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H:\1353 Travel Reports\2019\2019\DEPARTMENT OF HEALTH &amp; HUMAN SERVICES\NOVEMBER\"/>
    </mc:Choice>
  </mc:AlternateContent>
  <bookViews>
    <workbookView xWindow="0" yWindow="0" windowWidth="23040" windowHeight="9936"/>
  </bookViews>
  <sheets>
    <sheet name="HHSD FDA" sheetId="48" r:id="rId1"/>
    <sheet name="HHSF CMS" sheetId="25" r:id="rId2"/>
    <sheet name="HHSG IHS" sheetId="50" r:id="rId3"/>
    <sheet name="HHSH CDC" sheetId="39" r:id="rId4"/>
    <sheet name="HHSN NIH beg" sheetId="23" r:id="rId5"/>
    <sheet name="OGE Report" sheetId="1" r:id="rId6"/>
    <sheet name="001-100" sheetId="2" r:id="rId7"/>
    <sheet name="101-200" sheetId="3" r:id="rId8"/>
    <sheet name="201-300" sheetId="4" r:id="rId9"/>
    <sheet name="301-400" sheetId="5" r:id="rId10"/>
    <sheet name="401-500" sheetId="6" r:id="rId11"/>
    <sheet name="501-600" sheetId="7" r:id="rId12"/>
    <sheet name="601-700" sheetId="8" r:id="rId13"/>
    <sheet name="701-800" sheetId="9" r:id="rId14"/>
    <sheet name="801-900" sheetId="10" r:id="rId15"/>
    <sheet name="901-1000" sheetId="11" r:id="rId16"/>
    <sheet name="1001-1100" sheetId="12" r:id="rId17"/>
    <sheet name="1101-1200" sheetId="13" r:id="rId18"/>
    <sheet name="1201-1300" sheetId="14" r:id="rId19"/>
    <sheet name="1301-1400" sheetId="15" r:id="rId20"/>
    <sheet name="1401-1500" sheetId="16" r:id="rId21"/>
    <sheet name="1501-1600" sheetId="17" r:id="rId22"/>
    <sheet name="1601-1700" sheetId="18" r:id="rId23"/>
    <sheet name="1701-1800" sheetId="19" r:id="rId24"/>
    <sheet name="1801-1900" sheetId="20" r:id="rId25"/>
    <sheet name="1901-2000" sheetId="21" r:id="rId26"/>
    <sheet name="2001-2019" sheetId="22" r:id="rId27"/>
    <sheet name="HHSN NIH end" sheetId="24" r:id="rId28"/>
    <sheet name="OS Beg" sheetId="26" r:id="rId29"/>
    <sheet name="HHSPA OS IOS 0" sheetId="34" r:id="rId30"/>
    <sheet name="HHSPA OS IEA 0" sheetId="29" r:id="rId31"/>
    <sheet name="HHSPAAE OGA" sheetId="45" r:id="rId32"/>
    <sheet name="HHSPAC OS OASH" sheetId="33" r:id="rId33"/>
    <sheet name="HHSPAF OIG" sheetId="42" r:id="rId34"/>
    <sheet name="HHSPAE OS ASPE" sheetId="28" r:id="rId35"/>
    <sheet name="HHSPAG OS OGC" sheetId="32" r:id="rId36"/>
    <sheet name="HHSPAH OS DAB 0" sheetId="31" r:id="rId37"/>
    <sheet name="HHSPAM OS ASFR 0" sheetId="43" r:id="rId38"/>
    <sheet name="HHSPAO ONC 0" sheetId="49" r:id="rId39"/>
    <sheet name="HHSPAP ASPA 0" sheetId="44" r:id="rId40"/>
    <sheet name="HHSPAT OS OCR 0" sheetId="30" r:id="rId41"/>
    <sheet name="HHSPH OS OMHA 0" sheetId="35" r:id="rId42"/>
    <sheet name="OS End" sheetId="36" r:id="rId43"/>
    <sheet name="HHSPB ACL" sheetId="37" r:id="rId44"/>
    <sheet name="HHSPE AHRQ" sheetId="47" r:id="rId45"/>
    <sheet name="HHSPAN ASPR" sheetId="38" r:id="rId46"/>
    <sheet name="HHSPK ACF" sheetId="41" r:id="rId47"/>
    <sheet name="HHSPM SAMHSA" sheetId="40" r:id="rId48"/>
    <sheet name="HHSPR HRSA" sheetId="46" r:id="rId49"/>
  </sheets>
  <externalReferences>
    <externalReference r:id="rId50"/>
  </externalReferences>
  <definedNames>
    <definedName name="_xlnm.Print_Area" localSheetId="0">'HHSD FDA'!$A$6:$N$29</definedName>
    <definedName name="_xlnm.Print_Area" localSheetId="2">'HHSG IHS'!$A$6:$N$25</definedName>
    <definedName name="_xlnm.Print_Area" localSheetId="30">'HHSPA OS IEA 0'!$A$6:$N$29</definedName>
    <definedName name="_xlnm.Print_Area" localSheetId="29">'HHSPA OS IOS 0'!$A$6:$N$29</definedName>
    <definedName name="_xlnm.Print_Area" localSheetId="32">'HHSPAC OS OASH'!$A$6:$N$25</definedName>
    <definedName name="_xlnm.Print_Area" localSheetId="34">'HHSPAE OS ASPE'!$A$6:$N$29</definedName>
    <definedName name="_xlnm.Print_Area" localSheetId="33">'HHSPAF OIG'!$A$6:$N$29</definedName>
    <definedName name="_xlnm.Print_Area" localSheetId="35">'HHSPAG OS OGC'!$A$2:$N$42</definedName>
    <definedName name="_xlnm.Print_Area" localSheetId="36">'HHSPAH OS DAB 0'!$A$6:$N$29</definedName>
    <definedName name="_xlnm.Print_Area" localSheetId="37">'HHSPAM OS ASFR 0'!$A$6:$N$29</definedName>
    <definedName name="_xlnm.Print_Area" localSheetId="45">'HHSPAN ASPR'!$A$6:$N$29</definedName>
    <definedName name="_xlnm.Print_Area" localSheetId="38">'HHSPAO ONC 0'!$A$6:$N$29</definedName>
    <definedName name="_xlnm.Print_Area" localSheetId="39">'HHSPAP ASPA 0'!$A$6:$N$29</definedName>
    <definedName name="_xlnm.Print_Area" localSheetId="40">'HHSPAT OS OCR 0'!$A$6:$N$29</definedName>
    <definedName name="_xlnm.Print_Area" localSheetId="43">'HHSPB ACL'!$A$6:$N$25</definedName>
    <definedName name="_xlnm.Print_Area" localSheetId="44">'HHSPE AHRQ'!$A$6:$N$29</definedName>
    <definedName name="_xlnm.Print_Area" localSheetId="41">'HHSPH OS OMHA 0'!$A$6:$N$29</definedName>
    <definedName name="_xlnm.Print_Area" localSheetId="46">'HHSPK ACF'!$A$6:$N$25</definedName>
    <definedName name="_xlnm.Print_Area" localSheetId="47">'HHSPM SAMHSA'!$A$6:$N$29</definedName>
    <definedName name="_xlnm.Print_Area" localSheetId="48">'HHSPR HRSA'!$A$6:$N$29</definedName>
    <definedName name="_xlnm.Print_Titles" localSheetId="0">'HHSD FDA'!$12:$13</definedName>
    <definedName name="_xlnm.Print_Titles" localSheetId="1">'HHSF CMS'!$12:$13</definedName>
    <definedName name="_xlnm.Print_Titles" localSheetId="2">'HHSG IHS'!$12:$13</definedName>
    <definedName name="_xlnm.Print_Titles" localSheetId="30">'HHSPA OS IEA 0'!$12:$13</definedName>
    <definedName name="_xlnm.Print_Titles" localSheetId="29">'HHSPA OS IOS 0'!$12:$13</definedName>
    <definedName name="_xlnm.Print_Titles" localSheetId="32">'HHSPAC OS OASH'!$12:$13</definedName>
    <definedName name="_xlnm.Print_Titles" localSheetId="34">'HHSPAE OS ASPE'!$12:$13</definedName>
    <definedName name="_xlnm.Print_Titles" localSheetId="33">'HHSPAF OIG'!$12:$13</definedName>
    <definedName name="_xlnm.Print_Titles" localSheetId="35">'HHSPAG OS OGC'!$12:$13</definedName>
    <definedName name="_xlnm.Print_Titles" localSheetId="36">'HHSPAH OS DAB 0'!$12:$13</definedName>
    <definedName name="_xlnm.Print_Titles" localSheetId="37">'HHSPAM OS ASFR 0'!$12:$13</definedName>
    <definedName name="_xlnm.Print_Titles" localSheetId="45">'HHSPAN ASPR'!$12:$13</definedName>
    <definedName name="_xlnm.Print_Titles" localSheetId="38">'HHSPAO ONC 0'!$12:$13</definedName>
    <definedName name="_xlnm.Print_Titles" localSheetId="39">'HHSPAP ASPA 0'!$12:$13</definedName>
    <definedName name="_xlnm.Print_Titles" localSheetId="40">'HHSPAT OS OCR 0'!$12:$13</definedName>
    <definedName name="_xlnm.Print_Titles" localSheetId="43">'HHSPB ACL'!$12:$13</definedName>
    <definedName name="_xlnm.Print_Titles" localSheetId="44">'HHSPE AHRQ'!$12:$13</definedName>
    <definedName name="_xlnm.Print_Titles" localSheetId="41">'HHSPH OS OMHA 0'!$12:$13</definedName>
    <definedName name="_xlnm.Print_Titles" localSheetId="46">'HHSPK ACF'!$12:$13</definedName>
    <definedName name="_xlnm.Print_Titles" localSheetId="47">'HHSPM SAMHSA'!$12:$13</definedName>
    <definedName name="_xlnm.Print_Titles" localSheetId="48">'HHSPR HRSA'!$12:$13</definedName>
    <definedName name="Z_46D91775_94C2_49FF_9613_A9FB49F1B179_.wvu.Cols" localSheetId="0" hidden="1">'HHSD FDA'!$E:$E</definedName>
    <definedName name="Z_46D91775_94C2_49FF_9613_A9FB49F1B179_.wvu.Cols" localSheetId="1" hidden="1">'HHSF CMS'!$E:$E</definedName>
    <definedName name="Z_46D91775_94C2_49FF_9613_A9FB49F1B179_.wvu.Cols" localSheetId="2" hidden="1">'HHSG IHS'!$E:$E</definedName>
    <definedName name="Z_46D91775_94C2_49FF_9613_A9FB49F1B179_.wvu.Cols" localSheetId="30" hidden="1">'HHSPA OS IEA 0'!$E:$E</definedName>
    <definedName name="Z_46D91775_94C2_49FF_9613_A9FB49F1B179_.wvu.Cols" localSheetId="29" hidden="1">'HHSPA OS IOS 0'!$E:$E</definedName>
    <definedName name="Z_46D91775_94C2_49FF_9613_A9FB49F1B179_.wvu.Cols" localSheetId="32" hidden="1">'HHSPAC OS OASH'!$E:$E</definedName>
    <definedName name="Z_46D91775_94C2_49FF_9613_A9FB49F1B179_.wvu.Cols" localSheetId="34" hidden="1">'HHSPAE OS ASPE'!$E:$E</definedName>
    <definedName name="Z_46D91775_94C2_49FF_9613_A9FB49F1B179_.wvu.Cols" localSheetId="33" hidden="1">'HHSPAF OIG'!$E:$E</definedName>
    <definedName name="Z_46D91775_94C2_49FF_9613_A9FB49F1B179_.wvu.Cols" localSheetId="35" hidden="1">'HHSPAG OS OGC'!$E:$E</definedName>
    <definedName name="Z_46D91775_94C2_49FF_9613_A9FB49F1B179_.wvu.Cols" localSheetId="36" hidden="1">'HHSPAH OS DAB 0'!$E:$E</definedName>
    <definedName name="Z_46D91775_94C2_49FF_9613_A9FB49F1B179_.wvu.Cols" localSheetId="37" hidden="1">'HHSPAM OS ASFR 0'!$E:$E</definedName>
    <definedName name="Z_46D91775_94C2_49FF_9613_A9FB49F1B179_.wvu.Cols" localSheetId="45" hidden="1">'HHSPAN ASPR'!$E:$E</definedName>
    <definedName name="Z_46D91775_94C2_49FF_9613_A9FB49F1B179_.wvu.Cols" localSheetId="38" hidden="1">'HHSPAO ONC 0'!$E:$E</definedName>
    <definedName name="Z_46D91775_94C2_49FF_9613_A9FB49F1B179_.wvu.Cols" localSheetId="39" hidden="1">'HHSPAP ASPA 0'!$E:$E</definedName>
    <definedName name="Z_46D91775_94C2_49FF_9613_A9FB49F1B179_.wvu.Cols" localSheetId="40" hidden="1">'HHSPAT OS OCR 0'!$E:$E</definedName>
    <definedName name="Z_46D91775_94C2_49FF_9613_A9FB49F1B179_.wvu.Cols" localSheetId="43" hidden="1">'HHSPB ACL'!$E:$E</definedName>
    <definedName name="Z_46D91775_94C2_49FF_9613_A9FB49F1B179_.wvu.Cols" localSheetId="44" hidden="1">'HHSPE AHRQ'!$E:$E</definedName>
    <definedName name="Z_46D91775_94C2_49FF_9613_A9FB49F1B179_.wvu.Cols" localSheetId="41" hidden="1">'HHSPH OS OMHA 0'!$E:$E</definedName>
    <definedName name="Z_46D91775_94C2_49FF_9613_A9FB49F1B179_.wvu.Cols" localSheetId="46" hidden="1">'HHSPK ACF'!$E:$E</definedName>
    <definedName name="Z_46D91775_94C2_49FF_9613_A9FB49F1B179_.wvu.Cols" localSheetId="47" hidden="1">'HHSPM SAMHSA'!$E:$E</definedName>
    <definedName name="Z_46D91775_94C2_49FF_9613_A9FB49F1B179_.wvu.Cols" localSheetId="48" hidden="1">'HHSPR HRSA'!$E:$E</definedName>
    <definedName name="Z_46D91775_94C2_49FF_9613_A9FB49F1B179_.wvu.PrintArea" localSheetId="0" hidden="1">'HHSD FDA'!$A$1:$N$417</definedName>
    <definedName name="Z_46D91775_94C2_49FF_9613_A9FB49F1B179_.wvu.PrintArea" localSheetId="1" hidden="1">'HHSF CMS'!$A$1:$N$49</definedName>
    <definedName name="Z_46D91775_94C2_49FF_9613_A9FB49F1B179_.wvu.PrintArea" localSheetId="2" hidden="1">'HHSG IHS'!$A$1:$N$86</definedName>
    <definedName name="Z_46D91775_94C2_49FF_9613_A9FB49F1B179_.wvu.PrintArea" localSheetId="30" hidden="1">'HHSPA OS IEA 0'!$A$1:$N$417</definedName>
    <definedName name="Z_46D91775_94C2_49FF_9613_A9FB49F1B179_.wvu.PrintArea" localSheetId="29" hidden="1">'HHSPA OS IOS 0'!$A$1:$N$417</definedName>
    <definedName name="Z_46D91775_94C2_49FF_9613_A9FB49F1B179_.wvu.PrintArea" localSheetId="32" hidden="1">'HHSPAC OS OASH'!$A$1:$N$417</definedName>
    <definedName name="Z_46D91775_94C2_49FF_9613_A9FB49F1B179_.wvu.PrintArea" localSheetId="34" hidden="1">'HHSPAE OS ASPE'!$A$1:$N$417</definedName>
    <definedName name="Z_46D91775_94C2_49FF_9613_A9FB49F1B179_.wvu.PrintArea" localSheetId="33" hidden="1">'HHSPAF OIG'!$A$1:$N$417</definedName>
    <definedName name="Z_46D91775_94C2_49FF_9613_A9FB49F1B179_.wvu.PrintArea" localSheetId="35" hidden="1">'HHSPAG OS OGC'!$A$1:$N$41</definedName>
    <definedName name="Z_46D91775_94C2_49FF_9613_A9FB49F1B179_.wvu.PrintArea" localSheetId="36" hidden="1">'HHSPAH OS DAB 0'!$A$1:$N$417</definedName>
    <definedName name="Z_46D91775_94C2_49FF_9613_A9FB49F1B179_.wvu.PrintArea" localSheetId="37" hidden="1">'HHSPAM OS ASFR 0'!$A$1:$N$417</definedName>
    <definedName name="Z_46D91775_94C2_49FF_9613_A9FB49F1B179_.wvu.PrintArea" localSheetId="45" hidden="1">'HHSPAN ASPR'!$A$1:$N$417</definedName>
    <definedName name="Z_46D91775_94C2_49FF_9613_A9FB49F1B179_.wvu.PrintArea" localSheetId="38" hidden="1">'HHSPAO ONC 0'!$A$1:$N$417</definedName>
    <definedName name="Z_46D91775_94C2_49FF_9613_A9FB49F1B179_.wvu.PrintArea" localSheetId="39" hidden="1">'HHSPAP ASPA 0'!$A$1:$N$417</definedName>
    <definedName name="Z_46D91775_94C2_49FF_9613_A9FB49F1B179_.wvu.PrintArea" localSheetId="40" hidden="1">'HHSPAT OS OCR 0'!$A$1:$N$417</definedName>
    <definedName name="Z_46D91775_94C2_49FF_9613_A9FB49F1B179_.wvu.PrintArea" localSheetId="43" hidden="1">'HHSPB ACL'!$A$1:$N$413</definedName>
    <definedName name="Z_46D91775_94C2_49FF_9613_A9FB49F1B179_.wvu.PrintArea" localSheetId="44" hidden="1">'HHSPE AHRQ'!$A$1:$N$417</definedName>
    <definedName name="Z_46D91775_94C2_49FF_9613_A9FB49F1B179_.wvu.PrintArea" localSheetId="41" hidden="1">'HHSPH OS OMHA 0'!$A$1:$N$417</definedName>
    <definedName name="Z_46D91775_94C2_49FF_9613_A9FB49F1B179_.wvu.PrintArea" localSheetId="46" hidden="1">'HHSPK ACF'!$A$1:$N$413</definedName>
    <definedName name="Z_46D91775_94C2_49FF_9613_A9FB49F1B179_.wvu.PrintArea" localSheetId="47" hidden="1">'HHSPM SAMHSA'!$A$1:$N$417</definedName>
    <definedName name="Z_46D91775_94C2_49FF_9613_A9FB49F1B179_.wvu.PrintArea" localSheetId="48" hidden="1">'HHSPR HRSA'!$A$1:$N$417</definedName>
    <definedName name="Z_46D91775_94C2_49FF_9613_A9FB49F1B179_.wvu.PrintTitles" localSheetId="0" hidden="1">'HHSD FDA'!$12:$13</definedName>
    <definedName name="Z_46D91775_94C2_49FF_9613_A9FB49F1B179_.wvu.PrintTitles" localSheetId="1" hidden="1">'HHSF CMS'!$12:$13</definedName>
    <definedName name="Z_46D91775_94C2_49FF_9613_A9FB49F1B179_.wvu.PrintTitles" localSheetId="2" hidden="1">'HHSG IHS'!$12:$13</definedName>
    <definedName name="Z_46D91775_94C2_49FF_9613_A9FB49F1B179_.wvu.PrintTitles" localSheetId="30" hidden="1">'HHSPA OS IEA 0'!$12:$13</definedName>
    <definedName name="Z_46D91775_94C2_49FF_9613_A9FB49F1B179_.wvu.PrintTitles" localSheetId="29" hidden="1">'HHSPA OS IOS 0'!$12:$13</definedName>
    <definedName name="Z_46D91775_94C2_49FF_9613_A9FB49F1B179_.wvu.PrintTitles" localSheetId="32" hidden="1">'HHSPAC OS OASH'!$12:$13</definedName>
    <definedName name="Z_46D91775_94C2_49FF_9613_A9FB49F1B179_.wvu.PrintTitles" localSheetId="34" hidden="1">'HHSPAE OS ASPE'!$12:$13</definedName>
    <definedName name="Z_46D91775_94C2_49FF_9613_A9FB49F1B179_.wvu.PrintTitles" localSheetId="33" hidden="1">'HHSPAF OIG'!$12:$13</definedName>
    <definedName name="Z_46D91775_94C2_49FF_9613_A9FB49F1B179_.wvu.PrintTitles" localSheetId="35" hidden="1">'HHSPAG OS OGC'!$12:$13</definedName>
    <definedName name="Z_46D91775_94C2_49FF_9613_A9FB49F1B179_.wvu.PrintTitles" localSheetId="36" hidden="1">'HHSPAH OS DAB 0'!$12:$13</definedName>
    <definedName name="Z_46D91775_94C2_49FF_9613_A9FB49F1B179_.wvu.PrintTitles" localSheetId="37" hidden="1">'HHSPAM OS ASFR 0'!$12:$13</definedName>
    <definedName name="Z_46D91775_94C2_49FF_9613_A9FB49F1B179_.wvu.PrintTitles" localSheetId="45" hidden="1">'HHSPAN ASPR'!$12:$13</definedName>
    <definedName name="Z_46D91775_94C2_49FF_9613_A9FB49F1B179_.wvu.PrintTitles" localSheetId="38" hidden="1">'HHSPAO ONC 0'!$12:$13</definedName>
    <definedName name="Z_46D91775_94C2_49FF_9613_A9FB49F1B179_.wvu.PrintTitles" localSheetId="39" hidden="1">'HHSPAP ASPA 0'!$12:$13</definedName>
    <definedName name="Z_46D91775_94C2_49FF_9613_A9FB49F1B179_.wvu.PrintTitles" localSheetId="40" hidden="1">'HHSPAT OS OCR 0'!$12:$13</definedName>
    <definedName name="Z_46D91775_94C2_49FF_9613_A9FB49F1B179_.wvu.PrintTitles" localSheetId="43" hidden="1">'HHSPB ACL'!$12:$13</definedName>
    <definedName name="Z_46D91775_94C2_49FF_9613_A9FB49F1B179_.wvu.PrintTitles" localSheetId="44" hidden="1">'HHSPE AHRQ'!$12:$13</definedName>
    <definedName name="Z_46D91775_94C2_49FF_9613_A9FB49F1B179_.wvu.PrintTitles" localSheetId="41" hidden="1">'HHSPH OS OMHA 0'!$12:$13</definedName>
    <definedName name="Z_46D91775_94C2_49FF_9613_A9FB49F1B179_.wvu.PrintTitles" localSheetId="46" hidden="1">'HHSPK ACF'!$12:$13</definedName>
    <definedName name="Z_46D91775_94C2_49FF_9613_A9FB49F1B179_.wvu.PrintTitles" localSheetId="47" hidden="1">'HHSPM SAMHSA'!$12:$13</definedName>
    <definedName name="Z_46D91775_94C2_49FF_9613_A9FB49F1B179_.wvu.PrintTitles" localSheetId="48" hidden="1">'HHSPR HRSA'!$12:$13</definedName>
    <definedName name="Z_46D91775_94C2_49FF_9613_A9FB49F1B179_.wvu.Rows" localSheetId="0" hidden="1">'HHSD FDA'!$1:$1</definedName>
    <definedName name="Z_46D91775_94C2_49FF_9613_A9FB49F1B179_.wvu.Rows" localSheetId="1" hidden="1">'HHSF CMS'!$1:$1</definedName>
    <definedName name="Z_46D91775_94C2_49FF_9613_A9FB49F1B179_.wvu.Rows" localSheetId="2" hidden="1">'HHSG IHS'!$1:$1</definedName>
    <definedName name="Z_46D91775_94C2_49FF_9613_A9FB49F1B179_.wvu.Rows" localSheetId="30" hidden="1">'HHSPA OS IEA 0'!$1:$1</definedName>
    <definedName name="Z_46D91775_94C2_49FF_9613_A9FB49F1B179_.wvu.Rows" localSheetId="29" hidden="1">'HHSPA OS IOS 0'!$1:$1</definedName>
    <definedName name="Z_46D91775_94C2_49FF_9613_A9FB49F1B179_.wvu.Rows" localSheetId="32" hidden="1">'HHSPAC OS OASH'!$1:$1</definedName>
    <definedName name="Z_46D91775_94C2_49FF_9613_A9FB49F1B179_.wvu.Rows" localSheetId="34" hidden="1">'HHSPAE OS ASPE'!$1:$1</definedName>
    <definedName name="Z_46D91775_94C2_49FF_9613_A9FB49F1B179_.wvu.Rows" localSheetId="33" hidden="1">'HHSPAF OIG'!$1:$1</definedName>
    <definedName name="Z_46D91775_94C2_49FF_9613_A9FB49F1B179_.wvu.Rows" localSheetId="35" hidden="1">'HHSPAG OS OGC'!$1:$1</definedName>
    <definedName name="Z_46D91775_94C2_49FF_9613_A9FB49F1B179_.wvu.Rows" localSheetId="36" hidden="1">'HHSPAH OS DAB 0'!$1:$1</definedName>
    <definedName name="Z_46D91775_94C2_49FF_9613_A9FB49F1B179_.wvu.Rows" localSheetId="37" hidden="1">'HHSPAM OS ASFR 0'!$1:$1</definedName>
    <definedName name="Z_46D91775_94C2_49FF_9613_A9FB49F1B179_.wvu.Rows" localSheetId="45" hidden="1">'HHSPAN ASPR'!$1:$1</definedName>
    <definedName name="Z_46D91775_94C2_49FF_9613_A9FB49F1B179_.wvu.Rows" localSheetId="38" hidden="1">'HHSPAO ONC 0'!$1:$1</definedName>
    <definedName name="Z_46D91775_94C2_49FF_9613_A9FB49F1B179_.wvu.Rows" localSheetId="39" hidden="1">'HHSPAP ASPA 0'!$1:$1</definedName>
    <definedName name="Z_46D91775_94C2_49FF_9613_A9FB49F1B179_.wvu.Rows" localSheetId="40" hidden="1">'HHSPAT OS OCR 0'!$1:$1</definedName>
    <definedName name="Z_46D91775_94C2_49FF_9613_A9FB49F1B179_.wvu.Rows" localSheetId="43" hidden="1">'HHSPB ACL'!$1:$1</definedName>
    <definedName name="Z_46D91775_94C2_49FF_9613_A9FB49F1B179_.wvu.Rows" localSheetId="44" hidden="1">'HHSPE AHRQ'!$1:$1</definedName>
    <definedName name="Z_46D91775_94C2_49FF_9613_A9FB49F1B179_.wvu.Rows" localSheetId="41" hidden="1">'HHSPH OS OMHA 0'!$1:$1</definedName>
    <definedName name="Z_46D91775_94C2_49FF_9613_A9FB49F1B179_.wvu.Rows" localSheetId="46" hidden="1">'HHSPK ACF'!$1:$1</definedName>
    <definedName name="Z_46D91775_94C2_49FF_9613_A9FB49F1B179_.wvu.Rows" localSheetId="47" hidden="1">'HHSPM SAMHSA'!$1:$1</definedName>
    <definedName name="Z_46D91775_94C2_49FF_9613_A9FB49F1B179_.wvu.Rows" localSheetId="48" hidden="1">'HHSPR HRSA'!$1:$1</definedName>
  </definedNames>
  <calcPr calcId="162913"/>
</workbook>
</file>

<file path=xl/calcChain.xml><?xml version="1.0" encoding="utf-8"?>
<calcChain xmlns="http://schemas.openxmlformats.org/spreadsheetml/2006/main">
  <c r="A14" i="50" l="1"/>
  <c r="A18" i="50" s="1"/>
  <c r="A22" i="50" s="1"/>
  <c r="A26" i="50" s="1"/>
  <c r="A30" i="50" s="1"/>
  <c r="A34" i="50" s="1"/>
  <c r="A38" i="50" s="1"/>
  <c r="A42" i="50" s="1"/>
  <c r="A46" i="50" s="1"/>
  <c r="A50" i="50" s="1"/>
  <c r="A54" i="50" s="1"/>
  <c r="A58" i="50" s="1"/>
  <c r="A62" i="50" s="1"/>
  <c r="A66" i="50" s="1"/>
  <c r="A70" i="50" s="1"/>
  <c r="A74" i="50" s="1"/>
  <c r="A78" i="50" s="1"/>
  <c r="A83" i="50" s="1"/>
  <c r="A5" i="50"/>
  <c r="V415" i="49" l="1"/>
  <c r="V411" i="49"/>
  <c r="V407" i="49"/>
  <c r="V403" i="49"/>
  <c r="V399" i="49"/>
  <c r="V395" i="49"/>
  <c r="V391" i="49"/>
  <c r="V387" i="49"/>
  <c r="V383" i="49"/>
  <c r="V379" i="49"/>
  <c r="V375" i="49"/>
  <c r="V371" i="49"/>
  <c r="V367" i="49"/>
  <c r="V363" i="49"/>
  <c r="V359" i="49"/>
  <c r="V355" i="49"/>
  <c r="V351" i="49"/>
  <c r="V347" i="49"/>
  <c r="V343" i="49"/>
  <c r="V339" i="49"/>
  <c r="V335" i="49"/>
  <c r="V331" i="49"/>
  <c r="V327" i="49"/>
  <c r="V323" i="49"/>
  <c r="V319" i="49"/>
  <c r="V315" i="49"/>
  <c r="V311" i="49"/>
  <c r="V307" i="49"/>
  <c r="V303" i="49"/>
  <c r="V299" i="49"/>
  <c r="V295" i="49"/>
  <c r="V291" i="49"/>
  <c r="V287" i="49"/>
  <c r="V283" i="49"/>
  <c r="V279" i="49"/>
  <c r="V275" i="49"/>
  <c r="V271" i="49"/>
  <c r="V267" i="49"/>
  <c r="V263" i="49"/>
  <c r="V259" i="49"/>
  <c r="V255" i="49"/>
  <c r="V251" i="49"/>
  <c r="V247" i="49"/>
  <c r="V243" i="49"/>
  <c r="V239" i="49"/>
  <c r="V235" i="49"/>
  <c r="V231" i="49"/>
  <c r="V227" i="49"/>
  <c r="V223" i="49"/>
  <c r="V219" i="49"/>
  <c r="V215" i="49"/>
  <c r="V211" i="49"/>
  <c r="V207" i="49"/>
  <c r="V203" i="49"/>
  <c r="V199" i="49"/>
  <c r="V195" i="49"/>
  <c r="V191" i="49"/>
  <c r="V187" i="49"/>
  <c r="V183" i="49"/>
  <c r="V179" i="49"/>
  <c r="A18" i="49"/>
  <c r="A22" i="49" s="1"/>
  <c r="A26" i="49" s="1"/>
  <c r="A30" i="49" s="1"/>
  <c r="A34" i="49" s="1"/>
  <c r="A38" i="49" s="1"/>
  <c r="A42" i="49" s="1"/>
  <c r="A46" i="49" s="1"/>
  <c r="A50" i="49" s="1"/>
  <c r="A54" i="49" s="1"/>
  <c r="A58" i="49" s="1"/>
  <c r="A62" i="49" s="1"/>
  <c r="A66" i="49" s="1"/>
  <c r="A70" i="49" s="1"/>
  <c r="A74" i="49" s="1"/>
  <c r="A78" i="49" s="1"/>
  <c r="A82" i="49" s="1"/>
  <c r="A86" i="49" s="1"/>
  <c r="A90" i="49" s="1"/>
  <c r="A94" i="49" s="1"/>
  <c r="A98" i="49" s="1"/>
  <c r="A102" i="49" s="1"/>
  <c r="A106" i="49" s="1"/>
  <c r="A110" i="49" s="1"/>
  <c r="A114" i="49" s="1"/>
  <c r="A118" i="49" s="1"/>
  <c r="A122" i="49" s="1"/>
  <c r="A126" i="49" s="1"/>
  <c r="A130" i="49" s="1"/>
  <c r="A134" i="49" s="1"/>
  <c r="A138" i="49" s="1"/>
  <c r="A142" i="49" s="1"/>
  <c r="A146" i="49" s="1"/>
  <c r="A150" i="49" s="1"/>
  <c r="A154" i="49" s="1"/>
  <c r="A158" i="49" s="1"/>
  <c r="A162" i="49" s="1"/>
  <c r="A166" i="49" s="1"/>
  <c r="A170" i="49" s="1"/>
  <c r="A174" i="49" s="1"/>
  <c r="A178" i="49" s="1"/>
  <c r="A182" i="49" s="1"/>
  <c r="A186" i="49" s="1"/>
  <c r="A190" i="49" s="1"/>
  <c r="A194" i="49" s="1"/>
  <c r="A198" i="49" s="1"/>
  <c r="A202" i="49" s="1"/>
  <c r="A206" i="49" s="1"/>
  <c r="A210" i="49" s="1"/>
  <c r="A214" i="49" s="1"/>
  <c r="A218" i="49" s="1"/>
  <c r="A222" i="49" s="1"/>
  <c r="A226" i="49" s="1"/>
  <c r="A230" i="49" s="1"/>
  <c r="A234" i="49" s="1"/>
  <c r="A238" i="49" s="1"/>
  <c r="A242" i="49" s="1"/>
  <c r="A246" i="49" s="1"/>
  <c r="A250" i="49" s="1"/>
  <c r="A254" i="49" s="1"/>
  <c r="A258" i="49" s="1"/>
  <c r="A262" i="49" s="1"/>
  <c r="A266" i="49" s="1"/>
  <c r="A270" i="49" s="1"/>
  <c r="A274" i="49" s="1"/>
  <c r="A278" i="49" s="1"/>
  <c r="A282" i="49" s="1"/>
  <c r="A286" i="49" s="1"/>
  <c r="A290" i="49" s="1"/>
  <c r="A294" i="49" s="1"/>
  <c r="A298" i="49" s="1"/>
  <c r="A302" i="49" s="1"/>
  <c r="A306" i="49" s="1"/>
  <c r="A310" i="49" s="1"/>
  <c r="A314" i="49" s="1"/>
  <c r="A318" i="49" s="1"/>
  <c r="A322" i="49" s="1"/>
  <c r="A326" i="49" s="1"/>
  <c r="A330" i="49" s="1"/>
  <c r="A334" i="49" s="1"/>
  <c r="A338" i="49" s="1"/>
  <c r="A342" i="49" s="1"/>
  <c r="A346" i="49" s="1"/>
  <c r="A350" i="49" s="1"/>
  <c r="A354" i="49" s="1"/>
  <c r="A358" i="49" s="1"/>
  <c r="A362" i="49" s="1"/>
  <c r="A366" i="49" s="1"/>
  <c r="A370" i="49" s="1"/>
  <c r="A374" i="49" s="1"/>
  <c r="A378" i="49" s="1"/>
  <c r="A382" i="49" s="1"/>
  <c r="A386" i="49" s="1"/>
  <c r="A390" i="49" s="1"/>
  <c r="A394" i="49" s="1"/>
  <c r="A398" i="49" s="1"/>
  <c r="A402" i="49" s="1"/>
  <c r="A406" i="49" s="1"/>
  <c r="A410" i="49" s="1"/>
  <c r="A414" i="49" s="1"/>
  <c r="A5" i="49"/>
  <c r="V415" i="48" l="1"/>
  <c r="V411" i="48"/>
  <c r="V407" i="48"/>
  <c r="V403" i="48"/>
  <c r="V399" i="48"/>
  <c r="V395" i="48"/>
  <c r="V391" i="48"/>
  <c r="V387" i="48"/>
  <c r="V383" i="48"/>
  <c r="V379" i="48"/>
  <c r="V375" i="48"/>
  <c r="V371" i="48"/>
  <c r="V367" i="48"/>
  <c r="V363" i="48"/>
  <c r="V359" i="48"/>
  <c r="V355" i="48"/>
  <c r="V351" i="48"/>
  <c r="V347" i="48"/>
  <c r="V343" i="48"/>
  <c r="V339" i="48"/>
  <c r="V335" i="48"/>
  <c r="V331" i="48"/>
  <c r="V327" i="48"/>
  <c r="V323" i="48"/>
  <c r="V319" i="48"/>
  <c r="V315" i="48"/>
  <c r="V311" i="48"/>
  <c r="V307" i="48"/>
  <c r="V303" i="48"/>
  <c r="V299" i="48"/>
  <c r="V295" i="48"/>
  <c r="V291" i="48"/>
  <c r="V287" i="48"/>
  <c r="V283" i="48"/>
  <c r="V279" i="48"/>
  <c r="V275" i="48"/>
  <c r="V271" i="48"/>
  <c r="V267" i="48"/>
  <c r="V263" i="48"/>
  <c r="V259" i="48"/>
  <c r="V255" i="48"/>
  <c r="V251" i="48"/>
  <c r="V247" i="48"/>
  <c r="V243" i="48"/>
  <c r="V239" i="48"/>
  <c r="V235" i="48"/>
  <c r="V231" i="48"/>
  <c r="V227" i="48"/>
  <c r="V223" i="48"/>
  <c r="V219" i="48"/>
  <c r="V215" i="48"/>
  <c r="V211" i="48"/>
  <c r="V207" i="48"/>
  <c r="V203" i="48"/>
  <c r="V199" i="48"/>
  <c r="V195" i="48"/>
  <c r="V191" i="48"/>
  <c r="V187" i="48"/>
  <c r="V183" i="48"/>
  <c r="V179" i="48"/>
  <c r="A18" i="48"/>
  <c r="A22" i="48" s="1"/>
  <c r="A26" i="48" s="1"/>
  <c r="A30" i="48" s="1"/>
  <c r="A34" i="48" s="1"/>
  <c r="A38" i="48" s="1"/>
  <c r="A42" i="48" s="1"/>
  <c r="A46" i="48" s="1"/>
  <c r="A50" i="48" s="1"/>
  <c r="A54" i="48" s="1"/>
  <c r="A58" i="48" s="1"/>
  <c r="A62" i="48" s="1"/>
  <c r="A66" i="48" s="1"/>
  <c r="A70" i="48" s="1"/>
  <c r="A74" i="48" s="1"/>
  <c r="A78" i="48" s="1"/>
  <c r="A82" i="48" s="1"/>
  <c r="A86" i="48" s="1"/>
  <c r="A90" i="48" s="1"/>
  <c r="A94" i="48" s="1"/>
  <c r="A98" i="48" s="1"/>
  <c r="A102" i="48" s="1"/>
  <c r="A106" i="48" s="1"/>
  <c r="A110" i="48" s="1"/>
  <c r="A114" i="48" s="1"/>
  <c r="A118" i="48" s="1"/>
  <c r="A122" i="48" s="1"/>
  <c r="A126" i="48" s="1"/>
  <c r="A130" i="48" s="1"/>
  <c r="A134" i="48" s="1"/>
  <c r="A138" i="48" s="1"/>
  <c r="A142" i="48" s="1"/>
  <c r="A146" i="48" s="1"/>
  <c r="A150" i="48" s="1"/>
  <c r="A154" i="48" s="1"/>
  <c r="A158" i="48" s="1"/>
  <c r="A162" i="48" s="1"/>
  <c r="A166" i="48" s="1"/>
  <c r="A170" i="48" s="1"/>
  <c r="A174" i="48" s="1"/>
  <c r="A178" i="48" s="1"/>
  <c r="A182" i="48" s="1"/>
  <c r="A186" i="48" s="1"/>
  <c r="A190" i="48" s="1"/>
  <c r="A194" i="48" s="1"/>
  <c r="A198" i="48" s="1"/>
  <c r="A202" i="48" s="1"/>
  <c r="A206" i="48" s="1"/>
  <c r="A210" i="48" s="1"/>
  <c r="A214" i="48" s="1"/>
  <c r="A218" i="48" s="1"/>
  <c r="A222" i="48" s="1"/>
  <c r="A226" i="48" s="1"/>
  <c r="A230" i="48" s="1"/>
  <c r="A234" i="48" s="1"/>
  <c r="A238" i="48" s="1"/>
  <c r="A242" i="48" s="1"/>
  <c r="A246" i="48" s="1"/>
  <c r="A250" i="48" s="1"/>
  <c r="A254" i="48" s="1"/>
  <c r="A258" i="48" s="1"/>
  <c r="A262" i="48" s="1"/>
  <c r="A266" i="48" s="1"/>
  <c r="A270" i="48" s="1"/>
  <c r="A274" i="48" s="1"/>
  <c r="A278" i="48" s="1"/>
  <c r="A282" i="48" s="1"/>
  <c r="A286" i="48" s="1"/>
  <c r="A290" i="48" s="1"/>
  <c r="A294" i="48" s="1"/>
  <c r="A298" i="48" s="1"/>
  <c r="A302" i="48" s="1"/>
  <c r="A306" i="48" s="1"/>
  <c r="A310" i="48" s="1"/>
  <c r="A314" i="48" s="1"/>
  <c r="A318" i="48" s="1"/>
  <c r="A322" i="48" s="1"/>
  <c r="A326" i="48" s="1"/>
  <c r="A330" i="48" s="1"/>
  <c r="A334" i="48" s="1"/>
  <c r="A338" i="48" s="1"/>
  <c r="A342" i="48" s="1"/>
  <c r="A346" i="48" s="1"/>
  <c r="A350" i="48" s="1"/>
  <c r="A354" i="48" s="1"/>
  <c r="A358" i="48" s="1"/>
  <c r="A362" i="48" s="1"/>
  <c r="A366" i="48" s="1"/>
  <c r="A370" i="48" s="1"/>
  <c r="A374" i="48" s="1"/>
  <c r="A378" i="48" s="1"/>
  <c r="A382" i="48" s="1"/>
  <c r="A386" i="48" s="1"/>
  <c r="A390" i="48" s="1"/>
  <c r="A394" i="48" s="1"/>
  <c r="A398" i="48" s="1"/>
  <c r="A402" i="48" s="1"/>
  <c r="A406" i="48" s="1"/>
  <c r="A410" i="48" s="1"/>
  <c r="A414" i="48" s="1"/>
  <c r="A5" i="48"/>
  <c r="V415" i="47" l="1"/>
  <c r="V411" i="47"/>
  <c r="V407" i="47"/>
  <c r="V403" i="47"/>
  <c r="V399" i="47"/>
  <c r="V395" i="47"/>
  <c r="V391" i="47"/>
  <c r="V387" i="47"/>
  <c r="V383" i="47"/>
  <c r="V379" i="47"/>
  <c r="V375" i="47"/>
  <c r="V371" i="47"/>
  <c r="V367" i="47"/>
  <c r="V363" i="47"/>
  <c r="V359" i="47"/>
  <c r="V355" i="47"/>
  <c r="V351" i="47"/>
  <c r="V347" i="47"/>
  <c r="V343" i="47"/>
  <c r="V339" i="47"/>
  <c r="V335" i="47"/>
  <c r="V331" i="47"/>
  <c r="V327" i="47"/>
  <c r="V323" i="47"/>
  <c r="V319" i="47"/>
  <c r="V315" i="47"/>
  <c r="V311" i="47"/>
  <c r="V307" i="47"/>
  <c r="V303" i="47"/>
  <c r="V299" i="47"/>
  <c r="V295" i="47"/>
  <c r="V291" i="47"/>
  <c r="V287" i="47"/>
  <c r="V283" i="47"/>
  <c r="V279" i="47"/>
  <c r="V275" i="47"/>
  <c r="V271" i="47"/>
  <c r="V267" i="47"/>
  <c r="V263" i="47"/>
  <c r="V259" i="47"/>
  <c r="V255" i="47"/>
  <c r="V251" i="47"/>
  <c r="V247" i="47"/>
  <c r="V243" i="47"/>
  <c r="V239" i="47"/>
  <c r="V235" i="47"/>
  <c r="V231" i="47"/>
  <c r="V227" i="47"/>
  <c r="V223" i="47"/>
  <c r="V219" i="47"/>
  <c r="V215" i="47"/>
  <c r="V211" i="47"/>
  <c r="V207" i="47"/>
  <c r="V203" i="47"/>
  <c r="V199" i="47"/>
  <c r="V195" i="47"/>
  <c r="V191" i="47"/>
  <c r="V187" i="47"/>
  <c r="V183" i="47"/>
  <c r="V179" i="47"/>
  <c r="A18" i="47"/>
  <c r="A22" i="47" s="1"/>
  <c r="A26" i="47" s="1"/>
  <c r="A30" i="47" s="1"/>
  <c r="A34" i="47" s="1"/>
  <c r="A38" i="47" s="1"/>
  <c r="A42" i="47" s="1"/>
  <c r="A46" i="47" s="1"/>
  <c r="A50" i="47" s="1"/>
  <c r="A54" i="47" s="1"/>
  <c r="A58" i="47" s="1"/>
  <c r="A62" i="47" s="1"/>
  <c r="A66" i="47" s="1"/>
  <c r="A70" i="47" s="1"/>
  <c r="A74" i="47" s="1"/>
  <c r="A78" i="47" s="1"/>
  <c r="A82" i="47" s="1"/>
  <c r="A86" i="47" s="1"/>
  <c r="A90" i="47" s="1"/>
  <c r="A94" i="47" s="1"/>
  <c r="A98" i="47" s="1"/>
  <c r="A102" i="47" s="1"/>
  <c r="A106" i="47" s="1"/>
  <c r="A110" i="47" s="1"/>
  <c r="A114" i="47" s="1"/>
  <c r="A118" i="47" s="1"/>
  <c r="A122" i="47" s="1"/>
  <c r="A126" i="47" s="1"/>
  <c r="A130" i="47" s="1"/>
  <c r="A134" i="47" s="1"/>
  <c r="A138" i="47" s="1"/>
  <c r="A142" i="47" s="1"/>
  <c r="A146" i="47" s="1"/>
  <c r="A150" i="47" s="1"/>
  <c r="A154" i="47" s="1"/>
  <c r="A158" i="47" s="1"/>
  <c r="A162" i="47" s="1"/>
  <c r="A166" i="47" s="1"/>
  <c r="A170" i="47" s="1"/>
  <c r="A174" i="47" s="1"/>
  <c r="A178" i="47" s="1"/>
  <c r="A182" i="47" s="1"/>
  <c r="A186" i="47" s="1"/>
  <c r="A190" i="47" s="1"/>
  <c r="A194" i="47" s="1"/>
  <c r="A198" i="47" s="1"/>
  <c r="A202" i="47" s="1"/>
  <c r="A206" i="47" s="1"/>
  <c r="A210" i="47" s="1"/>
  <c r="A214" i="47" s="1"/>
  <c r="A218" i="47" s="1"/>
  <c r="A222" i="47" s="1"/>
  <c r="A226" i="47" s="1"/>
  <c r="A230" i="47" s="1"/>
  <c r="A234" i="47" s="1"/>
  <c r="A238" i="47" s="1"/>
  <c r="A242" i="47" s="1"/>
  <c r="A246" i="47" s="1"/>
  <c r="A250" i="47" s="1"/>
  <c r="A254" i="47" s="1"/>
  <c r="A258" i="47" s="1"/>
  <c r="A262" i="47" s="1"/>
  <c r="A266" i="47" s="1"/>
  <c r="A270" i="47" s="1"/>
  <c r="A274" i="47" s="1"/>
  <c r="A278" i="47" s="1"/>
  <c r="A282" i="47" s="1"/>
  <c r="A286" i="47" s="1"/>
  <c r="A290" i="47" s="1"/>
  <c r="A294" i="47" s="1"/>
  <c r="A298" i="47" s="1"/>
  <c r="A302" i="47" s="1"/>
  <c r="A306" i="47" s="1"/>
  <c r="A310" i="47" s="1"/>
  <c r="A314" i="47" s="1"/>
  <c r="A318" i="47" s="1"/>
  <c r="A322" i="47" s="1"/>
  <c r="A326" i="47" s="1"/>
  <c r="A330" i="47" s="1"/>
  <c r="A334" i="47" s="1"/>
  <c r="A338" i="47" s="1"/>
  <c r="A342" i="47" s="1"/>
  <c r="A346" i="47" s="1"/>
  <c r="A350" i="47" s="1"/>
  <c r="A354" i="47" s="1"/>
  <c r="A358" i="47" s="1"/>
  <c r="A362" i="47" s="1"/>
  <c r="A366" i="47" s="1"/>
  <c r="A370" i="47" s="1"/>
  <c r="A374" i="47" s="1"/>
  <c r="A378" i="47" s="1"/>
  <c r="A382" i="47" s="1"/>
  <c r="A386" i="47" s="1"/>
  <c r="A390" i="47" s="1"/>
  <c r="A394" i="47" s="1"/>
  <c r="A398" i="47" s="1"/>
  <c r="A402" i="47" s="1"/>
  <c r="A406" i="47" s="1"/>
  <c r="A410" i="47" s="1"/>
  <c r="A414" i="47" s="1"/>
  <c r="A5" i="47"/>
  <c r="V415" i="46"/>
  <c r="V411" i="46"/>
  <c r="V407" i="46"/>
  <c r="V403" i="46"/>
  <c r="V399" i="46"/>
  <c r="V395" i="46"/>
  <c r="V391" i="46"/>
  <c r="V387" i="46"/>
  <c r="V383" i="46"/>
  <c r="V379" i="46"/>
  <c r="V375" i="46"/>
  <c r="V371" i="46"/>
  <c r="V367" i="46"/>
  <c r="V363" i="46"/>
  <c r="V359" i="46"/>
  <c r="V355" i="46"/>
  <c r="V351" i="46"/>
  <c r="V347" i="46"/>
  <c r="V343" i="46"/>
  <c r="V339" i="46"/>
  <c r="V335" i="46"/>
  <c r="V331" i="46"/>
  <c r="V327" i="46"/>
  <c r="V323" i="46"/>
  <c r="V319" i="46"/>
  <c r="V315" i="46"/>
  <c r="V311" i="46"/>
  <c r="V307" i="46"/>
  <c r="V303" i="46"/>
  <c r="V299" i="46"/>
  <c r="V295" i="46"/>
  <c r="V291" i="46"/>
  <c r="V287" i="46"/>
  <c r="V283" i="46"/>
  <c r="V279" i="46"/>
  <c r="V275" i="46"/>
  <c r="V271" i="46"/>
  <c r="V267" i="46"/>
  <c r="V263" i="46"/>
  <c r="V259" i="46"/>
  <c r="V255" i="46"/>
  <c r="V251" i="46"/>
  <c r="V247" i="46"/>
  <c r="V243" i="46"/>
  <c r="V239" i="46"/>
  <c r="V235" i="46"/>
  <c r="V231" i="46"/>
  <c r="V227" i="46"/>
  <c r="V223" i="46"/>
  <c r="V219" i="46"/>
  <c r="V215" i="46"/>
  <c r="V211" i="46"/>
  <c r="V207" i="46"/>
  <c r="V203" i="46"/>
  <c r="V199" i="46"/>
  <c r="V195" i="46"/>
  <c r="V191" i="46"/>
  <c r="V187" i="46"/>
  <c r="V183" i="46"/>
  <c r="V179" i="46"/>
  <c r="A18" i="46"/>
  <c r="A22" i="46" s="1"/>
  <c r="A26" i="46" s="1"/>
  <c r="A30" i="46" s="1"/>
  <c r="A34" i="46" s="1"/>
  <c r="A38" i="46" s="1"/>
  <c r="A42" i="46" s="1"/>
  <c r="A46" i="46" s="1"/>
  <c r="A50" i="46" s="1"/>
  <c r="A54" i="46" s="1"/>
  <c r="A58" i="46" s="1"/>
  <c r="A62" i="46" s="1"/>
  <c r="A66" i="46" s="1"/>
  <c r="A70" i="46" s="1"/>
  <c r="A74" i="46" s="1"/>
  <c r="A78" i="46" s="1"/>
  <c r="A82" i="46" s="1"/>
  <c r="A86" i="46" s="1"/>
  <c r="A90" i="46" s="1"/>
  <c r="A94" i="46" s="1"/>
  <c r="A98" i="46" s="1"/>
  <c r="A102" i="46" s="1"/>
  <c r="A106" i="46" s="1"/>
  <c r="A110" i="46" s="1"/>
  <c r="A114" i="46" s="1"/>
  <c r="A118" i="46" s="1"/>
  <c r="A122" i="46" s="1"/>
  <c r="A126" i="46" s="1"/>
  <c r="A130" i="46" s="1"/>
  <c r="A134" i="46" s="1"/>
  <c r="A138" i="46" s="1"/>
  <c r="A142" i="46" s="1"/>
  <c r="A146" i="46" s="1"/>
  <c r="A150" i="46" s="1"/>
  <c r="A154" i="46" s="1"/>
  <c r="A158" i="46" s="1"/>
  <c r="A162" i="46" s="1"/>
  <c r="A166" i="46" s="1"/>
  <c r="A170" i="46" s="1"/>
  <c r="A174" i="46" s="1"/>
  <c r="A178" i="46" s="1"/>
  <c r="A182" i="46" s="1"/>
  <c r="A186" i="46" s="1"/>
  <c r="A190" i="46" s="1"/>
  <c r="A194" i="46" s="1"/>
  <c r="A198" i="46" s="1"/>
  <c r="A202" i="46" s="1"/>
  <c r="A206" i="46" s="1"/>
  <c r="A210" i="46" s="1"/>
  <c r="A214" i="46" s="1"/>
  <c r="A218" i="46" s="1"/>
  <c r="A222" i="46" s="1"/>
  <c r="A226" i="46" s="1"/>
  <c r="A230" i="46" s="1"/>
  <c r="A234" i="46" s="1"/>
  <c r="A238" i="46" s="1"/>
  <c r="A242" i="46" s="1"/>
  <c r="A246" i="46" s="1"/>
  <c r="A250" i="46" s="1"/>
  <c r="A254" i="46" s="1"/>
  <c r="A258" i="46" s="1"/>
  <c r="A262" i="46" s="1"/>
  <c r="A266" i="46" s="1"/>
  <c r="A270" i="46" s="1"/>
  <c r="A274" i="46" s="1"/>
  <c r="A278" i="46" s="1"/>
  <c r="A282" i="46" s="1"/>
  <c r="A286" i="46" s="1"/>
  <c r="A290" i="46" s="1"/>
  <c r="A294" i="46" s="1"/>
  <c r="A298" i="46" s="1"/>
  <c r="A302" i="46" s="1"/>
  <c r="A306" i="46" s="1"/>
  <c r="A310" i="46" s="1"/>
  <c r="A314" i="46" s="1"/>
  <c r="A318" i="46" s="1"/>
  <c r="A322" i="46" s="1"/>
  <c r="A326" i="46" s="1"/>
  <c r="A330" i="46" s="1"/>
  <c r="A334" i="46" s="1"/>
  <c r="A338" i="46" s="1"/>
  <c r="A342" i="46" s="1"/>
  <c r="A346" i="46" s="1"/>
  <c r="A350" i="46" s="1"/>
  <c r="A354" i="46" s="1"/>
  <c r="A358" i="46" s="1"/>
  <c r="A362" i="46" s="1"/>
  <c r="A366" i="46" s="1"/>
  <c r="A370" i="46" s="1"/>
  <c r="A374" i="46" s="1"/>
  <c r="A378" i="46" s="1"/>
  <c r="A382" i="46" s="1"/>
  <c r="A386" i="46" s="1"/>
  <c r="A390" i="46" s="1"/>
  <c r="A394" i="46" s="1"/>
  <c r="A398" i="46" s="1"/>
  <c r="A402" i="46" s="1"/>
  <c r="A406" i="46" s="1"/>
  <c r="A410" i="46" s="1"/>
  <c r="A414" i="46" s="1"/>
  <c r="A5" i="46"/>
  <c r="V415" i="44" l="1"/>
  <c r="V411" i="44"/>
  <c r="V407" i="44"/>
  <c r="V403" i="44"/>
  <c r="V399" i="44"/>
  <c r="V395" i="44"/>
  <c r="V391" i="44"/>
  <c r="V387" i="44"/>
  <c r="V383" i="44"/>
  <c r="V379" i="44"/>
  <c r="V375" i="44"/>
  <c r="V371" i="44"/>
  <c r="V367" i="44"/>
  <c r="V363" i="44"/>
  <c r="V359" i="44"/>
  <c r="V355" i="44"/>
  <c r="V351" i="44"/>
  <c r="V347" i="44"/>
  <c r="V343" i="44"/>
  <c r="V339" i="44"/>
  <c r="V335" i="44"/>
  <c r="V331" i="44"/>
  <c r="V327" i="44"/>
  <c r="V323" i="44"/>
  <c r="V319" i="44"/>
  <c r="V315" i="44"/>
  <c r="V311" i="44"/>
  <c r="V307" i="44"/>
  <c r="V303" i="44"/>
  <c r="V299" i="44"/>
  <c r="V295" i="44"/>
  <c r="V291" i="44"/>
  <c r="V287" i="44"/>
  <c r="V283" i="44"/>
  <c r="V279" i="44"/>
  <c r="V275" i="44"/>
  <c r="V271" i="44"/>
  <c r="V267" i="44"/>
  <c r="V263" i="44"/>
  <c r="V259" i="44"/>
  <c r="V255" i="44"/>
  <c r="V251" i="44"/>
  <c r="V247" i="44"/>
  <c r="V243" i="44"/>
  <c r="V239" i="44"/>
  <c r="V235" i="44"/>
  <c r="V231" i="44"/>
  <c r="V227" i="44"/>
  <c r="V223" i="44"/>
  <c r="V219" i="44"/>
  <c r="V215" i="44"/>
  <c r="V211" i="44"/>
  <c r="V207" i="44"/>
  <c r="V203" i="44"/>
  <c r="V199" i="44"/>
  <c r="V195" i="44"/>
  <c r="V191" i="44"/>
  <c r="V187" i="44"/>
  <c r="V183" i="44"/>
  <c r="V179" i="44"/>
  <c r="A18" i="44"/>
  <c r="A22" i="44" s="1"/>
  <c r="A26" i="44" s="1"/>
  <c r="A30" i="44" s="1"/>
  <c r="A34" i="44" s="1"/>
  <c r="A38" i="44" s="1"/>
  <c r="A42" i="44" s="1"/>
  <c r="A46" i="44" s="1"/>
  <c r="A50" i="44" s="1"/>
  <c r="A54" i="44" s="1"/>
  <c r="A58" i="44" s="1"/>
  <c r="A62" i="44" s="1"/>
  <c r="A66" i="44" s="1"/>
  <c r="A70" i="44" s="1"/>
  <c r="A74" i="44" s="1"/>
  <c r="A78" i="44" s="1"/>
  <c r="A82" i="44" s="1"/>
  <c r="A86" i="44" s="1"/>
  <c r="A90" i="44" s="1"/>
  <c r="A94" i="44" s="1"/>
  <c r="A98" i="44" s="1"/>
  <c r="A102" i="44" s="1"/>
  <c r="A106" i="44" s="1"/>
  <c r="A110" i="44" s="1"/>
  <c r="A114" i="44" s="1"/>
  <c r="A118" i="44" s="1"/>
  <c r="A122" i="44" s="1"/>
  <c r="A126" i="44" s="1"/>
  <c r="A130" i="44" s="1"/>
  <c r="A134" i="44" s="1"/>
  <c r="A138" i="44" s="1"/>
  <c r="A142" i="44" s="1"/>
  <c r="A146" i="44" s="1"/>
  <c r="A150" i="44" s="1"/>
  <c r="A154" i="44" s="1"/>
  <c r="A158" i="44" s="1"/>
  <c r="A162" i="44" s="1"/>
  <c r="A166" i="44" s="1"/>
  <c r="A170" i="44" s="1"/>
  <c r="A174" i="44" s="1"/>
  <c r="A178" i="44" s="1"/>
  <c r="A182" i="44" s="1"/>
  <c r="A186" i="44" s="1"/>
  <c r="A190" i="44" s="1"/>
  <c r="A194" i="44" s="1"/>
  <c r="A198" i="44" s="1"/>
  <c r="A202" i="44" s="1"/>
  <c r="A206" i="44" s="1"/>
  <c r="A210" i="44" s="1"/>
  <c r="A214" i="44" s="1"/>
  <c r="A218" i="44" s="1"/>
  <c r="A222" i="44" s="1"/>
  <c r="A226" i="44" s="1"/>
  <c r="A230" i="44" s="1"/>
  <c r="A234" i="44" s="1"/>
  <c r="A238" i="44" s="1"/>
  <c r="A242" i="44" s="1"/>
  <c r="A246" i="44" s="1"/>
  <c r="A250" i="44" s="1"/>
  <c r="A254" i="44" s="1"/>
  <c r="A258" i="44" s="1"/>
  <c r="A262" i="44" s="1"/>
  <c r="A266" i="44" s="1"/>
  <c r="A270" i="44" s="1"/>
  <c r="A274" i="44" s="1"/>
  <c r="A278" i="44" s="1"/>
  <c r="A282" i="44" s="1"/>
  <c r="A286" i="44" s="1"/>
  <c r="A290" i="44" s="1"/>
  <c r="A294" i="44" s="1"/>
  <c r="A298" i="44" s="1"/>
  <c r="A302" i="44" s="1"/>
  <c r="A306" i="44" s="1"/>
  <c r="A310" i="44" s="1"/>
  <c r="A314" i="44" s="1"/>
  <c r="A318" i="44" s="1"/>
  <c r="A322" i="44" s="1"/>
  <c r="A326" i="44" s="1"/>
  <c r="A330" i="44" s="1"/>
  <c r="A334" i="44" s="1"/>
  <c r="A338" i="44" s="1"/>
  <c r="A342" i="44" s="1"/>
  <c r="A346" i="44" s="1"/>
  <c r="A350" i="44" s="1"/>
  <c r="A354" i="44" s="1"/>
  <c r="A358" i="44" s="1"/>
  <c r="A362" i="44" s="1"/>
  <c r="A366" i="44" s="1"/>
  <c r="A370" i="44" s="1"/>
  <c r="A374" i="44" s="1"/>
  <c r="A378" i="44" s="1"/>
  <c r="A382" i="44" s="1"/>
  <c r="A386" i="44" s="1"/>
  <c r="A390" i="44" s="1"/>
  <c r="A394" i="44" s="1"/>
  <c r="A398" i="44" s="1"/>
  <c r="A402" i="44" s="1"/>
  <c r="A406" i="44" s="1"/>
  <c r="A410" i="44" s="1"/>
  <c r="A414" i="44" s="1"/>
  <c r="A5" i="44"/>
  <c r="V415" i="43" l="1"/>
  <c r="V411" i="43"/>
  <c r="V407" i="43"/>
  <c r="V403" i="43"/>
  <c r="V399" i="43"/>
  <c r="V395" i="43"/>
  <c r="V391" i="43"/>
  <c r="V387" i="43"/>
  <c r="V383" i="43"/>
  <c r="V379" i="43"/>
  <c r="V375" i="43"/>
  <c r="V371" i="43"/>
  <c r="V367" i="43"/>
  <c r="V363" i="43"/>
  <c r="V359" i="43"/>
  <c r="V355" i="43"/>
  <c r="V351" i="43"/>
  <c r="V347" i="43"/>
  <c r="V343" i="43"/>
  <c r="V339" i="43"/>
  <c r="V335" i="43"/>
  <c r="V331" i="43"/>
  <c r="V327" i="43"/>
  <c r="V323" i="43"/>
  <c r="V319" i="43"/>
  <c r="V315" i="43"/>
  <c r="V311" i="43"/>
  <c r="V307" i="43"/>
  <c r="V303" i="43"/>
  <c r="V299" i="43"/>
  <c r="V295" i="43"/>
  <c r="V291" i="43"/>
  <c r="V287" i="43"/>
  <c r="V283" i="43"/>
  <c r="V279" i="43"/>
  <c r="V275" i="43"/>
  <c r="V271" i="43"/>
  <c r="V267" i="43"/>
  <c r="V263" i="43"/>
  <c r="V259" i="43"/>
  <c r="V255" i="43"/>
  <c r="V251" i="43"/>
  <c r="V247" i="43"/>
  <c r="V243" i="43"/>
  <c r="V239" i="43"/>
  <c r="V235" i="43"/>
  <c r="V231" i="43"/>
  <c r="V227" i="43"/>
  <c r="V223" i="43"/>
  <c r="V219" i="43"/>
  <c r="V215" i="43"/>
  <c r="V211" i="43"/>
  <c r="V207" i="43"/>
  <c r="V203" i="43"/>
  <c r="V199" i="43"/>
  <c r="V195" i="43"/>
  <c r="V191" i="43"/>
  <c r="V187" i="43"/>
  <c r="V183" i="43"/>
  <c r="V179" i="43"/>
  <c r="A18" i="43"/>
  <c r="A22" i="43" s="1"/>
  <c r="A26" i="43" s="1"/>
  <c r="A30" i="43" s="1"/>
  <c r="A34" i="43" s="1"/>
  <c r="A38" i="43" s="1"/>
  <c r="A42" i="43" s="1"/>
  <c r="A46" i="43" s="1"/>
  <c r="A50" i="43" s="1"/>
  <c r="A54" i="43" s="1"/>
  <c r="A58" i="43" s="1"/>
  <c r="A62" i="43" s="1"/>
  <c r="A66" i="43" s="1"/>
  <c r="A70" i="43" s="1"/>
  <c r="A74" i="43" s="1"/>
  <c r="A78" i="43" s="1"/>
  <c r="A82" i="43" s="1"/>
  <c r="A86" i="43" s="1"/>
  <c r="A90" i="43" s="1"/>
  <c r="A94" i="43" s="1"/>
  <c r="A98" i="43" s="1"/>
  <c r="A102" i="43" s="1"/>
  <c r="A106" i="43" s="1"/>
  <c r="A110" i="43" s="1"/>
  <c r="A114" i="43" s="1"/>
  <c r="A118" i="43" s="1"/>
  <c r="A122" i="43" s="1"/>
  <c r="A126" i="43" s="1"/>
  <c r="A130" i="43" s="1"/>
  <c r="A134" i="43" s="1"/>
  <c r="A138" i="43" s="1"/>
  <c r="A142" i="43" s="1"/>
  <c r="A146" i="43" s="1"/>
  <c r="A150" i="43" s="1"/>
  <c r="A154" i="43" s="1"/>
  <c r="A158" i="43" s="1"/>
  <c r="A162" i="43" s="1"/>
  <c r="A166" i="43" s="1"/>
  <c r="A170" i="43" s="1"/>
  <c r="A174" i="43" s="1"/>
  <c r="A178" i="43" s="1"/>
  <c r="A182" i="43" s="1"/>
  <c r="A186" i="43" s="1"/>
  <c r="A190" i="43" s="1"/>
  <c r="A194" i="43" s="1"/>
  <c r="A198" i="43" s="1"/>
  <c r="A202" i="43" s="1"/>
  <c r="A206" i="43" s="1"/>
  <c r="A210" i="43" s="1"/>
  <c r="A214" i="43" s="1"/>
  <c r="A218" i="43" s="1"/>
  <c r="A222" i="43" s="1"/>
  <c r="A226" i="43" s="1"/>
  <c r="A230" i="43" s="1"/>
  <c r="A234" i="43" s="1"/>
  <c r="A238" i="43" s="1"/>
  <c r="A242" i="43" s="1"/>
  <c r="A246" i="43" s="1"/>
  <c r="A250" i="43" s="1"/>
  <c r="A254" i="43" s="1"/>
  <c r="A258" i="43" s="1"/>
  <c r="A262" i="43" s="1"/>
  <c r="A266" i="43" s="1"/>
  <c r="A270" i="43" s="1"/>
  <c r="A274" i="43" s="1"/>
  <c r="A278" i="43" s="1"/>
  <c r="A282" i="43" s="1"/>
  <c r="A286" i="43" s="1"/>
  <c r="A290" i="43" s="1"/>
  <c r="A294" i="43" s="1"/>
  <c r="A298" i="43" s="1"/>
  <c r="A302" i="43" s="1"/>
  <c r="A306" i="43" s="1"/>
  <c r="A310" i="43" s="1"/>
  <c r="A314" i="43" s="1"/>
  <c r="A318" i="43" s="1"/>
  <c r="A322" i="43" s="1"/>
  <c r="A326" i="43" s="1"/>
  <c r="A330" i="43" s="1"/>
  <c r="A334" i="43" s="1"/>
  <c r="A338" i="43" s="1"/>
  <c r="A342" i="43" s="1"/>
  <c r="A346" i="43" s="1"/>
  <c r="A350" i="43" s="1"/>
  <c r="A354" i="43" s="1"/>
  <c r="A358" i="43" s="1"/>
  <c r="A362" i="43" s="1"/>
  <c r="A366" i="43" s="1"/>
  <c r="A370" i="43" s="1"/>
  <c r="A374" i="43" s="1"/>
  <c r="A378" i="43" s="1"/>
  <c r="A382" i="43" s="1"/>
  <c r="A386" i="43" s="1"/>
  <c r="A390" i="43" s="1"/>
  <c r="A394" i="43" s="1"/>
  <c r="A398" i="43" s="1"/>
  <c r="A402" i="43" s="1"/>
  <c r="A406" i="43" s="1"/>
  <c r="A410" i="43" s="1"/>
  <c r="A414" i="43" s="1"/>
  <c r="A5" i="43"/>
  <c r="V415" i="42" l="1"/>
  <c r="V411" i="42"/>
  <c r="V407" i="42"/>
  <c r="V403" i="42"/>
  <c r="V399" i="42"/>
  <c r="V395" i="42"/>
  <c r="V391" i="42"/>
  <c r="V387" i="42"/>
  <c r="V383" i="42"/>
  <c r="V379" i="42"/>
  <c r="V375" i="42"/>
  <c r="V371" i="42"/>
  <c r="V367" i="42"/>
  <c r="V363" i="42"/>
  <c r="V359" i="42"/>
  <c r="V355" i="42"/>
  <c r="V351" i="42"/>
  <c r="V347" i="42"/>
  <c r="V343" i="42"/>
  <c r="V339" i="42"/>
  <c r="V335" i="42"/>
  <c r="V331" i="42"/>
  <c r="V327" i="42"/>
  <c r="V323" i="42"/>
  <c r="V319" i="42"/>
  <c r="V315" i="42"/>
  <c r="V311" i="42"/>
  <c r="V307" i="42"/>
  <c r="V303" i="42"/>
  <c r="V299" i="42"/>
  <c r="V295" i="42"/>
  <c r="V291" i="42"/>
  <c r="V287" i="42"/>
  <c r="V283" i="42"/>
  <c r="V279" i="42"/>
  <c r="V275" i="42"/>
  <c r="V271" i="42"/>
  <c r="V267" i="42"/>
  <c r="V263" i="42"/>
  <c r="V259" i="42"/>
  <c r="V255" i="42"/>
  <c r="V251" i="42"/>
  <c r="V247" i="42"/>
  <c r="V243" i="42"/>
  <c r="V239" i="42"/>
  <c r="V235" i="42"/>
  <c r="V231" i="42"/>
  <c r="V227" i="42"/>
  <c r="V223" i="42"/>
  <c r="V219" i="42"/>
  <c r="V215" i="42"/>
  <c r="V211" i="42"/>
  <c r="V207" i="42"/>
  <c r="V203" i="42"/>
  <c r="V199" i="42"/>
  <c r="V195" i="42"/>
  <c r="V191" i="42"/>
  <c r="V187" i="42"/>
  <c r="V183" i="42"/>
  <c r="V179" i="42"/>
  <c r="A18" i="42"/>
  <c r="A22" i="42" s="1"/>
  <c r="A26" i="42" s="1"/>
  <c r="A30" i="42" s="1"/>
  <c r="A34" i="42" s="1"/>
  <c r="A38" i="42" s="1"/>
  <c r="A42" i="42" s="1"/>
  <c r="A46" i="42" s="1"/>
  <c r="A50" i="42" s="1"/>
  <c r="A54" i="42" s="1"/>
  <c r="A58" i="42" s="1"/>
  <c r="A62" i="42" s="1"/>
  <c r="A66" i="42" s="1"/>
  <c r="A70" i="42" s="1"/>
  <c r="A74" i="42" s="1"/>
  <c r="A78" i="42" s="1"/>
  <c r="A82" i="42" s="1"/>
  <c r="A86" i="42" s="1"/>
  <c r="A90" i="42" s="1"/>
  <c r="A94" i="42" s="1"/>
  <c r="A98" i="42" s="1"/>
  <c r="A102" i="42" s="1"/>
  <c r="A106" i="42" s="1"/>
  <c r="A110" i="42" s="1"/>
  <c r="A114" i="42" s="1"/>
  <c r="A118" i="42" s="1"/>
  <c r="A122" i="42" s="1"/>
  <c r="A126" i="42" s="1"/>
  <c r="A130" i="42" s="1"/>
  <c r="A134" i="42" s="1"/>
  <c r="A138" i="42" s="1"/>
  <c r="A142" i="42" s="1"/>
  <c r="A146" i="42" s="1"/>
  <c r="A150" i="42" s="1"/>
  <c r="A154" i="42" s="1"/>
  <c r="A158" i="42" s="1"/>
  <c r="A162" i="42" s="1"/>
  <c r="A166" i="42" s="1"/>
  <c r="A170" i="42" s="1"/>
  <c r="A174" i="42" s="1"/>
  <c r="A178" i="42" s="1"/>
  <c r="A182" i="42" s="1"/>
  <c r="A186" i="42" s="1"/>
  <c r="A190" i="42" s="1"/>
  <c r="A194" i="42" s="1"/>
  <c r="A198" i="42" s="1"/>
  <c r="A202" i="42" s="1"/>
  <c r="A206" i="42" s="1"/>
  <c r="A210" i="42" s="1"/>
  <c r="A214" i="42" s="1"/>
  <c r="A218" i="42" s="1"/>
  <c r="A222" i="42" s="1"/>
  <c r="A226" i="42" s="1"/>
  <c r="A230" i="42" s="1"/>
  <c r="A234" i="42" s="1"/>
  <c r="A238" i="42" s="1"/>
  <c r="A242" i="42" s="1"/>
  <c r="A246" i="42" s="1"/>
  <c r="A250" i="42" s="1"/>
  <c r="A254" i="42" s="1"/>
  <c r="A258" i="42" s="1"/>
  <c r="A262" i="42" s="1"/>
  <c r="A266" i="42" s="1"/>
  <c r="A270" i="42" s="1"/>
  <c r="A274" i="42" s="1"/>
  <c r="A278" i="42" s="1"/>
  <c r="A282" i="42" s="1"/>
  <c r="A286" i="42" s="1"/>
  <c r="A290" i="42" s="1"/>
  <c r="A294" i="42" s="1"/>
  <c r="A298" i="42" s="1"/>
  <c r="A302" i="42" s="1"/>
  <c r="A306" i="42" s="1"/>
  <c r="A310" i="42" s="1"/>
  <c r="A314" i="42" s="1"/>
  <c r="A318" i="42" s="1"/>
  <c r="A322" i="42" s="1"/>
  <c r="A326" i="42" s="1"/>
  <c r="A330" i="42" s="1"/>
  <c r="A334" i="42" s="1"/>
  <c r="A338" i="42" s="1"/>
  <c r="A342" i="42" s="1"/>
  <c r="A346" i="42" s="1"/>
  <c r="A350" i="42" s="1"/>
  <c r="A354" i="42" s="1"/>
  <c r="A358" i="42" s="1"/>
  <c r="A362" i="42" s="1"/>
  <c r="A366" i="42" s="1"/>
  <c r="A370" i="42" s="1"/>
  <c r="A374" i="42" s="1"/>
  <c r="A378" i="42" s="1"/>
  <c r="A382" i="42" s="1"/>
  <c r="A386" i="42" s="1"/>
  <c r="A390" i="42" s="1"/>
  <c r="A394" i="42" s="1"/>
  <c r="A398" i="42" s="1"/>
  <c r="A402" i="42" s="1"/>
  <c r="A406" i="42" s="1"/>
  <c r="A410" i="42" s="1"/>
  <c r="A414" i="42" s="1"/>
  <c r="A5" i="42"/>
  <c r="V411" i="41" l="1"/>
  <c r="V407" i="41"/>
  <c r="V403" i="41"/>
  <c r="V399" i="41"/>
  <c r="V395" i="41"/>
  <c r="V391" i="41"/>
  <c r="V387" i="41"/>
  <c r="V383" i="41"/>
  <c r="V379" i="41"/>
  <c r="V375" i="41"/>
  <c r="V371" i="41"/>
  <c r="V367" i="41"/>
  <c r="V363" i="41"/>
  <c r="V359" i="41"/>
  <c r="V355" i="41"/>
  <c r="V351" i="41"/>
  <c r="V347" i="41"/>
  <c r="V343" i="41"/>
  <c r="V339" i="41"/>
  <c r="V335" i="41"/>
  <c r="V331" i="41"/>
  <c r="V327" i="41"/>
  <c r="V323" i="41"/>
  <c r="V319" i="41"/>
  <c r="V315" i="41"/>
  <c r="V311" i="41"/>
  <c r="V307" i="41"/>
  <c r="V303" i="41"/>
  <c r="V299" i="41"/>
  <c r="V295" i="41"/>
  <c r="V291" i="41"/>
  <c r="V287" i="41"/>
  <c r="V283" i="41"/>
  <c r="V279" i="41"/>
  <c r="V275" i="41"/>
  <c r="V271" i="41"/>
  <c r="V267" i="41"/>
  <c r="V263" i="41"/>
  <c r="V259" i="41"/>
  <c r="V255" i="41"/>
  <c r="V251" i="41"/>
  <c r="V247" i="41"/>
  <c r="V243" i="41"/>
  <c r="V239" i="41"/>
  <c r="V235" i="41"/>
  <c r="V231" i="41"/>
  <c r="V227" i="41"/>
  <c r="V223" i="41"/>
  <c r="V219" i="41"/>
  <c r="V215" i="41"/>
  <c r="V211" i="41"/>
  <c r="V207" i="41"/>
  <c r="V203" i="41"/>
  <c r="V199" i="41"/>
  <c r="V195" i="41"/>
  <c r="V191" i="41"/>
  <c r="V187" i="41"/>
  <c r="V183" i="41"/>
  <c r="V179" i="41"/>
  <c r="V175" i="41"/>
  <c r="A14" i="41"/>
  <c r="A18" i="41" s="1"/>
  <c r="A22" i="41" s="1"/>
  <c r="A26" i="41" s="1"/>
  <c r="A30" i="41" s="1"/>
  <c r="A34" i="41" s="1"/>
  <c r="A38" i="41" s="1"/>
  <c r="A42" i="41" s="1"/>
  <c r="A46" i="41" s="1"/>
  <c r="A50" i="41" s="1"/>
  <c r="A54" i="41" s="1"/>
  <c r="A58" i="41" s="1"/>
  <c r="A62" i="41" s="1"/>
  <c r="A66" i="41" s="1"/>
  <c r="A70" i="41" s="1"/>
  <c r="A74" i="41" s="1"/>
  <c r="A78" i="41" s="1"/>
  <c r="A82" i="41" s="1"/>
  <c r="A86" i="41" s="1"/>
  <c r="A90" i="41" s="1"/>
  <c r="A94" i="41" s="1"/>
  <c r="A98" i="41" s="1"/>
  <c r="A102" i="41" s="1"/>
  <c r="A106" i="41" s="1"/>
  <c r="A110" i="41" s="1"/>
  <c r="A114" i="41" s="1"/>
  <c r="A118" i="41" s="1"/>
  <c r="A122" i="41" s="1"/>
  <c r="A126" i="41" s="1"/>
  <c r="A130" i="41" s="1"/>
  <c r="A134" i="41" s="1"/>
  <c r="A138" i="41" s="1"/>
  <c r="A142" i="41" s="1"/>
  <c r="A146" i="41" s="1"/>
  <c r="A150" i="41" s="1"/>
  <c r="A154" i="41" s="1"/>
  <c r="A158" i="41" s="1"/>
  <c r="A162" i="41" s="1"/>
  <c r="A166" i="41" s="1"/>
  <c r="A170" i="41" s="1"/>
  <c r="A174" i="41" s="1"/>
  <c r="A178" i="41" s="1"/>
  <c r="A182" i="41" s="1"/>
  <c r="A186" i="41" s="1"/>
  <c r="A190" i="41" s="1"/>
  <c r="A194" i="41" s="1"/>
  <c r="A198" i="41" s="1"/>
  <c r="A202" i="41" s="1"/>
  <c r="A206" i="41" s="1"/>
  <c r="A210" i="41" s="1"/>
  <c r="A214" i="41" s="1"/>
  <c r="A218" i="41" s="1"/>
  <c r="A222" i="41" s="1"/>
  <c r="A226" i="41" s="1"/>
  <c r="A230" i="41" s="1"/>
  <c r="A234" i="41" s="1"/>
  <c r="A238" i="41" s="1"/>
  <c r="A242" i="41" s="1"/>
  <c r="A246" i="41" s="1"/>
  <c r="A250" i="41" s="1"/>
  <c r="A254" i="41" s="1"/>
  <c r="A258" i="41" s="1"/>
  <c r="A262" i="41" s="1"/>
  <c r="A266" i="41" s="1"/>
  <c r="A270" i="41" s="1"/>
  <c r="A274" i="41" s="1"/>
  <c r="A278" i="41" s="1"/>
  <c r="A282" i="41" s="1"/>
  <c r="A286" i="41" s="1"/>
  <c r="A290" i="41" s="1"/>
  <c r="A294" i="41" s="1"/>
  <c r="A298" i="41" s="1"/>
  <c r="A302" i="41" s="1"/>
  <c r="A306" i="41" s="1"/>
  <c r="A310" i="41" s="1"/>
  <c r="A314" i="41" s="1"/>
  <c r="A318" i="41" s="1"/>
  <c r="A322" i="41" s="1"/>
  <c r="A326" i="41" s="1"/>
  <c r="A330" i="41" s="1"/>
  <c r="A334" i="41" s="1"/>
  <c r="A338" i="41" s="1"/>
  <c r="A342" i="41" s="1"/>
  <c r="A346" i="41" s="1"/>
  <c r="A350" i="41" s="1"/>
  <c r="A354" i="41" s="1"/>
  <c r="A358" i="41" s="1"/>
  <c r="A362" i="41" s="1"/>
  <c r="A366" i="41" s="1"/>
  <c r="A370" i="41" s="1"/>
  <c r="A374" i="41" s="1"/>
  <c r="A378" i="41" s="1"/>
  <c r="A382" i="41" s="1"/>
  <c r="A386" i="41" s="1"/>
  <c r="A390" i="41" s="1"/>
  <c r="A394" i="41" s="1"/>
  <c r="A398" i="41" s="1"/>
  <c r="A402" i="41" s="1"/>
  <c r="A406" i="41" s="1"/>
  <c r="A410" i="41" s="1"/>
  <c r="A5" i="41"/>
  <c r="V415" i="40"/>
  <c r="V411" i="40"/>
  <c r="V407" i="40"/>
  <c r="V403" i="40"/>
  <c r="V399" i="40"/>
  <c r="V395" i="40"/>
  <c r="V391" i="40"/>
  <c r="V387" i="40"/>
  <c r="V383" i="40"/>
  <c r="V379" i="40"/>
  <c r="V375" i="40"/>
  <c r="V371" i="40"/>
  <c r="V367" i="40"/>
  <c r="V363" i="40"/>
  <c r="V359" i="40"/>
  <c r="V355" i="40"/>
  <c r="V351" i="40"/>
  <c r="V347" i="40"/>
  <c r="V343" i="40"/>
  <c r="V339" i="40"/>
  <c r="V335" i="40"/>
  <c r="V331" i="40"/>
  <c r="V327" i="40"/>
  <c r="V323" i="40"/>
  <c r="V319" i="40"/>
  <c r="V315" i="40"/>
  <c r="V311" i="40"/>
  <c r="V307" i="40"/>
  <c r="V303" i="40"/>
  <c r="V299" i="40"/>
  <c r="V295" i="40"/>
  <c r="V291" i="40"/>
  <c r="V287" i="40"/>
  <c r="V283" i="40"/>
  <c r="V279" i="40"/>
  <c r="V275" i="40"/>
  <c r="V271" i="40"/>
  <c r="V267" i="40"/>
  <c r="V263" i="40"/>
  <c r="V259" i="40"/>
  <c r="V255" i="40"/>
  <c r="V251" i="40"/>
  <c r="V247" i="40"/>
  <c r="V243" i="40"/>
  <c r="V239" i="40"/>
  <c r="V235" i="40"/>
  <c r="V231" i="40"/>
  <c r="V227" i="40"/>
  <c r="V223" i="40"/>
  <c r="V219" i="40"/>
  <c r="V215" i="40"/>
  <c r="V211" i="40"/>
  <c r="V207" i="40"/>
  <c r="V203" i="40"/>
  <c r="V199" i="40"/>
  <c r="V195" i="40"/>
  <c r="V191" i="40"/>
  <c r="V187" i="40"/>
  <c r="V183" i="40"/>
  <c r="V179" i="40"/>
  <c r="A22" i="40"/>
  <c r="A26" i="40" s="1"/>
  <c r="A30" i="40" s="1"/>
  <c r="A34" i="40" s="1"/>
  <c r="A38" i="40" s="1"/>
  <c r="A42" i="40" s="1"/>
  <c r="A46" i="40" s="1"/>
  <c r="A50" i="40" s="1"/>
  <c r="A54" i="40" s="1"/>
  <c r="A58" i="40" s="1"/>
  <c r="A62" i="40" s="1"/>
  <c r="A66" i="40" s="1"/>
  <c r="A70" i="40" s="1"/>
  <c r="A74" i="40" s="1"/>
  <c r="A78" i="40" s="1"/>
  <c r="A82" i="40" s="1"/>
  <c r="A86" i="40" s="1"/>
  <c r="A90" i="40" s="1"/>
  <c r="A94" i="40" s="1"/>
  <c r="A98" i="40" s="1"/>
  <c r="A102" i="40" s="1"/>
  <c r="A106" i="40" s="1"/>
  <c r="A110" i="40" s="1"/>
  <c r="A114" i="40" s="1"/>
  <c r="A118" i="40" s="1"/>
  <c r="A122" i="40" s="1"/>
  <c r="A126" i="40" s="1"/>
  <c r="A130" i="40" s="1"/>
  <c r="A134" i="40" s="1"/>
  <c r="A138" i="40" s="1"/>
  <c r="A142" i="40" s="1"/>
  <c r="A146" i="40" s="1"/>
  <c r="A150" i="40" s="1"/>
  <c r="A154" i="40" s="1"/>
  <c r="A158" i="40" s="1"/>
  <c r="A162" i="40" s="1"/>
  <c r="A166" i="40" s="1"/>
  <c r="A170" i="40" s="1"/>
  <c r="A174" i="40" s="1"/>
  <c r="A178" i="40" s="1"/>
  <c r="A182" i="40" s="1"/>
  <c r="A186" i="40" s="1"/>
  <c r="A190" i="40" s="1"/>
  <c r="A194" i="40" s="1"/>
  <c r="A198" i="40" s="1"/>
  <c r="A202" i="40" s="1"/>
  <c r="A206" i="40" s="1"/>
  <c r="A210" i="40" s="1"/>
  <c r="A214" i="40" s="1"/>
  <c r="A218" i="40" s="1"/>
  <c r="A222" i="40" s="1"/>
  <c r="A226" i="40" s="1"/>
  <c r="A230" i="40" s="1"/>
  <c r="A234" i="40" s="1"/>
  <c r="A238" i="40" s="1"/>
  <c r="A242" i="40" s="1"/>
  <c r="A246" i="40" s="1"/>
  <c r="A250" i="40" s="1"/>
  <c r="A254" i="40" s="1"/>
  <c r="A258" i="40" s="1"/>
  <c r="A262" i="40" s="1"/>
  <c r="A266" i="40" s="1"/>
  <c r="A270" i="40" s="1"/>
  <c r="A274" i="40" s="1"/>
  <c r="A278" i="40" s="1"/>
  <c r="A282" i="40" s="1"/>
  <c r="A286" i="40" s="1"/>
  <c r="A290" i="40" s="1"/>
  <c r="A294" i="40" s="1"/>
  <c r="A298" i="40" s="1"/>
  <c r="A302" i="40" s="1"/>
  <c r="A306" i="40" s="1"/>
  <c r="A310" i="40" s="1"/>
  <c r="A314" i="40" s="1"/>
  <c r="A318" i="40" s="1"/>
  <c r="A322" i="40" s="1"/>
  <c r="A326" i="40" s="1"/>
  <c r="A330" i="40" s="1"/>
  <c r="A334" i="40" s="1"/>
  <c r="A338" i="40" s="1"/>
  <c r="A342" i="40" s="1"/>
  <c r="A346" i="40" s="1"/>
  <c r="A350" i="40" s="1"/>
  <c r="A354" i="40" s="1"/>
  <c r="A358" i="40" s="1"/>
  <c r="A362" i="40" s="1"/>
  <c r="A366" i="40" s="1"/>
  <c r="A370" i="40" s="1"/>
  <c r="A374" i="40" s="1"/>
  <c r="A378" i="40" s="1"/>
  <c r="A382" i="40" s="1"/>
  <c r="A386" i="40" s="1"/>
  <c r="A390" i="40" s="1"/>
  <c r="A394" i="40" s="1"/>
  <c r="A398" i="40" s="1"/>
  <c r="A402" i="40" s="1"/>
  <c r="A406" i="40" s="1"/>
  <c r="A410" i="40" s="1"/>
  <c r="A414" i="40" s="1"/>
  <c r="A18" i="40"/>
  <c r="A5" i="40"/>
  <c r="A4" i="39" l="1"/>
  <c r="M754" i="39"/>
  <c r="M804" i="39"/>
  <c r="M809" i="39"/>
  <c r="M819" i="39"/>
  <c r="M836" i="39"/>
  <c r="M862" i="39"/>
  <c r="M889" i="39"/>
  <c r="M931" i="39"/>
  <c r="M934" i="39"/>
  <c r="M944" i="39"/>
  <c r="M954" i="39"/>
  <c r="M991" i="39"/>
  <c r="M1095" i="39"/>
  <c r="M1100" i="39"/>
  <c r="M1110" i="39"/>
  <c r="M1149" i="39"/>
  <c r="M1174" i="39"/>
  <c r="M1189" i="39"/>
  <c r="M1194" i="39"/>
  <c r="M1219" i="39"/>
  <c r="M1264" i="39"/>
  <c r="M1269" i="39"/>
  <c r="M1274" i="39"/>
  <c r="M1309" i="39"/>
  <c r="M1416" i="39"/>
  <c r="M1417" i="39"/>
  <c r="M1424" i="39"/>
  <c r="M1429" i="39"/>
  <c r="M1564" i="39"/>
  <c r="M1639" i="39"/>
  <c r="M1641" i="39"/>
  <c r="M1704" i="39"/>
  <c r="M1711" i="39"/>
  <c r="M1744" i="39"/>
  <c r="M1902" i="39"/>
  <c r="M1966" i="39"/>
  <c r="M2004" i="39"/>
  <c r="M2056" i="39"/>
  <c r="M2185" i="39"/>
  <c r="M2194" i="39"/>
  <c r="M2204" i="39"/>
  <c r="M2569" i="39"/>
  <c r="M2572" i="39"/>
  <c r="M2592" i="39"/>
  <c r="M2645" i="39"/>
  <c r="M2716" i="39"/>
  <c r="M2765" i="39"/>
  <c r="M2774" i="39"/>
  <c r="M2777" i="39"/>
  <c r="M2784" i="39"/>
  <c r="M2974" i="39"/>
  <c r="M3134" i="39"/>
  <c r="Q423" i="38" l="1"/>
  <c r="Q422" i="38"/>
  <c r="V415" i="38"/>
  <c r="V411" i="38"/>
  <c r="V407" i="38"/>
  <c r="V403" i="38"/>
  <c r="V399" i="38"/>
  <c r="V395" i="38"/>
  <c r="V391" i="38"/>
  <c r="V387" i="38"/>
  <c r="V383" i="38"/>
  <c r="V379" i="38"/>
  <c r="V375" i="38"/>
  <c r="V371" i="38"/>
  <c r="V367" i="38"/>
  <c r="V363" i="38"/>
  <c r="V359" i="38"/>
  <c r="V355" i="38"/>
  <c r="V351" i="38"/>
  <c r="V347" i="38"/>
  <c r="V343" i="38"/>
  <c r="V339" i="38"/>
  <c r="V335" i="38"/>
  <c r="V331" i="38"/>
  <c r="V327" i="38"/>
  <c r="V323" i="38"/>
  <c r="V319" i="38"/>
  <c r="V315" i="38"/>
  <c r="V311" i="38"/>
  <c r="V307" i="38"/>
  <c r="V303" i="38"/>
  <c r="V299" i="38"/>
  <c r="V295" i="38"/>
  <c r="V291" i="38"/>
  <c r="V287" i="38"/>
  <c r="V283" i="38"/>
  <c r="V279" i="38"/>
  <c r="V275" i="38"/>
  <c r="V271" i="38"/>
  <c r="V267" i="38"/>
  <c r="V263" i="38"/>
  <c r="V259" i="38"/>
  <c r="V255" i="38"/>
  <c r="V251" i="38"/>
  <c r="V247" i="38"/>
  <c r="V243" i="38"/>
  <c r="V239" i="38"/>
  <c r="V235" i="38"/>
  <c r="V231" i="38"/>
  <c r="V227" i="38"/>
  <c r="V223" i="38"/>
  <c r="V219" i="38"/>
  <c r="V215" i="38"/>
  <c r="V211" i="38"/>
  <c r="V207" i="38"/>
  <c r="V203" i="38"/>
  <c r="V199" i="38"/>
  <c r="V195" i="38"/>
  <c r="V191" i="38"/>
  <c r="V187" i="38"/>
  <c r="V183" i="38"/>
  <c r="V179" i="38"/>
  <c r="A18" i="38"/>
  <c r="A22" i="38" s="1"/>
  <c r="A26" i="38" s="1"/>
  <c r="A30" i="38" s="1"/>
  <c r="A34" i="38" s="1"/>
  <c r="A38" i="38" s="1"/>
  <c r="A42" i="38" s="1"/>
  <c r="A46" i="38" s="1"/>
  <c r="A50" i="38" s="1"/>
  <c r="A54" i="38" s="1"/>
  <c r="A58" i="38" s="1"/>
  <c r="A62" i="38" s="1"/>
  <c r="A66" i="38" s="1"/>
  <c r="A70" i="38" s="1"/>
  <c r="A74" i="38" s="1"/>
  <c r="A78" i="38" s="1"/>
  <c r="A82" i="38" s="1"/>
  <c r="A86" i="38" s="1"/>
  <c r="A90" i="38" s="1"/>
  <c r="A94" i="38" s="1"/>
  <c r="A98" i="38" s="1"/>
  <c r="A102" i="38" s="1"/>
  <c r="A106" i="38" s="1"/>
  <c r="A110" i="38" s="1"/>
  <c r="A114" i="38" s="1"/>
  <c r="A118" i="38" s="1"/>
  <c r="A122" i="38" s="1"/>
  <c r="A126" i="38" s="1"/>
  <c r="A130" i="38" s="1"/>
  <c r="A134" i="38" s="1"/>
  <c r="A138" i="38" s="1"/>
  <c r="A142" i="38" s="1"/>
  <c r="A146" i="38" s="1"/>
  <c r="A150" i="38" s="1"/>
  <c r="A154" i="38" s="1"/>
  <c r="A158" i="38" s="1"/>
  <c r="A162" i="38" s="1"/>
  <c r="A166" i="38" s="1"/>
  <c r="A170" i="38" s="1"/>
  <c r="A174" i="38" s="1"/>
  <c r="A178" i="38" s="1"/>
  <c r="A182" i="38" s="1"/>
  <c r="A186" i="38" s="1"/>
  <c r="A190" i="38" s="1"/>
  <c r="A194" i="38" s="1"/>
  <c r="A198" i="38" s="1"/>
  <c r="A202" i="38" s="1"/>
  <c r="A206" i="38" s="1"/>
  <c r="A210" i="38" s="1"/>
  <c r="A214" i="38" s="1"/>
  <c r="A218" i="38" s="1"/>
  <c r="A222" i="38" s="1"/>
  <c r="A226" i="38" s="1"/>
  <c r="A230" i="38" s="1"/>
  <c r="A234" i="38" s="1"/>
  <c r="A238" i="38" s="1"/>
  <c r="A242" i="38" s="1"/>
  <c r="A246" i="38" s="1"/>
  <c r="A250" i="38" s="1"/>
  <c r="A254" i="38" s="1"/>
  <c r="A258" i="38" s="1"/>
  <c r="A262" i="38" s="1"/>
  <c r="A266" i="38" s="1"/>
  <c r="A270" i="38" s="1"/>
  <c r="A274" i="38" s="1"/>
  <c r="A278" i="38" s="1"/>
  <c r="A282" i="38" s="1"/>
  <c r="A286" i="38" s="1"/>
  <c r="A290" i="38" s="1"/>
  <c r="A294" i="38" s="1"/>
  <c r="A298" i="38" s="1"/>
  <c r="A302" i="38" s="1"/>
  <c r="A306" i="38" s="1"/>
  <c r="A310" i="38" s="1"/>
  <c r="A314" i="38" s="1"/>
  <c r="A318" i="38" s="1"/>
  <c r="A322" i="38" s="1"/>
  <c r="A326" i="38" s="1"/>
  <c r="A330" i="38" s="1"/>
  <c r="A334" i="38" s="1"/>
  <c r="A338" i="38" s="1"/>
  <c r="A342" i="38" s="1"/>
  <c r="A346" i="38" s="1"/>
  <c r="A350" i="38" s="1"/>
  <c r="A354" i="38" s="1"/>
  <c r="A358" i="38" s="1"/>
  <c r="A362" i="38" s="1"/>
  <c r="A366" i="38" s="1"/>
  <c r="A370" i="38" s="1"/>
  <c r="A374" i="38" s="1"/>
  <c r="A378" i="38" s="1"/>
  <c r="A382" i="38" s="1"/>
  <c r="A386" i="38" s="1"/>
  <c r="A390" i="38" s="1"/>
  <c r="A394" i="38" s="1"/>
  <c r="A398" i="38" s="1"/>
  <c r="A402" i="38" s="1"/>
  <c r="A406" i="38" s="1"/>
  <c r="A410" i="38" s="1"/>
  <c r="A414" i="38" s="1"/>
  <c r="J9" i="38"/>
  <c r="H9" i="38"/>
  <c r="A5" i="38"/>
  <c r="A5" i="37" l="1"/>
  <c r="V411" i="37"/>
  <c r="V407" i="37"/>
  <c r="V403" i="37"/>
  <c r="V399" i="37"/>
  <c r="V395" i="37"/>
  <c r="V391" i="37"/>
  <c r="V387" i="37"/>
  <c r="V383" i="37"/>
  <c r="V379" i="37"/>
  <c r="V375" i="37"/>
  <c r="V371" i="37"/>
  <c r="V367" i="37"/>
  <c r="V363" i="37"/>
  <c r="V359" i="37"/>
  <c r="V355" i="37"/>
  <c r="V351" i="37"/>
  <c r="V347" i="37"/>
  <c r="V343" i="37"/>
  <c r="V339" i="37"/>
  <c r="V335" i="37"/>
  <c r="V331" i="37"/>
  <c r="V327" i="37"/>
  <c r="V323" i="37"/>
  <c r="V319" i="37"/>
  <c r="V315" i="37"/>
  <c r="V311" i="37"/>
  <c r="V307" i="37"/>
  <c r="V303" i="37"/>
  <c r="V299" i="37"/>
  <c r="V295" i="37"/>
  <c r="V291" i="37"/>
  <c r="V287" i="37"/>
  <c r="V283" i="37"/>
  <c r="V279" i="37"/>
  <c r="V275" i="37"/>
  <c r="V271" i="37"/>
  <c r="V267" i="37"/>
  <c r="V263" i="37"/>
  <c r="V259" i="37"/>
  <c r="V255" i="37"/>
  <c r="V251" i="37"/>
  <c r="V247" i="37"/>
  <c r="V243" i="37"/>
  <c r="V239" i="37"/>
  <c r="V235" i="37"/>
  <c r="V231" i="37"/>
  <c r="V227" i="37"/>
  <c r="V223" i="37"/>
  <c r="V219" i="37"/>
  <c r="V215" i="37"/>
  <c r="V211" i="37"/>
  <c r="V207" i="37"/>
  <c r="V203" i="37"/>
  <c r="V199" i="37"/>
  <c r="V195" i="37"/>
  <c r="V191" i="37"/>
  <c r="V187" i="37"/>
  <c r="V183" i="37"/>
  <c r="V179" i="37"/>
  <c r="V175" i="37"/>
  <c r="A14" i="37"/>
  <c r="A18" i="37" s="1"/>
  <c r="A22" i="37" s="1"/>
  <c r="A26" i="37" s="1"/>
  <c r="A30" i="37" s="1"/>
  <c r="A34" i="37" s="1"/>
  <c r="A38" i="37" s="1"/>
  <c r="A42" i="37" s="1"/>
  <c r="A46" i="37" s="1"/>
  <c r="A50" i="37" s="1"/>
  <c r="A54" i="37" s="1"/>
  <c r="A58" i="37" s="1"/>
  <c r="A62" i="37" s="1"/>
  <c r="A66" i="37" s="1"/>
  <c r="A70" i="37" s="1"/>
  <c r="A74" i="37" s="1"/>
  <c r="A78" i="37" s="1"/>
  <c r="A82" i="37" s="1"/>
  <c r="A86" i="37" s="1"/>
  <c r="A90" i="37" s="1"/>
  <c r="A94" i="37" s="1"/>
  <c r="A98" i="37" s="1"/>
  <c r="A102" i="37" s="1"/>
  <c r="A106" i="37" s="1"/>
  <c r="A110" i="37" s="1"/>
  <c r="A114" i="37" s="1"/>
  <c r="A118" i="37" s="1"/>
  <c r="A122" i="37" s="1"/>
  <c r="A126" i="37" s="1"/>
  <c r="A130" i="37" s="1"/>
  <c r="A134" i="37" s="1"/>
  <c r="A138" i="37" s="1"/>
  <c r="A142" i="37" s="1"/>
  <c r="A146" i="37" s="1"/>
  <c r="A150" i="37" s="1"/>
  <c r="A154" i="37" s="1"/>
  <c r="A158" i="37" s="1"/>
  <c r="A162" i="37" s="1"/>
  <c r="A166" i="37" s="1"/>
  <c r="A170" i="37" s="1"/>
  <c r="A174" i="37" s="1"/>
  <c r="A178" i="37" s="1"/>
  <c r="A182" i="37" s="1"/>
  <c r="A186" i="37" s="1"/>
  <c r="A190" i="37" s="1"/>
  <c r="A194" i="37" s="1"/>
  <c r="A198" i="37" s="1"/>
  <c r="A202" i="37" s="1"/>
  <c r="A206" i="37" s="1"/>
  <c r="A210" i="37" s="1"/>
  <c r="A214" i="37" s="1"/>
  <c r="A218" i="37" s="1"/>
  <c r="A222" i="37" s="1"/>
  <c r="A226" i="37" s="1"/>
  <c r="A230" i="37" s="1"/>
  <c r="A234" i="37" s="1"/>
  <c r="A238" i="37" s="1"/>
  <c r="A242" i="37" s="1"/>
  <c r="A246" i="37" s="1"/>
  <c r="A250" i="37" s="1"/>
  <c r="A254" i="37" s="1"/>
  <c r="A258" i="37" s="1"/>
  <c r="A262" i="37" s="1"/>
  <c r="A266" i="37" s="1"/>
  <c r="A270" i="37" s="1"/>
  <c r="A274" i="37" s="1"/>
  <c r="A278" i="37" s="1"/>
  <c r="A282" i="37" s="1"/>
  <c r="A286" i="37" s="1"/>
  <c r="A290" i="37" s="1"/>
  <c r="A294" i="37" s="1"/>
  <c r="A298" i="37" s="1"/>
  <c r="A302" i="37" s="1"/>
  <c r="A306" i="37" s="1"/>
  <c r="A310" i="37" s="1"/>
  <c r="A314" i="37" s="1"/>
  <c r="A318" i="37" s="1"/>
  <c r="A322" i="37" s="1"/>
  <c r="A326" i="37" s="1"/>
  <c r="A330" i="37" s="1"/>
  <c r="A334" i="37" s="1"/>
  <c r="A338" i="37" s="1"/>
  <c r="A342" i="37" s="1"/>
  <c r="A346" i="37" s="1"/>
  <c r="A350" i="37" s="1"/>
  <c r="A354" i="37" s="1"/>
  <c r="A358" i="37" s="1"/>
  <c r="A362" i="37" s="1"/>
  <c r="A366" i="37" s="1"/>
  <c r="A370" i="37" s="1"/>
  <c r="A374" i="37" s="1"/>
  <c r="A378" i="37" s="1"/>
  <c r="A382" i="37" s="1"/>
  <c r="A386" i="37" s="1"/>
  <c r="A390" i="37" s="1"/>
  <c r="A394" i="37" s="1"/>
  <c r="A398" i="37" s="1"/>
  <c r="A402" i="37" s="1"/>
  <c r="A406" i="37" s="1"/>
  <c r="A410" i="37" s="1"/>
  <c r="V415" i="35" l="1"/>
  <c r="V411" i="35"/>
  <c r="V407" i="35"/>
  <c r="V403" i="35"/>
  <c r="V399" i="35"/>
  <c r="V395" i="35"/>
  <c r="V391" i="35"/>
  <c r="V387" i="35"/>
  <c r="V383" i="35"/>
  <c r="V379" i="35"/>
  <c r="V375" i="35"/>
  <c r="V371" i="35"/>
  <c r="V367" i="35"/>
  <c r="V363" i="35"/>
  <c r="V359" i="35"/>
  <c r="V355" i="35"/>
  <c r="V351" i="35"/>
  <c r="V347" i="35"/>
  <c r="V343" i="35"/>
  <c r="V339" i="35"/>
  <c r="V335" i="35"/>
  <c r="V331" i="35"/>
  <c r="V327" i="35"/>
  <c r="V323" i="35"/>
  <c r="V319" i="35"/>
  <c r="V315" i="35"/>
  <c r="V311" i="35"/>
  <c r="V307" i="35"/>
  <c r="V303" i="35"/>
  <c r="V299" i="35"/>
  <c r="V295" i="35"/>
  <c r="V291" i="35"/>
  <c r="V287" i="35"/>
  <c r="V283" i="35"/>
  <c r="V279" i="35"/>
  <c r="V275" i="35"/>
  <c r="V271" i="35"/>
  <c r="V267" i="35"/>
  <c r="V263" i="35"/>
  <c r="V259" i="35"/>
  <c r="V255" i="35"/>
  <c r="V251" i="35"/>
  <c r="V247" i="35"/>
  <c r="V243" i="35"/>
  <c r="V239" i="35"/>
  <c r="V235" i="35"/>
  <c r="V231" i="35"/>
  <c r="V227" i="35"/>
  <c r="V223" i="35"/>
  <c r="V219" i="35"/>
  <c r="V215" i="35"/>
  <c r="V211" i="35"/>
  <c r="V207" i="35"/>
  <c r="V203" i="35"/>
  <c r="V199" i="35"/>
  <c r="V195" i="35"/>
  <c r="V191" i="35"/>
  <c r="V187" i="35"/>
  <c r="V183" i="35"/>
  <c r="V179" i="35"/>
  <c r="A18" i="35"/>
  <c r="A22" i="35" s="1"/>
  <c r="A26" i="35" s="1"/>
  <c r="A30" i="35" s="1"/>
  <c r="A34" i="35" s="1"/>
  <c r="A38" i="35" s="1"/>
  <c r="A42" i="35" s="1"/>
  <c r="A46" i="35" s="1"/>
  <c r="A50" i="35" s="1"/>
  <c r="A54" i="35" s="1"/>
  <c r="A58" i="35" s="1"/>
  <c r="A62" i="35" s="1"/>
  <c r="A66" i="35" s="1"/>
  <c r="A70" i="35" s="1"/>
  <c r="A74" i="35" s="1"/>
  <c r="A78" i="35" s="1"/>
  <c r="A82" i="35" s="1"/>
  <c r="A86" i="35" s="1"/>
  <c r="A90" i="35" s="1"/>
  <c r="A94" i="35" s="1"/>
  <c r="A98" i="35" s="1"/>
  <c r="A102" i="35" s="1"/>
  <c r="A106" i="35" s="1"/>
  <c r="A110" i="35" s="1"/>
  <c r="A114" i="35" s="1"/>
  <c r="A118" i="35" s="1"/>
  <c r="A122" i="35" s="1"/>
  <c r="A126" i="35" s="1"/>
  <c r="A130" i="35" s="1"/>
  <c r="A134" i="35" s="1"/>
  <c r="A138" i="35" s="1"/>
  <c r="A142" i="35" s="1"/>
  <c r="A146" i="35" s="1"/>
  <c r="A150" i="35" s="1"/>
  <c r="A154" i="35" s="1"/>
  <c r="A158" i="35" s="1"/>
  <c r="A162" i="35" s="1"/>
  <c r="A166" i="35" s="1"/>
  <c r="A170" i="35" s="1"/>
  <c r="A174" i="35" s="1"/>
  <c r="A178" i="35" s="1"/>
  <c r="A182" i="35" s="1"/>
  <c r="A186" i="35" s="1"/>
  <c r="A190" i="35" s="1"/>
  <c r="A194" i="35" s="1"/>
  <c r="A198" i="35" s="1"/>
  <c r="A202" i="35" s="1"/>
  <c r="A206" i="35" s="1"/>
  <c r="A210" i="35" s="1"/>
  <c r="A214" i="35" s="1"/>
  <c r="A218" i="35" s="1"/>
  <c r="A222" i="35" s="1"/>
  <c r="A226" i="35" s="1"/>
  <c r="A230" i="35" s="1"/>
  <c r="A234" i="35" s="1"/>
  <c r="A238" i="35" s="1"/>
  <c r="A242" i="35" s="1"/>
  <c r="A246" i="35" s="1"/>
  <c r="A250" i="35" s="1"/>
  <c r="A254" i="35" s="1"/>
  <c r="A258" i="35" s="1"/>
  <c r="A262" i="35" s="1"/>
  <c r="A266" i="35" s="1"/>
  <c r="A270" i="35" s="1"/>
  <c r="A274" i="35" s="1"/>
  <c r="A278" i="35" s="1"/>
  <c r="A282" i="35" s="1"/>
  <c r="A286" i="35" s="1"/>
  <c r="A290" i="35" s="1"/>
  <c r="A294" i="35" s="1"/>
  <c r="A298" i="35" s="1"/>
  <c r="A302" i="35" s="1"/>
  <c r="A306" i="35" s="1"/>
  <c r="A310" i="35" s="1"/>
  <c r="A314" i="35" s="1"/>
  <c r="A318" i="35" s="1"/>
  <c r="A322" i="35" s="1"/>
  <c r="A326" i="35" s="1"/>
  <c r="A330" i="35" s="1"/>
  <c r="A334" i="35" s="1"/>
  <c r="A338" i="35" s="1"/>
  <c r="A342" i="35" s="1"/>
  <c r="A346" i="35" s="1"/>
  <c r="A350" i="35" s="1"/>
  <c r="A354" i="35" s="1"/>
  <c r="A358" i="35" s="1"/>
  <c r="A362" i="35" s="1"/>
  <c r="A366" i="35" s="1"/>
  <c r="A370" i="35" s="1"/>
  <c r="A374" i="35" s="1"/>
  <c r="A378" i="35" s="1"/>
  <c r="A382" i="35" s="1"/>
  <c r="A386" i="35" s="1"/>
  <c r="A390" i="35" s="1"/>
  <c r="A394" i="35" s="1"/>
  <c r="A398" i="35" s="1"/>
  <c r="A402" i="35" s="1"/>
  <c r="A406" i="35" s="1"/>
  <c r="A410" i="35" s="1"/>
  <c r="A414" i="35" s="1"/>
  <c r="A5" i="35"/>
  <c r="A5" i="34"/>
  <c r="V415" i="34"/>
  <c r="V411" i="34"/>
  <c r="V407" i="34"/>
  <c r="V403" i="34"/>
  <c r="V399" i="34"/>
  <c r="V395" i="34"/>
  <c r="V391" i="34"/>
  <c r="V387" i="34"/>
  <c r="V383" i="34"/>
  <c r="V379" i="34"/>
  <c r="V375" i="34"/>
  <c r="V371" i="34"/>
  <c r="V367" i="34"/>
  <c r="V363" i="34"/>
  <c r="V359" i="34"/>
  <c r="V355" i="34"/>
  <c r="V351" i="34"/>
  <c r="V347" i="34"/>
  <c r="V343" i="34"/>
  <c r="V339" i="34"/>
  <c r="V335" i="34"/>
  <c r="V331" i="34"/>
  <c r="V327" i="34"/>
  <c r="V323" i="34"/>
  <c r="V319" i="34"/>
  <c r="V315" i="34"/>
  <c r="V311" i="34"/>
  <c r="V307" i="34"/>
  <c r="V303" i="34"/>
  <c r="V299" i="34"/>
  <c r="V295" i="34"/>
  <c r="V291" i="34"/>
  <c r="V287" i="34"/>
  <c r="V283" i="34"/>
  <c r="V279" i="34"/>
  <c r="V275" i="34"/>
  <c r="V271" i="34"/>
  <c r="V267" i="34"/>
  <c r="V263" i="34"/>
  <c r="V259" i="34"/>
  <c r="V255" i="34"/>
  <c r="V251" i="34"/>
  <c r="V247" i="34"/>
  <c r="V243" i="34"/>
  <c r="V239" i="34"/>
  <c r="V235" i="34"/>
  <c r="V231" i="34"/>
  <c r="V227" i="34"/>
  <c r="V223" i="34"/>
  <c r="V219" i="34"/>
  <c r="V215" i="34"/>
  <c r="V211" i="34"/>
  <c r="V207" i="34"/>
  <c r="V203" i="34"/>
  <c r="V199" i="34"/>
  <c r="V195" i="34"/>
  <c r="V191" i="34"/>
  <c r="V187" i="34"/>
  <c r="V183" i="34"/>
  <c r="V179" i="34"/>
  <c r="A18" i="34"/>
  <c r="A22" i="34" s="1"/>
  <c r="A26" i="34" s="1"/>
  <c r="A30" i="34" s="1"/>
  <c r="A34" i="34" s="1"/>
  <c r="A38" i="34" s="1"/>
  <c r="A42" i="34" s="1"/>
  <c r="A46" i="34" s="1"/>
  <c r="A50" i="34" s="1"/>
  <c r="A54" i="34" s="1"/>
  <c r="A58" i="34" s="1"/>
  <c r="A62" i="34" s="1"/>
  <c r="A66" i="34" s="1"/>
  <c r="A70" i="34" s="1"/>
  <c r="A74" i="34" s="1"/>
  <c r="A78" i="34" s="1"/>
  <c r="A82" i="34" s="1"/>
  <c r="A86" i="34" s="1"/>
  <c r="A90" i="34" s="1"/>
  <c r="A94" i="34" s="1"/>
  <c r="A98" i="34" s="1"/>
  <c r="A102" i="34" s="1"/>
  <c r="A106" i="34" s="1"/>
  <c r="A110" i="34" s="1"/>
  <c r="A114" i="34" s="1"/>
  <c r="A118" i="34" s="1"/>
  <c r="A122" i="34" s="1"/>
  <c r="A126" i="34" s="1"/>
  <c r="A130" i="34" s="1"/>
  <c r="A134" i="34" s="1"/>
  <c r="A138" i="34" s="1"/>
  <c r="A142" i="34" s="1"/>
  <c r="A146" i="34" s="1"/>
  <c r="A150" i="34" s="1"/>
  <c r="A154" i="34" s="1"/>
  <c r="A158" i="34" s="1"/>
  <c r="A162" i="34" s="1"/>
  <c r="A166" i="34" s="1"/>
  <c r="A170" i="34" s="1"/>
  <c r="A174" i="34" s="1"/>
  <c r="A178" i="34" s="1"/>
  <c r="A182" i="34" s="1"/>
  <c r="A186" i="34" s="1"/>
  <c r="A190" i="34" s="1"/>
  <c r="A194" i="34" s="1"/>
  <c r="A198" i="34" s="1"/>
  <c r="A202" i="34" s="1"/>
  <c r="A206" i="34" s="1"/>
  <c r="A210" i="34" s="1"/>
  <c r="A214" i="34" s="1"/>
  <c r="A218" i="34" s="1"/>
  <c r="A222" i="34" s="1"/>
  <c r="A226" i="34" s="1"/>
  <c r="A230" i="34" s="1"/>
  <c r="A234" i="34" s="1"/>
  <c r="A238" i="34" s="1"/>
  <c r="A242" i="34" s="1"/>
  <c r="A246" i="34" s="1"/>
  <c r="A250" i="34" s="1"/>
  <c r="A254" i="34" s="1"/>
  <c r="A258" i="34" s="1"/>
  <c r="A262" i="34" s="1"/>
  <c r="A266" i="34" s="1"/>
  <c r="A270" i="34" s="1"/>
  <c r="A274" i="34" s="1"/>
  <c r="A278" i="34" s="1"/>
  <c r="A282" i="34" s="1"/>
  <c r="A286" i="34" s="1"/>
  <c r="A290" i="34" s="1"/>
  <c r="A294" i="34" s="1"/>
  <c r="A298" i="34" s="1"/>
  <c r="A302" i="34" s="1"/>
  <c r="A306" i="34" s="1"/>
  <c r="A310" i="34" s="1"/>
  <c r="A314" i="34" s="1"/>
  <c r="A318" i="34" s="1"/>
  <c r="A322" i="34" s="1"/>
  <c r="A326" i="34" s="1"/>
  <c r="A330" i="34" s="1"/>
  <c r="A334" i="34" s="1"/>
  <c r="A338" i="34" s="1"/>
  <c r="A342" i="34" s="1"/>
  <c r="A346" i="34" s="1"/>
  <c r="A350" i="34" s="1"/>
  <c r="A354" i="34" s="1"/>
  <c r="A358" i="34" s="1"/>
  <c r="A362" i="34" s="1"/>
  <c r="A366" i="34" s="1"/>
  <c r="A370" i="34" s="1"/>
  <c r="A374" i="34" s="1"/>
  <c r="A378" i="34" s="1"/>
  <c r="A382" i="34" s="1"/>
  <c r="A386" i="34" s="1"/>
  <c r="A390" i="34" s="1"/>
  <c r="A394" i="34" s="1"/>
  <c r="A398" i="34" s="1"/>
  <c r="A402" i="34" s="1"/>
  <c r="A406" i="34" s="1"/>
  <c r="A410" i="34" s="1"/>
  <c r="A414" i="34" s="1"/>
  <c r="A5" i="33" l="1"/>
  <c r="A5" i="32"/>
  <c r="A5" i="28"/>
  <c r="A5" i="31"/>
  <c r="A5" i="30"/>
  <c r="A5" i="29"/>
  <c r="A18" i="33"/>
  <c r="A22" i="33" s="1"/>
  <c r="A26" i="33" s="1"/>
  <c r="A30" i="33" s="1"/>
  <c r="A34" i="33" s="1"/>
  <c r="A38" i="33" s="1"/>
  <c r="A42" i="33" s="1"/>
  <c r="A46" i="33" s="1"/>
  <c r="A50" i="33" s="1"/>
  <c r="A54" i="33" s="1"/>
  <c r="A58" i="33" s="1"/>
  <c r="A62" i="33" s="1"/>
  <c r="A66" i="33" s="1"/>
  <c r="A70" i="33" s="1"/>
  <c r="A74" i="33" s="1"/>
  <c r="A78" i="33" s="1"/>
  <c r="A82" i="33" s="1"/>
  <c r="A86" i="33" s="1"/>
  <c r="A90" i="33" s="1"/>
  <c r="A94" i="33" s="1"/>
  <c r="A98" i="33" s="1"/>
  <c r="A102" i="33" s="1"/>
  <c r="A106" i="33" s="1"/>
  <c r="A110" i="33" s="1"/>
  <c r="A114" i="33" s="1"/>
  <c r="A118" i="33" s="1"/>
  <c r="A122" i="33" s="1"/>
  <c r="A126" i="33" s="1"/>
  <c r="A130" i="33" s="1"/>
  <c r="A134" i="33" s="1"/>
  <c r="A138" i="33" s="1"/>
  <c r="A142" i="33" s="1"/>
  <c r="A146" i="33" s="1"/>
  <c r="A150" i="33" s="1"/>
  <c r="A154" i="33" s="1"/>
  <c r="A158" i="33" s="1"/>
  <c r="A162" i="33" s="1"/>
  <c r="A166" i="33" s="1"/>
  <c r="A170" i="33" s="1"/>
  <c r="A174" i="33" s="1"/>
  <c r="A178" i="33" s="1"/>
  <c r="A182" i="33" s="1"/>
  <c r="A186" i="33" s="1"/>
  <c r="A190" i="33" s="1"/>
  <c r="A194" i="33" s="1"/>
  <c r="A198" i="33" s="1"/>
  <c r="A202" i="33" s="1"/>
  <c r="A206" i="33" s="1"/>
  <c r="A210" i="33" s="1"/>
  <c r="A214" i="33" s="1"/>
  <c r="A218" i="33" s="1"/>
  <c r="A222" i="33" s="1"/>
  <c r="A226" i="33" s="1"/>
  <c r="A230" i="33" s="1"/>
  <c r="A234" i="33" s="1"/>
  <c r="A238" i="33" s="1"/>
  <c r="A242" i="33" s="1"/>
  <c r="A246" i="33" s="1"/>
  <c r="A250" i="33" s="1"/>
  <c r="A254" i="33" s="1"/>
  <c r="A258" i="33" s="1"/>
  <c r="A262" i="33" s="1"/>
  <c r="A266" i="33" s="1"/>
  <c r="A270" i="33" s="1"/>
  <c r="A274" i="33" s="1"/>
  <c r="A278" i="33" s="1"/>
  <c r="A282" i="33" s="1"/>
  <c r="A286" i="33" s="1"/>
  <c r="A290" i="33" s="1"/>
  <c r="A294" i="33" s="1"/>
  <c r="A298" i="33" s="1"/>
  <c r="A302" i="33" s="1"/>
  <c r="A306" i="33" s="1"/>
  <c r="A310" i="33" s="1"/>
  <c r="A314" i="33" s="1"/>
  <c r="A318" i="33" s="1"/>
  <c r="A322" i="33" s="1"/>
  <c r="A326" i="33" s="1"/>
  <c r="A330" i="33" s="1"/>
  <c r="A334" i="33" s="1"/>
  <c r="A338" i="33" s="1"/>
  <c r="A342" i="33" s="1"/>
  <c r="A346" i="33" s="1"/>
  <c r="A350" i="33" s="1"/>
  <c r="A354" i="33" s="1"/>
  <c r="A358" i="33" s="1"/>
  <c r="A362" i="33" s="1"/>
  <c r="A366" i="33" s="1"/>
  <c r="A370" i="33" s="1"/>
  <c r="A374" i="33" s="1"/>
  <c r="A378" i="33" s="1"/>
  <c r="A382" i="33" s="1"/>
  <c r="A386" i="33" s="1"/>
  <c r="A390" i="33" s="1"/>
  <c r="A394" i="33" s="1"/>
  <c r="A398" i="33" s="1"/>
  <c r="A402" i="33" s="1"/>
  <c r="A406" i="33" s="1"/>
  <c r="A410" i="33" s="1"/>
  <c r="A414" i="33" s="1"/>
  <c r="V179" i="33"/>
  <c r="V183" i="33"/>
  <c r="V187" i="33"/>
  <c r="V191" i="33"/>
  <c r="V195" i="33"/>
  <c r="V199" i="33"/>
  <c r="V203" i="33"/>
  <c r="V207" i="33"/>
  <c r="V211" i="33"/>
  <c r="V215" i="33"/>
  <c r="V219" i="33"/>
  <c r="V223" i="33"/>
  <c r="V227" i="33"/>
  <c r="V231" i="33"/>
  <c r="V235" i="33"/>
  <c r="V239" i="33"/>
  <c r="V243" i="33"/>
  <c r="V247" i="33"/>
  <c r="V251" i="33"/>
  <c r="V255" i="33"/>
  <c r="V259" i="33"/>
  <c r="V263" i="33"/>
  <c r="V267" i="33"/>
  <c r="V271" i="33"/>
  <c r="V275" i="33"/>
  <c r="V279" i="33"/>
  <c r="V283" i="33"/>
  <c r="V287" i="33"/>
  <c r="V291" i="33"/>
  <c r="V295" i="33"/>
  <c r="V299" i="33"/>
  <c r="V303" i="33"/>
  <c r="V307" i="33"/>
  <c r="V311" i="33"/>
  <c r="V315" i="33"/>
  <c r="V319" i="33"/>
  <c r="V323" i="33"/>
  <c r="V327" i="33"/>
  <c r="V331" i="33"/>
  <c r="V335" i="33"/>
  <c r="V339" i="33"/>
  <c r="V343" i="33"/>
  <c r="V347" i="33"/>
  <c r="V351" i="33"/>
  <c r="V355" i="33"/>
  <c r="V359" i="33"/>
  <c r="V363" i="33"/>
  <c r="V367" i="33"/>
  <c r="V371" i="33"/>
  <c r="V375" i="33"/>
  <c r="V379" i="33"/>
  <c r="V383" i="33"/>
  <c r="V387" i="33"/>
  <c r="V391" i="33"/>
  <c r="V395" i="33"/>
  <c r="V399" i="33"/>
  <c r="V403" i="33"/>
  <c r="V407" i="33"/>
  <c r="V411" i="33"/>
  <c r="V415" i="33"/>
  <c r="A18" i="32" l="1"/>
  <c r="A22" i="32" s="1"/>
  <c r="A26" i="32" s="1"/>
  <c r="A30" i="32" s="1"/>
  <c r="A34" i="32" s="1"/>
  <c r="A38" i="32" s="1"/>
  <c r="V415" i="31" l="1"/>
  <c r="V411" i="31"/>
  <c r="V407" i="31"/>
  <c r="V403" i="31"/>
  <c r="V399" i="31"/>
  <c r="V395" i="31"/>
  <c r="V391" i="31"/>
  <c r="V387" i="31"/>
  <c r="V383" i="31"/>
  <c r="V379" i="31"/>
  <c r="V375" i="31"/>
  <c r="V371" i="31"/>
  <c r="V367" i="31"/>
  <c r="V363" i="31"/>
  <c r="V359" i="31"/>
  <c r="V355" i="31"/>
  <c r="V351" i="31"/>
  <c r="V347" i="31"/>
  <c r="V343" i="31"/>
  <c r="V339" i="31"/>
  <c r="V335" i="31"/>
  <c r="V331" i="31"/>
  <c r="V327" i="31"/>
  <c r="V323" i="31"/>
  <c r="V319" i="31"/>
  <c r="V315" i="31"/>
  <c r="V311" i="31"/>
  <c r="V307" i="31"/>
  <c r="V303" i="31"/>
  <c r="V299" i="31"/>
  <c r="V295" i="31"/>
  <c r="V291" i="31"/>
  <c r="V287" i="31"/>
  <c r="V283" i="31"/>
  <c r="V279" i="31"/>
  <c r="V275" i="31"/>
  <c r="V271" i="31"/>
  <c r="V267" i="31"/>
  <c r="V263" i="31"/>
  <c r="V259" i="31"/>
  <c r="V255" i="31"/>
  <c r="V251" i="31"/>
  <c r="V247" i="31"/>
  <c r="V243" i="31"/>
  <c r="V239" i="31"/>
  <c r="V235" i="31"/>
  <c r="V231" i="31"/>
  <c r="V227" i="31"/>
  <c r="V223" i="31"/>
  <c r="V219" i="31"/>
  <c r="V215" i="31"/>
  <c r="V211" i="31"/>
  <c r="V207" i="31"/>
  <c r="V203" i="31"/>
  <c r="V199" i="31"/>
  <c r="V195" i="31"/>
  <c r="V191" i="31"/>
  <c r="V187" i="31"/>
  <c r="V183" i="31"/>
  <c r="V179" i="31"/>
  <c r="A18" i="31"/>
  <c r="A22" i="31" s="1"/>
  <c r="A26" i="31" s="1"/>
  <c r="A30" i="31" s="1"/>
  <c r="A34" i="31" s="1"/>
  <c r="A38" i="31" s="1"/>
  <c r="A42" i="31" s="1"/>
  <c r="A46" i="31" s="1"/>
  <c r="A50" i="31" s="1"/>
  <c r="A54" i="31" s="1"/>
  <c r="A58" i="31" s="1"/>
  <c r="A62" i="31" s="1"/>
  <c r="A66" i="31" s="1"/>
  <c r="A70" i="31" s="1"/>
  <c r="A74" i="31" s="1"/>
  <c r="A78" i="31" s="1"/>
  <c r="A82" i="31" s="1"/>
  <c r="A86" i="31" s="1"/>
  <c r="A90" i="31" s="1"/>
  <c r="A94" i="31" s="1"/>
  <c r="A98" i="31" s="1"/>
  <c r="A102" i="31" s="1"/>
  <c r="A106" i="31" s="1"/>
  <c r="A110" i="31" s="1"/>
  <c r="A114" i="31" s="1"/>
  <c r="A118" i="31" s="1"/>
  <c r="A122" i="31" s="1"/>
  <c r="A126" i="31" s="1"/>
  <c r="A130" i="31" s="1"/>
  <c r="A134" i="31" s="1"/>
  <c r="A138" i="31" s="1"/>
  <c r="A142" i="31" s="1"/>
  <c r="A146" i="31" s="1"/>
  <c r="A150" i="31" s="1"/>
  <c r="A154" i="31" s="1"/>
  <c r="A158" i="31" s="1"/>
  <c r="A162" i="31" s="1"/>
  <c r="A166" i="31" s="1"/>
  <c r="A170" i="31" s="1"/>
  <c r="A174" i="31" s="1"/>
  <c r="A178" i="31" s="1"/>
  <c r="A182" i="31" s="1"/>
  <c r="A186" i="31" s="1"/>
  <c r="A190" i="31" s="1"/>
  <c r="A194" i="31" s="1"/>
  <c r="A198" i="31" s="1"/>
  <c r="A202" i="31" s="1"/>
  <c r="A206" i="31" s="1"/>
  <c r="A210" i="31" s="1"/>
  <c r="A214" i="31" s="1"/>
  <c r="A218" i="31" s="1"/>
  <c r="A222" i="31" s="1"/>
  <c r="A226" i="31" s="1"/>
  <c r="A230" i="31" s="1"/>
  <c r="A234" i="31" s="1"/>
  <c r="A238" i="31" s="1"/>
  <c r="A242" i="31" s="1"/>
  <c r="A246" i="31" s="1"/>
  <c r="A250" i="31" s="1"/>
  <c r="A254" i="31" s="1"/>
  <c r="A258" i="31" s="1"/>
  <c r="A262" i="31" s="1"/>
  <c r="A266" i="31" s="1"/>
  <c r="A270" i="31" s="1"/>
  <c r="A274" i="31" s="1"/>
  <c r="A278" i="31" s="1"/>
  <c r="A282" i="31" s="1"/>
  <c r="A286" i="31" s="1"/>
  <c r="A290" i="31" s="1"/>
  <c r="A294" i="31" s="1"/>
  <c r="A298" i="31" s="1"/>
  <c r="A302" i="31" s="1"/>
  <c r="A306" i="31" s="1"/>
  <c r="A310" i="31" s="1"/>
  <c r="A314" i="31" s="1"/>
  <c r="A318" i="31" s="1"/>
  <c r="A322" i="31" s="1"/>
  <c r="A326" i="31" s="1"/>
  <c r="A330" i="31" s="1"/>
  <c r="A334" i="31" s="1"/>
  <c r="A338" i="31" s="1"/>
  <c r="A342" i="31" s="1"/>
  <c r="A346" i="31" s="1"/>
  <c r="A350" i="31" s="1"/>
  <c r="A354" i="31" s="1"/>
  <c r="A358" i="31" s="1"/>
  <c r="A362" i="31" s="1"/>
  <c r="A366" i="31" s="1"/>
  <c r="A370" i="31" s="1"/>
  <c r="A374" i="31" s="1"/>
  <c r="A378" i="31" s="1"/>
  <c r="A382" i="31" s="1"/>
  <c r="A386" i="31" s="1"/>
  <c r="A390" i="31" s="1"/>
  <c r="A394" i="31" s="1"/>
  <c r="A398" i="31" s="1"/>
  <c r="A402" i="31" s="1"/>
  <c r="A406" i="31" s="1"/>
  <c r="A410" i="31" s="1"/>
  <c r="A414" i="31" s="1"/>
  <c r="V415" i="30"/>
  <c r="V411" i="30"/>
  <c r="V407" i="30"/>
  <c r="V403" i="30"/>
  <c r="V399" i="30"/>
  <c r="V395" i="30"/>
  <c r="V391" i="30"/>
  <c r="V387" i="30"/>
  <c r="V383" i="30"/>
  <c r="V379" i="30"/>
  <c r="V375" i="30"/>
  <c r="V371" i="30"/>
  <c r="V367" i="30"/>
  <c r="V363" i="30"/>
  <c r="V359" i="30"/>
  <c r="V355" i="30"/>
  <c r="V351" i="30"/>
  <c r="V347" i="30"/>
  <c r="V343" i="30"/>
  <c r="V339" i="30"/>
  <c r="V335" i="30"/>
  <c r="V331" i="30"/>
  <c r="V327" i="30"/>
  <c r="V323" i="30"/>
  <c r="V319" i="30"/>
  <c r="V315" i="30"/>
  <c r="V311" i="30"/>
  <c r="V307" i="30"/>
  <c r="V303" i="30"/>
  <c r="V299" i="30"/>
  <c r="V295" i="30"/>
  <c r="V291" i="30"/>
  <c r="V287" i="30"/>
  <c r="V283" i="30"/>
  <c r="V279" i="30"/>
  <c r="V275" i="30"/>
  <c r="V271" i="30"/>
  <c r="V267" i="30"/>
  <c r="V263" i="30"/>
  <c r="V259" i="30"/>
  <c r="V255" i="30"/>
  <c r="V251" i="30"/>
  <c r="V247" i="30"/>
  <c r="V243" i="30"/>
  <c r="V239" i="30"/>
  <c r="V235" i="30"/>
  <c r="V231" i="30"/>
  <c r="V227" i="30"/>
  <c r="V223" i="30"/>
  <c r="V219" i="30"/>
  <c r="V215" i="30"/>
  <c r="V211" i="30"/>
  <c r="V207" i="30"/>
  <c r="V203" i="30"/>
  <c r="V199" i="30"/>
  <c r="V195" i="30"/>
  <c r="V191" i="30"/>
  <c r="V187" i="30"/>
  <c r="V183" i="30"/>
  <c r="V179" i="30"/>
  <c r="A18" i="30"/>
  <c r="A22" i="30" s="1"/>
  <c r="A26" i="30" s="1"/>
  <c r="A30" i="30" s="1"/>
  <c r="A34" i="30" s="1"/>
  <c r="A38" i="30" s="1"/>
  <c r="A42" i="30" s="1"/>
  <c r="A46" i="30" s="1"/>
  <c r="A50" i="30" s="1"/>
  <c r="A54" i="30" s="1"/>
  <c r="A58" i="30" s="1"/>
  <c r="A62" i="30" s="1"/>
  <c r="A66" i="30" s="1"/>
  <c r="A70" i="30" s="1"/>
  <c r="A74" i="30" s="1"/>
  <c r="A78" i="30" s="1"/>
  <c r="A82" i="30" s="1"/>
  <c r="A86" i="30" s="1"/>
  <c r="A90" i="30" s="1"/>
  <c r="A94" i="30" s="1"/>
  <c r="A98" i="30" s="1"/>
  <c r="A102" i="30" s="1"/>
  <c r="A106" i="30" s="1"/>
  <c r="A110" i="30" s="1"/>
  <c r="A114" i="30" s="1"/>
  <c r="A118" i="30" s="1"/>
  <c r="A122" i="30" s="1"/>
  <c r="A126" i="30" s="1"/>
  <c r="A130" i="30" s="1"/>
  <c r="A134" i="30" s="1"/>
  <c r="A138" i="30" s="1"/>
  <c r="A142" i="30" s="1"/>
  <c r="A146" i="30" s="1"/>
  <c r="A150" i="30" s="1"/>
  <c r="A154" i="30" s="1"/>
  <c r="A158" i="30" s="1"/>
  <c r="A162" i="30" s="1"/>
  <c r="A166" i="30" s="1"/>
  <c r="A170" i="30" s="1"/>
  <c r="A174" i="30" s="1"/>
  <c r="A178" i="30" s="1"/>
  <c r="A182" i="30" s="1"/>
  <c r="A186" i="30" s="1"/>
  <c r="A190" i="30" s="1"/>
  <c r="A194" i="30" s="1"/>
  <c r="A198" i="30" s="1"/>
  <c r="A202" i="30" s="1"/>
  <c r="A206" i="30" s="1"/>
  <c r="A210" i="30" s="1"/>
  <c r="A214" i="30" s="1"/>
  <c r="A218" i="30" s="1"/>
  <c r="A222" i="30" s="1"/>
  <c r="A226" i="30" s="1"/>
  <c r="A230" i="30" s="1"/>
  <c r="A234" i="30" s="1"/>
  <c r="A238" i="30" s="1"/>
  <c r="A242" i="30" s="1"/>
  <c r="A246" i="30" s="1"/>
  <c r="A250" i="30" s="1"/>
  <c r="A254" i="30" s="1"/>
  <c r="A258" i="30" s="1"/>
  <c r="A262" i="30" s="1"/>
  <c r="A266" i="30" s="1"/>
  <c r="A270" i="30" s="1"/>
  <c r="A274" i="30" s="1"/>
  <c r="A278" i="30" s="1"/>
  <c r="A282" i="30" s="1"/>
  <c r="A286" i="30" s="1"/>
  <c r="A290" i="30" s="1"/>
  <c r="A294" i="30" s="1"/>
  <c r="A298" i="30" s="1"/>
  <c r="A302" i="30" s="1"/>
  <c r="A306" i="30" s="1"/>
  <c r="A310" i="30" s="1"/>
  <c r="A314" i="30" s="1"/>
  <c r="A318" i="30" s="1"/>
  <c r="A322" i="30" s="1"/>
  <c r="A326" i="30" s="1"/>
  <c r="A330" i="30" s="1"/>
  <c r="A334" i="30" s="1"/>
  <c r="A338" i="30" s="1"/>
  <c r="A342" i="30" s="1"/>
  <c r="A346" i="30" s="1"/>
  <c r="A350" i="30" s="1"/>
  <c r="A354" i="30" s="1"/>
  <c r="A358" i="30" s="1"/>
  <c r="A362" i="30" s="1"/>
  <c r="A366" i="30" s="1"/>
  <c r="A370" i="30" s="1"/>
  <c r="A374" i="30" s="1"/>
  <c r="A378" i="30" s="1"/>
  <c r="A382" i="30" s="1"/>
  <c r="A386" i="30" s="1"/>
  <c r="A390" i="30" s="1"/>
  <c r="A394" i="30" s="1"/>
  <c r="A398" i="30" s="1"/>
  <c r="A402" i="30" s="1"/>
  <c r="A406" i="30" s="1"/>
  <c r="A410" i="30" s="1"/>
  <c r="A414" i="30" s="1"/>
  <c r="V415" i="29"/>
  <c r="V411" i="29"/>
  <c r="V407" i="29"/>
  <c r="V403" i="29"/>
  <c r="V399" i="29"/>
  <c r="V395" i="29"/>
  <c r="V391" i="29"/>
  <c r="V387" i="29"/>
  <c r="V383" i="29"/>
  <c r="V379" i="29"/>
  <c r="V375" i="29"/>
  <c r="V371" i="29"/>
  <c r="V367" i="29"/>
  <c r="V363" i="29"/>
  <c r="V359" i="29"/>
  <c r="V355" i="29"/>
  <c r="V351" i="29"/>
  <c r="V347" i="29"/>
  <c r="V343" i="29"/>
  <c r="V339" i="29"/>
  <c r="V335" i="29"/>
  <c r="V331" i="29"/>
  <c r="V327" i="29"/>
  <c r="V323" i="29"/>
  <c r="V319" i="29"/>
  <c r="V315" i="29"/>
  <c r="V311" i="29"/>
  <c r="V307" i="29"/>
  <c r="V303" i="29"/>
  <c r="V299" i="29"/>
  <c r="V295" i="29"/>
  <c r="V291" i="29"/>
  <c r="V287" i="29"/>
  <c r="V283" i="29"/>
  <c r="V279" i="29"/>
  <c r="V275" i="29"/>
  <c r="V271" i="29"/>
  <c r="V267" i="29"/>
  <c r="V263" i="29"/>
  <c r="V259" i="29"/>
  <c r="V255" i="29"/>
  <c r="V251" i="29"/>
  <c r="V247" i="29"/>
  <c r="V243" i="29"/>
  <c r="V239" i="29"/>
  <c r="V235" i="29"/>
  <c r="V231" i="29"/>
  <c r="V227" i="29"/>
  <c r="V223" i="29"/>
  <c r="V219" i="29"/>
  <c r="V215" i="29"/>
  <c r="V211" i="29"/>
  <c r="V207" i="29"/>
  <c r="V203" i="29"/>
  <c r="V199" i="29"/>
  <c r="V195" i="29"/>
  <c r="V191" i="29"/>
  <c r="V187" i="29"/>
  <c r="V183" i="29"/>
  <c r="V179" i="29"/>
  <c r="A18" i="29"/>
  <c r="A22" i="29" s="1"/>
  <c r="A26" i="29" s="1"/>
  <c r="A30" i="29" s="1"/>
  <c r="A34" i="29" s="1"/>
  <c r="A38" i="29" s="1"/>
  <c r="A42" i="29" s="1"/>
  <c r="A46" i="29" s="1"/>
  <c r="A50" i="29" s="1"/>
  <c r="A54" i="29" s="1"/>
  <c r="A58" i="29" s="1"/>
  <c r="A62" i="29" s="1"/>
  <c r="A66" i="29" s="1"/>
  <c r="A70" i="29" s="1"/>
  <c r="A74" i="29" s="1"/>
  <c r="A78" i="29" s="1"/>
  <c r="A82" i="29" s="1"/>
  <c r="A86" i="29" s="1"/>
  <c r="A90" i="29" s="1"/>
  <c r="A94" i="29" s="1"/>
  <c r="A98" i="29" s="1"/>
  <c r="A102" i="29" s="1"/>
  <c r="A106" i="29" s="1"/>
  <c r="A110" i="29" s="1"/>
  <c r="A114" i="29" s="1"/>
  <c r="A118" i="29" s="1"/>
  <c r="A122" i="29" s="1"/>
  <c r="A126" i="29" s="1"/>
  <c r="A130" i="29" s="1"/>
  <c r="A134" i="29" s="1"/>
  <c r="A138" i="29" s="1"/>
  <c r="A142" i="29" s="1"/>
  <c r="A146" i="29" s="1"/>
  <c r="A150" i="29" s="1"/>
  <c r="A154" i="29" s="1"/>
  <c r="A158" i="29" s="1"/>
  <c r="A162" i="29" s="1"/>
  <c r="A166" i="29" s="1"/>
  <c r="A170" i="29" s="1"/>
  <c r="A174" i="29" s="1"/>
  <c r="A178" i="29" s="1"/>
  <c r="A182" i="29" s="1"/>
  <c r="A186" i="29" s="1"/>
  <c r="A190" i="29" s="1"/>
  <c r="A194" i="29" s="1"/>
  <c r="A198" i="29" s="1"/>
  <c r="A202" i="29" s="1"/>
  <c r="A206" i="29" s="1"/>
  <c r="A210" i="29" s="1"/>
  <c r="A214" i="29" s="1"/>
  <c r="A218" i="29" s="1"/>
  <c r="A222" i="29" s="1"/>
  <c r="A226" i="29" s="1"/>
  <c r="A230" i="29" s="1"/>
  <c r="A234" i="29" s="1"/>
  <c r="A238" i="29" s="1"/>
  <c r="A242" i="29" s="1"/>
  <c r="A246" i="29" s="1"/>
  <c r="A250" i="29" s="1"/>
  <c r="A254" i="29" s="1"/>
  <c r="A258" i="29" s="1"/>
  <c r="A262" i="29" s="1"/>
  <c r="A266" i="29" s="1"/>
  <c r="A270" i="29" s="1"/>
  <c r="A274" i="29" s="1"/>
  <c r="A278" i="29" s="1"/>
  <c r="A282" i="29" s="1"/>
  <c r="A286" i="29" s="1"/>
  <c r="A290" i="29" s="1"/>
  <c r="A294" i="29" s="1"/>
  <c r="A298" i="29" s="1"/>
  <c r="A302" i="29" s="1"/>
  <c r="A306" i="29" s="1"/>
  <c r="A310" i="29" s="1"/>
  <c r="A314" i="29" s="1"/>
  <c r="A318" i="29" s="1"/>
  <c r="A322" i="29" s="1"/>
  <c r="A326" i="29" s="1"/>
  <c r="A330" i="29" s="1"/>
  <c r="A334" i="29" s="1"/>
  <c r="A338" i="29" s="1"/>
  <c r="A342" i="29" s="1"/>
  <c r="A346" i="29" s="1"/>
  <c r="A350" i="29" s="1"/>
  <c r="A354" i="29" s="1"/>
  <c r="A358" i="29" s="1"/>
  <c r="A362" i="29" s="1"/>
  <c r="A366" i="29" s="1"/>
  <c r="A370" i="29" s="1"/>
  <c r="A374" i="29" s="1"/>
  <c r="A378" i="29" s="1"/>
  <c r="A382" i="29" s="1"/>
  <c r="A386" i="29" s="1"/>
  <c r="A390" i="29" s="1"/>
  <c r="A394" i="29" s="1"/>
  <c r="A398" i="29" s="1"/>
  <c r="A402" i="29" s="1"/>
  <c r="A406" i="29" s="1"/>
  <c r="A410" i="29" s="1"/>
  <c r="A414" i="29" s="1"/>
  <c r="V415" i="28"/>
  <c r="V411" i="28"/>
  <c r="V407" i="28"/>
  <c r="V403" i="28"/>
  <c r="V399" i="28"/>
  <c r="V395" i="28"/>
  <c r="V391" i="28"/>
  <c r="V387" i="28"/>
  <c r="V383" i="28"/>
  <c r="V379" i="28"/>
  <c r="V375" i="28"/>
  <c r="V371" i="28"/>
  <c r="V367" i="28"/>
  <c r="V363" i="28"/>
  <c r="V359" i="28"/>
  <c r="V355" i="28"/>
  <c r="V351" i="28"/>
  <c r="V347" i="28"/>
  <c r="V343" i="28"/>
  <c r="V339" i="28"/>
  <c r="V335" i="28"/>
  <c r="V331" i="28"/>
  <c r="V327" i="28"/>
  <c r="V323" i="28"/>
  <c r="V319" i="28"/>
  <c r="V315" i="28"/>
  <c r="V311" i="28"/>
  <c r="V307" i="28"/>
  <c r="V303" i="28"/>
  <c r="V299" i="28"/>
  <c r="V295" i="28"/>
  <c r="V291" i="28"/>
  <c r="V287" i="28"/>
  <c r="V283" i="28"/>
  <c r="V279" i="28"/>
  <c r="V275" i="28"/>
  <c r="V271" i="28"/>
  <c r="V267" i="28"/>
  <c r="V263" i="28"/>
  <c r="V259" i="28"/>
  <c r="V255" i="28"/>
  <c r="V251" i="28"/>
  <c r="V247" i="28"/>
  <c r="V243" i="28"/>
  <c r="V239" i="28"/>
  <c r="V235" i="28"/>
  <c r="V231" i="28"/>
  <c r="V227" i="28"/>
  <c r="V223" i="28"/>
  <c r="V219" i="28"/>
  <c r="V215" i="28"/>
  <c r="V211" i="28"/>
  <c r="V207" i="28"/>
  <c r="V203" i="28"/>
  <c r="V199" i="28"/>
  <c r="V195" i="28"/>
  <c r="V191" i="28"/>
  <c r="V187" i="28"/>
  <c r="V183" i="28"/>
  <c r="V179" i="28"/>
  <c r="C21" i="28"/>
  <c r="G19" i="28"/>
  <c r="B19" i="28"/>
  <c r="A18" i="28"/>
  <c r="A22" i="28" s="1"/>
  <c r="A26" i="28" s="1"/>
  <c r="A30" i="28" s="1"/>
  <c r="A34" i="28" s="1"/>
  <c r="A38" i="28" s="1"/>
  <c r="A42" i="28" s="1"/>
  <c r="A46" i="28" s="1"/>
  <c r="A50" i="28" s="1"/>
  <c r="A54" i="28" s="1"/>
  <c r="A58" i="28" s="1"/>
  <c r="A62" i="28" s="1"/>
  <c r="A66" i="28" s="1"/>
  <c r="A70" i="28" s="1"/>
  <c r="A74" i="28" s="1"/>
  <c r="A78" i="28" s="1"/>
  <c r="A82" i="28" s="1"/>
  <c r="A86" i="28" s="1"/>
  <c r="A90" i="28" s="1"/>
  <c r="A94" i="28" s="1"/>
  <c r="A98" i="28" s="1"/>
  <c r="A102" i="28" s="1"/>
  <c r="A106" i="28" s="1"/>
  <c r="A110" i="28" s="1"/>
  <c r="A114" i="28" s="1"/>
  <c r="A118" i="28" s="1"/>
  <c r="A122" i="28" s="1"/>
  <c r="A126" i="28" s="1"/>
  <c r="A130" i="28" s="1"/>
  <c r="A134" i="28" s="1"/>
  <c r="A138" i="28" s="1"/>
  <c r="A142" i="28" s="1"/>
  <c r="A146" i="28" s="1"/>
  <c r="A150" i="28" s="1"/>
  <c r="A154" i="28" s="1"/>
  <c r="A158" i="28" s="1"/>
  <c r="A162" i="28" s="1"/>
  <c r="A166" i="28" s="1"/>
  <c r="A170" i="28" s="1"/>
  <c r="A174" i="28" s="1"/>
  <c r="A178" i="28" s="1"/>
  <c r="A182" i="28" s="1"/>
  <c r="A186" i="28" s="1"/>
  <c r="A190" i="28" s="1"/>
  <c r="A194" i="28" s="1"/>
  <c r="A198" i="28" s="1"/>
  <c r="A202" i="28" s="1"/>
  <c r="A206" i="28" s="1"/>
  <c r="A210" i="28" s="1"/>
  <c r="A214" i="28" s="1"/>
  <c r="A218" i="28" s="1"/>
  <c r="A222" i="28" s="1"/>
  <c r="A226" i="28" s="1"/>
  <c r="A230" i="28" s="1"/>
  <c r="A234" i="28" s="1"/>
  <c r="A238" i="28" s="1"/>
  <c r="A242" i="28" s="1"/>
  <c r="A246" i="28" s="1"/>
  <c r="A250" i="28" s="1"/>
  <c r="A254" i="28" s="1"/>
  <c r="A258" i="28" s="1"/>
  <c r="A262" i="28" s="1"/>
  <c r="A266" i="28" s="1"/>
  <c r="A270" i="28" s="1"/>
  <c r="A274" i="28" s="1"/>
  <c r="A278" i="28" s="1"/>
  <c r="A282" i="28" s="1"/>
  <c r="A286" i="28" s="1"/>
  <c r="A290" i="28" s="1"/>
  <c r="A294" i="28" s="1"/>
  <c r="A298" i="28" s="1"/>
  <c r="A302" i="28" s="1"/>
  <c r="A306" i="28" s="1"/>
  <c r="A310" i="28" s="1"/>
  <c r="A314" i="28" s="1"/>
  <c r="A318" i="28" s="1"/>
  <c r="A322" i="28" s="1"/>
  <c r="A326" i="28" s="1"/>
  <c r="A330" i="28" s="1"/>
  <c r="A334" i="28" s="1"/>
  <c r="A338" i="28" s="1"/>
  <c r="A342" i="28" s="1"/>
  <c r="A346" i="28" s="1"/>
  <c r="A350" i="28" s="1"/>
  <c r="A354" i="28" s="1"/>
  <c r="A358" i="28" s="1"/>
  <c r="A362" i="28" s="1"/>
  <c r="A366" i="28" s="1"/>
  <c r="A370" i="28" s="1"/>
  <c r="A374" i="28" s="1"/>
  <c r="A378" i="28" s="1"/>
  <c r="A382" i="28" s="1"/>
  <c r="A386" i="28" s="1"/>
  <c r="A390" i="28" s="1"/>
  <c r="A394" i="28" s="1"/>
  <c r="A398" i="28" s="1"/>
  <c r="A402" i="28" s="1"/>
  <c r="A406" i="28" s="1"/>
  <c r="A410" i="28" s="1"/>
  <c r="A414" i="28" s="1"/>
  <c r="A5" i="25" l="1"/>
  <c r="P6" i="25"/>
  <c r="V52" i="25"/>
  <c r="M49" i="25"/>
  <c r="F49" i="25"/>
  <c r="D49" i="25"/>
  <c r="C49" i="25"/>
  <c r="B49" i="25"/>
  <c r="M48" i="25"/>
  <c r="M47" i="25"/>
  <c r="G47" i="25"/>
  <c r="F47" i="25"/>
  <c r="D47" i="25"/>
  <c r="C47" i="25"/>
  <c r="B47" i="25"/>
  <c r="M45" i="25"/>
  <c r="F45" i="25"/>
  <c r="D45" i="25"/>
  <c r="C45" i="25"/>
  <c r="B45" i="25"/>
  <c r="M44" i="25"/>
  <c r="M43" i="25"/>
  <c r="G43" i="25"/>
  <c r="F43" i="25"/>
  <c r="D43" i="25"/>
  <c r="C43" i="25"/>
  <c r="B43" i="25"/>
  <c r="M41" i="25"/>
  <c r="F41" i="25"/>
  <c r="D41" i="25"/>
  <c r="C41" i="25"/>
  <c r="B41" i="25"/>
  <c r="M40" i="25"/>
  <c r="M39" i="25"/>
  <c r="G39" i="25"/>
  <c r="F39" i="25"/>
  <c r="D39" i="25"/>
  <c r="C39" i="25"/>
  <c r="B39" i="25"/>
  <c r="A38" i="25"/>
  <c r="A42" i="25" s="1"/>
  <c r="A46" i="25" s="1"/>
  <c r="M37" i="25"/>
  <c r="F37" i="25"/>
  <c r="D37" i="25"/>
  <c r="C37" i="25"/>
  <c r="B37" i="25"/>
  <c r="M36" i="25"/>
  <c r="M35" i="25"/>
  <c r="G35" i="25"/>
  <c r="F35" i="25"/>
  <c r="D35" i="25"/>
  <c r="C35" i="25"/>
  <c r="B35" i="25"/>
  <c r="M33" i="25"/>
  <c r="F33" i="25"/>
  <c r="D33" i="25"/>
  <c r="C33" i="25"/>
  <c r="B33" i="25"/>
  <c r="M32" i="25"/>
  <c r="M31" i="25"/>
  <c r="G31" i="25"/>
  <c r="F31" i="25"/>
  <c r="D31" i="25"/>
  <c r="C31" i="25"/>
  <c r="B31" i="25"/>
  <c r="M29" i="25"/>
  <c r="F29" i="25"/>
  <c r="D29" i="25"/>
  <c r="C29" i="25"/>
  <c r="B29" i="25"/>
  <c r="M28" i="25"/>
  <c r="M27" i="25"/>
  <c r="G27" i="25"/>
  <c r="F27" i="25"/>
  <c r="D27" i="25"/>
  <c r="C27" i="25"/>
  <c r="B27" i="25"/>
  <c r="M25" i="25"/>
  <c r="F25" i="25"/>
  <c r="D25" i="25"/>
  <c r="C25" i="25"/>
  <c r="B25" i="25"/>
  <c r="M24" i="25"/>
  <c r="M23" i="25"/>
  <c r="G23" i="25"/>
  <c r="F23" i="25"/>
  <c r="D23" i="25"/>
  <c r="C23" i="25"/>
  <c r="B23" i="25"/>
  <c r="M21" i="25"/>
  <c r="M52" i="25" s="1"/>
  <c r="F21" i="25"/>
  <c r="D21" i="25"/>
  <c r="C21" i="25"/>
  <c r="B21" i="25"/>
  <c r="M20" i="25"/>
  <c r="M51" i="25" s="1"/>
  <c r="M19" i="25"/>
  <c r="M50" i="25" s="1"/>
  <c r="G19" i="25"/>
  <c r="F19" i="25"/>
  <c r="D19" i="25"/>
  <c r="C19" i="25"/>
  <c r="B19" i="25"/>
  <c r="A18" i="25"/>
</calcChain>
</file>

<file path=xl/sharedStrings.xml><?xml version="1.0" encoding="utf-8"?>
<sst xmlns="http://schemas.openxmlformats.org/spreadsheetml/2006/main" count="144143" uniqueCount="8350">
  <si>
    <t>1353 Travel Report for NINDS;NCRR;NIEHS;NIDA;FIC;NIAMS;NHLBI;NIAAA;NIDCR;NCCAM;ORS;ORF;NCI;NIA;CC;NIMH;NIAID;NHGRI;OD;NEI;NIBIB;NLM;NICHHD;NIDCD;NCATS;CIT;NCCIH;UNKNOWN;NIDDK;CSR;NINR;NCMHD;NICHD;NIGMS;NIMHD for the reporting period 4/1/2019 till 9/30/2019</t>
  </si>
  <si>
    <t>SEMIANNUAL REPORT OF PAYMENTS ACCEPTED FROM A NON-FEDERAL SOURCE</t>
  </si>
  <si>
    <t>PAGE</t>
  </si>
  <si>
    <t>OF PAGES</t>
  </si>
  <si>
    <t>YEAR</t>
  </si>
  <si>
    <t>2019</t>
  </si>
  <si>
    <t>This report implements 31 U.S.C. § 1353.  It does not supersede other reports that may have to be filed when travel expenses are accepted under other authority.  For definitions and policies, see 41 CFR part 304-1.</t>
  </si>
  <si>
    <t>Health and Human Services</t>
  </si>
  <si>
    <t>REPORTING PERIOD:4/1/2019 - 9/30/2019</t>
  </si>
  <si>
    <t>NEGATIVE REPORT</t>
  </si>
  <si>
    <t xml:space="preserve">      National Institutes of Health</t>
  </si>
  <si>
    <t>Agency Contact:</t>
  </si>
  <si>
    <t>No.</t>
  </si>
  <si>
    <t>TRAVELER</t>
  </si>
  <si>
    <t>EVENT DESCRIPTION &amp; EVENT SPONSOR</t>
  </si>
  <si>
    <t>EVENT DATE(s) [MM/DD/YYYY]</t>
  </si>
  <si>
    <t>LOCATION AND TRAVEL DATE(s)   [MM/DD/YYYY]-[MM/DD/YYYY]</t>
  </si>
  <si>
    <t>BENEFIT SOURCE</t>
  </si>
  <si>
    <t>BENEFIT DESCRIPTION</t>
  </si>
  <si>
    <t>PAYMENT BY CHECK</t>
  </si>
  <si>
    <t>PAYMENT IN-KIND</t>
  </si>
  <si>
    <t>TOTAL AMOUNT</t>
  </si>
  <si>
    <t>TRAVELER NAME</t>
  </si>
  <si>
    <t>EVENT DESCRIPTION</t>
  </si>
  <si>
    <t>BEGINNING DATE   [MM/DD/YYYY]</t>
  </si>
  <si>
    <t>TRAVELER LOCATION</t>
  </si>
  <si>
    <t xml:space="preserve">ABDUL SATER, HOUSSEIN </t>
  </si>
  <si>
    <t>DR. SATER WILL PARTICIPATE IN THE 2019 COFFEY-HOLDEN PROSTATE CANCER ACADEMY MEETING BEING HELD IN LOS ANGELES, CA ON JUNE 20-23, 2019. IN-KIND: AIRFARE, LODGING (NO BREAKFAST), AND MEALS (D 6/20; BLD 6/21 AND 6/22; BL 6/23). NO REGISTRATION.
DR. SATER IS REQUESTING APPROVAL OF ACTUAL SUBSISTENCE FOR SPONSOR IN-KIND LODGING VALUED AT $249 WHICH IS 138% OF THE GOVERNMENT ALLOWANCE OF $180.  THIS PERCENTAGE FALLS WITHIN THE 300% THRESHOLD ALLOWED BY THE FTR.  THE SPONSOR HAS NOTED THAT ALL OTHER NON-FEDERAL PARTICIPANTS WILL BE PROVIDED WITH THE SAME ACCOMMODATIONS.</t>
  </si>
  <si>
    <t>LOS ANGELES, CA, US</t>
  </si>
  <si>
    <t>PROSTATE CANCER FOUNDATION</t>
  </si>
  <si>
    <t>Lodging &amp; M&amp;IE</t>
  </si>
  <si>
    <t xml:space="preserve"> </t>
  </si>
  <si>
    <t>X</t>
  </si>
  <si>
    <t>Airfare</t>
  </si>
  <si>
    <t>TRAVELER TITLE</t>
  </si>
  <si>
    <t>EVENT SPONSOR</t>
  </si>
  <si>
    <t>ENDING DATE   [MM/DD/YYYY]</t>
  </si>
  <si>
    <t>TRAVEL DATE(s)</t>
  </si>
  <si>
    <t>Other</t>
  </si>
  <si>
    <t>NULL</t>
  </si>
  <si>
    <t>06/20/2019 -06/23/2019</t>
  </si>
  <si>
    <t>ABNET, CHRISTIAN C</t>
  </si>
  <si>
    <t>&lt;10319-CAB&gt;CELL: 240-505-6299. DR. ABNET HAS BEEN INVITED TO SPEAK AT THE CRUK INTERNATIONAL SYMPOSIUM ON OESOPHAGEAL CANCER 2019 AND MEET WITH DR. AMANDA CROSS AT IMPERIAL COLLEGE IN LONDON FROM APRIL 29-30, 2019.  IN-KIND: R/T AIRFARE AND HOTEL ROOM FOR 2 NIGHTS. REGISTRATION FEE OF $398.99 WAIVED BY SPONSOR. THE REGISTRATION FEE INCLUDES LUNCH AND DINNER ON 4/29 AND LUNCH ON 4/30, BUT DUE TO DIETARY CONSTRAINTS, TRAVELER WILL NOT BE UTILIZING THE PROVIDED MEALS. ARRIVING APRIL 27 AND SPENDING PERSONAL TIME ON SUNDAY, APRIL 28. CBIT#RMI2900022. HTSOS CERTIFICATE ATTACHED.</t>
  </si>
  <si>
    <t>LONDON, , GBR</t>
  </si>
  <si>
    <t>CANCER RESEARCH TECHNOLOGY</t>
  </si>
  <si>
    <t>RESEARCH FELLOW</t>
  </si>
  <si>
    <t>04/27/2019 -05/01/2019</t>
  </si>
  <si>
    <t>&lt;10673&gt;CAB-8037443-DR. ABNET HAS BEEN INVITED TO SPEAK AT THE 2019 TAIWAN DIGESTIVE DISEASE WEEK (TDDW)IN KAOHSIUNG, TAIWAN.  DR. ABNET WILL GIVE A TALK ENTITLED "CANCER AND THE HUMAN MICROBIOME" SPONSOR TO PROVIDE IN-KIND: R/T AIRFARE, HOTEL (INCLUDES BREAKFAST), WAIVED REGISTRATION FEE ($300.00) WHICH INCLUDES DINNER ON 9/28.  NCI TO PAY: ALL GROUND TRANSPORTATION AND REST OF THE MEALS ON 9/26, 9/27, B&amp;L ON 9/28. APPENDIX 8 IS APPROVED AND UPLOADED. CBIIT# RITM0189017, ABNET CELL-240-505-6299. HTSOS ATTACHED.  ABNET CELL-240-505-6299. HTSOS ATTACHED.  DR. ABNET IS REQUESTING APPROVAL OF ACTUAL SUBSISTENCE FOR SPONSOR-IN-KIND LODGING VALUED AT $252.25 FOR NIGHTS OF 9/27 AND 9/29 WHICH IS 215% AND $285.01 FOR THE NIGHT OF 9/28 WHICH IS 243% OF THE GOVERNMENT ALLOWANCE OF $117.00.  THIS PERCENTAGE FALLS WITHIN THE 300% THRESHOLD ALLOWED BY THE FTR.  THE SPONSOR HAS NOTED THAT ALL OTHER NON-FEDERAL PARTICIPANTS WILL BE PROVIDED WITH THE SAME ACCOMMODATIONS.</t>
  </si>
  <si>
    <t>KAOHSIUNG, , TWN</t>
  </si>
  <si>
    <t>GASTROENTEROLOGICAL SOCIETY OF</t>
  </si>
  <si>
    <t>09/26/2019 -09/30/2019</t>
  </si>
  <si>
    <t>ACKERMAN, HANS C</t>
  </si>
  <si>
    <t>DR. ACKERMAN REQUESTS TRAVEL TO NEW YORK CITY TO ATTEND THE 2019 LASKER AWARDS. HE WILL ATTEND AN EVENING RECEPTION ON 9/19 ALONG WITH OTHER NIH-LASKER CLINICAL RESEARCH SCHOLARS AND THIS YEAR'S LASKER AWARD WINNERS (TBA). ON 9/20 HE WILL ATTEND A LUNCHEON WHERE THE 2019 WINNERS WILL SPEAK. NIH-LASKER CLINICAL RESEARCH SCHOLARS AND NIH OXCAM STUDENTS ARE TYPICALLY INVITED TO ATTEND THIS EVENT TO MEET ACCOMPLISHED MEDICAL RESEARCHERS AND TO DISCUSS THEIR RESEARCH IN SMALL GROUPS.  THE LASKER FOUNDATION WILL PAY IN-KIND FOR TRAIN FARE, 1 NIGHT OF LODGING, THE RECEPTION, AND LUNCHEON. NO US FEDERAL FUNDS WILL BE USED BY THE SPONSOR TO PROVIDE FOR OR REIMBURSE TRAVEL EXPENSES. NO HONORARIUM WILL BE ACCEPTED BY DR. ACKERMAN. LATE: DR. ACKERMAN READ THE INVITATION-EMAIL (DATED 8/8/19) WHEN HE RETURNED FROM VACATION LEAVE ON 8/12. OFFICIAL LOI RECEIVED ON 8/15 AND ODA APPROVAL WAS RECEIVED ON 8/16.  AMENDMENT 8/20 - TO START THE ROUTING PROCESS AGAIN. ORIGINAL TA WAS INADVERTENTLY STAMPED AS FINAL-APPROVED BY AO.</t>
  </si>
  <si>
    <t>NEW YORK, NY, US</t>
  </si>
  <si>
    <t>ALBERT AND MARY LASKER FOUNDAT</t>
  </si>
  <si>
    <t>CLINICAL FELLOW</t>
  </si>
  <si>
    <t>09/19/2019 -09/20/2019</t>
  </si>
  <si>
    <t xml:space="preserve">ACOSTA, MARIA </t>
  </si>
  <si>
    <t>THIS IS A FOREIGN, SPONSORED TRAVEL FOR AN FTE. TRAVELER WILL DEPART IAD TO BOGOTA, COLOMBIA (BOG) ON 9/11/19 AND RETURN 9/16/2019. THE SPONSOR WILL COVER THE FOLLOWING EXPENSES IN-KIND:
REGISTRATION FEE 250,000 COP ($74.59); AIRFARE 1,958,008 ($614.96); LODGING (INCLUDING COMPLIMENTARY WI-FI) FROM 9/11-15 364,392 COP A NIGHT ($108.67); GROUND TRANSPORTATION IN COLUMBIA ($48.42 ESTIMATED); AND MEALS: 9/12- D ($40); 9/13- B,L, D ($80); 9/14- B,L ($40). THE SPONSOR HAS NOTED THAT ALL SIMILARLY SITUATED PARTICIPANTS WILL RECEIVE THE SAME BENEFITS. OMEGA WAS NOT USED FOR LODGING OR AIRFARE AS THEY WERE PROVIDED IN-KIND, THEREFORE A COST CONVERSION WAS NOT REQUIRED. TRAVELER WILL TAKE SUNDAY 9/15/19 AS A NON-DUTY DAY AND PER DIEM HAS BEEN ZEROED OUT. THE AIRFARE COST DOES NOT INCREASE IF LEAVING ON 9/15 OR 9/16. THE FOLLOWING EXPENSES HAVE BEEN ADDED: MISC EXPENSE FOR MIE NOT COVERED BY THE SPONSOR 9/12- $59, 9/13- $19, 9/14- $59, AND UNFORESEEN EXPENSES $200; AIRPORT PARKING $50; POV $23.78</t>
  </si>
  <si>
    <t>BOGOTA, , COL</t>
  </si>
  <si>
    <t>FUNDACION SANTA FE DE BOGOTA</t>
  </si>
  <si>
    <t>RESEARCH FELLOW (VP)</t>
  </si>
  <si>
    <t>09/11/2019 -09/16/2019</t>
  </si>
  <si>
    <t>ADAMS, DAVID R</t>
  </si>
  <si>
    <t>THIS IS A SPONSORED, FOREIGN TRAVEL. THE SPONSOR IS COVERING THE FOLLOWING EXPENSES IN-KIND: ROUND TRIP AIRFARE IN THE AMOUNT OF $1,027.63; LODGING ON 9/7 AND 9/8- $164.62/NIGHT (5,163 TWD); NO LODGING NEEDED ON 9/7 AS TRAVELER WILL BE IN FLIGHT STATUS; LUNCH AND DINNER ON 9/8; AND GROUND TRANSPORTATION TO/FROM THE AIRPORT/HOTEL - ESTIMATED AT $30/EACH WAY. THERE IS NO REGISTRATION REQUIRED FOR THIS MEETING. HOTEL IS WITHIN WALKING DISTANCE TO MEETING LOCATION. OTHER INVITED PARTICIPANTS HAVE BEEN PROVIDED WITH THE SAME OR SIMILAR BENEFITS. OMEGA WAS NOT USED FOR AIRFARE OF HOTEL RESERVATIONS BECAUSE THE SPONSOR HAS COVERED THESE COSTS IN-KIND. THE FOLLOWING EXPENSES HAVE BEEN ADDED: POV - $45.24; AIRPORT PARKING - $68. INTERNET IS COMPLIMENTARY WITH HOTEL RESERVATION.</t>
  </si>
  <si>
    <t>TAIPEI, , TWN</t>
  </si>
  <si>
    <t>TAIWAN SOCIETY OF CLINICAL NEU</t>
  </si>
  <si>
    <t>09/06/2019 -09/09/2019</t>
  </si>
  <si>
    <t>ADEYEMO, ADEBOWALE A</t>
  </si>
  <si>
    <t>THIS IS A FTE FOREIGN SPONSORED TRAVEL. OMEGA WAS NOT USED TO BOOK THE AIRFARE OR HOTEL RESERVATIONS SINCE THE SPONSOR PROVIDED IN-KIND., THEREFORE A COST COMPARISON WAS NOT COMPLETED.  THE SPONSOR IS COVERING THE FOLLOWING EXPENSES IN-KIND: ROUNDTRIP AIRFARE $1825.51 (1391.42 GBP) LODGING FOR 2 NIGHTS ON 05/01/19-05/02/19 AT $180/NIGHT, LUNCH AND DINNER ON 05/02/19, LUNCH ON 05/03/19, AND ROUND-TRIP GROUND TRANSPORTATION FROM THE AIRPORT TO THE HOTEL -$40 ROUNDRIP. A REGISTRATION FEE IS NOT ASSOCIATED WITH THIS TRAVEL. 
NO LODGING IS NEEDED ON 04/30/19 AS THE TRAVELER WILL BE IN FLIGHT STATUS AND LANDING ON 05/01/19. 
NO LODGING IS NEEDED ON 05/03/19 AS THE TRAVELER WILL BE IN FLIGHT STATUS AND LANDING ON 05/04/19. 
TRAVELER IS RECEIVING SAME BENEFITS AS THOSE OFFERED TO SIMILARLY SITUATED TRAVELERS.
THE FOLLOWING EXPENSES HAVE BEEN ADDED: 04/30/19 - $28.42 MILEAGE TO AIRPORT; 05/01/19 - $20 TAXI TO HOTEL; 05/03/19 - $20 TAXI TO AIRPORT; 05/04/19 - $50 PARKING, $28.42 MILEAGE TO RESIDENCE. 
TRAVEL IS TO A HIGH-RISK COUNTRY. HT401 HIGH THREAT SECURITY OVERSEAS SEMINAR WAS COMPLETED ON MAY 19, 2014. TRAVELER HAS NOT AND WILL NOT SPEND MORE THAN 45 DAYS IN DESIGNATED HIGH THREAT, HIGH RISK FACT (FOREIGN AFFAIRS COUNTER THREAT) MANDATORY COUNTRIES WITHIN THE LAST 365 DAYS. ACTUALS USED FOR LODGING ON NIGHTS TRAVELER WILL BE IN TRANSIT.</t>
  </si>
  <si>
    <t>NAIROBI, , KEN</t>
  </si>
  <si>
    <t>WELLCOME TRUST LONDON UNITED K</t>
  </si>
  <si>
    <t>04/30/2019 -05/04/2019</t>
  </si>
  <si>
    <t xml:space="preserve">AFZALI KHOSHKBIJARI, BEHDAD </t>
  </si>
  <si>
    <t>SPEAKING AT THE UNIVERSITY OF VIRGINIA ON APRIL 8, 2019 IN CHARLOTTESVILLE, VA USA. APPROVED AS STEP ON TRAVEL TOOL. SPONSOR PROVIDING ROUNDTRIP TRAIN FARE AND TWO NIGHTS OF LODGING IN-KIND.</t>
  </si>
  <si>
    <t>CHARLOTTESVILLE, VA, US</t>
  </si>
  <si>
    <t>UNIVERSITY OF VIRGINIA AT CHAR</t>
  </si>
  <si>
    <t>04/07/2019 -04/09/2019</t>
  </si>
  <si>
    <t>SPEAKING AT THE NEW DIRECTIONS IN IMMUNO-COLOGY -EMERGING BIOLOGY FOR THERAPY AND STRATIFICATION FROM 09/10/2019 TO 09/12/2019 IN LONDON, ENGLAND. ON 9/13/2019 HE WILL MEET WITH FORMER COLLEAGUES AT KINGS COLLEGE LONDON TO DISCUSS CURRENT RESEARCH INITIATIVES.  SPONSOR PROVIDED FLIGHT IN-KIND. LODGING IS NOT REQUIRED, TRAVELER WILL STAY WITH RELATIVES AT NETG. GROUND TRANSPORTATION IS NOT NEEDED WHILE IN LONDON AS TRAVELER WILL HAVE FAMILY TAKE HIM TO/FROM THE AIRPORT.</t>
  </si>
  <si>
    <t>CANCER RESEARCH UNITED KINGDOM</t>
  </si>
  <si>
    <t>09/09/2019 -09/15/2019</t>
  </si>
  <si>
    <t>AHMED, MANSOOR M</t>
  </si>
  <si>
    <t>AMENDED TO CHANGE RETURN FLIGHT FROM DALIAN TO SHANGHAI:  FY CROSSOVER TRAVEL WITH TANUM0MA0Z:  DR. AHMED IS INVITED TO VISIT SHANGHAI PROTON AND HEAVY ION CENTER IN SHANGHAI, CHINA ON SEPTEMBER 23-26, 2019.  DR. AHMED WILL PRESENT: BIOLOGICAL BASIS OF RADIATION-INDUCED IMMUNOGENICITY.  IN-KIND:  AIRFARE (R/T DC TO SHANGHAI), LODGING (NO BREAKFAST), LUNCH ON 9/24-9/26, AND GROUND TRANSPORTATION IN CHINA.     DR. AHMED IS INVITED TO SPEAK AT THE 7TH INTERNATIONAL SYSTEMS RADIATION BIOLOGY WORKSHOP BEING HELD IN DALIAN, CHINA ON  SEPTEMBER 28-30, 2019. IN-KIND: AIRFARE (R/T IN CHINA), LODGING (INCLUDES BREAKFAST), REGISTRATION (INCLUDES MEALS), AND GROUND TRANSPORTATION IN CHINA.   HT401 HIGH THREAT SECURITY OVERSEAS SEMINAR COMPLETED 04.28.17.  TRAVELER HAS NOT AND WILL NOT HAVE SPENT MORE THAN 45 DAYS IN DESIGNATED HIGH-THREAT, HIGH-RISK FACT MANDATORY COUNTRIES WITHIN THE CALENDAR YEAR.  LOANER IT TICKET NCI RITM0188144</t>
  </si>
  <si>
    <t>SHANGHAI, , CHN</t>
  </si>
  <si>
    <t>DALIAN MARITIME UNIVERSITY</t>
  </si>
  <si>
    <t>HEALTH SCIENTIST ADMINISTRA</t>
  </si>
  <si>
    <t>09/22/2019 -09/30/2019</t>
  </si>
  <si>
    <t>SHANGHAI PROTON AND HEAVY ION</t>
  </si>
  <si>
    <t xml:space="preserve">AHN, INHYE </t>
  </si>
  <si>
    <t>CAS APPROVAL IN "SUBMITTED" STATUS AS OF 3/25/2019. CONFERENCE NOT IN CGE YET.  DR. INHYE AHN HAS BEEN INVITED TO PRESENT AT ATLANTA LYMPHOMA WORKSHOP ORGANIZED BY THE LYMPHOMA RESEARCH FOUNDATION (LRF) ON SATURDAY, APRIL 13, 2019 IN ATLANTA, GEORGIA. TRIP IS SPONSORED BY THE LYMPHOMA RESEARCH GROUP (LRF). THE HOTEL WHERE INHYE WILL BE STAYING AND THE MEETING PLACE ARE BOTH IN THE SAME LOCATION AT RENAISSANCE ATLANTA WAVERLY HOTEL &amp; CONVENTION CENTER. LRF WILL PAY FOR TRAVEL COSTS, COMPLIMENTARY REGISTRATION, LODGING AND SOME MEALS. NHLBI WILL BE PAYING FOR THE REST OF THE MEALS, INCIDENTAL EXPENSES AND GROUND TRANSPORTATION. DR. AHN WAS UNABLE TO GET THE ACTUAL  HOTEL RESERVATION FROM THE SPONSOR (PLEASE SEE THE EMAIL UPLOADED), BUT I HAVE THE RESERVATION NUMBER 89165787.</t>
  </si>
  <si>
    <t>ATLANTA, GA, US</t>
  </si>
  <si>
    <t>LYMPHOMA RESEARCH FOUNDATION N</t>
  </si>
  <si>
    <t>04/12/2019 -04/13/2019</t>
  </si>
  <si>
    <t xml:space="preserve">AKKAYA, BILLUR </t>
  </si>
  <si>
    <t>SPONSORED TRIP.
BILLUR AKKAYA- I AM GOING TO GIVE THE TALK TITLED ?¿¿TBET PROVIDES SURVIVAL ADVANTAGE TO TREGS DURING TYPE 1 INFLAMMATION?¿¿ AT THE 5TH EUROPEAN CONGRESS OF IMMUNOLOGY TO SHARE OUR MOST RECENT FINDINGS WITH INTERNATIONAL IMMUNOLOGY COMMUNITY. DISCUSSIONS TRIGGERED BY THESE PRESENTATIONS MAY LEAD TO REAGENT/ METHOD EXCHANGE AND/OR COLLABORATIONS WHICH MAY EVENTUALLY LEAD TO DEVELOPING NOVEL IMMUNE MODULATORY AGENTS FOR CANCER AND AUTOIMMUNITY. ALL THESE ACTIVITIES WILL PROMOTE THE NIH MISSION OF IMPROVING KNOWLEDGE FOR BETTER HEALTH.
SPONSOR IS PAYING THE REGISTRATION FEE AND THREE NIGHTS OF LODGING. THE LAST NIGHT OF LODGING IS BEING PAID BY HER HUSBAND MINUR WHO ALSO RECEIVED AN AWARD TO GET 1 NIGHT COVERED BY THE SAME SPONSOR.
LOWEST AIRFARE WAS SELECTED.</t>
  </si>
  <si>
    <t>SAN DIEGO, CA, US</t>
  </si>
  <si>
    <t>AMERICAN ASSOCIATION OF IMMUNO</t>
  </si>
  <si>
    <t>05/09/2019 -05/13/2019</t>
  </si>
  <si>
    <t xml:space="preserve">AKKAYA, MUNIR </t>
  </si>
  <si>
    <t>WILL PRESENT, HOW TLR9 SIGNALING SHAPES THE SURVIVAL, DIFFERENTIATION AND THE METABOLISM OF B CELLS, AND CHARACTERIZATION OF A NOVEL PLASMODIUM VIRULENCE FACTOR, AT THE AMERICAN ASSOCIATION OF IMMUNOLOGY ANNUAL MEETING, IMMUNOLOGY 2019, MAY 9-13, 2019, IN SAN DIEGO, CA. DR. AKKAYA WAS AWARDED A 2019 AAI TRAINEE ABSTRACT AWARD FOR $300 WHICH WILL COVER HIS LODGING AND TAX FOR 1 NIGHT. HIS SPOUSE WAS AWARDED AN AAI THERMOFISHER TRAINEE ACHIEVEMENT AWARD FOR $1,250 WHICH WILL COVER THE REMAINING 3 NIGHTS OF LODGING IN-KIND. NO FEDERAL FUNDS WILL BE USED BY THE SPONSOR TO PROVIDE FOR TRAVEL EXPENSES AS WELL AS NO HONORARIUM WILL BE OFFERED OR ACCEPTED. LOWEST COST CITY PAIR AIRFARE CHOSEN. TRAVEL IS LATE AS TOOK LONGER THAN EXPECTED TO OBTAIN ALL THE DETAILS AS TRAVELER HAS BEEN OUT OF THE OFFICE.</t>
  </si>
  <si>
    <t>05/09/2019 -05/14/2019</t>
  </si>
  <si>
    <t xml:space="preserve">AKSENTIJEVICH, IVONA </t>
  </si>
  <si>
    <t>THIS IS A FOREIGN SPONSORED TRAVEL. TRAVELER WILL DEPART ON 05/14 AND ARRIVE TO TDY ON 05/15, THEREFORE LODGING IS NOT NEEDED ON 05/14 AND ACTUALS WERE USED TO ZERO OUT THE EXPENSE. SPONSOR HAS AGREED TO COVER THE FOLLOWING IN-KIND: REGISTRATION FEES -$224.07; AIRFARE-$516.90; 4 NIGHTS LODGING 05/15-05/18 AT $235.28/NIGHT, ROUNDTRIP TAXI TO/FROM AIRPORT/HOTEL IN MILAN-$150 (ESTIMATED), LUNCH (05/16-05/18) AND DINNER (05/16). REGISTRATION FEE INCLUDES DINNER ON 05/17 BUT HAS NOT BEEN MARKED AS PROVIDED SINCE THE SPONSOR IS COVERING LUNCH IN-KIND ON THAT DAY. THE LODGING RATE INCLUDES BREAKFAST AND THAT MEAL HAS BEEN DEDUCTED FROM THE MIE ON 5/16-18; TRAVELER WILL BE IN TRANSIT ON 5/19 AND UNABLE TO ACCEPT BREAKFAST. THE SPONSOR WAS ONLY ABLE TO PROVIDE VERBAL CONFIRMATION OF THE ESTIMATED GROUND TRANSPORTATION COSTS. OTHER INVITED GUESTS ARE RECEIVING SIMILAR BENEFITS. OWT WAS NOT USED FOR AIRFARE AND LODGING AS THEY WERE PROVIDED IN-KIND AND AS SUCH, THE AIRPORT COST COMPARISON WAS NOT NEEDED. THE CONFERENCE ENDS THE EVENING OF 05/18 AND TRAVELER WILL RETURN HOME ON 05/19. ESTIMATE EXPENSES, BAGGAGE FEE-$100, ROUNDTRIP TAXI TO/FROM RESIDENCE/AIRPORT-$150. MISC-$200 FOR UNFORESEEN CIRCUMSTANCES.</t>
  </si>
  <si>
    <t>MILAN, , ITA</t>
  </si>
  <si>
    <t>SOCIETY FOR LEUKOCYTE BIOLOGY</t>
  </si>
  <si>
    <t>STAFF SCIENTIST</t>
  </si>
  <si>
    <t>05/14/2019 -05/19/2019</t>
  </si>
  <si>
    <t>ALADJEM, MIRIT I</t>
  </si>
  <si>
    <t>DR. ALADJEM IS INVITED TO SPEAK AT THE DEPARTMENT OF CELL AND DEVELOPMENTAL BIOLOGY, UNIVERSITY OF ILLINOIS AT URBANA-CHAMPAIGN IN URBANA, IL ON APRIL 17, 2019.  IN-KIND: AIRFARE, AND LODGING (NO BREAKFAST).  NO REGISTRATION.  DR. ALADJEM IS REQUESTING APPROVAL OF ACTUAL SUBSISTENCE FOR SPONSOR IN-KIND LODGING VALUED AT $126 WHICH IS 134% OF THE COST OF THE GOVERNMENT ALLOWANCE OF $94.  THIS PERCENTAGE FALLS WITHIN THE 300% THRESHOLD ALLOWED BY THE FTR.  THE SPONSOR HAS NOTED THAT ALL OTHER NON-FEDERAL PARTICIPANTS WILL BE PROVIDED WITH THE SAME ACCOMMODATIONS.</t>
  </si>
  <si>
    <t>URBANA, IL, US</t>
  </si>
  <si>
    <t>UNIVERSITY OF ILLINOIS AT URBA</t>
  </si>
  <si>
    <t>INVESTIGATOR (TENURE TRACK)</t>
  </si>
  <si>
    <t>04/16/2019 -04/18/2019</t>
  </si>
  <si>
    <t>ALDAPE, KENNETH D</t>
  </si>
  <si>
    <t>DR. ALDAPE IS INVITED TO SPEAK AT THE EXTERNAL ADVISORY BOARD MEETING AT THE UNIVERSITY OF CALIFORNIA SAN FRANCISCO'S DEPARTMENT OF NEUROLOGICAL SURGERY IN SAN FRANCISCO, CA ON APRIL 25-26, 2019. IN-KIND: AIRFARE, LODGING (NO BREAKFAST), AND MEALS (BLD 4/25; B 4/26). DR. ALDAPE IS DECLINING THE OFFER OF GROUND TRANSPORTATION.</t>
  </si>
  <si>
    <t>SAN FRANCISCO, CA, US</t>
  </si>
  <si>
    <t>UNIVERSITY OF CALIFORNIA SAN F</t>
  </si>
  <si>
    <t>04/24/2019 -04/26/2019</t>
  </si>
  <si>
    <t>DR. ALDAPE IS INVITED TO SPEAK AT THE THE 37TH ANNUAL MEETING OF THE JAPAN SOCIETY OF BRAIN TUMOR PATHOLOGY IN NAGOYA, JAPAN ON MAY 31-JUNE 1, 2019. ON 5/29 DR. ALDAPE WILL MEET WITH DR. YUICHI HIOROSE, PROFESSOR AND CHAIR OF THE NEUROSURGERY DEPARTMENT AT FUJITA HEALTH UNIVERSITY. IN-KIND: AIRFARE, LODGING (INCLUDES BREAKFAST), AND MEALS (LD 5/31). NO REGISTRATION.  AN APPROVED APPENDIX 8 IS INCLUDED FOR THE USE OF BUSINESS CLASS TICKETS.</t>
  </si>
  <si>
    <t>NAGOYA, , JPN</t>
  </si>
  <si>
    <t>FUJITA HEALTH UNIVERSITY</t>
  </si>
  <si>
    <t>05/27/2019 -06/01/2019</t>
  </si>
  <si>
    <t>DR. ALDAPE IS INVITED TO SPEAK AT THE DISTINGUISHED SCIENTIST AWARD FULL REVIEW BEING HELD IN PONTE VEDRA BEACH, FL ON AUGUST 1-2, 2019. IN-KIND: AIRFARE, LODGING (NO BREAKFAST), MEALS (D 8/1; BL 8/2), AND GROUND TRANSPORTATION IN FL.  NO REGISTRATION.  DR. ALDAPE IS REQUESTING APPROVAL OF ACTUAL SUBSISTENCE FOR SPONSOR IN-KIND LODGING VALUED AT $329 WHICH IS 263% OF THE GOVERNMENT ALLOWANCE OF $125.  THIS PERCENTAGE FALLS WITHIN THE 300% THRESHOLD ALLOWED BY THE FTR.  THE SPONSOR HAS NOTED THAT ALL OTHER NON-FEDERAL PARTICIPANTS WILL BE PROVIDED WITH THE SAME ACCOMMODATIONS.</t>
  </si>
  <si>
    <t>PONTE VEDRA BEACH, FL, US</t>
  </si>
  <si>
    <t>SONTAG FOUNDATION</t>
  </si>
  <si>
    <t>08/01/2019 -08/02/2019</t>
  </si>
  <si>
    <t>DR. ALDAPE IS INVITED TO SPEAK AT THE CANCER RESEARCH UK EXPERT REVIEW PANEL MEETING BEING HELD IN LONDON, UNITED KINGDOM ON SEPTEMBER 9-10, 2019. IN-KIND: AIRFARE (LONDON TO DC), LODGING (INCLUDES BREAKFAST), AND MEALS (D 9/9; L 9/10). NO REGISTRATION.  DR. ALDAPE IS DECLINING THE OFFER OF GROUND TRANSPORTATION.</t>
  </si>
  <si>
    <t>CANCER RESEARCH UK LONDON</t>
  </si>
  <si>
    <t>09/08/2019 -09/11/2019</t>
  </si>
  <si>
    <t>SPONSOR:  DR. ALDAPE WILL BE A PROGRAM REVIEWER AT THE CIMPACT MEETING BEING HELD IN ULTRECHT, NETHERLANDS ON SEPTEMBER 15-18, 2019. IN-KIND: LODGING (NO BREAKFAST) AND MEALS (D 9/15; BLD 9/16; BL 9/17).   NO REGISTRATION. 
DR. ALDAPE IS REQUESTING APPROVAL OF ACTUAL SUBSISTENCE FOR SPONSOR IN-KIND LODGING VALUED AT $179 PER NIGHT WHICH IS 108% OF THE GOVERNMENT ALLOWANCE OF $165. THIS PERCENTAGE FALLS WITHIN THE 300% THRESHOLD ALLOWED BY THE FTR. THE SPONSOR HAS NOTED THAT ALL OTHER NON-FEDERAL PARTICIPANTS WILL BE PROVIDED WITH THE SAME ACCOMMODATIONS.  
NON-SPONSOR. DR. ALDAPE WILL ATTEND THE EUROPEAN ASSOCIATION OF NEURO-ONCOLOGY MEETING BEING HELD IN LYON, FRANCE ON SEPTEMBER 19-22, 2019.  DR. ALDAPE PERSONALLY PAID REGISTRATION FEE.
TRAVEL IS BEING AMENDED TO ADD LOS ANGELES, CALIFORNIA TO THIS TRAVEL &amp; ADJUST FLIGHT EXPENSE , DR. ALDAPE HAS BEEN INVITED TO A PEER-TO-PEER SUMMIT FROM 12-14 SEPTEMBER 2019. TRAVELER WILL FLY FROM LOS ANGELES, CALIFORNIA TO CONFERENCE HELD IN AMSTERDAM ON 14 SEPTEMBER 2019.</t>
  </si>
  <si>
    <t>PRINCESS MAXIMA CENTER FOR PED</t>
  </si>
  <si>
    <t>09/12/2019 -09/22/2019</t>
  </si>
  <si>
    <t xml:space="preserve">ALEHASHEMI, SARA </t>
  </si>
  <si>
    <t>DR. SARA ALEHSHEMI HAS BEEN INVITED TO PRESENT HER ABSTRACTED ENTITLED: "PROTEOMIC PROFILING OF AUTOINFLAMMATORY DISEASES, NOMID AND CANDLE BEFORE AND AFTER TREATMENT WITH INTERLEUKIN-1 OR WITH INTERFERON BLOCKADE." THIS ABSTRACT WAS ACCEPTED FOR BOTH A PODIUM AND POSTER PRESENTATION AT THE AAI IMMUNOLOGY 2019 CONFERENCE TO BE HELD FROM MAY 9-13, 2019 IN SAN DIEGO, CA AT THE SAN DIEGO CONVENTION CENTER. AS AN AAI TRAINEE MEMBER IN GOOD STANDING, SHE RECEIVED A 2019 AAI TRAINEE ABSTRACT AWARD, IN WHICH WILL BE APPLIED TO HER REGISTRATION FEE. ALL REMAINING EXPENSES WILL COME OUT OF THE TADS CAN 8024957. AAI  AGREED TO PROVIDE REGISTRATION FEE IN-KIND TO THE NATIONAL INSTITUTES OF HEALTH FOR HER PARTICIPATION IN THE ABOVE MEETING. IN COMPLIANCE WITH FEDERAL REGULATIONS, NO HONORARIUM WILL BE PROVIDED AND NO FEDERAL FUNDS ARE BEING USED FOR THE PAYMENT OF REGISTRATION FEES. SUPPORT FOR THIS AWARD IS FUNDED IN FULLY BY AAI UNRESTRICTED NET ASSETS. ODA IS PENDING APPROVALS; THIS WILL BE UPLOADED SEPARATELY ONCE APPROVED.</t>
  </si>
  <si>
    <t>ALEWINE, CHRISTINE C</t>
  </si>
  <si>
    <t>TRAVELER HAS BEEN INVITED TO ATTEND AND GIVE A TALK AT THE IMMUNOLOGY AND IMMUNOTHERAPY FOR PANCREATIC CANCER CONFERENCE AT THE PENN PANCREATIC CANCER RESEARCH CENTER IN PHILADELPHIA PA BEING HELD APRIL 11TH TO APRIL 12TH. THE TITLE OF THE TALK IS "MESOTHELIN-TARGETED IMMUNOTOXIN THERAPY FOR PANCREATIC CANCER." TRAVELER WILL TAKE THE AMTRAK TRAIN DEPARTING FROM BWI AIRPORT STATION APR 11 AT 12:32PM AND ARRIVING AT PHILADELPHIA  30TH STREET STATION AT 1:55PM. TRAVELER WILL STAY ONE NIGHT AT THE STUDY UNIVERSITY CITY HOTEL. THE ADDRESS OF THE HOTEL IS 20 SOUTH 33RD STREET PHILADELPHIA PA 19104. TRAVELER WILL DEPART AFTER THE CONFERENCE ON APR 12 AT 6:51PM ARRIVING BACK AT BWI AIRPORT STATION AT 8:19PM. THE SPONSOR WILL PAY IN-KIND RT ECONOMY TRAIN TICKET, ONE NIGHT LODGING, WAIVED REGISTRATION FEE OF 100 DOLLARS AND ALL MEALS. TRAVELER IS REQUESTING APPROVAL OF ACTUAL SUBSISTENCE FOR SPONSORED IN-KIND TRAVEL LODGING VALUED AT $209, WHICH IS 116% OF THE GOVERNMENT ALLOWANCE OF $180. THIS PERCENTAGE FALLS WITHIN THE 300% THRESHOLD ALLOWED BY THE FTR.  THE SPONSOR HAS NOTED THAT ALL INVITED SPEAKERS WILL BE PROVIDED THE SAME ACCOMMODATIONS AT THE SAME COST.</t>
  </si>
  <si>
    <t>PHILADELPHIA, PA, US</t>
  </si>
  <si>
    <t>UNIVERSITY OF PENNSYLVANIA</t>
  </si>
  <si>
    <t>04/11/2019 -04/12/2019</t>
  </si>
  <si>
    <t>ALEXANDER, WILLIAM A</t>
  </si>
  <si>
    <t>301 825 6851 WILLIAM ALEXANDER WILL BE TRAVELING TO LONDON ON APRIL 29 THRU MAY 3RD 2019 THE PURPOSE OF THIS TRAVEL IS TO PARTICIPATE IN A BILL AND MELINDA GATES FOUNDATION WELLCOME TRUST CONVENING ON SALMONELLE VACCINOLOGY DEVELOPMENT OF SALMONELLA VACCINES IS A HIGH PROGRAMMATIC PRIORITY AND THIS IS AN OPPORTUNITY TO PARTICIPATE IN GLOBAL DISCUSSIONS ON A VARIETY OF PARALLEL ACTIVITIES TO ADVANCE SALMONELLA VACCINES THROUGH CLINICAL EVALUATION THESE INCLUDE ASSAYS AND STANDARDS CLINICA, AND REGULATORY APPROACHES AND PATHWAYS ON MAY 1 AND MAY 2  TRAVELER COMPLETED HTSOS TRAINING ON 02072019 TRAVELER HAS NOT AND WILL NOT HAVE SPENT MORE THAN 45 DAYS IN DESIGNATED HTSOS FACT MANDATORY COUNTRIES WITHIN THE CALENDAR YEAR</t>
  </si>
  <si>
    <t>BIOLOGIST</t>
  </si>
  <si>
    <t>04/29/2019 -05/03/2019</t>
  </si>
  <si>
    <t xml:space="preserve">ALMEIDA DE JESUS, ADRIANA </t>
  </si>
  <si>
    <t>DR. ALMEIDA DE JESUS HAS BEEN INVITED TO GIVE AN 1 HOUR-LECTURE ENTITLED ?¿¿REVIEW OF AUTOINFLAMMATORY DISEASES....FROM CHILDHOOD TO ADULTHOOD?¿¿ ON MAY 23RD 2019  THE ANNUAL SPRING MEETING OF NJRA IS A CONTINUED MEDICAL EDUCATION (CME) AND THE TARGET AUDIENCE IS COMPRISED OF RHEUMATOLOGISTS, FELLOWS, RESIDENTS, MEDICAL STUDENTS AND ALLIED HEALTH PROFESSIONALS. THE TALK WAS INITIALLY TO BE GIVEN BY DR GOLDBACH-MANSKY BUT DR. ALMEIDA WILL BE REPLACING HER. THIS WILL TAKE PLACE IN ISELIN, NEW JERSEY. THE NJRA AGREES TO PROVIDE THE FOLLOWING GOODS OR SERVICES IN-KIND TO THE NATIONAL INSTITUTES OF HEALTH FOR YOUR ATTENDANCE AND/OR PARTICIPATION IN THE ABOVE MEETING. IN COMPLIANCE WITH FEDERAL REGULATION, NO HONORARIUM WILL BE PROVIDED, AND NO FEDERAL FUNDS ARE BEING USED FOR THE PAYMENT OF TRAVEL EXPENSES.  TRAVEL EXPENSES ARE DERIVED FROM PRIVATE FUNDS. THE SPONSOR WILL PROVIDE THE FOLLOWING, ROUND-TRIP AMTRAK TRAIN TICKET IN-KIND, BREAKFAST AND LUNCH ON 5/23 (SHE WILL NOT ARRIVE ON TIME FOR DINNER), AND ONE NIGHT OF LODGING IN-KIND. ANY OTHER COSTS WILL COME OUT OF LCIM OTC CAN 8325771. SPONSOR PROVIDING IN-KIND LODGING VALUED AT 215 PER NIGHT WHICH IS 199.07% OF THE GOVERNMENT LODGING ALLOWANCE OF $108, IN ISELIN, NEW JERSEY WHICH IS BELOW THE 300% THRESHOLD. THE SPONSOR HAS CONFIRMED THAT ALL OTHER FEDERAL OR NON-FEDERAL PARTICIPANTS WILL BE PROVIDED WITH THE SAME OR SIMILAR ACCOMMODATIONS. THE SPONSOR PROVIDED AN ACELA FOR DR. ALEMIDA DE JESUS IN ORDER TO ALLOW HER TO RETURN HOME AT THE CONCLUSION OF THE MEETING SHE CAN RETURN HOME AND TO WORK.</t>
  </si>
  <si>
    <t>ISELIN, NJ, US</t>
  </si>
  <si>
    <t>NEW JERSEY RHEUMATOLOGY ASSOCI</t>
  </si>
  <si>
    <t>SVFA SUPPLEMENTAL POSTDOCTORAL VF</t>
  </si>
  <si>
    <t>05/22/2019 -05/23/2019</t>
  </si>
  <si>
    <t xml:space="preserve">ALTAN-BONNET, GREGOIRE </t>
  </si>
  <si>
    <t>INVITED TO PRESENT A SEMINAR AT THE UNIVERSITY OF WASHINGTON, BIOENGINEERING DEPARTMENT IN SEATTLE, WA, APRIL 3-5, 2019.  TITLE OF SEMINAR: MAPPING HOW SMALL DIFFERENCES OF TUMOR ANTIGENICITY TRANSLATE INTO DIVERGENT FUNCTIONAL OUTCOMES FOR T CELL ACTIVATION.  SPONSOR COVERING IN KIND: RT AIRFARE, 2 NIGHTS LODGING, ALL MEALS ON 4/4/19 AND BREAKFAST ON 4/5/19.  THERE IS NO REGISTRATION FEE ASSOCIATED WITH THE SEMINAR.  NCI COVERING ALL OTHER EXPENSES.</t>
  </si>
  <si>
    <t>SEATTLE, WA, US</t>
  </si>
  <si>
    <t>UNIVERSITY OF WASHINGTON AT SE</t>
  </si>
  <si>
    <t>04/03/2019 -04/05/2019</t>
  </si>
  <si>
    <t>7/24-26/19, SEATTLE, WA - (SPONSORED). INVITED TO GIVE LECTURE AND PARTICIPATE IN THE PAUL G. ALLEN FRONTIERS GROUP'S EXPLORING FRONTIERS: PREDICTING BIOLOGY SYMPOSIUM. SPONSOR PROVIDING IN KIND AIRFARE, LODGING AND PARTIAL MEALS. NFF STATED IN LETTER OF INVITE. 7/29/19 (NOT SPONSORED). MEET W/COLLABORATOR, DR. WENDELL LIM AT UNIVERSITY OF CALIFORNIA SAN FRANCISCO, NCI TO COVER AIRFARE AND LODGING , AND P/D FOR THIS PORTION OF TRIP. 
7/30/19 (NOT SPONSORED) - MEET W/FORMER STUDENT AT SAME LOCATION (UCSF) TO ASSIST WITH MANUSCRIPT PREPARATION. 7/31-8/4/19 (NOT SPONSORED) - PRESENT POSTER AT QBIO MEETING, SAN FRANCISCO, CALIFORNIA.  REGISTRATION  ($1,050 PAID BY TRAVELER), COVERS LODGING (7/31/19, 8/1/19, AND 8/2/19) AND MOST MEALS. NCI TO COVER GROUND TRANSPORTATION IN SEATTLE AND SAN FRANCISCO. ON PERSONAL TIME 7/27-28/19 (WEEKEND - NO AL REQUIRED). TRAVELER IS REQUESTING APPROVAL OF ACTUAL SUBSISTENCE FOR SPONSORED IN-KIND LODGING VALUED AT $269.00 WHICH IS 105% OF THE GOVERNMENT ALLOWANCE OF $257. THIS PERCENTAGE FALLS WITHIN THE 300% THRESHOLD ALLOWED BY THE FTR. THE SPONSOR HAS NOTED THAT AL OTHER NON-FEDERAL PARTICIPANTS WILL BE PROVIDED WITH THE SAME ACCOMMODATIONS.</t>
  </si>
  <si>
    <t>PAUL G ALLEN FRONTIERS GROUP</t>
  </si>
  <si>
    <t>07/24/2019 -08/04/2019</t>
  </si>
  <si>
    <t xml:space="preserve">ALTAN, NIHAL </t>
  </si>
  <si>
    <t>THIS TRAVEL IS NOT A CONFERENCE BECAUSE IT MEETS OTHER NIH DEFINE MISSION EXEMPTIONS. DR. ALTAN-BONNET WILL BE GIVEN A TALK AT MEAKINS-CHRISTIE LABORATORIES SEMINAR SERIES - MCGILL UNIVERSITY.</t>
  </si>
  <si>
    <t>MONTREAL, , CAN</t>
  </si>
  <si>
    <t>MCGILL UNIVERSITY</t>
  </si>
  <si>
    <t>05/26/2019 -05/28/2019</t>
  </si>
  <si>
    <t>DR. NIHAL ALTAN-BONNET HAS BEEN INVITED TO GIVE A TALK MICROBIOLOGY AND IMMUNOLOGY DEPARTMENT?¿¿S SYMPOSIUM ENTITLED ?¿¿EMERGING CONCEPTS AND TECHNOLOGIES IN VIROLOGY?¿¿ ON SEPTEMBER 12, 2019. WAITING ON HOTEL CONFIRMATION. SPONSOR IS PROVIDING AIRFARE, LODGING, MEALS AND PRE-ARRANGED GROUND TRANSPORTATION FROM 9/11/19-9/12/19, TRAVELER RETURNS HOME ON 9/13/19.</t>
  </si>
  <si>
    <t>ANN ARBOR, MI, US</t>
  </si>
  <si>
    <t>UNIVERSITY OF MICHIGAN ANN ARB</t>
  </si>
  <si>
    <t>09/11/2019 -09/13/2019</t>
  </si>
  <si>
    <t>ALTER, BLANCHE P</t>
  </si>
  <si>
    <t>&lt;07130-ZYQ&gt; 8037921-[INHERITED BONE MARROW FAILURE SYNDROMES STUDY]
 ?¿¿TRAVELER IS REQUESTING CTT TRAVEL FOR THIS TRIP?¿¿.
{CO-SPONSOR-DOMESTIC}
TRAVELER HAS BEEN INVITED AS A CONSULTANT IN THE GROUP DISCUSSION ON UPPER HEAD AND NECK CANCERS. THE MEETING ITSELF WILL FOCUS ON DEVELOPING CLINICAL AND BASIC RESEARCH STRATEGIES TO PREVENT AND TREAT HEAD AND NECK CANCER IN FANCONI ANEMIA (FA) PATIENTS THAT WILL BE HELD IN SAN FRANCISCO, CA ON APRIL 18-19, 2019.
THERE IS NO REGISTRATION FEE TO ATTEND THIS MEETING.
TICKET IS IN KIND
LODGINGS ARE IN KIND (APRIL 17-18)
MEALS IS IN KIND (APRIL 18 FULL HOT BREAKFAST AND LUNCH)
CGB WILL COVER HER GROUND TRANSPORTATION FROM HOME TO MEETING AREA.</t>
  </si>
  <si>
    <t>FANCONI ANEMIA RESEARCH FUND</t>
  </si>
  <si>
    <t>EXPERT</t>
  </si>
  <si>
    <t>04/17/2019 -04/19/2019</t>
  </si>
  <si>
    <t>?¿¿TRAVELER IS REQUESTING CTT TRAVEL FOR THIS TRIP?¿¿.
{CO-SPONSOR-DOMESTIC}
&lt;07130-ZYQ&gt; - 8037921-INHERITED BONE MARROW FAILURE SYNDROMES STUDY]--TRAVELER WILL BE ATTENDING THE 2019 ASPHO CONFERENCE AS  INVITED SPEAKER THAT WILL BE HELD ON MAY 1-4 IN NEW ORLEANS, LA. 
REGISTRATION FEE IS WAIVED.
TICKET IS IN KIND. 
LODGING IS IN KIND. LUNCH ON 5/3 IS IN KIND.
CGB WILL COVER HER GROUND TRANSPORTATION IN HOME AREA.
 ?¿¿TRAVELER IS REQUESTING APPROVAL OF ACTUAL SUBSISTENCE FOR SPONSOR IN-KIND LODGING VALUED AT $239 WHICH IS 148% OF THE GOVERNMENT ALLOWANCE OF $161.  THIS PERCENTAGE FALLS WITHIN THE 300% THRESHOLD ALLOWED BY THE FTR.  THE SPONSOR HAS NOTED THAT ALL OTHER NON-FEDERAL PARTICIPANTS WILL BE PROVIDED WITH THE SAME ACCOMMODATIONS.?¿¿</t>
  </si>
  <si>
    <t>NEW ORLEANS, LA, US</t>
  </si>
  <si>
    <t>AMERICAN SOCIETY OF PEDIATRIC</t>
  </si>
  <si>
    <t>05/03/2019 -05/04/2019</t>
  </si>
  <si>
    <t>?¿¿TRAVELER IS REQUESTING CTT TRAVEL FOR THIS TRIP?¿¿.
{CO-SPONSOR-DOMESTIC}
&lt;07130-ZYQ&gt; - 8037921-INHERITED BONE MARROW FAILURE SYNDROMES STUDY] TRAVELER WILL BE ATTENDING THE GENETIC PREDISPOSITION TO PRIMARY CENTRAL NERVOUS SYSTEM CANCER IN CHILDREN, ADOLESCENTS AND YOUNG ADULTS ?¿¿THINK TANK?¿¿ AS AN INVITED PRESENTER, ENTITLED: ?¿¿BRAIN TUMORS IN FANCONI ANEMIA?¿¿ THAT WILL BE HELD IN COLUMBUS, OHIO AT LE MERIDIEN COLUMBUS, THE JOSEPH HOTEL, 620 N. HIGH STREET, COLUMBUS, OH 43215 ON JUNE 5 ?¿¿ 7, 2019.
TICKET ?¿¿ IN KIND
LODGING ?¿¿ IN KIND
GROUND TRANSPORTATION ?¿¿ IN KIND 
MEALS ?¿¿ IN KIND (CONTINENTAL BREAKFAST, BUFFET LUNCH AND FACULTY DINNER ON 6/6 AND LUNCH ON 6/7)
THERE IS NO REGISTRATION FEE TO ATTEND THIS MEETING
CGB WILL COVER HER GROUND TRANSPORTATION IN HOME AREA
?¿¿TRAVELER IS REQUESTING APPROVAL OF ACTUAL SUBSISTENCE FOR SPONSOR IN-KIND LODGING VALUED AT $235 WHICH IS 192% OF THE GOVERNMENT ALLOWANCE OF $122.  THIS PERCENTAGE FALLS WITHIN THE 300% THRESHOLD ALLOWED BY THE FTR.  THE SPONSOR HAS NOTED THAT ALL OTHER NON-FEDERAL PARTICIPANTS WILL BE PROVIDED WITH THE SAME ACCOMMODATIONS.?¿¿</t>
  </si>
  <si>
    <t>COLUMBUS, OH, US</t>
  </si>
  <si>
    <t>NATIONWIDE CHILDRENS HOSPITAL</t>
  </si>
  <si>
    <t>06/05/2019 -06/08/2019</t>
  </si>
  <si>
    <t>?¿¿TRAVELER IS REQUESTING CTT TRAVEL FOR THIS TRIP?¿¿.
{CO-SPONSOR-DOMESTIC}
&lt;07130-ZYQ&gt; - 8037921-INHERITED BONE MARROW FAILURE SYNDROMES STUDY-TRAVELER WILL ATTEND THE 28TH ANNUAL FAMILY MEETING AT CAMP SUNSHINE IN CASCO, ME AS A SPEAKER, TALK TITLE: ?¿¿FANCONI ANEMIA 101?¿¿ ON JUNE 21-26, 2019.
TRAVELER WILL BE ON ANNUAL LEAVE IN BOSTON BEFORE THE FANCONI FAMILY MEETING STARTS ON JUNE 21-26, THEREFORE SHE WILL BE DRIVING HER PERSONAL VEHICLE FROM BOSTON TO CASCO, ME AND BACK HOME TO POTOMAC, MD. SHE IS NOT REQUESTING REIMBURSEMENT FROM BOSTON TO CASCO. THE ONE-WAY MILEAGE FROM CASCO, ME TO POTOMAC, MD IS $325.96 (562 MILES FROM 261 POINT SEBAGO RD, CASCO, ME 04015 TO POTOMAC, MD). AN OMEGA PLANE TICKET WOULD HAVE COST $270.28 (PWM TO DCA), THEREFORE, THE TRAVELER WILL RECEIVE $270.28, WHICH IS THE LESSER AMOUNT OF THE TWO. IN KIND:
LODGING AND MEALS (BUFFET BREAKFAST, LUNCH AND DINNER JUNE 21-26).
THERE IS NO REGISTRATION FEE TO ATTEND THIS MEETING. 
?¿¿TRAVELER IS REQUESTING APPROVAL OF ACTUAL SUBSISTENCE FOR SPONSOR IN-KIND LODGING VALUED AT $243.90 WHICH IS 221% OF THE GOVERNMENT ALLOWANCE OF $110.  THIS PERCENTAGE FALLS WITHIN THE 300% THRESHOLD ALLOWED BY THE FTR.  THE SPONSOR HAS NOTED THAT ALL OTHER NON-FEDERAL PARTICIPANTS WILL BE PROVIDED WITH THE SAME ACCOMMODATIONS.?¿¿</t>
  </si>
  <si>
    <t>CASCO, ME, US</t>
  </si>
  <si>
    <t>06/21/2019 -06/25/2019</t>
  </si>
  <si>
    <t>DR. ALTER IS INVITED TO SPEAK AT THE DIAMOND BLACKFAN ANEMIA FOUNDATION (DBAF) SESSION FOR FAMILIES BEING HELD IN CASCO, ME ON JULY 7-10, 2019.  IN-KIND:  AIRFARE, LODGING (NO BREAKFAST), RENTAL CAR, AND MEALS.  NO REGISTRATION.</t>
  </si>
  <si>
    <t>PORTLAND, ME, US</t>
  </si>
  <si>
    <t>DIAMOND BLACKFAN ANEMIA FOUNDT</t>
  </si>
  <si>
    <t>07/07/2019 -07/10/2019</t>
  </si>
  <si>
    <t>?¿¿TRAVELER IS REQUESTING CTT TRAVEL FOR THIS TRIP?¿¿.
{CO-SPONSOR-DOMESTIC}
&lt;07130-ZYQ&gt; - 8037921-INHERITED BONE MARROW FAILURE SYNDROMES STUDY-TRAVELER WILL ATTEND THE 31ST ANNUAL FANCONI ANEMIA RESEARCH FUND SCIENTIFIC SYMPOSIUM AND WILL PRESENT TWO POSTERS, ENTITLED: ?¿¿BRAIN TUMORS AND SPECIFIC FANCONI ANEMIA GENOTYPES, AT THE SYMPOSIUM POSTER RECEPTION?¿¿ AND ?¿¿CANCER IN HETEROZYGOTE CARRIERS OF FANCONI ANEMIA?¿¿ THAT WILL BE HELD ON SEPTEMBER 19-22, 2019, AT THE RENAISSANCE CHICAGO DOWNTOWN HOTEL IN CHICAGO, ILLINOIS. 
REGISTRATION FEE $420 WAS WAIVED THAT INCLUDED MEALS -FRIDAY 9/20 BREAKFAST (INCLUDING HOT MEALS), LUNCH &amp; DINNER; SATURDAY 9/21 BREAKFAST (INCLUDING HOT MEALS) AND LUNCH; SUNDAY 9/22 BREAKFAST (INCLUDING HOT MEALS)
TICKET ?¿¿ IN KIND
HOTELS ?¿¿ IN KIND (SEPT 18-21)
SHUTTLE BUS - IN KIND (CHICAGO, IL AREA)
CGB WILL PAY FOR HER GROUND TRANSPORTATION IN HOME AREA.</t>
  </si>
  <si>
    <t>CHICAGO, IL, US</t>
  </si>
  <si>
    <t>09/18/2019 -09/22/2019</t>
  </si>
  <si>
    <t>ALTER, KATHARINE E</t>
  </si>
  <si>
    <t>SPEAK ON CLINICAL USEFULNESS OF BOTULINUM TOXIN FOR SPASTICITY SKILLS WORKSHOP AT THE 2019 AAN ANNUAL MEETING
SPONSORED TRIP TO GERMANY: PRESENT AT THE 4TH ANNUAL INTERNATIONAL SYMPOSIUM ON THE TREATMENT OF DYSTONIA.</t>
  </si>
  <si>
    <t>AMERICAN ACADEMY OF NEUROLOGY</t>
  </si>
  <si>
    <t>05/05/2019 -05/10/2019</t>
  </si>
  <si>
    <t>INTERNATIONAL BRAIN INJURY ASS</t>
  </si>
  <si>
    <t>DR. ALTER WILL PROVIDE HANDS ON ANATOMY TRAINING TO PHYSICIANS TO ENHANCE THE CARE OF PATIENTS AND EXPERTISE IN ANATOMY AND PROCEDURAL GUIDANCE: THIS MEETING WILL TAKE PLACE IN DOWNERS GROVE, IL</t>
  </si>
  <si>
    <t>DUPAGE COUNTY, IL, US</t>
  </si>
  <si>
    <t>AMERICAN ACADEMY OF PHYSICAL M</t>
  </si>
  <si>
    <t>05/16/2019 -05/18/2019</t>
  </si>
  <si>
    <t>DR. ALTER HAS BEEN INVITED TO TEACH AT AAPMR ULTRASOUND STEP 2 CME COURSE TO RESIDENTS AND PRACTICING PHYSICIANS</t>
  </si>
  <si>
    <t>08/22/2019 -08/24/2019</t>
  </si>
  <si>
    <t>ALVAREZ, VERONICA A</t>
  </si>
  <si>
    <t>DR. ALVAREZ HAS BEEN INVITED TO VISIT AND GIVE A TALK AT THE ALBERT EINSTEIN COLLEGE OF MEDICINE DEPARTMENT OF NEUROSCIENCE ON MAY 8, 2019.  THE TITLE OF HER TALK IS SYNAPTIC AND CIRCUIT MECHANISMS UNDERLYING THE VULNERABILITY FOR DRUG ABUSE.</t>
  </si>
  <si>
    <t>NEW ROCHELLE, NY, US</t>
  </si>
  <si>
    <t>ALBERT EINSTEIN COLLEGE OF MED</t>
  </si>
  <si>
    <t>INVESTIGATOR</t>
  </si>
  <si>
    <t>05/07/2019 -05/08/2019</t>
  </si>
  <si>
    <t>DR. ALVAREZ WILL BE SPEAKING AT THE COLD SPRING HARBOR LABORATORY NEUROSCIENCE OF ADDICTION COURSE FROM AUGUST 7 THROUGH 9, NON DUTY AUGUST 10, THEN THE GRC CATECHOLAMINES AUGUST 11 TO 16 IN NEWRY, ME.</t>
  </si>
  <si>
    <t>COLD SPRING HARBOR, NY, US</t>
  </si>
  <si>
    <t>COLD SPRING HARBOR LABORATORY</t>
  </si>
  <si>
    <t>08/07/2019 -08/16/2019</t>
  </si>
  <si>
    <t>GORDON RESEARCH CONFERENCES WE</t>
  </si>
  <si>
    <t>DR. ALVAREZ HAS BEEN INVITED TO PRESENT A SEMINAR AT THE UNIVERSITY OF BUFFALO ON SEPTEMBER 30, 2019.  THIS IS A FY CROSS OVER TRAVEL WITH TANUM0M77E.</t>
  </si>
  <si>
    <t>BUFFALO, NY, US</t>
  </si>
  <si>
    <t>STATE UNIVERSITY OF NEW YORK A</t>
  </si>
  <si>
    <t>09/30/2019 -09/30/2019</t>
  </si>
  <si>
    <t xml:space="preserve">ALVES, GELIO </t>
  </si>
  <si>
    <t>09/21/2019-09/26/2019: ATTENDING THE 2019 CONFERENCE ON MASS SPECTROMETRY APPLICATIONS TO THE CLINICAL LAB MSACL, IN SALZBURG, AUSTRIA.
09/26/2019-09/29/2019: VISITING THE UNIVERSITY OF GOTHENBURG TO PRESENT CBB/NCBI WORK ON  MASS SPECTROMETRY BASED METHOD FOR MICROBE IDENTIFICATION, IN GOTHENBURG, SWEDEN.</t>
  </si>
  <si>
    <t>SALZBURG, , AUT</t>
  </si>
  <si>
    <t>UNIVERSITY OF GOTHENBURG</t>
  </si>
  <si>
    <t>PREDOCTORAL IRTA</t>
  </si>
  <si>
    <t>09/21/2019 -09/29/2019</t>
  </si>
  <si>
    <t xml:space="preserve">AMBS, STEFAN </t>
  </si>
  <si>
    <t>DR. STEFAN AMBS WILL ATTEND AND SERVE AS A SESSION CHAIR AT THE 12TH AACR CONFERENCE ON THE SCIENCE OF CANCER HEALTH DISPARITIES IN ETHNIC MINORITIES AND THE MEDICALLY UNDESERVED" IN SAN FRANCISCO, CA FROM SEPTEMBER 20-23, 2019 AT THE HILTON SAN FRANCISCO UNION SQUARE, 333 O'FARRELL STREET, SAN FRANCISCO, CA 94102, TELE: 415-771-1400.  AACR WILL COVER HIS AIRLINE, HOTEL FOR THREE NIGHTS 9/20-22ND,  REGISTRATION AND ONE DINNER.  LHC WILL COVER GROUND TRANSPORTATION AND ONE EXTRA NIGHT OF HOTEL 9/23.  DR. AMBS WILL RETURN ON 9/24 BECAUSE THE ONLY EVENING FLIGHT AVAILABLE ON 9/23 IS A RED-EYE AT 4:30PM. THE CONFERENCE ENDS AT 2:30 AND THIS DOES NOT ALLOW SUFFICIENT TIME TO TRAVEL TO THE AIRPORT.</t>
  </si>
  <si>
    <t>AMERICAN ASSOCIATION FOR CANCE</t>
  </si>
  <si>
    <t>09/20/2019 -09/24/2019</t>
  </si>
  <si>
    <t>AMBUDKAR, INDU S</t>
  </si>
  <si>
    <t>TO ATTEND AND PRESENT A POSTER AT THE 11TH BIOMEDICAL TRANSPORTERS CONFERENCE 2019 IN LUCERNE, SWITZERLAND ON AUGUST 4-8, 2019.  TO PRESENT A TALK AT THE INSTITUTE OF BIOCHEMISTRY AND MOLECULAR BIOLOGY (IBBM) IN BERN, SWITZERLAND ON AUGUST 12, 2019.  OD APPROVED OF JUNE AUGUST 10, 2019 AS A NON DUTY DAY.</t>
  </si>
  <si>
    <t>[OTHER], , CHE</t>
  </si>
  <si>
    <t>UNIVERSITY OF BERN</t>
  </si>
  <si>
    <t>SENIOR INVESTIGATOR</t>
  </si>
  <si>
    <t>08/03/2019 -08/13/2019</t>
  </si>
  <si>
    <t>AMBUDKAR, SURESH V</t>
  </si>
  <si>
    <t>DR. AMBUDKAR WILL BE SPEAKING AT THE SECOND
INTERNATIONAL CONFERENCE ON CANCER PHARMACOLOGY AND PRECISION CANCER THERAPY IN WEIFANG, CHINA 8/29 TO 9/1/2019. THE TITLE OF HIS TALK IS ?¿¿POLYSPECIFICITY OF ABC DRUG TRANSPORTERS AND CHEMORESISTANCE IN CANCER?¿¿. REGISTRATION OF $300 HAS BEEN WAIVED. HE WILL ARRIVE AND STAY 1 NIGHT IN BEIJING, CONTINUE TO WEIFANG BY TRAIN ON 8/29. STAY IN WEIFANG UNTIL 9/1 AND RETURN TO BEIJING BY TRAIN TO RETURN TO US. WEIFANG CHINA IS NOT LISTED IN GSA PER DIEM LIST USING JINAN AS CLOSEST CITY. WEIFANG UNIVERSITY WILL BE PAYING IN-KIND AIRFARE, 1 NIGHT IN BEIJING, 3 NIGHTS IN WEIFANG, DINNER 8/29, BLD 8/30 AND 31</t>
  </si>
  <si>
    <t>BEIJING, , CHN</t>
  </si>
  <si>
    <t>WEIFANG MEDICAL UNIVERSITY</t>
  </si>
  <si>
    <t>08/27/2019 -09/01/2019</t>
  </si>
  <si>
    <t>AMUNDADOTTIR, LAUFEY T</t>
  </si>
  <si>
    <t>{LAA-10569-8381303} TRAVELER WAS INVITED TO GIVE A TALK AND MEET WITH STAFF/FACULTY AT WEILL CORNELL MEDICINE FROM 05/08-5/09, 2019.  TRAVELER WILL GIVE A TALK ON 05/08 ENTITLED, "MAKING SENSE OF GENOME WIDE ASSOCIATION STUDIES FOR PANCREATIC CANCER" AND WILL MEET WITH FACULTY/STAFF THE MORNING AND EVENINGS OF 5/08. THERE WAS NO REGISTRATION FOR THIS MEETING. THE SPONSOR, WEILL CORNELL MEDICAL COLLEGE, DEPT. OF PHYSIOLOGY AND BIOPHYSICS  WILL COVER ROUND-TRIP TRAIN FARE, LODGING FOR 2 NIGHTS (05/07 &amp; 05/08), BREAKFAST, LUNCH AND DINNER WILL BE PROVIDED/SPONSORED ON 05/08.  ALL OTHER EXPENSES WILL BE AT NIH EXPENSE.
DR. LAUFEY AMUNDADOTTIR IS REQUESTING APPROVAL OF ACTUAL SUBSISTENCE FOR SPONSOR IN-KIND VALUED AT $269.00 WHICH IS 106% OF THE GOVERNMENT ALLOWANCE OF $253.00.  THIS PERCENTAGE FALLS WITHIN THE 300% THRESHOLD ALLOWED BY THE FTR.  THE SPONSOR HAS NOTED THAT ALL OTHER NON-FEDERAL PARTICIPANTS WILL BE PROVIDED WITH THE SAME ACCOMMODATIONS.</t>
  </si>
  <si>
    <t>WEILL CORNELL MEDICAL COLLEGE</t>
  </si>
  <si>
    <t>INVESTIGATOR (VP)</t>
  </si>
  <si>
    <t>05/07/2019 -05/09/2019</t>
  </si>
  <si>
    <t>{LAA-10569-8381303} TRAVELER WAS SELECTED BY THE GORDON RESEARCH CONFERENCE (GRC) TO BE A SPEAKER/DISCUSSION LEADER AT THE PANCREATIC DISEASES GORDON RESEARCH CONFERENCE IN NEWRY, MAINE FROM 06/16/19-06/21/19. THE TITLE OF HER TALK IS "MAKING SENSE OF GENOME WIDE ASSOCIATION STUDIES FOR PANCREATIC RISK".  TRAVELER'S REGISTRATION WILL BE SPONSORED REIMBURSED AND WAS PAID IN POTS 19-023522.  THE REGISTRATION INCLUDES LODGING, AND ALL OF ITS ASSOCIATED COSTS (TAX &amp; INTERNET FEES) FOR THE NIGHTS OF 06/16-06/20/2019; DINNER ON 06/16 (WILL ARRIVE TOO LATE FOR DINNER), BREAKFAST, LUNCH AND DINNERS FROM 06/17 THRU 06/20/19; BREAKFAST ON 06/21. GRC (THE SPONSOR) IS ON A BLANKET ETHICS APPROVED LIST- WHERE SPONSORED REIMBURSABLE EXPENSES ARE ALLOWED.  **TRAVEL AMENDED  DUE TO TRAVELER HAD TO CHANGE HER FLIGHT TIME AND OBTAIN A RENTAL CAR IN MAINE TO GET TO THE WORKING DINNER MEETING ON TIME ON 06/16.  TRAVELER'S SUPERVISOR APPROVED OF THIS NEED ON 06/15/2019.  THE SPONSOR HAS ALSO INFORMED THE TRAVELER THAT THEY WILL PROVIDE ANOTHER $400 IN TRAVEL REIMBURSEMENT TO PUT TOWARDS HER TRAVEL EXPENSES.  THE SHUTTLE SERVICE COULD NOT BE CANCELLED AT THAT SHORT OF NOTICE, THEREFORE, THE $400 WILL BE PUT TOWARDS THAT CHARGE OF $90.00 AND THE CAR RENTAL FEE OF $288.97.</t>
  </si>
  <si>
    <t>OXFORD COUNTY, ME, US</t>
  </si>
  <si>
    <t>06/16/2019 -06/21/2019</t>
  </si>
  <si>
    <t>ANNUNZIATA, CHRISTINA M</t>
  </si>
  <si>
    <t>DR. ANNUNZIATA IS INVITED TO SPEAK AT THE FIRST INTERNATIONAL CONGRESS OF BIOIMMUNOTHERAPY MEETING BEING HELD IN REGGIO CALABRIA, ITALY ON APRIL 12-14, 2019.  IN-KIND: AIRFARE, LODGING (INCLUDES BREAKFAST), REGISTRATION (INCLUDES MEALS), AND GROUND TRANSPORTATION IN ITALY.</t>
  </si>
  <si>
    <t>REGGIO EMILIA, , ITA</t>
  </si>
  <si>
    <t>GRANDE OSPEDALE METROPOLITANO</t>
  </si>
  <si>
    <t>04/10/2019 -04/15/2019</t>
  </si>
  <si>
    <t>DR. ANNUNZIATA IS INVITED TO SPEAK AT THE ANNUAL INTERNATIONAL OVARIAN CANCER CONSORTIUM AND INTERNATIONAL SYMPOSIUM ON TUMOR MICROENVIRONMENT MEETING BEING HELD IN OKLAHOMA CITY, OK ON JUNE 30 - JULY 1, 2019.  IN-KIND:  LODGING (NO BREAKFAST), MEALS AND GROUND TRANSPORTATION IN OK.  NO REGISTRATION.</t>
  </si>
  <si>
    <t>OKLAHOMA CITY, OK, US</t>
  </si>
  <si>
    <t>UNIVERSITY OF OKLAHOMA OKLAHOM</t>
  </si>
  <si>
    <t>06/29/2019 -07/02/2019</t>
  </si>
  <si>
    <t>APELBERG, MEREDITH S</t>
  </si>
  <si>
    <t>&lt;05010 VEB&gt;8038005 GENERAL BRANCH ADMINISTRATION. MEREDITH APELBERG WILL BE ON SPONSORED TRAVEL AND WILL SPEAK AT THE GRAND ROUNDS IN POPULATION SCIENCE AT THE MOFFITT CANCER CENTER IN TAMPA, FL ON MAY 8-9, 2019.   THE SPONSOR WILL COVER AIRFARE ROUNDTRIP ECONOMY FLIGHT, ONE NIGHT LODGING, TRANSPORTATION TO AND FROM TAMPA AIRPORT, AND DINNER ON MAY 8 AND LUNCH ON MAY 9. THERE IS NO REGISTRATION FEE FOR THIS MEETING.
DR MEREDITH S. APELBERG REQUESTING APPROVAL OF ACTUAL SUBSISTENCE FOR SPONSOR IN-KIND LODGING VALUED AT $169 WHICH IS 139% OF THE GOVERNMENT ALLOWANCE OF $121.00.  THIS PERCENTAGE FALLS WITHIN THE 300% THRESHOLD ALLOWED BY THE FTR.  THE SPONSOR HAS NOTED THAT ALL OTHER NON-FEDERAL PARTICIPANTS WILL BE PROVIDED WITH THE SAME ACCOMMODATIONS.</t>
  </si>
  <si>
    <t>TAMPA, FL, US</t>
  </si>
  <si>
    <t>H LEE MOFFITT CANCER CENTER RE</t>
  </si>
  <si>
    <t>POST-DOCT-CRTA</t>
  </si>
  <si>
    <t>05/08/2019 -05/09/2019</t>
  </si>
  <si>
    <t>APLAN, PETER D</t>
  </si>
  <si>
    <t>ATTENDING THE INAUGURAL 2019 TAUB FOUNDATION SYMPOSIUM FOR MDS RESEARCH. COMMITTEE MEMBERS TO PROMOTE THE EXCHANGE OF IDEAS AND COLLABORATE EFFORTS IN MDS RESEARCH. SPONSOR TO PROVIDE ECONOMY AIRFARE FROM WASHINGTON, DC TO NEWARK, NJ, BAGGAGE FEES, ONE NIGHT'S LODGING PLUS TAX, ROUND-TRIP TRANSPORTATION TO AND FROM HOTEL AND AIRPORT, DINNER ON APRIL 23, BREAKFAST AND LUNCH ON APRIL 24. LODGING IS VALUED AT $229, WHICH IS 154% OF THE GOVERNMENT ALLOWANCE OF $141. THIS PERCENTAGE FALLS WITHIN THE 300% THRESHOLD ALLOWED BY THE FTR. THERE IS NO REGISTRATION FEE ASSOCIATED WITH THIS EVENT.</t>
  </si>
  <si>
    <t>TEANECK, NJ, US</t>
  </si>
  <si>
    <t>HEALTH RESOURCES IN ACTION</t>
  </si>
  <si>
    <t>04/23/2019 -04/24/2019</t>
  </si>
  <si>
    <t>APOLO, ANDREA B</t>
  </si>
  <si>
    <t>DR. APOLO WILL PRESENT:  NEW AGENTS IN METASTATIC UROTHELIAL CARCINOMA AT THE AACR SPECIAL CONFERENCE: BLADDER CANCER: TRANSFORMING THE FIELD, BEING HELD IN DENVER, CO ON MAY 18-21, 2019. IN-KIND: AIRFARE, LODGING (NO BREAKFAST), REGISTRATION (INCLUDES BL 5/19; B 5/20 AND 5/21.  AN APPROVED APPENDIX 7 IS INCLUDED FOR THE USE OF BUSINESS CLASS TICKETS.</t>
  </si>
  <si>
    <t>DENVER, CO, US</t>
  </si>
  <si>
    <t>ASST CLINICAL INVESTIGATOR</t>
  </si>
  <si>
    <t>05/18/2019 -05/21/2019</t>
  </si>
  <si>
    <t xml:space="preserve">APONTE, YEKA </t>
  </si>
  <si>
    <t>DR. APONTE HAS BEEN INVITED TO SPEAK AT A SEMINAR AT COLD SPRING HARBOR ON APRIL 22ND AND WITH THEIR AFFILIATED INSTITUTE STONY BROOK UNIVERSITY ON APRIL 23RD [TRAVEL DATES APRIL 21-23, 2019]</t>
  </si>
  <si>
    <t>04/21/2019 -04/23/2019</t>
  </si>
  <si>
    <t>DR. APONTE HAS BEEN INVITED TO SPEAK AT MICHIGAN STATE UNIVERSITY'S "MOTIVATED BEHAVIOR SYMPOSIUM" ON MAY 16, 2019 [TRAVEL DATES MAY 15-17, 2019]</t>
  </si>
  <si>
    <t>EAST LANSING, MI, US</t>
  </si>
  <si>
    <t>MICHIGAN STATE UNIVERSITY EAST</t>
  </si>
  <si>
    <t>05/15/2019 -05/17/2019</t>
  </si>
  <si>
    <t xml:space="preserve">APPELLA, DANIEL </t>
  </si>
  <si>
    <t>TRAVELER WILL GIVE A TALK ENTITLED "CYCLOPENTANE LOCKED PEPTIDE NUCLEIC ACIDS" AT THE 2019 GORDON RESEARCH CONFERENCE: NUCLEOSIDES, NUCLEOTIDES AND OLIGONUCLEOTIDES AT THE SALVE REGINA UNIVERSITY, 100 OCHRE POINT AVENUE IN NEWPORT, RHODE ISLAND.  SPONSOR PROVIDING IN-KIND REGISTRATION FEE OF $995.  REGISTRATION FEE ALSO INCLUDES LODGING AND MEALS DURING THE CONFERENCE.</t>
  </si>
  <si>
    <t>NEWPORT, RI, US</t>
  </si>
  <si>
    <t>GORDON RESEARCH CONFERENCES NE</t>
  </si>
  <si>
    <t>06/24/2019 -06/28/2019</t>
  </si>
  <si>
    <t>ARDA, HATICE E</t>
  </si>
  <si>
    <t>TO GIVE A TALK AT VANDERBILT UNIVERSITY IN NASHVILLE, TN ON 4/17-18/2019. SPONSOR IS PAYING FOR FLIGHT, MEALS, HOTEL AND GROUND TRANSPORTATION IN KIND. DR. ARDA IS REQUESTING APPROVAL OF ACTUAL SUBSISTENCE FOR SPONSOR IN-KIND LODGING VALUED AT $234.00 WHICH IS 130% OF THE GOVERNMENT ALLOWANCE OF $179. THE PERCENTAGE FALLS WITHIN THE 300% THRESHOLD ALLOWED BY THE FTR. THE SPONSOR HAS NOTED THAT ALL OTHER NON-FEDERAL PARTICIPANTS WILL BE PROVIDED WITH THE SAME ACCOMMODATIONS.</t>
  </si>
  <si>
    <t>NASHVILLE, TN, US</t>
  </si>
  <si>
    <t>VANDERBILT UNIVERSITY</t>
  </si>
  <si>
    <t>04/16/2019 -04/17/2019</t>
  </si>
  <si>
    <t>ARMSTRONG, TERRI S</t>
  </si>
  <si>
    <t>DR. ARMSTRONG WILL SERVE AS A KEYNOTE SPEAKER AND VISITING PROFESSOR AT THE MAYO CLINIC?¿¿S PATIENT AND FAMILY NEURO-ONCOLOGY MEETING IN ROCHESTER, MN ON APRIL 26-27, 2019. IN-KIND: AIRFARE, LODGING (NO BREAKFAST), MEALS (BLD 4/26 AND 4/27) NO REGISTRATION.  DR. ARMSTRONG IS REQUESTING APPROVAL OF ACTUAL SUBSISTENCE FOR SPONSOR IN-KIND LODGING VALUED AT $299 AND $169 WHICH IS 241% AND 136%  OF THE GOVERNMENT ALLOWANCE OF $124.  THIS PERCENTAGE FALLS WITHIN THE 300% THRESHOLD ALLOWED BY THE FTR.  THE SPONSOR HAS NOTED THAT ALL OTHER NON-FEDERAL PARTICIPANTS WILL BE PROVIDED WITH THE SAME ACCOMMODATIONS.</t>
  </si>
  <si>
    <t>ROCHESTER, MN, US</t>
  </si>
  <si>
    <t>MAYO CLINIC ROCHESTER</t>
  </si>
  <si>
    <t>04/25/2019 -04/28/2019</t>
  </si>
  <si>
    <t xml:space="preserve">ARYA, BIRA </t>
  </si>
  <si>
    <t>DR. ARYA WILL VISIT MINA AND EVERARD GOODMAN FACULTY OF LIFE SCIENCES AT BAR-ILAN UNIV. IN RAMAT-GAN, ISRAEL TO ATTEND DAY-LONG IMMUNOLOGY DISCUSSION PANEL ON 4/30, GIVE SEMINAR ON 5/1 AND MEET W/ FACULTY AND STUDENTS ON 5/1, 5/2 AND 5/3. TRAVELER ELECTS TO EXTEND THE TRIP ONE WEEKEND DAY AT HIS OWN EXPENSE. THIS WILL NOT RESULT IN LEAVE BEING TAKEN ON MONDAY 5/6.
___ DR. ARYA HAS COMPLETED REQUIRED HTSOS TRAINING AND CERTIFICATE IS ATTACHED.  VISA IS REQUIRED FOR ISRAEL AND APPLICATION HAS BEEN SUBMITTED THROUGH FOGARTY INTERNATIONAL CENTER (FIC).
___ THIS IS SPONSORED TRAVEL.  SPONSOR TO PROVIDE IN-KIND ECONOMY ROUND-TRIP AIR BETWEEN A WASH DC AIRPORT AND TEL AVIV, PAY IN KIND FOR 4 NIGHTS HOTEL 4/29 THROUGH 5/2, AND PROVIDE IN KIND ALL LUNCHES AND DINNERS FROM DINNER 4/29 THROUGH DINNER ON 5/3.  SPONSOR SELECTED A HIGHER NIGHTLY HOTEL RATE THAT ADDS ON BREAKFAST, SO SPONSOR IS CONSIDERED TO BE PROVIDING BREAKFAST UNDER THE HOTEL COST AND IT WILL NOT BE REIMBURSED BY GOVERNMENT FOR 4/30 THROUGH 5/3.  SPONSOR TO PROVIDE ALL BENEFITS IN-KIND.  COLLEAGUE WHO IS ON FACULTY OF SPONSORING UNIVERSITY WILL HOST AT OWN HOME IN KIBBUTZ ALUMIM ON NIGHTS OF 5/3 (AFTER FINAL SPONSOR-PROVIDED FACULTY DINNER) AND 5/4.  THIS IS A PERSONAL OFFER OF HOSPITALITY FOR WHICH THE HOST WILL NOT BE REIMBURSED BY THE UNIVERSITY, SO THE LODGING AND ANY MEALS RECEIVED AT THIS HOME ARE NOT CONSIDERED A SPONSOR-PAID EXPENSE.
___
ALUMIM IS LOCATED 2.5 TO 3 MILES FROM BORDER OF GAZA. SEE ATTACHED GUIDANCE FROM FIC THAT THIS LOCATION IS ALLOWED. SEE ATTACHED EMAIL FROM TRAVELER THAT THIS LOCATION IS OK WITH HIM.
___
AFTER MEETINGS END ON 5/3 EVENING, DR. ARYA COULD HAVE RETURNED ON 5/4 BUT CHOOSES TO EXTEND TRIP BY 1 WEEKEND DAY AT OWN EXPENSE, ARRIVING HOME ON SUNDAY 5/5.  HE WILL COME TO WORK AT USUAL TIME ON MON 5/6, SO NO LEAVE IS REQUIRED IN CONJUNCTION WITH THIS SPONSORED TRAVEL.</t>
  </si>
  <si>
    <t>[OTHER], , ISR</t>
  </si>
  <si>
    <t>BAR ILAN UNIVERSITY</t>
  </si>
  <si>
    <t>STAFF SCIENTIST (VP)</t>
  </si>
  <si>
    <t>04/28/2019 -05/05/2019</t>
  </si>
  <si>
    <t>DR. ARYA WILL ATTEND THE 2019 ANNUAL MEETING OF THE FEDERATION OF CLINICAL IMMUNOLOGICAL SOCIETIES (FOCIS) FROM 6/18 TO 6/21, WHERE HE WILL ATTEND SESSIONS AND GIVE AN INVITED TALK ON 6/20 IN A SESSION ENTITLED AGING/SENESCENCE: IMMUNOLOGY OF THE AGES.
___
THIS IS SPONSORED TRAVEL.  SPONSOR TO PROVIDE WAIVED REGISTRATION FEE VALUED AT $550 AND TWO NIGHTS LODGING AT $299/NIGHT PLUS TAXES AND FEES $61.30/NIGHT.  ALL SPONSOR-PROVIDED BENEFITS TO BE PROVIDED IN-KIND.  NO HONORARIUM WILL BE GIVEN.  NO U.S. FEDERAL FUNDS WILL BE USED FOR SPONSOR BENEFITS.  SPONSOR STATES THAT SIMILAR ACCOMMODATIONS ARE PROVIDED TO OTHER INVITED PARTICIPANTS.
___
FOR THE NIGHTS OF 6/18 AND 6/19, DR. ARYA IS REQUESTING APPROVAL OF ACTUAL SUBSISTENCE FOR SPONSOR IN-KIND LODGING VALUED AT $299 WHICH IS 110% OF THE GOVERNMENT ALLOWANCE OF $273.  THIS PERCENTAGE FALLS WITHIN THE 300% THRESHOLD ALLOWED BY THE FTR. THE SPONSOR HAS NOTED THAT ALL OTHER NON?¿¿FEDERAL PARTICIPANTS WILL BE PROVIDED WITH SIMILAR ACCOMMODATIONS.
___
REGISTRATION FEE DOES NOT INCLUDE ANY MEALS OR LODGING.  THIRD NIGHT OF LODGING WILL BE PAID BY NIA AT A RATE WITHIN PER DIEM.</t>
  </si>
  <si>
    <t>BOSTON, MA, US</t>
  </si>
  <si>
    <t>FEDERATION OF CLINCAL IMMUNOLO</t>
  </si>
  <si>
    <t>06/18/2019 -06/21/2019</t>
  </si>
  <si>
    <t>ARYANKALAYIL, MOLYKUTTY J</t>
  </si>
  <si>
    <t>DR. ARYANKALAYIL IS INVITED TO SPEAK AT THE  INTERNATIONAL ATOMIC ENERGY AGENCY (IAEA)  TECHNICAL MEETING ON COMMUNICATION ON LOW-DOSE RADIATION ?¿¿ THE ROLE OF SCIENCE, TECHNOLOGY AND SOCIETY,  BEING HELD IN FUKUSHIMA, JAPAN ON MAY 28-30, 2019.   IN-KIND: AIRFARE AND LODGING (INCLUDES BREAKFAST), AND DINNER ON 5/28.  NO REGISTRATION.   EMAIL: ARYANKALAYILM@MAIL.NIH.GOV/ MOBILE: 202-262-5555</t>
  </si>
  <si>
    <t>TOKYO-TO, , JPN</t>
  </si>
  <si>
    <t>INTERNATIONAL ATOMIC ENERGY AG</t>
  </si>
  <si>
    <t>05/26/2019 -05/31/2019</t>
  </si>
  <si>
    <t xml:space="preserve">ATHALE, JANHAVI </t>
  </si>
  <si>
    <t>JANHAVI ATHALE, MD WILL BE ATTENDING THE CAMP FANTASTIC TO PROVIDE CARE TO NIH PATIENTS ENROLLED IN PROTOCOL 83-C-0022 LOCATED AT THE 4-H CENTER, IN FRONT ROYAL, VA.</t>
  </si>
  <si>
    <t>FRONT ROYAL, VA, US</t>
  </si>
  <si>
    <t>SPECIAL LOVE</t>
  </si>
  <si>
    <t>08/10/2019 -08/18/2019</t>
  </si>
  <si>
    <t>ATLAS, LAUREN Y</t>
  </si>
  <si>
    <t>DR. LAUREN ATLAS IS INVITED TO SPEAK AT THE 2ND OFFICIAL SOCIETY FOR INTERDISCIPLINARY PLACEBO STUDIES (SIPS) CONFERENCE TO BE HELD IN LEIDEN, NETHERLANDS FROM JULY 7-9, 2019. THIS IS SPONSORED TRAVEL SINCE REGISTRATION IS WAIVED AS A SPEAKER. ALSO, DR. ATLAS WILL HAVE A MEETING WITH A COLLABORATOR ON JULY 5-6, 2019 TO DISCUSS THEIR OVERLAPPING ANALYSES AND PLAN FUTURE STUDIES BEFORE THE CONFERENCE.</t>
  </si>
  <si>
    <t>AMSTERDAM, , NLD</t>
  </si>
  <si>
    <t>SOCIETY OF INTERDISCIPLINARY P</t>
  </si>
  <si>
    <t>07/04/2019 -07/10/2019</t>
  </si>
  <si>
    <t xml:space="preserve">ATTARIPOUR ISFAHANI, SANAZ </t>
  </si>
  <si>
    <t>DR. ATTARIPOUR WILL ATTEND THE ANNUAL 2019 AMERICAN ACADEMY OF NEUROLOGY CONFERENCE HELD IN PHILADELPHIA, PA. TRAVEL MEETS CRITERIA #3 (TRAINING/EDUCATIONAL COMPONENT). SHE WAS NOMINATED TO MONITOR 3 COURSES AT THE AAN. AS A RESULT OF THIS NOMINATION, THE AAN IS WAIVING HER REGISTRATION FEE SO SHE CAN ASSIST AND PRESENT AT THIS PROFESSIONAL ORGANIZATION. TOMS AND SPARC APPROVALS ENCLOSED. ODA WAS APPROVED AND UPLOADED 4/2/2019.</t>
  </si>
  <si>
    <t>05/04/2019 -05/10/2019</t>
  </si>
  <si>
    <t>AUERBACH, SCOTT S</t>
  </si>
  <si>
    <t>TRAVELER INVITED TO BE PART OF THESIS DEFENSE COMMITTEE AT THE UNIVERSITY OF COPENHAGEN IN COPENHAGEN, DENMARK ON APRIL 25, 2019 TO SERVE AS INTERNATIONAL SUBJECT MATTER EXPERT.  TRAVEL DATES ARE APR 23 AND APR 26.TRAVELER WILL DEPART RDU ON APR 23, ARRIVING IN DENMARK ON APR 24, THEN RETURN TO RDU ON APR 26.  THE SPONSOR, NOVO NORDISK FOUNDATION CENTER FOR PROTEIN RESEARCH AT THE UNIVERSITY OF COPENHAGEN WILL PROVIDE IN-KIND ECONOMY AIRFARE AND 2 NIGHTS LODGING (WHICH INCLUDES BREAKFAST).  EFFICIENT SPENDING OBTAINED ON 3/19/19. GOVERNMENT PASSPORT CURRENT. NO VISA REQUIRED, HTSOS COMPLETED 1/16/2019. ETHICS REVIEW COMPLETED ON 3/11/2019.  COPIES OF ALL MENTIONED DOCUMENTS INCLUDED WITH THIS AUTHORIZATION.</t>
  </si>
  <si>
    <t>COPENHAGEN, , DNK</t>
  </si>
  <si>
    <t>NOVO NORDISK FOUNDATION</t>
  </si>
  <si>
    <t>POSTDOCTORAL IRTA</t>
  </si>
  <si>
    <t>04/23/2019 -04/26/2019</t>
  </si>
  <si>
    <t>TRAVELER WILL PRESENT AS A CONTINUING EDUCATION SPEAKER AT THE 15TH INTERNATIONAL CONGRESS OF TOXICOLOGY FORUM ON JULY 15 AND ATTEND A PRE-CONFERENCE MEETING FOR PRESENTERS ON JULY 14. THE CONFERENCE IS FROM JULY 15 TO 18, 2019, IN HONOLULU, HAWAII. THE FORUM IS HOSTED BY THE SOCIETY OF TOXICOLOGY (SOT) AND THE INTERNATIONAL UNION OF TOXICOLOGY. TRAVEL DATES ARE JULY 13 AND 18/19, 2019. THE SPONSOR, SOT, WILL PROVIDE IN KIND ROUNDTRIP ECONOMY AIRFARE UP TO $1200, AND 3 NIGHTS LODGING AT GOVERNMENT PER DIEM RATE. THE FLIGHTS WERE BOOKED BY SPONSOR'S TRAVEL MANAGEMENT AGENCY. LODGING WAS RESERVED THROUGH CONFERENCE HOUSING BY THE SPONSOR DIRECTLY. THE REGISTRATION FEE OF $750 WAS WAIVED BY THE SPONSOR, AND DOES NOT INCLUDED MEALS OR LODGING. CTTS APPROVAL OBTAINED ON APRIL 3, 2019, AN ATTACHMENT G APPROVAL WAS OBTAINED ON MAY 8, 2019 AND ETHICS APPROVAL WAS OBTAINED ON FEB 12, 2018, AND ALL HAVE BEEN INCLUDED IN THE UPLOADED FILE OF THIS AUTHORIZATION. HAWAII IS NOT TAX EXEMPT.</t>
  </si>
  <si>
    <t>HONOLULU, HI, US</t>
  </si>
  <si>
    <t>SOCIETY OF TOXICOLOGY RESTON</t>
  </si>
  <si>
    <t>07/13/2019 -07/19/2019</t>
  </si>
  <si>
    <t xml:space="preserve">AVENEVOLI, SHELLI </t>
  </si>
  <si>
    <t>THE EVENTS IN THIS TA WERE APPROVED AS A NON-NIMH HOSTED CONFERENCE OR MEETING BY THE OFFICE OF FINANCIAL MANAGEMENT ON 5/17/19.
DR. SHELLI AVENEVOLI WILL BE ATTENDING THE CHILD MIND INSTITUTE SCIENTIFIC RETREAT MEETING ON BEHALF OF NIMH. THE MEETING IS TAKING PLACE IN WAINSCOTT NEW YORK  AT THE PRIVATE RESIDENCE OF THE ORGANIZATION'S CO-FOUNDER. THIS IS A PARTIALLY SPONSORED TRIP. LODGING AND MEALS WILL BE COVERED BY THE ORGANIZERS. SHELLI WILL BE STAYING AT THE PRIVATE RESIDENCE DURING THE CONFERENCE.  ETHICS APPROVAL HAS BEEN SUBMITTED TO NIH OD FOR REVIEW. FLIGHTS AND GROUND TRANSPORTATION WILL BE COVERED BY NIMH.</t>
  </si>
  <si>
    <t>SUFFOLK COUNTY, NY, US</t>
  </si>
  <si>
    <t>CHILD MIND INSTITUTE</t>
  </si>
  <si>
    <t>07/15/2019 -07/17/2019</t>
  </si>
  <si>
    <t>AVERY, JASON A</t>
  </si>
  <si>
    <t>THE EVENTS IN THIS TA WERE APPROVED AS A NON-NIMH HOSTED CONFERENCE OR MEEITNG BY THE OFFICE OF FINANCIAL MANAGEMENT ON 10/16/18.
2019 ASSOCIATION FOR CHEMORECEPTION SCIENCES (ACHEMS) XLI ANNUAL MEETING, BONITA SPRINGS, FL, APRIL 13 - 17, 2019  - DR. JASON AVERY HAS BEEN INVITED TO PARTICIPATE IN THE ASSOCIATION FOR CHEMORECEPTION SCIENCES' ANNUAL MEETING. HIS PARTICIPATION IN THIS ACTIVITY PROVIDES HIM WITH THE OPPORTUNITY TO MEET WITH RESEARCHERS FROM THE FIELDS OF SYSTEMS AND COGNITIVE NEUROSCIENCE, AND PSYCHOLOGY, AND LEAD TO AN EXCHANGE OF IDEAS AND THE LATEST DISCOVERIES RELEVANT TO MENTAL ILLNESS AND, MORE GENERALLY, MENTAL HEALTH. THE ASSOCIATION WILL PROVIDE DR. AVERY WITH WAIVED REGISTRATION, FLIGHT, AND FOUR NIGHTS OF LODGING IN-KIND. LINK TO PROGRAM - HTTPS://ACHEMS.ORG/2019/PROGRAM.PHP?PAGE=PROGRAM&amp;DISPLAYDAY=1&amp;PADS=&amp;START_RANGE=&amp;START_INTERVAL=&amp;CHANGING_DAYS=YES&amp;HIDE_DETAILS=</t>
  </si>
  <si>
    <t>BONITA SPRINGS, FL, US</t>
  </si>
  <si>
    <t>ASSOCIATION FOR CHEMORECEPTION</t>
  </si>
  <si>
    <t>04/12/2019 -04/18/2019</t>
  </si>
  <si>
    <t>AVILES SANTA, MAINES L</t>
  </si>
  <si>
    <t>DR. AVILES-SANTA WAS IDEAL VENUE TO SHOWCASE THE WORK THAT NIMHD HAS BEEN LEADING TO PROMOTE SOUND RESEARCH TO BOTH UNDERSTAND MINORITY HEALTH AND REDUCE HEALTH DISPARITIES (NOT ONLY IDENTIFY THEM). IN ADDITION, THE ACTIVITY WILL BE ATTENDED BY INVESTIGATORS AT VARIOUS PROFESSIONAL STAGES. I ANTICIPATE NETWORKING WITH THEM AND HAVING THE OPPORTUNITY TO PROVIDE IMPROMPTU MENTORING.  THESE INTERACTIONS ARE EXPECTED TO ENHANCE THE IMPACT OF THE NIH/NIMHD ON THE BIOMEDICAL RESEARCH ENTERPRISE OF THE NATION AND ITS TERRITORIES.  THIS WILL TAKE PLACE IN SAN JUAN, PUERTO RICO ON MAY 7 - 11, 2019. PREVIOUSLY APPROVED BY THE NHLBI AND ODA APPROVED BY THE NIMHD DEC ON 3/27/19.</t>
  </si>
  <si>
    <t>SAN JUAN &amp; NAV RES STA, , PR</t>
  </si>
  <si>
    <t>PUERTO RICO CONSORTIUM FOR CLI</t>
  </si>
  <si>
    <t>MEDICAL OFFICER (RESEARCH)</t>
  </si>
  <si>
    <t>05/07/2019 -05/11/2019</t>
  </si>
  <si>
    <t>BADEA, TUDOR C</t>
  </si>
  <si>
    <t>**LATE INVITATION** DR. TUDOR BADEA WAS INVITED BY HEINRICH JASPER, STAFF SCIENTIST, DISCOVERY IMMUNOLOGY, GENENTECH INC., TO GIVE A SEMINAR ON HIS RESEARCH CONCERNING MOLECULAR GENETICS OF RETINAL GANGLION CELL TYPE SPECIFICATION AND PARTICIPATE IN ONE-ON-ONE DISCUSSIONS WITH GENENTECH PERSONNEL RELATING TO THE TOPIC OF THE PRESENTATION. INVITATION LETTER MATCHES THAT OF THE EO APPROVED VERSION FROM DR. SWAROOP'S TRAVEL TO GENENTECH IN JULY. AIRFARE, LODGING, AND MEALS WILL BE PROVIDED IN-KIND, PER NIH POLICY, BY GENENTECH.  NIH WILL COVER PER DIEM FOR MEALS AND INCIDENTALS ON TRAVEL DAYS AND GROUND TRANSPORT BETWEEN BOTH AIRPORTS. RETURN FLIGHT DEPARTS ON 9/17 AND LANDS THE FOLLOWING MORNING. NO AGENDA RECEIVED FROM SPONSOR YET.</t>
  </si>
  <si>
    <t>GENENTECH SF CALIFORNIA</t>
  </si>
  <si>
    <t>09/15/2019 -09/18/2019</t>
  </si>
  <si>
    <t xml:space="preserve">BAKER, HOUSTON </t>
  </si>
  <si>
    <t>DR. BAKER IS INVITED TO SPEAK AT THE AMERICAN ASSOCIATION OF PHYSICISTS IN MEDICINE ANNUAL MEETING BEING HELD IN SAN ANTONIO, TX ON JULY 15-16, 2019.  IN-KIND:  AIRFARE, LODGING (NO BREAKFAST), AND REGISTRATION (INCLUDES LUNCH ON 7/15).    DR. BAKER IS REQUESTING APPROVAL OF ACTUAL SUBSISTENCE FOR SPONSOR IN-KIND LODGING VALUED AT $189 WHICH IS 150% OF THE GOVERNMENT ALLOWANCE OF $126.  THIS PERCENTAGE FALLS WITHIN THE 300% THRESHOLD BY THE FTR.  THE SPONSOR HAS NOTED THAT ALL OTHER NON-FEDERAL PARTICIPANTS WILL BE PROVIDED WITH THE SAME ACCOMMODATIONS.</t>
  </si>
  <si>
    <t>SAN ANTONIO, TX, US</t>
  </si>
  <si>
    <t>AMERICAN ASSOCIATION OF PHYSIC</t>
  </si>
  <si>
    <t>HEALTH SCIENTIST ADMIN</t>
  </si>
  <si>
    <t>07/15/2019 -07/16/2019</t>
  </si>
  <si>
    <t>BALABAN, ROBERT S</t>
  </si>
  <si>
    <t>DR. BALABAN HAS BEEN INVITED TO GIVE A PLENARY LECTURE AT THE INTERNATIONAL SOCIETY ON OXYGEN TRANSPORT TO TISSUE (ISOTT) MEETING TO BE HELD JULY 27 - AUGUST 1, 2019 IN ALBUQUERQUE, NM. 
PRESENTATION TITLED: ?¿¿MITOCHONDRIAL FUNCTION IN THE INTACT HEART?¿¿. AS A LEADER IN THE FIELD OF CARDIAC ENERGETICS, DR. BALABAN?¿¿S PRESENTATION AND PARTICIPATION IN THIS MEETING WILL FACILITATE CONTINUED IMPROVEMENT IN MITOCHONDRIA RESEARCH BY A BROAD AUDIENCE OF BASIC-SCIENCE AND CLINICAL RESEARCHERS. THIS TRIP WILL BE SPONSORED BY THE DEPARTMENT OF NEUROLOGICAL SURGERY AND THE NEW MEXICO UNIVERSITY SCHOOL OF MEDICINE. SPONSOR WILL BE COVERING REGISTRATION WHICH COVERS ALL MEALS EXCLUDING BREAKFAST, WHICH THE SPONSOR WILL BE COVERING SEPARATE FROM REGISTRATION COSTS. THE SPONSOR WILL ALSO BE COVERING LODGING. TA WAS AMENDED BECAUSE DR. BALABAN WILL NOW BE LEAVING ON FRIDAY, 7/26/19 INSTEAD OF SATURDAY, 7/27/19 AND HAS REQUESTED A ROUNDTRIP TICKET FROM WASHINGTON, DC TO ALBUQUERQUE, NM USING AMERICAN AIRLINES. BOTH NON-CONTRACT CARRIER MEMOS HAVE BEEN APPROVED AND ARE INCLUDED IN THE SUPPORTING DOCUMENTS.</t>
  </si>
  <si>
    <t>ALBUQUERQUE, NM, US</t>
  </si>
  <si>
    <t>INTERNATIONAL SOCIETY ON OXYGE</t>
  </si>
  <si>
    <t>DIRECTOR LAB RESEARCH PROG</t>
  </si>
  <si>
    <t>07/26/2019 -07/30/2019</t>
  </si>
  <si>
    <t>BALBUS, JOHN M</t>
  </si>
  <si>
    <t>TRAVELER INVITED TO SPEAK DURING THE VISITING PROFESSOR/GRAND ROUNDS AND ATTEND THE MORBIDITY AND MORTALITY CASE CONFERENCE. TRAVEL DATES ARE APRIL 9-11, 2019. MEETING AND CONFERENCE DATES ARE APRIL 9-11, 2019. SPONSOR PROVIDING IN-KIND: AIRFARE, LODGING, GROUND TRANSPORTATION AND SOME MEALS.  LODGING IS WITHIN PER DIEM. THERE IS NO REGISTRATION FEE. EFFICIENT SPENDING APPROVED 3/27/2019.  ETHICS APPROVED ON 3/9/2019.  COLORADO IS NOT TAX EXEMPT STATE.  TRAVEL IS LATE, PLANNER WAS WAITING ON CONFIRMATION OF ITEMS BEING PROVIDED IN-KIND BY SPONSOR.</t>
  </si>
  <si>
    <t>UNIVERSITY OF COLORADO DENVER</t>
  </si>
  <si>
    <t>PUBLIC HEALTH SCIENTIST</t>
  </si>
  <si>
    <t>04/09/2019 -04/11/2019</t>
  </si>
  <si>
    <t>TRAVELER WILL SPEAK AT THE NATIONAL ADAPTATION FORUM IN MADISON, WI FROM APRIL 23-24, 2019. TRAVEL DATES FOR MADISON, WI ARE APRIL 22-24, 2019. CTTS APPROVAL 2/21/19. REGISTRATION PAID VIA PURCHASE CARD AND DOES NOT INCLUDE ANY MEALS. TRAVELER WILL STAY WITH A COLLEAGUE IN MADISON, WI AND WILL NOT NEED LODGING FOR THIS PORTION OF HIS TRAVEL. 
TRAVELER HAS BEEN INVITED TO SPEAK AT VILLANOVA UNIVERSITY IN VILLANOVA, PA ON APRIL 24, 2019. TRAVEL DATE APRIL 24, 2019. VILLANOVA UNIVERSITY WILL BE SPONSORING IN-KIND: AIRFARE FROM MADISON, WI TO VILLANOVA, PA, TRAIN FROM VILLANOVA, PA TO HOME, GROUND TRANSPORTATION IN PA AND DINNER. THERE IS NO REGISTRATION FEE FOR VILLANOVA UNIVERSITY VISIT. ATTACHMENT G 4/15/2019.</t>
  </si>
  <si>
    <t>MADISON, WI, US</t>
  </si>
  <si>
    <t>VILLANOVA UNIVERSITY</t>
  </si>
  <si>
    <t>04/22/2019 -04/24/2019</t>
  </si>
  <si>
    <t>TRAVELER INVITED TO ATTEND AND PARTICIPATE AT THE SCIENCE ADVISORY GROUP MEETING FOR THE LANCET COUNTDOWN IN LONDON, UK. TRAVEL DATES ARE JULY 14-17, 2019. MEETING DATES ARE JULY 15-17, 2019. SPONSOR PROVIDING IN-KIND: AIRFARE, LODGING FROM JULY 15TH TO 16TH, AND IS WITH IN PER DIEM AND MEALS. NO REGISTRATION FEE. EFFICIENT SPENDING APPROVED ON JUNE 18, 2019. ETHICS APPROVAL JUNE 7 2019. HTSOS TRAINING COMPLETED ON 2/25/17. NO GFE NEEDED.</t>
  </si>
  <si>
    <t>UNIVERSITY COLLEGE LONDON</t>
  </si>
  <si>
    <t>07/14/2019 -07/17/2019</t>
  </si>
  <si>
    <t xml:space="preserve">BALER, RUBEN </t>
  </si>
  <si>
    <t>DR. BALER WILL BE SPEAKING AT THE OBESITY: ETIOLOGY, PREVENTION &amp; TREATMENT CONFERENCE, IN NEW YORK 5/1-5/3/19. COLUMBIA UNIVERSITY WILL BE SPONSORING THIS TRIP, BY PROVIDING LODGING, AIRFARE, SOME MEALS, AND GROUND TRANSPORTATION IN NY. DR. BALER WILL BE STAYING AT LUCERNE HOTEL-201 WEST 79TH STREET, NEW YORK, NY 10024</t>
  </si>
  <si>
    <t>COLUMBIA UNIVERSITY</t>
  </si>
  <si>
    <t>05/01/2019 -05/03/2019</t>
  </si>
  <si>
    <t>DR. BALER WILL BE SPEAKING AT THE 3RD WADD WORLD CONGRESS, IN MADRID, SPAIN ON 6/16-6/24/19. SEPD WILL BE SPONSORING THIS TRIP, BY PROVIDING LODGING, AIRFARE AND REGISTRATION,MEALS ARE INCLUDED IN REGISTRATION. DR. BALER WILL BE IN TRAVEL STATUS ON 6/16 AND 6/17, HE WILL BE ON OFFICIAL BUSINESS ON 6/18 WHERE HE WILL BE MEET WITH MEETING ORGANIZERS AND WILL BE DELIVERING AND SETTING UP DR. VOLKOW'S VIDEO PRESENTATION. 
DR. BALER WILL BE STAYING AT HOTEL MELIA CASTILLA-CALLE DEL POETA JOAN MARAGALL, 43 28020 MADRID. 
TELE: (34) 91 5675000</t>
  </si>
  <si>
    <t>MADRID, , ESP</t>
  </si>
  <si>
    <t>SPANISH SOCIETY ON DUAL PATHOL</t>
  </si>
  <si>
    <t>06/16/2019 -06/23/2019</t>
  </si>
  <si>
    <t>BALIJEPALLI, RAVI C</t>
  </si>
  <si>
    <t>THIS TRAVEL IS A CONFERENCE BECAUSE IT MEETS THE FOLLOWING DETAILS: TRAVELER WILL PARTICIPATE IN THE SCIENTIFIC SESSIONS PROGRAM 40TH ANNUAL HEART RHYTHM SCIENTIFIC SESSIONS, TO BE HELD IN SAN FRANCISCO, MAY 8-11, 2019. WAIVED REGISTRATION IS OFFERED TO THE TRAVELER AND APPROVED BY ETHICS FOR THE AMOUNT OF $1740.00.</t>
  </si>
  <si>
    <t>HEART RHYTHM SOCIETY</t>
  </si>
  <si>
    <t>05/08/2019 -05/11/2019</t>
  </si>
  <si>
    <t>BALLARD, ELIZABETH D</t>
  </si>
  <si>
    <t>BY INVITATION TO ATTEND THE 2019 ISCTM AUTUMN CONFERENCE IN COPENHAGEN, DENMARK AND GIVE A PRESENTATION ENTITLED: CLINICAL TRIALS WITH ACTIVELY SUICIDAL PATIENTS, SEPTEMBER 5-7, 2019. SPONSORED IN KIND HOTEL STAY PROVIDED BY THE ISCTM, NO US FEDERAL FUNDS INVOLVED, OR THIRD-PARTY SPONSORS. ODR WAS ETHICS APPROVED.  TRAVELER WILL ALSO ATTEND THE 32ND EUROPEAN COLLEGE OF NEUROPSYCHOPHARMACOLOGY (ECNP) CONGRESS FOR INFORMATIONAL PURPOSES RELEVANT TO RESEARCH BEING CONDUCTED WITHIN THE NIMH FROM SEPT. 7-10, 2019 IN COPENHAGEN, DENMARK. NO OFFICIAL DUTY REQUEST IS REQUIRED FOR ECNP CONGRESS ATTENDANCE FOR INFORMATIONAL PURPOSES ONLY. TRAVELER WILL STAY WITH COLLEAGUES DURING THE ECNP CONGRESS, NO PER DIEM REQUESTED. HTSOS CERTIFICATION PROVIDED. ROUNDTRIP AIRFARE WILL BE PERSONALLY DEFRAYED BY THE TRAVELER AT NO EXPENSE TO GOVERNMENT. TRAVELER EMERGENCY CONTACT NUMBER IS 240-643-8718. TRAVELER PERSONAL EMAIL ADDRESS IS EDAYBALLARD@GMAIL.COM. TRAVELER NEXT OF KIN IS HUSBAND BRIAN MURPHY WHO CAN BE REACHED AT 240-338-8693.</t>
  </si>
  <si>
    <t>INTERNATIONAL SOCIETY FOR CNS</t>
  </si>
  <si>
    <t>POST BACCALATE-IRTA</t>
  </si>
  <si>
    <t>09/03/2019 -09/10/2019</t>
  </si>
  <si>
    <t xml:space="preserve">BALLA, TAMAS </t>
  </si>
  <si>
    <t>06/19/19 - 06/23/19: OSLO, NORWAY; TO PRESENT A  TALK ENTITLED, INOSITOL LIPIDS, MASTER REGULATORS OF CELLULAR LIPID METABOLISM AT THE UNIVERSITY OF OSLO, CENTRE FOR CANCER CELL REPROGRAMMING (CANCELL) SEMINAR SERIES AND TO MEET WITH COLLEAGUES, COLLABORATE, AND HAVE DINNER WITH THE DIRECTOR OF THE CENTER. OWT WAS NOT USED FOR AIRFARE OR LODGING AS THE SPONSOR MADE THE AIRFARE AND LODGING ARRANGEMENTS AND  IS COVERING BOTH IN KIND. NIH WILL BE COVERING THE REST OF THE COSTS FOR MEALS AND GROUND TRANSPORTATION. NO HONORARIUM AND NO FEDERAL FUNDS STATEMENT ATTACHED.</t>
  </si>
  <si>
    <t>OSLO, , NOR</t>
  </si>
  <si>
    <t>UNIVERSITY OF OSLO</t>
  </si>
  <si>
    <t>06/19/2019 -06/23/2019</t>
  </si>
  <si>
    <t>BALL, MARK W</t>
  </si>
  <si>
    <t>DR. BALL WILL PRESENT A KEYNOTE SPEECH AT THE 10TH CANADIAN KIDNEY CANCER FORUM (CKCF 2019) BEING HELD IN TORONTO, CANADA ON APRIL 11-13, 2019. IN-KIND: AIRFARE, LODGING (NO BREAKFAST), AND REGISTRATION (INCLUDES D 4/11; BLD 4/12; BL 4/13).</t>
  </si>
  <si>
    <t>TORONTO, , CAN</t>
  </si>
  <si>
    <t>CANADIAN UROLOGICAL ASSOCIATIO</t>
  </si>
  <si>
    <t>04/11/2019 -04/13/2019</t>
  </si>
  <si>
    <t>BANDETTINI, PETER A</t>
  </si>
  <si>
    <t>THE EVENTS IN THIS TA WERE APPROVED AS AN EXEMPTION UNDER THE CATEGORY: TO ATTEND SCIENTIFIC MEETINGS BY THE NIMH EXECUTIVE OFFICER ON 1/8/19.
DR. BANDETTINI HAS BEEN INVITED TO GIVE THE KEYNOTE ADDRESS AT A JOINT SYMPOSIUM ON NEUROIMAGING AND AFNI BETWEEN UNIVERSITY OF WISCONSIN MILWAUKEE, UW MADISON AND MEDICAL COLLEGE OF WISCONSIN.  DR. BANDETTINIS' EXPERTISE IN FUNCTIONAL MRI (FMRI), AS WELL AS HIS BROAD KNOWLEDGE IN THE IMAGING SCIENCES OVERALL, WILL BE OF GREAT INTEREST TO THE SYMPOSIUM ATTENDEES, MANY OF WHOM WILL HAVE THE EXPERTISE TO PROVIDE VALUABLE FEEDBACK TO DR. BANDETTINI, WHICH WILL BENEFIT RESEARCH BEING DONE AT SFIM AND FMRIF IN NIMH. DURING THE SYMPOSIUM HE WILL ALSO GET THE LATEST INFORMATION IN AFNI, THE SOFTWARE SUITE VITAL TO THE ANALYSIS OF FMRI DATA, WHICH WILL BE OF ADDITIONAL BENEFIT.</t>
  </si>
  <si>
    <t>MILWAUKEE, WI, US</t>
  </si>
  <si>
    <t>UNIVERSITY OF WISCONSIN AT MIL</t>
  </si>
  <si>
    <t>05/02/2019 -05/04/2019</t>
  </si>
  <si>
    <t>THE EVENTS IN THIS TA WERE APPROVED AS AN EXEMPTION UNDER THE CATEGORY: TO ATTEND SCIENTIFIC MEETINGS BY THE NIMH EXECUTIVE OFFICER ON 6/4/19.  TRAVELER CELL PHONE: 240-938-1610. 
DR. BANDETTINI WILL ATTEND THE SCIENTIFIC ADVISORY BOARD OF THE MAX PLANCK INSTITUTE FOR METABOLISM RESEARCH IN COLOGNE, GERMANY, 7/11-7/12/19, AND MEET WITH RESEARCHERS AND SPEAK AT THE GERMAN CENTER FOR DEGENERATIVE DISEASE, BONN, GERMANY, 7/10. MAX PLANCK INSTITUTE DOES A GREAT DEAL OF RESEARCH INTO THE NEUROLOGICAL AND CENTRAL NERVOUS SYSTEM ASPECTS AND INPUT INTO HUMAN METABOLISM. AS A NEUROSCIENTIST AND EXPERT IN THE IMAGING TECHNIQUES UTILIZED FOR MUCH OF THIS RESEARCH, DR. BANDETTINI IS HIGHLY QUALIFIED TO PARTICIPATE ON THE ADVISORY BOARD TO DISCUSS INSTITUTE RESEARCH CONCENTRATION AND DIRECTIONS. DR. BANDETTINI AND NIH WILL BENEFIT FROM THE COLLABORATIVE NATURE OF THE MEETING, AND THE EXCHANGE OF INFORMATION AND LATEST RESEARCH WITH OTHER MEMBERS OF BOTH THE BOARD AND THE INSTITUTE. INSIGHTS AND KNOWLEDGE GAINED WILL BOTH BENEFIT DR. BANDETTINI'S PROFESSIONAL DEVELOPMENT, AND ONGOING SFIM AND FMRIF RESEARCH, AS HE BRINGS THIS NEW KNOWLEDGE BACK TO NIH. MAX PLANCK WILL BENEFIT FROM HAVING A HIGHLY QUALIFIED EXPERT ON THE ADVISORY BOARD AS THEY DELIBERATE ON WHICH RESEARCH DIRECTIONS ARE MOST WORTHY, AND THE BEST WAYS TO GO ABOUT THEM.</t>
  </si>
  <si>
    <t>COLOGNE, , DEU</t>
  </si>
  <si>
    <t>MAX PLANCK INSTITUTE FOR METAB</t>
  </si>
  <si>
    <t>07/08/2019 -07/13/2019</t>
  </si>
  <si>
    <t>THE EVENTS IN THIS TA IN TOKYO, JAPAN WERE APPROVED AS AN EXEMPTION UNDER THE CATEGORY: TO ATTEND SCIENTIFIC MEETING BY THE NIMH EXECUTIVE OFFICER ON 6/3/19.
THE EVENTS IN THIS TA IN OSAKA, JAPAN WERE APPROVED AS AN EXEMPTION UNDER THE CATEGORY: TO ATTEND SCIENTIFIC MEETING BY THE NIMH EXECUTIVE OFFICER ON 6/4/19 FOR EXEMPTIONS.   
TRAVELER CELL: 240-938-1618.  SPEAKING INVITATION AT THE MEETING OF JAPAN HUMAN BRAIN IMAGING, AN ANNUAL MEETING OF APPROXIMATELY 200 JAPANESE IMAGING RESEARCHERS, IN TOKYO. DR. BANDETTINI WILL HAVE THE OPPORTUNITY TO DELIVER CUTTING EDGE NIH RESEARCH TO AN EXPERT AUDIENCE WHO WILL BE APPRECIATIVE AND HAVE CONSTRUCTIVE FEEDBACK. DR. BANDETTINI HAS ALSO BEEN INVITED TO GIVE A TALK AT THE CENTER FOR INFORMATION AND NEURAL NETWORKS (CINET), IN OSAKA, JAPAN.  DR. BANDETTINI WILL DELIVER A TALK ON FUNCTIONAL IMAGING METHODS TO A HIGHLY RECEPTIVE AUDIENCE, WHO WILL BE APPRECIATIVE AS WELL AS ABLE TO OFFER VALUABLE FEEDBACK.  WHILE THERE, DR. BANDETTINI WILL ALSO MEET WITH EXPERTS IN THE FIELD, EXCHANGING INFORMATION AND FOSTERING POTENTIAL COLLABORATION.  THIS TRIP WILL BE OF GREAT BENEFIT TO THE WORK BEING DONE AT FMRIF AND SFIM.  ODA APPROVED ON 6/5, NON-NIMH APPROVED ON 6/4, TR APPROVED ON 8/6.  TRAVELER PHONE:  240-938-1610, TRAVELER EMAIL:  BANDETTINI.PETER@GMAIL.COM</t>
  </si>
  <si>
    <t>TOKYO CITY, , JPN</t>
  </si>
  <si>
    <t>NATIONAL CENTER OF NEUROLOGY A</t>
  </si>
  <si>
    <t>09/04/2019 -09/10/2019</t>
  </si>
  <si>
    <t xml:space="preserve">BANERJEE, ANIRBAN </t>
  </si>
  <si>
    <t>7/7 - 12/2019 OLEAN, NY AND 7/14 - 19/2019 CASTELLDEFELS, SPAIN: 
LEG 1 7/7 - 12/2019 OLEAN, NY: TO ATTEND AND PRESENT A TALK ENTITLED, "STRUCTURAL BASIS OF PROTEIN LIPIDATION BY INTEGRAL MEMBRANE ENZYMES" AT THE PROTEIN LIPIDATION CONFERENCE: ENZYMOLOGY, SIGNALING AND THERAPEAUTICS?¿¿ 2019 FASEB SCIENCE RESEARCH CONFERENCE. 
REGISTRATION INCLUDES LODGING AND MEALS (TRAVELER PAID PRIOR TO AO?¿¿S CLARIFICATION ON REGISTRATION PAYMENT POLICY) ?¿¿ SOME REIMBURSED BY SPONSOR (BLANKET WAIVER FOR FASEB CONFERENCES)
OWT NOT USED FOR AIRFARE DURING THE DOMESTIC PORTION OF TRAVEL AS THE TRAVELER WILL RIDE WITH OTHER LAB MEMBERS (PLEASE REFER TO TANUM0LG28 AND TANUM00JFL8). ALSO, OWT WAS NOT USED FOR LODGING AS THE RESERVATION WAS MADE THROUGH CONFERENCE BUREAU.
LEG 2 7/14 - 19/2019 CASTELLDEFELS, SPAIN: TO ATTEND AND PRESENT A TALK ENTITLED, VITRO RECONSTITUTION AND MECHANISTIC DISSECTION OF IRON TRANSPORT AT THE HOST-PATHOGEN INTERFACE FOR LEGIONELLA PNEUMOPHILA AT THE GORDON RESEARCH CONFERENCE ?¿¿ ORGANISMAL BIOLOGY OF METALS AND RELATED METAL COMPLEXES.  
REGISTRATION INCLUDES LODGING AND MEALS (TRAVELER PAID PRIOR TO AO?¿¿S CLARIFICATION ON REGISTRATION PAYMENT POLICY) ?¿¿ SOME REIMBURSED BY SPONSOR (BLANKET WAIVER FOR FASEB CONFERENCES)
OWT WAS NOT USED FOR LODGING AS THE RESERVATIONS WERE MADE THROUGH THE HOUSING BUREAU.
SATURDAY 7/20 IS A NON-DUTY DAY.</t>
  </si>
  <si>
    <t>OLEAN, NY, US</t>
  </si>
  <si>
    <t>FEDERATION OF AMERICAN SOCIETI</t>
  </si>
  <si>
    <t>07/07/2019 -07/21/2019</t>
  </si>
  <si>
    <t>BARBER, DANIEL L</t>
  </si>
  <si>
    <t>DR. BARBER WILL ATTEND AND PRESENT A SEMINAR AT THE 2019 BBS 834 IMMUNOLOGY AND MICROBIOLOGY PROGRAM SPRING SERIES FOR THE UNIVERSITY OF MASSACHUSETTS MEDICAL SCHOOL
DATES:  5/1/19 TO 5/3/19
SPONSOR WILL COVER HIS EXPENSES AS FOLLOWS:  AIRFARE, LODGINGS, SOME MEALS AND LOCAL TRANSPORTATION WHILE ON OFFICIAL DUTY - IN KIND.  ALL OTHER EXPENSES WILL BE COVERED BY THE LAB CAN.
LATE JUSTIFICATION:  DUE TO HEAVY WORK LOAD, THIS IS BEING SUBMITTED LATE.  AS WELL, WE HAVE NOT RECEIVED ANY OF THE DOCUMENTATION WE NEED FROM THE SPONSOR.  WILL UPLOAD ALL INFORMATION AS SOON AS I RECEIVE.  I APOLOGIZE FOR ANY INCONVENIENCE THAT THIS MAY CAUSE.
SEE AEA QUOTE UNDER THE EXCEPTIONS TAB.</t>
  </si>
  <si>
    <t>WORCESTER, MA, US</t>
  </si>
  <si>
    <t>UNIVERSITY OF MASSACHUSETTS ME</t>
  </si>
  <si>
    <t>DR. DANIEL BARBER WAS INVITED TO ATTEND 2 TRIPS IN THE WASHINGTON STATE. THE 1ST IS A SPONSORED TRAVEL TO THE BMGF 5TH COLLABORATION FOR TB VACCINE DISCOVERY ANNUAL MEETING FROM JUNE 18-20 IN SEATTLE, WA. THE CTVD IS AN INTERNATIONAL NETWORK OF SCIENTISTS AND EXPERTS DEDICATED TO FOSTERING INNOVATION, COOPERATION, AND COLLABORATION IN THE UPSTREAM TB VACCINE DISCOVERY SPACE. THE SPONSOR WILL PROVIDE THE FOLLOWING IN-KIND FOR A 1 WAY FLIGHT TO SEATTLE, WA, LODGING FROM JUNE 17 - 22, AN AIRPORT TRANSPORT TO THE HOTEL, AND OCCASIONAL MEALS. THE SPONSOR WILL COVER BREAKFAST AND LUNCH FROM JUNE 18 - 20 AND DINNER FOR 2 DAYS FROM JUNE 18 - 19. THE EVENT ENDS ON JUNE 20.  THE SPONSOR HAS CONFIRMED THAT IN COMPLIANCE WITH FEDERAL REGULATION, THERE WILL BE NO US FEDERAL FUNDS USED AND NO HONORARIUM PROVIDED. AS OF APRIL 18 CONF IS NOT IN CGE. SPONSOR WILL PROVIDE LODGING VALUED AT USD 299 WHICH IS 115 PERCENT OF THE GOVERNMENT LODGING ALLOWANCE OF USD 257 FOR SEATTLE, WA.  THIS PERCENTAGE FALLS WITHIN THE 300 PERCENT THRESHOLD ALLOWED BY FEDERAL PER DIEM RATE. ORIGINAL DEPARTURE DATE WOULD BE JUNE 21. RATHER THAN RETURN HOME AND FLY BACK THE FOLLOWING DAY, THE TRAVELER WILL REMAIN IN WA TO SAVE TRIP COSTS. JUNE 22 BEGINS THE 2ND LEG OF THE TRIP FOR A NON-SPONSORED EVENT HOSTED BY UCSF DEPT OF PATHOLOGY, IMMUNO-SUMMIT SKAMANIA CONF, FOR IMMUNOLOGISTS TO DISCUSS UPDATES WITHIN THE FIELD, JUNE 23 - 26, IN STEVENSON, WA. TRAIN BOOKED FOR SEATTLE, WA TO PORTLAND, OR ON JUNE 22. THE TRAVELER WILL RETURN JUNE 26 DC. IT IS ADVANTAGEOUS TO THE GOVERNMENT, BOTH FOR LOGISTICS AND COST, TO KEEP THE TRAVELER ON TDY BETWEEN OFFICIAL TDY. THE EXTRA DAYS PER DIEM, USD 330.75 IS USD 315.65 LESS THAN THE EXTRA FLIGHT COST USD 646.40 OF RETURNING TO DC ON JUNE 21 IN BETWEEN THE NEXT TRIP TO FLY ON JUNE 22 FOR PORTLAND, OR.</t>
  </si>
  <si>
    <t>BILL AND MELINDA GATES FOUNDAT</t>
  </si>
  <si>
    <t>06/17/2019 -06/26/2019</t>
  </si>
  <si>
    <t>BARCHI, JOSEPH J</t>
  </si>
  <si>
    <t>SPEAKING AT THE UNIVERSITY OF NOTRE DAME ON 9/20-22/19. THE TALK WILL BE HELD ON 9/21/19. UNIVERSITY OF NOTRE DAME PROVIDING IN-KIND RT AIRFARE AND HOTEL FOR THE NIGHTS OF 9/20/19 AND 9/21/19. THERE IS NO REGISTRATION FOR THIS MEETING, BUT BREAKFAST, LUNCH AND DINNER ARE INCLUDED AS A PART OF THE MEETING FOR ALL ATTENDEES ON 9/21/19. DR. BARCHI IS REQUESTING APPROVAL OF ACTUAL SUBSISTENCE FOR SPONSOR IN-KIND VALUED AT 139.00 USD WHICH IS 142% OF THE GOVERNMENT ALLOWANCE OF 98 USD. THIS PERCENTAGE FALLS WITHIN THE 300% THRESHOLD ALLOWED BY THE FTR. THE SPONSOR HAS NOTED THAT ALL OTHER NON-FEDERAL PARTICIPANTS WILL BE PROVIDED WITH THE SAME ACCOMMODATIONS. HOTEL PROVIDING COMPLIMENTARY INTERNET. NCI TO FUND ALL OTHER EXPENSES. TRAVELER DECLINES REIMBURSEMENT FOR TRAVEL TO/FROM RESIDENCE AND AIRPORT.</t>
  </si>
  <si>
    <t>SOUTH BEND, IN, US</t>
  </si>
  <si>
    <t>UNIVERSITY OF NOTRE DAME</t>
  </si>
  <si>
    <t>RESEARCH CHEMIST</t>
  </si>
  <si>
    <t>09/20/2019 -09/22/2019</t>
  </si>
  <si>
    <t>FY19 PORTION OF CROSS OVER TRAVEL, FY20 PORTION UNDER TANUM0M0QD. TRAVELER WILL BE ATTENDING THE DCID AND NEXT GENERATION VACCINES DAYS AT THE BERGISCH GLADBACH CAMPUS IN COLOGNE, GERMANY ON THE DATES OF SEPTEMBER 28 - OCTOBER 3, 2019. TRAVELER WILL BE IN FLIGHT STATUS ON 9/28, DOES NOT REQUIRE LODGING AND WILL ARRIVE IN GERMANY ON 9/29.  TRAVELER WILL BE MEETING WITH COLLABORATORS ON 9/30, THEN ATTENDING THE CONFERENCE ON 10/1 - 10/2. MILTENYI BIOTECH WILL PROVIDE IN KIND RT AIRFARE AND LODGING ACCOMMODATIONS. NCI TO FUND ALL OTHER EXPENSES. NO REGISTRATION FEES.  LODGING INCLUDES BREAKFAST AND INTERNET. THE SPONSOR HAS NOTED THAT ALL OTHER NON-FEDERAL PARTICIPANTS WILL BE PROVIDED WITH THE SAME ACCOMMODATIONS. TRAVELER DECLINES REIMBURSEMENT FOR TRAVEL TO/FROM RESIDENCE AND AIRPORT.</t>
  </si>
  <si>
    <t>MILTENYI BIOTECH COLOGNE GERMA</t>
  </si>
  <si>
    <t>09/28/2019 -09/30/2019</t>
  </si>
  <si>
    <t>BARILLAS MURY, CAROLINA V</t>
  </si>
  <si>
    <t>TRIP WITH 2 SPONSORS AND ODAS:  ODA 1 - DR. BARILLAS-MURY INVITED TO SPEAK AT THE JACQUES MONOD CONFERENCE ON INTEGRATED INSECT IMMUNOLOGY: CONTROLLING INFECTIONS BEING HELD AT THE STATION BIOLOGIQUE DE ROSCOFF IN ROSCOFF, FRANCE ON 6/24 - 6/28/19. HER PRESENTATION'S TITLE IS "MOSQUITO HEMOCYTES, PROSTAGLANDINS AND MALARIA TRANSMISSION". ODA 2: INVITED TO SPEAK AT THE 2019 MALARIA GORDON RESEARCH CONFERENCE: TRANSLATIONAL MALARIA RESEARCH IN PATIENTS AND POPULATIONS BEING HELD FROM 6/30 - 7/5/19 IN LES DIABLERETS, SWITZERLAND. HER PRESENTATION'S TITLE IS "PLASMODIUM EVASION OF MOSQUITO IMMUNITY ENHANCES MALARIA TRANSMISSION". SEE SPONSORED TRAVEL AUTH BLOCK FOR SPONSORSHIP DETAILS. NO U.S. FEDERAL FUNDS WILL BE USED BY THE SPONSORS TO PROVIDE FOR OR REIMBURSE TRAVEL EXPENSES. NO HONORARIA WILL BE ACCEPTED BY DR. BARILLAS-MURY. NIGHTS OF 6/28, 6/29, AND 7/5 WILL BE SPENT IN GENEVA BEFORE AND AFTER THE GRC CONFERENCE DUE TO THE LOGISTICS OF TRAVEL TO AND FROM LES DIABLERETS. LATE: NFT DETAILS WITH REGARD TO NIGHTS IN GENEVA WERE NOT ABLE TO BE FINALIZED UNTIL 5/21.</t>
  </si>
  <si>
    <t>[OTHER], , FRA</t>
  </si>
  <si>
    <t>CNRS STATION BIOLOGIQUE DE ROS</t>
  </si>
  <si>
    <t>06/22/2019 -07/06/2019</t>
  </si>
  <si>
    <t>TRIP WITH SPONSORED AND NON-SPONSORED PORTIONS. SPONSORED 8/27-8/29: SPEAKER AT EUROPEAN MOLECULAR BIOLOGY LABORATORY (EMBL) CONFERENCE A LIFE FOR SCIENCE- SYMPOSIUM IN MEMORY OF FOTIS KAFATOS TO BE HELD ON 8/28 AND 8/29 IN HEIDELBERG, GERMANY. TITLE OF PRESENTATION IS ?¿¿WHY IS MALARIA TRANSMISSION SO EFFECTIVE??¿¿ EMBL WILL PAY IN-KIND FOR AIRFARE, 2 NIGHTS OF LODGING, REGISTRATION FEE, AND LOCAL TRANSPORTATION. NO US FEDERAL FUNDS WILL BE USED BY THE SPONSOR TO PROVIDE FOR OR REIMBURSE TRAVEL EXPENSES. NO HONORARIUM WILL BE ACCEPTED BY DR. BARILLAS-MURY.  NON-SPONSORED 8/29-8/31: DR. BARILLAS-MURY WILL VISIT THE UNIVERSITY OF HEIDELBERG?¿¿S DEPARTMENT OF INFECTIOUS DISEASES AND WILL GIVE A SEMINAR ON 8/30 TITLED ?¿¿PLASMODIUM FALCIPARUM EVASION OF MOSQUITO IMMUNITY ENHANCES MALARIA TRANSMISSION?¿¿.  HTSOS TRAINING CERTIFICATE IS UPLOADED. LATE: NFT DETAILS NOT FINALIZED BEFORE DR. BARILLAS-MURY'S OFFICIAL TRAVEL IN JUNE, WHICH OVERLAPPED WITH PLANNER'S SCHEDULED LEAVE IN JULY. UPON PLANNER'S RETURN ON 7/15, THERE WAS FURTHER DELAY UNTIL 7/18 WHEN A SYSTEM-GLITCH THAT PREVENTED THE SELECTION OF AUGUST 2019 CONFERENCES WAS RESOLVED.</t>
  </si>
  <si>
    <t>HEIDELBERG, , DEU</t>
  </si>
  <si>
    <t>EUROPEAN MOLECULAR BIOLOGY LAB</t>
  </si>
  <si>
    <t>08/26/2019 -08/31/2019</t>
  </si>
  <si>
    <t>BARNES, AILEEN M</t>
  </si>
  <si>
    <t>04/10/19 - 04/12/19; ROSEMONT, IL; TO ATTEND THE 19TH ANNUAL OSTEOGENESIS IMPERFECTA OI FOUNDATION SCIENTIFIC MEETING.  OWT WAS NOT USED FOR AIRFARE OR LODGING AS THE SPONSOR MADE THE AIRFARE AND LODGING ARRANGEMENTS AND IT COVERING BOTH IN-KIND. SPONSORING IS ALSO COVERING  IN-KIND THE FOLLOWING MEALS; 4/11 BREAKFAST AND LUNCH, 4/12 BREAKFAST.  NO REGISTRATION FOR THIS MEETING.  TRAVELER WILL USE TAXI TO/FROM AIRPORT. GROUND TRANSPORTATION IN ROSEMONT, IL TRAVELER WILL BE TAKING THE FREE SHUTTLE PROVIDED BY THE HOTEL(EMBASSY SUITES) FROM ORD AIRPORT TO HOTEL/MEETING LOCATION AND USING THE FREE SHUTTLE TO RETURN TO ORD FOR DEPARTURE. NO HONORARIUM AND NO FEDERAL FUNDS STATEMENT ATTACHED.</t>
  </si>
  <si>
    <t>ROSEMONT, IL, US</t>
  </si>
  <si>
    <t>OSTEOGENESIS IMPERFECTA FOUNDA</t>
  </si>
  <si>
    <t>04/10/2019 -04/12/2019</t>
  </si>
  <si>
    <t xml:space="preserve">BARON, JEFFREY </t>
  </si>
  <si>
    <t>9/17/19-9/22/19; VIENNA, AUSTRIA; TO ATTEND THE ESPE 58TH ANNUAL MEETING AND TO PRESENT A TALK TITLED ?¿¿LONGITUDINAL BONE GROWTH: FUNDAMENTAL MECHANISMS TO CLINICAL APPLICATIONS?¿¿. FLIGHT, LODGING, MEALS FOR THE DURATION OF MEETING 9/19-9/21 PROVIDED IN-KIND BY SPONSOR. TRAVELER IS REQUESTING APPROVAL OF ACTUAL SUBSISTENCE FOR SPONSOR IN-KIND LODGING VALUED AT $300, WHICH IS 136% OF THE GOVERNMENT ALLOWANCE $221. THIS PERCENTAGE FALLS WITHIN THE 300% THRESHOLD ALLOWED BY THE FTR. GROUND TRANSPORTATION PAID BY NIH. REGISTRATION PAID IN-KIND BY SPONSOR.</t>
  </si>
  <si>
    <t>VIENNA, , AUT</t>
  </si>
  <si>
    <t>EUROPEAN SOCIETY FOR PAEDIATRI</t>
  </si>
  <si>
    <t>SENIOR CLINICAL INV</t>
  </si>
  <si>
    <t>09/17/2019 -09/22/2019</t>
  </si>
  <si>
    <t>BARRY, CLIFTON E</t>
  </si>
  <si>
    <t>DR. BARRY WILL SPEAK AT THE THIRD ANNUAL MEETING OF THE SHORTEN-TB PROJECT BEING HELD AT THE HELMHOLTZ INSTITUTE FOR PHARMACEUTICAL RESEARCH IN SAARLAND, GERMANY FROM APRIL 29 - APRIL 30, 2019. THE FOUNDATION FOR THE NIH IS SPONSORING THE EVENT. THIS MEETING WILL COVER UPDATES ON THE ONGOING STUDY, SUCH AS CURRENT OUTCOMES, PROGRESS, CHALLENGES AND RESOLUTIONS. DR. BARRY DOES NOT HAVE A SPECIFIC TITLE FOR HIS PRESENTATION, BUT WILL SPEAK ON THE UPDATES TO THE TB STUDY HE IS WORKING ON. THIS REQUEST HAS BEEN APPROVED BY THE NIH IN THE NTPS. IN COMPLIANCE WITH FEDERAL REGULATION, NO US FEDERAL FUNDS WILL BE USED AND NO HONORARIUM WILL BE PROVIDED. DR. BARRY FLIES OUT ON APRIL 27 AND ARRIVES IN LUXEMBOURG ON APRIL 28. HE WILL STAY IN LUXEMBOURG ON APRIL 28 TO ADJUST TO THE TIME CHANGE. ON APRIL 29, THE FNIH WILL PROVIDE ROUND TRIP TRANSPORTATION BETWEEN LUXEMBOURG AIRPORT AND THE MEETING VENUE IN SAARBRUCKEN, GERMANY. THE FOLLOWING WILL BE PROVIDED IN-KIND: 3 NIGHTS OF LODGING FROM APRIL 28 THROUGH MAY 1, LUNCH AND DINNER ON APRIL 29 AND APRIL 30, AND ROUND TRIP TRANSPORTATION BETWEEN LUXEMBOURG AND SAARBRUCKEN. AS OF APRIL 15, WE ARE WAITING ON THE HOTEL CONFIRMATIONS IN LUXEMBOURG AND SAARBRUCKEN, AND A COPY OF THE TRANSPORTATION RECEIPT TO AND FROM LUXEMBOURG TO SAARBRUCKEN. ON MAY 1, DR. BARRY WILL THEN FLY FROM LUXEMBOURG TO NEW YORK AND WILL ARRIVE THE EVENING ON 5/1. HE WAS INVITED TO SPEAK AT THE CORNELL UNIVERSITY DEPT. OF MICROBIOLOGY AND IMMUNOLOGY SEMINAR SERIES TO BE HELD ON MAY 3 IN ITHACA, NY. THE TITLE IS: "THE ROLE OF PDIM AND THE PE/PPE PROTEINS IN ENVELOP PERMEABILITY OF MYCOBACTERIUM TUBERCULOSIS." ON MAY 2ND HE WILL MEET WITH CORNELL UNIV TO DISCUSS HIS UPDATES ON TB RESEARCH. THEY WILL PROVIDE THE FOLLOWING IN-KIND: LODGING FROM 5/1 - 5/3, MEALS UP TO $174, AND GROUND TRANSPORTATION FROM THE AIRPORT TO THE HOTEL. THIS LEG OF THE TRIP HAS BEEN APPROVED IN THE NTPS AS WELL. ODA WAS RECEIVED. ODA AND HOTEL CONFIRMATION ADDED ON APRIL 3.</t>
  </si>
  <si>
    <t>LUXEMBOURG, , LUX</t>
  </si>
  <si>
    <t>CORNELL UNIVERSITY ITHACA</t>
  </si>
  <si>
    <t>04/27/2019 -05/04/2019</t>
  </si>
  <si>
    <t>FOUNDATION FOR THE NATIONAL IN</t>
  </si>
  <si>
    <t>DR. BARRY WILL SPEAK AT THE WELLCOME CENTRE ANTI INFECTIVES RESEARCH OR WCAIR CONFERENCE ON DRUG DISCOVERY AND DEVELOPMENT AT THE UNIVERSITY OF DUNDEE. HE WILL SPEAK ON MAY 13 FOR A TALK ENTITLED, "CLINICAL TRIALS FOR TB. USE OF IMAGING IN CLINICAL TRIALS. HOW DOES WHAT YOU SEE PRECLINICALLY RELATE TO WHAT YOU SEE CLINICALLY." THE AIM OF THE CONFERENCE IS TO HARNESS CROSS-DISCIPLINARY AND CROSS-DISEASE LEARNING TO ACCELERATE DRUG DISCOVERY AND REDUCE DRUG CANDIDATE ATTRITION RATES FOR INFECTIOUS DISEASES AFFECTING LOW AND MIDDLE INCOME COUNTRIES. CONFERENCE ATTENDEES WILL TAKE HOME NEW IDEAS AND TECHNOLOGIES WHICH HAVE BEEN DEMONSTRATED TO WORK AND WILL APPLY THEM TO DISEASES WHERE CHALLENGES TO DRUG DISCOVERY ARE HAMPERING PROGRESS. ODA WAS SUBMITTED ON MARCH 18, 2019. ONCE IT HAS BEEN APPROVED, THE DOCUMENTATION WILL BE UPLOADED INTO THE RECEIPTS. THE HOTEL CONFIRMATION WILL BE UPLOADED AS SOON AS IT IS RECEIVED FROM THE SPONSOR. THE CONFERENCE IS TO BE HELD FROM MAY 12 TO 15 MAY 2019 AT THE UNIVERSITY OF DUNDEE IN DUNDEE, SCOTLAND, UK. THE SPONSOR IS PROVIDING THE FOLLOWING IN-KIND: ROUND TRIP AIRFARE, LODGING FOR 3 NIGHTS, B/LD FROM MAY 13 AND MAY 14, L/D ON MAY 12, AND GROUND TRANSPORTATION. THE SPONSOR OFFERED IN-KIND COVERAGE FOR GROUND TRANSPORTATION. WCAIR WILL ARRANGE AND PAY FOR TAXI TRANSFERS BETWEEN THE AIRPORT TO DUNDEE AND THE RETURN TO THE AIRPORT. TAXIS BETWEEN THE HOTEL AND THE CONFERENCE VENUE FOR ALL SPEAKERS.  PER FEDERAL REGULATION, NO HONORARIUM IS PROVIDED AND NO FEDERAL FUNDS ARE BEING PROVIDED. THIS TRAVEL WAS NIH APPROVED IN THE NTPS AND DR. BARRY HAS APPROVAL TO ATTEND.</t>
  </si>
  <si>
    <t>EDINBURGH, , GBR</t>
  </si>
  <si>
    <t>WELLCOME TRUST CENTRE FOR GENE</t>
  </si>
  <si>
    <t>05/11/2019 -05/15/2019</t>
  </si>
  <si>
    <t>DR. BARRY WAS INVITED TO SPEAK AT THE 2019 GRC TUBERCULOSIS DRUG DISCOVERY AND DEVELOPMENT FROM JULY 7 - JULY 12, 2019. THE CONFERENCE WILL FEATURE PRESENTATIONS ON BREAKING SCIENCE IN PRECLINICAL AND CLINICAL TB DRUG DISCOVERY AND DEVELOPMENT. THE TRAVEL WAS SUBMITTED AND APPROVED IN NTPS. ODA SUBMITTED APRIL 24 AND IS ATTACHED. IN COMPLIANCE WITH FEDERAL REGULATION, THERE WILL BE NO US FEDERAL FUNDS USED AND NO HONORARIUM OR OTHER COMPENSATION PROVIDED TO ANY PARTICIPANT AND NO MONETARY REIMBURSEMENT WILL BE MADE DIRECTLY TO THE TRAVELER IN ACCORDANCE WITH THE FEDERAL GUIDELINES. AS OF APRIL 22 THE CONFERENCE IS NOT IN CGE. THE SPONSOR IS PROVIDING THE FOLLOWING IN-KIND: REGISTRATION, LODGING FROM JULY 7 - 12, AND OCCASIONAL MEALS ARE INCLUDED. DINNER ON JULY 7  BREAKFAST, LUNCH AND DINNER FROM JULY 8 TO 11 AND BREAKFAST ON JULY 12. THE MEALS ARE INCLUDED IN THE REGISTRATION FEE.</t>
  </si>
  <si>
    <t>BARCELONA, , ESP</t>
  </si>
  <si>
    <t>07/06/2019 -07/13/2019</t>
  </si>
  <si>
    <t>BAUMANN, MICHAEL H</t>
  </si>
  <si>
    <t>DR. MICHAEL BAUMANN HAS BEEN INVITED TO SERVE AS A FACULTY MEMBER AT THE 2019 AMERICAN SOCIETY OF ADDICTION MEDICINE (ASAM) REVIEW COURSE IN ADDICTION MEDICINE ON THE TOPIC OF STIMULANTS ON JULY 25, 2019. THE COURSE WILL BE HELD ON JULY 25-27, 2019 AT THE HILTON ANATOLE IN DALLAS, TX. ASAM IS SPONSORING AIRFARE, BREAKFAST AND LUNCH ON CONFERENCE DAYS, AND REGISTRATION IN-KIND. IN COMPLIANCE WITH FEDERAL REGULATION, NO HONORARIUM WILL BE PROVIDED, AND NO FEDERAL FUNDS ARE BEING USED FOR THE PAYMENT OF TRAVEL EXPENSES.</t>
  </si>
  <si>
    <t>DALLAS, TX, US</t>
  </si>
  <si>
    <t>AMERICAN SOCIETY OF ADDICTION</t>
  </si>
  <si>
    <t>RESEARCH BIOLOGIST</t>
  </si>
  <si>
    <t>07/24/2019 -07/28/2019</t>
  </si>
  <si>
    <t>BAVENDAM, TAMARA G</t>
  </si>
  <si>
    <t>DR. BAVENDAM WILL BE TRAVELING TO COLUMBUS, OH JUNE 28-30, 2019 TO ATTEND THE CLINICAL AND SCIENTIFIC ADVANCES IN URINARY TRACT INFECTIONS CONFERENCE. 
REGISTRATION FEE OF $400 HAS BEEN PAID FOR IN THE POTS SYSTEM.
APPROVED IN THE TRAVEL TOOL.</t>
  </si>
  <si>
    <t>06/28/2019 -06/30/2019</t>
  </si>
  <si>
    <t xml:space="preserve">BAX, AD </t>
  </si>
  <si>
    <t>INVITED TO PRESENT LECTURE ENTITLED ?¿¿STABILITY OF A SINGLE SPRING-LIKE ALPHA-HELIX QUANTIFIED BY MODERN NMR?¿¿ AT THE 2019 GORDON CONFERENCE ON COMPUTATIONAL ASPECTS OF BIOMOLECULAR NMR, JUNE 9-14, 2019, LES DIABLERETS, SWITZERLAND.
SPONSOR TO PROVIDE REGISTRATION FEE OF $1455 IN-KIND AND INCLUDES LODGING FOR THE NIGHTS OF JUNE 9-13 AND MEALS DINNER 6/9 THRU BREAKFAST 6/14.
ETHICS CLEARANCE ATTACHED.  TRAVELER WILL RETURN ON 6/17 INSTEAD OF 6/14 AT NO ADDITIONAL COST TO THE GOVERNMENT.  6/15 &amp; 6/16 ARE NON-DUTY DAYS.</t>
  </si>
  <si>
    <t>CH BIO NUC MAG RES SPEC SEC</t>
  </si>
  <si>
    <t>06/08/2019 -06/17/2019</t>
  </si>
  <si>
    <t>INVITED TO PRESENT SEMINAR ?¿¿STUDIES OF PROTEIN FOLDING, UNFOLDING, AND MISFOLDING BY RAPID PRESSURE JUMP NMR?¿¿ AT THE DEPT. OF BIOCHEMISTRY AND MOLECULAR GENETICS AT THE UNIVERSITY OF LOUISVILLE, KY, SEPTEMBER 9, 2019.
SPONSOR TO PROVIDE IN-KIND MEALS FROM BREAKFAST 9/9 THRU DINNER 9/9 AND WILL PROVIDE LODGING IN KIND FOR NIGHTS OF 9/8 AND 9/9 (BREAKFAST NOT INCLUDED IN HOTEL FEE) AT 128% THE PER DIEM RATE.
SPONSOR WILL REIMBURSE AIRFARE ON A TRAVEL WAIVER.
ETHICS CLEARANCE AND APPROVED STO WAIVER ATTACHED.</t>
  </si>
  <si>
    <t>LOUISVILLE, KY, US</t>
  </si>
  <si>
    <t>UNIVERSITY OF LOUISVILLE</t>
  </si>
  <si>
    <t>09/08/2019 -09/10/2019</t>
  </si>
  <si>
    <t>INVITED TO PRESENT SEMINAR ?¿¿STUDIES OF PROTEIN FOLDING, UNFOLDING, AND MISFOLDING BY RAPID PRESSURE JUMP NMR?¿¿ AT THE UNIVERSITY OF CALIFORNIA DEPT. OF CHEMISTRY AND CHEMICAL BIOLOGY, SEPTEMBER 20, 2019.
SPONSOR TO PROVIDE IN-KIND LODGING ABOVE PER DIEM RATE (127%) FOR NIGHTS OF 9/19 AND 9/20 AND DOES NOT INCLUDE BREAKFAST. SPONSOR TO PROVIDE MEALS IN-KIND FROM DINNER 9/19 THRU BREAKFAST 9/21.  TRAVELER IS ELECTING TO NOT USE PUBLIC TRANSPORTATION/SHUTTLE TO TRAVEL FROM AIRPORT TO HOTEL AND BACK.  A RENTAL CAR WILL BE USED WITHOUT REQUESTING REIMBURSEMENT. 
ETHICS CLEARANCE ATTACHED.</t>
  </si>
  <si>
    <t>MERCED, CA, US</t>
  </si>
  <si>
    <t>UNIVERSITY OF CALIFORNIA MERCE</t>
  </si>
  <si>
    <t>09/19/2019 -09/21/2019</t>
  </si>
  <si>
    <t>BEANE-FREEMAN, LAURA E</t>
  </si>
  <si>
    <t>&lt;X96 02020&gt;  8038185 PROSPECTIVE STUDY OF FARMERS AND THEIR FAMILIES (AGRICULTURAL HEALTH STUDY) AIG HEALTH. TRAVELER PARTICIPATING IN THE 2019 GORDON CONFERENCE - HARTFORD, CT FROM JULY 28 ?¿¿ AUG. 2, 2019. 
NOTE:  TRIP IS SPONSORED - REGISTRATION FEE IS WAIVED (INCLUDES LODGING AND MEALS).
NOTE:  IC PAYING FOR RENTAL CAR, AIRLINE TICKET AND MEALS ON FIRST AND LAST DAY OF TRAVEL 3/4 DAYS (JULY 28 &amp; AUGUST 4, 2019).</t>
  </si>
  <si>
    <t>HARTFORD, CT, US</t>
  </si>
  <si>
    <t>07/28/2019 -08/02/2019</t>
  </si>
  <si>
    <t>BEARE, PAUL A</t>
  </si>
  <si>
    <t>INVITED SPEAKER AS PART OF THE CENTER OF EXCELLENCE FOR VECTOR BORNE DISEASES IN MANHATTAN KS APRIL 21 AND 22 2019.  TALK TITLE IS MANIPULATING COXIELLA GENETICS TO UNDERSTAND BACTERIAL VIRULENCE.   THIS TRAVEL IS BEING SUBMITTED LATE DUE TO A LATE RESPONSE FROM THE SPONSOR.  SPONSOR WILL PROVIDE AIRFARE AND LODGING ON APRIL 21 AND 22 IN KIND.  LUNCH AND DINNER PROVIDED IN KIND ON APRIL 21 AND 22.  ODA HAS BEEN SUBMITTED AND APPROVAL WILL BE UPLOADED AS SOON AS IT IS AVAILABLE.NO FEDERAL FUNDS WILL BE USED BY THE
SPONSOR TO PROVIDE IN KIND TRAVEL EXPENSES AND NO HONORARIUM WILL BE PAID. NO LODGING CONFIRMATION IS AVAILABLE AT THIS TIME</t>
  </si>
  <si>
    <t>MANHATTAN, KS, US</t>
  </si>
  <si>
    <t>KANSAS STATE UNIVERSITY</t>
  </si>
  <si>
    <t>VISITING FELLOWSHIP PROGRAM</t>
  </si>
  <si>
    <t>BEERMAN, ISABEL E</t>
  </si>
  <si>
    <t>SPEAKING AT THE FRONTIERS IN AGING SERIES AT STANFORD UNIVERSITY IN STANFORD CALIFORNIA 4/15/19.
TRAVEL WILL BEGIN ON 4/14/19 AND END ON 4/16/19. SPONSOR WILL PROVIDE ROUND TRIP AIRFARE BETWEEN BALTIMORE AND SAN FRANCISCO, LODGING ON THE NIGHTS OF 4/14 AND 4/15, AND LUNCH ON 4/15 IN KIND. SOMEONE FROM THE UNIVERSITY WILL TRANSPORT TRAVELER BACK AND FORTH BETWEEN THE HOTEL AND THE UNIVERSITY ON 4/15. PER SPONSOR, NO FEDERAL FUNDS WILL BE USED TO PAY FOR THIS TRAVEL AND NO HONORARIUM WILL BE PROVIDED. TRAVELER IS REQUESTING APPROVAL OF ACTUAL SUBSISTENCE FOR SPONSOR IN-KIND LODGING FOR THE NIGHT OF 4/15 VALUED AT $255.55 WHICH IS 112% OF THE GOVERNMENT ALLOWANCE OF $229. THIS PERCENTAGE FALLS WITHIN THE 300% THRESHOLD ALLOWED BY THE FTR. THE SPONSOR HAS NOTED THAT ALL OTHER NON-FEDERAL PARTICIPANTS WILL BE PROVIDED WITH THE SAME ACCOMMODATIONS. THIS IS A SINGLE TRAVELER EVENT, SO NO CONFERENCE APPROVAL IS REQUIRED. NIH WILL PAY GROUND TRANSPORTATION TO AND FROM THE AIRPORT, M&amp;IE, BAGGAGE FEES, MILEAGE, AND AIRPORT PARKING. APPROVED ODA IS ATTACHED. THERE IS NO REGISTRATION FEE FOR THIS EVENT.</t>
  </si>
  <si>
    <t>PALO ALTO, CA, US</t>
  </si>
  <si>
    <t>STANFORD UNIVERSITY PALO ALTO</t>
  </si>
  <si>
    <t>04/14/2019 -04/16/2019</t>
  </si>
  <si>
    <t>AMENDMENT: SPONSOR ASKED TRAVELER TO CHANGE START DATE OF TRAVEL FROM 6/16 TO 7/2. SPEAKING AT THE CAMPBELL FAMILY INSTITUTE FOR BREAST CANCER RESEARCH AT PRINCESS MARGARET CANCER CENTRE, UNIVERSITY HEALTH NETWORK IN TORONTO, CANADA ON JULY 3, 2019.  SPONSOR WILL PROVIDE ROUND-TRIP AIRFARE BETWEEN BALTIMORE AND TORONTO, LODGING ON THE NIGHT OF JULY 2, DINNER ON JULY 2, AND BREAKFAST AND LUNCH ON JULY 3 IN-KIND. PER SPONSOR, NO FEDERAL FUNDS WILL BE USED TO PAY FOR THIS TRAVEL AND NO HONORARIUM WILL BE GIVEN. NIH WILL PAY MILEAGE, AIRPORT PARKING, AND NON-SPONSORED M&amp;IE. THIS IS A SINGLE TRAVELER EVENT, SO NO CONFERENCE APPROVAL REQUIRED. THERE IS NO REGISTRATION FEE FOR THIS EVENT. HTSOS TRAINING CERTIFICATE AND PASSPORT ARE  ATTACHED. ODA REQUEST WAS APPROVED AND UPLOADED ON 4/23.</t>
  </si>
  <si>
    <t>PRINCESS MARGARET CANCER CENTR</t>
  </si>
  <si>
    <t>07/02/2019 -07/03/2019</t>
  </si>
  <si>
    <t>BEHL, MAMTA V</t>
  </si>
  <si>
    <t>TRAVELER WILL ATTEND AND SPEAK AT THE 59TH ANNUAL TERATOLOGY SOCIETY MEETING JUNE 22 TO JUNE 26, 2019 IN SAN DIEGO, CA. TRAVEL DATES ARE JUNE 23 AND 26. THE FLIGHTS WERE RESERVED ONLINE IN CGE. LODGING WAS RESERVED OUTSIDE OF TMC THROUGH CONFERENCE HOUSING. THE SPONSOR, THE SOCIETY OF TERATOLOGY, WILL PROVIDE IN KIND 2 NIGHTS LODGING, AND WILL COORDINATE WITH HOTEL TO PAY FOR FIRST TWO NIGHTS, AND TRAVELER WILL COVER THIRD. SPONSOR WILL ALSO WAIVE THE 700 USD REGISTRATION FEE, WHICH DOES NOT INCLUDE MEALS.   EFFICIENT SPENDING APPROVAL WAS OBTAINED ON APRIL 23, 2019 AND ETHICS APPROVAL WAS OBTAINED ON MAY 20, 2019. BOTH FORMS ARE INCLUDED IN THE FILE UPLOAD IN THIS AUTHORIZATION. SAN DIEGO, CA CITY IS EXEMPT FROM TRANSIENT OCCUPANCY TAX. THE REQUEST FOR TOT EXEMPTION FORM IS INCLUDED IN THE UPLOADED FILE IN THIS AUTHORIZATION, AND THE TRAVELER HAS RECEIVED A COPY.</t>
  </si>
  <si>
    <t>PHOENIX, AZ, US</t>
  </si>
  <si>
    <t>TERATOLOGY SOCIETY</t>
  </si>
  <si>
    <t>06/23/2019 -06/26/2019</t>
  </si>
  <si>
    <t xml:space="preserve">BELKAID, YASMINE </t>
  </si>
  <si>
    <t>ODA SUBMITTED WAITING FOR APPROVAL. WILL UPLOAD ONCE I RECEIVE IT. DR. BELKAID HAS BEEN INVITED TO ATTEND BRITISH SOCIETY OF IMMUNOLOGY FUNDED-MANCHESTER IMMUNOLOGY GROUP SEMINAR SERIES. DR. BELKAID WILL SPEAK AT THE JOINT SEMINARS SERIES IN IMMUNOLOGY. DURING THE VISIT IN MANCHESTER AND SUBSEQUENTLY YORK. DR. BELKAID WILL ALSO BE ABLE TO MEET WITH THE HOSTS AND HAVE DISCUSSIONS WITH THE SCIENTISTS BEFORE AND AFTER YOUR SEMINARS. THE SPONSOR WILL COVER LODGING AT MACDONALD HOTEL MANCHESTER, ROUND-TRIP TRAIN FROM MANCHESTER TO YORK, ROUND TRIP FLIGHTS, AND SOME MEALS. THIS CONFERENCE HAS BEEN APPROVED BY NIH. A COMPLIMENTARY MEAL PROVIDED BY A HOTEL OR COMMON CARRIER IS NOT COUNTED AS A MEAL. THEREFORE, BREAKFAST HAS NOT BEEN CHECKED AS A MEAL PROVIDED ON SOME DAYS. NO U.S. FEDERAL FUNDS WILL BE USED BY THE SPONSOR TO PROVIDE FOR OR REIMBURSE TRAVEL EXPENSES AND THAT NO HONORARIUM MAY BE ACCEPTED BY THE EMPLOYEE. THE TRAVELER WILL BE REIMBURSED FOR REMAINING RELEVANT COSTS BY THE NIH.</t>
  </si>
  <si>
    <t>MANCHESTER, , GBR</t>
  </si>
  <si>
    <t>UNIVERSITY OF MANCHESTER</t>
  </si>
  <si>
    <t>04/23/2019 -04/27/2019</t>
  </si>
  <si>
    <t>LATE JUSTIFICATION TRAVELER JUST NOTIFIED PREPARER OF THE CZI MEETING. ODA HAS BEEN SUBMITTED AND WILL BE UPLOADED ONCE APPROVED. TPS REQUEST ALSO ENTERED FOR APPROVAL. CONFERENCE HAS BEEN APPROVED BY NIH IN THE SYSTEM, WAITING FOR TRAVELER TO BE APPROVED FOR THE CONFERENCE. DR. YASMINE BELKAID HAS BEEN INVITED TO SPEAK AT THE CZI INFLAMMATION WORKSHOP ON WEDNESDAY MAY 8, 2019 AT THE CHAN ZUCKERBERG BIOHUB IN SAN FRANCISCO, CA. DR. BELKAID WILL SPEAK ON MAY 8 ON THE ROLE OF NUTRITION AND THE MICROBIOTA ON IMMUNITY AND INFLAMMATION. CZI WILL COVER THE COST OF TRAVEL EXPENSES ASSOCIATED WITH ATTENDING EVENTS ORGANIZED OR SUPPORTED BY THE CHAN ZUCKERBERG SCIENCE INITIATIVE CZI SCIENCE. THESE EXPENSES INCLUDE THE COST OF AIR TRAVEL, GROUND TRANSPORTATION, SOME MEALS, AND HOTEL ACCOMMODATIONS. DR. BELKAID HAS ALSO BEEN INVITED TO DELIVER THE JULIUS STONE LECTURE AT THE 2019 SOCIETY FOR INVESTIGATIVE DERMATOLOGY'S SID ANNUAL MEETING, MAY 8-11, AT THE HILTON CHICAGO IN CHICAGO, ILLINOIS THE JULIUS STONE LECTURESHIP IS INTENDED TO HONOR DR. JULIUS STONE BY PROMOTING THE ADVANCEMENT OF KNOWLEDGE IN IMMUNOLOGY AS IT RELATES TO THE SKIN AND SKIN DISEASE. AS THE STONE LECTURER, DR. BELKAID WILL PRESENT A TALK ENTITLED SKIN MICROBIOTA IN TISSUE IMMUNITY AND REPAIR. THE SPONSOR WILL COVER TWO-NIGHT COMPLIMENTARY HOTEL ACCOMMODATIONS, ROUNDTRIP AIRFARE, AND COMPLIMENTARY MEETING REGISTRATION. THIS CONFERENCE HAS BEEN APPROVED BY NIH. THE TRAVELER WILL BE REIMBURSED FOR REMAINING RELEVANT COSTS BY THE NIH. AEA FOR LODGING AT THE HOTEL VIA MAY 7-8. SPONSOR PROVIDED IN KIND LODGING VALUED AT 409.00, WHICH IS 186 PERCENT OF THE GOVERNMENT LODGING ALLOWANCE OF 219.00. THE SPONSOR HAS CONFIRMED, THAT ALL OTHER FEDERAL OR NON-FEDERAL PARTICIPANTS WILL BE PROVIDED WITH THE SAME OR SIMILAR ACCOMMODATION. HILTON WILL NOT PROVIDE HOTEL CONFIRMATION TO PREPARER. ONLY ABLE TO RECEIVE LODGING ROOM RATE. AEA FOR HILTON HAS BEEN ENTERED ON ANOTHER TAB AND INSIDE EXPENSE SECTION.</t>
  </si>
  <si>
    <t>CHAN ZUCKERBERG INITIATIVE LLC</t>
  </si>
  <si>
    <t>05/07/2019 -05/10/2019</t>
  </si>
  <si>
    <t>SOCIETY FOR INVESTIGATIVE DERM</t>
  </si>
  <si>
    <t>DR. YASMINE BELKAID HAS BEEN INVITED TO ATTEND THE SCIENTIFIC ADVISORY BOARD MEETING THE WEEKEND OF JUNE 7TH-9TH, 2019, IN KEYSTONE, COLORADO AT THE KEYSTONE CONFERENCE CENTER. KEYSTONE WILL REIMBURSE UP TO 1400 DOLLARS TO HELP DEFRAY COSTS FOR THE AIRFARE, LODGING, GROUND TRANSPORTATION, AND PER DIEM. NO U.S. FEDERAL FUNDS WILL BE USED BY THE SPONSOR TO PROVIDE FOR OR REIMBURSE TRAVEL EXPENSES AND THAT NO HONORARIUM MAY BE ACCEPTED BY THE EMPLOYEE. THE TRAVELER WILL BE REIMBURSED FOR REMAINING RELEVANT COSTS BY THE NIH. ODA REQUEST SUBMITTED FOR APPROVAL. TPS HAS BEEN APPROVED. SPONSOR WILL BE PROVING IN-KIND LODGINGS VALUED AT 158.62 WHICH IS 12 PERCENT OVER THE GOVERNMENT LOADING ALLOWANCE OF 137.00 FOR KEYSTONE, CO. THIS PERCENTAGE FALLS WITHIN THE 300 PERCENT THRESHOLD ALLOWED BY THE FEDERAL PER DIEM RATE. THE SPONSOR HAS CONFIRMED THAT ALL OTHER FEDERAL OR NON-FEDERAL PARTICIPANTS WILL BE PROVIDED WITH THE SAME OR SIMILAR ACCOMMODATIONS. NO US FEDERAL FUNDS WILL BE USED, AND NO HONORARIUM WILL BE PROVIDED.</t>
  </si>
  <si>
    <t>KEYSTONE, CO, US</t>
  </si>
  <si>
    <t>KEYSTONE SYMPOSIA</t>
  </si>
  <si>
    <t>06/07/2019 -06/09/2019</t>
  </si>
  <si>
    <t>LATE JUSTIFICATION:THIS TRAVEL IS LATE DUE TO THE FLIGHT AND LODGING CONFIRMATION WAS NOT RECEIVED FROM THE SPONSOR UNTIL 5.28.19. TRAVEL WAS COMPLETED AND FORWARDED AS SOON AS ALL INFORMATION WAS RECEIVED. DR. YASMINE BELKAID HAS BEEN INVITED TO ATTEND THE 13TH ANNUAL SUMMER RETREAT FOR STUDENTS, POST-DOCTORAL FELLOWS AND FACULTY PARTICIPATE IN SEMINARS, POSTER SESSIONS, AND TEAM BUILDING EXERCISES TO PROMOTE THE EXCHANGE OF IDEAS AND THE DEVELOPMENT OF A STRONG, COHESIVE RESEARCH COMMUNITY WITHIN THE DEPARTMENT. THE SPONSOR WILL PROVIDE AIRFARE, TAXI/LIMO, AND LODGING IN-KIND. SOME MEALS ARE INCLUDED WITH THE LODGING. A COMPLIMENTARY MEAL PROVIDED BY A HOTEL OR COMMON CARRIER IS NOT COUNTED AS A MEAL. THEREFORE, BREAKFAST HAS NOT BEEN CHECKED AS A MEAL PROVIDED. DR. BELKAID IS A VEGETARIAN AND MOST MEALS PROVIDED BY THESE MEETING/CONFERENCE SHE WILL NOT BE ABLE TO EAT THE MEALS WHICH ARE PROVIDED. THEREFORE, NO MEALS HAVE BEEN REMOVED, BUT WILL BE UPDATED AT VOUCHER TIME.  NO U.S. FEDERAL FUNDS WILL BE USED BY THE SPONSOR TO PROVIDE FOR OR REIMBURSE TRAVEL EXPENSES AND NO HONORARIUM MAY BE ACCEPTED BY THE EMPLOYEE. THE TRAVELER WILL BE REIMBURSED FOR REMAINING RELEVANT COSTS BY THE NIH. ODA REQUEST SUBMITTED FOR APPROVAL ON 5.24.19. TPS HAS BEEN APPROVED. HTSOS OR FACT IS REQUIRED FOR CANADA AND IT HAS BEEN UPLOADED.</t>
  </si>
  <si>
    <t>UNIVERSITY OF TORONTO CANADA</t>
  </si>
  <si>
    <t>06/17/2019 -06/19/2019</t>
  </si>
  <si>
    <t>DR. YASMINE BELKAID WILL BE SPEAKING AT THE RAININ FOUNDATION?¿¿S 2019 INNOVATIONS SYMPOSIUMS ON JULY 13 AT THE KAHALA HOTEL &amp; RESORT IN HONOLULU, HAWAII. THIS EVENT BRINGS TOGETHER RESEARCHERS, TRAINEES AND CLINICIANS TO ENCOURAGE DIALOGUE AND BUILD BRIDGES THAT ENHANCE INFLAMMATORY BOWEL DISEASE (IBD) RESEARCH. THE SPONSOR HAS PROVIDED THE ROUND-TRIP FLIGHT IN-KIND, REGISTRATION WHICH INCLUDED LODGING. SOME GROUND TRANSPORTATION WILL BE REIMBURSED. SOME MEALS MAYBE PROVIDED. A COMPLIMENTARY MEAL PROVIDED BY A HOTEL OR COMMON CARRIER IS NOT COUNTED AS A MEAL. THEREFORE, BREAKFAST HAS NOT BEEN CHECKED AS A MEAL PROVIDED. DR. BELKAID IS A VEGETARIAN AND MOST MEALS PROVIDED BY THESE MEETING/CONFERENCE SHE IS NOT BE ABLE TO EAT. THEREFORE, NO MEALS HAVE BEEN REMOVED, BUT WILL BE UPDATED AT VOUCHER TIME.  NO U.S. FEDERAL FUNDS WILL BE USED BY THE SPONSOR TO PROVIDE FOR OR REIMBURSE TRAVEL EXPENSES AND NO HONORARIUM MAY BE ACCEPTED BY THE EMPLOYEE. THE TRAVELER WILL BE REIMBURSED FOR REMAINING RELEVANT COSTS BY THE NIH. ODA REQUEST SUBMITTED FOR APPROVAL ON 5.24.19. TPS HAS BEEN APPROVED. LODGING INFORMATION - KAHALA HOTEL &amp; RESORT 5000 KAHALA AVENUE HONOLULU, HI 96816 AND PHONE NUMBER 808-739-8888. LODGING OVER PER DIEM - SPONSOR WILL BE PROVING IN-KIND LODGINGS VALUED AT 517.33 WHICH IS 292 PERCENT OVER THE GOVERNMENT LOADING ALLOWANCE OF 177. THE SPONSOR HAS CONFIRMED THAT ALL OTHER FEDERAL OR NON-FEDERAL PARTICIPANTS WILL BE PROVIDED WITH THE SAME OR SIMILAR ACCOMMODATIONS. NO US FEDERAL FUNDS WILL BE USED, AND NO HONORARIUM WILL BE PROVIDED.</t>
  </si>
  <si>
    <t>KENNETH RAININ FOUNDATION</t>
  </si>
  <si>
    <t>07/12/2019 -07/16/2019</t>
  </si>
  <si>
    <t>DR. YASMINE BELKAID WILL PARTICIPATE AT THE ANNUAL RESEARCH RETREAT SPONSORED BY THE SKIN DISEASE RESEARCH CENTER AT NORTHWESTERN UNIVERSITY TO BE HELD IN CHICAGO, IL ON AUGUST 25-26, 2019.THE SKIN DISEASE RESEARCH CENTER HAS PROMOTED OUTSTANDING BENCH AND CLINICAL RESEARCH IN CUTANEOUS BIOLOGY, BY PROVIDING HIGH-QUALITY TECHNICAL SERVICES, ENHANCING EDUCATION AND COMMUNICATION AMONG OUR MEMBERS, AND FACILITATING TRANSLATIONAL RESEARCH. THE SPONSOR WILL PROVIDE AIRFARE, TAXI/LIMO, AND LODGING IN-KIND. SOME MEALS ARE PROVIDED IN-KIND. DR. BELKAID IS A VEGETARIAN AND MOST MEALS PROVIDED BY THESE MEETING/CONFERENCE SHE WILL NOT BE ABLE TO EAT THE MEALS WHICH ARE PROVIDED. THEREFORE, NO MEALS HAVE BEEN REMOVED, BUT WILL BE UPDATED AT VOUCHER TIME.  NO U.S. FEDERAL FUNDS WILL BE USED BY THE SPONSOR TO PROVIDE FOR OR REIMBURSE TRAVEL EXPENSES AND NO HONORARIUM MAY BE ACCEPTED BY THE EMPLOYEE. THE TRAVELER WILL BE REIMBURSED FOR REMAINING RELEVANT COSTS BY THE NIH.</t>
  </si>
  <si>
    <t>ROBERT H LURIE COMPREHENSIVE C</t>
  </si>
  <si>
    <t>08/25/2019 -08/26/2019</t>
  </si>
  <si>
    <t>UPDATE FOR TICKETING. DR. BELKAID WILL TRAVEL FROM IAD AIRPORT, WASHINGTON DULLES TO MUNICH, GERMANY WHICH WILL BE COVERED BY NIH. THE SPONSOR WILL COVER THE FLIGHT FROM MUNICH, GERMANY TO BASEL ON 9.9.201 ON FLIGHT LH2394 WHICH DEPARTS AT 820AM. NO STAY OVERS ARE NEEDED. LATE JUSTIFICATION: THE SECOND SPONSOR HAS JUST SUBMITTED THE LOI AND FLIGHT INFORMATION TO THE PLANNER ON 8.20.2019. THE ODA HAS BEEN SUBMITTED AND WILL BE UPLOADED ONCE APPROVED. DR. YASMINE BELKAID HAS BEEN INVITED TO PARTICIPATE BASEL LIFE SCIENTIFIC MEETING. DR. BELKAID WILL BE CHAIRING THE EMBO PLENARY SESSION ON MICROBIOME AS A DRIVER OF HEALTH AND DISEASE AND SHE WILL BE GIVING A PRESENTATION. THE TITLE OF HER TALK WILL BE ?¿¿IMMUNOLOGICAL MEMORY AGAINST THE MICROBIOTA. THE SPONSOR WILL PROVIDE AIRFARE AND THREE NIGHTS OF LODGING IN-KIND BY EMBO. SHE WILL STAY AT THE EAST-WEST RIVERSIDE HOTEL IN BASEL. DR. BELKAID HAS ALSO BEEN INVITED TO SPEAK AND ATTEND THE 33RD EMDS 2019 IN MARSEILLE, FRANCE. THE PRESENTATION IS SCHEDULED FOR SEPTEMBER 12 AND WILL BE ENTITLED NON-CONVENTIONAL IMMUNITY TO THE MICROBIOTA CONTROL TISSUE REPAIR. THE PLANNER HAS BOOKED PART OF THE FLIGHTS FOR THIS TRIP WITH OMEGA. THE ONE SPONSOR ASKED FOR PART OF THE FARE TOWARD THE FLIGHT AND OTHER ASKED FOR LODGING DUE TO FUNDING. THERE IS A NON-CONTRACT CARRIER CHOSEN. THIS FLIGHT WILL ALLOW DR. BELKAID TO MAKE THE NEXT LEG WHICH HAS BEEN BOOKED AND PAID FOR BY THE SPONSOR. SOME MEALS ARE PROVIDED IN-KIND. DR. BELKAID IS A VEGETARIAN AND MOST MEALS PROVIDED BY THESE MEETING/CONFERENCE SHE WILL NOT BE ABLE TO EAT THE MEALS WHICH ARE PROVIDED. THEREFORE, NO MEALS HAVE BEEN REMOVED, BUT WILL BE UPDATED AT VOUCHER TIME.  NO U.S. FEDERAL FUNDS WILL BE USED BY THE SPONSOR TO PROVIDE FOR OR REIMBURSE TRAVEL EXPENSES AND NO HONORARIUM MAY BE ACCEPTED BY THE EMPLOYEE. THE TRAVELER WILL BE REIMBURSED FOR REMAINING RELEVANT COSTS BY THE NIH. ODA AND TPS HAS BEEN APPROVED. THIS TRIP REQUIRES A VISA AND HTSOS OR FACT TRAINING.</t>
  </si>
  <si>
    <t>BASEL, , CHE</t>
  </si>
  <si>
    <t>CONGREX BASEL SWITZERLAND</t>
  </si>
  <si>
    <t>09/08/2019 -09/15/2019</t>
  </si>
  <si>
    <t>EUROPEAN MACROPHAGE AND DENDRI</t>
  </si>
  <si>
    <t>BELL, DOUGLAS A</t>
  </si>
  <si>
    <t>TRAVELER HAS BEEN INVITED TO PRESENT A LECTURE AT THE UNIVERSITY OF MINNESOTA FOR THE ACADEMIC HEALTH CENTER DULUTH RESEARCH SEMINAR SERIES IN DULUTH, MN ON 09/18/19. TRAVELER WILL DEPART ON 9/17 AND RETURN ON 9/19.  THE SPONSOR, UNIVERSITY OF MINNESOTA WILL PROVIDE IN-KIND ECONOMY AIRFARE, LODGING, AND SOME MEALS (DINNER ON 9/17, BLD ON 9/18 AND BREAKFAST ON 9/19) AND GROUND TRANSPORTATION IN DULUTH. TRAVELERS SEMINAR IS TITLED, TOBACCO SMOKE EXPOSURE DRIVES ALTERATIONS IN THE HUMAN EPIGENOME. ETHICS APPROVAL WAS RECEIVED ON 05/23/19. ATTACHMENT G WAS APPROVED ON 03/06/19. BOTH DOCUMENTS ARE INCLUDED IN THE SCANNED DOCUMENT SECTION OF THIS TRAVEL AUTHORIZATION. MN IS NOT A TAX EXEMPT STATE.</t>
  </si>
  <si>
    <t>DULUTH, MN, US</t>
  </si>
  <si>
    <t>UNIVERSITY OF MINNESOTA AT DUL</t>
  </si>
  <si>
    <t>09/17/2019 -09/19/2019</t>
  </si>
  <si>
    <t xml:space="preserve">BEN HALEVY, DANIEL </t>
  </si>
  <si>
    <t>DR. DANIEL BEN HALEVY IS ATTENDING THE KEYSTONE SYMPOSIA SMALL REGULATORY RNAS (D7) MEETING ON APRIL 14 - 18, 2019 IN DAEJEON, INCHEON, SOUTH KOREA. KEYSTONE SYMPOSIA WILL BE PAYING FOR HIS REGISTRATION (WHICH WILL COVER CERTAIN MEALS THROUGHOUT THE MEETING). ALSO, A FARE2019 AWARD IN THE AMOUNT OF $1,000 WILL BE USED TO COVER MOST OF THE NON-SPONSORED EXPENSES FOR THIS TRIP.
DANIEL WILL BE ON PERSONAL TIME ON APRIL 13TH AND ON APRIL 19TH AND 20TH, SO THERE WILL BE NO LODGING OR M&amp;IE PER DIEM FOR THOSE DAYS. HE WILL BE STAYING IN SEOUL, SOUTH KOREA DURING THAT TIME WITH A FRIEND AND WILL CATCH THE TRAIN BETWEEN DAEJEON AND SEOUL.
OFM APPROVED THE TRAVEL REQUEST FOR THIS TRIP ON OCROBER 10, 2018, BUT DUE TO THE TRAVELER BEING A FELLOW AND ALREADY ATTENDING A CONFERENCE THAT WAS NOT LOCAL, THE TRAVELER PREPARER HAD TO WAIT UNTIL RECEIVING APPROVAL FROM DR. O'SHEA FOR THIS TRIP (WHICH WAS GIVEN ON MARCH 11, 2019.</t>
  </si>
  <si>
    <t>INCHEON, , KOR</t>
  </si>
  <si>
    <t>04/12/2019 -04/21/2019</t>
  </si>
  <si>
    <t xml:space="preserve">BENNETT, L MICHELLE </t>
  </si>
  <si>
    <t>TRAVELER INVITED AS A GUEST SPEAKER AT THE COLLABORATION AND TEAM SCIENCE WORKING GROUP SYMPOSIUM SERIES AT THE UNIVERSITY OF PITTSBURGH ICRE.  SPONSOR HAS PAID AIRFARE, LODGING, GROUND TRANSPORTATION AND MEALS.  LODGING VALUED AT $142.68  WHICH IS 114% OF THE GOVERNMENT ALLOWANCE OF $125.  THIS PERCENTAGE FALLS WITHIN THE 300% THRESHOLD ALLOWED BY THE FTR.  TRAVELER IS REQUESTING APPROVAL OF ACTUAL SUBSISTENCE FOR LODGING VALUE.  THERE IS NO REGISTRATION FEE OR WEBSITE FOR THE WORKSHOP.</t>
  </si>
  <si>
    <t>PITTSBURGH, PA, US</t>
  </si>
  <si>
    <t>UNIVERSITY OF PITTSBURGH</t>
  </si>
  <si>
    <t>05/02/2019 -05/03/2019</t>
  </si>
  <si>
    <t>TRAVELER INVITED TO PRESENT AT THE ANNUAL PUERTO RICO CLINICAL TRAIL SUMMIT 2019 ON MAY 9-10, 2019 IN SAN JUAN PUERTO RICO, PUERTO RICO.  SPONSOR HAS PAID AIRFARE, LODGING, GROUND TRANSPORTATION AND MEALS.  HOTEL ACCOMMODATIONS ARE BEING SPONSORED BY PONCE HEALTH SCIENCES UNIVERSITY AND THE COST IS SIMILAR TO THOSE PROVIDED TO OTHER EXPECTED PARTICIPANTS. REGISTRATION FEE HAS BEEN WAIVED FOR SPEAKERS.</t>
  </si>
  <si>
    <t>PONCE HEALTH SCIENCES UNIVERSI</t>
  </si>
  <si>
    <t>05/08/2019 -05/10/2019</t>
  </si>
  <si>
    <t>TRAVELER INVITED TO SPEAK AT THE CAREER DEVELOPMENT SEMINAR RETREAT FOR THE CLINICAL RESEARCH TRAINING CENTER ON TUESDAY, AUGUST 27, 2019 AT THE WASHINGTON UNIVERSITY SCHOOL OF MEDICINE.  SPONSOR HAS PAID AIRFARE, HOTEL, MEALS ON 8/27 AND GROUND TRANSPORTATION. TRAVELER HAS AN EARLY FLIGHT OUT ON 8/28 AND WILL NOT EAT BREAKFAST AT THE HOTEL. LODGING VALUED AT $153 WHICH IS 122% OF THE GOVERNMENT ALLOWANCE OF $125.  THIS PERCENTAGE FALLS WITHIN THE 300% THRESHOLD ALLOWED BY THE FTR. TRAVELER IS REQUESTING APPROVAL OF ACTUAL SUBSISTENCE FOR LODGING VALUE. NO REGISTRATION FEE ASSOCIATED WITH THIS MEETING.</t>
  </si>
  <si>
    <t>MISSOURI CITY, MO, US</t>
  </si>
  <si>
    <t>WASHINGTON UNIVERSITY IN ST LO</t>
  </si>
  <si>
    <t>08/26/2019 -08/28/2019</t>
  </si>
  <si>
    <t xml:space="preserve">BENNURU, SASISEKHAR </t>
  </si>
  <si>
    <t>TO ATTEND AND PRESENT A SEMINAR ENTITLED ?¿¿MINING FILARIAL GENOMES FOR BETTER DIAGNOSTIC TARGETS?¿¿ AT THE MOLECULAR HELMINTHOLOGY:  AN INTEGRATED APPROACH MEETING FOR THE ELSEVIER LTD. IN SAN ANTONIO, TEXAS.
DATES:  4/7/19 TO 4/10/19.  SPONSOR WILL COVER:  LODGINGS, REGISTRATION, AND SOME MEALS - IN KIND.  AIRFARE AND OTHER EXPENSES WILL BE COVERED ON THE LAB CAN.
HOTEL IS UNDER A GROUP BOOKING, SPONSOR WILL FORWARD TO US CLOSER TO THE DATE OF THE MEETING.</t>
  </si>
  <si>
    <t>ELSEVIER LIMITED OXFORD UNITED</t>
  </si>
  <si>
    <t>04/07/2019 -04/10/2019</t>
  </si>
  <si>
    <t>BENSON, GRETCHEN L</t>
  </si>
  <si>
    <t>GGI-8037071-GENERAL ADMIN-TRAVELER WILL ATTEND AND PARTICIPATE IN THE 9TH INTERNATIONAL WORKSHOP ON BREAST DENSITY HELD IN WAIKIKI, HI FROM JUNE 5-7. SPONSOR WILL COVER 2 NIGHTS OF LODGING.  DR. BENSON IS REQUESTING APPROVAL OF ACTUAL SUBSISTENCE FOR SPONSOR IN-KIND LODGING VALUED AT $239 WHICH IS 135% OF COST OF THE GOVERNMENT ALLOWANCE OF $177. THE PERCENTAGE FALLS WITHIN THE 300% THRESHOLD ALLOWED BY THE FTR. THE SPONSOR HAS NOTED THAT ALL OTHER NON-FEDERAL PARTICIPANTS WILL BE PROVIDED WITH THE SAME ACCOMMODATIONS.  ITEB WILL COVER THE REMAINING 2 NIGHTS OF LODGING.  AEA MEMO IS ATTACHED. 08010- REGISTRATION FEE PAID BY BRANCH CREDIT CARD. FEE INCLUDES LUNCH ON JUNE 5-7 AND DINNER ON JUNE 5. PER HOTEL CLERK ROOM TAX IS 14.96% PER NIGHT. ITEB WILL COVER ALL EXPENSES.</t>
  </si>
  <si>
    <t>UNIVERSITY OF HAWAII AT MANOA</t>
  </si>
  <si>
    <t>06/04/2019 -06/08/2019</t>
  </si>
  <si>
    <t>BERA, TAPAN K</t>
  </si>
  <si>
    <t>TRAVELER HAS BEEN INVITED TO ATTEND AND GIVE A TALK AT THE BIT'S 12TH ANNUAL WORLD CANCER CONGRESS BEING HELD IN OSAKA JAPAN MAY 15TH THROUGH MAY 17TH. THE TITLE OF THE TALK IS "RECOMBINANT IMMUNOTOXNS TARGETING B CELL MATURATION ANTIGEN ARE CYTOTOXIC TO MYELOMA CELL LINES AND MYELOMA CELLS FROM PATIENTS. TRAVELER WILL DEPART FROM SAN FRANCISCO MAY 13TH AT 10:30AM AND WILL ARRIVE IN OSAKA NEXT DAY AT 6:30PM. TRAVELER WILL BE STAYING AT THE CROWNE PLAZA ANA OSAKA. THE ADDRESS OF THE HOTEL IS 1-3-1 DOJIMAHAMA OSAKA 530-0004. SPONSOR WILL COVER IN-KIND THE $1,299 REGISTRATION FEE. THE REGISTRATION FEE INCLUDES LUNCH FROM MAY 15 TO MAY 17 AND DINNER ON MAY 15. TRAVELER WILL DEPART AFTER THE MEETING MAY 18TH DEPARTING ITM AT 8:30AM ARRIVING AT IAD SAME DAY AT 5:24PM. TRAVELER IS REQUESTING A CASH TICKET REIMBURSEMENT. TRAVELER IS COMBINING NON OFFICIAL TRAVEL WITH OFFICIAL TRAVEL. TRAVELER WILL DEPART HOME LOCATION BWI MAY 10TH AT 2:30PM ARRIVING IN SAN FRANCISCO AT 5:30PM.</t>
  </si>
  <si>
    <t>OSAKA-KOBE, , JPN</t>
  </si>
  <si>
    <t>BIT CONGRESS INCORPORATED</t>
  </si>
  <si>
    <t>05/13/2019 -05/18/2019</t>
  </si>
  <si>
    <t>BERKMAN, BENJAMIN E</t>
  </si>
  <si>
    <t>THIS IS A SPONSORED TRAVEL. THE SPONSOR IS COVERING THE FOLLOWING EXPENSES IN-KIND: ROUND TRIP AIRFARE IN THE AMOUNT OF $345.35; LODGING ON 5/22 - $161/NIGHT; REGISTRATION IN THE AMOUNT OF $650, WHICH INCLUDES BREAKFAST AND LUNCH ON 5/22. OMEGA WAS NOT USED FOR AIRFARE OR LODGING RESERVATIONS BECAUSE THE SPONSOR HAS COVERED THIS EXPENSE IN-KIND. THE FOLLOWING EXPENSES HAVE BEEN ADDED: TAXIS - HOME/DCA - $30.44/EACH WAY; MSY/HOTEL - $43.68/EACH WAY. BAGGAGE FEE - $25/EACH WAY. INTERNET IS INCLUDED IN ROOM RATE. NO AIRPORT COST COMPARISON IS REQUIRED AS THIS IS A SPONSORED TRIP.</t>
  </si>
  <si>
    <t>ASSOCIATION FOR THE ACCREDITAT</t>
  </si>
  <si>
    <t>BIOETHICIST</t>
  </si>
  <si>
    <t>BERMAN, KAREN F</t>
  </si>
  <si>
    <t>THE EVENTS IN THIS TA WERE APPROVED AS AN EXEMPTION UNDER THE CATEGORY: TO ATTEND SCIENTIFIC MEETINGS BY THE NIMH EXECUTIVE OFFICER ON 1/10/19.
NEW YORK, NY - ATTENDING THE BBRF SCIENTIFIC COUNCIL MEETING AS A MEMBER OF THE COUNCIL AND THE KLERMAN AND FREEDMAN AWARDS DINNER - 7/26-27/19.
NO POTS
LATE JUSTIFICATION - DR. BERMAN?¿¿S TRAVEL IS BEING SUBMITTED LATE DUE IN PART TO WAITING FOR AN UPDATED LETTER OF INVITATION FROM THE SPONSOR AND A SUDDEN AND UNEXPECTED DEATH IN MY FAMILY, WHICH CAUSED AN ADDED DELAY IN THE PROCESSING OF THIS TRAVEL.</t>
  </si>
  <si>
    <t>BRAIN BEHAVIOR RESEARCH FOUNDA</t>
  </si>
  <si>
    <t>CLINICAL SPECIALTY</t>
  </si>
  <si>
    <t>07/25/2019 -07/28/2019</t>
  </si>
  <si>
    <t>BERRIDGE, BRIAN R</t>
  </si>
  <si>
    <t>BRIAN BERRIDGE WILL VISIT TEXAS A AND M UNIVERSITY IN COLLEGE STATION, TX ON APRIL 21 -23, 2019. DATES OF TRAVEL ARE APRIL 21 AND 23. ON APRIL 22, 2019, HE WILL GIVE A LECTURE IN VIBS COURSE 670 ON CARDIOVASCULAR ACTIVITY AND PARTICIPATE IN MEETINGS. THIS TRIP IS SPONSORED IN-KIND BY TEXAS A AND M UNIVERSITY. RECURRING ATTACHMENT G APPROVED FEBRUARY 8, 2018, AND IS INCLUDED IN THE DOCUMENT UPLOADS. AIRFARE AND LODGING PROVIDED IN-KIND AND BOOKED BY TEXAS A AND M UNIVERSITY STAFF; ITINERARY INCLUDED IN UPLOADS. ON MARCH 6, 2019, NIH ETHICS OFFICE APPROVED OF TRIP AND STATED THAT PRE-EXISTING BLANKET ODA, DATED FEBRUARY  13, 2018, CAN BE USED FOR ACTIVITY ON APRIL 22, 2019; SCAN OF ETHICS OFFICE MESSAGE AND ODA INCLUDED IN UPLOADS. INVITATION LETTER FROM TEXAS A AND M UNIVERSITY INCLUDED IN UPLOADS. SOME MEALS PROVIDED, AND M AND IE ARE ADJUSTED ACCORDINGLY ON THIS AUTHORIZATION.</t>
  </si>
  <si>
    <t>COLLEGE STATION, TX, US</t>
  </si>
  <si>
    <t>TEXAS AM UNIVERSITY COLLEGE ST</t>
  </si>
  <si>
    <t>MEM SCI ADV COMM ALT TOX MET</t>
  </si>
  <si>
    <t>BRIAN BERRIDGE WILL VISIT MISSISSIPPI STATE UNIVERSITY COLLEGE OF VETERINARY MEDICINE (MSU CVM) IN STARKVILLE, MS ON AUGUST 7-9, 2019. DATES OF TRAVEL ARE AUGUST 7 AND 9, 2019. ON AUGUST 8, 2019, HE WILL GIVE A KEYNOTE LECTURE ENTITLED, CELEBRATING THE PAST AND EMBRACING THE FUTURE AT THE NATIONAL TOXICOLOGY PROGRAM, FOR RESEARCH DAY AT MSU CVM. THIS TRIP IS SPONSORED IN-KIND BY MISSISSIPPI STATE UNIVERSITY COLLEGE OF VETERINARY MEDICINE. AIRFARE AND LODGING PROVIDED IN-KIND AND BOOKED BY MSU CVM STAFF; ITINERARY INCLUDED IN UPLOADS. ON JULY 18, 2019, NIH ETHICS OFFICE ADVISED THAT ACTIVITIES AT MSU CVM ARE COVERED UNDER HIS PRE-EXISTING BLANKET ODA, SIGNED FEBRUARY 23, 2018. SCAN OF ETHICS OFFICE MESSAGE AND ODA INCLUDED IN UPLOADS. INVITATION LETTER FROM MSU CVM INCLUDED IN UPLOADS. SOME MEALS PROVIDED, AND M AND IE ARE ADJUSTED ACCORDINGLY ON THIS AUTHORIZATION.</t>
  </si>
  <si>
    <t>STARKVILLE, MS, US</t>
  </si>
  <si>
    <t>MISSISSIPPI STATE UNIVERSITY</t>
  </si>
  <si>
    <t>08/07/2019 -08/09/2019</t>
  </si>
  <si>
    <t>BRIAN BERRIDGE WILL ATTEND THE AMERICAN CHEMICAL SOCIETY?¿¿S NATIONAL MEETING ON AUGUST 27, 2019, IN SAN DIEGO, CALIFORNIA. DATES OF TRAVEL ARE AUGUST 26 AND 28, 2019. ON AUGUST 27, 2019, HE WILL GIVE A KEYNOTE LECTURE ENTITLED, EMBRACING TRANSLATION IN TOXICOLOGY-A NATIONAL TOXICOLOGY PROGRAM STRATEGY, AND ATTEND A POSTER SESSION, AS PART OF PROGRAMMING FOR THE DIVISION OF CHEMICAL TOXICOLOGY OF THE AMERICAN CHEMICAL SOCIETY. THIS TRIP IS SPONSORED IN-KIND BY THE DIVISION OF CHEMICAL TOXICOLOGY OF THE AMERICAN CHEMICAL SOCIETY. AIRFARE AND LODGING PROVIDED IN-KIND AND BOOKED BY DIVISION OF CHEMICAL TOXICOLOGY STAFF; ITINERARIES INCLUDED IN UPLOADS. REGISTRATION FEE OF $150 FOR 1-DAY FOR NON-MEMBERS WAIVED IN-KIND. ON JULY 25, 2019, NIH ETHICS OFFICE ADVISED THAT ACTIVITIES AT THE AMERICAN CHEMICAL SOCIETY?¿¿S NATIONAL MEETING ARE COVERED UNDER HIS PRE-EXISTING BLANKET ODA, SIGNED FEBRUARY 23, 2018. SCAN OF ETHICS OFFICE MESSAGE AND ODA INCLUDED IN UPLOADS. INVITATION LETTER FROM THE DIVISION OF CHEMICAL TOXICOLOGY CVM INCLUDED IN UPLOADS. NO MEALS WILL BE PROVIDED BY SPONSOR.
DR. BERRIDGE IS REQUESTING APPROVAL OF ACTUAL SUBSISTENCE FOR SPONSOR IN-KIND LODGING VALUED AT $253.17 PER NIGHT WHICH IS 158% OF THE GOVERNMENT ALLOWANCE OF $160.00 PER NIGHT.  THIS PERCENTAGE FALLS WITHIN THE 300% THRESHOLD ALLOWED BY THE FTR.  
THE SPONSOR HAS NOTED THAT ALL OTHER NON-FEDERAL PARTICIPANTS WILL BE PROVIDED WITH THE SAME ACCOMMODATIONS.
UPDATE-CTTS APPROVAL ON AUGUST 20, 2019, AND IS INCLUDED IN UPLOADS.</t>
  </si>
  <si>
    <t>AMERICAN CHEMICAL SOCIETY WASH</t>
  </si>
  <si>
    <t xml:space="preserve">BERRINGTON, AMY </t>
  </si>
  <si>
    <t>&lt;04010 MBE 8037067 REB NON PERSONAL GENERAL ADMINISTRATION&gt; INVITED TO GIVE A LECTURE ENTITLED "LIFETIME ATTRIBUTABLE CANCER RISK FORM RADIATION EXPOSURE" IN THE SEMINAR SERIES STOCKHOLM PUBLIC HEALTH LECTURES. MAY 12 TO 17, 2018. STOCKHOLM, SWEDEN. DR. BERRINGTON IS REQUESTING APPROVAL OF ACTUAL SUBSISTENCE FOR SPONSOR IN KIND LODGING VALUED AT $239.50 ON MAY 14 AND 15 WHICH IS 118% OF THE GOVERNMENT ALLOWANCE OF $203.  THIS PERCENTAGE FALLS WITHIN THE 300% THRESHOLD ALLOWED BY THE FTR. IN KINDS, AIRFARE, HOTEL INCLUDES BREAKFAST, AND INBOUND TAXI TO AND FROM STOCKHOLMS AIRPORT TO HOTEL. BRANCH COVERS OUTBOUND TRANSPORTATION, REMAINING MEALS, BAGGAGE FEE, AND VOUCHER FEE.</t>
  </si>
  <si>
    <t>STOCKHOLM, , SWE</t>
  </si>
  <si>
    <t>KAROLINSKA INSTITUTET STOCKHOL</t>
  </si>
  <si>
    <t>05/11/2019 -05/17/2019</t>
  </si>
  <si>
    <t>DR. BERRINGTON WILL PRESENT: HEALTH EFFECTS AND ECOLOGY THEME, SESSION RADIATION INDUCED CARCINOGENESIS 1 EPIDEMIOLOGY, AT THE 16TH  INTERNATIONAL CONGRESS OF RADIATION RESEARCH BEING HELD IN MANCHESTER, UK ON AUGUST 24-29, 2019. DR. BERRINGTON WILL ALSO TRAVEL TO OXFORD TO COLLABORATE WITH SIR DAVID COX TO DISCUSS A PROJECT ON COMPLETING RISK ANALYSIS FOR SECOND CANCER STUDIES AT THE NUFFIELD COLLEGE IN OXFORD, UK ON AUGUST 29-31, 2019. IN-KIND, REGISTRATION (NO MEALS).  TRAVELER WILL NOT ATTEND ANY EVENTS WITH MEALS. AMEND:  DR. BERRINGTON WILL NOW ARRIVE OXFORD ON AUGUST 21-24 TO COLLABORATE WITH SIR DAVID COX AND NAOMI ALLEN AT CTSU AND VALERIE BERAL AT CEU BEFORE THE CONFERENCE AND MEET WITH DR. SARAH DARBY TO STUDY AT CTSU AFTER THE CONFERENCE ON AUGUST 30 IN OXFORD.</t>
  </si>
  <si>
    <t>OXFORD, , GBR</t>
  </si>
  <si>
    <t>ASSOCIATION FOR RADIATION RESE</t>
  </si>
  <si>
    <t>08/20/2019 -08/31/2019</t>
  </si>
  <si>
    <t>&lt;04010 MBE 8037067 REB GENERAL BRANCH ADMINISTRATION&gt;DR. BERRINGTON HAS BEEN INVITED TO SPEAK AS PART OF THE DEPARTMENT OF EPIDEMIOLOGY  SEMINAR SERIES AT HARVARD TH CHAN SCHOOL OF PUBLIC HEALTH ON SEPEMBER 25, 2019 IN BOSTON, MA. IN KIND: AIRFARE, HOTEL PLUS TAX, DINNER ON SEPT. 24, BREAKFAST AND LUNCH ON SEPT. 25, AND GROUND TRANSPORTATION IN BOSTON. BRANCH COVERS, REMAINING MEALS, OUTBOUND TRANSPORTATION, AND VOUCHER FEE.</t>
  </si>
  <si>
    <t>HARVARD SCHOOL OF PUBLIC HEALT</t>
  </si>
  <si>
    <t>09/24/2019 -09/25/2019</t>
  </si>
  <si>
    <t>BERZOFSKY, JAY A</t>
  </si>
  <si>
    <t>TRAVELER INVITED TO GIVE  A TALK ON CANCER IMMUNOLOGY AT THE FIRST INTERNATIONAL CONGRESS OF BIOIMMUNOTHERAPY OF CANCER SPONSORED BY GRANDE OSPEDALE METROPOLITANO AND XENIA.  THE MEETING WILL BE HELD FROM APRIL 12 TO 14, 2019 IN REGGIO CALABRIA ITALY.  XENIA WILL COVER AIRFARE, GROUND TRANSPORTATION IN ITALY, AND LODGING IN KIND.  NOTE:  THERE IS ONLY 1 FLIGHT OUT OF REGGIO CALABRIA PER DAY.  THEREFORE, DR. BERZOFSKY WILL FLY OUT OF REGGIO CALABRIA TO ROME ON 4/14/19.... STAY IN ROME ON 4/14/19 THEN RETURN TO THE US ON 4/15/19.  THE REGISTRATION FEE HAS BEEN WAIVED, AND INCLUDES MEALS. NOTE: REGISTRATION FOR THE MEETING IS $0.00 FOR SPEAKERS AND ATTENDEES.  NIH WILL COVER M&amp;IE ON APRIL 4/10, 4/11, 4/14 AND 4/15. AND LOCAL GROUND TRANSPORTATION.  THE NIH CTPS REQUEST HAS BEEN APPROVED. REQUESTING AUTHORIZATION OF AEA NOT TO EXCEED $214.30 ON 4/14/19, WHICH IS 125.32%  OF THE GOVERNMENT ALLOWANCE OF THE GOVERNMENT ALLOWANCE AND $112.00 WHICH IS 0% ABOVE THE M&amp;IE RATE FOR A MAXIMUM OF $112.00 PER DAY IS REQUESTED FOR THE DATES ABOVE.  THIS PERCENTAGE FALLS WITHIN THE 300% THRESHOLD ALLOWED BY THE FTR.</t>
  </si>
  <si>
    <t>MEDICAL OFFICER</t>
  </si>
  <si>
    <t>TRAVELER INVITED TO GIVE A KEYNOTE PRESENTATION AT THE IMMUNO-ONCOLOGY WORLD CONGRESS MEETING TO BE HELD IN BOSTON, MA, AUGUST 8-9, 2019, SPONSORED BY THE CAMBRIDGE HEALTHTECH INSTITUTE (CHI).  AN HONORARIUM WAS NOT OFFERED.  AIRFARE, LODGING FOR 2 NIGHTS (8/7-8/8/19) AND $799.00 REGISTRATION FEE WILL BE PAID FOR IN KIND BY CHI.  THE REGISTRATION FEE DOES NOT INCLUDE LUNCH ON 8/8/19 PER TRAVELER.  NIH WILL PAY FOR REMAINING EXPENSES.  CTPS REQUEST APPROVAL PENDING.</t>
  </si>
  <si>
    <t>CAMBRIDGE HEALTHTECH INSTITUTE</t>
  </si>
  <si>
    <t>TRAVELER INVITED TO GIVE A TALK AT THE 2019 EMBO WORKSHOP ON CD1-MR1:  BEYOND MHC RESTRICTED LYMPHCYTES, HELD FROM 9/1/19 TO 9/5/19 IN OXFORD, UK, SPONSORED BY THE UNIVERSITY OF OXFORD.  THE OXFORD UNIVERSITY WILL COVER $729.61 REGISTRATION FEE, HOTEL 8/31/19 TO 9/3/19 (4 NIGHTS), AND DINNER ON 9/3/19 IN KIND.   NOTE:  REGISTRATION INCLUDES LUNCH 9/1/19 TO 9/5/19.  NIH WILL COVER REMAINING  EXPENSES. THE CTPS REQUEST HAS BEEN APPROVED.  AN HONORARIUM WAS NOT OFFERED.   NOTE:  THE TRAVELER WILL BE FLYING TO LONDON BUT THE  CONFERENCE IS IN OXFORD, UK, THAT IS ABOUT 2 HOURS AWAY BY TRAIN, WITH NO DIRECT TRAINS, SO AT LEAST ONE AND AT SOME TIMES 2 CHANGES OF TRAIN ARE NECESSARY.  ALSO, THERE IS TRAVEL TIME TO THE TRAIN STATION AND WAITING TIME THERE, AS THE TRAINS DON?¿¿T RUN CONSTANTLY.  THUS, IT WILL BE VERY DIFFICULT TO GET TO LONDON HEATHROW (LHR) AIRPORT 3 HOURS BEFORE THE 11 AM INTERNATIONAL FLIGHT ON THE CONTRACT CARRIER (AMERICAN AIRLINES CODE SHARE, BUT ACTUALLY FLOWN BY BRITISH AIR), EVEN LEAVING THE HOTEL AT 5 AM.  THERE IS A SERIOUS RISK OF MISSING THE FLIGHT.  THE UNITED FLIGHT, WITH A GOVERNMENT FARE, JUST NOT THE CONTRACT ONE, LEAVES AT 12:15 PM, ALLOWING AN EXTRA 1.25 HOURS TO GET FROM OXFORD TO LHR SO THAT THE TRAVELER WON?¿¿T MISS THE FLIGHT.</t>
  </si>
  <si>
    <t>EMBO HEIDELBERG</t>
  </si>
  <si>
    <t>08/30/2019 -09/06/2019</t>
  </si>
  <si>
    <t>BEST, ROBERT B</t>
  </si>
  <si>
    <t>DR. BEST WILL BE SPEAKING AT THE INTERNATIONAL UNION OF BIOCHEMISTRY AND MOLECULAR BIOLOGY ADVANCED SCHOOL LECTURE: PROTEIN STRUCTURE SOLUTION, PREDICTION AND VALIDATION IN SPETSES, GREECE MAY 13-17, 2019. SPONSORED IN-KIND: REGISTRATION OF $452.29 WAIVED FOR SPEAKERS, INCLUDES LUNCH AND DINNER AND HOTEL. TAXI SERVICE FROM AIRPORT TO FERRY ROUND-TRIP SPONSORED IN-KIND.  TRAVELER WILL NOT ACCEPT REIMBURSEMENT FOR FERRY; NIH WILL REIMBURSE TRAVELER FOR FERRY. TRIP PURPOSE FOREIGN INSTEAD OF CONFERENCE SELECTED; THE CONFERENCE IS NOT LISTED IN CGE YET SINCE THE REQUEST WAS SUBMITTED LATE.</t>
  </si>
  <si>
    <t>[OTHER], , GRC</t>
  </si>
  <si>
    <t>INTERNATIONAL UNION OF BIOCHEM</t>
  </si>
  <si>
    <t>05/12/2019 -05/17/2019</t>
  </si>
  <si>
    <t>DR. BEST WILL BE SPEAKING AT THE MOLECULAR KINETICS: SAMPLING, DESIGN AND MACHINE LEARNING CONFERENCE IN BERLIN, GERMANY JUNE 19-21, 2019. THE SPONSOR HAS WAIVED THE REGISTRATION FEE (INCLUDES LUNCH 6/19-21 AND DINNER ON 6/20) AND THE HOTEL IS PROVIDED IN-KIND (INCLUDES BREAKFAST 6/19-22).  TRAVELER IS NOT ACCEPTING OFFERED FLIGHT REIMBURSEMENT. ETHICS APPROVAL ATTACHED.</t>
  </si>
  <si>
    <t>BERLIN, , DEU</t>
  </si>
  <si>
    <t>CENTRE EUROPEEN DE CALCUL ATOM</t>
  </si>
  <si>
    <t>06/17/2019 -06/22/2019</t>
  </si>
  <si>
    <t>DR. BEST HAS BEEN INVITED TO SPEAK AT THE SINGLE-MOLECULE FORCE SPECTROSCOPY (SMFS) INTERNATIONAL CONFERENCE/WORKSHOP ?¿¿PROGRESS AND PROSPECTS OF SINGLE MOLECULE FORCE SPECTROSCOPY IN BIOLOGICAL AND CHEMICAL SCIENCES?¿¿ IN DURHAM, NC AUGUST 29-SEPTEMBER 1, 2019. ALL SPEAKERS OFFERED IN-KIND LODGING PACKAGE ($955) THAT INCLUDES HOTEL CHARGES AND CONFERENCE MEALS ON THE ATTACHED SCHEDULE.  NO SEPARATE REGISTRATION FEE.  THE HOTEL IS ALSO THE CONFERENCE VENUE. NOTE: DANICA DAY AND LISA ERRINGTON HAD EXTENSIVE COMMUNICATIONS WITH THE CONTACTS AT DUKE UNIVERSITY AND WITH SAM JARVIS AND TRACI MELVIN IN NIDDK ETHICS, SINCE THE SPONSOR DID NOT PROVIDE A NO FEDERAL FUNDS STATEMENT. THE FUNDING IS FROM THE NATIONAL SCIENCE FOUNDATION (NSF), AN INDEPENDENT FEDERAL AGENCY, IN THE FORM OF A GRANT TO DUKE. TRACI SAID THAT IT IS SPECIFICALLY DHHS FEDERAL FUNDS THAT CANNOT BE USED FOR AN NIH TRAVELER?¿¿S EXPENSES.  ADDITIONALLY,SINCE DUKE CONFIRMED WITH NSF THAT THEIR GRANT TO DUKE COULD BE USED FOR AN NIH TRAVELER?¿¿S EXPENSES, ETHICS GAVE APPROVAL WITH DUKE AS THE SPONSOR SINCE THE GRANT WAS DEPOSITED INTO A DUKE UNIVERSITY ACCOUNT.</t>
  </si>
  <si>
    <t>DURHAM, NC, US</t>
  </si>
  <si>
    <t>DUKE UNIVERSITY</t>
  </si>
  <si>
    <t>08/29/2019 -09/01/2019</t>
  </si>
  <si>
    <t>DR. BEST HAS ALSO BEEN INVITED TO PRESENT HIS RESEARCH AT THE CECAM WORKSHOP ?¿¿MODELING PHASE SEPARATION IN HEALTH AND DISEASE: FROM NANO- TO MESO-SCALE?¿¿ IN TOULOUSE, FRANCE SEPTEMBER 30 ?¿¿ OCTOBER 2, 2019. THE SPONSOR HAS OFFERED IN-KIND LODGING AND LUNCHES (9/30 - 10/2). LODGING IS BELOW PER DIEM AND DOES NOT INCLUDE BREAKFAST.  SEE FY20 TANUM0MGMY FOR OCTOBER 1-3.</t>
  </si>
  <si>
    <t>TOULOUSE, , FRA</t>
  </si>
  <si>
    <t>BEST, SONJA M</t>
  </si>
  <si>
    <t>TRAVELER DEPARTS 8-31 TO ARRIVE IN MERSEBURG, DE 9-1, TO SPEAK AT THE ABINEP SYMPOSIUM TAKING PLACE 9-2 TO 9-4. SPONSOR PROVIDING AIRFARE FROM THE US AND TO THE UK, GROUND TRANSPORT, LODGING, AND REGISTRATION IN-KIND.  TRAVELER CONTINUES TO GLASGOW 9-4 TO SPEAK AT THE 2019 IMAV MEETING TAKING PLACE FROM 9-5 TO 9-6.  SPONSOR TO PROVIDE FLIGHT FROM UK TO US, LODGING, AND SOME MEALS IN-KIND.  CONFERENCE NOT IN CGE, SO PLANNER CHOSE FOREIGN.  GLASGOW SPONSOR PROVIDING IN-KIND LODGING VALUED AT 181 WHICH IS 109 PERCENT OF THE GOVERNMENT LODGING ALLOWANCE OF 166.  THE SPONSOR HAS CONFIRMED THAT ALL OTHER FEDERAL OR NON-FEDERAL PARTICIPANTS WILL BE PROVIDED WITH THE SAME OR SIMILAR ACCOMMODATIONS.  NO HONORARIUM WILL BE ACCEPTED AND NO FEDERAL FUNDS WILL BE USED FOR EXPENSES FROM EITHER SPONSOR.  TRAVELER COMPLETED HTSOS TRAINING 9-6-17.</t>
  </si>
  <si>
    <t>[OTHER], , DEU</t>
  </si>
  <si>
    <t>MAGDEBURG UNIVERSITY</t>
  </si>
  <si>
    <t>08/31/2019 -09/07/2019</t>
  </si>
  <si>
    <t>MICROBIOLOGY SOCIETY</t>
  </si>
  <si>
    <t>TRAVELER DEPARTS 9-20 TO ARRIVE IN PARIS 9-21. WILL MEET WITH INDIVIDUAL STAFF 9-22 AND THEN SPEAK AT THE ANNUAL MEETING OF LABEX IBEID TAKING PLACE 9-23 AND 9-24. TRAVELER TO RETURN HOME 9-25. SPONSOR TO COVER LODGING FOR 3 NIGHTS, 9-22, 9-23, AND 9-24, AIRFARE AND SOME MEALS IN-KIND. NO HONORARIUM WILL BE ACCEPTED AND NO FEDERAL FUNDS WILL BE USED FOR EXPENSES. TRAVELER LOOKING FOR POST DOCS. HTSOS TRAINING COMPLETED 9-6-2017. AWAITING AIR AND LODGING ITINERARIES FROM SPONSOR, WILL UPLOAD AS AVAILABLE.</t>
  </si>
  <si>
    <t>PARIS, , FRA</t>
  </si>
  <si>
    <t>INSTITUT PASTEUR PARIS</t>
  </si>
  <si>
    <t>09/20/2019 -09/25/2019</t>
  </si>
  <si>
    <t>BEVERLY, BRANDIESE E</t>
  </si>
  <si>
    <t>DR. BRANDIESE BEVERLY WILL PRESENT AN INVITED TALK TITLED, USE OF SYSTEMATIC REVIEW METHODS BY NATIONAL PROGRAMS, EXAMPLES FROM THE USA, IN SESSION 6, DEVELOPMENTS IN THE USE OF SYSTEMATIC REVIEW IN CHEMICAL RISK ASSESSMENT, AT EUROTOX 2019, HELSINKI, FINLAND. MEETING DATES ARE SEPTEMBER 8-11, 2019. TRAVELER WILL DEPART RDU ON SEPTEMBER 6, 2019, TO ARRIVE IN HELSINKI, FINLAND ON SEPTEMBER 7, 2019, AND RETURN TO RDU ON SEPTEMBER 12, 2019. LODGING WAS BOOKED THROUGH THE CONFERENCE HOUSING BUREAU AND IS WITHIN GOVERNMENT PER DIEM. ROUND-TRIP GOVERNMENT AIRFARE BOOKED THROUGH THE TMC, OMEGA WORLD TRAVEL. SPONSOR PROVIDED IN KIND REGISTRATION FEE OF 750 EUROS, OR 841 USD, NO LODGING OR MEALS ARE INCLUDED. EFFICIENT SPENDING APPROVAL OBTAINED ON MAY 21, 2019 AND ETHICS APPROVAL OBTAINED ON JULY 22, 2019 IS INCLUDED IN THE SCANNED DOCUMENTS PORTION OF THIS AUTHORIZATION. TRAVEL ON OFFICIAL GOVERNMENT PASSPORT. VISA NOT REQUIRED FOR FINLAND. HTSOS COMPLETION DATE APRIL 16, 2018. GFE FOR FOREIGN TRAVEL HELP DESK TICKET SUBMITTED JULY 22, 2019.</t>
  </si>
  <si>
    <t>HELSINKI, , FIN</t>
  </si>
  <si>
    <t>EUROTOX DRESDEN GERMANY</t>
  </si>
  <si>
    <t>09/06/2019 -09/12/2019</t>
  </si>
  <si>
    <t>BEWLEY CLORE, CAROLE A</t>
  </si>
  <si>
    <t>TRAVELER WILL GIVE A LECTURE AT THE GORDON RESEARCH CONFERENCE: NATURAL PRODUCTS AND BIOACTIVE COMPOUNDS AT THE PROCTOR ACADEMY IN ANDOVER, NEW HAMPSHIRE. HOTEL: PROCTOR ACADEMY, 204 MAIN ST., ANDOVER, NH.
SPONSOR PROVIDING IN-KIND REGISTRATION.  REGISTRATION INCLUDES LODGING AND MEALS DURING THE CONFERENCE.  SPONSOR MAY ALSO BE ABLE TO PROVIDE REIMBURSEMENT TOWARDS TRAVEL EXPENSES HOWEVER AS A GRC CONFERENCE, THAT WON'T BE DETERMINED UNTIL AFTER THE CONFERENCE.</t>
  </si>
  <si>
    <t>ANDOVER, NH, US</t>
  </si>
  <si>
    <t>GORDON RESEARCH CONFERENCES AN</t>
  </si>
  <si>
    <t>BEZRUKOV, SERGEY M</t>
  </si>
  <si>
    <t>TRAVEL PURPOSE: MAY 22-31, 2019, CASTELLON, SPAIN; 1) MAY 23-26, 2019, TO ATTEND THE PROGRAM MEETING AT UNIVERSITY OF CASTELLON WITH PLAN TO DISCUSS THE ONGOING AND FUTURE COLLABORATION BETWEEN THE MEMBERS OF SECTION ON MOLECULAR TRANSPORT, NICHD AND THE FACULTY OF THIS UNIVERSITY ON THE THEORY AND PRACTICE OF MESOSCOPIC ION CHANNELS; JAUME-I UNIVERSITY, CASTELLON. 2) MAY 27-31, 2019, BARCELONA, SPAIN; GIVE A PLENARY TALK AT THE XXVI SITGES CONFERENCE ON STATISTICAL MECHANICS; UNIVERSITY OF BARCELONA.
TRIP DETAIL: OWT FOR LODGING NOT USED AS SPONSOR SECURED LODGINGS IN KIND. LODGING IN CASTELLON AND ROUND-TRIP GROUND TRANSPORTATION ARE COVERED BY JAUME-I, UNIVERSITY. REGISTRATION FEE (COVERS LODGING IN BARCELONA) IS COVERED BY UNIVERSITY OF BARCELONA IN KIND. CGE ERROR ON MIE,  5/25/19 AS IT PROVIDES NEXT LOCATION MIE BEFORE TRAVELER MOVES WHICH IS 5/26/19. OFFICIAL PASSPORT AND VISA TO SPAIN ARE BEING HANDLED BY FOGARTY INTERNATIONAL. ATTACHMENTS: ROUTE SLIP, TRAVEL APPROVALS, ITINERARY AGENDA, CONFERENCE FLYER, REGISTRATION FEE INFORMATION, OMEGA ITINERARY, AIRPORT CONSTRUCTED COSTS, LODGING CONFIRMATIONS, INVITATIONS, SPONSORSHIP FORMS, AND SECURITY TRAINING FOR FOREIGN TRAVEL CERTIFICATE.</t>
  </si>
  <si>
    <t>[OTHER], , ESP</t>
  </si>
  <si>
    <t>UNIVERSITAT DE BARCELONA</t>
  </si>
  <si>
    <t>05/22/2019 -05/31/2019</t>
  </si>
  <si>
    <t>UNIVERSITAT JAUME I</t>
  </si>
  <si>
    <t xml:space="preserve">BHANDOOLA, AVINASH </t>
  </si>
  <si>
    <t>DR. BHANDOOLA HAS BEEN INVITED TO SPEAK AT THE CIS SYMPOSIUM "THYMIC DEFECTS: FROM BIOLOGY TO TREATMENT" TO BE HELD IN ATLANTA, GA IN APRIL 3, 2019. IN-KIND: ROUND TRIP AIRFARE, HOTEL, BREAKFAST AND LUNCH ON APRIL 3. CTPS APPROVAL ATTACHED.</t>
  </si>
  <si>
    <t>CLINICAL IMMUNOLOGY SOCIETY MI</t>
  </si>
  <si>
    <t>04/02/2019 -04/04/2019</t>
  </si>
  <si>
    <t>DR. AVINASH BHANDOOLA HAS BEEN INVITED BY THE UNIVERSITY OF TORONTO TO PARTICIPATE AS EXTERNAL APPRAISER FOR THE FINAL ORAL EXAM OF PHD STUDENT, EDWARD CHEN, AND TO GIVE A SEMINAR, BOTH TO BE HELD MAY 2, 2019. SPONSOR PAY IN-KIND ROUND TRIP FLIGHTS DC-TORONTO, ONE NIGHT HOTEL MAY 2, GROUND TRANSPORTATION ROUND TRIP TORONTO AIRPORT TO HOTEL MAY 1-2, AND MEALS (D-ON MAY 1 AND B-L ON MAY 2. ENTERED IN STEPS JANUARY 31, 2019. NO VISA  REQUIRED. TRAVELER COMPLETED HTSOS.</t>
  </si>
  <si>
    <t>05/01/2019 -05/02/2019</t>
  </si>
  <si>
    <t>MAY 17 (EVENING) MAY 18TH (AFTERNOON) TRAVELER FLYING WASHINGTON DC TO TEL -AVIV. MAY 19 TO 23, TRAVELER INVITED AS A SPEAKER AT THE THYME 2019 EMBO CONFERENCE ON THYMUS AND T CELL BIOLOGY, TO BE HELD AT THE WEIZMANN INSTITUTE OF SCIENCE IN REHOVOT, ISRAEL. ROUND TRIP FLIGHT BOOKED WITH OMEGA. IN-KIND: ACCOMMODATION MAY 19-24 (6 NIGHTS). TRAVELER PAID REGISTRATION FEE. MEALS INCLUDED IN THE REGISTRATION FEE: D ON MAY 19, L ON MAY 20, 21 AND 22, L-D ON MAY 23. VISA REQUESTED TO FIC (JEFF CHEN). HTSOS COMPLETED (ATTACHED CERTIFICATE). CTPS APPROVAL ATTACHED</t>
  </si>
  <si>
    <t>TEL AVIV, , ISR</t>
  </si>
  <si>
    <t>WEIZMANN INSTITUTE OF SCIENCE</t>
  </si>
  <si>
    <t>05/17/2019 -05/24/2019</t>
  </si>
  <si>
    <t>JUNE 3 TRAVELER INVITED TO GIVE A SEMINAR AT UC SAN DIEGO-LA JOLLA INSTITUTE PROGRAM IN IMMUNOLOGY. IN-KIND: ROUND TRIP ECONOMY FLIGHT DC-SAN DIEGO-DC (JUNE 2-4), GROUND TRANSPORTATION ROUND TRIP FROM/TO SAN DIEGO AIRPORT TO HOTEL (JUNE 2-4), TWO NIGHTS HOTEL ACCOMMODATION (JUNE 2-3) AND MEALS (LUNCH AND DINNER ON JUNE 3). TRAVELER REQUEST APPROVAL OF ACTUARIAL SUBSISTENCE FOR SPONSOR IN KIND LODGING VALUED AT DAILY RATE OF $209.00 FOR TWO NIGHTS WHICH IS 120.11% OF THE GOVERNMENT ALLOWANCE OF $174.00 THIS PERCENTAGE FALLS WITHIN THE 300% THRESHOLD ALLOWED BY THE FTR. ENTERED IN STEPS 1/4/19.</t>
  </si>
  <si>
    <t>UNIVERSITY OF CALIFORNIA SAN D</t>
  </si>
  <si>
    <t>06/02/2019 -06/04/2019</t>
  </si>
  <si>
    <t>AUGUST 8-9, 2019 DR. AVINASH BHANDOOLA HAS BEEN INVITED BY THE UNIVERSITY OF OXFORD TO PARTICIPATE AS AN EXAMINER FOR MISS KATRIN JANSEN, CANDIDATE FOR THE DEGREE OF DOCTOR OF PHILOSOPHY AND TO GIVE A SEMINAR. SPONSOR PAY IN-KIND: ROUND TRIP FLIGHTS DC-LONDON AND THREE NIGHTS HOTEL (AUGUST 7, 8, 9). NO VISA REQUIRED. TRAVELER COMPLETED HTSOS.</t>
  </si>
  <si>
    <t>UNIVERSITY OF OXFORD</t>
  </si>
  <si>
    <t>08/06/2019 -08/10/2019</t>
  </si>
  <si>
    <t xml:space="preserve">BHARTI, KAPIL </t>
  </si>
  <si>
    <t>DR. BHARTI IS TRAVELING TO TARRYTOWN, NY 4/11-12/2019 TO SPEAK AT THE DEPARTMENTAL SEMINAR  OF REGENERON PHARMACEUTICAL COMPANY TO AND TO DISCUSS A POTENTIAL COLLABORATION ON THERAPIES FOR AGE-RELATED MACULAR DEGENERATION.  THERE IS NO REGISTRATION FEE. FLIGHTS, LODGING AND GROUND TRANSPORTATION BETWEEN NEWARK AIRPORT AND TARRYTOWN ARE PROVIDED IN KIND BY REGENERON.</t>
  </si>
  <si>
    <t>TARRYTOWN, NY, US</t>
  </si>
  <si>
    <t>REGENERON PHARMACEUTICALS</t>
  </si>
  <si>
    <t>DR. BHARTI WILL TRAVEL TO PHILADELPHIA, PA TO ATTEND THE CHOROIDEREMIA (CHM) 2019 INTERNATIONAL SYMPOSIUM FOR A SCIENTIFIC DISCUSSION ON CHM RESEARCH. THE CHOROIDEREMIA FOUNDATION WILL PROVIDE TRAIN TRAVEL, LODGING, GROUND TRANSPORTATION AND MEALS IN KIND. REGISTRATION FOR THIS MEETING IS AT NO COST.</t>
  </si>
  <si>
    <t>CHOROIDEREMIA RESEARCH FOUNDAT</t>
  </si>
  <si>
    <t>06/05/2019 -06/07/2019</t>
  </si>
  <si>
    <t>DR. BHARTI IS TRAVELING TO SAN FRANCISCO, CA TO GIVE A TALK ENTITLED TRANSLATING RPE BIOLOGY INTO DISEASE TREATMENTS USING IPS CELLS, AT THE MERCK AND CO. GENETICS AND PHARMACOGENOMICS (GPGX) DEPARTMENTAL SEMINAR ON 8/12/19. HE WILL MEET WITH RESEARCHERS TO DISCUSS HIS RESEARCH. GPGX IS PROVIDING FLIGHT TICKETS, LODGING, GROUND TRANSPORTATION, AND MEALS 8/12 IN KIND. THERE IS NO REGISTRATION FEE FOR THE SEMINAR. THIS TRIP WAS ORIGINALLY SCHEDULE FOR 5/30/19 BUT WAS POSTPONED DUE TO ILLNESS.</t>
  </si>
  <si>
    <t>MERCK RESEARCH LABORATORIES KE</t>
  </si>
  <si>
    <t>08/11/2019 -08/14/2019</t>
  </si>
  <si>
    <t>DR. BHARTI WILL TRAVEL TO THE WAISMAN CENTER OF THE UNIVERSITY OF WISCONSIN-MADISON TO PRESENT A TALK ON HIS RESEARCH AT THEIR DEPARTMENTAL SEMINAR. THE WAISMAN CENTER WILL PROVIDE AIRFARE, LODGING, GROUND TRANSPORTATION AND MEALS IN KIND. THERE IS NO REGISTRATION FEE FOR THE SEMINAR.</t>
  </si>
  <si>
    <t>UNIVERSITY OF WISCONSIN AT MAD</t>
  </si>
  <si>
    <t>DR. BHARTI WILL TRAVEL TO SEOUL, REPUBLIC OF KOREA, TO SPEAK AT A DEPARTMENTAL SEMINAR AT THE KONKUK UNIVERSITY SCHOOL OF MEDICINE ON 9/23, TO SPEAK AT THE INTERNATIONAL STEM CELL BANKING INITIATIVE ISSCR SATELLITE WORKSHOP 9/24-25/2019. AND TO SPEAK AT THE INTERNATIONAL SOCIETY FOR STEM CELL RESEARCH (ISSCR) ANNUAL MEETING FROM 9/26-27/2019. ISSCR REGISTRATION FEE OF $650 IS WAIVED FOR INVITED SPEAKERS. KONKUK UNIVERSITY WILL PROVIDE LODGING ON 9/23 AND MEALS 9/23 -24 IN KIND. CHA UNIVERSITY WILL PROVIDE LODGING AND MEALS IN KIND, 9/24-28. NON-CONTRACT CARRIER REQUESTED: $1165.51 COST IS MORE THAN 15% LESS THAN CONTRACT CARRIER COST OF $1889.03. DR. BHARTI WILL TRAVEL TO SAN FRANCISCO ONE DAY PRIOR TO KOREA FLIGHT AS SUGGESTED BY THE AIRLINE, AS THEY ANTICIPATE DELAYS DUE TO RUNWAY REPAIRS.</t>
  </si>
  <si>
    <t>CHA UNIVERSITY</t>
  </si>
  <si>
    <t>KONKUK UNIVERSITY</t>
  </si>
  <si>
    <t>BIANCHI, DIANA W</t>
  </si>
  <si>
    <t>4/21/2019-4/26/2019; SEOUL, SOUTH KOREA; DR. BIANCHI HAS BEEN INVITED TO GIVE A PLENARY TALK ON PRENATAL GENOMIC MEDICINE AT THE 31ST HUMAN GENOME ORGANIZATION (HUGO) MEETING SCHEDULED 4/24/2019-4/26/2019. DR. BIANCHI WILL MEET WITH CHARLES LEE, P.H. TO FACILITATE A SCIENTIFIC DISCUSSION PRIOR TO BEGINNING THE CONFERENCE ON 4/23/2019. THE HUMAN GENOME ORGANIZATION WILL PROVIDE A COMPLIMENTARY REGISTRATION FEE SPONSORED IN-KIND. OMEGA WAS USED TO BOOK AIRFARE AND LODGING. PARTICIPATION IN THIS TRAVEL SUPPORTS NIH'S MISSION. DR. BIANCHI WILL DEPART FROM WASHINGTON, DC AND RETURN TO WASHINGTON, DC.</t>
  </si>
  <si>
    <t>SEOUL, , KOR</t>
  </si>
  <si>
    <t>HUMAN GENOME SEOUL SOUTH KOREA</t>
  </si>
  <si>
    <t>NACHHD COUNCIL MEMBER</t>
  </si>
  <si>
    <t>04/21/2019 -04/26/2019</t>
  </si>
  <si>
    <t>7/17/2019-7/19/2019; SAN JOSE; DR. BIANCHI HAS BEEN INVITED TO THE 2019 SOCIETY FOR THE STUDY OF REPRODUCTION 52ND ANNUAL MEETING. DR. BIANCHI WILL PRESENT A TALK CALLED " FOUND IN TRANSLATION: INSIGHTS REGARDING FETAL, MATERNAL AND PLACENTAL BIOLOGY FROM CLINICAL IMPLEMENTATION OF CELL-FREE DNA SEQUENCING" OMEGA WAS USED TO BOOK AIRFARE AND LODGING. THE SOCIETY FOR THE STUDY OF REPRODUCTION WILL COVER IN-KIND DR. BIANCHI'S REGISTRATION FEE AND WILL PROVIDE A COMPLIMENTARY TICKET TO THE PRESIDENT'S RECEPTION AND CLOSING CEREMONIES. DR. BIANCHI WILL DEPART FROM WASHINGTON, DC  AND RETURN TO BOSTON, MA. PARTICIPATION IN THIS TRAVEL SUPPORTS NIH'S MISSION.</t>
  </si>
  <si>
    <t>SAN JOSE, CA, US</t>
  </si>
  <si>
    <t>SOCIETY FOR THE STUDY OF REPRO</t>
  </si>
  <si>
    <t>07/17/2019 -07/19/2019</t>
  </si>
  <si>
    <t>7/25/2019-7/29/2019; BOSTON, MA, DR. BIANCHI HAS BEEN INVITED TO SPEAK AT THE SOCIETY FOR DEVELOPMENTAL BIOLOGY. OMEGA WAS USED TO BOOK AIRFARE. TRAVELER WILL NOT NEED LODGING ACCOMMODATIONS. THE SOCIETY FOR DEVELOPMENTAL BIOLOGY WILL SPONSOR IN-KIND THE MEETING REGISTRATION AND ABSTRACT SUBMISSION. THE REGISTRATION FEE ALSO COVERS 6 COFFEE BREAKS, OPENING RECEPTION, AND CLOSING BANQUET. PARTICIPATION IN THIS TRAVEL SUPPORTS NIH'S MISSION. DR. BIANCHI WILL DEPART WASHINGTON, DC AND RETURNING TO WASHINGTON, DC.</t>
  </si>
  <si>
    <t>SOCIETY FOR DEVELOPMENTAL BIOL</t>
  </si>
  <si>
    <t>07/25/2019 -07/29/2019</t>
  </si>
  <si>
    <t>9/5/2019-9/12/2019; SINGAPORE, ASIA; DR. BIANCHI HAS BEEN INVITED TO RECEIVE THE ISPD PIONEER IN PRENATAL DIAGNOSIS AND THERAPY AWARD AT THE 23RD INTERNATIONAL CONFERENCE ON PRENATAL DIAGNOSIS AND THERAPY IN SINGAPORE. OMEGA WAS USED TO BOOK FLIGHTS. HOTEL RESERVATIONS WERE MADE THROUGH THE CONFERENCE BOOKING SITE. ISPD HAS OFFERED A COVERED IN-KIND REGISTRATION FEE. DR. BIANCHI WILL DEPART FROM WASHINGTON, DC AND RETURN TO WASHINGTON, DC. PARTICIPATION IN THIS TRAVEL SUPPORTS NIH'S MISSION.</t>
  </si>
  <si>
    <t>SINGAPORE, , SGP</t>
  </si>
  <si>
    <t>INTERNATIONAL SOCIETY FOR PREN</t>
  </si>
  <si>
    <t>09/05/2019 -09/12/2019</t>
  </si>
  <si>
    <t xml:space="preserve">BIELEKOVA, BIBIANA </t>
  </si>
  <si>
    <t>DR. BIELEKOVA HAS BEEN INVITED BY THE NATIONAL MULTIPLE SCLEROSIS SOCIETY TO BE A REVIEWER IN THEIR GRANT REVIEW PROCESS CALLED FAST FORWARD RELATED TO BIOMARKERS IN MULTIPLE SCLEROSIS. THIS WILL BE FOR ONE NIGHT OF TRAVEL TO NEW YORK CITY FOR ON APRIL 11, 2019. THE ADVISORY COMMITTEE MEETING WILL TAKE PLACE ON APRIL 12. ROUNDTRIP AMTRAK FARE, ONE NIGHT'S LODGING, BREAKFAST AND LUNCH ON 4/12, AND TAXI FARE TO AND FROM THE TRAIN STATION IN NEW YORK ARE COVERED IN-KIND BY THE SPONSOR. THIS WILL BENEFIT THE GOVERNMENT BY ALLOWING HER TO MEET WITH NEUROLOLOGISTS TO DISCUSS CUTTING EDGE RESEARCH IN THE FIELD OF NEUROIMMUNOLOGY, AND ESTABLISH NEW SCIENTIFIC COLLABORATIONS. PER FEDERAL REGULATION, NO HONORARIUM WILL BE ACCEPTED AND NO FEDERAL FUNDS ARE BEING USED. SHE HAS BEEN AUTHORIZED TO ATTEND IN NTPS. LATE JUSTIFICATION MEMO HAS BEEN INCLUDED IN THE TRAVEL RECEIPTS. THIS TRAVEL IS LATE BECAUSE THE EXECUTED CONFIDENTIAL DISCLOSURE AGREEMENT WAS SENT TO DR. BIELEKOVA ON MARCH 19, 2019, AND AS OF MARCH 28, THE APPROVAL FROM THE ETHICS OFFICE HAS NOT BEEN RECEIVED.</t>
  </si>
  <si>
    <t>NATIONAL MULTIPLE SCLEROSIS SO</t>
  </si>
  <si>
    <t>STAFF CLINICIAN</t>
  </si>
  <si>
    <t>DR. BIELEKOVA WILL ATTEND 2 MEETS IN PHILADELPHIA, PA FROM 5/2 ?¿¿ 5/9/19 ?¿¿ THE WLN AND THEN AAN ANNUAL MEETING.  SHE WILL FIRST ATTEND THE WOMEN LEADING IN NEUROLOGY PROGRAM (WLN) FROM 5/3 ?¿¿ 5/6.  THIS IS AN INTERACTIVE TRAINING PROGRAM DESIGNED TO IDENTIFY, ENGAGE, AND MENTOR UP TO 12 MID-CAREER FEMALE MEMBER NEUROLOGISTS WHO ARE COMMITTED TO PROFESSIONAL, COMMUNITY, AND SOCIETY LEADERSHIP. THE AAN RECOGNIZES THE IMPORTANCE OF HAVING LEADERS WHO REFLECT THE DEMOGRAPHICS OF ITS MEMBERS AND THE PATIENTS THEY SERVE, AND HAS MADE IT PART OF ITS DIVERSIFICATION STRATEGY TO IDENTIFY AND SUPPORT WOMEN WHO ARE DRIVEN TO IMPROVE THE NEUROLOGY PROFESSION. DR. BIELEKOVA WAS SELECTED ON JULY 23, 2018 TO PARTICIPATE IN THIS EVENT, ON MAY 2 THROUGH MAY 6 IN PHILADELPHIA, PA AND THIS IS THE 3RD OF 3 CONFERENCES. THIS PORTION OF THE TRIP IS SPONSORED IN KIND, THE SPONSOR WILL PROVIDE THE FOLLOWING IN-KIND. ROUND TRIP TRAIN FARE, LODGING FROM 5/2 - 5/5, MEALS UP TO $61 PER DAY, AND COMPLIMENTARY SHUTTLE SERVICE FROM THE HOTEL TO THE CONVENTION CENTER. THE SPONSOR IS PROVIDING IN-KIND LODGING VALUED AT $279 PER NIGHT WHICH IS 155% OVER THE GOVERNMENT PER DIEM OF $180 PER NIGHT.  THE SPONSOR HAS CONFIRMED THAT ALL PARTICIPANTS WILL RECEIVE THE SAME OR SIMILAR ACCOMMODATIONS.  NEXT, DR. BIELEKOVA WILL ATTEND THE AAN ANNUAL MEETING FROM 5/6 - 5/9/19.</t>
  </si>
  <si>
    <t>05/02/2019 -05/09/2019</t>
  </si>
  <si>
    <t>DR. BIELEKOVA WAS INVITED TO SPEAK AT THE 7TH MEDITERRANEAN NEUROSCIENCE CONFERENCE IN MARRAKECH, MOROCCO FROM JUNE 23-27, 2019. THE TITLE OF HER TALK IS: "BIOLOGICAL BASIS OF MULTIPLE SCLEROSIS SEVERITY." THE SPONSOR IS UNABLE TO PROVIDE HER LODGING FEES IN-KIND AND A STO WAIVER HAS BEEN SUBMITTED FOR CONSIDERATION TO REQUEST THE LODGING BE REIMBURSED WHEN SHE RETURNS. IN COMPLIANCE WITH FEDERAL REGULATION, NO FEDERAL FUNDS WILL BE USED BY THE SPONSOR
TO SUPPORT THESE TRAVEL EXPENSES AND NO HONORARIUM WILL BE PROVIDED. TRAVELER WAS APPROVED TO ATTEND THIS CONFERENCE IN NTPS. FOREIGN FLAG CARRIER IS ATTACHED AS WELL AS THERE ARE NO AMERICAN CARRIER BETWEEN PARIS TO MARRAKECH, AND FROM MARRAKECH TO PARIS. LATE JUSTIFICATION: RECEIVED THE CONFIRMATION FROM THE SPONSOR ON 5/29 FOR THE LODGING EXPENSE. THE SUPPORT STAFF MEMBER IS OUT OF THE OFFICE THIS WEEK, SO WE APOLOGIZE AND APPRECIATE YOUR CONSIDERATION WITH THIS REQUEST. THE REGISTRATION WAS PAID VIA AMBIS AND THE CONFIRMATION WILL BE UPLOADED UPON RECEIPT FROM DR. BIELEKOVA WHO HAS NOT RECEIVED THIS YET FROM THE CONFERENCE.</t>
  </si>
  <si>
    <t>MARRAKECH, , MAR</t>
  </si>
  <si>
    <t>MEDITERRANEAN NEUROSCIENCE SOC</t>
  </si>
  <si>
    <t>06/23/2019 -06/27/2019</t>
  </si>
  <si>
    <t>DR. BIBIANA BIELEKOVE HAS BEEN INVITED TO ACTIVELY PARTICIPATE AT THE 35TH CONGRESS OF ECTRIMS, WHICH WILL BE HELD TOGETHER WITH THE 24TH ANNUAL CONFERENCE OF REHABILITATION IN MS (RIMS) FROM 11 ?¿¿ 13 SEPTEMBER 2019 IN STOCKHOLM, SWEDEN. IN COMPLIANCE WITH FEDERAL REGULATION, NO HONORARIUM WILL BE PROVIDED, AND NO FEDERAL FUNDS ARE BEING USED FOR THE PAYMENT OF TRAVEL EXPENSES. TRAVEL EXPENSES ARE DERIVED FROM THE ECTRIMS 2019 CONGRESS. SPONSOR WILL PROVIDE THE FOLLOWING IN-KIND: ROUND TRIP AIRFARE IN ECONOMY CLASS, A PERSONAL TRANSFER TO/FROM THE AIRPORT TO/FROM THE HOTEL, AND IN-KIND LODGING FOR 4 NIGHTS VALUED AT $270 PER NIGHT WHICH IS 133% ABOVE OF THE GOVERNMENT LODGING ALLOWANCE OF $203. THE SPONSOR HAS CONFIRMED THAT ALL OTHER FEDERAL OR NON-FEDERAL PARTICIPANTS WILL BE PROVIDED WITH THE SAME OR SIMILAR ACCOMMODATIONS. SPONSOR ALSO WAIVED THE REGISTRATION FEE IN THE AMOUNT OF $660. LASTLY, THE SPONSOR WILL PROVIDE THE FOLLOWING MEALS IN-KIND: 9/11 LUNCH, 9/12 LUNCH AND DINNER, 9/13 LUNCH. TRAVELER WAS APPROVED TO ATTEND THIS CONFERENCE IN NTPS.</t>
  </si>
  <si>
    <t>ECTRIMS SWITZERLAND</t>
  </si>
  <si>
    <t>09/09/2019 -09/14/2019</t>
  </si>
  <si>
    <t>BIESECKER, LESLIE G</t>
  </si>
  <si>
    <t>CONT. FROM ABOVE?¿?.PART 2-HE WILL THEN TRAVEL TO DUARTE, CA APRIL 5-7, 2019 TO SPEAK AT THE CITY OF HOPE'S 8TH ANNUAL CLINICAL CANCER GENOMICS CONFERENCE. TITLE: EXCEPTIONALISM TO EXCEPTIONAL CARE.  **PART 1-(NON-SPONSORED) ACMG APRIL 2-5, 2019.  NHGRI PAYS FOR ONE-WAY AIRFARE FROM DC TO SEATTLE, WA-$230.30; LODGING FOR 3 NIGHTS-$189/NIGHT PLUS TAX.  REGISTRATION-$665 (NO MEALS) WAS PAID VIA POTS#19-003803.  OMEGA WAS USED FOR BOTH AIRFARE AND LODGING FOR THIS NON-SPONSORED PORTION AND PER COST COMPARISON, TRAVELER CHOSE THE LOWEST METHOD OUT OF IAD COMPARED TO DCA ($309) AND BWI ($233). **PART 2-(SPONSORED DOMESTIC)-THE FOLLOWING WILL BE PROVIDED IN-KIND: AIRFARE FROM WA TO CA AND BACK TO DC ($566.10), LODGING FOR 2 NIGHTS-$152/NIGHT PLUS TAX, WAIVED REGISTRATION ($550). REGISTRATION INCLUDES THE FOLLOWING MEALS:  DINNER ON 4/5, BREAKFAST AND LUNCH ON 4/6.  TRAVELER WILL NOT ARRIVE IN TIME TO PARTAKE IN PROVIDED BREAKFAST AND LUNCH ON 4/5. ALL INVITED GUESTS ARE RECEIVING SIMILAR BENEFITS.  COST COMPARISON NOT COMPLETED AS OMEGA WAS NOT USED FOR SPONSORED AIRFARE OR LODGING IN CA. BOTH AIRFARE AND LODGING WERE ARRANGED AND PROVIDED IN-KIND. NHGRI WILL PAY ALL OTHER EXPENSES FOR THIS TRAVEL.  ROUNDTRIP TAXI TO/FROM RESIDENCE ESTIMATED-$180; ROUNDTRIP TAXI TO/FROM AIRPORT IN WA ESTIMATED-$200; TAXI TO/FROM AIRPORT IN CA ESTIMATED-$200.  BAG FEES-$100.  TRAVELER IS REQUESTING REIMBURSEMENT FOR INTERNET FEES FOR WORK RELATED BUSINESS ESTIMATED-$14/DAY.  NEITHER WA OR CA ARE HOTEL TAX EXEMPT STATES.</t>
  </si>
  <si>
    <t>CITY OF HOPE NATIONAL MEDICAL</t>
  </si>
  <si>
    <t>MED OFFCR (TT-INVESTIGATOR)</t>
  </si>
  <si>
    <t>04/02/2019 -04/07/2019</t>
  </si>
  <si>
    <t>ON THIS SPONSORED DOMESTIC TRAVEL, THE FOLLOWING WILL BE PROVIDED IN-KIND: ROUNDTRIP AIRFARE-$561.50; RENTAL CAR-$117.07; TWO NIGHTS OF LODGING-$199 (7/22) AND $99/NIGHT PLUS TAX (7/23); AND REGISTRATION FEE-$2100 (INCLUDES BREAKFAST AND LUNCH ON 7/23). OTHER INVITED GUESTS ARE RECEIVING SIMILAR BENEFITS.  COST COMPARISON NOT NEEDED AS OMEGA WAS NOT USED. AIRFARE, LODGING AND RENTAL CAR WAS ARRANGED AND PROVIDED IN-KIND.  RENTAL CAR WAS THE MOST ADVANTAGEOUS TO THE SPONSOR DUE TO THE DISTANCE THE VENUE IS AWAY FROM THE AIRPORT (ONE WAY TAX IS APPROX. $120). NHGRI PAYS ALL OTHER EXPENSES FOR THIS TRAVEL:  BAG FEES-$60; ROUNDTRIP TAXI TO/FROM RESIDENCE-$200; RENTAL CAR FUEL-$60. MAINE IS NOT A TAX EXEMPT STATE.</t>
  </si>
  <si>
    <t>BAR HARBOR, ME, US</t>
  </si>
  <si>
    <t>JACKSON LABORATORY BAR HARBOR</t>
  </si>
  <si>
    <t>07/22/2019 -07/24/2019</t>
  </si>
  <si>
    <t>P2-KANSAS CITY, KS (9/3-9/5)-DR. BIESECKER WILL SPEAK AT THE UNIVERSITY OF KANSAS MEDICAL CENTER?¿¿S 2ND ANNUAL R. NEIL SCHIMKE LECTURESHIP.  TITLE: MOSAICISM AND A NEW TAXONOMY OF DISEASE (9/4). P3-SAN DIEGO, CA (9/5-9/7)-DR BIESECKER WILL SPEAK AT THE ADVANCES IN GENOME BIOLOGY AND TECHNOLOGY (ABGT) PRECISION HEALTH MEETING. TITLE: MOSAICISM AND A NEW TAXONOMY OF DISEASE (9/6).  ***ON THIS THREE-PART SPONSORED DOMESTIC TRAVEL, THE FOLLOWING WILL BE PROVIDED IN-KIND: PART 1-(NEW YORK)-TRAIN FARE-$156 AND ONE NIGHT OF LODGING-$259/NIGHT PLUS TAX; AND BREAKFAST, LUNCH AND DINNER ON (9/3). PART 2-(KANSAS)-ROUNDTRIP AIRFARE-$496.80, LODGING FOR 2 NIGHTS-$229/NIGHT PLUS TAX; LUNCH AND DINNER ON 9/4. PART 3-(CALIFORNIA)-ONE-WAY AIRFARE TO DC-$330.30 AND REGISTRATION-$1,845. REGISTRATION INCLUDES TWO NIGHTS OF LODGING AND THE FOLLOWING MEALS: BREAKFAST AND LUNCH-(9/5) AND BREAKFAST, LUNCH AND DINNER-(9/6).  OTHER INVITED GUESTS ARE RECEIVING SIMILAR BENEFITS.  THERE IS NO REGISTRATION FEE FOR NY OR KS MEETINGS.  TRAVELER IS REQUESTING APPROVAL OF ACTUAL SUBSISTENCE FOR SPONSOR IN-KIND LODGING VALUED AT $229 WHICH IS 183% OF THE GOVERNMENT ALLOWANCE OF $125.  TRAVELER WILL DECLINE ALL OFFERED GROUND TRANSPORTATION. NHGRI PAYS ALL OTHER EXPENSES.  BAG FEES-$120; ESTIMATED INTERNET FEES-$105 FOR WORK RELATED BUSINESS; TAXI TO/FROM RESIDENCE ESTIMATED-$180; TAXI TO/FROM NY TRAIN STATION ESTIMATED-$200; ESTIMATED TAXI/FROM AIRPORT IN KANSAS-$200; ESTIMATED TAXI TO/FROM CA AIRPORT ESTIMATED-$200. COST COMPARISON NOT NEEDED AS OMEGA WAS NOT USED.  ALL AIRFARE AND LODGING WERE ARRANGED AND PROVIDED IN-KIND.  NEW YORK AND KANSAS ARE HOTEL TAX EXEMPT STATES BUT MAY NOT APPLY TO THE SPONSOR.  HOTEL TAX EXEMPTIONS DO NOT APPLY TO THE CALIFORNIA PORTION AS LODGING IS INCLUDED IN THE REGISTRATION FEES.</t>
  </si>
  <si>
    <t>GENOME PARTNERSHIP</t>
  </si>
  <si>
    <t>09/02/2019 -09/07/2019</t>
  </si>
  <si>
    <t>NEW YORK UNIVERSITY</t>
  </si>
  <si>
    <t>UNIVERSITY OF KANSAS AT KANSAS</t>
  </si>
  <si>
    <t>ON THIS SPONSORED DOMESTIC TRAVEL, THE FOLLOWING WILL BE PROVIDED IN-KIND: ROUNDTRIP AIRFARE-$348.60; ONE NIGHT OF LODGING-$112.23 PLUS TAX, AND THE WORKING GROUP WAIVED REGISTRATION FEE $50. WAIVED REGISTRATION FEE INCLUDES DINNER ON 9/20.   ALL INVITED GUESTS ARE RECEIVING SIMILAR BENEFITS.  NHGRI WILL PAY ALL OTHER COSTS. ROUNDTRIP TAXI TO/FROM RESIDENCE ESTIMATED-$200; TAXIS TO/FROM FL AIRPORT ESTIMATED-$200 AND BAG FEES-$60. OMEGA WAS NOT USED FOR ANY PART OF THIS TRAVEL AS BOTH AIRFARE AND LODGING WERE PROVIDED IN-KIND.  TRAVELER WILL BE STAYING WITH FAMILY ON 9/21 (NON-WORK DAY) AT NO COST TO THE GOVERNMENT.  BOTH AIRFARE AND M&amp;IE HAS BEEN ZEROED OUT FOR 9/21. THE SPONSOR HAS CONFIRMED THERE WAS NO PRICE DIFFERENCE LEAVING ON 9/22 VS. 9/21.  FLORIDA IS A HOTEL TAX EXEMPT STATE BUT MAY NOT APPLY TO SPONSOR.</t>
  </si>
  <si>
    <t>ORLANDO, FL, US</t>
  </si>
  <si>
    <t>BINDER, NICOLE M</t>
  </si>
  <si>
    <t>TO PROVIDE MEDICAL/NURSING CARE AND SUPPORT TO CAMPERS AT CAMP FANTASTIC.</t>
  </si>
  <si>
    <t>08/09/2019 -08/17/2019</t>
  </si>
  <si>
    <t>BIRNBAUM, LINDA S</t>
  </si>
  <si>
    <t>AMENDMENT-THE SPONSOR DID NOT PAY FOR THE 3 NIGHTS OF LODGING AS STATED IN THE INVITATION LETTER.  TRAVELER TO SPEAK AT THE 15TH INTERNATIONAL UNION OF TOXICOLOGY (IUTOX) INTERNATIONAL CONGRESS OF TOXICOLOGY (ICTXV) MEETING, JULY 15-18, 2019, HONOLULU, HAWAII. TRAVEL DATES: JULY 13 AND 19. THE TRAVELER IS FLYING OVERNIGHT AND DOES NOT ARRIVE BACK IN NC UNTIL 7/20/2019. NON DUTY DAY JULY 13, 2019 AT NO COST TO THE GOVERNMENT. 
 THE SPONSOR WILL PROVIDE IN-KIND; AIRFARE AND 3 NIGHTS OF LODGING AND TICKET TO GALA EVENT. HOTEL BOOKED THROUGH THE CONFERENCE ORGANIZERS AND IS WITHIN PER DIEM. NO REGISTRATION FOR SPEAKERS. EFFICIENT SPENDING: CTTS APPROVAL APRIL 3, 2019.  ODA APPROVED JAN 2009. WAG APPROVED JUNE 29, 2019.</t>
  </si>
  <si>
    <t>DIRECTOR NIEHS</t>
  </si>
  <si>
    <t>07/13/2019 -07/20/2019</t>
  </si>
  <si>
    <t>TRAVELER WILL ATTEND THE 39TH INTERNATIONAL SYMPOSIUM ON HALOGENATED PERSISTENT ORGANIC POLLUTANTS IN KYOTO, JAPAN,  AUG 25-30, 2019. REGISTRATION IS WAIVED FOR ALL SPEAKERS. TSUKUBA, JAPAN ON AUGUST 31, 2019 FOR PRE-MEETING AND THEN ATTEND THE NATIONAL INSTITUTE OF ENVIRONMENTAL HEALTH SCIENCES INTERNATIONAL ADVISORY BOARD MEETING, IN TSUKUBA, JAPAN, SEPT. 1 THRU 4, 2019. THE NIES MEETING IS SPONSORED.  NIEHS, NC WILL PAY LODGING ON AUG 31, 2019, THE SPONSOR IS PAYING (IN-KIND) FOR HOTEL FOR SEPT 1 THRU 3, LOCAL TRAVEL AND RETURN BUSINESS CLASS AIRFARE (PREMIUM CLASS APPROVED 8/1) TO THE US FROM JAPAN. LODGING IS WITHIN PER DIEM.  TRAVEL DATES AUG 22, SEPT 1 AND 4. BECAUSE OF DISTANCE TRAVELED, OVER 17 HOURS OF FLIGHT TIME, TRAVELER IS ALLOWED A DAY OF REST WILL BE AUG 24, 2019 IN BETWEEN ARRIVAL AND THE START OF THE CONFERENCE.
ETHICS APPROVED ON MAY 9 2019.  CTTS APPROVAL FEB 14 2019 AND JUN 28 2019.   CURRENT JAPAN VISA EXPIRES JULY 11, 2022. HTSOS COMPLETED DEC 16, 20116, GFE TICKET SUBMITTED JULY 3 2019. 
BIRNBAUMLS@NIEHS.NIH.GOV; 919-280-2884</t>
  </si>
  <si>
    <t>KYOTO, , JPN</t>
  </si>
  <si>
    <t>NATIONAL INSTITUTE FOR ENVIRON</t>
  </si>
  <si>
    <t>08/22/2019 -09/04/2019</t>
  </si>
  <si>
    <t>BISHOP, RACHEL J</t>
  </si>
  <si>
    <t>DR. BISHOP HAS BEEN INVITED TO THE CRN FAMILY CONFERENCE AS A PANELIST. 
DR. BISHOP IS REQUESTING APPROVAL OF ACTUAL SUBSISTENCE FOR SPONSOR IN-KIND LODGING VALUED AT $189 WHICH IS 105% OF THE GOVERNMENT ALLOWANCE OF $180. THIS PERCENTAGE FALLS WITHIN THE 300% THRESHOLD ALLOWED BY THE FTR. THE SPONSOR HAS NOTED THAT ALL OTHER NON-FEDERAL PARTICIPANTS WILL BE PROVIDED WITH THE SAME ACCOMMODATIONS.</t>
  </si>
  <si>
    <t>CYSTINOSIS RESEARCH NETWORK IL</t>
  </si>
  <si>
    <t>CHIEF, CONSULT SERV</t>
  </si>
  <si>
    <t>07/18/2019 -07/20/2019</t>
  </si>
  <si>
    <t>BLACKSHEAR, PERRY J</t>
  </si>
  <si>
    <t>TRAVELER APPROVED TO TRAVEL BUFFALO, NY TO BE THE DISTINGUISHED SPEAKER FOR THE GEM SEMINAR AND TO MEET WITH SCIENTISTS OF THE GENOME, ENVIRONMENT AND MICROBIOME (GEM) COMMUNITY OF EXCELLENCE AT THE UNIV. OF BUFFALO IN BUFFALO, NY ON APRIL 3-5, 2019. SPONSOR WILL PAY IN KIND FOR AIRFARE FROM RDU TO NY TO CHICAGO, TWO NIGHTS LODGING AND MEALS DURING STAY. LODGING RESERVED BY THE SPONSOR.  DR. BLACKSHEAR IS REQUESTING APPROVAL OF ACTUAL SUBSISTENCE FOR SPONSOR IN-KIND LODGING VALUED AT $108 WHICH IS 104 PERCENT OF THE GOVERNMENT ALLOWANCE OF $104.  THIS PERCENTAGE FALLS WITHIN THE 300 PERCENT THRESHOLD ALLOWED BY THE FTR.  THE SPONSOR HAS NOTED THAT ALL OTHER NON-FEDERAL PARTICIPANTS WILL BE PROVIDED WITH THE SAME ACCOMMODATIONS. ATTACHMENT G APPROVAL FOR THIS TRAVEL OBTAINED ON FEB 20, 2019 AND IS INCLUDED IN THE SCANNED DOCUMENT SECTION OF THIS AUTHORIZATION. NEW YORK TAX EXEMPTION FORM GIVEN TO TRAVELER.  TRAVELER WILL DEPART RTP APR 3RD AND DEPART BUFFALO, NY APR 5, 2019. DR. BLACKSHEAR WILL THEN TRAVEL TO CHICAGO, IL TO SPEAK AND ATTEND THE 2019 ASSOCIATION OF AMERICAN PHYSICIANS (AAP), THE AMERICAN SOCIETY FOR CLINICAL INVESTIGATION (ASCI) AND THE AMERICAN PHYSICIAN SCIENTISTS ASSOCIATION (APSA) JOINT MEETING ON 4/5-7/2019 IN CHICAGO, IL. REGISTRATION FEE OF $720 PAID WITH THE GOVT PURCHASE CARD AND INCLUDES DINNER 4/65 AND 4/6.  AIRFARE BOOKED THOUGH OMEGA FOR ONE WAY TO RDU AND LODGING RESERVED THROUGH MEETING ORGANIZERS BLOCK OF ROOMS AT PER DIEM.  EFFICIENT SPENDING WAS APPROVED ON 10/25/2018 AND UPLOADED IN THIS DOCUMENT ALONG WITH ETHICS APPROVED ON 2/26/19.  NO TAX EXEMPTION FOR IL.</t>
  </si>
  <si>
    <t>04/03/2019 -04/07/2019</t>
  </si>
  <si>
    <t>BLACKSTONE, CRAIG D</t>
  </si>
  <si>
    <t>THE TRAVELER HAS BEEN INVITED TO SPEAK AT THE UNIVERSITY OF TEXAS SAN ANTONIO BIOLOGY DEPARTMENT SPRING SEMINAR ON APRIL 4TH, 2019 IN SAN ANTONIO, TEXAS. TITLE OF LECTURE ENTITLED, SHAPING THE ENDOPLASMIC RETICULUM IN NEURONS: INSIGHTS FROM THE HEREDITARY SPASTIC PARAPLEGIAS. TRAVELER WILL DEPART 4/3 FROM DC AND ARRIVE THE SAME DAY IN SAN ANTONIO, TX. TRAVELER WILL DEPART SAN ANTONIO ON 4/5 AND ARRIVE TO DC THE SAME DAY. SPONSOR WILL PAY IN-KIND FOR AIRFARE, LODGING AND MIE ON 4/4. TRAVELER WILL STAY AT THE WINDHAM HOTEL AT 100USD PER NIGHT WHICH BELOW THE ALLOWED PER DIEM RATE OF 126USD. ODA IS APPROVED AND ATTACHED. CONFIRMED WITH THE SPONSOR THAT NO HONORARIUM WILL BE GIVEN AND NO FEDERAL FUNDS WILL BE USED TO SUPPORT THIS TRAVEL. THIS TRAVEL IS STE APPROVED IN SPARC AND WAS APPROVED BY THE TRAVELERS SUPERVISOR DR. AVI NATH.</t>
  </si>
  <si>
    <t>UNIVERSITY OF TEXAS AT BROWNSV</t>
  </si>
  <si>
    <t>TRAVELER WILL ATTEND AND SPEAK AT THE 60THH ANNUAL MEETING OF THE JAPANESE SOCIETY OF NEUROLOGY IN OSAKA, JAPAN FROM MAY 22, 2019 TO MAY 25, 2019. TITLE OF THE TALK IS SHAPING ENDOPLASMIC RETICULUM IN NEURONS INSIGHTS FROM SPASTIC PARAPLEGIAS.  TRAVELER WILL DEPART FROM DC ON 5/20 AND ARRIVE THE NEXT DAY, 5/21 TO OSAKA, JAPAN (LAYOVER IN TOKYO). TRAVELER WILL DEPART FROM OSAKA ON 5/25 AND ARRIVE THE SAME DAY TO DC (LAYOVER IN TOKYO).  THE SPONSOR, JAPANESE SOCIETY OF NEUROLOGY, WILL PAY IN-KIND FOR AIRFARE AND LODGING. TRAVELER WILL STAY AT THE RIHGA ROYAL HOTEL AT THE PER DIEM RATE ALLOWED OF 288USD. NO SPONSORED MEALS WILL BE ACCEPTED BECAUSE THE TRAVELER IS SEVERELY ALLERGIC TO SEAFOOD AND DAIRY AND CANNOT RISK EATING FOOD OF UNKNOWN SOURCES WHILE TRAVELING. REGISTRATION FEE IS WAIVED BY THE SPONSOR. A BANQUET ATTENDANCE IS INCLUDED IN THE COST OF THE WAIVED REGISTRATION FEES BUT THE TRAVELER WILL ONLY ATTEND OUT OF RESPECT TO THE SPONSOR TO SPEAK WITH OTHER PRESENTERS AND ATTENDEES WILL NOT HAVE FOOD. ODA IS APPROVED AND ATTACHED. CONFIRMED WITH THE SPONSOR THAT NO HONORARIUM WILL BE GIVEN AND NO FEDERAL FUNDS WILL BE USED TO SUPPORT THIS TRAVEL. DR. NATH HAS APPROVED THIS TRAVEL AND NIH APPROVED IN SPARC.</t>
  </si>
  <si>
    <t>JAPANESE SOCIETY OF NEUROLOGY</t>
  </si>
  <si>
    <t>05/20/2019 -05/25/2019</t>
  </si>
  <si>
    <t>THIS IS A 2 PART SPONSORED TRAVEL FOR 2 CONFERENCES. THIS IS A 2 PART SPONSORED TRAVEL FOR 2 CONFERENCES. TRAVELER IS INVITED TO GIVE A TALK AT THE 2019 SPASTIC PARAPLEGIA FOUNDATION (SPF) 17THH ANNUAL SPASTIC PARAPLEGIA FOUNDATION CONFERENCE IN SAN ANTONIO, TX FROM JUNE 21, 2019 TO JUNE 22, 2019. TITLE OF TALK IS RESEARCH ADVANCES IN THE HSPS. TRAVELER WILL DEPART IAD ON 6/21 AND ARRIVE TO SAN ANTONIO THE SAME DAY. TRAVELER WILL DEPART TX ON 6/23 AND ARRIVE THE SAME DAY TO ASPEN, CO (LAYOVER IN HOUSTON). TRAVELER WILL DEPART ASPEN ON 6/26 AND ARRIVE THE SAME DAY TO IAD (LAYOVER IN DENVER). SPONSOR, SPF, WILL PAY IN-KIND FOR LODGING. TRAVELER WILL STAY AT THE HILTON HOTEL AT 109USD WHICH IS BELOW THE PER DIEM RATE OF 126USD. REGISTRATION FEE OF 140USD HAS BEEN WAIVED FOR ALL INVITED SPEAKERS. SECOND PART OF THE TRAVEL, TRAVELER WILL ATTEND AND PRESENT AT THE 2019 ?¿¿ FASEB ?¿¿ THE ENDOPLASMIC RETICULUM (ER) CONFERENCE IN SNOWMASS VILLAGE, CO FROM JUNE 23, 2019 TO JUNE 26, 2019. TALK ENTITLED, UNTANGLING THE STRUCTURE AND DYNAMICS OF THE ER: INSIGHTS FROM THE HEREDITARY SPASTIC PARAPLEGIAS. SPONSOR, FASEB, WILL REIMBURSE NIH BUT IS NOT ABLE TO PROVIDE AN EXACT REIMBURSEMENT AMOUNT PRIOR TO THE TRAVEL, THE TOTAL AIRFARE IS SHOWN AS SPONSORED CBA AND WILL BE ADJUSTED WHEN THE VOUCHER IS DONE AND THE EXACT AMOUNT OF REIMBURSEMENT IS KNOWN. REGISTRATION FEE OF 1725USD WAS PAID BY THE GOVERNMENT IMPAC CARD. CONTINUED: SEE PDF UPLOADED  OF COMPLETE TRAVEL DESCRIPTION COPIED FROM PREVIOUS CGE SUBMISSION WHICH CAUSED ERRORS WHEN APPROVED BY MARYANN SOFRANKO ON 6-10-19. NO OTHER MODIFICATIONS HAVE BEEN MADE TO THIS TRAVEL AUTHORIZATION FOR DR. CRAIG BLACKSTONE.</t>
  </si>
  <si>
    <t>06/21/2019 -06/26/2019</t>
  </si>
  <si>
    <t>SPASTIC PARAPLEGIA FOUNDATION</t>
  </si>
  <si>
    <t>TRAVELER HAS BEEN INVITED TO SPEAK AT THE NORTHWESTERN UNIVERSITY FEINBERG SCHOOL OF MEDICINE, MEDICAL SCIENTIST TRAINING PROGRAM STUDENT FACULTY RETREAT FROM JULY 11-14, 2019 IN CHICAGO, IL. THE TRAVELER WILL DEPART FROM DC ON 7/11 AND ARRIVE TO CHICAGO. HE WILL PRESENT A KEYNOTE SPEECH ENTITLED, PHYSICIAN SCIENTISTS IN THE 21ST CENTURY AND WILL SPEND TIME WITH FACULTY AND STUDENTS WHO ARE PART OF THE MEDICAL SCHOOL PROGRAM. THE SPONSOR, NORTHWESTERN UNIVERSITY, WILL PAY IN-KIND FOR AIRFARE AND LODGING. TRAVELER WILL STAY AT THE DOUBLE TREE HOTEL. TRAVELER IS REQUESTING APPROVAL OF ACTUAL SUBSISTENCE FOR SPONSOR IN-KIND LODGING VALUED AT 230USD WHICH IS 180 PERCENT OF THE GOVERNMENT ALLOWANCE OF 183USD. THIS PERCENTAGE FALLS WITHIN THE 300 PERCENT THRESHOLD ALLOWED BY THE FTR. THE SPONSOR HAS NOTED THAT ALL OTHER NON-FEDERAL PARTICIPANTS WILL BE PROVIDED WITH THE SAME ACCOMMODATIONS.  ACTUALS ARE BEING USED TO FREEZE THE EXPENSES FOR SPONSORED LODGING AND TO REMOVE THE COST OF M&amp;IE AS THE TRAVELER WILL HAVE MEALS WITH RELATIVES IN THE AREA AT A COST SAVINGS TO THE GOVERNMENT . AN ODA IS APPROVED AND ATTACHED. CONFIRMED WITH THE SPONSOR THAT NO HONORARIUM WILL BE GIVEN, NO FEDERAL FUNDS WILL BE USED TO SUPPORT THIS TRAVEL AND THAT ALL SPONSORED ACCOMMODATIONS AND MEALS ARE SIMILAR TO THOSE PROVIDED TO OTHER GUESTS. THIS TRAVEL IS STE APPROVED IN SPARC AND THE TRAVEL REQUEST WAS ROUTED IN ERROR TO THE TRAVELER'S SUPERVISOR, DR. FISCHBECK AND THIS TRAVEL AUTH WILL THEREFORE BE APPROVED BY DR. LORNA ROLE BY EMAIL PRIOR TO SUBMISSION DUE TO BUDGETARY ISSUES. THE TRAVEL PREPARER WILL ENSURE THAT NO EXPENSES ARE PAID BY NINDS AT VOUCHER TIME.</t>
  </si>
  <si>
    <t>NORTHWESTERN UNIVERSITY AT CHI</t>
  </si>
  <si>
    <t>07/11/2019 -07/14/2019</t>
  </si>
  <si>
    <t xml:space="preserve">BLANCO, CARLOS </t>
  </si>
  <si>
    <t>TRAVELER WILL TRAVEL TO PARIS, FRANCE WHERE HE WILL PRESENT AT THE INTERNATIONAL CONGRESS ON ADDICTOLOGY BEING HELD JUNE 5-7, 2019 AT THE BRONGNIART EVENT CENTER LOCATED AT 16 BOURSE IN PARIS.</t>
  </si>
  <si>
    <t>GROUPEMENT DE RECHERCHE POUR L</t>
  </si>
  <si>
    <t>06/03/2019 -06/09/2019</t>
  </si>
  <si>
    <t xml:space="preserve">BLAUWENDRAAT, CORNELIS </t>
  </si>
  <si>
    <t>ATTENDING TWO MEETINGS IN LIMA PERU, SEPT 15-23, 2019.
SEPT 16-20: INVITED TO SPEAK AT THE INTERNATIONAL SCHOOL ON INHERITED ATAXIAS: FROM GENETICS TO CLINICS. SPONSOR TO PAY IN-KIND: ROUNDTRIP AIRFARE, 2 NIGHTS HOTEL, TWO DINNERS, TWO LUNCHES, AND AIRPORT GROUND TRANSPORT. 
TRAVELER WILL BE IN NEW ORLEANS THE WEEKEND OF 9/14-15 FOR PERSONAL REASONS SO WILL DEPART FROM THERE ON SUNDAY 9/15 TO GO TO LIMA.
SEPT 21-22: PARTICIPATE IN THE LATIN AMERICAN RESEARCH CONSORTIUM ON THE GENETICS OF PARKINSON'S DISEASE (LARGE-PD) MTG.
THERE IS NO REGISTRATION FEE FOR EITHER MTG.
AGENDA ATTACHED FOR FIRST MEETING. NO FORMAL AGENDA FOR SECOND MTG.
9/3/2019: JUST LEARNED THAT BREAKFAST BUFFET IS INCLUDED IN HOTEL ROOM RATE.
HOTEL ROOM RATE FOR NIGHTS NIH IS PAYING IS $100--NO TAX FOR FOREIGN TRAVELERS.</t>
  </si>
  <si>
    <t>LIMA, , PER</t>
  </si>
  <si>
    <t>CONSEJO NACIONAL DE CIENCIA TE</t>
  </si>
  <si>
    <t>09/15/2019 -09/23/2019</t>
  </si>
  <si>
    <t>BLECK, CHRISTOPHER K</t>
  </si>
  <si>
    <t>DR. CHRISTOPHER BLECK HAS BEEN INVITED BY DR. NAOKO MIZUNO, GROUP LEADER OF CELLULAR AND MEMBRANE TRAFFICKING, TO SPEAK AT HER INSTITUTION, THE MAX PLANCK INSTITUTE OF BIOCHEMISTRY, IN MARTINSRIED, MUNICH, GERMANY, FROM JULY 1 TO 5, ABOUT THE FUTURE DIRECTION OF (CRYO) ELECTRON MICROSCOPY AND PARTICIPATE IN ROUNDTABLE DISCUSSIONS REGARDING RUNNING CRYO-EM FACILITIES EFFECTIVELY.  FROM JULY 6 TO 7, HE WILL ATTEND TOURS OF THE CRYO-EM CORE FACILITY THERE AND THE CRYO-EM SUITES OF WOLFGANG BAUMEISTER.  HIS TRAVEL DATES ARE JUNE 30 AND JULY 8?¿¿HIS VISIT AGENDA IS INCLUDED.
DR. BLECK IS LOOKING TO PURCHASE A CRYO-FIB MACHINE FOR THE NHLBI ELECTRON MICROSCOPY CORE, AND HE WILL BE LOOKING AT MACHINES DEVELOPED BY MAX PLANCK.  HE WILL BE ABLE TO LEARN TIPS AND ADVANTAGES OF THIS EQUIPMENT.  THIS WILL MAKE IT POSSIBLE FOR HIM TO MAINTAIN THE NHLBI ELECTRON MICROSCOPY CORE?¿¿S STATUS AS A STATE-OF-THE-ART FACILITY.
MAX PLANCK WILL BE PROVIDING ECONOMY CLASS AIRFARE, HOTEL ACCOMMODATIONS, GROUND TRANSPORTATION IN GERMANY, AND LUNCHES AND DINNERS (6/30-7/7) IN-KIND.  NIH WILL COVER INCIDENTAL EXPENSES, GROUND TRANSPORTATION IN THE US, AND ALL OTHER COSTS.
THIS TRAVEL IS NOT A CONFERENCE BECAUSE IT MEETS ONE OF THE OTHER NIH DEFINED MISSION EXEMPTIONS: TRAINING (NON-CONFERENCE)/DEMONSTRATIONS.  THERE IS NO REGISTRATION FEE FOR THIS MEETING.
THIS TRAVEL IS LATE BECAUSE DR. BLECK WAS INVITED ON JUNE 4, 2019.  AT THE TIME OF SUBMISSION, THE TRAVEL ACCOMMODATIONS HAVE NOT BEEN CONFIRMED YET, BUT WILL BE ADDED TO THE TRAVEL AUTHORIZATION AS SOON AS THEY ARE RECEIVED BY THE TRAVEL PLANNER.</t>
  </si>
  <si>
    <t>MUNICH, , DEU</t>
  </si>
  <si>
    <t>MAX PLANCK SOCIETY MUNICH GERM</t>
  </si>
  <si>
    <t>06/30/2019 -07/08/2019</t>
  </si>
  <si>
    <t xml:space="preserve">BODELON, CLARA </t>
  </si>
  <si>
    <t>08010-TB1-8037071-GENERAL ADMIN-TRAVELER WILL ATTEND AND PARTICIPATE IN THE 9TH INTERNATIONAL WORKSHOP ON BREAST DENSITY HELD IN WAIKIKI, HI FROM JUNE 5-7, 2019. SPONSOR IS COVERING TWO NIGHTS OF LODGING IN KIND. DR. BODELON IS REQUESTING APPROVAL OF ACTUAL SUBSISTENCE FOR SPONSOR IN-KIND LODGING VALUED AT $239 WHICH IS 135% OF COST OF THE GOVERNMENT ALLOWANCE OF $177. THE PERCENTAGE FALLS WITHIN THE 300% THRESHOLD ALLOWED BY THE FTR. THE SPONSOR HAS NOTED THAT ALL OTHER NON-FEDERAL PARTICIPANTS WILL BE PROVIDED WITH THE SAME ACCOMMODATIONS.  ITEB WILL COVER THE REMAINING 2 NIGHTS OF LODGING.  AEA MEMO IS ATTACHED. REGISTRATION FEE PAID BY BRANCH CREDIT CARD. FEE INCLUDES LUNCH ON JUNE 5-7 AND DINNER ON JUNE 5. PER HOTEL CLERK ROOM TAX IS 14.96% PER NIGHT. ITEB WILL COVER ALL EXPENSES.</t>
  </si>
  <si>
    <t xml:space="preserve">BODENREIDER, OLIVIER </t>
  </si>
  <si>
    <t>05/08/2019-05/10/2019: INVITED TO INDIANA UNIVERSITY-BLOOMINGTON TO PRESENT NLM?¿¿S RESEARCH IN THE FIELD OF MEDICAL INFORMATICS DURING THE COMMON COORDINATE FRAMEWORK WORKSHOP, IN BLOOMINGTON, IN.</t>
  </si>
  <si>
    <t>BLOOMINGTON, IN, US</t>
  </si>
  <si>
    <t>INDIANA UNIVERSITY BLOOMINGTON</t>
  </si>
  <si>
    <t>08/25/2019-09/02/2019: SERVING AS THE CO-CHAIR OF THE SCIENTIFIC PROGRAM COMMITTEE OF THE 17TH WORLD CONGRESS ON MEDICAL AND HEALTH INFORMATICS, MEDINFO 2019, IN LYON, FRANCE.</t>
  </si>
  <si>
    <t>LYON, , FRA</t>
  </si>
  <si>
    <t>INTERNATIONAL MEDICAL INFORMAT</t>
  </si>
  <si>
    <t>08/23/2019 -09/02/2019</t>
  </si>
  <si>
    <t>BODINE, DAVID M</t>
  </si>
  <si>
    <t>ON THIS SPONSORED DOMESTIC TRAVEL, THE FOLLOWING EXPENSES WILL BE COVERED IN KIND: ROUND TRIP AIRFARE IN THE AMOUNT OF $176.86; ROUND TRIP GROUND TRANSPORTATION TO AND FROM AIRPORT-ESTIMATED VALUE $41 X2=$82; FREE REGISTRATION WHICH INCLUDES LUNCH AND DINNER ON 6/14.  TRAVELER DECLINES DINNER ON 6/14 DUE TO SCHEDULE. DR. BODINE IS RECEIVING SAME BENEFITS AS THOSE OFFERED TO SIMILARLY SITUATED ATTENDEES. OMEGA WAS USED FOR SPONSORED AIRFARE. NO LODGING REQUIRED AS TRAVELER RETURNS AFTER PROGRAM ENDS ON 6/14. TRAVELER WILL BE IN FLIGHT STATUS THROUGH JUNE 15- M&amp;IE PROVIDED.  NHGRI PAYS FOR ALL REMAINING EXPENSES: TAXIS HOME TO DCA$48.94 AND BWI $91.25 FOR RETURN BWI TO HOME. NO CTT INTERNET OR BAGGAGE FEES REQUESTED FOR THIS TRAVEL. TN IS NOT TAX-EXEMPT STATE.</t>
  </si>
  <si>
    <t>MEMPHIS, TN, US</t>
  </si>
  <si>
    <t>ST JUDES CHILDRENS RESEARCH HO</t>
  </si>
  <si>
    <t>06/14/2019 -06/15/2019</t>
  </si>
  <si>
    <t>THIS IS AN FTE DOMESTIC SPONSORED TRAVEL.  THE SPONSOR IS COVERING THE FOLLOWING EXPENSES IN KIND: ROUND TRIP AIRFARE TO PORTLAND ME $410.60; LODGING JULY 7-12 (FIVE NIGHTS) AT POINT SEBAGO CASCO ME $140 PER NIGHT; ALL MEETING MEALS JULY 7-12. OMEGA WAS NOT USED FOR LODGING OR AIRFARE SINCE SPONSOR COVERED IN KIND. TRAVELER IS RECEIVING SAME BENEFITS AS THOSE OFFERED TO SIMILARLY SITUATED TRAVELERS. THERE IS NO REGISTRATION FEES FOR THIS TRAVEL. THE FOLLOWING EXPENSES ARE REQUESTED TO BE PAID FOR BY NIH: TAXIS HOME TO DCA AIRPORT AND RETURN ESTIMATED $55 ($48+15% TIP) EACH WAY. RENTAL CAR THROUGH OMEGA REQUESTED FOR USE IN ME FOR WHICH TOTAL COST WOULD BE $327.52 PLUS GAS $65 THAT IS A TOTAL $392.52. NO PARKING FEES NEEDED AT CAMP. USE OF A RENTAL CAR IS BEING REQUESTED DUE TO THE AREA BEING QUITE REMOTE. IN ADDITION, THE TRAVELER WILL BE STAYING 3 MILES FROM CAMP SUNSHINE AND WILL NEED TRANSPORTATION TO GET BACK AND FORTH EACH DAY.  CAMP SUNSHINE IS 2.5 HOURS FROM PORTLAND. CASCO, THE TOWN WHERE CAMP SUNSHINE IS THAT HAS NO TAXIES. IN ADDITION, THE CAMP IS FOR THE KIDS AND THEIR FAMILIES, SO THE INVITEES STAY AT OFF CAMP LOCATIONS. IN THE UNLIKELY EVENT THAT TRAVELER COULD GET A TAXI RIDE OUT THERE (PORTLAND DOES NOT HAVE MANY), HE WOULD STILL NEED TO GET BACK AND FORTH FROM CAMP SUNSHINE AND WHERE HE IS STAYING (3 MILES EACH WAY) ALSO, HE WOULD NEED TO GET TO THE AIRPORT. THEREFORE, THE USE OF A RENTAL CAR IS MOST EFFICIENT.  COST COMPARISON IS NOT NEEDED AS THE SPONSOR HAS COVERED TICKET EXPENSES. ME IS TAX EXEMPT STATE.</t>
  </si>
  <si>
    <t>07/07/2019 -07/12/2019</t>
  </si>
  <si>
    <t>TITLE OF PRESENTATION: "IN APPRECIATION OF GEORGE?¿¿S INFLUENCE, MENTORSHIP AND GUIDANCE". THIS IS A DOMESTIC SPONSORED TRAVEL. THE SPONSOR IS COVERING THE FOLLOWING EXPENSES IN KIND: R/T AIRFARE IN THE AMOUNT OF $453.59; LODGING ONE NIGHT ON 9/15 $234 PLUS EST. $40 TAXES; MEALS PROVIDED 9/16 SPEAKERS LUNCH AND DINNER BUT DECLINES DINNER; AND GROUND TRANSPORTATION IN WA IN THE AMOUNT OF $100.  TRAVELER IS RECEIVING SAME BENEFITS AS THOSE OFFERED TO SIMILARLY SITUATED INVITEES. THERE ARE NO REGISTRATION FEES FOR THIS MEETING. OMEGA WAS NOT USED FOR AIRFARE OR HOTEL BECAUSE THE SPONSOR HAS COVERED IN KIND. DR. BODINE DEPARTS SEATTLE ON 9/16 IN THE EVENING AND ARRIVES ON 9/17 IN IAD -NO LODGING NEEDED. THE FOLLOWING EXPENSES HAVE BEEN ADDED; 9/15 -$54.00 TAXI HOME TO DCA, BAGGAGE FEES $30 EACH WAY, 9/17 $75.90 - TAXI IAD TO HOME; MISC. EXPENSES FOR UNCOVERED MIES $57. COST COMPARISON NOT NEEDED SINCE AIRFARE IS IN KIND.  SEATTLE WASHINGTON IS NOT TAX-EXEMPT SATE; NO CTT OR INTERNET REQUESTED.</t>
  </si>
  <si>
    <t>FRED HUTCHINSON CANCER RESEARC</t>
  </si>
  <si>
    <t>09/15/2019 -09/17/2019</t>
  </si>
  <si>
    <t>THIS IS A SAME DAY 9/28  FTE DOMESTIC SPONSORED TRAVEL APPROVED AS EXEMPT IN CONFERENCE MANAGEMENT. SPONSOR IS COVERING THE FOLLOWING EXPENSES IN KIND: ROUND TRIP AIRFARE VALUED $331.60 TO AND FROM LONG ISLAND NY; LUNCH ON 9/28. TRAVELER DECLINES IN KIND DINNER ON 9/28.  NO REGISTRATION FEES INVOLVED FOR THIS TRIP. OMEGA WAS NOT USED FOR AIRFARE SINCE SPONSOR COVERS IN KIND AND NO LODGING INVOLVED. TRAVELER IS RECEIVING SAME BENEFITS AS THOSE OFFERED TO SIMILARLY SITUATED TRAVELERS. THE FOLLOWING EXPENSES REQUESTED TO BE PAID FOR BY NHGRI: TAXIS HOME TO BWI AND RETURN $92 EACH WAY; NYC KENNEDY AIRPORT TO MEETING AT MARRIOTT LONG ISLAND NY AND RETURN $60.49 EACH WAY. NO CTT, BAGGAGE OR INTERNET FEES REQUESTED FOR THIS TRAVEL. NO TAX EXEMPTION OR COST COMPARISON APPLICABLE SINCE TICKET SPONSOR PAID IN KIND.</t>
  </si>
  <si>
    <t>NOSC LONG ISLAND, NY, US</t>
  </si>
  <si>
    <t>09/28/2019 -09/28/2019</t>
  </si>
  <si>
    <t>BOHR, VILHELM A</t>
  </si>
  <si>
    <t>TRAVELER HAS BEEN INVITED TO GIVE A LECTURE AT THE EMBO WORKSHOP ON GENOME DYNAMICS IN NEUROSCIENCE AND AGING IN HERZLIYA, ISRAEL,  APRIL 7-11, 2019. TRAVELER HAS ALSO BEEN ASKED TO STAY OVER ON THE 12TH FOR DISCUSSIONS. SPONSOR WILL PAY IN KIND REGISTRATION, AIRFARE, LODGING FROM APRIL 6-12 AND BREAKFAST APRIL 6-13. REGISTRATION INCLUDES LUNCHES APRIL 8-11 AND DINNER APRIL 9 &amp; 11. NO US FEDERAL FUNDS ARE BEING USED AND NO HONORARIUM IS BEING OFFERED. NIH WILL PAY FOR MEALS NOT PAID BY SPONSOR, R/T TAXI'S TO DULLES AND SHUTTLE WHILE IN ISRAEL. HTSOS TRAINING WAS COMPLETED AND CERTIFICATE HAS BEEN UPLOADED IN DOCUMENT SECTION.</t>
  </si>
  <si>
    <t>HERZLIYA-PITUACH, , ISR</t>
  </si>
  <si>
    <t>TEL AVIV UNIVERSITY</t>
  </si>
  <si>
    <t>04/05/2019 -04/13/2019</t>
  </si>
  <si>
    <t>TRAVELER HAS BEEN INVITED TO GIVE LECTURE AT THE UNIVERSITY OF OSLO ON JUNE 12TH. SPONSOR WILL PAY  AIRFARE IN-KIND, LODGING FOR JUNE 11-13 IN-KIND, ALL MEALS ON 6/12 IN-KIND AND BREAKFAST ON 6/13 IN KIND.  NO US FEDERAL FUNDS ARE BEING USED AND NO HONORARIUM IS BEING OFFERED. TRAVELER HAS ALSO BEEN INVITED TO GIVE A TALK AT THE UNIVERSITY OF COPENHAGEN ON JUNE 14TH. SPONSOR WILL PAY FOR AIR IN-KIND, LODGING ON JUNE 13-14 IN KIND, ALL MEALS ON 6/14 IN KIND AND BREAKFAST ON 6/15 IN KIND. NO US FEDERAL FUNDS ARE BEING USED AND NO HONORARIUM IS BEING OFFERED. NIH WILL PAY FOR MEALS NOT COVERED BY SPONSOR, R/T TAXI'S TO DULLES AND TAV/TMC FEES. HTSOS TRAINING WAS COMPLETED ON 10/4/2018 AND HAS BEEN UPLOADED. AGENDA FOR COPENHAGEN LECTURE IS FORTHCOMING.</t>
  </si>
  <si>
    <t>UNIVERSITY OF COPENHAGEN</t>
  </si>
  <si>
    <t>06/10/2019 -06/15/2019</t>
  </si>
  <si>
    <t>TRAVEL HAS BEEN CHANGED TO SPONSORED. AIRFARE IS BEING LISTED AS SPONSORED REIMBURSABLE. ONCE WE FIND OUT HOW MUCH THE SPONSOR WILL REIMBURSE WE WILL CORRECT THE AMOUNT. NFT HAS BEEN REVISED AS WELL.
UPLOADED APPROVED ODA FROM ETHICS.
TRAVELER HAS BEEN INVITED TO SPEAK AT THE FASEB  NAD+ METABOLISM AND SIGNALING CONFERENCE BEING HELD IN DUBLIN, IRELAND, JUNE 23-28, 2019. REGISTRATION OF $1800 WAS PAID WITH THE GOVERNMENT CREDIT CARD.  REGISTRATION IS ALL INCLUSIVE AND MEALS AND LODGING CANNOT BE BROKEN OUT. SOME MEALS ARE NOT INCLUDED IN REGISTRATION AND WILL BE PAID BY NIH. FASEB ORGANIZERS MAY BE ABLE TO REIMBURSE NIH FOR SOME EXPENSES HOWEVER THEY WILL NOT KNOW UNTIL AFTER THE MEETING. ODA WAS PROCESSED FOR THE POSSIBLE REIMBURSEMENT. NIH WILL PAY FOR AIRFARE, MEALS NOT INCLUDED IN REGISTRATION, TAXI TO DULLES AIRPORT AND R/T TAXI'S FROM AIRPORT IN DUBLIN TO VENUE, TMC FEES, ETC. TRAVELER WILL GET A RIDE FROM DULLES TO HOME. HTSOS WAS COMPLETED ON 10/4/2018. CERTIFICATE HAS BEEN UPLOADED.</t>
  </si>
  <si>
    <t>DUBLIN, , IRL</t>
  </si>
  <si>
    <t>06/22/2019 -06/28/2019</t>
  </si>
  <si>
    <t>AEA MEMO WAS REQUESTED BECAUSE MEALS WERE ABOVE GOVERNMENT PER DIEM. AEA MEMO IS PENDING APPROVAL.
ADVANCE HAS BEEN CANCELLED DUE TO TA BEING REJECTED.
TRAVELER HAS BEEN INVITED TO SPEAK AT THE FASEB NAD+ METABOLISM AND SIGNALING CONFERENCE BEING HELD IN STEAMBOAT SPRINGS, CO JULY 21-26, 2019. 
SPONSOR WILL REIMBURSE NIH THE REGISTRATION FEE BUT THE AMOUNT OF REIMBURSEMENT IS UNKNOWN UNTIL AFTER THE MEETING. (WAIVER EXISTS FOR FASEB TO REIMBURSE NIH - IN ORDER FOR THE REGISTRATION TO GET REIMBURSED, THE TRAVELER PAID FOR THE REGISTRATION ON HIS PERSONAL CREDIT CARD.) THE REGISTRATION INCLUDES LODGING FROM JULY 21-26, DINNER ON 7/21, BREAKFAST, LUNCH AND DINNER 7/22-25 AND BREAKFAST ON 7/26. REGISTRATION FEE IS $1570. NIH WILL PAY FOR AIRFARE, MEALS NOT INCLUDED IN REGISTRATION, R/T TAXI'S TO BWI AIRPORT, GROUND TRANSPORTATION WHILE IN STEAMBOAT SPRINGS,TMC FEES, ETC. TRAVELER WILL STAY WITH COLLEAGUES ON 7/20/2019. TRAVELER IS ALSO REQUESTING TO RENT A CAR AT HIS OWN EXPENSE HOWEVER HE IS REQUESTING REIMBURSEMENT FOR THE COST OF THE SHUTTLE WHICH IS THE LEAST AMOUNT FOR TRANSPORTATION FROM THE DENVER AIRPORT TO THE STEAMBOAT SPRINGS GRAND RESORT.  AN EXPENSE COMPARISON FOR THE RENTAL CAR AND SHUTTLE SERVICE AND SUPPORTING DOCUMENTATION HAS BEEN UPLOADED. WE ARE ALSO REQUESTING AN ADVANCE FOR THE REGISTRATION PAID BY THE TRAVELER.</t>
  </si>
  <si>
    <t>STEAMBOAT SPRINGS, CO, US</t>
  </si>
  <si>
    <t>07/20/2019 -07/26/2019</t>
  </si>
  <si>
    <t xml:space="preserve">BOLDUC, VERONIQUE </t>
  </si>
  <si>
    <t>DR. BOLDUC WILL ATTEND THE 2019 - CURE CONGENITAL MUSCULAR DYSTROPHY COMMUNITY (CURE CMD) SCIENTIFIC AND FAMILY CONFERENCE FROM JULY 25, 2019 TO JULY 28, 2019 IN CHICAGO, IL. DR. BOLDUC WILL BE PRESENTING LECTURES IN DIFFERENT SESSIONS. TRAVELER WILL DEPART FROM DC ON 7/24 AND ARRIVE THE SAME DAY TO CHICAGO. DR. BOLDUC WILL DEPART FROM CHICAGO ON 7/27 AND ARRIVE THE SAME DAY TO DC. THE SPONSOR, CURECMD, WILL PAY IN-KIND FOR LODGING (7/24-7/27) AND MEALS (7/25-7/27). TRAVELER WILL STAY AT THE RENAISSANCE HOTEL AT 229USD. TRAVELER IS REQUESTING APPROVAL OF ACTUAL SUBSISTENCE FOR SPONSOR IN-KIND LODGING AND MEALS, THE VALUE OF WHICH DOES NOT EXCEED 300%. REFER TO THE JUSTIFICATION UNDER EXCEPTIONS FOR DETAILS. THE SPONSOR HAS NOTED THAT ALL OTHER NON-FEDERAL PARTICIPANTS WILL BE PROVIDED WITH THE SAME ACCOMMODATIONS. ALTHOUGH THE MEETING WEBSITE STATES THE REGISTRATION FEE IS WAIVED, THERE IS NO REGISTRATION AMOUNT FOR CLINICIANS AND RESEARCHERS.
ODA IS APPROVED AND ATTACHED. CONFIRMED WITH THE SPONSOR THAT NO HONORARIUM WILL BE GIVEN AND NO FEDERAL FUNDS ARE BEING USED FOR THIS TRAVEL. TRAVEL HAS BEEN APPROVED BY SUPERVISOR DR. BONNEMANN AND NIH APPROVED IN SPARC.</t>
  </si>
  <si>
    <t>CURECMD</t>
  </si>
  <si>
    <t>07/24/2019 -07/27/2019</t>
  </si>
  <si>
    <t xml:space="preserve">BOLLAND, SILVIA </t>
  </si>
  <si>
    <t>DR. SILVIA BOLLAND WILL PARTICIPATE IN THE LUPUS RESEARCH ALLIANCE (LRA) GRANT REVIEW. DR. BOLLAND IS A RETURNING MEMBER OF THE STUDY SECTION THAT WILL REVIEW BOTH THE NOVEL RESEARCH GRANT APPLICATION AND TARGET IDENTIFICATION IN LUPUS GRANT APPLICATIONS. NO U.S. FEDERAL FUNDS WILL BE USED BY THE SPONSOR TO PROVIDE FOR OR REIMBURSE TRAVEL EXPENSES AND THAT NO HONORARIUM MAY BE ACCEPTED BY THE EMPLOYEE.  EMPLOYEES ARE REMINDED THAT NIH POLICY PROHIBITS THE DISCUSSION OF POTENTIAL COLLABORATION WITH THE SPONSOR OF THE TRAVEL WHILE ON SPONSORED TRAVEL. ONLY EXISTING COLLABORATION MAY BE DISCUSSED. MEALS PROVIDED IN-KIND ARE DEDUCTED FROM THE M&amp;IE. SPONSOR PROVIDING IN-KIND LODGING VALUED AT $309 WHICH IS 122% OF THE GOVERNMENT LODGING ALLOWANCE OF $253. THE SPONSOR HAS CONFIRMED THAT ALL OTHER FEDERAL OR NON-FEDERAL PARTICIPANTS ARE PROVIDED WITH THE SAME OR SIMILAR ACCOMMODATIONS.</t>
  </si>
  <si>
    <t>LUPUS RESEARCH ALLIANCE</t>
  </si>
  <si>
    <t>05/29/2019 -05/30/2019</t>
  </si>
  <si>
    <t>BOLTON, EVAN E</t>
  </si>
  <si>
    <t>05/28/2019-06/01/2019: SPEAKING ON THE USES OF CHEBI WITHIN PUCBCHEM AT THE CHEBI WORKSHOP, IN HINXTON, U.K.</t>
  </si>
  <si>
    <t>CAMBRIDGE, , GBR</t>
  </si>
  <si>
    <t>EMBL EUROPEAN BIOINFORMATICS I</t>
  </si>
  <si>
    <t>05/28/2019 -06/01/2019</t>
  </si>
  <si>
    <t>08/22/2019-08/29/2019: ORGANIZER OF THE AMERICAN CHEMICAL SOCIETY 258TH NATIONAL MEETING AND EXPOSITION, IN SAN DIEGO, CA.
08/29/2019-09/08/2019:  PRESENTING A TALK ON FURTHER INTEGRATION OF BIOINFORMATIC DATA CONTENT AT THE BIOHACKATHON 2019 IN FUKUOKA, JAPAN.</t>
  </si>
  <si>
    <t>NATIONAL BIOSCIENCE DATABASE C</t>
  </si>
  <si>
    <t>08/22/2019 -09/08/2019</t>
  </si>
  <si>
    <t>BONHAM, VENCE L</t>
  </si>
  <si>
    <t>MR. BONHAM HAS BEEN INVITED TO SPEAK AT THE 25TH ANNUAL WORKSHOP OF THE ASSOCIATION OF PROFESSORS OF HUMAN AND MEDICAL GENOMICS IN CLEARWATER BEACH, FL ON MAY 1-3, 2019. THIS IS SPONSORED TRAVEL. THE SPONSOR WILL PAY FOR MR. BONHAM'S REGISTRATION FEE OF $750 WHICH INCLUDES DINNER ON MAY 1 AND BREAKFAST AND DINNER ON MAY 2 WHILE AT THE CONFERENCE. THE TRAVELER HAS REQUESTED REIMBURSEMENT OF INTERNET CONNECTION FEES WHILE ON THIS TRIP. THESE FEES ARE ESSENTIAL TO THE BUSINESS OF THE MEETING AND TO STAY IN CONTACT WITH STAFF AT THE NIH. FLIGHT AND HOTEL WERE BOOKED THROUGH OMEGA AT THE LOWEST COST TO THE GOVERNMENT.  COST COMPARISON IS ATTACHED.  CONFERENCE ATTENDANCE WAS APPROVED THROUGH CTPS. FLORIDA IS TAX-EXEMPT AND FORM WILL BE PROVIDED TO TRAVELER.</t>
  </si>
  <si>
    <t>CLEARWATER, FL, US</t>
  </si>
  <si>
    <t>ASSOCIATION OF PROFESSORS OF H</t>
  </si>
  <si>
    <t>COMMITTEE MEMBER</t>
  </si>
  <si>
    <t xml:space="preserve">BONIFACINO, JUAN </t>
  </si>
  <si>
    <t>APRIL 9 -16, 2019
APRIL 10 ?¿¿ 14, 2019, XIU NING, CHINA ?¿¿ LEG 1: TO PARTICIPATE AND PRESENT A TALK ENTITLED, ?¿¿REGULATION OF THE GARP TETHERING COMPLEX AT THE TGN?¿¿ AT THE EMBO WORKSHOP MEMBRANE SHAPING AND REMODELING BY PROTEINS. 
OWT NOT USED FOR LODGING AS THE SPONSOR WILL PROVIDE IN-KIND.
AIRFARE WILL BE REIMBURSED BY SPONSOR ($2000). APPROVED STO WAIVER ATTACHED
REGISTRATION FEE ?¿¿ IN-KIND (INCLUDES LUNCH AND DINNER)
SPONSOR# 1 WILL DRIVE TRAVELER TO THE HOTEL FOR HIS NEXT MEETING (PLEASE SEE LEG 2 INFO)  
APRIL 14-16, 2019,  ZHEJIANG, CHINA ?¿¿ LEG 2:  TO PARTICIPATE IN A SEMINAR AT THE STATE KEY LABORATORY OF SUBTROPICAL SILVICULTURE IN ZHEJIANG A AND F UNIVERSITY AT HANGZHOU, ZHEIJIANG PROVINCE, CHINA. 
OWT NOT USED FOR LODGING AS THE SPONSOR WILL COVER IN-KIND 
SOME MEALS IN-KIND</t>
  </si>
  <si>
    <t>BIOPHYSICAL SOCIETY OF CHINA B</t>
  </si>
  <si>
    <t>04/09/2019 -04/16/2019</t>
  </si>
  <si>
    <t>MAY 25 TO 31, 2019 BARCELONA, SPAIN; TO SPEAK AT THE EMBO WORKSHOP ON CELL POLARITY AND MEMBRANE DYNAMICS.   
REGISTRATION FEE IN-KIND (INCLUDES SOME MEALS)
OWT NOT USED FOR LODGING AS THE SPONSOR WILL PROVIDE IN-KIND
SPONSOR WILL REIMBURSE THE NIH DIRECTLY AFTER THE MEETING TOWARDS DR. BONIFACINO'S AIRFARE TRAVEL EXPENSES EST. $1,460.39.  APPROVED STO WAIVER ATTACHED.</t>
  </si>
  <si>
    <t>EUROPEAN MOLECULAR BIOLOGY ORG</t>
  </si>
  <si>
    <t>05/25/2019 -05/31/2019</t>
  </si>
  <si>
    <t>JUNE 2 TO 4, 2019, NEW HAVEN, CT - TO PRESENT A SEMINAR AND MEET WITH FACULTY AND STUDENTS AT YALE UNIVERSITY SCHOOL OF MEDICINE ON JUNE 3, 2019.  TITLE OF TALK, COATOPATHIES GENETICS DISEASES OF PROTEIN COATS.   
OWT WAS NOT USED FOR LODGING AS THE SPONSOR WILL PROVIDE IN-KIND. 
MEALS PROVIDED IN-KIND
REQUESTING APPROVAL OF AEA NOT TO EXCEED $199.00 WHICH IS 180% (NTE 300%) ABOVE THE GOVERNMENT LODGING RATE OF $111.00 PER DAY IS REQUESTED FOR IN-KIND LODGING.</t>
  </si>
  <si>
    <t>NEW HAVEN, CT, US</t>
  </si>
  <si>
    <t>YALE UNIVERSITY</t>
  </si>
  <si>
    <t>JUNE 10-14, 2019, UTRECHT,  NETHERLANDS - TO PARTICIPATE AS A SPEAKER IN THE SECOND RETREAT OF THE FOR2625 FOCUSING ON "MECHANISMS OF LYSOSOMAL HOMEOSTASIS".  
OWT WAS NOT USED FOR THE LODGING AS THE SPONSOR WILL COVER IN-KIND.  
MEALS PROVIDED IN-KIND
APPROVED STO WAVIER - SPONSOR WILL REIMBURSE THE NIH DIRECTLY IN THE AMOUNT OF $941.33 AFTER THE MEETING FOR ROUND TRIP AIRFARE.</t>
  </si>
  <si>
    <t>UTRECHT, , NLD</t>
  </si>
  <si>
    <t>UNIVERSITY OF HAMBURG</t>
  </si>
  <si>
    <t>06/10/2019 -06/14/2019</t>
  </si>
  <si>
    <t>JULY 14-19, 2019 ANDOVER, NH - TO PARTICIPATE AS A SPEAKER AT THE 2019 MOLECULAR MEMBRANE BIOLOGY GORDON RESEARCH CONFERENCE TO BE HELD AT PROCTOR ACADEMY, LOCATED IN ANDOVER, NH.     SPONSOR COVERED $720 TOWARDS THE REGISTRATION FEE IN-KIND.  TRAVELER PAID $200 TOWARDS THE REGISTRATION FEE AND WAS PAID PRIOR TO THE GUIDANCE FROM THE TRAVEL AO. THE TOTAL COST OF THE REGISTRATION IS $920.  A BLANKET STO WAIVER EXISTS FOR THE GRC TO REIMBURSE THE NIH FOR SOME OF THE TRAVEL EXPENSES IF MORE FUNDS ARE RAISED AFTER THE CONFERENCE. 
REGISTRATION FEE INCLUDES MEALS AND LODGING WHILE AT THE CONFERENCE.  
OWT WAS NOT USED FOR LODGING AND RESERVATIONS WERE MADE THROUGH THE HOUSING BUREAU.</t>
  </si>
  <si>
    <t>07/14/2019 -07/19/2019</t>
  </si>
  <si>
    <t>JULY 21 - 26, 2019 KANAZAWA, JAPAN; TO ATTEND AND PARTICIPATE AT AN EVALUATION OF THE WORLD PREMIER INTERNATIONAL RESEARCH CENTER INITIATIVE, NANO LIFE SCIENCE INSTITUTE OF KANAZAWA UNIVERSITY, JAPAN. MEALS PROVIDED IN-KIND REQUESTING APPROVAL OF AEA FOR SPONSOR IN0KIND LODGING NOT TO EXCEED $170.60 WHICH IS 165% (NTE300%) ABOVE THE GOVERNMENT LODGING RATE OF $104 PER DAY. OWT WAS NOT USED FOR THIS LODGING AND AIR RESERVATIONS, AS THE SPONSOR PROVIDED IN-KIND ARRANGEMENTS BUSINESS CLASS AIR TRAVEL APPROVED - PLEASE SEE ATTACHED APPENDIX 8.</t>
  </si>
  <si>
    <t>KANAZAWA, , JPN</t>
  </si>
  <si>
    <t>WORLD PREMIER INTERNATIONAL RE</t>
  </si>
  <si>
    <t>07/21/2019 -07/26/2019</t>
  </si>
  <si>
    <t>SEPTEMBER 18 - 22, 2019 NICE FRANCE; TO MEET AND COLLABORATE WITH DR. FREDERIC DARIOS AT THE INSTITUTE OF THE BRAIN AND SPINAL CORD ON SEPTEMBER 19, 2019. ALSO, TO PARTICIPATE AND GIVE A TALK ENTITLED, "NOVEL INSIGHTS INTO AP-4 DEFICIENCY SYNDROME" AT THE 6TH INTERNATIONAL MEETING ON SPASTIC PARAPARESIS AND ATAXIA FROM SEPTEMBER 20 - 21, 2019. SPONSOR WILL REIMBURSE THE NIH AFTER THE MEETING TOWARDS THE AIRFARE. SPONSOR PROVIDING IN KIND REGISTRATION FEE THAT INCLUDES 1 LUNCH MEAL. APPROVED STO WAIVER ATTACHED - PLEASE NOTE CHANGE; TRAVELER WILL NOT STAY AT HOTEL PROVIDED ON THE STO WAIVER. HE DECIDED TO STAY AT A DIFFERENT HOTEL THAT HE PURCHASED ON HIS OWN VIA HOTEL.COM. HE FELT IT WOULD BE MORE CONVENIENT TO HIM. TRAVELER UNDERSTANDS THAT HE WILL NOT BE REIMBURSED FOR HIS LODGING AND THE SPONSOR WILL NOT REIMBURSE NIH FOR LODGING EXPENSE. NON-CONTRACT CARRIER APPROVAL ALSO ATTACHED.</t>
  </si>
  <si>
    <t>NICE, , FRA</t>
  </si>
  <si>
    <t>INSTITUT DU CERVEAU ET DE LA M</t>
  </si>
  <si>
    <t>BONNEMANN, CARSTEN G</t>
  </si>
  <si>
    <t>TWO DESTINATIONS AND TWO SPONSORS TRAVEL. FIRST, DR. BONNEMANN WILL PARTICIPATE IN THE NCH/NIAMS P50 CENTER FOR GENE THERAPY IN MUSCULAR DYSTROPHY THERAPEUTIC DEVELOPMENT?¿¿S EXTERNAL ADVISORY COMMITTEE MEETING IN HIS CAPACITY OF ADVISORY MEMBER ON APRIL 8, 2019 IN COLUMBUS, OH.  SECOND DESTINATION BOSTON, MA, FROM APRIL 9TH TO APRIL 10TH; THE TRAVELER WILL BE ATTEND THE ASPIRO INVESTIGATOR MEETING; RELATED TO CLINICAL TRIAL CRADA ENTITLED_ ASPIRO - ATX-MTM-002 - PROTOCOL NUMBER: 18-N-0083 BETWEEN AUDENTES THERAPEUTICS, INC. AND NINDS/NIH IN BOSTON, MA FROM APRIL 9, 2019 TO APRIL 10, 2019. THE TRAVELER DEPARTS FROM NY (SECOND RESIDENCE, ALREADY THERE FOR PERSONAL MATTERS) 4/7 AND ARRIVES IN OHIO ON 4/8. DEPARTS FROM OHIO 4/8 AND ARRIVES IN BOSTON THE SAME DAY. THE TRAVELER WILL COVER FOR HIS RETURN TO HIS RESIDENCE ON 4/10. OHIO SPONSOR, RESEARCH INSTITUTE AT NATIONWIDE CHILDREN?¿¿S HOSPITAL (NCH), WILL PAY FOR IN-KIND FOR ONE-WAY AIRFARE, NY?¿¿ MA, AND LODGING ON APRIL 7TH AT THE HAMPTON INN DOWNTOWN, AT 121USD PER NIGHT WHICH IS BELOW THE PER DIEM RATE ALLOWED. BOSTON SPONSOR, AUDENTES THERAPEUTICS INC, WILL BE PAY IN-KIND AIRFARE FROM OHIO TO BOSTON, MEALS (2 BREAKFAST, 2 LUNCH, 2 DINNER) AND GROUND TRANSPORTATION FROM THE HOTEL TO THE MEETING SITE, NO LODGING NEEDED, THE TRAVELER WILL BE STAYING WITH FRIENDS WHICH IS A COST SAVINGS TO THE GOVERNMENT. IT'S CONFIRMED WITH BOTH SPONSORS, THAT NO HONORARIUM WILL BE GIVEN TO THE TRAVELER AND NO FEDERAL FUNDS ARE BEING USED TO SUPPORT THIS TRAVEL. ALL OTHER NON-FEDERAL PARTICIPANTS WILL BE PROVIDED WITH THE SAME ACCOMMODATIONS. ODA IS APPROVED AND ATTACHED. TRAVEL IS APPROVED BY DR. FISCHBECK AND STE APPROVED IN SPARC.</t>
  </si>
  <si>
    <t>AUDENTES THERAPEUTICS INCORPOR</t>
  </si>
  <si>
    <t>DR. BONNEMANN HAS BEEN INVITED TO ATTEND AND PARTICIPATE AS AN INVITED SPEAKER AND TO CHAIR A SESSION AT THE 2019 - MDA CLINICAL AND RESEARCH CONFERENCE FROM ON APRIL 14 TO APRIL 17, 2019 IN ORLANDO, FL. HIS LECTURE WILL TAKE PLACE AT THE CHAIRING SESSION ENTITLED WHAT?¿¿S NEW IN NEUROMUSCULAR DISEASES, AND LECTURE ENTITLED MUTATION-SPECIFIC PRECISION THERAPY: THE COL6-RELATED DYSTROPHIES AND BEYOND DR. BONNEMANN WILL BE IN BOSTON ON PERSONAL BUSINESS PRIOR TO THIS CONFERENCE. PROVIDE AIRFARE TO THE TRAVELER FROM BOSTON TO MEETING SITE IN ORLANDO AND BACK TO DC AREA IS PERMISSIBLE PER NIH POLICY1500-03-02-D AND FTR 3011-10.8. THE AIRFARE IS LESS EXPENSIVE THAN TRAVELING ROUNDTRIP FROM WASHINGTON DC TO ORLANDO, FL, THEREFORE NO ADDITIONAL COST TO THE GOVERNMENT; THE CONTRARY IS A COST ADVANTAGEOUS FOR THE GOVERNMENT. AIRFARE ASSESSMENT BOS/MCO/DCA 420.60USD VS. WAS/MCO/WAS 503.30USD. SPONSOR-MUSCULAR DYSTROPHY ASSOCIATION (MDA), HAS WAIVED REGISTRATION FEE OF 550USD AND WILL COVER IN-KIND LODGING AT THE HYATT REGENCY ORLANDO, MEETING VENUE, AT A ROOM RATE PER NIGHT OF 199USD, THE RATE IS ABOVE THE ALLOWED PER DIEM OF 122USD PER DAY FOR TDY. DR. BONNEMANN IS REQUESTING APPROVAL OF ACTUAL SUBSISTENCE FOR SPONSOR IN-KIND LODGING VALUED AT 199USD WHICH IS 163.11PCT OF THE GOVERNMENT ALLOWANCE OF 122USD. THIS PERCENTAGE FALLS WITHIN THE 300PCT THRESHOLD ALLOWED BY THE FTR. IT'S CONFIRMED WITH BOTH SPONSORS, THAT NO HONORARIUM WILL BE GIVEN TO THE TRAVELER AND NO FEDERAL FUNDS ARE BEING USED TO SUPPORT THIS TRAVEL. ALL OTHER NON-FEDERAL PARTICIPANTS WILL BE PROVIDED WITH THE SAME ACCOMMODATIONS. NO COST COMPARISON ONLY ONE AIRPORT DESTINATION TO TDY. APPROVALS FOR THIS TRAVEL ODA2384 AND SP012213 AND APPENDIX 7 ARE UPLOADED.</t>
  </si>
  <si>
    <t>MUSCULAR DYSTROPHY ASSOCIATION</t>
  </si>
  <si>
    <t>04/14/2019 -04/17/2019</t>
  </si>
  <si>
    <t>THIS TRAVEL IS A TWO-SPONSORED, AND THREE-MEETING TRIP.  FIRST, TRAVELER HAS BEEN INVITED BY PROF. RUEGG HEAD OF THE NEUROBIOLOGY SECTION TO GIVE A LECTURE ENTITLED: COLLAGEN VI RELATED CONGENITAL MUSCULAR DYSTROPHY: MUTATIONS, MECHANISMS, AND MOLECULAR THERAPIES; TO VISIT AND MEET WITH FACULTY AND STAFF MEMBERS AT BASEL UNIVERSITY IN BASEL, SWITZERLAND ON JUNE 7, 2019. ON 06/08, THEY WILL BE DISCUSSING FUTURE COLLABORATION ON A GENE THERAPY FOR LAMA2 MD. THE SPONSOR UNIVERSITY OF BASEL WILL BE REIMBURSED VIA WIRE TRANSFER, ONE-WAY AIRFARE FROM WAS TO BASEL; AND TAXI FROM PISA, ITALY TO LUCCA, ITALY TO DR. BONNEMANN?¿¿S SECOND MEETING. IN-KIND AIRFARE FROM BASEL TO PISA, ITALY AND HOTEL FROM 06/07-08 AT THE HOTEL D AT 206.00CHF - 201.65USD PER NIGHT, IS BELOW PERDIEM OF 232.00USD. NIH 2926-1 IS APPROVED AND ATTACHED. TRAVELER ON 6/6 LEAVES WAS, ARRIVING INTO BASEL SWITZERLAND ON 6/7 (LAYOVER IN FRANKFURT). TRAVELER WILL DEPART BASEL ON 6/9 AND ARRIVE TO PISA THE SAME DAY.  THE SECOND MEETING, TRAVELER IS AN INVITED SPEAKER AT THE 2019 MYOGENESIS GRC HELD IN LUCCA, IN FLORENCE, ITALY FROM JUNE 9 ,2019 TO JUNE 14, 2019. LECTURE ENTITLED, CELLULAR AND MOLECULAR MECHANISMS OF MUSCULAR DISEASES. GRC PAID IN-KIND FOR REGISTRATION (1525USD) WHICH INCLUDES LODGING AND MIE (CONFIRMED THIS CAN?¿¿T BE SEPARATED FROM THE REG. FEE). GRC WILL REIMBURSE 500USD PAID BY TRAVELER FOR THE REG. FEE. GRC IS AN APPROVED SPONSOR ON THE BLANKET WAVIER. TRAVELER WILL STAY AT THE RENAISSANCE TUSCANY II CIOCCO. TRAVELER WILL DEPART PISA ON 6/14 AND ARRIVE TO DUSSELDORF THE SAME DAY. THE THIRD MEETING IS IN ESSEN, GERMANY AT THE UNIVERSITY OF ESSEN. DR. BONNEMANN WILL BE HAVING INITIAL DISCUSSIONS WITH PROFESSOR ULRIKE SCHARA ON POTENTIAL COLLABORATION AND ADVISE ON NCATS/NIH INITIATED GENE THERAPY PROJECT FOR CONGENITAL MYASTHENIC SYNDROMES (PAVEGT), PROFESSOR SCHARA WILL GIVE INPUT ON CLINICAL OUTCOME MEASURES TO USE. CONT</t>
  </si>
  <si>
    <t>GORDON RESEARCH CONFERENCES FL</t>
  </si>
  <si>
    <t>06/06/2019 -06/16/2019</t>
  </si>
  <si>
    <t>UNIVERSITY OF BASEL</t>
  </si>
  <si>
    <t>TWO-MEETING TRIP LOCATION MUMBAI AND KOCHI, INDIA. DR. BONNEMANN HAS BEEN INVITED BY DR. PUJA MEHTA, A PEDIATRICIAN AT SRCC CHILDREN HOSPITAL TO VISIT AND TO PROVIDE CONSULTATION ON UNIQUE RESEARCH UNDIAGNOSED CHILDREN PATIENTS ON 7/10-11, IN MUMBAI,  INDIA. AFTERWARD HE WILL ATTEND AND PARTICIPATE AT THE MONSOON SUMMIT 2019 IN KOCHI, INDIA IN 7/12 TO 7/14. IN THE ROLE OF SESSION COORDINATOR: WORKSHOP CASED BASED INTERACTIVE PANEL; PRESENTING TWO TALKS: 1. CLINICAL APPROACH-PATTERN RECOGNITION IN INFANTILE NEUROMUSCULAR DISORDERS AND 2ND WHAT IS THE ROLE OF MUSCLE ULTRASOUND IN DIAGNOSIS. INVITED SPEAKER SUMMIT -TALKS 1. APPROACH TO FLOPPY INFANT, 2ND TALK ALPHA DYSTROGLYCANOPATHIES.  DEPARTURE DATE FROM WASHINGTON, DC 7/09, LAYOVER NEWARK, NJ 7/09 ARRIVAL DATE IN MUMBAI, INDIA 7/10. HOTEL IN MUMBAI, ABODE BOMBAY HOTEL AT 204.30USD COST WITH LODGING RATE FOR TDY. DEPARTURE DATE FROM MUMBAI ON 7/11, ARRIVAL DATE IN KOCHI ON THAT SAME DAY. THE SPONSOR KERALA ASSOCIATION OF NEUROLOGISTS, MONSOON SUMMIT WILL BE COVERING FROM ROUND TRIP BUSINESS AIRFARE EWR/BOM/KOC/EWR. REG. WAIVED TO ALL INVITED SPEAKERS FOR 6,500 INR- 96.10US, GROUND TRANSPORTATION TO AND FROM THE AIRPORT IN KOCHI. DINNER ON 7/13. LODGING AT THE HOTEL GRAND HYATT KOCHI BOLGATTY AT 251.81US PER NIGHT, IS OVER PERDIEM. DR. BONNEMANN IS REQUESTING APPROVAL OF ACTUAL SUBSISTENCE FOR SPONSOR IN-KIND LODGING VALUED AT 251.81 USD, WHICH IS 77.83PCT. OF THE GOVERNMENT ALLOWANCE OF 196.00USD.  THIS PERCENTAGE FALLS WITHIN THE 300PCT. THRESHOLD ALLOWED BY THE FTR. CONFIRMED WITH THE SPONSOR THAT NO HONORARIUM WILL BE GIVEN AND NO FEDERAL FUNDS ARE BEING USED TO SUPPORT THIS TRAVEL. ALL OTHER FEDERAL AND NON-FEDERAL PARTICIPANTS WILL BE PROVIDED WITH THE SAME ACCOMMODATIONS. DEPARTURE DATE FROM KOCHI, ON 7/14, LAYOVER IN MUMBAI AND IN NEWARK, NJ ON 7/15 ARRIVAL DATE IN WASHINGTON, DC 7/15. TRAVEL APPROVED BY SUPERVISOR DR.FISCHBECK,UPLOADED APPROVALS, SPARC, APPENDIX 7, APPENDIX 8,  GFE, ODA, WAG, HT401.</t>
  </si>
  <si>
    <t>NEWARK, NJ, US</t>
  </si>
  <si>
    <t>KERALA ASSOCIATION OF NEUROLOG</t>
  </si>
  <si>
    <t>07/09/2019 -07/15/2019</t>
  </si>
  <si>
    <t>DR. BONNEMANN WILL ATTEND THE 2019 - CURE CONGENITAL MUSCULAR DYSTROPHY COMMUNITY (CURE CMD) SCIENTIFIC AND FAMILY CONFERENCE FROM JULY 25, 2019 TO JULY 28, 2019 IN CHICAGO, IL. DR. BONNEMANN WILL BE PRESENTING LECTURES IN DIFFERENT SESSIONS, AND WILL ALSO PARTICIPATE AS SESSION MODERATOR. A FEW SESSION TALKS, 1.PATHOPHYSIOLOGY AND SYMPTOMATOLOGY: COMMON GROUNDS AND UNIQUE FEATURES, 2. NATURAL HISTORY STUDIES: WHERE DO WE STAND- OVERVIEW OF FUNDS AND TOOLS AVAILABLE, 3. OVERVIEW AND CONSIDERATION OF CURRENT THERAPEUTIC DEVELOPMENTS AND CROSS-SECTIONAL OPPORTUNITIES. (ADDITIONAL TALK IN REMARKS). TRAVELER WILL DEPART FROM DC ON 7/24 AND ARRIVE THE SAME DAY TO CHICAGO. TRAVELER WILL DEPART FROM CHICAGO ON 7/28 AND ARRIVE THE SAME DAY TO DC. THE SPONSOR, CURECMD, WILL PAY IN-KIND FOR LODGING (7/24-7/28) AND MEALS (7/25-7/28). TRAVELER WILL STAY AT THE RENAISSANCE HOTEL AT 229USD. TRAVELER IS REQUESTING APPROVAL OF ACTUAL SUBSISTENCE FOR SPONSOR IN-KIND LODGING AND MEALS, THE VALUE OF WHICH DOES NOT EXCEED THE 300% THRESHOLD ALLOWED BY THE FTR.  REFER TO THE JUSTIFICATION UNDER EXCEPTIONS FOR DETAILS. THE SPONSOR HAS NOTED THAT ALL OTHER NON-FEDERAL PARTICIPANTS WILL BE PROVIDED WITH THE SAME ACCOMMODATIONS. THE MEETING WEBSITE SAYS THE REGISTRATION FEE IS WAIVED, HOWEVER THERE IS NO REGISTRATION AMOUNT FOR CLINICIANS AND RESEARCHERS. ODA IS APPROVED AND ATTACHED. CONFIRMED WITH THE SPONSOR THAT NO HONORARIUM WILL BE GIVEN AND NO FEDERAL FUNDS ARE BEING USED FOR THIS TRAVEL. TRAVEL HAS BEEN APPROVED BY SUPERVISOR DR. ROLE AND NIH APPROVED IN SPARC.</t>
  </si>
  <si>
    <t>DR. BONNEMANN HAS BEEN INVITED TO ATTEND AND PARTICIPATE AS AN ORGANIZER AND CHARING AND INVITED SPEAKER AT EUROPEAN NEUROMUSCULAR CENTRE (ENMC), 250TH ENMC INTERNATIONAL WORKSHOP ON CLINICAL TRIAL READINESS IN NEMALINE MYOPATHY; FROM 6 - 8 SEPTEMBER 2019 IN THE COURTYARD AMSTERDAM AIRPORT HOTEL IN HOOFDDORP, THE NETHERLANDS.
CHAIRING SESSION 2 AND 5  TALK ENTITLED: CLINICAL TRIAL PERSPECTIVES IN NEMALINE MYOPATHY AND CURRENT STATE OF THERAPIES FOR NM.
THE TRAVELER DEPART ON 09/05 FROM WASHINGTON, DC (IAD) ARRIVING IN AMSTERDAM, NETHERLANDS (AMS) ON 09/06 WILL DEPART ON 09/08 FROM AMSTERDAM, NETHERLANDS (AMS) ARRIVING IN WASHINGTON, DC (IAD) ON THAT SAME DAY.
SPONSOR EUROPEAN NEUROMUSCULAR CENTRE (ENMC), WILL COVER IN-KIND THE FOLLOWING EXPENSES: LODGING (09/06-07) AT THE HAMPTON INN, AT A ROOM RATE PER NIGHT OF 91.64USD PER NIGHT,AND THE ROOM RATE IS WITHIN THE GOVERNMENT LODGING RATE FOR TDY OF 185USD (OTHER LOCATION), MEALS (LUNCH AND DINNER ON 09/06 AND 09/07), WITHIN MIE ALLOWED FOR TDY. ALL FOREIGN EXPENSES ARE BASED ON CONVERSION MADE 8/5/2019,
IT HAS BEEN CONFIRMED WITH THE SPONSOR, THAT NO HONORARIUM WILL BE GIVEN TO THE TRAVELER AND NO FEDERAL FUNDS ARE BEING USED TO SUPPORT THIS TRAVEL. ALL OTHER NON-FEDERAL PARTICIPANTS WILL BE PROVIDED WITH THE SAME ACCOMMODATIONS. TRAVEL APPROVED BY THE SUPERVISOR, DR. ROLE. APPROVALS FOR THIS TRAVEL, USE OF A NON-CONTRACT CARRIER, ODA 2571, STE SP013351, GFE, APPENDIX 7, HTSOS CERTIFICATE UPLOADED.</t>
  </si>
  <si>
    <t>[OTHER], , NLD</t>
  </si>
  <si>
    <t>EUROPEAN NEUROMUSCULAR CENTRE</t>
  </si>
  <si>
    <t>09/05/2019 -09/08/2019</t>
  </si>
  <si>
    <t>TWO MEETING LOCATION AND TWO SPONSORS. DR. BONNEMANN IS INVITED TO PARTICIPATE AND PRESENT A LECTURE AT THE 247TH ENMC MUSCLE MRI WORKSHOP, AT THE COURTYARD AMSTERDAM AIRPORT HOTEL IN HOOFDDORP, NETHERLANDS, FROM 9/20 TO 9/22, 2019. A LECTURE ENTITLED CORRELATING MULTIPLE IMAGING PARAMETERS WITH GENOMIC DATA. ON 9/23, THE TRAVELER IN THE ROLE AS AN EXPERT FACULTY MEMBER WILL PARTICIPATE IN THE LIMB-GIRDLE MUSCULAR DYSTROPHY GLOBAL EXPERT COMMITTEE MEETING TO BE HELD IN CAMBRIDGE, MA. THE START POINT FOR THIS TRAVEL FRANCE (LEAVE LOCATION). PERSONAL BUSINESS PLANNED PRIOR TO KNOWING OF BUSINESS NEEDS. ON 9/19 TRAVELER WILL DEPART FRANCE ARRIVING IN THE NETHERLANDS ON THAT SAME DAY. ON 9/22 THE TRAVELER WILL DEPART FROM THE NETHERLANDS TO BOSTON, MA ARRIVING ON THAT SAME DAY. ON 9/23 AFTER ATTENDING THE MEETING, WILL DEPART FROM BOSTON TO WASHINGTON, DC AREA ARRIVING ON THAT SAME DAY._1ST SPONSOR EUROPEAN NEUROMUSCULAR CENTRE (ENMC), WILL COVER IN-KIND LODGING (9/20-22) AT THE COURTYARD AMSTERDAM AIRPORT HOTEL IN HOOFDDORP (OTHER LOCATION). PRICE PER NIGHT FOR THE MEETING PACKAGE (INCLUDES HOTEL FOR ONE NIGHT, MEALS AND VENUE COSTS FOR ONE DAY) IS 200EUR ?¿¿ 220.80USD WILL COVER FOR LODGING IN THE AMOUNT OF 185USD AND 35.80USD FORM MEALS. R/T GROUND TRANSPORTATION AIRPORT HOTEL PIK MEALS WITHIN PERDIEM(LUNCH ON 9/21-22 AND DINNER ON 9/20-21). _2ND SPONSOR SAREPTA THERAPEUTICS PAID IN-KIND BUSINESS CLASS AIRFARE FROM AMSTERDAM TO BOSTON AND ECONO. BACK TO DC AREA. LODGING AT THE BOSTON MARRIOTT CAMBRIDGE HOTEL AT 273.00USD PER NIGHT IS WITHIN PERDIEM. MEALS BREAKFAST-LUNCH ON 9/23. CONFIRM WITH SPONSORS, THAT NO HONORARIUM GIVEN TO THE TRAVELER AND NO FEDERAL FUNDS ARE BEING USED TO SUPPORT THIS TRAVEL. ALL OTHER NON-FEDERAL PARTICIPANTS ARE PROVIDED, WITH THE SAME ACCOMMODATIONS. NIH WILL COVER FOR EXPENSES NOT COVERED BY THE SPONSORS. TRAVEL APPROVED BY SUPERVISOR DR. ROLE. APPROVALS ODAS, SPARC, HTSOS, STE,GFE, APPENDIX 7, STO WAIVER. REFER TO EXCEPTIONS</t>
  </si>
  <si>
    <t>09/19/2019 -09/23/2019</t>
  </si>
  <si>
    <t>SAREPTA THERAPEUTICS INCORPORA</t>
  </si>
  <si>
    <t>BORGNIA, MARIO J</t>
  </si>
  <si>
    <t>TRAVELER HAS BEEN INVITED TO PARTICIPATE AS AN INSTRUCTOR TO TEACH AN INTRODUCTORY LECTURE FOR THE ELECTRON MICROSCOPY RESEARCH CENTER AND CORE FACILITY AND THE NATIONAL UNIV OF TUCUMAN, IN TUCUMAN, ARGENTINA ON 5/10-14/19. OFFICIAL TRAVEL BEGINS 5/9 AS HE WILL TAKE A FLIGHT FROM BUENOS AIRES TO TUCUMAN WHERE HE WILL ALREADY BE ON VACATION UNTIL MAY 20, 2019. SPONSOR, NATIONAL UNIVERSITY OF TUCUMAN, WILL PROVIDE IN KIND ECONOMY ROUNDTRIP AIRFARE FROM BUENOS AIRES TO TUCUMAN, ARGENTINA, DEPARTING 5/9 AND RETURNING TO BUENOS AIRES 5/14. THE SPONSOR WILL ALSO PAY IN KIND FOR LODGING FROM 5/9-13, MEALS FROM 5/9-14, (DINNER ONLY ON 5/9, BREAKFAST, LUNCH AND DINNER 5/10-13, BREAKFAST ONLY ON 5/14) AND GROUND TRANSPORTATION WHILE AT THE EVENT. DR. BORGNIA IS REQUESTING APPROVAL OF ACTUAL SUBSISTENCE FOR SPONSOR IN-KIND LODGING VALUED AT $190 WHICH IS 109 PERCENT OF THE GOVERNMENT ALLOWANCE OF $175.  THIS PERCENTAGE FALLS WITHIN THE 300 PERCENT THRESHOLD ALLOWED BY THE FTR.  THE SPONSOR HAS NOTED THAT ALL OTHER NON-FEDERAL PARTICIPANTS WILL BE PROVIDED WITH THE SAME ACCOMMODATIONS.  AN STO WAIVER WAS APPROVED ON 3/11/19 FOR LEAVE IN CONJUNCTION WITH SPONSORED TRAVEL. (NEITHER OF THE NEXT 2 EVENTS ARE SPONSORED).  TRAVELER HAS ALSO BEEN INVITED TO PRESENT A TALK AND TRAIN STAFF AT THE (INIBIOLP) INSTITUTO DE INVESTIGACIONES BIOQUIMICAS DE LA PLATA ON MAY 15, 2019 AND AT FUNDACION INSTITUTO LELOIR ON MAY 16 AND 17, 2019 BOTH IN BUENOS AIRES. NO MEALS PROVIDED DURING MAY 15-17 AS TRAVELER WILL TAKE MEALS WITH FAMILY. TRAVELER WILL USE HIS PERSONAL PASSPORT AND VISA FOR ARGENTINA. TRAVELER COMPLETED THE HTSOS TRAINING ON MARCH 28, 2019. THE ETHICS APPROVAL WAS OBTAINED ON 3/10/2019, THE EFFICIENT SPENDING APPROVAL WAS OBTAINED ON 3/5/2019 AND STO WAIVER WAS APPROVED ON 4/18/19, AND A GFE HELP DESK TICKET WAS SUBMITTED ON 4/18/19 FOR GOVERNMENT FURNISHED EQUIPMENT, ALL ARE UPLOADED IN THE SCANNED DOCUMENTS SECTION OF THE AUTHORIZATION.</t>
  </si>
  <si>
    <t>[OTHER], , ARG</t>
  </si>
  <si>
    <t>CONICET</t>
  </si>
  <si>
    <t>05/09/2019 -05/17/2019</t>
  </si>
  <si>
    <t>BOSHOFF, HELENA I</t>
  </si>
  <si>
    <t>DR. BOSHOFF WILL SPEAK AT THE THIRD ANNUAL MEETING OF THE SHORTEN-TB PROJECT BEING HELD AT THE HELMHOLTZ INSTITUTE FOR PHARMACEUTICAL RESEARCH IN SAARLAND, GERMANY FROM APRIL 29 - APRIL 30, 2019. THE FOUNDATION FOR THE NIH IS SPONSORING THE EVENT. THIS MEETING WILL COVER UPDATES ON THE ONGOING STUDY, SUCH AS CURRENT OUTCOMES, PROGRESS, CHALLENGES AND RESOLUTIONS. DR. BOSHOFF DOES NOT HAVE A SPECIFIC TITLE FOR HER PRESENTATION, BUT WILL SPEAK ON THE UPDATES TO THE TB STUDY SHE IS WORKING ON. THIS REQUEST HAS BEEN SUBMITTED TO THE NTPS AND BEEN APPROVED BY THE NIH. IN COMPLIANCE WITH FEDERAL REGULATION, NO US FEDERAL FUNDS WILL BE USED AND NO HONORARIUM WILL BE PROVIDED. DR. BOSHOFF FLIES OUT ON APRIL 27 AND ARRIVES IN LUXEMBOURG ON APRIL 28. SHE WILL STAY IN LUXEMBOURG ON APRIL 28 TO ADJUST TO THE TIME CHANGE. ON APRIL 29, THE FNIH WILL PROVIDE ROUND TRIP TRANSPORTATION BETWEEN LUXEMBOURG AIRPORT AND THE MEETING VENUE IN SAARBRUCKEN, GERMANY. THE FOLLOWING WILL BE PROVIDED IN-KIND: 3 NIGHTS OF LODGING FROM APRIL 28 THROUGH MAY 1, LUNCH AND DINNER ON APRIL 29 AND APRIL 30, AND ROUND TRIP TRANSPORTATION BETWEEN LUXEMBOURG AND SAARBRUCKEN. AS OF APRIL 11, WE ARE WAITING ON THE HOTEL CONFIRMATIONS IN LUXEMBOURG AND SAARBRUCKEN, AND A COPY OF THE TRANSPORTATION RECEIPT TO AND FROM LUXEMBOURG TO SAARBRUCKEN AS WELL AS A COPY OF THE AGENDA. THE ODA WILL BE SUBMITTED UPON RECEIPT FROM THE OFFICE OF ETHICS. ODA WAS RECEIVED AND WAS ADDED ON APRIL 2. HOTEL CONFIRMATION ALSO WAS ADDED ON APRIL 2.</t>
  </si>
  <si>
    <t>BOSIO, CATHARINE M</t>
  </si>
  <si>
    <t>TO PRESENT A TALK AT UNIVERSITY OF SCHOOL OF MEDICINE MAY 8 2019 AS PART OF THIER MICROBIOLOGY AND IMMUNOLOGY SEMINAR SERIES.  SPONSOR WILL PROVIDE AIRFARE, LODGING ON MAY 7 AND 8, AND SOME MEALS IN KIND.  LUNCH AND DINNER ON MAY 8 WILL BE PROVIDED.  ONE WAY FLIGHT FROM MISSOULA TO BALTIMORE IS PROVIDED IN KIND. TRAVELER WILL FLY DIRECTLY FROM BALTIMORE EARLY ON MAY 9 TO ATTEND AAI ON  TANUM0KNY4 IN SAN DIEGO, SO NO RETURN FLIGHT IS PROVIDED.  NO FEDERAL FUNDS WILL BE USED TO PROVIDE TRAVEL EXPENSES AND NO HONORARIUM WILL BE ACCEPTED. THIS TRAVEL IS BEING SUBMITTED LATE DUE TO RECEIVING THE INFORMATION FROM THE SPONSOR ON APRIL 2, THE TRAGIC LOSS IN LB, THE CURRENT WORKLOAD IN LB, RECURRING PROBLEMS WITH CGE, AND TRAVEL PREPARER HAVING TO GO OUT OF TOWN TO DEAL WITH PARENT'S HOSPITALIZATION.  THIS TRAVEL IS BEING PREPARED AS QUICKLY AS POSSIBLE.  ODA HAS BEEN SUBMITTED AND WILL BE UPLOADED AS SOON AS WE GET APPROVAL</t>
  </si>
  <si>
    <t>BALTIMORE, MD, US</t>
  </si>
  <si>
    <t>UNIVERSITY OF MARYLAND BALTIMO</t>
  </si>
  <si>
    <t xml:space="preserve">BOSSELUT, REMY </t>
  </si>
  <si>
    <t>TRAVELER WILL PARTICIPATE IN THE 2019 THYME EMBO CONFERENCE IN REHOVOT, ISRAEL FROM 5/19 - 5/24. THE WEIZMANN INSTITUTE OF SCIENCE WILL COVER IN-KIND 6 NIGHTS LODGING AT THE LEONARDO BOUTIQUE REHOVOT. TRAVELER PAID THE REGISTRATION FEE, WHICH INCLUDES DAILY LUNCHES AND 3 DINNERS. TRAVELER WILL DEPART FROM IAD ON 5/17 AND ARRIVE IN TEL AVIV ON 5/18. HE RETURNS HOME ON 5/24 AT THE CONCLUSION OF THE WORKSHOP. HTSOS TRAINING COMPLETED AND CERTIFICATE UPLOADED TO THE DOCUMENT. IT TICKET WAS ENTERED FOR A LOANER LAPTOP, TICKET NUMBER: NCI-RITM0167012.</t>
  </si>
  <si>
    <t xml:space="preserve">BOSTICARDO, MARITA </t>
  </si>
  <si>
    <t>DR. BOSTICARDO HAS BEEN INVITED TO PRESENT THE TALK, "THYMIC EPITHELIAL CELL COMPOSITION IN PIDD," AT THE 2019 SYMPOSIUM, "THYMIC DEFECTS: FROM BIOLOGY TO TREATMENT" HOSTED BY THE CLINICAL IMMUNOLOGY SOCIETY (CIS). THE PROGRAM WILL BE HELD WEDNESDAY, APRIL 3, 2019 IN ATLANTA, GA. THIS SYMPOSIUM WILL BE HELD PRIOR TO THE 2019 CIS ANNUAL MEETING, WHICH WILL BE HELD APRIL 4 -7, 2019, ALSO IN ATLANTA, GA.  THE SPONSOR WILL PROVIDE THE FOLLOWING IN-KIND: ROUNDTRIP ECONOMY AIRFARE, TWO (2) NIGHTS LODGING (4/2 AND 4/3), AND REGISTRATION TO CIS 2019 ANNUAL MEETING AND TO THE SYMPOSIUM.  PLEASE SEE ATTACHED APPROVED AEA MEMO FOR THE NIGHTS OF 4/4, 4/5, 4/6.  IN COMPLIANCE WITH FEDERAL REGULATION, NO FEDERAL FUNDS ARE BEING USED TO PAY FOR THIS TRIP AND NO HONORARIUM WILL BE PROVIDED.   ODA APPROVAL PENDING AS OF 3/18/19.  TRAVEL APPROVED ON NTPS SYSTEM.  AS PART OF THE REGISTRATION FEE TO THE CONFERENCE, BREAKFAST AND LUNCH IS PROVIDED 4/3 - 4/6, AND BREAKFAST ON 4/7.  LATE JUSTIFICATION:  DUE TO THE MOVE TO 29B, AND THE ADDITION OF THE BPARU TO THE LCIM, THIS TRAVEL COULD NOT BE COMPLETED UNTIL NOW.  THERE WAS ALSO A RE-ORGANIZATION OF PROGRAM STAFF TO VARIOUS SECTIONS, WHICH CAUSED A DELAY IN THE PREPARATION.</t>
  </si>
  <si>
    <t xml:space="preserve">BOUAMR, FADILA </t>
  </si>
  <si>
    <t>THIS IS SPONSORED DOMESTIC TRAVEL.  NTIR APPROVAL NOT YET AVAILABLE; WILL BE UPLOADED ONCE APPROVAL IS PROVIDED.  SUPERVISOR APPROVAL FOR TRAVEL UPLOADED.  ODA DOCUMENTATION APPROVAL UPLOADED.  AIRPORT COST COMPARISON WITH SUPPORTING DOCUMENTATION UPLOADED.  TRAVELER HAS BEEN INVITED TO CO-ORGANIZE AND TO CHAIR A SESSION AT THE 11TH INTERNATIONAL RETROVIRAL NUCLEOCAPSID AND ASSEMBLY SYMPOSIUM IN BOSTON, MA, FROM AUGUST 15-17, 2019.  TRAVELER WILL SPEAK ON HIV ASSEMBLY AND GENOME INCORPORATION.  TRAVEL DATES ARE AUGUST 14 AND AUGUST 18.  SPONSORING ORGANIZATION IS NORTHEASTERN UNIVERSITY, DEPARTMENT OF PHYSICS.  SPONSOR WILL PROVIDE IN-KIND VALUE FOR THREE NIGHTS LODGING (8/14, 15, AND16) AT $199/NIGHT AND REGISTRATION AT $500.  AN ADDITIONAL NIGHT?¿¿S LODGING FOR 8/17 ($229) WILL BE CHARGED TO THE TRAVELER AND REIMBURSED AT VOUCHERING.  INCLUDED IN THE REGISTRATION ARE THREE LUNCHES (8/15, 16, AND 17) AND ONE DINNER (8/17).  AIRFARE WILL BE CHARGED TO THE SECTION CAN.</t>
  </si>
  <si>
    <t>NORTHEASTERN UNIVERSITY</t>
  </si>
  <si>
    <t>INVESTIGATOR (TT VP)</t>
  </si>
  <si>
    <t>08/14/2019 -08/18/2019</t>
  </si>
  <si>
    <t>BOYCE, ALISON M</t>
  </si>
  <si>
    <t>ALISON BOYCE WAS INVITED TO EUROPEAN CALCIFIED TISSUE SOCIETY MEETING TO GIVE A PRESENTATION ENTITLED "OSTEOMALACIA FG23 AND BEYOND" ON MAY 11-MAY 14, 2019 IN BUDAPEST HUNGARY THIS IS A SPONSORED IN-KIND TRAVEL. HOTEL IS CONNECTED TO CONFERENCE CENTER. FREE WIFI</t>
  </si>
  <si>
    <t>BUDAPEST, , HUN</t>
  </si>
  <si>
    <t>EUROPEAN CALCIFIED TISSUE SOCI</t>
  </si>
  <si>
    <t>DR. BOYCE HAS BEEN INVITED TO PRESENT AT THE 9TH INTERNATIONAL CONFERENCE ON CHILDREN'S BONE HEALTH JUNE 22 - 25, 2019 IN SALZBURG, AUSTRIA.</t>
  </si>
  <si>
    <t>MONDIAL CONGRESS EVENTS</t>
  </si>
  <si>
    <t>06/20/2019 -06/25/2019</t>
  </si>
  <si>
    <t>I HAVE BEEN INVITED TO PRESENT A LECTURE ENTITLED ?¿¿FIBROUS DYSPLASIA/ MCCUNE ALBRIGHT SYNDROME?¿¿ AT THE WORKSHOP ON FGF23 MEDIATED DISEASES FOR LATIN-AMERICAN ENDOCRINOLOGIST TO BE HELD IN RIO DE JANEIRO, BRAZIL FROM AUGUST 29, 2019 TO SEPTEMBER 2. THE SPONSORS HAVE AGREED TO COVER AIR TICKET, LODGING AND ALL MEALS. I WILL ALSO HAVE AN OPPORTUNITY TO INTERACT AND DISCUSS THE LATEST DEVELOPMENTS IN OUR RESEARCH FIELD.</t>
  </si>
  <si>
    <t>RIO DE JANEIRO, , BRA</t>
  </si>
  <si>
    <t>FEDERAL UNIVERSITY OF RIO DE J</t>
  </si>
  <si>
    <t>08/28/2019 -09/02/2019</t>
  </si>
  <si>
    <t>BOYCE, CHERYL A</t>
  </si>
  <si>
    <t>DR. CHERYL BOYCE WILL BE ATTENDING THE HEALTH EQUITY RESEARCH INITIATIVE: EXPLORING NEW FRONTIERS OF HEALTH EQUITY RESEARCH (HERI) TAKING PLACE IN SEATTLE, WA JUNE 10-11, 2019. WHILE THERE, SHE WILL SPEAK AS MEMBER OF ROBERT WOOD JOHNSON FOUNDATION'S ADVISORY COMMITTEE TO SUPPORT FURTHER THINKING AND DEVELOPMENT OF THE (HERI). DR. BOYCE'S RETURN FLIGHT ARRIVES IN THE EARLY AM OF 6/12 DESPITE DEPARTING ON 6/11.
THIS TRAVEL IS NOT A CONFERENCE BECAUSE IT MEETS ONE OF THE OTHER NIH DEFINED MISSION EXEMPTIONS OF A PROGRAM REVIEW/KICKOFFS AS DR. BOYCE WILL MEET WITH GRANTEES AND OTHERS TO ADVANCE THE CTRIS MISSION. ATTENDANCE AT THIS MEETING FULFILLS HER DAILY OPERATION FUNCTIONS AS THE BRANCH CHIEF OF THE IMPLEMENTATION SCIENCE BRANCH.</t>
  </si>
  <si>
    <t>ROBERT WOOD JOHNSON FOUNDATION</t>
  </si>
  <si>
    <t>HEALTH SCI ADMINISTRATOR</t>
  </si>
  <si>
    <t>06/10/2019 -06/12/2019</t>
  </si>
  <si>
    <t>BOYD, CHELSEA D</t>
  </si>
  <si>
    <t>DR. BOYD WAS INVITED TO PARTICIPATE IN A CAREER PANEL AND LUNCHEON AT THE 3RD ANNUAL DUKE EUKARYOTIC PATHOGENESIS INVESTIGATION COLLOQUIA. DURING THE CAREER PANEL, DR. BOYD WILL DESCRIBE HER CAREER PATH AND INTERACT WITH STUDENTS AND POST DOCS INTERESTED IN A SIMILAR CAREER PATH. THIS TRIP IS A SPONSORED TRIP DR. BOYD WILL BE DRIVING HER ON POV. DR. BOYD'S TRAVEL BEGINS ON APRIL 25 -APRIL 27. MEALS WILL BE PROVIDED AS FOLLOWS: 04/25/19- DINNER WILL BE PROVIDED, 04/26/19- ALL MEALS WILL BE PROVIDED AND 04/27/19- BREAKFAST WILL BE PROVIDED.</t>
  </si>
  <si>
    <t>04/25/2019 -04/27/2019</t>
  </si>
  <si>
    <t>BOYLES, ABEE L</t>
  </si>
  <si>
    <t>THE TRAVELER IS AN INVITED SPEAKER FOR A SESSION DURING THE 10TH NATIONAL CONFERENCE ON ENVIRONMENTAL CHEMISTRY ON AUGUST 15-19, 2019 AT NANKAI UNIVERSITY IN TIANJIN, CHINA. EFFICIENT SPENDING APPROVED CTTS JUNE 13, 2019. ON AUGUST 15, 2019, SHE WILL ALSO MEET WITH FACULTY AND STAFF AT THE NANJING UNIVERSITY'S XIANLIN CAMPUS.  EFFICIENT SPENDING ATTACHMENT G AUGUST 5, 2019. NANKAI UNIVERSITY IS SPONSORING ROUND-TRIP AIRFARE, LODGING FOR AUGUST 14-19, CONFERENCE REGISTRATION, AND GROUND TRANSPORTATION TO NANJING UNIVERSITY. NIEHS ETHICS OFFICE RECOMMENDATION RECEIVED ON APRIL 24, 2019. THE TRAVELER WILL TRAVEL TO BEIJING ON AUGUST 20, AND TRAVEL COSTS WHILE IN BEIJING WILL BE PAID BY NIEHS. THE TRAVELER WILL BE MEETING WITH GOVERNMENT AND ACADEMIC AGENCIES ON AUGUST 20-23, 2019. AUG. 24-25, 2019 ARE NON-DUTY DAYS AND LODGING AND M&amp;IE WILL BE COVERED BY NIEHS BECAUSE IT IS MOST ADVANTAGEOUS TO THE GOV. THE TRAVELER TO REMAIN IN CHINA VS. INCURRING ADDITIONAL TRAVEL COSTS FOR A SECOND TRIP. SHE WILL ALSO ATTEND A DINNER HOSTED BY NSFC VP GAO FU IN HONOR OF THE NIH DELEGATION ON AUG. 26, 2019 AND PARTICIPATE IN A JOINT MEETING WITH NSFC REGARDING THE US-CHINA RFA ON AUGUST 27-28, 2019. EFFICIENT SPENDING APPROVED ATTACHMENT G JULY 3, 2019. HT401 TRAINING COMPLETION: MAY 18, 2018. FE TICKET SUBMITTED ON 3/26/2019.</t>
  </si>
  <si>
    <t>TIANJIN, , CHN</t>
  </si>
  <si>
    <t>NANKAI UNIVERSITY</t>
  </si>
  <si>
    <t>08/12/2019 -08/30/2019</t>
  </si>
  <si>
    <t>BRADBERRY, CHARLES W</t>
  </si>
  <si>
    <t>THE TRAVELER WILL ATTEND THE AMERICAN COLLEGE OF NEUROPSYCHOPHARMACOLOGY SUMMER PROGRAM COMMITTEE MEETING 2019 ON JULY 20, 2019.
TRAVELER WILL BE ON PERSONAL LEAVE AND WILL THEREFORE BEGIN TRAVEL STATUS FROM ALBUQUERQUE, NM. HE WILL LEAVE ON JULY 19, ATTEND THE MEETING
ON JULY 20 AND RETURN TO BALTIMORE ON JULY 21. ALL PROVISIONS BY THE SPONSOR ARE IN-KIND.</t>
  </si>
  <si>
    <t>AMERICAN COLLEGE OF NEUROPSYCH</t>
  </si>
  <si>
    <t>07/19/2019 -07/21/2019</t>
  </si>
  <si>
    <t>BRAZHNIK, OLGA D</t>
  </si>
  <si>
    <t>DR. BRAZHNIK WILL ATTEND THE SCIENCE FOO CAMP THAT IS CO-SPONSORED BY GOOGLE, O'REILLY MEDIA AND DIGITAL SCIENCE. THIS IS A SCIENTIFIC CONFERENCE AND THINK TANK. THE MAIN SPONSOR IS GOOGLE, AND THEY WILL PAY FOR MEALS, LODGING AND GROUND TRANSPORATION WHILE IN MOUNTAIN VIEW, CALIFORNIA.
ALTHOUGH THIS IS A CONFERENCE, IT WAS NOT APPROVED AT THE OFM LEVEL, BUT AT THE EO LEVEL. A COPY OF THE CONFERENCE APPROVAL IS UPLOADED. THERE IS NO CONFERENCE NUMBER
DR. BRAZHNIK WILL SPEND AN ADDITIONAL NIGHT AT HER HOTEL, TO BE PAID FOR BY NIH. HER LAST DAY AT THE MEETING ENDS AT 3 P.M. ON JULY 14TH. THE NEXT FLIGHT THAT SHE WOULD OTHERWISE HAVE TO TAKE ARE RED EYES. SHE WILL LEAVE ON JULY 15TH IN THE MORNING, AND WILL RETURN TO DC DURING THE SAME DAY.</t>
  </si>
  <si>
    <t>GOOGLE</t>
  </si>
  <si>
    <t>07/12/2019 -07/15/2019</t>
  </si>
  <si>
    <t>BREMS, JILLIAN G</t>
  </si>
  <si>
    <t>TRAVELER WILL TRAVEL TO FRONT ROYAL, VIRGINIA TO PARTICIPATE IN  A SPONSORED CAMP FANTASTIC FY19, FROM 8/13/19 - 8/15/2019. THE LODGING AND M&amp;IE WILL BE SPONSORED IN KIND.</t>
  </si>
  <si>
    <t>08/13/2019 -08/15/2019</t>
  </si>
  <si>
    <t>BRENCHLEY, JASON M</t>
  </si>
  <si>
    <t>JASON BRENCHLEY HAS BEEN INVITED TO BE A KEYNOTE SPEAKER IN TIM HOANG?¿¿S THESIS COMMITTEE MEETING TO BE HELD IN ATLANTA, GEORGIA. SPONSOR WILL PROVIDE LODGING, FLIGHT, TAXIS IN ATLANTA AND SOME MEALS. NIH WILL PAY FOR ALL OTHER EXPENSES. THE MEETING DATES ARE JUNE 4. HIS TRAVEL DATES ARE FROM JUNE 3-4,2019.  SPONSOR PROVIDING IN-KIND LODGING VALUED AT $189 WHICH IS 124% OF THE GOVERNMENT LODGING ALLOWANCE OF $152.THE SPONSOR HAS CONFIRMED THAT ALL OTHER FEDERAL OR NON-FEDERAL PARTICIPANTS WILL BE PROVIDED WITH THE SAME OR SIMILAR ACCOMMODATIONS. ODA ATTACHED.</t>
  </si>
  <si>
    <t>EMORY UNIVERSITY</t>
  </si>
  <si>
    <t>06/03/2019 -06/04/2019</t>
  </si>
  <si>
    <t>JASON BRENCHLEY HAS BEEN INVITED TO BE A KEYNOTE SPEAKER IN FEDERICO PERDOMO THESIS COMMITTEE MEETING TO BE HELD IN MEDELLIN, COLOMBIA. SPONSOR WILL PROVIDE LODGING, FLIGHT AND SOME MEALS. NIH WILL PAY FOR ALL OTHER EXPENSES. THE MEETING DATES ARE 7/29-7/30. HIS TRAVEL DATES ARE FROM 7/28-8/1 (HE ARRIVES AFTER MIDNIGHT ON 7/31).  HTSOS TRAINING IS ATTACHED. APPROVED ODA IS ATTACHED. LATE JUSTIFICATION: RECENTLY RECEIVED THE SPONSOR LETTER ON 6/20/19.</t>
  </si>
  <si>
    <t>MEDELLIN, , COL</t>
  </si>
  <si>
    <t>UNIVERSIDAD DE ANTIOQUIA</t>
  </si>
  <si>
    <t>07/28/2019 -08/01/2019</t>
  </si>
  <si>
    <t>BRENNAN, PATRICIA F</t>
  </si>
  <si>
    <t>09/14/2019-04/21/2019: INVITED TO TAKE PART IN COLLEGE OF NURSING AT TAIPEI MEDICAL UNIVERSITY NURSING CONFERENCE "AI IN HEALTHCARE" AS A KEYNOTE SPEAKER, IN TAIPEI, TAIWAN. ***
***THIS IS A SINGLE TRIP MEETING AND LODGING BOOKED VIA THE
SPONSOR.***</t>
  </si>
  <si>
    <t>TAIPEI MEDICAL UNIVERSITY TAIW</t>
  </si>
  <si>
    <t>09/14/2019 -09/21/2019</t>
  </si>
  <si>
    <t>BRESLIN, STEVEN J</t>
  </si>
  <si>
    <t>MR. STEVEN BRESLIN WILL BE ATTENDING THE ANIMAL RESEARCH FACILITIES THIS COMING SEPT 30-OCT 1, 2019 BEING HELD AT THE RENAISSANCE BOSTON WATERFRONT HOTEL IN BOSTON, MA . TRAVELER HAS BEEN INVITED TO GIVE A TALK HIS TALK IS ENTITLED ?¿¿INSECT FACILITY PLANNING: NIH DESIGN REQUIREMENTS MANUAL?¿¿S NEW APPENDIX O?¿¿. REGISTRATION AND LODGING HAVE BEEN WAIVED FOR ALL GUEST SPEAKERS. SPOKE WITH OMEGA AGENT LEAH  DCA $157.60, DULLES $200.60, BWI $213.60.  THE LOWEST AIRFARE   HAS BEEN SELECTED. PLEASE CROSS REFERENCE # FUTURE FY AUTHORIZATION TRIP00KUKW.</t>
  </si>
  <si>
    <t>TRADELINE INCORPORATED</t>
  </si>
  <si>
    <t>09/29/2019 -09/30/2019</t>
  </si>
  <si>
    <t>BRODY, LAWRENCE C</t>
  </si>
  <si>
    <t>P1-TOULOUSE, FRANCE (6/8)-COLLABORATION WITH JOHN AND ANNE MOLLOY TO CREATE OUTLINES FOR PAPERS DESCRIBING THEIR GENOME-WIDE ASSOCIATION STUDIES OF ONE-CARBON METABOLISM ON JUNE 8, 2019.  P2-DR. BRODY WILL THEN TRAVEL TO CATALONIA SPAIN JUNE 9-13, 2019 TO PRESENT AT THE 12TH INTERNATIONAL CONFERENCE ON ONE CARBON METABOLISM, B VITAMINS AND HOMOCYSTEINE. TITLE: VITAMIN B12 TRANSPORT, LESSONS LEARNED FROM HUMANS, MICE AND FISH. P3-DR. BRODY WILL THEN TRAVEL BACK TO TOULOUSE FRANCE JUNE 14-16 TO FINISH HIS COLLABORATION AND DEPART TO THE US. **TRAVELER DEPARTS US 6/7 AN ARRIVES IN FRANCE 6/8. THIS IS A MULTILEG, PARTIALLY SPONSORED, FOREIGN CONFERENCE TRAVEL. P1-TOULOUSE, FRANCE (NON-SPONSORED).  ROUNDTRIP AIRFARE-$1,401.63. OMEGA WAS USED FOR AIRFARE AND PER COST COMPARISON, ALL LOCAL AIRPORTS HAVE THE SAME FARE. TRAVELER WILL STAY WITH FRIENDS AT NO EXPENSE TO THE GOVERNMENT; THEREFORE, LODGING IS NOT NEEDED.  NO REGISTRATION ASSOCIATED FOR TIME SPENT IN FRANCE.  P2-(PARTIALLY SPONSORED) TRAVELER WILL CARPOOL WITH HIS COLLABORATORS TO CATALONIA, SPAIN JUNE 9-13 TO ATTEND AND PRESENT AT THE CONFERENCE.  THE FOLLOWING EXPENSES ARE PROVIDED IN-KIND: FOUR NIGHTS OF LODGING-$128.29/NIGHT AND REGISTRATION FEES-$1,088.01. REGISTRATION INCLUDES THE FOLLOWING MEALS: BREAKFAST (6/10-6/13); AND LUNCHES (6/10-6/12). OTHER INVITED GUESTS ARE RECEIVING SIMILAR BENEFITS. TRAVELER WILL PAY FOR THE NIGHT OF 6/13. OMEGA WAS NOT USED FOR 6/13 AS THEY COULD NOT SECURE DUE TO CONFERENCE BLOCK.  P3-TRAVELER WILL CARPOOL BACK TO TOULOUSE, FRANCE JUNE 14-16 TO CONTINUE HIS COLLABORATION. TRAVELER WILL DEPART FOR THE US ON 6/16.  OTHER EXPENSES ADDED: BAG FEES-$60; ESTIMATED ROUNDTRIP TAXI TO/FROM RESIDENCE-$300; ESTIMATED ROUNDTRIP TAXI TO/FROM AIRPORT IN FRANCE-$100; INTERNET FEE ESTIMATED $15/DAY FOR WORK RELATED BUSINESS; MISC. EXPENSE-$200-FOR UNFORESEEN ISSUES THAT MAY ARISE AND CAR POOL FUEL COSTS-$150.  HOTEL TAX EXEMPTIONS DO NOT APPLY TO THIS TRAVEL.</t>
  </si>
  <si>
    <t>UNIVERSITAT ROVIRA I VIRGILI</t>
  </si>
  <si>
    <t>06/07/2019 -06/16/2019</t>
  </si>
  <si>
    <t>BROOKS, BERNARD R</t>
  </si>
  <si>
    <t>THESE TRAVELS ARE NOT CONFERENCES BECAUSE THEY MEET THE FOLLOWING MISSIONS EXEMPTION: SCIENTIFIC MEETINGS WITH A SPECIFIC TEAM REGARDING A SPECIFIC AREA OF SCIENTIFIC INQUIRY. SEPTEMBER 4-7: PARTICIPATE AS MEMBER OF THE INTERNATIONAL REVIEW COMMITTEE TO EVALUATE THE CURRENT STATUS OF THE SCHOOL OF COMPUTATIONAL SCIENCE AND HOW TO IMPROVE IT, KOREA INSTITUTE FOR ADVANCED STUDY (KIAS). AIRFARE FROM USA TO KOREA AND RETURN, LODGING, TAXIS, AND MEALS PAID IN-KIND. TRAVELER IS REQUESTING APPROVAL OF SPONSORED IN-KIND ACTUAL LODGING AND MEALS FROM SEPTEMBER 4-6 (SEE DETAILS IN COMMENTS AND PRE AUDIT SECTION). SEPTEMBER 7-12: PRESENTATION ENTITLED "RECENT ADVANCES IN CHARMM FOR BIOMOLECULAR SIMULATION AND ANALYSIS" AT JAPAN PHYSICAL SOCIETY'S CONDENSED MATTER PHYSICS AND OTHER FIELDS MEETING, AND DISUCSS BIOMOLECULAR SIMULATIONS, GIFU UNIVERSITY, NAGOYA, JAPAN. REGISTRATION FEE AND BREAKFASTS PAID IN-KIND. MEETING WEBSITE:   HTTPS://WWW.JPS.OR.JP/ENGLISH/MEETINGS-AND-AWARDS/MEETING.HTML.  SEPTEMBER 13-15: COLLABORATIONS WITH PROFESSOR JOOYOUNG LEE, SCHOOL OF COMPUTATIONAL SCIENCE, KIAS, SEOUL, KOREA, ON ACTION-CSA METHODS AND ITS APPLICATIONS. SEPTEMBER 16-18: PRESENTATION ENTITLED "RECENT ADVANCES IN CHARMM FOR BIOMOLECULAR SIMULATION AND ANALYSIS", AT THIRD KOREAN-POLISH CONFERENCE ON PROTEIN FOLDING:  THEORETICAL AND EXPERIMENTAL APPROACHES", SEOUL, KOREA. LODGING AND MEALS PAID IN-KIND FROM SEPT. 16-18. FROM SEPTEMBER 19-22 CONTINUE COLLABORATIONS WITH PROFESSOR JOOYOUNG LEE, KIAS, ON ACTION-CSA METHODS AND ITS APPLICATIONS.  SEPTEMBER 23-25: PRESENTATION ENTITLED "RECENT METHODS AND CAPABILITIES USING CHARMM" AT THE KIAS CHARMM-GUI SCHOOL, KIAS, SEOUL, KOREA.  NO MEETING AGENDAS  AVAILABLE FOR KOREAN MEETINGS. LODGING RESERVATIONS MADE BY MEETING ORGANIZERS. TRAVELER SPENT EXACTLY 45 DAYS IN DESIGNATED HTSOS/FACT-MANDATORY COUNTRIES WITHIN THE CALENDAR YEAR. HTSOS CERTIFICATE INCLUDED IN THIS TRAVEL. LOANER GOVERNMENT-ISSUED LAPTOP WILL BE ISSUED.</t>
  </si>
  <si>
    <t>KOREA INSTITUTE FOR ADVANCED S</t>
  </si>
  <si>
    <t>09/03/2019 -09/26/2019</t>
  </si>
  <si>
    <t>BROOKS, BRIAN P</t>
  </si>
  <si>
    <t>PLEASE NOTE: THIS TRAVEL AUTHORIZATION IS FOR TWO MEETINGS THAT ARE BACK TO BACK AT THE SAME LOCATION (ACMG AND SIMD ANNUAL MEETINGS) DR. BROOKS WILL ATTEND THE 2019 ACMG ANNUAL CLINICAL GENETICS MEETING ON APRIL 2-6, 2019, ACMG IS NOT SPONSORED TRAVEL. IN ADDITION, DR. BRIAN BROOKS HAS BEEN INVITED TO THE 2019 SOCIETY FOR INHERITED METABOLIC DISORDERS (SIMD) ANNUAL MEETING TO PRESENT A TALK ON APRIL 6-9, 2019, THIS IS A SPONSORED TRAVEL. SIMD WILL PAY FOR 3 NIGHTS OF LODGING IN-KIND, ROUND TRIP AIRFARE, GROUND TRANSPORTATION AND SOME MEALS WHICH ARE INCLUDED IN THE REGISTRATION FEE OF $660. THE REGISTRATION FEE OF $890 FOR ACMG WAS PAID BY IMPAC LAB CREDIT CARD. THE REGISTRATION FEE FOR SIMD WAS WAIVED FOR ALL INVITED SPEAKERS - VALUE IS $660 AND INCLUDED AS A SPONSORED IN-KIND EXPENSE.</t>
  </si>
  <si>
    <t>BELLEVUE, WA, US</t>
  </si>
  <si>
    <t>SOCIETY FOR INHERITED METABOLI</t>
  </si>
  <si>
    <t>04/02/2019 -04/10/2019</t>
  </si>
  <si>
    <t>BROOKS, PHILIP J</t>
  </si>
  <si>
    <t>PJ BROOKS HAS BEEN INVITED TO ATTEND THE 30TH GENERAL ASSEMBLY OF THE JAPAN MEDICAL CONGRESS CONFERENCE. IT WILL ALLOW HIM TO MEET WITH MEMBERS OF THE SCIENCE AND MEDICAL INDUSTRIES TO LEARN ABOUT UPCOMING TRENDS IN THE FIELD. CONFERENCE APPROVED #1627609, EO APPROVAL, AND ETHICS APPROVED.</t>
  </si>
  <si>
    <t>CONGRESS CORPORATION NAGOYA</t>
  </si>
  <si>
    <t>04/26/2019 -04/29/2019</t>
  </si>
  <si>
    <t>PJ BROOKS HAS BEEN INVITED TO AS A GUEST SPEAKER AT THE AMERICAN SOCIETY OF PEDIATRIC HEMATOLOGY/ONCOLOGY CONFERENCE LOCATED IN NEW ORLEANS. THIS TRIP HAS BEEN CONFERENCE APPROVED (#1625816) ETHICS, AND EO APPROVED.</t>
  </si>
  <si>
    <t>DR. PJ BROOKS IS INVITED TO ATTEND THE DIA 2019 GLOBAL ANNUAL MEETING ON JUNE 22ND ?¿¿ 26TH IN SAN DIEGO, CA.  SPONSORED IN KIND IS PAYING FOR ROUND TRIP AIRFARE AND LODGING. THE DIA GLOBAL ANNUAL MEETING IS THE ANNUAL LIFE SCIENCES EVENT FOR OUR ASSOCIATION, BRINGING TOGETHER MORE THAN 6,400 GLOBAL THOUGHT LEADERS IN THE HEALTHCARE ECOSYSTEM WHO CONTRIBUTE TO THE VAST CONTENT AND KNOWLEDGE EXCHANGE.</t>
  </si>
  <si>
    <t>DRUG INFORMATION ASSOCIATION P</t>
  </si>
  <si>
    <t>06/22/2019 -06/26/2019</t>
  </si>
  <si>
    <t>BROSH, ROBERT M</t>
  </si>
  <si>
    <t>TRAVELER HAS BEEN INVITED AS THE CO-ORGANIZER FOR THE FASEB HELICASE AND NUCLEIC ACID-BASED MACHINE CONFERENCE FROM JULY 21-26, 2019 AT STEAMBOAT SPRINGS, COLORADO. SPONSOR WILL REIMBURSE SOME OF THE REGISTRATION COSTS, AMOUNT UNKNOWN TILL AFTER THE MEETING. REGISTRATION IS BEING REIMBURSED AND THEREFORE THE TRAVELER IS USING HIS PERSONAL CREDIT CARD FOR THE REGISTRATION FEE. REGISTRATION FEE IS $1570.  REG INCLUDES LODGING 5 NIGHTS; AND MEALS; DINNER 7/21; B L D 7/22 THROUGH 7/25; BREAKFAST 7/26. NO US FUNDS AND NO HONORARIUM IS BEING USED. OWT IS USED FOR TRAVEL R/T FROM BWI TO DENVER.  NIH WILL PAY FOR AIRFARE, MEALS THAT ARE NOT INCLUDED IN THE REGISTRATION, GROUND TRANSPORTATION, TMC FEES. ADVANCE IS BEING REQUESTED BY THE TRAVELER.</t>
  </si>
  <si>
    <t>BROWN, KEVIN M</t>
  </si>
  <si>
    <t>DR. BROWN IS INVITED TO PROVIDE A PEER REVIEW AT THE AMERICAN CANCER SOCIETIES (ACS) TUMOR BIOLOGY AND GENOMICS GRANT PROPOSALS MEETING BEING HELD IN ATLANTA, GA ON JUNE 24-25, 2019.  IN-KIND:  AIRFARE, LODGING (NO BREAKFAST), MEALS AND GROUND TRANSPORTATION IN GA.</t>
  </si>
  <si>
    <t>AMERICAN CANCER SOCIETY ATLANT</t>
  </si>
  <si>
    <t>06/24/2019 -06/25/2019</t>
  </si>
  <si>
    <t>DR. BROWN IS INVITED TO BE A JUNIOR FACULTY MEMBER AT THE AMERICAN ASSOCIATION FOR CANCER RESEARCH (AACR) INTEGRATIVE MOLECULAR EPIDEMIOLOGY WORKSHOP, BEING HELD IN BOSTON, MA ON JULY 15-19, 2019.  IN-KIND:  AIRFARE, LODGING (NO BREAKFAST), APPLICATION/REGISTRATION FEE (NO MEALS), AND DINNER ON 7/14.     DR. BROWN IS REQUESTING APPROVAL OF ACTUAL SUBSISTENCE FOR SPONSOR IN-KIND LODGING VALUED AT $299 WHICH IS 110% OF THE GOVERNMENT ALLOWANCE OF $273.  THIS PERCENTAGE FALLS WITHIN THE 300% THRESHOLD BY THE FTR.  THE SPONSOR HAS NOTED THAT ALL OTHER NON-FEDERAL PARTICIPANTS WILL BE PROVIDED THE SAME ACCOMMODATIONS.</t>
  </si>
  <si>
    <t>BRZOSTOWSKI, JOSEPH A</t>
  </si>
  <si>
    <t>DR. JOSEPH BRZOSTOWSKI WILL TRAVEL TO THE MARINE BIOLOGICAL LABORATORY TO PARTICIPATE AS VISITING FACULTY/COURSE MANAGER FOR THIS YEAR?¿¿S PHYSIOLOGY COURSE, JUNE 12-JULY 14, 2019, IN WOODS HOLE, MA. SPONSOR WILL PAY FOR IN-KIND LODGING (10 NIGHTS @$90/NIGHT AND 22 NIGHTS @$173). THE MAXIMUM PER DIEM RATE FOR LODGING IS $113 IN JUNE AND $192 IN JULY WHICH IS GREATER THAN THE $90/NIGHT PROVIDED IN-KIND. FOR 9 NIGHTS IN JUNE, SPONSOR PROVIDING IN-KIND LODGING VALUED AT $173 WHICH IS 153.09% OF THE GOVERNMENT LODGING ALLOWANCE OF $113. THE ACCOMMODATIONS PROVIDED ARE COMPARABLE IN VALUE TO THAT OFFERED OR PROVIDED TO OTHER INVITED PARTICIPANTS. ALL MEALS, EXCEPT SUNDAY MEALS WILL BE PROVIDED IN-KIND. NO REGISTRATION REQUIRED. NO HONORARIUM WILL BE ACCEPTED AND NO FEDERAL FUNDS WILL BE USED TO COVER TRAVEL EXPENSES. TRAVELER WILL DRIVE POV ?¿¿ SEE AIR FARE COST COMPARISON MEMO.</t>
  </si>
  <si>
    <t>WOODS HOLE, MA, US</t>
  </si>
  <si>
    <t>MARINE BIOLOGICAL LABORATORY</t>
  </si>
  <si>
    <t>06/12/2019 -07/14/2019</t>
  </si>
  <si>
    <t>BUCHANAN, SUSAN K</t>
  </si>
  <si>
    <t>PIK RNDTRIP FLIGHTS FROM DCA TO CHICAGO, IL, (ORD), ON 4/2/19.  PIK ITINERARY IS ATTACHED. RNDTRIP TAXIS FROM BOTH AIRPORTS. INVITED BY UNIVERSITY OF CHICAGO, (DEPT OF BIOCHEM. AND MOLEC. BIOLOGY), TO SPEAK. TITLE OF TALK: "STRUCTURAL INSIGHT INTO THE BIOGENESIS OF BETA BARREL MEMBRANE PROTEINS."  THE PIK LODGING, (LOCATED ON THE UNIV. OF CHICAGO CAMPUS), (AT PER DIEM RATE), WILL BE AT THE QUADRANGLE CLUB, UNIVERSITY OF CHICAGO, 1155 E. 57TH ST, CHICAGO, IL., (4/2-4/19).  PH: 773-493-8601. THE PIK HOTEL CONFIRMATION HAS NOT YET BEEN RECEIVED.  ALL OTHER EXPENSES INCURRED DURING THIS TRIP WILL BE PAID BY NIH.</t>
  </si>
  <si>
    <t>UNIVERSITY OF CHICAGO AT CHICA</t>
  </si>
  <si>
    <t>PIK FLIGHTS FROM DCA TO LINCOLN, NE (VIA ORD), ON 4/29/19. PIK FLIGHT-INFORMATION IS NOTED IN THE INVITATION, AND THE ACTUAL RNDTRIP ITINERARY IS ATTACHED. TRAVELER IS A RECIPIENT OF THE ACKERSON STUDENT LECTURESHIP IN BIOCHEMISTRY, AND HAS BEEN INVITED BY UNIVERSITY OF NEBRASKA, TO GIVE A SEMINAR, ON APRIL 30, 2019. LODGING WILL BE PIK AT THE EMBASSY SUITES, BY HILTON, 1040 P STREET, LINCOLN, NE, FOR 2 NIGHTS, (4/29- 5/1, 2019) AT THE GOVERNMENT RATE. THE PIK HOTEL-CONFIRMATION IS ATTACHED. NOTE: 1-LUNCH AND 2 DINNERS WILL BE PIK. SEE INVITATION. THE REMAINDER OF THE MEALS WILL BE PAID BY NIH, AS WELL AS ANY OTHER EXPENSE THAT SHE MIGHT INCUR, DURING THIS TRIP.  SHE WILL RET'N ON 5/1/19.</t>
  </si>
  <si>
    <t>LINCOLN, NE, US</t>
  </si>
  <si>
    <t>UNIVERSITY OF NEBRASKA LINCOLN</t>
  </si>
  <si>
    <t>04/29/2019 -05/01/2019</t>
  </si>
  <si>
    <t>PIK FLIGHTS - IAD TO INDIANAPOLIS, IN., ON 9/26/19. PIK ITINERARY IS ATTACHED. RNDTRIP TAXIS FROM BOTH AIRPORTS.  INVITED SPEAKER FOR DEPARTMENTAL SEMINAR SERIES AT INDIANA UNIVERSITY BLOOMINGTON, ( DEPT., OF MOLEC. AND CELLULAR BIOCHEM), 9/27/29. TITLE OF TALK: "STRUCTURAL INSIGHT INTO THE BIOGENESIS OF BETA BARREL MEMBRANE PROTEINS". CONTACT: PROF. SUSANNE RESSL. PHONE: 812/ 856-5801. LODGING: (PIK) AT THE BIDDLE HOTEL, 900 E. 7TH STREET, BLOOMINGTON, IN.  PH: 812/856-6381. HOTEL CONFIRMATION CURRENTLY UNAVAILABLE.  SHE WILL RET'N ON EVENING OF 9/28/19.</t>
  </si>
  <si>
    <t>BLOOMINGTON, IL, US</t>
  </si>
  <si>
    <t>09/26/2019 -09/28/2019</t>
  </si>
  <si>
    <t>BUCHSBAUM, JEFFREY C</t>
  </si>
  <si>
    <t>NON-SPONSOR: DR. BUCHSBAUM WILL ATTEND AND PARTICIPATE AT THE CHILDREN'S ONCOLOGY GROUP (COG) FALL MEETING BEING HELD IN ATLANTA, GA ON SEPTEMBER 10-13, 2019.  DR. BUCHSBAUM HAS BEEN COUNSELED THAT HE WILL NOT BE REIMBURSED FOR LODGING COSTS IN GA THAT EXCEED THE MAX LODGING RATE.  SPONSOR: DR. BUCHSBAUM IS INVITED TO SPEAK AT THE 61ST AMERICAN SOCIETY FOR RADIATION ONCOLOGY (ASTRO) ANNUAL MEETING BEING HELD IN CHICAGO, IL ON SEPTEMBER 14-18, 2019  IN-KIND: REGISTRATION (NO MEALS).  AN APPROVED AEA MEMO IS INCLUDED FOR THE LODGING COSTS IN IL.</t>
  </si>
  <si>
    <t>AMERICAN SOCIETY FOR RADIATION</t>
  </si>
  <si>
    <t>09/10/2019 -09/17/2019</t>
  </si>
  <si>
    <t>BUCKLEY, ASHURA W</t>
  </si>
  <si>
    <t>THE EVENTS IN THIS TA WERE APPROVED AS AN EXEMPTION UNDER THE CATEGORY: TO ATTEND SCIENTIFIC MEETINGS BY THE NIMH EXECUTIVE OFFICER ON 4/4/2019. DR. BUCKLEY IS INVITED TO PRESENT AT UNIVERSITY OF VERMONT NEUROSCIENCE GRAND ROUNDS JUNE 18, 2019.</t>
  </si>
  <si>
    <t>BURLINGTON, VT, US</t>
  </si>
  <si>
    <t>UNIVERSITY OF VERMONT</t>
  </si>
  <si>
    <t>BUDHU, ANURADHA S</t>
  </si>
  <si>
    <t>DR. BUDHU HAS BEEN INVITED IN THE CAPACITY OF AN EXTERNAL MEMBER OF THE EVALUATION COMMITTEE OF A THESIS DEFENSE ON 04.15.19 AT THE ICAHN SCHOOL OF MEDICINE WHO WILL BE SPONSORING IN-KIND ECONOMY R/T FLIGHT AND GROUND TRANSPORTATION BETWEEN HOTEL/AIRPORT. TRAVELER REQUESTING APPROVAL OF ACTUAL SUBSISTENCE FOR SPONSORED IN-KIND LODGING VALUED AT $299 PER NIGHT. THIS RATE IS 118 PERCENT OF THE GOVERNMENT ALLOWED AMOUNT OF $253 PER NIGHT. THIS FALLS WITHIN THE 300 PERCENT THRESHOLD ALLOWED BY THE FTR.</t>
  </si>
  <si>
    <t>ICAHN SCHOOL OF MEDICINE AT MT</t>
  </si>
  <si>
    <t>04/15/2019 -04/16/2019</t>
  </si>
  <si>
    <t>DR. BUDHU HAS BEEN INVITED TO SPEAK BY THE ILCA (INTERNATIONAL LIVER CANCER ASSOCIATION) GOVERNING BOARD AT THE 13TH ILCA 2019 ANNUAL CONFERENCE 09.20.19 -09.22.19.  SPONSORS ARE COVERING IN KIND THE FOLLOWING: RETURN FLIGHTS FROM DC - CHICAGO, COMPLIMENTARY CONFERENCE REGISTRATION AND X3NIGHTS' ACCOMMODATION AT THE CONF. HOTEL. LUNCHES ARE INCLUDED WITH CONFERENCE ON 09.20.19 AND 09.21.19. DESPITE CONFERENCE BEING HELD IN CHICAGO,  ILCA IS BASED IN BELGIUM, THEREFORE PLEASE NOTE THAT THE FLIGHT COST AND REGISTRATION FEES ARE CONVERTED FROM EURO TO USD. TRAVELER REQUESTING APPROVAL OF ACTUAL SUBSISTENCE FOR SPONSORED IN-KIND LODGING VALUED AT USD229 PER NIGHT.  THIS RATE IS 102 PERCENT OF THE GOVERNMENT ALLOWED AMOUNT OF USD223 PER NIGHT. THIS FALLS WITHIN THE 300 PERCENT THRESHOLD ALLOWED BY THE FTR.</t>
  </si>
  <si>
    <t>INTERNATIONAL LIVER CANCER ASS</t>
  </si>
  <si>
    <t>09/19/2019 -09/22/2019</t>
  </si>
  <si>
    <t xml:space="preserve">BUONANNO, ANDRES </t>
  </si>
  <si>
    <t>APRIL 1-3, 2019 - IRVINE, CALIFORNIA - TO PRESENT OUR LATEST EXCITING WORK ON THE PROTEOLYTIC PROCESSING OF NEUREGULINS BY BACE1 AND GAMMA-SECRETASE, THE ENZYMES THAT GIVE RISE TO PEPTIDES ASSOCIATED WITH THE ETIOLOGY OF ALZHEIMER?¿¿S DISEASE AT THE UNIVERSITY OF CALIFORNIA. ALSO, TO ARRANGE A COLLABORATIVE PROJECT BETWEEN OUR LABS ON THE ROLE OF NEUREGULIN-ERBB4 IN REGULATING SENSORY CRITICAL PERIODS. OWT WAS NOT USED FOR THE AIRLINE AND LODGING, AS THE SPONSOR WILL PROVIDE ROUNDTRIP AIRFARE AND LODGING IN-KIND.</t>
  </si>
  <si>
    <t>IRVINE, CA, US</t>
  </si>
  <si>
    <t>UNIVERSITY OF CALIFORNIA AT IR</t>
  </si>
  <si>
    <t>04/01/2019 -04/03/2019</t>
  </si>
  <si>
    <t>APRIL 20 - 26, 2019 - TAIPEI, TAIWAN - APRIL 22, 2019: TO PARTICIPATE IN A COLLABORATIVE MEETING WITH SCIENTIST AT THE ACADEMIA SINICA TO DISCUSS PROJECTS. APRIL 23 - 25, 2019: TO PARTICIPATE AND PRESENT A TALK ENTITLED, "NEW DETOURS IN THE NEUREGULIN-ERBB4 SIGNALING PATHWAY: POTENTIAL INROADS INTO MECHANISMS ALTERED IN PSYCHIATRIC DISORDERS." AT THE ACADEMIA SINICA (AS)-NIH NEUROSCIENCE SYMPOSIUM IN TAIWAN, TAIPEI.  PLEASE NOTE - THERE ARE TWO VENUES FOR THIS SYMPOSIUM -- 1.5 DAYS OF THIS SYMPOSIUM WILL BE HELD ON THE ACADEMIA SINICA CAMPUS AND THE OTHER 1.5 DAYS OF THE SYMPOSIUM WILL BE HELD AT THE GREAT ROOTS FORESTRY SPA RESORT. SPONSOR IS ALSO COVERING 5 NIGHTS OF LODGING, MEALS (DINNER ON 4/21, BREAKFAST, LUNCH AND DINNER ON 4/22- 4/25, AND BREAKFAST ON 4/26), AND ALL GROUND TRANSPORTATION IN KIND.
OWT WAS NOT USED FOR THE AIRLINE AND LODGING AS THE SPONSOR WILL PROVIDE ROUNDTRIP AIRFARE AND LODGING IN-KIND. MEALS ALSO PROVIDED IN-KIND.  LODGING IS AS FOLLOWS - 4/21, 4/22, 4/23, 4/25 IN A GUEST ROOM OF THE ACTIVITY CENTER AT ACADEMIA SINICA; AND ON 4/24 ONE NIGHT OF LODGING WILL BE PROVIDED AT THE GREAT ROOTS FORESTRY SPA RESORT ?¿¿ ADDRESS 79, CHAJIAO, SANXIA DIST., NEW TAIPEI CITY 237, TAIWAN, R.O.C.</t>
  </si>
  <si>
    <t>ACADEMIA SINICA TAIPEI TAIWAN</t>
  </si>
  <si>
    <t>04/20/2019 -04/26/2019</t>
  </si>
  <si>
    <t>BURGESS, HAROLD A</t>
  </si>
  <si>
    <t>09.18.19 - 09.20.19. TORONTO, CANADA. TO PARTICIPATE AND PRESENT A TALK AT THE 4TH ZEBRAFISH FOR PERSONALIZED AND PRECISION MEDICINE CONFERENCE, SEPTEMBER 18-20, 2019. TITLE OF TALK: SYSTEMATIC ANALYSIS OF BRAIN DEVELOPMENT AND BEHAVIOR IN ZEBRAFISH AUTISM MODELS. THE SPONSOR, ST. MICHAEL'S HOSPITAL, IS COVERING THE FOLLOWING IN KIND- REGISTRATION FEE VALUED AT 550 USD WHICH INCLUDES THE FOLLOWING MEALS- D ON 9.18, B, L, D ON 9.19, AND B, L ON 9.20.  ALSO SPONSORED IN KIND ARE 3 NIGHTS OF LODGING AT THE PANTAGES HOTEL ON SEPT. 17-19. OWT WAS USED FOR AIR TRANSPORTATION BUT NOT LODGING, AS THE SPONSOR IS COVERING THE LODGING IN KIND. CERTIFICATE OF COMPLETION ATTACHED OF HT401 HIGH THREAT SECURITY OVERSEAS SEMINAR.</t>
  </si>
  <si>
    <t>ST MICHAELS HOSPITAL</t>
  </si>
  <si>
    <t>09/17/2019 -09/20/2019</t>
  </si>
  <si>
    <t>BURGESS, SHAWN M</t>
  </si>
  <si>
    <t>**TRAVELER DEPARTS US ON 4/24 AND ARRIVES IN SWEDEN ON 4/25. FOR THIS FOREIGN SPONSOR TRAVEL, THE FOLLOWING EXPENSES ARE PROVIDED IN KIND. ROUNDTRIP AIRFARE-$938.94; LODGING FOR 5 NIGHTS-$109.26/NIGHT (INCLUDES BREAKFAST) AND ROUNDTRIP GROUND TRANSPORTATION TO/FROM AIRPORT-$215.04.  THE FOLLOWING MEALS WILL BE PROVIDED IN-KIND. LUNCHES ON 4/26 AND 4/29. THERE IS NO REGISTRATION FEE FOR THIS MEETING. OTHER INVITED GUESTS RECEIVES SIMILAR BENEFITS. COST COMPARISON NOT NEEDED AS OMEGA WAS NOT USED FOR ANY PORTION OF THIS TRAVEL. BOTH AIRFARE AND LODGING WERE ARRANGED AND PROVIDED IN-KIND. NHGRI PAYS ALL OTHER EXPENSES: BAGS FEES-$50.00; ROUND TRIP TAXI TO/FROM RESIDENCE ESTIMATED-$150; ROUNDTRIP TAXI TO/FROM AIRPORT IN STOCKHOLM ESTIMATED-$150; MISC. EXPENSE-$180 FOR M&amp;IE NOT PROVIDED IN-KIND OR IN LODGING; AND MISC. EXPENSE-$200 FOR UNFORESEEN ISSUES THAT MAY ARISE. HOTEL TAX EXEMPTIONS DO NOT APPLY TO THIS TRAVEL.</t>
  </si>
  <si>
    <t>[OTHER], , SWE</t>
  </si>
  <si>
    <t>UPPSALA UNIVERSITY</t>
  </si>
  <si>
    <t>INVESTIGATOR-TT</t>
  </si>
  <si>
    <t>04/24/2019 -04/30/2019</t>
  </si>
  <si>
    <t>BUSHNELL, MARY C</t>
  </si>
  <si>
    <t>DR. BUSHNELL IS INVITED TO SPEAK AT THE 7TH INTERNATIONAL CONGRESS ON NEUROPATHIC PAIN TO BE HELD IN LONDON, UK FROM MAY 9-11, 2019. THE TITLE OF HER PRESENTATION IS ?¿¿YOGA CAN REDUCE PAIN AND CHANGE THE BRAIN?¿¿. THIS TRAVEL HAS RECEIVED NIH OFM APPROVAL ON DECEMBER 28, 2018.</t>
  </si>
  <si>
    <t>INTERNATIONAL ASSOCIATION FOR</t>
  </si>
  <si>
    <t>MEMBER NACCAM</t>
  </si>
  <si>
    <t>05/07/2019 -05/13/2019</t>
  </si>
  <si>
    <t>BUTMAN, JOHN A</t>
  </si>
  <si>
    <t>AIRFARE BOOKED THRU OMEGA; HOTEL BOOKED THRU WNRS WEBSITE BLOCKED ROOMS, AND REGISTRATION WAIVED FOR ALL INVITED SPEAKERS.  THE HOTEL IS ABOVE THE GOVERNMENT PER DIEM RATE, BUT DR. BUTMAN WANTS TO PAY THE DIFFERENCE, AND AEA APPROVAL IS NOT REQUESTED. HE WILL DEPARTS FROM LOS ANGELES ON 9/24/2019 INSTEAD OF WASHINGTON SINCE HE WILL BE IN LOS ANGELES WITH FAMILY. HE WILL BE MEETING WITH COLLABORATORS ON THE 25TH AND THE CONFERENCE STARTS ON THE 26TH. THE COST OF AIRFARE ROUND TRIP FROM WASHINGTON IAD AIRPORT = $616.00 AND THE COST OF AIRFARE ROUND TRIP FROM LOS ANGELES (LAX) =
$ 606.00. THE COST SAVING TO THE GOVERNMENT = $10.00. HE RETURNS ON 9/29/2019.</t>
  </si>
  <si>
    <t>COEUR D'ALENE, ID, US</t>
  </si>
  <si>
    <t>WESTERN NEURORADIOLOGICAL SOCI</t>
  </si>
  <si>
    <t>09/24/2019 -09/29/2019</t>
  </si>
  <si>
    <t xml:space="preserve">BYRD, R ANDREW </t>
  </si>
  <si>
    <t>DR. BYRD WILL ATTEND THE RCSB PDB ADVISORY COMMITTEE MEETING AT THE LAWRENCE BERKELEY NATIONAL LAB IN BERKELEY, CA FROM 5/7/19-5/9/19. THE RCSB PDB WILL COVER AIRFARE, LODGING, MEALS, AND GROUND TRANSPORTATION IN CA.  PLEASE NOTE THAT $5.00 IS BEING ALLOWED FOR ENTITLED INCIDENTALS FOR .75 TRAVEL DAY, 5/7/19.  SPONSOR IS PROVIDING LUNCH AND DINNER IN KIND ON 5/7/19, SO AMOUNT FOR THIS IN KIND PROVISION IS .50 LESS THAN FULL AMOUNT TO COMPENSATE FOR FULL ALLOWANCE OF ENTITLED INCIDENTALS THAT NCI IS PAYING.</t>
  </si>
  <si>
    <t>BERKELEY, CA, US</t>
  </si>
  <si>
    <t>RCSB PROTEIN DATA BANK</t>
  </si>
  <si>
    <t>CALVO, KATHERINE R</t>
  </si>
  <si>
    <t>DR. CALVO IS INVITED TO PRESENT A TALK ON INHERITED THROMBOCYTOPENIA WITH GERM LINE PREDISPOSITION TO MYELOID MALIGNANCIES. SHE WILL ALSO ATTEND THE CONFERENCE TO LEARN ABOUT ADVANCES DIAGNOSTIC TECHNOLOGIES IN HEMATOLOGY THAT WILL BENEFIT PATIENTS AND RESEARCH IN THE DEPARTMENT.</t>
  </si>
  <si>
    <t>VANCOUVER, , CAN</t>
  </si>
  <si>
    <t>INTERNATIONAL SOCIETY FOR LABO</t>
  </si>
  <si>
    <t>CAMPHAUSEN, KEVIN A</t>
  </si>
  <si>
    <t>DR. CAMPHAUSEN IS INVITED TO SPEAK AT THE ANNUAL AMERICAN SOCIETY FOR RADIATION ONCOLOGY (ASTRO) MEETING BEING HELD IN CHICAGO, IL ON SEPTEMBER 15-18, 2019.  IN-KIND: REGISTRATION (NO MEALS).  AN APPROVED AEA MEMO HAS BEEN INCLUDED FOR THE LODGING COSTS.</t>
  </si>
  <si>
    <t>AMERICAN SOCIETY FOR THERAPEUT</t>
  </si>
  <si>
    <t>09/16/2019 -09/18/2019</t>
  </si>
  <si>
    <t xml:space="preserve">CAO, HAIMING </t>
  </si>
  <si>
    <t>DR. HAIMING CAO HAS ACCEPTED AN INVITATION TO SPEAK AT THE SYMPOSIUM ?¿¿NONCODING RNAS IN
METABOLIC DISEASES?¿¿ IN COPENHAGEN, DENMARK, MAY 5 ?¿¿ 9, 2019. TO GIVE A SCIENTIFIC TALK TITLED: ?¿¿IDENTIFICATION AND FUNCTIONAL ANALYSIS OF HUMAN LONG NONCODING RNAS THAT ARE ASSOCIATED WITH METABOLIC DISEASES?¿¿. SPONSOR HAS NOTED THAT JOINT HOTEL RESERVATION IS MADE AND THEY HAVE NOT SENT OUT INDIVIDUAL RESERVATION CONFIRMATIONS - SEE ASSOCIATED EMAIL INVITATION DENOTING COST AND ASSOCIATED CURRENCY CONVERSION.</t>
  </si>
  <si>
    <t>ODENSE UNIVERSITY HOSPITAL</t>
  </si>
  <si>
    <t>05/04/2019 -05/09/2019</t>
  </si>
  <si>
    <t xml:space="preserve">CARRASQUILLO, YARIMAR </t>
  </si>
  <si>
    <t>DR. CARRASQUILLO IS INVITED TO SPEAK AT THE AMYGDALA FUNCTION IN EMOTION, COGNITION AND DISEASE GORDON RESEARCH CONFERENCE TO BE HELD IN EASTON, MA ON AUGUST 4-9, 2019. THE TITLE OF HER SEMINAR IS ?¿¿NEURAL CIRCUITS FOR BIDIRECTIONAL MODULATION OF PAIN IN THE CENTRAL AMYGDALA?¿¿. THIS TRAVEL IS SPONSORED SINCE REGISTRATION FEE IS WAIVED AS AN INVITED SPEAKER AND REGISTRATION INCLUDES ACCOMMODATIONS, MEALS AND ATTENDANCE AT THE CONFERENCE. TAUNTON, MA IS SELECTED FOR ITINERARY LOCATION BECAUSE IT IS THE CLOSEST CITY WITH PER DIEM RATES AVAILABLE. THIS TRAVEL HAS RECEIVED NIH OFM APPROVAL ON MARCH 21, 2019.</t>
  </si>
  <si>
    <t>TAUNTON, MA, US</t>
  </si>
  <si>
    <t>GORDON RESEARCH CONFERENCES MA</t>
  </si>
  <si>
    <t>08/04/2019 -08/09/2019</t>
  </si>
  <si>
    <t>CARTER, MELODY C</t>
  </si>
  <si>
    <t>TO DELIVER A PRESENTATION TITLED- MASTOCYTOSIS IN CHILDREN- MANAGEMENT AND UPDATES AS WELL AS ATTEND THE SOCIETY FOR PEDIATRIC DERMATOLOGY'S 44TH ANNUAL MEETING ON JULY 11-14, 2019 IN AUSTIN, TX. SPONSOR IS PAYING AIRFARE, REGISTRATION, DINNERS ON JULY 12-13, AND LODGING IN KIND. TRAVELER HAS REQUESTED ROUND TRIP TAXIS FROM RESIDENCE TO AIRPORT, BUT REQUESTS NO REIMBURSEMENT FOR MILEAGE, PARKING, BAGGAGE FEES, INTERNET CONNECTIVITY, OR BUSINESS PHONE CALLS. SPONSOR WILL BE PROVIDING IN-KIND LODGING VALUED AT 235USD PER NIGHT WHICH IS 162 PERCENT OF THE GOVERNMENT LODGING ALLOWANCE OF 145USD FOR AUSTIN, TX. THIS PERCENTAGE FALLS WITHIN THE 300 PERCENT THRESHOLD ALLOWED BY THE FEDERAL PER DIEM RATE. THE SPONSOR HAS CONFIRMED THAT ALL OTHER FEDERAL OR NON-FEDERAL PARTICIPANTS WILL BE PROVIDED WITH THE SAME OR SIMILAR ACCOMMODATIONS. NO US FEDERAL FUNDS WILL BE USED AND NO HONORARIUM WILL BE PROVIDED.</t>
  </si>
  <si>
    <t>AUSTIN, TX, US</t>
  </si>
  <si>
    <t>SOCIETY FOR PEDIATRIC DERMATOL</t>
  </si>
  <si>
    <t>07/12/2019 -07/14/2019</t>
  </si>
  <si>
    <t>TO PARTICIPATE IN A FACULTY DEVELOPMENT PROGRAM TO MENTOR ALLERGY IMMUNOLOGY FELLOWS FOR CAREER DEVELOPMENT ON AUGUST 15-18, 2019 IN CHASKA, MN. SPONSOR IS PAYING AIRFARE, DINNERS ON AUG. 15, ALL MEALS ON AUG.16-17, BREAKFAST AND LUNCH ON AUG. 18 AND LODGING IN KIND. TRAVELER HAS REQUESTED ROUND TRIP TAXIS FROM RESIDENCE TO AIRPORT, BUT REQUESTS NO REIMBURSEMENT FOR MILEAGE, PARKING, BAGGAGE FEES, INTERNET CONNECTIVITY, OR BUSINESS PHONE CALLS. THE HIGHEST NIGHTLY RATE, 260USD, IS 277 PERCENT OF THE GOVERNMENT LODGING ALLOWANCE OF 94USD FOR CHASKA, MN. THIS PERCENTAGE FALLS WITHIN THE 300 PERCENT THRESHOLD ALLOWED BY THE FEDERAL PER DIEM RATE. ALL OTHER FEDERAL AND NON-FEDERAL PARTICIPANTS WILL BE PROVIDED WITH THE SAME OR SIMILAR ACCOMMODATIONS. NO US FEDERAL FUNDS WILL BE USED AND NO HONORARIUM WILL BE PROVIDED.</t>
  </si>
  <si>
    <t>CHASKA, MN, US</t>
  </si>
  <si>
    <t>AMERICAN ACADEMY OF ALLERGY AS</t>
  </si>
  <si>
    <t>08/15/2019 -08/18/2019</t>
  </si>
  <si>
    <t>CASELLAS, RAFAEL C</t>
  </si>
  <si>
    <t>DR. CASELLAS HAS BEEN INVITED TO SPEAK AT THE GRC "GENOME ARCHITECTURE IN CELL FATE AND DISEASE: FORM AND FUNCTION IN THE NUCLEUS" AT THE HONG KONG UNIVERSITY OF SCIENCE AND TECHNOLOGY CONFERENCE CENTER AND CONFERENCE LODGE IN CLEAR WATER BAY, KOWLOON, HONG KONG, CN ON AUGUST 3-8, 2019. WAIVED REGISTRATION FEE INCLUDES MEALS AND LODGING. MEALS HAVE BEEN EXTRACTED UNDER "MEALS PROVIDED" UNDER EXPENSES DUE TO THE FACT THAT MEALS ARE INCLUDED IN REGISTRATION. TRAVELER WILL RECEIVE M&amp;IE FOR DINNER ON 8/6 DUE TO THE FACT THERE WILL BE A DINNER BANQUET AND DINNER THAT DAY WILL NOT BE PROVIDED. TALK ENTITLED; "NON-CODING RNA AND CHROMATIN STRUCTURE". THE FLIGHT IS OVER 15 HOURS WITH NO DIRECT FLIGHTS AVAILABLE
THROUGH A CONTRACT CARRIER. IN ORDER TO GET DR. CASELLAS AT THE VENUE BEFORE THE CONFERENCE BEGINS A NON-REFUNDABLE, NON-CONTRACT CARRIER IS BEING REQUESTED.  DR. CASELLAS WILL BE TRAVELING ROUND TRIP FROM NEWARK.  HE WILL TAKE A TRAIN FROM WASHINGTON UNION STATON TO AND FROM NEWARK TO CONNECT TO HIS FLIGHT TO AND FROM HONG KONG.  A ONE NIGHT HOTEL STAY WILL BE PAID BY NIH.</t>
  </si>
  <si>
    <t>HONG KONG, , HKG</t>
  </si>
  <si>
    <t>08/02/2019 -08/08/2019</t>
  </si>
  <si>
    <t>CASEY, WARREN M</t>
  </si>
  <si>
    <t>TO PARTICIPATE, AS AN INVITED MEMBER, IN THE NATIONAL ACADEMIES OF SCIENCES, ENGINEERING, AND MEDICINE COMMITTEE MEETING ON THE ASSESSMENT OF THE CARE AND USE OF DOGS IN RESEARCH AT THE U.S. DEPARTMENT OF VETERANS AFFAIRS, MAY 9-11, 2019, WASHINGTON, DC. TRAVEL DATES ARE MAY 8 AND MAY 11, 2019. THE SPONSOR, THE NATIONAL ACADEMIES OF SCIENCES, ENGINEERING, AND MEDICINE, WILL PROVIDE IN KIND ROUND-TRIP AIRFARE FROM RDU TO WASHINGTON, DC ON MAY 8 AND RETURN TO RDU ON MAY 11, AND THREE NIGHTS LODGING AT PER DIEM. EFFICIENT SPENDING APPROVAL WAS OBTAINED ON JAN 23, 2019. ETHICS APPROVAL WAS OBTAINED ON APRIL 4, 2019. BOTH DOCUMENTS ARE INCLUDED IN THE SCANNED DOCUMENTS PORTION OF THIS AUTHORIZATION. WASHINGTON, DC IS NOT TAX EXEMPT.</t>
  </si>
  <si>
    <t>WASHINGTON, DC, US</t>
  </si>
  <si>
    <t>NATIONAL ACADEMY OF SCIENCES W</t>
  </si>
  <si>
    <t>TOXICOLOGIST</t>
  </si>
  <si>
    <t>TRAVELER WILL PRESENT AN INVITED TALK AT THE 2019 ANNUAL MEETING OF THE SOCIETY FOR IN VITRO BIOLOGY, JUNE 10, 2019, TAMPA, FL. TRAVELER WILL PARTICIPATE IN THE HEALTH AND ENVIRONMENTAL SCIENCES INSTITUTE BOARD OF TRUSTEES MEETING, JUNE 11-12, 2019, ALEXANDRIA, VA. TRAVELER WILL DEPART RDU ON JUNE 9 AND ARRIVE IN TAMPA, FL THE SAME DAY. HE WILL DEPART TAMPA, FL ON JUNE 10 AND ARRIVE IN ALEXANDRIA, VA THE SAME DAY, AND RETURN TO RDU ON JUNE 12. THE SPONSOR, THE SOCIETY FOR IN VITRO BIOLOGY, WILL PROVIDE A $640 REGISTRATION FEE IN KIND. THE REGISTRATION FEE DOES NOT INCLUDE MEALS OR LODGING. FLIGHTS AND LODGING RESERVATIONS MADE THROUGH THE TMC, OMEGA TRAVEL, AND ARE WITHIN GOVERNMENT PER DIEM. ETHICS APPROVAL OBTAINED ON MAR 9, 2019. EFFICIENT SPENDING APPROVAL OBTAINED ON MAR 27, 2019. ATTACHMENT G APPROVAL OBTAINED ON APR 16, 2018. ALL DOCUMENTS ARE INCLUDED IN THE SCANNED DOCUMENTS PORTION OF THIS AUTHORIZATION. FLORIDA IS A TAX-EXEMPT STATE. VIRGINIA IS NOT A TAX-EXEMPT STATE.</t>
  </si>
  <si>
    <t>SOCIETY FOR IN VITRO BIOLOGY</t>
  </si>
  <si>
    <t>06/09/2019 -06/12/2019</t>
  </si>
  <si>
    <t>TO PARTICIPATE, AS AN INVITED MEMBER, IN THE NATIONAL ACADEMIES OF SCIENCES, ENGINEERING, AND MEDICINE COMMITTEE MEETING ON THE ASSESSMENT OF THE CARE AND USE OF DOGS IN RESEARCH AT THE NATIONAL ACADEMIES JONSSON CONFERENCE CENTER, WOODS HOLE, MA, AUGUST 21-23, 2019. THE SPONSOR, THE NATIONAL ACADEMIES OF SCIENCES, ENGINEERING, AND MEDICINE, WILL PROVIDE IN KIND ROUND-TRIP ECONOMY AIRFARE FROM RDU TO PROVIDENCE, RI, ON AUGUST 20 AND RETURN TO RDU ON AUGUST 23, COMPACT RENTAL CAR FROM PROVIDENCE, RI, TO WOODS HOLE, MA, AND RETURN, AND THREE NIGHTS LODGING AT 209 USD, WHICH IS WITHIN GOVERNMENT PER DIEM, IN FALMOUTH, MA. EFFICIENT SPENDING APPROVAL WAS OBTAINED ON JANUARY 23, 2019. ETHICS APPROVAL WAS OBTAINED ON JUNE 17, 2019. BOTH DOCUMENTS ARE INCLUDED IN THE SCANNED DOCUMENTS PORTION OF THIS AUTHORIZATION. MASSACHUSETTS IS TAX EXEMPT.</t>
  </si>
  <si>
    <t>FALMOUTH, MA, US</t>
  </si>
  <si>
    <t>08/20/2019 -08/23/2019</t>
  </si>
  <si>
    <t>TRAVELER WILL PRESENT AN INVITED TALK ON CANCER HAZARD ID FOR NON-GENOTOXIC SUBSTANCES, TOO MUCH OR TOO LITTLE, AT THE 9/8/2019, EUROPEAN CENTRE FOR ECOTOXICOLOGY AND TOXICOLOGY OF CHEMICALS SATELLITE WORKSHOP ON CARCINOGENICITY HAZARD ID. TRAVELER WILL ALSO ATTEND EUROTOX 2019, 9/8-11/2019. BOTH MEETINGS WILL TAKE PLACE IN HELSINKI, FINLAND. TRAVELER WILL DEPART RDU ON 9/6 TO ARRIVE IN HELSINKI ON 9/7 AND RETURN TO RDU ON 9/12/2019. THE SPONSOR, THE EUROPEAN CENTRE FOR ECOTOXICOLOGY AND TOXICOLOGY OF CHEMICALS, IS PROVIDING ROUND-TRIP ECONOMY AIRFARE IN KIND. REGISTRATION PAID WITH GOVT CREDIT CARD IN THE AMOUNT OF 820 EUROS, OR 913 USD AND NO LODGING OR MEALS ARE INCLUDED. LODGING WAS BOOKED THROUGH THE CONFERENCE HOUSING BUREAU AND IS WITHIN US GOVERNMENT PER DIEM. EFFICIENT SPENDING APPROVAL OBTAINED ON 8/6//2019. ETHICS APPROVAL OBTAINED ON 8/2/2019. TRAVEL ON OFFICIAL GOVERNMENT PASSPORT. PASSPORT RENEWAL SUBMITTED TO NIEHS PASSPORT LIAISON FOR PROCESSING 6/28/2019. VISA NOT REQUIRED FOR FINLAND. HTSOS CERTIFICATION OBTAINED ON 6/7/2018. GFE IT TICKET SUBMITTED 7/22/2019. APPENDIX 7 APPROVED ON 11/20/2018 WHICH ALLOWS TRAVELER TO UPGRADE TO COACH PLUS.</t>
  </si>
  <si>
    <t>EUROPEAN CENTRE FOR ECOTOXICOL</t>
  </si>
  <si>
    <t>CASPI, RACHEL R</t>
  </si>
  <si>
    <t>TO ATTEND THE ARVO ANNUAL CONFERENCE AND THE ANNUAL MEETING, PROCEEDING THE CONFERENCE. THE TRAVEL IS PARTLY SPONSORED BY INTERNATIONAL OCULAR SURFACE SOCIETY WHO WILL BE PROVIDING THE FLIGHT R/T. REGISTRATION WAS PAID BY TRAVELER. INVITE LETTER FROM IOSS IS ATTACHED.</t>
  </si>
  <si>
    <t>INTERNATIONAL OCULAR SURFACE S</t>
  </si>
  <si>
    <t>04/26/2019 -05/03/2019</t>
  </si>
  <si>
    <t>TO PARTICIPATE IN A CONFERENCE ON REGULATION OF CNS INFLAMMATION. THIS IS SPONSORED TRAVEL HOSTED BY THE CONSORTIUM OF MULTIPLE SCLEROSIS CENTER (CMSC). SPONSOR WILL COVER REGISTRATION FEE, FLIGHT, AND LODGING (3 NIGHTS).</t>
  </si>
  <si>
    <t>CONSORTIUM OF MULTIPLE SCLEROS</t>
  </si>
  <si>
    <t>05/28/2019 -05/31/2019</t>
  </si>
  <si>
    <t>TO ATTEND AS GUEST SPEAKER AT THE INTERNATIONAL CONFERENCE ON IMMUNITY AND IMMUNOCHEMISTRY CONFERENCE, JULY 01 - 03, 2019. THIS TRAVEL IS SPONSORED (REGISTRATION AND LODGING). TRAVELER WILL ALSO MEET COLLABORATORS AT UC BERKELEY (JUNE 29 - 30) TO DISCUSS JOINT PROJECT. JUNE 29 - 30 IS THE WEEKEND (NON-DUTY DAYS) AND TRAVELER WILL STAY WITH FRIENDS, SO NO LODGING WILL BE REQUIRED .</t>
  </si>
  <si>
    <t>UNITED SCIENTIFIC GROUP PLANO</t>
  </si>
  <si>
    <t>06/28/2019 -07/02/2019</t>
  </si>
  <si>
    <t>TO ATTEND AS AN INVITED SPEAKER TO THE FASEB AUTOIMMUNITY CONFERENCE. THIS IS SPONSORED TRAVEL WITH FASEB, AS THERE?¿¿S A BLANKET WAIVER FROM THE IN-KIND REQUIREMENT. SHE WILL ALSO MEET WITH COLLABORATORS AT THE UNIVERSITY OF CALIFORNIA AT SAN FRANCISCO TO DISCUSS ONGOING PROJECTS. ATTACHED ARE INVITE LETTER FROM BOTH FASEB AND UCSF, ALSO THE ODA MEMO AND ETHICS REGISTRATION FEE WAS PAID BY TRAVELER. AND TRAVELER WILL BE STAYING WITH FRIEND NIGHTS OF THE 12TH AND 13TH.</t>
  </si>
  <si>
    <t>07/07/2019 -07/14/2019</t>
  </si>
  <si>
    <t>DR. RACHEL CASPI WILL FLY TO SAN FRANCISCO TO MEET WITH COLLABORATORS AT THE UNIVERSITY OF BERKELEY, CA FROM 8/14-8/15. SHE WILL THEN ATTEND, AS AN INVITED SPEAKER, THE INTERNATIONAL SOCIETY FOR CONTACT LENS RESEARCH (ISCLR) CONFERENCE IN SINGAPORE FROM 8/17-8/23. AGENDA FOR MEETING UNAVAILABLE UNTIL CLOSER TO START DATE. FROM SINGAPORE, SHE WILL TRAVEL BACK TO SAN FRAN. TO CONTINUE COLLABORATOR MEETINGS UNTIL 8/26. DR. CASPI WILL DEPART SFO IN THE AM ON 8/26 AND HEAD TO MADISON, WI TO GIVE A KEYNOTE SPEECH AT THE UNIVERSITY OF WISCONSIN AT MADISON ON 8/27, RETURNING TO DC ON 8/28. ISCLR SPONSOR WILL COVER A ROUND-TRIP FLIGHT TO SINGAPORE FROM SAN FRANCISCO, CA, LODGING IN SINGAPORE AND REGISTRATION FOR THE CONFERENCE (INCLUSIVE OF LUNCH ON M, T, TH AND DINNER ON TH). UW WILL COVER FLIGHT FROM SAN FRANCISCO TO WISCONSIN, LODGING IN WISCONSIN AND FLIGHT HOME TO DC. NEI WILL COVER FLIGHT TO SAN FRANCISCO ON 8/14, BAGGAGE, GROUND TRANSPORTATION AND INTERNET FEES. INVITATION LETTERS AND ODA MEMOS ARE ATTACHED.</t>
  </si>
  <si>
    <t>INTERNATIONAL SOCIETY FOR CONT</t>
  </si>
  <si>
    <t>08/14/2019 -08/28/2019</t>
  </si>
  <si>
    <t>CAUGHEY, BYRON W</t>
  </si>
  <si>
    <t>DR. BYRON CAUGHEY HAS BEEN RESCHEDULED TO SPEAK AT THE 2018-2019 VISITING SCHOLARS SERIES OF THE INSTITUTE ON AGING- IOA AT THE UNIVERSITY OF PENNSYLVANIA IN PHILADELPHIA PA ON APRIL 18, 2019.  TITLE- PRIONS AND THE TRANSMISSIBILITY OF PROTEIN MISFOLDING DISEASES.  AIRFARE, 2 NIGHTS LODGING, AND MEALS WILL BE PROVIDED IN-KIND BY THE IOA.  SPONSOR PROVIDING IN-KIND LODGING VALUED AT 264 DOLLARS WHICH IS 147 PERCENT OF THE GOVERNMENT LODGING ALLOWANCE OF 180 DOLLARS.  NO HONORARIUM WILL BE PAID TO THE TRAVELER. THE SPONSOR HAS CONFIRMED THAT ALL OTHER FEDERAL OR NON-FEDERAL PARTICIPANTS WILL BE PROVIDED WITH THE SAME OR SIMILAR ACCOMMODATIONS.</t>
  </si>
  <si>
    <t>SUPV RESEARCH CHEMIST</t>
  </si>
  <si>
    <t>DR. BYRON CAUGHEY HAS BEEN INVITED TO SPEAK AT THE PRION 2019 CONFERENCE IN EDMONTON CANADA MAY 21-24, 2019.  AIRFARE, 4 NIGHTS LODGING AND REGISTRATION INCLUDING LUNCH MAY 22-24 WILL BE PROVIDED IN-KIND BY THE ALBERTA INNOVATES -ALBERTA PRION RESEARCH INSTITUTE.  NO U.S. FEDERAL FUNDS WILL BE USED BY ANY OF THE SPONSORS FOR OR REIMBURSE TRAVEL EXPENSES AND THAT NO HONORARIUM MAY BE ACCEPTED BY THE EMPLOYEE.  HTSOS COMPLETED 03-08-2019.  DR. CAUGHEY WILL BE RECRUITING WHILE IN CANADA.  PENDING ETHICS APPROVAL, ODA SUBMITTED 03-25-19. UPLOADED 4-11.</t>
  </si>
  <si>
    <t>EDMONTON, , CAN</t>
  </si>
  <si>
    <t>ALBERTA PRION RESEARCH INSTITU</t>
  </si>
  <si>
    <t>05/20/2019 -05/24/2019</t>
  </si>
  <si>
    <t xml:space="preserve">CHAN, LEIGHTON </t>
  </si>
  <si>
    <t>DR. CHAN HAS BEEN INVITED AS THE KEYNOTE SPEAKER FOR THE INAUGURAL RESEARCH DAY AT VANDERBILT UNIVERSITY</t>
  </si>
  <si>
    <t>05/15/2019 -05/16/2019</t>
  </si>
  <si>
    <t>DR. CHAN HAS BEEN INVITED TO SPEAK AT 2019 INTERNATIONAL SOCIETY OF PHYSICAL AND REHABILITATION MEDICINE FOR DEVELOPING COUNTRIES CONFERENCE TO BE HELD IN NANJING, CHINA</t>
  </si>
  <si>
    <t>NANJING, , CHN</t>
  </si>
  <si>
    <t>INTERNATIONAL SOCIETY OF PHYSI</t>
  </si>
  <si>
    <t>09/18/2019 -09/23/2019</t>
  </si>
  <si>
    <t>CHANOCK, STEPHEN J</t>
  </si>
  <si>
    <t>(09575-CIQ-8038705-OD GENERAL CAS)DR. CHANOCK HAS BEEN INVITED BY NEW YORK SCHOOL OF MEDICINE TO ATTEND THE, CANCER GENOMICS:  WHERE ARE WE GOING?, SYMPOSIUM AS AN INVITED SPEAKER FROM 8/7/19-8/8/19. DR. CHANOCK'S TALK IS TITLED "COMPLEXITY OF CANCER SUSCEPTIBILITY". THERE IS NO REGISTRATION FEE. THE SPONSOR IS COVERING ROUNDTRIP TRAIN TICKETS, 1 NIGHT OF LODGING, DINNER ON 8/7 AND LUNCH ON 8/8. DR. CHANOCK MUST TAKE THE ACELA TRAIN TO NEW YORK DUE TO A LATE MEETING AT NCI. THIS IS THE ONLY OPTION TO GET DR. CHANOCK TO NEW YORK IN TIME FOR THE DINNER MEETING. ACELA TRAIN IS ALSO NEEDED FOR HIS RETURN TRIP ON 8/8 AS THIS IS THE ONLY OPTION TO GET HIM TO LATE MEETING IN BALTIMORE.  
STEPHEN CHANOCK IS REQUESTING APPROVAL OF ACTUAL SUBSISTENCE FOR SPONSOR IN-KIND LODGING VALUED AT $259 WHICH IS 111% OF THE GOVERNMENT ALLOWANCE OF $233. THIS PERCENTAGE FALLS WITHIN THE 300% THRESHOLD OF THE FTR. THE SPONSOR HAS NOTED THAT ALL OTHER NON-FEDERAL PARTICIPANTS WILL BE PROVIDED THE SAME ACCOMMODATIONS.</t>
  </si>
  <si>
    <t>08/07/2019 -08/08/2019</t>
  </si>
  <si>
    <t>CHATURVEDI, ANIL K</t>
  </si>
  <si>
    <t>&lt;ANC-10463&gt; CAN 8037925 HEAD AND NECK CANCER STUDY. DR. CHATURVEDI, HAS BEEN INVITED TO SPEAK AT THE 2019 NORTH AMERICAN ASSOCIATION OF CENTRAL CANCER REGISTRIES/IACR COMBINED ANNUAL CONFERENCE IN VANCOUVER, CANADA JUNE 11-13, 2019. THE FOLLOWING EXPENSES ARE IN KIND: AIRFARE $816.86 ECONOMY ROUNDTRIP, LODGING FOR 3 NIGHTS, WAIVED REGISTRATION FEE $595 INCLUDES BREAKFAST JUNE 11-13  GROUND TRANSPORTATION TO/FROM AIRPORT AND HOTEL. TRAVELER WILL BE PICKED UP FROM VANCOUVER AIRPORT ON DAY OF ARRIVAL.
EXPENSES COVERED BY NCI/CGB ( ALL MEALS JUNE 11-15, AND 1 NIGHT OF LODGING JUNE 14-15), TAXI TRANSPORTATION,  ON JUNE 14  DR. CHATURVEDI WILL MEET WITH DR. MIRIAM ROSIN AND HER TEAM AT THE BRITISH COLUMBIA CANCER CENTER FOR COLLABORATIVE DISCUSSIONS REGARDING ORAL CANCER SCREENING ADJUNCTS. JUSTIFICATION FOR NOT BOOKING THE HOTEL WITH OMEGA -ON THE NIGHT OF JUNE 14, TRAVELER IS STAYING IN THE SAME HOTEL THAT WAS BOOKED WITH THE CONFERENCE VENUE BECAUSE HE WAS ABLE TO GET  A LODGING RATE OF $109.64 FOR WHICH IS BELOW THE GOVERNMENT RATE OF $259.45 WHICH IS WHAT OMEGA OFFERS.</t>
  </si>
  <si>
    <t>NORTH AMERICAN ASSOCIATION OF</t>
  </si>
  <si>
    <t>06/11/2019 -06/15/2019</t>
  </si>
  <si>
    <t xml:space="preserve">CHENG, SHEUEYANN </t>
  </si>
  <si>
    <t>TRAVELER HAS BEEN INVITED TO GIVE A TALK DURING A MINI SYMPOSIUM BEING HELD AT THE INSTITUTE OF BIOMEDICAL SCIENCES, COLLEGE OF LIFE SCIENCES, EAST CHINA NORMAL UNIVERSITY IN SHANGHAI CHINA JULY 22 TO JULY 23. TRAVELER WILL ALSO BE TRAVELLING TO KUNMING, CHINA JULY 24 TO JULY 29 TO ATTEND AND PRESENT AT THE 17TH SCBA INTERNATIONAL SYMPOSIUM BEING HELD JULY 24 TO JULY 28. THE REGISTRATION FEE FOR THIS EVENT IS WAIVED AND INCLUDES SOME MEALS. TRAVELER WILL DEPART FROM IAD JUL 20 AT 7:15AM ARRIVING IN SHANGHAI ON JUL 21 AT 2:50PM. TRAVELER WILL STAY AT THE HUAHUA INTERNATIONAL HOTEL. THE ADDRESS OF THE HOTEL IS NO. 300 HEQING ROAD MINXING DISTRICT SHANGHAI CHINA. THE SPONSOR, ECNU WILL COVER IN-KIND ROUND TRIP AIRFARE BETWEEN SHANGHAI AND KUNMING AND 3 NIGHTS LODGING. TRAVELER WILL THEN DEPART JUL 24 AT 12:35PM ARRIVING IN KUNMING AT 3:40PM. TRAVELER WILL STAY AT THE YUN'AN INTERNATIONAL CONVENTION CENTER. THE ADDRESS OF THE HOTEL IS INTERSECTION OF KUN'AN GONG LU AND MAJIE, KUNMING YUNNAN 650100 CHINA. 2 BREAKFASTS ARE INCLUDED WITH ROOM. TRAVELER WILL THEN DEPART KUNMING JUL 29 AT 8:40AM ARRIVING BACK IN SHANGHAI AT 12:00PM AND WILL THEN DEPART BACK TO IAD AT 5:00PM ARRIVING AT 12:23AM JUL 30.</t>
  </si>
  <si>
    <t>EAST CHINA NORMAL UNIVERSITY</t>
  </si>
  <si>
    <t>07/20/2019 -07/29/2019</t>
  </si>
  <si>
    <t xml:space="preserve">CHEN, JIJI </t>
  </si>
  <si>
    <t>DR. JIJI CHEN WILL ATTEND THE NCBM DEEP LEARNING COURSE FOR THE MICROSCOPY IMAGE ANALYSIS WORKSHOP AT THE MARINE BIOLOGICAL LABORATORY, WOODS HOLE, MA, MAY 10-14, 2019.
- ODA APPROVED BY JASON FORD ON 4/23/19.
- SPONSOR WILL COVER AIRFARE, LODGING, DINNER ON 5/10/19, ALL MEALS 5/11-13/19 AND BREAKFAST ON 5/14/19.</t>
  </si>
  <si>
    <t>05/10/2019 -05/14/2019</t>
  </si>
  <si>
    <t>CHEN, KONG Y</t>
  </si>
  <si>
    <t>TRAVELER IS INVITED TO PRESENT A LECTURE AT THE 74TH ANNUAL MEETING OF THE JAPANESE SOCIETY OF PHYSICAL FITNESS AND SPORTS MEDICINE (JSPFSM) BEING HELD IN TSUKUBA, JAPAN ON SEPTEMBER 19-21, 2019. TRAVELER WILL ALSO PRESENT AT THE PRE-CONFERENCE SEMINAR JAPANESE ASSOCIATION OF EXERCISE EPIDEMIOLOGY ON SEPTEMBER 18TH. THE UNIVERSITY OF TOKYO HAS OFFERED IN-KIND: R/T AIRFARE VALUED AT $ 2,942.00, LODGING (SEP 17-23, AND 27TH WITHIN GOVERNMENT ALLOWED RATE), ROUND-TRIP GROUND TRANSPORTATION, AND WAIVED REGISTRATION AT AN ESTIMATE VALUE OF $111 USD. REGISTRATION FEE DOES NOT INCLUDE MEALS. AFTER THE JSPFSM CONFERENCE, TRAVELER AND HAS BEEN INVITED TO PRESENT A LECTURE ON ENERGY METABOLISM, OBESITY, AND PHYSICAL ACTIVITY AT GUANGZHOU SPORT UNIVERSITY IN GUANGZHOU, CHINA FROM SEPTEMBER 23 THROUGH 27, 2019. SEPTEMBER 22ND IS A NONDUTY DAY. AT THE GUANGZHOU SPORT UNIVERSITY, TRAVELER WILL COLLABORATE WITH UNIVERSITY RESEARCH, GRADUATE STUDENTS, AND UNIVERSITY STAFF. GUANGZHOU SPORT UNIVERSITY HAS OFFERED IN-KIND: R/T AIRFARE VALUED AT $738.20USD, LODGING (SEP 23-27 AT GOVT ALLOWED RATE), AND ROUND-TRIP GROUND TRANSPORTATION. ALL SERVICES PROVIDED BY THE SPONSORS ARE COMPARABLE IN VALUE TO THAT OFFERED OR PROVIDED TO OTHER INVITED PARTICIPANTS.  SYSTEM ERROR CGE IS NOT ABLE TO SAVE THE LAST DAY IN JAPAN AS WELL AS THE LODGING INFORMATION IN GUANGZHOU IN THE NFT SECTION TO BE UPDATED IN CGE AT VOUCHER TIME.</t>
  </si>
  <si>
    <t>GUANGZHOU SPORT UNIVERSITY</t>
  </si>
  <si>
    <t>09/16/2019 -09/28/2019</t>
  </si>
  <si>
    <t>UNIVERSITY OF TOKYO</t>
  </si>
  <si>
    <t>CHEN, RAY Y</t>
  </si>
  <si>
    <t>DR. CHEN WILL TRAVEL ON SEVERAL LEGS IN CHINA. THE FIRST IS FROM MAY 19 TO 20 FOR THE PREDICTTB CLINICAL STUDY, PROTOCOL NUMBER 16-I-N133 TO MEET IN ZHENGZHOU AT THE HENAN CHEST HOSPITAL WITH DR. XING, TB LEADS IN THE PROVINCE. MAY 21, DR. CHEN WILL VISIT THE VARIOUS CLINICAL SITES FOR THE STUDY. THE SITES ARE KAIFENG, XINMI, ZHONGMU, HENAN AND XINXIANG. FROM MAY 22 TO 25 HE WILL ATTEND THE ANNUAL PREDICTTB MEETING IN SHANGHAI. DR. CHEN WILL GIVE UPDATES ON THE ON-GOING PROJECT.  THE TRAVEL IS IN NTPS AND HE HAS APPROVAL TO ATTEND. A PORTION OF THE TRAVEL IS TO BE SPONSORED BY THE FNIH. THE FNIH IS COVERING THE FOLLOWING IN-KIND LODGING FROM MAY 22 TO 26, MEALS IDENTIFIED IN THE EXPENSES AND RT GROUND TRANSPORT FROM PVG AIRPORT TO SHANGHAI.  THE SPONSOR HAS CONFIRMED THAT ALL OTHER FEDERAL OR NON-FEDERAL PARTICIPANTS WILL BE PROVIDED WITH THE SAME OR SIMILAR ACCOMMODATIONS. PER FEDERAL REGULATION, NO US FEDERAL FUNDS WILL BE USED AND NO HONORARIUM WILL BE PROVIDED. PUBLIC TRANSIT WILL BE USED FOR IN COUNTRY TRAVEL, BOTH TAXIS AND TRAINS. MAY 19 TRAIN FROM BEIJING TO ZHENGZHOU AND MAY 21 ZHENGZHOU TO SHANGHAI - TICKET WILL BE PURCHASED BY DR. CHEN  IN THE COUNTRY AS TIMES MAY SWITCH FOR WHEN HE CAN DEPART WHILE IN THE COUNTRY.</t>
  </si>
  <si>
    <t>[OTHER], , CHN</t>
  </si>
  <si>
    <t>MEDICAL OFFICER (INT MED)</t>
  </si>
  <si>
    <t>05/18/2019 -05/26/2019</t>
  </si>
  <si>
    <t xml:space="preserve">CHEN, WANJUN </t>
  </si>
  <si>
    <t>TRIP 1 - XIAN: INVITED TO PRESENT A SEMINAR AND MEET WITH FACULTY AND STUDENTS AT THE FIRST AFFILIATED HOSPITAL OF FOURTH MILITARY MEDICAL UNIVERSITY IN XIAN, CHINA FROM APRIL 21-24, 2019. SPONSORED TRAVEL 
TRIP 2 ?¿¿ SUZHOU: INVITED TO PRESENT A SEMINAR AND MEET WITH FACULTY AND STUDENTS AT THE FIRST AFFILIATED HOSPITAL OF SOOCHOW UNIVERSITY IN SUZHOU, CHINA FROM APRIL 25-27, 2019. SPONSORED TRAVEL</t>
  </si>
  <si>
    <t>XIAN, , CHN</t>
  </si>
  <si>
    <t>FIRST AFFILIATED HOSPITAL OF F</t>
  </si>
  <si>
    <t>04/20/2019 -04/28/2019</t>
  </si>
  <si>
    <t>FIRST AFFILIATED HOSPITAL OF S</t>
  </si>
  <si>
    <t>TRIP 1 - SHANGHAI: INVITED TO PRESENT A SEMINAR AND MEET WITH FACULTY AND STUDENTS AT THE SHANGHAI INSTITUTE OF BIOCHEMISTRY AND CELL BIOLOGY IN SHANGHAI, CHINA FROM JULY 10-11, 2019. SPONSORED TRAVEL 
TRIP 2 ?¿¿ CHANGSHA: INVITED TO VISIT AND PRESENT A KEYNOTE LECTURE AT THE XIANGYA SCHOOL OF STOMATOLOGY AND STOMATOLOGICAL HOSPITAL, CENTRAL SOUTH UNIVERSITY IN CHANGSHA, CHINA FROM JULY 12-14, 2019. SPONSORED TRAVEL</t>
  </si>
  <si>
    <t>CENTRAL SOUTH UNIVERSITY</t>
  </si>
  <si>
    <t>07/08/2019 -07/15/2019</t>
  </si>
  <si>
    <t>SHANGHAI INSTITUTE OF BIOCHEMI</t>
  </si>
  <si>
    <t xml:space="preserve">CHEN, XIAOYUAN </t>
  </si>
  <si>
    <t>DR. XIAOYUAN CHEN WILL GIVE A SEMINAR AT WAYNE STATE UNIVERSITY SCHOOL OF PHARMACY, DETROIT, MI, APRIL 11, 2019.
- ODA APPROVED BY JASON FORD ON 4/8/19.
- SPONSOR WILL COVER AIRFARE, LODGING AND BREAKFAST AND LUNCH ON 4/11/19.</t>
  </si>
  <si>
    <t>DETROIT, MI, US</t>
  </si>
  <si>
    <t>WAYNE STATE UNIVERSITY AT DETR</t>
  </si>
  <si>
    <t>04/10/2019 -04/11/2019</t>
  </si>
  <si>
    <t>DR. XIAOYUAN CHEN HAS BEEN INVITED TO PRESENT AT THE ORGANIC SEMINAR SERIES, UNIVERSITY OF CALIFORNIA, IRVINE, MAY 1, 2019.
- ODA APPROVED BY JASON FORD ON 4/10/19.
- SPONSOR WILL COVER AIRFARE, LODGING, BREAKFAST AND LUNCH ON 5/1/19, AND LOCAL GROUND TRANSPORTATION.</t>
  </si>
  <si>
    <t>04/30/2019 -05/01/2019</t>
  </si>
  <si>
    <t>DR. XIAOYUAN CHEN HAS BEEN INVITED TO GIVE A TALK AT THE INTERNATIONAL SOCIETY FOR MAGNETIC RESONANCE IN MEDICINE (ISMRM) 27TH ANNUAL MEETING AND EXHIBITION, MONTREAL, CANADA, MAY 11, 2019.
- ODA APPROVED BY JASON FORD ON 4/10/19. 
- SPONSOR WILL COVER AIRFARE.
- REGISTRATION WAIVED. 
-HTSOS TRAINING WAS COMPLETED ON 4/12/19</t>
  </si>
  <si>
    <t>INTERNATIONAL SOCIETY FOR MAGN</t>
  </si>
  <si>
    <t>05/11/2019 -05/11/2019</t>
  </si>
  <si>
    <t>DR. XIAOYUAN CHEN HAS BEEN INVITED TO ATTEND THE 23RD INTERNATIONAL SYMPOSIUM ON RADIOPHARMACEUTICAL SCIENCES (ISRS) IN BEIJING, CHINA, MAY 24-31, 2019.  DR. CHEN HAS ALSO BEEN INVITED TO ATTEND THE ADVISORY BOARD MEETING OF THE CENTER FOR MOLECULAR IMAGING AND TRANSLATIONAL MEDICINE (CMITM), XIAMEN UNIVERSITY, MAY 31 - JUNE 3, 2019.  
- ODAS HAVE BEEN APPROVED BY JASON FORD ON 4/10/19.
- ISRS WILL COVER LODGING AND REGISTRATION.
- XIAMEN UNIVERSITY WILL COVER AIRFARE AND LODGING.
-DR. CHEN HAS COMPLETED HTSOS TRAINING</t>
  </si>
  <si>
    <t>SOCIETY OF RADIOPHARMACEUTICAL</t>
  </si>
  <si>
    <t>05/23/2019 -06/03/2019</t>
  </si>
  <si>
    <t>XIAMEN UNIVERSITY</t>
  </si>
  <si>
    <t>DR. XIOAYUAN CHEN HAS BEEN INVITED TO SPEAK AT THE WORLD MOLECULAR IMAGING SOCIETY (WMIS) AND THE AMERICAN ASSOCIATION OF PHYSICISTS IN MEDICINE (AAPM) JOINT SYMPOSIUM AT THE AAPM ANNUAL MEETING, SAN ANTONIO, TX, JULY 16, 2019.
- ODA APPROVED BY JASON FORD ON 6/18/19.
- SPONSOR WILL COVER AIRFARE, LODGING, AND REGISTRATION.</t>
  </si>
  <si>
    <t>07/16/2019 -07/17/2019</t>
  </si>
  <si>
    <t>DR. XIAOYUAN CHEN HAS BEEN INVITED TO PARTICIPATE IN THE TARGETED RADIONUCLIDE THERAPY CONSORTIUM HELD AT THE UNIVERSITY OF WISCONSIN, MADISON, SEPTEMBER 20-22, 2019.
- ODA APPROVED BY JASON FORD ON 7/29/19.
- SPONSORED WILL COVER AIRFARE, LODGING, DINNER ON 9/20, ALL MEALS ON 9/21 AND BREAKFAST AND LUNCH ON 9/22.</t>
  </si>
  <si>
    <t>DR. XIAOYUAN CHEN HAS BEEN INVITED TO SPEAK AT AN AMERICAN CHEMICAL SOCIETY PUBLICATIONS FORUM IN SEOUL, KOREA, SEPTEMBER 29-OCTOBER 2, 2019.
- ODA APPROVED BY KEVETTE M BURWELL ON 10/5/18.
- SPONSOR WILL COVER AIRFARE, LODGING, DINNER ON 9/29, ALL MEALS FROM 9/30-10/2.
- TRIP 1OF2, TWO TRAVEL AUTHORIZATIONS MUST BE CREATED DUE TO END OF TRIP GOING INTO THE NEW FISCAL YEAR 2020.
- 2 OF 2 TRAVEL AUTHORIZATION TANUM0MIOA</t>
  </si>
  <si>
    <t>09/27/2019 -09/30/2019</t>
  </si>
  <si>
    <t xml:space="preserve">CHEN, ZHONG </t>
  </si>
  <si>
    <t>ATTEND THE 24TH ANNUAL CONFERENCE OF THE CHINESE BIOPHARMACEUTICAL ASSOCIATION (CBA) IN GUANGZHOU, CHINA, ON JUNE 10-11, 2019. PRESENT THE TOPIC ENTITLED ?¿¿THE CANCER GENOMICS PROJECTS AND THE PRECISION MEDICINE?¿¿ AND PRESENT A LECTURE OF THE RESEARCH WORK CONDUCTED AT HEAD AND NECK SURGERY BRANCH OF NIDCD/NIH, ENTITLED: ?¿¿THE PANCANCER TCGA PROJECTS AND PRECISION MEDICINE OF HEAD AND NECK CANCER?¿¿ IN BEIJING TONGREN HOSPITAL.</t>
  </si>
  <si>
    <t>GUANGZHOU, , CHN</t>
  </si>
  <si>
    <t>BEIJING TONGREN HOSPITAL</t>
  </si>
  <si>
    <t>06/07/2019 -06/17/2019</t>
  </si>
  <si>
    <t>CHINESE BIOPHARM ASSOCIATION</t>
  </si>
  <si>
    <t xml:space="preserve">CHERNOMORDIK, LEONID </t>
  </si>
  <si>
    <t>4/6/19 ?¿¿ 4/10/19 BEIJING, CHINA AND 4/10 /19 ?¿¿ 4/14/19 XIU NING, CHINA. LEG 1) 4/6/10-4/101/9 BEIJING TO VISIT THE LABORATORY OF STEM CELL AND REPRODUCTIVE BIOLOGY, INSTITUTE OF ZOOLOGY, CHINESE ACADEMY OF SCIENCES. LEG 2) 4/10/19 ?¿¿ 4/14/19 TO ATTEND THE EMBO WORKSHOP: MEMBRANE SHAPING AND REMODELING BY PROTEINS (MSRP) AS AN INVITED SPEAKER. TITLE OF TALK IS ?¿¿MEMBRANE FUSION MEDIATED BY VIRAL AND DEVELOPMENTAL FUSOGENS?¿¿. IN BEIJING THE FOLLOWING EXPENSES WILL BE PROVIDED IN KIND: LODGING. RIDES WILL BE PROVIDED RT FROM THE AIRPORT TO LODGING. IN XI NING THE FOLLOWING EXPENSES WILL BE PROVIDED IN KIND: REGISTRATION WHICH INCLUDES DINNER ON 4/11, LUNCH AND DINNER ON 4/12 LUNCH AND DINNER ON 4/13 AND LUNCH ON 4/14., AND LODGING 4/10-4/13 AND AIR FARE RT WASHINGTON TO BEIJING AND AIR FARE BEIJING TO XIU NING. GROUND TRANSPORTATION WILL BE PROVIDED DURING THE CONFERENCE AND RT FROM AND TO THE AIRPORT. DR CHERNOMORDIK IS REQUESTING APPROVAL OF ACTUAL SUBSISTENCE FOR SPONSOR IN KIND LODGING VALUED AT $239.15 WHICH IS 177% OF THE GOVERNMENT ALLOWANCE OF $135. THIS PERCENTAGE FALLS WITHIN THE 300% THRESHOLD ALLOWED BY THE FTR. THE SPONSOR HAS NOTED THAT ALL OTHER NON-FEDERAL PARTICIPANTS WILL BE PROVIDED WITH THE SAME ACCOMMODATIONS. TRAVELER IS STAYING IN BEIJING ON THE NIGHT OF 4/14/19 AND DEPART FOR DC ON 4/15/19.</t>
  </si>
  <si>
    <t>04/06/2019 -04/15/2019</t>
  </si>
  <si>
    <t>CHERTOW, DANIEL S</t>
  </si>
  <si>
    <t>DR. CHERTOW WILL BE PRESENTING AT THE 2019 CLINICAL VIROLOGY SYMPOSIUM IN SAVANNAH, GA</t>
  </si>
  <si>
    <t>SAVANNAH, GA, US</t>
  </si>
  <si>
    <t>AMERICAN SOCIETY FOR MICROBIOL</t>
  </si>
  <si>
    <t>MEDICAL OFFICER TIS</t>
  </si>
  <si>
    <t>05/05/2019 -05/08/2019</t>
  </si>
  <si>
    <t>DANIEL CHERTOW, MD WILL BE SPEAKING AT THE UNIVERSITY OF MANITOBA IN WINNIPEG, CANADA.</t>
  </si>
  <si>
    <t>WINNIPEG, , CAN</t>
  </si>
  <si>
    <t>UNIVERSITY OF MANITOBA</t>
  </si>
  <si>
    <t>09/15/2019 -09/16/2019</t>
  </si>
  <si>
    <t>CHESLER, ALEXANDER T</t>
  </si>
  <si>
    <t>DR. CHESLER IS INVITED TO GIVE A SEMINAR AT UNIVERSITY OF SOUTHERN CALIFORNIA IN LOS ANGELES, CA ON MAY 13TH, 2019. THE TITLE OF HIS SEMINAR IS ?¿¿MOLECULES AND CELLS FOR TOUCH AND PAIN?¿¿. THIS TRAVEL IS SPONSORED AND HAS RECEIVED NIH OFM APPROVAL ON DECEMBER 28, 2018.</t>
  </si>
  <si>
    <t>UNIVERSITY OF SOUTHERN CALIFOR</t>
  </si>
  <si>
    <t>05/12/2019 -05/14/2019</t>
  </si>
  <si>
    <t>DR. ALEXANDER CHESLER IS INVITED TO SPEAK AT THE INAUGURAL MONTREAL CONFERENCE ON PAIN CIRCUITS TO BE HELD IN MONTREAL, CANADA ON AUGUST 2-3, 2019. THE TITLE OF HIS PRESENTATION IS ?¿¿A BRAINSTEM-SPINAL CIRCUIT FOR CONTROLLING PAIN RESPONSES?¿¿. THIS TRAVEL IS SPONSORED SINCE THE ORGANIZING COMMITTEE COVERS ACCOMMODATION COSTS FOR LODGING AND MEALS AND REGISTRATION FEE. THIS TRAVEL HAS RECEIVED NIH OFM APPROVAL ON MARCH 5, 2019.</t>
  </si>
  <si>
    <t>08/01/2019 -08/04/2019</t>
  </si>
  <si>
    <t>DR. ALEXANDER CHESLER IS INVITED AS A KEYNOTE SPEAKER FOR THE 3RD INTERNATIONAL ASSOCIATION FOR THE STUDY OF AFFECTIVE TOUCH (IASAT) CONGRESS TO BE HELD IN LINKOPING, SWEDEN FROM SEPTEMBER 11-13, 2019. THIS TRAVEL WILL BE SPONSORED BY IASAT AND THE SPONSOR WILL COVER THE HOTEL FROM SEPTEMBER 10TH - 13TH (4 NIGHTS OF LODGING), FLIGHT, REGISTRATION AND ALLOWABLE MEALS. THIS TRAVEL HAS RECEIVED NIH OFM APPROVAL ON MAY 20, 2019.
HE IS ALSO VISITING DR. HAKAN OLAUSSON?¿¿S LABORATORY AT LINKOPING UNIVERSITY IN LINKOPING, SWEDEN ON SEPTEMBER 10TH AND 14TH TO DISCUSS COLLABORATIVE STUDIES ON TOUCH AND PAIN INTERACTIONS. NCCIH WILL COVER THE HOTEL COSTS ON SEPTEMBER 9TH AND 14TH AND ALL GROUND TRANSPORTATION COSTS FOR THE ENTIRE TRIP. THIS TRAVEL HAS RECEIVED NIH OFM APPROVAL ON JULY 18, 2019. 
SINCE LINKOPING, SWEDEN IS NOT AVAILABLE FOR ITINERARY LOCATION, STOCKHOLM, SWEDEN HAS BEEN SELECTED. THE PER DIEM RATES FOR STOCKHOLM AND OTHER CITIES IN SWEDEN ARE SAME.</t>
  </si>
  <si>
    <t>LINKOPING UNIVERSITY</t>
  </si>
  <si>
    <t>CHEW, EMILY Y</t>
  </si>
  <si>
    <t>DR. CHEW HAS BEEN INVITED TO BE THE KEYNOTE LECTURE SPEAKER AT THE ANNUAL OPHTHALMOLOGY RESEARCH DAY ON MAY 15, 2019 IN TORANTO, CANADA. SHE WILL THEN TRAVEL TO NEW YORK TO ATTEND THE ANNUAL MACTEL/LMRI MEETING IN NEW YORK CITY MAY15 - 18, 2019. THE PURPOSE OF THIS MEETING IS TO DISCUSS THE MACULAR TELANGIECTASIA RESEARCH PROJECT THAT LMRI FOCUS ON.</t>
  </si>
  <si>
    <t>LOWY MEDICAL RESEARCH INSTITUT</t>
  </si>
  <si>
    <t>MEDICAL OFCR (OPHTHALMOLGY)</t>
  </si>
  <si>
    <t>QUEENS UNIVERSITY KINGSTON ONT</t>
  </si>
  <si>
    <t>DR. CHEW HAS BEEN INVITED TO ATTEND THE UPCOMING 2019 OPHTHALMOLOGY TRAINEE DAY SCIENTIFIC SESSION (RESIDENTS AND FELLOWS DAY) ON FRIDAY, JUNE 7TH AND JUNE 8TH. THE PURPOSE OF THE MEETING IS TO DISCUSS THE LECTURE ON MACULAR TELANGIECTASIA TYPE 2. PROJECT: THE JOURNEY FROM A EYE EXAM TO CLINICAL TRIALS.</t>
  </si>
  <si>
    <t>CHAPEL HILL, NC, US</t>
  </si>
  <si>
    <t>06/06/2019 -06/08/2019</t>
  </si>
  <si>
    <t>DR. CHEW HAS BEEN INVITED TO PRESENT THE DISTINGUISHED BOBIER LECTURE ON FRIDAY, JUNE 14TH AT THE UPCOMING SCHOOL OF OPTOMETRY &amp; VISION SCIENCE CONTINUING EDUCATION PROGRAM TO BE HELD JUNE 14 - 16.</t>
  </si>
  <si>
    <t>LONDON, ONTARIO, , CAN</t>
  </si>
  <si>
    <t>UNIVERSITY OF WATERLOO</t>
  </si>
  <si>
    <t>06/13/2019 -06/15/2019</t>
  </si>
  <si>
    <t>TRAVELER HAS BEEN INVITED TO BE THE KEYNOTE SPEAKER AT THE DEPARTMENTAL RESEARCH DAY MEETING IN NEW YORK JUNE 24, 2019.</t>
  </si>
  <si>
    <t>06/23/2019 -06/25/2019</t>
  </si>
  <si>
    <t>DR. CHEW HAS BEEN INVITED TO ATTEND THE UPCOMING NTMT-03 INVESTIGATORS MEETING IN SAN DIEGO, CA JULY 12 - 13, 2019. THE PURPOSE OF THIS MEETING IS TO DISCUSS ELIGIBILITY CRITERIA.
DR. CHEW  IS REQUESTING APPROVAL OF ACTUAL SUBSISTENCE FOR SPONSOR IN-KIND LODGING VALUED AT $199 WHICH IS 114% OF THE GOVERNMENT ALLOWANCE OF $174. THIS PERCENTAGE FALLS WITHIN THE 300% THRESHOLD ALLOWED BY THE FTR.  THE SPONSOR HAS NOTED THAT ALL OTHER NON-FEDERAL PARTICIPANTS WILL BE PROVIDED WITH THE SAME ACCOMMODATIONS.</t>
  </si>
  <si>
    <t>07/11/2019 -07/13/2019</t>
  </si>
  <si>
    <t>CHIORINI, JOHN A</t>
  </si>
  <si>
    <t>TO PARTICIPATE IN ONGOING COLLABORATION WITH HOKKAIDO UNIVERSITY IN SAPPORO, JAPAN ON SEPTEMBER 4-6, 2019.  TO PARTICIPATE IN ONGOING JOINT COLLABORATIONS (WITH DR. MASAYUKI NOGUCHI, HOKKAIDO UNIVERSITY) WITH PROFESSOR HIROSHI NAKAJIMA AT CHIBA UNIVERSITY IN CHIBA, JAPAN ON SEPTEMBER 7-11, 2019.</t>
  </si>
  <si>
    <t>SAPPORO, , JPN</t>
  </si>
  <si>
    <t>HOKKAIDO</t>
  </si>
  <si>
    <t>09/03/2019 -09/11/2019</t>
  </si>
  <si>
    <t>CHITNIS, AJAY B</t>
  </si>
  <si>
    <t>4/12- 4/19/19, LUCCA (BARGA), ITALY. DR. AJAY CHITNIS WILL PRESENT A TALK ENTITLED, "SKIN DEEP LESSONS ON MORPHOGENESIS AND MIGRATION OF THE LATERAL LINE PRIMORDIUM" ON 4/16/19 AT THE 2019 NEURAL CREST &amp; CRANIAL PLACODES GORDON RESEARCH CONFERENCE. GRC COVERED PARTIAL REGISTRATION FEE OF $1,260 IN-KIND AND WILL REIMBURSE THE DIFFERENCE ONCE THE CONFERENCE ORGANIZERS KNEW HOW MUCH OF THE REG FEE THEY CAN COVER.  THE REMAINING COST OF THE REGISTRATION IS BEING PAID BY DR. CHITNIS. REGISTRATION WAS PAID FOR USING THE TRAVELER'S PERSONAL CARD BECAUSE GOVERNMENT CARDS CANNOT ACCEPT DIRECT REIMBURSEMENTS FROM VENDORS. TRAVELER PAID $48 FOR BUS FROM BARGA TO PISA ON 4/19. REG FEE INCLUDES MEALS FROM DINNER 4/14 TO BREAKFAST 4/19 AND LODGING FOR THE ENTIRE CONFERENCE. OWT WAS USED FOR AIRFARE AND LODGING FOR 1 NIGHT IN FLORENCE, ITALY AND THEN DEPART FOR THE US.</t>
  </si>
  <si>
    <t>FLORENCE, , ITA</t>
  </si>
  <si>
    <t>UNIVERSITY OF CAMBRIDGE</t>
  </si>
  <si>
    <t>04/12/2019 -04/19/2019</t>
  </si>
  <si>
    <t>6/19/2019, PARIS, FRANCE. DR. AJAY CHITNIS WILL GIVE A TALK ON ?¿¿MOLECULES, MECHANICS, AND MODELS OF THE MIGRATING ZEBRAFISH LATERAL LINE PRIMORDIUM?¿¿ AT THE SEMINAR SERIES OF THE "DEPARTMENT OF DEVELOPMENTAL AND STEM CELL BIOLOGY" AND  "DEPARTMENT OF CELL BIOLOGY AND INFECTION" AT INSTITUT PASTEUR IN PARIS, ON 6/21/2019.   AIRFARE ROUNDTRIP AND LODGING FROM 6/20/2019 - 6/21/2019 IS PROVIDED IN-KIND BY INSTITUT PASTEUR. SPONSOR WILL COVER GROUND TRANSPORTATION RELATED TO PASTEUR MEETING IN PARIS ON 6/20 AND 6/21/19. 6/22/2019 - 6/23/2019 ARE WEEKEND NON DUTY DAYS. IT IS MORE ADVANTAGEOUS TO THE GOVERNMENT FOR DR. CHITNIS TO REMAIN IN PARIS OVER THE WEEKEND TO MEET WITH DR. LADOUX ON 6/24/2019. ON 6/24/2019, PARIS, FRANCE, DR. AJAY CHITNIS WILL HAVE AN ALL-DAY MEETING AT THE JAQUE MONOD INSTITUT TO MEET WITH THE BENOIT LADOUX?¿¿S LABORATORY AND DISCUSS DEVELOPING PROTOCOLS FOR STUDYING ZEBRAFISH. OWT WAS USED FOR LODGING FROM 6/21/2019 - 6/25/2019.</t>
  </si>
  <si>
    <t>06/19/2019 -06/25/2019</t>
  </si>
  <si>
    <t>CHOI, ALEXANDER H</t>
  </si>
  <si>
    <t>NEW CLINICAL FELLOW IN THE HMCS LAB ALEX CHOI WILL BE ATTENDING THE COURSE A COMPREHENSIVE REVIEW OF MOVEMENT DISORDERS FOR THE CLINICAL PRACTITIONER, BETTER KNOWN AS THE ASPEN COURSE. IT IS FROM THE RECOMMENDATION OF BRANCH CHIEF MARK HALLETT THAT ALL NEW FELLOWS ATTEND THIS COURSE AND HE HAS APPROVED ATTENDANCE PER CRITERIA 3 AS THIS TRAVEL WILL GO TOWARDS HIS TRAINING, FURTHERING HIS EDUCATION AND DAY TO DAY ACTIVITIES. SPARC AND TOMS APPROVALS ARE ATTACHED. REGISTRATION FEE WAS PAID FOR BY THE TRAVELER TO BE REIMBURSED AT VOUCHER TIME. REGISTRATION FEE INCLUDES SELECT MEALS PROVIDED TO ATTENDEES. THIS IS OUTLINED ON EXPENSES TAB. LAB WAS GRANTED 2K IN A FELLOWS GRANT TO HELP OFFSET TRAVEL EXPENSES. THIS WILL BE REIMBURSED IN THE FORM OF A CHECK TO NIH/DHHS AFTER THE TRAVEL CONCLUDES. ETHICS APPROVAL HAS BEEN UPLOADED TO THIS AUTHORIZATION ALONG WITH STO APPROVAL.</t>
  </si>
  <si>
    <t>ASPEN, CO, US</t>
  </si>
  <si>
    <t>INTERNATIONAL PARKINSON AND MO</t>
  </si>
  <si>
    <t>08/03/2019 -08/09/2019</t>
  </si>
  <si>
    <t xml:space="preserve">CHOI, JI YEON </t>
  </si>
  <si>
    <t>DR. CHOI IS INVITED TO BE A JUNIOR FACULTY MEMBER AT THE AMERICAN ASSOCIATION FOR CANCER  RESEARCH (AACR) INTEGRATIVE MOLECULAR EPIDEMIOLOGY WORKSHOP, BEING HELD IN BOSTON, MA ON JULY 15-19, 2019.  IN-KIND:  AIRFARE, LODGING (NO BREAKFAST),   APPLICATION/REGISTRATION FEE (INCLUDES MEALS), AND DINNER ON 7/14.     DR. CHOI IS REQUESTING APPROVAL OF ACTUAL SUBSISTENCE FOR SPONSOR IN-KIND LODGING VALUED AT $299 WHICH IS 110% OF THE GOVERNMENT ALLOWANCE OF $273.  THIS PERCENTAGE FALLS WITHIN THE 300% THRESHOLD BY THE FTR.  THE SPONSOR HAS NOTED THAT ALL OTHER NON-FEDERAL PARTICIPANTS WILL BE PROVIDED THE SAME ACCOMMODATIONS.</t>
  </si>
  <si>
    <t>CHOU, JANICE J</t>
  </si>
  <si>
    <t>07/8/2019; GRONINGEN, NETHERLANDS; TO ATTEND THE SUMMER SCHOOL PEDIATRICS AT UMC GRONINGEN. DR. CHOU IS INVITED AS A SPECIAL LECTURER AND WILL GIVE THE LECTURE TITLED "RECENT DEVELOPMENT IN GSD-I". GROUND TRANSPORTATION, FLIGHT AND M&amp;IE FOR 7/8 ?¿¿ 7/10 AND 7/12 ?¿¿ 7/13 FUNDED BY NIH. LODGING AND M&amp;IE FOR 7/11 PAID IN-KIND BY SPONSOR.</t>
  </si>
  <si>
    <t>UNIVERSITY OF GRONINGEN</t>
  </si>
  <si>
    <t xml:space="preserve">CHOU, WEN-YING </t>
  </si>
  <si>
    <t>TRAVELER HAS BEEN INVITED TO GIVE A TALK AT THE TWNA-AAPINA 2019 JOINT CONFERENCE ON AUGUST 15-17, 2019 AT THE SPLENDOR HOTEL IN TAICHUNG CITY, TAIWAN. THE THEME FOR THE CONFERENCE HAS BEEN ENTITLED AS ?¿¿ CHANGES IN NURSING RESEARCH, EDUCATION, AND PRACTICE: FROM LOCAL TO GLOBAL. TRAVELER WILL BE STAYING EXTRA DAYS ON PERSONAL LEAVE. 
TRAVELER WILL BE STAYING THE FIRST NIGHT IN TAIPEI BECAUSE LODGING WASN'T OBTAINABLE IN TAICHUNG FOR THE FIRST NIGHT.</t>
  </si>
  <si>
    <t>ASIAN AMERICAN PACIFIC ISLANDE</t>
  </si>
  <si>
    <t>08/13/2019 -08/21/2019</t>
  </si>
  <si>
    <t>CHOW, CARSON C</t>
  </si>
  <si>
    <t>GOTTINGEN, GERMANY; 7/10-12/2019:  TO ATTEND THE 4TH WORKSHOP ON ADVANCED METHODS IN THEORETICAL NEUROSCIENCE ?¿¿ STRUCTURE AND DISORDER: FROM RANDOM CONNECTIONS TO FUNCTIONAL CIRCUITS AND TO PRESENT HIS TALK ENTITLED, LEARNING RECURRENT SPIKING DYNAMICS. ATTENDING THIS MEETING WILL GIVE HIM THE OPPORTUNITY TO DISSEMINATE THE RESEARCH PRODUCED IN HIS LAB AT NIDDK AND KEEP ABREAST OF THE LATEST DEVELOPMENTS IN COMPUTATIONAL BIOLOGY.  NO HOTEL IS NEEDED FOR THE NIGHT OF JULY 8TH.  HIS FLIGHT WILL DEPART FROM DULLES ON 7/8 AND WILL ARRIVE IN GERMANY ON 7/9.  A REGISTRATION FEE OF $50 EURO/$55.96 IS WAIVED BY THE SPONSOR BECAUSE HE IS PRESENTING.  HOTEL WILL BE COVERED IN-KIND BY THE SPONSOR.</t>
  </si>
  <si>
    <t>BERNSTEIN COORDINATION SITE</t>
  </si>
  <si>
    <t>INVESTIGATOR (TT)</t>
  </si>
  <si>
    <t>CHOYKE, PETER L</t>
  </si>
  <si>
    <t>DR. CHOYKE WILL PRESENT: ADVANCES IN THE MOLECULAR IMAGING OF PROSTATE CANCER,  AT THE UNIVERSITY OF CHICAGO COMPREHENSIVE CANCER CENTER?¿¿S MONTHLY SEMINAR SERIES BEING HELD IN CHICAGO, IL ON SEPTEMBER 13, 2019. IN-KIND: AIRFARE, LODGING (NO BREAKFAST), AND DINNER 9/12.</t>
  </si>
  <si>
    <t>MEDICAL OFFICER (GEN RAD)</t>
  </si>
  <si>
    <t>09/12/2019 -09/13/2019</t>
  </si>
  <si>
    <t xml:space="preserve">CHUNG, HOI SUNG </t>
  </si>
  <si>
    <t>DR. CHUNG HAS BEEN INVITED TO PRESENT A COLLOQUIUM AT THE UNIVERSITY OF ILLINOIS AT CHICAGO DEPARTMENT OF PHYSICS ON SEPTEMBER 18, 2019. THE SPONSOR IS PROVIDING FLIGHTS, LODGING, GROUND TRANSPORTATION, AND BREAKFAST, LUNCH, AND DINNER IN-KIND. LODGING IS BELOW PER DIEM. ETHICS APPROVAL ATTACHED.</t>
  </si>
  <si>
    <t>UNIVERSITY OF ILLINOIS AT CHIC</t>
  </si>
  <si>
    <t>CHUNG, JAY H</t>
  </si>
  <si>
    <t>DR. JAY CHUNG WILL BE PRESENTING A KEYNOTE AT THE 27TH NEW ENGLAND BIOSCIENCE SOCIETY (NEBS) ANNUAL CONFERENCE AT HARVARD MEDICAL SCHOOL IN BOSTON, MA ON MAY 18, 2019. DR. CHUNG TRAVELS FROM ST. LOUIS, MO TO BOSTON, MA, TRAVELING FROM MAY 17-21, 2019; PRIOR TO THIS TRIP, DR. CHUNG WILL BE IN ST. LOUIS ON PERSONAL BUSINESS, SO THE TRIP STARTS THERE AND NOT IN THE DC AREA - HE WILL RETURN TO BETHESDA AT ITS CONCLUSION. DR. CHUNG?¿¿S KEYNOTE IS TITLED ?¿¿MITOCHONDRIA, AGING AND METABOLISM.?¿¿ THERE IS NO REGISTRATION FOR THIS CONFERENCE. CAS IS PENDING. TRAVEL FOR THE NEBS CONFERENCE IS SPONSORED. THE SPONSOR, THE UNIVERSITY OF MASSACHUSETTS MEDICAL SCHOOL, WILL PROVIDE ROUNDTRIP AIRFARE AND ONE NIGHT OF LODGING FOR THE TRAVELER (WITH CHECK IN ON THE EVENING OF MAY 17 AND CHECK OUT ON MAY 18). THE NIGHTS OF MAY 18, 19, AND 20, DR. CHUNG WILL RESIDE WITH FAMILY LOCATED AT 118 LEXINGTON ROAD, LINCOLN, MA 01773. . DR. CHUNG WILL MEET WITH DR. ROBERT KOTIN TO CONSULT ABOUT TREATING METABOLIC DISEASE WITH GENE THERAPY ON SUNDAY, MAY 19, 2019. HE WILL ALSO MEET WITH DR. JOHN YEE IN FLEXION THERAPEUTICS TO CONSULT ABOUT INFLAMMATION AND ARTHRITIS ON MONDAY, MAY 20, 2019. THE TRIP PURPOSE IS LISTED AS DOMESTIC BECAUSE THE CONFERENCE NAME IS NOT LISTED IN CGE.</t>
  </si>
  <si>
    <t>SENIOR RESEARCH INV</t>
  </si>
  <si>
    <t>05/17/2019 -05/21/2019</t>
  </si>
  <si>
    <t xml:space="preserve">CINAR, RESAT </t>
  </si>
  <si>
    <t>DR. CINAR WILL TRAVEL TO BOSTON, MA TO PARTICIPATE IN THE 3RD ANNUAL NASH SUMMIT 2019.  THE TITLE OF HIS PRESENTATION IS "KILL TWO BIRDS WITH ONE STONE: MRI1867, HYBRID INHIBITOR OF PERIPHERAL CANNABINOID RECEPTOR 1 AND INDUCIBLE NITRIC OXIDE SYNTHASE, FOR TREATMENT OF NASH AND LIVER FIBROSIS."  MEETING ATTENDANCE NIH APPROVED FEBRUARY 2019.</t>
  </si>
  <si>
    <t>HANSON WADE</t>
  </si>
  <si>
    <t>04/22/2019 -04/25/2019</t>
  </si>
  <si>
    <t>CLARKE-CORSO, MEGAN A</t>
  </si>
  <si>
    <t>&lt;10432-NW1&gt;-8038799- BIOPSY STUDY- TRAVELER (NON-FTE) WILL BE ATTENDING THE ASCCP 2019 ANNUAL SCIENTIFIC MEETING ON ANOGENITAL AND HPV-RELATED DISEASES AS AN INVITED SPEAKER AND AN INVITED MODERATOR HELD IN ATLANTA, GEORGIA AT THE LOEWS ATLANTA HOTEL (1065 PEACHTREE ST. NE, ATLANTA, GA, 30309) ON APRIL 4-7, 2019.
TICKET IS IN KIND.
ONE NIGHT OF LODGINGS IS IN KIND.
OMEGA DOES NOT HAVE THE LOEWS ATLANTA HOTEL WITH A GOVERNMENT RATE BECAUSE THE ASCCP MEETING ORGANIZER HAS A HUGE BLOCK OF ROOMS WITHIN THAT THE VICINITY. THEREFORE, THE CONFERENCE ORGANIZER AIDED TO GET THE ROOM AT A SPECIAL CONFERENCE RATE $229 FOR THE NIGHT OF THE 5TH AND 6TH.
WAIVED REGISTRATION FEE $875 INCLUDED CONTINENTAL BREAKFAST AND LUNCH APRIL 5-7.
CGB WILL COVER HER TWO NIGHT OF LODGINGS, MEALS AND GROUND TRANSPORTATION FROM HOME TO MEETING AREA.
?¿¿TRAVELER IS REQUESTING APPROVAL OF ACTUAL SUBSISTENCE FOR SPONSOR IN-KIND LODGING VALUED AT $229 WHICH IS 150% OF THE GOVERNMENT ALLOWANCE OF $152.  THIS PERCENTAGE FALLS WITHIN THE 300% THRESHOLD ALLOWED BY THE FTR.  THE SPONSOR HAS NOTED THAT ALL OTHER NON-FEDERAL PARTICIPANTS WILL BE PROVIDED WITH THE SAME ACCOMMODATIONS.?¿¿  AEA MEMO ATTACHED FOR 2 NIGHTS.</t>
  </si>
  <si>
    <t>AMERICAN SOCIETY FOR COLPOSCOP</t>
  </si>
  <si>
    <t>MASTER'S-CRTA</t>
  </si>
  <si>
    <t>04/04/2019 -04/07/2019</t>
  </si>
  <si>
    <t xml:space="preserve">CLARK, JANET </t>
  </si>
  <si>
    <t>THE EVENTS IN THIS TA WAS APPROVED AS A NON-NIMH HOSTED CONFERENCE AND MEETING BY THE OFFICE OF FINANCIAL MANAGEMENT ON 11/1/2018.
TRAVELER WILL ATTEND AND PARTICIPATE IN THE ASPET MENTORING NETWORK: COACHING FOR CAREER DEVELOPMENT AT THE 2019 ASPET ANNUAL MEETING IN ORLANDO, FLORIDA ON APRIL 4-8, 2019. REGISTRATION FEE HAS BEEN PROVIDED IN-KIND ($420), NO MEALS INCLUDED. OMEGA WAS NOT USED TO BOOK HOTEL AS CONFERENCE SET ASIDE ROOM BLOCKS FOR THE HOTEL, TRAVELER IS REQUESTING AEA AS THE ROOM BLOCK IS OVER THE GOVERNMENT PER DIEM OF $122, BUT WITHIN THE 300%. AEA APPROVED  3/19/2019. OMEGA WAS USED TO BOOK FLIGHTS. .</t>
  </si>
  <si>
    <t>AMERICAN SOCIETY FOR PHARMACOL</t>
  </si>
  <si>
    <t>04/04/2019 -04/08/2019</t>
  </si>
  <si>
    <t>CLASSEN, ALEX L</t>
  </si>
  <si>
    <t>TRAVELER WILL PARTICIPATE IN CAMP FANTASTIC FY19, LOCATED IN FRONT ROYAL, VIRGINIA FROM 8/9/2019 - 8/15/2019. SPONSOR WILL PROVIDE IN-KIND LODGING AND M&amp;IE.</t>
  </si>
  <si>
    <t>NURSE OFFICER - JUNIOR</t>
  </si>
  <si>
    <t>08/09/2019 -08/15/2019</t>
  </si>
  <si>
    <t xml:space="preserve">COHEN FIX, ORNA </t>
  </si>
  <si>
    <t>DR. COHEN-FIX, IS AN INVITED GUEST SPEAKER AT THE CELL AND DEVELOPMENTAL BIOLOGY, PERELMAN SCHOOL OF MEDICINE, UNIVERSITY OF PENNSYLVANIA ON APRIL 15, 2019.    THE SPONSOR WILL PAY FOR ONE NIGHT OF LODGING, DINNER ON THE FIRST NIGHT  OF 4/14 AND LUNCH ON 4/15.  THE TRAVELER DECLINES ANY EXTRA REIMBURSEMENT FROM THE SPONSOR.  SPONSOR IS ALSO PAYING FOR RAIL TRANSPORTATION TO AND FROM PHILADELPHIA. ALL EXPENSES PAID BY THE SPONSOR ARE PAID IN KIND.</t>
  </si>
  <si>
    <t>04/14/2019 -04/15/2019</t>
  </si>
  <si>
    <t>DR.COHEN-FIX IS AN INVITED GUEST SPEAKER AT THE INTERNATIONAL CELL CYCLE MEETING HELD IN TRIESTE, ITALY, JUNE 3, 2019 THRU JUNE 6, 2019.  THE SPONSOR WILL COVER ROUND TRIP AIRFARE ON A FOREIGN FLAG CARRIER AND LODGING.  LODGING INCLUDES BREAKFAST. THE REGISTRATION FEE OF $904.07 IS WAIVED FOR INVITED GUESTS.  REGISTRATION INCLUDES DINNER ON JUNE 5.  HTSOS CERTIFICATE ATTACHED.</t>
  </si>
  <si>
    <t>TRIESTE, , ITA</t>
  </si>
  <si>
    <t>06/01/2019 -06/07/2019</t>
  </si>
  <si>
    <t>DR. COHEN-FIX  WILL SERVE ON THE SACCHAROMYCES GENOME DATABASE ADVISORY BOARD MEETING TO BE HELD JUNE 10 THRU JUNE 11, 2019 AT STANFORD UNIVERSITY. THIS SPONSOR FOR THIS MEETING WILL REIMBURSE THE TRAVELER FOR AIRFARE (ESTIMATED $544.05), MEALS (ESTIMATED $198) AND GROUND TRANSPORTATION (ESTIMATED $206) STO WAIVER ATTACHED. THE SPONSOR WILL COVER LODGING IN-KIND.  LODGING ON 6/10 IS 61.1% ABOVE GOVERNMENT PER DIEM.</t>
  </si>
  <si>
    <t>COLBERT, ROBERT A</t>
  </si>
  <si>
    <t>INVITED GUEST SPEAKER AT THE UNIVERSITY OF CONNECTICUT, FARMINGTON, CONNECTICUT  HEALTH OFFICE OF PHYSICIAN-SCIENTIST CAREER DEVELOPMENT COLLOQUIUM.  DR. COLBERT'S TALK TITLE ?¿¿RHEUMINATIONS ON A CAREER AS A PHYSICIAN SCIENTIST?¿¿.</t>
  </si>
  <si>
    <t>UNIVERSITY OF CONNECTICUT HEAL</t>
  </si>
  <si>
    <t>SENIOR INVESTIGATOR (HS)</t>
  </si>
  <si>
    <t>DR. COLBERT INVITED SPEAKER AT THE CHILDHOOD ARTHRITIS AND BEYOND CONFERENCE FROM APRIL 22 - 27 AND PARTICIPANT IN THE UCAN CURE RESEARCH OVERSIGHT COMMITTEE (ROC) ON APRIL 27 AT CHATEAU LAKE LOUISA, ALBERTA CANADA.  THE SPONSOR IS PROVIDING AIRFARE, LODGING, AND REGISTRATION.</t>
  </si>
  <si>
    <t>BANFF, , CAN</t>
  </si>
  <si>
    <t>GENOME CANADA</t>
  </si>
  <si>
    <t>04/22/2019 -04/27/2019</t>
  </si>
  <si>
    <t>DR. COLBERT MODERATING SCIENTIFIC SESSION "GUT MICROBIOME AND INFLAMMATION IN SPA PATHOGENESIS" AT THE SPARTAN 16TH ANNUAL RESEARCH &amp; EDUCATION AT THE MADISON CONCOURSE HOTEL IN MADISON,WISCONSIN</t>
  </si>
  <si>
    <t>SPARTAN PORTLAND OREGON</t>
  </si>
  <si>
    <t>05/02/2019 -05/05/2019</t>
  </si>
  <si>
    <t>DR. ROBERT COLBERT INVITED GUEST SPEAKER AT THE AMERICAN COLLEGE OF RHEUMATOLOGY (ACR) 2019 BIOLOGIC CLASSIFICATION OF DISEASE CONSENSUS CONFERENCE BEING HELD MAY 10 - 11 IN ATLANTA, GEORGIA</t>
  </si>
  <si>
    <t>AMERICAN COLLEGE OF RHEUMATOLO</t>
  </si>
  <si>
    <t>05/09/2019 -05/11/2019</t>
  </si>
  <si>
    <t>INVITED GUEST SPEAKER AT THE 39TH KOREAN COLLEGE OF RHEUMATOLOGY ANNUAL SCIENTIFIC MEETING AND 13TH INTERNATIONAL SYMPOSIUM AT THE SEOUL DRAGON CITY IN SEOUL,KOREAN FROM MAY 16 - 18.  DR. COLBERT LECTURE ENTITLED  "HLA-B27 AND GUT MICROBIOTA IN SPONDYLOARTHRITIS:  THE COMPLEXITIES OF  DYSBIOSIS"</t>
  </si>
  <si>
    <t>KOREAN SOCIETY OF RHEUMATOLOGY</t>
  </si>
  <si>
    <t>GUEST SPEAKER AT THE PRES ENDORSED ADVANCED COURSE IN JUVENILE SPONDYLOARTHRITIS</t>
  </si>
  <si>
    <t>ZAGREB, , HRV</t>
  </si>
  <si>
    <t>CROATIAN MEDICAL ASSOCIATION</t>
  </si>
  <si>
    <t>09/03/2019 -09/07/2019</t>
  </si>
  <si>
    <t>DR. COLBERT INVITED GUEST SPEAKER AT THE 2019 INTERNATIONAL GENETICS OF ANKLOSING SPOINDYLITIS CONSORTIUM (IGAS) CONFERENCE IN VERSAILLES</t>
  </si>
  <si>
    <t>HOPSCOTCH CONGRESS</t>
  </si>
  <si>
    <t>09/10/2019 -09/15/2019</t>
  </si>
  <si>
    <t xml:space="preserve">COLEMAN, C NORMAN </t>
  </si>
  <si>
    <t>AMENDED TO ADD SPONSOR CAN.  DR. COLEMAN IS INVITED TO SPEAK AT THE INTERNATIONAL ATOMIC ENERGY AGENCY (IAEA) TECHNICAL MEETING ON COMMUNICATION ON LOW-DOSE RADIATION  THE ROLE OF SCIENCE, TECHNOLOGY AND SOCIETY, BEING HELD IN FUKUSHIMA, JAPAN ON MAY 28-30, 2019. IN-KIND:  AIRFARE, LODGING (INCLUDES BREAKFAST) AND DINNER ON 5/28.   HT401 HIGH THREAT SECURITY OVERSEAS SEMINAR COMPLETED FEBRUARY 20, 2017.  DR. COLEMAN HAS NOT AND WILL NOT HAVE SPENT MORE THAN 45 DAYS IN DESIGNATED HIGH-THREAT, HIGH-RISK FACT-MANDATORY COUNTRIES WITHIN THE CALENDAR YEAR.  IT TICKET NCI-RITM0170755.</t>
  </si>
  <si>
    <t>DR. COLEMAN IS INVITED TO SPEAK AT THE ADVANCED RADIATION MEDICINE COURSE (ARM) AT THE RADIATION EMERGENCY ASSISTANCE CENTER TRAINING SITE (REAC) IN OAK RIDGE, TN ON AUGUST 14, 2019.  IN-KIND: AIRFARE AND GROUND TRANSPORTATION IN TN, REGISTRATION FEE.</t>
  </si>
  <si>
    <t>OAK RIDGE, TN, US</t>
  </si>
  <si>
    <t>OAK RIDGE INSTITUTE FOR SCIENC</t>
  </si>
  <si>
    <t>08/14/2019 -08/14/2019</t>
  </si>
  <si>
    <t>DR. COLEMAN IS INVITED TO SPEAK AT THE 61ST AMERICAN SOCIETY FOR RADIATION ONCOLOGY (ASTRO) ANNUAL MEETING BEING HELD IN CHICAGO, IL ON SEPTEMBER 15-18, 2019.  IN-KIND: REGISTRATION (NO MEALS).  DR. COLEMAN HAS BEEN COUNSELED THAT HE WILL NOT BE REIMBURSEMENT FOR ANY LODGING COSTS THAT EXCEED THE MAX LODGING RATE.</t>
  </si>
  <si>
    <t>09/14/2019 -09/18/2019</t>
  </si>
  <si>
    <t>COLLEY, HEATHER A</t>
  </si>
  <si>
    <t>TRAVELER WILL SPEAK AND ATTEND THE HUMAN GENOME MEETING 2019 IN SEOUL, SOUTH KOREA ON APRIL 24-26, 2019. TRAVELER WILL DEPART WASHINGTON, DC ON APRIL 22, ARRIVING IN SEOUL, SOUTH KOREA ON APRIL 23. THE FLIGHT AT ALL THREE AIRPORTS IN THE NATIONAL CAPITAL REGION IS THE SAME PRICE AS THIS IS AN INTERNATIONAL FLIGHT. THIS IS A GOVERNMENT CONTRACT FLIGHT OPERATED BY A FOREIGN CARRIER. THIS IS A SPONSORED TRAVEL-SPONSOR WILL PAY IN-KIND FOR: REGISTRATION FEE OF $300 U.S., WHICH INCLUDES LUNCH ON APRIL 25. TRAVELER IS APPROVED FOR CTT. TRAVELER IS NIH APPROVED TO ATTEND THIS MEETING.</t>
  </si>
  <si>
    <t>04/22/2019 -04/28/2019</t>
  </si>
  <si>
    <t>COLLINS, JULIE M</t>
  </si>
  <si>
    <t>DR. COLLINS WILL PRESENT AN ABSTRACT AT THE 5TH ANNUAL IMMUNO-ONCOLOGY YOUNG INVESTIGATOR'S FORUM (IOYIF) IN HOUSTON, TX ON APRIL 25 - 27, 2019. IN-KIND: AIRFARE (DC TO HOUSTON ONLY), LODGING (NO BREAKFAST), AND MEALS (D 4/25; BLD 4/26 AND 4/27).  THERE IS NO REGISTRATION FEE ASSOCIATED WITH THIS MEETING; YOUNG INVESTIGATORS ARE INVITED BASED ON ABSTRACT ACCEPTANCE. DR. COLLINS HAS A PRIOR VACATION BOOKED STARTING ON 4/28 AND WILL DEPART FOR VACATION AFTER THE MEETING. 
DR. COLLINS IS REQUESTING APPROVAL OF ACTUAL SUBSISTENCE FOR SPONSOR IN-KIND LODGING VALUED AT $189 WHICH IS 144% OF THE GOVERNMENT ALLOWANCE OF $131.  THIS PERCENTAGE FALLS WITHIN THE 300% THRESHOLD ALLOWED BY THE FTR.  THE SPONSOR HAS NOTED THAT ALL OTHER NON-FEDERAL PARTICIPANTS WILL BE PROVIDED WITH THE SAME ACCOMMODATIONS.</t>
  </si>
  <si>
    <t>HOUSTON, TX, US</t>
  </si>
  <si>
    <t>CREATIVE EDUCATIONAL CONCEPTS</t>
  </si>
  <si>
    <t>COLLINS, MICHAEL T</t>
  </si>
  <si>
    <t>DR. COLLIN WILL ATTEND THE TIO ULTRAGENYX PHARMACEUTICAL ADVISORY BOARD MEETING AS AN ADVISOR; TRIP IS SPONSORED IN-KIND. SPONSORS 
CANCELLED TRIP FROM APRIL 17, 2019 RECENTLY RESCHEDULED FOR MAY 13, 2019, CHICAGO, IL.  FREE WIFI AND SHUTTLE SERVICE FROM O'HARE AIRPORT TO HYATT REGENCY O'HARE HOTEL.</t>
  </si>
  <si>
    <t>ULTRAGENYX PHARMACEUTICAL</t>
  </si>
  <si>
    <t>05/13/2019 -05/14/2019</t>
  </si>
  <si>
    <t>DR. COLLINS WILL ATTEND THE INTERNATIONAL FD MEETING IN FLORENCE ITALY MAY 28-29, 2019, FIRMO FOUNDATION HAS NO ALLOCATIONS FOR THIS TRIP. NIH WILL PAY HOTEL FOR THE 27-28, 2019.  DR. COLLINS WILL ATTEND THE BIOMINERALIZATION MEETING IN FLORENCE, ITALY ON MAY 30-31, 2019, SPONSOR MENARINI INTERNATIONAL FOUNDATION WILL PAY IN-KIND FOR THE HOTEL, MAY 29-31, 2019. SPONSOR WILL PAY FOR 3 DINNERS AND 3 LUNCHES DURING MAY 29-31, 2019. DR. COLLINS WILL PRESENT AT THE FDDSUK ANNUAL MEETING JUNE 1-3, 2019 SPONSOR WILL PAY IN-KIND RT FLIGHT FROM US TO ITALY, AND FLIGHT FROM PISA TO EDINBURG, ALL MEALS, AND TRANSPORTATION FROM FLORENCE TO PISA VIA TAXI TO CATCH A FLIGHT FROM PISA AIRPORT TO EDINBURG, GBR AIRPORT TO THE UNIVERSITY OF EDINBURG, FROM UNIVERSITY EDINBURG TO AIRPORT.</t>
  </si>
  <si>
    <t>FIBROUS DYSPLASIA SUPPORT SOCI</t>
  </si>
  <si>
    <t>05/26/2019 -06/04/2019</t>
  </si>
  <si>
    <t>FONDAZIONE INTERNAZIONALE MENA</t>
  </si>
  <si>
    <t>I HAVE BEEN INVITED TO PRESENT A LECTURE ENTITLED ?¿¿THE FGF23-PTH-VITAMIN D AXIS?¿¿ AT THE WORKSHOP ON FGF23 MEDIATED DISEASES FOR LATIN-AMERICAN ENDOCRINOLOGIST TO BE HELD IN RIO DE JANEIRO, BRAZIL FROM AUGUST 29, 2019  TO SEPTEMBER 2, 2019.  THE SPONSORS HAVE AGREED TO COVER AIR TICKET, LODGING ALL MEALS AND GROUND TRANSPORTATION.  I WILL ALSO HAVE AN OPPORTUNITY TO INTERACT AND DISCUSS THE LATEST DEVELOPMENTS IN OUR RESEARCH FIELD IN PANEL DISCUSSIONS.</t>
  </si>
  <si>
    <t>08/28/2019 -09/03/2019</t>
  </si>
  <si>
    <t>COLLMAN, GWEN W</t>
  </si>
  <si>
    <t>DR. COLLMAN HAS BEEN INVITED TO CHAIR A SESSION AT THE AMERICAN ASSOCIATION FOR CANCER RESEARCH (AACR) SPECIAL CONFERENCE ENVIRONMENTAL CARCINOGENESIS: POTENTIAL PATHWAY TO CANCER PREVENTION. THE CONFERENCE IS BEING HELD IN CHARLOTTE, NC, FROM JUNE 22-24, 2019. REGISTRATION FEE IS SPONSORED AND MEALS ARE COVERED IN THE REGISTRATION FEE: CONFERENCE CONTINENTAL BREAKFASTS ON 6/23 AND 6/24, AND LUNCH ON 6/23 AND 6/24. SPONSOR IS PROVIDING LODGING "IN-KIND". NIEHS IS COVERING ALL OTHER TRAVEL COSTS. EFFICIENT SPENDING: CTTS APPROVED ON 3/12/2019. DR. COLLMAN'S BLANKET ODA APPROVED FOR THIS ACTIVITY BY NIH ETHICS ON 3/6/2019. PER ETHICS, THE ODA SERVES AS THE ETHIC'S RECOMMENDATION AND NO OTHER ETHIC'S ACTION IS REQUIRED. TRAVELER HAS BEEN APPROVED TO USE PERSONAL POV BY DERT LEAD AO, ANGELA SANDERS. TRAVELER IS RETURNING FROM A DIFFERENT TRIP ON 6/21 AND WILL HAVE NO TIME TO PICK UP GOVERNMENT VEHICLE BETWEEN TRIPS. SPONSOR PROVIDING IN-KIND REGISTRATION, LODGING AND MEALS.</t>
  </si>
  <si>
    <t>CHARLOTTE, NC, US</t>
  </si>
  <si>
    <t>HEALTH SCI ADMIN (EPIDEMIO)</t>
  </si>
  <si>
    <t>06/22/2019 -06/24/2019</t>
  </si>
  <si>
    <t>COMPTON, ALEX A</t>
  </si>
  <si>
    <t>4/11-16/19 INVITED TO PRESENT A LECTURE ENTITLED MTOR INHIBITORS AS BROAD-SPECTRUM THERAPEUTICS RELEVANCE FOR INFECTION AT THE 29TH ANNUAL CONGRESS OF THE EUROPEAN SOCIETY OF CLINICAL MICROBIOLOGY AND INFECTIOUS DISEASES IN AMSTERDAM, NETHERLANDS. SPONSOR PROVIDING IN KIND REGISTRATION, AIRFARE AND LODGING (4/12-15/19), WHICH INCLUDES BREAKFAST.  DR. COMPTON IS REQUESTING APPROVAL OF ACTUAL SUBSISTENCE FOR SPONSOR IN-KIND LODGING VALUED AT $285.93 WHICH IS 123% OF THE GOVERNMENT ALLOWANCE OF $233.  THIS PERCENTAGE FALLS WITHIN THE 300% THRESHOLD ALLOWED BY THE FTR.  THE SPONSOR HAS NOTED THAT ALL OTHER NON-FEDERAL PARTICIPANTS WILL BE PROVIDED WITH THE SAME ACCOMMODATIONS.  DR. COMPTON WILL TRAVEL TO PARIS VIA TRAIN (PURCHASED BY HIM) FOR PERSONAL LEAVE 4/16-23/19 LEAVE.  IN KIND AIRFARE FOR SPONSOR TO FLY HIM FROM WASHINGTON TO AMSTERDAM TO PARIS TO WASHINGTON IS LESS EXPENSIVE THAN A TICKET THAT WOULD TAKE HIM FROM WASHINGTON TO AMSTERDAM TO WASHINGTON.</t>
  </si>
  <si>
    <t>EUROPEAN SOCIETY OF CLINICAL M</t>
  </si>
  <si>
    <t>04/11/2019 -04/16/2019</t>
  </si>
  <si>
    <t>CONLAN, LORI M</t>
  </si>
  <si>
    <t>TO GIVE A CAREER DEVELOPMENT SEMINAR AT THE UNIVERSITY OF KENTUCKY, LEXINGTON, KY, APRIL 1-2, 2019.  SPONSOR WILL COVER: LUNCH AND DINNER ON APRIL 1, BREAKFAST AND LUNCH ON APRIL 2, LODGING ($129 PLUS TAX) AND ROUNDTRIP AIRFARE ($447.55).  TRAVELER WILL USE TAXICAB SERVICE AS MODE OF TRANSPORTATION IN TDY LOCATION.  NO REGISTRATION FEE.  SPONSOR CONFIRMED THAT TRAVELER IS THE ONLY SPONSORED TRAVELER ATTENDING THE EVENT.</t>
  </si>
  <si>
    <t>LEXINGTON, KY, US</t>
  </si>
  <si>
    <t>UNIVERSITY OF KENTUCKY</t>
  </si>
  <si>
    <t>HEALTH SCIENCE TRAINING COO</t>
  </si>
  <si>
    <t>04/01/2019 -04/02/2019</t>
  </si>
  <si>
    <t xml:space="preserve">CONNORS, MARK </t>
  </si>
  <si>
    <t>DR. MARK CONNORS HAS BEEN INVITED AS A REVIEWER ON A GRANT PANEL FOR THE GERMAN GOVERNMENT FOR A 2 DAY MEETING IN HEIDELBERG GERMANY FROM JUNE 6 TO 7, 2019. FOR A PROGRAM ENTITLED: ?¿¿"INNATE SENSING AND RESTRICTION OF RETROVIRUSES" (SPP 1923)" THE DEUTSCHE FORSCHUNGGEMEINSCHAFT (DFG) GERMAN RESEARCH FOUNDATION WILL COVER HIS TRAVEL EXPENSES IN- KIND. ROUND TRIP FROM IAD TO FRANKFURT ON BUSINESS CLASS BECAUSE DR. CONNORS HAS A MEDICAL WAIVER. LODGING FROM JUNE 5TH  TO 7TH, 2019.  THE HOTEL ON THE 7TH WAS BOOKED CLOSE TO FRANKFURT AIRPORT BECAUSE DR. CONNORS RETURN FLIGHT IS AT 10:30AM. GROUP LUNCH AND DINNER AT THE MEETING, AND GROUND TRANSPORTATION BY TRAIN FROM FRANKFURT TO HEIDELBERG. DR. CONNORS ODA WAS APPROVED, NO U.S. FEDERAL FUNDS WILL BE USED BY THE SPONSOR TO PROVIDE FOR OR REIMBURSE TRAVEL EXPENSES AND THAT NO HONORARIUM MAY BE ACCEPTED BY THE EMPLOYEE. DR. CONNORS WILL COMMUTE TO AND FROM IAD BY UBER.</t>
  </si>
  <si>
    <t>DEUTSCHE FORSCHUNGSMEMEINSCHAF</t>
  </si>
  <si>
    <t>CONWAY, BEVIL R</t>
  </si>
  <si>
    <t>TRAVELER WILL BE SPEAKING AT THE COLD SPRING HARBOR SUMMER COURSE "VISION: A PLATFORM FOR LINKING CIRCUITS, PERCEPTION, AND BEHAVIOR" JUNE 17TH, 2019, IN LLOYD HARBOR, NY.
SPONSOR IS PROVIDING AIRFARE, LODGING, MEALS, AND GROUND TRANSPORTATION IN NEW YORK IN KIND.
THERE IS NO REGISTRATION FOR SPEAKERS, AS THEY ARE NOT TAKING THE COURSE, SO IT IS DIFFERENT FROM BEING WAIVED.
****DR. CONWAY IS REQUESTING APPROVAL OF ACTUAL SUBSISTENCE FOR SPONSOR IN-KIND M&amp;IE VALUED AT $90 WHICH IS 127% OF THE GOVERNMENT ALLOWANCE OF $71.  THIS PERCENTAGE FALLS WITHIN THE 300% THRESHOLD ALLOWED BY THE FTR.  THE SPONSOR HAS NOTED THAT ALL OTHER NON-FEDERAL PARTICIPANTS WILL BE PROVIDED WITH THE SAME ACCOMMODATIONS.***</t>
  </si>
  <si>
    <t>LLOYD HARBOR, NY, US</t>
  </si>
  <si>
    <t>06/16/2019 -06/18/2019</t>
  </si>
  <si>
    <t>DR. CONWAY WAS INVITED TO SPEAK AT THE ANNUAL MEETING OF THE JAPAN NEUROSCIENCE SOCIETY, JULY 25-28, 2019 IN NIIGATA, JAPAN. SPONSOR - TAMAGAWA UNIVERSITY, BRAIN SCIENCE INSTITUTE, WILL PAY IN KIND FOR AIRFARE;TRAIN TICKETS: NARITA-TOKYO, TOKYO-NIIGATA; AND LODGING 7/25-7/27 IN KIND. DR. CONWAY IS REQUESTING APPROVAL OF ACTUAL SUBSISTENCE FOR SPONSOR IN-KIND LODGING ON 7/25-7/26 VALUED AT $108.56 WHICH IS 132% OF THE GOVERNMENT ALLOWANCE OF $82.THIS PERCENTAGE FALLS WITHIN THE 300% THRESHOLD ALLOWED BY THE FTR. THE SPONSOR HAS NOTED THAT ALL OTHER NON-FEDERAL PARTICIPANTS WILL BE PROVIDED WITH THE SAME ACCOMMODATIONS.
DR. CONWAY IS REQUESTING APPROVAL OF ACTUAL SUBSISTENCE FOR SPONSOR IN-KIND LODGING ON 7/27 VALUED AT $141.03 WHICH IS 172% OF THE GOVERNMENT ALLOWANCE OF $82.THIS PERCENTAGE FALLS WITHIN THE 300% THRESHOLD ALLOWED BY THE FTR. THE SPONSOR HAS NOTED THAT ALL OTHER NON-FEDERAL PARTICIPANTS WILL BE PROVIDED WITH THE SAME ACCOMMODATIONS.
ALSO, DR. CONWAY WILL BE SPEAKING AT THE ASIA PACIFIC CONFERENCE ON VISION, JULY 28-AUGUST 1 IN OSAKA, JAPAN. SPONSOR - TOHOKU UNIVERSITY, RESEARCH INSTITUTE OF ELECTRICAL COMMUNICATION, TOHOKU UNIVERSITY, WILL PAY FOR TRIP FROM NIIGATA-OSAKA, AND OSAKA-NARITA IN KIND. AS WELL AS FOR LODGING FROM JULY 29-AUGUST 1, 2019 IN KIND. NO FEDERAL FUNDS WILL BE USED FOR THIS TRIP. NO HONORARIUM WILL BE GIVEN TO THE TRAVELER.  
LODGING ON 7/23, 7/23, 8/2, AND M&amp;IE FOR THE DURATION OF TRAVEL WILL BE COVERED BY NEI. WE HAVE CONFIRMED THAT DR. CONWAY COMPLETED THE HTSOS COURSE.</t>
  </si>
  <si>
    <t>TAMAGAWA UNIVERSITY</t>
  </si>
  <si>
    <t>07/22/2019 -08/03/2019</t>
  </si>
  <si>
    <t>TOHOKU UNIVERSITY</t>
  </si>
  <si>
    <t>COOK, MICHAEL B</t>
  </si>
  <si>
    <t>DR. COOK HAS BEEN INVITED TO SPEAK AT THE DEPARTMENT OF EPIDEMIOLOGY AT COLUMBIA UNIVERSITY A THE CHRONIC UNIT SEMINAR IN NEW YORK, APRIL 11, 2019.  IN-KIND-R/T AIRFARE, 1 NIGHT LODGING.  NCI TO PAY ALL MEALS, INTERNET FEES, GROUND TRANSPORTATION AND BAGGAGE FEES.. AEA-APPROVAL OF ACTUAL EXPENSE ALLOWANCE (AEA) FOR LODGING ONLY, NOT TO EXCEED $265.00 NIGHTLY, WHICH IS 104% OF THE PER DIEM LODGING RATE, IS REQUESTED FOR (APRIL 11,2019) AND $76.00 AT 100% FOR M&amp;IE FOR TOTAL MAXIMUM DAILY EXPENSE OF $341.00 PER DAY IS REQUESTED FOR THE ABOVE DATE. SPONSOR OFFERED THIS ACCOMMODATION TO ALL PARTICIPANTS. &lt;10593-MBC-8037205-BARRATES ESP. CONSORTIUM. HOTEL CONFIRMED THAT HOTEL IS TAX EXEMPT FOR THE SPONSOR.</t>
  </si>
  <si>
    <t>&lt;10593&gt;8037205-MBC- DR. COOK WAS INVITED TO SPEAK AT THE GORDON RESEARCH CONFERENCE ON HORMONE-DEPENDENT CANCERS AND TALK ON PROSTATE CANCER TECHNOLOGY IN NEWRY, ME FROM AUGUST 4-5. DR. COOK WILL ALSO BE MEETING WITH COLLABORATORS AUGUST 6-9. IN-KIND-HOTEL STAY. REGISTRATION FEE OF $295.00 IS WAIVED AND INCLUDES DINNER ON 8/4 AND B,L, D ON 8/5.  NCI TO PAY-ALL GROUND TRANSPORTATION, OCONUS DOES NOT LIST NEWRY SO CLOSEST CITY WAS BANGOR. AEA-DR. COOK IS REQUESTING APPROVAL OF ACTUAL SUBSISTENCE FOR SPONSOR IN-KIND LODGING VALUED AT $210.00 NIGHTLY, WHICH IS 223% OF THE GOVERNMENT ALLOWANCE OF $265.00. THIS PERCENTAGE FALLS WITHIN THE 300% THRESHOLD ALLOWED BY THE FTR.  THE SPONSOR HAS NOTED THAT ALL OTHER NON-FEDERAL PARTICIPANTS WILL BE PROVIDED WITH THE SAME ACCOMMODATIONS."</t>
  </si>
  <si>
    <t>BANGOR, ME, US</t>
  </si>
  <si>
    <t>COOKSON, MARK R</t>
  </si>
  <si>
    <t>INVITED TO PARTICIPATE IN THE LRRK2 INDUSTRY SUMMIT SPONSORED BY THE MICHAEL J. FOX FOUNDATION, NEW YORK CITY, APRIL 24-26, 2019.
SPONSOR IS PAYING IN-KIND RT TRAIN, BOTH HOTEL NIGHTS, BKFST AND LUNCH ON 4/25 AND 4/26.
TRAVELER IS REQUESTING APPROVAL OF ACTUAL SUBSISTENCE FOR SPONSORED IN-KIND LODGING ON 4/24 AND 4/25 VALUED AT $279/NIGHT, WHICH IS 110% OF THE GOVERNMENT ALLOWANCE OF $253/NIGHT. THIS PERCENTAGE FALLS WITHIN THE 300% THRESHOLD ALLOWED BY THE FTR. THE SPONSOR HAS NOTED IN INVITATION LETTER THAT ALL NON-LOCAL PARTICIPANTS WILL BE PROVIDED THE SAME ACCOMMODATION.
NO FORMAL AGENDA.
TRAVELER WILL WALK FROM HOTEL TO MEETING SITE, A 6- MINUTE WALK.</t>
  </si>
  <si>
    <t>MICHAEL J FOX FOUNDATION FOR P</t>
  </si>
  <si>
    <t>SENIOR RESEARCH FELLOW (VP)</t>
  </si>
  <si>
    <t>DR. COOKSON WILL ATTEND AND PARTICIPANT IN THE MICHAEL J. FOX FOUNDATION ANNUAL PPMI
INVESTIGATOR'S MTG., MAY 1-2, 2019</t>
  </si>
  <si>
    <t>04/30/2019 -05/02/2019</t>
  </si>
  <si>
    <t>AMENDMENT: TRAVELER GOT TAXI AT DULLES AT 12:01AM 6/9/2019.
TRAVEL ORDER: INVITED TO CHAIR SEVERAL SESSIONS AT THE WORLD PARKINSON CONGRESS IN KYOTO, JAPAN, JUNE 3-8, 2019. SPONSOR IS PAYING IN-KIND: ROUNDTRIP ECONOMY AIRFARE, CONFERENCE REGISTRATION, 3 OF 4 HOTEL NIGHTS. LUNCHES INCLUDED WITH REG FEE.
 NIH WILL PAY THE REST. TRAVELER WILL WALK FROM HOTEL TO CONVENTION CENTER. ETHICS ODA APPROVAL ATTACHED.</t>
  </si>
  <si>
    <t>WORLD PARKINSON COALITION INCO</t>
  </si>
  <si>
    <t>ATTEND AND PRESENT AT THE WORLD CONGRESS ON PARKINSONISM AND RELATED DISORDERS IN MONTREAL, CAN, JUNE 16-18, 2019.
SPONSOR IS PAYING IN-KIND: RT AIRFARE, 2 NIGHTS HOTEL, DINNER AND LUNCH ON 6/17, AND REGISTRATION FEE.
TRAVELER IS REQUESTING APPROVAL OF ACTUAL SUBSISTENCE FOR SPONSORED IN-KIND LODGING VALUED AT $199/NIGHT WHICH IS 113% OF THE GOVERNMENT ALLOWANCE OF $176/NIGHT. THIS PERCENTAGE FALLS WITH THE 300% THRESHOLD ALLOWED BY THE FTR. THE SPONSOR HAS NOTED THAT ALL OTHER INVITED SPEAKERS AND CHAIRS ARE BEING OFFERED THE SAME ACCOMMODATIONS.
NIH IS PAYING THE REMAINING EXPENSES.</t>
  </si>
  <si>
    <t>INTERNATIONAL ASSOCIATION OF P</t>
  </si>
  <si>
    <t>AMENDMENT: TRAVELER RETURNED ONE DAY EARLIER. ATTEND AND PRESENT AT THE GORDON RESEARCH CONFERENCE ON PARKINSON'S DISEASE IN NEWRY, MAINE, JUNE 23-28, 2019.
CONFERENCE FEE INCLUDES ALL MEALS, LODGING, AND REGISTRATION FEE. SPONSOR IS PAYING THE CONFERENCE FEE IN-KIND. NIH IS PAYING THE REMAINDER.</t>
  </si>
  <si>
    <t>INVITED TO SPEAK AT THE INTERNATIONAL CONGRESS OF PARKINSON'S DISEASE AND MOVEMENT DISORDERS IN NICE, FRANCE, SEPT 22-26, 2019.
SPONSOR TO PAY IN-KIND 3 NIGHTS HOTEL AND REGISTRATION. LUNCHES INCLUDED IN REG FEE. NIH TO PAY THE REMAINING TRAVEL COSTS.
TRAVELER WILL WALK FROM HOTEL TO CONFERENCE SITE-LESS THAN A MILE.
TRAVELER IS REQUESTING APPROVAL OF ACTUAL SUBSISTENCE FOR SPONSORED IN-KIND LODGING VALUED AT $250/NIGHT, WHICH IS 115% OF THE GOVERNMENT ALLOWANCE OF $217/NIGHT. THIS PERCENTAGE IS WITHIN THE 300% THRESHOLD ALLOWED BY THE FTR. THE SPONSOR HAS NOTED THAT ALL INVITED FACULTY ARE BEING OFFERED THE SAME ACCOMMODATION.</t>
  </si>
  <si>
    <t>09/22/2019 -09/26/2019</t>
  </si>
  <si>
    <t>COOMBES, COURTNEY E</t>
  </si>
  <si>
    <t>COURTNEY COOMBES HAS BEEN INVITED TO SPEAK ON THE ALUMNI CAREER PANEL DURING THE BIOMEDICAL SCIENCES GRADUATE PROGRAMS RESEARCH RECOGNITION DAY ON MAY 23, 2019 IN MINNEAPOLIS, MN. ?¿¿THIS TRAVEL IS NOT A CONFERENCE BECAUSE IT MEETS THE FOLLOWING MISSION EXEMPTION: PROGRAM OPERATIONAL MEETING</t>
  </si>
  <si>
    <t>MINNEAPOLIS, MN, US</t>
  </si>
  <si>
    <t>UNIVERSITY OF MINNESOTA TWIN C</t>
  </si>
  <si>
    <t>COOPER, JULIA P</t>
  </si>
  <si>
    <t>DR. JULIA P. COOPER WILL BE CHAIRING THE CSHL:  TELOMERES &amp; TELOMERASE SECTION AT THE COLD SPRING HARBOR CONFERENCE IN COLD SPRING HARBOR, NEW YORK ON APRIL 30 - MAY 4, 2019.  HER REGISTRATION FEE WAS  WAIVED AND IT INCLUDES MEALS, LODGING AND REGISTRATION AND IT CANNOT BE PRORATED.</t>
  </si>
  <si>
    <t>DR. JULIA COOPER IS AN INVITED SPEAKER AT THE GORDON RESEARCH CONFERENCE GRC ON CHROMOSOME DYNAMICS HELD AT NEWRY, ME FROM JUNE 23-28, 2019.  IN-KIND:  $600 IS BEING COVERED TOWARD HER REGISTRATION OF $1,420.00 AND THAT INCLUDES ALL MEALS, ACCOMMODATIONS AND REGISTRATION FEE.  THE REMAINING $820.00 WILL BE PAID WITH THE TRAVELER'S CREDIT CARD AND IT CANNOT BE PRORATED.  ALSO, DR. COOPER USE A RENTAL WITH THE $90.00 THAT SHE WAS ALLOW TO USE FOR HER CHARTER BUS FROM THE PORTLAND INTERNATIONAL AIRPORT TO THE MEETING SITE AND BACK.($74.40 RENTAL, AND $20.33 FOR THE RENTAL'S GASOLINE.</t>
  </si>
  <si>
    <t>06/23/2019 -06/28/2019</t>
  </si>
  <si>
    <t>COPELAND, WILLIAM C</t>
  </si>
  <si>
    <t>TRAVELER INVITED TO SPEAK AT THE UNITED MITOCHONDRIAL DISEASE FOUNDATION MITOCHONDRIAL MEDICINE 2019 SYMPOSIUM FROM JUNE 26 TO 29, 2019 IN ALEXANDRIA, VIRGINIA. OFFICIAL TRAVEL WILL BEGIN WITH DEPARTURE ON JUNE 25, 2019 AND RETURN TO RALEIGH DURHAM ON JUNE 29, 2019. THE SPONSOR, THE UNITED MITOCHONDRIAL DISEASE FOUNDATION, WILL PAY IN KIND LODGING FOR FOUR NIGHTS FROM JUNE 25 TO 29, 2019 AT PER DIEM AND WAIVE THE COST OF REGISTRATION, WHICH IS $825.00 WHICH INCLUDES SOME MEALS (LUNCH ON JUNE 26, LUNCH ON JUNE 27, LUNCH AND DINNER ON JUNE 28). VIRGINIA IS NOT TAX EXEMPT. ETHICS APPROVAL OBTAINED ON MAY 29, 2019. EFFICIENT SPENDING APPROVAL OBTAINED ON DECEMBER 18, 2018 AND IS UPLOADED IN THE SCANNED DOCUMENT SECTION OF THIS TRAVEL AUTHORIZATION.</t>
  </si>
  <si>
    <t>ALEXANDRIA, VA, US</t>
  </si>
  <si>
    <t>UNITED MITOCHONDRIAL DISEASE F</t>
  </si>
  <si>
    <t>06/25/2019 -06/29/2019</t>
  </si>
  <si>
    <t>CORBETT, KIZZMEKIA S</t>
  </si>
  <si>
    <t>DR. KIZZMEKIA CORBETT IS AN INVITED SPEAKER FOR THE INITIATIVE FOR MAXIMIZING STUDENT DEVELOPMENT (IMSD) AT THE UNIVERSITY OF NORTH CAROLINA SCHOOL OF MEDICINE, CHAPEL HILL, NC, JUNE 28, 2019. 
SPONSOR WILL PROVIDE IN-KIND ROUND TRIP ECONOMY CLASS AIRFARE, LODGING, GROUND TRANSPORTATION, AND SOME MEALS. 
AEA JUSTIFICATION:  LODGING IN-KIND OF $138.71 PER NIGHT WHICH IS 120% OF THE PER DIEM OF $116.00.  SPONSOR HAS RESERVED A ROOM IN A HOTEL EXCEEDING PER DIEM AND ALL FEDERAL EMPLOYEES ARE PROVIDED THE SAME ACCOMMODATIONS.</t>
  </si>
  <si>
    <t>UNIVERSITY OF NORTH CAROLINA A</t>
  </si>
  <si>
    <t>STUDENT TRAINEE (BIO SCIENC</t>
  </si>
  <si>
    <t>06/27/2019 -06/28/2019</t>
  </si>
  <si>
    <t>DR. KIZZMEKIA CORBETT IS AN INVITED SPEAKER FOR THE ROCHESTER INSTITUTE OF TECHNOLOGY ANNUAL FUTURE FACULTY CAREER EXPLORATION PROGRAM, SEPTEMBER 25 - 28, 2019, ROCHESTER, NY.  
SPONSOR WILL PROVIDE IN-KIND ROUND TRIP ECONOMY CLASS AIRFARE, LODGING, TRANSPORTATION, AND SOME MEALS. 
TRAVELER ON PERSONAL BUSINESS SUN SEPT 29TH.</t>
  </si>
  <si>
    <t>ROCHESTER, NY, US</t>
  </si>
  <si>
    <t>ROCHESTER INSTITUTE OF TECHNOL</t>
  </si>
  <si>
    <t>09/25/2019 -09/29/2019</t>
  </si>
  <si>
    <t>CORTESE, IRENE C</t>
  </si>
  <si>
    <t>DR. CORTESE HAS BEEN INVITED TO PARTICIPATE IN THE NMSS COMMITTEE C ADVISORY MEETING IN NEW YORK, NY ON APRIL 25-26, 2019.  THIS TRIP IS SPONSORED IN KIND BY NMSS.  NMSS IS PROVIDING ONE NIGHT OF LODGING, ROUND TRIP TRAIN TICKETS, AND SOME MEALS IN KIND.  THE ODA AND SPARC HAVE BOTH BEEN APPROVED.  IRENE WILL TRAVEL TO NEW YORK THE EVENING ON APRIL 25TH AND RETURN APRIL 26TH AFTER THE MEETING.  THERE IS NO REGISTRATION FEE.</t>
  </si>
  <si>
    <t>04/25/2019 -04/26/2019</t>
  </si>
  <si>
    <t>COWEN, EDWARD W</t>
  </si>
  <si>
    <t>DR. COWEN HAS BEEN INVITED TO SPEAK AT THE 2019 UTAH DERMATOLOGY SOCIETY (UDS) SPRING CONFERENCE ON 4/25/19 - 4/28/19.--UPDATED TO LAB REIMBURSABLE CAN</t>
  </si>
  <si>
    <t>MOAB, UT, US</t>
  </si>
  <si>
    <t>UTAH DERMATOLOGY SOCIETY</t>
  </si>
  <si>
    <t>DR. COWEN WILL BE CHAIRING A WORKSHOP ON "GRAFT VERSUS HOST DISEASE" AT WORLD CONGRESS OF DERMATOLOGY (WCD) IN MILAN, ITALY ON 6/10/19 - 6/15/19.--UPDATED TO LAB REIMBURSABLE CAN</t>
  </si>
  <si>
    <t>TRIUMPH GROUP INTERNATIONAL RO</t>
  </si>
  <si>
    <t>06/09/2019 -06/15/2019</t>
  </si>
  <si>
    <t>DR. COWEN HAS BEEN INVITED TO SPEAK AT THE UNIVERSITY OF ROCHESTER'S CELEBRATION OF LOWELL AND CAROL GOLDSMITH SYMPOSIUM ON 8/2/19 - 8/3/19 IN ROCHESTER, NY.--AIRLINE CARRIER (MESA AIRLINES) HAD TECHNICAL DIFFICULTIES THAT CAUSED A DELAY IN FLIGHT BEFORE FINALLY CANCELLING ALL SCHEDULED FLIGHTS.  DR. COWEN WOULD NOT HAVE MADE MEETING IN TIME IF FLIGHT WAS RE-BOOKED WITH ANOTHER CARRIER.</t>
  </si>
  <si>
    <t>UNIVERSITY OF ROCHESTER MEDICA</t>
  </si>
  <si>
    <t>08/02/2019 -08/04/2019</t>
  </si>
  <si>
    <t>DR. EDWARD COWEN WILL BE ATTENDING AS AN EDITORIAL BOARD MEMBER OF JAMA DERMATOLOGY.  MEETING WILL TAKE PLACE IN CHICAGO, IL ON 9/11/19 - 9/12/19.</t>
  </si>
  <si>
    <t>JAMA NETWORK</t>
  </si>
  <si>
    <t>09/10/2019 -09/11/2019</t>
  </si>
  <si>
    <t>DR. COWEN HAS BEEN INVITED TO SPEAK AT VIRGINIA COMMONWEALTH UNIVERSITY'S GRAND ROUNDS IN RICHMOND, VA ON 9/18/19.</t>
  </si>
  <si>
    <t>RICHMOND, VA, US</t>
  </si>
  <si>
    <t>VCU HEALTH SYSTEM DERMATOLOGY</t>
  </si>
  <si>
    <t>09/18/2019 -09/18/2019</t>
  </si>
  <si>
    <t xml:space="preserve">COX, ROBERT </t>
  </si>
  <si>
    <t>THE EVENTS IN THIS TA WERE APPROVED AS AN EXEMPTION UNDER THE CATEGORY: TO ATTEND SCIENTIFIC MEETINGS BY THE NIMH EXECUTIVE OFFICER ON 4/1/2019.
UNIVERSITY OF WISCONSIN MILWAUKEE
AFNI BOOTCAMP, APRIL 29 - MAY 3, 2019</t>
  </si>
  <si>
    <t>04/28/2019 -05/03/2019</t>
  </si>
  <si>
    <t>THE EVENTS IN THIS TA FOR OHBM WERE APPROVED AS A NON-NOMH HOSTED CONFRENCE OR MEETING BY TEH OFFICE OF FINANCIAL MANAGEMENT ON 1/3/19.
THE EVENTS IN THIS TA FRO IMT WERE APPROVED AS AN EXEMCPTION UNDER THE CATEGORY: TO ATTEND SCIENTIFIC MEEITNGS BY THE NIMH EXECUTIVE OFFICE ON 2/19/19.
IMT SCHOOL FOR ADVANCED STUDIES, LUCCA, AFNI WORKSHOP
OHBM 2019
RWCOX123@GMAIL.COM</t>
  </si>
  <si>
    <t>PISA, , ITA</t>
  </si>
  <si>
    <t>IMT SCHOOL FOR ADVANCED STUDIE</t>
  </si>
  <si>
    <t>06/01/2019 -06/14/2019</t>
  </si>
  <si>
    <t>CRAFT, KATHLEEN M</t>
  </si>
  <si>
    <t>TRAVELER WILL BE ATTENDING CAMP FANTASTIC IN FRONT ROYAL, VA 8/11/19 - 8/13/19.  SPONSOR WILL PROVIDE IN-KIND LODGING AND M&amp;IE.</t>
  </si>
  <si>
    <t>CLINICAL RESEARCH NURSE</t>
  </si>
  <si>
    <t>08/11/2019 -08/13/2019</t>
  </si>
  <si>
    <t>CROSS, MICHAEL A</t>
  </si>
  <si>
    <t>MICHAEL CROSS WILL BE ATTENDING THE 2019 SOCIETY FOR INVESTIGATIVE DERMATOLOGY (SID) ANNUAL CONFERENCE ON MAY 8 - 11, 2019 IN CHICAGO, ILLINOIS. SID WILL BE PAYING FOR MICHAEL'S REGISTRATION AS WELL AS ONE NIGHT OF LODGING.
MICHAEL CROSS WILL BE SHARING HIS HOTEL ROOM WITH DR. ANDREW SAWAYA, SO THE LODGING EXPENSES WILL BE HALF OF THE AMOUNT OF THE ROOM.
OFM APPROVED THE TRAVEL REQUEST ON NOVEMBER 15, 2018.</t>
  </si>
  <si>
    <t>CUKRAS, CATHERINE A</t>
  </si>
  <si>
    <t>DR. CUKRAS HAS BEEN ASKED TO ATTEND LASKER SCHOLARS MEETING ON SEPTEMBER 20TH, HELD IN NEW YORK CITY. THE BIOMEDICAL RESEARCH ALLIANCE SUPPORTS THE NIH OXFORD-CAMBRIDGE SCHOLARS PROGRAM AND THE MISSION OF THE ALLIANCE IS TO IMPROVE THE QUALITY OF HEALTHCARE. THE ALLIANCE TRAINS STUDENTS TO MOVE AHEAD IN BIOMEDICAL RESEARCH. DR. CUKRAS WILL INTERACT WITH STUDENTS WHICH MAY ATTRACT A FEW OF THEM TO NEI LABS.
DR. CUKRAS IS REQUESTING APPROVAL OF ACTUAL SUBSISTENCE FOR SPONSOR IN-KIND LODGING VALUED AT $368 WHICH IS 128% OF THE GOVERNMENT ALLOWANCE OF $288.  THIS PERCENTAGE FALLS WITHIN THE 300% THRESHOLD ALLOWED BY THE FTR.  THE SPONSOR HAS NOTED THAT ALL OTHER NON-FEDERAL PARTICIPANTS WILL BE PROVIDED WITH THE SAME ACCOMMODATIONS.</t>
  </si>
  <si>
    <t xml:space="preserve">CUNNINGHAM, LISA </t>
  </si>
  <si>
    <t>DR. CUNNINGHAM HAS BEEN INVITED TO BE A SYMPOSIUM SPEAKER AT THE XIV EUROPEAN MEETING ON GLIAL CELLS IN HEALTH AND DISEASE, PORTO, PORTUGAL, JULY, 8-14, 2019</t>
  </si>
  <si>
    <t>OPORTO, , PRT</t>
  </si>
  <si>
    <t>JOHNS HOPKINS MEDICINE</t>
  </si>
  <si>
    <t>DR. CUNNINGHAM IS A MEMBER OF THE ASSOCIATION FOR RESEARCH IN OTOLARYNGOLOGY (ARO) COUNCIL AND IS INVITED TO ATTEND THE COUNCIL PLANNING MEETING FOR THE ARO MID-WINTER CONFERENCE, SEPTEMBER 27-29, 2019 IN TAMPA, FLORIDA.</t>
  </si>
  <si>
    <t>ASSOCIATION FOR RESEARCH IN OT</t>
  </si>
  <si>
    <t>09/27/2019 -09/29/2019</t>
  </si>
  <si>
    <t>CYPESS, AARON M</t>
  </si>
  <si>
    <t>TRAVELER IS INVITED TO SPEAK AT THE EXPERIMENTAL BIOLOGY (EB) AND THE AMERICAN SOCIETY FOR PHARMACOLOGY AND EXPERIMENTAL THERAPEUTICS (ASPET) ANNUAL MEETINGS ?¿¿ 2019 BEING HELD ON APRIL 6-9, 2019 IN ORLANDO, FL. LODGING WAS BOOKED THROUGH THE CONFERENCE ORGANIZERS WITHIN THE GOVERNMENT ALLOWED NIGHTLY RATE. THE AMERICAN PHYSIOLOGICAL SOCIETY HAS OFFERED TO WAIVE REGISTRATION FEE WITH VALUE OF $420, AND HAS ALSO OFFERED TO REIMBURSE NIH, A MAXIMUM OF $600 TO HELP DEFRAY THE TRAVEL AND HOUSING EXPENSES TO ATTEND AND PRESENT AT THIS MEETING. THE SPONSOR HAS STATED THEY DO NOT HAVE THE INFRASTRUCTURE IN PLACE TO PROVIDE TRAVEL SERVICES IN-KIND TO THEIR INVITED SPEAKERS. STO WAIVER ATTACHED AND WILL UPDATED ONCE APPROVED BY OFM.</t>
  </si>
  <si>
    <t>AMERICAN PHYSIOLOGICAL SOCIETY</t>
  </si>
  <si>
    <t>04/07/2019 -04/08/2019</t>
  </si>
  <si>
    <t>TRAVELER IS INVITED TEACH A COURSE ENTITLED "INTRODUCTION TO TRANSLATIONAL MEDICINE' BEING HELD ON APRIL 8-11, 2019 IN CAMBRIDGE, MA. TRAVELER WILL ONLY ATTEND THE COURSE TO PRESENT HIS LECTURE ON APRIL 11TH AND NO REGISTRATION FEE IS APPLICABLE FOR THIS ROLE. THE SPONSOR HAS OFFERED TO COVER ROUND-TRIP ECONOMY AIRFARE, AND GROUND TRANSPORTATION TO/FROM AIRPORT IN BOSTON TO MEETING LOCATION. TRAVELER IS NOT STAYING OVERNIGHT THEREFORE HOTEL ACCOMMODATIONS NOT NEEDED.</t>
  </si>
  <si>
    <t>CAMBRIDGE, MA, US</t>
  </si>
  <si>
    <t>HARVARD CATALYST</t>
  </si>
  <si>
    <t>04/11/2019 -04/11/2019</t>
  </si>
  <si>
    <t>TRAVELER HA BEEN INVITED TO SPEAK AT THE COPENHAGEN BROWN ADIPOSE TISSUE 2019 (CPH BAT 2019) CONFERENCE BEING HELD IN COPENHAGEN, DENMARK JUNE 3-4, 2019. THE SPONSOR OFFERED IN-KIND ECONOMY CLASS AIRFARE ON A FOREIGN FLAG CARRIER AT AN ESTIMATE VALUE OF $1739.91 USD, R/T GROUND TRIP TRANSPORTATION IN COPENHAGEN AT AN ESTIMATE VALUE OF $90.04 USD, HOTEL ACCOMMODATIONS FOR TWO NIGHTS AT APPROXIMATELY $235.52 USD PER NIGHT (APPROXIMATELY 101% ABOVE THE GOVERNMENT ALLOWED RATE). ALTHOUGH REGISTRATION IS REQUIRED, MEETING IS BY INVITATION ONLY AND NO REGISTRATION FEE IS APPLICABLE. ALL SERVICES PROVIDED BY THE SPONSOR ARE COMPARABLE IN VALUE TO THAT OFFERED OR PROVIDED TO OTHER INVITED PARTICIPANTS.</t>
  </si>
  <si>
    <t>06/02/2019 -06/05/2019</t>
  </si>
  <si>
    <t>DAAR, IRA O</t>
  </si>
  <si>
    <t>TO PARTICIPATE IN AN OFFICIAL DUTY SITE VISIT SYMPOSIUM FOR DR. PAOLA VERMEER AND LAB. SPONSOR PROVIDING IN KIND AIRFARE, LODGING (4/3-4/19), WHICH INCLUDES BREAKFAST ON 4/4-5/19, BUT SPONSOR PROVIDING IN KIND BREAKFAST ON 4/4/19, AND LUNCH AND DINNER ON 4/4/19.</t>
  </si>
  <si>
    <t>SIOUX FALLS, SD, US</t>
  </si>
  <si>
    <t>SANFORD HEALTH</t>
  </si>
  <si>
    <t>DAHUT, WILLIAM L</t>
  </si>
  <si>
    <t>DR. DAHUT WILL SPEAK AT THE 2019 COFFEY-HOLDEN PROSTATE CANCER ACADEMY MEETING IN LOS ANGELES, CA ON JUNE 20-23, 2019. ON JUNE 19 HE WILL SERVE AS A PEER REVIEWER FOR THE CHALLENGE AWARD. IN-KIND: AIRFARE, LODGING, AND MEALS (D 6/20; BLD 6/21 AND 6/22; B 6/23). NO REGISTRATION FEE.
DR. DAHUT IS REQUESTING APPROVAL OF ACTUAL SUBSISTENCE FOR SPONSOR IN-KIND LODGING VALUED AT $249 WHICH IS 138% OF THE GOVERNMENT ALLOWANCE OF $180.  THIS PERCENTAGE FALLS WITHIN THE 300% THRESHOLD ALLOWED BY THE FTR.  THE SPONSOR HAS NOTED THAT ALL OTHER NON-FEDERAL PARTICIPANTS WILL BE PROVIDED WITH THE SAME ACCOMMODATIONS.</t>
  </si>
  <si>
    <t>DR. DAHUT WILL SERVE AS AN EXTERNAL ADVISORY BOARD MEMBER FOR THE UT SOUTHWESTERN SPORE EAB MEETING BEING HELD IN DALLAS, TX ON SEPTEMBER 4-5, 2019. IN-KIND: AIRFARE, LODGING (NO BREAKFAST), AND MEALS (D 9/4; BL 9/5). NO REGISTRATION.
DR. DAHUT IS REQUESTING APPROVAL OF ACTUAL SUBSISTENCE FOR SPONSOR IN-KIND LODGING VALUED AT $179 PER NIGHT WHICH IS 114% OF THE GOVERNMENT ALLOWANCE OF $157. THIS PERCENTAGE FALLS WITHIN THE 300% THRESHOLD ALLOWED BY THE FTR. THE SPONSOR HAS NOTED THAT ALL OTHER NON-FEDERAL PARTICIPANTS WILL BE PROVIDED WITH THE SAME ACCOMMODATIONS.</t>
  </si>
  <si>
    <t>UNIVERSITY OF TEXAS SOUTHWESTE</t>
  </si>
  <si>
    <t>09/04/2019 -09/05/2019</t>
  </si>
  <si>
    <t>DAMIANO, DIANE L</t>
  </si>
  <si>
    <t>DR. DAMIANO HAS BEEN INVITED TO SPEAK AT ANN GENTILE MEMORIAL CONFERENCE TEACHERS COLLEGE, COLUMBIA UNIVERSITY</t>
  </si>
  <si>
    <t>04/05/2019 -04/06/2019</t>
  </si>
  <si>
    <t>DR. DAMIANO HAS BEEN INVITED TO SPEAK AT IMPLEMENTATION OF EARLY DETECTION AND INTERVENTION FOR CP CONFERENCE ON APRIL 11 - 13. I WILL BE GIVING A KEYNOTE LECTURE AS WELL AS PARTICIPATING IN A DEBATE AND IN A WORKSHOP.</t>
  </si>
  <si>
    <t>CEREBRAL PALSY FOUNDATION</t>
  </si>
  <si>
    <t>DR. DAMIANO WILL ATTEND AND PRESENT AT THE ANNUAL ALDID CONFERENCE ON CHILDHOOD REHABILITATION AND NEURODEVELOPMENTAL DISABILITIES IN SAN JOSE, COSTA RICA</t>
  </si>
  <si>
    <t>SAN JOSE, , CRI</t>
  </si>
  <si>
    <t>SANTA PAULA UNIVERSITY</t>
  </si>
  <si>
    <t>09/10/2019 -09/13/2019</t>
  </si>
  <si>
    <t xml:space="preserve">DANIS, MARION </t>
  </si>
  <si>
    <t>DR. MARION DANIS WHO IS A MEMBER WILL BE ATTENDING THE AMA BOARD MEETING WHICH IS HELD ONCE A YEAR.</t>
  </si>
  <si>
    <t>AMERICAN MEDICAL ASSOCIATION C</t>
  </si>
  <si>
    <t>05/09/2019 -05/10/2019</t>
  </si>
  <si>
    <t>DARRAH, PATRICIA A</t>
  </si>
  <si>
    <t>TRAVELER IS PRESENTING AT THE GATES FOUNDATION 5TH ANNUAL MEETING OF THE COLLABORATION FOR TB VACCINE DISCOVERY (CTVD) AND WILL DO RESEARCH  WHILE THERE IN SAN DIEGO, CA ON JUNE 17-21, 2019</t>
  </si>
  <si>
    <t>06/17/2019 -06/21/2019</t>
  </si>
  <si>
    <t>INVITED BY THE NATIONAL INSTITUTES OF BIOMEDICAL INNOVATION, HEALTH AND NUTRITION (NIBIOHN) TO DELIVER A SEMINAR AT NIBIOHN IN OSAKA ON AUGUST 29; A SEMINAR AT JAPAN BCG LABORATORY IN TOKYO ON SEPTEMBER 2, AND A SEMINAR AND SITE VISIT AT THE TSUKUBA PRIMATE RESEARCH CENTER IN TSUKUBA, ON SEPTEMBER 3.
ALSO INVITED BY NIKKEI, INC. TO DELIVER A TALK AT THE 6TH NIKKEI ASIA AFRICA CONFERENCE ON COMMUNICABLE DISEASES IN YOKOHAMA, JAPAN TAKING PLACE AUG. 31-SEPT. 01.</t>
  </si>
  <si>
    <t>NATIONAL INSTITUTES OF BIOMEDI</t>
  </si>
  <si>
    <t>08/27/2019 -09/04/2019</t>
  </si>
  <si>
    <t>NIKKEI INCORPORATED</t>
  </si>
  <si>
    <t>TRAVELING TO SEATTLE CHILDREN'S RESEARCH INSTITUTE TO PRESENT AT THE GLOBAL INFECTIOUS DISEASE RESEARCH SEMINAR SERIES AND MEET WITH SCIENTISTS AT THE INSTITUTE.</t>
  </si>
  <si>
    <t>SEATTLE CHILDRENS RESEARCH INS</t>
  </si>
  <si>
    <t>09/25/2019 -09/27/2019</t>
  </si>
  <si>
    <t>DAVIS, MICHAEL J</t>
  </si>
  <si>
    <t>DR. DAVIS HAS BEEN INVITED TO PRESENT TWO POSTERS AT THE ASM 2019 MEETING FROM JUNE 19-24, 2019. THE FIRST IS ENTITLED: "MAPPING RESISTANCE GENES TO CRYPTOCOCCUS NEOFORMANS USING SJL MICE" AND THE SECOND IS: "PULMONARY IRON LIMITATION INDUCED BY EXOGENOUS TYPE I IFN PROTECTS MICE FROM CRYPTOCOCCOSIS GATTII INDEPENDENTLY OF T-CELLS." HE WILL ALSO HAVE A SPEAKING SESSION ON JUNE 24TH AT 10:30AM ON INFECTION PATHOPHYSIOLOGY AND IMMUNE RESPONSES. THE SPONSOR WILL REIMBURSE NIAID VIA CHECK IN THE AMOUNT OF $500.00 DOLLARS WHICH WILL COVER THE FOLLOWING; MIE IN THE AMOUNT OF $418.00 AND $82.00 FOR GROUND TRANSPORTATION. A STO WAIVER HAS BEEN SUBMITTED. IN COMPLIANCE WITH FEDERAL REGULATION, NO FEDERAL FUNDS WILL BE USED AND NO HONORARIUM WILL BE OFFERED. THE REGISTRATION WAS PAID THRU LAB CREDIT CARD USING AMBIS ORDER #1960173. THE MEETING HAS BEEN APPROVED IN NTPS AND DR. DAVIS HAS APPROVAL TO ATTEND.</t>
  </si>
  <si>
    <t>DAVIS, SEAN R</t>
  </si>
  <si>
    <t>THIS IS A DUAL BACK TO BACK TRIP FOR DR. DAVIS.  THE FIRST TRIP IS FROM JUNE 23-JUNE 26 ,2019. DR. DAVIS IS PART OF THE ORGANIZING COMMITTEE FOR THE BIOC CONFERENCE WHICH WILL BE HELD FROM JUNE 23 (DEVELOPER DAY) - JUNE 26, 2019. AN APPROVED CTPS ENTRY IS ATTACHED,  ON JUNE 27, HE WILL TRAVEL TO COLD SPRING HARBOR FOR THE ANNUAL STATISTICAL METHODS FOR FUNCTIONAL GENOMICS.  HE IS ONE OF 4 INSTRUCTORS FOR THIS.  THIS IS A SMALL COURSE (LESS THAN 75 PEOPLE ) HELD YEARLY.  THIS WOULD BE THE EQUIVALENT OF A STEPS TRAVEL. THIS IS THE SPONSORED PART OF THE TRAVEL. LETTER OF INVITATION FROM CSHL IS ATTACHED.   IT SHOULD BE NOTED THAT REGISTRATION FOR THIS COURSE,IS $3,960.00 WHICH ALL INCLUSIVE INCLUDING BOARD AND LODGING, IS WAIVED FOR FACULTY.   TRAVEL TO NEW YORK AND CSHL AND HOME WILL BE DONE BY POV.  THIS IS MORE COST EFFECTIVE.   I HAVE ATTACHED A COST COMPARISON FOR AIRLINE COVERAGE.  TRAVELING BY CAR IS MUCH MORE COST EFFECTIVE AND LESS TIME. THE TOTAL FOR THE TRIP IS $281.30.  WHILE THE LEAST EXPENSIVE AIRFARE IS $371.40 AND THAT DOESN'T INCLUDE THE COST OF TRAVEL BACK TO NYC TO CATCH A PLANE HOME AFTER TRAVEL WHICH I AM TOLD IS $80.00 ONE WAY FROM NYC TO CSHL WHICH TOTALS AN EXTRA $160.00 ROUND TRIP.</t>
  </si>
  <si>
    <t>06/23/2019 -07/11/2019</t>
  </si>
  <si>
    <t>DEAL, CAROLYN D</t>
  </si>
  <si>
    <t>301 538 7684 CAROLYN DEAL WILL BE TRAVELING TO LONDON ON APRIL 30TH THRU MAY 3RD 2019 THE PURPOSE OF THIS TRAVEL IS TO PARTICIPATE IN A BILL AND MELINDA GATES FOUNDATION WELLCOME TRUST CONVENING ON SALMONELLE VACCINOLOGY DEVELOPMENT OF SALMONELLA VACCINES IS A HIGH PROGRAMMATIC PRIORITY AND THIS IS AN OPPORTUNITY TO PARTICIPATE IN GLOBAL DISCUSSIONS ON A VARIETY OF PARALLEL ACTIVITIES TO ADVANCE SALMONELLA VACCINES THROUGH CLINICAL EVALUATION THESE INCLUDE ASSAYS AND STANDARDS CLINICAL AND REGULATORY APPROACHES AND PATHWAYS AS THE BRANCH CHIEF WITH RESPONSIBILITY FOR THE ENTERIC DISEASES DR DEAL WILL REPRESENT NIAID AT THIS MEETING ON MAY 1 AND MAY 2  TRAVELER COMPLETED HTSOS TRAINING ON 03082016 TRAVELER HAS NOT AND WILL NOT HAVE SPENT MORE THAN 45 DAYS IN DESIGNATED HTSOS FACT MANDATORY COUNTRIES WITHIN THE CALENDAR YEAR</t>
  </si>
  <si>
    <t>CHIEF SEXUALLY TRANS DIS BR</t>
  </si>
  <si>
    <t>04/30/2019 -05/03/2019</t>
  </si>
  <si>
    <t xml:space="preserve">DEAN, JURRIEN </t>
  </si>
  <si>
    <t>DR. JURRIEN DEAN WILL TRAVEL AS AN INVITED SPEAKER TO THE 35TH ANNUAL MEETING OF THE EUROPEAN SOCIETY OF HUMAN REPRODUCTION AND EMBRYOLOGY (ESHRE), IN VIENNA, AUSTRIA, 6/23/19 - 6/26/19. THE SPONSOR, ESHRE WILL REIMBURSE UP TO $1,898 (1700 EURO) FOR LODGING AND TRAVEL EXPENSES BASED ON RECEIPTS.  THE SPONSOR, ESHRE, HAS WAIVED THE REGISTRATION FOR ALL INVITED SPEAKERS, IN THE AMOUNT OF $798 (715 EURO). NOTE: DR. DEAN HAD PRE-APPROVED ANNUAL LEAVE (AL) PRIOR TO RECEIVING HIS LETTER OF INVITATION TO SPEAK AT THE CONFERENCE. HE WILL BE ON AL 6/27/19 - 7/13/19. CASH TICKET MEMO ATTACHED FOR FLIGHTS TO/FROM AUSTRIA, AS WELL AS APPROVED STO MEMO FOR LEAVE IN CONJUNCTION WITH SPONSORED TRAVEL AND SPONSOR REIMBURSABLE EXPENSES. LODGING BOOK THROUGH THIRD PARTY, TRAVELER ONLY SEEKING REIMBURSEMENT UP TO PER DIEM RATE.</t>
  </si>
  <si>
    <t>EUROPEAN SOCIETY OF HUMAN REPR</t>
  </si>
  <si>
    <t>06/21/2019 -07/13/2019</t>
  </si>
  <si>
    <t>DR. JURRIEN DEAN WILL TRAVEL AS AN INVITED SPEAKER TO THE GORDON RESEARCH CONFERENCE ON FERTILIZATION AND ACTIVATION OF DEVELOPMENT, AT THE HOLDERNESS SCHOOL, IN HOLDERNESS, NH, 7/28-8/2/2019. THE SPONSOR HAS WAIVED THE REGISTRATION FEE, WHICH INCLUDES LODGING AND MEALS WHILE ATTENDING THE MEETING (MEALS 7/28-D, 7/29-/23-B,L,D, 7/24-B. THE SPONSOR WILL REIMBURSE TRAVELER'S FLIGHT IN THE AMOUNT OF $496.60.  A RENTAL CAR IS THE BETTER MODE OF TRANSPORTATION, FOR TIMING OF FLIGHT, DISTANCE BETWEEN AIRPORT AND MEETING LOCATION AND START OF THE MEETING.  TRAVELER PLANS TO RENT CAR ON HIS OWN, BUT HE WOULD LIKE TO BE REIMBURSED FOR ROUND-TRIP MILEAGE EXPENSE TO/FROM THE CONFERENCE TO THE AIRPORT.  THE ROUND-TRIP COST IS $77.26 (133.20 MILES).  THE TOTAL COST OF ROUND-TRIP TAXI TO/FROM THE AIRPORT IS $194.  THEREFORE, THE POV IS THE MOST ADVANTAGEOUS METHOD OF TRANSPORTATION, RESULTING IN AT LEAST $116.62 SAVINGS.</t>
  </si>
  <si>
    <t>HOLDERNESS, NH, US</t>
  </si>
  <si>
    <t>GORDON RESEARCH CONFERENCES HO</t>
  </si>
  <si>
    <t>07/27/2019 -08/02/2019</t>
  </si>
  <si>
    <t>TRAVELER IS INVITED TO SPEAK AT A ONE-DAY SYMPOSIUM AT THE UNIVERSITY OF PENNSYLVANIA, IN PHILADELPHIA, PA. 8/13/2019. SPONSORED TRAVEL. SPONSORED HAS PROVIDED LODGING FOR TWO NIGHTS, IN-KIND. SPONSOR WILL ALSO PROVIDE B,L, D ON 8/14/2019.  NOTE: SPONSORED-IN-KIND LODGING IS VALUED AT $189, WHICH IS 105% OF THE GOVERNMENT ALLOWANCE OF $180.  THIS PERCENTAGE FALLS WITHIN THE 300% THRESHOLD ALLOWED BY THE FTR.  THE SPONSOR HAS NOTED THAT ALL OTHER NON-FEDERAL PARTICIPANTS WILL BE PROVIDED WITH THE SAME ACCOMMODATIONS.  TRAVELER WILL BE REIMBURSED FOR MILEAGE TO AND FROM PHILADELPHIA, PA AND HAS DECLINED THE REIMBURSEMENT OF MILEAGE STATED IN THE LETTER OF INVITATION.</t>
  </si>
  <si>
    <t xml:space="preserve">DE CABO, RAFAEL </t>
  </si>
  <si>
    <t>PRESENTING A TALK AT THE 2019 NUTRITION, ENDOCRINOLOGY AND FOOD SCIENCES (NEFS) GRADUATE STUDENT CONFERENCE AT RUTGERS UNIVERSITY IN NEW BRUNSWICK NJ ON 4/2/19. TRAVELER WILL TAKE THE TRAIN FROM BALTIMORE PENN STATION TO NEW BRUNSWICK ON THE EVENING OF 4/1 AND RETURN ON THE MORNING OF 4/3. SPONSOR WILL PROVIDE ROUND-TRIP COACH CLASS TRAIN FARE, LODGING ON THE NIGHTS OF 4/1 AND 4/2,  LUNCH AND DINNER ON 4/2, AND BREAKFAST ON 4/3 IN-KIND. SOMEONE FROM THE UNIVERSITY WILL PICK TRAVELER UP FROM THE TRAIN STATION AND TRANSPORT HIM TO THE HOTEL ON 4/1. THEY WILL ALSO PICK HIM UP FROM THE HOTEL AND TRANSPORT HIM TO AND FROM THE UNIVERSITY ON 4/2 AND THEN TAKE HIM FROM THE HOTEL TO THE TRAIN STATION ON 4/3. PER SPONSOR, THIS TRAVEL WILL NOT BE PAID FOR USING FEDERAL FUNDS AND NO HONORARIUM WILL BE PAID TO THE TRAVELER. THIS IS A SINGLE TRAVELER EVENT, SO NO CONFERENCE APPROVAL REQUIRED (SEE ATTACHED EMAIL). LATE MEMO AND APPROVED EXCEPTION REQUEST ARE ATTACHED.</t>
  </si>
  <si>
    <t>NEW BRUNSWICK, NJ, US</t>
  </si>
  <si>
    <t>STATE UNIVERSITY OF NEW JERSEY</t>
  </si>
  <si>
    <t>PRESENTING THE NATHAN SHOCK SEMINAR AT THE UNIVERSITY OF ALABAMA, BIRMINGHAM IN BIRMINGHAM, AL ON 4/10/19. SPONSOR WILL PROVIDE ROUND-TRIP AIRFARE BETWEEN BALTIMORE AND BIRMINGHAM, LODGING ON THE NIGHTS OF 4/9 AND 4/10, DINNER ON 4/9, AND LUNCH AND DINNER ON 4/10 IN-KIND.  SPONSOR HAS STATED THAT NO FEDERAL FUNDS WILL BE USED TO PAY FOR THIS TRAVEL AND NO HONORARIUM WILL BE GIVEN. TRAVELER IS REQUESTING APPROVAL OF ACTUAL SUBSISTENCE FOR SPONSOR IN-KIND LODGING VALUED AT $121 WHICH IS 113% OF THE GOVERNMENT ALLOWANCE OF $107. THIS PERCENTAGE FALLS WITHIN THE 300% THRESHOLD ALLOWED BY THE FTR. THE SPONSOR HAS NOTED THAT ALL OTHER NON-FEDERAL PARTICIPANTS WILL BE PROVIDED WITH THE SAME ACCOMMODATIONS. NIH WILL PAY MILEAGE, AIRPORT PARKING, TAXIS, AND NON-SPONSORED M&amp;IE. NO CONFERENCE APPROVAL IS REQUIRED AS THIS IS A SINGLE TRAVELER EVENT. ETHICS APPROVAL IS ATTACHED. THERE IS NO REGISTRATION FEE FOR THIS EVENT.</t>
  </si>
  <si>
    <t>BIRMINGHAM, AL, US</t>
  </si>
  <si>
    <t>UNIVERSITY OF ALABAMA AT BIRMI</t>
  </si>
  <si>
    <t>DR. DECABO WILL BE PRESENTING AT THE 4TH AUSTRALIAN BIOLOGY OF AGEING CONFERENCE BEING HELD IN SYDNEY AUSTRALIA 8/26 - 8/28.  PRIOR TO THE CONFERENCE HE HAS BEEN ASKED TO VISIT THE LABORATORY OF DR. LECOUTEUR 8/23-8/24 AND SEE THE CHARLES PERKINS CENTER.  SPONSOR IS PROVIDING ROUND TRIP AIRFARE AND LODGING AS WELL AS TRANSPORTATION TO AND FROM THE AIRPORT IN SYDNEY PROVIDED BY STAFF. THE SPONSOR HAS NOTED THAT ALL OTHER NON-FEDERAL PARTICIPANTS WILL BE PROVIDED WITH THE SAME ACCOMMODATIONS. THE  DR. DECABO WILL NOT REQUIRE ANY OTHER GROUND TRANSPORTATION IN SYDNEY AS HE WILL BE SHARING A RIDE WITH AN ASSOCIATE.  TRAVELER IS AWARE THAT HIS FLIGHT LEAVES FROM DCA AND RETURNS AT IAD.  HE WILL HAVE HIS VEHICLE PARKED AT IAD AND IS NOT CLAIMING MILEAGE.  HIS RETURN FLIGHT LANDS ON 8/29 AT 11:55 PM SO HE WILL RECEIVE M&amp;IE IN FULL FOR THE 29TH AND 75% ON THE 30TH.  ETA VISA APPROVAL IS CONFIRMED.  HIGH THREAT SECURITY TRAINING IS COMPLETE.  PER THE INVITATION THERE ARE NO MEALS PROVIDED AND THERE IS NO COST FOR STUDENTS OR PRESENTERS TO ATTEND THE CONFERENCE.  HE WILL BE CROSSING THE INTERNATIONAL DATE LINE SO NO M&amp;IE GIVEN ON 8/22.</t>
  </si>
  <si>
    <t>SYDNEY, , AUS</t>
  </si>
  <si>
    <t>UNIVERSITY OF SYDNEY</t>
  </si>
  <si>
    <t>08/21/2019 -08/30/2019</t>
  </si>
  <si>
    <t>DR. DECABO WILL BE SPEAKING AT SEVERAL EVENTS IN SEVERAL LOCATIONS.  FIRST THE INTERNATIONAL PERSPECTIVES ON GEROSCIENCE IN ISRAEL 9/3-9/5.  SPONSOR IS COVERING RT AIRFARE FROM PA TO TEL AVIV THEN FROM MADRID TO PA, LODGING, DINNER ON 9/3, BREAKFAST, LUNCH AND DINNER 9/4-9/5.  9/6-9/9 HE WILL BE MEETING WITH STUDENTS AND STAFF AT BAR ILAM UNIVERSITY WITH HAIM COHEN,  ALSO IN TEL AVIV.  SPONSOR IS COVERING LODGING AT SAME LOCATION AS PREVIOUS SPONSOR, NO MEALS ARE PROVIDED.  GROUND TRANSPORTATION WHILE IN TEL AVIV WILL BE COVERED BY STAFF AT BOTH LOCATIONS.  THE NEXT LOCATION WILL BE CORDOBA SPAIN TO SPEAK AT THE UNIVERSITY D CORDOBA'S NUTRITION AND AGING  GRADUATE COURSE AS WELL AS THE NUTRITION AND METABOLISM COURSE.  SPONSOR HAS PROVIDED AIRFARE FROM TEL AVIV TO MADRID AS WELL AS RT TRAIN FARE FROM MADRID AIRPORT TO CORDOBA.  DR. DECABO WILL STAY WITH FAMILY WHILE IN CORDOBA SO NO LODGING IS REQUIRED.  MEALS IN CORDOBA WILL BE BREAKFAST LUNCH AND DINNER THE 10TH AND 11TH AT THE UNIVERSITY CAFETERIA.  HE WILL NOT REQUIRE GROUND TRANSPORTATION WHILE IN CORDOBA NOR WHEN HE TRAVELS TO MADRID TO SPEAK AT THE 1ST EURO GEROSCIENCE CONFERENCE 9/12-9/15.  THE SPONSOR FOR THIS EVENT IS COVERING LODGING, NO MEALS ARE PROVIDED.  FROM THERE HE WILL GO BACK TO CORDOBA TO INTERACT WITH STAFF AND STUDENTS 9/15-9/16.  MEALS PROVIDED WILL BE LUNCH AND DINNER ON THE 15TH AND BREAKFAST, LUNCH AND DINNER ON THE 16TH AT THE UNIVERSITY CAMPUS. HE WILL DEPART ON THE 17TH FOR PA.   THERE ARE NO REGISTRATION FEES FOR ANY OF THESE EVENTS.  BECAUSE HE IS A CITIZEN OF SPAIN NO VISA IS REQUIRED FOR ISRAEL.  HTSOS HAS BEEN COMPLETED.</t>
  </si>
  <si>
    <t>09/02/2019 -09/17/2019</t>
  </si>
  <si>
    <t>FUNDACION GADEA POR LA CIENCIA</t>
  </si>
  <si>
    <t>UNIVERSIDAD NACIONAL DE CORDOB</t>
  </si>
  <si>
    <t xml:space="preserve">DE CAMPOS ALVES-VIDI, JOANA </t>
  </si>
  <si>
    <t>DR. VIDIGAL WILL PARTICIPATE AS A PANELIST FOR EXISTENTIAL MEDICINE #5:  CRISPR - EDITED HUMANITY, ON THURSDAY, SEPTEMBER 26 AT NEW LAB IN THE BROOKLYN NAVY YARD, NEW YORK.  IN-KIND:  ROUNDTRIP AMTRAK TRAIN TICKET $173.00; HOTEL $455.26. AEA:  LODGING IS VALUED AT $327.63 WHICH IS 113.76% OF THE GOVERNMENT ALLOWANCE OF $288.00.  THIS PERCENTAGE FALLS WITHIN THE 300% THRESHOLD ALLOWED BY THE FTR.</t>
  </si>
  <si>
    <t>BROOKLYN, NY, US</t>
  </si>
  <si>
    <t>NEWLAB</t>
  </si>
  <si>
    <t>09/26/2019 -09/27/2019</t>
  </si>
  <si>
    <t>DECHERNEY, ALAN H</t>
  </si>
  <si>
    <t>06/23-27/2019; VIENNA AUSTRIA: DR. DECHERNEY HAS BEEN INVITED TO CHAIR AND PRESENT SESSION TITLED "NOVEL INSIGHTS IN PCOS" AT THE 2019 EUROPEAN SOCIETY OF HUMAN REPRODUCTION AND EMBRYOLOGY (ESHRE) ANNUAL MEETING, VIENNA, AUSTRIA, JUNE 23 - 26, 2019. TRAVEL WILL START ON JUNE 23RD AS TRAVELER IS ALREADY IN VIENNA FOR AN APPROVED OUTSIDE ACTIVITY WITH THE INTERNATIONAL FEDERATION OF FERTILITY SOCIETIES (IFFS). OMEGA WORLD TRAVEL WAS NOT USED FOR AIRFARE AS THE IFFS WILL COVER HIS ROUND-TRIP AIRFARE BETWEEN THE US AND AUSTRIA.  OWT WAS NOT USED FOR LODGING AS ESHRE HAS ARRANGED A BLOCK OF ROOMS AT SEVERAL HOTELS IN THE AREA OF THE CONFERENCE. OWT WAS NOT ABLE TO GET LODGING AT THE GOVERNMENT PER DIEM RATE.  APPROVAL IS REQUESTED FOR AEA FOR LODGING NOT TO EXCEED $250.87 WHICH IS 114% OF THE GOVERNMENT LODGING RATE OF $221 FOR VIENNA, AUSTRIA. THIS PERCENTAGE FALLS WITHIN THE 300% THRESHOLD ALLOWED BY THE FTR.  ESHRE REGISTRATION FEE WAS PAID THROUGH POTS ORDER NUMBER 19-009871. TRAVELER HAS COMPLETED THE HIGH THREAT SECURITY OVERSEAS SEMINAR (HTSOS) PROVIDED BY THE FOREIGN SERVICE INSTITUTE (FSI) AT THE STATE DEPARTMENT.</t>
  </si>
  <si>
    <t>INTERNATIONAL FEDERATION OF FE</t>
  </si>
  <si>
    <t>06/20/2019 -06/27/2019</t>
  </si>
  <si>
    <t>DEKKER, JOHN P</t>
  </si>
  <si>
    <t>DR. DEKKER HAS BEEN INVITED TO PARTICIPATE IN THE 2019 LASKER LUNCHEON FROM SEPTEMBER 19-20, 2019 IN NEW YORK CITY, NEW YORK. HIS TRAVEL WILL BE PAID BY NON-US FEDERAL SOURCES, I.E, (LASKER FOUNDATION) THAT IS A NON-PROFIT ORGANIZATION AND THERE ARE NO FEDERAL FUNDS (OR FOREIGN GOVERNMENT) FUNDS INVOLVED. AS A US FEDERAL EMPLOYEE, THEY ARE AWARE THAT HIS IS NOT ALLOWED TO ACCEPT AN HONORARIUM. THE FOLLOWING WILL BE PAID FOR IN-KIND: ROUND-TRIP AIRFARE AT $386. THE SPONSOR WILL BE PROVIDING LODGING IN-KIND VALUED AT $368 WHICH IS 127.78% OF THE GOVERNMENT LODGING ALLOWANCE OF $288 FOR NEW YORK CITY, NEW YORK. THIS PERCENTAGE FALLS WITHIN THE 300% THRESHOLD ALLOWED BY THE FEDERAL PER DIEM RATE. THE SPONSOR HAS CONFIRMED THAT ALL OTHER FEDERAL AND/OR NON-FEDERAL PARTICIPANTS WILL BE PROVIDED WITH THE SAME OR SIMILAR ACCOMMODATIONS. LASTLY, SPONSOR WILL BE PROVIDING BREAKFAST AND LUNCH ON FRIDAY, SEPTEMBER 19, 2019 ONLY. ON THE EVENING OF SEPTEMBER 19, DR. DEKKER WILL PARTICIPATE AND ATTEND THE IRRA COCKTAILS WITH THE SCHOLARS TO BE HELD IN NYC.  THEY WILL PROVIDE DINNER THAT EVENING IN-KIND. A SEPARATE ODA HAS BEEN SUBMITTED SO HE HAS APPROVAL BY THE OE TO ATTEND THIS. LATE JUSTIFICATION: TRAVEL PLANNER WAS NOTIFIED ON AUGUST 9, 2019 OF THIS TRAVEL AND THE SPONSOR RESPONDED WITH LOI AND AGENDA ON AUGUST 14, 2019. THE ODAS'  WERE SUBMITTED ON THE SAME DAY. TRAVELER AND LUNCHEON HAVE BOTH BEEN APPROVED IN NTPS BY NIAID ON JUNE 20, 2019. CURRENTLY ODAS ARE PENDING APPROVAL AND WILL BE UPLOADED ONCE APPROVED. *UPDATE MADE ON 9/10 FOR DINNER PROVIDED IN-KIND BY SPONSOR AS DR. DEKKER WAS INFORMED ON 9/9.</t>
  </si>
  <si>
    <t>DELMONTE, OTTAVIA M</t>
  </si>
  <si>
    <t>DR. DELMONTE HAS BEEN INVITED TO PRESENT HER ABSTRACT ENTITLED, "NGS REVEALS REPERTOIRE RESTRICTION OF TREG CELLS IN APDS1 PATIENTS" AT THE 2019 CLINICAL IMMUNOLOGY SOCIETY (CIS) ANNUAL MEETING. THE CONFERENCE WILL BE HELD FROM APRIL 3-7, 2019, IN ATLANTA, GA. THE SPONSOR WILL PROVIDE THE FOLLOWING IN-KIND: THREE (3) NIGHTS LODGING FROM 4/3 - 4/6. IN COMPLIANCE WITH FEDERAL REGULATION, NO FEDERAL FUNDS ARE BEING USED TO PAY FOR THIS TRIP AND NO HONORARIUM WILL BE PROVIDED. ODA APPROVED ON 3/11/19. TRAVEL APPROVED ON NTPS SYSTEM. APPROVED AEA MEMO IS ATTACHED. LATE JUSTIFICATION: TRAVEL AWARD GIVEN ON MARCH 8, 2019, THIS WAS NOT A SPONSORED TRAVEL BEFORE THEN.  DUE TO THE MOVE TO 29B, AND THE ADDITION OF THE BPARU TO THE LCIM, THIS TRAVEL COULD NOT BE COMPLETED UNTIL NOW. THERE WAS ALSO A RE-ORGANIZATION OF PROGRAM STAFF TO VARIOUS SECTIONS, WHICH CAUSED A DELAY IN THE PREPARATION. DR. DELMONTE WILL STAY WITH A FRIEND THE EVENING OF 4/2 AT NETG. REGISTRATION WAS PAID USING AMBIS (1951384).  AS PART OF THE REGISTRATION FEE TO THE CONFERENCE, BREAKFAST AND LUNCH IS PROVIDED 4/3 - 4/6, AND BREAKFAST ON 4/7.</t>
  </si>
  <si>
    <t>DR. DELMONTE HAS BEEN INVITED BY THE PRIMARY IMMUNE DEFICIENCY TREATMENT CONSORTIUM (PIDTC) TO PRESENT HER WORK ON "THE TCR REPERTOIRE IN SCID PATIENTS AFTER TRANSPLANT" AT PIDTC' 5TH ANNUAL EDUCATION DAY IN NEW YORK, NY ON MAY 15, 2019.  PIDTC WILL SPONSOR IN-KIND: ONE-WAY FLIGHT TO NY, 1 NIGHT LODGING AND LUNCH ON 5/15.  HOTEL CONFIMATION IS STILL PENDING, BUT ACCORDING TO LOI HOTEL RATE IS $355.  THIS IS 140% ABOVE GOVERNMENT PER DIEM OF $253, BUT WITHIN THE 300% THRESHOLD.   PIDTC HAS CONFIRMED THAT THE ACCOMMODATIONS (E.G. TRANSPORTATION, LODGING) PROVIDED ARE COMPARABLE IN VALUE TO THAT OFFERED OR PROVIDED TO OTHER INVITED PARTICIPANTS.  THEN, DR. DELMONTE WILL BE GIVING A TALK AT THE ITALIAN SOCIETY OF PEDIATRIC ALLERGY AND IMMUNOLOGY (SIAIP) XXI ANNUAL MEETING THAT TAKES PLACE FROM MAY16-18, 2019 IN MILAN, ITALY.  SIAIP WILL BE PROVIDE LODGING IN-KIND AND CONFERENCE REGISTRATION.  LASTLY, DR. DELMONTE WILL ATTEND A PREPARATION/PLANNING MEETING ON MAY 21 AND THEN GIVE A TALK, "THE NEW ERA OF PRECISION MEDICINE AND GENE THERAPY," ON MAY 22, 2019 AT THE LICEO SCIENTIFICO FRANCESCO VERCELLI IN ASTI, ITALY.  SHE HAS ARRANGED FOR ALTERNATE LODGING ACCOMMODATIONS AT NO EXPENSE TO THE GOVERNMENT.  DR. DELMONTE WILL BE STAYING IN ASTI FROM 5/19-5/21, BECAUSE IT IS NON-ADVANTAGEOUS TO THE GOVERNMENT FOR HER TO FLY BACK FROM MILAN TO WASHINGTON, DC, JUST TO FLY BACK OUT TO TURIN, ITALY THE NEXT DAY.  TRAVEL APPROVED IN NTPS FOR ALL 3 TALKS.  APPROVAL FROM THE ETHICS OFFICE IS STILL PENDING AS OF 4/19/19.  FLIGHT CHOSEN DUE TO SCHEDULING DIFFICULTIES AND TIME RESTRICTION.  THIS FIGHT WAS THE ONLY ONE THAT WOULD ALLOW DR. DELMONTE TO COMPLETE HER DAY WITH PIDTC ON 5/15/19 AND THEN GET INTO MILAN IN TIME FOR HER TALK ON 5/16/19.  LATE JUSTIFICATION:  LOI WAS RECEIVED ON 4/19/19 AND TRAVEL PLANNER IS STILL CATCHING UP WITH ALL THE NEW TRAVELERS ASSIGNED.  LATE JUSTIFICATION MEMO IS ATTACHED.  SHE WILL NOT STAY FOR DINNER PROVIDED IN-KIND ON 5/15 AS SHE HAS A FLIGHT TO MAKE</t>
  </si>
  <si>
    <t>ITALIAN SOCIETY OF IMMUNOLOGY</t>
  </si>
  <si>
    <t>05/14/2019 -05/23/2019</t>
  </si>
  <si>
    <t>PRIMARY IMMUNE DEFICIENCY TREA</t>
  </si>
  <si>
    <t xml:space="preserve">DEL RIVERO, JAYDIRA </t>
  </si>
  <si>
    <t>DR. DEL RIVERO IS INVITED TO SPEAK AT THE NEUROENDOCRINE TUMOR RESEARCH SYMPOSIUM BEING HELD IN CAMBRIDGE, MA ON MAY 2-3, 2019,  IN-KIND:  AIRFARE, LODGING (NO BREAKFAST), AND MEALS.  NO REGISTRATION.  DR. DEL RIVERO IS REQUESTING APPROVAL OF ACTUAL SUBSISTENCE FOR SPONSOR-IN-KIND LODGING VALUED AT $299 WHICH IS 110% OF THE GOVERNMENT ALLOWANCE OF $273. THIS PERCENTAGE FALLS WITHIN THE 300% THRESHOLD ALLOWED BY THE FTR. THE SPONSOR HAS NOTED THAT ALL OTHER NON-FEDERAL PARTICIPANTS WILL BE PROVIDED WITH THE SAME ACCOMMODATIONS.</t>
  </si>
  <si>
    <t>NEUROENDOCRINE TUMOR RESEARCH</t>
  </si>
  <si>
    <t>DR. DEL RIVERO IS INVITED TO SPEAK AT THE ALLIANCE FOR CLINICAL TRIALS IN ONCOLOGY MAY 2019 GROUP MEETING BEING HELD IN CHICAGO, IL ON MAY 9-11, 2019. IN-KIND: AIRFARE, LODGING (NO BREAKFAST), REGISTRATION, AND MEALS (BL 5/9; BLD 5/10; B 5/11). TRAVELER IS DECLINING OFFER OF GROUND TRANSPORTATION.</t>
  </si>
  <si>
    <t>ALLIANCE FOR CLINICAL TRIALS I</t>
  </si>
  <si>
    <t>DEMAYO, FRANCESCO J</t>
  </si>
  <si>
    <t>DR. DEMAYO IS INVITED TO ATTEND THE SOCIETY FOR THE STUDY OF REPRODUCTION LEADERSHIP SYMPOSIUM ON APRIL 7-9, 2019 IN CHICAGO, IL.  THE DATES OF TRAVEL ARE APRIL 7-9, 2019.  THE SPONSOR SSR WILL PROVIDE IN KIND AIRFARE, 2 NIGHTS LODGING, MEALS, AND TRAVEL TO AND FROM ORD AIRPORT TO MEETING SITE.  DR. DEMAYO IS REQUESTING APPROVAL OF ACTUAL SUBSISTENCE FOR SPONSOR IN-KIND LODGING VALUED AT $279 WHICH IS
127.40% OF THE GOVERNMENT ALLOWANCE OF $219.00. THIS PERCENTAGE FALLS WITHIN THE 300% THRESHOLD ALLOWED BY THE FTR. THE SPONSOR HAS NOTED THAT ALL OTHER NON-FEDERAL PARTICIPANTS WILL BE PROVIDED WITH THE SAME ACCOMMODATIONS.  THERE IS NO REGISTRATION FEES ASSOCIATED WITH THIS TRAVEL.  ATTACHMENT G APPROVED ON FEBRUARY 5, 2019 AND ETHICS APPROVAL WAS OBTAINED ON 3/19/2019 AND IS UPLOADED IN THE SCANNED PORTION OF THIS AUTHORIZATION.    BASED ON THE UNITED AIRLINES FARE CHART, BOTH SEATS ARE "COACH" CLASS FARES.</t>
  </si>
  <si>
    <t>DR. DEMAYO IS INVITED TO SERVE AS FACULTY FOR THE FRONTIERS IN REPRODUCTION FIR ADVANCE SUMMER COURSE AT THE MARINE BIOLOGICAL LABORATORY IN WOODS HOLE, MA FROM MAY 23-28, 2019. TRAVEL DATES ARE MAY 23 AND 28, 2019. SPONSOR, MARINE BIOLOGICAL LAB MBL, WILL COVER IN KIND AIRFARE, LODGING AT THE MBL DORMS, SOME MEALS, AND GROUND TRANSPORTATION FROM AIRPORT TO MBL AND RETURN. NO REGISTRATION FEE ASSOCIATED WITH THIS TRAVEL. EFFICIENT SPENDING APPROVAL OBTAINED ON MARCH 18, 2019 AND ETHICS APPROVAL OBTAINED ON APRIL 12, 2019. BOTH DOCUMENTS HAVE BEEN UPLOADED IN THE SCANNED DOCUMENTS PORTION OF THIS AUTHORIZATION.</t>
  </si>
  <si>
    <t>05/23/2019 -05/28/2019</t>
  </si>
  <si>
    <t xml:space="preserve">DENG, ZHI-DE </t>
  </si>
  <si>
    <t>THE EVENTS IN THIS TA WERE APPROVED AS A NON-NIMH HOSTED CONFERENCE OR MEETING BY THE OFFICE OF FINANCIAL MANAGEMENT ON 2/28/19.
TO ATTEND THE AMERICAN SOCIETY OF CLINICAL PSYCHOPHARMACOLOGY (ASCP) ANNUAL MEETING AND PRESENT FROM WITHIN A JOINT PANEL SESSION TITLED: TREATMENT-RESISTANT MOOD DISORDERS ACROSS THE LIFESPAN: NOVEL THERAPEUTICS ON THE HORIZON. THE MEETING WILL BE HELD MAY 28-31, 2019 AT THE FAIRMONT SCOTTSDALE PRINCESS IN SCOTTSDALE, ARIZONA. ASCP IS PROVIDING COMPLIMENTARY REGISTRATION ($325). NO US FEDERAL FUNDS ARE INVOLVED OR THIRD-PARTY SPONSORSHIP. PAID REGISTRATION IS NOT UNIQUE FROM SPONSOR TO THIS TRAVELER. DR. DENG WAS ETHICS APPROVED FOR COMPLIMENTARY REGISTRATION ON 4-11-2019.</t>
  </si>
  <si>
    <t>SCOTTSDALE, AZ, US</t>
  </si>
  <si>
    <t>AMERICAN SOCIETY OF CLINICAL P</t>
  </si>
  <si>
    <t>05/27/2019 -05/31/2019</t>
  </si>
  <si>
    <t>DE OLIVEIRA RODRIGUE, PEDRO J</t>
  </si>
  <si>
    <t>DR. BATISTA WAS ASKED TO SPEAK AT THE FUNCTIONS OF EPITRANSCRIPTOMES CONFERENCE IN CHICAGO, IL JUNE 17-18, 2019.  ABCOM WILL BE COVERING HIS REGISTRATION OF $295, FLIGHT, HOTEL AND SOME MEALS. DR. BATISTA IS REQUESTING APPROVAL OF ACTUAL SUBSISTENCE FOR SPONSORED IN-KIND LODGING VALUED AT $289, WHICH IS 132% OF THE GOVERNMENT ALLOWANCE OF $127. THIS PERCENTAGE FALLS WITHIN THE 300% THRESHOLD ALLOWED BY THE FTR. THE SPONSOR HAS NOTED THAT ALL OTHER NON-FEDERAL PARTICIPANTS WILL BE PROVIDED WITH THE SAME ACCOMMODATIONS.</t>
  </si>
  <si>
    <t>ABCAM CAMBRIDGE UNITED KINGDOM</t>
  </si>
  <si>
    <t>DE RAVIN, SUK S</t>
  </si>
  <si>
    <t>DR. DERAVIN HAS BEEN INVITED TO SPEAK AT THE 9TH ANNUAL PIDTC SCIENTIFIC WORKSHOP THAT WILL TAKE PLACE IN NEW YORK CITY AT THE WARWICK HOTEL FROM THURSDAY, MAY 16TH TO SATURDAY, MAY 18TH, 2019. PRIMARY IMMUNE DEFICIENCY TREATMENT CONSORTIUM (PIDTC) WILL BE PROVIDING LUNCH AND DINNER IS INCLUDED ON MAY 15, BREAKFAST, LUNCH ON MAY 16, BREAKFAST LUNCH AND DINNER ON MAY 17, BREAKFAST AND LUNCH ON MAY 18. IN COMPLIANCE WITH FEDERAL REGULATION NO FEDERAL FUNDS WILL BE USED AND NO HONORARIUM WILL BE RECEIVED. THE FUNDS ARE OPERATIONAL FUNDS FROM EDUCATIONAL GRANTS FROM PHARMA. THIS WILL BENEFIT THE GOVERNMENT BY ALLOWING HER TO GAIN KNOWLEDGE ABOUT GENE THERAPY FOR THIS PRIMARY IMMUNE DEFICIENCY, WHILE HER EXPERTISE IS USED TO ASSURE THE SAFETY OF PATIENTS WHO ENROLL IN OUR STUDIES. THERE WILL BE EXTENSIVE DISCUSSIONS WITH OTHER EXPERTS IN THIS FIELD ABOUT GENE AND CELL BASED THERAPIES FOR RARE AND LIFE THREATENING DISORDERS. IT WILL ALSO ALLOW HER TO DISCUSS ANY CUTTING EDGE RESEARCH IN THE FIELD OF IMMUNOLOGY. TRAVEL IS APPROVED IN NTPS.
TRAVELER WILL BE TAKING A PERSONAL DAY ON THE 19TH SO LODGING HAS BEEN ZEROED OUT ON THE 18TH AND M&amp;IE HAS BEEN ZEROED OUT ON THE 19TH. 
SPONSOR INFORMED US ON 4/10/19 THEY WILL BE PAYING FOR AIRFARE AND LODGING IN ADDITION TO MEALS. WE ARE STILL WAITING ON THE INVITE LETTER AS OF 4/17/19 AND WILL SUBMIT IT TO ETHICS AS SOON AS WE GET IT. 
TRAVELER WILL BE SHARING A ROOM WITH DR. KANG (TANUM0KCG1) ON THE NIGHT OF THE 15TH. 
TRAVELER WAS NOT AWARE THE MAY 15TH WORKSHOP WAS INVITE ONLY SO SHE COULDN'T ATTEND. SHE CHANGED HER FLIGHT BACK TO THE 16TH FOR ARRIVAL.</t>
  </si>
  <si>
    <t>05/16/2019 -05/19/2019</t>
  </si>
  <si>
    <t>DR. DERAVIN HAS BEEN INVITED TO SPEAK AT THE 2019 BRIAN SORRENTINO MEMORIAL SYMPOSIUM WITH A SPECIAL TRIBUTE TO DEREK PERSONS TO BE HELD IN MEMPHIS, TN ON JUNE 14, 2019. THE TITLE OF HER PRESENTATION FOR THE JUNE 14 MEMORIAL SYMPOSIUM IS ?¿¿LENTIVECTOR GENE THERAPY FOR OLDER PATIENTS WITH SCID-X1-WHAT?¿¿S NEW??¿¿. THE SPONSOR WILL BE PROVIDING R/T AIRFARE, LODGING FOR 2 NIGHTS, LUNCH AND DINNER ON THE 14TH. IN COMPLIANCE WITH FEDERAL REGULATION NO FEDERAL FUNDS WILL BE USED FOR THIS TRAVEL AND NO HONORARIUM WILL BE ACCEPTED. THIS WILL BENEFIT THE GOVERNMENT BY ALLOWING ME TO GAIN KNOWLEDGE ABOUT GENE THERAPY FOR THIS PRIMARY IMMUNE DEFICIENCY, WHILE MY EXPERTISE IS USED TO ASSURE THE SAFETY OF PATIENTS WHO ENROLL IN OUR STUDIES. THERE WILL BE EXTENSIVE DISCUSSIONS WITH OTHER EXPERTS IN THIS FIELD ABOUT GENE AND CELL BASED THERAPIES FOR RARE AND LIFE THREATENING DISORDERS. IT WILL ALSO ALLOW US TO DISCUSS ANY CUTTING EDGE RESEARCH IN THE FIELD OF IMMUNOLOGY. 
SPONSOR HAS CONFIRMED: SPONSOR WILL BE PROVIDING IN-KIND LODGING VALUED AT $199 WHICH IS 164% OF THE GOVERNMENT LODGING ALLOWANCE OF $121 FOR MEMPHIS, TN. THIS PERCENTAGE FALLS WITHIN THE 300% THRESHOLD ALLOWED BY THE FEDERAL PER DIEM RATE. THE SPONSOR HAS CONFIRMED THAT ALL OTHER FEDERAL OR NON-FEDERAL PARTICIPANTS WILL BE PROVIDED WITH THE SAME OR SIMILAR ACCOMMODATIONS. NO US FEDERAL FUNDS WILL BE USED AND NO HONORARIUM WILL BE PROVIDED.THIS TRAVEL IS APPROVED IN NTPS. THE HOTEL CONFIRMATION HAS NOT BEEN RECEIVED BY THE SPONSOR AS OF YET, BUT UPON RECEIPT WILL BE UPLOADED INTO THE TRIP DETAILS.</t>
  </si>
  <si>
    <t>DEVER, THOMAS E</t>
  </si>
  <si>
    <t>06/23/19- 06/28/19; WATERVILLE VALLEY, NH: TO PRESENT A TALK ENTITLED "POLYAMINES TARGET EIF5A TO REGULATE ANTIZYME-INHIBITOR MRNA TRANSLATION" AT THE GORDON RESEARCH CONFERENCE ON POLYAMINES TO BE HELD AT THE WATERVILLE VALLEY RESORT. 
AIRLINE RESERVATIONS MADE VIA OMEGA WORLD TRAVEL. LODGING ACCOMMODATIONS INCLUDED IN REGISTRATION FEE. 
THE SPONSORING ORGANIZATION - GORDON RESEARCH CONFERENCE - WILL PROVIDE IN-KIND PAYMENT FOR THE FOLLOWING TRAVEL EXPENSE: CONFERENCE REGISTRATION FEE - $1355 (ALL INCLUSIVE OF LODGING ACCOMMODATIONS AND MEALS). REG. FEE INCLUDES 5BRK (6/24-28/19), 4LCH (6/24-27/19), AND 5DIN (6/23-27/19).</t>
  </si>
  <si>
    <t>WATERVILLE VALLEY, NH, US</t>
  </si>
  <si>
    <t>09/25/19 - 09/27/19; CLEVELAND, OH;  TO MEET AND COLLABORATE WITH DR. WILLIAM MERRICK AND PRESENT A SEMINAR ENTITLED "SUPPRESSION OF MEHMO SYNDROME MUTATION IN EIF2 BY SMALL MOLECULE ISRIB" AT THE DEPARTMENT OF BIOCHEMISTRY, CASE WESTERN RESERVE UNIVERSITY ON SEPTEMBER 26, 2019.
NO AIRLINE RESERVATIONS NEEDED - TRAVELER WILL DRIVE VIA POV. THE ESTIMATED ROUND TRIP MILEAGE TOTALS $407.16 WHICH IS MORE COST ADVANTAGEOUS TO THE GOVERNMENT THAN TAKING A PLANE WHICH WILL COST APPROXIMATELY $512.60 FROM BWI; $1,120.60 FROM IAD; AND $680.60 FROM DCA. 
LODGING ACCOMMODATIONS MADE VIA SPONSOR ON THE DATES OF 9/26-27/19. THE SPONSORING ORGANIZATION - CASE WESTERN RESERVE UNIVERSITY - WILL PROVIDE SPONSORED IN-KIND PAYMENT FOR THE FOLLOWING TRAVEL EXPENSES: 2/NIGHTS LODGING (PLUS TAX) - $384.45. 
DR. DEVER IS REQUESTING APPROVAL OF ACTUAL SUBSISTENCE ON 9/25/19 AND 9/26/19 FOR SPONSOR IN-KIND LODGING VALUED AT $165.00/NIGHT WHICH IS 126% OF THE GOVERNMENT ALLOWANCE OF $131.00. THIS PERCENTAGE FALLS WITHIN THE 300% THRESHOLD ALLOWED BY THE FTR.</t>
  </si>
  <si>
    <t>CLEVELAND, OH, US</t>
  </si>
  <si>
    <t>CASE WESTERN RESERVE UNIVERSIT</t>
  </si>
  <si>
    <t>DEVITO, MICHAEL J</t>
  </si>
  <si>
    <t>MICHAEL DEVITO HAS BEEN INVITED TO PRESENT HIS WORK AT THE READ ACROSS MEETING TITLED UNDERSTANDING AND APPLYING READ-ACROSS FOR HUMAN HEALTH RISK ASSESSMENT ON MAY 2 AND 3, 2019, IN OAKLAND, CA.  TRAVEL DAYS ARE MAY 1 AND 3.  THE SPONSOR, OFFICE OF ENVIRONMENTAL HEALTH HAZARD ASSESSMENT, WILL PROVIDE LODGING AND AIRFARE IN-KIND. PER THE AMERICAN AIRLINES CLASS CODES, ALL SEATS ARE ECONOMY. ETHICS APPROVAL RECEIVED ON 4/2/19 AND EFFICIENT SPENDING APPROVED ON 3/19/19.  BOTH DOCUMENTS ARE INCLUDED IN THE UPLOADS SECTION OF THIS AUTHORIZATION.  CA IS NOT A TAX EXEMPT STATE.</t>
  </si>
  <si>
    <t>OAKLAND, CA, US</t>
  </si>
  <si>
    <t>CALIFORNIA ENVIRONMENTAL PROTE</t>
  </si>
  <si>
    <t xml:space="preserve">DE WIT, EMMIE </t>
  </si>
  <si>
    <t>TRAVELER TO OVERNIGHT IN MISSOULA 7-4 DUE TO AN EARLY MORNING FLIGHT.  TRAVELER TO HONG KONG 7-5, ARRIVING 7-6 TO PARTICIPATE IN THE 15TH HKU-PASTEUR VIROLOGY COURSE TAKING PLACE 7-7 TO 7-13. TRAVELER RETURNS HOME 7-13.  SPONSOR AGREES TO PAY IN-KIND AIRFARE, LODGING, SOME MEALS AND GROUND TRANSPORT. NO HONORARIUM SHALL BE ACCEPTED AND NO FEDERAL FUNDS USED FOR EXPENSES. AWAITING HOTEL CONFIRMATION FROM SPONSOR, WILL UPLOAD WHEN AVAILABLE. HTSOS COMPLETED 6-5-18.</t>
  </si>
  <si>
    <t>MISSOULA, MT, US</t>
  </si>
  <si>
    <t>HONG KONG UNIVERSITY OF SCIENC</t>
  </si>
  <si>
    <t>07/04/2019 -07/13/2019</t>
  </si>
  <si>
    <t>DIAMOND, JEFFREY S</t>
  </si>
  <si>
    <t>DR. DIAMOND HAS BEEN INVITED TO GIVE AN TALK TITLED " DIVERSE DENDRITIC SIGNALING IN RETINAL AMACRINE CELLS?¿¿ AT THE DEPARTMENT OF NEUROSCIENCE SEMINAR SERIES AT THE UNIVERSITY OF WISCONSIN-MADISON ON APRIL 24, 2019. DR. DIAMOND WILL BE ARRIVING ON APRIL 23RD AND WILL DEPART ON APRIL 25TH. DR. DIAMOND WILL BE STAYING AT THE WISCONSIN UNION HOTEL AT A NIGHTLY RATE OF $127.00 WHICH IS WITHIN PER DIEM. THIS IS A SPONSORED TRAVEL, THE SPONSOR IS COVERING HOTEL AND AIR FARE. THE SPONSOR HAS INDICATED NO HONORARIUM WOULD BE PAID, FEDERAL FUNDS WOULD NOT BE USED TO FUND THIS TRIP, AND ACCOMMODATION BEING OFFERED ARE THE SAME OR SIMILAR TO PAST INVITED GUEST. SPARC APPROVAL IS ATTACHED AND ODA APPROVAL IS ATTACHED.</t>
  </si>
  <si>
    <t>04/23/2019 -04/25/2019</t>
  </si>
  <si>
    <t>DR. DIAMOND WILL BE ATTENDING THE LIGHTCRAFTER USER MEETING IN INNSBRUCK, AUSTRIA THE AFTERNOON OF MAY 28TH THRU MAY 29TH. ON MAY 29TH, HE WILL BE ATTENDING EKB TRAINING COURSE BEING HELD AT THE UNIVERSITY OF INNSBRUCK.  ON MAY 30TH DR. DIAMOND WILL BE PARTICIPATING IN THE EUROPEAN SWITCHBOARD ANNUAL MEETING. ALL MEETINGS WILL TAKE PLACE IN INNSBRUCK, AUSTRIA. DR. DIAMOND WILL DEPART THE EVENING ON MAY 27TH ARRIVE THE MORNING OF MAY 28TH. HE WILL RETURN THE AFTERNOON OF JUNE 1ST. HE WILL BE STAYING AT HOTEL MAXIMILIAN STADTHAUS PENZ FROM MAY 28TH THRU MAY 30TH AND THE NIGHTLY RATE OF $151.17. FROM MAY 30TH THRU JUNE 1ST HE WILL BE STAYING AT THE UNIVERSITY CENTER OBERGURGL AT THE NIGHTLY RATE OF $79.00.FOREIGN TAXES ARE NOT MENTIONED OF BEING SEPARATE.  THIS IS A SPONSORED TRAVEL, THE SPONSOR IS COVERING HOTEL, AND FLIGHT. THE SPONSOR HAS INDICATED NO HONORARIUM WOULD BE PAID, FEDERAL FUNDS WOULD NOT BE USED TO FUND THIS TRIP, AND ACCOMMODATION BEING OFFERED ARE THE SAME OR SIMILAR TO PAST INVITED GUEST. SPARC APPROVAL IS ATTACHED, ODA APPROVAL IS ATTACHED, AND GFE APPROVAL IS ATTACHED.</t>
  </si>
  <si>
    <t>INNSBRUCK, , AUT</t>
  </si>
  <si>
    <t>UNIVERSITY OF INNSBRUCK</t>
  </si>
  <si>
    <t>THIS TRAVEL AUTHORIZATION IS FOR TWO SPONSOR TRIPS ONE FOREIGN AND ONE DOMESTIC. DR. DIAMOND WILL BE PARTICIPATING IN THE THE PUBLICATIONS COMMITTEE OF THE AMERICAN PHYSIOLOGICAL SOCIETY REVIEW MEETINGS AS AN ASSOCIATE EDITOR OF PHYSIOLOGICAL REVIEWS IN ATHENS, GREECE FROM JUNE 6-9, 2019 THIS TRAVEL IS SPONSORED BY AMERICAN PHYSIOLOGICAL SOCIETY. DR. DIAMOND WILL DEPART THE EVENING OF JUNE 5TH AND ARRIVE INTO ATHENS, GREECE THE MORNING JUNE 6TH. DR. DIAMOND WILL BE STAYING AT THE ROYAL OLYMPIC HOTEL FROM JUNE 6-9 AT A NIGHTLY RATE OF $228.34. DR. DIAMOND IS REQUESTING APPROVAL OF ACTUAL SUBSISTENCE FOR SPONSOR IN-KIND LODGING VALUED AT $228.34 WHICH IS 114% OF THE GOVERNMENT ALLOWANCE OF $200. THIS PERCENTAGE FALLS WITHIN THE 300% THRESHOLD ALLOWED BY THE FTR. THE SPONSOR HAS NOTED THAT ALL OTHER NON-FEDERAL PARTICIPANTS WILL BE PROVIDED WITH THE SAME ACCOMMODATIONS. THE SPONSOR HAS ALSO STATED THAT NO HONORARIUM WILL BE PAID TO TRAVELER AND NO FEDERAL FUNDS WILL BE USED TO SPONSOR THIS TRIP. DR. DIAMOND WILL BE DEPART ATHENS,GREECE ON JUNE 9TH AND FLIGHT DIRECTLY INTO MANCHESTER, NEW HAMPSHIRE TO ATTEND AND TO SPEAK AT THE GORDON RESEARCH CONFERENCE FROM JUNE 9TH THRU JUNE 13TH. DR. DIAMOND WILL BE GIVING AN TALK TITLED " SIMULATED EFFECTS OF FLUORESCENT GLUTAMATE INDICATORS ON NEUROTRANSMITTER DIFFUSION AND UPTAKE". DR. DIAMOND WILL ARRIVE THE EVENING OF JUNE 9TH AND WILL DEPART ON THE NIGHT OF JUNE 13TH. DR. DIAMOND REGISTRATION FEE IS SPONSORED BY THE GORDON CONFERENCE WHICH DOES NOT REQUIRE AN STO. IT INCLUDES LODGING AND ALL MEALS. DR. DIAMOND WILL BE STAYING AT THE SOUTHERN NEW HAMPSHIRE UNIVERSITY. THE SPONSOR HAS INDICATED NO HONORARIUM WOULD BE PAID, FEDERAL FUNDS WOULD NOT BE USED TO FUND THIS TRIP, AND ACCOMMODATION BEING OFFERED ARE THE SAME OR SIMILAR TO PAST INVITED GUEST. AIRPORT COST COMPARISON IS ATTACHED, SPARC APPROVAL IS ATTACHED, ODA APPROVAL IS ATTACHED, AND GFE APPROVAL IS ATTACHED.</t>
  </si>
  <si>
    <t>ATHENS, , GRC</t>
  </si>
  <si>
    <t>06/05/2019 -06/13/2019</t>
  </si>
  <si>
    <t>DR. DIAMOND HAS BEEN INVITED TO SPEAK AT THE ION CHANNELS IN SYNAPTIC AND NEURAL CIRCUIT PHYSIOLOGY ON JUNE 22, 2019 AT COLD SPRING HARBOR LABORATORY. HIS TALK TITLED ''DIVERSE VISUAL SIGNALING IN A SINGLE RETINAL AMACRINE CELL''. DR. DIAMOND WILL DEPART THE MORNING OF JUNE 22ND AND WILL RETURN THE EVENING OF JUNE 23RD. THIS IS A SPONSOR TRAVEL, THE SPONSOR WILL BE COVERING DR. DIAMOND'S ROOM AND AIR FARE IN-KIND. DR. DIAMOND WILL BE STAYING ON THE COLD SPRING HARBOR LABORATORY CAMPUS. CAMPUS LODGING COST ESTIMATED BY SPONSOR TO BE AT PER DIEM AND IN-KIND. SPARC APPROVAL IS ATTACHED, AND ODA APPROVAL IS ATTACHED.</t>
  </si>
  <si>
    <t>06/22/2019 -06/23/2019</t>
  </si>
  <si>
    <t>DR. DIAMOND HAS BEEN INVITED GIVE THE KEYNOTE SPEAK AT THE VISION CAMP TO BE HELD ON JULY 12TH-14TH AT CASTLE WILDENSTEIN IN SOUTH-WESTERN GERMANY. HE WILL ALSO BE SPEAKING AT A SEMINAR BEING HELD AT THE UNIVERSITY OF TUEBINGEN FROM JULY 14TH-15TH. BOTH MEETINGS ARE SPONSORED BY THE UNIVERSITY OF TUEBINGEN. LASTLY, DR. DIAMOND WILL BE SPEAKING AT CAESAR AN NEUROETHOLOGY INSTITUTE ASSOCIATED TO THE MAX PLANCK SOCIETY FROM JULY 16TH-18TH. THE TITLE OF HIS TALKS ARE "NOVEL NIGHT VISION PATHWAY IN THE MAMMALIAN RETINA" FOR ALL THREE SEMINARS. DR. DIAMOND WILL DEPART ON THE EVENING OF JULY 11TH AND WILL ARRIVE INTO FRANKFURT, GERMANY THE MORNING OF JULY 12TH. HE WILL BE STAYING AT THE LEIBERTINGEN-WILDENSTEIN CASTLE ON JULY 12TH THRU 14TH AT THE NIGHTLY RATE OF $42.00. DR. DIAMOND WILL BE STAYING AT THE DOMIZIL DAS HOTEL IN TUBINGEN FROM JULY 14TH-16TH AT THE NIGHTLY RATE OF $104.39. AND LASTLY, DR. DIAMOND WILL BE STAYING AT THE AKZENT HOTEL AM HOHENZOLLERNPLATZ THE NIGHT OF JULY 16TH-18TH AT THE NIGHTLY RATE OF $173.00 WHICH WILL INCLUDE BREAKFAST SPONSORED BY THE CAESAR INSTITUTE. THIS IS A THREE PART, TWO  SPONSOR TRAVEL,  BOTH SPONSORS ARE COVERING HOTEL, FLIGHT, AND LOCAL TRAVEL IN-KIND. BOTH SPONSORS HAS INDICATED NO HONORARIUM WOULD BE PAID, NO FEDERAL FUNDS WOULD NOT BE USED TO FUND THIS TRIP, AND ACCOMMODATION BEING OFFERED ARE THE SAME OR SIMILAR TO PAST INVITED GUEST. SPARC APPROVAL IS ATTACHED, ODA APPROVAL IS ATTACHED, HTSOS TRAINING  AND GFE APPROVAL IS ATTACHED.</t>
  </si>
  <si>
    <t>TUEBINGEN, , DEU</t>
  </si>
  <si>
    <t>RESEARCH CENTER CAESAR</t>
  </si>
  <si>
    <t>07/11/2019 -07/18/2019</t>
  </si>
  <si>
    <t>UNIVERSITY OF TUEBINGEN</t>
  </si>
  <si>
    <t>DR. DIAMOND HAS BEEN INVITED TO SPEAK AT THE 2019 OPEN SOURCE BRAIN (OSB) WORKSHOP IN ALGHERO SARDINIA, ITALY ON SEPTEMBER 9-11. DR. DIAMOND WILL ALSO ATTEND AND SPEAK AT THE 2019 THE EUROPEAN MEETING FROM SEPTEMBER 11-13, 2019. DR. DIAMOND WILL DEPART THE EVENING OF SEPTEMBER 7TH AND ARRIVE IN ALGHERO SA, ITALY ON SEPTEMBER 8TH. HE WILL BE STAYING AT THE HOTEL CALABONA FROM SUNDAY SEPTEMBER 8TH THRU WEDNESDAY SEPTEMBER 11TH AT THE NIGHTLY RATE OF 393.33. DR. DIAMOND IS REQUESTING APPROVAL OF ACTUAL SUBSISTENCE FOR SPONSOR IN-KIND LODGING VALUED AT $393.33 WHICH IS 198% OF THE GOVERNMENT ALLOWANCE OF $198. THIS PERCENTAGE FALLS WITHIN THE 300% THRESHOLD ALLOWED BY THE FTR.  THE HOTEL WAS PAID DIRECTLY BY THE SPONSOR (WELLCOME TRUST). DR. DIAMOND WILL DEPART WEDNESDAY SEPTEMBER 11TH FROM ALGHERO SA, ITALY AND ARRIVE INTO HELSINKI, FINLAND ON THE SAME DAY. DR. DIAMOND WILL BE STAYING AT THE HOTEL CLARION FROM SEPTEMBER 11TH-15TH AT A NIGHTLY RATE OF $174 THE FIRST TWO DAYS AND $151.22 THE LAST TWO DAYS. THE SPONSOR (UNIVERSITY OF HELSINKI) HAS AGREED TO WAIVED THE REGISTRATION FEE OF $592.00  THIS IS A SPONSORED TRAVEL, THE SPONSOR'S WILL BE COVERING HOTEL AND REGISTRATION FEES. THE SPONSORS HAS INDICATED NO HONORARIUM WOULD BE PAID, FEDERAL FUNDS WOULD NOT BE USED TO FUND THIS TRIP, AND ACCOMMODATION BEING OFFERED ARE THE SAME OR SIMILAR TO PAST INVITED GUEST. AIRPORT COST COMPARISON IS ATTACHED, SPARC APPROVAL IS ATTACHED, ODA APPROVAL IS ATTACHED, AND GFE APPROVAL IS ATTACHED.</t>
  </si>
  <si>
    <t>[OTHER], , ITA</t>
  </si>
  <si>
    <t>UNIVERSITY OF HELSINKI</t>
  </si>
  <si>
    <t>09/07/2019 -09/15/2019</t>
  </si>
  <si>
    <t>WELLCOME TRUST GENOME CAMPUS H</t>
  </si>
  <si>
    <t>DR. DIAMOND HAS BEEN INVITED TO SPEAK AT THE IOWA NEUROSCIENCE INSTITUTE SEMINAR AT THE UNIVERSITY OF IOWA ON FRIDAY, SEPTEMBER 20TH. THE TIITLE OF HIS TALK "DIVERSE SYNAPTIC MECHANISMS AND VISUAL SIGNALING IN THE RETINA". DR. DIAMOND WILL ARRIVE ON SEPTEMBER 19TH AND ARRIVE ON THE SAME DAY. HE WILL DEPART THE EVENING OF SEPTEMBER 20TH. THIS IS A SPONSORED TRAVEL, THE SPONSOR IS COVERING FLIGHT, HOTEL, AND LOCAL TRAVEL. HE WILL STAYING AT THE HOTEL VETRO AT A NIGHTLY RATE OF $145.00. DR. DIAMOND IS REQUESTING APPROVAL OF ACTUAL SUBSISTENCE FOR SPONSOR IN-KIND LODGING VALUED AT $145.00 WHICH IS 154% OF THE GOVERNMENT ALLOWANCE OF $94. THIS PERCENTAGE FALLS WITHIN THE 300% THRESHOLD ALLOWED BY THE FTR. THE SPONSOR HAS NOTED THAT ALL OTHER NON-FEDERAL PARTICIPANTS WILL BE PROVIDED WITH THE SAME ACCOMMODATIONS. THE SPONSOR HAS STATED THAT NO HONORARIUM WILL BE PAID TO TRAVELER AND NO FEDERAL FUNDS WILL BE USED TO SPONSOR THIS TRIP. SPARC APPROVAL IS ATTACHED AND ODA APPROVAL IS ATTACHED.</t>
  </si>
  <si>
    <t>IOWA CITY, IA, US</t>
  </si>
  <si>
    <t>UNIVERSITY OF IOWA</t>
  </si>
  <si>
    <t xml:space="preserve">DIAZGRANADOS, NANCY </t>
  </si>
  <si>
    <t>DR. NANCY DIAZGRANADOS IS ATTENDING AND SERVING ON THE SCIENTIFIC COMMITTEE AT THE ANNUAL AMERICAN PSYCHIATRIC ASSOCIATION MEETING ON MAY 17 TO 22, 2019 HELD IN SAN FRANCISCO, CA.  SHE WILL ALSO SERVE AS CHAIR IN MULTIPLE SESSIONS DURING THE CONFERENCE.  NIH APPROVED 11/27/18</t>
  </si>
  <si>
    <t>AMERICAN PSYCHIATRIC ASSOCIATI</t>
  </si>
  <si>
    <t>05/17/2019 -05/22/2019</t>
  </si>
  <si>
    <t>DICKIE, LOIS A</t>
  </si>
  <si>
    <t>DR. DICKIE IS INVITED TO SPEAK AT THE ONCOLOGY REGISTRARS ASSOCIATION OF NEW JERSEY (ORANJ)  AND PENNSYLVANIA ASSOCIATION OF CANCER REGISTRARS (PACR) REGIONAL CONTINUING EDUCATION CONFERENCE DAY TO BE HELD IN PHILADELPHIA, PA ON JUNE 21, 2019.  IN-KIND:  AIRFARE, LODGING (NO BREAKFAST), REGISTRATION (INCLUDES B/L), DINNER ON 6/20 AND GROUND TRANSPORTATION IN PA.  DR. DICKIE IS REQUESTING APPROVAL OF ACTUAL SUBSISTENCE FOR SPONSOR IN-KIND LODGING VALUED AT $196 WHICH IS 109% OF THE GOVERNMENT ALLOWANCE OF $180.  THIS PERCENTAGE FALLS WITHIN THE 300% THRESHOLD BY THE FTR.  THE SPONSOR HAS NOTED THAT ALL OTHER NON-FEDERAL PARTICIPANTS WILL BE PROVIDED WITH THE SAME ACCOMMODATIONS.</t>
  </si>
  <si>
    <t>ONCOLOGY REGISTRARS ASSOCIATIO</t>
  </si>
  <si>
    <t>06/20/2019 -06/21/2019</t>
  </si>
  <si>
    <t>PENNSYLVANIA ASSOCIATION OF CA</t>
  </si>
  <si>
    <t>DIEMER, JAMIE L</t>
  </si>
  <si>
    <t>**TRAVELER DEPARTS US 6/16 AND ARRIVES IN KOREA 6/17.  ON THIS SPONSORED FOREIGN TRAVEL, THE FOLLOWING WILL BE PROVIDED IN-KIND:  THREE NIGHTS OF LODGING-$82.71/NIGHT AND THE FOLLOWING MEALS:  BREAKFAST, LUNCH AND DINNER 6/19 AND 6/20; AND BREAKFAST AND LUNCH ON 6/21.  OTHER INVITED GUESTS ARE RECEIVING SIMILAR BENEFITS. THERE IS NO REGISTRATION FOR THIS MEETING. OMEGA WAS NOT USED FOR SPONSORED LODGING AS THIS WAS ARRANGED AND PROVIDED IN-KIND (6/18-20).  NHGRI PAYS ALL OTHER EXPENSES FOR THIS TRAVEL.  ROUNDTRIP AIRFARE-$1556.73; TWO NIGHTS OF LODGING-6/17-$92.10/NIGHT AND 6/21-$101.31/NIGHT. OMEGA WAS USED FOR AIRFARE AND PER COST COMPARISON, TRAVELER CHOSE THE LOWEST FARE OUT OF IAD COMPARED TO BWI AND DCA ($1,802).  OMEGA WAS NOT USED FOR LODGING AS OMEGA COULD NOT BOOK THE CONFERENCE HOTEL.  OTHER EXPENSES ADDED:  ROUNDTRIP TAXI TO/FROM RESIDENCE ESTIMATED-$200; ROUNDTRIP TAXI TO/FROM AIRPORT IN KOREA ESTIMATED-$200; BAG FEES-$60; MISC. EXPENSE-$200 FOR UNFORESEEN ISSUES THAT MAY ARISE. HOTEL TAX EXEMPTIONS DO NOT APPLY TO THIS FOREIGN TRAVEL. HTSOS CERTIFICATE ATTACHED.</t>
  </si>
  <si>
    <t>SEOUL NATIONAL UNIVERSITY</t>
  </si>
  <si>
    <t>06/16/2019 -06/22/2019</t>
  </si>
  <si>
    <t>DIGIOVANNA, JOHN J</t>
  </si>
  <si>
    <t>SPONSORED TRAVEL - DR. JOHN DIGIOVANA IS TRAVELING TO AUSTIN, TX TO GIVE A PRESENTATION ON DISORDERS OF DNA REPAIR AT THE SOCIETY FOR PEDIATRIC DERMATOLOGY ANNUAL MEETING TO BE HELD JULY 11 - 14, 2019 AT THE HILTON AUSTIN HOTEL. THE SOCIETY FOR PEDIATRIC DERMATOLOGY INVITED DR. DIGIOVANNA TO GIVE HIS TALK DURING THE CONFERENCE AND HAS OFFERED TO COVER HIS REGISTRATION FEE 675.00; ROUND TRIP AIRFARE 718.00; HIS LODGING IN AUSTIN 235.00 PER NIGHT AND DINNER ON JULY 12-13. TRAVEL DATES ARE JULY 12 - 14, 2019.  REQUESTING APPROVAL OF ACTUAL LODGING EXPENSES NOT TO EXCEED 300 PERCENT OF GOVERNMENT PER DIEM RATE FOR AUSTIN, TX IS REQUESTED.  THE PER DIEM RATE IN AUSTIN, TX AT THE TIME OF TRAVEL, JULY 12-14, 2019 IS 145.00 PER NIGHT LODGING AND 61.00 MIE.  ACTUAL EXPENSE ROOM RATE IS 235.00 PER NIGHT.  MIE WILL REMAIN AT THE GOVERNMENT PER DIEM RATE. APPROVAL OF ACTUAL EXPENSE ALLOWANCE FOR LODGING ONLY, NOT TO EXCEED 162 PERCENT PER NIGHT.</t>
  </si>
  <si>
    <t>STAFF CLINICIAN (HS)</t>
  </si>
  <si>
    <t>DI MICHELE, DONNA M</t>
  </si>
  <si>
    <t>DONNA DIMICHELE HAS BEEN INVITED TO ATTEND ASH ANNUAL CLINICAL RESEARCH SUMMER WORKSHOP AND MENTORING PROGRAM FOR HEMATOLOGY FELLOWS AND JUNIOR FACULTY AT ACADEMIC MEDICAL CENTERS. SPONSORED TRAVEL</t>
  </si>
  <si>
    <t>AMERICAN SOCIETY OF HEMATOLOGY</t>
  </si>
  <si>
    <t>SCIENCE PROGRAM LDR, TIER 2</t>
  </si>
  <si>
    <t>08/03/2019 -08/07/2019</t>
  </si>
  <si>
    <t xml:space="preserve">DIXON, DARLENE </t>
  </si>
  <si>
    <t>DR. DARLENE DIXON HAS BEEN INVITED TO SERVE AS A SPEAKER AT THE 18TH ANNUAL WORKSHOP ON THE PATHOLOGY OF MOUSE MODELS FOR HUMAN DISEASE SEPTEMBER 29 TO OCTOBER 4, 2019 AT THE JACKSON LABORATORY IN BAR HARBOR, ME.  TRAVEL DAYS ARE SEPT 29 AND OCT 4.  THE SPONSOR, THE JACKSON LABORATORY, IS PROVIDING IN-KIND LODGING FOR ALL NIGHTS, ROUNDTRIP AIRFARE FROM RDU TO BOS ROUNDTRIP, CAR RENTAL FROM BOSTON TO TDY AND REGISTRATION VALUED AT $1500 WHICH INCLUDES SOME MEALS.  TRAVELER PICKING UP RENTAL CAR AT BOSTON AIRPORT TO DRIVE 6 HRS. TO BAR HARBOR, ME. THIS IS THE TRANSPORTATION METHOD PROVIDED BY THE SPONSOR. RENTAL CAR MEMO APPROVED ON 8/1/19.  TRAVELER UNDERSTANDS THAT NIEHS WILL ONLY REIMBURSE FOR COMPACT CAR IF FOR SOME REASON THE SPONSOR DOES NOT PAY FOR THE INTERMEDIATE LEVEL CAR THAT HAS BEEN RESERVED FOR HER.  SPONSOR UNABLE TO PROVIDE LODGING INVOICE SO EMAIL HAS BEEN UPLOADED.  ETHICS APPROVAL RECEIVED ON 6/11/19 AND EFFICIENT SPENDING AG APPROVED ON 6/3/19 AND 9/17 CTTS.  ME IS NOT A TAX EXEMPT STATE.  THIS TA IS PART 1 OF 2 DUE TO TRAVEL CROSSING INTO THE NEXT FISCAL YEAR. PART 2 IS UNDER TANUM0M366.</t>
  </si>
  <si>
    <t>VETERINARY MEDICAL OFFICER</t>
  </si>
  <si>
    <t>DODD, KEVIN W</t>
  </si>
  <si>
    <t>DR. DODD IS INVITED TO PARTICIPATE AND PRESENT RESEARCH AT THE RESEARCH WORKSHOP FOR THE MICRONUTRIENT INTERVENTION MODELING PROJECT BEING HELD AT THE UNIVERSITY OF CALIFORNIA, IN DAVIS, CA ON AUGUST 11-17, 2019.  IN-KIND: AIRFARE, LODGING (NO BREAKFAST), MEALS AND GROUND TRANSPORTATION IN CA. NO REGISTRATION.</t>
  </si>
  <si>
    <t>DAVIS, CA, US</t>
  </si>
  <si>
    <t>UNIVERSITY OF CALIFORNIA DAVIS</t>
  </si>
  <si>
    <t>MATHEMATICAL STATISTICIAN</t>
  </si>
  <si>
    <t>08/11/2019 -08/18/2019</t>
  </si>
  <si>
    <t>DODD, LORI E</t>
  </si>
  <si>
    <t>THE PREDICTTB TREATMENT SHORTING TRIAL ANNUAL MEETING WILL BE HELD IN SHANGHAI. THE SPONSOR IS PROVIDING LODGING FOR THE DURATION OF THE TRIP. THE MEALS PROVIDED ARE AS FOLLOWS $68 MEETING PACKAGE ON 5/23/2019; $75 FOR DINNER ON 5/23/2019;
$33 FOR BREAKFAST, $20 FOR LUNCH, AND $75 FOR DINNER ON 5/24/2019;
$68 MEETING PACKAGE ON 5/25/2019. GROUND TRANSPORTATION WILL ALSO BE ARRANGED BY THE SPONSOR TO HOTEL AND TO AIRPORT FOR RETURN.  LORI DODD HAS BEEN INVITED BY THE FOUNDATION FOR THE NATIONAL INSTITUTES OF HEALTH TO ATTEND THIS MEETING. LORI DODD WILL BE ATTENDING THE MEETING AND SESSIONS RELATED TO HER  ROLE IN THE TRIAL. DR. DODD'S  ROLE IS AS THE PRINCIPLE STATISTICIAN, AND SHE WILL BE REVIEWING THE TRIAL STATUS AND THE STATISTICAL ANALYSIS PLAN. HTSOS COMPLETED 2/2/2016.</t>
  </si>
  <si>
    <t>05/21/2019 -05/26/2019</t>
  </si>
  <si>
    <t xml:space="preserve">DONKERVOORT, SANDRA </t>
  </si>
  <si>
    <t>DR. DONKERVOORT WILL ATTEND THE 2019 - CURE CONGENITAL MUSCULAR DYSTROPHY COMMUNITY (CURE CMD) SCIENTIFIC AND FAMILY CONFERENCE FROM JULY 25, 2019 TO JULY 28, 2019 IN CHICAGO, IL.  TRAVELER WILL BE PRESENTING LECTURES IN DIFFERENT SESSIONS, AND WILL ALSO PARTICIPATE AS SESSION MODERATOR, ONE TALK TITLED, TITINOPATHY DIAGNOSTICS. TRAVELER WILL DEPART FROM DC ON 7/24 AND ARRIVE THE SAME DAY TO CHICAGO, AND WILL DEPART FROM CHICAGO ON 7/28 AND ARRIVE THE SAME DAY TO DC. THE SPONSOR, CURECMD, WILL PAY IN-KIND FOR LODGING (7/24-7/28) AND MEALS (7/25-7/28). TRAVELER WILL STAY AT THE RENAISSANCE HOTEL AT 229USD.TRAVELER IS REQUESTING APPROVAL OF ACTUAL SUBSISTENCE FOR SPONSOR IN-KIND LODGING AND MEALS, THE VALUE OF WHICH DOES NOT EXCEED 300%. REFER TO THE JUSTIFICATION UNDER EXCEPTIONS FOR DETAILS. THE SPONSOR HAS NOTED THAT ALL OTHER NON-FEDERAL PARTICIPANTS WILL BE PROVIDED WITH THE SAME ACCOMMODATIONS. ALTHOUGH THE MEETING WEBSITE STATES THE REGISTRATION FEE IS WAIVED, THERE IS NO REGISTRATION AMOUNT FOR CLINICIANS AND RESEARCHERS. ODA IS APPROVED AND ATTACHED. CONFIRMED WITH THE SPONSOR THAT NO HONORARIUM WILL BE GIVEN AND NO FEDERAL FUNDS ARE BEING USED FOR THIS TRAVEL. TRAVEL HAS BEEN APPROVED BY SUPERVISOR DR. BONNEMANN AND NIH APPROVED IN SPARC.</t>
  </si>
  <si>
    <t>07/23/2019 -07/28/2019</t>
  </si>
  <si>
    <t>DOUEK, DANIEL C</t>
  </si>
  <si>
    <t>TRAVELER IS AN INVITED GUEST SPEAKER PRESENTING AT A SEMINAR FOR THE DEPT OF MEDICAL MICROBIOLOGY AND INFECTIOUS DISEASES VISITING PROFESSOR SERIES ON APRIL 22, 2019 AT THE UNIVERSITY OF MANITOBA IN WINNIPEG, CAN</t>
  </si>
  <si>
    <t>TRAVELER IS AN INVITED PARTICIPANT AT THE ANRS SCIENTIFIC ADVISORY BOARD MEETING ON SEPT 16-17, 2019 IN PARIS FRANCE
HTSOS CERTIFIED</t>
  </si>
  <si>
    <t>FRENCH NATIONAL AGENCY FOR RES</t>
  </si>
  <si>
    <t>09/14/2019 -09/17/2019</t>
  </si>
  <si>
    <t>DOWLING, WILLIAM E</t>
  </si>
  <si>
    <t>CELL 240 204 0012 DR  BILL DOWLING IS TRAVELLING TO LONDON UK ON APRIL 2 TO APRIL 5TH 2019  FOR A REVIEW OF PROPOSALS FROM CFP 3 FROM THE COALITION FOR EPIDEMIC PREPAREDNESS INNOVATIONS  CEPI  THIS IS SPONSORED TRAVEL WHICH WILL BE PROVIDED IN KIND BY CEPI AND NO HONORARIUM WILL BE ACCEPTED  THE TRAVEL AGENT FOR CEPI WILL BE CONTACTING ME DIRECTLY TO MAKE TRAVEL ARRANGEMENTS  AMOUNTS LISTED HERE ARE FOR ESTIMATE PURPOSES ONLY LODGING ARRANGEMENT MADE BY SPONSORS OUTSIDE THE BLOCK OF ROOMS</t>
  </si>
  <si>
    <t>COALITION FOR EPIDEMIC PREPARE</t>
  </si>
  <si>
    <t>04/02/2019 -04/06/2019</t>
  </si>
  <si>
    <t>DR BILL DOWLING IS TRAVELLING TO GALVESTON TX ON JUNE 5 7 2019 FOR A WORKSHOP ORGANIZED BY THE COALITION FOR EPIDEMIC PREPAREDNESS INNOVATIONS CEPI THIS IS SPONSORED TRAVEL WHICH WILL BE PROVIDED IN KIND BY CEPI AND NO HONORARIUM WILL BE ACCEPTED THE TRAVEL AGENT FOR CEPI WILL BE CONTACTING ME DIRECTLY TO MAKE TRAVEL ARRANGEMENTS AMOUNTS LISTED HERE ARE FOR ESTIMATE PURPOSES ONLY RENTAL CAR 83 74 NEEDED DUE TO EARLY DEPARTURE OF RETURN FLIGHT SHUTTLES UNAVAILABLE TAXI 230 76 OR DIRECT SHUTTLES MORE EXPENSIV</t>
  </si>
  <si>
    <t>GALVESTON, TX, US</t>
  </si>
  <si>
    <t>CELL 2402040012 DR BILL DOWLING IS TRAVELLING TO LONDON UK ON SEPTEMBER 24 TO 28 2919 FOR A WORKSHOP TO DISCUSS OUTPUTS FROM FDA FUNDED WORK ON EBOLA VIRUS RESEARCH  HE HAS BEEN INVITED BECAUSE OF HIS INVOLVEMENT IN INTERAGENCY EBOLA EFFORTS SUCH AS THE FANG AND BECAUSE THE FDA FUNDED PROJECTS BEING DISCUSSED INCLUDE ONE PROJECT WHERE NIAID MATERIALS WERE USED CO FUNDED BY DMID AND ANOTHER PROJECT THAT DMID WILL BE INVESTING IN STARTING IN FY19 HTSOS TRAINING COMPLETED 02222019 NO HONORARIUM MAY BE ACCEPTED BY THE EMPLOYEE</t>
  </si>
  <si>
    <t>LIVERPOOL, , GBR</t>
  </si>
  <si>
    <t>UNIVERSITY OF LIVERPOOL</t>
  </si>
  <si>
    <t>09/24/2019 -09/28/2019</t>
  </si>
  <si>
    <t xml:space="preserve">DOWLUT-MCELROY, TAZIM </t>
  </si>
  <si>
    <t>9/16/19-9/17/19; KANSAS CITY, MO;  DR. DOWLUT- MCELROY IS INVITED AS A SPEAKER FOR WOMEN AND GIRLS WITH BLOOD DISORDERS. THE PURPOSE OF THIS MEETING IS TO BRING TOGETHER HEALTHCARE PROVIDERS AT ESTABLISHED CENTERS SERVING WOMEN AND GIRLS WITH THOSE AT CENTERS THAT WANT TO IMPROVE THEIR SERVICES OR INAUGURATE A CLINIC OF EXCELLENCE FOR WOMEN AND GIRLS WITH BLOOD DISORDERS. OWT USED FOR AIRFARE AND HOTEL (S379.47 TOTAL, RECORD LOCATOR: NSH09D).</t>
  </si>
  <si>
    <t>KANSAS CITY, MO, US</t>
  </si>
  <si>
    <t>FOUNDATION FOR WOMEN GIRLS WIT</t>
  </si>
  <si>
    <t>DRAYNA, DENNIS T</t>
  </si>
  <si>
    <t>DR. DRAYNA IS INVITED TO GIVE A PRESENTATION AT THE ANNUAL STUTTERING FOUNDATION GALA (ASF 2019) TO MEMBERS OF THE STUTTERING COMMUNITY ON HIS GENETICS RESEARCH ON STUTTERING, DESCRIBING HOW HIS FINDINGS MAY INTERSECT WITH RECENT EFFORTS TO DEVELOP DRUGS TO TREAT CELL TRAFFICKING DISORDERS. DR. DRAYNA WILL TAKE THE 12:00 NOON TRAIN FROM UNION STATION ARRIVING IN NY 4:00 PM AND RETURN ON THE 9:00 PM TRAIN FROM NY AND ARRIVING HOME ABOUT 1:00 A.M.</t>
  </si>
  <si>
    <t>STUTTERING FOUNDATION</t>
  </si>
  <si>
    <t>SENIOR RESEARCH FELLOW</t>
  </si>
  <si>
    <t>05/16/2019 -05/17/2019</t>
  </si>
  <si>
    <t>DRUEY, KIRK M</t>
  </si>
  <si>
    <t>TO PARTICIPATE IN THE ANNUAL MEETING AT EXPERIMENTAL BIOLOGY 2019 AND TO PRESENT A TALK ENTITLED RGS PROTEINS AS THERAPEUTIC TARGETS IN ASTHMA AT THE AMERICAN SOCIETY FOR PHARMACOLOGY AND EXPERIMENTAL THERAPEUTICS. APRIL 6-9, 2019. ORLANDO, FL. SPONSOR PAYS- REGISTRATION ONLY. NIH PAYS- AIRFARE, LODGING, ALL MEALS AND PER DIEM, TAXIS IN ORLANDO, BAGGAGE FEES, INTERNET CONNECTIVITY, TAV FEES, ROUND TRIP MILEAGE FOR RESIDENCE TO AIRPORT, AND AIRPORT PARKING. TRAVELER DOES NOT REQUEST BUSINESS PHONE CALLS. NO U.S. FEDERAL FUNDS WILL BE USED BY THE SPONSOR TO REIMBURSE TRAVEL EXPENSES, AND NO HONORARIUM MAY BE ACCEPTED BY THE EMPLOYEE. THE CHEAPEST CONTRACT FARE IS DCA AT 314USD. HOWEVER, IAD WAS CHOSEN DUE TO THE ROUND TRIP COST OF TRAVELING TO DCA VS. IAD FOR THE TRAVELER. IT WILL COST MORE MONEY IN TAXIS FOR THE GVT TO SEND TRAVELER TO DCA. CITYPAIR AND TCC UPLOADED.</t>
  </si>
  <si>
    <t>04/06/2019 -04/08/2019</t>
  </si>
  <si>
    <t>DUDEK SOMMER, SERENA M</t>
  </si>
  <si>
    <t>TRAVELER HAS BEEN INVITED TO DELIVER A LECTURE AT THE MEETING TO CELEBRATE THE 50TH ANNIVERSARY OF DAVID MARRS THESIS ON SEPTEMBER 11, 2019 AT ST JOHNS COLLEGE, UNIVERSITY OF CAMBRIDGE.  THIS MEETING IS A SATELLITE TO THE 7TH BIENNIAL CAMBRIDGE NEUROSCIENCE SYMPOSIUM BEING HELD ON SEPTEMBER 12-13,2019 AT THE UNIVERSITY OF CAMBRIDGE IN CAMBRIDGE, ENGLAND AND DR. DUDEK HAS BEEN INVITED TO ATTEND AS THEIR GUEST.  TRAVELER WILL DEPART RDU ON 9/9/19 AND ARRIVE 9/10  AND RETURN TO RDU ON 9/14/19. REGISTRATION FEE WAIVED BY THE SPONSOR FOR BOTH EVENTS IN THE AMOUNT OF $109.26 FOR THE MARRS EVENT AND $157.82 FOR THE NEUROSCIENCE SYMPOSIUM AND DOES NOT INCLUDE ANY MEALS OR LODGING. THE SPONSOR WILL PAY IN KIND FOR GROUND TRANSPORTATION, 4 NIGHTS ACCOMMODATION AT CAMPUS HOUSING (SO THERE IS NO CONFIRMATION RECEIPT), SEPTEMBER 10-13, 2019 AND SOME MEALS.  EFFICIENT SPENDING WAS APPROVED ON JUNE 27, 2019 AND JULY 18, 2019 AND ARE UPLOADED IN THE SCANNED PORTION OF THIS DOCUMENT. ETHICS APPROVAL WAS OBTAINED ON APRIL 18, 2019.  HTSOS TRAINING COMPLETED ON 4/10/18 AND GFE IT TICKET WAS REQUESTED ON 8/22/19.</t>
  </si>
  <si>
    <t>DUFEK, ANNE M</t>
  </si>
  <si>
    <t>ANNE DUFEK WILL ATTEND CAMP FANTASTIC 2019 UNDER THE MOU/POB PROTOCOL 83-C-0022 IN FRONT ROYAL, VA, ON AUGUST 9-17, 2019. IN-KIND: LODGING AND ALL MEALS.</t>
  </si>
  <si>
    <t>NURSE OFFICER - JUN</t>
  </si>
  <si>
    <t>DUFFY, PATRICK E</t>
  </si>
  <si>
    <t>DR. PATRICK DUFFY CELL PHONE NUMBER:  240-381-1317 IS  TRAVELING TO BAMAKO, MALI TO OVERSEE 4 HUMAN NIAID HUMAN PROTOCOLS JUNE 23-26, HE WILL  TRAVEL TO MONROVIA LIBERIA, JUNE 26-28 TO MEET WITH MOSOKA GALLAH AND FATORMA BOLAY TO DISCUSS ONGOING MALARIA STUDIES.  DR. DUFFY WILL TRAVEL BACK TO MALI TO CONTINUE TO OVERSEE VACCINES. HE IS ALSO INVITED AS A DISCUSSION LEADER AT THE 2019 MALARIA GORDON RESEARCH CONFERENCE:  TRANSLATIONAL MALARIA RESEARCH IN PATIENTS AND POPULATIONS TO BE HELD LES DIABLERETS, SWITZERLAND ON JUNE 30-JULY 6, 2019.  NON REFUNDABLE TICKET WILL BE REQUESTED- NIH PAYING ONLY AIRFARE AND TAXIS - GRC REGISTRATION FEE COVERED HOTEL AND MEALS - ODA APPROVED - NO US FEDERAL FUNDS WILL BE USED BY THE SPONSOR TO PROVIDE FOR OR REIMBURSE TRAVEL EXPENSES AND THAT NO HONORARIUM MAY BE ACCEPTED BY THE EMPLOYEE.</t>
  </si>
  <si>
    <t>BAMAKO, , MLI</t>
  </si>
  <si>
    <t>GORDON RESEARCH CONFERENCES CA</t>
  </si>
  <si>
    <t>DR. PATRICK DUFFY, CELL PHONE NUMBER 240-381-1317 IS INVITED AS A SPEAKER TO ATTEND THE WHO MALARIA VACCINE CONSULTATION 14-18 OF JULY IN GENEVA, SWITZERLAND.    W.H.O IS PAYING FOR AIRFARE AND LODGING.  NO FEDERAL FUNDS WIL BE USED BY THE SPONSOR TO PROVIDE FOR OR REIMBURSE TRAVEL EXPENSES AND THAT NO HONORAIUM MAY BE ACCEPTED BY THE EMPLOYEE.  HTSOS COMPLETED JULY 2, 2015</t>
  </si>
  <si>
    <t>GENEVA, , CHE</t>
  </si>
  <si>
    <t>WORLD HEALTH ORGANIZATION SWIT</t>
  </si>
  <si>
    <t>07/13/2019 -07/18/2019</t>
  </si>
  <si>
    <t>PATRICK DUFFY, CELL PHONE NUMBER 240-381-1317 WAS INVITED TO PRESENT A ROUNDTABLE IN THE SESSION "INNOVATIVE STRATEGIES FOR VACCINE AGAINST INFECTIOUS DISEASES" AT THE MEDTROP PARASITO 2019 IN BELO HORIZONTE, BRAZIL, JULY 26-AUGUST 2, , 2019. THIS TRAVEL IS PARTIALLY SPONSORED.  LMIV PAYING FOR AIR-FARE AND TAXI.  NON-REFUNDABLE TICKET WILL BE REQUESTED. HTSOS COMPLETED JULY 2, 2015.  TRAVELER HAS NOT AND WILL NOT HAVE SPENT MORE THAN 45 DAYS IN DESIGNATE HTSOS-FACT MANDATORY COUNTRIES WITHIN THE CALENDAR YEAR.</t>
  </si>
  <si>
    <t>BELO HORIZONTE, , BRA</t>
  </si>
  <si>
    <t>BRAZILIAN SOCIETY OF TROPICAL</t>
  </si>
  <si>
    <t>07/25/2019 -08/02/2019</t>
  </si>
  <si>
    <t>DR, PATRICK E. DUFFY (CELL PHONE 240-381-1317) IS INVITED TO SPEAK AT THE MALARIA TRANSMISSION BLOCKING ASSAY AT THE BILL AND MELINDA GATES FOUNDATION IN SEATTLE WASHINGTON, SEPTEMBER 23 TO 26, 2019 (SPONSORED) PLEASE NOTE:  TODAY IS THE DEADLINE TO SUBMIT SPONSORED TA.  DR. HOLLAND (SUPERVISOR) APPROVED THE SPONSORED TRAVEL.  PACKAGE SENT TO ARTHUR BENNETT FOR ETHICS REVIEW.</t>
  </si>
  <si>
    <t>09/23/2019 -09/26/2019</t>
  </si>
  <si>
    <t xml:space="preserve">DULANTO CHIANG, AUGUSTO </t>
  </si>
  <si>
    <t>DR. DULANTO-CHIANG HAS BEEN INVITED TO PRESENT A POSTER ENTITLED, "DISTINCT EVOLUTIONARY TRAJECTORIES FACILITATE RAPID DISCOVERY OF CEFTAZIDIME/AVIBACTAM RESISTANCE IN MISMATCH REPAIR-DEFICIENT PSEUDOMONAS AERUGINOSA HYPERMUTATORS," AND HAS BEEN SELECTED TO PARTICIPATE IN THE INFECTIOUS DISEASES FELLOWS PROGRAM AT ASM MICROBE 2019 IN SAN FRANCISCO, CA ON JUNE 20-24, 2019.  THE TRAVEL AWARD IS COVERING ROUND-TRIP AIRFARE, LODGING FOR 4 NIGHTS, COMPLIMENTARY REGISTRATION, THE FOLLOWING MEALS; DINNER ON 6/20, AND BREAKFAST 6/22-6/24.  IN COMPLIANCE WITH FEDERAL REGULATION, NO HONORARIUM WILL BE RECEIVED AND NO FEDERAL FUNDS WILL BE USED.  THE SOURCE OF FUNDING IS DERIVED THROUGH MEETING REGISTRATION AND EXHIBIT SALES.  THIS TRAVEL IS APPROVED THROUGH NTPS.  ODA APPROVAL GRANTED ON APRIL 16, 2019.  LATE JUSTIFICATION:  TRAVEL PLANNER IS CATCHING UP WITH TRAVELS.  LATE MEMO ATTACHED.  AEA JUSTIFICATION:  SPONSOR WILL BE PROVIDING IN-KIND LODGING VALUED AT $322, WHICH IS 119% OF THE GOVERNMENT LODGING ALLOWANCE OF $270 FOR SAN FRANCISCO, CA.</t>
  </si>
  <si>
    <t>AMERICAN SOCIETY OF MICROBIOLO</t>
  </si>
  <si>
    <t>DUNBAR, CYNTHIA E</t>
  </si>
  <si>
    <t>DR. DUNBAR WILL BE TRAVELING TO BOSTON, MA TO PRESENT AT THE CREM SEMINAR SERIES ON MAY 7, 2019.  TRAVEL AND LODGING SPONSORED BY BOSTON UNIVERSITY SCHOOL OF MEDICINE.</t>
  </si>
  <si>
    <t>BOSTON UNIVERSITY</t>
  </si>
  <si>
    <t>05/06/2019 -05/07/2019</t>
  </si>
  <si>
    <t>DR. DUNBAR WILL TRAVEL TO CHICAGO, IL TO SPEAK AT THE NATURE CONFERENCE ON EPIGENETICS AND GENE EDITING, THEN TO MEMPHIS, TN TO SPEAK AT THE 2019 BRIAN SORRENTINO MEMORIAL SYMPOSIUM AT ST. JUDE'S RESEARCH HOSPITAL.  BOTH THE NATURE CONFERENCE AND ST. JUDE'S WILL SPONSOR PORTIONS OF THE TRIP.</t>
  </si>
  <si>
    <t>06/12/2019 -06/15/2019</t>
  </si>
  <si>
    <t>CYNTHIA DUNBAR WILL TRAVEL TO BUSAN, KOREA TO SPEAK AT THE 2ND INTERNATIONAL CONGRESS OF BMT IN CONJUNCTION WITH THE 24TH CONGRESS OF ASIA-PACIFIC BMT MEETING. CYNTHIA DUNBAR CAN BE REACHED ABROAD AT 301 768 3923.</t>
  </si>
  <si>
    <t>KOREAN SOCIETY OF HEMATOLOGY</t>
  </si>
  <si>
    <t>CYNTHIA DUNBAR WILL TRAVEL TO SEATTLE, WA TO PRESENT AT THE GEORGE STAMATOYANNOPOULOS MEMORIAL SYMPOSIUM. THE SPONSOR DID NOT HAVE INDIVIDUAL RESERVATIONS DOCUMENTS, ONLY A BLOCK RESERVATION. DR. DUNBAR WILL BE TRAVELING TO SAN FRANCISCO ON A TRIP UNRELATED TO NIH ON SAT, SEPT 14TH. DR. DUNBAR WILL BE PAYING FOR HER OWN FLIGHT AND STAYING WITH HER DAUGHTER WILL IN SAN FRANCISCO. NO M&amp;IE GIVEN DURING THIS DAY.HOWEVER HER FLIGHT TO SEATTLE ON SUN, SEPT 15TH FROM D.C. FOR THE FRED HUTCH TRIP NEEDED TO BE CHANGED TO DEPART FROM SAN FRANCISCO INSTEAD. PLEASE SEE UPDATED FLIGHT ITINERARY FOR MORE DETAILS.</t>
  </si>
  <si>
    <t>DURUM, SCOTT K</t>
  </si>
  <si>
    <t>TRAVELER IS INVITED AS A KEYNOTE SPEAKER FOR THE INTERNATIONAL CONFERENCE ON IMMUNITY AND IMMUNOCHEMISTRY (ICHEM-2019) FROM JULY 1-3, 2019 IN SAN FRANCISCO, CA.  SPONSOR WILL PROVIDE "IN KIND" 3 NIGHTS OF LODGING, JUNE 30-JULY 2, 2019 (INCLUDES BREAKFAST) AND REGISTRATION $649 (INCLUDES LUNCH).  NO HONORARIUM WILL BE GIVEN AND NO FEDERAL FUNDS STATEMENT IS INCLUDED IN THE LETTER OF INVITATION.</t>
  </si>
  <si>
    <t>06/30/2019 -07/04/2019</t>
  </si>
  <si>
    <t>SPONSORED TRAVEL: PRESENTING: INVITED TO GIVE LECTURE AND PARTICIPATE ON EXPERT SPEAKER PANEL AT MEETING:  2ND ANNUAL NEXT GEN IMMUNO-ONCOLOGY CONGRESS, PHILADELPHIA, PA SEPT 18-20, 2019. PARTIAL 348 IN KIND TRAVEL, SPONSOR TO COVER WAIVED REGISTRATION FEE ($499), WHICH INCLUDES LUNCHES ON 9/19 AND 9/20, AND LODGING IN KIND. NCI TO COVER REMAINDER OF EXPENSES.  NFF VERIFIED BY EMAIL FROM SPONSOR.  TRAVELER WILL DRIVE TO MEETING AS IT IS MORE ADVANTAGEOUS TO THE GOVERNMENT THAN FLYING.  GOVT CAR IS AVAILABLE BUT DRIVER ELECTS TAKE HIS OWN POV AT THE REDUCED MILEAGE RATE.</t>
  </si>
  <si>
    <t>MARKETSANDMARKETS</t>
  </si>
  <si>
    <t>09/18/2019 -09/20/2019</t>
  </si>
  <si>
    <t>DUYN, JOZEF H</t>
  </si>
  <si>
    <t>AMENDMENT: APPENDIX 11 STO WAIVER HAS BEEN APPROVED ON 05/14/2019 - AFTER-THE-FACT AS A ONE-TIME EXCEPTION FOR THE USE OF PREMIUM IN-KIND AIRLINE TICKETS WAIVING THE 14 HOUR RULE FOR OUTBOUND AND INBOUND. ADDING TO AUTHORIZATION SUPPORT DOCUMENTATION OF TRAVELERS ACTIVITY ON 04/28 (BEFORE THE MEETING)_ OMEGA TICKETS PURCHASED ON 4/26 FOR 4,869.33 USD HAS BEEN REFUNDED. EXCEPT THE 41.55 TMC FEE AND LUFTHANSA AIRLINE TAXES. TOTAL INVOICE FROM OMEGA FOR THIS ITINERARY IS 59.45USD.
 SEE ATTACHED DOCUMENTATION._ DR.DUYN PRINCIPAL INVESTIGATOR WILL BE ATTENDING AND PARTICIPATING AS AN INVITED SPEAKER TO THE BID SYMPOSIUM HOSTED AT THE MAX PLANCK INSTITUTE FOR HUMAN COGNITIVE AND BRIAN SCIENCES. HE WILL GIVE A KEYNOTE LECTURE, ENTITLED MRI OF CORTICAL MICROSTRUCTURE, AT THE BID SYMPOSIUM WHICH IS TO BE HELD IN LEIPZIG, GERMANY ON APRIL 29, 2019. TRAVELER WILL DEPART FROM THE WASHINGTON AREA ON APRIL 26, 2019 AND ARRIVE THE NEXT DAY IN LEIPZIG. DR. DUYN IS MEETING WITH THE ORGANIZERS AND OTHER SPEAKERS ON APRIL 28, 2019. TRAVELER WILL DEPART LEIPZIG ON APRIL 30, 2019 AND WILL ARRIVE ON THAT SAME DAY TO THE WASHINGTON AREA. NIH WILL COVER ALL EXPENSES NOT COVER BY SPONSOR. SPONSOR MAX PLANCK INSTITUTE FOR HUMAN COGNITIVE AND BRIAN SCIENCES HAS OFFERED TO PAY IN-KIND LODGING. NO REGISTRATION FEE FOR THIS EVENT. CONFIRMED WITH THE SPONSOR THAT NO HONORARIUM WILL BE GIVEN AND NO FEDERAL FUNDS ARE BEING USED TO SUPPORT THIS TRAVEL. TRAVELER IS THE ONLY INVITEE TO THIS MEETING, THERE WILL BE NOT BE OTHER NON-FEDERAL PARTICIPANTS. NO COST COMPARISON NEEDED, AIRFARE NOT COVERED BY NIH, AIRFARE IS BEEN PAID IN-KIND BY SPONSOR. APPROVALS FOR THIS TRAVEL ARE, BASED ON CRITERIA 1 INVITED SPEAKER INTERNATIONAL MEETING, UPLOADED APPROVALS; EXCEPTION MEMO, SPARC ID SP010272, ODA AND  (GFE).</t>
  </si>
  <si>
    <t>LEIPZIG, , DEU</t>
  </si>
  <si>
    <t>MAX PLANCK INSTITUT LEIPZIG</t>
  </si>
  <si>
    <t>04/26/2019 -04/30/2019</t>
  </si>
  <si>
    <t>DYDA, FREDERICK P</t>
  </si>
  <si>
    <t>PIK AIRFARE FROM IAD TO MONTREAL, CN, ON 4/16/19.  PIK ITINERARY HAS NOT YET BEEN RECEIVED.  LODGING, GROUND TRANSPORTATION IN MONTREAL AND MEALS WILL ALSO BE PIK. *SEE INVITATION ATTACHED.  CONTACT DR. MARLENE GILHOOLY . PHONE: 514/398-2331. LODGING WILL BE AT  LE CANTILE SUITES, 1110 SHERBROOKE STREET WEST, MONTREAL, CN. PH: 1-844/663-2276.  LODGING IS LESS THAN THE GOVERNMENT RATE.</t>
  </si>
  <si>
    <t>RESEARCH PHYSICIST</t>
  </si>
  <si>
    <t>ECK, RAIMEE H</t>
  </si>
  <si>
    <t>THE IOWA CANCER CONSORTIUM ?¿¿ IOWA?¿¿S STATEWIDE COMPREHENSIVE CANCER CONTROL COALITION ?¿¿ IS PLANNING THE 2019 IOWA CANCER SUMMIT FOR SEPTEMBER 24TH IN ANKENY, IOWA. THE ANNUAL SUMMIT IS AN OPPORTUNITY FOR THE STATE?¿¿S CANCER CONTROL PROFESSIONALS AND ADVOCATES TO GATHER TO NETWORK, SHARE BEST PRACTICES AND LEARN ABOUT ADVANCES IN CANCER PREVENTION, SCREENING, TREATMENT, QUALITY OF LIFE AND ISSUES OF EQUITY. IN PREVIOUS YEARS, ROUGHLY 150 HEALTH CARE PROVIDERS, PUBLIC HEALTH PROFESSIONALS, SOCIAL WORKERS, SURVIVORS, NONPROFIT PROFESSIONALS, STUDENTS AND ADVOCATES HAVE ATTENDED. I HAVE BEEN ASKED TO PRESENT A 60 MINUTE BREAKOUT SESSION ON COMMUNICATIONS CHALLENGES IN DECISION MAKING REGARDING ALCOHOL AND CANCER.</t>
  </si>
  <si>
    <t>ANKENY, IA, US</t>
  </si>
  <si>
    <t>IOWA CANCER CONSORTIUM</t>
  </si>
  <si>
    <t>09/23/2019 -09/24/2019</t>
  </si>
  <si>
    <t>EIDEN, LEE E</t>
  </si>
  <si>
    <t>THE EVENTS IN THIS TA WERE APPROVED AS A NON-NIMH HOSTED CONFERENCE OR MEETING BY THE NIMH EXECUTIVE OFFICER ON 3/28/19.
TRAVELER CELL: 301-656-2255
DR. LEE EIDEN WILL TRAVEL TO MARRAKECH, MOROCCO TO SPEAK AT THE 7TH MEDITERRANEAN NEUROSCIENCE CONFERENCE IN MARRAKECH, MOROCCO ON JUNE 23-27.
NON NIMH CONFERENCE PREAPPROVAL OBTAINED FROM HHS/OFM/EO/STS ON 3/28/19. TR APPROVED 01/25/19. OFFICIAL DUTY APPROVED BY ETHICS 1/25/19.
SPONSOR IS JUST WAIVING IN-KIND REGISTRATION.
LODGING BOOKED THROUGH CONFERENCE IN MOROCCO AND THROUGH OMEGA FOR THE LAYOVER IN LISBON PORTUGAL.</t>
  </si>
  <si>
    <t>INSERM ROUEN</t>
  </si>
  <si>
    <t>PHARMACOLOGIST</t>
  </si>
  <si>
    <t>06/21/2019 -06/29/2019</t>
  </si>
  <si>
    <t>ENGELS, ERIC A</t>
  </si>
  <si>
    <t>&lt;10362 ENK&gt; 8038105 DR. ENGELS WILL TRAVEL TO DALLAS, TX TO SPEAK AT THE AMERICAN SOCIETY OF TRANSPLANTATION. SPONSOR IS PAYING FOR FLIGHT, 1 NIGHT HOTEL AND DINNER ON 9/29 AND BREAKFAST AND LUNCH ON 9/30. ?¿¿DR ERIC ENGELS IS REQUESTING APPROVAL OF ACTUAL SUBSISTENCE FOR SPONSOR IN-KIND LODGING VALUED AT ($ 210) WHICH IS (134% PERCENTAGE OF COST) OF THE GOVERNMENT ALLOWANCE OF ($157.00 PER DIEM ALLOWANCE) .  THIS PERCENTAGE FALLS WITHIN THE 300% THRESHOLD ALLOWED BY THE FTR.  THE SPONSOR HAS NOTED THAT ALL OTHER NON-FEDERAL PARTICIPANTS WILL BE PROVIDED WITH THE SAME ACCOMMODATIONS.?¿¿</t>
  </si>
  <si>
    <t>AMERICAN SOCIETY OF TRANSPLANT</t>
  </si>
  <si>
    <t xml:space="preserve">ERNST, MONIQUE </t>
  </si>
  <si>
    <t>THE EVENTS IN THIS TA WERE APPROVED AS A NON-NIMH HOSTED CONFERENCE OR MEETING BY THE OFFICE OF FINANCIAL MANAGEMENT ON1/3/19. CELL PHONE: 301-675-4525. 
32ND ECNP CONGRESS 2019 
*CONFERENCE DATES 7-10, SEPTEMBER 2019 
*LOCATION: COPENHAGEN, DENMARK
*PRESENTING/SPEAKING
JUSTIFICATION: THE ANNUAL MEETING PROVIDES AN OPPORTUNITY TO ATTEND AN OUTSTANDING SCIENTIFIC PROGRAM IN CLINICAL AND BASIC RESEARCH ON BRAIN BEHAVIOR-DRUG INTERACTIONS; LEARN ABOUT THE MOST RECENT AND OFTEN UNPUBLISHED ADVANCES IN PSYCHOPHARMACOLOGY; AND MEET AND INTERACT WITH INTERNATIONALLY DISTINGUISHED RESEARCHERS AND SCIENTISTS. I HAVE THREE MAIN GOALS FOR ATTENDING THIS CONFERENCE. FIRST, I WILL PRESENT DATA USING THE SYMPOSIUM AVENUE. THIS SYMPOSIUM ADDRESSES RECENT DATA ON NEURAL VULNERABILITY FOR THE DEVELOPMENT OF ANXIETY/DEPRESSION DISORDERS ACROSS ADOLESCENCE, COMBINING ANIMAL AND HUMAN RESEARCH.  SECOND, I WILL LEARN ABOUT NEW RESEARCH AND FINDINGS, PARTICULARLY NEW MOLECULES FOR THE TREATMENT OF ANXIETY, WHICH WE COULD TEST USING OUR WELL-VALIDATED PARADIGMS, PROVIDING HUMAN PROOF OF CONCEPTS ON THE POTENTIAL CLINICAL EFFECTIVENESS OF SUCH NEW MOLECULES. THIRD, I WILL EXCHANGE NEW IDEAS, NEW METHODS TO STUDY OUR MAIN RESEARCH QUESTIONS, AND POSSIBLY INITIATE COLLABORATIONS. 
*PHONE NUMBER OF DR. ERNST CELL 301-675- 4525
* HER EMAIL ADDRESS: ERNSTM@MAIL.NIH.GOV</t>
  </si>
  <si>
    <t>SECRETARIAT ECPN OFFICE</t>
  </si>
  <si>
    <t>09/05/2019 -09/11/2019</t>
  </si>
  <si>
    <t>ESSMAN HUFNAGEL, ROBERT B</t>
  </si>
  <si>
    <t>DR. HUFNAGEL WILL TRAVEL TO CINCINNATI, OH TO SPEAK AT THE PRECISION GENOMICS MIDWEST CONFERENCE ON 5/10/2019. HE WILL MEET WITH FACULTY AT THE CINCINNATI CHILDREN'S HOSPITAL ON 5/9. CINCINNATI CHILDREN'S WILL PROVIDE AIRFARE, LODGING 5/9-10 AND DINNER 5/10. BREAKFAST AND LUNCH 5/10 ARE INCLUDED WITH REGISTRATION, WHICH IS FREE TO ALL ATTENDEES. DR. HUFNAGEL WILL STAY AT THE HOME OF A COLLEAGUE ON 5/8, NETG.</t>
  </si>
  <si>
    <t>CINCINNATI, OH, US</t>
  </si>
  <si>
    <t>CINCINNATI CHILDRENS RESEARCH</t>
  </si>
  <si>
    <t xml:space="preserve">FAROKHNIA, MEHDIE </t>
  </si>
  <si>
    <t>DR. MEHDIE FAROKHNIA IS PRESENTING TWICE AT THE 2019 AMERICAN PSYCHOLOGICAL SOCIETY EXPERIMENTAL BIOLOGY ANNUAL MEETING IN ORLANDO, FLORIDA APRIL 6 ?¿¿ 9, 2019. HIS FIRST TALK EFFECTS OF DIET ON EMOTION AND MOTIVATED BEHAVIOR AT THE ORLANDO CONVENTION CENTER. HIS SECOND TALK IS THE GLUCAGON-LIKE PEPTIDE-1 (GLP-1) SYSTEM IS MODULATED BY ACUTE AND CHRONIC EXPOSURE TO ALCOHOL: FINDINGS FROM HUMAN LABORATORY AND BRAIN POSTMORTEM STUDIES.  NIH APPROVED OCTOBER 23, 2018.</t>
  </si>
  <si>
    <t>04/05/2019 -04/09/2019</t>
  </si>
  <si>
    <t>FEDERER, LISA M</t>
  </si>
  <si>
    <t>07/10/2019-07/12/2019: SPEAKING AT THE 2019 MERRILL COMMUNICATION RETREAT ON MY EXPERTISE AS A DATA SCIENTIST INVOLVED IN ARCHIVING OUTCOMES OF CROSS DISCIPLINARY RESEARCH PROJECT, IN NEBRASKA CITY, NE.</t>
  </si>
  <si>
    <t>NEBRASKA CITY, NE, US</t>
  </si>
  <si>
    <t>MERRILL ADVANCED STUDIES CENTE</t>
  </si>
  <si>
    <t>07/10/2019 -07/12/2019</t>
  </si>
  <si>
    <t>FELBER, BARBARA K</t>
  </si>
  <si>
    <t>INVITED TO GIVE A TALK ON COLLABORATIVE NHP STUDY AND ATTEND SITE VISIT AT TULANE NATIONAL PRIMATE RESEARCH CENTER ON 9/16-17/19. TRAVELER WILL DEPART ON 9/14.  NO PER DIEM ALLOCATED. SPONSOR WILL COVER IN KIND ROUNDTRIP AIRFARE, GROUND TRANSPORTATION TO AND FROM HOTEL/AIRPORT; 2 NIGHTS LODGING PLUS TAX, BREAKFAST, LUNCH, DINNER ON 9/16; BREAKFAST, LUNCH ON 9/17. TRAVELER IS REQUESTING APPROVAL FOR ACTUAL SUBSISTENCE FOR SPONSOR IN KIND LODGING VALUED AT $99.00 WHICH IS 105.32% OF THE GOVERNMENT ALLOWANCE OF $94.00. THIS PERCENTAGE FALLS WITHIN THE 300% THRESHOLD ALLOWED BY THE FTR.</t>
  </si>
  <si>
    <t>COVINGTON, LA, US</t>
  </si>
  <si>
    <t>TULANE UNIVERSITY COVINGTON</t>
  </si>
  <si>
    <t>FELDMANN, HEINRICH U</t>
  </si>
  <si>
    <t>LATE JUSTIFICATION-PLANNER WAS NOTIFIED BY TRAVELER OF ADDITIONAL MEETING DATES 3-12-19.  THE REQUIRED DOCUMENTS WERE PREPARED AND FORWARDED TO IAMB PROMPTLY. TRAVELER TO DEPART MSO 4-27 TO ARRIVE IN ROTTERDAM 4-28 TO PARTICIPATE IN THE EUROPEAN CONGRESS OF VIROLOGY, ECV, TAKING PLACE 4-28 TO 5-1. SPONSOR TO PROVIDE IN KIND LODGING, UP TO 3 NIGHTS, REGISTRATION, AND SOME MEALS.  TRAVELER TO DECLINE SPONSORSHIP OF FLIGHT DUE TO ADDITIONAL LOCATIONS OF TRAVEL.  NO HONORARIUM WILL BE ACCEPTED AND NO FEDERAL FUNDS WILL BE USED FOR EXPENSES. TRAVELER CONTINUES TO MARBURG, DE 5-1 FOR MEETINGS WITH THE STEPHAN BECKER GROUP, PHILIPPS-UNIV MARBURG ON 5-2 AND 5-3. TRAVELER STAYING WITH FAMILY MEMBER IN MARBURG, NETG FOR LODGING. 5-4 TRAVELER RETURNS TO AMSTERDAM TO OVERNIGHT BEFORE MORNING FLIGHT HOME ON 5-5.  RENTAL CAR NECESSARY IN ORDER TO MEET SCHEDULED APPOINTMENTS AND FLIGHTS IN MULTIPLE DESTINATIONS.  TRAVELER COMPLETED HTSOS TRAINING 8-17-16, CERTIFICATE UPLOADED. TRAVELER LOOKING FOR POST DOCS.</t>
  </si>
  <si>
    <t>ROTTERDAM, , NLD</t>
  </si>
  <si>
    <t>ERASMUS UNIVERSITY MEDICAL CEN</t>
  </si>
  <si>
    <t>SENIOR INVESTIGATOR (VP)</t>
  </si>
  <si>
    <t>04/27/2019 -05/05/2019</t>
  </si>
  <si>
    <t>TRAVELER TO DEPART 5-20 TO ARRIVE 5-21 IN HALLE, GERMANY TO PARTICIPATE IN THE LEOPOLDINA LIFE SCIENCE SYMPOSIUM TAKING PLACE 5-22 TO 5-23.  SPONSOR TO PROVIDE IN-KIND LODGING AND SOME MEALS. NO HONORARIUM WILL BE ACCEPTED AND NO FEDERAL FUNDS WILL BE USED FOR EXPENSES. TRAVELER TO STAY WITH FAMILY MEMBER 5-21, NETG FOR LODGING. TRAVELER LOOKING FOR POST DOCS. 5-24, TRAVELER CONTINUES TO MUENSTER, DE FOR MEETINGS AT THE UNIVERSITY OF MUENSTER WITH HANS SCHNITTLER AND STAFF. TRAVELER STAYING WITH COLLEAGUE 5-24 AND 5-25. TRAVELER TO OVERNIGHT IN AMSTERDAM AIRPORT HOTEL 5-26 FOR FLIGHT HOME MORNING OF 5-27. RENTAL CAR NECESSARY IN ORDER TO MEET SCHEDULED APPOINTMENTS AND FLIGHTS IN MULTIPLE DESTINATIONS. MEDICAL WAIVER ON FILE FOR BUSINESS CLASS TICKET. PLANNER WILL PURSUE BUSINESS CLASS NON-REFUNDABLE TICKET UPON NFT PREAPPROVAL. REFUNDABLE RATE IS 17,806.33, NON-REFUNDABLE 7,867.33. THIS IS A SAVINGS OF 9,939 AT 56 PERCENT. TRAVELER HAS AGREED TO PAY OUT OF POCKET ANY CHARGES ASSOCIATED WITH MAKING A CHANGE TO A NON-REFUNDABLE, RESTRICTED TICKET DUE TO HIS-HER PERSONAL ACTIONS. NO OVER 10K MEMO NEEDED SINCE PURSUING NON REFUNDABLE WILL KEEP THE TA UNDER 10K. AWAITING HOTEL CONFIRMATION FROM SPONSOR AT LEOPOLDINA, WILL UPLOAD WHEN AVAILABLE. HTSOS COMPLETED 8-17-16.</t>
  </si>
  <si>
    <t>DEUTSCHE AKADEMIE DER NATURFOS</t>
  </si>
  <si>
    <t>05/20/2019 -05/27/2019</t>
  </si>
  <si>
    <t>FENNELLY, KEVIN P</t>
  </si>
  <si>
    <t>THIS TRAVEL IS NOT A CONFERENCE BECAUSE IT MEETS THE FOLLOWING MISSION EXEMPTION: SCIENTIFIC MEETINGS WITH A SPECIFIC INVESTIGATOR OR TEAM REGARDING A SPECIFIC AREA OF SCIENTIFIC INQUIRY, OR PUBLIC HEALTH NEED: DR. FENNELLY WILL BE ATTENDING THE ATS DOCUMENTS DEVELOPMENT AND IMPLEMENTATION COMMITTEE MEETING FROM SEPTEMBER 12-13, 2019 IN ORLANDO, FL. THE AMERICAN THORACIC SOCIETY IS SPONSORING ROUND TRIP AIRFARE, LODGING, AND MEALS (DINNER ON SEPTEMBER 12TH AND BREAKFAST AND LUNCH ON SEPTEMBER 13TH). THE SPONSOR WILL ALSO BE PROVIDING TRANSPORTATION BETWEEN THE AIRPORT AND HOTEL.</t>
  </si>
  <si>
    <t>AMERICAN THORACIC SOCIETY</t>
  </si>
  <si>
    <t>FENTON, SUZANNE E</t>
  </si>
  <si>
    <t>DR. FENTON HAS BEEN INVITED TO PRESENT HER RESEARCH AND INSIGHTS TO THE STAFF AT SILENT SPRING INSTITUTE IN BOSTON, MA ON APRIL 25 AND 26, 2019.  TRAVEL DAYS ARE APRIL 24 AND 26.  THE SPONSOR, SILENT SPRING INSTITUTE, IS PROVIDING LODGING AND AIRFARE IN-KIND.  EFFICIENT SPENDING WAS APPROVED ON 3/19/19 AND ETHICS APPROVAL WAS OBTAINED ON 3/22/19.  BOTH DOCUMENTS ARE INCLUDED IN THE DOCUMENT UPLOADS.  MA IS A TAX EXEMPT STATE BUT BECAUSE LODGING IS BEING PAID IN-KIND NO CERTIFICATE WILL BE PROVIDED TO TRAVELER.</t>
  </si>
  <si>
    <t>SILENT SPRING INSTITUTE</t>
  </si>
  <si>
    <t>REPRODUCTIVE ENDOCRINOLOGIS</t>
  </si>
  <si>
    <t>FERGUSON, KELLY K</t>
  </si>
  <si>
    <t>KELLY FERGUSON HAS BEEN INVITED TO SPEAK AT THE PREVENTING ADVERSE PREGNANCY OUTCOMES AND PREMATURITY PRE 3 INITIATIVE AT VANDERBILT UNIVERSITY IN NASHVILLE, TN ON APRIL 18, 2019. TRAVEL DATES ARE APRIL 17-18, 2019. THE SPONSOR, VANDERBILT UNIVERSITY, WILL PROVIDE IN-KIND ECONOMY AIRFARE, LODGING, MEALS (LD ON 4/17 AND BL ON 4/18), AND GROUND TRANSPORTATION TO/FROM MEETING. THERE IS NO REGISTRATION COST FOR THIS MEETING. ETHICS APPROVAL OBTAINED ON 03/20/2019. EFFICIENT SPENDING APPROVAL OBTAINED ON 03/27/2019 AND IS INCLUDED IN THE SCANNED DOCUMENTS PORTION OF THIS AUTHORIZATION AS AN ATTACHMENT G. NO TAX EXEMPTION FOR TN.</t>
  </si>
  <si>
    <t>04/17/2019 -04/18/2019</t>
  </si>
  <si>
    <t>KELLY FERGUSON HAS BEEN INVITED TO GIVE A SEMINAR AND ATTEND THE 1ST BRAZILIAN MATERNAL CHILD AND ENVIRONMENTAL HEALTH SEMINAR SERIES IN RIO DE JANEIRO, BRAZIL ON JUNE 6-7, 2019. TRAVEL DATES ARE JUNE 4-9, 2019. TRAVELER WILL DEPART ON JUNE 4 TO ARRIVE ON JUNE 5 AND WILL DEPART ON JUNE 8 TO ARRIVE ON JUNE 9. THE SPONSOR, FEDERAL UNIVERSITY OF RIO DE JANEIRO, WILL PROVIDE IN-KIND, ECONOMY AIRFARE, LODGING, MEALS (BLD ON JUNE 6-7) AND TRANSPORTATION. THERE IS NO REGISTRATION FOR THIS MEETING. THIS MEETING IS BY INVITATION ONLY. TRAVELER WILL TAKE GFE EQUIPMENT, HELP DESK TICKET HAS BEEN ENTERED INC 4325798. ETHICS APPROVAL OBTAINED ON 03/29/2019. NOTE: NO NEED FOR REAPPROVAL BY THE ETHICS OFFICE PER JACKIE STILLWELL FOR DEPARTING ON JUNE 8 VERSUS JUNE 7 FOR A DINNER THAT THE SPEAKER HAS BEEN INVITED TO ON THE 7TH. EFFICIENT SPENDING APPROVAL WAS OBTAINED ON 04/30/2019 AND IS INCLUDED IN THE SCANNED DOCUMENTS PORTION OF THIS AUTHORIZATION (ATTACHMENT G). VISA IS REQUIRED FOR BRAZIL. HTSOS CERTIFICATE ATTACHED. FOREIGN FLAG CARRIER DOES NOT APPLY FOR IN KIND AIR TRAVEL.</t>
  </si>
  <si>
    <t>06/04/2019 -06/09/2019</t>
  </si>
  <si>
    <t>FERGUSON, STEPHEN S</t>
  </si>
  <si>
    <t>DR. FERGUSON WILL REPRESENT NTP AT THE 2019 ANNUAL GTA MEETING THROUGH PRESENTATION OF NEW RESEARCH ON MAY 8-10, 2019 IN NEWARK, DELAWARE. TRAVEL DATES ARE 5/8 AND 5/10.  SPONSOR, GENETIC TOXICOLOGY ASSOCIATION, WILL PROVIDE IN-KIND AIRFARE, 2 NIGHTS LODGING, REGISTRATION IN THE AMOUNT OF $450.00 WAIVED (SOME MEALS INCLUDED) AND LOCAL GROUND TRANSPORTATION WHICH WILL BE ARRANGED BY SPONSOR.  DR. FERGUSON IS REQUESTING APPROVAL OF ACTUAL SUBSISTENCE FOR SPONSOR IN-KIND LODGING VALUED AT $161 PER NIGHT.  THE GOVERNMENT ALLOWANCE IS $128 PER NIGHT, THE PERCENTAGE REQUESTED IS 126 PERCENT AND FALLS WITHIN THE 300 PERCENT THRESHOLD ALLOWED BY THE FTR. THE SPONSOR HAS NOTED THAT ALL OTHER NON-FEDERAL PARTICIPANTS ARE PROVIDED WITH THE SAME ACCOMMODATIONS. EFFICIENT SPENDING OBTAINED ON 2/27/2019 AND ETHICS APPROVAL RECEIVED 2/13/2019, COPIES OF BOTH DOCUMENTS INCLUDED WITH UPLOADED PORTION OF THIS TRAVEL AUTH.  DE IS A TAX EXEMPT STATE, HOWEVER, SPONSOR IS PROVIDING LODGING.</t>
  </si>
  <si>
    <t>NEWARK, DE, US</t>
  </si>
  <si>
    <t>GENETIC TOXICOLOGY ASSOCIATION</t>
  </si>
  <si>
    <t>TRAVELER INVITED TO SPEAK AT ROZMAN SYMPOSIUM ON BIOACTIVATION AND TOXICITY OF DRUGS JUNE 11, 2019.  TRAVELER TO DEPART RDU ON JUNE 10, DEPART PHL ON JUNE 11.  THE SPONSOR, THE DELAWARE VALLEY DRUG METABOLISM DISCUSSION GROUP WILL PROVIDE IN-KIND AIRFARE, 1 NIGHT LODGING, REGISTRATION FEE $175, AND SOME MEALS. DR. FERGUSON IS REQUESTING APPROVAL OF ACTUAL SUBSISTENCE FOR SPONSORED IN-KIND LODGING VALUED AT $119 PER NIGHT. THE GOVERNMENT ALLOWANCE IS $104,  THE REQUESTED IS 114% AND FALLS WITHIN THE 300% THRESHOLD ALLOWED BY THE FTR.  THE SPONSOR HAS NOTED THAT ALL OTHER NON-FEDERAL PARTICIPANTS ARE PROVIDED THE SAME ACCOMMODATIONS.  ETHICS APPROVAL RECEIVED 1 MAY, 2019 AND EFFICIENT SPENDING APPROVAL RECEIVED 27 MAR 2019.  BOTH DOCUMENTS INCLUDED WITH UPLOADED DOCS OF THIS AUTHORIZATION. PA IS TAX EXEMPT STATE, HOWEVER, SPONSOR IS PROVIDING IN-KIND LODGING.</t>
  </si>
  <si>
    <t>LANGHORNE, PA, US</t>
  </si>
  <si>
    <t>DELAWARE VALLEY DRUG METABOLIS</t>
  </si>
  <si>
    <t>06/10/2019 -06/11/2019</t>
  </si>
  <si>
    <t>AMENDED DUE TO A DEATH IN THE FAMILY, TRAVELER HAD TO RETURN A DAY EARLIER AND WAS CHARGED AN ADDITIONAL $100.00 FOR OMEGA TO EXCHANGE TICKET.  TRAVELER INVITED TO ATTEND AND SPEAK AT THE GORDON RESEARCH CONFERENCE, 2019 DRUG METABOLISM CONFERENCE GUIDING DRUG DEVELOPMENT USING TRANSLATIONAL ADME SCIENCE IN HOLDERNESS, NH FROM JULY 7-12, 2019. DATES OF TRAVEL ARE 7/7 AND 7/12. THE SPONSOR, GORDON RESEARCH CONFERENCES WILL PROVIDE IN-KIND REGISTRATION FEE ($920) WHICH INCLUDES 5 NIGHTS LODGING AND MEALS. SPONSOR WILL REIMBURSE FOR AIRFARE (UP TO $500). BLANKET WAIVER EXISTS FOR IN-CASH REIMBURSABLE SPONSORED TRAVEL FOR THE GORDON RESEARCH CONFERENCE SEMINAR. EFFICIENT SPENDING APPROVAL WAS OBTAINED ON 4/22/19 AND ETHICS APPROVAL WAS OBTAINED ON 5/30/19. BOTH ARE INCLUDED IN THE SCANNED DOCUMENTS PORTION OF THIS TRAVEL AUTHORIZATION.</t>
  </si>
  <si>
    <t>07/07/2019 -07/11/2019</t>
  </si>
  <si>
    <t>TRAVELER INVITED TO SPEAK AT 4TH ANNUAL 3D TISSUE MODELS DISCOVER AND DEVELOPMENT CONFERENCE SEPT 4-6, 2019 IN BOSTON, MA.  TRAVELER WILL DEPART RDU TO BOS ON 9/5 DUE TO A SCHEDULING CONFLICT AND RETURN TO RDU ON 9/6.  THE SPONSOR, HANSONWADE, WILL PROVIDE IN-KIND REGISTRATION IN THE AMOUNT OF $2,699.00, WHICH INCLUDES LUNCH FOR ALL DAYS OF THE CONFERENCE.  ETHICS APPROVAL RECEIVED ON 8/8/2019 AND EFFICIENT SPENDING CTTS APPROVED ON 7/18/19. BOTH ARE SCANNED INTO UPLOAD SECTION. MA IS A TAX EXEMPT LOCATION AND INSTRUCTIONS PROVIDED TO TRAVELER AS TO HOW TO OBTAIN WAVED LODGING TAX.</t>
  </si>
  <si>
    <t>09/05/2019 -09/06/2019</t>
  </si>
  <si>
    <t xml:space="preserve">FERNANDEZ-MARINO, ANA </t>
  </si>
  <si>
    <t>ANA FERNANDEZ MARINO WILL BE TRAVELING TO VALPARAISO, CHILE TO ATTEND THE SGP- SOBLA CONFERENCE FROM 09/02 TO 09/07. SHE WILL BE ON THE BOARD AND ALSO PRESENTING. TITLE OF PRESENTATION IS "CONSERVED VOLTAGE-DEPENDENT ELEMENTS BETWEEN SHAKER AND HUMAN ETHER-A-GO-GO-RELATED GENE (HERG)". TRAVELER WILL MEET WITH COLLEAGUES ON THE 8TH OF SEPT. TO DISCUSS THE RESULTS OF THE MEETING. TRAVELER DEPARTS ON 9/9 AND ARRIVES HOME ON 9/10. TRAVELER WILL SHARE A ROOM WITH MUFENG LL . REGISTRATION FEE WAS PAID BY SPONSORS OF THE CONFERENCE. ATTENDANCE HAS BEEN APPROVED IN SPARC/TOMS.</t>
  </si>
  <si>
    <t>[OTHER], , CHL</t>
  </si>
  <si>
    <t>SOCIETY OF GENERAL PHYSIOLOGIS</t>
  </si>
  <si>
    <t>09/02/2019 -09/10/2019</t>
  </si>
  <si>
    <t>FERRE- D'AMARE, ADRIAN R</t>
  </si>
  <si>
    <t>THIS TRAVEL IS NOT A CONFERENCE BECAUSE IT MEETS THE FOLLOW MISSION EXEMPTION:SCIENTIFIC MEETINGS WITH A SPECIFIC INVESTIGATOR OR TEAM REGARDING THE SPECIFIC AREA OF SCIENTIFIC INQUIRY, OR PUBLIC HEALTH NEED: TRAVELER IS AN INVITED GUEST SPEAKER IN THE WEEKLY DEPARTMENT OF CHEMISTRY SEMINAR SERIES AT CARNEGIE MELLON UNIVERSITY, PITTSBURGH, PA ON APRIL 26, 2019.  TRAVELER WILL ARRIVE THE DAY BEFORE AND LEAVE THE DAY AFTER MAKING THE TOTAL TRIP LENGTH APRIL 25-27, 2019. TITLE OF PRESENTATION: RNA MIMICS OF FLUORESCENT PROTEINS: NEW TOOLS FOR THE IN VIVO STUDY OF NONCODING RNAS.  TRAVELER WILL DRIVE AND PARK AT AIRPORT.  SPONSOR WILL COVER: AIRFARE, HOTEL, MEALS (4/25-DINNER, 4/26-ALL MEALS), AND GROUND TRANSPORTATION FROM AIRPORT TO HOTEL ON 4/25.  NIH WILL COVER GROUND TRANSPORTATION IN DC, FROM HOTEL TO AIRPORT ON 4/27 AND ANY REMAINING MEALS AND INCIDENTALS.***WILL ATTACH COPIES OF HOTEL RESERVATION WHEN RECEIVED FROM SPONSOR.*** TRAVELER ARRIVES IN PITTSBURGH TOO LATE FOR LUNCH TO BE COVERED BY THE SPONSOR ON 4/25 AND TOO EARLY FOR BREAKFAST TO BE COVERED BY THE SPONSOR ON 4/27.</t>
  </si>
  <si>
    <t>CARNEGIE MELLON UNIVERSITY</t>
  </si>
  <si>
    <t>CONFERENCE APPROVED IN CAS (SEE ATTACHED EMAIL).  CONFERENCE NOT YET IN CGE (SENT EMAIL TO HAVE IT ADDED, ATTACHED).  THIS IS SPONSORED TRAVEL.  TRAVELER IS AN INVITED SPEAKER AT RIBOCLUB 2019, RIBOCLUB'S 20TH ANNIVERSARY AND CANADA GAIRDNER INTERNATIONAL SYMPOSIUM, TO BE HELD AT THE HOTEL CHERIBOURG IN ORFORD, QUEBEC, CANADA, ON SEPTEMBER 22-27, 2019.  TITLE: CATALYTIC AND GENE-REGULATORY RNAS, FROM CRYSTALLOGRAPHY TO EVOLUTION.  SPONSOR WILL PROVIDE BASIC REGISTRATION FEE ONLY ($910 CANADIAN DOLLARS/$544.80 USD) WHICH INCLUDES MOST MEALS (DINNER ON 9/22 AND BREAKFAST, LUNCH, AND DINNER ON 9/23, 24, 25, AND 26).  NIH WILL COVER ALL OTHER EXPENSES INCLUDING LODGINGS, INCIDENTAL EXPENSES, RENTAL CAR, AND GROUND TRANSPORTATION.  LODGINGS ARE AT MEETING SITE, SO NO DAILY TAXIS ARE REQUIRED.  TRAVELER WILL TAKE A TAXI ROUND-TRIP BETWEEN HIS RESIDENCE AND THE AIRPORT.  HTSOS TRAINING COMPLETED ON OCTOBER 12, 2018 (COPY ATTACHED). TRAVELER HAS NOT AND WILL NOT HAVE SPENT MORE THAN 45 DAYS IN DESIGNATED HTSOS/FACT-MANDATORY COUNTRIES WITHIN THE CALENDAR YEAR.  TRAVELER WILL USE OFFICIAL PASSPORT AND NO VISA IS REQUIRED.</t>
  </si>
  <si>
    <t>QUEBEC, , CAN</t>
  </si>
  <si>
    <t>RIBOCLUB SOCIETY</t>
  </si>
  <si>
    <t>09/22/2019 -09/27/2019</t>
  </si>
  <si>
    <t xml:space="preserve">FERREIRA LOPEZ, CARLOS </t>
  </si>
  <si>
    <t>CONT FROM ABOVE: ACMG TITLE: CARDLINAL MANIFESTATIONS OF SAUL-WILSON SYNDROME (4/5); SIMD TITLE: "DEOXYSPHINGOLIPID PRECURSORS INDICATE ABNORMAL SPHINGOLIPID METABOLISM IN PRIMARY AND SECONDARY DISTURBANCES OF SERINE AVAILABILITY" FOR SIMD ON 4/7.   ON THIS SPONSORED DOMESTIC TRAVEL, THE FOLLOWING WILL BE PROVIDED IN-KIND:  ACMG (4/2-4/6) WILL PROVIDE MEETING REGISTRATION-$565 (DOES NOT INCLUDE MEALS). SIMD WILL PROVIDE THE FOLLOWING IN-KIND: ROUNDTRIP AIRFARE-$407.58, LODGING FOR 3 NIGHTS (4/6-4/9)-$195/NIGHT PLUS TAX, ONE-WAY SHUTTLE TO THE AIRPORT-$80.50, AND WAIVED REGISTRATION FEE-$330. REGISTRATION INCLUDES THE FOLLOWING MEALS:  BREAKFAST, LUNCH AND DINNER-4/7; BREAKFAST ON 4/8-4/9.  ALL INVITED SPEAKERS RECEIVE THE SAME BENEFITS.  COST COMPARISON NOT COMPLETED AS OMEGA WAS NOT USED.  BOTH AIRFARE AND LODGING WERE ARRANGED AND PROVIDED IN-KIND BY SPONSOR.  TRAVELER IS REQUESTING APPROVAL OF SPONSORED LODGING AT $195/NIGHT WHICH IS 103% ABOVE THE GOVERNMENT PER DIEM RATE OF $189/NIGHT. NHGRI WILL ALL REMAINING EXPENSES: ROUNDTRIP TAXI TO/FROM RESIDENCE ESTIMATED-$180; BAG FEES-$60; TAXI FROM AIRPORT TO HOTEL ESTIMATED-$100. TRAVELER DOES NOT NEED LODGING 4/2 THRU 4/5 AS HE WILL BE STAYING WITH FRIENDS AT NO EXPENSE TO THE GOVERNMENT.  GEORGIA IS NOT A HOTEL TAX EXEMPT STATE.</t>
  </si>
  <si>
    <t>AMERICAN COLLEGE OF MEDICAL GE</t>
  </si>
  <si>
    <t>04/02/2019 -04/09/2019</t>
  </si>
  <si>
    <t>SOCIETY OF INHERITED METABOLIC</t>
  </si>
  <si>
    <t>**TRAVELER DEPARTS US 6/29 AND ARRIVES IN SWITZERLAND 6/30.** ON THIS FOREIGN SPONSORED TRAVEL, THE FOLLOWING WILL BE PROVIDED IN-KIND:  SIX NIGHTS OF LODGING-$115/NIGHT; WAIVED REGISTRATION FEE-$650; AND GROUND TRANSPORTATION-$50. REGISTRATION FEE INCLUDES BREAKFAST AND LUNCH DURING CONFERENCE AND CONFERENCE DINNER ON 7/4.  OTHER INVITED GUESTS ARE RECEIVING SIMILAR BENEFITS.  NHGRI PAYS ALL OTHER EXPENSES: ROUNDTRIP AIRFARE-($1,004.43), TAXI TO/FROM RESIDENCE ESTIMATED-$200; TAXIS TO/FROM AIRPORT IN SWITZERLAND ESTIMATED-$300; BAG FEES-$60; AND MISC. EXPENSE-$200 FOR UNFORESEEN ISSUES THAT MAY OCCUR.  OMEGA WAS USED FOR AIRFARE AND PER CITY PAIRS ALL AIRPORTS HAVE SAME FARES. OMEGA WAS NOT USED FOR LODGING AS THIS WAS ARRANGED AND PROVIDED IN-KIND BY SPONSOR.  HOTEL TAX EXEMPTIONS DO NOT APPLY TO THIS FOREIGN TRAVEL.</t>
  </si>
  <si>
    <t>UNIVERSITY HOSPITAL LAUSANNE S</t>
  </si>
  <si>
    <t>06/29/2019 -07/06/2019</t>
  </si>
  <si>
    <t>ON THIS SPONSORED FOREIGN TRAVEL, THE FOLLOWING WILL BE PROVIDED IN-KIND: ROUNDTRIP AIRFARE-$578.59, ROUNDTRIP GROUND TRANSPORTATION-$24 AND WAIVED REGISTRATION FEE-$2,000. REG. FEE INCLUDES SEVEN NIGHTS OF LODGING AND THE FOLLOWING MEALS: DINNER-9/22; BREAKFAST, LUNCH AND DINNER: 9/23-9/27 AND BREAKFAST-9/28. OTHER INVITED GUESTS ARE RECEIVING SIMILAR BENEFITS. OMEGA WAS NOT USED FOR THIS TRAVEL AS BOTH AIRFARE AND LODGING WERE ARRANGED AND SECURED BY THE SPONSOR. NHGRI PAYS ALL OTHER EXPENSES: BAG FEES-$60; TAXI TO/FROM RESIDENCE ESTIMATED-$200.  MINNESOTA IS NOT A HOTEL TAX EXEMPT STATE AND DOES NOT APPLY TO THIS TRAVEL.</t>
  </si>
  <si>
    <t>09/22/2019 -09/28/2019</t>
  </si>
  <si>
    <t xml:space="preserve">FERRER, MARC </t>
  </si>
  <si>
    <t>MARC FERRER HAS BEEN INVITED TO BE A MENTOR AND EVALUATOR AT THE 2019 NEUROFIBROMATOSIS (NF) HACKATHON/WORKSHOP ON SEPTEMBER 13 - 15, 2019 IN SAN FRANCISCO, CALIFORNIA. THE CHILDREN'S TUMOR FOUNDATION WILL SPONSOR THIS TRIP AND WILL COVER AIRFARE, LODGING AND MEALS. ALSO, THERE ARE NO REGISTRATION COSTS ASSOCIATED WITH THIS TRAVEL.</t>
  </si>
  <si>
    <t>CHILDRENS TUMOR FOUNDATION NEW</t>
  </si>
  <si>
    <t>09/13/2019 -09/16/2019</t>
  </si>
  <si>
    <t xml:space="preserve">FERRE, SERGI </t>
  </si>
  <si>
    <t>DR. SERGI FERRE WILL TRAVEL TO BARCELONA, SPAIN ON APRIL 10, 2019 THROUGH APRIL 16TH, 2019 WHERE HE WILL CONTINUE HIS ONGOING PROJECTS ON RECEPTOR HETEOMERS THAT CAN BE TARGETS FOR DRUG ADDICTION.</t>
  </si>
  <si>
    <t>UNIVERSITY OF BARCELONA</t>
  </si>
  <si>
    <t>04/10/2019 -04/16/2019</t>
  </si>
  <si>
    <t>ON JUNE 8TH DR. FERRE WILL BE TRAVELING TO SAN ANTONIO TEXAS IN ORDER TO ATTEND AND PRESENT AT THE SLEEP 2019 CONFERENCE; HE WILL RETURN TO BALTIMORE ON JUNE 10TH 2019</t>
  </si>
  <si>
    <t>ASSOCIATED PROFESSIONAL SLEEP</t>
  </si>
  <si>
    <t>06/08/2019 -06/10/2019</t>
  </si>
  <si>
    <t>DR. FERRE WILL TRAVEL TO QUERETARO, MEXICO FROM AUGUST 12TH-15TH TO SPEAK AT THE LXII NATIONAL MEETING OF THE MEXICAN SOCIETY FOR PHYSIOLOGICAL SCIENCES.</t>
  </si>
  <si>
    <t>QUERETARO, , MEX</t>
  </si>
  <si>
    <t>SOCIEDAD MEXICANA DE CIENCIAS</t>
  </si>
  <si>
    <t>08/12/2019 -08/15/2019</t>
  </si>
  <si>
    <t>DR. SERGI FERRE WILL TRAVEL TO BARCELONA, SPAIN ON 9/4-9/11/19 WHERE HE WILL CONTINUE HIS ONGOING PROJECTS ON RECEPTOR HETEOMERS THAT CAN BE TARGETS FOR DRUG ADDICTION.  WHILE IN SPAIN DR. FERRE WILL STAY WITH FAMILY MEMBERS SO HE WILL NOT REQUIRE LODGING ALLOWANCES FOR THIS TRIP.</t>
  </si>
  <si>
    <t>09/04/2019 -09/11/2019</t>
  </si>
  <si>
    <t>DR. SERGI FERRE WILL BE TRAVELING TO VANCOUVER, BRITISH COLUMBIA, CANADA ON SEPTEMBER 20 - SEPTEMBER 26 IN ORDER TO ATTEND THE WORLD SLEEP 2019 CONFERENCE. TWO NIGHTS OF LODGING WILL BE PROVIDED IN-KIND. ALL OTHER EXPENSES WILL BE PAID BY NIH. TO REDUCE EXPENSES, TRAVELER WILL NOT CLAIM REIMBURSEMENT FOR TAXI'S AND BAGGAGE FEES.</t>
  </si>
  <si>
    <t>MINNEAPOLIS/ST PAU, MN, US</t>
  </si>
  <si>
    <t>WORLD SLEEP SOCIETY</t>
  </si>
  <si>
    <t>09/20/2019 -09/26/2019</t>
  </si>
  <si>
    <t xml:space="preserve">FERRUCCI, LUIGI </t>
  </si>
  <si>
    <t>DR. FERRUCCI HAS BEEN INVITED TO PRESENT AND ATTEND THE WALCS ON-SITE MEETING BEING HELD IN CHICAGO, IL ON APRIL 14 - 15, 2019. DR. FERRUCCI IS REQUESTING APPROVAL OF ACTUAL SUBSISTENCE FOR SPONSOR IN-KIND LODGING VALUED AT $225 WHICH IS 102% OF THE GOVERNMENT ALLOWANCE OF $219. THIS PERCENTAGE FALLS WITHIN THE 300% THRESHOLD ALLOWED BY THE FTR. THE SPONSOR HAS NOTED THAT ALL OTHER NON-FEDERAL PARTICIPANTS WILL BE PROVIDED WITH THE SAME ACCOMMODATIONS. THE SPONSOR IS PROVIDING AIRFARE, LODGING AND SOME MEALS IN-KIND.</t>
  </si>
  <si>
    <t>04/13/2019 -04/15/2019</t>
  </si>
  <si>
    <t>DR. FERRUCCI HAS BEEN INVITED TO GIVE THE KEYNOTE LECTURE AT THE 2019 GEROSCIENCE SYMPOSIUM AT THE OKLAHOMA MEDICAL RESEARCH FOUNDATION IN OKLAHOMA CITY, OK ON APRIL 24, 2019. THE SPONSOR IS PROVIDING AIRFARE, LODGING, SOME MEALS AND GROUND TRANSPORTATION BETWEEN THE HOTEL AND SYMPOSIUM IN-KIND.</t>
  </si>
  <si>
    <t>UNIVERSITY OF OKLAHOMA HEALTH</t>
  </si>
  <si>
    <t>DR. FERRUCCI HAS BEEN INVITED TO ATTEND THE ADVISORY BOARD MEETING FOR THE LONGITUDINAL AGING STUDY AMSTERDAM (LASA) TO BE HELD ON MAY 13 - 15, 2019 IN AMSTERDAM, THE NETHERLANDS. THE SPONSOR IS PROVIDING AIRFARE, LODGING, SOME MEALS WILL BE PROVIDED IN KIND. THEN, DR. FERRUCCI WILL TRAVEL TO IOWA CITY, IA TO SPEAK AND ATTEND THE 9TH ANNUAL NORTH AMERICAN ARTERY (NAA) MEETING AT THE UNIVERSITY OF IOWA BEING HELD ON MAY 17 - 18, 2019. THE SPONSOR WILL PROVIDE LODGING AND MEETING REGISTRATION IN-KIND. DR. FERRUCCI IS REQUESTING APPROVAL OF ACTUAL SUBSISTENCE FOR SPONSOR IN-KIND LODGING VALUED AT $95 WHICH IS 101% OF THE GOVERNMENT ALLOWANCE OF $94. THIS PERCENTAGE FALLS WITHIN THE 300% THRESHOLD ALLOWED BY THE FTR. THE SPONSOR HAS NOTED THAT ALL OTHER NON-FEDERAL PARTICIPANTS WILL BE PROVIDED WITH THE SAME ACCOMMODATIONS. THIS TRAVEL IS PENDING AN APPROVED TRF AND APPROVED ODAS.</t>
  </si>
  <si>
    <t>05/12/2019 -05/18/2019</t>
  </si>
  <si>
    <t>VRIJE UNIVERSITEIT AMSTERDAM T</t>
  </si>
  <si>
    <t>DR. FERRUCCI HAS BEEN INVITED TO PRESENT AT THE SIGG CONGRESS ON MAY 31, 2019 IN BISCEGLIE, ITALY. THEN, DR. FERRUCCIL WILL BE TRAVELING TO FLORENCE TO DO A SITE-VISIT WITH THE INCHIANTI STUDY ON JUNE 1 - 2. ON JUNE 3 - 7, DR. FERRUCCI WAS INVITED TO PARTICIPATE IN THE 2019 SUMMER INSTITUTE ON AGEING ON SAN SERVOLO ISLAND IN VENICE, ITALY. ON JUNE 5TH, DR. FERRUCCI WILL TRAVEL TO BOLOGNA, ITALY FOR THE DAY TO SPEAK AT THE SIGOT NATIONAL CONGRESS. THE SPONSOR FOR THE SIGG MEETING WILL COVER ROUND TRIP AIRFARE, LODGING GROUND TRANSPORTATION FROM AIRPORT AND CONFERENCE AND SOME MEALS IN-KIND. THE VENICE SPONSOR WILL PROVIDE ROUNDTRIP AIRFARE, LODGING AND SOME MEALS. THE SIGOT SPONSOR WILL PROVIDE ROUND TRIP TRAIN FARE, GROUND TRANSPORTATION BETWEEN THE TRAIN STATION AND THE CONFERENCE AND SOME MEALS IN-KIND. THE ODAS FOR THIS TRAVEL ARE PENDING APPROVAL.</t>
  </si>
  <si>
    <t>BARI, , ITA</t>
  </si>
  <si>
    <t>AIM GROUP ROME ITALY</t>
  </si>
  <si>
    <t>05/29/2019 -06/08/2019</t>
  </si>
  <si>
    <t>ARISTEA INTERNATIONAL</t>
  </si>
  <si>
    <t>NEUROSCIENCE SCHOOL OF ADVANCE</t>
  </si>
  <si>
    <t>DR. FERRUCCI HAS BEEN INVITED TO PRESENT AND ATTEND THE SYSTEMS BIOLOGY OF AGING MEETING AT THE JACKSON LABORATORY FOR GENOMIC MEDICINE IN FARMINGTON, CT ON SEPTEMBER 4 - 5, 2019. DR. FERRUCCI'S AIRFARE, LODGING, SOME MEALS, REGISTRATION AND RENTAL CAR WILL BE PROVIDED IN-KIND. DR. FERRUCCI IS REQUESTING APPROVAL OF ACTUAL SUBSISTENCE FOR SPONSOR IN-KIND LODGING VALUED AT $220 WHICH IS 171% OF THE GOVERNMENT ALLOWANCE OF $128. THIS PERCENTAGE FALLS WITHIN THE 300% THRESHOLD ALLOWED BY THE FTR. THE SPONSOR HAS NOTED THAT ALL OTHER NON-FEDERAL PARTICIPANTS WILL BE PROVIDED WITH THE SAME ACCOMMODATIONS. THIS TRAVEL IS PENDING AN APPROVED TRF AND ODA. APPROVED ODA UPLOADED 7/5/19.</t>
  </si>
  <si>
    <t>JACKSON LABORATORY FOR GENOMIC</t>
  </si>
  <si>
    <t>09/03/2019 -09/06/2019</t>
  </si>
  <si>
    <t>DR. FERRUCCI HAS BEEN INVITED TO SPEAK AT THE INSPIRE SCIENTIFIC COMMITTEE MEETING IN TOULOUSE, FRANCE ON SEPTEMBER 9 - 10, 2019. WHILE IN FRANCE, THE SPONSOR WILL PROVIDE AIRFARE FROM BWI TO FRANCE, LODGING AND SOME MEALS IN-KIND. THEN DR. FERRUCCI WILL TRAVEL TO MADRID, SPAIN ON SEPTEMBER 11TH TO ATTEND AND SPEAK AT THE 1ST EURO-GEROSCIENCE CONFERENCE: "AGING AS A MAJOR RISK FACTOR OF DISEASE" FROM SEPTEMBER 13 - 14, 2019.  THE MADRID SPONSOR WILL PROVIDE AIRFARE, LODGING AND SOME MEALS IN-KIND. THE TRAVEL IS PENDING FLIGHT INFORMATION FROM THE MADRID SPONSOR AND APPROVED ODAS. DR. FERRUCCI'S FLIGHT WILL DEPART ON SEPTEMBER 14TH, BUT HE WILL NOT ARRIVE UNTIL THE EARLY HOURS OF SEPTEMBER 15TH.</t>
  </si>
  <si>
    <t>UNIVERSITY OF TOULOUSE</t>
  </si>
  <si>
    <t>FESSLER, MICHAEL B</t>
  </si>
  <si>
    <t>TRAVELER IS INVITED TO SPEAK AT THE RESPIRATORY FOCUSED RESEARCH SYMPOSIUM IN CAMBRIDGE, MA, 06/09-11/19.  EFFICIENT SPENDING WAS APPROVED ON 4/9/2019 AND ETHICS APPROVAL WAS OBTAINED ON 5/14/2019, BOTH ARE UPLOADED IN THE SCANNED PORTION OF THIS DOCUMENT. THE SPONSOR, NOVARTIS WILL PAY FOR IN KIND ECONOMY AIRFARE AND LODGING. DR. FESSLER IS REQUESTING APPROVAL OF ACTUAL SUBSISTENCE FOR SPONSOR IN-KIND LODGING ON 06/09/19 VALUED AT $325 WHICH IS 119.05 PERCENT OF THE GOVERNMENT ALLOWANCE OF $273. AND ON 06/10/19 VALUED AT $525 WHICH IS 192.30 PERCENT OF THE GOVERNMENT ALLOWANCE OF $273. THESE PERCENTAGES FALL WITHIN THE 300 PERCENT THRESHOLD ALLOWED BY THE FTR.  THE SPONSOR HAS NOTED THAT ALL OTHER NON-FEDERAL PARTICIPANTS WILL BE PROVIDED WITH THE SAME ACCOMMODATIONS. NO REGISTRATION FEE FOR THIS MEETING.</t>
  </si>
  <si>
    <t>NOVARTIS CAMBRIDGE MASSACHUSET</t>
  </si>
  <si>
    <t>06/09/2019 -06/11/2019</t>
  </si>
  <si>
    <t>FIELDS, RICHARD D</t>
  </si>
  <si>
    <t>09/23/19 ?¿¿ 09/29/19; FIELDS, R. DOUG; TBILISI, GEORGIA; TO PRESENT A TALK ENTITLED PLASTICITY OF MYELIN STRUCTURE TO ADJUST CONDUCTION VELOCITY AT THE FUNCTIONS OF NEUROGLIA CONFERENCE.  OWT USED FOR AIRFARE, OWT NOT USED FOR LODGING AS THIS WILL BE COVERED IN KIND FOR THE NIGHTS OF SEPTEMBER 25TH, 26TH AND 27TH, DR. FIELDS LAB WILL BE PAYING FOR LODGING ON SEPTEMBER 24TH AND 28TH.  LUNCH AND DINNER WILL BE PROVIDED ON SEPTEMBER 26TH AND 27TH.  FOREIGN FLAG CARRIER WILL BE USED FROM MUNICH, GERMANY TO TBILISI, GEORGIA ON SECOND LEG OF TRIP, SEPTEMBER 24TH, APPROVAL ATTACHED.</t>
  </si>
  <si>
    <t>TBILISI, , GEO</t>
  </si>
  <si>
    <t>SHOTA RUSTAVELI NATIONAL SCIEN</t>
  </si>
  <si>
    <t>09/23/2019 -09/29/2019</t>
  </si>
  <si>
    <t xml:space="preserve">FIGG, WILLIAM </t>
  </si>
  <si>
    <t>DR. FIGG IS INVITED TO SPEAK AT THE 2019 COMMENCEMENT CEREMONY FOR THE PCOM SCHOOL OF PHARMACY IN DULUTH, GA ON MAY 22, 2019. IN-KIND: AIRFARE, LODGING (NO BREAKFAST),  LUNCH ON 5/22 AND GROUND TRANSPORTATION IN GA. NO REGISTRATION.  DR. FIGG WILL BE ON PERSONAL BUSINESS IN TAMPA, FL PRIOR TO THIS EVENT. THE SPONSOR WILL FLY HIM FROM TAMPA TO ATLANTA (COMPARABLE COST TO FLYING HIM FROM DC). 
DR. FIGG IS REQUESTING APPROVAL OF ACTUAL SUBSISTENCE FOR SPONSOR IN-KIND LODGING VALUED AT $159 WHICH IS 169% OF THE GOVERNMENT ALLOWANCE OF $94.  THIS PERCENTAGE FALLS WITHIN THE 300% THRESHOLD ALLOWED BY THE FTR.  THE SPONSOR HAS NOTED THAT ALL OTHER NON-FEDERAL PARTICIPANTS WILL BE PROVIDED WITH THE SAME ACCOMMODATIONS.</t>
  </si>
  <si>
    <t>DULUTH, GA, US</t>
  </si>
  <si>
    <t>PHILADELPHIA COLLEGE OF OSTEOP</t>
  </si>
  <si>
    <t>SENIOR CLINICAL RES</t>
  </si>
  <si>
    <t>05/21/2019 -05/22/2019</t>
  </si>
  <si>
    <t>FISCHBECK, KENNETH H</t>
  </si>
  <si>
    <t>TRAVELER IS INVITED TO SERVE AS EXTERNAL EXAMINER FOR PH.D. CANDIDATE AT UNIVERSITY OF PENNSYLVANIA FROM APRIL 16, 2019 TO APRIL 17, 2019 IN PHILADELPHIA, PA. TRAVELER WILL DEPART ON 4/16 FROM DC AND ARRIVE THE SAME DAY TO PHILADELPHIA. TRAVELER WILL DEPART FROM PHILADELPHIA ON 4/17 AND ARRIVE THE SAME DAY TO DC. SPONSOR, UNIVERSITY PENNSYLVANIA, WILL PAY IN-KIND FOR TRAIN FARE AND LODGING. TRAVELER WILL STAY AT THE INN AT PENN AT THE PER DIEM RATE.  WILL COVER TRAIN FARE AND LODGING IN-KIND. ODA IS APPROVED AND ATTACHED. CONFIRMED WITH THE SPONSOR THAT NO HONORARIUM WILL BE GIVEN AND NO FEDERAL FUNDS WILL BE USED TO SUPPORT THIS TRAVEL. DR. NATH HAS APPROVED THE TRAVEL.</t>
  </si>
  <si>
    <t>TRAVELER WILL ATTEND THE ANNUAL TARGET ALS MEETING AS A MEMBER OF THE INDEPENDENT REVIEW COMMITTEE AND CHAIR A SESSION IN CAMBRIDGE, MA FROM APRIL 30, 2019 TO MAY 2, 2019. TRAVELER WILL DEPART FROM DC ON 4/29 AND ARRIVE THE SAME DAY TO BOSTON, MA. TRAVELER WILL DEPART FROM BOSTON ON 5/2 AND ARRIVE THE SAME DAY TO DC. SPONSOR, TARGET ALS, WILL PAY IN-KIND FOR AIRFARE AND MIE. NO LODGING IS NEEDED AS THE TRAVELER WILL STAY WITH RELATIVES IN CAMBRIDGE WHICH IS A COST SAVINGS TO THE GOVERNMENT. ODA IS APPROVED AND ATTACHED. CONFIRMED WITH THE SPONSOR THAT NO HONORARIUM WILL BE GIVEN AND NO FEDERAL FUNDS WILL BE USED TO SUPPORT THIS TRAVEL. TRAVEL IS APPROVED BY DR. NATH.</t>
  </si>
  <si>
    <t>TARGET ALS</t>
  </si>
  <si>
    <t>04/29/2019 -05/02/2019</t>
  </si>
  <si>
    <t>TRAVELER IS INVITED TO GIVE A COMMENCEMENT ADDRESS AT THE JACOBS SCHOOL OF MEDICINE AND BIOMEDICAL SCIENCES GRADUATE AND UNDERGRADUATE COMMENCEMENT AT THE UNIVERSITY OF BUFFALO IN BUFFALO, NY ON MAY 19, 2019. ON MAY 20 HE WILL GIVE A SEMINAR TO THE MEDICAL FACULTY.  TRAVELER WILL DEPART ON 5/18 FROM DC AND ARRIVE THE SAME DAY TO BUFFALO, NY. TRAVELER WILL DEPART FROM BUFFALO ON 5/20 AND ARRIVE THE SAME DAY TO DC. SPONSOR, UNIVERSITY OF BUFFALO, WILL PAY IN-KIND FOR AIRFARE, LODGING AND MIE ON 5/19. TRAVELER WILL STAY AT THE WYNDHAM HOTEL AT 104USD PER NIGHT WHICH IS THE ALLOWED PER DIEM RATE. ODA IS APPROVED AND ATTACHED. CONFIRMED WITH THE SPONSOR THAT NO HONORARIUM WILL BE GIVEN AND NO FEDERAL FUNDS WILL BE USED TO SUPPORT THIS TRAVEL. TRAVEL IS APPROVED BY DR. NATH.</t>
  </si>
  <si>
    <t>05/18/2019 -05/20/2019</t>
  </si>
  <si>
    <t>TRAVELER IS INVITED TO GIVE A PLENARY LECTURE AND ATTEND THE 18THH ASIAN AND OCEANIAN MYOLOGY CENTER (AOMC) MEETING FROM MARY 31, 2019 TO JUNE 2, 2019 IN MUMBAI, INDIA. LECTURE IS ENTITLED, DEVELOPING TREATMENTS IN HEREDITARY NEUROMUSCULAR DISORDERS. TRAVELER WILL DEPART FROM DC ON 5/29 AND ARRIVE THE NEXT DAY, 5/30 TO MUMBAI (LAYOVER IN ZURICH). TRAVELER WILL DEPART FROM MUMBAI ON 6/2 AND ARRIVE THE NEXT DAY, 6/3 TO DC (LAYOVER IN NEWARK). SPONSOR, ASIAN AND OCEANIAN MYOLOGY, WILL PAY IN-KIND FOR AIRFARE, LODGING AND MIE.  TRAVELER WILL STAY AT THE JW MARRIOTT HOTEL AT THE PER DIEM RATE ALLOWED OF 234USD. ODA IS APPROVED AND ATTACHED. CONFIRMED WITH THE SPONSOR THAT NO HONORARIUM WILL BE GIVEN AND NO FEDERAL FUNDS WILL BE USED TO SUPPORT THIS TRAVEL. TRAVEL IS APPROVED BY DR. NATH AND NIH APPROVED IN SPRAC.</t>
  </si>
  <si>
    <t>MUMBAI, , IND</t>
  </si>
  <si>
    <t>ASIAN AND OCEANIAN MYOLOGY CEN</t>
  </si>
  <si>
    <t>05/29/2019 -06/03/2019</t>
  </si>
  <si>
    <t>TRAVELER WILL ATTEND THE ADVISORY BOARD MEETING FOR THE RESEARCH GROUP AT THE FRED HUTCHINSON CANCER RESEARCH CENTER FROM AUGUST 23, 2019 TO AUGUST 24, 2019 IN SEATTLE, WA. TRAVELER WILL DEPART FROM SAN DIEGO, CA ON 8/22 AND ARRIVE THE SAME DAY TO SEATTLE. TRAVELER WILL DEPART FROM SEATTLE ON 8/24 AND ARRIVE THE SAME DAY TO SAN DIEGO, CA. (THE TRAVELER IS ON A APPROVED TRAINING WITH IONIS IN SAN DIEGO, CA FROM 7/2019 TO 12/2019 THAT?¿¿S WHY THE TRAVELER IS DEPARTING AND ARRIVING BACK IN SAN DIEGO, CA). SPONSOR, FRED HUTCHINSON, WILL PAY IN-KIND FOR AIRFARE, LODGING AND MIE. TRAVELER WILL STAY AT THE SILVER CLOUD INN HOTEL AT 249USD PER NIGHT WHICH IS BELOW THE PER DIEM RATE ALLOWED OF 257USD. APPENDIX  7 IS APPROVED AND ATTACHED. ODA IS APPROVED AND ATTACHED. CONFIRMED WITH THE SPONSOR THAT NO HONORARIUM WILL BE GIVEN AND NO FEDERAL FUNDS WILL BE USED TO SUPPORT THE TRAVEL. TRAVELER IS APPROVED BY DR. ROLE.</t>
  </si>
  <si>
    <t>TRAVELER WILL GIVE A  NEUROLOGY GRAND ROUNDS AND MEET WITH FACULTY AND TRAINEES TO DISCUSS HEREDITARY NEUROLOGICAL DISEASES AT THE NORTHWESTERN UNIVERSITY ON AUGUST 29, 2019 IN CHICAGO, IL. TRAVELER WILL DEPART FROM SAN DIEGO ON 8/28 AND ARRIVE THE SAME DAY TO CHICAGO. TRAVELER WILL DEPART FROM CHICAGO ON 8/29 AND ARRIVE THE SAME DAY TO SAN DIEGO. (PLEASE NOTE TRAVELER IS DEPARTING FROM SAN DIEGO SINCE HE?¿¿S CURRENTLY ON A LEARNING EXPERIENCE WITH IONIS FROM 7/2019 TO 12/2019). SPONSOR, NORTHWESTERN UNIVERSITY, WILL PAY IN-KIND FOR AIRFARE, LODGING AND MIE. TRAVELER WILL STAY AT THE HYATT HOTEL AT PER DIEM RATE ALLOWED. ODA IS APPROVED AND ATTACHED. CONFIRMED WITH THE SPONSOR THAT NO HONORARIUM WILL BE GIVEN AND NO FEDERAL FUNDS WILL BE USED TO SUPPORT THIS TRAVEL. TRAVEL IS APPROVED BY DR. ROLE.</t>
  </si>
  <si>
    <t>08/28/2019 -08/29/2019</t>
  </si>
  <si>
    <t>TRAVELER IS INVITED TO PARTICIPATE IN GRANT REVIEWS FOR THE HUNTINGTON'S DISEASE SOCIETY OF AMERICA (HDSA) IN NEW YORK, NY ON SEPTEMBER 26, 2019. 
TRAVELER WILL DEPART FROM SAN DIEGO, CA ON 9/25 AND ARRIVE TO NY THE SAME DAY. TRAVELER WILL DEPART FROM NY ON 9/27 AND ARRIVE THE SAME DAY TO SAN DIEGO. TRAVELER IS DEPARTING AND ARRIVING BACK IN SAN DIEGO SINCE HE?¿¿S ON AN APPROVED LEARNING/TRAINING OPPORTUNITY FROM 7/1/19 TO 12/31/19. SPONSOR, HUNTINGTON'S DISEASE SOCIETY, WILL PAY IN-KIND FOR AIRFARE AND LODGING.  TRAVELER WILL STAY AT THE TRYP HOTEL AT THE PER DIEM RATE ALLOWED OF 288USD. ODA IS APPROVED AND ATTACHED. CONFIRMED WITH THE SPONSOR THAT NO HONORARIUM WILL BE GIVEN AND NO FEDERAL FUNDS WILL BE USED TO SUPPORT THIS TRAVEL. DR. ROLE HAS APPROVED THE TRAVEL.</t>
  </si>
  <si>
    <t>HUNTINGTONS DISEASE SOCIETY</t>
  </si>
  <si>
    <t>FITZHUGH, COURTNEY D</t>
  </si>
  <si>
    <t>DR. COURTNEY FITZHUGH WILL BE GIVING THE KEYNOTE SPEECH AT THE 13TH ANNUAL SICKLE CELL DISEASE RESEARCH &amp; EDUCATIONAL SYMPOSIUM IN FT LAUDERDALE, FLORIDA FROM JUNE 7-9, 2019. CAS APPROVAL ATTACHED. SPONSOR WILL BE PAYING FOR ROUNDTRIP AIRFARE, 2 NIGHTS OF HOTEL AND WAIVED REGISTRATION FEES. TRAVELER WILL BE STAYING AT THE CONFERENCE HOTEL AND WILL THEREFORE NOT NEED ANY TAXIS.</t>
  </si>
  <si>
    <t>FORT LAUDERDALE, FL, US</t>
  </si>
  <si>
    <t>FOUNDATION FOR SICKLE CELL DIS</t>
  </si>
  <si>
    <t>DR. COURTNEY FITZHUGH WILL PRESENT A SCIENTIFIC TALK ON CELL THERAPIES FOR SICKLE CELL DISEASE AT THE "TACG SYMPOSIUM: USING GENES AND CELLS TO TREAT CANCERS AND OTHER DISEASES" TAKING PLACE IN SAO PAULO, BRAZIL FROM AUGUST 30-31, 2019. CAS ENTRY APPROVED ON 7/11/2019; CONFERENCE NOT IN CGE YET. FLIGHT IS INCLUDED IN TRAVEL DOCUMENTS, BUT STILL WAITING ON HOTEL CONFIRMATION AND WILL ADD ONCE RECEIVED. ETHICS APPROVAL INCLUDED. OFFICIAL PASSPORT IS BEING RENEWED AND IS REQUIRED IN ORDER TO OBTAIN THE VISA FOR BRAZIL, SO WE HAVE BEEN WORKING WITH FIC TO COMPLETE THIS. COURTNEY WILL BE STAYING IN THE CONFERENCE HOTEL.</t>
  </si>
  <si>
    <t>SAO PAULO, , BRA</t>
  </si>
  <si>
    <t>BRAZILIAN HEMATOLOGY ASSOCIATI</t>
  </si>
  <si>
    <t>08/28/2019 -09/01/2019</t>
  </si>
  <si>
    <t>DR. COURTNEY FITZHUGH WILL GIVE A SPEECH AT THE 2019 CANADIAN HAEMOGLOBINOPATHY ASSOCIATION (CANHAEM) ANNUAL CONFERENCE ON "CURATIVE THERAPIES FOR SCD AND THALASSEMIA- GENE THERAPY AND STEM CELL TRANSPLANT" IN HAMILTON, ONTARIO, CANADA FROM 9/27/19 TO 9/29/19. MCMASTER UNIVERSITY MEDICAL CENTRE WILL BE HOSTING THIS YEAR?¿¿S CONFERENCE. MEETING WILL TAKE PLACE AT THE HAMILTON CONVENTION CENTRE WHICH IS WALKING DISTANCE FROM COURTNEY'S HOTEL. CAS ENTRY ATTACHED- STATUS "CLOSED FOR REVIEW" AS OF 7/25/2019. REGISTRATION FEES INCLUDED FOR SPEAKERS. CONFERENCE NOT LISTED, SO CURRENTLY PUT THE TRIP PURPOSE AS FOREIGN UNTIL THE CONFERENCE IS ADDED.</t>
  </si>
  <si>
    <t>MCMASTER UNIVERSITY</t>
  </si>
  <si>
    <t>FOLEY, AILEEN R</t>
  </si>
  <si>
    <t>DR.FOLEY HAS BEEN INVITED TO ATTEND AND PARTICIPATE AS AN INVITED SPEAKER AT THE 2019 - MDA CLINICAL AND RESEARCH CONFERENCE FROM ON APRIL 14 TO APRIL 17; THE MEETING WILL BE HELD IN ORLANDO FL.
HER LECTURE WILL BE GIVEN DURING THE SESSION ENTITLED  WHAT'S NEW IN NEUROMUSCULAR DISEASES.
THE TRAVELER DEPART FROM DC AREA ON 04/14 AND ARRIVES IN ORLANDO, FL ON THAT SAME DAY.
DEPARTS FROM ORLANDO, FL ON 4/17 AND ARRIVES IN DC AREA ON THAT SAME DAY.
SPONSOR ?¿¿ MUSCULAR DYSTROPHY ASSOCIATION (MDA), HAS WAIVED REGISTRATION FEE OF 550.00 USD AND WILL COVER IN-KIND LODGING AT THE HYATT REGENCY ORLANDO, MEETING VENUE, AT A ROOM RATE PER NIGHT OF 199.00USD, THE RATE IS ABOVE THE GOVERNMENT LODGING RATE, ALLOWED OF 122.00USD PER DAY FOR TDY.
DR.FOLEY IS REQUESTING APPROVAL OF ACTUAL SUBSISTENCE FOR SPONSOR IN-KIND LODGING VALUED AT 199.00USD WHICH IS 163.11PCT.OF THE GOVERNMENT ALLOWANCE OF 122.00USD.  THIS PERCENTAGE FALLS WITHIN THE 300 PCT. THRESHOLD ALLOWED BY THE FTR.
IT'S CONFIRMED WITH BOTH SPONSORS, THAT NO HONORARIUM WILL BE GIVEN TO THE TRAVELER AND NO FEDERAL FUNDS ARE BEING USED TO SUPPORT THIS TRAVEL. ALL OTHER NON-FEDERAL PARTICIPANTS WILL BE PROVIDED WITH THE SAME ACCOMMODATIONS.
ODA/SPONSOR TRAVEL HAS BEEN CLEARED/APPROVED, THE ACCEPTANCE OF SPONSOR TRAVEL EXPENSES FOR THIS TRAVEL. APPROVALS FOR THIS TRAVEL ODA2383 AND SP012097 ARE UPLOADED.</t>
  </si>
  <si>
    <t>DR. FOLEY WILL ATTEND THE 2019 - CURE CONGENITAL MUSCULAR DYSTROPHY COMMUNITY (CURE CMD) SCIENTIFIC AND FAMILY CONFERENCE FROM JULY 25, 2019 TO JULY 28, 2019 IN CHICAGO, IL. DR.FOLEY WILL BE PRESENTING LECTURES IN DIFFERENT SESSIONS. TALK TITLES: LESSONS FROM CLINICAL TRIALS FOR NEUROMUSCULAR CONDITIONS , PULMONARY CARE PANEL DISCUSSION, LAMA2 PANEL DISCUSSION, OMIGAPIL TRIAL DISCUSSION, COL6-RELATED DYSTROPHIES PANEL DISCUSSION, WWS/MEB CARE PANEL DISCUSSION.TRAVELER WILL DEPART FROM DCA ON 7/24 AND ARRIVE THE SAME DAY TO CHICAGO, AND WILL DEPART FROM CHICAGO ON 7/28 AND ARRIVE THE SAME DAY TO DCA. THE SPONSOR, CURECMD, WILL PAY IN-KIND FOR LODGING (7/24-7/28) AND MEALS (7/25-7/28). TRAVELER WILL STAY AT THE RENAISSANCE HOTEL AT 229USD. TRAVELER IS REQUESTING APPROVAL OF ACTUAL SUBSISTENCE FOR SPONSOR IN-KIND LODGING AND MEALS, THE VALUE OF WHICH DOES NOT EXCEED 300%. REFER TO THE JUSTIFICATION UNDER EXCEPTIONS FOR DETAILS. THE SPONSOR HAS NOTED THAT ALL OTHER NON-FEDERAL PARTICIPANTS WILL BE PROVIDED WITH THE SAME ACCOMMODATIONS. ALTHOUGH THE MEETING WEBSITE STATES THE REGISTRATION FEE IS WAIVED, THERE IS NO REGISTRATION AMOUNT FOR CLINICIANS AND RESEARCHERS. ODA IS APPROVED AND ATTACHED. CONFIRMED WITH THE SPONSOR THAT NO HONORARIUM WILL BE GIVEN AND NO FEDERAL FUNDS ARE BEING USED FOR THIS TRAVEL. TRAVEL HAS BEEN APPROVED BY SUPERVISOR DR. BONNEMANN AND NIH APPROVED IN SPARC.</t>
  </si>
  <si>
    <t>DR. FOLEY HAS BEEN INVITED TO ATTEND AND PARTICIPATE AS AN INVITED SPEAKER AT 2019 NCH/OSU MYOLOGY TRAINING COURSE FROM AUGUST 29,2019 TO AUGUST 30, 2019 IN COLUMBUS, OH. HER TALK WILL TAKE PLACE AT THE SESSION ENTITLED THE FLOPPY INFANT AND PEDIATRIC CASES FOR THE CLINIC/CLINICAL VIGNETTES. THE TRAVELER WILL DEPART ON 08/29 FROM IAD ARRIVING IN COLUMBUS, OH ON 08/29, WILL DEPART ON 8/30 FROM COLUMBUS ARRIVING IN DC ON THAT SAME DAY. SPONSOR, NATIONWIDE CHILDREN?¿¿S HOSPITAL (NCH), WILL COVER IN-KIND AIRFARE, AND LODGING (08/29) AT THE HAMPTON INN, AT A ROOM RATE PER NIGHT OF 122.00 USD, THE RATE IS WITHIN THE GOVERNMENT LODGING RATE FOR TDY. ODA IS APPROVED AND ATTACHED. CONFIRMED WITH THE SPONSOR THAT NO HONORARIUM WILL BE GIVEN TO THE TRAVELER AND NO FEDERAL FUNDS ARE BEING USED TO SUPPORT THIS TRAVEL. ALL OTHER NON-FEDERAL PARTICIPANTS WILL BE PROVIDED WITH THE SAME ACCOMMODATIONS. TRAVEL APPROVED BY SUPERVISOR, DR. BONNEMANN AND STE APPROVED IN SPARC.</t>
  </si>
  <si>
    <t>08/29/2019 -08/30/2019</t>
  </si>
  <si>
    <t>FY19 TAMUN- CROSSOVER FISCAL YEAR FY19 AND FY20 TRAVELS. (TANUM0MQB1(FY19) AND TANUM0MVSB (FY20). EACH TRAVEL AUTHORIZATION WILL COVER FOR TRAVEL-RELATED EXPENSES OCCURRING AND PAID ON EACH FISCAL YEAR.
THE TRAVELER WILL ATTEND THE WORLD MUSCLE SOCIETY (WMS) PRE CONGRESS TEACHING COURSE FROM SEPTEMBER 29 TO SEPTEMBER 30TH, 2019. TEACHING COURSE ON THE TOPIC CONGENITAL  JUVENILE MYOLOGY. TALK ENTITLED: HOW TO PERFORM A CLINICAL EXAMINATION OF CHILDREN: SYSTEMATIC OVERVIEW OF PATIENTS PRESENTING WITH FLOPPY INFANT SYNDROME AND DIAGNOSTIC APPROACH. LATER THE TRAVELER WILL ATTEND THE 2019 THE 24TH INTERNATIONAL ANNUAL CONGRESS OF THE WMS IN COPENHAGEN DENMARK FROM OCTOBER 1, 2019 TO OCTOBER 5, 2019. WILL PRESENT 2  POSTERS ENTITLED, CALLISTO A PHASE I OPEN-LABEL, SEQUENTIAL GROUP, COHORT STUDY OF PHARMACOKINETICS AND SAFETY OF OMIGAPIL IN LAMA2 AND COL6-RELATED DYSTROPHY PATIENTS. THE TRAVELER WILL DEPART FROM DC ON 9/28 AND ARRIVE THE NEXT DAY, 9/29 TO COPENHAGEN, DENMARK. DEPART DENMARK ON 10/06 AND ARRIVED THE SAME DAY IN WASHINGTON, DC, AREA.
SPONSOR, WORLD MUSCLE SOCIETY (WMS) WILL COVER FOR LODGING FROM (9/29-10/05) AT THE SCANDIC PALACE HOTEL AT 209.77USD PER NIGHT WHICH IS BELOW THE PER DIEM RATE ALLOWED OF 234USD. MEALS DINNER ON 9/29 AND 9/30..
REGISTRATION FEE PAID BY TRAVELER IN THE AMOUNT OF 750.00EUR- 867.89USD INCLUDES DINNER ON 10.01 AND 10.04
IT IS CONFIRMED WITH THE SPONSOR, THAT NO HONORARIUM WILL BE GIVEN TO THE TRAVELER AND NO FEDERAL FUNDS ARE BEING USED TO SUPPORT THIS TRAVEL. ALL OTHER NON-FEDERAL PARTICIPANTS WILL BE PROVIDED WITH THE SAME ACCOMMODATIONS. TRAVEL IS APPROVED BY DR. BONNEMANN, SPARC, ODA, HTSOS.</t>
  </si>
  <si>
    <t>WORLD MUSCLE SOCIETY</t>
  </si>
  <si>
    <t>FOLIO, LES R</t>
  </si>
  <si>
    <t>DR. FOLIO IS INVITED TO GIVE A LECTURE TO THE SINGAPORE RADIOLOGY RESIDENTS PY4 AS WELL AS TOUR THE SENGKANG GENERAL HOSPITAL FROM AUGUST 11 - 14, 2019.  HE WILL THEN PRESENT AT THE SINGAPORE CONGRESS OF RADIOLOGY(SGCR)  &amp; WORKSHOPS IN INTERVENTIONAL RADIOLOGY EDUCATION SINGAPORE (WIRES) ON SEVERAL TOPICS  RELATED TO RADIOLOGY RESEARCH , AL AND INTERACTIVE REPORTING. THE SGCR WILL PAY IN-KIND FOR HIS FLIGHT, HOTEL FOR THREE NIGHTS, REGISTRATION WAIVED FOR ALL SPEAKERS, GROUND TRANSPORTATION AND SOME MEAL. HE DEPARTS ON AUGUST 10, 2019 AND RETURNS AUGUST 18, 2019. THE 11-14 OF LODGING WILL BE PAID BY FUNDS FROM THE CARESTREAM CRADA. THE 15-17 LODGING WILL BE PAID FOR BY THE SPONSOR.
THE TRAVELER WILL GET 1 DAY + .75 PER DIEM ON THE RETURN DUE TO THE INTERNATIONAL DATELINE.</t>
  </si>
  <si>
    <t>SINGAPORE CONGRESS OF RADIOLOG</t>
  </si>
  <si>
    <t>FORE, IAN M</t>
  </si>
  <si>
    <t>TRAVELER WILL BE TRAVELING FROM THE DC AREA TO BOSTON, MA ON APRIL 16TH  AND RETURNING TO THE DC AREA ON APRIL 19TH. THE TRAVELER WILL BE  SPEAKING AT BIO IT WORLD ANNUAL MEETING FROM THE 16TH TO 18TH.  THE CAMBRIDGE HEALTHTECH INSTITUTE  WILL BE SPONSORING THE TRAVELER. CAMBRIDGE HEALTHTECH INSTITUTE  WILL BE PAYING FOR THE CONFERENCE REGISTRATION A VALUE OF  1099 DOLLARS, 2 NIGHTS STAY IN THE HOST HOTEL AND FLIGHT TO AND FROM BOSTON VALUED AT 343.60 DOLLARS. AN APPROVED AEA IS ATTACHED  FOR SPONSOR IN-KIND LODGING VALUED AT $355.00 WHICH IS 130% OF THE GOVERNMENT ALLOWANCE OF $273.  THIS PERCENTAGE FALLS WITHIN THE 300 PERCENT THRESHOLD ALLOWED BY THE FTR.  THE SPONSOR HAS NOTED THAT ALL OTHER NON-FEDERAL PARTICIPANTS WILL BE PROVIDED WITH THE SAME ACCOMMODATIONS</t>
  </si>
  <si>
    <t>SR BIOMED INFORMATICS PROG</t>
  </si>
  <si>
    <t xml:space="preserve">FRANCHINI, GENOVEFFA </t>
  </si>
  <si>
    <t>INVITED TO GIVE A TALK ON COLLABORATIVE NHP STUDY AND ATTEND SITE VISIT AT TULANE NATIONAL PRIMATE RESEARCH CENTER ON 9/15-16/19. TRAVELER WILL DEPART ON 9/15. SPONSOR WILL COVER IN KIND ROUNDTRIP AIRFARE, GROUND TRANSPORTATION TO AND FROM HOTEL/AIRPORT; 1 NIGHTS LODGING PLUS TAX, BREAKFAST, LUNCH, DINNER ON 9/16. TRAVELER IS REQUESTING APPROVAL FOR ACTUAL SUBSISTENCE FOR SPONSOR IN KIND LODGING VALUED AT $99.00 WHICH IS 105.32% OF THE GOVERNMENT ALLOWANCE OF $94.00. THIS PERCENTAGE FALLS WITHIN THE 300% THRESHOLD ALLOWED BY THE FTR.</t>
  </si>
  <si>
    <t>FRANK, KAREN M</t>
  </si>
  <si>
    <t>SOUTHWESTERN ASSOCIATION OF CLINICAL MICROBIOLOGY (SWACM).  REGIONAL CONFERENCE FOR THE AMERICAN SOCIETY FOR MICROBIOLOGY ON SEPTEMBER 4, 2019.</t>
  </si>
  <si>
    <t>SOUTHWESTERN ASSOCIATION OF CL</t>
  </si>
  <si>
    <t>SENIOR CLINICIAN (HS)</t>
  </si>
  <si>
    <t>09/04/2019 -09/06/2019</t>
  </si>
  <si>
    <t>FREED, ERIC O</t>
  </si>
  <si>
    <t>DR. FREED IS INVITED TO PRESENT A SEMINAR ENTITLED NEW ADVANCES IN UNDERSTANDING HIV REPLICATION AT ALBERT EINSTEIN COLLEGE OF MEDICINE ON MONDAY, APRIL 15, 2019.  SPONSOR IS PROVIDING IN KIND ACELA TRAIN FARE, LODGING (4/14-15/19), WHICH INCLUDES BREAKFAST ON 4/15-16/19, LUNCH ON 4/15/19, DINNER ON 4/14-15/19, AND TAXIS IN NYC.  ACELA TRAIN JUSTIFICATION - DR. FREED MUST TAKE THE ACELA TRAIN FROM DC TO NYC ON 4/14/19 BECAUSE IT ARRIVES AT 4:53 PM, AND HIS MEETING BEGINS IN NYC WITH DRS. GRIFFERO AND PRADAS AT 6:00 PM.  HE WOULD NOT BE ABLE TO GET HIS MEETING ON TIME IF HE TOOK ANY OF THE AMTRAK NORTHEAST REGIONAL TRAINS, WHICH ARRIVE AT 5:48 PM OR AFTER.  ON 4/16/19, HE MUST TAKE THE 10:03 AM ACELA TRAIN TO BE BACK IN FREDERICK FOR A 2:00 PM LAB MEETING.  HE WILL BE MEETING WITH DRS. GRIFFERO AND PRASAD ON THE MORNING OF 4/16/19, TO PLAN A FUTURE THESIS COMMITTEE MEETING.  THE 9:05 AM AMTRAK NORTHEAST REGIONAL TRAIN SCHEDULE WOULD BE TOO EARLY FOR HIM, AS IT WOULD NOT ALLOW TO MEET WITH DRS. GRIFFERO AND PRASAD BEFORE HE RETURNS HOME.  NOTE -  DR. FREED WILL BE LEAVING BEFORE THE OFFERED IN KIND LUNCH AND DINNER ON 4/16/16 IN ORDER TO RETURN FOR HIS LAB MEETING.</t>
  </si>
  <si>
    <t>NOSC NEW YORK CITY, NY, US</t>
  </si>
  <si>
    <t>DR. FREED WILL PARTICIPATE AS AN EXTERNAL MEMBER ON THE THESIS DEFENSE COMMITTEE FOR DAVID AJASIN, A GRADUATE STUDENT IN DR. VINAYAKA PRASAD'S LABORATORY AT THE ALBERT EINSTEIN COLLEGE OF MEDICINE.  SPONSOR PROVIDING IN KIND TRAIN FARE (ECONOMY CLASS TRAIN TO NY AND ACELA BUSINESS CLASS TRAIN ON RETURN TO WASHINGTON, DC).  JUSTIFICATION FOR ACELA TRAIN - ACELA TRAINS ARE MORE CONDUCIVE TO CONDUCTING BUSINESS WHILE EN ROUTE. 
THE HIGH SPEED WIFI AND BUSINESS WORK AREAS FOR PASSENGERS ON THE ACELA TRAIN WILL ALLOW DR. FREED TO CONDUCT A PREVIOUSLY SCHEDULED BUSINESS CALL, AND WORK ON COMPLETING HIS SITE VISIT DOCUMENTS THAT ARE DUE UPON HIS RETURN.  SPONSOR ALSO PROVIDING IN KIND  LODGING ON 6/13/19, WHICH INCLUDES BREAKFAST ON 6/14/19, AND TAXIS TO AND FROM TRAIN STATION IN NY.  DR. FREED IS REQUESTING APPROVAL OF ACTUAL SUBSISTENCE FOR SPONSOR IN-KIND LODGING VALUED AT $269 WHICH IS 106.5% OF THE GOVERNMENT ALLOWANCE OF $253.  THIS PERCENTAGE FALLS WITHIN THE 300% THRESHOLD ALLOWED BY THE FTR.  THE SPONSOR HAS NOTED THAT ALL OTHER NON-FEDERAL PARTICIPANTS WILL BE PROVIDED WITH THE SAME ACCOMMODATIONS.</t>
  </si>
  <si>
    <t>BRONX, NY, US</t>
  </si>
  <si>
    <t>06/13/2019 -06/14/2019</t>
  </si>
  <si>
    <t>DR. FREED IS AN INVITED SPEAKER AT THE 11TH INTERNATIONAL RETROVIRAL NUCLEOCAPSID AND ASSEMBLY SYMPOSIUM. HIS TALK TITLE IS ?¿¿LATE-ACTING CELLULAR INHIBITORY FACTORS THAT TARGET VIRAL GLYCOPROTEIN INCORPORATION AND VIRUS PARTICLE BINDING TO TARGET CELLS?¿¿. THE SYMPOSIUM WILL BE AUGUST 15-17, 2019 IN BOSTON, MA.  SPONSOR PROVIDING IN KIND REGISTRATION AND LODGING (8/14-16/19).  DINNER ON 8/15/19 IS OWN TRAVELER'S OWN.</t>
  </si>
  <si>
    <t>08/14/2019 -08/17/2019</t>
  </si>
  <si>
    <t xml:space="preserve">FREEMAN, ALEXANDRA </t>
  </si>
  <si>
    <t>DR. FREEMAN HAS BEEN INVITED TO MODERATE AT THE 2018 ANNUAL MEETING HOSTED BY THE CLINICAL IMMUNOLOGY SOCIETY (CIS). THE PROGRAM WILL BE HELD FROM APRIL 4-7, 2019 AT THE MARRIOTT MARQUIS IN ATLANTA, GEORGIA. DR. FREEMAN WILL CO-MODERATE THE PLENARY SESSION, CROSS-TALK: PIDS FROM THE PERSPECTIVE OF OTHER SPECIALTIES, ON FRIDAY, APRIL 5 AT 8:00AM.CIS WILL PROVIDE A REGISTRATION IN-KIND FOR HER TO ATTEND THIS EVENT, THE REMAINING COSTS WILL BE FROM CAN 838099. BOTH THIS CONFERENCE AND TRAVELER HAVE BEEN APPROVED. BREAKFAST IS PROVIDED EACH MORNING FROM 4/4 - 4/7.</t>
  </si>
  <si>
    <t>DR. FREEMAN HAS BEEN INVITED TO PARTICIPATE IN THE 2019 CIS LEADERSHIP RETREAT TO BE HELD IN CHICAGO, ILLINOIS, FROM AUGUST 8-9 AT THE HILTON O?¿¿HARE. THE CLINICAL IMMUNOLOGY SOCIETY AGREES TO PROVIDE THE FOLLOWING GOODS OR SERVICES IN-KIND TO THE NATIONAL INSTITUTES OF HEALTH FOR YOUR ATTENDANCE AND/OR PARTICIPATION IN THE ABOVE MEETING. IN COMPLIANCE WITH FEDERAL REGULATION, NO HONORARIUM WILL BE PROVIDED, AND NO FEDERAL FUNDS ARE BEING USED
FOR THE PAYMENT OF TRAVEL EXPENSES. TRAVEL EXPENSES ARE DERIVED FROM UNRESTRICTED OPERATING FUNDS OF THE CLINICAL IMMUNOLOGY SOCIETY. THE ACCOMMODATIONS (E.G. TRANSPORTATION, LODGING) PROVIDED ARE  COMPARABLE IN VALUE TO THAT OFFERED OR PROVIDED TO OTHER INVITED PARTICIPANTS. THE BREAKDOWN OF TRAVEL EXPENSES TO BE PAID BY OUR ORGANIZATION IN KIND ARE: ECONOMY ROUND-TRIP AIRFARE UP TO $700 IN-KIND; 2 NIGHTS OF LODGING UP TO $400 IN-KIND; AND BREAKFAST AND LUNCHES ON 8/8 AN 8/9 AT GOVERNMENT PER DIEM RATE ALSO IN-KIND.  TRAVELER AND MEETING BOTH APPROVED IN NTPS ON 7/24. THIS TRAVEL IS A LATE TRAVEL DUE TO TRAVELER INFORMING THEIR TRAVEL PLANNER ON 7/23. TRAVEL PLANNER CONTACTED THE SPONSOR IMMEDIATELY TO START THIS TRAVEL ORDER. PLEASE EXCUSE THIS LATENESS. SPONSOR WILL BE PROVIDING LODGING IN-KIND VALUED AT $199 WHICH IS 108.74% OF THE GOVERNMENT LODGING ALLOWANCE OF $183 FOR CHICAGO, IL. THIS PERCENTAGE FALLS WITHIN THE 300% THRESHOLD ALLOWED BY THE FEDERAL PER DIEM RATE. THE SPONSOR HAS CONFIRMED THAT ALL OTHER FEDERAL AND/OR NON-FEDERAL PARTICIPANTS WILL BE PROVIDED WITH THE SAME OR SIMILAR ACCOMMODATIONS. LATE JUSTIFICATION: DR. FREEMAN RECENTLY RECEIVED AN INVITATION FROM THE SPONSOR WHILE SHE WAS AWAY ON VACATION. UPON HER RETURN TO THE OFFICE DR. FREEMAN MADE TRAVEL PLANNER AWARE OF THE LATE SPONSORED TRAVEL.</t>
  </si>
  <si>
    <t>DR. FREEMAN WAS INVITED TO PARTICIPATE IN THE 2019 NICER IMMUNO-HEMATOLOGY SYMPOSIUM TO BE HELD IN COLUMBUS, OH FROM SEPTEMBER 5-6, 2019. NATIONWIDE CHILDREN?¿¿S HOSPITAL AGREES TO PROVIDE THE FOLLOWING GOODS OR SERVICES IN-KIND TO THE NATIONAL INSTITUTES OF HEALTH FOR YOUR ATTENDANCE AND/OR PARTICIPATION IN THE ABOVE MEETING. IN COMPLIANCE WITH FEDERAL REGULATION, NO HONORARIUM WILL BE PROVIDED, AND NO FEDERAL FUNDS ARE BEING USED FOR THE PAYMENT OF TRAVEL EXPENSES. TRAVEL EXPENSES ARE DERIVED FROM DEPARTMENT OPERATIONAL FUNDS AND REGISTRATION FEES. SPONSORED AGREES TO PROVIDE THE FOLLOWING IN-KIND: ROUND-TRIP AIRFARE, ROUND-TRIP GROUND TRANSPORTATION, ONE NIGHT OF LODGING , MEALS AT PER GOVERNMENT PER-DIEM, REGISTRATION ALL IN-KIND. DR. FREEMAN WILL PRESENT ON SEPTEMBER 6, 2019 AND HER PRESENTATION IS ENTITLED, "THE EXPANDING PHENOTYPES OF HYPER IGE SYNDROMES." THIS WILL BENEFIT THE GOVERNMENT BY ALLOWING DR. FREEMAN TO PRESENT ON HER CURRENT PROJECT ON THE ABOVE TOPIC AND TO TO MEET WITH IMMUNOLOGISTS AND PEDIATRICS TO DISCUSS CUTTING EDGE RESEARCH IN THE FIELD OF IMMUNOLOGY AND PEDIATRICS, TO PUBLICIZE OUR RESEARCH FINDINGS IN THE NEW DISEASES.</t>
  </si>
  <si>
    <t>OHIO STATE UNIVERSITY</t>
  </si>
  <si>
    <t xml:space="preserve">GABRIELIAN, ANDREI </t>
  </si>
  <si>
    <t>TO PARTICIPATE IN THE TUBERCULOSIS PORTALS BIOMEDICAL STEERING COMMITTEE 5TH MEETING TO BE HELD IN CHISINAU, MOLDOVA FROM SEPTEMBER 23-25, 2019.</t>
  </si>
  <si>
    <t>CHISINAU, , MDA</t>
  </si>
  <si>
    <t>NAZARBAYEV UNIVERSITY</t>
  </si>
  <si>
    <t>09/21/2019 -09/26/2019</t>
  </si>
  <si>
    <t>GADINA, MASSIMO G</t>
  </si>
  <si>
    <t>DR. GADINA WILL BE REPLACING DR. O'SHEA BY ATTENDING THE PAEDIATRIC IMMUNOLOGY, HAEMATOLOGY AND RHEUMATOLOGY ON FRIDAY 4-5, 2019 IN PARIS, FRANCE AT THE IMAGINE INSTITUTE.</t>
  </si>
  <si>
    <t>INSTITUT IMAGINE</t>
  </si>
  <si>
    <t>STAFF SCIENTIST(VP)</t>
  </si>
  <si>
    <t>04/03/2019 -04/06/2019</t>
  </si>
  <si>
    <t>DR. GADINA WILL BE AN INVITED SPEAKER ON BEHALF OF SANOFI GENZYME AND REGENERON IN MILAN, ITALY ON JUNE 9-10, 2019. SANOFI GENZYME WILL SPONSOR IN-KIND THE FOLLOWING: TRAVEL, LODGING, MEALS, GROUND TRANSPORTATION AND REGISTRATION FEE.
THE SECOND TALK WILL BE FOR THE SAN RAFFAELE TELETHON  INSTITUTE FOR GENE THERAPY IN MILAN, ITALY ON JUNE 10, 2019. THIS TALK WILL BE CHARGED TO DR. GADINA'S CAN, SINCE THIS SPONSOR IS NOT PROVIDING ANY FINANCIAL SUPPORT.</t>
  </si>
  <si>
    <t>SANOFI GENZYME CAMBRIDGE MA</t>
  </si>
  <si>
    <t>06/07/2019 -06/12/2019</t>
  </si>
  <si>
    <t>GAFNI, RACHEL I</t>
  </si>
  <si>
    <t>RACHEL GAFNI WAS INVITED TO THE 13TH BRAZILIAN CONGRESS OF PEDIATRIC ENDOCRINOLOGY MEETING. SHE WILL GIVE A TALK ENTITLED " PEDIATRIC BONE AND MINERAL METABOLISM".  RACHEL WILL DEPART ON MAY 28TH AND RETURN ON JUNE 2, 2019. THIS IS A SPONSORED TRAVEL THEY WILL PAY FOR FLIGHTS, HOTELS, MEETING REGISTRATION, AND MEALS.  WEB PAGE STATES FREE WIFI.</t>
  </si>
  <si>
    <t>SALVADOR DA BAHIA, , BRA</t>
  </si>
  <si>
    <t>BRAZILIAN PEDIATRIC SOCIETY</t>
  </si>
  <si>
    <t>05/28/2019 -06/02/2019</t>
  </si>
  <si>
    <t>I HAVE BEEN INVITED TO PRESENT A LECTURE ON ?¿¿AUTOSOMAL HYPOPHOSPHATEMIC?¿¿. TO BE HELD IN SAN DIEGO, CA.   FROM SEPTEMBER 18, 2019 TO SEPTEMBER 19, 2019.  THE SPONSORS HAVE AGREED TO COVER ONE WAY AIRFARE FROM DC AREA TO SAN DIEGO, ONE NIGHT LODGING AND THREE MEALS ON WEDNESDAY, SEPTEMBER 18, 2019.  THIS TRAVEL IS IN CONJUNCTION WITH TRAVEL TO THE ASBMR 2019 ANNUAL MEETING BEING HELD IN ORLANDO, FL ON SEPTEMBER 19 - 23, 2019. DR. GAFNI WILL ALSO BE ATTENDING THE CALCILYTIC CLINICAL ADVISORY BOARD MEETING IN ORLANDO, FL  SEPTEMBER 23-24, 2019.</t>
  </si>
  <si>
    <t>GACI GLOBAL</t>
  </si>
  <si>
    <t>09/17/2019 -09/24/2019</t>
  </si>
  <si>
    <t>GAHL, WILLIAM A</t>
  </si>
  <si>
    <t>THIS IS A DOMESTIC SPONSORED TRAVEL.  THE SPONSOR IS COVERING THE FOLLOWING EXPENSES IN-KIND: ROUND TRIP AIR FARE IN THE AMOUNT OF $322.60; LODGING - $152/NIGHT X TWO NIGHTS; LODGING TAX - $29.79/NIGHT X TWO NIGHTS; GROUND TRANSPORTATION BETWEEN AIRPORT AND HOTEL - $50/EACH WAY (ESTIMATED); REGISTRATION - $650 WHICH INCLUDES THE FOLLOWING MEALS - 4/5 - B, L; 4/6 - B.  TRAVELER WILL DEPART FROM MEETING PRIOR TO LUNCH ON 4/6 SO THIS MEAL IS NOT MARKED AS PROVIDED. ALL OTHER INVITED PARTICIPANTS HAVE BEEN OFFERED THE SAME OR SIMILAR BENEFITS. OMEGA WAS NOT USED FOR AIRPORT OR HOTEL RESERVATIONS BECAUSE THE SPONSOR HAS COVERED THESE EXPENSES IN-KIND. NIH WILL COVER THE FOLLOWING EXPENSES: M&amp;IE THAT IS NOT COVERED BY THE SPONSOR; POV BETWEEN HOME AND IAD - $15.08/EACH WAY; IAD PARKING - $17/DAY; INTERNET CONNECTION FEE - $14.95/DAY. THERE ARE NO BAGGAGE FEES BECAUSE OF TRAVELER'S MILEAGEPLUS STATUS.</t>
  </si>
  <si>
    <t>MEDICAL OFFICER (CLINICAL)</t>
  </si>
  <si>
    <t>04/04/2019 -04/06/2019</t>
  </si>
  <si>
    <t>THIS IS A TWO-LEG PARTIALLY SPONSORED, FOREIGN TRAVEL. LEG 1- NEW DEHLI, INDIA (4/11-16) NHGRI COVERS FLIGHT, LODGING, AND GROUND TRANSPORTATION. TRAVELER IS THE PRINCIPAL ORGANIZER AND WILL LEAD MULTIPLE SESSIONS/DISCUSSIONS AND IS SPEAKING THROUGH THE ENTIRETY OF THE MEETING. CGE WAS USED TO BOOK ONE-WAY FLIGHT TO NEW DELHI; NON-CONTRACT FLIGHT WAS SELECTED DUE TO AVAILABILITY OF FLIGHTS AND TRAVELER?¿¿S SCHEDULE. ALL AREA AIRPORTS HAVE THE SAME FARE; ACC INCLUDED. OMEGA WAS NOT USED TO BOOK LODGING DUE TO A ROOM BLOCK THAT COULD NOT BE ACCESSED AND PROVIDED AT A DISCOUNTED RATE. NO LODGING REQUIRED AND HAS BEEN ZEROED OUT FOR 4/11 OR 4/15 AS TRAVELER WILL BE IN FLIGHT STATUS. LODGING HAS BEEN LEFT AT FULL PER DIEM AND WILL BE ADJUSTED TO ACTUAL RATE WHEN VOUCHERED AND INCLUDES BREAKFASTS; MARKED AS PROVIDED 4/13-15. REGISTRATION IS REQUIRED BUT A FEE IS NOT ASSOCIATED. LUNCHES (COVERED BY SIR GANGA RAM HOSPITAL), AND DINNERS (COVERED BY THE WILHELM FOUNDATION) ARE MARKED AS PROVIDED ON 4/13-15 AS APPROVED IN THE ATTACHMENT A. LEG 2 (TALK: THE NIH UNDIAGNOSED DISEASE PROGRAM, NATIONAL AND INTERNATIONAL NETWORKS)- KANAZAWA (4/16-21) SPONSOR (KANAZAWA UNIV) WILL COVER THE FOLLOWING IN-KIND: R/T BUSINESS CLASS AIRFARE FROM INDIA TO JAPAN TO DC ($5,593.62), TRAIN FROM TOKYO TO KANAZAWA ($157/WAY), R/T POV FROM TRAIN TO HOTEL, LODGING 4/16-20 AT $94.29/NIGHT WHICH INCLUDES BREAKFAST; AND REG FEE OF $117.43 AND DOES NOT INCLUDE MEALS; DINNERS WILL NOT BE ACCEPTED. SPONSOR HAS NOTED ALL SIMILARLY SITUATED PARTICIPANTS WILL RECEIVE THE SAME BENEFITS. TRAVELER ARRIVES AFTER BREAKFAST ON 4/16; MEAL NOT MARKED PROVIDED. APPROVED MEDICAL WAIVER ON FILE ALLOWING ACCEPTANCE OF SPONSORED BUSINESS CLASS AIRFARE. OMEGA WAS NOT USED FOR FLIGHT OR LODGING DUE TO IN-KIND SPONSORSHIP. TRAVELER DOES NOT HAVE ANY SCHEDULED ACTIVITIES ON 4/18 AS THIS ADDITIONAL DAY IS NEEDED DUE TO THE MULTIPLE TIME ZONE CHANGES. EXPENSES: R/T POV IN DC, AIRPORT PARKING, BAGGAGE FEES, TAXIS IN INDIA.</t>
  </si>
  <si>
    <t>NEW DELHI, , IND</t>
  </si>
  <si>
    <t>KANAZAWA UNIVERSITY</t>
  </si>
  <si>
    <t>04/11/2019 -04/21/2019</t>
  </si>
  <si>
    <t>THIS IS A SPONSORED, FOREIGN TRAVEL. THE SPONSOR IS COVERING THE FOLLOWING EXPENSES IN-KIND: ROUND TRIP AIRFARE IN THE AMOUNT OF $1,299.36; LODGING ON 5/26, 27, 28 - $147.10/NIGHT (130 EURO) - NO LODGING NEEDED ON 5/25 AS TRAVELER WILL BE IN FLIGHT STATUS. THERE IS NO REGISTRATION ASSOCIATED WITH THIS MEETING BUT THE FOLLOWING MEALS ARE BEING PROVIDED - 5/26 (NO MEALS PROVIDED); 5/27 - BREAKFAST (HOTEL), LUNCH; 5/28 - BREAKFAST (HOTEL), LUNCH; 5/29 - BREAKFAST (HOTEL). PER ODA, DINNERS WILL NOT BE ACCEPTED, TRAVELER WILL PAY FOR THESE ON HIS OWN. TRANSPORTATION BETWEEN THE AIRPORT AND HOTEL - $36.93/EACH WAY (33 EURO). THE PROVIDED LUNCHES ARE LISTED IN-KIND AND THE BREAKFASTS HAVE BEEN REMOVED FROM THE MIE AS THEY CANNOT BE MARKED AS PROVIDED ON THE SAME DAY AS THE PROVIDED LUNCHES. OTHER INVITED PARTICIPANTS HAVE BEEN PROVIDED WITH THE SAME OR SIMILAR BENEFITS. OMEGA WAS NOT USED FOR AIRFARE OR HOTEL RESERVATIONS BECAUSE THE SPONSOR HAS COVERED THESE COSTS IN-KIND. THE FOLLOWING EXPENSES HAVE BEEN ADDED: POV - $15.08/EACH WAY; IAD PARKING - $17/DAY; BAGGAGE - $25/EACH WAY. INTERNET IS COMPLIMENTARY WITH HOTEL RESERVATION.</t>
  </si>
  <si>
    <t>LUDWIG BOLTZMANN INSTITUTE</t>
  </si>
  <si>
    <t>05/25/2019 -05/29/2019</t>
  </si>
  <si>
    <t>THIS IS A SPONSORED, FOREIGN TRAVEL. THE SPONSOR IS COVERING THE FOLLOWING EXPENSES IN-KIND: ROUND TRIP AIRFARE IN THE AMOUNT OF $1,823.49 (1618.22EUR) AND LODGING ON 9/14, 15, 16 - $166.74/NIGHT (149 EURO) - NO LODGING NEEDED ON 9/13 AS TRAVELER WILL BE IN FLIGHT STATUS. REGISTRATION IS REQUIRED BUT THERE IS NO FEE ASSOCIATED WITH THIS MEETING AND NO DINNERS ARE BEING ALLOWED BY THE ODA AND NO OTHER MEALS WERE OFFERED. LUNCH IS PROVIDED ON 9/16 AS PART OF THE POSTER SESSION, AND HAS BEEN LISTED AS IN-KIND ($31). HOTEL IS WITHIN WALKING DISTANCE TO MEETING LOCATION. OTHER INVITED PARTICIPANTS HAVE BEEN PROVIDED WITH THE SAME OR SIMILAR BENEFITS. OMEGA WAS NOT USED FOR AIRFARE OR HOTEL RESERVATIONS BECAUSE THE SPONSOR HAS COVERED THESE COSTS IN-KIND. THE FOLLOWING EXPENSES HAVE BEEN ADDED: POV - $15.08/EACH WAY; IAD PARKING - $17/DAY; TAXI BETWEEN AIRPORT AND HOTEL - $30/EACH WAY. INTERNET IS COMPLIMENTARY WITH HOTEL RESERVATION.</t>
  </si>
  <si>
    <t>CENTER FOR MOLECULAR MEDICINE</t>
  </si>
  <si>
    <t>09/13/2019 -09/17/2019</t>
  </si>
  <si>
    <t>GAIL, MITCHELL H</t>
  </si>
  <si>
    <t>DR. GAIL IS INVITED TO SPEAK AT THE APPLIED STATISTICS CONFERENCE BEING HELD IN RIBNO, SLOVENIA ON SEPTEMBER 22-25.  DR. GAIL WILL PRESENT: CANCER RISK MODEL REQUIREMENTS FOR COUNSELING, PREVENTION AND EARLY DETECTION.  IN-KIND:  AIRFARE, LODGING (INCLUDES BREAKFAST), REGISTRATION (INCLUDES LUNCH), MEALS AND GROUND TRANSPORTATION IN SLOVENIA.  
FOREIGN TRAVEL HELPDESK TICKET ENTERED NCI RITM0166228.</t>
  </si>
  <si>
    <t>LJUBLJANA, , SVN</t>
  </si>
  <si>
    <t>STATISTICAL SOCIETY OF SLOVENI</t>
  </si>
  <si>
    <t>GALARRETA AIMA, CAROLINA I</t>
  </si>
  <si>
    <t>THIS TRAVEL IS PARTIALLY SPONSORED DOMESTIC TRAVEL. NHGRI IS PAYING 100% OF CONFERENCE 1 ACMG.  SPONSOR IS PAYING $1000 TOWARDS CONFERENCE 2 SIMD. TITLE OF PRESENTATION FOR SIMD: BIOMARKERS OF CHRONIC KIDNEY DISEASE IN METHYLMALONIC ACIDEMIA (MMA): MONITORING AND TREATMENT RAMIFICATIONS (4/7). CONFERENCE 1-ACMG: NON-SPONSORED PORTION: OMEGA WAS NOT USED FOR AIRFARE RESERVATIONS BECAUSE THE SIMD SPONSOR HAS COVERED THIS EXPENSE IN-KIND.  TRAVELER WILL SHARE LODGING WITH NIH TRAVELER CHRISTINA PEROUTKA (TANUM0JQ0H).  REGISTRATION FEE OF $330 WAS PAID VIA POTS #19-003695 AND DOES NOT INCLUDE MEALS. CONFERENCE 2-SIMD: SPONSORED PORTION - THE SPONSOR IS COVERING THE FOLLOWING EXPENSES WITH A $1000 TRAVEL AWARD: ROUNDTRIP AIRFARE IN THE AMOUNT OF $386.40; LODGING FOR 4/6-4/8 PLUS A PORTION OF TAXES-TOTAL $613.60. TRAVELER IS LEAVING LATE ON 4/9 AND WILL BE IN TRAVEL STATUS NOT ARRIVING UNTIL 4/10 THEREFORE NO LODGING REQUIRED.  OMEGA WAS NOT USED FOR AIRFARE OR LODGING BECAUSE THE SPONSOR HAS COVERED THESE EXPENSES IN KIND. TRAVELER IS REQUESTING APPROVAL OF ACTUAL SUBSISTENCE FOR SPONSOR IN-KIND LODGING VALUED AT $195 WHICH IS 103% OF THE GOVERNMENT ALLOWANCE OF $189. OTHER INVITED GUESTS ARE RECEIVING THE SAME OR SIMILAR BENEFITS. THE FOLLOWING EXPENSES HAVE BEEN ADDED: 4/2 -$60 BAGGAGE FEE; $112 ESTIMATED ROUNDTRIP TAXI FROM RESIDENCE TO AIRPORT AND RETURN; $200 ESTIMATED ROUNDTRIP TAXI TO/FROM HOTEL; $50 ESTIMATED ROUNDTRIP TAXI FROM HOTEL TO CONVENTION AND RETURN FOR 4 DAYS; 4/6 - REGISTRATION FEE IN THE AMOUNT OF $165 INCLUDES THE FOLLOWING MEALS: BREAKFASTS 4/7 THRU 4/9 AND LUNCH ON 4/7;-$35 ESTIMATED TAXI FROM CONFERENCE 1 ACMG HOTEL TO CONFERENCE 2 SIMD HOTEL; $55.64 LODGING TAXES NOT COVERED BY SPONSOR. WASHINGTON IS NOT A TAX-EXEMPT STATE.</t>
  </si>
  <si>
    <t xml:space="preserve">GALIS, ZORINA </t>
  </si>
  <si>
    <t>DR. GALIS IS ATTENDING THE THE VASCULAR CURES ANNUAL MEETING AND CIRCULATE! DINNER, ALSO THE PROM-PAD WORKING GROUP IN SAN FRANCISCO, CA FROM MAY 2-3, 2019</t>
  </si>
  <si>
    <t>VASCULAR CURES</t>
  </si>
  <si>
    <t>DR. GALIS HAS BEEN INVITED TO ATTEND THE GRC 2019 TISSUE MICROSTRUCTURE IMAGING IN SOUTH HADLEY, MA FROM 7/7-12/2019
THIS IS PART SPONSORED WITH REGISTRATION, INCLUDING HOUSING AND SOME MEALS. HOUSING IS AT MOUNT HOLYOKE COLLEGE, NO RESERVATION PROVIDED.
THE REMAINDER WILL BE CHARGED TO HUBMAP COMMON FUND.</t>
  </si>
  <si>
    <t>GORDON RESEARCH CONFERENCES MO</t>
  </si>
  <si>
    <t>GALPERIN, MICHAEL Y</t>
  </si>
  <si>
    <t>08/07/2019-08/17/2019: GIVING A SCIENTIFIC PRESENTATION ON "DIVERSITY OF C-DI-GMP-BINDING PROTEINS' AT THE NANJING AGRICULTURAL UNIVERSITY, IN NANJING, CHINA.</t>
  </si>
  <si>
    <t>NANJING AGRICULTURAL UNIVERSIT</t>
  </si>
  <si>
    <t>08/07/2019 -08/17/2019</t>
  </si>
  <si>
    <t xml:space="preserve">GAO, BIN </t>
  </si>
  <si>
    <t>DR. GAO WILL TRAVEL TO CHICAGO, IL FROM MAY 7-8, 2019 TO PARTICIPATE IN THE LOYOLA UNIVERSITY CHICAGO'S CANCER BIOLOGY SEMINAR SERIES TAKING PLACE ON MAY 8.  THE TITLE OF HIS TALK WILL BE "ALDH2 DEFICIENCY, ALCOHOLIC LIVER DISEASE AND CANCER."  HIS PARTICIPATION WAS EO APPROVED JANUARY 2019.</t>
  </si>
  <si>
    <t>LOYOLA UNIVERSITY MAYWOOD ILLI</t>
  </si>
  <si>
    <t>DR. GAO WILL TRAVEL TO PARIS, FRANCE TO PARTICIPATE IN THE 1ST INTERNATIONAL SUMMER SCHOOL OF IMRB TAKING PLACE FROM JULY 3 TO 5, 2019.  THE TITLE OF HIS PRESENTATION WILL BE "ALCOHOL IN THE DEVELOPMENT OF LIVER DISEASE."  MEETING ATTENDANCE EO APPROVED IN JANUARY 2019.</t>
  </si>
  <si>
    <t>INSTITUT MONDOR DE RECHERCHE B</t>
  </si>
  <si>
    <t>07/01/2019 -07/05/2019</t>
  </si>
  <si>
    <t>DR. GAO WILL TRAVEL TO SAN ANTONIO, TX TO PARTICIPATE IN THE UNIVERSITY OF TEXAS HEALTH SCIENCE CENTER SAN ANTONIO, DEPARTMENT OF MOLECULAR MEDICINE 2019 FALL SEMINAR SERIES.  THE TITLE OF HIS PRESENTATION WILL BE "ALCOHOLIC LIVER DISEASE AND CANCER."  MEETING EO APPROVED MAY 2019.</t>
  </si>
  <si>
    <t>UNIVERSITY OF TEXAS HEALTH SCI</t>
  </si>
  <si>
    <t>09/03/2019 -09/04/2019</t>
  </si>
  <si>
    <t xml:space="preserve">GARCIA- CLOSAS, MONTSERRAT </t>
  </si>
  <si>
    <t>&lt;OG3-OD-09575-8038750-GENERAL ADMIN&gt; SPONSORED TRIP DR. MONTSERRAT GARCIA-CLOSAS WILL BE TRAVELING FROM WASHINGTON DC TO SAN FRANCISCO CA TO ATTEND THE UCSF BREAST ONCOLOGY PROGRAM SEMINAR ON MAY 8, 2019. SPONSOR WILL COVER ECONOMY FLIGHT AND HOTEL. DINNER ON MAY 8 WILL BE PROVIDED BY SPONSOR. NO REGISTRATION FEE. NO BREAKFAST PROVIDED AT THE HOTEL. DR. GARCIA CLOSAS IS REQUESTING APPROVAL OF ACTUAL SUBSISTENCE FOR SPONSOR IN-KIND LODGING VALUED AT $337.31 WHICH IS 125% OF THE GOVERNMENT ALLOWANCE OF $ 270 .  THIS PERCENTAGE FALLS WITHIN THE 300% THRESHOLD ALLOWED BY THE FTR.  THE SPONSOR HAS NOTED THAT ALL OTHER NON-FEDERAL PARTICIPANTS WILL BE PROVIDED WITH THE SAME ACCOMMODATIONS.</t>
  </si>
  <si>
    <t>REASON FOR AMENDMENT TRAVELER PAID FOR COST OF HOTEL FOR 5 NIGHTS INSTEAD OF THE SPONSOR. &lt;OG3-CAN 8036917-10752 BREAST CANCER RISK MODEL DEVELOPMENT AND VALIDATION&gt; SPONSORED TRIP DR. MONTSERRAT GARCIA CLOSAS WILL BE TRAVELING FROM WASHINGTON DC TO TIROL AUSTRIA TO ATTEND THE BCAST F2F CONSORTIUM MEETING ON JUNE 25, 2019 AND THE ENVISION CONFERENCE FROM JUNE 26 TO 28, 2019, SPONSORED BY THE B-CAST(PROJECT NUMBER 58810) AT NETHERLANDS CANCER INSTITUTE. SPONSOR WILL COVER 5 NIGHTS OF HOTEL FROM JUNE 24 TO 28 AND ECONOMY AIRFARE. SPONSOR WILL ALSO PROVIDE LUNCH AND DINNER FOR 4 DAYS FROM JUNE 25 TO 28. NO REGISTRATION FEE. BREAKFAST PROVIDED BY THE HOTEL.</t>
  </si>
  <si>
    <t>NETHERLANDS CANCER INSTITUTE</t>
  </si>
  <si>
    <t>06/23/2019 -06/29/2019</t>
  </si>
  <si>
    <t>GARMAN, KHALID A</t>
  </si>
  <si>
    <t>DR. GARMAN WILL BE PRESENTING  AT SID'S 2019 MEETING IN CHICAGO, IL 5/7/19 - 5/11/19.</t>
  </si>
  <si>
    <t xml:space="preserve">GATTINONI, LUCA </t>
  </si>
  <si>
    <t>DR. GATTINONI IS INVITED TO SPEAK AT THE INTERNATIONAL REGENSBURG CENTER FOR INTERVENTIONAL IMMUNOLOGY (RCI)  SYMPOSIUM ON SYNTHETIC IMMUNOLOGY AND ENVIRONMENT-ADAPTED REDIRECTION OF T-CELLS, BEING HELD IN REGENSBURG, GERMANY ON JULY 15-19, 2019.  IN-KIND: AIRFARE, LODGING (INCLUDES BREAKFAST), MEALS AND REGISTRATION (NO MEALS).</t>
  </si>
  <si>
    <t>UNIVERSITY OF REGENSBURG</t>
  </si>
  <si>
    <t>07/15/2019 -07/19/2019</t>
  </si>
  <si>
    <t>DR. GATTINONI IS INVITED TO SPEAK AT THE THERAPIES ADVANCED CELLS AND GENES (TACG) SYMPOSIUM: USING GENES AND CELLS TO TREAT CANCER AND OTHER DISEASES BEING HELD IN SAO PAULO, BRAZIL ON AUGUST 30-31, 2019.  IN-KIND:  AIRFARE, LODGING (INCLUDES BREAKFAST), REGISTRATION (NO MEALS), MEALS, AND GROUND TRANSPORTATION IN BRAZIL.</t>
  </si>
  <si>
    <t>ASSOCIACAO BRASILEIRA DE HEMAT</t>
  </si>
  <si>
    <t>DR. GATTINONI IS INVITED TO SPEAK AT THE 2019 CANCER IMMUNE RESPONSIVENESS AND ADOPTIVE CELLULAR THERAPIES WORKSHOPS BEING HELD IN HOUSTON, TX  SEPTEMBER 4-5, 2019.  IN-KIND:  AIRFARE, LODGING (NO BREAKFAST), AND REGISTRATION (INCLUDES B/L ON 9/5).   DR. GATTINONI IS REQUESTING APPROVAL OF ACTUAL SUBSISTENCE FOR SPONSOR IN-KIND LODGING VALUED AT $129 WHICH IS 108% OF THE GOVERNMENT ALLOWANCE OF $120.  THIS PERCENTAGE FALLS WITHIN THE 300% THRESHOLD BY THE FTR.</t>
  </si>
  <si>
    <t>SOCIETY FOR IMMUNOTHERAPY OF C</t>
  </si>
  <si>
    <t>GEORGE, DAVID T</t>
  </si>
  <si>
    <t>DR. GEORGE WILL PARTICIPATE IN A PANEL DISCUSSION AS AN INVITED SPEAKER FOR THE INAUGURAL SUMMIT ROCKEFELLER NEUROSCIENCE INSTITUTE AT WEST VIRGINIA UNIVERSITY MAY 15, 2019 TO MAY 16, 2019. NIH APPROVED 4/11/19</t>
  </si>
  <si>
    <t>MORGANTOWN, WV, US</t>
  </si>
  <si>
    <t>WEST VIRGINIA UNIVERSITY</t>
  </si>
  <si>
    <t>GERMAIN, RONALD N</t>
  </si>
  <si>
    <t>TO PARTICIPATE IN THE PICI SPRING RETREAT FOR THE MEMBERS OF THE SAB
DUE TO HIS EXTENSIVE TRAVEL EXPERIENCE, DR. GERMAIN REQUESTS A REDUCED PER DIEM OF 20% OF MEALS NOT COVERED BY SPONSOR
LATE JUSTIFICATION:  SPONSOR JUST SENT THE INVITATION LETTER (4/10/19).</t>
  </si>
  <si>
    <t>NAPA, CA, US</t>
  </si>
  <si>
    <t>PARKER INSTITUTE FOR CANCER IM</t>
  </si>
  <si>
    <t>DEP CHIEF LYMPHOCYTE BIO SE</t>
  </si>
  <si>
    <t>04/28/2019 -05/01/2019</t>
  </si>
  <si>
    <t>TO PRESENT A LECTURE ON FROM CELL MICROSTATES TO 3D TISSUE ORGANIZATION ?¿¿ FACTORS CONTROLLING THE OPERATION OF THE IMMUNE SYSTEM AT THE SYNTHETIC AND SYSTEMS IMMUNOLOGY CONFERENCE 2019.
LATE JUSTIFICATION INVITATION LETTER JUST RECEIVED
DUE TO HIS EXTENSIVE TRAVEL EXPERIENCE, DR. GERMAIN REQUESTS A REDUCED PER DIEM OF 20 PERCENT OF MEALS NOT COVERED BY SPONSOR</t>
  </si>
  <si>
    <t>SWISS FEDERAL INSTITUTE OF TEC</t>
  </si>
  <si>
    <t>TO PRESENT A LECTURE ON IMAGING IMMUNITY DEVELOPING A DEEP SPATIOTEMPORAL UNDERSTANDING OF INFLAMMATION AND HOST DEFENSE AS PART OF THE DISTINGUISHED LECTURE SERIES AT MCGILL UNIVERSITY.
LATE JUSTIFICATION TRAVEL PLANNER HAS BEEN ILL
DUE TO HIS EXTENSIVE TRAVEL EXPERIENCE, DR. GERMAIN REQUESTS A REDUCED PER DIEM OF MEALS NOT COVERED BY SPONSOR</t>
  </si>
  <si>
    <t>LADY DAVIS INSTITUTE</t>
  </si>
  <si>
    <t>05/13/2019 -05/15/2019</t>
  </si>
  <si>
    <t>TO PRESENT A LECTURE ON IMAGING IMMUNITY IN MANY COLORS AND DIMENSIONS DEVELOPING A DETAILED SPATIOTEMPORAL UNDERSTANDING OF HOST DEFENSE AT THE 11TH INTERNATIONAL SINGAPORE SYMPOSIUM OF IMMUNOLOGY.
DUE TO HIS EXTENSIVE TRAVEL EXPERIENCE, DR. GERMAIN REQUESTS A REDUCED PER DIEM OF 20 PERCENT OF MEALS NOT COVERED BY SPONSOR.
DUE TO BUDGET LIMITATIONS ON THE SPONSOR, THEY ARE FLYING DR. GERMAIN OUT OF NEWARK.  THE LAB WILL PAY THE COST OF GETTING DR. GERMAIN TO THAT AIRPORT AND BACK TO DC.</t>
  </si>
  <si>
    <t>NATIONAL UNIVERSITY OF SINGAPO</t>
  </si>
  <si>
    <t>05/27/2019 -06/03/2019</t>
  </si>
  <si>
    <t>TO PRESENT A LECTURE ON ?¿¿HOW DO SMALL VARIATIONS IN PROTEIN EXPRESSION, CELL STATE, AND SIGNALING RESPONSES IMPACT IMMUNE RESPONSES AND OUR INTERPRETATION OF SINGLE CELL DATA??¿¿ AT THE BOSTON UNIVERSITY BIOINFORMATICS STUDENT-ORGANIZED SYMPOSIUM ON JUNE 5, 2019
DUE TO HIS EXTENSIVE TRAVEL EXPERIENCE, DR. GERMAIN REQUESTS A REDUCED PER DIEM OF 20% OF MEALS NOT COVERED BY SPONSOR</t>
  </si>
  <si>
    <t>06/04/2019 -06/05/2019</t>
  </si>
  <si>
    <t>TO PRESENT A LECTURE ON IMAGING IMMUNITY IN MANY COLORS AND DIMENSIONS: DEVELOPING A DETAILED SPATIOTEMPORAL UNDERSTANDING OF HOST DEFENSE AT THE COLD SPRING HARBOR ASIA MEETING ON SCIENTIFIC AND TECHNICAL ADVANCES IN CANCER IMMUNOLOGY.
THIS FLIGHT HAS BEEN BOOKED AS NON-REFUNDABLE AS THE SPONSOR IS ONLY COVERING $1500 AND BOOKING IN NON-REFUNDABLE SAVES 28 PERCENT OFF THE BUSINESS CLASS FARE.  DR. GERMAIN HAS A MEDICAL WAIVER FOR BUSINESS CLASS.
FOREIGN FLAG AIR CHINA OFFERS THE BEST OPTIONS IN TERMS OF SCHEDULE TO GET FROM BEIJING TO SHANGHAI
NON CONTRACT FLYING INTO BEIJING AND THEN MAKING A CONNECTION FROM THERE TO SHANGHAI IS SUBSTANTIALLY LESS EXPENSIVE AND ALSO GETS HIM INTO THE MEETING LOCATION AT A REASONABLE TIME (AS OPPOSED TO ALMOST MIDNIGHT).
DUE TO HIS EXTENSIVE TRAVEL EXPERIENCE, DR. GERMAIN REQUESTS A REDUCED PER DIEM OF 20 PERCENT OF MEALS NOT COVERED BY SPONSOR.
SPONSOR HAS AGREED TO COVER ONE NIGHT ADDITIONAL AT THE START OF THE MEETING AS DR. GERMAIN IS UNABLE TO GET TO THE SITE IN TIME FOR THE FIRST SESSION WITHOUT IT.</t>
  </si>
  <si>
    <t>SUZHOU, , CHN</t>
  </si>
  <si>
    <t>COLD SPRING HARBOR ASIA</t>
  </si>
  <si>
    <t>06/06/2019 -06/12/2019</t>
  </si>
  <si>
    <t>TO PRESENT A LECTURE ON ?¿¿IMAGING IMMUNITY ?¿¿ USING ADVANCED OPTICAL IMAGING TO GAIN A SPATIO-TEMPORAL UNDERSTANDING OF HOST DEFENSE?¿¿ AS PART OF THE VISITING PROFESSOR SERIES AT THE FEINSTEIN INSTITUTE FOR MEDICAL RESEARCH
DUE TO HIS EXTENSIVE TRAVEL EXPERIENCE, DR. GERMAIN REQUESTS A REDUCED PER DIEM OF 20% OF MEALS NOT PROVIDED BY SPONSOR</t>
  </si>
  <si>
    <t>MANHASSET, NY, US</t>
  </si>
  <si>
    <t>FEINSTEIN INSTITUTE FOR MEDICA</t>
  </si>
  <si>
    <t>06/24/2019 -06/26/2019</t>
  </si>
  <si>
    <t>TO PRESENT A LECTURE ON ?¿¿ORCHESTRATING THE IMMUNE RESPONSE?¿¿ AT THE AAI INTRODUCTORY COURSE IN IMMUNOLOGY, LOS ANGELES, CA.
LATE JUSTIFICATION:  PREPARER HAS BEEN OUT ILL
DUE TO HIS EXTENSIVE TRAVEL EXPERIENCE, DR. GERMAIN REQUESTS A REDUCED PER DIEM OF 20% OF MEALS NOT PROVIDED BY SPONSOR
THERE ARE NO REGISTRATION FEES FOR INSTRUCTORS OR SPEAKERS.</t>
  </si>
  <si>
    <t>TO PARTICIPATE IN THE CZI HUMAN CELL ATLAS SEED NETWORKS KICKOFF MEETING AS A COLLABORATOR.  MEETING IS IN TORONTO, CANADA FROM JULY 29 TO AUGUST 1.
DUE TO HIS EXTENSIVE TRAVEL EXPERIENCE, DR. GERMAIN REQUESTS A REDUCED PER DIEM OF 20 PERCENT OF MEALS NOT PROVIDED IN KIND BY SPONSOR.
LATE JUSTIFICATION NEEDED CLARIFICATION OF FLIGHTS AND COSTS FROM SPONSOR.  RECEIVED ON JUNE 28TH.  TRAVEL ENTERED ON JULY 1ST.  TRAVELER HAS COMPLETED HTSOS TRAINING</t>
  </si>
  <si>
    <t>07/29/2019 -08/01/2019</t>
  </si>
  <si>
    <t>TO PARTICIPATE IN THE IMS ADVISORY COUNCIL MEETING FOR RIKEN CENTER FOR INTEGRATIVE MEDICAL SCIENCES, YOKOHAMA, JAPAN, 08/26-28/19
DUE TO HIS EXTENSIVE TRAVEL EXPERIENCE, DR. GERMAIN REQUESTS A REDUCED PER DIEM OF 20 PERCENT OF MEALS NOT COVERED BY SPONSOR.</t>
  </si>
  <si>
    <t>YOKOHAMA, , JPN</t>
  </si>
  <si>
    <t>RIKEN YOKOHAMA JAPAN</t>
  </si>
  <si>
    <t>08/24/2019 -08/29/2019</t>
  </si>
  <si>
    <t>TO PRESENT A LECTURE ON ?¿¿IMAGING IMMUNITY ?¿¿ USING ADVANCED OPTICAL MICROSCOPY TO DEVELOP A DEEP SPATIOTEMPORAL UNDERSTANDING OF INFLAMMATION, ANTI-CANCER RESPONSES, AND HOST DEFENSE?¿¿ AT BOTH THE SANGER INSTITUTE AND CRICK INSTITUTE.
DUE TO HIS EXTENSIVE TRAVEL EXPERIENCE, DR. GERMAIN REQUESTS A REDUCED PER DIEM OF 20 PERCENT OF ALL MEALS NOT COVERED BY SPONSOR. TRAVELER HAS COMPLETED THE HTSOS AND THE CERTIFICATE IS ATTACHED.</t>
  </si>
  <si>
    <t>FRANCIS CRICK INSTITUTE</t>
  </si>
  <si>
    <t>09/02/2019 -09/06/2019</t>
  </si>
  <si>
    <t>WELLCOME GENOME CAMPUS SCIENTI</t>
  </si>
  <si>
    <t>GERMINO, GREGORY G</t>
  </si>
  <si>
    <t>DR. GERMINO WILL PRESENT THE SHAUL G. MASSRY DISTINGUISHED LECTURE AT THE NATIONAL KIDNEY FOUNDATION SPRING CLINICAL MEETINGS 2019 HELD MAY 8-12, 2019 AT THE HYNES CONVENTION CENTER IN BOSTON, MA  THIS IS AN NIH-APPROVED CONFERENCE WHICH PRESENTS A UNIQUE OPPORTUNITY FOR BUSY RENAL HEALTH CARE PROVIDERS TO LEARN NEW DEVELOPMENTS RELATED TO ALL ASPECTS OF NEPHROLOGY. WHILE THE SPONSOR HAS OFFERED TO ASSIST WITH PER DIEM (UP TO $40/DAY), DR. GERMINO IS NOT ACCEPTING ANY FORM OF DIRECT REIMBURSEMENT FROM THE SPONSOR.  HE IS ACCEPTING SPONSORED IN-KIND FOR COACH CLASS AIRFARE ($676.60), WAIVED REGISTRATION ($700 VALUE), AND LODGING ($290.00 PER NIGHT, INCLUDES FEES/TAXES). FROM THE SPONSOR.</t>
  </si>
  <si>
    <t>NATIONAL KIDNEY FOUNDATION NEW</t>
  </si>
  <si>
    <t>DEPUTY DIRECTOR</t>
  </si>
  <si>
    <t>05/07/2019 -05/12/2019</t>
  </si>
  <si>
    <t>GERMOLEC, DORI R</t>
  </si>
  <si>
    <t>AMENDMENT NOTE- AMENDMENT CREATED TO INCLUDE EXPENSES AND ADJUST TRAVEL DATES RELATED TO DELAYED DEPARTURE AND AIRLINE CHANGE FEE DUE TO A PERSONAL EMERGENCY - EXTENUATING CIRCUMSTANCE.  WITH TRAVELER BEING FORCED TO DELAY HER TRIP, SHE ATTEMPTED TO CONTACT THE SPONSOR WITH NO SUCCESS, THEN CONTACTED THE AIRLINE DIRECTLY TO CHANGE THE DEPARTURE DATE TO 6-2.  SPONSOR WAS ULTIMATELY UNABLE TO PAY FOR THE CHANGE, SO THE TRAVELER PAID FOR THE EXPENSE OUT OF POCKET.  TRAVELER SUPERVISOR, DR. WALKER HAS APPROVED THE BUDGET EXPENSE TO REIMBURSE THE TRAVELER AS THIS WAS AN EXTENUATING CIRCUMSTANCE.  VERIFICATION OF THIS APPROVAL IS INCLUDED IN UPLOADED DOCUMENTS- END OF AMENDMENT NOTES... TRAVELER INVITED TO PARTICIPATE IN THE INTERNATIONAL AGENCY FOR RESEARCH ON CANCER, IARC WORKING GROUP FROM 6/4-6/11, WITH AN ADDITIONAL COORDINATION MEETING ON, JUNE 3, 2019 IN LYON, FRANCE. TRAVELER WILL DEPART RDU 06/1 ARRIVE LYON 6/2. DEPART LYON ON 6/12 ARRIVE RDU 6/12. THE SPONSOR, INTERNATIONAL AGENCY FOR RESEARCH ON CANCER ( IARC) WILL PROVIDE IN-KIND AIRFARE, LODGING AND BREAKFAST INCLUDED WITH LODGING. EFFICIENT SPENDING APPROVAL WAS OBTAINED ON 1/30/19, ETHICS APPROVAL WAS OBTAINED 1/29/19, GFE FOREIGN TRAVEL TICKET SUBMITTED 4/24/19. ALL DOCUMENTS ARE INCLUDED IN THE SCANNED DOCUMENTS PORTION OF THIS TRAVEL AUTHORIZATION. PASSPORT/VISA REQUIRED AND BOTH ARE CURRENT, HTSOS COMPLETED 1/30/19.</t>
  </si>
  <si>
    <t>INTERNATIONAL AGENCY FOR RESEA</t>
  </si>
  <si>
    <t>06/02/2019 -06/12/2019</t>
  </si>
  <si>
    <t>TRAVELER WILL PRESENT AT THE 15TH INTERNATIONAL CONGRESS OF TOXICOLOGY FORUM FROM JULY 15 TO 18, 2019 GMT, IN HONOLULU, HAWAII.  DOMESTIC TRIP PURPOSE WAS USED BECAUSE THE CONFERENCE WAS NOT AN OPTION IN CONCUR AT THE TIME OF TRAVEL AUTHORIZATION SUBMISSION.  THE FORUM IS HOSTED BY THE SOCIETY OF TOXICOLOGY AND THE INTERNATIONAL UNION OF TOXICOLOGY.  TRAVEL DATES ARE JULY 13 AND 19, 2019 EST.  THE SPONSOR, SOT, WILL PROVIDE INKIND ROUNDTRIP ECONOMY AIRFARE, AND 3 NIGHTS LODGING AT GOVERNMENT PER DIEM RATE.  THE FLIGHTS WERE BOOKED OUTSIDE OF TMC THROUGH THE SPONSOR'S TRAVEL MANAGEMENT AGENCY.  LODGING WAS RESERVED OUTSIDE OF TMC THROUGH CONFERENCE HOUSING.  THE REGISTRATION FEE WAS WAIVED BY THE SPONSOR AND MEALS ARE NOT INCLUDED.  CTTS APPROVAL WAS OBTAINED ON APRIL 3, 2019, AN ATTACHMENT G APPROVAL WAS OBTAINED ON JANUARY 2, 2019, AND ETHICS APPROVAL WAS OBTAINED ON DECEMBER 12, 2018, AND THESE ARE ALL INCLUDED IN THE UPLOADED FILE IN THIS AUTHORIZATION.  TRAVELER ANTICIPATES USING COMPENSATORY TIME OFF. SUPERVISOR APPROVAL OBTAINED ON APRIL 29, 2019 AND IS INCLUDED IN THE UPLOADED FILE IN THIS AUTHORIZATION.  HAWAII IS NOT TAX EXEMPT.</t>
  </si>
  <si>
    <t>GETANEH, ABIY T</t>
  </si>
  <si>
    <t>ABIY WILL COMPLETE THE BD FACS LYRIC OPERATOR COURSE (WITH UNIVERSAL LOADER) WHICH IS INCLUDED IN THE PURCHASE OF THE NEW FLOW CYTOMETER IN SAN JOSE, CALIFORNIA FROM 06/03-07/2019.</t>
  </si>
  <si>
    <t>BD BIOSCIENCES CALIFORNIA</t>
  </si>
  <si>
    <t>06/03/2019 -06/07/2019</t>
  </si>
  <si>
    <t xml:space="preserve">GHANY, MARC </t>
  </si>
  <si>
    <t>DR. MARC GHANY WILL BE TRAVELING TO VIRGINIA COMMONWEALTH UNIVERSITY (VCU), RICHMOND, VA TO SPEAK DURING THE 2019 ED MOORE LECTURE DAY.  HE WILL ALSO BE JOINING THERE TEAM FOR GRAND ROUNDS WHILE HE IS THERE.  VCU WILL BE SPONSORING THIS TRIP IN-KIND, PROVIDING, TRAIN TICKETS, RAIL TRIP INSURANCE AND HOTEL ACCOMMODATIONS FOR ONE NIGHT ALONG WITH MEALS WHILE HE IS IN RICHMOND. THEY HAVE ARRANGED GROUND TRANSPORTATION  FOR DR. GHANY TO BE PICKED UP AT THE TRAIN STATION IN RICHMOND WHEN HE ARRIVES AND TAKE HIM TO VCU.  HE WILL ATTEND A FACULTY DINNER ON MAY 9TH AND DR. STERLING WILL TAKE HIM TO HIS HOTEL.  TRANSPORTATION HAS BEEN ARRANGED FOR DR. GHANY TO BE PICKED UP FROM THE HOTEL AND TAKEN TO THE TRAIN STATION ON MAY 10TH FOR HIS RETURN TRIP HOME. DR. GHANY HAS WAIVED THE HONORARIUM AND VCU IS NOT USING ANY FEDERAL FUNDS FOR THIS EVENT. THE SPONSOR IS PROVIDING TRANSPORTATION AND LODGING IN-KIND. THEREFORE, OMEGA WAS NOT USED.</t>
  </si>
  <si>
    <t>VIRGINIA COMMONWEALTH UNIVERSI</t>
  </si>
  <si>
    <t>GILBERT, MARK R</t>
  </si>
  <si>
    <t>DR. GILBERT WILL PRESENT AND CHAIR THE COLD SPRING HARBOR LABORATORY BANBURY CENTER "GLIOBLASTOMA:  WHY IS IMPACTFUL SCIENCE SO HARD TO TRANSLATE?" MEETING BEING HELD IN HUNTINGTON, NY ON APRIL 7-10, 2019. IN-KIND: LODGING AND MEALS (D 4/7; BLD 4/8 AND 4/9; BL 4/10). THERE IS NO REGISTRATION FEE AND DR. GILBERT HAS DECLINED REIMBURSEMENTS.</t>
  </si>
  <si>
    <t>HUNTINGTON, NY, US</t>
  </si>
  <si>
    <t>GILDERSLEEVE, JEFFREY C</t>
  </si>
  <si>
    <t>TRAVELER WILL BE ATTENDING THE ANNUAL GENERAL MEETING ON 5/13-14/19, THEN ATTENDING THE CANADIAN GLYCOMICS SYMPOSIUM ON 5/15-17/19 (WILL BE LEAVING ON 5/16). REGISTRATION PAID IN-KIND BY GLYCONET, WHICH INCLUDES DINNER ON 5/12/19, BREAKFAST, LUNCH, AND DINNER ON 5/13-16/19, BUT TRAVELER WILL BE LEAVING BEFORE DINNER ON 5/16/19. GLYCONET ALSO PROVIDING AIRFARE, IN-KIND LODGING, AND TRANSPORTATION TO/FROM AIRPORT AND HOTEL IN CANADA. HOTEL PROVIDES COMPLIMENTARY INTERNET. NIH TO FUND PARKING, BAGGAGE FEES, MEALS AND INCIDENTALS NOT INCLUDED IN REGISTRATION, AND PHONE CALLS ON 5/12-5/15/19.</t>
  </si>
  <si>
    <t>CANADIAN GLYCOMICS NETWORK EDM</t>
  </si>
  <si>
    <t>05/12/2019 -05/16/2019</t>
  </si>
  <si>
    <t>TRAVELER WILL BE SPEAKING AT THE NANOLITHGRAPHY OF BIOINTERFACES FARADAY CONFERENCE ON THE DATES OF JULY 3 - JULY 5, 2019. HIS TALK IS ENTITLED, "FACTORS CONTRIBUTING TO VARIABILITY OF GLYCAN MICROARRAY BINDING PROFILES" AND WILL BE PRESENTED ON JULY 4, 2019. THE ROYAL SOCIETY OF CHEMISTRY WILL PROVIDE IN KIND REGISTRATION COSTS OF APPROXIMATELY 523.56 USD AND HOTEL ACCOMMODATIONS FROM 7/2 - 7/5 WITH AN APPROXIMATE COST OF 250 USD PER NIGHT. REGISTRATION INCLUDES LUNCH AND DINNER ON 7/4. HOTEL PROVIDES COMPLIMENTARY BREAKFAST. NCI TO FUND FULL MIE ON 7/1 AND 7/2, LUNCH AND DINNER ON 7/5, INCIDENTALS ON 7/4, BAGGAGE FEES, PARKING, AND TAXIS. TRAVELER WILL NO PARTICIPATE IN PRE-DINNER DRINKS ON 7/4. TRAVELER IS IN FLIGHT STATUS ON 7/1 AND DOES NOT REQUIRE LODGING. TRAVELER DECLINES REIMBURSEMENT FOR MILEAGE TO/FROM RESIDENCE AND AIRPORT. HOTEL INCLUDED COMPLIMENTARY INTERNET.</t>
  </si>
  <si>
    <t>ROYAL SOCIETY OF CHEMISTRY MIL</t>
  </si>
  <si>
    <t>GILMAN, CHRISTY ANN L</t>
  </si>
  <si>
    <t>DR. CHRISTY GILMAN IS ACCEPTED TO PARTICIPATE IN FRONTIERS IN HEPATOBILIARY AND GASTROINTESTINAL PHYSIOLOGY AT THE MDI BIOLOGICAL LABORATORY IN SALISBURY COVE, ME, SEPTEMBER 8-14, 2019 ON A GRANT FROM MDI BIOLOGICAL LABORATORY.  AIRFARE BOOKED THROUGH OMEGA BUT NOT LODGING. LODGING IS PROVIDED BY THE SPONSOR, MDI BIOLOGICAL LABORATORY.  THE GRANT WILL COVER MEALS, LODGING AND MATERIALS.  THE REGISTRATION FEE OF $300 WAS PAID ON THE GOVT PCARD.  DR. GILMAN WILL TAKE THE FLIGHT OUT OF DCA TO CATCH THE LAST SHUTTLE HEADING TO THE CONFERENCE SITE ON SEPTEMBER 7TH.  TAKING THE SHUTTLE ROUND TRIP FOR $100 IS MORE COST ADVANTAGEOUS FOR THE GOVERNMENT THAN ROUND TRIP TAXI AT AN ESTIMATED $272</t>
  </si>
  <si>
    <t>MDI BIOLOGICAL LABORATORY</t>
  </si>
  <si>
    <t>09/07/2019 -09/14/2019</t>
  </si>
  <si>
    <t xml:space="preserve">GINIGER, EDWARD </t>
  </si>
  <si>
    <t>DR. GINIGER WILL BE ATTENDING THE AS-NIH-TMU JOINT NEUROSCIENCE SYMPOSIUM APRIL 23-25 IN TAIPEI, TAIWAN.  HE WILL BE GIVING A TALK TITLED:  HOW AN AXON GROWS IN ITS NATIVE ENVIRONMENT: FROM BIOCHEMISTRY AND STATISTICAL PHYSICS TO CELL
BIOLOGY AND NEUROANATOMY IN THE DEVELOPMENT OF THE TSM1 AXON IN DROSOPHILA.  THERE IS NO REGISTRATION FEE FOR THIS SYMPOSIUM.  SPARC APPROVED ON SP011896. APPROVED ODA ATTACHED.</t>
  </si>
  <si>
    <t>GLANCY, BRIAN P</t>
  </si>
  <si>
    <t>DR. GLANCY HAS BEEN INVITED TO GIVE A TALK AT THE CLOCK MEETING IN AMSTERDAM, THE NETHERLANDS, MAY 14-16, 2019.  TRAVELER WILL NEED TO LEAVE ON THE 12TH IN ORDER TO GET THERE ON THE 13TH TO GET SET UP FOR HIS PRESENTATION OVER THE NEXT 3 DAYS OF THE MEETING. HOTEL WAS BOOKED BY SPONSOR BUT CONFIRMATION WILL BE GIVEN TO TRAVELER AND HE WILL TURN IT IN DURING THE VOUCHER TIME. THE SPONSOR IS ALSO COVERING AIRFARE, LUNCH (ON DAYS OF THE CONFERENCE), AND THE REGISTRATION FEE. CAS APPROVAL IS IN PENDING STATUS.  WILL INCLUDE THE CAS APPROVAL WHEN IT IS PROCESSED.</t>
  </si>
  <si>
    <t>ACADEMIC MEDICAL CENTER</t>
  </si>
  <si>
    <t>GLASS, ROGER I</t>
  </si>
  <si>
    <t>DR. ROGER GLASS WAS INVITED TO THE ROTAVIRUS VACCINE MANUFACTURERS MEETING, GENEVA, SWITZERLAND, JUNE 20, 2019. THE AIRFARE, HOTEL, MEALS, GROUND TRANSPORTATION AND INCIDENTAL EXPENSES ARE SPONSORED IN-KIND. THE HOTEL WAS BOOKED IN THE CONFERENCE BLOCK. THE SPONSOR DOCUMENTS AND TRAVEL REQUEST ARE ATTACHED.</t>
  </si>
  <si>
    <t>PATH MALARIA VACCINE INITIATIV</t>
  </si>
  <si>
    <t>DIRECTOR FOGARTY INTL CTR</t>
  </si>
  <si>
    <t>06/19/2019 -06/21/2019</t>
  </si>
  <si>
    <t>DR. ROGER GLASS WAS INVITED TO THE INTERNATIONAL HUMAN FRONTIER SCIENCE PROGRAM ORGANIZATION (HFSP) ANNUAL GENERAL MEETING OF THE BOARD OF TRUSTEES, JULY 8-12, 2019, TOKYO, JAPAN.  HE ARRIVES TOKYO ON JULY 6 TO MEET PROFESSOR WARWICK ANDERSON, HFSP SECRETARY GENERAL AND DR. GUNTRAM BAUER, DIRECTOR OF SCIENTIFIC AFFAIRS AND COMMUNICATIONS.  THE TICKET, LODGING, MEALS AND GROUND TRANSPORTATION ARE SPONSORED IN-KIND, SEE APRIL 25 INVITATION LETTER.  THE SPONSOR DOCUMENTS AND THE TRAVEL REQUEST FORM ARE ATTACHED.</t>
  </si>
  <si>
    <t>HUMAN FRONTIERS SCIENCE PROGRA</t>
  </si>
  <si>
    <t>07/05/2019 -07/13/2019</t>
  </si>
  <si>
    <t>DR. GLASS WAS INVITED TO SPEAK AT THE 7TH ASIAN VACCINE CONFERENCE, YANGON, MYANMAR, SEPT. 13-15, 2019. HE ARRIVES SEPT. 11 FOR A FACULTY MEETING AND DINNER SEPT. 12. LODGING, BREAKFAST AND AIRPORT TRANSFERS ARE SPONSORED IN-KIND. THE HOTEL WAS BOOKED IN THE CONFERENCE BLOCK. HE WILL BE IN BEIJING, CHINA, SEPT. 16-18 TO MEET THE FOLLOWING PEOPLE TO DISCUSS AREAS OF MUTUAL COLLABORATION IN GLOBAL HEALTH RESEARCH - PROF. XIE XINCHENG, VP, NATIONAL NATURAL SCIENCE FOUNDATION OF CHINA, DR. CHEN WANG, VP, CHINESE ACADEMY OF ENGINEERING, DR. MATT BROWN, DIRECTOR, NIH FIC CHINA OFFICE, AND DR. DUAN ZHAO-JUN, DIRECTOR, ENTERIC VIROLOGY LAB. THE TRAVEL REQUESTS ARE ATTACHED.</t>
  </si>
  <si>
    <t>RANGOON, , MMR</t>
  </si>
  <si>
    <t>KENES UNITED KINGDOM</t>
  </si>
  <si>
    <t>09/10/2019 -09/18/2019</t>
  </si>
  <si>
    <t>GOCHUICO, BERNADETTE R</t>
  </si>
  <si>
    <t>THIS IS A SPONSORED, DOMESTIC TRAVEL.  THE SPONSOR IS COVERING THE FOLLOWING EXPENSES IN-KIND:  ROUND TRIP AIRFARE IN THE AMOUNT OF $215.60; MEALS FOR THE FOLLOWING DATES (MAY 29TH - BREAKFAST; MAY 29TH - LUNCH); AND LODGING EXPENSES FOR 1 NITE - $122.00 + LODGING TAXES - $15.25.  ALL OTHER INVITED PARTICIPANTS HAVE BEEN OFFERED THE SAME OR SIMILAR BENEFITS.  THERE IS NO REGISTRATION FEE.  OMEGA WAS NOT USED FOR AIRFARE OR HOTEL RESERVATIONS BECAUSE THE SPONSOR HAS COVERED THIS EXPENSE IN-KIND.  ADDITIONAL EXPENSES PAID BY NIH WERE ALSO ADDED:  POV BETWEEN HOME AND IAD - $29.00; TAXI - AIRPORT TO HOTEL / HOTEL TO AIRPORT - $64.90 - (ONE-WAY) X 2 = $129.80; TAXI - HOTEL TO MEETING SITE / MEETING TO HOTEL - $8.61 (ONE-WAY) X 2 = $17.22 (ROUND-TRIP); PARKING AT IAD AIRPORT ($17 DAY X 2 DAYS = $34.00); BAGGAGE EXPENSE - $30.00 X 2 = $60.00 (ROUND-TRIP); INTERNET SERVICE AT HOTEL ($15 DAY X 2 DAYS = $30.00) AND M&amp;IE THAT IS NOT COVERED BY THE SPONSOR.</t>
  </si>
  <si>
    <t>ORLANDO HEALTH UNIVERSITY OF F</t>
  </si>
  <si>
    <t>05/28/2019 -05/29/2019</t>
  </si>
  <si>
    <t xml:space="preserve">GOEL, SHUBHAM </t>
  </si>
  <si>
    <t>SHUBHAM WILL BE WORKING ON PRIMARY IMMUNODEFICIENCY DISEASES AND TRYING TO EXPLORE THE MOLECULAR</t>
  </si>
  <si>
    <t>GOFF, STEPHANIE L</t>
  </si>
  <si>
    <t>DR. GOFF IS INVITED TO SPEAK AT THE NATIONAL BREAST CANCER COALITION  PROJECT LEAD INSTITUTE IN SAN DIEGO, CA ON JULY 14-19, 2019.  IN-KIND: AIRFARE, LODGING (NO BREAKFAST), AND MEALS.  NO REGISTRATION. AIRFARE IS ONLY A ONE-WAY TICKET, DR. GOFF WILL DEPART ON A PERSONAL TRIP ON 7/20.    DR. GOFF IS REQUESTING APPROVAL OF ACTUAL SUBSISTENCE FOR SPONSOR IN-KIND LODGING VALUED AT $269 WHICH IS 155% OF THE GOVERNMENT ALLOWANCE OF $174.  THIS PERCENTAGE FALLS WITHIN THE 300% THRESHOLD BY THE FTR.  THE SPONSOR HAS NOTED THAT ALL OTHER NON-FEDERAL PARTICIPANTS WILL BE PROVIDED WITH THE SAME ACCOMMODATIONS.</t>
  </si>
  <si>
    <t>NATIONAL BREAST CANCER COALITI</t>
  </si>
  <si>
    <t>07/16/2019 -07/19/2019</t>
  </si>
  <si>
    <t>GOLDBACH MANSKY, RAPHAELA T</t>
  </si>
  <si>
    <t>DR. GOLDBACH-MANSKY HAS BEEN INVITED PARTICIPATE IN THE PEDIATRIC GRAND ROUNDS TO BE HELD IN IOWA CITY, IA ON APRIL 26, 2019.  THE UNIVERSITY OF IOWA CARVER COLLEGE OF MEDICINE AGREES TO PROVIDE THE FOLLOWING GOODS OR SERVICES IN-KIND TO THE NATIONAL INSTITUTES OF HEALTH FOR YOUR ATTENDANCE AND/OR PARTICIPATION IN THE ABOVE MEETING. IN COMPLIANCE WITH FEDERAL REGULATION, NO HONORARIUM WILL BE PROVIDED, AND NO FEDERAL FUNDS ARE BEING USED FOR THE PAYMENT OF TRAVEL EXPENSES.  TRAVEL EXPENSES ARE DERIVED FROM THE STEAD FAMILY DEPARTMENT OF PEDIATRICS, UNIVERSITY OF IOWA CARVER COLLEGE OF MEDICINE. SPONSOR WILL PROVIDE THE FOLLOWING IN-KIND: ROUND-TRIP AIRFARE IN-KIND, AND ONE NIGHT OF LODGING IN-KIND. SPONSOR WILL ALSO PROVIDE THE FOLLOWING MEALS IN KIND AND AT PER DIEM: ON 4/25 DINNER, ON 4/26 (BREAKFAST, LUNCH AND DINNER) AND ON 4/27 ONLY BREAKFAST WILL BE PROVIDED. LASTLY, THE SPONSOR WILL PROVIDE ROUND-TRIP GROUND TRANSPORTATION FROM/TO THE AIRPORT TO/FROM HOTEL IN IOWA. PLANNER IS STILL CURRENTLY WAITING ON LODGING AND GROUND TRANSPORTATION CONFIRMATIONS. SPONSOR WILL BE PROVIDING IN-KIND LODGING VALUED AT $145.00 WHICH IS 154.26 % OF THE GOVERNMENT LODGING ALLOWANCE OF $94.00 FOR IOWA CITY, IA. THIS PERCENTAGE FALLS WITHIN THE 300% THRESHOLD ALLOWED BY THE FEDERAL PER DIEM RATE. THE SPONSOR HAS CONFIRMED THAT ALL OTHER FEDERAL OR NON-FEDERAL PARTICIPANTS WILL BE PROVIDED WITH THE SAME OR SIMILAR ACCOMMODATIONS. LASTLY, DR. GOLDBACH-MANSKY WILL BE STAYING WITH A COLLEAGUE ON FRIDAY NIGHT TO SAVE COSTS TO THE GOVERNMENT. AS OF 3/21, WAITING ON APPROVED ODA FROM OE. THIS WILL BE UPLOADED WHEN RECEIVED BACK FROM THE OE.</t>
  </si>
  <si>
    <t>UNIVERSITY OF IOWA HEALTH CARE</t>
  </si>
  <si>
    <t>DR. GOLDBACH-MANSKY HAS BEEN INVITED TO TO PARTICIPATE IN THE 2ND QIANJIANG INTERNATIONAL CONFERENCE OF PEDIATRIC RHEUMATOLOGY IMMUNOLOGY AND ALLERGY TO BE HELD IN HANGZHOU, ZHEJIANG, CHINA FROM MAY 24-26, 2019. THE TITLE OF HER TALK IS STILL BEING WORKED ON WITH THE ORGANIZATION. THE CHILDREN'S HOSPITAL OF ZHEJIAND UNIVERSITY SCHOOL OF MEDICINE AGREES TO PROVIDE THE FOLLOWING GOODS OR SERVICES IN-KIND TO THE NATIONAL INSTITUTES OF HEALTH FOR HER ATTENDANCE AND/OR PARTICIPATION IN THE ABOVE MEETING. IN COMPLIANCE WITH FEDERAL REGULATION, NO HONORARIUM WILL BE PROVIDED, AND NO FEDERAL FUNDS ARE BEING USED FOR THE PAYMENT OF TRAVEL EXPENSES. TRAVEL EXPENSES ARE DERIVED FROM THE CHILDREN'S HOSPITAL OF ZHEJIANG UNIVERSITY SCHOOL OF MEDICINE. SPONSOR WILL PROVED ROUND-TRIP AIRFARE IN KIND LODGING UP TO $300 FOR HER 2 NIGHT STAY AND THEY WILL PROVIDED THE $120 REGISTRATION FEE IN-KIND. THE SPONSOR WILL ALSO PROVIDE THE FOLLOWING MEALS IN-KIND: 5/25 -  LUNCH, AND 5/26 LUNCH.</t>
  </si>
  <si>
    <t>HANGZHOU, , CHN</t>
  </si>
  <si>
    <t>ZHEJIANG UNIVERSITY</t>
  </si>
  <si>
    <t>05/23/2019 -05/26/2019</t>
  </si>
  <si>
    <t>DR. GOLDBACH-MANSKY HAS BEEN INVITED TO PARTICIPATE IN THE EULAR CONGRESS 2019 TO BE HELD TO BE HELD BETWEEN 12-15 JUNE, 2019, IN MADRID, SPAIN. EULAR- THE EUROPEAN LEAGUE AGAINST RHEUMATISM AGREES TO PROVIDE THE FOLLOWING GOODS OR SERVICES IN-KIND TO THE NATIONAL INSTITUTES OF HEALTH FOR YOUR ATTENDANCE AND/OR PARTICIPATION IN THE ABOVE MEETING. IN COMPLIANCE WITH FEDERAL REGULATION, NO HONORARIUM WILL BE PROVIDED, AND NO FEDERAL FUNDS ARE BEING USED FOR THE PAYMENT OF TRAVEL EXPENSES. TRAVEL EXPENSES ARE DERIVED FROM EULAR ?¿¿ EUROPEAN LEAGUE AGAINST RHEUMATISM, A NON-PROFIT ORGANISATION. THE ACCOMMODATIONS (E.G. TRANSPORTATION, LODGING) PROVIDED ARE COMPARABLE IN VALUE TO THAT OFFERED OR PROVIDED TO OTHER INVITED PARTICIPANTS. THE BREAKDOWN OF TRAVEL EXPENSES TO BE PAID BY THE ORGANIZATION IS AS FOLLOWS. SPONSOR WILL PROVIDE ROUND-TRIP AIRFARE IN-KIND, ALONG WITH LODGING FOR 4 NIGHTS IN-KIND, WAIVED REGISTRATION,
COMPLEMENTARY SESSIONS IN-KIND AND A CONGRESS DINNER IN KIND ON FRIDAY JUNE 14, 2019. THIS WILL ALLOW DR. GOLDBACH-MANSKY TO PRESENT DATA AND OTHER RELEVANT INFORMATION TO COLLEAGUES IN THE SAME FIELD OF AUTOINFLAMMATORY DISEASES. THIS WILL ALSO ALLOW DR. GOLDBACH-MANSKY TO ATTEND THIS MEETING TO HEAR AND CATCH UP ON THE SAME AND RELEVANT TOPICS IN HER RELATED FIELD. LASTLY, MEETING WITH CURRENT COLLEAGUES AND COLLABORATORS WILL ALLOW TO CONTINUE TO DISCUSS SCIENTIFIC INSIGHTS WITH OTHER ATTENDING AT THE MEETING. SPONSOR WILL BE PROVIDING IN-KIND LODGING VALUED AT $258.04 WHICH IS 114.18% OF THE GOVERNMENT LODGING ALLOWANCE OF $226.00 FOR MADRID, SPAIN. THIS PERCENTAGE FALLS WITHIN THE 300% THRESHOLD ALLOWED BY THE FEDERAL PER DIEM RATE. THE SPONSOR HAS CONFIRMED THAT ALL OTHER FEDERAL OR NON-FEDERAL PARTICIPANTS WILL BE PROVIDED WITH THE SAME OR SIMILAR ACCOMMODATIONS. TRAVELER AND MEETING BOTH APPROVED IN NTPS BY NIAID ON 3/6/19.</t>
  </si>
  <si>
    <t>ANNUAL EUROPEAN CONGRESS OF RH</t>
  </si>
  <si>
    <t>DR. GOLDBACH-MANSKY WAS INVITED TO PARTICIPATE IN THE DIVISION OF RHEUMATOLOGY?¿¿S OGRYZLO RESEARCH DAY TO BE HELD IN TORONTO, ONTARIO, CANADA ON JUNE 25, 2019. THE DIVISION OF RHEUMATOLOGY IN THE DEPARTMENT OF MEDICINE AT THE UNIVERSITY OF TORONTO AGREES TO PROVIDE THE FOLLOWING GOODS OR SERVICES IN-KIND TO THE NATIONAL INSTITUTES OF HEALTH FOR YOUR ATTENDANCE AND/OR PARTICIPATION IN THE ABOVE MEETING. IN COMPLIANCE WITH FEDERAL REGULATION, NO HONORARIUM WILL BE PROVIDED, AND NO FEDERAL FUNDS ARE BEING USED FOR THE PAYMENT OF TRAVEL EXPENSES. TRAVEL EXPENSES ARE DERIVED FROM THE DIVISION OF RHEUMATOLOGY?¿¿S NON-UDAF ACCOUNT. SPONSOR WILL PROVIDE ROUND TRIP AIRFARE IN KIND, 2 NIGHTS OF LODGING IN-KIND, DINNER ON JUNE 24 IN-KIND AND LUNCH AND DINNER WILL PROVIDED ON JUNE 25 IN-KIND. SPONSOR WILL ALSO PROVIDE GROUND TRANSPORTATION TO/FROM AIRPORT TO/FROM HOTEL AND VENUES IN-KIND. BOTH THIS TRAVELER AND MEETING WERE APPROVED VIA NTPS ON 3/5/19 BY NIAID. PLEASE NOTE, ODA HAS BEEN SUBMITTED AND PENDING TRAVELER TO SIGN OFF ELECTRONICALLY TO BE SUBMITTED TO ETHIC, ONCE APPROVED, THIS WILL BE UPLOADED SEPARATELY.</t>
  </si>
  <si>
    <t>DR. GOLDBACH-MANSKY HAS BEEN INVITED TO PARTICIPATE IN THE NUCLEIC ACID IMMUNITY IN HEALTH AND DISEASE CONFERENCE TO BE HELD IN MONTE VERIT??, ASCONA, SWITZERLAND FROM SEPTEMBER 22-26, 2019. THE NAI2019 AGREES TO PROVIDE THE FOLLOWING GOODS OR SERVICES IN-KIND TO THE NATIONAL INSTITUTES OF HEALTH FOR YOUR ATTENDANCE AND/OR PARTICIPATION IN THE ABOVE MEETING. IN COMPLIANCE WITH FEDERAL REGULATION, NO HONORARIUM WILL BE PROVIDED, AND NO FEDERAL FUNDS ARE BEING USED FOR THE PAYMENT OF TRAVEL EXPENSES. TRAVEL EXPENSES ARE DERIVED FROM CONGRESSI STEFANO FRANSCINI, ETH ZURICH, SWITZERLAND.THE ACCOMMODATIONS PROVIDED ARE COMPARABLE IN VALUE TO THAT OFFERED OR PROVIDED TO OTHER INVITED PARTICIPANTS. THE BREAKDOWN OF TRAVEL EXPENSES TO BE PAID BY OUR ORGANIZATION IS AS FOLLOWS: ROUND-TRIP AIRFARE, AND LODGING FOR A TOTAL OF 3 NIGHTS IN-KIND. DINNERS AND LUNCHES WILL BE PROVIDED AT THE CONFERENCE IN-KIND. ALL OTHER EXPENSES WILL COME OUT OF THE TADS CAN 8024957. LATE TRAVEL JUSTIFICATION: ALTHOUGH TRAVELER'S ODA WAS APPROVED IN MID-JULY 2019, SPONSORS DID NOT RESPOND UNTIL AFTER AUGUST 3, 2019 TO ARRANGE TRAVEL. FLIGHT AND HOTEL WERE FINALLY BOOKED AND SENT TO TRAVEL PLANNER ON 8/12/2019. THIS TRAVEL WAS APPROVED IN THE NTPS ON 3/28 FOR THE TRAVELER TO ATTEND.</t>
  </si>
  <si>
    <t>CONGRESSI STEFANO FRANSCINI</t>
  </si>
  <si>
    <t>09/22/2019 -09/25/2019</t>
  </si>
  <si>
    <t xml:space="preserve">GOLDMAN, DAVID </t>
  </si>
  <si>
    <t>GIVING A LECTURE AT COLD SPRING HARBOR LABORATORY MEETING COURSE NEUROSCIENCE OF ADDICTION FROM AUGUST 6 TO 8, 2019 IN COLD SPRING HARBOR, NEW YORK.</t>
  </si>
  <si>
    <t>LABORATORY CHIEF</t>
  </si>
  <si>
    <t>08/06/2019 -08/08/2019</t>
  </si>
  <si>
    <t>GOLDSPIEL, BARRY R</t>
  </si>
  <si>
    <t>BARRY GOLDSPIEL IS INVITED TO PARTICIPATE IN THE HOPA ANNUAL MEETING APRIL 3-6 2019 IN FORT WORTH, TX.  THE SPONSOR WILL PROVIDE (ALL IN KIND BY DIRECT PAY), REGISTRATION, HOTEL (4 NIGHTS), AIRFARE. CTOIB WILL PAY FOR GROUND TRANSPORTATION AND MEALS NOT PROVIDED.</t>
  </si>
  <si>
    <t>FORT WORTH, TX, US</t>
  </si>
  <si>
    <t>HEMATOLOGY/ONCOLOGY PHARMACY A</t>
  </si>
  <si>
    <t>PHARMACIST</t>
  </si>
  <si>
    <t>GOLDSTEIN, DAVID S</t>
  </si>
  <si>
    <t>DR. GOLDSTEIN WAS INVITED TO PRESENT AT THE 13TH WORLD CONGRESS ON CONTROVERSIES IN NEUROLOGY (CONY), WHICH WILL BE HELD IN MADRID, SPAIN APRIL 4-7, 2019. TRAVEL DATES 4/2/2019 TO 4/8/2019. THE SPONSOR WILL BE PAYING FOR MEALS AND WILL BE COVERED AS FOLLOWS: BREAKFAST- THE HOTEL ACCOMMODATION IS ON BED AND BREAKFAST BASIS, 3 LUNCHES, A WELCOME RECEPTION ON THE DAY OF ARRIVAL AND A FACULTY DINNER. ALL WILL BE IN-KIND. SPONSOR IS WAIVING THE REGISTRATION FEE AND IS PROVIDING THREE NIGHTS OF LODGING. NO HONORARIUM/FEDERAL FUNDS WILL BE USED TO SPONSOR THIS TRIP. PENDING SPARC ON APPROVAL WITH EXCEPTION SENT. AWAITING APPROVED 
ODA .</t>
  </si>
  <si>
    <t>COMTECMED ISRAEL</t>
  </si>
  <si>
    <t>04/02/2019 -04/08/2019</t>
  </si>
  <si>
    <t>DR. GOLDSTEIN WAS INVITED TO GIVE A LECTURE AT THE EFAS 2019 CONFERENCE THAT IS BEING HELD ON MAY 9TH AND MAY 10TH, 2019 IN LEIDEN, THE NETHERLANDS (25 MILES FROM AMSTERDAM). THE TITLE OF THE LECTURE THAT HE WILL LECTURE IS ,"DRUG TREATMENT OF NEUROGENIC ORTHOSTATIC HYPOTENSION." THIS IS A SPONSORED TRAVEL THAT WILL BE COVERING THE HOTEL AND 3 BREAKFASTS, 2 LUNCHES AND 2 DINNERS. DR. GOLDSTEIN WILL BE TRAVELING ON MAY 7TH FROM DCA ARRIVING TO AMSTERDAM ON MAY 8TH IN THE MORNING. HE WILL BE RETURNING BACK ON MAY 11TH FROM AMSTERDAM AND ARRIVING TO DCA THE SAME DAY. THE SPONSOR HAS ALSO WAIVED THE REGISTRATION FEE. NO HONORARIUM /FEDERAL FUNDS WILL BE USED TO SPONSOR THIS TRIP. ATTACHED WILL BE THE SPARC APPROVAL, ODA AND HTSOS TRAINING.</t>
  </si>
  <si>
    <t>LEIDEN UNIVERSITY</t>
  </si>
  <si>
    <t>DR. GOLDSTEIN HAS BEEN INVITED TO TWO CONFERENCES DURING THE WEEK OF JULY 24TH TO JULY 28TH, 2019. THE FIRST CONFERENCE THAT HE WILL BE ATTENDING WILL BE THE ISAN CONFERENCE IN LOS ANGELES, CA IN WHICH HE WILL BE IN ATTENDANCE FROM JULY 24TH TO JULY 27TH, 2019. HIS TALK DURING THIS CONFERENCE WILL BE " AUTOTOXICITY: A NEW PARADIGM TO EXPLAIN CATECHOLAMINERGIC NEURIDEGENERATION IN THE BRAIN AND HEART." THE SPONSOR FOR ISAN HAS OFFERED TO COVER THE AIRFARE, HOTEL, REGISTRATION FEE WHICH IS $600 AND TRANSPORT TO AND FROM LAX AIRPORT. THE REGISTRATION WILL INCLUDE TWO MEALS PER DAY (BREAKFAST AND LUNCH).  DR. GOLDSTEIN IS SCHEDULED TO LEAVE FROM IAD DULLES AIRPORT ON JULY 24TH ARRIVING TO LAX THAT SAME EVENING. HE WILL BE STAYING AT LUSKIN HOTEL RESERVATION # 78772072 FROM 7/24/2019 TO 7/27/2019. ON JULY 27TH HE WILL FLY OUT OF LAX AIRPORT IN THE MORNING ARRIVING TO PHILADELPHIA INTERNATIONAL AIRPORT THAT SAME AFTERNOON TO ATTEND THE DYSAUTONOMIA INTERNATIONAL CONFERENCE ON JULY 28TH TO SPEAK. THIS CONFERENCE WILL BE HELD AT HE LOEWS PHILADELPHIA HOTEL. THE SPONSOR OF THIS CONFERENCE WILL BE COVERING HOTEL ACCOMMODATIONS FOR JULY 27TH.  REGISTRATION INCLUDES LUNCH ON THE JULY 27TH AND 28TH (ARRIVES TOO LATE FOR LUNCH ON JULY 27) AS WELL AS A DINNER ON JULY 27TH. HE WILL BE STAYING AT THE LOEWS PHILADELPHIA HOTEL RESERVATION #22716312. HIS TALK WHILE IN PHILADELPHIA WILL BE "OVERVIEW OF THE AUTONOMIC NERVOUS SYSTEM: WHERE IS IT LOCATED &amp; WHAT DOES IT DO?" THE REGISTRATION FEE OF $350 HAS BEEN WAIVED BY THE SPONSOR. HE WILL CATCH A BUS FROM PHILADELPHIA TO MD THE EVENING OF JULY 28TH, 2019. A CENTRAL NIH CAN WILL PAY FOR THE BUS AS THERE ARE SEVERAL MEETING PARTICIPANTS RETURNING TO NIH.</t>
  </si>
  <si>
    <t>DYSAUTONOMIA FOUNDATION</t>
  </si>
  <si>
    <t>INTERNATIONAL SOCIETY FOR AUTO</t>
  </si>
  <si>
    <t>GOLDSZMID, SILVANA R</t>
  </si>
  <si>
    <t>INVITED TO PRESENT SEMINARS AT UCSF ON 4/29/19, AND AT GENENTECH ON 4/30/19.  TITLE OF SEMINARS FOR BOTH SEMINAR SERIES, ?¿¿MICROBIOTA-NEUTROPHIL CROSS-TALK IN CANCER THERAPY?¿¿.  SPONSOR, GENENTECH WILL PROVIDED RT AIRFARE, HOTEL (2 NIGHTS -- 4/29 &amp; 4/30), MEALS (IN CA -- 4/29 &amp; 4/30) IN KIND.   NCI THERE IS NO REGISTRATION FEE ASSOCIATED WITH EITHER SEMINAR.  DR. GOLDSZMID IS REQUESTING APPROVAL OF ACTUAL SUBSISTENCE FOR SPONSOR-IN KIND LODGING VALUED AT $380 WHICH IS 141% OF THE GOVERNMENT ALLOWANCE OF $270.  THIS PERCENTAGE FALLS WITHIN THE 300% THRESHOLD ALLOWED BY THE FTR.  THE SPONSOR HAS NOTED THAT ALL OTHER NON-FEDERAL PARTICIPANTS WILL BE PROVIDED WITH THE SAME ACCOMMODATIONS.  NCI WILL COVER ALL OTHER EXPENSES. AEA MEMO ATTACHED FOR NIGHT OF 4/28/19 PAID BY NCI.</t>
  </si>
  <si>
    <t>5/22-24/19:  INVITED TO PRESENT SEMINAR AT THE DEPARTMENT OF IMMUNOLOGY, IMMUNOBIOLOGY SEMINAR SERIES AT YALE UNIVERSITY SCHOOL OF MEDICINE.  TITLE OF SEMINAR: MONONUCLEAR PHAGOCYTE DYNAMICS DURING CHRONIC INFLAMMATION.  SPONSOR COVERING RT TRAIN (ACELA, JUSTIFICATION INCLUDED IN PKG), HOTEL (5/22-23) AND MEALS (DINNER ON 5/22; ALL MEALS ON 5/23/19 AND BREAKFAST ON 5/24/19).  DR. GOLDSZMID IS REQUESTING APPROVAL OF ACTUAL SUBSISTENCE FOR SPONSOR IN-KIND LODGING VALUED AT $149 (5/22/19) AND $199 (5/23/19) WHICH IS 134% AND 179% OF THE GOVERNMENT ALLOWANCE OF $111.  THIS PERCENTAGE FALLS WITHIN THE 300% THRESHOLD ALLOWED BY THE FTR.  THE SPONSOR HAS NOTED THAT ALL OTHER NON-FEDERAL PARTICIPANTS WILL BE PROVIDED WITH THE SAME ACCOMMODATIONS.  NCI TO COVER ALL OTHER EXPENSES.</t>
  </si>
  <si>
    <t>05/22/2019 -05/24/2019</t>
  </si>
  <si>
    <t>6/10/19: QINGDAO, CHINA: COLLABORATION MEETING WITH DR. SEBASTIAN AMIGORENA OF THE INSTITUT CURRIE, NCI TO COVER EXPENSES.  SPONSOR 1: 6/11-14/19: QINGDAO, SHANDONG, CHINA: INVITED SPEAKER AT A NATURE CONFERENCE: GRAND CHALLENGES IN IMMUNOLOGY: IMMUNOTHERAPY FOR CANCER AND BEYOND IN CHINA.  SPONSOR 1 PROVIDING "IN KIND" ONE WAY AIRFARE, 4 NIGHTS LODGING 6/10-13, REGISTRATION ($600, INCLUDES LUNCH 6/12-13), MEALS B, D 6/11-14TH AND GROUND TRANSPORTATION DURING THE CONFERENCE.    6/15/19: PERSONAL DAY, JUSTIFICATION IS MORE COST ADVANTAGEOUS TO THE GOVT TO KEEP TRAVELER IN DUTY STATUS IN CHINA THEN FLY THEM HOME AND BACK.  SPONSOR 2: 6/16-18/19, TRENTO, ITALY: INVITED SPEAKER AT THE 31ST PEZCOLLER SYMPOSIUM, "CANCER AS A CORRUPTED TISSUE" IN TRENTO, ITALY.  SPONSOR PROVIDING "IN KIND" 3 NIGHTS LODGING 6/16-18, REGISTRATION ($274.10, INCLUDES LUNCH/DINNER 6/17, LUNCH 6/18), MEALS: DINNER 6/16, BREAKFAST 6/17, BREAKFAST AND DINNER 6/18 AND GROUND TRANSPORTATION TO/FROM AIRPORT AND RETURN AIRFARE TO DC.  SPONSOR 3: 6/19-21/19, MILAN, ITALY: SEMINAR SPEAKER FOR EDUCATION PROGRAM FOR PHD STUDENTS AT FONDAZIONE IRCCS  ISTITUTO NAZIONALE DEI TUMORI (INT).  SPONSOR PROVIDING "IN KIND" 2 NIGHTS LODGING 6/19-20 (BREAKFAST INCLUDED IN HOTEL FEE) AND TRAIN FROM TRENTO TO MILAN.   6/21/19, MILAN, ITALY: COLLABORATION WITH DR. NORAM MAUGERI OF SAN RAFFAELE SCIENTIFIC INSTITUTE AND VITA-SALUE SAN RAFFAELE UNIVERSITY; TRAVELER "COULD HAVE" LEFT 6/22 BUT WILL REMAIN UNTIL 6/23 AND FLY HOME (AIRFARE IN KIND BY SPONSOR 2).  NCI TO COVER ALL OTHER EXPENSES.  NO FFS INCLUDED WITH ALL 3 SPONSORS.</t>
  </si>
  <si>
    <t>QINGDAO, , CHN</t>
  </si>
  <si>
    <t>FONDAZIONE IRCCS ISTITUTO NAZI</t>
  </si>
  <si>
    <t>06/08/2019 -06/23/2019</t>
  </si>
  <si>
    <t>PEZCOLLER FOUNDATION</t>
  </si>
  <si>
    <t>UNIVERSITY OF SCIENCE AND TECH</t>
  </si>
  <si>
    <t xml:space="preserve">GONCEARENCO, ALEXANDR </t>
  </si>
  <si>
    <t>08/05/2019 TO 08/14/2019: INVITED TO GIVE A SEMINAR ON CBB/NCBI PROJECT MUTAGENE AND PARTICIAPTE IN A SOFTWARE DEMO, AND HACKATHON SESSIONS AT QUEEN'S UNIVERSITY IN KINGSTON, ONTARIO, CANADA.</t>
  </si>
  <si>
    <t>[OTHER], , CAN</t>
  </si>
  <si>
    <t>QUEENS UNIVERSITY CANADA</t>
  </si>
  <si>
    <t>08/05/2019 -08/14/2019</t>
  </si>
  <si>
    <t xml:space="preserve">GONZALEZ, ERIC </t>
  </si>
  <si>
    <t>DR. ERIC GONZALEZ WAS INVITED TO THE 12TH INTERNATIONAL ISSX MEETING HELD ON JULY 28TH-JULY31ST IN PORTLAND OREGON. THE INTERNATIONAL SOCIETY FOR STUDY OF XENOBIOTICS HAS OFFERED TO COVER ALL COST ASSOCIATED WITH AIRFARE AND LODGING FOR TWO NIGHTS (JULY 28TH AND 29TH). THE REGISTRATION FEE OF $350.00 WAS ALSO WAIVED BY THE SPONSOR. ALL NON FTE SPONSORSHIP FORMS HAVE BEEN COMPLETED. DR. GONZALEZ WILL BE CO-MODERATING SESSION AT THE CONFERENCE AS WELL AS PRESENTING A POSTER.</t>
  </si>
  <si>
    <t>PORTLAND, OR, US</t>
  </si>
  <si>
    <t>INTERNATIONAL SOCIETY FOR THE</t>
  </si>
  <si>
    <t>07/28/2019 -07/31/2019</t>
  </si>
  <si>
    <t>GONZALEZ, FRANK J</t>
  </si>
  <si>
    <t>GIVING 2 LECTURES TO FACULTY AND STUDENTS AT THE SUN YAT-SEN UNIVERSITY FROM 8/5/2019-8/12/2019. SPONSORED IN KIND EXPENSES ARE ROUND-TRIP AIRFARE AND 6 NIGHTS OF LODGING. THE HOTEL INCLUDES BREAKFAST.</t>
  </si>
  <si>
    <t>SUN YAT SEN UNIVERSITY</t>
  </si>
  <si>
    <t>08/05/2019 -08/12/2019</t>
  </si>
  <si>
    <t xml:space="preserve">GOROSPE, MYRIAM </t>
  </si>
  <si>
    <t>TRAVELER WILL ATTEND AND SPEAK AT THE 5TH ANNUAL NON-CODING RNA SYMPOSIUM OF THE INSTITUTE FOR RNA MEDICINE ON APRIL 24-25TH, 2019; HOSTED BY THE HARVARD MEDICAL SCHOOL INITIATIVE FOR RNA MEDICINE AND THE CANCER CENTER AT BETH ISRAEL DEACONESS MEDICAL CENTER. THERE IS NO REGISTRATION FEE. SPONSOR PAID ROUND-TRIP AIRFARE TO BOS FROM BWI FOR 171.96 DOLLARS; AND LODGING AT THE COURTYARD BY MARRIOTT IN BROOKLINE FOR 279.00 DOLLARS, IN-KIND.DR. GOROSPE IS REQUESTING APPROVAL OF ACTUAL SUBSISTENCE FOR SPONSOR IN-KIND LODGING VALUED AT $279 WHICH IS 102.2% OF THE GOVERNMENT ALLOWANCE OF $273. THIS PERCENTAGE FALLS WITHIN THE 300% THRESHOLD ALLOWED BY THE FTR. THE SPONSOR HAS NOTED THAT ALL OTHER NON-FEDERAL PARTICIPANTS WILL BE PROVIDED WITH THE SAME ACCOMMODATIONS. SPONSOR WILL PROVIDE DINNER ON 4.24, AND BREAKFAST, LUNCH ON 4.25. ODA WAS APPROVED ON 2/14/2019. TRAVELER WILL TAKE POV TO AND FROM BWI AND WILL PARK AT THE AIRPORT. TRAVELER WILL NOT ACCEPT ANY ALCOHOLIC DRINKS.</t>
  </si>
  <si>
    <t>BETH ISRAEL DEACONESS MEDICAL</t>
  </si>
  <si>
    <t>04/24/2019 -04/25/2019</t>
  </si>
  <si>
    <t>TRAVELER WILL ATTEND AND SPEAK AT THE MOLECULAR CELL BIOLOGY SEMINAR SERIES AT THE STATE UNIVERSITY OF NEW YORK DOWNSTATE MEDICAL CENTER FROM MAY 28-29, 2019 IN BROOKLYN, NY. THERE IS NO REGISTRATION FEE. SPONSOR PAID ROUND-TRIP AIRFARE TO JFK FROM BWI FOR 185.60 DOLLARS; AND LODGING AT NEW YORK MARRIOTT AT THE BROOKLYN BRIDGE FROM 5.28 TO 5.29 FOR 260.78 DOLLARS, IN-KIND. SPONSOR WILL PROVIDE DINNER ON 5.28, AND BREAKFAST AND LUNCH ON 5.29. ODA WAS APPROVED ON 2.11.2019. TRAVELER WILL TAKE POV TO AND FROM BWI AND WILL PARK AT THE AIRPORT. DR. GOROSPE IS REQUESTING APPROVAL OF ACTUAL SUBSISTENCE FOR SPONSOR IN-KIND LODGING VALUED AT $260.78 WHICH IS 103.5% OF THE GOVERNMENT ALLOWANCE OF $253. THIS PERCENTAGE FALLS WITHIN THE 300% THRESHOLD ALLOWED BY THE FTR. THE SPONSOR HAS NOTED THAT ALL OTHER NON-FEDERAL PARTICIPANTS WILL BE PROVIDED WITH THE SAME ACCOMMODATIONS. TRAVELER WILL NOT ACCEPT ANY ALCOHOLIC DRINKS.</t>
  </si>
  <si>
    <t>TRAVELER WILL BE ATTENDING AND SPEAKING AT THE KOREAN SOCIETY FOR BIOCHEMISTRY AND MOLECULAR BIOLOGY (KSBMB) INTERNATIONAL CONFERENCE 2019 FROM JUNE 2ND TO JUNE 5TH, 2019 IN JEJU, SOUTH KOREA. SPONSOR PROVIDED ROUNDTRIP AIRFARE FROM BWI TO JEJU, KOREA. FOREIGN FLAG CARRIER FOR AIR CANADA, KOREAN AIR ATTACHED. REGISTRATION OF FEE OF 700 DOLLARS WAS PAID IN-KIND BY SPONSOR. REGISTRATION FEE DOES NOT INCLUDE MEALS. SPONSOR WILL PROVIDE BREAKFAST ON JUNE 2 TO JUNE 5, LUNCH JUN 2 TO JUNE 4, AND DINNER JUNE 1 TO JUNE 4. SPONSOR WILL ALSO PROVIDE LODGING FOR 246.02 DOLLARS PER NIGHT, IN-KIND. DR. GOROSPE IS REQUESTING APPROVAL OF ACTUAL SUBSISTENCE FOR SPONSOR IN?¿¿KIND LODGING VALUED AT 246.02 DOLLARS WHICH IS 109.42% OF THE GOVERNMENT ALLOWANCE OF $225. THIS PERCENTAGE FALLS WITHIN THE 300% THRESHOLD ALLOWED BY THE FTR. THE SPONSOR HAS NOTED THAT ALL OTHER NON?¿¿FEDERAL PARTICIPANTS WILL BE PROVIDED WITH THE SAME ACCOMMODATIONS. VISA IS REQUIRED TO ENTER KOREA AND IS CURRENTLY PROCESSING. HT401 COMPLETED MARCH 30TH, 2018.</t>
  </si>
  <si>
    <t>CHEJU, , KOR</t>
  </si>
  <si>
    <t>INHA UNIVERSITY MEDICAL SCHOOL</t>
  </si>
  <si>
    <t>06/01/2019 -06/05/2019</t>
  </si>
  <si>
    <t>TRAVELER WILL BE SPEAKING AND ATTENDING THE 3RD INTERNATIONAL CONFERENCE ON THE LONG AND THE SHORT OF NON-CODING RNAS ON JUNE 18TH TO JUNE 23RD, 2019 IN CHANIA, CRETE, GREECE. REGISTRATION BREAKDOWN IS 700 EUR LODGING (5 NIGHTS), 500 EUR REGISTRATION FEES, AND 275 EUR MEALS; TO TOTAL 1475 EUR. SPONSOR PAID 1000 EUR, AND TRAVELER PAID REMAINING 475 EUR = 538.18 USD.  MEALS INCLUDE; BREAKFAST ON JUNE 19, 20, 21, 22, 23; LUNCH ON JUNE 19, 20, 21, 22; AND DINNER ON JUNE 18, 19, 20, 21, 22. TRAVELER IS REQUESTING APPROVAL OF ACTUAL SUBSISTENCE FOR SPONSOR IN-KIND LODGING VALUED AT $158.16 WHICH IS 100.73% OF THE GOVERNMENT ALLOWANCE OF $157. THIS PERCENTAGE FALLS WITHIN THE 300% THRESHOLD ALLOWED BY THE FTR. THE SPONSOR HAS NOTED THAT ALL OTHER NON-FEDERAL PARTICIPANTS WILL BE PROVIDED WITH THE SAME ACCOMMODATIONS.  TRAVELER WILL TAKE POV TO IAD AND WILL PARK AT THE AIRPORT. ODA APPROVED ON MARCH 29, 2019. VISA IS CURRENTLY PROCESSING. HT401 HTSOS TRAINING COMPLETED MARCH 30TH, 2018. TRAVELER WILL NOT ACCEPT ANY ALCOHOLIC DRINKS. ON 6/23, TRAVELER WILL NOT RECEIVE BREAKFAST PROVIDED BY SPONSOR DUE TO RETURN FLIGHT.</t>
  </si>
  <si>
    <t>IRAKLION (CRETE), , GRC</t>
  </si>
  <si>
    <t>AEGEAN CONFERENCES BRYN MAWR P</t>
  </si>
  <si>
    <t>06/17/2019 -06/23/2019</t>
  </si>
  <si>
    <t>TRAVELER WILL BE SPEAKING AT THE EUROPEAN MOLECULAR BIOLOGY WORKSHOP: PROTEIN SYNTHESIS AND TRANSLATIONAL CONTROL FROM 9.4 TO 9.7.2019 IN HEIDELBERG, GERMANY. SPONSOR WILL PROVIDE LODGING, REGISTRATION, AND MEALS IN KIND. MEALS INCLUDED IN THE REGISTRATION FEE ARE; DINNER ON 9.4, LUNCH AND DINNER ON 9.5, LUNCH AND DINNER ON 9.6 , AND LUNCH ON 9.7. LODGING INCLUDES BREAKFAST 9.4 TO 9.7. SPONSOR WILL ALSO PROVIDE REIMBURSEMENT FOR AIRFARE TO THE AMOUNT OF 1425 DOLLARS WITHIN THREE MONTHS AFTER THE MEETING. EMBLS INTERNAL OPERATIONS CANNOT SUPPORT ARRANGING FOR IN-KIND FLIGHT ARRANGEMENTS. THERE ARE NO KNOWN ISSUES OF THE GIVEN SPONSOR NOT PROVIDING TIMELY CASH REIMBURSEMENT. STO TRAVEL WAIVER REQUEST FORM ATTACHED. ODA APPROVED ON 6.6.2019. HT401 HIGH THREAT SECURITY OVERSEAS SEMINAR ON MARCH 30TH , 2018. TRAVELER WILL NOT ACCEPT ANY ALCOHOLIC DRINKS.</t>
  </si>
  <si>
    <t>TO GIVE TALK AT THE GENETICS SUMMER SCHOOL IN PULA, ITALY ON SEPTEMBER 19-20, 2019. TO ATTEND SITE - VISIT MEETINGS DISCUSSING SCIENTIFIC RESULTS AND MANUSCRIPTS IN LANUSEI AND CAGLIARI, ITALY ON SEPTEMBER 21-24, 2019. THERE IS NO REGISTRATION FEE. SPONSOR WILL PROVIDE LODGING AND AIRFARE IN KIND. MEALS WILL BE PROVIDE INKIND, 19 20 21 BREAKFAST LUNCH AND DINNER, 22 BREAKFAST, 23 BREAKFAST LUNCH AND DINNER, 24 BREAKFAST. TRAVELER WILL NOT ACCEPT ALCOHOLIC BEVERAGES OFFERED BY SPONSOR.</t>
  </si>
  <si>
    <t>CONSIGLIO NAZIONALE DELLE RICE</t>
  </si>
  <si>
    <t>09/18/2019 -09/24/2019</t>
  </si>
  <si>
    <t>TRAVELER WILL BE SPEAKING AT THE INTERNATIONAL CONFERENCE OF THE KOREA SOCIETY FOR MOLECULAR AND CELLULAR BIOLOGY 2019 IN SEOUL, KOREA FROM SEPTEMBER 29 TO OCTOBER 4, 2019. SPONSOR WILL COVER FLIGHT, REGISTRATION, LODGING AND MEALS. REGISTRATION FEE IS 300 DOLLARS. LODGING IS 144.31 DOLLARS PER NIGHT. MEALS PROVIDED ARE BREAKFAST, LUNCH, AND DINNER SEPT 30, OCT 1, 2, 3, AND BREAKFAST OCT 4. ODA APPROVED 6.11.2019. TRAVELER WILL NOT ACCEPT ANY ALCOHOLIC DRINKS. PART 2 OF THIS TRIP IS ON TANUM0LZOO.</t>
  </si>
  <si>
    <t>KOREAN SOCIETY FOR MOLECULAR A</t>
  </si>
  <si>
    <t>GOROSPE, SHIRLEY Y</t>
  </si>
  <si>
    <t>SPECIAL LOVE CAMP FANTASTIC
FRONT ROYAL VA</t>
  </si>
  <si>
    <t>GOTSCHLICH, EMILY C</t>
  </si>
  <si>
    <t>DR. GOTSCHLICH ATTENDING THE 2019 CHILDHOOD ARTHRITIS AND RHEUMATOLOGY RESEARCH ALLIANCE (CARRA) ANNUAL SCIENTIFIC MEETING.  SHE WILL BE ROOMING WITH ANOTHER CARRA ATTENDEE - DR. KATHLEEN VAZZANA</t>
  </si>
  <si>
    <t>CARRA MILWAUKEE WI</t>
  </si>
  <si>
    <t>04/10/2019 -04/14/2019</t>
  </si>
  <si>
    <t>GOTTESMAN, MICHAEL M</t>
  </si>
  <si>
    <t>DR. GOTTESMAN WILL BE SPEAKING AT THE VALLEE FOUNDATIONS ANNUAL MEETING AND SYMPOSIUM IN BOSTON, MA 6/28-30/19. THE VALLEE FOUNDATION WILL BE COVERING HIS COST IN-KIND FOR FLIGHT, HOTEL, AND MEALS. HOTEL COST IS $405 /NIGHT WHICH IS 148% OF THE PER DIEM RATE OF $273. . THIS PERCENTAGE FALLS WITHIN THE 300% THRESHOLD ALLOWED BY THE FTR. THE SPONSOR HAS NOTED THAT ALL OTHER NON-FEDERAL PARTICIPANTS WILL BE PROVIDED WITH THE SAME ACCOMMODATIONS.  THERE IS NO REGISTRATION FEE, ATTENDANCE IS BY INVITATION ONLY, CTPS IS  NOT REQUIRED</t>
  </si>
  <si>
    <t>BERT L N KUGGIE VALLEE FOUNDAT</t>
  </si>
  <si>
    <t xml:space="preserve">GOTTESMAN, SUSAN </t>
  </si>
  <si>
    <t>TRAVELER HAS BEEN INVITED TO TRAVEL TO SAN FRANCISCO TO PRESENT A SEMINAR MAY 14TH ENTITLED "POST-TRANSCRIPTIONAL REGULATION AND THE BACTERIAL RESPONSE TO STRESS" AS PART OF THE MICROBIAL PATHOGENESIS AND HOST DEFENSE/BIO HUB SEMINAR SERIES AT THE DEPARTMENT OF MICROBIOLOGY AND IMMUNOLOGY, UNIVERSITY OF CALIFORNIA, SAN FRANCISCO. TRAVELER WILL DEPART DCA AT 12:30PM ARRIVING IN SAN FRAN AT 3:35PM. TRAVELER WILL STAY AT THE STANYAN PARK HOTEL. THE ADDRESS OF THE HOTEL IS 750 STANYAN STREET, SAN FRANCISCO CA 94117. THE HOTEL PROVIDES FREE BREAKFAST. THE TRAVELER WILL THEN DEPART AFTER THE SEMINAR MAY 15TH AT 3:45PM ARRIVING BACK AT DCA AT 11:55AM SAME DAY. THE SPONSOR, WILL PROVIDE IN-KIND ONE RT ECONOMY AIRFARE, 2 NIGHTS LODGING AND ALL MEALS.</t>
  </si>
  <si>
    <t>TRAVELER HAS BEEN INVITED TO ATTEND AND PRESENT AT THE 6TH MOLECULAR MICROBIOLOGY MEETING BEING HELD AT THE CENTRE FOR BACTERIAL CELL BIOLOGY, NEWCASTLE UNIVERSITY JUNE 17 TO JUNE 18. THERE IS A REGISTRATION FEE OF $102 WAIVED IN-KIND. THE REGISTRATION FEE INCLUDES LUNCH ON JUNE 17 AND JUNE 18 AS WELL AS DINNER ON JUNE 17.TRAVELER WILL DEPART IAD AT 6:25PM JUNE 15 ARRIVING NEXT DAY AT 3:40PM JUNE 16. TRAVELER WILL STAY 3 NIGHTS AT THE SANDMAN SIGNATURE NEWCASTLE HOTEL. THE ADDRESS OF THE HOTEL IS GALLOWGATE, NEWCASTLE UPON TYNE, NE1 4SD. TRAVELER IS REQUESTING APPROVAL OF ACTUAL SUBSISTENCE FOR SPONSORED IN-KIND TRAVEL LODGING VALUED AT $329, WHICH IS 158% OF THE GOVERNMENT ALLOWANCE OF $207.  THIS PERCENTAGE FALLS WITHIN THE 300% THRESHOLD ALLOWED BY THE FTR.  THE SPONSOR NOTED THAT ALL INVITED SPEAKERS WILL BE PROVIDED THE SAME ACCOMMODATIONS AT THE SAME COSTS. TRAVELER WILL DEPART JUNE 19 AT 11:25AM ARRIVING BACK AT IAD AT 7:50PM. THE SPONSOR WILL COVER IN-KIND ONE RT AIRFARE, 3 NIGHTS LODGING AND WAIVED REGISTRATION FEE.</t>
  </si>
  <si>
    <t>[OTHER], , GBR</t>
  </si>
  <si>
    <t>NEWCASTLE UNIVERSITY</t>
  </si>
  <si>
    <t>06/15/2019 -06/19/2019</t>
  </si>
  <si>
    <t>TRAVELER HAS BEEN INVITED TO GIVE A SEMINAR AND MEET WITH FACULTY AND STUDENTS AT THE DEPARTMENT OF MOLECULAR AND HUMAN GENETICS AT BAYLOR COLLEGE OF MEDICINE, HOUSTON TEXAS SEPTEMBER 17TH. TRAVELER WILL DEPART SEPTEMBER 16TH AT 5:05PM FROM IAD ARRIVING AT IAH AT 7:17PM. TRAVELER WILL STAY AT THE HOUSTON MARRIOTT MEDICAL CENTER/MUSEUM DISTRICT. THE ADDRESS OF THE HOTEL IS 6580 FANNIN STREET, HOUSTON TX 77030. TRAVELER WILL THEN DEPART AFTER THE SEMINAR SEPT 18 AT 7:30AM ARRIVING BACK AT IAD AT 11:34AM. THE SPONSOR, THE DEPARTMENT OF MOLECULAR AND HUMAN GENETICS, BAYLOR COLLEGE OF MEDICINE WILL COVER IN KIND RT ECONOMY AIRFARE, LODGING AND ALL MEALS. TRAVELER IS REQUESTING APPROVAL OF ACTUAL SUBSISTENCE FOR SPONSORED IN-KIND TRAVEL LODGING VALUED AT $339 FOR FIRST NIGHT AND $359 FOR SECOND/LAST NIGHT, WHICH IS 282% AND 299% OF THE GOVERNMENT ALLOWANCE OF $120.  THIS PERCENTAGE FALLS WITHIN THE 300% THRESHOLD ALLOWED BY THE FTR.  THE SPONSOR NOTED THAT ALL INVITED SPEAKERS WILL BE PROVIDED THE SAME ACCOMMODATIONS AT THE SAME COSTS.</t>
  </si>
  <si>
    <t>BAYLOR COLLEGE OF MEDICINE</t>
  </si>
  <si>
    <t>TRAVELER HAS BEEN INVITED TO ATTEND AND CHAIR THE BACTERIAL RNA SESSION DURING THE 2019 RIBOCLUB ANNUAL MEETING IN ORFORD CANADA BEING HELD SEPTEMBER 22ND TO 27. THE SPONSOR, UNIVERSITE DE SHERBROOKE WILL WAIVE 810 CAD OF THE REGISTRATION FEE FOR THE MEETING. TRAVELER PAID  THE REMAINDER OF THE REGISTRATION FEE/ACCOMMODATION OF $566.40. REGISTRATION FEE INCLUDES ALL MEALS. TRAVELER WILL DEPART SEPT 22 AT 8:15AM FROM IAD ARRIVING AT 10:02AM AT YUL. TRAVELER WILL THEN USE  RENTAL CAR TO GET TO THE MEETING/LODGING SITE. TRAVELER WILL STAY AT THE HOTEL CHERIBOURG. THE ADDRESS OF THE HOTEL IS 2603 CHEMIN DU PARC ORFORD J1X 8C8, CANADA. TRAVELER WILL DEPART TWO DAYS EARLY FROM MEETING, DEPARTING SEPT 25 FROM YUL AT 2:31PM ARRIVING BACK AT IAD AT 4:22PM.</t>
  </si>
  <si>
    <t>GAIRDNER FOUNDATION</t>
  </si>
  <si>
    <t>UNIVERSITY OF SHERBROOKE</t>
  </si>
  <si>
    <t xml:space="preserve">GRADY, CHRISTINE </t>
  </si>
  <si>
    <t>DR. GRADY HAS BEEN INVITED GIVE A TALK AT THE BEYOND OUR BEGINNINGS: 50 YEARS OF BIOETHICS(WFU). HER TALK WILL BE ON THE ETHICAL CONTOURS OF THE INVESTIGATOR/PARTICIPANT RELATIONSHIP: THEN AND NOW.</t>
  </si>
  <si>
    <t>WINSTON-SALEM, NC, US</t>
  </si>
  <si>
    <t>WAKE FOREST UNIVERSITY</t>
  </si>
  <si>
    <t>SUPERVISORY NURSE CONSULTNT</t>
  </si>
  <si>
    <t>04/04/2019 -04/05/2019</t>
  </si>
  <si>
    <t>DR. GRADY HAS BEEN INVITED TO SPEAK AT THE "ISSUES IN MEDICAL ETHICS: 2019." MEETING AT THE ICAHN SCHOOL OF MEDICINE AT MOUNT SINAI IN NY.  SHE WILL BE GIVING A TALK ON CONSENT FOR RESEARCH WITH BIOLOGICAL SAMPLES AND DATA.</t>
  </si>
  <si>
    <t>DR. GRADY HAS BEEN INVITED TO THE FACULTY SCHOLARS PROGRAM COMMITTEE RETREAT(FSPCR)</t>
  </si>
  <si>
    <t>GREENWALL FOUNDATION</t>
  </si>
  <si>
    <t>DR. GRADY HAS BEEN INVITED TO THE ATTEND THE GREENWALL SCHOLARS FACULTY MEETING. SHE ALSO WILL BE GIVING A TALK.</t>
  </si>
  <si>
    <t>GRADY, MEREDITH A</t>
  </si>
  <si>
    <t>DR. GRADY IS INVITED TO SPEAK AT THE 2019 NATIONAL CONFERENCE ON TOBACCO OR HEALTH BEING HELD IN MINNEAPOLIS, MN ON AUGUST 27-29, 2019.  IN-KIND: REGISTRATION (NO MEALS).</t>
  </si>
  <si>
    <t>NATIONAL NETWORK OF PUBLIC HEA</t>
  </si>
  <si>
    <t>PUBLIC HEALTH ANALYST</t>
  </si>
  <si>
    <t>GRAHAM, BARNEY S</t>
  </si>
  <si>
    <t>DR. BARNEY GRAHAM IS INVITED TO ATTEND THE XIV CURSO AVAN??ADO DE PATOG??NESE DO HIV (XIV ADVANCED COURSE ON HIV PATHOGENESIS)?¿¿, TO BE HELD AT THE SCHOOL OF MEDICINE, UNIVERSITY OF SAO PAULO, FROM APRIL 11 TO 17, 2019. THIS COURSE IS ALSO PART OF THE GRADUATION AND POST-GRADUATION PROGRAM AT THE UNIVERSITY OF SAO PAULO, BRAZIL. DR. GRAHAM HAS BEEN INVITED TO ATTEND THIS AS WELL. SPONSOR WILL PROVIDE HOTEL EXPENSES, GROUND
TRANSPORTATION, AND MEALS IN-KIND.</t>
  </si>
  <si>
    <t>FEDERAL UNIVERSITY OF SAO PAUL</t>
  </si>
  <si>
    <t>DR. BARNEY GRAHAM IS INVITED TO ATTEND THE SECOND WHO INFORMAL CONSULTATION ON GUIDELINES ON THE QUALITY, SAFETY, AND EFFICACY OF RESPIRATORY SYNCYTIAL VIRUS (RSV) VACCINES, MAY 2 - 3, 2019, LONDON, UNITED KINGDOM. 
SPONSOR WILL PROVIDE IN-KIND LODGING INCLUDING APRIL 1 DUE TO THE EARLY MORNING ARRIVAL AND SOME MEALS.  
BREAKFAST IS INCLUDED IN THE LODGING RATE.  
APPROVED MEDICAL WAIVER ON FILE SIGNED BY ALFRED JOHNSON 12 07 2016.</t>
  </si>
  <si>
    <t>05/01/2019 -05/04/2019</t>
  </si>
  <si>
    <t>DR. GRAHAM IS AN INVITED SPEAKER FOR THE ADVANCED COURSE OF VACCINOLOGY (ADVAC), MAY 13 - 23, 2019, ANNECY, FRANCE. 
SPONSOR WILL PROVIDE LODGING, TRANSPORTATION IN COUNTRY, AND SOME MEALS. 
APPROVED MEDICAL WAIVER ON FILE SIGNED BY ALFRED JOHNSON 12 07 2016.  
AEA JUSTIFICATION;  LODGING IN-KIND OF $222.00 PER NIGHT WHICH IS 104% OF THE PER DIEM OF $213.00 (ANNECY, FRANCE).  SPONSOR HAS RESERVED A ROOM IN A HOTEL EXCEEDING PER DIEM AND ALL FEDERAL EMPLOYEES ARE PROVIDED THE SAME ACCOMMODATIONS.</t>
  </si>
  <si>
    <t>MERIEUX FOUNDATION</t>
  </si>
  <si>
    <t>05/14/2019 -05/16/2019</t>
  </si>
  <si>
    <t>DR. BARNEY GRAHAM IS INVITED TO ATTEND THE HUMAN VACCINES PROJECT, SCIENTIFIC STEERING COMMITTEE MEETING, JUNE 16 - 18, 2019, LOS ANGELES, CA.  
SPONSOR WILL PROVIDE IN-KIND ROUND TRIP ECONOMY CLASS AIRFARE, LODGING, AND SOME MEALS. 
AEA JUSTIFICATION:  LODGING IN-KIND OF $239.00 PER NIGHT WHICH IS 133% OF THE PER DIEM OF $180.00 (LOS ANGELES, CA). SPONSOR HAS RESERVED A ROOM IN A HOTEL EXCEEDING PER DIEM AND ALL FEDERAL EMPLOYEES ARE PROVIDED THE SAME ACCOMMODATIONS.</t>
  </si>
  <si>
    <t>HUMAN VACCINES PROJECT</t>
  </si>
  <si>
    <t>06/15/2019 -06/18/2019</t>
  </si>
  <si>
    <t>DR. BARNEY GRAHAM IS AN INVITED SPEAKER FOR THE ASM MICROBE 2019, SAN FRANCISCO, CA, JUNE 20 - 24, 2019. 
SPONSOR WILL PROVIDE ROUND TRIP ECONOMY CLASS AIRFARE AND REGISTRATION IN KIND.</t>
  </si>
  <si>
    <t>06/21/2019 -06/23/2019</t>
  </si>
  <si>
    <t>DR. BARNEY GRAHAM IS INVITED TO ATTEND THE MEETING OF THE WORLD HEALTH ORGANIZATION (WHO) PRODUCT DEVELOPMENT FOR VACCINES ADVISORY COMMITTEE (PDVAC), JUNE 26 - 28, 2019, GENEVA, SWITZERLAND.  
SPONSOR WILL PROVIDE IN-KIND ROUND TRIP ECONOMY CLASS AIRFARE AND LODGING.</t>
  </si>
  <si>
    <t>DR. BARNEY GRAHAM IS AN INVITED SPEAKER FOR THE OPTIONS X FOR THE CONTROL OF INFLUENZA, SINGAPORE, ASIA, AUGUST 28 - SEPTEMBER 1, 2019. 
SPONSOR WILL PROVIDE IN-KIND ROUND TRIP BUSINESS CLASS AIRFARE, LODGING, REGISTRATION, AND SOME MEALS. 
APPROVED MEDICAL WAIVER ON FILE SIGNED BY ALFRED C. JOHNSON ON 12 07 2016.</t>
  </si>
  <si>
    <t>INTERNATIONAL SOCIETY FOR INFL</t>
  </si>
  <si>
    <t>08/26/2019 -09/01/2019</t>
  </si>
  <si>
    <t>GRANTZ, KATHERINE L</t>
  </si>
  <si>
    <t>INVITED TO GIVE THE TALK, DEFINING NORMAL AND ABNORMAL FETAL GROWTH: IS THE HADLOCK REFERENCE OBSOLETE?, AT THE 22ND ANNUAL DR. RUDY E. SABBAGHA LECTURE IN DIAGNOSTIC ULTRASOUND AT NORTHWESTERN UNIVERSITY ON MAY 24, 2019 IN CHICAGO, ILLINOIS.</t>
  </si>
  <si>
    <t>05/23/2019 -05/24/2019</t>
  </si>
  <si>
    <t>GRAYSON, PETER C</t>
  </si>
  <si>
    <t>SPONSORED IN KIND TRAVEL:  DR. PETER GRAYSON HAS BEEN INVITED TO ATTEND AND SPEAK ON ?¿¿IMAGING IN GCA?¿¿ AT THE AMERICAN COLLEGE OF RHEUMATOLOGY STATE-OF-THE-ART CLINICAL SYMPOSIUM (SOTA) BEING HELD IN CHICAGO FROM APRIL 5 TO 6.
DOMESTIC TRAVEL:  DR. GRAYSON WILL BE ATTENDING THE VASCULITIS 2019:  THE 19TH INTERNATIONAL VASCULITIS AND ANCA WORKSHOP BEING HELD IN PHILADELPHIA, PENNSYLVANIA FROM APRIL 6 TO 10.</t>
  </si>
  <si>
    <t>04/05/2019 -04/10/2019</t>
  </si>
  <si>
    <t>DR. PETER GRAYSON GUEST HOST AND SPEAKER AT THE AMERICAN COLLEGE OF RHEUMATOLOGY (ACR) 2019 BIOLOGIC CLASSIFICATION OF DISEASE CONSENSUS CONFERENCE BEING HELD MAY 10 - 11 IN ATLANTA, GEORGIA</t>
  </si>
  <si>
    <t>INVITED GUEST SPEAKER AT THE VASCULITIS: MULTIDISCIPLINARY CARE FOR MULTISYSTEM DISEASES SYMPOSIUM ON MAY 15 AT THE GLOBAL CENTER FOR HEALTH INNOVATION IN CLEVELAND, OHIO .  DR. GRAYSON WILL SPEAK ON IMAGINING IN LARGE VESSEL VASCULITIS.    TRAVELER HAD STOMACH BUG THEREFORE HE DEPARTED ON MAY 16.  ALL EXPENSES (EXTRA NIGHT LODGING AND RETURN AIRLINE TICKET) INCURRED ON MAY 15 WERE COVERED BY SPONSOR</t>
  </si>
  <si>
    <t>CLEVELAND CLINIC LYNDHURST</t>
  </si>
  <si>
    <t>GUEST SPEAKER AT THE UNIVERSITY OF PITTSBURGH, SCHOOL OF MEDICINE, DIVISION OF RHEUMATOLOGY AND CLINICAL IMMUNOLOGY GRAND ROUNDS ON MAY 31, 2019</t>
  </si>
  <si>
    <t>05/30/2019 -05/31/2019</t>
  </si>
  <si>
    <t>INVITED GUEST SPEAKER AT THE 2019 INTERNATIONAL VASCULITIS SYMPOSIUM</t>
  </si>
  <si>
    <t>BLOOMINGTON, MN, US</t>
  </si>
  <si>
    <t>VASCULITIS FOUNDATION</t>
  </si>
  <si>
    <t>07/20/2019 -07/21/2019</t>
  </si>
  <si>
    <t>PARTICIPANT IN THE 2019 VASCULITIS GUIDELINE VOTING PANEL TO DISCUSS AND VOTE ON PROPOSED GUIDELINE</t>
  </si>
  <si>
    <t>09/14/2019 -09/16/2019</t>
  </si>
  <si>
    <t>GREENBERG, STEPHEN J</t>
  </si>
  <si>
    <t>09/23/2019-09/24/2019: PRESENTING A PAPER THAT DRAWS PRIMARILY ON NLM COLLECTION SOURCES TO THE EAST CAROLINA UNIVERSITY MEDICAL HISTORY INTEREST GROUP LECTURE SERIES, IN GREENVILLE, NC.</t>
  </si>
  <si>
    <t>GREENVILLE, NC, US</t>
  </si>
  <si>
    <t>EAST CAROLINA UNIVERSITY</t>
  </si>
  <si>
    <t>LIBRARIAN</t>
  </si>
  <si>
    <t>GREEN, JONATHAN M</t>
  </si>
  <si>
    <t>OHSRP DIRECTOR, JONATHAN GREEN WILL TRAVEL TO DALLAS, TX TO PARTICIPATE IN THE AAHRPP SITE VISIT TO THE UNIVERSITY OF TEXAS SOUTHWESTERN MEDICAL CENTER. HE HAS BEEN INVITED TO SERVE AS A SITE VISITOR. TRAVELER WILL RECEIVE RIDE FROM HOME TO ST. LOUIS AIRPORT BY FAMILY MEMBER.</t>
  </si>
  <si>
    <t>DR. JONATHAN GREEN IS INVITED TO ATTEND THE 7TH ANNUAL MEKELLE MEDICAL EDUCATION COLLABORATION (MMEC) TO JOIN A TEAM OF INTERNATIONAL MEDICAL EXPERTS TO PROVIDE ONE WEEK OF TRAINING TO MEKELLE UNIVERSITY STUDENTS, RESIDENTS AND FACULTY. DR. GREEN WILL DELIVER LECTURES ON CRITICAL CARE MEDICINE AND MEDICAL ETHICS. THE MMEC PROGRAM TAKES PLACE FROM MAY 26-MAY 30, WITH A CLOSE OUT MEETING ON MAY 31ST. THE MMEC MEETING IS SPONSORED JOINTLY BY THE WORLDWIDE FISTULA FUND, USA,  AND MEKELLE UNIVERSITY, ETHIOPIA. THERE ARE NO REGISTRATION REQUIREMENTS. WORLDWIDE FISTULA FUND WILL COVER EXPENSES IN-KIND FOR AIRFARE FROM WASHINGTON TO ETHIOPIA, AIRPORT TRANSFERS IN ETHIOPIA, SHORT-TERM TRAVEL INSURANCE AND LIABILITY INSURANCE, AND LODGING AND MEALS ON MAY 31ST.  MEKELLE UNIVERSITY WILL COVER IN-KIND: GROUND TRANSPORT IN MEKELLE FROM HOTEL TO MEKELLE UNIVERSITY, LODGING FOR 5 NIGHTS MAY 26-30, MEALS FOR 5 DAYS MAY 26-30. TRAVELER DOES NOT REQUEST MI&amp;E FOR TRAVEL DAYS MAY 25, JUNE 1 AND JUNE 2. TRAVELER WILL BE IN TRANSIT ON MAY 25 AND JUNE 1 AND WILL NOT NEED LODGING.</t>
  </si>
  <si>
    <t>[OTHER], , ETH</t>
  </si>
  <si>
    <t>MEKELLE UNIVERSITY</t>
  </si>
  <si>
    <t>05/25/2019 -06/02/2019</t>
  </si>
  <si>
    <t>WORLDWIDE FISTULA FUND</t>
  </si>
  <si>
    <t>GREGORY, DONNA L</t>
  </si>
  <si>
    <t>SPONSORED TRAVEL ON JULY 22 THROUGH JULY 26 TO ATTEND CAMP FOR SIBLINGS OF CHILDREN WITH CANCER.</t>
  </si>
  <si>
    <t>LEONARDTOWN, MD, US</t>
  </si>
  <si>
    <t>07/22/2019 -07/26/2019</t>
  </si>
  <si>
    <t>GREIG, NIGEL H</t>
  </si>
  <si>
    <t>GIVING A SEMINAR AT TAIPEI MEDICAL UNIVERSITY ON APRIL 22. ATTENDING AND SPEAKING AT THE JOINT ACADEMIA SINICA/TAIPEI MEDICAL UNIVERSITY SYMPOSIUM APRIL 23-25. ATTENDING AND SPEAKING AT THE TAIWAN NEUROTRAUMA SOCIETY MEETING IN TAIPEI, TAIWAN APRIL 26-27, 2019. TRAVELER WILL DEPART THE US ON 4/20 AND ARRIVE IN TAIPEI ON 4/21. SPONSOR WILL PROVIDE ROUND TRIP AIRFARE, LODGING 4/21-4/27, AND ALL MEALS FROM 4/22-4/27 IN-KIND. THERE ARE NO REGISTRATION FEES FOR THESE MEETINGS. SOMEONE FROM THE UNIVERSITY WILL TRANSPORT TRAVELER BETWEEN AIRPORT AND HOTEL AND BETWEEN HOTEL AND CONFERENCE SITES. NIH WILL PAY AIRPORT PARKING, MILEAGE, BAGGAGE FEES, AND NON-SPONSORED M&amp;IE. PER SPONSOR, NO FEDERAL FUNDS WILL BE USED TO PAY FOR THIS TRAVEL AND NO HONORARIUM WILL BE PAID, AND ALL PARTICIPANTS WILL RECEIVE EQUAL LODGING. SPONSOR DID NOT PROVIDE RECEIPTS FOR LODGING OR AIRFARE, BUT COSTS ARE INCLUDED ON THE INVITATION LETTER AND AN AIR ITINERARY AS WELL AS THE HOTEL NAME WERE PROVIDED TO THE TRAVELER. SPONSOR HAS PROVIDED ONLY A ROUGH AGENDA, BUT THE DATES AND TITLES OF TRAVELERS PRESENTATIONS ARE LISTED ON THE BENEFIT TO THE GOVERNMENT STATEMENT. CONFERENCE APPROVALS ARE ATTACHED. NO VISA IS REQUIRED. HTSOS TRAINING CERTIFICATE IS ATTACHED. APPROVED ODA IS ATTACHED.</t>
  </si>
  <si>
    <t>GRESS, RONALD E</t>
  </si>
  <si>
    <t>DR. GRESS IS INVITED TO SPEAK AND PARTICIPATE AT THE AMERICAN SOCIETY FOR BLOOD AND MARROW TRANSPLANTATION (ASBMT) CLINICAL RESEARCH TRAINING COURSE BEING HELD IN PARK CITY, UT ON JULY 9-15, 2019. IN-KIND:  LODGING (NO BREAKFAST) AND MEALS (7/10 - BLD, 7/11 - BL, 7/12-7/13 - BLD, 7/14 - BL).  NO REGISTRATION.  DR. GRESS IS REQUESTING APPROVAL OF ACTUAL SUBSISTENCE FOR SPONSOR IN-KIND LODGING VALUED AT $256 WHICH IS 184% OF THE GOVERNMENT ALLOWANCE OF $139.  THIS PERCENTAGE FALLS WITHIN THE 300% THRESHOLD BY THE FTR.   THE SPONSOR HAS NOTED THAT ALL OTHER NON-FEDERAL PARTICIPANTS WILL BE PROVIDED WITH THE SAME ACCOMMODATIONS.</t>
  </si>
  <si>
    <t>PARK CITY, UT, US</t>
  </si>
  <si>
    <t>AMERICAN SOCIETY FOR TRANSPLAN</t>
  </si>
  <si>
    <t>GRETEN, TIM F</t>
  </si>
  <si>
    <t>DR. GRETEN WILL PRESENT:  LIPID METABOLISM DYSFUNCTION IN NAFLD EFFECTS ON T LYMPHOCYTES AND HEPATOCARCINOGENESIS, AT THE KEYSTONE SYMPOSIA: LIPIDOMICS AND FUNCTIONAL METABOLIC PATHWAYS IN DISEASE (C6) CONFERENCE BEING HELD IN STEAMBOAT SPRINGS, COLORADO ON MARCH 31-APRIL 4, 2019. REIMBURSIBLE: AIRFARE, LODGING (NO BREAKFAST), AND GROUND TRANSPORTATION FROM DENVER TO CONFERENCE LOCATION. IN-KIND: REGISTRATION (INCLUDES B 4/3 AND 4/4).
DR. GRETEN IS REQUESTING APPROVAL OF ACTUAL SUBSISTENCE FOR SPONSOR IN-KIND LODGING VALUED AT $109, WHICH IS 116% OF THE GOVERNMENT ALLOWANCE OF $94. THIS PERCENTAGE FALLS WITHIN THE 300% THRESHOLD ALLOWED BY THE FTR. THE SPONSOR HAS NOTED THAT ALL OTHER NON-FEDERAL PARTICIPANTS WILL BE PROVIDED WITH THE SAME ACCOMMODATIONS.</t>
  </si>
  <si>
    <t>04/02/2019 -04/05/2019</t>
  </si>
  <si>
    <t>DR. GRETEN IS INVITED TO SPEAK ON THE TUMOR MICROENVIRONMENT IN THE LIVER AT THE UNIVERSITY OF MICHIGAN?¿¿S CANCER HEMATOPOIESIS AND IMMUNOLOGY LECTURE SERIES IN ANN ARBOR, MI ON APRIL 18, 2019. IN-KIND: AIRFARE, LODGING, AND MEALS (D 4/17; BL 4/18), AND GROUND TRANSPORTATION IN MI.
DR. GRETEN IS REQUESTING APPROVAL OF ACTUAL SUBSISTENCE FOR SPONSOR IN-KIND LODGING VALUED AT $184, WHICH IS 153% OF THE GOVERNMENT ALLOWANCE OF $120. THIS PERCENTAGE FALLS WITHIN THE 300% THRESHOLD ALLOWED BY THE FTR. THE SPONSOR HAS NOTED THAT ALL OTHER NON-FEDERAL PARTICIPANTS WILL BE PROVIDED WITH THE SAME ACCOMMODATIONS.</t>
  </si>
  <si>
    <t>DR. GRETEN WILL DELIVER A LECTURE AS PART OF THE TUMOR BIOLOGY DISTINGUISHED LECTURE SERIES AT THE SYLVESTER COMPREHENSIVE CANCER CENTER IN MIAMI, FLORIDA ON APRIL 19, 2019. IN-KIND: AIRFARE, LODGING (NO BREAKFAST), AND MEALS (LD ON 4/19).  NO REGISTRATION.</t>
  </si>
  <si>
    <t>MIAMI, FL, US</t>
  </si>
  <si>
    <t>UNIVERSITY OF MIAMI</t>
  </si>
  <si>
    <t>04/19/2019 -04/20/2019</t>
  </si>
  <si>
    <t>DR. GRETEN WILL SERVE AS A SESSION CO-CHAIR AND SPEAKER AT THE FOURTH AMERICAN ASSOCIATION FOR CANCER RESEARCH (AACR) INTERNATIONAL CONFERENCE NEW HORIZONS IN CANCER RESEARCH BEING HELD IN SHENZHEN, CHINA ON MAY 3-5, 2019. IN-KIND: AIRFARE, LODGING (INCLUDES BREAKFAST), GROUND TRANSPORTATION (R/T HONG KONG AND SHENZHEN), AND REGISTRATION (INCLUDES LD 5/4; L 5/5).</t>
  </si>
  <si>
    <t>SHENZHEN, , CHN</t>
  </si>
  <si>
    <t>05/02/2019 -05/06/2019</t>
  </si>
  <si>
    <t>DR. GRETEN WILL PRESENT: THE MICROBIOME AND GI CANCER IMMUNITY, AT THE 2019 INTERNATIONAL DIGESTIVE DISEASE FORUM BEING HELD IN HONG KONG ON JUNE 8-9, 2019. IN-KIND: AIRFARE,  LODGING (INCLUDES BREAKFAST),  REGISTRATION FEE (INCLUDES LUNCH ON 6/9), DINNER ON 6/8, AND GROUND TRANSPORTATION IN HONG KONG.  AN APPROVED APPENDIX 8 HAS BEEN INCLUDED FOR THE USE OF BUSINESS CLASS TICKETS.</t>
  </si>
  <si>
    <t>CHINESE UNIVERSITY OF HONG KON</t>
  </si>
  <si>
    <t>DR. GRETEN WILL PARTICIPATE ON A PANEL DISCUSSION AT THE IMMUNOBIOLOGY OF CHB AND HCC WORKSHOP BEING HELD IN PRINCETON, NJ ON JULY 19, 2019. IN-KIND: LODGING AND DINNER ON 7/18 AND 7/19. THERE IS NO REGISTRATION FEE FOR THE WORKSHOP.
DR. GRETEN IS REQUESTING APPROVAL OF ACTUAL SUBSISTENCE FOR SPONSOR IN-KIND LODGING VALUED AT $240 WHICH IS 188% OF THE GOVERNMENT ALLOWANCE OF $128.  THIS PERCENTAGE FALLS WITHIN THE 300% THRESHOLD ALLOWED BY THE FTR.  THE SPONSOR HAS NOTED THAT ALL OTHER NON-FEDERAL PARTICIPANTS WILL BE PROVIDED WITH THE SAME ACCOMMODATIONS.</t>
  </si>
  <si>
    <t>PRINCETON, NJ, US</t>
  </si>
  <si>
    <t>HEPATITIS B FOUNDATION BARUCH</t>
  </si>
  <si>
    <t>DR. GRETEN WILL PRESENT:  ROLE OF THE IMMUNITE SYSTEM IN NAFLD RELATED HEPATOCARCINOGENESIS, AT THE INTERNATIONAL LIVER CANCER ASSOCIATION (ILCA) 2019 PRE-CONFERENCE WORKSHOP ON METABOLISM AND LIVER CANCER ?¿¿ FROM MECHANISM TO TREATMENT AND ATTEND THE ILCA 2019 13TH ANNUAL CONFERENCE BEING HELD IN CHICAGO, IL ON SEPTEMBER 19-21, 2019. IN-KIND: AIRFARE, LODGING (1 NIGHT; NO BREAKFAST), AND REGISTRATION (INCLUDES LUNCHES BUT DUE TO DIETARY NEEDS DR. GRETEN IS DECLINING ANY OFFERED MEALS). FOR THE NIGHT OF LODGING DR. GRETEN IS COVERING PERSONALLY, HE IS ONLY REQUESTING TO BE REIMBURSED AT THE MAX LODGING RATE. DR. GRETEN IS REQUESTING APPROVAL OF ACTUAL SUBSISTENCE FOR SPONSOR IN-KIND LODGING VALUED AT $229 PER NIGHT WHICH IS 103% OF THE GOVERNMENT ALLOWANCE OF $223. THIS PERCENTAGE FALLS WITHIN THE 300% THRESHOLD ALLOWED BY THE FTR. THE SPONSOR HAS NOTED THAT ALL OTHER NON-FEDERAL PARTICIPANTS WILL BE PROVIDED WITH THE SAME ACCOMMODATIONS.</t>
  </si>
  <si>
    <t>GREWAL, SHIVINDER S</t>
  </si>
  <si>
    <t>DR. GREWAL IS GIVING A TALK AT THE CHROMATIN SEMINAR SERIES AT THE BIOMEDICAL CENTER (BMC) MUNICH OF THE LUDWIG-MAXIMILIAN-UNIVERSITY ON 5/6/19. IN-KIND: HOTEL FROM 5/5-5/7, MEALS WHILE IN MUNICH, TRAIN FROM MUNICH TO HEIDELBERG, GROUND TRANSPORTATION. THIS IS IN CONJUNCTION WITH A TALK HE IS GIVING AT THE EMBL CONFERENCE: 8TH CONGRESS OF THE INTERNATIONAL BIOIRON SOCIETY ON 5/8/19 AT THE EMBL ADVANCED TRAINING CENTRE IN HEIDELBERG. IN-KIND: R/T AIRFARE, HOTEL FROM 5/7-5/10, REGISTRATION FEE THAT INCLUDES MEALS, LOCAL TRANSFER TO AIRPORT.</t>
  </si>
  <si>
    <t>LUDWIG MAXIMILIANS UNIVERSITY</t>
  </si>
  <si>
    <t>DR. GREWAL WILL SPEAK AT THE 84TH COLD SPRING HARBOR LABORATORY SYMPOSIUM: RNA CONTROL &amp; REGULATION ON THEIR MAIN CAMPUS OF CSHL MAY 29 - JUNE 2, 2019. IN-KIND: REGISTRATION FEE THAT INCLUDES ALL MEALS FOR DURATION OF THE MEETING AND ACCOMMODATION FROM THE 29TH - 2ND ON THEIR CSHL CAMPUS. FLIGHT ON 5/29 WAS CANCELLED DUE TO WEATHER AND RESCHEDULED FOR 5/30. FLIGHT ON 6/2 WAS CANCELLED DUE TO WEATHER AND RESCHEDULED FOR 6/3.</t>
  </si>
  <si>
    <t>GRIGG, MICHAEL E</t>
  </si>
  <si>
    <t>DR. MICHAEL GRIGG HAVE BEEN INVITED TO GIVE A TALK FOR THE DEPARTMENT OF MICROBIOLOGY AND IMMUNOLOGY AT THE UNIVERSITY OF TENNESSEE WEEKLY SEMINAR SERIES ON AUGUST 26, 2019.  ODA MEMO SUBMITTED TO ETHICS AND WAITING APPROVAL.</t>
  </si>
  <si>
    <t>KNOXVILLE, TN, US</t>
  </si>
  <si>
    <t>UNIVERSITY OF TENNESSEE AT KNO</t>
  </si>
  <si>
    <t>GROSS, ANDREA M</t>
  </si>
  <si>
    <t>DR. GROSS WILL ATTEND CAMP FANTASTIC 2019 UNDER THE MOU/POB PROTOCOL 83-C-0022 IN FRONT ROYAL, VA, ON AUGUST 11-17, 2019. IN-KIND: LODGING AND ALL MEALS.</t>
  </si>
  <si>
    <t>08/11/2019 -08/17/2019</t>
  </si>
  <si>
    <t>DR. GROSS WILL CO-CHAIR AT THE NF FORUM AND CHILDREN'S TUMOR FOUNDATION CONFERENCE BEING HELD IN SAN FRANCISCO, CA ON SEPTEMBER 20-24, 2019.  IN-KIND: AIRFARE, LODGING (NO BREAKFAST), AND REGISTRATION (INCLUDES D 9/20; BLD 9/21-23).</t>
  </si>
  <si>
    <t>09/19/2019 -09/24/2019</t>
  </si>
  <si>
    <t>GROSS, THOMAS G</t>
  </si>
  <si>
    <t>SPONSORED TRAVEL TO THE UNIVERSITY OF NEBRASKA MEDICAL CENTER. APRIL 6-8, 2019: INVITED TO BE THE KEYNOTE SPEAKER AT THE BIOMEDICAL FORUM FEBRUARY 23, 2019 IN OMAHA, NEBRASKA.  
THE SPONSOR IS COVERING IN-KIND THE AIRFARE, LODGING AND ONE LUNCHEON. WAIVED REG FEE, PROVIDES BREAKFAST, LUNCH, AND AN AWARDS DINNER.
LATE REQUEST*TOM WENT ON SPONSORED TRAVEL (TANUM0JBZY)  TO OMAHA, NB FEBRUARY 22-24, 2019; HE FLEW TO OMAHA (2/22) BUT THE EVENT WAS CANCELED BECAUSE OF SNOW (2/23) HE FLEW HOME  (2/24). THE EVENT IS NOW RESCHEDULED FOR APRIL 7TH. I WAS LOOPED IN TO EMAILS YESTERDAY, MARCH 20TH; I ASKED THE SPONSOR TO HOLD OFF ON BUYING THE TICKETS BECAUSE WE NEEDED TO GAIN APPROVAL, BUT THE TICKETS WERE BOUGHT ALREADY.*</t>
  </si>
  <si>
    <t>OMAHA, NE, US</t>
  </si>
  <si>
    <t>UNIVERSITY OF NEBRASKA OMAHA</t>
  </si>
  <si>
    <t>TRAVEL DATES MAY 2-4, 2019.
DR. GROSS IS INVITED TO GIVE THE COMMENCEMENT SPEECH AT THE 2019 UNMC HONORS CONVOCATION CEREMONY. SPONSOR WILL PAY-IN KIND ECONOMY FLIGHTS AND ONE NIGHT OF LODGING.
AEA: ?¿¿DR. GROSS IS REQUESTING APPROVAL OF ACTUAL SUBSISTENCE FOR SPONSOR IN-KIND LODGING VALUED AT $152.00 WHICH IS 39.44% OF THE GOVERNMENT ALLOWANCE OF $109.?? THIS PERCENTAGE FALLS WITHIN THE 300% THRESHOLD ALLOWED BY THE FTR.?? THE SPONSOR HAS NOTED THAT ALL OTHER NON-FEDERAL PARTICIPANTS WILL BE PROVIDED WITH THE SAME ACCOMMODATIONS.?¿¿
??A TRAVELER CANNOT ACCEPT MORE THAN 300% OF THE MAXIMUM PER DIEM RATE.  THERE IS NO APPROVAL AUTHORITY FOR THIS.  TRAVELER MUST OFFER TO PAY DIFFERENCE TO SPONSOR OUT OF POCKET.</t>
  </si>
  <si>
    <t>UNIVERSITY OF NEBRASKA MEDICAL</t>
  </si>
  <si>
    <t>TRAVELER INVITED TO SPEAK AT THE AYA LYMPHOMA SCIENTIFIC WORKSHOP - MAY 13-15, 2019 IN CHICAGO, IL.( NON-CTPS EVENT)
THE SPONSOR IS OFFERING TO PROVIDE IN-KIND, GROUND TRANSPORTATION FROM HIE HOME TO DCA, ECONOMY AIRFARE, LODGING AND SOME MEALS.
AEA: ?¿¿DR. GROSS IS REQUESTING APPROVAL OF ACTUAL SUBSISTENCE FOR SPONSOR IN-KIND LODGING VALUED AT $327.55 WHICH IS 149% OF THE GOVERNMENT ALLOWANCE OF $219.?? THIS PERCENTAGE FALLS WITHIN THE 300% THRESHOLD ALLOWED BY THE FTR.?? THE SPONSOR HAS NOTED THAT ALL OTHER NON-FEDERAL PARTICIPANTS WILL BE PROVIDED WITH THE SAME ACCOMMODATIONS.?¿¿</t>
  </si>
  <si>
    <t>GULLEY, JAMES L</t>
  </si>
  <si>
    <t>SPONOR I:  DR. GULLEY IS INVITED TO SPEAK AT THE ANNUAL ADVANCING BISPECIFIC ANTIBODIES &amp; COMBINATION THERAPY TO THE CLINIC CREATING: THE KILLER COMBO CONFERENCE BEING HELD IN BOSTON, MA ON APRIL 10-11, 2019. IN-KIND: AIRFARE (DC TO BOS), LODGING (NO BREAKFAST), REGISTRATION (NO MEALS), AND MEALS (BL 4/11).   DR. GULLEY IS REQUESTING APPROVAL OF ACTUAL SUBSISTENCE FOR SPONSOR IN-KIND LODGING VALUED AT $294 WHICH IS 108% OF THE GOVERNMENT ALLOWANCE OF $273.  THIS PERCENTAGE FALLS WITHIN THE 300% THRESHOLD ALLOWED BY THE FTR.  THE SPONSOR HAS NOTED THAT ALL OTHER NON-FEDERAL PARTICIPANTS WILL BE PROVIDED WITH THE SAME ACCOMMODATIONS.  SPONSOR II:  DR. GULLEY IS INVITED TO SPEAK AT CANCER CARE AT THE CROSSROADS: AN INTERNATIONAL SUMMIT ON INNOVATION, CLINICAL BENEFIT &amp; COST IN NEW YORK, NY ON APRIL 11-12, 2019. IN-KIND: AIRFARE (BOS-NYC; NYC-BOS), LODGING (NO BREAKFAST), MEALS AND GROUND TRANSPORTATION IN NY. 
DR. GULLEY IS REQUESTING APPROVAL OF ACTUAL SUBSISTENCE FOR SPONSOR IN-KIND LODGING VALUED AT $269 WHICH IS 106% OF THE GOVERNMENT ALLOWANCE OF $253.  THIS PERCENTAGE FALLS WITHIN THE 300% THRESHOLD ALLOWED BY THE FTR.  THE SPONSOR HAS NOTED THAT ALL OTHER NON-FEDERAL PARTICIPANTS WILL BE PROVIDED WITH THE SAME ACCOMMODATIONS. NON-SPONSOR: DR. GULLEY WILL SERVE ON REPLIMUNE'S 3RD SCIENTIFIC EXPERT PANEL IN BOSTON, MA ON APRIL 12-13, 2019. AN APPROVED AEA MEMO HAS BEEN INCLUDED FOR THE LODGING COST.</t>
  </si>
  <si>
    <t>CAMBRIDGE HEALTH INSTITUTE</t>
  </si>
  <si>
    <t>04/10/2019 -04/13/2019</t>
  </si>
  <si>
    <t>MEYER CONSULTING</t>
  </si>
  <si>
    <t>DR. GULLEY WILL GIVE A LECTURE TO THE UNIVERSITY OF OKLAHOMA HEALTH SCIENCES CENTER IN OKLAHOMA CITY, OK ON APRIL 25, 2019. IN-KIND: AIRFARE, LODGING (NO BREAKFAST), MEALS (D 4/24; BL 4/25), AND GROUND TRANSPORTATION IN OK.  DR. GULLEY IS REQUESTING APPROVAL OF ACTUAL SUBSISTENCE FOR SPONSOR IN-KIND LODGING VALUED AT $139 WHICH IS 146% OF THE GOVERNMENT ALLOWANCE OF $95.  THIS PERCENTAGE FALLS WITHIN THE 300% THRESHOLD ALLOWED BY THE FTR.  THE SPONSOR HAS NOTED THAT ALL OTHER NON-FEDERAL PARTICIPANTS WILL BE PROVIDED WITH THE SAME ACCOMMODATIONS.</t>
  </si>
  <si>
    <t>DR. GULLEY WILL PRESENT GRAND ROUNDS AT NORTHWELL HEALTH MONTER CANCER CENTER IN LAKE SUCCESS, NY ON MAY 3, 2019. IN-KIND: AIRFARE, LODGING (NO BREAKFAST), AND MEALS (D 5/2; B 5/3).
DR. GULLEY IS REQUESTING APPROVAL OF ACTUAL SUBSISTENCE FOR SPONSOR IN-KIND LODGING VALUED AT $179 WHICH IS 120% OF THE GOVERNMENT ALLOWANCE OF $149.  THIS PERCENTAGE FALLS WITHIN THE 300% THRESHOLD ALLOWED BY THE FTR.  THE SPONSOR HAS NOTED THAT ALL OTHER NON-FEDERAL PARTICIPANTS WILL BE PROVIDED WITH THE SAME ACCOMMODATIONS.  DR. GULLEY HAS AN APPROVED APPENDIX 7 FORM SIGNED ON 6/20/18 WHICH IS APPLICABLE FOR THREE YEARS.</t>
  </si>
  <si>
    <t>LAKE SUCCESS, NY, US</t>
  </si>
  <si>
    <t>NORTHWELL HEALTH INSTITUTE FOR</t>
  </si>
  <si>
    <t>DR. GULLEY IS PART OF THE LOMA LINDA UNIVERSITY HEALTH BOARD OF TRUSTEES MEETING AS A FEDERAL NON-VOTING LIAISON BEING HELD IN ONTARIO, CA ON MAY 20-21, 2019. IN-KIND: AIRFARE, LODGING (INCLUDES BREAKFAST), AND MEALS (LD 5/20; L 5/21).
DR. GULLEY IS REQUESTING APPROVAL OF ACTUAL SUBSISTENCE FOR SPONSOR IN-KIND LODGING VALUED AT $149 WHICH IS 146% OF THE GOVERNMENT ALLOWANCE OF $102.  THIS PERCENTAGE FALLS WITHIN THE 300% THRESHOLD ALLOWED BY THE FTR.  THE SPONSOR HAS NOTED THAT ALL OTHER NON-FEDERAL PARTICIPANTS WILL BE PROVIDED WITH THE SAME ACCOMMODATIONS.</t>
  </si>
  <si>
    <t>ONTARIO, CA, US</t>
  </si>
  <si>
    <t>LOMA LINDA UNIVERSITY</t>
  </si>
  <si>
    <t>05/19/2019 -05/22/2019</t>
  </si>
  <si>
    <t>DR. GULLEY WILL CHAIR THE CLINICAL SCIENCE SYMPOSIUM: THE WHO, WHAT AND WHERE OF CAR T, SESSION DURING THE ANNUAL 2019 AMERICAN SOCIETY OF CLINICAL ONCOLOGY (ASCO) MEETING BEING HELD IN CHICAGO, IL ON MAY 31 - JUNE 4, 2019. IN-KIND: REGISTRATION (NO MEALS).</t>
  </si>
  <si>
    <t>AMERICAN SOCIETY OF CLINICAL O</t>
  </si>
  <si>
    <t>05/30/2019 -06/04/2019</t>
  </si>
  <si>
    <t>FOREIGN TRAVEL COMPUTER REQUEST:  NCI RITM0167343.  
DR. GULLEY WILL ATTEND THE DEFINIEN'S SAB MEETING AT THE SYSTEMS BIOLOGY IRELAND &amp; CONWAY INSTITUTE/UNIVERSITY COLLEGE IN DUBLIN, IRELAND ON JUNE 10-11, 2019. IN-KIND: AIRFARE, LODGING (INCLUDES BREAKFAST), AND MEALS (LD ON 6/10).
NO REGISTRATION.  DR. GULLEY IS REQUESTING APPROVAL OF ACTUAL SUBSISTENCE FOR SPONSOR IN-KIND LODGING VALUED AT $317 WHICH IS 120% OF THE GOVERNMENT ALLOWANCE OF $265.  THIS PERCENTAGE FALLS WITHIN THE 300% THRESHOLD ALLOWED BY THE FTR.  THE SPONSOR HAS NOTED THAT ALL OTHER NON-FEDERAL PARTICIPANTS WILL BE PROVIDED WITH THE SAME ACCOMMODATIONS.  AN APPROVED APPENDIX 7 IS INCLUDED FOR THE USE OF BUSINESS CLASS TICKETS.</t>
  </si>
  <si>
    <t>DEFINIENS INCORPORATED</t>
  </si>
  <si>
    <t>06/08/2019 -06/11/2019</t>
  </si>
  <si>
    <t>DR. GULLEY IS INVITED TO SPEAK AT THE SIDNEY KIMMEL CANCER CENTER GRAND ROUNDS LECTURE SERIES IN PHILADELPHIA, PA ON JUNE 19, 2019. IN-KIND: TRAIN FARE, LODGING (NO BREAKFAST), AND MEALS (D 6/18; L 6/19).  DR. GULLEY IS REQUESTING APPROVAL OF ACTUAL SUBSISTENCE FOR SPONSOR IN-KIND LODGING VALUED AT $249 WHICH IS 138% OF THE GOVERNMENT ALLOWANCE OF $180.  THIS PERCENTAGE FALLS WITHIN THE 300% THRESHOLD ALLOWED BY THE FTR.  THE SPONSOR HAS NOTED THAT ALL OTHER NON-FEDERAL PARTICIPANTS WILL BE PROVIDED WITH THE SAME ACCOMMODATION.</t>
  </si>
  <si>
    <t>THOMAS JEFFERSON UNIVERSITY PH</t>
  </si>
  <si>
    <t>06/18/2019 -06/19/2019</t>
  </si>
  <si>
    <t>DR. GULLEY WILL PARTICIPATE IN THE 2019 COFFEY-HOLDEN PROSTATE CANCER ACADEMY MEETING IN LOS ANGELES, CA ON JUNE 20-23, 2019. IN-KIND: AIRFARE, LODGING, AND MEALS (D 6/20; BLD 6/21 AND 6/22; B 6/23). NO REGISTRATION FEE.  DR. GULLEY IS REQUESTING APPROVAL OF ACTUAL SUBSISTENCE FOR SPONSOR IN-KIND LODGING VALUED AT $249 WHICH IS 138% OF THE GOVERNMENT ALLOWANCE OF $180.  THIS PERCENTAGE FALLS WITHIN THE 300% THRESHOLD ALLOWED BY THE FTR.  THE SPONSOR HAS NOTED THAT ALL OTHER NON-FEDERAL PARTICIPANTS WILL BE PROVIDED WITH THE SAME ACCOMMODATIONS.  DR. GULLEY HAS AN APPROVED APPENDIX 7 ON FILE FOR UPGRADED BUSINESS CLASS SEATS.</t>
  </si>
  <si>
    <t>DR. GULLEY IS PARTICIPATING IN THE AACR PANCREATIC CANCER COLLECTIVE SUMMER SYMPOSIUM IN PHILADELPHIA, PA ON JULY 1-2, 2019. THIS IS A JOINT EFFORT BETWEEN AACR AND STAND UP 2 CANCER.  IN-KIND: TRAIN FARE, LODGING, AND MEALS (D 6/30; BLD 7/1; BL 7/2).</t>
  </si>
  <si>
    <t>06/30/2019 -07/02/2019</t>
  </si>
  <si>
    <t>DR. GULLEY WILL PARTICIPATE IN THE JOURNAL FOR IMMUNOTHERAPY OF CANCER STRATEGIC PLANNING RETREAT BEING HELD IN HOBOKEN, NJ ON JULY 12, 2019. IN-KIND: TRAIN FARE, LODGING (NO BREAKFAST), AND BL ON 7/12.
DR. GULLEY IS REQUESTING APPROVAL OF ACTUAL SUBSISTENCE FOR SPONSOR IN-KIND LODGING VALUED AT $279 WHICH IS 198% OF THE GOVERNMENT ALLOWANCE OF $141.  THIS PERCENTAGE FALLS WITHIN THE 300% THRESHOLD ALLOWED BY THE FTR.  THE SPONSOR HAS NOTED THAT ALL OTHER NON-FEDERAL PARTICIPANTS WILL BE PROVIDED WITH THE SAME ACCOMMODATIONS.</t>
  </si>
  <si>
    <t>HOBOKEN, NJ, US</t>
  </si>
  <si>
    <t>07/11/2019 -07/12/2019</t>
  </si>
  <si>
    <t>DR. GULLEY WILL PARTICIPATE IN THE STRATEGIC PLANNING RETREAT FOR THE SOCIETY FOR IMMUNOTHERAPY OF CANCER (SITC) BEING HELD IN WOODINVILLE, WA ON AUGUST 22-23, 2019. IN-KIND: AIRFARE,  LODGING (NO BREAKFAST), AND MEALS (BLD 8/22; B 8/23).  NO REGISTRATION. DR. GULLEY IS REQUESTING APPROVAL OF ACTUAL SUBSISTENCE FOR SPONSOR IN-KIND LODGING VALUED AT $289 WHICH IS 112% OF THE GOVERNMENT ALLOWANCE OF $257.  THIS PERCENTAGE FALLS WITHIN THE 300% THRESHOLD ALLOWED BY THE FTR.  THE SPONSOR HAS NOTED THAT ALL OTHER NON-FEDERAL PARTICIPANTS WILL BE PROVIDED WITH THE SAME ACCOMMODATIONS.   AN APPROVED APPENDIX 7 IS INCLUDED FOR THE USE OF BUSINESS CLASS TICKETS.</t>
  </si>
  <si>
    <t>WOODINVILLE, WA, US</t>
  </si>
  <si>
    <t>08/21/2019 -08/23/2019</t>
  </si>
  <si>
    <t xml:space="preserve">GUNDUZ CINAR, OZGE </t>
  </si>
  <si>
    <t>OZGE GUNDUZ CINAR WILL BE ATTENDING THE GORDON RESEARCH SEMINAR AND CONFERENCE CANNABINOID FUNCTION IN THE CNS IN CASTELLDEFELS, SPAIN FROM JULY 20 THROUGH 26, 2019.  SHE WILL BE GIVING A TALK ENTITLED THE ROLE OF THE ENDOCANNABINOID SYSTEM IN THE CORTICO AMYGDALA NEUROCIRCUIT MEDIATING FEAR EXTINCTION.</t>
  </si>
  <si>
    <t>BARCELONA, CT, ES</t>
  </si>
  <si>
    <t>07/19/2019 -07/26/2019</t>
  </si>
  <si>
    <t xml:space="preserve">GUPTA, RANJAN </t>
  </si>
  <si>
    <t>ISTC-SPONSORED TRIP TO ASTANA AND ALMATY, KAZAKHSTAN FOR THE BIODIVERSITY WORKSHOP TO BE HELD APRIL 19-18, 2019</t>
  </si>
  <si>
    <t>ALMATY, , KAZ</t>
  </si>
  <si>
    <t>INTERNATIONAL SCIENCE AND TECH</t>
  </si>
  <si>
    <t>04/15/2019 -04/21/2019</t>
  </si>
  <si>
    <t>GUSTCHINA, ALLA E</t>
  </si>
  <si>
    <t>5/11-20/18 INVITED TO SPEND 10 DAYS AT THE INSTITUTE OF BIOORGANIC CHEMISTRY IN MOSCOW, RUSSIA, TO CONTINUE A LONG-STANDING COLLABORATION AND PREPARE FOR JOINT PRESENTATION AT UPCOMING FEBS CONGRESS WITH PROFESSOR TATYANA ROTANOVA.  THE INSTITUTE WILL PROVIDE IN KIND RT COACH AIRFARE.  LODGING REIMBURSEMENT IS NOT NEEDED AS DR. ROTANOVA HAS INVITED DR. GUSTCHINA TO STAY IN HER HOME DURING THE VISIT. HOWEVER, THE AMOUNT FOR A COMPARABLE HOTEL IN THE AREA HAS BEEN ENTERED AS IN KIND. THE PER DIEM RATE ALLOWANCE FOR MEALS HAS BEEN REDUCED BY 50% BECAUSE SHE IS STAYING WITH COLLEAGUE AND HAS ACCESS TO FOOD PREPARATION FACILITIES SUCH AS STOVE, REFRIGERATOR, ETC.</t>
  </si>
  <si>
    <t>MOSCOW, , RUS</t>
  </si>
  <si>
    <t>RUSSIAN ACADEMY OF SCIENCES MO</t>
  </si>
  <si>
    <t>05/11/2019 -05/20/2019</t>
  </si>
  <si>
    <t>GUTHRIE, LORI C</t>
  </si>
  <si>
    <t>LORI GUTHRIE WAS INVITED TO ATTEND THE PEDIATRIC ENDOCRINLOGY MEETING ON APRIL 25-APRIL 28, 2019. IN LOS ANGELES, CA. THE SPONSOR WILL PAY FOR THE REGISTRATION FEE AND ONE NIGHT OF LODGING.</t>
  </si>
  <si>
    <t>PEDIATRIC ENDOCRINOLOGY NURSIN</t>
  </si>
  <si>
    <t>NURSE SPECIALIST (RESEARCH)</t>
  </si>
  <si>
    <t>GWINN, WILLIAM M</t>
  </si>
  <si>
    <t>AMENDED TO ADD REG FEE SPONSORED IN KIND EXPENSE. DR. WILLIAM GWINN IS ATTENDING AND PRESENTING AT THE GORDON RESEARCH CONFERENCE CELLULAR AND MOLECULAR MECHANISMS OF TOXICITY AUGUST 11-16, 2019 IN ANDOVER, NH.  TRAVEL DAYS ARE AUGUST 11 AND 16.  TRAVELER IS FLYING INTO BOS AIRPORT AND TAKING A SHUTTLE TO THE CONFERENCE LOCATION 100 MILES FROM THE AIRPORT.  HE PAID FOR THAT ON HIS PERSONAL CARD PRIOR TO THE TRIP.  RECEIPT INCLUDED IN UPLOADS. REGISTRATION IN THE AMOUNT OF $920 WAS PROVIDED IN-KIND BY SPONSOR, GORDON RESEARCH CONFERENCE, AND INCLUDES LODGING AND MEALS DURING THE CONFERENCE.  SPONSOR IS ALSO REIMBURSING NIH DIRECTLY FOR UP TO $500 IN OTHER TRAVEL EXPENSES WHICH HAS BEEN APPLIED TO AIRFARE, GROUND TRANSPORTATION AND BAGGAGE FEES.  A BLANKET WAIVER EXISTS FOR SPONSOR REIMBURSABLE EXPENSES PROVIDED BY GORDON SO AN STO WAIVER IS NOT REQUIRED.  ETHICS APPROVAL RECEIVED ON 2/12/19, CTTS APPROVAL RECEIVED ON 4/22/19 AND SUPPORTING DOCUMENTATION IS INCLUDED IN THE UPLOADS.</t>
  </si>
  <si>
    <t>08/11/2019 -08/16/2019</t>
  </si>
  <si>
    <t xml:space="preserve">HACKSTADT, DAVID </t>
  </si>
  <si>
    <t>INVITED SPEAKER  AT MICROBIOLOGY AND MOLECULAR GENETICS SEMINAR SERIES, OKLAHOMA STATE UNIVERSITY APRIL 22, 2019. TALK TITLE IS STRAIN DEPENDENT VARIATION IN VIRULENCE OF ROCKY MOUNTAIN SPOTTED FEVER RICKETTSIA. NO U.S. FEDERAL FUNDS WILL BE USED BY THE SPONSOR TO PROVIDE FOR OR REIMBURSE TRAVEL EXPENSES AND NO HONORARIUM WILL BE ACCEPTED BY THE EMPLOYEE. THIS TRAVEL IS BEING SUBMITTED LATE DUE TO A BIT OF A DELAY IN RESPONSE FROM THE SPONSOR, THE TRAVEL WORK LOAD IN LB, AND A RASH OF PROBLEMS WITH CGE. SPONSOR WILL PROVIDE IN KIND TRAVEL EXPENSES ....AIRFARE 521.50, LODGING PLUS TAX APRIL 21 AND 22 APPROX. 109.00 PER NIGHT.  LUNCH AND DINNER ON APRIL 22.</t>
  </si>
  <si>
    <t>STILLWATER, OK, US</t>
  </si>
  <si>
    <t>OKLAHOMA STATE UNIVERSITY</t>
  </si>
  <si>
    <t>SUPV MICROBIOLOGIST</t>
  </si>
  <si>
    <t xml:space="preserve">HALLETT, MARK </t>
  </si>
  <si>
    <t>DR. HALLETT HAS BEEN INVITED TO ATTEND THE CADENT THERAPEUTICS ADVISORY MEETING, WHICH WILL TAKE PLACE IN CAMBRIDGE, MA ON APRIL 12TH, 2019. DR. HALLETT HAS STUDIED THE PATHOPHYSIOLOGY OF ESSENTIAL TREMOR AND PARKINSON'S DISEASE, THEREFORE HIS EXPERTISE AND POTENTIAL COLLABORATION ARE SOUGHT IN EVALUATING THE THERAPEUTIC HYPOTHESIS AND DESIGNING STUDIES TO EVALUATE THE EFFICACY OF CADENT'S TREATMENT METHODS. DR. HALLETT HAS AN APPROVED CURRENT ODA  AND CDA TO SERVE ON THE ADVISORY BOARD, AND ANOTHER ODA HAS BEEN APPROVED TO SUPPORT SPONSORED TRAVEL. THIS TRAVEL HAS BEEN APPROVED BY SUPERVISOR AND BY NINDS IN SPARC. SPONSOR HAS NOTED THEY WILL PROVIDE AIRFARE, ONE NIGHT LODGING, SELECT MEALS AND TRANSPORTATION IN KIND. TRAVEL WILL ONLY BE FOR ONE NIGHT. ALL APPROVALS ARE ATTACHED AND THERE IS NO REGISTRATION FEE.</t>
  </si>
  <si>
    <t>CADENT THERAPEUTICS</t>
  </si>
  <si>
    <t>BRANCH CHIEF</t>
  </si>
  <si>
    <t>DR. HALLETT WAS INVITED TO LECTURE AT THE 4TH INTERNATIONAL CONGRESS ON TREATMENT OF DYSTONIA, HELD MAY 8TH - 11TH, 2019 IN HANNOVER, GERMANY. TALK WILL FOCUS ON "PERSPECTIVES OF DYSTONIA RESEARCH AND TREATMENT." IN ADDITION, HE WILL ALSO CHAIR THE SESSION, "PERIPHERALLY INDUCED MOVEMENT DISORDERS." SPONSORS WILL PROVIDE COMPLIMENTARY REGISTRATION, LODGING FOR 3-NIGHTS, AND REIMBURSEMENT OF TRAVEL ACCOMMODATIONS UP TO 2,000 EURO (ABOUT $2,288 USD). AN ODA IS APPROVED ETHICS AND ATTACHED. APPROVED ODA UPLOADED 4/5/19. TOMS REQUEST, MEDICAL WAIVER AND APPROVED STO ENCLOSED. DR. HALLETT'S CELL PHONE IS (240) 888-2769; PERSONAL EMAIL IS WORLDNEUROLOGY@GMAIL.COM. *ON 4/22, OMEGA TICKETED THE FLIGHT. AS GUIDED BY CGE POC'S, PREPARER THEN MODIFIED THE AUTHORIZATION TO REFLECT THE SPLIT PAYMENT MECHANISM FOR THE FLIGHT AND WHAT SPONSOR WILL REIMBURSE.</t>
  </si>
  <si>
    <t>HANNOVER, , DEU</t>
  </si>
  <si>
    <t>INTERPLAN CONGRESS MEETING EVE</t>
  </si>
  <si>
    <t>05/08/2019 -05/12/2019</t>
  </si>
  <si>
    <t>DR. HALLETT HAS BEEN INVITED TO ATTEND THE TAIWAN SOCIETY OF CLINICAL NEUROPHYSIOLOGYS ANNUAL MEETING TAKING PLACE IN TAIPEI, TAIWAN ON JUNE 2ND. DR. HALLETT WILL BE GIVING TWO LECTURES AT THIS MEETING AND WILL ALSO BE MEETING WITH SEVERAL MEMBERS AND MEETING ORGANIZER.  HIS KEYNOTE SPEECH IS "TECHNIQUES OF TRANSCRANIAL MAGNETIC STIMULATION FOR RESEARCH AND THERAPY."  HIS SECOND PRESENTATION IS "THE PATHOPHYSIOLOGICAL BASIS OF DYSTONIA."  THIS TRAVEL WILL MEET CRITERIA 1. AS DR. HALLETT IS AN INTERNATIONALLY RENOWNED EXPERT IN TMS, HIS INPUT AND PARTICIPATION AT THIS MEETING WILL BE EXTREMELY BENEFICIAL IN THE FIELD OF CLINICAL NEUROPHYSIOLOGY. DUE TO THE LONG TRAVEL TIME HE WILL BE DEPARTING ON THURSDAY, MAY 30TH AND DR. HALLETT WILL NOT ARRIVE TO TAIPEI UNTIL FRIDAY EVENING OF THE 31ST.THIS WILL BE A SPONSORED TRAVEL WHERE SPONSOR NOTES THEY ARE PROVIDING LODGING, SELECT MEALS AND TRANSPORTATION IN KIND, A WAIVED REGISTRATION FEE AND WILL REIMBURSE FOR AIRFARE. STO MEMO IS ATTACHED FOR REIMBURSEMENT AND ODA APPROVAL HAS BEEN RECEIVED AND IS ATTACHED TO ACCOUNT FOR SPONSORSHIP. SUPERVISOR AND SPARC APPROVALS ARE ATTACHED. ALSO NOTE, PER JEFF CHEN FROM FIC, FOR TAIWAN TRAVEL A PERSONAL PASSPORT MUST BE USED INSTEAD OF OFFICIAL. THIS INFORMATION HAS BEEN ENTERED IN THE NFT TAB.</t>
  </si>
  <si>
    <t>05/30/2019 -06/03/2019</t>
  </si>
  <si>
    <t>THIS IS A 3-PART TRAVEL, ALL IN ITALY. PART 1 AND 2). KNOWING DR. HALLETT WILL BE IN ITALY FOR THE FUNCTIONAL MOTOR DISORDERS CONGRESS, DR. HALLETT WAS INVITED BY THE FRESCO PARKINSON INSTITUTE TO CONTINUE MUTUAL SCIENTIFIC COLLABORATIONS AT BOTH THEIR FLORENCE SITE ON JUNE 12TH AS WELL AS THEIR VINCENZA PARKINSON CENTER/HOSPITAL ON JUNE 13TH (THIS IS PART 2, DAY TRIP ONLY). FRESCO CONDUCTS TOP QUALITY RESEARCH SPECIFICALLY IN PD, AND WITH WHOM NINDS COLLABORATES FREQUENTLY WITH. THERE WILL BE NO LODGING EXPENSES 6/11 OR 6/12 AS HE WILL STAY WITH FAMILY. HE WILL THEN DEPART VICENZA ON JUNE 13TH FOR VERONA, ITALY. PART 3). ON JUNE 14TH, DR. HALLETT WILL ATTEND THE FUNCTIONAL MOTOR DISORDERS CONGRESS AS AN INVITED LECTURER. LECTURE TITLED, "CLINICAL OVERVIEW OF FUNCTIONAL MOTOR DISORDERS" IN SESSION I. HE WILL MEET WITH DR. TINAZZI AND FACULTY ON THE 15TH BEFORE RETURNING TO FLORENCE FOR THE NIGHT (STAY WITH FAMILY), THEN CATCH AN EARLY MORNING FLIGHT ON JUNE 16TH. ONLY THE VERONA ORGANIZATION (3) WILL PROVIDE SPONSORED TRAVEL EXPENSES (REIMBURSEMENT FOR TRAVEL UP TO 2500 EURO AND IN-KIND EXPENSES: LODGING FOR 2 NIGHTS, GROUND TRANSPORTATION TO/FROM HOTEL, WAIVED REGISTRATION AND LUNCH AND DINNER ON THE 13TH AND 14TH). ENCLOSED IS AN APPROVED STO MEMO, GFE APPROVAL, MEDICAL WAIVER AND ALL SPARC APPROVALS. AN ODA FOR PART 3 WILL BE UPLOADED ONCE APPROVED. *APPROVED ODA UPLOADED 4/5/19. HTSOS TRAINING HAS PREVIOUSLY BEEN COMPLETED. PERSONAL EMAIL IS WORLDNEUROLOGY@GMAIL.COM. PERSONAL PHONE IS 240-888-2769. *ON 5/6, PER REVIEWER, JUST SENT OMEGA NFT APPROVED AUTHORIZATION WITH FULL FLIGHT PRICE. EDITING AUTHORIZATION NOW TO SHOW SPLIT FLIGHT EXPENSE (AND WHAT SPONSOR WILL REIMBURSE).</t>
  </si>
  <si>
    <t>ACCADEMIA ITALIANA PER LO STUD</t>
  </si>
  <si>
    <t>06/10/2019 -06/16/2019</t>
  </si>
  <si>
    <t>DR. HALLETT HAS BEEN INVITED TO PRESENT HIS LECTURES AT THE XXIV WORLD CONGRESS ON PARKINSON'S DISEASE AND RELATED DISORDERS, TAKING PLACE IN MONTREAL, CANADA JUNE 16 THROUGH 19, 2019. AS ONE OF THE LEADING INTERNATIONAL RESEARCHERS IN THE FILED OF MOVEMENT DISORDERS, DR. HALLETT HAS A PARTICULAR EXPERTISE THAT WILL BE BENEFICIAL TO ALL ATTENDEES. HE WILL LECTURE ON DYSTONIA, AN AREA HE HAS WRITTEN HUNDREDS OF ARTICLES ABOUT AND HE WILL CHAIR A SESSION ENTITLED 'BIOMARKERS IN MOVEMENT DISORDERS 2019 UPDATES AND NEW FRONTIERS. HIS INSIGHTS WILL BE VALUABLE. THIS WILL BE A SPONSORED MEETING WHERE SPONSOR HAS NOTED THEY WILL PROVIDE AIRFARE, LODGING, REGISTRATION AND SELECT MEALS IN KIND. DR. HALLETT WILL ONLY BE ABLE TO ATTEND ONCE DAY OF CONGRESS. DR. HALLETTS ATTENDANCE HAS BEEN APPROVED BY HIS SUPERVISOR BASED ON CRITERIA 1 AND BY NINDS ON SPARC. ODA APPROVAL IS ATTACHED FOR SPONSORED EXPENSES.</t>
  </si>
  <si>
    <t>06/17/2019 -06/18/2019</t>
  </si>
  <si>
    <t>DR. MARK HALLETT HAS BEEN INVITED TO PARTICIPATE AS FACULTY FOR THE TEACHING COURSE ENTITLED MOVEMENT DISORDERS COURSE IN CHENNAI, INDIA. THIS COURSE IS PRESENTED BY THE 3D APPROACH TO MOVEMENT DISORDERS GROUP. ATTENDEES TO THIS COURSE WILL BE MADE UP OF RESIDENTS IN NEUROLOGY, GENERAL NEUROLOGISTS AND PRACTITIONERS. THIS WILL BE A SPONSORED TRAVEL WHERE SPONSOR WILL PROVIDE AIRFARE, LODGING, SELECT MEALS AND TAXIS IN KIND. THE REGISTRATION FEE WILL ALSO BE WAIVED. MEALS WILL BE INCLUDED ON THE DAYS OF THE COURSE. THIS TRAVEL HAS BEEN APPROVED BASED ON CRITERIA 1 BY APPROVING OFFICIAL. SPARC AND ODA APPROVALS ARE ATTACHED IN SUPPORTING DOCUMENTS. EMPLOYEE HAS COMPLETED THE HTSOS COURSE AND WILL USE OFFICIAL PASSPORT AND VISA FOR THIS TRIP PREPARED FOR BY FIC.</t>
  </si>
  <si>
    <t>CHENNAI, , IND</t>
  </si>
  <si>
    <t>MADRAS NEURO TRUST</t>
  </si>
  <si>
    <t>DR. HALLETT WILL TRAVEL TO NICE, FRANCE TO ATTEND THE INTERNATIONAL CONGRESS OF PARKINSONS DISEASE AND MOVEMENT DISORDERS FROM SEPT. 22ND THROUGH 26TH. PRIOR TO THE MAIN CONGRESS, DR. HALLETT WAS INVITED TO PARTICIPATE IN THE TREMOR RESEARCH GROUP MEETING ALSO HELD IN NICE ON SEPT. 21ST. TRG SPONSOR WILL PROVIDE DINNER IN KIND. FOR THE MAIN CONGRESS, DR. HALLETT WAS ASKED TO CHAIR A SESSION ON SEPT. 25TH. SPONSOR WILL PROVIDE 4 NIGHTS LODGING, SELECT MEALS, METRO PASS AND WAIVED REGISTRATION. TRAVEL HAS BEEN APPROVED IN SPARC AND BY EMPLOYEES SUPERVISOR BASED ON CRITERIA 1 AND 3. AFTER THE INTERNATIONAL CONGRESS CONCLUDES ON THE 26TH, DR. HALLETT WILL STAY THROUGH SEPTEMBER 27TH IN ORDER TO MEET WITH DAVID BENNINGER FROM CHUV TO DISCUSS A PROTOCOL ON CRPS AND DYSTONIA, WHICH IS CURRENTLY IN PREPARATION FOR A REVIEW. HE WILL END HIS OFFICIAL DUTY ON FRIDAY, AND SINCE THIS IS THE DAY NIH WOULD HAVE FLOWN HIM HOME, IT WILL COUNT AS A TRAVEL DAY. THE REMAINDER OF THE TRIP UNTIL SUNDAY, WHICH INCLUDES TWO NON-DUTY DAYS, WILL BE AT THE TRAVELERS EXPENSE. PER OMEGA THE FLIGHT FEE DOES NOT CHANGE. AEA, OVER 10K STO MEMO AND ODAS ARE ATTACHED IN SUPPORTING DOCUMENTS. PLEASE NOTE THAT EMPLOYEE WAS INSTRUCTED BY JEFF CHEN FROM FIC TO USE HIS PERSONAL PASSPORT FOR THIS TRIP, SINCE HIS OFFICIAL PASSPORT NEEDS ADDITIONAL PAGES FOR UPCOMING TRAVEL. TRAVELER HAS COMPLETED HTSOS, CERTIFICATE IS ATTACHED.</t>
  </si>
  <si>
    <t>09/19/2019 -09/29/2019</t>
  </si>
  <si>
    <t>HALL, JANET E</t>
  </si>
  <si>
    <t>TRAVELER INVITED TO SERVE AS AN INTERNATIONAL CONGRESS OF ENDOCRINOLOGY REPRESENTATIVE ON THE PROGRAM ORGANIZING PLANNING COMMITTEE MEETING FOR THE 2020 INTERNATIONAL CONGRESS OF ENDOCRINOLOGY CONFERENCE FROM JUNE 23 TO JUNE 25, 2019 IN BUENOS AIRES, ARGENTINA. TRAVELER WILL DEPART RDU ON JUNE 22 TO ARRIVE IN ARGENTINA ON JUNE 23 AND DEPART ARGENTINA ON JUNE 26 TO ARRIVE AT RDU ON JUNE 27 ON OVERNIGHT FLIGHT. TRAVELER WILL MEET WITH THE ASSIGNED WORKING GROUP TO CONTINUE DISCUSSION OF THE PLENARY SESSIONS, MEET THE PROFESSOR SESSIONS, ORAL PRESENTATIONS AND CONSIDER EQUAL QUANTITY OF SPEAKERS REGARDING GEOGRAPHY AND GENDER ON JUNE 26. THE SPONSOR, INTERNATIONAL CONGRESS OF ENDOCRINOLOGY, WILL PAY IN KIND, ROUNDTRIP AIRFARE, LODGING FOR THREE NIGHTS FROM JUNE 23 TO 25, CHECK OUT ON JUNE 26) AT PER DIEM, SOME MEALS (DINNER ON JUNE 23, LUNCH AND DINNER ON JUNE 24, LUNCH ON JUNE 25) AND GROUND TRANSPORTATION TO LODGING FROM AIRPORT AND RETURN IN BUENOS AIRES. NO REGISTRATION IS REQUIRED FOR THIS MEETING. PER THE NIEHS ETHICS OFFICE THE TRAVELERS BLANKET OFFICIAL DUTY ACTIVITY CAN BE USED FOR THIS MEETING.  EFFICIENT SPENDING APPROVAL OBTAINED ON APRIL 4, 2019 AND ATTACHMENT G FOR JUNE 26 WORKING GROUP MEETING APPROVAL OBTAINED ON 6/7/2019 BOTH ARE UPLOADED IN THE SCANNED DOCUMENT SECTION OF THIS TRAVEL AUTHORIZATION.  HTSOS WAS COMPLETED BY THE TRAVELER ON SEPTEMBER 17, 2017.  AN NIH IT SERVICE DESK TICKET WAS SUBMITTED ON APRIL 9, 2019 FOR USE OF GOVERNMENT FURNISHED EQUIPMENT DURING FOREIGN TRAVEL.</t>
  </si>
  <si>
    <t>BUENOS AIRES, , ARG</t>
  </si>
  <si>
    <t>MCI GROUP ARGENTINA</t>
  </si>
  <si>
    <t>06/22/2019 -06/27/2019</t>
  </si>
  <si>
    <t>TRAVELER INVITED TO SPEAK AT THE CITYWIDE ENDOCRINE ROUNDS AT THE UNIVERSITY OF TORONTO ON SEPTEMBER 6, 2019 IN TORONTO, CANADA. TALKS WILL BE ON SEPT 5 AND 6.  TRAVEL WILL START FROM WASHINGTON, DC WHERE TRAVELER WILL BE ON GOVERNMENT TRAVEL TO ATTEND NIH MEETINGS ON 9/3 AND 9/4 AND INSTEAD OF RETURNING TO RDU AS THE MEETINGS WILL RUN LATE INTO THE EVENING ON 9/4 THE TRAVELER WANTED TO STAY OVER ON 9/4 TO DEPART ON 9/5 FROM DC TO CANADA. REFERENCE TRAVEL AUTHORIZATION TANUM0MFMQ WHICH WILL COVER THE LODGING ON 9/4 AND THE ORIGINAL FLIGHT BACK TO RDU ON 9/4 HAS BEEN CANCELLED. OFFICIAL TRAVEL WILL BEGIN WITH DEPARTURE FROM WASHINGTON, DC ON SEPTEMBER 5, 2019 AND RETURN TO RDU ON SEPTEMBER 8, 2019. SEPTEMBER 7 AND 8 ARE NON-DUTY DAYS AND WILL BE NO COST TO THE GOVERNMENT. THE SPONSOR, THE UNIVERSITY OF TORONTO, WILL PAY IN KIND ROUNDTRIP AIRFARE, LODGING FOR ONE NIGHT WITHIN PER DIEM, AND DINNER ON SEPTEMBER 5. LODGING FOR THE NIGHT OF SEPTEMBER 6 WILL BE PAID BY NIEHS. A VISA IS NOT REQUIRED FOR CANADA. THERE IS NO REGISTRATION FEE. TRAVELER COMPLETED THE HTSOS TRAINING ON SEPTEMBER 17, 2017. PER THE NIEHS ETHICS OFFICE, THE TRAVELER?¿¿S BLANKET OFFICIAL DUTY ACTIVITY CAN BE USED FOR THIS MEETING. EFFICIENT SPENDING APPROVAL IN THE FORM OF AN ATTACHMENT G WAS OBTAINED ON 7/26/2019 AND AN NIH SERVICE DESK TICKET WAS SUBMITTED ON 8/21/2019 FOR GOVERNMENT FURNISHED EQUIPMENT. ALL ARE UPLOADED IN THE SCANNED DOCUMENTS SECTION OF THE AUTHORIZATION.</t>
  </si>
  <si>
    <t>HALL, KEVIN D</t>
  </si>
  <si>
    <t>OTTAWA, CANADA, 4/23-26/19: TO ATTEND THE 6TH CANADIAN OBESITY SUMMIT AND TO PRESENT THE KEYNOTE LECTURE.  AIRFARE AND LODGING AT RATE LESS THAN THE GOVERNMENT RATE WILL BE COVERED IN-KIND BY THE SPONSOR.  A REGISTRATION OF $820 CAD/$611.72 USD WAIVED BY THE SPONSOR.  NO FEDERAL FUNDS WILL BE USED FOR THIS CONFERENCE.  NEED TO CREATE AN AMEND BECAUSE THE TRAVELER DECIDED TO RETURN ONE DAY EARLY. TRAVELER NEEDED TO WORK ON SOMETHING IN HIS OFFICE ON THE DAY ORIGINALLY PLANNED FOR RETURN TRAVEL.</t>
  </si>
  <si>
    <t>OTTAWA, , CAN</t>
  </si>
  <si>
    <t>OBESITY CANADA</t>
  </si>
  <si>
    <t>NEW YORK, NY; MAY 1, 2019: TO ATTEND AT THE COLUMBIA UNIVERSITY INSTITUTE OF HUMAN NUTRITION OBESITY COURSE - OBESITY: ETIOLOGY, PREVENTION AND TREATMENT AND TO PRESENT HIS TALK ENTITILED, GLYCEMIC INDEX GLYCEMIC LOAD: HYPE OR HELP IN WEIGHT REGULATION?  AIRFARE, HOTEL AND DINNER (MAY 1) WILL BE COVERED BY THE SPONSOR.  A REGISTRATION FEE OF $500 WAIVED BY THE SPONSOR BECAUSE HE IS PRESENTING.  BREAKFAST AND LUNCH ARE INCLUDED IN THE REGISTRATION FEE AND DINNER WILL BE SPONSORED IN KIND.  DR. HALL IS REQUESTING APPROVAL OF ACTUAL SUBSISTENCE FOR SPONSORED IN KIND LODGING VALUED AT $280 WHICH IS 111% OVER THE GOVERNMENT ALLOWANCE OF $253. THIS PERCENTAGE FALLS WITHIN THE 300% THRESHOLD ALLOWED BY THE FTR. NEED TO CREATE AN AMENDMENT BECAUSE THE TRAVELER'S FLIGHT HOME WAS CANCELED SO HE REBOOKED ON ANOTHER FLIGHT HOME LATER THAT DAY WHICH WAS ALSO CANCELED SO HE HAD TO TAKE THE TRAIN HOME.</t>
  </si>
  <si>
    <t>HOUSTON, TX, 5/16/19: PANELIST AT THE U.S. NEWS &amp; WORLD REPORT CHILDHOOD OBESITY SUMMIT DISCUSSING THE QUESTION: IS A CALORIE A CALORIE? AIRFARE AND HOTEL WILL BE COVERED IN-KIND BY THE SPONSOR.  NO FEDERAL FUNDS WILL BE USED FOR THIS MEETING. DR. HALL IS REQUESTING APPROVAL OF ACTUAL SUBSISTENCE FOR SPONSORED IN KIND LODGING VALUED AT $289 WHICH IS 221% OVER THE GOVERNMENT ALLOWANCE OF $131. THIS PERCENTAGE FALLS WITHIN THE 300% THRESHOLD ALLOWED BY THE FTR.</t>
  </si>
  <si>
    <t>US NEWS WORLD REPORT</t>
  </si>
  <si>
    <t>BOSTON, MA; 06/20-22/19: TO PRESENT THE 2019 BLACKBURN LECTURE AT THE BLACKBURN COURSE IN OBESITY MEDICINE: TREATING OBESITY 2019.  PARTICIPATION IN THIS EVENT WILL HELP COMMUNICATE INTRAMURAL NIDDK RESEARCH RESULTS TO A SCIENTIFIC AND CLINICAL AUDIENCE AND WILL FACILITATE INTERACTIONS WITH POTENTIAL COLLABORATORS IN THE FIELD OF OBESITY RESEARCH.  A REGISTRATION FEE OF $995 IS WAIVED BY THE SPONSOR BECAUSE HE IS PRESENTING.  AIRFARE AND LODGING WILL BE COVERED IN-KIND BY THE SPONSOR.  DR. HALL IS REQUESTING APPROVAL OF ACTUAL SUBSISTENCE FOR SPONSORED IN KIND LODGING VALUED AT $369 WHICH IS 135% OVER THE GOVERNMENT ALLOWANCE OF $273. THIS PERCENTAGE FALLS WITHIN THE 300% THRESHOLD ALLOWED BY THE FTR. THE SPONSOR HAS NOTED THAT ALL OTHER NON-FEDERAL PARTICIPANTS WILL BE PROVIDED WITH THE SAME ACCOMMODATIONS.</t>
  </si>
  <si>
    <t>MASSACHUSETTS GENERAL HOSPITAL</t>
  </si>
  <si>
    <t>06/21/2019 -06/22/2019</t>
  </si>
  <si>
    <t>HANOVER, JOHN A</t>
  </si>
  <si>
    <t>TO PRESENT A TALK AT THE JOHN G. RANGOS SR. WEEKLY SEMINAR SERIES AT THE UNIVERSITY OF PITTSBURGH SEPTEMBER 23-24, 2019. SPONSOR TO PAY AIRFARE, LODGING AT THE GOVERNMENT RATE, GROUND TRANSPORTATION IN PITTSBURGH, DINNER ON 9/23, AND BREAKFAST AND LUNCH ON 9/24.</t>
  </si>
  <si>
    <t>HARBISON, SUSAN T</t>
  </si>
  <si>
    <t>DR. HARBISON WILL GIVE A TALK ON THE TOPIC OF ?¿¿INSIGHTS FROM A SYSTEMS GENETICS APPROACH TO SLEEP?¿¿ AT THE SLEEP 2019 33RD ANNUAL MEETING IN SAN ANTONIO, TEXAS. THE SPONSOR WILL PROVIDE COMPLIMENTARY REGISTRATION FOR ALL INVITED SPEAKERS AND R/T AIRFARE AND 2 NIGHTS OF LODGING WILL BE SPONSORED IN KIND.</t>
  </si>
  <si>
    <t>06/09/2019 -06/13/2019</t>
  </si>
  <si>
    <t xml:space="preserve">HARB, ROA </t>
  </si>
  <si>
    <t>DR, HARB HAS BEEN INVITED TO PRESENT THE CLINICAL CHEMISTRY PORTION OF THE COURSE BY THE AMERICAN SOCIETY OF CLINCIAL PATHOLOGY AND PARTNERS IN HEALTH.</t>
  </si>
  <si>
    <t>[OTHER], , SLE</t>
  </si>
  <si>
    <t>AMERICAN SOCIETY FOR CLINICAL</t>
  </si>
  <si>
    <t>05/30/2019 -06/10/2019</t>
  </si>
  <si>
    <t>HARRILL, ALISON H</t>
  </si>
  <si>
    <t>TRAVELER INVITED TO ATTEND AND SPEAK AT THE GORDON RESEARCH CONFERENCE, 2019 DRUG METABOLISM CONFERENCE GUIDING DRUG DEVELOPMENT USING TRANSLATIONAL ADME SCIENCE IN HOLDERNESS, NH FROM JULY 7-12, 2019. DATES OF TRAVEL ARE 7/7 AND 7/14. THE SPONSOR, GORDON RESEARCH CONFERENCES WILL PROVIDE IN-KIND REGISTRATION FEE OF $870 WHICH INCLUDES 5 NIGHTS LODGING AND SOME MEALS. SPONSOR WILL REIMBURSE FOR AIRFARE (UP TO $500). BLANKET WAIVER EXISTS FOR IN-CASH REIMBURSABLE SPONSORED TRAVEL FOR THE GORDON RESEARCH CONFERENCE SEMINAR. TRAVELER WILL REMAIN IN THE AREA, AT NO EXPENSE TO THE GOVERNMENT DURING NON-DUTY DAYS 7/13, 7/14 AND RETURN ON 7/14. EFFICIENT SPENDING APPROVAL WAS OBTAINED ON 4/22/19 AND ETHICS APPROVAL WAS OBTAINED ON 5/30/19. BOTH ARE INCLUDED IN THE SCANNED DOCUMENTS PORTION OF THIS TRAVEL AUTHORIZATION.</t>
  </si>
  <si>
    <t>HARRIS, CURTIS C</t>
  </si>
  <si>
    <t>INVITED TO ATTEND A PRESENT THE KEYNOTE ADDRESS ON 9/10/2019 AT THE INTERNATIONAL CELL SENESCENCE ASSOCIATION (ICSA) MEETING BEING HELD IN ATHENS, GREECE, SEPT 9-12. SPONSOR IN KIND: ROUNDTRIP ECONOMY AIRFARE, LODGING, MEALS AND GROUND TRANSPORTATION. B INCLUDED IN HOTEL. THE REGISTRATION FEES ARE WAIVED FOR INVITED SPEAKERS. TRAVELER IS REQUESTING APPROVAL OF ACTUAL SUBSISTENCE FOR SPONSOR IN-KIND LODGING VALUED AT $329 WHICH IS 165% OF THE GOVERNMENT ALLOWANCE OF $200.  THIS PERCENTAGE FALLS WITHIN THE 300% THRESHOLD ALLOWED BY THE FTR.  CELL PHONE: 301-273-5589; NON-GOVT. EMAIL: TANCETH@AOL.COM</t>
  </si>
  <si>
    <t>NATIONAL UNIVERSITY OF ATHENS</t>
  </si>
  <si>
    <t>09/07/2019 -09/12/2019</t>
  </si>
  <si>
    <t>INVITED TO ATTEND, CHAIR AND PRESENT A TALK AT THE 23RD HEIDELBERGER SYMPOSIUM ON CANCER RESEARCH MEETING BEING HELD SEP 23-28, 2019 IN STINTINO, SARDINIA ITALY. THIS LOCATION IS NOT LISTED AS AN OPTION IN CGE. STANDARD OCONUS PER DIEM WAS SELECTED, AND NOT LISTED LOCATION WAS CHECKED OFF. SPONSOR WILL PROVIDE IN-KIND REGISTRATION WHICH INCLUDES 5 NIGHTS LODGING AND ALL MEALS DURING THE SYMPOSIUM. TRAVELER WILL DEPART ON 9/28 TO RETURN HOME AND WILL HAVE A LAYOVER IN GERMANY. ONE NIGHTS LODGING BOOKED THROUGH OMEGA. HE WILL CONTINUE HOME ON 9/29, ARRIVING TO IAD THAT SAME DAY. TRAVEL IS AWARE TICKET IS NON-REFUNDABLE.</t>
  </si>
  <si>
    <t>STINTINO, , ITA</t>
  </si>
  <si>
    <t>NEW YORK UNIVERSITY TUXEDO</t>
  </si>
  <si>
    <t>09/22/2019 -09/29/2019</t>
  </si>
  <si>
    <t>HARRY, GAYLIA J</t>
  </si>
  <si>
    <t>DR. JEAN HARRY IS TRAVELING TO DAVIS, CALIFORNIA FOR A MEETING WITH THE CALIFORNIA ENVIRONMENTAL PROTECTION AGENCY ON SEPTEMBER 17-18, 2019.  TRAVEL DAYS ARE SEPTEMBER 16 AND 19.  THE SPONSOR, CALIFORNIA EPA, IS PROVIDING THREE NIGHTS OF PER DIEM RATE LODGING IN-KIND.  ETHICS APPROVAL RECEIVED 6/11/19 AND EFFICIENT SPENDING APPROVED ON 6/13/19.  BOTH ARE INCLUDED IN UPLOADS.  CA IS NOT A TAX EXEMPT STATE.</t>
  </si>
  <si>
    <t>09/16/2019 -09/19/2019</t>
  </si>
  <si>
    <t>HARTLEY, IRIS R</t>
  </si>
  <si>
    <t>IRIS HARTLEY WAS INVITED TO PARTICIPATE IN THE ENDOCRINE FELLOWS FOUNDATION PRECEPTORSHIP PROGRAM, IN METABOLIC BONE DISEASES AT COLUMBIA UNIVERSITY, COLLEGE OF PHYSICIANS AND SURGEONS, NEW YORK, NY.  IRIS WILL DEPART ON MAY 6 AND RETURN ON MAY 17, 2019. SPONSOR WILL PAY FOR IRIS TRAIN TICKET TO AND FROM THE MEETING AND HOTEL ROOM ON THE NIGHT OF 5/5 THROUGH 5/16, 2019.</t>
  </si>
  <si>
    <t>ENDOCRINE FELLOWS FOUNDATION W</t>
  </si>
  <si>
    <t>05/05/2019 -05/17/2019</t>
  </si>
  <si>
    <t>IRIS WILL TRAVEL FROM DCA TO ORLANDO, FL TO ATTEND THE AMERICAN SOCIETY FOR BONE  AND MINERAL RESEARCH  2019 ANNUAL MEETING, SEPTEMBER 18, 2019 TO SEPTEMBER 23, 2019.</t>
  </si>
  <si>
    <t>ENDOCRINE FELLOWS FOUNDATION M</t>
  </si>
  <si>
    <t>HARTMAN, ANNE M</t>
  </si>
  <si>
    <t>DR. HARTMAN IS INVITED TO SPEAK AT THE 2019 NATIONAL CONFERENCE ON TOBACCO OR HEALTH BEING HELD IN MINNEAPOLIS, MN ON AUGUST 27-29, 2019.  IN-KIND: REGISTRATION (NO MEALS).</t>
  </si>
  <si>
    <t>STATISTICIAN</t>
  </si>
  <si>
    <t>08/26/2019 -08/29/2019</t>
  </si>
  <si>
    <t>HARTSHORN, CHRISTOPHER M</t>
  </si>
  <si>
    <t>DR. HARTSHORN IS INVITED TO SPEAK AT THE INTERNET OF DIAGNOSTIC THINGS SYMPOSIUM BEING HELD IN BOSTON, MA ON JUNE 17, 2019.  IN-KIND:  LODGING (NO BREAKFAST ) AND REGISTRATION (NO MEALS).  DR. HARTSHORN IS REQUESTING APPROVAL OF ACTUAL SUBSISTENCE FOR SPONSOR IN-KIND LODGING VALUED AT $325 WHICH IS 119% OF THE GOVERNMENT ALLOWANCE OF $273. THIS PERCENTAGE FALLS WITHIN THE 300% THRESHOLD BY THE FTR. THE SPONSOR HAS NOTED THAT ALL OTHER NON-FEDERAL PARTICIPANTS WILL BE PROVIDED WITH THE SAME ACCOMMODATIONS.   ***  RETURN FLIGHT WAS CANCELLED AND WAS REBOOKED THROUGH AIRLINE FOR NEXT DAY 6/18.  ALSO HE HAD ANOTHER NIGHT OF HOTEL AT GOVERNMENT PER DIEM****</t>
  </si>
  <si>
    <t>HARVEY, BRANDON K</t>
  </si>
  <si>
    <t>TRAVELER WAS INVITED TO ATTEND THE JOINT ACADEMIA SINICA/TAIPEI MEDICAL UNIVERSITY SYMPOSIUM AND TAIWAN NEUROTRAUMA SOCIETY MEETING SPONSORED BY THESE TWO ORGANIZATIONS. TRAVELER WILL BE MEETING WITH STUDENTS AND FACULTY ON APRIL 22 AND A SPEAKER AT THE SCIENTIFIC SESSIONS. THESE MEETINGS WILL BE HELD APRIL 23-25, 2019 AND APRIL 26-29, 2019 AT THE ACADEMIA SINICA CAMPUS AND TRI SERVICE HOSPITAL.  AIRFARE, LODGING ON APRIL 21- APRIL 28, 2019, AND MEALS ?¿¿ BREAKFAST, LUNCH, AND DINNER FROM APRIL 22-APRIL 27, 2019 WILL BE PROVIDED BY THE SPONSOR. THERE ARE NO REGISTRATION FEES ASSOCIATED WITH THESE MEETINGS. NIH WILL PAY ALL OTHER COSTS.</t>
  </si>
  <si>
    <t>TAIPEI MEDICAL UNIVERSITY HOSP</t>
  </si>
  <si>
    <t>TRAVELER WAS INVITED TO LECTURE FOR COLD SPRING HARBOR LABORATORY?¿¿S 2019 ADVANCED TECHNIQUES IN MOLECULAR NEUROSCIENCE COURSE IN COLD SPRING HARBOR, NEW YORK ON JULY 8-9, 2019.    THE SPONSOR WILL PAY FOR 1 NIGHT OF LODGING, ROUNDTRIP AMTRAK TICKETS AND PART OF THE CAR SERVICE TO AND FROM LONG ISLAND RAILROAD TO CSHL. REGISTRATION WAS WAIVED AND DINNER ON THE 8TH, BREAKFAST AND LUNCH ON THE 9TH ARE PROVIDED.  NIDA WILL PAY ALL OTHER COSTS.</t>
  </si>
  <si>
    <t>COLD SPRING, NY, US</t>
  </si>
  <si>
    <t>07/08/2019 -07/09/2019</t>
  </si>
  <si>
    <t>DR. BRANDON HARVEY HAS BEEN INVITED TO GIVE TWO TALKS AT THE NATIONAL HEALTH RESEARCH INSTITUTE (NIHRI) IN ZHUNAN, TAIWAN FROM AUGUST 2-8, 2019.   DR. HARVEY WILL ALSO PARTICIPATE IN A TRAINING SESSION FOR STUDENTS AND POST DOCS ON USE OF TRANSGENIC TOOLS IN RODENT MODELS FOR NEUROLOGICAL DISEASE.  THE NHRI AGREES TO PROVIDE THE FOLLOWING IN KIND: AIRFARE AND LODGING.  THE SPONSOR BOOKED THE TRAVELERS AIRFARE FROM JFK TO TAIPEI BECAUSE IT IS A DIRECT FLIGHT AND IT IS THE AIRLINE COMPANY THAT THE SPONSOR USES FOR ALL THEIR INVITED SPEAKERS.  NIH WILL PAY ALL OTHER COSTS.</t>
  </si>
  <si>
    <t>[OTHER], , TWN</t>
  </si>
  <si>
    <t>NATIONAL HEALTH RESEARCH INSTI</t>
  </si>
  <si>
    <t>08/01/2019 -08/09/2019</t>
  </si>
  <si>
    <t>DR. BRANDON HARVEY HAS BEEN INVITED TO THE UNIVERSITY OF HELSINKI, INSTITUTE OF BIOTECHNOLOGY IN HELSINKI, FINLAND FROM SEPTEMBER 11-20, 2019. THE UNIVERSITY OF HELSINKI, INSTITUTE OF BIOTECHNOLOGY, AGREES TO PROVIDE IN KIND: AIRFARE AND LODGING.  NIH WILL PAY ALL OTHER COSTS.</t>
  </si>
  <si>
    <t>09/11/2019 -09/20/2019</t>
  </si>
  <si>
    <t xml:space="preserve">HASNI, SARFARAZ </t>
  </si>
  <si>
    <t>DR. HASNI HAS BEEN INVITED TO THE ANNUAL KAROLINSKA RHEUMATOLOGY RETREAT 2019 IN STOCKHOLM, SWEDEN ON BEHALF OF DR. O'SHEA WHO CAN NO LONGER ATTEND.</t>
  </si>
  <si>
    <t xml:space="preserve">HASSAN, RAFFIT </t>
  </si>
  <si>
    <t>DR. HASSAN IS INVITED TO SPEAK AT THE INTERNATIONAL ASSOCIATION FOR THE STUDY OF LUNG CANCER (IASLC) 2019 WORLD MESOTHELIOMA MEETING BEING HELD IN NEW YORK, NY ON JULY 10-12, 2019. IN-KIND: LODGING (NO BREAKFAST) AND REGISTRATION (NO MEALS).
DR. HASSAN IS REQUESTING APPROVAL OF ACTUAL SUBSISTENCE FOR SPONSOR IN-KIND LODGING VALUED AT $299 WHICH IS 134% OF THE GOVERNMENT ALLOWANCE OF $223.  THIS PERCENTAGE FALLS WITHIN THE 300% THRESHOLD ALLOWED BY THE FTR.  THE SPONSOR HAS NOTED THAT ALL OTHER NON-FEDERAL PARTICIPANTS WILL BE PROVIDED WITH THE SAME ACCOMMODATIONS.  
DR HASSAN HAS DECLINED ANY MEALS AND DINNER ASSOCIATED WITH THE MEETING AND REQUESTS PER-DIEM.  DR HASSAN HAS ACCEPTED THE SPONSORED OFFER OF COST OF TRANSPORTATION.  THE OFFER COVERED UP TO 500.00. TICKET UPLOADED</t>
  </si>
  <si>
    <t xml:space="preserve">HATTAR, SAMER </t>
  </si>
  <si>
    <t>THE EVENTS IN THIS TA WERE APPROVED AS AN EXEMPTION UNDER THE CATEGORY: TO ATTEND SCIENTFIC MEETINGS BY THE NIMH EXECUTIVE OFFICER ON 1/10/19.
DR. HATTAR WAS INVITED TO RENO, NV TO SPEAK AT THE 2019 NEURO-CMB SEMINAR SERIES AT THE UNIVERSITY OF NEVADA.  THE SEMINAR SERIES FEATURES INVITED SPEAKERS LOCALLY AND FROM AROUND THE WORLD WITH INFORMAL DISCUSSIONS.</t>
  </si>
  <si>
    <t>RENO, NV, US</t>
  </si>
  <si>
    <t>UNIVERSITY OF NEVADA RENO</t>
  </si>
  <si>
    <t>THE EVENTS IN THIS TA WERE APPROVED AS A NON-NIMH HOSTED CONFERENCE OR MEETING BY THE OFFICE OF FINANCIAL MANAGEMENT ON 10/24/19.
TRAVELER CELL: 301-631-4179
DR. HATTAR WILL BE ATTENDING AND POSSIBLE SPEAKING AT THIS LARGELY ATTENDED EVENT - ARVO 2019 WILL HAVE THE THEME ?¿¿FROM BENCH TO
BEDSIDE AND BACK.?¿¿, HIGHLIGHTING THE IMPORTANT WORK OF EXAMINING THE GENETICS OF DISEASE OR THE POSSIBILITIES OF A NEW TECHNOLOGY TO
DIAGNOSE, TREAT, OR EVEN PREVENT AN EYE CONDITION AND ITS EVOLVING JOURNEY.
DR. HATTAR- UNIVERSITY OF WASHINGTON  TRAVEL ?¿¿ OTHER UNIVERSITY OF WASHINGTON AUBREY GORBMAN ENDOWED LECTURE  - DR. HATTAR WAS INVITED TO THE UNIVERSITY OF WASHINGTON TO GIVE A LECTURE AT THEIR ANNUAL AUBREY GORBMAN LECTURE.  LECTURE. THE SPEAKERS FOR THE LECTURE SERIES ARE NOMINATED AND SELECTED BY STUDENTS WITH A FOCUS ON BRINGING RENOWNED EXPERTS TO SHARE THEIR KNOWLEDGE AND EXPERTISE WITH THE NEXT GENERATION OF BUDDING SCIENTISTS.  THE UNIVERSITY WILL ARRANGE ALL HIS TRAVEL AND LODGING EXPENSES</t>
  </si>
  <si>
    <t>04/27/2019 -05/07/2019</t>
  </si>
  <si>
    <t>HEISS, JOHN D</t>
  </si>
  <si>
    <t>DR. HEISS HAS BEEN INVITED TO PARTICIPATE AS TEACHING FACULTY AT THE SNS PGY1 BOOT CAMP COURSE: FUNDAMENTALS OF NEUROSURGERY BEING HELD IN PHILADELPHIA, PA ON FRIDAY AND SATURDAY, JULY 19-20, 2019. IT IS MISSION CRITICAL THAT DR. HEISS PARTICIPATE IN THIS COURSE TO TRAIN YOUNG CLINICIAN-SCIENTISTS AND TO USE THIS OPPORTUNITY TO LEARN OF NEW ADVANCES IN THE FIELD NEUROSURGERY. THIS TRIP IS CONSIDERED AS NON-HHS CONFERENCE ATTENDANCE. ATTENDANCE HAS BEEN APPROVED IN SPARC (SP012681). THE SOCIETY OF NEUROLOGICAL SURGEONS (SNS) IS SPONSORING THIS TRIP. THEY WILL PROVIDE ONE NIGHT OF LODGING AND MEALS DURING THE COURSE, IN-KIND. THE HOTEL IS $207/NIGHT. NO REGISTRATION IS ASSOCIATED WITH THIS COURSE. DR. HEISS IS REQUESTING APPROVAL OF ACTUAL SUBSISTENCE FOR SPONSOR IN-KIND LODGING VALUED AT $207 WHICH IS 115% OF THE GOVERNMENT ALLOWANCE OF $180. THIS PERCENTAGE FALLS WITHIN THE 300% THRESHOLD ALLOWED BY THE FTR. THE SPONSOR STATED THAT DR. HEISS WILL NOT BE PROVIDED AN HONORARIUM NOR WILL US FEDERAL FUNDS BE USED TO SUPPORT THIS TRIP AND THERE IS NO CONFLICT OF INTEREST. APPROVED ODA ATTACHED. DR. HEISS WILL TRAVEL BY POV AS IT IS LESS COSTLY TO THE GOVERNMENT AND ACCOMMODATING TO HIS CLINICAL/SURGICAL SCHEDULE. COST COMPARISON ATTACHED. THIS TRIP HAS BEEN APPROVED BY DR. NATH.</t>
  </si>
  <si>
    <t>SOCIETY OF NEUROLOGICAL SURGEO</t>
  </si>
  <si>
    <t>07/19/2019 -07/20/2019</t>
  </si>
  <si>
    <t>HENDERSON, DAVID K</t>
  </si>
  <si>
    <t>DR. HENDERSON WILL BE ATTENDING THE ACP INTERNAL MEDICINE MEETING TO ACCEPT AN THE ALVAN R. FEINSTEIN MEMORIAL AWARD. THE SPONSOR HAS PAID FOR THE AMTRAK AND HOTEL IN-KIND. THE LODGING RATE IS OVER PER DIEM BUT PAID FOR IN KIND BY THE SPONSOR. ALL INVITED SPEAKERS ARE RECEIVING THE SAME LODGING RATE.</t>
  </si>
  <si>
    <t>AMERICAN COLLEGE OF PHYSICIANS</t>
  </si>
  <si>
    <t>SUPV MEDICAL OFFICER (GEN)</t>
  </si>
  <si>
    <t>DR. HENDERSON IS ATTENDING THE 2019 SHEA SPRING CONFERENCE. DR. HENDERSON IS ON THE BOARD AND HIS AIRFARE AND HOTEL HAS BEEN PAID FOR IN-KIND.</t>
  </si>
  <si>
    <t>SOCIETY FOR HEALTHCARE EPIDEMI</t>
  </si>
  <si>
    <t>04/22/2019 -04/26/2019</t>
  </si>
  <si>
    <t>DR. HENDERSON HAS BEEN INVITED TO SPEAK AT THE FELLOWS COURSE IN DENVER COLORADO THAT IS BEING HOSTED BY THE CHILDREN'S HOSPITAL COLORADO</t>
  </si>
  <si>
    <t>CHILDRENS HOSPITAL COLORADO</t>
  </si>
  <si>
    <t>07/06/2019 -07/08/2019</t>
  </si>
  <si>
    <t>HENDERSON, MARIANNE K</t>
  </si>
  <si>
    <t>EMAIL: HENDERSMK@GMAIL.COM CELL PHONE: 301-775-0626 HT401 HIGH THREAT SECURITY OVERSEAS SEMINAR COMPLETED OCT. 28, 2015 TRAVELER IS INVITED TO PRESENT AT THE BOARD OF DIRECTORS MEETING (6 MAY-NON CTPS) THAT IS BEING HELD IN CONJUNCTION WITH THE ISBER ANNUAL MEETING AND EXHIBITS BEING HELD 7-10 MAY 2019-CTPS APPROVED; IN WHICH SHE WILL CO-CHAIR THE SYMPOSIUM ON TARGETED MEDICINE (4A) AND PRESENTING WITHIN THE SUSTAINABILITY SYMPOSIUM, SUSTAINABILITY IN BIOBANKING: DIMENSIONS AND CONSIDERATIONS.
THE SPONSOR WILL COVER IN-KIND: ROUND-TRIP ECONOMY AIRLINE TICKET OF $ 1,346.22 USD INCLUDING TAXES.  ACCOMMODATION FOR TWO NIGHTS (5 AND 6 MAY) VALUED AT 232.85 USD PER NIGHT (INCLUDING 15% CITY TAX AND 6% VAT).   REGISTRATION FEE OF $830 USD WAIVED.</t>
  </si>
  <si>
    <t>INTERNATIONAL SOCIETY FOR BIOL</t>
  </si>
  <si>
    <t>RESEARCH PROJECT OFFICER</t>
  </si>
  <si>
    <t>05/03/2019 -05/12/2019</t>
  </si>
  <si>
    <t xml:space="preserve">HENDRIKS, SASKIA </t>
  </si>
  <si>
    <t>DR. HENDRIKS WILL HAS BEEN INVITED TO ATTEND THE GLOBAL NEUROETHICS SUMMIT PRE-SUMMIT WORKSHOP IN SWEDEN AT UPPSALA UNIVERSITY.  SHE WILL BE CONTRIBUTING TO THE SURVEY DESIGN AS SHE HAS METHODOLOGICAL EXPERTISE IN THIS AREA. HER CONTACT EMAIL IS SASKIA.HENDRIKS@NIH.GOV, AND HER TELEPHONE NUMBER IS 202-718-1669.</t>
  </si>
  <si>
    <t>KAVLI FOUNDATION LOS ANGELES C</t>
  </si>
  <si>
    <t>05/18/2019 -05/22/2019</t>
  </si>
  <si>
    <t>DR. HENDRIKS WILL CONTRIBUTE TO THE PRODUCTION OF A MANUSCRIPT THAT ESTABLISH THE FOUNDATIONS FOR INNOVATIVE NEUROETHICS ENGAGEMENT, AS SHE HAS METHODOLOGICAL EXPERTISE IN THIS AREA. THIS MEETING WILL SERVE AS AN IDEA INCUBATOR AND A WORKSHOP IN THE INTERNATIONAL BRAIN INITIATIVE.   HER CONTACT INFORMATION IS 202-718-1669, SASKIA.HENDRIKS@NIH.GOV</t>
  </si>
  <si>
    <t xml:space="preserve">HENNIGHAUSEN, LOTHAR </t>
  </si>
  <si>
    <t>TO GIVE A SEMINAR AT THE GORDON RESEARCH CONFERENCE ON MAMMARY GLAND BIOLOGY IN NEWRY, MAINE JUNE 9-12, 2019. REGISTRATION IN THE AMOUNT OF $1420.00 INCLUDES LODGING AND MEALS AND WAS PAID BY GOVERNMENT CREDIT CARD. SPONSOR WILL REIMBURSE A PORTION OF THE REGISTRATION FEE AND HOPEFULLY TRAVEL EXPENSES AS WELL AFTER THE MEETING HAS ENDED. NEWRY, ME NOT AVAILABLE AS PER DIEM LOCATION. CONTINENTAL US OPTION SELECTED FOR STANDARD PER DIEM RATE.</t>
  </si>
  <si>
    <t>ALL PLACES NOT LISTED (CONUS), US, US</t>
  </si>
  <si>
    <t>TO PRESENT A TALK ENTITLED "UNDERSTANDING CYTOKINE-SENSING SUPER-ENHANCERS THROUGH THE USE OF THE BASE EDITING IN THE MOUSE GENOME" AT THE GROWTH HORMONE (GH)/PROLACTIN (PRL) FAMILY IN BIOLOGY &amp; DISEASE CONFERENCE BEING HELD IN WEST PALM BEACH, FL JULY 7-12, 2019. REGISTRATION IN THE AMOUNT OF $1800.00 WAS PAID BY GOVERNMENT CREDIT CARD AND INCLUDES LODGING AND MEALS.  SPONSOR ANTICIPATES PROVIDING REIMBURSEMENT TOWARDS REGISTRATION COST; FINAL AMOUNT WILL BE DETERMINED AFTER THE CONFERENCE.  
FLIGHT SELECTED DOES NOT HAVE THE OVERALL LOWEST COST NOR IS IT WITHIN THE $100 TOLERANCE.  THE FLIGHT CHOSEN IS THE ONLY FLIGHT AVAILABLE THAT ALLOWS THE TRAVELER TO ARRIVE AT THE CONFERENCE ON TIME.  
RETURN FLIGHT CHANGED TO A LATER TIME ON FRIDAY, JULY 12TH.  THERE WILL BE A MEETING TO ORGANIZE THE NEXT FASEB CONFERENCE FRIDAY MORNING THAT DR. HENNIGHAUSEN NEEDS TO ATTEND REQUIRING HIM TO DEPART LATER.  A NON-CONTRACT FLIGHT WAS CHOSEN TO ALLOW HIM TO STILL ARRIVE BACK IN MD IN TIME TO COMPLETE EXPERIMENTS IN THE LAB IN THE AFTERNOON.</t>
  </si>
  <si>
    <t>WEST PALM BEACH, FL, US</t>
  </si>
  <si>
    <t>HIBBELN, JOSEPH R</t>
  </si>
  <si>
    <t>DR. HIBBELN WILL BE PRESENTING A TALK SEAFOOD IN NEURODEVELOPMENT AND NEUROLOGICAL HEALTH  AT THE 2019 JOINT CONFERENCE OF THE 12TH JAPANESE MARINE BIOTECHNOLOGY CONFERENCE AND THE 12TH ASIA PACIFIC MARINE BIOTECHNOLOGY CONFERENCE IN SHIZOUKA CITY, JAPAN FROM SEPTEMBER 8-13, 2019.  ON SEPTEMBER 13, HE WILL TRAVEL TO NARITA, JAPAN TO MEET WITH DR. HAMAZAKI AND HIS COLLEAGUES FROM THE UNIVERSITY OF TAYAMA WHO DID NOT ATTEND THE CONFERENCE IN SHIZOUKA-CITY ON THEIR ONGOING COLLABORATIVE STUDIES IN OMEGA-3 FAT AND MARINE PRODUCTS IN ALCOHOLISM AND PSYCHIATRIC DISORDERS. NIH APPROVED.  REGISTRATION FEE INCLUDES ONE BANQUET DINNER ON SEPT 10.</t>
  </si>
  <si>
    <t>[OTHER], , JPN</t>
  </si>
  <si>
    <t>JAPANESE SOCIETY ON MARINE BIO</t>
  </si>
  <si>
    <t>HICKMAN, HEATHER D</t>
  </si>
  <si>
    <t>DR. HEATHER HICKMAN HAS BEEN INVITED TO PARTICIPATE IN THE 3RD EUROPEAN CHEMOKINE AND CELL MIGRATION CONFERENCE 2019 (ECMC2019) TO BE HELD IN SALAMANCA,SPAIN FROM JUNE 26 - JUNE 29, 2019. SHE WILL BE ACTING AS AN INVITED SPEAKER IN THE CHEMOKINES AND INFECTION SESSION. THE ORGANIZATION OF ECMC 2019 AGREES TO PROVIDE THE FOLLOWING GOODS OR SERVICES IN-KIND TO THE NATIONAL INSTITUTES OF HEALTH FOR HER PARTICIPATION IN THE ABOVE MEETING. IN COMPLIANCE WITH FEDERAL REGULATION, NO HONORARIUM WILL BE PROVIDED, AND NO FEDERAL FUNDS ARE BEING USED FOR THE PAYMENT OF TRAVEL EXPENSES. TRAVEL EXPENSES ARE DERIVED FROM FUNDING DERIVED FROM THE REGISTRATION FEES OF THE CONFERENCE. SPONSOR WILL PROVIDE THE FOLLOWING IN-KIND: ECONOMY ROUND-TRIP FLIGHT AND RETURN PORTION WILL BE TO SAN FRANCISCO, CA FOR HER NEXT MEETING, 4 NIGHTS OF LODGING IN-KIND, AND HER REGISTRATION FEE. THE REG. FEE PROVIDED IN-KIND INCLUDES ATTENDANCE TO ALL SESSIONS, COFFEE, BREAKS, WELCOME RECEPTION (03/26), 3 LUNCHES (03/27, 03/28, 03/29) AND BANQUET (3/29). SPONSOR WILL ALSO PROVIDE A BUS TRANSFER AIRPORT TO/FROM SALAMANCA FROM MADRID. FOR THE SECOND PORTION OF THIS TRAVEL, DR. HICKMAN HAS BEEN INVITED PARTICIPATE IN THE INTERNATIONAL CONFERENCE ON IMMUNITY AND IMMUNOCHEMISTRY (ICHEM-2019) TO BE HELD IN SAN FRANCISCO, CA FROM JULY 1-3, 2019. THE UNITED SCIENTIFIC GROUP AGREES TO PROVIDE THE FOLLOWING GOODS OR SERVICES IN-KIND TO THE NIH FOR YOUR ATTENDANCE AND/OR PARTICIPATION IN THE ABOVE MEETING. IN COMPLIANCE WITH FEDERAL REGULATION, NO HONORARIUM WILL BE PROVIDED, AND NO FEDERAL FUNDS ARE BEING USED FOR THE PAYMENT OF TRAVEL EXPENSES. TRAVEL EXPENSES ARE DERIVED FROM THE REGISTRATIONS MADE IN CURRENT AND PREVIOUS CONFERENCES. SPONSORS WILL PROVIDE THE FOLLOWING IN-KIND: 2 NIGHTS OF LODGING, THE  REGISTRATION FEE. THE REGISTRATION FEE INCLUDES LUNCH. THE REMAINING AMOUNT WILL COME FROM DR. HICKMAN'S CAN 8030263. AS OF 5/16 HTSOS CERTIFICATE IS PENDING AND WILL BE PROVIDED UPON RECEIPT FROM THE TRAVELER</t>
  </si>
  <si>
    <t>06/25/2019 -07/02/2019</t>
  </si>
  <si>
    <t>UNIVERSIDAD DE SALAMANCA</t>
  </si>
  <si>
    <t xml:space="preserve">HIKOSAKA, OKIHIDE </t>
  </si>
  <si>
    <t>TRAVELER WILL BE PRESENTING A TALK AT THE UNIVERSITY OF CALIFORNIA, SAN FRANCISCO, ON 4/16/19.
SPONSOR WILL BE PROVIDING AIRFARE AND LODGING IN KIND.</t>
  </si>
  <si>
    <t>04/15/2019 -04/17/2019</t>
  </si>
  <si>
    <t xml:space="preserve">HILDESHEIM, ALLAN </t>
  </si>
  <si>
    <t>&lt;01120 OJI&gt; 8038119 AMENDMENT #1 HOTEL LODGING HAD INCREASED AEA MEMO NEEDED. SPONSORED: DR. HILDESHEIM  HAS BEEN INVITED TO ATTEND THE ANNUAL MEETING OF COLLABORATIVE PROJECT WHICH WILL BE HELD AT THE FUJIAN MEDICAL UNIVERSITY IN FUZHOU CHINA FROM JUNE 23RD-26TH. THE SPONSOR WILL BE COVERING 3 NIGHTS HOTEL, RT AIRLINE TICKET AND 3 MEALS PER DAY.
PROGRAM TRAVEL: DR. HILDESHEIM WILL TAKE A TRAIN FROM FUZHOU TO BEIJING ON JUNE 26TH AT APPROXIMATELY 11AM TO ATTEND HIS NEXT COLLABORATION MEETING FROM JUNE 27TH THROUGH JUNE 30TH WHERE HE WILL MEET WITH SEVERAL COLLEAGUES AT CICAMS (CHINESE NATIONAL ACADEMY OF SCIENCES) TO DISCUSS PLANS FOR STUDIES TO EVALUATE 1-DOSE HPV. ON JULY 1ST ?¿¿ JULY 2ND, DR. HILDESHIEM WILL VISIT THE DEPARTMENT OF CANCER EPIDEMIOLOGY, CANCER HOSPITAL AND THE CHINESE ACADEMY OF MEDICAL SCIENCES TO DISCUSS HIS RECENT WORK ON THE ?¿¿EVALUATION OF REDUCED DOSE SCHEDULES OF THE HPV VACCINE AGAINST HPV-RELATED CANCERS.?¿¿  THE SPONSOR IS PAYING FOR THE FLIGHT FROM DC TO SHANGHAI AND FROM BEIJING TO DC WHICH COSTS $1681. THIS IS COMPARABLE TO THE ROUND TRIP FLIGHT BETWEEN DC AND SHANGHAI WHICH IS $1563. AGENDA NOT AVAILABLE AT THIS TIME. ON LOANER NUMBER RITM0175083.</t>
  </si>
  <si>
    <t>FUZHOU, , CHN</t>
  </si>
  <si>
    <t>FUJIAN MEDICAL UNIVERSITY</t>
  </si>
  <si>
    <t>RESEARCH EPIDEMIOLOGIST</t>
  </si>
  <si>
    <t>06/21/2019 -07/02/2019</t>
  </si>
  <si>
    <t>HILL, NATASHA T</t>
  </si>
  <si>
    <t>DR. HILL WILL BE PRESENTING AN ABSTRACT ON AT SID'S 2019 MEETING IN CHICAGO, IL ON 5/7/19 - 5/11/19.</t>
  </si>
  <si>
    <t>TO THE 49TH ANNUAL ESDR MEETING 2019 IN BORDEAUX, FRANCE ON 9/18/19 - 9/21/19.</t>
  </si>
  <si>
    <t>BORDEAUX, , FRA</t>
  </si>
  <si>
    <t>09/17/2019 -09/25/2019</t>
  </si>
  <si>
    <t>HINNEBUSCH, ALAN G</t>
  </si>
  <si>
    <t>04/28/19 - 04/30/19;  DALLAS,TX: TO PRESENT A SEMINAR ENTITLED "A NETWORK OF EIF2?¿ INTERACTIONS WITH EIF1 AND MET-TRNAI PROMOTES ACCURATE START CODON SELECTION BY THE TRANSLATION PREINITIATION COMPLEX" AT THE DEPARTMENT OF PHYSIOLOGY , UNIVERSITY OF TEXAS SOUTHWESTERN MEDICAL CENTER ON APRIL 29, 2019. 
OMEGA WORLD TRAVEL (OWT) NOT USED TO BOOK AIRFARE AND HOTEL RESERVATIONS. THE SPONSORING ORGANIZATION - UNIVERSITY OF TEXAS SOUTHWESTERN MEDICAL CENTER - WILL PROVIDE SPONSORED IN-KIND EXPENSES FOR AIRFARE: $305.96, LODGING: $347.20, MEALS: $61.00 AND GROUND TRANSPORTATION: $76.06.</t>
  </si>
  <si>
    <t>RESEARCH MICROBIOLOGIST</t>
  </si>
  <si>
    <t>04/28/2019 -04/30/2019</t>
  </si>
  <si>
    <t>HINRICHS, CHRISTIAN S</t>
  </si>
  <si>
    <t>DR. CHRISTIAN HINRICHS IS INVITED TO SPEAK AT THE CENTER FOR IMMUNO-ONCOLOGY MONTHLY MEETING, CELLULAR THERAPY FOR HUMAN PAPILLOMAVIRUS-ASSOCIATED EPITHELIAL CANCERS,  BEING HELD IN BOSTON, MA ON MAY 20, 2019.  IN-KIND:  AIRFARE, LUNCH AND GROUND TRANSPORTATION MA.   NO REGISTRATION.</t>
  </si>
  <si>
    <t>DANA FARBER CANCER INSTITUTE</t>
  </si>
  <si>
    <t>05/20/2019 -05/20/2019</t>
  </si>
  <si>
    <t>DR. HINRICHS IS INVITED TO SPEAK AT THE INNOVATION FOR PATIENT CARE (IPSEN) PERSONNEL WORKSHOP IN CAMBRIDGE, MA ON JULY 11-12, 2019.  IN-KIND:  AIRFARE, LODGING (NO BREAKFAST), MEALS, AND GROUND TRANSPORTATION IN MA.  DR. HINRICHS IS REQUESTING APPROVAL OF ACTUAL SUBSISTENCE FOR SPONSOR IN-KIND LODGING VALUED AT $283 WHICH IS 104% OF THE GOVERNMENT ALLOWANCE OF $273.  THIS PERCENTAGE FALLS WITHIN THE 300% THRESHOLD BY THE FTR.    THE SPONSOR HAS NOTED THAT ALL OTHER NON-FEDERAL PARTICIPANTS WILL BE PROVIDED WITH THE SAME ACCOMMODATIONS.</t>
  </si>
  <si>
    <t>IPSEN</t>
  </si>
  <si>
    <t>HINSHAW, JENNY E</t>
  </si>
  <si>
    <t>DR. HINSHAW WILL BE ON ANNUAL LEAVE AS FOLLOWS: APRIL 23-26 (ANNUAL LEAVE), APRIL 27-28 (NON-DUTY DAY), APRIL 29-MAY 3RD (ANNUAL LEAVE), MAY 4 - 5 (NON-DUTY DAYS).    
DR. HINSHAW WILL BE ATTENDING AND CHAIRING THREE SESSIONS AT THE 2019 BIOPHYSICAL SOCIETY THEMATIC MEETING QUANTITATIVE ASPECTS OF MEMBRANE FUSION AND FISSION CONFERENCE MAY 6-10, 2019 IN PADOVA, ITALY. DR. HINSHAW WILL BE PAYING OUT OF POCKET FOR ROUND TRIP AIRFARE. SPONSOR PROVIDING IN-KIND THE REGISTRATION AND FOUR NIGHTS LODGING.  REGISTRATION FEE INCLUDES LUNCH ON 5/7 AND 5/9.  SEE ATTACHED APPROVED WAIVER FOR ANNUAL LEAVE IN CONJUNCTION WITH SPONSORED TRAVEL.</t>
  </si>
  <si>
    <t>BIOPHYSICAL SOCIETY ROCKVILLE</t>
  </si>
  <si>
    <t>04/23/2019 -05/10/2019</t>
  </si>
  <si>
    <t>7/31-8/1: TRAVEL TO BEIJING.  8/2-8/5: TO PRESENT A TALK AT THE 17TH CHINESE BIOPHYSICS CONGRESS BEING HELD IN TIANJIN, CHINA.  SPONSOR WILL PROVIDE IN-KIND THE REGISTRATION FEE AS WELL AS LODGING FROM 8/1-8/6.  REGISTRATION FEE INCLUDES LUNCH FROM 8/3-8/5.  8/4: TO PRESENT A TALK AT THE NANKAI UNIVERSITY IN TIANJIN, CHINA.  SPONSOR WILL PROVIDE ROUND TRIP AIRFARE.</t>
  </si>
  <si>
    <t>07/31/2019 -08/06/2019</t>
  </si>
  <si>
    <t>TO PRESENT A SEMINAR AT THE UNIVERSITY OF WASHINGTON CRYO EM SYMPOSIUM BEING HELD IN SEATTLE WA AUGUST 14-16, 2019. SPONSOR WILL PROVIDE IN-KIND AIRFARE AS WELL AS LUNCH AND DINNER ON AUGUST 15TH.</t>
  </si>
  <si>
    <t>THERMO FISHER SCIENTIFIC EUGEN</t>
  </si>
  <si>
    <t>08/14/2019 -08/16/2019</t>
  </si>
  <si>
    <t>HINTON, DEBORAH M</t>
  </si>
  <si>
    <t>7/28-8/2: TO PRESENT A SEMINAR ENTITLED "BOTH C-DI-GMP AND PHOSPHORYLATION REGULATE ACTIVATION OF V. CHOLERA BIOFILM BIOGENESIS GENES BY THE ATYPICAL ENHANCER BINDING PROTEIN VPSR" AT THE GORDON RESEARCH CONFERENCE IN LEWISTOWN, MAINE.  TRAVELER WILL ALSO WILL BE A LEADER AT THE GRC "POWER HOUR" WHICH FOCUSES ON SUPPORTING YOUNG SCIENTISTS.  REGISTRATION FEE OF $1,000 WAS PAID VIA A GOVERNMENT PURCHASE CARD AND INCLUDES LODGING AND MEALS DURING THE CONFERENCE PLUS A $90 BUS FEE.  
SPONSOR WILL PROVIDE PARTIAL REIMBURSEMENT TOWARDS THE REGISTRATION FEE.  IT IS UNKNOWN AT THIS TIME THE AMOUNT OF REIMBURSEMENT THEY WILL BE ABLE TO PROVIDE.</t>
  </si>
  <si>
    <t>LEWISTON, ME, US</t>
  </si>
  <si>
    <t>GORDON RESEARCH CONFERENCES RO</t>
  </si>
  <si>
    <t>HISTED, MARK H</t>
  </si>
  <si>
    <t>THE EVENTS IN THIS TA WERE APPROVED AS A NON-NIMH HOSTED CONFERENCE OR MEETING BY THE OFFICE OF FINANCIAL MANAGEMENT ON 4/18/19. 
TRAVELER CELL: 617-548-1788
DR. HISTED WILL  PRESENT AT THIS TWO-DAY WORKSHOP DURING THE CNS 2019 CONFERENCE ON TUESDAY, JULY 16 AND WEDNESDAY, JULY 17. HIS PRESENTATION WILL BE ON ?¿¿NEW PERSPECTIVES IN CORTICAL DYNAMICS?¿¿. THIS PRESENTATION WILL ALLOW DR. HISTED TO DISSEMINATE INFORMATION ON COMPUTATIONAL NEUROSCIENCE AND MAKING CONNECTIONS WITH OTHER FACULTY IN THE FIELD OF NEUROSCIENCE.</t>
  </si>
  <si>
    <t>ORGANIZATION FOR COMPUTATIONAL</t>
  </si>
  <si>
    <t>07/14/2019 -07/18/2019</t>
  </si>
  <si>
    <t>HOANG, CHUONG D</t>
  </si>
  <si>
    <t>DR. HOANG IS INVITED TO SPEAK AT THE 9TH ANNUAL INTERNATIONAL SYMPOSIUM ON MALIGNANT PLEURUAL MESOTHELIOMA CONFERENCE BEING HELD IN LOS ANGELES, CA ON SEPTEMBER 21, 2019. IN-KIND: AIRFARE, LODGING (NO BREAKFAST), REGISTRATION (NO MEALS), AND LD ON 9/21.
DR. HOANG IS REQUESTING APPROVAL OF ACTUAL SUBSISTENCE FOR SPONSOR IN-KIND LODGING VALUED AT $332 PER NIGHT WHICH IS 184% OF THE GOVERNMENT ALLOWANCE OF $180. THIS PERCENTAGE FALLS WITHIN THE 300% THRESHOLD ALLOWED BY THE FTR. THE SPONSOR HAS NOTED THAT ALL OTHER NON-FEDERAL PARTICIPANTS WILL BE PROVIDED WITH THE SAME ACCOMMODATIONS.</t>
  </si>
  <si>
    <t>UNIVERSITY OF CALIFORNIA LOS A</t>
  </si>
  <si>
    <t>HOGG, JOHN R</t>
  </si>
  <si>
    <t>TRAVELER WILL ATTEND THE 24TH ANNUAL RNA SOCIETY MEETING FROM JUNE 11-16, 2019 IN KRAKOW, POLAND. HE WILL FLY OUT ON JUNE 9, ARRIVE IN WARSAW ON JUNE 10, AND TAKE A TRAIN TO KRAKOW. REGISTRATION WAS PAID THROUGH POTS (19-008795) AND INCLUDES SOME MEALS. LUNCH AND DINNER WILL BE PROVIDED ON WEDNESDAY JUNE 12, FRIDAY JUNE 14 AND SATURDAY JUNE 15. LODGING WAS BOOKED THROUGH CONFERENCE ORGANIZER. DAILY TAXI ARE NOT REQUIRED AS THE HOTEL IS WITHIN WALKING DISTANCE OF THE CONFERENCE SITE. TRAVELER WILL VISIT THE UNIVERSITY OF BERN ON JUNE 16-19, 2019 AT THE INVITATION OF DR. OLIVER MUEHLEMANN. THIS IS NOT A CONFERENCE BECAUSE IT MEETS ONE OF THE OTHER NIH DEFINE MISSION EXEMPTIONS: D. PEER REVIEW/EVALUATION. HE WILL PARTICIPATE IN A THESIS DEFENSE OF A PHD CANDIDATE AND MEET WITH UNIVERSITY STAFF. AIRFARE, TRAIN FARE, AND LODGING ARE PROVIDED BY THE SPONSOR. ON JUNE 16, THE TRAVELER WILL FLY OUT OF KRAKOW (KRK), ARRIVE IN AT THE BSL AIRPORT, AND TAKE A TRAIN TO BERN, SWITZERLAND. HOTEL IS WITHIN WALKING DISTANCE OF THE UNIVERSITY AND WILL NOT REQUIRE DAILY TAXI. TRAVELER WILL TAKE A TRAIN FROM BERN TO THE ZURICH (ZRH) AIRPORT FOR THE RETURN HOME. HTSOS HAS BEEN UPLOADED. TRAVELER WILL USE HIS OFFICIAL PASSPORT. NO VISA(S) ARE REQUIRED. CAS IS PENDING APPROVAL.</t>
  </si>
  <si>
    <t>KRAKOW, , POL</t>
  </si>
  <si>
    <t>06/09/2019 -06/19/2019</t>
  </si>
  <si>
    <t>TRAVELER WILL ATTEND THE CSHL: EUKARYOTIC MRNA PROCESSING CONFERENCE IN COLD SPRING HARBOR, NY ON AUGUST 20-24, 2019. TRAVELER WILL TAKE AMTRAK FROM WASHINGTON, DC TO NEW YORK. HE WILL TAKE THE LIRR TRAIN AND CSH SHUTTLE TO THE CONFERENCE LOCATION. DAILY TAXI ARE NOT REQUIRED AS LODGING IS ON SITE. SPONSOR WAIVED REGISTRATION. REGISTRATION INCLUDES LODGING AND SOME MEALS. DINNER WILL BE PROVIDED ON AUGUST 20. BREAKFAST, LUNCH, AND DINNER WILL BE PROVIDED ON AUGUST 21-23. BREAKFAST AND LUNCH WILL BE PROVIDED ON AUGUST 24. CAS IS UNDER REVIEW. ***AS OF MAY 14, THE CONFERENCE HAS NOT BEEN ADDED TO CGE. AN EMAIL HAS BEEN SENT FOR THE CONFERENCE TO BE ADDED. THE REQUEST IS INCLUDED IN THE SUPPORTING DOCUMENTATION. ***TRAVEL HAS BEEN AMENDED TO CHANGE THE RETURN DATE TO AUGUST 25, 2019.</t>
  </si>
  <si>
    <t>08/20/2019 -08/25/2019</t>
  </si>
  <si>
    <t>HOLLAND, STEVEN M</t>
  </si>
  <si>
    <t>TO PARTICIPATE IN THE 2019 CIS ANNUAL MEETING TO BE HELD IN ATLANTA, GA FROM 04/06-04/07/2019 AT THE MARRIOTT MARQUIS. AUTHORIZATION IS LATE DUE TO SPONSORS DELAY IN MAKING FLIGHT AND HOTEL ARRANGEMENTS.</t>
  </si>
  <si>
    <t>04/06/2019 -04/07/2019</t>
  </si>
  <si>
    <t>TO PRESENT A SPEECH AT THE UC IRVINE MEDICAL GRAND ROUNDS ENTITLED "IMMUNODEFICIENCY IN ADULTS: EMERGING AND MORE COMMON THAN WE THOUGHT" ON 04/23/2019</t>
  </si>
  <si>
    <t>04/22/2019 -04/23/2019</t>
  </si>
  <si>
    <t>TO PARTICIPATE IN THE 2019 MEDICAL COLLEGE OF WI JORDAN LECTURE SERIES FROM MAY 2-3, 2019. THE MEDICAL COLLEGE OF WISCONSIN AGREES TO PROVIDE LODGING, AIRFARE AND MEALS IN-KIND TO NIH.</t>
  </si>
  <si>
    <t>MEDICAL COLLEGE OF WISCONSIN</t>
  </si>
  <si>
    <t>STEVEN HOLLAND CELL 240-893-1238. TO PRESENT A SPEECH ENTITLED "ANTICYTOKINE AUTOANIBODIES:WHAT ARE THEY DOING AND WHAT SHOULD WE DO ABOUT IT?" AT THE 5TH INTERNATIONAL SIICA CONFERENCE OF TRANSLATIONAL MEETING ON PATHOGENESIS AND THERAPY OF IMMUNE-MEDIATED DISEASES BEING HELD ON MAY 15-18, 2019 IN MILAN, ITALY. SPONSOR IS PROVIDING IN-KIND ROUND TRIP ECONOMY AIRFARE, LODGING 05/15-05/19 (3 NIGHTS), LUNCH AND DINNER ON 05/16, 05/17, 05/18 AND COMPLIMENTARY REGISTRATION TO THE CONFERENCE. DR. HOLLAND WILL TAKE A TRAIN TO FLORENCE, ITALY ON MAY 20, 2019 TO SPEAK AT THE EUROPEAN ADVANCED COURSE IN BASIC AND TRANSLATIONAL IMMUNOLOGY FROM 05/19-05/21/2019. SPONSOR PROVIDING LODGING ON 05/19-05/21 (2 NIGHTS), LUNCH AND DINNER ON 05/19 AND 05/20 AND LUNCH ONLY ON 05/21 AND COMPLIMENTARY REGISTRATION TO THE CONFERENCE. LATE JUSTIFICATION- SPONSORS WERE DELAYED IN PROVIDING HOTEL AND FLIGHT CONFIRMATION.</t>
  </si>
  <si>
    <t>OIC GROUP</t>
  </si>
  <si>
    <t>05/15/2019 -05/21/2019</t>
  </si>
  <si>
    <t>TO PARTICIPATE AS A FACULTY MEMBER IN THE HUMAN AND MAMMALIAN GENETICS AND GENOMICS: THE 60TH MCKUSICK SHORT COURSE ON JULY 22, 2019.</t>
  </si>
  <si>
    <t>07/21/2019 -07/22/2019</t>
  </si>
  <si>
    <t xml:space="preserve">HOLMES, ANDREW </t>
  </si>
  <si>
    <t>DR. ANDREW HOLMES HAS BEEN INVITED TO VISIT AND PRESENT A SEMINAR AT THE TAIPEI TZU CHI HOSPITAL FROM MAY 8 TO 11 AND 17, 2019 IN TAIPEI, TAIWAN.  HE HAS ALSO BEEN INVITED TO GIVE A TALK AT THE GORDON RESEARCH CONFERENCE ON COGNITIVE DYSFUNCTION IN BRAIN DISEASES FROM MAY 12 THROUGH 17, 2019 IN HONG KONG. THE TITLE OF HIS TALK IS ACQUIRING AVERSIVE MEMORY THROUGH SOCIAL OBSERVATION.   **AMENDMENT CREATED TO RETURN DIRECTLY FROM HONG KONG ON 5/18.</t>
  </si>
  <si>
    <t>05/07/2019 -05/18/2019</t>
  </si>
  <si>
    <t>DR. HOLMES HAS BEEN INVITED TO VISIT AND PRESENT A SEMINAR ENTITLED USING TOUCHSCREEN TESTS TO DECIPHER PREFRONTAL CORTEX CONTRIBUTIONS TO HIGH LEVEL COGNITION AT THE 1ST INTERNATIONAL TOUCHSCREEN SYMPOSIUM AT WESTERN UNIVERSITY IN LONDON, ONTARIO, CANADA FROM JUNE 4 THROUGH 6, 2019.</t>
  </si>
  <si>
    <t>WESTERN UNIVERSITY</t>
  </si>
  <si>
    <t>06/04/2019 -06/07/2019</t>
  </si>
  <si>
    <t>DR. HOLMES HAS BEEN INVITED TO VISIT AND SPEAK AT THE UNIVERSITY OF MELBOURNE ON JUNE 21, THE UNIVERSITY OF NEW SOUTH WALES IN SYDNEY, AUSTRALIA ON JUNE 22, AND THE IBNS 28TH ANNUAL MEETING IN CAIRNS, AUSTRALIA JUNE 23 TO 26, 2019.  THE TITLE OF HIS TALK IS HIPPOCAMPAL CONSTRAINT OF SOCIALLY ACQUIRED FEAR.  PURCHASING NON REFUNDABLE AIRFARE ROUND TRIP BETWEEN SYDNEY AND CAIRNS IN AUSTRALIA.</t>
  </si>
  <si>
    <t>MELBOURNE, , AUS</t>
  </si>
  <si>
    <t>FLOREY INSTITUTE OF NEUROSCIEN</t>
  </si>
  <si>
    <t>06/18/2019 -06/27/2019</t>
  </si>
  <si>
    <t>DR. HOLMES WILL BE VISITING AND GIVING TALKS AT THE FOLLOWING UNIVERSITY OF HELSINKI FROM JULY 9 TO 10, 2019 IN HELSINKI, FINLAND, LINKOPING UNIVERSITY FROM JULY 10 TO 11, 2019 IN LINKOPING, SWEDEN, KAROLINSKA INSTITUTE FROM JULY 12 TO 14, 2019 IN STOCKHOLM, SWEDEN AND TALTECH ON JULY 16, 2019 IN TALLIN, ESTONIA.</t>
  </si>
  <si>
    <t>SWEDISH MEDICAL SOCIETY LINKOP</t>
  </si>
  <si>
    <t>07/07/2019 -07/17/2019</t>
  </si>
  <si>
    <t>DR. HOLMES HAS BEEN INVITED TO SPEAK AT THE 4TH INTERNATIONAL CONFERENCE ON APPLICATIONS OF NEUROIMAGING TO ALCOHOLISM (I-CANA4) AT YALE MEDICAL SCHOOL JULY 19-21, 2019. DR. HOLMES WILL BE SPEAKING AS PART OF A REWARD AND HABIT LEARNING SESSION.</t>
  </si>
  <si>
    <t>07/18/2019 -07/21/2019</t>
  </si>
  <si>
    <t>DR. HOLMES HAS BEEN INVITED TO SPEAK AT THE GRC AMYGDALA FUNCTION IN EMOTION, COGNITION AND DISEASE FROM AUGUST 4 THROUGH 9, 2019 IN EASTON, MA.</t>
  </si>
  <si>
    <t>GORDON RESEARCH CONFERENCES EA</t>
  </si>
  <si>
    <t>DR. HOLMES WILL BE ATTENDING THE EBPS BIENNAL MEETING FROM AUGUST 28 TO 31, 2019 IN BRAGA PORTUGAL, 7TH IDARS MEETING FROM SEPTEMBER 3 THROUGH 6, 2019 IN CASABLANCA, MOROCCO, AND THE 32ND ECNP CONGRESS FROM SEPTEMBER 7 TO 10, 2019 IN COPENHAGEN, DENMARK. HE WILL BE GIVING TALKS AT EACH MEETING.</t>
  </si>
  <si>
    <t>[OTHER], , PRT</t>
  </si>
  <si>
    <t>ECNP CONGRESS COLLOQUIUM GROUP</t>
  </si>
  <si>
    <t>08/27/2019 -09/10/2019</t>
  </si>
  <si>
    <t>DR. HOLMES WILL BE VISITING AND GIVING TALKS AT THE PAN LAB AT NANCHANG UNIVERSITY FROM SEPT 20 THROUGH 21, 2019 IN NANCHANG, CHINA, THE 10TH IBRO WORLD CONGRESS ON NEUROSCIENCE FROM SEPT 22 THROUGH 25, 2019 IN DAEGU, KOREA, AND PEKING UNIVERSITY FROM SEPT 25 THROUGH 27, 2019 IN BEIJING, CHINA.</t>
  </si>
  <si>
    <t>INTERNATIONAL BRAIN RESEARCH O</t>
  </si>
  <si>
    <t>09/18/2019 -09/27/2019</t>
  </si>
  <si>
    <t>NANCHANG UNIVERSITY</t>
  </si>
  <si>
    <t>PEKING UNIVERSITY BEIJING</t>
  </si>
  <si>
    <t xml:space="preserve">HO, MITCHELL </t>
  </si>
  <si>
    <t>TRAVELER HAS BEEN INVITED TO ATTEND AND HOST THE CHINESE ANTIBODY SOCIETY'S EDITORIAL BOARD MEETING APRIL 6TH AND ATTEND AND GIVE A TALK APRIL 7TH DURING THE CHINESE ANTIBODY SOCIETY'S 3RD ANNUAL CONFERENCE BEING HELD IN CAMBRIDGE, MA FOR WHICH THERE IS A REGISTRATION FEE OF $15 THAT HAS BEEN PREPAID BY TRAVELER. TRAVELER HAS ALSO BEEN INVITED TO ATTEND AND PRESENT AT THE ANTIBODIES FOR CANCER CONFERENCE BEING HELD APRIL 8TH THROUGH APRIL 9TH IN BOSTON MA AS PART OF THE PEGS SUMMIT. TRAVELER WILL DEPART APRIL 6TH FROM IAD AT 12:30PM ARRIVING AT BOS AT 2:02PM. HE WILL STAY AT THE BOSTON MARRIOTT CAMBRIDGE. THE ADDRESS OF THE HOTEL IS 50 BROADWAY CAMBRIDGE MA 02142. TRAVELER WILL THEN TRAVEL TO BOSTON AFTER THE CAS MEETING APRIL 7TH FOR THE PEGS CONFERENCE APRIL 8TH AND 9TH. TRAVELER WILL STAY 3 NIGHTS AT THE SEAPORT HOTEL. THE ADDRESS OF THE HOTEL IS ONE SEAPORT LANE BOSTON, MA 02210. TRAVELER WILL DEPART BACK TO IAD AFTER THE PEGS MEETING APRIL 10TH AT 2:33PM ARRIVING AT 4:15PM. THE SPONSOR, CAMBRIDGE HEALTHTECH INSTITUTE WILL COVER IN KIND RT AIRFARE, 3 NIGHTS LODGING AT THE SEAPORT HOTEL AND WAIVED REGISTRATION OF $1,249.00. LUNCH ON FULL DAY OF CONFERENCE IS PROVIDED THROUGH THE REGISTRATION FEE. TRAVELER IS REQUESTING APPROVAL OF ACTUAL SUBSISTENCE FOR SPONSORED IN-KIND TRAVEL LODGING VALUED AT $294, WHICH IS 107% OF THE GOVERNMENT ALLOWANCE OF $273. THIS PERCENTAGE FALLS WITHIN THE 300% THRESHOLD ALLOWED BY THE FTR.  THE SPONSOR HAS NOTED THAT ALL INVITED SPEAKERS WILL BE PROVIDED THE SAME ACCOMMODATIONS AT THE SAME COST. REGISTRATION FEES DO NOT INCLUDE MEALS. TRAVELER DECLINES ANY GALA DINNER, OR DINNER SHORT COURSE ATTENDANCE.</t>
  </si>
  <si>
    <t>04/06/2019 -04/10/2019</t>
  </si>
  <si>
    <t>TRAVELER HAS BEEN INVITED BY THE CHINESE BIOPHARMACEUTICAL ASSOCIATION TO ATTEND AND GIVE A TALK AT THE CHINESE BIOPHARMACEUTICAL ASSOCIATION'S 24TH ANNUAL CONFERENCE BEING HELD IN GUANGZHOU CHINA JUNE 10TH THROUGH JUNE 11TH. TRAVELER WILL DEPART FROM IAD JUNE 8 AT 12:45PM, ARRIVING IN GUANGZHOU CHINA BY WAY OF TOKYO JP JUNE 9 AT 9:45PM. TRAVELER WILL STAY AT THE GUANGZHOU BAIYUN INTERNATIONAL CONVENTION CENTER. BREAKFAST IS PROVIDED THROUGH THE HOTEL. THE ADDRESS OF THE HOTEL IS 1039-1045 BAIYUN SOUTH AVE, GUANGZHOU, GUANGDONG PROVINCE, CHINA 510405. TRAVELER WILL THEN DEPART AFTER THE MEETING'S CONCLUSION JUNE 12 AT 9:10AM CROSSING INTERNATIONAL DATE LINE ARRIVING BACK AT IAD AT 3:50PM SAME DAY. THE SPONSOR WILL PAY IN-KIND RT ECONOMY AIRFARE AND 3 NIGHTS LODGING. ERE IS NO REGISTRATION FEE FOR MEMBERS AND TRAVELER IS A MEMBER.</t>
  </si>
  <si>
    <t>06/08/2019 -06/12/2019</t>
  </si>
  <si>
    <t>HOON, MARK A</t>
  </si>
  <si>
    <t>DR. HOON WILL TRAVEL TO SPAIN AS AN INVITED GUEST SPEAKER TO 4 DESTINATIONS WITHIN SPAIN FROM MAY 8, 2019 TO MAY 21, 2019.  HIS FIRST STOP WILL BE THE INSTITUTE OF NEUROSCIENCES OF THE UNIVERSITY OF BARCELONA FROM  MAY 9-12, 2019, THE UNIVERSITY WILL COVER HIS LODGING FOR 3 NIGHTS AND HIS TRAVEL FROM BARCELONA TO ALICANTE ON 5/12/2019 HIS 2ND STOP..  THE 2ND STOP WILL BE AT THE UNIVERSIDAD MIGUEL HERNANDEZ - CSIC IN ALICANTE FROM MAY 12-14, 2019  THE INSTITUTE WILL COVER HIS LODGING IN ALICANTE FOR 2 NIGHTS AND TRAVEL FROM ALICANTE TO MADRID ON MAY 14, 2019.  DR. HOON'S 3RD STOP WILL BE IN CACERES FROM MAY 14-17, 2019 HIS LODGING WILL BE  PAID FOR WITH HIS PERSONAL CREDIT CARD FOR 3 NIGHTS 14-16  THE HOST WILL PROVIDE TRANSPORTATION FROM CACERES TO SANTIAGO ON MAY 17TH . THE SPONSOR ONLY PAID FOR PART OF HIS REGISTRATION, THE OTHER PART WAS PAID FOR VIA POTS #19-003287 $115.  HIS 4TH AND FINAL STOP WILL BE IN SANTIAGO, THE SPONSOR HAS PAID FOR 4 NIGHTS OF LODGING FROM MAY 17-20, 2019 AS WELL AS TRAVEL TO THE AIRPORT IN SPAIN.  DR. HOON WILL TAKE A SHUTTLE FROM NIH TO REAGAN AIRPORT ON MAY 8, 2019 AND A TAXI FROM DULLES INTERNATIONAL ON MAY 21, 2019 TO HIS RESIDENCE.</t>
  </si>
  <si>
    <t>UNIVERSIDAD MIGUEL HERNANDEZ C</t>
  </si>
  <si>
    <t>05/08/2019 -05/21/2019</t>
  </si>
  <si>
    <t>DR. MARK HOON WILL TRAVEL TO MONTREAL, CANADA TO GIVE A SEMINAR THE SPONSOR WILL COVER LODGING. THERE IS NO REGISTRATION FEES FOR THIS TRAVEL.</t>
  </si>
  <si>
    <t>HOOTEN, NICOLE N</t>
  </si>
  <si>
    <t>DR. NOREN HOOTEN HAS BEEN INVITED TO SPEAK AT THE EXPERIMENTAL BIOLOGY CONFERENCE IN ORLANDO FLORIDA.  SHE WILL BE PRESENTING TUESDAY APRIL 9TH IN THE SESSION ?¿¿MUSCLE DERIVED EXTRACELLULAR VESICLES IN THE REGULATION OF METABOLIC HEALTH AND DISEASE?¿¿.  SPONSOR IS PROVIDING THE REGISTRATION FEE OF $420.00 IN KIND ALONG WITH REIMBURSEMENT UP TO $800.00 FOR HOUSING AND OTHER ALLOWABLE EXPENSES FOR TRAVEL UPON RECEIPT OF APPLICABLE RECEIPTS.  BECAUSE THE SPONSOR IS A MEMBER OF THE FEDERATION OF AMERICAN SOCIETIES FOR EXPERIMENTAL BIOLOGY THEY ARE, ACCORDING TO NIH POLICY PERMITTED TO PROVIDE A REIMBURSEMENT CHECK TO THE INSTITUTE AS THEY DO NOT HAVE THE STAFF OR INFRASTRUCTURE TO PROVIDE IN KIND SERVICES, PLEASE SEE SUPPORTING DOCUMENTATION WHICH HAS BEEN UPLOADED.  EXPENSES WE WILL BE REIMBURSED FOR ARE AS FOLLOWS:  $244.00 AIRFARE, $366.00 LODGING, $45.75 LODGING TAX, $129.24 WHICH COMES TO $784.99.  NO MEALS ARE PROVIDED WITH THE REGISTRATION.</t>
  </si>
  <si>
    <t>04/06/2019 -04/09/2019</t>
  </si>
  <si>
    <t>HOOTH, MICHELLE J</t>
  </si>
  <si>
    <t>DR. MICHELLE HOOTH IS A MEMBER OF THE AMERICAN BOARD OF TOXICOLOGISTS (ABT) AND WILL BE ATTENDING THE 19TH ANNUAL SUMMER MEETING OF THE BOARD OF DIRECTORS MEETING IN WINSTON-SALEM, NC ON JULY 21-24, 2019.  TRAVEL DATES ARE JULY 21 AND 24, 2019.  THE SPONSOR, ABT, WILL PROVIDE IN-KIND 3 NIGHTS LODGING AND SOME MEALS.  THE HOTEL CONTRACT INCLUDING ROOM RATES IS UPLOADED.  DR. HOOTH IS REQUESTING APPROVAL OF ACTUAL SUBSISTENCE FOR SPONSOR IN-KIND LODGING VALUED AT $173. THIS PERCENTAGE FALLS WITHIN THE 300% THRESHOLD ALLOWED BY THE FTR.  THE SPONSOR HAS NOTED THAT ALL OTHER NON-FEDERAL PARTICIPANTS WILL BE PROVIDED WITH THE SAME ACCOMMODATIONS. DR. HOOTH WILL BE USING HER POV TO TRAVEL TO AND FROM THE MEETING. COST COMPARISON SHOWS THAT IT IS MORE ADVANTAGEOUS FOR TRAVELER TO DRIVE AT A COST OF AROUND $92.80 AND FLYING WOULD BE AROUND $1484.   EFFICIENT SPENDING WAS APPROVED ON 06/17/2019.  ETHICS APPROVAL WAS ON 05/22/2019. NTP PROGRAMS OPERATIONS BRANCH WILL COVER THE OTHER EXPENSES. NC IS NOT A TAX EXEMPT STATE.</t>
  </si>
  <si>
    <t>AMERICAN BOARD OF TOXICOLOGY</t>
  </si>
  <si>
    <t>07/21/2019 -07/24/2019</t>
  </si>
  <si>
    <t xml:space="preserve">HOROWITZ, TODD </t>
  </si>
  <si>
    <t>DR. HOROWITZ IS INVITED TO BE THE FIRST OPPONENT ON THE DISSERTATION DEFENSE COMMITTEE FOR THOMAS HAGEN, A PH.D. CANDIDATE AT THE UNIVERSITY OF OSLO IN OSLO, NORWAY ON JUNE 4, 2019.  IN-KIND: AIRFARE, LODGING (INCLUDES BREAKFAST), AND MEALS.  NO REGISTRATION.</t>
  </si>
  <si>
    <t>HOURIGAN, CHRISTOPHER S</t>
  </si>
  <si>
    <t>THIS TRAVEL IS NOT A CONFERENCE BECAUSE IT MEETS ONE OF THE OTHER NIH DEFINED MISSION EXEMPTIONS: SCIENTIFIC TALK. DR. CHRISTOPHER HOURIGAN HAS AGREES TO GIVE A TALK "IMPACT OF GENOMIC EVIDENCE OF RESIDUAL AML PRIOR TO ALLOGENEIC TRANSPLANTATION" AT OHIO STATE UNIVERSITY COMPREHENSIVE CANCER CENTER FROM JULY 17-18TH IN COLUMBUS, OH. TRIP IS SPONSORED. SPONSOR WILL BE PAYING FOR LODGING. AIRFARE AND MOST MEALS. NIH WILL BE PAYING FOR GROUND TRANSPORTATION, INCIDENTAL EXPENSES AND REST OF MEALS. THERE IS NO FORMAL PROGRAM AGENDA.</t>
  </si>
  <si>
    <t>07/17/2019 -07/18/2019</t>
  </si>
  <si>
    <t>DR. CHRISTOPHER HOURIGAN WILL BE TRAVELING TO PARIS ON 9/17/19-9/22/19.  HE HAS BEEN INVITED TO ATTEND THE 2ND ANNUAL MEETING OF THE INTERNATIONAL ACADEMY FOR CLINICAL HEMATOLOGY (IACH) IN PARIS, FRANCE FROM SEPT 19-21, 2019. TRIP IS SPONSORED.  THE SPONSOR WILL BE PAYING FOR AIRFARE, LODGING, SOME MEALS AND REGISTRATION COSTS. NHLBI WILL BE PAYING FOR THE REST OF THE PER DIEM, INCIDENTAL AND GROUND TRANSPORTATION.  TRAVELER IS STAYING WITH FRIENDS THE EVENING OF 9/21/19 SO NO LODGING WILL BE NEEDED THAT NIGHT. CAS APPROVAL STILL PENDING.  MOBILE NUMBER 301-803-8029</t>
  </si>
  <si>
    <t>CME CONGRESSES LIMITED</t>
  </si>
  <si>
    <t>HOU, STEVEN X</t>
  </si>
  <si>
    <t>TRAVELER IS AN INVITED SPEAKER AT THE BIOMED CONFERENCE ON DROSOPHILA MODELLING CANCER FROM 04/08-10/19 IN BARCELONA, SPAIN.  THERE IS NO REGISTRATION FEE, REGISTRATION IS REQUIRED FOR TRACKING PURPOSES ONLY.  SPONSOR WILL PROVIDE "IN KIND" R/T AIRFARE, LODGING (INCLUDES BREAKFAST) AND MEALS 4/7 DINNER, 4/8 LUNCH, 4/9 LUNCH/DINNER.  THERE ARE NO FLIGHTS THE EVENING OF 4/10, TRAVELER WILL DEPART THE MORNING OF 4/11.</t>
  </si>
  <si>
    <t>INSTITUTE FOR RESEARCH IN BIOM</t>
  </si>
  <si>
    <t>04/06/2019 -04/11/2019</t>
  </si>
  <si>
    <t>HOWDESHELL, KEMBRA L</t>
  </si>
  <si>
    <t>TRAVELER, AS THE RECIPIENT OF THE 2019 F. CLARKE FRASER NEW INVESTIGATOR AWARD, WILL GIVE A PRESENTATION AT THE 59TH ANNUAL MEETING OF THE TERATOLOGY SOCIETY AS WELL AS ATTEND THE ENTIRE EVENT, JUNE 22-26, 2019, SAN DIEGO, CA. TRAVEL DATES ARE 6/22/19 AND 6/27/19. THE SPONSOR, THE TERATOLOGY SOCIETY, WILL PROVIDE ROUND-TRIP ECONOMY AIRFARE, ONE NIGHT'S LODGING AT GOVERNMENT PER DIEM, AND SOME MEALS IN KIND. THE SPONSOR WILL WORK WITH THE HOTEL TO DEDUCT ONE NIGHT'S LODGING FROM THE TRAVELER'S BILL. LODGING BOOKED THROUGH THE TMC, OMEGA WORLD TRAVEL. $535 MEMBER REGISTRATION FEE PAID BY GOV IMPAC CARD AND DOES NOT INCLUDE LODGING OR MEALS. EFFICIENT SPENDING APPROVAL OBTAINED ON MAR 21, 2019. ETHICS APPROVAL OBTAINED ON MAR 28, 2019. BOTH DOCUMENTS ARE INCLUDED IN THE SCANNED DOCUMENTS PORTION OF THIS AUTHORIZATION. SAN DIEGO CITY AND COUNTY ARE TAX-EXEMPT FOR HOTEL OCCUPANCY TAXES.</t>
  </si>
  <si>
    <t>HEALTH SCIENTIST</t>
  </si>
  <si>
    <t>HUERTA, MICHAEL F</t>
  </si>
  <si>
    <t>05/28/2019-06/03/2019: SPEAKING AT THE 2019 SOCIETY FOR PREVENTION RESEARCH  ON HOW DATA SCIENCE AND OPEN SCIENCE ENHANCE AND ADVANCE BIOMEDICAL RESEARCH. WILL ALSO PRESENT HOW THE IMPLEMENTATION OF THE NLM STRATEGIC PLAN AND THE NIH STRATEGIC PLAN FOR DATA SCIENCE WILL HELP BIOMEDICAL RESEARCH REALIZE THE PROMISE OF DATE SCIENCE AND OPEN SCIENCE. MEETING HELD IN SAN FRANCISCO, CALIFORNIA.</t>
  </si>
  <si>
    <t>SOCIETY FOR PREVENTION RESEARC</t>
  </si>
  <si>
    <t>TECHNOLOGY TRANSFER SCIENT</t>
  </si>
  <si>
    <t>05/28/2019 -06/03/2019</t>
  </si>
  <si>
    <t xml:space="preserve">HUIZING, MARJAN </t>
  </si>
  <si>
    <t>THIS IS A SPONSORED / FOREIGN TRIP. THE TRAVELER DEPARTS FROM OREGON ON 9/02 AND RETURNS TO OREGON ON 9/07.  THE SPONSOR IS COVERING THE FOLLOWING IN KIND EXPENSES: LODGING EXPENSES FOR 9/03 TO 9/06 AT A RATE OF $217.26 EURO / 243.43 US DOLLARS. TRAVELER IS REQUESTING APPROVAL OF ACTUAL SUBSISTENCE FOR SPONSORED IN-KIND LODGING FOR 9/3/19 TO 9/6/19 VALUED AT $243.43 WHICH IS 127 % OVER THE GOVERNMENT ALLOWANCE OF $192.00.   SPONSOR OFFERED AIRFARE AND 1-DAY REGISTRATION BUT PER ETHICS TRAVELER MUST DECLINE.  SPONSOR HAS NOTED THAT THE SAME OR SIMILAR BENEFITS ARE OFFERED TO ALL. OMEGA WAS USED TO MAKE THE FLIGHT RESERVATIONS IN THE AMOUNT OF $1,400.53.  OMEGA NOT USED FOR LODGING SINCE COVERED IN KIND.  NO LODGING NEEDED 9/02 TRAVELER IN FLIGHT STATUS.  REGISTRATION FEE PAID USING POTS IN THE AMOUNT OF $840.34 (INCLUDES LUNCH ON SEPT 4TH AND SEPT 5TH - BUT TRAVELER IS NOT ACCEPTING PER ETHICS).  THE FOLLOWING EXPENSES HAVE BEEN ADDED: 9/02 AND 9/7 TAXI - HOME TO AIRPORT / AIRPORT TO HOME - $72.16 X 2 = $144.32 (ROUND-TRIP); 9/02 &amp; 9/7 - BAGGAGE FEES - $50.00 (ROUND-TRIP), 9/2 &amp; 9/7 - SHUTTLE SERVICE FROM AIRPORT TO HOTEL / HOTEL TO AIRPORT - $125.00; WI-FI ESTIMATE FOR 9/3 TO 9/6 AT $15.00 PER DAY X 4 DAYS = $60.00; AND MISC TAXI EXPENSE - $150.00.  TMC FEE - $39.45.  THE AIRPORT COST COMPARISON IS NOT INCLUDED BECAUSE THE AIRFARE COSTS FOR IS THE SAME FOR ALL (3) AIRPORTS.</t>
  </si>
  <si>
    <t>CONGRESS BY DESIGN</t>
  </si>
  <si>
    <t xml:space="preserve">HU, PING </t>
  </si>
  <si>
    <t>DR. HU WILL SPEAK AT BOCCONI UNIVERSITY AND COLLABORATE WITH DR. BONETTI AND RESEARCHERS DENSITA GRIGOROVA AND LAURA BONDI IN MILAN, ITALY ON JUNE 21-23, 2019.  DR. HU IS INVITED TO SPEAK AT THE DONDENA SEMINAR SERIES TITLED: LUNG CANCER RISK PREDICTION AND ASSESSMENT: APPLICATION TO THE LUNG CANCER SCREENING TRIALS, BEING HELD IN MILAN, ITALY ON JUNE 24-25 2019.  IN-KIND:  AIRFARE, AND LODGING (INCLUDES BREAKFAST), NO REGISTRATION.</t>
  </si>
  <si>
    <t>BOCCONI UNIVERSITY</t>
  </si>
  <si>
    <t>06/19/2019 -06/26/2019</t>
  </si>
  <si>
    <t>HURT, DARRELL E</t>
  </si>
  <si>
    <t>TO PARTICIPATE IN THE TUBERCULOSIS PORTALS BIOMEDICAL STEERING COMMITTEE 5TH MEETING, SPONSORED BY THE INTERNATIONAL SCIENCE AND TECHNOLOGY CENTER (ISTC) TO BE HELD IN CHISINAU, MOLDOVA FROM SEPTEMBER 23-25, 2019.</t>
  </si>
  <si>
    <t xml:space="preserve">HU, WEI SHAU </t>
  </si>
  <si>
    <t>DR, HU IS AN INVITED SPEAKER AND WILL PRESENT A SEMINAR ENTITLED - HOW DOES HIV-1 TRANSFER ITS GENETIC INFORMATION TO PROGENY TO THE DEPARTMENT OF MOLECULAR MICROBIOLOGY AT THE WASHINGTON UNIVERSITY, IN ST. LOUIS, MO.  SPONSOR PROVIDING IN KIND AIRFARE, LODGING (4/15-16/19), DINNER ON 4/15/19, AND BREAKFAST, LUNCH AND DINNER OF 4/16/19, AND GROUND TRANSPORTATION IN MO. DR. HU IS REQUESTING APPROVAL OF ACTUAL SUBSISTENCE FOR SPONSOR IN-KIND LODGING VALUED AT $165 WHICH IS 124%OF THE GOVERNMENT ALLOWANCE OF $133. THIS PERCENTAGE FALLS WITHIN THE 300% THRESHOLD ALLOWED BY THE FTR.</t>
  </si>
  <si>
    <t>ST. LOUIS, MO, US</t>
  </si>
  <si>
    <t>DR. HU IS AN INVITED SPEAKER AT THE 11TH INTERNATIONAL RETROVIRAL NUCLEOCAPSID AND ASSEMBLY SYMPOSIUM. HER TALK TITLE IS "TRANSLATION OF HIV-1 FULL-LENGTH RHA" THE SYMPOSIUM WILL BE AUGUST 15-17, 2019 IN BOSTON, MA</t>
  </si>
  <si>
    <t xml:space="preserve">HU, YINLING </t>
  </si>
  <si>
    <t>SPONSORED/PRESENTING INVITED TO GIVE LECTURE AT THE INT'L CONFERENCE ON IMMUNITY AND IMMUNOCHEMISTRY (ICHEM-2019), SAN FRANCISCO, CALIFORNIA, 06/30 - 07/04/2019. TITLE LUNG CANCER-CELL SIGNALING DRIVES IMMUNOSUPPRESSIVE RESPONSES IN THE TUMOR MICROENVIRONMENT.  SPONSOR TO COVER WAIVED REGISTRATION FEE ($749) IN KIND, COVERS LUNCHES ON 7/1-3 ONLY. NCI TO COVER AIRFARE AND LODGING (BOOKED THRU OMEGA) PARTIAL P/D AND GROUND TRANSPORTATION.  COMPLIMENTARY SHUTTLE PROVIDED TO/FROM AIRPORT/HOTEL AND TO/FROM VENUE/HOTEL.  NFF VERIFIED BY EMAIL FROM SPONSOR. WILL ARRIVE BACK ON JULY 4TH, VERY LIMITED GOVT. FLIGHTS RETURNING FROM MEETING.</t>
  </si>
  <si>
    <t>TWO PART TRAVEL: 1) SPEAKING: INVITED TO GIVE SEMINAR PRESENTATION &amp; BE KEYNOTE SPEAKER AT 2019 INT'L CONSORTIUM FOR CHINESE MEDICINE &amp; CANCER SYMPOSIUM (ICCMC), HANGZHOU, CHINA, 08/14-17/2019. TITLE: "LUNG CANCER-CELL SIGNALING DRIVES IMMUNOSUPPRESSIVE RESPONSES IN THE TUMOR MICROENVIRONMENT." SPONSOR TO COVER AIRFARE (ROUNDTRIP ECONOMY CLASS), LODGING AND PARTIAL P/D IN KIND. REGISTRATION FEE $145.38 IS WAIVED FOR INVITED SPEAKERS, INCLUDES MEALS 8/15 DINNER, 8/16 LUNCH/DINNER AND 8/17 LUNCH. NFF VERIFIED BY EMAIL FROM SPONSOR FOR 1ST MEETING.  2) COLLABORATIVE MTG: INVITED TO MEET W/COLLABORATOR, DR. RUI LIU ON 8/19, HANGZHOU, CHINA. TOPIC: "THE COMBINED TREATMENT W/CHINESE MEDICINE FOR CANCER PATIENTS AND EXPERIMENTAL ANIMALS." NO MEETING SCHEDULED FOR SUNDAY, 8/18, ON PERSONAL FUNDS.  TRAVELER WILL LODGE WITH COLLABORATOR THE NIGHT OF 8/18-19, NO EXPENSE TO THE GOVT AND NO RELATION TO SPONSOR ON FIRST PORTION OF TRAVEL.  NCI TO COVER ALL OTHER EXPENSES.</t>
  </si>
  <si>
    <t>INTERNATIONAL CONSORTIUM FOR C</t>
  </si>
  <si>
    <t>08/14/2019 -08/20/2019</t>
  </si>
  <si>
    <t>HWANG, PAUL M</t>
  </si>
  <si>
    <t>DR. PAUL HWANG WILL PRESENT A LECTURE TITLED ?¿¿MUTANT P53 PROTECTS AGAINST DOXORUBICIN CARDIOMYOPATHY?¿¿ AT THE 8TH INTERNATIONAL MUTANT P53 WORKSHOP &amp; P53 ISOFORMS IN LYON, FRANCE, WHICH TAKES PLACE BETWEEN MAY 15 AND MAY 18, 2019. THE TRAVEL IS SPONSORED. THE SPONSOR WILL PROVIDE REGISTRATION FOR THE TRAVELER IN-KIND. DR. HWANG DEPARTS ON MAY 14 AND RETURNS ON MAY 19.</t>
  </si>
  <si>
    <t>INSTITUTE FOR ADVANCED BIOSCIE</t>
  </si>
  <si>
    <t>DR. PAUL HWANG WILL PRESENT AT THE GENETIC PREDISPOSITION TO PRIMARY CNS CANCERS ?¿¿THINK TANK?¿¿ IN COLUMBUS, OHIO ON FRIDAY, JUNE 7, 2019. THE GENETIC PREDISPOSITION TO PRIMARY CNS CANCERS ?¿¿THINK TANK?¿¿ TAKES PLACE IN COLUMBUS, OH FROM JUNE 5 THROUGH JUNE 7, 2019. DR. HWANG?¿¿S PRESENTATION IS TITLED METFORMIN FOR CANCER PREVENTION IN LI-FRAUMENI SYNDROME. THIS TRAVEL IS SPONSORED BY SOCCER FOR HOPE. THE SPONSOR WILL PROVIDE DR. HWANG AN ECONOMY CLASS AIRFARE TICKET, 2 NIGHTS?¿¿ HOTEL, TAXIS FROM THE AIRPORT TO THE HOTEL AND THE RETURN, AND THE FOLLOWING MEALS: WEDNESDAY, JUNE 5 ?¿¿ DINNER; THURSDAY, JUNE 6 ?¿¿ BREAKFAST, LUNCH, AND DINNER; AND FRIDAY, JUNE 7 ?¿¿ BREAKFAST AND LUNCH. TRIP PURPOSE NOT LISTED AS A CONFERENCE BECAUSE CONFERENCES FROM THE MONTH OF JUNE 2019 ARE NOT LISTED. SPONSOR'S AIR/HOTEL RESERVATIONS CURRENTLY OUTSTANDING.</t>
  </si>
  <si>
    <t>SOCCER FOR HOPE</t>
  </si>
  <si>
    <t>INNIS, ROBERT B</t>
  </si>
  <si>
    <t>THE EVENTS IN THIS TA WERE APPROVED AS A NON-NIMH HOSTED CONFERENCE OR MEETING BY THE OFFICE OF FINANCIAL MANAGEMENT ON 2/1/19.
TO ATTEND THE ALZHEIMER'S ASSOCIATION INTERNATIONAL CONFERENCE (AAIC19) TO PRESENT A TALK ENTITLED "PET MARKERS OF MICROGLIA", WITHIN A SYMPOSIUM SESSION ENTITLED "PET AND CSF MARKERS OF NEUROINFLAMMATION". THE AAIC IS THE LARGEST AND MOST INFLUENTIAL INTERNATIONAL MEETING DEDICATED TO ADVANCING DEMENTIA SCIENCE, WHERE LEADING RESEARCHERS SHARE BREAKING RESEARCH DISCOVERIES THAT WILL LEAD TO METHODS OF PREVENTION AND TREATMENT AND IMPROVEMENTS IN DIAGNOSIS FOR ALZHEIMER'S DISEASE. DR. INNIS WILL PRESENT AND SHARE HIS RESEARCH IN FRONT OF THE WORLD'S LEADING SCIENTISTS AND CLINICIANS.</t>
  </si>
  <si>
    <t>ALZHEIMERS ASSOCIATION</t>
  </si>
  <si>
    <t>07/14/2019 -07/16/2019</t>
  </si>
  <si>
    <t xml:space="preserve">IVY, S PERCY </t>
  </si>
  <si>
    <t>DR. IVY IS INVITED TO SPEAK AT THE AMERICAN SOCIETY FOR CLINICAL ONCOLOGY (ASCO) MEETING BEING HELD IN CHICAGO, IL FROM MAY 29 - JUNE 4, 2019, AND WILL ALSO ATTEND PRE-MEETING EDUCATIONAL SESSIONS. DR. IVY WILL PRESENT ON BROADENING CLINICAL TRIALS ELIGIBILITY TO MAKE THEM MORE REPRESENTATIVE. IN-KIND REGISTRATION (NO MEALS).</t>
  </si>
  <si>
    <t>MEDICAL OFF (INTNL MEDICINE</t>
  </si>
  <si>
    <t>05/29/2019 -06/04/2019</t>
  </si>
  <si>
    <t>DR. IVY IS INVITED TO PARTICIPATE AS A FACULTY MEMBER AT THE 21ST EDITION OF THE ECCO-AACR-EORTC-ESMO WORKSHOP ON METHODS IN CLINICAL CANCER RESEARCH BEING HELD IN ZEIST, NETHERLANDS ON JUNE 15-21, 2019. IN-KIND: AIRFARE, SIX NIGHTS LODGING (INCLUDES BREAKFAST), AND MEALS. NO REGISTRATION FEE FOR FACULTY MEMBERS.  NO LOANER LAPTOP IS NEEDED - NCI-RITM0175041.</t>
  </si>
  <si>
    <t>EUROPEAN ORGANIZATION FOR RESE</t>
  </si>
  <si>
    <t>06/13/2019 -06/21/2019</t>
  </si>
  <si>
    <t>DR. IVY IS INVITED TO SPEAK AT THE MANCHESTER CANCER RESEARCH CENTRE (MCRC) AND EXPERIMENTAL CANCER MEDICINE CENTRE CONFERENCE, PHASE I TITLED: WHERE SCIENCE BECOMES MEDICINE, BEING HELD IN MANCHESTER, UK FROM JULY 14-16, 2019.   IN-KIND: AIRFARE, THREE NIGHTS LODGING (NO BREAKFAST), REGISTRATION (INCLUDING LUNCH ON JULY 14-16 AND DINNER ON JULY 15 ), AND MEALS. AN APPROVED STO WAIVER HAS BEEN INCLUDED FOR THE USE OF PREMIUM ECONOMY CLASS TICKETS.  NO LOANER LAPTOP IS NEEDED - NCI- RITM0178378. THIS IS A CO-ORGANIZED EVENT. A BREAKDOWN OF BENEFITS FOR EACH SPONSOR COULD NOT BE OBTAINED.</t>
  </si>
  <si>
    <t>EXPERIMENTAL CANCER MEDICINE C</t>
  </si>
  <si>
    <t>07/12/2019 -07/17/2019</t>
  </si>
  <si>
    <t>MANCHESTER CANCER RESEARCH UNI</t>
  </si>
  <si>
    <t xml:space="preserve">IWAGAKI, NOBORU </t>
  </si>
  <si>
    <t>NOBORU WILL ATTEND THE MONTREAL CONFERENCE ON PAIN CIRCUITS AS AN INVITED GUEST AT MCGILL UNIVERSITY IN MONTREAL, CANADA FROM AUGUST 1-4, 2019.    NOBORU WILL DEPART FROM NIH WITH DR. HOON TO DULLES AIRPORT.</t>
  </si>
  <si>
    <t>JACKSON, CHANDRA L</t>
  </si>
  <si>
    <t>CHANDRA JACKSON HAS BEEN INVITED TO SPEAK AT THE ENDOCRINOLOGY GRAND ROUNDS AT THE UNIVERSITY OF PENNSYLVANIA IN PHILADELPHIA, PA ON JUNE 19, 2019. TRAVEL DATES ARE JUNE 18-19, 2019. THE SPONSOR, UNIVERSITY OF PENNSYLVANIA, WILL PROVIDE IN-KIND ECONOMY AIRFARE, LODGING, AND MEALS (DINNER ON 6/18 AND BREAKFAST AND LUNCH ON 6/19). THERE IS NO REGISTRATION COST FOR THIS MEETING. ETHICS APPROVAL OBTAINED ON 04/18/2019. EFFICIENT SPENDING APPROVAL OBTAINED ON 05/09/2019 AND IS INCLUDED IN THE SCANNED DOCUMENTS PORTION OF THIS AUTHORIZATION ATTACHMENT G. TAX EXEMPTION FOR PA.</t>
  </si>
  <si>
    <t>CHANDRA JACKSON HAS BEEN INVITED TO SPEAK AT THE GRADUATE SUMMER INSTITUTE OF EPIDEMIOLOGY AND BIOSTATISTICS AT THE JOHNS HOPKINS BLOOMBERG SCHOOL OF PUBLIC HEALTH AT JOHNS HOPKINS UNIVERSITY IN BALTIMORE, MD ON JUNE 26, 2019. TRAVEL DATES ARE JUNE 25-26, 2019. THE SPONSOR, JOHNS HOPKINS UNIVERSITY, WILL PROVIDE IN-KIND ECONOMY AIRFARE, LODGING, MEALS (DINNER ON 6/25 AND BREAKFAST AND LUNCH ON 6/26), AND GROUND TRANSPORTATION. THERE IS NO REGISTRATION COST FOR THIS MEETING. ETHICS APPROVAL OBTAINED ON 04/12/2019. EFFICIENT SPENDING APPROVAL OBTAINED ON 05/14/2019 AND IS INCLUDED IN THE SCANNED DOCUMENTS PORTION OF THIS AUTHORIZATION ATTACHMENT G. NO TAX EXEMPTION FOR MD.</t>
  </si>
  <si>
    <t>06/25/2019 -06/26/2019</t>
  </si>
  <si>
    <t>CHANDRA JACKSON HAS BEEN INVITED TO SPEAK AT THE NUTRITION OBESITY RESEARCH CENTER AT HARVARD (NORCH) MASSACHUSETTS GENERAL HOSPITAL ON JULY 10, 2019. TRAVELER WILL ALSO ATTEND THE 20TH ANNUAL NORCH SYMPOSIUM ON JULY 10-11, 2019. TRAVEL DATES ARE JULY 9-11, 2019. THE SPONSOR, MASSACHUSETTS GENERAL HOSPITAL, WILL PROVIDE IN-KIND ECONOMY AIRFARE, LODGING, AND MEALS (LUNCH, DINNER ON 7/10 AND LUNCH, DINNER ON 7/11) AND GROUND TRANSPORTATION TO/FROM THE MEETING. REGISTRATION FOR THE 20TH ANNUAL NORCH SYMPOSIUM IS FREE. REGISTRATION DOES NOT INCLUDE AIRFARE, LODGING OR MEALS. ETHICS APPROVAL OBTAINED ON 06/14/2019. EFFICIENT SPENDING APPROVAL OBTAINED ON 04/08/2019 AND IS INCLUDED IN THE SCANNED DOCUMENTS PORTION OF THIS AUTHORIZATION ATTACHMENT G. EFFICIENT SPENDING APPROVAL FOR THE NORCH SYMPOSIUM WAS APPROVED ON 07/01/2019. TAX EXEMPTION FOR MA.</t>
  </si>
  <si>
    <t>07/09/2019 -07/11/2019</t>
  </si>
  <si>
    <t xml:space="preserve">JACKSON, SADHANA </t>
  </si>
  <si>
    <t>DR. JACKSON HAS BEEN INVITED TO PRESENT HER TALK TITLED, "IBRUTINIB MODULATES BLOOD-BRAIN BARRIER INTEGRITY TO ENHANCE CHEMOTHERAPY ENTRY" AT THE 2019 YOUNG INVESTIGATORS FORUM IN NEURO-ONCOLOGY IN ATLANTA, GA ON JULY 25-26, 2019. DR. JACKSON IS REQUESTING APPROVAL OF ACTUAL SUBSISTENCE FOR SPONSOR IN-KIND LODGING VALUED AT $179.18 WHICH IS 117.88% OF THE GOVERNMENT ALLOWANCE OF $152. THIS PERCENTAGE FALLS WITHIN THE 300% THRESHOLD ALLOWED BY THE FTR. THE SPONSOR STATED IN ATTACHED CORRESPONDENCE THAT DR. JACKSON WILL NOT BE PROVIDED AN HONORARIUM NOR WILL US FEDERAL FUNDS BE USED TO SUPPORT THIS TRIP AND THERE IS NO CONFLICT OF INTEREST. THIS CONFERENCE ATTENDANCE HAS BEEN APPROVED IN SPARC (SP013426). SNO YIFNO MEETING COULDN'T BE FOUND IN CGE AND OFM REQUEST WAS ALREADY SENT BY ANA PAZ AND TRAVEL IS OCCURRING TOMORROW SO COULDN'T WAIT TO NBS TEAM TO COMPLETE REQUEST.
AMENDMENT: TRAVEL WAS AMENDED IN ORDER TO ADD THE CONFERENCE TO THE TRAVEL WHICH WAS ADDED BY OFM AFTER TRAVEL AUTHORIZATION WAS APPROVED.</t>
  </si>
  <si>
    <t>SOCIETY FOR NEURO ONCOLOGY</t>
  </si>
  <si>
    <t>STUDENT TRAINEE (BIO SCI)</t>
  </si>
  <si>
    <t>07/24/2019 -07/26/2019</t>
  </si>
  <si>
    <t>SPONSOR:  DR. JACKSON IS INVITED TO SPEAK AT THE DIPG SYMPOSIUM BEING HELD IN SYDNEY, AUSTRALIA ON AUGUST 2-3, 2019. IN-KIND: AIRFARE, LODGING (NO BREAKFAST), AND MEALS (BLD 8/2 AND 8/3). THERE IS NO REGISTRATION FEE FOR THIS SYMPOSIUM. 
NON-SPONSOR: DR. JACKSON WILL PRESENT AT THE 2019 CONFERENCE OF THE SOCIETY FOR NEUROONCOLOGY SUB-SAHARAN AFRICA BEING HELD IN CAPE TOWN, SOUTH AFRICA ON AUGUST 7-8, 2019. REGISTRATION FOR SNOSSA PAID IN POTS (NO MEALS). DR. JACKSON WILL ATTEND THE SPEAKER DINNER. CONFIRMED COST LESS THAN $20 USD.</t>
  </si>
  <si>
    <t>THE CURE STARTS NOW FOUNDATION</t>
  </si>
  <si>
    <t>07/30/2019 -08/10/2019</t>
  </si>
  <si>
    <t>JACKSON, SARAH S</t>
  </si>
  <si>
    <t>&lt;05010 VEB&gt; 8038055-SPONSORED TRAVEL FOR AN NON-FTE TRAVELER- DR. SARAH JACKSON WILL TRAVEL TO THE NETHERLANDS TO ATTEND TWO WORKSHOPS AT ERASMUS UNIVERSITY.  HOTEL 714.08 EURO= $826 USD AND REGISTRATION FEE OF 1,113.67 USD, 950 EURO PAID IN KIND. DR. JACKSON WILL TAKE A TRAIN FROM AMSTERDAM AIRPORT ON 8/17 TO ROTTERDAM AND FROM ROTTERDAM  BACK TO AMSTERDAM AIRPORT ON 8/24 TO RETURN HOME.  NCI WILL COVER AIRFARE, GROUND TRANSPORTATION(TRAIN AND TAXI'S) AND MEALS.  LOANER #RITM0181421</t>
  </si>
  <si>
    <t>ZONMW</t>
  </si>
  <si>
    <t>08/16/2019 -08/24/2019</t>
  </si>
  <si>
    <t>JACOBSON, KENNETH A</t>
  </si>
  <si>
    <t>7/15: TRAVEL DAY. 07/16-19/2019: TRAVELER WILL GIVE A LECTURE ENTITLED: "BREAKTHROUGHS IN GPCR STRUCTURAL BIOLOGY AND THEIR IMPACT ON COMPUTER-AIDED DRUG DESIGN?¿¿ AT THE XXVI NATIONAL MEETING IN MEDICINAL CHEMISTRY AT THE MILAN UNIVERSITY CA?¿¿ GRANDA. 
SPONSOR PROVIDING IN-KIND ROUND TRIP AIRFARE, GROUND TRANSPORTATION FROM THE AIRPORT TO THE TRAIN STATION AND THEN FROM THE TRAIN STATION TO THE HOTEL, LODGING FOR 3 NIGHTS, AND THE REGISTRATION FEE OF $649.70 IS BEING WAIVED.  REGISTRATION FEE INCLUDES THE WELCOME BUFFET ON 7/16 AND LUNCH 7/17-7/19.  SPONSOR ALSO PROVIDING DINNER 7/16-7/18.  BREAKFAST IS INCLUDED WITH THE HOTEL.
7/20: RELIGIOUS DAY FOR TRAVELER; CANNOT TRAVEL. 
7/21: TRAVEL FROM MILAN TO TRIESTE.
7/22: TRAVELER WILL GIVE A LECTURE ENTITLED "STRUCTURE AND PHARMACOLOGY OF ADENOSINE AND P2Y RECEPTORS: TARGETS FOR CHRONIC DISEASE TREATMENT" AT THE UNIVERSITY OF TRIESTE, DEPARTMENT OF SCIENCE CHEMICAL AND PHARMACEUTICAL.  SPONSOR PROVIDING IN-KIND TRAIN TICKET FROM MILAN TO TRIESTE, TWO NIGHTS LODGING, LUNCH ON 7/22 AND DINNER 7/21-7/22.
7/23: TRAVEL FROM TRIESTE TO BOLOGNA. 07/24/2019: TRAVELER WILL GIVE A LECTURE TITLED: ?¿¿STRUCTURE AND PHARMACOLOGY OF ADENOSINE AND P2Y RECEPTORS: TARGETS FOR CHRONIC DISEASE TREATMENT?¿¿ AT THE UNIVERSITY OF BOLOGNA, DEPARTMENT OF PHARMACY AND BIOTECHNOLOGY. NO LODGING NEEDED AS TRAVELER IS STAYING WITH FRIEND IN BOLOGNA.</t>
  </si>
  <si>
    <t>NEW AURAMEETING AGENZIA DE ORG</t>
  </si>
  <si>
    <t>07/15/2019 -07/25/2019</t>
  </si>
  <si>
    <t>UNIVERSITY OF TRIESTE</t>
  </si>
  <si>
    <t xml:space="preserve">JACOBSON, STEVEN </t>
  </si>
  <si>
    <t>DR. JACOBSON HAS BEEN INVITED TO PARTICIPATE IN THE AAN 2019 ANNUAL CONFERENCE IN PHILADELPHIA, PA FROM MAY 4-10, 2019.  DR. JACOBSON WILL TAKE A TRAIN TO PHILADELPHIA ON MAY 8, 2019 AND RETURN MAY 10, 2019.  THIS TRIP IS SPONSORED IN KIND BY SANOFI GENZYME.  THEY WILL PROVIDE TRAIN TICKETS, SOME GROUND TRANSPORTATION, LODGING, SOME MEALS, AND THE REGISTRATION FEE IN KIND.  THE SPONSORED REGISTRATION FEE OF $1270 WAS PAID.  THE ODA WILL BE UPLOADED ONCE IT IS APPROVED.  THIS TRIP HAS BEEN APPROVED IN SPARC.</t>
  </si>
  <si>
    <t>DR. JACOBSON HAS BEEN INVITED TO ATTEND THE PPG REVIEW AT OHIO STATE UNIVERSITY IN COLUMBUS, OH ON JULY 14-16, 2019.  THIS TRIP IS SPONSORED IN KIND BY OHIO STATE UNIVERSITY.  THEY WILL PROVIDE AIRFARE AND LODGING IN KIND.  THERE IS NO REGISTRATION FEE.  THIS TRIP HAS BEEN APPROVED IN SPARC.  THE ODA WAS SUBMITTED ON 6/17 APPROVED AND UPLOADED ON 7/10.</t>
  </si>
  <si>
    <t>DR. JACOBSON HAS BEEN INVITED TO ATTEND ECTRIMS 2019 IN STOCKHOLM, SWEDEN ON SEPTEMBER 11-13, 2019.  THIS TRIP IS SPONSORED BY ECTRIMS AND THEY ARE PROVIDING AIRFARE, LODGING, REGISTRATION FEE, AND SOME MEALS IN KIND.  DR. JACOBSON WILL DEPART THE US SEPTEMBER 9, 2019, ARRIVE IN STOCKHOLM SEPTEMBER 10, 2019, AND RETURN SEPTEMBER 14, 2019.  THIS TRIP HAS BEEN APPROVED IN SPARC AND THE ODA IS ATTACHED.  HE HAS TAKEN THE HTSOS COURSE BUT IT WAS TAKEN BEFORE IT WAS IN THE LMS SYSTEM SO WE ARE STILL WAITING TO RECEIVE THE CERTIFICATE.  HE CAN BE REACHED AT 240-899-5067 OR JACOBSONS@NINDS.NIH.GOV.</t>
  </si>
  <si>
    <t>JACOBS, PAULA M</t>
  </si>
  <si>
    <t>DR. JACOBS IS INVITED TO SPEAK AT THE  INTERNATIONAL ONCOLOGY SYMPOSIUM ON SPECIALIST EDUCATION &amp; ADVANCES IN RADIATION ONCOLOGY BEING HELD AT THE UNIVERSITY OF HONG KONG-SHENZHEN HOSPITAL IN SHENZHEN, CHINA ON JUNE 14-15, 2019.  AFTER THE SYMPOSIUM, DR. JACOBS IS INVITED TO REMAIN IN CHINA AND WORK WITH YOUNG INVESTIGATORS AT THE UNIVERSITY OF HONG KONG-SHENZHEN HOSPITAL ON JUNE 16-17, 2019.   IN-KIND:  AIRFARE, LODGING (INCLUDES BREAKFAST), REGISTRATION (INCLUDES L/D ON 6/14 AND 6/15), AND GROUND TRANSPORTATION IN CHINA.  A HELPDESK TICKET WAS SUBMITTED FOR LOANER EQUIPMENT (TIX #. NCI-RITM0169986).  DR. JACOBS PERSONAL EMAIL &amp; CELL # : 301-793-1209, PJACOBS@ALUM.MIT.EDU.  AN APPROVED APPENDIX 8 HAS BEEN INCLUDED FOR THE USE OF ECONOMY PLUS SEATS.</t>
  </si>
  <si>
    <t>UNIVERSITY OF HONG KONG SHENZH</t>
  </si>
  <si>
    <t>SUPERVISORY CHEMIST</t>
  </si>
  <si>
    <t>06/12/2019 -06/17/2019</t>
  </si>
  <si>
    <t>JAFFE, ELAINE S</t>
  </si>
  <si>
    <t>DR. JAFFE WILL PRESENT: OVERVIEW OF THE WHO CLASSIFICATION AND UPDATES IN THE REVISED 4TH EDITION, AT THE USCAP DIAGNOSTIC CHALLENGES IN HEMATOPATHOLOGY MEETING BEING HELD IN PALM SPRINGS, CA ON APRIL 3-5, 2019. IN-KIND: AIRFARE, LODGING (NO BREAKFAST), REGISTRATION (NO MEALS), AND MEALS (D 4/3 AND BLD  4/4). 
DR. JAFFE IS REQUESTING APPROVAL OF ACTUAL SUBSISTENCE FOR SPONSOR IN-KIND LODGING VALUED AT $209, WHICH IS 153% OF THE GOVERNMENT ALLOWANCE OF $137. THIS PERCENTAGE FALLS WITHIN THE 300% THRESHOLD ALLOWED BY THE FTR. THE SPONSOR HAS NOTED THAT ALL OTHER NON-FEDERAL PARTICIPANTS WILL BE PROVIDED WITH THE SAME ACCOMMODATIONS.</t>
  </si>
  <si>
    <t>PALM SPRINGS, CA, US</t>
  </si>
  <si>
    <t>UNITED STATES AND CANADIAN ACA</t>
  </si>
  <si>
    <t>NON-SPONSORED: DR. JAFFE WILL PRESENT: ADVANCES IN ONCOLOGIC PATHOLOGY, AT THE INTERNATIONAL LYMPHOMA STUDY GROUP BEING HELD IN NEW YORK, NY ON MAY 12-15, 2019. NO REGISTRATION. DR. JAFFE WILL PAY FOR LODGING COSTS THAT EXCEED THE MAX LODGING RATE.  SPONSORED: DR. JAFFE WILL PRESENT: PERIPHERAL T-CELL LYMPHOMAS AND ANAPLASTIC LARGE CELL LYMPHOMA, AT THE ADVANCES IN ONCOLOGIC PATHOLOGY MEETING BEING HELD IN PADUA, ITALY ON MAY 16-17, 2019. IN-KIND: AIRFARE, LODGING (NO BREAKFAST), REGISTRATION (INCLUDES L 5/16 AND 5/17), AND MEALS (D 5/16; BD 5/17). DR. JAFFE IS DECLINING THE OFFER OF GROUND TRANSPORTATION.  DR. JAFFE HAS AN APPROVED APPENDIX 7 ON FILE FOR THE USE OF ECONOMY PLUS SEATING.</t>
  </si>
  <si>
    <t>UNIVERSITY OF PADUA</t>
  </si>
  <si>
    <t>DR. JAFFE WILL PRESENT: EBV RELATED LYMPHOID PROLIFERATIONS AT THE EDINBURGH HAEMATOPATHOLOGY TUTORIAL IN EDINBURGH, SCOTLAND ON JUNE 13-14, 2019. IN-KIND: AIRFARE, LODGING (INCLUDES BREAKFAST), AND REGISTRATION (INCLUDES LD 6/13; L 6/14).
DR. JAFFE IS REQUESTING APPROVAL OF ACTUAL SUBSISTENCE FOR SPONSOR IN-KIND LODGING VALUED AT $259 WHICH IS 139% OF THE GOVERNMENT ALLOWANCE OF $186.  THIS PERCENTAGE FALLS WITHIN THE 300% THRESHOLD ALLOWED BY THE FTR.  THE SPONSOR HAS NOTED THAT ALL OTHER NON-FEDERAL PARTICIPANTS WILL BE PROVIDED WITH THE SAME ACCOMMODATIONS.</t>
  </si>
  <si>
    <t>UNIVERSITY OF EDINBURGH</t>
  </si>
  <si>
    <t>DR. JAFFE WILL PRESENT THE KEYNOTE LECTURE ON THE SCIENTIFIC BASIS AND THE DEVELOPMENT OF TODAY'S MODERN LYMPHOMA CLASSIFICATION, AT THE EBERHARD UNIVERSITY TUBINGEN?¿¿S SCIENTIFIC SYMPOSIUM BEING HELD IN TUBINGEN, GERMANY ON JULY 5, 2019. ON JULY 6, DR. JAFFE WILL MEET WITH DR. FEND AND DR. QUINTANILLA-MARTINEZ AT THE UNIVERSITY. IN-KIND: AIRFARE, LODGING (INCLUDES BREAKFAST), AND MEALS (LD 7/5 &amp;7/6).  NO REGISTRATION.</t>
  </si>
  <si>
    <t>EBERHARD KARLS UNIVERSITY OF T</t>
  </si>
  <si>
    <t>07/03/2019 -07/07/2019</t>
  </si>
  <si>
    <t>DR. JAFFE IS INVITED TO SPEAK AND MODERATE A SESSION AT THE IWNHL 2019 WORKSHOP BEING HELD IN CAMBRIDGE, MA ON SEPTEMBER 6-8, 2019. IN-KIND: AIRFARE, LODGING (NO BREAKFAST), MEALS, AND GROUND TRANSPORTATION IN MA.  NO REGISTRATION.</t>
  </si>
  <si>
    <t>WORLD HEALTH COMMUNICATIONS LI</t>
  </si>
  <si>
    <t>09/06/2019 -09/08/2019</t>
  </si>
  <si>
    <t>JAHNKE, GLORIA D</t>
  </si>
  <si>
    <t>TRAVELER WILL MAKE A PRESENTATION AT THE CALIFORNIA ENVIRONMENTAL PROTECTION AGENCY'S OFFICE OF ENVIRONMENTAL HEALTH HAZARD ASSESSMENT READ-ACROSS MEETING TITLED, UNDERSTANDING AND APPLYING READ-ACROSS FOR HUMAN HEALTH RISK ASSESSMENT, MAY 2-3, 2019, CALIFORNIA EPA OFFICES, OAKLAND, CA. TRAVEL DATES ARE MAY 1 AND MAY 3, 2019. THE SPONSOR, CALIFORNIA ENVIRONMENTAL PROTECTION AGENCY, WILL PROVIDE IN KIND ROUND-TRIP AIRFARE FROM RDU TO OAKLAND, CA, ON MAY 1 AND RETURN TO RDU ON MAY 3. LODGING RESERVATIONS FOR TWO NIGHTS MADE THROUGH THE TMC, OMEGA WORLD TRAVEL. EFFICIENT SPENDING APPROVAL WAS OBTAINED ON APRIL 11, 2019, ETHICS APPROVAL WAS OBTAINED ON MARCH 28, 2019. BOTH DOCUMENTS ARE INCLUDED IN THE SCANNED DOCUMENTS PORTION OF THIS AUTHORIZATION. OAKLAND, CA, IS TAX EXEMPT FOR HOTEL OCCUPANCY TAXES.</t>
  </si>
  <si>
    <t>JAIN, MINAL S</t>
  </si>
  <si>
    <t>SPONSORED TRAVEL TO BOSTON, MA FROM APRIL 8-10, 2019.</t>
  </si>
  <si>
    <t>PHYS THERAPIST (PEDIATRICS)</t>
  </si>
  <si>
    <t>04/08/2019 -04/10/2019</t>
  </si>
  <si>
    <t>TO ATTEND THE CHILDHOOD ARTHRITIS AND RHEUMATOLOGY RESEARCH ALLIANCE TO PRESENT TRAINING ON OUTCOME MEASURES FOR MULTICENTER TRIAL DATA COLLECTION; SPONSORED TRAVEL FROM APRIL 11-13,2019</t>
  </si>
  <si>
    <t>CHILDHOOD ARTHRITIS REHEUMATOL</t>
  </si>
  <si>
    <t>JAMES, STEPHEN P</t>
  </si>
  <si>
    <t>DR. JAMES WILL ATTEND AND PARTICIPATE AS A SPEAKER AT THE CANADIAN INSTITUTES OF HEALTH RESEARCH (CIHR) INSTITUTE OF NUTRITION, METABOLISM AND DIABETES (INMD INSTITUTE ADVISORY BOARD MEETING ON APRIL 23-24, 2019 AT THE CANADIAN INSTITUTE OF HEALTH RESEARCH OFFICES IN OTTAWA,CANADA.  THERE ARE NO REGISTRATION FEES FOR THIS MEETING.  **EXEMPT** FROM TRAVEL TOOL (OFFICIAL DUTY).  SPONSOR IS PROVIDING THE FOLLOWING GOODS AND SERVICES IN KIND:  AIRFARE $657.82; LODGING FOR 2 NIGHTS AT THE FAIRMONT CHATEAU LAURIER AND SOME MEALS:  4/23 BREAKFAST ,LUNCH AND DINNER 4/24 BREAKFAST AND LUNCH. LODGING IS BELOW GOVERNMENT PER DIEM AND WILL BE PAID IN KIND BY THE SPONSOR. IT IS COMPARABLE IN VALUE TO THAT OFFERED OR PROVIDED TO OTHER INVITED PARTICIPANTS.</t>
  </si>
  <si>
    <t>CANADIAN INSTITUTES OF HEALTH</t>
  </si>
  <si>
    <t>JENKINS, TAMMARA L</t>
  </si>
  <si>
    <t>TAMMY JENKINS WILL ATTEND CAMP FANTASTIC 2019 UNDER THE MOU/POB PROTOCOL 83-C-0022 IN FRONT ROYAL, VA, ON AUGUST 9-17, 2019. IN-KIND: LODGING AND ALL MEALS.</t>
  </si>
  <si>
    <t>SR NURSE SPEC (CLIN CARE)</t>
  </si>
  <si>
    <t xml:space="preserve">JENSEN, PATRICIA </t>
  </si>
  <si>
    <t>TRAVELER HAS BEEN INVITED TO PRESENT A LECTURE AT IOWA STATE UNIVERSITY DEPARTMENT OF BIOMEDICAL SCIENCES SEMINAR SERIES ON 04/25/19 IN AMES, IA. TRAVELER WILL DEPART ON 04/24/19 AND WILL RETURN ON 04/25/19. SPONSOR WILL PAY LODGING, AIRFARE, GROUND TRANSPORTATION AND MEALS IN KIND. DR. JENSEN IS REQUESTING APPROVAL OF ACTUAL SUBSISTENCE FOR SPONSORED IN-KIND LODGING AT A RATE OF $107 WHICH IS 113 PERCENT OF THE GOVERNMENT PER DIEM OF $94. THIS PERCENTAGE FALLS WITHIN THE 300 PERCENT THRESHOLD ALLOWED BY THE FTR.  THE SPONSOR HAS NOTED THAT ALL OTHER NON-FEDERAL PARTICIPANTS WILL BE PROVIDED WITH THE SAME ACCOMMODATIONS.  EFFICIENT SPENDING WAS APPROVED ON 02/21/19 AND ETHICS WAS APPROVED ON FEBRUARY 26, 2019 AND HAS BEEN UPLOADED IN THE SCANNED PORTION OF THIS DOCUMENT.</t>
  </si>
  <si>
    <t>AMES, IA, US</t>
  </si>
  <si>
    <t>IOWA STATE UNIVERSITY</t>
  </si>
  <si>
    <t>TRAVELER HAS BEEN INVITED TO PRESENT A LECTURE AT ROWAN UNIVERSITY SCHOOL OF OSTEOPATHIC MEDICINE OF THE DEPARTMENT OF CELL BIOLOGY AND NEUROSCIENCE SEMINAR SERIES ON 06/06/19 IN STRATFORD, NJ. TRAVELER WILL DEPART ON 06/05/19 AND WILL RETURN ON 06/07/19. SPONSOR WILL PAY LODGING, AIRFARE, GROUND TRANSPORTATION AND MEALS IN KIND. DR. JENSEN IS REQUESTING APPROVAL OF ACTUAL SUBSISTENCE FOR GOVERNMENT LODGING AT A RATE OF $99.36 WHICH IS 100.37 PERCENT OF THE AUTHORIZED PER DIEM OF $99.00.  THIS PERCENTAGE FALLS WITHIN THE 300 PERCENT THRESHOLD ALLOWED BY THE FTR.  THE SPONSOR HAS NOTED THAT ALL OTHER NON-FEDERAL PARTICIPANTS WILL BE PROVIDED WITH THE SAME ACCOMMODATIONS. SPONSOR WAS UNABLE TO PROVIDE A HOTEL CONFIRMATION BUT EMAIL HOTEL CONFIRMATION HAS BEEN UPLOADED.  EFFICIENT SPENDING WAS APPROVED ON 04/09/19 AND ETHICS WAS APPROVED ON FEBRUARY 28, 2019 AND HAS BEEN UPLOADED IN THE SCANNED PORTION OF THIS DOCUMENT.</t>
  </si>
  <si>
    <t>STRATFORD, NJ, US</t>
  </si>
  <si>
    <t>ROWAN UNIVERSITY STRATFORD NEW</t>
  </si>
  <si>
    <t>JENSEN, ROBERT T</t>
  </si>
  <si>
    <t>DR. ROBERT JENSEN IS GIVING A TALK AT THE GASTROENTEROLOGY GRAND ROUNDS AT THE PERELMAN SCHOOL OF MEDICINE IN PHILADELPHIA, PA ON APRIL 17, 2019.  HE WILL ALSO MEET WITH GI FELLOWS &amp; OTHER FACULTY MEMBERS BEFORE THE TALK STARTS ON THE 17TH.  THE SPONSOR WILL BE PROVIDING IN-KIND RT TRAIN FARE, LODGING FOR TWO NIGHTS AT LESS THAN THE GOVERNMENT RATE, AND ALL THE MEALS ON APRIL 17TH. THERE IS NO REGISTRATION FEE FOR THIS MEETING. HOTEL CONFIRMATION TO BE SENT BY SPONSOR.</t>
  </si>
  <si>
    <t>JERVES SERRANO, TEODORO E</t>
  </si>
  <si>
    <t>ON THIS SPONSORED DOMESTIC TRAVEL, THE FOLLOWING IS PROVIDED IN-KIND: REGISTRATION FEE-$500. FULL REGISTRATION FEE IS $1250 AND NHGRI PAID THE REMAINDER REGISTRATION FEE-$750 VIA POTS#19-006678. REGISTRATION INCLUDES ALL LODGING AND THE FOLLOWING MEALS: 9/22-DINNER; 9/23-9/27: BREAKFAST, LUNCH AND DINNER; 9/28: BREAKFAST. ALL INVITED GUESTS ARE RECEIVING SIMILAR BENEFITS. NHGRI PAYS ALL REMAINING EXPENSES: ROUNDTRIP AIRFARE-$662.60. OMEGA WAS USED TO BOOK THE AIRFARE AND PER COST COMPARISON: BWI, WHICH HAS THE BEST PRICE, WAS NOT SELECTED BUT IS WITHIN THE $100 TOLERANCE. SEE ATTACHED FOR AIRPORT COMPARISONS; BWI-$526.40, IAD-$566.40 AND DCA-$662.60. OMEGA WAS NOT USED FOR LODGING AS THIS WAS PROVIDED IN THE REGISTRATION FEES. OTHER EXPENSES: ROUNDTRIP TAXI TO/FROM RESIDENCE ESTIMATED-$185.62; ROUNDTRIP TAXI TO/FROM AIRPORT IN MN ESTIMATED-$177.54 AND BAG FEES-$60. MINNESOTA IS NOT A LODGING TAX-EXEMPT STATE AND DOES NOT APPLY TO THIS TRAVEL.</t>
  </si>
  <si>
    <t>CLINICAL FELLOW (VP)</t>
  </si>
  <si>
    <t>JETTEN, ANTON M</t>
  </si>
  <si>
    <t>TRAVELER IS INVITED TO GIVE A SEMINAR AT THE VANDERBILT UNIVERSITY DIABETES CENTER, DEPARTMENT OF MEDICINE IN NASHVILLE, TN, 5/24/2019. TRAVEL DATES ARE 05/23-24/19. LODGING IS RESERVED FOR 5/23/2019. EFFICIENT SPENDING WAS APPROVED ON 4/1/2019 AND ETHICS APPROVAL WAS OBTAINED ON 04/12/19, BOTH ARE UPLOADED IN THE SCANNED PORTION OF THIS DOCUMENT. TN IS NOT TAX-EXEMPT STATE. SPONSOR WILL PAY FOR LODGING, AIRFARE, AND SOME MEALS.</t>
  </si>
  <si>
    <t xml:space="preserve">JIANG, JIANSEN </t>
  </si>
  <si>
    <t>THIS TRAVEL IS NOT A CONFERENCE BECAUSE IT MEETS THE FOLLOWING MISSION EXEMPTION: D) SCIENTIFIC MEETING WITH A SPECIFIC INVESTIGATOR OR TEAM REGARDING A SPECIFIC AREA OF SCIENTIFIC INQUIRY, OR PUBLIC HEALTH NEED. JIANSEN JIANG WILL VISIT AND LECTURE AT THE CASE WESTERN RESERVE UNIVERSITY (CWRU), IN CLEVELAND, OH ON SEPTEMBER 15-17, 2019. HE WILL PRESENT "CRYOEM STRUCTURES OF SLC4 BICARBONATE TRANSPORTERS REVEAL DIFFERENT CONFIRMATIONS". CWRU WILL PROVIDE LODGING AND SOME MEALS. DINNER WILL BE PROVIDED ON SEPTEMBER 15. LUNCH AND DINNER WILL BE PROVIDED ON SEPTEMBER 16. TRAVELER HAS ELECTED TO DRIVE POV. IT IS ADVANTAGEOUS FOR THE GOVERNMENT FOR THE TRAVELER TO BE GIVEN POV FOR $406.00. CONTRACT AIRFARE AND TAXI WOULD COST $618.30.</t>
  </si>
  <si>
    <t xml:space="preserve">JI, XINHUA </t>
  </si>
  <si>
    <t>7/26-8/2/19 DR. JI HAS BEEN INVITED TO SPEAK AT THE 15TH INTERNATIONAL CONFERENCE ON STRUCTURAL BIOLOGY AND MOLECULAR BIOLOGY IN SYDNEY (7/29-31/19).  THE TALK TITLE IS RULER-BASED MECHANISMS OF RNASE III ENZYMES HOW DICER DICES. THE SPONSOR HAS WAIVED REGISTRATION ($699) AND WILL PAY FOR 2 NIGHTS ACCOMMODATIONS IN-KIND (7/29-30/19), 7/28/19 WILL BE PAID FOR BY NCI AND RESERVATION MADE THROUGH OMEGA. AFTER THE CONFERENCE DR. JI HAS BEEN INVITED TO SPEAK AT THE UNIVERSITY OF WOLLONGONG IN AUSTRALIA 8/1/19.  THE TITLE OF THE TALK IS RULER-BASED MECHANISMS OF RNASE III ENZYMES HOW DICER DICES. THE SPONSOR WILL PAY FOR IN-COUNTRY TRANSPORTATION, TWO NIGHTS ACCOMMODATION ON 7/31-8/1/19, IN KIND BREAKFAST ON 8/1-2/19, AND AN IN KIND DINNER ON 8/1/19. DR. JI CELL 301-693-9311</t>
  </si>
  <si>
    <t>CONFERENCE SERIES LLC LONDON E</t>
  </si>
  <si>
    <t>07/26/2019 -08/02/2019</t>
  </si>
  <si>
    <t>UNIVERSITY OF WOLLONGONG</t>
  </si>
  <si>
    <t>JOHNSON, ANDREW D</t>
  </si>
  <si>
    <t>THIS TRAVEL IS NOT A CONFERENCE BECAUSE IT MEETS THE FOLLOWING MISSION EXEMPTION: D. SCIENTIFIC MEETING WITH A SPECIFIC INVESTIGATOR OR TEAM REGARDING A SPECIFIC AREA OF SCIENTIFIC INQUIRY OR PUBLIC HEALTH NEED: DR. JOHNSON HAS BEEN ASKED TO SPEAK AT A GRAND ROUNDS TYPE SITUATION GIVING A SEMINAR AT THE MONTREAL HEART INSTITUTES WEEKLY RESEARCH SEMINAR SERIES. DR. JOHNSON WILL BE DRIVING TO MONTREAL AS IT IS MORE ADVANTAGEOUS TO THE GOVERNMENT THAN AIR TRAVEL AND ASSOCIATED COSTS.</t>
  </si>
  <si>
    <t>INSTITUT DE CARDIOLOGIE</t>
  </si>
  <si>
    <t>3 PART TRIP: FOR PART 1, DR. JOHNSON HAS BEEN SUBMITTED IN CAS TO ATTEND THE UK PLATELET SOCIETY MEETING; IT IS IN SUBMITTED STATUS AS OF 8/5/2019; SO "FOREIGN" IS CURRENTLY SELECTED FOR TRIP PURPOSE.
2/3 AND 3/3: THIS TRAVEL IS NOT A CONFERENCE BECAUSE IT MEETS THE FOLLOWING MISSION EXEMPTION: D. SCIENTIFIC MEETINGS WITH A SPECIFIC INVESTIGATOR OR TEAM REGARDING A SPECIFIC AREA OF SCIENTIFIC INQUIRY, OR PUBLIC HEALTH NEED: SPONSORED TRIPS FOR SPEAKING ENGAGEMENTS AT THE UNIVERSITY OF CAMBRIDGE AND THE BLIZARD INSTITUTE.</t>
  </si>
  <si>
    <t>QUEEN MARY UNIVERSITY OF LONDO</t>
  </si>
  <si>
    <t>09/10/2019 -09/19/2019</t>
  </si>
  <si>
    <t>JONES, ELIZABETH C</t>
  </si>
  <si>
    <t>DR. JONES WILL SPEAK AT THE CRADA RELATED SOMATOM WORLD SUMMIT AND  AND ATTEND THE CRADA PHOTON COUNTING ADVISORY BOARD MEETING WHICH WILL TAKE PLACE IN TORONTO, CANADA. THIS EVENT WILL BE DEDICATED TO KNOWLEDGE AND BEST PRACTICE SHARING ON THE LATEST RESEARCH ON COMPUTED TOMOGRAPHY SCANNER TECHNOLOGY AND HEAR FROM OTHER ACADEMIC SITES USING THE SAME TYPE OF SCANNER. SIEMENS WILL PROVIDE HOTEL, FLIGHT, SOME MEALS AND GROUND TRANSPORTATION IN-KIND. SHE DEPARTS JUNE 25TH AND WILL RETURN ON JUNE 28TH.</t>
  </si>
  <si>
    <t>SIEMENS HEALTHCARE GERMANY</t>
  </si>
  <si>
    <t>06/25/2019 -06/28/2019</t>
  </si>
  <si>
    <t>JONES, JENNIFER C</t>
  </si>
  <si>
    <t>DR. JONES WILL SPEAK AT CITY OF HOPE?¿¿S INAUGURAL EXTRACELLULAR VESICLES DAY BEING HELD IN DUARTE, CA ON MAY 1, 2019. IN-KIND: AIRFARE, LODGING (NO BREAKFAST), GROUND TRANSPORTATION IN CA, AND MEALS (D 4/30; L 5/1).
DR. JONES IS REQUESTING APPROVAL OF ACTUAL SUBSISTENCE FOR SPONSOR IN-KIND LODGING VALUED AT $275 WHICH IS 153% OF THE GOVERNMENT ALLOWANCE OF $180.  THIS PERCENTAGE FALLS WITHIN THE 300% THRESHOLD ALLOWED BY THE FTR.  THE SPONSOR HAS NOTED THAT ALL OTHER NON-FEDERAL PARTICIPANTS WILL BE PROVIDED WITH THE SAME ACCOMMODATIONS.</t>
  </si>
  <si>
    <t>TRANSLATIONAL GENOMICS RESEARC</t>
  </si>
  <si>
    <t>DR. JONES WILL PARTICIPATE IN THE 2019 COFFEY-HOLDEN PROSTATE CANCER ACADEMY MEETING BEING HELD IN LOS ANGELES, CA ON JUNE 20-23, 2019. IN-KIND: AIRFARE, LODGING (NO BREAKFAST), AND MEALS (D 6/20; BLD 6/21 AND 6/22; BL 6/23). NO REGISTRATION FEE.
DR. JONES IS REQUESTING APPROVAL OF ACTUAL SUBSISTENCE FOR SPONSOR IN-KIND LODGING VALUED AT $249 WHICH IS 138% OF THE GOVERNMENT ALLOWANCE OF $180.  THIS PERCENTAGE FALLS WITHIN THE 300% THRESHOLD ALLOWED BY THE FTR.  THE SPONSOR HAS NOTED THAT ALL OTHER NON-FEDERAL PARTICIPANTS WILL BE PROVIDED WITH THE SAME ACCOMMODATIONS.</t>
  </si>
  <si>
    <t>06/20/2019 -06/24/2019</t>
  </si>
  <si>
    <t>DR. JONES IS INVITED TO BE THE KEYNOTE SPEAKER AND WILL PRESENT A SYMPOSIUM SESSION TITLED: CLINICAL CONTEXT: EVS METHODS AND TECHNOLOGIES, AT THE FIRST JOINT SYMPOSIUM OF THE INTERNATIONAL SOCIETY FOR EXTRACELLULAR VESICLES (IVES) AND METASTASIS RESEARCH SOCIETY (MRS) BEING HELD IN NASHVILLE, TN ON AUGUST 2-4, 2019.   IN-KIND: REGISTRATION (INCLUDES LODGING COSTS AND MEALS).</t>
  </si>
  <si>
    <t>METASTASIS RESEARCH SOCIETY FL</t>
  </si>
  <si>
    <t>JOSEPH, PAULE V</t>
  </si>
  <si>
    <t>DR. PAULE JOSEPH HAS BEEN INVITED TO BY THE KEYNOTE SPEAKER AT CEDAR SINAI ANNUAL NURSING RESEARCH CONFERENCE  IN CA, THE CONFERENCE STARTS ON JUNE 27. TRAVELER WILL TRAVEL ON JUNE 25 AND RETURN ON 28, 2019. OFM APPROVED; SPONSOR WILL PAY FOR FLIGHT HOTEL AND GROUND TRANSPORTATION. MEALS WILL BE PROVIDED (DINNER) ON 6/26 AND 6/27. BREAKFAST AND LUNCH WILL BE SERVED AT THE CONFERENCE; TRAVELER HAS DIETARY NEEDS, TRAVELER MAY NOT PARTAKE IN THE MEALS PROVIDED AT THE BREAKFAST AND LUNCH.</t>
  </si>
  <si>
    <t>CEDARS SINAI MEDICAL CENTER</t>
  </si>
  <si>
    <t>KADRI, SAMEER S</t>
  </si>
  <si>
    <t>DR. KADRI IS SPEAKING AT THIS CONFERENCE IN BOSTON, MA</t>
  </si>
  <si>
    <t>04/24/2019 -04/27/2019</t>
  </si>
  <si>
    <t xml:space="preserve">KADRIU, BASHKIM </t>
  </si>
  <si>
    <t>THE EVENTS IN THIS TA WERE APPROVED AS A NON-NIMH HOSTED CONFERENCE OR MEETING BY THE OFFICE OF FINANCIAL MANAGEMENT ON 2/28/19.
TO ATTEND THE AMERICAN SOCIETY OF CLINICAL PSYCHOPHARMACOLOGY (ASCP) ANNUAL MEETING AND PRESENT FROM WITHIN A JOINT PANEL SESSION TITLED: TREATMENT-RESISTANT MOOD DISORDERS ACROSS THE LIFESPAN: NOVEL THERAPEUTICS ON THE HORIZON. THE MEETING WILL BE HELD MAY 28-31, 2019 AT THE FAIRMONT SCOTTSDALE PRINCESS IN SCOTTSDALE, ARIZONA. ASCP OFFERS EACH PRESENTER WITH COMPLIMENTARY REGISTRATION. NO US FEDERAL FUNDS ARE INVOLVED OR THIRD-PARTY SPONSORSHIP. DR. KADRIU  WAS ETHICS APPROVED FOR COMPLIMENTARY REGISTRATION BY ETHICS ON 3-26-2019.</t>
  </si>
  <si>
    <t>05/27/2019 -05/30/2019</t>
  </si>
  <si>
    <t>KALER, STEPHEN G</t>
  </si>
  <si>
    <t>05/08/19-05/13/19, AARHUS, DENMARK; TRAVELER WILL PRESENT A TALK ENTITLED "VIRAL GENE THERAPY FOR MENKES DISEASE AND RELATED COPPER TRANSPORT DISORDERS" AT THE 2019 WILSON AARHUS SYMPOSIUM.  THE SPONSOR WILL PROVIDE IN-KIND AIRFARE AND LODGING COST FROM 5/9-5/12.  THE CONFERENCE WILL PROVIDE A WELCOME DINNER ON 5/9. 
THERE IS NO REGISTRATION FEE ASSOCIATED WITH THIS CONFERENCE.  OWT WAS NOT USED FOR THE AIRFARE OR LODGING.</t>
  </si>
  <si>
    <t>[OTHER], , DNK</t>
  </si>
  <si>
    <t>AARHUS UNIVERSITY</t>
  </si>
  <si>
    <t>CLINICAL DIRECTOR</t>
  </si>
  <si>
    <t>05/08/2019 -05/13/2019</t>
  </si>
  <si>
    <t>06/09/2019-06/13/2019 JERUSALEM, ISRAEL.  06/9/2019 DEPART U.S. FOR ISRAEL; 06/10/2019 ARRIVE IN JERSUSALEM. 06/11 ATTEND THE ONE DAY 2019 ISRAEL SOCIETY FOR METABOLIC DISEASES (ISMD)  SUMMER CONFERENCE ON DISORDERS OF METAL TRANSPORT AND METABOLISM AT THE SHAARE ZEDEK MEDICAL CENTER AND PRESENT TWO TALKS; ONE TALK ENTITLED CHOROID PLEXUS-TARGETED VIRAL GENE THERAPY FOR LYSOSOMAL STORAGE DISEASE AND THE OTHER TALK ENTITLED COMPREHENSIVE APPROACH TOWARD COMPLETE TREATMENT OF MENKES DISEASE; SEE ATTACHED AGENDA. ON 06/12 TAKE THIS DAY TO MEET WITH DR. KORMAN AND DR. YAIR ANIKSTER AND CONSULT ON INFANTS AND CHILDREN WITH NEUROMETABOLIC DISORDERS AT THE SHAARE ZEDEK MEDICAL CENTER AND VISIT RAMBAM HOSPITAL IN HAIFA, ISRAEL; SEE EMAIL ATTACHED.  OWT NOT USED FOR AIRFARE OR LODGING AS BOTH OF THESE TRAVEL EXPENSES ARE BEING PROVIDED BY THE SPONSOR.  3 NIGHTS LODGING IN-KIND, AND DINNER ON 06/11 IN-KIND.  ON 06/13 FLY BACK TO THE U.S. FROM ISRAEL.</t>
  </si>
  <si>
    <t>JERUSALEM, , JER</t>
  </si>
  <si>
    <t>ISRAEL SOCIETY FOR METABOLIC D</t>
  </si>
  <si>
    <t>07/14/2019 - 07/19/2019 ?¿¿ CASTELLDEFELS, SPAIN: ATTEND THE GRC CONFERENCE ON ORGANISMAL BIOLOGY OF METALS AND RELATED METAL COMPLEXE. ON 7/18 PRESENT A TALK ENTITLED MECHANISMS OF ATP7A-RELATED COPPER TRANSPORT DISEASES IN SESSION ON METALS IN PHYSIOLOGY AND DISEASE. SPONSOR HAS WAIVED FIXED FEE REGISTRATION OF 1,530.00 WHICH INCLUDES LODGING AND MEALS; SEE ATTACHED FUNDING LETTER. ALL OTHER TRAVEL EXPENSES ARE COVERED BY NIH. OWT USED FOR AIRFARE ONLY; ALL CONFERENCE ATTENDEES ARE EXPECTED TO STAY AT THE GRC CONFERENCE SITE. TAXIS WILL BE USED THROUGHOUT THE TRAVEL IN US AND SPAIN.  SPONSOR PROVIDED A FEDERAL FUNDS AND NO HONORARIUM STATEMENT.</t>
  </si>
  <si>
    <t>GORDON RESEARCH CONFERENCES GI</t>
  </si>
  <si>
    <t xml:space="preserve">KAMHAWI, SHADEN </t>
  </si>
  <si>
    <t>DR. KAMHAWI HAS BEEN INVITED BY THE MARINE BIOLOGICAL LABORATORY IN WOODS HOLE, MA TO BE A MODULE DIRECTOR AND COURSE LECTURER FOR ITS 2019 SUMMER COURSE BIOLOGY OF PARASITISM: MODERN APPROACHES. DR. KAMHAWI WILL CO-DIRECT THE VECTOR BIOLOGY MODULE TO BE HELD FROM 6/17 - 6/22/19. HER LECTURE TITLE IS "SAND FLY-LEISHMANIA-HOST INTERACTIONS: ON DEVELOPMENT AND TRANSMISSION".  SPONSOR WILL PAY IN-KIND FOR 7 NIGHTS LODGING AND MOST MEALS AT THE MBL FACILITY.  NIH WILL FUND TRAVEL-DAY M&amp;IE AND 6/19 AND 6/20 DINNERS THAT WILL BE SPENT WITH INVITED SPEAKERS. NIH GOVERNMENT VEHICLE IS REQUIRED IN ORDER TO TRANSPORT INSECT VECTORS FOR THE PRACTICAL LABORATORY ELEMENT OF THE COURSE. LMVR VMBS POST-DOC VISITING FELLOW TIAGO DONATELLI SERAFIM WILL BE ASSISTING DR. KAMHAWI.</t>
  </si>
  <si>
    <t>06/15/2019 -06/22/2019</t>
  </si>
  <si>
    <t>KANAKRY, CHRISTOPHER G</t>
  </si>
  <si>
    <t>DR. KANAKRY IS INVITED TO SPEAK AT THE 2019 LASKER LUNCHEON BEING HELD IN NEW YORK, NY ON SEPTEMBER 19-20, 2019.  IN-KIND:  TRAIN FARE, LODGING (NO BREAKFAST), AND B/L ON 9/20.    DR. KANAKRY IS REQUESTING APPROVAL OF ACTUAL SUBSISTENCE FOR SPONSOR IN-KIND LODGING VALUED AT $368 WHICH IS 128% OF THE GOVERNMENT ALLOWANCE OF $288.  THIS PERCENTAGE FALLS WITHIN THE 300% THRESHOLD BY THE FTR.   THE SPONSOR HAS NOTED THAT ALL OTHER NON-FEDERAL PARTICIPANTS WILL BE PROVIDED WITH THE SAME ACCOMMODATIONS.</t>
  </si>
  <si>
    <t>KANAKRY, JENNIFER A</t>
  </si>
  <si>
    <t>DR. KANAKRY IS INVITED TO SPEAK AT THE 2019 AMERICAN SOCIETY FOR BLOOD AND MARROW TRANSPLANTATION (ASBMT) LEADERSHIP COURSE MEETING BEING HELD IN CHICAGO, IL ON MAY 1-3, 2019.  IN-KIND:  AIRFARE, LODGING(NO BREAKFAST), AND MEALS.  DR. JENNIFER KANAKRY IS REQUESTING APPROVAL OF ACTUAL SUBSISTENCE FOR SPONSOR IN-KIND LODGING VALUED AT $239 WHICH IS 109% OF THE GOVERNMENT ALLOWANCE OF $219.  THIS PERCENTAGE FALLS WITHIN THE 300% THRESHOLD BY THE FTR.  THE SPONSOR HAS NOTED THAT ALL OTHER NON-FEDERAL PARTICIPANTS WILL BE PROVIDED WITH THE SAME ACCOMMODATIONS.</t>
  </si>
  <si>
    <t>AMERICAN SOCIETY FOR BLOOD AND</t>
  </si>
  <si>
    <t xml:space="preserve">KANDARPA, KRISHNA </t>
  </si>
  <si>
    <t>DR. KRISHNA KANDARPA IS TRAVELING TO RENNES, FRANCE, FROM JUNE 15 - 23, 2019, TO ATTEND THE 2019 CARS CONFERENCE WHERE HE WILL GIVE A LECTURE ENTITLED: ARTIFICIAL INTELLIGENCE IN MEDICAL IMAGING: PERSPECTIVE FROM THE NIH ON JUNE 19, 2019.  AS A SPEAKER THE REGISTRATION FEE HAS BEEN WAIVED AND DR. KANDARPA WILL RECEIVE A ONE- YEAR SUBSCRIPTION OF THE INTERNATIONAL JOURNAL OF CARS WHICH INCLUDES A COPY OF THE CARS 2019 PROCEEDINGS, A SUPPLEMENT OF IJCARS. DR. KANDARPA WILL BE IN TRANSIT JUNE 15TH AND WILL ARRIVE IN FRANCE, JUNE 16TH.  HE ALSO HAS A MEDICAL WAIVER IN HIS FILE WHICH ALLOWS HIM TO FLIGHT PREMIUM CLASS.</t>
  </si>
  <si>
    <t>INTERNATIONAL FOUNDATION FOR C</t>
  </si>
  <si>
    <t>06/15/2019 -06/23/2019</t>
  </si>
  <si>
    <t xml:space="preserve">KANEKIYO, MASARU </t>
  </si>
  <si>
    <t>DR. MASARU KANEKIYO IS AN INVITED SPEAKER FOR THE SYNTHETIC AND SYSTEMS IMMUNOLOGY CONFERENCE, ASCONA, SWITZERLAND, MAY 5 - 8, 2019.  
SPONSOR WILL PROVIDE IN-KIND REGISTRATION, LODGING, ROUND TRIP TRAIN SERVICE TO/FROM ASCONA/ZURICH, AND SOME MEALS.  BREAKFAST IS INCLUDED IN THE LODGING RATE IN ASCONA.   
NON-CONTRACT CARRIER JUSTIFICATION: TAKING THE EARLIER NON-CONTRACT, NON-STOP FLIGHT ON UNITED AIRLINES, TRAVELER WILL AVOID ANY DELAYS BY THE CONTRACT CARRIER AMERICAN WHICH IS A CONNECTING FLIGHT.  TRAVELER WILL ARRIVE INTO ZURICH GIVING HIM SUFFICIENT CONNECTING TIME FOR THE THREE HOUR TRAIN RIDE, WHICH HAS LIMITED SERVICE TO THE DESTINATION ASCONA, SWITZERLAND.  THIS WILL ASSURE A TIMELY ARRIVAL WITH AMPLE TIME FOR THE TRAVELER TO GET TO HIS MEETING IN TIME.
TRAVELER WILL LODGE ONE NIGHT IN ZURICH, SWITZERLAND DUE DUE TO EARLY MORNING DEPARTURE AND THREE HOUR TRAIN RIDE FROM ASCONA TO ZURICH AIRPORT.</t>
  </si>
  <si>
    <t>DR. MASARU KANEKIYO IS AN INVITED SPEAKER FOR THE RAGON INSTITUTE'S SEMINAR SERIES, SEPTEMBER 10, 2019, CAMBRIDGE, MA. 
SPONSOR WILL PROVIDE IN-KIND ROUND TRIP ECONOMY CLASS AIRFARE, TRANSPORTATION, LODGING, AND SOME MEALS. 
AEA JUSTIFICATION (CAMBRIDGE, MA):  LODGING IN-KIND OF $400.00 PER NIGHT WHICH IS 147% OF THE PER DIEM OF $273.00.  SPONSOR HAS RESERVED A ROOM IN A HOTEL EXCEEDING PER DIEM AND ALL FEDERAL EMPLOYEES ARE PROVIDED THE SAME ACCOMMODATIONS.
LATE JUSTIFICATION:  LATE INVITATION FROM THE SPONSOR.</t>
  </si>
  <si>
    <t>RAGON INSTITUTE CAMBRIDGE MA</t>
  </si>
  <si>
    <t>09/09/2019 -09/11/2019</t>
  </si>
  <si>
    <t>KANG, ELIZABETH M</t>
  </si>
  <si>
    <t>DR. KANG HAS BEEN BEEN INVITED TO PARTICIPATE AS A MODERATOR AT THE 2019 ANNUAL CLINICAL IMMUNOLOGY SOCIETY MEETING, WHICH WILL BE HELD FROM APRIL 4-7, 2019 IN ATLANTA, GEORGIA AT THE MARRIOTT MARQUIS. THE CLINICAL IMMUNOLOGY SOCIETY HAS AGREED TO PAY FOR THE ANNUAL MEETING REGISTRATION OF $750 IN-KIND AND THE FUNDS ARE DERIVED FROM UNRESTRICTED ANNUAL MEETING OPERATING FUNDS OF THE CLINICAL IMMUNOLOGY SOCIETY. PER FEDERAL REGULATION, NO HONORARIUM IS BEING PROVIDED AND NO FEDERAL FUNDS ARE BEING USED. THE HOTEL IS OVER THE ALLOWED PER DIEM, AND AN APPROVED AEA IS ATTACHED TO THE RECEIPTS. THIS CONFERENCE HAS BEEN APPROVED IN THE NTPS AND DR. KANG HAS APPROVAL TO ATTEND. SHE WILL RECEIVE THE FOLLOWING MEALS THAT ARE INCLUDED WITH THE REGISTRATION: BREAKFAST AND LUNCH ON 4/5, BLD ON 4/6, AND BREAKFAST ON 4/7.</t>
  </si>
  <si>
    <t>DR. KANG WILL BE SPEAKING ABOUT "TRANSPLANT FOR CGD: PROTOCOL 6903 UPDATE" AT THE PRIMARY IMMUNE DEFICIENCY TREATMENT CONSORTIUM FIFTH ANNUAL PIDTC MEETING. THE MEETING WILL TAKE PLACE AT THE WARWICK HOTEL IN NEW YORK, NY FROM MAY 14-18, 2019. SHE WILL BE TAKING A PERSONAL DAY ON MAY 19, 2019, THEREFORE LODGING HAS BEEN ZEROED OUT FOR THE 18TH AND M&amp;IE HAS BEEN ZEROED OUT FOR THE 19TH.
 PRIMARY IMMUNE DEFICIENCY TREATMENT CONSORTIUM (PIDTC) WILL BE PROVIDING LUNCH AND DINNER ON MAY 15, BREAKFAST, LUNCH ON MAY 16, BREAKFAST LUNCH AND DINNER ON MAY 17, BREAKFAST AND LUNCH ON MAY 18. IN COMPLIANCE WITH FEDERAL REGULATION NO FEDERAL FUNDS WILL BE USED AND NO HONORARIUM WILL BE RECEIVED. THE FUNDS ARE OPERATIONAL FUNDS FROM EDUCATIONAL GRANTS FROM PHARMA. THIS WILL BENEFIT THE GOVERNMENT BY ALLOWING HER TO GAIN KNOWLEDGE ABOUT GENE THERAPY FOR THIS PRIMARY
IMMUNE DEFICIENCY, WHILE HER EXPERTISE IS USED TO ASSURE THE SAFETY OF PATIENTS WHO ENROLL IN OUR STUDIES. THERE WILL BE EXTENSIVE DISCUSSIONS WITH OTHER EXPERTS IN THIS FIELD ABOUT GENE AND CELL BASED THERAPIES FOR RARE AND LIFE THREATENING DISORDERS. IT WILL ALSO ALLOW US TO DISCUSS ANY CUTTING EDGE RESEARCH IN THE FIELD OF IMMUNOLOGY. TRAVEL IS APPROVED IN NTPS.
SPONSOR INFORMED US ON 4/10/19 THEY ARE COVERING AIRFARE AND LODGING IN ADDITION TO MEALS. AS OF 4/17/19 WE ARE STILL WAITING ON THE UPDATED INVITE LETTER WHICH WE WILL SEND TO ETHICS IMMEDIATELY. APPROVED ODA WILL BE UPLOADED AS SOON AS IT IS RECEIVED FROM ETHICS. THE HOTEL CONFIRMATION WILL BE UPLOADED AS SOON AS IT IS RECEIVED FROM THE SPONSOR.</t>
  </si>
  <si>
    <t>05/15/2019 -05/19/2019</t>
  </si>
  <si>
    <t xml:space="preserve">KANG, JU GYEONG </t>
  </si>
  <si>
    <t>FISCAL YEAR CROSSOVER TRAVEL. THE ACCOMPANYING FY20 AUTHORIZATION IS TANUM0M6JM. DR. JU-GYEONG KANG WILL GIVE A TALK TITLED ?¿¿P53 IN METABOLISM AND DISEASE?¿¿ DURING THE SYMPOSIUM TITLED TARGETING TUMOR AND TUMOR MICROENVIRONMENT FOR CANCER THERAPY DURING THE 2019 INTERNATIONAL CONFERENCE OF THE KOREAN SOCIETY FOR MOLECULAR AND CELLULAR BIOLOGY (KSMCB). THE CONFERENCE TAKES PLACE FROM MONDAY, SEPTEMBER 30, 2019 THROUGH WEDNESDAY, OCTOBER 2, 2019 IN COEX, SEOUL, KOREA. DR. KANG IS TRAVELING FROM SEPTEMBER 28, 2019 THROUGH OCTOBER 3, 2019. REGISTRATION TO THE MEETING, ALL MEALS, AIRFARE, AND LODGING ARE BEING PROVIDED BY THE SPONSOR, THE KOREAN SOCIETY FOR MOLECULAR AND CELLULAR BIOLOGY; ALL SPONSORED MEALS AND LODGING ARE AT OR BELOW PER-DIEM RATES. CONFERENCE NAME NOT IN DROP DOWN SO FOREIGN SELECTED FOR TRIP PURPOSE; CAS APPROVAL PENDING. PLEASE NOTE - IT ISSUE WITH THIS TA GIVEN FISCAL YEAR CROSSOVER TRAVEL. CGE WILL NOT LIST ALLOWED LODGING ON THE NIGHT OF 9/30 - IT'S SOLUTION TO THIS IS TO HAVE STAFF PLACE A SPONSORED IN-KIND MISCELLANEOUS EXPENSE EQUIVALENT TO 9/30'S NIGHTLY LODGING, AND TO MOVE THIS CHARGE TO LODGING AT VOUCHER TIME.</t>
  </si>
  <si>
    <t>KAPLAN, MARIANA J</t>
  </si>
  <si>
    <t>DR. KAPLAN HAS BEEN INVITED TO SPEAK DURING A SESSION FOCUSED ON PATHOGENETIC MECHANISMS AT LUPUS 2019 ON APRIL 5-8 2019 IN SAN FRANCISCO, CA.</t>
  </si>
  <si>
    <t>04/05/2019 -04/08/2019</t>
  </si>
  <si>
    <t>DR. KAPLAN WILL BE A GUEST SPEAKER THE ESCI NNNUAL SCIENTIFIC MEETING IN COIMBRA, PORTUGAL ON MAY 22-24, 2019.</t>
  </si>
  <si>
    <t>LISBON, , PRT</t>
  </si>
  <si>
    <t>EUROPEAN SOCIETY FOR CLINICAL</t>
  </si>
  <si>
    <t>DR. KAPLAN HAS BEEN INVITED TO PRESENT A TALK BASED ON HER RESEARCH AT THE GRC IN WATERVILLE VALLEY, NH ON 6/2/19 - 6/7/19.</t>
  </si>
  <si>
    <t>GORDON RESEARCH CONFERENCES WA</t>
  </si>
  <si>
    <t>06/04/2019 -06/06/2019</t>
  </si>
  <si>
    <t>DR. KAPLAN HAS BEEN INVITED TO SPEAK AT USC'S KECK SCHOOL OF MEDICINE'S MEDICAL GRAND ROUNDS ON 6/17/19 IN LOS ANGELES, CA THEN TRAVELING TO PORTLAND OR TO SPEAK AT OREGON HEALTH &amp; SCIENCE UNIVERSITY'S RHEUMATOLOGY GRAND ROUNDS ON 6/18/19 - 6/19/19.--ADDING EXPENSES FOR DELAY IN MN ON 9/19/19.</t>
  </si>
  <si>
    <t>OREGON HEALTH SCIENCE UNIVERSI</t>
  </si>
  <si>
    <t>06/16/2019 -06/20/2019</t>
  </si>
  <si>
    <t>KAPLAN, ROSANDRA N</t>
  </si>
  <si>
    <t>DR. KAPLAN IS INVITED TO SPEAK AT THE AMERICAN ASSOCIATION FOR CANCER RESEARCH (AACR) 2019 ANNUAL MEETING BEING HELD IN ATLANTA, GA ON MARCH 31-APRIL 3, 2019. IN-KIND: REGISTRATION FEE (NO MEALS).  AN APPROVED AEA MEMO IS INCLUDED FOR THE LODGING COST.</t>
  </si>
  <si>
    <t>DR. ROSANDRA KAPLAN WILL GIVE THE PLENARY LECTURE AT VASCULAR DISCOVERY: FROM GENES TO MEDICINE 2019 SCIENTIFIC SESSIONS BEING HELD IN BOSTON, MA ON MAY 15, 2019. IN-KIND: REGISTRATION (NO MEALS). THE MOST COST-EFFECTIVE MODE OF TRANSPORTATION HAS BEEN CHOSEN.</t>
  </si>
  <si>
    <t>AMERICAN HEART ASSOCIATION DAL</t>
  </si>
  <si>
    <t>05/14/2019 -05/15/2019</t>
  </si>
  <si>
    <t>DR. KAPLAN IS INVITED TO SPEAK AT THE AMERICAN ASSOCIATION FOR CANCER RESEARCH (AACR), ADVANCES IN PEDIATRIC CANCER RESEARCH CONFERENCE BEING HELD IN IN MONTREAL, CANADA ON SEPTEMBER 18-20, 2019. IN-KIND: AIRFARE, LODGING (NO BREAKFAST), AND REGISTRATION (INCLUDES L 9/19).  
DR. KAPLAN IS REQUESTING APPROVAL OF ACTUAL SUBSISTENCE FOR SPONSOR IN-KIND LODGING VALUED AT $218 PER NIGHT WHICH IS 124% OF THE GOVERNMENT ALLOWANCE OF $176. THIS PERCENTAGE FALLS WITHIN THE 300% THRESHOLD ALLOWED BY THE FTR. THE SPONSOR HAS NOTED THAT ALL OTHER NON-FEDERAL PARTICIPANTS WILL BE PROVIDED WITH THE SAME ACCOMMODATIONS.  AMENDED: FLIGHT CHANGED, NEW OMEGA FLIGHT IS ADDED.</t>
  </si>
  <si>
    <t>KAPOGIANNIS, BILL G</t>
  </si>
  <si>
    <t>DR. BILL KAPOGIANNIS WILL ATTEND THE 2019 ACTHIV MEETING 13TH ANNUAL IN MIAMI FL, 4/10/19-4/13/19</t>
  </si>
  <si>
    <t>ACTHIV</t>
  </si>
  <si>
    <t>MEDICAL OFFICER (PEDIATRICS</t>
  </si>
  <si>
    <t xml:space="preserve">KAPOGIANNIS, DIMITRIOS </t>
  </si>
  <si>
    <t>DR. DIMITRIOS KAPOGIANNIS HAS BEEN INVITED TO SPEAK AT THE ALZHEIMER'S ASSOCIATION INTERNATIONAL CONFERENCE A SESSION ON "PRECISION MEDICINE", MONDAY JULY 15TH. HE WILL BE ARRIVING ON JULY 14TH AND DEPARTING ON JULY 16TH, FLIGHTS LADS AT BWI 12:45AM ON 17TH. HIS FLIGHT, HOTEL, AND CONFERENCE REGISTRATION ARE SPONSORED BY THE ALZHEIMER'S ASSOCIATION. 
REGISTRATION INCLUDES A WELCOME RECEPTION, ALZ STATES THAT IT IS ENOUGH TO CONSTITUTE A MEAL. TRAVELER HAS BEEN REMINDER THAT THEY CAN NOT ACCEPT SPONSORED. ALCOHOLIC BEVERAGES.
TRIP IS BENEFICIAL TO THE GOVERNEMNT BECAUSE IT GIVES THE OPPORUTNITY FOR DR. KAPOGIANNIS TO DISSEMINATE NEW SCIENTIFIC KNOWLEDGE AND ADVANCES IN AGING RESEARCH TO THE PUBLIC, HEALTH CARE PROFESSIONALS, AND THE SCIENTIFIC COMMUNITY.
DR. KAPOGIANNIS IS REQUESTING APPROVAL OF ACTUAL SUBSISTENCE FOR SPONSORED IN-KING LODGING VALUED AT $289 WHICH IS 160% OF THE GOVERNMENT ALLOWANCE OF $180. THIS PERCENTAGE CALLS WITHIN THE 300% THRESHOLD ALLOWED BY THE FTR. THE SPONSOR HAS NOTED THAT ALL OTHER NON-FEDERAL PARTICIPANTS WILL BE PROVIDED WITH SAME ACCOMMODATIONS.</t>
  </si>
  <si>
    <t>DR. KAPOGIANNIS HAS BEEN INVITED BY THE ALZHEIMER?¿¿S DRUG DISCOVERY FOUNDATION TO GIVE THE KEYNOTE ADDRESS AT THE 20TH INTERNATIONAL CONFERENCE ON ALZHEIMER?¿¿S DRUG DISCOVERY.
HE WILL ALREADY BE IN THE AREA BEFORE THE MEETING SO DOES NOT NEED TRANSPORTATION TO THE MEETING. HIS REGISTRATION FEE $300, TRAIN TICKET $39, 2 NIGHTS LODGING ($141/NIGHT), AND DINNER ON 9/15, BREAKFAST, LUNCH AND DINNER ON 9/16 AND BREAKFAST AND LUNCH ON 9/17 ARE SPONSORED IN KIND. 
BENEFIT STATEMENT- TRIP IS BENEFICIAL TO THE GOVERNMENT BECAUSE IT GIVES THE OPPORTUNITY FOR DR. KAPOGIANNIS TO DISSEMINATE NEW SCIENTIFIC KNOWLEDGE AND ADVANCES IN AGING RESEARCH TO THE PUBLIC, HEALTH CARE PROFESSIONALS, AND THE SCIENTIFIC COMMUNITY.</t>
  </si>
  <si>
    <t>JERSEY CITY, NJ, US</t>
  </si>
  <si>
    <t>ALZHEIMERS DRUG DISCOVERY FOUN</t>
  </si>
  <si>
    <t>KASTNER, DANIEL L</t>
  </si>
  <si>
    <t>THIS IS A DOMESTIC, SPONSORED TRAVEL. THE SPONSOR IS COVERING THE FOLLOWING EXPENSES: TRAIN FARE $206.00; LODGING, PER NIGHT IS $338.11; GROUND TRANSPORTATION IN NY $200; AND BREAKFAST ON 5/22 $18. OMEGA NOT USED FOR AIRFARE OR HOTEL AS SPONSOR IS PROVIDING BOTH, IN-KIND; THEREFORE, NO COST COMPARISON WAS DONE. NEW YORK IS NOT A TAX EXEMPT STATE, BUT THIS IS NOT APPLICABLE AS SPONSOR IS PAYING HOTEL AND HOTEL TAXES, IN-KIND. TRAVELER IS REQUESTING APPROVAL OF ACTUAL SUBSISTENCE FOR SPONSOR IN-KIND LODGING VALUED AT $338.11, WHICH IS 134% OF THE GOVERNMENT ALLOWANCE OF $253.00.  THE SPONSOR HAS NOTED THAT ALL OTHER SIMILARLY SITUATED PARTICIPANTS ARE RECEIVING THE SAME BENEFITS.  THERE IS NO REGISTRATION FEE ASSOCIATED WITH THIS TRAVEL.  ACTUALS USED FOR LODGING AS IT IS ABOVE THE PER DIEM RATE. THE INTERNET IS COMPLIMENTARY. MISCELLANEOUS EXPENSE OF $100.00 ON 05/21 IS FOR UNFORESEEN CIRCUMSTANCES THAT MAY ARISE. PUBLIC TRANSPORTATION (METRO) LOCALLY IS $6.80.</t>
  </si>
  <si>
    <t>THIS IS A DOMESTIC, SPONSORED TRAVEL. SPONSOR IS COVERING THE FOLLOWING IN-KIND: TRAIN ($226);  LODGING FROM 6/3-6/4 (TOTAL $665.92); WAIVED REGISTRATION ($10); DINNER ON 6/4 ($34); AND GROUND TRANSPORTATION IN NY ($164.80). OMEGA NOT USED FOR TRAIN FARE OR HOTEL AS SPONSOR IS PROVIDING BOTH, IN-KIND; THEREFORE, NO COST COMPARISON WAS DONE. DUE TO THE TRAIN SCHEDULE AND THE TRAVELER?¿¿S WORK COMMITMENTS THAT CANNOT BE RESCHEDULED, THE TRAVELER MUST TAKE THE ACELA TO NY IN ORDER TO ARRIVE ON TIME; THE ACELA IS NOT NEEDED FOR THE RETURN TRIP.  SPONSOR SPLIT HOTEL STAY; HOWEVER, TRAVELER WILL NOT HAVE TO CHANGE ROOMS. NY IS TAX EXEMPT, BUT THIS IS NOT APPLICABLE TO THIS SPONSORED TRAVEL. TRAVELER IS REQUESTING APPROVAL OF ACTUAL SUBSISTENCE FOR SPONSOR IN-KIND LODGING ON 6/3 VALUED AT $269.10 AND ON 6/4 VALUED AT $306.10 WHICH IS 106% AND 120%, RESPECTIVELY, OF THE GOVERNMENT ALLOWANCE OF $263.00. THE SPONSOR HAS NOTED THAT ALL SIMILARLY SITUATED PARTICIPANTS ARE RECEIVING THE SAME BENEFITS. ACTUALS USED FOR LODGING AS IT IS ABOVE THE GOVERNMENT PER DIEM RATE. THE INTERNET IS COMPLIMENTARY. MISC EXPENSE OF $42.00 ON 6/4 IS FOR MIE NOT PROVIDED BY SPONSOR. MISC EXPENSE OF $100.00 ON 6/3 IS FOR UNFORESEEN CIRCUMSTANCES THAT MAY ARISE. TRAVELER WILL ATTEND WITH DR. MARGARET BECKWITH (TANUMOL61UVI).</t>
  </si>
  <si>
    <t>06/03/2019 -06/05/2019</t>
  </si>
  <si>
    <t>THIS IS A DOMESTIC, SPONSORED TRAVEL. OMEGA NOT USED FOR AIRFARE OR HOTEL AS SPONSOR IS PROVIDING BOTH, IN-KIND; THEREFORE, NO COST COMPARISON WAS DONE. THE SPONSOR IS COVERING THE FOLLOWING EXPENSES IN-KIND: AIRFARE ($490.82); LODGING FOR 08/23 AT $289.00/NIGHT.  WAIVED REGISTRATION FEE OF $800.00 (PER INVITATION LETTER) INCLUDES NO MEALS; HOWEVER SPONSOR IS PROVIDING THE FOLLOWING MEALS FOR SPEAKERS ONLY, INDEPENDENT OF THE REGISTRATION FEE; 8/24, BREAKFAST, AND LUNCH.  PLEASE NOTE THAT TRAVELER WILL NOT BE ATTENDING ALL DAYS OF THE CONFERENCE AS HE HAS A PRIOR LOCAL COMMITMENT (ONLY ATTENDING 08/23 AND 08/24); THEREFORE, HE WILL NOT BE ABLE TO ATTEND THE DINNER BEING OFFERED ON 08/22.  LODGING IS ZEROED OUT ON 08/24 AS THE TRAVELER WILL BE IN TRANSIT. TRAVELER IS REQUESTING APPROVAL OF ACTUAL SUBSISTENCE FOR SPONSOR IN-KIND LODGING VALUED AT $289.00, WHICH IS 107% OF THE GOVERNMENT ALLOWANCE OF $270.00.  THE SPONSOR HAS NOTED THAT ALL SIMILARLY SITUATED PARTICIPANTS ARE RECEIVING THE SAME BENEFITS. ACTUALS USED FOR LODGING AS IT IS ABOVE THE PER DIEM RATE.  INTERNET IS COMPLIMENTARY.  CALIFORNIA IS NOT A TAX EXEMPT STATE, BUT THIS IS NOT APPLICABLE AS SPONSOR IS PAYING HOTEL AND HOTEL TAXES, IN-KIND. MISCELLANEOUS EXPENSE OF $100.00 ON 8/23 IS FOR UNFORESEEN CIRCUMSTANCES THAT MAY ARISE. MISCELLANEOUS EXPENSE OF $39.00 ON 8/24 IS FOR DINNER AND INCIDENTALS NOT PROVIDED BY SPONSOR. POV EXPENSE OF $31.90 IS FOR MILEAGE TO/FROM AIRPORT IN WASHINGTON, D.C. PARKING FEE OF $51.00 IS FOR DULLES AIRPORT PARKING ($17.00 PER DAY FOR 3 DAYS). TAXI EXPENSE OF $100.00 IS FOR TAXIS WHILE IN SAN FRANCISCO.</t>
  </si>
  <si>
    <t>08/23/2019 -08/25/2019</t>
  </si>
  <si>
    <t>THIS IS A FOREIGN, SPONSORED TRAVEL. OMEGA NOT USED FOR AIRFARE OR HOTEL AS THEY ARE PROVIDED IN-KIND; THEREFORE, NO COST COMPARISON WAS DONE. THE SPONSOR IS COVERING THE FOLLOWING IN-KIND: AIRFARE ($900); 3 NIGHTS OF LODGING FROM 9/4-7 AT APPROX $233.33/ NIGHT (TOTAL $700); GROUND TRANSPORTATION IN MEXICO (ESTIMATED $100); WAIVED REGISTRATION ($100), WHICH INCLUDES BREAKFAST ON 9/5-7 AND LUNCH ON 9/5-6; AND DINNER ON 9/4-6. DINNER IS NOT INCLUDED IN THE REGISTRATION FEE AND TRAVELER WILL NOT ACCEPT DINNER ON 9/4 OR 9/6, PER ETHICS, AND THE BREAKFAST ON 9/7 DUE TO THEIR FLIGHT SCHEDULE. THE SPONSOR HAS NOTED THAT ALL SIMILARLY SITUATED PARTICIPANTS ARE RECEIVING THE SAME BENEFITS.   ACTUALS USED FOR LODGING AS IT IS BELOW THE PER DIEM RATE. THE INTERNET IS COMPLIMENTARY. MISCELLANEOUS EXPENSE OF $100.00 ON 09/04 IS FOR UNFORESEEN CIRCUMSTANCES THAT MAY ARISE.   POV EXPENSE OF $31.90 IS FOR MILEAGE TO/FROM AIRPORT IN WASHINGTON, D.C. PARKING FEE OF $68.00 IS FOR DULLES AIRPORT PARKING ($17.00 PER DAY FOR 4 DAYS).</t>
  </si>
  <si>
    <t>MEXICO CITY, D.F., , MEX</t>
  </si>
  <si>
    <t>INSTITUTO NACIONAL DE CIENCIAS</t>
  </si>
  <si>
    <t>09/04/2019 -09/07/2019</t>
  </si>
  <si>
    <t xml:space="preserve">KATAGIRI, YASUHIRO </t>
  </si>
  <si>
    <t>FISCAL YEAR CROSSOVER TRAVEL. THE ACCOMPANYING FY20 AUTHORIZATION IS TANUM0LSJU. THIS TRAVEL IS NOT A CONFERENCE BECAUSE IT MEETS OTHER NIH DEFINE MISSION EXEMPTIONS.  DR. KATAGIRI HAS BEEN INVITED TO GIVE LECTURES AND MEET WITH FACULTIES AND FORMER GRADUATE STUDENTS AT GIFU UNIVERSITY, DEPARTMENT OF CHEMISTRY &amp; BIOMOLECULAR SCIENCE, GIFU, JAPAN, HE WILL TRAVEL OUT, 9/21/19 AND ARRIVE IN OSAKA, JAPAN 9/22, AND WILL TAKE TRAIN TO GIFU, MEETING FROM  9/22/2019 - 9/28/2019.  LODGING, FOODS ARE IN-KIND AND WILL BE COVERED BY GIFU UNIVERSITY.  AFTER THE MEETING IS OVER HE WILL EN-ROUTE TO KANAZAWA, JAPAN TO ATTEND THE PROTEOGLYCANS CONFERENCE, ON 9/29/2019 - 10/3/2019.   THE PROTEOGLYCANS MEETING IS NOT SPONSOR AND REGISTRATION FOR THIS WAS DONE THRU POTS.</t>
  </si>
  <si>
    <t>GIFU, , JPN</t>
  </si>
  <si>
    <t>GIFU UNIVERSITY</t>
  </si>
  <si>
    <t>09/21/2019 -09/30/2019</t>
  </si>
  <si>
    <t>KATKI, HORMUZD A</t>
  </si>
  <si>
    <t>CAS 00310- HK- CAN 8037879- BB BRANCH NON-PERSONNEL GENERAL ADMINISTRATION. TRAVELER WILL PRESENT AS THE INVITED SPEAKER AT THE DIVISION OF EPIDEMIOLOGY IN THE DEPARTMENT OF EPIDEMIOLOGY AND POPULATION HEALTH AT THE ALBERT EINSTEIN COLLEGE OF MEDICINE DIVISION'S DEPARTMENTAL MEETING IN NYC ON APRIL 8, 2019. THE SPONSOR WILL PROVIDE ROUND-TRIP ECONOMY TRAIN FARE FROM THE WASHINGTON, DC AREA TO NEW YORK'S PENN STATION. LODGING THE NIGHT OF 04/07, DINNER ON 04/07, BREAKFAST AND LUNCH ON 04/08, AND CAR SERVICE FROM THE TRAIN STATION / HOTEL ON 04/07/19 AND TO THE AIRPORT/STATION ON THE EVENING OF 04/08/19.</t>
  </si>
  <si>
    <t>MATH STATISTICIAN (BIOMED)</t>
  </si>
  <si>
    <t>CAS 00310- HK- CAN 8037879- BB BRANCH NON-PERSONNEL GENERAL ADMINISTRATION. TRAVELER WILL VISIT THE AMERICAN THORACIC SOCIETY, ATS, TO ATTEND THE ATS PROJECT COMMITTEE: ADDRESSING DISPARITIES IN LUNG CANCER SCREENING ELIGIBILITY AND HEALTH CARE ACCESS.  THERE IS NO REGISTRATION FEE FOR THIS EVENT.  THIS SPONSOR WILL PROVIDE ROUND-TRIP AIRFARE TO DALLAS, TX, LODGING ON MAY 17, AND BREAKFAST AND LUNCH ON MAY 18.  DR. HORMUZD KATKI IS REQUESTING APPROVAL OF ACTUAL SUBSISTENCE FOR SPONSOR IN-KIND LODGING VALUED AT $242/ NIGHT WHICH IS 162% OF THE GOVERNMENT ALLOWANCE OF $149/ NIGHT. THIS PERCENTAGE FALLS WITHIN THE 300% THRESHOLD ALLOWED BY THE FTR. THE SPONSOR HAS NOTED THAT ALL OTHER NON-FEDERAL PARTICIPANTS WILL BE PROVIDED WITH THE SAME ACCOMMODATIONS.</t>
  </si>
  <si>
    <t>05/17/2019 -05/18/2019</t>
  </si>
  <si>
    <t>&lt; 00310-HK&gt; 8037879 BB BRANCH NONPERSONNEL GENERAL ADMINISTRATION. SPONSORED: TRAVELER HAS BEEN INVITED TO THE QUEEN MARY UNIVERSITY OF LONDON, QUML, TO PRESENT HIS CURRENT WORK AND DISCUSS FUTURE COLLABORATIONS. QMUL WILL PROVIDE LODGING FROM MAY 29 UNTIL JUNE 1. THE HOTEL PROVIDES BREAKFAST FROM MAY 30 UNTIL JUNE 2. QUML IS ALSO PROVIDING AIRFARE FROM LONDON TO ROTTERDAM, TAXIS IN LONDON. QMUL WILL PROVIDE DINNER ON MAY 29 AND LUNCH AND DINNER ON 30, AND LUNCH ON MAY 31.   NCI WILL PROVIDE AIRFARE TO LONDON ON MAY 28TH  AND RETURN AIRFARE FROM LYON TO IAD ON JUNE 6TH. (FLIGHT COMPARISON- ROUNDTRIP AIRFARE FROM DC TO LONDON WOULD HAVE COST THE SPONSOR $1117.53 VS THE SPONSOR COVERING THE AIRFARE FOR THE TRAVELER FROM LONDON TO ROTTERDAM AT $118.26.
PROGRAM: IN ROTTERDAM, TRAVELER WILL ATTEND ICSN CONFERENCE AND PRESENT LIFE GAINED BASED VERSUS RISK-BASED SELECTION OF SMOKERS FOR LUNG SCREENING. TRAVELERS REGISTRATION FEE OF $675 HAS BEEN WAIVED BY THE ICSN CONFERENCE ORGANIZATION. 
SPONSORED:  INTERNATIONAL AGENCY FOR RESEARCH ON CANCER, IARC, WILL PROVIDE TRAIN TO LYON AND LODGING FROM JUNE 5 TO JUNE 7. THE HOTEL PROVIDES BREAKFAST FROM JUNE 6 TO JUNE 8.
HELPDESK FOREIGN TRAVEL TICKET HAS BEEN CREATED NCI RITM0170192.</t>
  </si>
  <si>
    <t>05/28/2019 -06/08/2019</t>
  </si>
  <si>
    <t xml:space="preserve">KEARNEY, MARY </t>
  </si>
  <si>
    <t>DR. KEARNEY IS INVITED TO PRESENT A SEMINAR ENTITLED BARRIER TO AN HIV-1 CURE THE COMPOSITION, GENETIC EXPRESSION, AND LOCATION OF PROVIRUSES IN T CELL CLONE AT THE 18TH CFAR NETWORK SCIENCE SEMINAR AT EMORY UNIVERSITY IN ATLANTA, GA. SPONSOR PROVIDING IN KIND AIRFARE AND SERVICE FEE, LODGING (4/17-18/19), WHICH INCLUDES BREAKFAST (4/18-19/19), LUNCH/DINNER (4/18/19), AND GROUND TRANSPORTATION IN GA.  DR. KEARNEY IS REQUESTING APPROVAL OF ACTUAL SUBSISTENCE FOR SPONSOR IN-KIND LODGING VALUED AT $189 WHICH IS 125% OF THE GOVERNMENT ALLOWANCE OF $152. THIS PERCENTAGE FALLS WITHIN THE 300% THRESHOLD ALLOWED BY THE FTR. THE SPONSOR HAS NOTED THAT ALL OTHER NON-FEDERAL PARTICIPANTS WILL BE PROVIDED WITH THE SAME ACCOMMODATIONS.</t>
  </si>
  <si>
    <t>DR. KEARNEY WILL VISIT EMORY UNIVERSITY AND MEET WITH COLLEAGUES FOR HER SCIENTIFIC EXPERTISE REGARDING BUILDING A COLLABORATION RESEARCH PROGRAM TOWARDS DEVELOPING THERAPEUTIC VACCINES FOR THE HIV CURE.  SPONSOR PROVIDING IN KIND AIRFARE, LODGING (8/8-9/19), AND LUNCH AND DINNER ON 8/9/19.  LODGING INCLUDES BREAKFAST ON 8/9-10/19.  DR. KEARNEY IS REQUESTING APPROVAL OF ACTUAL SUBSISTENCE FOR SPONSOR IN-KIND LODGING VALUED AT $189 WHICH IS 124.5% OF THE GOVERNMENT ALLOWANCE OF $189. THIS PERCENTAGE FALLS WITHIN THE 300% THRESHOLD ALLOWED BY THE FTR. THE SPONSOR HAS NOTED THAT ALL OTHER NON-FEDERAL PARTICIPANTS WILL BE PROVIDED WITH THE SAME ACCOMMODATIONS.</t>
  </si>
  <si>
    <t>08/08/2019 -08/10/2019</t>
  </si>
  <si>
    <t>KEENAN, TIARNAN D</t>
  </si>
  <si>
    <t>THE TRAVELER IS INVITED TO ATTEND THE UPCOMING MEETING OF THE STEELE CENTER FOR TRANSLATIONAL MEDICINE ON APRIL 8 TO 11, 2019, ON BEHALF OF THE JOHN A. MORAN EYE CENTER (UNIVERSITY OF UTAH). THE PURPOSE OF THIS MEETING IS TO DISCUSS THE SCTM'S EFFORTS TO IDENTIFY THERAPEUTIC TARGETS AND DEVELOP TREATMENTS FOR AGE-RELATED MACULAR DEGENERATION. 
THE SPONSOR IS PROVIDING THE FOLLOWING IN-KIND:  AIRFARE, HOTEL, SOME MEALS AND GROUND TRANSPORTATION.</t>
  </si>
  <si>
    <t>SALT LAKE CITY, UT, US</t>
  </si>
  <si>
    <t>UNIVERSITY OF UTAH</t>
  </si>
  <si>
    <t>04/07/2019 -04/12/2019</t>
  </si>
  <si>
    <t>KEENER, LEE A</t>
  </si>
  <si>
    <t>TRAVELER WILL TRAVEL TO FRONT ROYAL, VIRGINIA TO PARTICIPATE IN SPONSORED, CAMP FANTASTIC 2019, FROM 8/9/2019 - 8/17/2019. THE LODGING AND M&amp;IE IS SPONSORED IN-KIND.</t>
  </si>
  <si>
    <t>CLINICAL  RESEARCH NURSE</t>
  </si>
  <si>
    <t>KELLEY, MATTHEW W</t>
  </si>
  <si>
    <t>SERVE AS ARO PROGRAM CHAIR AND MEET WITH BOARD OF DIRECTORS TO DISCUSS LEADERSHIP AND STRATEGIC PLANNING FOR THE ARO FROM SEPTEMBER 27, 2019 TO SEPTEMBER 29, 2019 IN ST. PETERSBURG, FL.</t>
  </si>
  <si>
    <t>KELLY, ALEXANDER E</t>
  </si>
  <si>
    <t>DR. ALEX KELLY IS SERVING AS A PANELIST ON THE "RESEARCH CAREERS IN ACADEMIA AND BEYOND" SESSION AT THE 2019 TRI-INSTITUTIONAL CAREER SYMPOSIUM ON APRIL 9, 2019 AT ROCKEFELLER UNIVERSITY. IN-KIND: 2 NIGHTS LODGING AT THE BENTLEY HOTEL, TRAIN TICKET R/T, MEALS DURING EVENT, GROUND TRANSPORTATION. THIS WILL BE SPLIT 3 WAYS WITH ROCKEFELLER UNIV., WEILL CORNELL, AND MEMORIAL SLOAN KETTERING.  AEA STATEMENT: DR. KELLY IS REQUESTING APPROVAL OF ACTUAL SUBSISTENCE FOR SPONSOR IN-KIND LODGING VALUED AT $269 WHICH IS 106% OF THE GOVERNMENT ALLOWANCE OF $253. THIS PERCENTAGE FALLS WITHIN THE 300% THRESHOLD ALLOWED BY FTR.</t>
  </si>
  <si>
    <t>MEMORIAL SLOAN KETTERING CANCE</t>
  </si>
  <si>
    <t>ROCKEFELLER UNIVERSITY</t>
  </si>
  <si>
    <t>KELLY, AMANDA K</t>
  </si>
  <si>
    <t xml:space="preserve">KELLY, KATHLEEN </t>
  </si>
  <si>
    <t>DR. KELLY WILL SPEAK AT THE WORLD PHARMA WEEK - TUMOROIDS ONCOLOGY RESEARCH CONFERENCE IN BOSTON, MA ON JUNE 19-20, 2019. IN-KIND: AIRFARE, LODGING, AND REGISTRATION (NO MEALS).
DR. KELLY IS REQUESTING APPROVAL OF ACTUAL SUBSISTENCE FOR SPONSOR IN-KIND LODGING VALUED AT $325 WHICH IS 119% OF THE GOVERNMENT ALLOWANCE OF $273.  THIS PERCENTAGE FALLS WITHIN THE 300% THRESHOLD ALLOWED BY THE FTR.  THE SPONSOR HAS NOTED THAT ALL OTHER NON-FEDERAL PARTICIPANTS WILL BE PROVIDED WITH THE SAME ACCOMMODATIONS.</t>
  </si>
  <si>
    <t>06/19/2019 -06/20/2019</t>
  </si>
  <si>
    <t>KEMPER, CLAUDIA M</t>
  </si>
  <si>
    <t>THIS IS NOT A CONFERENCE BECAUSE IT MEETS ONE OF THE OTHER NIH DEFINED MISSION EXEMPTIONS: DR. CLAUDIA KEMPER WILL TRAVEL FROM DC TO CHARLOTTESVILLE, VA VIA AMTRAK TO PRESENT A TALK AT THE BEIRNE B. CARTER CENTER FOR IMMUNOLOGY RESEARCH AT THE UNIVERSITY OF VIRGINIA ON APRIL 8, 2019. FROM THERE, SHE WILL TRAVEL BY PLANE ON APRIL 9, 2019 TO NASHVILLE, TN TO PRESENT A TALK AT VANDERBILT UNIVERSITY'S VI4 SYMPOSIUM ON APRIL 10, 2019. SHE WILL RETURN BY FLIGHT TO DC ON APRIL 11, 2019. SPONSOR IS PROVIDING TRANSPORTATION, LODGING AND SOME MEALS. AT THE TIME OF SUBMISSION WE ARE STILL WAITING FOR THE HOTEL RESERVATION DOCUMENT FROM VANDERBILT. PLEASE NOTE - M&amp;IE EXPENSE SPLIT BETWEEN 2 LINE ITEM EXPENSES TO ACCOUNT FOR MEALS PROVIDED IN-KIND BY SEPARATE SPONSORS IN 2 TDYS THAT DAY (SEE LOIS+COMMENTS+ITINERARY FOR FLIGHTS).</t>
  </si>
  <si>
    <t>04/07/2019 -04/11/2019</t>
  </si>
  <si>
    <t>PURPOSE:  TO SPEAK AT THE 2ND CONFERENCE ON ANTIBODIES &amp; COMPLEMENT IN GIRONA, SPAIN. DR. CLAUDIA KEMPER ON MAY 19, 2019 WILL FLY FROM IAD TO BARCELONA ON AN OVERNIGHT FLIGHT, ARRIVING ON MAY 20, 2019. THE SPONSOR WILL PROVIDE GROUND TRANSPORTATION FROM THE BARCELONA AIRPORT TO GIRONA. SPONSOR IS NOT PROVIDING THE FLIGHT. LODGING AND MEALS ARE PROVIDED. DR. KEMPER WILL RETURN ON MAY 24, 2019. HTSOS CERTIFICATE ATTACHED. SPAIN IS NOT ON THE LIST OF HIGH-RISK COUNTRIES FOR GFE. SPONSOR DOES NOT HAVE A HOTEL RESERVATION DOCUMENT.</t>
  </si>
  <si>
    <t>MAX DELBRUECK CENTER FOR MOLEC</t>
  </si>
  <si>
    <t>05/19/2019 -05/24/2019</t>
  </si>
  <si>
    <t>DR. CLAUDIA KEMPER WILL TRAVEL ON AN OVERNIGHT FLIGHT FROM IAD ON MAY 31, 2019 TO TRONDHEIM, NORWAY ARRIVING ON JUNE 1, 2019. JUNE 1 &amp; 2 ARE A SATURDAY AND A SUNDAY PRIOR TO THE MEETING; DR. KEMPER PLANS TO STAY WITH FRIENDS FOR LODGING, AND IS MEETING WITH SOME COLLABORATORS ON THOSE DAYS. SHE WILL THEN ATTEND THE CONFERENCE BEGINNING ON JUNE 3, 2019 AND WILL RETURN ON JUNE 7, 2019. DURING THE CONFERENCE LODGING AND MOST MEALS ARE SPONSORED IN-KIND (SEE LOI). HTSOS CERTIFICATE IS ATTACHED.</t>
  </si>
  <si>
    <t>[OTHER], , NOR</t>
  </si>
  <si>
    <t>CENTRE OF MOLECULAR INFLAMMATI</t>
  </si>
  <si>
    <t>05/31/2019 -06/07/2019</t>
  </si>
  <si>
    <t>DR. KEMPER WILL TRAVEL ON AN OVERNIGHT FLIGHT TO WUERZBURG, GERMANY ON JUNE 25, 2019 AND ARRIVE ON JUNE 26, 2019. SHE WILL PRESENT HER TALK AT THE TRANSLATIONAL IMMUNOLOGY SYMPOSIUM HELD AT THE ELSE-KROENER RESEARCH COLLEGE. SHE WILL RETURN ON JUNE 29, 2019. HTSOS CERTIFICATE ATTACHED. GERMANY IS NOT ON THE HIGH-RISK COUNTRY LIST FOR GFE. HOTEL RESERVATION NOT AVAILABLE AS OF THE DATE OF SUBMISSION, WILL UPDATE WHEN RECEIVED.</t>
  </si>
  <si>
    <t>UNIVERSITY OF WUERZBURG</t>
  </si>
  <si>
    <t>DR. CLAUDIA KEMPER WILL TRAVEL TO CAMBRIDGE, UK ON JULY 25, 2019 TO SPEAK AT THE 16TH INTERNATIONAL WORKSHOP ON SCLERODERMA RESEARCH. SHE WILL ARRIVE IN LONDON ON JULY 26, 2019 AND WHILE THERE SHE WILL MEET WITH FACULTY AND PH.D. STUDENTS AT KING'S COLLEGE LONDON. THESE MEETINGS ARE IN LIEU OF THE APRIL DATES IN THE INVITATION LETTER, WHICH DR. KEMPER COULD NOT ATTEND. ON JULY 27, 2019 SHE WILL TAKE A TRAIN TO CAMBRIDGE WHICH IS PROVIDED BY THE SPONSOR. THE TICKET IS NOT YET PURCHASED AT THIS TIME. ON JULY 29, 2019 DR. KEMPER WILL RETURN TO LONDON AND RESUME MEETINGS WITH COLLEAGUES AT KING'S COLLEGE LONDON. WHILE SHE IS IN LONDON SHE WILL BE STAYING WITH FRIENDS, THEREFORE THERE IS NO LODGING COST FOR JULY 26TH AND 29TH. SHE WILL RETURN ON JULY 30, 2019. HTSOS CERTIFICATE ATTACHED, UK IS SAFE FOR GFE. HOTEL RESERVATION NOT AVAILABLE AS THE CONFERENCE SPEAKERS AND ATTENDEES ARE HOUSE AT ST. JOHN'S COLLEGE IN CAMBRIDGE.</t>
  </si>
  <si>
    <t>ROYAL FREE CHARITY</t>
  </si>
  <si>
    <t>07/25/2019 -07/30/2019</t>
  </si>
  <si>
    <t>THIS TRAVEL IS NOT A CONFERENCE BECAUSE IT MEETS ONE OF THE OTHER NIH DEFINED MISSION EXEMPTIONS: DR. CLAUDIA KEMPER WILL TRAVEL TO STONY BROOK, NY ON AUGUST 7, 2019 TO SPEAK AT THE STONY BROOK UNIVERSITY PATHOLOGY GRAND ROUNDS SEMINAR. SHE WILL TAKE A TRAIN FROM DC TO STONY BROOK. THE SPONSOR IS PROVIDING THE ROUNDTRIP TRAIN TICKET, LODGING FOR ONE NIGHT AND MEALS. SHE WILL RETURN ON AUGUST 8, 2019. AT THE TIME OF SUBMISSION, THE TRAIN TICKETS ARE YET TO BE PURCHASED AND THE LODGING RESERVATION IS NOT YET AVAILABLE. WILL UPDATED WHEN THOSE DOCUMENTS ARE AVAILABLE.</t>
  </si>
  <si>
    <t>STONY BROOK, NY, US</t>
  </si>
  <si>
    <t>STONY BROOK UNIVERSITY</t>
  </si>
  <si>
    <t>THIS TRAVEL IS NOT A CONFERENCE BECAUSE IT MEETS ONE OF THE OTHER NIH DEFINED MISSION EXEMPTIONS: DR. KEMPER IS A MEMBER OF THE WELLCOME TRUST BOARD COMMITTEE FOR A 1 YEAR TERM, JANUARY ?¿¿ DECEMBER 2019. THE TRUST COMMITTEE MEETS THREE TIMES A YEAR THROUGHOUT THE YEAR. THE NHLBI ETHICS OFFICE APPROVED THIS OFFICIAL ACTIVITY FOR THE WHOLE YEAR, ODA ATTACHED. THE NEXT MEETING WILL TAKE PLACE ON SEPTEMBER 9, 2019. BECAUSE SHE WAS ALREADY PLANNING TO ATTEND THIS MEETING IN LONDON, KING'S COLLEGE LONDON (ON THE SAME CAMPUS AS THE WELLCOME TRUST) HAS ALSO EXTENDED AN INVITATION TO MEET WITH PH.D. STUDENTS AND FACULTY WITH ONGOING COLLABORATIONS FOR DATA EXCHANGE CONCURRENT WITH THE WELLCOME TRUST MEETING DATES. DR. KEMPER WILL DEPART WASHINGTON DC ON SEPTEMBER 5, 2019 FOR LONDON. SHE WILL ARRIVE THE FOLLOWING MORNING. SHE WILL STAY WITH FRIENDS ON SEPTEMBER 6 AND 7 IN LONDON. WELLCOME TRUST WILL PROVIDE 2 NIGHTS HOTEL ON SEPTEMBER 8 AND 9. SHE WILL THEN ATTEND THE VIVA (DEFENSE) OF HER PH.D. STUDENT JACK BIBBY ON SEPTEMBER 10 AND WILL STAY AT A HOTEL PAID FOR BY NIH. OCCASIONAL MEALS WILL BE PROVIDED BY BOTH KING?¿¿S COLLEGE AND THE WELLCOME TRUST BOARD. DR. KEMPER WILL DEPART LONDON ON SEPTEMBER 11 AND FLY TO MUNICH TO ATTEND THE II JOINT MEETING OF THE GERMAN SOCIETY FOR IMMUNOLOGY (DGFL) ON SEPTEMBER 12. HER ATTENDANCE IN THIS MEETING IS AT THE REQUEST OF UNIVERSITY OF LUEBECK AS SHE IS A MEMBER OF THEIR SYSTEMATIC INFLAMMATION RESEARCH DEPARTMENT. SHE WILL THEN DEPART MUNICH IN THE AFTERNOON OF SEPTEMBER 12 TO FLY BACK TO LONDON TO SPEAK AT THE 20TH CAMBRIDGE IMMUNOLOGY FORUM ON SEPTEMBER 13, 2019. SHE WILL DEPART CAMBRIDGE ON SEPTEMBER 14, 2019 BACK TO LONDON TO MEET WITH HER PH.D. STUDENT JACK BIBBY TO DISCUSS HIS PLANS TO JOIN HER LAB LATER IN THE WINTER. DR. KEMPER WILL RETURN HOME ON SEPTEMBER 15, 2019.</t>
  </si>
  <si>
    <t>BRITISH SOCIETY FOR IMMUNOLOGY</t>
  </si>
  <si>
    <t>09/05/2019 -09/15/2019</t>
  </si>
  <si>
    <t>UNIVERSITY OF LUEBECK</t>
  </si>
  <si>
    <t>KENT, TRAVIS J</t>
  </si>
  <si>
    <t>DR. TRAVIS KENT HAS BEEN INVITED BY THE HEAD OF THE SCHOOL OF MOLECULAR BIOSCIENCES AT WASHINGTON STATE UNIVERSITY TO GIVE A TALK TO THE STUDENTS AND TRAINEES ABOUT HIS CAREER TRAJECTORY AS WELL AS THE WORK THAT HE DOES AT NICHD.  THIS WILL BE PART OF A LARGER SYMPOSIUM REGARDING ?¿¿ALTERNATIVE CAREERS?¿¿ IN SCIENCE.</t>
  </si>
  <si>
    <t>WHITMAN COUNTY, WA, US</t>
  </si>
  <si>
    <t>WASHINGTON STATE UNIVERSITY SP</t>
  </si>
  <si>
    <t>08/15/2019 -08/17/2019</t>
  </si>
  <si>
    <t>KESARWALA, APARNA H</t>
  </si>
  <si>
    <t>DR. KESARWALA IS INVITED TO SPEAK AT THE AMERICAN SOCIETY FOR RADIATION ONCOLOGY (ASTRO) ANNUAL MEETING BEING HELD IN CHICAGO, IL ON SEPTEMBER 15-18, 2019.  IN-KIND: REGISTRATION (NO MEALS).  AN APPROVED AEA MEMO HAS BEEN INCLUDED FOR THE LODGING COSTS.</t>
  </si>
  <si>
    <t>09/13/2019 -09/18/2019</t>
  </si>
  <si>
    <t>KHALIQ, ZAYD M</t>
  </si>
  <si>
    <t>DR. KHALIQ WAS INVITED TO SPEAK AT THE NEUROSCIENCE FORMAL SEMINAR AT THE UNIVERSITY OF SOUTHERN CA IN SAN FRANCISCO ON APRIL 25, 2019. SPONSOR WILL PAY FOR ROUNDTRIP AIRFARE (624.57), HOTEL AT $252/NIGHT, COFFEE ($5), LUNCH WITH STUDENTS ($20) DINNER ($81).  STE APPROVED ON SP010709.  ODA ATTACHED.</t>
  </si>
  <si>
    <t>DR. KHALIQ WAS INVITED BY PROF. DR. JOCHEN ROEPER, DIRECTOR - INSTITUTE OF NEUROPHYSIOLOGY GOETHE UNIVERSITY FRANKFURT TO GIVE A TALK ON THURSDAY, MAY 23, 2019, TITLED, "GABAERGIC CONTROL". CURRENCY CONVERSIONS INCLUDED.  HE WILL BE VISITING LABS AND HAVE DISCUSSIONS ON COLLABORATING ON MAY 24 AND 25.SPONSOR IS PAYING FOR THE FLIGHT AND THE HOTEL.  HE WILL BE FLYING THE 05/21/2019, SO NO HOTEL NEEDED FOR THE NIGHT OF 05/21/2019.  STE APPROVED IN SPARC ON SP012766. ODA APPROVAL ATTACHED. GFE APPROVED ON #2702</t>
  </si>
  <si>
    <t>FRANKFURT AM MAIN, , DEU</t>
  </si>
  <si>
    <t>GOETHE UNIVERSITY</t>
  </si>
  <si>
    <t>KHAN, JAFFAR M</t>
  </si>
  <si>
    <t>DR. JAFFAR KHAN WILL BE TRAVELING TO PRESENT SEMINAR(S) ON LAMPOON NOVEL CATHETER CARDIOVASCULAR INTERVENTIONAL PROCEDURES AND COLLABORATE WITH CARDIOLOGY FACULTY AT THE 5TH ANNUAL MINNESOTA VALVE SYMPOSIUM, MINNESOTA, MN ON APRIL 11-12, 2019. NO REGISTRATION FEES ARE REQUIRED FOR THIS SYMPOSIUM. SPONSOR WILL PROVIDE AIRFARE, ONE NIGHT OF LODGING AND ONE MEAL DURING THE MEETING. THIS IS NOT A CONFERENCE BECAUSE IT MEETS THE FOLLOWING MISSION EXEMPTION: D. SCIENTIFIC MEETINGS WITH A SPECIFIC INVESTIGATOR OR TEAM REGARDING A SPECIFIC AREA OF SCIENTIFIC INQUIRY, OR PUBLIC HEALTH NEED: TRAVEL TO PRESENT SEMINAR(S) ON LAMPOON NOVEL CATHETER CARDIOVASCULAR INTERVENTIONAL PROCEDURES AND COLLABORATE WITH CARDIOLOGY FACULTY AT THE 5TH ANNUAL MINNESOTA VALVE SYMPOSIUM, MINNESOTA, MN ON APRIL 11-12, 2019. THERE WILL BE NO ANNUAL LEAVE TAKEN AND THIS TRIP WILL REQUIRE ONE NIGHT(S) OF HOTEL ACCOMMODATIONS.</t>
  </si>
  <si>
    <t>DR. JAFFAR KHAN WILL TRAVEL FROM BETHESDA, MD USA  TO ATLANTA, GA USA TO ATTEND THE EPIC SEC 2019 ANNUAL 2019 CONFERENCE TO BE HELD MAY 02-04, 2019 AT THE EMORY CONFERENCE CENTER.  REGISTRATION FEES WERE WAIVED FOR FACULTY PRESENTING. APPROVED ODA IS INCLUDED AND ROUNDTRIP AIRFARE, LODGINGS AND SOME MEALS WILL BE PROVIDED IN-KIND BY THE SPONSOR DURING THE CONFERENCE.  GROUND TRANSPORTATION AND MEALS NOT COVERED BY THE CONFERENCE WILL BE PROVIDED BY NIH. NO ANNUAL LEAVE IS REQUESTED. CAS INFORMATION IS INCLUDED.</t>
  </si>
  <si>
    <t xml:space="preserve">KHOURY, PANEEZ </t>
  </si>
  <si>
    <t>PANEEZ KHOURY HAVE BEEN INVITED TO GIVE A POSTER TITLED "EOSINOPHILIC DISORDERS FOR THE PRACTICING ALLERGIST" AT THE 2019 GREATER KANSAS CITY ALLERGY SOCIETY MEETING IN KANSAS CITY, MO APRIL 5-6, 2019.</t>
  </si>
  <si>
    <t>CHILDRENS MERCY HOSPITAL KANSA</t>
  </si>
  <si>
    <t>PANEEZ KHOURY WILL BE TEACHING A PRE-MEETING COURSE AND GIVING A TALK TILTED "SUBTYPES OF RESPONDERS TO HES TREATMENTS" AT THE INTERNATIONAL EOSINOPHIL SOCIETY CONFERENCE  BEING HELD IN PORTLAND, OREGON JULY 9-13, 2019. REGISTRATION FEE OF $650.00 IS WAIVED.  TRAVELER STAYING WITH FAMILY SO NO LODGING IS NEEDED.  ODA SENT TO ETHICS ON JUNE 24TH AND WAITING ON APPROVAL.</t>
  </si>
  <si>
    <t>INTERNATIONAL EOSINOPHIL SOCIE</t>
  </si>
  <si>
    <t>07/08/2019 -07/14/2019</t>
  </si>
  <si>
    <t>PANEEZ KHOURY HAVE BEEN INVITED TO DISCUSS THE RESULTS FROM THE AK002 EG/EGE ALLAKOS TRIAL WHERE SHE IS THE PRINCIPLE INVESTIGATOR BEING HELD AT THE RITZ CARLTON IN CHICAGO SEPTEMBER 6-7, 2019.  LETTER OF INVITATION HAS BEEN SUBMITTED TO ETHICS AND WAITING APPROVAL.</t>
  </si>
  <si>
    <t>ALLAKOS</t>
  </si>
  <si>
    <t>09/06/2019 -09/07/2019</t>
  </si>
  <si>
    <t>TO GIVE TALK AT THE CHILDREN'S HOSPITAL OF PHILADELPHIA'S DIVISION OF ALLERGY AND IMMUNOLOGY FALL SYMPOSIUM SEPTEMBER 9, 2019.</t>
  </si>
  <si>
    <t>CHILDRENS HOSPITAL OF PHILADEL</t>
  </si>
  <si>
    <t>09/08/2019 -09/09/2019</t>
  </si>
  <si>
    <t xml:space="preserve">KIM, HANNA </t>
  </si>
  <si>
    <t>DR. HANNA KIM ATTENDING THE 2019 CHILDHOOD ARTHRITIS AND RHEUMATOLOGY RESEARCH ALLIANCE (CARRA) ANNUAL SCIENTIFIC MEETING</t>
  </si>
  <si>
    <t>INVITED GUEST SPEAKER AT CURE JM 13TH ANNUAL NATIONAL FAMILY CONFERENCE BEING HELD IN OAK BROOK, ILLINOIS AT THE HYATT LODGE AT MCDONALD'S CAMPUS.  SHE WILL BE SPEAKING ON MYOSITIS SPECIFIC ANTIBODIES</t>
  </si>
  <si>
    <t>OAK BROOK, IL, US</t>
  </si>
  <si>
    <t>CURE JM FOUNDATION</t>
  </si>
  <si>
    <t xml:space="preserve">KIM, HEE YONG </t>
  </si>
  <si>
    <t>DR. HEE-YONG  KIM WILL GO TO THE UKC 2019 ( US-KOREA CONFERENCE ON SCIENCE, TECHNOLOGY, AND ENTREPRENEURSHIP) FROM AUGUST 14-16 2019 IN CHICAGO, IL..  SHE WILL BE ATTENDING THE CONFERENCE AS THE SYMPOSIUM CHAIR AND  COLLABORATE WITH FELLOW SCIENTISTS..</t>
  </si>
  <si>
    <t>KOREAN AMERICAN SCIENTISTS AND</t>
  </si>
  <si>
    <t>DR. KIM WILL BE GOING TO THE 20TH GPCR RETREAT 2019 CONFERENCE IN BROMONT QUEBEC CANADA FROM SEPTEMBER 26-29 2019. REGISTRATION PAID USING POTS 19-003648, MEALS NOT INCLUDED IN REGISTRATION.  DR. KIM WILL THEN TRAVEL TO AUSTIN TEXAS FOR THE FACS , FATTY ACID METABOLISM &amp; OXIDATION CONFERENCE FROM SEPTEMBER 29-OCTOBER 1.  SPONSORED EO APPROVED TRAVEL. SHE WILL BE DEPARTING FROM DC AND RETURNING TO AUSTIN TX FOR SECOND CONFERENCE.  PLEASE SEE OTHER AUTHORIZATION TRIP00K84V (TANUM0MB8F) FOR THE 2020 FISCAL YEAR PART OF THE TRIP.</t>
  </si>
  <si>
    <t>FATTY ACID IN CELL SIGNALING</t>
  </si>
  <si>
    <t>KIM, SCOTT Y</t>
  </si>
  <si>
    <t>DR. SCOTT KIM HAS BEEN INVITED FOR GRAND ROUNDS AND HE WILL GIVE A TALK ON MAID FOR PSYCHIATRIC DISORDERS: AN UPDATE. HIS EMAIL IS SCOTT.KIM@NIH.GOV, AND HIS CELL IS 734-645-7022</t>
  </si>
  <si>
    <t>ALLAN MEMORIAL INSTITUTE</t>
  </si>
  <si>
    <t>SCOTT KIM MD, PHD IS AN INVITED SPEAKER TO MCMASTER UNIVERSITY AND WILL BE GIVING A TALK ON MEDICAL AID IN DYING AND THE PSYCHIATRIC PATIENT.</t>
  </si>
  <si>
    <t>SCOTT KIM, MD, PHD THE LEARNING INSTITUTE, UMN MEDICAL SCHOOL TO GIVE A TALK ON ETHICS OF CLINICAL RESEARCH IN PARKINSON'S DISEASE</t>
  </si>
  <si>
    <t>PARKINSONS DISEASE FOUNDATION</t>
  </si>
  <si>
    <t>06/24/2019 -06/24/2019</t>
  </si>
  <si>
    <t>SCOTT KIM, MD, PHD HAS BEEN INVITED TO GRAND ROUNDS AND HE WILL GIVE A TALK ON PHYSICIAN ASSISTED DEATH.</t>
  </si>
  <si>
    <t>SYRACUSE, NY, US</t>
  </si>
  <si>
    <t>07/24/2019 -07/25/2019</t>
  </si>
  <si>
    <t>DR. KIM IS AN INVITED SPEAKER AT CINCINNATI CHILDREN'S HOSPITAL. HE WILL BE GIVING A TALK ON ARE RCTS COMPARING STANDARD OF CARE TREATMENTS TRULY MINIMAL RISK?</t>
  </si>
  <si>
    <t>CINCINNATI CHILDRENS HOSPITAL</t>
  </si>
  <si>
    <t>SCOTT KIM HAS BEEN INVITED TO THE ANNUAL MENTAL HEALTH &amp; JUSTICE COLLOQUIUM IN LONDON. HE WILL GIVE A TALK AT THE MENTAL HEALTH ETHICS AND LAW SEMINAR.  HIS TALK WILL BE ON ASSISTED DEATH AND DEMENTIA AND WILL ALSO PARTICIPATE IN PROJECT-WIDE DISCUSSIONS IN ROUND TABLE. CONTACT INFORMATION IS 734-645-7022 AND HIS EMAIL IS SCOTT.KIM@NIH.GOV</t>
  </si>
  <si>
    <t>KINGS COLLEGE LONDON</t>
  </si>
  <si>
    <t>09/12/2019 -09/18/2019</t>
  </si>
  <si>
    <t>DR. SCOTT KIM HAS BEEN INVITED TO PARTICIPANT AT SEMI-ANNUAL MEETING OF GREENWALL FACULTY SCHOLARS.  THIS IS AN ACADEMIC CONFERENCE IN BIOETHICS AND HE WILL PARTICIPATE IN VARIOUS SESSIONS DURING THE TWO DAY MEETING.</t>
  </si>
  <si>
    <t>KINDT, KATHRINE S</t>
  </si>
  <si>
    <t>ATTEND AND GIVE AN INVITED TALK, "SETTING UP FUNCTION IN SENSORY HAIR CELLS" AT 2019 GRC: NEURAL CREST AND CRANIAL PLACODES CONFERENCE FROM APRIL 14, 2019 TO APRIL 19, 2019 IN LUCCA, ITALY.  TRIP DATES: APRIL 12, 2019 TO APRIL 21, 2019, INCLUDING AN APPROVED NON-DUTY DAY ON SATURDAY, APRIL 20, 2019.</t>
  </si>
  <si>
    <t>PERFORM SCIENTIFIC EXPERIMENTS AND ENGAGE IN RESEARCH DISCUSSIONS, GIVE AN INVITED TALK, "USING ZEBRAFISH TO LIGHT UP HAIR CELL SYNAPSES", AND MEET WITH FACULTY AND STUDENTS AS PART OF 2019 SEMINAR SERIES HOSTED BY THE EATON-PEABODY LABORATORIES OF AUDITORY RESEARCH, DEPT. OF OTOLARYNGOLOGY, MASS. EYE AND EAR AND HARVARD MEDICAL SCHOOL IN BOSTON, MA.</t>
  </si>
  <si>
    <t>MASSACHUSETTS EYE AND EAR INFI</t>
  </si>
  <si>
    <t>SERVE AS A SCIENTIFIC CONSULTANT AND GIVE LECTURES DURING THE MARINE BIOLOGICAL LABORATORY (MBL) BIOLOGY OF THE INNER COURSE IN WOODS HOLE, MA FROM AUGUST 9, 2019 TO AUGUST 15, 2019.</t>
  </si>
  <si>
    <t>KINDZELSKI, ANDREI L</t>
  </si>
  <si>
    <t>PURPOSE TO ATTEND CONFERENCE: CURE HTT MEETING OCCURRING  DR. KINDZELSKI HAS BEEN INVITED TO SPEAK AT THE CURE HHT MEETING IN SAN JUAN PUERTO RICO.  APPROVED ON CAS ON 5/10/2019. KINDZELSKI HAS SEVERAL MEETINGS SCHEDULED AFTER CONFERENCE ON 6/17.</t>
  </si>
  <si>
    <t>CURE HHT</t>
  </si>
  <si>
    <t>KING, RICHARD J</t>
  </si>
  <si>
    <t>AMERICAN INSTITUTE OF PHYSICS PUBLISHING LIBRARY ADVISORY COMMITTEE. 09/25-27. PARTICIPANT MELVILLE, NY, AMERICAN INSTITUTE OF PHYSICS PUBLISHING</t>
  </si>
  <si>
    <t>MELVILLE, NY, US</t>
  </si>
  <si>
    <t>AMERICAN INSTITUTE OF PHYSICS</t>
  </si>
  <si>
    <t>LIBRARIAN (BIO MED SCI)</t>
  </si>
  <si>
    <t>KINSINGER, CHRISTOPHER R</t>
  </si>
  <si>
    <t>DR. CHRISTOPHER KINSINGER HAS BEEN INVITED TO PARTICIPATE IN A WORKSHOP CONCERNING POLICY ON THE IDENTIFIABILITY OF PROTEOMICS DATA ON APRIL 22-25,2019  NIH, AND IN PARTICULAR NCI, FUND AND STORE SIGNIFICANT AMOUNTS OF PROTEOMICS DATA.  THIS WORKSHOP IS AN OPPORTUNITY TO HEAR WHAT OTHER FUNDING AGENCIES ARE DOING IN THIS AREA FROM AROUND THE WORLD.  AS AN EXPERT IN THE MANAGEMENT OF PROTEOMICS DATA, DR. KINSINGER HAS BEEN INVITED TO PARTICIPATE IN THE WORKSHOP. TRAVEL IS SPONSORED IN-KIND LODGING, AIRFARE,AND ALL MEALS ON APRIL 24, 2019.</t>
  </si>
  <si>
    <t>TECHNOLOGY DEV PROGRAM SPEC</t>
  </si>
  <si>
    <t xml:space="preserve">KIPNIS, VICTOR </t>
  </si>
  <si>
    <t>DR. KIPNIS IS INVITED TO SPEAK AT THE BANFF INTERNATIONAL RESEARCH STATION FOR MATHEMATICAL AND DISCOVERY (BIRS) WORKSHOP TITLED: TOWARD A COMPREHENSIVE, INTEGRATED FRAMEWORK FOR ADVANCED STATISTICAL ANALYSES OF OBSERVATIONAL STUDIES BEING HELD IN BANFF, ALBERTA, CANADA ON JUNE 2-7, 2019.  IN-KIND:  LODGING (INCLUDES ALL MEALS).  NO REGISTRATION.</t>
  </si>
  <si>
    <t>BANFF INTERNATIONAL RESEARCH S</t>
  </si>
  <si>
    <t>06/02/2019 -06/09/2019</t>
  </si>
  <si>
    <t>KLEINER, DAVID E</t>
  </si>
  <si>
    <t>DR. KLEINER WILL VISIT AND SPEAK AT THE CINCINNATI CHILDREN'S HOSPITAL DIGESTIVE DISEASES RESEARCH CORE CENTER IN CINCINNATI, OH ON APRIL 1-2, 2019. IN-KIND: AIRFARE, LODGING (NO BREAKFAST), MEALS (D 4/1; BL 4/2), AND GROUND TRANSPORTATION IN OH.
DR. KLEINER IS REQUESTING APPROVAL OF ACTUAL SUBSISTENCE FOR SPONSOR IN-KIND LODGING VALUED AT $168 WHICH IS 118% OF THE GOVERNMENT ALLOWANCE OF $142. THIS PERCENTAGE FALLS WITHIN THE 300% THRESHOLD ALLOWED BY THE FTR.  THE SPONSOR HAS NOTED THAT ALL OTHER NON-FEDERAL PARTICIPANTS WILL BE PROVIDED WITH THE SAME ACCOMMODATIONS.</t>
  </si>
  <si>
    <t>LEG ONE; SPONSOR 1: DR. KLEINER WILL PRESENT DILI AND FATTY LIVER DISEASES AT THE 32ND CONGRESSO BRASILEIRO PATOLOGIA HELD IN FORTELEZA, BRAZIL ON MAY 2-5, 2019. SPONSOR: BRAZILIAN SOCIETY OF PATHOLOGY. IN-KIND: AIRFARE, LODGING, REGISTRATION (INCLUDES D 5/ 2; BLD 5/ 3 AND 5/4; B 5/ 5), AND GROUND TRANSPORTATION IN FORTELEZA.
LEG TWO; SPONSOR 2: DR. KLEINER WILL PRESENT DILI AND FATTY LIVER DISEASES AT THE GONCALO MONIZ INSTITUTE IN SALVADOR DA BAHIA, BRAZIL ON MAY 5-7, 2019. SPONSOR: THE OSWALDO CRUZ FOUNDATION. IN-KIND: LODGING (INCLUDES B MAY 6-7), MEALS (D 5/5; LD 5/6 AND 5/7), AND GROUND TRANSPORTATION IN SALVADOR.</t>
  </si>
  <si>
    <t>FORTALEZA, , BRA</t>
  </si>
  <si>
    <t>BRAZILIAN SOCIETY OF PATHOLOGY</t>
  </si>
  <si>
    <t>05/01/2019 -05/08/2019</t>
  </si>
  <si>
    <t>FIOCRUZ SALVADOR DA BAHIA BRAZ</t>
  </si>
  <si>
    <t>KLEIN, HARVEY G</t>
  </si>
  <si>
    <t>TRAVELER HAS BEEN INVITED AT A COMMITTEE MEMBER OF THE NHS BLOOD NHS BLOOD AND TRANSPLANT RESEARCH AND DEVELOPMENT COMMITTEE AND QUINQUENNIAL REVIEW IN LONDON, UK ON JUNE 3-4, 2019. TRAVELER WILL DEPART ON JUNE 2ND AND RETURN ON JUNE 5TH.</t>
  </si>
  <si>
    <t>NHS BLOOD AND TRANSPLANT</t>
  </si>
  <si>
    <t>KLEINSTREUER, NICOLE C</t>
  </si>
  <si>
    <t>TRAVELER WILL PRESENT AN INVITED TALK TITLED, THE MARCH TOWARD BIG DATA IN TOXICOLOGY: STRIKING A BALANCE BETWEEN MACHINE LEARNING AND MECHANISTIC MODELING, SEPTEMBER 26, 2019, AT THE 8TH ANNUAL MEETING OF THE AMERICAN SOCIETY FOR CELLULAR AND COMPUTATIONAL TOXICOLOGY, GAITHERSBURG, MD. MEETING DATES SEPTEMBER 24-26, 2019. THE SPONSOR, THE AMERICAN SOCIETY FOR CELLULAR AND COMPUTATIONAL TOXICOLOGY, WILL PROVIDE IN KIND ROUND-TRIP ECONOMY AIRFARE FROM RDU TO WASHINGTON, DC ON SEPTEMBER 24 AND RETURN TO RDU ON SEPTEMBER 26, TWO NIGHTS LODGING AT 129 USD, WHICH IS WITHIN GOVERNMENT PER DIEM, AND REGISTRATION FEE VALUED AT 175 USD, WHICH INCLUDES LUNCH ON SEPTEMBER 25. EFFICIENT SPENDING APPROVAL OBTAINED ON JULY 18, 2019, AND ETHICS APPROVAL OBTAINED ON AUGUST 8, 2019. MARYLAND IS NOT A TAX-EXEMPT STATE.</t>
  </si>
  <si>
    <t>GAITHERSBURG, MD, US</t>
  </si>
  <si>
    <t>AMERICAN SOCIETY FOR CELLULAR</t>
  </si>
  <si>
    <t>09/24/2019 -09/26/2019</t>
  </si>
  <si>
    <t>KLIMKE, WILLIAM A</t>
  </si>
  <si>
    <t>05/20/2019-05/23/2019: ATTENDING/PARTICIPATING IN THE WORKSHOP ON ANTIMICROBIAL RESISTANCE DATABASE (AMR DB), IN VARANO BORGHI, ITALY.</t>
  </si>
  <si>
    <t>EUROPEAN COMMISSION ITALY</t>
  </si>
  <si>
    <t>05/20/2019 -05/23/2019</t>
  </si>
  <si>
    <t>KLION, AMY D</t>
  </si>
  <si>
    <t>AMY KLION HAVE BEEN INVITED TO GIVE A TALK TITLED "APPROACH TO THE CHILD WITH EOSINOPHILIA" AT THE AMERICAN SOCIETY OF PEDIATRIC HEMATOLOGY/ONCOLOGY ANNUAL MEETING MAY 1-4, 2019.</t>
  </si>
  <si>
    <t>MEDICAL OFFC (INTERNAL MED)</t>
  </si>
  <si>
    <t>AMY KLION HAVE BEEN INVITED TO PARTICIPATE IN THE WORLD HEALTH ORGANIZATION LOA LOA MEETING BEING HELD IN BRAZZAVILLE, CONGO JUNE 24-26, 2019.  SPOKE WITH ANNE GARVEY, THE TRAVEL FALLS UNDER THE ADVISORY SERVICES AUTHORITY 42.?¿¿  TRAVELER IS STILL WAITING ON AIRFARE CONFIRMATION DUE TO THE SPONSOR HAVING A BIT OF A DELAY BECAUSE THEY UPGRADED THEIR SYSTEM AND IS DEALING WITH SOME ISSUES.  EMAIL FROM SPONSOR IS UPLOADED AND SHOULD HAVE THE CONFIRMATION BY TUESDAY, JUNE 11.  I WILL UPDATE EXPENSES AND NFT ONCE I GET THE CONFIRMATION.</t>
  </si>
  <si>
    <t>BRAZZAVILLE, , COG</t>
  </si>
  <si>
    <t>WORLD HEALTH ORGANIZATION AFRI</t>
  </si>
  <si>
    <t>AMY KLION IS ATTENDING THE INTERNATIONAL EOSINOPHIL SOCIETY MEETING WHERE SHE WILL TEACH A PRE-MEETING COURSE AND GIVE A TALK TITLED "EOSINOPHIL DEPLETION IN HUMANS: IS IT SAFE?" BEING HELD IN PORTLAND, OREGON JULY 9-13, 2019. REGISTRATION FEE IS WAIVED.  ODA MEMO SENT TO ETHICS ON JUNE 24TH AND WAITING ON APPROVAL.</t>
  </si>
  <si>
    <t>AMY KLION HAVE BEEN INVITED TO DISCUSS AND REVIEW THE RESULTS OF THE CLINICAL PROTOCOL 19-I-0008 AT THE ALLAKOS EGID INVESTIGATOR MEETING BEING HELD IN CHICAGO, IL SEPTEMBER 6-7, 2019. LETTER OF INVITATION HAS BEEN SUBMITTED TO ETHICS AND WAITING ON APPROVAL.</t>
  </si>
  <si>
    <t>AMY KLION WILL GIVE A TALK TITLED "EOSINOPHILIA AND TRAVEL: A PRACTICAL APPROACH" AT THE TROPICAL MEDICINE UPDATE FOR SAVVY CLINICIANS CONFERENCE IN LOS ANGELES, CA SEPTEMBER 13-15, 2019.  INVITATION LETTER SUBMITTED TO ETHICS AND APPROVED ON 08/14/19.</t>
  </si>
  <si>
    <t>09/13/2019 -09/15/2019</t>
  </si>
  <si>
    <t>KNEPPER, MARK A</t>
  </si>
  <si>
    <t>DR. KNEPPER WILL ATTEND SCIENTIFIC PROGRAMS AT THE EXPERIMENTAL BIOLOGY 2019 (EB 2019) ANNUAL MEETING SCHEDULED APRIL 5-9, 2019 IN ORLANDO, FLORIDA; PRESENT A TALK AT THE ASPET ANNUAL MEETING?¿¿S AXELROD SYMPOSIUM ON APRIL 7 ON PHOSPHOPROTEOMIC IDENTIFICATION OF VASOPRESSIN V2 RECEPTOR-DEPENDENT SIGNALING; AND PRESENT A TALK AT THE APS SATELLITE SYMPOSIUM FOR BODIL SCHMIDT-NIELSEN ON APRIL 10 ON NOVEL ASPECTS OF THE URINE CONCENTRATION MECHANISM.  ASPET WILL PROVIDE IN-KIND COACH-CLASS AIRFARE, REGISTRATION, AND ONE NIGHT?¿¿S LODGING.  APS WILL PROVIDE ONE IN-KIND DINNER ON APRIL 10 AND LODGING FOR TWO NIGHTS.  NHLBI WILL PAY FOR ADDITIONAL HOTEL NIGHTS, MEALS AND INCIDENTAL EXPENSES. EB 2019 IS THE ANNUAL MEETING OF FIVE HOST SOCIETIES, AND ASPET (AMERICAN SOCIETY FOR EXPERIMENTAL PHARMACOLOGY AND THERAPEUTICS) AND APS (AMERICAN PHYSIOLOGICAL SOCIETY) ARE TWO OF THOSE HOST SOCIETIES. TRAVELER HAS REQUESTED A HOTEL RATE ABOVE PER DIEM, UNABLE TO FIND A HOTEL AT THE CURRENT PER DIEM RATE, AND AEA MEMO IS ATTACHED.  REGISTRATION CONFIRMATION IS NOT INCLUDED BUT WILL BE SUBMITTED WHEN RECEIVED DIRECTLY FROM EB 2019 ORGANIZERS. CONFERENCE SLOT APPROVED ON 3/12.</t>
  </si>
  <si>
    <t>SECTION CHIEF (RESE</t>
  </si>
  <si>
    <t>04/05/2019 -04/11/2019</t>
  </si>
  <si>
    <t>THIS TRAVEL IS NOT A CONFERENCE BECAUSE IT MEETS THE FOLLOWING MISSION EXEMPTION: SCIENTIFIC MEETINGS WITH A SPECIFIC INVESTIGATOR OR TEAM REGARDING A SPECIFIC AREA OF SCIENTIFIC INQUIRY OR PUBLIC HEALTH NEED.  DR. KNEPPER WILL ATTEND THE UNIVERSITY OF TEXAS SOUTHWESTERN MEDICAL CENTER?¿¿S (UTSW) O'BRIEN KIDNEY RESEARCH SYMPOSIUM ON MAY 2, 2019 IN DALLAS, TX, PRESENT A KEYNOTE LECTURE ENTITLED "SIGNALING PATHWAYS ACTIVATED BY VASOPRESSIN IN THE RENAL COLLECTING DUCT?¿¿ AND MEET WITH AND COLLABORATE WITH UTSW SCIENTISTS AND RESEARCHERS IN THE FIELD OF NEPHROLOGY RESEARCH.  UTSW WILL PROVIDE IN-KIND COACH-CLASS AIRFARE, SOME MEALS, TRANSIT TO/FROM THE AIRPORT, AND LODGING FOR TWO NIGHTS.  HOTEL RATE IS LESS THAN PER DIEM, AND RESERVATION CONFIRMATION WILL BE PROVIDED WHEN AVAILABLE FROM SPONSOR PER EMAIL ATTACHED WITH TRAVEL DOCS.</t>
  </si>
  <si>
    <t>KNOWLER, WILLIAM C</t>
  </si>
  <si>
    <t>INVITED TO PARTICIPATE AND PRESENT AT THE BERZELIUS SYMPOSIUM, "OBESITY AND TYPE 2 DIABETES: UNDERSTANDING THE ROLE OF ETHNICITY" AT UMEA UNIVERSITY, UMEA, SWEDEN, SEPTEMBER 11-12, 2019. NON-TMC HOTEL BOOKING BY SPONSOR ORGANIZER (UMEA UNIVERSITY), HOTEL RESERVATIONS INDICATED ON LETTER OF INVITATION. ROUND TRIP AIRFARE ARE IN-KIND, ITINERARY INCLUDED.  MEALS DURING THE SYMPOSIUM WILL BE IN-KIND, 9/9, AND 10-12. NIH WILL PAY M&amp;IE ON 9/8, 9/13.  THE SPONSOR HAS NOTED THAT ALL OTHER NON-FEDERAL PARTICIPANTS WILL BE PROVIDED THE SAME ACCOMMODATIONS.</t>
  </si>
  <si>
    <t>UMEA UNIVERSITY</t>
  </si>
  <si>
    <t>09/08/2019 -09/13/2019</t>
  </si>
  <si>
    <t>KOCHENDERFER, JAMES N</t>
  </si>
  <si>
    <t>DR. KOCHENDERFER IS INVITED TO SPEAK AT THE CAR T AND THE RISE OF CELLICON VALLEY MEETING BEING HELD IN PHILADELPHIA, PA ON MAY 9-10, 2019.  IN-KIND:  TRAIN FARE, LODGING (NO BREAKFAST), REGISTRATION (NO MEALS), MEALS, AND GROUND TRANSPORTATION IN PA  DR. KOCHENDERFER IS REQUESTING APPROVAL OF ACTUAL SUBSISTENCE FOR SPONSOR IN-KIND LODGING VALUED AT $209 WHICH IS 116% OF THE GOVERNMENT ALLOWANCE OF $180.  THIS PERCENTAGE FALLS WITHIN THE 300% THRESHOLD BY THE FTR.  ACELA JUSTIFICATION MEMO:  
DR. KOCHENDERFER IS TAKING THE ACELA TRAIN TO AND FROM PHILADELPHIA, PA, TO SPEAK AND PARTICIPATE IN THE UPCOMING CAR-T AND THE RISE OF CELLICON VALLEY PENN MEDICINE, UNIVERSITY OF PENNSYLVANIA HEALTH SYSTEM ON MAY 9-10, 2019.  ON MAY 9TH, DR. KOCHENDERFER MUST LEAVE IN THE MORNING AND NEEDS TO WORK ON THE TRAIN TRIP, PREPARING FOR HIS SPEAKING ENGAGEMENT ON THE WAY TO NY.  DR. KOCHENDERFER IS SCHEDULED TO MEET WITH THE UNIV. OF PENN MEMBERS THAT EVENING AT THE DINNER RECEPTION TO DISCUSS HIS PRESENTATION FOR THE WORKSHOP THE NEXT DAY.  THIS IS MUCH LESS POSSIBLE ON THE REGULAR AMTRAK TRAIN, WITH FREQUENT STOPS, NO WI-FI INTERNET, A LONGER TIME SPENT WAITING IN LINE TO BOARD TO ENSURE A SEAT, AND LESS POSSIBILITY OF FINDING SPACE IN A ?¿¿QUIET CAR.?¿¿  ON MAY 10, 2019, DR. KOCHENDERFER?¿¿S TALK IS AT 9:15 AM AND A QUESTION AND ANSWER SESSION AFTER THAT.  DR. KOCHENDERFER HAS TO MEET WITH THE OTHER SPEAKERS AND MODERATORS AFTER HIS TALK FOR ADDITIONAL DISCUSSION.  DR. KOCHENDERFER ACELA TRAIN LEAVES NY AT 5:14 PM AND RETURNS TO DC AT 7:01 PM.</t>
  </si>
  <si>
    <t>ABRAMSON FAMILY CANCER CENTER</t>
  </si>
  <si>
    <t>DR. KOCHENDERFER IS INVITED TO SPEAK AT THE  CLEVELAND CLINIC'S DEPARTMENT OF MEDICAL ONCOLOGY GRAND ROUNDS IN CLEVELAND, OH ON AUGUST 23, 2019.  IN-KIND:  AIRFARE, LODGING (NO BREAKFAST), DINNER ON 8/22 AND GROUND TRANSPORTATION IN OH.  NO REGISTRATION.  DR. KOCHENDERFER IS REQUESTING APPROVAL OF ACTUAL SUBSISTENCE FOR SPONSOR IN-KIND LODGING VALUED AT $219 WHICH IS 167% OF THE GOVERNMENT ALLOWANCE OF $131.  THIS PERCENTAGE FALLS WITHIN THE 300% THRESHOLD BY THE FTR.   THE SPONSOR HAS NOTED THAT ALL OTHER NON-FEDERAL PARTICIPANTS WILL BE PROVIDED WITH THE SAME ACCOMMODATIONS.</t>
  </si>
  <si>
    <t>CLEVELAND CLINIC FOUNDATION</t>
  </si>
  <si>
    <t>08/22/2019 -08/23/2019</t>
  </si>
  <si>
    <t>KOHN, ELISE C</t>
  </si>
  <si>
    <t>DR. KOHN IS INVITED TO BE AN ADVISORY BOARD MEMBER TO THE OVARIAN CANCER ACTION NETWORK HOSTED HHMT 14TH INTERNATIONAL FORUM ON OVARIAN CANCER BEING HELD IN SURREY, UNITED KINGDOM ON SEPTEMBER 8-11, 2019.  
IN-KIND: AIRFARE, LODGING (NO BREAKFAST), MEALS, AND GROUND TRANSPORTATION IN THE UK.   NO REGISTRATION.  NO LOANER LAPTOP IS NEEDED - NCI-RITM0186149.</t>
  </si>
  <si>
    <t>OVARIAN CANCER ACTION</t>
  </si>
  <si>
    <t>LEAD CLINICAL INVES</t>
  </si>
  <si>
    <t>09/07/2019 -09/11/2019</t>
  </si>
  <si>
    <t>DR. KOHN  WILL PRESENT:  IT'S ALL ABOUT THE MISSION, AT THE UNIVERSITY OF UTAH DEPARTMENT OF INTERNAL MEDICINE GRAND ROUNDS IN SALT LAKE CITY, UT ON SEPTEMBER 18 - 20,  2019.  IN-KIND:  AIRFARE, LODGING (INCLUDES BREAKFAST), AND LUNCH AND DINNER ON 9/19.  NO REGISTRATION.</t>
  </si>
  <si>
    <t>KONG, HEIDI H</t>
  </si>
  <si>
    <t>DR. KONG WILL BE PRESENTING DURING THE "SKIN HEALTH AND DISEASE: IMMUNE, EPITHELIAL AND MICROBIOME CROSSTALK" AT THE KEYSTONE SYMPOSIUM IN HANNOVER, GERMANY ON 4/7/19-4/12/19.--AMENDMENT DUE TO ADDING "NON-CONTRACT CARRIER" IN THE EXCEPTIONS PER OMEGA FOR TICKETING.--UPDATED TO LAB REIMBURSABLE CAN</t>
  </si>
  <si>
    <t>DR. KONG HAS BEEN INVITED TO SPEAK AT THE UNIVERSITY OF TEXAS DIVISION OF PATHOLOGY AND LABORATORY MEDICINE?¿¿S GRAND ROUNDS IN HOUSTON, TX ON 5/30/19 - 5/31/19.</t>
  </si>
  <si>
    <t>UNIVERSITY OF TEXAS MD ANDERSO</t>
  </si>
  <si>
    <t>DR. KONG WILL BE A SESSION CHAIR AT WORLD CONGRESS OF
DERMATOLOGY (WCD) IN MILAN, ITALY ON 6/10/19 - 6/15/19.--UPDATED TO LAB REIMBURSABLE CAN--ADDED UPGRADED BUSINESS CLASS FLIGHT COST.</t>
  </si>
  <si>
    <t>06/05/2019 -06/16/2019</t>
  </si>
  <si>
    <t>DR. KONG HAS BEEN INVITED TO GIVE A PRESENTATION AT THE CANADIAN DERMATOLOGY ASSOCIATION (CDA) 94TH ANNUAL CONFERENCE IN CALGARY, ALBERTA, CANADA ON 6/25/19 - 6/30/19.</t>
  </si>
  <si>
    <t>CALGARY, , CAN</t>
  </si>
  <si>
    <t>CANADIAN DERMATOLOGY ASSOCIATI</t>
  </si>
  <si>
    <t>06/25/2019 -06/30/2019</t>
  </si>
  <si>
    <t>DR. KONG HAS BEEN INVITED TO SPEAK DURING THE SESSION ON "GENE EDITING AND MICROBIOTA" ON 7/26/19 OF BIO ASIA-TAIWAN 2019 CONFERENCE IN TAIPEI, TAIWAN ON 7/23/19 - 7/28/19.  SHE HAS ALSO BEEN INVITED TO SPEAK AT A SEMINAR ON "ELUCIDATING THE ROLE OF THE SKIN MICROBIOME IN ECZEMATOUS DERMATITIS" AT INSTITUTE OF BIOMEDICAL SCIENCES AT ACADEMIA SINICA ON 7/25/19.</t>
  </si>
  <si>
    <t>TAIWAN BIO INDUSTRY ORGANIZATI</t>
  </si>
  <si>
    <t>07/22/2019 -07/27/2019</t>
  </si>
  <si>
    <t xml:space="preserve">KOPP, JEFFREY </t>
  </si>
  <si>
    <t>LECTURER AT SHENGJING HOSPITAL OF CHINA MEDICAL UNIVERSITY FROM 5/21/2019 TO 5/28/2019 IN SHENYANG, CHINA. WILL TRAVEL ON 5/24 FOR ONE NIGHT TO DALIAN, CHINA FOR A LECTURE. ON 5/25 WILL RETURN TO SHENYANG.  SPONSOR IS PROVIDING IN-KIND ROUNDTRIP AIRFARE TO CHINA ON A FOREIGN FLAG CARRIER, LODGING AND TRANSPORTATION BETWEEN CITIES IN CHINA.</t>
  </si>
  <si>
    <t>SHENYANG, , CHN</t>
  </si>
  <si>
    <t>CHINA MEDICAL UNIVERSITY SHENY</t>
  </si>
  <si>
    <t>05/21/2019 -05/28/2019</t>
  </si>
  <si>
    <t>SPEAKING AT THE JOHNSON AND JOHNSON EXTERNAL SPEAKER FORUM ON JUNE 14, 2019 IN BOSTON, MA USA.  SPONSOR IS PROVIDING AIRFARE IN-KIND AND LUNCH PIK.</t>
  </si>
  <si>
    <t>JANSSEN JOHNSON AND JOHNSON</t>
  </si>
  <si>
    <t>06/14/2019 -06/14/2019</t>
  </si>
  <si>
    <t>SPEAKING AT THE MEDICINE GRAND ROUNDS SEMINAR SERIES AND RENAL GRAND ROUNDS AT THE UNIVERSITY OF TEXAS AT SAN ANTONIO HEALTH SCIENCE CENTER FROM 6/18/19 TO 6/20/19 IN SAN ANTONIO, TX USA.  SPONSOR IS PROVIDING ROUND TRIP AIRFARE AND 2 NIGHTS LODGING IN-KIND.</t>
  </si>
  <si>
    <t>06/18/2019 -06/20/2019</t>
  </si>
  <si>
    <t>KORACH, KENNETH S</t>
  </si>
  <si>
    <t>DR. KORACH IS INVITED TO GIVE A SEMINAR AT THE REPRODUCTIVE AND DEVELOPMENTAL BIOLOGY PROGRAM AT MICHIGAN STATE UNIVERSITY, ON MAY 22, 2019 IN GRAND RAPIDS, MICHIGAN.  THE DATES OF TRAVEL ARE MAY 21-22, 2019.  THE SPONSOR  MSU WILL PROVIDE IN KIND, AIRFARE, LODGING AND SOME MEALS 5/21 DINNER AND LUNCH ON 5/22.  NO REGISTRATION ASSOCIATED WITH THIS TRAVEL. DR. KORACH IS REQUESTING APPROVAL OF ACTUAL SUBSISTENCE FOR SPONSOR IN-KIND LODGING VALUED AT $288.77 WHICH IS 245 PERCENT OF THE GOVERNMENT ALLOWANCE OF $118.  THIS PERCENTAGE FALLS WITHIN THE 300 PERCENT THRESHOLD ALLOWED BY THE FTR.  THE SPONSOR HAS NOTED THAT ALL OTHER NON-FEDERAL PARTICIPANTS WILL BE PROVIDED WITH THE SAME ACCOMMODATIONS. EFFICIENT SPENDING APPROVED ON 3/5/19 AND IS UPLOADED IN THE SCANNED PORTION OF THIS AUTHORIZATION.  ETHICS APPROVAL OBTAINED ON APRIL 23, 2019 AND UPLOADED TO THE DOCUMENT PORTION OF THIS AUTHORIZATION.</t>
  </si>
  <si>
    <t>GRAND RAPIDS, MI, US</t>
  </si>
  <si>
    <t>MICIHIGAN STATE UNIVERSITY GRA</t>
  </si>
  <si>
    <t>DIR ENV DISEASES   MED PROG</t>
  </si>
  <si>
    <t>KORDE, LARISSA A</t>
  </si>
  <si>
    <t>DR. KORDE IS INVITED BY THE SEATTLE CANCER CARE ALLIANCE (SCCA) TO BE A GUEST SPEAKER DURING A SESSION OF THEIR BIANNUAL CME COURSE: BEST OF BREAST - IN THE PACIFIC NORTHWEST, BEING HELD IN SEATTLE, WA ON SEPTEMBER 5 - 6, 2019. ON SEPT. 7TH, THE TRAVELER WILL GIVE AN ADDITIONAL TALK AT THE SCCA (SEE EMAIL DISCUSSION). THERE WILL BE NO CHANGE TO THE TRAVEL ARRANGEMENTS. THIS IS A CO-ORGANIZED EVENT WITH THE UNIVERSITY OF WASHINGTON (UA) AND FRED HUTCHINSON CANCER RESEARCH CENTER (FHCC).
ON SEPT 6TH, DR. KORDE WILL STAY WITH A CLOSE PERSONAL FRIEND. THERE WILL BE NO HOTEL COSTS TO THE NIH.
IN-KIND: AIRFARE, LODGING (NO BREAKFAST), AND REGISTRATION (INCLUDES MEALS). DR. KORDE IS REQUESTING APPROVAL OF ACTUAL SUBSISTENCE FOR SPONSOR IN-KIND LODGING VALUED AT $288 AND $305 WHICH IS 112% AND 119% OF THE GOVERNMENT ALLOWANCE OF $257. THIS PERCENTAGE FALLS WITHIN THE 300% THRESHOLD ALLOWED BY THE FTR. THE SPONSOR HAS NOTED THAT ALL OTHER NON-FEDERAL PARTICIPANTS WILL BE PROVIDED WITH THE SAME ACCOMMODATION.</t>
  </si>
  <si>
    <t>KOROSHETZ, WALTER J</t>
  </si>
  <si>
    <t>DR. WALTER KOROSHETZ WILL BE ATTENDING THE NEUROTECHNOLOGY FOR DEMENTIA WORKSHOP, IN BUCKINGHAMSHIRE, UK, AND WILL GIVE A TALK ENTITLED: "NIH AND THE TAXPAYER'S INVESTMENT IN DEMENTIA RESEARCH," MAY 14-15, 2019.  THE HOTEL WAS SECURED AND WILL BE PAID FOR BY THE UK DEMENTIA RESEARCH INSTITUTE FOR THE RATE OF $214.80 U.S. ($162 POUNDS). DR. KOROSHETZ IS REQUESTING APPROVAL OF ACTUAL SUBSISTENCE FOR SPONSOR IN-KIND LODGING VALUED AT $214 WHICH IS 103.3% ABOVE THE GOVERNMENT ALLOWANCE OF $207.  THIS FALLS WITHIN THE $300% THRESHOLD ALLOWED BY THE FTR.  SPONSOR HAS NOTED THAT ALL NON-FEDERAL PARTICIPANTS WILL BE PROVIDED THE SAME ACCOMMODATIONS. THIS IS A FREE EVENT AND INCLUDES LUNCH. HOTEL ON MAY 13 AND HOTEL AND DINNER ON MAY 14TH ARE SPONSORED "IN-KIND", WHICH WILL BE PAID FOR BY THE UK DEMENTIA RESEARCH INSTITUTE.  THE FLIGHT WAS SECURED THROUGH OMEGA FOR $862.83. SEE COST COMPARISON WORKSHEET. THE TRAVEL IS STE APPROVED.</t>
  </si>
  <si>
    <t>IMPERIAL COLLEGE LONDON</t>
  </si>
  <si>
    <t>05/12/2019 -05/15/2019</t>
  </si>
  <si>
    <t>KOUP, RICHARD A</t>
  </si>
  <si>
    <t>TRAVELER IS INVITED PARTICIPANT AT XIV ADVANCED COURSE ON HIV PATHOGENESIS HELD IN SAO PAULO, BRAZIL, APRIL 11-17, 2019. LODGING, GROUND TRANSPORTATION, AND MEALS SPONSORED IN-KIND. AIRFARE AND ALL OTHER EXPENSES WILL BE CHARGED TO TRAVELER CAN.</t>
  </si>
  <si>
    <t>UNIVERSITY OF SAO PAULO SAO PA</t>
  </si>
  <si>
    <t>04/09/2019 -04/15/2019</t>
  </si>
  <si>
    <t>TRAVELER IS A MEMBER OF SCIENTIFIC BOARD ATTENDING 2019 DARE MEETING HELD AT UCSF MAY 16-17, 2019. FLIGHTS, LODGING, AND SOME MEALS WILL BE COVERED IN-KIND. ALL OTHER EXPENSES WILL BE CHARGED TO OSD CAN. TRAVELER WILL STAY WITH FRIENDS THRU WEEKEND PAYING ADDITIONAL COSTS OUT-OF-POCKET.</t>
  </si>
  <si>
    <t>TRAVELER IS AN INVITED SPEAKER AT BREAKTHROUGH IN MEDICINE MEETING HELD IN RANCHO PALOS VERDES, CA, SEPT. 6-8, 2019. INVITATION RECEIVE 8/14/19. AIRFARE AND LODGING PAID IN-KIND BY SPONSOR. ALL OTHER EXPENSES WILL BE CHARGED TO TRAVELER CAN.</t>
  </si>
  <si>
    <t>RANCHO PALOS VERDES, CA, US</t>
  </si>
  <si>
    <t>NANTKWEST</t>
  </si>
  <si>
    <t>TRAVELER IS AN INVITED SPEAKER AT 2019 CENT GARDES ON HIV VACCINES HELD IN LES PENSIERES, GENEVA ON SEPT. 30. -OCT. 2, 2019 - SEE CROSSOVER FY TA. ONE-WAY AIRFARE AND LODGING COSTS SPONSORED IN-KIND. ALL OTHER EXPENSES WILL BE CHARGED TO TRAVELER CAN.</t>
  </si>
  <si>
    <t>KOZAK, CHRISTINE A</t>
  </si>
  <si>
    <t>THIS IS A SPONSORED DOMESTIC TRIP.  TRAVELER WILL BE ATTENDING THE 2019 COLD SPRING HARBOR LABORATORIES:  RETROVIRUSES CONFERENCE, WHICH HAS BEEN NIH APPROVED (NIH CONFERENCE ID 1626174) ?¿¿ DOCUMENT UPLOADED.  THE SUPERVISOR HAS APPROVED THE INDIVIDUAL FOR TRAVEL (UPLOADED).  CONFERENCE DATES ARE MAY 20-25, 2019.   THE TRAVELER WILL BE PRESENTING, ?¿¿RESERV, AN ENDOGENOUS RETROVIRAL SEQUENCE
CONSERVED IN MAMMALS THAT HAS BROAD ANTIRETROVIRAL ACTIVITY.?¿¿
THE TRAVELER HAS BEEN INVITED TO CO-CHAIR THE "ENDOGENOUS RETROVIRUSES AND EVOLUTION" ORAL PRESENTATION SESSION AT THE CONFERENCE ON SATURDAY, MAY 25, 2019.  SPONSOR LETTER OF INTENT AND SPONSOR ACCEPTANCE LETTER ARE UPLOADED.  THE COLD SPRING HARBOR LABORATORY AGREES TO PROVIDE THE FOLLOWING GOODS OR SERVICES IN-KIND TO THE NATIONAL INSTITUTES OF HEALTH FOR HER ATTENDANCE AND PARTICIPATION IN THE ABOVE MEETING.  IN COMPLIANCE WITH FEDERAL REGULATION, NO HONORARIUM WILL BE PROVIDED, AND NO FEDERAL FUNDS ARE BEING USED FOR THE PAYMENT OF TRAVEL EXPENSES.  TRAVEL EXPENSES ARE DERIVED FROM CSHL?¿¿S MEETINGS &amp; COURSES DISCRETIONARY /DEPARTMENTAL FUNDS. THE ACCOMMODATIONS PROVIDED ARE COMPARABLE IN VALUE TO THAT OFFERED OR PROVIDED TO OTHER INVITED PARTICIPANTS.  THE BREAKDOWN OF TRAVEL EXPENSES TO BE PAID BY THE ORGANIZATION IS:  LODGING - $350; MEALS - $300; REGISTRATION FEE - $350.  NOTE THAT THE ORIGINAL REGISTRATION FEE FOR THIS TRAVELER IS $1765 INCLUDED LODGING AND MEALS ?¿¿ LAST DAY, BREAKFAST ONLY (UPLOADED).   REGISTRATION BALANCE OF $765 (INCLUDES $200 DEPOSIT) IS PAID VIA GOVERNMENT CREDIT CARD AND NOT REIMBURSABLE TO THE TRAVELER.  TRAVELER WILL BE USING HER PERSONAL VEHICLE FOR ROUND-TRIP TRANSPORTATION FROM HOME TO COLD SPRING HARBOR, NY (SUPPORTING DOCUMENTATION PROVIDED).  REQUEST FOR APPROVAL OF OFFICIAL DUTY ACTIVITY HAS BEEN ENTERED IN THE ODA WEBSITE; ETHICS OFFICE APPROVED (UPLOADED).   PLEASE NOTE: SPONSOR LETTER OF INTENT REQUIRED SEVERAL CORRECTIONS; FINAL RECEIVED 4/22/2019.</t>
  </si>
  <si>
    <t>MICROBIOLOGIST</t>
  </si>
  <si>
    <t>THIS IS SPONSORED DOMESTIC TRAVEL TO SUNY, NEW YORK.  NTPS APPROVAL UPLOADED; ODA APPROVAL UPLOADED.  SUPERVISOR APPROVAL UPLOADED.  AIRPORT COST COMPARISON NOT REQUIRED.  TRAVELER HAS BEEN INVITED TO GIVE A TALK AT SUNY BUFFALO, NY, FOR THE DEPARTMENT OF MICROBIOLOGY AND IMMUNOLOGY FALL SEMINAR SERIES ON TUESDAY, SEPTEMBER 17.  TITLE OF THE TALK IS, "HUMAN AND MOUSE RETROVIRAL RESTRICTION FACTORS DERIVED FROM THE RETROVIRAL CAPSID GENE."  TRAVEL DATES ARE MONDAY, SEPTEMBER 16 AND RETURNING ON TUESDAY, SEPTEMBER 17, 2019.  SPONSOR TO PROVIDE IN-KIND VALUE FOR AIRFARE ?¿¿ UNITED AIRLINES @ $314.60; LODGING AT WYNDHAM GARDEN DOWNTOWN, BUFFALO, NY AT $108.90; MEALS (9/16 ?¿¿ DINNER); (9/17 ?¿¿ B/L/D).
SPONSOR IS UNIVERSITY OF BUFFALO, JACOBS SCHOOL OF MEDICINE AND BIOMEDICAL SCIENCES, DEPARTMENT OF MICROBIOLOGY AND IMMUNOLOGY.  TRAVELER WILL USE HER PERSONAL VEHICLE FOR THE ROUND-TRIP TO THE AIRPORT; 52 MILES R/T @ $0.58/MILE - $30.16.  TOLLS APPROXIMATELY $10.00.  PARKING AT DULLES AIRPORT @ $10/DAY X 2 DAYS - $20.00.</t>
  </si>
  <si>
    <t>09/16/2019 -09/17/2019</t>
  </si>
  <si>
    <t>KOZEL, BETH A</t>
  </si>
  <si>
    <t>DR. BETH KOZEL WILL BE ATTENDING THE GORDON RESEARCH SEMINAR, AND THEN WILL BE SPEAKING AT THE 2019 ELASTIN, ELASTIC FIBERS &amp; MICROFIBRILS GORDON RESEARCH CONFERENCE IN MANCHESTER, NH ON JULY 20-26, 2019.    REGISTRATION FOR THE CONFERENCES WAS PAID IN POTS, CONFIRMATION INCLUDED IN TRAVEL DOCUMENTS. REGISTRATION FOR THE GORDON RESEARCH CONFERENCE WILL BE ?¿¿SPONSORED REIMBURSABLE?¿¿ BY THE GRC.  REGISTRATION INCLUDES LODGING FOR 5 NIGHTS (7/21 ?¿¿ 7/25) AND ALSO INCLUDES ALL MEALS, BEGINNING WITH DINNER ON 7/21 AND ENDING WITH BREAKFAST ON 7/26.</t>
  </si>
  <si>
    <t>MANCHESTER, NH, US</t>
  </si>
  <si>
    <t>DR. BETH KOZEL WILL BE ATTENDING THE 2019 LASKER AWARDS LUNCHEON ON FRIDAY, SEPTEMBER 20, 2019, AT THE PIERRE HOTEL IN NEW YORK CITY. 
NO TRAVEL OR HOTEL RESERVATIONS WILL BE MADE AS TRAIN, LODGING EXPENSES, MEALS AND LUNCHEON COST WILL BE SPONSORED IN-KIND BY THE LASKER FOUNDATION. THIS IS CONSIDERED NON-CONFERENCE TRAVEL, AS DR. KOZEL HAS BEEN INVITED TO ATTEND THIS LUNCHEON AND SPEAK WITH CLINICAL LAB DIRECTORS, TECHNOLOGISTS, RESEARCHERS AND CLINICIANS.</t>
  </si>
  <si>
    <t>KRAEMER, KENNETH H</t>
  </si>
  <si>
    <t>DR. KENNETH KRAEMER IS TRAVELING TO CHICAGO, IL TO ATTEND THE ANNUAL SOCIETY FOR INVESTIGATIVE DERMATOLOGY CONFERENCE TAKING PLACE MAY 8 - 11, 2019.  THE REGISTRATION FEE 599.00 IS WAIVED FOR DR. KRAEMER BECAUSE HE IS AN HONORARY MEMBER OF THE SID.  3 NIGHTS LODGING IN CHICAGO.  TRAVELER WILL TAKE TAXIS TO AND FROM THE DC NATIONAL AIRPORT FROM HIS RESIDENCE IN POTOMAC, MD.</t>
  </si>
  <si>
    <t>KRASHES, MICHAEL J</t>
  </si>
  <si>
    <t>TRAVELER IS INVITED TO PARTICIPATE IN THE INSTITUTE OF CELLULAR AND ORGANISMIC BIOLOGY ACADEMIA SINICA-NIH JOINT NEUROSCIENCE SYMPOSIUM BEING HELD, APRIL 23-25, 2019 IN TAIPEI, TAIWAN.  THE ACADEMIA SINICA HA OFFERED SPONSOR IN-KIND: R/T ECONOMY AIRFARE AT $1,550, FIVE NIGHTS OF LODGING WITHIN THE GOVERNMENT ALLOWED RATE, MEALS AND GROUND TRANSPORTATION IN TAIPEI. LODGING WAS ARRANGED AT THE GUESTROOM OF THE ACTIVITY CENTER OF ACADEMIA SINICA FOR APRIL 22-23. LODGING FOR APRIL 24 WILL BE AT THE GREAT ROOTS FORESTRY SPA RESORT (PART OF THE MEETING WILL TAKE PLACE THERE). THE SPONSOR IS PROVIDING BREAKFAST, LUNCH, AND DINNER APRIL 22-25. THERE IS NO REGISTRATION FEE IS APPLICABLE FOR THIS SYMPOSIUM.</t>
  </si>
  <si>
    <t>TRAVELER IS INVITED TO GIVE TALK AT THE MODULATION OF NEURAL CIRCUITS AND BEHAVIOR, GORDON RESEARCH CONFERENCE (GRC) ON "NEUROMODULATORY MECHANISMS UNDERLYING FLEXIBLE BRAIN FUNCTIONS AND BEHAVIOR" TO BE HELD MAY 26-31, 2019 IN LES DIABLERETS, SWITZERLAND. THE SPONSOR HAS WAIVED REGISTRATION FEE OF $1455. REGISTRATION FEE INCLUDES CONFERENCE MEALS AND LODGING MAY 26-31. BASED ON BUDGET, THE SPONSOR PLANS TO REIMBURSE NIH FOR THE COST OF THE AIRFARE UP TO $2126.53, AND TRAIN FARE WITH ESTIMATED VALUE OF $48.71 (FROM GENEVA AIRPORT TO LES DIABLERETS HOTEL). TRAVELER TO PRESENT RECEIPTS AT VOUCHER TIME FOR GRC TO REIMBURSE ACCURATE AMOUNT. THE HOTEL DISTANCE FROM THE AIRPORT IS APPROXIMATELY 79 MILES AND THE OPTIMAL MODE OF TRANSPORTATION IS BY TRAIN. THE TRAIN STATION IN LES DIABLERETS IS 5-10 MIN WALK FROM THE HOTEL. LODGING WILL BE AT THE CONFERENCE LOCATION.THE HOTEL PROVIDES A COMPLIMENTARY SHUTTLE FOR LUGGAGE AND ATTENDEES TO COMMUTE FROM TRAIN STATION. GORDEN RESEARCH CONFERENCE HAS AN EXISTING WAIVER FOR REIMBURSEMENT TO NIDDK/NIH.</t>
  </si>
  <si>
    <t>GORDON RESEARCH CONFERENCES SW</t>
  </si>
  <si>
    <t>TRAVELER IS INVITED TO PRESENT SEMINAR IN THE MOLECULAR &amp; INTEGRATIVE PHYSIOLOGY SEMINAR SERIES AT UNIVERSITY OF MICHIGAN ON JUNE 12, 2019 IN ANN HARBOR, MI. THE UNIVERSITY OF MICHIGAN AGREES TO PROVIDE IN KIND ECONOMY AIRFARE, LODGING, GROUND TRANSPORTATION TO/FROM AIRPORT AND HOTEL TO MEETING LOCATION. SPONSOR HAS OFFERED DINNER ON JUNE 11TH, B/L/D ON JUNE 12TH AND BREAKFAST ON JUNE 13TH. DUE TO TRAVEL TIMES, TRAVELER WILL NOT BENEFIT FROM DINNER IN JUNE 11, OR BREAKFAST ON JUNE 13TH. LODGING IS 149% THE MAX GOVT LODGING RATE. NO AEA REQUIRED AS IT IS BEING PROVIDED IN-KIND.</t>
  </si>
  <si>
    <t>06/11/2019 -06/13/2019</t>
  </si>
  <si>
    <t>KRAUS, CHRISTOPH R</t>
  </si>
  <si>
    <t>THE EVENTS IN THIS TA WERE APPROVED AS A NON-NIMH HOSTED CONFERENCE OR MEETING BY THE OFFICE OF FINANCIAL MANAGEMENT ON 2/28/19.
TO ATTEND THE AMERICAN SOCIETY OF CLINICAL PSYCHOPHARMACOLOGY (ASCP) ANNUAL MEETING AND PRESENT FROM WITHIN A JOINT PANEL SESSION TITLED: TREATMENT-RESISTANT MOOD DISORDERS ACROSS THE LIFESPAN: NOVEL THERAPEUTICS ON THE HORIZON. THE MEETING WILL BE HELD MAY 28-31, 2019 AT THE FAIRMONT SCOTTSDALE PRINCESS IN SCOTTSDALE, ARIZONA. ASCP OFFERS EACH PRESENTER WITH COMPLIMENTARY REGISTRATION. NO US FEDERAL FUNDS ARE INVOLVED OR THIRD-PARTY SPONSORSHIP. DR. KRAUS WAS ETHICS APPROVED FOR COMPLIMENTARY REGISTRATION BY ETHICS ON 3-22-2019.</t>
  </si>
  <si>
    <t>KRAUZLIS, RICHARD J</t>
  </si>
  <si>
    <t>TRAVELER WILL BE PRESENTING A TALK AT THE DEPARTMENT OF NEUROSCIENCE AT WASHINGTON UNIVERSITY SCHOOL OF MEDICINE IN ST. LOUIS, MO 4/17/19.
SPONSOR WILL BE PROVIDING AIRFARE, LODGING, MEALS DURING THE VISIT, AND GROUND TRANSPORTATION IN KIND.
DR. KRAUZLIS IS REQUESTING APPROVAL OF ACTUAL SUBSISTENCE FOR SPONSOR IN-KIND LODGING VALUED AT $168 WHICH IS 126% OF THE GOVERNMENT ALLOWANCE OF $133. THIS PERCENTAGE FALLS WITHIN THE 300% THRESHOLD ALLOWED BY THE FTR. THE SPONSOR HAS NOTED THAT ALL OTHER NON-FEDERAL PARTICIPANTS WILL BE PROVIDED WITH THE SAME ACCOMMODATIONS</t>
  </si>
  <si>
    <t>SAINT LOUIS, MO, US</t>
  </si>
  <si>
    <t>TRAVELER WILL BE SPEAKING AT THE COLD SPRING HARBOR LABORATORY SUMMER COURSE "VISION: A PLATFORM FOR LINING CIRCUITS, PERCEPTION AND BEHAVIOR" JUNE 20TH, 2019 IN LLOYD HARBOR NEW YORK.
LODGING (6/19 AND 6/20) AND MEALS ON 6/19 AND 6/20 WILL BE PROVIDED IN KIND. 
TRAVELER IS TAKING HIS POV TO AND FROM THE MEETING.  TRAVELER DOES NOT REQUEST REIMBURSEMENT FOR POV MILEAGE, AS THIS IS IN LIEU OF A SPONSOR PROVIDED AIRPLANE TICKET.
THERE IS NO REGISTRATION FOR LECTURER'S. SINCE RICH IS NOT ATTENDING THE COURSE, THIS IS DIFFERENT THAN THE REGISTRATION BEING WAIVED.
***?¿¿DR. KRAUZLIS IS REQUESTING APPROVAL OF ACTUAL SUBSISTENCE FOR SPONSOR IN-KIND M&amp;IE VALUED AT $90 WHICH IS 127% OF THE GOVERNMENT ALLOWANCE OF $71.  THIS PERCENTAGE FALLS WITHIN THE 300% THRESHOLD ALLOWED BY THE FTR.  THE SPONSOR HAS NOTED THAT ALL OTHER NON-FEDERAL PARTICIPANTS WILL BE PROVIDED WITH THE SAME ACCOMMODATIONS.?¿¿</t>
  </si>
  <si>
    <t>DR. KRAUZLIS IS INVITED TO SPEAK AT THE SUMMER SCHOOL FOR PRIMATE COGNITIVE  NEUROSCIENCE IN BAD BEVENSEN, GERMANY TAKING PLACE 8/2-8/9/2019. SPONSOR, NEUROLOGY LAB, GERMAN PRIMATE CENTER, WILL PAY FOR AIRFARE, TRAIN TICKETS, LODGING (8/3-8/8) AND MEALS IN KIND. NO HONORARIUM WILL BE  GIVEN TO THE TRAVELER. NO FEDERAL FUNDS WILL BE USED FOR THIS TRIP.</t>
  </si>
  <si>
    <t>HAMBURG, , DEU</t>
  </si>
  <si>
    <t>GERMAN PRIMATE CENTER</t>
  </si>
  <si>
    <t>08/02/2019 -08/09/2019</t>
  </si>
  <si>
    <t>TRAVELER WILL BE ATTENDING EDITORIAL COMMITTEE MEETING VOLUME 7 OF THE ANNUAL REVIEW OF VISION SCIENCE SEPTEMBER 20-21, 2019 IN SAN FRANCISCO, CA. SPONSOR, ANNUAL REVIEWS, WILL PAY FOR THE ROUND TRIP AIRFARE, TWO NIGHTS OF LODGING (SEP 20-21) AND DINNER ON SEPTEMBER 20, 2019 IN KIND.
NO HONORARIUM WILL BE PROVIDED TO THE TRAVELER. NO US FEDERAL FUNDS WILL BE USED FOR THIS TRIP.
AT CALLED OMEGA TO GET ESTIMATED AIRFARE PRICE SINCE SPONSOR DID NOT PROVIDE INVOICE WITH PRICE. LODGING IS SET AS MAX PER DIEM, WILL BE ADJUSTED DURING THE PREPARATION OF THE VOUCHER.</t>
  </si>
  <si>
    <t>ANNUAL REVIEWS</t>
  </si>
  <si>
    <t>KREIMER, AIMEE R</t>
  </si>
  <si>
    <t>SPONSORED &lt;10747 - X1X - 8030021&gt; AMENDMENT 1 TRAVELER EXTENDED STAY IN COSTA RICA THROUGH JUNE 3, 2019, SHE WILL STAY WITH FRIENDS WHILE IN CRI AT NO COST TO NIH FROM MAY 18 - JUNE 3, 2019. DR. KREIMER WILL BE THE GUEST SPEAKER AT THE ESPID CONFERENCE FROM MAY 6-11, 2019 IN LJUBLJANA, SLOVENIA. SHE WAS ASKED TO ALSO ATTEND THE PRE-ESPID COLLABORATION MEETING ON MAY 4-5. SPONSORED IN KIND: 5 NIGHTS OF LODGING. BREAKFAST INCLUDED IN LODGING RATE. REGISTRATION FEE IS WAIVED AND INCLUDES LUNCH ON MAY 6-11. TRAVELER WILL STAY WITH FRIENDS ON MAY 9TH AND 10TH SO NO LODGING NEEDED ON THOSE TWO NIGHTS. DR AIMEE KREIMER IS REQUESTING APPROVAL OF ACTUAL SUBSISTENCE FOR SPONSOR IN-KIND LODGING VALUED AT ($281.51) WHICH IS (166% OF COST) OF THE GOVERNMENT ALLOWANCE OF ($170).  THIS PERCENTAGE FALLS WITHIN THE 300% THRESHOLD ALLOWED BY THE FTR.  THE SPONSOR HAS NOTED THAT ALL OTHER NON-FEDERAL PARTICIPANTS WILL BE PROVIDED WITH THE SAME ACCOMMODATIONS.  THE TRAVELER HAS A SCHEDULED COLLABORATION MEETING ON THE AFTERNOON OF MAY 4TH.  A FOREIGN FLAG AIR CARRIER WAS CHOSEN ON THE OUTBOUND FLIGHT FROM IAD TRAVELING TO LJUBLJANA, SLOVENIA ON MAY 3RD SO THAT THE TRAVELER WOULD ARRIVE IN ENOUGH TIME TO ATTEND THE MEETING.   THE CONTRACT CARRIER DELTA WOULD GET TRAVELER TO HER DESTINATION IN TIME TO MAKE MEETING.                                       
PROGRAM TRAVEL: BEGINS ON MAY 11 SHE WILL TAKE A TRAIN TO LYON, FRANCE. ON MAY 12TH SHE WILL MEET WITH SEVERAL COLLABORATORS BEFORE SHE ATTENDS THE IARC MEETING FROM MAY 13 THROUGH 18.  AEA MEMO ATTACHED FOR MAY 11-18. ON MAY 18, 2019 THE TRAVELER HAS TO TAKE A FOREIGN FLAG CARRIER BECAUSE THE US DOES NOT HAVE CONTRACT CARRIERS FROM FOREIGN CITY TO FOREIGN CITY.
PROGRAM TRAVEL: TRAVELER WILL GO TO SAN JOSE, COSTA RICE TO CONTINUE HER MONTHLY SITE VISIT FROM MAY 18 THROUGH MAY 21, 2019, NO LODGING NEED.  TRAVELER WILL STAY WITH FRIENDS. LOANER NUMBER RITM0167543</t>
  </si>
  <si>
    <t>EUROPEAN SOCIETY FOR PAEDISTRI</t>
  </si>
  <si>
    <t>05/03/2019 -06/03/2019</t>
  </si>
  <si>
    <t>KRUTH, HOWARD S</t>
  </si>
  <si>
    <t>THIS TRAVEL IS NOT A CONFERENCE BECAUSE IT MEETS THE FOLLOWING MISSION EXEMPTION: SCIENTIFIC MEETINGS WITH A SPECIFIC INVESTIGATOR OR TEAM REGARDING A SPECIFIC AREA OF SCIENTIFIC INQUIRY, OR PUBLIC HEALTH NEED. DR. KRUTH IS AN INVITED SPEAKER AT THE OMRF RESEARCH FORUM TO BE HELD AT THE UNIVERSITY OF OKLAHOMA HEALTH SCIENCES CENTER IN OKLAHOMA CITY, OK ON APRIL 25, 2019.  THE TITLE OF HIS TALK IS DECONSTRUCTING ATHEROSCLEROSIS: PROCESSING OF CHOLESTEROL WITHIN THE VESSEL WALL. SPONSOR HAS NOT YET SENT HOTEL CONFIRMATION.</t>
  </si>
  <si>
    <t>OKLAHOMA MEDICAL RESEARCH FOUN</t>
  </si>
  <si>
    <t>SECTION CHIEF (CLIN</t>
  </si>
  <si>
    <t>KUNKEL, THOMAS A</t>
  </si>
  <si>
    <t>TRAVELER INVITED TO SPEAK AT THE COLD SPRING HARBOR CONFERENCE ON EUKARYOTIC DNA REPLICATION AND GENOME MAINTENANCE AT COLD SPRING HARBOR LABORATORY FROM SEPTEMBER 3 TO 7, 2019 IN COLD SPRING HARBOR, NEW YORK. OFFICIAL TRAVEL WILL BEGIN WITH DEPARTURE ON SEPTEMBER 3, 2019 AND RETURN TO RALEIGH DURHAM ON SEPTEMBER 7, 2019. THE SPONSOR, COLD SPRING HARBOR LABORATORY, WILL WAIVE THE COST OF REGISTRATION, WHICH IS $1,515.00 AND INCLUDES LODGING FOR FOUR NIGHTS FROM SEPTEMBER 3 TO SEPTEMBER 6, AND BREAKFAST, LUNCH AND DINNER FROM SEPTEMBER 3 TO SEPTEMBER 7. NEW YORK IS TAX EXEMPT. ETHICS APPROVAL OBTAINED ON AUGUST 26, 2019. EFFICIENT SPENDING APPROVAL OBTAINED ON APRIL 30, 2019. ALL DOCUMENTS ARE UPLOADED IN THE SCANNED DOCUMENT SECTION OF THIS TRAVEL AUTHORIZATION. AMENDMENT CREATED TO RE-ROUTE TRAVEL TO EXECUTIVE OFFICE FOR FINAL APPROVAL. AO ACCIDENTALLY APPROVED THE TA RATHER THAN STAMPING IT CONDITIONAL APPROVED.</t>
  </si>
  <si>
    <t>DIR ENV BIOLOGY PROGRAM</t>
  </si>
  <si>
    <t>TRAVELER INVITED TO ATTEND THE ENVIRONMENTAL MUTAGENESIS AND GENOMICS SOCIETY SPECIAL SYMPOSIUM GENOME MAINTENANCE SYSTEMS IN CANCER ETIOLOGY AND THERAPY A TRIBUTE TO PAUL MODRICH FROM SEPTEMBER 18 TO 19, 2019 AND PARTICIPATE AS A SPEAKER AT THE 50TH ANNUAL MEETING OF THE ENVIRONMENTAL MUTAGENESIS AND GENOMICS SOCIETY FROM SEPTEMBER 19 TO 23, 2019 IN WASHINGTON, DC. OFFICIAL TRAVEL WILL BEGIN WITH DEPARTURE ON SEPTEMBER 17, 2019 AND RETURN TO RALEIGH DURHAM ON SEPTEMBER 23, 2019. THE SPONSOR, WILL WAIVE THE COST OF THE MEETING REGISTRATION, WHICH IS $395.00 AS WELL AS THE COST OF THE SYMPOSIUM REGISTRATION, WHICH IS $180.00. REGISTRATION FEES DO NOT INCLUDE ACCOMMODATION BUT INCLUDE SOME MEALS (DINNER ON SEPTEMBER 18 AND LUNCH ON SEPTEMBER 19). THE SPONSOR WILL PAY IN KIND ROUNDTRIP ECONOMY AIRFARE AND LODGING FOR FOUR NIGHTS FROM SEPTEMBER 18 TO 21. LODGING FOR THE NIGHTS OF SEPTEMBER 17 AND SEPTEMBER 22 WILL BE PAID BY NIEHS. WASHINGTON, DC IS NOT TAX EXEMPT. ETHICS APPROVAL OBTAINED ON AUGUST 26, 2019. EFFICIENT SPENDING APPROVAL FOR THE 50TH ANNUAL MEETING OF THE ENVIRONMENTAL MUTAGENESIS AND GENOMICS SOCIETY OBTAINED ON APRIL 22, 2019. ATTACHMENT G APPROVAL FOR THE ENVIRONMENTAL MUTAGENESIS AND GENOMICS SOCIETY SPECIAL SYMPOSIUM TRIBUTE TO PAUL MODRICH OBTAINED ON AUGUST 26, 2019. ALL DOCUMENTS ARE UPLOADED IN THE SCANNED DOCUMENT SECTION OF THIS TRAVEL AUTHORIZATION.</t>
  </si>
  <si>
    <t>ENVIRONMENTAL MUTAGENESIS AND</t>
  </si>
  <si>
    <t>09/17/2019 -09/23/2019</t>
  </si>
  <si>
    <t>KUNOS, CHARLES A</t>
  </si>
  <si>
    <t>DR. KUNOS IS INVITED TO SPEAK AT THE PERMANENT DISASTER RESPONSE PROGRAM STAKEHOLDER MEETING, BEING HELD IN TAMPA, FL ON  MAY 15, 2019. IN-KIND:  AIRFARE, LODGING (NO BREAKFAST), MEALS, AND GROUND TRANSPORTATION IN FL.  DR. KUNOS IS REQUESTING APPROVAL OF ACTUAL SUBSISTENCE FOR SPONSOR IN-KIND LODGING VALUED AT $139 WHICH IS 115% OF THE GOVERNMENT ALLOWANCE OF $121.  THIS PERCENTAGE FALLS WITHIN THE 300% THRESHOLD BY THE FTR. THE SPONSOR HAS NOTED THAT ALL OTHER NON-FEDERAL PARTICIPANTS WILL BE PROVIDED WITH THE SAME ACCOMMODATIONS.</t>
  </si>
  <si>
    <t>CANCERCARE NATIONAL OFFICE</t>
  </si>
  <si>
    <t>DR. KUNOS IS INVITED TO SPEAK AT THE CLINICAL INVESTIGATIONS AND PRECISION THERAPEUTICS PROGRAM AT RUTGERS CANCER INSTITUTE IN NEW BRUNSWICK, NJ ON JUNE 18, 2019. IN-KIND:  AIRFARE, LODGING (NO BREAKFAST). LUNCH ON 6/18 AND GROUND TRANSPORTATION IN NJ.  NO REGISTRATION.  DR. KUNOS IS REQUESTING APPROVAL OF ACTUAL SUBSISTENCE FOR SPONSOR IN-KIND LODGING VALUED AT $119 WHICH IS 110% OF THE GOVERNMENT ALLOWANCE OF $108. THIS PERCENTAGE FALLS WITHIN THE 300% THRESHOLD BY THE FTR. THE SPONSOR HAS NOTED THAT ALL OTHER NON-FEDERAL PARTICIPANTS WILL BE PROVIDED WITH THE SAME ACCOMMODATIONS.</t>
  </si>
  <si>
    <t>DR. KUNOS IS INVITED TO SPEAK AT THE 2019 AMERICAN SOCIETY FOR RADIATION ONCOLOGY (ASTRO) ANNUAL MEETING BEING HELD IN CHICAGO, IL ON SEPTEMBER 14-18, 2019.    IN-KIND:  AIRFARE, LODGING (NO BREAKFAST), AND REGISTRATION (NO MEALS).  DR. KUNOS IS REQUESTING APPROVAL OF ACTUAL SUBSISTENCE FOR SPONSOR IN-KIND LODGING VALUED AT $285 WHICH IS 128% OF THE GOVERNMENT ALLOWANCE OF $223. THIS PERCENTAGE FALLS WITHIN THE 300% THRESHOLD BY THE FTR. THE SPONSOR HAS NOTED THAT ALL OTHER NON-FEDERAL PARTICIPANTS WILL BE PROVIDED WITH THE SAME ACCOMMODATIONS.</t>
  </si>
  <si>
    <t xml:space="preserve">KUNOS, GEORGE </t>
  </si>
  <si>
    <t>DR. KUNOS WILL TRAVEL TO BARCELONA, SPAIN TO PARTICIPATE IN THE GORDON RESEARCH CONFERENCE CANNABINOID FUNCTIONS IN THE CNS, TAKING PLACE FROM JULY 21 TO JULY 26, 2019. THE TITLE OF HIS PRESENTATION WILL BE "ENDOCANNABINOIDS SIGNALING VIA THE GUT BRAIN AXIS, RELEVANCE TO ADDICTIVE BEHAVIORS."  MEETING ATTENDANCE NIH APPROVED MARCH 2019.</t>
  </si>
  <si>
    <t>KUNZE, VINCENT P</t>
  </si>
  <si>
    <t>DR. KUNZE WILL GIVE A PRESENTATION ENTITLED, ?¿¿GENETIC PROFILING OF S- AND M-CONE PHOTORECEPTORS IN THE MAMMALIAN RETINA?¿¿ AT THE EUROPEAN RETINA MEETING 2019 (EMR2019) BEGINNING SEPTEMBER 12-14, 2019 IN HELSINKI, FINLAND. DR. KUNZE WILL DEPART IAD ON 9/9 AND ARRIVE IN GERMANY ON 9/10. WHILE IN GERMANY HE HAS AN APPT WITH THE EMBASSY TO RENEW HIS J-1 VISA. DR. KUNZE WILL LEAVE GERMANY AND ARRIVE IN HELSINKI FINLAND ON 9/11 ON A RED-EYE FLIGHT. REGISTRATION INCLUDES LUNCH 9/12, 9/13, 9/14 AND DINNER ON 9/11, 9/12, 9/13. BREAKFAST IS INCLUDED IN HOTEL. REGISTRATION FEE WAS PAID VIA POTS. LODGING IS NEEDED ON 9/10 TO SECURE A ROOM FOR EARLY CHECK-IN DUE TO THE TIME OF ARRIVAL ON 9/11. VENUE HOTEL WAS BOOKED THROUGH HOTEL WEBSITE SINCE OMEGA WAS UNABLE TO SECURE RESERVATIONS DUE TO CONFERENCE HAVING A BLOCK OF ROOMS. 9/15- 9/28- DR. KUNZE IS INVITED TO THE UNIVERSITY OF OLDENBURG TO WORK ON A COLLABORATION ON VERTEBRATE PHOTOTRANSDUCTION BEGINNING SEPTEMBER 15-29, 2019 IN OLDENBURG, GERMANY. DR KUNZE WILL TAKE A FLIGHT FROM HELSINKI TO AMSTERDAM, FOLLOWING A TRAIN RIDE TO OLDENBURG ON 9/14. THE SPONSOR WILL PROVIDE AIRFARE FROM HELSINKI TO AMSTERDAM AND ALL MEALS. DR. KUNZE WILL STAY WITH RELATIVES THEREFORE, LODGING IS NOT NEEDED. NO HONORARIUM WILL BE PROVIDED AND NFF ARE BEING USED TO FUND THIS TRAVEL.</t>
  </si>
  <si>
    <t>CARL VON OSSIETZKY UNIVERSITAE</t>
  </si>
  <si>
    <t>09/09/2019 -09/29/2019</t>
  </si>
  <si>
    <t>KUO, MICKEY J</t>
  </si>
  <si>
    <t>ON THIS SPONSORED DOMESTIC TRAVEL, THE FOLLOWING IS PROVIDED IN-KIND: REGISTRATION FEE-$500. FULL REGISTRATION FEE IS $1250 AND NHGRI PAID THE REMAINDER REGISTRATION FEE-$750 VIA POTS#19-006678. REGISTRATION INCLUDES ALL LODGING AND THE FOLLOWING MEALS: 9/22-DINNER; 9/23-9/27: BREAKFAST, LUNCH AND DINNER; 9/28: BREAKFAST. ALL INVITED GUESTS ARE RECEIVING SIMILAR BENEFITS. NHGRI PAYS ALL REMAINING EXPENSES: ROUNDTRIP AIRFARE-$662.60. OMEGA WAS USED TO BOOK THE AIRFARE AND PER COST COMPARISON: BWI, WHICH HAS THE BEST PRICE, WAS NOT SELECTED BUT IS WITHIN THE $100 TOLERANCE. SEE ATTACHED FOR AIRPORT COMPARISONS; BWI-$526.40, IAD-$566.40 AND DCA-$662.60. OMEGA WAS NOT USED FOR LODGING AS THIS WAS PROVIDED IN THE REGISTRATION FEES. OTHER EXPENSES: ROUNDTRIP TAXI TO/FROM RESIDENCE ESTIMATED-$77.24; ROUNDTRIP TAXI TO/FROM AIRPORT IN MN ESTIMATED-$177.54 AND BAG FEES-$60. MINNESOTA IS NOT A LODGING TAX-EXEMPT STATE AND DOES NOT APPLY TO THIS TRAVEL.</t>
  </si>
  <si>
    <t xml:space="preserve">KU, WAI LIM </t>
  </si>
  <si>
    <t>THIS TRAVEL IS NOT A CONFERENCE BECAUSE IT MEETS THE FOLLOWING MISSION EXEMPTION: D. SCIENTIFIC MEETINGS WITH A SPECIFIC INVESTIGATOR OR TEAM REGARDING A SPECIFIC AREA OF SCIENTIFIC INQUIRY OR PUBLIC HEALTH NEED.  THE WORKSHOP IS BY INVITATION ONLY AND WILL INCLUDE RESEARCHERS IN THE DOMAINS OF STUDY OF THE NUCLEUS. DR. KU WILL ATTEND THE 3D NUCLEOME WORKSHOP, ORGANIZED BY THE CENTER FOR COMPUTATIONAL BIOLOGY AT THE FLATIRON INSTITUTE IN NEW YORK, NY, SCHEDULED AUGUST 7-8, 2019.    THE SPONSOR, THE CENTER FOR COMPUTATIONAL BIOLOGY, FLATIRON INSTITUTE, WILL PROVIDE R/T TRAIN FARE ECONOMY CLASS, 2 NIGHTS LODGING, AND SOME MEALS, IN-KIND. DR. KU WILL BE ACCOMPANYING DR. ZHAO ON THIS TRIP, AS DR. ZHAO IS ALLOWED TO BRING A GUEST, SO THE INVITATION IS A JOINT INVITATION/ACCEPTANCE LETTER FOR BOTH DR. ZHAO AND DR. KU. NO ODA IS REQUIRED FOR DR. KU, INSTEAD THE NON-FTE SPONSORED CHECKLIST AND ACCEPTANCE LETTER ARE INCLUDED.</t>
  </si>
  <si>
    <t>FLATIRON INSTITUTE</t>
  </si>
  <si>
    <t xml:space="preserve">KWOK, RICHARD </t>
  </si>
  <si>
    <t>RICHARD KWOK HAS BEEN INVITED TO GIVE A SEMINAR AND ATTEND THE 18TH ANNUAL MEETING OF THE PACIFIC BASIN CONSORTIUM (PBC) IN KYOTO, JAPAN ON SEPTEMBER 16-19, 2019. TRAVELER WILL DEPART ON 9/13 TO ARRIVE IN JAPAN ON 9/14 IN THE LATER AFTERNOON AND WILL THEN STAY THE NIGHT IN TOKYO AND PAY BALANCE OVER PER DIEM OUT OF POCKET AND TAKE THE TRAIN ON 9/15 TO KYOTO, JAPAN (5 AND 1/2 HR TRAIN RIDE) FOR THE PBC MEETING. REGISTRATION FEE OF $250 WAS WAIVED BY THE SPONSOR AND DOES NOT INCLUDE ANY MEALS OR LODGING. TRAVELER WILL TRAVEL BY TRAIN ON 9/19 TO ATTEND AND SPEAK AS AN INVITED SPEAKER AT THE DISASTER RESPONSE RESEARCH WORKSHOP AT THE NATIONAL INSTITUTE FOR ENVIRONMENTAL STUDIES IN TSUKUBA, JAPAN FROM KYOTO, JAPAN FROM 9/19-22. OMEGA WAS NOT ABLE TO BOOK HOTELS IN JAPAN AND BOSTON FOR THE GOVERNMENT RATE AND A LOCATION NEAR WHERE TRAVELER NEEDED TO BE SO TRAVELER BOOKED LODGING HIMSELF AND  WILL PAY OUT OF POCKET FOR ANY BALANCE OF LODGING OVER PER DIEM. HE HAS BEEN REMINDED THAT LODGING SHOULD ALWAYS BE BOOKED THROUGH OMEGA. TRAVELER WILL FLY BACK TO THE STATES TO HAVE A MEETING WITH GULF STUDY TEAM AT HARVARD UNIVERSITY IN BOSTON, MA ON 9/22. TRAVELER WILL THEN RETURN TO RDU ON 9/23. PACIFIC BASIN CONSORTIUM FOR ENVIRONMENT AND HEALTH (PBC) WILL NOT COVER ANYTHING. THE SPONSOR, NATIONAL INSTITUTE FOR ENVIRONMENTAL STUDIES (NIES), WILL PROVIDE IN-KIND ONLY ECONOMY AIRFARE. THERE IS NO REGISTRATION FOR THESE MEETINGS. THESE MEETINGS ARE BY INVITATION ONLY.  ETHICS APPROVAL OBTAINED ON 09/2/2019. EFFICIENT SPENDING APPROVAL WAS OBTAINED ON 07/18/2019 FOR THE PBC AND ON 08/21/2019 FOR NIES AND GULF STUDY MEETING AND IS INCLUDED IN THE SCANNED DOCUMENTS PORTION OF THIS AUTHORIZATION. VISA IS REQUIRED FOR JAPAN AND USING GOVERNMENT PASSPORT. HTSOS CERTIFICATE COMPLETED ON 8/22/18. GFE EQUIPMENT IT TICKET COMPLETED ON 8/21/2019.</t>
  </si>
  <si>
    <t>09/13/2019 -09/23/2019</t>
  </si>
  <si>
    <t>KWONG, PETER D</t>
  </si>
  <si>
    <t>TRAVELER HAS BEEN INVITED TO ATTEND AND PRESENT A TALK AT THE 2019 LES CENT GARDES CONFERENCE IN VEYRIER DU LAC, FRANCE. THE MEETING IS HELD SEPTEMBER 30- OCTOBER 2 AND THE TRAVELER WILL SPEAK ON OCTOBER 1 TITLE OF TALK: "VACCINE INDUCTION OF BROADLY NEUTRALIZING ANTIBODIES TARGETING THE HIV-1 FUSION PEPTIDE". SECOND PORTION OF THIS TANUM IS ON FY20 TANUM0M46O. SPONSOR HAS PROVIDED REGISTRATION, R/T FLIGHT, 3 NIGHTS LODGING AND GROUND TRANSPORTATION IN-KIND. NO FEDERAL FUNDS OR HONORARIUM HAS BEEN USED OR PROVIDED FOR THIS TRAVEL BY THE SPONSOR. ODA MEMO IS APPROVED AND ATTACHED.</t>
  </si>
  <si>
    <t>FONDATION MERIEUX LYON</t>
  </si>
  <si>
    <t>LAKATTA, EDWARD G</t>
  </si>
  <si>
    <t>DR. LAKATTA HAS BEEN INVITED BE A KEYNOTE SPEAKER AT THE UNIVERSITY OF LEEDS, UK, NORTHERN CARDIAC RESEARCH GROUP MEETING TO CELEBRATE THE CAREER OF PROFESSOR CLIVE ORCHARD.  DR. ORCHARD WAS ONE OF THE FOUNDERS OF THE CARDIAC RESEARCH GROUP AND HAS SERVED TO SHOWCASE RECENT DISCOVERIES MADE BY PHD STUDENTS, POST-DOCS, AND PROFESSORS OF CARDIAC BIOLOGY.  THE MAIN FOCUS IS ON THE PHYSIOLOGY AND BIOCHEMISTRY OF THE CARDIAC MUSCLE IN DEVELOPMENT, HEALTH, AND DISEASE.  THE SPONSOR IS PAYING IN-KIND ROUND-TRIP AIRFARE, ROUND-TRIP SHUTTLE SERVICE FROM RESIDENCE TO AIRPORT, AIRPORT IN THE UK TO HOTEL/VENUE, LODGING AT THE JURY INN (4/28 - 4/30).  MEALS ARE BEING PROVIDED ?¿¿ LUNCH, DINNER (4/28); BREAKFAST, LUNCH, DINNER (4/29 ?¿¿ 4/30).
THE SPONSOR HAS NOTED THAT ALL OTHER NON-FEDERAL PARTICIPANTS WILL BE PROVIDED WITH THE SAME ACCOMMODATIONS.
ETHICS APPROVAL ATTACHED. HTSOS IS ATTACHED, AND NO VISA IS REQUIRED.  THIS IS A STE TRAVEL.</t>
  </si>
  <si>
    <t>UNIVERSITY OF LEEDS</t>
  </si>
  <si>
    <t>DR. LAKATTA HAS BEEN INVITED TO BE A GUEST LECTURER AT THE INTERNATIONAL MEETING ?¿¿SHAPING THE FUTURE OF REGENERATIVE MEDICINE?¿¿ FROM MAY 16 ?¿¿ MAY 19, 2019 IN SIENA, ITALY BY DR. CARLO VENTURA.  THE PURPOSE OF THE MEETING IS TO INVOLVE A NUMBER OF WORLD-RENOWNED SCIENTISTS WHO ARE COMMITTED TO SHARING IN A SCIENTIFIC JOURNEY TOWARD THE DEVELOPMENT OF NOVEL PARADIGMS IN SCIENCE AND REGENERATIVE MEDICINE.  THERE IS NO REGISTRATION FEE.  THE SPONSOR WILL PROVIDE IN-KIND ROUND-TRIP BUSINESS CLASS AIRFARE; GROUND TRANSPORTATION FROM DR. LAKATTA?¿¿S RESIDENCE IN BEL AIR, MD TO PHILADELPHIA INTERNATIONAL AIRPORT, AND RETURN; 5 NIGHTS LODGING (5/15 ?¿¿ 5/20) AT THE HOTEL LE TERME; MEALS BREAKFAST (5/15 ?¿¿ 5/19), LUNCH (5/15 ?¿¿ 5/19), DINNER (5/15 ?¿¿ 5/19).  SPONSOR HAS NOTED THAT ALL DISTINGUISHED GUEST LECTURERS, INCLUDING NON-FEDERAL ARE BEING PROVIDED WITH THE SAME ACCOMMODATIONS, NO FEDERAL FUNDS WILL BE USED FOR THIS TRAVEL, AND NO HONORARIUM WILL BE PROVIDED.
ETHICS APPROVAL IS ATTACHED.</t>
  </si>
  <si>
    <t>ELDOR LAB</t>
  </si>
  <si>
    <t>05/14/2019 -05/20/2019</t>
  </si>
  <si>
    <t xml:space="preserve">LAL, ASHISH </t>
  </si>
  <si>
    <t>TRAVELER TO SPEAK AT THE 3RD AEGEAN CONFERENCE ON THE LONG AND THE SHORT OF NON-CODING RNAS. 1475 EURO (1,656.18 USD) REGISTRATION FEE WAS PAID WITH PERSONAL CREDIT CARD AND INCLUDES LODGING AND MEALS. HE WILL LEAVE CRETE ON THE 23RD AND TRAVEL TO SANTORINI FOR TWO NIGHTS (PERSONAL TIME) AND THEN TRAVEL TO PATRAS FOR NEXT MEETING. THEN FROM PATRAS TO ATHENS FOR TRAVEL HOME TO DC. THE TRIP HAD TO BE RE-DONE AS NON SPONSORED AND THE FLIGHT FEE'S HAD EXPIRED SO THERE ARE NOW TWO OMEGA ITINERARIES. ONE FOR THE FLIGHT FROM DC TO SWITZERLAND (THIS ALSO INCLUDES THE FLIGHT FROM SWITZERLAND TO AUSTRALIA, BUT WILL NOT SHOW UNTIL THE FLIGHT IS TICKETED) AND THERE IS A SEPARATE ITINERARY FOR THE FLIGHT HOME. BOTH COSTS ARE LISTED IN THE TA. TRAVELER HAS A MEDICAL WAIVER (COPY INCLUDED IN THE TA) AND THERE IS A $100 FEE FOR THE ECONOMY PLUS UPGRADE FOR BOTH LEGS OF THE TRIP.</t>
  </si>
  <si>
    <t>06/17/2019 -06/27/2019</t>
  </si>
  <si>
    <t xml:space="preserve">LANDSMAN, DAVID </t>
  </si>
  <si>
    <t>07/29/2019-07/31/2019: SERVING ON THE EXTERNAL ADVISORY COMMITTEE (EAC) FOR THE NATIONAL SCIENCE FOUNDATION FUNDED PROJECT "ADVANCED BIOMANUFACTURING: CATALYZING IMPROVED HOST DEVELOPMENT AND HIGH QUALITY MEDICINES THROUGH GENOME TO PHENOME PREDICTIONS", IN NEWARK, DE.</t>
  </si>
  <si>
    <t>CLEMSON UNIVERSITY</t>
  </si>
  <si>
    <t>07/29/2019 -07/31/2019</t>
  </si>
  <si>
    <t>LARSON, DANIEL R</t>
  </si>
  <si>
    <t>DAN LARSON IS AN INVITED SPEAKER AT THE QUANTITATIVE BIOLOGY 2019 CONFERENCE DURING JUNE 22-24 IN YANTAI, CHINA. INVITED SPEAKERS WILL PARTICIPATE IN RETREAT ON JUNE 25 FOR CHANCE TO DISCUSS POTENTIAL FUTURE COLLABORATIONS. REGISTRATION WAIVED FOR SPEAKERS INCLUDES LUNCHES AND DINNERS. 
IN-KIND: FLIGHT, LODGING, REGISTRATION
PENDING CTPS APPROVAL</t>
  </si>
  <si>
    <t>06/20/2019 -06/26/2019</t>
  </si>
  <si>
    <t>INVITED SPEAKER AT THE 2019 RIBOCLUB MEETING ON 9/22-26/2019 IN ORFORD, QC, CANADA. REGISTRATION WAIVED BY SPONSOR, INCLUDES SOME MEALS AND LODGING. TRAVELER WILL FLY INTO VERMONT WHERE HE WILL TRAVEL WITH ANOTHER EMPLOYEE, SIMONA PATANGE FROM HIS LAB, WHO WILL ATTEND THE SAME MEETING AND HAVE RENTED A CAR. THE DISTANCE BETWEEN BURLINGTON, VT AND SHERBROOKE IS 122 MILES. THE DISTANCE BETWEEN MONTREAL AIRPORT AD SHERBROOKE IS 106 MILES. FLYING TO VERMONT WILL ELIMINATE THE TRANSPORTATION EXPENSES FROM THE AIRPORT TO THE HOTEL. NO GROUND TRANSPORTATION WILL BE REQUESTED TO MS. PATANGE.</t>
  </si>
  <si>
    <t>LASOTA, JERZY P</t>
  </si>
  <si>
    <t>DR. LASOTA WILL PRESENT: ONCOGENIC KINASE GENE FUSIONS IN CANCER IMPLICATION FOR TARGETED THERAPY, AT THE XXI CONGRESS OF POLISH SOCIETY OF PATHOLOGISTS IN LUBLIN, POLAND ON SEPTEMBER 26-28, 2019. IN-KIND: AIRFARE, LODGING (NO BREAKFAST), AND REGISTRATION (NO MEALS). DR. LASOTA WILL HAVE A LAYOVER IN WARSAW ON 9/26 AND 9/29 DUE TO TRAIN TIMETABLE CONSTRAINTS.</t>
  </si>
  <si>
    <t>WARSAW, , POL</t>
  </si>
  <si>
    <t>CONGRESS OF POLISH SOCIETY</t>
  </si>
  <si>
    <t>09/25/2019 -09/30/2019</t>
  </si>
  <si>
    <t>LAU, ANNA F</t>
  </si>
  <si>
    <t>09/05/2019 -09/07/2019</t>
  </si>
  <si>
    <t xml:space="preserve">LAUNER, LENORE </t>
  </si>
  <si>
    <t>DR. LAUNER WILL ATTEND DEMENTIA PLATFORM UK OVERSIGHT BOARD (DPUK) MEETING ON JULY 12, 2019.  SPONSOR IS PAYING IN-KIND: RT ECONOMY AIRFARE, 2 NIGHTS HOTEL, TRANSPORTATION TO/FROM LONDON AIRPORT AND TRANSPORT WITHIN LONDON USING THE LONDON UNDERGROUND, UP TO 3 LUNCHES AND 2 DINNERS. BREAKFAST IS INCLUDED IN THE COST OF THE HOTEL, THEREFORE NO BREAKFAST M&amp;IE WAS ALLOTTED FOR BREAKFAST ON 7/12 &amp; 7/13.  TRAVELER WILL NOT ARRIVE TO HOTEL IN TIME TO TAKE ADVANTAGE OF BREAKFAST ON 7/11, SO NIH WILL PAY M&amp;IE FOR BREAKFAST ON 7/11. LODGING IS BELOW PER DIEM ($299) AT $189.37. SHE WILL DEPART THE U.S. ON JULY 10, ARRIVE JULY 11 AND ATTEND THE MEETING ON JULY 12.  SHE WILL DEPART FOR THE U.S. ON JULY 13. BENEFIT TO THE GOVERNMENT - IT IS A BENEFIT TO THE GOVERNMENT FOR DR. LAUNER TO PARTICIPATE AS A MEMBER OF THE OVERSIGHT BOARD FOR THE UK DEMENTIAS RESEARCH PLATFORM.  THIS PLATFORM WILL BECOME A VERY IMPORTANT RESOURCE FOR FUTURE RESEARCH AND WORLD-WIDE RESEARCHERS, INCLUDING THE U.S. DR. LAUNER WILL ALSO GAIN INSIGHT INTO HOW TO ORGANIZE AND PLAN SUCH LARGE-SCALE EFFORTS WHICH AT SOME POINT MAY BE CONSIDERED BY THE U.S.  ***LATE JUSTIFICATION***:  THE MEETING WAS ORIGINALLY SCHEDULED TO OCCUR IN JUNE, HOWEVER THE SPONSOR CANCELLED DUE TO AN UNEXPECTED ILLNESS.  THEY RESCHEDULED TO JULY AND DIDN'T SEND THE INVITATION LETTER UNTIL JUNE 24.  THE ODA WAS SUBMITTED THE SAME DAY THE INVITATION LETTER WAS RECEIVED (JUNE 24) AND THE TRAVEL AUTHORIZATION WAS ENTERED THE NEXT DAY BECAUSE WE WERE STILL WAITING FOR THE TRAVEL LOGISTICS TO INCLUDE IN THE PACKAGE FOR APPROVAL.</t>
  </si>
  <si>
    <t>MEDICAL RESEARCH COUNCIL LONDO</t>
  </si>
  <si>
    <t>07/10/2019 -07/13/2019</t>
  </si>
  <si>
    <t>DR. LAUNER WILL TRAVEL TO JINAN, CHINA TO ATTEND THE EXTERNAL ADVISORY BOARD MEETING OF THE MIND-CHINA PROJECT AND TO MEET WITH OTHER BOARD MEMBERS FROM AUGUST 17, 2019 TO AUGUST 24, 2019.  BENEFIT TO THE GOVERNMENT: THIS MEETING IS OF BENEFIT TO THE GOVERNMENT BECAUSE IT WILL EVALUATE THE PROGRESS OF THE MIND-CHINA EXECUTIVE TEAM.  THE TEAM WAS DEVELOPED AND THE MEETING ESTABLISHED AS AN INTERNATIONAL REPLICATION OF FINGER, WHICH CAN CONTRIBUTE TO PUBLIC HEALTH POLICY TO REDUCE RATES OF COGNITIVE DECLINE AT OLDER AGE. SPONSOR WILL BE PAYING FOR AIRFARE, LOCAL TRANSPORTATION IN CHINA, HOTEL, AND LUNCH AND DINNER FOR DURATION OF TRIP.  BREAKFAST IS INCLUDED IN THE COST OF THE HOTEL, SO BREAKFAST WAS ZEROED OUT 8/19-23 (THE DAYS SHE WILL BE AT THE HOTEL). WILL DEPART THE U.S. ON AUGUST 17TH, FLY TO BEIJING (ARRIVING THE NEXT DAY (8/18), TAKE A TRAIN FROM BEIJING TO JINAN AND ATTEND THE MEETING THE NEXT TWO DAYS (8/19 &amp; 8/20).  SHE WILL THEN MEET WITH MEMBERS OF THE BOARD ON AN INDIVIDUAL BASIS FOR DETAILED DISCUSSION ON FUTURE DIRECTION ON THE FOLLOWING DAYS (8/21,22,23) AND DEPART JINAN FOR BEIJING ON 8/24 TO GET THE AIRPLANE FOR RETURN TO THE U.S. NO U.S. CARRIERS FLY DIRECT FROM U.S. TO JINAN, SO SHE MUST TRAVEL ON U.S. CARRIER TO BEIJING (VIA UNITED) AND THEN TAKE A TRAIN TO THE MEETING LOCATION.  THE TRAIN WILL TAKE 1.5 HOURS.  LODGING IS UNDER PER DIEM. ***LATE JUSTIFICATION***.  TRAVELER WAS ORIGINALLY PLANNING ON PRESENTING A LECTURE AT XIAMEN UNIVERSITY ON AUGUST 23RD, SO TRAVEL PLANNER WAS AWAITING FLIGHT INFORMATION FROM THE SPONSOR FOR TRAVEL BETWEEN THE TWO CITIES BECAUSE THE TRAVEL COMPANY COULD NOT BOOK SO FAR OUT.  HOWEVER, TRAVEL PLANNER WAS NOTIFIED ON 7/5 THAT THAT LEG OF THE TRIP WAS BEING CANCELLED, THEREFORE AIRLINE TICKETS WERE NOT NEEDED AND PLANNER PROCEEDED WITH THE TRAVEL AUTHORIZATION. TRAVELER IS OBTAINING CHINESE VISA ON HER OWN (PER INSTRUCTIONS FROM FIC) AS THE CHINESE GOVERNMENT REQUIRES FINGERPRINTING, SO SHE MUST APPLY IN PERSON.</t>
  </si>
  <si>
    <t>JINAN, , CHN</t>
  </si>
  <si>
    <t>SHANDONG PROVINCIAL HOSPITAL</t>
  </si>
  <si>
    <t>08/17/2019 -08/24/2019</t>
  </si>
  <si>
    <t xml:space="preserve">LAZAREVIC, VANJA </t>
  </si>
  <si>
    <t>DR. VANJA LAZAREVIC HAS BEEN INVITED TO PARTICIPATE IN A CAREER PANEL FOR THE AUTOIMMUNITY AND IMMUNOPATHOLOGY STUDENTS AT THE UNIVERSITY OF PITTSBURGH. THIS WILL BE A ONE-DAY TRIP. THE UNIVERSITY OF PITTSBURGH IS SPONSORING HER TRAVEL AND PROVIDING AIRFARE, TAXIS TO AND FROM PIT AIRPORT, LUNCH, AND DINNER, IN-KIND. DR. LAZAREVIC WILL FLY FROM IAD TO PIT. SHE WILL THEN ATTEND THE UNIVERSITY OF PITTSBURGH STUDENT PRESENTATIONS AND LUNCH, AND PARTICIPATE IN A CAREER PANEL TO TALK ABOUT HER CAREER PATH AND ANSWER QUESTIONS FROM STUDENTS. SHE WILL THEN RETURN HOME, FLYING FROM PIT TO IAD.</t>
  </si>
  <si>
    <t>07/16/2019 -07/16/2019</t>
  </si>
  <si>
    <t>DR. VANJA LAZAREVIC HAS BEEN INVITED TO PRESENT HER RESEARCH WITH HER COLLABORATOR, DR. WAN FROM WVU, AT THE 2ND ANNUAL PRAESPERO SUMMIT. PLEASE NOTE THAT THIS IS A SMALL SUMMIT. THERE IS NO WEBSITE AND NO REGISTRATION FEE. DR. LAZAREVIC'S PRESENTATION IS ENTITLED NOVEL FUNCTION OF NKP46+ INNATE LYMPHOID CELLS IN CNS INFLAMMATION AND AUTOIMMUNITY. ON SEPTEMBER 18, DR. LAZAREVIC WILL FLY FROM IAD TO ORD TO YVR, ARRIVING IN THE LATE AFTERNOON. SHE WILL BEGIN ATTENDING THE SUMMIT THAT EVENING, AND WILL ATTEND THE SUMMIT SEPTEMBER 18-20. ON SEPTEMBER 21, SHE WILL FLY FROM YVR TO ORD TO IAD. PLEASE NOTE THAT THE AUTHORIZATION WAS AMENDED, BECAUSE DR. LAZAREVIC'S FLIGHT WAS DELAYED. SHE ARRIVED SEPTEMBER 22, INSTEAD OF SEPTEMBER 21.</t>
  </si>
  <si>
    <t>PRAESPERO</t>
  </si>
  <si>
    <t xml:space="preserve">LAZZERINI-DENCHI, EROS </t>
  </si>
  <si>
    <t>DR. LAZZERINI DENCHI HAS BEEN INVITED TO PRESENT A SEMINAR FOR THE PENN GENOME INTEGRITY GROUP SEMINAR SERIES AT THE UNIVERSITY OF PENNSYLVANIA ON APRIL 15TH. SPONSORED IN-KIND ROUND TRIP TRAIN TICKET, TWO NIGHTS HOTEL (APRIL 14 AND 15), BREAKFAST, LUNCH AND DINNER ON APRIL 15TH. TRAVELER REQUEST APPROVAL OF ACTUARIAL SUBSISTENCE FOR SPONSOR IN KIND LODGING VALUED AT DAILY RATE WHICH IS 116.11% OF THE GOVERNMENT ALLOWANCE OF $180.00 THIS PERCENTAGE FALLS WITHIN THE 300% THRESHOLD ALLOWED BY THE FTR. THE SPONSOR HAS NOTED THAT ALL OTHER NONFEDERAL PARTICIPANTS WILL BE PROVIDED WITH THE SAME ACCOMMODATION.</t>
  </si>
  <si>
    <t>1. JUNE 2-7 TRAVELER HAS BEEN INVITED TO SPEAK AND PARTICIPATE IN THE WORKSHOP "CANCER BIOLOGY AND THERAPEUTIC STRATEGIES TOWARDS PERSONALIZED MEDICINE" TO BE HELD IN LIPARI, ITALY JUNE 3-7, 2019. IN-KIND: ROUND TRIP FLIGHT WASHINGTON DC-CATANIA, 6 NIGHTS ACCOMMODATION (JUNE 2-7) AND REGISTRATION FEE THAT INCLUDES LUNCH (JUNE 3-7) AND  TRANSPORTATION FROM CATANIA TO MILAZZO, FROM MILAZZO TO LIPARI, FROM LIPARI PORT TO HOTEL AND VICE VERSA. 2. JUNE 8, TRAVELER INVITED TO VISIT THE UNIVERSITY OF MESSINA TO MEET WITH COLLEAGUES AND DISCUSS FUTURE COLLABORATIONS. IN-KIND: ACCOMMODATION (ONE NIGHT)  AND LUNCH. TRAVELER WILL PAY TAXIS AND GROUND TRANSPORTATION FOR THE DURATION OF THE TRIP. ATTACHED: CTPS APPROVAL AND HTSOS CERTIFICATE OF COMPLETION. NO VISA REQUIRED.</t>
  </si>
  <si>
    <t>CATANIA, , ITA</t>
  </si>
  <si>
    <t>UNIVERSITY OF MESSINA</t>
  </si>
  <si>
    <t>06/01/2019 -06/09/2019</t>
  </si>
  <si>
    <t>TRAVELER INVITED BY THE AMERICAN CANCER SOCIETY TO SERVE ON THE PEER REVIEW COMMITTEE FOR DNA MECHANISMS IN CANCER (DMC) TO BE HELD IN ATLANTA, GA, JUNE 18-19, 2019. IN-KIND: ROUND TRIP FLIGHT DC/ATLANTA JUNE 18-19, ACCOMMODATION ONE NIGHT ON JUNE 18TH. AND LUNCH JUNE 18-19.</t>
  </si>
  <si>
    <t>1. SEP 25-26:  DR. EROS LAZZERINI HAS BEEN INVITED TO PRESENT AT THE CELL BIOLOGY RESEARCH SEMINAR SERIES AT MSKCC . IN-KIND : ROUNDTRIP TRAIN TICKET DC- NY AND ACCOMMODATION, SEPTEMBER 25 AND 26 AND MEALS (B-L-D ON SEP 26) .
2. SEP 27 : DR. EROS LAZZERINI WILL BE MEETING  DR. AGNEL SFEIR FROM NYU SKIRBALL INSTITUTE  TO DISCUSS AN ONGOING COLLABORATION. HOTEL BOOKED THROUGH OMEGA</t>
  </si>
  <si>
    <t>09/25/2019 -09/28/2019</t>
  </si>
  <si>
    <t>LEAPMAN, RICHARD D</t>
  </si>
  <si>
    <t>DR. RICHARD LEAPMAN HAS BEEN INVITED TO ATTEND THE EDITORS' MEETING FOR JOURNAL OF MICROSCOPY IN OXFORD, UK, MAY 11-15, 2019.  DR. LEAPMAN WILL STAY WITH FAMILY IN LONDON THE NIGHT OF MAY 12 AND MAY 14.
- BLANKET ODA APPROVED BY DR. LAWRENCE TABAK ON 7/9/2018. ODA APPROVAL IS INDEFINITELY.
- SPONSOR WILL COVER AIRFARE, LODGING ON 5/13 AND ALL MEALS ON 5/13-14/19.
-HTSOS TRAINING WAS COMPLETED ON 4/3/2019</t>
  </si>
  <si>
    <t>ROYAL MICROSCOPICAL SOCIETY</t>
  </si>
  <si>
    <t>PHYSICAL SCIENTIST</t>
  </si>
  <si>
    <t>LEBENSOHN, ANDRES M</t>
  </si>
  <si>
    <t>TRAVELER WAS INVITED BY GENES IN SPACE TO BE A JUDGE AT THEIR COMPETITION.  FIVE FINALIST TEAMS WILL ADVANCE TO THE NEXT PHASE OF THE GENES IN SPACE COMPETITION: THEY WILL BE MENTORED BY SCIENTISTS FROM HARVARD AND MIT AS THEY PREPARE PRESENTATIONS BASED ON THEIR PROPOSALS. THE FINALISTS WILL SHARE THEIR PRESENTATIONS WITH A PANEL OF SCIENTISTS AND EDUCATORS AT THE 2019 ISS RESEARCH &amp; DEVELOPMENT CONFERENCE, WHICH WILL TAKE PLACE IN ATLANTA, GA, JULY 29-AUGUST 1. THE JUDGES WILL ANNOUNCE THE WINNING TEAM AT THE CONCLUSION OF THE CONFERENCE. THE WINNING TEAM WILL WORK WITH THEIR MENTOR TO PREPARE THEIR EXPERIMENT TO BE CARRIED OUT IN SPACE, AND WILL BE INVITED TO SEE THEIR EXPERIMENT LAUNCH TO THE ISS. 
TRAVELER WILL DEPART ON JULY 30 AND RETURN AUGUST 1, 2019.  SPONSOR WILL COVER IN KIND ROUNDTRIP FLIGHT, LODGING, WAIVED REGISTRATION FEE, ONE DINNER AND ONE LUNCH.  NCI WILL COVER REMAINING MIE, BAGGAGE FEES, TAXIS, AND ANY OTHER TRAVEL EXPENSE THAT MAY INCUR.  ISS CONFERENCE CTPS REQUEST PENDING APPROVAL, ODA MEMO PENDING APPROVAL.</t>
  </si>
  <si>
    <t>GENES IN SPACE</t>
  </si>
  <si>
    <t>07/30/2019 -08/01/2019</t>
  </si>
  <si>
    <t>LEBLANC, AMY K</t>
  </si>
  <si>
    <t>SPONSOR 1: DR. LEBLANC WILL SPEAK AT THE AMERICAN COLLEGE OF VETERINARY INTERNAL MEDICINE (ACVIM) THE SCIENCE OF VETERINARY ONCOLOGY COURSE BEING HELD IN LAS VEGAS, NV ON APRIL 29-30. IN-KIND: AIRFARE AND LODGING (INCLUDES B). HOTEL PROVIDES COMPLIMENTARY SHUTTLE TO/FROM AIRPORT.  DR. LEBLANC IS REQUESTING APPROVAL OF ACTUAL SUBSISTENCE FOR SPONSOR IN-KIND LODGING VALUED AT $109 WHICH IS 107% OF THE GOVERNMENT ALLOWANCE OF $102.  THIS PERCENTAGE FALLS WITHIN THE 300% THRESHOLD ALLOWED BY THE FTR.  THE SPONSOR HAS NOTED THAT ALL OTHER NON-FEDERAL PARTICIPANTS WILL BE PROVIDED WITH THE SAME ACCOMMODATIONS.
SPONSOR 2: DR. LEBLANC WILL PRESENT:  COMPARATIVE CANCER IMAGING AND METABOLISM IN OSTEOSARCOMA: A TRANSLATIONAL APPROACH TO BENEFIT DOGS AND CHILDREN  AND  THE ROLE OF COMPARATIVE ONCOLOGY IN CANCER DRUG DEVELOPMENT AND PRECISION MEDICINE, AT ONCOVET X IN BELO HORIZONTE, BRAZIL ON APRIL 30-MAY 3, 2019. IN-KIND: AIRFARE, LODGING (INCLUDES B STARTING 5/2), REGISTRATION, AND MEALS (LD 5/2 AND 5/3).</t>
  </si>
  <si>
    <t>LAS VEGAS, NV, US</t>
  </si>
  <si>
    <t>ABROVET SAO PAULO BRAZIL</t>
  </si>
  <si>
    <t>04/29/2019 -05/05/2019</t>
  </si>
  <si>
    <t>AMERICAN COLLEGE OF VETERINARY</t>
  </si>
  <si>
    <t>LEDERMAN, ROBERT J</t>
  </si>
  <si>
    <t>DR. ROBERT LEDERMAN WILL TRAVEL FROM BETHESDA, MD USA  TO ATLANTA, GA USA TO ATTEND THE EPIC SEC 2019 ANNUAL 2019 CONFERENCE TO BE HELD MAY 02-04, 2019 AT THE EMORY CONFERENCE CENTER.  REGISTRATION FEES WERE WAIVED FOR FACULTY PRESENTING. APPROVED ODA IS INCLUDED AND ROUNDTRIP AIRFARE, LODGINGS AND SOME MEALS WILL BE PROVIDED IN-KIND BY THE SPONSOR DURING THE CONFERENCE.  GROUND TRANSPORTATION AND MEALS NOT COVERED BY THE CONFERENCE WILL BE PROVIDED BY NIH.  NO ANNUAL LEAVE IS REQUESTED. CAS INFORMATION IS INCLUDED.</t>
  </si>
  <si>
    <t>THIS IS NOT A CONFERENCE BECAUSE IT MEETS THE FOLLOWING MISSION EXEMPTION: B) SITE AND TECHNICAL ASSISTANCE VISITS OF A SPECIFIC SITE OR SERIES OF SITES TO FULFILL A SPECIFIC PROGRAM?¿¿S OVERSIGHT OR ASSISTANCE REQUIREMENT. DR. ROBERT LEDERMAN WILL TRAVEL TO EMORY UNIVERSITY HOSPITAL, ATLANTA, GA FOR CERCLAGE CARDIOVASCULAR INTERVENTIONAL PROCEDURES AND RESEARCH ON JUNE 4-5. FROM JUNE 6-8, HE WILL THEN TRAVEL TO TORONTO, CANADA TO PRESENT A SEMINAR ON NEW INTERVENTIONS HE PIONEERED WITH CARDIOLOGY FACULTY AT THE TORONTO COURSE IN COMPLEX CONGENITAL AND STRUCTURAL HEART DISEASE INTERVENTION. HTS0S CERTIFICATE INCLUDED.</t>
  </si>
  <si>
    <t>DR. ROBERT J. LEDERMAN WILL TRAVEL FROM BETHESDA, MD, USA TO PRESENT LECTURE ON INTERVENTIONAL CARDIOLOGY AND CARDIAC SURGERY AS INVITED FACULTY FOR 2019 COMPLEX CARDIOVASCULAR CATHETER THERAPEUTICS: ADVANCED ENDOVASCULAR AND CORONARY INTERVENTION (C3) IN ORLANDO, FLORIDA, JUNE 23-25, 2019. ROUNDTRIP AIRFARE, TWO NIGHTS OF LODGINGS 6/23/2019 AND 6/24/2019 AND MEALS ON 6/24/2019 PROVIDED IN KIND BY SPONSOR.  NO REGISTRATION FEE FOR INVITED SPEAKERS.  APPROVED ODA AND CAS SCREENSHOT ARE INCLUDED. CONFERENCE NAME NOT IN CGE - DOMESTIC TRIP PURPOSE SELECTED.</t>
  </si>
  <si>
    <t>ACADEMY FOR CONTINUED HEALTHCA</t>
  </si>
  <si>
    <t>DR. ROBERT LEDERMAN WILL TRAVEL FROM BETHESDA, MD USA TO SAN DIEGO, CA TO MEET WITH CARDIOLOGY FACULTY,  ATTEND PRE-CONFERENCE MEETINGS AND PRESENT LECTURE AS INVITED FACULTY FOR THE PEDIATRIC AND ADULT INTERVENTIONAL CARDIAC SYMPOSIUM
 PICS AICS 2019, SEPTEMBER 3-7, 2019.  DR. LEDERMAN WILL LECTURE ON DEVELOPMENTS IN STRUCTURAL HEART DISEASE WITH RELEVANCE TO CONGENITAL HEART DISEASE.  THERE IS NO REGISTRATION COST FOR FACULTY TO ATTEND THIS CONFERENCE AND PICS AICS WILL PROVIDE FOUR NIGHTS OF LODGINGS AT THE CONFERENCE SITE. NO ANNUAL LEAVE IS REQUESTED. CAS APPROVED.</t>
  </si>
  <si>
    <t>PICS FOUNDATION CHICAGO</t>
  </si>
  <si>
    <t>LEE, JANICE S</t>
  </si>
  <si>
    <t>TO DO A VISITING PROFESSORSHIP AT THE DEPARTMENT OF ORAL AND MAXILLOFACIAL SURGERY AND HOSPITAL DENTISTRY, CHRISTIANA CARE HEALTH SYSTEM IN WILMINGTON, DELAWARE ON APRIL 4-5, 2019.</t>
  </si>
  <si>
    <t>WILMINGTON, DE, US</t>
  </si>
  <si>
    <t>CHRISTIANA CARE HEALTH SYSTEM</t>
  </si>
  <si>
    <t>TO PARTICIPATE AS A GUEST LECTURER FOR THE MANAGEMENT OF FACIAL TRAUMA COURSE WITH AO AMERICA IN BOSTON, MASSACHUSETTS ON AUGUST 24-25, 2019.</t>
  </si>
  <si>
    <t>AO NORTH AMERICA</t>
  </si>
  <si>
    <t>TO ATTEND THE AMERICAN ASSOCIATION OF ORAL AND MAXILLOFACIAL SURGEONS (AAOMS) IN BOSTON, MASSACHUSETTS ON SEPTEMBER 17 - 21, 2019.</t>
  </si>
  <si>
    <t>AMERICAN ASSOCIATION OF ORAL A</t>
  </si>
  <si>
    <t>LEE, JENNIFER C</t>
  </si>
  <si>
    <t>TRAVELER WILL SPEAK IN A SESSION ON FUNCTIONAL AMYLOIDS AND ASSEMBLIES IN THE 2019 FASEB SUMMER RESEARCH CONFERENCE ON PROTEIN AGGREGATION, FROM STRUCTURAL VARIANTS TO IN VIVO SEQUELA, IN SNOWMASS, COLORADO FROM JUNE 9-14, 2019. THE SPONSOR WILL BE COVERING A PORTION OF REGISTRATION AS A REIMBURSABLE EXPENSE. FASEB IS AN APPROVED REIMBURSABLE SPONSOR AS PER HHS TRAVEL REGULATIONS. SPONSORSHIP DOCUMENTATION INCLUDES APPROVED ODA MEMO, INVITATION, AND EXPLANATION OF SPONSORSHIP ACCEPTANCE, BUT NO LOI AS ADVISED BY ETHICS SINCE THIS IS NOT AN "IN-KIND" SPONSORSHIP.  REGISTRATION WAS PAID FOR THROUGH POTS ON A GOVERNMENT PURCHASE CARD, AND REIMBURSEMENT WILL BE MADE TO NIH NOT TO THE TRAVELER. REGISTRATION INCLUDES MEALS AND LODGING.  THE NIH WILL COVER ALL OTHER TRAVEL EXPENSES, INCLUDING AIRFARE, REMAINING MIE, AND GROUND TRANSPORTATION. TRAVELER WILL TAKE A TAXI ROUND TRIP FROM RESIDENCE TO AIRPORT.  TRAVELER WILL TAKE A SHUTTLE ROUND TRIP FROM AIRPORT TO LODGING (LODGING IS CONFIRMED BUT NOT RELEASED UNTIL 30 DAYS PRIOR TO THE MEETING, SHUTTLE RATE ATTACHED IN PLACE OF RECEIPT).  LODGING SITES ARE WALKABLE TO MEETING SITE, SO THERE ARE NO ASSOCIATED DAILY TRAVEL COSTS.</t>
  </si>
  <si>
    <t>SNOWMASS, CO, US</t>
  </si>
  <si>
    <t>06/09/2019 -06/14/2019</t>
  </si>
  <si>
    <t>?¿¿THIS TRAVEL IS NOT A CONFERENCE BECAUSE IT MEETS THE FOLLOWING MISSION EXEMPTION: SCIENTIFIC MEETINGS WITH A SPECIFIC INVESTIGATOR OR TEAM REGARDING A SPECIFIC AREA OF SCIENTIFIC INQUIRY, OR PUBLIC HEALTH NEED.
DR. JENNIFER LEE WILL PRESENT A SEMINAR, ?¿¿MEMBRANE INTERACTIONS AND AMYLOID FORMATION OF ??-SYNUCLEIN?¿¿ AT THE UNIVERSITY OF SOUTH FLORIDA IN TAMPA, ON FRIDAY, SEPTEMBER 20, 2019.  THE TRAVELER WILL ARRIVE THE DAY BEFORE THE SEMINAR, AND LEAVE THE NEXT MORNING,
MAKING THE TOTAL TRIP LENGTH FROM 9/19-21/19. THE TRAVELER WILL BE SPONSORED BY THE UNIVERSITY, WHICH WILL
PROVIDE AIRFARE, LODGING AND SOME GROUND TRANSPORTATION.  THE NIH WILL COVER THE REMAINING COSTS, INCLUDING MIE AND REMAINING GROUND TRANSPORTATION.
TRAVELER WILL TAKE A TAXI ROUNDTRIP FROM RESIDENCE TO AIRPORT.
**FLIGHT AND HOTEL INFORMATION WILL BE ADDED AS SOON AS THEY BECOME AVAILABLE FROM THE SPONSOR."</t>
  </si>
  <si>
    <t>UNIVERSITY OF SOUTH FLORIDA TA</t>
  </si>
  <si>
    <t xml:space="preserve">LEE, JUNG-MIN </t>
  </si>
  <si>
    <t>DR. LEE IS INVITED TO SPEAK AT THE 4TH ANNUAL ASIA PACIFIC OVARIAN CANCER LAPAROTOMIC AND LAPAROSCOPIC OPERATION (APOLLO) SYMPOSIUM  BEING HELD IN SHANGHAI, CHINA ON MAY 17- 19, 2019.   IN-KIND: AIRFARE, LODGING (INCLUDES ALL MEALS) , REGISTRATION (NO MEALS), AND GROUND TRANSPORTATION IN CHINA.   AN APPROVED APPENDIX 8 IS INCLUDED FOR THE USE OF BUSINESS CLASS TICKETS.</t>
  </si>
  <si>
    <t>FUDAN UNIVERSITY</t>
  </si>
  <si>
    <t>05/15/2019 -05/20/2019</t>
  </si>
  <si>
    <t>LEE, MARY R</t>
  </si>
  <si>
    <t>DR. MARY LEE WILL BE PRESENTING OXYTOCIN PENETRATION TO THE BRAIN FROM OLFACTORY AND OTHER PERIPHERAL SITES AT THE TALLER REG PEP 2019 CONFERENCE IN MEXICO CITY, MEXICO FROM AUGUST 8-10,2019.  NIH APPROVED.   REGISTRATION WAIVED.  SPONSOR PROVIDING THREE BREAKFASTS, THREE LUNCHES AND THREE DINNERS.</t>
  </si>
  <si>
    <t>UNIVERSIDAD NACIONAL AUTONOMA</t>
  </si>
  <si>
    <t>08/08/2019 -08/11/2019</t>
  </si>
  <si>
    <t xml:space="preserve">LEE, MI KYEONG </t>
  </si>
  <si>
    <t>MI KYEONG LEE HAS BEEN INVITED TO SPEAK AT THE KOREA ENVIRONMENTAL INDUSTRY AND TECHNOLOGY INSTITUTE AND THE ENVIRONMENTAL HEALTH SCIENCE RESEARCH CENTER FOR THE IOWA ENVIRONMENTAL LUNG DISEASE INTERNATIONAL SYMPOSIUM AT THE UNIVERSITY OF IOWA ON JULY 12-13, 2019. TRAVELER WILL ALSO ATTEND INSTRUCTOR-LED TRAINING AT UNIVERSITY OF WASHINGTON SCHOOL OF PUBLIC HEALTH FOR SUMMER INSTITUTE IN STATISTICAL GENETICS ON JULY 15-24, 2019. TRAVEL DATES ARE JULY 11-24/25, 2019. THE SPONSOR, UNIVERSITY OF IOWA, WILL PROVIDE IN-KIND ECONOMY AIRFARE, LODGING, AND MEALS (BLD ON 7/12 AND BL ON 7/13). DR. LEE IS REQUESTING APPROVAL OF ACTUAL SUBSISTENCE FOR SPONSOR IN-KIND LODGING VALUED AT 119.00 WHICH IS 126 PERCENT OF THE GOVERNMENT ALLOWANCE OF 94.00. THIS PERCENTAGE FALLS WITHIN THE 300 PERCENT THRESHOLD ALLOWED BY THE FTR. THE SPONSOR HAS NOTED THAT ALL OTHER NON-FEDERAL PARTICIPANTS WILL BE PROVIDED WITH THE SAME ACCOMMODATIONS. REGISTRATION WAS PAID BY THE GOVERNMENT IMPAC PURCHASE CREDIT CARD IN THE AMOUNT OF $1725 FOR THE INSTRUCTOR-LED TRAINING. REGISTRATION DOES NOT INCLUDE AIRFARE, LODGING, OR MEALS. ETHICS APPROVAL OBTAINED ON 06/21/2019. EFFICIENT SPENDING APPROVAL OBTAINED ON 06/21/2019 AND IS INCLUDED IN THE SCANNED DOCUMENTS PORTION OF THIS AUTHORIZATION, ATTACHMENT G. NO EFFICIENT SPENDING APPROVAL NEEDED ON THE INSTRUCTOR-LED TRAINING PORTION OF THIS TRIP. WA IS NOT TAX EXEMPT.</t>
  </si>
  <si>
    <t>07/11/2019 -07/25/2019</t>
  </si>
  <si>
    <t xml:space="preserve">LEGGIO, LORENZO </t>
  </si>
  <si>
    <t>DR. LEGGIO WAS INVITED TO GIVE A SEMINAR IN THE MOLECULAR PHARMACOLOGY AND PHYSIOLOGY GRADUATE PROGRAM SEMINAR SERIES AND TO MEET WITH FACULTY AND TRAINEES. HE WAS ALSO INVITED TO VISIT THE BROWN UNIVERSITY CENTER FOR ALCOHOL AND ADDICTION STUDIES AND TO MEET WITH FACULTY AND TRAINEES THERE AS WELL. THIS IS CONSISTENT WITH DR. LEGGIO'S JOB DUTIES IN DISSEMINATING SCIENTIFIC FINDINGS, INCLUDING NIAAA-FUNDED RESEARCH CONDUCTED IN LEGGIO'S LAB.  EO APPROVED DECEMBER 3, 2018</t>
  </si>
  <si>
    <t>PROVIDENCE, RI, US</t>
  </si>
  <si>
    <t>BROWN UNIVERSITY PROVIDENCE RI</t>
  </si>
  <si>
    <t>DR. LEGGIO WILL BE ATTENDING THE 2019 INTERNATIONAL CONFERENCE ON APPLICATION OF NEUROIMAGING TO ALCOHOLISM (ICANA-4) MEETING SCHEDULE FOR JULY 19-21 AT YALE UNIVERSITY IN NEW HAVEN, CT.  NIH APPROVED JANUARY 17, 2019.</t>
  </si>
  <si>
    <t xml:space="preserve">LEHMANN, TOVI </t>
  </si>
  <si>
    <t>TEACH IN THE GENE-DRIVE CLASS ORGANIZED BY TARGET MALARIA
PRESENT OUR GROUP'S WORK IN THE ANNUAL MEETING OF THE PAN AFRICAN MOSQUITO CONTROL ASSOCIATION PAMCA AND CONTRIBUTE TO DISCUSSIONS OF OTHER PRESENTATIONS. USE BOTH MEETING TO INTERACT WITH COLLEAGUES AND IDENTIFY NEW COLLABORATORS FOR FUTURE STUDIES.  ANNUAL LEAVE REQUESTED. SUBMITTED IN TWO PARTS DUE TO CROSSING OF THE FISCAL YEAR</t>
  </si>
  <si>
    <t>YAOUNDE, , CMR</t>
  </si>
  <si>
    <t>09/17/2019 -09/30/2019</t>
  </si>
  <si>
    <t xml:space="preserve">LEIBENLUFT, ELLEN </t>
  </si>
  <si>
    <t>THE EVENTS IN THIS TA WERE APPROVED AS AN EXEMPTION UNDER THE CATEGORY: TO ATTEND SCIENTIFIC MEETINGS BY NIMH EXECUTIVE OFFICER ON 2/12/19.
WILL BE PRESENTING AT  THE FLORIDA INTERNATIONAL UNIVERSITY  FOR THE CENTER CHILDREN AND FAMILIES. DR. LEIBENLUFT  SI REQUESTING APPROVAL OF ACTUAL SUBSISTENCE FOR SPONSOR  IN-KIND LODGING VALUED AT $185 WHICH IS 131% OF THE GOVERNMENT ALLOWANCE OF $141.00. THIS PERCENTAGE FALLS WITHIN THE 300% THRESHOLD ALLOWED BY THE FTR. THE SPONSOR HAS NOTED THAT ALL OTHER NON-FEDERAL PARTICIPANTS WILL BE PROVIDED WITH THE SAME ACCOMMODATIONS."
STILL AWAITING OFFICIAL DUTY APPROVAL FROM ETHICS DEPARTMENT.</t>
  </si>
  <si>
    <t>FLORIDA INTERNATIONAL UNIVERSI</t>
  </si>
  <si>
    <t>THE EVENTS IN THIS TA WERE APPROVED UNDER THE CATEGORY: TO ATTEND SCIENTIFIC MEETINGS BY THE NIMH EXECUTIVE OFFICER ON 12/18/18.
TRAVELERS MOBILE #240-645-3214
DR. LEIBENLUFT WILL BE ATTENDING  AND PRESENTING FOR THE UNIVERSITY DE SAO PAULO(USP) APRIL 9-11,2019 AND  APRIL 12-14,2019 AT PORTO ALEGRE CONFERENCE CENTER .</t>
  </si>
  <si>
    <t>UNIVERSIDADE FEDERAL DO RIO GR</t>
  </si>
  <si>
    <t>THE EVENTS IN THIS TA WERE APPROVED AS AN EXEMPTION UNDER THE CATEGORY: TO ATTEND SCIENTIFIC MEETINGS BY THE NIMH EXECUTIVE OFFICER ON 5/16/19.
DR. LEIBENLUFT WILL BE ATTENDING AMERICAN PSYCHIATRIC ASSOCIATION  WORKSHOP ON DEVELOPING CRITERIA FOR A DIS ORDER  OF PATHOLOGICAL GRIEVING .</t>
  </si>
  <si>
    <t>06/02/2019 -06/03/2019</t>
  </si>
  <si>
    <t>LEI, ELISSA P</t>
  </si>
  <si>
    <t>TRAVEL AS AN INVITED SPEAKER AT THE UNIVERSITY OF VIRGINIA SCHOOL OF MEDICINE MAY 6-7, 2019. SPONSORED TRAVEL. SPONSOR WILL PROVIDE LODGING LOWER THAN THE GOVERNMENT RATE, PARKING AND MEALS (D-5/5-6, B,L-5/6-7), IN-KIND. SPONSOR WILL BOOK A ROOM AT THE GRADUATE HOTEL IN CHARLOTTESVILLE (SEE ATTACHMENT WITH ADDRESS AND CONTACT INFO).</t>
  </si>
  <si>
    <t>05/05/2019 -05/07/2019</t>
  </si>
  <si>
    <t>LEIKIN, SERGEY L</t>
  </si>
  <si>
    <t>05/27/2019 - 06/2/2019; TOKYO CITY, JAPAN; ON 5/29- 30/19, TO HAVE MEETINGS AND DISCUSSIONS WITH YOUNG SCIENTISTS AT NIPPI RESEARCH INSTITUTES.  ON 5/31-6/1/19, TO PRESENT A TALK ENTITLED, COLLAGEN TRAFFICKING IN CELL AT THE 51ST ANNUAL MEETING OF THE JAPANESE SOCIETY FOR MATRIX BIOLOGY AND MEDICINE. OWT WAS NOT USED FOR AIRFARE OR LODGING AS THE SPONSOR MADE THE AIRFARE AND LODGING ARRANGEMENTS AND IS COVERING BOTH IN KIND. SPONSOR IS ALSO COVERING IN KIND DINNER ON 5/28,  BREAKFAST, LUNCH &amp; DINNER ON 5/29-6/1 AND BREAKFAST ON 6/2.  NOTE: TRAVELER IS LEAVING FROM BOSTON, MA TO TOKYO, JAPAN.  PLEASE SEE PRICE COMPARISON ATTACHED (IT WILL BE MORE COST EFFICIENT FOR THE TRAVELER TO LEAVE FROM HOME IN WINHALL, VERMONT AND DRIVE TO LOGAN AIRPORT IN BOSTON, MA RATHER THAN LEAVING FROM LOCAL RESIDENT IN FREDERICK, MD). TRAVELER WILL USE POV R/T HOME IN VERMONT TO BOSTON AIRPORT 5/27 &amp; 6/2. TRAVELER WILL USE BOSTON AIRPORT ECONOMY PARKING 5/27-6/2. NO HONORARIUM AND NO FEDERAL FUNDS STATEMENT ATTACHED.</t>
  </si>
  <si>
    <t>JAPANESE SOCIETY FOR MATRIX BI</t>
  </si>
  <si>
    <t>05/27/2019 -06/02/2019</t>
  </si>
  <si>
    <t>07/1419 - 7/19/19; NEW LONDON, NH; TO PRESENT A TALK ENTITLED PORCOLLAGEN TRAFFICKING AND QUALITY CONTROL OF CELLS AT THE GRC COLLAGENS AND ASSOCIATED MOLECULES SUPPORTING ORGAN STRUCTURE AND FUNCTION. OWT WAS USED FOR AIRFARE. OWT WAS NOT USED FOR LODGING AS THE TRAVELER WAS DIRECTED TO MAKE LODGING ARRANGEMENTS THROUGH THE CONFERENCE ORGANIZER. SPONSOR PROVIDING REGISTRATION IN-KIND FOR $920 AND REGISTRATION INCLUDES, LODGING, AND MEALS. MEALS PROVIDED ARE DINNER ON 7/14, BREAKFAST LUNCH, AND DINNER ON 7/15-18&amp; BREAKFAST ON 7/19. TRAVELER WILL USE THE CONCORD COACH BUS R/T TO CONFERENCE SITE TO BOSTON AIRPORT 7/14&amp;19. TRAVELER WILL USE ECONOMY PARKING AT AIRPORT 7/14-19. TRAVELER WILL USE POV R/T FROM RESIDENCE TO AIRPORT ON 7/14 &amp; 7/19. NO FEDERAL FUNDS AND NO HONORARIUM STATEMENT ATTACHED.</t>
  </si>
  <si>
    <t>MERRIMACK COUNTY, NH, US</t>
  </si>
  <si>
    <t>GORDON RESEARCH CONFERENCES CO</t>
  </si>
  <si>
    <t>LENARDO, MICHAEL J</t>
  </si>
  <si>
    <t>DR. MICHAEL LENARDO HAS BEEN INVITED TO PRESENT A SEMINAR AT THE SINO-US PRIMARY IMMUNODEFICIENCY DISEASES (PID) WORKSHOP IN CHILDREN'S HOSPITAL, FUDAN UNIVERSITY IN SHANGHAI, CHINA. NO FEDERAL FUNDS WILL BE USED BY THE SPONSOR TO PROVIDE FOR OR REIMBURSE TRAVEL EXPENSES.   NO HONORARIUM MAY BE ACCEPTED BY THE EMPLOYEE. NOTE: HE WILL HAVE A PERSONAL/FAMILY EVENT IN SAN FRANCISCO, SO, THEREFORE HE WILL DEPARTURE FROM SFO AIRPORT TO CHINA.  ALL THE EXPENSES BEFORE APRIL 15 WILL BE PAID FROM HIS OWN POCKET.</t>
  </si>
  <si>
    <t>CHILDRENS HOSPITAL OF FUDAN UN</t>
  </si>
  <si>
    <t>04/15/2019 -04/20/2019</t>
  </si>
  <si>
    <t>DR. LENARDO HAS BEEN INVITED TO PRESENT A SEMINAR AT THE VCI SYMPOSIUM IN VANDERBILT UNIVERSITY MEDICAL CENTER. ON MAY 2, 2019.  NO FEDERAL FUNDS WILL BE USED BY THE SPONSOR TO PROVIDE FOR OR REIMBURSE TRAVEL EXPENSES.   NO HONORARIUM MAY BE ACCEPTED BY THE EMPLOYEE.</t>
  </si>
  <si>
    <t>DR. LENARDO HAS BEEN INVITED TO PRESENT A SEMINAR ENTITLED: MG2+ REGULATION OF THE IMMUNE RESPONSE AT THE INNOVATIVE GENOMICS INSTITUTE SPECIAL SEMINARS AT THE UNIVERSITY OF CALIFORNIA, BERKELEY, IN BERKELEY, CA.  NO FEDERAL FUNDS WILL BE USED BY THE SPONSOR TO PROVIDE FOR OR REIMBURSE TRAVEL EXPENSES.   NO HONORARIUM MAY BE ACCEPTED BY THE EMPLOYEE.</t>
  </si>
  <si>
    <t>UNIVERSITY OF CALIFORNIA BERKE</t>
  </si>
  <si>
    <t>DR. LENARDO HAS BEEN INVITED TO PRESENT A SEMINAR ENTITLED: "MG2+ REGULATION OF THE IMMUNE RESPONSE," IN THE COMPLEX IMMUNE DYSREGULATION SYNDROMES: "DISCOVERY, DIAGNOSIS, TREATMENT SYMPOSIUM  AT THE CHILDREN'S HOSPITAL OF PHILADELPHIA. NO FEDERAL FUNDS WILL BE USED BY THE SPONSOR TO PROVIDE FOR OR REIMBURSE TRAVEL EXPENSES.   NO HONORARIUM MAY BE ACCEPTED BY THE EMPLOYEE. AEA STATEMENT: THE HOTEL RATE IS OVER THE GOVERNMENT RATE ALLOWED, HOWEVER, IT IS IN-KIND AND THE SPONSOR OFFERS THE SAME TO ALL PARTICIPANTS.</t>
  </si>
  <si>
    <t>06/06/2019 -06/07/2019</t>
  </si>
  <si>
    <t>DR. MICHAEL LENARDO WILL PRESENT A SEMINAR AT THE FASEB SRC ON SIGNAL TRANSDUCTION IN THE IMMUNE SYSTEM IN HALIFAX, NOVA SCOTIA, CANADA.  NO FEDERAL FUNDS WILL BE USED BY THE SPONSOR TO PROVIDE FOR OR REIMBURSE TRAVEL EXPENSES.  NO HONORARIUM MAY BE ACCEPTED BY THE EMPLOYEE.</t>
  </si>
  <si>
    <t>LEONARD, WARREN J</t>
  </si>
  <si>
    <t>DR. WARREN LEONARD WILL BE TRAVELING TO CHICAGO, IL TO ATTEND THE 2019 AAP/ASCI/APSA JOINT MEETING AS PART OF HIS RESPONSIBILITIES AS COUNCIL MEMBER OF AAP. THIS IS A REIMBURSABLE SPONSORED TRIP, DOCUMENTATION ATTACHED. SPONSOR IS COVERING FLIGHT, LODGING, SOME MEALS AND GROUND TRANSPORTATION. REGISTRATION WAS PAID THROUGH POTS.</t>
  </si>
  <si>
    <t>ASSOCIATION OF AMERICAN PHYSIC</t>
  </si>
  <si>
    <t>04/05/2019 -04/07/2019</t>
  </si>
  <si>
    <t>DR. WARREN LEONARD WILL TRAVEL TO BOSTON, MA TO SPEAK AT THE 19TH ANNUAL MEETING OF FOCIS. SPONSOR IS COVERING 2 OUT OF THE 4 NIGHTS OF HOTEL. THE CONFERENCE HOTEL PRICE IS ABOVE PER DIEM, AND THE SPONSOR REQUIRES SPEAKERS TO STAY AT THE CONFERENCE HOTEL IN ORDER TO COVER THAT EXPENSE. AEA FORM ATTACHED FOR THE OTHER TWO NIGHTS.</t>
  </si>
  <si>
    <t>FEDERATION OF CLINICAL IMMUNOL</t>
  </si>
  <si>
    <t>DR. WARREN LEONARD WILL TRAVEL TO SAN FRANCISCO, CA ON JUNE 30, 2019 AS AN INVITED SPEAKER AT THE INTERNATIONAL CONFERENCE ON IMMUNITY AND IMMUNOCHEMISTRY. THE SPONSOR IS PROVIDING FIFTY PERCENT OF THE REGISTRATION AND LODGING FEES. THE OTHER FIFTY PERCENT OF REGISTRATION, INCLUDING LODGING, WAS PAID THROUGH POTS. DR. LEONARD WILL RETURN ON JULY 3, 2019.</t>
  </si>
  <si>
    <t>06/30/2019 -07/03/2019</t>
  </si>
  <si>
    <t>EDIT 9.13.19: ATTACHED REVISED LOI, FLIGHT AND HOTEL ITINERARIES. EDITED THE EXPENSES FOR FLIGHT AND LODGING. LODGING IS 111 PERCENT HIGHER THAN PER DIEM. END EDIT THIS IS NOT A CONFERENCE BECAUSE IT MEETS ONE OF THE OTHER NIH DEFINED MISSION EXEMPTIONS: DR. LEONARD IS INVITED TO DELIVER A LECTURE AT COLUMBIA UNIVERSITY. HE WILL DEPART ON SEPTEMBER 24 AND RETURN ON SEPTEMBER 26. FLIGHT HAS NOT BEEN PURCHASED BY SPONSOR AT SUBMIT TIME. FLIGHT AND HOTEL RESERVATION WILL BE ATTACHED WHEN AVAILABLE.</t>
  </si>
  <si>
    <t>LEOPOLD, DAVID A</t>
  </si>
  <si>
    <t>THE EVENTS IN THIS TA WERE APPROVED AS AN EXEMPTION UNDER THE CATEGORY: SITE AND TECHNICAL ASSISTANCE BY THE NIMH EXECUTIVE OFFICER ON 12/4/18.
DR. DAVID LEOPOLD WILL TRAVEL TO PASADENA, CA ON APR 7 - 9, 2019, TO ATTEND A ROUTINE (EVERY TWO YEARS) SCIENTIFIC ADVISORY BOARD MEETING OF THE CONTE CENTER FOR THE NEUROBIOLOGY OF SOCIAL DECISION MAKING, CALIFORNIA INSTITUTE OF TECHNOLOGY, OF WHICH HE IS A SERVING MEMBER.</t>
  </si>
  <si>
    <t>PASADENA, CA, US</t>
  </si>
  <si>
    <t>CALTECH PASADENA CA</t>
  </si>
  <si>
    <t>THE EVENTS IN THIS TA WERE APPROVED AS AN EXEMPTION UNDER THE CATEGORY: TO ATTEND SCIENTIFIC MEETINGS BY THE NIMH EXECUTIVE OFFICER ON 9/20/18.
TRAVELER CELL: 240-899-3889 
DR. DAVID LEOPOLD HAS BEEN INVITED TO GIVE A PRESENTATION AT THE AS-NIH-TMU JOINT NEUROSCIENCE SYMPOSIUM BEING HELD AT ACADEMIA SINICA IN TAIPEI, TAIWAN ON APR 23 - 25, 2019.  THE EXCHANGE OF RESEARCH DATA IS AN INTEGRAL COMPONENT OF SCIENTIFIC ADVANCEMENT AND INNOVATION; THUS THIS ACTIVITY IS FULLY CONSISTENT WITH THE NIH MISSION.   4 NIGHTS LODGING AT DORMITORY, 1 NIGHT AT HOTEL (DUE TO LACK OF SPACE). ALL NIGHTS LODGING UNDER PER DIEM AND BOOKED BY SPONSOR.</t>
  </si>
  <si>
    <t>THE EVENTS IN THIS TA WERE APPROVED AS A NON-NIMH HOSTED CONFERENCE OR MEETING BY THE OFFICE OF FINANCIAL MANAGEMENT ON 1/8/19.
DR. DAVID LEOPOLD HAS BEEN INVITED TO SPEAK AT THE 2019 COLD SPRING HARBOR LABORATORY (CSHL) COURSE: VISION - A PLATFORM FOR LINKING CIRCUITS, PERCEPTION AND BEHAVIOR, ON JUNE 23 - 25, 2019 AT THE LABORATORY?¿¿S BANBURY CONFERENCE CENTER LOCATED ON THE NORTH SHORE OF LONG ISLAND, NEW YORK.  GIVING A PRESENTATION IN A SCIENTIFIC COURSE WORKSHOPS OFFERS COURSE ATTENDEES THE OPPORTUNITY TO DISCUSS AND EVALUATE THE MOST RECENT RESEARCH DATA AND ELUCIDATE EMERGING TRENDS THUS, THIS ACTIVITY IS FULLY CONSISTENT WITH THE MISSION AND AUTHORITY OF THE NIH AND WAS PRE-APPROVED ON JAN 8, 2019. NO LODGING CONFIRMATION DUE TO BEING SPONSORED IN KIND ON CAMPUS HOUSING.</t>
  </si>
  <si>
    <t>THE EVENTS IN THIS TA WERE APPROVED AS A NON-NIMH HOSTED CONFERENCE OR MEETING BY THE OFFICE OF FINANACIAL MANAGEMENT ON 4/1/19.
TRAVELER CELL:240-899-3889.  
2019 BRAIN AND BEHAVIORAL EVOLUTION IN PRIMATES WORKSHOP - DR. DAVID LEOPOLD HAS BEEN INVITED TO GIVE A
PRESENTATION AT THE INTERNATIONAL WORKSHOP, "BRAIN AND BEHAVIORAL EVOLUTION IN PRIMATES" ON SEP 25 - 29, 2019, IN ERICE, SICILY,
ITALY.</t>
  </si>
  <si>
    <t>ETTORE MAJORANA FOUNDATION FOR</t>
  </si>
  <si>
    <t>LE PICHON, CLAIRE E</t>
  </si>
  <si>
    <t>4/21-4/30 TAIPEI, TAIWAN AND CLEAR WATER BAY, HONG KONG; LEG 1; 4/21-4/26;TAIPEI, TAIWAN, TO ATTEND AND PRESENT A TALK ENTITLED "A COMMON STRESS RESPONSE PATHWAY FOR NEURODEVELOPMENT, NEURODEGENERATIVE DISEASE AND PAIN." AT THE INSTITUTE OF CELLULAR AND ORGANISMIC BIOLOGY FOR THE AS-NIH JOINT NEUROSCIENCE SYMPOSIUM.  PLEASE NOTE - THERE ARE TWO VENUES FOR THIS SYMPOSIUM -- 4/22, 4/23, 4/25 OF THIS SYMPOSIUM WILL BE HELD ON THE ACADEMIA SINICA CAMPUS AND 4/24 OF THE SYMPOSIUM WILL BE HELD AT THE GREAT ROOTS FORESTRY SPA RESORT.  OWT WAS NOT USED FOR AIRFARE OR LODGING AS THE SPONSOR MADE THE AIRFARE AND LODGING ARRANGEMENTS AND IS COVERING BOTH IN- KIND.  SPONSOR IN TAIWAN IS ALSO COVERING 4 NIGHTS OF LODGING, MEALS (BREAKFAST, LUNCH AND DINNER ON 4/22- 4/25, AND ALL GROUND TRANSPORTATION IN-KIND. ON 4/24 ONE NIGHT OF LODGING WILL BE PROVIDED BY THE SPONSOR IN HONG KONG AT THE GREAT ROOTS FORESTRY SPA RESORT ?¿¿ ADDRESS 79, CHAJIAO, SANXIA DIST., NEW TAIPEI CITY 237, TAIWAN, R.O.C. THERE IS NO REGISTRATION TO INVITED SPEAKERS FOR THIS SYMPOSIUM. ALL OTHER TRAVEL EXPENSES ARE COVERED BY NIH. LEG 2; 4/26 - 4/30 CLEAR WATER BAY, HONG KONG. TRAVELER WILL FLY FROM TAIWAN TO HONG KONG TO VISIT AND COLLABORATE WITH FELLOW RESEARCHERS.  ON 4/29 - TRAVELER WILL PRESENT A TALK AT THE UNIVERSITY ENTITLED "A COMMON STRESS RESPONSE PATHWAY FOR NEURODEVELOPMENT, NEURODEGENERATIVE DISEASE, AND PAIN" AT THE HONG KONG UNIVERSITY OF SCIENCE AND TECHNOLOGY. TRAVELER WILL BE STAYING WITH FAMILY ON 4/26, 4/27, AND 4/29 WHILE IN HONG KONG.  ON 4/28 UNIVERSITY IS COVERING A 1 NIGHT STAY IN-KIND AT THE LODGE ON CAMPUS. THE ADDRESS IS LI DAK SUM YIP YIO CHIN KENNETH LI CONFERENCE LODGE,
THE HONG KONG UNIVERSITY OF SCIENCE AND TECHNOLOGY, CLEAR WATER BAY, KOWLOON, HONG KONG.  FLIGHT WAS ALREADY COVERED BY TAIWAN SPONSOR. M&amp;IE AND GROUND TRANSPORTATION WILL BE COVERED BY NIH.</t>
  </si>
  <si>
    <t>04/21/2019 -04/30/2019</t>
  </si>
  <si>
    <t>09/16/2019 ?¿¿ 09/18/2019 PHILADELPHIA, PA;  09/17/2019; TRAVELER WILL ATTEND THE UNIVERSITY OF JEFFERSON DEPARTMENT OF NEUROSCIENCE SEMINAR SERIES TO PRESENT A TALK ENTITLED "ENHANCING THE BENEFITS OF DLK INHIBITION IN A MOUSE MODEL OF ALS BY RESTORING AN ADAPTIVE NEURONAL RESPONSE."  THE UNIVERSITY WILL BE COVERING THE COSTS OF THE TRAIN TICKET, HOTEL ACCOMMODATIONS FOR 2 NIGHTS, LUNCH, AND DINNER ON 09/17.  NIH WILL BE COVERING ALL GROUND TRANSPORTATION AND SOME M&amp;IE EXPENSES.</t>
  </si>
  <si>
    <t>LEVENS, DAVID L</t>
  </si>
  <si>
    <t>DR. LEVENS WILL PRESENT: MYC DNA STRUCTURE AND TOPOLOGY AND CONTROL OF TRANSCRIPTION, AT THE UC DAVIS JOINT SEMINARS IN MOLECULAR BIOLOGY BEING HELD IN DAVIS, CA ON APRIL 2, 2019. IN-KIND: AIRFARE, LODGING (NO BREAKFAST), MEALS (D 4/1; BLD 4/2; B 4/3), AND HOST-PROVIDED POV GROUND TRANSPORTATION.
DR. LEVENS IS REQUESTING APPROVAL OF ACTUAL SUBSISTENCE FOR SPONSOR IN-KIND LODGING VALUED AT $139 WHICH IS 111% OF THE GOVERNMENT ALLOWANCE OF $125. THIS PERCENTAGE FALLS WITHIN THE 300% THRESHOLD ALLOWED BY THE FTR.  THE SPONSOR HAS NOTED THAT ALL OTHER NON-FEDERAL PARTICIPANTS WILL BE PROVIDED WITH THE SAME ACCOMMODATIONS.</t>
  </si>
  <si>
    <t>LEVINE, ARIEL J</t>
  </si>
  <si>
    <t>THE TRAVELER HAS BEEN INVITED TO ATTEND AND PRESENT AT THE MONTREAL CONFERENCE ON PAIN CIRCUITS AT THE INSTITUT DE RECHERCHES CLINIQUES DE MONTREAL (IRCM) FROM AUGUST 2, 2019 TO AUGUST 3, 2019 IN MONTREAL, CANADA. TITLE OF TALK IS SPINAL CORD BIOLOGY AT SINGLE CELL RESOLUTION.TRAVELER WILL DEPART FROM DC ON 08/01 AND ARRIVE THE SAME DAY TO CANADA. TRAVELER WILL DEPART ON 08/04 FROM CANADA AND ARRIVE THE SAME DAY TO DC.  SPONSOR, IRCM, WILL PAY IN-KIND FOR LODGING FROM 8/1 TO 8/3 AND MEALS FROM 8/2-8/3 (EXCEPT FOR 8/2 DINNER). THE TRAVELER WILL STAY AT THE LA CITADELLE HOTEL FROM 08/01 TO 08/04 AT THE RATE OF 151.40USD/NIGHT WHICH IS BELOW THE ALLOWED PER DIEM OF 176USD. THE SPONSOR HAS NOTED THAT ALL OTHER NON-FEDERAL PARTICIPANTS WILL BE PROVIDED WITH THE SAME ACCOMMODATIONS. ODA IS APPROVED AND ATTACHED. CONFIRMED WITH THE SPONSOR THAT NO HONORARIUM WILL BE GIVEN AND NO FEDERAL FUNDS WILL BE USED TO SUPPORT THIS TRAVEL. TRAVEL IS STE APPROVED IN SPARC AND APPROVED BY DR. ROLE.</t>
  </si>
  <si>
    <t>INSTITUT DE RECHERCHES CLINIQU</t>
  </si>
  <si>
    <t>LEVINE, MARK A</t>
  </si>
  <si>
    <t>INVITED PRESENTER AT THE ALBERT EINSTEIN CANCER CENTER SPECIAL SEMINAR AT ALBERT EINSTEIN COLLEGE OF MEDICINE IN BRONX, NEW YORK ON MAY 6, 2019. TWO NIGHTS OF LODGING WILL BE SPONSORED IN KIND. HOTEL CONFIRMATION TO BE PROVIDED BY SPONSOR. DR. LEVINE WILL BE DRIVING HIMSELF TO NEW YORK AND BACK. DR. LEVINE HAS BEEN INFORMED THAT HE WILL BE REIMBURSED UP TO THE LOWEST COST EFFECTIVE MODE OF TRAVEL IF HE WERE TO FLY INSTEAD OF DRIVE.</t>
  </si>
  <si>
    <t>INVITED TO SPEAK ON ASCORBIC ACID PHYSIOLOGY AND PHARMACOKINETICS AT THE 48TH ANNUAL INTERNATIONAL ORTHOMOLECULAR MEDICINE TODAY CONFERENCE IN VANCOUVER, CANADA ON MAY 31 THROUGH JUNE 2, 2019.  RT AIRFARE, 3 NIGHTS LODGING, DINNER ON 6/1, REGISTRATION OF $595 (THAT INCLUDES TWO LUNCHES 5/31 AND 6/1) ARE SPONSORED IN-KIND.THE CONFERENCE IS HELD AT THE FAIRMONT HOTEL VANCOUVER, WHERE DR. LEVINE WILL BE STAYING. AWAITING HOTEL CONFIRMATION FROM SPONSOR.</t>
  </si>
  <si>
    <t>INTERNATIONAL SOCIETY FOR ORTH</t>
  </si>
  <si>
    <t>05/30/2019 -06/02/2019</t>
  </si>
  <si>
    <t>LEVINE, STEWART J</t>
  </si>
  <si>
    <t>THIS TRAVEL IS NOT A CONFERENCE BECAUSE IT MEETS THE FOLLOWING MISSION EXEMPTION: SCIENTIFIC MEETINGS WITH A SPECIFIC INVESTIGATOR OR TEAM REGARDING A SPECIFIC AREA OF SCIENTIFIC INQUIRY, OR PUBLIC HEALTH NEED. STEWART LEVINE WILL BE ATTENDING THE VISITING PULMONARY SCHOLAR PROGRAM AT UNC CHAPEL HILL TO PRESENT A LECTURE ENTITLED "THE EMERGING ROLE OF APOLIPOPROTEIN PATHWAYS IN THE PATHOGENESIS AND TREATMENT OF ASTHMA.". THE MEETING??IS FROM APRIL 10-11, 2019 IN CHAPEL HILL, NC. THE UNIVERSITY OF NORTH CAROLINA??WILL SPONSOR AIRFARE, MEALS, GROUND TRANSPORTATION, AND LODGING.</t>
  </si>
  <si>
    <t xml:space="preserve">LEVY, DANIEL </t>
  </si>
  <si>
    <t>SPONSORED TRIP TO CANNES FRANCE TO SPEAK AT THE HOMAGE MEETING AND THE BIOMARKER HF MEETING. CAS APPROVED; SPONSOR IS PAYING FOR FLIGHT, LODGING, GROUND TRANSPORTATION AND SOME MEALS.</t>
  </si>
  <si>
    <t>CANNES, , FRA</t>
  </si>
  <si>
    <t>INSERM PARIS</t>
  </si>
  <si>
    <t>SUPV MEDICAL OFFICER (C)</t>
  </si>
  <si>
    <t>04/24/2019 -04/29/2019</t>
  </si>
  <si>
    <t>THIS TRAVEL IS NOT A CONFERENCE BECAUSE IT MEETS THE FOLLOWING MISSION EXEMPTIONS. 
 SCIENTIFIC MEETINGS WITH THE MEMBERS OF THE AMERICAN SOCIETY FOR PREVENTIVE CARDIOLOGY REGARDING HYPERTENSION. DR. LEVY HAS BEEN INVITED TO SPEAK TO MEMBERS OF THE AMERICAN SOCIETY FOR PREVENTIVE CARDIOLOGY AND RECEIVE THE JOE STOKES III AWARD FOR HIS LIFETIME ACHIEVEMENT IN PREVENTIVE CARDIOLOGY.</t>
  </si>
  <si>
    <t>AMERICAN SOCIETY OF PREVENTIVE</t>
  </si>
  <si>
    <t>07/20/2019 -07/20/2019</t>
  </si>
  <si>
    <t>CONFERENCE APPROVAL ATTACHED- CONFERENCE NOT IN CGE.
DR. LEVY WILL BE TRAVELING TO SCOTLAND TO ATTEND THE SIR JAMES MACKENZIE INSTITUTE FOR EARLY DIAGNOSIS INAUGURAL EVENT. DR. LEVY HAS BEEN INVITED TO SPEAK AT THE INAUGURAL EVENT OF THE NEW SIR JAMES MACKENZIE INSTITUTE FOR EARLY DIAGNOSIS CELEBRATION IN ST ANDREWS SCOTLAND. THE INAUGURATION OF A MEDICAL INSTITUTE AT ST. ANDREWS WHERE DR. PAUL DUDLEY WHITE HAD STUDIED IN THE 1920S. DR. LEVY HAS BEEN ASKED TO SPEAK ON THE SCIENCE OF THE FRAMINGHAM HEART STUDY, AND HOW IDEAS AND OBSERVATIONS BY DR. WHITE INFLUENCE THE DEVELOPMENT OF HIS WORK IN NEW ENGLAND.</t>
  </si>
  <si>
    <t>ST ANDREWS, , GBR</t>
  </si>
  <si>
    <t>UNIVERSITY OF ST ANDREWS</t>
  </si>
  <si>
    <t>09/21/2019 -09/24/2019</t>
  </si>
  <si>
    <t>LEWANDOSKI, MARK B</t>
  </si>
  <si>
    <t>RESCHEDULED FROM NOV 12, 2018. NOTE - THE ORIGINAL TANUM0HY1I FOR THIS TRAVEL WAS APPROVED ON 3/19/19. HOWEVER, THE AMENDMENT TO THIS TA WAS INADVERTENTLY CANCELLED REQUIRING THE RECREATION OF THIS TRAVEL UNDER THIS TANUM0KQEB. TO PRESENT AN INVITED TALK TO THE CENTER FOR ORGANOGENESIS SEMINAR SERIES, UNIVERSITY OF MICHIGAN, ANN ARBOR, MI. SPONSOR PROVIDING IN KIND AIRFARE, LODGING, DINNER ON 4/8, BREAKFAST, LUNCH AND DINNER ON SEMINAR DAY 4/9, AND BREAKFAST ON 4/10 AND GROUND TRANSPORTATION IN MI.  DR. LEWANDOSKI IS REQUESTING APPROVAL OF ACTUAL SUBSISTENCE FOR SPONSOR IN-KIND LODGING VALUED AT $184, WHICH IS 153% OF THE GOVERNMENT ALLOWANCE OF $120.  THIS PERCENTAGE FALLS WITHIN THE 300% THRESHOLD ALLOWED BY THE FTR.  THE SPONSOR HAS NOTED THAT ALL OTHER NON-FEDERAL PARTICIPANTS WILL BE PROVIDED WITH THE SAME ACCOMMODATIONS.</t>
  </si>
  <si>
    <t>TO PROVIDE AN INSTRUCTIONAL TALK AND PARTICIPATE IN WORKSHOP ACTIVITIES OF THE COLD SPRING HARBOR LABORATORY SUMMER COURSE, MOUSE DEVELOPMENT, STEM CELLS &amp; CANCER JUNE 5-24, 2019.</t>
  </si>
  <si>
    <t>06/06/2019 -06/10/2019</t>
  </si>
  <si>
    <t>LEWANDOWSKI, LAURA B</t>
  </si>
  <si>
    <t>DR. LEWANDOWSKI HAS BEEN INVITED TO PRESENT AT THE 2019 CARRA ANNUAL SCIENTIFIC MEETING FROM APRIL 10 ?¿¿ 14, 2019 AT THE MARRIOTT LOUISVILLE DOWNTOWN IN LOUISVILLE, KY.</t>
  </si>
  <si>
    <t>DR. LEWANDOWSKI HAS BEEN INVITED TO PARTICIPATE AT THE EUROPEAN LEAGUE AGAINST RHEUMATISM (EULAR) 2019 IN MADRID, SPAIN ON JUNE 12 - 15, 2019.</t>
  </si>
  <si>
    <t>06/08/2019 -06/15/2019</t>
  </si>
  <si>
    <t>LIANG, CHAO-KANG J</t>
  </si>
  <si>
    <t>DR. JASON LIANG HAS BEEN INVITATED TO SPEAK TO THE DEPARTMENT OF BIOSTATISTICS AT VANDERBILT UNIVERSITY SCHOOL OF MEDICINE. THIS WILL BE CONSIDERED SPONSORED TRAVEL AND THE FOLLOWING.</t>
  </si>
  <si>
    <t>LIANG, TSANYANG J</t>
  </si>
  <si>
    <t>DR. LIANG IS INVITED AND APPROVED TO DELIVER THE  KEYNOTE ADDRESS AT THE 2ND INTERNATIONAL SYMPOSIUM:  PATHOBIOLOGY AND THERAPEUTIC ADVANCES OF LIVER DISEASES IN SHANGHAI, CHINA, MAY 10-12, 2019.  DR. LIANG'S KEYNOTE SPEECH WILL ADDRESS VIRAL HEPATITIS: MOLECULAR VIROLOGY, IMMUNOLOGY AND CHALLENGES TO CURE. THE SPONSOR, ZHONGSHAN HOSPITAL, FUDAN UNIVERSITY WILL PROVIDE IN-KIND INTERNATIONAL AIRLINE TICKET AND LODGING.  SINCE THE SPONSOR HAS PROVIDED THESE ITEMS IN-KIND OMEGA WASN'T NEEDED TO BOOK THESE ITEMS. HT401 HTSOVS CERTIFICATE UPLOADED</t>
  </si>
  <si>
    <t>DR. JAKE LIANG IS INVITED BY THE BARUCH S. BLUMBERG INSTITUTE (SPONSOR) TO PARTICIPATE IN THE PRINCETON WORKSHOP ON JULY 18-19, 2019 IN TRENTON, NJ.  THE SPONSOR WILL PROVIDE DINNER JULY 18TH, BREAKFAST AND LUNCH JULY 19TH, AND ONE NIGHT OF LODGING ACCOMMODATIONS.  DR. LIANG WILL DEPART THE ?¿¿WORKSHOP?¿¿ IN TRENTON, NJ ON JULY 19TH EARLY AND TRAVEL TO THE 2019 HIV &amp; HBV CURE FORUM, JULY 20 &amp; 21, 2019 IN MEXICO CITY, MEXICO SPONSORED BY THE INTERNATIONAL AIDS SOCIETY (IAS).  AS AN INVITED KEYNOTE SPEAKER HE WILL PRESENT AN OVERVIEW OF THE GOALS OF A CURE AND THE SIMILARITIES AND DIFFERENCES IN THE HIV AND HBV CURE FIELDS.  THE SPONSOR (IAS) WILL PROVIDE ONE INTERNATIONAL ROUNDTRIP AIRLINE, WAIVED REGISTRATION , AND 2 NIGHTS LODGING ACCOMMODATIONS.  BOTH TRAVELS ARE APPROVED BY ETHICS.  SINCE THE SPONSOR HAS PROVIDED LODGING AND AIRLINE ACCOMMODATIONS OMEGA WAS NOT UTILIZED.  HT401 HTSOVS CERTIFICATE UPLOADED.</t>
  </si>
  <si>
    <t>INTERNATIONAL AIDS SOCIETY GEN</t>
  </si>
  <si>
    <t>07/18/2019 -07/22/2019</t>
  </si>
  <si>
    <t>LICHTEN, MICHAEL J</t>
  </si>
  <si>
    <t>DR. MICHAEL LICHTEEN WILL BE ATTENDING THE 2019 ANNUAL REVIEW OF GENETICS EDITORIAL COMMITTEE MEETING AT THE YOSEMITE TENAYA LODGE, CA, ON JUNE 28-30, 2019.  IN-KIND:  TRAVEL, MEALS AND LODGING.  LODGING IS VALUED AT $339.00 WHICH IS 243.88% OF THE GOVERNMENT ALLOWANCE OF $139.00.        
THIS PERCENTAGE FALLS WITHIN THE 300% THRESHOLD ALLOWED BY THE FTR.</t>
  </si>
  <si>
    <t>YOSEMITE VILLAGE, CA, US</t>
  </si>
  <si>
    <t>ANNUAL REVIEW OF GENETICS</t>
  </si>
  <si>
    <t>DR. MICHAEL LICHTEN WILL BE ATTEND 2019 EMBO CONFERENCE ON MEIOSIS AS AN INVITED SPEAKER ON AUGUST 25-29, 2019 AT LA ROCHELLE, FRANCE.  IN-KIND:  MEALS, LODGING AND REGISTRATION.</t>
  </si>
  <si>
    <t>PARIS, N/A, FR</t>
  </si>
  <si>
    <t>08/24/2019 -08/30/2019</t>
  </si>
  <si>
    <t xml:space="preserve">LI, JIANLIANG </t>
  </si>
  <si>
    <t>ATTEND SYNGEN SERIES (NEXT GEN SEQUENCING, SINGLE CELL ANALYSIS, GENOME EDITING AND SYNTHETIC BIOLOGY) CONFERENCE TO BE HELD IN BOSTON, MA FROM MAY 14 TO MAY 15 2019. TRAVEL DATES ARE 5/13/19 AND 5/15/19.THE PURPOSE OF THIS TRIP IS TO MAINTAIN CURRENT KNOWLEDGE AND TO EXCHANGE IDEAS WITH OTHERS FOR THE BEST PRACTICES AND QUALITY CONTROL FOR NGS, SINGLE CELL ANALYSIS, AND GENOME EDITING. TRAVELER RECEIVED LETTER OF INVITATION MARCH 27, 2019; EFFICIENT SPENDING APPROVAL OBTAINED ON APRIL 4, 2019 AND ETHICS APPROVAL OBTAINED APRIL 11,2019. BOTH APPROVALS ARE INCLUDED IN THE SCANNED DOCUMENTS PORTION OF THIS AUTHORIZATION.  REGISTRATION FEE $415.00 SPONSORED IN KIND, AND INCLUDES MEALS.</t>
  </si>
  <si>
    <t>OXFORD GLOBAL</t>
  </si>
  <si>
    <t xml:space="preserve">LIN, DA-TING </t>
  </si>
  <si>
    <t>TRAVELER WILL LEAVE HOME ON 9/9/2019 AND TRAVEL TO THE UNIVERSITY OF TEXAS HEALTH SCIENCE CENTER IN SAN ANTONIO, TEXAS. DR. LIN HAS BEEN INVITED TO RECEIVE THE 2019 DISTINGUISHED ALUMNUS OF THE CELLULAR &amp; STRUCTURAL BIOLOGY (CSB) GRADUATE PROGRAM. HE WILL GIVE A ONE-HOUR PRESENTATION OF HIS CURRENT RESEARCH AS PART OF THE WEEKLY DEPARTMENT OF CELL SYSTEMS &amp; ANATOMY SEMINAR SERIES. HE WILL ALSO MEET WITH CURRENT GRADUATE STUDENTS AND FACULTY, AS WELL AS WITH DR. JAMES LECHLEITER, HIS PH.D. ADVISOR. HE WILL RETURN HOME ON THE EVENING OF 9/10/2019.</t>
  </si>
  <si>
    <t>09/09/2019 -09/10/2019</t>
  </si>
  <si>
    <t>LINDENBERG, MARIA L</t>
  </si>
  <si>
    <t>DR. LINDENBERG WILL PARTICIPATE IN THE  2019 PET CENTER OF EXCELLENCE BOARD OF DIRECTOR'S RETREAT BEING HELD IN BOSTON, MA ON JUNE 1-2, 2019. IN-KIND: AIRFARE, LODGING (NO BREAKFAST), AND MEALS (D 6/1; BL 6/2).  NO REGISTRATION.</t>
  </si>
  <si>
    <t>SOCIETY OF NUCLEAR MEDICINE MO</t>
  </si>
  <si>
    <t>06/01/2019 -06/02/2019</t>
  </si>
  <si>
    <t>LINDWASSER, ONN W</t>
  </si>
  <si>
    <t>DR. ONN WOLF LINDWASSER WILL BE ATTENDING, SPEAKING &amp; PARTICIPATING IN THE INTERNATIONAL ASSOCIATION FOR THE STUDY OF LUNG CANCER (IASLC), 2019 MESOTHELIOMA MEETING IN NEW YORK, NEW YORK - JULY 10, 2019 - JULY 12, 2019.   PLEASE NOTE:  THIS IS A SPONSORED TRAVEL.  THE SPONSOR WILL BE PAYING FOR THE FOLLOWING:  TRANSPORTATION (TRAIN FAIR $351.00), HOTEL ($299.00 PLUS TAXES PER NIGHT) AND THE REGISTRATION FEE ($950.00).  THIS IS ALL COVERED IN THE LETTER OF INTENT (LOI) OR INVITATION SENT FROM IASLC.  PLEASE NOTE:  THIS HOTEL IS ABOVE PER-DIEM. DR. LINDWASSER IS REQUESTING APPROVAL OF ACTUAL SUBSISTENCE FOR SPONSOR "IN-KIND" VALUED AT $299.00 PLUS TAXES JULY 10, 2019 ?¿¿ JULY 12, 2019, WHICH IS 134% OF THE GOVERNMENT ALLOWANCE OF $223.00 PLUS TAXES. THIS PERCENTAGE FALLS WITHIN THE 300% THRESHOLD ALLOWED BY THE FTR.  THE SPONSOR HAS NOTED THAT ALL OTHER NON-FEDERAL PARTICIPANTS WILL BE PROVIDED WITH THE SAME ACCOMMODATIONS. PLEASE NOTE THERE WILL BE NO HONORARIUM GIVEN FOR PARTICIPATING IN THIS INVITE NOR WILL THE SPONSOR USE GOVERNMENT FUNDS TO CONDUCT THIS MEETING AS ALSO STATED IN THE INVITATION LETTER.  PLEASE NOTE:  THE HOTEL RESERVATION FROM THE HOTEL, IS NOT AVAILABLE AT THIS TIME.  BUT YOU ARE ABLE TO SEE THE RESERVATION ON THE REGISTRATION CONFIRMATION.  THE SPONSOR WILL SUBMIT TO THE HOTEL WHEN IT GETS CLOSER TO THE DATE.  IF NEED BE I WILL HAVE AN ORIGINAL HOTEL CONFIRMATION AT A LATER DATE.</t>
  </si>
  <si>
    <t>LINEHAN, W M</t>
  </si>
  <si>
    <t>DR. LINEHAN WILL SPEAK AT THE AMERICAN ASSOCIATION FOR CANCER RESEARCH (AACR) ANNUAL MEETING BEING HELD IN ATLANTA, GA ON APRIL 1-2, 2019. IN-KIND: REGISTRATION (NO MEALS).  AN APPROVED AEA MEMO IS INCLUDED FOR THE LODGING COSTS.  DR. LINEHAN IS NOW FLYING TO ATLANTA, GA TO NYC TO ATTEND A DINNER ON TUESDAY NIGHT.</t>
  </si>
  <si>
    <t>MEDICAL OFFICER (UROLOGY)</t>
  </si>
  <si>
    <t>LIN, FRANK I</t>
  </si>
  <si>
    <t>DR. LIN IS INVITED TO SPEAK AT THE TARGETED RADIONUCLIDE THERAPY CONSORTIUM (TRTC) BEING HELD IN MADISON, WISCONSIN ON SEPTEMBER 20-22, 2019. IN-KIND: AIRFARE, LODGING (NO BREAKFAST), AND MEALS (D 9/20; BLD 9/21; BL 9/22).
DR. LIN IS REQUESTING APPROVAL OF ACTUAL SUBSISTENCE FOR SPONSOR IN-KIND LODGING VALUED AT $181 PER NIGHT WHICH IS 143% OF THE GOVERNMENT ALLOWANCE OF $127. THIS PERCENTAGE FALLS WITHIN THE 300% THRESHOLD ALLOWED BY THE FTR. THE SPONSOR HAS NOTED THAT ALL OTHER NON-FEDERAL PARTICIPANTS WILL BE PROVIDED WITH THE SAME ACCOMMODATIONS.</t>
  </si>
  <si>
    <t>MEDICAL OFFICER (NUCLEAR ME</t>
  </si>
  <si>
    <t xml:space="preserve">LIONAKIS, MICHAIL </t>
  </si>
  <si>
    <t>DR. LIONAKIS HAS BEEN INVITED TO GIVE A TALK ENTITLED, "UNUSUAL FUNGAL INFECTIONS IN PIDS," AT THE CLINICAL IMMUNOLOGY SOCIETY (CIS) 2019 ANNUAL MEETING TAKING PLACE IN ATLANTA, GA FROM APRIL 4-7, 2019.  THE SPONSOR WILL PROVIDE THE FOLLOWING IN-KIND: ROUNDTRIP ECONOMY AIRFARE, LODGING FOR 3 NIGHTS, AND REGISTRATION TO CIS 2019 ANNUAL MEETING, PRE-CONFERENCE REGISTRATION, AND THYMUS SYMPOSIUM. IN COMPLIANCE WITH FEDERAL REGULATION, NO FEDERAL FUNDS ARE BEING USED TO PAY FOR THIS TRIP AND NO HONORARIUM WILL BE PROVIDED. ODA APPROVED 2/21/2019. TRAVEL APPROVED ON NTPS. LATE JUSTIFICATION: DUE TO THE MOVE TO 29B, AND THE ADDITION OF THE BPARU TO THE LCIM, THIS TRAVEL COULD NOT BE COMPLETED UNTIL NOW. THERE WAS ALSO A RE-ORGANIZATION OF PROGRAM STAFF TO VARIOUS SECTIONS, WHICH CAUSED A DELAY IN THE PREPARATION.</t>
  </si>
  <si>
    <t>DR. LIONAKIS WILL PARTICIPATE IN A SEMINAR TO BE HELD IN BOSTON, MA ON APRIL 18TH AT THE HARVARD MEDICAL SCHOOL. FIRST THERE WILL BE A 45 MINUTE ROUND TABLE DISCUSSION WITH THE SCHOOL'S FIRST YEAR FELLOWS - THEY WILL BRING CASES TO DISCUSS AND QUESTIONS ABOUT PID DIAGNOSTICS AND THERAPEUTICS.  THEN HE WILL GIVE A 1 HOUR SEMINAR TO THE DIVISION AT 12 PM.  FINALLY HE WILL ATTEND A FACULTY MEETING WITH RAIF GEHA, TALA CHATILA, HANS OETTGEN, ERIN JANSSEN, CRAIG PLATT, AND JANET CHOU.  THE DIVISION OF IMMUNOLOGY AT BOSTON CHILDREN'S HOSPITAL WILL PROVIDE THE FOLLOWING GOODS OR SERVICES IN-KIND: ROUND TRIP AIRFARE, LODGING FOR 1 NIGHT,  DINNER ON 4/17 AND LUNCH ON 4/18, AND SHUTTLE SERVICE TO/FROM THE AIRPORT. IN COMPLIANCE WITH FEDERAL REGULATION, NO FEDERAL FUNDS ARE BEING USED AND NO HONORARIUM WILL BE PROVIDED. THIS HAS BEEN APPROVED BY NIAID IN THE NTPS FOR DR. LIONAKIS TO ATTEND. ODA APPROVED ON 4/2/19. LATE JUSTIFICATION: THE LOI WAS RECEIVED ON MARCH 27, 2019 AND THE PROGRAM HAS WORKED WITH THE SPONSOR TO OBTAIN THE APPROPRIATE PAPERWORK TO PREPARE AND SUBMIT THE PACKAGE FORWARD. A LATE JUSTIFICATION MEMO HAS BEEN ATTACHED TO THE RECEIPT DOCUMENTATION.</t>
  </si>
  <si>
    <t>HARVARD BOSTON</t>
  </si>
  <si>
    <t>DR. LIONAKIS HAS BEEN INVITED TO PARTICIPATE IN THE MMI 291 SEMINAR SERIES, AND GIVE THE TALK ENTITLED, "OF MICE AND HUMANS: FUNDAMENTAL MECHANISMS OF TISSUE-SPECIFIC ANTIFUNGAL IMMUNITY" ON MAY 3, 2019 AT THE UNIVERSITY OF CALIFORNIA IN DAVIS, CA.  THE UC DAVIS SCHOOL OF MEDICINE, DEPARTMENT OF MEDICAL MICROBIOLOGY AND IMMUNOLOGY WILL PROVIDE THE FOLLOWING GOODS OR SERVICES IN-KIND: ROUND TRIP AIRFARE, LODGING, AND LUNCH AND DINNER ON 5/3.  IN COMPLIANCE WITH FEDERAL REGULATION, NO FEDERAL FUNDS ARE BEING USED AND NO HONORARIUMS WILL BE PROVIDED.  THIS TRAVEL HAS BEEN APPROVED IN THE NTPS FOR DR. LIONAKIS TO ATTEND, AND AS OF 4/11/19 THIS IS PENDING APPROVAL WITH THE OE.  ONCE THE ODA HAS BEEN APPROVED IT WILL BE UPLOADED INTO THE TRAVEL DOCUMENTATIONS.  LATE JUSTIFICATION:  THE LOI WAS RECEIVED ON APRIL 9 AND WE ARE STILL AWAITING FLIGHT AND HOTEL CONFIRMATIONS FROM THE SPONSOR.  LATE JUSTIFICATION MEMO HAS BEEN ATTACHED TO DOCUMENTATION.  THE HOTEL AS STATED IS STILL PENDING, BUT THE LOI STATES IT WILL BE $185 PER NIGHT IN-KIND. THIS IS 148% ABOVE THE GOVERNMENT RATE OF $125 PER NIGHT BUT WITHIN THE 300% THRESHOLD. THE SPONSOR HAS CONFIRMED ALL TRAVELERS WILL RECEIVE THE SAME OR SIMILAR ACCOMMODATIONS. DR. LIONAKIS WILL NOT SUBMIT RECEIPTS FOR REIMBURSEMENT FOR HIS TRANSPORTATION AND THE SPONSOR HAS BEEN NOTIFIED.</t>
  </si>
  <si>
    <t>DR. LIONAKIS HAS BEEN INVITED BY THE  ALBERT EINSTEIN COLLEGE OF MEDICINE TO PARTICIPATE IN THE INFECTIOUS DISEASE GRAND ROUNDS SEMINAR TO BE HELD AT THE ALBERT EINSTEIN COLLEGE OF MEDICINE ON MAY 22, 2019 IN THE BRONX, NY.  THE SPONSOR WILL PROVIDE THE FOLLOWING IN-KIND: ROUND TRIP TRAIN, LODGING ON 5/21, DINNER ON 5/21, AND LUNCH ON 5/22.  IN COMPLIANCE WITH FEDERAL REGULATIONS, NO HONORARIUM WILL BE ACCEPTED AND NO FEDERAL FUNDS ILL BE USED.  THIS TRAVEL HAS BEE APPROVED BY NIAID IN NTPS.  ODA APPROVED ON 5/9/19.  ACELA JUSTIFICATION: SPONSOR IS PROVIDING A BUSINESS CLASS TICKET SO THAT DR. LIONAKIS CAN SEE PATIENTS THE MORNING OF MAY 21 AND STILL ARRIVE IN TIME FOR A DINNER MEETING THAT EVENING, AND THEY WANT HIM TO STAY FOR A FULL DAY WITH THEM ON 5/22 SO PUT HIM ON AN ACELA TRAIN FOR THE RETURN TRIP ALSO.  LATE JUSTIFICATION: SPONSOR LETTER AND TRAVEL ARRANGEMENTS WERE RECEIVED BY TRAVEL PLANNER ON MAY 3, 2019.  LATE MEMO IS ATTACHED.</t>
  </si>
  <si>
    <t>DR. LIONAKIS HAS BEEN INVITED TO GIVE THE TALK ENTITLED, "HOST CONTROL OF FUNGAL DISEASE: IMPORTANT INSIGHTS FROM PRIMARY IMMUNODEFICIENCIES" AS PART OF THE SEATTLE CHILDREN?¿¿S IMMUNOLOGY SEMINAR TO BE HELD IN SEATTLE, WA ON FRIDAY, JUNE 28, 2019.  SPONSOR WILL PROVIDE IN-KIND: ROUND TRIP ECONOMY AIRFARE, LODGING ON 6/27,  AND THE FOLLOWING MEALS: D ON 6/27, B AND L ON 6/28.  IN COMPLIANCE WITH FEDERAL REGULATIONS, NO HONORARIUM WILL BE ACCEPTED AN NO FEDERAL FUNDS WILL BE USED.  THIS TRAVEL HAS BEEN APPROVED IN NTPS.  ODA APPROVED ON 6/11/19.  AEA JUSTIFICATION: SPONSOR WILL PROVIDE IN-KIND LODGING VALUED AT $259.00 WHICH IS 100.8% OF THE GOVERNMENT LODGING ALLOWANCE OF $257 FOR SAN FRANCISCO, CA.  THE SPONSOR HAS CONFIRMED THAT ALL PARTICIPANTS RECEIVE SIMILAR ACCOMMODATIONS. 
 LATE JUSTIFICATION:  TRAVEL PLANNER IS CATCHING UP WITH TRAVELS.  LATE MEMO ATTACHED.</t>
  </si>
  <si>
    <t>SEATTLE CHILDRENS HOSPITAL</t>
  </si>
  <si>
    <t>06/27/2019 -06/29/2019</t>
  </si>
  <si>
    <t>DR. LIONAKIS HAS BEEN INVITED TO PROVIDE SCIENTIFIC INPUT AND GUIDANCE THROUGH A GUEST LECTURE, UNDER THE TERMS AND CONDITIONS OUTLINED IN THE AGREEMENT APPROVED BY TTIPO. HE WILL SPEAK ABOUT "NOVEL LATROGENIC RISK FACTORS FOR FUNGAL DISEASE" AT MERCK RESEARCH LABORATORIES IN CAMBRIDGE, MA ON AUGUST 20TH. IN COMPLIANCE WITH FEDERAL REGULATIONS NO FEDERAL FUNDS WILL BE USED AND NO HONORARIUM WILL BE ACCEPTED. THE SPONSOR HAS AGREED TO PAY FOR THE HOTEL, ROUNDTRIP AIRFARE, GROUND TRANSPORTATION IN-KIND WHILE IN BOSTON AND DINNER ON THE 19TH. THIS TRAVEL HAS BEEN APPROVED IN NTPS. 
LATE JUSTIFICATION: WE WERE WAITING ON FINAL TRAVEL AGREEMENTS AND CONFIRMATION THROUGH THE SPONSOR TO CALL AND BOOK HOTEL AND FLIGHT WHICH WASN'T GIVEN UNTIL JULY 17TH.</t>
  </si>
  <si>
    <t>MERCK BOSTON MASSACHUSETTS</t>
  </si>
  <si>
    <t>08/19/2019 -08/20/2019</t>
  </si>
  <si>
    <t>DR. LIONAKIS HAS BEEN INVITED TO PARTICIPATE AS A GUEST SPEAKER TO DISCUSS, "THE CLINICAL IMPACT OF FUNGAL RESISTANCE" AT THE XXI BRAZILIAN CONGRESS ON INFECTOLOGY (INFECTO 2019) TO BE HELD IN BELEM, BRAZIL FROM SEPTEMBER 10-13, 2019.  IN COMPLIANCE WITH FEDERAL REGULATION, NO HONORARIUM WILL BE PROVIDED AND NO FEDERAL FUNDS ARE BEING USED FOR THE PAYMENT OF TRAVEL EXPENSES.  THE SPONSOR AGREES TO PROVIDE IN-KIND: ROUNDTRIP ECONOMY AIRFARE, LODGING FOR 3 NIGHTS, REGISTRATION TO THE CONFERENCE, AND ROUND TRIP GROUND TRANSPORTATION FROM AIRPORT TO HOTEL IN BRAZIL.  THIS TRAVEL HAS BEEN APPROVED BY NIH IN NTPS.  TRAVELER COMPLETED HTSOS COURSE ON 1/22/2019.  PENDING ITEMS:  WAITING ON SPONSOR LOI AND HOTEL CONFIRMATION, ONCE RECEIVED WILL SUBMIT ODA MEMO FOR ETHICS APPROVAL.</t>
  </si>
  <si>
    <t>BELEM, , BRA</t>
  </si>
  <si>
    <t>BRAZILIAN SOCIETY OF INFECTOLO</t>
  </si>
  <si>
    <t>LITTLE, MARK P</t>
  </si>
  <si>
    <t>&lt;MAL 04010 8037067 REB GENERAL BRANCH ADMINISTRATION&gt;I AM ATTENDING THE MELODI WORKSHOP ON NON CANCER EFFECTS TO GIVE AN INVITED TALK ON "META ANALYSIS ON RISK OF CARDIOVASCULAR DISEASE IN RADIATION EXPOSED COHORTS".  I ALSO EXPECT TO LIAISE WITH VARIOUS EU SCIENTISTS, SPECIFICALLY DRS. AINSBURY, TAPIO AND FLORENT DE VATHAIRE WORKING IN THE AREA OF NON CANCER EFFECTS WHO WILL BE ATTENDING THIS MEETING. SITGES, SPAIN. APRIL 9 TO 13, 2019. IN KIND, HOTEL FOR 4 NIGHTS INCLUDES BREAKFAST AND CITY TAX, AND MEALS AT WORKSHOP. BRANCH COVERS, AIRFARE, REMAINING MEALS, GROUND TRANSPORTATION, PROCESSING FEE, AND BAGGAGE FEE.</t>
  </si>
  <si>
    <t>MELODI ASSOCIATION</t>
  </si>
  <si>
    <t>04/08/2019 -04/13/2019</t>
  </si>
  <si>
    <t>LITTLE, RICHARD F</t>
  </si>
  <si>
    <t>DR. LITTLE IS INVITED BY DR. ANAS YOUNES OF MEMORIAL SLOAN KETTERING CANCER CENTER TO GIVE A LECTURE AS A VISITING PROFESSOR AT THEIR LYMPHOMA CLINICAL RESEARCH MEETING IN NEW YORK, NY  JUNE 12, 2019.  IN-KIND:  TRAIN FARE, LODGING (NO BREAKFAST), MEALS, AND GROUND TRANSPORTATION IN NY.</t>
  </si>
  <si>
    <t>MANHATTAN, NY, US</t>
  </si>
  <si>
    <t>STAFF PHYSICIAN</t>
  </si>
  <si>
    <t xml:space="preserve">LIU, AIYI </t>
  </si>
  <si>
    <t>INVITED TO GIVE A SEMINAR AT THE DEPARTMENT OF MATHEMATICAL SCIENCES, WORCESTER POLYTECHNIC INSTITUTE ON APRIL 29, 2019 IN WORCESTER, MA.  THE SPONSOR WILL PAY FOR THE AIRFARE, ONE NIGHT HOTEL, AND ALL MEALS IN KIND.</t>
  </si>
  <si>
    <t>WORCESTER POLYTECHNIC INSTITUT</t>
  </si>
  <si>
    <t>04/28/2019 -04/29/2019</t>
  </si>
  <si>
    <t>INVITED TO GIVE A SEMINAR AT THE DEPARTMENT OF APPLIED ECONOMICS AND STATISTICS, UNIVERSITY OF DELAWARE ON MAY 3, 2019 IN NEWARK, DE.  THE SPONSOR WILL PAY FOR THE TRAIN FARE, LOCAL TRANSPORTATION, AND ALL MEALS IN KIND.</t>
  </si>
  <si>
    <t>UNIVERSITY OF DELAWARE</t>
  </si>
  <si>
    <t>05/03/2019 -05/03/2019</t>
  </si>
  <si>
    <t xml:space="preserve">LIU, PU </t>
  </si>
  <si>
    <t>ON THIS SPONSORED DOMESTIC TRAVEL, THE FOLLOWING WILL BE PROVIDED IN-KIND: ROUNDTRIP TRAIN-$78 AND ONE NIGHT OF LODGING-$289/NIGHT PLUS TAX.  OTHER INVITED GUESTS ARE RECEIVING SIMILAR BENEFITS. THERE IS NO REGISTRATION FOR THIS MEETING.  TRAVELER DECLINED OFFERED DINNER ON 5/14. TRAVELER IS REQUESTING APPROVAL OF ACTUAL SUBSISTENCE FOR SPONSORED LODGING ON 05/14 VALUED $289 WHICH IS 161% ABOVE THE GOVERNMENT ALLOWANCE OF $180.  COST COMPARISON NOT NEEDED AS OMEGA WAS NOT USED. BOTH TRAIN AND LODGING WERE ARRANGED AND PROVIDED IN-KIND.  NHGRI PAYS ALL OTHER EXPENSES:  ROUNDTRIP TAXI TO/FROM RESIDENCE ESTIMATED-$150; ROUNDTRIP TAXI TO/FROM TRAIN STATING IN PA ESTIMATED-$150. TRAVELER IS REQUESTING REIMBURSEMENT FOR INTERNET FEE ESTIMATED-$15 FOR WORK RELATED ISSUES. PA IS A HOTEL TAX EXEMPT STATE BUT MAY NOT APPLY TO SPONSOR.</t>
  </si>
  <si>
    <t>CHILDRENS HOSPITAL PHILADELPHI</t>
  </si>
  <si>
    <t>CONT. FROM ABOVE. P2-DR. LIU WILL THEN TRAVEL TO SEOUL, KOREA JUNE 18-21 TO PRESENT AT THE RUNX MEETING. TITLE: INTERACTION BETWEEN CORE BINDING FACTORS AND GATA2 IN NORMAL AND MALIGNANT HEMATOPOIESIS. **TRAVELER DEPARTS US 6/15 AND ARRIVES IN JAPAN ON 6/16. FOREIGN SPONSORED TRAVEL.  NHGRI PAYS FOR ALL AIRFARE-$1,587.33 AND PER COST COMPARISON THE NON-CONTRACT/FOREIGN FLAG CARRIER SELECTED OUT OF IAD SAVED OVER 40% COMPARED TO THE CONTRACT CARRIER OUT OF IAD-$2664.43 AND THE NON-CONTRACT CARRIER FLIGHTS OUT OF BWI AND DCA-$2,269.73. PART 1 SPONSOR (JAPAN) WILL PROVIDE THE FOLLOWING IN-KIND:  TWO NIGHTS OF LODGING-$165.63 (INCLUDES BREAKFAST) AND LUNCH ON 6/17 AND ROUNDTRIP GROUND TRANSPORTATION-$150.  TRAVELER WILL DECLINE OFFERED DINNERS. THERE IS NO REGISTRATION FOR THIS SEMINAR. PART 2 SPONSOR (KOREA) WILL PROVIDE THE FOLLOWING IN-KIND: FOUR NIGHTS OF LODGING-$82.71/NIGHT AND THE FOLLOWING MEALS:  BREAKFAST, LUNCH AND DINNER ON 6/19-6/20 AND BREAKFAST AND LUNCH ON 6/21.  THERE IS FREE REGISTRATION FOR THIS MEETING. OTHER INVITED GUESTS ARE RECEIVING SIMILAR BENEFITS AT BOTH LOCATIONS.  OMEGA WAS NOT USED FOR ANY LODGING AS SPONSOR ARRANGED AND PROVIDED IN-KIND IN JAPAN AND KOREA. NHGRI PAYS ALL OTHER EXPENSES ON THIS TRAVEL:  BAG FEES-$90, TAXI TO/FROM RESIDENCE ESTIMATED-$200; TAXI TO/FROM AIRPORT IN KOREA ESTIMATED-$200, MISC. FEE-$200 FOR UNFORESEEN ISSUES THAT MAY ARISE, AND MISC. FEE-$234 FOR M&amp;IE NOT PROVIDED IN-KIND. TRAVELER IS REQUESTING REIMBURSEMENT FOR INTERNET FEES ESTIMATED-$90 FOR WORK RELATED BUSINESS.  HOTEL TAX EXEMPTIONS DO NOT APPLY TO THIS TRAVEL. GFE APPROVED FOR THIS TRAVEL.</t>
  </si>
  <si>
    <t>KYOTO UNIVERSITY</t>
  </si>
  <si>
    <t>LIVELY, TRACY G</t>
  </si>
  <si>
    <t>DR. LIVELY IS INVITED TO SPEAK AT THE PATIENT-CENTERED OUTCOMES RESEARCH INSTITUTE (PCORI) CONFERENCE ON METASTATIC CANCER OUTCOMES BEING HELD IN CHAPEL HILL, NC ON JUNE 7-8, 2019.  IN-KIND: AIRFARE, LODGING (NO BREAKFAST), REGISTRATION (NO MEALS) AND MEALS.  DR. LIVELY IS REQUESTING APPROVAL OF ACTUAL SUBSISTENCE FOR SPONSOR IN-KIND LODGING VALUED AT $129 WHICH IS 111% OF THE GOVERNMENT ALLOWANCE OF $116.  THIS PERCENTAGE FALLS WITHIN THE 300% THRESHOLD BY THE FTR.  THE SPONSOR HAS NOTED THAT ALL OTHER NON-FEDERAL PARTICIPANTS WILL BE PROVIDED WITH THE SAME ACCOMMODATIONS.</t>
  </si>
  <si>
    <t xml:space="preserve">LI, WEI </t>
  </si>
  <si>
    <t>DR. WEI LI IS ATTENDING THE 11TH CHINESE CONGRESS OF RESEARCH IN VISION AND OPHTHALMOLOGY CONFERENCE (CCRVO), APRIL 11-14, 2019 IN XIAMEN, CHINA TO DELIVER A LECTURE TITLED ?¿¿METABOLIC REGULATIONS IN THE RETINA?¿¿. THE SPONSOR (CHINESE MEDICAL ASSOCIATION) WAIVED THE REGISTRATION FEE VALUED AT $119.28. ALSO, ECONOMY ROUND TRIP AIRFARE, AND THREE NIGHTS HOTEL ACCOMMODATION (APRIL 11-13) WILL BE PROVIDED IN KIND. DR. LI RECEIVED AN EXTENDED INVITATION TO VISIT AND PRESENT ON RETINAL NEUROBIOLOGY AT THE XIANG'AN HOSPITAL OF XIAMEN UNIVERSITY, EYE INSTITUTE OF XIAMEN UNIVERSITY APRIL 15-16, 2019. THE SPONSOR (EYE INSTITUTE OF XIAMEN UNIVERSITY) WILL PROVIDE IN-KIND MEALS (APRIL 15-16) AND LODGING (APRIL 14-16) DURING DR. LI'S VISIT. NO U. S. FEDERAL FUNDS WILL BE USED FOR THIS TRIP. NO HONORARIUM WILL BE GIVEN TO DR. LI. 
------------------------------------------------
3/25- WAITING ON THE TRAVEL TRACKER APPROVAL FOR THE EXTENDED INVITATION TO VISIT AND PRESENT ON RETINAL NEUROBIOLOGY AT THE XIANG'AN HOSPITAL OF XIAMEN UNIVERSITY, EYE INSTITUTE OF XIAMEN UNIVERSITY APRIL 15-16, 2019. SNS</t>
  </si>
  <si>
    <t>XIAMEN, , CHN</t>
  </si>
  <si>
    <t>CHINESE MEDICAL ASSOCIATION BE</t>
  </si>
  <si>
    <t>04/10/2019 -04/17/2019</t>
  </si>
  <si>
    <t>DR. WEI LI WHO IS AN INVITED DISTINGUISHED SPEAKER, WILL GIVE A TALK TITLED "STRIVING FOR A WIN-WIN SITUATION ?¿¿ COLLABORATION IS THE MOST EFFICIENT WAY IN SCIENCE AND MEDICINE" AT THE U.S.?¿¿CHINA SUMMIT OF OPHTHALMOLOGY COLLABORATIVE RESEARCH, MAY 14?¿¿15, 2019 IN GUANGZHOU, CHINA. ZHONGSHAN OPHTHALMIC CENTER (ZOC) IS
THE LARGEST AND LEADING EYE CARE CENTER IN CHINA. IT HOSTS THE STATE KEY LABORATORY OF OPHTHALMOLOGY (SKLO). THE SPONSOR (ZOC) WILL PROVIDE ROUND TRIP INTERNATIONAL TICKETS, LOCAL ACCOMMODATION, AND MEALS IN?¿¿KIND.
NO HONORARIUM WILL BE GIVEN AND NFF WILL BE USED FOR THIS TRAVEL.</t>
  </si>
  <si>
    <t>DR. WEI LI IS INVITED TO THE 2019 FASEB SUMMER RESEARCH CONFERENCE ON THE BIOLOGY AND CHEMISTRY OF VISION AS A SPEAKER. DR. LI WILL SPEAK ON THE TOPIC OF NEW DATA ON A UNIQUE ROLE OF PHOTORECEPTOR MITOCHONDRIA IN OPTICS, "STRUCTURE AND FUNCTION OF PHOTORECEPTOR". THE MEETING REGISTRATION WAS PAID VIA POTS 19-001673 IN THE AMOUNT OF $1,570. THE MEETING REGISTRATION INCLUDES MEALS, LODGING, AND MEETINGS FEES. INCLUDED LODGING IS AT THE STEAMBOAT HOTEL - THE STEAMBOAT GRAND. FASEB IS AN ACCEPTED MEETING ALLOWING SPONSOR REIMBURSABLE. AS AN INVITED SPEAKER, EXPENSE REIMBURSEMENTS ARE CONTINGENT UPON EXTERNAL FUNDING AVAILABILITY AND ARE THEREFORE NOT GUARANTEED. ORGANIZERS MAKE EVERY EFFORT TO SECURE EXTERNAL FUNDING TO PROVIDE EXPENSE REIMBURSEMENTS FOR INVITED SPEAKERS. IF FUNDING IS AVAILABLE, THE FINAL AMOUNT ALLOCATED TO EACH SPEAKER WILL BE AT THE SOLE DISCRETION OF THE ORGANIZERS. THE AMOUNT AVAILABLE FOR EXPENSE REIMBURSEMENT IS UNKNOWN PRIOR TO THE START OF THE CONFERENCE. DR. LI IS REQUESTING A RENTAL CAR AND WILL SHARE THE RIDE WITH DR. WAI WONG WHO IS ALSO AN INVITED SPEAKER TO FASEB. THE STEAMBOAT GRAND RESORT IS 22 MILES FROM THE STEAMBOAT-YAMPA VALLEY REGIONAL/HAYDEN AIRPORT (HDN) AND 155 MILES NORTHWEST OF DENVER INTERNATIONAL AIRPORT (DEN). NOTE: HAYDEN AIRPORT IS A REGIONAL AIRPORT. IT OFFERS ONLY TWO FLIGHTS PER DAY DURING THE SUMMER MONTHS, THEREFORE TRAVELERS WILL TRAVEL THROUGH DENVER INTERNATIONAL AIRPORT (DEN) AND DRIVE (RENTAL CAR) TO STEAMBOAT SPRINGS, CO. THE COST OF THE RENTAL CAR IS $443.93. AN ESTIMATED TAXI FROM DENVER INTERNATIONAL AIRPORT (DEN) TO THE CONFERENCE SITE (THE STEAMBOAT GRAND RESORT) IS ABOUT $941.72 (INCLUDING 15% TIP) ROUND-TRIP PER TRAVELER. WITH TRAVELERS SHARING A RENTAL CAR THAT WOULD SAVE AN ESTIMATED $497.79 IN TAXIS. NO FEDERAL FUNDS WILL BE USED, AND NO HONORARIUM WILL BE GIVEN. *TRAVEL AMENDED TO REMOVE SPONSORED REGISTRATION EXPENSE.PER ATTACHED FASEB EMAIL NO REGISTRATION REIMBURSEMENT WILL BE PROVIDED.*</t>
  </si>
  <si>
    <t>TRAVELER WILL BE ON PERSONAL LEAVE PRIOR TO HIS OFFICIAL TRAVEL. HE WILL DEPART FROM CHINA ON JULY 24, 2019. TRAVELER IS AN INVITED SPEAKER GIVING A TALK TITLED ?¿¿SEEING IN THE COLD ?¿¿ ADAPTATIONS DURING HIBERNATION?¿¿ AT THE NEURO2019 SYMPOSIUM ?¿¿RETINAL PLASTICITY OVER TIME SCALES: HIBERNATION, CIRCUIT REORGANIZATION, AND SYNAPTIC MODULATION?¿¿ WHICH WILL BE HELD IN NIIGATA, JAPAN FROM JULY 25-28, 2019. RITSUMEIKAN UNIVERSITY WILL PROVIDE IN-KIND MEETING REGISTRATION AND LODGING. TRAVELER IS REQUESTING APPROVAL OF ACTUAL SUBSISTENCE FOR SPONSOR IN-KIND LODGING VALUED AT $137.35 WHICH IS 167.5% OF THE GOVERNMENT ALLOWANCE OF $82. THIS PERCENTAGE FALLS WITHIN THE 300% THRESHOLD ALLOWED BY THE FTR. TRAVELER IS ALSO AN INVITED SPEAKER IN WHICH HE WILL GIVE A TALK TITLED ?¿¿MITOCHONDRIA IN THE CONE PHOTORECEPTORS ?¿¿ OPTICS AND ENERGY?¿¿ AT THE 15TH ASIA-PACIFIC CONFERENCE ON VISION (APCV 2019) IN OSAKA, JAPAN, JULY 29 - AUGUST 1, 2019. RITSUMEIKAN UNIVERSITY WILL PROVIDE IN-KIND MEETING REGISTRATION AND LODGING. AFTER APCV2019 TRAVELER IS INVITED TO DELIVER A SPEECH TITLED ?¿¿GENETIC PROFILING OF CONE PHOTORECEPTORS?¿¿ AT THE 2ND INTERNATIONAL VISION SYMPOSIUM ORGANIZED BY THE STATE KEY LABORATORY OF OPHTHALMOLOGY (SKLO) AT ZHONGSHAN OPHTHALMIC CENTER (ZOC), SUN YAT-SEN UNIVERSITY IN GUANGZHOU, CHINA FROM AUGUST 2-4, 2019. THE SPONSOR (ZOC) WILL COVER ROUND-TRIP AIRFARE FROM CHINA-JAPAN, JAPAN-CHINA, AND CHINA-DC; LODGING, GROUND TRANSPORTATION, AND MEALS DURING HIS VISIT. NO US FEDERAL FUNDS ARE BEING USED FOR THE PAYMENT OF TRAVEL EXPENSES. NO HONORARIUM WILL BE GIVEN. THE ACCOMMODATIONS (ALL AIRFARE, LODGING, GROUND TRANSPORTATION, MEETING REGISTRATION AND MEALS) PROVIDED ARE COMPARABLE IN VALUE TO THAT OFFERED OR PROVIDED TO OTHER INVITED PARTICIPANTS.</t>
  </si>
  <si>
    <t>NIIGATA, , JPN</t>
  </si>
  <si>
    <t>RITSUMEIKAN UNIVERSITY</t>
  </si>
  <si>
    <t>07/24/2019 -08/05/2019</t>
  </si>
  <si>
    <t>DR. WEI LI WILL PRESENT AN ABSTRACT TITLED " AN ESSENTIAL OPTIC ROLE OF MITOCHONDRIA IN CONE PHOTORECEPTOR" AT THE EUROPEAN RETINA MEETING 2019 IN HELSINKI, FINLAND SEPTEMBER 12-14, 2019. THE MEETING FOCUSES ON NEW CONCEPTS AND TECHNOLOGIES IN STUDYING VISUAL FUNCTIONS FROM THE RETINA TO VISUALLY GUIDED BEHAVIOR. THE PRIMARY AIM OF THE MEETING IS TO FACILITATE EXCHANGE OF NOVEL IDEAS AND BOOST INTERDISCIPLINARY COLLABORATIONS. MEETING REGISTRATION PAID VIA POTS 19-005122. DINNER ON 9/11 THROUGH 9/13 IS INCLUDED WITH REG FEE; BREAKFAST ON 9/12 THROUGH 9/15 INCLUDED WITH LODGING; LUNCH 9/12 THROUGH 9/14 INCLUDED WITH REG FEE; TRAVELER BOOKED THE VENUE HOTEL THROUGH THE WEBSITE. OMEGA IS UNABLE TO SECURE LODGING DUE TO THE CONFERENCE HAVING A BLOCK OF ROOMS. *RADIO BUTTONS NOT CALCULATING M&amp;IE ON 9/14, SELECTE ACTUALS TO ALLOCATE COST CORRECTLY*. IN CONCLUSION TO ERM2019 , DR. WEI LI IS AN INVITED SPEAKER TO THE EMBO WORKSHOP BEYOND THE STANDARD: NONMODEL VERTEBRATES IN BIOMEDICINE, WHICH WILL BE HELD IN BERLIN, GERMANY FROM SEPTEMBER 17?¿¿20, 2019. DR. LI?¿¿S TENTATIVE TITLE WILL BE ?¿¿LIFE IN THE COLD ?¿¿?¿¿ WHAT CAN WE LEARN FROM A HIBERNATOR?¿¿. THE SPONSOR (GARY LEWIN AT THE MAX DELBRUCK CENTER FOR MOLECULAR MEDICINE IN BERLIN) WIL PROVIDE IN-KIND LODGING. HOWEVER, THE SPONSOR CANNOT PROVIDE IN?¿¿KIND AIRFARE ARRANGEMENTS. THE SPONSOR WILL REIMBURSE DR. LI FOR HIS AIRFARE IN CASH REIMBURSEMENT NOT EXCEEDING 1100 EUROS. APPROVED NIH TRAVEL WAIVER REQUEST FORM FOR DR. LI TO RECEIVE APPROVAL OF AN HHS?¿¿348 SPONSORED IN?¿¿CASH REIMBURSEMENT ATTACHED. DR. LI WILL RETURN ON 9/21 WITH A LAYOVER IN FRANKFURT, GERMANY IN WHICH HE WILL MEET WITH DR. SILKE HAVERKAMP FROM THE MAX PLANCK INSTITUTE FOR BRAIN RESEARCH DURING HIS LAYOVER/TRANSFER ON HIS WAY BACK FROM BERLIN TO DC. NO HONORARIUM WILL BE PROVIDED.  NO US FEDERAL FUNDS ARE BEING USED FOR THE PAYMENT OF TRAVEL EXPENSES.</t>
  </si>
  <si>
    <t>HELMHOLTZ ASSOCIATION</t>
  </si>
  <si>
    <t>09/10/2019 -09/21/2019</t>
  </si>
  <si>
    <t xml:space="preserve">LI, ZHENG </t>
  </si>
  <si>
    <t>THE EVENTS IN THIS TA WERE APPROVED AS AN EXEMPTION UNDER THE CATEGORY: TO ATTEND SCIENTIFIC MEETINGS BY THE NIMH EXECUTIVE OFFICER ON MARCH 13, 2019. 
TRAVELER CELL: 301-283-8343  
DR. LI IS INVITED TO ATTEND AND GIVE A TALK - CROSSTALK OF CASPASES AND AUTOPHAGY IN SYNAPTIC PLASTICITY - AT THE UK-DEMENTIA RESEARCH INSTITUTE SYNAPSE SYMPOSIUM: PHYSIOLOGY AND PATHOPHYSIOLOGY IN SYNAPTIC FUNCTION - 6/27/19 AND WILL VISIT DR. KEI CHO'S LAB IN KING'S COLLEGE LONDON 6/29/19.
NO POTS
TRAVELER TOOK HTSOS TRAINING, BUT WAS NOT ABLE TO PRINT OUT A CERTIFICATE; UPLOADED PAGE SHOWING THE TRAINING WAS DONE, IN LIEU OF CERTIFICATE</t>
  </si>
  <si>
    <t>06/26/2019 -06/29/2019</t>
  </si>
  <si>
    <t>LO, DONALD C</t>
  </si>
  <si>
    <t>TRAVELER WILL ASSIST IN THE INNOVATIVE MEDICINES INITIATIVE 2 PHAGO PROJECT REVIEW TO BE HELD AT THE IMI PREMISES ON 4/11/2019.  WILL MEET WITH THE IMI EXECUTIVE DIRECTOR, ON 4/12/2019.  SPONSOR WILL COVER TWO NIGHTS LODGING AND THE ADDITIONAL 1 NIGHTS LODGING HAS BEEN BOOKED THROUGH CGE</t>
  </si>
  <si>
    <t>BRUSSELS, , BEL</t>
  </si>
  <si>
    <t>IMI INNOVATIVE MEDICINES INITI</t>
  </si>
  <si>
    <t>LOHOFF, FALK W</t>
  </si>
  <si>
    <t>DOCUMENT DETAILS: DR. FALK LOHOFF AS A LASKER SCHOLAR HAS BEEN INVITED TO THE 2019 LASKER FOUNDATION LUNCHEON/AWARDS CEREMONY AT THE PIERRE HOTEL IN NEW YORK CITY, NEW YORK ON SEPTEMBER 20, 2019. EO APPROVED JULY 11, 2019.</t>
  </si>
  <si>
    <t xml:space="preserve">LOH, YOKE PENG </t>
  </si>
  <si>
    <t>07/18/19-07/20/19; LONDON (GBR), UK: TO GIVE A TALK AS AN INVITED SPEAKER ENTITLED, "NEUROTROPHIC FACTOR A-1 GENE MUTATION IN AD PATIENT LEADS TO DEMENTIA AND DEPRESSION IN MICE" AT THE 3RD INNOVATIONS AND STATE OF THE ART IN ALZHEIMER'S AND DEMENTIA RESEARCH CONFERENCE TO BE HELD AT THE PARK INN BY RADISSON HOTEL AND CONFERENCE CENTRE. 
AIRLINE RESERVATIONS MADE VIA OMEGA WORLD TRAVEL (OWT). LODGING ACCOMMODATIONS MADE VIA OWT ON THE NIGHT OF 7/17/19. LODGING ACCOMMODATIONS MADE VIA SPONSOR ON THE DATES OF 7/18-20/19. 
FLIGHT IN TRANSIT 7/16/19, NO LODGING REQUIRED - PLANE WILL ARRIVE IN LONDON, UK ON 7/17/19.    
THE SPONSORING ORGANIZATION - ORGANIZING COMMITTEE ALZHEIMER'S AND DEMENTIA RESEARCH - WILL PROVIDE SPONSORED IN-KIND PAYMENT FOR THE FOLLOWING TRAVEL EXPENSES: 3/NIGHTS LODGING - ($450), BREAKFAST AND LUNCH ($219) ON THE DATES OF (7/18-20/19).  
REGISTRATION FEE IN THE AMOUNT OF $699 PAID VIA GOV'T CREDIT CARD (POTS 19-007467).</t>
  </si>
  <si>
    <t>ORGANIZATION COMMITTEE ALZHEIM</t>
  </si>
  <si>
    <t>07/16/2019 -07/21/2019</t>
  </si>
  <si>
    <t>LONDON, STEPHANIE J</t>
  </si>
  <si>
    <t>STEPHANIE LONDON HAS BEEN INVITED TO CO-CHAIR AND SPEAK AT A SYMPOSIUM THAT WAS DEVELOPED IN GENETIC EPIDEMIOLOGY AT THE SOCIETY FOR EPIDEMIOLOGIC RESEARCH (SER) MEETING IN MINNEAPOLIS, MN ON JUNE 20, 2019. TRAVEL DATES ARE JUNE 19-21, 2019. THE SPONSOR, EPIDEMIOLOGY JOURNAL, WILL PROVIDE IN-KIND ECONOMY AIRFARE AND LODGING. SER PROVIDED COMPLEMENTARY 1-DAY REGISTRATION AT NO COST AND NO MEALS WILL BE INCLUDED WITH REGISTRATION. DR LONDON IS REQUESTING APPROVAL OF ACTUAL SUBSISTENCE FOR SPONSOR IN-KIND LODGING VALUED AT $219.00 WHICH IS 145 PERCENT OF THE GOVERNMENT ALLOWANCE OF 151.00.  THIS PERCENTAGE FALLS WITHIN THE 300 PERCENT THRESHOLD ALLOWED BY THE FTR.  THE SPONSOR HAS NOTED THAT ALL OTHER NON-FEDERAL PARTICIPANTS WILL BE PROVIDED WITH THE SAME ACCOMMODATIONS AND NO PREFERENTIAL TREATMENT IS GIVEN TO ANY TRAVELER. EFFICIENT SPENDING APPROVAL OBTAINED ON 01/03/2019 AND IS INCLUDED IN THE SCANNED DOCUMENTS PORTION OF THIS AUTHORIZATION. NO TAX EXEMPTION FOR MN. ETHICS APPROVED ON MAY 16, 2019.</t>
  </si>
  <si>
    <t>EPIDEMIOLOGY RALEIGH NC</t>
  </si>
  <si>
    <t>LONG, CAROLE A</t>
  </si>
  <si>
    <t>ATTEND A MEETING ON MALARIA TRANSMISSION BLOCKING ASSAY CONVENING IN SEATTLE WA SPONSORED BY THE GATES FOUNDATION, SEPTEMBER 23 THROUGH SEPTEMBER 26, 2019.</t>
  </si>
  <si>
    <t>LOOKER, HELEN C</t>
  </si>
  <si>
    <t>INVITED TO PARTICIPATE IN THE SCIENTIFIC WORKSHOP, "THE ROLE OF THE KIDNEY AND SGLT2 IN GLUCOSE HOMEOSTASIS AND KIDNEY DISEASE", TO BE HELD IN CHICAGO, IL, JUNE 26-28,2019.  NON-TMC HOTEL BOOKING; SPONSOR ORGANIZERS (NKF) MADE HOTEL ARRANGEMENTS AT THE LOEWS HOTEL, CHICAGO (RESERVATION INCLUDED). ROUND TRIP AIRFARE ARE IN KIND, PROVIDED BY SPONSOR, NATIONAL KIDNEY FOUNDATION (KAY SCHABLE - ASSOCIATION TRAVEL CONCEPTS) ITINERARY INCLUDED..  MEALS DURING THE WORKSHOP WILL BE PROVIDED IN KIND, 6/27/2019; NIH WILL PAY M&amp;IE ON 6/26 -28.  TRAVELER DECLINED SPONSORED REIMBURSEMENT FOR MEALS DURING MEETING.  DR. LOOKER  IS REQUESTING APPROVAL OF ACTUAL SUBSISTENCE FOR SPONSORED IN KIND LODGING VALUED AT $350 WHICH IS 160% OVER THE GOVERNMENT ALLOWANCE OF $219. THIS PERCENTAGE FALLS WITHIN THE 300% THRESHOLD ALLOWED BY THE FTR. THE SPONSOR HAS NOTED THAT ALL OTHER NON-FEDERAL PARTICIPANTS WILL BE PROVIDED WITH THE SAME ACCOMMODATIONS.</t>
  </si>
  <si>
    <t>06/26/2019 -06/28/2019</t>
  </si>
  <si>
    <t>LOPEZ, GRISEL J</t>
  </si>
  <si>
    <t>PURPOSE DETAILS:  TRAVELER INVITED TO ATTEND THE RECENT ADVANCES IN RARE DISEASES FREQUENTLY
MISDIAGNOSED HEREDITARY DISORDERS (FREMIDIS) ?¿¿ MULTIDISCIPLINARY TRANSLATIONAL RESEARCH AFFECTS GLOBAL CLINICAL IMPACT (RARD 2019)?¿¿ TO BE HELD JUNE 20-22, 2019 IN BOGOTA, COLOMBIA AND TO CHAIR THE DMD AND LGMD SESSION.  THE FOLLOWING WILL BE PROVIDED IN-KIND: ROUNDTRIP AIRFARE $1,045.26, BUSINESS CLASS TICKETS WERE PURCHASED BY THE SPONSOR BECAUSE THE TICKETS WERE PURCHASED BEFORE THE TRAVEL WAS PROCESSED AND THE TICKETS WERE MUCH CHEAPER THAN ECONOMY; TRANSPORTATION WHILE IN COLOMBIA $66.93, 4-NIGHTS LODGING AT $92.60/NIGHT (6/19-22, BREAKFAST 6/20-22 LUNCH 6/20-22, RECEPTION 6/19 AND NETWORKING DINNERS 6/20-22 THERE IS NO REGISTRATION FEE.  OTHER INVITED GUESTS ARE RECEIVING SIMILAR BENEFITS. COST COMPARISON WAS NOT COMPLETED AS OMEGA WAS NOT USED FOR AIRFARE AND LODGING. BOTH AIRFARE AND LODGING WERE ARRANGED AND PROVIDED IN-KIND; LODGING 6/18 WAS ARRANGED BY SPONSOR HOWEVER NIH WILL PAY. NHGRI PAYS ALL OTHER EXPENSES FOR THIS TRAVEL: LODGING 6/18 $75.00; TRANSPORTATION FROM RESIDENCE TO AIRPORT AND RETURN FROM AIRPORT TO RESIDENCE $93.65 EACH WAY, MISC. EXPENSE-$200 ADDED FOR UNFORESEEN ISSUES THAT MAY OCCUR. HOTEL TAX EXEMPTION DOES NOT APPLY TO THIS FOREIGN TRAVEL. TRAVELER WILL NOT REQUEST REIMBURSEMENT FOR WI-FI DURING TRAVEL. NO GFE REQUESTED. TRAVELER HAS NOT AND WILL NOT SPEND MORE THAN 45 DAYS IN DESIGNATED HIGH THREAT, HIGH RISK/FACT (FOREIGN AFFAIRS COUNTER THREAT)-MANDATORY COUNTRIES WITHIN THE LAST 365 DAYS</t>
  </si>
  <si>
    <t>EUROPEAN WORKING GROUP ON GAUC</t>
  </si>
  <si>
    <t>06/18/2019 -06/23/2019</t>
  </si>
  <si>
    <t>LOVINGER, DAVID M</t>
  </si>
  <si>
    <t>DR. LOVINGER HAS BEEN INVITED TO GIVE A TALK ENTITLED FOREBRAIN MECHANISMS INVOLVED IN ASPECTS OF COGNITION AND BEHAVIORAL CONTROL THAT CONTRIBUTE TO ADDICTION AS PART OF THE PLENARY SEMINAR SERIES AT THE RUTGERS BRAIN HEALTH INSTITUTE ON APRIL 4, 2019 IN PISCATAWAY, NJ.</t>
  </si>
  <si>
    <t>PISCATAWAY, NJ, US</t>
  </si>
  <si>
    <t>RUTGERS UNIVERSITY NEWARK NJ</t>
  </si>
  <si>
    <t>04/03/2019 -04/04/2019</t>
  </si>
  <si>
    <t>DR. LOVINGER HAS BEEN INVITED TO GIVE A TALK ENTITLED ALCOHOL ACTIONS IN THE BASAL GANGLIA AT STARK NEUROSCIENCES RESEARCH INSTITUTE AT INDIANA UNIVERSITY ON APRIL 18, 2019 IN INDIANAPOLIS, IN.</t>
  </si>
  <si>
    <t>INDIANAPOLIS, IN, US</t>
  </si>
  <si>
    <t>INDIANA UNIVERSITY PERDUE UNIV</t>
  </si>
  <si>
    <t>DR. DAVID LOVINGER WILL BE GIVING A TALK ON PHYSIOLOGY AND PATHOPHYSIOLOGY OF DOPAMINE DEPENDENT PLASTICITY AT THE IBAGS CONGRESS 2019 FROM APRIL 28 THROUGH MAY 2, 2019 IN BIARRITZ, FRANCE. HE WILL THEN TRAVEL TO BILBAO, SPAIN TO GIVE A TALK ON DRUG ADDICTION AT THE UNIVERSITY OF THE BASQUE COUNTRY ON MAY 3, 2019.</t>
  </si>
  <si>
    <t>UNIVERSITY OF THE BASQUE COUNT</t>
  </si>
  <si>
    <t>04/26/2019 -05/05/2019</t>
  </si>
  <si>
    <t>DR. LOVINGER HAS BEEN INVITED TO GIVE A TALK ENTITLED ENDOCANNABINOID ROLES IN HABITUAL BEHAVIOR AND DRUG USE DISORDERS AT THE 2019 CHICAGO SYMPOSIUM ON TRANSLATIONAL NEUROSCIENCE THE SCIENCE OF CANNABIS ON MAY 10, 2019 AT THE UNIVERSITY OF CHICAGO MEDICINE IN CHICAGO, IL. 
AMENDMENT  DR. LOVINGER'S ORIGINAL FLIGHT ON MAY 9 WAS CANCELLED AND REBOOKED MAY 10.</t>
  </si>
  <si>
    <t>05/10/2019 -05/11/2019</t>
  </si>
  <si>
    <t>DR. LOVINGER HAS BEEN INVITED TO BE A KEYNOTE SPEAKER AT THE LSUHSC ADACE 11TH SCIENTIFIC RETREAT ON MAY 22, 2019 IN NEW ORLEANS, LA.  THE TITLE OF HIS TALK WILL BE ALCOHOL ACTIONS IN THE BASAL GANGLIA.</t>
  </si>
  <si>
    <t>LOUISIANA STATE UNIVERSITY HEA</t>
  </si>
  <si>
    <t>DR. LOVINGER WILL BE ATTENDING THE GRC ON CANNABINOID FUNCTION IN THE CNS FROM JULY 21 THROUGH 26, 2019 IN CASTELLDEFELS, SPAIN. JULY 27 AND 28 ARE NON DUTY DAYS.</t>
  </si>
  <si>
    <t>07/19/2019 -07/28/2019</t>
  </si>
  <si>
    <t>DR. LOVINGER WILL BE PRESENTING AT THE IOWA NEUROSCIENCE INSTITUTE SEMINAR AT THE UNIVERSITY OF IOWA ON SEPTEMBER 27, 2019.</t>
  </si>
  <si>
    <t>09/26/2019 -09/29/2019</t>
  </si>
  <si>
    <t>LUBKOWSKI, JACEK T</t>
  </si>
  <si>
    <t>7/5-11/19 DR. LUBKOWSKI WILL BE PRESENTING A POSTER AT THE 44TH FEBS CONGRESS IN KRAKOW, POLAND. MEETING REGISTRATION OF $567.23 WAS PAID FOR WITH A GOVERNMENT CREDIT CARD. REGISTRATION INCLUDES LUNCH 7/7-10.  HOTEL CLOSEST TO THE MEETING WAS BLOCKED FOR ATTENDEES.  7/11-20/19  DR. LUBKOWSKI HAS BEEN INVITED BY DR. CYRIL BARINKA OF THE INSTITUTE OF BIOTECHNOLOGY IN PRAGUE, CZECH REPUBLIC TO CONTINUE ONGOING COLLABORATION AND GIVE A TALK AT THE INSTITUTE AND CHARLES UNIVERSITY, ALSO IN PRAGUE. THE TALK TITLE IS A COMPLETE CATALYTIC MECHANISM OF HYDROLYSIS BY L-ASPARAGINASES. THE INSTITUTE OF BIOTECHNOLOGY WILL PAY FOR DR. LUBKOWSKI'S ACCOMMODATIONS AND IN COUNTRY TRANSPORTATION.  HE WILL ALSO DRIVE DR. LUBKOWSKI FROM THE FEBS MEETING TO HIS HOTEL IN PRAGUE.  TRAVELER IS TAKING 50% OF PER DIEM AS THERE ARE COOKING FACILITIES IN THE PENSION MARNA.</t>
  </si>
  <si>
    <t>CZECH ACADEMY OF SCIENCES</t>
  </si>
  <si>
    <t>07/05/2019 -07/20/2019</t>
  </si>
  <si>
    <t>LUPICA, CARL R</t>
  </si>
  <si>
    <t>DR. CARL LUPICA HAS BEEN INVITED BY DR. CHEN OF THE NATIONAL DEFENSE MEDICAL CENTER IN TAIPEI, TAIWAN TO BE A SPEAKER AT THE TAIWAN NEUROTRAUMA SOCIETY MEETING APRIL 26-27, 2019. DR. LUPICA HAS ALSO BEEN INVITED TO PRESENT AT SEVERAL SEMINARS AND MEET WITH FACULTY AND STUDENTS AT TAIPEI MEDICAL UNIVERSITY ON 4/22, NATIONAL DEFENSE MEDICAL CENTER ON 4/23-4/24 AND NATIONAL HEALTH RESEARCH INSTITUTE ON 4/25. TRAVEL DATES APRIL 20-28, 2019. SPONSOR WILL BE PAYING FOR LODGING AND MEALS</t>
  </si>
  <si>
    <t>NATIONAL DEFENSE MEDICAL CENTE</t>
  </si>
  <si>
    <t>LUSCHER, BENJAMIN P</t>
  </si>
  <si>
    <t>TO ATTEND AND PRESENT A POSTER AT THE 11TH BIOMEDICAL TRANSPORTERS CONFERENCE 2019 IN LUCERNE, SWITZERLAND ON AUGUST 4-8, 2019.  TO PRESENT A TALK AT THE INSTITUTE OF BIOCHEMISTRY AND MOLECULAR BIOLOGY (IBBM) IN BERN, SWITZERLAND ON AUGUST 12, 2019.</t>
  </si>
  <si>
    <t>08/02/2019 -08/13/2019</t>
  </si>
  <si>
    <t xml:space="preserve">LU, ZHIYONG </t>
  </si>
  <si>
    <t>05/02/2019-05/03/2019: INVITED TO PARTICIPATE IN THE NATIONAL LIBRARY OF MEDICINE (NLM) FUNDED VIDEO PROJECT THAT WILL CAPTURE THE CAREER PATHS OF NLM TRAINING GRANT GRADUATES. HOSTED BY HAVARD MEDICAL SCHOOL, DEPARTMENT OF BIOMEDICAL INFORMATICS, IN BOSTON, MA.</t>
  </si>
  <si>
    <t>05/15/2019-05/17/2019: INVITED TO SPEAK AT THE MAYO CLINIC CENTER FOR CLINICAL AND TRANSLATIONAL SCIENCE (CTSA) GRAND ROUND EVENT, IN ROCHESTER, MN.</t>
  </si>
  <si>
    <t>06/07/2019-06/14/2019: INVITED TO BE CO-CHAIR FOR THE 2019 INTERNATIONAL CONFERENCE ON HEALTHCARE INFORMATICS (ICHI 2019), IN BEIJING, CHINA.  
06/15/2019-06/18/2019: INVITED TO SPEAK ABOUT CBB/NCBI'S WORK ON BIOINFORMATICS AND BIOMEDICAL TEXT MINING AT THE SCHOOL OF COMPUTER SCIENCE, FUDAN UNIVERSITY, IN SHANGHAI, CHINA.</t>
  </si>
  <si>
    <t>06/07/2019 -06/18/2019</t>
  </si>
  <si>
    <t>LYNCH, JOHN K</t>
  </si>
  <si>
    <t>TRAVELER WILL BE A KEYNOTE SPEAKER AT THE ANNUAL RESEARCH DAY.  THE EVENT WILL BE ON APRIL 4TH AT THE EDWARD VIA COLLEGE OF OSTEOPATHIC MEDICINE (VCOM) AUBURN CAMPUS IN AUBURN, AL.  IT WOULD REQUIRE TRAVEL ON APRIL 3RD  TO ARRIVE IN TIME FOR THE START OF THE PROGRAM AT 10:00 AM.  OVERNIGHT STAY IN AUBURN FOR THE PROGRAM ON THE 4TH RETURNING THE EVENING OF THE 4TH.  KEYNOTE SPEAKER SCHEDULED TO SPEAK AT 1:30 PM.  SPONSOR TO PAY FOR ROUND TRIP COACH AIRFARE, HOTEL AND ALL MEALS DIRECTLY EXCEPT BREAKFAST ON 4/3.  FLIGHT TO BE BOOKED AFTER TRAVEL APPROVED.  NO HONORARIUM, LEAVE OR EXCEPTIONS APPROVED OR REQUESTED. ODA #2333 APPROVED FOR SPONSORED TRAVEL.  SPARC APPROVED.  NO COST COMPARISON DONE, SINCE SPONSOR IS PAYING FOR AIRFARE AND WILL ONLY PURCHASE AIRFARE AFTER TRAVEL IS APPROVED AND AUTHORIZED.</t>
  </si>
  <si>
    <t>AUBURN, AL, US</t>
  </si>
  <si>
    <t>EDWARD VIA COLLEGE OF OSTEOPAT</t>
  </si>
  <si>
    <t>LYONS, JONATHAN J</t>
  </si>
  <si>
    <t>LATE JUSTIFICATION, SPONSOR LETTER OF INVITATION SENT IN MARCH WHICH DELAYED THE COMPLETION OF THIS TRAVEL. TO ATTEND AND PRESENT AT TWO CONFERENCES. 1. THE MASTOCYTOSIS SOCIETY CONFERENCE IN SAN MATEO, CA ON MAY 1-3, 2019 TO PRESENT - HEREDITARY A-TRYPTASEMIA AND TO PRESENT - PANEL B CONDITIONS ASSOCIATED WITH MAST CELL DISEASE. 2. THE AMERICAN INITIATIVE IN MAST CELL DISEASES PHYSICIAN MEETING IN PALO ALTO, CA ON MAY 4-5, 2019 TO PRESENT - HEREDITARY A-TRYPTASEMIA. THE SPONSOR HAS AGREED TO WAIVE THE REGISTRATION FEE IN-KIND. IN ADDITION, THE SPONSOR WILL PROVIDE ROUNDTRIP AIRFARE, SOME MEALS, LODGING AT THE CROWNE PLAZA ON MAY 1-2, AND LODGING AT THE SHERATON ON MAY 3-5, 2019 IN-KIND. ALL OTHER TRAVEL RELATED EXPENSES NOT COVERED BY THE SPONSOR WILL BE PAID FROM LABORATORY ALLOCATED TRAVEL FUNDS. NO U.S. FEDERAL FUNDS WILL BE USED BY THE SPONSOR TO REIMBURSE TRAVEL EXPENSES, AND NO HONORARIUM MAY BE ACCEPTED BY THE EMPLOYEE. SPONSOR WILL BE PROVIDING IN-KIND LODGING VALUED AT 259 PER NIGHT WHICH IS 122 PERCENT OF THE GOVERNMENT LODGING ALLOWANCE OF 211 FOR SAN MATEO, MA.THE SPONSOR HAS CONFIRMED THAT ALL OTHER FEDERAL OR NON FEDERAL PARTICIPANTS WILL BE PROVIDED WITH THE SAME OR SIMILAR ACCOMMODATIONS. THE CONFERENCE WAS NOT AVAILABLE TO SELECT IN CGE. THEREFORE, SELECTING DOMESTIC AS THE PURPOSE OF THE TRIP.</t>
  </si>
  <si>
    <t>SAN MATEO, CA, US</t>
  </si>
  <si>
    <t>MASTOCYTOSIS SOCIETY STERLING</t>
  </si>
  <si>
    <t>05/01/2019 -05/05/2019</t>
  </si>
  <si>
    <t>MACHIELA, MITCHELL J</t>
  </si>
  <si>
    <t>08010-MJM-8037071-GENERAL ADMIN-ON 6/14/19 TRAVELER WILL TRAVEL FROM DC AREA AND ARRIVE IN GOTEBORG, SWEDEN ON 6/15/19. 6/15/19-6/18/19-TRAVELER WILL ATTEND AND PRESENT A TALK ENTITLED, "CHROMOSOME Y AND THE AGEING GENOME" AT THE EUROPEAN HUMAN GENETICS CONFERENCE (ESHG) IN GOTEBORG, SWEDEN. TRAVELER WILL RETURN TO DC AREA ON JUNE 19, 2019.  SPONSOR IN-KIND:  REGISTRATION FEE OF $577 (INCLUDES LUNCH); HOTEL (4 NIGHTS) @ $163 PER NIGHT INCLUDING TAXES AND AIRFARE AT $1,534.   PER HOTEL CLERK, HOTEL INCLUDES BUFFET BREAKFAST. ITEB WILL COVER THE REMAINING EXPENSES OF THE TRAVELER. PERSONAL EMAIL IS MACHIELA@GMAIL.COM AND NIH EMAIL IS MITCHELL.MACHIELA@NIH.GOV AND CELL IS 301 215 1322 AND FOREIGN TRAVEL TICKET NUMBER NCI RITM0166257.</t>
  </si>
  <si>
    <t>EUROPEAN SOCIETY OF HUMAN GENE</t>
  </si>
  <si>
    <t>06/14/2019 -06/19/2019</t>
  </si>
  <si>
    <t>MACKEM, SUSAN M</t>
  </si>
  <si>
    <t>TO PRESENT A TALK AND ATTEND THE EMBO WORKSHOP: LIMB DEVELOPMENT AND REGENERATION: NEW TOOLS FOR A CLASSIC MODEL SYSTEM.  SPONSORED REGISTRATION INCLUDES LODGING JULY 2-JULY 4. SPEAKERS SPONSORED LODGING ON JULY 1.  TRAVELER STAYING JULY 5 TO COMPLETE MEETING AND FOR RETURN FLIGHT JULY 6.  SPEAKERS ARE PROVIDED LUNCH ON JULY 3 AND LUNCH AND DINNER ON JULY 4.</t>
  </si>
  <si>
    <t>06/30/2019 -07/06/2019</t>
  </si>
  <si>
    <t>MADAN, RAVI A</t>
  </si>
  <si>
    <t>FOREIGN TRAVEL REQUEST TICKET NUMBER: NCI-RITM0160562
DR. MADAN WILL PRESENT: IMMUNOTHERAPY STRATEGIES IN PROSTATE CANCER, AT THE JOHN FITZPATRICK IRISH GENITOURINARY CANCER CONFERENCE BEING HELD IN DUBLIN, IRELAND ON APRIL 4- 5, 2019. IN-KIND: AIRFARE, LODGING (NO BREAKFAST), REGISTRATION (INCLUDES L 4/4 AND 4/5), AND DINNER ON 4/4 AND 4/5.
DR. MADAN WILL REMAIN IN DUBLIN ON 4/6 AS IT?¿¿S A NON-DUTY DAY.</t>
  </si>
  <si>
    <t>MATER MISERICORDIAE UNIVERSITY</t>
  </si>
  <si>
    <t>FOREIGN TRAVEL REQUEST TICKET NUMBER: NCI-RITM0163768
DR. MADAN IS INVITED TO SPEAK AT THE FIRST INTERNATIONAL CONGRESS OF BIOIMMUNOTHERAPY OF CANCER - AN INTERNATIONAL MULTIDISCIPLINARY MEETING BEING HELD IN REGGIO CALABRIA, ITALY ON APRIL 12-14, 2019. IN-KIND: AIRFARE, LODGING (3 NIGHTS; INCLUDES B), REGISTRATION (INCLUDES LD 4/12 AND 4/13).</t>
  </si>
  <si>
    <t>DR. MADAN IS A COMMITTEE AND SESSION CHAIR AT THE AMERICAN SOCIETY OF CLINICAL ONCOLOGY (ASCO)  PRE-ANNUAL MEETING IMMUNONCOLOGY SEMINAR, BEING HELD IN CHICAGO, IL ON MAY 31 - JUNE 3, 2019. IN-KIND: LODGING (ONE NIGHT; NO BREAKFAST) AND REGISTRATION (NO MEALS).</t>
  </si>
  <si>
    <t>DR. MADAN WILL PARTICIPATE IN THE 2019 COFFEY-HOLDEN PROSTATE CANCER ACADEMY MEETING IN LOS ANGELES, CA ON JUNE 20-23, 2019. IN-KIND: AIRFARE, LODGING (NO BREAKFAST), AND MEALS (D 6/20; BLD 6/21 AND 6/22; BL 6/23). NO REGISTRATION FEE.
DR. MADAN IS REQUESTING APPROVAL OF ACTUAL SUBSISTENCE FOR SPONSOR IN-KIND LODGING VALUED AT $249 WHICH IS 138% OF THE GOVERNMENT ALLOWANCE OF $180.  THIS PERCENTAGE FALLS WITHIN THE 300% THRESHOLD ALLOWED BY THE FTR.  THE SPONSOR HAS NOTED THAT ALL OTHER NON-FEDERAL PARTICIPANTS WILL BE PROVIDED WITH THE SAME ACCOMMODATIONS.</t>
  </si>
  <si>
    <t>DR. MADAN IS INVITED TO PRESENT AT THE 2019 CANCER INSTITUTE GRAND ROUNDS AT CEDARS-SINAI IN LOS ANGELES, CA ON AUGUST 5, 2019. IN-KIND: AIRFARE AND LODGING (NO BREAKFAST).   NO REGISTRATION.  HE IS DECLINING THE OFFER OF GROUND TRANSPORTATION AND NO MEALS ARE PROVIDED.
DR. MADAN IS REQUESTING APPROVAL OF ACTUAL SUBSISTENCE FOR SPONSOR IN-KIND LODGING VALUES AT $275 WHICH IS 153% OF THE GOVERNMENT ALLOWANCE OF $180.  THIS PERCENTAGE FALLS WITHIN THE 300% THRESHOLD ALLOWED BY THE FTR.  THE SPONSOR HAS NOTED THAT ALL OTHER NON-FEDERAL PARTICIPANTS WILL BE PROVIDED WITH THE SAME ACCOMMODATIONS.</t>
  </si>
  <si>
    <t>CEDARS SINAI CONTINUING MEDICA</t>
  </si>
  <si>
    <t>08/04/2019 -08/06/2019</t>
  </si>
  <si>
    <t>DR. MADAN WILL PRESENT: IMMUNOCYTOKINE STRATEGIES IN PROSTATE CANCER, AT THE NEXT-GENERATION IMMUNOTHERAPIES MEETING AS PART OF THE IMMUNO-ONCOLOGY SUMMIT BEING HELD IN BOSTON, MA ON AUGUST 8-9, 2019. IN-KIND: AIRFARE, LODGING (NO BREAKFAST), AND REGISTRATION.</t>
  </si>
  <si>
    <t>08/08/2019 -08/09/2019</t>
  </si>
  <si>
    <t>MAKAROVA, KIRA S</t>
  </si>
  <si>
    <t>08/26/2019-09/07/2019: INVITED TO PRESENT THE "THERMOPHILES" RESEARCH BEING CONDUCTED, WHICH IS DEPENDENT UPON THE TOOLS AND DATABASES DEVELOPED BY CBB/NCBI AT THE 15TH INTERNATIONAL CONGRESS THERMOPHILES AND NEO-VIROLOGY SATELLITE SYMPOSIUM, HELD IN FUKUOKA, JAPAN.</t>
  </si>
  <si>
    <t>FUKUOKA, , JPN</t>
  </si>
  <si>
    <t>HOKKAIDO UNIVERSITY</t>
  </si>
  <si>
    <t>08/26/2019 -09/07/2019</t>
  </si>
  <si>
    <t>JAPAN AGENCY FOR MARINE EARTH</t>
  </si>
  <si>
    <t>TOKYO INSTITUTE OF TECHNOLOGY</t>
  </si>
  <si>
    <t xml:space="preserve">MALDARELLI, FRANK </t>
  </si>
  <si>
    <t>DR. MALDARELLI HAS BEEN INVITED TO PRESENT A SEMINAR ENTITLED TRANSMISSION DYNAMICS OF THE EARLY HIV EPIDEMIC IN WASHINGTON DC AND BEYOND TO THE DEPARTMENT OF MICROBIOLOGY AND IMMUNOLOGY AT THE UNIVERSITY OF IOWA APRIL 8-10, 2019.  SPONSOR PROVIDING IN KIND ROUNDTRIP AIRFARE, MEALS (BREAKFAST 4/9-10/19, LUNCH 4/9/19, AND DINNER 4/8-9/19), LODGING (4/8-9/19),  AND SHUTTLE IN IOWA.  HOTEL IS TAX-EXEMPT.  DR. MALDARELLI IS REQUESTING APPROVAL OF ACTUAL SUBSISTENCE FOR SPONSOR IN-KIND LODGING VALUED AT $139 WHICH IS 148% FOR THE GOVERNMENT ALLOWANCE OF $94. THIS PERCENTAGE FALLS WITHIN THE 30% THRESHOLD ALLOWED BY THE FTR.</t>
  </si>
  <si>
    <t>MALECH, HARRY L</t>
  </si>
  <si>
    <t>DR. MALECH WILL BE SPEAKING ABOUT "CGD GENE THERAPY"AT THE PRIMARY IMMUNE DEFICIENCY TREATMENT CONSORTIUM FIFTH ANNUAL PIDTC MEETING. THE MEETING WILL TAKE PLACE IN NEW YORK, NY AT THE WARWICK HOTEL FROM MAY 15-18, 2019. PRIMARY IMMUNE DEFICIENCY TREATMENT CONSORTIUM (PIDTC) WILL BE PROVIDING LUNCH AND DINNER ON MAY 15, BREAKFAST, LUNCH ON MAY 16, BREAKFAST LUNCH AND DINNER ON MAY 17, BREAKFAST AND LUNCH ON MAY 18. IN COMPLIANCE WITH FEDERAL REGULATION NO FEDERAL FUNDS WILL BE USED AND NO HONORARIUM WILL BE RECEIVED. THE FUNDS ARE OPERATIONAL FUNDS FROM EDUCATIONAL GRANTS FROM PHARMA. THIS WILL BENEFIT THE GOVERNMENT BY ALLOWING HIM TO GAIN KNOWLEDGE ABOUT GENE THERAPY FOR THIS PRIMARY IMMUNE DEFICIENCY, WHILE HIS EXPERTISE IS USED TO ASSURE THE SAFETY OF PATIENTS WHO ENROLL IN OUR STUDIES. THERE WILL BE EXTENSIVE DISCUSSIONS WITH OTHER EXPERTS IN THIS FIELD ABOUT GENE AND CELL BASED THERAPIES FOR RARE AND LIFE THREATENING DISORDERS. IT WILL ALSO ALLOW US TO DISCUSS ANY CUTTING EDGE RESEARCH IN THE FIELD OF IMMUNOLOGY. AS OF 4/10/19 THE SPONSOR HAS STATED THEY WERE GOING TO ADD HOTEL AND AIRFARE TO SPONSOR. AS OF 4/16/19 WE ARE WAITING ON THE UPDATED INVITATION LETTER. WE WILL SUBMIT IT TO THE ETHICS OFFICE AS SOON AS IT IS RECEIVED. STILL WAITING ON UPDATED HOTEL CONFIRMATION AS OF 4/16/19.</t>
  </si>
  <si>
    <t>05/15/2019 -05/18/2019</t>
  </si>
  <si>
    <t>DR. MALECH HAS BEEN INVITED TO SPEAK AT THE ST. JUDE DANNY THOMAS LECTURE SERIES  IN MEMPHIS, TN FROM MAY 30-JUNE 1, 2019. THE TITLE OF DR. MALECH?¿¿S TALK WILL BE ?¿¿GENE THERAPY FOR OLDER CHILDREN AND YOUNG ADULTS WITH XSCID?¿¿. IN COMPLIANCE WITH FEDERAL REGULATIONS, NO HONORARIUM WILL BE ACCEPTED AND NO FEDERAL FUNDS WILL BE USED. THE SPONSOR WILL BE COVERING THE FOLLOWING IN-KIND: LODGING FOR 2 NIGHTS, GROUND TRANSPORTATION IN MEMPHIS AND ROUND TRIP AIRFARE. THIS TRAVEL HAS BEEN APPROVED IN NTPS.
THIS WILL BENEFIT THE GOVERNMENT BY ALLOWING ME TO GAIN KNOWLEDGE ABOUT GENE THERAPY FOR THIS PRIMARY
IMMUNE DEFICIENCY, WHILE MY EXPERTISE IS USED TO ASSURE THE SAFETY OF PATIENTS WHO ENROLL IN THIS STUDY. IT WILL ALSO ALLOW US TO DISCUSS ANY CUTTING EDGE RESEARCH IN THE FIELD OF IMMUNOLOGY. THE FLIGHT AND HOTEL CONFIRMATIONS WILL BE UPLOADED AS SOON AS THEY ARE RECEIVED FROM THE SPONSOR.</t>
  </si>
  <si>
    <t>05/30/2019 -06/01/2019</t>
  </si>
  <si>
    <t>DR. MALECH HAS BEEN INVITED TO SPEAK AT THE 2019 BRIAN SORRENTINO MEMORIAL SYMPOSIUM WITH A SPECIAL TRIBUTE TO DEREK PERSONS TO BE HELD IN MEMPHIS, TN ON JUNE 14, 2019. THE TITLE OF HIS PRESENTATION FOR THE JUNE 14 MEMORIAL SYMPOSIUM IS ?¿¿GENE THERAPY FOR CHRONIC GRANULOMATOUS DISEASE?¿¿. THE SPONSOR WILL BE PROVIDING R/T AIRFARE, LODGING FOR 2 NIGHTS, LUNCH AND DINNER ON THE 14TH. 
IN COMPLIANCE WITH FEDERAL REGULATION NO FEDERAL FUNDS WILL BE USED FOR THIS TRAVEL AND NO HONORARIUM WILL BE ACCEPTED. THIS WILL BENEFIT THE GOVERNMENT BY ALLOWING ME TO GAIN KNOWLEDGE ABOUT GENE THERAPY FOR THIS PRIMARY
IMMUNE DEFICIENCY, WHILE MY EXPERTISE IS USED TO ASSURE THE SAFETY OF PATIENTS WHO ENROLL IN OUR STUDIES. THERE WILL BE EXTENSIVE DISCUSSIONS WITH OTHER EXPERTS IN THIS FIELD ABOUT GENE AND CELL BASED THERAPIES FOR RARE AND LIFE THREATENING DISORDERS. IT WILL ALSO ALLOW US TO DISCUSS ANY CUTTING EDGE RESEARCH IN THE FIELD OF IMMUNOLOGY. SPONSOR HAS CONFIRMED: SPONSOR WILL BE PROVIDING IN-KIND LODGING VALUED AT $199 WHICH IS 164% OF THE GOVERNMENT LODGING ALLOWANCE OF $121 FOR MEMPHIS, TN. THIS PERCENTAGE FALLS WITHIN THE 300% THRESHOLD ALLOWED BY THE FEDERAL PER DIEM RATE. THE SPONSOR HAS CONFIRMED THAT ALL OTHER FEDERAL OR NON-FEDERAL PARTICIPANTS WILL BE PROVIDED WITH THE SAME OR SIMILAR ACCOMMODATIONS. NO US FEDERAL FUNDS WILL BE USED AND NO HONORARIUM WILL BE PROVIDED.THIS TRAVEL IS APPROVED IN NTPS. AS OF MAY 2, STILL WAITING ON HOTEL CONFIRMATION FROM THE SPONSOR. THIS WILL BE UPLOADED UPON RECEIPT FROM THEM.</t>
  </si>
  <si>
    <t>MALIK, SHAKUNTALA M</t>
  </si>
  <si>
    <t>DR. MALIK IS INVITED TO SPEAK AT THE INTERNATIONAL  ASSOCIATION FOR THE STUDY OF LUNG CANCER (IASLC) 2019 MESOTHELIOMA MEETING BEING HELD IN NEW YORK, NY ON 10-12 JULY 2019.  IN-KIND:  AIRFARE, LODGING (NO BREAKFAST), REGISTRATION (INCLUDES LUNCH), AND GROUND TRANSPORTATION.  DR. MALIK IS REQUESTING APPROVAL OF ACTUAL SUBSISTENCE FOR SPONSOR IN-KIND LODGING VALUED AT $299 WHICH IS 134% OF THE GOVERNMENT ALLOWANCE OF $223.  THIS PERCENTAGE FALLS WITHIN THE 300% THRESHOLD ALLOWED BY THE FTR.  THE SPONSOR HAS NOTED THAT ALL OTHER NON-FEDERAL PARTICIPANTS WILL BE PROVIDED WITH THE SAME ACCOMMODATION</t>
  </si>
  <si>
    <t>MALLON, BARBARA S</t>
  </si>
  <si>
    <t>TRAVELER WILL BE ATTENDING THE ISSCR 2019 ANNUAL MEETING  IN LOS ANGELES, CA. TRAVELER WILL DEPART FROM DC ON 06/26 AND ARRIVE THE SAME DAY IN LOS ANGELES, CA. TRAVELER WILL RETURN ON 06/30 FROM LOS ANGELES, CA AND ARRIVE THE SAME DAY TO DC. SPONSOR, ELSEVIER B.V, WILL PAY IN-KIND FOR AIRFARE AND REGISTRATION. THE TRAVELER WILL STAY AT THE LUXE CITY CENTER HOTEL FROM 06/26 TO 06/30 AT THE RATE OF 302USD/NIGHT. APPROVED AEA MEMO ATTACHED FOR ACTUAL LODGING EXPENSE VALUED AT 302USD WHICH IS 167 PERCENT OF THE GOVERNMENT ALLOWANCE OF 181USD. THIS PERCENTAGE FALLS WITHIN THE 300 PERCENT THRESHOLD ALLOWED BY THE FTR. THE SPONSOR HAS NOTED THAT ALL OTHER NON-FEDERAL PARTICIPANTS WILL BE PROVIDED WITH THE SAME ACCOMMODATIONS. ODA IS APPROVED AND ATTACHED. CONFIRMED WITH THE SPONSOR THAT NO HONORARIUM WILL BE GIVEN AND NO FEDERAL FUNDS WILL BE USED TO SUPPORT THIS TRAVEL. TRAVEL IS STE APPROVED IN SPARC AND APPROVED BY DR. NATH</t>
  </si>
  <si>
    <t>ELSEVIER LONDON UNITED KINGDOM</t>
  </si>
  <si>
    <t>06/26/2019 -06/30/2019</t>
  </si>
  <si>
    <t xml:space="preserve">MAMINISHKIS, ARVYDAS </t>
  </si>
  <si>
    <t>DR. MAMINISHKIS IS TRAVELING TO SPEAK AT THE DEPARTMENTAL SEMINAR  OF REGENERON PHARMACEUTICAL COMPANY TO AND TO DISCUSS A POTENTIAL COLLABORATION ON THERAPIES FOR AGE-RELATED MACULAR DEGENERATION.  THERE IS NO REGISTRATION FEE. FLIGHTS, LODGING, MEALS 4/12 AND GROUND TRANSPORTATION BETWEEN NEWARK AIRPORT AND TARRYTOWN ARE PROVIDED IN KIND BY REGENERON. TRAVELER WILL REMAIN IN NYC NETG FOLLOWING THE SITE VISIT AND RETURN TO DC @ OWN EXPENSE.</t>
  </si>
  <si>
    <t>MAMMEN, ANDREW L</t>
  </si>
  <si>
    <t>DR. MAMMEN IS INVITED TO SIT ON THE MEDICAL ADVISORY BOARD FOR THE 2019 ANNUAL PATIENT CONFERENCE &amp; BOARD MEETING ON SEPTEMBER 5 - SEPTEMBER 8. NO REGISTRATION. BREAKFAST, LUNCH AND DINNER ARE PROVIDED. WHILE ON TRAVEL FOR THIS CONFERENCE &amp; BOARD MEETING , DR. MAMMEN WILL BE WORKING WITHIN THE MISSION OF NIH.</t>
  </si>
  <si>
    <t>MYOSITIS ASSOCIATION</t>
  </si>
  <si>
    <t>09/04/2019 -09/08/2019</t>
  </si>
  <si>
    <t>MANHEIM, MARIANNE J</t>
  </si>
  <si>
    <t>TRAINING/FACILITATOR AT THE ASAP-AMERICAN SOCIETY OF ACCESS PROFESSIONALS FOIA AND PRIVACY ACT WORKSHOP</t>
  </si>
  <si>
    <t>AMERICAN SOCIETY OF ACCESS PRO</t>
  </si>
  <si>
    <t>MANOLIO, TERI A</t>
  </si>
  <si>
    <t>TRAVELER WILL SPEAK AT THE ACMT SATELLITE SESSION: NEW FRONTIERS IN MEDICAL TOXICOLOGY: PHARMACOGENOMICS AND PRECISION MEDICINE ON APRIL 11, 2019 IN SAN FRANCISCO, CA. THIS IS A SPONSORED TRAVEL-SPONSOR IN-KIND: AIRFARE, HOTEL AND REGISTRATION OF $275.00. TRAVELER WILL COVER GROUND TRANSPORTATION. TRAVELER IS NIH APPROVED TO ATTEND THIS MEETING.</t>
  </si>
  <si>
    <t>AMERICAN COLLEGE OF MEDICAL TO</t>
  </si>
  <si>
    <t>DIRECTOR EBP</t>
  </si>
  <si>
    <t>TRAVELER IS INVITED TO PARTICIPATE IN THE SCIENTIFIC ADVISORY BOARD OF THE BERLIN INSTITUTE OF HEALTH,  HELD IN BERLIN, GERMANY ON JUNE 04-05, 2019. TRAVELER WILL DEPART ON JUNE 3, ARRIVING IN BERLIN, GERMANY ON JUNE 04. TRAVELER IS NIH APPROVED TO ATTEND THIS MEETING. HTSOS CERTIFICATE ATTACHED. APPROVED ODA MEMO ATTACHED. THERE IS NO REGISTRATION FEE FOR THIS MEETING. SPONSOR WILL PAY IN-KIND FOR: AIRFARE, LODGING WHICH INCLUDES BREAKFAST, AND MEALS- DINNER ON JUNE 04. AFTER GOING THROUGH SECURITY AND TRANSPORT TO HOTEL, THE TRAVELER WILL NOT BE IN TIME FOR BREAKFAST ON JUNE 04. TRAVELER DEPARTS BERLIN @ 8:40 AM AND WILL NOT HAVE BREAKFAST AT THE HOTEL.</t>
  </si>
  <si>
    <t>BERLIN INSTITUTE OF HEALTH</t>
  </si>
  <si>
    <t>06/03/2019 -06/06/2019</t>
  </si>
  <si>
    <t>TRAVELER WILL SPEAK AT THE HEALTH DATA SCIENCE CONFERENCE HELD ON JUNE 11-12, 2019 AT THE WELLCOME GENOME CAMPUS IN HINXTON, CAMBRIDGE, UK. TRAVELER IS NIH APPROVED TO ATTEND THIS MEETING. SPONSOR WILL PAY IN-KIND FOR: AIRFARE, HOTEL, MEALS, WHICH INCLUDES, LUNCH ON JUNE 11 &amp; 12, AND, DINNER ON JUNE 11. ODA MEMO ATTACHED. HTSOS CERTIFICATE ATTACHED.</t>
  </si>
  <si>
    <t>TRAVELER WILL ATTEND THE ESHG CONFERENCE 2019 ON JUNE 17-18, 2019. THERE IS NO REGISTRATION FEE. TRAVELER IS NIH APPROVED TO ATTEND THIS MEETING. TRAVELER WILL DEPART SWEDEN ON JUNE 18 TO ATTEND THE UK BIOBANK SCIENTIFIC CONFERENCE IN LONDON, UK ON JUNE 19, 2019. THERE IS NO REGISTRATION FEE. TRAVELER IS NIH APPROVED TO ATTEND THIS MEETING. OMEGA STATED THAT THE THREE AIRPORTS WITHIN THE NATIONAL CAPITAL REGION HAVE THE SAME GOVERNMENT CONTRACT WITH THE SAME FARE. TRAVELER WILL DEPART FROM LONDON ON JUNE 19 TO LISBON, PORTUGAL. TRAVELER WILL PARTICIPATE IN THE EUROPEAN GENOME-PHENOME ARCHIVE (EGA) SCIENTIFIC ADVISORY BOARD (SAB) HELD ON JUNE 20-21, 2019 IN LISBON, PORTUGAL. THERE IS NO REGISTRATION FEE FOR THIS MEETING. THIS IS A SPONSORED TRIP; SPONSOR WILL PAY IN-KIND FOR: AIRFARE FROM LONDON, UK TO LISBON, PORTUGAL AND THE RETURN TO WASHINGTON, DC; ALSO, IN-KIND IS THE HOTEL IN PORTUGAL, AS WELL AS MEALS-LUNCH ON JUNE 20 &amp; 21, DINNER ON JUNE 20. BREAKFAST PROVIDED BY HOTEL.  ODA MEMO ATTACHED FOR THIS TRIP. HTSOS CERTIFICATE ATTACHED. TRAVELER WILL COVER THE LODGING FOR JUNE 21, 2019.</t>
  </si>
  <si>
    <t>MANZA, PETER G</t>
  </si>
  <si>
    <t>DR. MANZA RECEIVED AN AWARD TO ATTEND THE 74TH ANNUAL MEETING OF SOCIETY OF BIOLOGICAL PSYCHIATRY AND PROVIDE A TALK TITLED ?¿¿HOW DOPAMINE RECEPTOR BINDING AFFECTS HUMAN BRAIN NETWORKS IN REAL TIME: PRELIMINARY EVIDENCE FROM SIMULTANEOUS PET-FMRI WITH A DRUG CHALLENGE?¿¿ IN CHICAGO, ILLINOIS ON MAY 15-18, 2019. NIH APPROVED CONFERENCE TRAVEL ON FEBRUARY 1, 2019.</t>
  </si>
  <si>
    <t>SOCIETY OF BIOLOGICAL PSYCHIAT</t>
  </si>
  <si>
    <t xml:space="preserve">MARCHAND, CHRISTOPHE </t>
  </si>
  <si>
    <t>TRAVELER INVITED TO SPEAK AT THE FLORIDA ATLANTIC UNIVERSITY RESEARCH LEADERSHIP RETREAT ON TEAM  SCIENCE ON MAY 24, 2019.  SPONSOR HAS PAID AIRFARE, HOTEL, GROUND TRANSPORTATION AND MEALS. LODGING VALUED AT $159 WHICH IS 131% OF THE GOVERNMENT ALLOWANCE OF $121.  THIS PERCENTAGE FALLS WITHIN THE 300% THRESHOLD ALLOWED BY THE FTR.  TRAVELER IS REQUESTING APPROVAL OF ACTUAL SUBSISTENCE FOR LODGING VALUE. THERE IS NO REGISTRATION FEE TO ATTEND THIS MEETING.</t>
  </si>
  <si>
    <t>BOCA RATON, FL, US</t>
  </si>
  <si>
    <t>FLORIDA ATLANTIC UNIVERSITY BO</t>
  </si>
  <si>
    <t>PLEASE NOTE: DETAILS ON THE ITEMIZED EXPENSES FROM EACH SPONSOR COULD NOT BE OBTAINED FOR THIS TRAVEL. TRAVELER INVITED TO SPEAK AND FACILITATE THE TEAM SCIENCE WORKSHOP AT THE UNIVERSITY OF WASHINGTON SCHOOL OF MEDICINE AND FRED  HUTCHINSON CANCER RESEARCH CENTER ON JUNE 20, 2019 IN SEATTLE WA.  SPONSOR HAS PAID AIRFARE, 2 NIGHT HOTEL STAY ON MAY 19-20, GROUND TRANSPORTATION AND DINNER ON MAY 20TH.  LODGING VALUED AT $321 WHICH IS 125% OF THE GOVERNMENT ALLOWANCE OF $257.  THIS PERCENTAGE FALLS WITHIN THE 300% THRESHOLD ALLOWED BY THE FTR.  TRAVELER IS REQUESTING APPROVAL OF ACTUAL SUBSISTENCE FOR LODGING VALUE. THERE IS NO REGISTRATION FEE FOR THIS MEETING.</t>
  </si>
  <si>
    <t>MARINI, JOAN C</t>
  </si>
  <si>
    <t>04/09/19 - 04/12/19; ROSEMONT, IL; TO PRESENT TWO TALKS ENTITLED "WE START FROM HERE: CURRENT UNDERSTANDING OF OI" AND "GENERATING OI-SPECIFIC STANDARD CURVES FOR GROWTH/BMI IN CLASSICAL OI" AT THE 19TH ANNUAL OSTEOGENESIS IMPERFECTA (OI) FOUNDATION SCIENTIFIC MEETING.  TRAVELER TRAVELING ON 4/9/19 TO PREPARE FOR MEETING AS CO-CHAIR STARTING ON 4/10/19.  OWT WAS NOT USED FOR AIRFARE OR LODGING AS THE SPONSOR MADE THE AIRFARE AND LODGING ARRANGEMENTS AND IS COVERING BOTH IN-KIND. SPONSOR IS ALSO COVERING IN-KIND THE FOLLOWING MEALS; 4/11 BREAKFAST AND LUNCH, 4/12 BREAKFAST. NO REGISTRATION FOR THIS MEETING. TRAVELER WILL USE TAXI TO/FROM AIRPORT. GROUND TRANSPORTATION IN ROSEMONT, IL TRAVELER WILL BE TAKING THE FREE SHUTTLE PROVIDED BY THE HOTEL(EMBASSY SUITES) FROM ORD AIRPORT TO HOTEL/MEETING LOCATION AND USING THE FREE SHUTTLE TO RETURN TO ORD FOR DEPARTURE. NO HONORARIUM AND NO FEDERAL FUNDS STATEMENT ATTACHED.</t>
  </si>
  <si>
    <t>04/09/2019 -04/12/2019</t>
  </si>
  <si>
    <t>07/14/2019 ?¿¿ 7/19/19 NEW LONDON, NH:  TRAVELER WILL BE PRESENTING A TALK TITLED NEW MOUSE MODEL WITH IFITM5 S42L CONNECTS TYPES V AND VI OSTEOGENESIS IMPERFECTA AT THE GRC COLLAGEN CONFERENCE AT COLBY-SAWYER COLLEGE.  REGISTRATION FEE PAID IN KIND AND COVERS MEALS AND LODGING. OWT USED FOR AIRFARE.</t>
  </si>
  <si>
    <t xml:space="preserve">MARINO RAMIREZ, LEONARDO </t>
  </si>
  <si>
    <t>06/22/2019-06/29/2019: GIVING 2 INVITED TALKS CALLED "NEXT-GENERATION SEQUENCING DATA ANALYSIS USING OPEN SOURCE SOFTWARE" AND "THE NATIONAL CENTER FOR BIOTECHNOLOGY INFORMATION (NCBI) SERVICES, NUCLEIC ACID DATABASES" AT THE THEORETICAL AND PRACTICAL COURSE BIOINFORMATICS: COMPUTER METHODS IN MOLECULAR AND SYSTEMS BIOLOGY MEETING, IN TRIESTE, ITALY.</t>
  </si>
  <si>
    <t>PAZMANY PETER CATHOLIC UNIVERS</t>
  </si>
  <si>
    <t>06/22/2019 -06/29/2019</t>
  </si>
  <si>
    <t>MARTIN, ALEX J</t>
  </si>
  <si>
    <t>THE EVENTS IN THIS TA WERE APPROVED AS A NON-NIMH HOSTED CONFERENCE OR MEETING BY THE OFFICE OF FINANCIAL MANAGEMENT ON 12/13/2018.
TRAVELER CELL #: 301-328-6968
ALEX MARTIN HAS BEEN INVITED TO PARTICIPATE IN THE 2019 ROVERETO WORKSHOP ON CONCEPTS, ACTIONS, AND OBJECTS: FUNCTIONAL AND NEURAL PERSPECTIVES IN ROVERETO, ITALY ON MAY 2-5, 2019. DR. MARTIN IS ACTING AS A WORKSHOP ORGANIZER AND PRESENTER. HE WILL CONTRIBUTE TO PROVIDING ATTENDEES WITH AN UNDERSTANDING OF THE NEURAL ORGANIZATION OF COGNITION AND BEHAVIOR. THIS FORUM WILL ALSO PROVIDE HIM WITH AN OUTSTANDING OPPORTUNITY TO KEEP ABREAST OF THE LATEST DEVELOPMENTS AND FINDINGS IN COGNITIVE NEUROSCIENCE DIRECTLY FROM OTHER TOP INVESTIGATORS IN THE FIELD. ATTENDING ALSO PROVIDES A UNIQUE OPPORTUNITY TO INTERACT WITH LEADING INVESTIGATORS AND DISCUSS OPPORTUNITIES FOR FUTURE COLLABORATIONS AND TRAINING POSITIONS. NOTE: THE SPONSOR IS PROVIDING LODGING AND WAIVING REGISTRATION. THEY HAVE PROVIDED CONFIRMATION OF BOOKING, BUT IT DOES NOT INCLUDE THE COST. THE COST HAS BEEN DETERMINED BASED OFF THE RESERVATIONS OF OTHERS ATTENDING THE MEETING. THE TRAVELER HAS AN ORGANIZER'S MEETING DURING THE MORNING OF MAY 5TH. THE CONFERENCE IS EXPECTED TO END LATE IN THE EVENING ON MAY 4TH, AND THE TRAVELER WILL SPEND THE NIGHT OF MAY 5TH IN VENICE. HOWEVER, THE TRAIN INTO VENICE WILL NOT ARRIVE IN TIME TO CATCH THE CONTRACT FLIGHT. THE OTHER OPTION IS FLYING THROUGH VERONA AT A COST OF OVER $4K DOLLARS  HIGH THREAT SECURITY TRAINING COMPLETED SEPTEMBER 2018.</t>
  </si>
  <si>
    <t>UNIVERSITY OF TRENTO</t>
  </si>
  <si>
    <t>05/01/2019 -05/06/2019</t>
  </si>
  <si>
    <t>THE EVENTS IN THIS TA WERE APPROVED AS A NON-NIMH HOSTED CONFERENCE OR MEETING BY THE OFFICE OF FINANCIAL MANAGEMENT ON 6/3/19. 
TRAVELER CELL PHONE: 301-328-6968. 
 2019 SCIENCE OF APHASIA XX CONFERENCE, ROME, ITALY, SEPTEMBER 23-26, 2019 - ALEX MARTIN HAS BEEN INVITED TO PARTICIPATE IN THE 2019 SCIENCE OF APHASIA CONFERENCE AS A PRESENTER. ATTENDANCE WILL ASSIST BOTH NEW AND ESTABLISHED INVESTIGATORS FROM DIVERSE DISCIPLINES AND SCIENTIFIC PERSPECTIVES PRESENT AND DISCUSS THEIR WORK IN A RELAXED INFORMAL SETTING. THE UNIVERSITY OF TRENTO IS SPONSORING HIS ATTENDANCE IN THE FORM OF COVERED LODGING, AND A WAIVED REGISTRATION FEE.
TRAVELER INFO: NON-NIH EMAIL:
ALEX37X@GMAIL.COM CELL #: 301-328-6968 HIGH THREAT SECURITY TRAINING COMPLETED SEPTEMBER 2018. AS A RESULT OF THE LODGING BEING BOOKED IN A CONFERENCE ROOM BLOCK, AN INDIVIDUAL CONFIRMATION IS NOT AVAILABLE. THE SPONSOR CONTACT HAS CONFIRMED LODGING FOR THE TRAVELER. 
LATE SUBMISSION - THE ETHICS WAS REQUEST WAS SUBMITTED ON 7-8-19, BUT NOT APPROVED UNTIL 8-13-19.</t>
  </si>
  <si>
    <t>ROME, , ITA</t>
  </si>
  <si>
    <t>09/21/2019 -09/27/2019</t>
  </si>
  <si>
    <t>MARTINEZ, JENNIFER A</t>
  </si>
  <si>
    <t>TRAVELER WILL BE SPEAKING AT THE 2019 ANNUAL AMERICAN ASSOCIATION OF IMMUNOLOGISTS (AAI) MEETING IN SAN DIEGO, CA, 05/09-13/19. TRAVEL DATES ARE 05/09-14/19.  TRAVELER IS A RECIPIENT OF A 2019 AAI EARLY CAREER FACULTY TRAVEL GRANT IN THE AMOUNT OF $1250.00 TO USE TOWARDS HER LODGING COST. LODGING IS RESERVED THROUGH A BLOCK OF ROOMS OBTAINED THROUGH THE CONFERENCE AND PAID FOR IN-KIND BY THE TRAVEL GRANT FUNDS FROM AAI. DR. MARTINEZ IS REQUESTING APPROVAL OF ACTUAL SUBSISTENCE FOR SPONSOR IN-KIND LODGING VALUED AT $220.00 WHICH IS 126.4 PERCENT OF THE GOVERNMENT ALLOWANCE OF $174.00.  THIS PERCENTAGE FALLS WITHIN THE 300 PERCENT THRESHOLD ALLOWED BY THE FTR.  THE SPONSOR HAS NOTED THAT ALL OTHER NON-FEDERAL PARTICIPANTS WILL BE PROVIDED WITH THE SAME ACCOMMODATIONS. EFFICIENT SPENDING WAS APPROVED ON 11/28/2018 AND ETHICS APPROVAL WAS OBTAINED ON 3/29/2019 AND BOTH DOCUMENTS ARE UPLOADED IN THE SCANNED PORTION. REGISTRATION FEE PAID BY GOV'T CC IN THE AMOUNT OF $395 AND DOES NOT INCLUDE LODGING OR MEALS. CA IS NOT TAX-EXEMPT STATE.</t>
  </si>
  <si>
    <t>TRAVELER APPROVED TO TRAVEL TO NASHVILLE, TN SEP 29-30, 2019 TO GIVE A LECTURE FOR THE PATHOLOGY, MICROBIOLOGY AND IMMUNOLOGY DEPT, VANDERBILT UNIVERSITY MEDICAL CENTER.  TRAVELER WILL DEPART ON SEP 29TH AND RETURN ON SEP 30, 2019.  THE SPONSOR WILL PAY IN KIND FOR LODGING ON SEP 29TH AND PROVIDE MEALS STARTING WITH DINNER ON SEP 29 AND ENDING WITH LUNCH ON SEP 30, 2019.  ATTACHMENT G APPROVAL OBTAINED ON AUG 14, 2019 AND IS INCLUDED IN THE SCANNED DOCUMENT SECTION OF THIS AUTHORIZATION. ETHICS APPROVAL OBTAINED AUG 20, 2019 AND UPLOADED TO SCANNED DOCUMENTS.</t>
  </si>
  <si>
    <t xml:space="preserve">MARTIN PONTEJO, JESUS SERGIO </t>
  </si>
  <si>
    <t>SERGIO MARTIN WILL BE SPEAKING AT THE 3RD EUROPEAN CHEMOKINE AND CELL MIGRATION CONFERENCE (ECMC) TO BE HELD IN SALAMANCA, SPAIN JUNE 26-29, 2019. THE SPONSOR WILL BE COVERING SERGIO'S FLIGHT, LODGING, SOME MEALS AND BUS TRANSFER FROM MADRID AIRPORT SALAMANCA. SERGIO IS UNDER THE VISITING FELLOW PROGRAM HERE AT NIH AND THIS MEETING WILL BE IN HIS HOME COUNTRY SPAIN IN WHICH HIS VISA WILL BE EXPIRED AND HE WILL NEED TO GET ANOTHER ONE BEFORE HE CAN RETURN TO THE UNITED STATES. HE IS REQUESTING TO GO TO SPAIN EARLIER 6/23/2019 TO PREPARE FOR HIS APPOINTMENT FOR HIS VISA AND RETURN AFTER HE RECEIVE HIS VISA AND FLY BACK TO USA ON 07/07/2019. TRAVELER HAS ALSO BEING ASKED BY THE SPONSOR IF HE COULD PARTICIPATE AS A JUDGE FOR SOMEONE COMPLETING THEIR THESIS JULY 5, 2019. IN WHICH THE TRAVELER WILL STILL BE IN SPAIN DURING THAT TIME. SPONSOR WILL COVER LODGING FOR THIS PORTION OF THE TRIP AS WELL JULY 4-7, 2019. NO FEDERAL FUNDS WILL BE USED BY THE SPONSOR TO PROVIDE  FOR OR REIMBURSE TRAVEL EXPENSES AN NO HONORARIUM WILL BE PAID. THIS TRAVEL HAS A CERTIFICATION ISSUE. ON THESE DAYS DR. SERGIO WILL STAY WITH FAMILY 6/24-25, AND 6/30-7/3.</t>
  </si>
  <si>
    <t>UNIVERSIDAD AUTONOMA DE MADRID</t>
  </si>
  <si>
    <t>06/23/2019 -07/07/2019</t>
  </si>
  <si>
    <t>MARTINS, ANDREW J</t>
  </si>
  <si>
    <t>SPONSORED TRAVEL.THIS 2-DAY EMBL-EBI WORKSHOP WILL COVER STATE-OF-THE-ART IMMUNOGENOMICS TECHNOLOGIES, COMPUTATIONAL TOOLS, IMMUNE DATABASES AND INDUSTRIAL USE CASES AIMED AT ELUCIDATING DISEASE BIOLOGY, BIOMARKERS AND PATIENT STRATIFICATION.
SPONSOR PROVIDING IN-KIND LODGING VALUED AT 
$553.49 WHICH IS 202.74% OF THE GOVERNMENT LODGING ALLOWANCE OF $273. THE SPONSOR HAS CONFIRMED THAT ALL OTHER FEDERAL OR NON-FEDERAL PARTICIPANTS WILL BE PROVIDED WITH THE SAME OR SIMILAR ACCOMMODATIONS.</t>
  </si>
  <si>
    <t>09/11/2019 -09/12/2019</t>
  </si>
  <si>
    <t>MARTIN, SUSAN M</t>
  </si>
  <si>
    <t>TO PROVIDE CARE TO NIH PATIENTS ENROLLED IN PROTOCOL 83-C-0022 AT CAMP FANTASTIC, LOCATED AT THE 4-H CENTER, FRONT ROYAL, VA.  (CAMP SET UP ON 8/9/19, AND THEN WILL RETURN ON 8/11 THROUGH 8/17/2019)</t>
  </si>
  <si>
    <t>SUPERVISORY NURSE SPECLST</t>
  </si>
  <si>
    <t xml:space="preserve">MATA MARTIN, MARIADELCARMEN </t>
  </si>
  <si>
    <t>DR. MATA-MARTIN HAS BEEN INVITED TO SPEAK AT THE BIOCHEMISTRY SEMINAR SERIES AT FLORIDA INTERNATIONAL UNIVERSITY (FIU), ON APRIL 3RD BY DR. FENFEI LENG, PH.D., PROFESSOR OF BIOCHEMISTRY, DEPARTMENT OF CHEMISTRY AND BIOCHEMISTRY.  FIU IS PROVIDING IN KIND LODGING (4/2-3/19), WHICH INCLUDES BREAKFAST (4/3-4/19),  TWO LUNCHES (4/3-4/19), TWO DINNERS (4/2-3/19), AND GROUND TRANSPORTATION IN MIAMI, FL. TO AND FROM AIRPORT, HOTEL AND FIU.</t>
  </si>
  <si>
    <t>MATTAPALLIL, MARY J</t>
  </si>
  <si>
    <t>TO ATTEND ANNUAL FOCIS MEETING AS A PRESENTER. REGISTRATION WAS PAID WITH A GOV. CC. TRAVELER IS THE RECIPIENT OF A $750 FOCIS TRAVEL AWARD PAID BY SPONSOR.</t>
  </si>
  <si>
    <t>MATTHEWS, CHARLES E</t>
  </si>
  <si>
    <t>NON-SPONSOR:  DR. MATTHEWS WILL VISIT REGENSBURG UNIVERSITY FOR IN-PERSON PRE-MEETING BEFORE THE WORKSHOP WITH THE PHYSICAL ACTIVITY ASSESSMENT IMPLEMENTATION TEAM FOR THE GERMAN NATIONAL COHORT BEING HELD IN KARLSRUHE, GERMANY ON JULY 8-10, 2019.  SPONSOR:  DR. MATTHEWS IS INVITED TO SPEAK AT THE PHYSICAL ACTIVITY ASSESSMENT-STATE OF THE SCIENCE, BEST PRACTICES, FUTURE DIRECTIONS  2-DAY WORKSHOP BEING HELD IN KARLSRUHE, GERMANY ON JULY 11-12, 2019.   IN-KIND: AIRFARE, LODGING (NO BREAKFAST) AND REGISTRATION (NO MEALS).</t>
  </si>
  <si>
    <t>KARLSRUHER INSTITUT FUR TECHNO</t>
  </si>
  <si>
    <t>07/07/2019 -07/13/2019</t>
  </si>
  <si>
    <t>&lt;10605&gt;-CHM-8037519-DR. CHARLES MATTHEWS WILL BE TRAVELING TO DALLAS, TX, SEPTEMBER 26-27, 2019 TO PARTICIPATE IN A ONE-DAY RESEARCH SUMMIT AT THE COOPER INSTITUTE FOCUSED ON RESEARCH AND PLANNING AND DIRECTION AT THE INSTITUTE.  SPONSOR TO PAY IN-KIND: AIRFARE R/T, HOTEL.  NCI TO PAY:  ALL MEALS AND ALL GROUND TRANSPORTATION. AEA-DR. MATTHEWS IS REQUESTING APPROVAL OF ACTUAL SUBSISTENCE FOR SPONSOR IN-KIND LODGING VALUED AT $179.00 WHICH IS 114% OF THE GOVERNMENT ALLOWANCE OF $157.  THIS PERCENTAGE FALLS WITHIN THE 300% THRESHOLD ALLOWED BY THE FTR.  THE SPONSOR HAS NOTED THAT ALL OTHER NON-FEDERAL PARTICIPANTS WILL BE PROVIDED WITH THE SAME ACCOMMODATIONS."</t>
  </si>
  <si>
    <t>COOPER INSTITUTE</t>
  </si>
  <si>
    <t>MATTISON, JULIE A</t>
  </si>
  <si>
    <t>PRESENTING AN INVITED LECTURE AT THE TULANE NATIONAL PRIMATE RESEARCH CENTER OF TULANE UNIVERSITY IN NEW ORLEANS, LA AND MEETING WITH FACULTY ON APRIL 17-18, 2019. SPONSOR WILL PROVIDE ROUND-TRIP COACH CLASS AIRFARE BETWEEN WASHINGTON-DULLES AND NEW ORLEANS AND LODGING ON THE NIGHT OF 4/17, LUNCH AND DINNER ON 4/17, AND LUNCH ON 4/18 IN-KIND. THERE IS NO LODGING TAX, AS THE UNIVERSITY IS TAX EXEMPT. SOMEONE FROM THE FACILITY WILL PICK UP TRAVELER FROM HOTEL ON THE MORNING OF 4/18 AND TRANSPORT HER TO THE MEETING SITE. NIH WILL PAY M&amp;IE, BAGGAGE FEES, TAXIS. NO MILEAGE OR AIRPORT PARKING IS NEEDED BECAUSE TRAVELER'S HUSBAND WILL TRANSPORT HER TO AND FROM THE AIRPORT. PER SPONSOR, NO FEDERAL FUNDS WILL BE USED TO PAY FOR THIS TRAVEL AND NO HONORARIUM WILL BE GIVEN. THERE IS NO REGISTRATION FEE FOR THIS EVENT. THIS IS A SINGLE TRAVELER EVENT, SO NO CONFERENCE APPROVAL REQUIRED. APPROVED ODA IS ATTACHED.</t>
  </si>
  <si>
    <t>TULANE NATIONAL PRIMATE RESEAR</t>
  </si>
  <si>
    <t>STAFF SCIENTIST (FACLTY HD)</t>
  </si>
  <si>
    <t>MATTSON, MARK P</t>
  </si>
  <si>
    <t>PRESENTING A SEMINAR AND MEETING WITH FACULTY AT THE NEUROPROTECTION THROUGH CELLULAR STRESS
SYMPOSIUM AT THE UNIVERSITY OF IOWA IN IOWA CITY, IA ON APRIL 18-19, 2019. SPONSOR WILL PROVIDE ROUND-TRIP COACH CLASS AIRFARE BETWEEN BALTIMORE AND IOWA CITY, LODGING ON THE NIGHTS OF 4/17 AND 4/18, BREAKFAST ON 4/18 AND 4/19, LUNCH ON 4/18 AND 4/19, AND DINNER ON 4/17 IN-KIND. PER SPONSOR, NO FEDERAL FUNDS WILL BE USED TO PAY FOR THIS TRAVEL AND NO HONORARIUM WILL BE GIVEN. TRAVELER IS REQUESTING APPROVAL OF ACTUAL
SUBSISTENCE FOR SPONSOR IN-KIND LODGING VALUED AT $145 WHICH
IS 154% OF THE GOVERNMENT ALLOWANCE OF $94. THIS
PERCENTAGE FALLS WITHIN THE 300% THRESHOLD ALLOWED BY THE
FTR. THE SPONSOR HAS NOTED THAT ALL OTHER NON-FEDERAL PARTICIPANTS WILL BE PROVIDED WITH THE SAME ACCOMMODATIONS. NIH WILL PAY AIRPORT PARKING, NON-SPONSORED M&amp;IE, GROUND TRANSPORTATION, AND BAGGAGE. TRAVELER DOES NOT WISH TO BE REIMBURSED FOR MILEAGE TO AND FROM THE AIRPORT. CONFERENCE APPROVAL IS ATTACHED. APPROVED ODA IS ATTACHED.</t>
  </si>
  <si>
    <t>MAYER-BARBER, KATRIN D</t>
  </si>
  <si>
    <t>DR. MAYER-BARBER WAS INVITED TO SPEAK AT THE 4TH ANNUAL ST. LOUIS TB SYMPOSIUM ON APRIL 11, 2019 AT THE WASHINGTON UNIVERSITY MEDICAL CAMPUS. THE HOST SENT THE INVITATION ON FEB 4, FOR DR. MAYER BARBER TO ATTEND. THIS HAS BEEN NIAID APPROVED IN THE NTPS FOR HER TO ATTEND AND SPEAK AT. THE EVENT HOST DOES NOT HAVE AN AGENDA BUT HAS PROVIDED A PRINT OUT. PER FEDERAL REGULATION, NO US FEDERAL FUNDS WILL BE USED TO COVER TRAVEL AND NO HONORARIUM WILL BE PAID TO THE TRAVELER. THE SPONSOR WILL PROVIDE THE FOLLOWING IN-KIND: ROUND TRIP AIR FARE, LODGING FOR 2 NIGHTS, AND B, L, D ON APRIL 11. SPONSOR WILL BE PROVIDING IN-KIND LODGING VALUED AT 153 USD TO ALL FEDERAL AND NON FEDERAL PARTICIPANTS. IN-KIND LODGING OF 153 USD IS 113 PERCENT OF THE GOVERNMENT LODGING ALLOWANCE OF 133 USD FOR ST. LOUIS, MO. THIS PERCENTAGE FALLS WITHIN THE 300 PERCENT THRESHOLD ALLOWED BY THE FEDERAL PER DIEM RATE. THE SPONSOR CONFIRMED THAT ALL OTHER FEDERAL OR NON FEDERAL PARTICIPANTS WILL BE PROVIDED WITH THE SAME OR SIMILAR ACCOMMODATIONS. NO US FEDERAL FUNDS WILL BE USED AN NO HONORARIUM WILL BE PROVIDED.</t>
  </si>
  <si>
    <t>DR. MAYER-BARBER HAS BEEN INVITED TO SPEAK AT THE 2ND INTERNATIONAL CONFERENCE ON MOLECULAR MECHANISMS OF INFLAMMATION FROM JUNE 3 TO JUNE 6 2019, HOSTED BY THE NORWEGIAN UNIVERSITY OF SCIENCE AND TECHNOLOGY. IT WILL FOCUS ON THE MOLECULAR MECHANISMS OF INFLAMMATION, WITH A PARTICULAR EMPHASIS ON THE REGULATION OF INFLAMMATION IN STERILE AND INFECTIOUS DISEASES. SUBMITTED TO NTPS AND THE TRAVELER RECEIVED NIH APPROVAL TO ATTEND. THE ODA WAS SUBMITTED TO THE OE AND WILL BE UPLOADED UPON RECEIPT FROM THE OE OFFICE. AS OF APRIL 3 CONFERENCE IS NOT LISTED IN CGE FOR OPTIONS. IN COMPLIANCE WITH FEDERAL REGULATION, THERE WILL BE NO US FEDERAL FUNDS USED AND NO HONORARIUM OR OTHER COMPENSATION PROVIDED TO ANY PARTICIPANT AND NO MONETARY REIMBURSEMENT WILL BE MADE DIRECTLY TO THE TRAVELER IN ACCORDANCE WITH THE FEDERAL GUIDELINES. THE SPONSOR WILL PROVIDE THE FOLLOWING IN-KIND, RT AIRFARE, LODGING FROM JUNE 2 TO 7, LUNCH AND DINNER ON JUNE 3 AND JUNE 4, LUNCH ON JUNE 5, AND THE REGISTRATION FEE HAS BEEN WAIVED.</t>
  </si>
  <si>
    <t>NORWEGIAN UNIVERSITY OF SCIENC</t>
  </si>
  <si>
    <t>DR. MAYER-BARBER WAS INVITED TO ATTEND 2 TRIPS IN WA STATE. THE 1ST IS A SPONSORED TRAVEL TO THE BMGF 5TH COLLABORATION FOR TB VACCINE DISCOVERY ANNUAL MEETING FROM JUNE 18-20 IN SEATTLE, WA. THE CTVD IS AN INTERNATIONAL NETWORK OF SCIENTISTS AND EXPERTS DEDICATED TO FOSTERING INNOVATION, COOPERATION, AND COLLABORATION IN THE UPSTREAM TB VACCINE DISCOVERY SPACE. THE SPONSOR WILL PROVIDE THE FOLLOWING IN-KIND FOR A 1 WAY FLIGHT TO SEATTLE, WA, LODGING FROM JUNE 17 - 22, AN AIRPORT TRANSPORT TO THE HOTEL, AND OCCASIONAL MEALS. THE SPONSOR WILL COVER BREAKFAST AND LUNCH FROM JUNE 18 - 20 AND DINNER FOR 2 DAYS FROM JUNE 18 - 19. THE EVENT ENDS ON JUNE 20. THE SPONSOR WILL PROVIDE THE HOTEL CONFIRMATION 1 WEEK BEFORE DEPARTURE. THE SPONSOR HAS CONFIRMED THAT IN COMPLIANCE WITH FEDERAL REGULATION, THERE WILL BE NO US FEDERAL FUNDS USED AND NO HONORARIUM PROVIDED. AS OF APRIL 18 CONF IS NOT IN CGE. SPONSOR WILL PROVIDE LODGING VALUED AT USD 299 WHICH IS 115 PERCENT OF THE GOVERNMENT LODGING ALLOWANCE OF USD 257 FOR SEATTLE, WA. THIS PERCENTAGE FALLS WITHIN THE 300 PERCENT THRESHOLD ALLOWED BY FEDERAL PER DIEM RATE. ORIGINAL DEPARTURE DATE WOULD BE JUNE 21. RATHER THAN RETURN HOME AND FLY BACK THE FOLLOWING DAY, THE TRAVELER WILL REMAIN IN WA TO SAVE TRIP COSTS. JUNE 22 BEGINS THE 2ND LEG OF THE TRIP FOR A NON SPONSORED EVENT HOSTED BY UCSF DEPT OF PATHOLOGY, IMMUNO-SUMMIT SKAMANIA CONF, FOR IMMUNOLOGISTS TO DISCUSS UPDATES WITHIN THE FIELD, JUNE 23 - 26, IN STEVENSON, WA. TRAIN BOOKED FOR SEATTLE, WA TO PORTLAND, OR ON JUNE 22. THE TRAVELER WILL RETURN JUNE 26 DC. IT IS ADVANTAGEOUS TO THE GOVERNMENT, BOTH FOR LOGISTICS AND COST, TO KEEP THE TRAVELER ON TDY BETWEEN OFFICIAL TDY. THE EXTRA DAYS PER DIEM, USD 330.75 IS USD 315.65 LESS THAN THE EXTRA FLIGHT COST USD 646.40 OF RETURNING TO DC ON JUNE 21 IN BETWEEN THE NEXT TRIP TO FLY ON JUNE 22 FOR PORTLAND, OR.</t>
  </si>
  <si>
    <t>MAYNE, RACHEL A</t>
  </si>
  <si>
    <t>DR. MAYNE IS INVITED TO SPEAK AT THE 2019 NATIONAL CONFERENCE ON TOBACCO OR HEALTH BEING HELD IN MINNEAPOLIS, MN ON AUGUST 27-29, 2019.  IN-KIND: REGISTRATION (NO MEALS).</t>
  </si>
  <si>
    <t xml:space="preserve">MAYS, JACQUELINE </t>
  </si>
  <si>
    <t>DR. MAYS WILL ATTEND THE UNIVERSITY OF MICHIGAN SCHOOL OF DENTISTRY FROM APRIL 10-11, 2019 AS AN INVITED GUEST SPEAKER FROM THE ORAL HEALTH SCIENCES SEMINAR COMMITTEE.  THERE IS NO REGISTRATION FEE FOR THIS TRAVEL.  LODGING, LODGING TAXES AND GROUND TRANSPORTATION TO AND FROM THE AIRPORT IN MICHIGAN WILL BE COVERED BY THE SPONSOR.  DR. MAYS WILL STAY AT THE INN AT MICHIGAN LEAGUE LOCATED AT 911 N. UNIVERSITY AVENUE, ANN ARBOR, MI 48109  734-764-3177.</t>
  </si>
  <si>
    <t>DR. JACQUELINE MAYS WILL TRAVEL TO MILAN, ITALY FROM JUNE 12-16, 2019 TO ATTEND THE 24TH WORLD CONGRESS OF DERMATOLOGY.  REGISTRATION FEES OF $1060.41 WERE WAIVED BY SPONSOR</t>
  </si>
  <si>
    <t>06/12/2019 -06/16/2019</t>
  </si>
  <si>
    <t>MCBAIN, CHRISTOPHE J</t>
  </si>
  <si>
    <t>04/18/2019; PROVIDENCE, RI; (THIS IS A DAY TRIP.)   DR. MCBAIN WILL ATTEND AS AN EXTERNAL EXAMINER THE PH.D. THESIS DEFENSE OF ROBYN ST. LAURENT, PREDOCTORAL STUDENT AT BROWN UNIVERSITY. OWT NOT USED FOR AIRFARE AS THE SPONSOR MADE THE AIRFARE ARRANGEMENT AND COVERING IT IN KIND. NO LODGING IS NEEDED ON THIS DAY TRIP. SPONSOR IS ALSO COVERING  LUNCH IN KIND.  NIH WILL COVER MIE NOT COVERED BY SPONSOR AND ALL GROUND TRANSPORTATION ON THE TRAVEL. SPONSOR HAS PROVIDED A NO FEDERAL FUND STATEMENT AND NO HONORARIUM STATEMENT AS WELL.</t>
  </si>
  <si>
    <t>04/18/2019 -04/18/2019</t>
  </si>
  <si>
    <t>4/20/19 - 4/26/19; TAIPEI, TAIWAN; TO ATTEND AND PRESENT A TALK ENTITLED PROBING HUMAN MOSSY FIBER SYNAPTIC CONNECTIONS AT ACADEMIA SINICA, 1F AUDITORIUM, AT THE INSTITUTE OF CELLULAR AND ORGANISMIC BIOLOGY FOR THE AS-NIH JOINT NEUROSCIENCE SYMPOSIUM. SYMPOSIUM ACTIVITIES BEGIN ON 4/22.  PLEASE NOTE - THERE ARE TWO VENUES FOR THIS SYMPOSIUM -- 1.5 DAYS OF THIS SYMPOSIUM WILL BE HELD ON THE ACADEMIA SINICA CAMPUS AND THE OTHER 1.5 DAYS OF THE SYMPOSIUM WILL BE HELD AT THE GREAT ROOTS FORESTRY SPA RESORT. OWT WAS NOT USED FOR AIRFARE OR LODGING AS THE SPONSOR MADE THE AIRFARE AND LODGING ARRANGEMENTS AND IS COVERING BOTH IN KIND. SPONSOR IS ALSO COVERING 5 NIGHTS OF LODGING, MEALS (DINNER ON 4/21, BREAKFAST, LUNCH AND DINNER ON 4/22- 4/25, AND BREAKFAST ON 4/26), AND ALL GROUND TRANSPORTATION IN KIND. LODGING IS AS FOLLOWS - 4/21, 4/22, 4/23, 4/25 IN A GUEST ROOM OF THE ACTIVITY CENTER AT ACADEMIA SINICA; AND ON 4/24 ONE NIGHT OF LODGING WILL BE PROVIDED AT THE GREAT ROOTS FORESTRY SPA RESORT ?¿¿ ADDRESS 79, CHAJIAO, SANXIA DIST., NEW TAIPEI CITY 237, TAIWAN, R.O.C. THERE IS NO REGISTRATION TO INVITED SPEAKERS FOR THIS SYMPOSIUM. ALL OTHER TRAVEL EXPENSES ARE COVERED BY NIH. NO FEDERAL FUND STATEMENT AND NO HONORARIUM STATEMENT HAS BEEN PROVIDED BY SPONSOR.</t>
  </si>
  <si>
    <t>6/9/19 - 6/13/19; MANCHESTER, NH; TO PRESENT  A TALK ON A COMPREHENSIVE INVESTIGATION OF HUMAN HIPPOCAMPAL MOSSY FIBER TRANSMISSION AND PLASTICITY IN THE SESSION ON DEVELOPMENT AND MATURATION OF EXCITATORY SYNAPSES AT THE 2019 GRC EXCITATORY SYNAPSES AND BRAIN FUNCTION CONFERENCE NEURONAL COMMUNICATION.  OWT USED FOR AIRFARE.  OWT NOT USED FOR LODGING AS THE TRAVELER WAS DIRECTED TO MAKE LODGING ACCOMMODATION THROUGH THE CONFERENCE ORGANIZER.    SPONSOR: GRC -- FIXED FEE REGISTRATION OF $1,065.00 HAS BEEN WAIVED/IN KIND BY GRC AS AN INVITED SPEAKER.  REGISTRATION INCLUDES LODGING AND MEALS, 6/9 DINNER, 6/10-12/19 BREAKFAST, LUNCH AND DINNER, AND 6/13 BREAKFAST.  ALL OTHER TRAVEL EXPENSES WILL BE COVERED BY NIH. GRC HAS PROVIDED THE NO FEDERAL FUNDS AND THE NO HONORARIUM STATEMENTS ON TRAVEL.</t>
  </si>
  <si>
    <t>07/07/19 - 07/12/19; NEWRY, ME ; TO PRESENT A TALK ENTITLED METABOLIC REGULATION OF GABA/GLUTAMATE CO-RELEASE IN SESSION ON NORMAL AND PATHOLOGICAL REGULATION OF INHIBITORY CIRCUIT CONTROL, AND TO BE A DISCUSSION LEADER FOR SESSION ON ORGANIZATION OF INTERNEURONAL ASSEMBLIES UNDERLYING SENSORY-MOTOR PROCESSING AND MEMORY AT THE 2019 GRC CONFERENCE ON INHIBITION IN THE CNS - SPATIO-TEMPORAL CONTROL OF GABAERGIC SIGNALING AND ITS BREAKDOWN IN BRAIN DISORDERS. OWT USED FOR AIRFARE. OWT NOT USED FOR LODGING.  AS AN INVITED SPEAKER AND DISCUSSION LEADER GRC IS COVERING REGISTRATION FEE OF $1,420.00 IN KIND. REGISTRATION INCLUDES LODGING AND MEALS, 7/7/19 DINNER, 7/8-11/19 BREAKFAST, LUNCH AND DINNER, AND 7/12/19 BREAKFAST. ALL OTHER TRAVEL EXPENSES WILL BE COVERED BY NIH. APPROVAL FOR A RENTAL CAR - APPROVAL IS REQUESTED FOR A RENTAL CAR DUE TO TIME CONSTRAINT. DR. MCBAIN?¿¿S MUST ARRIVE AT THE CONFERENCE SITE BY 2:30PM FOR A MEETING WITH THE CHAIRS AND CO-CHAIRS OF THE CONFERENCE. HIS FLIGHT ARRIVES AT 12:40PM IN PORTLAND, ME BUT THE GRC SHUTTLE LEAVES AT 2:00PM (79 MILES DISTANCE) WHICH DOES NOT ALLOW HIM TO ARRIVE EARLY ENOUGH TO MAKE ANY MEETING WITH THE CONFERENCE CHAIRS/CO-CHAIRS. ALSO, THE RENTAL CAR WILL BE SHARED WITH DR. KENNETH PELKEY (TRAVEL TANUM0LL0K), STAFF SCIENTIST AS A PASSENGER. PLEASE SEE ATTACHED TAXI COMPARISON AND JUSTIFICATION FOR THE CAR RENTAL. GRC HAS PROVIDED THE NO FEDERAL FUNDS AND THE NO HONORARIUM STATEMENTS ON LETTERHEAD.</t>
  </si>
  <si>
    <t>MCBRIDE, ALISON A</t>
  </si>
  <si>
    <t>DR. MCBRIDE HAS BEEN INVITED TO TRIESTE, ITALY FOR THE DNA TUMOR VIRUS MEETING FROM JULY 9-14, 2019. TRAVEL DAYS ARE FROM JULY 9-14, 2019. SPONSOR WILL BE COVERING THE LODGING AND REGISTRATION FEE (REGISTRATION FEE INCLUDES ATTENDANCE AT THE MEETING, BOOK OF ABSTRACTS, LUNCHES AND DINNERS, WELCOME RECEPTION AND CLOSING BANQUET). OMEGA USED FOR FLIGHT RESERVATION. ODA HAS BEEN APPROVED AND HTSOS TRAINING UPLOADED. APPROVED ATTENDANCE REQUEST 4597.</t>
  </si>
  <si>
    <t>INTERNATIONAL CENTRE FOR GENET</t>
  </si>
  <si>
    <t>DR. ALISON MCBRIDE HAS BEEN INVITED TO ATTEND THE VIROLOGY EDITOR'S BOARD MEETING IN MINNEAPOLIS, MN. THE MEETING WILL TAKE PLACE ON JULY 19TH AND TRAVEL WILL BE FROM JULY 19-20, 2019. SPONSOR WILL BE COVERING AIRFARE, LODGING, AND TRANSPORTATION FROM AIRPORT TO LODGING IN-KIND. ODA HAS BEEN APPROVED.</t>
  </si>
  <si>
    <t>ELSEVIER NETHERLANDS</t>
  </si>
  <si>
    <t>MCCOY, JOHN P</t>
  </si>
  <si>
    <t>THIS TRAVEL IS NOT A CONFERENCE BECAUSE IT MEETS THE FOLLOWING MISSION EXEMPTION: D. SCIENTIFIC MEETINGS WITH A SPECIFIC INVESTIGATOR OR TEAM REGARDING A SPECIFIC AREA OF SCIENTIFIC INQUIRY, OR PUBLIC HEALTH NEED: DR. J. PHILIP MCCOY HAS BEEN INVITED TO SENIOR CLINICAL CYTOMETRY EDITORIAL BOARD MEETING TO BE HELD IN HOBOKEN, NEW JERSEY ON APRIL 16, 2019. SPONSOR IS PAYING 2 NIGHTS OF LODGING AND ALL MEALS; BUT TRAVELER WILL MISS SOME MEALS DUE TO FLIGHT TIME.</t>
  </si>
  <si>
    <t>INTERNATIONAL CLINICAL CYTOMET</t>
  </si>
  <si>
    <t>?¿¿XVI CONGRESS OF THE IBERIAN SOCIETY OF CYTOMETRY?¿¿ (SIC 2019) WHICH WILL BE HELD IN SALAMANCA, SPAIN, FROM MAY 9TH TO 11TH, 2019. CONFERENCE NOT IN CGE-- CAS IN "PENDING" STATUS AS OF 3/6/2019. 
SPONSOR WILL BE PROVIDING AIRFARE, SOME LODGING AND MEALS, AND REGISTRATION IN-KIND. FLIGHT RESERVATION WILL UPLOADED UPON RECEIVING.</t>
  </si>
  <si>
    <t>IBERIAN SOCIETY OF CYTOMETRY</t>
  </si>
  <si>
    <t>DR. J. PHILIP MCCOY HAS BEEN INVITED TO PRESENT AND ORGANIZE THE IMMUNOPHENOTYPING COURSE AT THE FOCIS 2019 CONFERENCE TO DISCUSS ISSUES RELATED TO IMPROVING FLOW CYTOMETRY IN CLINICAL RESEARCH. CAS APPROVAL PENDING AS OF 4/2/2019-- CONFERENCE NOT IN CGE YET.</t>
  </si>
  <si>
    <t>MCDERMOTT, ADRIAN B</t>
  </si>
  <si>
    <t>TRAVELER IS INVITED TO ATTEND XIV ADVANCED COURSE ON HIV PATHOGENESIS HELD IN SAO PAULO, BRAZIL, APRIL 11-17, 2019. LODGING, GROUND TRANSPORTATION, AND MEALS SPONSORED IN-KIND. AIRFARE AND ALL OTHER EXPENSES WILL BE CHARGED TO TRAVELER CAN.</t>
  </si>
  <si>
    <t>MCDONALD, CLEMENT J</t>
  </si>
  <si>
    <t>09/25/2019-09/29/2019: GIVING A KEYNOTE PRESENTATION AT THE INDIANA LIFE SCIENCE SUMMIT, INDIANAPOLIS, IN.</t>
  </si>
  <si>
    <t>BIOCROSSROADS</t>
  </si>
  <si>
    <t>MCGAVERN, DORIAN B</t>
  </si>
  <si>
    <t>DR. MCGAVERN HAS BEEN INVITED TO GIVE A TALK AT THE GRADUATE SCHOOL OF NEUROSCIENCE IN UTRECHT, NETHERLANDS ON APRIL 8TH. THE TITLE OF HIS TALK IS "MYELOID CELL DYNAMICS FOLLOWING CNS INFECTION AND INJURY". THE SCHOOL IS COVERING HIS HOTEL ACCOMMODATION IN- KIND. THE SPONSOR ATTESTED TO THE LODGING STATEMENT AND NO HONORARIUM WILL BE GIVEN TO DR. MCGAVERN.  HIS FLIGHT WAS BOOKED THROUGH OMEGA AND THE AIRPORT COMPARISON IS ATTACHED.  HE WILL DRIVE AND PARK AT THE AIRPORT. HE IS DEPARTING IAD ON APRIL 6TH AND WILL LAND IN THE NETHERLANDS ON APRIL 7TH. THIS WILL GIVE HIM A CHANCE TO RECOVER FROM THE FLIGHT AND GIVE HIS TALK ON THE 8TH. AFTER THE TALK, HE WILL MEET WITH FACULTY, STUDENTS, AND OTHER RESEARCHERS IN HIS FIELD OF STUDY. HE WILL DEPART THE NETHERLANDS AND FLY TO BELFAST ON APRIL 10TH. TO GIVE A TALK ON APRIL 11TH AT THE MICROBIOLOGY SOCIETY CONFERENCE IN BELFAST, IRELAND. THE FLIGHT AND HOTEL WILL BE SPONSORED IN KIND BY THE MICROBIOLOGY SOCIETY. THE LODGING STATEMENT AND HONORARIUM STATEMENT ARE ATTACHED.  HIS TALK ON APRIL 11TH IS TITLED "VIRAL INFECTION DRIVES LONG-TERM MENINGEAL ENGRAFTMENT BY INFLAMMATORY MONOCYTES THAT IMPAIR CNS IMMUNITY". HE WILL FLY HOME ON APRIL 12TH FROM BELFAST. TRAVEL DEVICE REQUEST IS APPROVED AND UPLOADED. SPARC SP011763 AND SP010689. TRAVEL AUTH APPROVED BY DR. NATH. ODA 2285 AND 2296 APPROVED. MAPQUEST FOR POV ATTACHED. ESTIMATED TAXI FARE FOR NETHERLANDS AND BELFAST ATTACHED. CURRENCY CONVERSIONS WILL BE UPLOADED AT VOUCHER TIME. HTSOS TRAINING COMPLETED.</t>
  </si>
  <si>
    <t>04/06/2019 -04/12/2019</t>
  </si>
  <si>
    <t>UNIVERSITY MEDICAL CENTER UTRE</t>
  </si>
  <si>
    <t>DR. MCGAVERN HAS BEEN INVITED TO GIVE A TALK AT THE SFB/CRC TR-128 INTERNATIONAL SYMPOSIUM IN MAINZ, GERMANY ON SEPTEMBER 16, 2019. THE TITLE OF HIS TALK IS "IMMUNE PROGRAMMING INFLUENCES THE RESTORATION OF DAMAGED CNS BARRIERS". THE UNIVERSITY MEDICAL CENTER OF THE JOHANNES GUTENBERG UNIVERSITY IS SPONSORING DR. MCGAVERN'S FLIGHT, HOTEL, AND MEALS - TWO DINNERS. HE WILL DEPART FROM HOME AND PARK AT DCA AIRPORT ON SEPTEMBER 14TH AND ARRIVE IN GERMANY ON THE 15TH. FROM THE AIRPORT IN MAINZ HE WILL TAKE A TAXI TO THE HOTEL. HE WILL COME BACK TO THE US ON SEPTEMBER 17TH. THE SPONSOR HAS CONFIRMED THAT NO HONORARIUM WILL BE PROVIDED AND THAT ALL TRAVELERS WILL BE GIVEN EQUAL ACCOMMODATIONS. SPARC APPROVED SP012490, TOMS APPROVED BY DR. ROLE, ODA 2537 APPROVED. DR. MCGAVERN IS APPROVED TO TAKE HIS GFE PHONE AND DEVICE REQUEST APPROVAL IS UPLOADED. HTSOS TRAINING IS UP TO DATE.</t>
  </si>
  <si>
    <t>MAINZ, , DEU</t>
  </si>
  <si>
    <t>GERMAN FEDERAL MINISTRY OF EDU</t>
  </si>
  <si>
    <t>DR. MCGAVERN WAS INVITED TO GIVE A TALK AT THE 3RD AMERICAS SCHOOL OF NEUROIMMUNOLOGY IN MONTREAL, CANADA FROM SEPTEMBER 23-26, 2019. THE TITLE OF HIS TALK IS "VIRAL INFECTIONS AND NEUROIMAGING". ASNI IS SPONSORING HIS FLIGHT, HOTEL, AND WAIVING THE REGISTRATION FEE WHICH INCLUDES MEALS. DR. MCGAVERN WILL DRIVE TO THE AIRPORT ON SEPT 23RD AND PARK. HE WILL TAKE A TAXI FROM THE AIRPORT IN MONTREAL TO THE HOTEL. HE WILL DEPART MONTREAL ON SEPT 26TH AND FLY HOME TO DCA. SPARC ID SP012187, TOMS TRAVEL AUTH APPROVED BY DR. ROLE, ODA 2538, DEVICE REQUEST APPROVED, HTSOS COMPLETED. REGISTRATION FEE WAIVED BY SPONSOR. NO HONORARIUM STATEMENT AND LODGING STATEMENT ATTESTED TO.</t>
  </si>
  <si>
    <t>EEM INTERNATIONAL CONGRESS</t>
  </si>
  <si>
    <t>MCGLYNN, KATHERINE A</t>
  </si>
  <si>
    <t>&lt;10911-F$Q&gt;8046469  DR. MCGLYNN WILL BE TRAVELING TO DALLAS, TX, MAY 22-23, 2019 TO REVIEW GRANT APPLICATION FOR THE CANCER PREVENTION AND RESEARCH INSTITUTE OF TEXAS. SPONSOR TO PAY IN-KIND-R/T AIRFARE, HOTEL STAY FOR 1 NIGHT.  NCI TO PAY-ALL MEALS AND GROUND TRANSPORTATION. SPONSOR NOTED  THAT THEY WOULD NOT HAVE THE HOTEL CONFIRMATION OUT UNTIL MID-MAY WHICH WOULD BE TOO LATE FOR THE SPONSORED TRAVEL.  IT IS LISTED ON THE INVITATION LETTER IN THE MEANTIME.</t>
  </si>
  <si>
    <t>CANCER PREVENTION AND RESEARCH</t>
  </si>
  <si>
    <t>&lt;10749&gt;FSQ-8037127-DR. KATHERINE MCGLYNN HAS BEEN INVITED TO CHICAGO, IL, SEPTEMBER 18-22, 2019 TO SPEAK AT THE ILCA 2019 PRE-CONFERENCE ON METABOLISM AND LIVER CANCER.  SHE WILL BE PRESENTING HER FINDINGS AND TOPICS OF RECENT TRENDS IN EPIDEMIOLOGY OF NASH-RELATED HCC.  ILCA TO PAY IN-KIND:  HOTEL STAY FOR 4 NIGHTS, WAIVED REGISTRATION OF $$663.44 (INCLUDES LUNCHES ONLY).  NCI TO PAY: R/T AIRFARE, ALL GROUND TRANSPORTATION AND ALL BREAKFASTS AND DINNERS.  HOTEL DOES NOT OFFER A HOT BREAKFAST. AEA-DR. MCGLYNN IS REQUESTING APPROVAL OF ACTUAL SUBSISTENCE FOR SPONSOR-IN-KIND LODGING VALUED AT $229.00 WHICH IS 102% OF THE GOVERNMENT ALLOWANCE OF $223.00.  THIS PERCENTAGE FALLS WITHIN THE 300% THRESHOLD ALLOWED BY THE FTR.  THE SPONSOR HAS NOTED THAT ALL OTHER NON-FEDERAL PARTICIPANTS WERE OFFERED THE SAME ACCOMMODATIONS.</t>
  </si>
  <si>
    <t>MCGUIRE, PETER J</t>
  </si>
  <si>
    <t>CONT. FROM ABOVE...PRESENTATION TITLE: INFECTION A KNOWN AGGRAVATING FACTOR AND POSSIBLY LIFE-THREATENING CONSEQUENCES OR MANY PATIENTS AFFECTED BY INBORN FAO DISORDERS (9/2). **TRAVELER DEPARTS US 8/30 AND ARRIVES 8/31 EARLY AM.** ON THIS SPONSORED FOREIGN TRAVEL THE FOLLOWING WILL BE PROVIDED IN-KIND:  ROUNDTRIP AIRFARE: $1,401.03; AND TWO NIGHTS OF LODGING- EST. $226.96/NIGHT (8/31-9/1) AND WAIVED REGISTRATION-$120 (INCLUDES DINNER ON 9/1 AND LUNCH ON 9/2.) OTHER INVITED GUESTS ARE RECEIVING SIMILAR BENEFITS.  OMEGA WAS NOT USED FOR AIRFARE OR LODGING.  AIRFARE WAS ARRANGED AND PROVIDED IN-KIND. LODGING WAS ARRANGED, AND TWO NIGHTS ARE BEING PROVIDED IN-KIND.  OMEGA WAS UNABLE TO BOOK THE EXTRA NIGHTS TRAVELER NEEDED DUE TO CONFERENCE BLOCK. NHGRI PAYS ALL OTHER EXPENSES:  TWO NIGHTS OF LODGING-$226.96/NIGHT (8/30-DUE TO EARLY AM ARRIVAL OF TRAVELER ON 8/31 AND 9/2). BAG FEES-$60; ROUNDTRIP TAXI TO/FROM RESIDENCE ESTIMATED-$200; ROUNDTRIP TAXI TO/FROM AIRPORT IN AMSTERDAM ESTIMATED-$200; AND MISC. EXPENSE-$200 FOR UNFORESEEN ISSUES THAT MAY OCCUR.  HOTEL TAX EXEMPTIONS DO NOT APPLY TO THIS TRAVEL.</t>
  </si>
  <si>
    <t>INTERNATIONAL NETWORK FOR FATT</t>
  </si>
  <si>
    <t>08/30/2019 -09/03/2019</t>
  </si>
  <si>
    <t>ON THIS SPONSORED DOMESTIC TRIP THE FOLLOWING WILL BE PROVIDED IN-KIND: TWO NIGHTS OF LODGING-$189/NIGHT PLUS TAX AND LUNCHES ON 9/25 AND 9/26. OTHER INVITED GUESTS ARE RECEIVING SIMILAR BENEFITS.  OMEGA WAS NOT USED FOR LODGING AS THE SPONSOR ARRANGED AND PROVIDED IN-KIND.  NHGRI PAYS ALL OTHER EXPENSES.  POV-$149.64; ESTIMATED TOLLS-$20; PARKING ESTIMATED-$40 AND MISC. EXPENSE-$74.75 FOR M&amp;IE NOT PROVIDED IN-KIND. PER COST COMPARISON, IT IS MORE ADVANTAGEOUS FOR THE TRAVELER TO DRIVE VS. FLYING FROM DCA-$1004.60 AND IAD-$1,330.20. THERE ARE NO CONTRACT FLIGHTS FROM BWI. A CONSTRUCTED VOUCHER WILL BE COMPLETED UPON COMPLETION OF TRIP AND TRAVELER IS AWARE HE WILL RECEIVE THE LESSOR AMOUNT. PENNSYLVANIA IS A HOTEL TAX EXEMPT STATE BUT MAY NOT APPLY TO THE SPONSOR.</t>
  </si>
  <si>
    <t>MEHTA, NEHAL N</t>
  </si>
  <si>
    <t>DR. NEHAL MEHTA HAS BEEN INVITED TO GIVE A PRESENTATION AT THE 2019 NPF SYMPOSIUM :THE FUTURE FOR PSORIATIC DISEASES: PRESENTATION, PRECISION, MEDICINE, AND CURE. THIS IS A SPONSORED TRIP. THE SPONSOR WILL BE COVERING FLIGHT, GROUND TRANSPORTATION, AND MEALS. THE SPONSOR WILL COVER DINNER ON 5/30 AND BREAKFAST ON 5/31.  NIH WILL COVER HIS HOTEL AND ALL OTHER TRAVEL COSTS. HE WILL BE TRAVELING MAY 30-31, 2019. THERE IS NO REGISTRATION FOR THIS TRIP.</t>
  </si>
  <si>
    <t>NATIONAL PSORIASIS FOUNDATION</t>
  </si>
  <si>
    <t>SUPERVISORY MEDICAL OFFICER</t>
  </si>
  <si>
    <t>DR. NEHAL MEHTA WILL BE DOING A TWO PART INTERNATIONAL TRIP. THIS TRAVEL IS NOT A CONFERENCE BECAUSE IT MEETS THE FOLLOWING MISSION EXEMPTION: SCIENTIFIC MEETINGS WITH A SPECIFIC INVESTIGATOR OR TEAM REGARDING A SPECIFIC AREA OF SCIENTIFIC INQUIRY, OR PUBLIC HEALTH NEED. THE FIRST LEG OF HIS TRIP IS SPONSORED TO THE VULNERABLE PATIENT MEETING (VPM) STEERING COMMITTEE MEETING. HE WILL BE GIVING A TALK ENTITLED " STUDYING ATHEROSCLEROSIS IN PSORIASIS: THE ROLE OF BIOLOGICS".  THE SPONSOR WILL BE PAYING FOR HIS FLIGHT TO ITALY FROM DC ON 6/22-23, HOTEL IN ITALY (AWAITING CONFIRMATION) AND LOCAL TRANSPORTATION. THEY ARE ALSO OFFERING TO COVER MEALS, BUT DR. MEHTA HAS DECLINED TO ACCEPT THE MEALS. THIS SEMINAR RUNS JUNE 23-25, 2019 IN STRESA, ITALY. 
THIS TRAVEL IS NOT A CONFERENCE BECAUSE IT MEETS THE FOLLOWING MISSION EXEMPTION: SCIENTIFIC MEETINGS WITH A SPECIFIC INVESTIGATOR OR TEAM REGARDING A SPECIFIC AREA OF SCIENTIFIC INQUIRY, OR PUBLIC HEALTH NEED. FOR THE SECOND PART OF THIS TRIP, WHICH WILL GO ON THE NOVARTIS CAN, IT IS NON-SPONSORED IN BASEL, SWITZERLAND. DR. MEHTA IS VISITING BASEL SWITZERLAND TO VISIT THE NOVARTIS BIOMEDICAL RESEARCH INSTITUTE. HE WILL BE PRESENTING A SEMINAR AND THEN COLLABORATING ON ONGOING CLINICAL TRIALS OF MONOCLONAL ANTIBODY DEVELOPMENT IN INFLAMMATORY CARDIOVASCULAR DISEASES. HE WILL BE GOING JUNE 24-27, 2019. AEA INCLUDED FOR THIS PORTION OF THE TRIP AS HOTEL ACCOMMODATIONS COULD NOT BE FOUND BELOW PER-DIEM.HE WILL ALSO BE STOPPING IN LONDON ON HIS WAY BACK HOME TO MEET WITH A COLLABORATOR. THERE ARE NO ADDITIONAL DAYS, OR COST ADDED AS HE WILL MEET DURING HIS LAYOVER IN LONDON. CANNOT ADD SAME DAY ITINERARY LOCATION TO GENERAL TAB FOR THIS.
THERE IS NO AIRPORT COST COMPARISON DUE TO THE SPONSOR PAYING FOR THE FLIGHTS OUT OF THE DC AREA. FLIGHTS HOME ARE ON A NON-CONTRACT CARRIER. A MEMO HAS BEEN PREPARED AND APPROVED. ADVANCE TICKETING IS REQUESTED</t>
  </si>
  <si>
    <t>ERA LTD</t>
  </si>
  <si>
    <t>MEIER, JORDAN L</t>
  </si>
  <si>
    <t>INVITED SEMINAR SPEAKER, CALTECH?¿¿S ORGANIC CHEMISTRY SEMINAR SERIES IN THE DIVISION OF CHEMISTRY AND CHEMICAL ENGINEERING, PASADENA, CA, 6/5/19. CALTECH PROVIDING IN KIND ROUNDTRIP COACH AIRFARE, 2 NIGHTS LODGING (6/4-5) AT THE ATHENAEUM, WHICH IS TAX EXEMPT, AND INCLUDES COMPLIMENTARY WIFI, MEALS (LUNCH, DINNER 6/5), AND R/T POV BETWEEN LAX AP AND HOTEL 6/4 AND 6/6. THE SPONSOR HAS NOTED THAT ALL SPEAKERS ARE PROVIDED THE SAME ACCOMMODATIONS. TRAVELER DOES NOT REQUIRE REIMBURSEMENT FOR LOCAL AP MILEAGE NOR AUTHORIZED PERSONAL CALLS, WILL USE GOV PROVIDED PHONE.</t>
  </si>
  <si>
    <t xml:space="preserve">MEIER-SCHELLERSHEIM, MARTIN </t>
  </si>
  <si>
    <t>SPONSORED FOREIGN
11MAY - 18MAY 2019
MAYNOOTH, IRELAND
H2020 ITN QUANTITATIVE T CELL IMMUNOLOGY AND IMMUNOTHERAPY QUANTII NETWORK INAUGURAL MEETING TAKING PLACE AT NATIONAL UNIVERSITY OF IRELAND, MAYNOOTH, IRELAND FROM 13MAY - 17MAY 2019
DR. MEIER-SCHELLERSHEIM HAS BEEN INVITED TO ATTEND AND DELIVER A SERIES OF LECTURES ON THE IMMUNE PROJECT DURING THE MEETING.  DR. MEIER-SCHELLERSHEIM ALONG WITH DR. THORSTEN PRUSTEL WILL BE PROVIDING TRAINING ON THE SOFTWARE SUITE SIMMUNE WHICH ENABLES EVEN NON-COMPUTATIONAL BIOLOGISTS TO CREATE AND STIMULATE REALISTIC MODELS OF CELL-BIOLOGICAL PROCESSES.
SPONSOR: SCHOOL OF MATHEMATICS AT THE UNIVERSITY OF LEEDS WILL PROVIDE ROUNDTRIP AIRFARE AND LODGING AT THE MAYNOOTH CAMPUS COLLEGE ROOMS - NO HONORARIUM WILL BE PROVIDED AND NO FEDERAL FUNDS ARE BEING USED FOR THE PAYMENT OF TRAVEL EXPENSES.
ODA:  APPROVED AND UPLOADED
AIRFARE: SPONSORED - DRAFT ITINERARY UPLOADED - AND THE TICKETED ITINERARY IS FORTHCOMING
LODGING: SPONSORED - MAYNOOTH CAMPUS COLLEGE ROOMS
LATE JUSTIFICATION: WAITED FOR INFORMATION FROM THE SPONSOR WHICH INCLUDED FLIGHT ITINERARY</t>
  </si>
  <si>
    <t>05/11/2019 -05/18/2019</t>
  </si>
  <si>
    <t>24 JULY TO 26 JULY 2019 - SPONSORED DOMESTIC - EXPLORING FRONTIERS PREDICTING BIOLOGY SYMPOSIUM
SEATTLE WA - DR. MARTIN MEIER-SCHELLERSHEIM AGREED TO PARTICIPATE AS A SPEAKER AT THE EXPLORING FRONTIERS PREDICTING BIOLOGY SYMPOSIUM.  THE TITLE OF HIS TALK IS MODELING HOW MOLECULAR INTERACTIONS SHAPE CELLULAR SIGNALING PROCESSES. - REGISTRATION IS ZERO DOLLARS - SPONSOR IS THE PAUL G. ALLEN FRONTIERS GROUP - AIRFARE PROVIDED SPONSOR AND ESTIMATED AT $700 - LODGING PROVIDED BY SPONSOR FOR 3 NIGHTS AT $269 PER NIGHT AT THE STAYBRIDGE SUITES - MEALS IS PROVIDED BY SPONSOR AS FOLLOWS JULY 24 DINNER JULY 25 BREAKFAST LUNCH AND DINNER JULY 26 BREAKFAST AND LUNCH - ODA ROUTED AND AWAITING APPROVAL - AEA JUSTIFICATION SPONSOR PROVIDING IN-KIND LODGING VALUED AT $269 WHICH IS 104 PERCENT OF THE GOVERNMENT LODGING ALLOWANCE OF $257.  THE SPONSOR HAS CONFIRMED THAT ALL OTHER FEDERAL OR NON-FEDERAL PARTICIPANTS WILL BE PROVIDED WITH THE SAME OR SIMILAR CIRCUMSTANCES.</t>
  </si>
  <si>
    <t>ALLEN INSTITUTE FOR BRAIN RESE</t>
  </si>
  <si>
    <t>MEILLEUR, KATHERINE G</t>
  </si>
  <si>
    <t>DR. KATY MEILLEUR WILL BE PRESENTING AT THE GORDON CONFERENCE IN PISA, ITALY, MAY 18-24, 2019. CONFERENCE APPROVED BY OFM. THE 18TH NIH WILL BE TAKING CARE OF THE FLIGHT, GROUND TRANSPORTATION AND M&amp;IE. THE 19TH THOUGH THE 23RD ALL HOTEL EXPENSES AND ALL M&amp;IE WILL BE TAKEN CARE OF AS ?¿¿SPONSORED IN-KIND?¿¿ AND ALL GROUND TRANSPORTATION TO BE FUNDED BY THE NIH. THE 24TH BREAKFAST WILL BE ?¿¿SPONSORED IN-KIND?¿¿ AND THE NIH WILL BE TAKING CARE OF THE REST (MEALS AND GROUND TRANSPORTATION). REGISTRATION WILL BE TAKEN CARE OF AS ?¿¿SPONSORED IN-KIND?¿¿ (INCLUDES BOTH MEALS AND LODGING).  GLITCH IN THE SYSTEM, M AND IE COST AND M AND IE ALLOWED WERE NOT MATCHING WHEN CLICKING THE BOXES FOR MEALS THAT ARE INCLUDED IN THE REGISTRATION, SO HAD TO DO AS ACTUAL MEALS</t>
  </si>
  <si>
    <t>05/18/2019 -05/24/2019</t>
  </si>
  <si>
    <t>DR. MEILLEUR WILL PARTICIPATE AT THE NEROMUSCULAR DISEASE CONFERENCE BEING HELD IN CHICAGO, IL JULY 25-28.  SPONSOR WILL PAY FOR LODGING AND MEALS IN KIND. IN ADDITION TO THE DAYS OF THE CONFERENCE, THE ORGANIZER HAS AGREED TO PAY FOR MEALS AND LODGING ON THE 24TH. NIH WILL PAY THE FLIGHT COST, TMC FEE, TAV FEE, BAGGAGE FEE AND GROUND TRANSPORTATION. TRIP APPROVED BY OFM.  NO REGISTRATION REQUIRED.</t>
  </si>
  <si>
    <t xml:space="preserve">MENENDEZ RENDON, DANIEL </t>
  </si>
  <si>
    <t>TRAVELER WILL PRESENT A TALK AT THE 8TH P53 MUTANT WORKSHOP AND P53 ISOFORMS IN LYON, FRANCE ON MAY 15-18, 2019. TRAVEL DATES ARE MAY 14-19, 2019. THE SPONSOR, INSTITUTE FOR ADVANCED BIOSCIENCES, P53 MUTANT WORKSHOP, WILL PROVIDE IN-KIND ECONOMY CLASS AIRFARE, LODGING AND GROUND TRANSPORTATION IN FRANCE.  EFFICIENT SPENDING WAS APPROVED ON 11/15/2018 AND ETHICS APPROVAL WAS OBTAINED ON 03/20/19. BOTH APPROVALS ARE UPLOADED IN THE SCANNED PORTION OF THIS DOCUMENT. HTSOS TRAINING WAS COMPLETED ON 11/16/18 AND IT TICKET FOR INTERNATIONAL TRAVEL WAS COMPLETED ON 04/12/19.</t>
  </si>
  <si>
    <t>TRAVELER HAS BEEN INVITED TO GIVE A PLENARY PRESENTATION AT THE 7TH CONGRESS OF THE REACTIVE OXYGEN SPECIES IN BIOLOGY AND MEDICINE, BRANCH OF THE MEXICAN SOCIETY OF BIOCHEMISTRY IN CIUDAD DE MEXICO, MEXICO ON SEPTEMBER 9-11, 2019.  TRAVELER WILL DEPART ON 9/8 AND RETURN TO RDU ON 9/12.  SPONSOR WILL PAY IN KIND FOR AIRFARE AND GROUND TRANSPORTATION IN MEXICO AND WAIVED THE REGISTRATION FEE OF $153 WHICH INCLUDES BREAKFAST AND LUNCH EACH DAY OF THE MEETING AND DINNER ON 9/9.  ALL OTHER MEALS WILL BE WITH FAMILY AS TRAVELER DOES NOT REQUIRE LODGING SINCE HE WILL BE STAYING WITH FAMILY  SPONSOR IS AWARE THAT HE WILL STAY WITH FAMILY.  EFFICIENT SPENDING WAS APPROVED ON 7/12/2019, ETHICS APPROVED ON 6/5/19, BOTH UPLOADED IN THIS DOCUMENT AND HTSOS CERTIFICATION COMPLETED ON 11/16/18 AND GFE IT TICKET REQUESTED ON 8/30/19.  TRAVELER WILL USE PERSONAL PASSPORT AND NO VISA IS REQUIRED.</t>
  </si>
  <si>
    <t>MEXICAN SOCIETY OF BIOCHEMISTR</t>
  </si>
  <si>
    <t>09/08/2019 -09/12/2019</t>
  </si>
  <si>
    <t>MENSAH, GEORGE A</t>
  </si>
  <si>
    <t>DR. MENSAH HAS BEEN INVITED BY THE PRESIDENT OF THE EUROPEAN SOCIETY OF CARDIOLOGY (ESC) AND THE PRESIDENT OF THE WORLD HEART FEDERATION (WHF) TO DELIVER THE BONGANI MAYOSI MEMORIAL LECTURE AT THE JOINT SESSION OF THE ESC AND WCC ON AUGUST 31, 2019. THE ESC AND WHF ARE MAJOR PARTNERS IN OUR GLOBAL HEALTH RESEARCH. HE WILL ALSO MEET WITH PROFESSOR DAVID WOOD (PAST PRESIDENT OF ESC) ON AUGUST 31 OR SEPTEMBER 1 TO DISCUSS PROPOSED PARTNERSHIP EFFORT ON EUROASPIRE INITIATIVE.
WHILE ON THIS TRIP, DR. MENSAH WILL HAVE HIS NIH CELL PHONE AND CAN BE REACHED ON IT AT 301-795-5010 OR AT GEORGE.MENSAH AT NIH.GOV</t>
  </si>
  <si>
    <t>EUROPEAN SOCIETY OF CARDIOLOGY</t>
  </si>
  <si>
    <t>MERIKANGAS, KATHLEEN R</t>
  </si>
  <si>
    <t>THE EVENTS IN THIS TA WERE APPROVED AS AN EXEMPTION UNDER THE CATEGORY: TO ATTEND SCIENTIFIC MEETING BY THE NIMH EXECUTIVE OFFICER ON 3/21/19.
TRAVELER CELL:301-310-4714
DR. KATHLEEN MERIKANGAS' BENEFIT IS TO GIVE A GRAND ROUNDS LECTURE TO ADVANCE THE EDUCATION OF MCMASTER UNIVERSITY DEPT. OF PSYCHIATRY AND BEHAVIOURAL NEUROSCIENCES IN CLINICAL AND BASIC SCIENCE. A SECOND GOAL OF THIS TRAVEL IS TO INTERACT WITH SCIENTISTS WITH EXPERTISE IN PSYCHIATRIC DISORDERS WHO CAN PROVIDE INPUT ON HER ONGOING RESEARCH AT THE NIMH IN A RANGE OF DOMAINS IN ORDER TO IDENTIFY THE BIOLOGIC PROCESSES UNDERLYING BIPOLAR AND OTHER PSYCHIATRIC DISORDERS.</t>
  </si>
  <si>
    <t>MEMBER NACDA</t>
  </si>
  <si>
    <t>THE EVENTS IN THIS TA WERE APPROVED AS A BLANKET  EXEMPTION UNDER THE CATEGORY: TO ATTEND SCIENTIFIC MEETINGS BY THE NIMH EXECUTIVE OFFICE ON 2/13/17.
TRAVELER CELL: 301-310-4714
DR. MERIKANGAS HAS BEEN INVITED TO ATTEND THE COLAUS/PSYCOLAUS ADVISORY BOARD MEETING ON MAY 03, 2019 IN THE ROLE AS NIMH CO-INVESTIGATOR AS AN ADVISOR TO THE BOARD AND WILL MEET WITH DR. MARTIN PREISIG FOR THE RESEARCH COLAUS STUDY RESEARCH PROJECT IN LAUSANNE ON THE 04-07TH.</t>
  </si>
  <si>
    <t>SWISS NATIONAL SCIENCE FOUNDAT</t>
  </si>
  <si>
    <t>04/30/2019 -05/08/2019</t>
  </si>
  <si>
    <t>THE EVENTS IN THIS TA WERE APPROVED AS AN EXEMPTION UNDER THE CATEGORY: TO ATTEND SCIENTIFIC MEETING BY THE NIMH STS ON BEHALF OF NIMH EXECUTIVE OFFICER ON JANUARY 18, 2019?¿¿ FOR EXEMPTIONS. CELL PHONE: 301-310-4714. DR. MERIKANGAS WILL PARTICIPATE IN THE ADVISORY BOARD MEETING OF THE THE CUNDILL CENTRE FOR CHILD AND YOUTH DEPRESSION, CENTRE FOR ADDICTION AND MENTAL HEALTH, A PHILANTHROPIC FOUNDATION WHICH SUPPORTS FUNDING FOR MENTAL HEALTH RESEARCH, AND DELIVER A LECTURE ON ADOLESCENT DEPRESSION.</t>
  </si>
  <si>
    <t>CUNDILL CENTRE FOR CHILD AND Y</t>
  </si>
  <si>
    <t>THE EVENTS IN THIS TA WERE APPROVED AS AN EXEMPTION UNDER THE CATEGORY: TO ATTEND SCIENTIFIC MEETINGS BY HE NIMH EXECUTIVE OFFICER ON 1/10/19.
2019 CHILD MIND INSTITUTE'S SCIENTIFIC RESEARCH COUNCIL ANNUAL SUMMER MEETING.  DR. KATHLEEN MERIKANGAS?¿¿ BENEFIT TO ATTEND THESE ACTIVITIES IS TO FURTHER THE EDUCATION OF THE GENERAL MEMBERSHIP IN ADVANCES IN CLINICAL AND BASIC SCIENCE, AND PROMOTE DIVERSITY OF MEMBERSHIP THROUGH IDENTIFYING YOUNG PEOPLE EARLY IN THEIR CAREER FOR
MENTORSHIP. THE OTHER GOAL OF THE MEETING IS TO INTERACT WITH SCIENTISTS WITH EXPERTISE IN NEUROBIOLOGY WHO CAN PROVIDE INPUT ON HER ONGOING RESEARCH AT THE NIMH IN A RANGE OF DOMAINS IN ORDER TO IDENTIFY THE BIOLOGICAL PROCESSES UNDERLYING BIPOLAR DISORDER.</t>
  </si>
  <si>
    <t>ISLIP, NY, US</t>
  </si>
  <si>
    <t>THE EVENTS IN THIS TA WERE APPROVED AS AN EXEMPTION UNDER THE CATEOGRY: TO ATTEND SCIENTIFIC MEETINGS BY THE NIMH EXECUTIVE OFFICER ON 2/26/19.
ACNP SUMMER PROGRAM COMMITTEE MEETING.  DR. KATHLEEN MERIKANGAS IS A MEMBER OF THE ACNP PROGRAM COMMITTEE WHICH PROMOTES THE EDUCATION OF THE GENERAL MEMBERSHIP IN ADVANCES IN CLINICAL AND BASIC SCIENCE. THE OTHER GOAL OF THIS COMMITTEE MEETING IS TO INTERACT WITH SCIENTISTS WITH EXPERTISE IN NEUROBIOLOGY WHO CAN PROVIDE INPUT ON OUR ONGOING RESEARCH AT THE NIMH IN A RANGE OF DOMAINS IN ORDER TO IDENTIFY THE BIOLOGIC PROCESSES UNDERLYING BIPOLAR DISORDER, TO PLAN THE SOCIETY?¿¿S GENERAL ANNUAL MEETING.</t>
  </si>
  <si>
    <t>THE EVENTS IN THIS TA WERE APPROVED AS AN EXEMPTION UNDER THE CATEGORY: TO ATTEND SCIENTIFIC MEETNGS BY THE NIMH EXECUTIVE OFFICER ON 4/18/19.
BRAIN AND BEHAVIOR RESEARCH FOUNDATION SCIENTIFIC COUNCIL MEETING.  DR. MERIKANGAS IS PARTICIPATING ON THE SCIENTIFIC COUNCIL. THE COUNCIL REVIEWS AND SELECTS THE MOST PROMISING RESEARCH IDEAS WITH THE GREATEST POTENTIAL TO LEAD TO BREAKTHROUGHS IN BRAIN BASED BEHAVIOUR.</t>
  </si>
  <si>
    <t>07/26/2019 -07/27/2019</t>
  </si>
  <si>
    <t>THE EVENTS IN THIS TA WERE APPROVED AS A NON-NIMH HOSTED CONFERENCE OR MEETING BY THE OFFICE OF FINANCIAL MANAGEMENT ON 6/3/2019.
TRAVELER CELL: 301-310-4714
DR. KATHLEEN MERIKANGAS' BENEFIT IS TO SPEAK, INTERACT, AND ENGAGE WITH RESEARCHERS AT THE 2019 WORLD SLEEP CONGRESS WHERE SHE WILL BE A DISCUSSANT PANELIST FOR A WORKSHOP ON "ACTIGRAPHY DATA HARMONIZATION".  A SECOND GOAL OF THIS TRAVEL IS TO INTERACT WITH SCIENTISTS WITH EXPERTISE IN PSYCHIATRIC DISORDERS WHO CAN PROVIDE INPUT ON HER ONGOING RESEARCH AT THE NIMH IN A RANGE OF DOMAINS IN ORDER TO IDENTIFY THE BIOLOGIC PROCESSES UNDERLYING BIPOLAR AND OTHER PSYCHIATRIC DISORDERS.</t>
  </si>
  <si>
    <t>09/20/2019 -09/23/2019</t>
  </si>
  <si>
    <t xml:space="preserve">MERINO NEUMANN, MARIA </t>
  </si>
  <si>
    <t>DR. MERINO WILL PRESENT: IMMUNOTHERAPY IN KIDNEY AND PROSTATE CANCER, AT A MEDICAL COURSE HOSTED BY THE GERMANS TRIAS I PUJOL UNIVERSITY HOSPITAL IN BARCELONA, SPAIN ON APRIL 24-26, 2019. IN-KIND: AIRFARE, LODGING (NO BREAKFAST), TRAIN FARE (BARCELONA TO MADRID), AND REGISTRATION FEE (NO MEALS).  SPONSOR PURCHASED RETURN FLIGHT TO DC OUT OF MADRID BECAUSE OF SIGNIFICANT COST-SAVINGS ON THEIR END.</t>
  </si>
  <si>
    <t>GERMANS TRIAS I PUJOL HOSPITAL</t>
  </si>
  <si>
    <t>MEDICAL OFFICER PATHOLOGY</t>
  </si>
  <si>
    <t>04/23/2019 -04/28/2019</t>
  </si>
  <si>
    <t>DR. MERINO IS INVITED TO SPEAK AT THE XXIX SEAP-IAP NATIONAL CONGRESS BEING HELD IN GRANADA, SPAIN ON MAY 22-24, 2019. IN-KIND: 4 NIGHTS LODGING (NO BREAKFAST) AND REGISTRATION (NO MEALS). PER OMEGA, THERE?¿¿S NO DIRECT FLIGHT INTO GRANADA. DR. MERINO WILL FLY INTO MADRID AND TRAVEL TO GRANADA VIA POV WITH A COLLEAGUE, DR. PALACIOS ON 5/21. SHE WILL THEN TAKE A TRAIN FROM GRANADA BACK TO MADRID ON 5/25.</t>
  </si>
  <si>
    <t>SOCIEDAD ESPANOLA DE ANATOMIA</t>
  </si>
  <si>
    <t>05/20/2019 -05/26/2019</t>
  </si>
  <si>
    <t xml:space="preserve">MESSINGER, ADAM </t>
  </si>
  <si>
    <t>THE EVENTS IN THIS TA WERE APPROVED AS A NON-NIMH HOSTED CONFERENCE OR MEETING BY THE OFFICE OF FINANCIAL MANAGEMENT ON 7/2/19.
INVITED TO SPEAK AT (C-PAC) HACKATHON MEETING
SPONSOR PROVIDING AIRFARE AND LODGING IN KIND</t>
  </si>
  <si>
    <t>07/23/2019 -07/26/2019</t>
  </si>
  <si>
    <t xml:space="preserve">MIAO, NING </t>
  </si>
  <si>
    <t>SPONSORED TRIP TO CHINA TO SERVE AS DELEGATE AND PROVIDE LECTURE A THE SHENZHEN SECOND PEOPLE'S HOSPITAL OF THE SHENZHEN UNIVERSITY SYMPOSIUM.</t>
  </si>
  <si>
    <t>SHENZHEN UNIVERSITY</t>
  </si>
  <si>
    <t>09/19/2019 -09/28/2019</t>
  </si>
  <si>
    <t>MIETTINEN, MARKKU M</t>
  </si>
  <si>
    <t>DR. MIETTINEN WILL PRESENT: IMMUNOGENIC INTENSIFICATION - AN EMERGING STRATEGY TO ENHANCE CANCER IMMUNOTHERAPY, AT THE XXI CONGRESS OF POLISH SOCIETY OF PATHOLOGISTS BEING HELD IN LUBLIN, POLAND ON SEPTEMBER 26-28, 2019. IN-KIND: AIRFARE, LODGING (NO BREAKFAST), AND REGISTRATION (NO MEALS). DR. MIETTINEN WILL HAVE A LAYOVER IN WARSAW ON 9/26 AND 9/29 DUE TO TRAIN TIMETABLE CONSTRAINTS.</t>
  </si>
  <si>
    <t>MIKULA, MEGAN E</t>
  </si>
  <si>
    <t>CAMP FANTASTIC 
FRONT ROYAL VA
8/11/2019 - 8/18/2019</t>
  </si>
  <si>
    <t>MILGRAM, SHARON L</t>
  </si>
  <si>
    <t>THE EVENTS IN THIS TA WERE APPROVED AS A NON-NIMH HOSTED CONFERENCE OR MEETING BY THE OFFICE OF FINANCIAL MANAGEMENT ON 03/22/19.
TRAVELER WILL ATTEND AND PARTICIPATE IN THE ASPET MENTORING NETWORK: DIVERSITY AND INCLUSION AT THE 2019 ASPET ANNUAL MEETING IN ORLANDO, FLORIDA ON APRIL 6-7, 2019. (NIMH OFFICE OF FELLOWSHIP TRAINING HAS INVITED DR. MILGRAM TO SPEAK AND AGREED TO DO HER TRAVEL). REGISTRATION FEE HAS BEEN PROVIDED IN-KIND ($420), THE SPONSOR WILL ALSO PROVIDE IN-KIND THE FOLLOWING: ONE NIGHT HOTEL STAY. OD WAS THROUGH THE NIH/OD OFFICE AS IT COULD NOT BE ROUTED THROUGH THE NIMH OFFICE APPROVED ON 3/6/2019. TRAVELER WILL BE IN RALEIGH/DURHAM ALREADY ATTENDING ANOTHER MEETING WHEN THE NIMH OFT WILL PICK UP THE TAB TO GET HER TO ORLANDO FOR ASPET.</t>
  </si>
  <si>
    <t>DIRECTOR, OITE</t>
  </si>
  <si>
    <t>TO PRESENT AND LEAD DISCUSSIONS AT THE FACULTY MENTORING WORKSHOP, UNIVERSITY OF CALIFORNIA,
SAN FRANCISCO, APRIL 26 &amp; 29, 2019. SPONSOR WILL PROVIDE: ROUNDTRIP AIRFARE, LODGING ON APRIL 25-30 AND BREAKFAST, LUNCH AND DINNER ON 4/26 AND 4/29. TRAVELER WILL USE TAXICAB SERVICE AS MODE OF TRANSPORTATION IN TDY LOCATION.TRAVEL PLANNER PROVIDED ESTIMATED COSTS FOR IN-FLIGHT AND HOTEL WIFI SERVICE AND GROUND TRANSPORTATION.</t>
  </si>
  <si>
    <t>04/25/2019 -04/30/2019</t>
  </si>
  <si>
    <t>TO GIVE THE KEYNOTE PRESENTATION AT THE GRADUATE CAREER CONSORTIUM, NEW ORLEANS, LA, JUNE 26-27, 2019.  TRAVEL IS PARTIALLY SPONSORED BY THE UNIVERSITY OF KENTUCKY, GRADUATE SCHOOL.  TRAVELER WILL BE ON PERSONAL LEAVE ON JUNE 24TH AND WILL TELEWORK ON JUNE 25TH.   NO FLIGHT IS NEEDED TO THE MEETING OR NOLA ON 6/25/19.  TRAVELER WILL ONLY NEED A RETURN FLIGHT FROM NEW ORLEANS ON JUNE 27TH.  TRAVELER WILL NOT ACCEPT GROUND TRANSPORTATION SPONSORSHIP FOR THE WASHINGTON, DC AREA.  ALL MEALS PROVIDED ARE WITHIN THE FEDERAL GOVERNMENTS PER DIEM GUIDELINES. SPONSOR IS COVERING LODGING, SOME MEALS AND GROUND TRANSPORTATION WHILE IN TDY LOCATION.</t>
  </si>
  <si>
    <t>06/25/2019 -06/27/2019</t>
  </si>
  <si>
    <t xml:space="preserve">MILI, STAVROULA </t>
  </si>
  <si>
    <t>TRAVELER HAS BEEN INVITED TO PRESENT FOR MAXIGROUP IN MADISON WISCONSIN AT THE UNIVERSITY OF WISCONSIN-MADISON DEPARTMENT OF BIOCHEMISTRY ON TUESDAY, APRIL 9, 2019.  THE UNIVERSITY OF WISCONSIN-MASION/RNA MAXIGROUP WILL COVER IN KIND ROUNTRIP AIRFARE, GROUND TRANSPORT, HOTEL AND SOME MEALS.  NCI WILL COVER REMAINING MIE, BAGGAGE FEES, TAXIS FROM HOME TO AIRPORT AND ANY OTHER TRAVEL EXPENSE THAT MAY INCUR.</t>
  </si>
  <si>
    <t xml:space="preserve">MILJKOVIC, MILOS </t>
  </si>
  <si>
    <t>DR. MILJKOVIC IS INVITED TO PARTICIPATE AS FACULTY AT THE ANNUAL AMERICAN SOCIETY OF CLINICAL ONCOLOGY (ASCO) MEETING BEING HELD IN CHICAGO, IL ON JUNE 1-4, 2019.  DR. MILJKOVIC WILL CHAIR A SESSION TITLED:  HEMATOLOGIC MALIGNANCIES-LEUKEMIA, MYELODYSPLASTIC SYNDROMES AND A ALLOTRANSPLANT POSTER DISCUSSION SESSION. IN-KIND:  REGISTRATION (NO MEALS).</t>
  </si>
  <si>
    <t>06/01/2019 -06/04/2019</t>
  </si>
  <si>
    <t>MILLE, MATTHEW M</t>
  </si>
  <si>
    <t>&lt;04010 Y2B 8037067 REB GENERAL BRANCH&gt;ATTENDING A CEREMONY FOR ONE OF OUR PAPERS THAT RECEIVED THE BERNARD WHEATLEY AWARD FOR BEST PAPER PUBLISHED IN THE JOURNAL OF RADIOLOGICAL PROTECTION IN 2018.  I WILL ALSO PRESENT A POSTER ON OUR NATIONAL WILMS TUMOR STUDY DOSIMETRY PROJECT AT THE SOCIETY FOR RADIOLOGICAL PROTECTION. SCARBOROUGH, UK MAY 20 TO 23, 2019. IN KIND: AIRFARE PLUS TRAVEL INSURANCE FEE, HOTEL FROM MAY 21-23 WHICH INCLUDES BREAKFAST, AND DINNER ON MAY 21 AND 22 . REGISTRATION FEE IS WAIVED AND INCLUDES LUNCH ON MAY 21-23. TRAVELER WILL STAY IN SECOND HOTEL CLOSER TO MANCHESTER AIRPORT ON THE NIGHT OF MAY 23 WHICH IS ALSO IN KIND. BRANCH COVERS REMAINING MEALS, BAGGAGE FEE, RAIL, GROUND TRANSPORTATION, AND VOUCHER FEE. TRAVELER WILL TURN POSITION FROM CONTRACTOR TO FTE ON APRIL 28.</t>
  </si>
  <si>
    <t>SOCIETY FOR RADIOLOGICAL PROTE</t>
  </si>
  <si>
    <t>DR. MILLE IS INVITED TO SPEAK AT THE ANNUAL MEETING OF THE HEALTH PHYSICS SOCIETY BEING HELD IN ORLANDO, FL ON JULY 7-11, 2019.  IN-KIND:  REGISTRATION (NO MEALS) AND LUNCHES.</t>
  </si>
  <si>
    <t>HEALTH PHYSICS SOCIETY</t>
  </si>
  <si>
    <t>07/06/2019 -07/12/2019</t>
  </si>
  <si>
    <t>MILLER, AUBREY K</t>
  </si>
  <si>
    <t>TRAVELER HAS BEEN INVITED TO PRESENT ON NIH DISASTER RESEARCH AT THE HURRICANE HARVEY SYMPOSIUM IN HOUSTON, TX. TRAVEL DATES ARE AUGUST 21-22, 2019. MEETING WILL BE HELD ON AUGUST 22, 2019. THERE IS NO REGISTRATION FOR THIS MEETING. ETHICS APPROVED ON 6/11/19. CTTS APPROVAL OBTAINED ON 7/29/19. SPONSOR WILL COVER IN-KIND: AIRFARE, LODGING, GROUND TRANSPORTATION AND SOME MEALS. FLIGHTS AND LODGING HAVE BEEN BOOKED BY SPONSOR. TRAVELER WILL BE DEPARTING FROM CHICAGO, IL TO HOUSTON, TX AND RETURNING BACK TO CHICAGO, IL AFTER MEETING.  AEA APPROVED 8/15/2019 AND IS UPLOADED IN DOCUMENTS.</t>
  </si>
  <si>
    <t>SUPERVISORY PUBLIC HEAL</t>
  </si>
  <si>
    <t>08/21/2019 -08/22/2019</t>
  </si>
  <si>
    <t>MILLER, BENJAMIN T</t>
  </si>
  <si>
    <t>THIS TRAVEL IS NOT A CONFERENCE BECAUSE IT MEETS THE FOLLOWING MISSION EXEMPTION: QUARTERLY SCIENTIFIC MEETINGS WITH PITTSBURGH SUPERCOMPUTING CENTER/CARNEGIE MELLON UNIVERSITY, THE XSEDE SITE PROVIDER THAT OVERSEES THE FUNCTION FOR THE NATIONAL SCIENCE FOUNDATION-FUNDED XSEDE PROGRAM THAT ASSIGNS COMPUTER TIME AT NATIONAL SUPERCOMPUTING CENTERS ON A COMPETITIVE BASIS. AS MEMBER OF THE EXTREME SCIENCE AND ENGINEERING DISCOVERY ENVIRONMENT (XSEDE) RESOURCE ALLOCATION COMMITTEE MEETING WITH CARNEGIE MELLON UNIVERSITY, MR. MILLER WILL REVIEW PROPOSALS TO HELP SELECT DESERVING COMPUTATIONAL BIOLOGY RESEARCH PROJECTS FOR COMPUTER TIME AWARDS, SEPTEMBER 8-9, 2019, ROSEMONT, ILLINOIS. LODGING, AIRFARE, DINNER ON SEPTEMBER 8, BREAKFAST AND LUNCH ON SEPTEMBER 9 PAID IN-KIND. TRAVELER IS REQUESTING APPROVAL OF SPONSORED IN-KIND ACTUAL LODGING AND MEALS. LODGING IS VALUED AT $167 PER NIGHT WHICH IS 127% ABOVE GOVERNMENT ALLOWANCE OF $131 PER NIGHT. MEALS ARE VALUED AT $30 FOR BREAKFAST, $38 FOR LUNCH, AND $70 FOR DINNER, WHICH IS 167%, 200%, AND 206% OVER THE GOVERNMENT ALLOWANCE OF $18 FOR BREAKFAST, $19 FOR LUNCH, AND $34 FOR DINNER. THESE PERCENTAGES FALL WITHIN THE 300% THRESHOLD ALLOWED BY THE FTR. THE SPONSOR HAS NOTED THAT ALL OTHER NON-FEDERAL PARTICIPANTS WILL BE PROVIDED WITH THE SAME ACCOMMODATIONS. TRAVELER IS IN THE NIH TRANSHARE PROGRAM AND DOES NOT NEED REIMBURSEMENT FOR METRO FROM HOME TO AIRPORT AND RETURN. COMPLIMENTARY SHUTTLE FROM AIRPORT TO HOTEL AND RETURN.</t>
  </si>
  <si>
    <t xml:space="preserve">MILLER, BRETT </t>
  </si>
  <si>
    <t>6/25-6/26/19 DR. BRETT MILLER WILL BE PRESENTING AT THE 2019 - LANDMARK COLLEGE 29TH ANNUAL SUMMER INSTITUTE FOR EDUCATORS IN PUTNEY, VT. A RENTAL CAR HAS BEEN REQUESTED DUE TO THE DISTANCE FORM THE AIRPORT TO HOTEL. THE NEAREST AIRPORT IS BRADLEY IN HARTFORD. TYPICALLY VISITORS FLY IN TO BRADLEY AND DRIVE THE 1 HR 15 MINS TO THE HOTEL.THE AMTRAK VERMONTER GOES FROM DC INTO BRATTLEBORO. HOWEVER, IT IS A 9 HOUR RIDE WITH LIMITED TIMEFRAMES.  ALL REQUIRED DOCUMENTS HAVE BEEN UPLOADED.</t>
  </si>
  <si>
    <t>PUTNEY, VT, US</t>
  </si>
  <si>
    <t>LANDMARK COLLEGE</t>
  </si>
  <si>
    <t xml:space="preserve">MILLER, FREDERICK </t>
  </si>
  <si>
    <t>TRAVELER INVITED TO SPEAK AT THE AMERICAN COLLEGE OF RHEUMATOLOGY 2019 BIOLOGIC CLASSIFICATION OF DISEASE CONSENSUS CONFERENCE, MAY 10 ?¿¿ 11, 2019 IN ATLANTA, GEORGIA. OFFICIAL TRAVEL WILL BEGIN ON MAY 9, 2019 AND RETURN TO RDU ON MAY 11, 2019. THE SPONSOR, AMERICAN COLLEGE OF RHEUMATOLOGY, WILL PAY IN KIND: ROUNDTRIP AIRFARE, LODGING FOR TWO NIGHTS FROM MAY 9 ?¿¿ 10, 2019, GROUND TRANSPORTATION FROM AIRPORT TO LODGING AND RETURN IN ATLANTA, AND SOME MEALS (MAY 10 ?¿¿ BREAKFAST AND LUNCH, MAY 11 ?¿¿ BREAKFAST AND LUNCH). TRAVELER IS REQUESTING ACTUAL SUBSISTENCE LODGING AT A RATE OF $185.00 PER NIGHT, WHICH IS 122 PERCENT OF THE GOVERNMENT PER DIEM RATE OF $152.00 PER NIGHT. THIS FALLS WITHIN THE 300 PERCENT THRESHOLD ALLOWED BY THE FTR. TRAVELER IS NOT RECEIVING PREFERENTIAL TREATMENT AND ALL OTHER TRAVELERS ARE GIVEN THE SAME ACCOMMODATION. HOTEL CONFIRMATION NOT AVAILABLE, SPONSOR WILL PROVIDE HOTEL CONFIRMATION IN MAY. NO REGISTRATION IS REQUIRED FOR THIS MEETING. ETHICS APPROVAL OBTAINED ON APRIL 15, 2019. EFFICIENT SPENDING APPROVAL OBTAINED ON MARCH 5, 2019 AND IS UPLOADED IN THE SCANNED DOCUMENT SECTION OF THIS TRAVEL AUTHORIZATION.</t>
  </si>
  <si>
    <t>UNIT CHIEF</t>
  </si>
  <si>
    <t>TRAVELER INVITED TO RECEIVE THE 2019 RARE CHAMPION OF HOPE AWARD IN COLLABORATION AT THE ANNUAL RARE PATIENT ADVOCACY SUMMIT SERIES OF EVENTS ON SEPTEMBER 18-20, 2019 IN SAN DIEGO, CALIFORNIA. OFFICIAL TRAVEL WILL BEGIN WITH DEPARTURE ON SEPTEMBER 19, 2019 AND RETURN TO RALEIGH DURHAM ON SEPTEMBER 21, 2019. THE SPONSOR, GLOBAL GENES, WILL PAY IN KIND LODGING FOR TWO NIGHTS FROM SEPTEMBER 19 TO SEPTEMBER 21, 2019, COMPLIMENTARY HOTEL SHUTTLE TRANSPORTATION BETWEEN SAN DIEGO INTERNATIONAL AIRPORT AND THE SHERATON SAN DIEGO HOTEL AND MARINA. REGISTRATION FEE IN THE AMOUNT OF $225 PAID WITH GOVERNMENT PURCHASE CARD AND INCLUDES DINNER ON SEPT 19 AND BLD ON SEPT 20.  TRAVELER IS REQUESTING ACTUAL SUBSISTENCE LODGING AT A RATE OF $199.00 PER NIGHT, WHICH IS 124 PERCENT OF THE GOVERNMENT PER DIEM RATE OF $160.00 PER NIGHT. THIS FALLS WITHIN THE 300 PERCENT THRESHOLD ALLOWED BY THE FTR. TRAVELER IS NOT RECEIVING PREFERENTIAL TREATMENT AND ALL OTHER TRAVELERS ARE GIVEN THE SAME ACCOMMODATION. CALIFORNIA IS NOT TAX EXEMPT. ETHICS APPROVAL OBTAINED ON JUNE 12, 2019. EFFICIENT SPENDING APPROVAL IN THE FORM OF AN ATTACHMENT G OBTAINED ON JULY 8, 2018. ALL DOCUMENTS ARE UPLOADED IN THE SCANNED DOCUMENT SECTION OF THIS TRAVEL AUTHORIZATION.</t>
  </si>
  <si>
    <t>GLOBAL GENES PROJECT</t>
  </si>
  <si>
    <t>MILLER, LOUIS H</t>
  </si>
  <si>
    <t>INVITED TO ATTEND THE 7TH INTERNATIONAL CONFERENCE ON PLASMODIUM VIVAX RESEARCH, JUNE 26-28, 2019 AT INSTITUT PASTEUR, PARIS, FRANCE, TO CONTRIBUTE HIS EXPERTISE ON PLASMODIUM IMMUNITY TO THE NEWLY ARISING THREAT OF PLASMODIUM VIVAX. WILL MEET WITH COLLEAGUES WORKING ON MALARIA IN THE DEPARTMENT. WILL DEPART ON SATURDAY, JUNE 22 AND WILL RETURN ON SUNDAY, JUNE 30. TRAVELER IN FLIGHT ON JUNE 22 SO NO LODGING IS NECESSARY AND NO LODGING IS NEEDED NIGHTS OF JUNE 25-28 AS HE IS SHARING A ROOM AT
NETG. MEDICAL WAIVER FOR PREMIUM OTHER THAN FIRST CLASS AIRFARE APPROVED 3/27/19. REGISTRATION WAIVED. COMPLETED HIGH THREAT OVERSEAS COURSE ON 2/28/18. TRAVEL IS LATE AS TOOK LONGER THAN ANTICIPATED TO GET CONFIRMATIONS FROM CONFERENCE ORGANIZER.</t>
  </si>
  <si>
    <t>CHIEF LAB OF PARASITIC DIS</t>
  </si>
  <si>
    <t>06/22/2019 -06/30/2019</t>
  </si>
  <si>
    <t>MILLER, MARK F</t>
  </si>
  <si>
    <t>TRAVELER TO ATTEND THE ESTABLISHING A SCIENCE-POLICY WORKPLAN ON PFAS-RELATED ACTIONS WORKSHOP, JUNE 27-28, 2019, ZURICH, SWITZERLAND. TRAVEL DATES: JUNE 25 AND 28, 2019. SPONSOR HAS RESERVED A BLOCK OF ROOM AT THE  HOTEL SUNNEHYS FOR MEETING PARTICIPANTS AND IS WITHIN THE GOVERNMENT PER DIEM RATE.  THE TRAVELER WILL PAY FOR HIS LODGING UPON HOTEL CHECK OUT. SPONSOR IS PROVING IN-KIND ROUND-TRIP ECONOMY AIRFARE ONLY. NO REGISTRATION.  ETHICS APPROVAL RECEIVED 5/11/2019 AND CTTS APPROVAL 3/28/2019 IS ATTACHED IN THE DOCUMENTS TAB. HTSOS TRAINING COMPLETED 6/10/2019. GFE HELPDESK TICKET PLACED FOR 5/24/2019.</t>
  </si>
  <si>
    <t>ZURICH, , CHE</t>
  </si>
  <si>
    <t xml:space="preserve">MILLS, MELODY </t>
  </si>
  <si>
    <t>240 507 9576 DR MELODY MILLS WILL BE TRAVELING TO LONDON ON APRIL 30TH THRU MAY 3RD 2019 TO ATTEND A MEETING CONVENED BY WELLCOME TRUST AND THE BILL AND MELINDA GATES FOUNDATION DESIGNED TO ASSEMBLE GLOBAL LEADERS TO DISCUSS HOW TO ADVANCE DEVELOPMENT OF SALMONELLA VACCINES INCLUDING IDENTIFICATION OF KNOWLEDGE GAPS AND POTENTIAL PATHWAYS TOWARDS LICENSURE THIS IS OF PARTICULAR INTEREST TO NIAID AS IT PARALLELS OUR ONGOING VACCINE EFFORTS IN THIS AREA AND THE EMERGING ISSUE OF ANTIBIOTIC RESISTANCE AS SECTION CHIEF FOR THE ENTERIC INFECTIONS SECTION ATTENDANCE WILL ALLOW DR MILLS TO CONTRIBUTE TO AND PRESENT NIAIDS EFFORTS IN THIS AREA ON MAY 1 AND MAY 2  TRAVELER COMPLETED HTSOS TRAINING ON 04092019 TRAVELER HAS NOT AND WILL NOT HAVE SPENT MORE THAN 45 DAYS IN DESIGNATED HTSOS FACT MANDATORY COUNTRIES WITHIN THE CALENDAR YEAR</t>
  </si>
  <si>
    <t>HEALTH SCIENTIFIC ADMIN</t>
  </si>
  <si>
    <t>MILLUM, JOSEPH R</t>
  </si>
  <si>
    <t>DR. MILLUM HAS BEEN INVITED TO ATTEND THE WORLD HEALTH ORGANIZATION (WHO) DEVELOPING INDICATORS TO MEASURE THE QUALITY OF RESEARCH ETHICS OVERSIGHT WORKING GROUP MEETING, WHICH WILL TAKE PLACE ON MAY 14-15, 2019 AT CHATEAU DE PENTHES, IN GENEVA, SWITZERLAND. THE PROJECT ASSOCIATED WITH THIS MEETING IS BEING CARRIED OUT UNDER THE DIRECTION OF WHO?¿¿S GLOBAL HEALTH ETHICS UNIT.  THE GOAL OF THE PROJECT IS TO DEVELOP A SET OF SPECIFIC, MEASURABLE INDICATORS THAT CAN BE USED TO ASSESS THE QUALITY OF RESEARCH ETHICS OVERSIGHT SYSTEM AT BOTH THE INSTITUTIONAL AND NATIONAL LEVELS.  FOR THIS SPONSORED TRAVEL, WHO, THE SPONSOR, WILL COVER ROUNDTRIP ECONOMY AIRFARE, LODGING AND TWO MEALS IN KIND IN GENEVA.  FIC WILL COVER THE REMAINDER OF THE EXPENSES.</t>
  </si>
  <si>
    <t>JOE MILLUM, PHD HAS BEEN INVITED TO THE UNIVERSITY OF OXFORD TO A CONFERENCE ENTITLED NORMATIVE POWERS IN LAW AND MORALITY.  HE WILL BE GIVING A TALK ON INFORMED CONSENT TO MEDICAL RESEARCH.</t>
  </si>
  <si>
    <t>07/02/2019 -07/05/2019</t>
  </si>
  <si>
    <t>MILNER, JOSHUA D</t>
  </si>
  <si>
    <t>TO ATTEND AND PRESENT A TALK ENTITLED IL-6 RECEPTOR DEFICIENCY AT THE CIS ANNUAL MEETING TO BE HELD IN ATLANTA, GA ON APRIL 5-7, 2019. THE SPONSOR IS PAYING FOR THE REGISTRATION FEE, ROUNDTRIP 
AIRFARE, TWO NIGHTS OF LODGING AT THE MARRIOT MARQUIS, ROUNDTRIP TRANSPORT, BREAKFAST AND LUNCH IN-KIND. 
ALL OTHER TRAVEL RELATED EXPENSES NOT COVERED BY THE SPONSOR WILL BE PAID FROM LABORATORY ALLOCATED TRAVEL FUNDS. NO U.S. FEDERAL FUNDS WILL BE USED BY THE SPONSOR TO REIMBURSE TRAVEL EXPENSES, AND NO HONORARIUM MAY BE ACCEPTED BY THE EMPLOYEE. SPONSOR WILL BE PROVIDING IN
KIND LODGING VALUED AT 185 PER NIGHT WHICH IS 121 PERCENT OF THE GOVERNMENT LODGING ALLOWANCE OF 152.00 FOR ATLANTA, GA. THIS PERCENTAGE FALLS WITHIN THE 300 PERCENT THRESHOLD ALLOWED BY THE FEDERAL PER DIEM RATE. THE SPONSOR HAS CONFIRMED THAT ALL OTHER FEDERAL OR NON-FEDERAL PARTICIPANTS WILL BE PROVIDED WITH THE SAME OR SIMILAR ACCOMMODATIONS. TRAVELER WILL RECEIVE THE HOTEL CONFIRMATION IN EARLY MARCH.</t>
  </si>
  <si>
    <t>DR. JOSHUA MILNER WILL ATTEND AND PRESENT A TALK ENTITLED PRIMARY ATOPIC DISORDERS- NOTHING TO SNEEZE AT, AT THE DIVISION OF IMMUNOLOGY BOSTON CHILDREN?¿¿S HOSPITAL CHARLES JANEWAY MEMORIAL PEDIATRIC GRAND ROUNDS TO BE HELD IN BOSTON, MA, ON APRIL 9-10, 2019. THE SPONSOR
IS PAYING FOR ROUNDTRIP ECONOMY AIRFARE, ONE NIGHT OF LODGING AT THE INN AT LONGWOOD MEDICAL, SHUTTLE SERVICE, AND SOME MEALS IN-KIND. ALL OTHER TRAVEL
RELATED EXPENSES NOT COVERED BY THE SPONSOR WILL BE PAID FROM LABORATORY ALLOCATED TRAVEL FUNDS. NO U.S. FEDERAL FUNDS WILL BE USED BY THE
SPONSOR TO REIMBURSE TRAVEL EXPENSES, AND NO HONORARIUM MAY BE ACCEPTED BY THE EMPLOYEE. AWAITING SIGNED TA AND APPROVAL FROM ETHICS. LATE JUSTIFICATION UPDATES WERE MADE TO THE LETTER OF INVITATION WHICH DELAYED THE COMPLETION OF THIS TRAVEL.</t>
  </si>
  <si>
    <t>CHILDRENS HOSPITAL BOSTON</t>
  </si>
  <si>
    <t>04/09/2019 -04/10/2019</t>
  </si>
  <si>
    <t>TO ATTEND THE SOCIETY FOR PEDIATRIC RESEARCH AWARD AND LECTURE GIVEN IN HONOR OF E. MEAD JOHNSON. DR. MILNER WILL PRESENT A TALK ENTITLED PRIMARY ATOPIC DISORDERS NOTHING TO SNEEZE AT IN BALTIMORE, MD ON APRIL 29, 2019. THE SPONSOR AGREED TO PAY FOR THE REGISTRATION IN KIND. ALL OTHER TRAVEL RELATED EXPENSES NOT COVERED BY THE SPONSOR WILL BE PAID FROM LABORATORY ALLOCATED TRAVEL FUNDS. NO U.S. FEDERAL
FUNDS WILL BE USED BY THE SPONSOR TO REIMBURSE TRAVEL EXPENSES, AND NO HONORARIUM MAY BE ACCEPTED BY THE
EMPLOYEE. LATE JUSTIFICATION. SPONSOR LETTER OF INVITATION SENT IN EARLY MARCH WHICH DELAYED THE COMPLETION OF THIS TRAVEL. THIS IS A LOCAL TRAVEL THEREFORE NO PER DIEM IS AUTHORIZED.</t>
  </si>
  <si>
    <t>EASTERN SOCIETY FOR PEDIATRIC</t>
  </si>
  <si>
    <t>04/29/2019 -04/29/2019</t>
  </si>
  <si>
    <t>TO ATTEND AND PRESENT A TALK ENTITLED PRIMARY ATOPIC DISORDERS-NOTHING TO SNEEZE AT, AT THE ALLERGY AND IMMUNOLOGY FRIDAY RESEARCH CONFERENCE IN CHICAGO, IL ON MAY 2-3, 2019. THE SPONSOR IS PAYING FOR THE FULL COST OF ROUND-TRIP ECONOMY AIRFARE, ONE NIGHT OF LODGING AT THE WARWICK-ALLERTON, LUNCH ON FRIDAY, MAY 3, 2019, AND ROUNDTRIP TAXIFARE IN-KIND. ALL OTHER EXPENSES COVERED BY NIH. NO U.S. FEDERAL FUNDS WILL BE USED BY THE SPONSOR TO REIMBURSE TRAVEL EXPENSES, AND NO HONORARIUM MAY BE ACCEPTED BY THE EMPLOYEE. THE CONFERENCE WAS NOT AVAILABLE TO SELECT IN CGE. THEREFORE, SELECTING DOMESTIC AS THE PURPOSE OF THE TRIP.  LATE JUSTIFICATION- SPONSOR COULD NOT COMPLETE THE LETTER OF INVITATION UNTIL THE TRAVEL ARRANGEMENTS WERE MADE. E-MAIL FROM SPONSOR UPLOADED.</t>
  </si>
  <si>
    <t>TO ATTEND AND PRESENT A TALK ENTITLED THE BODY SURFACES AT THE 36TH ANNUAL MEETING OF THE ARBEITSGEMEINSCHAFT PAEDIATRISCHE IMMUNOLOGIE, THE GERMAN SPEAKING WORKING GROUP FOR PEDIATRIC IMMUNOLOGY MEETING TO BE HELD AT LAKE CHIEMSEE, IN SOUTHEAST BAVARIA, GERMANY ON MAY 16-19, 2019. THE SPONSOR IS PAYING FOR THE FULL COST OF ROUND-TRIP ECONOMY AIRFARE, TWO NIGHTS OF LODGING, SOME MEALS, AND ROUNDTRIP SHUTTLE TRANSPORTATION IN-KIND. ALL OTHER EXPENSES COVERED BY NIH. NO U.S. FEDERAL FUNDS WILL BE USED BY THE SPONSOR TO REIMBURSE TRAVEL EXPENSES, AND NO HONORARIUM MAY BE ACCEPTED BY THE EMPLOYEE. SPONSOR WILL BE PROVIDING IN-KIND LODGING VALUED AT 446.22 PER NIGHT WHICH IS 213 PERCENT OF THE GOVERNMENT LODGING ALLOWANCE OF 209 FOR OTHER, GERMANY. THIS PERCENTAGE FALLS WITHIN THE 300 PERCENT THRESHOLD ALLOWED BY THE FEDERAL PER DIEM RATE. THE SPONSOR HAS CONFIRMED THAT ALL OTHER FEDERAL OR NON-FEDERAL PARTICIPANTS WILL BE PROVIDED WITH THE SAME OR SIMILAR ACCOMMODATIONS. NO US FEDERAL FUNDS WILL BE USED AND NO HONORARIUM WILL BE PROVIDED. LATE JUSTIFICATION - SPONSOR COULD NOT PROVIDE THE TRAVEL PLANNER THE NECESSARY TRAVEL ARRANGEMENTS SUCH AS HOTEL, AIRFARE, AND SHUTTLE SERVICE FOR DR. MILNER UNTIL CLOSER TO THE TRAVEL DATES, WHICH DELAYED THE COMPLETION OF THIS TA. THE SPONSOR IS AWAITING THE HOTEL CONFIRMATION. EMAIL'S FROM THE SPONSOR UPLOADED.</t>
  </si>
  <si>
    <t>ARBEITSGEMEINSCHAFT PAEDIATRIS</t>
  </si>
  <si>
    <t>TO PARTICIPATE IN YUHUI KANG'S THESIS DEFENSE TO BE HELD AT HARVARD MEDICAL SCHOOL IN BOSTON, MA ON AUGUST 8, 2019. THE SPONSOR AGREED TO PAY FOR ROUNDTRIP AIRFARE, TAXI FARE, AND LUNCH IN KIND. ALL OTHER TRAVEL RELATED EXPENSES NOT COVERED BY THE SPONSOR WILL BE PAID FROM LABORATORY ALLOCATED TRAVEL FUNDS. NO U.S. FEDERAL FUNDS WILL BE USED BY THE SPONSOR TO REIMBURSE TRAVEL
EXPENSES, AND NO HONORARIUM MAY BE ACCEPTED BY THE EMPLOYEE. LATE JUSTIFICATION. SPONSOR LETTER OF
INVITATION SENT IN JULY WHICH DELAYED THE COMPLETION OF THIS TRAVEL. AWAITING SIGNED TA.</t>
  </si>
  <si>
    <t>08/08/2019 -08/08/2019</t>
  </si>
  <si>
    <t>MISTELI, THOMAS A</t>
  </si>
  <si>
    <t>DR. MISTELI IS INVITED TO PRESENT AT THE CONFERENCE ON NUCLEAR AND CYTOPLASMIC MOLECULAR MACHINES AT WORK APRIL 8-10, 2019 AT THE NEW YORK UNIVERSITY ABU DHABI. THERE IS NO REGISTRATION FEE FOR ATTENDEES. PREMIUM CLASS FLIGHT IS REQUESTED DUE TO TOTAL TRAVEL TIME OVER 14 HOURS. FLIGHT WILL BE CHANGED TO NON-REFUNDABLE BUSINESS CLASS THROUGH OMEGA ONCE TRAVEL HAS BEEN APPROVED. TRAVELER SHOULD HAVE DEPARTED ON APRIL 6. CHOOSES TO DEPART FRIDAY, APRIL 5 AFTER WORK, NO PER DIEM ALLOCATED. WILL MEET WITH DR. PERCIPALLE OF NYU ABU DHABI ON APRIL 11 TO DISCUSS THE OUTCOMES OF THE CONFERENCE AND FUTURE COLLABORATIONS. WILL RETURN APRIL 12 AT 1:45AM, NO LODGING NEEDED APRIL 11.
IN-KIND: LODGING APRIL 7-11</t>
  </si>
  <si>
    <t>ABU DHABI, , ARE</t>
  </si>
  <si>
    <t>NEW YORK UNIVERSITY ABU DHABI</t>
  </si>
  <si>
    <t>INVESTIGATOR  VP</t>
  </si>
  <si>
    <t>04/05/2019 -04/12/2019</t>
  </si>
  <si>
    <t>INVITED SPEAKER AT THE CELL AND DEVELOPMENTAL BIOLOGY'S SEMINAR SERIES ON MAY 15, 2019 AT UNIVERSITY OF MICHIGAN MEDICAL SCHOOL, ANN ARBOR, MI. THERE IS NO REGISTRATION FEE FOR ATTENDEES.
DR. MISTELI IS REQUESTING APPROVAL OF ACTUAL SUBSISTENCE FOR SPONSOR IN-KIND LODGING VALUED AT $184 WHICH IS 153% OF THE GOVERNMENT ALLOWANCE OF $120. THIS PERCENTAGE FALLS WITHIN THE 300% THRESHOLD ALLOWED BY THE FTR. THE SPONSOR HAS NOTED THAT ALL OTHER NON-FEDERAL PARTICIPANTS WILL BE PROVIDED WITH THE SAME ACCOMMODATIONS.
IN-KIND: FLIGHT, LODGING, GROUND TRANSPORTATION, SOME MEALS</t>
  </si>
  <si>
    <t>DR. MISTELI IS AN INVITED SPEAKER AT THE SYMPOSIUM FOR THE CENTER FOR PHYSICAL GENOMICS AND ENGINEERING AT THE FEINBERG SCHOOL OF MEDICINE, NORTHWESTERN UNIVERSITY, CHICAGO, IL. THE SYMPOSIUM WILL BE HELD ON MAY 31, 2019. THERE IS NO REGISTRATION FEE FOR ATTENDEES.
DR. MISTELI IS REQUESTING APPROVAL OF ACTUAL SUBSISTENCE FOR SPONSOR IN-KIND LODGING VALUED AT $339 WHICH IS 155% OF THE GOVERNMENT ALLOWANCE OF $219. THIS PERCENTAGE FALLS WITHIN THE 300% THRESHOLD ALLOWED BY THE FTR. THE SPONSOR HAS NOTED THAT ALL OTHER NON-FEDERAL PARTICIPANTS WILL BE PROVIDED WITH THE SAME ACCOMMODATIONS.
IN-KIND: FLIGHT, LODGING, GROUND TRANSPORTATION, MEALS</t>
  </si>
  <si>
    <t>NORTHWESTERN UNIVERSITY EVANST</t>
  </si>
  <si>
    <t>DR. MISTELI IS AN INVITED SEMINAR SERIES SPEAKER FOR THE LEADING EDGE LECTURE SERIES AT THE CITY OF HOPE IN DUARTE, CA ON JULY 30, 2019. THERE IS NO REGISTRATION FEE FOR ATTENDEES. 
IN-KIND: FLIGHT, LODGING, GROUND TRANSPORTATION, LUNCH AND DINNER ON 30TH</t>
  </si>
  <si>
    <t>DUARTE, CA, US</t>
  </si>
  <si>
    <t>DR. MISTELI IS INVITED TO ATTEND THE INTERNATIONAL SCIENTIFIC ADVISORY BOARD MEETING OF THE IBP, CZECH ACADEMY OF SCIENCES, BRNO, CZECH REPUBLIC DURING AUGUST 29-30, 2019. THERE IS NO REGISTRATION FEE FOR ATTENDEES.
IN-KIND: FLIGHT, LODGING 8/28-31, MEALS, GROUND TRANSPORTATION
DR. MISTELI IS ALSO INVITED TO ATTEND THE EMBO PRESS ADVISORY BOARD MEETING AT EMBO HEIDELBERG, GERMANY ON SEPTEMBER 3, 2019. THERE IS NO REGISTRATION FEE FOR ATTENDEES.
IN-KIND: FLIGHT, LODGING 9/2-4
FLIGHT TO VIENNA ARRIVING 8/28, ISAB BRNO MEETING 8/29-30, 8/31-9/1 WEEKEND/LEAVE NO PER DIEM, TRAVEL TO HEIDELBERG 9/2 AT OWN EXPENSE, EPAB MEETING 9/3, RETURN HOME 9/4.</t>
  </si>
  <si>
    <t>BRNO, , CZE</t>
  </si>
  <si>
    <t>CZECH ACADEMY OF SCIENCES BRNO</t>
  </si>
  <si>
    <t xml:space="preserve">MKRTCHIAN, ANAHIT </t>
  </si>
  <si>
    <t>THE EVENTS IN THIS TA IN JAPAN WERE APPROVED AS AN EXEMPTION UNDER THE CATEGORY: TRAINING (NON-CONFERENCE) BY THE NIMH EXECUTIVE OFFICER ON 5/21/19.
THE EVENTS IN THIS TA IN LONDON WERE APPROVED AS AN EXEMPTION UNDER THE CATEGORY: TO ATTEND SCIENTIFIC MEETINGS BY THE NIMH EXECUTIVE OFFICER ON 5/17/19.
TRAVELER MOBILE NUMBER IS: 240-549-1486.
(TRIP 1) ANAHIT MKRTCHIAN WILL ATTEND THE WORKSHOP: OIST COMPUTATIONAL NEUROSCIENCE COURSE (OCNC 2019) AT THE OKINAWA INSTITUTE OF SCIENCE AND TECHNOLOGY GRADUATE (OIST) UNIVERSITY IN OKINAWA, JAPAN. THERE IS NO TUITION COST AND THE OIST WILL PROVIDE HOUSING AND FOOD FOR ALL WORKSHOP PARTICIPANTS. THE NIH WILL COVER AIRFARE, GROUND TRANSPORTATION AND INCIDENTAL EXPENSES. (TRIP 2) TRAVELER WILL CONDUCT A SERIES OF MEETINGS WITH HER UK MENTORS AND WORK ON HER PROJECT AT THE NEUROSCIENCE AND MENTAL HEALTH LAB AT THE UNIVERSITY COLLEGE OF LONDON. THE DATA SHE NEEDS IS LOCATED THE UCL WHICH REQUIRES HER TO BE THERE AND OBTAIN ASSISTANCE FROM UCL RESEARCH TEAM. NO OFFICIAL DUTY REQUEST IS REQUIRED FOR THIS ACTIVITY WHICH IS PART OF HER WELLCOME TRUST-NIH PHD PROGRAM. HER HTSOS CERTIFICATION IS INCLUDED. EMERGENCY CONTACT:  TRAVELER PERSONAL EMAIL IS: ANAHIT.MK1@GMAIL.COM.  TRAVELER MOBILE NUMBER IS: 240-549-148.  TRAVELER NEXT OF KIN IS: LUKAS NAGEL (HUSBAND), LUKAS-NAGEL@HOTMAIL.COM, 202-651-1600.</t>
  </si>
  <si>
    <t>OKINAWA INSTITUTE OF SCIENCE A</t>
  </si>
  <si>
    <t>06/20/2019 -07/28/2019</t>
  </si>
  <si>
    <t xml:space="preserve">MOADDEL, RUIN </t>
  </si>
  <si>
    <t>RUIN IS AN INVITED SPEAKER AT THE EUROANALYSIS XX CONFERENCE TO BE HELD FROM SEPTEMBER 1 - 5, 2019 IN ISTANBUL, TURKEY.  THIS IS A SPONSORED TRAVEL AND RUIN WILL RECEIVE REGISTRATION IN-KIND WHICH INCLUDES THE FOLLOWING MEALS: LUNCH 9/2-9/5 (WILL MISS LUNCH ON 9/5 DUE TO TIME FLIGHT LEAVES) AND DINNER ON 9/4. RUIN WILL ALSO BE PROVIDED LODGING IN KIND. THERE WILL BE NO FOOD PROVIDED  AT THE RECEPTION BEING HELD SEPTEMBER 1, 2019. HTSOS HAS BEEN COMPLETED AND JEFF  CHEN NOTIFIED REGARDING THIS VISA.  COPY OF VISA FOR TURKEY IS UPLOADED.  HE IS ARRIVING ON AUGUST 31, 2019 AND DEPARTING ON SEPTEMBER 5, 2019.</t>
  </si>
  <si>
    <t>ISTANBUL, , TUR</t>
  </si>
  <si>
    <t>ISTANBUL UNIVERSITY</t>
  </si>
  <si>
    <t>08/30/2019 -09/05/2019</t>
  </si>
  <si>
    <t xml:space="preserve">MOHASSEL, PAYAM </t>
  </si>
  <si>
    <t>THE TRAVELER, DR. MOHASSEL HAS BEEN INVITED TO PARTICIPATE AS A SPEAKER TO GIVE A LECTURE ENTITLED DYSREGULATION OF TGFB PATHWAY IN COLLAGEN VI-RELATED MUSCULAR DYSTROPHY AT DEPARTMENT OF PHARMACOLOGY, AT THE UNIVERSITY OF NEVADA, RENO SCHOOL OF MEDICINE, IN RENO NEVADA, ON MAY 16, 2019.
TRAVEL ORIGIN IS THE WASHINGTON DC AREA, AND DESTINATION IS RENO, NEVADA.
DEPARTURE FROM WASHINGTON AREA ON MAY15, ARRIVING IN RENO NEVADA ON THAT SAME DAY.  DEPARTS FROM RENO, NEVADA ON MAY 17 ARRIVING IN DC AREA ON THAT SAME DAY.
SPONSOR, UNIVERSITY OF NEVADA SCHOOL OF MEDICINE HAS PAID IN-KIND FOR AIRFARE AND HOTEL ON THE NIGHT OF MAY15-16 AT THE WHITNEY PEAK HOTEL; THE HOTEL IS WITHIN THE LODGING RATE ALLOWED 114.00USD.
DR. MOHASSEL IS THE ONLY INVITED SPEAKER ON THIS DATE; HOWEVER, FOR ALL OTHER NON-FEDERAL INVITEES TO THIS ACTIVITY, THE SAME ACCOMMODATIONS ARE PROVIDED.
ODA/ SPONSOR TRAVEL HAS BEEN CLEARED/APPROVED, THE ACCEPTANCE OF SPONSOR TRAVEL EXPENSES FOR THIS TRAVEL. (APPROVED ODA UPLOADED)
NO COST COMPARISON NEEDED, AIRFARE NOT COVERED BY NIH, AIRFARE IS PAID-IN-KIND BY THE SPONSOR.
APPROVALS FOR THIS TRAVEL, SPARC IDS SP012988 SINGLE TRAVEL EVENT (STE), ODA 2426 AND TRAVEL APPROVED BY SUPERVISOR.</t>
  </si>
  <si>
    <t xml:space="preserve">MOLINA CRUZ, ALVARO </t>
  </si>
  <si>
    <t>DR. MOLINA-CRUZ HAS BEEN INVITED AS AN EXPERT TO ADVISE AT THE WORLD HEALTH ORGANIZATION GLOBAL MALARIA PROGRAMME MEETING "ROLE OF PARASITE AND ANOPHELINE GENETICS IN MALARIA SURVEILLANCE" BEING HELD 6/5 - 6/7/19 IN GENEVA, SWITZERLAND. GENETIC EPIDEMIOLOGY IS CONSIDERED OF PARTICULAR IMPORTANCE TO GUIDE THE MALARIA CONTROL STRATEGIES AS THE CAMPAIGN FOR MALARIA ELIMINATION IS BEING IMPLEMENTED IN AFFECTED COUNTRIES. WHO WILL PAY IN-KIND FOR AIRFARE AND LODGING. NIH TO FUND M&amp;IE AND GROUND TRANSPORTATION. NO US FEDERAL FUNDS WILL BE USED BY THE SPONSOR TO PROVIDE FOR OR REIMBURSE TRAVEL EXPENSES. NO HONORARIUM WILL BE ACCEPTED BY DR. MOLINA-CRUZ. LATE: DR. CAROLINA BARILLAS-MURY IS UNABLE TO ATTEND THIS MEETING AND PROPOSED TO WHO ON 4/30 THAT DR. MOLINA-CRUZ ATTEND AS AN EXPERT IN POPULATION GENETICS. HIS FIRST-AUTHOR WORK DESCRIBED THE ROLE OF THE PFS47 GENE ON PLASMODIUM EVASION OF THE MOSQUITO IMMUNE SYSTEM, AND HOW MOSQUITO VECTOR LIMITS THE MOBILITY OF P. FALCIPARUM, BASED ON THE HAPLOTYPE OF PFS47 THEY CARRY.  THIS INFORMATION CAN BE VERY USEFUL TO ESTABLISH THE GEOGRAPHIC ORIGIN OF A PARASITE (AT A CONTINENTAL SCALE) AND TO ESTIMATE THE RISK THAT A NEWLY INTRODUCED PARASITE COULD CAUSE AN EPIDEMIC. LOI RECEIVED 5/6 AND ODA APPROVAL RECEIVED ON 5/9. HTSOS MANDATORY TRAINING COMPLETED ON 5/14.</t>
  </si>
  <si>
    <t>06/03/2019 -06/08/2019</t>
  </si>
  <si>
    <t>DR. MOLINA-CRUZ IS AN INVITED LECTURER IN A WORKSHOP FOR THE UNIVERSITY OF PANAMA'S ENTOMOLOGY MASTERS PROGRAM. DURING 8/18 - 8/21 HE WILL LECTURE AND CONDUCT LABORATORY PRACTICES ON THE BIOLOGY AND MOLECULAR BIOLOGY OF MALARIA VECTORS. IN ADDITION, ON 8/20 HE WILL GIVE A SEMINAR FOR THE BIOLOGY DEPARTMENT AT THE UNIVERSITY OF PANAMA ENTITLED "PFS47 AND THE GLOBALIZATION OF P. FALCIPARUM MALARIA". THE UNIVERSITY OF PANAMA WILL PAY IN-KIND FOR AIRFARE AND LODGING. NIH WILL FUND GROUND TRANSPORTATION AND M&amp;IE NOT COVERED IN THE SPONSORED HOTEL RATE. NO U.S. FEDERAL FUNDS WILL BE USED BY THE SPONSOR TO PROVIDE FOR OR REIMBURSE TRAVEL EXPENSES. NO HONORARIUM WILL BE ACCEPTED BY DR. MOLINA-CRUZ. HTSOS TRAINING CERTIFICATE IS UPLOADED.</t>
  </si>
  <si>
    <t>PANAMA CITY, , PAN</t>
  </si>
  <si>
    <t>UNIVERSIDAD DE PANAMA</t>
  </si>
  <si>
    <t>08/17/2019 -08/22/2019</t>
  </si>
  <si>
    <t>MONSALE, JOSEPH JUD U</t>
  </si>
  <si>
    <t>JUDE WILL COMPLETE THE BD FACS LYRIC OPERATOR COURSE (WITH UNIVERSAL LOADER) WHICH IS INCLUDED IN THE PURCHASE OF THE NEW FLOW CYTOMETER IN SAN JOSE, CALIFORNIA FROM 05/13-17/2019.</t>
  </si>
  <si>
    <t>MEDICAL TECHNOLOGIST</t>
  </si>
  <si>
    <t>05/13/2019 -05/17/2019</t>
  </si>
  <si>
    <t xml:space="preserve">MONTEMAYOR GARCIA, CELINA </t>
  </si>
  <si>
    <t>DR. MONTEMAYOR WILL BE PRESENTING AT ENGLANDER INSTITUTE FOR PRECISION MEDICINE AT WEILL CORNELL MEDICINE/NEW YORK-PRESBYTERIAN HOSPITAL SEMINAR.</t>
  </si>
  <si>
    <t>TRAVELER HAS BEEN INVITED TO SPEAK AT THE BRIGHAM AND WOMEN'S HOSPITAL/HARVARD MEDICAL SCHOOL DEPARTMENT OF TRANSFUSION MEDICINE.</t>
  </si>
  <si>
    <t>BRIGHAM AND WOMENS HOSPITAL</t>
  </si>
  <si>
    <t>05/01/2019 -05/01/2019</t>
  </si>
  <si>
    <t>TRAVELER HAS BEEN INVITED TO GIVE A PRESENTATION AT THE CANADIAN BLOOD SERVICES SCIENTIFIC RESEARCH AND ADVISORY COMMITTEE MEETING.</t>
  </si>
  <si>
    <t>CANADIAN BLOOD SERVICES</t>
  </si>
  <si>
    <t>DR. MONTEMAYOR WILL GIVE AN EDUCATIONAL LECTURE AT THE NEW YORK BLOOD CENTER LINDSLEY F. KIMBALL RESEARCH INSTITUTE.</t>
  </si>
  <si>
    <t>NEW YORK BLOOD CENTER</t>
  </si>
  <si>
    <t>08/19/2019 -08/21/2019</t>
  </si>
  <si>
    <t>DR. MONTEMAYOR WILL GIVE THE 2ND WENDY BRENDEL LECTURE AT VERSITY ?¿¿ BLOOD CENTER OF WISCONSIN IN MILWAUKEE, WI.</t>
  </si>
  <si>
    <t>VERSITI BLOOD RESEARCH INSTITU</t>
  </si>
  <si>
    <t>MONTOYA, IVAN D</t>
  </si>
  <si>
    <t>INVITED TO SPEAK AT THE INTERNATIONAL CONGRESS ON ADDICTOLOGY, WHICH WILL BE HELD IN PARIS, FRANCE, JUNE 5-7, 2019.  THE THEME OF THE MEETING IS "ADDICTIONS:  A CHALLENGE TO SOCIETY, SCIENCE AND POLICY."  THE TITLE OF TRAVELER'S PRESENTATION IS:  "TOMORROW'S MEDICATIONS IN ADDICTIONS."  TRAVELER COULD RETURN ON JUNE 8 INSTEAD OF THE 9TH, WHICH IS A NON-DUTY DAY.</t>
  </si>
  <si>
    <t>KATANA SANTE</t>
  </si>
  <si>
    <t>INVITED TO ATTEND AND PRESENT AT THE INTERNATIONAL SYMPOSIUM ON ADDICTIONS, AIDS, AND HEPATITIS (ATHS) IN BIARRITZ, FRANCE, OCTOBER 1-4, 2019.  
THIS IS A CROSS FY TRAVEL.  TANUM 0MFTS FOR OCTOBER 1-8 WILL BE ATTACHED TO THIS TA. 
PERSONAL EMAIL ADDRESS:  IVAND.2004@GMAIL.COM</t>
  </si>
  <si>
    <t>BIZIA ASSOCIATION</t>
  </si>
  <si>
    <t>MOORE, HELEN M</t>
  </si>
  <si>
    <t>DR. MOORE IS INVITED TO SPEAK AT THE INTERNATIONAL SOCIETY FOR BIOLOGICAL AND ENVIRONMENTAL REPOSITORIES (ISBER) 2019 ANNUAL MEETING AND BEING HELD IN SHANGHAI, CHINA ON MAY 7-10, 2019. IN-KIND AIRFARE, 2 NIGHTS LODGING (INCLUDES BREAKFAST), AND   REGISTRATION (INCLUDES LUNCH).   DR. MOORE WILL ALSO BE ATTENDING A EDITORIAL BOARD MEETING FOR THE SCIENTIFIC JOURNAL ?¿¿BIOPRESERVATION AND BIOBANKING?¿¿, WHERE SHE IS A SECTION EDITOR ON MONDAY MAY 6TH.  TRAVELERS CELL PHONE NUMBER IS 301-326-5683. LAPTOP HAS BEEN ORDERED (NCI-RITM0160568.).</t>
  </si>
  <si>
    <t>BIOSPECIMEN RSCH NTWK PROG</t>
  </si>
  <si>
    <t>05/04/2019 -05/11/2019</t>
  </si>
  <si>
    <t>MORALES, MARISELA F</t>
  </si>
  <si>
    <t>DR. MORALES WAS INVITED TO SPEAK AT BRANDEIS UNIVERSITY?¿¿S JOINT SEMINAR ON APRIL 30TH IN WALTHAM, MASSACHUSETTS.  TRAVELER WILL DEPART APRIL 29TH AND RETURN MAY 1ST.  THE SPONSOR, BRANDEIS UNIVERSITY, WILL PAY FOR AIRFARE, HOTEL, CAR SERVICE TO AND FROM THE AIRPORT, AND SPECIFIED MEALS: DINNER ON THE 29TH, BREAKFAST, LUNCH, AND DINNER ON THE 30TH , AND BREAKFAST ON MAY 1ST .  CAR SERVICE HAS NOT BEEN BOOKED YET AND THERE IS NO AGENDA AT THIS TIME.  NIH WILL PAY ALL OTHER COSTS</t>
  </si>
  <si>
    <t>WALTHAM, MA, US</t>
  </si>
  <si>
    <t>BRANDEIS UNIVERSITY</t>
  </si>
  <si>
    <t>DR. MORALES HAS BEEN INVITED TO ATTEND AND PARTICIPATE IN 2 DIFFERENT LOCATIONS IN MEXICO. SHE WILL BE ARRIVING TO MEXICO CITY THE EVENING OF MAY 7 AND WILL STAY WITH A FRIEND (NO HOTEL NEEDED). FROM MAY 8-11 DR. MORALES WILL BE IN QUERETARO MEETING WITH SENIOR SCIENTISTS AND STUDENTS. THIS PORTION OF THE TRIP WILL BE SPONSORED BY UNAM (UNIVERSIDAD NACIONAL AUTONOMA DE MEXICO) AND INCLUDES IN-KIND FLIGHT AND HOTEL. THEN SHE WILL RETURN TO MEXICO CITY THE AFTERNOON OF MAY 11. ON MAY 12 SHE WILL PREPARE FOR HER MEETINGS AT CENTER FOR RESEARCH AND ADVANCED STUDIES OF THE NATIONAL POLYTECHNIC INSTITUTE. ON MAY 13 SHE WILL MEET WITH DR. SILVIA CRUZ AND HER STUDENTS. A HOTEL IS NOT NEEDED FOR MAY 11-13 AS SHE IS STAYING WITH A FRIEND. TRAVELER DEPARTS FOR THE US ON MAY 14TH. NIDA WILL PAY ALL OTHER COSTS.</t>
  </si>
  <si>
    <t>NATIONAL AUTONOMOUS UNIVERSITY</t>
  </si>
  <si>
    <t>05/07/2019 -05/14/2019</t>
  </si>
  <si>
    <t>DR. MORALES WAS INVITED TO ATTEND AND BE A SPEAKER AT THE CANADIAN COLLEGE OF NEUROPSYCHOPHARMACOLOGY ON JUNE 12-15, 2019 IN MONTREAL, CANADA.  REGISTRATION WAS WAIVED FOR ALL SPEAKERS. BREAKFAST AND LUNCH IS INCLUDED WITH REGISTRATION ON 6/13 &amp; 6/14. BREAKFAST IS INCLUDED ON 6/15. NIDA TO PAY ALL OTHER COSTS.</t>
  </si>
  <si>
    <t>CANADIAN COLLEGE OF NEUROPSYCH</t>
  </si>
  <si>
    <t>DR. MORALES WAS INVITED TO ATTEND AND GIVE A LECTURE AT THE COLD SPRING HARBOR LABORATORY SUMMER COURSE: NEUROSCIENCE OF ADDICTION FROM AUGUST 6-9, 2019 IN COLD SPRING, N.  THERE WAS NO REGISTRATION FEE FOR LECTURERS.  THE SPONSOR, CSHL, WILL PAY FOR AIRFARE, LODGING, TRANSPORTATION TO AND FROM AIRPORT IN NY, AND SELECT MEALS. NIH TO PAY ALL OTHER COSTS.</t>
  </si>
  <si>
    <t>08/06/2019 -08/09/2019</t>
  </si>
  <si>
    <t>DR. MORALES WAS INVITED TO ATTEND AND SPEAK AT THE GORDON RESEARCH CONFERENCE (GRC) CATECHOLAMINES: COMPLEXITY AND DIVERSITY IN CATECHOLAMINE NEUROBIOLOGY: FROM MOLECULE TO CIRCUITS TO BEHAVIOR, TO BE HELD AUGUST 11-16, 2019, AT THE GRAND SUMMIT HOTEL AT SUNDAY RIVER IN NEWRY, MAINE.  GRC PAID FOR REGISTRATION IN KIND AND IT INCLUDES LODGING AND SELECT MEALS. NIH WILL PAY ALL OTHER COSTS.</t>
  </si>
  <si>
    <t>STANDARD RATE, ME, US</t>
  </si>
  <si>
    <t>DR. MORALES WAS INVITED TO ATTEND AND PRESENT AT THE FALL 2019 SEMINAR PROGRAM ON AUGUST 25-27, 2019 AT THE UNIVERSITY OF NORTH CAROLINA SCHOOL OF MEDICINE IN CHAPEL HILL, NORTH CAROLINA.  THE SPONSOR WILL BE PAYING FOR AIRFARE, LODGING, TRANSPORTATION SERVICES IN NC, AND SELECT MEALS-DINNER ON 8/25, AND ALL MEALS ON 8/26.  NIDA WILL PAY ALL OTHER COSTS.  SUBMITTED LATE BECAUSE INVITATION LETTER SENT 8/7 AND ATTACHMENT G APPROVAL RECEIVED 8/12.</t>
  </si>
  <si>
    <t>08/25/2019 -08/27/2019</t>
  </si>
  <si>
    <t>DR. MORALES WAS INVITED TO ATTEND AND SPEAK AT THE INTERNATIONAL BORDEAUX NEUROCAMPUS MEETING, WHICH WILL BE HELD IN BORDEAUX, FRANCE ON OCTOBER 2-4, 2019.  THE SPONSOR WILL BE PAYING FOR DEPARTING AIRFARE ONLY, LODGING, REGISTRATION, AND SELECT MEALS.  NIDA WILL PAY ALL OTHER COSTS.  THIS TA IS LINKED WITH THE FY20 TA-TANUM0MH62.</t>
  </si>
  <si>
    <t>UNIVERSITY OF BORDEAUX CAMPUS</t>
  </si>
  <si>
    <t>MORASSO, MARIA I</t>
  </si>
  <si>
    <t>DR. MARIA MORASSO WILL BE A DISCUSSION LEADER AT THE GRC BARRIER FUNCTION OF MAMMALIAN SKIN: INSIGHTS INTO SKIN BARRIER FUNCTION FROM IN SILICO MODELS TO IN VIVO PATHOLOGY ON AUGUST 11 - 16, 2019 IN WATERVILLE VALLEY, NEW HAMPSHIRE. GRC WILL BE COVERING THE REGISTRATION FEE FOR THIS CONFERENCE, WHICH WILL ALSO INCLUDE LODGING AND MEALS.
OFM APPROVED THIS TRAVEL REQUEST ON FEBRUARY 14, 2019.</t>
  </si>
  <si>
    <t>INVESTIGATOR TENURE TRACK</t>
  </si>
  <si>
    <t>MORRIS, SARAH E</t>
  </si>
  <si>
    <t>THE EVENTS IN THIS TA WERE APPROVED AS A NON-NIMH HOSTED CONFERENCE OR MEETING BY THE OFFICE OF FINANCIAL MANAGEMENT ON 6/3/19.
TRAVELER CELL PHONE: 301-980-7208.  DR. MORRIS WAS RECOMMENDED TO ATTEND THIS MEETING BY DR. CUTHBERT, WHO WAS ORIGINALLY INVITED. AS ASSOCIATE HEAD OF THE NIMH RDOC UNIT, DR. MORRIS IS IN A GREAT POSITION TO ATTEND ON BEHALF OF DR. CUTHBERT. AS THE RDOC INITIATIVE HAS REALLY CAUGHT THE ATTENTION OF EUROPEAN RESEARCHERS, IT IS IMPERATIVE THAT WE HAVE A REPRESENTATIVE THERE TO ADDRESS ANY MISCONCEPTIONS THERE MAY BE, AS WELL AS TO GAIN FEEDBACK FROM SCIENTISTS CONDUCTING RDOC-BASED RESEARCH. OFM APPROVED 6/3/19. TRAVELER MOBILE: 301-980-7208.</t>
  </si>
  <si>
    <t>EUROPEAN SCIENTIFIC ASSOCIATIO</t>
  </si>
  <si>
    <t>09/24/2019 -09/30/2019</t>
  </si>
  <si>
    <t>MORSHEIMER, MEGAN M</t>
  </si>
  <si>
    <t>MEGAN MORSHEIMER WILL BE PRESENTING CLINICAL IMMUNOLOGY LECTURES AT THE "FOCUS FOUNDATION'S AUSTRALIAN X AND Y CHROMOSOMAL VARIATION CONFERENCE" ON 4/12 AND 4/14. SHE WILL ALSO BE ATTENDING THE SCIENTIFIC CONFERENCE FROM 4/10 - 4/15. THIS IS A SPONSORED INTERNATIONAL TRAVEL AND NO FEDERAL FUNDS WILL BE USED. ALL TRAVEL HAS BEEN BOOKED OUTSIDE OF OMEGA. TRAVELER HAS NOT AND WILL NOT SPEND MORE THAN 45 DAYS IN DESIGNATED HTSOS/FACT-MANDATORY COUNTRIES WITHIN THE CALENDAR YEAR. HTSOS TRAINING WAS COMPLETED ON 2/13/19. REGISTRATION FEE HAS BEEN WAIVED BY CONFERENCE. PERSONAL CELL 301 693 4411
ETHICS OFFICE APPROVED HER MEMO02/21/2019.</t>
  </si>
  <si>
    <t>BRISBANE, , AUS</t>
  </si>
  <si>
    <t>FOCUS FOUNDATION</t>
  </si>
  <si>
    <t>04/07/2019 -04/17/2019</t>
  </si>
  <si>
    <t>MORTON, LINDSAY M</t>
  </si>
  <si>
    <t>&lt;10742 LMM 8034675 IMMUNOTHERAPY&gt; I'LL BE SPEAKING/MODERATING AT THE ADOLESCENT AND YOUNG ADULT WORKSHOP AND THEN PARTICIPATING IN THE BIANNUAL SCIENTIFIC ADVISORY BOARD MEETING AT THE LYMPHOMA RESEARCH FOUNDATION. CHICAGO, IL. MAY 14 TO 15, 2019. DR. MORTON IS REQUESTING APPROVAL OF ACTUAL SUBSISTENCE FOR SPONSOR IN KIND LODGING VALUED AT $239.00 WHICH IS 109% OF THE GOVERNMENT ALLOWANCE OF $219. THIS PERCENTAGE FALLS WITHIN THE 300% THRESHOLD ALLOWED BY THE FTR. IN KIND, AIRFARE, HOTEL PLUS TAX, LUNCH AND DINNER ON MAY 14 AND BREAKFAST AND LUNCH ON MAY 15, AND SHUTTLE TO AND FROM AIRPORT TO HOTEL.  BRANCH COVERS REMAINING MEALS, VOUCHER FEE, BAGGAGE FEE, AND OUTBOUND TRANSPORTATION.</t>
  </si>
  <si>
    <t>&lt;10597 LMM 8034667 CCSS SECOND CANCER GWAS&gt;TO GIVE AN ORAL PRESENTATION ENTITLED "RADIOACTIVE IODINE TREATMENT AND CANCER MORTALITY IN PATIENTS WITH HYPERTHYROIDISM" AT THE INTERNATIONAL CONGRESS OF RADIATION RESEARCH. MANCHESTER, UK. AUGUST 24 TO 29, 2019. REGISTRATION FEE IS WAIVED AND INCLUDES LUNCH AND DINNER. BRANCH COVERS AIRFARE, PROCESSING FEE, HOTEL, REMAINING MEALS, GROUND TRANSPORTATION, BAGGAGE FEE, AND VOUCHER FEE. HOTEL WAS RESERVED THROUGH CONFERENCE WEBSITE. TRAVELER WILL PAY THE DIFFERENT OVER PER DIEM RATE.</t>
  </si>
  <si>
    <t xml:space="preserve">MOSS, JOEL </t>
  </si>
  <si>
    <t>MOUTSOPOULOS, NIKI M</t>
  </si>
  <si>
    <t>INVITED BY THE UNIVERSITY OF PITTSBURGH TO GIVE A TALK AT THE DEAN?¿¿S SEMINAR SERIES BEING HELD IN PITTSBURGH, PA FROM APRIL 23-24, 2019. SPONSORED TRAVEL.</t>
  </si>
  <si>
    <t>UNIVERSITY OF PITTSBURGH MEDIC</t>
  </si>
  <si>
    <t>INVITED BY THE UNIVERSITY OF CHICAGO TO PARTICIPATE IN THE COMMITTEE ON IMMUNOLOGY SEMINAR SERIES BEING HELD IN CHICAGO, IL FROM APRIL 29-30, 2019. SPONSORED TRAVEL.</t>
  </si>
  <si>
    <t>TRIP 1 - INVITED TO DISCUSS COLLABORATIVE RESEARCH AT THE NATIONAL AND KAPODISTRIAN UNIVERSITY OF ATHENS IN ATHENS, GREECE ON JUNE 7, 2019
TRIP 2 - INVITED TO SPEAK AT THE 16TH ANNUAL INTERNATIONAL INNATE IMMUNITY CONFERENCE FROM JUNE 7-11, 2019 IN RHODES, GREECE. 
TRIP 3 ?¿¿ INVITED TO VISIT DR. MAVRAGANI?¿¿S LAB AT THE UNIVERSITY OF ATHENS AND DISCUSS COLLABORATIVE RESEARCH IN ATHENS, GREECE ON JUNE 12TH, 2019. SPONSORED TRAVEL</t>
  </si>
  <si>
    <t>AEGEAN CONFERENCES PHILADELPHI</t>
  </si>
  <si>
    <t>INVITED TO GIVE A TALK AT THE 4TH PENN PERIODONTAL CONFERENCE 2019 IN PHILADELPHIA, PA FROM JUNE 24-27, 2019. SPONSORED TRAVEL.</t>
  </si>
  <si>
    <t>06/24/2019 -06/27/2019</t>
  </si>
  <si>
    <t xml:space="preserve">MUALLEM, SHMUEL </t>
  </si>
  <si>
    <t>TO ATTEND AND PRESENT A TALK AT THE ION CHANNELS IN THE VALLEY V MEETING IN MONTEGRANDE, CHILE ON APRIL 24-27, 2019.</t>
  </si>
  <si>
    <t>CENTRO DE ESTUDIOS CIENTIFICOS</t>
  </si>
  <si>
    <t>PECS: TO SERVE AS AN INSTRUCTOR AND GIVE A PRESENTATION AT THE UEG TRAINING COURSE AT THE UNIVERSITY OF PECS ON JULY 4-6, 2019 IN PECS, HUNGARY. SZEGED: TO CONTINUE ONGOING COLLABORATIONS WITH THE UNIVERSITY OF SZEGED, FACULTY OF MEDICINE, FIRST DEPARTMENT OF MEDICINE ON JULY 7-14, 2019 IN SZEGED, HUNGARY.</t>
  </si>
  <si>
    <t>[OTHER], , HUN</t>
  </si>
  <si>
    <t>UNIVERSITY OF PECS</t>
  </si>
  <si>
    <t>07/02/2019 -07/14/2019</t>
  </si>
  <si>
    <t>UNIVERSITY OF SZEGED</t>
  </si>
  <si>
    <t>TO ATTEND AND PRESENT A TALK AT THE 11TH BIOMEDICAL TRANSPORTERS CONFERENCE 2019 IN LUCERNE, SWITZERLAND ON AUGUST 4-8, 2019.</t>
  </si>
  <si>
    <t xml:space="preserve">MUENKE, MAXIMILIAN </t>
  </si>
  <si>
    <t>THIS IS AN FTE DOMESTIC SPONSORED TRAVEL. DR. MUENKE WILL TRAVEL TO SEATTLE, WA, TO SPEAK AT THE 2019 AMERICAN COLLEGE OF MEDICAL GENETICS CONFERENCE APRIL 1-6, 2019. HE WILL GIVE THE TALK ?¿¿WORKSHOP PUBLISHING YOUR SCHOLARLY WORKS?¿¿ ON APRIL 3RD AND ?¿¿HOLOPROSENCEPHALY: CAUSES AND CARE FROM PRECONCEPTION TO ADULTHOOD?¿¿ ON APRIL 4. THE SPONSOR, ACMG, IS COVERING THE FOLLOWING EXPENSES: 2 NIGHTS HOTEL (APRIL 1 AND 2) IN THE AMOUNT OF $291.84 ($145.92 PER NIGHT INCLUDING HOTEL TAXES AND FEES), ROUNDTRIP AIRFARE IN THE AMOUNT OF $896.60 AND REGISTRATION FEE OF $665. THE REGISTRATION DOES NOT INCLUDE ANY MEALS. TRAVELER IS RECEIVING SAME BENEFITS AS THOSE OFFERED TO SIMILARLY SITUATED TRAVELERS. THE FOLLOWING EXPENSES HAVE BEEN ADDED: 04/01 $62.64 EST. TAXI FROM HOME TO IAD, $52.82 EST. TAXI FROM SEATTLE TACOMA INTERNATIONAL AIRPORT TO HOTEL; 04/03 $189 HOTEL ROOM, $29.48 APPLICABLE HOTEL TAX AND $2 ADDITION FEES; 04/04 $189 HOTEL ROOM, $29.48 APPLICABLE HOTEL TAX AND $2 ADDITION FEES; 04/05 $189 HOTEL ROOM, $29.48 APPLICABLE HOTEL TAX AND $2 ADDITION FEES; 04/05 $52.82 EST. TAXI FROM HOTEL TO SEATTLE TACOMA INTERNATIONAL AIRPORT, $62.64 EST. TAXI FROM IAD TO HOME. OMEGA WAS NOT USED FOR AIRFARE AS SPONSOR COVERED THESE EXPENSES IN-KIND. OMEGA WAS NOT USED FOR HOTEL AS SPONSOR IS COVERING 2 NIGHTS AS IN-KIND AND RESERVED THE ADDITIONAL NIGHTS UNDER THE ACMG ROOM BLOCK AT GOVERNMENT PER DIEM. LODGING TAX EXEMPT NOT INCLUDED AS WASHINGTON IS NOT A TAX-EXEMPT STATE.</t>
  </si>
  <si>
    <t>CHIEF MEDICAL GENETICS BR</t>
  </si>
  <si>
    <t>04/01/2019 -04/06/2019</t>
  </si>
  <si>
    <t>THIS IS AN FTE FOREIGN SPONSORED TRAVEL. DR. MUENKE WILL TRAVEL TO UNIVERSITY OF FREIBURG  AS A MEMBER OF THE PERMANENT TENURE COMMITTEE (PTC). HE WILL MEET WITH DR. URSULA WITTWER-BACKOFEN OF THE DEPARTMENT OF ANTHROPOLOGY ON FRIDAY, APRIL 26TH. ON MONDAY, APRIL 29TH HE WILL PARTICIPATE IN THE TENURE EVALUATIONS OF TWO JUNIOR PROFESSORS.  HE WILL FLY OVERNIGHT APRIL 24TH FROM DULLES TO FRANKFURT, ARRIVING THE MORNING OF APRIL 25TH, SO NO LODGING NEEDED APRIL 24TH. HE WILL TAKE THE TRAIN FROM FRANKFURT TO FREIBURG. OMEGA WAS NOT USED FOR AIRFARE OR TRAINFARE AS SPONSOR COVERED THESE EXPENSES IN-KIND. NO LODGING NEEDED, AS DR. MUENKE HAS A RESIDENCE IN FREIBURG, SO OMEGA WAS NOT USED FOR LODGING. NO M&amp;IE NEEDED APRIL 25-29, AS ALL MEALS WILL BE EATEN AT RESIDENCE. THE SPONSOR (PTC) IS COVERING THE FOLLOWING EXPENSE: ROUNDTRIP AIRFARE FROM WASHINGTON DC TO FRANKFURT IN THE AMOUNT OF $1,721.12 USD AND ROUNDTRIP TRAINFARE FROM FRANKFURT TO FREIBURG IN THE AMOUNT OF $76.35. TRAVELER IS RECEIVING SAME BENEFITS AS THOSE OFFERED TO SIMILARLY SITUATED TRAVELERS. THE FOLLOWING EXPENSES HAVE BEEN ADDED: 04/24 $62.64 EST. TAXI FROM HOME TO IAD; 04/30 $62.64 EST. TAXI FROM IAD TO HOME. DR. MUENKE HAS COMPLETED THE HT401 HIGHT THREAT SECURITY OVERSEAS SEMINAR ON 5/16/2014. THE CERTIFICATE IS VALID FOR 5 YEARS. TRAVELER HAS NOT AND WILL NOT SPEND MORE THAN 45 DAYS IN DESIGNATED HIGH THREAT, HIGH RISK/FACT (FOREIGN AFFAIRS COUNTER THREAT) ?¿¿ MANDATORY COUNTRIES WITHIN LAST 365 DAYS. HTSOS CERTIFICATE ATTACHED.</t>
  </si>
  <si>
    <t>ALBERT LUDWIGS UNIVERSITY OF F</t>
  </si>
  <si>
    <t>THIS IS AN FTE DOMESTIC SPONSORED TRAVEL. DR. MUENKE WILL TRAVEL TO UNIVERSITY OF CINCINNATI (UC) IN OHIO. HE WILL GIVE THE TALK ?¿¿GENETIC SYNDROMES IN DIVERSE POPULATIONS?¿¿. OMEGA WAS NOT USED FOR AIRFARE OR HOTEL AS SPONSOR COVERED THESE EXPENSES IN-KIND. THE SPONSOR (UC) IS COVERING THE FOLLOWING EXPENSE: ROUNDTRIP AIRFARE FROM WASHINGTON DC TO CINCINNATI IN THE AMOUNT OF $260.61 USD AND $146 FOR 1 NIGHT HOTEL ACCOMMODATIONS AND $24.46 HOTEL ROOM TAX. TRAVELER IS RECEIVING SAME BENEFITS AS THOSE OFFERED TO SIMILARLY SITUATED TRAVELERS. THERE IS NO REGISTRATION FEE FOR ANY ATTENDEES. BREAKFAST, BREAKS, LUNCH AND A NETWORKING RECEPTION ON MAY 10TH IS INCLUDED IN THE REGISTRATION. DR. MUENKE WILL NOT ATTEND THE NETWORKING RECEPTION AS HE IS LEAVING FOR THE AIRPORT IMMEDIATELY AFTER THE CONFERENCE ENDS. ALTHOUGH THE SPONSOR HAS INVITED DR. MUENKE TO A DINNER FOR SPEAKERS ON MAY 9TH, DR. MUENKE HAS DECLINED THE INVITATION. HIS E-MAIL TO NHGRI ETHICS STATING SO IS ATTACHED. TRAVELER IS REQUESTING APPROVAL OF ACTUAL SUBSISTENCE FOR SPONSORED IN-KIND LODGING FOR THE NIGHT OF 05/09 VALUED AT $146.00 WHICH IS 102.823% OF THE GOVERNMENT ALLOWANCE OF $142. THIS PERCENTAGE FALLS WITHIN THE 300% THRESHOLD ALLOWED BY THE FTR THE FOLLOWING EXPENSES HAVE BEEN ADDED: 05/09 $62.64 EST. TAXI FROM HOME TO IAD, $48.44 ESTIMATED TAXI FARE FROM CINCINNATI AIRPORT TO HOTEL; 05/10 $48.44 ESTIMATED TAXI FARE FROM HOTEL TO CINCINNATI AIRPORT, $62.64 EST. TAXI FROM IAD TO HOME. LODGING TAX EXEMPT FORM IS NOT ENCLOSED AS LODGING IS BEING SPONSORED IN-KIND AND OHIO IS NOT A TAX EXEMPT STATE.</t>
  </si>
  <si>
    <t>UNIVERSITY OF CINCINNATI</t>
  </si>
  <si>
    <t>THIS IS AN FTE DOMESTIC SPONSORED TRAVEL. DR. MUENKE WILL TRAVEL TO MASSACHUSETTS GENERAL HOSPITAL IN BOSTON, MA JUNE 24-25, 2019. OMEGA WAS NOT USED FOR AIRFARE OR HOTEL AS SPONSOR COVERED THESE EXPENSES IN-KIND. THE SPONSOR IS COVERING THE FOLLOWING EXPENSE: ROUNDTRIP AIRFARE FROM WASHINGTON DC TO BOSTON IN THE AMOUNT OF $384.10 USD, $359 FOR 1 NIGHT HOTEL ACCOMMODATIONS AND $51.87 HOTEL ROOM TAX. TRAVELER IS RECEIVING SAME BENEFITS AS THOSE OFFERED TO SIMILARLY SITUATED TRAVELERS. THERE IS NO REGISTRATION FEE FOR ANY ATTENDEES, AND NO MEALS ARE PROVIDED. TRAVELER IS REQUESTING APPROVAL OF ACTUAL SUBSISTENCE FOR SPONSORED IN-KIND LODGING FOR THE NIGHT OF 06/24 VALUED AT $359 WHICH IS 131.51% OF THE GOVERNMENT ALLOWANCE OF $273.  THIS PERCENTAGE FALLS WITHIN THE 300% THRESHOLD ALLOWED BY THE FTR.  THE FOLLOWING EXPENSES HAVE BEEN ADDED: 06/24 $56.84 EST. TAXI FROM HOME TO DCA, $16.93 ESTIMATED TAXI FARE FROM BOSTON LOGAN INTERNATIONAL AIRPORT TO HOTEL; 06/25 $16.93 EST. TAXI FARE FROM HOTEL TO BOSTON LOGAN INTERNATIONAL AIRPORT, $56.84 EST. TAXI FROM DCA TO HOME. LODGING TAX EXEMPT FORM IS NOT ENCLOSED AS LODGING IS BEING SPONSORED IN-KIND.</t>
  </si>
  <si>
    <t>THIS IS AN FTE FOREIGN SPONSORED TRAVEL. DR. MUENKE WILL TRAVEL TO FREIBURG INSTITUTE FOR ADVANCED STUDIES (FRIAS), TO PARTICIPATE IN THE SELECTION PROCESS FOR NEW FRIAS COFUND FELLOWSHIP PROGRAMME CANDIDATES ON JULY 6TH. AS DR. MUENKE WILL ALREADY BE IN FREIBURG FOR A FRIAS MEETING, HE HAS BEEN INVITED TO GIVE A TALK AT THE MONTHLY ZELLBIOLOGISCGES KOLLOQUIM ON JULY 5TH AT FRIAS. HE WILL FLY OVERNIGHT JULY 3 FROM DULLES TO FRANKFURT, ARRIVING THE MORNING OF JULY 4, SO NO LODGING NEEDED JULY 3. HE WILL TAKE THE TRAIN FROM FRANKFURT TO FREIBURG. OMEGA WAS NOT USED FOR AIRFARE OR TRAINFARE AS SPONSOR COVERED THESE EXPENSES IN-KIND. NO LODGING NEEDED, AS DR. MUENKE HAS A RESIDENCE IN FREIBURG, SO OMEGA WAS NOT USED FOR LODGING. NO M&amp;IE NEEDED JULY 4-7, 2019, AS ALL MEALS WILL BE EATEN AT RESIDENCE. THE SPONSOR (FRIAS) IS COVERING THE FOLLOWING EXPENSE: ROUNDTRIP AIRFARE FROM WASHINGTON DC TO FRANKFURT IN THE AMOUNT OF $1,715 USD AND ROUNDTRIP TRAINFARE FROM FRANKFURT TO FREIBURG IN THE AMOUNT OF $148.55. TRAVELER IS RECEIVING SAME BENEFITS AS THOSE OFFERED TO SIMILARLY SITUATED TRAVELERS. JULY 7TH IS A SUNDAY SO THERE IS NO EXPENSE TO THE GOVERNMENT. THE FOLLOWING EXPENSES HAVE BEEN ADDED: 07/03 $60.34 EST. TAXI FROM HOME TO IAD; 07/08 $60.34EST. TAXI FROM IAD TO HOME. DR. MUENKE HAS COMPLETED THE HT401 HIGHT THREAT SECURITY OVERSEAS SEMINAR ON 3/11/2019. THE CERTIFICATE IS VALID FOR 5 YEARS. TRAVELER HAS NOT AND WILL NOT SPEND MORE THAN 45 DAYS IN DESIGNATED HIGH THREAT, HIGH RISK/FACT (FOREIGN AFFAIRS COUNTER THREAT) ?¿¿ MANDATORY COUNTRIES WITHIN LAST 365 DAYS. HTSOS CERTIFICATE ATTACHED.</t>
  </si>
  <si>
    <t>07/03/2019 -07/08/2019</t>
  </si>
  <si>
    <t xml:space="preserve">MUGENI, REGINE </t>
  </si>
  <si>
    <t>TRAVELER WILL ATTEND AND ACCOMPANY DR. SUMNER (TANUM0K6LP) AND SHARE R/T DRIVE TO THE ENDOCRINE GRAND ROUNDS AT EASTERN VIRGINIA MEDICAL SCHOOL (EVMS), MAY 21-23, 2019 IN NORFOLK, VA. NON-FTE ACCEPTED 2 NIGHTS LODGING, DINNER ON 5/21; B/L/D ON 5/22, DEPARTING ON 5/23. (SEE ATTACHED INVITATION LTR. AND APPENDIX 10). BREAKFAST IS INCLUDED IN LODGING FOR 5/23.</t>
  </si>
  <si>
    <t>NORFOLK, VA, US</t>
  </si>
  <si>
    <t>EASTERN VIRGINIA MEDICAL SCHOO</t>
  </si>
  <si>
    <t>05/21/2019 -05/23/2019</t>
  </si>
  <si>
    <t xml:space="preserve">MUKOYAMA, YOSUKE </t>
  </si>
  <si>
    <t>7/5/2019-7/16/2019, JAPAN: THIS TRAVEL IS NOT A CONFERENCE BECAUSE IT MEETS OTHER NIH DEFINE MISSION EXEMPTIONS.
7/7/2019: NON-DUTY DAY.
7/8/2019: DR. MUKOYAMA WAS INVITED TO A SEMINAR AT KYUSHU UNIVERSITY.
7/9-11/2019: DR. MUKOYAMA WILL VISIT AND ATTEND THE INTERNATIONAL RESEARCH CENTER FOR MEDICAL SCIENCES (IRCMS) SEMINARS AT THE KUMAMOTO UNIVERSITY. HE WILL ALSO JOIN A DISCUSSION WITH FACULTY MEMBERS AND STUDENTS.
7/12/2019: ATTEND AND PRESENT AT HAMAMATSU PHOTONICS.
7/13/2019: VISIT AND DISCUSS CONTINUED COLLABORATION WITH NAKAYAMA LABORATORY AT TOKYO MEDICAL AND DENTAL UNIVERSITY.
7/14/2019: NON-DUTY DAY.
7/15/2019: VISITING THE MIYAJIMA LABORATORY AT UNIVERSITY OF TOKYO FOR COLLABORATION.
7/16/2019: DEPARTURE JAPAN
OWT IS NOT USED FOR FLIGHT TICKET AND HOTEL BECAUSE SPONSOR/HOST WILL PAY FOR LODGING/FLIGHT TICKET (IN-KIND).
TRAVELER WILL BE STAYING WITH COLLEAGUE OR FAMILY FOR THE NON-DUTY DAYS THAT ARE NOT COVERED BY SPONSOR. 
POINT OF CONTACTS, ADDRESSES, AND PHONE NUMBERS ARE NOT CORRECTLY SAVING IN CGE DESPITE MULTIPLE ATTEMPTS. THE INFORMATION FOR EACH LOCATION IS PROVIDED IN THE FOLLOWING.
TOKYO CITY - FAMILY HOME; 454 HIGASHIONUMA, MINAMI-KU SAGAMIHARA-SHI, KANAGAWA 252 0333 JAPAN.
FUKUOKA - THE ROYAL PARK HOTEL FUKUOKA; 2 CHOME 1415 HAKAYA EKIMAE, HAKATA WARD, FUKUOKA 812 0011 JAPAN; PHONE 81924141111; POC KINICHI NAKASHIMA; 311 MAIDASHI, HIGASHI-KU, FUKUOKA 812 8582 JAPAN; PHONE 819264326195.
KUMAMOTO - KUMAMOTO HOTEL CASTLE; 42 JYOTO-MACHI, CHUO-KU, KUMAMOTO CITY 860 8565 JAPAN; PHONE 81663263311; POC MINAKO YOSHINO; 221 HONJO, CHUO-KU, KUMAMOTO 860 0811 JAPAN; PHONE 81963736847.
HAMAMATSU - HOTEL CROWN PLACE HAMAMATSU; 110 ITAYAMACHI NAKAKU HAMAMATSU-SHI, HAMAMATSU 430 8511 JAPAN; PHONE 81534525111; POC KOH NAKAYAMA; TOKYO MEDICAL AND DENTAL UNIVERSITY, TOKYO 113 8510 JAPAN.
TOKYO CITY - POC ATSUSHI MIYAJIMA; 111 YAYOI, BUNKYO-KU, TOKYO 113 0032 JAPAN; PHONE 81358417884.
TDY PURPOSE: FOR COLLABORATION MEETINGS AND ATTEND SEMINARS.</t>
  </si>
  <si>
    <t>KUMAMOTO UNIVERSITY</t>
  </si>
  <si>
    <t>07/05/2019 -07/16/2019</t>
  </si>
  <si>
    <t>MULJO, STEFAN A</t>
  </si>
  <si>
    <t>SPONSORED TRAVEL I WILL DELIVER A SEMINAR AT SHANGHAI INSTITUTE OF NUTRITION AND HEALTH, CHINESE ACADEMY OF SCIENCES, AND WILL MEET WITH STUDENTS AND FACULTY DURING THE DAY. IN ADDITION, I AM TRYING TO ARRANGE A SECOND SEMINAR AT SHANGHAI INSTITUTE OF IMMUNOLOGY.
TRAVEL DATES: 8/19-24/2019
APPROVED ODA WILL BE UPLOADED ONCE IT'S RECEIVED.</t>
  </si>
  <si>
    <t>NATIONAL NATURAL SCIENCE FOUND</t>
  </si>
  <si>
    <t>08/19/2019 -08/24/2019</t>
  </si>
  <si>
    <t>MUMFORD, SUNNI L</t>
  </si>
  <si>
    <t>INVITED TO GIVE A TALK AT THE NORTH AMERICAN REGIONAL CONFERENCE FOR RESTORATIVE REPRODUCTIVE MEDICINE ON JULY 17, 2019 IN BLUE BELL, PENNSYLVANIA.</t>
  </si>
  <si>
    <t>BLUE BELL, PA, US</t>
  </si>
  <si>
    <t>INTERNATIONAL INSTITUTE FOR RE</t>
  </si>
  <si>
    <t>STUDENT SUPPORT IRTA</t>
  </si>
  <si>
    <t>MUNSTER, VINCENT J</t>
  </si>
  <si>
    <t>TRAVELER TO OVERNIGHT IN MISSOULA 6-2 DUE TO AN EARLY FLIGHT 6-3. TRAVELER TO FAIRFAX, VA TO SPEAK AT THE ECOHEALTHNET WORKSHOP AT GEORGE MASON UNIVERSITY TAKING PLACE 6-2 TO 6-8. TRAVELER TO GALVESTON 6-5 TO PARTICIPATE IN THE COALITION FOR EPIDEMIC PREPAREDNESS INNOVATIONS, CEPI, WORKSHOP TAKING PLACE 6-6. TRAVELER RETURNS HOME 6-7. SPONSOR WILL PROVIDE IN-KIND AIRFARE FROM DCA, RETURNING TO MSO, LODGING, GROUND TRANSPORT AND SOME MEALS. NO HONORARIUM WILL BE ACCEPTED AND NO FEDERAL FUNDS WILL BE USED FOR EXPENSES. SPONSOR PROVIDING IN-KIND LODGING VALUED AT 250 WHICH IS 91 PERCENT OF THE GOVERNMENT LODGING ALLOWANCE OF 131. SPONSOR HAS CONFIRMED THAT ALL OTHER FEDERAL OR NON-FEDERAL PARTICIPANTS WILL BE PROVIDED WITH THE SAME OR SIMILAR ACCOMMODATIONS. LATE INVITATION -TRAVELER RECEIVED INVITATION FOR SPONSORED TRAVEL 4-23 AND NOTIFIED PLANNER IMMEDIATELY. PLANNER COMMUNICATED WITH SPONSOR FOR DOCUMENTS AND IMMEDIATELY UPON RECEIPT OF PAPERWORK SUBMITTED TA TO IAMB.  AWAITING HOTEL CONFIRMATION FROM SPONSOR. WILL UPLOAD AS AVAILABLE.</t>
  </si>
  <si>
    <t>06/02/2019 -06/07/2019</t>
  </si>
  <si>
    <t>LATE JUSTIFICATION--LATE INVITATION. PLANNER WAS NOTIFIED BY TRAVELER ON 8-5. THE SPONSOR LETTER WAS RECEIVED ON 8-6. THE REQUIRED DOCUMENTS WERE PREPARED AND FORWARDED TO IAMB PROMPTLY. TRAVELER TO OVERNIGHT IN MISSOULA 9-8 DUE TO AN EARLY MORNING FLIGHT. TRAVELER TO GALVESTON, TX 9-9 TO PRESENT A SEMINAR IN THE INFECTIOUS DISEASES AND IMMUNITY COLLOQUIUM AT THE UNIV OF TX MEDICAL BRANCH. SPONSOR TO PROVIDE IN-KIND AIRFARE, LODGING, SOME MEALS AND GROUND TRANSPORTATION. NO HONORARIUM WILL BE ACCEPTED AND NO FEDERAL FUNDS WILL BE USED FOR EXPENSES. SPONSOR PROVIDING IN-KIND LODGING VALUED AT 110 WHICH IS 104 PERCENT  OF THE GOVERNMENT ALLOWANCE OF 105. THE SPONSOR HAS CONFIRMED THAT ALL OTHER FEDERAL OR NON-FEDERAL PARTICIPANTS WILL BE PROVIDED WITH THE SAME OR SIMILAR ACCOMMODATIONS.  ODA SUBMITTED TO DASHBOARD 8-6. APPROVAL TO BE UPLOADED UPON RECEIPT. AWAITING FLIGHT AND LODGING CONFIRMATIONS FROM SPONSOR. WILL UPLOAD UPON RECEIPT. TRAVELER TO RETURN HOME 9-11.</t>
  </si>
  <si>
    <t>UNIVERSITY OF TEXAS MEDICAL BR</t>
  </si>
  <si>
    <t xml:space="preserve">MURPHY, ELIZABETH </t>
  </si>
  <si>
    <t>THIS TRAVEL IS NOT A CONFERENCE BECAUSE IT MEETS THE FOLLOWING MISSION EXEMPTION: SCIENTIFIC MEETINGS WITH A SPECIFIC INVESTIGATOR OR TEAM REGARDING A SPECIFIC AREA OF SCIENTIFIC INQUIRY, OR PUBLIC HEALTH NEED. DR. MURPHY IS TRAVELING TO THE DR. E. R. SMITH LECTURESHIP IN CARDIOVASCULAR RESEARCH</t>
  </si>
  <si>
    <t>UNIVERSITY OF CALGARY</t>
  </si>
  <si>
    <t>RESEARCH PHYSIOLOGIST</t>
  </si>
  <si>
    <t>04/01/2019 -04/04/2019</t>
  </si>
  <si>
    <t>AMENDMENT NOTES: TRAVEL AMENDED BECAUSE DR. MURPHY DID NOT PAY FOR HER STAY AT THE GUEST HOUSE OF PALAZZO LOREDAN. THE GUEST HOUSE WAS UNABLE TO ACCEPT PAYMENT VIA CREDIT CARD FROM GUESTS. THEREFORE, LEDUCQ PAID FOR DR. MURPHY?¿¿S STAY AT THE GUEST HOUSE, COMBINING THE COST OF HER ROOM WITH THE COST OF MEETING SPACE. THE TRIP IS NOW CONSIDERED SPONSORED IN-KIND AS A RESULT.
DR. ELIZABETH MURPHY IS ATTENDING THE LEDUCQ MEETING IN VENICE ITALY AT THE VENETO INSTITUTE OF SCIENCES, LETTERS AND ARTS IN VENICE, ITALY FROM APRIL 26, 2019 THROUGH APRIL 27, 2019. THIS TRAVEL IS NOT A CONFERENCE BECAUSE IT MEETS THE FOLLOWING MISSION EXEMPTION: SCIENTIFIC MEETINGS WITH A SPECIFIC INVESTIGATOR OR TEAM REGARDING A SPECIFIC AREA OF SCIENTIFIC INQUIRY, OR PUBLIC HEALTH NEED. THIS TRIP IS PART OF THE SPRING NETWORK MEETING. DR. MURPHY WILL STAY AT THE GUEST HOUSE OF PALAZZO LOREDAN, THE ADDRESS IS SAN MARCO 4122, SAN MARCO, 30124 VENICE, ITALY. ROOMS ARE RESERVED BY THE CONFERENCE ORGANIZER ONLY, WHO HAVE CONFIRMED THE RATE BY PHONE (100EUR/NIGHT). DR. MURPHY WILL BE CHARGED FOR THE ROOM ONLY UPON CHECK-IN, WILL INCLUDE FULL BILL AT VOUCHER TIME. DR. MURPHY?¿¿S TRAVEL DATES ARE APRIL 25-28, 2019. THIS TRIP IS FUNDED ON DR. MURPHY?¿¿S LEDUCQ GRANT CAN. THERE IS NO REGISTRATION FOR THIS MEETING. THERE ARE NO MEALS INCLUDED. PRELIMINARY MEETING AGENDA UPLOADED TO THIS TRIP.</t>
  </si>
  <si>
    <t>VENICE, , ITA</t>
  </si>
  <si>
    <t>FONDATION LEDUCQ</t>
  </si>
  <si>
    <t>04/24/2019 -04/28/2019</t>
  </si>
  <si>
    <t>DR. ELIZABETH MURPHY WILL BE PRESENTING A TALK AT THE VASCULAR MEDICINE INSTITUTE RESEARCH CONFERENCE AS A DISTINGUISHED LECTURER ON MAY 1, 2019 IN PITTSBURGH, PENNSYLVANIA. DR. MURPHY?¿¿S TALK IS TITLED ?¿¿THE ROLE OF MITOCHONDRIA IN CARDIOPROTECTION.?¿¿ THIS TRAVEL IS NOT A CONFERENCE BECAUSE IT IS A SCIENTIFIC MEETING WITH A SPECIFIC TEAM AT THE VASCULAR MEDICINE INSTITUTE. THE TRIP IS SPONSORED BY THE VASCULAR MEDICINE INSTITUTE. THE SPONSOR WILL PROVIDE AIRFARE, TWO NIGHTS OF LODGING, TAXIS TO/FROM THE AIRPORT, AND THE FOLLOWING MEALS:APRIL 30, 2019 ?¿¿ BREAKFAST, LUNCH, AND DINNER AND MAY 1, 2019 ?¿¿ LUNCH AND DINNER. 3-18-2019: AWAITING RESERVATION FOR LODGING FROM SPONSOR. 04-02-2019: HOTEL RESERVATION UPLOADED.</t>
  </si>
  <si>
    <t>DR. ELIZABETH MURPHY WILL PRESENT A TALK TITLED ?¿¿THE ROLE OF MITOCHONDRIA IN CARDIOPROTECTION?¿¿ AT THE LILLEHEI HEART INSTITUTE SEMINAR SERIES AT THE UNIVERSITY OF MINNESOTA IN MINNEAPOLIS, MINNESOTA ON MAY 8, 2019. DR. MURPHY ARRIVES IN MINNEAPOLIS, MN ON MAY 7, 2019. THIS TRAVEL IS NOT A CONFERENCE BECAUSE IT IS A SCIENTIFIC MEETING WITH A SPECIFIC TEAM AT THE LILLEHEI HEART INSTITUTE. THE TRIP IS SPONSORED BY THE UNIVERSITY OF MINNESOTA. THE SPONSOR PROVIDES ECONOMY CLASS ROUNDTRIP AIRFARE AND ONE NIGHT OF LODGING. CURRENTLY AWAITING AIRFARE CONFIRMATION FROM THE SPONSOR.</t>
  </si>
  <si>
    <t>LILLEHEI HEART INSTITUTE</t>
  </si>
  <si>
    <t>DR. ELIZABETH MURPHY WILL BE PRESENTING AT A SYMPOSIUM SESSION AT THE INTERNATIONAL SOCIETY FOR HEART RESEARCH (ISHR) CHINA IN BEIJING, CHINA ON JUNE 5, 2019. THE ISHR CHINA CONFERENCE TAKES PLACE AT THE CHINA NATIONAL CONVENTION CENTRE FROM JUNE 3 THROUGH JUNE 6, 2019. AT THE ISHR MEETING, DR. MURPHY WILL HOST A SYMPOSIUM SESSION TITLED ?¿¿MCU IN ISCHEMIA/REPERFUSION INJURY?¿¿ DURING SYMPOSIUM SESSION 17: NEW STRATEGIES FOR PROTECTION AGAINST ISCHEMIA-REPERFUSION INJURY. THE TRIP IS SPONSORED BY ISHR-INTERNATIONAL. THE SPONSOR WILL PROVIDE 5 NIGHTS?¿¿ HOTEL ACCOMMODATIONS IN THE CNCC GRAND HOTEL AND REGISTRATION FOR DR. MURPHY. LUNCH IS PROVIDED ON JUNE 3, 4, 5, AND 6.</t>
  </si>
  <si>
    <t>INTERNATIONAL SOCIETY FOR HEAR</t>
  </si>
  <si>
    <t>MURPHY, PHILIP M</t>
  </si>
  <si>
    <t>PHILIP MURPHY WILL BE ACTING AS A CHAIRMAN IN THE TISSUE DISEASE SESSION AT THE 3RD EUROPEAN CHEMOKINE AND CELL MIGRATION CONFERENCE (ECMC 2019) TO BE HELD IN SALAMANCA, SPAIN, JUNE 26-29, 2019. ECMC 2019 AGREES TO PROVIDE THE AIRFARE, LODGING, MEALS (INCLUDED IN THE REGISTRATION), COST OF REGISTRATION AND BUS TRANSFER FROM MADRID AIRPORT TO SALAMANCA IN-KIND. NO HONORARIUM WILL BE PROVIDED AND NO FEDERAL FUNDS WILL BE USED FOR THE PAYMENT OF TRAVEL EXPENSES. REGISTRATION IS COVERED BY THE SPONSOR AND INCLUDES ATTENDANCE TO ALL SESSIONS, COFFEE BREAKS, WELCOME RECEPTION (06/26), 3X LUNCHES, (06/27, 06/28/,06/29) AND BANQUET (06/29). DINNERS ON 06/27, 6/28 ARE NOT INCLUDED.</t>
  </si>
  <si>
    <t>DR. PHILIP MURPHY WILL BE ATTENDING THE ICHEM 2019 CONFERENCE TO BE HELD JULY 1-3, 2019. DR. MURPHY WILL BE A KEYNOTE SPEAKER AT THIS EVENT. THE SPONSOR WILL COVER THE REGISTRATION IN THE AMOUNT OF $699 AND THE LODGING AT THE CROWN PLAZA HOTEL, SAN FRANCISCO INTERNATIONAL AIRPORT INKIND. THE REGISTRATION WILL INCLUDE LUNCH. NO U.S. FEDERAL FUNDS WILL BE USED BY THE SPONSOR TO PROVIDE FOR OR REIMBURSE TRAVEL EXPENSES AND THAT NO HONORARIUM MAY BE ACCEPTED BY THE EMPLOYEE.</t>
  </si>
  <si>
    <t>07/01/2019 -07/03/2019</t>
  </si>
  <si>
    <t>MYSIUK, REBECCA J</t>
  </si>
  <si>
    <t>SPECIAL LOVE CAMP FANTASTIC
FRONT ROYAL VIRGINIA</t>
  </si>
  <si>
    <t>NADAL- RIOS, ROSA M</t>
  </si>
  <si>
    <t>DR. ROSA NADAL WILL BE PRESENTING AT THE SECOND INTERNATIONAL EXPERT EXCHANGE MEETING FOR KIDNEY CANCER, IN MADRID, SPAIN, 5/8/2019-5/11/2019. HER PRESENTATION IS TITLED "TRANSNATIONAL ADVANCES IN RCC". REGISTRATION FEE WAIVED BY SPONSOR FOR ALL SPEAKERS.</t>
  </si>
  <si>
    <t>HOSPITAL DEL MAR</t>
  </si>
  <si>
    <t>THIS TRAVEL IS NOT A CONFERENCE BECAUSE IT MEETS THE FOLLOWING MISSION EXEMPTION: SCIENTIFIC MEETINGS WITH A SPECIFIC INVESTIGATOR OR TEAM REGARDING A SPECIFIC AREA OF SCIENTIFIC INQUIRY, OR PUBLIC HEALTH NEED: DR. ROSA NADAL WILL BE PRESENTING AT THE FIRST KIDNEY CANCER RESEARCH SUMMIT 2019, IN PHILADELPHIA, PENNSYLVANIA FROM 9/12/2019-9/13/2019. PRESENTATION TITLED " HERVE-E TCT TRANSDUCED AUTOLOGUS T CELLS" AND WILL BE COLLABORATING ON NEW TECHNIQUES TO TREAT KIDNEY CANCER. REGISTRATION FEE IS WAIVER BY SPONSOR.</t>
  </si>
  <si>
    <t>KIDNEY CANCER COALITION</t>
  </si>
  <si>
    <t xml:space="preserve">NAGAO, KEISUKE </t>
  </si>
  <si>
    <t>DR. NAGAO HAS BEEN INVITED TO SPEAK AT THE UNIVERSITY OF MASSACHUSETTS MEDICAL SCHOOL'S PATHOLOGY FALL 2019 SEMINAR SERIES IN WORCHESTER, MA ON 9/18/19 - 9/20/19.</t>
  </si>
  <si>
    <t>NARVA, ANDREW S</t>
  </si>
  <si>
    <t>TRAVEL TO PARTICIPATE IN ONE-DAY MEETING (MAY 8) FOR THE NATIONAL KIDNEY FOUNDATION (NKF) TO BE ON TECHNICAL EXPERT PANEL FOR KIDNEY HEALTH ASSESSMENT QUALITY MEASURE. THE SPONSOR (NKF) WILL PROVIDE IN-KIND AIRFARE ($296.60; AND 1 NIGHT LODGING ($254/NIGHT AND $36.70 FEES-TAXES) BILLED TO SPONSOR'S HOTEL MASTER BILL. BREAKFAST AND LUNCH MEAL ON MAY 8 IS PROVIDED. NO REGISTRATION FEE ON DAY OF MEETING.  FEDERAL GOVERNMENT TO PAY FOR REMAINING MEALS AND INCIDENTAL EXPENSES, AND GROUND TRANSPORTATION. NO HONORARIUM WILL BE GIVEN.
APPROVED IN THE TRAVEL TOOL.</t>
  </si>
  <si>
    <t>DIRECTOR, NKDEP</t>
  </si>
  <si>
    <t>SPEAKER WILL GIVE TALK ON JUNE 20 AT THE AMERICAN ASSOCIATION OF NURSE PRACTITIONERS (AANP) 2019 NATIONAL CONFERENCE IN INDIANAPOLIS, HELD AT THE INDIANA CONVENTION CENTER, JUNE 18-23, 2019. SPONSOR (AANP) WILL PROVIDE PRE-PAID ROUND TRIP AIRFARE ($362.60). NO LODGING WILL BE NEEDED SINCE THIS IS A ONE-DAY TRIP. THERE ARE NO MEALS OR HONORARIUM TO BE PROVIDED. NO REGISTRATION ON DAY OF TALK. THE FEDERAL GOVERNMENT WILL PAY FOR M&amp;IE AND GROUND TRANSPORTATION.</t>
  </si>
  <si>
    <t>AMERICAN ASSOCIATION OF NURSE</t>
  </si>
  <si>
    <t>06/20/2019 -06/20/2019</t>
  </si>
  <si>
    <t xml:space="preserve">NATANSON, CHARLES </t>
  </si>
  <si>
    <t>DR. NATANSON WILL BE SPEAKING AT CONFERENCE IN PALM SPRINGS, CA</t>
  </si>
  <si>
    <t>EISENHOWER MEDICAL CENTER</t>
  </si>
  <si>
    <t>05/31/2019 -06/02/2019</t>
  </si>
  <si>
    <t xml:space="preserve">NATH, AVINDRA </t>
  </si>
  <si>
    <t>TRAVELER HAS BEEN INVITED TO THE ALS FINDING A CURE BRAINSTORMING SESSION ON APRIL 11, 2019 TO DISCUSS HIS EFFORTS TO IDENTIFY NOVEL ALS TARGET, HERV-K AND DISCUSS THERAPEUTIC APPROACHES TO ADDRESS THIS DISEASE FOR SPORADIC ALS IN SAMFORD, CT. TRAVELER WILL DEPART FROM BWI ON 4/10 AND ARRIVE THE SAME DAY TO NEW YORK (JFK) . TRAVELER WILL DEPART FROM JFK ON 4/11 AND ARRIVE THE SAME DAY TO BWI. THE SPONSOR, LEANDRO P. RIZZUTO FOUNDATION, WILL PAY IN-KIND FOR AIRFARE, GROUND TRANSPORTATION (TO AND FROM THE AIRPORT), LODGING AND MIE ON 4/11. TRAVELER WILL STAY AT THE HILTON STAMFORD HOTEL &amp; EXECUTIVE MEETING CENTER AT THE PER DIEM RATE. CONFIRMED WITH THE SPONSOR THAT NO HONORARIUM WILL BE GIVEN AND NO FEDERAL FUNDS WILL BE USED TO SUPPORT THIS TRAVEL. ODA IS APPROVED AND ATTACHED. DR. KOROSHETZ APPROVED THE TRAVEL AND IT'S STE APPROVED IN SPARC.</t>
  </si>
  <si>
    <t>STAMFORD, CT, US</t>
  </si>
  <si>
    <t>LEANDRO P RIZZUTO FOUNDATION</t>
  </si>
  <si>
    <t>TRAVELER HAS BEEN INVITED TO SPEAK AT THE UT SOUTHWESTERN MEDICAL CENTER (UTSW) PHYSIOLOGY SEMINAR SERIES ON APRIL 15, 2019 IN DALLAS, TX. HE WILL DEPART DCA AIRPORT ON APRIL 14 AND ARRIVE IN DALLAS/FT.WORTH (DFW) THE SAME DAY. TRAVELER WILL DEPART DALLAS ON APRIL 16 AND ARRIVE IN ATLANTA, GA (ATL) THAT MORNING TO ATTEND A MEETING AT THE CENTERS FOR DISEASE CONTROL (CDC) (TRAVEL UNDER TANUM0K4YH). THE SPONSOR, UTSW, WILL PAY IN-KIND FOR AIRFARE, LODGING AND MIE FOR 4/15. TRAVELER WILL STAY AT THE WARWICK MELROSE-DALLAS HOTEL AT 179USD WHICH IS OVER THE ALLOWED PER DIEM RATE OF 149USD. TRAVELER IS REQUESTING APPROVAL OF ACTUAL SUBSISTENCE FOR SPONSOR IN-KIND LODGING VALUED AT 179USD WHICH IS 120 PERCENT OF THE GOVERNMENT ALLOWANCE OF 149USD. THIS PERCENTAGE FALLS WITHIN THE 300 PERCENT THRESHOLD ALLOWED BY THE FTR. THE SPONSOR HAS NOTED THAT ALL OTHER NON-FEDERAL PARTICIPANTS WILL BE PROVIDED WITH THE SAME ACCOMMODATIONS. IT HAS BEEN CONFIRMED WITH THE SPONSOR THAT NO HONORARIUM WILL BE GIVEN AND NO FEDERAL FUNDS WILL BE USED TO SUPPORT THIS TRAVEL. ODA IS APPROVED AND ATTACHED. DR. KOROSHETZ APPROVED THE TRAVEL AND IT'S STE APPROVED IN SPARC.</t>
  </si>
  <si>
    <t>TRAVELER IS INVITED TO SPEAK AND ATTEND THE 2019 XII PAULISTA CONGRESS OF NEUROLOGY CONFERENCE IN GUARJA CITY, SAO PAULO, BRAZIL FROM MAY 29, 2019 TO JUNE 1, 2019. TRAVELER WILL PRESENT ON: MODERN APPROACHES TO PATHOGEN DISCOVER IN CSF AND PITFALLS IN DIAGNOSIS AND NOVEL THERAPIES FOR PROGRESSIVE MULTIFOCAL LEUKOENCEPHALOPATHY.
TRAVELER WILL DEPART FROM DC ON 5/28 AND ARRIVE THE NEXT DAY, 5/29 TO SAO PAULO, BRAZIL (LAYOVER IN PANAMA CITY). TRAVELER WILL DEPART SA PAULO ON 6/2 AND ARRIVE THE NEXT DAY, 6/3 TO DC (LAYOVER IN PANAMA CITY). THE SPONSOR, CCM WORLDWIDE MEDICAL CONGRESSES, WILL PAY IN-KIND FOR AIRFARE AND LODGING. THE REGISTRATION FEE IN THE AMOUNT OF 350USD IS WAIVED TO ALL PRESENTERS. NIH 2926-1 IS APPROVED AND ATTACHED FOR THE AIRFARE CLASS THAT THE SPONSOR IS PROVIDING. TRAVELER WILL STAY AT THE HOTEL SOFITEL JEQUITIMAR AT 824BRL WHICH IS AN ESTIMATED 206.59USD PER NIGHT AND BELOW THE PER DIEM RATE ALLOWED OF 282USD. THIS INCLUDES BREAKFAST AND DINNER. ODA IS APPROVED AND ATTACHED. CONFIRMED WITH THE SPONSOR THAT NO HONORARIUM WILL BE PROVIDED AND NO FEDERAL FUNDS WILL BE USED TO SUPPORT THIS TRAVEL. DR. KOROSHETZ APPROVED THE TRAVEL AND IT?¿¿S NIH APPROVED IN SPARC.</t>
  </si>
  <si>
    <t>CCM WORLDWIDE MEDICAL CONGRESS</t>
  </si>
  <si>
    <t>DR. NATH IS INVITED TO GIVE A TALK AND ATTEND THE 2019 95TH ANNUAL MEETING OF AMERICAN ASSOCIATION OF  NEUROPATHOLOGISTS (AANP) CONFERENCE IN ATLANTA, GEORGIA FROM JUNE 6, 2019 TO JUNE 9, 2019. TITLE IS ENTITLED THE IMMUNOLOGIC RESPONSE OF SYSTEMIC THERAPIES WITHIN THE CENTRAL NERVOUS SYSTEM. TRAVELER WILL DEPART FROM BWI ON 6/5 AND ARRIVE THE SAME DAY TO ATLANTA. TRAVELER WILL DEPART FROM ATLANTA ON 6/6 AND ARRIVE THE SAME DAY TO BWI. THE SPONSOR, AMERICAN ASSOCIATION OF NEUROPATHOLOGIST, WILL PROVIDE IN-KIND AIRFARE AND LODGING. THE MEETING REGISTRATION IS WAIVED.  TRAVELER WILL STAY AT THE GRAND HYATT ATLANTA AT 209USD PER NIGHT WHICH IS ABOVE THE PER DIEM RATE ALLOWED OF 152USD. TRAVELER IS REQUESTING APPROVAL OF ACTUAL SUBSISTENCE FOR SPONSOR IN-KIND LODGING VALUED AT 209USD WHICH IS 137.50 PERCENT OF THE GOVERNMENT ALLOWANCE OF 152USD. THIS PERCENTAGE FALLS WITHIN THE 300 PERCENT THRESHOLD ALLOWED BY THE FTR. THE SPONSOR HAS NOTED THAT ALL OTHER NON-FEDERAL PARTICIPANTS WILL BE PROVIDED WITH THE SAME ACCOMMODATIONS. ODA IS APPROVED AND ATTACHED. CONFIRMED WITH THE SPONSOR THAT NO HONORARIUM WILL BE GIVEN AND NO FEDERAL FUNDS WILL BE USED TO SUPPORT THIS TRAVEL. THE ODA IS APPROVED AND ATTACHED. DR. KOROSHETZ APPROVED THE TRAVEL AND IT'S NIH APPROVED IN SPARC.</t>
  </si>
  <si>
    <t>AMERICAN ASSOCIATION OF NEUROP</t>
  </si>
  <si>
    <t>06/05/2019 -06/06/2019</t>
  </si>
  <si>
    <t>TRAVELER HAS BEEN INVITED TO SPEAK AT THE UNIVERSITY OF LOUISVILLE DEPARTMENT OF NEUROLOGY GRAND ROUND SERIES ON AUGUST 8, 2019 IN LOUISVILLE, KY.  TITLE OF TALK IS "VECTOR BORNE VIRAL ENCEPHALITIS".  HE WILL DEPART BWI AIRPORT ON AUGUST 7 AND ARRIVE IN LOUISVILLE (SDF) ON THE SAME DAY. TRAVELER WILL DEPART SDF ON AUGUST 8 AND ARRIVE BACK AT BWI THE SAME DAY. THE SPONSOR, UNIVERSITY OF LOUISVILLE, WILL PAY IN-KIND FOR AIRFARE, LODGING AND GROUND TRANSPORTATION. TRAVELER WILL STAY AT THE BROWN HOTEL AT 155USD WHICH IS OVER THE PER DIEM RATE. TRAVELER IS REQUESTING APPROVAL OF ACTUAL SUBSISTENCE FOR SPONSOR IN-KIND LODGING VALUED AT 155USD WHICH IS  WHICH IS 127PERCENT  OF THE GOVERNMENT ALLOWANCE OF 122USD. THIS PERCENTAGE FALLS WITHIN THE 300PERCENT THRESHOLD ALLOWED BY THE FTR. THE SPONSOR HAS NOTED THAT ALL OTHER NON-FEDERAL PARTICIPANTS WILL BE PROVIDED WITH THE SAME ACCOMMODATIONS. ODA IS APPROVED AND ATTACHED.  CONFIRMED WITH THE SPONSOR THAT NO HONORARIUM WILL BE GIVEN AND NO FEDERAL FUNDS WILL BE USED TO SUPPORT THIS TRAVEL. DR. KOROSHETZ APPROVED THE TRAVEL AND IT'S STE APPROVED IN SPARC.</t>
  </si>
  <si>
    <t xml:space="preserve">NAVID, FATEMEH </t>
  </si>
  <si>
    <t>DR. NAVID ABSTRACT " THE ANTIOXIDANT N-ACETYLCYSTEINE (NAC) REDUCES REACTIVE OXYGEN SPECIES AND PRO-INFLAMMATORY CYTOKINES IN RAT MACROPHAGES AND KEEPS THEM IN A QUIESCENT METABOLIC MODE" ACCEPTED FOR ORAL PRESENTATION AT THE SPARTAN ANNUAL MEETING BEING HELD IN MADISON, WISCONSIN.  SPONSOR PROVIDING FLIGHT ,LODGING, MEALS AND REGISTRATION.</t>
  </si>
  <si>
    <t>ATTENDING AND PRESENTING POSTER " NEW TREATMENTS FOR AUTOIMMUNE ARTHRITIS AND SKIN DISEASES"  DR. NAVID IS RECIPIENT OF 2019 AAI TRAINEE ABSTRACT AWARD</t>
  </si>
  <si>
    <t>NDUOM, EDJAH K</t>
  </si>
  <si>
    <t>DR. NDUOM HAS BEEN INVITED TO PRESENT HIS TALK TITLED, ?¿¿CYTOKINE MICRODIALYSIS FOR IMMUNE MONITORING OF RECURRENT GLIOBLASTOMA PATIENTS RECEIVING NEOADJUVANT CHECKPOINT INHIBITION?¿¿ AT THE 2019 YOUNG INVESTIGATORS FORUM IN NEURO-ONCOLOGY BEING HELD IN ATLANTA, GA ON JULY 25-26, 2019. DR. NDUOM IS REQUESTING APPROVAL OF ACTUAL SUBSISTENCE FOR SPONSOR IN-KIND LODGING VALUED AT $179.18 WHICH IS 117% OF THE GOVERNMENT ALLOWANCE OF $152. THIS PERCENTAGE FALLS WITHIN THE 300% THRESHOLD ALLOWED BY THE FTR. THE SPONSOR STATED IN ATTACHED CORRESPONDENCE THAT DR. NDUOM WILL NOT BE PROVIDED AN HONORARIUM NOR WILL US FEDERAL FUNDS BE USED TO SUPPORT THIS TRIP AND THERE IS NO CONFLICT OF INTEREST. THIS CONFERENCE ATTENDANCE HAS BEEN APPROVED IN SPARC (SP013424). 
SNO YIFNO MEETING COULDN'T BE FOUND IN CGE AND OFM WAS SENT REQUEST TO ADD TRAVEL TO CGE IT BUT TRAVEL IS OCCURRING TOMORROW SO COULDN'T WAIT TO NBS TEAM TO COMPLETE REQUEST.
AMENDMENT: TRAVEL WAS AMENDED IN ORDER TO ADD THE CONFERENCE TO THE TRAVEL WHICH WAS ADDED BY OFM AFTER TRAVEL AUTHORIZATION WAS APPROVED.</t>
  </si>
  <si>
    <t>DR. NDUOM WILL BE ATTENDING THE 2019 CHRISTOPHER DAVIDSON BRAIN TUMOR FORUM BEING HELD IN ST. LOUIS, MO ON 9/27-28, 2019. THIS CONFERENCE ATTENDANCE HAS BEEN APPROVED IN SPARC (SP012338) AND THERE IS NO REGISTRATION FEE. DR. NDUOM ARRIVES ON 9/26/2019 NAD WILL BE ABLE TO TAKE ADVANTAGE OF THE MEALS OFFERED ON 9/27/2019 (BREAKFAST, LUNCH, AND DINNER) AND ON 9/28/2019 (BREAKFAST). NIH WILL COVER INCIDENTALS AND MEALS NOT COVERED BY THE SPONSOR. THE SPONSOR STATED IN ATTACHED CORRESPONDENCE THAT DR. NDUOM WILL NOT BE PROVIDED AN HONORARIUM NOR WILL US FEDERAL FUNDS BE USED TO SUPPORT THIS TRIP AND THERE IS NO CONFLICT OF INTEREST. APPROVED ODA AND SPARC ARE ATTACHED.</t>
  </si>
  <si>
    <t xml:space="preserve">NEGISHI, MASAHIKO </t>
  </si>
  <si>
    <t>DR. NEGISHI HAS BEEN INVITED TO TOYAMA PREFECTURAL UNIVERSITY FOR THEIR ON-GOING COLLABORATIVE PROJECTS THAT INVESTIGATE VARIOUS ASPECTS OF NUCLEAR RECEPTORS AND THEIR ACTIONS AND TO GIVE PRESENTATIONS ABOUT RECENT DEVELOPMENTS OF HIS RESEARCH AS WELL AS DISCUSS AND DIRECT RESEARCHES OF THEIR STUDENTS IN TOYAMA, JAPAN ON SEPTEMBER 23, 2019 TO OCTOBER 11, 2019.  TRAVELER WILL DEPART ON 9/19/19 TO ARRIVE IN JAPAN ON 9/20/19. HE WILL RETURN TO RDU ON OCTOBER 12, 2019. TRAVELER HAS REQUESTED AL FOR 9/19 AND 9/20. 3 QUARTER DAY WILL BE 9/21 AND FULL PER DIEM WILL BEGIN ON 9/22 AS HE WOULD HAVE TO ARRIVED ON THAT DAY FOR THE EVENT ON 9/23.  THE SPONSOR TOYAMA PREFECTURAL UNIVERSITY WILL PROVIDE IN KIND BUSINESS CLASS AIRFARE, LODGING, GROUND TRANSPORTATION FROM AIRPORT TO HOTEL AND RETURN AND SOME MEALS. NO REGISTRATION FEE ASSOCIATED WITH THIS TRAVEL. DR. NEGISHI IS REQUESTING APPROVAL OF ACTUAL SUBSISTENCE FOR SPONSOR IN-KIND LODGING AT THE COST OF $259 WHICH IS 186 PERCENT OF THE GOVERNMENT ALLOWANCE OF $139.  THIS PERCENTAGE FALLS WITHIN THE 300 PERCENT THRESHOLD ALLOWED BY THE FTR.  THE SPONSOR HAS NOTED THAT ALL OTHER NON-FEDERAL PARTICIPANTS WILL BE PROVIDED WITH THE SAME ACCOMMODATIONS. EFFICIENT SPENDING APPROVED ON APRIL 18, 2019 AND ETHICS APPROVAL OBTAINED ON APRIL 12, 2019.  HTSOS COMPLETED ON JULY 11, 2019.  ALL DOCUMENTS ARE INCLUDED IN THE SCANNED PORTION OF THIS AUTHORIZATION. VISA REQUIRED, TRAVELER WILL USE HIS PERSONAL PASSPORT.  GFE IT TICKET COMPLETED ON 8/29/2019.  APPENDIX 8 APPROVED 9/12/2019 FOR BUSINESS CLASS TICKET.  STO WAVIER APPROVED 9/17/19.  CROSSOVER TRAVEL PART 1 REFERENCE TANUM0LPC3 (PART 2).</t>
  </si>
  <si>
    <t>TOYAMA, , JPN</t>
  </si>
  <si>
    <t>TOYAMA PREFECTURAL UNIVERSITY</t>
  </si>
  <si>
    <t>09/19/2019 -09/30/2019</t>
  </si>
  <si>
    <t>NELSON, MARTHA I</t>
  </si>
  <si>
    <t>TO ATTEND THE 10TH OPTIONS FOR THE CONTROL OF INFLUENZA CONFERENCE IN SINGAPORE, SINGAPORE, AUGUST 28-31, 2019. THIS IS THE LARGEST INFLUENZA CONFERENCE AND IS AN IMPORTANT VENUE TO SHOWCASE WHAT WORK HAS BEEN DONE WITHIN THE DIVISION. IT IS ALSO AN OPPORTUNITY TO CONNECT WITH INTERNATIONAL COLLABORATORS WORKING ON SIMILAR RESEARCH.</t>
  </si>
  <si>
    <t>ACE DAYTONS DIRECT</t>
  </si>
  <si>
    <t>08/25/2019 -09/02/2019</t>
  </si>
  <si>
    <t>NELSON, ROBERT G</t>
  </si>
  <si>
    <t>INVITED TO PARTICIPATE IN THE SCIENTIFIC WORKSHOP, "THE ROLE OF THE KIDNEY AND SGLT2 IN GLUCOSE HOMEOSTASIS AND KIDNEY DISEASE", TO BE HELD IN CHICAGO, IL, JUNE 26-28,2019.  NON-TMC HOTEL BOOKING; SPONSOR ORGANIZERS (NKF), MADE HOTEL ARRANGEMENTS FOR TRAVELER AT THE LOEWS HOTEL CHICAGO (RESERVATION INCLUDED).  ROUND TRIP AIRFARE ARE IN KIND, PROVIDED BY SPONSOR, NATIONAL KIDNEY FOUNDATION (KAY SCHABLE - ASSOCIATION TRAVEL CONCEPTS) ITINERARY INCLUDED..  MEALS DURING THE WORKSHOP WILL BE PROVIDED IN KIND, 6/27/2019; NIH WILL PAY M&amp;IE ON 6/26-28.  TRAVELER WILL DECLINE REIMBURSEMENT OF MEALS FROM THE SPONSOR DURING THE MEETING.  DR. NELSON IS REQUESTING APPROVAL OF ACTUAL SUBSISTENCE FOR SPONSORED IN KIND LODGING VALUED AT $350 WHICH IS 160% OVER THE GOVERNMENT ALLOWANCE OF $219. THIS PERCENTAGE FALLS WITHIN THE 300% THRESHOLD ALLOWED BY THE FTR. THE SPONSOR HAS NOTED THAT ALL OTHER NON-FEDERAL PARTICIPANTS WILL BE PROVIDED WITH THE SAME ACCOMMODATIONS.</t>
  </si>
  <si>
    <t>NESS, ELIZABETH A</t>
  </si>
  <si>
    <t>MS. NESS, RN, WILL SERVE AS A KEYNOTE SPEAKER FOR LOMA LINDA?¿¿S CLINICAL RESEARCH CONFERENCE, CHANGING LIVES THROUGH CLINICAL RESEARCH, BEING HELD IN LOMA LINDA, CA ON JUNE 6-7, 2019. IN-KIND: AIRFARE AND REGISTRATION (INCLUDES BL ON 6/6; B 6/7).</t>
  </si>
  <si>
    <t>LOMA LINDA, CA, US</t>
  </si>
  <si>
    <t>SENIOR NURSE SPEC (RESEARCH</t>
  </si>
  <si>
    <t>NEUHAUS, SARAH B</t>
  </si>
  <si>
    <t>DR. NEUHAUS HAS BEEN INVITED BY AUDENTES THERAPEUTICS TO PARTICIPATE AND ATTEND THE ASPIRO INVESTIGATOR MEETING; MEETING RELATED TO CLINICAL TRIAL CRADA_ ASPIRO ATX-MTM-002 - PROTOCOL NUMBER: 18-N-0083 BETWEEN AUDENTES THERAPEUTICS INC. AND NINDS/NIH IN BOSTON, MA, FROM APRIL 8, 2019 TO APRIL 10, 2019. DR. NEUHAUS WILL DEPART FROM BWI ON 4/8 AND ARRIVE TO BOSTON THE SAME DAY. TRAVELER WILL DEPART FROM BOSTON ON 4/10 AND ARRIVE THE SAME DAY TO BWI. SPONSOR, AUDENTES THERAPEUTICS, WILL BE PAYING IN-KIND FOR AIRFARE, MEALS (2 BREAKFAST, 2 LUNCH, 2 DINNER) DURING THE MEETING AND GROUND TRANSPORTATION FROM THE HOTEL TO THE MEETING SITE.  TRAVELER WILL STAY AT THE INTERCONTINENTAL BOSTON HOTEL. DR. NEUHAUS IS REQUESTING APPROVAL OF ACTUAL SUBSISTENCE FOR SPONSOR IN-KIND LODGING VALUED AT 329USD WHICH IS 101.20 PERCENT OF THE GOVERNMENT ALLOWANCE OF 273USD. THIS PERCENTAGE FALLS WITHIN THE 300 PERCENT THRESHOLD ALLOWED BY THE FTR. IT'S CONFIRMED WITH THE SPONSOR THAT NO HONORARIUM WILL BE GIVEN TO THE TRAVELER AND NO FEDERAL FUNDS ARE BEING USED TO SUPPORT THIS TRAVEL. ALL OTHER NON-FEDERAL PARTICIPANTS WILL BE PROVIDED WITH THE SAME ACCOMMODATIONS. ODA AND DEC  APPROVED AND ATTACHED.  TRAVEL IS APPROVED BY DR. BONNEMANN AND STE APPROVED IN SPARC.</t>
  </si>
  <si>
    <t>DR. NEUHAUS WILL ATTEND THE 2019 - CURE CONGENITAL MUSCULAR DYSTROPHY COMMUNITY (CURE CMD) SCIENTIFIC AND FAMILY CONFERENCE FROM JULY 25, 2019 TO JULY 28, 2019 IN CHICAGO, IL. DR. NEUHAUS WILL BE PRESENTING LECTURES IN DIFFERENT SESSIONS. TRAVELER WILL DEPART FROM BWI ON 7/24 AND ARRIVE THE SAME DAY TO CHICAGO. TRAVELER WILL DEPART FROM CHICAGO ON 7/28 AND ARRIVE THE SAME DAY TO BWI. THE SPONSOR, CURECMD, WILL PAY IN-KIND FOR LODGING (7/24-7/28) AND MEALS (7/25-7/28). TRAVELER WILL STAY AT THE RENAISSANCE HOTEL AT 229USD. TRAVELER IS REQUESTING APPROVAL OF ACTUAL SUBSISTENCE FOR SPONSOR IN-KIND LODGING AND MEALS, THE VALUE OF WHICH DOES NOT EXCEED 300%.  REFER TO THE JUSTIFICATION UNDER EXCEPTIONS FOR DETAILS.  THE SPONSOR HAS NOTED THAT ALL OTHER NON-FEDERAL PARTICIPANTS WILL BE PROVIDED WITH THE SAME ACCOMMODATIONS. ALTHOUGH THE MEETING WEBSITE STATES THE REGISTRATION FEE IS WAIVED, THERE IS NO REGISTRATION AMOUNT FOR CLINICIANS AND RESEARCHERS. ODA IS APPROVED AND ATTACHED. CONFIRMED WITH THE SPONSOR THAT NO HONORARIUM WILL BE GIVEN AND NO FEDERAL FUNDS ARE BEING USED FOR THIS TRAVEL. TRAVEL HAS BEEN APPROVED BY SUPERVISOR DR. BONNEMANN AND NIH APPROVED IN SPARC.</t>
  </si>
  <si>
    <t>DR. NEUHAUS HAS BEEN INVITED TO ATTEND AND PARTICIPATE AS AN ORGANIZER AND CHARING AND INVITED SPEAKER AT EUROPEAN NEUROMUSCULAR CENTRE (ENMC), 250TH ENMC INTERNATIONAL WORKSHOP ON CLINICAL TRIAL READINESS IN NEMALINE MYOPATHY; FROM 6 - 8 SEPTEMBER 2019 IN THE COURTYARD AMSTERDAM AIRPORT HOTEL IN HOOFDDORP, THE NETHERLANDS.
TALK ENTITLED: CLINICAL MOTOR OUTCOME MEASURES IN NEMALINE MYOPATHY.
THE TRAVELER DEPART ON 09/05 FROM WASHINGTON, DC (IAD) ARRIVING IN AMSTERDAM, NETHERLANDS (AMS) ON 09/06 WILL DEPART ON 09/08 FROM AMSTERDAM, NETHERLANDS (AMS) ARRIVING IN WASHINGTON, DC (IAD) ON THAT SAME DAY.
SPONSOR EUROPEAN NEUROMUSCULAR CENTRE (ENMC), WILL COVER IN-KIND THE FOLLOWING EXPENSES: LODGING (09/06-07) AT THE COURTYARD MARRIOTT HOOFDDORP HOTEL, AT A ROOM RATE PER NIGHT OF 91.64USD PER NIGHT, AND THE ROOM RATE IS WITHIN THE GOVERNMENT LODGING RATE FOR TDY OF 185USD (OTHER LOCATION), MEALS (LUNCH AND DINNER ON 09/06 AND 09/07), WITHIN MIE ALLOWED FOR TDY. ALL FOREIGN EXPENSES ARE BASED ON CONVERSION MADE 8/5/2019,
IT HAS BEEN CONFIRMED WITH THE SPONSOR, THAT NO HONORARIUM WILL BE GIVEN TO THE TRAVELER AND NO FEDERAL FUNDS ARE BEING USED TO SUPPORT THIS TRAVEL. ALL OTHER NON-FEDERAL PARTICIPANTS WILL BE PROVIDED WITH THE SAME ACCOMMODATIONS. TRAVEL APPROVED BY THE SUPERVISOR, DR. BONNMEANN. APPROVALS FOR THIS TRAVEL,  ODA, STE SPARC, GFE, HTSOS CERTIFICATE UPLOADED.</t>
  </si>
  <si>
    <t>NEUMAN, KEIR C</t>
  </si>
  <si>
    <t>DR. NEUMAN IS INVITED TO LECTURE AND ATTEND THE 2019 ICGEB: NUCLEAR AND CYTOPLASMIC MACHINES AT WORK CONFERENCE IN ABU DHABI, UNITED ARAB EMIRATES ON APRIL 8-10, 2019. TITLE: ?¿¿MECHANISMS OF ILLEGITIMATE RECOMBINATION SUPPRESSION BY RECQ HELICASES?¿¿. THE SPONSOR WILL PROVIDE ROUNDTRIP ECONOMY AIRFARE AND LODGING ON APRIL 7-11, 2019, AND WAIVE THE CONFERENCE FEE. THE SPONSOR WILL PROVIDED DINNER ON APRIL 7, AND ALL MEALS WILL BE PROVIDED APRIL 8-10.  DAILY TAXI ARE NOT REQUIRED AS LODGING IS AT THE CONFERENCE SITE. HTSOS HAS BEEN COMPLETED AND UPLOADED. THE UAE VISA APPLICATION PROCESS HAS BEEN INITIATED.</t>
  </si>
  <si>
    <t>DR. NEUMAN WILL ATTEND AND PRESENT AT THE IBS CONFERENCE ON ADVANCED OPTICAL IMAGING, AT THE KOREA UNIVERSITY, IN SEOUL KOREA ON JUNE 19-21, 2019. TITLE ?¿¿FLUORESCENT NANODIAMONDS FOR IN VITRO AND IN VIVO BIOLOGICAL IMAGING?¿¿. THE TRAVELER WILL FLY OUT OF THE WASHINGTON, D.C. AREA ON JUNE 17 AND ARRIVE IN SEOUL, KOREA ON JUNE 18.THE SPONSOR WILL PROVIDE ROUNDTRIP ECONOMY AIRFARE, LODGING ON JUNE 18-22, AND WAIVE THE CONFERENCE FEE. THE SPONSOR WILL PROVIDE LUNCH AND DINNER ON JUNE 19-20, AND LUNCH ON JUNE 21. CAS IS PENDING. VISA APPLICATION HAS BEEN SUBMITTED. LOANER EQUIPMENT WILL BE REQUIRED. HTSOS HAS BEEN UPLOADED. TRAVELER HAS NOT AND WILL NOT HAVE SPENT MORE THAN 45 DAYS IN DESIGNATED HTOSO/FACT-MANDATORY COUNTRIES WITHIN THE CALENDAR YEAR. ***AS OF MAY 7, THE SPONSOR HAS PROVIDED ALL REQUIRED INFORMATION FOR TRAVEL</t>
  </si>
  <si>
    <t>INSTITUTE FOR BASIC SCIENCE KO</t>
  </si>
  <si>
    <t>TRAVELER WILL SPEAK AT THE SMFS CONFERENCE AT THE DUKE UNIVERSITY IN DURHAM, NC ON AUGUST 29 ?¿¿ SEPTEMBER 1, 2019. THE TITLE OF THE LECTURE IS ?¿¿TIRF-TWEEZERS: MICROMIRROR TOTAL INTERNAL REFLECTION FLUORESCENCE MICROSCOPY COMBINED WITH MAGNETIC TWEEZERS?¿¿. SPONSOR WILL WAIVE THE REGISTRATION FEE, PROVIDE HOTEL ACCOMMODATIONS AND SOME MEALS. LUNCH AND DINNER WILL BE PROVIDED ON AUGUST 29. ALL MEALS WILL BE PROVIDED ON AUGUST 30-31, AND BREAKFAST AND LUNCH WILL BE PROVIDED ON SEPTEMBER 1. TRAVELER HAS OPTED TO USE HIS POV. IT IS ADVANTAGEOUS FOR THE GOVERNMENT FOR THE TRAVELER TO BE GIVEN POV FOR $315.52. AIRFARE AND TAXI WOULD BE $475.62. CAS APPROVED 7/11/2019. A CONFERENCE WEBSITE/AGENDA IS NOT AVAILABLE. ***AS OF JUNE 27, 2019 THE SPONSOR HAS NOT PROVIDED THE HOTEL CONFIRMATION AND THE CONFERENCE HAS NOT BEEN ADDED TO CGE. AN EMAIL HAS BEEN SENT FOR THE CONFERENCE TO BE ADDED. THE REQUEST IS INCLUDED IN THE SUPPORTING DOCUMENTATION.</t>
  </si>
  <si>
    <t>KEIR NEUMAN WILL SPEAK AT THE 2019 EMBO WORKSHOP ?¿¿DNA TOPOLOGY AND TOPOISOMERASES IN GENOME DYNAMICS?¿¿ IN LES DIABLERETS, SWITZERLAND ON SEPTEMBER 16-20, 2019. TITLE ?¿¿RECQ HELICASE MECHANOCHEMISTRY SUPPORTS QUALITY CONTROL OF HOMOLOGOUS RECOMBINATION?¿¿. TRAVELER WILL DEPART DULLES AIRPORT ON SEPTEMBER 15 AND ARRIVE IN GENEVA, SWITZERLAND ON SEPTEMBER 16. HE WILL TAKE A TRAIN TO/FROM LES DIABRELETS. REGISTRATION IS FREE FOR ALL INVITED SPEAKERS, AND INCLUDES ALL MEALS FROM SEPTEMBER 16-19, AND BREAKFAST ON SEPTEMBER 20. LODGING IS PROVIDED BY SPONSOR. DAILY TAXI ARE NOT REQUIRED AS LODGING IS AT THE CONFERENCE SITE. CAS IS APPROVED. A VISA IS NOT REQUIRED FOR THIS TRIP. TRAVELER HAS NOT AND WILL NOT HAVE SPENT MORE THAN 45 DAYS IN DESIGNATED HTSOS/FACT-MANDATORY COUNTRIES WITHIN THE CALENDAR YEAR. ***KEIR NEUMAN, SHANNON MCKIE, AND YEONEE SEOL WILL BE TRAVELING TOGETHER.</t>
  </si>
  <si>
    <t>09/15/2019 -09/20/2019</t>
  </si>
  <si>
    <t>NICKLAUS, MARC C</t>
  </si>
  <si>
    <t>SPONSORED TRAVEL TRAVELER WILL BE ATTENDING THE 50TH GENERAL ASSEMBLY OF THE INTERNATIONAL UNION OF PURE AND APPLIED CHEMISTRY (IUPAC), HELD IN PARIS, FRANCE ON JULY 5, 2019 - JULY 12, 2019. THE TRAVELER WILL BE ATTENDING THE IUPAC CONFERENCE AND ATTENDING A PROGRAM MEETING DISCUSSING PROJECT 2012-023-2-800 ENTITLED, REDESIGN OF HANDLING OF TAUTOMERISM OF INCHI V2 AT THE CONCLUSION OF THE CONFERENCE ON 7/12. IUPAC WILL PAY IN KIND LODGING FOR THE DATES OF 7/4 - 7/12. HOTEL INCLUDED COMPLIMENTARY BREAKFAST AND INTERNET. HOTEL IS ALSO WITHIN WALKING DISTANCE TO CONVENTION CENTER. NCI TO PAY FOR MIE AND AUTHORIZED PERSONAL PHONE CALLS. TRAVELER DOESN'T NOT REQUIRE REIMBURSEMENT FOR OTHER TRAVEL EXPENSES SINCE HE WILL BE IN FRANCE FOR ANNUAL LEAVE BEFORE AND AFTER CONFERENCE ATTENDANCE. LEAVE WAS PREVIOUSLY SCHEDULED AND HE WAS CALLED TO THE CONFERENCE. REG. FEE PAID WITH GOV'T CREDIT CARD.</t>
  </si>
  <si>
    <t>INTERNATIONAL UNION OF PURE AN</t>
  </si>
  <si>
    <t>NIEMAN, LYNNETTE K</t>
  </si>
  <si>
    <t>TRAVELER IS INVITED TO SPEAK AT THE CLINICAL ENDOCRINOLOGY UPDATE (CEU) IN MIAMI, FL ON SEPTEMBER 5-7, 2019. THE SPONSOR HAS OFFERED IN-KIND R/T ECONOMY AIRFARE WITH A VALUE OF $310.31, ONE NIGHT OF LODGING AT $189 P/N (APPROXIMATELY 160% OVER THE GOVERNMENT ALLOWED RATE, NO AEA IS REQUIRED). BREAKFAST AND LUNCH IS INCLUDED IN REGISTRATION FEE FOR SEPTEMBER 5, 6, AND 7, BUT DUE TO TRAVEL DATES AND TIMES, TRAVELER WILL ONLY BENEFIT FROM LUNCH ON SEP 6TH, AND BREAKFAST ON SEP 7TH. ADDITIONALLY, GROUND TRANSPORTATION WILL BE PROVIDED IN-KIND AT A COST OF APPROXIMATELY $70, ROUND TRIP. REGISTRATION FEE OF $999 IS BEING WAIVED. ALL SERVICES PROVIDED BY THE SPONSOR ARE COMPARABLE IN VALUE TO THAT OFFERED OR PROVIDED TO OTHER INVITED PARTICIPANTS. NO US FEDERAL FUNDS ARE BEING USED TO FUND THIS TRIP AND WILL BE COVERED BY THE ENDOCRINE SOCIETY.</t>
  </si>
  <si>
    <t>ENDOCRINE SOCIETY WASHINGTON D</t>
  </si>
  <si>
    <t>TRAVELER IS INVITED TO SPEAK AT THE CLINICAL ENDOCRINOLOGY UPDATE (CEU) IN SEATTLE, WA ON SEPTEMBER 19 THROUGH 21, 2019. THE SPONSOR HAS OFFERED IN-KIND R/T ECONOMY AIRFARE WITH A VALUE OF $421.60, ONE NIGHT OF LODGING AT $249 P/N (BELOW THE GOVERNMENT ALLOWED RATE) AT THE HYATT REGENCY SEATTLE. REGISTRATION FEE INCLUDES BREAKFAST AND LUNCH ON SEPTEMBER 19, 20, AND 21, HOWEVER DUE TO FLIGHT TIMES SHE WILL NOT BE PRESENT TO TAKE ADVANTAGE OF ANY OFFERED MEALS. ADDITIONALLY GROUND TRANSPORTATION WILL BE PROVIDED IN KIND AT A COST OF APPROXIMATELY $130 ROUND TRIP. THE REGISTRATION FEE OF $999 IS WAIVED. ALL SERVICES PROVIDED BY THE SPONSOR ARE COMPARABLE IN VALUE TO THAT OFFERED OR PROVIDED TO OTHER INVITED PARTICIPANTS. NO US FEDERAL FUNDS ARE BEING USED TO FUND THIS TRIP AND WILL BE COVERED BY THE ENDOCRINE SOCIETY.</t>
  </si>
  <si>
    <t>09/20/2019 -09/21/2019</t>
  </si>
  <si>
    <t>NIERMAN, PIA K</t>
  </si>
  <si>
    <t>PIA NIERMAN WILL BE TRAVELING TO ANAHEIM, CA FROM APRIL 10TH TO APRIL 12TH 2019. PIA HAS BEEN INVITED TO SPEAK AT A CNE/CE PLATFORM AT A SATELLITE SYMPOSIUM OF THE ONS 44TH ANNUAL CONGRESS. THE TALK WILL BE ON THE RESEARCH SHE SUPPORTS AS A RESEARCH NURSE AT NHLBI. THE SYMPOSIUM ORGANIZERS HAVE OFFERED TO SPONSOR PIA'S TRAVEL TO ANAHEIM; WILL BE PROVIDING IN-KIND AIRFARE, HOTEL, MEALS, AND TRANSPORT. REGISTRATION IS WAIVED. SPONSOR HAS NOT YET SENT FLIGHT OR HOTEL CONFIRMATIONS - WILL UPLOAD ONCE RECEIVED.</t>
  </si>
  <si>
    <t>ANAHEIM, CA, US</t>
  </si>
  <si>
    <t>PEERVIEW INSTITUTE FOR MEDICAL</t>
  </si>
  <si>
    <t>NITA-LAZAR, ALEKSANDRA U</t>
  </si>
  <si>
    <t>12 SEPT TO 18 SEPT 2019 -SPONSORED FOREIGN - ADELAIDE AUSTRALIA - HUPO 2019 - DR. ALEKSANDRA WILL GIVE A PRESENTATION TITLED STUDIES OF INNATE SIGNALING REGULATION THROUGH QUANTIFICATION OF PROTEOFORMS AND MODELING OF THE TLR PATHWAY -   SPONSORING ORGANIZATION IS HUMAN PROTEOME ORGANIZATION - AIRFARE NOT TO EXCEED $1713.85 USD EQUAL TO $2500 AUD TO BE REIMBURSED BY THE SPONSORING ORGANIZATION.  A STO WAIVER HAS BEEN SUBMITTED AND AWAITING APPROVAL - LODGING FOR 4 NIGHTS ACCOMMODATION AT THE INTERCONTINENTAL HOTEL ADELAIDE IS BEING PROVIDED BY THE SPONSORING ORGANIZATION - REGISTRATION IN THE AMOUNT OF $875 WAS PAID BY THE SPONSORING ORGANIZATION.  MEALS AND SOCIAL FUNCTION TICKETS ARE INCLUDED IN THE DELEGATES REGISTRATION HOWEVER NO FUNDS ARE PROVIDED FOR MEALS - ODA APPROVED.</t>
  </si>
  <si>
    <t>ADELAIDE, , AUS</t>
  </si>
  <si>
    <t>HUMAN PROTEOME ORGANISATION</t>
  </si>
  <si>
    <t>NOORIEL, JESSICA S</t>
  </si>
  <si>
    <t>TRAVELER WILL TRAVEL TO FRONT ROYAL, VIRGINIA TO PARTICIPATE IN CAMP FANTASTIC FROM 8/11/19 - 8/13/19. SPONSOR WILL PROVIDE IN-KIND LODGING AND M&amp;IE.</t>
  </si>
  <si>
    <t>NOTARANGELO, LUIGI D</t>
  </si>
  <si>
    <t>DR. LUIGI NOTARANGELO HAS BEEN INVITED TO PRESENT A TALK ENTITLED:, "IMMUNE DYSREGULATION OBSERVED IN PATIENTS WITH HYPOMORPHIC RAG DEFECTS," AT THE CLINICAL IMMUNOLOGY SOCIETY (CIS) 2019 ANNUAL MEETING TAKING PLACE IN ATLANTA, GA FROM APRIL 4-7, 2019, AND ALSO TO SERVE AS PROGRAM COMMITTEE CO-CHAIR FOR THEIR THYMUS SYMPOSIUM TAKING PLACE ON APRIL 3, 2019 AS PART OF THE ANNUAL MEETING.  SPONSOR WILL PROVIDE THE FOLLOWING IN-KIND: ROUNDTRIP ECONOMY AIRFARE, LODGING FOR 3 NIGHTS, AND REGISTRATION TO CIS 2019 ANNUAL MEETING, PRE-CONFERENCE REGISTRATION, AND THYMUS SYMPOSIUM.  IN COMPLIANCE WITH FEDERAL REGULATION, NO FEDERAL FUNDS ARE BEING USED TO PAY FOR THIS TRIP AND NO HONORARIUM WILL BE PROVIDED.  ODA APPROVED AS OF 3/15/2019.  TRAVEL APPROVED ON NTPS ON 1/4/2019.  APPROVED AEA MEMO ATTACHED. LATE JUSTIFICATION: DUE TO THE MOVE TO 29B, AND THE ADDITION OF THE BPARU TO THE LCIM, THIS TRAVEL COULD NOT BE COMPLETED UNTIL NOW. THERE WAS ALSO A RE-ORGANIZATION OF PROGRAM STAFF TO VARIOUS SECTIONS, WHICH CAUSED A DELAY IN THE PREPARATION.</t>
  </si>
  <si>
    <t>DR. NOTARANGELO HAS BEEN INVITED TO BE A KEYNOTE SPEAKER AT THE ANNUAL HUMAN AND TRANSLATIONAL IMMUNOLOGY (HTI) SECTION OF THE IMMUNOBIOLOGY DEPARTMENT AT YALE UNIVERSITY SCHOOL OF MEDICINE. THE TITLE OF HIS TALK IS ?¿¿UNRAVELING AND CORRECTING DEFECTS OF T CELL TOLERANCE IN IMMUNE DEFICIENCY: RAG DEFECTS AS A MODEL?¿¿.  THE IMMUNOLBIOLOGY DEPARTMENT AGREES TO PROVIDE ROUNDTRIP TRAIN FARE, LODGING AND MEALS (DINNER ON THE 8TH, BREAKFAST LUNCH AND DINNER ON THE 9TH, AND BREAKFAST ON THE 10TH). THIS TRAVEL HAS BEEN APPROVED IN NTPS. IN COMPLIANCE WITH FEDERAL REGULATIONS, NO HONORARIUM WILL BE ACCEPTED AND NO FEDERAL FUNDS WILL BE USED. LODGING IS OVER PER DIEM, AND SPONSOR CONFIRMED SPONSOR WILL BE PROVIDING IN-KIND LODGING VALUED AT $219 WHICH IS 197% OF THE GOVERNMENT LODGING ALLOWANCE OF $111 FOR NEW HAVEN, CT. THIS PERCENTAGE FALLS WITHIN THE 300% THRESHOLD ALLOWED BY THE FEDERAL PER DIEM RATE. THE SPONSOR HAS CONFIRMED THAT ALL OTHER FEDERAL OR NON-FEDERAL PARTICIPANTS WILL BE PROVIDED WITH THE SAME OR SIMILAR ACCOMMODATIONS.  
WAITING ON ETHICS APPROVAL AS OF 3/28/19. ACELA JUSTIFICATION: SPONSOR IS PROVIDING A BUSINESS CLASS TICKET SO THAT DR. NOTARANGELO CAN SEE PATIENTS THE MORNING OF APRIL 8 AND ARRIVE IN TIME FOR A DINNER MEETING IN NEW HAVEN THE SAME EVENING, AND ON THE 4/10 HE WILL LEAVE FIRST THING THE MORNING SO THAT HE CAN ARRIVE FOR A 3PM MEETING AT NIH, BETHESDA. 
 LATE JUSTIFICATION: THERE WAS A RE-ORGANIZATION OF PROGRAM STAFF TO VARIOUS SECTIONS, WHICH CAUSED A DELAY IN THE PREPARATION.  ALSO, TRAVEL PLANNER JUST FINISHED WITH 9 TRAVELS (4 SPONSORED) TO THE SAME CONFERENCE.  THIS DELAYED PREPARATION FOR OTHER TRAVELS.</t>
  </si>
  <si>
    <t>DR. NOTARANGELO HAS BEEN INVITED BY THE CENTER FOR INHERITED BLOOD DISORDERS (CIBD) TO PARTICIPATE IN THE CLINICAL IMMUNOLOGY SPECIAL INTEREST GROUP WORKSHOP ON MAY 4, 2019 AT THE 2019 AMERICAN SOCIETY OF PEDIATRIC HEMATOLOGY AND ONCOLOGY (ASPHO) CONFERENCE IN NEW ORLEANS, LA.  THERE WILL BE A 45 MINUTE DISCUSSION THAT FOCUSES ON THE PRACTICAL ASPECTS OF OF "WORKING UP" PATIENTS WITH PRIMARY IMMUNODEFICIENCY PRESENTING WITH IMMUNE DYSREGULATION.  CIBD WILL PROVIDE THE FOLLOWING GOOD OR SERVICES IN-KIND: ROUND TRIP ECONOMY AIRFARE, LODGING FOR 1 NIGHT, AND REGISTRATION TO THE CONFERENCE.  SPONSOR WILL BE PROVIDING IN-KIND LODGING VALUED AT $444.37 WHICH IS 362% OF THE GOVERNMENT LODGING ALLOWANCE OF $161 FOR NEW ORLEANS, LA.  THE SPONSOR HAS CONFIRMED THAT ALL OTHER FEDERAL OR NON-FEDERAL PARTICIPANTS WILL BE PROVIDED WITH THE SAME OR SIMILAR ACCOMMODATIONS. NO US FEDERAL FUNDS WILL BE USED AND NO HONORARIUM WILL BE PROVIDED.  IN COMPLIANCE WITH FEDERAL REGULATION, NO FEDERAL FUNDS ARE BEING USED AND NO HONORARIUMS WILL BE PROVIDED.  ATTENDANCE TO THE 2019 ASPHO CONFERENCE HAS BEEN APPROVED BY NIAID IN THE NTPS FOR DR. NOTARANGELO.  ODA APPROVAL PENDING AS OF 4/3/19, ONCE APPROVED, DOCUMENTATION WILL BE UPLOADED.  LATE JUSTIFICATION:  TRAVEL PLANNER JUST FINISHED WITH 9 TRAVELS TO CIS 2019 (4 WERE SPONSORED) AND THIS CAUSED A DELAY IN PREPARATION FOR OTHER TRAVELS.  FLIGHT AND HOTEL CONFIRMATION WAS RECEIVED FROM SPONSOR ON 4/2/19.  PLEASE SEE LATE JUSTIFICATION MEMO ATTACHED.</t>
  </si>
  <si>
    <t>CENTER FOR INHERITED BLOOD DIS</t>
  </si>
  <si>
    <t>DR. NOTARANGELO HAS BEEN INVITED BY THE ITALIAN SOCIETY OF IMMUNOLOGY, CLINICAL IMMUNOLOGY, AND ALLERGY (SIICA) TO BE THE KEYNOTE SPEAKER AND GIVE A TALK ENTITLED, "(RE)DISCOVERING PRIMARY IMMUNE DEFICIENCIES," AT THE 5TH ANNUAL CONFERENCE OF TRANSLATIONAL MEDICINE ON PATHOGENESIS AND THERAPY OF IMMUNE-MEDIATED DISEASES TO BE HELD IN MILAN, ITALY FROM MAY 16-18, 2019.   SPONSOR IS PROVIDING IN-KIND ROUND-TRIP ECONOMY AIRFARE, LODGING 5/15-5/19 (4 NIGHTS), LUNCH AND DINNER ON 5/16, 5/17, 5/18, AND COMPLIMENTARY REGISTRATION TO THE CONFERENCE.  THEN DR. NOTARANGELO WILL TAKE A TRAIN TO FLORENCE, ITALY TO GIVE A TALK, "FROM IMMUNODEFICIENCY TO AUTOIMMUNITY," AND PARTICIPATE IN THE EUROPEAN ADVANCED COURSE-FLORENCE OF THE FEDERATION OF CLINICAL IMMUNOLOGY SOCIETIES (FOCIS) FROM MAY 19-21, 2019.  SPONSOR IS PROVIDING IN-KIND TRAIN TICKET FROM MILAN TO FLORENCE, LODGING 5/19-5/21 (2 NIGHTS), LUNCH AND DINNER ON 5/19 AND 5/20, LUNCH ONLY ON 5/21, AND COMPLEMENTARY REGISTRATION TO THE CONFERENCE.  DR. NOTARANGELO WILL BE ARRIVING IN MILAN ON 5/13 AND HAS MADE ALTERNATE ARRANGEMENTS TO STAY WITH FAMILY OVER THE WEEKEND AT NO COST TO THE GOVERNMENT.  IN COMPLIANCE WITH FEDERAL REGULATION, NO HONORARIUM WILL BE PROVIDED, AND NO FEDERAL FUNDS ARE BEING USED FOR THE PAYMENT OF TRAVEL EXPENSES.  TRAVEL EXPENSES ARE DERIVED FROM SPONSORS AND REGISTRATION FEES.  CONFERENCES AND TRAVELER IS APPROVED VIA NTPS.  ODA APPROVAL PENDING AS OF 4/29/19.  ONCE APPROVED WILL ATTACH TO DOCUMENT.  LATE JUSTIFICATION - SPONSORS WERE DELAYED IN PROVIDING LOI, RECEIVED ON 4/24/19.  SEE LATE JUSTIFICATION MEMO. GOVERNMENT PASSPORT MISPLACED BY FOGARTY, SO THE TRAVELER WILL UTILIZE HIS PERSONAL PASSPORT FOR THIS TRAVEL.  PASSPORT 488510328 AND EXPIRATION 11/18/23.</t>
  </si>
  <si>
    <t>iTALIAN SOCIETY OF IMMUNOLOGY</t>
  </si>
  <si>
    <t>05/12/2019 -05/21/2019</t>
  </si>
  <si>
    <t>DR. NOTARANGELO HAS BEEN INVITED TO GIVE A SEMINAR FOR THE TRI-INSTITUTIONAL &amp; MICROBIAL PATHOGENESIS PROGRAM RESEARCH SEMINAR SERIES AT THE SLOAN KETTERING INSTITUTE ON JUNE 3, 2019. THIS TRAVEL HAS BEEN APPROVED IN NTPS. IN COMPLIANCE WITH FEDERAL REGULATION, NO HONORARIUM WILL BE PROVIDED, AND NO FEDERAL FUNDS ARE BEING USED FOR THE PAYMENT OF TRAVEL EXPENSES. TRAVEL EXPENSES ARE DERIVED FROM UNRESTRICTED ROCKEFELLER UNIVERSITY FUNDS ALLOCATED TO SUPPORT LECTURES. ROCKEFELLER UNIVERSITY HAS AGREED TO PAY FOR THE R/T TRAIN FARE, 2 NIGHTS OF LODGING, DINNER ON THE 2ND AND TAXIS WHILE IN NEW YORK.  AS OF 5/13/19 WE ARE STILL WAITING ON ETHICS APPROVAL.  LATE JUSTIFICATION: TRAVEL PLANNER IS OVERWHELMED WITH TRAVEL, AND HAVING TROUBLE CATCHING UP TO BE ABLE TO SUBMIT IN TIME.  LATE MEMO ATTACHED.</t>
  </si>
  <si>
    <t>DR. NOTARANGELO HAS BEEN INVITED TO GIVE A TALK, "NOVEL INSIGHTS INTO DEFECTS OF T CELL AND THYMUS DEVELOPMENT," AS PART OF THE UNIVERSITY OF COLORADO SCHOOL OF MEDICINE, DEPARTMENT OF IMMUNOLOGY AND MICROBIOLOGY 2018-2019 SEMINAR SERIES TO BE HELD IN DENVER COLORADO ON JUNE 7, 2019.  THE DEPARTMENT OF IMMUNOLOGY AND MICROBIOLOGY AGREE TO PROVIDE THE FOLLOWING IN-KIND:  ROUNDTRIP ECONOMY AIRFARE, 2 NIGHTS OF LODGING,  ROUNDTRIP GROUND TRANSPORTATION.  AND SOME MEALS (LUNCH AND DINNER ON 6/7/19).  IN COMPLIANCE WITH FEDERAL REGULATION, NO HONORARIUM WILL BE PROVIDED, AND NO FEDERAL FUNDS ARE BEING USED FOR THE PAYMENT OF TRAVEL EXPENSES.  TRAVEL EXPENSES ARE DERIVED FROM THE STATE OF COLORADO GENERAL FUNDS ALLOCATED TO THE DEPARTMENT OF IMMUNOLOGY AND MICROBIOLOGY BY THE SCHOOL OF MEDICINE DEAN'S OFFICE.  THIS TRAVEL IS APPROVED IN NTPS.  WAITING ON ETHICS APPROVAL AS OF 5/21/19.  LATE JUSTIFICATION: TRAVEL PLANNER IS CATCHING UP WITH TRAVELS.  LATE MEMO ATTACHED.</t>
  </si>
  <si>
    <t>DR. NOTARANGELO HAS BEEN INVITED TO SPEAK AT THE 43RD CCMC ANNUAL SCIENTIFIC CONFERENCE ON JUNE 25, 2019 IN NIAGARA FALLS, ONTARIO, CANADA. THIS WILL BENEFIT THE GOVERNMENT BY ALLOWING ME TO MEET WITH IMMUNOLOGISTS TO DISCUSS CUTTING EDGE RESEARCH IN THE FIELD OF IMMUNOLOGY, PUBLICIZE OUR RESEARCH FINDINGS IN THE NEW DISEASE WE HAVE DISCOVERED, AND ESTABLISH NEW SCIENTIFIC COLLABORATIONS WITH OTHER ATTENDEES. IN COMPLIANCE WITH FEDERAL REGULATIONS NO HONORARIUM WILL BE ACCEPTED AND NO FEDERAL FUNDS WILL BE USED. THE SPONSOR WILL BE PROVIDING R/T AIRFARE, LODGING, REGISTRATION FEE, GROUND TRANSPORTATION IN CANADA AND BREAKFAST, LUNCH AND DINNER THE DAY OF THE CONFERENCE. THIS TRAVEL IS APPROVED IN NTPS.  ETHICS APPROVAL GRANTED ON JUNE 4, 2019.  LATE JUSTIFICATION: TRAVEL PLANNER IS CATCHING UP WITH TRAVELS.  LATE MEMO ATTACHED.</t>
  </si>
  <si>
    <t>CANADIAN COLLEGE OF MEDICAL GE</t>
  </si>
  <si>
    <t>DR. NOTARANGELO HAS BEEN INVITED AS A SPEAKER TO GIVE A TALK ENTITLED, "THE EXTENDED PHENOTYPE AND IMMUNOPATHOLOGY OF HUMAN RAG DEFICIENCY," AT THE 2019 ANNUAL CONGRESS OF THE SWISS SOCIETY FOR ALLERGY AND IMMUNOLOGY (SSAI) TO BE HELD IN LUGANO, SWITZERLAND FROM SEPT. 5-7, 2019.  THE MEETING WILL BE JOINTLY ORGANIZED WITH THE VIRAL IMMUNITY SYMPOSIUM, TAKING PLACE ON SEPT. 7, 2019.  IN COMPLIANCE WITH FEDERAL REGULATION, NO HONORARIUM WILL BE PROVIDED AND NO FEDERAL FUNDS ARE BEING USED FOR THE PAYMENT OF TRAVEL EXPENSES. THE SPONSOR IS PROVIDING IN-KIND; ROUND TRIP ECONOMY AIRFARE TO MILAN, ROUNDTRIP TRAIN/BUS FROM MILAN TO LUGANO; 2 NIGHTS LODGING (9/4 AND 9/5), AND COMPLIMENTARY REGISTRATION. THE FOLLOWING MEALS ARE PROVIDED BY MEETING: L &amp; D ON 9/5, L ON 9/6.  TRAVELER HAS MADE ALTERNATE LODGING ARRANGEMENTS DURING HIS TIME IN MILAN, ITALY AT NO COST TO THE GOVERNMENT.  NTPS APPROVED BY NIAD ON 8/21/19.  PENDING:  ODA APPROVAL AS OF 8/22/19. LATE JUSTIFICATION:  TRAVEL PLANNER COMPLETELY OVERLOOKED THIS TRAVEL UNTIL WAS ASKED ABOUT IT ON 8/20/19.  WE HAVE BEEN SHORT ON ADMIN SUPPORT AND HAVE BEEN COVERING MORE THAN OUR USUAL WORKLOAD.  LATE JUSTIFICATION MEMO HAS BEEN ATTACHED TO THE RECEIPT DOCUMENTATION.</t>
  </si>
  <si>
    <t>LUGANO, , CHE</t>
  </si>
  <si>
    <t>SWISS SOCIETY FOR ALLERGOLOGY</t>
  </si>
  <si>
    <t>09/03/2019 -09/08/2019</t>
  </si>
  <si>
    <t>DR. NOTARANGELO HAS BEEN INVITED TO GIVE A TALK AT THE UNIVERSITY OF BRITISH COLUMBIA AT THE DEPT. OF PEDIATRIC GRAND ROUNDS IN VANCOUVER, CANADA. HE WIL ALSO MEET WITH FELLOW IMMUNOLOGISTS TO DISCUSS CUTTING EDGE RESEARCH IN THE FIELD OF IMMUNOLOGY, PUBLICIZE THE IDGS RESEARCH FINDINGS IN THE NEW DISEASE THEY HAVE DISCOVERED, AND ESTABLISH NEW SCIENTIFIC COLLABORATIONS WITH OTHER ATTENDEES. THE GROUND ROUNDS WILL BE HELD FORM SEPT. 26 - 28, 2019. IN COMPLIANCE WITH FEDERAL REGULATION, NO HONORARIUM WILL BE PROVIDED, AND NO FEDERAL FUNDS ARE BEING USED FOR THE PAYMENT OF TRAVEL EXPENSES. THE SPONSOR WILL PROVIDE THE FOLLOWING IN-KIND: ROUND TRIP AIRFARE, LODGING 9/26 - 9/28, DINNER ON 9/27, AND TRANSPORTATION TO AND FROM THE HOSPITAL.  TRAVEL APPROVED IN THE NTPS 7/17/19. WOULD NOT ALLOW ME TO UPDATE THE PASSPORT # AND EXPIRATION ON THE NFT SO PLEASE USE THE FOLLOWING FOR HIM: 821799548 - EXPIRES MARCH 23, 2022.</t>
  </si>
  <si>
    <t>UNIVERSITY OF BRITISH COLUMBIA</t>
  </si>
  <si>
    <t xml:space="preserve">NUSSENZWEIG, ANDRE </t>
  </si>
  <si>
    <t>APRIL 13 AND 14 DR. NUSSENZWEIG WILL MEET WITH DR.  BARRY P. SLECKMAN TO SHARE CURRENT RESEARCHES AND DISCUSS FUTURE COLLABORATIONS. HOTEL NOT NECESSARY FOR THESE DAYS AS FRIENDS OF TRAVELER WILL PROVIDE LODGING IN THEIR RESIDENCE. APRIL 15-16 TRAVELER INVITED TO GIVE A SEMINAR AT THE GENETICS AND DEVELOPMENT DEPARTMENTAL SEMINAR SERIES, COLUMBIA UNIVERSITY IN NEW YORK. SPONSOR PAYS IN-KIND ROUND TRIP TRAIN TICKET DC-NEW YORK, TWO NIGHTS HOTEL APRIL 15-16, 2019 AND LUNCH APRIL 15 (WITH SPONSOR) AND 16 (SEMINAR DAY). THERE ARE NOT HOTEL TAXES DUE TO SPONSOR IS TAX EXEMPT. TRAVELER REQUEST FOR THE NIGHT OF APRIL 16, APPROVAL OF ACTUARIAL SUBSISTENCE FOR SPONSOR IN KIND LODGING VALUED AT DAILY RATE WHICH IS 102.45% OF THE GOVERNMENT ALLOWANCE OF $253.00 THIS PERCENTAGE FALLS WITHIN THE 300% THRESHOLD ALLOWED BY THE FTR. THE SPONSOR HAS NOTED THAT ALL OTHER NONFEDERAL PARTICIPANTS WILL BE PROVIDED WITH THE SAME ACCOMMODATION.ENTERED IN STEPS 2/25/19.</t>
  </si>
  <si>
    <t>04/12/2019 -04/17/2019</t>
  </si>
  <si>
    <t>1. APRIL 30-MAY 2 TRAVELER INVITED TO PARTICIPATE AND DELIVER A LECTURE IN THE 18TH. ATAXIA-TELANGIECTASIA WORKSHOP (ATW) TO BE HELD IN HOUSTON, TX. FLIGHT DC-HOUSTON APRIL 30TH. BOOKED WITH OMEGA AND TO BE PAID BY LGI, ATTACHED AIRPORT-COST COMPARISON. IN-KIND: REGISTRATION FEE, ACCOMMODATION (APRIL 30, MAY 1-2), ACCOMMODATION APRIL 30, MAY 1 AND 2 (THREE NIGHTS) AND MEALS (D ON MAY 1, B-L-D ON MAY 2). TRAVELER REQUEST APPROVAL OF ACTUARIAL SUBSISTENCE FOR SPONSOR IN KIND LODGING VALUED AT DAILY RATE OF $149.00 FOR THREE NIGHTS (APRIL 30, MAY 1 AND 2) WHICH IS 113.74% OF THE GOVERNMENT ALLOWANCE OF $131.00 THIS PERCENTAGE FALLS WITHIN THE 300% THRESHOLD ALLOWED BY THE FTR.  CTPS APPROVAL ATTACHED. 2.   MAY 3 TRAVELER INVITED BY DR. NIMA MOSAMMAPARAST (WASHINGTON UNIVERSITY ST. LOUIS) TO DISCUSS POTENTIAL COLLABORATION. MAY 4-5 TRAVELER INVITED AS A KEYNOTE SPEAKER AT THE 21ST. ANNUAL MIDWEST DNA REPAIR SYMPOSIUM IN ST. LOUIS, MO. IN-KIND: FLIGHT HOUSTON-ST. LOUIS MAY 3 AND ST. LOUIS-DC MAY 5, REGISTRATION FEE, ACCOMMODATION (MAY 3-4), GROUND TRANSPORTATION AND MEALS (B-L-D ON MAY 4 AND B ON MAY 5).TRAVELER REQUEST APPROVAL OF ACTUARIAL SUBSISTENCE FOR SPONSOR IN KIND LODGING VALUED AT $153.00 DAILY RATE FOR TWO NIGHTS (MAY 3-4) WHICH IS 115.03% OF THE GOVERNMENT ALLOWANCE OF $133.00 THIS PERCENTAGE FALLS WITHIN THE 300% THRESHOLD ALLOWED BY THE FTR. THE SPONSOR HAS NOTED THAT ALL OTHER NONFEDERAL PARTICIPANTS WILL BE PROVIDED WITH THE SAME ACCOMMODATIONS. CTPS APPROVAL ATTACHED</t>
  </si>
  <si>
    <t>HOUSTON METHODIST RESEARCH INS</t>
  </si>
  <si>
    <t>04/30/2019 -05/05/2019</t>
  </si>
  <si>
    <t>1. MAY 14-15 TRAVELER INVITED TO GIVE A SEMINAR AT THE INSTITUT DE BIOLOGIE DE L?¿¿ECOLE NORMALE SUPERIEURE (IBENS) IN PARIS. IN-KIND: ACCOMMODATION (MAY 14-15) AND MEALS (D- ON MAY 14 AND L-ON MAY 15). STEPS ENTERED 3/28/192.        2. MAY 16-17 TRAVELER INVITED TO GIVE A SEMINAR AT THE INTITUT DE GENETIQUE ET DE BIOLOGIE MOLECUALAIRE ET CELLULAIRE (IGBMC) IN STRASBOURG. IN-KIND: ACCOMMODATION (MAY 16-17), ROUND TRIP TRAIN TICKET PARIS-STRASBOURG-PARIS MAY 16-18, GROUND TRANSPORTATION ROUND TRIP FROM STRASBOURG TRAIN STATION TO IGBMC AND MEALS (D ON MAY 16 AND L ON MAY 17). STEPS ENTERED 3/28/19. 3. 3.        MAY 18-19 TRAVELER INVITED BY DR. LUDOVIC DERIANO TO DISCUSS POTENTIAL COLLABORATION. 4. MAY 20-21 TRAVELER INVITED TO SPEAK AT THE MECHANISMS AND CONSEQUENCES OF CHROMOSOMAL TRANSLOCATIONS IN CANCER MEETING TO BE HELD AT THE INSTITUTE PASTEUR IN PARIS. HOTEL BOOKED BY SPONSOR, MAY 18 WILL BE PAID BY NIH. IN-KIND: ACCOMMODATION (MAY 19-20), REGISTRATION FEE, ROUND PLANE TICKET DC-PARIS-DC MAY 13-MAY 25 AND MEALS (L-ON MAY 20). CTPS APPROVAL ATTACHED BUT NOTICE THE DATE REQUESTED ON THE CTPS WAS APRIL 13 AND DATES CHANGED TO MAY 20-21. 5. 5.        MAY 21-24 TRAVELER INVITED AS A KEYNOTE SPEAKER AT THE 13TH. 3R MEETING TO BE HELD AT PRESQU?¿¿ILE DE GIENS, FRANCE IN MAY 21-24. IN-KIND: ROUND TRIP TRAIN TICKET PARIS-TOULON-PARIS MAY 21-24, GROUND TRANSPORTATION ROUND TRIP FROM TOULON TRAIN STATION TO PRESQU?¿¿ILE DE GIENS, MAY 21-24 AND REGISTRATION FEE. REGISTRATION FEE INCLUDES ACCOMMODATION MAY 21, 22 AND 23 AND MEALS (D ON MAY 21, B-L-D ON MAY 22 AND 23 AND B ON MAY 24). THIS TRAVEL IS CONTINGENT UPON CTPS APPROVAL AND CR/FUNDS APPROPRIATION. LATE CTPS SUBMITTED MARCH 4. 6. MAY 24 HOTEL BOOKED WITH OMEGA AND TO BE PAID BY NIH AS LAYOVER NIGHT. 7. MAY 25 FLIGHT BACK TO WASHINGTON DC. 8. VISA REQUESTED TO FIC (JEFF CHEN). HTSOS COMPLETED, ATTACHED</t>
  </si>
  <si>
    <t>CNRS UNIVERSITY OF STRASBOURG</t>
  </si>
  <si>
    <t>05/13/2019 -05/25/2019</t>
  </si>
  <si>
    <t>ECOLE NORMALE SUPERIEURE PARIS</t>
  </si>
  <si>
    <t>INSTITUT DE GENETIQUE ET DE BI</t>
  </si>
  <si>
    <t>DR. NUSSENZWEIG HAS BEEN INVITED TO SPEAK AT THE COLD SPRING HARBOR LABORATORY (CSHL), CONFERENCE ON EUKARYOTIC DNA REPLICATION AND GENOME MAINTENANCE TO BE HELD FROM SEPTEMBER 3-7 AT COLD SPRING HARBOR, NY. REGISTRATION FEE ALL INCLUSIVE WAIVED. REGISTRATION FEE INCLUDES ACCOMMODATION (SEPT. 3-6) AND MEALS: D-ON SEPT. 3, B-L-D ON SEPT. 4, 5, 6 AND B-ON SEPT. 7. ROUND TRIP TRAIN BOOKED WITH OMEGA.</t>
  </si>
  <si>
    <t>NUTMAN, THOMAS B</t>
  </si>
  <si>
    <t>TO ATTEND AND PRESENT A SEMINAR ENTITLED "TARGETING FILARIAL KINASES FOR MACRO AND MICROFILARICIDAL ACTIVITY WITH ORALLY AVAILABLE APPROVED KINASE INHIBITORS: FROM IN VITRO STUDIES TO HUMAN TRIALS" AT THE MOLECULAR HELMINTHOLOGY: AN INTEGRATED APPROACH MEETING FOR ELSEVIER LTD IN SAN ANTONIO, TEXAS.
DATES:  4/7/19 TO 4/10/19.
SPONSOR WILL COVER:  LODGINGS, REGISTRATION AND SOME MEALS - IN KIND.  ALL OTHER EXPENSES WILL BE COVERED THE LAB CAN.</t>
  </si>
  <si>
    <t>TO PARTICIPATE IN THE ASTMH UPDATE COURSE AT THE METRO TORONTO CONVENTION CENTER IN TORONTO, CANADA.
DATES:  6/12/19 TO 6/13/19.
SPONSOR COVERING AIRFARE, LODGINGS AND SOME MEALS - IN KIND.
ALL OTHER EXPENSES WILL BE COVERED WITH THE LAB CAN.
SPONSOR AGREES WITH THIS:  SPONSOR WILL BE PROVIDING IN-KIND LODGINGS VALUED AT $325.00 WHICH IS 120.81% OVER THE GOVERNMENT LOADING ALLOWANCE OF $269.00 FOR TORONTO, CA.  THIS PERCENTAGE FALLS WITHIN THE 300% THRESHOLD ALLOWED BY THE FEDERAL PER DIEM RATE.  THE SPONSOR HAS CONFIRMED THAT ALL OTHER FEDERAL OR NON-FEDERAL PARTICIPANTS WILL BE PROVIDED WITH THE SAME OR SIMILAR ACCOMMODATIONS.  NO US FEDERAL FUNDS WILL BE USED, AND NO HONORARIUM WILL BE PROVIDED</t>
  </si>
  <si>
    <t>AMERICAN SOCIETY OF TROPICAL M</t>
  </si>
  <si>
    <t>06/12/2019 -06/13/2019</t>
  </si>
  <si>
    <t>DR. NUTMAN WILL PARTICIPATE, SERVE AS TEMPORARY ADVISOR, I'M THE WHO LOA LOA MEETING TO BE HELD IN BRAZZAVILLE, REPUBLIC OF CONGO.
DATES OF MEETING:  6/24/19 TO 6/26/19
SPONSORING COVERING: LODGINGS, SOME MEALS AND SOME INCIDENTAL GROUND TRANSPORTATION IN CONGO - IN KIND.
EXPENSES NOT COVERED BY SPONSOR WILL BE COVERED BY THE LAB CAN (MEALS ON 1ST AND LAST DAY, INCIDENTALS FOR 4 DAYS AND UBERS/TAXI'S...)</t>
  </si>
  <si>
    <t>O'CONNELL, ELISE M</t>
  </si>
  <si>
    <t>DR. ELISE O'CONNELL WILL PARTICIPATE/PRESENT SEMINAR ENTITLED "CYSTICERCOSIS AND ECHINOCOCCOSIS AT THE TROPICAL MEDICINE UPDATE FOR SAVVY CLINICIANS MEETING FOR UCLA OFFICE ON CONTINUING MEDICAL EDUCATION IN LOS ANGELES, CA.
DATES:  9-13-19 TO 9-15-19
SPONSOR WILL COVER:  AIRFARE, HOTEL AND SOME MEALS - IN KIND. ALL OTHER EXPENSES NOT COVERED BY SPONSOR WILL GO TO THE LAB CAN.
SPONSOR AGREES:  SPONSOR WILL BE PROVING IN-KIND LODGINGS VALUED AT $269.00 WHICH IS 149.44% OVER THE GOVERNMENT LOADING ALLOWANCE OF $180.00 FOR LOS ANGELA, CA.  THIS PERCENTAGE FALLS WITHIN THE 300% THRESHOLD ALLOWED BY THE FEDERAL PER DIEM RATE.  THE SPONSOR HAS CONFIRMED THAT ALL OTHER FEDERAL OR NON-FEDERAL PARTICIPANTS WILL BE PROVIDED WITH THE SAME OR SIMILAR ACCOMMODATIONS.  NO US FEDERAL FUNDS WILL BE USED, AND NO HONORARIUM WILL BE PROVIDED. 
WILL UPLOAD THE HOTEL CONFIRMATION ONCE WE RECEIVE.</t>
  </si>
  <si>
    <t>O GRADY, NAOMI P</t>
  </si>
  <si>
    <t>DR. O'GRADY HAS BEEN INVITED TO SPEAK AT THE NORTHERN CALIFORNIA VASCULAR ACCESS NETWORK MEETING IN SACRAMENTO, CALIFORNIA. THE SPONSOR WILL PAY FOR HER HOTEL AND LODGING IN-KIND. * THIS AUTHORIZATION WILL BE AMENDED BEFORE THE VOUCHER IS COMPLETE TO REFLECT SPONSORED TRAVEL. AT THIS TIME THE SPONSOR INFORMATION IS NOT UPLOADED INTO THE NBS CGE SYSTEM.
SATURDAY IS A NON-DUTY DAY.</t>
  </si>
  <si>
    <t>SACRAMENTO, CA, US</t>
  </si>
  <si>
    <t>NORTHERN CALIFORNIA VASCULAR A</t>
  </si>
  <si>
    <t>OH, APRIL Y</t>
  </si>
  <si>
    <t>DR. OH IS INVITED TO SPEAK AT THE AMERICAN INSTITUTE FOR CANCER RESEARCH (AICR) CONFERENCE ON DIET, OBESITY, PHYSICAL ACTIVITY AND CANCER, BEING HELD IN CHAPEL HILL, NC ON MAY 15-17, 2019.  IN-KIND:  AIRFARE, LODGING (NO BREAKFAST), AND REGISTRATION (INCLUDES MEALS).  DR. OH WILL PRESENT: APPLYING IMPLEMENTATION SCIENCE ACROSS THE CANCER CONTINUUM,  IN A SESSION ENTITLED: DISSEMINATION AND IMPLEMENTATION SCIENCE-GETTING AMERICANS MOVING AND EATING BETTER.  DR. OH IS REQUESTING APPROVAL OF ACTUAL SUBSISTENCE FOR SPONSOR IN-KIND LODGING VALUED AT $219 WHICH IS 188% OF THE GOVERNMENT ALLOWANCE OF $116. THIS PERCENTAGE FALLS WITHIN THE 300% THRESHOLD BY THE FTR. THE SPONSOR HAS NOTED THAT ALL OTHER NON-FEDERAL PARTICIPANTS WILL BE PROVIDED WITH THE SAME ACCOMMODATIONS.</t>
  </si>
  <si>
    <t>AMERICAN INSTITUTE FOR CANCER</t>
  </si>
  <si>
    <t>05/14/2019 -05/17/2019</t>
  </si>
  <si>
    <t>OHAYON, JOAN M</t>
  </si>
  <si>
    <t>JOAN OHAYON HAS BEEN INVITED TO ATTEND THE ICONQUERMS LEADERSHIP SUMMIT HOSTED BY THE ACCELERATED CURE PROJECT IN BOSTON, MA ON SEPTEMBER 21-22, 2019.  THIS TRIP IS SPONSORED IN KIND BY THE ACCELERATED CURE PROJECT.  THEY ARE PROVIDING AIRFARE, ONE NIGHT OF LODGING, AND SOME MEALS IN KIND.  THERE IS NO REGISTRATION FEE.  THE ODA HAS BEEN APPROVED.  SPARC HAS BEEN APPROVED.</t>
  </si>
  <si>
    <t>ACCELERATED CURE PROJECT</t>
  </si>
  <si>
    <t>NURSE PRACTITIONER</t>
  </si>
  <si>
    <t>09/21/2019 -09/22/2019</t>
  </si>
  <si>
    <t xml:space="preserve">OH, YOUNGSUK </t>
  </si>
  <si>
    <t>DR. OH DOES NOT HAVE AN INTERNATIONAL PHONE NUMBER BUT WILL HAVE ACCESS TO HIS PERSONAL EMAIL AT YOH0273@YAHOO.COM.DR. OH HAS BEEN INVITED BY THE KOREAN SOCIETY OF HYPERTENSION (KSH), TO ATTEND AND PRESENT AT THE HYPERTENSION JEJU 2019 IN CONJUNCTION WITH THE 50TH SCIENTIFIC MEETING OF THE KSH WHICH WILL BE HELD IN LOTTE HOTEL, JEJU, KOREA ON MAY 17-18, 2019.</t>
  </si>
  <si>
    <t>KOREAN SOCIETY OF HYPERTENSION</t>
  </si>
  <si>
    <t>OKEEFE, BARRY R</t>
  </si>
  <si>
    <t>DR. O'KEEFE WILL FIRST TRAVEL TO MILAN, ITALY WHERE HE HAS BEEN INVITED TO ATTEND AND PRESENT A TALK AT THE 25TH INTERNATIONAL SYMPOSIUM ON GLYCOCONJUGATES, 8/25-31/2019.  THIS MEETING IS NOT SPONSORED. REGISTRATION FEE IN THE AMOUNT OF $731.48 PAID BY GOVERNMENT PURCHASE CARD. HE WILL TRAVEL FROM MILAN TO INNSBRUCK, AUSTRIA ON 8/31/2019 WHERE HE HAS BEEN INVITED TO ATTEND AND PRESENT A LECTURE AT THE 67TH ANNUAL MEETING OF THE SOCIETY FOR MEDICINAL PLANT AND NATURAL PRODUCT RESEARCH (GA), 9/1-5/2019.  THE GA HAS WAIVED DR. O'KEEFE'S REGISTRATION AND WILL PAY IN KIND FOR HIS LODGING 8/31-9/4/2019.  THIS REGISTRATION FEE INCLUDES LUNCH ON 9/1-4/2019 AND DINNER ON 9/2/19.</t>
  </si>
  <si>
    <t>SOCIETY FOR MEDICINAL PLANT AN</t>
  </si>
  <si>
    <t>08/23/2019 -09/05/2019</t>
  </si>
  <si>
    <t>OKO-ODOI, ANITA Y</t>
  </si>
  <si>
    <t>SPECIAL LOVE FRONT ROYAL VA
8/15/2019 - 8/17/2019</t>
  </si>
  <si>
    <t>OLIVE, MICHELLE M</t>
  </si>
  <si>
    <t>MICHELLE TO ATTEND AND PARTICIPATE AT THE GRC CONFERENCE IN NEWRY, ME. SPONSORSHIP FUNDS WILL BE DERIVED FROM BOTH THE GORDON RESEARCH CONFERENCE AND THE GORDON RESEARCH SEMINARS. SPONSOR WILL BE COVERING LODGING EXPENSES AS WELL AS MEALS FOR EACH DAY.THE CONFERENCE WILL BE HELD AT THE GRAND SUMMIT HOTEL ON JUNE 15-19, 2019. SHE WILL BE MODERATING A SESSION WHILE AT THE CONFERENCE. 
LATE JUSTIFICATION:
MICHELLE OLIVE?¿¿S TRAVEL IS BEING SPONSORED BY GORDON RESEARCH SEMINAR AND GORDON RESEARCH CONFERENCES. HER LOI DID NOT REFLECT THE EXPENSES THAT WERE PUT IN THE NBS SYSTEM. CORRECTION AND MODIFICATION OF M&amp;IE EXPENSES AS WELL AS REGISTRATION EXPENSES NEEDED TO BE ADJUSTED TO REFLECT THE DOLLAR AMOUNTS FROM GRC BEING SPONSORED. FINAL TRAVEL PLANNING AND REVIEW NEEDED TO BE RE-CERTIFIED BY TRAVELER AFTER DISCUSSION.</t>
  </si>
  <si>
    <t>OLIVER, BRIAN C</t>
  </si>
  <si>
    <t>TRAVEL TO HARVARD UNIVERSITY, TO SERVE AS A CHAIR, ON THE FLYBASE SCIENTIFIC ADVISORY BOARD (SAB) 2019, IN CAMBRIDGE, MA FROM 9/22-23/2018. SPONSOR IS PROVIDING IN-KIND LODGING AT LESS THAN THE GOVERNMENT RATE, FLIGHT (ONE-WAY FROM HOME) AND MEALS (D-9/22, B,L-9/23). NO ETHICS APPROVAL NEEDED, OFFICIAL DUTY APPROVAL ATTACHED. TRAVEL TO ATTEND THE 23RD EVOLUTIONARY BIOLOGY MEETING AT MARSEILLES, 9/24-27/2019. REGISTRATION FEE PAID VIA CHECK BY THE TRAVELER IN THE AMOUNT OF 430 EUROS ($481 USD). REGISTRATION FEE INCLUDES LUNCH 9/24-27, DINNER 9/24 AND 26. M &amp; IE ADJUSTED.  TRAVELER WILL FLY FROM BOSTON TO FRANCE FOR THE CONFERENCE.  
TRAVELER WILL STAY IN LOCATION DURING NON-DUTY DAYS 9/28-9/29 AND RETURN HOME ON 9/30. 
ACTUALS CHOSEN TO CHANGE LODGING AND MI AND E TO $0 FOR NON-DUTY DAYS. $0 WILL NOT SAVE UNLESS ACTUALS ARE CHOSEN. NFT INFORMATION
HOTEL 9/24-30/2019 INTERCONTINENTAL MARSEILLES
1 PLACE DAVIEL MARSEILLE FRANCE 13002
33 4 13424242 IN-COUNTRY POINT OF CONTACT
MRS MARIE-HELENE ROME ASSOCIATION FOR THE STUDY OF BIOLOGICAL EVOLUTION (AEEB) CITE DES ASSOCIATIONS - BOX 352 93, AVENUE DE LA CANEBIERE MARSEILLE 13001
MARIE-HELENE.ROME@UNIV-AMU.FR
04.13.55.11.28</t>
  </si>
  <si>
    <t>HARVARD UNIVERSITY CAMBRIDGE</t>
  </si>
  <si>
    <t>OLIVERO, OFELIA A</t>
  </si>
  <si>
    <t>DR. OFELIA WAS INVITED TO PRESENT FOR 'THE LATIN AMERICAN ASSOCIATION OF MUTAGENSIS, CARCINOGENSIS, AND ENVIROMENTAL TERATOGENSIS. OFELIA WILL BE HOSTING TWO DIFFERENT EVENT. FIRST EVENT WILL BE CALLED ' MENTORING FOR STUDENT; WORKSHOP' ON FRIDAY THE 26TH AND MENTORING FOR STUDENTS AND PROFESSIONALS' ON SATURDAY THE 27TH. THE EVENT WILL BE FROM APRIL 25, 26 AND THE 27TH IN ASUNCION, PARAGUAY. THE SPONSOR IS PAYING FOR THE REGISTRATION FEE IN KIND; AND LODGING IN KIND EXPENSE. THE AGENDA SHOWS, LUNCH WILL BE PROVIDED. NO US GOVERNMENT FUNDS WILL BE USED. NO HONORARIUM WILL BE PAID. LODGING IS NOT NEEDED FOR THE NIGHT OF THE 27TH SINCE OFELIA WILL BE CATCHING RED EYE FLIGHT AT 1AM ON THE MORNING OF THE 28TH. ( NOTE: 1-THE FLIGHT IS NON-CONTRACT CARRIER AND WILL CANCEL WITHIN 24 HOURS. I WILL RE-BOOK, IF NECESSARY ONCE THIS TRIP IS AUTHORIZED. 2-OFELIA DOES NOT NEED HOTEL ON THE NIGHT OF THE 27TH BECAUSE SHE IS CATCHING A RED EYE FLIGHT AT 1:00 AM ON THE 28TH.</t>
  </si>
  <si>
    <t>ASUNCION, , PRY</t>
  </si>
  <si>
    <t>LATIN AMERICAN ASSOCIATION OF</t>
  </si>
  <si>
    <t>OLIVIER, KENNETH N</t>
  </si>
  <si>
    <t>DR. KENNETH OLIVIER HAS BEEN INVITED TO SPEAK AT THE 2019 MOUNTAIN WEST CYSTIC FIBROSIS CONSORTIUM (MWCFC) HELD AT THE SOUTH POINT HOTEL IN LAS VEGAS, NEVADA ON MAY 10 ?¿¿ 11, 2019.  THE MOUNTAIN WEST CYSTIC FIBROSIS CONSORTIUM (SPONSOR) IS PAYING FOR RT AIRFARE, TWO NIGHTS OF LODGING, AND MEALS ON MAY 10TH  (BREAKFAST AND LUNCH), AND MAY 11TH (BREAKFAST). ALL OTHER NON-SPONSORED MEALS ON MAY 9TH, MAY 10TH AND MAY 11TH WILL BE REIMBURSED TO DR. OLIVIER USING LAB FUNDS FROM CAN# 8031795.  LODGING RATES PER NIGHT ARE NOT THE SAME AS THE SPONSORED IN-KIND RATES ARE $65 ON THE NIGHT OF MAY 9TH AND $115 ON THE NIGHT OF MAY 10TH.
TAXI?¿¿S DURING THE CONFERENCE WILL NOT BE NEEDED AS DR. OLIVIER WILL BE LODGING AT THE SAME LOCATION OF THE CONFERENCE. TAXIS TO THE AIRPORT AND RETURNING HOME FROM THE AIRPORT WILL BE REIMBURSABLE EXPENSES TO DR. OLIVIER. AS A SPEAKER OF THE CONFERENCE, REGISTRATION FEES ARE COMPLIMENTARY (WAIVED). CONFERENCE IS NOT IN THE CGE DROPDOWN MENU, THEREFORE DOMESTIC TRIP PURPOSE HAS BEEN SELECTED AND CAS APPROVAL IS PENDING.  THE MOUNTAIN WEST CYSTIC FIBROSIS CONSORTIUM CONFERENCE MEETS ON A YEARLY BASIS TO EXCHANGE IDEAS ON QUALITY IMPROVEMENT PROJECTS AND TO PROVIDE AN ADDITIONAL OPPORTUNITY FOR LEARNING FROM EXPERTS IN THE FIELD TO ALL TEAM MEMBERS FROM EACH CENTER.  THE CONFERENCE PROVIDES EDUCATIONAL OPPORTUNITIES TO ALL MEMBERS VIA MULTIPLE PRESENTATIONS.</t>
  </si>
  <si>
    <t>DR. KENNETH OLIVIER HAS BEEN INVITED TO SPEAK AND MODERATE A PANEL DISCUSSION ON INTERNATIONAL EPIDEMIOLOGY AT THE 2019 NTM &amp; BRONCHIECTASIS PHYSICIAN/PATIENT CONFERENCE HELD AT THE GAYLORD TEXAN RESORT IN GRAPEVINE, TEXAS ON MAY 17, 2019.  THE NTMIR (SPONSOR) IS PAYING FOR ONE NIGHT OF LODGING FOR THE NIGHT OF MAY 16TH, AND MEALS ON MAY 17TH (BREAKFAST AND LUNCH) IN-KIND.  DURING THIS SAME TRIP DR. KENNETH OLIVIER WILL BE ATTENDING TWO OTHER CONFERENCES/SYMPOSIUMS.  NEXT, DR. OLIVIER WILL BE ATTENDING THE 2019 FELLOWS TRACK SYMPOSIUM (FPS).  DR. OLIVIER WILL BE GIVING A PRESENTATION ON NON-TUBERCULOUS MYCOBACTERIAL INFECTIONS OF THE LUNG.  THE SYMPOSIUM WILL BE HELD AT THE SAME SITE AS THE AMERICAN THORACIC SOCIETY (ATS) CONFERENCE AT THE KAY BAILEY HUTCHISON CONVENTION CENTER IN DALLAS, TEXAS ON MAY 18, 2019.  THE AMERICAN THORACIC SOCIETY (SPONSOR) ON BEHALF OF THE FELLOWS TRACK SYMPOSIUM AND ARE PAYING FOR R/T AIRFARE, ONE NIGHT OF LODGING ON MAY 17TH AND MEALS ON MAY 18TH (BREAKFAST, LUNCH AND DINNER) IN-KIND. FINALLY, DR. OLIVIER WILL BE ATTENDING THE 2019 AMERICAN THORACIC SOCIETY (ATS) CONFERENCE FROM MAY18 ?¿¿ 22, 2019 HELD AT THE KAY BAILEY HUTCHISON CONVENTION CENTER IN DALLAS, TEXAS.  THIS PORTION OF THE TRAVEL IS NON-SPONSORED AND TRAVEL EXPENSES WILL BE REIMBURSED TO DR. OLIVIER.  ALL OTHER NON-SPONSORED MEALS ON MAY 16 ?¿¿ 22, 2019 WILL BE REIMBURSED TO DR. OLIVIER USING LAB FUNDS FROM CAN# 8031795.  TAXI?¿¿S DURING THE CONFERENCE WILL NOT BE NEEDED AS DR. OLIVIER WILL BE LODGING WITHIN WALKING DISTANCE OR AT THE SAME LOCATION OF EACH CONFERENCE SITE LOCATION. TAXIS TO THE AIRPORT AND RETURNING HOME FROM THE AIRPORT WILL BE REIMBURSABLE EXPENSES TO DR. OLIVIER. THERE ARE NO REGISTRATION FEES FOR THE FTS SYMPOSIUM AND THE NTM CONFERENCE REGISTRATION FEE WAS PAID FOR IN-KIND. THE ATS CONFERENCE REGISTRATION WAS PAID FOR THROUGH POTS.</t>
  </si>
  <si>
    <t>05/16/2019 -05/22/2019</t>
  </si>
  <si>
    <t>CAS APPROVED 7/11/2019. DR. KENNETH OLIVIER WILL BE SPEAKING AT THE 2019 PCD FOUNDATION MEETING, IN MINNEAPOLIS, MN, 8/21/2019-8/23/2019. HIS PRESENTATION IS TITLED, ?¿¿PCD MICROBIOLOGY?¿¿. THE PCD FOUNDATION WILL BE SPONSORING REGISTRATION, AIRFARE, LODGING, AND MEALS. THE CONFERENCE IS NOT YET LISTED WITHIN THE CONFERENCE TAB SO DOMESTIC WAS CHOSEN FOR THE TRIP PURPOSE.THE OFFICIAL HOTEL RESERVATION COULD NOT BE PROVIDED AT THIS TIME BUT THE CONFIRMATION NUMBER IS INCLUDED IN THE TRAVEL DOCUMENTS. SOME MEALS ARE INCLUDED WITH REGISTRATION. THE MEALS INCLUDED ARE- DINNER ON 8/20, BREAKFAST AND LUNCH ON 8/21, BREAKFAST AND LUNCH ON 8/22, AND BREAKFAST ON 8/23. DINNER ON 8/21 AND 8/22 ARE SPONSORED IN KIND AS WELL AS LUNCH ON 8/23.</t>
  </si>
  <si>
    <t>PRIMARY CILIARY DYSKINESIA FOU</t>
  </si>
  <si>
    <t>THIS TRAVEL IS NOT A CONFERENCE BECAUSE IT MEETS THE FOLLOWING MISSION EXEMPTION:  SITE AND TECHNICAL ASSISTANCE VISITS OF A SPECIFIC SITE OR SERIES OF SITES TO FULFILL A SPECIFIC PROGRAM?¿¿S OVERSIGHT OR ASSISTANCE REQUIREMENTS.
DR. KENNETH OLIVIER HAS BEEN INVITED TO ATTEND THE CF RDP FALL SITE VISIT AT NATIONAL JEWISH HEALTH TO BE HELD IN DENVER, COLORADO ON SEPTEMBER 13TH, 2019. NATIONAL JEWISH HEALTH IS SPONSORING AIRFARE, GROUND TRANSPORTATION, ONE NIGHT OF LODGING, AND SOME MEALS FROM SEPTEMBER 12-13, 2019. THE MEALS THAT ARE COVERED BY THE SPONSOR INCLUDE DINNER ON 9/12/19, AND BREAKFAST AND LUNCH ON 9/13/19. BREAKFAST AND LUNCH ON 9/12/19 AND DINNER ON 9/13/19 WILL BE REIMBURSED AT THE 3/4 RATE BY NHLBI. THERE IS NO FORMAL AGENDA AVAILABLE BUT THERE WILL BE A DINNER ON THURSDAY EVENING AND AN ALL DAY MEETING AT NJH ON  THE DAY OF THE SITE VISIT. THE COLORADO CF RDP BRINGS TOGETHER AN INTERDISCIPLINARY GROUP OF SCIENTISTS FROM ACROSS AFFILIATED INSTITUTIONS, WITH THE CENTRAL GOAL OF ADVANCING THE UNDERSTANDING OF NTM IN THE CF AIRWAY, WITHIN THE FRAMEWORK OF CF CENTER CARE, SPANNING ALL AGES AND STAGES OF DISEASE PROGRESSION.</t>
  </si>
  <si>
    <t>NATIONAL JEWISH HEALTH</t>
  </si>
  <si>
    <t>OMBRELLO, MICHAEL J</t>
  </si>
  <si>
    <t>DR. MICHAEL OMBRELLO INVITED GUEST SPEAKER AT THE AMERICAN COLLEGE OF RHEUMATOLOGY (ACR) 2019 BIOLOGIC CLASSIFICATION OF DISEASE CONSENSUS CONFERENCE BEING HELD MAY 10 - 11 IN ATLANTA, GEORGIA</t>
  </si>
  <si>
    <t>DR. MICHEL OMBRELLO WILL BE PARTICIPATING AS A PRYSM PLANNING COMMITTEE MEMBER IN THE 2020 PEDIATRIC RHEUMATOLOGY SYMPOSIUM (PRYSM) PLANNING MEETING TO BE HELD MAY 15 - 16 IN ATLANTA, GEORGIA.</t>
  </si>
  <si>
    <t>PEER REVIEWER REVIEWING APPLICATIONS RECEIVED BY THE RHEUMATOLOGY RESEARCH FOUNDATION 2021 CAREER DEVELOPMENT RESEARCH AWARDS IN THE TRANSLATIONAL CLINICAL AREA.  ?¿¿DR. OMBRELLO IS REQUESTING APPROVAL OF ACTUAL SUBSISTENCE FOR SPONSOR IN-KIND LODGING VALUED AT $169 WHICH IS 106% OF THE GOVERNMENT ALLOWANCE OF $159. THIS PERCENTAGE FALLS WITHIN THE 300% THRESHOLD ALLOWED BY THE FTR. THE SPONSOR HAS NOTED THAT ALL OTHER NON-FEDERAL PARTICIPANTS WILL BE PROVIDED WITH THE SAME ACCOMMODATIONS.?¿¿</t>
  </si>
  <si>
    <t>RHEUMATOLOGY RESEARCH FOUNDATI</t>
  </si>
  <si>
    <t>09/17/2019 -09/18/2019</t>
  </si>
  <si>
    <t>ONABAJO, OLUSEGUN O</t>
  </si>
  <si>
    <t>{LUP-10571-8381302} TRAVELER WILL BE PRESENTING A POSTER ENTITLED "THE UNFOLDED PROTEIN RESPONSE CONTRIBUTES TO ANTIPROLIFERATIVE AND PROAPOPTOTIC EFFECTS OF IFN-??4 IN HUMAN HEPATIC CELLS" AT THE AMERICAN ASSOCIATION OF IMMUNOLOGY (AAI) 2019 ANNUAL MEETING IN SAN DIEGO, CA FROM 05/09-05/13.  THE SPONSOR AAI, WILL COVER 3 NIGHTS LODGING IN-KIND AND WAIVE THE REGISTRATION FEE.  THE REGISTRATION IS NON-INCLUSIVE.  ALL OTHER EXPENSES, INCLUDING THE ADDITIONAL NIGHTS LODGING, WILL BE AT NIH EXPENSE. FOR THE HOTEL NIGHT OF 05/12- TRAVELER WILL COVER THE DIFFERENCE OF THE ACTUAL ROOM COST OF $199 AND THE PER DIEM ALLOWED OF $174 AT HIS OWN EXPENSE.
DR. OLUSEGUN ONABAJO IS REQUESTING APPROVAL OF ACTUAL SUBSISTENCE FOR SPONSOR IN-KIND LODGING VALUED AT $199 WHICH IS 114% OF THE GOVERNMENT ALLOWANCE OF $174. THIS PERCENTAGE FALLS WITHIN THE 300% THRESHOLD ALLOWED BY THE FTR.  THE SPONSOR HAS NOTED THAT ALL OTHER NON-FEDERAL PARTICIPANTS WILL BE PROVIDED WITH THE SAME ACCOMMODATIONS.</t>
  </si>
  <si>
    <t>05/08/2019 -05/14/2019</t>
  </si>
  <si>
    <t>OPPENHEIM, JOOST J</t>
  </si>
  <si>
    <t>TRAVELER INVITED TO GIVE LECTURE AND PARTICIPATE AS A KEYNOTE SPEAKER AT THE INT?¿¿L CONFERENCE ON IMMUNITY AND IMMUNOCHEMISTRY (ICHEM-2019), SAN FRANCISCO, CALIFORNIA, 06/30 TO 07/04/2019. SPONSOR TO COVER LODGING (INCLUDES BREAKFAST 7/1-3), AND WAIVED REGISTRATION FEE ($649/IN KIND, INCLUDES LUNCHES ON 7/1-3).  NCI TO COVER ALL OTHER COSTS.</t>
  </si>
  <si>
    <t>CHIEF LMI</t>
  </si>
  <si>
    <t>SPONSORED TRAVEL: PRESENTING: INVITED TO GIVE LECTURE AND PARTICIPATE ON EXPERT SPEAKER PANEL AT MEETING, 2ND ANNUAL NEXT GEN IMMUNO-ONCOLOGY CONGRESS, FROM SEPTEMBER 18-20, 2019. DR. OPPENHEIM'S PARTICIPATION WILL "ASSIST WITH EFFORTS TO CREATE A LEARNING PLATFORM FOR THE IMMUNE-ONCOLOGY PROFESSIONALS ATTENDING THE CONGRESS." PARTIAL 348 IN KIND TRAVEL, SPONSOR TO COVER WAIVED REGISTRATION FEE ($499), WHICH INCLUDES LUNCHES ON 9/19 AND 9/20, AND LODGING IN KIND.  NCI TO COVER TRAINFARE (BOOKED THRU OMEGA) AND GROUND TRANSPORTATION. NFF VERIFIED BY EMAIL FROM SPONSOR.</t>
  </si>
  <si>
    <t>MARKETS AND MARKETS ASIAN INTE</t>
  </si>
  <si>
    <t>OSHEA, JOHN J</t>
  </si>
  <si>
    <t>DR. O'SHEA HAS BEEN INVITED TO PARTICIPATE IN THE SPRING 2019 IMMUNOLOGY COLLOQUIUM TO BE HELD AT THE UNIVERSITY OF PENNSYLVANIA, PA, TUESDAY, MAY 21, 2019.  HIS TALK IS ENTITLED "GENOMIC VIEWS OF LYMPHOCYTES."  SPONSOR WILL PROVIDE TRAIN TICKETS AND GROUND TRANSPORTATION.</t>
  </si>
  <si>
    <t>05/21/2019 -05/21/2019</t>
  </si>
  <si>
    <t>DR. O'SHEA HAS BEEN INVITED AS A DISTINGUISHED PLENARY SPEAKER AT THE 24TH WORLD CONGRESS OF DERMATOLOGY (WCD) AND THE INTERNATIONAL LEAGUE OF DERMATOLOGICAL SOCIETIES (ILDS) TO BE HELD IN MILAN, ITALY, JUNE 10-15, 2019..  SPONSOR WILL PROVIDE BUSINESS CLASS AIRFARE, HOTEL, GROUND TRANSPORTATION, MEALS, AND COMPLIMENTARY CONGRESS REGISTRATION IN-KIND.  HE WILL ALSO BE RECOGNIZED AS A 24TH WCD DISTINGUISHED PLENARY SPEAKER.</t>
  </si>
  <si>
    <t>INTERNATIONAL LEAGUE OF DERMAT</t>
  </si>
  <si>
    <t>DR. O'SHEA IS ATTENDING A MEETING AT THE TRINITY COLLEGE, OXFORD, UNITED KINGDOM, FROM LABORATORY TO THE CLINIC: GENERATING NEW THERAPEUTIC TARGETS FOR UNMET NEED FROM 9/2-7/2019.  HE NEEDS TO TRAVEL BACK TO THE US ON 9/6/19 BECAUSE OF A DIRE EMERGENCY AND WILL NEED TO USE A CONTRACT CARRIER WHICH WILL GET HIM HERE ON TIME FOR ARRANGEMENTS.  AN APPROVAL HAS BEEN GIVEN BY THE ADMINISTRATIVE MANAGER TO USE A NON-CONTRACT CARRIER.  NIH WILL PAY FOR HIS ONE-WAY AIRFARE SINCE THE ORIGINAL ROUNDTRIP TICKET WAS SPONSORED.</t>
  </si>
  <si>
    <t>09/02/2019 -09/05/2019</t>
  </si>
  <si>
    <t>DR. O'SHEA HAS BEEN INVITED TO ATTEND AND PARTICIPATE IN THE LUPUS RESEARCH ALLIANCE 2019 MICROBIOME IN LUPUS MEETING, SEPTEMBER 19, 2019, NEW YORK, NEW YORK.  THERE IS NO REGISTRATION FEE TO ATTEND THIS MEETING,</t>
  </si>
  <si>
    <t>09/18/2019 -09/19/2019</t>
  </si>
  <si>
    <t>OSTRANDER, ELAINE A</t>
  </si>
  <si>
    <t>**TRAVELER DEPARTS 4/23 AND ARRIVES IN COUNTRY NEXT DAY ON 4/24.** ON THIS FOREIGN SPONSORED TRAVEL, THE FOLLOWING ARE PROVIDED IN-KIND: AIRFARE: ROUNDTRIP AIRFARE-$2861.21; 3 NIGHTS (4/23-4/27) OF LODGING AT $152.61 (134.78 EUR) PER NIGHT AND ONE NIGHT (4/27-4/28) OF LODGING AT $136.05 (120 EUR). 
OMEGA WAS NOT USED FOR LODGING AS SPONSOR ARRANGED AND PROVIDED IN-KIND. OTHER INVITED SPEAKERS ARE RECEIVING THE SAME OR SIMILAR BENEFITS. NHGRI PAYS ALL OTHER EXPENSES FOR THIS TRAVEL. ROUND TRIP TAXI TO/FROM RESIDENCE ESTIMATED AT $125.66. HOTEL SHUTTLE PROVIDES FREE PICK UP AND DROP OFF SERVICE TO AIRPORT. BAGGAGE FEES - $60; MISC. EXPENSE OF $100 FOR UNFORESEEN ISSUES THAT MAY ARISE. TRAVEL COMP TIME REQUESTED. NO REGISTRATION FEES ARE ASSOCIATED WITH THIS TRAVEL.</t>
  </si>
  <si>
    <t>UNIVERSITY OF RENNES</t>
  </si>
  <si>
    <t>CHIEF, CGB</t>
  </si>
  <si>
    <t>THIS IS AN FTE DOMESTIC SPONSORED TRAVEL. COMP TIME FOR TRAVEL IS BEING REQUESTED. NO REGISTRATION FEES ARE ASSOCIATED WITH THIS TRAVEL. THE SPONSOR IS COVERING THE FOLLOWING EXPENSES IN-KIND: ROUNDTRIP AIRFARE IN THE AMOUNT OF $574.23; LODGING AT $126 PER NIGHT; HOTEL TAX $16.38. BREAKFAST AND LUNCH ARE PROVIDED ON 5/2/2019. TRAVELER IS REQUESTING APPROVAL OF ACTUAL SUBSISTENCE FOR SPONSOR IN-KIND LODGING VALUED AT $126 WHICH IS 135% OF THE GOVERNMENT ALLOWANCE OF $94. THE PERCENTAGES FALL WITHIN THE 300% THRESHOLD ALLOWED BY THE FTR. THE SPONSOR HAS NOTED THAT ALL OTHER PARTICIPANTS WILL BE PROVIDED WITH THE SAME OR SIMILAR BENEFITS. OMEGA WAS NOT USED FOR AIRFARE/LODGING BECAUSE THE SPONSOR HAS COVERED THESE EXPENSES IN KIND. THE FOLLOWING EXPENSES HAVE BEEN ADDED: R/T BAGGAGE FEE - $60, ROUNDTRIP TAXI TO/FROM RESIDENCE - $179.52. HOTEL SHUTTLE PROVIDES FREE PICK UP AND DROP OFF SERVICE TO AIRPORT. COMPLIMENTARY WI-FI IS OFFERED BY THE HOTEL.</t>
  </si>
  <si>
    <t>CHAMPAIGN, IL, US</t>
  </si>
  <si>
    <t>ON THIS FOREIGN SPONSORED TRAVEL, THE FOLLOWING ARE PROVIDED IN-KIND: AIRFARE: ROUNDTRIP AIRFARE-$3430.47 (3074.15 EUR); ONE NIGHT (6/6) OF LODGING EST. AT $102.66 (92 EUR) PER NIGHT. OMEGA WAS NOT USED FOR LODGING AS SPONSOR ARRANGED AND PROVIDED IN-KIND. OTHER INVITED SPEAKERS ARE RECEIVING SIMILAR BENEFITS. NHGRI PAYS ALL OTHER EXPENSES FOR THIS TRAVEL. ROUNDTRIP TAXI TO/FROM RESIDENCE ESTIMATED AT $116.14. CAR SERVICE (6/6) - $44.64 (40 EUR); CAR SERVICE (6/7) - $44.64 (40 EUR). BAGGAGE FEES - $60; MISC. EXPENSE OF $100 FOR UNFORESEEN ISSUES THAT MAY ARISE. TRAVEL COMP TIME REQUESTED. HOTEL TAX EXEMPTION DOES NOT APPLY TO THIS TRAVEL.</t>
  </si>
  <si>
    <t>HEIDELBERG UNIVERSITY</t>
  </si>
  <si>
    <t>THIS IS A FOREIGN SPONSORED TRAVEL. **TRAVELER DEPARTS 7/9 AND ARRIVES IN COUNTRY ON 7/10.** LODGING WILL NOT BE NEEDED ON THE 9TH  AS TRAVELER WILL BE IN TRAVEL STATUS. THE FOLLOWING ARE PROVIDED IN-KIND: REGISTRATION INCLUDES LUNCH AND COFFEE BREAKS (7/10-7/11) AND DINNER (7/11). TWO NIGHTS OF LODGING EST. AT $95.93 (85 EUR) PER NIGHT. HOTEL INCLUDES BREAKFAST. OTHER INVITED SPEAKERS ARE RECEIVING SIMILAR BENEFITS. NHGRI PAYS ALL OTHER EXPENSES FOR THIS TRAVEL. OMEGA WAS USED FOR AIRFARE. ROUNDTRIP AIRFARE-$1050.43;  ROUNDTRIP TAXI TO/FROM RESIDENCE ESTIMATED AT $138.28. BAGGAGE FEES - $60; MISC. EXPENSE OF $100 FOR UNFORESEEN ISSUES THAT MAY ARISE. TRAVEL COMP TIME REQUESTED. HOTEL TAX EXEMPTION DOES NOT APPLY TO THIS TRAVEL.</t>
  </si>
  <si>
    <t>UNIVERSITAT DE LLEIDA</t>
  </si>
  <si>
    <t>07/09/2019 -07/12/2019</t>
  </si>
  <si>
    <t>P2-DR. OSTRANDER WILL THEN TRAVEL TO KUNMING, CHINA ON JULY 24-27, 2019 TO PRESENT AT THE 17TH BIENNIAL INTERNATIONAL SCIENTIFIC SYMPOSIUM OF SCBA. TITLE: HOW TO BUILD A DOG IN 2,392,715,236 SIMPLE STEPS.  THIS IS A PARTIALLY SPONSORED FOREIGN TRAVEL. **TRAVELER DEPARTS 7/20 AND ARRIVES IN CZECH REPUBLIC ON 7/21. ** P1-NON-SPONSORED-PRAQUE CZECH:  ROUNDTRIP AIRFARE-$19,046.43 AND THREE NIGHTS OF LODGING WITH FLEXIBLE RATES: 7/21-$181.90; 7/22-$176.55; 7/23-$165.85.  OMEGA WAS USED FOR AIRFARE AND LODGING. PER COST COMPARISON DCA AND IAD HAD THE SAME FARE AND THERE WERE NO FLIGHTS OUT OF BWI. REGISTRATION FEE-$726 WAS PAID BY POTS # 19-004448. REGISTRATION INCLUDES LUNCHES (7/22-7/23). THE USE OF FOREIGN FLAG NON-CONTRACT CARRIERS FROM PRAGUE/CHINA/IAD IS REQUESTED. NO CONTRACT FARES WERE AVAILABLE PER OMEGA.  STO APPROVAL IS ALSO REQUESTED AS THE TOTAL COST OF THIS TRAVEL IS OVER $10,000.  TRAVELER ALSO HAS MEDICAL WAIVER TO FLY OTHER THAN COACH CLASS FOR FLIGHT DURATION OVER THREE HOURS AND BUSINESS CLASS IS AVAILABLE ON SELECTED FLIGHTS.  **TRAVELER DEPARTS CZECH ON 7/24 AND ARRIVES IN CHINA 7/25** P2.-KUNMING, CHINA. ON THIS FOREIGN SPONSORED TRAVEL, THE FOLLOWING WILL BE PROVIDED IN-KIND:  TWO NIGHTS OF LODGING-$72/NIGHT (INCLUDES BREAKFAST) AND WAIVED REGISTRATION-$260 (INCLUDES LUNCH AND DINNER DURING CONFERENCE).  SPONSORED OFFERED AIRFARE IS DECLINED. OTHER INVITED GUESTS RECEIVE SIMILAR BENEFITS.  NHGRI PAYS ALL OTHER EXPENSES:  ESTIMATED ROUNDTRIP TAXI TO/FROM RESIDENCE-$200; ESTIMATED TAXI TO/FROM AIRPORT IN PRAGUE ESTIMATED-$100; ESTIMATED TAXI TO/FROM AIRPORT IN KUNMING-$100; MISC. FEE-$200 ADDED FOR UNFORESEEN ISSUES THAT MAY OCCUR AND BAG FEES-$90.  TAX EXEMPTION DOES NOT APPLY TO THIS FOREIGN TRAVEL.  CTT AND GFE IS REQUESTED FOR THIS TRAVEL.</t>
  </si>
  <si>
    <t>PRAGUE, , CZE</t>
  </si>
  <si>
    <t>SOCIETY OF CHINESE BIOSCIENTIS</t>
  </si>
  <si>
    <t>07/20/2019 -07/27/2019</t>
  </si>
  <si>
    <t>ON THIS FOREIGN SPONSORED TRAVEL, THE FOLLOWING ARE PROVIDED IN-KIND: ROUNDTRIP AIRFARE-$469.19; ONE NIGHT (9/17) OF LODGING AT
$222.72 (291.33 CAD) PER NIGHT. OMEGA WAS NOT USED FOR LODGING AS SPONSOR ARRANGED AND PROVIDED IN-KIND. OTHER INVITED SPEAKERS ARE RECEIVING SIMILAR BENEFITS. NHGRI PAYS ALL OTHER EXPENSES FOR THIS TRAVEL. ROUNDTRIP TAXI TO/FROM RESIDENCE ESTIMATED AT $125.66. TAXIS WHILE IN CANADA - $154.95.  BAGGAGE FEES - $60; MISC. EXPENSE OF $100 FOR UNFORESEEN ISSUES THAT MAY ARISE. TRAVEL COMP TIME REQUESTED. NO REGISTRATION FEES ARE ASSOCIATED WITH THIS TRAVEL.</t>
  </si>
  <si>
    <t xml:space="preserve">OTTO, MICHAEL </t>
  </si>
  <si>
    <t>DR. OTTO WAS INVITED TO BE PART OF A GRANT REVIEW PANEL FOR THE SWISS NATIONAL SCIENCE FOUNDATIONS IN BERNE, SWITZERLAND, APRIL 10-11, 2019.  ACTUAL TRAVEL DATES WILL BE APRIL 8TH-14TH.  SNSF WILL SPONSOR AIRFARE, LODGING, MEALS AND RENTAL CAR EXPENSES. TRIP HAS BEEN APPROVED IN NTPS.  AFTER THE MEETING ENDS ON APRIL 11TH, TRAVELER WILL DRIVE TO TUEBINGEN, GERMANY, IN ORDER TO MEET AND COLLABORATE WITH DR. ANDREAS PESCHEL, AT THE UNIVERSITY OF TUBINGEN THE FOLLOWING DAY, APR 12TH.  NO LODGING IS NEEDED FOR THE NIGHTS OF APRIL 11TH, 12TH, AND 13TH, AS TRAVELER WILL STAY WITH FAMILY IN TUBINGEN. APRIL 13TH IS A WEEKEND AND WILL BE NETG. TRAVELER WILL FLY BACK HOME ON SUNDAY THE 14TH. NORMAL DEPARTURE DAY WOULD HAVE BEEN SATURDAY THE 13TH. TRAVELER WILL FLY OUT OF STUTTGART AIRPORT ON APR 14TH TO RETURN HOME. NO HONORARIUM WILL BE ACCEPTED, NO REIMBURSEMENTS WILL BE ACCEPTED, IN-KIND EXPENSES ONLY, AND NO U.S. FEDERAL FUNDS ARE BEING USED FOR TRAVEL EXPENSES BY THE SPONSOR. ODA WAS APPROVED ON 01-11-2019.</t>
  </si>
  <si>
    <t>BERN, , CHE</t>
  </si>
  <si>
    <t>04/08/2019 -04/14/2019</t>
  </si>
  <si>
    <t>DR. MICHAEL OTTO TO THE 2019 GRC STAPHYLOCOCCAL CONFERENCE, AUG 4-9, IN CASTELLDEFELS, SPAIN.  ACTUAL TRAVEL DATES ARE AUG 3RD-11TH. ATTENDANCE APPROVED IN NTPS NO. 5382. SPONSORED TRAVEL, WITH GRC PROVIDING 1,000 DOLLARS IN-KIND TOWARDS REGISTRATION. GRC MAY BE ABLE TO PROVIDE ADDITIONAL SPONSORED EXPENSES CLOSE TO OR AT TIME OF CONFERENCE. BLANKET WAIVER FOR GRC SPONSORSHIP, INCLUDING REIMBURSEMENT AFTER TRAVEL VIA THE BLANKET WAIVER. MEALS AND LODGING INCLUDED WITH REGISTRATION. TRAVELER WILL MEET ON FRIDAY, AUG. 9TH, WITH DRS. MIN LI AND LEI HE FROM RENJI HOSPITAL IN SHANGHAI, TO DISCUSS ON-GOING COLLABORATIONS. EXTRA NIGHT BOOKED AT GRC HOTEL, QUOTED AT 105 EUR PLUS TAXES, BOOKED DIRECTLY WITH GRC HOTEL, BECAUSE OMEGA SHOWED THE HOTEL AS SOLD OUT. CONFIRMATION FOR THIS NIGHT WILL BE UPLOADED WHEN RECEIVED. TRAVELER WILL STAY 1 ADDITIONAL NIGHT FOLLOWING THE CONFERENCE AND COLLABORATIONS MEETINGS, SAT AUG 10TH, ON PERSONAL TIME AT NETG. ATTENDANCE HAS BEEN APPROVED IN NTPS AR 5382. REGISTRATION WAS PAID FOR BY TRAVELER AND WILL BE REIMBURSED AT VOUCHER. ODA WAS SUBMITTED 07-05-2019 AND APPROVAL WILL BE UPLOADED WHEN RECEIVED.
LATE JUSTIFICATION - JUNE 24, 2019-TRAVEL PLANNER IS WAITING FOR RENEWED PASSPORT, VISA, IN-COUNTRY CONTACT, AND FINAL TRAVEL DATES. JULY 9, 2019- RENEWED PASSPORT AND VISA NOT RECVD. YET, BUT TRAVEL DATES AND DETAILS HAVE BEEN FINALIZED; TRAVEL PLANNER COMPLETING TA AS TIME PERMITS, DUE TO HEAVY WORKLOAD.  07-17-2019 - TRIP PURPOSE WAS  CHANGED FROM FOREIGN TO CONFERENCE, AND MONTH OF CONFERENCE DROP-DOWN APPEARED AND WAS CHOSEN, BUT CONFERENCE DROP-DOWN DID NOT APPEAR, SO CONF NAME WAS NOT CHOSEN.</t>
  </si>
  <si>
    <t>08/03/2019 -08/11/2019</t>
  </si>
  <si>
    <t>DR. OTTO IS A GUEST LECTURER FOR THE UNIV. OF ALABAMA AT BIRMINGHAM'S 2019-2020 MICROBIOLOGY SEMINAR SERIES. ATTENDANCE HAS BEEN APPROVED IN NTPS AR 6302. PRESENTATION ON SEPT. 3, 2019, ENTITLED BACILLUS PROBIOTICS TO CONTROL MRSA, AND MEETINGS WITH GRADUATE STUDENTS AND FACULTY. TRAVEL DATES ARE SEPT 2-4. SPONSORED TRAVEL, WITH UAB PAYING FOR LODGING, AIRFARE AND MEALS, D ON THE 2ND, B, L AND D ON THE 3RD.  NO HONORARIUM OR REIMBURSEMENT WILL BE ACCEPTED BY TRAVELER, AND NO FEDERAL FUNDS WILL BE USED FOR TRAVEL EXPENSES. LODGING CHOSEN BY SPONSOR IS 128, WHICH IS 119 PERCENT OVER ALLOWED PER DIEM.  LODGING WAS CHOSEN BY THE SPONSOR, AND IS SAME OR COMPARABLE TO THAT OFFERED TO OTHER INVITED SPEAKERS. ODA WAS SUBMITTED 07-24-2019, AND APPROVAL WILL BE UPLOADED WHEN RECEIVED.</t>
  </si>
  <si>
    <t>09/02/2019 -09/04/2019</t>
  </si>
  <si>
    <t xml:space="preserve">PACAK, KAREL </t>
  </si>
  <si>
    <t>04/11/2019-04/12/2019; PACAK, K; MORRISTOWN, NJ; DR. PACAK TO SPEAK AT THE SDHB PHEO-PARA COALITION GALA FOR PATIENTS AND HEALTHCARE PROFESSIONALS, TO PRESENT ASPECTS OF HIS WORK ON SDHB PHEOCHROMOCYTOMA AND PARAGANGLIOMA GENETIC MUTATIONS. OMEGA WORLD TRAVEL WAS NOT USED FOR AIRFARE, TRAVELER WILL BE DRIVING TO HOTEL/VENUE. A FLIGHT COST COMPARISON($1062.40 FROM BWI AIRPORT AND $976.40 FROM DULLES AIRPORT-DCA HAD NO CONTRACT FLIGHTS) SHOWS THAT THE USE OF POV AT A COST OF $339.64 (MILEAGE + TOLLS) IS MORE ADVANTAGEOUS TO THE GOVERNMENT. OMEGA WORLD TRAVEL WAS NOT USED FOR LODGING, THE SPONSOR IS PROVIDING LODGING IN-KIND. APPROVAL IS REQUESTED FOR AEA REQUESTED FOR LODGING NOT TO EXCEED 164% OF THE GOVERNMENT LODGING RATE OF $152 FOR (MORRISTOWN, NJ). THIS PERCENTAGE FALLS WITHIN THE 300% THRESHOLD ALLOWED BY THE FTR. NO PREFERENTIAL TREATMENT IS BEING GIVEN TO TRAVELER BY SPONSOR AND IS IN LINE WITH ALL LODGING BEING PROVIDED FOR ALL INVITED SPEAKERS. COMPLIMENTARY REGISTRATION TO SDHB PHEO-PARA COALITION GALA WILL BE PROVIDED IN KIND $105; MEALS PROVIDED 1 DINNER AND 1 BREAKFAST. NO HONORARIUM WILL BE PROVIDED AND NO FEDERAL FUNDS WILL BE USED TO SPONSOR THIS TRAVEL.</t>
  </si>
  <si>
    <t>MORRISTOWN, NJ, US</t>
  </si>
  <si>
    <t>SDHB COALITION</t>
  </si>
  <si>
    <t>5/28-6/2/2019 PACAK, K; PRAGUE, CZECH REPUBLIC; DR. PACAK HAS BEEN INVITED TO THE NEXT MEETING OF THE INTERNATIONAL ADVISORY PANEL OF THE BOARD FOR RESEARCH, DEVELOPMENT, AND INNOVATION (RVVI) OF THE GOVERNMENT OF THE CZECH REPUBLIC, WHICH WILL BE HELD ON MAY 30-31, 2019, IN PRAGUE, CZECH REPUBLIC. EVEN THOUGH HIS ROLE ON THE PANEL IS ONLY ADVISORY, TO PROVIDE HIS OPINION ON SCIENCE AND RESEARCH ISSUES, HIS PRESENCE IS VERY ESSENTIAL FOR THE PROCEEDINGS. OMEGA WORLD TRAVEL WAS NOT USED FOR AIRFARE OR LODGING AS AIRFARE WAS PROVIDED IN-KIND BY THE SPONSOR, THE GOVERNMENT OF THE CZECH REPUBLIC AND DR. PACAK WILL BE STAYING AT HIS OWN APARTMENT IN PRAGUE. GOVERNMENT OF CZECH REPUBLIC WILL SPONSOR IN-KIND AIRFARE (2,110.09 USD), GROUND TRANSPORTATION AT DESTINATION (EST 50 USD ROUNDTRIP TO/FROM AIRPORT TO LOCAL APARTMENT AND ON MAY 30TH 1 LUNCH AND 1 DINNER PROVIDED IN-KIND. THERE ARE NO REGISTRATION FEES AND NO WEBSITE FOR THESE GOVERNMENT OF THE CZECH REPUBLIC R &amp; D COUNCIL MEETINGS. LOCAL GROUND TRANSPORTATION, ROUND TRIP, TO AIRPORT (EST 110 USD) AND MOST M&amp;IE WILL BE PROVIDED BY NIH.</t>
  </si>
  <si>
    <t>GOVERNMENT OF THE CZECH REPUBL</t>
  </si>
  <si>
    <t>06/06/2019 - 06/08/2019; PACAK, K; SYRACUSE NY.  DR. PACAK HAS BEEN INVITED TO SPEAK AT THE 2019 INTERNATIONAL PHEOCHROMOCYTOMA AND PARAGANGLIOMA CONFERENCE.
OMEGA WORLD TRAVEL WAS NOT USED FOR AIRFARE.  OMEGA WORLD TRAVEL WAS NOT USED FOR LODGING.  BOTH AIRFARE AND LODGING ARE PROVIDED IN-KIND BY THE SPONSOR. 
NO HONORARIUM WILL BE PROVIDED AND NO FEDERAL FUNDS WILL BE USED TO SPONSOR FOR THIS TRAVEL.REGISTRATION FOR THE 2019 PHEO PARA INTERNATIONAL CONFERENCE IS FREE FOR ALL ATTENDEES. IN-KIND SUPPORT FOR ROUND-TRIP GROUND TRANSPORTATION FROM LODGING TO MTG. LOCATION (ESTIMATED ROUND-TRIP GROUND TRANSPORTATION IS $60.00), ROUNDTRIP AIRFARE TO SYRACUSE, NEW YORK ESTIMATED ROUNDTRIP AT $272.60, IN-KIND SUPPORT FOR 2 NIGHTS LODGING ($98.00 PER NIGHT PLUS TAXES) ARE PROVIDED IN-KIND.
MEALS ARE ALSO PROVIDED IN-KIND (2 BREAKFASTS, 2 LUNCHES, 2 DINNERS).</t>
  </si>
  <si>
    <t>7/16-7/21/2019 KUALA LUMPUR, MALAYSIA; DR. PACAK WILL SPEAK ABOUT ASPECTS OF HIS RESEARCH ON PHEOCHROMOCYTOMA AND PARAGANGLIOMA AT A PRE-CONGRESS ON ?¿¿MASTERCLASS IN PHEOCHROMOCYTOMA, PARAGANGLIOMA AND NEUROENDOCRINE TUMOURS?¿¿ ON 18TH JULY 2019. HE HAS ALSO BEEN INVITED TO SPEAK AT THE 10TH MEMS ANNUAL CONGRESS (MAC 10) WHICH WILL BE HELD FROM THE 19TH TO 21ST JULY, 2019, AND INCLUDES PLENARY LECTURES, SCIENTIFIC SYMPOSIA, AND MEET THE EXPERT SESSIONS WHICH WILL ADDRESS RECENT CONUNDRUM AND CONTROVERSIAL ISSUES AND NEW INSIGHTS INTO PHEOCHROMOCYTOMA AND PARAGANGLIOMA. OWT WAS NOT USED FOR AIRFARE OR LODGING ($112.70 USD/NIGHT) AS BOTH ARE PROVIDED IN-KIND BY SPONSOR. ROUNDTRIP AIRFARE FROM BETHESDA, MD TO KUALA LUMPUR, MALAYSIA (IN KIND $7,299 USD). AIRPORT TRANSFER/TAXI AT ARRIVAL FROM KLIA TO LE MERIDIEN KL &amp; DEPARTURE FROM LE MERIDIEN KL TO KLIA ($46.92 BOTH WAYS) PROVIDED IN-KIND BY SPONSOR. NO HONORARIUM WILL BE PROVIDED, AND NO FEDERAL FUNDS WILL BE USED FOR THIS TRAVEL. COMPLIMENTARY REGISTRATION FROM MEMS FOR DR. PACAK?¿¿S PARTICIPATION (PRE-CONGRESS FEE @USD 160 &amp; CONGRESS FEE @ USD350, TOTAL = USD 510 ) IS ALSO PROVIDED IN-KIND. SOME MEALS INCLUSIVE IN THE REGISTRATION FEE. DINNER WILL BE PROVIDED ON FRIDAY, 20TH JULY (RM230, ~ USD56).</t>
  </si>
  <si>
    <t>KUALA LUMPUR, , MYS</t>
  </si>
  <si>
    <t>MALAYSIAN ENDOCRINE AND METABO</t>
  </si>
  <si>
    <t>9/15- 9/22/2019 - PRAGUE, CZECH REPUBLIC; DR. PACAK HAS BEEN INVITED TO GIVE A PRESENTATION AT THE 2019 MITOCHONDRIA, APOPTOSIS AND CANCER (MAC?¿¿19). PRESENTATION TITLE IS "NEW TREATMENT OPTIONS FOR METASTATIC PHEOCHROMOCYTOMA AND PARAGANGLIOMA". OMEGA WORLD TRAVEL WAS USED FOR AIRFARE. OMEGA WORLD TRAVEL WAS NOT USED FOR LODGING, TRAVELER WILL BE STAYING IN PERSONAL APARTMENT IN PRAGUE. COMPLIMENTARY/WAIVED REGISTRATION IS PROVIDED BY THE CONFERENCE ($450); LUNCH AND DINNER INCLUDED WITH REGISTRATION FEE. REMAINING MEALS AND INCIDENTAL EXPENSES COVERED BY NIH. GROUND TRANSPORTATION PROVIDED LOCALLY AND AT DESTINATION BY NIH. SATURDAY, 9/21/19 IS A NON-DUTY DAY, NO PER DIEM PROVIDED. TRAVELER IS RETURNING ON SUNDAY 9/22/19.</t>
  </si>
  <si>
    <t>INSTITUTE OF BIOTECHNOLOGY CZE</t>
  </si>
  <si>
    <t>09/15/2019 -09/22/2019</t>
  </si>
  <si>
    <t xml:space="preserve">PACHER, PAL </t>
  </si>
  <si>
    <t>DR. PACHER WILL TRAVEL TO THE UNIVERSITY OF COLORADO ANSCHUTZ MEDICAL CAMPUS FROM APRIL 24-26, 2019, WHERE HE WILL PRESENT A SEMINAR FOR THE DEPARTMENT OF PHARMACEUTICAL SCIENCES, POST GRADUATE STUDENT SEMINAR SERIES.  SEMINAR EO APPROVED DECEMBER 2018.</t>
  </si>
  <si>
    <t>AURORA, CO, US</t>
  </si>
  <si>
    <t>DR. PACHER WILL TRAVEL TO BUDAPEST, HUNGARY TO PARTICIPATE IN THE PARP 2019 MEETING, TAKING PLACE FROM MAY 20-23, 2019. THE TITLE OF HIS PRESENTATION WILL BE "PLY ADP POLYMERASE 1 DRIVES ALCOHOLIC AND NONALCOHOLIC STEATOHEPATITIS AND FIBROSIS." ATTENDANCE EO APPROVED DEC 2018.</t>
  </si>
  <si>
    <t>LONDON, N/A, GB</t>
  </si>
  <si>
    <t>UNIVERSITY OF DEBRECEN MEDICAL</t>
  </si>
  <si>
    <t xml:space="preserve">PALMIERI, DIANE </t>
  </si>
  <si>
    <t>TRAVELER INVITED TO PARTICIPATE IN THE NATIONAL BREAST CANCER COALITION PROJECT LEAD IN SAN DIEGO, CA ON JULY14-19, 2019. SPONSOR IS PAYING FOR AIRFARE ROUNDTRIP, 5 NIGHT HOTEL STAY 7/14-18/2019; ALL MEALS ARE INCLUDED IN THE MEETING PACKAGE FOR JULY 14TH THRU 19TH. TRAVELER WILL NOT PARTICIPATE ON JULY 19TH AS SHE HAS A FLIGHT OUT OF CA AT 8:00AM.  TRAVELER IS PAYING FOR GROUND TRANSPORTATION TO AND FROM THE AIRPORT IN SAN DIEGO CA AS THIS EXPENSE IS NOT COVERED BY THE SPONSOR.  LODGING RATE IS $269/NIGHT, 156% ABOVE THE GOVERNMENT LODGING RATE OF $174/NIGHT. THIS PERCENTAGE FALLS WITHIN THE 300% THRESHOLD ALLOWED BY THE FTR. TRAVELER IS REQUESTING APPROVAL OF ACTUAL SUBSISTENCE FOR SPONSORED IN-KIND LODGING VALUE. NO REGISTRATION ASSOCIATED WITH THIS MEETING.</t>
  </si>
  <si>
    <t>PALMORE, TARA N</t>
  </si>
  <si>
    <t>TO ATTEND THE 2019 SOCIETY FOR HEALTH CARE OF AMERICA (SHEA) FROM 4/24-26/2019 IN BOSTON, MA</t>
  </si>
  <si>
    <t xml:space="preserve">PANDOLFO, LAUREN </t>
  </si>
  <si>
    <t>JUNE 1 - 7, 2019, PANDOLFO, L, BIRMINGHAMN, AL, THE FIFTH ZEBRAFISH HUSBANDRY EDUCATION SHORT COURSE. THE ZEBRAFISH HUSBANDRY EDUCATION TEAM HAS INVITED ME TO TEACH SEVERAL SESSIONS OF THE FOURTH ANNUAL ZEBRAFISH HUSBANDRY EDUCATION SHORT COURSE TO BE HELD AT THE UNIVERSITY OF ALABAMA AT BIRMINGHAM FROM JUNE 1 TO JUNE 7, 2019. I AM A SUBJECT MATTER EXPERT IN THIS FIELD AND WILL TEACH SESSIONS ON SPAWNING AND LARVICULTURE WHICH WILL BE OFFERED ALL THREE WORKSHOP DAYS. THERE WILL BE THREE SPAWNING AND LARVICULTURE SESSIONS ON EACH OF THE THREE WORKSHOP DAYS AND A ROUNDTABLE DISCUSSION. ORGANIZER WANTS TEACHERS TO ARRIVE ON 6/2 TO SET UP AND LEAVE 6/7 TO DISCUSS THE RECORDS FROM THE CLASSES. OWT NOT USED FOR FLIGHT OR LODGING.  STAYING IN DORM ROOM FOR LODGING SO NO LODGING INFORMATION.  THIS TRAVEL IS LATE DUE TO WAITING FOR MORE INFORMATION FROM SPONSOR. TRAVEL PREPARER CALLED SPONSOR TO SEE EXACTLY WHAT MEALS THEY WERE BEING PAID FOR 6/2 BLD, 6/3 BLD, 6/4/BLD, 6/5 BL, 6/6 BL, 6/7 B.  NO TRAVEL EXPENSES WILL BE COLLECTED FROM SPONSOR TO AND FROM AIRPORT IN MARYLAND.</t>
  </si>
  <si>
    <t>UNIVERSITY OF ALABAMA SCHOOL O</t>
  </si>
  <si>
    <t>ANIMAL FACILITY MANAGER</t>
  </si>
  <si>
    <t>7/15-17/19 HOUSTON, TX  TO CONDUCT A REVIEW SITE VISIT FOR AAALAC INTERNATIONAL NORTH AMERICA AT A HOUSTON TX ZEBRAFISH FACILITY TO PROVIDE ADVICE TO THE UNIT REGARDING THEIR APPLICATION FOR RE-ACCREDITATION. SPONSOR IS THE AAALAC INTERNATIONAL AND THEY ARE PAYING FOR LODGING, FLIGHT, AND PARKING IN-KIND.  OWT NOT NEEDED AS SPONSOR IS GETTING FLIGHT AND LODGING.</t>
  </si>
  <si>
    <t>AAALAC INTERNATIONAL NORTH AME</t>
  </si>
  <si>
    <t>PARK, LAWRENCE T</t>
  </si>
  <si>
    <t>THE EVENTS IN THIS TA WERE APPROVED AS AN EXEMPTION UNDER THE CATEGORY: TO ATTEND SCIENTIFIC MEETINGS BY THE NIMH EXECUTIVE OFFICER ON 2/19/19.
BY INVITATION OF DR. ERIC D. ACHTYES, ASSOC. PROF. AND CHAIR AT THE COLLEGE OF HUMAN MEDICINE, MICHIGAN STATE UNIVERSITY, AND STAFF PSYCHIATRIST AT PINE REST CHRISTIAN MENTAL HEALTH SERVICES, DR. LAWRENCE PARK WILL GIVE THE KEYNOTE ADDRESS AT THE UPCOMING DEPRESSION SUMMIT EVENT. TITLE OF PRESENTATION IS: RAPID ACTING TREATMENTS FOR DEPRESSION AND SUICIDALITY: LEVERAGING KETAMINE?¿¿S FINDINGS."THE EVENT WILL TAKE PLACE IN GRAND RAPIDS, MI. TRAVELER WAS ETHICS APPROVED FOR SPONSORED IN-KIND TRAVEL ON 2-22-2019. SPONSOR WILL PROVIDE ROUNDTRIP AIRFARE, HOTEL, COMPLIMENTARY REGISTRATION WHICH INCLUDES LIGHT BREAKFAST AND LUNCH ON 4-26-19, AND RENTAL CAR ALL PAID IN KIND. NO US FEDERAL FUNDS OR PAYMENTS TO THE TRAVELER. KOITZ MEMO PROVIDED FOR ABOVE PER DIEM LODGING LIMIT.</t>
  </si>
  <si>
    <t>PINE REST CHRISTIAN MENTAL HEA</t>
  </si>
  <si>
    <t>PARK, NGUYEN H</t>
  </si>
  <si>
    <t>ATTENDING THE AMERICAN ACADEMY OF PHYSICIAN ASSISTANTS (AAPA) 2019 NATIONAL CONFERENCE FROM 5/18/2019 TO 5/22/2019 IN DENVER, CO USA. MS. PARK WILL ALSO ATTEND THE AAPA BOARD OF DIRECTOR'S MEETING ON 5/17/2019 (APPROVED AS STEP). SPONSOR IS PROVIDING LODGING AND REGISTRATION IN-KIND. MEALS ARE INCLUDED IN THE REGISTRATION FEE.</t>
  </si>
  <si>
    <t>AMERICAN ACADEMY OF PHYSICIAN</t>
  </si>
  <si>
    <t>05/17/2019 -05/23/2019</t>
  </si>
  <si>
    <t>PASTAN, IRA H</t>
  </si>
  <si>
    <t>TRAVELER HAS BEEN INVITED TO ATTEND THE CHINESE ANTIBODY SOCIETY'S EDITORIAL BOARD MEETING APRIL 6TH AND ATTEND AND GIVE A TALK TITLED "IMMUNOTOXINS: FROM CONCEPTION TO FDA APPROVAL" APRIL 7TH DURING THE CHINESE ANTIBODY SOCIETY'S 3RD ANNUAL CONFERENCE BEING HELD IN CAMBRIDGE MA FOR WHICH THERE IS A REGISTRATION FEE OF $110 WHICH HAS BEEN WAIVED IN-KIND BY CAS. TRAVELER HAS ALSO BEEN INVITED TO ATTEND AND PRESENT AT THE ANTIBODIES FOR CANCER CONFERENCE BEING HELD APRIL 8TH THROUGH APRIL 9TH IN BOSTON MA AS PART OF THE PEGS SUMMIT. TRAVELER WILL DEPART APRIL 6TH FROM DCA AT 1:30PM ARRIVING IN BOS AT 2:58PM. TRAVELER WILL STAY 2 NIGHTS AT THE BOSTON MARRIOTT CAMBRIDGE. THE ADDRESS OF THE HOTEL IS 50 BROADWAY CAMBRIDGE MA 02142. THE SPONSOR, CHINESE ANTIBODY SOCIETY WILL COVER IN-KIND ONE ONE-WAY ECONOMY AIRFARE, THE WAIVED REGISTRATION FEE WHICH INCLUDES LUNCH AND DINNER ON APRIL 7TH AND THE TWO NIGHTS LODGING. TRAVELER WILL THEN TRAVEL TO BOSTON AFTER THE CAS MEETING APRIL 8TH TO ATTEND AND PRESENT AT THE PEGS CONFERENCE BEING HELD APRIL 8TH THROUGH 9TH. THE TITLE OF THE TALK IS "ANTI-BCMA RECOMBINANT IMMUNOTOXINS ARE HIGHLY ACTIVE." TRAVELER WILL STAY 2 NIGHTS AT THE SEAPORT HOTEL, THE ADDRESS OF THE HOTEL IS ONE SEAPORT LANE BOSTON, MA 02210. TRAVELER WILL DEPART BACK TO DCA AFTER THE PEGS MEETING APRIL 10TH ARRIVING BACK AT DCA AT 2:44PM. THE SPONSOR, CAMBRIDGE HEALTHTECH INSTITUTE WILL COVER IN KIND ONE ONE-WAY ECONOMY AIRFARE, 2 NIGHTS LODGING AT THE SEAPORT HOTEL AND WAIVED REGISTRATION OF $1,249.00 . TRAVELER IS REQUESTING APPROVAL OF ACTUAL SUBSISTENCE FOR SPONSORED IN-KIND TRAVEL LODGING VALUED AT $294 WHICH IS 107% OF THE GOVERNMENT ALLOWANCE OF $273. THIS PERCENTAGE FALLS WITHIN THE 300% THRESHOLD ALLOWED BY FTR. THE SPONSOR HAS NOTED THAT ALL INVITED SPEAKERS WILL BE PROVIDED THE SAME ACCOMMODATIONS AT THE SAME COST. THE REGISTRATION FEE FOR THE PEGS CONFERENCE DOES NOT INCLUDE MEALS. TRAVELER DECLINES VENDOR LUNCHEON PRESENTATIONS/DINNER SHORT COURSE.</t>
  </si>
  <si>
    <t>RESEARCH SCIENTIST</t>
  </si>
  <si>
    <t>CHINESE ANTIBODY SOCIETY</t>
  </si>
  <si>
    <t xml:space="preserve">PASTOR, RICHARD </t>
  </si>
  <si>
    <t>THIS TRAVEL IS NOT A CONFERENCE BECAUSE IT MEETS THE FOLLOWING MISSIONS EXEMPTION: SCIENTIFIC MEETING WITH A SPECIFIC TEAM REGARDING A SPECIFIC AREA OF SCIENTIFIC INQUIRY. PRESENTATION ENTITLED "MOLECULAR DYNAMICS SIMULATIONS OF MEMBRANE PERMEABILITY", AT CASE WESTERN RESERVE UNIVERSITY SCHOOL OF MEDICINE, DEPT. OF PHYSIOLOGY AND BIOPHYSICS, MAY 6, 2019. TRAVELER WILL LEAVE THE DAY BEFORE MEETING AND WILL COME BACK THE DAY AFTER THE MEETING, MAKING THE TRAVEL DATES MAY 5-7, 2019. AIRFARE, LODGING, TAXI FROM HOTEL TO AIRPORT, DINNER ON MAY 5, BREAKFAST AND LUNCH ON MAY 6, AND BREAKFAST ON MAY 7 PAID IN-KIND. TAXI REIMBURSEMENT NOT NEEDED FROM AIRPORT TO HOTEL, AS FACULTY HOST WILL PICK UP TRAVELER FROM AIRPORT ON MAY 5. MEETING AGENDA NOT AVAILABLE. TRAVELER IS REQUESTING APPROVAL OF SPONSORED IN-KIND ACTUAL MEALS. MEALS ARE VALUED AT $30 FOR LUNCH AND $84 FOR DINNER, WHICH IS 176% AND 300% OVER THE GOVERNMENT ALLOWANCE OF $17 FOR LUNCH AND $28 FOR DINNER. THESE PERCENTAGES FALL WITHIN THE 300% THRESHOLD ALLOWED BY THE FTR. THE SPONSOR HAS NOTED THAT ALL OTHER NON-FEDERAL PARTICIPANTS WILL BE PROVIDED WITH THE SAME ACCOMMODATIONS.</t>
  </si>
  <si>
    <t>PAUL, SCOTT M</t>
  </si>
  <si>
    <t>ATTEND 25TH ANNUAL MAGIC FOUNDATION CONVENTION TO PROVIDE LECTURE TO PERSONS WITH FIBROUS DYSPLASIA. SPONSORED TRAVEL FROM JULY 15 THROUGH JULY 16TH</t>
  </si>
  <si>
    <t>LOMBARD, IL, US</t>
  </si>
  <si>
    <t>MAGIC FOUNDATION OAK PARK ILLI</t>
  </si>
  <si>
    <t>PAVAN, WILLIAM J</t>
  </si>
  <si>
    <t>THIS IS A SPONSORED DOMESTIC TRAVEL. THE SPONSOR IS COVERING THE FOLLOWING EXPENSES IN KIND:  ONE NIGHT OF LODGING $160.00 PLUS TAXES. HOTEL AMENITIES INCLUDES FREE WIRELESS INTERNET ACCESS. TRAVELER IS REQUESTING APPROVAL OF ACTUAL SUBSISTENCE FOR SPONSOR IN-KIND LODGING VALUED AT $160 WHICH IS 151% OF THE GOVERNMENT ALLOWANCE OF $106. SPONSOR ALSO PROVIDED IN-KIND A ROUND TRIP TICKET ON AMTRAK $145.00.  OMEGA WAS NOT USED FOR LODGING OR TRANSPORTATION AS THIS WAS ARRANGED AND PROVIDED IN-KIND. SPONSOR WILL PROVIDE A CAR TO PICK UP AND RETURN DR. SUZIE CHEN WILL DRIVE DR. PAVAN TO AND FROM TRAIN STATION AND A RUTGERS CAR SERVICE WILL TAKE HIM FROM HOTEL TO LAB. THERE IS NO REGISTRATION FEE. OTHER INVITED GUESTS ARE RECEIVING SIMILAR BENEFITS. DUE TO ETHICS REGULATIONS AND TIME OF ARRIVAL TO THE UNIVERSITY DR. PAVAN IS NOT ACCEPTING DINNER ON 4/11. NHGRI PAYS ALL REMAINING EXPENSES. POV MILEAGE RT HOME TO TRAIN STATION $35.96 AND LONG-TERM PARKING FEES AT TRAIN STATION $48.00, BAGGAGE FEES $40.00 AND M&amp;IE</t>
  </si>
  <si>
    <t>THIS IS DOMESTIC SPONSORED. OMEGA WAS NOT USED FOR AIRFARE OR HOTEL RESERVATIONS BECAUSE THE SPONSOR HAS COVERED THESE EXPENSES IN-KIND, THEREFORE, NO AIRPORT COST COMPARISON NEEDED. TRAVELER IS REQUESTING APPROVAL OF ACTUAL SUBSISTENCE FOR SPONSOR IN-KIND LODGING VALUED AT $99.00 WHICH IS 105% ABOVE GOVERNMENT ALLOWANCE OF $94.00. THIS PERCENTAGE FALLS WITHIN THE 300% THRESHOLD ALLOWED BY THE FTE. THE SPONSOR IS COVERING THE FOLLOWING EXPENSES IN-KIND: ROUND TRIP AIRFARE ($448.78),LODGING ($99/NIGHT) AND RESORT FEE ($5/NIGHT PLUS 12.05% TAX). HOTEL AMENITIES INCLUDE WI-FI &amp; NO ACCESS FEES FOR TOLL-FREE AND CREDIT CARD CALLS. REGISTRATION FEE WAS PAID IN-KIND BY THE SPONSOR ($340), THE FOLLOWING MEALS ARE INCLUDED IN THE REGISTRATION: (D) ON 6/1, (B) (L)(D) ON 6/2 - 6/3, AND (B) ON 6/4. THE SPONSOR HAS NOTED THAT ALL OTHER NON-FEDERAL PARTICIPANTS WILL BE PROVIDED WITH THE SAME ACCOMMODATIONS. THE FOLLOWING EXPENSES HAVE BEEN ADDED R/T POV FROM HOME/AIRPORT $46.40, AIRPORT LONG TERM PARKING $40, R/T TAXI FROM AIRPORT/HOTEL ($150.00)</t>
  </si>
  <si>
    <t>TUCSON, AZ, US</t>
  </si>
  <si>
    <t>ARA PARSEGHIAN MEDICAL RESEARC</t>
  </si>
  <si>
    <t>05/31/2019 -06/04/2019</t>
  </si>
  <si>
    <t>PAVLAKIS, GEORGE N</t>
  </si>
  <si>
    <t>5/17-18 - INVITED SPEAKER TO GIVE A TALK ON ADOPTIVE CELL TRANSFER WITH TUMOR-SPECIFIC T-CELLS AT THE 4TH HELLENIC SOCIETY OF GENE THERAPY AND REGENERATIVE MEDICINE MEETING IN ATHENS, GREECE. IN KIND EXPENSES PAID BY SPONSOR: RT AIRFARE $3741.13; 3 NIGHTS LODGING 5/16-18; BREAKFAST INCLUDED 5/17-19 $509.52; 2 LUNCHES, 1 DINNER $111; NCI PORTION INCLUDES M&amp;IE=$310.50; TAXIS IN MD/GREECE=$190. 5/19-20-PERSONAL TIME (SAT/SUN); 5/21-INVITED TO PRESENT ON HETIL-15 AND CANCER IMMUNOTHERAPIES IN THE LECTURE SERIES AT THE INSTITUTE OF MOLECULAR BIOLOGY AND BIOTECHNOLOGY (IMBB), FOUNDATION FOR RESEARCH AND TECHNOLOGY-HELLAS (FORTH). 5/22-24-INVITED TO PRESENT A SERIES OF SEMINARS ON IMMUNOTHERAPIES OF CANCER AT THE DEPARTMENT OF PHARMACOLOGY, UNIVERSITY OF CRETE SCHOOL OF MEDICINE AND THE INSTITUTE OF MOLECULAR BIOLOGY AND BIOTECHNOLOGY, FOUNDATION OF RESEARCH AND TECHNOLOGY-HELLAS (FORTH). NO LODGING, STAYING WITH COLLEAGUE. 5/25-27-PERSONAL TIME (SAT/SUN/MON HOLIDAY); 5/28-6/3- INVITED TO GIVE A TALK ON CLINICAL DEVELOPMENT OF HETERODIMERIC IL-15 FOR CANCER IMMUNOTHERAPY AT THE 2ND HUMAN &amp; TRANSLATIONAL IMMUNOLOGY CONFERENCE ON MAY 29-JUNE 3, 2019 IN KOS ISLAND, GREECE, REG. FEE INCLUDES 5 NIGHTS HOTEL; DINNER 5/29; BREAKFAST 5/30,31, 6/1-3; LUNCH &amp; DINNER 5/30, 31, 6/1-2 LODGING/BREAKFAST . 6/4-7- INVITED TO GIVE A SERIES OF LECTURES TO GRADUATE STUDENTS ON THE IMMUNOTHERAPY OF CANCER AT THE UNIVERSITY OF THESSALY MEDICAL SCHOOL, DEPARTMENT OF PHARMACOLOGY. CTPS APPROVAL RECEIVED.</t>
  </si>
  <si>
    <t>HELLENIC SOCIETY OF GENE THERA</t>
  </si>
  <si>
    <t>05/15/2019 -06/07/2019</t>
  </si>
  <si>
    <t>UNIVERSITY OF CRETE AT IRAKLIO</t>
  </si>
  <si>
    <t>PAVLETIC, STEVEN Z</t>
  </si>
  <si>
    <t>DR. STEVEN PAVLETIC IS INVITED TO SPEAK AT THE UPCOMING GRAFT VERSUS HOST DISEASE SYMPOSIUM BEING HELD IN CLEVELAND, OH ON APRIL 25-27, 2019.  IN-KIND:  AIRFARE, LODGING (NO BREAKFAST), REGISTRATION (INCLUDES MEALS), DINNER ON 4/25 AND GROUND TRANSPORTATION IN OH.</t>
  </si>
  <si>
    <t>MEREDITH A COWDEN FOUNDATION</t>
  </si>
  <si>
    <t>SPONSOR II:  DR. PAVLETIC IS INVITED TO BE A VISITING PROFESSOR AT THE UNIVERSITY OF ZAGREB, UNIVERSITY HOSPITAL CENTER IN ZAGREB, CROATIA FOR THE DAYS OF MAY 13-16, 2019 AND MAY 19-21, 2019.  IN-KIND:  AIRFARE (R/T CROATIA TO POLAND).  SPONSOR I:  DR. PAVLETIC IS INVITED TO SPEAK AT THE 1ST EUROPEAN SOCIETY FOR BLOOD AND MARROW TRANSPLANTATION (EBMT) GVHD SUMMIT BEING HELD IN WARSAW, POLAND ON MAY 
16-18, 2019.  IN-KIND:  AIRFARE (R/T DC TO GERMANY), LODGING (INCLUDES BREAKFAST), AND REGISTRATION (INCLUDES MEALS).  DR. PAVLETIC'S LAB WILL PAY FOR AND BOOKED THROUGH OMEGA, THE MUNICH-ZAGREB AND ZAGREB-FRANKFURT FLIGHT DUE TO SPONSOR HAS A LIMIT OF $1350 EURO TO PURCHASE A TICKET FOR THE INVITEES.  WHILE IN CROATIA, DR. PAVLETIC WILL RESIDE WITH FAMILY.</t>
  </si>
  <si>
    <t>EUROPEAN SOCIETY FOR BLOOD AND</t>
  </si>
  <si>
    <t>05/12/2019 -05/22/2019</t>
  </si>
  <si>
    <t>UNIVERSITY HOSPITAL CENTER ZAG</t>
  </si>
  <si>
    <t>PEARLMAN, PAUL C</t>
  </si>
  <si>
    <t>SPONSORED: TRAVELER INVITED TO SPEAK AT ASCO IN  CHICAGO, IL, MAY 31 - JUNE 4, 2019. HIS SESSION IS TITLED INNOVATIVE AND AFFORDABLE GLOBAL CANCER TECHNOLOGIES. THIS TRIP IS CTPS APPROVED.  THE SPONSOR IS OFFERING TO PRIVIDE IN KIND FLIGHT AND LODGING. AEA: DR. PEARLMAN IS REQUESTING APPROVAL OF ACTUAL SUBSISTENCE FOR SPONSOR IN KIND LODGING VALUED AT 152% OF THE GOVERNMENT ALLOWANCE OF $219.00. THIS PERCENTAGE FALLS WITHIN THE 300% THRESHOLD ALLOWED BY THE FTR. THE SPONSOR HAS NOTED THAT ALL OTHER NON FEDERAL PARTICIPANTS WILL BE PROVIDED WITH THE SAME ACCOMMODATIONS. ASCO IS SPONSORING, IN KIND,  PAULS HOTEL ON JUNE 1ST AND JUNE 2ND, HIS FLIGHT AND REGISTRATION FEES.</t>
  </si>
  <si>
    <t>PEDERSEN, LARS C</t>
  </si>
  <si>
    <t>TRAVELER INVITED SPEAK AT THE INSERM WORKSHOP 256 FROM JUNE 19 TO JUNE 21, 2019 IN BORDEAUX, FRANCE. TRAVELER WILL DEPART ON JUNE 17 IN THE EVENING AS THERE ARE ONLY EVENING FLIGHTS DEPARTING TO ARRIVE ON JUNE 18 LATE MORNING.  TRAVELER WILL RETURN TO RDU ON JUNE 22, 2019. THE SPONSOR, INSERM, WILL PAY IN KIND FOR ROUNDTRIP AIRFARE, LODGING FOR FOUR NIGHTS FROM JUNE 18 TO 21, CHECK OUT ON JUNE 22 AT PER DIEM, AND GROUND TRANSPORTATION WHILE TRAVELER IS IN BORDEAUX. SPONSOR WAIVED THE REGISTRATION FEE IN THE AMOUNT OF $515.30 WHICH INCLUDES SOME MEALS (DINNER ON JUNE 19, LUNCH AND DINNER ON JUNE 20, LUNCH ON JUNE 21).  ETHICS APPROVAL OBTAINED ON MAY 24, 2019. EFFICIENT SPENDING APPROVAL OBTAINED ON APRIL 8, 2019 AND IS UPLOADED IN THE SCANNED DOCUMENT SECTION OF THIS TRAVEL AUTHORIZATION.  HTSOS WAS COMPLETED BY THE TRAVELER ON JUNE 2, 2019. AN NIH IT SERVICE DESK TICKET WAS SUBMITTED ON JUNE 7, 2019 FOR USE OF GOVERNMENT FURNISHED EQUIPMENT DURING FOREIGN TRAVEL. TRAVELER USING PERSONAL PASSPORT AND NO VISA REQUIRED WITH PERSONAL PASSPORT.</t>
  </si>
  <si>
    <t>PENZO, MARIO A</t>
  </si>
  <si>
    <t>THE EVENTS IN THIS TA WERE APPROVED AS AN EXEMPTION UNDER THE CATEGORY: TO ATTEND SCIENTIFIC MEETINGS BY THE NIMH EXECUTIVE OFFICER ON 3/6/19.
DR. MARIO PENZO TO PRESENT AT UCSF APRIL 10-12, 2019.  APPROVED NON NIMH CONFERENCE REQUEST, APPROVED OD, APPROVED TR</t>
  </si>
  <si>
    <t>THE EVENTS IN THIS TA WERE APPROVED AS A NON-NIMH HOSTED CONFERENCE OR MEETING BY THE OFFICE OF FINANCIAL MANAGEMENT ON 5/1/19.
PI DR. MARIO PENZO TO SPEAK AT THE GRC AMYGDALA FUNCTION IN EMOTION, COGNITION AND DISEASE PRESENTING " IDENTIFICATION OF FUNCTIONALLY-DISTINCT DOMAINS ACROSS THE ANTERO-POSTERIOR AXIS OF THE PARAVENTRICULAR THALAMUS" AUG 4-9,2019 SPONSORED AS THEY WAIVED REGISTRATION FEE</t>
  </si>
  <si>
    <t>08/04/2019 -08/08/2019</t>
  </si>
  <si>
    <t>PERETZ, RYAN H</t>
  </si>
  <si>
    <t>ON THIS SPONSORED DOMESTIC TRAVEL, THE FOLLOWING IS PROVIDED IN-KIND: REGISTRATION FEE-$500. FULL REGISTRATION FEE IS $1250 AND NHGRI PAID THE REMAINDER REGISTRATION FEE-$750 VIA POTS#19-006678. REGISTRATION INCLUDES ALL LODGING AND THE FOLLOWING MEALS: 9/22-DINNER; 9/23-9/27: BREAKFAST, LUNCH AND DINNER; 9/28: BREAKFAST. ALL INVITED GUESTS ARE RECEIVING SIMILAR BENEFITS. NHGRI PAYS ALL REMAINING EXPENSES: ROUNDTRIP AIRFARE-$454.60. OMEGA WAS USED TO BOOK THE AIRFARE AND PER COST COMPARISON TRAVELER CHOSE THE LOWEST FARE OUT OF DCA COMPARED TO BWI-$526.60 AND IAD-$519.30. OMEGA WAS NOT USED FOR LODGING AS THIS WAS PROVIDED IN THE REGISTRATION FEES. OTHER EXPENSES: ROUNDTRIP TAXI TO/FROM RESIDENCE ESTIMATED-$160.50; ROUNDTRIP TAXI TO/FROM AIRPORT IN MN ESTIMATED-$177.54 AND BAG FEES-$60. MINNESOTA IS NOT A LODGING TAX-EXEMPT STATE AND DOES NOT APPLY TO THIS TRAVEL.</t>
  </si>
  <si>
    <t>PETERSON, KARIN E</t>
  </si>
  <si>
    <t>DR. KARIN PETERSON HAS BEEN INVITED TO SPEAK IN THE DEPARTMENT OF NEUROSCIENCES WEEKLY SEMINAR SERIES, ON MAY 1, 2019 IN CLEVELAND OH.  TITLE-NEUROPATHOGENESIS OF THE CALIFORNIA SEROGROUP OF ORTHOBUNYAVIRUSES.  AIRFARE, 2 NIGHTS LODGING, AND LUNCH ON 5-1 WILL BE PROVIDED IN-KIND BY THE CLEVELAND CLINIC. NO HONORARIUM WILL BE ACCEPTED AND NO FEDERAL FUNDS ARE BEING USED FOR EXPENSES.</t>
  </si>
  <si>
    <t>CLEVELAND CLINIC</t>
  </si>
  <si>
    <t>PETERSON, STEPHEN E</t>
  </si>
  <si>
    <t>TO PROVIDE THE KEYNOTE PRESENTATION TO CONFERENCE ATTENDEES ON THE ADVANTAGES OF RESEARCHING SOCIAL MEDIA USAGE DURING DISASTERS. CONFERENCE WAS PRE-APPROVED BY OAM.  THE ISCRAM INTERNATIONAL ASSOCIATION FOR INFORMATION SYSTEMS FOR CRISIS RESPONSE AND MANAGEMENT WILL BE HELD IN VALENCIA SPAIN 05/19-05/22/19. AIRFARE, 6 NIGHTS OF LODGING,  AND REGISTRATION FEES ARE SPONSORED  IN-KIND.  BREAKFAST AND LUNCH ARE INCLUDED IN THE REGISTRATION FEES AND REMOVED FROM PER DIEM ON DAYS OF CONFERENCE. EMPLOYEE WILL PROVIDE TRANSPORTATION EXPENSES TO AND FROM RESIDENCE;  AND THE IAD AIRPORT VIA TAXI, AND VALENCIA SPAIN AIRPORT AND HOTEL, VIA TAXI. EMPLOYEE WILL DEPART ON THE EVENING OF 05/17/19 AND FLY OVERNIGHT ARRIVING IN SPAIN ON 05/18/19 AND DEPART SPAIN ON 05/24/19 ARRIVING BACK IN THE USA THAT DAY.   EMPLOYEE WILL STAY AT THE HOTEL REY DON JAIME THAT IS BELOW THE PER DIEM RATE OF 133.00. A FREE SHUTTLE WILL PROVIDE TRANSPORTATION TO AND FROM THE HOTEL AND CONFERENCE LOCATION EACH DAY. THE VENDOR'S INVITATION LETTER IS ADDED IN DOCUMENTS. THE EMPLOYEE COMPLETED THE REQUIRED HTSOS COURSE. FIC WILL RELEASE PASSPORT THAT IS ALREADY COMPLETED, NUMBER 822058885. PASSPORT IS READY FOR PICK UP AND EMPLOYEE WILL APPLY FOR VISA AT THAT TIME.  EMPLOYEE IS NOT A TRAVEL CARD HOLDER AND IS REQUESTING A CASH ADVANCE. ALL FOREIGN TRAVEL HOTEL TAXES ARE INCLUDED IN THE LODGING COST AND WILL NOT BE BROKEN OUT SEPARATELY.</t>
  </si>
  <si>
    <t>VALENCIA, , ESP</t>
  </si>
  <si>
    <t>UNIVERSITAT POLITECNICA DE VAL</t>
  </si>
  <si>
    <t>EMERGENCY MANAGEMENT SPEC</t>
  </si>
  <si>
    <t xml:space="preserve">PETROVAS, CONSTANTINOS </t>
  </si>
  <si>
    <t>TRAVELER IS A INVITED SPEAKER AT UNIVERSITY OF LAUSANNE SEMINAR SCHEDULED JULY 1-5, 2019. SPONSOR WILL PAY FLIGHTS AND LODGING IN-KIND. ALL OTHER TRAVEL EXPENSES WILL BE CHARGED TO TRAVELER CAN.</t>
  </si>
  <si>
    <t>UNIVERSITY OF LAUSANNE</t>
  </si>
  <si>
    <t>TRAVELER IS A INVITED SPEAKER AT HIV/AIDS CASE WESTERN UNIV.- SEMINAR HELD IN CLEVELAND, OH, JULY 12, 2019. AIRFARE, LODGING, AND MEALS ARE PROVIDED IN-KIND. ALL OTHER EXPENSES WILL BE CHARGED TO TRAVELER CAN.</t>
  </si>
  <si>
    <t>TRAVELER IS INVITED TO JOIN SCIENTIFIC ADVISORY BOARD AT CENT GARDES CONFERENCE ON HIV VACCINES, SEPT. 30TH - OCT. 2ND. SEE CROSS OVER FY TA. AIRFARE AND LODGING PAID IN-KIND BY SPONSOR. ALL OTHER EXPENSES WILL BE CHARGED TO TAC CAN.  /TRAVELER IS CERTIFIED FOR HTSOS</t>
  </si>
  <si>
    <t>PFEIFFER, RUTH M</t>
  </si>
  <si>
    <t>CAS 00310- RP- CAN 8037879- BB BRANCH NON-PERSONNEL GENERAL ADMINISTRATION. TRAVELER WILL VISIT THE TECHNICAL UNIVERSITY OF MUNICH TO PRESENT SUFFICIENT DEIMSNION REDUCTION FOR CENSORED PREDICTORS ON UPDATING RISK PREDICTION MODELS FROM MAY 13-17, 2019 IN MUNICH, GERMANY. THE FIRST SPONSOR WILL PROVIDE AIRFARE FROM DC TO MUNICH, LODGING FROM MAY 12 UNTIL MAY 18 (INCLUDES BREAKFAST), AND RETURN AIRFARE FROM VIENNA TO DC. THE FIRST SPONSOR IS PAYING FOR ALL OF THE AIRFARE, DC TO MUNICH AND VIENNA TO DC. THE FLIGHT FROM DC TO MUNICH AND VIENNA TO DC COSTS 750.73 USD.  THIS IS LESS EXPENSIVE THAN A ROUND TRIP ITINERARY TO FROM MUNICH WHICH WOULD HAVE COST 1,085.13 USD. TRAVELER WILL SPEND PERSONAL TIME IN MUNICH AND VIENNA OVER THE WEEKEND ON 5/18 AND 5/19. 
THE TRAVELER WILL THEN VISIT THE COMPLEXITY SCIENCE HUB VIENNA TO COLLABORATE ON JOINT PROJECT AND SUPERVISION OF PHD STUDENT FROM MAY 20-21 IN VIENNA, AUSTRIA. THIS SPONSOR WILL PROVIDE LODGING ON MAY 19 AND 20, AND TRAIN TICKET FROM MUNICH TO VIENNA.  THE HOTEL BEING USED PROVIDES BREAKFAST ON MAY 20 AND MAY 21.
REQUEST FOR FOREIGN TRAVEL HELPDESK TICKET CREATED NCI RITM0165267.</t>
  </si>
  <si>
    <t>COMPLEXITY SCIENCE HUB VIENNA</t>
  </si>
  <si>
    <t>TENURE TRACK INVESTIGATOR</t>
  </si>
  <si>
    <t>05/11/2019 -05/21/2019</t>
  </si>
  <si>
    <t>TECHNICAL UNIVERSITY OF MUNICH</t>
  </si>
  <si>
    <t>DR. PFEIFFER IS INVITED TO SPEAK AT THE APPLIED STATISTICS CONFERENCE BEING HELD IN RIBNO, SLOVENIA ON SEPTEMBER 22-25. DR. PFEIFFER WILL PRESENT: SUFFICIENT DIMENSIONAL REDUCTION FOR HIGH DIMENSIONAL LONGITUDINALLY MEASURED BIOMARKERS.   IN-KIND: AIRFARE, LODGING (INCLUDES BREAKFAST), REGISTRATION (INCLUDES LUNCH), MEALS AND GROUND TRANSPORTATION IN SLOVENIA.
FOREIGN TRAVEL HELPDESK TICKET ENTERED NCI RITM0167866.</t>
  </si>
  <si>
    <t>PHILLIPPY, ADAM M</t>
  </si>
  <si>
    <t>THIS IS A SPONSORED DOMESTIC TRIP. TMC WAS NOT USED TO BOOK FLIGHT ($361.60) OR HOTEL ($220/NIGHT) AS THEY WERE BOTH PROVIDED IN-KIND BY THE SPONSOR. DR. PHILLIPPY IS REQUESTING APPROVAL OF ACTUAL SUBSISTENCE FOR SPONSOR IN-KIND LODGING VALUED AT $220 WHICH IS 172% OF THE GOVERNMENT ALLOWANCE OF $128.  THIS PERCENTAGE FALLS WITHIN THE 300% THRESHOLD ALLOWED BY THE FTR.  THE SPONSOR HAS NOTED THAT ALL OTHER NON-FEDERAL PARTICIPANTS WILL BE PROVIDED WITH THE SAME ACCOMMODATIONS. A RENTAL CAR ($192.60) IS ALSO BEING PROVIDED IN-KIND BY THE SPONSOR. MEALS PROVIDED BY SPONSOR: LUNCHES ON 9/17 AND 9/18; DINNERS ON 9/17 AND 9/18. WHILE LUNCH IS PROVIDED BY SPONSOR ON 9/19, TRAVELER'S RETURN FLIGHT DEPARTS CT AT 11:32AM, THEREFORE HE WILL MISS IT. BREAKFAST IS PROVIDED BY THE HOTEL ON 9/17-9/19. OTHER EXPENSES CLAIMED ON THIS TRIP: $100 RENTAL CAR GASOLINE; $60 BAGGAGE FEES; $200 TO/FROM AIRPORT IN MD. AIRPORT COST COMPARISON AND HOTEL TAX EXEMPTION DO NOT APPLY FOR SPONSORED TRAVEL.</t>
  </si>
  <si>
    <t>PHILPOTT, CAROLINE C</t>
  </si>
  <si>
    <t>DR. CAROLINE PHILPOTT HAS BEEN APPROVED BY NIH TO PRESENT AT THE GORDON RESEARCH CONFERENCE(GRC) - CELL BIOLOGY OF METALS IN CASTELLDEFELS, SPAIN, JULY 14-19, 2019.  DR. PHILPOTT WILL PRESENT AND LEAD THE DISCUSSION SESSION ON "SYSTEMIC METAL SENSING".  TRAVELER REQUIRES SPECIAL ACCOMMODATIONS AND HAS AN EXISTING MEDICAL WAIVER TO FLY PREMIUM CLASS.  THIS IS SPONSORED-REIMBURSABLE TRAVEL.  THE REGISTRATION FEE OF $1,530 COVERS LODGING AND MEALS. THE PAYMENT WAS SPLIT BETWEEN THE GOVT PCARD ($448) TO COVER REGISTRATION AND PERSONAL CARD ($1082) TO COVER LODGING AND FOOD.  TRAVELER ESTIMATES A REIMBURSEMENT OF APPROXIMATELY $1,000. THE FINAL AMOUNT WILL BE DETERMINED BY GRC GUIDELINES AND CONFERENCE CHAIR.  HT401 CERTIFICATE UPLOADED.</t>
  </si>
  <si>
    <t>PICHARD, DOMINIQUE C</t>
  </si>
  <si>
    <t>DR. PICHARD HAS BEEN INVITED TO SPEAK ON THE TOPIC OF DERMAL NEUROFIBROMAS AT THE 2019 NF FAMILY CONFERENCE ON 8/17/19 IN CINCINNATI, OH.</t>
  </si>
  <si>
    <t>08/17/2019 -08/17/2019</t>
  </si>
  <si>
    <t>DR. PICHARD HAS BEEN INVITED TO SPEAK ON THE TOPIC OF "" AT THE CHILDREN'S TUMOR FOUNDATION NF CONFERENCE (2019 JOINT GLOBAL NEUROFIBROMATOSIS CONFERENCE) IN SAN FRANCISCO ON 9/20/19 - 9/24/19.</t>
  </si>
  <si>
    <t xml:space="preserve">PIERPAOLI, CARLO </t>
  </si>
  <si>
    <t>DR. CARLO PIERPAOLI HAS BEEN INVITED TO GIVE A TALK AT THE 2019 SCHOOL ON BRAIN CONNECTOMICS, UNIVERSITY OF VERONA, ITALY, SEPTEMBER 23-27, 2019.  DR. PIERPAOLI WILL ALSO MEET WITH COLLABORATORS TO DISCUSS MRI DATA COLLECTED FOR THE LAST SIX MONTHS, MILAN, ITALY, SEPTEMBER 30 - OCTOBER 2, 2019.
- DR. PIERPAOLI WILL STAY WITH RELATIVES IN MILAN, 9/27-10/3/19.
- APPROVED ODA BY JASON FORD ON
- SPONSOR WILL COVER AIRFARE AND LODGING.
- TRIP 1 OF 2, TWO TRAVEL AUTHORIZATIONS HAVE BEEN CREATED DUE TO PART OF TRAVEL FALLING INTO FY2020. TRIP 2 OF 2, TANUM0MRQO
- DR. PIERPAOLI HAS TAKEN THE HTOS TRAINING 2.23.19, AND CERTIFICATE IS FILED WITH FOGARTY.
LATE JUSTIFICATION: ON 9.9.19 TRAVELER WROTE, THE MAIN REASON FOR THE DELAY IS THAT THE TRIP IS COMPLEX WITH VISITS TO SEVERAL DIFFERENT LABS AND IT TOOK TIME TO COORDINATE WITH ALL THE INVOLVED PARTIES.</t>
  </si>
  <si>
    <t>VERONA, , ITA</t>
  </si>
  <si>
    <t>UNIVERSITY OF VERONA</t>
  </si>
  <si>
    <t>09/20/2019 -09/30/2019</t>
  </si>
  <si>
    <t xml:space="preserve">PIERSON, THEODORE </t>
  </si>
  <si>
    <t>THEODORE PIERSON HAS BEEN INVITED TO BE A KEYNOTE SPEAKER IN THE INFECTIOUS DISEASES &amp; IMMUNITY COLLOQUIUM TO BE HELD AT THE UNIVERSITY OF TEXAS MEDICAL BRANCH (UTMB) IN GALVESTON TEXAS. THE TALK IS ON APRIL 23,2019 AND HIS TRAVEL DATES ARE APRIL 22-24,2019. SPONSOR WILL BE PROVIDING IN-KIND LODGING, AIRFARE, MEALS AND CAR RENTAL COSTS. NIH WILL PAY FOR ALL OTHER EXPENSES. SPONSOR PROVIDING IN-KIND LODGING VALUED AT $ 110 WHICH IS  105% OF THE GOVERNMENT LODGING ALLOWANCE OF $105.  THE SPONSOR HAS CONFIRMED THAT ALL OTHER FEDERAL OR NON-FEDERAL PARTICIPANTS WILL BE PROVIDED WITH THE SAME OR SIMILAR ACCOMMODATIONS. ODA APPROVED 03/12/19.</t>
  </si>
  <si>
    <t xml:space="preserve">PIKNOVA, BARBORA </t>
  </si>
  <si>
    <t>TO ATTEND THE 2019 AMERICAN COLLEGE OF SPORTS MEDICINE (ACSM) 66TH ANNUAL MEETING, ORANGE COUNTY CONVENTION CENTER, ORLANDO, FLORIDA MAY 28 - JUNE 1, 2019 AS AN INVITED SPEAKER.
SPONSOR IN KIND WILL PROVIDE, $230 WAIVED REGISTRATION FEE, RT AIRFARE, AND TWO NIGHTS LODGING (5/28 &amp; 5/29). LODGING 5/28-29/2019: TRAVELER IS ALSO REQUESTING APPROVAL OF ACTUAL SUBSISTENCE FOR SPONSOR IN-KIND LODGING VALUED AT $195 WHICH IS APPROXIMATELY 160% OF THE GOVERNMENT ALLOWANCE OF $122.  THIS PERCENTAGE FALLS WITHIN THE 300% THRESHOLD ALLOWED BY THE FTR.  THE SPONSOR HAS NOTED THAT ALL OTHER NON-FEDERAL PARTICIPANTS WILL BE PROVIDED WITH THE SAME ACCOMMODATIONS.
LODGING 5/30-31/2019: TRAVELER IS REQUESTING APPROVAL OF ACTUAL SUBSISTENCE FOR LODGING VALUED AT $195 WHICH IS 160% OF THE GOVERNMENT ALLOWANCE OF $122.</t>
  </si>
  <si>
    <t>AMERICAN COLLEGE OF SPORTS MED</t>
  </si>
  <si>
    <t>PINE, DANIEL S</t>
  </si>
  <si>
    <t>THE EVENTS IN THIS TA WERE APPROVED AS AN EXEMPTION UNDER THE CATEGORY: TO ATTEND SCIENTIFIC MEETINGS BY THE NIMH EXECUTIVE OFFICER ON 2/7/19.
TRAVELER MOBILE: 240-271-8400
DR. PINE WILL BE PRESENTING AND ATTENDING THE EXPERIMENTAL MEDICINE IN DEPRESSION MEETING  AT OXFORD UNIVERSITY</t>
  </si>
  <si>
    <t>THE EVENTS IN THIS TA WERE APPROVED AS AN EXEMPTION UNDER THE CATEGORY: TO ATTEND SCIENTIFIC MEETINGS BY THE NIMH EXECUTIVE OFFICER ON 6/12/19.
DR. PINE WILL BE PRESENTING  AND ATTENDING SCIENTIFICA COUNCIL DINNER FOR KLERMAN FREEDMAN AWARDS  WINNER ON THE NIGHT JULY 26,2019 AT METROPOLITAN CLUB NEW YORK. THEN SCIENTIFIC COUNCIL MEETING ON JULY 27,2019  ?¿¿DR. DANIEL PINE  IS REQUESTING APPROVAL OF ACTUAL SUBSISTENCE FOR SPONSOR IN-KIND LODGING VALUED AT $299.00 WHICH IS 74% OF THE GOVERNMENT ALLOWANCE OF $223.00. THIS PERCENTAGE FALLS WITHIN THE 300% THRESHOLD ALLOWED BY THE FTR. THE SPONSOR HAS NOTED THAT ALL OTHER NON-FEDERAL PARTICIPANTS WILL BE PROVIDED WITH THE SAME ACCOMMODATIONS.?¿¿DR. PINE WILL HAVE COLLABORATION MEETINGS AT COLUMBIA WITH DRS. RACHEL MARSH, PRUDENCE FISHER , YUVAL NERIA AND DAVID PAGLIACCIO.
MEETINGS WITH  DR. FAITH GUNNING  AT CORNELL. NIMH  WILL PAY FOR WEDNESDAY AND THURSDAY NIGHT OF HOTEL</t>
  </si>
  <si>
    <t>PINTO, PETER A</t>
  </si>
  <si>
    <t>DR. PINTO WILL PRESENT GRAND ROUNDS AT THE UNIVERSITY OF CHICAGO IN CHICAGO, IL ON APRIL 10, 2019. IN-KIND: AIRFARE, LODGING (NO BREAKFAST), AND MEALS (D 4/9; BLD 4/10).   NO REGISTRATION.</t>
  </si>
  <si>
    <t>DR. PINTO WILL PRESENT AT THE NYU POST GRADUATE SCHOOL?¿¿S CME CONFERENCE, ADVANCES IN SCREENING, DETECTION, AND TREATMENT OF PROSTATE CANCER, BEING HELD IN NEW YORK, NY ON JUNE 14, 2019. IN-KIND: REGISTRATION FEE (NO MEALS).</t>
  </si>
  <si>
    <t xml:space="preserve">PITTALUGA, STEFANIA </t>
  </si>
  <si>
    <t>FY CROSSOVER TRAVEL WITH TANUM0M4BC: DR. PITTALUGA WILL PRESENT: PRIMARY IMMUNODEFICIENCY PATHOLOGY AND MOLECULAR MECHANISMS AT THE ITALIAN HEMATOPATHOLOGY GROUP WORKSHOP BEING HELD IN AVIANO, ITALY ON SEPTEMBER 30-OCTOBER 1, 2019. IN-KIND: AIRFARE AND LODGING (NO BREAKFAST).  NO REGISTRATION.</t>
  </si>
  <si>
    <t>AVIANO, , ITA</t>
  </si>
  <si>
    <t>ENJOY EVENTS</t>
  </si>
  <si>
    <t xml:space="preserve">PLENZ, DIETMAR </t>
  </si>
  <si>
    <t>THE EVENTS IN THIS TA WERE APPROVED AS A NON-NIMH HOSTED CONFERENCE OR MEETING BY THE OFFICE OF FINANCIAL MANAGEMENT ON 7/1/19.  
TRAVELER CELL PHONE: 301-365-5311.  DR. PLENZ HAS BEEN INVITED TO PARTICIPATE AND GIVE A TALK IN THE XV EDITION AT THE GRANADA SEMINAR "STOCHASTIC AND COLLECTIVE EFFECTS IN NEURAL SYSTEMS?¿¿ AT UNIVERSIDAD DE GRANADA, SPAIN, SEPTEMBER 17-20, 2019.  DR. PLENZ' PARTICIPATION WILL FOSTER RELATIONSHIP BETWEEN THE INSTITUTE CARLOS I OF THEORETICAL AND COMPUTATIONAL PHYSICS AND NIMH.  THIS WILL ALSO ALLOW DR. PLENZ TO COLLABORATE WITH OTHER FACULTY AND SCIENTIST IN THE FIELD OF NEUROSCIENCE. DR. PLENZ PHONE AND EMAIL: 301 365 5311/PLENZD@NIH.GOV</t>
  </si>
  <si>
    <t>UNIVERSITY OF GRANADA CAMPUS D</t>
  </si>
  <si>
    <t>INVESTIGATOR VP</t>
  </si>
  <si>
    <t>09/14/2019 -09/22/2019</t>
  </si>
  <si>
    <t xml:space="preserve">POMMIER, YVES </t>
  </si>
  <si>
    <t>DR. POMMIER IS INVITED TO SPEAK AT THE SMALL CELL LUNG CANCER MEETING BEING HELD IN NEW YORK, NY ON APRIL 3-5, 2019. HE WILL PRESENT: PRECISION MEDICINE WITH DNA-TARGETED AGENTS.   IN-KIND:  TRAIN FARE, LODGING (NO BREAKFAST), AND REGISTRATION (INCLUDES MEALS).  THE SPONSOR HAS PURCHASED DR. POMMIER AN ACELA EXPRESS TRAIN TICKET.  UNION STATION HAS A TRAIN DEPARTING WASHINGTON D.C., AT 11:55 A.M., ARRIVING IN NEW YORK CITY AT 3:17 P.M. DR. POMMIER CANNOT TAKE THIS TRAIN BECAUSE HE HAS A FULL SCHEDULE OF MEETINGS AT NIH ALL MORNING AND WILL NOT BE ABLE TO LEAVE FOR THE TRAIN STATION BEFORE 12:00 P.M. HIS TRAIN WILL DEPART NEW YORK AT 2:00 P.M AND RETURN TO WASHINGTON, D.C., AT 4:55 P.M. A REGIONAL TRAIN DEPARTING NEW YORK AT 2:02 P.M. AND ARRIVING AT 5:20 P.M DOES NOT ALLOW FOR HIM TO ARRIVE AT THE CLINICAL CENTER IN TIME TO CONDUCT HIS ROUNDS.</t>
  </si>
  <si>
    <t>DR. POMMIER IS INVITED TO SPEAK AT THE PURDUE UNIVERSITY CENTER FOR CANCER RESEARCH IN LAFAYETTE, IN ON APRIL 17-18, 2019.  HE WILL PRESENT:  PRECISION MEDICINE WITH DNA-TARGETED AGENTS. IN KIND: AIRFARE, LODGING (NO BREAKFAST), MEALS AND  GROUND TRANSPORTATION IN IN.  NO REGISTRATION.</t>
  </si>
  <si>
    <t>PURDUE UNIVERSITY WEST LAFAYET</t>
  </si>
  <si>
    <t>DR. POMMIER IS INVITED TO SPEAK AT THE SIDNEY KIMMEL CANCER CENTER GRAND ROUNDS LECTURE SERIES IN PHILADELPHIA, PA ON MAY 15, 2019.  DR. POMMIER WILL PRESENT:  PRECISION MEDICINE WITH DNA-TARGETED AGENTS.  IN-KIND: AIRFARE, LODGING (NO BREAKFAST), AND MEALS.  NO REGISTRATION.  A MEMO HAS BEEN INCLUDED FOR THE USE OF AN ACELA TRAIN.</t>
  </si>
  <si>
    <t>SPONSOR:  DR. POMMIER IS INVITED TO SPEAK AT THE SIBBM 2019 FRONTIERS IN MOLECULAR BIOLOGY SEMINARS BEING HELD IN BOLOGNA, ITALY ON JUNE 11-13, 2019.  DR. POMMIER WILL PRESENT:  SCHLAFEN 11: A NATIVE IMMUNE RESPONSE GENE ENGAGED. IN-KIND: AIRFARE, LODGING (INCLUDES BREAKFAST), REGISTRATION (INCLUDES LUNCH ON 6/12), AND DINNER ON 6/12.  NON-SPONSOR: DR. POMMIER WILL MEET WITH DR. ELISABETTA MARANGONI, INSTITUT CURIE, TO DISCUSS ONGOING COLLABORATIONS AND PROJECTS ON TRIPLE NEGATIVE BREAST CANCERS IN PARIS, FRANCE ON JUNE 14-17, 2019.  CONTACT: PHONE - 301-219-2584; EMAIL - POMMIER@NIH.GOV</t>
  </si>
  <si>
    <t>BOLOGNA, , ITA</t>
  </si>
  <si>
    <t>SOCIETA ITALIANA DI BIOFISICA</t>
  </si>
  <si>
    <t>06/09/2019 -06/18/2019</t>
  </si>
  <si>
    <t>SPONSOR I: DR. POMMIER WILL SERVE AS A PH.D. COMMITTEE REVIEWER FOR XI YANG?¿¿S THESIS DEFENSE AT THE INSTITUTE JACQUES MONOD IN PARIS, FRANCE ON SEPTEMBER 12, 2019. IN-KIND: TRAIN FARE. DR. POMMIER WILL LODGE WITH FAMILY WHILE IN PARIS. ALSO DUE TO TIME BETWEEN THE MEETINGS IN PARIS AND SWITZERLAND, AND IT NOT BEING COST EFFECTIVE FOR DR. POMMIER TO FLY BACK TO THE US, HE WILL LODGE WITH FAMILY IN LYON, FRANCE BEFORE THE START OF HIS CONFERENCE IN SWITZERLAND.   SPONSOR II: DR. POMMIER WILL PRESENT:  PROCESSING OF TOPOISOMERASE CLEAVAGE COMPLEXES BY SUMOYLATION AND UBIQUITYLATION,  AT THE EMBO WORKSHOP ON DNA BEING HELD IN LES DIABLERETS, SWITZERLAND ON SEPTEMBER 16-20, 2019. IN-KIND: LODGING (INCLUDES BREAKFAST) AND REGISTRATION (NO MEALS).  DR. POMMIER IS REQUESTING APPROVAL OF ACTUAL SUBSISTENCE FOR SPONSOR IN-KIND LODGING VALUED AT $293 PER NIGHT WHICH IS 129% OF THE GOVERNMENT ALLOWANCE OF $227. THIS PERCENTAGE FALLS WITHIN THE 300% THRESHOLD ALLOWED BY THE FTR. THE SPONSOR HAS NOTED THAT ALL OTHER NON-FEDERAL PARTICIPANTS WILL BE PROVIDED WITH THE SAME ACCOMMODATIONS.  M&amp;IE HAS BEEN REDUCED ACCORDINGLY WHEN DR. POMMIER LODGES WITH FAMILY.  
TRAVELER CONTACT: (301) 219-2584 - CELL; POMMIER@NIH.GOV-EMAIL</t>
  </si>
  <si>
    <t>09/10/2019 -09/20/2019</t>
  </si>
  <si>
    <t>FY CROSSOVER TRAVEL WITH TANUM0MB9A:  NON-SPONSOR:   DR. POMMIER WILL BE WORKING ON AN ONGOING JOINT PROJECT BETWEEN THE NCI-CURIE INSTITUTE AS WELL AS WORKING ON REVISING A MANUSCRIPT BETWEEN THE TWO INSTITUTES IN PARIS, FRANCE ON SEPTEMBER 26, 2019.  SPONSOR II:  DR. POMMIER  IS INVITED TO SERVE ON THE PROMOTION COMMITTEE REVIEW BOARD FOR TWO INSTITUTE CURIE GROUP LEADERS IN PARIS FRANCE ON SEPTEMBER 27, 2019.   IN-KIND:  AIRFARE (R/T DC TO PARIS)  NO REGISTRATION.  SPONSOR I:  DR. POMMIER IS INVITED TO SPEAK AT THE 4TH INTERNATIONAL CANCER SYMPOSIUM OF THE CANCER RESEARCH CENTER OF LYON BEING HELD IN LYON, FRANCE ON OCTOBER 2-4, 2019.   IN-KIND:  TRAIN FARE, REGISTRATION (INCLUDES LUNCH) AND DINNER ON 10/3.  TRAVELER CONTACT: (301) 219-2584 - CELL; POMMIER@NIH.GOV-EMAIL.</t>
  </si>
  <si>
    <t>INSTITUT CURIE</t>
  </si>
  <si>
    <t>PORTER, FORBES D</t>
  </si>
  <si>
    <t>05/30/19-06/04/19 TUCSON, ARIZONA: ATTENDING AND PARTICIPATING IN THE NIEMANN-PICK TYPE C (NPC) ADVISORY BOARD MEETING (5/31/19-6/1/19) AND THE MICHAEL, MARCIA AND CHRISTA PARSEGHIAN SCIENTIFIC CONFERENCE FOR NIEMANN-PICK TYPE C. SPONSOR EXPENSES----(6/1-4/19). OWT NOT USED FOR AIRFARE. AIRFARE: $538.00; BOOKING MADE THROUGH AMERICAN AIRLINES (SPONSOR), SPONSOR PAYING FOR LODGING FROM 6/1-3/19, DR. PORTER IS REQUESTING APPROVAL OF ACTUAL SUBSISTENCE FOR LODGING VALUED AT $99.00 WHICH IS 105 % OF THE GOVERNMENT ALLOWANCE OF $94. THIS PERCENTAGE FALLS WITHIN THE 300% THRESHOLD ALLOWED BY THE FTR. NIH IS PAYING FOR 2 NIGHTS AND THE SPONSOR IS PAYING FOR THE REMAINING NIGHTS; REGISTRATION WAIVED: $340 INCLUDES BREAKFAST ON 6/2-4, LUNCH ON 6/2-3, AND DINNER ON 6/1-3; CAR RENTAL: COVERED BY SPONSOR - FOR GROUND TRANSPORTATION IN TUCSON. DR. PORTER IS NOT RECEIVING PREFERENTIAL TREATMENT FROM THE SPONSOR AND THEY FEEL IT'S MORE ADVANTAGEOUS FOR THEM TO SECURE A RENTAL CAR VS PAYING FOR A TAXI IN ADVANCE OR REIMBURSING THE TRAVELER FOR A TAXI. NO FEDERAL FUNDS OR HONORARIUM WILL BE USED TO PROVIDE THIS TRAVEL AND NO PREFERENTIAL TREATMENT IS BEING GIVEN TO TRAVELER BY SPONSOR AND IS IN LINE WITH ALL OTHER PARTICIPANTS. CRADA-VTESSE CAN EXPENSES: LODGING: 2 NIGHTS (5/30-31/19) CRADA CAN COVERING MEALS: ?? MEALS ON 5/30, ALL M&amp;IE ON 5/31, BREAKFAST &amp; LUNCH ON 6/1, INCIDENTALS ON 6/2-3 AND ?? MEALS EXCLUDING BREAKFAST ON 6/4. BAGGAGE FEES, ESTIMATED R/T GROUND TRANSPORTATION: $185.57-  (FROM NIH TO DCA AIRPORT AND DCA AIRPORT TO RESIDENCE).</t>
  </si>
  <si>
    <t>PORTNOY, MATTHEW E</t>
  </si>
  <si>
    <t>DR. PORTNOY IS ATTENDING A MEETING WITH HIGH LEVEL CANADIAN GOVERNMENT PUBLIC SERVANTS WITHIN THE INNOVATION SCIENCE AND ECONOMIC DEVELOPMENT CANADA TO DISCUSS HOW THE NIH SMALL BUSINESS INNOVATION RESEARCH PROGRAMS SELECTS ITS RESEARCH TOPICS. THE CANADIAN GOVERNMENT IS PAYING IN-KIND FOR ROUNDTRIP AIRFARE FROM WASHINGTON DC TO OTTAWA, AND FOR ONE NIGHT OF LODGING.  NIH WILL BE COVERING HIS MEALS AND TRANSPORTATION EXPENSES. THIS TRIP IS UNDER AN ATTACHMENT G.
THE REASON THIS REQUEST IS LATE IS BECAUSE DR. PORTNOY WAS JUST INVITED TO ATTEND ON APRIL 5, 2019.  THIS TRIP IS SPONSORED, AND THERE WAS A DELAY IN RECEIVING A LIST OF THE EXPENSES THE CANADIAN GOVERNMENT WOULD BE PAYING IN-KIND</t>
  </si>
  <si>
    <t>CANADA FOUNDATION FOR INNOVATI</t>
  </si>
  <si>
    <t>HEALTH SCI ADMIN (BIO SCI)</t>
  </si>
  <si>
    <t xml:space="preserve">PRAKASH, GYAN </t>
  </si>
  <si>
    <t>TRAVEL TO GUANGZHOU CHINA TO SPEAK AT AND PARTICIPATE IN THE CHINA- US SUMMIT OF COLLABORATIVE OPHTHALMIC RESEARCH IN GUANGZHOU CHINA ON MAY 15 AND GLOBAL EYE GENETICS CONSORTIUM (GEGC), CHINA BRANCH IN GUANGZHOU, CHINA  ON MAY 16 &amp; 17, 2019.  THE HOSTING ORGANIZATION (ZHONGSHAN OPHTHALMIC CENTER OF SUN YAT-SEN UNIVERSITY) IS OFFERING BUSINESS CLASS AIRFARE, LODGING AND GROUND TRANSPORTATION WHILE IN CHINA.  SPONSORSHIP LETTER MAKING THIS OFFER IN-KIND IS INCLUDED.  INVITATION LETTERS ARE INCLUDED.ETHICS HAS REVIEWED - EMAIL INCLUDED; WORK COVERED BY BLANKET ODA MEMO - INCLUDED.  TRAVELER HAS HTSOS COURSE CERTIFICATE; TRAVEL HAS REQUESTED CLEAN TECHNOLOGY;</t>
  </si>
  <si>
    <t>PRASAD, SHIV A</t>
  </si>
  <si>
    <t>SOUTH AFRICAN MEDICAL RESEARCH COUNCIL (MRC) MRC-NIH JOINT RFA GRANTWRITING WORKSHOPS IN SOUTH AFRICA TO BE HELD IN PRETORIA, DURBAN, AND CAPE TOWN, SOUTH AFRICA ON MAY 20-22, 2019.  EXPENSES WILL BE PAID BY MRC ?¿¿IN-KIND?¿¿ AND WILL INCLUDE THE COST OF RETURN ECONOMY CLASS FLIGHTS FROM WASHINGTON, DC TO SA, IN COUNTRY ACCOMMODATION, FLIGHT AND LOCAL TRANSPORT AT MRC STIPULATED RATES.  NOTE THAT NO U.S. FEDERAL FUNDS WILL BE USED TO SUPPORT TRAVEL AND NO HONORARIUM OR OTHER REMUNERATION WILL BE GIVEN TO TRAVELER AS A SPEAKER.  SEE ENCLOSED COST BREAKDOWN FOR TRAVEL COSTS.</t>
  </si>
  <si>
    <t>PRETORIA, , ZAF</t>
  </si>
  <si>
    <t>SOUTH AFRICAN MEDICAL RESEARCH</t>
  </si>
  <si>
    <t xml:space="preserve">PRINZ, WILLIAM </t>
  </si>
  <si>
    <t>INVITED GUEST TO GIVE A TALK ENTITLED "ORGANELLE BIOGENESIS IN THE ER" AT THE UNIVERSITY OF TEXAS SOUTHWESTERN MEDICAL CENTER, DEPARTMENT OF CELL BIOLOGY ON APRIL 2, 2019. WILL VISIT THE DEPARTMENT AND MEET WITH THE FACULTY. SPONSOR WILL PROVIDE ROUND TRIP AIRFARE, 2 NIGHT'S LODGING, AND GROUND TRANSPORTATION TO/FROM THE AIRPORT/HOTEL IN TEXAS IN-KIND.  LODGING RATE IS 144% OVER THE GOVERNMENT PER DIEM.</t>
  </si>
  <si>
    <t>4/9-10/2019: TRAVEL FROM US TO CHINA.  4/11-14/2019: DR. PRINZ WILL GIVE A TALK ENTITLED "LIPID DROPLET BIOGENESIS" AT THE EUROPEAN MOLECULAR BIOLOGY ORGANIZATION (EMBO) WORKSHOP ON "MEMBRANE SHAPING AND REMODELING BY PROTEINS" IN XIUNING, ANHUI PROVINCE, CHINA.  4/14/2019: TRAVEL FROM XUINING, CHINA TO BEIJING, CHINA AFTER THE END OF THE CONFERENCE TO CATCH EARLY MORNING RETURN FLIGHT.  4/15/2019: TRAVEL FROM BEIJING, CHINA TO US.  
SPONSOR WILL PROVIDE ROUND TRIP AIRFARE, LODGING  FOR 5 NIGHTS, GROUND TRANSPORTATION TO/FROM HOTEL WHILE IN CHINA, AND REGISTRATION FEE, ALL IN-KIND.  REGISTRATION FEE INCLUDES LUNCH 4/12-4/14 AND DINNER 4/11-4/13.</t>
  </si>
  <si>
    <t>5/8/2019: INVITED GUEST SPEAKER TO GIVE A SEMINAR AND VISIT THE DEPARTMENT OF BIOCHEMISTRY AND BIOPHYSICS AT TEXAS A AND M UNIVERSITY IN COLLEGE STATION, TEXAS. SPONSOR PROVIDING ROUND TRIP AIRFARE AND LODGING FOR 2 NIGHTS IN-KIND.</t>
  </si>
  <si>
    <t>TRAVELER WILL TRAVEL TO WATERVILLE VALLEY, NH WHERE HE WILL ATTEND AND GIVE A TALK ENTITLED "THE ROLE OF ER MEMBRANE CONTACT SITES IN LIPID METABOLISM AND ORGANELLE BIOGENESIS" AT THE GORDON RESEARCH SEMINAR ENTITLED " LIPID REMODELING: FROM MOLECULAR MECHANISMS TO BIOLOGICAL FUNCTIONS" FROM JULY 27-28, 2019.  SPONSOR PROVIDING IN-KIND REGISTRATION FEE WHICH INCLUDES LODGING AND MEALS DURING THE SEMINAR.  TRAVELER WILL ALSO ATTEND AND GIVE A TALK ENTITLED "LIPID DROPLET BIOGENESIS FROM SPECIALIZED SITES IN THE ER" AT THE GORDON RESEARCH CONFERENCE ENTITLED "MOLECULAR AND CELLULAR BIOLOGY OF LIPIDS" FROM JULY 28-AUGUST 2, 2019.  SPONSOR WILL PROVIDE IN-KIND REGISTRATION FEE WHICH INCLUDES LODGING AND MEALS DURING THE CONFERENCE.</t>
  </si>
  <si>
    <t xml:space="preserve">PRUSTEL, THORSTEN </t>
  </si>
  <si>
    <t>SPONSORED FOREIGN
11MAY - 18MAY 2019
MAYNOOTH, IRELAND
H2020 ITN QUANTITATIVE T CELL IMMUNOLOGY AND IMMUNOTHERAPY QUANTII NETWORK INAUGURAL MEETING TAKING PLACE AT NATIONAL UNIVERSITY OF IRELAND, MAYNOOTH, IRELAND FROM 13MAY - 17MAY 2019
DR. THORSTEN PRUSTEL HAS BEEN INVITED TO ATTEND AND DELIVER A SERIES OF LECTURES ON THE SIMMUNE PROJECT DURING THE MEETING.  DR. PRUSTEL ALONG WITH DR. MEIER-SCHELLERSHEIM WILL BE PROVIDING TRAINING ON THE SOFTWARE SUITE SIMMUNE WHICH ENABLES EVEN NON-COMPUTATIONAL BIOLOGISTS TO CREATE AND STIMULATE REALISTIC MODELS OF CELL-BIOLOGICAL PROCESSES.
SPONSOR: SCHOOL OF MATHEMATICS AT THE UNIVERSITY OF LEEDS WILL PROVIDE ROUNDTRIP AIRFARE AND LODGING AT THE MAYNOOTH CAMPUS COLLEGE ROOMS - NO HONORARIUM WILL BE PROVIDED AND NO FEDERAL FUNDS ARE BEING USED FOR THE PAYMENT OF TRAVEL EXPENSES.
ODA:  APPROVED AND UPLOADED
AIRFARE: SPONSORED - DRAFT ITINERARY UPLOADED AND THE TICKETED ITINERARY IS FORTHCOMING
LODGING: SPONSORED</t>
  </si>
  <si>
    <t>PRZYTYCKA, TERESA M</t>
  </si>
  <si>
    <t>05/27/2019-05/31/2019: INVITED TO GIVE A PLENARY TALK ON MY RESEARCH AT THE 6TH INTERNATIONAL CONFERENCE ON ALGORITHMS FOR COMPUTATIONAL BIOLOGY, IN BERKELEY, CA.</t>
  </si>
  <si>
    <t xml:space="preserve">PUERTOLLANO MORO, ROSA </t>
  </si>
  <si>
    <t>THIS TRAVEL IS NOT A CONFERENCE BECAUSE IT MEETS ONE OF THE NIH DEFINED MISSION EXEMPTIONS.  SCIENTIFIC MEETINGS WITH A SPECIFIC INVESTIGATOR OR TEAM REGARDING A SPECIFIC AREA OF SCIENTIFIC INQUIRY, OR PUBLIC HEALTH NEED.   DR. PUERTOLLANO MORO HAS BEEN INVITED TO GIVE A SEMINAR AT CHILDREN'S HOSPITAL OF PHILADELPHIA, APRIL 10, 2019.  TRAIN FARE, LODGING AND FOODS ARE IN-KIND DURATION OF MEETING WILL BE COVERED BY CHILDREN'S HOSPITAL.</t>
  </si>
  <si>
    <t>THIS TRAVEL IS NOT A CONFERENCE BECAUSE IT MEETS ONE OF THE NIH DEFINED MISSION EXEMPTIONS:  SCIENTIFIC MEETINGS WITH A SPECIFIC INVESTIGATOR OR TEAM REGARDING A SPECIFIC AREA OF SCIENTIFIC INQUIRY, OR PUBLIC HEALTH NEED.  DR. PUERTOLLANO MORO HAS BEEN INVITED TO GIVE A TALK  AT MEMORIAL SLOAN KETTERING CANCER CENTER, CELL BIOLOGY PROGRAM, RESEARCH SEMINAR SERIES, NEW YORK, NY ON JUNE 13, 2019.  TRAIN FARE, HOTEL AND SOME FOODS DURATION OF MEETING ARE IN-KIND AND WILL BE PROVIDED BY ABOVE.  MISC.  EXPENSES NOT PROVIDE BY SPONSOR WILL BE COVERED BY NHLBI.</t>
  </si>
  <si>
    <t xml:space="preserve">QIAN, HAOHUA </t>
  </si>
  <si>
    <t>DR. QIAN WILL PRESENT A TALK ENTITLED, ?¿¿RETINAL FUNCTION REVEALED WITH OCT IMAGING" AT THE UNIVERSITY OF ILLINOIS AT CHICAGO SPRING VISION RESEARCH SYMPOSIUM ON MAY 31, 2019, LOCATED IN CHICAGO, IL. SPONSORS WILL COVER LODGING, LUNCH (5/31) AND GROUND TRANSPORTATION (WHILE IN CHICAGO) IN-KIND. THERE IS NO REGISTRATION FEE. NO HONORARIUM WILL BE GIVEN AND NO FEDERAL FUNDS WILL BE USED FOR THIS TRAVEL. DR. QIAN IS REQUESTING APPROVAL OF ACTUAL SUBSISTENCE FOR SPONSOR IN-KIND LODGING VALUED AT $439 ON 5/30 WHICH IS 200% AND $509 ON 5/31 WHICH IS 232% OF THE GOVERNMENT ALLOWANCE OF $219.
**********************************
LATE JUSTIFICATION I STARTED PROCESSING DR. QIAN'S SPONSORED TRAVEL AUTHORIZATION ON MARCH 27, 2019 AFTER DR. QIAN INFORMED ME THAT HE WOULD LIKE TO ATTEND. I DID NOT COMPLETE THE PROCESS BECAUSE I DID NOT HAVE ALL OF THE INFORMATION TO HELP ME COMPLETE THE TA, I KNEW THAT IT WAS GOING TO BE SPONSORED, BUT I WASN'T SURE WHAT UNIVERSITY ILLINOIS AT CHICAGO WAS GOING TO COVER SO I WENT ON TO SOMETHING ELSE AND THEN RIGHT BEFORE DR. QIAN LEFT FOR THE ARVO CONFERENCE I REACHED OUT TO THE SPONSOR AND I WAS TOLD THAT DR. QIAN WOULD HAVE TO BOOK HIS OWN FLIGHT, BUT IT WAS TOO LATE BECAUSE HE HAD LEFT FOR ARVO SO WHEN HE RETURNED ON APRIL 5, 2019 I HAD ASKED HIM TO BOOK HIS FLIGHT THROUGH OMEGA, BUT HE HAD ALREADY BOOKED HIS FLIGHT DIRECTLY WITH THE AIRLINE. I THEN REACHED OUT TO THE SPONSOR CONTACT ON MAY 10, 2019 TO SEE WHAT WAS THE NAME OF THE HOTEL AND IF FEDERAL FUNDS ARE GOING TO BE USED, AND ON MAY 14, 2019 I WAS TOLD BY THE SPONSOR THAT NO FEDERAL FUNDS ARE GOING TO BE USED, AND DR. QIAN IS BEING TREATED LIKE ALL OF THE INVITED SPEAKERS. WE BOTH ARE NOT FAMILIAR WITH THE SPONSORED TRAVEL PROCEDURE AND I SHOULD HAVE REACHED OUT TO MY AO AND ADMIN. TECH. WHICH I REGRET BECAUSE THEY ARE BOTH VERY HELPFUL AND THEY PUT DR. QIAN AND MYSELF ON THE RIGHT TRACK. I APOLOGIZE FOR THIS DELAY AND WILL MAKE SURE THIS DOESN'T HAPPEN AGAIN.</t>
  </si>
  <si>
    <t>QUEZADO, MARTHA MAR N</t>
  </si>
  <si>
    <t>NON-SPONOR: DR. QUEZADO WILL VISIT BIOPSE LABORATORIES AT THE FEDERAL UNIVERSITY TO MEET WITH NEUROPATHOLOGY FACULTY, PRESENT GRAND ROUNDS (TALK TITLE: EPENDYMOMAS), AND PRESENT A SLIDE SEMINAR (TALK TITLE: HOW CAN THE PATHOLOGIST HELP THE ONCOLOGIST WITH IMMUNOHISTOCHEMICAL AND MOLECULAR RESOURCES) IN FORTALEZA, BRAZIL ON APRIL 28-30, 2019. 
SPONSOR: DR. QUEZADO IS INVITED TO SPEAK AT THE 32ND BRAZILIAN CONGRESS OF PATHOLOGY IN FORTALEZA, BRAZIL ON MAY 2-5, 2019. IN-KIND: AIRFARE AND REGISTRATION (NO MEALS). 
WHILE IN BRAZIL DR. QUEZADO WILL RESIDE WITH FAMILY (RUA NUNES VALENTE 1365, APT 701, FORTALEZA CEARA BRAZIL 60125-035; PHONE: 011557541410474. M&amp;IE HAS BEEN ADJUSTED TO ACCOUNT FOR MEALS DR. QUEZADO WILL EAT AT HOME WITH HER FAMILY: 4/27 D; BD 4/28-4/30; BLD 5/1; BD 5/2-5/5; B 5/6).</t>
  </si>
  <si>
    <t>04/26/2019 -05/07/2019</t>
  </si>
  <si>
    <t>QUEZADO, ZENAIDE M</t>
  </si>
  <si>
    <t>SPONSORED TRIP TO CHINA TO SERVE AS DELEGATE AND PROVIDE LECTURE AT THE SHENZHEN SECOND PEOPLE'S HOSPITAL OF THE SHENZHEN UNIVERSITY 2019 SYMPOSIUM.</t>
  </si>
  <si>
    <t>09/19/2019 -09/25/2019</t>
  </si>
  <si>
    <t>RADTKE, ANDREA J</t>
  </si>
  <si>
    <t>30 SEPTEMBER 2019 - SPONSORED FOREIGN - TA IS LINKED TO TANUM0MQP4 FOR 1ST-6TH OCT 2019 TRAVEL DATES - CONFERENCE ON NEW CONCEPT IN LYMPHOID MALIGNANCIES - ESTORIL, PORTUGAL - ANDREA RADTKE WILL PRESENT A TALK TITLED, SINGLE CELL IMAGING - SPONSOR IS EUROPEAN SCHOOL OF HAEMATOLOGY ESH - AIRFARE $1132.37 USD PAID BY ESH - LODGING IS REFLECTED ON TA TANUM0MQP4 BOOKED WITH A CHECK-IN ON 1ST OCT 2019 AND CHECK-OUT ON 6TH OCT 2019 AT THE PALACIO ESTORIL. NO LODGING IS NEEDED FOR THE NIGHT OF 30TH SEPT 2019 BECAUSE THE TRAVELER WILL STILL BE IN ROUTE.  ESH PAID FOR THE NIGHTS OF 2ND-5TH OCT 2019.  DR. RADTKE WILL PAY FOR THE NIGHT OF THE 1ST OCT 2019.  - LATE JUSTIFICATION: TRAVELER CONVERTED FROM CONTRACTOR TO FTE ON 3 SEPTEMBER 2019 - ODA - AWAITING APPROVAL - STO WAIVER - AWAITING APPROVAL. DR. RADTKE WOULD LIKE TO DEPART THE U.S. ON THE 30TH OF SEPTEMBER 2019. THIS TRIP WAS ORIGINALLY SCHEDULED WHILE SHE WAS A CONTRACTOR FOR MSC AND NOT A FTE. AT THE TIME OF THE BOOKING OF THE TRIP, THERE WAS NO CONFLICT REGARDING HER DEPARTURE ON SEPTEMBER 30TH INSTEAD OF OCTOBER 1ST. THIS ADDITIONAL DAY WAS FACTORED IN TO ALLOW TIME FOR ANY TRAVEL DISRUPTIONS (MISSED FLIGHTS, DELAYS) AND RECOVER FROM ANY JET LAG. DR. RADTKE IS NOT AN EXPERIENCED TRAVELER AND WAS NERVOUS ABOUT HER FIRST INTERNATIONAL TRIP TO A NON-ENGLISH SPEAKING COUNTRY.</t>
  </si>
  <si>
    <t>ESTORIL, , PRT</t>
  </si>
  <si>
    <t>EUROPEAN SCHOOL OF HAEMATOLOGY</t>
  </si>
  <si>
    <t xml:space="preserve">RALSTON, EVELYN </t>
  </si>
  <si>
    <t>INVITED TO GIVE A PRESENTATION ENTITLED "MICROTUBULES AND GOLGI COMPLEX IN SKELETAL MUSCLE FIBERS: A VERY UNUSUAL ORGANIZATION" ON 09/09/19 AT THE 2019-2020 DEPARTMENT OF CELL AND DEVELOPMENTAL BIOLOGY SEMINAR SERIES IN NASHVILLE, TN.  SPONSORED IN-KIND: ROUND-TRIP AIRFARE AND TAXI BETWEEN AIRPORT AND HOTEL, ONE NIGHT LODGING, AND DINNER ON 09/09/19.</t>
  </si>
  <si>
    <t>RAMAMURTHI, KUMARAN S</t>
  </si>
  <si>
    <t>TRAVELER IS THE AMERICAN SOCIETY  FOR MICROBIOLOGY'S MOLECULAR BIOLOGY AND PHYSIOLOGY TRACK LEADER FOR MICROBE 2019 CONFERENCE AND THEREFORE HAS BEEN INVITED BY THE AMERICAN SOCIETY FOR MICROBIOLOGY TO ATTEND THE ASM MICROBE 2019 MEETING BEING HELD JUNE 20TH TO JUNE 24TH IN SAN FRANCISCO CA AS A DUTY TO BEING ON THE PLANNING COMMITTEE FOR THIS EVENT. THERE IS A REGISTRATION FEE OF $815 WHICH HAS BEEN WAIVED BY THE SPONSOR IN-KIND. TRAVELER WILL DEPART JUNE 19 FROM BWI AT 6:52PM ARRIVING IN SFO AT 9:39PM. TRAVELER WILL STAY 5 NIGHTS AT THE INTERCONTINENTAL HOTEL. THE ADDRESS IS 888 HOWARD STREET, SAN FRANCISCO CA 94103. TRAVELER WILL THEN DEPART AFTER THE MEETING'S CONCLUSION JUNE 24TH AT 9:45AM ARRIVING BACK AT BWI AT 6:00PM. THE SPONSOR WILL COVER IN-KIND THE REGISTRATION FEE OF $815 AND PAY 1000 IN-KIND TOWARDS HOTEL. REMAINDER WILL BE PAID BY TRAVELER.</t>
  </si>
  <si>
    <t>06/19/2019 -06/24/2019</t>
  </si>
  <si>
    <t>RAMCHANDANI, VIJAY A</t>
  </si>
  <si>
    <t>DR. VIJAY RAMCHANDANI HAS BEEN INVITED TO GIVE A LECTURE TITLED ?¿¿TOO MUCH TOO FAST: BEHAVIORAL AND PHARMACOLOGICAL CHARACTERIZATION OF HIGH-INTENSITY BINGE DRINKERS?¿¿AT THE BIOLOGICAL SCIENCE TRAINING PROGRAM (BSTP) SEMINAR AT YALE UNIVERSITY ON APRIL 29, 2019 IN NEW HAVEN, CT.  EO APPROVED JANUARY 17, 2019</t>
  </si>
  <si>
    <t xml:space="preserve">RAMPERTAAP, SHAKUNTALA </t>
  </si>
  <si>
    <t>SHAKUNTALA WILL COMPLETE THE BD FACS LYRIC OPERATOR COURSE (WITH UNIVERSAL LOADER) WHICH IS INCLUDED IN THE PURCHASE OF THE NEW FLOW CYTOMETER IN SAN JOSE, CALIFORNIA FROM 04/15-19/2019.</t>
  </si>
  <si>
    <t>04/15/2019 -04/19/2019</t>
  </si>
  <si>
    <t>RAZNAHAN, ARMIN N</t>
  </si>
  <si>
    <t>THE EVENTS IN THIS TA WERE APPROVED AS A NON-NIMH HOSTED CONFERENCE OR MEETING BY THE OFFICE OF FINANCIAL MANAGEMENT ON 3/26/19.
TRAVELER CELL NUMBER IS 240-447-4259
DR. RAZNAHAN HAS BEEN ASKED TO ATTEND AND SPEAK AT THE 2019 AUTISM NEUROIMAGING WORKSHOP: ADVANCED TOPICS AND NITTY-GRITTIES IN MONREAL, CANADA APRIL 30, 2019.</t>
  </si>
  <si>
    <t>MONTREAL NEUROLOGICAL INSTITUT</t>
  </si>
  <si>
    <t>THE EVENTS IN THIS TA IN BOSTON WERE APPROVED AS AN EXEMPTION UNDER THE CATEGORY: TO ATTEND SCIENTIFIC MEETINGS BY THE NIMH EXECUTIVE OFFICER ON 4/18/19.
THE EVENTS IN THIS TA IN NEW YORK WERE APPROVED AS AN EXEMPTION UNDER THE CATEGORY: TO ATTEND SCIENTIFIC MEETINGS BY THE NIMH EXECUTIVE OFFICER ON 7/30/19.
DR. RAZNAHAN IS ATTENDING THE FIRST ANNUAL TOMMY FUSS CENTER RESEARCH SYMPOSIUM SEPT 17- 19, 2019 IN BOSTON, MA AND THEN BE TRAVELING TO ATTEND THE 2019 LASKER AWARDS ON SEPT 20, 2019 IN NEW YORK, NY. TRAVELER CONTACT NUMBER IS 240-447-4259. THE TRAVELER WILL PERSONALLY DEFRAY HOTEL COSTS ON SEPT 21, 2019 AND WILL PAY FOR HIS RETURN TRIP HOME.</t>
  </si>
  <si>
    <t>BOSTON CHILDRENS HOSPITAL</t>
  </si>
  <si>
    <t xml:space="preserve">REDMOND, NICOLE </t>
  </si>
  <si>
    <t>TRAVELER WILL BE PARTICIPATING/CONDUCTING A "FIRESIDE CHAT" WITH STUDENTS IN THE MCNAIR SCHOLARS PROGRAM, APRIL 29, 2019 IN WELLESLEY, MA</t>
  </si>
  <si>
    <t>WELLESLEY, MA, US</t>
  </si>
  <si>
    <t>WELLESLEY COLLEGE</t>
  </si>
  <si>
    <t xml:space="preserve">REHERMANN, BARBARA </t>
  </si>
  <si>
    <t>DR. BARBARA REHERMANN IS INVITED TO PARTICIPATE AND CHAIR A SESSION AT THE HBV - PRINCETON WORKSHOP IN PRINCETON, NJ, JULY 18-20, 2019.  DR. REHERMANN'S SPECIFIC SESSION IS "SUMMARY OF HBV (IMMUNE) KNOWLEDGE DERIVED FROM CHB PATIENT MATERIAL".  THIS IS SPONSORED TRAVEL, THE SPONSOR WILL PROVIDE THE FOLLOWING:  2 NIGHTS LODGING ACCOMMODATIONS AT PER DIEM, 7/18 - DINNER; 7/19 - ALL MEALS.  OMEGA UTILIZED TO BOOK TRAIN ACCOMMODATIONS.</t>
  </si>
  <si>
    <t>REICH, DANIEL S</t>
  </si>
  <si>
    <t>DR. REICH HAS BEEN INVITED TO SPEAK AT THE 2019 COLD SPRING HARBOR LABORATORY MEETING: BLOOD BRAIN BARRIER IN COLD SPRING HARBOR, NY ON APRIL 3-6, 2019.  THIS TRIP HAS BEEN SPONSORED BY THE COLD SPRING HARBOR LABORATORY.  THE CSHL IS PROVIDING LODGING AND SOME MEALS IN-KIND, AND WAIVING THE REGISTRATION FEE.  THIS TRIP HAS BEEN APPROVED IN SPARC AND THE APPROVED ODA IS ATTACHED.  THE TRAVELER IS ARRIVING APRIL 3RD AND DEPARTING LATE ON APRIL 5TH.  HE WILL ARRIVE HOME THE EARLY MORNING OF APRIL 6TH.</t>
  </si>
  <si>
    <t>INVESTIGATOR (HS)</t>
  </si>
  <si>
    <t>DR. REICH HAS BEEN INVITED TO PARTICIPATE IN THE MS BRAIN BANK MEETING IN NEW YORK, NY ON APRIL 29-30, 2019.  HE WILL FLY FROM DC TO NY ON APRIL 29TH AND RETURN APRIL 30TH.  THE HOTEL IS SLIGHTLY OVER PER DIEM BUT THE TRAVELER WILL PAY THE DIFFERENCE.  SPARC HAS BEEN APPROVED AND UPLOADED.  THERE IS NO REGISTRATION FEE.</t>
  </si>
  <si>
    <t>04/29/2019 -04/30/2019</t>
  </si>
  <si>
    <t>DR. REICH HAS BEEN INVITED TO ATTEND THE RACE TO ERASE MS 2019 SYMPOSIUM AND GALA IN LOS ANGELES, CA ON MAY 9-10, 2019.  DR. REICH WILL TRAVEL TO LOS ANGELES ON MAY 9TH AND RETURN ON MAY 11TH.  DR. REICH WILL TAKE AN OVERNIGHT FLIGHT DEPARTING MAY 10TH AND RETURNING THE MORNING OF MAY 11TH. 
 THIS TRIP IS SPONSORED BY RACE TO ERASE MS.  THE SPONSOR WILL PROVIDE AIRFARE, LODGING, AND SOME MEALS IN KIND.  THE ODA AND SPARC HAVE BEEN APPROVED.  THERE IS NO REGISTRATION FEE.</t>
  </si>
  <si>
    <t>NANCY DAVIS FOUNDATION</t>
  </si>
  <si>
    <t>DR. REICH HAS BEEN INVITED TO ATTEND THE AMRF MEETING IN LAS VEGAS, NV FROM MAY 21-23, 2019.  THIS TRIP IS HELD AND SPONSORED BY THE DR. MIRIAM AND SHELDON G. ADELSON MEDICAL RESEARCH FOUNDATION.  THE SPONSOR WILL PROVIDE AIRFARE, LODGING, AND SOME MEALS IN KIND.  DR. REICH WILL ARRIVE MAY 21 AND DEPART MAY 23.  HE WILL LAND BACK IN DC ON MAY 24.  THIS TRIP HAS BEEN APPROVED IN SPARC AND THE APPROVED ODA IS ATTACHED.  THERE IS NO REGISTRATION FEE. PLEASE SEE ATTACHED EMAIL CORRESPONDENCE RELATING TO LATE ROUTING.</t>
  </si>
  <si>
    <t>ADELSON MEDICAL RESEARCH FOUND</t>
  </si>
  <si>
    <t>05/21/2019 -05/24/2019</t>
  </si>
  <si>
    <t>DR. REICH HAS BEEN INVITED TO PARTICIPATE IN THE CMSC 2019 ANNUAL MEETING IN SEATTLE, WA FROM MAY 29-30, 2019.  HE IS FLYING HOME MAY 30TH, BUT LANDS BACK IN DC ON MAY 31ST.  THIS TRIP IS SPONSORED BY CMSC AND THEY WILL PROVIDE AIRFARE, LODGING, SOME MEALS, AND WAIVED THE $450 REGISTRATION FEE IN KIND.  THE ODA AND SPARC HAVE BOTH BEEN APPROVED.</t>
  </si>
  <si>
    <t>05/29/2019 -05/31/2019</t>
  </si>
  <si>
    <t>DR. REICH HAS BEEN INVITED TO ATTEND THE KEYSTONE SYMPOSIA NEURAL ENVIRONMENT IN DISEASE/NEURODEGENERATIVE DISEASES MEETING KEYSTONE, CO FROM JUNE 16-20, 2019.  THIS TRIP IS SPONSORED BY KEYSTONE SYMPOSIA AND THEY WILL REIMBURSE DR. REICH.  KEYSTONE SYMPOSIA HAS A BLANKET WAIVER FOR IN-CASH REIMBURSEMENTS SO A STO IS NOT REQUIRED.  LODGING, AIRFARE, AND GROUND TRANSPORTATION WILL BE REIMBURSED BY THE SPONSOR AND THE REGISTRATION FEE WAS PAID IN KIND.   SOME MEALS WILL BE PROVIDED TO DR. REICH WHILE AT THE CONFERENCE.  BASED ON THE SPONSOR CONFIRMATION LETTER, THE REGISTRATION FEE DOES NOT INCLUDE MEALS, HOWEVER SOME MEALS WILL BE PROVIDED TO THE TRAVELER SEPARATE FROM THE REGISTRATION FEE, SPONSORED IN KIND.  THE APPROVED SPARC AND ODA HAVE BEEN ATTACHED.  HE WILL RENT A CAR WHILE IN KEYSTONE INSTEAD OF TAKING TAXIS BECAUSE IT IS MOST COST EFFECTIVE FOR THE GOVERNMENT.  PLEASE SEE ATTACHMENT FOR JUSTIFICATION.  DR. REICH IS REQUESTING APPROVAL OF ACTUAL SUBSISTENCE FOR SPONSOR IN-KIND LODGING VALUED AT $158.62 WHICH IS 116% OF THE GOVERNMENT ALLOWANCE OF $137. THIS PERCENTAGE FALLS WITHIN THE 300% THRESHOLD ALLOWED BY THE FTR. THE SPONSOR HAS NOTED THAT ALL OTHER NON-FEDERAL PARTICIPANTS WILL BE PROVIDED WITH THE SAME ACCOMMODATIONS.  THIS TRIP HAS BEEN AMENDED FOR THE FLIGHT COST INCREASE.  THE TOTAL INCREASED BY OVER $100.</t>
  </si>
  <si>
    <t>DR. REICH HAS BEEN INVITED TO ATTEND AND PRESENT AT THE ECTRIMS 2019 MEETING IN STOCKHOLM, SWEDEN FROM SEPTEMBER 11-13, 2019.  THE TITLE OF HIS PRESENTATION: EVOLUTION OF WHITE MATTER IN MS AND THE ROLE OF GADOLINIUM-BASED CONTRAST AGENTS. THIS TRIP IS SPONSORED BY ECTRIMS AND THEY WILL PROVIDE RT AIRFARE, 4 NIGHTS OF LODGING, SOME MEALS, AND THE REGISTRATION FEE IN KIND.  DR. REICH WILL DEPART FOR SWEDEN SEPTEMBER 9TH, ARRIVE SEPTEMBER 10TH, AND STAY IN SWEDEN UNTIL SEPTEMBER 15TH.  THE NIGHT OF SEPTEMBER 14TH WILL BE PAID BY THE GOVERNMENT AND LODGING WILL BE ABOVE PER DIEM.  THE AEA MEMO IS ATTACHED.  ON SEPTEMBER 15TH, DR. REICH WILL TRAVEL TO FLORENCE, ITALY TO ATTEND A MEETING AT UNIVERSITY OF FLORENCE.  THIS MEETING TAKES PLACE ON SEPTEMBER 16TH AND HE WILL DEPART THE NEXT DAY, SEPTEMBER 17TH.  THERE IS NOT ENOUGH TIME TO RETURN HOME BETWEEN THE TWO MEETINGS, SO DR. REICH REQUIRES LODGING FOR ALL NIGHTS, SEPTEMBER 10-17, 2019.  THE UNIVERSITY OF FLORENCE IS SPONSORING A FLIGHT FROM STOCKHOLM TO FLORENCE, LODGING, AND SOME MEALS.  THERE IS NO REGISTRATION FEE.  BOTH TRIPS HAVE BEEN APPROVED IN SPARC.  THE ODAS ARE ATTACHED.  DR. REICH HAS TAKEN THE HTSOS COURSE.  HE CAN BE REACHED AT 301-655-5480.</t>
  </si>
  <si>
    <t>09/09/2019 -09/17/2019</t>
  </si>
  <si>
    <t>ROCHE ITALIA</t>
  </si>
  <si>
    <t>DR. REICH HAS BEEN INVITED TO PRESENT A SEMINAR AT THE UNIVERSITY OF MASSACHUSETTS MEDICAL SCHOOL IN WORCESTER, MA ON SEPTEMBER 26, 2019.  HE WILL ARRIVE ON SEPT. 25TH AND RETURN SEPT. 27TH.  HE WILL STAY WITH A COLLEAGUE THE SEPTEMBER 25TH AND STAY IN A HOTEL SEPTEMBER 26TH.  THIS TRIP IS SPONSORED IN KIND BY THE UNIVERSITY OF MASSACHUSETTS MEDICAL SCHOOL AND THEY ARE PROVIDING AIRFARE, ONE NIGHT OF LODGING, GROUND TRANSPORTATION, AND SOME MEALS IN KIND.  THERE IS NO REGISTRATION FEE.  THE APPROVED SPARC AND ODA ARE ATTACHED.  THE TITLE OF DR. REICH'S TALK WILL BE, ?¿¿IMAGING LESION REPAIR IN MULTIPLE SCLEROSIS.?¿¿</t>
  </si>
  <si>
    <t>REIN, ALAN R</t>
  </si>
  <si>
    <t>DR. REIN WILL BE ATTENDING AND SPEAKING AT THE IRNCAS CONFERENCE IN BOSTON, MA FROM 8/14-17/2019. SPONSOR PROVIDING REGISTRATION AND HOTEL ACCOMMODATIONS FROM 8/14-17 IN KIND. REGISTRATION INCLUDES LUNCHES FOR THE DURATION OF THE CONFERENCE AND DINNER ON FRIDAY 8/16.</t>
  </si>
  <si>
    <t>REITMAN, MARC L</t>
  </si>
  <si>
    <t>TRAVELER IS INVITED TO PRESENT SEMINAR AT THE 2019 RACHMIEL LEVINE-ARTHUR RIGGS DIABETES RESEARCH SYMPOSIUM BEING HELD ON APRIL 10-13, 2019 IN PASADENA, CA. THE SPONSOR HAS OFFERED IN-KIND R/T ECONOMY AIRFARE FROM IAD&gt;LAX WITH A VALUE OF $453.59 AND FOUR NIGHTS OF LODGING AT THE WESTIN HOTEL (CONFERENCE LOCATION) AT $189 P/N (APPROXIMATELY 105% OVER THE GOVERNMENT ALLOWED RATE, NO AEA IS REQUIRED). SPONSOR HAS WAIVED REGISTRATION AT A VALUE OF $325. PER THE SPONSOR, THE REGISTRATION FEE INCLUDES: LUNCH AND DINNER ON APRIL 10, BREAKFAST AND LUNCH ON APRIL 11-12, AND BREAKFAST ON APRIL 13. PER SPONSOR, THE POSTER SESSION RECEPTION (APRIL 11) IS NOT CONSIDERED A MEAL. THE SPONSOR HAS ALSO ARRANGED GROUND TRANSPORTATION FROM THE LA AIRPORT TO MEETING LOCATION. ALL SERVICES PROVIDED BY THE SPONSOR ARE COMPARABLE IN VALUE TO THAT OFFERED OR PROVIDED TO OTHER INVITED PARTICIPANTS. NO FEDERAL FUNDS ARE BEING USED TO FUND THIS TRIP AND WILL BE COVERED BY THE CITY OF HOPE NATIONAL MEDICAL CENTER. TRAVELER WILL RETURN HOME AFTER MIDNIGHT ON APRIL 14 AND HAS OPTED NOT TO RECEIVE M&amp;IE FOR APRIL 14. APRIL 13 WILL BE TREATED AS THE LAST DAY FOR M&amp;IE CALCULATION.</t>
  </si>
  <si>
    <t>04/09/2019 -04/14/2019</t>
  </si>
  <si>
    <t>TRAVELER IS INVITED TO PRESENT SEMINAR AT THE 2019 COLUMBIA UNIVERSITY/CORNELL OBESITY COURSE FROM MAY 1 THROUGH 5, 2019 IN NEW YORK, NY. SPONSOR HAS OFFERED IN-KIND R/T COACH TRAIN FARE WITH A VALUE OF $251 AND TWO NIGHTS OF LODGING AT THE LUCERNE HOTEL AT $280 P/N (APPROXIMATELY 111% THE GOVERNMENT ALLOWED RATE). THE SPONSORED OFFERED TWO NIGHTS OF LODGING, BUT ONLY ONE NIGHT WILL BE REQUIRED AS TRAVELER WILL DEPART NY MAY 1ST AND ARRIVE IN DC ON MAY 2ND. SPONSOR HAS OFFERED IN-KIND DINNER ON APRIL 30 AND MAY 1. ONE DAY REGISTRATION FEE WITH VALUE OF $250 HAS BEEN WAIVED BY SPONSOR. REGISTRATION FEE INCLUDES LUNCH BREAKFAST LISTED IN THE AGENDA. ALL SERVICES PROVIDED BY THE SPONSOR ARE COMPARABLE IN VALUE TO THAT OFFERED OR PROVIDED TO OTHER INVITED PARTICIPANTS. NO FEDERAL FUNDS ARE BEING USED TO FUND THIS TRIP AND WILL BE COVERED BY THE COLUMBIA UNIVERSITY VAGELOS COLLEGE OF PHYSICIANS AND SURGEONS. *CONFERENCE NAME IS NOT LISTED IN CGE.</t>
  </si>
  <si>
    <t>TRAVELER IS INVITED TO PRESENT GRAND ROUNDS AT YALE UNIVERSITY SCHOOL OF MEDICINE ON SEPTEMBER 13, 2019 IN NEW HAVEN, CT.  SPONSOR HAS OFFERED IN-KIND R/T TRAIN FARE, LODGING $219 (APPROXIMATELY 197% ABOVE THE GOVERNMENT ALLOWED RATE, NO AEA IS REQUIRED), DINNER ON THURSDAY EVENING AND GROUND TRANSPORTATION IN NEW HAVEN, CT. BUSINESS CLASS TRAIN SEAT WAS PURCHASED BY SPONSOR FROM DC TO CT DUE TO AVAILABILITY OF COACH SEATS IN ORDER FOR TRAVELER TO ARRIVE IN TIME FOR THEIR COLLABORATIVE DINER. ALL SERVICES PROVIDED BY THE SPONSOR ARE COMPARABLE IN VALUE TO THAT OFFERED OR PROVIDED TO OTHER INVITED PARTICIPANTS.</t>
  </si>
  <si>
    <t>REMALEY, ALAN T</t>
  </si>
  <si>
    <t>DR. ALAN REMALEY HAS BEEN INVITED TO GIVE A SCIENTIFIC PRESENTATION AT THE NATIONAL LIPID ASSOCIATION 2019 ANNUAL SCIENTIFIC SESSIONS ON MAY 16-19, 2019 IN MIAMI, FL. HIS PRESENTATION IS ENTITLED ?¿¿DEMYSTIFYING CLINICAL LABORATORY FOR CARDIOVASCULAR BIOMARKER TESTING.?¿¿  NO HOTEL OR TRANSPORTATION RESERVATIONS WILL BE MADE AS TRAVEL EXPENSES, LODGING AND SOME MEALS WILL BE SPONSORED IN-KIND BY THE NATIONAL LIPID ASSOCIATION.  THIS IS CONSIDERED NON-CONFERENCE TRAVEL, AS DR. REMALEY HAS BEEN INVITED TO SPEAK TO CLINICAL LAB DIRECTORS, TECHNOLOGISTS, RESEARCHERS AND CLINICIANS ON THIS TOPIC.</t>
  </si>
  <si>
    <t>NATIONAL LIPID ASSOCIATION</t>
  </si>
  <si>
    <t>DR. ALAN REMALEY HAS BEEN INVITED TO SPEAK AT NORTHERN GREAT PLAINS LIPID CONFERENCE IN SIOUX FALLS, SD ON JULY 24-26, 2019.  DR. REMALEY WILL BE SPEAKING ON THE TOPIC OF A NEW APOC-II MIMETIC PEPTIDE DEVELOPED FOR LOWERING TRIGLYCERIDES. NO HOTEL OR TRANSPORTATION RESERVATIONS WILL BE MADE AS TRAVEL EXPENSES, LODGING AND SOME MEALS WILL BE SPONSORED IN-KIND BY SANFORD RESEARCH. THIS IS CONSIDERED NON-CONFERENCE TRAVEL, AS DR. REMALEY HAS BEEN INVITED TO SPEAK TO CLINICAL LAB DIRECTORS, TECHNOLOGISTS, RESEARCHERS AND CLINICIANS ON THIS TOPIC.</t>
  </si>
  <si>
    <t>DR. ALAN REMALEY HAS BEEN INVITED TO SPEAK AT THE 71ST  AMERICAN ASSOCIATION FOR CLINICAL CHEMISTRY ANNUAL SCIENTIFIC MEETING IN ANAHEIM, CA ON AUGUST 3-8, 2019.  DR. REMALEY WILL BE SPEAKING ON THE TOPIC OF ?¿¿CARDIOVASCULAR PRECISION MEDICINE: LABORATORY ROLE IN ADVANCING PERSONALIZED PATIENT CARE.?¿¿   FLIGHTS, 2 NIGHTS OF LODGING AND SOME MEALS WILL BE SPONSORED IN-KIND BY AACC. THIS IS CONSIDERED NON-CONFERENCE TRAVEL, AS DR. REMALEY HAS BEEN INVITED TO SPEAK TO CLINICAL LAB DIRECTORS, TECHNOLOGISTS, RESEARCHERS AND CLINICIANS ON THIS TOPIC.</t>
  </si>
  <si>
    <t>AMERICAN ASSOCIATION FOR CLINI</t>
  </si>
  <si>
    <t>08/03/2019 -08/08/2019</t>
  </si>
  <si>
    <t>DR. ALAN REMALEY HAS BEEN INVITED TO SPEAK AT THE ROVIRA I VIRGILI UNIVERSITY IN REUS, SPAIN ON SEPTEMBER 24, 2019.  DR. REMALEY WILL BE SPEAKING ON THE TOPIC OF ?¿¿MONOUNSATURATED FATTY ACIDS BESIDES OLEIC ACID AND THEIR EFFECT ON CARDIOVASCULAR DISEASE.?¿¿  DR. REMALEY WILL THEN TRAVEL FROM REUS TO VALENCIA, SPAIN TO ATTEND THE HDL WORKSHOP ON SEPTEMBER 25-27, 2019, WHERE HE IS ALSO AN INVITED SPEAKER.  HE WILL BE GIVING A TALK ON LCAT AND HDL METABOLISM.
NO HOTEL OR TRANSPORTATION RESERVATIONS WILL BE MADE AS AIRFARE, LODGING, MEALS, REGISTRATION AND GROUND TRANSPORT FOR THE HDL WORKSHOP WILL BE SPONSORED IN-KIND BY THE HDL WORKSHOP THROUGH YOUR SECRETARIAT.  TRAIN, LODGING AND GROUND TRANSPORT WILL BE SPONSORED IN-KIND BY ROVIRA I VIRGILI UNIVERSITY FOR DR. REMALEY?¿¿S ENGAGEMENT THERE.
DR. REMALEY WILL DEPART WASHINGTON LATE IN THE EVENING ON SEPT. 22, ARRIVING LATE IN THE DAY IN BARCELONA, SPAIN ON SEPT. 23.  HE WILL SPEAK IN REUS, SPAIN ON SEPT. 24 AND TRAVEL BY TRAIN TO VALENCIA, SPAIN ON SEPT. 25.  HE WILL RETURN TO THE WASHINGTON AREA ON SEPT. 27.
THIS IS CONSIDERED NON-CONFERENCE TRAVEL, AS DR. REMALEY HAS BEEN INVITED TO SPEAK TO STUDENTS, CLINICAL LAB DIRECTORS, TECHNOLOGISTS, RESEARCHERS AND CLINICIANS ON THESE TOPICS.</t>
  </si>
  <si>
    <t>ROVIRA I VIRGILI UNIVERSITY</t>
  </si>
  <si>
    <t>YOUR SECRETARIAT</t>
  </si>
  <si>
    <t>RESNICK, SUSAN M</t>
  </si>
  <si>
    <t>DR. RESNICK HAS BEEN INVITED TO PARTICIPATE IN AN EXPERT MEETING, ?¿¿PRESERVING BRAIN HEALTH IN DISADVANTAGED COMMUNITIES: EXPLORING PATHWAYS TO INTERVENTION DEVELOPMENT?¿¿.  THIS IS A SMALL MEETING OF EXPERTS GATHERING TO DISCUSS THE TOPIC OF BRAIN HEALTH AND COGNITIVE DECLINE IN AGING ORGANIZED BY DR. WILLIAM VEGA AND DR. TOMAS GUILARTE THAT WOULD QUALIFY AS A SINGLE TRAVELER EVENT.  THE SPONSOR HAS OFFERED TO PROVIDE THE AIRFARE AND LODGING IN-KIND.  THERE WILL BE A VAN AT THE HOTEL TO TAKE PARTICIPANTS TO AND FROM THE MEETING.  THE SPONSOR MENTIONS REIMBURSEMENT FOR MEALS IN THE INVITATION LETTER, HOWEVER DR. RESNICK WILL NOT REQUEST REIMBURSEMENT FOR HER MEALS.  A BOX LUNCH WILL BE PROVIDED ON THE DAY OF THE MEETING JUNE 3, 2019.  THERE IS NOT A REGISTRATION FEE FOR THIS MEETING.  DR. RESNICK WILL DEPART EVENING TIME ON FRIDAY, MAY 31, 2019 AND STAY WITH A RELATIVE AT HER OWN EXPENSE UNTIL SUNDAY, JUNE 2, 2019 WHICH WILL BE CONSIDERED AS A TRAVEL DAY.
DR. RESNICK IS REQUESTING APPROVAL OF ACTUAL SUBSISTENCE FOR SPONSOR IN-KIND LODGING VALUED AT $179 WHICH IS 152% OF THE GOVERNMENT ALLOWANCE OF $141.  THIS PERCENTAGE FALLS WITHIN THE 300% THRESHOLD ALLOWED BY THE FTR.  THE SPONSOR HAS NOTED THAT ALL OTHER NON-FEDERAL PARTICIPANTS WILL BE PROVIDED WITH THE SAME ACCOMMODATIONS.      
ODA APPROVED AND UPLOADED TO TA.</t>
  </si>
  <si>
    <t>INVESTIAGTOR</t>
  </si>
  <si>
    <t>RESNIK, DAVID B</t>
  </si>
  <si>
    <t>RESNIK, DAVID, DR.: 04/11-13/19 ONEONTA, NY: TRAVELER WILL BE THE KEYNOTE SPEAKER AT THE 24TH ANNUAL SUNY ONEONTA NATIONAL UNDERGRADUATE PHILOSOPHY CONFERENCE 04/12 &amp;13, 2019. THE UNIVERSITY WILL BE PAYING ALL EXPENSES IN-KIND, INCLUSIVE OF FLIGHT, GROUND TRANSPORTATION FROM AIRPORT TO LODGING/CONFERENCE, LODGING (UNIVERSITY LODGING AT NO COST, MEMO INCLUDED AS VERIFICATION RECEIVED FROM SPONSOR). NO HONORARIUM IS OFFERED AND NO FEDERAL FUNDS WILL BE USED TO SUPPORT THIS TRAVEL. **CTTS APPROVED ON 01/30/19 (SEE ATTACHED).</t>
  </si>
  <si>
    <t>ONEONTA, NY, US</t>
  </si>
  <si>
    <t>CITY UNIVERSITY OF NEW YORK ON</t>
  </si>
  <si>
    <t>REYNOLDS, RICHARD C</t>
  </si>
  <si>
    <t>THE EVENTS IN THIS TA WERE APPROVED AS AN EXEMPTION UNDER THE CATEGORY: TO ATTEND SCIENTIFIC MEETINGS BY THE NIMH EXECUTIVE OFFICER ON 4/1/19.
UNIVERSITY OF WISCONSIN-MILWAUKEE
AFNI BOOTCAMP, APRIL 29 - MAY 3, 2019</t>
  </si>
  <si>
    <t>COMPUTER SCIENTIST</t>
  </si>
  <si>
    <t>REZNICK, JEFFREY S</t>
  </si>
  <si>
    <t>05/16/2019-05/17/2019: SERVING IN AN ADVISOR/EX-OFFICIO CAPACITY ON AN ARCHIVES ADVISORY COMMITTEE, TO OFFER EXPERIENCE AND EXPERTISE TO IMPROVE THE VISIBILITY, USE, AND PRESERVATION OF THE COLLECTIONS IN THE MEDICAL CENTER ARCHIVES AT NEW YORK-PRESBYTERIAN WEILL CORNELL MEDICINE. NEW YORK CITY, NY.</t>
  </si>
  <si>
    <t>NEW YORK PRESBYTERIAN HOSPITAL</t>
  </si>
  <si>
    <t>SUPERVISORY HISTORIAN</t>
  </si>
  <si>
    <t>RICHMOND, BARRY J</t>
  </si>
  <si>
    <t>THE EVENTS IN THIS TA IN TROMSO, NORWAY WERE APPROVED AS AN EXEMPTION UNDER THE CATEGORY: TO ATTEND SCIENTIFIC MEETINGS BY THE NIMH EXECUTIVE OFFICER ON 1/10/19.
THE EVENTS IN THIS TA IN TRONDHEIM, NORWAY WERE APPROVED AS AN EXEMPTION UNDER THE CATEGORY: TO ATTEND SCIENTIFIC MEETINGS BY THE NIMH EXECUTIVE OFFICER ON 6/3/19.
TRAVELER CELL PHONE 202-262-0681
DR. BARRY RICHMOND HAS BEEN INVITED TO PARTICIPATE IN A WEEK-LONG SUMMER SCHOOL COURSE OFFERED BY THE KAVLI INSTITUTE FOR SYSTEMS NEUROSCIENCE / NTNU NORWEGIAN UNIVERSITY OF SCIENCE AND TECHNOLOGY, BEING HELD IN TROMSO, NORWAY ON AUG 11 - 18, 2019. 
DR. RICHMOND WILL LEVERAGE HIS CONSIDERABLE EXPERTISE IN MOLECULAR GENETIC APPROACHES TO NEURAL CODING TO PROVIDE SEMINARS FOR ATTENDING STUDENTS.  FOLLOWING THIS EVENT, DR. RICHMOND WILL VISIT THE CENTRE FOR NEURAL COMPUTATION (ALSO PART OF THE KAVLI INSTITUTE / NTNU) IN TRONDHEIM, NORWAY ON AUG 18 - 20, 2019 AND GIVE A PRESENTATION OF HIS RESEARCH TO THEIR SCIENTISTS.</t>
  </si>
  <si>
    <t>LEAD RESEARCH INVES</t>
  </si>
  <si>
    <t>08/09/2019 -08/21/2019</t>
  </si>
  <si>
    <t>THE EVENTS IN THIS TA WERE APPROVED AS A NON-NIMH HOSTED CONFERENCE OR MEETING BY THE OFFICE OF FINANCIAL MANAGEMENT ON 4/1/2019.
TRAVELER CELL: 301-897-5647
DR. RICHMOND WILL TRAVEL TO ALGHERO, ITALY FROM THE 27TH OF SEPT TO 4TH OF OCT 2019. WHERE HE WILL GIVE HIS TALK AT THE 7TH INTERNATIONAL CONFERENCE ON COGNITIVE NEURODYNMICS IN ALGHERO, ITALY.  THE EVENTS IN THIS TA WERE PRE-APPROVED ON APR 1, 2019, AND THE PORTION OF THIS TRIP THAT FALLS IN FY2020 WILL BE COVERED BY THE TA: TRIP00KONC / TANUM0MTKT.</t>
  </si>
  <si>
    <t>EUROPEAN NEURAL NETWORK SOCIET</t>
  </si>
  <si>
    <t xml:space="preserve">RID, ANNETTE </t>
  </si>
  <si>
    <t>ANNETTE RID, PHD WILL BE PARTICIAPTING IN THE ?¿¿ETHICAL FRAMEWORK FOR HUMAN CHALLENGE STUDIES?¿¿WORKSHOP AT LURIE CHILDREN'S HOSPITAL.</t>
  </si>
  <si>
    <t>ANN ROBERT H LURIE CHILDRENS H</t>
  </si>
  <si>
    <t>06/02/2019 -06/06/2019</t>
  </si>
  <si>
    <t>RIDER, CYNTHIA V</t>
  </si>
  <si>
    <t>TRAVELER WILL SERVE AS A COUNCILOR AT THE SOCIETY OF TOXICOLOGY COUNCIL MEETING JUNE 6 AND 7, 2019 IN TYSONS, VA.  TRAVEL DATES, JUNE 5 AND 7.  THE SPONSOR, SOT, WILL PROVIDE INKIND LODGING FOR 3 NIGHTS, ECONOMY CLASS ROUNDTRIP AIRFARE, AND BREAKFAST, LUNCH, DINNER ON JUNE 6, AND BREAKFAST AND LUNCH ON JUNE 7.  FLIGHTS AND LODGING WERE BOOKED OUTSIDE OF TMC THROUGH THE SPONSOR'S TRAVEL MANAGEMENT AGENCY.  DR. CYNTHIA RIDER IS REQUESTING APPROVAL OF ACTUAL SUBSISTENCE FOR SPONSOR INKIND LODGING VALUED AT 255 USD WHICH IS 102 PERCENT OF THE GOVERNMENT ALLOWANCE OF 251 USD.  THIS PERCENTAGE FALLS WITHIN THE 300 PERCENT THRESHOLD ALLOWED BY THE FTR.  THE SPONSOR HAS NOTED ALL SOT COUNCIL MEMBERS WILL BE PROVIDED WITH THE SAME ACCOMMODATIONS.  THERE IS NO REGISTRATION FEE.  ETHICS APPROVAL WAS OBTAINED ON MAY 11, 2019, AND A RECURRING ATTACHMENT G APPROVAL WAS OBTAINED ON MAY 7, 2019.  BOTH DOCUMENTS ARE INCLUDED IN THE FILE UPLOADED TO THIS AUTHORIZATION.</t>
  </si>
  <si>
    <t>TYSONS CORNER, VA, US</t>
  </si>
  <si>
    <t>TRAVELER WILL SERVE AS A COUNSELOR AT THE SOCIETY OF TOXICOLOGY CONTINUING EDUCATION COMMITTEE MEETING JUNE 27 AND 28, 2019 IN TYSONS CORNER, VA.  TRAVEL DATES ARE JUNE 27 AND 28.  THE SPONSOR, SOT, WILL PROVIDE, INKIND, LODGING FOR 1 NIGHT, ECONOMY CLASS ROUNDTRIP AIRFARE, DINNER ON JUNE 27, AND BREAKFAST AND LUNCH ON JUNE 28.  FLIGHTS AND LODGING WERE BOOKED OUTSIDE OF TMC THROUGH THE SPONSOR'S TRAVEL MANAGEMENT AGENCY.  SPONSOR UNABLE TO PROVIDE INDIVIDUAL TRAVELER HOTEL CONFIRMATION, HOWEVER, AN EMAIL LISTING HOTEL DETAILS IS UPLOADED. THE COST OF THE ROOM IS LISTED ON THE SPONSOR'S INVITATION LETTER.  THERE IS NO REGISTRATION FEE. ETHICS APPROVAL WAS OBTAINED ON JUNE 10, 2019, AND AN AMENDED RECURRING ATTACHMENT G APPROVAL WAS OBTAINED ON JUNE12, 2019. BOTH DOCUMENTS ARE INCLUDED IN THE FILE UPLOADED TO THIS AUTHORIZATION.</t>
  </si>
  <si>
    <t>TRAVELER WILL ATTEND AND CHAIR A SCIENTIFIC SESSION AT THE 16TH ANNUAL INTERNATIONAL CONGRESS ON COMBUSTION BY,PRODUCTS MEETING FROM JULY 10 TO JULY 12, 2019 IN ANN ARBOR, MICHIGAN.  TRAVEL DATES ARE JULY 9 AND 12.  FLIGHTS WERE BOOKED ONLINE IN CGE.  LODGING WAS RESERVED IN POB?¿¿S ESRA MUTLU?¿¿S NAME OUTSIDE OF TMC, THROUGH CONFERENCE HOUSING.   TRAVELER AND DR. MUTLU WILL SHARE THE HOTEL ROOM AND SPLIT THE EXPENSES IN HALF.  THE 450 USD REGISTRATION FEE WAS WAIVED BY THE SPONSOR AND INCLUDES BREAKFAST, LUNCH, AND DINNER JULY 10 TO 12.  ETHICS APPROVAL WAS OBTAINED ON MAY 7, 2019 AND EFFICIENT SPENDING APPROVAL WAS OBTAINED ON MAY 21, 2019.  BOTH DOCUMENTS ARE INCLUDED IN THE UPLOADED FILE IN THIS AUTHORIZATION.  MICHIGAN IS NOT TAX EXEMPT.</t>
  </si>
  <si>
    <t>ORGANIZING COMMITTEE PIC 2019</t>
  </si>
  <si>
    <t>TRAVELER WILL SERVE AS A COUNSELOR AT THE SOCIETY OF TOXICOLOGY COUNCIL MEETING SEPTEMBER 4 AND 5, 2019 IN TYSONS CORNER, VA. TRAVEL DATES ARE SEPT. 3 AND 5. THE SPONSOR, SOT, WILL PROVIDE, INKIND, LODGING FOR 2 NIGHTS, ECONOMY CLASS ROUNDTRIP AIRFARE, BREAKFAST, LUNCH, AND DINNER ON SEPT. 4, AND BREAKFAST AND LUNCH ON SEPT 5.  DR. CYNTHIA RIDER IS REQUESTING APPROVAL OF ACTUAL SUBSISTENCE FOR SPONSOR IN-KIND LODGING VALUED AT $259 WHICH IS 103 PERCENT OF THE GOVERNMENT ALLOWANCE OF $251.  THIS PERCENTAGE FALLS WITHIN THE 300 PERCENT THRESHOLD ALLOWED BY THE FTR.  THE SPONSOR HAS NOTED THAT ALL OTHER NON-FEDERAL PARTICIPANTS WILL BE PROVIDED WITH THE SAME ACCOMMODATIONS.  FLIGHTS AND LODGING WERE BOOKED OUTSIDE OF TMC THROUGH THE SPONSORS TRAVEL MANAGEMENT AGENCY.THERE IS NO REGISTRATION FEE. ETHICS APPROVAL WAS OBTAINED ON MAY 29, 2019, AND A RECURRING ATTACHMENT G APPROVAL WAS OBTAINED ON MAY 7, 2019. BOTH DOCUMENTS ARE INCLUDED IN THE FILE UPLOADED TO THIS AUTHORIZATION.</t>
  </si>
  <si>
    <t>09/03/2019 -09/05/2019</t>
  </si>
  <si>
    <t>RIDER, LISA G</t>
  </si>
  <si>
    <t>TRAVELER INVITED TO PARTICIPATE IN THE 2019 CHILDHOOD ARTHRITIS AND RHEUMATOLOGY RESEARCH ALLIANCE ANNUAL SCIENTIFIC MEETING FROM APRIL 10 ?¿¿ 14, 2019 IN LOUISVILLE, KENTUCKY. OFFICIAL TRAVEL WILL BEGIN ON APRIL 10, 2019 AND RETURN TO WASHINGTON DC ON APRIL 14, 2019. THE SPONSOR, CHILDHOOD ARTHRITIS AND RHEUMATOLOGY RESEARCH ALLIANCE, WILL PAY IN KIND: ROUNDTRIP AIRFARE, LODGING FOR FOUR NIGHTS FROM APRIL 10 ?¿¿ 13, 2019, GROUND TRANSPORTATION TO AND FROM THE AIRPORT IN LOUISVILLE, KENTUCKY. MEMBER REGISTRATION FEE IS $0.  THE SPONSOR WILL COVER MEALS (APRIL 11 ?¿¿ BREAKFAST, LUNCH AND DINNER, APRIL 12 ?¿¿ BREAKFAST AND LUNCH, APRIL 13 ?¿¿ BREAKFAST, LUNCH AND DINNER. KENTUCKY IS NOT TAX EXEMPT. ALL OTHER EXPENSES WILL BE FUNDED WITH GIFT CAN 8016536. ETHICS APPROVAL OBTAINED ON FEBRUARY 5, 2019. EFFICIENT SPENDING APPROVAL OBTAINED ON FEBRUARY 14, 2019 AND IS UPLOADED IN THE SCANNED DOCUMENT SECTION OF THIS TRAVEL AUTHORIZATION.</t>
  </si>
  <si>
    <t>TRAVELER INVITED TO SPEAK AT PEDIATRIC GRAND ROUNDS AT YALE SCHOOL OF MEDICINE ON MAY 22, 2019 IN NEW HAVEN, CONNECTICUT. OFFICIAL TRAVEL WILL BEGIN ON MAY 21, 2019 AND RETURN TO BWI ON MAY 22, 2019. THE SPONSOR, MARY JANE KELLER MEMORIAL LECTURE YALE SCHOOL OF MEDICINE, WILL PAY IN KIND: TRANSPORTATION TO AND FROM AIRPORT, ROUNDTRIP AIRFARE, LODGING FOR ONE NIGHT ON MAY 21, 2019 AT $299, GROUND TRANSPORTATION FROM AIRPORT TO LODGING AND RETURN AND TRANSPORTATION TO DINNER AND RETURN ON MAY 21, AND DINNER ON MAY 21, 2019. TRAVELER IS REQUESTING ACTUAL SUBSISTENCE LODGING AT A RATE OF $299.00 PER NIGHT, WHICH IS 269 PERCENT OF THE GOVERNMENT PER DIEM RATE OF $111.00 PER NIGHT. THIS FALLS WITHIN THE 300 PERCENT THRESHOLD ALLOWED BY THE FTR. TRAVELER IS NOT RECEIVING PREFERENTIAL TREATMENT AND ALL OTHER TRAVELERS ARE GIVEN THE SAME ACCOMMODATION. NO REGISTRATION IS REQUIRED FOR THIS MEETING. ETHICS APPROVAL OBTAINED ON FEBRUARY 1, 2019. EFFICIENT SPENDING APPROVAL IN THE FORM OF AN ATTACHMENT G OBTAINED ON OCTOBER 29, 2018 AND IS UPLOADED IN THE SCANNED DOCUMENT SECTION OF THIS TRAVEL AUTHORIZATION.</t>
  </si>
  <si>
    <t>TRAVELER INVITED TO PARTICIPATE IN THE CURE JM FOUNDATION MEDICAL ADVISORY BOARD MEETING ON JUNE 20, 2019 IN OAK BROOK, IL AND PRESIDING OVER THE MAB AS CHAIR AT THE MEDICAL CONFERENCE AND EDUCATIONAL FORUM FROM JUNE 21 AND ON JUNE 22 INVITED TO PRESENT A RESEARCH UPDATE AT THE GENERAL SESSION AND SIT IN ON A GENERAL SESSION PANEL IN CHICAGO, ILLINOIS. OFFICIAL TRAVEL WILL BEGIN ON JUNE 20, 2019 AND RETURN TO WASHINGTON DC ON JUNE 23, 2019. THE SPONSOR, CURE JM FOUNDATION, WILL PAY IN KIND FOR ROUNDTRIP AIRFARE, LODGING FOR THREE NIGHTS, MEALS (JUNE 20 LUNCH AND DINNER, JUNE 21 BREAKFAST, LUNCH AND DINNER, JUNE 22 BREAKFAST, LUNCH AND DINNER, JUNE 23 BREAKFAST) AND GROUND TRANSPORTATION FROM AIRPORT TO LODGING AND RETURN IN CHICAGO, ILLINOIS. ETHICS APPROVAL OBTAINED ON APRIL 10, 2019. EFFICIENT SPENDING APPROVAL OBTAINED ON DECEMBER 3, 2018 AND IS UPLOADED IN THE SCANNED DOCUMENT SECTION OF THIS TRAVEL AUTHORIZATION.  ILLINOIS IS NOT TAX EXEMPT.</t>
  </si>
  <si>
    <t>TRAVELER INVITED TO RECEIVE THE 2019 RARE CHAMPION OF HOPE AWARD IN COLLABORATION AT THE ANNUAL RARE PATIENT ADVOCACY SUMMIT SERIES OF EVENTS FROM SEPTEMBER 18 TO 20, 2019 IN SAN DIEGO, CALIFORNIA. OFFICIAL TRAVEL WILL BEGIN WITH DEPARTURE ON SEPTEMBER 19, 2019 AND RETURN TO WASHINGTON DULLES ON SEPTEMBER 21, 2019. THE SPONSOR, GLOBAL GENES, WILL PAY IN KIND LODGING FOR TWO NIGHTS FROM SEPTEMBER 19 TO SEPTEMBER 21, 2019, COMPLIMENTARY HOTEL SHUTTLE TRANSPORTATION BETWEEN SAN DIEGO INTERNATIONAL AIRPORT AND THE SHERATON SAN DIEGO HOTEL AND MARINA, AND ONE COMPLIMENTARY REGISTRATION PASS IN THE AMOUNT OF $400 TO THE RARE PATIENT ADVOCACY SUMMIT THAT INCLUDES TICKETS TO THE RARE CHAMPIONS OF HOPE CELEBRATION.  MEALS INCLUDED IN REGISTRATION ARE  (DINNER ON SEPTEMBER 19 AND BREAKFAST, LUNCH AND DINNER ON SEPTEMBER 20) TRAVELER IS REQUESTING ACTUAL SUBSISTENCE LODGING AT A RATE OF $199.00 PER NIGHT, WHICH IS 124 PERCENT OF THE GOVERNMENT PER DIEM RATE OF $160.00 PER NIGHT. THIS FALLS WITHIN THE 300 PERCENT THRESHOLD ALLOWED BY THE FTR. TRAVELER IS NOT RECEIVING PREFERENTIAL TREATMENT AND ALL OTHER TRAVELERS ARE GIVEN THE SAME ACCOMMODATION. ETHICS APPROVAL OBTAINED ON JUNE 12, 2019. EFFICIENT SPENDING APPROVAL IN THE FORM OF AN ATTACHMENT G OBTAINED ON JULY 8, 2018. ALL DOCUMENTS ARE UPLOADED IN THE SCANNED DOCUMENT SECTION OF THIS TRAVEL AUTHORIZATION.  CALIFORNIA IS NOT TAX EXEMPT.</t>
  </si>
  <si>
    <t>TRAVELER INVITED TO SPEAK AT THE JAMES AND NANCY CASSIDY ENDOWED LECTURESHIP AND RHEUMATOLOGY SYMPOSIUM AT THE UNIVERSITY OF MISSOURI SCHOOL OF MEDICINE ON SEPTEMBER 27, 2019 IN COLUMBIA, MISSOURI AND SPEAKERS DINNER ON SEPTEMBER 26, 2019. TRAVELER WILL ALSO SPEAK AT THE THURSDAY AFTERNOON GRAND ROUNDS ON SEPT 26TH AND MEET WITH LEADERSHIP, FACULTY, RESIDENTS AND FELLOWS. OFFICIAL TRAVEL WILL BEGIN WITH DEPARTURE ON SEPTEMBER 25, 2019 AND RETURN TO WASHINGTON DC ON SEPTEMBER 27, 2019. THE SPONSOR, THE CASSIDY ENDOWMENT FUND, WHICH IS MANAGED BY THE UNIVERSITY OF MISSOURI SCHOOL OF MEDICINE, WILL PAY IN KIND ROUNDTRIP ECONOMY AIRFARE, LODGING FOR TWO NIGHTS FROM SEPTEMBER 25 TO 26, 2019, SOME MEALS (SPEAKER?¿¿S DINNER ON SEPTEMBER 26 AND BREAKFAST AND LUNCH ON SEPTEMBER 27), AND GROUND TRANSPORTATION TO AND FROM AIRPORT IN WASHINGTON DC. THE SPONSOR WAIVED THE COST OF REGISTRATION, WHICH IS $100.00. DR. RIDER IS REQUESTING APPROVAL OF ACTUAL SUBSISTENCE FOR SPONSOR IN-KIND LODGING VALUED AT $104.00 WHICH IS 110.64 PERCENT OF THE GOVERNMENT ALLOWANCE OF $94.00.  THIS PERCENTAGE FALLS WITHIN THE 300 PERCENT THRESHOLD ALLOWED BY THE FTR.  THE SPONSOR HAS NOTED THAT ALL OTHER NON-FEDERAL PARTICIPANTS WILL BE PROVIDED WITH THE SAME ACCOMMODATIONS. MISSOURI IS TAX EXEMPT. ETHICS APPROVAL OBTAINED ON AUGUST 2, 2019. EFFICIENT SPENDING APPROVAL IN THE FORM OF AN ATTACHMENT G OBTAINED ON JULY 17, 2019 AND IS UPLOADED IN THE SCANNED DOCUMENT SECTION OF THIS TRAVEL AUTHORIZATION.</t>
  </si>
  <si>
    <t>COLUMBIA, MO, US</t>
  </si>
  <si>
    <t>UNIVERSITY OF MISSOURI AT COLU</t>
  </si>
  <si>
    <t xml:space="preserve">RIED, THOMAS </t>
  </si>
  <si>
    <t>DR. THOMAS RIED WILL BE AN INVITED SPEAKER AT "THE 20TH ANNIVERSARY OF THE GENOMIC CENTRE- IMAGING SYMPOSIUM" WHICH WILL BE HELD ON JUNE 24TH - 25TH, 2019 AT WINNIPEG, CANADA.  THE SPONSOR, UNIVERSITY OF MANITOBA, WILL COVER ROUND TRIP AIRFARE AND ACCOMMODATION DURING HIS TRIP.</t>
  </si>
  <si>
    <t>ROBBINS, PAUL F</t>
  </si>
  <si>
    <t>DR. ROBBINS IS INVITED TO BE THE GUEST SPEAKER AT THE DIVISION OF CANCER MEDICINE, MD ANDERSON CANCER CENTER IN HOUSTON, TX ON SEPTEMBER 9-10, 2019.  IN-KIND:  AIRFARE, LODGING (NO BREAKFAST), AND DINNER ON 9/9.  NO REGISTRATION.  DR. ROBBINS IS REQUESTING APPROVAL OF ACTUAL SUBSISTENCE FOR SPONSOR IN-KIND LODGING VALUED AT $140 WHICH IS 117% OF THE GOVERNMENT ALLOWANCE OF $120.  THIS PERCENTAGE FALLS WITHIN THE 300% THRESHOLD ALLOWED BY THE FTR.  THE SPONSOR HAS NOTED THAT ALL OTHER NON-FEDERAL PARTICIPANTS WILL BE PROVIDED WITH THE SAME ACCOMMODATIONS.</t>
  </si>
  <si>
    <t>ROBERTS, DAVID D</t>
  </si>
  <si>
    <t>DR. ROBERTS WILL PRESENT: STRATEGIES AND CHALLENGES FOR TARGETING CD47 TO ENHANCE ANTITUMOR IMMUNITY, AT THE PROTEIN &amp; ANTIBODY ENGINEERING FOR SUMMIT (PEGS) 2019-ANTIBODIES FOR CANCER THERAPY CONFERENCE BEING HELD IN BOSTON ON APRIL 7-9, 2019. IN-KIND: AIRFARE, LODGING (NO BREAKFAST), REGISTRATION (INCLUDES L).
DR. ROBERTS IS REQUESTING APPROVAL OF ACTUAL SUBSISTENCE FOR SPONSOR IN-KIND LODGING VALUED AT $294, WHICH IS 108% OF THE GOVERNMENT ALLOWANCE OF $273. THIS PERCENTAGE FALLS WITHIN THE 300% THRESHOLD ALLOWED BY THE FTR. THE SPONSOR HAS NOTED THAT ALL OTHER NON-FEDERAL PARTICIPANTS WILL BE PROVIDED WITH THE SAME ACCOMMODATIONS.</t>
  </si>
  <si>
    <t>SPONSOR:  DR. ROBERTS WILL MEET WITH CMLS EDITORIAL BOARD FOR THEIR ANNUAL MEETING IN ROME, ITALY ON JULY 12, 2019. IN-KIND: AIRFARE (DC TO ROME TO LISBON), AND LODGING (INCLUDES BREAKFAST AND DINNER ON 7/12).  NON-SPONSOR:  DR. ROBERTS WILL PRESENT: REGULATION OF ANTITUMOR IMMUNITY BY THROMBOSPONDIN-1 AND CD47, AT THE FASEB SCIENCE RESEARCH CONFERENCE MATRICELLULAR PROTEINS IN TISSUE REMODELING AND INFLAMMATION IN LISBON, PORTUGAL ON JULY 14-19, 2019. REGISTRATION FEE IN POTS (INCLUDES BLD JULY 14-18; B JULY 19).
TRAVELER CELL NUMBER IS 240-643-7173.</t>
  </si>
  <si>
    <t>SPRINGER NATURE</t>
  </si>
  <si>
    <t>07/10/2019 -07/19/2019</t>
  </si>
  <si>
    <t>ROBEY, PAMELA G</t>
  </si>
  <si>
    <t>DR. ROBEY WILL ATTEND THE AMERICAN SOCIETY FOR BONE AND MINERAL RESEARCH 2019 ANNUAL MEETING, ORLANDO, FLORIDA, , SEPTEMBER 19, 22019 TO SEPTEMBER 23, 2019. IT IS THE PREMIER CONFERENCE IN HER FIELD OF RESEARCH AND WILL PROVIDE HER WITH AN EXCELLENT OPPORTUNITY TO MEET AND INTERACT WITH LEADING SCIENTISTS AND EXCHANGE RESEARCH IDEAS.</t>
  </si>
  <si>
    <t>AMERICAN SOCIETY FOR BONE AND</t>
  </si>
  <si>
    <t>CHIEF  CSDB</t>
  </si>
  <si>
    <t>ROCHE, KATHERINE W</t>
  </si>
  <si>
    <t>DR. ROCHE WILL BE GIVING A TALK TITLED "DYNAMIC REGULATION OF POSTSYNAPTIC PROTEINS: INSIGHTS FROM RARE VARIANTS" AT THE EXCITATORY SYNAPSES AND BRAIN FUNCTION GORDON RESEARCH CONFERENCE FROM JUNE 9-13, 2019 AT THE SOUTHERN NEW HAMPSHIRE UNIVERSITY. SHE WILL LEAVE FROM DCA AIRPORT ON JUNE 9 FLYING INTO BOSTON, MA AND SHE WILL DEPART THE AFTERNOON OF JUNE 13TH. THIS TRAVEL WILL BE SPONSORED BY GORDON RESEARCH CONFERENCE AND THEY COVERED HER REGISTRATION FEE OF $1065.00. THE REGISTRATION FEE COVERS HER LODGING AND MEALS AND WAS PAID IN FULL BY GRC USING DR. ROCHE'S WEBSITE SIGN IN INFORMATION AS PER ATTACHED RECEIPT. AIRPORT COST COMPARISON IS ATTACHED, SPARC APPROVAL IS ATTACHED, ODA APPROVAL IS ATTACHED.</t>
  </si>
  <si>
    <t>INVESTIGATOR(TENURE TRACK)</t>
  </si>
  <si>
    <t>DR. ROCHE WILL BE PARTICIPATING AS A REVIEW COMMITTEE MEMBER FOR THE UNIVERSITY OF QUEENSLAND?¿¿S BRAIN INSTITUTE ON JUNE 17TH  THRU 20TH IN BRISBANE, AUSTRALIA. DR. ROCHE WILL DEPARTING ON JUNE 15TH AND WILL ARRIVE ON JUNE 17TH. DR. ROCHE IS REQUESTING THE APPROVAL TO EXCEPT THE USE OF BUSINESS CLASS AIRLINE TICKETS THAT HAS BEEN PROVIDED IN ADVANCE TO THE TRAVELER AND PAID IN FULL BY THE SPONSOR (THE UNIVERSITY OF QUEENSLAND, AUSTRALIA). NINDS ETHICS OFFICE REVIEWED, DR. ROCHE'S TRAVEL APPROVING THE EXPENSES OFFERED BY THE SPONSOR. THIS APPROVAL IS FOR OUTBOUND AND RETURN FLIGHTS SINCE EACH FLIGHT EXCEED 14 HOURS. DR. ROCHE WILL BE DEPARTING ON THE EVENING OF SATURDAY JUNE 15, 2019 FROM DULLES INTERNATIONAL AIRPORT ARRIVING INTO SAN FRANCISCO, CA (5HRS AND 40 MINS) CONNECTING TO AUCKLAND ON THE SAME DAY (JUNE 15) (12HRS AND 55 MINS). SHE WILL ALSO CONNECT FROM AUCKLAND TO BRISBANE (3HRS AND 50 MINS) AND ARRIVED THE MORNING OF JUNE 17, 2019. PLEASE NOTE THE TIME DIFFERENCE WILL BE A DAY OF HEAD OF UNITED STATES. DR. ROCHE WILL RETURN THE NIGHT OF FRIDAY, JUNE 21 DEPARTING BRISBANE AND ARRIVING INTO AUCKLAND (3HRS AND 5 MINS) AND FROM AUCKLAND TO HOUSTON, TX (13HRS AND 45 MINS) WITH ANOTHER CONNECTION TO DULLES INTERNATIONAL AIRPORT (3HRS AND 2 MINS). SHE WILL RETURN THE SAME DAY AS SHE DEPARTS, DUE TO THE TIME DIFFERENCE. DR. ROCHE WILL STAYING AT THE PULLMAN BRISBANE KING GEORGE SQUARE FROM JUNE 17-21 AT THE NIGHTLY RATE OF $131.28. THIS IS A SPONSORED TRAVEL, THE SPONSOR IS COVERING HOTEL, LOCAL TRAVEL AND AIR FARE. THE SPONSOR HAS INDICATED NO HONORARIUM WOULD BE PAID, FEDERAL FUNDS WOULD NOT BE USED TO FUND THIS TRIP, AND ACCOMMODATION BEING OFFERED ARE THE SAME OR SIMILAR TO PAST INVITED GUEST. APPENDIX 8 IS ATTACHED, SPARC APPROVAL IS ATTACHED, ODA APPROVAL IS ATTACHED, AND GFE APPROVAL IS ATTACHED. TRAVELER HAS NOT AND WILL NOT HAVE SPENT MORE THAN 45 DAYS IN DESIGNATED HTSOS/FACT-MANDATORY COUNTRIES WITHIN THE CALENDAR YEAR.</t>
  </si>
  <si>
    <t>QUEENSLAND UNIVERSITY OF TECHN</t>
  </si>
  <si>
    <t>06/15/2019 -06/21/2019</t>
  </si>
  <si>
    <t>DR. ROCHE WILL BE PARTICIPATING AS A MEMBER OF THE SCIENTIFIC ADVISORY REVIEW PANEL FOR THE WELLCOME TRUST COMMITTEE THAT WILL TAKE PLACE IN LONDON, FROM JULY 15TH THRU JULY 18TH. DR. ROCHE WILL BE DEPARTING ON JULY 14TH, WILL ARRIVE ON JULY 15TH AND WILL BE RETURNING JULY 19TH THIS IS A SPONSORED TRAVEL, THE SPONSOR WILL BE PROVIDING, AIRFARE (1293 USD ECONOMY PLUS SEATING), A TRAIN TO AND FROM AIRPORT (55 USD) TO THE MEETING LOCATION, LUNCH ON THE 16TH-18TH (ESTIMATED AROUND 50USD), AND HOTEL. DR. ROCHE WILL BE STAYING AT PULLMAN LONDON ST PANCRAS AT AN NIGHTLY RATE OF 262 USD WHICH FALLS WITHIN PER DIEM. BREAKFAST AND DINNER ARE INCLUDED IN THE PRICE OF THE HOTEL AS PER SPONSOR RESERVATION (TRAVELER WILL GET IN AFTER BREAKFAST HOURS SO NIH WILL COVER BREAKFAST ON 15TH). THE SPONSOR HAS INDICATED NO HONORARIUM WOULD BE PAID, FEDERAL FUNDS WOULD NOT BE USED TO FUND THIS TRIP, AND ACCOMMODATION BEING OFFERED ARE THE SAME OR SIMILAR TO PAST INVITED GUEST. TRAVEL HAS BEEN APPROVED IN SPARC (SP013278), GFE IS ATTACHED AND ODA APPROVAL IS ATTACHED. FOREIGN TRAVEL TRAINING CERTIFICATE IS ATTACHED.</t>
  </si>
  <si>
    <t>DR. ROCHE WILL BE ATTENDING THE SFN SUMMER COUNCIL MEETING AS SHE IS AN ELECTED OFFICIAL. SHE WILL BE PERFORMING ADVISORY SERVICES. SFN DUTIES INCLUDE MAKE DECISIONS REGARDING THE USE OF SFN'S NAME; ACT ON BEHALF OF COUNCIL BETWEEN MEETINGS, SUBJECT TO APPLICABLE PROVISIONS OF LAW, THE ARTICLES OF INCORPORATION, AND THE BYLAWS, AS WELL AS TO THE DIRECTION AND CONTINUING OVERSIGHT OF COUNCIL; MAKES DECISIONS AS TO THE SUITABILITY OF ANY USE OF THE SOCIETY'S NAME BY COMMITTEE CHAIRS, OFFICERS, AND COUNCILORS IN ANY PUBLICATION OR PUBLIC ADDRESS;
REPORT ROUTINE ACTIONS TO COUNCIL EITHER DIRECTLY OR VIA THE EXECUTIVE DIRECTOR ON A REGULAR BASIS;
REFER TO COUNCIL FOR DUE CONSIDERATION AND ACTION ANY ISSUES RELATING TO MAJOR POLICY CHANGES, MAJOR FINANCIAL CHANGES, AND MAJOR DISPUTES.
DR. ROCHE WILL BE LEAVING ON JULY 21 VIA AIRFARE ARRIVING TO CA THE SAME DAY. SHE WILL BE DEPARTING ON JULY 23 VIA AIRFARE ARRIVING BACK IN MD ON SAME DAY. SPONSOR WILL COVER AIRFARE (782.10USD), LODGING AT FAIRMONT MIRAMAR HOTEL (470 PER NIGHT), JULY 22 MEALS (BREAKFAST 45USD, LUNCH 73USD, AND DINNER 110USD), JULY 23 MEALS (BREAKFAST 45USD AND LUNCH 73USD), AND LOCAL TRANSPORTATION TO AND FROM AIRPORT (100USD). ODA HAS BEEN APPROVED. SPARC HAS BEEN APPROVED. SEE ATTACHED DOCUMENTS. 
DR. ROCHE IS REQUESTING APPROVAL OF ACTUAL SUBSISTENCE FOR SPONSOR IN-KIND LODGING-PLUS PER DIEM SYSTEM VALUED AT $1262 (LODGING+MEALS) WHICH IS 168% OF THE GOVERNMENT ALLOWANCE OF $750 (LODGING+MEALS). THIS PERCENTAGE FALLS WITHIN THE 300% THRESHOLD ALLOWED BY THE FTR. PER ISSUANCE IN THE NIH POLICY MANUAL 1500-08-01/A2 AND HHS POLICY MANUAL 5.1.3.6. THE SPONSOR STATED IN ATTACHED CORRESPONDENCE THAT ALL ATTENDEES WILL RECEIVE SAME BENEFITS,  DR. ROCHE WILL NOT BE PROVIDED AN HONORARIUM NOR WILL US FEDERAL FUNDS BE USED TO SUPPORT THIS TRIP AND THERE IS NO CONFLICT OF INTEREST.</t>
  </si>
  <si>
    <t>SANTA MONICA, CA, US</t>
  </si>
  <si>
    <t>SOCIETY FOR NEUROSCIENCE WASHI</t>
  </si>
  <si>
    <t>07/21/2019 -07/23/2019</t>
  </si>
  <si>
    <t>DR. ROCHE HAS BEEN INVITED TO BE THE NIH GUEST SPEAKER FOR THE ANNUAL NEUROSCIENCE GRADUATE PROGRAM RETREAT IN PROVIDENCE RI. HER TITLE IS SYNAPTIC DYSFUNCTION IN NEURODEVELOPMENTAL DISORDERS: INSIGHTS FROM RARE VARIANTS. SHE WILL DEPART ON 08/28 VIA AIRFARE, ARRIVING SAME DAY. SHE WILL LEAVE RI ON 08/29 ARRIVING IN MD SAME DAY. SPONSOR IS COVERING AIRFARE (265), LODGING (139), AND MEALS ON 8/29 IN KIND (BREAKFAST 12.99 AND LUNCH 32.99).  NO HONORARIUM OR FEDERAL FUNDS USED. ODA APPROVAL ATTACHED. SP013279 APPROVED. SPONSORED LODGING IS UNDER PER DIEM RATE.  DR. ROCHE IS REQUESTING APPROVAL OF ACTUAL SUBSISTENCE FOR SPONSOR IN-KIND MEALS VALUED AT $45.98 WHICH IS 204% OF THE GOVERNMENT ALLOWANCE OF $22.50.  THIS PERCENTAGE FALLS WITHIN THE 300% THRESHOLD ALLOWED BY THE FTR. PER ISSUANCE IN THE NIH POLICY MANUAL 1500-08-01/A2 AND HHS POLICY MANUAL 5.1.3.6. THE SPONSOR STATED THAT ALL ATTENDEES WILL RECEIVE SAME BENEFITS.</t>
  </si>
  <si>
    <t>DR. ROCHE HAS BEEN INVITED TO SPEAK AT THE CFERV CONFERENCE AT EMORY UNIVERSITY IN ATLANTA GEORGIA. HER TITLE IS: REGULATION OF NMDA RECEPTOR TRAFFICKING INSIGHTS FROM RARE VARIANTS. SHE WILL BE LEAVING VIA AIRFARE ON 09/12 ARRIVING IN GA SAME DAY. SHE WILL BE RETURNING ON 09/14 ARRIVING IN MD SAME DAY. SPONSOR WILL BE PAYING FOR HOTEL ACCOMMODATIONS (139USD PER NIGHT AT EMORY CONFERENCE CENTER HOTEL WHICH IS LESS THAN PER DIEM), LUNCH ON 9/13 AND 09/14 (ESTIMATED 20USD EACH LUNCH) AND DINNER ON 09/13 ESTIMATED AROUND 50USD. SPARC APPROVED SP013295 AND ODA APPROVED.DR. ROCHE IS REQUESTING APPROVAL OF ACTUAL SUBSISTENCE FOR SPONSOR IN-KIND MEALS VALUED AT $90 WHICH IS 156% OF THE GOVERNMENT ALLOWANCE OF $57.75
(MEALS). THIS PERCENTAGE FALLS WITHIN THE 300% THRESHOLD ALLOWED BY THE FTR. PER ISSUANCE IN THE NIH POLICY MANUAL 1500-08-01/A2 AND HHS POLICY MANUAL 5.1.3.6.. DR. ROCHE WILL NOT BE PROVIDED AN HONORARIUM NOR WILL US FEDERAL FUNDS BE USED TO SUPPORT THIS TRIP AND THERE IS NO CONFLICT OF INTEREST.</t>
  </si>
  <si>
    <t>09/12/2019 -09/14/2019</t>
  </si>
  <si>
    <t>RODGERS, GRIFFIN P</t>
  </si>
  <si>
    <t>DR. RODGERS IS TRAVELING TO CHICAGO ON JULY 10-12, 2019 TO ATTEND HAROLD AMOS MEDICAL FACULTY
DEVELOPMENT PROGRAM'S INTERVIEW SESSION. --- DR. RODGERS HAS AN APPENDIX 7 APPROVAL FROM OMS
FOR PREMIUM CLASS ACCOMMODATIONS FOR ALL FLIGHTS 6 HOURS OR MORE AND COACH PLUS FOR FLIGHTS LESS THAN 6
HOURS. SOUTHWEST DOES NOT HAVE ASSIGNED SEATING AND HAS AGREED TO ALLOW TRAVELER TO BOARD IN THE A-GROUP, WHICH IS THE FIRST GROUP TO BOARD ALLOWING AMPLE SEATING OPTIONS. HOTELS WERE NOT BOOKED THROUGH OMEGA AS THEY WERE ARRANGED BY THE CONFERENCE PLANNER (SPONSOR).  ---  AMFDP WILL SPONSOR IN-KIND: HOTEL AND ASSOCIATED TAXES AND SOME MEALS AS FOLLOWS: 7/10 DINNER, 7/11 BREAKFAST, LUNCH, AND DINNER, AND 7/12 BREAKFAST AND LUNCH. ALL PARTICIPANTS ARE OFFERED EQUIVALENT LODGING. ($249/NIGHT, WHICH IS 136% OVER PER DIEM).  THIS IS AN APPROVED SINGLE TRAVEL EVENT. --- ODA IS ATTACHED.</t>
  </si>
  <si>
    <t>DEPUTY INSTITUTE DI</t>
  </si>
  <si>
    <t xml:space="preserve">RODRIGUEZ, HENRY </t>
  </si>
  <si>
    <t>DR. HENRY RODRIGUEZ WILL TRAVEL TO NAGOYA, JAPAN TO GIVE A GRAND ROUNDS LECTURE AT FUJITA HEALTH UNIVERSITY AND MEET WITH UNIVERSITY GRADUATE STUDENTS (JUNE 18-19); GIVE A GRAND ROUNDS LECTURE AT NAGOYA UNIVERSITY GRADUATE SCHOOL OF MEDICINE (JUNE 20); AND GIVE A PLENARY LECTURE AT THE 62ND ANNUAL MEETING OF THE JAPANESE SOCIETY OF NEPHROLOGY IN NAGOYA, JAPAN (JUNE 21-23). IN TOKYO, JAPAN, I WILL GIVE A GRAND ROUNDS LECTURE AT THE NATIONAL CANCER CENTER JAPAN AND MEET WITH GRADUATE STUDENTS, AND MEET WITH THE INTERNATIONAL CANCER PROTEOGENOME CONSORTIUM CANCER MOONSHOT JAPAN TEAM MEMBERS (JUNE 24-26). BOTH VENUES WILL BENEFIT THE NCI AND FOSTER VARIOUS COLLABORATIONS ON INTELLECTUAL AND SCIENTIFIC ENDEAVORS IN CANCER CLINICAL PROTEOGENOMICS AND ALSO A KEYNOTE SEMINAR AT THE NATIONAL CANCER CENTER KOREA, AND MEET WITH POSSIBLE NEW INTERNATIONAL CANCER PROTEOGENOME CONSORTIUM CANCER MOONSHOT SOUTH KOREA TEAM MEMBERS.  THIS VISIT WILL BENEFIT THE NCI AND FOSTER VARIOUS COLLABORATIONS ON INTELLECTUAL AND SCIENTIFIC ENDEAVORS IN CANCER CLINICAL PROTEOGENOMICS. SPONSOR WILL COVER LODGING JUNE 20-23, 2019 &amp; JUNE 27-29, 2019, AIRFARE, TRAIN AND REGISTRATION FEE IN-KIND. LODGING VALUED AT $303.77 WHICH IS 91.5% OF THE GOVERNMENT ALLOWANCE OF $278 ON 6/25-26. THESE PERCENTAGES FALLS WITHIN THE 300% ALLOWED BY THE FTR.  TRAVELER IS REQUESTING APPROVAL OF ACTUAL SUBSISTENCE FOR LODGING VALUE. NIH WILL COVER ALL LODGING 6/17-20,6/23-26, 2019 MEALS AND GROUND TRANSPORTATION.</t>
  </si>
  <si>
    <t>JAPANESE SOCIETY OF NEPHROLOGY</t>
  </si>
  <si>
    <t>CANCER PROTEOMICS TECH PRG</t>
  </si>
  <si>
    <t>06/16/2019 -06/29/2019</t>
  </si>
  <si>
    <t>NATIONAL CANCER CENTER</t>
  </si>
  <si>
    <t>DR. HENRY RODRIGUEZ WILL TRAVEL TO ADELAIDE, AUSTRALIA SEPTEMBER 10-21, 2019. DR. RODRIGUEZ IS AN INVITED KEYNOTE SPEAKER AT THE HUPO ADELAIDE 2019 CONFERENCE IN AUSTRALIA, HE IS ALSO THE CO-CHAIR OF A SCIENTIFIC SESSION TITLED ?¿¿WHAT WILL THE FUTURE HUMAN PROTEOME PROJECT KNOWLEDGEBASE LOOK LIKE. DR.RODRIGUEZ WILL ALSO PARTICIPATE AND PROVIDE SCIENTIFIC EXPERTISE TO HUPO COUNCIL MEETINGS SCHEDULED TO TAKE PLACE AT THE CONFERENCE AND HOSTING TWO NCI ICPC.  SPONSOR WILL COVER IN- KIND LODGING FOR 9 NIGHTS, SEPTEMBER 12-20, 2019. LODGING VALUED AT 151.04 WHICH IS 103% OF THE GOVERNMENT ALLOWANCE OF $146 FOR 9/12-20/2019. THE PERCENTAGE FALLS WITHIN THE 300% ALLOWED BY THE FTR. TRAVELER IS REQUESTING APPROVAL OF ACTUAL SUBSISTENCE FOR LODGING VALUE. NIH WILL COVER ALL OTHER EXPENSES. TRAVEL APPROVED IN LATE CTPS. TRAVEL APPROVED FOR NON-REFUNDABLE, NON-CONTRACT CARRIER AND FOREIGN FLAG CARRIER FLIGHTS.</t>
  </si>
  <si>
    <t>ASN EVENTS PTY LTD BALNARRING</t>
  </si>
  <si>
    <t xml:space="preserve">ROEDERER, MARIO </t>
  </si>
  <si>
    <t>TRAVELER IS SPEAKING AND ATTENDING THE CENT GARD CONFERENCE ON HIV VACCINES IN LES PENSIERES, GENEVA ON SEPTEMBER 30-03 OCT 2019
HTSOS CERTIFIED
SEE CROSSOVER FY TA - 0LMIS</t>
  </si>
  <si>
    <t>ROLE, LORNA W</t>
  </si>
  <si>
    <t>TRAVELER IS INVITED TO GIVE A LECTURE AT THE 43RRD ANNUAL WOOLSEY LECTURE AT THE DEPARTMENT OF NEUROSCIENCE OF UNIVERSITY OF WISCONSIN IN MADISON, WI ON MAY 7, 2018.THE TITLE OF THE LECTURE IS CHOLINERGIC MODULATION AND ENCODING OF EMOTIONAL MEMORIES. TRAVELER WILL DEPART FROM DC ON 5/6 AND ARRIVE THE SAME DAY TO MADISON, WI. TRAVELER WILL DEPART FROM MADISON, WI ON 5/8 AND ARRIVE THE NEWARK, NJ THE SAME DAY WHERE SHE WILL CONTINUE TO DO HER BI-WEEKLY CHECK IN WITH HER STAFF AT SBU SINCE HER LAB IS NOT READY AT NIH YET. SPONSOR, UNIVERSITY OF WISCONSIN, WILL PAY IN-KIND FOR AIRFARE LODGING AND LUNCH ON 5/7. TRAVELER WILL STAY AT THE WISCONSIN UNION HOTEL AT 127USD PER NIGHT WHICH IS THE ALLOWED PER DIEM RATE. ODA IS APPROVED AND ATTACHED. CONFIRMED WITH THE SPONSOR THAT NO HONORARIUM WILL BE GIVEN TO THE TRAVELER AND NO FEDERAL FUNDS WILL BE USED TO SUPPORT THIS TRAVEL. DR. SCHOR HAS APPROVED THE TRAVEL AND STE APPROVED IN SPARC.</t>
  </si>
  <si>
    <t>05/06/2019 -05/08/2019</t>
  </si>
  <si>
    <t>ROLL MECAK, ANTONINA I</t>
  </si>
  <si>
    <t>ANTONINA WAS INVITED TO GIVE A SEMINAR ENTITLED "NEW PARADIGMS IN MICROTUBULE BIOLOGY: INFORMATION ENCODING AND LATTICE DYNAMICS " AT THE SCHOOL OF LIFE SCIENCES AT TSINGHUA UNIVERSITY AND MEET WITH COLLEAGUES ON APRIL 19.  SHE WILL ALSO PRESENT AT TO THE 2019 INTERNATIONAL CONFERENCE ON NEUROSTRUCTURAL BIOLOGY FROM APRIL 20-23 2019. HER PRESENTATION IS ENTITLED, ?¿¿MICROTUBULE DYNAMICS: NOT ONLY AT THE TIPS?¿¿.BOTH LEGS OF THE TRIP WERE SPARC APPROVED ON SP012152 AND SP012655.  MEALS (LUNCH AND DINNER ON APRIL 21 AND 22 AT $30 FOR EACH MEAL), TRANSPORTATION ($50), HOTEL ($130/NIGHT * 5 NIGHTS) AND FLIGHTS ($4412) WILL BE PAID IN KIND BY SPONSOR.  ALL COSTS ARE APPROXIMATE BASED ON CONVERSION.  BOTH LEGS OF THE TRIP ARE BEING SPONSORED BY THE SAME UNIVERSITY.</t>
  </si>
  <si>
    <t>TSINGHUA UNIVERSITY</t>
  </si>
  <si>
    <t>04/17/2019 -04/23/2019</t>
  </si>
  <si>
    <t>DR. ROLL MECAK WAS INVITED TO SPEAK AT THE DIVIDE CONFERENCE, FROM POLE TO POLE:  MOLECULES AND MECHANISMS OF THE SPINDLE, IN BARCELONA SPAIN MAY 30 TO JUNE 1, 2019.  TITLE IS MICROTUBULE DYNAMICS: NOT ONLY AT THE TIPS. DR. ROLL-MECAK WAS ALSO INVITED TO PRESENT WORK FOR THE SEMINAR SERIES ON JUNE 3,2019. TITLE IS NEW PARADIGMS IN TUBULIN BIOLOGY: INFORMATION ENCODING AND LATTICE DYNAMICS. SPONSOR FROM DIVIDE IS PAYING FOR LOCAL TRANSPORTATION (195 USD), FLIGHT (1500USD) AND LODGING 05/29-06/03 (164.18 USD PER NIGHT). SP010983 APPROVED. DR. ROLL-MECAK WILL PERSONALLY PAY FOR HOTEL 06/03-06/04. SPONSOR FROM IRB WILL  BE PAYING FOR LOCAL TRANSPORT (60 EUROS) AND LUNCH ON JUNE 3 (30 EUROS). SP01259 APPROVED.</t>
  </si>
  <si>
    <t>DIVIDE</t>
  </si>
  <si>
    <t>05/28/2019 -06/04/2019</t>
  </si>
  <si>
    <t>DR. ROLL-MECAK WILL BE SERVING AS AN OUTSIDE EXAMINER FOR A THESIS DEFENSE ON SEPTEMBER 17 AT THE GEISEL SCHOOL OF MEDICINE AT DARTMOUTH. SHE WILL BE LEAVING ON SEPTEMBER 16 VIA AIRFARE ARRIVING THE SAME DAY AND DEPARTING ON SEPTEMBER 18 ARRIVING BACK IN MD SAME DAY. SPONSOR WILL BE PAYING FOR FLIGHT TO AND FROM (300USD), LOCAL TRANSPORTATION WITH DARTMOUTH COACH, HOTEL LODGING (442USD), AND MEALS (09/16 DINNER, 09/17 BREAKFAST $30, LUNCH $15, AND DINNER $60, 09/18 BREAKFAST $30) ODA ATTACHED. SPARC APPROVED
DR. ROLL-MECAK IS REQUESTING APPROVAL OF ACTUAL SUBSISTENCE FOR SPONSOR IN-KIND LODGING-PLUS
PER DIEM SYSTEM VALUED AT $637 (LODGING+MEALS) WHICH IS 174% OF THE GOVERNMENT ALLOWANCE OF $366
(LODGING+MEALS). THIS PERCENTAGE FALLS WITHIN THE 300% THRESHOLD ALLOWED BY THE FTR. THE SPONSOR HAS NOTED 
      THAT ALL OTHER NON-FEDERAL PARTICIPANTS WILL BE PROVIDED WITH THE SAME ACCOMMODATIONS. PER ISSUANCE IN THE NIH POLICY MANUAL 1500-08-01/A2 AND HHS POLICY MANUAL 5.1.3.6. THE SPONSOR STATED IN ATTACHED CORRESPONDENCE THAT DR. ROLL-MECAK WILL NOT BE PROVIDED AN HONORARIUM NOR WILL US FEDERAL FUNDS BE USED TO SUPPORT THIS TRIP AND THERE IS NO CONFLICT OF INTEREST.</t>
  </si>
  <si>
    <t>HANOVER, NH, US</t>
  </si>
  <si>
    <t>DARTMOUTH COLLEGE HANOVER NEW</t>
  </si>
  <si>
    <t>ROMERO, ROBERTO J</t>
  </si>
  <si>
    <t>4/2-4/6/19; LONDON, UK: TRAVELER IS ATTENDING, GIVING TALKS AND CHAIRING SESSIONS AT THE 2ND WORLD CONGRESS. ON 4/3, TRAVELER WILL MEET WITH GIAN CARLO DI RENZO AND KYPROS NICOLAIDES. ON 4/4, TRAVELER WILL GIVE TWO TALKS ENTITLED, PRETERM LABOR AS A SYNDROME AND VAGINAL PROGESTERONE FOR THE PREVENTION OF PRETERM BIRTH. ON 4/5, TRAVELER WILL CHAIR A SESSION ENTITLED, INTERVENTIONS WHICH MATTER AND WILL GIVE TWO TALKS ENTITLED, SINGLE-CELL TRANSCRIPTOMICS TO UNDERSTAND AND PREDICT PREECLAMPSIA AND PRETERM BIRTH AND SCREENING AND PREVENTION OF PRETERM BIRTH IN TWINS. NO FEDERAL FUNDS ARE USED AND NO HONORARIUM WILL BE PROVIDED. TRAVELER IS REQUESTING APPROVAL OF ACTUAL SUBSISTENCE FOR SPONSOR IN-KIND LODGING VALUED AT $333.15, WHICH IS 111% OF THE GOVERNMENT ALLOWANCE, $299. THIS PERCENTAGE FALLS WITHIN THE 300% THRESHOLD ALLOWED BY THE FTR.</t>
  </si>
  <si>
    <t>MCA EVENTS</t>
  </si>
  <si>
    <t>5/7-5/9/19; NEW YORK, NY: TRAVELER HAS BEEN INVITED TO GIVE THE HUGH BARBER MEMORIAL LECTURE AT NORTHWELL UNIVERSITY IN NEW YORK ON 5/8. ON 5/9, TRAVELER WILL MEET WITH DR. CHERVENAK AND DR. EMANUEL FRIEDMAN. NO HONORARIUM WILL BE PROVIDED AND NO FEDERAL FUNDS ARE USED. TRAVELER IS REQUESTING APPROVAL OF ACTUAL SUBSISTENCE FOR SPONSOR IN-KIND LODGING VALUED AT $505, WHICH IS 200% OF THE GOVERNMENT ALLOWANCE $253. THIS PERCENTAGE FALLS WITHIN THE 300% THRESHOLD ALLOWED BY THE FTR.</t>
  </si>
  <si>
    <t>ZUCKER SCHOOL OF MEDICINE AT H</t>
  </si>
  <si>
    <t>6/18/19-7/1/19; SALAMANCA AND ALICANTE, SPAIN: TRAVELER HAS BEEN AWARDED A DOCTORATE HONORIS CAUSA FROM THE UNIVERSITY OF SALAMANCA AND WILL BE PRESENTED WITH THIS ON 6/21. TRAVELER WILL ARRIVE TO MADRID ON 6/19 AS THERE ARE NO DIRECT FLIGHTS TO SALAMANCA, WILL DEPART TO SALAMANCA ON 6/20, PARTICIPATE IN THE CEREMONY ON 6/21, AND RETURN TO MADRID ON 6/22. ON 6/23, TRAVELER WILL MEET WITH DR. JOSE LUIS BARTHA RASERO AND ON 6/24, HE WILL MEET WITH DR. MANUEL SANCHEZ LUNA. ON 6/25, TRAVELER WILL DEPART TO ALICANTE VIA TRAIN TO ATTEND THE WORLD CONGRESS OF FETAL MEDICINE, WILL GIVE A TALK ON 6/27, WILL DEPART TO AMSTERDAM ON 6/28, AND FLY OUT THE NEXT MORNING TO DETROIT ON 6/29. NO HONORARIUMS ARE BEING PROVIDED AND NO FEDERAL FUNDS ARE USED. AN APPROVED NIH2855 IS ATTACHED. TRAVELER IS REQUESTING APPROVAL OF ACTUAL SUBSISTENCE FOR SPONSOR IN-KIND LODGING IN MADRID, WHICH ARE ALL 220% OR LESS OF THE GOVERNMENT ALLOWANCE, $226. THIS PERCENTAGE FALLS WITHIN THE 300% THRESHOLD ALLOWED BY THE FTR. DETAILED BREAKDOWN INCLUDED IN EXPENSES SECTION. TRAVELER ATTENDED THE REST OF THE MEETING UNTIL 6/29, DEPARTED FROM ALICANTE TO AMSTERDAM ON 6/30, AND RETURNED TO DETROIT, MI ON 7/1.</t>
  </si>
  <si>
    <t>ELSEVIER PHILADELPHIA PA</t>
  </si>
  <si>
    <t>06/18/2019 -07/01/2019</t>
  </si>
  <si>
    <t>FETAL MEDICINE FOUNDATION</t>
  </si>
  <si>
    <t>07/31-8/3/19; BARRANQUILLA, COLOMBIA: TRAVELER HAS BEEN INVITED TO ATTEND AND SPEAK AT THE XVI COLOMBIAN CONGRESS OF PERINATOLOGY AND MATERNAL-FETAL MEDICINE. IN ADDITION, DR. ROMERO HAS BEEN AWARDED A DOCTORATE HONORIS CAUSA FROM UNIVERSIDAD LIBRE IN RECOGNITION OF HIS ACHIEVEMENTS AND CONTRIBUTIONS TO THE FIELD OF MATERNAL-FETAL MEDICINE. THE CEREMONY IS ON 7/31. HE WILL GIVE THE FOLLOWING TALKS: 1) THE GREAT OBSTETRICAL SYNDROMES: REFLECTIONS ON THE UNIQUE NATURE OF OBSTETRICAL DISEASE; 2) CLINICAL CHORIOAMNIONITIS: DEFINITION, MICROBIOLOGY, DIAGNOSIS AND TREATMENT; 3) ANTIBIOTICS FOR THE TREATMENT OF INFECTION AND INTRA-AMNIOTIC INFLAMMATION IN CERVICAL INSUFFICIENCY, PRETERM LABOR AND PRETERM PREMATURE RUPTURE OF MEMBRANES; AND 4) FETAL INTELLIGENT NAVIGATION ECHOCARDIOGRAPHY FROM 8/1-8/3. NO HONORARIUM WILL BE PROVIDED AND NO FEDERAL FUNDS ARE USED. OWT NOT USED FOR LODGING AND FLIGHT SPONSOR WILL PROVIDE AIRFARE, LODGING, AND TRANSPORTATION IN COLOMBIA IN-KIND. AN APPROVED NIH 2855 IS ATTACHED.</t>
  </si>
  <si>
    <t>BARRANQUILLA, , COL</t>
  </si>
  <si>
    <t>COLOMBIAN FEDERATION OF PERINA</t>
  </si>
  <si>
    <t>07/31/2019 -08/03/2019</t>
  </si>
  <si>
    <t>09/26-09/30/2019; FLORENCE, ITALY: TRAVELER HAS BEEN INVITED TO ATTEND AND PARTICIPATE IN THE RH SYMPOSIUM. THIS MEETING WILL FOCUS ON CURRENT AND ONGOING PROJECTS, ALONG WITH DISCUSSIONS AND PLANS FOR FUTURE PROJECTS AND ACTIVITIES. NO HONORARIUM PROVIDED AND NO FEDERAL FUNDS ARE BEING USED. SPONSOR IS PROVIDING ROUNDTRIP AIRFARE IN ECONOMY CLASS, HOTEL, AND TRANSPORTATION IN FLORENCE IN-KIND. TRAVELER IS REQUESTING APPROVAL FOR ACTUAL SUBSISTENCE FOR SPONSOR IN-KIND LODGING VALUED AT $475.79, WHICH IS 170% OF THE GOVERNMENT ALLOWANCE $280. THIS PERCENTAGE FALLS WITHIN THE 300% THRESHOLD ALLOWED BY THE FTR.</t>
  </si>
  <si>
    <t>PREIS SCHOOL</t>
  </si>
  <si>
    <t>ROONEY, ANDREW A</t>
  </si>
  <si>
    <t>TRAVELER WILL SERVE AS AN INVITED SPEAKER AND DISCUSSANT AT THE NATIONAL ACADEMIES OF SCIENCES WORKSHOP ON EVIDENCE INTEGRATION IN CHEMICAL ASSESSMENTS, CHALLENGES FACED IN DEVELOPING AND COMMUNICATING HUMAN HEALTH EFFECT CONCLUSIONS, JUNE 3-4, 2019, WASHINGTON, DC. TRAVELER WILL DEPART RDU AND ARRIVE AT DCA ON JUNE 3 AND RETURN TO RDU ON JUNE 4. THE SPONSOR, THE NATIONAL ACADEMIES OF SCIENCES, WILL PROVIDE IN-KIND ROUND-TRIP ECONOMY AIRFARE, LODGING, AND SOME MEALS. NO REGISTRATION FEE. EFFICIENT SPENDING APPROVAL WAS OBTAINED ON 03/27/19 AND ETHICS APPROVAL WAS OBTAINED ON 03/09/19. BOTH DOCUMENTS ARE INCLUDED IN THE SCANNED DOCUMENTS PORTION OF THIS AUTHORIZATION. WASHINGTON, DC IS NOT TAX EXEMPT.</t>
  </si>
  <si>
    <t>ROSA, PATRICIA A</t>
  </si>
  <si>
    <t>DR. ROSA IN THE INVITED KEYNOTE SPEAKER AT THE INAUGURAL 2019 ARTHROPOD-BORNE DISEASES IN THE AGE OF QUANTITATIVE BIOLOGY, QBI SYMPOSIUM, JUNE 18-19 IN SAN FRANCISCO. SPONSORED TRAVEL, WITH UCSF PROVIDING AIRFARE FOR THE ENTIRE TRIP, LODGING AND SOME GROUND TRANSPORTATION. B, L, D PROVIDED BY SPONSOR ON JUNE 18TH AND 19TH.  TRIP HAS BEEN APPROVED IN NTPS ARS 2431. ODA APPROVED 05-21-19.   NO REGISTRATION FEES FOR INVITED SPEAKERS, NO REGISTRATION CONFIRMATION AVAILABLE. AGENDA UPLOADED. NO HONORARIUM WILL BE ACCEPTED AND NO FEDERAL FUNDS ARE BEING USED FOR TRAVEL EXPENSES. THE QBI SYMPOSIUM WAS NOT IN THE CGE DROPDOWN, SO DOMESTIC WAS SELECTED FOR PURPOSE OF TRIP.
 . . . FOLLOWING THE QBI SYMPOSIUM, TRAVELER WILL ATTEND THE ASM MICROBE 2019 CONFERENCE, JUNE 20-22, AS A MEMBER OF THE AM. ACADEMY OF MICROBIOLOGY, AN HONORIFIC GROUP WITHIN ASM, WHICH HOLDS THEIR ANNUAL MEETING AT THE MICROBE CONFERENCES.  ASM IS BEING HELD CLOSE TO THE QBI SYMPOSIUM AND TRAVELER WILL REMAIN IN THE SAME HOTEL, ON HER LAB'S TRAVEL BUDGET, BOOKED VIA CGE FOR THIS PORTION OF THE TRIP.  ATTENDANCE FOR THIS PORTION WAS APPROVED IN NTPS AR 5703.  REGISTRATION PAID VIA AMBIS 1968813. ACTUAL TRAVEL DATES FOR TRIP ARE JUNE 17-23.</t>
  </si>
  <si>
    <t>ROSCHEWSKI, MARK J</t>
  </si>
  <si>
    <t>DR. ROSCHEWSKI IS INVITED TO SPEAK AT THE 16TH INTERNATIONAL ULTMANN CHICAGO LYMPHOMA SYMPOSIUM BEING HELD IN CHICAGO, IL ON APRIL 12-13, 2019  HE WILL PRESENT: LIQUID BIOPSIES: READY FOR USE IN LYMPHOMA.  IN-KIND: AIRFARE, LODGING (NO BREAKFAST), REGISTRATION (INCLUDED B/L ON 4/13), MEALS (DINNER ON 4/12), AND GROUND TRANSPORTATION IN IL.</t>
  </si>
  <si>
    <t>DR. ROSCHEWSKI IS INVITED TO SERVE AS FACULTY AT THE ANNUAL AMERICAN SOCIETY OF CLINICAL ONCOLOGY (ASCO) MEETING BEING HELD IN CHICAGO, IL ON JUNE 4, 2019.  IN-KIND:  REGISTRATION (NO MEALS).   AN APPROVED AEA MEMO HAS BEEN INCLUDED FOR THE LODGING COSTS.</t>
  </si>
  <si>
    <t>DR. ROSCHEWSKI IS INVITED TO SPEAK AT THE SEVENTH ANNUAL MEETING OF THE SOCIETY OF HEMATOLOGIC ONCOLOGY BEING HELD IN HOUSTON, TX ON SEPTEMBER 11-14, 2019,   IN-KIND:  AIRFARE, LODGING (NO BREAKFAST), REGISTRATION (INCLUDES MEALS), AND GROUND TRANSPORTATION IN TX.   DR. ROSCHEWSKI IS REQUESTING APPROVAL OF ACTUAL SUBSISTENCE FOR SPONSOR IN-KIND LODGING VALUED AT $209 WHICH IS 174% OF THE GOVERNMENT ALLOWANCE OF $120.  THIS PERCENTAGE FALLS WITHIN THE 300% THRESHOLD BY THE FTR.  THE SPONSOR HAS NOTED THAT ALL OTHER NON-FEDERAL PARTICIPANTS WILL BE PROVIDED WITH THE SAME ACCOMMODATIONS.</t>
  </si>
  <si>
    <t>SOCIETY OF HEMATOLOGIC ONCOLOG</t>
  </si>
  <si>
    <t xml:space="preserve">ROSENBERG, HELENE </t>
  </si>
  <si>
    <t>TO PARTICIPATE AND PRESENT A SEMINAR EOSINOPHILS CHANGING PERSPECTIVES IN HEALTH AND DISEASE AT THE I3D SYMPOSIUM IMMUNE CELLS AT THE FOREFRONT OF HEALTH AND DISEASE AT THE PAUL ROBESON CAMPUS CENTER IN NEWARK, NJ ON MAY 20-22, 2019. THE SPONSOR WILL PROVIDE 2 NIGHTS OF LODGING AT THE HILTON PENN STATION, TAXI SERVICE, AND SOME MEALS IN-KIND. THE TRAVELER HAS DECLINED AIRFARE AND TRAIN FARE IN-KIND. TRAVELER WILL DRIVE HER POV FROM HER RESIDENCE TO THE CONFERENCE SITE AND BACK. ALL OTHER TRAVEL 
RELATED EXPENSES NOT COVERED BY THE SPONSOR WILL BE PAID FROM LABORATORY ALLOCATED TRAVEL FUNDS. NO U.S. 
FEDERAL FUNDS WILL BE USED BY THE SPONSOR TO REIMBURSE TRAVEL EXPENSES, AND NO HONORARIUM MAY BE ACCEPTED BY THE EMPLOYEE. SPONSOR WILL BE PROVIDING IN-KIND LODGING VALUED AT 169 PER NIGHT WHICH IS 119 PERCENT OF THE GOVERNMENT LODGING ALLOWANCE OF 141 FOR NEWARK, NJ. THIS PERCENTAGE FALLS WITHIN THE 300 PERCENT THRESHOLD ALLOWED BY THE FEDERAL PER DIEM RATE. THE SPONSOR HAS CONFIRMED THAT ALL OTHER FEDERAL OR NON-FEDERAL PARTICIPANTS WILL BE PROVIDED WITH THE SAME OR SIMILAR ACCOMMODATIONS. COST COMPARISON WORKSHEET UPLOADED.</t>
  </si>
  <si>
    <t>05/20/2019 -05/22/2019</t>
  </si>
  <si>
    <t>ROSENBERG, STEVEN A</t>
  </si>
  <si>
    <t>DR. ROSENBERG IS INVITED TO SPEAK AT THE PLENARY SESSION OF THE AMERICAN ASSOCIATION FOR CANCER RESEARCH (AACR) ANNUAL MEETING BEING HELD IN ATLANTA, GA ON MARCH 29 - APRIL 3, 2019.  IN-KIND: LODGING (NO BREAKFAST) AND REGISTRATION (NO MEALS).  DR. ROSENBERG IS REQUESTING APPROVAL OF ACTUAL SUBSISTENCE FOR SPONSOR IN-KIND LODGING VALUED AT $249 WHICH IS 164% OF THE GOVERNMENT ALLOWANCE OF $152.  THIS PERCENTAGE FALLS WITHIN THE 300% THRESHOLD BY THE FTR.  THE SPONSOR HAS NOTED THAT ALL OTHER NON-FEDERAL PARTICIPANTS WILL BE PROVIDED WITH THE SAME ACCOMMODATIONS.</t>
  </si>
  <si>
    <t>MEDICAL OFFICER (GEN SURG)</t>
  </si>
  <si>
    <t>SPONSOR I:  DR. ROSENBERG IS RECEIVING THE AMERICAN ASSOCIATION OF IMMUNOLOGISTS (AAI) STEINMAN AWARD FOR HUMAN IMMUNOLOGY RESEARCH AND PRESENTING A LECTURE DURING THE AAI CONFERENCE BEING HELD IN SAN DIEGO, CA.  ON MAY 9-13, 2019.  IN-KIND: AIRFARE,  LODGING (NO BREAKFAST), AND  REGISTRATION (NO MEALS).  DR. ROSENBERG IS REQUESTING APPROVAL OF ACTUAL SUBSISTENCE FOR SPONSOR IN-KIND LODGING VALUED AT $220 WHICH IS 126% OF THE GOVERNMENT ALLOWANCE OF $174.  THIS PERCENTAGE FALLS WITHIN THE 300% THRESHOLD BY THE FTR.  THE SPONSOR HAS NOTED THAT ALL OTHER NON-FEDERAL PARTICIPANTS WILL BE PROVIDED WITH THE SAME ACCOMMODATIONS.  SPONSOR II: DR. ROSENBERG WILL RECEIVE THE DIANA HELIS MEDICAL RESEARCH FOUNDATION AND ADRIENNE HELIS RESEARCH FOUNDATION PRIZE IN CANCER RESEARCH AT THE BAYLOR COLLEGE OF MEDICINE IN HOUSTON, TX ON MAY 14, 2019.   IN-KIND: AIRFARE, LODGING (NO BREAKFAST),  DINNER 5/13 AND 5/14, AND GROUND TRANSPORTATION IN TX.   NO REGISTRATION.    DR. ROSENBERG IS REQUESTING APPROVAL OF ACTUAL SUBSISTENCE FOR SPONSOR IN-KIND LODGING VALUED AT $280 WHICH IS 214% OF THE GOVERNMENT ALLOWANCE OF $131.  THIS PERCENTAGE FALLS WITHIN THE 300% THRESHOLD BY THE FTR.  THE SPONSOR HAS NOTED THAT ALL OTHER NON-FEDERAL PARTICIPANTS WILL BE PROVIDED WITH THE SAME ACCOMMODATIONS.</t>
  </si>
  <si>
    <t>DIANA HELIS HENRY MEDICAL RESE</t>
  </si>
  <si>
    <t>DR. ROSENBERG WILL BE THE 2019 RECIPIENT OF THE EDOGAWA-NICHI PRIZE AT AN AWARD CEREMONY BEING HELD IN TORONTO, CANADA ON SEPTEMBER 17-18, 2019.  IN-KIND:  AIRFARE, LODGING (NO BREAKFAST), DINNER ON 9/17 AND GROUND TRANSPORTATION IN CANADA.</t>
  </si>
  <si>
    <t>EDOGAWA HOSPITAL</t>
  </si>
  <si>
    <t>SPONSORED: DR. ROSENBERG IS INVITED TO SPEAK AT THE FIFTEENTH ANNUAL SEYMOUR I. SCHWARTZ, MD VISITING LECTURE AT THE UNIVERSITY OF ROCHESTER, IN ROCHESTER, NY ON SEPTEMBER 27-28, 2019.  IN-KIND:  AIRFARE, LODGING (NO BREAKFAST) AND, MEALS.  NO REGISTRATION.  DR. ROSENBERG IS REQUESTING APPROVAL OF ACTUAL SUBSISTENCE FOR SPONSOR IN-KIND LODGING VALUED AT $272 WHICH IS 247% OF THE GOVERNMENT ALLOWANCE OF $110.00. THIS PERCENTAGE FALLS WITHIN THE 300% THRESHOLD BY THE FTR. THE SPONSOR HAS NOTED THAT ALL OTHER NON-FEDERAL PARTICIPANTS WILL BE PROVIDED WITH THE SAME ACCOMMODATIONS.</t>
  </si>
  <si>
    <t>09/27/2019 -09/28/2019</t>
  </si>
  <si>
    <t>ROSENTHAL, ALEXANDER I</t>
  </si>
  <si>
    <t>TO ATTEND THE TB STEERING COMMITTEE MEETING IN CHISINAU, MOLDOVA.</t>
  </si>
  <si>
    <t>SUPVY COMP SPEC (DIR DECA)</t>
  </si>
  <si>
    <t>ROSENZWEIG, SERGIO D</t>
  </si>
  <si>
    <t>DR. ROSENZWEIG WILL PRESENT HIS EXPERIENCE ON PIDD DIAGNOSIS AS WELL AS HIS RESEARCH ON IKZF1 TRANSACTION FACTORS IN DURHAM, NORTH CAROLINA FROM 04/26-28/2019.</t>
  </si>
  <si>
    <t>RESEARCH FELLOW VP</t>
  </si>
  <si>
    <t>04/26/2019 -04/28/2019</t>
  </si>
  <si>
    <t>DR. ROSENZWEIG WILL PRESENT HIS EXPERIENCE ON LABORATORY EVALUATION OF PRIMARY IMMUNODEFICIENCIES IN IRVINE, CA FROM 06/22-23/2019.</t>
  </si>
  <si>
    <t>NEWPORT BEACH, CA, US</t>
  </si>
  <si>
    <t>FOUNDATION FOR PRIMARY IMMUNOD</t>
  </si>
  <si>
    <t>DR. ROSENZWEIG WILL PRESENT HIS EXPERIENCE ON LKAROS-ASSOCIATED DISEASES AS WELL AS HIS RESEARCH ON THE BONA FIDE EFFECT OF STEROIDS ON THE IMMUNE SYSTEM.</t>
  </si>
  <si>
    <t>THE HOSPITAL OF SICK CHILDREN</t>
  </si>
  <si>
    <t>DR. ROSENZWEIG WILL PRESENT HIS EXPERIENCE ON DIAGNOSIS ON PRIMARY IMMUNODEFICIENCY DISEASES.</t>
  </si>
  <si>
    <t>CALI, , COL</t>
  </si>
  <si>
    <t>COLUMBIAN ASSOCIATION OF ALLER</t>
  </si>
  <si>
    <t>09/11/2019 -09/14/2019</t>
  </si>
  <si>
    <t>DR. ROSENZWEIGWILL PRESENT HIS EXPERIENCE ON IKAROS RESEARCH SUSCEPTIBILITY TO MALIGNANCIES AMONG THIS POPULATION OF NEWLY DESCRIBED PID'S</t>
  </si>
  <si>
    <t>EUROPEAN SOCIETY FOR IMMUNODEF</t>
  </si>
  <si>
    <t>DR. ROSENZWEIG WILL PRESENT HIS EXPERIENCE ON BCG COMPLICATIONS ON PID'S AND HIS EXPERIENCE ON THE EFFECTS OF CORTICOSTEROIDS ON THE IMMUNE SYSTEM.</t>
  </si>
  <si>
    <t>ASSOCIACAO BRASILEIRA DE ALERG</t>
  </si>
  <si>
    <t>09/23/2019 -09/30/2019</t>
  </si>
  <si>
    <t>ROSTOVTSEVA, TATIANA K</t>
  </si>
  <si>
    <t>APRIL 15-16, 2019; HAMILTON, NY; TO GIVE A LECTURE AT A SEMINAR SERIES ENTITLED ?¿¿MICROTUBULE CHEMOTHERAPY DRUGS?¿¿ AND INITIATE A NEW COLLABORATION ON MOUSE BIOLOGY; COLGATE UNIVERSITY, DEPARTMENT OF PHYSICS &amp; ASTRONOMY. OWT NOT USED FOR LODGING AS SPONSORED SECURE LODGING IN KIND. COLGATE UNIVERSITY COVERS AIRFARE, LODGING, AND LOCAL TRANSPORTATION IN HAMILTON, NY. DR. ROSTOVTSEVA IS REQUESTING APPROVAL OF ACTUAL SUBSISTENCE FOR SPONSOR IN-KIND LODGING VALUED AT $145 WHICH IS 155% OF THE GOVERNMENT ALLOWANCE OF $94. THIS PERCENTAGE FALLS WITHIN THE 300% THRESHOLD ALLOWED BY THE FTR. THE SPONSOR HAS NOTED THAT ALL OTHER NON-FEDERAL PARTICIPANTS WILL BE PROVIDED WITH THE SAME ACCOMMODATIONS.?¿¿</t>
  </si>
  <si>
    <t>HAMILTON, NY, US</t>
  </si>
  <si>
    <t>COLGATE UNIVERSITY</t>
  </si>
  <si>
    <t>ROTIMI, CHARLES N</t>
  </si>
  <si>
    <t>THIS IS A FTE FOREIGN SPONSORED TRAVEL. THE SPONSOR IS COVERING THE FOLLOWING EXPENSES IN-KIND: LODGING FOR 4 NIGHTS ON 04/23/19-04/26/19, CONFERENCE DINNER ON 04/25/19 AND REGISTRATION FOR $300. ROUND-TRIP GROUND TRANSPORTATION FROM THE AIRPORT TO THE HOTEL WILL ALSO BE PROVIDED IN-KIND BY THE SPONSOR. TRAVELER IS RECEIVING SAME BENEFITS AS THOSE OFFERED TO SIMILARLY SITUATED TRAVELERS. OMEGA WAS USED TO BOOK THE AIRFARE RESERVATIONS BUT NOT LODGING SINCE THE SPONSOR PROVIDED IN-KIND. NO LODGING IS NEEDED ON 04/22/19 AS THE TRAVELER WILL BE IN FLIGHT STATUS AND LANDING ON 04/23/19. THE FOLLOWING EXPENSES HAVE BEEN ADDED: 04/22/19 - $ 61.26 TAXI TO AIRPORT; 04/23/19 $20 TAXI TO HOTEL; 04/27/19 - $20 TAXI TO AIRPORT, $61.26 TAXI TO RESIDENCE. BAGGAGE FEE OF $60 IS ALSO ADDED. BWI WAS SELECTED BECAUSE IT PROVIDES THE LOWEST OVERALL COST OF $5450.05. THE TOTAL COST FOR IAD IS $5635.74 AND $5596 FOR DCA WHICH INCLUDES FLIGHT AND ROUNDTRIP GROUND TRANSPORTATION. TRAVEL IS TO A HIGH-RISK COUNTRY. HT401 HIGH THREAT SECURITY OVERSEAS SEMINAR WAS COMPLETED ON MARCH 17, 2015. TRAVELER HAS NOT AND WILL NOT SPEND MORE THAN 45 DAYS IN DESIGNATED HIGH THREAT, HIGH RISK FACT (FOREIGN AFFAIRS COUNTER THREAT) MANDATORY COUNTRIES WITHIN THE LAST 365 DAYS. SCHEDULED FLIGHT TIME IS IN EXCESS OF 14 HOURS AND COACH CLASS ACCOMMODATIONS WITH A REST STOP CANNOT BE TAKEN BECAUSE OF THE URGENCY OF THE MISSION. IF DR. ROTIMI WERE TO CHOSE A DIFFERENT FLIGHT HE WOULD NOT BE ABLE TO ARRIVE ON TIME FOR HIS PRESENTATION. THE FLIGHT IS ALSO OVER 14 HOURS.</t>
  </si>
  <si>
    <t>ROUAULT, TRACEY A</t>
  </si>
  <si>
    <t>07/16/2019-07/19/2019; NEWPORT, RI; ATTEND THE GRC: RED CELLS - ERYTHROPOIESIS AND THE ERYTHROCYTE AND ON 7/16 GIVE A TALK ENTITLED THE UNEXPECTEDLY IMPORTANT ROLE OF FERROPORTIN MEDIATED IRON EXPORT IN MATURE RED CELLS. FIXED FEE REGISTRATION COST 995.00 WAS FULLY PAID BY TRAVELER INCLUDED REGISTRATION, MEALS, AND LODGING AT THE CONFERENCE. ALL TRAVEL EXPENSES ARE COVERED BY NIH.  OWT USED FOR AIRFARE ONLY AS ALL GRC ATTENDEES ARE EXPECTED TO STAY AT THE CONFERENCE VENUE WHICH IS ARRANGED BY GORDON RESEARCH CONFERENCES. DR. ROUAULT WILL BE ARRIVING AFTER THE CONFERENCE HAS STARTED ON TUESDAY 7/16 THE SAME NIGHT THAT SHE SPEAKS. THE DISCUSSION LEADER WANTS TO MEET WITH HIS SPEAKERS IN THE AFTERNOON WHICH REQUIRES DR. ROUAULT TO ARRIVE AT SALVE REGINA UNIVERSITY FOR THIS INFORMAL MEETING BEFORE 2:30PM.  GROUND TRANSPORTATION HAS BEEN BOOKED FOR A SUPERSHUTTLE SEDAN FOR ONE WAY TRANSPORT FROM PROVIDENCE AIRPORT TO SALVA REGINA UNIVERSITY AS PICKUP WILL BE AROUND 1:05PM; DISTANCE IS APPROXIMATELY 47 MILES ONE WAY AND THIS WILL ALLOW HER TIME TO MAKE THIS IMPROMPTU MEETING WITH THE DISCUSSION LEADER.  ON 7/19 DR. ROUAULT WILL BE SHARING THE SUPERSHUTTLE SEDAN WITH GANG LIU AND DELIANG ZHANG FROM HER LAB RETURNING BACK TO AIRPORT.</t>
  </si>
  <si>
    <t>RUCKER, JAMES M</t>
  </si>
  <si>
    <t>TRAVELER WILL TRAVEL TO FRONT ROYAL, VIRGINIA TO PARTICIPATE IN SPONSORED CAMP FANTASTIC FY19, FROM 8/9/2019 - 8/17/2019. LODGING AND M&amp;IE IS SPONSORED IN-KIND.</t>
  </si>
  <si>
    <t>RUCKWARDT, TRACY J</t>
  </si>
  <si>
    <t>DR. TRACY RUCKWARDT IS AN INVITED SPEAKER FOR THE ESCMID VACCINES AGAINST RESPIRATORY INFECTIONS -- NEW INSIGHTS AND NEW VACCINES, SEPTEMBER 6 - 8, 2019, BILBAO, SPAIN. 
SPONSOR WILL PROVIDE IN-KIND ROUND TRIP ECONOMY PLUS AIRFARE, LODGING, REGISTRATION, AND SOME MEALS. 
APPROVED MEDICAL WAIVER ON FILE SIGNED BY ALFRED C. JOHNSON ON 10 18 2017.</t>
  </si>
  <si>
    <t>BILBAO, , ESP</t>
  </si>
  <si>
    <t>EUROPEAN CONGRESS OF CLINICAL</t>
  </si>
  <si>
    <t>09/04/2019 -09/09/2019</t>
  </si>
  <si>
    <t>RUDNICKI, DOBRILA D</t>
  </si>
  <si>
    <t>DR. DODA RUDNICKI HAS BEEN INVITED TO SPEAK AT THE AMERICAN CHEMICAL SOCIETY MEETING IN SAN DIEGO CALIFORNIA ON "FACTS AND THE FUTURE OF MACHINE LEARNING IN MEDICINAL CHEMISTRY." PART OF HER TRIP HAS BEEN PAID IN KIND BY SPONSORS.  SPONSOR IS COVERING THE LODGING ON 8/24-25 AND IS COVERING THE LODGING FOR ALL INVITED GUEST AT THE HOTEL ABOVE THE GOV'T PER DIEM RATE.  TRAVELER WILL MOVE HOTELS TO GOV'T PER DIEM RATE ON 8/26</t>
  </si>
  <si>
    <t>08/24/2019 -08/28/2019</t>
  </si>
  <si>
    <t>RUDZINSKAS, SARAH A</t>
  </si>
  <si>
    <t>THE EVENTS IN THIS TA WERE APPROVED AS A NON-NIMH HOSTED CONFERENCE OR MEETING BY THE OFFICE OF FINANCIAL MANAGEMENT ON 11/29/18.
SOBP IS AN ORGANIZATION WHOSE PRIMARY GOAL IS TO PROMOTE EXCELLENCE IN RESEARCH INVESTIGATING THE NATURE, CAUSES,
MECHANISMS, AND TREATMENTS OF MENTAL HEALTH DISORDERS. FURTHERMORE, THEY AIM TO EDUCATE TRAINEE SCIENTISTS ABOUT THE
BIOLOGICAL UNDERPINNINGS OF PSYCHIATRIC DISORDERS MORE GENERALLY. AS A TRAINEE RESEARCHER STUDYING PERIMENOPAUSAL
DEPRESSION (PMD), THIS CONFERENCE WILL GIVE ME THE CHANCE TO DO JUST THAT WHILE ALSO PRESENTING MY RNA-SEQ RESEARCH.</t>
  </si>
  <si>
    <t xml:space="preserve">RUPPIN, EYTAN </t>
  </si>
  <si>
    <t>TRAVELER WILL ATTEND THE RONAI LAB (CDSL COLLABORATORY- ZE'EV RONAI AT THE SANFORD BURHAM PRESBY MEDICAL DOSCOVERY INSTITUTE) RETREAT 08/16/19-08/18/19 IN TEMECULA, CA. SPONSOR WILL COVER TWO NIGHTS OF LODGING AND MOST MEALS. SPONSORED LODGING IS ABOVE PER DIEM. DR.  EYTAN RUPPIN IS REQUESTING APPROVAL OF ACTUAL SUBSISTENCE FOR SPONSOR IN-KIND LODGING VALUED AT $ 199.00 WHICH IS 188% PERCENTAGE OF COST OF THE GOVERNMENT ALLOWANCE OF $106.00 PER DIEM ALLOWANCE.  THIS PERCENTAGE FALLS WITHIN THE 300% THRESHOLD ALLOWED BY THE FTR.  THE SPONSOR HAS NOTED THAT ALL OTHER NON-FEDERAL PARTICIPANTS WILL BE PROVIDED WITH THE SAME ACCOMMODATIONS.
NIH WILL COVER ALL OTHER EXPENSES</t>
  </si>
  <si>
    <t>TEMECULA, CA, US</t>
  </si>
  <si>
    <t>SANORD BURNHAM PREBYS MEDICAL</t>
  </si>
  <si>
    <t>08/16/2019 -08/18/2019</t>
  </si>
  <si>
    <t>RYAN, BRID M</t>
  </si>
  <si>
    <t>DR. BRID RYAN HAS BEEN INVITED TO BE A SPEAKER AT THE GRAND ROUNDS AT REGIONAL HEALTH AND THE RAPID CITY MEDICAL COMMUNITY ON MAY 24,2019.  THEY WILL COVER HER AIRLINE AND HOTEL ACCOMMODATIONS.  LHC WILL COVER HER MEALS AND TAXIS. SHE WILL STAY AT THE HOLIDAY INN RAPID CITY-RUSHMORE PLAZA, 505 NORTH FIFTH ST., RAPID CITY, SD; TELE: 605-348-4000; SPONSOR NAME JOHNATHAN TALCOTT REGIONAL HEALTH; TELE: 605-755-4017.  TRAVELER IS REQUESTING APPROVAL OF ACTUAL SUBSISTENCE FOR SPONSORED IN-KIND LODGING VALUED AT 99 DOLLARS PER NIGHT.  THIS COST IS 105% OF THE ALLOWED AMOUNT OF 94 DOLLARS PER NIGHT.  THIS PERCENTAGE FALLS WITHIN THE 300 PERCENT THRESHOLD ALLOWED BY THE FTR.</t>
  </si>
  <si>
    <t>RAPID CITY, SD, US</t>
  </si>
  <si>
    <t>REGIONAL HEALTH RAPID CITY HOS</t>
  </si>
  <si>
    <t>05/23/2019 -05/25/2019</t>
  </si>
  <si>
    <t>RYAN, KRISTEN R</t>
  </si>
  <si>
    <t>TRAVELER WILL PRESENT AT THE 15TH INTERNATIONAL CONGRESS OF TOXICOLOGY FORUM FROM JULY 15 TO 18, 2019 GMT, IN HONOLULU, HAWAII.  DOMESTIC TRIP PURPOSE WAS USED BECAUSE THE CONFERENCE WAS NOT AN OPTION IN CONCUR AT THE TIME OF TRAVEL AUTHORIZATION SUBMISSION.  THE FORUM IS HOSTED BY THE SOCIETY OF TOXICOLOGY AND THE INTERNATIONAL UNION OF TOXICOLOGY.  TRAVEL DATES ARE JULY 13 AND 19, 2019 EST.  THE SPONSOR, SOT, WILL PROVIDE INKIND ROUNDTRIP ECONOMY AIRFARE, AND 3 NIGHTS LODGING AT GOVERNMENT PER DIEM RATE.  THE FLIGHTS WERE BOOKED OUTSIDE OF TMC THROUGH THE SPONSOR'S TRAVEL MANAGEMENT AGENCY.  LODGING WAS RESERVED OUTSIDE OF TMC THROUGH CONFERENCE HOUSING.  THE REGISTRATION FEE WAS WAIVED BY THE SPONSOR AND MEALS ARE NOT INCLUDED.  CTTS APPROVAL WAS OBTAINED ON APRIL 3, 2019, AN ATTACHMENT G APPROVAL WAS OBTAINED ON DECEMBER 27, 2018, AND ETHICS APPROVAL WAS OBTAINED ON DECEMBER 19, 2018, AND THESE ARE ALL INCLUDED IN THE UPLOADED FILE IN THIS AUTHORIZATION.  TRAVELER ANTICIPATES REQUESTING COMPENSATORY TIME FOR TRAVEL, AND SUPERVISOR APPROVAL OBTAINED ON APRIL 29, 2019 WHICH IS INCLUDED IN THE UPLOADED FILE IN THIS AUTHORIZATION.  HAWAII IS NOT TAX EXEMPT.</t>
  </si>
  <si>
    <t>SAADE, DIMAH N</t>
  </si>
  <si>
    <t>DR. SAADE WILL ATTEND THE 2019 - CURE CONGENITAL MUSCULAR DYSTROPHY COMMUNITY (CURE CMD) SCIENTIFIC AND FAMILY CONFERENCE FROM JULY 25, 2019 TO JULY 28, 2019 IN CHICAGO, IL. DR. SAADE WILL BE PRESENTING LECTURES IN DIFFERENT SESSIONS. TALK TITLES: 1. TITINOPATHY DIAGNOSTICS, 2. TITINOPATHY CARE OPTIMIZATION, 3. WWS/MEB CARE. TRAVELER WILL DEPART FROM BWI ON 7/24 AND ARRIVE THE SAME DAY TO CHICAGO. TRAVELER WILL DEPART FROM CHICAGO ON 7/28 AND ARRIVE THE SAME DAY TO BWI. THE SPONSOR, CURECMD, WILL PAY IN-KIND FOR LODGING (7/24-7/28) AND MEALS (7/25-7/28). TRAVELER WILL STAY AT THE RENAISSANCE HOTEL AT 229USD. TRAVELER IS REQUESTING APPROVAL OF ACTUAL SUBSISTENCE FOR SPONSOR IN-KIND LODGING AND MEALS, THE VALUE OF WHICH DOES
NOT EXCEED 300%. REFER TO THE JUSTIFICATION UNDER EXCEPTIONS FOR DETAILS. THE SPONSOR HAS NOTED THAT ALL OTHER NON-FEDERAL PARTICIPANTS WILL BE PROVIDED WITH THE SAME ACCOMMODATIONS. ALTHOUGH THE MEETING WEBSITE STATES THE REGISTRATION FEE IS WAIVED, THERE IS NO REGISTRATION AMOUNT FOR CLINICIANS AND RESEARCHERS. ODA IS APPROVED AND ATTACHED. CONFIRMED WITH THE SPONSOR THAT NO HONORARIUM WILL BE GIVEN AND NO FEDERAL
FUNDS ARE BEING USED FOR THIS TRAVEL. TRAVEL HAS BEEN APPROVED BY SUPERVISOR DR. BONNEMANN AND NIH APPROVED IN SPARC.</t>
  </si>
  <si>
    <t>SABBAGH, SARA E</t>
  </si>
  <si>
    <t>DR. SARA SABBAGH WILL BE ATTENDING THE 2019 CARRA MEETING ON APRIL 10 - 13, 2019 IN LOUISVILLE, KENTUCKY. SHE HAS BEEN AWARDED A FELLOWSHIP BY CARRA AND THE SPONSOR WILL BE COVERING AIRFARE, LODGING, GROUND TRANSPORTATION TO AND FROM THE AIRPORT AND MEALS (BREAKFAST AND LUNCH ON 4/11 - 13 AND DINNER ON 4/11 AND 4/12).
DR. SABBAGH WILL BE SHARING A ROOM WITH A FELLOW FROM ANOTHER LAB WHO WAS ALSO AWARDED A FELLOWSHIP FROM CARRA (DR. ANN SZYMANSKI). AS OF FEBRUARY 28, 2019, CARRA HAS NOT RECEIVED THE ROOM RESERVATION CONFIRMATION FROM THE MARRIOTT LOUISVILLE DOWNTOWN (THE VENUE WHERE THE MEETING IS TAKING PLACE AND WHERE THE ATTENDEES WILL BE STAYING). CARRA HAS SUBMITTED A BATCH RESERVATION ORDER TO THE HOTEL FOR ALL OF THE FELLOWSHIP AWARDEES AND THEY HAVE NOT RECEIVED THE CONFIRMATION FROM THE HOTEL YET, BUT IT WILL BE PROVIDED BEFORE THE TRAVEL BEGINS.
SINCE DR. SABBAGH IS A MEMBER OF CARRA, THERE ARE NO REGISTRATION COSTS FOR HER TO ATTEND THE MEETING. ALSO, OFM APPROVED THE TRAVEL REQUEST FOR THIS TRIP ON JANUARY 24, 2019.</t>
  </si>
  <si>
    <t>DR. SARA SABBAGH WILL BE SPEAKING AT THE CUREJM FOUNDATION MEETING ON JUNE 21, 2019 IN CHICAGO, ILLINOIS. CUREJM FOUNDATION WILL BE COVERING AIRFARE AND SOME MEALS.THERE IS NO REGISTRATION COST FOR THIS MEETING. AS OF APRIL 25, 2019, THE SPONSOR HAS NOT SUBMITTED THE FLIGHT ITINERARY FOR THIS TRIP BECAUSE THE TRAVELER HAS TO COORDINATE WITH THEM TO CHOOSE THE APPROPRIATE FLIGHTS. THE TRAVELER HAS BEEN EMAILED TO SUBMIT THE FLIGHT ITINERARY AS SOON AS THE SPONSOR SUBMITS IT TO HER.
OFM APPROVED THE TRAVEL REQUEST FOR THIS TRIP ON APRIL 22, 2019.</t>
  </si>
  <si>
    <t>06/20/2019 -06/22/2019</t>
  </si>
  <si>
    <t>SACCO, KEITH A</t>
  </si>
  <si>
    <t>TRAVEL TO BOSTON, MA FROM 7.25.19 TO 7.28.19 TO ATTEND THE ATTENDING THE 2019 CIS DIAGNOSTIC SCHOOL IN PRIMARY IMMUNODEFICIENCY DISEASES.
THIS SCHOOL IS AIMED AT INDIVIDUALS?¿¿ INTERESTED IN LEARNING ABOUT DIAGNOSTIC TECHNIQUES AND APPROACHES FOR PRIMARY IMMUNODEFICIENCY AND IMMUNE DYSREGULATORY DISEASES.
DR. KEITH SACCO IS IN THE NIAID INFECTIOUS DISEASES CLINICAL FELLOWSHIP TRAINING PROGRAM.  ATTENDANCE AT THE MEETING IS PART OF HIS TRAINING IN INFECTIOUS DISEASES AND WILL ALLOW HIM TO UNDERSTAND HOW TO EFFECTIVELY AND APPROPRIATELY HARNESS DIAGNOSTIC TOOLS CURRENTLY AVAILABLE IN ORDER TO PROVIDE THE BEST BENEFIT TO THE NIAID PATIENTS
NO FEDERAL FUNDS WILL BE USED BY THE SPONSOR TO PROVIDE FOR OR REIMBURSE TRAVEL EXPENSES.  NO HONORARIUM WILL BE PROVIDED. THE 2019 TRAVEL AWARDS HAVE BEEN MADE POSSIBLE THROUGH THE GENEROUS SUPPORT OF THE CIS DIAGNOSTIC SCHOOL IN PRIMARY IMMUNODEFICIENCY DISEASES.</t>
  </si>
  <si>
    <t>SACKETT, DANNY L</t>
  </si>
  <si>
    <t>APRIL 8-10, 2019; NEW YORK, NY; INVITED SPEAKER AT THE ENGLANDER INSTITUTE FOR PRECISION MEDICINE SEMINAR SERIES AND TO FURTHER COLLABORATION ON MICROTUBULE CHEMOTHERAPY DRUGS AND INITIATE A NEW COLLABORATION ON MOUSE BIOLOGY; WEILL CORNELL MEDICINE. OWT NOT USED FOR LODGING AS SPONSOR SECURED LODGING IN KIND. WEILL CORNELL MEDICINE COVERS ROUND TRIP TRAIN FARE (COACH CLASS), LODGING, AND LOCAL TRANSPORTATION IN NEW YORK. DR. SACKETT IS REQUESTING APPROVAL OF ACTUAL SUBSISTENCE FOR SPONSOR IN-KIND LODGING VALUED AT $313 WHICH IS 124% OF THE GOVERNMENT ALLOWANCE OF $253. THIS PERCENTAGE FALLS WITHIN THE 300% THRESHOLD ALLOWED BY THE FTR. THE SPONSOR HAS NOTED THAT ALL OTHER NON-FEDERAL PARTICIPANTS WILL BE PROVIDED WITH THE SAME ACCOMMODATIONS.</t>
  </si>
  <si>
    <t>PHYSICIST</t>
  </si>
  <si>
    <t>APRIL 29-MAY 1, 2019; AURORA, CO; INVITED SPEAKER TO GIVE A LECTURE AT GRADUATE PROGRAM IN CELL BIOLOGY AT THE UNIVERSITY OF COLORADO SCHOOL OF MEDICINE AND TO FURTHER COLLABORATION ON TUBULINOPATHIE;UNIVERSITY OF COLORADO. TRIP DETAIL: SPONSORED DOMESTIC TRAVEL: OWT NOT USED FOR LODGING AS SPONSOR SECURED LODGING IN KIND. UNIVERSITY OF COLORADO COVERS ROUND TRIP AIR FARE, LODGING, AND LOCAL TRANSPORTATION IN COLORADO IN KIND.</t>
  </si>
  <si>
    <t>SACK, MICHAEL N</t>
  </si>
  <si>
    <t>DR. MICHAEL SACK HAS BEEN INVITED TO SPEAK AT THE PRECONDITIONING IN BIOLOGY AND MEDICINE: ADAPTIVE RESPONSES/PRESONDITIONING AT UNIVERSITY OF MASSACHUSETTS AT AMHERST DURING THE ANNUAL INTERNATIONAL DOSE-SOCIETY CONFERENCE APRIL 16-17, 2019. THIS TRIP IS SPONSORED IN-KIND BY THE UNIVERSITY OF MASSACHUSETTS AT AMHERST. THE UNIVERSITY WILL COVER THE COST OF THE AIRFARE AND LODGING.  DR. SACK WILL ARRIVE ON THE EVENING OF THE MONDAY 15TH AND DEPART ON WEDNESDAY 17TH.</t>
  </si>
  <si>
    <t>AMHERST, MA, US</t>
  </si>
  <si>
    <t>UNIVERSITY OF MASSACHUSETTS AT</t>
  </si>
  <si>
    <t>THIS TRAVEL IS NOT A CONFERENCE BECAUSE IT MEETS THE FOLLOWING MISSION EXEMPTION: SCIENTIFIC MEETINGS WITH A SPECIFIC INVESTIGATOR OR TEAM REGARDING A SPECIFIC AREA OF SCIENTIFIC INQUIRY, OR PUBLIC HEALTH NEED. DR. MICHAEL SACK HAS BEEN INVITED BY VANDERBILT UNIVERSITY SCHOOL OF MEDICINE TO PRESENT GRAND ROUNDS IN CLINICAL PHARMACOLOGY IN NASHVILLE, TN ON TUESDAY, APRIL 23, 2019.  VANDERBILT WILL COVER THE COST OF THE HOTEL AND THE FLIGHT IN KIND. DR. SACK WILL ARRIVE THE EVENING OF MONDAY, APRIL 22ND AND RETURN ON TUESDAY, APRIL 23RD.</t>
  </si>
  <si>
    <t>VANDERBILT INGRAM CANCER CENTE</t>
  </si>
  <si>
    <t xml:space="preserve">SACKS, DAVID </t>
  </si>
  <si>
    <t>DAVID SACKS IS GIVING A TALK AND TEACHING A COURSE AT THE INSTITUTE OF MICROBIOLOGY PAULO DE GOES ON JUNE 13-14, 2019 AND WILL ALSO MEET WITH GRADUATE STUDENTS OF THEIR POST-GRADUATION PROGRAM IN IMMUNOLOGY AND INFLAMMATION AND DISCUSS THEIR PROJECTS.  ALSO WHILE IN BRAZIL, HE HAS BEEN INVITED TO SPEAK AND SHARE HIS EXPERTISE IN THE SKIN INFLAMMATORY RESPONSE AND PATHOGENESIS OF PARASITIC DISEASES AT THE FIOCRUZ SYMPOSIUM TO HELD IN RIO DE JANEIRO JUNE 17-19, 2019.  NO LODGING NEEDED BECAUSE HE IS STAYING WITH  A FRIEND.</t>
  </si>
  <si>
    <t>CASA DE OSWALDO CRUZ</t>
  </si>
  <si>
    <t>06/12/2019 -06/20/2019</t>
  </si>
  <si>
    <t>SACKS, DAVID B</t>
  </si>
  <si>
    <t>DR.SACKS IS INVITED SPEAKER FOR THREE LECTURES AT A CONFERENCE IN CHINA. HE WILL ALSO VISIT THREE CLINICAL CHEMISTRY LABS IN CHINA AND MEETING SEVERAL CHINESE PROFESSORS RESPONSIBLE FOR STANDARDIZATION AND POINT OF CARE TESTING IN HOSPITALS IN CHINA.</t>
  </si>
  <si>
    <t>SEBIA</t>
  </si>
  <si>
    <t>04/23/2019 -04/29/2019</t>
  </si>
  <si>
    <t>DR. SACKS IS GIVING A LECTURE TO THE DEPARTMENT OF ANATOMY AND CELL BIOLOGY IN THE SCHULICH SCHOOL OF MEDICINE &amp; DENTISTRY AT WESTERN UNIVERSITY</t>
  </si>
  <si>
    <t>DR. SACKS IS INVITED TO SPEAK AT THE 139TH ANNUAL MEETING OF THE  ASSOCIATION OF CLINICAL SCIENTISTS.</t>
  </si>
  <si>
    <t>HERSHEY, PA, US</t>
  </si>
  <si>
    <t>ASSOCIATION OF CLINICAL SCIENT</t>
  </si>
  <si>
    <t>05/17/2019 -05/17/2019</t>
  </si>
  <si>
    <t>DR. SACKS WILL ATTEND A MEETING ON IFCC COMMITEE ON EDUCATION AND USE THE BIOMARKERS IN DIABETES.</t>
  </si>
  <si>
    <t>INTERNATIONAL FEDERATION OF CL</t>
  </si>
  <si>
    <t>05/19/2019 -05/23/2019</t>
  </si>
  <si>
    <t>DR. SACKS WILL BE ATTENDING THE COMMITTEE MEETING .H E IS A FULL MEMBER OF THE CAP CHEMISTRY RESOURCE COMMITTEE.</t>
  </si>
  <si>
    <t>JACKSON HOLE, WY, US</t>
  </si>
  <si>
    <t>COLLEGE OF AMERICAN PATHOLOGIS</t>
  </si>
  <si>
    <t>DR. SACKS IS INVITED AS A LECTURER IN THE C-EUBD SYMPOSIUM IN PANAMA CITY, PANAMA TO BE HELD ON 9.11.2019.</t>
  </si>
  <si>
    <t>DR. SACKS IS AN INVITED SPEAKER TO THE WORKSHOP AT EASD ANNUAL SCIENTIFIC MEETING</t>
  </si>
  <si>
    <t>09/15/2019 -09/19/2019</t>
  </si>
  <si>
    <t>SADHU, MERU J</t>
  </si>
  <si>
    <t>ON THIS SPONSORED DOMESTIC TRAVEL THE FOLLOWING WILL BE PROVIDED IN-KIND: ROUND-TRIP AIRFARE $326.59, LODGING FOR ONE NIGHT-$90; ROUNDTRIP GROUND TRANSPORTATION TO/FROM AIRPORT $199.74 AND THE FOLLOWING MEALS: LUNCH AND DINNER ON 8/3 AND BREAKFAST ON 8/4. TRAVELER WILL NOT BE PRESENT FOR ANY OTHER OFFERED MEALS. THERE IS NO REGISTRATION ASSOCIATED WITH THIS TRAVEL. OTHER INVITED GUESTS ARE RECEIVING SIMILAR BENEFITS. NHGRI WILL COVER ALL REMAINING EXPENSES FOR THIS TRAVEL:  BAG FEES-$60; MISC. EXPENSE-$40.50 FOR M&amp;IE NOT PROVIDED IN-KIND; AND ROUNDTRIP TAXI TO/FROM RESIDENCE ESTIMATED-$180.. NEW YORK IS A HOTEL TAX EXEMPT STATE BUT MAY NOT APPLY TO SPONSOR.</t>
  </si>
  <si>
    <t>08/03/2019 -08/04/2019</t>
  </si>
  <si>
    <t>SALERNO, KILIAN E</t>
  </si>
  <si>
    <t>DR. SALERNO IS INVITED TO SPEAK AT THE 61ST AMERICAN SOCIETY FOR THERAPEUTIC RADIATION ONCOLOGY (ASTRO) ANNUAL MEETING BEING HELD IN CHICAGO, IL ON SEPTEMBER 15-18, 2019.  IN-KIND: REGISTRATION (NO MEALS).  AN APPROVED AEA MEMO HAS BEEN INCLUDED FOR THE LODGING COSTS.</t>
  </si>
  <si>
    <t>ASTRO</t>
  </si>
  <si>
    <t>SALIGAN, LEOREY N</t>
  </si>
  <si>
    <t>DR. SALIGAN HAS BEEN INVITED TO PARTICIPATE AND PRESENT RESEARCH ON BIOBEHAVIORAL MECHANISMS TO THE SIGMA THETA TAU INTERNATIONAL EPSILON NU SCHOLARSHIP DAY IN NEW ORLEANS; APRIL 4-5, 2019. THE FLIGHT, HOTEL (4/3 - 4/4/19), MEALS (STARTING WITH LUNCH 4/3 THROUGH DINNER 4/5), AND GROUND TRANSPORTATION WILL BE PAID IN-KIND. CONSISTENT WITH CLARIFICATION FROM SPONSOR, ONLY INCIDENTIAL EXPENSES WILL BE REIMBURSED FOR 4/3 THROUGH 4/5 AS ALL OTHER MEALS ARE INCLUDED. SPONSORS DID NOT PROVIDE AN AGENDA, PLEASE REVIEW THE INVITATION LETTER. DR. SALIGAN WILL BE LEVERAGING BEING IN NEW ORLEANS, TO MEET WITH COLLABORATORS AT LOUISIANA STATE UNIVERSITY ON FRIDAY APRIL 5, 2019 AFTER THE CONFERENCE TO DISCUSS POTENTIAL EXPANSION OF NET WORK OF COLLABORATORS IN THE NEW ORLEANS AREA. DR. SALIGAN WILL STAY IN NEW ORLEANS AT HIS OWN EXPENSE STARTING WITH LODGING ON FRIDAY, APRIL 5. THERE IS NO LEAVE BEING USED AS IT IS THE WEEKEND AND THEREFORE NON-DUTY DAYS FOR THE EXTENDED STAY. SPONSOR WILL FLY DR. SALIGAN HOME ON SUNDAY, APRIL 7, 2019.</t>
  </si>
  <si>
    <t>DR. SALIGAN HAS BEEN INVITED TO BE A KEYNOTE SPEAKER AT THE RESEARCH FORUM ON SYMPTOM SCIENCE: ADVANCING NURSING PRACTICE TO BE HELD AT NEW YORK PRESBYTERIAN (NYP) - COLUMBIA UNIVERSITY. NYP WILL PAY IN-KIND ROUND TRIP COACH TRAIN FARE; LOCAL GROUND TRANSPORTATION, LODGING FOR 1 NIGHT, AND FOR MEALS DINNER (5/13) AND BREAKFAST AND LUNCH (5/14). REGISTRATION HAS BEEN PAID IN-KIND AS WELL.  THIS MEETING WAS APPROVED BY OFM.  AN OFFICIAL ODA WAS APPROVED AHEAD OF THE TRAVEL AND VERBAL APPROVALS WERE OBTAINED.  DUE TO OVERSIGHT BY THE ADMINISTRATIVE ASSISTANT, THE AUTHORIZATION IS BEING PROCESSED AFTER THE FACT TO ACCOUNT FOR TRAVEL WHICH DID OCCUR.</t>
  </si>
  <si>
    <t>SAMELSON, LAWRENCE E</t>
  </si>
  <si>
    <t>TRAVELER WILL BE PARTICIPATING IN THE UNIVERSITY OF NORTH CAROLINA'S DEPARTMENT OF PHARMACOLOGY SPRING 2019 SEMINAR SERIES ON MAY 7 2019.  THE DEPARTMENT OF PHARMACOLOGY TRUST FUND WILL COVER IN KIND ROUND TRIP FLIGHT, GROUND TRANSPORT, LODGING FOR ONE NIGHT, AND MEALS DURING SEMINAR.  TRAVELER REQUESTS APPROVAL OF ACTUARIAL SUBSISTENCE FOR SPONSOR IN KIND LODGING VALUED AT $174 DAILY RATE FOR 1 NIGHT WHICH IS 150% OF THE GOVERNMENT ALLOWANCE OF  $116 THIS PERCENTAGE FALLS WITHIN THE 300% THRESHOLD ALLOWED BY THE FTR.  THE SPONSOR HAS NOTED THAT ALL OTHER NON FEDERAL PARTICIPANTS WILL BE PROVIDED WITH THE SAME ACCOMMODATIONS. NCI WILL COVER TAXIS, BAGGAGE FEES, LOCAL TRANSPORT AND ANY OTHER TRAVEL EXPENSE THAT MAY INCUR.</t>
  </si>
  <si>
    <t>SUPV MEDICAL OFFCR (RES)</t>
  </si>
  <si>
    <t>TRAVELER IS AN INVITED SPEAKER AND CHAIR OF A MEETING SESSION AT FASEB THE THE SIGNAL TRANSDUCTION IN THE IMMUNE SYSTEM CONFERENCE ON JUNE 16-21 2019 IN NOVA SCOTIA CANADA.  CONFERENCE WILL BE SPONSORED IN-KIND REIMBURSEMENT WILL BE MADE AFTER THE CONCLUSION OF THE CONFERENCE AT THE DISCRETION OF THE ORGANIZERS.  REGISTRATION COVERS LODGING AND MEALS.  TRAVELER HAS PURCHASED HIS OWN ROUNDTRIP FLIGHT, CASH TICKET MEMO AND AIRPORT COST COMPARISON INCLUDED TO EVIDENCE THE 15% SAVING FOR INTERNATIONAL FLIGHTS.  NCI WILL COVER BAGGAGE FEES TAXIS MIE DURING TRAVEL CAR RENTAL AND ANY OTHER TRAVEL EXPENSE THAT MAY INCUR.  TRAVEL HAS BEEN APPROVED IN CTPS.  FASEB IS PART OF THE THREE ORGANIZATIONS WITH AN NIH APPROVED BLANKET WAIVER.</t>
  </si>
  <si>
    <t>HALIFAX, , CAN</t>
  </si>
  <si>
    <t>TRAVELER WILL BE PARTICIPATING IN MEDIGENE'S SCIENTIFIC ADVISORY BOARD MEETING TO BE HELD IN MEDIGENE'S OFFICES IN PLANEGG/MARTINSRIED GERMANY JULY 10 2019.  TRAVELER WILL DEPART ON JULY 8, 2019 AND RETURN ON JULY 11 2019. SPONSOR WILL PROVIDE IN KIND ROUNDTRIP AIRFARE, GROUND TRANSPORTATION IN GERMANY, 2 NIGHTS LODGING AT MEDIGENE CAMPUS AND BREAKFAST LUNCH AND DINNER ON THE DAY OF THE MEETING.  ATTACHMENTS INCLUDE MEDIGENE AMENDMENT TO INITIAL CONTRACT, SIGNED REQUEST FOR APPROVAL OF OFFICIAL DUTY ACTIVITY MEMO.  A REQUEST FOR FOREIGN TRAVEL HAS BEEN SUBMITTED NCI RITM0179318</t>
  </si>
  <si>
    <t>MEDIGENE</t>
  </si>
  <si>
    <t>07/08/2019 -07/11/2019</t>
  </si>
  <si>
    <t>TRAVELER WILL BE PARTICIPATING AND PRESENTING RESEARCH IN THE JOINT MEETING OF THE ISRAELI SOCIETY FOR CANCER RESEARCH ISCR AND ISRAELI IMMUNOLOGICAL SOCIETY IIS TO BE HELD IN TEL AVIV ISRAEL ON SEPTEMBER 23-25 2019.  TRAVELER WILL DEPART ON SEPTEMBER 20 2019 AND RETURN ON SEPTEMBER 27 2019.  NO PER DIEM ALLOCATED FOR 9/21, THIS IS A SATURDAY AND TRAVELER WILL BE ON HIS OWN. CONFERENCE ORGANIZERS ISCR AND IIS WILL WAIVE REGISTRATION FEE, PROVIDE IN KIND ROUNDTRIP FLIGHT AND 3 NIGHTS LODGING AND LUNCH FOR DURATION OF MEETING.  BREAKFAST IS COVERED WITH LODGING.  TRAVELER HAS UPGRADED TO PREMIUM ECONOMY CLASS USING FREQUENT FLYER MILES FOR DEPARTURE FLIGHT ONLY.  TRAVELER HAS ALSO BEEN INVITED FOR COLLABORATION MEETINGS WITH THE LAUTENBERG CENTER FOR IMMUNOLOGY AND CANCER RESEARCH ISRAEL CANADA MEDICAL RESEARCH INSTITUTE FACULTY OF MEDICINE THE HEBREW UNIVERSITY FROM THE END OF THE ISCR AND IIS CONFERENCE SEPTEMBER 25 THROUGH SEPTEMBER 27 2019.  NCI WILL COVER LODGING FROM SEPTEMBER 25 THROUGH SEPTEMBER 27 MIE LOCAL TRANSPORT AND ANY OTHER TRAVEL EXPENSE THAT MAY INCUR. HE WILL DEPART AFTER 12AM ON 9/27 THEREFORE NO LODGING IS NECESSARY FOR 9/26.</t>
  </si>
  <si>
    <t>ISRAEL IMMUNOLOGICAL SOCIETY</t>
  </si>
  <si>
    <t>09/20/2019 -09/27/2019</t>
  </si>
  <si>
    <t xml:space="preserve">SAMIMI, GOLI </t>
  </si>
  <si>
    <t>DR. SAMIMI IS INVITED TO SPEAK AT THE ROSWELL PARK COMPREHENSIVE CENTER IN BUFFALO, NY ON JUNE 7, 2019.  DR. SAMIMI WILL DISCUSS EARLY CAREER INVESTIGATOR AWARDS FROM THE NCI PERSPECTIVE.  
IN-KIND: AIRFARE, LODGING (NO BREAKFAST), LUNCH ON 6/7, AND GROUND TRANSPORTATION IN NY.  NO REGISTRATION.  DR. SAMIMI IS REQUESTING APPROVAL OF ACTUAL SUBSISTENCE FOR SPONSOR IN-KIND LODGING VALUED AT $108 WHICH IS 104% OF THE GOVERNMENT ALLOWANCE OF $104.  THIS PERCENTAGE FALLS WITHIN THE 300% THRESHOLD BY THE FTR.  THE SPONSOR HAS NOTED THAT ALL OTHER NON-FEDERAL PARTICIPANTS WILL BE PROVIDED WITH THE SAME ACCOMMODATIONS.</t>
  </si>
  <si>
    <t>ROSWELL PARK COMPREHENSIVE CAN</t>
  </si>
  <si>
    <t>06/07/2019 -06/08/2019</t>
  </si>
  <si>
    <t>SAMPSON, JOSHUA N</t>
  </si>
  <si>
    <t>&lt;00310 JS&gt; 8037879- BB BRANCH NONPERSONNEL GENERAL ADMINISTRATION. TRAVELER WILL GIVE AN INVITED TALK AT THE  CANCER PREVENTION AND POPULATION SCIENCES (CPPS) SEMINAR SERIES AND COLLABORATE WITH CANCER RESEARCHERS AND STUDENTS AT THE UNIVERSITY OF ARKANSAS FOR MEDICAL SCIENCES (UAMS).
SPONSOR WILL PROVIDE ROUND TRIP AIRFARE, LODGING ON JUNE 18 AND 19, DINNER ON JUNE 18, LUNCH AND DINNER ON JUNE 19, AND LUNCH ON JUNE 20.  DR. JOSHUA SAMPSON IS REQUESTING APPROVAL OF ACTUAL SUBSISTENCE FOR SPONSOR IN-KIND LODGING VALUED AT $195/ NIGHT WHICH IS 208% OF THE GOVERNMENT ALLOWANCE OF $94/ NIGHT. THIS PERCENTAGE FALLS WITHIN THE 300% THRESHOLD ALLOWED BY THE FTR. THE SPONSOR HAS NOTED THAT ALL OTHER NON-FEDERAL PARTICIPANTS WILL BE PROVIDED WITH THE SAME ACCOMMODATIONS.</t>
  </si>
  <si>
    <t>LITTLE ROCK, AR, US</t>
  </si>
  <si>
    <t>UNIVERSITY OF ARKANSAS FOR MED</t>
  </si>
  <si>
    <t>SANDFORD, MARY ALICE B</t>
  </si>
  <si>
    <t>MARY ALICE IS THE RECIPIENT OF A $1000 FCSMC NURSING SCHOLARSHIP TO ATTEND THE FOUNDATION OF THE CONSORTIUM OF MS CENTERS. THIS MEETING WILL OFFER A WIDE VARIETY OF LEARNING EXPERIENCES AND NETWORKING OPPORTUNITIES. IT INCLUDES 5-DAY AGENDA OF LECTURES, SYMPOSIA, WORKSHOPS AND ROUNDTABLES TO ENHANCE PROFESSIONAL PRACTICE AND IMPROVE TREATMENT OUTCOMES IN MULTIPLE SCLEROSIS THIS YEAR?¿¿S AGENDA FEATURES NATIONAL AND INTERNATIONAL EXPERTS IN COMPREHENSIVE CARE AND RESEARCH, BASIC INFORMATION AND NOVICE CLINICIANS, AND ADVANCED CLINICAL COURSES TO ENHANCE PROFESSIONAL PERFORMANCE. THE SPONSOR HAS WAIVED THE REGISTRATION. AS A RECIPIENT OF THE AWARD, THEY ARE UNABLE TO OFFER EXPENSES IN-KIND AND THE $1000 SCHOLARSHIP WILL BE REIMBURSED TO THE NIH VIA A SPONSORED PERSONAL CHECK (APPROVED STO ATTACHED). IT IS CUSTOMARY FOR NONCONFLICTING SPONSORS TO OFFER SUPPORT FOR TRAVEL OF MUTUAL BENEFIT TO THE SPONSOR AND NIH. PER FEDERAL REGULATION, NO HONORARIUM IS BEING PROVIDED AND NO FEDERAL FUNDS ARE BEING USED. TRAVELER HAS BEEN AUTHORIZED TO ATTEND THIS CONFERENCE IN NTPS. THIS SPONSORED TRAVEL IS LATE BECAUSE OF CONFUSION ABOUT IN-KIND CONTRIBUTION.</t>
  </si>
  <si>
    <t>SANTORA, KENNETH E</t>
  </si>
  <si>
    <t>KENNETH SANTORA WILL BE TRAVELING TO PRETORIA SA, ON 5/18, DURBAN, SA ON 5/20, AND CAPETOWN SA ON 5/21 TO PERFORM A GRANTSMANSHIP SEMINAR  FOR THE U.S. SOUTH AFRICA PROGRAM.  HIS FLIGHT, HOTEL AND IN COUNTRY TRANSPORTATION  COST WILL BE COVERED BY THE SOUTH AFRICAN MEDICAL RESEARCH COUNCIL.  TRAVEL IS BEING SUBMITTED LATE DUE TO TRAVELER RECEIVED A LATE INVITATION FROM THE SPONSOR. TRAVEL AUTHORIZATION IS BEING PROCESSED WITHOUT THE OMEGA ITINERARY OR HOTEL RESERVATIONS BECAUSE THE SPONSORING AGENCY HAS BEEN DELAYED IN SENDING THE INFORMATION SO WE ARE SUBMITTING THE AUTHORIZATION  IN ORDER TO HAVE IT REVIEWED AND APPROVED IN TIME.  WILL UPLOAD INFO WHEN IT IS SUBMITTED BY SPONSOR.  NO FEDERAL FUNDS WILL BE USED AND NO HONORARIUM WILL BE GIVEN TO THE SPEAKER.</t>
  </si>
  <si>
    <t>MEDICAL RESEARCH COUNCIL CAPE</t>
  </si>
  <si>
    <t>SANTOS, JANINE H</t>
  </si>
  <si>
    <t>DR. JANINE SANTOS IS ATTENDING THE FEDERATION OF AMERICAN SOCIETIES FOR EXPERIMENTAL BIOLOGY (FASEB) MITOCHONDRIA BIOGENESIS AND DYNAMICS IN HEALTH AND DISEASE CONFERENCE IN PALM SPRINGS, CA MAY 19-24, 2019.  TRAVEL DAYS ARE MAY 18 AND MAY 25.  REGISTRATION FEE IN THE AMOUNT OF $1700 WAS PAID WITH GOVERNMENT PURCHASE CARD ON 2/14/19 AND INCLUDES LODGING (SHARED OCCUPANCY) AND SOME MEALS DURING THE CONFERENCE.  REGISTRATION ONLY INCLUDES 5 NIGHTS OF LODGING (5/19-23) SO THE REMAINING TWO NIGHTS (5/18 AND 5/24) HAVE BEEN BOOKED AT A NEARBY HOTEL AT PER DIEM.  FASEB WILL REIMBURSE NIH FOR TRANSPORTATION COSTS INCLUDING TAXI FARES AND ROUNDTRIP AIRFARE.  ON 3/11/19 FASEB REFUNDED $1,000 OF THE TOTAL REGISTRATION FEE BACK TO JULIE RICE'S GOVERNMENT PROCUREMENT CARD SO THE TOTAL REGISTRATION FEE WAS $700.  A BLANKET WAIVER EXISTS FOR SPONSOR REIMBURSABLE EXPENSES PROVIDED BY FASEB SO AN STO WAIVER IS NOT REQUIRED.  CTTS APPROVAL RECEIVED ON 2/14/19 AND ETHICS APPROVAL OBTAINED ON 2/6/19. BOTH DOCUMENTS ARE INCLUDED IN THE SCANNED SECTION OF THIS AUTHORIZATION. CA IS NOT A TAX EXEMPT STATE.</t>
  </si>
  <si>
    <t>05/18/2019 -05/25/2019</t>
  </si>
  <si>
    <t>SAPIO, MATTHEW R</t>
  </si>
  <si>
    <t>ATTENDING THE NORTH AMERICAN PAIN SCHOOL TRAINING ON BIGGEST NEGLECTED PROBLEMS IN PAIN RESEARCH.</t>
  </si>
  <si>
    <t xml:space="preserve">SARTORELLI, VITTORIO </t>
  </si>
  <si>
    <t>DR. VITTORIO SARTORELLI HAS BEEN INVITED TO SPEAK AT THE GRC MYOGENESIS: BUILDING, MAINTAINING AND REGENERATING SKELETAL MUSCLE CONFERENCE ON JUNE 9 - 14, 2019 IN LUCCA, FLORENCE, ITALY. MOST OF THE REGISTRATION FEE FOR THIS CONFERENCE ($1,025) WAS PAID BY GRC AND IT INCLUDES LODGING AND MEALS. DR. SARTORELLI WILL BE RETURNING ON JUNE 15, 2019.
OFM APPROVED THE TRAVEL REQUEST FOR THIS TRIP ON NOVEMBER 20, 2019 AND THE POTS ORDER FOR THE REMAINING $500 OF THE REGISTRATION FEE WAS SUBMITTED ON FEBRUARY 6, 2019.</t>
  </si>
  <si>
    <t>06/06/2019 -06/15/2019</t>
  </si>
  <si>
    <t xml:space="preserve">SATI, PASCAL </t>
  </si>
  <si>
    <t>PASCAL SATI HAS BEEN INVITED TO PARTICIPATE IN THE CMSC 2019 ANNUAL CONFERENCE IN SEATTLE, WA ON MAY 29 TO JUNE 1, 2019.  THIS TRIP IS SPONSORED IN KIND BY CMSC.  THEY ARE PROVIDING AIRFARE, TWO NIGHTS OF LODGING, SOME MEALS, AND WAIVING THE $450 REGISTRATION FEE IN KIND.  THE LAST DAY OF LODGING IS NOT COVERED BY THE SPONSOR.  THE ODA AND SPARC FOR THIS TRIP HAVE BEEN APPROVED.</t>
  </si>
  <si>
    <t>05/29/2019 -06/01/2019</t>
  </si>
  <si>
    <t>SAVAGE, SHARON A</t>
  </si>
  <si>
    <t>{CO-SPONSOR-DOMESTIC}
&lt;10503-SVV&gt; -08037913- CLINICAL AND GENETIC STUDIES OF LI FRAUMENI SYNDROME
TRAVELER WILL BE INVITED AS A SPEAKER FOR THE 2019 FREDERICK P. LI LECTURE OF THE SEMINARS IN ONCOLOGY SEMINAR SERIES, AT THE DANA-FARBER CANCER INSTITUTE IN BOSTON, MA ON TUESDAY, APRIL 23, 2019.
MEALS IS IN KIND (APRIL 22 FACULTY DINNER, APRIL 23 POST-DOC LUNCH)
TWO NIGHT OF LODGINGS IS IN KIND (COURTYARD BOSTON BROOKLINE, $297/NIGHT + ROOM TAX) 
?¿¿TRAVELER IS REQUESTING APPROVAL OF ACTUAL SUBSISTENCE FOR SPONSOR IN-KIND LODGING VALUED AT $297 WHICH IS 108% OF THE GOVERNMENT ALLOWANCE OF $273.  THIS PERCENTAGE FALLS WITHIN THE 300% THRESHOLD ALLOWED BY THE FTR.  THE SPONSOR HAS NOTED THAT ALL OTHER NON-FEDERAL PARTICIPANTS WILL BE PROVIDED WITH THE SAME ACCOMMODATIONS.?¿¿
$150 R/T CAR SERVICE FROM AIRPORT TO HOTEL IS IN KIND
THERE IS NO REGISTRATION FEE TO ATTEND THIS MEETING.</t>
  </si>
  <si>
    <t>SCANLON, LISA M</t>
  </si>
  <si>
    <t>JOURNAL OF THE AMERICAN MEDICAL ASSOCIATION NETWORK LIBRARY ADVISORY BOARD ANNUAL MEETING. 07/11-12/19. CHICAGO, ILL. PARTICIPANT. JOURNAL OF THE AMERICAN MEDICAL ASSOCIATION</t>
  </si>
  <si>
    <t>SCHILLER, JOHN T</t>
  </si>
  <si>
    <t>DR. SCHILLER HAS BEEN INVITED TO SPEAK AT THE SIMONS FOUNDATION IN NYC ON APRIL 15TH AS PART OF THEIR MONTHLY INTERNAL SPEAKING SERIES '160 SPEAKER SERIES'. SPONSOR PROVIDING IN-KIND R/T COACH CLASS TRAIN, GROUND TRANSPORTATION IN NYC, DINNER ON 4/14, BREAKFAST AND LUNCH ON 4/15, AND ONE NIGHT LODGING. TRAVELER WILL RETURN AFTER HIS SEMINAR ON 4/15.</t>
  </si>
  <si>
    <t>SIMONS FOUNDATION</t>
  </si>
  <si>
    <t>DR. SCHILLER HAS ONLY RECENTLY BEEN INVITED IN THE CAPACITY OF A TEMPORARY ADVISOR TO THE WORLD HEALTH ORGANIZATION SAGE WORKING GROUP MEETING ON HPV 06.06.19 - 06.07.19. PLEASE NOTE, LATE CTPS APPROVAL STILL PENDING AS OF 04.24.19.  TRAVELER DEPARTING DC 06.04.19 ARR. GENEVA 06.05.19.  MEETING AND LODGING IN MENTHON ST. BERNARD, FRANCE, NR THE SPONSOR'S GENEVA HQ IN SWITZERLAND. WHO ARE SPONSORING IN KIND: RETURN FLIGHT FROM USA TO GENEVA, GROUND TRANSFERS FROM GENEVA AIRPORT TO HOTEL/MTG SITE IN FRANCE, MEALS (DINNERS ON 06.05 AND 06.06, LUNCHES 06.06 AND 06.07; BREAKFASTS 06.06 THRU 06.08 INCL WITH HOTEL RATE) DURING HOTEL STAY AND EUR65 ATTENDANCE FEE.
TRAVELER REQUESTING APPROVAL OF ACTUAL SUBSISTENCE FOR SPONSORED IN-KIND LODGING VALUED AT $314 PER NIGHT. THIS RATE IS 101 PERCENT OF THE GOVERNMENT ALLOWED AMOUNT OF $312 PER NIGHT. THIS FALLS WITHIN THE 300 PERCENT THRESHOLD ALLOWED BY THE FTR.  SPONSOR IS UNDER OBLIGATION TO FOLLOW THEIR OWN TRAVEL AUTHORIZATION PROCESS AND AS SUCH, HAVE REQUIRED TRAVELER TO BOOK FLIGHTS AND HOTEL THROUGH THEIR OWN BOOKING AGENTS.  HOTEL CONFIRMATION IS PENDING AS WELL FLIGHT COST, AS OF 04.24.19.  CURRENT COST IS PROVIDED AS AN ESTIMATE ON PAR WITH AN OMEGA ESTIMATE FOR SAME JOURNEY.  WILL BE ABLE TO UPDATE CTPS APPROVAL, FLIGHT COST AND HOTEL CONFIRMATION AS SOON AS THE INFORMATION IS RECEIVED BUT PRIORITY GIVEN TO OUR OWN ETHICS/NFT DEADLINES IN THE MEANTIME. NB CTPS APPROVAL DOCUMENT ADDED 04.30.19. NB HOTEL AND FLIGHT CONFIRMATIONS AND COSTS FROM SPONSOR ADDED 05.03.19</t>
  </si>
  <si>
    <t>DR. SCHILLER HAS BEEN INVITED TO ATTEND THE ICGEB DNA TUMOR VIRUS MEETING IN TRIESTE, ITALY DEP US 07.07.19 ARR. 07.08.19, RET. TO US 07.14.19. ICGEB SPONSOR COVERING HOTEL FROM 07.08.19 TO 07.13.19. LODGING INCLUDES BREAKFASTS DAILY FROM 07.09.19 TO 07.14.19. REGISTRATION ALSO BEING COVERED BY SPONSOR WHICH INCLUDES LUNCHES AND DINNERS 07.09.19 TO 07.13.19. OMEGA ADVISE FLIGHT COST LIKELY TO INCREASE SO EARLY TICKETING RECOMMENDED.</t>
  </si>
  <si>
    <t>SCHNEEKLOTH, JOHN S</t>
  </si>
  <si>
    <t>AMENDMENT NEEDED DUE TO EARLY RETURN ON 6/27 TO ATTEND SCHEDULED LAB MEETINGS ON 6/28. INVITED SPEAKER, INSIGHTS INTO TARGETING NUCLEIC ACID TERTIARY STRUCTURE WITH SMALL MOLECULES, AT THE NUCLEOSIDES, NUCLEOTIDES AND OLIGONUCLEOTIDES GRC, SALVE REGINA UNIV, NEWPORT, RI, 6/23-28/2019. GRC WILL PROVIDE IN KIND REG FEE 995.00. GRC CHRG ALL-INCLSV REG FEE, INCLDS DINNER 6/23, BLD 6/24-27, BRKFST 6/28, LODG DURATION OF MTG. COMPLIMENTARY WIFI. GRC WILL NOT BREAKDOWN ALL-INCLSV FEE. GOV CAR RESERVED. PARKING AT SALVE REGINA FREE. TRAVELER DOES NOT REQUIRE REIMBURSEMENT FOR AUTHORIZED PERSONAL CALLS, WILL USE GOV PROVIDED PHONE.</t>
  </si>
  <si>
    <t>FEATURED SPEAKER, CBI ANNUAL RETREAT AND TO PARTICIPATE ON THE CAREER PANEL FOR THE CHEMISTRY-BIOLOGY INTERFACE TRAINING PROGRAM, 7/25-26/2019, ROCHESTER UNIV, ROCHESTER, NY. U OF ROCHESTER PAYING IN KIND R/T AIRFARE, MEALS (DINNER 7/25, LUNCH 7/26) AND 1 NIGHTS LODGING AT THE STAYBRIDGE SUITES INCLDS HOT BREAKFAST BUFFET (CONFIRMED W/HOTEL), COMPLIMENTARY WIFI. TRAVELER IS REQUESTING APPROVAL OF ACTUAL SUBSISTENCE FOR SPONSORED IN-KIND LODG VALUED AT $149 WHICH IS 135% OF THE GOV ALLOWANCE OF $110. THIS PERCENTAGE FALLS WITHIN THE 300% THRESHOLD ALLOWED BY THE FTR. THE SPONSOR HAS NOTED THAT ALL SPEAKERS ARE PROVIDED THE SAME ACCOMMODATIONS. LODGING INCLDS FULL KITCHEN, MEAL REIMBURSEMENT REDUCED BY 50%. TRAVELER DECLINED REIMBURSEMENT FOR LOCAL AP MILEAGE, PERSONAL CALLS, WILL USE GOV PROVIDED TEL.</t>
  </si>
  <si>
    <t>07/25/2019 -07/26/2019</t>
  </si>
  <si>
    <t>INVITED SPEAKER, CAMBRIDGE HEALTHTECH INSTITUTE?¿¿S (CHI) DISCOVERY ON TARGET CONFERENCE, BOSTON, MA, 9/16-19/2019. CHI PROVIDING IN KIND REG FEE 1,849.00 INCLDS CONTINENTAL BREAKFAST (PASTRIES, CROISSANTS, ETC.) CONFIRMED W/MONICA DELYANI 8/1, LUNCHEON PRESENTATIONS OR LUNCH ON OWN 9/19, WILL HAVE LUNCH ON OWN, 1 NIGHTS LODGING WESTIN COPLEY PLACE HOTEL. REQUESTING APPROVAL OF ACTUAL SUBSISTENCE FOR SPONSORED IN-KIND LODG FOR THE NIGHT OF 9/18 VALUED AT 329.00 AND NIGHT OF 9/19 PAID BY NIH, WHICH IS 21 PERCENT OF THE GOV ALLOWANCE OF 273.00. THIS PERCENTAGE FALLS WITHIN THE 300 PERCENT THRESHOLD ALLOWED BY THE FTR. AEA MEMO ON FILE. TRAVELER WILL NOT ATTEND SHORT COURSES ON 9/18. INVITED SPEAKER, 19TH NEW ENGLAND STRUCTURAL BIOLOGY ASSOCIATION (NESBA) SYMPOSIA, BENTLEY COLLEGE, WALTHAM, MA, 9/20. REG FEE WAIVED FOR ALL ORGANIZERS AND PRESENTERS, INCLDS LIGHT BREAKFAST W/PASTRIES, JUICES COFFEE AND TEA, LUNCH, AND MIXER/NETWORKING SESSION W/HORS D?¿¿OEUVRES, SOFT DRINKS, AND ALCOHOLIC BEVERAGES, CONFIRMED W/GEORGE STONE 8/1. TRAVELER WILL NOT PARTAKE IN ALCOHOLIC BEVERAGES. TRAVELER DECLINED REIMBURSEMENT FOR LOCAL AP MILEAGE AND PERSONAL CALLS, WILL USE GOV PROVIDED PHONE.</t>
  </si>
  <si>
    <t>SCHNEIDER, JOEL P</t>
  </si>
  <si>
    <t>SPONSORED TRAVEL GIVING A TALK ON RACEMIC MATERIALS FROM SELF-ASSEMBLING MIRROR IMAGE PEPTIDES PREDICTIONS FROM PAULING AND COREY AT TEXAS A &amp; M UNIVERSITY (TAMU). TRAVELER WILL BE IN COLLEGE STATION, TX ON THE DATES OF 4/24-26/19, THE TALK WILL BE CONDUCTED ON 4/25/19. TAMU WILL PROVIDE IN-KIND RT AIRFARE, TWO-NIGHT ACCOMMODATION (4/24-25/19) AT THE CAVALRY COURT HOTEL, BREAKFAST, LUNCH, AND DINNER WILL BE PROVIDED ON 4/25/19. INTERNET IS COMPLIMENTARY AT HOTEL. NCI WILL PROVIDE M&amp;IE ON THE REMAINING TRAVEL DATES (EXCLUDING 4/25/19 BREAKFAST, LUNCH, AND DINNER), TAXIS, AND PARKING AT IAD. TRAVELER DENIED REIMBURSEMENT FOR TRAVEL TO/FROM RESIDENCE AND AIRPORT.</t>
  </si>
  <si>
    <t>TRAVELER WILL BE A PHD THESIS OPPONENT OF TIAGO FIGUEIRA IN THE FACULTY OF MEDICINE OF THE UNIVERSITY OF LISBON, PORTUGAL ON THE DATES OF JUNE 3 - JUNE 7, 2019. THE PHD THESIS DEFENSE WILL BE HELD ON 6/5/19. TRAVELER WILL BE MEETING WITH COLLABORATORS ON 6/6/19. UNIVERSITY OF PORTUGAL PAID IN KIND R/T AIRFARE, THREE-NIGHT STAY HOTEL ACCOMMODATIONS AT EXECUTIVE ZURIQUE HOTEL ON 6/4 - 6/7, HOTEL PROVIDES COMPLIMENTARY BREAKFAST AND INTERNET. SPONSOR WILL PROVIDE DINNER ON 6/5. NCI TO PAY FOR FULL MIE ON 6/3 AND 6/4, LUNCH AND INCIDENTALS ON 6/5, LUNCH, DINNER, AND INCIDENTIALS ON 6/6 AND 6/7, BAGGAGE FEES, PARKING, AND TAXIS. TRAVELER IS IN FLIGHT STATUS ON 6/3 NO LODGING REQUIRED. TRAVELER DECLINED REIMBURSEMENT FOR MILEAGE TO/FROM RESIDENCE AND AIRPORT.</t>
  </si>
  <si>
    <t>UNIVERSITY OF LISBON</t>
  </si>
  <si>
    <t>TRAVELER WILL BE TRAVELING TO AUSTRALIA ON THE DATES OF 8/31/19 - 9/14/19. TRAVELER WILL BE IN FLIGHT STATUS ON 8/31 AND 9/1 ARRIVING 9/2, DOES NOT REQUIRE LODGING. TRAVELER WILL BE ATTENDING MEETINGS AND GIVING A TALK AT THE UNIVERSITY OF QUEENSLAND ON 9/2 - 9/4. LODGING IS NOT REQUIRED WHILE STAYING AT BRISBANE 9/2-9/4 AND 9/13 AS HE WILL BE STAYING WITH FRIENDS.  TRAVELER WILL LEAVE BRISBANE TO PALM COVE ON 9/4 TO ATTEND/SPEAK AT A SATELLITE MEETING CALLED THE 7TH MODERN SOLID PHASE PEPTIDE SYNTHESIS, AND ITS APPLICATIONS SYMPOSIUM, PALM COVE THROUGH THE DATES OF 9/5-9/7. REG. FOR THE 7TH MODERN PAID BY TRAVELER. REG. INCLUDES DINNER ON 9/6 AND 9/7 AND COMPLIMENTARY BUS FROM PALM COVE TO PORT DOUGLAS. HE WILL BE TAKING A FOREIGN FLAG CARRIER FROM BRISBANE TO CAIRNS AIRPORT AND TAKE A BUS FROM CAIRNS AIRPORT TO PALM COVE ON 9/4. CONCLUDING THAT SYMPOSIUM HE WILL THEN TAKE A BUS ON 9/8 TO PORT DOUGLAS AND ATTEND/SPEAK AT THE AUSTRALIAN PEPTIDE CONFERENCE, PORT DOUGLAS THROUGH 9/8 - 9/13. OAKS RESORT HOTEL IN PORT DOUGLAS PROVIDES COMPLIMENTARY BREAKFAST. REGISTRATION FOR THE APC WAS PAID IN KIND BY THE AUSTRALIAN PEPTIDE ASSOCIATION. REG. INCLUDES DINNER ON 9/9, 9/11, AND 9/12 AND LUNCH ON 9/9 AND 9/11. TRAVELER WILL NOT TAKE PART IN THE OPENING MIXER ON 9/8. HE WILL THEN TRAVEL BACK TO BRISBANE ON 9/13 AND MEET WITH COLLABORATORS DURING THE AFTERNOON OF 9/13 THAT HE COULD NOT MEET WITH PRIOR TO CONFERENCE. DEPART AUSTRALIA ON 9/14. NCI TO FUND ALL EXPENSES EXCEPT REG. FOR APC. AEA IS REQUESTED FOR THE NIGHTS OF 9/4 - 9/8 AT PALM COVE AND FOR THE NIGHTS OF 9/8 - 9/13 IN PORT DOUGLAS. AEA MEMOS ATTACHED. FOREIGN FLAG REQUEST ATTACHED. NON-CONTRACT CARRIER SELECTED DUE TO TIMING NEEDING TO BE AT THE UNI. OF QUEENSLAND ON 9/2, CONTRACT FLIGHT WOULD NOT GET HIM TO MEETING LOCATION ON TIME. 18 PERCENT PRICE ADVANTAGE TO USING A NON-CONTRACT FLIGHT FROM BRISBANE TO DCA, NON-CONTRACT IS MORE ADVANTAGEOUS TO GOVT. HOTELS INCLUDE COMPLIMENTARY WIFI.</t>
  </si>
  <si>
    <t>AUSTRALIAN PEPTIDE ASSOCIATION</t>
  </si>
  <si>
    <t>08/31/2019 -09/14/2019</t>
  </si>
  <si>
    <t>SCHNERMANN, MARTIN J</t>
  </si>
  <si>
    <t>INVITED SEMINAR SPEAKER 5/10 AND TO VISIT THE CAMPUS 5/11-13 TO DISCUSS ONGOING COLLABORATIONS REGARDING THE DEVELOPMENT OF SWIR DYES FOR IN VIVO IMAGING APPLICATIONS AT HELMHOLTZ-ZENTRUM MUCHEN, MUNICH, GER. HELMHOLTZ PAYING IN KIND RT AIRFARE BETWEEN DC AND MUNICH, AND LODG AT THE HOTEL IN MUNICH NIGHTS OF 5/9-12, LODG INLCDS HOT BREAKFAST AND COMPLIMENTARY WIFI, ALL OTHER MEALS PAID BY TRAVELER. IN FLIGHT STATUS NIGHT OF 5/8, NO LODGING REQUIRED. INVITED TO GIVE A SEMINAR AT THE UNIV OF WUERZBURG 5/14 IN WUERZBURG, GER. UNIV OF WUERZBURG PAYING IN KIND LODG AT THE HOTEL WALFISCH WURZBURG 5/13-14 INCLDS COMPLEMENTARY WIFI, BREAKFAST IN KIND 5/14-15 AS SEEN ON HOTEL RES, ALL OTHER MEALS PAID BY TRAVELER.</t>
  </si>
  <si>
    <t>HELMHOLTZ ZENTRUM MUENCHEN</t>
  </si>
  <si>
    <t>05/08/2019 -05/15/2019</t>
  </si>
  <si>
    <t>INVITED SPEAKER, 16TH CONF ON METHODS AND APPLICATIONS OF FLUORESCENCE (MAF 2019), UNIV CA, SAN DIEGO, LA JOLLA, CA, 8/20-24/2019. UNIV CA PROVIDING IK, GALA DINNER 8/23, LODG AT ESTANCAI HOTEL INCLDS COMPLIMENTARY WIFI, 950.00 REG INLCDS WELCOME RECEP HORS D?¿¿OEUVRES ONLY 8/20-22, LUNCH 8/21-24. HOTEL WITHIN WALKING DISTANCE TO UCSD. TRAVELER REQUESTING APPROVAL OF ACTUAL SUBSISTENCE FOR SPONSOR IN-KIND LODGING VALUED AT 229.00 NIGHTS OF 8/20-23 AND NIGHT OF 8/24 PD BY NIH, WHICH IS 43 PERCENT OF THE GOV ALLOWANCE OF 160.00. AEA MEMO ON FILE. TRAVELER DEPARTS SAN DIEGO, SUNDAY 8/25, ARRV IAD 3:05PM, DEPART IAD 5:45PM, ARRV BARCELONA 7:45AM AUG 26. NO LODGING REQUIRED NIGHT OF 8/25. THERE ARE NO CONTRACT FLIGHTS FROM SAN DIEGO TO BARCELONA, NON-CONTRACT COST ONE WAY 3,514.20 PER NITA AT OMEGA. TRAVELER WILL NEED TO DEPART SD 8/25 ARR IAD, DEPART IAD SAME DAY, ARR BARCELONA 8/26 TO RECEIVE CONTRACT AIRFARE OF 1583.13 R/T. LOWEST-COSTING CONTRACT CARRIER FLIGHT SELECTED.
INVITED SPEAKER, INTERNATIONAL UNION FOR PHOTOBIOLOGY AND THE EUROPEAN SOCIETY FOR PHOTOBIOLOGY ESP-IUPB WORLD CONGRESS ON LIGHT AND LIFE, HOTEL CROWNE PLAZA BARCELONA FIRA CTR, BARCELONA, SPAIN, 8/25-30/2019. TRAVELER PD REGISTRATION AND LODGING DURING REGISTRATION. REG FEE 618.12 INCLDS WELCOME RECEPTION 8/25, TRAVELER WILL NOT ATTEND, IN FLIGHT STATUS, AND LUNCH 8/29. HOTEL OFFERS COMPLIMENTARY WIFI. ALL EXPENSES PD BY NIH.</t>
  </si>
  <si>
    <t>UNIVERSITY OF CALIFORNIA AT SA</t>
  </si>
  <si>
    <t>08/20/2019 -08/30/2019</t>
  </si>
  <si>
    <t>SCHOENBAUM, GEOFFREY M</t>
  </si>
  <si>
    <t>DR. SCHOENBAUM HAS BEEN INVITED BY SEVERAL COLLEAGUES TO PRESENT, DISCUSS AND PARTICIPATE IN A WORKSHOPS AT THE CHAMPALIMAUD CENTRE FOR THE UNKNOWN IN LISBON ON APRIL 4TH, DR. INGO WILLUHN AT UNIV. OF AMSTERDAM ON APRIL 5-6 AND DR. TOM MRSIC-FLOGEL AT THE SAINSBURY WELLCOME CENTRE ON IN LONDON ON APRIL 7-8. [TRAVEL DATES APRIL 2-9]</t>
  </si>
  <si>
    <t>NETHERLANDS INSTITUTE FOR NEUR</t>
  </si>
  <si>
    <t>PRINCETON UNIVERSITY</t>
  </si>
  <si>
    <t>DR. SCHOENBAUM HAS BEEN INVITED TO ATTEND/GIVE A LECTURE AT THE MAX PLANCK INSTITUTE SOCIETY IN MUNICH ON SEPTEMBER 3RD [TRAVEL DATES SEPT 1-4, 2019] SPONSOR WILL BE COVERING LODGING AND AIRFARE, BUSINESS CLASS TICKET OFFERED. THE SPONSOR HAS NOTED THAT ACCOMMODATION OR OTHER BENEFIT FURNISHED IS COMPARABLE IN VALUE TO THAT WHICH WAS OFFERED TO, OR PURCHASED BY, OTHER SIMILARLY SITUATED INDIVIDUALS ATTENDING THE MEETING OR SIMILAR FUNCTION.</t>
  </si>
  <si>
    <t>09/01/2019 -09/04/2019</t>
  </si>
  <si>
    <t>SCHOLZ, SONJA W</t>
  </si>
  <si>
    <t>TRAVELER WILL ATTEND AND GIVE A TALK AT THE 2019 AMERICAN ACADEMY OF NEUROLOGY (AAN) 71SST ANNUAL MEETING IN PHILADELPHIA, PA FROM MAY 4, 2019 TO MAY 10, 2019. TITLE OF TALK IS GENETIC CHARACTERIZATION OF LEWY BODY DEMENTIA. TRAVELER WILL DEPART FROM DC ON 5/4 AND ARRIVE THE SAME DAY TO PHILADELPHIA. TRAVELER WILL DEPART PHILADELPHIA ON 5/9 AND ARRIVE TO DC THE SAME DAY. SPONSOR, AMERICAN ACADEMY OF NEUROLOGY, WILL PAY IN-KIND FOR THE REGISTRATION FEE (1270USD), TRAVELER WILL NOT TAKE THE 100USD PER DIEM REIMBURSEMENT SINCE SHE DOESN?¿¿T NEED LODGING. TRAVELER DOES NOT REQUIRE LODGING WHICH IS A COST SAVINGS TO THE GOVERNMENT. WILL STAY WITH HER HUSBAND WHO?¿¿S PAYING FOR THE LODGING PART .SHE WILL RECEIVE A 1000USD CASH REWARD THAT WAS APPROVED BY ETHICS IN THE ODA. ODA IS APPROVED AND ATTACHED. CONFIRMED WITH THE SPONSOR THAT NO HONORARIUM WILL BE GIVEN AND NO FEDERAL FUNDS WILL BE USED TO SUPPORT THIS TRAVEL. TRAVEL IS APPROVED BY DR. FISHCBECK AND NIH APPROVED IN SPARC.</t>
  </si>
  <si>
    <t>SCHOR, NINA F</t>
  </si>
  <si>
    <t>DR. NINA SCHOR WILL BE ATTENDING THE AMERICAN BOARD OF PSYCHIATRY AND NEUROLOGY (ABPN) SUMMER POLICY MEETING IN ASPEN, CO, JULY 10-15, 2019.  THE FLIGHT WAS SECURED THROUGH OMEGA FOR $653.00. SEE COST COMPARISON WORKSHEET.  THE HOTEL WAS RESERVED AND WILL BE PAID FOR BY THE ABPN FOR THE GOVERNMENT RATE.  THERE IS NO REGISTRATION FEE.  THE TRAVEL IS STE APPROVED.</t>
  </si>
  <si>
    <t>AMERICAN BOARD OF PSYCHIATRY A</t>
  </si>
  <si>
    <t>07/10/2019 -07/15/2019</t>
  </si>
  <si>
    <t>SCHRECK, KARISA C</t>
  </si>
  <si>
    <t>DR. SCHRECK WILL SPEAK AT THE AMERICAN ACADEMY OF NEUROLOGY ANNUAL MEETING BEING HELD IN PHILADELPHIA, PA ON MAY 4-7, 2019. IN-KIND: LODGING (NO BREAKFAST) AND REGISTRATION (NO MEALS). TRAVELER WILL DRIVE THEIR POV TO PHILADELPHIA.</t>
  </si>
  <si>
    <t>05/04/2019 -05/07/2019</t>
  </si>
  <si>
    <t>SCHUPMANN, WILL D</t>
  </si>
  <si>
    <t>WILL SCHUPMANN WILL BE ATTENDING/SPEAKING AT A MEETING CONSUMING GENETICS, PETRIE-FLOM CONFERENCE AT HARVARD UNIVERSITY.  HE WILL BE GIVING A TALK ON  REEXAMINING NONDIRECTIVENESS IN GENETIC COUNSELING.</t>
  </si>
  <si>
    <t>HARVARD LAW SCHOOL</t>
  </si>
  <si>
    <t>SCHWARTZBERG, PAMELA L</t>
  </si>
  <si>
    <t>DR. PAM SCHWARTZBERG HAS BEEN INVITED TO PITTSBURGH, PA TO SPEAK AT THE UNIVERSITY OF PITTSBURGH IMMUNOLOGY LECTURE SERIES. DR. SCHWARTZBERG WILL PRESENT A LECTURE AS PART OF THE IMMUNOLOGY SERIES. THE TALK IS ENTITLED INTEGRATING T CELL SIGNALS: PI3K AND IMMUNE REGULATION. AS AN INVITED SPEAKER, THE UNIVERSITY OF PITTSBURGH ANTICIPATED TO COVER ROUND TRIP AIRFARE, HOTEL, AND SOME MEALS. THIS CONFERENCE HAS BEEN APPROVED BY NIH. CONFERENCE IS NOT LISTED IN CGE. TRAVEL HAS BEEN MARKED DOMESTIC. THE TRAVELER WILL BE REIMBURSED FOR REMAINING RELEVANT COSTS BY THE NIH. ODA WILL BE UPLOADED ONCE RECEIVED. TRAVEL PLANNER SUBMITTED REQUEST ON 4/1. LOI RECEIVED LATE 3/29 FROM SPONSOR. SPONSOR BOOKED LODGING AT WYNDHAM PITTSBURGH UNIVERSITY CENTER. LOCATE AT 100 LYTTON AVE, PITTSBURGH, PA 15213. SPONSOR PROVIDED IN KIND LODGING VALUED AT 149.00, WHICH IS 119 PERCENT OF THE GOVERNMENT LODGING ALLOWANCE OF 125.00. THE SPONSOR HAS CONFIRMED, THAT ALL OTHER FEDERAL OR NON-FEDERAL PARTICIPANTS WILL BE PROVIDED WITH THE SAME OR SIMILAR ACCOMMODATION.</t>
  </si>
  <si>
    <t>LATE JUSTIFICATION: TRAVEL PREPARER RECEIVED TRAIN AND HOTEL CONFIRMATION WHILE ON VACATION. TRAVEL INFORMATION HAS BEEN UPDATED WITH ALL DOCUMENTS ONCE TRAVEL PREPARER RETURNED FROM VACATION. DR. PAM SCHWARTZBERG HAS BEEN INVITED TO YALE UNIVERSITY HUMAN AND TRANSLATIONAL IMMUNOLOGY LECTURE SERIES AND WILL BE SPEAKING AS PART OF THE HUMAN AND TRANSLATIONAL IMMUNOLOGY LECTURE SERIES. THE TALK OF THE TALK IS ENTITLED PI3K AND IMMUNE REGULATION: LESSONS FROM A PRIMARY IMMUNODEFICIENCY. SPONSOR WILL PROVIDE TRAIN FARE, LODGING AND SOME MEALS ARE PROVIDED. A COMPLIMENTARY MEAL PROVIDED BY A HOTEL OR COMMON CARRIER IS NOT COUNTED AS A MEAL. THEREFORE, BREAKFAST HAS NOT BEEN CHECKED AS A MEAL PROVIDED. THIS CONFERENCE HAS BEEN APPROVED BY NIH. THE TRAVELER WILL BE REIMBURSED FOR REMAINING RELEVANT COSTS BY THE NIH. THE SPONSOR HAS BOOKED THE RETURN TRAIN RIDE AS ACELA. THE SPONSOR HAS CONFIRMED, THAT ALL OTHER FEDERAL OR NON-FEDERAL PARTICIPANTS WILL BE PROVIDED WITH THE SAME OR SIMILAR ACCOMMODATION.</t>
  </si>
  <si>
    <t>DR. SCHWARTZBERG WILL BE TRAVELING TO WESTERN SHORE, NOVA SCOTIA CANADA TO ATTEND THE FASEB SRC MEETING AND PRESENTING AN ABSTRACT ENTITLE PI3 KINASE-MEDIATED PATHWAYS ORCHESTRATE T AND B CELL CONTRIBUTIONS TO HUMORAL RESPONSES DURING IMMUNIZATION AND INFECTION. THE REGISTRATION WAS PAID BY THE LABS CREDIT CARD. THE ALL-INCLUSIVE REGISTRATION FEE INCLUDES UP TO FIVE NIGHTS OF LODGING DEPENDING ON CONFERENCE SCHEDULE, CONTINENTAL BREAKFASTS, LUNCHES, DINNERS, AND MORNING COFFEE BREAKS, AND FULL ACCESS TO ALL SCIENTIFIC SESSIONS, POSTERS SESSIONS, AND CONFERENCE RESOURCES. THIS CONFERENCE HAS BEEN APPROVED BY NIH. THE TRAVELER WILL BE REIMBURSED FOR REMAINING RELEVANT COSTS BY THE NIH. OAK ISLAND RESORT AND CONFERENCE CENTRE LOCATED AT 36 TREASURE DR, WESTERN SHORE, NS B0J 3M0, CANADA NUMBER 800-565-5075. HT401 CERTIFICATE ATTACHED. LODGING CONFIRMATION WILL BE RECEIVED WITHIN 30 DAYS FROM THE CONFERENCE START DATE. ODA SUBMITTED FOR APPROVAL AND WILL BE UPLOADED ONCE RECEIVED. DELTA IS THE GOVERNMENT CARRIER.  THE FLIGHTS ON DELTA LEAVE THE DC AREA VERY LATE IN THE DAY AND DON?¿¿T GET INTO HALIFAX UNTIL 11PM. MEETING STARTS AT 8PM. AMERICAN AIRLINES GETS IN MUCH EARLIER. THIS WILL GIVE THE TRAVELER A CHANCE TO A TAXI FROM AIRPORT TO HOTEL WHICH IS AN HOUR AWAY AND BE ABLE TO ATTEND THE MEETING IN TIME.  DELTA WILL NOT GET THE TRAVEL TO THE MEETING UNTIL 12 AM THE NEXT MORNING.</t>
  </si>
  <si>
    <t>PREPARE JUST RECEIVED THE LOI FOR THIS TRIP. TRAVEL IS BEING SUBMITTED LATE DUE TO THE LOI FROM THE SPONSOR. DR. SCHWARTZBERG WILL BE TRAVELING TO LONDON, UK TO MEET AND COLLABORATE WITH VICTOR TYBULEWICZ AT THE FRANCIS CRICK INSTITUTE (NON-SPONSORED). DR. SCHWARTZBERG WILL TAKE THE TRAIN TO CAMBRIDGE, UK ON JULY 15 WHERE SHE WILL BE ATTENDING A MEETING AND INVITED TO SPEAK AT THE UNIVERSITY OF CAMBRIDGE SEMINAR. THE TITLE OF HER PRESENTATION IS INTEGRATING LYMPHOCYTE SIGNALS: LESSONS FROM A MOUSE MODEL OF ACTIVATED PI3 KINASE AND SYNDROME ON JULY 16. DR SCHWARTZBERG IS GIVING A TALK TO STAFF AND STUDENTS AT THE UNIVERSITY IN THE LECTURE THEATRE, THEN THERE WILL BE A CASUAL CHAT WITH STAFF AND ANY POSTDOCS/PHD STUDENTS OVER LUNCH. DR. SCHWARTZBERG WILL STAY AT THE DOWNING COLLEGE ON JULY 15-16. DR. SCHWARTZBERG WILL TRAVEL TO BUXTON, UK TO ATTEND THE PI3K/PTEN PATHWAY: FROM BASIC SCIENCE TO CLINICAL TRANSLATION AND PRESENTING AN ABSTRACT ENTITLE PI3 KINASE-MEDIATED PATHWAYS ORCHESTRATE T AND B CELL CONTRIBUTIONS TO HUMORAL RESPONSES DURING IMMUNIZATION AND INFECTION. THE SPONSOR WILL PROVIDED LODGING AND MEALS IN-KIND. LODGING WILL BE PROVIDED AT THE PALACE HOTEL IN BUXTON, UK. ALL CONFERENCE/MEETING HAS BEEN APPROVED BY NIH. THE TRAVELER WILL BE REIMBURSED FOR REMAINING RELEVANT COSTS BY THE NIH. ODA SUBMITTED FOR APPROVAL AND WILL BE UPLOADED ONCE RECEIVED. THE HT401 HAS BEEN ATTACHED TO THE TRAVEL. SOME MEALS ARE PROVIDED BY BOTH SPONSORS.</t>
  </si>
  <si>
    <t>BIOCHEMICAL SOCIETY</t>
  </si>
  <si>
    <t>07/13/2019 -07/21/2019</t>
  </si>
  <si>
    <t>SCHWARTZ, CINDI L</t>
  </si>
  <si>
    <t>CINDI SCHWARTZ IS TEACHING IMOD AND SERIALEM AT THE CRYO 3D ELECTRON MICROSCOPY CONFERENCE MAY 31-JUNE 9, 2019.. INTERNATIONAL SCHOOL OF CRYSTALLOGRAPHY IS COVERING AIRFARE, REGISTRATION, GROUND TRANSPORTATION, AND LODGING. NO FEDERAL FUNDS WILL BE USED BY THE SPONSOR AND NO HONORARIUM MAY BE ACCEPTED BY THE EMPLOYEE. CONFERENCE NOT AVAILABLE TO SELECT IN CGE THEREFORE SELECTED FOREIGN FOR THE TRIP PURPOSE.</t>
  </si>
  <si>
    <t>INTERNATIONAL SCHOOL OF CRYSTA</t>
  </si>
  <si>
    <t>05/31/2019 -06/09/2019</t>
  </si>
  <si>
    <t>SCORPIO, DIANA G</t>
  </si>
  <si>
    <t>DR. SCORPIO HAS BEEN INVITED TO DELIVER A TALK AT THE 2019 - AMERICAN ASSOCIATION FOR LABORATORY ANIMAL SCIENCE (AALAS) QUAD SYMPOSIUM TAKING PLACE MAY 2-3, 2019 IN MASHANTUCKET, CT. HER TALK IS ENTITLED 'THE DO?¿¿S AND DON?¿¿TS OF USING SOCIAL MEDIA TO SPREAD THE WORD ABOUT ANIMALS USED IN BIOMEDICAL RESEARCH'. SPONSOR IS PROVIDING REGISTRATION AND SOME MEALS IN KIND. CASH REIMBURSEMENT FOR AIRFARE (CLOSEST AIRPORT IS PROVIDENCE RI), RENTAL CAR, GAS AND PARKING. DR. SCORPIO WILL BE RESIDING WITH FAMILY ON THIS TRIP AND WILL NOT REQUIRE LODGING EXPENSES.</t>
  </si>
  <si>
    <t>AMERICAN ASSOCIATION FOR LABOR</t>
  </si>
  <si>
    <t>SCOTT, DANA P</t>
  </si>
  <si>
    <t>LATE JUSTIFICATION TRAVEL PLANNER RECEIVED INFORMATION OF SPONSORED TRAVEL 4 30 2019
DR. SCOTT WILL BE TRAVELING 6-5 TO GALVESTON, TX TO ATTEND A CEPI WORKSHOP HELD ON 6-6. DR. SCOTT WILL BE MEETING WITH SOME OF THE UTMB VETERINARY STAFF ON 6-7. DR. SCOTT WILL BE VISITING HIS SON AT UTMB OVER THE WEEKEND ON PERSONAL TIME AT NO ADDITIONAL EXPENSE TO THE GOVERNMENT AND WILL RETURN ON 6-10 WORKING HALF DAY. THE SUPERVISOR DOES NOT WISH TO CHARGE TRAVELER FOR LEAVE ON 6 -10. CEPI WILL BE PROVIDING IN -KIND ROUND TICKET AIRFARE, LODGING THE NIGHT OF 6-5 AND 6-6 AT 250-NIGHT, DINNER 6-5, BRKFST, LUNCH, DINNER 6- 6, AND BRKFST 6-7, SHUTTLE SERVICE TO AND FROM AIRPORT, WRK SHOP AND HOTEL. TRAVELER WILL BE STAYING AT THE TREMONT HOTEL GALVESTON VALUED AT 250 WHICH IS 191 PERCENT OF THE GOVERNMENT LODGING ALLOWANCE OF 131. THE SPONSOR HAS CONFIRMED THAT  ALL OTHER FEDERAL AND NON-FEDERAL PARTICIPANTS WILL BE PROVIDED WITH THE SAME OR SIMILAR ACCOMMODATIONS AND TRANSPORTATION. IN COMPLIANCE WITH FEDERAL REGULATION CEPI DOES NOT PROVIDE HONORARIUM, NOR DOES IT USE FEDERAL FUNDS FOR THE PAYMENT OF REGISTRATION, MEAL OR TRAVEL EXPENSES. DR. SCOTT WILL BE REIMBURSED THROUGH THE RMVB LAB CAN FOR POV, MEALS AND INCIDENTALS NOT COVERED BY SPONSOR, AND 3 DAYS AIRPORT PARKING. THIS TRAVEL IS PENDING AVAILABILITY OF FUNDS. DOMESTIC CHOSEN AS TRIP PURPOSE CONF NOT AVAILABLE TO SELECT.</t>
  </si>
  <si>
    <t>SCOTT, GREGORY J</t>
  </si>
  <si>
    <t>MR. GREGORY SCOTT IS INVITED AS FACULTY TO THE FRONTIERS IN REPRODUCTIVE COURSE ON MAY 24-27, 2019 IN WOODS HOLE, MA.  THE DATES OF TRAVEL ARE MAY 23-28, 2019.  THE SPONSOR MARINE BIOLOGICAL LABORATORY WILL PROVIDE IN KIND AIRFARE, LODGING AT THE MBL DORMS, SOME MEALS, AND GROUND TRANSPORTATION FROM AIRPORT TO MBL.THERE IS NO REGISTRATION FEE ASSOCIATED WITH THIS TRAVEL. EFFICIENT SPENDING APPROVED ON MARCH 18, 2019 AND IS UPLOADED IN THE SCANNED PORTION OF THIS AUTHORIZATION. ETHICS APPROVAL OBTAINED 4/23/19 AND IS INCLUDED IN THE UPLOADED DOCUMENTS PORTION OF THIS AUTHORIZATION.</t>
  </si>
  <si>
    <t>SEDER, ROBERT A</t>
  </si>
  <si>
    <t>TRAVELER IS A PARTICIPANT AT THE EMORY CIAR ESAB MEETING IN ATLANTA, GA ON APRIL 10-11, 2019</t>
  </si>
  <si>
    <t>TRAVELER HAS BEEN INVITED FOR A SITE VISIT TO A COLLABORATOR, REGENERON PHARMACEUTICALS  LOCATED IN TARRYTOWN, NY ON JUNE 11, 2019</t>
  </si>
  <si>
    <t>06/04/2019 -06/04/2019</t>
  </si>
  <si>
    <t>TRAVELER IS AN INVITED GUEST PARTICIPANT AT THE BILL &amp; MELINDA GATES 5TH ANNUAL CTVD MEETING ON JUNE 18-20, 2019 IN SEATTLE, WA</t>
  </si>
  <si>
    <t>TRAVELER IS AN INVITED SPEAKER AND WILL CHAIR A SESSION AT THE WHO ON JUNE 28, 2019 AND WILL THEN ATTEND THE GORDON CONFERENCE FROM JUNE 30 TO JULY 4, 2019 IN GENEVA, SWITZERLAND
HTSOS TRAINING COMPLETED</t>
  </si>
  <si>
    <t>06/27/2019 -07/05/2019</t>
  </si>
  <si>
    <t>SEGRE, JULIA A</t>
  </si>
  <si>
    <t>PART 1- ATLANTA, GA APRIL 5-6, 2019-TO ATTEND AND GIVE A TALK AT THE 2019 ANNUAL MEETING HOSTED BY CLINICAL IMMUNOLOGY SOCIETY (CIS). TITLE: HOST-PATHOGEN INTERACTIONS AT MUCOSAL SURFACES (4/6). P2-ORLANDO, FL APRIL 6-7, 2019-TO ATTEND AND PRESENT AT THE 2019 AMERICAN SOCIETY FOR BIOCHEMISTRY AND MOLECULAR BIOLOGY ANNUAL MEETING, TITLE: MICROBIOME AND DISEASE (4/7) P3- HANNOVER, GERMANY-TO ATTEND AND PRESENT AT THE KEYSTONE SYMPOSIA ON MOLECULAR AND CELLULAR BIOLOGY. TITLE: STRUCTURE AND FUNCTION OF THE HUMAN SKIN MICROBIOME. (4/9).  PLEASE SEE NEXT PAGE FOR FULL INFORMATION ON THIS TRAVEL.</t>
  </si>
  <si>
    <t>AMERICAN SOCIETY FOR BIOCHEMIS</t>
  </si>
  <si>
    <t>INVESTIGATOR - TT</t>
  </si>
  <si>
    <t>ON THIS SPONSORED DOMESTIC TRAVEL, THE FOLLOWING ARE PROVIDED IN KIND. ROUNDTRIP AIRFARE-$271.90, LODGING FOR 1 NIGHT-$273. THE FOLLOWING MEALS WILL BE PROVIDED IN-KIND; BREAKFAST AND LUNCH ON 5/16. THERE IS NO REGISTRATION FEE FOR THIS MEETING. OTHER INVITED SPEAKERS ARE RECEIVING SIMILAR BENEFITS. NHGRI PAYS ALL OTHER EXPENSES: TAXI TO/FROM RESIDENCE ESTIMATED-$150. TAXI TO/FROM AIRPORT/TDY ESTIMATED-$150. BAGGAGE FEE-$60. COST COMPARISON NOT NEEDED AS OMEGA WAS NOT USED. BOTH AIRFARE AND LODGING AS BOTH WERE ARRANGED AND PROVIDED IN-KIND.  MA IS A TAX-EXEMPT STATE BUT DOES NOT APPLY TO THIS TRAVEL.</t>
  </si>
  <si>
    <t>ON THIS SPONSORED DOMESTIC TRAVEL, THE FOLLOWING WILL BE PROVIDED IN-KIND: ROUNDTRIP AIRFARE-$475.55 AND ONE NIGHT OF LODGING (6/13)-$113/NIGHT PLUS TAX. THE FOLLOWING MEALS WILL BE PROVIDED IN-KIND: BREAKFAST AND LUNCH ON 6/14. OTHER INVITED GUESTS ARE RECEIVING SIMILAR BENEFITS. THERE IS NO REGISTRATION FEE FOR THIS MEETING. PER ETHICS, TRAVELER WILL PAY FOR DINNER ON 6/13.  COST COMPARISON NOT NEEDED AS OMEGA WAS NOT USED. BOTH AIRFARE AND LODGING WERE ARRANGED AND PROVIDED IN-KIND. TRAVELER WILL NOT NEED LODGING THE NIGHT OF 6/14 AS TRAVELER WILL STAY WITH A FAMILY-FRIEND AT NO COST TO THE GOVERNMENT. NHGRI WILL PAY ALL OTHER EXPENSES. BAGGAGE FEES-$60; TAXI TO/FROM RESIDENCE ESTIMATED AT-$150.TAXI TO/FROM AIRPORT ESTIMATED-$150. NEW YORK IS HOTEL TAX-EXEMPT STATE BUT MAY NOT APPLY TO THE SPONSOR.</t>
  </si>
  <si>
    <t>ALBANY, NY, US</t>
  </si>
  <si>
    <t>NEW YORK STATE DEPARTMENT OF H</t>
  </si>
  <si>
    <t>FOR THIS FOREIGN SPONSORED TRAVEL, THE FOLLOWING EXPENSES ARE PROVIDED IN KIND. ROUNDTRIP AIRFARE -$762.68 AND LODGING FOR 1 NIGHT-$160.22. THE FOLLOWING MEALS WILL BE PROVIDED IN-KIND: LUNCH ON 6/18; BREAKFAST AND LUNCH ON 6/19. PER ETHICS, DINNERS ON 6/18 AND 6/19 CANNOT BE ACCEPTED. THERE IS NO REGISTRATION FEE FOR THIS MEETING. OTHER INVITED GUESTS ARE RECEIVING SIMILAR BENEFITS. COST COMPARISON NOT NEEDED AS OMEGA WAS NOT USED FOR ANY PORTION OF THIS TRAVEL. BOTH AIRFARE AND LODGING WERE ARRANGED AND PROVIDED IN-KIND. NHGRI PAYS ALL OTHER EXPENSES: BAG FEES-$60.00, ROUNDTRIP TAXI TO/FROM RESIDENCE ESTIMATED-$150; ROUNDTRIP TAXI TO/FROM AIRPORT CANADA ESTIMATED-$200; MISC. EXPENSE-$94 FOR M&amp;IE NOT PROVIDED IN-KIND AND MISC. EXPENSE-$100 FOR UNFORESEEN ISSUES THAT MAY ARISE. HOTEL TAX EXEMPTIONS DO NOT APPLY TO THIS FOREIGN TRAVEL.</t>
  </si>
  <si>
    <t>ON THIS SPONSORED DOMESTIC TRAVEL, THE FOLLOWING WILL BE PROVIDED IN-KIND: REGISTRATION FEE-$800. REGISTRATION INCLUDES THREE NIGHTS OF LODGING AND THE FOLLOWING MEALS:  DINNER-7/18; BREAKFAST, LUNCH AND DINNER-7/19-7/20; BREAKFAST AND LUNCH-7/21.  TRAVELER DECLINED ROUNDTRIP TRAIN TICKET.  OTHER INVITED GUESTS ARE RECEIVING SIMILAR BENEFITS.   NHGRI PAYS ALL OTHER EXPENSES.  ROUNDTRIP TRAIN FARE-$172. OMEGA WAS USED FOR TRAIN AND PER COST COMPARISON THIS IS THE LOWEST MODE OF TRANSPORTATION COMPARED TO DCA-$188.60 AND IAD-$836.60. BWI HAD NO CONTRACT CARRIERS TO THIS LOCATION.  OMEGA WAS NOT USED FOR LODGING AS THIS WAS INCLUDED IN THE REGISTRATION FEE. OTHER EXPENSES:  ROUNDTRIP TAXI TO/FROM RESIDENCE ESTIMATED-$150; TAXI TO/FROM AIRPORT IN NY ESTIMATED-$150.  NEW YORK IS A HOTEL TAX EXEMPT STATE BUT DOES NOT APPLY TO THE REGISTRATION COVERED LODGING.</t>
  </si>
  <si>
    <t>**TRAVELER DEPARTS US 9/2 AND ARRIVES UK 9/3.** FOR THIS FOREIGN SPONSORED TRAVEL, THE FOLLOWING EXPENSES ARE PROVIDED IN KIND. ROUNDTRIP AIRFARE-$2992.74 AND REGISTRATION FEE OF-$555.19 (INCLUDES 2 NIGHTS OF LODGING AND THE FOLLOWING MEALS LUNCHES (9/3-9/4) AND DINNER-9/4.  LODGING INCLUDES BREAKFAST. OTHER INVITED GUESTS ARE RECEIVING SIMILAR BENEFITS. COST COMPARISON NOT NEEDED AS OMEGA WAS NOT USED FOR ANY PORTION OF THIS TRAVEL. BOTH AIRFARE AND LODGING WERE ARRANGED AND PROVIDED IN KIND. NHGRI PAYS ALL OTHER EXPENSES: BAG FEES-$60.00, ROUNDTRIP TAXI TO/FROM RESIDENCE ESTIMATED-$180; ROUNDTRIP TAXI TO/FROM AIRPORT EDINBURGH ESTIMATED-$200; MISC. EXPENSE-$200 FOR UNFORESEEN ISSUES THAT MAY ARISE. HOTEL TAX EXEMPTIONS DO NOT APPLY TO THIS FOREIGN TRAVEL.  NOTE: ACTUALS ARE USED FOR MEALS PROVIDED IN REGISTRATION FEE. CGE IS NOT CALCULATING CORRECTLY WHEN MEALS ARE CHECKED OFF.</t>
  </si>
  <si>
    <t>** THIS AUTHORIZATION CROSSES FY?¿¿S. THIS TA WILL SHOW ALL EXPENSES INCURRED FROM SEP. 29-30. CONTINUATION TANUM0LHRN WILL COVER ALL EXPENSES AFTER 9/30. ON THIS SPONSORED DOMESTIC TRAVEL, THE FOLLOWING ARE PROVIDED IN KIND. ROUNDTRIP AIRFARE-$617.60, TWO NIGHTS OF LODGING-$223/NIGHT PLUS TAX. THE FOLLOWING MEALS WILL BE PROVIDED IN-KIND; BREAKFAST AND LUNCH ON 9/30. THERE IS NO REGISTRATION FEE FOR THIS MEETING. OTHER INVITED SPEAKERS ARE RECEIVING SIMILAR BENEFITS. NHGRI PAYS ALL OTHER EXPENSES: TAXI FROM RESIDENCE ESTIMATED-$80. TAXI FROM AIRPORT ESTIMATED-$90; BAG FEES-$30 AND MISC. EXPENSE-$39 FOR M&amp;IE NOT COVERED BY SPONSOR.  CALIFORNIA IS NOT A HOTEL TAX EXEMPT STATE.</t>
  </si>
  <si>
    <t>CHAN ZUCKERBERG BIOHUB</t>
  </si>
  <si>
    <t>SEIBEL, NITA L</t>
  </si>
  <si>
    <t>DR. NITA SEIBEL IS INVITED TO SPEAK AT THE LYMPHOMA RESEARCH FOUNDATION (LRF) ADOLESCENT/YOUNG ADULT LYMPHOMA CONSORTIUM BEING HELD IN CHICAGO, IL ON MAY 14-15, 2019.  IN-KIND: AIRFARE, LODGING (NO BREAKFAST),  MEALS, AND GROUND TRANSPORTATION IN IL.   NO REGISTRATION.   DR. SEIBEL IS REQUESTING APPROVAL OF ACTUAL SUBSISTENCE FOR SPONSOR IN-KIND LODGING VALUED AT $239 WHICH IS 109% OF THE GOVERNMENT ALLOWANCE OF $219.  THIS PERCENTAGE FALLS WITHIN THE 300% THRESHOLD BY THE FTR.  THE SPONSOR HAS NOTED THAT ALL OTHER NON-FEDERAL PARTICIPANTS WILL BE PROVIDED WITH THE SAME ACCOMMODATIONS.</t>
  </si>
  <si>
    <t>NON-SPONSOR:  DR. SEIBEL WILL SPEAK AT KYOTO UNIVERSITY ON JULY 16, 2019 AND AT KYOTO PREFECTUAL UNIVERSITY-CHILDREN'S HOSPITAL ON JULY 17, 2019 IN KYOTO, JAPAN.  SPONSOR:  DR. SEIBEL IS INVITED TO SPEAK AT THE 2019 JAPANESE SOCIETY OF MEDICAL ONCOLOGY (JSMO) ANNUAL MEETING BEING HELD IN KYOTO, JAPAN ON JULY 18-20, 2019.  IN-KIND: AIRFARE, LODGING (INCLUDES BREAKFAST), REGISTRATION (NO MEALS), DINNER ON 7/18 AND 7/19, AND GROUND TRANSPORTATION IN JAPAN.  AN APPROVED APPENDIX 8 HAS BEEN INCLUDED FOR THE USE OF BUSINESS CLASS TICKETS.</t>
  </si>
  <si>
    <t>JAPANESE SOCIETY OF MEDICAL ON</t>
  </si>
  <si>
    <t>07/14/2019 -07/21/2019</t>
  </si>
  <si>
    <t>SELLERS, JAMES R</t>
  </si>
  <si>
    <t>THIS TRAVEL IS NOT A CONFERENCE BECAUSE IT MEETS ONE OF THE NIH DEFINED MISSION EXEMPTIONS:  
DR. SELLERS HAS BEEN INVITED TO SPEAK AT A SCIENTIFIC SEMINAR AT THE SFB 863 SEMINAR SERIES AT THE MAX-PLANCK INSTITUTE OF BIOCHEMISTRY, MUNICH, GERMANY ON 9/25/2019.  PRIOR TO THE SEMINAR, HE IS SCHEDULED TO SERVE AS A THESIS ADVISORY COMMITTEE FOR MR. CHRISTOPHER KUHN, A PHD CANDIDATE IN DR. MIZUNO'S LABORATORY AT MAX-PLANCK INSTITUTE OF BIOCHEMISTRY.  THE SEMINAR AND THESIS ADVISORY WILL BE HELD AT THE ABOVE LOCATION ON 9/23/19 - 9/26/19.  LODGING AND FOODS DURATION OF MEETING WILL BE IN-KIND AND WILL BE COVER BY ABOVE UNIVERSITY.</t>
  </si>
  <si>
    <t>MAX PLANCK INSTITUTE OF BIOCHE</t>
  </si>
  <si>
    <t>SEN, HATICE N</t>
  </si>
  <si>
    <t>TO PARTICIPATE AS GUEST SPEAKER AT THE UVEITIS UPDATE. THE COURSE WILL BE HELD AT THE CLEVELAND CLINIC. TRAVEL WILL TAKE PLACE APRIL 5 - 6 2019 IN CLEVELAND, OH. THIS IS SPONSORED TRAVEL, CLEVELAND CLINIC WILL COVER THE COST OF AIRFARE, LODGING, GROUND TRANSPORTATION AND DINNER ON APRIL 5TH.</t>
  </si>
  <si>
    <t>TO BE KEYNOTE SPEAKER AT THE 15TH ANNUAL ROSEN SYMPOSIUM ON MAY 24, 2019. THIS IS SPONSORED TRAVEL. NO REGISTRATION FEE. SPONSOR WILL COVER AIRFARE, LODGING, CAR SERVICE AND MEALS.</t>
  </si>
  <si>
    <t xml:space="preserve">SERETI, IRINI </t>
  </si>
  <si>
    <t>DR. SERETI, HAS BEEN INVITED TO ATTEND THE XLIV CONGRESS OF THE BRAZILIAN SOCIETY OF IMMUNOLOGY - IMMUNO 2019 AND PRESENT AN INVITED TALK TITLED: "UPDATES ON ICL". THE FOCUS OF THE MEETING IS ON IMMUNOTHERAPY. PARTICIPATION WILL SIGNIFICANTLY HIGHLIGHT OUR WORK ON THIS RARE ENTITY AND WILL ALSO BE VERY EDUCATIONAL WITH RESPECT TO THEIR CUTTING EDGE IMMUNE THERAPEUTIC APPROACHES FOR OTHER DISEASE. IT WILL HELP WITH NETWORKING, PATIENT REFERRAL AND FOSTER POTENTIAL NEW COLLABORATIONS. SEPTEMBER 29, 2019  TO OCTOBER 2, 2019, FLORIANOPOLIS, BRAZIL.  THIS IS SPONSORED TRAVEL.  NO US FEDERAL FUNDS ARE BEING USED BY SPONSOR TO PAY FOR THESE EXEPENSES AND NO HONORARIUM IS BEING GIVEN.  SPONSOR IS PAYING INKIND  REGISTRATION FEES, ROUNDTRIP AIRLINE TICKET AND FEES FROM WASHINGTON, D. C. TO FLORIANOPOLIS, BRAZIL AND 4 NIGHTS OF LODGING. GROUND TRANSPORTATION, M&amp;IE AND ALL OTHER EXPENSES CHARGED TO LAB CAN.  NO LODGING REQUIRED 9/28/2019 &amp; 10/2/2019. DR. SERETI IS IN TRAVEL STATUS THOSE 2 NIGHTS.  THIS TRAVEL CONTINUES INTO FY20 AND ENDS 10/3/2019 UNDER AUTHORIZATION NUMBER TANUM0MUWJ.</t>
  </si>
  <si>
    <t>[OTHER], , BRA</t>
  </si>
  <si>
    <t>BRAZILIAN SOCIETY OF IMMUNOLOG</t>
  </si>
  <si>
    <t xml:space="preserve">SHAHAM, YAVIN </t>
  </si>
  <si>
    <t>INVITED TO GIVE A LECTURE ENTITLE RELAPSE AFTER VOLUNTARY ABSTINENCE: BEHAVIOR AND CIRCUITS FOR THE DEPARTMENT OF PSYCHOLOGICAL AND BRAIN SCIENCE, VISITING LABS, AND DISCUSS RESEARCH PROJECTS WITH GRADUATE STUDENTS, POST DOCS, AND FACULTY AT THE DARTMOUTH COLLEGE IN HANOVER, NH ON APRIL 5, 2019. 
TRAVELER WILL LEAVE THE RESIDENCE ON THURSDAY, 4/4. DARTMOUTH COLLEGE WILL COVER IN-KIND: RT FLIGHT, LODGING ON NIGHT OF 4/4 AND 4/5, AND MEAL EXPENSES DURING THE VISIT. TRAVELER WILL ARRIVE PASS NOON ON 4/4, SO ONLY DINNER WILL BE COVERED IN KIND BY SPONSOR ON THIS DATE. TRAVELER WILL RETURN LATE MORNING ON 4/6 SO ONLY BREAKFAST WILL BE COVERED IN KIND BY SPONSOR ON THIS DATE. TRAVELER WILL RETURN TO THE RESIDENCE ON SATURDAY, 4/6.
THIS TA SUBMITTED LATE BECAUSE TRAVELER PLANNER REALIZED HOTEL INFORMATION IS IN BOTTOM OF OLD EMAIL ON 3/8 WHICH IS LESS THAN REQUIRED 45 DAYS FOR REVIEW SPONSOR TRAVEL. 
PLEASE SEE ATTACHED AND NECESSARY DOCUMENTS.</t>
  </si>
  <si>
    <t>INVITED TO GIVE A LECTURE ENTITLE RELAPSE AFTER VOLUNTARY ABSTINENCE: BEHAVIOR AND CIRCUITS FOR THE DEPARTMENT OF PSYCHOLOGY, VISITING LABS, AND DISCUSS RESEARCH PROJECTS WITH GRADUATE STUDENTS, POST DOCS, AND FACULTY AT THE UNIVERSITY OF MICHIGAN IN ANN ARBOR, MI ON APRIL 16, 2019. 
TRAVELER WILL LEAVE THE RESIDENCE ON MONDAY, 4/15. UNIVERSITY OF MICHIGAN WILL COVER IN-KIND: RT FLIGHT, GROUND TRANSPORTATION, LODGING ON NIGHT OF 4/15 AND 4/16, AND MEAL EXPENSES DURING THE VISIT. THE LODGING RATE SPONSOR PROVIDES IS OVER GOVERNMENT RATE AT $184/NIGHT AT 53.34% ABOVE GOVT. RATE, $120. BUT THE SPONSOR PROVIDES THE SAME LODGING RATE TO ALL INVITED SPEAKER. PLEASE SEE ATTACHED CONFIRMATION EMAIL FROM SPONSOR. TRAVELER WILL ARRIVE LATE MORNING ON 4/15, SO ONLY LUNCH AND DINNER WILL BE COVERED IN KIND BY SPONSOR ON THIS DATE. TRAVELER WILL RETURN IN THE MORNING ON 4/17 SO ONLY BREAKFAST WILL BE COVERED IN KIND BY SPONSOR ON THIS DATE. TRAVELER WILL RETURN TO THE RESIDENCE ON WEDNESDAY, 4/17.
THIS TA SUBMITTED LATE BECAUSE HOTEL CONFIRMATION WAS RECEIVED ON 3/8 WHICH IS LESS THAN REQUIRED 45 DAYS FOR REVIEW SPONSOR TRAVEL. 
PLEASE SEE ATTACHED AND NECESSARY DOCUMENTS.</t>
  </si>
  <si>
    <t>INVITED TO GIVE A LECTURE ENTITLE RELAPSE AFTER VOLUNTARY ABSTINENCE: BEHAVIOR AND CIRCUITS FOR THE NEUROSCIENCE PROGRAM AND NIDA T32 RETREAT, VISITING LABS, AND DISCUSS RESEARCH PROJECTS WITH GRADUATE STUDENTS, POST DOCS, AND FACULTY AT THE WEILL CORNELL MEDICINE IN NEW YORK, NY ON MAY 16, 2019.  
TRAVELER WILL LEAVE THE RESIDENCE ON WEDNESDAY, 5/15. WEILL CORNELL MEDICINE WILL COVER IN-KIND: RT TRAIN, LODGING ON NIGHT OF 5/15 AND 5/16, AND MEAL EXPENSES DURING THE VISIT. THE LODGING RATE SPONSOR PROVIDES IS OVER GOVERNMENT RATE AT $269/NIGHT AT 6.4% ABOVE GOVT. RATE, $253. BUT THE SPONSOR PROVIDES THE SAME LODGING RATE TO ALL INVITED SPEAKER. PLEASE SEE ATTACHED CONFIRMATION EMAIL FROM SPONSOR. TRAVELER WILL ARRIVE IN THE AFTERNOON ON 5/15, SO ONLY DINNER WILL BE COVERED IN KIND BY SPONSOR ON THIS DATE. TRAVELER WILL RETURN IN THE MORNING ON 5/17 SO ONLY BREAKFAST WILL BE COVERED IN KIND BY SPONSOR ON THIS DATE. TRAVELER WILL RETURN TO THE RESIDENCE ON FRIDAY, 5/17.
THIS TA SUBMITTED LATE BECAUSE HOTEL CONFIRMATION WAS RECEIVED ON 4/23 WHICH IS LESS THAN REQUIRED 45 DAYS FOR REVIEW SPONSOR TRAVEL. 
PLEASE SEE ATTACHED AND NECESSARY DOCUMENTS.</t>
  </si>
  <si>
    <t>WEILL CORNELL MEDICINE</t>
  </si>
  <si>
    <t>INVITED TO GIVE A LECTURE ENTITLE RELAPSE AFTER VOLUNTARY ABSTINENCE: BEHAVIOR AND CIRCUITS FOR THE ANNUAL CNAP COBRE CENTER AND MEET WITH STUDENTS AND FACULTY AT THE KANSAS STATE UNIVERSITY IN MANHATTAN, KS ON JUNE 4 TO 5, 2019. 
TRAVELER WILL LEAVE THE RESIDENCE ON TUESDAY, 6/4. KANSAS STATE UNIVERSITY WILL COVER IN-KIND: RT FLIGHT, LODGING ON NIGHT OF 6/4 AND 6/5, AND MEAL EXPENSES DURING THE VISIT. THE LODGING RATE SPONSOR PROVIDES IS OVER GOVERNMENT RATE AT $102/NIGHT AT 8.5% ABOVE GOVT. RATE, $94. BUT THE SPONSOR PROVIDES THE SAME LODGING RATE TO ALL INVITED SPEAKER. PLEASE SEE ATTACHED CONFIRMATION EMAIL FROM SPONSOR. TRAVELER WILL ARRIVE IN THE MORNING ON 6/4, SO ONLY LUNCH AND DINNER WILL BE COVERED IN KIND BY SPONSOR ON THIS DATE. TRAVELER WILL RETURN IN THE MORNING ON 6/6 SO ONLY BREAKFAST WILL BE COVERED IN KIND BY SPONSOR ON THIS DATE. TRAVELER WILL RETURN TO THE RESIDENCE ON THURSDAY, 6/6.
THIS TA WAS SUBMITTED LATE BECAUSE UPDATED FLIGHT CONFIRMATION WAS RECEIVED ON 4/26 WHICH WAS ALREADY LESS THAN REQUIRED 45 DAYS FOR REVIEWING SPONSOR TRAVEL. 
PLEASE SEE ATTACHED AND NECESSARY DOCUMENTS.</t>
  </si>
  <si>
    <t>INVITED TO PARTICIPATE IN THE FOR THE ANNUAL RETREAT FOR THE P50 CENTER FOR GWAS IN OUTBRED RATS AND MEET WITH STUDENTS AND FACULTY AT UNIVERSITY OF CALIFORNIA SAN DIEGO IN LA JOLLA, CA ON JUNE 12, 2019. 
TRAVELER WILL LEAVE THE RESIDENCE ON TUESDAY, 6/11. UCSD WILL COVER IN-KIND: RT FLIGHT, LODGING ON NIGHT OF 6/11 AND 6/12, AND MEAL EXPENSES DURING THE VISIT. THE LODGING RATE IS BASED ON GOVERNMENT RATE AS SPONSOR DIDN?¿¿T PROVIDE THE DOLLAR AMOUNT IN HOTEL INFORMATION. TRAVELER WILL ARRIVE IN THE MORNING ON 6/11, SO ONLY LUNCH AND DINNER WILL BE COVERED IN KIND BY SPONSOR ON THIS DATE. TRAVELER WILL RETURN IN THE MORNING ON 6/13 SO ONLY BREAKFAST WILL BE COVERED IN KIND BY SPONSOR ON THIS DATE. TRAVELER WILL RETURN TO THE RESIDENCE ON THURSDAY, 6/13.
THIS TA WAS SUBMITTED LATE BECAUSE FLIGHT CONFIRMATION WAS RECEIVED ON 5/20 WHICH WAS ALREADY LESS THAN REQUIRED 45 DAYS FOR REVIEWING SPONSOR TRAVEL. 
PLEASE SEE ATTACHED AND NECESSARY DOCUMENTS.</t>
  </si>
  <si>
    <t>INVITED TO GIVE A LECTURE ENTITLED INCUBATION OF DRUG CRAVING: BEHAVIOR, CIRCUITS, AND EPIGENETIC MECHANISMS AT A SYMPOSIUM ENTITLED EPIGENETICS OF THE INCUBATION OF STRESS AND ADDICTION DISORDERS: IMPLICATIONS IN PRECISION AND PERSONALIZED MEDICINE HELD IN THE BRAIN RESEARCH CENTER IN BAR ILAN UNIVERSITY RAMAT GAN ISRAEL FROM JUNE 25 TO 27, 2019. TRAVELER IS ALSO INVITED TO PARTICIPATE IN A DISSERTATION COMMITTEE MEETING OF YOSSI SADOT-SOGRIN AND TO GIVE AN INVITED LECTURE ON INCUBATION OF CRAVING AFTER VOLUNTARY ABSTINENCE: BEHAVIOR AND CIRCUITS AT THE PSYCHOLOGY DEPARTMENT, TEL-AVIV UNIVERSITY, ISRAEL ON JULY 1, 2019. 
TRAVELER WILL LEAVE RESIDENCE ON SUNDAY, 6/23 AND ARRIVE IN ISRAEL ON MONDAY, 6/24. BAR ILAN UNIVERSITY WILL COVER IN-KIND RT FLIGHT. TRAVELER WILL STAY WITH FAMILY WHILE IN ISRAEL, SO NO LODGING COST REQUIRED. TRAVELER WILL RETURN TO RESIDENCE ON TUESDAY, 7/2.
PLEASE SEE ATTACHED AND NECESSARY DOCUMENTS.</t>
  </si>
  <si>
    <t>06/23/2019 -07/02/2019</t>
  </si>
  <si>
    <t>INVITED TO PARTICIPATE IN THE AMERICAN COLLEGE OF NEUROPSYCHOPHARMACOLOGY (ACNP) PROGRAM COMMITTEE MEETING IN CHICAGO, IL ON JULY 20, 2019. 
TRAVELER WILL LEAVE THE RESIDENCE ON FRIDAY, 7/19.  THE ACNP WILL COVER IN-KIND: RT FLIGHT, LODGING ON NIGHTS OF 7/19 AND 7/20, AND MEAL EXPENSES DURING THE MEETING. THE LODGING RATE COVERED IN-KIND BY SPONSOR IS OVER THE GOVERNMENT RATE BY 31%. PLEASE SEE ATTACHED EMAIL CONFIRMATION FROM SPONSOR FOR AEA STATEMENT. TRAVELER WILL ARRIVE AT NOON ON 7/19 SO ONLY DINNER WILL BE COVERED IN-KIND BY SPONSOR ON THIS DATE. TRAVELER WILL LEAVE LATE MORNING ON 7/21 SO ONLY BREAKFAST WILL BE COVERED IN-KIND BY SPONSOR ON THIS DATE. TRAVELER WILL RETURN TO THE RESIDENCE ON SUNDAY, 7/21. 
THIS TA IS SUBMITTED LATE BECAUSE THE TRAVEL APPROVAL REQUEST FORM WAS RECEIVED ON 6/5 WHICH IS CLOSE TO THE REQUIRED 45 DAYS FOR REVIEWING DOMESTIC SPONSOR TRAVEL.   
PLEASE SEE ATTACHED AND NECESSARY DOCUMENTS.</t>
  </si>
  <si>
    <t>INVITED TO VISIT AND DISCUSS RESEARCH PROJECT WITH STUDENTS AND FACULTY AT THE CENTER ON SOCIAL AND AFFECTIVE NEUROSCIENCE IN LINKOPING UNIVERSITY FROM OCTOBER 5 TO 7, 2019, AND ATTEND AND GIVE A LECTURE ENTITLED BRAIN MECHANISMS OF DRUG RELAPSE AT THE DEPARTMENT?¿¿S ANNUAL RETREAT NEAR LINKOPING IN HOOKS HERRGARD, SWEDEN FROM OCTOBER 2 TO 4, 2019. 
TRAVELER WILL LEAVE THE RESIDENCE ON MONDAY, 9/30 AND ARRIVE IN LINKOPING ON 10/1. THE LINKOPING UNIVERSITY WILL COVER IN-KIND: R/T AIRFARE AND R/T TRAIN FROM COPENHAGEN AIRPORT TO LINKOPING, RT TAXI FROM LINKOPING TRAIN STATION TO HOTEL, LODGING FOR THE NIGHTS OF 10/1 TO 10/7. TRAVELER WILL RETURN TO THE RESIDENCE ON TUESDAY, 10/8. 
THIS TRIP IS CROSS FISCAL YEAR. THE EXPENSES FROM 10/1 TO 10/8 FALLS UNDER FY20 SO THEY ARE ENTERED IN ANOTHER TA, TANUM0M8VY. PLEASE SEE ATTACHED AND NECESSARY DOCUMENTS</t>
  </si>
  <si>
    <t>SHAH, NIRALI N</t>
  </si>
  <si>
    <t>DR. SHAH WILL PRESENT: CAR- THERAPY FOR ALL, AT THE 2019 SOCIETY OF HEMATOLOGIC ONCOLOGY (SOHO) ANNUAL MEETING BEING HELD IN HOUSTON, TX, ON SEPTEMBER 11-12, 2019. IN-KIND: AIRFARE, LODGING (NO BREAKFAST), REGISTRATION (INCLUDES BL 9/12), AND GROUND TRANSPORTATION IN TX.
DR. SHAH IS REQUESTING APPROVAL OF ACTUAL SUBSISTENCE FOR SPONSOR IN-KIND LODGING VALUED AT $209 PER NIGHT WHICH IS 174% OF THE GOVERNMENT ALLOWANCE OF $120. THIS PERCENTAGE FALLS WITHIN THE 300% THRESHOLD ALLOWED BY THE FTR. THE SPONSOR HAS NOTED THAT ALL OTHER NON-FEDERAL PARTICIPANTS WILL BE PROVIDED WITH THE SAME ACCOMMODATIONS.</t>
  </si>
  <si>
    <t xml:space="preserve">SHAINER MELAMED, REUT </t>
  </si>
  <si>
    <t>REUT  SHAINER WILL ATTEND THE ASBMR 2019 ANNUAL MEETING ON SEPTEMBER 19-23, 2019.</t>
  </si>
  <si>
    <t>SHARAN, SHYAM K</t>
  </si>
  <si>
    <t>INVITED SPEAKER, "KNOCK-IN MOUSE MODELS REVEAL THE FUNCTIONAL SIGNIFICANCE OF BRCA2 VARIANTS" AT THE BENZON SYMPOSIUM NO. 65 TARGETING BREAST AND OVARIAN CANCERS: FROM BASIC RESEARCH TO NOVEL TREATMENT STRATEGIES MEETING AT THE HOTEL SKT. PETRI IN COPENHAGEN, DENMARK FROM 9/9-12/2019.  THE SPONSOR IS PROVIDING IN KIND: REGISTRATION FEE WHICH INCLUDES LODGING AND MEALS 9/9-L/D, 9/10-L, 9/11-L/D, 9/12-L.  SPONSOR WILL ALSO PROVIDE IN KIND DINNER 9/8 AND BREAKFAST 9/9-12 . THE REMAINDER OF THE TRAVEL EXPENSES WILL BE PAID BY NCI.  TRAVELER IS REQUESTING APPROVAL OF ACTUAL SUBSISTENCE FOR SPONSOR IN KIND LODGING VALUED AT $349.98 WHICH IS 150% OF THE GOVERNMENT ALLOWANCE OF $234.  THIS PERCENTAGE FALLS WITHIN THE 300% THRESHOLD ALLOWED BY THE FTR.  THE SPONSOR HAS NOTED THAT ALL OTHER NON-FEDERAL PARTICIPANTS WILL BE PROVIDED WITH THE SAME ACCOMMODATIONS. NO FFS STATEMENT INCLUDED.</t>
  </si>
  <si>
    <t>THE ALFRED BENZON FOUNDATION</t>
  </si>
  <si>
    <t>09/07/2019 -09/13/2019</t>
  </si>
  <si>
    <t xml:space="preserve">SHARON, ELAD </t>
  </si>
  <si>
    <t>DR. ELAD SHARON IS INVITED TO BE A FACULTY MEMBER AT THE PRE-ANNUAL MEETING SEMINAR AT THE 2019 AMERICAN SOCIETY OF CLINICAL ONCOLOGY (ASCO) BEING HELD IN CHICAGO, IL ON MAY 30-31, 2019.  DR. SHARON WILL THEN ATTEND THE 2019 ANNUAL ASCO MEETING FROM JUNE 1-4, 2019.  IN-KIND: REGISTRATION (NO MEALS), LUNCH ON 5/30 AND BREAKFAST ON 5/31.  DR. SHARON DECLINED THE IN-KIND LODGING OFFERED FOR 5/30.</t>
  </si>
  <si>
    <t>SHAW, NATALIE D</t>
  </si>
  <si>
    <t>TRAVELER INVITED TO PARTICIPATE IN THE 2019 LASKER LUNCHEON FROM SEPTEMBER 19 TO 20, 2019 IN NEW YORK CITY, NEW YORK. OFFICIAL TRAVEL WILL BEGIN WITH DEPARTURE ON SEPTEMBER 20, 2019 AND RETURN TO RALEIGH DURHAM ON SEPTEMBER 21, 2019. THE SPONSOR, THE LASKER FOUNDATION, WILL PAY IN KIND ROUNDTRIP AIRFARE, LODGING FOR ONE NIGHT AND LUNCH ON SEPTEMBER 20. NEW YORK IS TAX EXEMPT. ETHICS APPROVAL OBTAINED ON AUGUST 19, 2019. EFFICIENT SPENDING APPROVAL IN THE FORM OF AN ATTACHMENT G OBTAINED ON AUGUST 26, 2019. ALL DOCUMENTS ARE UPLOADED IN THE SCANNED DOCUMENT SECTION OF THIS TRAVEL AUTHORIZATION. NOTE - THE TRAVELER IS LODGING AT A HOTEL WITHIN THE GOVERNMENT PER DIEM RATE AND NOT AT THE HOTEL LISTED ON THE INVITATION LETTER. LODGING CONFIRMATION IS ATTACHED. NIEHS HAS A BLANKET WAG FOR ACCEPTANCE OF THE $160 LUNCH PROVIDED BY THE SPONSOR - A COPY HAS BEEN UPLOADED.</t>
  </si>
  <si>
    <t>SHAW, WALLACE P</t>
  </si>
  <si>
    <t>ON THIS SPONSORED DOMESTIC TRAVEL, THE FOLLOWING WILL BE PROVIDED IN-KIND: 4/21-4/23/19 HOTEL, INCLUDES TAX $421.43. THE SPONSOR HAS NOTED THAT OTHER INVITED GUESTS ARE RECEIVING THE SAME OR SIMILAR BENEFITS. OMEGA WAS USED TO BOOK THE FLIGHT- TRAVELER IS DECLINING FLIGHT FROM THE SPONSOR.  OMEGA WAS NOT USED FOR LODGING BECAUSE THE SPONSOR HAS COVERED THIS COST IN KIND. THE FOLLOWING EXPENSES HAVE BEEN ADDED 4/21 AMERICAN AIRLINES BAGGAGE FEES $25.00; TAXI FROM RESIDENCE TO DCA $18.68, TAXI BOS TO HOTEL $19.46; 4/22 R/T TAXI FROM HOTEL TO CONFERENCE $18.98; 4/23 AMERICAN AIRLINES BAGGAGE FEE $25.00, TAXI FROM HOTEL TO BOS $19.46, TAXI DCA TO RESIDENCE $18.68; HOTEL OFFERS FREE WIFI. COST COMPARISON: IAD, WHICH HAS THE BEST PRICE, WAS NOT SELECTED $160.00; DCA IS WITHIN THE $100 TOLERANCE $176.60; BWI $178.00, MA IS NOT A TAX EXEMPT STATE.</t>
  </si>
  <si>
    <t>**CONT. FROM ABOVE.** AND GIVE A TALK AT THE UK ADULT ADHD NETWORK MEETING (9/12-9/13). TITLE OF TALK: ADHD AND NEUROIMAGING. ** ON THIS SPONSORED TRAVEL THE FOLLOWING WILL BE PROVIDED IN-KIND: ROUNDTRIP AIRFARE- $957.78, BAGGAGE FEE- $10.94, AND ONE NIGHT OF LODGING (9/12) $249.14. NO REGISTRATION FEES. WELCOME RECEPTION IS ON 9/12 BUT TRAVELER HAS DECLINED. BREAKFAST PROVIDED AT HOTEL ON 9/12. LUNCH PROVIDED AT MEETING ON 9/13. OTHER INVITED GUESTS ARE RECEIVING SIMILAR BENEFITS. OMEGA WAS NOT USED FOR AIRFARE OR LODGING ON 9/12 SINCE COVERED BY SPONSOR.  OMEGA WAS USED FOR LODGING ON 9/9, 9/10, 9/11 AND 9/13. NHGRI PAYS ALL OTHER EXPENSES. **LODGING FOR 9/14 WILL BE AT NO EXPENSE TO THE GOVERNMENT. TRAVELER RETURNING ON 9/15 AS 9/14 IS A NON-DUTY DAY. THE FOLLOWING EXPENSES HAVE BEEN ADDED: 9/09 TAXIS TO/FROM AIRPORT/RESIDENCE EST. $166, TAXIS WHILE IN ENGLAND EST. $360, MISC. EXPENSE OF $200.00 FOR UNFORESEEN COSTS. HOTEL TAX-EXEMPTIONS DO NOT APPLY TO THIS TRAVEL. HTSO UPLOADED TO CGE.</t>
  </si>
  <si>
    <t>SHEARS, STEPHEN B</t>
  </si>
  <si>
    <t>TRAVELER INVITED TO PRESENT A SEMINAR AND TO MEET WITH THE UNIVERSITY STUDENTS AND FACULTY AT SOUTHERN UNIVERSITY OF SCIENCE AND TECHNOLOGY ON 4/23-25/2019 IN SHENZHEN, CHINA. TRAVELER WILL DEPART RDU ON 4/21/19 AND ARRIVE IN HONG KONG ON 4/22 AND PICKED UP BY ORGANIZERS FROM THE UNIVERSITY TO TRAVEL TO SHENZHEN .  HOST WILL DRIVE DR. SHEARS BACK TO HONG KONG ON APR 25TH FOR OVERNIGHT LODGING AS NO LATE AFTERNOON FLIGHTS AVAILABLE AND DEPART ON APR 26, 2019 ON FIRST FLIGHT BACK TO RDU.  THE SPONSOR WILL PROVIDE IN KIND ECONOMY AIRFARE, SOME MEALS AND LODGING APR 22 - 24, 2019.  NIEHS WILL PAY FOR LODGING ON 4/25. ATTACH G APPROVAL OBTAINED  ON JAN 14, 2019 AND IS INCLUDED IN THE SCANNED DOCUMENT SECTION OF THIS AUTHORIZATION. ETHICS APPROVED ON 4/16/2019.  VISA IS REQUIRED AND HIGH THREAT SECURITY OVERSEAS SEMINAR COMPLETED ON JAN 31, 2019. GFE SUBMITTED ON 4/16/2019.</t>
  </si>
  <si>
    <t>SOUTHERN UNIVERSITY OF SCIENCE</t>
  </si>
  <si>
    <t>TRAVELER APPROVED TO ATTEND THE 60TH INTERNATIONAL SYMPOSIUM ON BIOLOGICAL REGULATION AND ENZYME ACTIVITY IN NORMAL NEOPLASTIC TISSUES AT THE UNIVERSITY OF BOLOGNA IN BOLOGNA, ITALY SEP 29 - OCT 1, 2019 AND TO GIVE A LECTURE AND MEET WITH COLLABORATING COLLEAGUES AT OXFORD UNIVERSITY IN OXFORD, GBR OCT 2-3, 2019.  THIS AUTHORIZATION IN IN CONJUNCTION WITH TANUM0MKD8. TRAVELER AUTHORIZED TO DEPART FROM CHARLOTTE INTERNATIONAL AIRPORT (COST TO FLY FROM RDU TO CHARLOTTE AND THEN TO ROME IS MORE THAN MILEAGE COST FROM RESIDENCE TO CHARLOTTE AIRPORT) ON SEP 28TH FOR ARRIVAL TO ROME, ITALY ON SEP 29TH AND WILL TRAVEL FROM ROME TO BOLOGNA BY RAIL. TRAVELER WILL DEPART BOLOGNA ON OCT 2ND FOR TRAVEL BY AIR TO LONDON(OXFORD), GBR AND WILL DEPART LONDON AND RETURN TO CHARLOTTE ON OCT 3, 2019. NO REGISTRATION FEE FOR THIS EVENT FOR ANY ATTENDEES.  SPONSOR FOR THE BOLOGNA CONFERENCE WILL PAY LODGING SEP 29-OCT 1 AND MEALS BEGINNING WITH LUNCH SEP 29TH AND ENDING WITH DINNER OCT 1, 2019 IN KIND. SPONSOR WAS UNABLE TO PROVIDE LODGING CONFIRMATION. EFFICIENT SPENDING APPROVALS OBTAINED ON JUL 11, 2019 AND IS INCLUDED IN THE SCANNED DOCUMENT SECTION OF THIS AUTHORIZATION. HIGH THREAT OVERSEAS TRAINING COMPLETED ON AUG 16, 2018. GFE FOR FOREIGN TRAVEL ENTERED ON AUG 20, 2019.  NO VISA REQUIREMENT FOR ITALY OR GBR. TRAVELER WILL USE GOVT PASSPORT. ETHICS APPROVAL OBTAINED 8/23/19 AND HAS BEEN ULOADED TO THE SCANNED DOCUMENTS SECTION OF THIS AUTHORIZATION.</t>
  </si>
  <si>
    <t>UNIVERSITY OF BOLOGNA</t>
  </si>
  <si>
    <t xml:space="preserve">SHENG, ZUHANG </t>
  </si>
  <si>
    <t>DR. SHENG WILL BE PRESENTING AT THE EMBO IN VILLARRICA, CHILE ON APRIL 13-19, 2019.HE WILL BE GIVING A TALK ENTITLED " TRAFFICKING AND TRANSPORT IN NEURONS". THIS IS SPONSORED TRAVEL. THE SPONSOR WILL PAY $122 PER NIGHT 4/14-4/18 FOR LODGING. THEY WILL ALSO COVER ALL HIS LOCAL COSTS, INCLUDING TRANSPORT TO AND FROM TEMUCO AIRPORT, HOTEL ACCOMMODATION BETWEEN 14-18 APRIL, AND ALL MEALS, STARTING LUNCH ON THE 14TH AND ENDING BREAKFAST ON THE 18TH NO HONORARIUM WILL BE GIVING AND THIS TRAVEL WAS NOT PAID FOR USING FEDERAL FUNDS.  THIS TRAVEL WAS APPROVED IN SPARC AND BY DR. NATH. ( THIS FLIGHT WILL BE ADJUSTED TO REFLECT THE FACT THAT UNITED HAD TO RESCHEDULE DR. SHENG'S DEPART FROM CHILE DUE TO AIRCRAFT FAILURE. HE DEPART CHILE ON4/19 @ 8:45 AND LANDED AT IDA ON 4/20 AT 11:42 AM.</t>
  </si>
  <si>
    <t>UNIVERSITY OF CHILE</t>
  </si>
  <si>
    <t>04/13/2019 -04/20/2019</t>
  </si>
  <si>
    <t>DR. SHENG WILL BE GIVING A TALK ENTITLED MITOCHONDRIAL TRANSPORT OF QUALITY CONTROL IN HEALTH AND NEURODEGENERATIVE DISEASES" AT THE INNOVATION FORUM ON 6/14 AND HE WILL GIVE 2 LECTURES ONE ON 6/13 THE OTHER ON 6/15 AT THE SHANGHAI JIAO-TONG UNIVERSITY IN SHANGHAI, CHINA. HE WILL FLY OUT ON 6/11 AND ARRIVE IN SHANGHAI ON 6/12 AND HE WILL HAVE THE REST OF THE DAY TO PREPARE FOR HIS TALK. HE WILL RETURN ON 6/16. THIS IS SPONSORED TRAVEL AND THEY WILL PAY FOR LODGING AT $144.70 PER NIGHT 6/12-6/16 IN-KIND. HIS FLIGHT WAS $ 1,503.03 WHICH WAS PAID IN-KIND. THEY WILL PROVIDE LOCAL TRANSPORTATION VALUED AT $52.09 IN-KIND. THE SPONSOR WILL PROVIDE BREAKFAST, LUNCH AND DINNER IN-KIND ONLY ON 6/14.ODA ATTACHED. THIS TRAVEL WAS APPROVED IN SPRAC AN TOMS.</t>
  </si>
  <si>
    <t>SHANGHAI JIAO TONG UNIVERSITY</t>
  </si>
  <si>
    <t>06/11/2019 -06/16/2019</t>
  </si>
  <si>
    <t>DR. SHENG WILL BE GIVING A TALK ENTITLED " NEURONAL MITOCHONDRIAL TRANSPORT AND QUALITY CONTROL IN HEALTH AND DISEASES" AS WELL AS VISIT SOME OF THE FACULTIES AT THE UNIVERSITY OF SINGAPORE ON 9/21-9/28/2019 IN SINGAPORE, SINGAPORE. THIS TRAVEL IS SPONSORED. THE UNIVERSITY OF SINGAPORE WILL BE PAYING FOR HIS FLIGHT SPONSOR IN-KIND AT $1,878.50 USD AND 3 DAYS OF LODGING ON 9/24-9/26 SPONSOR IN-KIND AT $244.28 USD PER NIGHT WHICH IS LOWER THAN THE PERDIEM ALLOWED FOR THIS LOCATION. IMCB WILL BE PAYING FOR 2 DAYS OF LODGING SPONSOR IN-KIND AT $264.63 USD PER NIGHT, WHICH IS LOWER THAN THE PERDIEM FOR THIS LOCATION. THERE WILL BE NO HONORARIUM OR FEDERAL FUNDS USED FOR THIS TRAVEL PER INVITE. ODA APPROVED AND ATTACHED. SPRAC APPROVAL ATTACHED. HT401 ATTACHED.THIS TRAVEL WAS APPROVED BY DR. ROLE.</t>
  </si>
  <si>
    <t>INSTITUTE OF MOLECULAR AND CEL</t>
  </si>
  <si>
    <t>09/21/2019 -09/28/2019</t>
  </si>
  <si>
    <t>SHER, FRANKLIN A</t>
  </si>
  <si>
    <t>KEYNOTE SPEAKER FOR THE 2019 AIKAWA MEMORIAL LECTURE FOR CASE WESTERN RESERVE UNIVERSITY (CWRU).
DATE:  4/26/19
SPONSOR WILL COVER: AIRFARE, LODGINGS AND SOME MEALS - IN KIND
ALL OTHER EXPENSES WILL BE COVERED BY THE SPONSOR WILL BE COVERED BY THE LAB CAN. AWAITING ODA APPROVAL.
RECEIVED APPROVED ODA - 5/17/19
LATE JUSTIFICATION:  4/12/19 - WE WERE FINALLY ABLE TO GET ALL THE DETAILS NEEDED FROM THE SPONSOR TO BE ABLE TO SUBMIT OUR ODA TO ETHICS AS WELL AS ALL THE OTHER DETAILED REQUIRED FOR THIS SPONSORED TRAVEL.  I APOLOGIZE FOR ANY INCONVENIENCE THIS MAY CAUSE.  EFFIE</t>
  </si>
  <si>
    <t>SUPERVISORY MICROBIOLOGIST</t>
  </si>
  <si>
    <t>TO ATTEND AND PARTICIPATE IN THE 6TH ANNUAL DIIG INNATE IMMUNITY AND INFLAMMATORY DISEASES SYMPOSIUM IN DURHAM, N.C.
DATES:  MAY 30, 2019
SPONSOR COVERING AIRFARE, LODGING, LUNCH AND DINNER ON DAY OF EVENT, AND PREPAID TRANSPORTATION IN N.C. - IN KIND.
ALL OTHER EXPENSES WILL BE COVERED BY THE LAB CAN.
SEE AEA STATEMENT UNDER EXCEPTIONS TAB.</t>
  </si>
  <si>
    <t>DR. SHER WILL ATTEND AND PARTICIPATE AS DISCUSSANT IN THE 5TH ANNUAL MEETING OF THE COLLABORATIVE FOR TB VACCINE DISCOVERY (CTVD) IN SEATTLE, WA.
DATES:  6/18/19 TO 6/21/19
SEE AEA STATEMENT UNDER THE EXCEPTIONS TAB.
LATE JUSTIFICATION:  WAITING FOR LAST MINUTE CONFIRMATION OF TRAVEL PLANS FROM THE SPONSOR AND HEAVY WORKLOAD OF THE PREPARER.  I APOLOGIZE FOR ANY INCONVENIENCE THAT THIS MAY CAUSE.</t>
  </si>
  <si>
    <t>DR. SHER WILL ATTEND AND PRESENT A SEMINAR ENTITLED "A NEW HOST CELL DEATH PATHWAY ASSOCIATED WITH MTB INFECTION" AT THE SYMPOSIUM ON IMMUNOLOGY AND HUMAN DISEASES AT THE NEW MEXICO CONSORTIUM.
DATES: 7/28/19 TO 7/31/19
SPONSOR COVERING:  AIRFARE, HOTEL AND SOME MEALS - IN KIND.  EXPENSES NOT COVERED WILL BE CHARGED TO HIS LAB CAN.
USING PERSONAL FUNDS FOR 7/26/HOTEL AND 7/27/MEALS - WEEKEND.
DR. SHER WILL BE MEETING WITH A COLLEAGUE, DR. ERIC DENKERS, AT THE UNIVERSITY OF NEW MEXICO, ALBURQURQUE ON FRIDAY AFTERNOON ON 7/26/19.</t>
  </si>
  <si>
    <t>SANTA FE, NM, US</t>
  </si>
  <si>
    <t>NEW MEXICO CONSORTIUM LOS ALAM</t>
  </si>
  <si>
    <t>07/26/2019 -08/01/2019</t>
  </si>
  <si>
    <t>SHERMAN, ARTHUR S</t>
  </si>
  <si>
    <t>MONTREAL, QUEBEC, CANADA; 7/21-26/19: TO ATTEND THE SOCIETY FOR MATHEMATICAL BIOLOGY ANNUAL MEETING AND CONFERENCE ON THE CAMPUS OF THE UNIVERSITE DE MONTREAL.  TRAVELER HAS BEEN INVITED AS A PLENARY LECTURER FOR THE ANNUAL MEETING OF THE SOCIETY FOR MATHEMATICAL BIOLOGY, WHERE HE WILL BE AWARDED THE ARTHUR T. WINFREE PRIZE.  NIDDK ETHICS HAS APPROVED RECEIPT OF THE AWARD BUT NOT THE ASSOCIATED CASH PRIZE.  AIRFARE AND HOTEL WILL BE COVERED IN-KIND BY THE SPONSOR. A REGISTRATION FEE OF $450 CAD/$336 USD IS WAIVED BY THE SPONSOR BECAUSE HE IS PRESENTING.  BANQUET ON 7/24 ESTIMATED IS SPONSORED IN KIND.  NEED TO AMEND HIS TA BECAUSE IT IS NOT CLEAR WHETHER THE SPONSOR FROM SMB WILL BE ABLE TO FIND HIM A SUITABLE HOTEL.  HE NEEDS A HOTEL WITH AN ELEVATOR.</t>
  </si>
  <si>
    <t>UNIVERSITY OF MONTREAL</t>
  </si>
  <si>
    <t>RESEARCH MATHEMATICIAN</t>
  </si>
  <si>
    <t>07/21/2019 -07/25/2019</t>
  </si>
  <si>
    <t>SHERN, JOHN F</t>
  </si>
  <si>
    <t>DR. SHERN WILL ATTEND CAMP FANTASTIC 2019 UNDER THE MOU/POB PROTOCOL 83-C-0022 IN FRONT ROYAL, VA, ON AUGUST 11-17, 2019. IN-KIND: LODGING AND ALL MEALS.</t>
  </si>
  <si>
    <t>SHEVACH, ETHAN M</t>
  </si>
  <si>
    <t>SPONSORED TRIP.
DR. SHEVACH WAS INVITED TO SPEAK AT THE SYMPOSIUM ON REGULATION OF THE IMMUNE RESPONSE IN CHRONIC INFLAMMATORY DISEASES IN RIO DE JANEIRO.
ODA WILL BE UPLOADED ONCE IT'S APPROVED. 
SPONSOR IS COVERING THE AIRFARE AND LODGING.</t>
  </si>
  <si>
    <t>INSTITUTO OSWALDO CRUZ</t>
  </si>
  <si>
    <t>06/15/2019 -06/20/2019</t>
  </si>
  <si>
    <t>*SPONSORED TRIP*
THE PROGRAM WILL SHARE AND ENHANCE KNOWLEDGE ABOUT THE LATEST ADVANCEMENTS IN INFLAMMATION RESEARCH, ITS CHALLENGES AND OPPORTUNITIES, COLLABORATIONS AND ADVANCEMENTS INCLUDING NEW THERAPEUTIC TARGETS, MECHANISMS OF INFLAMMATION, AND ORGAN-SPECIFIC IINFLAMMATION.
TRAVEL DATES: 9/14-19/19</t>
  </si>
  <si>
    <t>INFLAMMATION RESEARCH ASSOCIAT</t>
  </si>
  <si>
    <t>09/14/2019 -09/19/2019</t>
  </si>
  <si>
    <t>SPONSORED TRIP.
THE WORLD KNOWLEDGE FORUM PROVIDES ME WITH A UNIQUE OPPORTUNITY TO EXPLAIN BEFORE A VERY BROAD AUDIENCE COMPOSED PRIMARILY ON NON-SCIENTISTS BUT EXPERTS IN A WIDE VARIETY OF FIELDS THE NATURE OF THE WORK I AM CONDUCTING IN MY LABORATORY AND TO EXPLAIN TO A LAY AUDIENCE THE ROLE OF IMMUNE REGULATION IN BOTH
AUTOIMMUNE DISEASES AND CANCER. I SHOULD RECEIVE VALUABLE FEEDBACK FROM THE AUDIENCE ON THESE TOPICS AS WELL AS HIGH LIGHT THE IMPORTANT MISSION OF THE NIH
*WAITING ON APPENDIX 8 APPROVAL FOR THIS FLIGHT* WILL UPLOAD ONCE IT'S RECEIVED. SPONSOR PROVIDING IN-KIND LODGING VALUED AT $452.36 WHICH IS 196% OF THE GOVERNMENT LODGING
ALLOWANCE OF $230. THE SPONSOR HAS CONFIRMED THAT ALL OTHER FEDERAL OR NON-FEDERAL PARTICIPANTS
WILL BE PROVIDED WITH THE SAME OR SIMILAR ACCOMMODATIONS.</t>
  </si>
  <si>
    <t>WORLD KNOWLEDGE FORUM</t>
  </si>
  <si>
    <t>09/23/2019 -09/28/2019</t>
  </si>
  <si>
    <t xml:space="preserve">SHI, JIANXIN </t>
  </si>
  <si>
    <t>SPONSOR II:  DR. SHI IS INVITED TO SPEAK AT THE  NANJING MEDICAL UNIVERSITY AT THE INTERNATIONAL STATISTICAL GENETICS AND GENOMICS FORUM BEING HELD IN NANJING, CHINA ON JUNE 29 AND 30. IN-KIND:  TRAIN FARE, LODGING (NO  BREAKFAST), REGISTRATION (NO MEALS) AND MEALS.  NON-SPONSOR: DR, SHI WILL COLLABORATE WITH THE UNIVERSITY OF SCIENCE AND TECHNOLOGY OF CHINA ON JULY 2-5, 2019 AND  BEIJING CANCER HOSPITAL ON JULY 8-9, 2019. 
SPONSOR I: DR. SHI IS INVITED TO SPEAK AT  FUDAN UNIVERSITY AT THE INTERNATIONAL WORKSHOP ON APPLICATIONS OF PROBABILITY AND STATISTICS TO BIOLOGY ON JULY 11-12, 2019.  IN-KIND: LODGING (NO BREAKFAST) AND MEAL.</t>
  </si>
  <si>
    <t>INVESTIGATOR ( VP)</t>
  </si>
  <si>
    <t>06/27/2019 -07/14/2019</t>
  </si>
  <si>
    <t>NANJING MEDICAL UNIVERSITY</t>
  </si>
  <si>
    <t>SHILLING, JEFFREY D</t>
  </si>
  <si>
    <t>TRAVELER WILL BE TRAVELING FROM BALTIMORE TO LAS VEGAS, NV ON MAY 5TH AND RETURNING MAY 10TH. THE TRAVELER WILL BE PRESENTING AT THE KNOWLEDGE 19 CONFERENCE ON MAY 5TH TO MAY 9TH.HOSTED BY SERVICENOW.</t>
  </si>
  <si>
    <t>SERVICENOW</t>
  </si>
  <si>
    <t xml:space="preserve">SHILOACH, JOSEPH </t>
  </si>
  <si>
    <t>THIS IS A SPONSORED TRAVEL. THE TRAVELER WILL ATTEND AND SPEAK AT THE 2019 15TH ANNUAL PEGS BOSTON THE ESSENTIAL PROTEIN ENGINEERING SUMMIT  4/10-4/11/2019 (CONFERENCE ITSELF RUNS FROM 4/8-4/12/19). THE SPONSOR WILL PAY FOR LODGING AND HAS WAIVED THE REG FEE OF $949.00.  REGISTRATION INCLUDES LUNCHES.  HE WILL STAY ONE NIGHT AT THE SHERATON BOSTON HOTEL 39 DALTON STREET BOSTON, MA 02199. PLEASE NOTE THAT THE HOTEL INFORMATION IS LISTED ON THE INVITATION LETTER. LODGING RATE OF $294.00 A NIGHT IS 108% OF THE GOVERNMENT PER DIEM RATE OF $273.00 A NIGHT.  NO AEA REQUIRED.  NO FEDERAL FUNDS WILL BE USED FOR THIS TRIP.  DR. SHILOACH HAS CONFIRMED THAT HE WILL NOT RECEIVE AN HONORARIUM AND HAS DECLINED THE SPONSOR'S OFFER COVER THE COST OF HIS FLIGHTS.</t>
  </si>
  <si>
    <t>SHIROMA, ERIC J</t>
  </si>
  <si>
    <t>DR. SHIROMA WAS INVITED TO GIVE A LECTURE ON PHYSICAL ACTIVITY RESEARCH AND TO PARTICIPATE IN A COLLABORATION MEETING AT THE HARVARD T.H. CHAN SCHOOL OF PUBLIC HEALTH.  SPONSOR WIL PAY FOR AIRFARE, HOTEL (AT PER DIEM), AND MEALS.  NIH WILL PAY FOR TRANSPORTATION FROM HOME TO AIRPORT IN BALTIMORE AND RETURN AND FROM AIRPORT TO HOTEL AND RETURN IN BOSTON.  ARRIVING AUGUST 9, DEPARTING AUGUST 10.  ***BENEFIT TO GOV'T***- THIS TRAVEL IS OF BENEFIT TO THE U.S. GOVERNMENT BECAUSE DR. SHIROMA WILL COLLABORATE AND RECEIVE DATA GENERATED BY THE TANZANIA STUDY.  SUCH COLLABORATIONS  WILL ALLOW THE U.S. GOVERNMENT TO GAIN ACCESS TO DATA THAT IS VALUABLE TO ITS PHYSICAL ACTIVITY INITIATIVE IN RELATIONS TO AGING.  ***LATE JUSTIFICATION***:  SPONSOR WAS OUT OF THE COUNTRY AND WAS NOT ABLE TO BOOK THE HOTEL AND FLIGHT UNTIL 7/2.  TRAVEL AUTHORIZATION AND ODA WERE SUBMITTED THE SAME DAY THE DOCUMENTS WERE RECEIVED.</t>
  </si>
  <si>
    <t>08/09/2019 -08/10/2019</t>
  </si>
  <si>
    <t xml:space="preserve">SHI, YANG </t>
  </si>
  <si>
    <t>THIS TRAVEL IS A CONFERENCE BECAUSE IT MEETS THE FOLLOWING DETAILS: SCARLET SHI HAS AGREED TO SPEAK AT THE 1ST ASIAN CARDIOVASCULAR RESEARCH SYMPOSIUM AT BCVS, SUNDAY, JULY 28, 2019. TRAVELER WILL ATTEND THE WHOLE MEETING FROM JULY 27-AUG 1ST, 2019 IN BOSTON, MA. SPONSOR WILL PAY REGISTRATION IN THE AMOUNT OF $100.00 FOR THE 28TH OF JULY  FOR THE SYMPOSIUM AND PAY FOR ONE NIGHT HOTEL STAY IN THE AMOUNT OF $219.00 PLUS TAXES ON JULY 27TH. MEALS PROVIDED BY SPONSOR DINNER JULY 27 AND B-L-D ON 28TH JULY. REGISTRATION PAID BY GOV CC IN THE AMOUNT OF $900.00 FOR BCVS MEETING.</t>
  </si>
  <si>
    <t>FEDERAL UNIVERSITY OF ACRE</t>
  </si>
  <si>
    <t>07/27/2019 -08/01/2019</t>
  </si>
  <si>
    <t xml:space="preserve">SHI, YUN BO </t>
  </si>
  <si>
    <t>07/20/2019-07/29/2019 SHANGHAI, CHINA; KUNMING, CHINA
SPONSOR 1: EAST CHINA NORMAL UNIVERSITY
SPONSOR 2: SHANGHAI INSTITUTE FOR BIOLOGICAL SCIENCES
LEG 1)  07/21/2019 - 07/23/2019, SHANGHAI, CHINA:  INVITED SPEAKER TO GIVE A TALK 'EPIGENETICS AND NUCLEAR RECEPTOR FUNCTION AT A SYMPOSIUM IN THE UNIVERSITY, AND MEET WITH FACULTIES AND STUDENTS. 
LEG 2) 07/24-07/28/2019; KUNMING, CHINA: TO GIVE A TALK 'EPIGENETIC MODIFICATIONS IN THE DEVELOPMENT OF INTESTINAL STEM CELLS.' AT THE 17TH SCBA INTERNATIONAL SYMPOSIUM.
SPONSOR 1 COVERS 3-NIGHT (7/21-7/23, $180/NIGHT) LODGING IN SHANGHAI, ROUND TRIP AIRFARE ($400.31) FROM SHANGHAI TO KUNMING 
SPONSOR 2: COVERS REGISTRATION FEE $350
AIRPLANE TICKET: BOOKING VIA OWT $902.03 BOOKING FEE: $44.12.
LODGING IN KUNMING BY NIH, 5-NIGHT $72/NIGGT, TOTAL $360.
GROUNDS: TAXI FARE $120 IN WDC, $100 IN CHINA.
AUTHORIZATION IS AMENDED FOR THE ACTING EO TO FINAL APPROVE.</t>
  </si>
  <si>
    <t>SHANGHAI INSTITUTE FOR BIOLOGI</t>
  </si>
  <si>
    <t xml:space="preserve">SHROFF, HARI </t>
  </si>
  <si>
    <t>DR. HARI SHROFF HAS BEEN INVITED TO GIVE A TALK AT VANDERBILT UNIVERSITY, NASHVILLE, TN, APRIL 1-3, 2019.
- ODA APPROVED BY JASON FORD ON 3/12/19.
- SPONSOR WILL COVER AIRFARE, LODGING, ALL MEALS ON 4/2/19 AND GROUND TRANSPORTATION.</t>
  </si>
  <si>
    <t>DR. HARI SHROFF HAS BEEN INVITED TO GIVE A LECTURE AT THE COLD SPRING HARBOR LABORATORY IN COLD SPRING HARBOR, NY, APRIL 13-15, 2019.
- ODA APPROVED BY JASON FORD ON
- SPONSOR WILL COVER AIRFARE, LODGING, GROUND TRANSPORTATION AND ALL MEALS.</t>
  </si>
  <si>
    <t>DR. HARI SHROFF HAS BEEN INVITED TO SPEAK IN THE YALE UNIVERSITY CELL BIOLOGY SEMINAR SERIES, NEW HAVEN, CT, APRIL 30, 2019.
- ODA HAS BEEN APPROVED BY JASON FORD ON 3/26/19.
- SPONSOR WILL COVER AIRFARE, LODGING, GROUND TRANSPORTATION, AND ALL MEALS ON 4/30/19.</t>
  </si>
  <si>
    <t>DR. HARI SHROFF HAS BEEN INVITED TO BE A DISTINGUISHED SPEAKER OF THE COMMITTEE ON MEDICAL PHYSICS AT THE UNIVERSITY OF CHICAGO, IL, MAY 8, 2019.
- ODA APPROVED BY JASON FORD ON 4/24/2019
- SPONSOR WILL COVER AIRFARE, LODGING, LOCAL GROUND TRANSPORTATION AND MEALS.</t>
  </si>
  <si>
    <t>DR. HARI SHROFF WILL PERFORM RESEARCH AND TEACH A NEUROSCIENCE COURSE AT THE MARINE BIOLOGICAL LABORATORY, WOODS HOLE, MA, JUNE 24, 2019 TO JULY 14, 2019.
- ODA APPROVED BY ZOE ANN COPELAND ON 6/14/16 (ODA GOOD UNTIL SEPTEMBER 2021.)
- SPONSOR WILL COVER LODGING FROM 6/24-7/14/19, AND MEALS FROM 7/1-14/19.</t>
  </si>
  <si>
    <t>06/24/2019 -07/14/2019</t>
  </si>
  <si>
    <t>DR. HARI SHROFF HAS BEEN INVITED TO PARTICIPATE IN THE MICROSCOPY AND MICROANALYSIS ANNUAL MEETING, PORTLAND, OR, AUGUST 4-8, 2019.  DR. SHROFF WILL ALSO MEET WITH COLLABORATOR, DRVISION, IN SEATTLE, WA, AUGUST 9-10, 2019, TO DISCUSS RECENT RESEARCH WE HAVE CONDUCTED THAT ATTEMPTS TO DENOISE AND SUPER-RESOLVE FLUORESCENCE DATA. WE WILL INSPECT THE RESULTS OF THESE DATA AND BRAINSTORM NEXT STEPS FOR THIS COLLABORATIVE PROJECT. WE WILL ALSO DISCUSS FUTURE RESEARCH PROJECTS, AND I WILL PROVIDE AN UPDATE ON RECENT WORK CONDUCTED IN MY LAB. DR. SHROFF WILL STAY WITH RELATIVES IN SEATTLE, WA, AUGUST 8-11, 2019. AT DR. SHROFF'S EXPENSE, RENTAL CAR WILL BE USED LEAVING FROM PORTLAND, OR TO SEATTLE, WA.
- ODA APPROVED BY JASON FORD ON 6/19/19.
- CASH TICKET APPROVED BY JASON FORD ON
- SPONSOR WILL COVER AIRFARE, LODGING, DINNER ON 8/4, DINNER ON 8/6, AND REGISTRATION IS WAIVED.</t>
  </si>
  <si>
    <t>MICROSCOPY SOCIETY OF AMERICA</t>
  </si>
  <si>
    <t>08/04/2019 -08/11/2019</t>
  </si>
  <si>
    <t>DR. HARI SHROFF HAS BEEN INVITED TO GIVE A TALK AT THE 25TH WORKSHOP ON SINGLE MOLECULE SPECTROSCOPY AND SUPER-RESOLUTION MICROSCOPY IN THE LIFE SCIENCES, BERLIN, GERMANY, SEPTEMBER 3-6, 2019.
- ODA APPROVED BY JASON FORD ON
- SPONSOR WILL COVER AIRFARE, LODGING, BREAKFAST DURING HIS STAY, LUNCH DURING WORKSHOP 9/3-6/19, AND DINNER ON 9/3  AND 9/5. BEER AND PRETZELS WILL BE SERVED ON 9/3.</t>
  </si>
  <si>
    <t>PICOQUANT</t>
  </si>
  <si>
    <t>09/01/2019 -09/06/2019</t>
  </si>
  <si>
    <t>DR. HARI SHROFF HAS BEEN INVITED TO DUKE UNIVERSITY TO GIVE A SEMINAR, DURHAM, NC, SEPTEMBER 18, 2019.
- ODA APPROVED BY JASON FORD ON
- SPONSOR WILL COVER AIRFARE, LODGING AND LOCAL GROUND TRANSPORTATION.</t>
  </si>
  <si>
    <t>SICO, COLLEEN M</t>
  </si>
  <si>
    <t>CELL 240 762 0813 COLLEEN SICO WILL BE TRAVELLING TO LONDON UK ON APRIL 2 2019 TO REVIEW PROPOSALS FOR THE COALITION FOR EPIDEMIC PREPAREDNESS INNOVATIONS  CEPI  THIS IS SPONSORED TRAVEL WHICH WILL BE PROVIDED IN KIND BY CEPI AND NO HONORARIUM WILL BE ACCEPTED  THE TRAVEL AGENT FOR CEPI WILL BE CONTACTING ME DIRECTLY TO MAKE TRAVEL ARRANGEMENTS AMOUNTS LISTED HERE ARE FOR ESTIMATE PURPOSES ONLY APRIL 3 TO 5 LODGING ARRANGEMENT MADE BY SPONSORS OUTSIDE THE BLOCK OF ROOMS</t>
  </si>
  <si>
    <t xml:space="preserve">SIDRANSKY, ELLEN </t>
  </si>
  <si>
    <t>TRAVELER DEPARTS 4/5 AND ARRIVES IN TDY ON 4/6. NO LODGING ON 4/5 DUE TO IN-FLIGHT STATUS. THE FOLLOWING WILL BE PROVIDED IN-KIND: ROUNDTRIP AIRFARE-$1,304.52 AND 2-NIGHTS LODGING 4/6 $188.39, 4/7 $136.24 &amp; LUNCH 4/7.  OTHER INVITED GUESTS ARE RECEIVING SIMILAR BENEFITS. COST COMPARISON WAS NOT COMPLETED AS OMEGA WAS NOT USED FOR AIRFARE AND LODGING. BOTH AIRFARE AND LODGING WERE ARRANGED AND PROVIDED IN-KIND. NHGRI PAYS ALL OTHER EXPENSES FOR THIS TRAVEL: TAXI TO/FROM AIRPORT $61.35 EACH WAY; TAXI TO/FROM HOTELS/VENUE IN LONDON-ESTIMATED $150; MISC. EXPENSE-$200 ADDED FOR UNFORESEEN ISSUES THAT MAY OCCUR. HOTEL TAX EXEMPTION DOES NOT APPLY TO THIS FOREIGN TRAVEL. THERE IS NO REGISTRATION FEE. COMPLIMENTARY WI-FI OFFERED BY HOTEL. TRAVELER HAS COMPLETED THE HT401 HIGH THREAT SECURITY TRAINING ON 8/27/17. NO GFE REQUESTED.  A COPY OF THE HTSOS (HIGH THREAT SECURITY OVERSEAS SEMINAR)/FACT COURSE COMPLETION CERTIFICATE HAS BEEN UPLOADED INTO THE TRAVEL AUTHORIZATION PACKAGE.</t>
  </si>
  <si>
    <t>CENTOGENE</t>
  </si>
  <si>
    <t>TRAVELER DEPARTS PLANNED VACATION FROM PERU TO TDY 6/19 (TRAVEL WAIVER REQUEST APPROVED 5/3). THE FOLLOWING WILL BE PROVIDED IN-KIND: ROUNDTRIP AIRFARE $948.24, TRANSPORTATION WHILE IN COLOMBIA $66.93, 4-NIGHTS LODGING AT $92.60/NIGHT (6/19-22, LUNCH 6/20-22, RECEPTION 6/19 AND NETWORKING DINNERS 6/20-22. THERE IS NO REGISTRATION FEE.  OTHER INVITED GUESTS ARE RECEIVING SIMILAR BENEFITS. COST COMPARISON WAS NOT COMPLETED AS OMEGA WAS NOT USED FOR AIRFARE AND LODGING. BOTH AIRFARE AND LODGING WERE ARRANGED AND PROVIDED IN-KIND. NHGRI PAYS ALL OTHER EXPENSES FOR THIS TRAVEL: TRANSPORTATION FROM AIRPORT TO RESIDENCE $61.35 EACH WAY, MISC. EXPENSE-$200 ADDED FOR UNFORESEEN ISSUES THAT MAY OCCUR. HOTEL TAX EXEMPTION DOES NOT APPLY TO THIS FOREIGN TRAVEL. TRAVELER WILL NOT REQUEST REIMBURSEMENT FOR WI-FI DURING TRAVEL. NO GFE REQUESTED. TRAVELER HAS NOT AND WILL NOT SPEND MORE THAN 45 DAYS IN DESIGNATED HIGH THREAT, HIGH RISK/FACT (FOREIGN AFFAIRS COUNTER THREAT)-MANDATORY COUNTRIES WITHIN THE LAST 365 DAYS.</t>
  </si>
  <si>
    <t>CUSCO, , PER</t>
  </si>
  <si>
    <t>TRIP NAME DETAILS CONT.:  TITLE OF PRESENTATION IS EVALUATION OF THE ROLE OF GENETIC/EPIGENETIC MODIFIERS IN THE ERA OF NGS TECHNOLOGIES.  THIS IS A FOREIGN SPONSORED TRAVEL.  TRAVELER DEPARTS 7/2 AND ARRIVES IN TDY ON 7/3. NO LODGING ON 7/2 DUE TO IN-FLIGHT STATUS. THE FOLLOWING WILL BE PROVIDED IN-KIND: ROUND TRIP AIRFARE AND LODGING (BREAKFAST INCLUDED IN LODGING). ROUNDTRIP AIRFARE $2,210.40, 3-NIGHTS LODGING AT $152.85/NIGHT 7/3-5, REGISTRATION $644.22, INCLUDES THE FOLLOWING MEALS: WELCOME RECEPTION 7/3, LUNCH &amp; DINNER 7/4, LUNCH AND DINNER 7/5.  OTHER INVITED GUESTS ARE RECEIVING SIMILAR BENEFITS. OMEGA WAS NOT USED FOR AIRFARE OR LODGING AS BOTH ARE PROVIDED IN-KIND. NHGRI PAYS ALL OTHER EXPENSES FOR THIS TRAVEL: TRANSPORTATION FROM RESIDENCE TO AIRPORT AND RETURN TRIP FROM AIRPORT TO RESIDENCE $61.35 EACH WAY, MISC. EXPENSE-$200 ADDED FOR UNFORESEEN ISSUES THAT MAY OCCUR. HOTEL TAX EXEMPTION DOES NOT APPLY TO THIS FOREIGN TRAVEL. TRAVELER WILL NOT REQUEST REIMBURSEMENT FOR WI-FI DURING TRAVEL. TRAVELER HAS REQUESTED GFE (LAPTOP AND ACCESS TO CELL PHONE). TRAVELER HAS NOT AND WILL NOT SPEND MORE THAN 45 DAYS IN DESIGNATED HIGH THREAT, HIGH RISK/FACT (FOREIGN AFFAIRS COUNTER THREAT)-MANDATORY COUNTRIES WITHIN THE LAST 365 DAYS</t>
  </si>
  <si>
    <t>07/02/2019 -07/06/2019</t>
  </si>
  <si>
    <t>ON THIS DOMESTIC SPONSORED TRAVEL, THE FOLLOWING WILL BE PROVIDED IN-KIND: ROUNDTRIP AIRFARE $228.96, 2-NIGHTS LODGING-215/NIGHT PLUS TAX AND REGISTRATION FEE-$100 AND INCLUDES THE FOLLOWING MEALS: BREAKFAST AND LUNCH 8/21-8/22.  OTHER INVITED GUESTS ARE RECEIVING SIMILAR BENEFITS. PER ETHICS, TRAVELER WILL DECLINE THE OFFERED DINNER ON 8/21.  TRAVELER DOES NOT ARRIVE IN TIME FOR THE OFFERED DINNER ON 8/20. COST COMPARISON NOT NEEDED AS OMEGA WAS NOT USED FOR THIS TRAVEL. BOTH AIRFARE AND LODGING WERE ARRANGED AND PROVIDED IN-KIND. TRAVELER IS REQUESTING APPROVAL OF ACTUAL SUBSISTENCE FOR SPONSOR IN-KIND LODGING VALUED AT $215 WHICH IS 182% OF THE GOVERNMENT ALLOWANCE OF $118.  NHGRI PAYS ALL OTHER EXPENSES:  ROUNDTRIP TAXI TO/FROM RESIDENCE ESTIMATED-$150; TAXI TO/FROM AIRPORT IN MI ESTIMATED-$150. MICHIGAN IS NOT A HOTEL TAX EXEMPT STATE.</t>
  </si>
  <si>
    <t>VAN ANDELL RESEARCH INSTITUTE</t>
  </si>
  <si>
    <t>08/20/2019 -08/22/2019</t>
  </si>
  <si>
    <t>**TRAVELER DEPARTS US 8/30 AND ARRIVES IN PORTUGAL 8/31.**ON THIS FOREIGN SPONSORED TRAVEL THE FOLLOWING WILL BE PROVIDED IN-KIND: REGISTRATION FEE-$512 WHICH INCLUDES LUNCH AND DINNER ON 9/2 AND 9/3. FOUR NIGHTS OF LODGING-$73.98/NIGHT (INCLUDES BREAKFAST) IS ALSO BEING PROVIDED IN-KIND. OTHER INVITED ATTENDEES RECEIVING SIMILAR BENEFITS. NHGRI PAYS ALL OTHER EXPENSES: ROUNDTRIP AIRFARE-$1411.73 AND ONE NIGHT OF LODGING-$113.27 (9/4).  OMEGA WAS USED FOR BOTH AIRFARE AND LODGING AND PER COST COMPARISON BWI AND IAD HAS THE SAME PRICE AND DCA HAD NO FLIGHTS TO THIS LOCATION. OTHER EXPENSES ADDED:  BAG FEE-$60; ROUNDTRIP TAXI TO/FROM RESIDENCE-$180; TAXI TO/FROM AIRPORT ESTIMATED-$300; MISC. EXPENSES-$200 FOR UNFORESEEN ISSUES THAT MAY OCCUR AND INTERNET FEES ESTIMATED-$15/DAY FOR WORK RELATED BUSINESS.  TRAVELER IS RETURNING TO US 9/5 AS THERE WERE NO RETURN FLIGHTS ON 9/4 AFTER MEETING.  LODGING TAX DOES NOT APPLY TO THIS TRAVEL.</t>
  </si>
  <si>
    <t>SKYROS CONGRESSOS</t>
  </si>
  <si>
    <t>SIEGEL, GALIA D</t>
  </si>
  <si>
    <t>THE EVENTS IN THIS TA WERE APPROVED AS A NON-NIMH HOSTED CONFERENCE OR MEETING BY THE OFFICE OF FINANCIAL MANAGEMENT ON 4/1/19.
PRESENTING AT A WORKSHOP AS PART OF THE ASCP ANNUAL MEETING IN SCOTTSDALE, AZ. TRAVELLING 5/29 - 5/31.</t>
  </si>
  <si>
    <t>SIMEONOV, ANTON M</t>
  </si>
  <si>
    <t>INVITED TO GIVE A TALK AT THE UNIVERSITE OF QUEBEC ON MAY 2, 2019. 
AIRFARE AND LODGING PROVIDED IN-KIND BY THE SPONSOR.
IF AVAILABLE, SPONSOR WILL SEND VEHICLE TO AIRPORT FOR PICK UP/DROP OFF.</t>
  </si>
  <si>
    <t>UNIVERSITE DU QUEBEC MONTREAL</t>
  </si>
  <si>
    <t>INVITED TO GIVE A TALK AT THE  ZHEJIANG UNIVERSITY HOSPITAL, HANGZHOU, ZHEJIANG, CHINA ON SEPTEMBER 7, 2019.
ATTENDING THE BASEL-LIFE CONFERENCE IN BASEL, SWITZERLAND FROM SEPT 9-12, 2019. 
**TRAVELER'S FLIGHT TO SWITZERLAND WAS PAID FOR BY PREVIOUS TRIP SPONSOR ZHEJIANG HOSPITAL** NIH WILL PURCHASE RETURN FLIGHT FROM SWITZERLAND TO THE USA.</t>
  </si>
  <si>
    <t>09/04/2019 -09/13/2019</t>
  </si>
  <si>
    <t>SIMMONETT, ANDREW C</t>
  </si>
  <si>
    <t>DOCUMENT DETAILS: THIS TRAVEL IS NOT A CONFERENCE BECAUSE IT MEETS THE FOLLOWING MISSIONS EXEMPTION: SCIENTIFIC MEETING WITH A SPECIFIC TEAM REGARDING A SPECIFIC AREA OF SCIENTIFIC INQUIRY. PRESENTATION ENTITLED "AN ANALYTIC POTENTIAL ENERGY INCLUDING MULTIPOLES AND INDUCED DIPOLES" AT THE ADVANCED POTENTIAL ENERGY SURFACES WORKSHOP, UNIVERSITY OF CALIFORNIA BERKELEY, JULY 31 - AUGUST 3, 2019.  LODGING AND MEALS PAID IN-KIND.  TRAVELER IN NIH TRANSHARE PROGRAM.  NO REIMBURSEMENT NEEDED FOR METRO FROM HOME TO AIRPORT AND RETURN. TRAVELER IS REQUESTING APPROVAL OF SPONSORED IN-KIND ACTUAL LODGING AND MEALS. LODGING IS VALUED AT $188 PER NIGHT FOR THE FIRST 2 NIGHTS AND $212 FOR THE 3RD NIGHT, WHICH IS 107% AND 121% ABOVE GOVERNMENT ALLOWANCE OF $175 PER NIGHT, RESPECTIVELY. THESE PERCENTAGES FALL WITHIN THE 300% THRESHOLD ALLOWED BY THE FTR. THE SPONSOR HAS NOTED THAT ALL OTHER NON-FEDERAL PARTICIPANTS WILL BE PROVIDED WITH THE SAME ACCOMMODATIONS. REASON FOR LATE SUBMISSION:  SPONSOR'S LETTER OF INTENT WASN'T RECEIVED UNTIL JUNE 21.</t>
  </si>
  <si>
    <t>THIS TRAVEL IS NOT A CONFERENCE BECAUSE IT MEETS THE FOLLOWING MISSION EXEMPTION: QUARTERLY SCIENTIFIC MEETINGS WITH PITTSBURGH SUPERCOMPUTING CENTER/CARNEGIE MELLON UNIVERSITY, THE XSEDE SITE PROVIDER THAT OVERSEES THE FUNCTION FOR THE NATIONAL SCIENCE FOUNDATION-FUNDED XSEDE PROGRAM THAT ASSIGNS COMPUTER TIME AT NATIONAL SUPERCOMPUTING CENTERS ON A COMPETITIVE BASIS. AS MEMBER OF THE EXTREME SCIENCE AND ENGINEERING DISCOVERY ENVIRONMENT (XSEDE) RESOURCE ALLOCATION COMMITTEE MEETING WITH CARNEGIE MELLON UNIVERSITY, DR. SIMMONETT WILL REVIEW PROPOSALS TO HELP SELECT DESERVING COMPUTATIONAL BIOLOGY RESEARCH PROJECTS FOR COMPUTER TIME AWARDS, SEPTEMBER 8-9, 2019, ROSEMONT, ILLINOIS. LODGING, AIRFARE, DINNER ON SEPTEMBER 8, BREAKFAST AND LUNCH ON SEPTEMBER 9 PAID IN-KIND. TRAVELER IS REQUESTING APPROVAL OF SPONSORED IN-KIND ACTUAL LODGING AND MEALS. LODGING IS VALUED AT $167 PER NIGHT WHICH IS 127% ABOVE GOVERNMENT ALLOWANCE OF $131 PER NIGHT. MEALS ARE VALUED AT $30 FOR BREAKFAST, $38 FOR LUNCH, AND $70 FOR DINNER, WHICH IS 167%, 200%, AND 206% OVER THE GOVERNMENT ALLOWANCE OF $18 FOR BREAKFAST, $19 FOR LUNCH, AND $34 FOR DINNER. THESE PERCENTAGES FALL WITHIN THE 300% THRESHOLD ALLOWED BY THE FTR. THE SPONSOR HAS NOTED THAT ALL OTHER NON-FEDERAL PARTICIPANTS WILL BE PROVIDED WITH THE SAME ACCOMMODATIONS. TRAVELER IS IN THE NIH TRANSHARE PROGRAM AND DOES NOT NEED REIMBURSEMENT FOR METRO FROM HOME TO AIRPORT AND RETURN. COMPLIMENTARY SHUTTLE FROM AIRPORT TO HOTEL AND RETURN.</t>
  </si>
  <si>
    <t>SINGLETON, ANDREW B</t>
  </si>
  <si>
    <t>DR. SINGLETON WILL ATTEND THE GAPS IN PD SYMPOSIUM IN TORONTO CANADA FROM APRIL 24-26.  SPONSOR IS PROVIDING "IN-KIND" ROUND TRIP AIRFARE FROM IAD TO TOR AIRPORT AT 314 81 USD, LUNCH ON 24 APR EST AT 50 USD, BREAKFAST AND LUNCH ON 25 APR AT 100 USD, AND BREAKFAST ON 26 APR EST AT 50 USD; COMPLIMENTARY GROUND TRANSPORT FROM TORONTO AIRPORT TO LODGING/MEETING VENUE AT 100 USD; REGISTRATION FEE AT 300 USD, REGISTRATION FEE DOES NOT INCLUDE LODGING OR MEALS. SPONSOR IS ALSO PROVIDING LODGING AT 224 56 USD A NIGHT FOR THE NIGHTS OF APR 24-25. DR. SINGLETON IS REQUESTING APPROVAL OF ACTUAL SUBSISTENCE FOR SPONSOR IN-KIND LODGING VALUED AT 224 56 USD WHICH IS 144 PERCENT OF THE GOVERNMENT ALLOWANCE OF 156 USD.THIS PERCENTAGE FALLS WITHIN THE 300 PERCENT THRESHOLD ALLOWED BY THE FTR. THE SPONSOR HAS NOTED THAT ALL OTHER NON-FEDERAL PARTICIPANTS WILL BE PROVIDED WITH THE SAME ACCOMMODATIONS. NIH WILL REIMBURSE TRAVELER RT TAXI FROM HOME TO IAD AT 196 98 USD, REMAINING MIE AT 192 25 USD. HAS SIGNED TA AND APPROVED ODA 2019-1546.</t>
  </si>
  <si>
    <t>UNIVERSITY HEALTH NETWORK TORO</t>
  </si>
  <si>
    <t>DR. SINGLETON WILL ATTEND AND PARTICIPANT IN THE MICHAEL J. FOX FOUNDATION ANNUAL PPMI INVESTIGATOR'S MTG., MAY 1-2, 2019</t>
  </si>
  <si>
    <t>ATTEND AND PRESENT AS A KEYNOTE SPEAKER AT THE 10TH XIANGYA INTERNATIONAL CONGRESS OF THE CLINICAL AND BASIC RESEARCH ON NEURODEGENERATIVE DISORDERS--GENOMICS AND EPIGENOMICS OF PARKINSON?¿¿S DISEASE, JUNE 18-23, 2019. 
ON JUNE 20 PRIOR TO THE CONFERENCE, DR. SINGLETON WILL MEET WITH FACULTY AND DEPARTMENT HEADS TO DISCUSS MUTUAL COLLABORATIONS AND UPDATE THEM ON THE RESEARCH IN THE LABORATORY OF NEUROGENETICS.
SPONSOR TO PAY IN-KIND: RT BUSINESS CLASS TICKET (NIH 2926-1 STO APPROVAL PENDING), REGISTRATION FEE, ALL LODGING NIGHTS, ALL LUNCHES AND DINNERS, TAXI TO/FROM CHINA AIRPORT, TAXIS IN CHINA.
PER FOGARTY GUIDANCE, DR SINGLETON UNDERSTANDS THAT HE MUST OBTAIN AN OFFICIAL GOVERNMENT PASSPORT FOR THIS TRIP. HE WILL NEED A VISA FOR CHINA.</t>
  </si>
  <si>
    <t>ATTEND AND PRESENT AT GORDON RESEARCH CONFERENCE ON PARKINSON'S DISEASE IN NEWRY, MAINE, JUNE 24-27, 2019.
CONFERENCE FEE INCLUDES ALL MEALS, LODGING, AND REGISTRATION FEE. SPONSOR IS PAYING CONFERENCE FEE IN-KIND. NIH IS PAYING THE REMAINDER.
REQUEST FOR USE OF RENTAL CAR INCLUDED IN TRAVEL DOCUMENTS.</t>
  </si>
  <si>
    <t>DR. SINGLETON WILL ATTEND THE COMPUTATIONAL SCIENCE AND MULTI-OMNICS WORKSHOP SEP 12, 2019. THE SPONSOR WILL PAY "IN-KIND" FOR LODGING THE NIGHT OF SEP 11 AT 339 USD. DR. SINGLETON IS REQUESTING APPROVAL OF ACTUAL SUBSISTENCE FOR SPONSOR INKIND LODGING VALUED AT 339 USD WHICH IS 117 PERCENT OF THE GOVERNMENT ALLOWANCE OF 288 USD. THIS PERCENTAGE FALLS WITHIN THE 300 PERCENT THRESHOLD ALLOWED BY THE FTR. THE SPONSOR HAS NOTED THAT ALL OTHER NONFEDERAL PARTICIPANTS WILL BE PROVIDED WITH THE SAME ACCOMMODATIONS. SPONSOR ALSO IS PROVIDING IN-KIND RT TRAIN FARE AT 117 USD, BREAKFAST AND LUNCH WILL ALSO BE PROVIDED IN-KIND VALUED AT GOVT PER DIEM RATE FOR TDY LOCATION 37 USD. NIH SHALL REIMBURSE TRAVELER FOR POV MILEAGE AT 61 48 USD,  TAXI FROM NYP TO LODGING AT 14 87 USD, TAXI FROM LODGING TO MJFF MEETING AT 12 72 USD, TAXI FROM MJFF TO NYP AT 12 06 USD, PARKING AT BWI 18 USD, AND REMAINING M IE AT 86 25 USD. THERE IS NO FORMAL AGENDA FOR THIS MEETING. APPVD ODA, TRF SIGNED.</t>
  </si>
  <si>
    <t xml:space="preserve">SINHA, RASHMI </t>
  </si>
  <si>
    <t>&lt;10673&gt;8037441-SR6-CROSSOVER TRAVEL DR.SINHA WILL BE COLLABORATING WITH IARC RESEARCHERS TO SUPPORT MICROBIOME RESEARCH IN POPULATION-BASED STUDIES CONVENING COHORTS USING THE RESIDUAL FIT SAMPLES AND UNDERTAKE THE STANDARDIZATION OF MICROBIOME ANALYSIS IN LABORATORIES IN DIFFERENT COUNTRIES. TRAVELER WILL BE FLYING INTO GENEVA AS THIS IS THE CONTRACT CARRIER.  TRAVELER WILL THEN BE TAKING A TRAIN FROM GENEVA TO LYON.  SPONSOR PAYING FOR LODGING AND WEEKDAY MEALS IN KIND.  THIS IS ALSO CONSIDERED LONG-TERM TRAVEL 08/31/19-09/30/19.   HTSOS ATTACHED, CELL#301-728-1996.  CBIT#RITM013952. CROSSOVER TRAVEL WITH TANUM0K2M2 AND TANUM0K9D6.</t>
  </si>
  <si>
    <t>08/31/2019 -09/30/2019</t>
  </si>
  <si>
    <t>SINK, BONNIE L</t>
  </si>
  <si>
    <t>STAFF MEMBER WILL PERFORM AN ASSESSMENT OF ALL AABB INSTITUTIONAL MEMBERS JUNE 16-18, 2019</t>
  </si>
  <si>
    <t>AMERICAN ASSOCIATION FOR BLOOD</t>
  </si>
  <si>
    <t>NURSE EDUCATOR</t>
  </si>
  <si>
    <t>SIPES, NISHA S</t>
  </si>
  <si>
    <t>TRAVELER INVITED TO SPEAK AND BE PART OF THE PLANNING COMMITTEE FOR EU-TOXRISK READ ACROSS WORKSHOP MAY 21-22, 2019, THAT INCLUDES A WORKSHOP REVIEW ON MAY 23. TRAVELER DEPARTS RALEIGH-DURHAM ON 5/19 AND ARRIVES IN HELSINKI FINLAND ON 5/20 AND RETURNS TO RDU ON 5/23. THE SPONSOR, CENTER FOR ALTERNATIVES TO ANIMAL TESTING-STEINBEIS, WAIVING REGISTRATION/MEETING FEE OF $115.17 WHICH INCLUDES LUNCH ON 5/21 AND 5/22.  THEY WILL ALSO PROVIDE IN-KIND 3 NIGHTS LODGING (INCLUDES BREAKFAST), AND  DINNER ON 5/20, 5/21, AS WELL AS LOCAL TRANSPORTATION FROM AIRPORT TO EVENT VENUE AND BACK. LODGING RESERVATIONS WERE MADE BY SPONSOR.  EFFICIENT SPENDING APPROVAL OBTAINED 2/27/19, ETHICS APPROVAL OBTAINED ON 3/9/19.  HTSOS COMPLETED ON 12/27/2018, GFE REQUEST SUBMITTED 4/9/2019.  COPIES OF ALL APPROVED DOCUMENTS INCLUDED IN UPLOADS. APPLICATION FOR GOVERNMENT PASSPORT SUBMITTED 3/23/19 AND NO VISA REQUIRED.</t>
  </si>
  <si>
    <t>[OTHER], , FIN</t>
  </si>
  <si>
    <t>CENTER FOR ALTERNATIVES TO ANI</t>
  </si>
  <si>
    <t>SMATLAK, PATRICIA A</t>
  </si>
  <si>
    <t>CAMP FANTASTIC 2019</t>
  </si>
  <si>
    <t>SOCHACKI, KEM A</t>
  </si>
  <si>
    <t>THIS TRAVEL IS NOT A CONFERENCE BECAUSE IT MEETS THE FOLLOWING MISSION EXEMPTION: SCIENTIFIC MEETINGS WITH A SPECIFIC INVESTIGATOR OR TEAM REGARDING A SPECIFIC AREA OF SCIENTIFIC INQUIRY, OR PUBLIC HEALTH NEED.
DR. KEM SOCHACKI WILL LECTURE ON SINGLE MOLECULE LOCALIZATION MICROSCOPY IN THE COURSE ?¿¿ANALYTICAL AND QUANTITATIVE LIGHT MICROSCOPY?¿¿ AT THE MARINE BIOLOGICAL LABS IN WOODS HOLE, MA FROM MAY 4-7, 2019. SPONSOR WILL PROVIDE LODGING, AND SOME MEALS. NIH WILL PAY FOR ALL OTHER ASSOCIATED TRAVEL COSTS, INCLUDING GROUND TRANSPORTATION AND REMAINING M&amp;IE.    TRAVELER WILL USE HER POV TO TRAVEL TO THE COURSE SITE, AS IT IS ADVANTAGEOUS TO THE GOVERNMENT TO DO SO.  POV MILEAGE IS $549.84 ROUND TRIP.  INCLUDING THE TAXIS FROM RESIDENCE TO AIRPORT AND AIRPORT TO LODGING THE COST OF FLYING THE TRAVELER IS $837.32.  IT IS ADVANTAGEOUS TO THE GOVERNMENT FOR THE TRAVELER TO USE THEIR POV MILEAGE TO ATTEND THIS MEETING. LODGING IT AT MEETING SITE, SO THERE ARE NO DAILY ASSOCIATED TRAVEL COSTS.  
**LODGING WILL BE ADDED WHEN AVAILABLE FROM SPONSOR**</t>
  </si>
  <si>
    <t>SONG, BYOUNG J</t>
  </si>
  <si>
    <t>DR. SONG WILL BE PRESENTING A TALK IS TITLED APOPTSOSIS OF ENTEROCYTES AND NITRATION OF JUNCTIONAL COMPLEX PROTEINS PROMOTE ALCOHOL-INDUCED GUT LEAKINESS AND LIVER INJURY AT THE 2019 WORLD CONGRESS ON GASTROENTEROLOGY AND HEMATOLOGY IN LONDON, UNITED KINGDOM FROM SEPTEMBER 9-11, 2019.  NIH APPROVED.  WAIVED REGISTRATION FEE INCLUDES THREE LUNCHES.</t>
  </si>
  <si>
    <t>LONDON, ENG, GB</t>
  </si>
  <si>
    <t>INNOVINC</t>
  </si>
  <si>
    <t>SUPVY PHARMACOLOGIST</t>
  </si>
  <si>
    <t xml:space="preserve">SONG, MIN KYUNG </t>
  </si>
  <si>
    <t>DR. SONG IS INVITED TO SPEAK AT THE AMERICAN BRAIN TUMOR ASSOCIATION (ABTA) ALUMNI RESEARCH NETWORK ANNUAL MEETING BEING HELD IN CHICAGO, IL ON SEPTEMBER 4-5, 2019.  IN-KIND: REGISTRATION,  AIRFARE,  ONE NIGHT LODGING, MEALS (BREAKFAST AND LUNCH ON 9/5), AND BAGGAGE FEES.</t>
  </si>
  <si>
    <t>AMERICAN BRAIN TUMOR ASSOCIATI</t>
  </si>
  <si>
    <t>SOOD, RAMAN B</t>
  </si>
  <si>
    <t>ON THIS SPONSORED DOMESTIC TRAVEL, THE FOLLOWING WILL BE PROVIDED IN-KIND:  REGISTRATION FEE-$415 (INCLUDES LUNCHES ON 5/14 AND 5/15). OTHER INVITED SPEAKERS ARE RECEIVING SIMILAR BENEFITS. NHGRI PAYS ALL OTHER EXPENSES:  ROUNDTRIP AIRFARE-$136.60; LODGING FOR TWO NIGHTS-$273/NIGHT. TAXI TO/FROM RESIDENCE ESTIMATED-$150. TAXI TO/FROM AIRPORT/TDY ESTIMATED-$150. BAGGAGE FEE: -$60. OWT WAS USED FOR AIRFARE AND LODGING. PER AIRFARE COST COMPARISON, TRAVELER CHOSE CONTRACT CARRIER FROM THE CHEAPEST AIRPORT AND LOWEST FLIGHT OUT OF BWI, COMPARED TO DC-$198.40 AND IAD-$188.40.  MA IS A TAX-EXEMPT STATE.</t>
  </si>
  <si>
    <t>SPAGNOLO, PRIMAVERA A</t>
  </si>
  <si>
    <t>DR. SPAGNOLO RECEIVED A TRAVEL AWARD FOR EARLY CAREER INVESTIGATORS TO ATTEND THE 81ST ANNUAL SCIENTIFIC MEETING FOR THE COLLEGE ON PROBLEMS OF DRUG DEPENDENCE. THIS AWARD WILL COVER THE COST OF THE REGISTRATION FEE, AND SPONSOR WILL ALSO PROVIDE UP TO 1,000 TO DEFRAY COSTS ASSOCIATED WITH ATTENDING THIS MEETING, WHICH WILL INCLUDE AIRFARE AND LODGING. ETHICS APPROVAL IS ATTACHED FOR SPONSORSHIP AND STO MEMO APPROVAL IS ATTACHED FOR REIMBURSEMENT. THIS CONFERENCE SERVES AS A FORUM TO BRING TOGETHER BASIC SCIENTISTS AND CLINICAL INVESTIGATORS FROM INDUSTRY, ACADEMIA AND GOVERNMENT AND DR. SPAGNOLOS ATTENDANCE WILL MEET CRITERIA 1 AS SHE HAS SUBMITTED AN ABSTRACT TO PRESENT AT THE MEETING. SPARC APPROVAL IS ALSO ATTACHED.</t>
  </si>
  <si>
    <t>COLLEGE ON PROBLEMS OF DRUG DE</t>
  </si>
  <si>
    <t>06/16/2019 -06/19/2019</t>
  </si>
  <si>
    <t xml:space="preserve">SRINIVASAN, RAMAPRASAD </t>
  </si>
  <si>
    <t>DR. SRINIVASAN WILL SPEAK AT THE EXPERT FORUM ON RENAL CELL CARCINOMA AND BLADDER CANCER BEING HELD IN DALLAS, TX ON AUGUST 16-17, 2019. IN-KIND: AIRFARE, LODGING (NO BREAKFAST), AND MEALS (D 8/16; BL 8/15).  NO REGISTRATION.  DR. SRINIVASAN IS FLYING OUT OF DCA AND BACK INTO IAD PER PREFERENCE.</t>
  </si>
  <si>
    <t>DAVA ONCOLOGY</t>
  </si>
  <si>
    <t>08/16/2019 -08/17/2019</t>
  </si>
  <si>
    <t xml:space="preserve">SRIVASTAVA, SUDHIR </t>
  </si>
  <si>
    <t>09/25/2019 - SCIENTIFIC EVALUATION COMMITTEE MEETING OF THE CHARACTERIZATION OF PRENEOPLASTIC LESIONS AND STRATIFICATION OF THEIR OUTCOME RISKS   -   MEETING DATES:  09/26/2019 - VISIT INCA - 09/27/2019 - VISIT IACR AND GIVE AN INVITED LECTURE ON THE CANCER EARLY DETECTION PROGRAM.   -   TRAVEL DATES:  MONDAY, SEPTEMBER 23 - SATURDAY, SEPTEMBER 28, 2019   -   LOCATOR #: N/A  -   TRAVELER WILL ALREADY BE ON PERSONAL TRAVEL AND IS NOT ASKING FOR REIMBURSEMENT FOR FLIGHT.   -   ROUTED TO TRAVELER ON 07/26/2019.  ON 08/19/2019 CGE SHOWED AUTH PREPARED.  TRAVELER COULD NOT CERTIFY. 
  PUT IN A HELPDESK TICKET AND TRAVELER CERTIFIED INN MY PRESENCE ON 08/20/2019.  HOWEVER AS OF 08/28/2019 THE AUTHORIZATION IS STILL SHOWING AUTH PREPARED.</t>
  </si>
  <si>
    <t>INSTITUT NATIONAL DU CANCER PA</t>
  </si>
  <si>
    <t>HLTH SCIENCE ADMINISTRATOR</t>
  </si>
  <si>
    <t>STAUDT, LOUIS M</t>
  </si>
  <si>
    <t>DESTINATION 1 ?¿¿ PRESENTING ?¿¿MOLECULAR CLASSIFICATION OF DLBCL?¿¿ AT THE 4TH ANNUAL MEMORIAL SLOAN KETTERING SYMPOSIUM ON LYMPHOMA IN NEW YORK CITY, NY ON MAY 10-11, 2019.  IN KIND: AIRFARE, HOTEL, REGISTRATION FEE WAIVED. BREAKFAST/LUNCH/DINNER 5/10; BREAKFAST/LUNCH 5/11                                           TRAVELER IS REQUESTING APPROVAL OF ACTUAL SUBSISTENCE FOR SPONSORED IN KIND LODGING VALUED AT $269 WHICH IS 106% OF THE GOVERNMENT ALLOWANCE OF $253. THIS PERCENTAGE FALLS WITHIN THE 300% THRESHOLD ALLOWED BY THE FTR.  THE SPONSOR HAS NOTED THAT ALL OTHER NON-FEDERAL PARTICIPANTS WILL BE PROVIDED WITH THE SAME ACCOMMODATIONS.                                                     DESTINATION 2 ?¿¿ PRESENTING ?¿¿MECHANISM-BASED THERAPY OF DLBCL?¿¿ AND GENOMIC CLASSIFICATION OF DLBCL: IMPLICATIONS FOR PRECISION MEDICINE?¿¿ AT THE LYMPHOMA AGGRESSIVE WORKSHOP AT THE ROYAL HOTEL CARLTON IN BOLOGNA, ITALY ON MAY 13-14, 2019.  IN KIND: BUSINESS CLASS TICKET (MEDICAL WAIVER ON FILE, EXPIRE 8/19).  HOTEL (HOTEL RATE BELOW GOVERNMENT PER DIEM. NO AEA STATEMENT NEEDED.  REGISTRATION FEE WAIVED</t>
  </si>
  <si>
    <t>05/09/2019 -05/15/2019</t>
  </si>
  <si>
    <t>STUDIO ER CONGRESSI GRUPPO TRI</t>
  </si>
  <si>
    <t>TRAVELER WILL BE ATTENDING THE 15TH INTERNATIONAL CONFERENCE ON MALIGNANT LYMPHOMA (15-ICML) IN LUGANO, SWITZERLAND FROM JUNE 16-21, 2019.  BEFORE START OF CONFERENCE, TRAVELER WILL BE ATTENDING THE FOLLOWING MEETINGS. REGISTRATION FEE INCLUDE LUNCHES
MEETING 1- ATTENDING THE JANSSEN GLOBAL MEDICAL AFFAIRS PHOENIX PUBLICATION STEERING COMMITTEE ON JUNE 17, 2019. TRAVELER WILL NOT ACCEPT ANY MEALS ASSOCIATED WITH THIS MEETING. 
MEETING 2- PRESENTING ?¿¿GENETIC CLASSIFICATION OF DIFFUSE LYMPHOMA?¿¿ AT THE 15TH INTERNATIONAL CONFERENCE ON MALIGNANT LYMPHOMA (15-ICML) WORKSHOP GIVEN BY FOUNDATION FOR THE INSTITUTE OF ONCOLOGY RESEARCH (BY INVITATION ONLY) WHICH IS NOT AN OFFICIAL PROGRAM OF ICML ON JUNE 18, 2019. TRAVELER WILL NOT ACCEPT ANY MEALS INCLUDED IN PARTICIPATION OF THIS WORKSHOP.  IN KIND: LODGING (BREAKFAST INCLUDED IN THE HOTEL RATE.  
TRAVELER IS REQUESTING APPROVAL OF ACTUAL SUBSISTENCE FOR SPONSORED IN KIND LODGING VALUED AT $449 WHICH IS 178% OF THE GOVERNMENT ALLOWANCE OF $252. THIS PERCENTAGE FALLS WITHIN THE 300% THRESHOLD ALLOWED BY THE FTR.  THE SPONSOR HAS NOTED THAT ALL OTHER NON-FEDERAL PARTICIPANTS WILL BE PROVIDED WITH THE SAME ACCOMMODATIONS.
MEETING 3- PRESENTING ?¿¿PRECISION THERAPIES OF LYMPHOMA GUIDED BY GENOMICS?¿¿ AT THE PRECISION MEDICINE IN MALIGNANT LYMPHOMA: IS IT A REALITY??¿¿ GIVEN BY THE BAYER HEALTHCARE PHARMACEUTICALS DURING THE ICML MEETING ON JUNE 18, 2019 IN LUGANO, SWITZERLAND. IN KIND: BUSINESS CLASS TICKET (MEDICAL WAIVER ON FILE).</t>
  </si>
  <si>
    <t>BAYER HEALTHCARE PHARMACEUTICA</t>
  </si>
  <si>
    <t>FOUNDATION FOR THE INSTITUTE O</t>
  </si>
  <si>
    <t>#1 PRESENTING ?¿¿PRECISION THERAPY OF LYMPHOMA GUIDED BY GENOMICS?¿¿ AT THE 2ND ANNUAL OXFORD CENTRE FOR HAEMATOLOGY MEETING AT ST. JOHN?¿¿S COLLEGE IN OXFORD, ENGLAND UNITED KINGDOM ON JULY 1, 2019.  
IN KIND: BUSINESS CLASS TICKET (MEDICAL WAIVER ON FILE), HOTEL, REGISTRATION FEE AND GROUND TRANSPORTATION FROM HEATHROW AIRPORT TO HOTEL. TRAVELER WILL PAY FOR HOTEL ON JUNE 29. SPONSOR ON JUNE 30-JULY 1
TRAVELER IS REQUESTING APPROVAL OF ACTUAL SUBSISTENCE FOR SPONSORED IN KIND LODGING VALUED AT $299 WHICH IS 113% OF THE GOVERNMENT ALLOWANCE OF $264. THIS PERCENTAGE FALLS WITHIN THE 300% THRESHOLD ALLOWED BY THE FTR.  THE SPONSOR HAS NOTED THAT ALL OTHER NON-FEDERAL PARTICIPANTS WILL BE PROVIDED WITH THE SAME ACCOMMODATIONS.
#2 COLLABORATING WITH DR. DANIEL HODSON AT THE UNIVERSITY OF CAMBRIDGE. TRAVELER SPOKE AT UNIVERSITY OF CAMBRIDGE IN JANUARY 2019.  THIS VISIT IS A CONTINUATION OF THE COLLABORATION.</t>
  </si>
  <si>
    <t>06/29/2019 -07/04/2019</t>
  </si>
  <si>
    <t>WILL BE ATTENDING THE INAUGURAL MEETING OF THE AMERICAN ASSOCIATION FOR CANCER RESEARCH HEMATOLOGIC MALIGNANCIES TASK FORCE IN PHILADELPHIA, PA ON JULY 11-12, 2019.
IN KIND: HOTEL; MEALS AND BUSINESS CLASS TRAIN TICKET (MEDICAL WAIVER ON FILE). 
TRAVELER IS REQUESTING APPROVAL OF ACTUAL SUBSISTENCE FOR SPONSORED IN KIND LODGING VALUED AT $289 WHICH IS 160% OF THE GOVERNMENT ALLOWANCE OF $180. THIS PERCENTAGE FALLS WITHIN THE 300% THRESHOLD ALLOWED BY THE FTR.  THE SPONSOR HAS NOTED THAT ALL OTHER NON-FEDERAL PARTICIPANTS WILL BE PROVIDED WITH THE SAME ACCOMMODATIONS.</t>
  </si>
  <si>
    <t>PRESENTING ?¿¿PRECISION THERAPIES OF LYMPHOMA GUIDED BY GENOMICS?¿¿ AT THE FEDERATION OF AMERICAN SOCIETIES FOR EXPERIMENTAL BIOLOGY (FASEB) SCIENCE RESEARCH CONFERENCE ENTITLED THE HEMATOLOGIC MALIGNANCIES IN SNOWMASS, CO ON JULY 28-AUGUST 2, 2019.  
FASEB IS ONE OF THREE ORGANIZATIONS WHERE THE TRAVELER CAN BE REIMBURSED. AMOUNT OF REIMBURSEMENT NOT ESTABLISHED UNTIL AFTER THE CONFERENCE HAS CONCLUDED.  
REGISTRATION FEE INCLUDES $125 PER NIGHT LODGING; MEALS (7/28-DINNER, 7/29-B/L/D, 7/30-B/L/D, NO BREAKFAST ON 7/31) REGISTRATION FEE $400.  LODGING IS BELOW GOVERNMENT PER DIEM FOR SNOWMASS.  NO AEA MEMO NEEDED.</t>
  </si>
  <si>
    <t>07/30/2019 -08/02/2019</t>
  </si>
  <si>
    <t>PRESENTING "PRECISION THERAPY OF LYMPHOMA GUIDED BY GENOMIC PROFILING" AT THE OPENING SYMPOSIUM OF THE NEW HEADQUARTERS OF THE JOSEP CARRERAS LEUKAEMIA RESEARCH INSTITUTE (IJC). THE SYMPOSIUM "GENETICS AND EPIGENETICS OF LEUKEMIA AND LYMPHOMA: FROM KNOWLEDGE TO APPLICATIONS WILL BE HELD ON SEPTEMBER 19-20, 2019 AT JOSEP CARRERAS LEUKAEMIA RESEARCH INSTITUTE IN BARCELONA, SPAIN.
IN KIND: BUSINESS CLASS AIRFARE (MEDICAL WAIVER ON FILE), HOTEL (BREAKFAST INCLUDED), GROUND TRANSPORTATION IN BARCELONA AND DINNER. LUNCH ON 9/19-20, DINNER 9/19
TRAVELER IS REQUESTING APPROVAL OF ACTUAL SUBSISTENCE FOR SPONSORED IN KIND LODGING VALUED AT $273 WHICH IS 115% OF THE GOVERNMENT ALLOWANCE OF $236. THIS PERCENTAGE FALLS WITHIN THE 300% THRESHOLD ALLOWED BY THE FTR.  THE SPONSOR HAS NOTED THAT ALL OTHER NON-FEDERAL PARTICIPANTS WILL BE PROVIDED WITH THE SAME ACCOMMODATIONS.</t>
  </si>
  <si>
    <t>JOSEP CARRERAS LEUKAEMIA RESEA</t>
  </si>
  <si>
    <t>09/17/2019 -09/21/2019</t>
  </si>
  <si>
    <t>ST CROIX, BRADLEY D</t>
  </si>
  <si>
    <t>INVITED SPEAKER, ANTIBODY-DRUG CONJUGATES TARGETING TUMOR STROMAL CELLS" AT THE PROTEIN AND ANTIBODY ENGINEERING SUMMIT (PEGS) 2019 ANTIBODIES FOR CANCER THERAPY CONFERENCE AT THE SEAPORT WORLD TRADE CENTER FROM 4/11-12/2019.  THE SPONSOR WILL PROVIDE IN KIND  R/T AIRFARE ($384.90), LODGING 4/11 AND IS WAIVING REGISTRATION FEE ($1799.00) WHICH INCLUDES LUNCH ON 4/12.  TRAVELER IS REQUESTING APPROVAL OF ACTUAL SUBSISTENCE FOR SPONSOR IN-KIND LODGING VALUED AT $294 WHICH IS 108% OF THE GOVERNMENT ALLOWANCE OF $273.  THIS PERCENTAGE FALLS WITHIN THE 300% THRESHOLD ALLOWED BY THE FTR.  THE SPONSOR HAS NOTED THAT ALL OTHER NON-FEDERAL PARTICIPANTS WILL BE PROVIDED WITH THE SAME ACCOMMODATIONS.  NCI TO COVER ALL OTHER EXPENSES.  NO FEDERAL FUNDS CONFIRMED.</t>
  </si>
  <si>
    <t>STEEG, PATRICIA S</t>
  </si>
  <si>
    <t>DR. STEEG HAS BEEN INVITED TO SPEAK AT THE BRAIN METS CONFERENCE , JUNE 28-29, 2019 IN VIENNA, AUSTRIA. IN THE REGISTRATION THEY OFFER MEALS WHICH INCLUDES COFFEE BREAKS JUNE 28TH AND 29TH. LUNCH AND DINNER ON JUNE 28TH. IT IS FREE TO ATTEND THIS CONFERENCE.</t>
  </si>
  <si>
    <t>MEDICAL UNIVERSITY OF VIENNA</t>
  </si>
  <si>
    <t>DR. STEEG IS INVITED TO SPEAK AT THE SOCIETY FOR NEUROONCOLOGY (SNO) INAUGURAL CONFERENCE ON BRAIN METASTASES BEING HELD IN NEW YORK, NY ON AUGUST 16-17, 2019.  IN-KIND: TRAIN FARE LODGING (NO BREAKFAST), AND REGISTRATION (INCLUDES MEALS).  
DR. STEEG IS REQUESTING APPROVAL OF ACTUAL SUBSISTENCE FOR SPONSOR IN-KIND LODGING VALUED AT $254 WHICH IS 114% OF THE GOVERNMENT ALLOWANCE OF $223. THIS PERCENTAGE FALLS WITHIN THE 300% THRESHOLD BY THE FTR.    THE SPONSOR HAS NOTED THAT ALL OTHER NON-FEDERAL PARTICIPANTS WILL BE PROVIDED WITH THE SAME ACCOMMODATIONS.</t>
  </si>
  <si>
    <t>SOCIETY OF NEUROONCOLOGY HOUST</t>
  </si>
  <si>
    <t>STEIN, ELLIOT A</t>
  </si>
  <si>
    <t>DR. STEIN WILL BE TRAVELING TO ROME, ITALY TO ATTEND THE ANNUAL ORGANIZATION FOR HUMAN BRAIN MAPPING ANNUAL MEETING FROM JUNE 8TH THROUGH JUNE 13TH. AFTERWARD HE WILL TRAVEL TO FRANKFURT, GERMANY TO PARTICIPATE IN THE ERNST STRUNGMANN FORUM AND PRESENT A TALK. AIRFARE, LODGING, GROUND TRANSPORTATION AND MEALS TO BE SPONSORED IN KIND BY THE ES FORUM FROM JUNE 14TH-20TH, 2019.</t>
  </si>
  <si>
    <t>ROME, 62, IT</t>
  </si>
  <si>
    <t>FRANKFURT INSTITUTE FOR ADVANC</t>
  </si>
  <si>
    <t>CHIEF NEUROIMAGING BRANCH</t>
  </si>
  <si>
    <t>06/08/2019 -06/20/2019</t>
  </si>
  <si>
    <t>DR. STEIN WILL BE TRAVELING TO XI'AN AND GUILIN CHINA TO PARTICIPATE IN THE 2019 INTERNATIONAL SYMPOSIUM ON BRAIN IMAGING AND ADDICTION TO BE HELD JULY 1-6TH, 2019</t>
  </si>
  <si>
    <t>SEOUL, N/A, KR</t>
  </si>
  <si>
    <t>XIDIAN UNIVERSITY</t>
  </si>
  <si>
    <t>06/29/2019 -07/07/2019</t>
  </si>
  <si>
    <t xml:space="preserve">STEIN, PAULA </t>
  </si>
  <si>
    <t>DR. STEIN IS INVITED AS A CHIEF RESEARCH FACILITATOR TO PARTICIPATE IN THE FRONTIERS OF REPRODUCTION COURSE IN WOODS HOLE, MA ON MAY 9-27, 2019.  THE DATES OF TRAVEL ARE MAY 9-27, 2019.  DR. STEIN WILL SERVE AS THE CHIEF RESEARCH FACILITATOR FOR THE FIR COURSE SECTION 2.  SHE WILL PERFORM ADMINISTRATIVE TASK AND MENTOR STUDENTS THROUGHOUT THE COURSE. THE SPONSOR MARINE BIOLOGICAL LABORATORIES MBL WILL COVER IN KIND AIRFARE, LODGING MBL DORMS, GROUND TRANSPORTATION FROM AIRPORT TO HOTEL AND RETURN AND MEALS.  MBL WILL PROVIDE IN KIND ON 5/9 DINNER, 5/10-26 BREAKFAST, LUNCH AND DINNER, AND 5/27 BREAKFAST.  NO REGISTRATION FEES ASSOCIATED WITH THIS TRAVEL.  EFFICIENT SPENDING APPROVED ON MARCH 18, 2019 AND IS UPLOADED IN THE SCANNED PORTION OF THIS AUTHORIZATION.  THE STO WAIVER WAS APPROVED ON APRIL 10 2019 AND HAS BEEN UPLOADED TO THIS TRIP. ETHICS WAS APPROVED ON DECEMBER 17 2018 AND IS UPLOADED TO THIS TRAVEL ORDER.</t>
  </si>
  <si>
    <t>05/09/2019 -05/27/2019</t>
  </si>
  <si>
    <t>DR. STEIN IS INVITED TO ATTEND THE FRONTIERS IN REPRODUCTION SYMPOSIUM ON JUNE 6-8, 2019 IN WOODS HOLE, MA.  THE DATES OF TRAVEL ARE JUNE 6-9, 2019.  THE SPONSOR, MARINE BIOLOGICAL LABORATORIES WILL PROVIDE IN KIND ECONOMY AIRFARE, LODGING AT THE MBL DORMS AND SOME MEALS, ON 6/6 DINNER, 6/7-8 BREAKFAST, LUNCH AND DINNER, 6/9 BREAKFAST AND LUNCH.  THERE IS NO REGISTRATION FEE ASSOCIATED WITH THIS MEETING. DR. STEIN IS REQUESTING APPROVAL OF ACTUAL SUBSISTENCE FOR A SPONSOR IN KIND LODGING VALUED AT 126.00 WHICH IS 111.50 PERCENT OF THE GOVERNMENT ALLOWANCE OF 113.00.  LODGING IS THE SAME HOUSING OFFERED TO NON FEDERAL PARTICIPANTS AND NO PREFERENTIAL TREATMENT IS GIVEN TO ANY TRAVELER THAT IS ATTENDING.  EFFICIENT SPENDING APPROVED ON MARCH 18, 2019 AND IS UPLOADED IN THE SCANNED PORTION OF THIS AUTHORIZATION.  ETHICS APPROVED ON APRIL 15, 2019.</t>
  </si>
  <si>
    <t>06/06/2019 -06/09/2019</t>
  </si>
  <si>
    <t xml:space="preserve">STERNECK, G  ESTA </t>
  </si>
  <si>
    <t>TRAVELER IS AN INVITED GUEST SPEAKER AT THE 6TH INTERNATIONAL CONFERENCE ON TUMOR MICROENVIRONMENT AND CELLULAR STRESS: SIGNALING, METABOLISM, IMAGING AND THERAPEUTIC TARGETS IN CHANIA (CRETE), GREECE FROM 9/23-28/2019.  REGISTRATION FEE OF 910 EUROS ($1037.40 USD) WAS PAID FOR USING GOVERNMENT CREDIT CARD.  AS A SPEAKER, SHE RECEIVES A 500 EURO ($569 USD) DISCOUNT (IN KIND) ON HER REGISTRATION.  FEE INCLUDES MEALS (B ON 24-28, L ON 24-27 AND D ON 23-27) AND LODGING ON 23-28TH.  NCI TO COVER ALL OTHER EXPENSES.</t>
  </si>
  <si>
    <t xml:space="preserve">STETLERSTEVENSON, MARYALICE </t>
  </si>
  <si>
    <t>DR. STETLER-STEVENSON IS INVITED TO SPEAK AT THE DEPARTMENT OF PATHOLOGY GRAND ROUNDS LECTURE SERIES AND MEET WITH STAFF AND TRAINEES POST-LECTURE AT THE ANN &amp; ROBERT H. LURIE CHILDREN'S HOSPITAL IN CHICAGO, IL ON MAY 9, 2019. IN-KIND: AIRFARE AND LODGING (NO BREAKFAST).  NO REGISTRATION.</t>
  </si>
  <si>
    <t>MEDICAL OFFICER (PATHOLOGY)</t>
  </si>
  <si>
    <t>DR. STETLER-STEVENSON WILL MEET WITH THE EUROPEAN SOCIETY FOR CLINICAL CELL ANALYSIS (ESCCA) COUNCIL TO DISCUSS DEVELOPING A MENTORING PROCESS FOR WOMEN AND MINORITIES IN BERGEN, NORWAY ON SEPTEMBER 17-18, 2019, AND THEN WILL PRESENT:  ALL-INOTUZUMAB BLIMATUMOMAB, AT THE EUROPEAN SOCIETY FOR CLINICAL CELL ANALYSIS MEETING BEING HELD IN BERGEN, NORWAY ON SEPTEMBER 18-21, 2019. IN-KIND: LODGING (INCLUDES BREAKFAST) AND REGISTRATION (INCLUDES L 9/18-21), AND DINNER ON 9/20.  DR. STETLER-STEVENSON HAS AN APPROVED APPENDIX 7 ON FILE THAT ALLOWS HER TO ARRIVE TWO DAYS PRIOR TO HER MEETINGS.   OMEGA FLIGHT IS A ONE-WAY FLIGHT AS TRAVELER WILL BE ON LEAVE NOT IN CONJUNCTION WITH TRAVEL (LEAVE LOCATION IN OTHER AREA OF NORWAY/EUROPE) BEGINNING 9/22.</t>
  </si>
  <si>
    <t>STEVANOVIC, KOREY D</t>
  </si>
  <si>
    <t>TRAVELER HAS BEEN APPROVED TO ATTEND THE 1ST INTERNATIONAL SYMPOSIUM ON NEW FRONTIERS IN COGNITIVE TESTING USING TOUCHSCREEN TECHNOLOGY AT WESTERN UNIVERSITY, LONDON ONTARIO, CANADA, 6/3 - 6/6/2019. TRAVELER WILL DEPART ON 6/2/19 AND RETURN ON 6/7/19 TO ARRIVE BACK AT RDU ON 6/7/19. REGISTRATION FEE WAS WAIVED BY THE SPONSOR IN THE AMOUNT OF $400.00 AND DOES NOT INCLUDE MEALS OR LODGING. THE FLIGHT IS $2768 TO FLY FROM RDU TO LONDON, CANADA AND TO FLY FROM RDU TO BUFFALO, NY WOULD BE $355.50 ROUND TRIP. TRAVELER APPROVED FOR RENTAL CAR AT $299.88 SO IT WOULD BE MORE ADVANTAGEOUS TO THE GOVT FOR TRAVEL TO FLY TO BUFFALO AND THEN DRIVE RENTAL CAR TO LONDON, CANADA. LODGING AND RENTAL CAR RESERVED THROUGH OMEGA. TRAVELER HAS REQUESTED A CASH ADVANCE. EFFICIENT SPENDING WAS APPROVED ON APRIL 22, 2019 AND  IS UPLOADED IN THE SCANNED PORTION OF THIS DOCUMENT. HTSOS TRAINING COMPLETED ON MAY 8, 2019 AND IS UPLOADED IN THE SCANNED PORTION OF THIS DOCUMENT. ETHICS APPROVAL WAS OBTAINED ON MAY 6, 2019 AND RENTAL CAR MEMO WAS APPROVED ON MAY 14, 2019.  GFE TICKET HAS BEEN ENTERED ON 5/13/19.</t>
  </si>
  <si>
    <t>WESTERN UNIVERSITY LONDON ONTA</t>
  </si>
  <si>
    <t>STEWART, DOUGLAS R</t>
  </si>
  <si>
    <t>{CO-SPONSOR- DOMESTIC}
&lt;10567-DOS&gt;- 8039033 10548 DICER1-RELATED PLEUROPULMONARY BLASTOMA CANCER PREDISPOSITION SYNDROME: A NATURAL HISTORY STUDY- TRAVELER WILL ATTEND AND GIVE A TALK AT THE 2019 NEUROFIBROMATOSIS SYMPOSIUM, ENTITLED: ?¿¿UPDATES IN CARE FOR PEOPLE WITH NEUROFIBROMATOSIS TYPE 1?¿¿ THAT WILL BE HELD AT THE RESEARCH &amp; EDUCATION BUILDING (600 5TH STREET SOUTH, ST. PETERSBURG, FL 33701) ON APRIL 27, 2019.
MEALS IS IN KIND (LUNCH SYMPOSIUM APRIL 27)
TICKET IS IN KIND.
LODGING IS IN KIND.
THERE IS NO REGISTRATION FEE TO ATTEND THIS MEETING
R/T GROUND TRANSPORTATION FROM HOTEL TO AIRPORT IS IN KIND.
CGB WILL COVER HIS ONE NIGHT OF LODGING, MEALS AND GROUND TRANSPORTATION FROM HOME TO MEETING AREA.
?¿¿TRAVELER IS REQUESTING APPROVAL OF ACTUAL SUBSISTENCE FOR SPONSOR IN-KIND LODGING VALUED AT $159 WHICH IS 102% OF THE GOVERNMENT ALLOWANCE OF $155.  THIS PERCENTAGE FALLS WITHIN THE 300% THRESHOLD ALLOWED BY THE FTR.  THE SPONSOR HAS NOTED THAT ALL OTHER NON-FEDERAL PARTICIPANTS WILL BE PROVIDED WITH THE SAME ACCOMMODATIONS.?¿¿</t>
  </si>
  <si>
    <t>JOHNS HOPKINS ALL CHILDRENS HO</t>
  </si>
  <si>
    <t>04/26/2019 -04/27/2019</t>
  </si>
  <si>
    <t>STOPFER, MARK A</t>
  </si>
  <si>
    <t>4/20/19 - 4/26/19; TAIPEI, TAIWAN;  TO ATTEND AND PRESENT A TALK ENTITLED NEURAL CODES FOR THE SENSE OF TASTE AT ACADEMIA SINICA, 1F AUDITORIUM, AT INSTITUTE OF CELLULAR AND ORGANISMIC BIOLOGY FOR THE AS-NIH JOINT NEUROSCIENCE SYMPOSIUM.  ACTIVITIES BEGIN ON 4/22.  PLEASE NOTE - THERE ARE TWO VENUES FOR THIS SYMPOSIUM -- 1.5 DAYS OF THIS SYMPOSIUM WILL BE HELD ON THE ACADEMIA SINICA CAMPUS AND THE OTHER 1.5 DAYS OF THE SYMPOSIUM WILL BE HELD AT THE GREAT ROOTS FORESTRY SPA RESORT.  OWT WAS NOT USED FOR AIRFARE OR LODGING AS THE SPONSOR MADE THE AIRFARE AND LODGING ARRANGEMENTS AND IS COVERING BOTH IN KIND.  SPONSOR IS ALSO COVERING 5 NIGHTS OF LODGING, MEALS (DINNER ON 4/21, BREAKFAST, LUNCH AND DINNER ON 4/22- 4/25, AND BREAKFAST ON 4/26), AND ALL GROUND TRANSPORTATION IN KIND.  LODGING IS AS FOLLOWS - 4/21, 4/22, 4/23, 4/25 IN A GUEST ROOM OF THE ACTIVITY CENTER AT ACADEMIA SINICA; AND ON 4/24 ONE NIGHT OF LODGING WILL BE PROVIDED AT THE GREAT ROOTS FORESTRY SPA RESORT ?¿¿ ADDRESS 79, CHAJIAO, SANXIA DIST., NEW TAIPEI CITY 237, TAIWAN, R.O.C AND PHONE NUMBER 886 22674 9228.  THERE IS NO REGISTRATION TO INVITED SPEAKERS FOR THIS SYMPOSIUM.   ALL OTHER TRAVEL EXPENSES ARE COVERED BY NIH.  NO FEDERAL FUND STATEMENT AND NO HONORARIUM STATEMENT HAS BEEN PROVIDED BY SPONSOR.</t>
  </si>
  <si>
    <t>07/11/19 ?¿¿ 07/18/19; BARCELONA, SPAIN; TO ATTEND THE 2019 ORGANIZATION FOR COMPUTATIONAL NEUROSCIENCES (CNS) 28TH ANNUAL MEETING AND WORKSHOPS. THEN ON 7/16/19, TO PRESENT A TALK ENTITLED MODELING A GIANT NEURON THAT SHAPES NEURAL CODES FOR ODORS AT WORKSHOP ON OLFACTION - THE COMPLEX SENSE. OWT USED FOR AIRFARE.  OWT WAS NOT USED FOR LODGING AS THE TRAVELER WAS DIRECTED TO MAKE LODGING ACCOMMODATIONS THROUGH THE CONFERENCE ORGANIZER.  SPONSOR HAS WAIVED INKIND WORKSHOP REGISTRATION OF $420.00.  TRAVELER PAID REGISTRATION OF $620.00 FOR THE CNS MAIN MEETING. TRAVELER HAS BEEN REMINDED AND ADVISED NOT TO PAY REGISTRATION ON FUTURE TRAVELS, AND POTS MUST BE USED FOR PAYMENT. ALSO NOTE - DR. STOPFER IS TRAVELING WITH HIS WIFE AND LODGING IS REDUCED BY HALF THE COST USING ACTUALS. GROUND TRANSPORTATION WILL BE TAXIS IN US AND SPAIN.  NIH IS COVERING ALL OTHER TRAVEL EXPENSES. SPONSOR HAS PROVIDED A NO FEDERAL FUNDS AND NO HONORARIUM STATEMENTS FOR TRAVEL.</t>
  </si>
  <si>
    <t xml:space="preserve">STORZ, GISELA </t>
  </si>
  <si>
    <t>04/25/2019 ?¿¿ 04/26/2019; NEW HAVEN, CT; TO GIVE A TALK ENTITLED THE HIDDEN SECRETS OF SMALL GENES A THE YALE CHEMISTRY DEPARTMENT CHEMICAL BIOLOGY SEMINAR SERIES.  THE SPONSOR WILL COVER IN-KIND AIRFARE, GROUND TRANSPORTATION(AT MEETING LOCATION), LUNCH AND DINNER, LODGING. DR. STORZ IS REQUESTING APPROVAL OF ACTUAL SUBSISTENCE FOR SPONSOR IN-KIND LODGING VALUED AT $159 WHICH IS 144% OF THE GOVERNMENT ALLOWANCE OF $111. THIS PERCENTAGE FALLS WITHIN THE 300% THRESHOLD ALLOWED BY THE FTR.</t>
  </si>
  <si>
    <t>06/28/2019 - 7/1/19; YOSEMITE, CA; TO PARTICIPATE IN THE ANNUAL REVIEW OF GENETICS EDITORIAL COMMITTEE MEETING TO HELP PLAN VOLUME 55.  SPONSOR WILL BE COVERING IN-KIND AIRFARE, TWO NIGHTS OF LODGING, AND ALL MEALS.  OWT WAS NOT USED FOR AIRFARE OR LODGING AS THIS IS COVERED IN KIND.  
DR. STORZ IS REQUESTING APPROVAL OF ACTUAL SUBSISTENCE FOR SPONSOR IN-KIND LODGING VALUED AT $339 WHICH IS 244% OF THE GOVERNMENT ALLOWANCE OF $139.  THIS PERCENTAGE FALLS WITHIN THE 300% THRESHOLD ALLOWED BY THE FTR.  THE SPONSOR HAS NOTED THAT ALL OTHER NON-FEDERAL PARTICIPANTS WILL BE PROVIDED WITH THE SAME ACCOMMODATIONS.
TRAVELER WILL BE RENTING A CAR AT OWN EXPENSE AT THE MEETING LOCATION.  TRAVELER WILL DEPART LATE ON JUNE 30TH DUE TO THE FOLLOWING:  GIVEN THE 3-HOUR TIME DIFFERENCE, NEARLY ALL OF THE FLIGHTS DEPART THE WEST COAST IN THE MORNING, ARRIVING ON THE EAST COAST IN THE EVENING, OR ARRIVING ON THE EAST COAST ON THE NEXT DAY.  THE TRAVELER CHOSE THE ?¿¿RED-EYE?¿¿ EVENING FLIGHT SINCE THE ANNUAL REVIEW MEETING ENDS AFTER DINNER ON JUNE 29 AND IT IS A 4-5 HOUR DRIVE TO THE AIRPORT.</t>
  </si>
  <si>
    <t>06/28/2019 -07/01/2019</t>
  </si>
  <si>
    <t>07/28/2019 - 08/01/2019; LEWISTON, ME; TRAVELER WILL GIVE A TALK ENTITLED ASTONISHING DIVERSITY AND REDUNDANCY IN SMALL RNA-MEDIATED REGULATION AT THE 2019 MECHANISMS OF MICROBIAL TRANSCRIPTION AT THE 2019 GRC MECHANISMS OF MICROBIAL TRANSCRIPTION CONFERENCE. REGISTRATION COVERS MEALS AND LODGING. REGISTRATION WAS PAID VIA POTS. TRAVELER PAID REMAINDER OF ALL-INCLUSIVE REGISTRATION COST. SPONSOR WILL REIMBURSE NIH FOR TRAVELER PAID PORTION OF REGISTRATION. OWT USED FOR AIRFARE.</t>
  </si>
  <si>
    <t>8/31/2019 - 9/3/2019; LONDON, UK; TO PRESENT A TALK ENTITLED THE HIDDEN SECRETS OF SMALL GENES AT THE IMPERIAL COLLEGE LONDON.  OWT NOT USED FOR AIRFARE OR LODGING AS THIS IS BEING SPONSORED IN KIND.  THE SPONSOR WILL ALSO PROVIDE IN KIND GROUND TRANSPORTATION AT THE MEETING LOCATION AND SOME MEALS (LUNCH 8/2 AND DINNER 8/2).</t>
  </si>
  <si>
    <t>08/31/2019 -09/03/2019</t>
  </si>
  <si>
    <t>STRATAKIS, CONSTANTINE A</t>
  </si>
  <si>
    <t>4/9/19-4/10/19.  CLEVELAND, OH.  TO VISIT CASE WESTERN RESERVE UNIVERSITY AND GIVE TWO LECTURES: "NEW GENES AND/OR SYNDROMES FOR ENDOCRINE NEOPLASIAS" TO THE DEPARTMENT OF GENETICS AND GENOMIC SCIENCES AND "CUSHING SYNDROME: CLINICAL UPDATE AND MOLECULAR GENETICS" FOR THE DEPT OF ENDOCRINOLOGY'S GRAND ROUNDS.
OWT NOT USED AS SPONSOR IS PROVIDING AIRFARE AND LODGING IN-KIND.  NICHD WILL PAY M&amp;IE AND GROUND TRANSPORTATION.  DR. STRATAKIS IS REQUESTING APPROVAL OF ACTUAL SUBSISTENCE FOR SPONSOR IN KIND LODGING VALUED AT $165, WHICH IS 126% OF THE GOVERNMENT ALLOWANCE OF $131. THIS PERCENTAGE FALLS WITHIN THE 300% THRESHOLD ALLOWED BY THE FTR.  SPONSOR CONFIRMED THAT ACCOMMODATIONS BEING OFFERED TO THE TRAVELER ARE COMPARABLE TO OTHER INVITED SPEAKERS.</t>
  </si>
  <si>
    <t>4/13-4/24/19. ATHENS, GREECE; KANAZAWA, JAPAN; TOKYO, JAPAN. 4/15-4/16/19. ATHENS, GREECE. TO SERVE AS A GUEST LECTURER AT THE LAIKON HOSPITAL. 4/17-4/20/19; ATHENS, GREECE: TO ATTEND THE 46TH ANNUAL MEETING OF THE HELLENIC ENDOCRINE SOCIETY AND GIVE THE "DENIS IKKOS" HONORARY TALK ENTITLED "NEW FINDINGS IN ACTH PRODUCING TUMORS AND CUSHING DISEASE". THE SPONSOR, THE HELLENIC ENDOCRINE SOCIETY, IS PROVIDING IN-KIND THE REGISTRATION FEE AND LODGING. OMEGA USED FOR AIRFARE. OMEGA NOT USED FOR LODGING SINCE SPONSOR PROVIDED THIS IN-KIND.
4/19-4/21/19; KANAZAWA, JAPAN; TO ATTEND THE 122ND ANNUAL MEETING OF THE JAPAN PEDIATRIC SOCIETY (JPS2019) AND GIVE THE DISTINGUISHED LECTURE ENTITLED "NEW GENES AND SYNDROMES IN PEDIATRIC ENDOCRINE ONCOLOGY: FROM CLINICAL TO BEDSIDE AND BACK. THE SPONSOR PROVIDED THE AIRFARE (BUSINESS CLASS TICKET FROM GREECE TO JAPAN ?¿¿ 21 HOUR FLIGHT ?¿¿ APPROVED APPENDIX 8), LODGING AND REGISTRATION FEE IN KIND. THE REGISTRATION FEE INCLUDES THE GALA DINNER ON 4/20. OWT WAS NOT USED FOR AIRFARE AND LODGING, SINCE IT WAS PROVIDED IN KIND. 4/19-21, DR. STRATAKIS IS REQUESTING APPROVAL FOR ACTUAL SUBSISTENCE FOR SPONSOR IN-KIND LODGING VALUED AT $280.72, WHICH IS 269% OF THE GOVERNMENT ALLOWANCE OF $104. THIS PERCENTAGE FALLS WITHIN THE 300% THRESHOLD ALLOWED BY THE FTR.
4/22-23: TOKYO, JAPAN: VISIT THE NATIONAL CENTER FOR CHILD HEALTH AND DEVELOPMENT (NCCHD) ON APRIL 23 AND GIVE THE GRAND ROUNDS ON ?¿¿CYCLIC AMP SIGNALING AND ENDOCRINE AND OTHER TUMORS IN HUMANS AND MICE?¿¿. SPONSOR WILL PROVIDE IN KIND TRAIN FROM KANAZAWA TO TOKYO, JAPAN; LODGING AND RETURN FLIGHT TO BETHESDA, MD.  OWT WAS NOT USED FOR AIRFARE AND LODGING, SINCE IT WAS PROVIDED IN KIND. 4/22-23, DR. STRATAKIS IS REQUESTING APPROVAL FOR ACTUAL SUBSISTENCE FOR SPONSOR IN-KIND LODGING VALUED AT $239.46, WHICH IS 152% OF THE GOVERNMENT ALLOWANCE OF $158. THIS PERCENTAGE FALLS WITHIN THE 300% THRESHOLD ALLOWED BY THE FTR.</t>
  </si>
  <si>
    <t>HELLENIC ENDOCRINE SOCIETY</t>
  </si>
  <si>
    <t>04/13/2019 -04/24/2019</t>
  </si>
  <si>
    <t>JAPAN PEDIATRIC SOCIETY</t>
  </si>
  <si>
    <t>5/7-10/2019; PRESENT A TALK ENTITLED ?¿¿GENETICS OF GH PRODUCING TUMORS?¿¿ AT THE 4TH EXPERT MEETING ?¿¿ ENDOCRINE HYPERTENSION?¿¿ AND EDUCATIONAL TRAINING MEETING ON GROWTH HORMONE DYSREGULATION AT THE AULA MAXIMA, UNIVERSITY HOSPITAL IN SOFIA, BULGARIA. OMEGA WAS NOT USED FOR THE AIRFARE AND LODGING BECAUSE THE SPONSOR WILL BE PROVIDING AIRFARE AND LODGING FOR 2 NIGHTS IN-KIND, AS WELL AS SOME MEALS. NICHD WILL COVER MEALS NOT COVERED BY THE SPONSOR, INCIDENTALS AND GROUND TRANSPORTATION. NO FEDERAL FUNDS OR HONORARIUM WILL BE USED OR PROVIDED IN THIS TRAVEL. NO PREFERENTIAL TREATMENT IS BEING GIVEN TO TRAVELER BY SPONSOR AND IS IN LINE WITH ALL LODGING BEING PROVIDED FOR ALL INVITED SPEAKERS.</t>
  </si>
  <si>
    <t>SOFIA, , BGR</t>
  </si>
  <si>
    <t>MEDICAL UNIVERSITY OF SOFIA</t>
  </si>
  <si>
    <t>6/19/19-6/21/19. OMAHA, NE. TO ATTEND THE CHILD HEALTH RESEARCH INSTITUTE (CHRI) SCIENTIFIC BOARD MEETING TO DISCUSS STRATEGIC PLANNING ALONG WITH A NETWORKING SESSION. OMEGA WAS NOT USED FOR AIRFARE OR LODGING SINCE IT IS BEING PROVIDED BY THE SPONSOR.  TRAVELER IS REQUESTING APPROVAL FOR ACTUAL SUBSISTENCE FOR SPONSOR IN-KIND LODGING ON 6/19/19 AND 6/20/19 VALUED AT $219, WHICH IS 200.91% OF THE GOVERNMENT ALLOWANCE OF $109. THIS PERCENTAGE FALLS WITHIN THE 300% THRESHOLD ALLOWED BY THE FTR.</t>
  </si>
  <si>
    <t>6/24/19-6/25/19, CLEVELAND, OHIO. TO PRESENT A TALK ENTITLED "UPDATE ON THE GENETICS OF CUSHING SYNDROME" AT THE CLEVELAND CLINIC VISITING PROFESSORS SEMINAR SERIES TO BE HELD AT THE GENOMIC MEDICINE INSTITUTE. OMEGA WAS NOT USED FOR FLIGHTS OR LODGING AS THE SPONSOR MADE RESERVATIONS AND IS PROVIDING THESE IN-KIND. TRAVELER IS REQUESTING APPROVAL OF ACTUAL SUBSISTENCE FOR SPONSOR IN-KIND LODGING VALUED AT $239, WHICH IS 182.44 % OF THE GOVERNMENT ALLOWANCE OF $131. THIS PERCENTAGE FALLS WITHIN THE 300% THRESHOLD ALLOWED BY THE FTR.</t>
  </si>
  <si>
    <t>8/21-26/2019, BANGALORE, INDIA: PRESENTING TALKS ENTITLED ?¿¿CHILDHOOD CUSHING-WHEN TO SUSPECT AND HOW TO APPROACH?¿¿, ?¿¿FACTORS DETERMINING CHOICE OF THERAPY IN PERSISTENT CUSHING?¿¿S DISEASE?¿¿ AND A DISCUSSION ON CONGENITAL ADRENAL HYPERPLASIA IN PREGNANCY AT THE 2019 ANNUAL MEETING OF ENDO UPDATE. OMEGA WAS NOT USED FOR THE AIRFARE AND LODGING BECAUSE THE SPONSOR WILL BE PROVIDING AIRFARE AND LODGING FOR 3 NIGHTS IN-KIND, AS WELL AS ALL MEALS. THE SPONSOR PROVIDED A BUSINESS CLASS TICKET FROM WASHINGTON DC TO BANGALORE, INDIA (APPROVED APPENDIX 8 ATTACHED). NICHD WILL COVER MEALS NOT COVERED BY THE SPONSOR, INCIDENTALS AND GROUND TRANSPORTATION. NO FEDERAL FUNDS OR HONORARIUM WILL BE USED OR PROVIDED IN THIS TRAVEL. NO PREFERENTIAL TREATMENT IS BEING GIVEN TO TRAVELER BY SPONSOR AND IS IN LINE WITH ALL LODGING BEING PROVIDED FOR ALL INVITED SPEAKERS.</t>
  </si>
  <si>
    <t>BANGALORE, , IND</t>
  </si>
  <si>
    <t>ST JOHNS MEDICAL COLLEGE AND H</t>
  </si>
  <si>
    <t>08/21/2019 -08/26/2019</t>
  </si>
  <si>
    <t>9/11/19-9/13/19. HOUSTON, TX. TO PRESENT A TALK AT THE TEXAS CHILDREN?¿¿S HOSPITAL GRAND ROUNDS. OMEGA WAS NOT USED FOR AIRFARE OR LODGING SINCE IT IS BEING PROVIDED BY THE SPONSOR IN KIND. LUNCH AND DINNER ON 9/12 WILL BE COVERED BY SPONSOR IN-KIND. TRAVELER IS REQUESTING APPROVAL FOR ACTUAL SUBSISTENCE FOR SPONSOR IN-KIND LODGING ON 9/11/19 AND 9/12/19 VALUED AT $211, WHICH IS 176% OF THE GOVERNMENT ALLOWANCE OF $120. THIS PERCENTAGE FALLS WITHIN THE 300% THRESHOLD ALLOWED BY THE FTR.</t>
  </si>
  <si>
    <t>TEXAS CHILDRENS HOSPITAL</t>
  </si>
  <si>
    <t>9/23-29/2019. CLERMONT-FERRAND, FRANCE. 9/24-9/26, INVITED TO ATTEND THE CARNEY COMPLEX NETWORK MEETING (DEVMICAR PROJECT) IN CLERMONT- FERRAND, FRANCE AT THE UNIVERSIT?? CLERMONT-AUVERGNE SCHOOL OF MEDICINE ON SEPTEMBER 25-26, 2019. TRAVELER WILL PRESENT AN UPDATE ON HIS DATA DURING AN ALL-DAY MEETING ON SEPTEMBER 25 AND PARTICIPATE IN DISCUSSIONS AT THE COMETE-CANCER MEETING ON SEPTEMBER 26. OMEGA WAS NOT USED FOR THE AIRFARE AND LODGING BECAUSE THE SPONSOR WILL BE PAYING IN-KIND FOR AIRFARE AND LODGING FOR 3 NIGHTS 9/24-9/26, AS WELL AS ALL MEALS. 9/27-9/29, TRAVELER IS INVITED TO CHAIR THE ROUNDTABLE ON CLINICAL TRIALS/ACC TREATMENT AT THE 7TH INTERNATIONAL ADRENAL CANCER SYMPOSIUM IN CLERMONT-FERRAND, FRANCE. THE CONFERENCE WILL COVER ALL ASPECTS OF ADRENAL CORTEX CANCER FROM CLINICAL RESEARCH AND PATIENTS?¿¿ CARE TO THE MOST FUNDAMENTAL ASPECTS OF BASIC RESEARCH, WITH A SPECIAL FOCUS ON NOVEL QUESTIONS RELATED TO METASTATIC SPREAD AND IMMUNE SURVEILLANCE.OMEGA WAS NOT USED FOR LODGING, NIH WILL PAY 2 NIGHTS LODGING NOT COVERED BY THE SPONSOR AND INCIDENTALS. LODGING IS $105 PER NIGHT WHICH IS BELOW THE CURRENT PER DIEM OF $213. LODGING WAS BOOKED THROUGH THE CONFERENCE WEBSITE AND THE SPONSOR WILL COVER THE REGISTRATION FEE AND ALL MEALS IN-KIND. NO FEDERAL FUNDS OR HONORARIUM WILL BE USED OR PROVIDED IN THIS TRAVEL. NO PREFERENTIAL TREATMENT IS BEING GIVEN TO TRAVELER BY SPONSOR AND IS IN LINE WITH ALL LODGING BEING PROVIDED FOR ALL INVITED SPEAKERS.</t>
  </si>
  <si>
    <t>LABORATOIRE GRED CNRS CLERMONT</t>
  </si>
  <si>
    <t>STREET, JONATHAN M</t>
  </si>
  <si>
    <t>LECTURING AND PROVIDING A GUIDED SURGICAL HANDS-ON TECHNIQUE TRAINING AT THE VANDERBILT MOUSE KIDNEY INJURY WORKSHOP AT THE VANDERBILT UNIVERSITY MEDICAL CENTER FROM 8/13/2019 TO 8/15/2019 IN NASHVILLE, TN USA. SPONSOR IS PROVIDING ROUNDTRIP AIRFARE AND 2 NIGHT LODGING. TRAVELER IS REQUESTING APPROVAL OF ACTUAL SUBSISTENCE FOR LODGING PROVIDED IN-KIND VALUED AT $209 WHICH IS 121% OF THE GOVERNMENT ALLOWANCE OF $173. THE PERCENTAGE FALLS WITHIN THE 300% THRESHOLD ALLOWED BY THE FTR. APPROVED AS STEP ON TRAVEL TOOL. COURSE INCLUDES BREAKFAST AND LUNCH ON 9/14 AND 9/15.</t>
  </si>
  <si>
    <t>STREIT, JAMIE E</t>
  </si>
  <si>
    <t>JAMIE STREIT IS ATTENDING THE PEDIATRIC ENDOCRINOLOGY NURSING SOCIETY CONFERENCE FROM APRIL 25- 28, 2019. SHE IS PRESENTING ENTITLED "INSIGHTS INTO MCCUNE ALBRIGHT SYNDROME: A COMPLEX, RARE DISEASE WITH INDIVIDUAL PRESENTATIONS. THE SPONSOR IS PAYING FOR REGISTRATION AND ONE NIGHT OF LODGING.</t>
  </si>
  <si>
    <t>STRICH, JEFFREY R</t>
  </si>
  <si>
    <t>JEFFREY STRICH, MD WILL BE SPEAKING AT THE NATIONAL NURSE PRACTITIONER SYMPOSIUM.</t>
  </si>
  <si>
    <t>NATIONAL NURSE PRACTITIONER SY</t>
  </si>
  <si>
    <t>MEDICAL OFFICER - U</t>
  </si>
  <si>
    <t xml:space="preserve">STRINGARIS, ARGYRIOS </t>
  </si>
  <si>
    <t>THE EVENTS IN THIS TA WERE APPROVED AS AN EXEMPTION UNDER THE CATEGORY: TO ATTEND SCIENTIFIC MEETINGS BY THE NIMH EXECUTIVE OFFICER ON 3/6/19.
PRESENTING AND ATTENDING THE DEVELOPMENTAL NEUROIMAGING SYMPOSIUM. PAYING FOR THE HOTEL 153.00/133.00= 115%OF THE ALLOWED RATE.?¿¿DR. STRINGARIS IS REQUESTING APPROVAL OF ACTUAL SUBSISTENCE FOR SPONSOR IN-KIND LODGING VALUED AT $153.00 WHICH IS 113% OF THE GOVERNMENT ALLOWANCE OF $133.00. THIS PERCENTAGE FALLS WITHIN THE 300% THRESHOLD ALLOWED BY THE FTR. THE SPONSOR HAS NOTED THAT ALL OTHER NON-FEDERAL PARTICIPANTS WILL BE PROVIDED WITH THE SAME ACCOMMODATIONS.?¿¿</t>
  </si>
  <si>
    <t>WILL BE SPEAKING AND ATTENDING THE CONFERENCE. MEETING WITH POTENTIAL COLLABORATORS DURING THE CONFERENCE. DR. ARGYRIS STRINGARIS  IS REQUESTING APPROVAL OF ACTUAL SUBSISTENCE FOR SPONSOR IN-KIND LODGING VALUED AT $259.00 WHICH IS 118% OF THE GOVERNMENT ALLOWANCE OF $219.00. THIS PERCENTAGE FALLS WITHIN THE 300% THRESHOLD ALLOWED BY THE FTR. THE SPONSOR HAS NOTED THAT ALL OTHER NON-FEDERAL PARTICIPANTS WILL BE PROVIDED WITH THE SAME ACCOMMODATIONS. DUE TO LATE CHANGES OF HOTEL RESERVATIONS THE HOTEL RATE HAS WENT UP TO $259.00PER NIGHT FOR SPONSORED AND PERSONAL. SPONSOR IS PROVIDING MEALS M&amp;IE ADJUSTED.</t>
  </si>
  <si>
    <t>THE EVENTS IN THIS TA WERE APPROVED AS AN EXEMPTION UNDER THE CATEGORY: TO ATTEND SCIENTIFIC MEETINGS BY THE NIMH EXECUTIVE OFFICER ON 5/28/19.
TRAVELER CELL PHONE:301-928-0894
DR. STRINGARIS WILL BE PRESENTING AND THE EXPERIMENTAL MEDICINE IN DEPRESSION MEETING  JUNE 24-25-2019.</t>
  </si>
  <si>
    <t>STRONCEK, DAVID F</t>
  </si>
  <si>
    <t>DR. STRONCEK WILL BE TRAVELING TO SAO PAULO, BRAZIL APRIL 10-14, 2019, TO SPEAK AT THE XXVII INTERNATIONAL SYMPOSIUM OF TRANSFUSION MEDICINE AND CELL THERAPY CONFERENCE.</t>
  </si>
  <si>
    <t>ALBERT EINSTEIN ENSINO E PESQU</t>
  </si>
  <si>
    <t>DR. STRONCEK WILL BE ATTENDING THE 2019 BEST COLLABORATIVE MEETING CORK, IRELAND APRIL 24-28, 2019.</t>
  </si>
  <si>
    <t>CORK, , IRL</t>
  </si>
  <si>
    <t>BIOMEDICAL EXCELLENCE FOR SAFE</t>
  </si>
  <si>
    <t>DR. STRONCEK WILL BE TRAVELING TO RIBEIR??O PRETO, BRAZIL AUGUST 28-29, 2019 TO ATTEND THE WORKSHOP IN ONCOLOGY, HEMATOPOIETIC STEM CELL AND CELL THERAPY AND THEN TO SAO PAULO, BRAZIL AUGUST 29-31, 2019 TO SPEAK AT THE TACG SYMPOSIUM: USING GENES AND CELLS TO TREAT CANCER AND OTHER DISEASES.</t>
  </si>
  <si>
    <t>08/27/2019 -08/31/2019</t>
  </si>
  <si>
    <t>SU, HELEN C</t>
  </si>
  <si>
    <t>DR. SU WILL TRAVEL TO ATLANTA GA TO SPEAK AT THE
2019 CIS ANNUAL MEETING, IMMUNE DEFICIENCY &amp; DYSREGULATION NORTH AMERICAN CONFERENCE ON APRIL 4, 2019. THE TITLE OF HER TALK IS TBD. ON FRIDAY, APRIL 5, FROM 7:00AM ?¿¿ 8:00AM SHE WILL LEAD THE 101 SESSION, DIAGNOSTIC GENOMICS. AS A SPEAKER, CIS WILL PROVIDE THE FOLLOWING IN-KIND: COMPLIMENTARY REGISTRATION TO THE ANNUAL MEETING, ROUNDTRIP ECONOMY AIRFARE TO ATLANTA, AND TWO NIGHTS LODGING. BREAKFAST AND LUNCH ARE INCLUDED IN THE REGISTRATION FEE, AND ARE PROVIDED FROM 4/5 TO 4/6. PER FEDERAL REGULATION, NO HONORARIUM IS BEING PROVIDED AND NO FEDERAL FUNDS ARE BEING USED. DR. SU HAS BEEN AUTHORIZED TO ATTEND IN NTPS. LATE JUSTIFICATION: TRAVEL PLANNER NEEDED TO COMPLETE 6 OTHER LATE SPONSORED TRAVELS PRIOR TO THIS AND APPRECIATES YOUR CONSIDERATION WITH THE TARDINESS.</t>
  </si>
  <si>
    <t>THE SLOAN KETTERING INSTITUTE (SKI) IS DEDICATED TO THE ADVANCEMENT OF OUR UNDERSTANDING OF THE BIOMEDICAL SCIENCES. AN ESSENTIAL COMPONENT OF THAT MISSION IS THE EDUCATION OF TOMORROW?¿¿S SCIENTIFIC LEADERS. TO TRAIN THE NEXT GENERATION OF BIOMEDICAL RESEARCHERS, SKI?¿¿S GRADUATE EDUCATIONAL PROGRAMS OFFER A UNIQUE AND COMPREHENSIVE PROGRAM IN THE STUDY OF BIOMEDICAL SCIENCES AND THE MANAGEMENT OF CANCER. GRADUATE PHD PROGRAMS AND A MD/PHD PROGRAM ARE OFFERED. DR. SU WAS INVITED TO GIVE A SEMINAR FOR THE TRI-INSTITUTIONAL &amp; MICROBIAL PATHOGENESIS PROGRAM RESEARCH SEMINAR SERIES AT THE SKI IN NEW YORK CITY ON APRIL 22, 2019. THE TALK IS ENTITLED: "ELUCIDATING MOLECULAR MECHANISMS OF NOVEL IMMUNODEFICIENCY-IMMUNODYSREGULATION DISORDER." THE SPONSOR WILL PROVIDE THE FOLLOWING IN-KIND: ROUND-TRIP TRAIN FARE, LODGING, DINNER ON 4/21, LUNCH ON 4/22, AND TAXIS IN NEW YORK. IN COMPLIANCE WITH FEDERAL REGULATION, NO FEDERAL FUNDS WILL BE USED BY THE SPONSOR TO SUPPORT THESE TRAVEL EXPENSES AND NO HONORARIUM WILL BE PROVIDED. TRAVELER WAS APPROVED TO ATTEND THIS CONFERENCE IN NTPS.</t>
  </si>
  <si>
    <t>04/21/2019 -04/22/2019</t>
  </si>
  <si>
    <t>DR. HELEN SU WILL SPEAK AT THE 2ND HUMAN AND TRANSLATIONAL IMMUNOLOGY CONFERENCE HELD FROM MAY 29 - JUNE 3, 2019 ON KOS ISLAND, GREECE. THE TITLE OF THE TALK IS: "MECHANISTIC INSIGHTS INTO HUMAN IMMUNITY THROUGH THE STUDY OF A NOVEL HUMAN IMMUNODEFICIENCY-IMMUNODYSREGULATION DISORDER." THE SPONSOR WILL PROVIDE THE FOLLOWING IN-KIND: 5 NIGHTS OF LODGING AT ALL-INCLUSIVE RATES, AND REGISTRATION FEE. THE TRAVELER WILL FLY ON MAY 27 AND ARRIVE ON MAY 28 TO ADJUST TO THE TIME CHANGE. SHE WILL NOT ARRIVE UNTIL AFTER 7 PM IN GREECE, SO ON THE M&amp;IE FOR THAT DAY, SHE IS RECEIVING BREAKFAST/LUNCH/INCIDENTALS AND DINNER IS PROVIDED AT THE HOTEL. TRAVEL IS FLYING OUT OF IAD BECAUSE BWI AND DCA FLY THROUGH CANADA. DIRECT FLIGHT GETS TRAVELER TO DESTINATION IN TIME FOR PRE-CONFERENCE MEETINGS. AN AEA IS BEING REQUESTED FOR 5/28. LODGING IS ONLY COVERED FOR 5 NIGHTS, AND ONE NIGHT IS AT THE EXPENSE OF THE GOVERNMENT. SPONSOR IS PROVIDING IN-KIND LODGING VALUED AT $175 WHICH IS 112% OF THE GOVERNMENT LODGING ALLOWANCE OF $157. THE SPONSOR HAS CONFIRMED THAT ALL OTHER FEDERAL OR NON-FEDERAL PARTICIPANTS WILL BE PROVIDE WITH THE SAME OR SIMILAR ACCOMMODATIONS. PER FEDERAL REGULATION, NO HONORARIUM IS BEING PROVIDED AND NO FEDERAL FUNDS ARE BEING USED. THIS WAS APPROVED IN THE NTPS FOR DR. SU TO ATTEND. A FOREIGN FLAG CARRIER REQUEST IS BEING SUBMITTED AS THAT IS THE ONLY CARRIER OPTION TO FLY FROM FRANKFURT TO KOS ISLAND.</t>
  </si>
  <si>
    <t>DR. HELEN SU WAS INVITED TO SPEAK AT THE FASEB SCIENCE RESEARCH, SUBTITLED THE SIGNAL TRANSDUCTION IN THE IMMUNE SYSTEM CONFERENCE. THE TITLE OF THE TALK IS TBD. THE REFUNDABLE NON-CONTRACT AIRFARE RATE IS REQUESTED BECAUSE IT IS THE ONLY WAY TO GET TO THE TDY LOCATION IN TIME TO MEET WITH COLLEAGUES AT THE AIRPORT IN HALIFAX TO TRAVEL THE 66 MILES TO THE VENUE TOGETHER IN 1 RENTAL CAR. OTHER OPTIONS ARRIVED AFTER 11PM, AND INCLUDED 2 STOPS. THE SPONSOR WILL PROVIDE THE FOLLOWING IN-KIND: THE REGISTRATION FEE. THE $1835 REGISTRATION FEE INCLUDES 835.00 SINGLE OCCUPANCY HOUSING, 600.00 FOR 15 MEALS (BREAKFAST, LUNCH AND DINNER EACH DAY AS STATED ON THE PROGRAM AGENDA) AND 400.00 FOR CONFERENCE FEE. DR. SU WILL RENT A CAR TO PROVIDE TRANSPORTATION FROM THE AIRPORT TO THE VENUE WHICH IS 66 MILES AWAY FOR HERSELF, DR. MICHAEL LENARDO AND PAMELA SCHWARTZBERG. THE ODA WILL UPLOADED UPON RECEIPT FROM THE OE. PER FEDERAL REGULATION NO HONORARIUM IS BEING PROVIDED AND NO FEDERAL FUNDS ARE BEING USED. TRAVELER HAS BEEN AUTHORIZED TO ATTEND IN NTPS AND THE NIAID TO. THE NIAID TO AUTHORIZED THE APPROVAL TO ATTEND IN THE NTPS. DR. SU WILL RECEIVE A COPY OF HER LODGING CONFIRMATION WITHIN 30 DAYS FROM THE CONFERENCE START DATE. THIS WILL BE UPLOADED WHEN RECEIVED FROM THE SPONSOR. HOTEL IS LOCATED IN NOVA SCOTIA, BUT OMEGA SAYS IT IS CONSIDERED TO BE IN HALIFAX.</t>
  </si>
  <si>
    <t>SULLIVAN, NANCY J</t>
  </si>
  <si>
    <t>DR. SULLIVAN HAS BEEN INVITED TO SPEAK AT THE 2019 IMMUNOLOGY OF HUMAN DISEASES SYMPOSIUM IN SANTA FE, NM ON JULY 27- AUG. 1, 2019. THE NEW MEXICO CONSORTIUM WILL PROVIDE, LODGING, MEALS, REGISTRATION FEE, AND SHUTTLE SERVICE TO AND FROM AIRPORT IN NEW MEXICO; ALL WILL BE PROVIDED IN-KIND.  BREAKFAST, LUNCH AND DINNER WILL BE PROVIDED ON BOTH 7/30 AND 7/31. THE SPONSOR IS PROVIDING HOTEL ACCOMMODATIONS THAT ARE OVER PER DIEM. THE SPONSOR PROVIDES THE SAME LODGING ACCOMMODATIONS TO ALL INVITED SPEAKERS. 
SPONSOR IS PROVIDING IN-KIND LODGING VALUED AT $199 WHICH IS 162% OF THE GOVERNMENT LODGING ALLOWANCE OF $123</t>
  </si>
  <si>
    <t>SUMMERS, RONALD M</t>
  </si>
  <si>
    <t>INVITED TO GIVE A LECTURE AT AVISON SYMPOSIUM AND MEET WITH RADIOLOGY RESEARCHERS IN SEOUL, S. KOREA.</t>
  </si>
  <si>
    <t>YONSEI UNIVERSITY SEOUL</t>
  </si>
  <si>
    <t>05/29/2019 -06/02/2019</t>
  </si>
  <si>
    <t>SUMNER, ANNE E</t>
  </si>
  <si>
    <t>TRAVELER HAS BEEN INVITED TO GIVE GRAND ROUNDS CONCERNING RESEARCH ON HEALTH DISPARITIES SURROUNDING DIABETES AND CARDIOVASCULAR DISEASE AT EASTERN VIRGINIA MEDICAL SCHOOL (EVMS) AND THE HAMPTON ROADS COMMUNITY ON MAY 21-23, 2019 IN NORFOLK, VA. TRAVELER WILL DRIVE TO MEETING USING POV (NIH TO PAY MILEAGE) AS THE COST ADVANTAGEOUS TO THE GOVERNMENT OPTION. TRAVELER WILL BE SHARING TRANSPORTATION WITH DR. REGINE MUGENI (TANUM0K6LP) AND THIS WILL ALSO RESULT IN AN OVERALL COST SAVINGS TO THE GOVERNMENT IN TRANSPORTATION. THE SPONSOR WILL PROVIDE IN-KIND LODGING FOR TWO NIGHTS AT $180 PER NIGHT, APPROXIMATELY 191% OVER THE GOVERNMENT ALLOWED RATE. DINNER ON 5/21; BREAKFAST, LUNCH &amp; DINNER ON 5/22 WILL BE PROVIDED BY THE SPONSOR. LODGING LOCATION IS BED AND BREAKFAST, TRAVELER TO CONFIRM IF BF WAS INCLUDED WITH LODGING FOR MAY 23RD.NO HONORARIUM WILL BE PROVIDED, AND NO U.S. FEDERAL FUNDS WILL BE USED TO SUPPORT THE SPONSORED EXPENSES. ALL SERVICES PROVIDED BY THE SPONSOR ARE COMPARABLE IN VALUE TO THAT OFFERED OR PROVIDED TO OTHER INVITED PARTICIPANTS.</t>
  </si>
  <si>
    <t>TRAVELER IS INVITED TO BE KEYNOTE SPEAKER AT THE 3RD ONE HEALTH CENTRAL AND EASTERN AFRICA (OHCEA) INTERNATIONAL ONE HEALTH CONFERENCE BEING HELD JULY 24-26, 2019 IN KAMPALA, UGANDA.  TRAVELER WILL ALSO ATTEND PRE-CONFERENCE WORKSHOP ON JULY 23RD, MEET W/STUDENTS AND LEADERSHIP.  OHCEA WILL PROVIDE IN-KIND THE EXPENSES FOR THIS TRAVEL.  R/T ECONOMY AIRFARE ($1604.23), WAIVE CONFERENCE REGISTRATION ($150), ACCOMMODATIONS ($777 FOR 5 NIGHTS), AND MEALS FOR THE DURATION OF THE MEETING DATES. NO US FEDERAL FUNDS WILL BE USED TO SUPPORT THIS TRAVEL. A CASH TICKET MEMO EXISTS FOR $2,375 TO UPGRADE FROM ECONOMY AIRFARE TO BUSINESS CLASS DUE TO PHYSICAL DISABILITY PER ATTACHED STO WAIVER. TRAVELER?¿¿S FAMILY MEMBER IS ALSO ATTENDING THIS CONFERENCE AND THUS WILL AID DURING THE TRIP FOR DISABILITY NEEDS. SPONSOR BOOKED LATE FLIGHT (JULY 2TH)TO RETURN FROM UGANDA AS THAT IS THE NEXT AVAILABLE FLIGHT FOR THAT DAY.</t>
  </si>
  <si>
    <t>KAMPALA, , UGA</t>
  </si>
  <si>
    <t>ONE HEALTH CENTRAL AND EASTERN</t>
  </si>
  <si>
    <t>07/21/2019 -07/28/2019</t>
  </si>
  <si>
    <t>TRAVELER IS INVITED TO VISIT CEDARS SINAI MEDICAL CENTER TO PRESENT AT THE EM-DORI RESEARCH SERIES ON SEPTEMBER 27, 2019 IN LOS ANGELES, CA. SPONSOR WILL COVER DINNER ON 9/26- AND TWO-NIGHTS HOTEL ACCOMMODATIONS AT APPROXIMATELY $218 PER NIGHT, 121% ABOVE THE GOVERNMENT ALLOWED RATE. NO AEA IS REQUIRED. MEETING WILL END AT 4:00PM ON 9/27, TRAVELER WILL USE 9/8 AS A NON-DUTY DAY AND RETURN ON 9/29. TRAVELER IS ALSO FLYING BUSINESS CLASS BUT HAS AN APPROVED MEDICAL WAIVER (ATTACHED) FOR DOMESTIC FLIGHT WITH DURATION OVER 3 HOURS.</t>
  </si>
  <si>
    <t>SUNDBY, RUSSELL T</t>
  </si>
  <si>
    <t>DR. SUNDBY WILL ATTEND CAMP FANTASTIC 2019 UNDER THE MOU/POB PROTOCOL 83-C-0022 IN FRONT ROYAL, VA, ON AUGUST 13-15, 2019. IN-KIND: LODGING AND ALL MEALS.</t>
  </si>
  <si>
    <t xml:space="preserve">SUNG, MYONG HEE </t>
  </si>
  <si>
    <t>ON JUNE 6TH, DR. SUNG WILL GIVE A SEMINAR ON HER RESEARCH ENTITLED UNTANGLING THE WEB OF INTERACTIONS ON MACROPHAGE CHROMATIN DURING INFLAMM-AGING IN THE BRIC-CEHA SEMINAR SERIES AT THE BIOTECH RESEARCH AND INNOVATION CENTRE (BRIC) AT THE UNIVERSITY OF COPENHAGEN IN DENMARK.  SHE WILL ALSO MEET THAT DAY WITH FACULTY AND STUDENTS AS IS TYPICAL FOR AN ACADEMIC SEMINAR VISIT.  DR. SUNG WILL DEPART THE US ON JUNE 4TH AND ARRIVE ON JUNE 5TH, ALLOWING THE NIGHT OF JUNE 5TH AS A REST PERIOD FOLLOWING AN OVERNIGHT ECONOMY FLIGHT.
___
THIS IS SPONSORED TRAVEL. SPONSOR WILL PROVIDE ROUND-TRIP ECONOMY AIRFARE BETWEEN WASHINGTON DC AREA AND COPENHAGEN, AND TWO NIGHTS LODGING (EXCLUDING BREAKFAST) WITHIN PER DIEM.  ALL SPONSOR BENEFITS TO BE PROVIDED IN-KIND. SPONSOR CONFIRMS NO US FEDERAL GOVERNMENT FUNDS WILL BE USED AND DR. SUNG WILL NOT RECEIVE AN HONORARIUM.
___
FLIGHTS BOOKED AND PAID IN-KIND BY SPONSOR.</t>
  </si>
  <si>
    <t>BIOTECH RESEARCH INNOVATION CE</t>
  </si>
  <si>
    <t>EXPERT (VP)</t>
  </si>
  <si>
    <t xml:space="preserve">SU, XINZHUAN </t>
  </si>
  <si>
    <t>INVITED TO PRESENT A SEMINAR TO THE FACULTIES AND STUDENTS IN THE DEPARTMENT OF BIOLOGICAL SCIENCES AT UNC CHARLOTTE ON 4/5/2019. THE TITLE OF MY PRESENTATION IS, :MALARIA IMMUNOGENETICS: MAPPING AND FUNCTIONAL CHARACTERIZATION OF GENES IN HOST-PARASITE INTERACTION.</t>
  </si>
  <si>
    <t>DURING MAY 12-15, 2019, I'LL VISIT TOKYO UNIVERSITY OF AGRICULTURAL AND TECHNOLOGY AND GIVE LECTURES ON MALARIA RESEARCH, INCLUDING SEMINAR SUCH AS TITLED: "MALARIA IMMUNOGENETICS: MAPPING AND FUNCTIONAL CHARACTERIZATION OF GENES IN HOST-PARASITE INTERACTION". I'LL MEET FACULTIES AND STUDENTS THERE AND DISCUSS COMMON SUBJECTS OF COMMON INTEREST. ON MAY 16-18, 2019, I'LL VISIT THE SCHOOL OF TROPICAL MEDICINE AND GLOBAL HEALTH, NAGASAKI UNIVERSITY, WITH ACTIVITIES SIMILAR TO THOSE OF TOKYO UNIVERSITY OF AGRICULTURE AND TECHNOLOGY. I HAVE AN ONGOING COLLABORATION WITH DR. KANEKO ON PLASMODIUM YOELII EBL PROTEIN.  NO U.S. FEDERAL FUNDS WILL BE USED BY THE SPONSOR TO PROVIDE FOR OR REIMBURSE TRAVEL EXPENSES AND NO HONORARIUM MAY BE ACCEPTED BY THE EMPLOYEE.</t>
  </si>
  <si>
    <t>TOKYO UNIVERSITY OF AGRICULTUR</t>
  </si>
  <si>
    <t>05/10/2019 -05/18/2019</t>
  </si>
  <si>
    <t>UNIVERSITY OF NAGASAKI</t>
  </si>
  <si>
    <t xml:space="preserve">SUZUKI, MARI </t>
  </si>
  <si>
    <t>05/05/2019 - 05/17/2019; SUZUKI, M; NEW YORK, NY; TO PARTICIPATE IN THE ENDOCRINE FELLOWS FOUNDATION PRECEPTORSHIP PROGRAM IN METABOLIC BONE DISEASES AT COLUMBIA UNIVERSITY, COLLEGE OF PHYSICIANS AND SURGEONS. PRESENTATION TITLE: CONCURRENT HYPERCORTISOLISM IN PRIMARY ALDOSERONISM PATIENTS AT A TERTIARY CARE CENTER: 2007 - 2017.
TRAVELER WILL TAKE TAXIS BETWEEN HOME/ AIRPORTS/ HOTEL. THERE ARE NO REGISTRATION FEES FOR THIS EVENT PER THE SPONSOR.  OWT WAS NOT USED FOR LODGING OR AIRFARE AS THE SPONSOR (ENDOCRINE FELLOWS FOUNDATION) HAS AGREED TO PAY FOR THESE EXPENSES IN-KIND (SEE ATTACHED INVITATION LETTER).</t>
  </si>
  <si>
    <t xml:space="preserve">SWAROOP, ANAND </t>
  </si>
  <si>
    <t>DR. SWAROOP WAS INVITED BY SAIDAS KAYARAT NAIR, PH.D., ASSISTANT PROFESSOR IN THE DEPARTMENT OF OPHTHALMOLOGY AT UCSF TO PRESENT THE WAYNE AND THERESA CAYGILL KEYNOTE LECTURE AT THE ANNUAL RESEARCH DAY ON MAY 23RD.  HE WILL ALSO GIVE A BASIC SCIENCE TALK ON MAY 22ND AND MEET WITH FACULTY AND STUDENTS.  
UCSF WILL PROVIDE AIRFARE, LODGING FOR 3 NIGHTS, AND MEALS IN-KIND.  NO HONORARIUMS WILL BE GIVEN TO DR. SWAROOP FOR HIS PRESENTATIONS.
DR. SWAROOP IS REQUESTING APPROVAL OF ACTUAL SUBSISTENCE FOR SPONSORED IN-KIND LODGING VALUED AT $449 WHICH IS 166% OF THE GOVERNMENT ALLOWANCE OF $270.  THIS PERCENTAGE FALLS WITHIN THE 300% THRESHOLD ALLOWED BY THE FTR.  THE SPONSOR HAS NOTED THAT ALL OTHER NON-FEDERAL PARTICIPANTS WILL BE PROVIDED WITH THE SAME ACCOMMODATIONS.</t>
  </si>
  <si>
    <t>DR. ANAND SWAROOP WAS INVITED BY  HEINRICH JASPER, STAFF SCIENTIST, IMMUNOLOGY DISCOVERY AT GENENTECH AND PROFESSOR, BUCK INSTITUTE FOR RESEARCH ON AGING, ADJUNCT PROFESSOR, LEONARD DAVIS SCHOOL OF GERONTOLOGY AT USC, TO GIVE A SEMINAR ON RECENT STUDIES EXPLORING THE GENETICS OF OPHTHALMOLOGIC DISEASES.  GENENTECH WILL PROVIDE COACH CLASS AIRFARE, HOTEL ACCOMMODATIONS FOR 2  NIGHTS AND 2 MEALS--ALL IN-KIND.</t>
  </si>
  <si>
    <t>DR. ANAND SWAROOP WAS INVITED BY DRS. CHUNQIAO LIU, YIZHI LIU AND CALVIN PANG TO GIVE THE KEYNOTE SPEECH OF THE 2ND ANNUAL VISION SYMPOSIUM AT THE ZHONGSHAN OPHTHALMIC CENTER, SUN YAT SEN UNIVERSITY IN GONGZHOU, CHINA.  DR. SWAROOP WILL ALSO VISIT 5 OTHER INSTITUTIONS AND GIVE A TALK, ONE OF WHICH IS ANOTHER KEYNOTE LECTURE, AT EACH, IN ADDITION TO MEETING WITH CLINICIAN-SCIENTISTS AND STUDENTS.  SPONSOR WILL PROVIDE AIRFARE, LODGING, TRANSPORTATION BETWEEN CITIES, AND MEALS, ALL IN-KIND. TRAVELER WILL DEPART DC ON 7/31 AND RETURN ON 8/17.
PER NIH POLICY FOR SPOUSAL TRAVEL, MRS. MANJU SWAROOP WILL ACCOMPANY HER HUSBAND TO CHINA SINCE THIS INVITATION TO GIVE THE KEYNOTE SPEECH IS AN HONOR. SHE PAID FOR HER INTERNATIONAL AIRFARE.  THE SPONSORS ARE PROVIDING ALL TRAVEL WITHIN CHINA IN-KIND, ALONG WITH LUNCHES AND DINNERS THROUGHOUT THE TRIP.</t>
  </si>
  <si>
    <t>JOINT SHANTOU INTERNATIONAL EY</t>
  </si>
  <si>
    <t>07/31/2019 -08/17/2019</t>
  </si>
  <si>
    <t xml:space="preserve">SWAROOP, MANJU </t>
  </si>
  <si>
    <t>MRS. MANJU SWAROOP, AN NCATS EMPLOYEE, WILL ACCOMPANY HER HUSBAND, ANAND SWAROOP, TO CHINA ON OFFICIAL NEI TRAVEL AS DR. SWAROOP WAS INVITED BY SEVERAL INSTITUTIONS TO GIVE KEYNOTE SPEECHES AT THE 2ND ANNUAL VISION SYMPOSIUM AT THE ZHONGSHAN OPHTHALMIC CENTER, SUN YAT SEN UNIVERSITY IN GUANGZHOU AND AT LA KA SHING FOUNDATION OPHTHALMIC RESEARCH STUDENT FORUM (JSIEC) IN SHANTOU-- SEE TANUM0KHBZ. THIS INVITATION IS CONSIDERED AN HONOR AND THEREFORE MANJU WILL ACCOMPANY HIM ON THE TRIP TO SUPPORT THE MISSION OF THE AGENCY, PARTICIPATE DAILY IN THE SCIENCE PROGRAMS, AND ATTEND DR. SWAROOP'S HONORARY SPEECH (IN LINE WITH FTR 304-3.14 OF THE NIH TRAVEL POLICY FOR SPOUSAL TRAVEL). DR. SWAROOP WILL ALSO VISIT 5 OTHER INSTITUTIONS AND GIVE A TALK AT EACH, IN ADDITION TO MEETING WITH CLINICIAN-SCIENTISTS AND STUDENTS. MRS. SWAROOP  WILL BE PARTICIPATING IN THE INTERNATIONAL SYMPOSIUM WHERE DR. SWAROOP IS A KEYNOTE LECTURER, DISCUSSING HOW SHE PERFORMS SCREENING OF SMALL MOLECULES ETC. THE INTERNATIONAL AIRFARE FOR THIS TRIP WAS PAID FOR BY THE TRAVELER AND REIMBURSEMENT OF THIS EXPENSE IS NOT BEING REQUESTED. SPONSORS WILL PROVIDE TRANSPORTATION BETWEEN CITIES, AND MEALS, IN-KIND. LODGING WILL BE SHARED WITH HER HUSBAND AND WAS PROVIDED IN-KIND BY THE SPONSORS, THEREFORE THIS IS A ZEROED OUT EXPENSE IN THIS TA. TAXI EXPENSES IN DC WILL BE CLAIMED BY ANAND SWAROOP. AS THE SPOUSE OF THE OFFICIAL GOVT. TRAVELER, SPOUSE DOES NOT WISH TO BE REIMBURSED FOR BREAKFASTS OR INCIDENTALS. TRAVELING ON PERSONAL PASSPORT-- HTSOS NOT REQUIRED B/C SHE IS NOT TRAVELING IN AN OFFICIAL CAPACITY.</t>
  </si>
  <si>
    <t>SWARTZ, KENTON J</t>
  </si>
  <si>
    <t>DR. SWARTZ HAS BEEN INVITED TO THE UNIVERSITY OF COLORADO TO SPEAK AT 2019 SYMPOSIUM TITLED ?¿¿TRANSLATING STRUCTURAL BIOLOGY TO MEDICINE: NATURAL PRODUCTS FOR DRUG DISCOVERY.?¿¿ THE TRAVEL DATES ARE 04/30 TO 05/02. THIS IS A SPONSORED TRIP, AIRFARE AND LODGING AND MEALS ON 5/1 WILL BE COVERED. THIS HAS BEEN APPROVED IN TOMS.</t>
  </si>
  <si>
    <t xml:space="preserve">SZABO, ATTILA </t>
  </si>
  <si>
    <t>ONGOING COLLABORATION WITH FORMER COLLEAGUE DR. GERHARD HUMMER ON SINGLE-MOLECULE BIOPHYSICS AT THE MAX PLANCK INSTITUTE OF BIOPHYSICS, APRIL 15-20, 2019, FRANKFURT, GERMANY. 
SPONSOR TO REIMBURSE 800 EUROS ($910 USD) FOR TRAVEL COSTS (M&amp;IE AND SOME TAXIS) AND WILL PROVIDE IN-KIND LODGING BELOW PER DIEM RATE WHICH DOES NOT INCLUDE BREAKFAST. 
AN APPROVED STO WAIVER FOR SPONSORED REIMBURSEMENT ATTACHED. 
OFFICIAL DUTY ACTIVITY APPROVAL ATTACHED. 
ETHICS CLEARANCE ATTACHED. 
TRAVELER REQUESTING CTT AND THE FINAL COMPLETED CTT FORM WILL BE ATTACHED AT VOUCHER TIME.</t>
  </si>
  <si>
    <t>MAX PLANCK INSTITUTE OF BIOPHY</t>
  </si>
  <si>
    <t>INVITED TO CONTINUE COLLABORATION WITH FORMER COLLEAGUE GERHARD HUMMER AT THE MAX PLANCK INSTITUTE OF BIOPHYSICS, JUNE 18 AND JUNE 21, FRANKFURT, GERMANY. ATTEND MOLECULAR KINETICS: SAMPLING, DESIGN AND MACHINE LEARNING MEETING, JUNE 19 AND JUNE 20, BERLIN, GERMANY.
SPONSOR WILL PROVIDE IN-KIND LODGING AT GUEST HOUSE AT MAX PLANCK INSTITUTE IN FRANKFURT FOR THE NIGHTS OF JUNE 18 AND JUNE 21 (BELOW PER DIEM RATE AND DOES NOT INCLUDE BREAKFAST) AND WILL PROVIDE IN-KIND AIRLINE TICKET FROM FRANKFURT TO BERLIN AND BACK TO FRANKFURT.
TRAVELER MADE BERLIN HOTEL RESERVATIONS DIRECTLY FOR THE NIGHTS OF JUNE 19 AND JUNE 20 BELOW PER DIEM RATE AND INCLUDES BREAKFAST. 
ETHICS APPROVAL ON AN OFFICIAL DUTY ACTIVITY.
COMP TIME FOR TRAVEL REQUESTED.</t>
  </si>
  <si>
    <t xml:space="preserve">SZABO, EVA </t>
  </si>
  <si>
    <t>DR. SZABO IS INVITED TO SPEAK AT THE 2019 JOEL WALKER SCIENTIFIC MEETING SERIES ON HEAD AND NECK CANCER IN FANCONI ANEMIA BEING HELD IN SAN FRANCISCO, CA ON APRIL 18, 2019.  IN-KIND:  AIRFARE, LODGING (NO BREAKFAST) AND MEALS.</t>
  </si>
  <si>
    <t xml:space="preserve">SZCZUPAK, DIEGO </t>
  </si>
  <si>
    <t>DR. SZCZUPAK HAS BEEN INVITED TO PRESENT HIS RESEARCH ON ANIMAL MODELS OF CALLOSAL DYSGENESIS AT THE CORTICAL CONNECTIONS MEETING AND CONFERENCE, TO BE HELD AT THE IMAGINE INSTITUTE, PARIS, FRANCE FROM JUNE 11-14, 2019.  BY SHARING HIS METHODOLOGICAL EXPERTISE IN USING ANIMAL MODELS TO STUDY DYSGENESIS OF THE CORPUS CALLOSUM DURING THE SCIENTIFIC MEETINGS ON JUNE 11-12, HE WILL INFORM DEVELOPMENT OF CONSORTIUM-WIDE RESEARCH PROJECTS.  HE WILL ATTEND THE CONFERENCE ON JUNE 13-14 WHERE HE WILL GIVE A 15 MINUTE PRESENTATION ON JUNE 13 ON ?¿¿ASSESSING INTERHEMISPHERIC CONNECTIVITY IN ANIMAL MODELS OF DYSGENESIS OF THE CORPUS CALLOSUM.?¿¿  HE WILL DEPART FROM IAD AIRPORT ON 6/09/2019 AND ARRIVE IN PARIS, FRANCE ON 6/10/2019. HE WILL THEN RETURN TO IAD FROM PARIS, FRANCE ON 6/15/2019. THE REGISTRATION FOR THIS CONFERENCE WAS WAIVED BY THE ORGANIZER AND WILL COVER 4 LUNCHES AND DINNER ON THE 11TH. THE SPONSOR IS ALSO PROVIDING 5 NIGHTS OF LODGING AT THE SUBLIM HOTEL IN-KIND.  ODA APPROVAL, SPARC APPROVAL AND THE HTSOS CERTIFICATE ARE UPLOADED.</t>
  </si>
  <si>
    <t>IMAGINE INSTITUT DES MALADIES</t>
  </si>
  <si>
    <t>SZYMANSKI, ANN M</t>
  </si>
  <si>
    <t>R. ANN MARIE SZYMANSKI ATTENDING THE 2019 CHILDHOOD ARTHRITIS AND RHEUMATOLOGY RESEARCH ALLIANCE (CARRA) ANNUAL SCIENTIFIC MEETING.</t>
  </si>
  <si>
    <t>TAGLE, DANILO A</t>
  </si>
  <si>
    <t>DR. TAGLE HAS BEEN INVITED TO SPEAK AT THE ARC CENTRE FOR PERSONALISED THERAPEUTIC TECHNOLOGIES IN MELBOURNE, AUSTRALIA ON MAY 2-3, 2019.  TRAVELER WILL USE A NON DUTY DAY ON 5/4/19</t>
  </si>
  <si>
    <t>UNIVERSITY OF MELBOURNE PARKVI</t>
  </si>
  <si>
    <t xml:space="preserve">TAKAGI, YASUHARU </t>
  </si>
  <si>
    <t>DR. TAKAGI IS TRAVELING TO THE UK 9/4-28/2019;  THIS TRAVEL IS NOT A CONFERENCE BECAUSE IT MEETS OTHER NIH DEFINED MISSION EXEMPTIONS.
 DR. TAKAGI IS GOING TO A COLLABORATE ON EXPERIMENTS USING THE NEW INTERFEROMETRIC SCATTERING MICROSCOPE AT UNIVERSITY OF OXFORD
PHYSICAL &amp; THEORETICAL CHEMISTRY LABORATORY.
OWT IS NOT USED FOR LODGING AND FLIGHT TICKET BECAUSE SPONSOR PAID IN-KIND.</t>
  </si>
  <si>
    <t>09/04/2019 -09/28/2019</t>
  </si>
  <si>
    <t xml:space="preserve">TAKAHAMA, YOUSUKE </t>
  </si>
  <si>
    <t>DR. YOUSUKE TAKAHAMA HAS BEEN INVITED BY DR. IZUMI OHIGASHI TO GIVE A SEMINAR, DISCUSS THEIR ONGOING COLLABORATION, AND PERFORM COLLABORATIVE EXPERIMENTS AT TOKUSHIMA UNIVERSITY. TOKUSHIMA UNIVERSITY IS SPONSORING DR. TAKAHAMA'S TRIP AND PROVIDING AIRFARE, IN-KIND. ON APRIL 11, DR. TAKAHAMA WILL FLY ECONOMY FROM DCA TO CHICAGO TO NARITA AIRPORT, ARRIVING ON APRIL 12. ORIGINALLY, HE WAS GOING TO STAY AT HANEDA EXCEL HOTEL TOKYU NEAR HANEDA AIRPORT. HOWEVER, HE NOW HAS A MEETING WITH PROFESSOR SHIGEO MURATA AT THE UNIVERSITY OF TOKYO AND NEEDS TO STAY NEAR THE UNIVERSITY. HE WILL NOW STAY AT THE MITSUI GARDEN HOTEL UENO AT 3 19 7, HIGASHIUENO, TAITO KU TOKYO, 1100015. OMEGA WAS NOT ABLE TO BOOK A HOTEL NEAR THE UNIVERSITY, SO DR. TAKAHAMA BOOKED DIRECTLY WITH THE HOTEL. THE HOTEL IS STILL WITHIN PER DIEM. THE NEXT MORNING, APRIL 13, HE WILL FLY FROM HANEDA AIRPORT TO TOKUSHIMA AIRPORT, AND THEN BEGIN HIS COLLABORATION MEETINGS AND EXPERIMENTS. HE WILL STAY WITH A PERSONAL FRIEND IN TOKUSHIMA AT 48-15 HACHIMAN NIJO, TOKUSHIMA 770-8081, JAPAN. ON APRIL 13 - APRIL 22, HE WILL WORK ON HIS ONGOING COLLABORATION WITH DR. OHIGASHI AND HER COLLEAGUES, PERFORMING EXPERIMENTS COLLABORATIVELY AND DISCUSSING THE RESULTS. ON APRIL 18, HE WILL GIVE A SEMINAR AND MEET WITH GRADUATE STUDENTS. ON APRIL 23, DR. TAKAHAMA WILL FLY FROM TOKUSHIMA TO HANEDA TO CHICAGO TO DCA, ARRIVING THE SAME DAY.</t>
  </si>
  <si>
    <t>UNIVERSITY OF TOKUSHIMA</t>
  </si>
  <si>
    <t>04/11/2019 -04/23/2019</t>
  </si>
  <si>
    <t>DR. YOUSUKE TAKAHAMA IS SPEAKING AT THYME 2019, T CELL AND THYMUS BIOLOGY. HIS TALK IS TITLED THYMOPROTEASOME-DEPENDENT POSITIVE SELECTION OF CD8 T CELLS. HIS TRIP IS BEING SPONSORED BY THE ORGANIZER, THE WEIZMANN INSTITUTE OF SCIENCE. THEY ARE PROVIDING LODGING IN-KIND. PLEASE NOTE THE REGISTRATION FEE COVERS LUNCH ON 4 DAYS AND DINNER ON 3 DAYS. ON FRIDAY MAY 17, DR. TAKAHAMA WILL FLY FROM IAD TO EWR TO TLV, ARRIVING ON SATURDAY MAY 18. HE WILL MEET WITH ONE OF HIS COLLABORATORS ON MAY 18, BEFORE THE CONFERENCE BEGINS. HE WILL ATTEND THYME FROM MAY 19 TO MAY 24. ON MAY 24, HE WILL FLY FROM TLV TO FRA TO IAD, ARRIVING THE SAME DAY. PLEASE NOTE THAT A FOREIGN TRAVEL IT TICKET WAS SUBMITTED, NCI-RITM0168745.</t>
  </si>
  <si>
    <t>DR. TAKAHAMA IS TRAVELING TO JAPAN TO MEET WITH SEVERAL OF HIS COLLABORATORS, TO PARTICIPATE IN THE JAPAN SOCIETY FOR THE PROMOTION OF SCIENCE (JSPS) GRANT REVIEW COMMITTEE, AND TO ATTEND THE KYOTO T CELL CONFERENCE. DR. TAKAHAMA WILL BE TRAVELING FROM HOME TO TOKYO TO TOKUSHIMA TO KYOTO TO TOKUSHIMA TO HOME. JSPS IS SPONSORING A PORTION OF HIS TRIP AND WILL PROVIDING ROUNDTRIP AIRFARE FROM DC TO TOKYO, AND LODGING ON THE NIGHTS OF JUNE 3 AND 4, IN-KIND. ON JUNE 1, DR. TAKAHAMA WILL FLY FROM IAD TO NRT, ARRIVING ON JUNE 2. HE WILL STAY AT THE HILTON TOKYO ODAIBA. ON JUNE 3, HE WILL MEET WITH DR. KEIJI TANAKA AT THE TOKYO METROPOLITAN INSTITUTE OF MEDICAL SCIENCE TO DISCUSS THEIR ONGOING COLLABORATION ON THE FUNCTION OF THYMOPROTEASOME. HE WILL STAY AT TOKYO GREEN PALACE ON THE NIGHTS OF JUNE 3 AND 4. ON JUNE 4, HE WILL PARTICIPATE IN THE JSPS SCIENTIFIC RESEARCH GRANT COMMITTEE MEETING. ON JUNE 5, HE WILL FLY FROM HANEDA AIRPORT TO TOKUSHIMA. HE WILL STAY AT A PERSONAL FRIEND'S HOME ON THE NIGHTS OF JUNE 5 AND 6. ON JUNE 5 AND 6, HE WILL MEET WITH DR. IZUMI OHIGASHI AT THE TOKUSHIMA UNIVERSITY DIVISION OF EXPERIMENTAL IMMUNOLOGY TO DISCUSS THEIR ONGOING COLLABORATION. ON JUNE 7, HE WILL DRIVE FROM TOKUSHIMA TO KYOTO. HE WILL STAY AT THE ROYAL PARK HOTEL KYOTO SANJO ON THE NIGHT OF JUNE 7. ON JUNE 7, HE WILL MEET WITH DR. YOKO HAMAZAKI TO DISCUSS THEIR ONGOING COLLABORATION ON THE FUNCTION OF HUMAN THYMOPROTEASOME. HE WILL THEN ATTEND THE KYOTO T CELL CONFERENCE FOR THE REMAINDER OF JUNE 7 AND THE MORNING OF JUNE 8. PLEASE NOTE THAT THIS WOULD HAVE BEEN A STEPS REQUEST. THERE IS NO REGISTRATION FEE AND VERY LITTLE WEB INFORMATION. THIS IS AN INTERNAL AND INFORMAL JAPANESE CONFERENCE. ON JUNE 8, DR. TAKAHAMA WILL DRIVE BACK FROM KYOTO TO TOKUSHIMA AND MEET AGAIN WITH DR. OHIGASHI. HE WILL STAY AT HIS PERSONAL FRIEND'S HOME ON THE NIGHT OF JUNE 8. ON JUNE 9, HE WILL FLY FROM TOKUSHIMA TO HANEDA, TRAVEL TO NARITA, AND THEN FLY FROM NARITA TO IAD, RETURNING HOME.</t>
  </si>
  <si>
    <t>JAPAN SOCIETY FOR THE PROMOTIO</t>
  </si>
  <si>
    <t>DR. TAKAHAMA HAS BEEN INVITED BY DR. PHONG LE TO GIVE A SEMINAR AT LOYOLA UNIVERSITY AND MEET WITH FACULTY AND STUDENTS. ON JUNE 19, HE WILL FLY FROM DCA TO ORD, ARRIVING IN THE LATE AFTERNOON. HE WILL THEN MEET WITH LOYOLA UNIVERSITY FACULTY. HE WILL STAY AT THE CARLETON OF OAK PARK AT 1110 PLEASANT ST, OAK PARK, II 60302. ON JUNE 20, HE WILL MEET WITH ADDITIONAL FACULTY IN THE MORNING AND GIVE A SEMINAR ENTITLED THYMUS-SPECIFIC PROTEASOMES AT NOON. AFTERWARDS HE WILL MEET WITH LOYOLA UNIVERSITY STUDENTS, BEFORE FLYING HOME FROM ORD TO DCA.</t>
  </si>
  <si>
    <t>MAYWOOD, IL, US</t>
  </si>
  <si>
    <t xml:space="preserve">TAKEBE, NAOKO </t>
  </si>
  <si>
    <t>NON-SPONSOR:  DR. TAKEBE WILL SPEAK AT THE HEALTH AND HUMAN SCIENCES, GRADUATE SCHOOL OF MEDICINE AT KYOTO UNIVERSITY IN KYOTO, JAPAN ON JULY 16, 2019.  NON-SPONSOR:  DR. TAKEBE WILL SPEAK AT THE DEPARTMENT OF PEDIATRICS, KYOTO PREFECTURAL UNIVERSITY OF MEDICINE IN KYOTO, JAPAN ON JULY 17, 2019.  SPONSOR:  DR. NAOKO TAKEBE IS INVITED TO SPEAK AT THE 2019 JAPANESE SOCIETY OF MEDICAL ONCOLOGY (JSMO) ANNUAL MEETING, BEING HELD IN KYOTO, JAPAN ON JULY 18-20, 2019.  IN-KIND:  AIRFARE, LODGING (INCLUDES BREAKFAST), REGISTRATION (INCLUDES MEALS), AND GROUND TRANSPORTATION IN JAPAN.   AN APPROVED STO WAIVER HAS BEEN INCLUDED FOR THE USE OF BUSINESS CLASS TICKETS.  AIRFARES WERE PURCHASED IN BULK BY THE SPONSOR AND THE ONLY COSTS ASSOCIATED WITH THIS TICKET WERE THE TAXES AND FEES.  DR. TAKEBE WILL BE COVERING THE COST OF HER LODGING ON JULY 15-16, AND JULY 20, 2019.</t>
  </si>
  <si>
    <t>HEALTH SCIENCE PROGRAM OFFI</t>
  </si>
  <si>
    <t>TAMURA, DEBORAH E</t>
  </si>
  <si>
    <t>MS. TAMURA, RN, WILL SPEAK AT THE 2019 LIVING RARE, LIVING STRONGER NORD PATIENT &amp; FAMILY FORUM BEING HELD IN HOUSTON, TX ON JUNE 21-23, 2019. IN KIND: AIRFARE, LODGING (NO BREAKFAST), AND REGISTRATION (INCLUDES D 6/21; BLD 6/22; AND B 6/23). 
MS. TAMURA IS REQUESTING APPROVAL OF ACTUAL SUBSISTENCE FOR SPONSOR IN-KIND LODGING VALUED AT $174 WHICH IS 145% OF THE GOVERNMENT ALLOWANCE OF $120.  THIS PERCENTAGE FALLS WITHIN THE 300% THRESHOLD ALLOWED BY THE FTR.  THE SPONSOR HAS NOTED THAT ALL OTHER NON-FEDERAL PARTICIPANTS WILL BE PROVIDED WITH THE SAME ACCOMMODATIONS.</t>
  </si>
  <si>
    <t>NATIONAL ORGANIZATION FOR RARE</t>
  </si>
  <si>
    <t>TANAS, MAJID-THEODORE R</t>
  </si>
  <si>
    <t>INVITED SPEAKER TO PARTICIPATE IN THE ASHP SUMMER MEETING 2019 BEING HELP IN BOSTON, MASSACHUSETTS ON 6/11/19.</t>
  </si>
  <si>
    <t>AMERICAN SOCIETY OF HEALTH PHA</t>
  </si>
  <si>
    <t xml:space="preserve">TANDON, PUSHPA </t>
  </si>
  <si>
    <t>DR. TANDON IS INVITED TO SPEAK AT THE UK-INDIA ORAL CANCER ALLIANCE SYMPOSIUM ON ADVANCES IN IMAGING TECHNOLOGY, BEING HELD IN BENGALURU, INDIA ON APRIL 27 - 29, 2019. IN-KIND: AIRFARE, LODGING (INCLUDES BREAKFAST), REGISTRATION (INCLUDES MEALS), AND GROUND TRANSPORTATION IN INDIA. THIS TRIP WAS DEEMED HIGH RISK AND A FOREIGN TRAVEL COMPUTER IS REQUIRED INSTEAD OF TRAVELING WITH HIS/HER WORK COMPUTER A NCI-RITM0160532 TICKET FOR FOREIGN TRAVEL HAS BEEN SUBMITTED FOR PUSHPA TANDON.  HIGH THREAT SECURITY OVERSEAS SEMINAR COMPLETED ON FEBRUARY 21, 2017 TRAVELER HAS NOT AND WILL NOT HAVE SPENT MORE THAN 45 DAYS IN DESIGNATED HIGH THREAT, HIGH RISK/FACT-MANDATORY COUNTRIES WITHIN THE CALENDAR YEAR. TANDONP@MAIL.NIH</t>
  </si>
  <si>
    <t>MAZUMDAR SHAW CANCER CENTER</t>
  </si>
  <si>
    <t>TANNER, KANDICE D</t>
  </si>
  <si>
    <t>TO DELIVER THE LECTURE, PROBING THE ROLE OF TISSUE BIOPHYSICS IN METASTASIS, AT THE YALE BIOMEDICAL ENGINEERING DEPARTMENT, YALE UNIVERSITY; MAY 14, 2019. THERE IS NO REGISTRATION FEE FOR THIS EVENT. TRAVELER DEPARTS 5/15/2019 AT 8:43 AM FROM TRAIN STATION (NO MEAL IN-KIND HAS BEEN CONSIDERED). TRAVELER IS REQUESTING APPROVAL OF ACTUAL SUBSISTENCE FOR SPONSOR IN-KIND LODGING VALUED AT $214 WHICH IS 193% OF THE GOVERNMENT ALLOWANCE OF $111. THIS PERCENTAGE FALLS WITHIN THE 300% THRESHOLD ALLOWED BY THE FTR. THE SPONSOR HAS NOTED THAT ALL OTHER NON-FEDERAL PARTICIPANTS WILL BE PROVIDED WITH THE SAME ACCOMMODATIONS.</t>
  </si>
  <si>
    <t>TARASENKO, TATIANA N</t>
  </si>
  <si>
    <t>**TRAVELER DEPARTS US ON 9/21 AND ARRIVES IN AUSTRIA 9/22.** ON THIS SPONSORED FOREIGN TRAVEL THE FOLLOWING WILL BE PROVIDED IN-KIND: WAIVED REGISTRATION-$1,432.48. REGISTRATION INCLUDES 5 NIGHTS OF LODGING AND THE FOLLOWING MEALS: DINNER-9/23; BREAKFAST, LUNCH AND DINNER 9/24 THRU 9/27 AND BREAKFAST-9/28. OTHER INVITED GUESTS ARE RECEIVING SIMILAR BENEFITS. NHGRI PAYS ALL OTHER EXPENSES: ROUNDTRIP AIRFARE-$999.63; TWO NIGHTS OF LODGING: 9/22 ($110.50) AND 9/28 ($234); BAG FEES-$60; ROUNDTRIP TAXI TO/FROM RESIDENCE ESTIMATED-$180; GROUND TRANSPORTATION TO/FROM ZURICH AIRPORT/VENUE ESTIMATED-$200; MISC. FEE-$200 FOR UNFORESEEN ISSUES THAT MAY ARISE AND INTERNET FEE FOR WORK RELATED BUSINESS ESTIMATED-$105. OMEGA WAS USED FOR AIRFARE AND LODGING ON 9/29 AND PER CITY PAIRS, ALL LOCAL AIRPORTS HAVE THE SAME FARE. OMEGA WAS NOT USED FOR LODGING ON 9/22 AS OMEGA COULD NOT FIND ANY LODGING IN THE AREA AND ALL OTHER LODGING WAS ARRANGED AND PROVIDED IN-KIND.  TRAVELER BOOKED LODGING ON 9/22 DIRECTLY. TRAVELER WILL NEED TO SPEND THE NIGHT ON 9/22 IN BREGENZ, AUSTRIA AS THE VENUE ONLY HAS A BUS THAT GOES TO THE REMOTE LOCATION ONCE A DAY. NO OTHER TRANSPORTATION IS AVAILABLE.  TRAVELER WILL ALSO SPEND THE NIGHT IN ZURICH ON 9/28 TO CATCH AN EARLY FLIGHT BACK TO US.  DUE TO THE TIMEFRAME OF THE WORKSHOP AND REMOTE LOCATION, TRAVELER WILL NOT LEAVE IN TIME TO MAKE A FLIGHT ON 9/28.  HOTEL TAX EXEMPTIONS DO NOT APPLY TO THIS FOREIGN TRAVEL.</t>
  </si>
  <si>
    <t>[OTHER], , AUT</t>
  </si>
  <si>
    <t>OROBOROS INSTRUMENTS</t>
  </si>
  <si>
    <t>TARASKA, JUSTIN W</t>
  </si>
  <si>
    <t>?¿¿THIS TRAVEL IS NOT A CONFERENCE BECAUSE IT MEETS THE FOLLOWING MISSION EXEMPTION: SCIENTIFIC MEETINGS WITH A SPECIFIC INVESTIGATOR OR TEAM REGARDING A SPECIFIC AREA OF SCIENTIFIC INQUIRY, OR PUBLIC HEALTH NEED."  TRAVELER WILL PRESENT A SEMINAR REGARDING ?¿¿IMAGING THE NANO-SCALE STRUCTURE OF THE PLASMA MEMBRANE WITH EM AND SUPER-RESOLUTION FLUORESCENCE?¿¿ AT THE UNIVERSITY OF TEXAS AT AUSTIN DEPARTMENT OF NEUROSCIENCE ON APRIL 8, 2019.  TRAVELER WILL ARRIVE THE AFTERNOON BEFORE THE SEMINAR, AND DEPART THE MORNING AFTER MAKING THE TOTAL TRIP FROM 4/7-9/19.  THE SPONSOR WILL PROVIDE AIRFARE, LODGING, AND SOME MEALS.  THE NIH WILL COVER REMAINING TRAVEL EXPENSES INCLUDING GROUND TRANSPORTATION AND REMAINING MIE.  TRAVELER WILL TAKE A TAXI ROUND TRIP FROM RESIDENCE TO AIRPORT AND FROM AIRPORT TO LODGING.  LODGING IS ON CAMPUS AND WITHIN WALKING DISTANCE TO THE MEETING SITE SO THERE WILL BE NO ASSOCIATED DAILY TRAVEL COSTS.   FLIGHTS INFORMATION AND DOCUMENTS WILL BE UPLOADED WHEN AVAILABLE FROM THE SPONSOR.</t>
  </si>
  <si>
    <t>UNIVERSITY OF TEXAS AT AUSTIN</t>
  </si>
  <si>
    <t>THIS TRAVEL IS NOT A CONFERENCE BECAUSE IT MEETS THE FOLLOWING MISSION EXEMPTION: SCIENTIFIC MEETINGS WITH A SPECIFIC INVESTIGATOR OR TEAM REGARDING A SPECIFIC AREA OF SCIENTIFIC INQUIRY, OR PUBLIC HEALTH NEED.  
DR. JUSTIN TARASKA WILL LECTURE ON TIRF MICROSCOPY AT THE ADVANCED QUANTITATIVE LIGHT MICROSCOPY COURSE HELD AT THE MARINE BIOLOGICAL LAB IN WOODS HOLE, MA FROM MAY 6-7, 2019.   TRAVELER WILL ARRIVE THE DAY BEFORE THE COURSE STARTS, MAKING THE TOTAL TRAVEL FROM 5/5-7/19.  SPONSOR WILL PROVIDE AIRFARE, LODGING, SOME GROUND TRANSPORTATION AND SOME MEALS.?? NIH WILL PAY FOR ALL OTHER ASSOCIATED TRAVEL COSTS, INCLUDING GROUND TRANSPORTATION. ??TRAVELER WILL TAKE TAXIS ROUND TRIP FROM RESIDENCE TO AIRPORT AND FROM AIRPORT TO LODGING.  LODGING IS AT THE MEETING SITE, SO THERE ARE NO ASSOCIATED DAILY TRAVEL COSTS.</t>
  </si>
  <si>
    <t>THIS TRAVEL IS NOT A CONFERENCE
BECAUSE IT MEETS THE FOLLOWING MISSION EXEMPTION:SCIENTIFIC MEETINGS WITH A SPECIFIC INVESTIGATOR OR TEAM REGARDING A SPECIFIC AREA OF
SCIENTIFIC INQUIRY, OR PUBLIC HEALTH NEED.
TRAVELER WILL PRESENT A SEMINAR REGARDING "IMAGING THE NANO-SCALE STRUCTURE OF THE PLASMA MEMBRANE WITH EM AND SUPER-RESOLUTION FLUORESCENCE" AT THE UNIVERSITY OF COLORADO ANSCHUTZ MEDICAL CAMPUS, NEUROSCIENCE GRADUATE PROGRAM IN AURORA, COLORADO ON MAY 21, 2019.?? ??SPONSOR WILL PROVIDE AIRFARE, LODGING, AND SOME MEALS.?? NIH WILL PAY FOR ALL OTHER ASSOCIATED TRAVEL COSTS, INCLUDING GROUND TRANSPORTATION AND REMAINING M&amp;IE.  TRAVELER WILL ARRIVE THE NIGHT BEFORE THE MEETING, AND LEAVE THE DAY AFTER, MAKING THE TOTAL TRAVEL DATES FROM 5/20-22/19.  TRAVELER WILL TAKE A TAXI ROUND TRIP BETWEEN RESIDENCE AND AIRPORT, AND AIRPORT TO LODGING.  TRAVELER WILL TAKE A TAXI BETWEEN LODGING AND MEETING SITE.  ***HOTEL AND AIRFARE WILL BE UPLOADED TO CGE WHEN AVAILABLE FROM SPONSOR***</t>
  </si>
  <si>
    <t>TRAVELER WILL SPEAK AT THE 2019 CROUCHER SUMMER COURSE, "FRONTIER IN CELLULAR BIOLOGY" AT THE CHINESE UNIVERSITY OF HONG KONG, IN HONG KONG HELD FROM 7/1-5/19.  TRAVELER WILL ARRIVE THE DAY BEFORE THE CONFERENCE AND LEAVE THE NEXT MORNING, MAKING THE TOTAL TRIP LENGTH FROM 6/30-7/6/19. THE SPONSOR WILL COVER AIRFARE, LODGING, SOME GROUND TRANSPORTATION AND SOME MEALS. TRAVELER WILL TAKE A TAXI ROUND TRIP FROM RESIDENCE TO AIRPORT, AND FROM THE AIRPORT TO LODGING.  ACCOMMODATIONS ARE AT THE MEETING SITE, SO THERE WILL BE NO ASSOCIATED DAILY TRAVEL COSTS. THERE IS NO REGISTRATION FEE FOR INVITED SPEAKERS. A VISA IS NOT REQUIRED FOR THIS TRAVEL.</t>
  </si>
  <si>
    <t>CROUCHER FOUNDATION</t>
  </si>
  <si>
    <t xml:space="preserve">TARTAKOVSKY, MICHAEL </t>
  </si>
  <si>
    <t>TO ATTEND THE REPORT ANNUAL MEETING IN MANILA, PHILIPPINES, AND THE TB STEERING COMMITTEE MEETING IN CHISINAU, MOLDOVA.</t>
  </si>
  <si>
    <t>MANILA, , PHL</t>
  </si>
  <si>
    <t>SUPERVISORY COMPUTER SPEC</t>
  </si>
  <si>
    <t>09/15/2019 -09/26/2019</t>
  </si>
  <si>
    <t>TAUBENBERGER, JEFFERY K</t>
  </si>
  <si>
    <t>DR. JEFFERY TAUBENBERGER RECEIVED AN INVITATION FROM DR. ELAINE I. TUOMANEN TO SPEAK/PRESENT/PARTICIPATE IN THE CHILDREN'S INFECTION DEFENSE CENTER SEMINAR SERIES AT ST. JUDE CHILDREN'S RESEARCH HOSPITAL ON APRIL 8, IN MEMPHIS, TN. ST. JUDE CHILDREN'S RESEARCH HOSPITAL WILL COVER FLIGHT, LODGING, MEALS, AND OTHER TRAVEL RELATED EXPENSES ASSOCIATED WITH THIS TRAVEL, SEE ATTACHED INVITATION LETTER AND OFFICIAL DUTY ACTIVITY APPROVAL FOR ADDITIONAL DETAILS.</t>
  </si>
  <si>
    <t>ST JUDE CHILDRENS RESEARCH HOS</t>
  </si>
  <si>
    <t xml:space="preserve">TAYEBI, NAHID </t>
  </si>
  <si>
    <t>TRIP NAME DETAILS (CONT.):  TRAVELER INVITED TO ATTEND THE RECENT ADVANCES IN RARE DISEASES FREQUENTLY MISDIAGNOSED HEREDITARY DISORDERS (FREMIDIS)  MULTIDISCIPLINARY TRANSLATIONAL
RESEARCH AFFECTS GLOBAL CLINICAL IMPACT (RARD 2019) TO BE HELD JUNE 20-22,
2019 IN BOGOTA, COLOMBIA AND TO CHAIR THE HOT TOPICS SESSIONS.  
THE FOLLOWING WILL BE PROVIDED IN-KIND: ROUNDTRIP AIRFARE $1,045.26, THE OUTGOING FLIGHT IS BUSINESS CLASS, THE TICKETS WERE PURCHASED BEFORE THE TRAVEL WAS PROCESSED AND THE TICKETS WERE MUCH CHEAPER THAN ECONOMY; TRANSPORTATION WHILE IN COLOMBIA $66.93, 4-NIGHTS LODGING AT $92.60/NIGHT (6/19-22), BREAKFAST &amp; LUNCH 6/20-22, RECEPTION 6/19 AND NETWORKING DINNERS 6/20-22. THERE IS NO REGISTRATION FEE.  OTHER INVITED GUESTS ARE RECEIVING SIMILAR BENEFITS. COST COMPARISON WAS NOT COMPLETED AS OMEGA WAS NOT USED FOR AIRFARE AND LODGING. BOTH AIRFARE AND LODGING WERE ARRANGED AND PROVIDED IN-KIND. NHGRI PAYS ALL OTHER EXPENSES FOR THIS TRAVEL: TRANSPORTATION FROM RESIDENCE TO AIRPORT AND AIRPORT TO RESIDENCE $61.35 EACH WAY, MISC. EXPENSE-$200 ADDED FOR UNFORESEEN ISSUES THAT MAY OCCUR. HOTEL TAX EXEMPTION DOES NOT APPLY TO THIS FOREIGN TRAVEL. TRAVELER WILL NOT REQUEST REIMBURSEMENT FOR WI-FI DURING TRAVEL. NO GFE REQUESTED. TRAVELER HAS NOT AND WILL NOT SPEND MORE THAN 45 DAYS IN DESIGNATED HIGH THREAT, HIGH RISK/FACT (FOREIGN AFFAIRS COUNTER THREAT)-MANDATORY COUNTRIES WITHIN THE LAST 365 DAYS.</t>
  </si>
  <si>
    <t>RESEARCH FELLOW  SSF</t>
  </si>
  <si>
    <t xml:space="preserve">TAYLOR, NAOMI </t>
  </si>
  <si>
    <t>DR. TAYLOR IS INVITED TO SPEAK AT A MEMORIAL SYMPOSIUM IN HONOR OF JAMES JAMIESON AT YALE MEDICAL SCHOOL IN NEW HAVEN, CT ON MAY 6, 2019. IN-KIND: AIRFARE, LODGING (NO BREAKFAST), ROUNDTRIP GROUND TRANSPORTATION FROM BRADLEY AIRPORT, AND DINNER ON 5/6.  NO REGISTRATION.  
DR. TAYLOR IS REQUESTING APPROVAL OF ACTUAL SUBSISTENCE FOR SPONSOR IN-KIND LODGING VALUED AT $159 WHICH IS 143% OF THE GOVERNMENT ALLOWANCE OF $111.  THIS PERCENTAGE FALLS WITHIN THE 300% THRESHOLD ALLOWED BY THE FTR.  THE SPONSOR HAS NOTED THAT ALL OTHER NON-FEDERAL PARTICIPANTS WILL BE PROVIDED WITH THE SAME ACCOMMODATIONS.</t>
  </si>
  <si>
    <t>NEW HAVEN COUNTY, CT, US</t>
  </si>
  <si>
    <t>NCI FOREIGN TRAVEL REQUEST NUMBER NCI-RITM0173777
DR. TAYLOR WILL CHAIR THE FONDAZALONE TELETHON SCIENTIFIC COMMITTEE REVIEW SESSION BEING HELD IN MILAN, ITALY ON JUNE 30 - JULY 2, 2019. IN-KIND: AIRFARE, LODGING (NO BREAKFAST), AND MEALS (D 6/30; LD 7/1 AND 7/2). NO REGISTRATION.  AN APPROVED APPENDIX 7 HAS BEEN INCLUDED FOR THE USE OF BUSINESS CLASS TICKETS.</t>
  </si>
  <si>
    <t>FONDAZIONE TELETHON ROME ITALY</t>
  </si>
  <si>
    <t>06/29/2019 -07/03/2019</t>
  </si>
  <si>
    <t>DR. TAYLOR WILL ATTEND THE SCIENTIFIC INTERNATIONAL ADVISORY BOARD MEETING BEING HELD IN PARIS, FRANCE ON SEPTEMBER 16, 2019. IN-KIND: AIRFARE, LODGING (INCLUDES BREAKFAST), AND MEALS (D 9/15; L 9/16). DR. TAYLOR IS DECLINING THE OFFER OF GROUND TRANSPORTATION.  AN APPROVED APPENDIX 7 IS INCLUDED FOR THE USE OF ECONOMY PLUS TICKETS.</t>
  </si>
  <si>
    <t>FRENCH NATIONAL CANCER INSTITU</t>
  </si>
  <si>
    <t>TAYLOR, PAUL A</t>
  </si>
  <si>
    <t>THE EVENTS IN THIS TA FOR THE AFNI BOOTCAMP HAS BEEN APPROVED AS AN EXEMPTION UNDER THE CATEGORY: TO ATTEND SCIENTIFIC MEETINGS BY THE NIMH EXECUTIVE OFFICER ON 2/19/19.
THE EVENTS IN THIS TA FOR OHBM HAVE BEEN APPROVED AS A NON-NIMH HOSTED CONFERENCE OR MEETING BY THE  OFFICE OF FINANCIAL MANAGEMENT ON 1/3/19.
TRAVELER INFO: CELL: 240-330-5696 EMAIL: NEON.TAYLOR@GMAIL.COM
ATTENDANCE AT THE IMT SCHOOL FOR ADVANCE STUDIES LUCCA, AFNI WORKSHOP AND OHBM 2019.</t>
  </si>
  <si>
    <t>THE EVENTS IN THIS TA WERE APPROVED AS AN EXEMPTION UNDER THE CATEGORY: TO ATTEND SCIENTIFIC MEETING BY THE NIMH EXECUTIVE OFFICER ON 7/23/19 FOR EXEMPTIONS FOR PAUL TAYLOR TO ATTEND THE OREGON.
HEALTH &amp; SCIENCE UNIVERSITY
AFNI BOOTCAMP</t>
  </si>
  <si>
    <t>OREGON HEALTH AND SCIENCE UNIV</t>
  </si>
  <si>
    <t>TAYLOR, SCOTT M</t>
  </si>
  <si>
    <t>MR. SCOTT TAYLOR WILL BE ATTENDING THE ANIMAL RESEARCH FACILITIES THIS COMING SEPT 30-OCT 1, 2019 BEING HELD AT THE RENAISSANCE BOSTON WATERFRONT HOTEL IN BOSTON, MA . TRAVELER HAS BEEN INVITED TO GIVE A TALK HIS TALK IS ENTITLED ?¿¿INSECT FACILITY PLANNING: NIH DESIGN REQUIREMENTS MANUAL?¿¿S NEW APPENDIX O?¿¿. REGISTRATION AND LODGING HAVE BEEN WAIVED FOR ALL GUEST SPEAKERS. SPOKE WITH OMEGA AGENT LEAH  DCA $456.60, DULLES $200.60, BWI $213.60.  THE  AIRFARE IS WITHIN THE $100.00 TOLERANCE.  PLEASE CROSS REFERENCE # FUTURE FY AUTHORIZATION TRIP00KQ9F.</t>
  </si>
  <si>
    <t>TEN HAGEN, KELLY G</t>
  </si>
  <si>
    <t>ATTENDING THE AMERICAN SOCIETY FOR BIOCHEMISTRY AND MOLECULAR BIOLOGY ANNUAL MEETING BEING HELD IN ORLANDO, FL FROM APRIL 6-9, 2019. ATTENDING A PRE-COUNCIL MEETING FROM APRIL 4-5, 2019.</t>
  </si>
  <si>
    <t>04/04/2019 -04/09/2019</t>
  </si>
  <si>
    <t xml:space="preserve">THAMBISETTY, MADHAV </t>
  </si>
  <si>
    <t>DR. THAMBISETTY HAS BEEN INVITED TO PRESENT A TALK TITLED ?¿¿FROM MECHANISMS TO MEDICINES: REALIZING THE DREAM OF AN ALZHEIMER'S CURE?¿¿ AT A SYMPOSIUM ON ?¿¿WHAT IS REALLY ALZHEIMER?¿¿S DISEASE??¿¿ AT THE NEW YORK UNIVERSITY MEDICAL CENTER ON APRIL 8, 2019.  THE SPONSOR HAS OFFERED TO PROVIDE IN-KIND AMTRAK ROUND-TRIP TRAIN FARE, LODGING FOR TWO NIGHTS AT A RATE OF $269 PER NIGHT PLUS HOTEL TAX, AND DINNER ON APRIL 7-8, 2019.  THERE IS NOT A REGISTRATION FEE.  THE ODA REQUEST HAS BEEN SUBMITTED AND THE APPROVED REQUEST WILL BE ADDED TO THE AUTHORIZATION ONCE IT IS RECEIVED.  APPROVED ODA REQUEST RECEIVED AND ADDED TO DOCUMENT.
DR. THAMBISETTY IS REQUESTING APPROVAL OF ACTUAL SUBSISTENCE FOR SPONSOR IN-KIND LODGING VALUED AT $269 WHICH IS 106% OF THE GOVERNMENT ALLOWANCE OF $253.  THIS PERCENTAGE FALLS WITHIN THE 300% THRESHOLD ALLOWED BY THE FTR.  THE SPONSOR HAS NOTED THAT ALL OTHER NON-FEDERAL PARTICIPANTS WILL BE PROVIDED WITH THE SAME ACCOMMODATIONS.</t>
  </si>
  <si>
    <t>STAFF CLINICIAN (VP)</t>
  </si>
  <si>
    <t>DR. THAMBISETTY HAS BEEN INVITED TO PRESENT A TALK TITLED ?¿¿COMPARATIVE SERUM METABOLITE SIGNATURES OF METABOLIC SYNDROME IN THE BALTIMORE LONGITUDINAL STUDY OF AGING AND TSURUOKA METABOLOMICS COHORT STUDY?¿¿ AT THE AMED-WORKSHOP ?¿¿PROTEIN AND GLYCAN CODES IN MOLECULAR INTEGRITY AND STRESS RESILIENCE: FROM HEALTH AGING TO DISEASES?¿¿ IN TOKYO, JAPAN ON SEPTEMBER 6-7, 2019.    THE SPONSOR HAS OFFERED TO PROVIDE IN-KIND ROUND-TRIP AIRFARE AND LODGING FROM SEPTEMBER 5-7, 2019 AT A COST OF 13,100 JPY ON THE NIGHTS OF 9/5-6/19, WHICH CONVERTS TO $119.62 USD AND 14,600 JPY FOR THE NIGHT OF 9/7/19, WHICH CONVERTS TO $134.76 USD.  THE SPONSOR IS PROVIDING BUSINESS CLASS ON THE FLIGHTS TO AND FROM TOKYO/NEW YORK.  THIS IS OFFERED TO ALL SPEAKERS.  WHILE IN TOKYO, DR. TORU TAKEBAYASHI HAS INVITED DR. THAMBISETTY TO THE KEIO UNIVERSITY SCHOOL OF MEDICINE, TO DISCUSS THEIR ONGOING COLLABORATION ON METABOLOMICS STUDIES IN THE BLSA AND TSURUOKA COHORTS, TO MEET WITH THE RESEARCH GROUP AND TOUR THE LABORATORY.  DR. TAKEBAYASHI IS NOT OFFERING TO COVER ANY EXPENSES.      
THE ODA REQUEST HAS BEEN APPROVED BY ETHICS AND IS INCLUDED.  TRAVELER IS USING HIS PERSONAL PASSPORT FROM INDIA.  A VISA IS REQUIRED AND WAS OBTAINED BY TRAVELER.  STO APPROVAL REQUIRED FOR SPONSORED IN-KIND BUSINESS CLASS AIRLINE TICKETS.</t>
  </si>
  <si>
    <t>JAPAN AGENCY FOR MEDICAL RESEA</t>
  </si>
  <si>
    <t>THIELE GALETTO, CAROL J</t>
  </si>
  <si>
    <t>DR. THIELE WILL ATTEND CAMP FANTASTIC 2019 UNDER THE MOU/POB PROTOCOL 83-C-0022 IN FRONT ROYAL, VA, ON AUGUST 11-13, 2019. IN-KIND: LODGING AND ALL MEALS.</t>
  </si>
  <si>
    <t>THOMAS, CRAIG J</t>
  </si>
  <si>
    <t>DR. CRAIG THOMAS HAS BEEN INVITED TO PARTICIPATE IN THE STUDENT-INVITED LECTURE SERIES IN THE CHEMISTRY 
DEPARTMENT.</t>
  </si>
  <si>
    <t>DR. CRAIG THOMAS HAS BEEN INVITED TO SPEAK/ATTEND THE PEDIATRIC BRAIN TUMOR FOUNDATION?¿¿S 2019 ?¿¿TRANSLATING DISCOVERIES TO CURE THE KIDS?¿¿ (TD2) MAY 1-2. IN ADDITION, HE WILL THEN ATTEND THE SNO PEDIATRIC NEURO-ONCOLOGY BASIC AND TRANSLATIONAL RESEARCH CONFERENCE MAY 3RD.</t>
  </si>
  <si>
    <t>PEDIATRIC BRAIN TUMOR FOUNDATI</t>
  </si>
  <si>
    <t>THURM, AUDREY E</t>
  </si>
  <si>
    <t>THE EVENTS IN THIS TA WERE APPROVED AS AN EXEMPTION UNDER THE CATEGORY: TO ATTEND SCIENTIFIC MEETINGS BY THE NIMH EXECUTIVE OFFICER ON 3/12/19.
DR. THURM IS INVITED TO ATTEND THE INFANT COGNITION AND BEHAVIOR SFARI WORKSHOP ON NEXT STEPS IN INFANCY RESEARCH AUTISM DURING WHICH SHE WILL DISSEMINAT INFORMATION REGARDING RESEARCH CONDUCTED AT NIH WITHIN NBPS AND GAIN KNOWLEDGE THAT CAN BE USED AT NIH.  
NON-NIMH REQUEST APPROVED 3/12/2019.  TR APPROVED 3/18/2019.  ODA APPROVED 3/13/2019.
SPONSOR PAYS THE FOLLOWING EXPENSES IN KIND:  DINNER ON 4/17/2019 AND BREAKFAST AND LUNCH ON 4/18/2019, LODGING FOR THE NIGHT OF 4/17/2019 AND ROUNDTRIP TRAIN FARE.
AUDREY IS REQUESTING APPROVAL OF ACTUAL SUBSISTENCE FOR SPONSOR IN-KIND LODGING VALUED AT $320 WHICH IS 126% OF THE GOVERNMENT ALLOWANCE OF $253. THIS PERCENTAGE FALLS WITHIN THE 300% THRESHOLD ALLOWED BY THE FTR. THE SPONSOR HAS NOTED THAT ALL OTHER NON-FEDERAL PARTICIPANTS WILL BE PROVIDED WITH THE SAME ACCOMMODATIONS.</t>
  </si>
  <si>
    <t>PSYCHOLOGIST</t>
  </si>
  <si>
    <t>TISDALE, JOHN F</t>
  </si>
  <si>
    <t>THIS TRAVEL IS NOT A CONFERENCE BECAUSE IT MEETS THE FOLLOWING MISSION EXEMPTION: SCIENTIFIC MEETINGS WITH A SPECIFIC INVESTIGATOR OR TEAM REGARDING A SPECIFIC AREA OF SCIENTIFIC INQUIRY, OR PUBLIC HEALTH NEED: DR. JOHN TISDALE WILL BE SPEAKING ON THE BLUEBIRD BIO LENTIVIRAL STUDY AT THE 5TH EDUCATIONAL COURSE OF THE PAEDIATRIC DISEASE WORKING PARTY ON SICKLE CELL DISEASE IN REGENSBURG, GERMANY FROM 5/14/201 TO 5/19/19. HE WILL BE TAKING A NON-DUTY DAY ON 5/18/19. LUNCH IS INCLUDED ON 5/16 AND 5/17. REGISTRATION WAS NOT REQUIRED FOR SPEAKERS AT  THIS MEETING. HTSOS CERTIFICATE INCLUDED IN TRAVEL DOCUMENTS. HOTEL ACCOMMODATIONS ARE WITHIN WALKING DISTANCE FROM THE HOTEL, THEREFORE NO TAXIS WILL BE NEEDED.</t>
  </si>
  <si>
    <t>THIS TRAVEL IS NOT A CONFERENCE BECAUSE IT MEETS THE FOLLOWING MISSION EXCEPTION SCIENTIFIC MEETINGS WITH A SPECIFIC INVESTIGATOR OR TEAM REGARDING A SPECIFIC AREA OF SCIENTIFIC INQUIRY OR PUBLIC HEALTH NEED DR. JOHN TISDALE WILL BE GIVING A TALK AT THE ST. JUDE CHILDREN'S HOSPITAL 2019 BRIAN SORRENTINO MEMORIAL SYMPOSIUM WITH A SPECIAL TRIBUTE TO DEREK PERSONS TAKING PLACE AT ST. JUDE IN MEMPHIS TN JUNE 14TH 2019. ST. JUDE WILL BE SPONSORING ROUNDTRIP AIRFARE, 2 NIGHTS OF HOTEL ACCOMMODATIONS, ROUNDTRIP TRANSPORTATION FROM THE HOTEL TO MEETING ON 6 14 19 AND LUNCH AND DINNER ON 6 14 19. REGISTRATION FEES WERE WAIVED FOR ALL GUEST SPEAKERS.</t>
  </si>
  <si>
    <t>THIS TRAVEL IS NOT A CONFERENCE BECAUSE IT MEETS THE FOLLOWING MISSION EXEMPTION: SCIENTIFIC MEETINGS WITH A SPECIFIC INVESTIGATOR OR TEAM REGARDING A SPECIFIC AREA OF SCIENTIFIC INQUIRY, OR PUBLIC HEALTH NEED: DR. JOHN TISDALE WILL GIVE THE DR. JOSEPH PHILLIPS MEMORIAL HERITAGE LECTURE IN COMBINATION WITH THE INTERNAL MEDICINE GRAND ROUNDS ON THE TOPIC OF GENE THERAPY FOR SICKLE CELL DISEASE AT THE MEHARRY MEDICAL COLLEGE IN NASHVILLE, TN FOR SICKLE CELL MONTH (SEPTEMBER) ON SEPTEMBER 25TH, 2019. THE HOST FROM THE MEHARRY MEDICAL COLLEGE, DR. AGUINAGA, WILL BE PICKING UP DR. TISDALE FROM THE NASHVILLE AIRPORT AS WELL AS DROPPING HIM BACK OFF FOR HIS RETURN FLIGHT. THE MEDICAL COLLEGE WILL BE PROVIDING LUNCH AND DINNER ON 9/24 AND LUNCH ON 9/25 BEFORE HIS GRAND ROUNDS LECTURE.</t>
  </si>
  <si>
    <t>MEHARRY VANDERBILT ALLIANCE</t>
  </si>
  <si>
    <t xml:space="preserve">TJANDRA, NICO </t>
  </si>
  <si>
    <t>TRAVELER WILL LECTURE AT THE EMBO PRACTICAL COURSE ON "STRUCTURE, DYNAMICS AND FUNCTION OF BIOMACROMOLECULES BY SOLUTION NMR" HELD IN MUNICH, GERMANY FROM JULY 26TH THROUGH AUGUST 2, 2019.  THE TITLE OF HIS LECTURE IS "RELAXATION IN NMR."  THE SPONSOR WILL PROVIDE AIRFARE, WAIVE REGISTRATION FOR THE MEETING(WHICH INCLUDES SOME MEALS AND LODGING), AND COVER SOME GROUND TRANSPORTATION IN GERMANY.  THE NIH WILL COVER THE REMAINING COSTS INCLUDING REMAINING MIE AND GROUND TRANSPORTATION.  TRAVELER WILL BE TRAVELING ON AN OFFICIAL PASSPORT, WHICH IS CURRENTLY BEING RENEWED, AND NO VISA IS NECESSARY FOR THIS TRAVEL.  CONFERENCE APPROVAL PENDING IN CAS.  TRAVELER WILL TAKE A TAXI ROUND TRIP FROM RESIDENCE TO AIRPORT.  
 "TRAVELER HAS NOT AND WILL NOT HAVE SPENT MORE THAN 45 DAYS IN DESIGNATED HTSOS/FACT-MANDATORY COUNTRIES WITHIN THE CALENDAR YEAR." TRAVELER COMPLETED HT401 HIGH THREAT SECURITY OVERSEAS SEMINAR ON MAY 1, 2019.</t>
  </si>
  <si>
    <t>TODD, JOSHUA J</t>
  </si>
  <si>
    <t>DR. JOSHUA TODD WAS INVITED TO SPEAK AT THE RYR-1 FOUNDATION SCIENTIFIC MEETING, JUNE 7, 2019.  SPONSOR PAID FOR FLIGHT AND HOTEL ARRANGEMENTS IN-KIND.  NIH WILL PAY FOR TRANSPORTATION, TAV FEE, M AND IE AND GROUND TRANSPORTATION.  HAS LUNCH N THE AGENDA, BUT LUNCH WAS ON THEIR OWN. TRAVEL AUTHORIZATION (TA) IS BEING ENTERED AFTER THE FACT BECAUSE THE TRAVELER MADE THE MISTAKE OF THINKING THAT NOTHING NEEDED TO BE DONE SINCE THE TRIP WAS BEING SPONSORED. IT WAS EXPLAINED TO THE TRAVELER THAT ALL OFFICIAL GOVERNMENT BUSINESS TRIPS MUST HAVE PRIOR APPROVAL, WHETHER TRIP IS SPONSORED OR NOT, BEFORE DEPARTING FOR THE TRIP. THE TRAVELER NOW UNDERSTANDS THE PROCESS AND WILL MAKE SURE THAT THERE IS PRIOR APPROVAL BEFORE GOING ON ANY FUTURE TRIPS FOR THE NIH.</t>
  </si>
  <si>
    <t>RYR1 FOUNDATION</t>
  </si>
  <si>
    <t xml:space="preserve">TOGIAS, ALKIS </t>
  </si>
  <si>
    <t>DR. ALKIS TOGIAS IS TRAVELING TO PALEMO, ITALY FROM MAY 8-12, 2019 TO SPEAK AT THE UNIVERSITY OF PALERMO.  THIS IS A SPONSORED TRAVEL - HE WILL ATTEND THE UNIVERSITY OF PALERMO- SPONSORED SECOND INTERNATIONAL COURSE ON SEVERE ASTHMA AND GIVE A PRESENTATION ENTITLED " INVESTIGATING SEVERE ASTHMA: THE NIH PERSPECTIVE". ODA MEMO WAS APPROVED ON MARCH 20, 2019. HTSOS TRAINING CERTIFICATE IS ATTACHED. MEALS ARE INCLUDED - BREAKFAST ON MAY 10-12, LUNCH ON MAY 9-11 AND DINNER ON MAY 9-11.</t>
  </si>
  <si>
    <t>PALERMO, , ITA</t>
  </si>
  <si>
    <t>CICA CONGRESS DI CICA</t>
  </si>
  <si>
    <t>DR. ALKIS TOGIAS IS TRAVELING TO LISBON, PORTUGAL FORM JUNE 1-5, 2019 TO ATTEND THE EUROPEAN ACADEMY OF ALLERGY CLINICAL IMMUNOLOGY (EAACI), HE WILL BE IN THE AIR ON MAY 31, 2019. THE PURPOSE IS TO GIVE A SCIENTIFIC/PROGRAMMATIC PRESENTATION ENTITLED "NOVEL METHODOLOGIES IN COHORT STUDIES. PROS AND CONS." HE WILL ALSO MODERATE 1-2 SCIENTIFIC SESSIONS. SPONSORED WILL PAY FOR 4 NIGHTS OF LODGING, ONE MEAL (DINNER ON JUNE 1) AND REGISTRATION. HTSOS TRAINING CERTIFICATE IS ATTACHED. ODA MEMO IS ATTACHED AND APPROVED BY THE ETHICS OFFICE ON APRIL 11, 2019.</t>
  </si>
  <si>
    <t>EUROPEAN ACADEMY OF ALLERGY AN</t>
  </si>
  <si>
    <t>05/31/2019 -06/05/2019</t>
  </si>
  <si>
    <t>DR. TOGIAS WAS INVITED AS FACULTY  MEMBER AT THE AMERICAN ACADEMY OF ALLERGY, ASTHMA AND IMMUNOLOGY( AAAAI) 2019 FACULTY DEVELOPMENT PROGRAM IN CHASKA, MN ON AUGUST 15-18, 2019. HIS ROLE WILL BE TO MENTOR PROGRAM PARTICIPANTS IN THE PROCESS OF ORGANIZING SCIENTIFIC IDEAS INTO PROJECTS AND TO GIVE A PRESENTATION WITH INFORMATION REGARDING THE NIH GRANT SYSTEM. THE HOTEL ACCOMMODATIONS PROVIDES BREAKFAST &amp; LUNCH AND THE SPONSOR WILL PROVIDE THREE DINNERS AND ONE AFTERNOON RECEPTION IN-KIND. TRAVELER GETS TO THE MEETING ON THE 15TH IN LATE AFTERNOON. APPROVED ODA MEMO ATTACHED.</t>
  </si>
  <si>
    <t>TOMASI, DARDO G</t>
  </si>
  <si>
    <t>DR. DARDO TOMASI HAS BEEN INVITED TO GIVE A TALK TITLED ?¿¿PHYSICS AND NEUROIMAGING?¿¿ AT THE 10TH STUDENT CONFERENCE ON BIOMEDICAL PHYSICS AT THE UNIVERSIDAD NACIONAL AUTONOMA DE MEXICO (UNAM) FROM JUNE 6-9, 2019 IN MEXICO CITY, MEXICO.  EO APPROVED APRIL 15,2019</t>
  </si>
  <si>
    <t>UNIVERSIDAD AUTONOMA DE LA CIU</t>
  </si>
  <si>
    <t xml:space="preserve">TORABI PARIZI, PARIZAD </t>
  </si>
  <si>
    <t>PARIZAD TORABI-PARIZI, MD WILL BE SPEAKING AT THE CLEVELAND CLINIC SEMINAR SERIES.</t>
  </si>
  <si>
    <t xml:space="preserve">TOYAMA, REIKO </t>
  </si>
  <si>
    <t>TRAVELER WILL HAS BEEN INVITED TO SPEAK AT THE 2019 JAPANESE MEDICAL SOCIETY OF AMERICA (JMSA) NEW YORK LIFE SCIENCE FORUM IN NEW YORK CITY APRIL 19-21, 2019, SPONSOR WILL BE PAYING FOR ALL EXPENSES RELATED TO HER VISIT TO NEW YORK, WHICH WILL BE TRANSPORTATION TO AND FROM RESIDENCE TO MEETING, LODGING,  MEALS, AND GROUND TRANSPORTATION.</t>
  </si>
  <si>
    <t>JAPANESE MEDICAL SOCIETY OF AM</t>
  </si>
  <si>
    <t>04/19/2019 -04/21/2019</t>
  </si>
  <si>
    <t>TRAYNOR, BRYAN J</t>
  </si>
  <si>
    <t>DR. TRAYNOR HAS BEEN INVITED TO PRESENT RESEARCH ENTITLED "GENETIC ARCHITECTURE OF AMYOTROPHIC LATERAL SCLEROSIS AND FRONTOTEMPORAL DEMENTIA". THE TALK WILL TAKE PLACE AT THE DEPARTMENT OF CHEMISTRY, UNIVERSITY AT ALBANY, SUNY, ON TUESDAY, APRIL 16, 2019. THERE IS NO FORMAL AGENDA FOR THIS MEETING. SPONSOR IS PAYING "IN-KIND" FOR RT AIRFARE FROM IAD TO ALBANY INTERNATIONAL AT 229 40 USD, LODGING FOR THE NIGHT OF APRIL 15TH AT 133 USD. SPONSOR HAS NOTED THAT SIMILAR ACCOMMODATIONS ARE BEING PROVIDED TO ALL NON FEDERAL PRESENTERS.  NIH WILL REIMBURSE TRAVELER RT TAXI FROM HOME TO IAD AT 134 18 USD, TAXI FROM ALBANY INTERNATIONAL TO LODGING AT 20 02 USD, TAXI FROM LODGING TO SUNY AT 8 22 USD, TAXI FROM SUNY TO ALBANY AIRPORT AT 19 94 USD, MIE AT 91 50 USD, HAS SIGNED TA AND APPROVED ODA 2019-1560.</t>
  </si>
  <si>
    <t>ATTEND THE JAMA NEUROLOGY EDITORIAL BOARD MEETING IN CHICAGO ON JUNE 17, 2019. TRAVELER IS A MEMBER OF THE BOARD.
SPONSOR TO PAY IN-KIND: ROUNDTRIP AIRFARE, HOTEL ONE NIGHT, LUNCH ON JUNE 17.
ODA REQUEST SUBMITTED 5/8/2019 (2019_1610).
NO FORMAL AGENDA AND NO REGISTRATION FEE FOR THE MTG.</t>
  </si>
  <si>
    <t>06/16/2019 -06/17/2019</t>
  </si>
  <si>
    <t>INVITED TO PARTICIPATE IN THE WORKSHOP ON TRANSLATION OF MURINE DISEASE MODIFERS TO HUMAN DISEASE [THE TRANSLATIONAL CONSORTIUM (ALS)], 
SEPT 5-6, 2019 IN RADNOR, PA.
SPONSOR TO PAY IN-KIND: RT TRAIN FARE, HOTEL, RT TAXI BETWEEN PHILA TRAIN STATION AND MTG SITE, AND ALL MEALS.
TRAVELER IS REQUESTING APPROVAL OF ACTUAL SUBSISTENCE FOR SPONSORED IN-KIND LODGING VALUED AT $179/NIGHT WHICH IS 160% OF THE GOVERNMENT ALLOWANCE OF $112/NIGHT. THIS PERCENTAGE IS WITHIN THE 300% THRESHOLD ALLOWED BY THE FTR. THE SPONSOR HAS NOTED THAT ALL PARTICIPANTS ARE BEING PROVIDED THIS SAME LODGING.
SPONSOR GIVES TOTAL ESTIMATED AMOUNT FOR MEALS. TOTAL IS ABOVE PER DIEM. ALL PARTICIPANTS ARE STAYING AT THE VILLANOVA CONFERENCE CENTER AND BEING PROVIDED THESE MEALS THERE.
NO REGISTRATION FEE.
TRAIN TICKET TK.
8/12/2019: EMAILED SPONSOR AGAIN REQUESTING TRAIN ITINERARY. WILL FOLLOW-UP.</t>
  </si>
  <si>
    <t>RADNOR, PA, US</t>
  </si>
  <si>
    <t>ALS HOPE FOUNDATION</t>
  </si>
  <si>
    <t xml:space="preserve">TRINCHIERI, GIORGIO </t>
  </si>
  <si>
    <t>INVITED COMMITTEE MEMBER: TRAVELER INVITED TO PARTICIPATE IN THE CRI FELLOWSHIP REVIEW COMMITTEE MEETING IN NEW YORK CITY, NY FROM 5/28-29/19.  SPONSOR WILL PROVIDE IN KIND R/T TRAIN, LODGING (5/28/19), MEALS (BREAKFAST, LUNCH AND DINNER) ON 5/29/19 AND GROUND TRANSPORTATION TO AND FROM HOTEL IN NY ($52 EACH WAY). THERE ARE NO REGISTRATION FEES ASSOCIATED WITH THIS MEETING. TRAVELER IS REQUESTING APPROVAL OF ACTUAL SUBSISTENCE FOR SPONSOR IN KIND LODGING VALUED AT $319 WHICH IS 126% OF THE GOVERNMENT ALLOWANCE $253. THIS
PERCENTAGE FALLS WITHIN THE 300% THRESHOLD ALLOWED BY THE FTR. SPONSOR CONFIRMED THAT ALL NON FEDERAL PARTICIPANTS WILL RECEIVE THE SAME ACCOMMODATIONS. NO FEDERAL FUNDS CONFIRMED.  NCI COVERING ALL OTHER EXPENSES.</t>
  </si>
  <si>
    <t>CANCER RESEARCH INSTITUTE NY N</t>
  </si>
  <si>
    <t>TRAVELER WILL BE ON VACATION AT VIA AURELIA, 117.A12 LOCALITA VARIGOTTI 17024, FINALE LIGURE, ITALY (PHONE 39-196-98090).  INVITED TO SPEAK AT THE 3RD INTERNATIONAL CONFERENCE ON CYTOKINE SIGNALING IN CANCER TO BE HELD IN RHODES, GREECE, JUNE 2-7, 2019.  TITLE OF TALK MICROBIOTA AND CANCER THERAPY.  SPONSOR COVERING IN KIND REGISTRATION FEE ($1535.14) WHICH INCLUDES 5 NIGHTS OF LODGING AND MEALS (DINNERS: 6/2-6/19; BREAKFAST 6/3-7/19 AND LUNCHES: 6/3-6/19).  IT IS MORE COST ADVANTAGEOUS TO THE GOVT THAN FLYING HIM HOME AND RETURNING TO GREECE FOR OFFICIAL BUSINESS.  NCI WILL COVER ALL OTHER EXPENSES.</t>
  </si>
  <si>
    <t>6/27-28/19:  INVITED TO PRESENT A SEMINAR AT THE 50TH ANNIVERSARY OF INSTITUTE OF BIOMEDICAL SCIENCES, "GREAT CHALLENGES IN BIOMEDICAL SCIENCES" BEING HELD AT THE UNIVERSITY OF SAO PAULO.  THIS IS AN INTERNAL SYMPOSIUM AND HAS NO REGISTRATION FEE NOR WEBSITE. 
6/29-7/2/19: INVITED TO COLLABORATE AND PRESENT SEMINAR AT THE CANCER METABOLISM RESEARCH GROUP AT THE INSTITUTE OF BIOMEDICAL SCIENCES.  THIS COLLABORATIVE MEETING WILL INVOLVE DISCUSSING CURRENT AND FUTURE COLLABORATIONS AND WILL BE AN EXCELLENT OPPORTUNITY TO ADDRESS RECENT RESULTS OF ONGOING PROJECTS AND ORGANIZE JOINT PUBLICATIONS BETWEEN THE INSTITUTE OF BIOMEDICAL SCIENCES AND NCI.  
SPONSOR PAYING IN KIND: RT AIRFARE, GROUND TRANSPORTATION AND MEALS WHILE IN BRAZIL.  TRAVELER IS STAYING WITH FORMER COLLEAGUE WHO IS EMPLOYED BY THE SPONSOR.  ALL OTHER EXPENSES BEING COVERED BY NCI. NFF VERIFIED IN LETTER OF INVITE.</t>
  </si>
  <si>
    <t>06/27/2019 -07/02/2019</t>
  </si>
  <si>
    <t>INVITED SPEAKER: TRAVELER INVITED TO GIVE LECTURE IN COURSE AT HARVARD MEDICAL SCHOOL, TITLE OF COURSE: "34TH COURSE ON CRITICAL ISSUES IN TUMOR MICROENVIRONMENT", BOSTON, MASSACHUSETTS, 09/17-18/2019. PARTIAL 348 IN KIND TRAVEL, SPONSOR TO COVER AIRFARE (ECONOMY CLASS), LODGING, GROUND TRANSPORTATION TO THE HOTEL, WAIVED REG. FEE ($700), COVERS DINNER ON 9/17 AND BREAKFAST AND LUNCH ON 9/18 IN KIND. NFF VERIFIED BY EMAIL FROM SPONSOR. TRAVELER IS REQUESTING APPROVAL OF ACTUAL SUBSISTENCE FOR SPONSORED IN KIND LODGING VALUED AT $321 WHICH IS 118% OF THE GOVERNMENT ALLOWANCE OF $273. THIS PERCENTAGE FALLS WITHIN THE 300% THRESHOLD ALLOWED BY THE FTR. THE SPONSOR HAS NOTED THAT ALL NON-FEDERAL PARTICIPANTS WILL RECEIVE SIMILAR ACCOMMODATIONS.</t>
  </si>
  <si>
    <t>TRAVELER WILL BE ON VACATION AT VIA AURELIA, 117.A12 LOCALITA VARIGOTTI 17024, FINALE LIGURE, ITALY (PHONE 39-196-98090). SPEAKING: INVITED TO SPEAK AT THE 5TH CRI-CIMT-EATI-AACR INT'L CANCER IMMUNOTHERAPY CONFERENCE, A.K.A. 5TH INT'L CANCER IMMUNOTHERAPY CONFERENCE, TO BE HELD IN PARIS, FRANCE, SEPTEMBER 25-28, 2019. TITLE OF SESSION: "MICROBIOTA IN ONCOIMMUNOLOGY." PARTIAL 348 IN KIND TRAVEL, SPONSOR TO COVER REG. FEE ($1,441.07) INCLUDES LUNCHES 9/26-27 &amp; DINNERS 9/25 &amp; 9/27, AND LODGING IN KIND. NCI TO COVER PARTIAL P/D AND GROUND TRANSPORTATION. MEMO FOR APPROVAL FOR CASH PURCHASE OF AIRFARE ATTACHED. IT IS MORE COST ADVANTAGEOUS TO THE GOVT. THAN FLYING TRAVELER HOME AND RETURNING TO PARIS FOR OFFICIAL BUSINESS. NFF VERIFIED BY EMAIL FROM SPONSOR.  CASH TICKET REQUEST APPROVED BY DONNA SIEGLE, EO, NCI, ON 8/22/19.</t>
  </si>
  <si>
    <t>EUROPEAN ACADEMY OF TUMOR IMMU</t>
  </si>
  <si>
    <t>TSANG, JOHN S</t>
  </si>
  <si>
    <t>SPONSORED TRIPTHE CZI IS LOOKING FOR DR. TSANG'S INPUTS ON THE BROAD AREA OF INFLAMMATION, IN PARTICULAR ON CROSSCUTTING TECHNOLOGY AREAS THAT THE CZI CAN POTENTIALLY CONTRIBUTE TO HELP THE FIELD. THIS WORKSHOP WILL BE AN OPPORTUNITY FOR A RELATIVELY SMALL GROUP OF EXPERTS (~20) TO OPENLY DISCUSS DIVERSE AREAS OF INFLAMMATION WITH THE GOAL OF UNCOVERING SHARED BOTTLENECKS WHERE CZI MAY/MAY NOT HAVE AN OPPORTUNITY TO HELP. IT IS INTENDED AS A CONVERSATION AND BRAINSTORMING SESSION. THE CZI IS HOPING TO COME AWAY WITH A BETTER UNDERSTANDING OF THE FIELD, HOW CZI MIGHT PLAY A ROLE IN THE FUTURE, CRITICAL CHALLENGES THAT THE GROUP FACES, AND TECHNOLOGY THAT WILL HELP UNIFY OR ACCELERATE PROGRESS ACROSS INDICATIONS.</t>
  </si>
  <si>
    <t>SPONSORED TRAVEL
DR. TSANG SERVES ON THE SCIENTIFIC ADVISORY BOARD OF THE HUMAN VACCINES PROJECT (AS AN OFFICIAL, NON-PAYING ACTIVITY) AND THIS IS THE ANNUAL MEETING OF THE PROJECT WHERE THE SAB CONVENES TO HEAR THE LATEST SCIENCE AND FUTURE DIRECTIONS AND TO PROVIDE INPUTS.</t>
  </si>
  <si>
    <t>I WILL BE TRAVELING ON A TRIP TO CAMBRIDGE, UK ( TO GIVE A SEMINAR AND WORK WITH A GRADUATE STUDENT IN THE OXCAM PROGRAM AND PROF. KEN SMITH (MY COLLABORATOR AND CO-SUPERVISOR OF THE OXCAM STUDENT) AT CAMBRIDGE. FLIGHTS WILL BE COVERED BY MY LAB?¿¿S TRAVEL BUDGET AS PROGRAM TRAVEL. AFTER THAT I PLAN TO TAKE A FEW DAYS OF ANNUAL LEAVE 9/9-9/13 TO VISIT MY SISTER AND HER FAMILY IN AMSTERDAM (PERSONAL TRIP ?¿¿ ALL EXPENSES COVERED BY ME PERSONALLY). ON MY RETURN, I NEED TO GO DIRECTLY TO VANCOUVER, CANADA (SPONSORED) FOR A MEETING WHERE I WILL BE GIVING A TALK ?¿¿ MY PLAN IS TO FLY TO DENVER INSTEAD OF BACK TO DC, AND THEN THE SPONSOR WILL COVER THE TRIP FROM DENVER TO VANCOUVER AND THEN VANCOUVER BACK TO DC AFTER THE MEETING. 9/3-9/5 LODGING IS OVER PER DIEM ($278.15) TRAVELER HAS AGREED TO BE REIMBURSED THE PER DIEM RATE OF $255</t>
  </si>
  <si>
    <t>09/02/2019 -09/18/2019</t>
  </si>
  <si>
    <t>SPONSORED TRAVEL:
I WILL PRESENT AT THE ENGLANDER INSTITUTE FOR PRECISION MEDICINE AT WEILL CORNELL MEDICINE/NEW YORK-PRESBYTERIAN HOSPITAL. IT WILL BE A SEMINAR ON SYSTEMS IMMUNOLOGY.SPONSOR PROVIDING IN-KIND LODGING VALUED AT $303.00 WHICH IS 105% OF THE GOVERNMENT LODGING
ALLOWANCE OF $288. THE SPONSOR HAS CONFIRMED THAT ALL OTHER FEDERAL OR NON-FEDERAL PARTICIPANTS
WILL BE PROVIDED WITH THE SAME OR SIMILAR ACCOMMODATIONS.
.</t>
  </si>
  <si>
    <t xml:space="preserve">TUSSIWAND, ROXANE </t>
  </si>
  <si>
    <t>TRIP 1 ?¿¿ INVITED TO SPEAK AT THE 2ND HUMAN AND TRANSLATIONAL IMMUNOLOGY CONFERENCE FROM MAY 29 ?¿¿ JUNE 3, 2019 IN KOS, GREECE. SPONSORED TRAVEL.  INVITED TO DISCUSS COLLABORATIVE RESEARCH WITH DR. SALLUSTO AFTER CONFERENCE ON JUNE 4, 2019 IN KOS, GREECE. 
TRIP 2 ?¿¿ INVITED TO THE FLEMING INSTITUTE TO MEET WITH POST DOCS AND DISCUSS COLLABORATIVE RESEARCH ON JUNE 5, 2019 IN ATHENS, GREECE 
TRIP 3 ?¿¿ INVITED TO SPEAK AT THE 16TH ANNUAL INTERNATIONAL INNATE IMMUNITY CONFERENCE FROM JUNE 7-12, 2019 IN RHODES, GREECE
TRIP 4 ?¿¿ DR. TUSSIWAND WILL BE GOING TO THE UNIVERSITY OF BASEL TO MEET WITH TRAINEES AND RECRUIT FOR POSITIONS FROM JUNE 13-24, 2019</t>
  </si>
  <si>
    <t>05/28/2019 -06/24/2019</t>
  </si>
  <si>
    <t>INVITED TO PRESENT AN ORAL PRESENTATION AT THE ICHEM-2019 MEETING BEING HELD IN SAN FRANCISCO, CA FROM JULY 1-3, 2019. SPONSORED TRAVEL.</t>
  </si>
  <si>
    <t>TRIP 1: INVITED TO THE UNIVERSITY OF ZURICH TO DISCUSS COLLABORATIVE RESEARCH WITH DR. MELANIE GRETER ON SEPTEMBER 6, 2019 IN ZURICH SWITZERLAND.
TRIP 2: INVITED TO PRESENT AT THE 33RD CONFERENCE OF THE EUROPEAN MACROPHAGE AND DENDRITIC CELL SOCIETY (EMDS) ANNUAL MEETING FROM SEPTEMBER 12-14, 2019 IN MARSEILLE, FRANCE.
TRIP 3: DR. TUSSIWAND WILL BE TRAVELLING BACK TO BASEL TO MEET WITH PHD STUDENTS AND FOR A THESIS DEFENSE AT THE UNIVERSITY OF BASEL.</t>
  </si>
  <si>
    <t>09/04/2019 -10/01/2019</t>
  </si>
  <si>
    <t xml:space="preserve">TYCKO, ROBERT </t>
  </si>
  <si>
    <t>INVITED TO PRESENT LECTURE "STRUCTURE OF LOW-COMPLEXITY PROTEIN ASSEMBLIES" AT THE KEYSTONE SYMPOSIUM "BIOMOLECULAR CONDENSATES", SNOWBIRD, UT, APRIL 10-14, 2019.
SPONSOR TO PROVIDE IN-KIND REGISTRATION FEE OF $795 AND INCLUDES BREAKFAST 4/11-4/13. TRAVELER BOOKED LODGING WITH THE CONFERENCE HOTEL ABOVE PER DIEM RATE (AEA MEMO ATTACHED). DR. TYCKO IS REQUESTING APPROVAL OF ACTUAL SUBSISTENCE FOR SPONSORED PERSONAL LODGING VALUED AT $189 WHICH IS 152% OVER THE GOVERNMENT ALLOWANCE OF $125. THIS PERCENTAGE FALLS WITHIN THE 300% THRESHOLD ALLOWED BY THE FTR.  OMEGA CANNOT BOOK RESERVATIONS FOR THE CONFERENCE LODGING SITE.
SPONSOR TO REIMBURSE UP TO $1519 FOR TRAVEL/LODGING EXPENSES (BLANKET WAIVER EXISTS FOR KEYSTONE).</t>
  </si>
  <si>
    <t>SALT LAKE COUNTY, UT, US</t>
  </si>
  <si>
    <t>CHF SOLID STATE NMR BIO SEC</t>
  </si>
  <si>
    <t>INVITED TO PRESENT LECTURE ?¿¿STRUCTURE OF LOW-COMPLEXITY PROTEIN ASSEMBLIES?¿¿ AT THE FASEB SCIENCE RESEARCH CONFERENCE ON PROTEIN AGGREGATION, JUNE 9-14, 2019, SNOWMASS, CO.
REGISTRATION FEE PORTION OF $400 PAID WITH LAB PURCHASE CARD (SUSAN ADEBAYO).
TRAVELER PAID FOR REGISTRATION FEE PORTION WHICH COVERS MEALS ($700) (FROM DINNER 6/9 THRU LUNCH 6/14) AND LODGING ($625) ON HIS CREDIT CARD.
SPONSOR TO REIMBURSE FOR A PORTION OF TRAVEL EXPENSES.  A BLANKET WAIVER EXISTS FOR IN-CASH SPONSOR FUNDING PROVIDED BY FASEB.</t>
  </si>
  <si>
    <t>INVITED TO PRESENT LECTURE ?¿¿INSIGHTS INTO AMYLOID FORMATION FROM SOLID STATE NMR?¿¿ AT THE AMERICAN PEPTIDE SYMPOSIUM (APS), JUNE 24- 27, 2019.
SPONSOR TO PROVIDE REGISTRATION FEE OF $995 IN-KIND AND INCLUDES LUNCH 6/23 AND 6/24 AND DINNER 6/27(TRAVELER ARRIVES 6/24 AT 5:30PM AND DEPARTS 6/27 AT 10:55AM; TRAVELER WILL NOT BE PRESENT FOR MEALS).
ETHICS CLEARANCE ATTACHED.</t>
  </si>
  <si>
    <t>MONTEREY, CA, US</t>
  </si>
  <si>
    <t>AMERICAN PEPTIDE SOCIETY</t>
  </si>
  <si>
    <t>INVITED TO PRESENT LECTURE ?¿¿BIOMOLECULAR STRUCTURAL CONVERSION PROCESSES PROBED WITH DNP-ENHANCED, MILLISECOND TIME-RESOLVED SOLID STATE NMR?¿¿ AT EUROISMAR CONFERENCE, BERLIN, GERMANY, AUGUST 25-30, 2019. ALSO ACT AS CHAIR OF OPENING SESSION ON AUGUST 25 AND CHAIR OF ISMAR COUNCIL MEETING ON AUGUST 27.
SPONSOR TO PROVIDE IN-KIND REGISTRATION FEE WHICH INCLUDES LUNCH 8/25 THRU 8/30.
TRAVELER MADE LODGING RESERVATIONS DIRECTLY BELOW PER DIEM RATE AT THE CAMPUS HOTEL AND DOES NOT INCLUDE BREAKFAST.
APPROVED NON-CONTRACT CARRIER JUSTIFICATION ATTACHED. 
ETHICS CLEARANCE ATTACHED.</t>
  </si>
  <si>
    <t>INTERNATIONAL SOCIETY OF MAGNE</t>
  </si>
  <si>
    <t>08/24/2019 -08/31/2019</t>
  </si>
  <si>
    <t>TYSON, FREDERICK L</t>
  </si>
  <si>
    <t>2019 GORDON RESEARCH CONFERENCE ON CELLULAR AND MOLECULAR MECHANISMS OF TOXICITY 08/11/2019-08/16/2019 PROCTOR ACADEMY, ANDOVER, NH.  TRAVELER FLYING INTO LOGAN, BUS FROM THERE TO VENUE. EFFICIENT SPENDING APPROVED 7/25/2019.  LODGING AND MEALS INCLUDED WITH WAIVED REGISTRATION FEE.  ETHICS LETTERS ATTACHED DATED JULY 24, 2019.</t>
  </si>
  <si>
    <t>GORDON RESEARCH CONFERENCES CL</t>
  </si>
  <si>
    <t>HEALTH SCIENTIST ADMIN(TEH)</t>
  </si>
  <si>
    <t>08/10/2019 -08/16/2019</t>
  </si>
  <si>
    <t xml:space="preserve">UCHIDA, NAOYA </t>
  </si>
  <si>
    <t>THIS TRAVEL IS NOT A CONFERENCE
BECAUSE IT MEETS THE FOLLOWING MISSION EXEMPTION: SCIENTIFIC MEETINGS WITH A SPECIFIC INVESTIGATOR OR TEAM REGARDING A SPECIFIC AREA OF
SCIENTIFIC INQUIRY, OR PUBLIC HEALTH NEED: DR. NAOYA UCHIDA WILL BE ATTENDING THE ST. JUDE CHILDREN'S RESEARCH HOSPITAL COLLABORATIVE RESEARCH CONSORTIUM (CRC) SYMPOSIUM IN MEMPHIS, TN FROM 04/04/2019 - 04/05/2019. THE CRC IS A ONE DAY MEETING OF A GROUP OF RESEARCH PROFESSIONALS IN THE FIELD OF SICKLE CELL DISEASE RESEARCH WHO ARE WORKING ON COLLABORATIVE RESEARCH PROJECTS AND HAVE MONTHLY/QUARTERLY PHONE CALLS TO DISCUSS DATA AND PLAN FUTURE RESEARCH PROJECTS.</t>
  </si>
  <si>
    <t>URV, TIINA K</t>
  </si>
  <si>
    <t>9TH ANNUAL GREAT PLAINS RARE DISEASE SUMMIT   *   MEETING DATES: FRIDAY, MAY 10 - SATURDAY, MAY 11, 2019   *   TRAVEL DATES: THURSDAY, MAY 9 - SATURDAY, MAY 11, 2019   *   SPONSOR WILL PAY FOR FLIGHT, HOTEL, GROUND TRANSPORTATION IN SOUTH DAKOTA, AND MEALS.   *   THERE IS NO REGISTRATION FEE FOR THIS CONFERENCE FOR ANY OF THE ATTENDEES.  HOTEL IS $169 PER NIGHT -SPONSOR IS COVERING IN-KIND FOR ALL INVITED SPEAKERS.  *   THIS TRIP/CONFERENCE HAS BEEN ETHICS, SUPERVISOR, EO, AND HHS APPROVED.</t>
  </si>
  <si>
    <t>HEALTH SCI ADMIN (BEHAV)</t>
  </si>
  <si>
    <t>USDIN, KAREN P</t>
  </si>
  <si>
    <t>5/31-6/1: TRAVEL DAYS.  CONFERENCE BEGINS ON 6/2 THEREFORE LODGING IS NOT AVAILABLE THROUGH THE CONFERENCE UNTIL 6/2.  TRAVELER WILL STAY IN A HOTEL IN PISA THE FIRST NIGHT, OMEGA UNABLE TO BOOK HOTEL.  LODGING IS 101.55% ABOVE THE GOVERNMENT PER DIEM RATE.  TRAVELER IS ONLY REQUESTING REIMBURSEMENT AT THE PER DIEM RATE.  6/2-6/7: TO PRESENT A TALK ENTITLED "BREAKING BAD: MECHANISM OF REPEAT EXPANSION IN THE FRAGILE X-RELATED DISORDERS" AT THE 2019 CAG TRIPLET REPEAT DISORDERS, GORDON RESEARCH CONFERENCE IN BARGA, ITALY.  CONFERENCE ENDS WITH BREAKFAST ON 6/7/2019; TRAVELER WILL STAY AFTER THE CONFERENCE TO COLLABORATE WITH COLLEAGUES ON A POTENTIAL NEW PROJECT (STEP APPROVED ON TRAVEL TOOL).  EARLIEST FLIGHT HOME IS ON SATURDAY HOWEVER THE TRAVELER IS STAYING FOR TWO NON-DUTY DAYS, 6/8-6/9 BEFORE RETURNING HOME ON MONDAY, JUNE 10TH.   TRAVELER WILL STAY IN HOTEL IN PISA JUNE 7-10.  JUNE 7TH LODGING IS 115% ABOVE THE GOVERNMENT PER DIEM RATE.  TRAVELER IS ONLY REQUESTING REIMBURSEMENT AT THE PER DIEM RATE, OMEGA UNABLE TO BOOK HOTEL ROOM.
SPONSOR IS PROVIDING REIMBURSEMENT OF $1,000 TOWARDS THE AIRLINE TICKET AS WELL AS WAIVING THE REGISTRATION FEE OF $1,525.  THE REGISTRATION FEE INCLUDES LODGING AND MEALS DURING THE CONFERENCE.  STO WAIVER NOT NEEDED FOR SPONSOR REIMBURSABLE AMOUNT (GRC CONFERENCES HAVE BLANKET WAIVER).</t>
  </si>
  <si>
    <t>05/31/2019 -06/10/2019</t>
  </si>
  <si>
    <t xml:space="preserve">UZEL, GULBU </t>
  </si>
  <si>
    <t>DR. UZEL HAS BEEN INVITED TO ATTEND A MEETING OF BRISTOL-MYERS SQUIBB AND THE US IMMUNOSCIENCE MEDICAL TEAM, NAMED THE RHEUMATOLOGY COLLABORATIVE INSTITUTE (RCI) 2019 SUMMIT MEETING IN NEWARK, NEW JERSEY FROM APRIL 25 TO 26, 2019.
THIS TRAVEL RECEIVED NIAID APPROVAL ON THE NTPS SITE AND DR. UZEL IS APPROVED TO ATTEND. THE SPONSOR WILL PROVIDE THE FOLLOWING IN-KIND: TRAIN FARE, ONE NIGHT LODGING, DINNER ON 4/25 AND BREAKFAST, LUNCH ON 4/26. THE TRAVELER WILL BE REIMBURSED FOR OTHER TRAVEL RELATED COSTS. NO FEDERAL FUNDS WILL BE USED, AND NO HONORARIUM WILL BE OFFERED. LATE TRAVEL JUSTIFICATION - THE TRAVELER INFORMED THE PLANNER ON MARCH 12, 2019  AND THE PLANNER APOLOGIZES FOR THE LATENESS OF THIS TRAVEL AND REQUESTS YOUR CONSIDERATION WITH ITS REVIEW/APPROVAL. ODA IS PENDING WITH THE OE AND WILL BE PROVIDED WHEN RECEIVED FROM THEIR OFFICE. SPONSOR WILL BE PROVIDING IN-KIND LODGING VALUED AT $188.85 WHICH IS 133.93% OF THE GOVERNMENT LODGING ALLOWANCE OF $141.00 FOR NEWARK, NJ. THIS PERCENTAGE FALLS WITHIN THE 300% THRESHOLD ALLOWED BY THE FEDERAL PER DIEM RATE. THE SPONSOR HAS CONFIRMED THAT ALL OTHER FEDERAL OR NON-FEDERAL PARTICIPANTS WILL BE PROVIDED WITH THE SAME OR SIMILAR ACCOMMODATIONS. NO US FEDERAL FUNDS WILL BE USED, AND NO HONORARIUM WILL BE PROVIDED.</t>
  </si>
  <si>
    <t>BRISTOL MYERS SQUIBB PRINCETON</t>
  </si>
  <si>
    <t xml:space="preserve">VAN DOREMALEN, NEELTJE </t>
  </si>
  <si>
    <t>TRAVELER TO OVERNIGHT IN MISSOULA 6-4 DUE TO AN EARLY FLIGHT 6-5. TRAVELER TO GALVESTON TO PARTICIPATE IN THE COALITION FOR EPIDEMIC PREPAREDNESS INNOVATIONS, CEPI, WORKSHOP TAKING PLACE 6-6. TRAVELER RETURNS HOME 6-7. SPONSOR WILL PROVIDE IN-KIND AIRFARE, LODGING, GROUND TRANSPORT AND SOME MEALS. NO HONORARIUM WILL BE ACCEPTED AND NO FEDERAL FUNDS WILL BE USED FOR EXPENSES. SPONSOR PROVIDING IN-KIND LODGING VALUED AT 250 WHICH IS 91 PERCENT OF THE GOVERNMENT LODGING ALLOWANCE OF 131. SPONSOR HAS CONFIRMED THAT ALL OTHER FEDERAL OR NON-FEDERAL PARTICIPANTS WILL BE PROVIDED WITH THE SAME OR SIMILAR ACCOMMODATIONS. LATE INVITATION -TRAVELER RECEIVED INVITATION FOR SPONSORED TRAVEL 4-23 AND NOTIFIED PLANNER IMMEDIATELY. PLANNER COMMUNICATED WITH SPONSOR FOR DOCUMENTS AND IMMEDIATELY UPON RECEIPT OF PAPERWORK SUBMITTED TA TO IAMB. AWAITING HOTEL CONFIRMATION FROM SPONSOR. WILL UPLOAD AS AVAILABLE.</t>
  </si>
  <si>
    <t>VANPOUILLE, CHRISTOPHE G</t>
  </si>
  <si>
    <t>9/9-15/19:  MOSCOW, RUSSIA; TO ATTEND A COLLABORATION MEETING ON INVESTIGATING THE ANTIVIRAL ACTIVITY OF VARIOUS COMPOUNDS AGAINST PATHOGENS, IN PARTICULAR, AGAINST HIV. ENGELHEARDT INSTITUTE OF MOLECULAR BIOLOGY OF THE RUSSIAN ACADEMY OF SCIENCES.
OWT USED FOR AIRFARE, OWT NOT USED FOR LODGING AS SPONSOR SECURED LODGINGS IN KIND. LODGING IN MOSCOW, RUSSIA COVERS BY ENGELHARDT INSTITUTE OF MOLECULAR BIOLOGY OF THE RUSSIAN ACADEMY OF SCIENCES.  NICHD WILL BE FUNDING THE AIRFARE, MEALS AND GROUND TRANSPORTATION.</t>
  </si>
  <si>
    <t xml:space="preserve">VARTICOVSKI, LYUBA </t>
  </si>
  <si>
    <t>DR. VARTICOVSKI IS AN INVITED SPEAKER AT THE 7TH BUDAPEST CALCIFICATION MEETING 2019 WHICH WILL BE HELD AT THE RESEARCH CENTER FOR NATURAL SCIENCES IN BUDAPEST, HUNGARY DURING SEPT. 15-17, 2019. THERE IS NO REGISTRATION FEE FOR ATTENDEES.
DR. VARTICOVSKI WILL MEET WITH DR. VARADI OF THE INSTITUTE OF ENZYMOLOGY ON SEPT. 18 TO DISCUSS CURRENT RESEARCH AND FROM 19-23 WILL WORK ON COLLABORATION PROJECT WITH MEMBERS OF THE LAB.
TRAVELER PURCHASED FLIGHT AND WILL NOT BE REIMBURSED.
IN-KIND: LODGING, MEALS, GROUND TRANSPORTATION</t>
  </si>
  <si>
    <t>HUNGARIAN ACADEMY OF SCIENCES</t>
  </si>
  <si>
    <t xml:space="preserve">VEGA-RODRIGUEZ, JOEL </t>
  </si>
  <si>
    <t>TO PRESENT A RESEARCH SEMINAR AT THE DEPARTMENT OF MICROBIOLOGY AND MEDICAL ZOOLOGY OF THE UNIVERSITY OF PUERTO RICO MEDICAL SCIENCES CAMPUS WHERE I WILL MEET WITH THE FACULTY AND STUDENTS (MAY 6-7, 2019). TALK TITLE "TARGETING THE HUMAN FIRBRINOLYTIC SYSTEM TO CONTROL MALARIA TRANSMISSION" ALSO, TO ATTEND THE 2019 CLINICAL RESEARCH SUMMIT FROM THE PUERTO RICO CONSORTIUM FOR CLINICAL INVESTIGATION BEING HELD IN SAN JUAN, PUERTO RICO, ON MAY 8-10, 2019. TALK TITLE "TRANSMISSION-BLOCKING VACCINES: CHALLENGES OF A PROMISING STRATEGY TO CONTROL VECTOR-BORNE DISEASES". I WILL PARTICIPATE AS A SPEAKER PRESENTING THE RESEARCH DONE IN MY LABORATORY AT THE NIH AND THE IMPACT ON CLINICAL RESEARCH. IN ADDITION, NIAID AND THE LABORATORY WILL BENEFIT FROM MY ATTENDANCE BECAUSE IT WILL BE A NEW PLATFORM TO PRESENT THE RESEARCH PERFORMED IN MY LABORATORY TO AN AUDIENCE OF CLINICIANS DOING RESEARCH IN A REGION DEALING WITH TROPICAL INFECTIOUS DISEASES.</t>
  </si>
  <si>
    <t>SAN JUAN AND NAV RES STA, , PR</t>
  </si>
  <si>
    <t>05/05/2019 -05/11/2019</t>
  </si>
  <si>
    <t>VENDITTI, CHARLES P</t>
  </si>
  <si>
    <t>ON THIS SPONSORED DOMESTIC TRAVEL, THE FOLLOWING IS PROVIDED IN-KIND: SPEAKER WAIVED REGISTRATION FEE-$660. REGISTRATION FEE INCLUDES BREAKFASTS (4/7 THRU 4/9) AND LUNCH (4/7). OTHER INVITED ATTENDEES ARE RECEIVING SIMILAR BENEFITS. NHGRI PAYS ALL OTHER EXPENSES. ROUNDTRIP AIRFARE-$368.60 AND FIVE NIGHTS OF LODGING-$199/NIGHT PLUS TAX. TRAVELER IS REQUESTING APPROVAL OF ACTUAL SUBSISTENCE FOR LODGING VALUED AT $199 WHICH IS 105% OF THE GOVERNMENT ALLOWANCE OF $189. OMEGA WAS USED FOR BOTH AIRFARE AND LODGING. PER COST COMPARISON, TRAVELER CHOSE THE FARE WITHIN THE $100 TOLERANCE OUT OF DCA, COMPARED TO IAD-$432 AND BWI-$334. NHGRI PAYS ALL OTHER EXPENSES: ROUNDTRIP TAXI TO/FROM RESIDENCE ESTIMATED-$180; ROUNDTRIP TAXI TO/FROM AIRPORT IN SEATTLE ESTIMATED-$200; BAG FEES-$60 AND MISC. EXPENSE-$40 FOR PHYSICIAN CME'S RELATED TO CURRENT POSITION. TRAVELER IS REQUESTING REIMBURSEMENT OF INTERNET FEES FOR WORK RELATED BUSINESS ESTIMATED-$15/DAY. TRAVELER IS DEPARTING THE MORNING OF 4/10 AS THE ONLY OTHER FLIGHTS AVAILABLE WERE RED-EYE FLIGHTS. WASHINGTON IS NOT A TAX-EXEMPT STATE.</t>
  </si>
  <si>
    <t>PHYSICIAN SCIENTIST</t>
  </si>
  <si>
    <t>CONT. FROM ABOVE.. TALK TITLE: FAMILIAR MEDITERRANEAN FEVER: CLINICAL AND BIOCHEMICAL SPECTRUM. **TRAVELER DEPARTS US 5/11 AND ARRIVES IN ARGENTINA 5/12. ON THIS SPONSORED FOREIGN TRAVEL, THE FOLLOWING WILL BE PROVIDED IN-KIND: ROUNDTRIP AIRFARE-$1,503 AND THREE NIGHTS OF LODGING-$405/NIGHT; ROUNDTRIP GROUND TRANSPORTATION-$120 AND WAIVED REGISTRATION-$280. REGISTRATION INCLUDES THE FOLLOWING MEALS: BREAKFAST, LUNCH AND DINNER ON 5/13; BREAKFAST LUNCH AND DINNER ON 5/14; AND BREAKFAST AND LUNCH ON 5/15. OTHER INVITED GUESTS ARE RECEIVING SIMILAR BENEFITS. COST COMPARISON NOT NEEDED AS OMEGA WAS NOT USED. BOTH AIRFARE AND LODGING WERE ARRANGED AND PROVIDED IN-KIND.  TRAVELER IS REQUESTING APPROVAL OF ACTUAL SUBSISTENCE FOR SPONSOR IN-KIND LODGING VALUED AT $405 WHICH IS 152% OF THE GOVERNMENT ALLOWANCE OF $267.  NHGRI PAYS ALL OTHER EXPENSES FOR THIS TRIP. ROUNDTRIP TAXI TO/FROM RESIDENCE ESTIMATED-$180; BAG FEES-$60; MISC. EXPENSE-$200 FOR UNFORESEEN ISSUES THAT MAY ARISE. TRAVELER IS REQUESTING REIMBURSEMENT FOR INTERNET FEES FOR WORK RELATED COMMUNICATIONS ESTIMATED-$60. HOTEL TAX EXEMPTIONS DO NOT APPLY TO THIS TRAVEL. TRAVEL DEPARTS ARGENTINA 5/15 AND ARRIVES IN US 5/16.</t>
  </si>
  <si>
    <t>FUNDACION PARA EL DIAGNOSTICO</t>
  </si>
  <si>
    <t>05/11/2019 -05/16/2019</t>
  </si>
  <si>
    <t>**TRAVELER DEPARTS US 6/8 AND ARRIVES IN SPAIN 6/9. ON THIS FOREIGN SPONSORED TRAVEL THE FOLLOWING WILL BE PROVIDED IN-KIND:  LODGING FOR FOUR NIGHTS-$128.80/NIGHT AND REGISTRATION FEES-$1,098.43. REGISTRATION INCLUDES THE FOLLOWING MEALS: BREAKFASTS (JUNE 10-13); AND LUNCHES (JUNE 10-12). OTHER INVITED GUESTS ARE RECEIVING SIMILAR BENEFITS.  OMEGA WAS NOT USED FOR LODGING AS THIS WAS ARRANGED AND PROVIDED IN-KIND BY SPONSOR.  NHGRI PAYS ALL OTHER EXPENSES: ROUNDTRIP AIRFARE-$1,146.43.  OMEGA WAS USED TO BOOK AIRFARE AND PER COST COMPARISON, ALL LOCAL AIRPORTS HAVE THE SAME COSTS.  OTHER EXPENSES ADDED: ROUNDTRIP TAXI TO/FROM RESIDENCE ESTIMATED-$180; ROUNDTRIP TAXI TO/FROM AIRPORT IN SPAIN ESTIMATED-$300; BAG FEES-$60; MISC. EXPENSE-$200 FOR UNFORESEEN ISSUES THAT MAY OCCUR. TRAVELER IS REQUESTING REIMBURSEMENT OF INTERNET FEES ESTIMATED-$15/DAY FOR WORK RELATED BUSINESS.  NOTE: GALA DINNER IS NOT PROVIDED IN-KIND AND TRAVEL WILL PAY FOR THIS MEAL. HOTEL TAX EXEMPTIONS DO NOT APPLY TO THIS FOREIGN TRAVEL.</t>
  </si>
  <si>
    <t>06/08/2019 -06/13/2019</t>
  </si>
  <si>
    <t>VIA, LAURA E</t>
  </si>
  <si>
    <t>DR. VIA WILL TRAVEL ON SEVERAL LEGS. 1. THE FIRST LEG IS FROM MAY 18 TO 19 WILL TAKE PLACE IN BEIJING TO MEET WITH THE NIH OGR REP AT THE CHINESE EMBASSY. 2. MAY 19 TO 20 FOR THE PREDICTTB CLINICAL STUDY TO MEET IN ZHENGZHOU AT THE HENAN CHEST HOSPITAL WITH DR. XING, TB LEAD IN THE PROVINCE. 3. MAY 22 TO 25 IS FOR THE ANNUAL PREDICTTB MEETING IN SHANGHAI. DR. VIA WILL GIVE UPDATES ON THE ONGOING PROJECT. PROTOCOL NUMBER IS 16-I-N133. 4. DR. VIA WILL VISIT, FOR PREDICTTB, THE VARIOUS CLINICAL SITES. THEY ARE KAIFENG, XINMI, ZHONGMU, HENAN, AND XINXIANG. THE ODA HAS BEEN SUBMITTED. A PORTION OF THE TRAVEL IS TO BE SPONSORED. THE TRAVEL WAS ADDED TO NTPS. THE SPONSOR, FNIH, HAS CONFIRMED THAT ALL OTHER FEDERAL OR NON-FEDERAL PARTICIPANTS WILL BE PROVIDED WITH THE SAME OR SIMILAR ACCOMMODATIONS. NO US FEDERAL FUNDS WILL BE USED AND NO HONORARIUM WILL BE PROVIDED. PUBLIC TRANSIT AND OR A CASH TICKET WILL BE USED FOR IN COUNTRY TRAVEL. A MEMO WAS SUBMITTED FOR THE CASH TICKET. FNIH IS COVERING LODGING IN-KIND MAY 22 TO 26. LUNCH AND DINNER WILL BE PROVIDED MAY 23. BREAKFAST, LUNCH AND DINNER ON MAY 24 AND LUNCH PROVIDED ON MAY 25. ALSO INCLUDED IS RT GROUND TRANSPORT FROM PVG AIRPORT AND IN SHANGHAI. ONCE TRAVELER PROVIDES HOTEL CONFIRMATION FOR DAYS THAT ARE NOT SPONSORED NOR STAYING AT THE EMBASSY THESE WILL BE UPLOADED INTO CGE.</t>
  </si>
  <si>
    <t>05/17/2019 -05/30/2019</t>
  </si>
  <si>
    <t>TRAVELER WAS INVITED TO ATTEND THE BMGF 5TH ANNUAL MEETING OF THE COLLABORATION FOR TB VACCINE DISCOVERY ON JUNE 18 TO JUNE 20 IN SEATTLE, WA. CTVD IS AN INTERNATIONAL NETWORK OF SCIENTISTS AND EXPERTS DEDICATED TO FOSTERING INNOVATION, COOPERATION, AND COLLABORATION IN THE UP-STREAM TB VACCINE DISCOVERY SPACE. IT HAS BEEN SUBMITTED IN NTPS. THE TRAVEL IS SPONSORED. AN ODA HAS BEEN SUBMITTED. THE SPONSOR HAS CONFIRMED THAT IN COMPLIANCE WITH FEDERAL REGULATION, THERE WILL BE NO US FEDERAL FUNDS USED AND NO HONORARIUM OR OTHER COMPENSATION PROVIDED TO ANY PARTICIPANT AND NO MONETARY REIMBURSEMENT WILL BE MADE DIRECTLY TO THE TRAVELER IN ACCORDANCE WITH THE FEDERAL GUIDELINES. AS OF APRIL 18 CONFERENCE IS NOT IN CGE. THE SPONSOR IS COVERING IN-KIND LODGING, AIRFARE, OCCASIONAL MEALS FROM JUNE 18 TO 20. BREAKFAST AND LUNCH PROVIDED ON JUNE 18. B, L AND D ON JUNE 19. B AND L ON JUNE 20. ADDITIONAL EXCEPTIONS ARE OCCASIONAL MEALS AND REQUESTING POV FOR THE RT FOR WDC AIRPORT. TAXIS ARE ALSO REQUESTED IN CASE THE TRAVELER DOES NOT USE POV. THE LINE ITEM FOR THE INTERNET CONNECTION FEE WAS REQUESTED IN CASE THE TRAVEL USES THE WIFI SERVICE ON THE PLANE. SPONSOR WILL BE PROVIDING IN-KIND LODGING VALUED AT USD 265 WHICH IS 103 PERCENT OF THE GOVERNMENT LODGING ALLOWANCE OF USD 257 FOR SEATTLE, WA. THIS PERCENTAGE FALLS WITHIN THE 300 PERCENT THRESHOLD ALLOWED BY THE FEDERAL PER DIEM RATE. THE SPONSOR HAS CONFIRMED THAT ALL OTHER FEDERAL OR NON-FEDERAL PARTICIPANTS WILL BE PROVIDED WITH THE SAME OR SIMILAR ACCOMMODATIONS. NO US FEDERAL FUNDS WILL BE USED AND NO HONORARIUM WILL BE PROVIDED.</t>
  </si>
  <si>
    <t>VIBOUD, CECILE G</t>
  </si>
  <si>
    <t>TRAVELER WAS INVITED TO PARTICIPATE IN A 2 DAY MEETING ON "EXTENDING THE CURE: INDIVIDUAL BEHAVIOR AND PUBLIC HEALTH", ON MAY 13-14, 2019 IN PRINCETON UNIVERSITY, PRINCETON, NJ.</t>
  </si>
  <si>
    <t>TRAVELER WAS INVITED TO A MODELING MEETING FOR THE BIRD PROJECT, FOCUSED ON GLOBAL DISEASE BURDEN OF RESPIRATORY SYNCYTIAL VIRUS (RSV), JUNE 3-6, 2019 IN UTRECHT, NETHERLANDS.  TRAVELER IS ALSO A SCIENTIFIC ADVISOR TO THE PROJECT. THE TRAVELER WILL ALSO ATTEND A MEETING ON JUNE 7TH TO DISCUSS AND WORK OUT THE METHODOLOGICAL ISSUES IN THE BIRD PROJECT.</t>
  </si>
  <si>
    <t>OPENHEALTH</t>
  </si>
  <si>
    <t>06/01/2019 -06/08/2019</t>
  </si>
  <si>
    <t>TRAVELER WILL ATTEND A SEATTLE FLU ADVISORY COMMITTEE MEETING IN SEATTLE, WA, JULY 22, 2019.  TRAVELER IS AN ADVISOR FOR THE COMMITTEE AND THIS IS A COMPREHENSIVE STUDY OF THE EPIDEMIOLOGY, GENOMICS AND TRANSMISSION DYNAMICS OF INFLUENZA IN THE GREATER SEATTLE AREA.</t>
  </si>
  <si>
    <t>GATES VENTURES</t>
  </si>
  <si>
    <t>VOLLINGER, ROBERT E</t>
  </si>
  <si>
    <t>DR. VOLLINGER IS INVITED TO SPEAK AT THE 2019 NATIONAL CONFERENCE ON TOBACCO OR HEALTH BEING HELD IN MINNEAPOLIS, MN ON AUGUST 27-29, 2019.  DR. VOLLINGER WILL ALSO ATTEND A LESSONS LEARNED FROM SMOKE FREE PUBLIC HOUSING ON AUGUST 26, 2019.  IN-KIND:  REGISTRATION (NO MEALS).</t>
  </si>
  <si>
    <t>PUBLIC HEALTH ADVISOR</t>
  </si>
  <si>
    <t>WADE, PAUL A</t>
  </si>
  <si>
    <t>DR. WADE HAS BEEN INVITED BY THE UNIVERSITY OF KANSAS (UK) TO ATTEND AND PRESENT AT THE KANSAS UNIVERSITY MOLECULAR BIOSCIENCES GRADUATE STUDENT SYMPOSIUM.  HIS TALK IS ENTITLED 
PIONEER TRANSCRIPTION FACTORS RECRUIT CHROMATIN REMODELERS TO ALTER LOCAL CHROMATIN ARCHITECTURE. UK WILL SPONSOR IN KIND AIRFARE, GROUND TRANSPORTATION, LODGING AND SOME MEALS. DR. WADE IS REQUESTING APPROVAL OF ACTUAL SUBSISTENCE FOR SPONSOR IN-KIND LODGING VALUED AT $117.00 WHICH IS 124 PERCENT OF THE GOVERNMENT ALLOWANCE OF $94.00.  THIS PERCENTAGE FALLS WITHIN THE 300 PERCENT THRESHOLD ALLOWED BY THE FTR.  THE SPONSOR HAS NOTED THAT ALL OTHER NON-FEDERAL PARTICIPANTS WILL BE PROVIDED WITH THE SAME ACCOMMODATIONS. HHS CONFERENCE TRAVEL (ATTACH G) APPROVAL OBTAINED ON 06/27/2019. ETHICS APPROVAL OBTAINED ON 5/6/19. BOTH ARE INCLUDED IN THE SCANNED DOCUMENTS PORTION OF THIS AUTHORIZATION.</t>
  </si>
  <si>
    <t>LAWRENCE, KS, US</t>
  </si>
  <si>
    <t>UNIVERSITY OF KANSAS AT LAWREN</t>
  </si>
  <si>
    <t xml:space="preserve">WAIDYANATHA, SURAMYA </t>
  </si>
  <si>
    <t>DR. SURAMYA WAIDYANATHA WILL BE PARTICIPATING IN A PANEL DISCUSSION AT THE INTERNATIONAL CONFERENCE ON THE STUDY OF BOTANICALS AT THE UNIVERSITY OF MISSISSIPPI, OXFORD, MS ON APRIL 8-11, 2019.  TRAVEL DATES:  APRIL 7 AND 12, 2019. THE SPONSOR, THE UNIVERSITY OF MISSISSIPPI, WILL COVER THE REGISTRATION FEE IN THE AMOUNT OF $600.00 ONLY.  LODGING WAS NOT BOOKED THROUGH OMEGA BECAUSE THEY SHOWED NO AVAILABILITY AT HOTEL SO TRAVELER CALLED DIRECTLY AND WAS ABLE TO BOOK A ROOM AT PER DIEM RATE. EFFICIENT SPENDING WAS APPROVED ON 2/21 AND ETHICS APPROVED ON 3/13.  ALL APPROVALS HAVE BEEN UPLOADED IN THE SCANNED DOCUMENTS PORTION OF THIS AUTHORIZATION. MISSISSIPPI IS NOT A TAX EXEMPT STATE.</t>
  </si>
  <si>
    <t>OXFORD, MS, US</t>
  </si>
  <si>
    <t>UNIVERSITY OF MISSISSIPPI AT U</t>
  </si>
  <si>
    <t>CHEMIST</t>
  </si>
  <si>
    <t>WAITE, MELISSA R</t>
  </si>
  <si>
    <t>SPONSORED TRAVEL TO BOSTON, MA FROM APRIL 8-10, 2019. ALL EXPENSES COVERED</t>
  </si>
  <si>
    <t>PHYSICAL THERAPIST</t>
  </si>
  <si>
    <t>WALTERS, JUDITH R</t>
  </si>
  <si>
    <t>TRAVELER WILL VISIT THE MEDICAL RESEARCH COUNCIL (MRC) BRAIN NETWORK DYNAMICS UNIT (BNDU)  TO PARTICIPATE AS A SUBCOMMITTEE MEMBER IN OXFORD, UNITED KINGDOM FROM JULY 15, 2019 TO JULY 18, 2019. TRAVELER WILL DEPART FROM DC ON 07/12 AND ARRIVE THE NEXT DAY, 07/13 TO THE UK. TRAVELER WILL DEPART ON 07/18 FROM THE UK AND ARRIVE THE SAME DAY TO DC. SPONSOR, MRC, WILL PAY IN-KIND FOR AIRFARE AND LODGING. THE TRAVELER WILL STAY WITH A FAMILY FRIEND IN LONDON, UK ON THE NIGHT OF 07/13 AND DEPART ON 07/14. THE TRAVELER WILL BE LODGING AT THE HAWKWELL HOUSE HOTEL IN OXFORD FROM 07/14 AND CHECK OUT ON 07/18 AT THE RATE OF          243.35USD/NIGHT WHICH IS BELOW THE ALLOWED PER DIEM RATE OF  264USD/NIGHT .  ODA IS APPROVED AND ATTACHED. CONFIRMED WITH THE SPONSOR THAT NO HONORARIUM WILL BE GIVEN AND NO FEDERAL FUNDS WILL BE USED TO SUPPORT THIS TRAVEL. TRAVEL IS STE APPROVED IN SPARC AND APPROVED BY DR. LORNA ROLE.</t>
  </si>
  <si>
    <t>07/12/2019 -07/18/2019</t>
  </si>
  <si>
    <t>THE TRAVELER HAS BEEN INVITED TO PARTICIPATE AS A PANELIST IN THE UTSA NEUROSCIENCE INSTITUTE'S, ANNUAL RESEARCH SYMPOSIUM, "BRAIN OSCILLATIONS IN PARKINSON'S DISEASE", AT  THE UNIVERSITY OF TEXAS AT SAN ANTONIO (UTSA) IN SAN ANTONIO, TX ON SEPTEMBER 12, 2019. TRAVELER WILL DEPART FROM DC ON 09/11 AND ARRIVE THE SAME DAY IN SAN ANTONIO, TX. TRAVELER WILL RETURN ON 09/13 FROM AND ARRIVE THE SAME DAY TO DC. SPONSOR, UTSA, WILL PAY IN-KIND FOR AIRFARE AND LODGING. THE TRAVELER WILL STAY AT THE STAYBRIDGE SUITES NW  HOTEL FROM 09/11 TO 09/13 AT THE RATE OF 159USD/NIGHT WHICH IS ABOVE THE GOVERNMENT PER DIEM RATE OF 126USD/NIGHT. TRAVELER  IS REQUESTING APPROVAL OF ACTUAL SUBSISTENCE FOR SPONSOR IN-KIND LODGING VALUED AT 159USD WHICH IS 126 PERCENT OF THE GOVERNMENT ALLOWANCE OF  126USD. THIS PERCENTAGE FALLS WITHIN THE 300 PERCENT THRESHOLD ALLOWED BY THE FTR. THE SPONSOR HAS NOTED THAT ALL OTHER NON-FEDERAL PARTICIPANTS WILL BE PROVIDED WITH THE SAME ACCOMMODATIONS. ODA IS APPROVED AND ATTACHED. CONFIRMED WITH THE SPONSOR THAT NO HONORARIUM WILL BE GIVEN AND NO FEDERAL FUNDS WILL BE USED TO SUPPORT THIS TRAVEL. TRAVEL IS STE APPROVED IN SPARC AND APPROVED BY DR. ROLE.</t>
  </si>
  <si>
    <t>UNIVERSITY OF TEXAS AT SAN ANT</t>
  </si>
  <si>
    <t>WALTERS, KYLIE J</t>
  </si>
  <si>
    <t>DR. WALTERS WILL PRESENT A TALK AND SERVE AS A SESSION CHAIR AT THE UBIQUITIN, AUTOPHAGY AND DISEASE MEETING AT COLD SPRING HARBOR LABORATORY FROM 4/23/19-4/27/19. DR. WALTERS WILL DRIVE TO THE MEETING, WHICH IS MORE ADVANTAGEOUS AS TRAIN, TAXIS, AND PUBLIC TRANSPORTATION WOULD COST APPROX. $358 ($98 TRAIN, $240 TAXIS TO/FROM HOME/TRAIN, AND $20 PUBLIC TRANSIT TO/FROM TRAIN/HOTEL) AND DRIVING WILL BE APPROX. $129.20 FOR MILEAGE AND TOLLS. THE SPONSOR IS COVERING REGISTRATION OF $1515, WHICH INCLUDES LODGING AND MEALS.</t>
  </si>
  <si>
    <t>DR. WALTERS IS A CO-ORGANIZER AND INVITED SPEAKER AT THE EMBO WORKSHOP: THE UBIQUITIN SYSTEM: BIOLOGY, MECHANISMS AND ROLES IN DISEASE FROM 9/13-9/17/19 IN CAVTAT, CROATIA. THE SPONSOR WILL COVER REGISTRATION, LODGING, AND MEALS DURING THE CONFERENCE. FTR# NCI-RITM0184522.</t>
  </si>
  <si>
    <t>CAVTAT, , HRV</t>
  </si>
  <si>
    <t>09/12/2019 -09/17/2019</t>
  </si>
  <si>
    <t xml:space="preserve">WANG, GENE-JACK </t>
  </si>
  <si>
    <t>DR. GENE-JACK WANG IS ATTENDING THE 2019 INTERNATIONAL CONFERENCE ON BRAIN IMAGING AND ADDICTION AT XIDIAN UNIVERSITY FROM JULY 1 ?¿¿ 7, 2019, IN SHAANXI CHINA AND GIVE KEYNOTE SPEECH TITLED ?¿¿BRAIN IMAGING OF ALCOHOL USE DISORDER?¿¿.    HE WILL ALSO GIVE A TALK TITLED ?¿¿BRAIN IMAGING OF OBESITY?¿¿ AT GUILIN UNIVERSITY OF TECHNOLOGY AS PART OF THE 2019 INTERNATIONAL CONFERENCE ON BRAIN IMAGING AND ADDICTION AT XIDIAN UNIVERSITY IN GUILIN SHI, CHINA.  EO APPROVED MAY 23, 2019</t>
  </si>
  <si>
    <t>TO PROVIDE TALK FOR A CONTINUE MEDICAL EDUCATION COURSE AT THE POSITIVE SOBRIETY INSTITUTE, TITLED: ?¿¿FUNCTIONAL NEUROIMAGING OF ADDICTION,?¿¿ IN CHICAGO, IL ON AUGUST 14-15, 2019.  EO APPROVED TRAVEL TO MEETING ON JULY 19, 2019.</t>
  </si>
  <si>
    <t>POSITIVE SOBRIETY INSTITUTE</t>
  </si>
  <si>
    <t>08/14/2019 -08/15/2019</t>
  </si>
  <si>
    <t xml:space="preserve">WANG, HAO-WEI </t>
  </si>
  <si>
    <t>DR. WANG WILL PRESENT ?¿¿MONITORING IMMUNOTHERAPY WITH CAR-T CELLS?¿¿ AT THE INTERNATIONAL SOCIETY FOR LABORATORY HEMATOLOGY IN VANCOUVER, CANADA ON MAY 8-10, 2019. IN-KIND: AIRFARE, LODGING (NO BREAKFAST), AND REGISTRATION (NO MEALS). DR. WANG WILL DEPART FROM DCA, AND RETURN TO BWI AIRPORT ON REDEYE; DR. WANG WILL NOT ACCEPT BANQUET TICKET OFFER FOR 5/10. 
DR. WANG IS REQUESTING APPROVAL OF ACTUAL SUBSISTENCE FOR SPONSOR IN-KIND LODGING VALUED AT $300  WHICH IS 168% OF THE GOVERNMENT ALLOWANCE OF $179.  THIS PERCENTAGE FALLS WITHIN THE 300% THRESHOLD ALLOWED BY THE FTR.  THE SPONSOR HAS NOTED THAT ALL OTHER NON-FEDERAL PARTICIPANTS WILL BE PROVIDED WITH THE SAME ACCOMMODATIONS.</t>
  </si>
  <si>
    <t>DR. WANG WILL PRESENT: MONITORING OF CAR-CELL THERAPY: ASSESSMENT OF TREATMENT EFFECTIVENESS WITH FOCUS ON THE TARGET CELLS, AT THE 24TH CONGRESS OF THE EUROPEAN HEMATOLOGY ASSOCIATION IN AMSTERDAM, NETHERLANDS ON JUNE 13-16, 2019. IN-KIND: AIRFARE, LODGING (INCLUDES B), REGISTRATION, AND MEALS (LD 6/14; L 6/15).
DR. WANG IS REQUESTING APPROVAL OF ACTUAL SUBSISTENCE FOR SPONSOR IN-KIND LODGING VALUED AT $325 WHICH IS 139% OF THE GOVERNMENT ALLOWANCE OF $233.  THIS PERCENTAGE FALLS WITHIN THE 300% THRESHOLD ALLOWED BY THE FTR.  THE SPONSOR HAS NOTED THAT ALL OTHER NON-FEDERAL PARTICIPANTS WILL BE PROVIDED WITH THE SAME ACCOMMODATIONS.</t>
  </si>
  <si>
    <t>EUROPEAN HEMATOLOGY ASSOCIATIO</t>
  </si>
  <si>
    <t>06/13/2019 -06/16/2019</t>
  </si>
  <si>
    <t xml:space="preserve">WANG, JI MING </t>
  </si>
  <si>
    <t>TRAVELER INVITED TO ATTEND A SYMPOSIUM ON CURRENT PROGRESS IN STUDIES OF CANCER AND INFLAMMATION WITH THE TITLE "CHEMOATTRACTANT RECEPTORS IN INFLAMMATION, CANCER AND MICROBIOTA BALANCE: AT THE INSTITUTE OF BIOSCIENCE AND BIOENGINEERING, BEIJING JIAOTONG UNIVERSITY IN BEIJING, CHINA FROM MAY 21ST THROUGH JUNE 2ND.  MEETING WILL BE FOLLOWED BY ROUND TABLE AND PERSON-TO-PERSON DISCUSSION WITH SCIENTISTS OF SAID LABORATORY AND OTHER INVESTIGATORS.  TRAVELER WILL COLLABORATE AND IS ALSO INVITED TO ATTEND AN INFLAMMATION WORKSHOP JOINTLY HELD IN COLLABORATION WITH BEIJING CHEST HOSPITAL AND CAPITAL MEDICAL UNIVERSITY.  SPONSOR WILL PROVIDE R/T AIRFARE (IN KIND), GROUND TRANSPORTATION IN BEIJING (IN KIND) AND LODGING FOR NIGHTS MAY 21 - JUNE 1, 2019 (IN KIND).  NO REGISTRATION FEE IS ASSOCIATED WITH THE SYMPOSIUM OR WORKSHOP.  M&amp;IE WAS REDUCED TO 75% PER DAY DUE TO THE FACT TRAVEL IS CONSIDERED A LONG TERM ASSIGNMENT.  NCI TO COVER ALL OTHER EXPENSES.</t>
  </si>
  <si>
    <t>BEIJING JIAOTONG UNIVERSITY</t>
  </si>
  <si>
    <t>05/20/2019 -06/02/2019</t>
  </si>
  <si>
    <t>WANG, XIN W</t>
  </si>
  <si>
    <t>DR. XIN WANG HAS BEEN INVITED TO GIVE A TALK AT THE CHINESE BIOPHARMACEUTICAL ASSOCIATION (CBA) 24TH ANNUAL CONFERENCE IN GUANGZHOU, CHINA AT THE BAIYUN INTERNATIONAL CONVENTION CENTER FROM JUNE 10-11, 2019. DR. WANG HOTEL STAY WILL BE THE BAIYUN INTERNATIONAL CONVENTION CENTER WHICH IS WHERE THE CONFERENCE IS BEING HELD; THE ADDRESS 1039-1045 BAIYUN SOUTH AVENUE, GUANGZHOU SHI, GUANGDONG SHENG, CHINA 510405. THE SPONSOR NAME DR. CHUANHUA JULIA XING, 1023-1045 BAIYUN S AVE, BAIYUN WENHUA CHANGLANG, BAIYUN QU, GUANGZHOU SHI, GUANGDONG SHENG, CHINA 510405.  THE SPONSOR WILL COVER AIRLINE, HOTEL AND LOCAL GROUND TRANSPORTATION, THE REGISTRATION FEE IS FREE FOR ALL. LHC WILL COVER MEALS AND TAXIS.</t>
  </si>
  <si>
    <t>INVITED TO ATTEND AND GIVE A TALK AT THE 2019 APPLE MEETING BEING HELD IN SAPPORO, HOKKAIDO, JAPAN ON 8/29-31/2019. THEN RECOMMENDED TO ATTEND AND TALK AT THE JOINT MEETING - 8TH INTERNATIONAL ODA MEMORIAL SYMPOSIUM ON 8/28 IN TOKYO. SPONSOR WILL PROVIDE IN-KIND: ROUNDTRIP BUSINESS CLASS TICKET, PROVIDED TO ALL INVITED SPEAKERS, 3 NIGHTS ACCOMMODATIONS IN SAPPORO AND 2 NIGHTS IN TOKYO, REGISTRATION FOR SAPPORO LOCATION, REGISTRATION IS FREE TO TOKYO MEETING.  A BAG L IS PROVIDED. FACULTY D ON 29, GALA D ON THE 30TH, BOTH D PROVIDED IN REGISTRATION. CELL PHONE NUMBER: 301 675-7767. PERSONAL EMAIL: XINWEI5@GMAIL.COM</t>
  </si>
  <si>
    <t>ASIA PACIFIC PRIMARY LIVER CAN</t>
  </si>
  <si>
    <t>NATIONAL CENTER FOR GLOBAL HEA</t>
  </si>
  <si>
    <t>DR. WANG HAS ACCEPTED AN INVITATION TO SPEAK AT THE 12TH AACR CONFERENCE ON 'THE SCIENCE OF CANCER HEALTH DISPARITIES IN RACIAL/ETHNIC MINORITIES AND THE MEDICALLY UNDERSERVED' 09.20.19 - 09.23.19 IN SAN FRANCISCO, CA.  TITLE/DATE OF HIS TALK 'ETHNICITY-RELATED MOLECULAR SUBTYPES OF PRIMARY LIVER CANCER' ON 09.23.19.  SPONSOR PROVIDING IN KIND ROUNDTRIP AIRFARE, 3 NIGHT'S LODGING (BREAKFAST INCLUDED EACH MORNING WITH HOTEL), REGISTRATION FEES WHICH INCLUDES X2  DINNERS ON 09.20.19 AND 09.21.19 WITH X1 LUNCH ON 09.22.19. PLS NOTE, OUTBOUND FLIGHT FROM IAD, RETURN FLIGHT TO BWI (RET FLIGHT DEP CA 2230HRS ARR BWI FOLLOWING MORNING AT 0642HRS)</t>
  </si>
  <si>
    <t xml:space="preserve">WANG, ZHINING </t>
  </si>
  <si>
    <t>INVITED KEYNOTE SPEAKER AT THE ECDP 2019 CONFERENCE IN WARWICK, UNITED KINGDOM, APRIL 10 -14, 2019.  THE SPONSOR HAS NOTED THAT ALL OTHER NON-FEDERAL PARTICIPANTS WILL BE PROVIDED WITH THE SAME ACCOMMODATIONS.   SPONSOR WILL COVER THE FOLLOWING EXPENSES IN - KIND ECONOMY AIRFARE, HOTEL ACCOMMODATIONS AND SOME MEALS WHICH WILL NOT BE ACCEPTED, REGISTRATION WILL BE WAIVED.  THIS CONFERENCE IS PENDING APPROVAL IN THE CTPS SYSTEM.</t>
  </si>
  <si>
    <t>UNIVERSITY OF WARWICK</t>
  </si>
  <si>
    <t>BIOMEDICAL INFORMATICS SPEC</t>
  </si>
  <si>
    <t>INVITED SPEAKER, PRESENTER AT THE TCGA WORKSHOP IN PUNE, INDIA SEPTEMBER 21 - 25, 2019. THERE ARE ADDITIONAL MEETINGS AFTER THE CONFERENCE WITH A SMALLER GROUP TO DISCUSS OTHER UPCOMING PROGRAM INFORMATION AND THIS WOULD LAST UNTIL THE 26TH.  THE SPONSOR HAS NOTED THAT ALL OTHER NON-FEDERAL PARTICIPANTS WILL BE PROVIDED WITH THE SAME ACCOMMODATIONS.  SPONSOR WILL COVER THE FOLLOWING EXPENSES IN_KIND, ECONOMY AIRFARE AND HOTEL ACCOMMODATIONS. THERE IS NO REGISTRATION FEE FOR THIS CONFERENCE. THIS TRIP IS PENDING APPROVAL IN THE CTPS SYSTEM.  NO MEALS WILL BE ACCEPTED.</t>
  </si>
  <si>
    <t>PUNE, , IND</t>
  </si>
  <si>
    <t>INDIAN INSTITUTE OF SCIENCE ED</t>
  </si>
  <si>
    <t>09/19/2019 -09/27/2019</t>
  </si>
  <si>
    <t>WANK, STEPHEN A</t>
  </si>
  <si>
    <t>DR. STEPHEN WANK INVITED TO ATTEND THE NEUROENDOCRINE TUMOR RESEARCH SYMPOSIUM IN CAMBRIDGE, MA FROM MAY 2-3, 2019. AIRFARE, HOTEL, BREAKFAST AND LUNCH (5/2-3/2019) ARE SPONSORED IN-KIND. THERE IS NO REGISTRATION FEE ASSOCIATED WITH THIS MEETING. SPONSOR WILL PROVIDE HOTEL CONFIRMATION. CONFERENCE CURRENTLY NOT LISTED IN CGE AND WILL BE ADDED LATER.</t>
  </si>
  <si>
    <t>WARD, MICHAEL E</t>
  </si>
  <si>
    <t>TRAVELER WILL GIVE A LECTURE AT THE DEPARTMENT OF CELL BIOLOGY SEMINAR SERIES AT THE YALE UNIVERSITY SCHOOL OF MEDICINE IN NEW HAVEN, CT ON MAY 14, 2019. THE LECTURE ENTITLED, CONVERGING MECHANISMS OF FTD AND ALS. TRAVELER WILL DEPART FROM DC AND  ON 5/13 AND ARRIVE THE SAME DAY IN NEW HAVEN, CT. TRAVELER WILL DEPART NEW HAVEN ON 5/15 AND ARRIVE IN DC THE SAME DAY. THE SPONSOR, YALE UNIVERSITY, WILL PAY IN-KIND FOR THE TRAIN TICKET, TWO NIGHTS OF LODGING, M&amp;IE ON 5/14 AND ROUND TRIP  GROUND TRANSPORTATION BETWEEN UNION STATION IN AND THE STUDY HOTEL, BOTH IN NEW HAVEN CT. TRAVELER WILL STAY AT THE STUDY AT YALE HOTEL AT 219USD PER NIGHT WHICH IS OVER THE PER DIEM RATE. TRAVELER IS REQUESTING APPROVAL OF ACTUAL SUBSISTENCE FOR SPONSOR IN-KIND LODGING VALUED AT 219USD WHICH IS 197 PERCENT OF THE GOVERNMENT ALLOWANCE OF 111USD. THIS PERCENTAGE FALLS WITHIN THE 300 PERCENT THRESHOLD ALLOWED BY THE FTR. THE SPONSOR HAS NOTED THAT ALL OTHER NON-FEDERAL PARTICIPANTS WILL BE PROVIDED WITH THE SAME ACCOMMODATIONS. AN ODA IS APPROVED AND ATTACHED. CONFIRMED WITH THE SPONSOR THAT NO HONORARIUM WILL BE GIVEN, AND NO FEDERAL FUNDS WILL BE USED TO SUPPORT THIS TRAVEL. THE TRAVELERS SUPERVISOR, DR. FISCHBECK APPROVED THE TRAVEL AND THE TRIP IS STE APPROVED IN SPARC.</t>
  </si>
  <si>
    <t>TRAVELER WILL ATTEND THE 2019 - GRC: ALS AND RELATED MOTOR NEURON DISEASES: MECHANISMS OF MOTOR NEURON DEGENERATION CONFERENCE IN WEST DOVER, VT FROM 7/21 THROUGH 7/26 AND WILL  PRESENT A TALK ENTITLED, A SURPRISING LINK BETWEEN LYSOSOMAL AND RNA BIOLOGY IN ALS PATHOGENESIS ON 7/22. TRAVELER WILL DEPART DCA ON 7/21 AND ARRIVE BOSTON THEN TRAVEL BY BUS TO WEST DOVER, VT ARRIVING THE SAME DAY. TRAVELER WILL DEPART WEST DOVER, VT ON 7/26 BY BUS TO LOGAN AIRPORT AND ARRIVE AT DCA THE SAME DAY. TRAVELER WILL STAY AT THE MT. SNOW GRAND SUMMIT HOTEL FOR 5 NIGHTS AND LODGING AND MEALS ARE INCLUDED IN THE REGISTRATION FEE OF 1375USD WHICH IS WAIVED FOR SPEAKERS. CONFIRMED WITH THE ORGANIZERS THAT THE LODGING AND M AND IE CAN?¿¿T BE SEPARATED FROM THE REGISTRATION FEE. ACTUALS WILL BE USED TO REMOVE THE COST OF LODGING AS THE PRICE IS COVERED THROUGH THE WAIVED REGISTRATION FEE. GRC IS ONE OF THE SPONSORS THAT HAS A BLANKET WAIVER IN PLACE WITH NIH THEREFORE STO IS NOT REQUIRED. SPONSOR, GRC, WILL REIMBURSE NIH BUT IS NOT ABLE TO PROVIDE AN EXACT REIMBURSEMENT AMOUNT PRIOR TO THE TRAVEL. THE TOTAL AIRFARE IS SHOWN AS SPONSORED CBA AND WILL BE ADJUSTED WHEN THE VOUCHER IS DONE AND THE EXACT AMOUNT OF REIMBURSEMENT IS KNOWN. CONFIRMED WITH SPONSOR THAT NO HONORARIUM WILL BE GIVEN, AND NO FEDERAL FUNDS ARE BEING USED TO SUPPORT THIS TRAVEL. ALL OTHER NON-FEDERAL PARTICIPANTS WILL BE PROVIDED WITH THE SAME ACCOMMODATIONS. NIH WILL COVER ALL EXPENSES NOT COVERED BY THE SPONSOR.  THIS TRAVEL IS NIH APPROVED IN SPARC, BY HIS SUPERVISOR, DR. KENNETH FISCHBECK AND BY ETHICS. AN ODA HAS BEEN SUBMITTED AND APPROVED.</t>
  </si>
  <si>
    <t>WEST DOVER, VT, US</t>
  </si>
  <si>
    <t>GORDON RESEARCH CONFERENCES BE</t>
  </si>
  <si>
    <t>TRAVELER IS INVITED TO SPEAK AT THE DEPARTMENT OF CELL AND MOLECULAR BIOLOGY SEMINAR SERIES AT ST. JUDE CHILDREN?¿¿S HOSPITAL IN MEMPHIS, TN FROM AUGUST 26, 2019 TO AUGUST 27, 2019. HE WILL PRESENT A TALK ENTITLED, CONVERGING MECHANISMS OF FTD AND ALS, AND MEET WITH OTHER FACULTY. TRAVELER WILL DEPART FROM DC ON 8/26 AND ARRIVE THE SAME DAY TO MEMPHIS. TRAVELER WILL DEPART FROM MEMPHIS ON 8/27, ARRIVING THE SAME DAY TO DC. SPONSOR, ST. JUDE?¿¿S CHILDREN?¿¿S RESEARCH HOSPITAL, WILL PAY IN-KIND FOR AIRFARE AND LODGING. TRAVELER WILL STAY AT THE RIVER INN OF HARBOR TOWN AT 171USD PER NIGHT. TRAVELER REQUESTING APPROVAL OF ACTUAL SUBSISTENCE FOR SPONSOR IN-KIND LODGING VALUED AT 171USD WHICH IS 141 PERCENT OF THE GOVERNMENT ALLOWANCE OF 121USD. THIS PERCENTAGE FALLS WITHIN THE 300 PERCENT THRESHOLD ALLOWED BY THE FTR. THE SPONSOR HAS NOTED THAT ALL OTHER NON-FEDERAL PARTICIPANTS WILL BE PROVIDED WITH THE SAME ACCOMMODATIONS. ODA IS APPROVED AND ATTACHED. CONFIRMED WITH THE SPONSOR THAT NO HONORARIUM WILL BE GIVEN AND NO FEDERAL FUNDS ARE BEING USED TO SUPPORT THIS TRAVEL. TRAVEL IS APPROVED BY DR. FISCHBECK AND STE APPROVED IN SPARC.</t>
  </si>
  <si>
    <t>08/26/2019 -08/27/2019</t>
  </si>
  <si>
    <t>DR. WARD IS INVITED TO ATTEND AND SPEAK AT THE APPLIED GENETIC TECHNOLOGIES CORPORATION (AGTC) SCIENTIFIC ADVISORY BOARD MEETING ON SEPTEMBER 4, 2019 IN CAMBRIDGE, MA. THE TITLE OF THE TALK IS "GENETIC MUTATIONS AND THE CENTRAL PATHWAYS UNDERLYING FTD". TRAVELER WILL DEPART DC ON SEPT. 3, 2019 AND FLY TO BOSTON, MA ARRIVING THE SAME DAY. TRAVELER WILL STAY ONE NIGHT AT THE RESIDENCE INN MARRIOTT IN CAMBRIDGE AT THE PER DIEM RATE OF 273USD. THE TRAVELER WILL RETURN TO DC ON 9/4. SPONSOR,  APPLIED GENETIC TECHNOLOGIES CORPORATION (AGTC), CANNOT SUPPORT MAKING IN-KIND TRAVEL ARRANGEMENTS BECAUSE THEY DO NOT HAVE A METHOD TO PAY EXPENSES IN-KIND FOR AIRFARE AND OTHER TRAVEL EXPENSES AND ONLY ABLE TO PAY AND ONLY ABLE TO PAY $600 TOWARDS THE TRAVEL EXPENSES INCLUDING AIRFARE. THE SPONSOR HAS CONFIRMED THAT ALL NON-FEDERAL PARTICIPANTS WILL RECEIVE THE SAME ACCOMMODATIONS, NO FEDERAL FUNDS WILL BE USED TO SUPPORT THIS TRAVEL AND NO HONORARIUM WILL BE GIVEN. STO IS APPROVED AND ATTACHED TO REIMBURSE NIH 600USD FOR TRAVEL EXPENSES. ODA IS APPROVED AND ATTACHED. DR. WARD HAS AN ADVISORY AGREEMENT FOR THIS ACTIVITY APPROVED BY TECH TRANSFER. CONFIRMED WITH THE SPONSOR THAT NO HONORARIUM WILL BE GIVEN AND NO FEDERAL FUNDS WILL BE USED TO SUPPORT THIS TRAVEL. TRAVEL IS APPROVED BY DR. FISCHBECK AND STE APPROVED IN SPARC.</t>
  </si>
  <si>
    <t>APPLIED GENETIC TECHNOLOGIES C</t>
  </si>
  <si>
    <t xml:space="preserve">WASSERMANN, ERIC </t>
  </si>
  <si>
    <t>DR. WASSERMANN HAS BEEN ASKED TO ORGANIZE AND CHAIR A SESSION ON NONINVASIVE STIMULATION.  AND TO MAKE A PRESENTATION TITLED "TARGETING LEARNING NETWORKS WITH TRANSCRANIAL MAGNETIC STIMULATION" AS A PART OF THE BI ANNUAL MEETING OF THE INTERNATIONAL NEUROMODULATION IN SYDNEY/AUSTRALIA FROM MAY 25TH-- MAY 30TH. INS 14TH WORLD CONGRESS WILL PAY FOR HIS LODGING  FROM 05/24/2019-05/31/2019. ALSO SPONSOR WILL PAY $1800 TOWARDS  TO THE AIRFARE (STO APPROVAL REQUESTED). NINDS APPROVED HIS BUSINESS CLASS TICKET DUE TO MORE THAN 14 HOURS LONG FLIGHT ON APPENDIX 8.</t>
  </si>
  <si>
    <t>INTERNATIONAL NEUROMODULATION</t>
  </si>
  <si>
    <t>WATERMAN, CLARE M</t>
  </si>
  <si>
    <t>DR. WATERMAN WILL BE ATTENDING AND GIVEN A TALK ANNUAL SCIENTIFIC RETREAT OF THE PROGRAM IN CELLULAR AND MOLECULAR MEDICINE (PCMM) AT BOSTON CHILDREN'S HOSPITAL AS A MEMBER OF OUR SCIENTIFIC ADVISORY BOARD (SAB). THE RETREAT WILL BE HELD ON SEPTEMBER 15-17, 2019 IN FALMOUTH, MA. DR. WATERMAN WILL BE DRIVING UP EARLY TO FINISH UP COLLABORATIONS WITH PEOPLE IN WOODS HOLE.</t>
  </si>
  <si>
    <t>DR. CALRE WATERMAN WILL BE GIVING AT TALK AT THE UNIVERSITY MUNICH &amp; MAX PLANCK INSTITUTE OF BIOCHEMISTRY SEMINAR SERIES IN MUNICH, GERMANY FROM SEPTEMBER 20-25, 2019. SPONSOR WILL BE PROVIDING AIR FARE, HOTEL, TAXIS, AND SOME MEALS IN-KIND.</t>
  </si>
  <si>
    <t xml:space="preserve">WEIGERT, ROBERTO </t>
  </si>
  <si>
    <t>TRAVELER WILL BE SPEAKING IN THE OBRIEN CENTER WORKSHOP TO BE HELD IN INDIANAPOLIS, INDIANA AT INDIANA UNIVERSITY.  THE EVENT REGISTRATION INCOME WILL COVER IN-KIND ROUND TRIP FLIGHT, HOTEL A TAXI SERVICE FROM INDIANAPOLIS AIRPORT TO THE HOTEL AS WELL AS RETURNING AND MEALS DURING THE WORKSHOP.  TRAVELER REQUESTS APPROVAL OF ACTUARIAL SUBSISTENCE FOR SPONSOR IN KIND LODGING VALUED AT $135 DAILY RATE FOR 2 NIGHTS WHICH IS 108% OF THE GOVERNMENT ALLOWANCE OF $125 THIS PERCENTAGE FALLS WITHIN THE 300% THRESHOLD ALLOWED BY THE FTR.  THE SPONSOR HAS NOTED THAT ALL OTHER NON FEDERAL PARTICIPANTS WILL BE PROVIDED WITH THE SAME ACCOMMODATIONS. REGISTRATION IN THE AMOUNT OF $300 HAS BEEN WAIVED FOR ALL INVITED SPEAKERS.  NCI WILL COVER TAXIS, MEALS DURING TRAVEL, BAGGAGE FEES, AND ANY OTHER TRAVEL EXPENSE THAT MAY INCUR.</t>
  </si>
  <si>
    <t>TRAVELER WILL BE PARTICIPATING IN THE CELL MIGRATION MEETING TITLED PHILLY MOTILITY TO BE HELD IN PHILADELPHIA PENNSYLVANIA ON SATURDAY MAY 4 2019 AT DREXEL UNIVERSITY.  DREXEL UNIVERSITY WILL PROVIDE IN KIND ROUNDTRIP TRAIN TICKET AND TWO NIGHTS LODGING AND MEALS THE DAY OF THE MEETING. TRAVELER REQUESTS APPROVAL OF ACTUARIAL SUBSISTENCE FOR SPONSOR IN KIND LODGING VALUED AT $299 DAILY RATE FOR 2 NIGHTS WHICH IS 166% OF THE GOVERNMENT ALLOWANCE OF  $180  THIS PERCENTAGE FALLS WITHIN THE 300% THRESHOLD ALLOWED BY THE FTR.  THE SPONSOR HAS NOTED THAT ALL OTHER NON FEDERAL PARTICIPANTS WILL BE PROVIDED WITH THE SAME ACCOMMODATIONS. NCI WILL COVER REMAINING MIE, TAXIS AND ANY OTHER TRAVEL EXPENSE THAT MAY INCUR.</t>
  </si>
  <si>
    <t>DREXEL UNIVERSITY</t>
  </si>
  <si>
    <t>05/03/2019 -05/05/2019</t>
  </si>
  <si>
    <t>TRAVELER WILL PARTICIPATE AND WILL BE GIVING A TALK IN THE MEETING CELL DYNAMICS ORGANELLE CYTOSKELETON INTERFACE TO BE HELD AT THE PESTANA PALACE IN LISBON PORTUGAL FROM MAY 19-22 2019.  THE COMPANY OF BIOLOGISTS WILL COVER IN KIND ROUNDTRIP AIRFARE, REGISTRATION FEE THAT INCLUDES 3 NIGHTS LODGING FROM MAY 19-MAY 22  AND MEALS. NCI WILL COVER ONE NIGHT LODGING ON DAY OF ARRIVAL TAXIS PUBLIC TRANSPORT LUGGAGE FEES REMAINING MIE AND ANY OTHER TRAVEL EXPENSE THAT MAY INCUR. TRAVELER ONLY REQUESTING REIMBURSEMENT FOR LODGING UP TO PER DIEM ON 5/18. CTPS APPROVAL ATTACHED.</t>
  </si>
  <si>
    <t>COMPANY OF BIOLOGISTS</t>
  </si>
  <si>
    <t>WEIL, CAROL J</t>
  </si>
  <si>
    <t>DR. WEIL IS INVITED TO BE A PLENARY SPEAKER AT THE 2019 ASSOCIATION FOR THE ACCREDITATION OF HUMAN RESEARCH PROTECTION PROGRAM (AAHRPP) BEING HELD IN NEW ORLEANS, LA ON MAY 21-23, 2019.  IN-KIND AIRFARE, INCLUDES: LODGING (NO BREAKFAST), AND  REGISTRATION (INCLUDES MEALS), AND GROUND TRANSPORTATION IN LA.  DR. WEIL IS REQUESTING APPROVAL OF ACTUAL SUBSISTENCE FOR SPONSOR IN-KIND LODGING VALUED AT $209 WHICH IS 130% OF THE GOVERNMENT ALLOWANCE OF $161.  THIS PERCENTAGE FALLS WITHIN THE 300% THRESHOLD ALLOWED BY THE FTR.  THE SPONSOR HAS NOTED THAT ALL OTHER NON-FEDERAL PARTICIPANTS WILL BE PROVIDED WITH THE SAME ACCOMMODATIONS.</t>
  </si>
  <si>
    <t>WEINMANN, GAIL G</t>
  </si>
  <si>
    <t>DR. WEINMANN HAS BEEN INVITED TO SPEAK AT THE  CHRONIC OBSTRUCTIVE PULMONARY DISEASE CONFERENCE, PUBLIC HEALTH FRANCE  HELD AT THE CENTER OF PARIS, RUE DES SAINTS PERES IN THE QUARTIER LATIN, FRANCE ON JUNE 3 TO 4, 2019. CAS APPROVED. TRAVELER DEPARTING MAY 31 TO ATTEND MEETING ON JUNE 3. JUNE 1 AND JUNE 2 ARE NON DUTY DAYS NO MEALS OR INCIDENTALS WILL BE PROVIDED SINCE TRAVELER RECEIVED .75 MEALS AND INCIDENTAL ON DEPARTURE DATE FRIDAY MAY 31.</t>
  </si>
  <si>
    <t>RENCONTRES DE SANTE PUBLIQUE F</t>
  </si>
  <si>
    <t>05/31/2019 -06/06/2019</t>
  </si>
  <si>
    <t>WEINSTEIN, BRANT M</t>
  </si>
  <si>
    <t>06/12/2019-06/16/2019; SUZHOU, CHINA; DR. WEINSTEIN WILL BE ATTENDING THE 14TH INTERNATIONAL ZEBRAFISH CONFERENCE IN SUZHOU, CHINA.  OWT NOT USED FOR LODGING AS THE CONFERENCE ORGANIZERS HAD ROOM BLOCKS. DR. WEINSTEIN'S REGISTRATION ($590) HAS BEEN WAIVED BY CONFERENCE COORDINATORS WHICH INCLUDES, LUNCHES ON 06/13-15/2019 AND DINNERS ON 06/13-15/2019. TRAVELER IS REQUESTING AEA FOR LODGING AT $165 PER NIGHT, WHICH IS 117% ABOVE THE GOVERNMENT PER DIEM RATE OF $141 PER NIGHT (SEE ATTACHED FORM). TRAVELER WILL TAKE TAXI TO AND FROM RESIDENCE/AIRPORT. THE ORGANIZING COMMITTEE HAS ARRANGED A FREE SHUTTLE BUS BETWEEN THE AIRPORT AND THE VENUE ON ARRIVING DATE AND DEPARTURE DATE. NON- CONTRACT AIRFARE USED FOR FLIGHT FROM CHINA. THE CONTRACT'S FLIGHT SCHEDULE IS INCONSISTENT WITH EXPLICIT POLICIES OF NIH WITH REGARD TO SCHEDULED TRAVEL DURING NORMAL WORKING HOURS (JUSTIFICATION ATTACHED).</t>
  </si>
  <si>
    <t>INTERNATIONAL ZEBRAFISH SOCIET</t>
  </si>
  <si>
    <t>WEIS, CHRISTOPHER P</t>
  </si>
  <si>
    <t>TRAVELER WILL MEET WITH ENVIRONMENTAL PROTECTION AGENCY COLLEAGUES AT THE NATIONAL ENFORCEMENT INVESTIGATIONS CENTER AND TO CONNECT WITH THE USGS WATER LABORATORY AT THE DENVER FEDERAL CENTER ON AUGUST 6, 2019 IN DENVER, CO. TRAVELER HAS ALSO BEEN INVITED TO PARTICIPATE IN THE SKAGGS SCHOOL OF PHARMACY AND PHARMACEUTICAL SCIENCES ANNUAL RESEARCH SYMPOSIUM AND FACULTY RETREAT, GIVE A PRESENTATION ON THE TOPIC OF TOXICOLOGY CAREERS AND WILL BE A PANEL MEMBER OF CAREER SESSION PANEL IN BRECKENRIDGE, CO AUGUST 7-9, 2019.  TRAVEL DATES: AUG 2 &amp;9, 2019. SPONSOR PROVIDING IN-KIND: AIRFARE,  LODGING AND SOME MEALS. NO REGISTRATION FEE. TRAVELER WILL BE STAYING WITH COLLEAGUES ON AUGUST 5, 2019 AND WILL NOT NEED LODGING. LODGING IS WITHIN PER DIEM FOR AUGUST 7-9, 2019.  TRAVELER WILL BE USING POV TO/FROM AIRPORT, IT IS MORE COST ADVANTAGEOUS TO USE POV. CTTS 7/31/2019  AND ATTACHMENT G APPROVED 7/26/2019, ETHICS APPROVAL 7/17/2019. RENTAL CAR MEMO APPROVED 8/1/2019.
AMENDMENT: TRAVEL IS BEING AMENDED BECAUSE SPONSOR DID NOT COVER RENTAL CAR EXPENSE IN-KIND.</t>
  </si>
  <si>
    <t>08/05/2019 -08/10/2019</t>
  </si>
  <si>
    <t>WEISS, JONATHAN M</t>
  </si>
  <si>
    <t>PRESENTING:  INVITED TO GIVE LECTURE AT THE 6TH INT'L CONFERENCE ON CANCER IMMUNOTHERAPY &amp; IMMUNOMONITORING (CITIM), TBILISI, GEORGIA, 04/29 - 05/03/2019.  TITLE OF TALK: "METABOLIC REGULATION OF MYELOID CELL FUNCTION IN HOMEOSTASIS AND DISEASE."   SPONSOR TO COVER WAIVED REGISTRATION FEE ($1,200), COVERS DINNER ON 5/2 ONLY.  NCI TO COVER AIRFARE (BOOKED THRU OMEGA), LODGING (BOOKED THRU MEETING ORGANIZERS, OMEGA COULD NOT ACCESS REDUCED RATE), GROUND TRANSPORTATION AND PARTIAL P/D.  NFF VERIFIED IN LETTER OF INVITE. JUSTIFICATION FOR FOREIGN FLAG CARRIER ATTACHED.</t>
  </si>
  <si>
    <t>CANCER IMMUNOTHERAPY AND IMMUN</t>
  </si>
  <si>
    <t>WEISZ, CATHERINE J</t>
  </si>
  <si>
    <t>GIVE AN INVITED LECTURE, "INHIBITION OF AUDITORY EFFERENT NEURONS",  AS PART OF THE NORTHWESTERN UNIVERSITY DEPARTMENT OF COMMUNICATION SCIENCES' (CSD) SPRING 2019 KNOWLES HEARING CENTER SEMINAR SERIES AND MEET WITH CSD FACULTY AND STUDENTS DURING THE VISIT.  TRIP DATES: MAY 8, 2019 TO MAY 10, 2019.</t>
  </si>
  <si>
    <t>EVANSTON, IL, US</t>
  </si>
  <si>
    <t>WELNIAK, LISBETH A</t>
  </si>
  <si>
    <t>THIS TRAVEL IS NOT A CONFERENCE BECAUSE IT MEETS THE FOLLOWING MISSION EXEMPTION:
SCIENTIFIC MEETINGS WITH A SPECIFIC INVESTIGATOR OR TEAM REGARDING A SPECIFIC AREA OF SCIENTIFIC INQUIRY OR PUBLIC HEALTH NEED:
DR. WELNIAK HAS BEEN INVITED TO PRESENT AT THE 4TH INTERNATIONAL WORKSHOP ON CLINICAL TOLERANCE IN PITTSBURGH PA FROM 9/4/19-9/6/19.  THE TITLE OF HER TALK IS "NHLBI CLINICAL TRIALS IN HSCT UPDATE" FOLLOWED BY A QUESTION AND ANSWER SESSION.</t>
  </si>
  <si>
    <t>WENDLER, DAVID S</t>
  </si>
  <si>
    <t>DR. WENDLER HAS BEEN INVITED TO GIVE A TALK AT THE "ISSUES IN MEDICAL ETHICS MEETING AT THE ICAHN SCHOOL OF MEDICINE AT MOUNT SINAI IN NY.  HIS TALK WILL BE ON LEARNING HEALTH CARE AND ACCESS TO DATA.</t>
  </si>
  <si>
    <t>SENIOR STAFF FELLOW</t>
  </si>
  <si>
    <t>WENG, NAN PING P</t>
  </si>
  <si>
    <t>TRAVELER WILL GIVE AN INVITED KEYNOTE TALK AT THE INTERNATIONAL CONFERENCE ON IMMUNITY AND IMMUNOCHEMISTRY (ICHEM-2019) FROM 7/1 TO 7/3 IN BURLINGAME, CA.  MEETING IS SPONSORED BY THE UNITED SCIENTIFIC GROUP. MEETING STARTS 8:30 AM ON 7/1 SO 6/30 DEPARTURE IS NEEDED.  MEETING ENDS ON 7/3 AT 12:45 PM, AND THE EARLIEST POSSIBLE RETURN FLIGHT ARRIVES AFTER MIDNIGHT, SO ARRIVAL WOULD HAVE BEEN ON 7/4.  DUE TO THIS, TRAVELER IS TAKING A NON-DUTY DAY ON 7/4 AND DEPARTING AT 10:30 PM ON A RED EYE FLIGHT BACK TO IAD,SO ARRIVAL DATE IS 7/5. SPONSOR TO PROVIDE WAIVED REGISTRATION FEE $649 AND 3 NIGHTS LODGING WITHIN PER DIEM.  ALL SPONSOR BENEFITS PROVIDED IN-KIND.  TRAVELER IS RESPONSIBLE FOR HIS OWN LODGING ON 7/3 AND MEALS ON 7/4. SPONSOR HAS CHOSEN A HIGHER HOTEL RATE THAT INCLUDES BREAKFAST, SO THE GOVERNMENT WILL NOT REIMBURSE FOR BREAKFAST. REGISTRATION FEE INCLUDES 3 LUNCHES ON 7/1, 7/2, 7/3 (SYSTEM WON'T ALLOW THE USE OF X'S FOR MEALS PROVIDED ALONG WITH ZEROING OUT BREAKFAST).</t>
  </si>
  <si>
    <t>BURLINGAME, CA, US</t>
  </si>
  <si>
    <t>06/30/2019 -07/05/2019</t>
  </si>
  <si>
    <t xml:space="preserve">WEN, HAN </t>
  </si>
  <si>
    <t>TRAVELER IS ATTENDING THE AMERICAN THORACIC SOCIETY 2019 INTERNATIONAL CONFERENCE TO ACCEPT THE RESEARCH INNOVATION AND TRANSLATION ACHIEVEMENT AWARD IN-PERSON ON MAY 21, 2019 IN DALLAS, TX. CONFERENCE DATES ARE MAY 17-22, 2019.  TRAVELER WILL BE ATTENDING MAY 19-22, 2019.  CAS SLOT IS APPROVED. SPONSOR IS COVERING AIRFARE, 2 NIGHTS OF HOTEL.  HOTEL NIGHTS WERE NOT SPECIFIED BUT WILL ASSUME IT'S THE NIGHT BEFORE AND THE NIGHT OF THE AWARD CEREMONY (5/20-5/21).  SPONSOR MENTIONED GROUND TRANSPORTATION WILL BE COVERED IN INVITATION LETTER BUT DID NOT MENTION AMOUNT IN LOI, SO WILL ASSUME NIH IS COVERING GROUND TRANSPORTATION IN DALLAS.  NIH IS ALSO COVERING GROUND TRANSPORTATION IN DC, M&amp;IE AND OTHER MISCELLANEOUS EXPENSES.  SPONSOR BOOKED HOTEL FOR 3 NIGHTS (BUT ONLY PAYING FOR 2 NIGHTS).  TRAVELER IS REQUESTING APPROVAL OF ACTUAL SUBSISTENCE FOR SPONSORED IN-KIND LODGING VALUED AT $242/NIGHT, WHICH IS 162% OF THE GOVERNMENT ALLOWANCE OF $149/NIGHT. THIS PERCENTAGE FALLS WITHIN THE 300% THRESHOLD ALLOWED BY THE FTR. THE SPONSOR HAS NOTED THAT ALL OTHER NON-FEDERAL PARTICIPANTS WILL BE PROVIDED WITH THE SAME ACCOMMODATIONS. TRAVELER AGREED TO PAY THE DIFFERENCE BETWEEN PER DIEM AND ACTUAL COST ON NIGHT OF 5/19.  TRAVELER WILL TAKE TAXIS TO/FROM AIRPORT ON BOTH ENDS.  **TRAVEL IS LATE BECAUSE TRAVEL PLANNER DID NOT REALIZE THERE IS A SEPARATE ETHICS APPROVAL PROCESS FOR RECEIVING AWARDS (UNTIL INFORMED BY ETHICS).  ADDITIONAL TIME WAS NEEDED FOR SPONSOR TO ANSWER ETHICS' QUESTIONS REGARDING THE AWARD.**</t>
  </si>
  <si>
    <t>TRAVELER SPEAKING AT THE DIRECT CONVERSION APPLICATION CENTER SYMPOSIUM ON JULY 5-6, 2019 IN MUNICH, GERMANY. TITLE OF PRESENTATION: REGIONAL ULTRAHIGH-RESOLUTION TOMOSYNTHESIS IN A CLINICAL WHOLE-BODY CT SCANNER USING DETECTOR INSERTS. TRAVELER WILL ARRIVE IN GERMANY A DAY EARLY AND LEAVE THE DAY AFTER THE CONFERENCE, MAKING THE TOTAL TRIP LENGTH JULY 3-7, 2019.  CAS SLOT IS PENDING. CONFERENCE NOT YET ADDED IN CGE. AGENDA IS INCLUDED, HOWEVER THERE IS NO WEBSITE. THERE IS NO REGISTRATION CONFIRMATION AND NO REGISTRATION FEE. SPONSOR IS PAYING FOR LODGING AND SOME MEALS (7/5 - L,D AND 7/6 - L). TRAVELER WILL TAKE TAXIS TO/FROM AIRPORT IN DC AND TO/FROM AIRPORT/HOTEL IN MUNICH. TRAVELER WILL BE USING OFFICIAL PASSPORT AND NO VISA IS NEEDED. HTSOS CERTIFICATE IS VALID UNTIL 9/12/2023. TRAVELER HAS NOT AND WILL NOT HAVE SPENT MORE THAN 45 DAYS IN DESIGNATED HTSOS/FACT-MANDATORY COUNTRIES WITHIN THE CALENDAR YEAR. GERMANY IS NOT A HIGH-RISK COUNTRY, SO TRAVELER CAN BRING NIH CELL PHONE AND LAPTOP. INTERNATIONAL PLAN WILL BE REQUESTED FOR NIH CELL PHONE.</t>
  </si>
  <si>
    <t>DIRECT CONVERSION</t>
  </si>
  <si>
    <t xml:space="preserve">WENTZENSEN, NICOLAS </t>
  </si>
  <si>
    <t>&lt;10432-NW1&gt;-8038799- BIOPSY STUDY- TRAVELER WILL BE ATTENDING THE ASCCP 2019 ANNUAL SCIENTIFIC MEETING ON ANOGENITAL AND HPV-RELATED DISEASES AS AN INVITED SPEAKER AND AN INVITED MODERATOR HELD IN ATLANTA, GEORGIA AT THE LOEWS ATLANTA HOTEL (1065 PEACHTREE ST. NE, ATLANTA, GA, 30309) FROM APRIL 4-7, 2019.
TICKET IS IN KIND.
TWO NIGHTS OF LODGINGS IS IN KIND.
OMEGA DOES NOT HAVE THE LOEWS ATLANTA HOTEL WITH A GOVERNMENT RATE BECAUSE THE ASCCP MEETING ORGANIZER HAS A HUGE BLOCK OF ROOMS WITHIN THAT THE VICINITY. THEREFORE, THE CONFERENCE ORGANIZER AIDED TO GET THE ROOM AT A SPECIAL CONFERENCE RATE $229 FOR THE TRAVELER.
WAIVED REGISTRATION FEE $1,275 INCLUDED CONTINENTAL BREAKFAST AND LUNCH APRIL 5-7.
CGB WILL COVER HIS ONE NIGHT OF LODGING, MEALS AND GROUND TRANSPORTATION FROM HOME TO MEETING AREA.
?¿¿TRAVELER IS REQUESTING APPROVAL OF ACTUAL SUBSISTENCE FOR SPONSOR IN-KIND LODGING VALUED AT $229 WHICH IS 150% OF THE GOVERNMENT ALLOWANCE OF $152.  THIS PERCENTAGE FALLS WITHIN THE 300% THRESHOLD ALLOWED BY THE FTR.  THE SPONSOR HAS NOTED THAT ALL OTHER NON-FEDERAL PARTICIPANTS WILL BE PROVIDED WITH THE SAME ACCOMMODATIONS.?¿¿  AEA MEMO ATTACHED FOR 3RD NIGHT LODGING.</t>
  </si>
  <si>
    <t xml:space="preserve">WESS, HANS JURGEN </t>
  </si>
  <si>
    <t>5/20-5/21: TRAVEL FROM US TO JAPAN. 5/22: PREPARING FOR PRESENTATION DURING CONFERENCE. 5/23-25: TRAVELER WILL ATTEND AND PRESENT A TALK ENTITLED "BETA-ARRESTIN-1 PLAYS A KEY ROLE IN SULFONYLUREA-INDUCED INSULIN SECRETION" AT THE 62ND ANNUAL MEETING OF THE JAPAN DIABETES SOCIETY.  SPONSOR PROVIDING ROUND TRIP BUSINESS-CLASS AIRFARE TO ALL SPEAKERS OF THE MEETING, FOUR NIGHTS LODGING, AND GROUND TRANSPORTATION IN JAPAN IN-KIND.  SPONSOR WAIVED THE REGISTRATION FEE OF $136.37.  REGISTRATION FEE DOES NOT INCLUDE ANY LODGING OR MEALS.  TRAVEL IS OVER $10K HOWEVER IT IS OVER DUE TO THE AIRFARE WHICH IS SPONSORED IN-KIND THEREFORE WE WERE INSTRUCTED BY BARRY KOITZ THAT WE DO NOT REQUIRE AN APPROVED WAIVER. LODGING INCLUDES BREAKFAST.  FLIGHT FROM SENDHAI TO TOKYO IS ON A FOREIGN FLAG CARRIER HOWEVER, THIS IS A SPONSORED IN KIND TICKET SO NO WAIVER IS REQUIRED.</t>
  </si>
  <si>
    <t>SENDAI, , JPN</t>
  </si>
  <si>
    <t>JAPAN DIABETES SOCIETY</t>
  </si>
  <si>
    <t>8/27 - 8/28: TRAVEL TO GERMANY.  
8/29 - 8/30: TRAVELER WILL GIVE A TALK AT INTERNATIONAL SYMPOSIUM OF THE RESEARCH TRAINING GROUP 1873 IN BONN, GERMANY.  SPONSOR PROVIDING TWO NIGHTS LODGING IN-KIND AND UP TO 1,800 EURO'S ($2,019.58) IN REIMBURSEMENT TOWARDS AIRFARE.  LUNCH AND DINNER IS PROVIDED ON 8/29 AND LUNCH IS PROVIDED ON 8/30.  STO WAIVER APPROVED AND ATTACHED FOR SPONSORED REIMBURSABLE.  LODGING INCLUDES BREAKFAST AT 115 EURO'S PER NIGHT. 
SYMPOSIUM ENDS ON FRIDAY, AUGUST 30TH AROUND 2 P.M.  TRAVELER STAYING IN GERMANY ON SATURDAY, AUGUST 31ST, A NON-DUTY DAY, AND RETURNING HOME ON SUNDAY, SEPTEMBER 1ST.</t>
  </si>
  <si>
    <t>BONN, , DEU</t>
  </si>
  <si>
    <t>UNIVERSITY OF BONN</t>
  </si>
  <si>
    <t>TRAVELER WILL GIVE A TALK ENTITLED: "DRUG-MEDIATED AUGMENTATION OF ACETYLCHOLINE SIGNALING IN PANCREATIC BETA-CELLS: POTENTIAL CLINICAL IMPLICATION"  AT THE 5TH INTERNATIONAL SYMPOSIUM ON NON-NEURONAL ACETYLCHOLINE: FROM BENCH TO BEDSIDE AT THE HYATT REGENCY, LONG BEACH, CA 90802.
SPONSOR WILL PROVIDE IN KIND REGISTRATION FEE AND 2 NIGHTS LODGING.  LODGING IS 127.22% OVER PER DIEM.  
HOTEL: HYATT REGENCY LONG BEACH, 200 S. PINE AVENUE, LONG BEACH, CA 90802:TEL:(562) 491-1234</t>
  </si>
  <si>
    <t>LONG BEACH, CA, US</t>
  </si>
  <si>
    <t>WESTLAKE, CHRISTOPHER J</t>
  </si>
  <si>
    <t>TRAVELER INVITED TO GIVE A SEMINAR AT STANFORD UNIVERSITY MAY 14, 2019 AS PART OF THE OPHTHALMOLOGY AND BIOLOGY DEPARTMENT SEMINAR SERIES.  STANFORD WILL PROVIDE R/T AIRFARE IN KIND.  DR. WESTLAKE WILL ALSO GIVE A SEMINAR AT UCSF ON MAY 15TH FOR THE DEPARTMENT OF BIOCHEMISTRY AND BIOPHYSICS, NO SPONSORED EXPENSES BEING PROVIDED.  TRAVELER WILL STAY THE NIGHT WITH A FRIEND, NO LODGING REQUIRED FOR 5/14.  NO LODGING NEEDED ON 5/15 AS HE WILL BE IN TRANSIT. THERE IS NO REGISTRATION FEE ASSOCIATED WITH EITHER MEETING.  NCI TO COVER ALL OTHER EXPENSES.</t>
  </si>
  <si>
    <t>05/13/2019 -05/16/2019</t>
  </si>
  <si>
    <t>WHITE, ALEXANDRA J</t>
  </si>
  <si>
    <t>ALEXANDRA WHITE HAS BEEN INVITED TO PRESENT A SEMINAR TITLED: AIR POLLUTION, EPIGENETIC AGE AND BREAST CANCER RISK AT COLUMBIA UNIVERSITY DEPARTMENT OF EPIDEMIOLOGY IN NEW YORK, NY ON JUNE 13, 2019. TRAVEL DATES ARE JUNE 12-14, 2019. THE SPONSOR, COLUMBIA UNIVERSITY, WILL PROVIDE IN-KIND ECONOMY AIRFARE, LODGING, MEALS (L AND D ON JUNE 13, 2019), AND GROUND TRANSPORTATION. DR. WHITE IS REQUESTING APPROVAL OF ACTUAL SUBSISTENCE FOR SPONSOR IN-KIND LODGING VALUED AT 265.00 WHICH IS 5 PERCENT OVER THE GOVERNMENT ALLOWANCE OF 253.00. THIS PERCENTAGE FALLS WITHIN THE 300% THRESHOLD ALLOWED BY THE FTR. THE SPONSOR HAS NOTED THAT ALL OTHER NON-FEDERAL PARTICIPANTS WILL BE PROVIDED WITH THE SAME ACCOMMODATIONS. ETHICS APPROVAL OBTAINED ON 05/02/2019. EFFICIENT SPENDING APPROVAL OBTAINED ON 04/18/2019 AND IS INCLUDED IN THE SCANNED DOCUMENTS PORTION OF THE AUTHORIZATION (ATTACHMENT G). TAX EXEMPTION FOR NY.</t>
  </si>
  <si>
    <t>06/12/2019 -06/14/2019</t>
  </si>
  <si>
    <t>WHITE, BENJAMIN H</t>
  </si>
  <si>
    <t>THE EVENTS IN THIS TA WERE APPROVED AS AN EXEMPTION UNDER THE CATEGORY: TO ATTEND SCIENTIFIC MEETINGS BY THE NIMH EXECUTIVE OFFICER ON 9/13/18.
TRAVELER CELL: 240-671-9629
TO PARTICIPATE IN THE AS-NIH JOINT NEUROSCIENCE SYMPOSIUM APRIL 20-27, 2019. SPONSOR IS PAYING IN-KIND FOR FLIGHT, HOTEL,MEALS 04/22 THRU 25 AND TRANSPORTATION.</t>
  </si>
  <si>
    <t>WHITEHEAD, STEPHEN S</t>
  </si>
  <si>
    <t>DR. WHITEHEAD WAS INVITED TO TEACH AT THE 2019 ADVANCE VACCINOLOGY COURSE ALONG WITH ATTENDING MEETINGS. TRAVEL DATES ARE FROM SEPTEMBER 14-22, 2019. HE WILL BE LANDING IN MUMBAI, INDIA DUE TO IT BEING THE CLOSEST AIRPORT. HE WILL BE ATTENDING A MEETING IN HYDERABAD, INDIA FROM 9/16-9/17. THEN HE WILL BE TEACHING A COURSE IN VELLORE, INDIA FROM 9/18-9/20. DR. WHITEHEAD PURCHASE THE TICKETS HIMSELF THROUGH INDIGO AIRLINES. ROUND TRIP TRANSPORTATION FROM VELLORE AIRPORT TO LODGING WILL BE PROVIDED BY SPONSOR CAR PICKUP. CASH TICKET JUSTIFICATION: OMEGA WAS NOT USED FOR IN COUNTRY FLIGHTS BECAUSE SHORT IN-COUNTRY FLIGHTS ARE NOT AVAILABLE THROUGH OMEGA US CARRIER; THEREFORE, 2 TICKETS WERE PAID OUT OF POCKET.</t>
  </si>
  <si>
    <t>CHRISTIAN MEDICAL COLLEGE VELL</t>
  </si>
  <si>
    <t>WHITE, KELLY S</t>
  </si>
  <si>
    <t>TRAVELER WILL TRAVEL TO FRONT ROYAL, VIRGINIA TO ATTEND CAMP FANTASTIC FROM 8/11/19 - 8/17/19.</t>
  </si>
  <si>
    <t>WICKNER, REED B</t>
  </si>
  <si>
    <t>INVITED TO SPEAK AS A KEYNOTE SPEAKER AT THE VII CONGRESS AND ASSOCIATE SYMPOSIUMS OF VAVILOV SOCIETY OF GENETICISTS AND BREEDERS, 100TH ANNIVERSARY OF THE DEPT. OF GENETICS AND BIOTECHNOLOGY OF ST. PETERSBURG, RUSSIA, JUNE 18 - 23, 2019.  SPONSOR WILL COVER REGISTRATION FEE, AIRFARE TO AND FROM LONDON AND LODGING AND MEALS.  ALSO, INVITED TO GIVE A SEMINAR AT THE UNIVERSITY OF LONDON, INSTITUTE OF PRION DISEASES, MONDAY JUNE 24TH.  THE SPONSOR WILL COVER LODGING 6/23-6/25 AND MEALS 6/24 - 6/25.</t>
  </si>
  <si>
    <t>[OTHER], , RUS</t>
  </si>
  <si>
    <t>06/16/2019 -06/26/2019</t>
  </si>
  <si>
    <t>VAVILOV SOCIETY OF GENETICISTS</t>
  </si>
  <si>
    <t>WIDEMANN, BRIGITTE C</t>
  </si>
  <si>
    <t>DR. WIDEMANN IS INVITED TO SPEAK AT THE 2019 CHILDREN?¿¿S TUMOR FOUNDATION AND NF FAMILY FORUM IN SAN FRANCISCO, CA ON SEPTEMBER 20-22, 2019. IN-KIND: LODGING (NO BREAKFAST) AND REGISTRATION FEE (INCLUDES BLD 9/21 AND 9/22).</t>
  </si>
  <si>
    <t xml:space="preserve">WIENER, LORI </t>
  </si>
  <si>
    <t>NCI FOREIGN TRAVEL REQUEST NUMBER NCI-RITM0159397  
DR. WIENER IS INVITED TO SPEAK AT THE UNIVERSITY OF CALGARY CUMMING SCHOOL OF MEDICINE KOOPMAN'S LECTURE SERIES IN CALGARY, ALBERTA, CANADA ON MAY 14-16, 2019. IN KIND: AIRFARE AND LODGING (NO BREAKFAST). NO REGISTRATION.</t>
  </si>
  <si>
    <t>PSYCHOSOCIAL RESEARCH SPEC</t>
  </si>
  <si>
    <t>DR. WIENER WILL SPEAK AT THE CAMP SUNSHINE WORKSHOP BEING HELD IN DECATUR, GA ON SEPTEMBER 13, 2019. IN-KIND: AIRFARE, LODGING (INCLUDES BREAKFAST), AND GROUND TRANSPORTATION IN GA. NO REGISTRATION.  DR. WIENER IS REQUESTING APPROVAL OF ACTUAL SUBSISTENCE FOR SPONSOR IN-KIND LODGING VALUED AT $236 PER NIGHT WHICH IS 148% OF THE GOVERNMENT ALLOWANCE OF $159. THIS PERCENTAGE FALLS WITHIN THE 300% THRESHOLD ALLOWED BY THE FTR. THE SPONSOR HAS NOTED THAT ALL OTHER NON-FEDERAL PARTICIPANTS WILL BE PROVIDED WITH THE SAME ACCOMMODATIONS.</t>
  </si>
  <si>
    <t>CAMP SUNSHINE</t>
  </si>
  <si>
    <t>WIERS, CORINDE E</t>
  </si>
  <si>
    <t>DR. WIERS HAS BEEN INVITED TO ATTEND THE 4TH INTERNATIONAL CONFERENCE ON APPLICATIONS OF NEUROIMAGING TO ALCOHOLISM
ICANA-4 AND PROVIDE TALK:TSP AS A MARKER OF NEUROINFLAMMATION IN ALCOHOL USE DISORDER IN HUMANS AND RODENTS, IN NEW HEAVEN, CT ON JULY 19-21, 2019.  NIH APPROVED TRAVEL ON JUNE 14, 2019.</t>
  </si>
  <si>
    <t>WIESTNER, ADRIAN U</t>
  </si>
  <si>
    <t>DR. ADRIAN WIESTNER HAS BEEN INVITED TO PRESENT AT THE 2019 HARRINGTON DISCOVERY INSTITUTE (HDI) 7TH ANNUAL SCIENTIFIC SYMPOSIUM IN CLEVELAND, OH MAY 21- 23 2019. TRIP IS SPONSORED. SPONSOR WILL BE PAYING FOR AIRFARE, LODGING, REGISTRATION AND SOME PER DIEM. NIH WILL PAY FOR THE REST OF THE MEALS, INCIDENTAL EXPENSES AND GROUND TRANSPORTATION. CAS APPROVAL STILL PENDING AS OF 4/5/2019 -- CONFERENCE NOT IN CGE YET, SO "DOMESTIC" IS CURRENTLY CHOSEN FOR TRIP PURPOSE.  SEE APPROVED ETHICS TRAC REQUEST.</t>
  </si>
  <si>
    <t>HARRINGTON DISCOVERY INSTITUTE</t>
  </si>
  <si>
    <t>THIS TRAVEL IS NOT A CONFERENCE BECAUSE IT MEETS ONE OF THE OTHER NIH DEFINED MISSION EXEMPTIONS: PROGRAM KICKOFF. DR. ADRIAN WIESTNER HAS AGREED TO SPEAK AT THE 2019 FRED HUTCH GRAND ROUNDS IN SEATTLE, WASHINGTON ON JUNE 25, 2019. TRIP IS SPONSORED. SPONSOR WILL BE  PAYING FOR MOST MEALS OF 6/24-6/25, ROUNDTRIP AIRFARE AND LODGING. NHLBI WILL BE PAYING FOR THE REST OF THE MEALS, INCIDENTAL EXPENSES AND GROUND TRANSPORTATION.</t>
  </si>
  <si>
    <t>DR. ADRIAN WIESTNER WILL TRAVEL TO HOUSTON, TX 9/12/19-9/14/19 TO ATTEND THE SOHO 2019 ANNUAL MEETING AT THE HILTON AMERICAS-HOUSTON IN HOUSTON TEXAS. TRIP IS SPONSORED. SPONSOR IS PAYING FOR MOST MEALS, (WAIVED) REGISTRATION, LODGING AND ROUNDTRIP AIRFARE. NIH PAYING FOR REST OF MEALS, GROUND TRANSPORTATION AND INCIDENTAL EXPENSES.  CAS APPROVED 6/13/19.</t>
  </si>
  <si>
    <t>WILEY, PATRICIA A</t>
  </si>
  <si>
    <t>PATRICIA WILEY IS ATTENDING THE PURDUE SYMPOSIUM IN INDIANAPOLIS, INDIANA.</t>
  </si>
  <si>
    <t>WILGENBURG, BRIAN J</t>
  </si>
  <si>
    <t>DR. WILGENBURG HAS BEEN INVITED TO SPEAK AT THE 2019 NORTH CAROLINA WORKSHOP IN LABORATORY ANIMAL MEDICINE AT NORTH CAROLINA STATE UNIVERSITY WHICH TAKES PLACE MAY 16 - 19, 2019. FOR THIS SPONSORED TRAVEL, HE WILL DEPART 5/15 FROM DC AND ARRIVE THE SAME DAY IN RALEIGH DURHAM, NC ON AN ECONOMY FLIGHT. HE WILL STAY 3 NIGHTS AT THE RAMADA RALEIGH IN RALEIGH, N.C. AT THE RATE OF 69USD PER NIGHT WHICH IS BELOW THE PER DIEM OF 117USD FOR LODGING. ON 5/16 HE WILL PRESENT A LECTURE ENTITLED, THE LABORATORY RAT. HE WILL NOT STAY FOR THE END PORTION OF THE WORKSHOP AND ON 5/18 HE WILL DEPART RALEIGH DURHAM, NC ARRIVING IN DC THE SAME DAY. WAIVED REGISTRATION FEE INCLUDES BREAKFAST AND LUNCH ON MAY 16-17.  NO HONORARIUM WILL BE PROVIDED FOR TRAVELER'S ATTENDANCE, PAYMENT OF HIS TRAVEL EXPENSES WILL NOT BE DERIVED FROM HHS/NIH FUNDS, AND THIS VISIT DOES NOT PRESENT ANY CONFLICT OF INTEREST. THE TRAVEL ACCOMMODATIONS THAT SPONSOR IS OFFERING (E.G., AIRLINE/HOTEL ACCOMMODATIONS, AND/OR MEALS) ARE SIMILAR TO THOSE PROVIDED TO OTHER GUESTS. THE ODA HAS BEEN SUBMITTED AND APPROVED. THIS CONFERENCE TRAVEL IS NIH APPROVED IN SPARC, AND WAS APPROVED BY THE TRAVELER'S SUPERVISOR DR. JAMES O'MALLEY.</t>
  </si>
  <si>
    <t>RALEIGH, NC, US</t>
  </si>
  <si>
    <t>NORTH CAROLINA STATE UNIVERSIT</t>
  </si>
  <si>
    <t>WILLIAMS, CARMEN J</t>
  </si>
  <si>
    <t>DR. WILLIAMS IS INVITED TO SERVE AS A DIRECTOR FOR SECTION 2 IN THE FRONTIERS IN REPRODUCTION COURSE, AT THE MARINE BIOLOGICAL LABORATORY (MBL) IN WOODS HOLE, MA, FROM MAY 9-25, 2019.  TRAVEL DATES ARE MAY 9 AND 25, 2019.  MBL WILL COVER IN KIND AIRFARE, LODGING AT MBL DORMS, LOCAL TRANSPORTATION AND SOME MEALS DINNER ON 5/9, BREAKFAST, LUNCH AND DINNER 5/10-20/19, LUNCH AND DINNER ON 5/24 AND BREAKFAST ON 5/25. NO REGISTRATION FEE ASSOCIATED WITH THIS TRAVEL.  OFFICIAL DUTY ACTIVITY MEMO DID NOT REQUIRE DEC APPROVAL AND WILL EXPIRE IN JUNE 2020.  EFFICIENT SPENDING APPROVAL WAS OBTAINED ON 3/18/19 AND IS INCLUDED IN THE SCANNED DOCUMENTS PORTION OF THIS AUTHORIZATION.  ETHICS APPROVAL OBTAINED ON 4/5/19 AND STO APPROVAL OBTAINED ON 4/8/19.  BOTH DOCUMENTS IN THE SCANNED DOCUMENT PORTION OF THIS AUTHORIZATION. DR. WILLIAMS IS ALSO INVITED TO GIVE A TALK AT THE 3RD ANNUAL DR. YVES CLERMONT LECTURE IN REPRODUCTION AT THE 11TH ANNUAL RESEARCH DAY AT MCGILL UNIVERSITY IN MONTREAL, QUEBEC, CANADA ON MAY 22, 2019. THE DATES OF TRAVEL ARE MAY 21 AND 22, 2019. SPONSOR MCGILL UNIVERSITY WILL PROVIDE IN KIND AIRFARE, LODGING WHICH IS WITHIN PER DIEM AND SOME MEALS. DINNER ON 5/21, BREAKFAST, AND LUNCH ON 5/22. NO REGISTRATION FEE ASSOCIATED WITH THIS TRAVEL.  THE TRAVELER WILL GO BACK TO WOODS HOLE TO COMPLETE DUTIES ON 5/23-25. HAD TO SPEND THE NIGHT IN BOSTON AND GO NEXT MORNING TO WOODS HOLE AND TAKE BUS BACK ON 5/25 TO CATCH FLIGHT BACK TO RDU.  EFFICIENT SPENDING APPROVED ON 3/29/19 AND IS UPLOADED IN THE SCANNED PORTION OF THIS AUTHORIZATION. ETHICS APPROVAL ON 4/25/19 AND IS ALSO INCLUDED IN SCANNED DOCUMENTS. HTSOS COMPLETED ON 3/29/19. CFE SUBMITTED ON 4/4/19.</t>
  </si>
  <si>
    <t>CLINICAL INVESTIGATOR</t>
  </si>
  <si>
    <t>05/09/2019 -05/25/2019</t>
  </si>
  <si>
    <t>DR. WILLIAMS HAS BEEN INVITED AS A SECTION DIRECTOR AT THE FRONTIERS IN REPRODUCTION SYMPOSIUM, ON JUNE 6-8, 2019 IN WOODS HOLE, MA.  THE DATES OF TRAVEL ARE JUNE 5 AND 9, 2019.  THE SPONSOR MARINE BIOLOGICAL LABORATORY WILL PROVIDE IN KIND AIRFARE, LODGING AT THE MBL DORMS, GROUND TRANSPORTATION FROM THE AIRPORT TO MBL AND RETURN, AND SOME MEALS.  DINNER ON 6/5, BREAKFAST, LUNCH, AND DINNER ON 6/6-8, AND BREAKFAST ON 6/9.  DR. WILLIAMS IIS REQUESTING APPROVAL OF ACTUAL SUBSISTENCE FOR SPONSOR IN-KIND LODGING VALUED AT $124 WHICH IS 109.8 PERCENT OF THE GOVERNMENT ALLOWANCE OF $113.  THIS PERCENTAGE FALLS WITHIN THE 300 PERCENT THRESHOLD ALLOWED BY THE FTR.  THE SPONSOR HAS NOTED THAT ALL OTHER NON-FEDERAL PARTICIPANTS WILL BE PROVIDED WITH THE SAME ACCOMMODATIONS AND NO PREFERENTIAL TREATMENT IS GIVEN TO ANY TRAVELER. EFFICIENT SPENDING APPROVED ON MARCH 18, 2019 AND ETHICS APPROVAL OBTAINED ON APRIL 8, 2019 AND BOTH ARE UPLOADED IN THE SCANNED DOCUMENT PORTION OF THIS AUTHORIZATION.</t>
  </si>
  <si>
    <t>06/05/2019 -06/09/2019</t>
  </si>
  <si>
    <t>DR. CARMEN WILLIAMS IS INVITED TO GIVE A SPEECH AT THE 2019 KATHLEEN OSBORN LECTURE AT THE UNIVERSITY OF KANSAS MEDICAL CENTER ON SEPTEMBER 23, 2019 IN KANSAS CITY, KS.  THE DATES OF TRAVEL ARE SEPTEMBER 22, 2019 THROUGH SEPTEMBER 24, 2019.  THE SPONSOR KUMC WILL PROVIDE IN KIND AIRFARE, LODGING, SOME MEALS (DINNER ON 9/22 AND LUNCH AND DINNER ON 9/23).  DR. WILLIAMS IS REQUESTING APPROVAL OF ACTUAL SUBSISTENCE FOR SPONSOR IN-KIND LODGING VALUED AT $189.00 WHICH IS 151 PERCENT OF THE GOVERNMENT ALLOWANCE OF $125.00. THIS PERCENTAGE FALLS WITHIN THE 300 PERCENT THRESHOLD ALLOWED BY THE FTR. THE SPONSOR HAS NOTED THAT ALL OTHER NON-FEDERAL PARTICIPANTS WILL BE PROVIDED WITH THE SAME ACCOMMODATIONS. ATTACHMENT G OBTAINED ON JULY 3, 2019 AND IS UPLOADED IN THE SCANNED PORTION OF THIS AUTHORIZATION. ETHICS OBTAINED ON JULY 2, 2019.</t>
  </si>
  <si>
    <t>KANSAS CITY, KS, US</t>
  </si>
  <si>
    <t>KANSAS UNIVERSITY MEDICAL CENT</t>
  </si>
  <si>
    <t>09/22/2019 -09/24/2019</t>
  </si>
  <si>
    <t>WILLIAMS, CAROLYN F M</t>
  </si>
  <si>
    <t>CARLIE HAS BEEN INVITED TO ATTEND TO PARTICIPATE AS AN ATTENDEE AT THE HIV COHORTS MEETING AT WELLCOME TRUST. THE TRIP WILL BE SPONSORED BY THE WELLCOME TRUST. TRAVELER SUBMITTED TRF LATE BECAUSE SHE THOUGHT THERE WAS NO ACTION FOR THE TRAVEL PLANNER SINCE THIS IS A SPONSORED TRIP.</t>
  </si>
  <si>
    <t>WELLCOME TRUST CENTRE FOR CELL</t>
  </si>
  <si>
    <t>EPIDEMIOLOGIST</t>
  </si>
  <si>
    <t>WILLIAMS, JASON G</t>
  </si>
  <si>
    <t>TRAVELER HAS BEEN INVITED TO PARTICIPATE IN THE UNIVERSITY OF TENNESSEE AT KNOXVILLE BIOCHEMISTRY, CELLULAR AND MOLECULAR BIOLOGY (BCMB) EXTERNAL ADVISORY BOARD MEETING, APRIL 24 ?¿¿ 26, 2019 IN KNOXVILLE, TENNESSEE. THE SPONSOR, UNIVERSITY OF TENNESSEE KNOXVILLE, WILL PROVIDE IN-KIND: LODGING FOR TWO NIGHTS FROM APRIL 24 ?¿¿ 25, 2019, AND MEALS (APRIL 24 ?¿¿ DINNER, APRIL 25 ?¿¿ BREAKFAST, LUNCH AND DINNER, APRIL 26 ?¿¿ BREAKFAST AND LUNCH), AND HOTEL PARKING. TRAVELER WILL DRIVE POV TO KNOXVILLE, TN AND RETURN TO RESIDENCE. THE TOTAL ESTIMATED COST OF TRIP TO DRIVE TO KNOXVILLE, TN IS MORE ECONOMICAL THAN THE OMEGA QUOTED AIRFARE OF $691.00. TRAVELER IS DECLINING SPONSORSHIP OF ROUNDTRIP AIRFARE FOR HIS CONVENIENCE AS THERE ARE NO DIRECT FLIGHTS FROM RDU TO KNOXVILLE, TN. THE SHORTEST FLIGHTS ARE A LITTLE OVER THREE HOURS AND THE ADDITIONAL TIME FOR COMMUTING FROM NIEHS TO RDU, CHECK-IN AND SECURITY SCREENING AT THE AIRPORT, AND TIME FOR TRAVEL FROM MCGHEE TYSON AIRPORT IN TN TO LODGING CAUSES FLYING TO KNOXVILLE TO BE A LONGER TRIP THAN DRIVING. TENNESSEE IS NOT TAX EXEMPT. NO REGISTRATION IS REQUIRED FOR THIS MEETING. ETHICS APPROVAL OBTAINED ON MARCH 20, 2019. EFFICIENT SPENDING APPROVAL IN THE FORM OF AN ATTACHMENT G OBTAINED ON APRIL 1, 2019 AND IS UPLOADED IN THE SCANNED DOCUMENT SECTION OF THIS TRAVEL AUTHORIZATION.</t>
  </si>
  <si>
    <t>WILLIAMSON, PETER R</t>
  </si>
  <si>
    <t>DR. PETER WILLIAMSON HAS BEEN INVITED TO SPEAK AT THE DEPARTMENT OF MEDICINE LECTURE SERIES TO BE HELD AT THE UNIVERSITY OF MASSACHUSETTS MEDICAL SCHOOL IN WORCESTER, MA ON APRIL 24, 2019.  THE UNIVERSITY OF MASSACHUSETTS MEDICAL SCHOOL HAS AGREED TO PROVIDE GOODS OR SERVICES IN-KIND TO THE NATIONAL INSTITUTES OF HEALTH FOR HIS PARTICIPATION IN THE ABOVE VISIT FROM APRIL 23, 2019 TO APRIL 24, 2019.  THE UNIVERSITY OF MASSACHUSETTS MEDICAL SCHOOL WILL PAY IN-KIND FOR: ROUND-TRIP PLANE FARE, 1 NIGHT OF LODGING, GROUND TRANSPORTATION TO AND FROM THE AIRPORT AND HOTEL, AND THE FOLLOWING MEALS:  APRIL 23RD DINNER; APRIL 24TH BREAKFAST AND LUNCH. THE CAN 8390466 WILL PAY THE REMAINING EXPENSES.  TRAVEL EXPENSES ARE DERIVED FROM THE UNIVERSITY OF MASSACHUSETTS DEPARTMENT OF MEDICINE LECTURE SERIES MSF DEPARTMENTAL ACCOUNT. THIS MEETING AND THE TRAVELER HAVE BEEN APPROVED VIA THE NTPS SITE. DR. WILLIAMSON WILL STAY THE EVENING OF 4/23 (TUESDAY) AND HIS LODGING WILL BE AT NETG. SPONSOR WILL BE PROVIDING IN-KIND LODGING VALUED AT $168 WHICH IS 133% OF THE GOVERNMENT LODGING ALLOWANCE OF $126 DOLLARS FOR WORCESTER, MA.  THIS PERCENTAGE FALLS WITHIN THE 300 PERCENT THRESHOLD ALLOWED BY THE FEDERAL PER DIEM RATE.  THE SPONSOR HAS CONFIRMED THAT ALL FEDERAL OR NONFEDERAL PARTICIPANTS WILL BE PROVIDED WITH THE SAME OR SIMILAR ACCOMMODATIONS.  IN COMPLIANCE WITH FEDERAL REGULATION, NO US FEDERAL FUNDS WILL BE USED AND NON HONORARIUM WILL BE PROVIDED.</t>
  </si>
  <si>
    <t>WILLIAMS, ROBERT S</t>
  </si>
  <si>
    <t>TRAVELER INVITED TO GIVE A LECTURE AND MEET WITH FACULTY AT THE DEPARTMENT OF MOLECULAR MEDICINE AT CORNELL UNIVERSITY FROM APRIL 8 - 9, 2019 IN ITHACA, NEW YORK. OFFICIAL TRAVEL WILL BEGIN ON APRIL 7, 2019 AND RETURN TO RDU ON APRIL 9, 2019. THE SPONSOR, CORNELL UNIVERSITY, WILL PROVIDE IN KIND: ROUND TRIP ECONOMY CLASS AIRFARE, LODGING FOR TWO NIGHTS FROM APRIL 7 ?¿¿ 8, 2019 THAT IS WITHIN PER DIEM, AND MEALS ON (APRIL 7 ?¿¿ DINNER, APRIL 8 ?¿¿ BREAKFAST, LUNCH AND DINNER, APRIL 9 ?¿¿ BREAKFAST). THERE IS NO REGISTRATION FEE FOR THIS MEETING. NEW YORK IS TAX EXEMPT. DR. WILLIAMS IS REQUESTING APPROVAL OF ACTUAL SUBSISTENCE FOR SPONSOR IN-KIND LODGING VALUED AT $135 WHICH IS 7.14 PERCENT OF THE GOVERNMENT ALLOWANCE OF $126.  THIS PERCENTAGE FALLS WITHIN THE 300 PERCENT THRESHOLD ALLOWED BY THE FTR.  THE SPONSOR HAS NOTED THAT ALL OTHER NON-FEDERAL PARTICIPANTS WILL BE PROVIDED WITH THE SAME ACCOMMODATIONS. ETHICS APPROVAL OBTAINED ON FEBRUARY 28, 2019. EFFICIENT SPENDING APPROVAL IN THE FORM OF AN ATTACHMENT G OBTAINED ON FEBRUARY 25, 2019.</t>
  </si>
  <si>
    <t>ITHACA, NY, US</t>
  </si>
  <si>
    <t>TRAVELER INVITED TO SPEAK AT THE EUROPEAN MOLECULAR BIOLOGY ORGANIZATION WORKSHOP ON DNA TOPOLOGY AND TOPOISOMERASES IN GENOME DYNAMICS FROM SEPTEMBER 16 TO SEPTEMBER 20, 2019 IN LES DIABLERETS, SWITZERLAND. OFFICIAL TRAVEL WILL BEGIN ON SEPTEMBER 14 WITH ARRIVAL IN SWITZERLAND ON SEPTEMBER 15 AND RETURN TO RDU ON SEPTEMBER 21. TRAVELER WILL TAKE A TRAIN FROM THE AIRPORT IN GENEVA TO THE MEETING SITE WHICH IS A TWO-HOUR TRIP. TRAVELER WILL ARRIVE TO LODGING LOCATION AROUND NOON ON 9/15 AND THE MEETING BEGINS AT 6:00PM ON 9/16. TRAVELER WILL BE ON PERSONAL NON-DUTY TIME ON 9/15 AND WILL NOT RECEIVE PER DIEM REIMBURSEMENT AS HE IS NOT PERMITTED A DAY OF REST FOR TRAVEL TIME UNDER 14 HRS. THE SPONSOR, INTERNATIONAL CONGRESS OF ENDOCRINOLOGY, WILL WAIVE THE COST OF REGISTRATION, WHICH IS $111.00 AND DOES NOT INCLUDE LODGING OR MEALS.  THE SPONSOR WILL PAY IN KIND FOR LODGING FOR FOUR NIGHTS FROM SEPTEMBER 16 TO 19. THE HOTEL ASSOCIATED WITH THE WORKSHOP PROVIDES A MEETING PACKAGE, WHICH INCLUDES MEALS (DINNER ON SEPTEMBER 16, BREAKFAST, LUNCH AND DINNER FROM SEPTEMBER 17 TO 19, AND BREAKFAST ON SEPTEMBER 20). ALL FLIGHTS DEPARTING ON SEPTEMBER 20 FROM THE NEAREST AIRPORT IN GENEVA, SWITZERLAND ARE AROUND 9 AM. TRAVELER IS PRESENTING AT THE LAST SESSION OF THE CONFERENCE ON SEPT 19TH. TRAVELER WILL DEPART LES DIABLERETS TO TRAVEL BY TRAIN TO GENEVA IN THE MORNING ON SEPT 20TH AND WILL LODGE IN GENEVA BY THE AIRPORT TO CATCH THE 9AM DEPARTURE FLIGHT ON SEPT 21ST. AN AEA WAS APPROVED FOR LODGING ABOVE THE GOVERNMENT PER DIEM ON THE NIGHT OF 9/20/19. THE APPROVAL IS ATTACHED. HTSOS TRAINING IS REQUIRED FOR SWITZERLAND AND WAS COMPLETED BY THE TRAVELER ON FEBRUARY 9, 2018. AN NIH IT SERVICE DESK TICKET WAS SUBMITTED ON AUGUST 21, 2019 FOR USE OF GOVERNMENT FURNISHED EQUIPMENT DURING FOREIGN TRAVEL. ETHICS APPROVAL WAS OBTAINED ON AUGUST 9, 2019. EFFICIENT SPENDING APPROVAL OBTAINED ON MAY 21, 2019 AND IS UPLOADED IN THE SCANNED DOCUMENT SECTION OF THIS TRAVEL AUTHORIZATION.</t>
  </si>
  <si>
    <t>CABIMER</t>
  </si>
  <si>
    <t>WILLIAMS, SANDRA G</t>
  </si>
  <si>
    <t>THIS CLINICAL SYMPOSIUM IS DESIGNED TO EXPOSE THE FELLOW TO A RANGE OF CONTENT DELIVERED BY KEY OPINION LEADERS IN AREAS SUCH AS THERAPEUTIC DEVELOPMENTS, RECENT RESEARCH FINDINGS AND SCIENTIFIC ADVANCES, ALL DELIVERED IN AN ENVIRONMENT CONDUCIVE TO DIALOGUE AND NETWORKING.
TRAVELER RECEIVED A FIT SCHOLARSHIP WHICH WAIVED REGISTRATION FEES. 
DR. WILLIAMS WILL STAY AT HER BROTHERS AND WILL NOT NEED A HOTEL. SHE IS TAKING ANNUAL LEAVE FROM THE 8TH - 12TH
 - SEE MORE AT: HTTP://WWW.RHEUMATOLOGY.ORG/LEARNING-CENTER/EDUCATIONAL-ACTIVITIES/VIEW/ID/90/A_2016-04-08_2016-STATE-OF-THE-ART-CLINICAL-SYMPOSIUM#STHASH.RBG9SNRJ.DPUF
REGISTRATION PAID ON POTS#19-002955</t>
  </si>
  <si>
    <t>04/04/2019 -04/13/2019</t>
  </si>
  <si>
    <t>WILLIS, GORDON B</t>
  </si>
  <si>
    <t>DR. WILLIS IS INVITED TO SPEAK AT THE 2019 NATIONAL CONFERENCE ON TOBACCO OR HEALTH BEING HELD IN MINNEAPOLIS, MN ON AUGUST 27-29, 2019.  IN-KIND: REGISTRATION (NO MEALS).</t>
  </si>
  <si>
    <t xml:space="preserve">WILSON, WYNDHAM </t>
  </si>
  <si>
    <t>DR. WILSON WILL BE MEETING WITH HIS CLINICAL GROUP FROM 5/6-5/10. ON 5/11 WILL TAKE A TRAIN TO NEWARK AIRPORT.  SPONSOR: DR. WILSON IS INVITED TO SPEAK AT THE AGGRESSIVE LYMPHOMA WORKSHOP BEING HELD IN BOLOGNA, ITALY ON MAY 13-14, 2019.  DR. WILSON WILL PRESENT: THE CLINICAL CHALLENGE OF DOUBLE HIT LYMPHOMA AND WHY DOESN'T EVERYONE RESPOND? PRIMARY AND SECONDARY RESISTANCE TO SIGNALING PATHWAY.  SPONSOR: AIRFARE, LODGING (INCLUDES BREAKFAST), REGISTRATION (INCLUDES LUNCH), DINNER ON 5/12 AND 5/13,  AND GROUND TRANSPORTATION IN ITALY.  AN APPROVED APPENDIX 7 HAS BEEN INCLUDED FOR THE USE OF BUSINESS CLASS TICKETS AND AN APPROVED REMOTE WORKER AGREEMENT IS INCLUDED FOR TRAVEL TO AND FROM SAN FRANCISCO.</t>
  </si>
  <si>
    <t>BETHESDA, MD, US</t>
  </si>
  <si>
    <t>05/06/2019 -05/15/2019</t>
  </si>
  <si>
    <t>NON-SPONSOR: DR. WILSON WILL ATTEND THE JANSSEN GLOBAL MEDICAL AFFAIRS PHOENIX PUBLICATION STEERING COMMITTEE BEING HELD IN LUGANO, SWITZERLAND ON JUNE 17, 2019.  
SPONSOR: DR. WILSON IS INVITED TO CO-CHAIR A WORKSHOP AT THE 15TH INTERNATIONAL CONFERENCE ON MALIGNANT LYMPHOMA (ICML)  BEING LED IN LUGANO, SWITZERLAND ON JUNE 18-22, 2019. IN-KIND: AIRFARE, 5 NIGHTS OF LODGING (INCLUDES BREAKFAST), REGISTRATION (INCLUDES LUNCH), DINNER ON 6/18, AND GROUND TRANSPORTATION IN SWITZERLAND.  DR. WILSON IS REQUESTING APPROVAL OF ACTUAL SUBSISTENCE FOR SPONSOR IN-KIND LODGING VALUED AT $448 WHICH IS 178% OF THE GOVERNMENT ALLOWANCE OF $252.  THIS PERCENTAGE FALLS WITHIN THE 300% THRESHOLD BY THE FTR.  THE SPONSOR HAS NOTED THAT ALL OTHER NON-FEDERAL PARTICIPANTS WILL BE PROVIDED WITH THE SAME ACCOMMODATIONS.  AN APPROVED AEA MEMO HAS BEEN INCLUDED FOR LODGING COSTS ON 6/16.  DR. WILSON HAS AN APPROVED APPENDIX 7 FOR THE USE OF BUSINESS CLASS TICKETS.</t>
  </si>
  <si>
    <t>DR. WILSON IS INVITED TO GIVE A SERIES OF LECTURES ON LYMPHOMA IN GUANGZHOU, CHANGSHA, CHENGDU AND BEIJING, CHINA ON SEPTEMBER 6-11, 2019.  IN-KIND:  AIRFARE, LODGING (INCLUDES BREAKFAST), MEALS AND TRANSPORTATION IN CHINA.  NO REGISTRATION.  DR. WILSON IS REQUESTING APPROVAL OF ACTUAL SUBSISTENCE FOR SPONSORED IN-KIND LODGING VALUED AT $79 WHICH IS 176% OF THE GOVERNMENT ALLOWANCE OF $45. THIS PERCENTAGE FALLS WITHIN THE 300% THRESHOLD ALLOWED BY THE FTR. THE SPONSOR HAS NOTED THAT ALL OTHER NON-FEDERAL PARTICIPANTS WILL BE PROVIDED WITH THE SAME ACCOMMODATIONS. 
DR. WILSON HAS AN APPROVED APPENDIX 7 FOR THE USE OF BUSINESS CLASS TICKETS.</t>
  </si>
  <si>
    <t>XIAN JANSSEN PHARMACEUTICAL LI</t>
  </si>
  <si>
    <t>09/04/2019 -09/12/2019</t>
  </si>
  <si>
    <t>WINK, DAVID A</t>
  </si>
  <si>
    <t>INVITED SPEAKER AT THE PERSULFIDE CONFERENCE 2019: 1ST INTERNATIONAL CONFERENCE ON PERSULFIDES AND SULFUR METABOLISM IN BIOLOGY AND MEDICINE BEING HELD IN SENDAI, JAPAN, 9/9-11/19.  TITLE OF TALK: NOS2 AND COX2 AS MAJOR DRIVERS OF POOR OUTCOME IN ER- BREAST CANCER.  NEW THERAPEUTIC OPPORTUNITIES IN A DIFFICULT DISEASE.  SPONSOR PAYING IN KIND: RT AIRFARE, WAIVED REGISTRATION (NO INCLUSIONS) AND 4 NIGHTS LODGING.  NCI COVERING ALL OTHER COSTS.</t>
  </si>
  <si>
    <t>WINKLER, ANDERSON M</t>
  </si>
  <si>
    <t>THE EVENTS IN THIS TA WERE APPROVED AS AN EXEMPTION UNDER THE CATEGORY: TO ATTEND SCIENTIFIC MEETING BY THE NIMH EXECUTIVE OFFICER ON 5/9/19 FOR DR. ANDERSON WINKLER WILL BE PARTICIPATING IN 2019-HUMAN CONNECTOME PROJECT COURSE IN PORTLAND ,OR. SPONSORED BY THE WASHINGTON UNIVERSITY IN ST. LOUIS</t>
  </si>
  <si>
    <t>PORTLAND ANGB, OR, US</t>
  </si>
  <si>
    <t>WIRES, EMILY S</t>
  </si>
  <si>
    <t>DR. EMILY SIMONS WIRES PARTICIPATING AT THE GORDON RESEARCH CONFERENCE BEING HELD IN PISA, ITALY MAY 18-24, 2019. CONFERENCE ORGANIZER IS WAIVING THE REGISTRATION. INCLUDE IN THE REGISTRATION IS ALL MEALS AND LODGING THROUGHOUT THE CONFERENCE. THEREFORE, ALL MEALS AND LODGING FROM THE 18TH TO THE 23TH WILL BE SPONSORED IN-KIND. 24TH BREAKFAST WILL BE SPONSORED IN-KIND. CONFERENCE ORGANIZER HAS ASKED DR. SIMONS WIRES TO COME AND GIVE A TALK THE MORNING OF THE 18TH. WITH THAT UNDERSTOOD, THIS WILL REQUIRE DR. SIMONS WIRES TO ARRIVE ON THE 17TH SO THAT SHE CAN BE ON TIME FOR THE TALK ON THE 18TH. THE CONFERENCE ORGANIZER HAS SAID THAT THEY WILL REIMBURSE DR. SIMONS WIRES FOR THE NIGHT OF THE 17TH; THEREFORE, THE LODGING FOR THE 17TH WILL BE SPONSORED REIMBURSABLE. NIH WILL REIMBURSE FOR THE FOLLOWING: ALL GROUND TRANSPORTATION TO AND FROM DR. SIMONS WIRES RESIDENCE TO THE AIRPORT, INCIDENTALS FOR ENTIRE TIME AND LUNCH AND DINNER ON THE 24TH. GLITCH IN THE SYSTEM, M AND IE COST AND M AND IE ALLOWED WERE NOT MATCHING WHEN CLICKING THE BOXES FOR MEALS THAT ARE INCLUDED IN THE REGISTRATION, SO HAD TO DO AS ACTUAL MEALS</t>
  </si>
  <si>
    <t>05/16/2019 -05/24/2019</t>
  </si>
  <si>
    <t>TRAVELER HAS BEEN INVITED TO THE UNIVERSITY OF HELSINKI, INSTITUTE OF BIOTECHNOLOGY IN HELSINKI, FINLAND FROM SEPTEMBER 11-20, 2019. THE UNIVERSITY OF HELSINKI, INSTITUTE OF BIOTECHNOLOGY, OFFERS TO PROVIDE IN KIND: AIRFARE AND LODGING.  NIH WILL PAY ALL OTHER COSTS.</t>
  </si>
  <si>
    <t xml:space="preserve">WITTIG, JOHN </t>
  </si>
  <si>
    <t>DR. WITTIG IS INVITED TO PRESENT, "REPRODUCIBLE BRAIN-WIDE PHYSIOLOGICAL RESPONSES TO MULTI-SITE ELECTRICAL STIMULATION" AT THE 2019  CARVER COLLEGE OF MEDICINE AT THE UNIVERSITY OF IOWA NEUROSCIENCE INSTITUTE WORKSHOP, 9/14-15/2019, IOWA CITY, IOWA. SPARC APPROVAL SP-13130. NO REGISTRATION FEE. TRAVEL APPROVED BY SUPERVISOR. SPONSORED IN-KIND TRAVEL EXPENSES INCLUDING ECONOMY AIRFARE, GROUND TRANSPORTATION AND LODGING. ODA APPROVED 2552 AND ATTACHED.</t>
  </si>
  <si>
    <t>WITT, KRISTINE L</t>
  </si>
  <si>
    <t>TRAVELER INVITED AS GUEST SPEAKER FOR THE EUROPEAN ENVIRONMENTAL MUTAGENESIS AND GENOMIC SOCIETY (EEMGS) ANNUAL MEETING IN RENNES, FRANCE FROM MAY 19-23, 2019. TRAVELER DEPARTS RDU ON MAY 17TH AND ARRIVES PARIS ON MAY 18TH.  TRAVELER DEPARTS ON TRAIN MAY 18TH FOR RENNES, FR TO AVOID A 7 HOUR LAYOVER WHICH WILL BE REIMBURSED BY NIEHS TO THE TRAVELER.  TRAVELER WILL DEPART RENNES ON MAY 23 VIA TRAIN TO PARIS TO BE REIMBURSED BY NIEHS.  THE SPONSOR EEMGS, WILL PROVIDE IN-KIND ECONOMY AIRFARE, 4 NIGHTS LODGING, WAIVED REGISTRATION FEE OF $600 AND SOME MEALS ARE INCLUDED. NIEHS WILL COVER 1 NIGHT LODGING RESERVED THROUGH OMEGA ON 5/18 IN RENNES AND TRAVELER WILL BE LODGING IN PARIS ON 5/23 AT NO COST TO THE GOVERNMENT BECAUSE TRAVELER WILL BE LODGING WITH SPOUSE WHO WILL ALSO BE IN PARIS ON BUSINESS. TRAVELER WILL RETURN ON FIRST FLIGHT OUT OF PARIS TO RDU ON 5/24. PASSPORT CURRENT AND APPLIED FOR FRENCH VISA ON 3/5/2019. HTSOS COMPLETED 10/16/2018, GFE REQUEST SUBMITTED 4/3/2019, ETHICS APPROVAL RECEIVED 1/2/2019, AND EFFICIENT SPENDING APPROVAL OBTAINED 3/21/2019 AND COPIES OF ALL INCLUDED IN DOCUMENT UPLOADS.</t>
  </si>
  <si>
    <t>FRENCH SOCIETY OF GENETIC TOXI</t>
  </si>
  <si>
    <t>TRAVELER INVITED TO SPEAK AT 50TH ANNUAL MEETING OF THE ENVIRONMENTAL MUTAGENESIS AND GENOMICS SOCIETY (EMGS) ON SEPTEMBER 19-23, 2019. TRAVELER DEPARTING RDU ON 9/18 TO DCA, RETURNING TO RDU ON 9/24.THE SPONSOR, EMGS, WILL PROVIDE IN-KIND REGISTRATION OF $395, WHICH INCLUDES DINNER ON 9/22. LODGING RESERVATIONS MADE BY TRAVELER VIA ROOM BLOCK PROVIDED BY CONFERENCE. TRAVELER ALSO PARTICIPATING IN WORKSHOP DURING THE CONFERENCE, WHICH WAS PAID VIA GOV PURCHASE CARD IN THE AMOUNT OF $75 AND INCLUDES LUNCH ON 9/19.   EFFICIENT SPENDING APPROVAL OBTAINED ON APR 22 ETHICS APPROVAL OBTAINED ON JUNE 25.  COPIES OF BOTH DOCUMENTS INCLUDED IN UPLOADS.  WASHINGTON DC NOT TAX EXEMPT LOCATION.</t>
  </si>
  <si>
    <t xml:space="preserve">WLODAWER, ALEXANDER </t>
  </si>
  <si>
    <t>TRAVEL DATES 5/11-19/19. 5/12-13/19 (BEFORE SYMPOSIUM AND NCI FUNDED) INVITED TO GIVE LECTURE (5/12) WITH  DR. MARIA LUIZA OLIVA AT THE FEDERAL UNIV OF SAO PAULO, BIOCHEMISTRY DEPT, SAO PAULO, BRAZIL. 5/14-17/19 INVITED TO SPEAK AT THE BRAZILIAN SOCIETY OF BIOCHEMISTRY AND MOLECULAR BIOLOGY SYMPOSIUM IN SAO PAULO, BRAZIL. REGISTRATION OF $850 WAS WAIVED.  SPONSOR PAYING FOR RT ECONOMY AIRFARE AND LODGING (5/14-17/19) AT CONFERENCE VENUE. 5/18-19/19 (AFTER SYMPOSIUM AND NCI FUNDED) WILL COLLABORATE WITH DR. MARIA LUIZA OIVIA AT THE UNIVERSITY OF SAO PAULO, BRAZIL.  WHILE AT THE FEDERAL UNIVERSITY OF SAO PAULO, DR. WLODAWER WILL BE STAYING AT THE GRAND MERCURE SAO PAULO IBIRAPUERA, RUA SENA MADUREIRA, 1344, SAO PAULO BRAZIL, PHONE NUMBER 551132010800. WHILE IN BRAZIL NCI WILL PAY FOR IN-COUNTRY TRANSPORTATION.</t>
  </si>
  <si>
    <t>BRAZILIAN SOCIETY FOR BIOCHEMI</t>
  </si>
  <si>
    <t>05/11/2019 -05/19/2019</t>
  </si>
  <si>
    <t>6/28-7/5/19 INVITED TO MEET WITH DR. WITOLD FILIPOWICZ AT THE FREIDRICH MIESCHER INSTITUTE FOR BIOMEDICAL RESEARCH IN BASEL SWITZERLAND REGARDING FUTURE COLLABORATIONS AND RECENT RESULTS IN THEIR FIELDS (PRIOR TO 44TH FEBS CONGRESS).  DR. WLODAWER WILL LODGE WITH DR. FILIPOWICZ, A CLOSE, PERSONAL FRIEND SINCE 1975.  MEAL PER DIEM REDUCED BY 50% AS HE WILL HAVE ACCESS TO FOOD PREPARATION FACILITIES SUCH AS STOVE, REFRIGERATOR, ETC.  7/6-11/19  SPEAKING AT THE 44TH FEBS CONGRESS BEING HELD IN KRAKOW, POLAND.  HIS REGISTRATION FEE OF $569 HAS BEEN WAIVED, WHICH INCLUDES LUNCHES (7/7-10/19, BUT 7/10 LUNCH NOT X'D OUT BECAUSE THERE IS ALSO AN IN KIND DINNER ON THIS DAY) AND WELCOME RECEPTION 7/6/19.  CONGRESS DINNER IN KIND ON 7/10/19. THIS IS A CO-ORGANIZED EVENT. DR. WLODAWER WILL DECLINE ACCEPTANCE OF THE CONGRESS BAG.  PER ADREZEJ LEGOCKI NO US FEDERAL FUNDS ARE BEING USED.  7/12-15/19 (AFTER CONGRESS) INVITED TO GIVE A TALK AT THE INTERNATIONAL INSTITUTE OF CELL AND MOLECULAR BIOLOGY IN WARSAW, POLAND.  LODGING WITH A FRIEND WITH KITCHEN FACILITIES, SO MEAL PER DIEM REDUCED BY 50%.</t>
  </si>
  <si>
    <t>FEBS UNITED KINGDOM</t>
  </si>
  <si>
    <t>06/28/2019 -07/15/2019</t>
  </si>
  <si>
    <t>9/13-19/2019 INVITED TO DELIVER A KEYNOTE LECTURE AT THE 10TH CONFERENCE INHIBITORS OF PROTEIN KINASES JOINED WITH THE SECOND MEETING OF CHALLENGES IN MOLECULAR BIOLOGY, BIOPHYSICS, AND BIOMEDICINE, AT THE INSTITUTE OF BIOCHEMISTRY AND BIOPHYSICS POLISH ACADEMY OF SCIENCES (IBB PAS),  WARSAW, POLAND. LECTURE TITLE - THE IMPORTANCE OF THE NON-CATALYTIC DOMAINS OF JANUS KINASES.  SPONSOR (PAS) PROVIDING WAIVED REGISTRATION ($280), WITH LUNCHES ON 9/15-19/19 INCLUDED IN MEETING, AND IN KIND AIRFARE FROM DC TO WARSAW ($422.83).  NCI IS PAYING FOR LODGING 9/14-18/19, WHICH INCLUDES BREAKFAST 9/15-19/19.  9/19-22/19  INVITED PARTICIPANT IN THE MEETING OF THE INSTITUTE OF ORGANIC CHEMISTRY AND BIOCHEMISTRY (IOCB) IN HIS CAPACITY AS CHAIR.  IOCB WILL PROVIDE IN KIND AIRFARE FROM WARSAW TO THE CZECH REPUBLIC, LODGING 9/19-21/19, MEALS BLD ON 9/20-21/19, GT IN PRAGUE, AND HIS RETURN TICKET TO DC FROM PRAGUE ($1353.53) .</t>
  </si>
  <si>
    <t>INSTITUTE OF ORGANIC CHEMISTRY</t>
  </si>
  <si>
    <t>09/13/2019 -09/22/2019</t>
  </si>
  <si>
    <t>POLISH ACADEMY OF SCIENCES WAR</t>
  </si>
  <si>
    <t>DR. WLODAWER HAS BEEN INVITED TO ATTEND THE 11TH GENERAL MEETING OF THE INTERNATIONAL PROTEOLYSIS SOCIETY IN MARIENBAD, CZECH REPUBLIC 9/29-10/4/19.  REGISTRATION FEE OF $797.90 (ONLY SPONSORED EXPENSE FOR THIS CROSS-OVER TRIP) HAS BEEN WAIVED IN KIND, AND INCLUDES DINNER ON 9/29/19 AND LUNCHES 9/29/19-10/3/19.  HOWEVER, DR. WLODAWER WILL NOT ARRIVE IN TIME FOR LUNCH ON 9/29/19.  LODGING INCLUDES BREAKFAST 9/30/19.  10/4-8/19 (AFTER CONFERENCE), NOT SPONSORED - DR. WLODAWER HAS BEEN INVITED TO PARTICIPATE IN SEMINARS AND DISCUSSIONS AT THE INSTITUTE OF ORGANIC CHEMISTRY AND BIOCHEMISTRY OF THE ACADEMY OF SCIENCE OF THE CZECH REPUBLIC IN PRAGUE. THIS IS A FY CROSSOVER TRIP THAT CORRESPONDS WITH TANUM0M6G6</t>
  </si>
  <si>
    <t>[OTHER], , CZE</t>
  </si>
  <si>
    <t>WOLFE, LYNNE A</t>
  </si>
  <si>
    <t>THIS IS SPONSORED, DOMESTIC, FTE TRAVEL. TRAVELER WILL DEPART BWI AIRPORT TO DENVER INTERNATIONAL AIRPORT (DEN) ON 5/15/19 AND RETURN THE EVENING OF 5/19/19. TRAVELER WILL DRIVE AND PARK AT BWI AIRPORT. THE SPONSOR WILL PROVIDE THE FOLLOWING EXPENSES IN-KIND: ALL DINNERS FROM 5/16 TO 5/18 ($28) AND LUNCHES FROM 5/17-19 ($17), ROUNDTRIP AIRFARE ($471.34) 4 NIGHTS LODGING FROM 5/15 TO 5/19 AT THE BOULDER MARRIOTT (2660 CANYON BLVD, BOULDER, CO 80302) WHICH IS WHY OMEGA WAS NOT USED TO BOOK HOTEL AND FLIGHTS. TRAVELER IS REQUESTING APPROVAL OF ACTUAL SUBSISTENCE FOR SPONSOR IN KIND LODGING VALUED AT $209 WHICH IS 131% OF THE GOVERNMENT ALLOWANCE OF $159.00. REGISTRATION IS REQUIRED BUY IS FREE AND OPEN TO THE PUBLIC FOR THIS MEETING. THE SPONSOR HAS NOTED THAT ALL SIMILARLY SITUATED PARTICIPANTS WILL BE PROVIDED WITH THE SAME ACCOMMODATIONS. FLIGHT COST COMPARISON NOT COMPLETED AS THE SPONSOR PROVIDED AIRFARE IN-KIND. THE FOLLOWING EXPENSES HAVE BEEN ADDED: R/T POV TO BWI ($36.92), R/T BAGGAGE FEES @$30/EACH WAY, PARKING AT BWI 5/15 TO 5/19 @$8.00/DAY. RT TAXI FROM AIRPORT TO HOTEL ($200). MISC EXPENSE FOR MIE NOT PROVIDED BY THE SPONSOR- 5/16 $38, 5/17-5/18 $21, 5/19- $32.50. INTERNET IS COMPLIMENTARY AT THE HOTEL. CO IS NOT A TAX-EXEMPT STATE BUT DOES NOT APPLY TO THIS TRAVEL.</t>
  </si>
  <si>
    <t>BOULDER, CO, US</t>
  </si>
  <si>
    <t>GOLDLAB FOUNDATION</t>
  </si>
  <si>
    <t>WOLFRAIM, LAWRENCE A</t>
  </si>
  <si>
    <t>202 8190957 DR  LAWRENCE WOLFRAIM IS TRAVELLING TO OSLO  NORWAY TO PRESENT AT AND PARTICIPATE IN A CEPI SPONSORED WORKSHOP ON STANDARDS AND ASSAYS FOR LASS  NIPAH  AND MERS  THIS IS SPONSORED TRAVEL WHICH WILL BE PROVIDED IN KIND BY CEPI AND NO HONORARIUM WILL BE ACCEPTED  DR  WOLFRAIM SERVES ON THE STANDING CEPI STANDARDS AND ASSAYS TASK FORCE WHERE HE REPRESENTS NIAID  DR  WOLFRAIM IS ALSO THE COR ON A LASSA VACCINE CONTRACT PLEASE NOTE THAT TRAVEL LODGING THE WORKSHOP DINNER AND TRAIN FARE WILL BE ARRANGED AND PAID BY CEPI  DR WOLFRAIM HAS COMPLETED HIS HT401 HIGH THREAT SECURITY OVERSEAS SEMINAR HTSOS TRAINING AND SUBMITTED A REQUEST FOR APPROVAL OF OFFICIAL DUTY ACTIVITY TO ODA ETHICS  ON 04 19 2019</t>
  </si>
  <si>
    <t>06/18/2019 -06/22/2019</t>
  </si>
  <si>
    <t>WOLIN, SANDRA L</t>
  </si>
  <si>
    <t>INVITED SPEAKER FOR RNAMEDICINE2019 5TH ANNUAL SYMPOSIUM OF THE INSTITUTE FOR RNA MEDICINE, BOSTON, MA 4/25/19. SPONSOR WILL PROVIDE AIRFARE, LODGING, PARTIAL MEALS AND GROUND TRANSPORTATION IN BOSTON. DR. WOLIN IS REQUESTING APPROVAL OF ACTUAL SUBSISTENCE FOR SPONSOR IN-KIND LODGING VALUED AT $279 WHICH IS 102% OF THE GOVERNMENT ALLOWANCE OF $273.  THIS PERCENTAGE FALLS WITHIN THE 300% THRESHOLD ALLOWED BY THE FTR.  THE SPONSOR HAS NOTED THAT ALL OTHER NON-FEDERAL PARTICIPANTS WILL BE PROVIDED WITH THE SAME ACCOMMODATIONS.</t>
  </si>
  <si>
    <t>WOLTERS, PAMELA L</t>
  </si>
  <si>
    <t>DR. WOLTERS WILL PRESENT: PRO VALIDATIONS WITH THE FDA, AT THE 6TH INTERNATIONAL RASOPATHIES SYMPOSIUM-FROM PROMISE TO PRACTICE, BEING HELD IN HUNT VALLEY, MD ON AUGUST 2-4, 2019. IN KIND: LODGING (NO BREAKFAST) AND REGISTRATION FEE (INCLUDES BLD 8/3 AND B 8/4). BOTH DUTY STATION AND DR. WOLTER?¿¿S RESIDENCE ARE OVER 50 MILES FROM THE TDY LOCATION.  DR. WOLTERS IS REQUESTING APPROVAL OF ACTUAL SUBSISTENCE FOR SPONSOR IN-KIND LODGING VALUED AT $129 PER NIGHT WHICH IS 137% OF THE GOVERNMENT ALLOWANCE OF $94. THIS PERCENTAGE FALLS WITHIN THE 300% THRESHOLD ALLOWED BY THE FTR. THE SPONSOR HAS NOTED THAT ALL OTHER NON-FEDERAL PARTICIPANTS WILL BE PROVIDED WITH THE SAME ACCOMMODATIONS.</t>
  </si>
  <si>
    <t>HUNT VALLEY, MD, US</t>
  </si>
  <si>
    <t>RASOPATHIES NETWORK USA</t>
  </si>
  <si>
    <t>WONG, RENEE P</t>
  </si>
  <si>
    <t>THIS A CONFERENCE BECAUSE IT MEETS THE FOLLOWING MISSION  BECAUSE-TRAVELER IS INVITED TO PARTICIPATE IN THE BCVS 2019 SCIENTIFIC SESSIONS, SCHEDULED FOR JULY 30 2019, IN BOSTON, MASSACHUSETTS. THIS YEAR?¿¿S TOPIC IS INTEGRATIVE APPROACHES TO COMPLEX CARDIOVASCULAR DISEASES. THE OUTSIDE ORGANIZATION WILL WAIVE REGISTRATION AND PROVIDE A COMPLIMENTARY TICKET TO THE COUNCIL DINNER. TRAVELER WILL NOT BE ATTENDING DINNER ON THE 31ST IN THE AMOUNT OF 60.00. TRAVEL WILL DEPART MEETING ON JULY 31ST IN THE EARLY AM.</t>
  </si>
  <si>
    <t>07/30/2019 -07/31/2019</t>
  </si>
  <si>
    <t>WONG, WAI T</t>
  </si>
  <si>
    <t>DR. WAI WONG TO PRESENT A LECTURE TITLED "MICROGLIA IN THE RETINA: ROLES IN HEALTH, AGING, AND RETINAL DISEASE" ON TOPIC OF "DISCUSSION ON RESEARCH FINDINGS AND DIRECTIONS REGARDING NEUROINFLAMMATION IN THE RETINA" AT NOVARTIS FACILITIES IN CAMBRIDGE, MA ON APRIL 5, 2019. SPONSOR (NOVARTIS) PROVIDED IN-KIND AIRFARE, LODGING, AND GROUND TRANSPORTATION. DR. WONG IS REQUESTING APPROVAL OF ACTUAL SUBSISTENCE FOR SPONSOR IN-KIND LODGING VALUED AT $359 WHICH IS 132% OF THE GOVERNMENT ALLOWANCE OF $273.  THIS PERCENTAGE FALLS WITHIN THE 300% THRESHOLD ALLOWED BY THE FTR.  THE SPONSOR HAS NOTED THAT ALL OTHER NON-FEDERAL PARTICIPANTS WILL BE PROVIDED WITH THE SAME ACCOMMODATIONS.</t>
  </si>
  <si>
    <t>DR. WAI WONG IS INVITED TO PRESENT A SEMINAR TITLED ?¿¿MICROGLIA IN THE RETINA: ROLES IN HEALTH, AGING, AND DISEASE?¿¿ AT GENENTECH ON MAY 6?¿¿7, 2019 IN SAN FRANCISCO, CA. THE SPONSOR (GENENTECH) WILL PROVIDE IN?¿¿KIND AIRFARE, LODGING FOR TWO NIGHTS, MEALS ON 5/6, AND GROUND TRANSPORTATION. ETHICS AND ODA ATTACHED.</t>
  </si>
  <si>
    <t>DR. WAI WONG IS INVITED TO THE 2019 FASEB SUMMER RESEARCH CONFERENCE ON THE BIOLOGY AND CHEMISTRY OF VISION AS A SPEAKER. THE MEETING WILL TAKE PLACE JUNE 23-28, 2019 IN STEAMBOAT SPRINGS, CO. DR. WONG WILL GIVE A TALK TITLED "ROLES OF RETINAL MICROGLIA IN PHOTORECEPTOR MAINTENANCE AND DEGENERATION". THE MEETING REGISTRATION WAS PAID VIA POTS 19-004293. THE MEETING REGISTRATION INCLUDES MEALS, LODGING, AND MEETINGS FEES. INCLUDED LODGING IS AT THE STEAMBOAT HOTEL - THE STEAMBOAT GRAND. FASEB IS AN ACCEPTED MEETING ALLOWING SPONSOR REIMBURSABLE. AS AN INVITED SPEAKER, EXPENSE REIMBURSEMENTS ARE CONTINGENT UPON EXTERNAL FUNDING AVAILABILITY AND ARE THEREFORE NOT GUARANTEED.  IF FUNDING IS AVAILABLE, THE FINAL AMOUNT ALLOCATED TO EACH SPEAKER WILL BE AT THE SOLE DISCRETION OF THE ORGANIZERS. THE AMOUNT AVAILABLE FOR EXPENSE REIMBURSEMENT IS UNKNOWN PRIOR TO THE START OF THE CONFERENCE. DR. WONG IS SHARING A RENTAL CAR WITH DR. WEI LI WHO IS ALSO AN INVITED SPEAKER TO FASEB. THE RENTAL CAR EXPENSE IS ON DR. WEI LI'S TRAVEL AUTHORIZATION. THE STEAMBOAT GRAND RESORT IS 22 MILES FROM THE STEAMBOAT-YAMPA VALLEY REGIONAL/HAYDEN AIRPORT (HDN) AND 155 MILES NORTHWEST OF DENVER INTERNATIONAL AIRPORT (DEN). NOTE: HAYDEN AIRPORT IS A REGIONAL AIRPORT. IT OFFERS ONLY TWO FLIGHTS PER DAY DURING THE SUMMER MONTHS, THEREFORE TRAVELERS WILL TRAVEL THROUGH DENVER INTERNATIONAL AIRPORT (DEN) AND DRIVE (RENTAL CAR) TO STEAMBOAT SPRINGS, CO. NO FEDERAL FUNDS WILL BE USED, AND NO HONORARIUM WILL BE GIVEN. *TRAVEL AMENDED TO ADD SHARED RENTAL CAR, FUEL, PARKING EXPENSES AND REMOVE SPONSORED REGISTRATION EXPENSE.*</t>
  </si>
  <si>
    <t>WOOD, BRADFORD J</t>
  </si>
  <si>
    <t>INVITED TO GIVE A LECTURE TITLED: ROBOTIC AND STEREOTAXIC ASSISTANCE IN IO; CLINICAL FOCUS: CF 1502 ?¿¿ IMMUNOTHERAPY: WHERE ARE WE HEADING (RESEARCH); 4/11 - 13: ATTEND THE PHILIPS CAMPUS, BEST ALL IO KOL'S.</t>
  </si>
  <si>
    <t>CARDIOVASCULAR AND INTERVENTIO</t>
  </si>
  <si>
    <t>04/06/2019 -04/13/2019</t>
  </si>
  <si>
    <t>INVITED TO PRESENT THE FOLLOWING TOPIC(S): WHO CAN ABLATE AN RCC FASTER &amp; WHO CAN BIOPSY A TUMOR FASTER USING NAVIGATIONAL SOFTWARE ON 6/8; SPEAKER TITLED: HANDS-ON WORKSHOP: IMAGE GUIDANCE, NAVIGATION, AND SIMULATION ON 6/9; AND SPEAKER ON SPARING THE KIDNEY: TREATING RCC IN HEREDITARY SYNDROMES 6/10.</t>
  </si>
  <si>
    <t>SOCIETY OF INTERVENTIONAL ONCO</t>
  </si>
  <si>
    <t>06/07/2019 -06/10/2019</t>
  </si>
  <si>
    <t>INVITED TO GIVE A LECTURE TITLED: TRANSARTERIAL DELIVERY OF IMMUNOTHERAPY: HOW COULD IT WORK ?¿¿ DOES IT MAKE SENSE? (12 MIN) IN THE FOCUS SESSION: FS 1703 - EVERYTHING YOU WANTED TO KNOW ABOUT IMMUNOTHERAPY IN IR. 
TRANSARTERIAL DELIVERY OF IMMUNOTHERAPY: HOW COULD IT WORK ?¿¿ DOES IT MAKE SENSE? (12 MIN)
B.J. WOOD (BETHESDA, MD/US)</t>
  </si>
  <si>
    <t>INVITED TO THE OXFORD CENTRE FOR DRUG DELIVERY DEVICES (OXCD3) EXPERT ONCOLOGICAL CONFERENCE AND STEERING COMMITTEE MEETING FROM SEPTEMBER 23 ?¿¿ 25, AND SERVE AS A LIAISON FROM THE NATIONAL INSTITUTES OF HEALTH AND AN EXPERT IN THE FIELD OF ONCOLOGY.</t>
  </si>
  <si>
    <t xml:space="preserve">WOODGATE, ROGER </t>
  </si>
  <si>
    <t>08/07/19-08/10/19; EDINBURGH UK; TO PRESENT A TALK ENTITLED "RIBONUCLEOTIDE EXCISION REPAIR" AND ALSO TEACH A WORKSHOP TO GRADUATE STUDENTS AT THE MRC INSTITUTE OF GENETICS AND MOLECULAR MEDICINE, AT THE UNIVERSITY OF EDINBURGH. THERE HE WILL DISCUSS THEIR ONGOING SCIENTIFIC COLLABORATIONS. OWT WAS USED FOR AIR. OWT WAS NOT USED FOR LODGING AS THE UNIVERSITY HAS AGREED TO PAY 4 NIGHTS IN-KIND. TRAVELER WILL TAKE TAXI'S TO/FROM AIRPORT/RESIDENCE RT. HE WILL BE PICKED UP EACH DAY TO GO TO THE UNIVERSITY, THUS NOT REQUIRING TAXI REIMBURSEMENT.</t>
  </si>
  <si>
    <t>WOOLERY, MYRA J</t>
  </si>
  <si>
    <t>TRAVELER WILL BE PARTICIPATING IN CAMP FANTASTIC IN FRONT ROYAL, VA AUGUST 09-17, 2019. LODGING AND M&amp;IE ARE BEING COVERED IN-KIND BY SPECIAL LOVE. TRAVELER WILL HELP SET-UP CAMP FANTASTIC ON 08/09/2019 AND RETURN HOME LATE EVENING ON 08/10/2019. TRAVELER WILL RETURN TO CAMP FANTASTIC ON 08/11/2019.</t>
  </si>
  <si>
    <t>WRIGHT, CHARLES B</t>
  </si>
  <si>
    <t>CHUCK WRIGHT IS TEACHING AT COLD SPRING HARBOR LABORATORY (CSHL)  IN N.Y.  FROM JUNE 22 - 24, 2019. THIS IS A SPONSORED TRAVEL</t>
  </si>
  <si>
    <t>WRIGHT, JOHN J</t>
  </si>
  <si>
    <t>DR. WRIGHT IS INVITED TO SPEAK AT THE INTERNATIONAL THYROID ONCOLOGY GROUP (ITOG) ANNUAL MEETING HELD AT THE MEMORIAL SLOAN KETTERING CANCER CENTER IN NEW YORK, NY FROM MAY 3-5, 2019.  IN-KIND:  TRAIN FAIR AND LODGING (NO BREAKFAST),  NO REGISTRATION.  TRAVELER WILL STAY AT RELATIVES ON THE NIGHT OF MAY 5, 2019 AND WILL NOT RECEIVE M &amp; IE ON MAY 6 BECAUSE CLOSING REMARKS FOR THE MEETING ARE AT 1:30PM ON MAY 5.  DR. WRIGHT IS REQUESTING APPROVAL OF ACTUAL SUBSISTENCE FOR SPONSOR IN-KIND LODGING VALUED AT $275 WHICH IS 109% OF THE GOVERNMENT ALLOWANCE OF $253. THIS PERCENTAGE FALLS WITHIN THE 300% THRESHOLD BY THE FTR. THE SPONSOR HAS NOTED THAT ALL OTHER PARTICIPANTS WILL BE PROVIDED WITH THE SAME ACCOMMODATIONS.</t>
  </si>
  <si>
    <t>INTERNATIONAL THYROID ONCOLOGY</t>
  </si>
  <si>
    <t>MEDICAL OFFICER(INTRNL MED)</t>
  </si>
  <si>
    <t>05/03/2019 -05/06/2019</t>
  </si>
  <si>
    <t xml:space="preserve">WU, CHUAN </t>
  </si>
  <si>
    <t>DR. CHUAN WU HAS BEEN INVITED BY TWO DIFFERENT HOSTS TO GIVE TALKS IN SHANGHAI. THE FIRST IS ZHONGSHAN HOSPITAL, WHICH IS SPONSORING THE FIRST PORTION OF HIS TRIP AND PROVIDING AIRFARE, LODGING ON THE NIGHTS OF MAY 10, 11, 12, 13, AND LUNCH AND DINNER ON MAY 11, 12,13, 14, IN-KIND. BREAKFAST IS INCLUDED IN THE LODGING COST. THE SECOND HOST IS THE CHINESE ACADEMY OF SCIENCES. THEY ARE NOT SPONSORING A PORTION OF HIS TRIP. ON MAY 9, DR. WU WILL FLY FROM IAD TO SFO TO PVG, ARRIVING ON MAY 10. HE WILL STAY AT THE PINE CITY HOTEL AT 8 DONG AN ROAD, SHANGHAI, CHINA ON THE NIGHTS OF MAY 10, 11, 12, AND 13. ON MAY 11, DR. WU WILL PARTICIPATE IN ZHONGSHAN HOSPITAL'S LIVER DISEASE SYMPOSIUM, PATHOBIOLOGY AND THERAPEUTIC ADVANCES OF LIVER DISEASES, BY GIVING HIS TALK. PLEASE NOTE THAT THIS IS A SMALL, INTERNAL SYMPOSIUM, WITH NO REGISTRATION FEE OR WEBSITE, AND WOULD HAVE BEEN A STEPS REQUEST. ON MAY 12, THERE IS A DISCUSSION ABOUT HEPATIC FIBROSIS, PATHOBIOLOGY, MOLECULAR TARGETS, AND CLINICAL ENDPOINTS. ON MAY 13, THERE IS A DISCUSSION ABOUT AUTOIMMUNE LIVER DISEASE. ON MAY 14, DR. WU WILL TOUR ZHONGSHAN HOSPITAL FACILITIES AND MEET WITH ITS CLINICAL SCIENTISTS. ON MAY 14, DR. WU WILL ALSO CHECKOUT OF HIS HOTEL AND BEGIN STAYING WITH A PERSONAL FRIEND AT RM 1609, BLDG 6, 500 LANE, MAOTAI ROAD, 200336, SHANGHAI. ON MAY 15, DR. WU WILL BEGIN THE CHINESE ACADEMY OF SCIENCES PORTION OF HIS TRAVEL. HE WILL GIVE A SEMINAR ENTITLED GENE-COMMENSAL INTERACTIONS REGULATE INTESTINAL BARRIER INTEGRITY. ON MAY 16, HE WILL MEET WITH THE INSTITUTE OF HEALTH SCIENCE'S PRINCIPAL INVESTIGATORS AND STUDENTS. ON MAY 17, HE WILL TOUR THE INSTITUTE FACILITES, AND MEET WITH STAFF SCIENTISTS. ON MAY 18, HE WILL TOUR THE DEPARTMENT OF GASTROENTEROLOGY OF RUIJIN HOSPITAL AND MEET WITH CLINICAL STAFF. HE WILL THEN FLY FROM PVG TO SFO TO IAD, ARRIVING THE SAME DAY.</t>
  </si>
  <si>
    <t>05/09/2019 -05/18/2019</t>
  </si>
  <si>
    <t>WU, DORIS K</t>
  </si>
  <si>
    <t>ATTEND AND PRESENT A TALK, "REGIONAL SPECIALIZATION IN VESTIBULAR ORGANS OF THE INNER EAR: FROM PATTERNING TO BEHAVIOR" AT THE 2019 NEURAL CREST &amp; CRANIAL PLACODES GORDON RESEARCH CONFERENCE FROM APRIL 14-19, 2019 IN LUCCA, ITALY.  TRIP DATES: 4/12/19 TO 4/21/19, INCLUDING AN APPROVED NON-DUTY DAY ON SATURDAY, APRIL 20, 2019.</t>
  </si>
  <si>
    <t>SERVE AS A SCIENTIFIC COURSE CONSULTANT FOR THE BIOLOGY OF INNER EAR COURSE AT THE MARINE BIOLOGICAL LABORATORY (MBL) IN WOODS HOLE, MA FROM AUGUST 6, 2019 TO AUGUST 17, 2019.</t>
  </si>
  <si>
    <t>08/06/2019 -08/17/2019</t>
  </si>
  <si>
    <t xml:space="preserve">WU, LING GANG </t>
  </si>
  <si>
    <t>LINGGANG WU WILL BE PRESENTING AT THE INSTITUTE OF CELLULAR AND ORGANISMIC BIOLOGY (ICOB) IN TAIPEI, TAIWAN ON 4/20/2019 TO 04/26/2019 .  THE TALK IS ENTITLED "VISUALIZING FUSION AND FISSION PORE DYNAMICS IN LIVE CELL".THE SPONSORS WILL PAY FOR AFIRE OF $1,271.32. LODGING FROM APRIL 21, 22, 23 AND 25TH, AT ACADEMIA SINICA ($35.63 FOR EACH NIGHT) LODGING FOR ONE NIGHT  4/24 AT THE GREAT ROOTS FORESTRY SPA RESORT ($137.48 FOR ONE NIGHT) 
?¿? ALL MEALS BREAKFAST, LUNCH AND DINNER WILL BE IN-KIND 4/22-4/25/2019 AND ROUND TRIP GROUND TRANSPORTATION FROM AIRPORT AT AN ESTIMATED COST OF $72 WILL BE PAID IN KIND. DR. WU WILL HAVE TO PAY A $155.00 FEE FOR HIS FLIGHT HAVING TO BE CHANGE FROM 4/27 TO RETURN 4/26. THE SPONSOR WILL NOT PAY THIS FEE IN-KIND. ODA ATTACHED. THIS TRAVEL WAS APPROVED IN SPARC AND DR. NATH.</t>
  </si>
  <si>
    <t>DR. WU WILL BE GIVING A TALK ENTITLED "QUANTITATIVE ASPECTS OF MEMBRANE FUSION AND FISSION" AT THE BIOPHYSICAL THEMATIC MEETING IN PADOVA, ITALY FROM 5/6-05/10/2019. THIS TRAVEL IS SPONSORED. THEY WILL OFFER MEMBER REGISTRATION OF $575.00.
2) LODGING FOR (5) NIGHTS AT THE HOTEL CASA DEL PELLEGRINO FOR ARRIVAL MAY 6 AND DEPARTURE MAY 11, AT THE RATE OF 52 EUROS PER NIGHT (APPROX. $59.02 USD PER NIGHT). 3) MEALS PROVIDED DURING THE MEETING TO INCLUDE: WELCOME RECEPTION, COFFEE BREAKS, AND 2 LUNCHES ON THE 5/7 AND 5/9. THE ODA FOR THIS TRAVEL HAS BEEN APPROVED. THIS TRAVEL WAS APPROVED IN SPRAC AND BY HIS SUPERVISOR DR. ROLE.  DR. WU WAS OUT OF TOWN AND UNABLE TO CERTIFY AUTHORIZATION IN THE CGE SYSTEM.</t>
  </si>
  <si>
    <t xml:space="preserve">WU, XIONGWU </t>
  </si>
  <si>
    <t>PRESENTATION ENTITLED "STRUCTURAL MECHANISM OF GLUTAMATE RECEPTOR ACTIVATION REVEALED FROM CRYO-ELECTRON MICROSCOPY MAPS" AT THE GORDON RESEARCH CONFERENCE ON NOVEL TECHNIQUES AND BREAKTHROUGHS IN THREE DIMENSIONAL ELECTRON MICROSCOPY OF BIOLOGICAL STRUCTURES, HONG KONG, CHINA, JUNE 9-14, 2019. CONFERENCE IS NOT LISTED IN CGE LIST. REGISTRATION FEE WAS PAID WITH PERSONAL CREDIT CARD AND REGISTRATION FEE INCLUDES LODGING FROM JUNE 9-13 AND MEALS FROM JUNE 9-14, BEGINNING WITH DINNER ON JUNE 9 THROUGH BREAKFAST ON JUNE 14, ACCORDING TO THE CONFERENCE WEBSITE. MEETING WEBSITE:  HTTPS://WWW.GRC.ORG/THREE-DIMENSIONAL-ELECTRON-MICROSCOPY-CONFERENCE/2019/. 
ON JUNE 14, TRAVELER WILL HAVE A LAYOVER IN HONG KONG BEFORE ARRIVING TO BEIJING, CHINA ON JUNE 15. TRAVELER WILL BE REIMBURSED FOR LODGING AND MIE FOR JUNE 14.
PRESENTATION ENTITLED "DETERMINE THE OPEN STATE OF GLUTAMATE RECEPTOR FROM CRYO-EM?¿¿ AT THE NATIONAL CRYO-EM MEETING, PEKING UNIVERSITY, BEIJING, CHINA, JUNE 15-19, 2019.  SPONSORED REGISTRATION FEE INCLUDES MEALS FROM JUNE 16-19 BEGINNING WITH DINNER ON JUNE 16, AIRFARE FROM HONG KONG TO BEIJING ON JUNE 15, LODGING FROM JUNE 15-19, AND TAXIS. NHLBI WILL REIMBURSE FOR INCIDENTALS AND OTHER GROUND TRANSPORTATION. THE TRAVEL IN BEIJING IS NOT A CONFERENCE BECAUSE IT MEETS THE FOLLOWING MISSIONS EXEMPTION: SCIENTIFIC MEETING WITH A SPECIFIC TEAM REGARDING A SPECIFIC AREA OF SCIENTIFIC INQUIRY. NO WEBSITE OR MEETING AGENDA IS AVAILABLE YET.</t>
  </si>
  <si>
    <t xml:space="preserve">WU, YICONG </t>
  </si>
  <si>
    <t>DR. YICONG WU WILL ATTEND THE NCBM DEEP LEARNING COURSE FOR THE MICROSCOPY IMAGE ANALYSIS WORKSHOP AT THE MARINE BIOLOGICAL LABORATORY, WOODS HOLE, MA, MAY 10-14, 2019.
- ODA APPROVED BY JASON FORD ON 4/23/19
- SPONSOR WILL COVER AIRFARE, LODGING, DINNER ON 5/10/19, ALL MEALS 5/11-13/19 AND BREAKFAST ON 5/14/19.</t>
  </si>
  <si>
    <t xml:space="preserve">WU, ZHIJIAN </t>
  </si>
  <si>
    <t>DR. ZHIJIAN WU IS ATTENDING AS A GUEST SPEAKER TO GIVE A TALK, ENTITLED "GENOME EDITING FOR TREATMENT OF RETINAL DEGENERATIVE DISEASES" AT THE 2019 INTERNATIONAL FORUM OF THE GLOBAL EYE GENETICS CONSORTIUM CHINA BRANCH (GEGC CHINA 2019) HELD IN GUANGZHOU, CHINA MAY 15-19, 2019. THE SPONSOR (ZHONGSHAN OPHTHALMIC CENTER, SUN YAT-SEN UNIVERSITY) IS PROVIDING IN-KIND AIRFARE AND LODGING ACCOMMODATIONS. NO MEETING WEBSITE.</t>
  </si>
  <si>
    <t xml:space="preserve">XIA, MENGHANG </t>
  </si>
  <si>
    <t>DR. XIA HAS BEEN INVITED TO GIVE A TALK AT THE 10TH NATIONAL CONFERENCE ON ENVIRONMENTAL CHEMISTRY.TITLE FOR PRESENTATION IS ?¿¿US TOX21 PROGRAM: CURRENT TREND OF IN VITRO TOXICOLOGY</t>
  </si>
  <si>
    <t>08/13/2019 -08/20/2019</t>
  </si>
  <si>
    <t xml:space="preserve">XIAO, CHANGRUI </t>
  </si>
  <si>
    <t>ON THIS SPONSORED DOMESTIC TRAVEL, THE FOLLOWING IS PROVIDED IN-KIND: REGISTRATION FEE-$500. FULL REGISTRATION FEE IS $1250 AND NHGRI PAID THE REMAINDER REGISTRATION FEE-$750 VIA POTS#19-006678. REGISTRATION INCLUDES ALL LODGING AND THE FOLLOWING MEALS: 9/22-DINNER; 9/23-9/27: BREAKFAST, LUNCH AND DINNER; 9/28: BREAKFAST. ALL INVITED GUESTS ARE RECEIVING SIMILAR BENEFITS. NHGRI PAYS ALL REMAINING EXPENSES: ROUNDTRIP AIRFARE-$296.60. OMEGA WAS USED TO BOOK THE AIRFARE AND PER COST COMPARISON TRAVELER CHOSE THE LOWEST FARE OUT OF IAD COMPARED TO BWI-$526.60 AND DCA-$870.60. OMEGA WAS NOT USED FOR LODGING AS THIS WAS PROVIDED IN THE REGISTRATION FEES. OTHER EXPENSES: ROUNDTRIP TAXI TO/FROM RESIDENCE ESTIMATED-$218.78; ROUNDTRIP TAXI TO/FROM AIRPORT IN MN ESTIMATED-$177.54 AND BAG FEES-$50. MINNESOTA IS NOT A LODGING TAX-EXEMPT STATE AND DOES NOT APPLY TO THIS TRAVEL.</t>
  </si>
  <si>
    <t xml:space="preserve">XIE, WEIZHEN </t>
  </si>
  <si>
    <t>WEIZHEN XIE HAS BEEN INVITED TO PARTICIPATE IN THE 2019 KAVLI SUMMER INSTITUTE IN COGNITIVE NEUROSCIENCE PROGRAM BEING HELD IN SANTA BARBARA, CA ON 6/24/2019 24-7/5/2019. THIS CONFERENCE ATTENDANCE HAS BEEN APPROVED IN SPARC (SP012738). TUITION, COURSE MATERIALS, DORM ROOM, AND MEALS WILL BE PROVIDED IN KIND BY THE SPONSOR. DORM ROOM RATE IS $785/MONTH SO ROUGHLY $26/DAY. SPONSOR E-MAIL IS ATTACHED. AIRFARE AND GROUND TRANSPORTATION IS NOT INCLUDED IN SPONSORED EXPENSES AND WILL BE COVERED BY NIH. APPROVED APPENDICES FOR NON FTE SPONSORED TRAVEL ARE ATTACHED. 7/6-7/7/2019 ARE NON-DUTY DAYS AND NIH AND SPONSOR ARE NOT PROVIDING LODGING OR PER DIEM FOR THOSE DAYS. TRAVELER WILL BE ATTENDING COLLABORATION MEETINGS ON 7/8 AT UC RIVERSIDE AND WILL BE GIVING A TALK ON 7/9 ENTITLED, "VISUAL WORKING MEMORY FOR STIMULUS FEATURE SATURATION". AGENDA IS ATTACHED. TRAVELER WILL BE STAYING WITH A FRIEND ON 7/8/2019 AND WILL NOT NEED LODGING OR PER DIEM REIMBURSEMENT. HE WILL RETURN HOME ON 7/10/2019 AND WILL RECEIVE THE ALLOWABLE ?? PER DIEM FOR MEALS.</t>
  </si>
  <si>
    <t>SANTA BARBARA, CA, US</t>
  </si>
  <si>
    <t>06/24/2019 -07/10/2019</t>
  </si>
  <si>
    <t xml:space="preserve">XUE, HUI </t>
  </si>
  <si>
    <t>THIS TRAVEL IS NOT A CONFERENCE BECAUSE IT MEETS THE FOLLOWING MISSION EXEMPTION: D. SCIENTIFIC MEETINGS WITH A SPECIFIC INVESTIGATOR OR TEAM REGARDING A SPECIFIC AREA OF SCIENTIFIC INQUIRY, OR PUBLIC HEALTH NEED: RESEARCH COLLABORATION VISITS. TRAVELER WILL BE USING POV WHICH IS MORE ADVANTAGEOUS FOR THE GOVERNMENT.  ETHICS (EMAIL) APPROVAL IS INCLUDED WITH TA DOCS. MOUNT SINAI WOULD LIKE TO SPOTLIGHT DR. XUE?¿¿S WORK AND GIVE OTHER SCIENTISTS AND GUESTS THE OPPORTUNITY TO ASK QUESTIONS. THIS WILL IMPROVE RESEARCH PROJECTS AND PROVIDE A GREAT OPPORTUNITY TO FOSTER COLLABORATIONS WITH THEM IN THE FUTURE.</t>
  </si>
  <si>
    <t>09/23/2019 -09/25/2019</t>
  </si>
  <si>
    <t xml:space="preserve">XU, XIN </t>
  </si>
  <si>
    <t>XIN XU HAS BEEN INVITED TO SPEAK AT THE "OPTIMIZING DRUG METABOLISM &amp; PHARMACOKINETICS" CONFERENCE IN BOSTON, MA HELD FROM JUNE17TH-19TH. XIN WILL PRESENT A TALK ON ADME IN DRUG DISCOVERY ON JUNE 19TH. CAMBRIDGE HEALTHTECH INSTITUTE HAS OFFERED TO COVER AIRFARE AND WAIVED REGISTRATION FEE OF $1099 FOR ALL GUEST SPEAKERS.</t>
  </si>
  <si>
    <t xml:space="preserve">XU, ZUOYU </t>
  </si>
  <si>
    <t>DR ZUOYU XU CELL PHONE 2405079577 WILL BE TRAVELING TO ALMATY  KAZAKHSTAN APRIL 18 TO APRIL 2019 TO ATTEND THE ALTERNATIVE APPROACHES TO COMBATTING ANTI MICROBIAL RESISTANCE AMR WORKSHOP AND CONDUCT SITE VISITS  THESE ACTIVITIES ARE PART OF AN ONGOING PARTNERSHIP BETWEEN NIAID AND KAZAKHSTAN ON AMR THE INTERNATIONAL SCIENCE AND TECHNOLOGY CENTER ISTC WILL PROVIDE IN KIND AIRFARE AND HOTEL IN ALMATY KAZAKHSTAN    NO PER DIEMS AND TRANSPORTATIONS BETWEEN HOME AND AIRPORT WILL BE PROVIDED IN WASHINGTON DC  THE OFFICE OF ETHICS OD NIAID HAS REVIEWED THE REQUEST FOR APPROVAL OF OFFICIAL DUTY ACTIVITY AND GRANTED AN APPROVAL TPS WAITING FOR THE DIVISION APPROVAL  HT401 HIGH THREAT SECURITY OVERSEAS SEMINAR COMPLETION DATE 02 11 2019  TRAVELER HAS NOT AND WILL NOT HAVE SPENT MORE THAN 45 DAYS IN DESIGNATED HTSOS FACT MANDATORY COUNTRIES WITHIN THE CALENDAR YEAR</t>
  </si>
  <si>
    <t>YAMADA, KENNETH M</t>
  </si>
  <si>
    <t>TRAVELER INVITED TO GIVE THE KEYNOTE LECTURE AT THE US-KOREA CONFERENCE ON SCIENCE, TECHNOLOGY AND ENTREPRENEURSHIP (UKC) IN CHICAGO, IL AUGUST 15, 2019 TO AUGUST 16, 2019. HIS LECTURE IS TITLED  ?¿¿VISUALIZING CELL AND MOLECULAR DYNAMICS IN 3D?¿¿ .</t>
  </si>
  <si>
    <t>08/15/2019 -08/16/2019</t>
  </si>
  <si>
    <t xml:space="preserve">YANG, LI </t>
  </si>
  <si>
    <t>FOREIGN SPONSORED TRAVEL -  DR. LI YANG IS TRAVELING TO KYOTO, JAPAN WHERE SHE WILL GIVE A LECTURE ON BREAST CANCER METASTASIS AT THE ANNUAL JAPANESE CANCER ASSOCIATION MEETING TAKING PLACE SEPTEMBER 26 - 28, 2019 AT THE KYOTO INTERNATIONAL CONVENTION CENTER.  THE JAPANESE CANCER ASSOCIATION (JCA) HAS OFFERED TO COVER SOME OF LI YANG'S TRAVEL EXPENSES INCLUDING HER HOTEL IN KYOTO FROM 9-25 TO 9-30-2019 AND MEALS DURING THE MEETING IN KYOTO. 5 NIGHTS LODGING IN KYOTO. THE TOTAL LODGING AMOUNT ACCORDING TO THE INVITATION LETTER IS 1645.69 DIVIDED BY 5 NIGHTS IS 329.13 PER NIGHT IN KYOTO.  THE UNIVERSITY OF TOKYO IS PARTNERING WITH THE JCA FOR THE MEETING AND WILL COVER THE AIRFARE FOR DR. YANG FROM WASHINGTON, DC TO JAPAN AND HER AIRFARE FROM SEOUL, KOREA BACK TO WASHINGTON, DC ON 10-03-2019 AFTER THE SECOND LEG OF HER TRAVEL.  LI YANG WILL THEN TRAVEL TO SEOUL, SOUTH KOREA ON 9-30 TO MEET WITH PROFESSOR MI-YOUNG KIM THE DAY BEFORE GIVE A LECTURE AT SEOUL NATIONAL UNIVERSITY AND MEET WITH COLLEAGUES AT THE UNIVERSITY INCLUDING HER HOST DR. SEONG-JIN KIM FOR COLLABORATION.  A SEPARATE TRAVEL AUTHORIZATION HAS BEEN CREATED FOR HER TRIP TO SEOUL AS THIS TRAVEL CROSSES INTO THE NEXT FISCAL YEAR, TANUM0MIW0.  A REQUEST FOR A LOANER LAPTOP HAS BEEN SUBMITTED TICKET NUMBER NCI-RITM0190552.   APPROVED APPENDIX 8 FOR BUSINESS CLASS TICKETS IS IN THE PACKAGE.</t>
  </si>
  <si>
    <t>JAPANESE CANCER ASSOCIATION TO</t>
  </si>
  <si>
    <t xml:space="preserve">YANG, WEI </t>
  </si>
  <si>
    <t>(PIK), RNDTRIP AMTRAK TRAIN FROM BWI TO NEW YORK, NY ON 4/2/19. THE PIK AMTRAK E-TICKET IS ATTACHED. RNDTRIP TAXIS LOCALLY AND IN NY. SHE HAS BEEN INVITED TO VISIT COLUMBIA UNIVERSITY MEDICAL SCHOOL, AND GIVE A SEMINAR TO THE BIOCHEMISTRY AND MOLECULAR BIOPHYSICS DEPT.. TITLE OF TALK, WILL BE, "DNA REPLICATION: FROM ASSEMBLY OF A MACROMOLECULAR MACHINE TO REACTION CHEMISTRY", ON 4/4/19. PIK LODGING AT THE GOVERNMENT RATE WILL BE AT HUDSON NEW YORK HOTEL, 1009 356 W. 58TH STREET, NEW YORK. THE PIK HOTEL CONFIRMATION HAS NOT YET, BEEN RECEIVED. ALL OTHER EXPENSES INCURRED BY TRAVELER DURING THIS TRIP WILL BE PD BY NIH. SHE WILL RET'N IN THE EVENING, AFTER THE SEMINAR ENDS.</t>
  </si>
  <si>
    <t>THIS TRIP HAS TWO DESTINATIONS:  (1):  IAD TO BERKELEY, CA (VIA SF, CA), ON 4/20/19. INVITED TO PRESENT THE CYNTHIA A. CHAN MEMORIAL LECTURE, AT U.C. BERKELEY, (4/21-23/19), DEPARTING ON 4/23.  SEE INVITATION, AND ALSO AN EMAIL CONFIRMATION, FOR PIK LODGING, WHICH WILL BE AT THE SHATTUCK PLAZA, 2086 ALLSTON WAY, BERKELEY, CA 94704, (4/21-23/19). PH: 866/605-4738. CONTACT: DEBY JOHNS.  PH: 510/ 643-5524. TRAVELER DECLINED SPONSORED FLIGHT TO CALIFORNIA AND WILL ONLY ACCEPT LODGING. (2): ON 4/23/19, TRAVELER WILL FLY (VIA PIK FLIGHT),  TO PITTSBURGH, PA. THE PIK ITINERARY IS CURRENTLY UNAVAILABLE. IN PITTSBURGH, PA, (4/23-24/19), AS A MEMBER OF THE SCIENTIFIC ADVISORY BOARD, (SAB), FOR THE PITTSBURGH CTR OF HIV PROTEIN, SHE WILL REVIEW THE AIDS RESEARCH PROGRAM, AT THE ANNUAL MTG OF THE SAB, ON 4/24/19. LODGING WILL BE PIK, AT THE HILTON GARDEN INN, 3454 FORBES AVE, PITTSBURGH, PA 15213, 1 NIGHT, (4/23-24/19). PH: 866/264-5744. THE MEALS WILL ALSO BE PIK.  CONTACT: TERESA A BROSENITSCH.  PH: 412/ 648-9959. INVITATION IS ATTACHED. SHE WILL RET'N ON THE SAME EVENING, AFTER THE PROGRAM ENDS, ON (4/24/19). NOTE: NO PIK ITINERARIES ARE AVAILABLE OR OTHER DOCUMENTS ARE AVAILABLE TO ATTACH.  THE FLIGHT FROM CALIFORNIA TO PITTSBURGH AND FROM PITTSBURGH, PA TO WASHINGTON, DC WILL BE SPONSORED IN KIND BY PITTSBURGH SPONSOR.</t>
  </si>
  <si>
    <t>04/20/2019 -04/24/2019</t>
  </si>
  <si>
    <t>PIK FLIGHT FROM IAD TO BUFFALO, NY, ON 5/16/19.  PIK ITINERARY IS ATTACHED.  INVITED TO BE A KEYNOTE SPEAKER AT THE 23RD ANNUAL BUFFALO DNA REPLICATION AND REPAIR SYMPOSIUM, AT UNIVERSITY OF BUFFALO, (SUNY), (MAY 16-17, 2019). INVITATION IS ATTACHED. PIK LODGING, (FOR 1-NIGHT), (AT PER DIEM RATE), WILL BE AT THE WYNDHAM HOTEL AND RESORT, 125 HIGH ST., BUFFALO, NY 14203.  PH: 716/845-0112. THE PIK CONFIRMATION IS CURRENTLY UNAVAILABLE, BUT WILL BE ADDED LATER. PARTIAL MEALS WILL ALSO BE PIK. SHE WILL RET'N LATE EVENING OF 5/16/19, AFTER THE SYMPOSIUM ENDS.</t>
  </si>
  <si>
    <t>PIK FLIGHT FROM IAD TO MADRID, SP, ON 5/18/19. PIK ITINERARY IS ATTACHED. TRAVELER HAS BEEN INVITED TO ATTEND AND SPEAK AT THE SPANISH NAT'L CANCER RSCH CENTER'S FRONTIER CONFERENCE ON "STRUCTURE AND MOLECULAR BIOLOGY OF THE DNA", (5/20-22/19), IN MADRID, SPAIN. REG. FEE WILL BE WAIVED (OR PIK) FOR CHAIRS AND SPEAKERS.  AN EMAIL CONFIRMATION, FROM THE SPONSOR, IS ATTACHED AS PROOF, THAT A REG FEE OF (400 EUROS), OR $449.98 USD, WILL BE WAIVED, FOR THIS TRAVELER.  LODGING WILL BE PIK  AT HOTEL EUROSTARS TOWER, PASEO DE LA CASTELLANA, 259, B28046, MADRID, SP, AND WILL INCLUDE BREAKFASTS,(FOR 4 DAYS). PH: 34 913 34 27 00. THE MTG VENUE, WILL BE AT THE SPANISH NATIONAL CANCER RESEARCH CTR, MELCHOR FERNANDEZ ALMAGRO, 3, 28029 MADRID, SP. PH: 34 91 732 8000, (AND THE LUNCHES WILL BE PROVIDED THERE), BY THE CNIO. SEE THE ATTACHED OFFICIAL INVITATION. NIH WILL BE RESPONSIBLE FOR ALL (4) DINNERS AND ALL GRNDTRNSP. CONTACT: MERCEDES MORO GARCIA-VALINA. PH: 34 91 732 8000. EXT. 4031. SHE WILL RET'N ON 5/23/19.  THE CONFERENCE ENDS ON THE EVENING OF 5/22/19.</t>
  </si>
  <si>
    <t>SPANISH NATIONAL CANCER RESEAR</t>
  </si>
  <si>
    <t>05/18/2019 -05/23/2019</t>
  </si>
  <si>
    <t>BWI TO NEWRY, ME, (VIA PORTLAND), ON 6/2/19. RNDTRIP TAXIS FROM BOTH AIRPORTS. SHE WILL ATTEND AND PRESENT A LECTURE AT THE GORDON RESEARCH CONFERENCE ON NUCLEIC ACIDS ON JUNE 2-7, 2019, IN NEWRY, ME. SHE WILL NOT ATTEND THE"GRS" CONF WHICH WILL TAKE PLACE (6/1-2/19), BEFORE THE GRC BEGINS. REG. FEE COST $1420, IS PARTIALLY PIK BY THE GRC, IN THE AMOUNT OF ($700). TRAVELER HAS PD THE BALANCE, ($720 ), + $45, WHICH IS THE 1-WAY  FARE FOR THE CONFERENCE SHUTTLE BUS, FROM PORTLAND AIRPORT TO NEWRY, ME. THE ENTIRE REG. FEE RECEIPT IS ATTACHED. SHE PLANS TO TAKE UBER, BACK TO PORTLAND AIRPORT ON HER DAY OF RET'N, BECAUSE SHE WILL BE DEPARTING EARLY (OR BEFORE THE CONF ENDS ON THE LAST DAY. SHE WILL NEED TO SUBMIT A RECEIPT, (ACCORDING TO HER ESTIMATE).  CONTACT: VANESSA LAPORTE.  PH: 401/360150P</t>
  </si>
  <si>
    <t>(PIK) FLIGHT FROM IAD TO TALLBERG, SWEDEN, (VIA STOCKHOLM), ON 6/13/19, ARRIVING ON 6/14/19. (PIK) FLIGHT ITINERARY AND CONVERSION ARE ATTACHED, TO SHOW, (11,136 KRONAS = $1,162.65 OR $1,163.00 U.S.D.). UPON ARRIVAL, SHE WILL TAKE A PIK TRAIN, TO THE PIK HOTEL IN TALLBERG: THE AKERBLADS HOTEL, SJOGATTU 2, 793 70.  PH: 44 20 330 26 09.  PIK CONFIRMATION HAS NOT YET BEEN RECEIVED.  CONF., VENUE: THE STOCKHOLMSMASSAN CONVENTION CTR, MASSVAGEN 1, STOCKHOLM, SWEDEN. PH: 46 8 749 99 00, (6/14-17/19).  THE PIK TRAIN-ITINERARY AND CONVERSION ARE ATTACHED, ALSO, TO SHOW, (7563 KRONAS =$79 USD). ON AFTERNOON OF  6/17/19, SHE WILL TAKE PIK TRAIN, FROM TALLBERG TO STOCKHOLM AIRPORT, WHERE SHE WILL STAY 1-NIGHT (PIK), AT THE CLARION HOTEL, RINGVAGEN 98, STOCKHOLM SWEDEN, ( 6/17/19). THE PIK FLIGHT-ITINERARY ALSO SHOWS PIK, CLARION HOTEL RESERVATION, AS WELL. TRAVELER HAS BEEN INVITED TO BE A KEYNOTE SPEAKER, AT THE 23RD SWEDISH CONFERENCE ON "MACROMOLECULAR STRUCTURE AND FUNCTION, (JUNE 14-17, 2019), (BY THE SWEDISH ACADEMY OF SCIENCES), IN THE (MEDICAL BIOCHEM, AND BIOPYSICS DEPT.), AT UMEA UNIVERSITY, SE-90187, UMEA, SWEDEN.  PH: 46 90 7865325. TITLE OF HER TALK WILL BE, "STRUCTURE, ASSEMBLY AND REACTION CHEMISTRY OF THE NA REPLISOME". THE REG. FEE, COST (5700 SWEDISH KRONA) / ($596.67 OR $597 USD), (6/14-17/19), WILL INCLUDE LODGING AND MEALS, AND WILL BE PIK.. TRAVELER WILL RET'N ON  EVENING OF 6/18/19.</t>
  </si>
  <si>
    <t>ROYAL SWEDISH ACADEMY OF SCIEN</t>
  </si>
  <si>
    <t>06/13/2019 -06/18/2019</t>
  </si>
  <si>
    <t>MULTI-DESTINATION INTL TRIP. IAD TO EDINBURGH JUNE 27TH ARRV JUNE 28TH, AND TAKE TRAIN TO DUNDEE. INVITED BY UNIV OF DUNDEE TO PRESENT A LECTURE AT THE NUCLEIC ACIDS CONF JUNE 28-30TH. PIK LODG AT HOTEL INDIGO FOR 237 GBP JULY 1ST TAKE TRAIN BACK TO EDINBURGH FOR 2 NIGHTS, TO VISIT ST. ANDREWS UNIV., JULY 2ND. LODGING TO BE AT THE TEN HILL PLACE HOTEL. JULY 3RD PIK FLIGHT TO LYON, AND ALSO LONDON, FOR 268.96 EUROS. WILL LATER TAKE A TRAIN, TO GRENOBLE, ON JULY 3RD. IN GRENOBLE, WILL GIVE A SPON TALK, AT THE PBS SYMP JULY 4-5TH, TO HELD ON THE EPN CAMPUS WITH PIK LODGING IN THE EPN DORMITORY, JULY 3-6TH. JULY 6TH, WILL TAKE TRAIN FROM GRENOBLE TO LYON AND FLY PIK TO LONDON TO VISIT THE FRANCIS CRICK INSTITUTE ON JULY 8TH. LODGING, WILL BE AT THE CAVENDISH LONDON HOTEL, RATE, 891 GBP JULY 6 - 9TH.  HOTEL RATE IS OVER PER DIEM, BUT SHE WILL DEFRAY THE ADDITIONAL COST. JULY 9TH WILL TAKE TRAIN TO CAMBRIDGE TO GIVE A TALK AT THE MRC LAB OF MOLEC BIOLO GRADUATE LIFE SCI SYMPOSIUM JULY 10-12TH WITH PIK LODGING, AT THE STEPHEN HAWKING BLDG AT RATE OF 300 GBP JULY 9-12TH. WILL RETURN TO U.S ON JULY 12.</t>
  </si>
  <si>
    <t>EUROPEAN SYNCHROTRON RADIATION</t>
  </si>
  <si>
    <t>06/27/2019 -07/12/2019</t>
  </si>
  <si>
    <t>MEDICAL RESEARCH COUNCIL CAMBR</t>
  </si>
  <si>
    <t>UNIVERSITY OF DUNDEE</t>
  </si>
  <si>
    <t>PIK FLIGHT FROM IAD TO SHANGHAI, CH ON 8/21, AND ARRIV ON 8/22/19.  PIK ITINERARY AND INITIAL DOC OF PROOF, (FOR PIK FLIGHT) ARE BOTH ATTACHED. INVITED TO SPEAK AT THE 24TH GLOBAL CONFERENCE OF CHINESE GENETICISTS, AT FUDAN UNIVERSITY, IN SHANGHAI, 8/23-25/19.  THE PIK REG FEE, IS ($200), FOR ALL SPEAKERS, AND (INCL, LUN AND DIN), BEGINNING 7/23- THRU 7/25. THE LODGING WILL ALSO BE PIK AT  SHANGHAI FUDAN HOLIDAY INN,199 HANDAN RD., SHANGHAI, CH. PH: (86 21 5552 9999). CONTACT: YING WANG. PH: 86-(021) 31246519. SHE WILL RET'N ON EVENING OF 8/26/19.  SPONSOR IS PAYING FOR A BUSINESS CLASS AIRFARE FOR THE MEETING AND THESE ARE THE SAME ACCOMMODATIONS FOR ALL SPEAKERS.</t>
  </si>
  <si>
    <t>YANO, SHO T</t>
  </si>
  <si>
    <t>THIS TRAVEL IS PARTIALLY SPONSORED DOMESTIC TRAVEL. NHGRI IS PAYING 100% OF CONFERENCE 1 ACMG.  SPONSOR IS PAYING $1000 TOWARDS CONFERENCE 2 SIMD. 
TITLE OF PRESENTATION FOR ACMG: LATE-ONSET FAMILIAL EPISODIC APHASIA WITH AN AUTOSOMAL DOMINANT INHERITANCE PATTERN (4/3) AND TITLE OF PRESENTATION FOR SIMD: EARLY DIAGNOSIS, DIET, AND COFACTOR THERAPY AFFECT NEUROLOGICAL OUTCOMES IN COBALAMIN C (CBLC) DEFICIENCY (4/7). CONFERENCE 1-ACMG: NON-SPONSORED PORTION: OMEGA WAS NOT USED FOR AIRFARE RESERVATIONS BECAUSE THE SIMD SPONSOR HAS COVERED THIS EXPENSE IN-KIND.  OMEGA WAS USED FOR LODGING RESERVATIONS FOR 4 NIGHTS (4/2-4/5) @ $189/NIGHT PLUS TAX. REGISTRATION FEE OF $330 WAS PAID VIA POTS #19-003689 AND DOES NOT INCLUDE MEALS. CONFERENCE 2-SIMD: SPONSORED PORTION - THE SPONSOR IS COVERING THE FOLLOWING EXPENSES WITH A $1000 TRAVEL AWARD: ROUNDTRIP AIRFARE IN THE AMOUNT OF $333.99; A PORTION OF LODGING FOR 4/6-4/8 IN THE AMOUNT OF $501.01. REGISTRATION FEE IN THE AMOUNT OF $165 INCLUDES THE FOLLOWING MEALS: BREAKFASTS 4/7 THRU 4/9 AND LUNCH ON 4/7. OMEGA WAS NOT USED FOR AIRFARE OR LODGING BECAUSE THE SPONSOR HAS COVERED THESE EXPENSES IN KIND. TRAVELER IS REQUESTING APPROVAL OF ACTUAL SUBSISTENCE FOR SPONSOR IN-KIND LODGING VALUED AT $195 WHICH IS 103% OF THE GOVERNMENT ALLOWANCE OF $189. OTHER INVITED GUESTS ARE RECEIVING THE SAME OR SIMILAR BENEFITS. THE FOLLOWING EXPENSES HAVE BEEN ADDED: 4/2 -$60 BAGGAGE FEE; $180 ESTIMATED ROUNDTRIP TAXI FROM RESIDENCE TO AIRPORT AND RETURN; $200 ESTIMATED ROUNDTRIP TAXI TO/FROM HOTEL; $50 ESTIMATED ROUNDTRIP TAXI FROM HOTEL TO CONVENTION AND RETURN FOR 4 DAYS; 4/6 -$35 ESTIMATED TAXI FROM CONFERENCE 1 ACMG HOTEL TO CONFERENCE 2 SIMD HOTEL; 4/8 $83.99 MISC. EXPENSE FOR REMAINDER OF THE LODGING NOT COVERED BY SPONSOR; $84.24 LODGING TAXES NOT COVERED BY SPONSOR; WASHINGTON IS NOT A TAX-EXEMPT STATE.</t>
  </si>
  <si>
    <t>ON THIS SPONSORED DOMESTIC TRAVEL, THE FOLLOWING IS PROVIDED IN-KIND: REGISTRATION FEE-$500. FULL REGISTRATION FEE IS $1250 AND NHGRI PAID
THE REMAINDER REGISTRATION FEE-$750 VIA POTS#19-006678. REGISTRATION INCLUDES ALL LODGING AND THE FOLLOWING MEALS: 9/22-DINNER; 9/23-9/27: BREAKFAST, LUNCH AND DINNER; 9/28: BREAKFAST. ALL INVITED GUESTS ARE RECEIVING SIMILAR BENEFITS. NHGRI PAYS ALL REMAINING EXPENSES:
ROUNDTRIP AIRFARE-$519.30 ( TRAVELER IS AWARE DEPARTING/ARRIVING AIRPORTS ARE DIFFERENT. OMEGA WAS USED TO BOOK THE AIRFARE AND PER COST COMPARISON TRAVELER CHOSE THE LOWEST FARE OUT OF IAD COMPARED
TO BWI-$526.60 AND DCA-$870.60. OMEGA WAS NOT USED FOR LODGING AS THIS WAS PROVIDED IN THE REGISTRATION FEES. OTHER EXPENSES: ROUNDTRIP
TAXI TO/FROM RESIDENCE ESTIMATED-$138.92; ROUNDTRIP TAXI TO/FROM AIRPORT IN MN ESTIMATED-$177.54 AND BAG FEES-$60. MINNESOTA IS NOT A LODGING
TAX-EXEMPT STATE AND DOES NOT APPLY TO THIS TRAVEL.</t>
  </si>
  <si>
    <t>YANOVSKI, JACK A</t>
  </si>
  <si>
    <t>4/8/2019-04/10/2019; USC, LOS ANGELES, CA. DR. YANOVSKI TO SPEAK AT THE DIABETES AND OBESITY RESEARCH INSTITUTE (DORI) AT THE UNIVERSITY OF SOUTHERN CALIFORNIA (USC) TO PRESENT ASPECTS OF HIS WORK IN CHILDHOOD OBESITY AT THEIR REGULARLY SCHEDULED ?¿¿APRIL SEMINAR?¿¿ MEETING ON APRIL 9, 2019, PRESENTATION TITLE "THE ROLE OF THE MELANOCORTIN 3 RECEPTOR IN PEDIATRIC OBESITY". OMEGA WORLD TRAVEL WAS NOT USED FOR AIRFARE OR LODGING, BOTH PROVIDED IN-KIND BY SPONSOR. TRAVELER IS REQUESTING APPROVAL OF ACTUAL SUBSISTENCE FOR SPONSOR IN-KIND LODGING VALUED AT $199, WHICH IS 111% OF THE GOVERNMENT ALLOWANCE $180. THIS PERCENTAGE FALLS WITHIN THE 300% THRESHOLD ALLOWED BY THE FTR. ROUND TRIP AIRFARE, LODGING (2 NIGHTS), SOME MEALS (DINNER APR 8, 2019 AND APR 9, 2019, BREAKFAST APR 9, 2019 APRIL 10, 2019 AND LUNCH APR 9, 2019), AND ALL GROUND TRANSPORTATION PROVIDED IN-KIND BY SPONSOR</t>
  </si>
  <si>
    <t>SENIOR CLINICAL SPE</t>
  </si>
  <si>
    <t>YAO, HUMPHREY H</t>
  </si>
  <si>
    <t>DR. YAO IS INVITED TO GIVE A SEMINAR AT THE STATE KEY LABORATORY OF REPRODUCTIVE BIOLOGY, INSTITUTE OF ZOOLOGY, CHINESE ACADEMY OF SCIENCES ON APRIL 15-22, 2019 IN BEIJING, CHINA.  THE DATES OF TRAVEL ARE APRIL 13, 2019 TO APRIL 20, 2019.  DR. YAO WILL GIVE A TALK TITLED EMERGING TOPICS IN REPRODUCTIVE BIOLOGY.  THE SPONSOR WILL PROVIDE IN KIND AIRFARE AND LODGING WHICH IS WITHIN PER DIEM. LODGING WAS RESERVED BY ORGANIZER THROUGH A BLOCK OF ROOMS AT THE CNCC GRAND HOTEL. THERE IS NO REGISTRATION FEE ASSOCIATED WITH THIS TRAVEL AND MEALS ARE NOT INCLUDED.  EFFICIENT SPENDING APPROVED ON OCTOBER 2, 2019 AND ETHICS APPROVAL WAS OBTAINED ON OCTOBER 22, 2018 AND IS UPLOADED IN THE SCANNED PORTION OF THIS AUTHORIZATION. CHINA VISA ARRIVED 2 APRIL 2019.  HTSOS COMPLETED ON 2/12/19.  GFE COMPLETED MARCH 2019.  PER AMERICAN WEBSITE, CLASS M IS NOT A BUSINESS OR PREMIUM CLASS TRAVEL. DR. YAO WILL BE REIMBURSED THE $140.00 VISA PROCESSING FEE AS HE PAID FOR THIS WITH PERSONAL FUNDING.</t>
  </si>
  <si>
    <t>CHINESE ACADEMY OF SCIENCES BE</t>
  </si>
  <si>
    <t>DR. YAO IS INVITED TO THE UNIVERSITY OF TEXAS SOUTHWESTERN MEDICAL CENTER, REPRODUCTIVE BIOLOGY SEMINAR SERIES, ON APRIL 30, 2019 IN DALLAS, TEXAS.  THE DATES OF TRAVEL ARE APRIL 29-30, 2019. DR. YAO WILL GIVE A TALK TITLED MAKING AN OVARY ESTABLISHMENT OF SOMATIC OVARIAN CELL LINEAGES AND THE OOCYTE RESERVE. THE SPONSOR UT SOUTHWESTERN MEDICAL CENTER WILL PROVIDE IN KIND AIRFARE AND LODGING.  DR. YAO IS REQUESTING APPROVAL OF ACTUAL SUBSISTENCE FOR A SPONSOR IN KIND LODGING VALUED AT 166.00 WHICH IS 111.41 PERCENT OF THE GOVERNMENT ALLOWANCE OF 149.00.  THIS PERCENTAGE FALLS WITHIN THE 300 PERCENT THRESHOLD ALLOWED BY THE FTR. THE SPONSOR HAS NOTED THAT ALL OTHER NON-FEDERAL PARTICIPANTS WILL BE PROVIDED WITH THE SAME ACCOMMODATIONS. NO REGISTRATION FEE, AND NO MEALS ARE INCLUDED.  EFFICIENT SPENDING APPROVED ON SEPTEMBER 8, 2018 AND IS UPLOADED IN THE SCANNED PORTION OF THIS AUTHORIZATION.  ETHICS APPROVED ON NOVEMBER 29, 2018.</t>
  </si>
  <si>
    <t>DR. YAO IS INVITED AS A KEYNOTE SPEAKER AT THE ISRAEL FERTILITY ASSOCIATION MEETING IN TEL AVIV, ISRAEL ON MAY 27-28, 2019.  THE TALK TITLE IS ESTABLISHMENT OF SOMATIC OVARIA CELL LINEAGES AND THE OOCYTE.  THE DATES OF TRAVEL ARE MAY 25-29, 2019.  THE SPONSOR ISRAEL FERTILITY ASSOCIATION WILL COVER IN KIND AIRFARE, THREE NIGHTS LODGING AND REGISTRATION FEE OF $200.00 IS WAIVED BY SPONSOR.  NO MEALS INCLUDED. VISA IS REQUIRED AND HTSOS COMPLETE ON FEBRUARY 19, 2019.  EFFICIENT SPENDING APPROVED ON MARCH 5, 2019 AND ETHIC APPROVAL WAS OBTAINED ON MARCH 15, 2019 AND BOTH ARE UPLOADED IN THE SCANNED PORTION OF THIS AUTHORIZATION.  GFE TICKET SUBMITTED MARCH 2019.</t>
  </si>
  <si>
    <t>ISRAEL FERTILITY ASSOCIATION</t>
  </si>
  <si>
    <t>DR. YAO IS INVITED TO GIVE A LECTURE AT THE 12TH INTERNATIONAL CONFERENCE OF THE NETWORK FOR YOUNG RESEARCHERS ON SEPTEMBER 23-24, 2019 AND THE 6TH INTERNATIONAL WORKSHOP MOLECULAR ANDROLOGY 2019 ON SEPTEMBER 24-26, 2019, BOTH IN GIESSEN, GERMANY.  TRAVELER WILL DEPART ON SEPTEMBER 21 AND ARRIVE ON SEPTEMBER 22 AND DEPART FOR RDU ON SEPTEMBER 27, 2019.  NON CONTRACT AIRFARE BOOKED THROUGH OMEGA DUE TO SCHEDULING OF FLIGHTS AND TIME OF EVENTS. APPROVAL MEMO UPLOADED.  THE SPONSOR HAS WAIVED THE REGISTRATION FEE OF $224.49 AND WILL PAY IN KIND FOR 5 NIGHTS OF LODGING WHICH IS WITHIN PER DIEM. LODGING WAS RESERVED BY ORGANIZER THROUGH A BLOCK OF ROOMS AT THE BEST WESTERN PLUS HOTEL STEINSGARTEN.  MEALS NOT INCLUDED.  EFFICIENT SPENDING APPROVED ON 7/1/2019 AND 7/2/2019 AND ETHICS APPROVED ON JUNE 12, 2019 AND BOTH FORMS ARE UPLOADED IN THE SCANNED PORTION OF THIS AUTHORIZATION. TRAVELER IS REQUESTING NON CONTRACT AIRFARE.  NO VISA REQUIRED, HTSOS TRAINING COMPLETED ON FEBRUARY 15, 2019.  GFE COMPLETED IN JULY 2019.</t>
  </si>
  <si>
    <t>JUSTUS LIEBIG UNIVERSITY OF GI</t>
  </si>
  <si>
    <t xml:space="preserve">YEUNG, EDWINA </t>
  </si>
  <si>
    <t>INVITED TO GIVE A PRESENTATION AT THE PREGNANCY AND CHILDHOOD EPIGENETICS CONSORTIUM (PACE) ON AUGUST 29, 2019 IN ROTTERDAM, NETHERLANDS.  THE SPONSOR WILL PAY FOR HER FLIGHTS AND HOTEL IN KIND.</t>
  </si>
  <si>
    <t>08/27/2019 -08/30/2019</t>
  </si>
  <si>
    <t xml:space="preserve">YE, YIHONG </t>
  </si>
  <si>
    <t>PIK FLIGHT FROM IAD TO MONTREAL, CN ON 6/10/19.  PIK ITINERARY IS ATTACHED, W/ CONVERSION. RNDTRIP TAXIS FROM BOTH AIRPORTS.  HE HAS BEEN INVITED TO GIVE A SEMINAR AT THE RESEARCH INSTITUTE OF THE MCGILL UNIVERSITY HEALTH CENTRE, 1001 BOULEVARD DECARIE, MONTREAL (QUEBEC) CANADA H4A 3J1. PH: 514/934-1934. CONTACT: DR. SIMON S. WING.  THE PIK LODGING AND MEALS, WILL BE AT MCGILL  CORPORATE, 1050 SHERBROOKE ST. WEST MONTREAL QC CA H3A 2R6, (JUNE 10TH AND 11TH). PIK HOTEL CONFIRMATION IS UNAVAILABLE AT THIS TIME, AND WILL BE ATTACHED WITH VCHR. HE WILL CHECK-OUT, 6/12/19, (THE DAY THAT THE MTG ENDS, AND RET'N LATE THAT EVENING.  TRAVELER WILL BE ON A AIR CANADA WHICH IS A FOREIGN FLAG CARRIER HOWEVER, THE FLIGHT IS SPONSORED IN KIND.</t>
  </si>
  <si>
    <t>IAD TO PERUGIA, ITALY, (VIA FRANKFURT AND FLORENCE), ON 9/15/19, (ARRIV IN FLORENCE, ON 9/16/19). WILL IMMEDIATELY A TAKE TRAIN TO ASSISI, ITALY, (WHERE THE HOTEL IS LOCATED). HE IS INVITED TO GIVE A PRESENTATION, AT THE EMBO CONF., ON "MOLECULAR MECHANISMS OF UNCONVENTIONAL PROTEIN SECRETION IN EUKARYOTIC CELLS", WHICH WILL BE (HELD IN PERUGIA, ITALY), (9/16-18).THE TRAIN STATION IN ASSIS, IS VERY NEAR THE HOTEL AND THERE WILL BE A BUS AVAILABLE, (DAILY), AT THE HOTEL, FOR TRNSP TO THE CONF VENUE, IN PERUGIA.  LODG WILL BE (PIK), AT HOTEL II CENACOLO, VIALE PATRONO D'ITALIA 70, ASSISI, ITALY, 06088, (FOR  2 NIGHTS), (SEPT 16 AND 17). PH: 855/516-1092. THERE WILL BE 2 LUNCHES AND 2 DINNERS, (PIK), (SEPT 16-18). SEE INVITATION. CONTACT: DR. MARIA TERESA PALLOTTA. PH: 39 075 585 8243. CONF ENDS ON 9/18, AND TRAVELER WILL TAKE A TRAIN BACK TO FLORENCE, (AND SPEND 1-NIGHT AT  COSMOPOLITAN AIRPORT-HOTEL), (BOOKED BY OMEGA). NEXT A.M., (9/19), HE WILL FLY TO MUNICH). SEE ITINERARY.  HE IS INVITED TO GIVE A SEMINAR AND WORKSHOP AT MAX PLANCK INST. OF BIOCHEMISTRY, ON 9/20/19, IN MUNICH. LODGING WILL BE (PIK) FOR (2 NIGHTS), (9/19 AND 9/20), AT  THE CAMPUS AT HOME IZB RESIDENCE, MAX PLANCK INST., AM KLOPFERSPITZ 18, 82152 PLANEGG/MARTINSRIED. PH: 49(0) 89.189 28 76-100.  HOTEL RECEIPT AND INVITATION ARE ATTACHED. CONTACT. DR. BRENDA A. SCHULMAN. PH: 49 89 8578 2472. SAT., (9/21) IS A NON-DUTY DAY, ON WHICH HE WILL NEED LODGING, BEFORE HIS NEXT FLIGHT TO DUSINBERG. NOTE: LODGING FOR THAT 1-NIGHT , (9/21), HAS BEEN RESERVED (BY OMEGA), AT THE THALMAIR HOTEL, HEIGLHOFSTR 3 MUENCHEN DE 81377.  PH: 49 897411630. SEE ITINERARY. ON 9/22, HE WILL FLY TO DUSSELDORF, GERMANY, AND MEET W/ FACULTY AT THE UNIV. OF DUISBURG-ESSEN. NEXT DAY, (9/23), HE WILL GIVE AN INVITED SEMINAR. LODG WILL BE PIK AT HOTEL ESSENER  HORF UNI ESSEN, FAKULTATFUR BIOLOGIE UNIVERSITATSTRABE 5,45141 ESSEN. (9/22 AND 9/23). HE WILL RET'N TO THE STATES  ON 9/24/19.</t>
  </si>
  <si>
    <t>09/15/2019 -09/24/2019</t>
  </si>
  <si>
    <t>UNIVERSITY OF DUISBURG ESSEN</t>
  </si>
  <si>
    <t xml:space="preserve">YOON, YE EUN </t>
  </si>
  <si>
    <t>ESTHER YOON, AN IRTA IN THE PD CLINIC WILL BE ATTENDING AND PRESENTING AN ABSTRACT ON BEHALF OF THE NIH AT THE ANNUAL INTERNATIONAL CONGRESS OF PARKINSONS DISEASE AND MOVEMENT DISORDERS TAKING PLACE IN NICE, FRANCE FROM SEPT. 22ND THROUGH 26TH, 2019. HER ATTENDANCE HAS BEEN APPROVED BASED ON CRITERIA 1 AND 3 IN SPARC AND BY SUPERVISOR DEBRA EHRLICH. HER ABSTRACT TITLED, DETERMINING OUTCOME OF DEEP BRAIN STIMULATION SURGERY IN PARKINSONS DISEASE PATIENTS WAS ACCEPTED. REGISTRATION WAS PAID FOR IN POTS, ID NUMBER 19-012709.  REGISTRATION INCLUDES LUNCH 9/22-9/26. MS. YOON HAS TAKEN THE HIGH THREAT SECURITY OVERSEAS TRAINING SEMINAR TRAINING IN ACCORDANCE WITH FIC POLICY, HER CERTIFICATE OF COMPLETION IS ATTACHED.</t>
  </si>
  <si>
    <t>YOULE, RICHARD J</t>
  </si>
  <si>
    <t>DR. YOULE HAS BEEN INVITED TO BE THE KEYNOTE SPEAKER AT THE UBIQUITIN, AUTOPHAGY &amp; DISEASE MEETING THAT WILL BE HELD ON APRIL 23 - 27, 2019 AT COLD SPRING HARBOR LABORATORY IN COLD SPRING HARBOR, NY. DR. YOULE WILL DEPART DC ON 4/23 AND ARRIVE THE SAME DAY TO NY. TRAVELER WILL DEPART ON 4/27 FROM NY AND ARRIVE THE SAME DAY TO DC. 
SPONSOR, COLD SPRING HARBOR LABORATORY, WILL PAY IN-KIND FOR REGISTRATION (515USD), LODGING, MIE AND GROUND TRANSPORTATION IN NEW YORK. TRAVELER WILL STAY AT THE DOLAN HALL ON CAMPUS AT 122.50USD PER NIGHT WHICH IS BELOW THE PER DIEM RATE ALLOWED OF 136USD. ODA IS APPROVED AND ATTACHED. CONFIRMED WITH THE SPONSOR THAT NO HONORARIUM WILL BE GIVEN AND NO FEDERAL FUNDS WILL BE USED TO SUPPORT THIS TRAVEL. TRAVEL IS APPROVED BY DR. ROLE AND APPROVED IN SPARC.</t>
  </si>
  <si>
    <t>SUPVSRY RESEARCH CHEMIST</t>
  </si>
  <si>
    <t>TRAVELER IS INVITED TO BE A KEYNOTE SPEAKER AT 2019 SYLVAN M. COHEN ANNUAL RETREAT ON THE BEHALF OF THE CENTER OF MITOCHONDRIAL AND EPIGENOMIC MEDICINE AT THE CHILDREN?¿¿S HOSPITAL OF PHILADELPHIA (CHOP) AND THE INSTITUTE OF AGING AT THE UNIVERSITY OF PENNSYLVANIA IN PHILADELPHIA, PA ON MAY 1, 2019.  TITLE OF PRESENTATION: ?¿¿HOW PINK1 AND PARKIN SURVEY MITOCHONDRIAL FIDELITY AND RESPOND WITH SELECTIVE AUTOPHAGY?¿¿.  TRAVELER WILL DEPART DC ON 4/30 AND ARRIVE THE SAME DAY TO PHILADELPHIA. TRAVELER WILL DEPART FROM PHILADELPHIA ON 5/1 AND ARRIVE THE SAME DAY TO DC. SPONSOR, UNIVERSITY OF PENNSYLVANIA, WILL PAY IN-KIND FOR TRAIN TICKETS AND LODGING. THERE IS A SPEAKER'S DINNER ON MAY 1, HOWEVER DR. YOULE WILL MOST LIKELY NOT HAVE TIME TO EAT DUE TO HIS TRAIN SCHEDULE.  TRAVELER WILL STAY AT THE SHERATON HOTEL AT 150USD WHICH IS BELOW THE PER DIEM RATE ALLOWED OF 180USD. ODA IS APPROVED AND ATTACHED. CONFIRMED WITH THE SPONSOR THAT NO HONORARIUM WILL BE GIVEN AND NO FEDERAL FUNDS WILL BE USED TO SUPPORT THE TRAVEL. DR. ROLE APPROVED THE TRAVEL AND IT?¿¿S STE APPROVED IN SPARC.</t>
  </si>
  <si>
    <t>DR. YOULE WILL BE PARTICIPATING IN THE MICHAEL J. FOX FOUNDATION FOR PARKINSON?¿¿S RESEARCH PARKIN GRANT ASSESSMENT MEETING ON MAY 6, 2019 IN NEW YORK CITY, NY. AS NOTED IN THE GRANT TIMELINE SECTION OF DR. YOULE AWARDEE AGREEMENT, MANDATORY GRANT ASSESSMENTS OCCUR AT THE MID- AND FINAL POINTS OF GRANT WORK. TRAVELER WILL DEPART DC ON 5/5 AND ARRIVE THE SAME DAY TO NY. TRAVELER WILL DEPART NY ON 5/6 AND ARRIVE THE SAME DAY TO DC. SPONSOR, MICHAEL J. FOX FOUNDATION, WILL PAY IN-KIND FOR TRAIN FARE AND LODGING. TRAVELER WILL STAY AT THE ARCHER HOTEL NEW YORK AT 199USD PER NIGHT WHICH IS UNDER THE ALLOWED PER DIEM RATE OF 253USD. ODA IS APPROVED AND ATTACHED. CONFIRMED WITH THE SPONSOR THAT NO HONORARIUM WILL BE GIVEN AND NO FEDERAL FUNDS WILL BE USED TO SUPPORT THE TRAVEL. DR. ROLE APPROVED THE TRAVEL AND IT?¿¿S STE APPROVED IN SPARC.</t>
  </si>
  <si>
    <t>05/05/2019 -05/06/2019</t>
  </si>
  <si>
    <t>DR. YOULE IS INVITED TO PRESENT AND ATTEND THE 41SST INTERNATIONAL NEUROSCIENCE SYMPOSIUM AT THE UNIVERSITY OF MONTREAL IN MONTREAL, CANADA FROM MAY 21, 2019 TO MAY 22, 2019. TITLE OF TALK IS NEUROINFLAMMATION STEMMING FROM MITOCHONDRIAL DAMPS LINKED TO PARKINSON'S DISEASE GENES AND MITOPHAGY DEFECTS. TRAVELER WILL DEPART FROM DC ON 5/20 AND ARRIVE THE SAME DAY TO MONTREAL, CANADA. TRAVELER WILL DEPART FROM MONTREAL ON 5/22 AND ARRIVE THE SAME DAY TO DC. SPONSOR, UNIVERSITY OF MONTREAL, WILL PAY IN-KIND FOR AIRFARE AND LODGING. TRAVELER WILL STAY AT THE CHATEAU VERSAILLES HOTEL WHICH INCLUDES BREAKFAST AT 139CAD WHICH IS AN ESTIMATED 103.22USD PER NIGHT AND BELOW THE PER DIEM RATE ALLOWED OF 176USD. ODA IS APPROVED AND ATTACHED. CONFIRMED WITH THE SPONSOR THAT NO HONORARIUM WILL BE GIVEN AND NO FEDERAL FUNDS WILL BE USED TO SUPPORT THIS TRAVEL. TRAVEL IS APPROVED BY DR. ROLE AND IN SPARC.</t>
  </si>
  <si>
    <t>DR. YOULE HAS BEEN INVITED TO SPEAK AT THE JOINT MINI-SYMPOSIUM BETWEEN THE CELL-BIOLOGY AND THE NEUROBIOLOGY DEPARTMENT AT HARVARD MEDICAL SCHOOL IN BOSTON ON JUNE 17, 2019. THE TALK IS ENTITLED MITOCHONDRIA, MITOPHAGY AND INFLAMMATION IN RELATION TO PARKINSON?¿¿S DISEASE. TRAVELER WILL DEPART ON 6/16 FROM DC AND ARRIVE THE SAME DAY TO BOSTON, MA. TRAVELER WILL DEPART FROM BOSTON ON 6/18 AND ARRIVE THE SAME DAY TO DC. SPONSOR, HARVARD MEDICAL SCHOOL, WILL PAY IN-KIND FOR AIRFARE AND LODGING. TRAVELER WILL STAY AT THE COURTYARD BOSTON BROOKLINE HOTEL AT 235USD WHICH IS THE PER DIEM RATE ALLOWED. ODA IS APPROVED AND ATTACHED. CONFIRMED WITH THE SPONSOR THAT NO HONORARIUM WILL BE GIVEN AND NO FEDERAL FUNDS WILL BE USED TO SUPPORT THIS TRAVEL. DR. ROLE HAS APPROVED THE TRAVEL AND STE APPROVED IN SPARC.</t>
  </si>
  <si>
    <t>HARVARD MEDICAL SCHOOL SOUTHBO</t>
  </si>
  <si>
    <t>DR. YOULE HAS BEEN INVITED TO SPEAKER AT THE 2019 AGING, HEALTH &amp; REJUVENATION NATURE CONFERENCE ON JUNE 21-27, 2019 IN ROTTERDAM, THE NETHERLANDS. HIS TALKED TITLE IS ENTITLED PINK1- AND PARKIN-MEDIATED MITOPHAGY IN AGE RELATED NEURODEGENERATION.  TRAVELER WILL DEPART ON 6/21 FROM IAD AND ARRIVE THE NEXT DAY, 6/22 TO AMSTERDAM. TRAVELER WILL DEPART ON 6/27 FROM AMSTERDAM AND ARRIVE THE SAME DAY TO DC. SPONSOR, SPRINGER NATURE, WILL PAY IN-KIND FOR AIRFARE, LODGING AND GROUND TRANSPORTATION. TRAVELER WILL STAY AT THE PREMIER SUITES PLUS ROTTERDAM AT AN ESTIMATED 196USD PER NIGHT WHICH IS OVER THE PER DIEM RATE ALLOWED.  DR. YOULE IS REQUESTING APPROVAL OF ACTUAL SUBSISTENCE FOR SPONSOR IN-KIND LODGING VALUED AT 196USD WHICH IS 102 PERCENT OF THE GOVERNMENT ALLOWANCE OF 192USD. THIS PERCENTAGE FALLS WITHIN THE 300 PERCENT THRESHOLD ALLOWED BY THE FTR. THE SPONSOR HAS WAIVED THE REGISTRATION FEE OF 850USD FOR THE TRAVELER BEING A SPEAKER. THE SPONSOR HAS NOTED THAT ALL OTHER NON-FEDERAL PARTICIPANTS WILL BE PROVIDED WITH THE SAME ACCOMMODATIONS. ODA IS APPROVED AND ATTACHED. CONFIRMED WITH THE SPONSOR THAT NO HONORARIUM WILL BE GIVEN AND NO FEDERAL FUNDS WILL BE USED TO SUPPORT THIS TRAVEL. TRAVEL IS APPROVED BY DR. ROLE AND APPROVED IN SPARC.</t>
  </si>
  <si>
    <t>06/21/2019 -06/27/2019</t>
  </si>
  <si>
    <t>THIS IS A CROSS-OVER FY TRAVEL. FY20 IS UNDER TANUM0MVE7. THIS IS ALSO A 3 DIFFERENT LOCATION TRAVEL AND 2 SPONSORS. FULL DESCRIPTION IS ATTACHED FOR BOTH TRAVELS. TRAVELER IS INVITED TO SPEAK AND ATTEND THE GERMAN BIOCHEMISTY AND MOLECULAR BIOLOGY CONFERENCE ON AGE RELATED HUMAN DISEASES SPECIAL FOCUS AUTOGPPAGY FROM SEPTEMBER 25, 2019 TO SEPTEMBER 27, 2019 IN TUBINGEN, GERMANY. TRAVELER WILL DEPART FROM DC ON 9/24 AND ARRIVE TO GERMANY ON 9/25. SPONSOR, HEIDELBERG UNIVERSITY, WILL PAY IN-KIND FOR AIRFARE FROM DC TO GERMANY AND LODGING. TRAVELER WILL STAY AT THE IBIS STYLES HOTEL AT AN ESTIMATED 181.20USD BELOW THE ALLOWED PER DIEM OF 220USD. CONTINUED IN THE COMMENTS.</t>
  </si>
  <si>
    <t>STUTTGART, , DEU</t>
  </si>
  <si>
    <t>BEATSON INSTITUTE FOR CANCER R</t>
  </si>
  <si>
    <t>YOUNG, MARIAN F</t>
  </si>
  <si>
    <t>THIS IS A SPONSORED TRAVEL DR. MARIAN YOUNG WAS INVITED TO FORSYTH INSTITUTE TO JOIN THE SCIENTIFIC ADVISORY BOARD. DR. YOUNG WILL TRAVEL TO CAMBRIDGE, MA ON APRIL 21 AND RETURN ON APRIL 23. THE SPONSOR WILL PAY FOR FLIGHT AND LODGING AND WILL PAY FOR BREAKFAST ON 4/22-4/23, LUNCH ON 4/22-4/23 AND DINNER ON 4/23/2019.</t>
  </si>
  <si>
    <t>FORSYTH INSTITUTE</t>
  </si>
  <si>
    <t>YOUNG, NEAL S</t>
  </si>
  <si>
    <t>ATTEND AND PRESENT TALK AT THE 60TH NATIONAL HEMATOLOGY CONGRESS OF THE ANNIVERSARY AND MEETING OF THE MEXICAN ASSOCIATION FOR THE STUDY OF HEMATOLOGY (AMEH).  SPONSOR PAYING AIRFARE, 3 NIGHT'S LODGING AT THE SHERATON SOBERANO, CHIHUAHUA, MEXICO, 4/24, 4/25, 4/26, GROUND TRANSPORTATION AIRPORT-HOTEL ROUNDTRIP AND TRANSPORTATION FROM THE CONVENTION CENTER TO THE HOTEL ROUNDTRIP.  CONFERENCE APPROVAL ON 2/1/2019.  AIR ITINERARY AND HOTEL CONFIRMATION WILL BE UPLOADED AS SOON AS RECEIVED FROM AMEH.  HOTEL NAME AND ADDRESS INCLUDED IN NFT.  HTSOS CERTIFICATE ATTACHED.  FREE WI-FI IN ROOM</t>
  </si>
  <si>
    <t>CHIHUAHUA, , MEX</t>
  </si>
  <si>
    <t>AGRUPACION MEXICANA PARA EL ES</t>
  </si>
  <si>
    <t>ATTEND AND PRESENT AT THE NEW ERA OF APLASTIC ANEMIA AND PAROSYSMAL NOCTURNAL HEMOGLOBINURIA CONFERENCE 5/14-18/2019.  SPONSOR PAYING AIRFARE FROM IAD-NAP-IAD, LODGING NIGHT'S OF 5/15, 5/16 &amp; 5/17, GROUND TRANSPORTATION, BREAKFAST 5/16-18, LUNCH 5/16-17 AND DINNER 5/16-17.  THERE IS NO REGISTRATION FOR THIS CONFERENCE.   CAS APPROVED; CONFERENCE TITLE NOT LISTED IN CGE.</t>
  </si>
  <si>
    <t>NAPLES, , ITA</t>
  </si>
  <si>
    <t>05/14/2019 -05/18/2019</t>
  </si>
  <si>
    <t>THIS TRAVEL IS NOT A CONFERENCE, BECAUSE IT MEETS THE FOLLOWING MISSION EXEMPTION:  SCIENTIFIC MEETINGS WITH A SPECIFIC INVESTIGATOR OR TEAM REGARDING A SPECIFIC INQUIRY OR PUBLIC HEALTH NEEDS. DR. YOUNG WILL PRESENT TALK TITLED "RETHINKING APLASTIC ANEMIA" AT GRAND ROUND AT THE UNIVERSITY OF TEXAS, MD ANDERSON CANCER CENTER IN HOUSTON, TEXAS AND MEET WITH STAFF AND FELLOWS.  SPONSOR PAYING AIRFARE, 2 NIGHT'S LODGING AND GROUND TRANSPORTATION.</t>
  </si>
  <si>
    <t>ATTEND AND PRESENT TALK TITLED, 'PATHOPHYSIOLOGY AND THERAPEUTIC TARGETS IN ACQUIRED AA: INFERENCES FROM IMMUNOSUPPORESSION AND STEM CELL STIMULATION' AT THE 24 CONGRESS OF THE EUROPEAN HEMATOLOGY ASSOCIATION ANNULA MEETING.  ADDITIONALLY, PRESENT TALK TITLED 'UNDERSTANDING AA IN THE CLINIC AND IN THE RESEARCH LAB'.  SPONSOR PAYING INKIND AIRFARE, LODGING NIGHTS OF 6/12, 6/13, 6/14, 6/15, 6/16.  LUNCH 6/13-16, DINNER 6/13-14 AND CONFERENCE REGISTRATION. ACFE SELECTED AS 24TH CONGRESS OF THE EUROPEAN HEMATOLOGY ASSOCIATION NOT IN DROP DOWN IN CONFERENCE TRAVEL SCREEN.  CONFERENCE APPROVAL STILL PENDING AS OF 4/17/2019.</t>
  </si>
  <si>
    <t>06/11/2019 -06/17/2019</t>
  </si>
  <si>
    <t>THIS TRAVEL IS NOT A CONFERENCE BECAUSE IT MEETS ONE OF THE OTHER NIH DEFINED MISSION EXEMPTIONS:  GIVE GRAND ROUNDS AT WEILL CORNELL, NY PRESBYTERIAN HOSPITAL, MEET WITH STAFF, AND VISIT PATIENTS  AT WEILL CORNELL, NY PRESBYTERIAN HOSPITAL. NO INTERNET OR BAGGAGE EXPENSES NEEDED;  FREE WIFI IN ROOMS (SEE SCREENSHOT FROM HOTEL WEBSITE).  TRAIN ALLOWS 2 FREE BAGS</t>
  </si>
  <si>
    <t>ATTEND AND PRESENT AT BLOOD DISORDERS:  MODELS, MECHANISMS AND THERAPIES.  TRAVEL CROSSES FISCAL YEARS.  ALL 10/1 SPONSORED EXPENSES ARE ON FY20 TANUM0M2ZZ.  FREE WIFI IN ROOM.</t>
  </si>
  <si>
    <t>YUSPA, STUART H</t>
  </si>
  <si>
    <t>DR. STUART YUSPA WILL ATTEND THE 77TH ANNUAL SOCIETY FOR INVESTIGATIVE DERMATOLOGY IN CHICAGO, IL FROM MAY 8 - 12, 2019. DR. YUSPA IS AN HONORARY MEMBER OF THE SOCIETY AND REGISTRATION FEE OF $599 IS WAIVED. AN AEA MEMO IS INCLUDED FOR LODGING CHARGES ABOVE PER DIEM RATE.</t>
  </si>
  <si>
    <t>DR. STUART YUSPA WILL ATTEND AND PRESENT AT THE 2019 ASPEN CANCER CONFERENCE IN ASPEN COLORADO FROM JULY 13-16, 2019. THE SPONSOR WILL PROVIDE LODGING AND THE REGISTRATION FEE ($700)  IN-KIND AND INCLUDES BREAKFAST AND LUNCHES.
DR. STUART YUSPA IS REQUESTING APPROVAL OF ACTUAL SUBSISTENCE FOR SPONSOR IN-KIND LODGING VALUED AT $325 WHICH IS 185% OF THE GOVERNMENT ALLOWANCE OF $175.  THIS PERCENTAGE FALLS WITHIN THE 300% THRESHOLD ALLOWED BY THE FTR.  THE SPONSOR HAS NOTED THAT ALL OTHER NON-FEDERAL PARTICIPANTS WILL BE PROVIDED WITH THE SAME ACCOMMODATIONS.</t>
  </si>
  <si>
    <t>ASPEN CANCER CONFERENCES INCOR</t>
  </si>
  <si>
    <t>07/13/2019 -07/17/2019</t>
  </si>
  <si>
    <t xml:space="preserve">YU, YI KUO </t>
  </si>
  <si>
    <t>09/21/2019-09/26/2019: ATTENDING THE MASS SPECTROMETRY APPLICATIONS TO THE CLINICAL LAB MSACL MEETING, IN SALZBURG, AUSTRIA.
09/26/2019-09/29/2019: VISITING THE UNIVERSITY OF GOTHENBURG TO PRESENT CBB/NCBI'S WORK ON MASS SPECTROMETRY BASED METHODS FOR MICROBE IDENTIFICATION, IN GOTHENBURG, SWEDEN.
09/29/2019-09/30/2019: VISITING THE ACADEMIA SINICA AND ATTENDING THE NATIONAL CENTER FOR THEORETICAL SCIENCES 2019 TAIPEI INTERNATIONAL WORKSHOP ON SOFT MATTER AND BIOPHYSICS. IN TAIPEI, TAIWAN.
**FISCAL YEAR CROSS-OVER TRAVEL. FY20 AUTHORIZATION TANUM0MMEC**</t>
  </si>
  <si>
    <t>ZALEWSKI, CHRISTOPHE K</t>
  </si>
  <si>
    <t>INVITED TO THE "TEACH THE TEACHERS" CONFERENCE, WITH A SPECIAL INTEREST TOPIC OF "TEACHING VESTIBULAR ASSESSMENT &amp; REHABILITATION ACROSS THE LIFESPAN".</t>
  </si>
  <si>
    <t>AUDIOLOGIST</t>
  </si>
  <si>
    <t>ZARATE, CARLOS A</t>
  </si>
  <si>
    <t>THE EVENTS IN THIS TA WERE APPROVED AS A NON-NIMH HOSTED CONFERENCE OR MEETING BY THE OFFICE OF FINANCIAL MANAGEMENT ON 11/26/18.
BY INVITATION OF THE ASCP STEERING COMMITTEE, TO ATTEND THE AMERICAN SOCIETY OF CLINICAL PSYCHOPHARMACOLOGY ANNUAL MEETING (ASCP 2019) MAY 28-31, 2019 IN SCOTTSDALE, AZ, AND GIVE A PRESENTATION. COMPLIMENTARY REGISTRATION PROVIDED IN THE AMOUNT OF $325.00. NO US FEDERAL FUNDS ARE INVOLVED OR THIRD-PARTY SPONSORS, OFFER IS SIMILAR TO THAT GIVEN TO OTHER ATTENDEES.</t>
  </si>
  <si>
    <t>THE EVENTS IN THIS TA FOR THE ACADEMIC PSYCHIATRY INSTITUTE OF PSYCHIATRY, PSYCHOLOGY AND NEUROSCIENCE WAS APPROVED AS AN EXEMPTION UNDER THE CATEGORY: TO ATTEND SCIENTIFIC MEETINGS BY THE NIMH EXECUTIVE OFFICER ON 6/19/19.
THE EVENTS IN THIS TA FOR THE  BRITISH ASSOCIATION FOR PSYCHOPHARMACOLOGY SUMMER MEETING WERE APPROVED AS A NON-NIMH HOSTED CONFERENCE OR MEETING BY THE OFFICE OF FINANCIAL MANAGEMENT ON 2/1/19.
TRAVELER CELL:301-326-5836
(TRIP 1) DR. CARLOS ZARATE WILL MEET WITH PROF. ALLAN YOUNG, DIRECTOR, CENTRE FOR AFFECTIVE DISORDERS INTERIM VICE DEAN DIVISION OF ACADEMIC PSYCHIATRY INSTITUTE OF PSYCHIATRY, PSYCHOLOGY AND NEUROSCIENCE (IOPPN) KINGS COLLEGE LONDON, AS WELL AS THE NEWLY APPOINTED PRESIDENT OF THE BRITISH ASSOCIATION FOR PSYCHOPHARMACOLOGY (BAP). THEY WILL MEET IN LONDON, UK FROM JULY 11-13, 2019 JUST BEFORE THE BPA SUMMER MEETING IN MANCHESTER, UK. BOTH DR. ZARATE AND DR. YOUNG PLAN TO PURSUE MUTUAL COLLABORATIVE DISCUSSIONS ON DEPRESSION TREATMENT RESEARCH.  THIS IS AN INFORMAL COLLABORATION BETWEEN TWO RESEARCHERS WHERE THE PARTIES ARE MEETING MERELY TO EXCHANGE IDEAS AND NOT MATERIALS OR RESOURCES, NOR CONSULTING ON AN ACTUAL PROJECT. NO NIH GRANT OR CRADA IS INVOLVED.  (TRIP 2) BY INVITATION OF THE BRITISH ASSOCIATION FOR PSYCHOPHARMACOLOGY, DR. CARLOS ZARATE WILL GIVE A PRESENTATION AS THEIR PLENARY GUEST LECTURER AT THE 2019 SUMMER MEETING TO BE HELD AT MANCHESTER UNIVERSITY, UK. THE SUMMER MEETING WILL TAKE PLACE FROM JULY 14-17, 2019. TITLE OF HIS PRESENTATION IS: KETAMINE AND THE NEXT GENERATION OF RAPID ACTION ANTIDEPRESSANTS. SPONSOR WILL PROVIDE IN-KIND: ECONOMY CLASS AIRFARE TICKET AND HOTEL ACCOMMODATIONS. A WIDELY ATTENDED GATHERING (WAG) WAS APPROVED FOR ATTENDANCE AT THE BAP SUMMER MEETING GALA DINNER. HT401 CERTIFICATION PROVIDED.</t>
  </si>
  <si>
    <t>BRITISH ASSOCIATION FOR PSYCHO</t>
  </si>
  <si>
    <t>07/10/2019 -07/17/2019</t>
  </si>
  <si>
    <t>THE EVENTS IN THIS TA WERE APPROVED AS AN EXEMPTION UNDER THE CATEGORY: TO ATTEND SCIENTIFIC MEETING BY THE NIMH EXECUTIVE OFFICER ON 4/30/19 FOR EXEMPTIONS FOR DR.CARLOS ZARATE TO ATTEND AMERICAN COLLEGE OF NEUROPSYCHOPHARMACOLOGY (ACNP) TO ATTEND THEIR SUMMER COUNCIL COMMITTEE MEETING IN CHICAGO, IL  JULY 20-21, 2019 AS A COUNCIL-ELECT MEMBER OF THE ACNP MEMBERSHIP COMMITTEE. THE ACNP WILL PROVIDE SPONSORED IN-KIND TRAVEL ACCOMMODATIONS.  NIMH WILL COVER REIMBURSABLE INCIDENTALS SUCH AS LOCAL GROUND TRANSPORTATION. THE ACNP WILL PROVIDE FLIGHTS, HOTEL AND RESERVED GROUND TRANSPORTATION WHILE IN CHICAGO. NO US FEDERAL FUNDS ARE INVOLVED. TRAVELER WAS ETHICS APPROVED FOR SPONSORED IN-KIND TRAVEL ON 6-3-2019. AMENDMENT: ADDITIONAL PER DIEM IS REQUESTED DUE TO FLIGHT CANCELLATIONS BEYOND  CONTROL OF THE TRAVELER. JUSTIFICATION AND DETAILS INCLUDED WITHIN ATTACHMENTS.</t>
  </si>
  <si>
    <t>07/19/2019 -07/23/2019</t>
  </si>
  <si>
    <t>THE EVENTS IN THIS TA WERE APPROVED AS AN EXEMPTION UNDER THE CATEGORY: TO ATTEND SCIENTIFIC MEETINGS BY THE NIMH EXECUTIVE OFFICER ON 3/21/19. 
 BY INVITATION OF THE DEPARTMENT OF PSYCHIATRY, UNIVERSITY OF MASSACHUSETTS, DR. CARLOS ZARATE WILL GIVE GRAND ROUNDS ON THE STUDIES OF KETAMINE IN DECREASING SUICIDAL IDEATION. DR. ZARATE WILL ALSO GIVE A SHORT PRESENTATION FOR RESIDENTS AND PRIMARY CARE PHYSICIANS AT THEIR ONE-DAY SYMPOSIUM EVENT. BOTH EVENTS WILL TAKE PLACE AT THE UNIVERSITY OF MASSACHUSETTS IN WORCESTER, MA, SEPTEMBER 18-19, 2019. SPONSORED IN KIND PROVIDED FLIGHTS, HOTEL AND RESERVED CAR TRANSPORTATION. NO US FEDERAL FUNDS ARE INVOLVED.</t>
  </si>
  <si>
    <t>UNIVERSITY OF MASSACHUSETTS SH</t>
  </si>
  <si>
    <t>ZELDIN, DARRYL C</t>
  </si>
  <si>
    <t>TO ATTEND THE AMERICAN SOCIETY FOR CLINICAL INVESTIGATION ( ASCI) IN CHICAGO, IL, APRIL 5- 7, 2019. 
ILLINOIS IS NOT TAX EXEMPT. REGISTRATION FEE PAID BY IMPAC CARD $550 AND DOES NOT INCLUDE MEALS OR LODGING. AIRFARE RESERVED THROUGH OMEGA AND LODGING WAS RESERVED THROUGH ORGANIZERS RESERVED HOUSING.  EFFICIENT SPENDING WAS APPROVED ON 10/25/2018.  DR. ZELDIN WILL THEN TRAVEL ON APRIL 7 TO ORLANDO, FL TO ATTEND AND SPEAK AT THE EXPERIMENTAL BIOLOGY CONFERENCE (EB) WHICH IS THE SPONSORED PORTION OF THIS TRIP.  SPONSOR WILL PROVIDE AIR FARE FROM CHICAGO TO ORLANDO AND BACK TO RDU AND WAIVED REGISTRATION FEE $285 WHICH DOES NOT INCLUDE MEALS OR LODGING FOR SPEAKING ENGAGEMENT DAY ONLY. EFFICIENT SPENDING HAS BEEN APPROVED ON 10/25,2018.  USE OF A NON-CONTRACT AIRFARE HAS BEEN DETERMINED TO BE MORE ADVANTAGEOUS TO THE GOVERNMENT DUE TO MEETING SCHEDULES.  TRAVELER DEPART ON 4/5 AND RETURNING ON 4/7.</t>
  </si>
  <si>
    <t>AMERICAN SOCIETY FOR INVESTIGA</t>
  </si>
  <si>
    <t xml:space="preserve">ZENKLUSEN, JEAN CLAUDE </t>
  </si>
  <si>
    <t>INVITED KEYNOTE SPEAKER AT THE ECDP 2019 CONFERENCE IN WARWICK, UK APRIL 11 - 12, 2019.   THE SPONSOR HAS NOTED THAT ALL OTHER NON-FEDERAL PARTICIPANTS WILL BE PROVIDED WITH THE SAME ACCOMMODATIONS. SPONSOR WILL BE COVERING THE FOLLOWING EXPENSES IN-KIND ECONOMY AIRFARE, ACCOMMODATIONS AND SOME MEALS WHICH WILL NOT BE ACCEPTED DUE TO DIETARY RESTRICTIONS. THE REGISTRATION FEE FOR THIS TRAVEL WILL BE WAIVED . THIS MEETING IS PENDING APPROVAL IN THE CTPS SYSTEM.</t>
  </si>
  <si>
    <t>INVITED SPEAKER PRESENTING A KEYNOTE SPEECH TITLED "MOLECULAR CLASSIFICATION FROM RESEARCH TO PRACTICE: TWO EXAMPLES FROM THE TCGA" AT THE 31ST EUROPEAN CONGRESS OF PATHOLOGY SEPTEMBER 7 - 11, 2019.  THE SPONSOR HAS NOTED THAT ALL OTHER NON-FEDERAL PARTICIPANTS WILL BE PROVIDED WITH THE SAME ACCOMMODATIONS.  SPONSOR WILL COVER THE FOLLOWING EXPENSES IN-KIND, ECONOMY AIRFARE, HOTEL ACCOMMODATIONS AND CONFERENCE REGISTRATION.  SOME MEALS WILL BE PROVIDED BUT NOT ACCEPTED DUE TO DIETARY REGISTRATIONS. DR. ZENKLUSEN IS REQUESTING APPROVAL OF ACTUAL SUBSISTENCE FOR SPONSOR IN-KIND LODGING VALUED AT $ 345.10 WHICH IS 173% OF THE GOVERNMENT ALLOWANCE OF $ 217.00. THIS PERCENTAGE FALLS WITHIN THE 300% THRESHOLD BY THE FTR.   THIS TRIP IS STILL PENDING APPROVAL IN THE CTPS SYSTEM.</t>
  </si>
  <si>
    <t>EUROPEAN SOCIETY OF PATHOLOGY</t>
  </si>
  <si>
    <t>INVITED SPEAKER AND PRESENTER AT THE TCGA WORKSHOP IN PUNE, INDIA SEPTEMBER 21 - 25, 2019. THERE ARE ADDITIONAL MEETINGS AFTER THE CONFERENCE WITH A SMALLER GROUP TO DISCUSS OTHER UPCOMING PROGRAM INFORMATION AND THIS WOULD LAST UNTIL THE 26TH. THE SPONSOR HAS NOTED THAT ALL OTHER NON-FEDERAL PARTICIPANTS WILL BE PROVIDED WITH THE SAME ACCOMMODATIONS.  SPONSOR WILL COVER THE FOLLOWING EXPENSES IN-KIND, ECONOMY AIRFARE AND HOTEL ACCOMMODATIONS. THERE IS NO REGISTRATION FEE FOR THE CONFERENCE.  THIS TRIP IS PENDING APPROVAL IN THE CTPS SYSTEM.  NO MEAL WILL BE ACCEPTED DUE TO DIETARY RESTRICTIONS.</t>
  </si>
  <si>
    <t xml:space="preserve">ZHADINA, MARIA </t>
  </si>
  <si>
    <t>MARIA ZHADINA WILL ATTEND THE ENDOCRINE FELLOWS FOUNDATION PRECEPTORSHIP PROGRAM IN METABOLIC BONE DISEASES AT COLUMBIA UNIVERSITY, IN NEW YORK, NY.  THE DATES OF THE PROGRAM ARE 5/6 THROUGH 5/16, 2019. SPONSOR WILL PAY FOR  R/T RAIL (AMTRAK)  AND LODGING ON 5/5 THROUGH 5/16, 2019. THE COST OF THE HOTEL ROOM  IS $229 PER NIGHT PLUS TAXES.</t>
  </si>
  <si>
    <t>DR. MARIA ZHADINA WILL PRESENT A POSTER AT THE AMERICAN SOCIETY FOR BONE AND MINERAL RESEARCH ANNUAL MEETING, ORLANDO, FL, SEPTEMBER 18, 2019 TO SEPTEMBER 23, 2019.</t>
  </si>
  <si>
    <t xml:space="preserve">ZHANG, JINWEI </t>
  </si>
  <si>
    <t>PIK FLIGHTS FROM IAD TO TOKYO, ON JULY 15TH, ARRV., JULY 16TH. PIK ITINERARY CURRENTLY UNAVAILABLE. INVITED TO SPEAK AT THE 21ST ANN. MTG OF THE RNA SOCIETY JAPAN, (RNAJ), JULY 17-19TH, TO BE HELD AT THE ITO HALL, ITO INT'L RSCH CTR., 7 CHOME-3-1 HONGO, BUNKYO-KU, TOKYO-TO 113-0033, JP. THE RNA WILL PROVIDE PIK LODGING AT THE VENUE,  (JULY 16-19, 2019), AT REG. PER DIEM RATE. SEE INVITATION. ON JULY 20TH, (THE DAY, AFTER THE CONF., ENDS), HE WILL, TAKE TAXI TO GO TO THE MIMARU TOKYO UENO EAST HOTEL, 4-26-3, HIGASHIUENO, TAITO-KU, 110-0015, TOKYO JAPAN, (JULY 20-24,2019), WHICH HE HAS BOOKED HIMSELF, IN VERY CLOSE VICINITY OF TOKYO UNIVERSITY. HE IS INVITED TO GIVE A NON-SPON., SEMINAR AT THE UNIVERSITY OF TOKYO, AND MEET W/ FACULTY, JULY 22ND AND 23RD. NOTE: THE LODGING RATE, IS OVER REGULAR PER DIEM OF $278, BUT TRAVELER WILL DEFRAY THE COST-DIFFERENCE, AND WILL ONLY BE REIMBURSED THE REGULAR RATE, TO BEGIN (JULY 21-23). NOTE: JULY 20TH IS A NON-DUTY DAY AND WILL BE AT THE TRAVELER'S OWN EXPENSE. HE WILL RET'N TO THE STATES ON JULY 24TH.</t>
  </si>
  <si>
    <t>RNA SOCIETY JAPAN</t>
  </si>
  <si>
    <t>07/15/2019 -07/24/2019</t>
  </si>
  <si>
    <t xml:space="preserve">ZHAO, CHEN </t>
  </si>
  <si>
    <t>16 JULY TO 17 JULY 2019 - SPONSORED DOMESTIC
BOSTON, MA -PREDICT: TUMOR MODELS - DR. CHEN ZHAO WILL GIVE A PRESENTATION TITLE USING CLEARING-ENHANCED 3D CE3D TO DISSECT TUMOR IMMUNE MICROENVIRONMENT IN GENETICALLY ENGINEERED MOUSE MODELS - REGISTRATION COMPLEMENTARY AND PAID BY HANSONWADE - AIRFARE BOOKED BY OMEGA - LODGING NO LODGING IS NECESSARY.  DR. ZHAO WILL STAY WITH HIS RESIDENCE AT 100 MEMORIAL DRIVE, CAMBRIDGE MA 02142. ODA APPROVAL IS FORTHCOMING - LATE JUSTIFICATION SPONSORED LETTER WAS RECEIVED ON 1 JULY 2019.</t>
  </si>
  <si>
    <t>HANSONWADE CHARTER HOUSE</t>
  </si>
  <si>
    <t>16 AUGUST TO 19 AUGUST 2019 - SPONSORED DOMESTIC TRAVEL - 28TH ANNUAL SHORT COURSE ON EXPERIMENTAL MODELS OF HUMAN CANCER - BAR HARBOR MAINE - DR. CHEN ZHAO, CLINICAL FELLOW WILL FILL IN FOR DR. RONALD N. GERMAIN, CHIEF LISB AND GIVE A COURSE LECTURE TITLED, IMAGING THE TUMOR MICROENVIRONMENT - MANY COLORS, LOTS OF INFORMATION - SPONSOR IS THE JACKSON LABORATORY - AIRFARE BOOKED VIA OMEGA LODGING BOOKED BY THE JACKSON LABORATORY AT THE BAR HARBOR REGENCY HOLIDAY INN RESERVATION CONFIRMATION IS FORTHCOMING - REGISTRATION THE AMOUNT OF $2700 IS WAIVED FOR ALL SPEAKERS - MEALS WILL BE PROVIDED AS FOLLOWS UPON DR. ZHAO'S ARRIVAL ON AUG 16TH - DINNER, AUG 17TH BREAKFAST AND LUNCH, AUG 18TH BREAKFAST, LUNCH AND DINNER AND AUG 19TH BREAKFAST AND LUNCH. DR. ZHAO WILL DEPART BEFORE RECEIVING DINNER - CAR RENTAL THE JACKSON LABORATORY WILL PAY FOR DR. ZHAO RENTAL CAR DIRECTLY ESTIMATED AT $200, BUT THEY ARE UNABLE TO COVER RENTAL INSURANCE - LATE JUSTIFICATION EMAIL UPLOADED STATING THAT DR. RONALD GERMAIN HAS A FAMILY EMERGENCY AND ASKED DR. CHEN ZHAO TO SPEAK ON BEHALF OF HIM AEA JUSTIFICATION SPONSOR IS PROVIDING IN-KIND LODGING VALUED AT $333 PER NIGHT WHICH IS 233 PERCENT OF THE GOVERNMENT LODGING ALLOWANCE OF $218. THE SPONSOR HAS CONFIRMED THAT ALL OTHER FEDERAL OR NON-FEDERAL PARTICIPANTS WILL BE PROVIDED WITH THE SAME OR SIMILAR CIRCUMSTANCES - ODA APPROVAL IS FORTHCOMING AND BEING PREPARED AND APPROVED BY NHLBI</t>
  </si>
  <si>
    <t>08/16/2019 -08/19/2019</t>
  </si>
  <si>
    <t xml:space="preserve">ZHAO, KEJI </t>
  </si>
  <si>
    <t>THIS TRAVEL IS NOT A CONFERENCE BECAUSE IT MEETS THE FOLLOWING MISSION EXEMPTION: D. SCIENTIFIC MEETINGS WITH A SPECIFIC INVESTIGATOR OR TEAM REGARDING A SPECIFIC AREA OF SCIENTIFIC INQUIRY OR PUBLIC HEALTH NEED.  THE WORKSHOP IS BY INVITATION ONLY AND WILL INCLUDE RESEARCHERS IN THE DOMAINS OF STUDY OF THE NUCLEUS. DR. ZHAO WILL PRESENT AT THE 3D NUCLEOME WORKSHOP, ORGANIZED BY THE CENTER FOR COMPUTATIONAL BIOLOGY AT THE FLATIRON INSTITUTE IN NEW YORK, NY, SCHEDULED AUGUST 7-8, 2019.    THE SPONSOR, THE CENTER FOR COMPUTATIONAL BIOLOGY, FLATIRON INSTITUTE, WILL PROVIDE R/T TRAIN FARE ECONOMY CLASS, 2 NIGHTS LODGING, AND SOME MEALS, IN-KIND.</t>
  </si>
  <si>
    <t xml:space="preserve">ZHENG, WEI </t>
  </si>
  <si>
    <t>ATTENDING THE UNIVERSITY TO GIVE A SEMINAR ABOUT THE TRANSLATIONAL RESEARCH AND DRUG DEVELOPMENT IN THE GRADUATE SCHOOL IN THE PONTIFICIA UNIVERSIDAD JAVERIANA, HAVE DISCUSSIONS WITH THE GRADUATE STUDENTS AND FACULTY UPON THE VISIT.</t>
  </si>
  <si>
    <t>PONTIFICIA UNIVERSIDAD JAVERIA</t>
  </si>
  <si>
    <t xml:space="preserve">ZIMMERBERG, JOSHUA </t>
  </si>
  <si>
    <t>5/30 - 6/1/2019 TO GIVE A TALK TITLED "WHERE WOULD EXOCYTOSIS BE WITHOUT RON?" AT THE SYMPOSIUM ON EXOCYTOSIS. SPONSORED IN KIND: AIR FARE AND LODGING.  DR ZIMMERBERG IS REQUESTING APPROVAL OF ACTUAL SUBSISTENCE FOR SPONSOR IN-KIND LODGING VALUED AT $158 WHICH IS 132% OF THE GOVERNMENT ALLOWANCE OF $120.  THIS PERCENTAGE FALLS WITHIN THE 300% THRESHOLD ALLOWED BY THE FTR.  THE SPONSOR HAS NOTED THAT ALL OTHER NON-FEDERAL PARTICIPANTS WILL BE PROVIDED WITH THE SAME ACCOMMODATIONS.</t>
  </si>
  <si>
    <t>7/24/19 ?¿¿ 7/28/19 BILBAO, SPAIN TO CHAIR A SESSION AT THE PROTEIN-LIPID NANOSTRUCTURES: FROM DOMAIN TO DEVICES EBSA SATELLITE MEETING AND TO GIVE A TALK TITLED ?¿¿NANOSCOPIC PORES AS INTERMEDIATES OF BOTH PATHOLOGICAL AND THERAPEUTIC PROCESSES?¿¿.   OWT USED FOR BOTH AIR FARE AND LODGING. REGISTRATION OF $397.21 IS WAIVED.</t>
  </si>
  <si>
    <t>Barry Koitz   koitzb@od.nih.gov</t>
  </si>
  <si>
    <t xml:space="preserve">                                                                                                                                                                                                                                                                                                                                                                                                                     </t>
  </si>
  <si>
    <r>
      <rPr>
        <b/>
        <sz val="10"/>
        <rFont val="Arial"/>
        <family val="2"/>
      </rPr>
      <t>OGE Form-1353</t>
    </r>
    <r>
      <rPr>
        <sz val="10"/>
        <rFont val="Arial"/>
        <family val="2"/>
      </rPr>
      <t xml:space="preserve">
(OGE-Approved Alternative for SF-326)
February 2011</t>
    </r>
  </si>
  <si>
    <r>
      <t xml:space="preserve">This report implements 31 U.S.C. </t>
    </r>
    <r>
      <rPr>
        <sz val="9"/>
        <rFont val="Calibri"/>
        <family val="2"/>
      </rPr>
      <t>§</t>
    </r>
    <r>
      <rPr>
        <sz val="9"/>
        <rFont val="Arial"/>
        <family val="2"/>
      </rPr>
      <t xml:space="preserve"> 1353.  It does not supersede other reports that may have to be filed when travel expenses are accepted under other authority.  
For definitions and policies, see 41 CFR part 304-1.</t>
    </r>
  </si>
  <si>
    <t>x</t>
  </si>
  <si>
    <t>REPORTING PERIOD: APR 2019- SEPT 2019</t>
  </si>
  <si>
    <t>Centers for Medicare &amp; Medicaid Services</t>
  </si>
  <si>
    <t>Suzanne Milihram</t>
  </si>
  <si>
    <t>suzanne.milihram@cms.hhs.gov</t>
  </si>
  <si>
    <t xml:space="preserve">TRAVELER </t>
  </si>
  <si>
    <t>EVENT DATE(S) [MM/DD/YYYY-MM/DD/YYYY]:</t>
  </si>
  <si>
    <t>LOCATION AND TRAVEL DATE(S) [MM/DD/YYYY-MM/DD/YYYY]</t>
  </si>
  <si>
    <t>PAYMENT 
IN-KIND</t>
  </si>
  <si>
    <t>EX</t>
  </si>
  <si>
    <t>BEGINNING DATE [MM/DD/YYYY]</t>
  </si>
  <si>
    <t>LOCATION</t>
  </si>
  <si>
    <t>John Smith</t>
  </si>
  <si>
    <t>Conference on Asia-Pacific Relations</t>
  </si>
  <si>
    <t>San Francisco, CA</t>
  </si>
  <si>
    <t xml:space="preserve">Asia Pacific Forum Pacific Rim Foundation </t>
  </si>
  <si>
    <t>Hotel</t>
  </si>
  <si>
    <t>ENDING DATE [MM/DD/YYYY]</t>
  </si>
  <si>
    <t>TRAVEL DATE(S)</t>
  </si>
  <si>
    <t>Transportation</t>
  </si>
  <si>
    <t>Secretary</t>
  </si>
  <si>
    <t>Asia-Pacific Forum</t>
  </si>
  <si>
    <t xml:space="preserve">                    </t>
  </si>
  <si>
    <t>8/11/2011-8/13/2011</t>
  </si>
  <si>
    <t>Meals</t>
  </si>
  <si>
    <t xml:space="preserve">                              </t>
  </si>
  <si>
    <t>TRANSPORTATION</t>
  </si>
  <si>
    <t>LODGING</t>
  </si>
  <si>
    <t>MEALS</t>
  </si>
  <si>
    <t xml:space="preserve"> TRANSPORTATION</t>
  </si>
  <si>
    <t xml:space="preserve">       </t>
  </si>
  <si>
    <t>TOTAL PAYMENTS ACCEPTED FROM A NON-FEDERAL SOURCE</t>
  </si>
  <si>
    <t>APR 2019- SEPT 2019</t>
  </si>
  <si>
    <r>
      <rPr>
        <b/>
        <sz val="10"/>
        <rFont val="Arial"/>
        <family val="2"/>
      </rPr>
      <t>OGE Form-1353</t>
    </r>
    <r>
      <rPr>
        <sz val="10"/>
        <rFont val="Arial"/>
        <family val="2"/>
      </rPr>
      <t xml:space="preserve">
(OGE-Approved Alternative for SF-326)
February 2011</t>
    </r>
  </si>
  <si>
    <r>
      <rPr>
        <sz val="9"/>
        <rFont val="Arial"/>
        <family val="2"/>
      </rPr>
      <t xml:space="preserve">This report implements 31 U.S.C. </t>
    </r>
    <r>
      <rPr>
        <sz val="9"/>
        <rFont val="Calibri"/>
        <family val="2"/>
      </rPr>
      <t>§</t>
    </r>
    <r>
      <rPr>
        <sz val="9"/>
        <rFont val="Arial"/>
        <family val="2"/>
      </rPr>
      <t xml:space="preserve"> 1353.  It does not supersede other reports that may have to be filed when travel expenses are accepted under other authority.  For definitions and policies, see 41 CFR part 304-1.</t>
    </r>
  </si>
  <si>
    <t>REPORTING PERIOD: Oct18-March19</t>
  </si>
  <si>
    <t>REPORTING PERIOD: April19-Sept19</t>
  </si>
  <si>
    <t>Negative Report</t>
  </si>
  <si>
    <t>El Phillips</t>
  </si>
  <si>
    <t>el.phillips@hhs.gov</t>
  </si>
  <si>
    <t>Lynn Margaret Filpi</t>
  </si>
  <si>
    <t xml:space="preserve">CONFERENCE NOT TRAINING </t>
  </si>
  <si>
    <t>OXFORD, GBR</t>
  </si>
  <si>
    <t>Expert Workshop on Global AMR Agreement in Oxford</t>
  </si>
  <si>
    <t>Senior Global Health Officer</t>
  </si>
  <si>
    <t>The Queen’s College University of Oxford</t>
  </si>
  <si>
    <t>09/10/19-09/14/19</t>
  </si>
  <si>
    <t xml:space="preserve">                             </t>
  </si>
  <si>
    <t xml:space="preserve">                           </t>
  </si>
  <si>
    <t>Asst Sec for Planning and Evaluations</t>
  </si>
  <si>
    <t>name</t>
  </si>
  <si>
    <t>email</t>
  </si>
  <si>
    <t>BREMEN, GERMANY</t>
  </si>
  <si>
    <t>PROGRAM ANALYSIS OFF</t>
  </si>
  <si>
    <t>08/12/19-08/17/19</t>
  </si>
  <si>
    <t>Name</t>
  </si>
  <si>
    <t>IEA</t>
  </si>
  <si>
    <t>IEA email</t>
  </si>
  <si>
    <t>Office of Civil Rights</t>
  </si>
  <si>
    <t>OCR email</t>
  </si>
  <si>
    <t>Office of the General Counsel (OGC)</t>
  </si>
  <si>
    <t>Mara Golden</t>
  </si>
  <si>
    <t>Mara.Golden@hhs.gov</t>
  </si>
  <si>
    <t>Air Transportation</t>
  </si>
  <si>
    <t>Laura Odwazny</t>
  </si>
  <si>
    <t>MRCT Center Bioethics Collaborative</t>
  </si>
  <si>
    <t>Boston, MA</t>
  </si>
  <si>
    <t>Multi-Regional Clinical Trials Center of Brigham and Women's Hospital</t>
  </si>
  <si>
    <t>Lodging</t>
  </si>
  <si>
    <t>Senior Attorney</t>
  </si>
  <si>
    <t>05/01/2019-05/02/2019</t>
  </si>
  <si>
    <t>Health Care Compliance Association Research Compliance Conference</t>
  </si>
  <si>
    <t>Orlando, FL</t>
  </si>
  <si>
    <t>Health Care Compliance Association</t>
  </si>
  <si>
    <t>06/09/2019-06/10/2019</t>
  </si>
  <si>
    <t>AHLA Annual Meeting</t>
  </si>
  <si>
    <t>American Health Lawyers Association</t>
  </si>
  <si>
    <t>06/23/2019-06/26/2019</t>
  </si>
  <si>
    <t>Maryalice Kozak</t>
  </si>
  <si>
    <t>AHLA Fraud and Compliance Forum</t>
  </si>
  <si>
    <t>Baltimore, MD</t>
  </si>
  <si>
    <t>Registration Fee</t>
  </si>
  <si>
    <t>Assistant Regional Counsel</t>
  </si>
  <si>
    <t>09/24/2019-09/27/2019</t>
  </si>
  <si>
    <t>David Weiner</t>
  </si>
  <si>
    <t>Daniel Wolfe</t>
  </si>
  <si>
    <t>9/17/2019- 9/18/2019</t>
  </si>
  <si>
    <t>Provide support to the Principal Deputy Assistant Secretary for Health, as she was Keynote Speaker, at  Nurse-Family Partnership 2019 National Symposium</t>
  </si>
  <si>
    <t>Excecutive Assistant to the PDASH </t>
  </si>
  <si>
    <t xml:space="preserve">Transportation </t>
  </si>
  <si>
    <t>Nurse-Family Partnership</t>
  </si>
  <si>
    <t>Nashville, TN</t>
  </si>
  <si>
    <t>Nurse-Family Partnership 2019 National Symposium</t>
  </si>
  <si>
    <t>Vyonne Santiago</t>
  </si>
  <si>
    <t>Principal Deputy Assistant Secretary for Health</t>
  </si>
  <si>
    <t>Provide Keynote Address at Nurse-Family Partnership 2019 National Symposium</t>
  </si>
  <si>
    <t>Sylvia Trent-Adams</t>
  </si>
  <si>
    <t>Bennett.McClure@hhs.gov</t>
  </si>
  <si>
    <t>Bennett McClure</t>
  </si>
  <si>
    <t>Office of the Assistant Secretary for Health (OASH)</t>
  </si>
  <si>
    <t>Office of the Secetary</t>
  </si>
  <si>
    <t>DAB email</t>
  </si>
  <si>
    <t>Departmental appeals Board</t>
  </si>
  <si>
    <t>Office ofg Medicare Hearings and Appeals</t>
  </si>
  <si>
    <t>Adminstration for Community Living</t>
  </si>
  <si>
    <t>Kenneth E. Moss</t>
  </si>
  <si>
    <t>kenneth.moss@acl.hhs.gov</t>
  </si>
  <si>
    <t>OS-HHS-ASPR</t>
  </si>
  <si>
    <t>XX</t>
  </si>
  <si>
    <t>April 1, 2019 - September 30, 2019</t>
  </si>
  <si>
    <t>[Andrewnette Martin/Karen Coates</t>
  </si>
  <si>
    <t>[karen.coates@hhs.gov]</t>
  </si>
  <si>
    <t>Internal OGE Use Only</t>
  </si>
  <si>
    <t>Others</t>
  </si>
  <si>
    <t>05/01/2019 - 05/02/2019</t>
  </si>
  <si>
    <t>CENTRAL JERSEY FAMILY HEALTH C</t>
  </si>
  <si>
    <t>MEDICAL OFFICER (PUB</t>
  </si>
  <si>
    <t>PHILADELPHIA, PENNSYLVANIA</t>
  </si>
  <si>
    <t>Dr. Henderson was invited to be the keynote speaker for the Central Jersey Family Health Consortium (CJFHC) Annual Meeting, 5/2/19, Monroe Township, NJ,  to speak about the NNPQC and PQC work in the area of maternal morbidity/mortality, and the opportunities to improve care, outcomes, with particular attention to health equity. The CJFHC is the organization that runs one of the three regions in the NJ regionalized maternal and child health (MCH) system.</t>
  </si>
  <si>
    <t>HENDERSON, ZSAKEBA T</t>
  </si>
  <si>
    <t>08/12/2019 - 08/13/2019</t>
  </si>
  <si>
    <t>Health Scientist</t>
  </si>
  <si>
    <t>WASHINGTON, DISTRICT OF COLUMBIA</t>
  </si>
  <si>
    <t xml:space="preserve">Ms. Cottengim is the CDC representative member of the National Center for Fatality Review (NCFRP) and Prevention's Steering Committee. In this role she will attend the 2019 Steering Committe meeting at HRSA. NCFRP is a critical partner in sudden unexpected infant death (SUID) surveillance. During the meeting Ms. Cottengim will represent CDC and the Committee, using a health equity lense, establishes a strategic plan for the next 3 years of work for NCFRP. Ms. Cottengim will contribute her knowledge of SUID, surveillance, using data to drive decisions in infant mortality prevention, and experience working with multi-disciplinary teams. </t>
  </si>
  <si>
    <t>Cottengim, Carri Ruth</t>
  </si>
  <si>
    <t>08/07/2019 - 08/09/2019</t>
  </si>
  <si>
    <t>DEBEAUMONT FOUNDATION</t>
  </si>
  <si>
    <t>MEDICAL OFFICER IV</t>
  </si>
  <si>
    <t>PITTSBURGH, PENNSYLVANIA</t>
  </si>
  <si>
    <t>RADM Barfield will travel to Pittsburg, Pennsylvania to attend the Women of Impact training where she will meet with other female leaders in public health and address organizational barriers, overcome cultural barriers, and meet life"stage challenges. This training will support the CDC mission in that it will contribute to one of the CDC Legacy Goals building capacity and improving monitoring and evaluation in reproductive, maternal and infant health.</t>
  </si>
  <si>
    <t>BARFIELD, WANDA DENISE</t>
  </si>
  <si>
    <t>09/06/2019 - 09/15/2019</t>
  </si>
  <si>
    <t>CALIFORNIA AGRICULTURAL LEADER</t>
  </si>
  <si>
    <t>HEALTH SCIENTIST (LE</t>
  </si>
  <si>
    <t>SALINAS, CALIFORNIA</t>
  </si>
  <si>
    <t xml:space="preserve">I have been chosen to be a 2019 DC Exchange Fellow by the California Agricultural Leadership Foundation.  The program is designed to bring together governmental representatives across agencies for an in-depth learning opportunity on the issues and complex challenges for American agriculture and specifically, California agriculture, speaking to producers and local experts, and small group discussions.  In my position as Team Lead for Healthy Food Environments, my participation will strengthen my knowledge of food production and access and the major policies that impact them; importantly, knowledge gained will enhance my ability to support the work of the Division and its grantees. </t>
  </si>
  <si>
    <t>Harris, Diane Marie</t>
  </si>
  <si>
    <t>05/09/2019 - 05/15/2019</t>
  </si>
  <si>
    <t>LUXEMBOURG INSTITUTE OF HEALTH</t>
  </si>
  <si>
    <t>LEAD EPIDEMIOLOGIST</t>
  </si>
  <si>
    <t>LUXEMBOURG, LUXEMBOURG</t>
  </si>
  <si>
    <t>To attend the European Diabetes Epidemiology Group Conference to be held in Mondorf-Les0Bains, Luxemburg from May 11-14,2019. Traveler will be a chair for an oral presentation .</t>
  </si>
  <si>
    <t>IMPERATORE, GIUSEPPINA</t>
  </si>
  <si>
    <t>09/15/2019 - 09/21/2019</t>
  </si>
  <si>
    <t>EUROPEAN ASSOCIATION FOR</t>
  </si>
  <si>
    <t>SENIOR SERVICE FELLO</t>
  </si>
  <si>
    <t>BARCELONA, SPAIN</t>
  </si>
  <si>
    <t>On behalf of the 2019 Scientific Programme Committee of the 55th EASD Annual Meeting which will be held in Barcelona, Spain, from 16 - 20 September 2019, traveler is invited to participate as a Speaker of the Symposium "Why is paediatric type 2 diabetes a more aggressive disease?" The proposed title of your lecture is "Long-term complications of type 2 diabetes diagnosed in youth vs adults".</t>
  </si>
  <si>
    <t>Pavkov, Meda E</t>
  </si>
  <si>
    <t>08/09/2019 - 08/18/2019</t>
  </si>
  <si>
    <t>A GLOBAL HEALTHCARE PUBLIC FOU</t>
  </si>
  <si>
    <t>RESEARCH SCIENCE OFF</t>
  </si>
  <si>
    <t>KAMPALA, UGANDA</t>
  </si>
  <si>
    <t xml:space="preserve">Traveler has been invited to be one of the facilitators at the Global Healthcare Public Foundations scientific Communication training for clinical laboratory professionals. </t>
  </si>
  <si>
    <t>LUMAN, ELIZABETH T</t>
  </si>
  <si>
    <t>08/08/2019 - 08/18/2019</t>
  </si>
  <si>
    <t>04/23/2019 - 04/26/2019</t>
  </si>
  <si>
    <t>CANCER RESEARCH AND PREVENTION</t>
  </si>
  <si>
    <t>SUPV PUBLIC HEALTH A</t>
  </si>
  <si>
    <t>ARLINGTON, VIRGINIA</t>
  </si>
  <si>
    <t xml:space="preserve">Faye Wong has ICAP approval and has been invited to attend and speak at the 2019 Dialogue for Action on Cancer Screening and Prevention National Conference. I am moderating a 3-hour session on April 24 - Panel Name:  "Foundations for Prevention and Early Detection of Breast, Cervical, Colorectal and Lung Cancer." </t>
  </si>
  <si>
    <t>WONG, FAYE LING</t>
  </si>
  <si>
    <t>08/07/2019 - 08/08/2019</t>
  </si>
  <si>
    <t>AMERICAN CANCER SOCIETY</t>
  </si>
  <si>
    <t xml:space="preserve">Djenaba Joseph, MD has been invited and has ICAP approval to join a group of thought leaders in the colorectal cancer prevention and control field that will be tasked with overseeing the creation of the 80 per cent in Every Community Strategic Plan. As the National Colorectal Cancer Roundtable NCCRT transitions from 80 per cent by 2018 and builds toward a more
sustainable long"term campaign infrastructure with 80 per cent in Every Community, this years strategic planning process is critical to not only our success, but to our members and pledged partners success in meeting and exceeding our 80 per cent target. NCCRT leadership is gathering an advisory group to help direct and decide the development of the 80 per cent in Every Community Strategic Plan, which we envision to be the national roadmap for improving colorectal cancer screening rates. Dr. Joseph will serve as the Advisory Committee expert in the field and will help guide the strategic plan development process to completion. This group will assist in coordinating some planning details, in setting the tone of the strategic plan, and in making final decisions. </t>
  </si>
  <si>
    <t>JOSEPH, DJENABA Alana</t>
  </si>
  <si>
    <t>07/08/2019 - 07/09/2019</t>
  </si>
  <si>
    <t>Djenaba Joseph has ICAP approval to join leaders in the colorectal cancer prevention and control field who are tasked with overseeing the creation of the 80 per cent in Every Community Strategic Plan. As the National Colorectal Cancer Roundtable NCCRT transitions from 80 per cent by 2018 and builds toward a more sustainable long"term campaign infrastructure with 80 per cent in every community, this year"s strategic planning process is critical to not only our success, but to our members and pledged partners success in meeting and exceeding our 80 per cent target.NCCRT leadership is gathering a small advisory group to help direct and decide the development of the 80 per cent in Every Community Strategic Plan, which we envision to be the national roadmap for improving colorectal cancer screening rates. Traveler will serve on the Advisory Committee as an expert in the field and will help guide the strategic plan development process to completion. This group will assist in coordinating some planning details in setting the tone of the strategic plan and in making final decisions.</t>
  </si>
  <si>
    <t>04/24/2019 - 04/26/2019</t>
  </si>
  <si>
    <t xml:space="preserve">Dr. Djenaba Joseph has ICAP approval and has been invited to attend and speak at the 2019 Dialogue for Action on Cancer Screening and Prevention National Conference. Presentation title is "Implementation and Sustainability of Evidence"based Programs: Lessons Learned from the Colorectal Cancer Control Program. Refer to uploaded Letter of Invitation from Prevent Cancer Foundation. </t>
  </si>
  <si>
    <t>04/07/2019 - 04/10/2019</t>
  </si>
  <si>
    <t xml:space="preserve">NORTH AMERICAN ASSOCIATION OF </t>
  </si>
  <si>
    <t>SURVEY STATISTICIAN</t>
  </si>
  <si>
    <t>GAITHERSBURG, MARYLAND</t>
  </si>
  <si>
    <t xml:space="preserve">Trevor Thompson will travel to Maryland on April 7th to attend the 2019 NAACCR/NACDD Statistical Summit (April 8-9, 2019). The purpose of the meeting is for the NAACCR Statistical Group to evaluate the methods and metrics to measure case ascertainment completeness and assess the methods used by central cancer registries to achieve timely collection of incidence data.  These methods are important for evaluating and publishing NPCR incidence data. The meeting will end late on April 9th, so attendees will return home on April 10th. Traveler will be traveling with Manxia Wu. </t>
  </si>
  <si>
    <t>THOMPSON, TREVOR D</t>
  </si>
  <si>
    <t>07/14/2019 - 07/17/2019</t>
  </si>
  <si>
    <t>BREAST CANCER PREVENTION PARTN</t>
  </si>
  <si>
    <t>SUPV EPIDEMIOLOGIST</t>
  </si>
  <si>
    <t>OAKLAND, CALIFORNIA</t>
  </si>
  <si>
    <t>Mary White has approval to attend the Comprehensive Breast Cancer Primary Prevention Plan CBCPPP on July 15 - July 16 in Oakland, CA.The purpose of the meeting is to advise on the development of a breast cancer prevention plan for the State of California. Dr. White serves as an ex"officio member of this advisory committee. Through her participation on this committee, Dr. White gains knowledge and contacts that are valuable for her work to support the division's strategic priority to reduce the incidence of preventable cancers.</t>
  </si>
  <si>
    <t>WHITE, MARY Claire</t>
  </si>
  <si>
    <t>Hannah Weir has been invited to attend the North American Association of Central Cancer Registries, NAACCR meeting from April 8 - 9, 2019.This is a NAACCR sponsored meeting invitation only to review and discuss methods for estimating case completeness in cancer registries. Dr. Hannah Weir helped develop the method that is currently being used. Her expertise and experience are requested at this meeting as the group considers new methods.</t>
  </si>
  <si>
    <t>WEIR, HANNAH KATE</t>
  </si>
  <si>
    <t>09/25/2019 - 09/27/2019</t>
  </si>
  <si>
    <t>THE UNIVERSITY OF CHICAGO</t>
  </si>
  <si>
    <t>Epidemiologist</t>
  </si>
  <si>
    <t>CHICAGO, ILLINOIS</t>
  </si>
  <si>
    <t xml:space="preserve">Stephanie Melkonian has been ICAP approved to attend the Sponsored Trip to Chicago, IL for a  Speech/Presentation meeting for the University of Chicago Department of Public Health Sciences Graduate Retreat on 9/25/19 - 9/27/19. The traveler has been invited to speak on her work at CDC, in particular the research related to the cancer incidence in the American Indian/Alaska Native population at the University of Chicago, Department of Public Health Sciences graduate retreat.   </t>
  </si>
  <si>
    <t>Melkonian, Stephanie Claire</t>
  </si>
  <si>
    <t>06/18/2019 - 06/20/2019</t>
  </si>
  <si>
    <t>THE ASPEN INSTITUTE</t>
  </si>
  <si>
    <t>DISTINGUISHED CONSUL</t>
  </si>
  <si>
    <t>ASPEN, COLORADO</t>
  </si>
  <si>
    <t>Traveler will join the 39 other experts at the Aspen Ideas Incubator to explore strategies to accelerate private sector engagement in addressing foundational health issues.  The meeting will provide insights and information for the OSG CHEP initiative.</t>
  </si>
  <si>
    <t>Bauer, Ursula Elisabeth</t>
  </si>
  <si>
    <t>08/22/2019 - 08/23/2019</t>
  </si>
  <si>
    <t>THE UNIV OF ALABAMA AT BIRMING</t>
  </si>
  <si>
    <t>BIRMINGHAM, ALABAMA</t>
  </si>
  <si>
    <t>Traveler will be presenting on Sickle Cell Disease Surveillance at the University of Alabama at Birmingham's Sickle Cell Disease retreat.</t>
  </si>
  <si>
    <t>HULIHAN, MARY MURPHY</t>
  </si>
  <si>
    <t>09/09/2019 - 09/13/2019</t>
  </si>
  <si>
    <t>GLOBAL BLOOD THERAPUETICS</t>
  </si>
  <si>
    <t xml:space="preserve">Traveler will attend the 1) Sickle Cell Disease Therapeutics Conference; 2) Access to Care Summit, and 3) American Society of Hematology's Sickle Cell Disease Coalition In-Person Meeting </t>
  </si>
  <si>
    <t>06/28/2019 - 07/01/2019</t>
  </si>
  <si>
    <t>VWD CONNECT FOUNDATION INC</t>
  </si>
  <si>
    <t>PALM BEACH GARDENS, FLORIDA</t>
  </si>
  <si>
    <t>Traveler will be presenting on CDC DBD programs including Community Counts bleeding disorders surveillance and other CDC funded projects that are relevant to patients and families affected by severe VWD.  This would be the first opportunity to have CDC representation at this conference which focuses on a subset of bleeding disorders patients.  Partners include the VWD Connect Foundation.</t>
  </si>
  <si>
    <t>BYAMS, VANESSA Renee</t>
  </si>
  <si>
    <t>07/31/2019 - 08/02/2019</t>
  </si>
  <si>
    <t>UNIVERSITY OF MINNESOTA</t>
  </si>
  <si>
    <t>HEALTH COMMUNICATION</t>
  </si>
  <si>
    <t>MINNEAPOLIS, MINNESOTA</t>
  </si>
  <si>
    <t xml:space="preserve">**Sponsored travel** Katie Green, a Health Communication Specialist of CDC/NCBDDD/DDB, has been invited to present at the National Maternal, Child and Infant Nutrition Course. </t>
  </si>
  <si>
    <t>Green, Katie Kilker</t>
  </si>
  <si>
    <t>06/06/2019 - 06/09/2019</t>
  </si>
  <si>
    <t>INTERNATIONAL SOCIETY OF TRAVE</t>
  </si>
  <si>
    <t>DCDD DIRECTOR</t>
  </si>
  <si>
    <t>Dr. Honein will be traveling to DC to present at the International Society of Travel Medicine on June 9th.  The topic of her presentation will be "Zika:  Should My Traveler Worry?"</t>
  </si>
  <si>
    <t>Honein, Margaret Ann</t>
  </si>
  <si>
    <t>04/14/2019 - 04/16/2019</t>
  </si>
  <si>
    <t>UNIVERSITY OF WISCONSIN</t>
  </si>
  <si>
    <t>RESEARCH ECONOMIST</t>
  </si>
  <si>
    <t>MADISON, WISCONSIN</t>
  </si>
  <si>
    <t xml:space="preserve">Traveler will be giving two oral presentations at the university of Wisconsin in Madison, WI.  Dates of travel: April 14-16, 2019.  </t>
  </si>
  <si>
    <t>GROSSE, SCOTT D</t>
  </si>
  <si>
    <t>09/08/2019 - 09/10/2019</t>
  </si>
  <si>
    <t>WASHINGTON UNIVERSITY SCHOOL O</t>
  </si>
  <si>
    <t>ST. LOUIS, MISSOURI</t>
  </si>
  <si>
    <t xml:space="preserve">Dr. Njai is invited to present at the 2019-2020 Public Health Speaker Series at Washington University in St. Louis, Brown School on Sept 10th, 2019. The Speaker Series is hosted by the Brown School, home to the MPH program and PhD in Public Health Sciences. </t>
  </si>
  <si>
    <t>Njai, Rashid Siray</t>
  </si>
  <si>
    <t>09/22/2019 - 09/26/2019</t>
  </si>
  <si>
    <t>ALBUQUERQUE AREA SOUTHWEST TRI</t>
  </si>
  <si>
    <t>Public Health Associate</t>
  </si>
  <si>
    <t>PROVIDENCE, RHODE ISLAND</t>
  </si>
  <si>
    <t xml:space="preserve">The CityMatCH conference forcuses on maternal and child health critical issues in public health, with a special emphasis on health equity. This conference offers a unique opportunity for attendees to network with other MCH professionals, share information about the programs they work with, and learn about best practices in MCH. Ayanna Woolfork will be attending to represent her PHAP host site and specifically to network with other MCH professionals and share information about a new pilot program at her host site, Tribal PRAMS, for which she is the project coordinator. Ayanna will be using this unique conference and collection of MCH professionals as an opportunity to share about her program and discuss strategies for improvement. Furthermore, this conference offers a unique opportunity for further learning in the area of public health and MCH, specifically beyond what can be gained at the host site. </t>
  </si>
  <si>
    <t>Woolfork, Ayanna</t>
  </si>
  <si>
    <t xml:space="preserve">"The 2019 CityMatCH Maternal and Child Health Leadership Conference, located in Providence, RI, focuses on maternal and child health across the country, specifically aiming at bringing a health equity and social justice lens to the forefront of conversations surrounding this central topic in public health. This conference provides attendees with the opportunity to learn about maternal and child health programs across the country, including conversations on leveraging community voice and science and data to uncover issues of injustice and equip practitioners in the pursuit of health equity. At our host site, we work on a project known as Tribal PRAMS, which aims to increase the American Indian representation in perinatal data. As this project is in its pilot stage, the hope is that networking with other professionals in the area of maternal and child health and spreading the word about our pilot project will serve several purposes: 1. Increasing awareness of maternal and child health in Indian country and the equity issues facing that population, 2. Increasing awareness of our project, and 3. Through conversations with diverse professionals, fielding questions and troubleshooting current challenges and opportunities within this pilot program. In addition, as early career professionals specifically interested in maternal and child health, we hope to gain new knowledge surrounding the topic that will serve us as we continue in our public health and medical careers in the future. Our role is mainly as attendees at the conference, representing our host site for PHAP, which is the Albuquerque Area Southwest Tribal Epidemiology Center, or AASTEC. We were specifically selected to represent our host site at this event due to our involvement with the New Mexico PRAMS projects and Tribal PRAMS projects and our interests in maternal and child health. </t>
  </si>
  <si>
    <t>Mcwhorter Anderson, Alison</t>
  </si>
  <si>
    <t>MEDICAL INSTITUTE FOR SEXUAL H</t>
  </si>
  <si>
    <t>Public Health Advisor</t>
  </si>
  <si>
    <t>DALLAS, TEXAS</t>
  </si>
  <si>
    <t xml:space="preserve">The purpose of this conference is to connect leaders, staff, board members, clinics, non-profit agencies, and professionals in areas of medicine, counseling, social work and education for leadership training in pregnancy help. At the conference, Medical Institute will be presenting a workshop titled "Back to the Future", and we will also have an exhibition booth set up throughout the duration of conference. 
</t>
  </si>
  <si>
    <t>Johnson, Tya</t>
  </si>
  <si>
    <t>04/08/2019 - 04/10/2019</t>
  </si>
  <si>
    <t>CUMBERLAND VALLEY DISTRICT HEA</t>
  </si>
  <si>
    <t>COVINGTON, KENTUCKY</t>
  </si>
  <si>
    <t xml:space="preserve">"This training is critical for the associate's PHAP assignment focus of harm reduction as the associate will continue to work on a group project addressing the need for expanded capacity building assistance for harm reduction programs across the state. The PHAP will also be develop systems thinking and program evaluation methods during this training and the knowledge acquired will be directly applicable to the associate's work on harm reduction initiatives at the host site.
</t>
  </si>
  <si>
    <t>Gyimah, Querida</t>
  </si>
  <si>
    <t>NEW YORK CITY DEPARTMENT OF HE</t>
  </si>
  <si>
    <t>ATLANTA, GEORGIA</t>
  </si>
  <si>
    <t xml:space="preserve">"The purpose of this trip is to attend the National Tuberculosis Conference held by the National Tuberculosis Controllers Association., I will be able to attend presentations and poster sessions that will showcase research and initiatives led by leaders in the field. I will be presenting a poster, "Assessing patients' proficiency in using software applications for electronic directly observed therapy (eDOT)," during the poster presentations. I will be responsible for attending specific sessions and reporting back to the local site.
</t>
  </si>
  <si>
    <t>Bowers, Sheridan</t>
  </si>
  <si>
    <t>06/11/2019 - 06/21/2019</t>
  </si>
  <si>
    <t>WORLD HEALTH ORGANIZATION</t>
  </si>
  <si>
    <t>BEHAVIORAL SCIENTIST</t>
  </si>
  <si>
    <t>[OTHER], CANADA</t>
  </si>
  <si>
    <t>Attend Grading of Recommendations Assessment, Development and Evaluation (GRADE) Working Group meeting to collaborate with international partners to 1) vote to approve a conceptual paper on extending(GRADE) guideline methodology to address population health interventions and public policy, and 2) meet with the GRADE Public Health project group to discuss future activities to improve the utility of GRADE methodology for public health.</t>
  </si>
  <si>
    <t>ELDER, Randy W</t>
  </si>
  <si>
    <t>09/23/2019 - 09/25/2019</t>
  </si>
  <si>
    <t>TEXAS DEPARTMENT OF STATE HEAL</t>
  </si>
  <si>
    <t>PUBLIC HEALTH ADVISO</t>
  </si>
  <si>
    <t>AUSTIN, TEXAS</t>
  </si>
  <si>
    <t xml:space="preserve">In-kind travel to Austin, TX to provide technical advice on Epi Info training at the Texas Epidemiology and Laboratory Capacity Workshop.  </t>
  </si>
  <si>
    <t>APONTE, JOSE J</t>
  </si>
  <si>
    <t>05/19/2019 - 05/23/2019</t>
  </si>
  <si>
    <t>GEORGIA DEPARTMENT OF PUBLIC H</t>
  </si>
  <si>
    <t>Commission Corp Officer</t>
  </si>
  <si>
    <t xml:space="preserve">Traveler attending 2019 ACPM Annual Conference
Travel dates: 05/19-23/19
</t>
  </si>
  <si>
    <t>Murthy, Neil Chandra</t>
  </si>
  <si>
    <t>CHILDRENS HOSPITAL EDUCATION I</t>
  </si>
  <si>
    <t>Medical Officer</t>
  </si>
  <si>
    <t xml:space="preserve">Traveler attending the 2019 ACPM Annual Conference
Travel dates: 05/19-05/23/19
</t>
  </si>
  <si>
    <t>Issa, Anindita Nanda Devanath</t>
  </si>
  <si>
    <t>06/22/2019 - 06/26/2019</t>
  </si>
  <si>
    <t>AMERICAN SOCIETY OF HEALTH</t>
  </si>
  <si>
    <t>PE Fellow</t>
  </si>
  <si>
    <t>traveler will attend the American Society of Health Economics Conference as a presenter.</t>
  </si>
  <si>
    <t>Arifkhanova, Aziza</t>
  </si>
  <si>
    <t>ORLANDO HEALTH</t>
  </si>
  <si>
    <t>Affliliate</t>
  </si>
  <si>
    <t xml:space="preserve">Traveler attending the 2019 ACPM Annual Conference
Travel Dates: 05/19-05/23/19
</t>
  </si>
  <si>
    <t>Adebanjo, Tolulope Adesola</t>
  </si>
  <si>
    <t>07/22/2019 - 07/26/2019</t>
  </si>
  <si>
    <t>NORTHWEST PORTLAND AREA INDIAN</t>
  </si>
  <si>
    <t>EIS Officer</t>
  </si>
  <si>
    <t>DENVER, COLORADO</t>
  </si>
  <si>
    <t>National Conference on American Indian/Alaska Native Injury and Violence Prevention. Present and participate in conference</t>
  </si>
  <si>
    <t>Wu, Alexander Chu</t>
  </si>
  <si>
    <t>06/08/2019 - 06/14/2019</t>
  </si>
  <si>
    <t>IDAHO HOSPITAL ASSOCIATION</t>
  </si>
  <si>
    <t>VANCOUVER, CANADA</t>
  </si>
  <si>
    <t xml:space="preserve">North American Association of Central Cancer Registries (NAACCR)/ IACR Combined Annual Conference 2019 Annual Conference </t>
  </si>
  <si>
    <t>Morawski, Bozena M</t>
  </si>
  <si>
    <t>BOSTON, MASSACHUSETTS</t>
  </si>
  <si>
    <t>Present poster of an EIS outbreak investigation related to outpatient infection control in Arkansas</t>
  </si>
  <si>
    <t>Labuda, Sarah Marie</t>
  </si>
  <si>
    <t>04/13/2019 - 04/18/2019</t>
  </si>
  <si>
    <t>ARKANSAS DEPARTMENT OF HEALTH</t>
  </si>
  <si>
    <t>LEXINGTON, KENTUCKY</t>
  </si>
  <si>
    <t>Represent Arkansas at the CSSE regional conference, learn about activities in other states and bring back to AR</t>
  </si>
  <si>
    <t>SUPERVISORY MEDICAL</t>
  </si>
  <si>
    <t xml:space="preserve">Traveler attending a leadership summit with other exceptional women leaders in health.
</t>
  </si>
  <si>
    <t>SIMONE, PATRICIA M</t>
  </si>
  <si>
    <t>05/28/2019 - 05/30/2019</t>
  </si>
  <si>
    <t>CALIFORNIA DEPARTMENT OF PUBLI</t>
  </si>
  <si>
    <t>SAN DIEGO, CALIFORNIA</t>
  </si>
  <si>
    <t xml:space="preserve">Traveler is providing technical assistance and leadership and as a member of the Task Force Committee provides evidence-based findings and recommendations about community preventive services, programs, and other interventions aimed at improving population health. </t>
  </si>
  <si>
    <t>HOPKINS, DAVID P</t>
  </si>
  <si>
    <t>05/15/2019 - 05/16/2019</t>
  </si>
  <si>
    <t>SANFORD IMAGENETICS</t>
  </si>
  <si>
    <t>SIOUX FALLS, SOUTH DAKOTA</t>
  </si>
  <si>
    <t xml:space="preserve">Dr. Khoury will be speaking at the Annual Stanford Imagenetics Genomic Medicine Symposium. and speaking on "Public Health Genomics in Chronic Disease". As director of Office of Public Health Genomics, he promotes the integrating of genomics into public health actions to prevent diseases and improve health of all people as well as reduce health disparities. </t>
  </si>
  <si>
    <t>KHOURY, MUIN JOSEPH</t>
  </si>
  <si>
    <t>09/17/2019 - 09/22/2019</t>
  </si>
  <si>
    <t>XIAN, CHINA</t>
  </si>
  <si>
    <t xml:space="preserve">To make a presentation that will focus on the value of laboratory testing on health and socioeconomic outcomes, to include the context of disease prevention and control at the World Association of Societies of Pathology and Laboratory Medicine (WASPaLM) congress, September 19-21. </t>
  </si>
  <si>
    <t>SHAHANGIAN, SHAHRAM</t>
  </si>
  <si>
    <t>09/14/2019 - 09/16/2019</t>
  </si>
  <si>
    <t>CLINICAL AND LABORATORY STANDA</t>
  </si>
  <si>
    <t>ALEXANDRIA, VIRGINIA</t>
  </si>
  <si>
    <t>Traveler is a member to the Clinical Laboratory Standards Institute (CLSI) document development committee on Laboratory Internal Audit. They will be meeting on September 15-16, 2019 in Alexandria, VA to work on drafting the document.</t>
  </si>
  <si>
    <t>Madison, Bereneice M</t>
  </si>
  <si>
    <t>06/13/2019 - 06/15/2019</t>
  </si>
  <si>
    <t xml:space="preserve">Traveler will attend the Clinical and Laboratory Standards Institute (CLSI)  Consensus Council Process meeting to discuss issues pertinent </t>
  </si>
  <si>
    <t>ASTLES, JOHN Rex</t>
  </si>
  <si>
    <t>05/08/2019 - 05/10/2019</t>
  </si>
  <si>
    <t>AACC</t>
  </si>
  <si>
    <t>ROCHESTER, NEW YORK</t>
  </si>
  <si>
    <t>Traveler  is invited to speak about proficiency testing at the AACC NY State and NY metro combined section meeting in Rochester, NY.</t>
  </si>
  <si>
    <t>09/15/2019 - 09/17/2019</t>
  </si>
  <si>
    <t xml:space="preserve">Traveler is a member of the CLSI Council meeting will support the DLS mission to assure appropriate and accurate clinical and public health testing. </t>
  </si>
  <si>
    <t>ASTLES, JOHN R</t>
  </si>
  <si>
    <t>04/16/2019 - 04/18/2019</t>
  </si>
  <si>
    <t>SANTA BARBARA, CALIFORNIA</t>
  </si>
  <si>
    <t>Traveler has been invited by organization to come serve as a subject matter expert and giving a talk regarding system of and application of protein evolution</t>
  </si>
  <si>
    <t>Arambula, Diego</t>
  </si>
  <si>
    <t>04/12/2019 - 04/16/2019</t>
  </si>
  <si>
    <t>ECCMID</t>
  </si>
  <si>
    <t>MEDICAL OFFICER (PH)</t>
  </si>
  <si>
    <t>AMSTERDAM, NETHERLANDS</t>
  </si>
  <si>
    <t xml:space="preserve">Speak at the European Congress of Clinical Microbiology and Infectious Diseases conference as part of the Symposium Diagnostic stewardship: making the most out of diagnostic opportunities. Lecture title is Impact of structured pre analytic algorithms on diagnostic quality. </t>
  </si>
  <si>
    <t>Cornish, Nancy Elizabeth</t>
  </si>
  <si>
    <t>09/17/2019 - 09/19/2019</t>
  </si>
  <si>
    <t>SUPERVISORY HEALTH S</t>
  </si>
  <si>
    <t>Employee is a member of the CLSI Board of Directors as part of her official duties. Participation in the meeting contributes to the DLS goal and objective of developing standards and guidelines to improve clinical laboratory testing practices.</t>
  </si>
  <si>
    <t>ANDERSON, NANCY Lee</t>
  </si>
  <si>
    <t>05/20/2019 - 05/22/2019</t>
  </si>
  <si>
    <t>NATIONAL ORGANIZATION FOR RESE</t>
  </si>
  <si>
    <t xml:space="preserve">Attending the National Social Life, Health and Aging Project (NSHAP) Advisory Board meeting. Presenting on NHANES, specifically "Experience with Remote Biomeasure Data Collection. </t>
  </si>
  <si>
    <t>Storandt, Renee J</t>
  </si>
  <si>
    <t>06/24/2019 - 06/26/2019</t>
  </si>
  <si>
    <t>UNIVERSITY OF ALABAMA</t>
  </si>
  <si>
    <t>MEDICAL OFFICER III</t>
  </si>
  <si>
    <t xml:space="preserve">To provide technical assistance and advisory services to an academic study similar to NHANES. </t>
  </si>
  <si>
    <t>Nguyen, Duong T</t>
  </si>
  <si>
    <t>04/18/2019 - 04/19/2019</t>
  </si>
  <si>
    <t>CLEVELAND, OHIO</t>
  </si>
  <si>
    <t xml:space="preserve">Employee does not have a government credit card. Invited to lecture for Departmental Seminar, Department of Nutrition in the School of Medicine at Case Western Reserve University. </t>
  </si>
  <si>
    <t>OGDEN, CYNTHIA L</t>
  </si>
  <si>
    <t>04/12/2019 - 04/17/2019</t>
  </si>
  <si>
    <t>DENTAL OFFICER (EPI</t>
  </si>
  <si>
    <t>MEMPHIS, TENNESSEE</t>
  </si>
  <si>
    <t xml:space="preserve">Employee does not have a gov't credit card. To attend the National Oral Health Conference to present about Oral Health Component and learn about surveillance data needs of dental public health professionals. </t>
  </si>
  <si>
    <t>Fleming, Eleanor B</t>
  </si>
  <si>
    <t>06/09/2019 - 06/11/2019</t>
  </si>
  <si>
    <t>AMERICAN SOCIETY FOR NUTRITION</t>
  </si>
  <si>
    <t>EPIDEMIOLOGIST (NUTR</t>
  </si>
  <si>
    <t>BALTIMORE, MARYLAND</t>
  </si>
  <si>
    <t xml:space="preserve">Employee does not have a government credit card. LOI and trip compare on file. As Nutrition Monitoring Advisor, need to stay current on developments in the field of nutrition and nutrition epidemiology. Participating in the meetings with the Editorial Board Members of the Advances in Nutrition Journal to assist advance knowledge about current research in nutrition epidemiology. In addition, discussions with participants will assist learning to apply to NHANES moving forward. </t>
  </si>
  <si>
    <t>Ahluwalia, Namanjeet</t>
  </si>
  <si>
    <t>04/11/2019 - 04/12/2019</t>
  </si>
  <si>
    <t>CHAPEL HILL, NORTH CAROLINA</t>
  </si>
  <si>
    <t xml:space="preserve">The traveler has been invited to participate on the Advisory Council for the America's Health Rankings. 
</t>
  </si>
  <si>
    <t>Zelaya, Carla Elizabeth</t>
  </si>
  <si>
    <t>09/22/2019 - 09/24/2019</t>
  </si>
  <si>
    <t>MAYO CLINIC</t>
  </si>
  <si>
    <t>SUPV HEALTH SCIENTIS</t>
  </si>
  <si>
    <t>ROCHESTER, MINNESOTA</t>
  </si>
  <si>
    <t xml:space="preserve">The traveler will be a guest speaker at HSR Grand Rounds seminar and speak on United States data collection efforts on Health Care Providers and Establishments. </t>
  </si>
  <si>
    <t>Lau, Denys Tsz-Wai</t>
  </si>
  <si>
    <t>05/14/2019 - 05/21/2019</t>
  </si>
  <si>
    <t>INSTITUT NATIONAL DETUDES DEMO</t>
  </si>
  <si>
    <t>SUPERVISORY STATISTI</t>
  </si>
  <si>
    <t>PARIS, FRANCE</t>
  </si>
  <si>
    <t>Speaking at the 4th international workshop on multiple cause- of-death analysis and Lundis de l"INED Seminar</t>
  </si>
  <si>
    <t>ANDERSON, ROBERT N</t>
  </si>
  <si>
    <t>04/12/2019 - 04/14/2019</t>
  </si>
  <si>
    <t>IDAHO STATE UNIVERSITY</t>
  </si>
  <si>
    <t>PROGRAM ANALYST</t>
  </si>
  <si>
    <t>BOISE, IDAHO</t>
  </si>
  <si>
    <t>Present at Idaho Academy of Science and Engineering Annual Meeting and Symposium.</t>
  </si>
  <si>
    <t>BRAUN, PAULA Andrea</t>
  </si>
  <si>
    <t>06/10/2019 - 06/14/2019</t>
  </si>
  <si>
    <t>Statistician (Health)</t>
  </si>
  <si>
    <t xml:space="preserve">To attend the NAACCR Annual Meeting. I am part of a Statistical Advisory group that is comprising experts from NAACCR, NCI, CDC and other organizations to look into data completeness standards for cancer registry data as a step towards being able to release more timely data ( at 12 months) rather than the current standard of 24 months. We have been working on this for several months and have had a in person summit already locally. This group is meeting in person at Vancouver to move this project along quickly " this is high priority project for NAACCR. I should add that I have done extensive work in this area while I worked at NCI and they are using my research to move forward on this project. I will also be attending some of the scientific sessions at the conference to keep up to date with the latest developments in this area. </t>
  </si>
  <si>
    <t>Das, Barnali</t>
  </si>
  <si>
    <t>05/11/2019 - 05/17/2019</t>
  </si>
  <si>
    <t>STATISTICIAN (HEALTH</t>
  </si>
  <si>
    <t>[OTHER], KENYA</t>
  </si>
  <si>
    <t>To facilitate a Training Workshop for Census Technical Working Committee Members in Machakos Town, Kenya</t>
  </si>
  <si>
    <t>GOLDEN, CORDELL W</t>
  </si>
  <si>
    <t>05/05/2019 - 05/17/2019</t>
  </si>
  <si>
    <t>To facilitate a Training Workshop for Census Technical Working Committee Members in Machakos Town, Kenya.</t>
  </si>
  <si>
    <t>LOEB, MITCHELL E</t>
  </si>
  <si>
    <t>06/01/2019 - 06/08/2019</t>
  </si>
  <si>
    <t>UNITED NATIONS POPULATION FUND</t>
  </si>
  <si>
    <t>BUENOS AIRES, ARGENTINA</t>
  </si>
  <si>
    <t>The Washington Group on Disability Statistics Secretariat will facilitate Training Workshops on Disability Statistics on June 3, 2019 in Montevideo, Uruguay.</t>
  </si>
  <si>
    <t>To facilitate an Implementation Workshop for representatives from National Statistical Offices in London, UK.</t>
  </si>
  <si>
    <t>04/19/2019 - 04/25/2019</t>
  </si>
  <si>
    <t>MOSCOW, RUSSIA</t>
  </si>
  <si>
    <t xml:space="preserve">To facilitate and present in a training workshop on disability data collections for National Statistical Offices (NSOs) from the CIS/CEE region. The WG provides technical assistance and capacity building to NSOs as they begin their disability data collections in the form of censuses and surveys, as well as provide assistance/training in data analysis and interpretation. </t>
  </si>
  <si>
    <t>08/12/2019 - 08/24/2019</t>
  </si>
  <si>
    <t>CDC FOUNDATION</t>
  </si>
  <si>
    <t xml:space="preserve">To provide technical assistance on Civil Registration and Vital Statistics to Uganda Ministry of Health
</t>
  </si>
  <si>
    <t>Notzon, Francis C</t>
  </si>
  <si>
    <t>09/13/2019 - 09/21/2019</t>
  </si>
  <si>
    <t>PRETORIA, SOUTH AFRICA</t>
  </si>
  <si>
    <t xml:space="preserve">To Provide Technical Assistance to Statistics South Africa as port of the Bloomberg Data for Health Initiative. </t>
  </si>
  <si>
    <t>07/22/2019 - 08/01/2019</t>
  </si>
  <si>
    <t>MUMBAI, INDIA</t>
  </si>
  <si>
    <t>Provide technical assistance on civil registration and vital statistics to Registrar General of India.</t>
  </si>
  <si>
    <t>06/30/2019 - 07/06/2019</t>
  </si>
  <si>
    <t>RABAT, MOROCCO</t>
  </si>
  <si>
    <t>To provide technical assistance on Civil Registration and Vital Statistics to Moroccan Ministry of Health</t>
  </si>
  <si>
    <t>06/05/2019 - 06/07/2019</t>
  </si>
  <si>
    <t>UCLACNSI</t>
  </si>
  <si>
    <t xml:space="preserve">Purpose: The Washington Group on Disability Statistics Secretariat will facilitate Training Workshops on Disability Statistics in Buenos Aires, Argentina (5 June, 2019) in connection with a Regional Disability Summit. </t>
  </si>
  <si>
    <t>MADANS, JENNIFER H</t>
  </si>
  <si>
    <t>08/18/2019 - 08/22/2019</t>
  </si>
  <si>
    <t>NATIONAL ASSOCIATION OF COMMUN</t>
  </si>
  <si>
    <t xml:space="preserve">CHICAGO, IL:  To present CDC's Adapting Clinical Guidelines for the Digital Age initiative to help a variety of community health centers understand how they can use computable guidelines. This would promote the goal of the Adapting Clinical Guidelines for the Digital Age initiative to help move all guidelines towards being computable in order to improve implementability and, as a result, positively impact health outcomes.
Washington, DC:  To present CDC's perspective on representing clinical guideline </t>
  </si>
  <si>
    <t>Michaels, Despina Maria</t>
  </si>
  <si>
    <t>05/12/2019 - 05/17/2019</t>
  </si>
  <si>
    <t>GENEVA, SWITZERLAND</t>
  </si>
  <si>
    <t>To serve as a "temporary adviser"/expert for a meeting on developing computable guidelines.</t>
  </si>
  <si>
    <t>Public Transit</t>
  </si>
  <si>
    <t>06/24/2019 - 06/25/2019</t>
  </si>
  <si>
    <t xml:space="preserve">ILLINOIS DEPARTMENT OF PUBLIC </t>
  </si>
  <si>
    <t>NORMAL, ILLINOIS</t>
  </si>
  <si>
    <t xml:space="preserve">The Illinois Department of Public Health is hosting it's annual statewide 2019 Public Health and Health Care Coalition Preparedness Summit June 25-26, 2019 at the Illinois State University. </t>
  </si>
  <si>
    <t>WATERS, KELLEE LYNN</t>
  </si>
  <si>
    <t>06/20/2019 - 07/04/2019</t>
  </si>
  <si>
    <t>PUBLIC HEALTH ANALYS</t>
  </si>
  <si>
    <t>ADDIS ABABA, ETHIOPIA</t>
  </si>
  <si>
    <t>Attending as a Facilitator and Planning Coordinator with the WHO/AFRO Team conducting Train of Trainer Workshop.</t>
  </si>
  <si>
    <t>MENCHION, WILTON C</t>
  </si>
  <si>
    <t>baggage fees, parking/airport</t>
  </si>
  <si>
    <t>05/05/2019 - 05/07/2019</t>
  </si>
  <si>
    <t>EMERGENCY MANAGEMENT ACCREDITA</t>
  </si>
  <si>
    <t>EMERGENCY MANAGEMENT</t>
  </si>
  <si>
    <t>NEW ORLEANS, LOUISIANA</t>
  </si>
  <si>
    <t xml:space="preserve">Serves as a member of the EMAP Program Review Committee. Will meet, discuss and review organizations application for accreditation and provide recommendation to the EMAP Commission. </t>
  </si>
  <si>
    <t>Avery, Kerrethel</t>
  </si>
  <si>
    <t>04/04/2019 - 04/06/2019</t>
  </si>
  <si>
    <t>AMERICAN STATISTICAL ASSOCIATI</t>
  </si>
  <si>
    <t>As Vice President, American Statistical Association (ASA), I'm requested to attend the ASA Board of Directors Meeting April 5-6. It is sponsored travel for April 4-6, and I have a letter of invitation. I will be participating in the Board Meeting and, as Chair, ASA Statistical Impact Initiative, will be presenting an update on that initiative.</t>
  </si>
  <si>
    <t>WILLIAMSON, Glen D</t>
  </si>
  <si>
    <t>05/07/2019 - 05/10/2019</t>
  </si>
  <si>
    <t>INTERNATIONAL MEDICAL CORPS</t>
  </si>
  <si>
    <t xml:space="preserve">Traveler serves as Health Scientist, Applied Science and Evaluation Branch, Division of State and Local Readiness, Center for Preparedness and Response and was invited to participate in the USAID International Humanitarian Coordination Field Simulation, a 3 day no cost training at USAID/international Medical Corps offices in Washington DC from 8:30am to 5pm each day. The course will provide an overview of future trends in disaster assistance, critical triggers and perspectives from external partners. </t>
  </si>
  <si>
    <t>KRUGER, JUDY</t>
  </si>
  <si>
    <t>04/22/2019 - 04/23/2019</t>
  </si>
  <si>
    <t>INFECTIOUS DISEASES SOCIETY OF</t>
  </si>
  <si>
    <t>SENIOR STAFF VETERI</t>
  </si>
  <si>
    <t>Sponsored TDY: Traveler serves as a Career Epidemiology Field Officer (CEFO) for the Center for Preparedness and Response, Division of State and Local Readiness, Field Services Branch assigned to the Minnesota Department of Health and a current member of the IDSA Public Health Committee. Traveler will travel to Arlington, VA April 22-23, 2019 for the annual Public Health Committee meeting at IDSA headquarters held April 23.</t>
  </si>
  <si>
    <t>Holzbauer, Stacy Marie</t>
  </si>
  <si>
    <t>05/28/2019 - 06/08/2019</t>
  </si>
  <si>
    <t>PACIFIC COMMUNITY</t>
  </si>
  <si>
    <t>NADI, FIJI</t>
  </si>
  <si>
    <t xml:space="preserve">Purpose: W. Thane Hancock is a Career Epidemiology Field Officer for the US-affiliated Pacific Islands. In his work to enhance preparedness and health security in the US Pacific, he has been intimately involved in regional approaches to increase training and capacity for outbreak detection and response through the FETP-like program for the Pacific called Strengthening Health Interventions in the Pacific (SHIP). He also represents CDC in the key regional body for health security the Pacific Public Health Surveillance Network (PPHSN). This travel involves sponsored travel to participate in the 'Consultation Meeting for the development of the Strengthening Health Interventions in the Pacific (SHIP) handbook and training manuals for trainers and trainees, 30 May " 1 June 2019, Nadi, Fiji.' Then stay on in Nadi, Fiji to participate in the PPHSN Annual Meeting as CDC's representative. Again, the PPHSN is the key collaborative body for public health preparedness for emerging infectious diseases in the Pacific. Dates of 3 June - 7 June 2019 in Nadi, Fiji. </t>
  </si>
  <si>
    <t>Hancock, William T</t>
  </si>
  <si>
    <t>04/28/2019 - 04/29/2019</t>
  </si>
  <si>
    <t>PORTLAND, OREGON</t>
  </si>
  <si>
    <t xml:space="preserve">Liaison to the Assistant Secretary for Preparedness and Response will be traveling to Portland Oregon to be a guest lecturer at Oregon Health Sciences University (OHSU). </t>
  </si>
  <si>
    <t>Redd, John T</t>
  </si>
  <si>
    <t>05/13/2019 - 05/18/2019</t>
  </si>
  <si>
    <t>THE UNIVERSITY OF UTAH</t>
  </si>
  <si>
    <t>Mining Engineer</t>
  </si>
  <si>
    <t>SALT LAKE CITY, UTAH</t>
  </si>
  <si>
    <t xml:space="preserve">Traveler invited by the University of Utah to participate in a code sprint to develop a python package for seismic source determination. This travel is sponsored by the University of Utah Seismograph Stations (UUSS). </t>
  </si>
  <si>
    <t>CHAMBERS, DERRICK J</t>
  </si>
  <si>
    <t>MINING ENGINEER</t>
  </si>
  <si>
    <t>Traveler invited by the University of Utah to participate in a code sprint to develop a python package for seismic source determination.
This travel is sponsored by the University of Utah Seismograph Stations (UUSS).</t>
  </si>
  <si>
    <t>Boltz, Michael Shawn</t>
  </si>
  <si>
    <t>08/22/2019 - 08/25/2019</t>
  </si>
  <si>
    <t>UNIVERSITY OF THE ANDES</t>
  </si>
  <si>
    <t>ASSOCIATE SERVICE FE</t>
  </si>
  <si>
    <t>[OTHER], COLOMBIA</t>
  </si>
  <si>
    <t xml:space="preserve">Will be presenting on Recent Explosion Prevention Research at the Third Seminary of Mining and Energy. Will also be meeting with local mining industry personnel to discuss safety and health concerns of the Columbia Miners. 
</t>
  </si>
  <si>
    <t>PERERA, INOKA ERANDA</t>
  </si>
  <si>
    <t>Associate Service Fellow</t>
  </si>
  <si>
    <t xml:space="preserve">Will be Presenting on Mine Ventilation at the Third Seminary of Mining and Energy. Will also be meeting with local mining industry personnel to discuss safety and health concerns of the Columbia Miners. </t>
  </si>
  <si>
    <t>Gangrade, Vasu</t>
  </si>
  <si>
    <t>TAXI/PUBLIC TRANS</t>
  </si>
  <si>
    <t>RESEARCH SAFETY ENGI</t>
  </si>
  <si>
    <t xml:space="preserve">Will be presenting on Mineworker Fatigue at the Third Seminary of Mining and Energy. Will also be meeting with local mining industry personnel to discuss safety and health concerns of the Columbia Miners. </t>
  </si>
  <si>
    <t>SAMMARCO, JOHN J</t>
  </si>
  <si>
    <t>04/08/2019 - 04/13/2019</t>
  </si>
  <si>
    <t>INSTITUTO DE SEGURIDAD MINERA</t>
  </si>
  <si>
    <t>RESEARCH BEHAVIORAL</t>
  </si>
  <si>
    <t>LIMA, PERU</t>
  </si>
  <si>
    <t xml:space="preserve">Dr. Haas was invited and sponsored to present a keynote at the XXIII INTERNATIONAL MINING SAFETY SEMINAR in Lima, Peru 
</t>
  </si>
  <si>
    <t>Haas, Emily J</t>
  </si>
  <si>
    <t>MECHANICAL ENGINEER</t>
  </si>
  <si>
    <t xml:space="preserve">Will be presenting on Health Consequences of Overexposure to Respirable Coal and Silica Dust and Personal Dust Monitor at the Third Seminary of Mining and Energy. Will also be meeting with local mining industry personnel to discuss safety and health concerns of the Columbia Miners. </t>
  </si>
  <si>
    <t>SEAMAN, CLARA E</t>
  </si>
  <si>
    <t>Will be presenting on Ground Control Research at the Third Seminary of Mining and Energy. Will also be meeting with local mining industry personnel to discuss safety and health concerns of the Columbia Miners</t>
  </si>
  <si>
    <t>Slaker, Brent A</t>
  </si>
  <si>
    <t>05/18/2019 - 05/23/2019</t>
  </si>
  <si>
    <t>AMERICAN INDUSTRIAL HYGIENE AS</t>
  </si>
  <si>
    <t>ENVIR HEALTH SPEC V</t>
  </si>
  <si>
    <t>Bradley King will attend the American Industrial Hygiene Conference and Expo (AIHce) to attend scientific sessions to stay up-to-date with the latest industrial hygiene science and to perform AIHA Board of Directors functions at meetings during the conference.
Lodging (sponsored)
Hilton Minneapolis
1001 S Marquette Avenue
Minneapolis, MN 54403
509-789-6965</t>
  </si>
  <si>
    <t>KING, BRADLEY STEVEN</t>
  </si>
  <si>
    <t>04/08/2019 - 04/14/2019</t>
  </si>
  <si>
    <t>BMJBMA HOUSE</t>
  </si>
  <si>
    <t xml:space="preserve">Traveling to Philadelphia to attend the 2019 Internal Medicine meeting and sessions on an update in General Internal Medicine. Attendance is needed to stay abreast of the latest findings in internal medicine. </t>
  </si>
  <si>
    <t>CALVERT, GEOFFREY McCall</t>
  </si>
  <si>
    <t>06/17/2019 - 06/22/2019</t>
  </si>
  <si>
    <t>UNIVERSIDAD DE LA REPUBLICA UR</t>
  </si>
  <si>
    <t>MONTEVIDEO, URUGUAY</t>
  </si>
  <si>
    <t>Present NIOSH SENSOR-Pesticides program at the Workshop of the Project on Health Vigilance of Pesticide Exposed Worker in Uruguay. Provide technical assistance during discussions for developing a preliminary proposal for medical surveillance among exposed workers and a surveillance system for acute pesticide poisoning.</t>
  </si>
  <si>
    <t>ALARCON, WALTER AQUILES</t>
  </si>
  <si>
    <t>04/27/2019 - 04/30/2019</t>
  </si>
  <si>
    <t>AMERICAN COLLEGE OF OCCUPATION</t>
  </si>
  <si>
    <t>ANAHEIM, CALIFORNIA</t>
  </si>
  <si>
    <t xml:space="preserve">On April 28th I'll be receiving the Kammer Award at the American Occupational Health conference for an article published in The Journal of Occupational and Environmental Medicine in 2018 and chosen as the best article from that year. Attending to receive Kammer Award.  LOC: 1150 Magic Way, Anaheim, CA 92802, </t>
  </si>
  <si>
    <t>MEYERS, ALYSHA ROSE</t>
  </si>
  <si>
    <t>08/12/2019 - 08/15/2019</t>
  </si>
  <si>
    <t>UNDERWRITERS LABORATORIES INC</t>
  </si>
  <si>
    <t>ENVIR HEALTH SPEC I</t>
  </si>
  <si>
    <t>LEWIS COUNTY, WEST VIRGINIA</t>
  </si>
  <si>
    <t xml:space="preserve">As a member of the Underwriters Laboratories (UL) Firefighter Safety Research Institute (FSRI) Advisory Board, Dr. Fent will be participating in planning discussions and giving an update on the NIOSH firefighter research studies. He will also be meeting with the study team to discuss and plan ongoing research activities.  Dr. Fent is an active member of the UL FSRI Advisory Board. By participating in the annual meeting, he can provide updates on NIOSH firefighter research and help guide future research activities.   </t>
  </si>
  <si>
    <t>FENT, KENNETH WILLIAM</t>
  </si>
  <si>
    <t>08/08/2019 - 08/19/2019</t>
  </si>
  <si>
    <t>INSTITUTE OF OCCUPATIONAL MEDI</t>
  </si>
  <si>
    <t xml:space="preserve">Traveler will conduct an invited workshop on human factors and ergonomics for Occupational Safety and Health to international audiences at the Institute of Occupational Medicine and Industrial Hygiene, National Taiwan University. He will deliver a series of seminars on anthropometry and biomechanics, human cognition and signal detection, human-system interface and risk assessment, injury investigation methods, and writing human factors research proposals on August 12-19, 2019. The activity coincides with NIOSH global collaboration goal for workplace safety and provides NIOSH/DSR an opportunity to explore new ideas and receive input from participants on how to transfer protective technology knowledge into real-world applications, which meets our program mission and current project goals. He is also invited to visit the Institute of Labor, Occupational Safety, and Health (ILOSH) on August 19 and to deliver a presentation on emerging issues in occupational injury prevention. </t>
  </si>
  <si>
    <t>HSIAO, HONGWEI</t>
  </si>
  <si>
    <t>09/18/2019 - 09/20/2019</t>
  </si>
  <si>
    <t>THE POLICE FOUNDATION</t>
  </si>
  <si>
    <t>RESEARCH EPIDEMIOLOG</t>
  </si>
  <si>
    <t>The traveler is part of a SME review team tasked with developing a national evidence-based crash prevention program for law enforcement officers. The SME team is meeting in DC to review the evidence and start developing the training program..</t>
  </si>
  <si>
    <t>Tiesman, Hope Marie</t>
  </si>
  <si>
    <t>04/03/2019 - 04/04/2019</t>
  </si>
  <si>
    <t xml:space="preserve">A. Laney to Chapel Hill NC for school of epidemiology meeting - to give a lecture to the school of epidemiology at the Chapel Hill campus. </t>
  </si>
  <si>
    <t>Laney, Anthony S</t>
  </si>
  <si>
    <t>04/27/2019 - 05/13/2019</t>
  </si>
  <si>
    <t>WORLD BANK PUBLICATIONS</t>
  </si>
  <si>
    <t>EPIDEMIOLOGIST, NON</t>
  </si>
  <si>
    <t>LUSAKA, ZAMBIA</t>
  </si>
  <si>
    <t>To serve as an occupational health surveillance resource to the World Bank team conducting a comprehensive review of country-specific Southern Africa TB and Health Systems Strengthening Projects for the purpose of assessing the progress towards initially established goals of each country participating in the project (Lesotho, Malawi, Mozambique, and Zambia). Dr. Halldin's presence as requested to evaluate the Zambia project with which she has extensive previous experience as part of a Technical Assistance request to the Centers for Disease Control and Prevention in 2017 and in planning and providing a training to physicians from Lesotho, Malawi, Mozambique, and Zambia in Kitwe, Zambia to classify chest radiographs for dust-related lung disease in 2018.</t>
  </si>
  <si>
    <t>Halldin, Cara Nicole</t>
  </si>
  <si>
    <t>09/22/2019 - 09/25/2019</t>
  </si>
  <si>
    <t>NATIONAL INSTITUTE OF OCCUPATI</t>
  </si>
  <si>
    <t>MEDICAL OFFICER - I</t>
  </si>
  <si>
    <t>LONDON, UNITED KINGDOM</t>
  </si>
  <si>
    <t xml:space="preserve">As a guest speaker traveler will present Suicides and Deaths of Undetermined Intent among Veterinary Professionals, National Violent Death Reporting System, 2003"2014 at the Mind Matters Initiative Research Symposium, Understanding and Supporting Veterinary Mental Health, held in London, UK on September 24, 2019. </t>
  </si>
  <si>
    <t>Nett, Randall James</t>
  </si>
  <si>
    <t>05/29/2019 - 06/02/2019</t>
  </si>
  <si>
    <t>ORGANIZATION FOR SAFETY</t>
  </si>
  <si>
    <t>TUCSON, ARIZONA</t>
  </si>
  <si>
    <t xml:space="preserve">As an invited guest, traveler will present update on the current work of the NORA HCSA Sector Council and Health Hazard Evaluation Program at the 2019 Organization for Safety, Asepsis, and Prevention Annual Conference-OSAP. </t>
  </si>
  <si>
    <t>Nett, Randall J</t>
  </si>
  <si>
    <t>06/27/2019 - 06/28/2019</t>
  </si>
  <si>
    <t>ICAHN SCHOOL OF MEDICINE AT MO</t>
  </si>
  <si>
    <t>NEW YORK, NEW YORK</t>
  </si>
  <si>
    <t xml:space="preserve">Dr. Weissman was invited to present a lecture at the weekly Division of Occupational Medicine Seminar Series at the Icahn School of Medicine at Mount Sinai in New York on June 28, 2019.  </t>
  </si>
  <si>
    <t>WEISSMAN, DAVID NEIL</t>
  </si>
  <si>
    <t>09/12/2019 - 09/13/2019</t>
  </si>
  <si>
    <t>RESEARCH HEALTH SCIE</t>
  </si>
  <si>
    <t>ORLANDO, FLORIDA</t>
  </si>
  <si>
    <t xml:space="preserve">Dr. Henneberger was invited to attend the American Thoracic Society Documents Development and Implementation Committee Leadership Summit in Orlando, FL on 9/12-13/19.  </t>
  </si>
  <si>
    <t>HENNEBERGER, PAUL KEEFER</t>
  </si>
  <si>
    <t>04/09/2019 - 04/11/2019</t>
  </si>
  <si>
    <t>TROY ACOUSTICS CORPORATION</t>
  </si>
  <si>
    <t>SR SUPERVISORY RESE</t>
  </si>
  <si>
    <t>JACKSONVILLE, FLORIDA</t>
  </si>
  <si>
    <t>April 9 to participate in the Troy Acoustics Spring Seminar for Architects and Engineers. I will be speaking about "Measurements of Firearm Noise Exposures and Evaluation of Acoustic Treatments for an indoor Firing Range." The hotel that they are holding the conference is the Crowne Plaza Jacksonville Airport. Address is 14670 Duval Road Jacksonville FL 32218.  ICAP is approved.</t>
  </si>
  <si>
    <t>MURPHY, WILLIAM James</t>
  </si>
  <si>
    <t>public transit</t>
  </si>
  <si>
    <t>04/06/2019 - 04/15/2019</t>
  </si>
  <si>
    <t>ACADEMIA BRASILEIRA DE AUDIOLO</t>
  </si>
  <si>
    <t>RESEARCH AUDIOLOGIST</t>
  </si>
  <si>
    <t>[OTHER], BRAZIL</t>
  </si>
  <si>
    <t xml:space="preserve">To participate as chair of 2 scientific sessions and to give an invited lecture related to the prevention of hearing loss at the 34th International Audiology Meeting of the Brazilian Academy of Audiology. meetings at University Tuiuti in Sao Paulo from 8-9 April, travel day to Iguacu Falls on 10 April, and participation of  the 34th International Meeting of Audiology, on 11-13 April, 2019.  I am invited to chair a session on Public Health and Hearing Research, and to present a lecture. </t>
  </si>
  <si>
    <t>MORATA, THAIS C</t>
  </si>
  <si>
    <t>09/23/2019 - 09/24/2019</t>
  </si>
  <si>
    <t>UNIVERSITY OF CALIFORNIA, BERK</t>
  </si>
  <si>
    <t>BERKELEY, CALIFORNIA</t>
  </si>
  <si>
    <t xml:space="preserve">Sponsored in-kind travel to participate in the Local Spectroscopy Data Infrastructure board meeting on 9/23/2019, at University of California Berkeley, 1 Cyclotron Rd, Berkeley, CA 94720. </t>
  </si>
  <si>
    <t>Dozier, Alan K</t>
  </si>
  <si>
    <t>08/06/2019 - 08/08/2019</t>
  </si>
  <si>
    <t>AIHA</t>
  </si>
  <si>
    <t>LEAD RESEARCH TOXICO</t>
  </si>
  <si>
    <t>FALLS CHURCH, VIRGINIA</t>
  </si>
  <si>
    <t xml:space="preserve">To attend AIHA's Direct-Read Instrument Body of Knowledge Meeting, 8/7-8/19, Falls Church, VA.  </t>
  </si>
  <si>
    <t>SNAWDER, JOHN Ellis</t>
  </si>
  <si>
    <t>Misc expense</t>
  </si>
  <si>
    <t>06/02/2019 - 06/12/2019</t>
  </si>
  <si>
    <t>LYON, FRANCE</t>
  </si>
  <si>
    <t xml:space="preserve">Sponsored In-Kind travel to International Agency for Research on Cancer (WHO IARC) Lyon France, as invited expert to serve on Working Group for IARC Monograph Vol 124 on the carcinogenicity of "Shift work that involves circadian disruption". </t>
  </si>
  <si>
    <t>WATERS, MARTHA A</t>
  </si>
  <si>
    <t>09/10/2019 - 09/11/2019</t>
  </si>
  <si>
    <t xml:space="preserve">ASPHALT ROOFING MANUFACTURERS </t>
  </si>
  <si>
    <t>Seaton will be traveling to the ARMA Summer 2019 Health Safety and Environment Committee Meeting to be held on September 11 2019 at the Crown Plaza Crystal City 1480 Crystal Dr in Arlington VA 22202</t>
  </si>
  <si>
    <t>SEATON, MELISSA Georgia</t>
  </si>
  <si>
    <t>ASSOCIATE DIRECTOR F</t>
  </si>
  <si>
    <t xml:space="preserve">Dr. Geraci will make 3 presentations at American Industrial Hygiene Conf on May 19 23 2019 at 1301 2nd Ave S Minneapolis MN. </t>
  </si>
  <si>
    <t>GERACI, CHARLES Lee</t>
  </si>
  <si>
    <t>07/06/2019 - 07/11/2019</t>
  </si>
  <si>
    <t>INTERNATIONAL LABOUR OFFICE</t>
  </si>
  <si>
    <t>Invited plenary presentation at the Sixth Conference on "Regulating for Decent Work Network" Track III "well-being in the world of work". Technology and well-being the world of work. Dr. Schulte's participation at this meeting will provide CDC/NIOSH with the opportunity to expand outreach on the future of work issues at an international level</t>
  </si>
  <si>
    <t>SCHULTE, PAUL A</t>
  </si>
  <si>
    <t>05/31/2019 - 06/07/2019</t>
  </si>
  <si>
    <t>STAMI NATIONAL INSTITUTE OF OC</t>
  </si>
  <si>
    <t>[OTHER], NORWAY</t>
  </si>
  <si>
    <t xml:space="preserve">Schulte has been invited to attend the Environmental and Occupational Health Aspects related to Nano and Ultrafine Particulate Matter Conference.  </t>
  </si>
  <si>
    <t>04/28/2019 - 05/01/2019</t>
  </si>
  <si>
    <t>SC JOHNSON PROFESSIONAL</t>
  </si>
  <si>
    <t>RESEARCH PHYSICAL SCIENTIST</t>
  </si>
  <si>
    <t xml:space="preserve">SC Johnson professional is sponsoring travel to the Annual American occupational Health Conference to be held in Anaheim CA. Traveler will present a 30-minute talk in the session entitled: Skincare Best Practice for Prevention of Occupational Hand Eczema. </t>
  </si>
  <si>
    <t>FRASCH, H  FREDERICK</t>
  </si>
  <si>
    <t>06/02/2019 - 06/07/2019</t>
  </si>
  <si>
    <t>Purpose of Travel: To give a talk at a conference on "Environmental and Occupational Health Aspects Related to Nano- and ultrafine Particulate matter. Presentation Title: Olfactory and central neurotoxicity of occupationally-relevant particulate aerosols and nanomaterials. Contribution/Benefit to NIOSH: Attendance and presentation at this meeting will help project our findings to scientific community and open avenues for fruitful partnerships. Knowledge derived from attending the scientific symposia.</t>
  </si>
  <si>
    <t>SRIRAM, KRISHNAN</t>
  </si>
  <si>
    <t>09/29/2019 - 09/30/2019</t>
  </si>
  <si>
    <t>LEIBNIZ RESEARCH CENTRE FOR WO</t>
  </si>
  <si>
    <t>DUESSELDORF, GERMANY</t>
  </si>
  <si>
    <t>Invited speaker for session on neurotoxicity of psychoactive substances at the International Neurotoxicology Association INA-17 meeting.</t>
  </si>
  <si>
    <t>OCALLAGHAN, JAMES P</t>
  </si>
  <si>
    <t>08/31/2019 - 09/07/2019</t>
  </si>
  <si>
    <t>INTERNATIONAL DRUG ABUSE RESEA</t>
  </si>
  <si>
    <t>[OTHER], MOROCCO</t>
  </si>
  <si>
    <t xml:space="preserve">Traveler is invited to the 7th International Drug Abuse Research Society Meeting at the Hyatt Regency Hotel in Casablanca, Morocco on September 2-6, 2019 to chair a discussion group on neuroinflammation based on his current research in the Molecular Neurotoxicology Lab at NIOSH. </t>
  </si>
  <si>
    <t>05/28/2019 - 06/03/2019</t>
  </si>
  <si>
    <t>[OTHER], DENMARK</t>
  </si>
  <si>
    <t xml:space="preserve">Plan collaborative research project involving Positron Emission Tomography (PET) imaging of animal models of neurotoxicity/neuro-inflammation. University of Aarhus personnel pioneered the use of PET imaging of adverse effects of chemicals on the nervous system. A component of the CDC-NIOSH mission is to develop approaches for detecting and characterizing adverse effects of occupational exposures on the nervous system. The expertise provided by Aarhus University personnel will benefit the CDC-NIOSH mission by providing expertise not currently available within the Institute. The expected outcome of this project will be the implementation of more sensitive methods with which to detect neurotoxicity in a living human. Depart from Pittsburgh International Airport for Aarhus, Denmark. </t>
  </si>
  <si>
    <t>06/12/2019 - 06/14/2019</t>
  </si>
  <si>
    <t xml:space="preserve">Traveler will attend the American Industrial Hygiene Association (AIHA) meeting where she will represent the total worker health (TWH) (R) in providing latest information on research and practice. TDY location Falls Church, VA. TDY DATES June 12-14, 2019. </t>
  </si>
  <si>
    <t>Tamers, Sara Louise</t>
  </si>
  <si>
    <t>06/20/2019 - 06/21/2019</t>
  </si>
  <si>
    <t>UNIVERSITY OF TEXAS AT HOUSTON</t>
  </si>
  <si>
    <t>HOUSTON, TEXAS</t>
  </si>
  <si>
    <t xml:space="preserve">The traveler will be attending the 20th Annual SWCOEH Pilot Projects Research Symposium and giving the keynote address. Airfare and Lodging have both been sponsored in kind. </t>
  </si>
  <si>
    <t>PANA-CRYAN, REGINA</t>
  </si>
  <si>
    <t>05/04/2019 - 05/07/2019</t>
  </si>
  <si>
    <t>OSLO, NORWAY</t>
  </si>
  <si>
    <t xml:space="preserve">The traveler has been invited to make a presentation on "The Importance of the WHO guidelines- implications for occupational safety and health of nanomaterials in the U.S. and globally" at the "WHO guidelines on protecting workers from potential risk of manufactured nanomaterials seminar" </t>
  </si>
  <si>
    <t>MURASHOV, VLADIMIR</t>
  </si>
  <si>
    <t>04/17/2019 - 04/19/2019</t>
  </si>
  <si>
    <t>Attending seminar discussing the profound changes in the nature of work, the workforce, and the workplace in the United States</t>
  </si>
  <si>
    <t>FELKNOR, SARAH A</t>
  </si>
  <si>
    <t>07/28/2019 - 07/31/2019</t>
  </si>
  <si>
    <t>THE INTERNATIONAL SYSTEM SAFET</t>
  </si>
  <si>
    <t>HEALTH SCIENTIST (PO</t>
  </si>
  <si>
    <t>NORFOLK, VIRGINIA</t>
  </si>
  <si>
    <t xml:space="preserve">The traveler will give the keynote presentation at the 37th International System Safety Conference in Norfolk Virginia. The traveler will give a presentation on safety through design and Construction related safety. </t>
  </si>
  <si>
    <t>EARNEST, GARY Scott</t>
  </si>
  <si>
    <t>05/14/2019 - 05/17/2019</t>
  </si>
  <si>
    <t>NATIONAL ELECTRICAL CONTRACTOR</t>
  </si>
  <si>
    <t>SAN ANTONIO, TEXAS</t>
  </si>
  <si>
    <t xml:space="preserve">The traveler will travel to Washington DC to attended a secondary review committee meeting on the National Construction Center. The traveler will then travel to San Antonio, Texas to attend the National Electrical Contractors Association Safety Professionals Conference. </t>
  </si>
  <si>
    <t>SIMPLY COMPLIANCE</t>
  </si>
  <si>
    <t>director of the Office for Total Worker Health will present on TWH health concepts, research, and practices at the 2019 Safety conference. F</t>
  </si>
  <si>
    <t>CHOSEWOOD, LEWIS Casey</t>
  </si>
  <si>
    <t>09/23/2019 - 09/29/2019</t>
  </si>
  <si>
    <t>BERN, SWITZERLAND</t>
  </si>
  <si>
    <t>The director of the Office for Total Worker Health has been invited to speak on Total Worker Health"approaches to occupational safety, worker health and well-being, with some emphasis on the hazardous substances at the European Healthy Workplaces campaign in Bern, Switzerland</t>
  </si>
  <si>
    <t>CHOSEWOOD, LEWIS C</t>
  </si>
  <si>
    <t>05/14/2019 - 05/18/2019</t>
  </si>
  <si>
    <t>NATIONAL ASSOCIATION OF OCCUPA</t>
  </si>
  <si>
    <t>BRASILIA, BRAZIL</t>
  </si>
  <si>
    <t xml:space="preserve"> to present on Total Worker Health research practices and concepts at the National Association of Occupational Medicine (ANAMT) 17th National Congress </t>
  </si>
  <si>
    <t>06/09/2019 - 06/10/2019</t>
  </si>
  <si>
    <t>UNIVERSITY OF NORTH CAROLINA C</t>
  </si>
  <si>
    <t xml:space="preserve">As the lead of the Office for Total Worker Health Capacity Building and Training program, the traveler has been invited to participate in the Gillings School of Public Health Total Worker Health graduate certificate program advisory board meeting.TDY location Chapel Hill. TDY dates 06/09-06/10/2019 </t>
  </si>
  <si>
    <t>CHILDRESS, ADELE Marie</t>
  </si>
  <si>
    <t>NATIONAL ACADEMIES</t>
  </si>
  <si>
    <t>The National Academy of Medicine Action Collaborative on Clinician Well-Being and Resilience meeting is convening an in-person meeting. As a member of the Action Collaborative, attending the meeting will allow the traveler to participate in discussions and share expertise regarding the RAND/NIOSH worker well-being conceptual framework and instrument.</t>
  </si>
  <si>
    <t>CHANG, CHIA Chia</t>
  </si>
  <si>
    <t>09/25/2019 - 09/29/2019</t>
  </si>
  <si>
    <t>SCHO COLOMBIAN SOCIETY OF OCCU</t>
  </si>
  <si>
    <t>BOGOTA, COLOMBIA</t>
  </si>
  <si>
    <t xml:space="preserve">The Colombian Society of Occupational Hygienists requested Ms. Chang to deliver a 3-4 hour presentation at its national conference. The purpose is to share knowledge and promising practices to help occupational safety and health professionals in the country understand Total Worker Health and advance worker well-being.
</t>
  </si>
  <si>
    <t>CHANG, CHIA C</t>
  </si>
  <si>
    <t>04/30/2019 - 05/02/2019</t>
  </si>
  <si>
    <t>AMERICAN PUBLIC HEALTH ASSOCIA</t>
  </si>
  <si>
    <t>LEAD BEHAVIORAL SCIE</t>
  </si>
  <si>
    <t>Dr. Hall is a member of the American Health Association (APHA) Review Panel.  His direct Involvement in the Spring policy statement review meeting affords an opportunity for CDC/OD/OMHHE to assume leadership roles in ensuring that APHA"s healthy equity and minority health centered policy initiatives reflect the best available science on these topics.</t>
  </si>
  <si>
    <t>HALL, JEFFREY Erwin</t>
  </si>
  <si>
    <t>05/20/2019 - 05/21/2019</t>
  </si>
  <si>
    <t>AMERICAN COLLEGE OF PREVENTIVE</t>
  </si>
  <si>
    <t>SCIENCE OFFICER</t>
  </si>
  <si>
    <t>PITTSBURGH IAP ARS, PENNSYLVANIA</t>
  </si>
  <si>
    <t xml:space="preserve">Dr. Aguilar will represent OMHE Director as a judge for the DesignHack Preventive Medicine. </t>
  </si>
  <si>
    <t>AGUILAR, Anne P</t>
  </si>
  <si>
    <t>05/23/2019 - 06/01/2019</t>
  </si>
  <si>
    <t>OSTLTS Director/CDC Deputy Director</t>
  </si>
  <si>
    <t>TAIPEI, TAIWAN</t>
  </si>
  <si>
    <t xml:space="preserve"> Traveler Serves as the Director in the Center for State, Tribal, Local and Territorial Support (CSTLTS) and will attend the Duke University Health Policy Symposium with the Taiwanese Ministry of Health and Welfare (MOHW) in Taipei, Taiwan on May 23 " June 1, 2019. A number of public health and social services leaders (majority of whom are heads of State Health/Human Services Departments) were invited to share the American experiences of improving population health. This endeavor seeks to help strengthen the capacity of public health systems at the central and regional/local levels, identify best practices in cross-state and cross-departmental collaborations, and develop sustainable health defense against infectious diseases. </t>
  </si>
  <si>
    <t>Montero, Jose T</t>
  </si>
  <si>
    <t>09/14/2019 - 09/20/2019</t>
  </si>
  <si>
    <t>SUPERVISORY EMERGENC</t>
  </si>
  <si>
    <t>SEATTLE, WASHINGTON</t>
  </si>
  <si>
    <t>This letter is to confirm that you will be joining the Emergency Operations Center strengthening stakeholder"s workshop as a temporary advisor. The workshop will be facilitated by the Bill &amp;
Melinda Gates Foundation and conducted in Seattle, Washington from September 16-19, 2019. As a temporary advisor, you will actively participate in this workshop.</t>
  </si>
  <si>
    <t>RZESZOTARSKI, PETER MARK</t>
  </si>
  <si>
    <t xml:space="preserve"> Taxi - Airport/Train Station </t>
  </si>
  <si>
    <t>09/15/2019 - 09/20/2019</t>
  </si>
  <si>
    <t>I will be joining the Emergency Operations Center strengthening stakeholder's workshop as a temporary advisor.</t>
  </si>
  <si>
    <t>06/11/2019 - 06/14/2019</t>
  </si>
  <si>
    <t>WASHINGTON STATE DEPARTMENT OF</t>
  </si>
  <si>
    <t xml:space="preserve">Traveler serves as a Preparedness Field Assignee (PFA), the Field Services Branch, Division of State and Local Readiness, Center for Preparedness and Response and stationed at the Washington State Department of Health. Traveler has been a member of the planning team for the annual Tribal Public Health Emergency Preparedness Conference and will attend the Tribal Public Health Emergency Preparedness Conference 2019, June 11-14, 2019, Portland OR. Her participation in the event will ensure planned activities are accomplished.  Additionally, as a new PFA assigned in the region, Ms. Gorgen will gain valuable knowledge and establish key relationships to effectively engage with tribal nations in WA during future planning and response efforts. </t>
  </si>
  <si>
    <t>Gorgen, Lindsay</t>
  </si>
  <si>
    <t>08/21/2019 - 08/23/2019</t>
  </si>
  <si>
    <t>NORTHWESTERN UNIVERSITY</t>
  </si>
  <si>
    <t>LAB SCIENCE PLANNING</t>
  </si>
  <si>
    <t xml:space="preserve">Traveler serves as the Director for the US national Authority for Containment and will be a speaker at the Northwestern University Symposium on August 22. 
</t>
  </si>
  <si>
    <t>Smith, Lia H</t>
  </si>
  <si>
    <t>06/15/2019 - 06/19/2019</t>
  </si>
  <si>
    <t>Technical Advisory meeting WHO</t>
  </si>
  <si>
    <t>Lea, Veronica A</t>
  </si>
  <si>
    <t>09/04/2019 - 09/07/2019</t>
  </si>
  <si>
    <t>NUCLEAR THREAT INITIATTIVE</t>
  </si>
  <si>
    <t>BEIJING, CHINA</t>
  </si>
  <si>
    <t>Traveler is participating in a biosecurity meeting hosted by the China Arms Control and Disarmament Association and NTI, a nonprofit organization working to reduce the global threat from nuclear, biological and chemical weapons September 5-6, 2019. Lodging is at the Hilton Beijing Wangfujing confirmation 3131355534 and trip is sponsored by NTI.</t>
  </si>
  <si>
    <t>MACARTHUR, JOHN REED</t>
  </si>
  <si>
    <t>09/14/2019 - 09/19/2019</t>
  </si>
  <si>
    <t>WELLCOME TRUST</t>
  </si>
  <si>
    <t>SENIOR RESEARCH SCI</t>
  </si>
  <si>
    <t>Attending WHO Defeating Meningitis by 2030 Stakeholders Meeting, as GID representative. This meeting is a crucial step in the iterative consultation process to submit the Global Roadmap for adoption to the 72nd second World Health Assembly (WHA) in May 2020, as well as to the WHO Regional Committees from September 2020 onwards. It is designed as a large stakeholder consultation to develop the final draft of the roadmap to defeating meningitis by 2030, and to ensure that the roadmap is aligned with the perspectives of countries and that people affected by meningitis have a voice.</t>
  </si>
  <si>
    <t>Soeters, Heidi Marie</t>
  </si>
  <si>
    <t>09/15/2019 - 09/22/2019</t>
  </si>
  <si>
    <t xml:space="preserve">To provide technical assistance for the 2nd phase of the typhoid conjugate vaccine campaign in Navi Mumbai, India (collaborative project with WHO-India and the Indian Council of Medical Research).
</t>
  </si>
  <si>
    <t>Date, Kashmira A</t>
  </si>
  <si>
    <t>08/04/2019 - 08/11/2019</t>
  </si>
  <si>
    <t>Technical assistance for the Navi Mumbai TCV campaign preparations and discussions with partners on typhoid and cholera vaccine activities</t>
  </si>
  <si>
    <t>05/31/2019 - 06/15/2019</t>
  </si>
  <si>
    <t>UNITED NATIONS HIGH COMMISSION</t>
  </si>
  <si>
    <t>EIS OFFICER</t>
  </si>
  <si>
    <t xml:space="preserve">Purpose: In conjunction with the United Nations High Commission for Refugees (UNHCR), we will perform a survey to assess access to and use of HIV and tuberculosis (TB) services among refugees and asylum seekers living in urban settings in South Africa. We will be visiting healthcare facilities frequented by refugee populations as well as locations of residence of refugees to perform interviews with refugees themselves as well as healthcare providers that treat these patients. </t>
  </si>
  <si>
    <t>Melgar, Michael F</t>
  </si>
  <si>
    <t>05/31/2019 - 06/20/2019</t>
  </si>
  <si>
    <t>To access the access and utility of HIV and TB services among refugees and asylum seekers hosted in South Africa</t>
  </si>
  <si>
    <t>COOKSON, SUSAN Temporado</t>
  </si>
  <si>
    <t>09/01/2019 - 09/16/2019</t>
  </si>
  <si>
    <t>TASK FORCE FOR GLOBAL HEALTH</t>
  </si>
  <si>
    <t>LILONGWE, MALAWI</t>
  </si>
  <si>
    <t xml:space="preserve">Special Initiatives " Determined, Resilient, Empowered, AIDS-free, Mentored, and Safe women (DREAMS) " supporting the DREAMS program, in particularly implementation and expansion of CDC South Africa's program for pre-exposure prophylaxis among adolescent girls and young women who are HIV-negative but at high-risk for acquiring HIV. Traveler will be presenting her work on the association between HIV and schistosomiasis at a meeting entitled "Female Genital Schistosomiasis: Opportunities for Research" </t>
  </si>
  <si>
    <t>PATEL, PRAGNA</t>
  </si>
  <si>
    <t>08/25/2019 - 08/31/2019</t>
  </si>
  <si>
    <t>Traveler will serve as a subject matter expert at the SAGE Decade of Vaccines Working Group Meeting.</t>
  </si>
  <si>
    <t>MARTIN, REBECCA Mae</t>
  </si>
  <si>
    <t>09/08/2019 - 09/11/2019</t>
  </si>
  <si>
    <t>DIGITAL ANALYTICS HUB</t>
  </si>
  <si>
    <t>SUPV HEALTH COMM SPE</t>
  </si>
  <si>
    <t>LEESBURG, VIRGINIA</t>
  </si>
  <si>
    <t xml:space="preserve">Traveler serves as a Health Communication Specialist in DMB and will present at the 2019 Digital Analytics Hub on September 8-11, 2019.  </t>
  </si>
  <si>
    <t>SMITH, WALTER F</t>
  </si>
  <si>
    <t>07/23/2019 - 07/24/2019</t>
  </si>
  <si>
    <t>ACADEMYHEALTH</t>
  </si>
  <si>
    <t>Traveler is attending the Robert Wood Johnson Foundation Paradigm Project Learning Community meeting to represent CDC and contribute to the research agenda.</t>
  </si>
  <si>
    <t>Puddy, Richard W</t>
  </si>
  <si>
    <t>Traveler is attending the Robert Wood Johnson Health Equity Research Initiative Advisory Committee kick-off meeting in Seattle, Washington June 10 -11 2019. There the traveler will discuss priorities for investing in health equity. The dates of June 11 -14, 2019 the traveler will attend the 2019 Grantmakers in Health meeting to network and learn about evaluation of complex system change and data visualization, innovations in the health care safety net and accountable communities for health. ICAP approved.</t>
  </si>
  <si>
    <t>06/23/2019 - 06/26/2019</t>
  </si>
  <si>
    <t>NATIONAL ALLIANCE OF HEALTHCAR</t>
  </si>
  <si>
    <t>Invited to provide a keynote address pertaining to CDC's 6|18 Initiative work for this meeting of employer purchaser coalitions</t>
  </si>
  <si>
    <t>Singleton, Christa-Marie</t>
  </si>
  <si>
    <t>04/11/2019 - 04/13/2019</t>
  </si>
  <si>
    <t xml:space="preserve">Traveler is invited to serve as a commentator for this workshop meeting, which has a focus area of law and policy, and is focused on 2 of the Healthy People areas which traveler serve as a liaison for this meeting. </t>
  </si>
  <si>
    <t>MCGOWAN, ANGELA K</t>
  </si>
  <si>
    <t>04/10/2019 - 04/14/2019</t>
  </si>
  <si>
    <t>Medtox Fellow</t>
  </si>
  <si>
    <t>SAN FRANCISCO, CALIFORNIA</t>
  </si>
  <si>
    <t xml:space="preserve">Traveler has been approved per memo to attend the 2019 American College of Medical Toxicology (ACMT) conference for professional development and networking in medical toxicology. </t>
  </si>
  <si>
    <t>Kiernan, Emily</t>
  </si>
  <si>
    <t>07/28/2019 - 07/30/2019</t>
  </si>
  <si>
    <t>ENVIR HEALTH SCIENTI</t>
  </si>
  <si>
    <t xml:space="preserve">SPONSORED Travel Dates of 7/28 - 30/2019.  Traveler will be participating in a final RWJF convening to mark the coming end of her funded project.  </t>
  </si>
  <si>
    <t>Berman, Laurel</t>
  </si>
  <si>
    <t>06/21/2019 - 06/26/2019</t>
  </si>
  <si>
    <t>ANKARA, TURKEY</t>
  </si>
  <si>
    <t xml:space="preserve">Purpose: This is a WHO consultative meeting regarding the Field Epidemiology Training Program in the Central Asian region. I have been asked to present on the intersection between laboratory and surveillance with reference to both the Global Health Security Agenda and the International Health Regulations. </t>
  </si>
  <si>
    <t>WHISTLER, TONI</t>
  </si>
  <si>
    <t>KOLKATA, INDIA</t>
  </si>
  <si>
    <t>Provide technical assistance for typhoid conjugate vaccine campaign.</t>
  </si>
  <si>
    <t>Mikoleit, Matthew L</t>
  </si>
  <si>
    <t>06/01/2019 - 06/05/2019</t>
  </si>
  <si>
    <t xml:space="preserve">Provide technical consultation on development of WHO guidelines for typhoid fever </t>
  </si>
  <si>
    <t>09/16/2019 - 09/20/2019</t>
  </si>
  <si>
    <t>DODDEPT OF DEFENSE</t>
  </si>
  <si>
    <t>WARSAW, POLAND</t>
  </si>
  <si>
    <t>The Biological Threat Reduction Program (BTRP) Sponsored Travel to Warsaw, Poland</t>
  </si>
  <si>
    <t>DAVES, SHARON K</t>
  </si>
  <si>
    <t>06/02/2019 - 06/08/2019</t>
  </si>
  <si>
    <t>MINISTRY OF HEALTH OF BRAZIL</t>
  </si>
  <si>
    <t>Attend 2 workshops and provide technical assistance during the workshop, first about expansion of Field Epidemiology Training Program- Frontline, the 2nd workshop, about implementation of Field Epidemiology Training Program- Intermediate.</t>
  </si>
  <si>
    <t>Lopez Rodriguez, Augusto</t>
  </si>
  <si>
    <t>04/13/2019 - 04/28/2019</t>
  </si>
  <si>
    <t>FREETOWN, SIERRA LEONE</t>
  </si>
  <si>
    <t>To meet with Ghana Health Service, Ghana Weekly Epidemiological Report to review progress with Bloomberg support and to plan for Phase two of the Bloomberg sub grant award program.</t>
  </si>
  <si>
    <t>JARVIS, DENNIS F</t>
  </si>
  <si>
    <t>05/07/2019 - 05/08/2019</t>
  </si>
  <si>
    <t xml:space="preserve">To participate in the 2019 In-Person Global Health Course that is offered by the University of Minnesota to share expertise on Needs of Children During Humanitarian Crises </t>
  </si>
  <si>
    <t>Shetty, Sharmila S</t>
  </si>
  <si>
    <t>04/06/2019 - 04/20/2019</t>
  </si>
  <si>
    <t>Environmental Engineer</t>
  </si>
  <si>
    <t>HARARE, ZIMBABWE</t>
  </si>
  <si>
    <t>To conduct community water, sanitation and hygiene assessment as part of monitoring and evaluation of typhoid conjugate vaccination campaign</t>
  </si>
  <si>
    <t>Martinsen, Andrea L</t>
  </si>
  <si>
    <t>07/20/2019 - 08/19/2019</t>
  </si>
  <si>
    <t>KINSHASA, CONGO, DEMOCRATIC REP</t>
  </si>
  <si>
    <t xml:space="preserve">Provide technical assistance for a post vaccination oral cholera vaccine campaign to determine coverage of the campaign, and identify any barriers for those not receiving the vaccine. </t>
  </si>
  <si>
    <t>Hardy, Colleen M</t>
  </si>
  <si>
    <t>06/16/2019 - 06/30/2019</t>
  </si>
  <si>
    <t>TDY to WHO HIM HQ for the development of training modules (in-person and online) for the event based surveillance platform EIOS for GHSA partners including CDC</t>
  </si>
  <si>
    <t>Greene Cramer, Blanche Johanna</t>
  </si>
  <si>
    <t>05/16/2019 - 06/15/2019</t>
  </si>
  <si>
    <t>04/16/2019 - 05/15/2019</t>
  </si>
  <si>
    <t>TDY to WHO HIM HQ for the development of training modules (in-person and online) for the event based surveillance platform EIOS for GHSA partners including CDC.</t>
  </si>
  <si>
    <t>07/21/2019 - 08/02/2019</t>
  </si>
  <si>
    <t xml:space="preserve">MIT KNIGHT SCIENCE JOURNALISM </t>
  </si>
  <si>
    <t>ENGINEER (O.S &amp; HLT</t>
  </si>
  <si>
    <t>[OTHER], FRANCE</t>
  </si>
  <si>
    <t xml:space="preserve">Attend meeting on Fluids and Health 
</t>
  </si>
  <si>
    <t>GELTING, RICHARD J</t>
  </si>
  <si>
    <t>07/21/2019 - 08/18/2019</t>
  </si>
  <si>
    <t xml:space="preserve">Purpose: To conduct an oral cholera vaccination coverage survey 
</t>
  </si>
  <si>
    <t>BRENNAN, MUIREANN B</t>
  </si>
  <si>
    <t>INTEGRATED FOOD SECURITY PHASE</t>
  </si>
  <si>
    <t>ROME, ITALY</t>
  </si>
  <si>
    <t xml:space="preserve"> To provide technical support in harmonizing data requirements for food security and nutrition indicators used in Famine Classification procedures, and to finalize the IPC Technical Manual Version 3.0. Assistance is critical for improving the process of famine detection and the use of phase classification protocols. </t>
  </si>
  <si>
    <t>BILUKHA, OLEG O</t>
  </si>
  <si>
    <t>05/27/2019 - 06/01/2019</t>
  </si>
  <si>
    <t xml:space="preserve">to provide technical support in harmonizing data requirements for food security and nutrition indicators used in Famine Classification procedures, and to finalize the IPC Technical Manual Version 3.0. Assistance is critical for improving the process of famine detection and the use of phase classification protocols. </t>
  </si>
  <si>
    <t>04/20/2019 - 04/26/2019</t>
  </si>
  <si>
    <t>ACTION AGAINST HUNGER CANADA</t>
  </si>
  <si>
    <t>AMMAN, JORDAN</t>
  </si>
  <si>
    <t>To provide technical assistance in conducting an emergency review of the quality and results of nutrition and health survey data in priority areas of Yemen reporting catastrophic levels of food insecurity due to protracted armed conflict and cessation of food imports, and to conduct a survey methods refresher for the Yemen Nutrition Assessment Committee Core Team.</t>
  </si>
  <si>
    <t>07/22/2019 - 08/21/2019</t>
  </si>
  <si>
    <t>Daniel Stowell is presenting as a Public Health Advisor for the Uganda DGHP Country Office, to facilitate development and implementation of the National Action Plan for Health Security, connect Ebola activities to long term preparedness, and leverage for external funding and partnership opportunities.</t>
  </si>
  <si>
    <t>STOWELL, DANIEL F</t>
  </si>
  <si>
    <t>08/20/2019 - 09/08/2019</t>
  </si>
  <si>
    <t>NAIROBI, KENYA</t>
  </si>
  <si>
    <t xml:space="preserve">The purpose of this trip is to support the development and implementation of National Action Plans for Health Security to help build country and regional capacity in this area. </t>
  </si>
  <si>
    <t>Nuriddin, Azizeh H</t>
  </si>
  <si>
    <t>04/21/2019 - 05/03/2019</t>
  </si>
  <si>
    <t>The purpose of this trip is to provide technical assistance on the planning and implementation of Uganda's National Action Plan for Health Security.</t>
  </si>
  <si>
    <t>05/02/2019 - 05/03/2019</t>
  </si>
  <si>
    <t>JOHN HOPKINS UNIVERSITY</t>
  </si>
  <si>
    <t xml:space="preserve">Heidi has been invited to RAVIN to participant to add technical expertise in meningitis vaccine introduction as well as discussions with new vaccine introduction generally.
</t>
  </si>
  <si>
    <t>Soeters, Heidi M</t>
  </si>
  <si>
    <t>04/28/2019 - 05/03/2019</t>
  </si>
  <si>
    <t>DAR ES SALAAM, TANZANIA</t>
  </si>
  <si>
    <t>To provide technical oversight to planning evaluation of HPV vaccine introduction in Tanzania.</t>
  </si>
  <si>
    <t>Loharikar, Anagha R</t>
  </si>
  <si>
    <t>05/01/2019 - 05/03/2019</t>
  </si>
  <si>
    <t>JOHNS HOPKINS UNIVERSITY</t>
  </si>
  <si>
    <t xml:space="preserve">Terri Hyde is a critical leader in vaccine introduction and will provide technical assistance and to focus on objectives such as continuing to build a cohesive team to assess progress in each RAVIN country. 
</t>
  </si>
  <si>
    <t>HYDE, TERRI BROOK</t>
  </si>
  <si>
    <t>05/17/2019 - 05/31/2019</t>
  </si>
  <si>
    <t xml:space="preserve">Purpose: Provide technical support for vaccine safety surveillance assessment. 
</t>
  </si>
  <si>
    <t>Bennett, Sarah D</t>
  </si>
  <si>
    <t>05/13/2019 - 05/17/2019</t>
  </si>
  <si>
    <t xml:space="preserve">Purpose: To participate in the EMRO Measles and Rubella RVC meeting as a member of the RVC 
</t>
  </si>
  <si>
    <t>REEF, SUSAN E</t>
  </si>
  <si>
    <t>05/07/2019 - 05/11/2019</t>
  </si>
  <si>
    <t>PAN AMERICAN HEALTH ORGANIZATI</t>
  </si>
  <si>
    <t xml:space="preserve">To participate as a member of Regional Monitoring Committee to review the measles data to make a decision on whether measles has been re-established as endemic </t>
  </si>
  <si>
    <t>06/09/2019 - 06/14/2019</t>
  </si>
  <si>
    <t>FOOD AND AGRICULTURE ORGANIZAT</t>
  </si>
  <si>
    <t xml:space="preserve"> Traveler to provide technical assistance and support to colleagues at the Food and Agriculture Organization on the development of the Tripartite Zoonoses Guide Operational Tool for Surveillance and Information Sharing. </t>
  </si>
  <si>
    <t>Murrill, Christopher S</t>
  </si>
  <si>
    <t>06/09/2019 - 06/15/2019</t>
  </si>
  <si>
    <t>SENIOR EPIDEMIOLOGI</t>
  </si>
  <si>
    <t xml:space="preserve">Traveler will attend the World Health Organization European Regional Verification Commission for Measles and Rubella Elimination - to discuss the widespread use of measles and rubella containing vaccine in the European Region and address the strategic plan for measles and congenital rubella infection and prevention in the WHO European Region. </t>
  </si>
  <si>
    <t>LINKINS, ROBERT W</t>
  </si>
  <si>
    <t>Attending UNTAID Gift Funding Kick Off Meeting to learn about funding requirements of University of Notre Dame .</t>
  </si>
  <si>
    <t>STOCKTON, MATTHEW B</t>
  </si>
  <si>
    <t>05/25/2019 - 06/01/2019</t>
  </si>
  <si>
    <t>DAKAR, SENEGAL</t>
  </si>
  <si>
    <t>World Health Organization (WHO) Prequalification Team Assessment Session for Vector Control Product Experts will be conducting technical assessments of dossiers for new applications as well as those of products which have been converted from the WHO Pesticide Evaluation Scheme (WHOPES).</t>
  </si>
  <si>
    <t>Smith, Stephen C</t>
  </si>
  <si>
    <t>06/01/2019 - 06/15/2019</t>
  </si>
  <si>
    <t>LIVERPOOL SCHOOL OF TROPICAL M</t>
  </si>
  <si>
    <t>ACCRA, GHANA</t>
  </si>
  <si>
    <t>Participation as a member of the Expert Scientific Advisory Committee for the Innovative Vector Control Consortium to advise on the development of insecticides for public health</t>
  </si>
  <si>
    <t>Irish, Seth R</t>
  </si>
  <si>
    <t>08/07/2019 - 08/10/2019</t>
  </si>
  <si>
    <t>RESEARCH ENTOMOLOGIS</t>
  </si>
  <si>
    <t>SOUTH BEND, INDIANA</t>
  </si>
  <si>
    <t xml:space="preserve">To assist with the development of questionnaires on a mobile data collection platform (CommCare) for a cluster randomized trial of spatial repellents.  </t>
  </si>
  <si>
    <t>GIMNIG, JOHN E</t>
  </si>
  <si>
    <t xml:space="preserve">To attend the kickoff meeting of a UNITAID funding project entitled "Advancing Spatial Repellents for Control of Vector-borne Disease on April 8-10, 2019.  </t>
  </si>
  <si>
    <t>06/04/2019 - 06/07/2019</t>
  </si>
  <si>
    <t xml:space="preserve">To provide technical assistance to the Bill and Melinda Gates Foundation on the development of target product profiles for onchocerciasis diagnostics. </t>
  </si>
  <si>
    <t>WON, KIMBERLY Y</t>
  </si>
  <si>
    <t>06/12/2019 - 06/13/2019</t>
  </si>
  <si>
    <t>ROCKY MOUNTAIN FOOD SAFETY CON</t>
  </si>
  <si>
    <t>Veterinary Medical Officer</t>
  </si>
  <si>
    <t xml:space="preserve">Giving an invited presentation at the Rocky Mountain Food Safety Conference. </t>
  </si>
  <si>
    <t>Straily, Anne Marie</t>
  </si>
  <si>
    <t>09/13/2019 - 09/16/2019</t>
  </si>
  <si>
    <t xml:space="preserve">TASK FORCE FOR CHILD SURVIVAL </t>
  </si>
  <si>
    <t>RESEARCH MICROBIOLOG</t>
  </si>
  <si>
    <t>LIVERPOOL, UNITED KINGDOM</t>
  </si>
  <si>
    <t>To attend the Coalition for Operational Research for Neglected Tropical Diseases meeting on Female Genital Schistosomiasis and to organize and chair a breakout session on the interaction of schistosomiasis and HIV.</t>
  </si>
  <si>
    <t>SECOR, WILLIAM E</t>
  </si>
  <si>
    <t xml:space="preserve">To provide technical assistance to the World Health Organization at the technical working group on protocols of surveys to verify interruption of transmission of schistosomiasis. </t>
  </si>
  <si>
    <t>04/23/2019 - 04/27/2019</t>
  </si>
  <si>
    <t>MED OFC (PREV MED PH</t>
  </si>
  <si>
    <t xml:space="preserve">Provide technical assistance to the World Health Organization and the International Commission for the Certification of Dracunculiasis Eradication (ICCDE) to review the current status of Guinea worm disease eradication and ways forward towards accelerating the certification of remaining countries, and review the status of implementation of recommendations made to countries during the last meeting of the ICCDE. </t>
  </si>
  <si>
    <t>ROY, SHARON L</t>
  </si>
  <si>
    <t>To provide expert consultation to a World Health Organization global advisory board on disease elimination.</t>
  </si>
  <si>
    <t>KAMB, MARY L</t>
  </si>
  <si>
    <t>ST. LOUIS (CITY), MISSOURI</t>
  </si>
  <si>
    <t xml:space="preserve">Providing technical assistance as lecture to medical students at WashU School of Medicine and seminar on lymphatic filariasis triple-drug safety. </t>
  </si>
  <si>
    <t>Dubray, Christine Lea</t>
  </si>
  <si>
    <t>04/21/2019 - 04/28/2019</t>
  </si>
  <si>
    <t>[OTHER], BURKINA FASO</t>
  </si>
  <si>
    <t xml:space="preserve">To provide technical assistance to the National Lymphatic Filariasis (LF) Elimination Program (Ministry of Health) in Burkina Faso to implement an operation research project that will identify the best method to investigate children found positive for LF antigenemia during an LF transmission assessment survey. </t>
  </si>
  <si>
    <t>Dubray, Christine L</t>
  </si>
  <si>
    <t>05/05/2019 - 05/11/2019</t>
  </si>
  <si>
    <t>PAGO PAGO, AMERICAN SAMOA</t>
  </si>
  <si>
    <t>To provide technical assistance and to meet with the American Samoa Department of Health to review and plan lymphatic filariasis elimination program activities.</t>
  </si>
  <si>
    <t>Dodd, Emily A</t>
  </si>
  <si>
    <t>07/27/2019 - 08/01/2019</t>
  </si>
  <si>
    <t>BELO HORIZONTE, BRAZIL</t>
  </si>
  <si>
    <t xml:space="preserve">To provide technical assistance at the request of the Panamerican Health Organization to the development of a regional strategy for ectoparasites </t>
  </si>
  <si>
    <t>Cantey, Paul T</t>
  </si>
  <si>
    <t>THE CARTER CENTER</t>
  </si>
  <si>
    <t>ABUJA, NIGERIA</t>
  </si>
  <si>
    <t>To provide technical assistance to the Nigeria Federal Ministry of Health, to define the Nigeria Onchocerciasis program activities to eliminate onchocerciasis, and to assist in the implementation of national guidelines for Nigeria"s Onchocerciasis Elimination Program.</t>
  </si>
  <si>
    <t>Cama, Vitaliano A</t>
  </si>
  <si>
    <t>Brant, Tara Anne</t>
  </si>
  <si>
    <t>06/16/2019 - 06/23/2019</t>
  </si>
  <si>
    <t>PUBLIC HEALTH LABORATORY</t>
  </si>
  <si>
    <t>[OTHER], TANZANIA</t>
  </si>
  <si>
    <t>Provide technical assistance to the Public Health Laboratory at Pemba, Zanzibar, Tanzania Training Course in strengthening Lab capacity for the diagnosis of neglected tropical diseases</t>
  </si>
  <si>
    <t>BISHOP, HENRY S</t>
  </si>
  <si>
    <t>04/07/2019 - 04/09/2019</t>
  </si>
  <si>
    <t>NORTHEAST ASSOC CLIN MICRO</t>
  </si>
  <si>
    <t>DOVER, NEW HAMPSHIRE</t>
  </si>
  <si>
    <t xml:space="preserve">Invited to lecture for a workshop on diagnostic parasitology </t>
  </si>
  <si>
    <t>06/03/2019 - 06/08/2019</t>
  </si>
  <si>
    <t>To attend World Health Organization sponsored technical consultation meeting on Role of Parasite and Anopheline genetics in Malaria Surveillance Meeting between June 5-7, 2019 and present a talk about CDC's role in using genetic tools for surveillance especially in Americas.</t>
  </si>
  <si>
    <t>UDHAYAKUMAR, VENKATACHALAM</t>
  </si>
  <si>
    <t>09/07/2019 - 09/21/2019</t>
  </si>
  <si>
    <t>JAKARTA, INDONESIA</t>
  </si>
  <si>
    <t>To provide technical assistance on malaria case management and surveillance to the Indonesia Vector and Zoonosis Borne Diseases Control and Prevention as part of a malaria program review</t>
  </si>
  <si>
    <t>Thwing, Julie I</t>
  </si>
  <si>
    <t xml:space="preserve">Traveler will present on tafenoquine for malaria prevention and treatment at a symposium at the ICAP approved 16th  Conference of the International Society of Travel Medicine.  </t>
  </si>
  <si>
    <t>TAN, KATHRINE MAY REYES</t>
  </si>
  <si>
    <t>UNIVERSIDAD PERUANA CAYETANO H</t>
  </si>
  <si>
    <t xml:space="preserve"> Attend technical workshop that I am teaching at </t>
  </si>
  <si>
    <t>Talundzic, Eldin</t>
  </si>
  <si>
    <t>04/08/2019 - 04/11/2019</t>
  </si>
  <si>
    <t xml:space="preserve">Present results of a study on improving health worker performance in developing countries.
</t>
  </si>
  <si>
    <t>ROWE, ALEXANDER KNOX</t>
  </si>
  <si>
    <t>PATH</t>
  </si>
  <si>
    <t xml:space="preserve">Traveler is invited to Seattle, Washington to participate in the External Scientific Advisory Committee (ESAC) Meeting, taking place on September 26-27. The ESAC provides PATH with independent scientific opinions and recommendations for product development investments to be made
by PATH Diagnostics" G6PD program.  </t>
  </si>
  <si>
    <t>Hwang, Jimee</t>
  </si>
  <si>
    <t>08/17/2019 - 08/30/2019</t>
  </si>
  <si>
    <t>GABORONE, BOTSWANA</t>
  </si>
  <si>
    <t xml:space="preserve">To facilitate World Health Organization's training and launch of the STOP-Malaria pilot programme 
</t>
  </si>
  <si>
    <t>Bhattarai, Achuyt</t>
  </si>
  <si>
    <t xml:space="preserve">
To work with staff at the Notre Dame Center for Research Computing on mobile data collection forms for a study on spatial repellents.</t>
  </si>
  <si>
    <t>09/10/2019 - 09/14/2019</t>
  </si>
  <si>
    <t>STOP TB PARTNERSHIP</t>
  </si>
  <si>
    <t>Traveler will attend this consultation, which will bring together the TB REACH Secretariat, current members of the independent M&amp;E team, and newly recruited M&amp;E members to provide an introductory and instructional consultation for the new members. M&amp;E Reviewers are expected to complete quarterly reports for each project " including a Baseline Validation, Review Points, Quarterly Review Notes, one Site Project Visit and a Project Annual Report. This consultation will provide new reviewers with the opportunity to learn what expected from each report, how to best help grantees through struggles, and how to ensure grantee success</t>
  </si>
  <si>
    <t>Fukunaga, Rena</t>
  </si>
  <si>
    <t>05/19/2019 - 05/25/2019</t>
  </si>
  <si>
    <t>RTI INTERNATIONAL</t>
  </si>
  <si>
    <t>VETERINARY MED OFCR</t>
  </si>
  <si>
    <t>Traveler is an invited speaker for the MITS Surveillance Alliance Meeting 5/19-21/2019.  Traveler will then participate in the CHAMPS Leadership Meeting 5/21-25/2019.  All TDY is in Seattle, WA</t>
  </si>
  <si>
    <t>Blau, Dianna Mae</t>
  </si>
  <si>
    <t>06/23/2019 - 07/02/2019</t>
  </si>
  <si>
    <t>Public Health Analyst</t>
  </si>
  <si>
    <t xml:space="preserve"> WHO in partnership with Africa CDC, WAHO, and US CDC is jointly supporting member states of the African Region in establishing functional PHEOCs included in Incident Management Systems (IMS). A technical work group has been assembled to provide onsite training that is required to equip the entire PHEOC and IMS staff with skills required to equip the entire PHEOC and IMS staff with skills required in the EOC during response operations. CDC will help facilitate the training of PHEOC experts gathered from regional networks to teach competencies necessary for delivering onsite training and simulation exercises. </t>
  </si>
  <si>
    <t>Rosenfeld, Emily L</t>
  </si>
  <si>
    <t>05/29/2019 - 05/31/2019</t>
  </si>
  <si>
    <t>GEORGIA SOUTHERN UNIVERSITY</t>
  </si>
  <si>
    <t>RESEARCH MEDICAL OFF</t>
  </si>
  <si>
    <t>STATESBORO, GEORGIA</t>
  </si>
  <si>
    <t>To give a series of lectures on rickettsial diseases to students participating in a course on ticks and tick"borne diseases sponsored by Georgia Southern  university, in collaboration with the Southeastern Center of Excellence in Gainesville, Florida. Present on the Clinical and epidemiological characteristics of tickborne rickettsioses in the United States.</t>
  </si>
  <si>
    <t>PADDOCK, CHRISTOPHER Davis</t>
  </si>
  <si>
    <t>09/24/2019 - 09/28/2019</t>
  </si>
  <si>
    <t>IDEXX LABORATORIES INC</t>
  </si>
  <si>
    <t>PORTLAND, MAINE</t>
  </si>
  <si>
    <t xml:space="preserve">To  participate in the roundtable on Vector-Borne Diseases.  </t>
  </si>
  <si>
    <t>NICHOLSON, WILLIAM LANIER</t>
  </si>
  <si>
    <t>To provide multiple lectures on rickettsial diseases, their biology, ecology, detection, and management.</t>
  </si>
  <si>
    <t>05/29/2019 - 05/30/2019</t>
  </si>
  <si>
    <t>COLORADO INFECTIOUS DISEASES S</t>
  </si>
  <si>
    <t>AURORA, COLORADO</t>
  </si>
  <si>
    <t>Rescheduled speaking engagement for the 2019 Annual Colorado One Health and Zoonoses Conference. Original travel (4/11/19) canceled due to blizzard in Colorado. I am an invited speaker and will be giving a talk entitled "Q Fever" Human Health Implications". This talk will provide background and context for the larger discussion of Q fever outbreaks in Colorado.</t>
  </si>
  <si>
    <t>Cherry, Cara Cathleen</t>
  </si>
  <si>
    <t>04/10/2019 - 04/13/2019</t>
  </si>
  <si>
    <t xml:space="preserve">COLORADO DEPARTMENT OF PUBLIC </t>
  </si>
  <si>
    <t>I have been invited by the Colorado Department of Public Health to present on Q fever in humans at Presentation at Colorado Annual Zoonoses and One Health Conference. The Colorado Annual Zoonoses Conference brings public health and animal health professionals together to provide an excellent educational opportunity on zoonotic disease issues of mutual interest.</t>
  </si>
  <si>
    <t>09/20/2019 - 09/22/2019</t>
  </si>
  <si>
    <t>COLUMBIA UNIVERSITY MEDICAL CE</t>
  </si>
  <si>
    <t>Commissioned Corps</t>
  </si>
  <si>
    <t>Invited speaker on "Rickettsial diseases: Epidemiologic trends, clinical diagnosis and management" at conference Lyme &amp; Tick Borne Diseases: 20th Annual Scientific Update for Clinicians and Researchers.</t>
  </si>
  <si>
    <t>Armstrong, Paige Alexandra</t>
  </si>
  <si>
    <t>05/28/2019 - 06/01/2019</t>
  </si>
  <si>
    <t>SUPERVISORY QUARANT</t>
  </si>
  <si>
    <t>PANAMA CITY, PANAMA</t>
  </si>
  <si>
    <t>Invited to attend PAHO RELDA meeting, RELDA meeting will discuss arbovirus diagnostics and surveillance, laboratory training, entomologic molecular surveillance, and concurrent yellow fever status. This meeting is highly relevant to the Dengue Branch mission.</t>
  </si>
  <si>
    <t>WATERMAN, STEPHEN H</t>
  </si>
  <si>
    <t>Microbiologist</t>
  </si>
  <si>
    <t xml:space="preserve">To conduct training on molecular diagnostics of Zika virus using the Trioplex assay to support WHO Zika project in Asian region. Participating laboratorians from the national public health lab of Myanmar (Burma) will be trained.
</t>
  </si>
  <si>
    <t>Santiago, Gilberto A</t>
  </si>
  <si>
    <t>08/23/2019 - 08/31/2019</t>
  </si>
  <si>
    <t>MANILA, PHILIPPINES</t>
  </si>
  <si>
    <t>To conduct training on molecular diagnostics of Zika virus using the Trioplex assay to support WHO Zika project in Asian region. Participating laboratorians from the national public health labs in Philippines, Myanmar and Indonesia will be trained</t>
  </si>
  <si>
    <t>05/06/2019 - 05/07/2019</t>
  </si>
  <si>
    <t>MIAMI, FLORIDA</t>
  </si>
  <si>
    <t>I will be presenting on Dengue Epidemiology in the United States and implications for vaccine use at the 9th International Global Health Conference which will take place at The Intercontinental Hotel Miami, Florida from May 7-9 2019.</t>
  </si>
  <si>
    <t>PAZ BAILEY, GABRIELA</t>
  </si>
  <si>
    <t>09/09/2019 - 09/12/2019</t>
  </si>
  <si>
    <t>Present to the National Association of Clinical Technologists and the Latin American Congress of Clinical Biochemestry on Dengue Diagnostics. Give a presentation on the Diagnosis of Dengue Chikungunya and Zika.</t>
  </si>
  <si>
    <t>MUNOZ, JORGE L</t>
  </si>
  <si>
    <t>Participation at the Latin American Arbovirus Laboratory Network Meeting as the Coordinator of the Network and as a Speaker. Giving updates on the Diagnostic Assays for Dengue, Chikungunya and Zika</t>
  </si>
  <si>
    <t>Present on Analytics for arboviral disease surveillance and dengue dynamics in the FIU"PAHO Florida International University (FIU) - Pan American Health Organization (PAHO) Workshop on Arbovirus Prevention and Control at the 9th International Global Health Conference</t>
  </si>
  <si>
    <t>Johansson, Michael Alexander</t>
  </si>
  <si>
    <t>04/22/2019 - 04/26/2019</t>
  </si>
  <si>
    <t xml:space="preserve">THE INNOVATIVE VECTOR CONTROL </t>
  </si>
  <si>
    <t>General Health Science</t>
  </si>
  <si>
    <t xml:space="preserve">: To attend the IVCC/USAID Expert Advisory Committee meeting for the USAID Zika Grand Challenge. I am a sub group leader on this committee and have an active role in steering the vector control investments made by this group. </t>
  </si>
  <si>
    <t>Harris, Angela F</t>
  </si>
  <si>
    <t>09/01/2019 - 09/07/2019</t>
  </si>
  <si>
    <t>Research Entomologist</t>
  </si>
  <si>
    <t>MEDELLIN, COLOMBIA</t>
  </si>
  <si>
    <t>Participate in a PAHO Pan America Health Organization mission to conduct an independent evaluation of the Wolbachia World Mosquito Program. The main objectives are to provide a report on operational results, whether objectives were met, lessons learned, and how results should be disseminated.</t>
  </si>
  <si>
    <t>BARRERA, ROBERTO</t>
  </si>
  <si>
    <t>05/05/2019 - 05/20/2019</t>
  </si>
  <si>
    <t>UNIVERSITY OF TEXAS</t>
  </si>
  <si>
    <t>BAKU, AZERBAIJAN</t>
  </si>
  <si>
    <t>Defense Threat Reduction Agency (DTRA) supported project "Molecular epidemiology and Ecology of Yerrsinia species"</t>
  </si>
  <si>
    <t>KOSOY, MICHAEL Y</t>
  </si>
  <si>
    <t>06/22/2019 - 06/29/2019</t>
  </si>
  <si>
    <t xml:space="preserve">To attend as acting team lead for Arboviral Diseases Branch Diagnostic and Reference Laboratory the Eliminating Yellow Fever Epidemics Laboratory Technical Working Group meeting that is being organized by the World Health Organization ?see LOI? Attend and present as the chair of the Eliminating Yellow Fever Epidemic Risk Analysis Working Group organized by the World Health Organization. </t>
  </si>
  <si>
    <t>Staples, Jennifer E</t>
  </si>
  <si>
    <t>Attend as a technical advisor and the acting team lead for the Arbovirus Diagnostic and Reference Laboratory the Arbovirus Diagnosis Laboratory Network Annual Meeting. I will also present a talk during the meeting. Give a presentation on Evaluation of diagnostic test in house/ commercial kits.</t>
  </si>
  <si>
    <t>04/06/2019 - 04/13/2019</t>
  </si>
  <si>
    <t>As chair of the Risk Analysis Working Group and a subject matter expert in yellow fever, I have been asked to assist WHO staff in reviewing available yellow fever specific data and assist in planning the scope of work and next steps for the Risk Analysis Working Group of the Eliminate Yellow Fever Epidemics (EYE) Strategy.</t>
  </si>
  <si>
    <t>07/14/2019 - 07/20/2019</t>
  </si>
  <si>
    <t>Attend and participate in the Pan American Health Organization/World Health Organization Collaboration Centers Meeting</t>
  </si>
  <si>
    <t>Russell, Brandy J</t>
  </si>
  <si>
    <t>MOSCOW, IDAHO</t>
  </si>
  <si>
    <t>Attend and serve as instructor for Biology of Vector"Borne Diseases Course. Project: Powers"Virus in Vectors</t>
  </si>
  <si>
    <t>POWERS, ANN MARIE</t>
  </si>
  <si>
    <t>Rental Car</t>
  </si>
  <si>
    <t>05/05/2019 - 05/10/2019</t>
  </si>
  <si>
    <t>NEW ORLEANS MOSQUITO AND TERMI</t>
  </si>
  <si>
    <t>Teach insecticide resistance workshop at mosquito academy hosted by New Orleans Mosquito and Termite Control Board</t>
  </si>
  <si>
    <t>MCALLISTER, JANET CLARE</t>
  </si>
  <si>
    <t xml:space="preserve"> PAHO requested Encephalitis Training, Bogota, Colombia, May 20-24, 2019 </t>
  </si>
  <si>
    <t>Laven, Janeen</t>
  </si>
  <si>
    <t>08/05/2019 - 08/08/2019</t>
  </si>
  <si>
    <t>NORTHERN ARIZONA UNIVERSITY</t>
  </si>
  <si>
    <t>FLAGSTAFF, ARIZONA</t>
  </si>
  <si>
    <t>I was invited to participate in a One Health symposium in Flagstaff, AZ on August 6 and 7th, by the Translational Genomics Research Institute, in collaboration with Northern Arizona University. Give a presentation on Ecology of West Nile virus in Metropolitan Phoenix.</t>
  </si>
  <si>
    <t>KOMAR, NICHOLAS</t>
  </si>
  <si>
    <t>07/05/2019 - 07/10/2019</t>
  </si>
  <si>
    <t>UNIVERSITY OF PUERTO RICO</t>
  </si>
  <si>
    <t>[OTHER], PUERTO RICO</t>
  </si>
  <si>
    <t>Interact with University of Gurabo's Environmental Microbiology program, working with Professor Fred Schaffner and his graduate and undergraduate students to develop a surveillance project to detect zoonotic arboviruses in mosquitoes and birds.</t>
  </si>
  <si>
    <t>06/05/2019 - 06/09/2019</t>
  </si>
  <si>
    <t>Two presentations at International Society of Travel Medicine Conference.</t>
  </si>
  <si>
    <t>Hills, Susan</t>
  </si>
  <si>
    <t>Gregory, Christopher J</t>
  </si>
  <si>
    <t>06/24/2019 - 06/27/2019</t>
  </si>
  <si>
    <t>ROTTERDAM, NETHERLANDS</t>
  </si>
  <si>
    <t xml:space="preserve">Attend Laboratory Technical Working Group Meeting to support building powerful yellow fever laboratory diagnostic capacity, develop roadmap for effective solutions and quality control testing, promote importance of sustainable funding for yellow fever laboratory and surveillance activities and infrastructure </t>
  </si>
  <si>
    <t>07/19/2019 - 08/03/2019</t>
  </si>
  <si>
    <t>Biologist</t>
  </si>
  <si>
    <t>Facilitate and teach at the first of two consecutive international workshops for 14 countries on yellow fever diagnostics. CDC is organizing these workshops in collaboration with APHL and WHO. These activities will introduce a new CDC-developed diagnostic method to the African continent and is consistent with the mission of DVBD.</t>
  </si>
  <si>
    <t>Goodman, Christin H</t>
  </si>
  <si>
    <t>07/28/2019 - 08/03/2019</t>
  </si>
  <si>
    <t>CHILDRENS HOSPITAL</t>
  </si>
  <si>
    <t>VAIL, COLORADO</t>
  </si>
  <si>
    <t>Present and participate in vaccine panel at 37th annual conference on pediatric infectious diseases. Give a an update from the CDC Advisory Committee on Immunization Practices (ACIP)</t>
  </si>
  <si>
    <t>FISCHER, MARC AGULL</t>
  </si>
  <si>
    <t>04/14/2019 - 04/27/2019</t>
  </si>
  <si>
    <t>BANGALORE, INDIA</t>
  </si>
  <si>
    <t>Facilitate a workshop for Japanese encephalitis virus diagnosis for WHO Southeast Asia region. This workshop will serve approximately 30 participants, and is being held at the National Institute of Mental Health and Neuro Sciences NIMHANS in Bangalore, India.</t>
  </si>
  <si>
    <t>BASILE, ALISON J</t>
  </si>
  <si>
    <t>07/21/2019 - 07/26/2019</t>
  </si>
  <si>
    <t>SENIOR RESEARCH SCIE</t>
  </si>
  <si>
    <t>The management of vector-borne diseases raises many ethical issues, for which WHO"s Member States need guidance. Based on a scoping meeting in 2017, WHO started a process to develop a normative document to support countries in adequately addressing these ethical questions, for example with regards to human challenge studies, gene-drive technologies to alter vectors, and access to prevention and care. This international consultation will be the final meeting to agree on this process.</t>
  </si>
  <si>
    <t>ROSENBERG, RONALD M</t>
  </si>
  <si>
    <t>09/21/2019 - 09/22/2019</t>
  </si>
  <si>
    <t>ANIMAL TRANSPORTATION ASSOCIAT</t>
  </si>
  <si>
    <t>BETHESDA, MARYLAND</t>
  </si>
  <si>
    <t xml:space="preserve">To attend Association for Assessment and Accreditation of Laboratory Animal Care (AAALAC) International Council Meeting as a Council Member in preparation and meeting. </t>
  </si>
  <si>
    <t>POWELL, NATHANIEL</t>
  </si>
  <si>
    <t>05/17/2019 - 05/20/2019</t>
  </si>
  <si>
    <t>ASSESSMENT AND ACCREDITATION O</t>
  </si>
  <si>
    <t>COLORADO SPRINGS, COLORADO</t>
  </si>
  <si>
    <t xml:space="preserve">To attend Association for Assessment and Accreditation of Laboratory Animal Care (AAALAC) International Council Meeting as a Council Member in preparation and meeting. 
</t>
  </si>
  <si>
    <t>06/09/2019 - 06/13/2019</t>
  </si>
  <si>
    <t>HEALTH SCIENTIST (PU</t>
  </si>
  <si>
    <t xml:space="preserve">To meet with the Bloomberg Data for Health Partners Vital Strategies to discuss Phase 2 D2P work plans for the next two years and plan travel schedule. </t>
  </si>
  <si>
    <t>WASHINGTON, MICHAEL Leonard</t>
  </si>
  <si>
    <t>06/15/2019 - 06/23/2019</t>
  </si>
  <si>
    <t>To participate in the Zambian Data to Policy Forum, formally sponsored by Bloomberg Data for Health.</t>
  </si>
  <si>
    <t>WASHINGTON, MICHAEL L</t>
  </si>
  <si>
    <t>05/06/2019 - 05/09/2019</t>
  </si>
  <si>
    <t>NOSC NEW YORK CITY, NEW YORK</t>
  </si>
  <si>
    <t xml:space="preserve">To meet with all the Bloomberg Data for Health Partners to discuss Phase 2 work plans for the next two years. </t>
  </si>
  <si>
    <t>05/10/2019 - 05/20/2019</t>
  </si>
  <si>
    <t>To evaluate the Zambian lead D2P 2nd session</t>
  </si>
  <si>
    <t>04/19/2019 - 04/28/2019</t>
  </si>
  <si>
    <t>KIGALI, RWANDA</t>
  </si>
  <si>
    <t>To evaluate the progress of Bloomberg D2P projects and conduct the 2nd session of the D2P Workshop</t>
  </si>
  <si>
    <t>04/24/2019 - 04/25/2019</t>
  </si>
  <si>
    <t>VIRGINIA TECH</t>
  </si>
  <si>
    <t>Invited to speak at Virginia Tech's Urban Computing seminar which is attended by faculty and graduate students in the computer science department; to provide career advice for prospective postdocs in government; and to share general information about the Prevention Effectiveness Fellowship Program</t>
  </si>
  <si>
    <t>Kang, Gloria Jin</t>
  </si>
  <si>
    <t>05/19/2019 - 05/24/2019</t>
  </si>
  <si>
    <t>SUPV MEDICAL OFFICER</t>
  </si>
  <si>
    <t>To attend the Minimally Invasive Tissue Sampling (MITS) Surveillance Alliance Annual Meeting, This annual meeting of the MITS Surveillance Alliance will be important for sharing best practices, successes, challenges, novel findings, and different approaches being undertaken by MITS Alliance members and for defining how the Alliance members will work together and establishing a way forward health professional who work in or are preparing for work in the area of identification of arbovirus diseases</t>
  </si>
  <si>
    <t>ZAKI, SHERIF R</t>
  </si>
  <si>
    <t>04/21/2019 - 04/26/2019</t>
  </si>
  <si>
    <t xml:space="preserve">Technical assistance in conducting an assessment visit to the Department of Pathology at Kenyatta National Hospital in Nairobi, Kenya from April 22-26, 2019. The support of this activity will benefit the Minimally Invasive Tissue Sampling (MITS) Surveillance Alliance in expanding pathology-based mortality surveillance. The assessment visit will take place at Kenyatta National Hospital, Hospital Road, Upper Hill, Nairobi, Kenya 00202.
</t>
  </si>
  <si>
    <t>09/01/2019 - 09/09/2019</t>
  </si>
  <si>
    <t>NATIONAL CHENG KUNG UNIVERSITY</t>
  </si>
  <si>
    <t>MEDICAL OFFICER (RES</t>
  </si>
  <si>
    <t>[OTHER], TAIWAN</t>
  </si>
  <si>
    <t xml:space="preserve">Invited to attend and give talk at 15th Annual Conference on Countermeasures to Combat Infectious Diseases in Asia.
</t>
  </si>
  <si>
    <t>SHIEH, WUN-JU</t>
  </si>
  <si>
    <t>09/22/2019 - 09/27/2019</t>
  </si>
  <si>
    <t>ONE HEALTH CONFERENCE</t>
  </si>
  <si>
    <t>Invited to give talk at One Health International Conference held by National Yang-Ming University, Taiwan</t>
  </si>
  <si>
    <t>04/12/2019 - 04/20/2019</t>
  </si>
  <si>
    <t>ASIA AUSTRALASIA PULMONARY PAT</t>
  </si>
  <si>
    <t xml:space="preserve">Invited to give talks at 2019 Pulmonary Pathology Update International Symposium and to deliver a series of lectures at various academic institutes.
</t>
  </si>
  <si>
    <t>07/23/2019 - 08/03/2019</t>
  </si>
  <si>
    <t>HJF MEDICAL RESEARCH INTERNATI</t>
  </si>
  <si>
    <t xml:space="preserve">VETERINARY MED OFCR </t>
  </si>
  <si>
    <t xml:space="preserve">provide technical support to Pediatric Respiratory Etiology Surveillance Study (PRESS) II in Kenya </t>
  </si>
  <si>
    <t>Ritter, Jana M</t>
  </si>
  <si>
    <t xml:space="preserve">To provide training and Technical Assistance in conducting Minimally Invasive Tissue Sampling (MITS) Training of Trainings (ToT) Workshop at Kenyatta National Hospital in Nairobi Kenya from July 14- August 2- 2019. </t>
  </si>
  <si>
    <t>Brasil Martines, Roosecelis</t>
  </si>
  <si>
    <t>05/19/2019 - 05/21/2019</t>
  </si>
  <si>
    <t>To attend and participate in the 2nd Annual Minimally Invasive Tissue Sampling (MITS) Surveillance Alliance Annual Meeting, schedule to be held in Seattle, WA. on May 19-21, 2019.</t>
  </si>
  <si>
    <t>HUMANE SOCIETY INTERNATIONAL</t>
  </si>
  <si>
    <t>STAFF VETERINARY EP</t>
  </si>
  <si>
    <t>Traveler will be attending the Humane Society of the United States Animal Care Expo.</t>
  </si>
  <si>
    <t>Wallace, Ryan MacLaren</t>
  </si>
  <si>
    <t>09/17/2019 - 09/24/2019</t>
  </si>
  <si>
    <t>INTERNATIONAL ALLIANCE FOR BIO</t>
  </si>
  <si>
    <t>BANGKOK, THAILAND</t>
  </si>
  <si>
    <t xml:space="preserve"> meeting to review rabies case surveillance data and finalize analytic reviews. Rabies elimination meeting to devise strategies for canine rabies elimination in Thailand with global stakeholders </t>
  </si>
  <si>
    <t>Wallace, Ryan M</t>
  </si>
  <si>
    <t xml:space="preserve">Food and Agriculture Organization (FAO) is hosting a meeting to discuss development of Tripartite Zoonoses Operational Tools. Over the three day meeting a group of experts will discuss critical considerations for globally acknowledged tools that improve one-health surveillance capacity in developing countries. </t>
  </si>
  <si>
    <t>05/05/2019 - 05/09/2019</t>
  </si>
  <si>
    <t xml:space="preserve">Traveler will be attending the Infectious Diseases Society of America's Standards and Guidelines Committee and In-person meeting in Chicago, Illinois. </t>
  </si>
  <si>
    <t>Rao, Agam KUMARI</t>
  </si>
  <si>
    <t xml:space="preserve">Traveler will be participating in the 2019 In-Person Global Health Course and will be attending the United States Public Health Service Symposium. </t>
  </si>
  <si>
    <t>Petersen, Brett William</t>
  </si>
  <si>
    <t>06/07/2019 - 06/11/2019</t>
  </si>
  <si>
    <t>LONDON SCHOOL OF HYGIENE AND T</t>
  </si>
  <si>
    <t xml:space="preserve">Dr. Petersen will travel to London to participate in a stakeholder meeting on Orthopoxviruses, risk, epidemiology and vaccine response. </t>
  </si>
  <si>
    <t>Petersen, Brett W</t>
  </si>
  <si>
    <t>05/12/2019 - 05/14/2019</t>
  </si>
  <si>
    <t>INTERNATIONAL SOCIETY ON ANTIV</t>
  </si>
  <si>
    <t>Traveler will be presenting at the 32nd International Conference on Antiviral Research (ICAR).</t>
  </si>
  <si>
    <t>Olson, Victoria Ann</t>
  </si>
  <si>
    <t>09/15/2019 - 09/19/2019</t>
  </si>
  <si>
    <t>PORT-AU-PRINCE, HAITI</t>
  </si>
  <si>
    <t xml:space="preserve">Purpose: Conduct training with local personnel in the eradication of dog-mediated rabies. 
</t>
  </si>
  <si>
    <t>Bonwitt, Jesse H</t>
  </si>
  <si>
    <t>06/18/2019 - 06/22/2019</t>
  </si>
  <si>
    <t>COALITION FOR EPIDEMICS PREPAR</t>
  </si>
  <si>
    <t>Purpose: to present and participate in the upcoming workshop on: Biological Standards and Assays on Lassa, MERS and Nipah vaccine candidates, both for CEPI partners and other independent groups. This workshop aims to make vaccine developers aware of the efforts to start planning for feasibility studies and to think about how these standards could be incorporated into the landscape of various assays.</t>
  </si>
  <si>
    <t>SPIROPOULOU, CHRISTINA F</t>
  </si>
  <si>
    <t>06/02/2019 - 06/06/2019</t>
  </si>
  <si>
    <t>MEDICAL EPIDEMIOLOG</t>
  </si>
  <si>
    <t>Attend a guideline development meeting on evd and ebola</t>
  </si>
  <si>
    <t>Choi, Mary J</t>
  </si>
  <si>
    <t>05/28/2019 - 05/29/2019</t>
  </si>
  <si>
    <t>CONDE NAST ENTERTAINMENT LLC</t>
  </si>
  <si>
    <t>ECOLOGIST</t>
  </si>
  <si>
    <t xml:space="preserve">Traveler will provide video interview for Wired magazine. </t>
  </si>
  <si>
    <t>AMMAN, BRIAN RICHARD</t>
  </si>
  <si>
    <t>05/07/2019 - 05/12/2019</t>
  </si>
  <si>
    <t xml:space="preserve">ICAP Approved: Dr. Sejvar has been asked to serve as a commissioner in the Lancet One Health Commission. Commissioners will actively contribute to the design, implementation, writing and dissemination for maximum impact and relevance. </t>
  </si>
  <si>
    <t>SEJVAR, JAMES J</t>
  </si>
  <si>
    <t xml:space="preserve">ICAP Approved. Traveler will be attending the For the vaccine safety meeting "Neurological Adverse Events Following Immunization" in London, UK. </t>
  </si>
  <si>
    <t>07/06/2019 - 07/07/2019</t>
  </si>
  <si>
    <t>SUMMER SCIENCE PROGRAM INC</t>
  </si>
  <si>
    <t>Veterinary, Medical Officer</t>
  </si>
  <si>
    <t>TIPPECANOE COUNTY, INDIANA</t>
  </si>
  <si>
    <t>Traveler will speak with students at the Summer Science Program at Purdue University.</t>
  </si>
  <si>
    <t>MCQUISTON, JENNIFER Hensley</t>
  </si>
  <si>
    <t>05/04/2019 - 05/06/2019</t>
  </si>
  <si>
    <t>SAVANNAH, GEORGIA</t>
  </si>
  <si>
    <t xml:space="preserve">Traveler will be attending  the American Society of Microbiology Virology Symposium as an invited keynoted speaker. </t>
  </si>
  <si>
    <t>09/09/2019 - 09/11/2019</t>
  </si>
  <si>
    <t>THOMAS JEFFERSON UNIVERSITY HO</t>
  </si>
  <si>
    <t>Division Director</t>
  </si>
  <si>
    <t>Invited speaker and discussant at vaccine symposium in Philadelphia</t>
  </si>
  <si>
    <t>DAMON, INGER K</t>
  </si>
  <si>
    <t>06/02/2019 - 06/04/2019</t>
  </si>
  <si>
    <t xml:space="preserve">Part of the meeting is to develop oral and poster abstract sessions, assign abstract sessions to time slots, select abstract awardees, and address remaining programmatic issues. </t>
  </si>
  <si>
    <t>04/02/2019 - 04/06/2019</t>
  </si>
  <si>
    <t xml:space="preserve"> to participate in the CEPI Scientific Advisory Commeittee</t>
  </si>
  <si>
    <t>EUROPEAN CENTRE FOR DISEASE PR</t>
  </si>
  <si>
    <t>STOCKHOLM, SWEDEN</t>
  </si>
  <si>
    <t>Traveler will participate in experts meeting, contribute to developing common approach to estimate the burden of HAIs</t>
  </si>
  <si>
    <t>THOMPSON, NICOLA D</t>
  </si>
  <si>
    <t>APIC NEW MEXICO</t>
  </si>
  <si>
    <t xml:space="preserve">Traveler will serve as a panel chair member for a session entitled "The Role of the Healthcare Environment in Transmission of Pathogens" at annual conference. </t>
  </si>
  <si>
    <t>Reddy, Sujan Chollati</t>
  </si>
  <si>
    <t xml:space="preserve">Traveler will participate in experts meeting to discuss approaches for conversion of HAI prevalence to incidence. Participation in the meeting supports CDC"s mission by advancing important, ongoing collaborations with our TATFAR partners to combat antimicrobial resistance, developing methods to make the best use of our data, and informing our understanding of the international burden of healthcare-associated infections to drive prevention. </t>
  </si>
  <si>
    <t>Magill, Shelley S</t>
  </si>
  <si>
    <t>06/13/2019 - 06/14/2019</t>
  </si>
  <si>
    <t xml:space="preserve">ASSOCIATION FOR PROFESSIONALS </t>
  </si>
  <si>
    <t xml:space="preserve">Traveler will give an oral presentation entitled "Top Outbreaks of 2018 or HAI Outbreaks: CDC HAI Outbreak Responses" at the annual conference. </t>
  </si>
  <si>
    <t>Lucas, Todd Jefferson</t>
  </si>
  <si>
    <t>09/07/2019 - 09/13/2019</t>
  </si>
  <si>
    <t>INTERNATIONAL CONFERENCE ON PR</t>
  </si>
  <si>
    <t>Purpose: Traveler will participate in the Geneva IPC Think Tank to discuss the role of microbiome research with other subject matter experts. Traveler will give an oral presentation entitled "What is on the menu for the 2020 Decennial Conference?" at the International Conference on Prevention and Infection Control (ICPIC) conference.</t>
  </si>
  <si>
    <t>JERNIGAN, JOHN A</t>
  </si>
  <si>
    <t>06/14/2019 - 06/19/2019</t>
  </si>
  <si>
    <t>Lakshmi Panagiotakopoulos has been invited to present at Royal College of Obstetrics and Gynecology (RCOG) World Congress in London to speak at Gates funded session on maternal immunization</t>
  </si>
  <si>
    <t>Panagiotakopoulos, Lakshmi</t>
  </si>
  <si>
    <t xml:space="preserve">Frank will meet with global experts in vaccine safety and present on "Vaccine safety monitoring and concerns in the US". This group of experts will also consider some of the phenomena attributed to vaccination from a scientific point of view, to decide if the data are conclusive or if more studies should be done. </t>
  </si>
  <si>
    <t>DESTEFANO, FRANK</t>
  </si>
  <si>
    <t>NATIONAL FOUNDATION FOR INFECT</t>
  </si>
  <si>
    <t xml:space="preserve">  Dr. DeStefano has been invited to the 2019 NFID Annual Conference on Vaccinology Research (ACVR) April 3-5, 2019 in Baltimore, MD. Traveler will present on "Using Large Populations to Look for Links between Vaccines and Autoimmunity: Challenges and Benefits."</t>
  </si>
  <si>
    <t xml:space="preserve">APIC GREATER NEW YORK CHAPTER </t>
  </si>
  <si>
    <t xml:space="preserve">Invited as a guest speaker at the APIC conference, 2019 for oral presentation. </t>
  </si>
  <si>
    <t>Soe, Minn M</t>
  </si>
  <si>
    <t>ANTICOAGULATION FORUM INC</t>
  </si>
  <si>
    <t>FORT LAUDERDALE, FLORIDA</t>
  </si>
  <si>
    <t>15th National Conference on Anticoagulation Therapy, hosted by the Anticoagulation Forum and held on April 11-13, 2019 in Fort Lauderdale, Florida to speak on the HHS National Action Plan for Adverse Drug Event Prevention</t>
  </si>
  <si>
    <t>Moulder, Nadine Shehab</t>
  </si>
  <si>
    <t>RESEARCH MATHEMATICA</t>
  </si>
  <si>
    <t xml:space="preserve"> APIC 2019 Conference- Traveler will be presenting in two session.</t>
  </si>
  <si>
    <t>EDWARDS, JONATHAN REED</t>
  </si>
  <si>
    <t xml:space="preserve">The purpose of this trip is to present on statistical methods titled "NHSN Measures: Learning Risk Adjustment and Assessing Prevention Impact" on Thursday, April 25,2019 as part of the SHEA/CDC Course held within the SHEA Spring Meeting in Boston, MA during April 24-26 2019  </t>
  </si>
  <si>
    <t>To present "CDC HAI Prevalence To Incidence Conversion" at an Expert Meeting on Prevalence to Incidence Conversion (TATFAR) held at the European Centre For Disease Prevention and Control in Stockholm, Sweden.</t>
  </si>
  <si>
    <t>EDWARDS, JONATHAN R</t>
  </si>
  <si>
    <t xml:space="preserve">To attend the SHEA 2019 Conference to present on the analysis of healthcare-associated infection data, and use of national risk-adjusted measures for prevention of healthcare-associated infections, to discuss surveillance and reporting of HAIs at the hospital, state, and national levels, and to learn about current practices in hospital epidemiology, infection prevention, and antimicrobial resistance. </t>
  </si>
  <si>
    <t>Dudeck, Margaret Anne</t>
  </si>
  <si>
    <t>An oral presentation at the national APIC meeting which will demonstrate users how to use the NHSN Internal Validation toolkit to conduct facility-specific data validation. Topic of the presentation: "How Good is Your Data? How to Use the NHSN Internal Validation Toolkit."</t>
  </si>
  <si>
    <t>Bagchi, Suparna</t>
  </si>
  <si>
    <t>09/26/2019 - 09/28/2019</t>
  </si>
  <si>
    <t>SAINT EDWARDS UNIVERSITY</t>
  </si>
  <si>
    <t xml:space="preserve">M. Walters traveling to St. Edward's University Lucian Symposium on Antimicrobial Resistance. Will share CDC's work to control emerging resistance with scientific and public health professionals. </t>
  </si>
  <si>
    <t>Walters, Maroya Spalding</t>
  </si>
  <si>
    <t xml:space="preserve">M. Walters invited to present at the Society for Healthcare Epidemiology of America (SHEA) 2019 Spring Conference to share updated AR information. </t>
  </si>
  <si>
    <t>THE SOCIETY FOR HEALTHCARE EPI</t>
  </si>
  <si>
    <t xml:space="preserve">N. Stone invited to present on the national landscape of infection prevention in post-acute and long-term care for the SHEA Spring meeting in Boston, 4/24-4/26/19. Participation in this meeting promotes CDC/DHQP priorities for strengthening infection prevention practices in nursing homes to an key partner audience of infection preventionists and healthcare epidemiologists. </t>
  </si>
  <si>
    <t>Stone, Nimalie DeSilva</t>
  </si>
  <si>
    <t>04/01/2019 - 04/02/2019</t>
  </si>
  <si>
    <t>AMERICAN HEALTH CARE ASSOCIATI</t>
  </si>
  <si>
    <t>N. Stone invited to a strategic planning meeting by a critical organizational nursing home partner, the American Healthcare Association (AHCA) to discuss how CDC/DHQP priorities such as infection prevention and antibiotic stewardship align with their 2019-2020 quality improvement activities.</t>
  </si>
  <si>
    <t>Physician</t>
  </si>
  <si>
    <t>BLOOMINGTON, ILLINOIS</t>
  </si>
  <si>
    <t xml:space="preserve">E. Soda to present on multi-drug resistant organisms in long-term care for an IL Department of Public Health Preparedness Summit in Bloomington Normal, IL, June 24-25,2019.  </t>
  </si>
  <si>
    <t>Soda, Elizabeth Anne</t>
  </si>
  <si>
    <t>04/03/2019 - 04/03/2019</t>
  </si>
  <si>
    <t>FLORIDA HOSPITAL ASSOCIATION</t>
  </si>
  <si>
    <t xml:space="preserve">G. Raczniak invited by the Florida Hospital Association (FHA) to give presentation on Clostridium Difficile Infection (CDI) at Holy Cross Hospital. </t>
  </si>
  <si>
    <t>Raczniak, Gregory Aaron</t>
  </si>
  <si>
    <t>Epidemilogist</t>
  </si>
  <si>
    <t xml:space="preserve">J. Perz invited to present and moderate at 2019 SHEA conference in Boston, MA, 4/23-26. 
      </t>
  </si>
  <si>
    <t>PERZ, JOSEPH FRANK</t>
  </si>
  <si>
    <t>09/26/2019 - 09/27/2019</t>
  </si>
  <si>
    <t>NATIONAL ASSOCIATION OF CHILDR</t>
  </si>
  <si>
    <t xml:space="preserve">P. Patel attending the Standardizing Care Outcomes in Pediatric End Stage Renal Disease (SCOPE) workshop to deliver a presentation on a peritonitis outbreak investigation and discuss recent activities of the Making Dialysis Safer for Patients Coalition. </t>
  </si>
  <si>
    <t>PATEL, PRITI R</t>
  </si>
  <si>
    <t>04/23/2019 - 04/25/2019</t>
  </si>
  <si>
    <t xml:space="preserve">P. Patel to Attend SHEA conference to deliver oral presentation, increase awareness of resources and strategies for HAI prevention in dialysis settings, and learn about application of HF and systems approaches in healthcare. </t>
  </si>
  <si>
    <t xml:space="preserve">B. Ostrowsky invited to give oral presentation at the Society of Healthcare Epidemiology of America (SHEA) 2019 Conference entitled Science Guiding Prevention. Conference is designed to help provide medical professionals learn about current topics in healthcare epidemiology. </t>
  </si>
  <si>
    <t>Ostrowsky, Belinda Elaine</t>
  </si>
  <si>
    <t>Nurse IP/Health Scientist</t>
  </si>
  <si>
    <t xml:space="preserve">A. Ogundimu invited to speak at APIC"s 46th Annual Educational Conference, Jun 13, 2019 in Phil., PA.
</t>
  </si>
  <si>
    <t>Ogundimu, Abimbola</t>
  </si>
  <si>
    <t>A. Ogundimu to attend the APIC Annual Conference Committee Kick-Off Meeting in Arlington, VA, 4/11-4/13/19.</t>
  </si>
  <si>
    <t>05/08/2019 - 05/09/2019</t>
  </si>
  <si>
    <t>MAD ID</t>
  </si>
  <si>
    <t>Pharmacist</t>
  </si>
  <si>
    <t xml:space="preserve">M. Neuhauser invited to provide lecture at Making a Difference in Infectious Diseases (MAD-ID) Annual Meeting on "Antibiotic Use Reporting and SAAR, Current Status and What to Expect" and lead break-out session on "The AMR Challenge:' How to Meet the Challenge at your Institutions". </t>
  </si>
  <si>
    <t>Neuhauser, Melinda Margaret</t>
  </si>
  <si>
    <t>04/08/2019 - 04/09/2019</t>
  </si>
  <si>
    <t>STATE OF MICHIGAN</t>
  </si>
  <si>
    <t>GRAND RAPIDS, MICHIGAN</t>
  </si>
  <si>
    <t xml:space="preserve">K. Jacobs Slifka invited to speak at Michigan Legislative and Regulatory Affairs joint provider survey training (JPST) on Infection Prevention and Control. </t>
  </si>
  <si>
    <t>Jacobs Slifka, Kara Melissa</t>
  </si>
  <si>
    <t xml:space="preserve">Dr. Lauri Hicks has been invited to participate as an invited speaker at the 10th Annual Pediatric Antimicrobial Stewardship Conference from May 30-31, 2019 in St. Louis, Missouri.  </t>
  </si>
  <si>
    <t>Hicks, Lauri ANN</t>
  </si>
  <si>
    <t>04/30/2019 - 05/01/2019</t>
  </si>
  <si>
    <t xml:space="preserve">L. Hicks to attend the ACP (American College of Physicians Services) Clinical Guidelines Committee meeting to contribute as a committee member. This is a subject matter expert panel in which CDC participates to provide guidance toward decisions. </t>
  </si>
  <si>
    <t xml:space="preserve">L. Hicks invited to speak at the Society for Healthcare Epidemiology of America (SHEA) 2019 Spring Conference on Science Guiding Prevention. </t>
  </si>
  <si>
    <t>09/03/2019 - 09/04/2019</t>
  </si>
  <si>
    <t xml:space="preserve">L.Hicks to Philadelphia, PA for ACP Clinical Guidelines Committee Meeting, September 3-4, 2019. </t>
  </si>
  <si>
    <t>Hicks, Lauri A</t>
  </si>
  <si>
    <t xml:space="preserve">K. Hartnett is an EIS Officer attending the Association for Professionals in Infection Control and Epidemiology (APIC) Conference in  Philadelphia, PA, 6/12-6/14/19 to give a talk on CDC's responses to healthcare-associated infections. </t>
  </si>
  <si>
    <t>Hartnett, Kathleen Chapman</t>
  </si>
  <si>
    <t>COMAGINE HEALTH ESRD NETWORK 1</t>
  </si>
  <si>
    <t>DES MOINES, WASHINGTON</t>
  </si>
  <si>
    <t xml:space="preserve">N. Gualandi attending the End Stage Renal Disease Network 16th Annual Quality Conference to discuss current developments in the field of dialysis. this program includes many topics that support CDC's mission of preventing infections in dialysis patients. </t>
  </si>
  <si>
    <t>Gualandi, Nicole</t>
  </si>
  <si>
    <t>06/11/2019 - 06/15/2019</t>
  </si>
  <si>
    <t xml:space="preserve">N. Gualandi to attend APIC conference, June 11-14, 2019.  She will be presenting at the conference and is also the CDC liaison to the APIC annual conference committee. </t>
  </si>
  <si>
    <t>09/09/2019 - 09/10/2019</t>
  </si>
  <si>
    <t>THE CITY OF LUBBOCK HEALTH DEP</t>
  </si>
  <si>
    <t>Non FTE Travel Only</t>
  </si>
  <si>
    <t>LUBBOCK, TEXAS</t>
  </si>
  <si>
    <t>J. Glowicz invited to Lubbock Antibiotic Stewardship and Infection Control Symposium, 9/9-9/10/19 for Oral presentation.</t>
  </si>
  <si>
    <t>Glowicz, Janet Marie</t>
  </si>
  <si>
    <t>ref</t>
  </si>
  <si>
    <t xml:space="preserve">I. Benowitz invited to present at the Association for Professionals in Infection Control and Epidemiology (APIC) 2019 Annual Conference about medical device investigations in healthcare facilities titled "Medical Device Investigations: Federal Partner Perspectives". </t>
  </si>
  <si>
    <t>BENOWITZ, ISAAC</t>
  </si>
  <si>
    <t>The Association for Professionals in Infection Control and Epidemiology APIC 2019 Annual Conference. Invited to give oral presentation; "The Role of the Environment in Transmission of Healthcare Associated Infections".</t>
  </si>
  <si>
    <t>ROSE, LAURA Jean</t>
  </si>
  <si>
    <t>08/01/2019 - 08/07/2019</t>
  </si>
  <si>
    <t>ZHEJIANG UNIVERSITY OF TECHNOL</t>
  </si>
  <si>
    <t>Branch Chief</t>
  </si>
  <si>
    <t>HANGZHOU, CHINA</t>
  </si>
  <si>
    <t>Invited and sponsored speaker for 4th International Symposium of Food Science and Human Wellness during August 3rd- 4th, 2019 in Hangzhou, Zhejiang, China</t>
  </si>
  <si>
    <t>ELKINS, CHRISTOPHER A</t>
  </si>
  <si>
    <t>06/20/2019 - 06/24/2019</t>
  </si>
  <si>
    <t xml:space="preserve">Participation will allow me to present an invited seminar entitled "Targeting carbapenemase-producing Enterobacteriaceae in healthcare sink traps" and describe Biofilm Lab research agenda pertaining to antimicrobial resistance in healthcare environments. </t>
  </si>
  <si>
    <t>DONLAN, RODNEY Martin</t>
  </si>
  <si>
    <t>04/02/2019 - 04/02/2019</t>
  </si>
  <si>
    <t>GEORGETOWN UNIVERSITY</t>
  </si>
  <si>
    <t>MED OFCR (PREV MED P</t>
  </si>
  <si>
    <t xml:space="preserve">Dr. Michael McNeil has been invited to present a seminar on "Vaccine Safety Data Bases" to the graduate student course MICB-801 (Global Infectious Diseases) at Georgetown University Medical Center, April 2, 2019.   </t>
  </si>
  <si>
    <t>MCNEIL, MICHAEL Max</t>
  </si>
  <si>
    <t>09/19/2019 - 09/20/2019</t>
  </si>
  <si>
    <t>TEMECULA, CALIFORNIA</t>
  </si>
  <si>
    <t xml:space="preserve">To attend Association for Professionals in Infection Control and Epidemiology APIC Inland Empire and San Diego Imperial Chapter Hosted Fall Conference and speak on global epidemiology and infectious disease. </t>
  </si>
  <si>
    <t>Wilson, Kathryn</t>
  </si>
  <si>
    <t xml:space="preserve">Present at the Association for Professionals in Infection Control and Epidemiology, INC. (APIC) 2019 Conference. Will be presenting "Surgical Site Infection Monitoring and Prevention in Low- and Middle-income Settings" on Friday, June 14, 2019. </t>
  </si>
  <si>
    <t>Westercamp, Matthew Dwayne</t>
  </si>
  <si>
    <t>09/07/2019 - 09/14/2019</t>
  </si>
  <si>
    <t>MCI GROUP</t>
  </si>
  <si>
    <t>Participate in World Health Organization - Infection Prevention and Control Think Tank Meeting and attend the C 2019 Conference</t>
  </si>
  <si>
    <t>Westercamp, Matthew D</t>
  </si>
  <si>
    <t xml:space="preserve">Present at the Association for Professionals in Infection Control and Epidemiology, INC. (APIC) 2019 Conference. Will be presenting "IPC Tools and Training Approaches in Low-and Middle-Income Countries" on Friday, June 14, 2019. </t>
  </si>
  <si>
    <t>Weiss, Jamine S</t>
  </si>
  <si>
    <t>Commissioned Corps Officer</t>
  </si>
  <si>
    <t>Invited for a talk at a national conference for infection preventionists.  The topic is 'Water-associated outbreaks and facility water management plans'.  It helps the division build and maintain relationships with professionals in the healthcare field.</t>
  </si>
  <si>
    <t>Stuckey, Matthew John</t>
  </si>
  <si>
    <t>04/17/2019 - 04/18/2019</t>
  </si>
  <si>
    <t>APIC UTAH 312</t>
  </si>
  <si>
    <t>UTAH COUNTY, UTAH</t>
  </si>
  <si>
    <t xml:space="preserve">Traveler requested to speak on new technologies in disinfection &amp; sterilization. </t>
  </si>
  <si>
    <t>06/21/2019 - 06/23/2019</t>
  </si>
  <si>
    <t>Traveler is going to the ASM Microbe meeting to speak on antibiotic use and resistance. IC</t>
  </si>
  <si>
    <t>SRINIVASAN, ARJUN</t>
  </si>
  <si>
    <t>08/21/2019 - 08/24/2019</t>
  </si>
  <si>
    <t>COLOMBIAN CONFERENCE ON INFECT</t>
  </si>
  <si>
    <t>CARTAGENA, COLOMBIA</t>
  </si>
  <si>
    <t>I will speak at the Colombian congress of infectious diseases on CDC work to prevent healthcare associated infections and antibiotic resistance</t>
  </si>
  <si>
    <t>BUSAN, KOREA, SOUTH</t>
  </si>
  <si>
    <t xml:space="preserve"> I will speak at the 4th International Interscience Conference on Infection and Chemotherapy/12th International Symposium on Antimicrobial Agents and Resistance </t>
  </si>
  <si>
    <t>05/30/2019 - 05/31/2019</t>
  </si>
  <si>
    <t>UNIVERSITY OF NEBRASKA</t>
  </si>
  <si>
    <t>OMAHA, NEBRASKA</t>
  </si>
  <si>
    <t xml:space="preserve">Traveler will be discussing Antimicrobial Assessment and Promotion Program with the University of Nebraska Medical Center. </t>
  </si>
  <si>
    <t>05/16/2019 - 05/16/2019</t>
  </si>
  <si>
    <t>VALIANT HEALTH QUALITY SOLUTIO</t>
  </si>
  <si>
    <t>INDIANAPOLIS, INDIANA</t>
  </si>
  <si>
    <t xml:space="preserve">Traveler is meeting with Critical Access Hospitals to discuss Antimicrobial Resistance. </t>
  </si>
  <si>
    <t>05/13/2019 - 05/14/2019</t>
  </si>
  <si>
    <t>HEALTHCARE EXECUTIVES LEADERSH</t>
  </si>
  <si>
    <t xml:space="preserve">Traveler is going to effectively communicate about Antimicrobial Resistance with the National Healthcare Executive Forum. </t>
  </si>
  <si>
    <t>05/04/2019 - 05/05/2019</t>
  </si>
  <si>
    <t xml:space="preserve">INFECTIOUS DISEASE SOCIETY OF </t>
  </si>
  <si>
    <t>SAN JUAN &amp; NAV RES STA, PUERTO RICO</t>
  </si>
  <si>
    <t xml:space="preserve">Traveler is meeting with the Infectious Diseases Society of Puerto Rico to discuss what is new with Antibiotic Resistance. </t>
  </si>
  <si>
    <t xml:space="preserve"> Conference invited speaker, Title of presentation: Approach to Outbreak Investigations and Case Study</t>
  </si>
  <si>
    <t>04/05/2019 - 04/07/2019</t>
  </si>
  <si>
    <t>FORT MYERS, FLORIDA</t>
  </si>
  <si>
    <t xml:space="preserve">Infectious Disease of America Meeting
</t>
  </si>
  <si>
    <t>SOCIEDAD DE INVESTIGACION CIEN</t>
  </si>
  <si>
    <t>[OTHER], ARGENTINA</t>
  </si>
  <si>
    <t xml:space="preserve">Purpose: I will speak at the Argentinian national infectious disease society meeting on antibiotic use and resistance </t>
  </si>
  <si>
    <t xml:space="preserve">Will present at Society of Healthcare Epidemiology of America 2019 (SHEA2019) conference - "Antibiotic Stewardship in Low and Middle Income Countries (LMICs)". Conference will be held in Boston, MA April 24 - 26, 2019. </t>
  </si>
  <si>
    <t>Smith, Rachel Mann</t>
  </si>
  <si>
    <t>09/08/2019 - 09/14/2019</t>
  </si>
  <si>
    <t xml:space="preserve">To present at the International Conference on Infection Prevention and Control in Geneva, Switzerland </t>
  </si>
  <si>
    <t>Smith, Rachel M</t>
  </si>
  <si>
    <t>[OTHER], SWITZERLAND</t>
  </si>
  <si>
    <t>The Scientific Advisory Board of the 5th International Conference on Prevention and Infection Control (ICPIC), has invited Dr. McDonald to actively participate as speaker to this fifth edition and deliver the lecture: Control of Clostridium difficile - can we do better?</t>
  </si>
  <si>
    <t>MCDONALD, LAWRENCE C</t>
  </si>
  <si>
    <t>09/16/2019 - 09/21/2019</t>
  </si>
  <si>
    <t>ICF CONSULTING GROUP, INC.</t>
  </si>
  <si>
    <t>Medical Officer CCS</t>
  </si>
  <si>
    <t>[OTHER], PORTUGAL</t>
  </si>
  <si>
    <t xml:space="preserve">The Board of Directors of ICCBBA has invited Dr. Jones to participate in the Forum 25 meeting and provide a lecture on the topic of " "Practice and Challenges of vigilance and surveillance of MPHO in the US". We would like you to address the following objectives: " Discuss the current scope of CDC activities relating to MPHO in the US and a (very) brief summary of the efforts in blood, tissues, cells and organs. " Discuss gaps and areas that could use added attention and the degree of perceived benefit. What is the challenge of globalization of healthcare and transport of MPHO across borders? " Consider what global good practice improvements or standards could impact US donation and utilization of MPHO. </t>
  </si>
  <si>
    <t>Jones, Jefferson M</t>
  </si>
  <si>
    <t>3 presentations at the Organization for Safety, Asepsis, and Prevention (OSAP) annual meeting: on 5/29, 5/31, and 6/1.</t>
  </si>
  <si>
    <t>FAGAN, RYAN PATRICK</t>
  </si>
  <si>
    <t>05/28/2019 - 06/02/2019</t>
  </si>
  <si>
    <t xml:space="preserve">There are four purposes for this conference and training opportunity at 2019 Organization for Safety, Asepsis and Prevention (OSAP) Annual Conference: (1) learn about dental infection control, (2) present "Environmental Infection Control", (3) present "Aerosols in Dentistry", and (4) participate in OSAP conference committee member meetings. </t>
  </si>
  <si>
    <t>CHRISTENSEN, BRYAN EDWARD</t>
  </si>
  <si>
    <t>There are three purposes for this conference and training opportunity. 1. Give invited oral presentation in "Worries with Water" session; 2. Give oral presentation "Bioaerosol Dispersion from Heater-Cooler Devices during Simulated Cardiac Surgery: A Controlled Intervention Study "; and 3. Complete "SHEA/CDC Training Certificate Course in Antibiotic Stewardship".</t>
  </si>
  <si>
    <t>04/24/2019 - 04/24/2019</t>
  </si>
  <si>
    <t xml:space="preserve">Giving a speech ate the Society for Healthcare Epidemiology of America (SHEA)  on Infection Control which supports CDC (DHQP)  mission to improve heathcare quality
</t>
  </si>
  <si>
    <t>BELL, MICHAEL Ray</t>
  </si>
  <si>
    <t>05/26/2019 - 05/28/2019</t>
  </si>
  <si>
    <t>QUEBEC, CANADA</t>
  </si>
  <si>
    <t xml:space="preserve">To do a talk on Global Health Care Quality; a Public Health Perspective A brief overview of current and anticipated challenges and potential solutions in outbreak settings and for routine care delivery in resource-limited settings. Will also be doing a talk on US Vaccine Safety; CDC's monitoring and assessment systems. </t>
  </si>
  <si>
    <t>BELL, MICHAEL R</t>
  </si>
  <si>
    <t>05/09/2019 - 05/10/2019</t>
  </si>
  <si>
    <t xml:space="preserve">Speech on PHS Increased Risk Donors as a Transplant Grand Rounds speaker at Columbia University/New York-Presbyterian Hospital.
 </t>
  </si>
  <si>
    <t>Basavaraju, Sridhar Venkata</t>
  </si>
  <si>
    <t>06/11/2019 - 06/13/2019</t>
  </si>
  <si>
    <t>SUPV RESEARCH MICROB</t>
  </si>
  <si>
    <t>Invited speaker to discuss investigations of outbreak investigations in healthcare facilities associated with premise plumbing and Infection prevention measures through effective water management.  Also to meet with other infection Preventionists to exchange knowledge and share Divisional Goals</t>
  </si>
  <si>
    <t>ARDUINO, MATTHEW J</t>
  </si>
  <si>
    <t>AMERICAN COLLEGE HEALTH ASSOCI</t>
  </si>
  <si>
    <t>EIS FELLOW</t>
  </si>
  <si>
    <t xml:space="preserve">Attend as an invited speaker and present 'Illnesses Acquired by US Student Travelers' at the American College Health Association Conference, 5/29-31, Denver, CO. </t>
  </si>
  <si>
    <t>Walker, Allison Taylor</t>
  </si>
  <si>
    <t>05/13/2019 - 05/15/2019</t>
  </si>
  <si>
    <t xml:space="preserve">Present at the Dept. of Medicine Global Health Pathway Program's Live Global Health Course, 5/13-15, Minn. MN. </t>
  </si>
  <si>
    <t>07/21/2019 - 07/22/2019</t>
  </si>
  <si>
    <t>OCHSNER HEALTH SYSTEM</t>
  </si>
  <si>
    <t xml:space="preserve">Attend the Ochsner Global Health Conference to present GeoSentinel data collection, data quality control, analyses and publications, 7/21-22, New Orleans. </t>
  </si>
  <si>
    <t>Angelo, Kristina Marie</t>
  </si>
  <si>
    <t xml:space="preserve">Attend and present as an invited speaker at the American College Health Association Conference, 5/29-31, Denver, CO. </t>
  </si>
  <si>
    <t>05/13/2019 - 05/16/2019</t>
  </si>
  <si>
    <t xml:space="preserve">Traveler was invited to speak at the University of Minnesota Global Health Course. Traveler will also attend and conduct a malaria cooperative agreement meeting.  </t>
  </si>
  <si>
    <t>05/16/2019 - 05/21/2019</t>
  </si>
  <si>
    <t xml:space="preserve">Participate in the 2019 In-Person Global Health Course offered by the University of Minnesota to share expertise on One Health issues (rabies/cross border issues), 5/16-21. </t>
  </si>
  <si>
    <t>Medley, Alexandra Marie</t>
  </si>
  <si>
    <t>Attendance at a 3 day workshop at FAO HQ, titled "Steering Group Expert Consultation for the Tripartite Zoonoses Guide Operational Tool Development: Surveillance and Information Sharing."</t>
  </si>
  <si>
    <t>Medley, Alexandra M</t>
  </si>
  <si>
    <t xml:space="preserve">Attending WHO meeting on guidance development around travel and trade restrictions as invited technical expert to serve on the Guidance Development Group. </t>
  </si>
  <si>
    <t>MARANO, NINA</t>
  </si>
  <si>
    <t>06/16/2019 - 06/18/2019</t>
  </si>
  <si>
    <t xml:space="preserve">
The Traveler will participate as a voting member for the Expert Panel on Quality Management Systems as the Government Representative.
</t>
  </si>
  <si>
    <t>KUEHL, DEBRA B</t>
  </si>
  <si>
    <t>09/14/2019 - 09/21/2019</t>
  </si>
  <si>
    <t>To represent DBD leadership in this consultation with multiple stakeholders to plan the global meningitis initiative and DBD's contribution to it.  To engage with CDC country office and MOH on surveillance and laboratory capacity building, and to establish plans for DBD technical support.</t>
  </si>
  <si>
    <t>FOX, KIMBERLEY K</t>
  </si>
  <si>
    <t>09/09/2019 - 09/15/2019</t>
  </si>
  <si>
    <t>LEAD RESEARCH MICROB</t>
  </si>
  <si>
    <t>COPENHAGEN, DENMARK</t>
  </si>
  <si>
    <t>Invited keynote speaker at the annual meeting of the European Society of Clinical Virology. Traveler will present the latest data on norovirus diagnostics, genotyping and cell culture and how these methods are being used for state of the art US and international surveillance of norovirus</t>
  </si>
  <si>
    <t>VINJE, JAN</t>
  </si>
  <si>
    <t>04/22/2019 - 04/27/2019</t>
  </si>
  <si>
    <t>EUROPEAN EXPERT ON ROTAVIRUS V</t>
  </si>
  <si>
    <t>RIGA, LATVIA</t>
  </si>
  <si>
    <t>Dr. Payne will attend the 6th European Expert Meeting on Rotavirus Vaccination in Riga, Latvia scheduled April 23-26 2019, and will be presenting "US experience with rotavirus vaccination", and will meet with international collaborators on European rotavirus vaccine evaluations.</t>
  </si>
  <si>
    <t>PAYNE, DANIEL C</t>
  </si>
  <si>
    <t>Taxi</t>
  </si>
  <si>
    <t>08/26/2019 - 09/03/2019</t>
  </si>
  <si>
    <t>LEAD MEDICAL OFFICER</t>
  </si>
  <si>
    <t>To provide technical assistance to the Gavi Alliance on rotavirus vaccine evaluations.</t>
  </si>
  <si>
    <t>PARASHAR, UMESH D</t>
  </si>
  <si>
    <t>09/11/2019 - 09/17/2019</t>
  </si>
  <si>
    <t>[OTHER], BURMA</t>
  </si>
  <si>
    <t>To provide technical assistance for rotavirus vaccine evaluations and to present at Asian vaccine conference.</t>
  </si>
  <si>
    <t>JOHANNESBURG, SOUTH AFRICA</t>
  </si>
  <si>
    <t xml:space="preserve">To attend and present on rotavirus vaccines at the African rotavirus symposium </t>
  </si>
  <si>
    <t>To present at the Advanced Vaccinology Course</t>
  </si>
  <si>
    <t>04/21/2019 - 04/25/2019</t>
  </si>
  <si>
    <t>To participate and present on safety of rotavirus vaccines at the European rotavirus symposium</t>
  </si>
  <si>
    <t>06/17/2019 - 06/21/2019</t>
  </si>
  <si>
    <t>Attend a technical meeting on non-replicating rotavirus vaccine, organized by PATH</t>
  </si>
  <si>
    <t>JIANG, BAOMING</t>
  </si>
  <si>
    <t>HONOLULU, HAWAII</t>
  </si>
  <si>
    <t>APHL CaliciNet Annual User Meeting
Presentation: Norovirus Epidemiology - National Perspective</t>
  </si>
  <si>
    <t>HALL, ARON Jacob</t>
  </si>
  <si>
    <t>05/08/2019 - 05/11/2019</t>
  </si>
  <si>
    <t>MINISTRY OF HEALTH AND WELFARE</t>
  </si>
  <si>
    <t>SEOUL, KOREA, SOUTH</t>
  </si>
  <si>
    <t>Provide invited presentation at the international symposium on Prevention and Control of Foodborne Viruses.</t>
  </si>
  <si>
    <t>HALL, ARON J</t>
  </si>
  <si>
    <t>07/20/2019 - 08/11/2019</t>
  </si>
  <si>
    <t>SEFAKO MAKGATHO HEALTH SCIENCE</t>
  </si>
  <si>
    <t>BLOEMFONTEIN, SOUTH AFRICA</t>
  </si>
  <si>
    <t>Attend and Present Rotavirus genotyping data at the 12th African Rotavirus Symposium in Johannesburg, South Africa</t>
  </si>
  <si>
    <t>Esona, Mathew Dioh</t>
  </si>
  <si>
    <t>05/18/2019 - 05/28/2019</t>
  </si>
  <si>
    <t>Attend and present at annual CaliciNet user meeting</t>
  </si>
  <si>
    <t>Barclay, Leslie M</t>
  </si>
  <si>
    <t>05/03/2019 - 05/05/2019</t>
  </si>
  <si>
    <t xml:space="preserve">Sponsored travel. Presenting at the Puerto Rico Infectious Diseases Society Meeting. Presentation: Acute Flaccid Myelitis: A United States National Perspective 
</t>
  </si>
  <si>
    <t>Routh, Janell Aline</t>
  </si>
  <si>
    <t>COLOMBO, SRI LANKA</t>
  </si>
  <si>
    <t>To review progress towards measles elimination and rubella/CRS control in Sri Lanka and (in Nepal) progress in Bangladesh, and (in Nepal) to attend the World Health Organization"s (WHO) regional commission on this subjects. Traveler is a commission member.</t>
  </si>
  <si>
    <t>ICENOGLE, JOSEPH P</t>
  </si>
  <si>
    <t>04/29/2019 - 05/03/2019</t>
  </si>
  <si>
    <t>THE NATIONAL CENTER FOR VICTIM</t>
  </si>
  <si>
    <t>RIYADH, SAUDI ARABIA</t>
  </si>
  <si>
    <t>To provide technical assistance from CDC for assessment of MERS-CoV surveillance and testing.</t>
  </si>
  <si>
    <t>Watson, John T</t>
  </si>
  <si>
    <t>04/15/2019 - 04/16/2019</t>
  </si>
  <si>
    <t>Research Microbiologist</t>
  </si>
  <si>
    <t>Technical Assistance to the University of Pittsburgh Graduate School of Public Health, Pittsburgh, PA</t>
  </si>
  <si>
    <t>Thornburg, Natalie Jean</t>
  </si>
  <si>
    <t>UNIVERSITY OF WASHINGTON</t>
  </si>
  <si>
    <t>MED OFC (PUB HEALTH)</t>
  </si>
  <si>
    <t>Sponsored Travel to Seattle Washington.to continue ongoing project with affiliated partners at the University of Washington supporting HPV and HPV Vaccines.</t>
  </si>
  <si>
    <t>MARKOWITZ, LAURI E</t>
  </si>
  <si>
    <t xml:space="preserve">Purpose: To attend a meeting on Vaccine Safety </t>
  </si>
  <si>
    <t>06/19/2019 - 06/22/2019</t>
  </si>
  <si>
    <t xml:space="preserve">To attend a CEPI workshop on biologic standards for MERS-CoV </t>
  </si>
  <si>
    <t>GERBER, SUSAN I</t>
  </si>
  <si>
    <t>07/21/2019 - 07/28/2019</t>
  </si>
  <si>
    <t>Purpose: The reason for travel is to attend the Fluids and Health 2019 conference, and present lectures on influenza virus transmission and laboratory risk assessments. It is important to have CDC representation at this international forum that brings together experts in the fields of fluid dynamics and infectious diseases. Information will be shared among scientist with the purpose of addressing critical knowledge gaps to help improve public health worldwide.</t>
  </si>
  <si>
    <t>MAINES, TARONNA R</t>
  </si>
  <si>
    <t>05/09/2019 - 05/11/2019</t>
  </si>
  <si>
    <t>VIRGINIA POLYTECHNIC INSTITUTE</t>
  </si>
  <si>
    <t>Traveler is giving an invited presentation at a workshop in Arlington, Virginia</t>
  </si>
  <si>
    <t>Belser, Jessica A</t>
  </si>
  <si>
    <t>08/26/2019 - 09/02/2019</t>
  </si>
  <si>
    <t>SINGAPORE, SINGAPORE</t>
  </si>
  <si>
    <t>Purpose: Conference - Traveler will attend Options conference to give a presentation titled "Do Influenza Vaccines Attenuate the Severity of Breakthrough Infections?"</t>
  </si>
  <si>
    <t>Thompson, Mark G</t>
  </si>
  <si>
    <t>I will be presenting on assessing influenza severity at the Options Control of Influenza Conference in Singapore</t>
  </si>
  <si>
    <t>Reed, Carrie</t>
  </si>
  <si>
    <t xml:space="preserve"> Presenting global hospitalization efforts at the options control of influenza conference </t>
  </si>
  <si>
    <t>Iuliano, Angela D</t>
  </si>
  <si>
    <t>06/23/2019 - 06/28/2019</t>
  </si>
  <si>
    <t xml:space="preserve">To discuss the WHO project of Burden of Influenza Disease (BoD), Partnership Contribution (PC) of the Pandemic Influenza Preparedness (PIP) Framework, which aims to narrow the knowledge gap in understanding the burden of influenza disease. In recent years, an increased number of countries estimated national influenza disease burden, contributing important knowledge to the general understanding of influenza BoD worldwide. At country, regional and global level, disease burden estimates play a crucial role in informing decisions about influenza prevention and control programs. We will begin discussions on completing more components of the disease burden pyramid as well as to discuss how burden data may be used to inform policy for influenza prevention and control in countries. </t>
  </si>
  <si>
    <t>WHO consultation on influenza burden</t>
  </si>
  <si>
    <t>Garg, Shikha</t>
  </si>
  <si>
    <t>09/17/2019 - 09/18/2019</t>
  </si>
  <si>
    <t>AMERICAN LUNG ASSOCIATION OF T</t>
  </si>
  <si>
    <t>HARTFORD, CONNECTICUT</t>
  </si>
  <si>
    <t>Invited presentation on Influenza at Connecticut Immunization Coalition's Annual Influenza Update</t>
  </si>
  <si>
    <t>FLANNERY, BRENDAN L</t>
  </si>
  <si>
    <t>09/04/2019 - 09/09/2019</t>
  </si>
  <si>
    <t>Research Epidemiologist</t>
  </si>
  <si>
    <t>BILBAO, SPAIN</t>
  </si>
  <si>
    <t xml:space="preserve">Invited speaker at European Society of Clinical Microbiology and Infectious Diseases (ESCMID) conference
</t>
  </si>
  <si>
    <t>Ferdinands, Jill M</t>
  </si>
  <si>
    <t>06/10/2019 - 06/15/2019</t>
  </si>
  <si>
    <t xml:space="preserve">Present "Forecasting influenza in the United States" at an CDC influenza meeting </t>
  </si>
  <si>
    <t>Biggerstaff, Matthew S</t>
  </si>
  <si>
    <t>05/10/2019 - 05/19/2019</t>
  </si>
  <si>
    <t>RIO DE JANEIRO, BRAZIL</t>
  </si>
  <si>
    <t xml:space="preserve">ICAP Approved_ (Partial sponsored travel; see LOI and addtl attachments)"*As the lead of the Influenza Genomics Team, Dr. Barnes has been invited to facilitate/moderate and provide technical and scientific expertise in the 'Influenza Virus Genetic Sequencing International Training Course', to be held at the Oswaldo Cruz Foundation (FIOCRUZ) in Rio de Janeiro. </t>
  </si>
  <si>
    <t>Wilson, Malania M</t>
  </si>
  <si>
    <t>05/11/2019 - 05/18/2019</t>
  </si>
  <si>
    <t xml:space="preserve">Purpose: As the lead for the genomics analysis activity Dr. Kondor has been invited to facilitate and provide technical and scientific expertise in the Influenza Virus Genetic Sequencing International Training Course to be held at the Oswaldo Cruz Foundation (FIOCRUZ) in Rio de Janeiro, Brasil, from 13 to 17 May 2019. </t>
  </si>
  <si>
    <t>Kondor, Rebecca J</t>
  </si>
  <si>
    <t>08/25/2019 - 09/02/2019</t>
  </si>
  <si>
    <t>The 10th Options for the Control of Influenza is the premier event held by the International Society for Influenza and other Respiratory Virus Diseases (isirv) and remains the largest international conference exclusively dedicated to influenza prevention, control and treatment, including seasonal and pandemic preparedness. This meeting will improve both the individual and organizational performance with the sharing of research with international scientists, agencies and public health officials.</t>
  </si>
  <si>
    <t>Gubareva, Larisa V</t>
  </si>
  <si>
    <t>04/29/2019 - 05/04/2019</t>
  </si>
  <si>
    <t xml:space="preserve">PMO approved - WHO Invitee: Who Global Influenza Programme (GIP) developed a Tool for Influenza Pandemic Risk Assessment (TIPRA) in collaboration with the WHO Collaborating Centre for Surveillance, Epidemiology and Control of Influenza at the Centers for Disease Control and prevention (CDC) Atlanta. The meeting aims to improve the overall influenza preparedness process through revising the current TIPRA to assist ongoing assessment of risks associated with influenza viruses with pandemic potential. </t>
  </si>
  <si>
    <t>Davis, Charles T</t>
  </si>
  <si>
    <t>09/27/2019 - 09/29/2019</t>
  </si>
  <si>
    <t>OBERLIN COLLEGE</t>
  </si>
  <si>
    <t>OBERLIN, OHIO</t>
  </si>
  <si>
    <t xml:space="preserve">Traveler is an invited speaker to speak about public health and global health careers at Oberlin College, Oberlin, Ohio during September 27-28. Oberlin College is partially sponsoring the travel in-kind (round-trip economy class airfare, hotel lodging, meals). Traveler will also meet with faculty and students regarding planning for integration of a focus on public health into the college curriculum. </t>
  </si>
  <si>
    <t>UYEKI, TIMOTHY MITSUO</t>
  </si>
  <si>
    <t>06/19/2019 - 06/23/2019</t>
  </si>
  <si>
    <t xml:space="preserve">2019 American Society of Microbiology conference in San Francisco, CA June 19-23, 2019.  Dr. Uyeki has been invited to participate in ASM Microbe 2019 as a speaker on "Zoonotic Influenza: Human Infections with Novel Influenza A Viruses of Animal Origin". </t>
  </si>
  <si>
    <t>04/28/2019 - 04/30/2019</t>
  </si>
  <si>
    <t>CEDARSSINAI MEDICAL CENTER</t>
  </si>
  <si>
    <t>LOS ANGELES, CALIFORNIA</t>
  </si>
  <si>
    <t xml:space="preserve">Dr. Timothy Uyeki has been invited to give a presentation on emerging respiratory virus threats, including novel influenza A virus infections at Cedars-Sinai Medical Center in Los Angles, CA April 28-30, 2019. </t>
  </si>
  <si>
    <t>08/21/2019 - 09/03/2019</t>
  </si>
  <si>
    <t>The traveler will participate in technical meetings on influenza projects in Thailand and Southeast Asia at the animal-human interface with CDC and Thailand colleagues in Bangkok, Thailand.</t>
  </si>
  <si>
    <t>UYEKI, TIMOTHY M</t>
  </si>
  <si>
    <t>07/16/2019 - 07/27/2019</t>
  </si>
  <si>
    <t xml:space="preserve">Assist WHO HQ GIP team in developing indicator database. WHO GIP team has requested assistance in development of an indicator database to track performance indicators for country offices. The development of the database will assist the EPB group track performance of cooperative agreement partners and reduce duplication of effort. </t>
  </si>
  <si>
    <t>Kennedy, Pamela J</t>
  </si>
  <si>
    <t>08/27/2019 - 08/30/2019</t>
  </si>
  <si>
    <t>[OTHER], VIETNAM</t>
  </si>
  <si>
    <t xml:space="preserve">Purpose: TECHNICAL MEETING - To meet with officials in the Ministry of Health and IVAC concerning support to Vietnam's influenza vaccine program 
</t>
  </si>
  <si>
    <t>BRESEE, JOSEPH S</t>
  </si>
  <si>
    <t>TECHNICALLY MEETING: To attend, as Chairperson, the WHO meeting on disease burden estimation for Influenza.</t>
  </si>
  <si>
    <t xml:space="preserve">*As the lead of the Influenza Genomics Team, Dr. Barnes has been invited to facilitate/moderate and provide technical and scientific expertise in the 'Influenza Virus Genetic Sequencing International Training Course', to be held at the Oswaldo Cruz Foundation (FIOCRUZ) in Rio de Janeiro. </t>
  </si>
  <si>
    <t>Barnes, John R</t>
  </si>
  <si>
    <t>09/23/2019 - 09/26/2019</t>
  </si>
  <si>
    <t>MONTANA DEPT. OF PUBLIC HEALTH</t>
  </si>
  <si>
    <t>BILLINGS, MONTANA</t>
  </si>
  <si>
    <t xml:space="preserve">The traveler will provide technical assistance to the clinics on improving their coverage rates for immunization in the pediatric and adolescent age groups. ICAP exempt and this is Sponsored Travel. </t>
  </si>
  <si>
    <t>PARRY, CAROLYN Ann</t>
  </si>
  <si>
    <t>BUTTE, MONTANA</t>
  </si>
  <si>
    <t xml:space="preserve">The traveler will present on Vaccines, the Diseases they Prevent, and the Importance of Maintaining High Coverage Rates. The traveler will also provide technical assistance to clinic personnel on schedules for vaccines, reasons for maintaining and increasing coverage rates in a clinic and respond to questions. </t>
  </si>
  <si>
    <t>I will present on vaccines, the diseases they prevent, and the importance of maintaining high coverage rates. I will provide technical assistance to clinic personnel on schedules for vaccines, reasons for maintaining and increasing coverage rates in a clinic, and respond to questions. I</t>
  </si>
  <si>
    <t>07/25/2019 - 07/26/2019</t>
  </si>
  <si>
    <t>AMERICAN ACADEMY OF PEDIATRICS</t>
  </si>
  <si>
    <t>LEAD HEALTH COMMUNICATIONS SPECIALIST</t>
  </si>
  <si>
    <t>ITASCA, ILLINOIS</t>
  </si>
  <si>
    <t xml:space="preserve">Invited speaker to present on Vaccines Cause Adults "Public Health Effects of Non-Vaccination and Dealing with Outbreaks. </t>
  </si>
  <si>
    <t>Rodriguez, Leslie</t>
  </si>
  <si>
    <t>SOCIETY FOR PUBLIC HEALTH EDUC</t>
  </si>
  <si>
    <t>Traveler will be representing CDC on panel on vaccine hesitancy and the role of social media</t>
  </si>
  <si>
    <t>MARSHALL, MAUREEN Speicher</t>
  </si>
  <si>
    <t>Dr. Mahon will be giving a talk on the public health workforce and on vaccine development in emergencies, as part of their Department of Epidemiology seminar series.</t>
  </si>
  <si>
    <t>Mahon, Barbara Elder</t>
  </si>
  <si>
    <t>04/03/2019 - 04/05/2019</t>
  </si>
  <si>
    <t>BALTIMORE (CITY), MARYLAND</t>
  </si>
  <si>
    <t xml:space="preserve">Dr. Mahon is a member of the executive committee that plans and implements this meeting on vaccine research. Dr. Mahon will be moderation a session on career development in vaccinology. Dr. Mahon will also be attending the 2019 Albert B. Sabin Gold Medal Award Ceremony, recognizing Carol Baker"s career. Dr. Baker is a leading expert on group B Streptococcus and is a long-time collaborator with DBD. Also, it is an important relationship-building event, as many leaders from the vaccine-preventable disease community will be attending. </t>
  </si>
  <si>
    <t>06/15/2019 - 06/18/2019</t>
  </si>
  <si>
    <t xml:space="preserve">
CLSI Meeting:The Traveler will be attending The CSLI Antimicrobial susceptibility testing subcommittee meeting as a voting member of the committee, and chair of the Antimicrobial Susceptibility Testing Methods Application and Interpretation workgroup, as part of my approved official duties. 
</t>
  </si>
  <si>
    <t>LIMBAGO, BRANDI M</t>
  </si>
  <si>
    <t xml:space="preserve">
The Traveler will participate as a voting member for the Expert Panel on Quality Management Systems as the Government Representative.
</t>
  </si>
  <si>
    <t>INNOVATIVE MEDICINES INITIATIV</t>
  </si>
  <si>
    <t>BRUSSELS, BELGIUM</t>
  </si>
  <si>
    <t xml:space="preserve">Dr. Susan Goldstein has been invited to assist in the Innovative Medicines Initiative 2 VSV EBOPLUS Project Review. The Innovative Medicines Initiative Organization, is sponsoring(In-Kind) her trip;The Organization is covering the cost of lodging September 22nd-25th, 2019 (2 nights) and Airfare; no Meals or Ground Transportation will be provided. The Traveler is leaving on Sunday September 22nd, 2019 and will arrive on Monday September 23rd, 2019. The Meeting is Tuesday September 24th, 2019 and she will return back to Atlanta, GA on September 24th. </t>
  </si>
  <si>
    <t>GOLDSTEIN, SUSAN T</t>
  </si>
  <si>
    <t>Traveler will provide technical assistance at the Meeting of the African Regional Commission for Certification of Poliomyelitis Eradication in Dakar, Senegal from April 6-12, 2019.</t>
  </si>
  <si>
    <t>Pallansch, Mark A</t>
  </si>
  <si>
    <t>07/21/2019 - 07/23/2019</t>
  </si>
  <si>
    <t>GATES VENTURES LLC</t>
  </si>
  <si>
    <t>KIRKLAND, WASHINGTON</t>
  </si>
  <si>
    <t>TECHNICAL MEETING: Dr. Daniel Jernigan to Kirkland, WA to attend the Seattle Flu Study Advisory Meeting</t>
  </si>
  <si>
    <t>JERNIGAN, DANIEL Bruce</t>
  </si>
  <si>
    <t>05/14/2019 - 05/16/2019</t>
  </si>
  <si>
    <t>UNIVERSITY OF FLORIDA</t>
  </si>
  <si>
    <t>ARLINGTON COUNTY, VIRGINIA</t>
  </si>
  <si>
    <t>Dr. Jernigan will participate in the (5/14) Government Matters (Sammies) Interviews,  (5/15)give Opening Remarks at the Crimson Contagion, and Federal Interagency Seminar, and (5/16) give the special presentation at the University of Florida Dept of Pediatrics Grand Rounds</t>
  </si>
  <si>
    <t>Dr. Daniel Jernigan traveling to Baltimore, MD to attend The Annual Conference on Vaccinology Research (ACVR). This conference provides high-quality, current reports of scientific progress and best practices featured in both invited presentations and submitted oral abstracts and posters. CDC will benefit by gaining insight on topics to include:Behavioral Science &amp; Vaccine Hesitancy, Epidemiology &amp; Burden of Vaccine-Preventable Diseases, New &amp; Emerging Vaccines,Novel Methods in Disease Detection &amp; Diagnosis,
Vaccine Policy, Programs, &amp; Practice, Vaccine Production, Testing, &amp; Delivery Technologies,and Vaccine Safety &amp; Monitoring.</t>
  </si>
  <si>
    <t xml:space="preserve">Purpose: TECHNICAL MEETING: Dr. Jernigan will participate as a Temporary Adviser, at the World Health Organization Meeting on Better Global Tools. The purpose of this meeting is to review the product landscape and pipeline for influenza prevention, control and treatment. </t>
  </si>
  <si>
    <t>JERNIGAN, DANIEL B</t>
  </si>
  <si>
    <t>08/04/2019 - 08/08/2019</t>
  </si>
  <si>
    <t>Traveler will meet with local in-country partners to discuss the final data from the Improving Understanding Drowning in Africa project. The group will discuss the key data findings, plans to communicate critical messages to local stakeholders, and opportunities for prevention</t>
  </si>
  <si>
    <t>BALLESTEROS, MICHAEL F</t>
  </si>
  <si>
    <t>07/18/2019 - 07/20/2019</t>
  </si>
  <si>
    <t>AMERICAN MEDICAL INFORMATICS A</t>
  </si>
  <si>
    <t>Amendment to add Sponsoring organization. Juliet Haarbauer-Krupa serves as the Senior Health Scientist on the TBI Team for the Division of Unintentional Injury Prevention and will attend the ASHA Connects Conference as an invited speaker to present on Traumatic Brain Injury in Children.</t>
  </si>
  <si>
    <t>Haarbauer Krupa, Juliet K</t>
  </si>
  <si>
    <t>05/01/2019 - 05/04/2019</t>
  </si>
  <si>
    <t>TRANSITIONAL LEARNING CENTER A</t>
  </si>
  <si>
    <t>GALVESTON, TEXAS</t>
  </si>
  <si>
    <t>Travel has been invited by sponsoring organization Transitional Learning Center. Dr. Haarbauer serves as the Senior Health Scientist for the Division of Unintentional Injury Prevention and will attend the Galveston Brain Injury Conference  to serve as a subject matter expert on TBI from May 1-May 4, 2018. Traveler is one of the leaders and organizers of the conference this year on the topic of TBI in Children. The meeting is structured from the recently released Report to Congress on the Management of TBI in Children, a report lead by the traveler.</t>
  </si>
  <si>
    <t>08/26/2019 - 08/28/2019</t>
  </si>
  <si>
    <t>Applied Epidemiologist</t>
  </si>
  <si>
    <t xml:space="preserve">Sasha Mital serves as the Health Scientist for the Division of Unintentional Injury Prevention and will attend the National Forum on Overdose Fatality Review to present on OD ACCT, the toolkit developed through partnership with Bloomberg Philanthropies, on August 27-28, 2019. </t>
  </si>
  <si>
    <t>Mital, Sasha</t>
  </si>
  <si>
    <t>NEWARK, NEW JERSEY</t>
  </si>
  <si>
    <t xml:space="preserve">
Sasha Mital serves as a Health Scientist for Public Health and Public Safety Partnerships in the Division of Unintentional Injury Prevention and will attend a meeting to observe and review the Ocean County Overdose Fatality Review on July 22, 2019. </t>
  </si>
  <si>
    <t>06/23/2019 - 06/24/2019</t>
  </si>
  <si>
    <t xml:space="preserve">SPONSORED TRAVEL: Sasha Mital serves as a Health Scientist for Public Health and Public Safety Partnerships in the Division of Unintentional Injury Prevention and will attend a meeting for Bloomberg Philanthropies' opioid initiative to conduct and in-depth review of the planned program on June 24, 2019.  </t>
  </si>
  <si>
    <t>07/26/2019 - 07/28/2019</t>
  </si>
  <si>
    <t>Behavioral Scientist</t>
  </si>
  <si>
    <t>Dana Waltzman serves as a Behavioral Scientist for the Division of Unintentional Injury Prevention and will attend the 2019 AAN Sports Concussion Conference to present "Sensors and Football: Evaluating Tackling in youth, 2017" on July 27, 2019.</t>
  </si>
  <si>
    <t>Waltzman, Dana</t>
  </si>
  <si>
    <t xml:space="preserve">Jill Daugherty serves as the Health Scientist for the Division of Unintentional Injury Prevention and will attend the 2019 AAN Sports Concussion Conference to present "Self-reported concussions from playing a sport and or being physically active among high school students, 2017" on July 27, 2019.  </t>
  </si>
  <si>
    <t>Daugherty, Jill Devoe</t>
  </si>
  <si>
    <t>08/03/2019 - 08/09/2019</t>
  </si>
  <si>
    <t>Traveler Serves as the Deputy ADS for the Division of Unintentional Injury Prevention and will conduct a meeting for the CDC Foundation/Bloomberg drowning project in Kampala, Uganda on August 5-8. The purpose will be to meet with partners at Makerere University to review data/results from Phase 2 data collection and finalize plans for data analysis and dissemination. Why is critical to attend, CDC Foundation has funding from Bloomberg foundation to support drowning work in Uganda. Dr. Parker is the primary point of contact for this project in NCIPC will join the visit in order to provide technical assistance on project analysis and dissemination plans.</t>
  </si>
  <si>
    <t>Parker, Erin M</t>
  </si>
  <si>
    <t>04/05/2019 - 04/12/2019</t>
  </si>
  <si>
    <t>BLOOMBERG FAMILY FOUNDATION</t>
  </si>
  <si>
    <t>DHAKA, BANGLADESH</t>
  </si>
  <si>
    <t xml:space="preserve"> Traveler serves as Deputy ADS for DUIP and CDC lead for the CDC Foundation/Bloomberg Philanthropies Drowning project in Uganda and will travel to Dhaka, Bangladesh for the 2019 Bloomberg Philanthropies drowning prevention partners meeting from April 8-10, 2019. Why it critical to attend, CDC Foundation has funding from Bloomberg foundation to support drowning work in Uganda. Dr. Parker is the lead for this project in NCIPC and will join the visit in order to represent CDC at the partners meeting. </t>
  </si>
  <si>
    <t xml:space="preserve">Society for Prevention Research 27th Annual Meeting:  I plan to submit abstracts for a conference presentation. These presentations will allow for the dissemination of prevention-related findings that stem from CDC-funded data collection efforts.
</t>
  </si>
  <si>
    <t>KLEVENS, JOANNE</t>
  </si>
  <si>
    <t>07/14/2019 - 07/23/2019</t>
  </si>
  <si>
    <t>TOGETHER FOR GIRLS</t>
  </si>
  <si>
    <t xml:space="preserve">Andres Villaveces will travel with Francisco Palomeque to participate in the Data to Action Workshop for Colombia and the coordination of the National Action plan on VAC for the country. </t>
  </si>
  <si>
    <t>Villaveces, Andres</t>
  </si>
  <si>
    <t>SAN SALVADOR, EL SALVADOR</t>
  </si>
  <si>
    <t>Dr. Andres Villaveces will travel to San Salvador, El Salvador to present the core findings of the Final report of the Violence Against Children Survey in El Salvador in its official launch. This event will be hosted by the Minister of Justice and Public Security of El Salvador and will also include Several UN organizations, Together for Girls and key stakeholders in the country of El Salvador.</t>
  </si>
  <si>
    <t>05/07/2019 - 05/09/2019</t>
  </si>
  <si>
    <t>UNITED NATIONS FOUNDATION</t>
  </si>
  <si>
    <t>TEGUCIGALPA, HONDURAS</t>
  </si>
  <si>
    <t>Dr. Andres Villaveces will travel to Honduras to present the core findings of the Final report of the Violence Against Children Survey in Honduras in its official launch. This event will be hosted by the President of Honduras and will also include Several UN organizations, Together for Girls and key stakeholdres in the country of Honduras</t>
  </si>
  <si>
    <t>07/14/2019 - 07/19/2019</t>
  </si>
  <si>
    <t>Research Chemist</t>
  </si>
  <si>
    <t>Palomeque Rodriguez, Francisco S</t>
  </si>
  <si>
    <t>09/13/2019 - 09/19/2019</t>
  </si>
  <si>
    <t>MUSCAT, OMAN</t>
  </si>
  <si>
    <t xml:space="preserve">Dr. Massetti has been invited to participate in capacity-building activities and deliver a workshop in Oman on INSPIRE: Seven Strategies to End Violence Against Children. The workshop is being planned and convened by ISPCAN, the World Health Organization, and the Global Partnership to End Violence Against Children. With a goal of accelerating action on preventing and responding to violence against children globally. This will be achieved by developing practitioner capacity for the implementation of evidence-based strategies and interventions (as outlined in the INSPIRE package) for the prevention of and response to violence against children. </t>
  </si>
  <si>
    <t>Massetti, Greta M</t>
  </si>
  <si>
    <t>08/25/2019 - 08/30/2019</t>
  </si>
  <si>
    <t>Health Communication Specialist</t>
  </si>
  <si>
    <t>TIGARD, OREGON</t>
  </si>
  <si>
    <t xml:space="preserve">Traveler has been invited to attend the National Clinical and Community Based Services Conference. Traveler will facilitate Caring for the Person First Two Spirit and lesbian gay bisexual transgender and queer Health. The traveler is being sponsored by the Northwest Portland Area Indian Health Board. </t>
  </si>
  <si>
    <t>Thomas, Morgan Hunter</t>
  </si>
  <si>
    <t>ARNOLD VENTURES</t>
  </si>
  <si>
    <t>I  have been invited to participate on a panel sponsored by the Arnold Ventures Foundation (part of the Laura and John Arnold Foundation).  The organization has asked me to describe the Cardiff model.</t>
  </si>
  <si>
    <t>SIMON, THOMAS R</t>
  </si>
  <si>
    <t>04/06/2019 - 04/07/2019</t>
  </si>
  <si>
    <t>Ray Harmon</t>
  </si>
  <si>
    <t xml:space="preserve">Dr. James Mercy has been invited to be the keynote presenter at the upcoming Helfer Society Annual Meeting. Dr. Mercy will be presenting on the topics,  The Centers for Disease Control and  Adverse Childhood Experiences  ACEs/Toxic Stress and Violence Prevention in International Settings.
</t>
  </si>
  <si>
    <t>MERCY, JAMES A</t>
  </si>
  <si>
    <t xml:space="preserve"> Amer Public Health Assoc Science Board Mtg - sponsored travel by APHA Participation by CDC staff enhances collaboration between the organizations and allows CDC to provide scientific expertise and input to APHA.</t>
  </si>
  <si>
    <t>Crosby, Alexander E</t>
  </si>
  <si>
    <t>04/01/2019 - 04/01/2019</t>
  </si>
  <si>
    <t>ASSOCIATION FOR PREVENTION TEA</t>
  </si>
  <si>
    <t xml:space="preserve">Division of Violence Prevention staff will be presenting and participating at the Association for Prevention Teaching and Research meeting that will address the prevention of suicidal behavior for leading health promotion and prevention research professionals and students. Collaboration with partners such as the preventions and health promotion officials is a critical element in getting their input and strategically addressing the problem of suicidal behavior.  </t>
  </si>
  <si>
    <t>Registration</t>
  </si>
  <si>
    <t>04/07/2019 - 04/11/2019</t>
  </si>
  <si>
    <t>MARTINSBURG, WEST VIRGINIA</t>
  </si>
  <si>
    <t xml:space="preserve">Dr. Melissa Merrick will give the opening keynote at the 2019 Child Abuse and Neglect Prevention Conference on April 8, 2019 in Richmond, VA. The sponsor is providing airfare in-kind on April 7 from Atlanta to Richmond and Amtrak rail fare on April 9 to Washington DC; lodging April 7-8; meals both days; registration fee of $45.00 is waived; ground transportation to/from the Richmond Airport to hotel. POC: hayley@mathewsconsultingllc.com and swestphal@familiesforwardva.org. Traveler will then be traveling with Dr. Rita Noonan and Dr. Grant Baldwin to the Martinsburg Initiative. This meeting will help establish CDC's role in developing and replicating community-based efforts to address/prevent Adverse Childhood Experiences (ACEs) as a long-term prevention strategy to combat opioid overdose. Traveler will meet with key stakeholders and work on the program logic model and evaluation criteria.  </t>
  </si>
  <si>
    <t>Merrick, Melissa Teresa</t>
  </si>
  <si>
    <t>08/02/2019 - 08/02/2019</t>
  </si>
  <si>
    <t>AMERICAN VETERINARY MEDICAL AS</t>
  </si>
  <si>
    <t>Medical Officer MD MPH</t>
  </si>
  <si>
    <t xml:space="preserve">Traveler is an invited speaker at the American Veterinary Medical Association annual national meeting.  He will be speaking on "A One Health Approach to Addressing the Opioid Epidemic: The Opioid Overdose Epidemic and Veterinarians: Strategies for Safe Prescribing and Harm Reduction".  </t>
  </si>
  <si>
    <t>Krishnasamy, Vikram Perumal</t>
  </si>
  <si>
    <t>07/19/2019 - 07/19/2019</t>
  </si>
  <si>
    <t>NBC UNIVERSAL LLC</t>
  </si>
  <si>
    <t>Division Director of Science Data Polic</t>
  </si>
  <si>
    <t xml:space="preserve">Dr. Chris Jones will be sponsored to travel to New York, NY on July 19 for an in-person interview with NBC News.  </t>
  </si>
  <si>
    <t>Jones, Christopher McCall</t>
  </si>
  <si>
    <t xml:space="preserve"> I have been invited to attend a review board meeting; specifically, I have been invited to serve on the External Advisory Board of the NIHR Health Protection Research Unit in Health Impact of Environmental Hazards, held jointly between King"s College London and Imperial College London, in partnership with Public Health England. The NIHR HPRU in Health Impact of Environmental Hazards is a national Unit for environmental health research utilizing improved exposure assessment methods to produce an integrated approach aimed at advancing knowledge and better informing environment and public health policy. This meeting will be held from May 30-31, 2019 in Oxford. </t>
  </si>
  <si>
    <t>YIP, FUYUEN Y</t>
  </si>
  <si>
    <t>07/07/2019 - 07/13/2019</t>
  </si>
  <si>
    <t>UNIVERSITY OF ILLINOIS</t>
  </si>
  <si>
    <t>Senior Service Fellow</t>
  </si>
  <si>
    <t>URBANA, ILLINOIS</t>
  </si>
  <si>
    <t xml:space="preserve">EXEMPT. SCIENTIFIC MEETING. PER HHS TRAVEL SPONSOR TRAVEL
Traveler will be traveling to University of Illinois at Urbana-Champaign, Urbana, IL 61801 on July 8" 13, 2019.  Traveler participate in a scientific meeting focusing on a specific area. Geographic Information Science meeting for the summer school funding through National Science Foundation. This will be beneficial to the Tracking program to learn more about reproducible problem solving using CyberGis and geospatial data science. This will help as we obtain larger, more complex datasets (such as real-time and sub-county)   .  </t>
  </si>
  <si>
    <t>Werner, Angela Kim</t>
  </si>
  <si>
    <t>VIENNA, AUSTRIA</t>
  </si>
  <si>
    <t xml:space="preserve">Accidents and Incidents in Nuclear Medicine office in Vienna, Austria on July 21 - 19, 2019. The International Atomic Energy Agency (IAEA) invited the traveler to present at the Prevention of Accidents and Incidents in Nuclear Medicine at the IAEA offices in Vienna, Austria. The purpose of the training course is to improve the understanding of accident prevention in Nuclear Medicine (NM) applications and strengthen the radiation protection and safety of patient activities in Africa. Attendance to this course will facilitate interactions of CDC Radiation Studies staff with CDC radiation protection partners at IAEA and will strengthen our mutual collaboration in the event of radiological or nuclear emergency. </t>
  </si>
  <si>
    <t>Salame-Alfie, Adela</t>
  </si>
  <si>
    <t>Medical Toxicology Fellow</t>
  </si>
  <si>
    <t xml:space="preserve">Traveler has been approved per memo to attend the 2019 American College of Medical Toxicology (ACMT) conference to present a poster titled "All That Glitters Is Not Gold: Inhalational Elemental Mercury Toxicity From a Household Exposure".  Also attending for professional development and networking in medical toxicology. </t>
  </si>
  <si>
    <t>Layer, Mark R</t>
  </si>
  <si>
    <t>05/02/2019 - 05/21/2019</t>
  </si>
  <si>
    <t>ENVIRONMENTAL ENGINEER</t>
  </si>
  <si>
    <t>MAPUTO, MOZAMBIQUE</t>
  </si>
  <si>
    <t>Provide medical toxicology teaching for medical residents at Maputo Central Hospital. Travel is sponsored by Emory University and Pledge Health. Letters of invitation have been uploaded.</t>
  </si>
  <si>
    <t>Carpenter, Joseph E</t>
  </si>
  <si>
    <t>08/20/2019 - 08/21/2019</t>
  </si>
  <si>
    <t>KRESGE FOUNDATION</t>
  </si>
  <si>
    <t>TROY, MICHIGAN</t>
  </si>
  <si>
    <t>To discuss climate change within hospitals, health care systems, and public health departments. Sponsored travel by the Kresge Foundation's Climate Change, Health &amp; Equity Initiative.</t>
  </si>
  <si>
    <t>Schramm, PAUL J</t>
  </si>
  <si>
    <t>MEYER TURKU OY</t>
  </si>
  <si>
    <t>[OTHER], FINLAND</t>
  </si>
  <si>
    <t>Purpose of travel is to conduct construction inspection on cruise vessel, Costa Smeralda on Sept 16-19, 2019. Construction inspections provide technical assistance to ship-building industry in order to develop framework of consistent construction and design guidelines that will protect passenger and crew health. This construction inspection will take place on the in Turku, Finland.</t>
  </si>
  <si>
    <t>RODRIGUEZ, LUIS O</t>
  </si>
  <si>
    <t>08/10/2019 - 08/17/2019</t>
  </si>
  <si>
    <t>MEYER WERFT</t>
  </si>
  <si>
    <t xml:space="preserve">Purpose of travel is to conduct construction inspection at Meyer Werft GmbH &amp; Co KG shipyard on cruise vessel, S-696 AIDA NOVA, August 12-16th, 2019 in Rome, Italy and sailing through France and departing from Barcelona, Spain. The Construction inspections are to provide technical assistance to ship-building industry in order to develop framework of consistent construction and design guidelines that will protect passenger and crew health. </t>
  </si>
  <si>
    <t>09/23/2019 - 09/28/2019</t>
  </si>
  <si>
    <t>FINCANTIERI CANTIERI NAVALI IT</t>
  </si>
  <si>
    <t>ENVIRONMENTAL HEALT</t>
  </si>
  <si>
    <t>[OTHER], ITALY</t>
  </si>
  <si>
    <t>Purpose of travel to conduct a construction inspection on the cruise vessel Hull 6268 SKY PRINCESS in Monfalcone, Italy with Fincantieri S.p.A. shipyard. This construction inspection will provide technical assistance to ship-building industry in order to develop a framework of consistent construction and design guidelines that will protect passenger and crew health. The construction inspections meet the department"s goals in illness prevention by ensuring sanitary construction and engineered controls are in place to reduce risks and prevent illness.</t>
  </si>
  <si>
    <t>RAY, MISTIN LEEAN</t>
  </si>
  <si>
    <t>Purpose of travel is to conduct construction inspection at Meyer Turku shipyard on cruise vessel, Mein Schiff 2 in Marseille, France on May 06-07, 2019 and to Barcelona Spain on May 07 " 09, 2019. Both Construction inspections will provide technical assistance to ship-building industry in order to develop framework of consistent construction and design guidelines that will protect passenger and crew health</t>
  </si>
  <si>
    <t>Environ Health Specialist</t>
  </si>
  <si>
    <t xml:space="preserve">Purpose of travel to conduct a construction inspection on the cruise vessel Hull 6268 SKY PRINCESS in Monfalcone, Italy with Fincantieri S.p.A. shipyard. This construction inspection will provide technical assistance to ship-building industry in order to develop a framework of consistent construction and design guidelines that will protect passenger and crew health. The construction inspections meet the department"s goals in illness prevention by ensuring sanitary construction and engineered controls are in place to reduce risks and prevent illness. </t>
  </si>
  <si>
    <t>Miller, James Scott</t>
  </si>
  <si>
    <t>FINCANTIERI</t>
  </si>
  <si>
    <t>SENIOR REGULATORY M</t>
  </si>
  <si>
    <t>KING, RONAN FRANCIS</t>
  </si>
  <si>
    <t>06/04/2019 - 06/08/2019</t>
  </si>
  <si>
    <t>VARD LANGSTEN</t>
  </si>
  <si>
    <t xml:space="preserve">Purpose of travel to conduct a construction inspection on the cruise vessel Le Dumont d"Urville in Sovik, Norway on 06/05-06/08/2019 with VARD shipyard. This construction inspection will provide technical assistance to ship-building industry in order to develop a framework of consistent construction and design guidelines that will protect passenger and crew health. The construction inspections meet the department"s goals in illness prevention by ensuring sanitary construction and engineered controls are in place to reduce risks and prevent illness. </t>
  </si>
  <si>
    <t>KING, RONAN F</t>
  </si>
  <si>
    <t>Environmental Health Officer/Sanitarin</t>
  </si>
  <si>
    <t xml:space="preserve">: Purpose of travel is to conduct construction inspection on cruise vessel, Costa Smeralda on Sept 16-19, 2019. Construction inspections provide technical assistance to ship-building industry in order to develop framework of consistent construction and design guidelines that will protect passenger and crew health. This construction inspection will take place on the in Turku, Finland. </t>
  </si>
  <si>
    <t>Annetta, Laura K</t>
  </si>
  <si>
    <t>MV WERFTEN</t>
  </si>
  <si>
    <t>[OTHER], GERMANY</t>
  </si>
  <si>
    <t xml:space="preserve"> Purpose of travel to conduct a construction plan review on the cruise vessel Global (BN125) and the Endeavor (BN124) in Wismar, Germany on 06/03-06/08/2019 with MV WERFTEN Mismar, GmbH shipyard. This construction plan review will provide technical assistance to ship-building industry in order to develop a framework of consistent construction and design guidelines that will protect passenger and crew health. The construction plan review meet the department"s goals in illness prevention by ensuring sanitary construction and engineered controls are in place to reduce risks and prevent illness. </t>
  </si>
  <si>
    <t>AMERICAN ACADEMY OF CLINICAL T</t>
  </si>
  <si>
    <t>NASHVILLE, TENNESSEE</t>
  </si>
  <si>
    <t xml:space="preserve">Vivi Siegel received a letter of invitation to speak at the North American Congress of Clinical toxicology Pre-meeting Symposium entitled "Toxicologist versus Terforist: Preparing for the Worst Call" on the topic of risk communication on September 24th, 2019 in Nashville, TN.  </t>
  </si>
  <si>
    <t>Siegel, BETH A</t>
  </si>
  <si>
    <t>05/10/2019 - 05/16/2019</t>
  </si>
  <si>
    <t>Chemist</t>
  </si>
  <si>
    <t xml:space="preserve">Dr. Petritis is Chief of the CDC Newborn Screening Biochemical Mass Spectrometry Laboratory and will present on current newborn screening biochemical laboratory methods to detect new newborn screening conditions. Dr. Petritis will also discuss the availability and utility of dried blood spot quality assurance materials distributed as part of the CDC Newborn Screening Quality Assurance Program. </t>
  </si>
  <si>
    <t>Petritis, Konstantinos</t>
  </si>
  <si>
    <t>09/16/2019 - 09/23/2019</t>
  </si>
  <si>
    <t>INTERNATIONAL SOCIETY FOR NEON</t>
  </si>
  <si>
    <t>LEAD RESEARCH CHEMIS</t>
  </si>
  <si>
    <t>To attend the 2019 International Society for Neonatal Screening (ISNS) Meeting. Dr. Mei will present two talks: Updates to NBS01 Version 7 and Evaluation of Laboratory Quality in Newborn Screening. Dr. Mei is the Secretary for ISNS and will take notes at Executive Board, Council, and the Annual General Membership meetings.</t>
  </si>
  <si>
    <t>MEI, JOANNE V</t>
  </si>
  <si>
    <t>05/18/2019 - 05/26/2019</t>
  </si>
  <si>
    <t xml:space="preserve">The "2019 Exposome Symposium" aims to: introduce exposomics as a field; Describe the challenges of generating high quality untargeted chemical assays, and illustrate the use of computer science to generate novel exposure data, wearable devices, and other new methods. The participants will learn the strengths of including exposomics in human research and the challenges inherent to study design and statistical/bioinformatics analysis of exposomic data. Attending the meeting would be a great opportunity to discuss ongoing collaborative research as well as to expand the Branch"s biomonitoring  Traveler was invited to give presentation at conference. Traveler will present on " Biomontoring and the U.S National Health and Nonracial Examination Survey (NHANES) " Attending this meeting will give traveler the opportunity to present knowledge with fellow scientists. This will also give the traveler the opportunity to network and exchange knowledge with fellow scientist. Oral Presenter </t>
  </si>
  <si>
    <t>CALAFAT, ANTONIA M</t>
  </si>
  <si>
    <t>08/03/2019 - 08/05/2019</t>
  </si>
  <si>
    <t>SANTA ANA, CALIFORNIA</t>
  </si>
  <si>
    <t xml:space="preserve">Julianne Botelho was invited to present at the AACC 71st Annual Scientific Meeting &amp; Clinical Lab Expo.   </t>
  </si>
  <si>
    <t>BOTELHO, Julianne M</t>
  </si>
  <si>
    <t>04/02/2019 - 04/05/2019</t>
  </si>
  <si>
    <t>ERG Contractor</t>
  </si>
  <si>
    <t>PALM SPRINGS, CALIFORNIA</t>
  </si>
  <si>
    <t>Traveler will give an update on CDC Steroid Hormones Standardization Programs at the CDC Forum that is a part of MSACL program. Traveler will advance CDC's clinical standardization programs by discussing with experts the importance of hormone  standardization</t>
  </si>
  <si>
    <t>Zhou, Hui</t>
  </si>
  <si>
    <t xml:space="preserve">Traveler will give a presentation about new methods for measuring creatinine in serum and urine. Traveler will advance CDC's clinical biomarkers programs by discussing with experts new technologies and approaches to measure creatinine and other chronic disease biomarkers.
</t>
  </si>
  <si>
    <t>Zahoor, Neelam</t>
  </si>
  <si>
    <t>SUPERVISORY RESEARCH</t>
  </si>
  <si>
    <t xml:space="preserve">Traveler will meet with NAMS leadership to discuss CDC hormone  standardization program and to plan new collaboration between NAMS and CDC on standardizing steroid hormone tests. </t>
  </si>
  <si>
    <t>VESPER, HUBERT W</t>
  </si>
  <si>
    <t xml:space="preserve">Traveler will chair CDC Standardization Forum and the CDC Cholesterol Reference Method Laboratory Network, , discuss with AACC leadership ongoing collaborations and give a presentation about  CDC's Clinical Standardization Program. Traveler will advance CDC's program by establishing new collaborations with clinical laboratories and assay manufacturers.  </t>
  </si>
  <si>
    <t>05/17/2019 - 05/24/2019</t>
  </si>
  <si>
    <t>Traveler will present CDC's Clinical standardization Programs and will advance CDC's programs by coordinating collaborations with International partner organizations. Traveler will chair the committee for the standardization of thyroid hormones, and will attend the committee meeting for PTH standardization.</t>
  </si>
  <si>
    <t>ASSOCIATE SERVICE FELLOW</t>
  </si>
  <si>
    <t>Traveler will provide a presentation during the CDC Standardization Programs Forum on updated developments to PTH reference method (e.g., sample preparation, chromatography, mass spectral parameters) for measuring PTH and related peptides with improved sensitivity, specificity, and accuracy. Traveler will advance CDC's clinical standardization programs by discussing with experts possible collaborations to standardize PTH measurements in clinical laboratories.</t>
  </si>
  <si>
    <t>Ulmer, Candice Zena</t>
  </si>
  <si>
    <t>05/17/2019 - 05/23/2019</t>
  </si>
  <si>
    <t>The International Federation of Clinical Chemistry (IFCC) Committee for Bone Metabolism (C-BM), which I am an elected member will be meeting to discuss the standardization of bone markers, parathyroid hormone, and vitamin D. I was requested by the chair of the C-BM to provide an expert opinion on the development of the candidate reference measurement procedure for PTH as well as a potential commutability study for the 1st Recombinant PTH International Standard, PTH(1-84) IS 95/646. In addition, I will be presenting a poster on updates to the CDC PTH reference measurement procedure. I will initiate conversations with IFCC Leadership regarding innovative methodologies for top-down quantitative proteomics and means to harmonize PTH measurements within the field. I will expand the current CDC Clinical Standardization Program by discussing with IFCC delegates the importance of accurate mass spectrometric measurements through standardization approaches and future opportunities for collaborations.</t>
  </si>
  <si>
    <t>Ulmer, Candice Z</t>
  </si>
  <si>
    <t xml:space="preserve">Traveler will present about CDC's hormones standardization program and discuss and plan ongoing collaboration between NAMS and CDC on standardizing steroid hormone tests. </t>
  </si>
  <si>
    <t>Danilenko, Uliana Igorevna</t>
  </si>
  <si>
    <t>05/18/2019 - 05/24/2019</t>
  </si>
  <si>
    <t>Traveler will present new research findings on LDL-cholesterol measurements in collaboration with our colleagues in France and Singapore that need to be discussed at the Euromedlab meeting. Once there, she would also represent the CDC Thyroid reference lab at the meeting.</t>
  </si>
  <si>
    <t>Danilenko, Uliana I</t>
  </si>
  <si>
    <t>07/25/2019 - 08/01/2019</t>
  </si>
  <si>
    <t xml:space="preserve">Traveler is on Board of Directors for American Statistical Association and will be attending the Board of Directors July 26-27, 2019 and JSM Meeting July 27-August 1, 2019 in Denver Co.  This is a sponsor in kind for prepaid lodging for July 25 &amp; 26 (See Letter of Invitation). OS will pay for remaining lodging, airfare and other expenses. Traveler will be meeting with 14 committees that he chairs during the JSM meeting.  </t>
  </si>
  <si>
    <t>WILLIAMSON, Glen David</t>
  </si>
  <si>
    <t>06/06/2019 - 06/07/2019</t>
  </si>
  <si>
    <t xml:space="preserve">As one the American Statistical Association 's Vice Presidents, traveler is a member of the ASA Board of Directors &amp; will be attending the June 7, 2019 Board Meeting as part of his official duties. This TDY is sponsored by the American Statistical Association for airfare, lodging and will include meals the day of the meeting.  </t>
  </si>
  <si>
    <t>06/25/2019 - 06/27/2019</t>
  </si>
  <si>
    <t>ACTION FOR HEALTHY KIDS</t>
  </si>
  <si>
    <t>HERNDON, VIRGINIA</t>
  </si>
  <si>
    <t xml:space="preserve">Shannon Michael has been invited to  Active Schools Partner Summit on June 25-27, 2019 in Herndon, VA to present a session on comprehensive school physical activity programs and participate in the duration of the summit. </t>
  </si>
  <si>
    <t>MICHAEL, SHANNON L</t>
  </si>
  <si>
    <t>Geographer</t>
  </si>
  <si>
    <t>BLACKSBURG, VIRGINIA</t>
  </si>
  <si>
    <t xml:space="preserve">Traveler will be visiting Virginia Tech Department /roundtable meeting to give  scientific presentation about his work at CDC regarding measurement of spatial accessibility and conducting spatial epidemiological studies. </t>
  </si>
  <si>
    <t>Matthews, Kevin A</t>
  </si>
  <si>
    <t>Dr. Lisa McGuire, Lead of the Alzheimer"s Disease and Healthy Aging Program, is the invited Keynote speaker at Preserving Brain Health in Disadvantaged Communities: Exploring Pathways to Intervention, at Floridia International Unversity in Miami, FL, June 3, 2019.  Dr. McGuire will present an overview of CDC's Healthy Brain Initiative and an overview on activities related to disadvantaged populations focusing on the Road Map for Indian Country and its companion materia.</t>
  </si>
  <si>
    <t>MCGUIRE, LISA CHRISTINE</t>
  </si>
  <si>
    <t>HEALTH ENHANCEMENT RESEARCH OR</t>
  </si>
  <si>
    <t>KANSAS CITY, MISSOURI</t>
  </si>
  <si>
    <t>I have been invited to attend the members only HERO think tank meeting to be a part of a reactor panel to a presentation on the CDC Workplace Health in America survey findings.  The panel will focus on worplace health organiztional assessment tool and I will be relating the CDC ScoreCard data and methodology to the findings in the national survey.</t>
  </si>
  <si>
    <t>LANG, JASON ERIC</t>
  </si>
  <si>
    <t>This Institute is intended to Launch the CDC funded ACPM continuing
education Course titled "Brain Health " Benefits of Blood Pressure Management as a Potential Mechanism to Reduce the Risk of Cognitive Decline and Dementia" "Alzheimer"s Disease and Dementia: Increasing Physician Capacity to Asssess and Diagnose".</t>
  </si>
  <si>
    <t>Holt, Heidi Lyn</t>
  </si>
  <si>
    <t>04/14/2019 - 04/17/2019</t>
  </si>
  <si>
    <t>UNIVERSITY OF MICHIGAN</t>
  </si>
  <si>
    <t>LAS VEGAS, NEVADA</t>
  </si>
  <si>
    <t xml:space="preserve">Dr. Barbero is presenting with the Network for Public Health Law about the evidence basis for state policy interventions to support the community health worker workforce. This trip offers an opportunity to disseminate the division"s efforts in translation research, learn about the development of the National Community Health Worker Association, and speak with subject matter experts on workforce development and sustainability. Attending this conference will provide DHDSP with information on current efforts in community-clinical linkages, which will in turn inform the CDC"s work and impact on public health. </t>
  </si>
  <si>
    <t>Barbero, Colleen Bradford</t>
  </si>
  <si>
    <t>09/19/2019 - 09/27/2019</t>
  </si>
  <si>
    <t>BUCHAREST, ROMANIA</t>
  </si>
  <si>
    <t>Dr. Twentyman will provide critical technical expertise to partners in Romania to prepare them for their public release of Global Adult Tobacco Survey data in a manner that will most directly lead to enhanced tobacco control in Romania. As the team lead of the Global Research, Evaluation and Translation Team, she has been asked to attend to provide training to both journalists and health professionals to enhance the capacity for meaningful communication of Global Adult Tobacco Survey results throughout Romania.</t>
  </si>
  <si>
    <t>Twentyman, Evelyn Rebecca Ford</t>
  </si>
  <si>
    <t>07/08/2019 - 07/11/2019</t>
  </si>
  <si>
    <t>Dr. Twentyman will providing technical assistance to The Institute of Health Metrics and Evaluation which is in line with the agency's goals of protecting public health from the dangers of smoking and tobacco use, and support strategic efforts to protect the public"s health from the harmful effects of tobacco use. Dr. Evelyn Twentyman, is the Team Lead in the Global Tobacco Control Branch and will go in person to provide this technical assistance and will be CDC's only representative at this meeting.</t>
  </si>
  <si>
    <t xml:space="preserve">The Purpose of the WHO Pilot Project meeting is for WHO to present the preliminary finding from their pilot study on measuring compliance using different modes (direct report vs crowd sourcing).  This meeting benefits the public in that it will be " Exploring possible ways to conduct rapid surveillance using crowd-sourcing for compliance with tobacco control laws, in particular exposure to secondhand smoke about measuring compliance with alternative products. </t>
  </si>
  <si>
    <t>Arrazola, Rene Alberto</t>
  </si>
  <si>
    <t>Indu will be traveling to Romaina to assist country GATS team and the WHO team in data dissemination and release activities. The purpose of the travel is to provide technical assistance and to hold high level discussions with Ministry of Health and other partners on using their GATS data to inform ongoing tobacco control efforts. She has been invited to attend meeting and to assist with facilitating work on dissemination.</t>
  </si>
  <si>
    <t>AHLUWALIA, INDU B</t>
  </si>
  <si>
    <t>07/24/2019 - 07/25/2019</t>
  </si>
  <si>
    <t>NATIONAL COMMUNITY PHARMACISTS</t>
  </si>
  <si>
    <t>HEALTH COMM SPECIALIST</t>
  </si>
  <si>
    <t>Invitation comes from National Community Pharmacist Association has been approved by the OSH Speakers Bureau and Corinne Graffunder has asked that I be the speaker in attendance This will allow several hundred independent pharmacists to learn about the Tips from Former Smokers Campaign and free resources for their businesses as well as how smoking impacts worker productivity negatively and how they can learn and share this information with other local businesses This speaking engagement will allow the CDC speaker to share information about CDC resources that can help smokers quit and improve their overall health with 75 to 125 independent pharmacists who own pharmacies that are Amerisource Bergen franchises These pharmacists own their own pharmacies and can employ the practices and use the resources shared when they work with patients who use tobacco providing counseling and medication to help them successfully quit As a result these pharmacists can help reduce the burden of smoking related illness and death among those in their communities  CDC Tips From Former Smokers campaign is successful in motivating quit attempts among smokers This presentation will help extend the reach of Tips campaign resources and materials to an audience of up to hundreds of practicing pharmacists Pharmacists are trained professionals who can not only use Tips resources in pharmacies but can also offer the counseling and medication that many smokers can benefit from to make successful quit attempts This presentation will expand the reach of materials that CDC produces and that help motivate quit attempts
The traveler was invited to make this trip because of the need for independent pharmacists to continue to build upon their knowledge of how to help smokers quit This is an in-person conference that offers pharmacists continuing education credits  She will lodge at MGM Grand Hotel, 3799 S Las Vegas Blvd Las Vegas NV 89109  877 880 0880 Conf 793036863</t>
  </si>
  <si>
    <t>Hammond, Shelley Ruth</t>
  </si>
  <si>
    <t>07/17/2019 - 07/18/2019</t>
  </si>
  <si>
    <t xml:space="preserve">The traveler has been invited and the invitation was approved by OSH Speakers Bureau  to speak at the RBC Cardinal Health conference of several thousand independent pharmacists about tobacco cessation the Tips from Former Smokers campaign and how tobacco use can impact productivity and cost businesses some of their profits  This speaking engagement will allow the CDC speaker to share information about CDC resources that can help smokers quit and improve their overall health with 75 to 125 independent pharmacists who own pharmacies that are Cardinal Health franchises These pharmacists own their own pharmacies and can employ the practices and use the resources shared when they work with patients who use tobacco providing counseling and medication to help them successfully quit As a result these pharmacists can help reduce the burden of smoking related illness and death among those in their communities  CDCs Tips From Former Smokers Tips campaign is successful in motivating quit attempts among smokers This presentation will help extend the reach of Tips campaign resources and materials to an audience of up to hundreds of practicing pharmacists Pharmacists are trained professionals who can not only use Tips resources in pharmacies but can also offer the counseling and medication that many smokers can benefit from to make successful quit attempts This presentation will expand the reach of materials that CDC produces and that help motivate quit attempts The traveler was invited to make this trip because of the need for independent pharmacists to continue to build upon their knowledge of how to help smokers quit This is an in person conference that offers pharmacists continuing education credits A CDC speaker must be present in order to share information with the pharmacists who will be attending  </t>
  </si>
  <si>
    <t>EATON REGIONAL EDUCATION SERVI</t>
  </si>
  <si>
    <t>FRANKENMUTH, MICHIGAN</t>
  </si>
  <si>
    <t xml:space="preserve">Teresa Wang will serve as a speaker at the 2019 Substance Use Prevention Conference in Frankenmuth, Michigan on May 21 - 22. The traveler will present the latest science and best practices around tobacco prevention and control as they deal with youth use of emerging tobacco products including e-cigarettes. CDC will benefit in that content discussed is related to OSH's tobacco prevention and control goals. Traveler provides leadership to CDC's tobacco prevention and control work and can provide the necessary subject matter expertise to give the presentation. </t>
  </si>
  <si>
    <t>Wang, Teresa Wei</t>
  </si>
  <si>
    <t>WALTHAM, MASSACHUSETTS</t>
  </si>
  <si>
    <t>On September 24, 2019, Dr. Brian King will serve as a speaker at Tobacco Free Mass" 2019 Policy Forum in Waltham, Massachusetts. This travel is sponsored in-kind by Tobacco Free Mass - Massachusetts Coalition for a Healthy Future. The objective of this meeting is to examine the way the tobacco industry has used flavors, especially menthol, to target people of color and young people. This meeting is an important opportunity to provide information to national experts on flavored tobacco products. CDC has a leadership role in tobacco prevention and control and speaking at this forum is a part of our leadership responsibilities. Brian King was name requested to speak at this forum given his role as Deputy Director for Research Translation in the Office on Smoking and Health.</t>
  </si>
  <si>
    <t>King, Brian Alexander</t>
  </si>
  <si>
    <t>09/20/2019 - 09/21/2019</t>
  </si>
  <si>
    <t xml:space="preserve">On September 21, 2019, Brian King will participate in a plenary session called, "Cancer Health Disparities - Where Are We Now?: Using Science to Inform Tobacco Policy" at the 12th American Association for Cancer Research (AACR) Conference on The Science of Cancer Health Disparities in Racial /Ethnic Minorities and The Medically Understood in San Francisco, California. The trip will be sponsored in-kind by the AACR.  Participation will benefit public health because it is an opportunity to dialogue on shared efforts to reduce the death and disease caused by tobacco use. CDC will benefit in that content discussed is related to OSH"s goals in identifying and eliminating tobacco-related disparities. The traveler was name requested to attend this event
</t>
  </si>
  <si>
    <t>STATE OF UTAH</t>
  </si>
  <si>
    <t>On September 18, 2019, Dr. Brian King will serve as the keynote speaker at the Utah Fall Conference in St. George, Utah. This event will benefit public health in that it is an opportunity to share the science on e-cigarettes, the effect of nicotine on youth and their developing brain and evidence based strategies for addressing e-cigarettes. The event will benefit CDC in that it is an opportunity for traveler to hear from substance abuse and mental health practitioners on priorities/challenges related to tobacco prevention and control. The traveler was name requested to serve as the keynote speaker</t>
  </si>
  <si>
    <t>09/16/2019 - 09/17/2019</t>
  </si>
  <si>
    <t>NATIONAL ASSOCIATION OF ATTORN</t>
  </si>
  <si>
    <t>On September 16, 2019, Dr. Brian King will serve at the keynote speaker at the Tobacco Master Settlement Triennial Conference in Portland, OR. This event will benefit public health in that it is an opportunity to share the latest trends in youth use of tobacco products in the United States. Participation will benefit CDC in that the purpose of the Conference is to evaluate the success of the Master Settlement Agreement and to coordinate efforts"to continue to reduce youth smoking. The traveler will benefit in that the Conference is an important opportunity to network with state's Attorneys General</t>
  </si>
  <si>
    <t>INTERACT FOR HEALTH</t>
  </si>
  <si>
    <t>CINCINNATI, OHIO</t>
  </si>
  <si>
    <t>On September 3-4, 2019, Dr. Brian King will serve as the keynote speaker at the Tobacco Convening in Cincinnati, Ohio. The event is hosted by Interact for Health. This event will benefit public health in that it is an opportunity to share the science on e-cigarette use as well as information about T21 and smoke-free policies. The convening will also focus on the release of the Greater Cincinnati Adult Tobacco Survey. CDC will benefit in that content discussed is related to the Office on Smoking and Health"s goals of promoting quitting, eliminating exposure to secondhand smoke and identifying and eliminating tobacco related disparities. The traveler was name requested to serve as the keynote speaker.</t>
  </si>
  <si>
    <t>PUBLIC HEALTH INSTITUTE OF OKL</t>
  </si>
  <si>
    <t>OKLAHOMA CITY, OKLAHOMA</t>
  </si>
  <si>
    <t>is presentation will discuss tobacco prevention and control, past, present and future. It will describe the historical evidence base for proven tobacco prevention and control interventions in the U.S. This presentation will benefit public health in that it is an important opportunity to discuss evidence based best practices to promote tobacco prevention and control. CDC will benefit in that content discussed is related to the Office on Smoking and Health"s goals of promoting quitting, eliminating exposure to secondhand smoke and identifying and eliminating tobacco related disparities. Traveler will be serving as the Key Note Speaker.</t>
  </si>
  <si>
    <t>08/16/2019 - 08/17/2019</t>
  </si>
  <si>
    <t>NORTH AMERICAN CENTER FOR CONT</t>
  </si>
  <si>
    <t>Dr. King will travel to Baltimore, MD to serve on the August 17 Plenary Panel for the National Conference on Addiction Disorders, hotested by North American Center for Continuing Medical Education.  This event will benefit public health in that it is an important opportunity to reach more than 1100 addiction treatment and behavioral health care professionals.  this event will benefit the CDC in that it will share information about the subject and what we know about evidence based smoking cessation.</t>
  </si>
  <si>
    <t>08/01/2019 - 08/03/2019</t>
  </si>
  <si>
    <t>ASSOCIATION OF PAS IN ALLERGY,</t>
  </si>
  <si>
    <t>August 2, 2019, Brian King will travel to Seattle, WA to serve as a Key Note speaker at the 11th Annual Allergy, Asthma &amp; ENT CME Conference. The public health benefit is that it is an opportunity to share data and science on E-Cigarettes. CDC will benefit by increasing knowledge and awareness of effective prevention strategies. As the Deputy Director for Research Translation, the traveler provides leadership and necessary subject matter expertise to inform the content of the presentation.</t>
  </si>
  <si>
    <t>DUKE CLINICAL RESEARCH INSTITU</t>
  </si>
  <si>
    <t>LINTHICUM HEIGHTS, MARYLAND</t>
  </si>
  <si>
    <t xml:space="preserve">On May 13  2019 Brian King will travel to Linthicum Heights Maryland to speak on tobacco control. The conference will benefit public health in that it is an important opportunity to share science and data about smoke free issues. CDC will benefit in that it will increase attendees knowledge and awareness of our work. Traveler provides significant leadership in CDC s work in reducing tobacco use and is responding directly to an invitation to speak about tobacco control and prevention.
</t>
  </si>
  <si>
    <t xml:space="preserve">NEW JERSEY PREVENTION NETWORK </t>
  </si>
  <si>
    <t>ATLANTIC CITY, NEW JERSEY</t>
  </si>
  <si>
    <t xml:space="preserve">On May 10 2019 Brian King will speak on the dangers of vaping and e-cigarette use at the New Jersey Prevention Network Annual Addiction Conference in Atlantic City, New Jersey. Speaking at this conference is an important opportunity to provide information to National and State field experts regarding the latest data and science related to e-cigarettes and vaping.  CDC will benefit in that content discussed is related to the tobacco prevention and control goals of the Office on Smoking and Health. The traveler was name requested to make this presentation given his leadership role and subject matter expertise. </t>
  </si>
  <si>
    <t>04/10/2019 - 04/12/2019</t>
  </si>
  <si>
    <t xml:space="preserve">Brian King will serve as the keynote speaker at the Eliminate Tobacco Use Summit in Austin, Texas on April 11, 2019. He will give a presentation titled "Emerging Products, Regulation and the Year of Cessation" as well as participate in a panel discussion about prevention and e-cigarettes. The traveler will present the latest science and best practices around tobacco prevention and control as they deal with the public's use of emerging tobacco products. CDC has a significant leadership role in tobacco prevention and control and presenting and participation in this key conference is a part of our leadership responsibilities. Traveler was name requested to make this presentation given his leadership role and subject matter expertise. </t>
  </si>
  <si>
    <t>SMOOTH EVENT MANAGEMENT</t>
  </si>
  <si>
    <t xml:space="preserve">From April 28 to 29 2019 Brian King will travel to Washington DC to speak on trends in emerging tobacco product use in the United States and take part in the panel discussion on the prudent regulation of e cigarettes during the 3rd Annual E cigarette Summit USA. The meeting will benefit public health in that it is an important opportunity to share science and evidence based policies related to tobacco use prevention and control. Since CDC has a leadership role in tobacco prevention and control presenting and participating in this summit is part of our leadership responsibilities. Brian King was name requested to make this presentation given his leadership role and subject matter expertise. The registration fee will be waived. Airfare and lodging will be sponsored, in-kind, by Smooth Events Management, the hosts of the summit. </t>
  </si>
  <si>
    <t>King, Brian A</t>
  </si>
  <si>
    <t>08/24/2019 - 09/05/2019</t>
  </si>
  <si>
    <t xml:space="preserve">Traveler is the Team lead on the Global Tobacco Surveillance System to anticipate in a GATS pretest training implementation organized by the Ministry of Health (MOH) in Sri Lanka along with the Department of Census and Statistics and the World Health Organization (WHO) Sri Lanka. The main objective of the meeting is to provide technical assistance to the country implementing agencies on the pretest training and implementation. </t>
  </si>
  <si>
    <t>Palipudi, Krishna Mohan V</t>
  </si>
  <si>
    <t>08/14/2019 - 08/15/2019</t>
  </si>
  <si>
    <t>AMERICAN COLLEGE OF PREVENTION</t>
  </si>
  <si>
    <t>Dr. VanFrank will be teaching at the American College of Preventive Medicine Board Review Course.  The public benefits by Dr. VanFrank, being the SME in chronic disease epidemiology and presenting her findings and expert option about chronic disease epidemiology, to physician"s board certification in preventive medicine. The CDC benefits because this board review is aligned with CDC's mission to increase and enhance pubic Health Care. Dr. Vanfrank is being asked to attend as she serves as the subject matter expert in epidemiology for the Office of Smoking and Health</t>
  </si>
  <si>
    <t>VanFrank, Brenna Kelley</t>
  </si>
  <si>
    <t>Others/Misc</t>
  </si>
  <si>
    <t>05/06/2019 - 05/08/2019</t>
  </si>
  <si>
    <t>TAMPA, FLORIDA</t>
  </si>
  <si>
    <t>Traveler will provide a 30 minute presentation on youth tobacco and nicotine use during the conference for an audience of assistant state attorneys general, public health practitioners, and tobacco retailers.</t>
  </si>
  <si>
    <t>Marynak, Kristy Lynne</t>
  </si>
  <si>
    <t>PUBLIC HEALTH ASSOCIATION OF A</t>
  </si>
  <si>
    <t>MELBOURNE, AUSTRALIA</t>
  </si>
  <si>
    <t>From June 11-14, 2019, Corinne Graffunder will travel to Melbourne, Australia to present at the country"s premier public health meeting: The Public Health Prevention Conference. She will serve as the keynote speaker and will also participate in a one day Public Health Forum focusing on Unhealthy Marketing to Kids. This event will benefit public health in that it is an opportunity for the United States and Australia to share tobacco control and prevention best practices. CDC will benefit in that it will increase attendees knowledge and awareness of our work and foster new and maximize existing partnerships in this area. As the division director, the traveler provides the leadership and necessary subject matter expertise to give the presentation and was name requested to do so.</t>
  </si>
  <si>
    <t>GRAFFUNDER, CORINNE M</t>
  </si>
  <si>
    <t>INDIANA UNIVERSITY</t>
  </si>
  <si>
    <t xml:space="preserve">From May 9 to 10 2019 Corinne Graffunder will serve as a speaker on CDCs Year of Cessation during the Indiana University Grand Rounds at the Indiana University Purdue University Indianapolis IUPUI. The audience includes IUPUI Public Health faculty staff students and the Indiana Health Department. This presentation will benefit public health in that it is an opportunity to share information on the Year of Cessation. CDC has a leadership role in tobacco prevention and control and giving this presentation is part of our leadership responsibilities. The traveler was name requested to make this presentation.  </t>
  </si>
  <si>
    <t>AMERICAN SIDS INSTITUTE</t>
  </si>
  <si>
    <t xml:space="preserve">Dr. Shapiro-Mendoza is a federal liaison to the American SIDS Institute Research Advisory Council (ASIRAC) and has been asked to participate as a SIDS expert in the AASPP (American Association of SIDS Prevention Physicians) Conference which follows the ASIRAC meeting September 18-21. </t>
  </si>
  <si>
    <t>SHAPIRO-MENDOZA, CARRIE Kimberly</t>
  </si>
  <si>
    <t>04/27/2019 - 05/02/2019</t>
  </si>
  <si>
    <t>Dr. Serbanescu has been invited by the World Health Organization to attend the Technical Advisory Meeting of the Mother and Newborn Information for Tracking Outcomes and Results (MoNITOR) Group. Objectives include: 1) to review new evidence and metrics work for maternal and newborn health; 2) To review ongoing MoNITOR work, including development of indicator reference sheets, synthesis of indicator validation work, development of a maternal and newborn framework; and 3) to discuss dissemination of new findings and documents. Measuring different aspects of the health of women and their newborns is essential to construct a reliable picture of the state of women"s and newborns" health at global, regional, national and sub-national levels and to track progress towards achieving the aims of the Global Strategy for Women"s, Children"s and Adolescents" Health 2016-2030</t>
  </si>
  <si>
    <t>SERBANESCU, FLORINA I</t>
  </si>
  <si>
    <t>07/27/2019 - 07/28/2019</t>
  </si>
  <si>
    <t>Traveler has been invited to speak at a Career Development Workshop of the Fellowship in Family Planning for the University of San Francisco. Sharing knowledge on the CDC affiliated post"fellowship positions in collaboration with Emory University promotes the support for building and strengthening reproductive health SMEs. 7/27-7/28 2019</t>
  </si>
  <si>
    <t>Jatlaoui, Tara Cleary</t>
  </si>
  <si>
    <t>07/27/2019 - 08/03/2019</t>
  </si>
  <si>
    <t xml:space="preserve">Purpose: To participate in a meeting: Contraception and risk of HIV infection: A WHO Guidelines Development Group Review of the Current Evidence 
</t>
  </si>
  <si>
    <t>CURTIS, KATHRYN M</t>
  </si>
  <si>
    <t>05/21/2019 - 05/25/2019</t>
  </si>
  <si>
    <t>The purpose of this travel is to attend the Hawaii Fatality Summit and provide technical assistance to the Hawaii maternal mortality review committee.</t>
  </si>
  <si>
    <t>St Pierre, Amy W</t>
  </si>
  <si>
    <t>I will facilitate focus groups for obstetric providers to provide feedback on tools for caring with pregnant and pospartum patients with mental health conditions. I will also attend the CDC/ACOG Maternal Mortality and Maternal Safety Meeting and meet with various partners.</t>
  </si>
  <si>
    <t>05/21/2019 - 05/23/2019</t>
  </si>
  <si>
    <t>MATHEMATICAL STATIST</t>
  </si>
  <si>
    <t>To exchange ideas about how to analyze microbiome data and to present the talk "Using the Linear Decomposition Model to Analyze Data from 16S rRNA Microbiome Studies."</t>
  </si>
  <si>
    <t>SATTEN, GLEN Alan</t>
  </si>
  <si>
    <t>THE JANUS FOUNDATION FOR APPLI</t>
  </si>
  <si>
    <t>FORT WAYNE, INDIANA</t>
  </si>
  <si>
    <t>Invited as the keynote speaker at the first annual conference of "The State of Women, Infants, and Children in Northeast Indiana" on May 9, 2019 in Fort Wayne, Indiana to speak on maternal morbidity and mortality.</t>
  </si>
  <si>
    <t>KUKLINA, ELENA V</t>
  </si>
  <si>
    <t>LEAD HEALTH SCIENTIS</t>
  </si>
  <si>
    <t>Dr. Dmitry Kissin was invited to present at the conference on perinatal outcomes associated with infertility and following fertility treatments organized by University of Pennsylvania's Center for Research in Reproduction and Women"s Health and Department of Cell and Developmental Biology.</t>
  </si>
  <si>
    <t>KISSIN, DMITRY Mikhailovich</t>
  </si>
  <si>
    <t>09/11/2019 - 09/12/2019</t>
  </si>
  <si>
    <t>UNITED AIR LINES PSGR REFUND</t>
  </si>
  <si>
    <t>VETERINARY MEDICAL Officer DVM</t>
  </si>
  <si>
    <t>PRINCETON, NEW JERSEY</t>
  </si>
  <si>
    <t>Presenting the quarantine process for biologics and general overview of CDC-regulated animals and animal products at New Jersey Pharma Day workshop, 9/12.</t>
  </si>
  <si>
    <t>Stauffer, Kendra Ellen</t>
  </si>
  <si>
    <t>EU HEALTHY GATEWAYS</t>
  </si>
  <si>
    <t>HAMBURG, GERMANY</t>
  </si>
  <si>
    <t xml:space="preserve">Panel discussion presenting the activities of their authority/organization and how these activities align with EU Healthy Gateways Joint Action Activities. The panel will also discuss areas of collaboration in specific Joint Action activities. </t>
  </si>
  <si>
    <t>BROWN, CLIVE M</t>
  </si>
  <si>
    <t>WORLD HEALTH ORGANIZATION (WHO</t>
  </si>
  <si>
    <t>TUNIS, TUNISIA</t>
  </si>
  <si>
    <t>ROTZ, LISA D</t>
  </si>
  <si>
    <t>07/09/2019 - 07/13/2019</t>
  </si>
  <si>
    <t xml:space="preserve">Traveler will participate in the 14th Summer Institute in Migration and Global Health 07-09-2019 meeting and conduct a workshop at  the Health Initiative of the Americas UC Berkeley.  The Letter of Invitation travel request APPROVED ICAP and other pertinent travel documents have been uploaded for the Travel Approval Team. Exception  Scientific meetings with a specific investigator or investigating team regarding a specific item area of scientific inquiry or public health need. </t>
  </si>
  <si>
    <t>Rodriguez Lainz, Alfonso</t>
  </si>
  <si>
    <t>UNIVERSITY OF PENNSYLVANIA, AN</t>
  </si>
  <si>
    <t xml:space="preserve">Invited speaker for the University of Pennsylvania's Infectious Diseases Fellows' Day - C. auris talk. 
Disseminate scientific information to physicians working on the front lines to help identify and prevent future infections.
</t>
  </si>
  <si>
    <t>Tsay, Sharon V</t>
  </si>
  <si>
    <t>Registration fee</t>
  </si>
  <si>
    <t>Traveler will be giving an oral presentation at the American Veterinary Medical Association Conference. (AVMA)</t>
  </si>
  <si>
    <t>Rossow, John Alden</t>
  </si>
  <si>
    <t>08/12/2019 - 08/14/2019</t>
  </si>
  <si>
    <t>MYCOLOGICAL SOCIETY OF AMERICA</t>
  </si>
  <si>
    <t xml:space="preserve">Traveler is an invited speaker at a student symposium on careers in mycology at the 2019 Mycological Society of America Meeting.
</t>
  </si>
  <si>
    <t>Litvintseva, Anastasia Pavlovna</t>
  </si>
  <si>
    <t>09/08/2019 - 09/15/2019</t>
  </si>
  <si>
    <t>BRAZILIAN CONGRESS OF INFECTIO</t>
  </si>
  <si>
    <t>SAO PAULO, BRAZIL</t>
  </si>
  <si>
    <t>Traveler will be meeting with in country partners discussing the emerging health threat of Candida auris and other fungal illness. This trip supports CDC's mission by spreading awareness about emerging health threats and representing the agency as progress and ongoing work is presented to leadership and global partners.</t>
  </si>
  <si>
    <t>CHILLER, TOM M</t>
  </si>
  <si>
    <t>06/10/2019 - 06/12/2019</t>
  </si>
  <si>
    <t>AWWA RESEARCH FOUNDATION</t>
  </si>
  <si>
    <t xml:space="preserve">Presenter at ACE2019, topic-CDC response to waterborne disease outbreaks and emergencies, June 10-12, 2019 in Denver, CO. </t>
  </si>
  <si>
    <t>YODER, JONATHAN Scott</t>
  </si>
  <si>
    <t xml:space="preserve">Keynote speaker at the AWWA International Symposium on Waterborne Pathogens meeting in Tampa, FL. </t>
  </si>
  <si>
    <t>YODER, JONATHAN S</t>
  </si>
  <si>
    <t>Fellow - Microbiologist</t>
  </si>
  <si>
    <t xml:space="preserve">Presenter at the Bloomberg Data for Good Exchange D4GX in New York City, NY on 9/15/19 to speak o the CDC's waterborne pathogen testing and chlorine treatment study in partnership with Love City Strong and the US Virgin Islands Department of Health. </t>
  </si>
  <si>
    <t>Rao, Gouthami Gudur</t>
  </si>
  <si>
    <t>07/12/2019 - 07/26/2019</t>
  </si>
  <si>
    <t>Assoc Service Fellow Title 42</t>
  </si>
  <si>
    <t>I will conduct three data dissemination meetings in project woredas around Bahir Dar to share learnings from our April 2018 baseline assessment of WASH in healthcare facilities.</t>
  </si>
  <si>
    <t>Person, Margaret T</t>
  </si>
  <si>
    <t>06/14/2019 - 06/29/2019</t>
  </si>
  <si>
    <t>FORT PORTAL, UGANDA</t>
  </si>
  <si>
    <t xml:space="preserve">Will work with IRC and the DHO to conduct a training of trainers on key water, sanitation, and hygiene behaviors in health facilities. 
</t>
  </si>
  <si>
    <t>05/28/2019 - 06/05/2019</t>
  </si>
  <si>
    <t>ONE DROP FOUNDATION</t>
  </si>
  <si>
    <t>MONTREAL, CANADA</t>
  </si>
  <si>
    <t>I will be conducting a training of trainers for data collection for a water, sanitation, and hygiene (WASH) in healthcare facilities evaluation in Artibonite, Haiti. Travel to Artibonite is restricted and the funding organization (One Drop Foundation) is based in Montreal, which is why we will be conducting the training in Montreal.</t>
  </si>
  <si>
    <t>09/03/2019 - 09/05/2019</t>
  </si>
  <si>
    <t xml:space="preserve">Participate in a meeting of the Typhoid environmental Surveillance (ES) Expert Advisory Committee (EAC) Meeting to contribute feedback on draft performance standards for typhoid environmental surveillance methods with the Gates Foundation in Seattle WA September 3-5, 2019, </t>
  </si>
  <si>
    <t>Murphy, Jennifer L</t>
  </si>
  <si>
    <t>09/24/2019 - 09/25/2019</t>
  </si>
  <si>
    <t>FONDATION VEOLIA</t>
  </si>
  <si>
    <t xml:space="preserve">Sponsored travel to attend a meeting with the Global Alliance Against Cholera GAAC in Washington DC. Traveler will meet with counterparts for discussions on ongoing and planned projects. Mission operational - Scientific meetings with a specific investigator or investigating team regarding a specific area of scientific inquiry/public health need. </t>
  </si>
  <si>
    <t>MINTZ, ERIC DANIEL</t>
  </si>
  <si>
    <t>06/10/2019 - 06/11/2019</t>
  </si>
  <si>
    <t>Presenter at the American Water Works Association Annual Conference and Expo Conference (AWWA ACE) 2019 in Denver, CO, June 10-11, 2019. Topic CDC waterborne outbreak response environmental laboratory capacity with drinking water utilities.</t>
  </si>
  <si>
    <t>Mattioli, Mia Catharine M</t>
  </si>
  <si>
    <t>06/20/2019 - 06/22/2019</t>
  </si>
  <si>
    <t>Fellow</t>
  </si>
  <si>
    <t xml:space="preserve">Invited presenter at the ASM Microbe2019 Conference in San Francisco, CA June 20-22, 2019. Topic: Environmental Antimicrobial Resistance Monitoring, Linking clinical and environmental data. </t>
  </si>
  <si>
    <t>Kirby, Amy E</t>
  </si>
  <si>
    <t>ENVIRONMENTAL ENGINE</t>
  </si>
  <si>
    <t xml:space="preserve">Meeting with external partner-Gates Foundation to discuss scientific environmental sampling and testing methods for surveillance of typhoid. Sponsored travel to Seattle, WA on Sept 3-5, 2019. </t>
  </si>
  <si>
    <t>HILL, VINCENT Ray</t>
  </si>
  <si>
    <t>08/05/2019 - 08/06/2019</t>
  </si>
  <si>
    <t>GOJO INDUSTRIES INC</t>
  </si>
  <si>
    <t>AKRON, OHIO</t>
  </si>
  <si>
    <t xml:space="preserve">Sponsored travel by GOJO Industries to discuss the day to day operational or managerial activities that may n certain instance involve limited travel. Meeting to discuss the CDC Foundation hand hygiene project and discuss plans for launching project materials for upcoming Global Handwashing Day October 15, 2019. </t>
  </si>
  <si>
    <t>04/19/2019 - 04/20/2019</t>
  </si>
  <si>
    <t>COLLEGE OF CHARLESTON</t>
  </si>
  <si>
    <t>Fellow Title 42</t>
  </si>
  <si>
    <t>CHARLESTON, SOUTH CAROLINA</t>
  </si>
  <si>
    <t xml:space="preserve">Lecture in a public health course- Informatics/Communications. Invited speaker to the College of Charleston 4/19-20/2019. </t>
  </si>
  <si>
    <t>Gharpure, Radhika Vishwanath</t>
  </si>
  <si>
    <t>05/20/2019 - 05/26/2019</t>
  </si>
  <si>
    <t>UNIVERSITY OF LONDON</t>
  </si>
  <si>
    <t xml:space="preserve">Invited by Wellcome Trust and the Zvitambo Institute for Maternal and Child Health to attend a "One Health and Stunting" meeting in Harare on May 22-24. The purpose of this meeting is to bring together academic and non-profit partners to discuss potential interventions at the human-animal interface to decrease household environmental contamination and improve child growth outcomes. </t>
  </si>
  <si>
    <t>Gharpure, Radhika V</t>
  </si>
  <si>
    <t>Garcia Williams, Amanda G</t>
  </si>
  <si>
    <t>09/12/2019 - 09/14/2019</t>
  </si>
  <si>
    <t>FLORIDA HOSPITAL IN ORLANDO FL</t>
  </si>
  <si>
    <t xml:space="preserve">Presenter at the 4th PAM Summit (Primary Amoeba Meningoencephalitis) in Orlando, FL. </t>
  </si>
  <si>
    <t>COPE, JENNIFER RITTENHOUSE</t>
  </si>
  <si>
    <t>Berendes, David M</t>
  </si>
  <si>
    <t>06/16/2019 - 07/02/2019</t>
  </si>
  <si>
    <t xml:space="preserve"> Technical support for data collection on midpoint evaluation of WASH in healthcare facilities </t>
  </si>
  <si>
    <t>Meetings with in-country partners on project design</t>
  </si>
  <si>
    <t>Andujar, Ashley</t>
  </si>
  <si>
    <t>04/07/2019 - 04/20/2019</t>
  </si>
  <si>
    <t>The purpose of the trip is to conduct the first trial of a rapidly implemented sanitation intervention in healthcare facilities, the results of which will provide essential data on behalf of the WHO/UNICEF Global Action Plan on WASH in Healthcare Facilities. The crisis of inadequate WASH in healthcare facilities has been identified by both the UN Secretary General and the WHO Director General as requiring urgent, global action.</t>
  </si>
  <si>
    <t>Akers, Patricia</t>
  </si>
  <si>
    <t>06/18/2019 - 06/19/2019</t>
  </si>
  <si>
    <t>WISCONSIN ASSOCIATION FOR FOOD</t>
  </si>
  <si>
    <t xml:space="preserve">Invited speaker at the Wisconsin Association for Food Protection Meeting in Madison, WI on June 19, 2019 discussing "CDC Multistate Outbreak Investigations". 
</t>
  </si>
  <si>
    <t>Wise, Matthew Eric</t>
  </si>
  <si>
    <t xml:space="preserve">INSTITUTE FOR FOOD HEALTH AND </t>
  </si>
  <si>
    <t xml:space="preserve">Speaker at the Institute for Food Safety and Health symposium and Workshop: Whole Genome Sequencing: A Tutorial and Hands-on Workshop to Help Understand Its Application to Food Safety- ICAP Uploaded
Traveler will also attend and speak at the Food Safety Summit in Rosemont, IL -
</t>
  </si>
  <si>
    <t>09/23/2019 - 09/27/2019</t>
  </si>
  <si>
    <t>SICKKIDS</t>
  </si>
  <si>
    <t>TORONTO, CANADA</t>
  </si>
  <si>
    <t>Every 3 years, the International Symposium on Problems of Listeria and Listeriosis Conference brings together scientists, academia, the food industry, and public health agencies to discuss progress on listeriosis prevention and control. As one of the lead listeriosis outbreak epidemiologists at CDC, I was invited to present on the recent US experience with Listeria outbreaks. I</t>
  </si>
  <si>
    <t>Wise, Matthew E</t>
  </si>
  <si>
    <t>08/02/2019 - 08/04/2019</t>
  </si>
  <si>
    <t>Prevedntive Medicine Fellow</t>
  </si>
  <si>
    <t xml:space="preserve">Presenting on the ORPB Annual Report at the Food Safety Symposium of the American Veterinary Medical Association annual conference. </t>
  </si>
  <si>
    <t>Robyn, Misha Park</t>
  </si>
  <si>
    <t>08/01/2019 - 08/06/2019</t>
  </si>
  <si>
    <t>Attend and present at the in-person American Veterinary Medical Association Convention.</t>
  </si>
  <si>
    <t>Nichols, Megin CHRISTINA</t>
  </si>
  <si>
    <t>06/11/2019 - 06/12/2019</t>
  </si>
  <si>
    <t>ASSOCIATION OF AMERICAN MEDICA</t>
  </si>
  <si>
    <t>Traveler has been invited to speak on active outbreaks during Veterinary Student Day at AAVMC. Will be presenting "Addressing the needs of veterinary public health professionals: Vet Student Day at CDC".</t>
  </si>
  <si>
    <t>PAMFES</t>
  </si>
  <si>
    <t>STATE COLLEGE, PENNSYLVANIA</t>
  </si>
  <si>
    <t xml:space="preserve">Traveler will provide the keynote speech at the 2019 PA Milk, Food, and Env annual meeting.  </t>
  </si>
  <si>
    <t>IOWA CITY, IOWA</t>
  </si>
  <si>
    <t xml:space="preserve">Traveler as been invited to give the keynote address and speak on to zoonotic and vector-borne diseases, global health, healthcare-associated infections, antimicrobial resistance, molecular diagnostics and epidemiology, public health preparedness, and science communication. ICAP Approval Uploaded for Great Plains Emerging Infectious Diseases Conference  GPEID
</t>
  </si>
  <si>
    <t>COSTCO WHOLESALE</t>
  </si>
  <si>
    <t xml:space="preserve">Attend and speak at the Costco Product Safety Summit in Seattle, WA on June 18-20. Presenting to Costco's International Food Safety officials about CDC's role in coordinating foodborne disease outbreak investigations. </t>
  </si>
  <si>
    <t>Gieraltowski, Laura Bettencourt</t>
  </si>
  <si>
    <t>DVM, MPH,DACVPM, Epidemiologist</t>
  </si>
  <si>
    <t xml:space="preserve">Traveler will be presenting on recent multistate foodborne and enteric zoonotic outbreaks at the American Veterinary Association Conference. </t>
  </si>
  <si>
    <t>Basler, Colin Albert</t>
  </si>
  <si>
    <t>07/20/2019 - 07/25/2019</t>
  </si>
  <si>
    <t>UNIVERSITY OF GEORGIA</t>
  </si>
  <si>
    <t>LOUISVILLE, KENTUCKY</t>
  </si>
  <si>
    <t>Networking with food safety peers at the International Association for Food Protection annual conference.</t>
  </si>
  <si>
    <t>Katz, Lee Scott</t>
  </si>
  <si>
    <t>07/05/2019 - 07/11/2019</t>
  </si>
  <si>
    <t>To facilitate and participate in training on Laboratory Data Analysis for Countries of the PulseNet Middle East Foodborne Disease Surveillance Network, Muscat, Ooman July 8- 10, 2019</t>
  </si>
  <si>
    <t>GERNERSMIDT, PETER</t>
  </si>
  <si>
    <t>07/22/2019 - 07/24/2019</t>
  </si>
  <si>
    <t>Giving two presentations at the International Association for Food Protection Annual Meeting.</t>
  </si>
  <si>
    <t>Carleton, Heather Ann</t>
  </si>
  <si>
    <t>09/24/2019 - 09/24/2019</t>
  </si>
  <si>
    <t>BRC TRADING LIMITED</t>
  </si>
  <si>
    <t>Speaking on CDC activities to the British Retail Consortium (BRC) which creates standards for the food industries.</t>
  </si>
  <si>
    <t>Besser, John Mitchell</t>
  </si>
  <si>
    <t>05/11/2019 - 05/16/2019</t>
  </si>
  <si>
    <t>[OTHER], UNITED KINGDOM</t>
  </si>
  <si>
    <t>Attending Joint FAO/WHO technical expert meeting on microbiological risk assessment on Vibrio parahaemolyticus and Vibrio vulnificus and providing advice and technical assistance as a subject matter expert in US vibriosis epidemiology to assist in the development of recommendations for prevention and future surveillance methodologies.</t>
  </si>
  <si>
    <t>Stokes, Erin K</t>
  </si>
  <si>
    <t>ORANGE COUNTY</t>
  </si>
  <si>
    <t xml:space="preserve">
This is a scientific meeting with a specific investigating team regarding a specific item, area of scientific inquiry, or public health need.  The mission is to collaborate with other businesses and government agencies from the retail food industry over enhancing cooperation, involvement and understanding, as well as providing valuable input on pertinent issues such as legislation, new industry products and implementation of new policies.</t>
  </si>
  <si>
    <t>LIANG, ARTHUR PING</t>
  </si>
  <si>
    <t>07/22/2019 - 07/25/2019</t>
  </si>
  <si>
    <t xml:space="preserve">INTERNATIONAL ASSOCIATION FOR </t>
  </si>
  <si>
    <t>Director is an oral speaker at the International Association of Food Protection Scientific Conference.  Director's lecture is called "From Outbreak Catastrophes to Clades of Concern, How Whole Genome Sequencing Can Change the Food Safety Landscape"</t>
  </si>
  <si>
    <t>TAUXE, ROBERT VICTOR</t>
  </si>
  <si>
    <t>07/29/2019 - 07/31/2019</t>
  </si>
  <si>
    <t>NATIONAL PORK BOARD</t>
  </si>
  <si>
    <t>As the Associate Director for Antimicrobial Resistance in the CDC Division of Foodborne, Waterborne, and Environmental Diseases, traveler has been invited by the National Pork Board to attend their first ever Public Health (PH) Farm Tour. As part of this event, they are bringing public health officials, like myself, to Pipestone, MN, where they have planned a variety of activities that will give me the opportunity to explore the ins and outs of pig farming. Throughout this visit, there will be in-person access to an array of experts including farmers, veterinarians, researchers, and more. This is an important request and opportunity to gain a clearer understanding of the pork production processes and establish close connections with the partners working in the pork industry. This provides a unique opportunity to connect with this large population of important colleagues and partners that share CDC-Division goals, strategies, and plans for addressing the pressing issue of antimicrobial resistance and the spread of illness to humans through animal contact and food. Building strong relationships based on trust and understanding with these hosts and other attendees is vital to the daily CDC-Division progress forward in controlling zoonotic outbreaks, combating the growing incidence and spread of antimicrobial resistance, and ensuring the public"s health.</t>
  </si>
  <si>
    <t>Sievert, Dawn Marie</t>
  </si>
  <si>
    <t>06/15/2019 - 06/24/2019</t>
  </si>
  <si>
    <t>[OTHER], GEORGIA, REPUBLIC OF</t>
  </si>
  <si>
    <t>To assist CDC Georgian Global Disease Detection/Field Epidemiology and Laboratory Training Programs on review of food safety co-ags with Georgian NCDC and Ministry of Agriculture (MOA) and to conduct National Immunization Technical Advisory Group (NITAG) training and review of CDC's flu coAG with NCDC.</t>
  </si>
  <si>
    <t>Morse, Dale L</t>
  </si>
  <si>
    <t>LIFESAVING SOCIETY</t>
  </si>
  <si>
    <t xml:space="preserve">Request to present at the 2019 Life Saving Society to discuss design and operation of healthy, safe swimming pools. Scientific staff should attend this meeting regarding specifics needs of public health. </t>
  </si>
  <si>
    <t>BEACH, MICHAEL J</t>
  </si>
  <si>
    <t>QUARANTINE VETERINA</t>
  </si>
  <si>
    <t>To learn more about U.S pork producers and the impact of the porcine diseases and industry on public health</t>
  </si>
  <si>
    <t>SINCLAIR, JULIE Rae</t>
  </si>
  <si>
    <t>07/16/2019 - 07/18/2019</t>
  </si>
  <si>
    <t>KENES INTERNATIONAL GROUP</t>
  </si>
  <si>
    <t xml:space="preserve">Traveler will represent the CDC One Health Office to a Canadian and International audience. Attending the World Small Animal Veterinary Association Congress (WSAVA) </t>
  </si>
  <si>
    <t>SINCLAIR, JULIE R</t>
  </si>
  <si>
    <t>05/25/2019 - 06/14/2019</t>
  </si>
  <si>
    <t>Traveler is the CDC One Health Liaison to the World Organization for Animal Health (OIE). She will be attending a general assembly meeting and several high-level meetings with OIE staff.</t>
  </si>
  <si>
    <t>06/03/2019 - 06/07/2019</t>
  </si>
  <si>
    <t>DR HELFAND HAS BEEN INVITED BY THE WORLD HEALTH ORGANIZATION TO ATTEND THE GLOBAL ADVISORY COMMITTEE ON VACCINE SAFETY MEETING AS A TEMPORARY ADVISER. MEETING WILL CONVENE JUNE 4-6 IN GENEVA, SWITZERLAND</t>
  </si>
  <si>
    <t>HELFAND, RITA F</t>
  </si>
  <si>
    <t>VETERINARY MEDICAL O</t>
  </si>
  <si>
    <t>Surveillance and Information Sharing (SIS) Operational Tool First Expert Consultation: " Establish participants as the steering group for the Tripartite Zoonoses Guide (TZG) Surveillance and Information Sharing Operational Tools (SIS OT) Technical Area Work Group (TAWG); " Confirm the roster of SIS OT TAWG participants representing FAO, OIE, WHO and CDC; and " Develop the structure and format of the SIS OT, which will serve as the focus for completion by the SIS OT TAWG</t>
  </si>
  <si>
    <t>Fazekas Salyer, Stephanie J</t>
  </si>
  <si>
    <t>04/11/2019 - 04/16/2019</t>
  </si>
  <si>
    <t>Traveler will be attending the 29th European Congress of Clinical Microbiology and Infectious Disease (ECCMID) conference</t>
  </si>
  <si>
    <t>BLOOM, SHARON A</t>
  </si>
  <si>
    <t>09/05/2019 - 09/06/2019</t>
  </si>
  <si>
    <t>HARRIS COUNTY PUBLIC HEALTH AN</t>
  </si>
  <si>
    <t>CHIEF VETERINARIAN</t>
  </si>
  <si>
    <t xml:space="preserve">Traveler is speaking at the Harris County One Health conference on the One Health Approach to Protecting health. </t>
  </si>
  <si>
    <t>Behravesh, Casey B</t>
  </si>
  <si>
    <t>To meet with counterparts at the European CDC and to present about the US CDC's AMD program at their annual meeting</t>
  </si>
  <si>
    <t>ARMSTRONG, GREGORY L</t>
  </si>
  <si>
    <t>07/24/2019 - 07/30/2019</t>
  </si>
  <si>
    <t>AGA KHAN UNIVERSITY</t>
  </si>
  <si>
    <t>ISLAMABAD, PAKISTAN</t>
  </si>
  <si>
    <t xml:space="preserve">As a key person involved in the hepatitis elimination effort, Saleem Kamili has been invited as an expert for this meeting to advise the national stakeholders on the way forward to eliminating hepatitis by 2030. </t>
  </si>
  <si>
    <t>KAMILI, SALEEM S</t>
  </si>
  <si>
    <t>04/26/2019 - 05/05/2019</t>
  </si>
  <si>
    <t>INTEGRAL GLOBAL HEALTH INC</t>
  </si>
  <si>
    <t>TASHKENT, UZBEKISTAN</t>
  </si>
  <si>
    <t>Traveler will define a training plan for technical assistance, review existing laboratory quality assurance standards at the Institute of Virology, and to speak on laboratory diagnostics on Hepatitis and quality assurance programs</t>
  </si>
  <si>
    <t xml:space="preserve">Traveler will define a training plan for technical assistance, review existing laboratory quality assurance standards at the Institute of Virology, and to speak on laboratory diagnostics on Hepatitis and quality assurance programs. </t>
  </si>
  <si>
    <t>Hayden, Tonya M</t>
  </si>
  <si>
    <t>04/24/2019 - 04/28/2019</t>
  </si>
  <si>
    <t xml:space="preserve">Cynthia will be traveling to the 2019 Dialogue for Action on Cancer Screening and Prevention meeting to receive their national laurel award.  </t>
  </si>
  <si>
    <t>JORGENSEN, CYNTHIA M</t>
  </si>
  <si>
    <t>06/01/2019 - 06/14/2019</t>
  </si>
  <si>
    <t>To conduct training for the implementation of a treatment program for persons infected with hepatitis B. Expected outcomes are to train the field team to identify infected persons, perform informed consent, systematically collect data and enter it into a database, and report to CDC</t>
  </si>
  <si>
    <t>Harris, Aaron M</t>
  </si>
  <si>
    <t>04/04/2019 - 04/05/2019</t>
  </si>
  <si>
    <t>TUFTS UNIVERSITY</t>
  </si>
  <si>
    <t xml:space="preserve">Aaron Harris will be traveling to Boston, MA on April 4-5, 2019 to give a lecture on viral hepatitis and public health career opportunities
</t>
  </si>
  <si>
    <t>09/07/2019 - 09/11/2019</t>
  </si>
  <si>
    <t xml:space="preserve"> To participate in WHO guidelines development for prevention of mother-to-child Hepatitis B infection. </t>
  </si>
  <si>
    <t>Schillie, Sarah F</t>
  </si>
  <si>
    <t>EASL</t>
  </si>
  <si>
    <t>1) Co-Chair of CDC/EASL session on: "Best Practices in HCV Elimination"Progress in Low- and Middle-income Countries 2) Oral presentation on "Key role of partnerships in global HCV elimination"</t>
  </si>
  <si>
    <t>Nasrullah, Sheikh M</t>
  </si>
  <si>
    <t xml:space="preserve">Will be a presenter at the EASL Conference. (The European Association for the Study of the Liver) - Will present on Best Practices in the HCV Elimination Progress. Will meet with experts from around the world on hepatitis prevention with the goal of using this information to improve CDC prevention strategies. </t>
  </si>
  <si>
    <t>AVERHOFF, FRANCISCO M</t>
  </si>
  <si>
    <t>ARIZONA DEPARTMENT OF HEALTH S</t>
  </si>
  <si>
    <t>CONTRACTOR/EMCON SERVICES, INC</t>
  </si>
  <si>
    <t>PHOENIX, ARIZONA</t>
  </si>
  <si>
    <t>I have accepted an invitation to present on zoonotic tuberculosis at the 10th Annual Arizona Infectious Disease Training and Exercise Conference in Phoenix (June 25-27, 2019).</t>
  </si>
  <si>
    <t>Walker, William Lindsey</t>
  </si>
  <si>
    <t>09/15/2019 - 09/18/2019</t>
  </si>
  <si>
    <t xml:space="preserve">SUPERVISORY MEDICAL </t>
  </si>
  <si>
    <t xml:space="preserve">To participate in an invited meeting on implementation research and target regimen profiles for latent TB infection. The WHO Global TB Programme and the WHO Collaborating Centre at McGill University Health Centre Research Institute are organizing the meeting in MontrÃ©al, Canada on 16-17 September 2019. 
</t>
  </si>
  <si>
    <t>VERNON, ANDREW A</t>
  </si>
  <si>
    <t>PATIENTCENTERED OUTCOMES RESEA</t>
  </si>
  <si>
    <t>Medical officer will be traveling by invitation as part of a sponsored trip to serve on the Advisory Panel on Clinical Effectiveness and Decision Science in-person meting on Friday June 14, 2019 in Washington DC for the Patient-Centered Outcomes Research Institute (PCORI). S</t>
  </si>
  <si>
    <t>Goswami, Neela</t>
  </si>
  <si>
    <t>06/28/2019 - 07/04/2019</t>
  </si>
  <si>
    <t>STOP TB PARTNERSHIP JAPAN</t>
  </si>
  <si>
    <t>Dr. Richard Brostrom will be traveling to meet with officials at STOP TB in Geneva to discuss experiences with mass prevention in Majuro in the Republic of the Marshall Islands in 2018. Discuss components that may be universal to other settings, as well as discuss the scalability for similar approaches in other high -incidence areas. Also, he has been asked to meet with attendees from the Seychelle Islands to discuss their early plans for TB screening and treatment for next year.</t>
  </si>
  <si>
    <t>Brostrom, Richard J</t>
  </si>
  <si>
    <t>PENNSYLVANIA DEPT OF HEALTH</t>
  </si>
  <si>
    <t xml:space="preserve"> Staff requested to participate in the PA State STD Field Staff Meeting in State College, Pennsylvania on May 29, 2019 through May 31, 2019. This biennial meeting is considered an essential meeting for the Pennsylvania Department of Health, STD and HIV Programs. The primary focus of the meeting is to bring together our district and county/municipal health department staff to discuss new statewide program initiatives, disease trends, identify key disease interventions for at-risk populations, provide updates on prevention efforts and discuss critical updates on the new CDC grant requirements.</t>
  </si>
  <si>
    <t>TROTTER, CAROL L</t>
  </si>
  <si>
    <t xml:space="preserve"> Travel to State College PA on May 29-31, 2019  to attend the state HIV/STD Staff meeting to discuss new state programs, disease trends and critical updates.</t>
  </si>
  <si>
    <t>TAYLOR, MARGARET L</t>
  </si>
  <si>
    <t>06/14/2019 - 06/15/2019</t>
  </si>
  <si>
    <t xml:space="preserve">Traveler will be conducting/facilitating technical trainings related to sexual health, technology and the internet among at risk communities. This Summit Training will be in Santa Ana California, June 15m 2019. Travel and lodging will be provided by the AIDS Education and Training Center (AETC)/UCSF.  </t>
  </si>
  <si>
    <t>STRONA, FRANK Vincent</t>
  </si>
  <si>
    <t>The primary focus of the meeting is to bring together our district and county/municipal health department staff to discuss new statewide program initiatives, disease trends, identify key disease interventions for at-risk populations, provide updates on prevention efforts and discuss critical updates on the new CDC grant requirements.</t>
  </si>
  <si>
    <t>SENFT, CURTIS A</t>
  </si>
  <si>
    <t>GREENSBURG, PENNSYLVANIA</t>
  </si>
  <si>
    <t xml:space="preserve">
This one day technical assistance trip will provide Pennsylvania Dept. of Health Public Health Nurses with the following: 1) an overview of state and local morbidity with a specific focus on the recent statewide syphilis increase; 2) a discussion on syphilis serologic testing focusing on treponemal and non-treponemal limitations; 3) guidance on CDC testing recommendations for MSM, young adults, and pregnant women at the state health centers; 4) guidance on the CDC treatment recommendations of patients testing positive for a STD and their respective partners; 5) information on what additional training opportunities are offered around STD case management activities.</t>
  </si>
  <si>
    <t>LINZY, ANDRONICUS Bernard</t>
  </si>
  <si>
    <t>Staff requested to participate in the PA State STD Field Staff Meeting in State College, Pennsylvania on May 29, 2019 through May 31, 2019. This biennial meeting is considered an essential meeting for the Pennsylvania Department of Health, STD and HIV Programs. The primary focus of the meeting is to bring together our district and county/municipal health department staff to discuss new statewide program initiatives, disease trends, identify key disease interventions for at-risk populations, provide updates on prevention efforts and discuss critical updates on the new CDC grant requirements.</t>
  </si>
  <si>
    <t>LINZY, ANDRONICUS B</t>
  </si>
  <si>
    <t xml:space="preserve">Staff requested to participate in the PA State STD Field Staff Meeting in State College, Pennsylvania on May 29, 2019 through May 31, 2019. This biennial meeting is considered an essential meeting for the Pennsylvania Department of Health, STD and HIV Programs. The primary focus of the meeting is to bring together our district and county/municipal health department staff to discuss new statewide program initiatives, disease trends, identify key disease interventions for at-risk populations, provide updates on prevention efforts and discuss critical updates on the new CDC grant requirements. </t>
  </si>
  <si>
    <t>KOWALEWSKI, STEPHEN J</t>
  </si>
  <si>
    <t>MISSISSIPPI STATE</t>
  </si>
  <si>
    <t>Mileage</t>
  </si>
  <si>
    <t>STARKVILLE, MISSISSIPPI</t>
  </si>
  <si>
    <t>. As a CDC field assignee to Jackson, MS I will travel on  August 25 to August 30 to Starkville, MS for the purpose of providing technical assistance and advisement for Region II, Team 4 Disease Intervention Specialist. I will assist Team 4 DIS by reviewing syphilis and HIV cases to identify issues prior to requesting closure ,assisting field staff on problematic STD/HIV cases, providing guidance and support to the DIS Supervisor, providing basic training to new DIS staff, and assisting with some of the priority cases to ensure timely follow-up. I will travel to the Oktibbeha County Health Department  Starkville, MS 39759 and work the surrounding counties in Team 4.</t>
  </si>
  <si>
    <t>JEFFERSON, RANDY</t>
  </si>
  <si>
    <t>09/03/2019 - 09/06/2019</t>
  </si>
  <si>
    <t>JACKSON, MISSISSIPPI</t>
  </si>
  <si>
    <t xml:space="preserve">
As a CDC field assignee to Jackson, MS I will travel on 9-03-19 to 9-06-19 to Starkville, MS for the purpose of providing technical assistance and advisement for Region II , Team 4 Disease Intervention Specialist. I will assist Team 4 Dis by reviewing syphilis and HIV cases, to identify issues prior to requesting closure, assisting field staff on problematic STD/HIV cases , providing basic training to new DIS staff, and assisting with some of the priority cases to ensure timely follow-up . I will travel to the Oktibbeha County Department at 203 Yeates st. Starkville ,MS 39759 and work the surrounding Counties in Team 4. </t>
  </si>
  <si>
    <t>08/18/2019 - 08/23/2019</t>
  </si>
  <si>
    <t xml:space="preserve">As a CDC field assignee to Jackson, MS I will travel on 9-3-19 to 9-5-19 to Starkville, MS for the purpose of providing technical assistance and advisement for Region II , Team 4 Disease Intervention Specialist. I will assist Team 4 Dis by reviewing syphilis and HIV cases, to identify issues prior to requesting closure, assisting field staff on problematic STD/HIV cases , providing basic training to new DIS staff, and assisting with some of the priority cases to ensure timely follow-up . I will travel to the Oktibbeha County Department and work the surrounding Counties in Team 4. </t>
  </si>
  <si>
    <t>08/11/2019 - 08/16/2019</t>
  </si>
  <si>
    <t>OKTIBBEHA COUNTY, MISSISSIPPI</t>
  </si>
  <si>
    <t xml:space="preserve"> As a CDC field assignee to Jackson, MS I will travel on 8-18-19 to 8-23-19 to Starkville, MS for the purpose of providing technical assistance and advisement for Region II , Team 4 Disease Intervention Specialist. I will assist Team 4 Dis by reviewing syphilis and HIV cases, to identify issues prior to requesting closure, assisting field staff on problematic STD/HIV cases , providing basic training to new DIS staff, and assisting with some of the priority cases to ensure timely follow-up . </t>
  </si>
  <si>
    <t xml:space="preserve">The Texas Department of State Health Services is requesting Deborah Carr to travel the Houston Health Department, on April 29-May 3, 2019 to provide technical assistance with the planning, developing, implementing and evaluating disease intervention strategies and techniques.
</t>
  </si>
  <si>
    <t>Carr, Deborah Ann</t>
  </si>
  <si>
    <t>08/13/2019 - 08/16/2019</t>
  </si>
  <si>
    <t xml:space="preserve">Traveler, Susan Blank, is a member of the Applied Public Health Advisory (PHA) Group , which was developed by Emory University, under a CDC-funded National Center for HIV/AIDS, Viral Hepatitis, STD, and TB Prevention Epidemiologic and Economic Modeling Agreement (NEEMA) (Emory is one of three grantees).  In recognition of the input of the PHA group to the advancement of this project, NEEMA leadership has invited PHA Group members to its final all-grantee meeting. These two back-to-back meetings will discuss the series of projects under the CDC-funded National Center for HIV/AIDS, Viral Hepatitis, STD, and TB Prevention Epidemiologic and Economic Modeling Agreement (NEEMA). These meetings are the final CDC- and Emory-led meetings for this 5-year cooperative agreement, ending this fiscal year.  
</t>
  </si>
  <si>
    <t>BLANK, SUSAN</t>
  </si>
  <si>
    <t>06/17/2019 - 06/20/2019</t>
  </si>
  <si>
    <t>OREGON HEALTH AUTHORITY</t>
  </si>
  <si>
    <t xml:space="preserve">Sponsored travel to provide technical assistance on the implementation of technology-based partner services to multiple health jurisdictions in Oregon
</t>
  </si>
  <si>
    <t>KACHUR, RACHEL Elizabeth</t>
  </si>
  <si>
    <t>08/13/2019 - 08/14/2019</t>
  </si>
  <si>
    <t>MICHIGAN DEPARTMENT OF COMMUNI</t>
  </si>
  <si>
    <t>DETROIT, MICHIGAN</t>
  </si>
  <si>
    <t>Travel to Detroit, MI to deliver an invited presentation to the State of Michigan HIV and STD Conference, August 13-14.</t>
  </si>
  <si>
    <t>DITTUS, PATRICIA J</t>
  </si>
  <si>
    <t>INSTITUTE FOR WOMENS POLICY RESEARCH</t>
  </si>
  <si>
    <t>INSTITUTE FOR WOMENS POLICY RE</t>
  </si>
  <si>
    <t xml:space="preserve">Sponsored travel for meeting with the Institute for Women's Policy Research, which will take place in Washington, D.C.. Dates are 07/08/19-07/09/19. The meeting organizers are PAYING FOR ALL EXPENSES. Letter for Sponsored Travel is attached.                                                                                                                                                                               </t>
  </si>
  <si>
    <t>Coor, Alexandra E</t>
  </si>
  <si>
    <t>09/27/2019 - 09/27/2019</t>
  </si>
  <si>
    <t>GAINESVILLE, FLORIDA</t>
  </si>
  <si>
    <t xml:space="preserve"> As an expert in HIV bioinformatics I have been invited to participate in a focus group to assess software being developed at the University of Florida called HIV Dynamic Modelling for Identification of Transmission Epicenters (HIV-DYNAMITE</t>
  </si>
  <si>
    <t>SWITZER, WILLIAM M</t>
  </si>
  <si>
    <t>OAK CREST INSTITUTE OF SCIENCE</t>
  </si>
  <si>
    <t>MONROVIA, CALIFORNIA</t>
  </si>
  <si>
    <t xml:space="preserve">Traveler will arrive to Burbank, CA and attend and present data at annual meeting of investigators for grant 5U19AI113048 Systematic Development of antiretroviral rings for HIV prevention. The meeting will take place in Monrovia, CA April 23-26, 2019. This is sponsored travel and all approvals have been obtained. Hotel is under government per diem.  Sponsor, Oak Crest Institute of Science, has reserved air and hotel.  </t>
  </si>
  <si>
    <t>Smith, James Michael</t>
  </si>
  <si>
    <t>06/17/2019 - 06/18/2019</t>
  </si>
  <si>
    <t xml:space="preserve">INTERNATIONAL PARTNERSHIP FOR </t>
  </si>
  <si>
    <t xml:space="preserve">Invitation to attend the International Partnership for Microbicides 2019 Annual Scientific Advisory Board Meeting 
Traveler will be attending to give input to IPM as a project advisor board member. </t>
  </si>
  <si>
    <t>HENEINE, WALID Maroun</t>
  </si>
  <si>
    <t xml:space="preserve"> Sponsored Travel Atlanta to Pittsburgh Attend the Annual investigators Meeting of the Film Antiretroviral Microbicide Evaluation (FAME) study. Present animal data and discuss plans.</t>
  </si>
  <si>
    <t>HENEINE, WALID M</t>
  </si>
  <si>
    <t>GLOBAL ANTIBIOTIC RESEARCH AND</t>
  </si>
  <si>
    <t>CAPE TOWN, SOUTH AFRICA</t>
  </si>
  <si>
    <t xml:space="preserve">J Dr. Joe Woodring, Deputy Program Director, DHAP, Thailand who will participate in a Zoliflodacin-study investigator meeting (May 30 " 31, 2019 in South Africa) in the capacity of subject matter expert.  This travel is required for all sites that were selected to be part of the Zoliflodacin phase 3 study. Traveler will represent the DHAP Thailand team to provide expert input on the Zoli phase 3 study, learn of clinical study protocol as well as study and lab procedures ahead of initiating the trial. 
</t>
  </si>
  <si>
    <t>Woodring, Joseph Vincent</t>
  </si>
  <si>
    <t>06/02/2019 - 06/05/2019</t>
  </si>
  <si>
    <t xml:space="preserve">Traveler serves as a CDC critical leader and DHAP Lead in the Kisumu field site. I will engage with HPTN leadership, colleagues and protocol chairs to exchange updates on current trials (083, 081, 084), learn about new findings, and plan for future collaborations. 
</t>
  </si>
  <si>
    <t>SAMANDARI, TARAZ</t>
  </si>
  <si>
    <t xml:space="preserve">Participate in the 2019 HIV Prevention Trials Network (HPTN) Annual Meeting in Washington, DC. I am a co-investigator in one of three major clinical trials and lead a team implementing a second of the three major clinical trials. 
</t>
  </si>
  <si>
    <t>OCONNOR, SIOBHAN Marie</t>
  </si>
  <si>
    <t>Research Science Officer</t>
  </si>
  <si>
    <t>Dr. Andrew Hickey, Lab Director DHAP Thailand, who is traveling from Bangkok to attend the HIV Prevention Trials Network (HPTN) annual conference in Washington, DC. "The purpose of Andrew"s attendance is to meet with partners and collaborators, and be briefed on scientific and administrative updates to HPTN083.</t>
  </si>
  <si>
    <t>Hickey, Andrew C</t>
  </si>
  <si>
    <t>05/16/2019 - 05/17/2019</t>
  </si>
  <si>
    <t xml:space="preserve"> The traveler is invited by International Association of Providers of AIDS Care (IAPAC) to present during the Miami Combination HIV Prevention Workshop held on May 17, 2019 at the Hilton Miami Downtown (Miami, FL). The topic presented will be titled, "State of PrEP: Reviewing National Progress towards HIV Prevention." </t>
  </si>
  <si>
    <t>Henny, Kirk Douglas</t>
  </si>
  <si>
    <t xml:space="preserve">Traveling from Bangkok to attend the HIV Prevention Trials Network (HPTN) annual conference in Washington, DC. The purpose of Eileen's attendance is to meet with partners and collaborators, and be briefed on scientific and administrative updates to HPTN083.   </t>
  </si>
  <si>
    <t>DUNNE, EILEEN F</t>
  </si>
  <si>
    <t>09/15/2019 - 09/16/2019</t>
  </si>
  <si>
    <t xml:space="preserve">NURSE PRACTITIONER ASSOCIATES </t>
  </si>
  <si>
    <t>ALBUQUERQUE, NEW MEXICO</t>
  </si>
  <si>
    <t xml:space="preserve">Kenneth Dominguez, will serve as an oral presenter at a plenary session of the "Primary Care &amp; Pharmacology Conference - Santa Ana Pueblo 2019", in Santa Ana Pueblo, New Mexico, to disseminate information about HIV pre-exposure prophylaxis (PrEP) to nurse practitioners and other clinical providers.           </t>
  </si>
  <si>
    <t>DOMINGUEZ, KENNETH Lee</t>
  </si>
  <si>
    <t>05/02/2019 - 05/06/2019</t>
  </si>
  <si>
    <t xml:space="preserve">WOMENS RESEARCH INITIATIVE ON </t>
  </si>
  <si>
    <t xml:space="preserve">
John Brooks will be traveling to San Diego, CA for the Women's Research initiative on HIV/ADS Meeting May 2-6 2019. Dr. Brooks is a clinical expert in the field of HIV prevention and care and attendance at this meeting as a subject matter expert will advance the agency"s mission to reduce new HIV infections and associated morbidity/mortality. This is paid for In-Kind. 
 </t>
  </si>
  <si>
    <t>BROOKS, JOHN Trow</t>
  </si>
  <si>
    <t>AMERICAN CONFERENCE FOR THE TR</t>
  </si>
  <si>
    <t xml:space="preserve">John Brooks will be traveling to Miami Florida April 10th-14th for the 2019 American Conference for Treatment of HIV (ACTHIV). Dr. Brooks is a clinical expert in the field of HIV prevention and care.  Attendance at ACTHIV as a subject matter expert will advance the agency"s mission to reduce new HIV infections and associated morbidity/mortality. 
</t>
  </si>
  <si>
    <t>AMERICAN ASSOCIATION OF TISSUE</t>
  </si>
  <si>
    <t xml:space="preserve">Traveler has been requested to give a presentation at the meeting of the American Association of Tissue Banks titled "HIV Treatment and PrEP: Expected Trends in Antiretroviral Use among Potential Donors". He has also been invited to attend a panel on the same topic. </t>
  </si>
  <si>
    <t>BROOKS, JOHN T</t>
  </si>
  <si>
    <t>NATIONAL COALITION OF STD DIRE</t>
  </si>
  <si>
    <t>BEHAVORIAL SCIENTIST</t>
  </si>
  <si>
    <t>Jo Stryker received a LOI from NCSD and DHAP approval to attend the Strategic Online Advertising Meeting in San Francisco, CA on July 17 " July 18, 2019 Attending the meeting will assist in leveraging best practices to reach gay and bisexual men with HIV prevention messages in online spaces.  Gay and bisexual men are disproportionately affected by HIV and are a priority audience for prevention efforts. Jo attendance will garner a multilayerunderstanding of HIV prevention efforts for gay and bisexual men while serving as an opportunity to strengthen her leadership skills. The organization is in the process of completing the agenda, will upload upon receipt.</t>
  </si>
  <si>
    <t>Stryker, Jo E</t>
  </si>
  <si>
    <t>09/03/2019 - 09/19/2019</t>
  </si>
  <si>
    <t>CAIRO, EGYPT</t>
  </si>
  <si>
    <t xml:space="preserve">Participate as a speaker at the Conference on Liver Disease in Africa, September 6-8 in Cairo Egypt. On September 5th , I plan to join in a side meeting of programs participating in the Task Force Coalition for Global Hepatitis Elimination. Following the duties in Cairo, I have invited participation at conferences in London and Stockholm with side meetings with national representatives as outlined in the letters of invitation Attend and participate as a speaker in the Fast-Track Cities 2019 conference on HIV . convened by the International Association of Providers of AIDS Care in London September 10-12. The conference provides an opportunity to learn more how the Task Force Coalition for Global Hepatitis Elimination can assist HCV elimination in urban HIV clinics. On September 12th-13th , Dr Ward will meet with representatives of the International AIDS Society to discuss HIV/HCV surveillance and also program representatives to raise awareness about CGHE and discuss their programs joining as partners. the Task Force for Global Health as a speaker in ECDC biennial hepatitis B/C network meeting from the 16th " 18th of September in Stockholm, Sweden. start of the meeting. ECDC invited me to learn the technical assistance needed by countries and how the Coalition for Global Hepatitis Elimination can provide this assistance. On September 15, I will meet with ECDC staff to discuss the organization"s participation in CGHE and to prepare for the discussions with countries at the meeting. </t>
  </si>
  <si>
    <t>WARD, JOHN W</t>
  </si>
  <si>
    <t>07/24/2019 - 07/29/2019</t>
  </si>
  <si>
    <t>National Conference on Eliminating Viral Hepatitis in Pakistan in conjunction with the World Hepatitis Day, July 27 &amp; 28, 2019, in Islamabad. The primary aim of the conference is to sensitize key stakeholders to treat viral hepatitis as a priority health problem and to create an enabling environment to help facilitate the elimination of viral hepatitis from Pakistan</t>
  </si>
  <si>
    <t>07/08/2019 - 07/12/2019</t>
  </si>
  <si>
    <t xml:space="preserve">To participate in a meeting with African countries convened by the World Hepatitis Alliance to identify ways to improve testing for hepatitis and linkage to care to advance progress toward viral hepatitis elimination </t>
  </si>
  <si>
    <t>06/16/2019 - 06/21/2019</t>
  </si>
  <si>
    <t xml:space="preserve">I will attend and participate as a session moderator in the African Hepatitis Conference to be held in Kampala June 18-20, 2019. </t>
  </si>
  <si>
    <t>VIRAL HEPATITIS PREVENTION BOA</t>
  </si>
  <si>
    <t>VILNIUS, LITHUANIA</t>
  </si>
  <si>
    <t xml:space="preserve">Meet with technical experts to discuss public health implications of hepatitis treatment and vaccine failures and how interventions can be improved. </t>
  </si>
  <si>
    <t>04/07/2019 - 04/15/2019</t>
  </si>
  <si>
    <t>BUDAPEST, HUNGARY</t>
  </si>
  <si>
    <t>Meet Technical Adviory Board of Coalition for Global Hepatitis Elimination on 4/9 and particpate in the EASL conference 4/10-14.</t>
  </si>
  <si>
    <t>06/14/2019 - 06/23/2019</t>
  </si>
  <si>
    <t>[OTHER], INDIA</t>
  </si>
  <si>
    <t>Participating as a trainer in a WHO sponsored diphtheria diagnostics workshop, to train participants from 7 countries.</t>
  </si>
  <si>
    <t>WILLIAMS, MARGARET M</t>
  </si>
  <si>
    <t>Provide in-person consultation to finalize the roadmap "Defeating Meningitis by 2030" and meet with partners to discuss collaborations</t>
  </si>
  <si>
    <t>Wang, Xin</t>
  </si>
  <si>
    <t>05/04/2019 - 05/08/2019</t>
  </si>
  <si>
    <t>Ad hoc Consultation of Experts on the use of Tetanus-Diphtheria Vaccine in Children 4-7 years of Age</t>
  </si>
  <si>
    <t>TIWARI, TEJPRATAP S</t>
  </si>
  <si>
    <t>09/27/2019 - 09/30/2019</t>
  </si>
  <si>
    <t>To attend and present at the ECDC's meeting on PERTINET.</t>
  </si>
  <si>
    <t>Skoff, Tami H</t>
  </si>
  <si>
    <t>DIRECTOR EPIDEMIOLO</t>
  </si>
  <si>
    <t xml:space="preserve">Attend the Defeat Meningitis by 2030 Stakeholders meeting as an invited member of the World Health Organization Technical Task Force on Meningitis </t>
  </si>
  <si>
    <t>NOVAK, RYAN T</t>
  </si>
  <si>
    <t>07/20/2019 - 07/31/2019</t>
  </si>
  <si>
    <t>NIAMEY, NIGER</t>
  </si>
  <si>
    <t xml:space="preserve">Sponsored Technical meeting with World Health Organization Africa Regional Office, Davycas International and other country partners to develop a MenAfriNet workplan to support prevention, detection and response to epidemic meningitis in sub-Saharan Africa </t>
  </si>
  <si>
    <t>07/22/2019 - 07/27/2019</t>
  </si>
  <si>
    <t>OUAGADOUGOU, BURKINA FASO</t>
  </si>
  <si>
    <t>Meet with country MoH and WHO partners to discuss data management strategies for MenAfriNet II meningitis surveillance project.</t>
  </si>
  <si>
    <t>McNamara, Lucy A</t>
  </si>
  <si>
    <t>Provide technical assistance to WHO for development of Meningitis Global Action Plan.</t>
  </si>
  <si>
    <t xml:space="preserve">Purpose: To provide technical assistance to WHO for their Defeat Meningitis by 2030 Global Initiative. 
</t>
  </si>
  <si>
    <t>FOX, LEANNE M</t>
  </si>
  <si>
    <t>Facilitating a Diphtheria diagnostics workshop, sponsored by WHO.</t>
  </si>
  <si>
    <t>CASSIDAY, PAMELA K</t>
  </si>
  <si>
    <t>Speaker for the 29th European Congress of Clinical Microbiology and Infectious Diseases (ECCMID)</t>
  </si>
  <si>
    <t>WINCHELL, JONAS M</t>
  </si>
  <si>
    <t>To collaborate with in-country partners on meningitis surveillance</t>
  </si>
  <si>
    <t>VANBENEDEN, CHRIS A</t>
  </si>
  <si>
    <t>06/08/2019 - 06/15/2019</t>
  </si>
  <si>
    <t>To provide technical assistance on the implementation of pneumococcal activities in Burkina Faso in order to evaluate the impact of pneumococcal vaccine schedule changes</t>
  </si>
  <si>
    <t>09/14/2019 - 09/17/2019</t>
  </si>
  <si>
    <t xml:space="preserve"> Invited to present at the 5th International Neonatal &amp; Maternal Immunization Symposium, Vancouver, Canada, 15-17 September </t>
  </si>
  <si>
    <t>SCHRAG, STEPHANIE J</t>
  </si>
  <si>
    <t>06/24/2019 - 06/28/2019</t>
  </si>
  <si>
    <t>[OTHER], GAMBIA, THE</t>
  </si>
  <si>
    <t xml:space="preserve">Invited as chair of the scientific steering committee of an azithromycin trial in the Gambia to participate in a maternal azithromycin research harmonization meeting 26-28 June </t>
  </si>
  <si>
    <t>07/09/2019 - 07/12/2019</t>
  </si>
  <si>
    <t>Invited speaker at the PAHO TAG meeting</t>
  </si>
  <si>
    <t>PILISHVILI, TAMARA</t>
  </si>
  <si>
    <t>06/22/2019 - 06/24/2019</t>
  </si>
  <si>
    <t>Invited to talk on pneumococcal vaccine impact, herd effects, and serotype replacement.  One-way trip from San Francisco to Atlanta</t>
  </si>
  <si>
    <t>06/04/2019 - 06/06/2019</t>
  </si>
  <si>
    <t xml:space="preserve">Invited to participate in this small group focus session on current State of World Health meeting in DC </t>
  </si>
  <si>
    <t>BWI AIRPORT, MARYLAND</t>
  </si>
  <si>
    <t>Invited talk and the NFID Annual Conference on Vaccinology Research</t>
  </si>
  <si>
    <t>04/13/2019 - 04/25/2019</t>
  </si>
  <si>
    <t>Meet with WHO and Pasteur Institute colleagues to develop and finalize guidelines for laboratory methods in detecting agents of vaccine preventable invasive bacterial diseases.</t>
  </si>
  <si>
    <t>Ouattara, Mahamoudou</t>
  </si>
  <si>
    <t>08/02/2019 - 08/17/2019</t>
  </si>
  <si>
    <t xml:space="preserve">Will travel to New Delhi, Kolkata, Bangalore and Chennai for providing on-site technical support for strengthening laboratory surveillance for pneumococcal meningitis in India to understand the impact of PCV rollout </t>
  </si>
  <si>
    <t>Nanduri, Srinivas A</t>
  </si>
  <si>
    <t xml:space="preserve">The purpose of this trip is to meet with the Mozambique National Institute of Health regarding surveillance activities for meningitis and to plan for a future workshop </t>
  </si>
  <si>
    <t>McGovern, Olivia L</t>
  </si>
  <si>
    <t xml:space="preserve">Work with MOH and CDC-Haiti colleagues in Haiti to provide technical assistance in strengthening meningitis surveillance. </t>
  </si>
  <si>
    <t>McGee, Lesley</t>
  </si>
  <si>
    <t>BOBO DIOULASSO, BURKINA FASO</t>
  </si>
  <si>
    <t>To provide technical assistance on the implementation of pneumococcal activities in Burkina Faso to evaluate pneumococcal vaccine schedule change</t>
  </si>
  <si>
    <t>04/15/2019 - 04/19/2019</t>
  </si>
  <si>
    <t xml:space="preserve">Working with MOH colleagues in Haiti to provide technical assistance to strengthen meningitis surveillance for the CDC Foundation project entitled, "Gavi Haiti' </t>
  </si>
  <si>
    <t>06/01/2019 - 06/13/2019</t>
  </si>
  <si>
    <t>GAVI ALLIANCE</t>
  </si>
  <si>
    <t>Implement an economic evaluation of pediatric pneumonia</t>
  </si>
  <si>
    <t>Matanock, Almea M</t>
  </si>
  <si>
    <t xml:space="preserve">To participate in a scientific meeting with WHO committee on meninigitis. This is not an open meeting. </t>
  </si>
  <si>
    <t>LESSA, FERNANDA C</t>
  </si>
  <si>
    <t>DISCUSS WITH MINISTRY OF HEALTH OFFICIALS THE CHANGE ON PNEUMOCOCCAL IMMUNIZATION SCHEDULE AND THE PROPOSED PROJECTS TO EVALUATE THIS CHANGE</t>
  </si>
  <si>
    <t>05/04/2019 - 05/09/2019</t>
  </si>
  <si>
    <t>[OTHER], MOZAMBIQUE</t>
  </si>
  <si>
    <t>Briefing with CDC Mozambique office on Monday morning and departure to Manhica</t>
  </si>
  <si>
    <t>04/13/2019 - 04/20/2019</t>
  </si>
  <si>
    <t>[OTHER], GHANA</t>
  </si>
  <si>
    <t xml:space="preserve">Meet with Ghana Health Service to brief them on the mission objectives
</t>
  </si>
  <si>
    <t>08/04/2019 - 08/05/2019</t>
  </si>
  <si>
    <t>Invited to speak at the 2019 American Veterinary Medical Association</t>
  </si>
  <si>
    <t>Kobayashi, Miwako</t>
  </si>
  <si>
    <t xml:space="preserve">To provide technical assistance with a launch of a survey to assess economic burden of pneumococcal disease  To monitor the quality of data collection and to troubleshoot any logistical issues that may arise  To provide regular updates to Ghana Health Service </t>
  </si>
  <si>
    <t>04/13/2019 - 04/21/2019</t>
  </si>
  <si>
    <t xml:space="preserve">To provide technical assistance with a launch of a survey to assess economic burden of pneumococcal disease; To monitor the quality of data collection and to troubleshoot any logistical issues that may arise ;To provide regular updates to Ghana Health Service </t>
  </si>
  <si>
    <t xml:space="preserve">To provide technical assistance in building epidemiologic and laboratory capacity for bacterial disease surveillance in Niger. </t>
  </si>
  <si>
    <t>Farrar, Jennifer L</t>
  </si>
  <si>
    <t>ATHENS, GREECE</t>
  </si>
  <si>
    <t>Attend and give oral presentation as an invited speaker at 6th meeting of the European Society of Clinical Microbiology and Infectious Diseases Study Group for Legionella Infections (ESGLI). Talk title: Advances in Diagnostics for Atypical Respiratory Pathogens. Represent US CDC as subject matter expert on laboratory methods for detection and characterization of atypical bacterial causes of pneumonia.</t>
  </si>
  <si>
    <t>Diaz, Maureen H</t>
  </si>
  <si>
    <t xml:space="preserve">Invited to attend the Defeat Meningitis 2030 meeting to contribute to development of the Roadmap/plan to respond to meningitis over the next 10 years.
</t>
  </si>
  <si>
    <t>CRAIG, ALLEN S</t>
  </si>
  <si>
    <t>Serving as a subject matter expert on prevention of Legionnaires" disease in healthcare facilities (invited talk)</t>
  </si>
  <si>
    <t>Cooley, Laura Avary</t>
  </si>
  <si>
    <t>gev5@cdc.gov</t>
  </si>
  <si>
    <t>Kevin Hokett</t>
  </si>
  <si>
    <t>Centers for Disease Control and Prevention</t>
  </si>
  <si>
    <r>
      <rPr>
        <b/>
        <sz val="10"/>
        <rFont val="Arial"/>
        <family val="2"/>
      </rPr>
      <t>OGE Form-1353</t>
    </r>
    <r>
      <rPr>
        <sz val="10"/>
        <rFont val="Arial"/>
        <family val="2"/>
      </rPr>
      <t xml:space="preserve">
(OGE-Approved Alternative for SF-326)
February 2011</t>
    </r>
  </si>
  <si>
    <t>SAMHSA</t>
  </si>
  <si>
    <t>Melissa Rahmoeller</t>
  </si>
  <si>
    <t>Melissa.Rahmoeller@samhsa.hhs.gov</t>
  </si>
  <si>
    <t>Jean Bennett</t>
  </si>
  <si>
    <t>Scholars Leadership Dev Program</t>
  </si>
  <si>
    <t>Chicago IL</t>
  </si>
  <si>
    <t>Pat Tillman Foundation</t>
  </si>
  <si>
    <t>Regional Administrator</t>
  </si>
  <si>
    <t>Janet Lingo</t>
  </si>
  <si>
    <t>Adminstration for Children and Families</t>
  </si>
  <si>
    <t>janet.lingo@acf.hhs.gov</t>
  </si>
  <si>
    <t>Office of Inspector General</t>
  </si>
  <si>
    <t>Kimber Smith</t>
  </si>
  <si>
    <t>Kimber.Smith@oig.hhs.gov</t>
  </si>
  <si>
    <t>David Tawes</t>
  </si>
  <si>
    <t>Coference on Medicaid and Government Pricing</t>
  </si>
  <si>
    <t>Medicaid and Government Pricieng Congress</t>
  </si>
  <si>
    <t>Regional Inspector General</t>
  </si>
  <si>
    <t>Centers for Business intelligence</t>
  </si>
  <si>
    <t>05/20 - 22/2019</t>
  </si>
  <si>
    <t>Michael Kvassay</t>
  </si>
  <si>
    <t>Conference on Medicaid and Government Pricing</t>
  </si>
  <si>
    <t>Social Science Research Analyst</t>
  </si>
  <si>
    <t>05/20-22/2019</t>
  </si>
  <si>
    <t>Medicaid Drug Rebate Program Summitt</t>
  </si>
  <si>
    <t>Chicago, IL</t>
  </si>
  <si>
    <t>KNect365 Information</t>
  </si>
  <si>
    <t>KNect365</t>
  </si>
  <si>
    <t>09/23-25/2019</t>
  </si>
  <si>
    <t>Margaret Himmelright</t>
  </si>
  <si>
    <t>American Health lawyers Association</t>
  </si>
  <si>
    <t>AHLA</t>
  </si>
  <si>
    <t>Socia Secience Research Analyst</t>
  </si>
  <si>
    <t>09/25-27/2019</t>
  </si>
  <si>
    <t>Meridith Seife</t>
  </si>
  <si>
    <t>National Association Accountable Care Organization</t>
  </si>
  <si>
    <t>Washington, DC</t>
  </si>
  <si>
    <t>NAACO</t>
  </si>
  <si>
    <t>Deputy Regional Inspector General</t>
  </si>
  <si>
    <t>09/26-27/2019</t>
  </si>
  <si>
    <t>Lauren Marziani</t>
  </si>
  <si>
    <t>HCCA Compliance Institute</t>
  </si>
  <si>
    <t>HCCA</t>
  </si>
  <si>
    <t>Senior Counsel</t>
  </si>
  <si>
    <t xml:space="preserve">HCCA </t>
  </si>
  <si>
    <t>04/06-10/2019</t>
  </si>
  <si>
    <t>comp registration</t>
  </si>
  <si>
    <t>Nicole Caucci</t>
  </si>
  <si>
    <t>Deputy Chief, ACRB</t>
  </si>
  <si>
    <t>04/07-09/2019</t>
  </si>
  <si>
    <t>Tamar Terzian</t>
  </si>
  <si>
    <t>ABA Annual Meeting</t>
  </si>
  <si>
    <t>New Orleans, LA</t>
  </si>
  <si>
    <t>ABA</t>
  </si>
  <si>
    <t xml:space="preserve">ABA  </t>
  </si>
  <si>
    <t>05/08-10/2019</t>
  </si>
  <si>
    <t>Geoffrey Hymans</t>
  </si>
  <si>
    <t>04/08-09/2019</t>
  </si>
  <si>
    <t>Amanda Copsey</t>
  </si>
  <si>
    <t>04/06-09/2019</t>
  </si>
  <si>
    <t>Adrienne Shelfer</t>
  </si>
  <si>
    <t>Program Analyst</t>
  </si>
  <si>
    <t>04/07-10/2019</t>
  </si>
  <si>
    <t>Laura Ellis</t>
  </si>
  <si>
    <t>Gregory Demske</t>
  </si>
  <si>
    <t>HCCA Research Compliance Conference</t>
  </si>
  <si>
    <t>Chief Counsel to the IG</t>
  </si>
  <si>
    <t>06/09-11/2019</t>
  </si>
  <si>
    <t>Megan Tinker</t>
  </si>
  <si>
    <t>AHLA 27th Annual Meeting</t>
  </si>
  <si>
    <t>Senior Advisor for Legal Affairs</t>
  </si>
  <si>
    <t xml:space="preserve">AHLA  </t>
  </si>
  <si>
    <t>06/23-26/2019</t>
  </si>
  <si>
    <t>Lisa Re</t>
  </si>
  <si>
    <t>National Society of Certified Healthcare Business Consultants (NSCHBC) Annual Conference</t>
  </si>
  <si>
    <t>St. Louis, MO</t>
  </si>
  <si>
    <t>NSCHBC</t>
  </si>
  <si>
    <t>AIG for Legal Affairs</t>
  </si>
  <si>
    <t>06/12-15/2019</t>
  </si>
  <si>
    <t>Robert DeConti</t>
  </si>
  <si>
    <t>AHLA Annual Meeting &amp; Board of Directors Activities</t>
  </si>
  <si>
    <t>06/21-25/2019</t>
  </si>
  <si>
    <t>David Fuchs</t>
  </si>
  <si>
    <t>04/09-10/2019</t>
  </si>
  <si>
    <t>Michael Torrisi</t>
  </si>
  <si>
    <t>ABA Healthcare Fraud Conference</t>
  </si>
  <si>
    <t>05/09-10/2019</t>
  </si>
  <si>
    <t>Susan Gillin</t>
  </si>
  <si>
    <t>Chief, ACRB</t>
  </si>
  <si>
    <t>Karen Glassman</t>
  </si>
  <si>
    <t>AHLA Fraud and Compliance Conference</t>
  </si>
  <si>
    <t>Senior</t>
  </si>
  <si>
    <t>Stewart Kameen</t>
  </si>
  <si>
    <t>AHLA annual meeting</t>
  </si>
  <si>
    <t>06/23-25/2019</t>
  </si>
  <si>
    <t>William Grayson</t>
  </si>
  <si>
    <t>AHLA Fraud &amp; Compliance Forum</t>
  </si>
  <si>
    <t>Assistant Regional IG for Audit Services</t>
  </si>
  <si>
    <t>09/25/2019-09/27/2019</t>
  </si>
  <si>
    <t>Nicole Freda</t>
  </si>
  <si>
    <t>Regional IG for Audit Services</t>
  </si>
  <si>
    <t>Gloria Jarmon</t>
  </si>
  <si>
    <t>AGA Professional Development Training</t>
  </si>
  <si>
    <t>Association of Government Accountants</t>
  </si>
  <si>
    <t>Deputy IG for Audit Services</t>
  </si>
  <si>
    <t>07/19/2019-07/25/2019</t>
  </si>
  <si>
    <t>Amber Mahmood</t>
  </si>
  <si>
    <t>Schemes for HCF</t>
  </si>
  <si>
    <t>NHCAA</t>
  </si>
  <si>
    <t>Investigators &amp; Analysts</t>
  </si>
  <si>
    <t>Criminal Investigator</t>
  </si>
  <si>
    <t>08/19/2019-08/20/2019</t>
  </si>
  <si>
    <t>Jason Bell</t>
  </si>
  <si>
    <t>Referrals to LE Program</t>
  </si>
  <si>
    <t>6/10/19-6/12/19</t>
  </si>
  <si>
    <t>Joseph Maffei</t>
  </si>
  <si>
    <t>Case Presentation AAPC</t>
  </si>
  <si>
    <t>Las Vegas, NV</t>
  </si>
  <si>
    <t>AAPC</t>
  </si>
  <si>
    <t>4/29-5/30-19</t>
  </si>
  <si>
    <t>Vicki Robinson</t>
  </si>
  <si>
    <t>AHLA Annual Mtg.</t>
  </si>
  <si>
    <t>Senior Counselor for Policy</t>
  </si>
  <si>
    <t>6/24/2019 - 6/26/2019</t>
  </si>
  <si>
    <t>29th Annual Nat'l Institute on Health Care Fraud</t>
  </si>
  <si>
    <t>National Institute on Health Care Fraud</t>
  </si>
  <si>
    <t>Nat'l Institute on HealthCare Fraud</t>
  </si>
  <si>
    <t>5/8/2019 - 5/9/2019</t>
  </si>
  <si>
    <t>Departmental Asst Sec for Financial Resources</t>
  </si>
  <si>
    <t>Elizaabeth Simpson</t>
  </si>
  <si>
    <t>elizabeth,.Simpson@hhs.gov</t>
  </si>
  <si>
    <t>Asst Sec for Public Affairs</t>
  </si>
  <si>
    <t>Tracy Hall</t>
  </si>
  <si>
    <t>Tracy.Hall@hhs.gov</t>
  </si>
  <si>
    <t xml:space="preserve">Office of Global Affairs </t>
  </si>
  <si>
    <t>NO.</t>
  </si>
  <si>
    <t>Lawrence Dudley Kerr</t>
  </si>
  <si>
    <t xml:space="preserve">SPEAKING ENGAGEMENTS </t>
  </si>
  <si>
    <t>LONDON, GBR</t>
  </si>
  <si>
    <t xml:space="preserve">Wilton Park symposium: "Powerful actor, high impact bio-threats" </t>
  </si>
  <si>
    <t xml:space="preserve">Hotel </t>
  </si>
  <si>
    <t>Director, PET</t>
  </si>
  <si>
    <t>Wilton Park; grant from Dept of State</t>
  </si>
  <si>
    <t>Judi Zivic</t>
  </si>
  <si>
    <t>judith.zivic@hhs.gov</t>
  </si>
  <si>
    <t>Health Resources and Svcs Admin</t>
  </si>
  <si>
    <t>AAkhtar@hrsa.gov</t>
  </si>
  <si>
    <t>Adnan Akhtar</t>
  </si>
  <si>
    <t>Agency for Healthcare Research and Quality</t>
  </si>
  <si>
    <t>Eboni.May@ahrq.hhs.gov</t>
  </si>
  <si>
    <t>Eboni May</t>
  </si>
  <si>
    <r>
      <rPr>
        <b/>
        <sz val="10"/>
        <rFont val="Arial"/>
        <family val="2"/>
      </rPr>
      <t>OGE Form-1353</t>
    </r>
    <r>
      <rPr>
        <sz val="10"/>
        <rFont val="Arial"/>
        <family val="2"/>
      </rPr>
      <t xml:space="preserve">
(OGE-Approved Alternative for SF-326)
February 2011</t>
    </r>
  </si>
  <si>
    <t>FDA</t>
  </si>
  <si>
    <t>Evan Chiverton</t>
  </si>
  <si>
    <t>Evan.Chiverton@fda.hhs.gov</t>
  </si>
  <si>
    <t>Shraddha Thakkar</t>
  </si>
  <si>
    <t>Massive Analysis Quality Control (MAQC) Society Conference</t>
  </si>
  <si>
    <t>Riva Del Garda, Trentino, Italy</t>
  </si>
  <si>
    <t>Massive Analysis Quality Control Society</t>
  </si>
  <si>
    <t>Scientist</t>
  </si>
  <si>
    <t xml:space="preserve">Massive Analysis Quality Control (MAQC) Society </t>
  </si>
  <si>
    <t>04/05/2019-04/11/2019</t>
  </si>
  <si>
    <t>Richard Podolak</t>
  </si>
  <si>
    <t>To serve as a keynote speaker and as a College Bowl judge during the competition at the the Pacific Northwest region of the Institute of Food Technologists Student Association (IFTSA) 2019.</t>
  </si>
  <si>
    <t>PROVO, UT</t>
  </si>
  <si>
    <t>Institute of Food Technologist</t>
  </si>
  <si>
    <t>CONSUMER SAFETY OFFICER</t>
  </si>
  <si>
    <t>INSTITUTE OF FOOD TECHNOLOGIST</t>
  </si>
  <si>
    <t>04/11/2019-04/14/2019</t>
  </si>
  <si>
    <t>Traveler will be meeting with both Universities to discuss her work in the field of liver injury, machine learning and predictive modeling while also working to establish engagement between the Universities and the Massive Analysis Quality Control Society.</t>
  </si>
  <si>
    <t>Delhi, India and Haridwar, India</t>
  </si>
  <si>
    <t>Dev Sanskriti Vishwavidyalaya School of Technology</t>
  </si>
  <si>
    <t>04/12/2019-04/21/2019</t>
  </si>
  <si>
    <t>MISTI MALONE</t>
  </si>
  <si>
    <t>The employee has been invited to participate in the Vascular and Endovascular Challenges Update. The sessions are dedicated to the discussion of the recent paclitaxel safety data.</t>
  </si>
  <si>
    <t>BIBA MEDICAL LTD</t>
  </si>
  <si>
    <t>BIOMEDICAL ENGINEER</t>
  </si>
  <si>
    <t>04/13/2019-04/19/2019</t>
  </si>
  <si>
    <t>WILLIE VANN</t>
  </si>
  <si>
    <t>To attend/present at the 13th Jenner Glycobiology and Medicine Symposium.</t>
  </si>
  <si>
    <t>Cambridge, MA</t>
  </si>
  <si>
    <t>HARVARD MEDICAL SCHOOL</t>
  </si>
  <si>
    <t>SUPERVISORY SENIOR RESEARCH</t>
  </si>
  <si>
    <t>05/04/2019-05/07/2019</t>
  </si>
  <si>
    <t> To attend the American Association of Pharmaceutical Scientists (AAPS) workshop on Increasing Modeling’s Collective Impact on PharmSci (May 6th – May 7th, 2019), Scientific Purpose: Traveler is invited as an invited speaker to present on Quantitative Structure Activity Based Relationships (QSAR) Predictive Models.  SITE-VISIT: Massive Analysis Quality Control discussion meeting (May 4th, 2019). Scientific Purpose: Discussion regarding 2019 conference minutes and social engagement while planning for upcoming 2020 conference (Cambridge, MA) SITE-VISIT: Preparation for invited speaker presentation at American Associated of Pharmaceutical Scientists (AAPS) conference and assist with pre-event setup (May 5th, 2019).</t>
  </si>
  <si>
    <t>BOSTON, MA</t>
  </si>
  <si>
    <t>American Association of Pharmaceutical Scientists (AAPS)</t>
  </si>
  <si>
    <t>05/04/2019-05/08/2019</t>
  </si>
  <si>
    <t>ARIFA KHAN</t>
  </si>
  <si>
    <t>To attend the 2019 PDA C39Virus Safety Forum Next Generation Strategies for Viral Risk Mitigation.</t>
  </si>
  <si>
    <t>Long Beach, CA</t>
  </si>
  <si>
    <t>PARENTERAL DRUG ASSOCIATION</t>
  </si>
  <si>
    <t>SUPERVISORY MICROBIOLOGY</t>
  </si>
  <si>
    <t>05/06/2019-05/09/2019</t>
  </si>
  <si>
    <t>Jacquelina Williams-Woods</t>
  </si>
  <si>
    <t>The purpose of this meeting will be to establish collaborations with the South Korean Ministry of Food and Drug Safety during their Joint International Symposium on Norovirus Prevention and Control (epidemiology and laboratory) for Food Safety Day. This meeting will be held with four government agencies (FDA and CDC from Korea and US). In addition to a presentation on multi-laboratory validations, discussions will be held on the interlaboratory validation of South Korean Ministry of Food and Drug Safety official laboratory methods.</t>
  </si>
  <si>
    <t>SEOUL, KOR</t>
  </si>
  <si>
    <t>Korea National Institute of Food and Drug Safety</t>
  </si>
  <si>
    <t>05/07/2019-05/11/2019</t>
  </si>
  <si>
    <t>M&amp;IE</t>
  </si>
  <si>
    <t>WEIDA TONG</t>
  </si>
  <si>
    <t>Sponsored travel to the College of Pharmaceutical Sciences at Zhejiang University - Zhejiang, China (May 8th – May 17th, 2019) Scientific Purpose: Traveler is invited as a guest professor to discuss his recent projects and give seminars on the fundamental principles of regulatory sciences, bioinformatics, toxicogenomics and network pharmacology.</t>
  </si>
  <si>
    <t>HANGZHOU, CHN</t>
  </si>
  <si>
    <t>Zhejiang University</t>
  </si>
  <si>
    <t>DIRECTOR, CTR FOR BIOINFORM</t>
  </si>
  <si>
    <t>05/07/2019-05/17/2019</t>
  </si>
  <si>
    <t>ROBIN LEVIS</t>
  </si>
  <si>
    <t>Robin Levis is one of the CMC Strategy Forum Europe 2019 meeting organizers. In addition, she will be chairing a session on continuous manufacturing and will be representing CBER on a panel to provide regulatory expertise to a discussion on new technologies.</t>
  </si>
  <si>
    <t>SEVILLE, ESP</t>
  </si>
  <si>
    <t>CASSS</t>
  </si>
  <si>
    <t>SUPERVISORY BIOLOGIST</t>
  </si>
  <si>
    <t>05/10/2019-05/16/2019</t>
  </si>
  <si>
    <t>Carla Jordan</t>
  </si>
  <si>
    <t>To speak at Society of Clinical Research Associates (SOCRA) workshop.</t>
  </si>
  <si>
    <t>Society of Clinical Research Associates</t>
  </si>
  <si>
    <t>05/13/2019-05/16/2019</t>
  </si>
  <si>
    <t>Prasanna Pathmanathan</t>
  </si>
  <si>
    <t>Travel to Fickle Heart program at Cambridge University Isaac Newton Institute. The university holds prestigious programs in which traveler was invited to spend time with other researchers to work together on a particular theme. Please refer to 348 packet for more details.</t>
  </si>
  <si>
    <t>Cambridge, GBR</t>
  </si>
  <si>
    <t>Isaac Newton institute from Mathematical Sciences</t>
  </si>
  <si>
    <t>Staff Fellow</t>
  </si>
  <si>
    <t>05/18/2019-06/08/2019</t>
  </si>
  <si>
    <t>MURRAY SHELDON</t>
  </si>
  <si>
    <t>To attend the Seventh Annual Kidney Health Initiative meeting. At this meeting several projects that the FDA is developing with KHI will be discussed and arranged with the KHI and Stakeholder Board. These projects include the ongoing KidneyX prize competition and the emerging PCORI-TF grant project to develop an ESRD-CRN and a patient preference survey for people with End-Stage Kidney Disease. I am the primary FDA representative for the Kidney Health Initiative and KidneyX and I will be developing and presenting the plans for Phase 3 of the prize competition and the PCORI-TF grant activities.</t>
  </si>
  <si>
    <t>Kidney Health Initiative</t>
  </si>
  <si>
    <t>ASSOCIATE DIRECTOR FOR TECH</t>
  </si>
  <si>
    <t>05/28/2019-05/30/2019</t>
  </si>
  <si>
    <t>Frank Samuelson</t>
  </si>
  <si>
    <t>Will be teaching a class on the training and testing of image analysis algorithms at the 2019 AAPM Summer School on “Practical Image Analysis” in Burlington, VT. He will speak about proper methods for evaluating such algorithms as expected by the FDA. Students will be enlightened, and they will utilize these methods for evaluating medical imaging devices in future medical device submissions. This improve the quality of future devices and device submissions.</t>
  </si>
  <si>
    <t>Burlington, VT</t>
  </si>
  <si>
    <t>American Association of Physicists in Medicine</t>
  </si>
  <si>
    <t>06/02/2019-06/07/2019</t>
  </si>
  <si>
    <t>Berkman Sahiner</t>
  </si>
  <si>
    <t>This meeting introduces attendees to the concepts in medical image processing and analysis, including machine learning, segmentation, registration, feature extraction, and decision aids. These are critical topics in the reviews of new devices being submitted at an increasing pace to CDRH. Dr. Sahiner will present a talk entitled “Ethics and Regulatory Considerations” on Friday, June 7th. Attendance at this event will enable Dr. Sahiner to disseminate the Agency’s latest thinking on this fast-changing field as well as to learn from some of the leaders of the field about the recent developments.</t>
  </si>
  <si>
    <t>ELECTRICAL ENGINEER</t>
  </si>
  <si>
    <t>06/04/2019-06/07/2019</t>
  </si>
  <si>
    <t>Richard Gray</t>
  </si>
  <si>
    <t>Traveler has been invited to attend a conference that brings together scientific experts in the areas of cardiac imaging and modeling. Traveler will be delivering a keynote lecture. CR and CR name pending approval. Will upload once it has been received.</t>
  </si>
  <si>
    <t>BORDEAUX, FRA</t>
  </si>
  <si>
    <t>Adera</t>
  </si>
  <si>
    <t>PROGRAM SUPPORT SPECIALIST</t>
  </si>
  <si>
    <t>06/05/2019-06/09/2019</t>
  </si>
  <si>
    <t>Ping He</t>
  </si>
  <si>
    <t>To attend the Conference 5th Annual Global Bio Conference.</t>
  </si>
  <si>
    <t>The Ministry of Food and Drug</t>
  </si>
  <si>
    <t>06/24/2019-06/29/2019</t>
  </si>
  <si>
    <t>James Coburn</t>
  </si>
  <si>
    <t>The CÚRAM has invited the traveler to participate in the CÚRAM Annual Retreat and will provide all costs associated - sponsored travel. The CURAM Annual Retreat is an opportunity to review the research carried out at CURAM over the past year and used as an opportunity for collaboration. They do research in innovative 'smart' medical devices and implants that will benefit patients with chronic ailments such as cardiovascular, musculoskeletal, neural, soft tissue, renal and urological, and respiratory diseases.</t>
  </si>
  <si>
    <t>GALWAY, IRL</t>
  </si>
  <si>
    <t>CURAM</t>
  </si>
  <si>
    <t>Program Coordinator</t>
  </si>
  <si>
    <t>06/24/2019-06/28/2019</t>
  </si>
  <si>
    <t>M&amp;IE/TAXI</t>
  </si>
  <si>
    <t>392.00/350.00</t>
  </si>
  <si>
    <t>Will give a lecture on the broader issues relating to the translation and integration of imaging AI applications to clinical practice and provide insight on the regulatory approval processes behind medical AI software. The number of submissions to the FDA using imaging AI approaches has shown a dramatic increase. To properly assess these submissions, we need staff members who are up-to-date about new developments in this field. Dr. Sahiner is one of our lead experts in machine learning, and attending this conference will give him an opportunity to interact with top experts on machine learning in imaging.</t>
  </si>
  <si>
    <t>Denver, CO</t>
  </si>
  <si>
    <t>Society for Imaging Informatics in Medicine</t>
  </si>
  <si>
    <t>06/27/2019-06/28/2019</t>
  </si>
  <si>
    <t>M&amp;IE/REG Fees</t>
  </si>
  <si>
    <t>114.00/995.00</t>
  </si>
  <si>
    <t>WOLFGANG KAINZ</t>
  </si>
  <si>
    <t>To attend the SmartLife for Next Generation Bio-Electromagnetic and Advance Telecommunication Technology Annual Seminar.</t>
  </si>
  <si>
    <t>TAIPEI, TWN</t>
  </si>
  <si>
    <t>AUDEN TECHNO CORP</t>
  </si>
  <si>
    <t>RESEARCH BIOMEDICAL ENGINEER</t>
  </si>
  <si>
    <t>06/30/2019-07/03/2019</t>
  </si>
  <si>
    <t>356.00/220.00</t>
  </si>
  <si>
    <t>CARL CERNIGLIA</t>
  </si>
  <si>
    <t>To attend the Toxicology Forum 45th Annual Summer Meeting.</t>
  </si>
  <si>
    <t>ALEXANDRIA, VA</t>
  </si>
  <si>
    <t>THE TOXICOLOGY FORUM</t>
  </si>
  <si>
    <t>DIR DIV OF MICROBIOLOGY</t>
  </si>
  <si>
    <t>07/08/2019-07/11/2019</t>
  </si>
  <si>
    <t>ANIL PATRI</t>
  </si>
  <si>
    <t>Conference attendee-Dr. Patri will be FDA’s official representative, speak and co-chair a symposium session at the 2019 Controlled Release Society’s Annual Meeting and Exposition in Valencia, Spain July 22-24, 2019. He will be participating in discussions regarding regulatory issues from bench to clinic providing his expertise in Nanotechnology. Participating entities will include industry, regulatory and clinical experts. Dr. Patri's participation in this conference will allow him to contribute to and gain global knowledge in order to implement regulatory development and implement research techniques which will contribute to the safety and effectiveness of FDA-regulated products utilized in real-world applications. He will be representing the Food and Drug Administration (FDA) as a recognized expert in the complex interdisciplinary field of Nanotechnology as well as participating in the acceleration of research, translation and development of drugs and devices to the benefit of patients and humankind.</t>
  </si>
  <si>
    <t>Valencia, ESP</t>
  </si>
  <si>
    <t>CONTROLLED RELEASE SOCIETY</t>
  </si>
  <si>
    <t>DIRECTOR, NANOTECHNOLOGY</t>
  </si>
  <si>
    <t>07/21/2019-07/27/2019</t>
  </si>
  <si>
    <t>Mallory Kelly</t>
  </si>
  <si>
    <t>Meeting with the D.C. Exchange Selection Committee of the California Agricultural Leadership Foundation (CALF), a 501 (c)(3) non-profit public benefit organization, committed to leadership training and education.</t>
  </si>
  <si>
    <t>SAN FRANCISCO, CA</t>
  </si>
  <si>
    <t>California Agricultural Leadership Foundation</t>
  </si>
  <si>
    <t>LEAD CONSUMER SAFETY OFFICER</t>
  </si>
  <si>
    <t>09/07/2019-09/15/2019</t>
  </si>
  <si>
    <t>532.00/270.00</t>
  </si>
  <si>
    <t>Gabriel Parra</t>
  </si>
  <si>
    <t>Will attend the Bioinformatics Applied to Pathogens conference on September 11-17, 2019, in Asuncion, Paraguay. Dr. Parra will attend to give a presentation on the latest results from our collaborative Genomics of Norovirus project, and give a lecture and practical training on the course "Bioinformatics Applied to Pathogens.</t>
  </si>
  <si>
    <t>ASUNCION, PRY</t>
  </si>
  <si>
    <t xml:space="preserve">RESEARCH INSTITUTE FOR HEALTH </t>
  </si>
  <si>
    <t>09/11/2019-09/18/2019</t>
  </si>
  <si>
    <t>Wendy Paul</t>
  </si>
  <si>
    <t>To attend the International Forum on Medical Product of Human Origin; Lisbon, Portugal; 9/18 - 9/20; The purpose of the Forum 25 is to bring together organizations, regulators and professional societies that span the entire range of MPHO to discuss common thesis related to traceability, regulatory boundaries, ethic, biovigilance and healthcare technologies with the goal of producing a report that identifies practical steps that can be taken toward harmonization and the forwarding of the guiding principles identified by the World Health Organization</t>
  </si>
  <si>
    <t>LISBON, PRT</t>
  </si>
  <si>
    <t>ICCBBA</t>
  </si>
  <si>
    <t>Baggage Fees</t>
  </si>
  <si>
    <t>09/16/2019-09/21/2019</t>
  </si>
  <si>
    <t>Lodging/Reg Fees</t>
  </si>
  <si>
    <t>724.00/1141.39</t>
  </si>
  <si>
    <t>Romina Shah</t>
  </si>
  <si>
    <t>To attend the European Food Safety Authority (EFSA) Plenary meeting of the Food Additives and Flavorings (FAF) Panel.</t>
  </si>
  <si>
    <t>PARMA, ITALY</t>
  </si>
  <si>
    <t>European Food Safety Authority</t>
  </si>
  <si>
    <t>09/21/2019-09/28/2019</t>
  </si>
  <si>
    <t>NICHOLAS PETRICK</t>
  </si>
  <si>
    <t>To attend the  Annual CMIMI (Conference on Machine Intelligence in Medical Imaging), which has become a can't miss event that helps you get up to speed on what's happening in imaging AI, and offers a great combination of researchers, practitioners, and industry. Dr. Petrick will give an invited presentation about FDA initiatives, perspectives and recent developments on our approach to machine learning (ML) devices. This will include a discussion of the recent FDA perspective paper discussing modifications to ML device algorithms. He will also learn about the latest advances in machine learning applied to medical imaging data.</t>
  </si>
  <si>
    <t>AUSTIN, TX</t>
  </si>
  <si>
    <t>SOCIETY FOR IMAGING INFORMATIC</t>
  </si>
  <si>
    <t>DEPUTY DIRECTOR, DIV IMAGIN</t>
  </si>
  <si>
    <t>09/21/2019-09/23/2019</t>
  </si>
  <si>
    <t>Reg Fees</t>
  </si>
  <si>
    <t>Diana Oram</t>
  </si>
  <si>
    <t>Will be attending the Skin Microbiome Congress conference to speak on regulation, safety and claims relating to the skin microbiome and for the Microbiome Consumer Nutrition Congress, to take part in a panel discussion on the regulation of and the claims that can be made on pre and probiotics alongside 3 other panelists. Provide the latest updates in microbiome research to continue regulatory framework for conducting studies within the FDA.</t>
  </si>
  <si>
    <t>KISACO RESEARCH</t>
  </si>
  <si>
    <t>INTERDISCIPLINARY SCIENTIST</t>
  </si>
  <si>
    <t>09/23/2019-09/25/2019</t>
  </si>
  <si>
    <t>Narjol Gonzalez-Escalona</t>
  </si>
  <si>
    <t>Invited to attend and present at the 2019 XIV scientific conference of the Institute of Public Health of Chile and present "The use of genomics to ensure Food Safety" during the "One Health, One Environment" session.</t>
  </si>
  <si>
    <t>SANTIAGO, CHL</t>
  </si>
  <si>
    <t>INSTITUTE OF PUBLIC HEALTH</t>
  </si>
  <si>
    <t>05/12/2019-05/17/2019</t>
  </si>
  <si>
    <t>Office of the Natl Coordinator for Health IT</t>
  </si>
  <si>
    <t>Deonne.Hammond-Hatcher</t>
  </si>
  <si>
    <t>Deone.Hammond-Hatcher@hhs.gov</t>
  </si>
  <si>
    <t>This formula does not work properly</t>
  </si>
  <si>
    <t>Indian Health Service</t>
  </si>
  <si>
    <t>Justin Groves</t>
  </si>
  <si>
    <t>justin.groves@ihs.gov</t>
  </si>
  <si>
    <t>Jennifer Franks</t>
  </si>
  <si>
    <t>2019 Lifesavers Conference</t>
  </si>
  <si>
    <t>Louisville, Kentucky</t>
  </si>
  <si>
    <t>Lifesavers Conference, Inc.</t>
  </si>
  <si>
    <t>Environmental Health Specialist</t>
  </si>
  <si>
    <t>3/31/2019 - 04/02/2019</t>
  </si>
  <si>
    <t>Melita Rank</t>
  </si>
  <si>
    <t>Accreditation Council for Continuing Medical Education</t>
  </si>
  <si>
    <t>Chicago, Il.</t>
  </si>
  <si>
    <t>Chief Executive Officer</t>
  </si>
  <si>
    <t>Patrick Gormley</t>
  </si>
  <si>
    <t>ServiceNow Conference</t>
  </si>
  <si>
    <t>ServiceNow</t>
  </si>
  <si>
    <t>IT Specialist</t>
  </si>
  <si>
    <t>05/04/2019 - 05/10/2019</t>
  </si>
  <si>
    <t>Sina Kasraian</t>
  </si>
  <si>
    <t>IT Manager</t>
  </si>
  <si>
    <t>Benjamin Koshy</t>
  </si>
  <si>
    <t>CSIRT Lead</t>
  </si>
  <si>
    <t>LCDR Matthew Ellis</t>
  </si>
  <si>
    <t>Organization for Safety, Asepsis and Prevention (OSAP)</t>
  </si>
  <si>
    <t>Tucson, AZ</t>
  </si>
  <si>
    <t>OSAP</t>
  </si>
  <si>
    <t xml:space="preserve">Air Transportation                  </t>
  </si>
  <si>
    <t>Institutional Environmental Health Officer</t>
  </si>
  <si>
    <t>5/28/2019 - 6/2/2019</t>
  </si>
  <si>
    <t>CAPT Brian Hroch</t>
  </si>
  <si>
    <t>Industrial Hygiene and Safety Manager</t>
  </si>
  <si>
    <t>5/28/2019 - 6/3/2019</t>
  </si>
  <si>
    <t>LT Allison Rydberg</t>
  </si>
  <si>
    <t>American Physical Therapy Association Conference</t>
  </si>
  <si>
    <t>Physical Therapist</t>
  </si>
  <si>
    <t>6/12/2019 - 6/15/2019</t>
  </si>
  <si>
    <t>Corina Blackwater</t>
  </si>
  <si>
    <t xml:space="preserve"> HEAL Mid-Fellowship Training</t>
  </si>
  <si>
    <t>Tsaile, AZ</t>
  </si>
  <si>
    <t xml:space="preserve"> HEAL Mid-Fellowship Program</t>
  </si>
  <si>
    <t xml:space="preserve">Behavioral Hlth Coach: Hlth Tech </t>
  </si>
  <si>
    <t>UNIVERSITY OF CALIFORNIA, SAN FRANCISCO</t>
  </si>
  <si>
    <t>6/22/2019 - 6/29/2019</t>
  </si>
  <si>
    <t>Andrethia Bia</t>
  </si>
  <si>
    <t>Behavioral Hlth Coach: CSU</t>
  </si>
  <si>
    <t>Myra Francisco, RN</t>
  </si>
  <si>
    <t>HEAL Mid-Fellowship Training/Graduation</t>
  </si>
  <si>
    <t>Nurse Recruiter</t>
  </si>
  <si>
    <t>6/25/2019 - 6/29/2019</t>
  </si>
  <si>
    <t>Delilah Yazzie</t>
  </si>
  <si>
    <t xml:space="preserve"> HEAL Global Health Training</t>
  </si>
  <si>
    <t>Berkley, CA</t>
  </si>
  <si>
    <t>Health Technician</t>
  </si>
  <si>
    <t>7/7/2019 - 7/25/2019</t>
  </si>
  <si>
    <t>Alberta Begay</t>
  </si>
  <si>
    <t>OA Assistant</t>
  </si>
  <si>
    <t>Bernadine John</t>
  </si>
  <si>
    <t>Nurse Consultant</t>
  </si>
  <si>
    <t>Jacy Lee</t>
  </si>
  <si>
    <t>General Engineer</t>
  </si>
  <si>
    <t>Adriann Begay</t>
  </si>
  <si>
    <t>Karen Kajiwara-Nelson</t>
  </si>
  <si>
    <t>2019 Government Services training conference</t>
  </si>
  <si>
    <t>Seattle, WA</t>
  </si>
  <si>
    <t>Oticon Hearing</t>
  </si>
  <si>
    <t>ground transportation</t>
  </si>
  <si>
    <t>SUPV Audiologist</t>
  </si>
  <si>
    <t>7/31/2019 - 8/3/2019</t>
  </si>
  <si>
    <t>ReSound National Seminar</t>
  </si>
  <si>
    <t>Gn Hearing Care Corporation</t>
  </si>
  <si>
    <t>9/11/2019 - 9/14/2019</t>
  </si>
</sst>
</file>

<file path=xl/styles.xml><?xml version="1.0" encoding="utf-8"?>
<styleSheet xmlns="http://schemas.openxmlformats.org/spreadsheetml/2006/main" xmlns:mc="http://schemas.openxmlformats.org/markup-compatibility/2006" xmlns:x14ac="http://schemas.microsoft.com/office/spreadsheetml/2009/9/ac" mc:Ignorable="x14ac">
  <numFmts count="9">
    <numFmt numFmtId="6" formatCode="&quot;$&quot;#,##0_);[Red]\(&quot;$&quot;#,##0\)"/>
    <numFmt numFmtId="8" formatCode="&quot;$&quot;#,##0.00_);[Red]\(&quot;$&quot;#,##0.00\)"/>
    <numFmt numFmtId="44" formatCode="_(&quot;$&quot;* #,##0.00_);_(&quot;$&quot;* \(#,##0.00\);_(&quot;$&quot;* &quot;-&quot;??_);_(@_)"/>
    <numFmt numFmtId="164" formatCode="mm\/dd\/yyyy"/>
    <numFmt numFmtId="165" formatCode="\$#,##0.00;&quot;($&quot;#,##0\).00;\ "/>
    <numFmt numFmtId="166" formatCode="mmm\ d\,\ yyyy\ h:mm:ss\ AM/PM"/>
    <numFmt numFmtId="167" formatCode="#0"/>
    <numFmt numFmtId="168" formatCode="&quot;$&quot;#,##0"/>
    <numFmt numFmtId="169" formatCode="&quot;$&quot;#,##0.00"/>
  </numFmts>
  <fonts count="54" x14ac:knownFonts="1">
    <font>
      <sz val="10"/>
      <name val="Arial"/>
    </font>
    <font>
      <sz val="11"/>
      <color theme="1"/>
      <name val="Calibri"/>
      <family val="2"/>
      <scheme val="minor"/>
    </font>
    <font>
      <sz val="11"/>
      <color theme="1"/>
      <name val="Calibri"/>
      <family val="2"/>
      <scheme val="minor"/>
    </font>
    <font>
      <sz val="6"/>
      <color indexed="8"/>
      <name val="Arial"/>
      <family val="2"/>
    </font>
    <font>
      <b/>
      <sz val="12"/>
      <color indexed="8"/>
      <name val="Arial"/>
      <family val="2"/>
    </font>
    <font>
      <b/>
      <sz val="9"/>
      <color indexed="8"/>
      <name val="Arial"/>
      <family val="2"/>
    </font>
    <font>
      <sz val="9"/>
      <color indexed="8"/>
      <name val="Arial"/>
      <family val="2"/>
    </font>
    <font>
      <sz val="14"/>
      <color indexed="10"/>
      <name val="Arial"/>
      <family val="2"/>
    </font>
    <font>
      <sz val="12"/>
      <color indexed="10"/>
      <name val="Arial"/>
      <family val="2"/>
    </font>
    <font>
      <b/>
      <sz val="10"/>
      <color indexed="8"/>
      <name val="Arial"/>
      <family val="2"/>
    </font>
    <font>
      <b/>
      <sz val="14"/>
      <color indexed="8"/>
      <name val="Arial"/>
      <family val="2"/>
    </font>
    <font>
      <sz val="10"/>
      <name val="Arial"/>
      <family val="2"/>
    </font>
    <font>
      <b/>
      <sz val="10"/>
      <name val="Arial"/>
      <family val="2"/>
    </font>
    <font>
      <sz val="9"/>
      <name val="Arial"/>
      <family val="2"/>
    </font>
    <font>
      <b/>
      <sz val="9"/>
      <name val="Arial"/>
      <family val="2"/>
    </font>
    <font>
      <b/>
      <sz val="11"/>
      <name val="Arial"/>
      <family val="2"/>
    </font>
    <font>
      <b/>
      <sz val="8"/>
      <name val="Arial"/>
      <family val="2"/>
    </font>
    <font>
      <sz val="8"/>
      <name val="Arial"/>
      <family val="2"/>
    </font>
    <font>
      <sz val="9"/>
      <name val="Calibri"/>
      <family val="2"/>
    </font>
    <font>
      <sz val="6.5"/>
      <name val="Arial"/>
      <family val="2"/>
    </font>
    <font>
      <b/>
      <sz val="14"/>
      <color rgb="FFFF0000"/>
      <name val="Arial"/>
      <family val="2"/>
    </font>
    <font>
      <sz val="10"/>
      <color rgb="FFFF0000"/>
      <name val="Arial"/>
      <family val="2"/>
    </font>
    <font>
      <b/>
      <sz val="14"/>
      <name val="Arial"/>
      <family val="2"/>
    </font>
    <font>
      <sz val="12"/>
      <color rgb="FFFF0000"/>
      <name val="Arial"/>
      <family val="2"/>
    </font>
    <font>
      <u/>
      <sz val="11"/>
      <color theme="10"/>
      <name val="Calibri"/>
      <family val="2"/>
      <scheme val="minor"/>
    </font>
    <font>
      <sz val="10"/>
      <name val="Arial"/>
      <family val="2"/>
    </font>
    <font>
      <u/>
      <sz val="10"/>
      <color theme="10"/>
      <name val="Arial"/>
      <family val="2"/>
    </font>
    <font>
      <sz val="10"/>
      <color theme="1"/>
      <name val="Tahoma"/>
      <family val="2"/>
    </font>
    <font>
      <sz val="8"/>
      <color rgb="FF454545"/>
      <name val="Arial"/>
      <family val="2"/>
    </font>
    <font>
      <sz val="8"/>
      <color theme="1"/>
      <name val="Arial"/>
      <family val="2"/>
    </font>
    <font>
      <b/>
      <sz val="26"/>
      <name val="Arial"/>
      <family val="2"/>
    </font>
    <font>
      <b/>
      <i/>
      <sz val="10"/>
      <name val="Arial"/>
      <family val="2"/>
    </font>
    <font>
      <b/>
      <i/>
      <sz val="8"/>
      <name val="Arial"/>
      <family val="2"/>
    </font>
    <font>
      <i/>
      <sz val="10"/>
      <name val="Arial"/>
      <family val="2"/>
    </font>
    <font>
      <i/>
      <sz val="8"/>
      <name val="Arial"/>
      <family val="2"/>
    </font>
    <font>
      <u/>
      <sz val="10"/>
      <color theme="10"/>
      <name val="Arial"/>
      <family val="2"/>
    </font>
    <font>
      <sz val="12"/>
      <name val="Arial"/>
      <family val="2"/>
    </font>
    <font>
      <b/>
      <sz val="7"/>
      <name val="Arial"/>
      <family val="2"/>
    </font>
    <font>
      <sz val="8"/>
      <color theme="4" tint="-0.499984740745262"/>
      <name val="Arial"/>
      <family val="2"/>
    </font>
    <font>
      <sz val="10"/>
      <name val="Tahoma"/>
      <family val="2"/>
    </font>
    <font>
      <sz val="9"/>
      <color rgb="FF333333"/>
      <name val="Calibri"/>
      <family val="2"/>
      <scheme val="minor"/>
    </font>
    <font>
      <sz val="8"/>
      <color rgb="FF333333"/>
      <name val="Arial"/>
      <family val="2"/>
    </font>
    <font>
      <b/>
      <sz val="9"/>
      <color rgb="FF333333"/>
      <name val="Segoe UI"/>
      <family val="2"/>
    </font>
    <font>
      <sz val="10"/>
      <color rgb="FF333333"/>
      <name val="Segoe UI"/>
      <family val="2"/>
    </font>
    <font>
      <u/>
      <sz val="10"/>
      <color theme="10"/>
      <name val="Tahoma"/>
      <family val="2"/>
    </font>
    <font>
      <sz val="11"/>
      <color rgb="FF3F3F76"/>
      <name val="Calibri"/>
      <family val="2"/>
      <scheme val="minor"/>
    </font>
    <font>
      <b/>
      <sz val="11"/>
      <color theme="0"/>
      <name val="Calibri"/>
      <family val="2"/>
      <scheme val="minor"/>
    </font>
    <font>
      <b/>
      <sz val="11"/>
      <name val="Calibri"/>
      <family val="2"/>
      <scheme val="minor"/>
    </font>
    <font>
      <sz val="7"/>
      <name val="Arial"/>
      <family val="2"/>
    </font>
    <font>
      <u/>
      <sz val="10"/>
      <color theme="10"/>
      <name val="Arial"/>
      <family val="2"/>
    </font>
    <font>
      <sz val="7"/>
      <color rgb="FF333333"/>
      <name val="Segoe UI"/>
      <family val="2"/>
    </font>
    <font>
      <sz val="8"/>
      <color rgb="FF333333"/>
      <name val="Segoe UI"/>
      <family val="2"/>
    </font>
    <font>
      <sz val="7"/>
      <name val="Segoe UI"/>
      <family val="2"/>
    </font>
    <font>
      <sz val="10"/>
      <name val="Arial"/>
      <family val="2"/>
    </font>
  </fonts>
  <fills count="25">
    <fill>
      <patternFill patternType="none"/>
    </fill>
    <fill>
      <patternFill patternType="gray125"/>
    </fill>
    <fill>
      <patternFill patternType="solid">
        <fgColor indexed="9"/>
        <bgColor indexed="9"/>
      </patternFill>
    </fill>
    <fill>
      <patternFill patternType="solid">
        <fgColor indexed="47"/>
        <bgColor indexed="9"/>
      </patternFill>
    </fill>
    <fill>
      <patternFill patternType="solid">
        <fgColor indexed="27"/>
        <bgColor indexed="9"/>
      </patternFill>
    </fill>
    <fill>
      <patternFill patternType="solid">
        <fgColor indexed="22"/>
        <bgColor indexed="9"/>
      </patternFill>
    </fill>
    <fill>
      <patternFill patternType="solid">
        <fgColor indexed="26"/>
        <bgColor indexed="9"/>
      </patternFill>
    </fill>
    <fill>
      <patternFill patternType="solid">
        <fgColor indexed="43"/>
        <bgColor indexed="9"/>
      </patternFill>
    </fill>
    <fill>
      <patternFill patternType="solid">
        <fgColor theme="9" tint="0.39997558519241921"/>
        <bgColor indexed="64"/>
      </patternFill>
    </fill>
    <fill>
      <patternFill patternType="solid">
        <fgColor theme="9" tint="0.79998168889431442"/>
        <bgColor indexed="64"/>
      </patternFill>
    </fill>
    <fill>
      <patternFill patternType="solid">
        <fgColor indexed="41"/>
        <bgColor indexed="64"/>
      </patternFill>
    </fill>
    <fill>
      <patternFill patternType="solid">
        <fgColor indexed="9"/>
        <bgColor indexed="64"/>
      </patternFill>
    </fill>
    <fill>
      <patternFill patternType="solid">
        <fgColor theme="0"/>
        <bgColor indexed="64"/>
      </patternFill>
    </fill>
    <fill>
      <patternFill patternType="solid">
        <fgColor indexed="43"/>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rgb="FFFFFF00"/>
        <bgColor indexed="64"/>
      </patternFill>
    </fill>
    <fill>
      <patternFill patternType="solid">
        <fgColor indexed="52"/>
        <bgColor indexed="64"/>
      </patternFill>
    </fill>
    <fill>
      <patternFill patternType="solid">
        <fgColor indexed="47"/>
        <bgColor indexed="64"/>
      </patternFill>
    </fill>
    <fill>
      <patternFill patternType="solid">
        <fgColor indexed="51"/>
        <bgColor indexed="64"/>
      </patternFill>
    </fill>
    <fill>
      <patternFill patternType="solid">
        <fgColor indexed="22"/>
        <bgColor indexed="64"/>
      </patternFill>
    </fill>
    <fill>
      <patternFill patternType="solid">
        <fgColor rgb="FFFFC000"/>
        <bgColor indexed="64"/>
      </patternFill>
    </fill>
    <fill>
      <patternFill patternType="solid">
        <fgColor rgb="FFFFCC99"/>
      </patternFill>
    </fill>
    <fill>
      <patternFill patternType="solid">
        <fgColor rgb="FFA5A5A5"/>
      </patternFill>
    </fill>
    <fill>
      <patternFill patternType="solid">
        <fgColor rgb="FFF9F9F9"/>
        <bgColor indexed="64"/>
      </patternFill>
    </fill>
  </fills>
  <borders count="123">
    <border>
      <left/>
      <right/>
      <top/>
      <bottom/>
      <diagonal/>
    </border>
    <border>
      <left style="thin">
        <color indexed="8"/>
      </left>
      <right style="thin">
        <color indexed="8"/>
      </right>
      <top style="thin">
        <color indexed="8"/>
      </top>
      <bottom style="thin">
        <color indexed="8"/>
      </bottom>
      <diagonal/>
    </border>
    <border>
      <left/>
      <right/>
      <top style="thin">
        <color indexed="8"/>
      </top>
      <bottom/>
      <diagonal/>
    </border>
    <border>
      <left style="thin">
        <color indexed="9"/>
      </left>
      <right style="thin">
        <color indexed="9"/>
      </right>
      <top style="thin">
        <color indexed="8"/>
      </top>
      <bottom style="thin">
        <color indexed="9"/>
      </bottom>
      <diagonal/>
    </border>
    <border>
      <left style="thin">
        <color indexed="9"/>
      </left>
      <right style="thin">
        <color indexed="9"/>
      </right>
      <top style="thin">
        <color indexed="9"/>
      </top>
      <bottom style="thin">
        <color indexed="8"/>
      </bottom>
      <diagonal/>
    </border>
    <border>
      <left style="thin">
        <color indexed="8"/>
      </left>
      <right/>
      <top style="thin">
        <color indexed="8"/>
      </top>
      <bottom style="thin">
        <color indexed="8"/>
      </bottom>
      <diagonal/>
    </border>
    <border>
      <left style="thin">
        <color indexed="9"/>
      </left>
      <right style="thin">
        <color indexed="9"/>
      </right>
      <top style="thin">
        <color indexed="8"/>
      </top>
      <bottom style="thin">
        <color indexed="8"/>
      </bottom>
      <diagonal/>
    </border>
    <border>
      <left/>
      <right/>
      <top/>
      <bottom style="thin">
        <color indexed="8"/>
      </bottom>
      <diagonal/>
    </border>
    <border>
      <left style="thin">
        <color indexed="9"/>
      </left>
      <right style="thin">
        <color indexed="9"/>
      </right>
      <top style="thin">
        <color indexed="9"/>
      </top>
      <bottom style="thin">
        <color indexed="9"/>
      </bottom>
      <diagonal/>
    </border>
    <border>
      <left/>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thick">
        <color indexed="64"/>
      </bottom>
      <diagonal/>
    </border>
    <border>
      <left style="thick">
        <color indexed="64"/>
      </left>
      <right style="medium">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bottom/>
      <diagonal/>
    </border>
    <border>
      <left style="thick">
        <color indexed="64"/>
      </left>
      <right style="thick">
        <color indexed="64"/>
      </right>
      <top style="thick">
        <color indexed="64"/>
      </top>
      <bottom/>
      <diagonal/>
    </border>
    <border>
      <left style="medium">
        <color indexed="64"/>
      </left>
      <right/>
      <top/>
      <bottom/>
      <diagonal/>
    </border>
    <border>
      <left/>
      <right style="medium">
        <color indexed="64"/>
      </right>
      <top/>
      <bottom/>
      <diagonal/>
    </border>
    <border>
      <left style="thin">
        <color indexed="64"/>
      </left>
      <right style="thin">
        <color indexed="64"/>
      </right>
      <top/>
      <bottom/>
      <diagonal/>
    </border>
    <border>
      <left style="medium">
        <color indexed="64"/>
      </left>
      <right style="medium">
        <color indexed="64"/>
      </right>
      <top/>
      <bottom/>
      <diagonal/>
    </border>
    <border>
      <left style="medium">
        <color indexed="64"/>
      </left>
      <right style="thick">
        <color indexed="64"/>
      </right>
      <top/>
      <bottom/>
      <diagonal/>
    </border>
    <border>
      <left style="thick">
        <color indexed="64"/>
      </left>
      <right style="thick">
        <color indexed="64"/>
      </right>
      <top/>
      <bottom/>
      <diagonal/>
    </border>
    <border>
      <left style="medium">
        <color indexed="64"/>
      </left>
      <right/>
      <top style="thick">
        <color indexed="64"/>
      </top>
      <bottom style="thick">
        <color indexed="64"/>
      </bottom>
      <diagonal/>
    </border>
    <border>
      <left/>
      <right/>
      <top style="thick">
        <color indexed="64"/>
      </top>
      <bottom style="thick">
        <color indexed="64"/>
      </bottom>
      <diagonal/>
    </border>
    <border>
      <left/>
      <right/>
      <top style="thick">
        <color indexed="64"/>
      </top>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top/>
      <bottom/>
      <diagonal/>
    </border>
    <border>
      <left/>
      <right style="thin">
        <color indexed="64"/>
      </right>
      <top/>
      <bottom/>
      <diagonal/>
    </border>
    <border>
      <left/>
      <right style="thick">
        <color indexed="64"/>
      </right>
      <top/>
      <bottom/>
      <diagonal/>
    </border>
    <border>
      <left style="medium">
        <color indexed="64"/>
      </left>
      <right/>
      <top/>
      <bottom style="thick">
        <color indexed="64"/>
      </bottom>
      <diagonal/>
    </border>
    <border>
      <left/>
      <right style="medium">
        <color indexed="64"/>
      </right>
      <top/>
      <bottom style="thick">
        <color indexed="64"/>
      </bottom>
      <diagonal/>
    </border>
    <border>
      <left style="medium">
        <color indexed="64"/>
      </left>
      <right style="thin">
        <color indexed="64"/>
      </right>
      <top/>
      <bottom style="thick">
        <color indexed="64"/>
      </bottom>
      <diagonal/>
    </border>
    <border>
      <left style="thin">
        <color indexed="64"/>
      </left>
      <right/>
      <top/>
      <bottom style="thick">
        <color indexed="64"/>
      </bottom>
      <diagonal/>
    </border>
    <border>
      <left/>
      <right style="thin">
        <color indexed="64"/>
      </right>
      <top/>
      <bottom style="thick">
        <color indexed="64"/>
      </bottom>
      <diagonal/>
    </border>
    <border>
      <left/>
      <right style="thick">
        <color indexed="64"/>
      </right>
      <top/>
      <bottom style="thin">
        <color indexed="64"/>
      </bottom>
      <diagonal/>
    </border>
    <border>
      <left style="thin">
        <color indexed="64"/>
      </left>
      <right style="thin">
        <color indexed="64"/>
      </right>
      <top style="medium">
        <color indexed="64"/>
      </top>
      <bottom style="thick">
        <color indexed="64"/>
      </bottom>
      <diagonal/>
    </border>
    <border>
      <left style="thin">
        <color indexed="64"/>
      </left>
      <right style="medium">
        <color indexed="64"/>
      </right>
      <top/>
      <bottom/>
      <diagonal/>
    </border>
    <border>
      <left style="thick">
        <color indexed="64"/>
      </left>
      <right style="medium">
        <color indexed="64"/>
      </right>
      <top/>
      <bottom style="thick">
        <color indexed="64"/>
      </bottom>
      <diagonal/>
    </border>
    <border>
      <left style="medium">
        <color indexed="64"/>
      </left>
      <right style="medium">
        <color indexed="64"/>
      </right>
      <top/>
      <bottom style="thick">
        <color indexed="64"/>
      </bottom>
      <diagonal/>
    </border>
    <border>
      <left style="thin">
        <color indexed="64"/>
      </left>
      <right style="medium">
        <color indexed="64"/>
      </right>
      <top/>
      <bottom style="thick">
        <color indexed="64"/>
      </bottom>
      <diagonal/>
    </border>
    <border>
      <left/>
      <right style="thick">
        <color indexed="64"/>
      </right>
      <top/>
      <bottom style="thick">
        <color indexed="64"/>
      </bottom>
      <diagonal/>
    </border>
    <border>
      <left style="thick">
        <color indexed="64"/>
      </left>
      <right style="thin">
        <color indexed="64"/>
      </right>
      <top style="thick">
        <color indexed="64"/>
      </top>
      <bottom/>
      <diagonal/>
    </border>
    <border>
      <left style="thin">
        <color indexed="64"/>
      </left>
      <right style="thin">
        <color indexed="64"/>
      </right>
      <top style="thick">
        <color indexed="64"/>
      </top>
      <bottom/>
      <diagonal/>
    </border>
    <border>
      <left style="thin">
        <color indexed="64"/>
      </left>
      <right/>
      <top style="thick">
        <color indexed="64"/>
      </top>
      <bottom/>
      <diagonal/>
    </border>
    <border>
      <left/>
      <right style="thin">
        <color indexed="64"/>
      </right>
      <top style="thick">
        <color indexed="64"/>
      </top>
      <bottom/>
      <diagonal/>
    </border>
    <border>
      <left style="thick">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ck">
        <color indexed="64"/>
      </left>
      <right style="thin">
        <color indexed="64"/>
      </right>
      <top style="medium">
        <color indexed="64"/>
      </top>
      <bottom style="thick">
        <color indexed="64"/>
      </bottom>
      <diagonal/>
    </border>
    <border>
      <left style="thin">
        <color indexed="64"/>
      </left>
      <right style="thin">
        <color indexed="64"/>
      </right>
      <top/>
      <bottom style="thick">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ck">
        <color indexed="64"/>
      </left>
      <right style="thin">
        <color indexed="64"/>
      </right>
      <top/>
      <bottom/>
      <diagonal/>
    </border>
    <border>
      <left style="thin">
        <color indexed="64"/>
      </left>
      <right style="thin">
        <color indexed="64"/>
      </right>
      <top/>
      <bottom style="medium">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ck">
        <color indexed="64"/>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diagonal/>
    </border>
    <border>
      <left/>
      <right style="medium">
        <color indexed="64"/>
      </right>
      <top style="thick">
        <color indexed="64"/>
      </top>
      <bottom/>
      <diagonal/>
    </border>
    <border>
      <left style="thin">
        <color indexed="64"/>
      </left>
      <right style="medium">
        <color indexed="64"/>
      </right>
      <top/>
      <bottom style="thin">
        <color indexed="64"/>
      </bottom>
      <diagonal/>
    </border>
    <border>
      <left style="thick">
        <color indexed="64"/>
      </left>
      <right style="thin">
        <color indexed="64"/>
      </right>
      <top/>
      <bottom style="thick">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right style="medium">
        <color indexed="64"/>
      </right>
      <top style="thin">
        <color indexed="64"/>
      </top>
      <bottom style="thick">
        <color indexed="64"/>
      </bottom>
      <diagonal/>
    </border>
    <border>
      <left style="medium">
        <color rgb="FFE2E2E2"/>
      </left>
      <right style="medium">
        <color rgb="FFE2E2E2"/>
      </right>
      <top style="medium">
        <color rgb="FFE2E2E2"/>
      </top>
      <bottom style="medium">
        <color rgb="FFE2E2E2"/>
      </bottom>
      <diagonal/>
    </border>
    <border>
      <left style="medium">
        <color rgb="FFE2E2E2"/>
      </left>
      <right style="medium">
        <color rgb="FFE2E2E2"/>
      </right>
      <top/>
      <bottom style="medium">
        <color rgb="FFE2E2E2"/>
      </bottom>
      <diagonal/>
    </border>
    <border>
      <left style="medium">
        <color rgb="FFE2E2E2"/>
      </left>
      <right style="medium">
        <color rgb="FFE2E2E2"/>
      </right>
      <top style="medium">
        <color rgb="FFE2E2E2"/>
      </top>
      <bottom/>
      <diagonal/>
    </border>
    <border>
      <left style="thick">
        <color indexed="64"/>
      </left>
      <right/>
      <top style="medium">
        <color indexed="64"/>
      </top>
      <bottom style="thick">
        <color indexed="64"/>
      </bottom>
      <diagonal/>
    </border>
    <border>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bottom style="medium">
        <color indexed="64"/>
      </bottom>
      <diagonal/>
    </border>
    <border>
      <left style="medium">
        <color indexed="64"/>
      </left>
      <right style="medium">
        <color indexed="64"/>
      </right>
      <top style="medium">
        <color indexed="64"/>
      </top>
      <bottom/>
      <diagonal/>
    </border>
    <border>
      <left style="thin">
        <color indexed="64"/>
      </left>
      <right style="medium">
        <color indexed="64"/>
      </right>
      <top style="medium">
        <color indexed="64"/>
      </top>
      <bottom/>
      <diagonal/>
    </border>
    <border>
      <left/>
      <right style="medium">
        <color indexed="64"/>
      </right>
      <top/>
      <bottom style="thin">
        <color indexed="64"/>
      </bottom>
      <diagonal/>
    </border>
    <border>
      <left/>
      <right style="medium">
        <color indexed="64"/>
      </right>
      <top style="thick">
        <color indexed="64"/>
      </top>
      <bottom style="thick">
        <color indexed="64"/>
      </bottom>
      <diagonal/>
    </border>
    <border>
      <left style="thick">
        <color indexed="64"/>
      </left>
      <right style="medium">
        <color indexed="64"/>
      </right>
      <top style="medium">
        <color indexed="64"/>
      </top>
      <bottom/>
      <diagonal/>
    </border>
    <border>
      <left/>
      <right style="thick">
        <color indexed="64"/>
      </right>
      <top style="thick">
        <color indexed="64"/>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style="thin">
        <color auto="1"/>
      </top>
      <bottom/>
      <diagonal/>
    </border>
    <border>
      <left style="medium">
        <color indexed="64"/>
      </left>
      <right/>
      <top style="thin">
        <color indexed="64"/>
      </top>
      <bottom/>
      <diagonal/>
    </border>
    <border>
      <left style="medium">
        <color indexed="64"/>
      </left>
      <right style="thin">
        <color indexed="64"/>
      </right>
      <top style="thin">
        <color indexed="64"/>
      </top>
      <bottom/>
      <diagonal/>
    </border>
    <border>
      <left/>
      <right style="thin">
        <color auto="1"/>
      </right>
      <top style="thin">
        <color auto="1"/>
      </top>
      <bottom/>
      <diagonal/>
    </border>
    <border>
      <left style="thin">
        <color indexed="64"/>
      </left>
      <right style="thin">
        <color rgb="FF7F7F7F"/>
      </right>
      <top style="thin">
        <color rgb="FF7F7F7F"/>
      </top>
      <bottom style="thin">
        <color rgb="FF7F7F7F"/>
      </bottom>
      <diagonal/>
    </border>
    <border>
      <left style="thin">
        <color auto="1"/>
      </left>
      <right/>
      <top style="thin">
        <color auto="1"/>
      </top>
      <bottom/>
      <diagonal/>
    </border>
    <border>
      <left style="thin">
        <color indexed="64"/>
      </left>
      <right style="double">
        <color rgb="FF3F3F3F"/>
      </right>
      <top style="double">
        <color rgb="FF3F3F3F"/>
      </top>
      <bottom style="double">
        <color rgb="FF3F3F3F"/>
      </bottom>
      <diagonal/>
    </border>
    <border>
      <left style="thin">
        <color indexed="64"/>
      </left>
      <right style="double">
        <color rgb="FF3F3F3F"/>
      </right>
      <top style="double">
        <color rgb="FF3F3F3F"/>
      </top>
      <bottom/>
      <diagonal/>
    </border>
    <border>
      <left style="thin">
        <color indexed="64"/>
      </left>
      <right style="double">
        <color rgb="FF3F3F3F"/>
      </right>
      <top/>
      <bottom/>
      <diagonal/>
    </border>
    <border>
      <left style="thin">
        <color indexed="64"/>
      </left>
      <right style="double">
        <color rgb="FF3F3F3F"/>
      </right>
      <top/>
      <bottom style="double">
        <color rgb="FF3F3F3F"/>
      </bottom>
      <diagonal/>
    </border>
    <border>
      <left style="double">
        <color rgb="FF3F3F3F"/>
      </left>
      <right style="thin">
        <color indexed="64"/>
      </right>
      <top style="thin">
        <color indexed="64"/>
      </top>
      <bottom/>
      <diagonal/>
    </border>
    <border>
      <left style="thin">
        <color indexed="64"/>
      </left>
      <right style="double">
        <color rgb="FF3F3F3F"/>
      </right>
      <top/>
      <bottom style="thin">
        <color indexed="64"/>
      </bottom>
      <diagonal/>
    </border>
    <border>
      <left style="double">
        <color rgb="FF3F3F3F"/>
      </left>
      <right style="thin">
        <color indexed="64"/>
      </right>
      <top/>
      <bottom style="thin">
        <color indexed="64"/>
      </bottom>
      <diagonal/>
    </border>
    <border>
      <left/>
      <right/>
      <top/>
      <bottom style="thin">
        <color auto="1"/>
      </bottom>
      <diagonal/>
    </border>
    <border>
      <left/>
      <right style="thin">
        <color indexed="64"/>
      </right>
      <top/>
      <bottom style="thin">
        <color auto="1"/>
      </bottom>
      <diagonal/>
    </border>
    <border>
      <left/>
      <right/>
      <top style="medium">
        <color rgb="FFC0C2C4"/>
      </top>
      <bottom/>
      <diagonal/>
    </border>
  </borders>
  <cellStyleXfs count="25">
    <xf numFmtId="0" fontId="0" fillId="0" borderId="0"/>
    <xf numFmtId="0" fontId="11" fillId="0" borderId="0"/>
    <xf numFmtId="44" fontId="11" fillId="0" borderId="0" applyFont="0" applyFill="0" applyBorder="0" applyAlignment="0" applyProtection="0"/>
    <xf numFmtId="0" fontId="16" fillId="10" borderId="17">
      <alignment horizontal="center" vertical="center"/>
    </xf>
    <xf numFmtId="0" fontId="17" fillId="11" borderId="21" applyNumberFormat="0" applyFill="0" applyBorder="0">
      <alignment horizontal="left" vertical="center" wrapText="1"/>
      <protection locked="0"/>
    </xf>
    <xf numFmtId="0" fontId="16" fillId="13" borderId="28" applyBorder="0">
      <alignment horizontal="center" vertical="center"/>
    </xf>
    <xf numFmtId="0" fontId="24" fillId="0" borderId="0" applyNumberFormat="0" applyFill="0" applyBorder="0" applyAlignment="0" applyProtection="0"/>
    <xf numFmtId="0" fontId="11" fillId="12" borderId="0">
      <alignment wrapText="1"/>
      <protection locked="0"/>
    </xf>
    <xf numFmtId="0" fontId="16" fillId="10" borderId="39">
      <alignment horizontal="center" vertical="center" wrapText="1"/>
    </xf>
    <xf numFmtId="0" fontId="11" fillId="0" borderId="29">
      <alignment horizontal="center" vertical="center"/>
    </xf>
    <xf numFmtId="0" fontId="16" fillId="15" borderId="46">
      <alignment vertical="center" wrapText="1"/>
    </xf>
    <xf numFmtId="0" fontId="16" fillId="15" borderId="51">
      <alignment vertical="center" wrapText="1"/>
    </xf>
    <xf numFmtId="44" fontId="2" fillId="0" borderId="0" applyFont="0" applyFill="0" applyBorder="0" applyAlignment="0" applyProtection="0"/>
    <xf numFmtId="44" fontId="25" fillId="0" borderId="0" applyFont="0" applyFill="0" applyBorder="0" applyAlignment="0" applyProtection="0"/>
    <xf numFmtId="0" fontId="26" fillId="0" borderId="0" applyNumberFormat="0" applyFill="0" applyBorder="0" applyAlignment="0" applyProtection="0"/>
    <xf numFmtId="0" fontId="25" fillId="0" borderId="0"/>
    <xf numFmtId="0" fontId="27" fillId="0" borderId="0"/>
    <xf numFmtId="0" fontId="35" fillId="0" borderId="0" applyNumberFormat="0" applyFill="0" applyBorder="0" applyAlignment="0" applyProtection="0"/>
    <xf numFmtId="0" fontId="37" fillId="14" borderId="51" applyBorder="0">
      <alignment horizontal="center" vertical="center" wrapText="1"/>
    </xf>
    <xf numFmtId="0" fontId="44" fillId="0" borderId="0" applyNumberFormat="0" applyFill="0" applyBorder="0" applyAlignment="0" applyProtection="0"/>
    <xf numFmtId="0" fontId="45" fillId="22" borderId="105" applyNumberFormat="0" applyAlignment="0" applyProtection="0"/>
    <xf numFmtId="0" fontId="46" fillId="23" borderId="106" applyNumberFormat="0" applyAlignment="0" applyProtection="0"/>
    <xf numFmtId="0" fontId="1" fillId="0" borderId="0"/>
    <xf numFmtId="0" fontId="49" fillId="0" borderId="0" applyNumberFormat="0" applyFill="0" applyBorder="0" applyAlignment="0" applyProtection="0"/>
    <xf numFmtId="44" fontId="53" fillId="0" borderId="0" applyFont="0" applyFill="0" applyBorder="0" applyAlignment="0" applyProtection="0"/>
  </cellStyleXfs>
  <cellXfs count="1154">
    <xf numFmtId="0" fontId="0" fillId="0" borderId="0" xfId="0"/>
    <xf numFmtId="0" fontId="3" fillId="2" borderId="0" xfId="0" applyFont="1" applyFill="1" applyAlignment="1">
      <alignment horizontal="left"/>
    </xf>
    <xf numFmtId="0" fontId="4" fillId="3" borderId="1" xfId="0" applyFont="1" applyFill="1" applyBorder="1" applyAlignment="1">
      <alignment horizontal="left"/>
    </xf>
    <xf numFmtId="49" fontId="6" fillId="4" borderId="1" xfId="0" applyNumberFormat="1" applyFont="1" applyFill="1" applyBorder="1" applyAlignment="1">
      <alignment horizontal="center"/>
    </xf>
    <xf numFmtId="0" fontId="5" fillId="2" borderId="1" xfId="0" applyFont="1" applyFill="1" applyBorder="1" applyAlignment="1">
      <alignment horizontal="center" vertical="center"/>
    </xf>
    <xf numFmtId="49" fontId="5" fillId="2" borderId="1" xfId="0" applyNumberFormat="1" applyFont="1" applyFill="1" applyBorder="1" applyAlignment="1">
      <alignment horizontal="center" vertical="center"/>
    </xf>
    <xf numFmtId="0" fontId="5" fillId="2" borderId="2" xfId="0" applyFont="1" applyFill="1" applyBorder="1" applyAlignment="1">
      <alignment horizontal="left"/>
    </xf>
    <xf numFmtId="0" fontId="6" fillId="2" borderId="3" xfId="0" applyFont="1" applyFill="1" applyBorder="1" applyAlignment="1">
      <alignment horizontal="center" vertical="center" wrapText="1"/>
    </xf>
    <xf numFmtId="0" fontId="5" fillId="2" borderId="0" xfId="0" applyFont="1" applyFill="1" applyAlignment="1">
      <alignment horizontal="left"/>
    </xf>
    <xf numFmtId="49" fontId="5" fillId="5" borderId="1" xfId="0" applyNumberFormat="1" applyFont="1" applyFill="1" applyBorder="1" applyAlignment="1">
      <alignment horizontal="center" vertical="center"/>
    </xf>
    <xf numFmtId="0" fontId="6" fillId="2" borderId="4" xfId="0" applyFont="1" applyFill="1" applyBorder="1" applyAlignment="1">
      <alignment horizontal="center" vertical="center" wrapText="1"/>
    </xf>
    <xf numFmtId="49" fontId="5" fillId="4" borderId="1" xfId="0" applyNumberFormat="1" applyFont="1" applyFill="1" applyBorder="1" applyAlignment="1">
      <alignment horizontal="center"/>
    </xf>
    <xf numFmtId="49" fontId="5" fillId="4" borderId="1" xfId="0" applyNumberFormat="1" applyFont="1" applyFill="1" applyBorder="1" applyAlignment="1">
      <alignment horizontal="center" wrapText="1"/>
    </xf>
    <xf numFmtId="49" fontId="5" fillId="5" borderId="1" xfId="0" applyNumberFormat="1" applyFont="1" applyFill="1" applyBorder="1" applyAlignment="1">
      <alignment horizontal="center" vertical="center" wrapText="1"/>
    </xf>
    <xf numFmtId="49" fontId="6" fillId="2" borderId="1" xfId="0" applyNumberFormat="1" applyFont="1" applyFill="1" applyBorder="1" applyAlignment="1">
      <alignment horizontal="center" vertical="center" wrapText="1"/>
    </xf>
    <xf numFmtId="164" fontId="6" fillId="2" borderId="1" xfId="0" applyNumberFormat="1" applyFont="1" applyFill="1" applyBorder="1" applyAlignment="1">
      <alignment horizontal="center" vertical="center"/>
    </xf>
    <xf numFmtId="165" fontId="6" fillId="2" borderId="1" xfId="0" applyNumberFormat="1" applyFont="1" applyFill="1" applyBorder="1" applyAlignment="1">
      <alignment horizontal="right" vertical="center" wrapText="1"/>
    </xf>
    <xf numFmtId="49" fontId="9" fillId="2" borderId="0" xfId="0" applyNumberFormat="1" applyFont="1" applyFill="1" applyAlignment="1">
      <alignment horizontal="left"/>
    </xf>
    <xf numFmtId="0" fontId="10" fillId="2" borderId="8" xfId="0" applyFont="1" applyFill="1" applyBorder="1" applyAlignment="1">
      <alignment horizontal="center" vertical="center" wrapText="1"/>
    </xf>
    <xf numFmtId="0" fontId="11" fillId="0" borderId="0" xfId="1"/>
    <xf numFmtId="0" fontId="11" fillId="0" borderId="0" xfId="1" applyAlignment="1">
      <alignment horizontal="center"/>
    </xf>
    <xf numFmtId="2" fontId="0" fillId="0" borderId="0" xfId="2" applyNumberFormat="1" applyFont="1" applyAlignment="1">
      <alignment horizontal="center"/>
    </xf>
    <xf numFmtId="0" fontId="11" fillId="0" borderId="0" xfId="1" applyBorder="1"/>
    <xf numFmtId="0" fontId="11" fillId="0" borderId="0" xfId="1" applyBorder="1" applyAlignment="1">
      <alignment horizontal="center"/>
    </xf>
    <xf numFmtId="0" fontId="11" fillId="0" borderId="12" xfId="1" applyBorder="1"/>
    <xf numFmtId="0" fontId="11" fillId="0" borderId="0" xfId="1" applyFont="1"/>
    <xf numFmtId="0" fontId="16" fillId="10" borderId="17" xfId="3" applyBorder="1">
      <alignment horizontal="center" vertical="center"/>
    </xf>
    <xf numFmtId="0" fontId="16" fillId="10" borderId="17" xfId="3" applyBorder="1" applyAlignment="1">
      <alignment horizontal="center" vertical="center"/>
    </xf>
    <xf numFmtId="2" fontId="16" fillId="10" borderId="17" xfId="2" applyNumberFormat="1" applyFont="1" applyFill="1" applyBorder="1" applyAlignment="1">
      <alignment horizontal="center" vertical="center"/>
    </xf>
    <xf numFmtId="0" fontId="11" fillId="0" borderId="18" xfId="1" applyBorder="1"/>
    <xf numFmtId="0" fontId="17" fillId="12" borderId="22" xfId="4" applyFill="1" applyBorder="1" applyAlignment="1">
      <alignment horizontal="center" vertical="center" wrapText="1"/>
      <protection locked="0"/>
    </xf>
    <xf numFmtId="0" fontId="17" fillId="12" borderId="20" xfId="4" applyFill="1" applyBorder="1" applyAlignment="1">
      <alignment horizontal="center" vertical="center" wrapText="1"/>
      <protection locked="0"/>
    </xf>
    <xf numFmtId="1" fontId="17" fillId="12" borderId="23" xfId="2" applyNumberFormat="1" applyFont="1" applyFill="1" applyBorder="1" applyAlignment="1" applyProtection="1">
      <alignment horizontal="center" vertical="center" wrapText="1"/>
      <protection locked="0"/>
    </xf>
    <xf numFmtId="0" fontId="11" fillId="0" borderId="24" xfId="1" applyBorder="1"/>
    <xf numFmtId="0" fontId="12" fillId="14" borderId="32" xfId="1" applyFont="1" applyFill="1" applyBorder="1" applyAlignment="1">
      <alignment vertical="center"/>
    </xf>
    <xf numFmtId="0" fontId="12" fillId="0" borderId="0" xfId="1" applyFont="1" applyFill="1" applyBorder="1" applyAlignment="1">
      <alignment vertical="center"/>
    </xf>
    <xf numFmtId="0" fontId="12" fillId="15" borderId="33" xfId="1" applyFont="1" applyFill="1" applyBorder="1" applyAlignment="1">
      <alignment vertical="center"/>
    </xf>
    <xf numFmtId="0" fontId="21" fillId="12" borderId="9" xfId="1" applyFont="1" applyFill="1" applyBorder="1" applyAlignment="1" applyProtection="1">
      <alignment wrapText="1"/>
      <protection locked="0"/>
    </xf>
    <xf numFmtId="0" fontId="12" fillId="14" borderId="38" xfId="1" applyFont="1" applyFill="1" applyBorder="1" applyAlignment="1">
      <alignment vertical="center"/>
    </xf>
    <xf numFmtId="0" fontId="11" fillId="0" borderId="32" xfId="1" applyBorder="1"/>
    <xf numFmtId="0" fontId="11" fillId="0" borderId="44" xfId="1" applyBorder="1"/>
    <xf numFmtId="0" fontId="16" fillId="15" borderId="21" xfId="10" applyBorder="1" applyProtection="1">
      <alignment vertical="center" wrapText="1"/>
    </xf>
    <xf numFmtId="0" fontId="16" fillId="15" borderId="21" xfId="10" applyBorder="1" applyAlignment="1" applyProtection="1">
      <alignment horizontal="center" vertical="center" wrapText="1"/>
    </xf>
    <xf numFmtId="0" fontId="16" fillId="15" borderId="48" xfId="10" applyBorder="1" applyProtection="1">
      <alignment vertical="center" wrapText="1"/>
    </xf>
    <xf numFmtId="0" fontId="17" fillId="11" borderId="46" xfId="1" applyFont="1" applyFill="1" applyBorder="1" applyAlignment="1" applyProtection="1">
      <alignment horizontal="left" vertical="center" wrapText="1"/>
    </xf>
    <xf numFmtId="0" fontId="17" fillId="11" borderId="21" xfId="1" applyFont="1" applyFill="1" applyBorder="1" applyAlignment="1" applyProtection="1">
      <alignment horizontal="center" vertical="center"/>
    </xf>
    <xf numFmtId="0" fontId="17" fillId="11" borderId="46" xfId="1" applyFont="1" applyFill="1" applyBorder="1" applyAlignment="1" applyProtection="1">
      <alignment horizontal="center" vertical="center"/>
    </xf>
    <xf numFmtId="2" fontId="17" fillId="11" borderId="46" xfId="2" applyNumberFormat="1" applyFont="1" applyFill="1" applyBorder="1" applyAlignment="1" applyProtection="1">
      <alignment horizontal="center" vertical="center"/>
    </xf>
    <xf numFmtId="0" fontId="17" fillId="11" borderId="21" xfId="1" applyFont="1" applyFill="1" applyBorder="1" applyAlignment="1" applyProtection="1">
      <alignment horizontal="left" vertical="center" wrapText="1"/>
    </xf>
    <xf numFmtId="14" fontId="17" fillId="11" borderId="21" xfId="1" applyNumberFormat="1" applyFont="1" applyFill="1" applyBorder="1" applyAlignment="1" applyProtection="1">
      <alignment horizontal="center" vertical="center" wrapText="1"/>
    </xf>
    <xf numFmtId="0" fontId="17" fillId="11" borderId="30" xfId="1" applyFont="1" applyFill="1" applyBorder="1" applyAlignment="1" applyProtection="1">
      <alignment vertical="center" wrapText="1"/>
    </xf>
    <xf numFmtId="0" fontId="17" fillId="11" borderId="31" xfId="1" applyFont="1" applyFill="1" applyBorder="1" applyAlignment="1" applyProtection="1">
      <alignment horizontal="center" vertical="center" wrapText="1"/>
    </xf>
    <xf numFmtId="0" fontId="17" fillId="11" borderId="50" xfId="1" applyFont="1" applyFill="1" applyBorder="1" applyAlignment="1" applyProtection="1">
      <alignment horizontal="left" vertical="center" wrapText="1"/>
    </xf>
    <xf numFmtId="0" fontId="17" fillId="11" borderId="50" xfId="1" applyFont="1" applyFill="1" applyBorder="1" applyAlignment="1" applyProtection="1">
      <alignment horizontal="center" vertical="center"/>
    </xf>
    <xf numFmtId="2" fontId="17" fillId="11" borderId="50" xfId="2" applyNumberFormat="1" applyFont="1" applyFill="1" applyBorder="1" applyAlignment="1" applyProtection="1">
      <alignment horizontal="center" vertical="center"/>
    </xf>
    <xf numFmtId="0" fontId="16" fillId="15" borderId="51" xfId="11" applyProtection="1">
      <alignment vertical="center" wrapText="1"/>
    </xf>
    <xf numFmtId="0" fontId="16" fillId="15" borderId="51" xfId="11" applyAlignment="1" applyProtection="1">
      <alignment horizontal="center" vertical="center" wrapText="1"/>
    </xf>
    <xf numFmtId="0" fontId="16" fillId="15" borderId="51" xfId="11" applyProtection="1">
      <alignment vertical="center" wrapText="1"/>
    </xf>
    <xf numFmtId="0" fontId="17" fillId="11" borderId="52" xfId="1" applyFont="1" applyFill="1" applyBorder="1" applyAlignment="1" applyProtection="1">
      <alignment horizontal="left" vertical="center" wrapText="1"/>
    </xf>
    <xf numFmtId="0" fontId="17" fillId="11" borderId="51" xfId="1" applyFont="1" applyFill="1" applyBorder="1" applyAlignment="1" applyProtection="1">
      <alignment horizontal="center" vertical="center"/>
    </xf>
    <xf numFmtId="2" fontId="17" fillId="11" borderId="53" xfId="2" applyNumberFormat="1" applyFont="1" applyFill="1" applyBorder="1" applyAlignment="1" applyProtection="1">
      <alignment horizontal="center" vertical="center"/>
    </xf>
    <xf numFmtId="0" fontId="17" fillId="11" borderId="55" xfId="1" applyFont="1" applyFill="1" applyBorder="1" applyAlignment="1" applyProtection="1">
      <alignment horizontal="left" vertical="center" wrapText="1"/>
    </xf>
    <xf numFmtId="0" fontId="11" fillId="11" borderId="30" xfId="1" applyFont="1" applyFill="1" applyBorder="1" applyAlignment="1" applyProtection="1">
      <alignment vertical="center" wrapText="1"/>
    </xf>
    <xf numFmtId="0" fontId="17" fillId="11" borderId="56" xfId="1" applyFont="1" applyFill="1" applyBorder="1" applyAlignment="1" applyProtection="1">
      <alignment horizontal="left" vertical="center" wrapText="1"/>
    </xf>
    <xf numFmtId="0" fontId="17" fillId="11" borderId="56" xfId="1" applyFont="1" applyFill="1" applyBorder="1" applyAlignment="1" applyProtection="1">
      <alignment horizontal="center" vertical="center"/>
    </xf>
    <xf numFmtId="2" fontId="17" fillId="11" borderId="56" xfId="2" applyNumberFormat="1" applyFont="1" applyFill="1" applyBorder="1" applyAlignment="1" applyProtection="1">
      <alignment horizontal="center" vertical="center"/>
    </xf>
    <xf numFmtId="0" fontId="16" fillId="15" borderId="57" xfId="10" applyBorder="1" applyProtection="1">
      <alignment vertical="center" wrapText="1"/>
    </xf>
    <xf numFmtId="0" fontId="16" fillId="15" borderId="57" xfId="10" applyBorder="1" applyAlignment="1" applyProtection="1">
      <alignment horizontal="center" vertical="center" wrapText="1"/>
    </xf>
    <xf numFmtId="0" fontId="16" fillId="15" borderId="59" xfId="10" applyBorder="1" applyProtection="1">
      <alignment vertical="center" wrapText="1"/>
    </xf>
    <xf numFmtId="0" fontId="17" fillId="15" borderId="58" xfId="4" applyFill="1" applyBorder="1" applyProtection="1">
      <alignment horizontal="left" vertical="center" wrapText="1"/>
    </xf>
    <xf numFmtId="0" fontId="17" fillId="15" borderId="57" xfId="4" applyFill="1" applyBorder="1" applyProtection="1">
      <alignment horizontal="left" vertical="center" wrapText="1"/>
    </xf>
    <xf numFmtId="0" fontId="17" fillId="15" borderId="58" xfId="4" applyFill="1" applyBorder="1" applyAlignment="1" applyProtection="1">
      <alignment horizontal="center" vertical="center" wrapText="1"/>
    </xf>
    <xf numFmtId="2" fontId="17" fillId="15" borderId="57" xfId="2" applyNumberFormat="1" applyFont="1" applyFill="1" applyBorder="1" applyAlignment="1" applyProtection="1">
      <alignment horizontal="center" vertical="center" wrapText="1"/>
    </xf>
    <xf numFmtId="0" fontId="11" fillId="0" borderId="0" xfId="1" applyAlignment="1" applyProtection="1">
      <alignment wrapText="1"/>
      <protection hidden="1"/>
    </xf>
    <xf numFmtId="0" fontId="17" fillId="11" borderId="21" xfId="4" applyBorder="1" applyAlignment="1">
      <alignment horizontal="center" vertical="center" wrapText="1"/>
      <protection locked="0"/>
    </xf>
    <xf numFmtId="14" fontId="17" fillId="11" borderId="61" xfId="1" applyNumberFormat="1" applyFont="1" applyFill="1" applyBorder="1" applyAlignment="1" applyProtection="1">
      <alignment horizontal="center" vertical="center" wrapText="1"/>
      <protection locked="0"/>
    </xf>
    <xf numFmtId="0" fontId="17" fillId="11" borderId="21" xfId="4" applyBorder="1" applyAlignment="1">
      <alignment horizontal="left" vertical="center" wrapText="1"/>
      <protection locked="0"/>
    </xf>
    <xf numFmtId="0" fontId="17" fillId="11" borderId="50" xfId="4" applyFill="1" applyBorder="1" applyAlignment="1">
      <alignment horizontal="center" vertical="center" wrapText="1"/>
      <protection locked="0"/>
    </xf>
    <xf numFmtId="0" fontId="17" fillId="11" borderId="50" xfId="4" applyFill="1" applyBorder="1">
      <alignment horizontal="left" vertical="center" wrapText="1"/>
      <protection locked="0"/>
    </xf>
    <xf numFmtId="2" fontId="17" fillId="11" borderId="50" xfId="2" applyNumberFormat="1" applyFont="1" applyFill="1" applyBorder="1" applyAlignment="1" applyProtection="1">
      <alignment horizontal="center" vertical="center" wrapText="1"/>
      <protection locked="0"/>
    </xf>
    <xf numFmtId="0" fontId="16" fillId="15" borderId="51" xfId="11" applyBorder="1" applyAlignment="1">
      <alignment horizontal="center" vertical="center" wrapText="1"/>
    </xf>
    <xf numFmtId="0" fontId="17" fillId="11" borderId="52" xfId="4" applyFill="1" applyBorder="1" applyAlignment="1">
      <alignment horizontal="center" vertical="center" wrapText="1"/>
      <protection locked="0"/>
    </xf>
    <xf numFmtId="0" fontId="17" fillId="11" borderId="51" xfId="4" applyFill="1" applyBorder="1">
      <alignment horizontal="left" vertical="center" wrapText="1"/>
      <protection locked="0"/>
    </xf>
    <xf numFmtId="0" fontId="17" fillId="11" borderId="51" xfId="4" applyFill="1" applyBorder="1" applyAlignment="1">
      <alignment horizontal="center" vertical="center" wrapText="1"/>
      <protection locked="0"/>
    </xf>
    <xf numFmtId="0" fontId="17" fillId="11" borderId="61" xfId="4" applyFill="1" applyBorder="1" applyAlignment="1">
      <alignment horizontal="center" vertical="center" wrapText="1"/>
      <protection locked="0"/>
    </xf>
    <xf numFmtId="14" fontId="17" fillId="11" borderId="61" xfId="4" applyNumberFormat="1" applyFill="1" applyBorder="1" applyAlignment="1">
      <alignment horizontal="center" vertical="center" wrapText="1"/>
      <protection locked="0"/>
    </xf>
    <xf numFmtId="0" fontId="17" fillId="11" borderId="66" xfId="4" applyFill="1" applyBorder="1" applyAlignment="1">
      <alignment horizontal="left" vertical="center" wrapText="1"/>
      <protection locked="0"/>
    </xf>
    <xf numFmtId="0" fontId="17" fillId="11" borderId="69" xfId="4" applyFill="1" applyBorder="1" applyAlignment="1">
      <alignment horizontal="center" vertical="center" wrapText="1"/>
      <protection locked="0"/>
    </xf>
    <xf numFmtId="0" fontId="17" fillId="11" borderId="56" xfId="4" applyFill="1" applyBorder="1">
      <alignment horizontal="left" vertical="center" wrapText="1"/>
      <protection locked="0"/>
    </xf>
    <xf numFmtId="0" fontId="17" fillId="11" borderId="56" xfId="4" applyFill="1" applyBorder="1" applyAlignment="1">
      <alignment horizontal="center" vertical="center" wrapText="1"/>
      <protection locked="0"/>
    </xf>
    <xf numFmtId="2" fontId="17" fillId="11" borderId="70" xfId="2" applyNumberFormat="1" applyFont="1" applyFill="1" applyBorder="1" applyAlignment="1" applyProtection="1">
      <alignment horizontal="center" vertical="center" wrapText="1"/>
      <protection locked="0"/>
    </xf>
    <xf numFmtId="14" fontId="17" fillId="11" borderId="68" xfId="4" applyNumberFormat="1" applyFill="1" applyBorder="1" applyAlignment="1">
      <alignment horizontal="center" vertical="center" wrapText="1"/>
      <protection locked="0"/>
    </xf>
    <xf numFmtId="0" fontId="11" fillId="15" borderId="0" xfId="9" applyFill="1" applyBorder="1">
      <alignment horizontal="center" vertical="center"/>
    </xf>
    <xf numFmtId="44" fontId="17" fillId="11" borderId="50" xfId="12" applyFont="1" applyFill="1" applyBorder="1" applyAlignment="1" applyProtection="1">
      <alignment horizontal="center" vertical="center" wrapText="1"/>
      <protection locked="0"/>
    </xf>
    <xf numFmtId="0" fontId="11" fillId="0" borderId="23" xfId="1" applyBorder="1"/>
    <xf numFmtId="44" fontId="17" fillId="11" borderId="73" xfId="12" applyFont="1" applyFill="1" applyBorder="1" applyAlignment="1" applyProtection="1">
      <alignment horizontal="center" vertical="center" wrapText="1"/>
      <protection locked="0"/>
    </xf>
    <xf numFmtId="44" fontId="17" fillId="11" borderId="56" xfId="12" applyFont="1" applyFill="1" applyBorder="1" applyAlignment="1" applyProtection="1">
      <alignment horizontal="center" vertical="center" wrapText="1"/>
      <protection locked="0"/>
    </xf>
    <xf numFmtId="0" fontId="11" fillId="16" borderId="0" xfId="1" applyFill="1"/>
    <xf numFmtId="0" fontId="11" fillId="16" borderId="0" xfId="1" applyFill="1" applyAlignment="1">
      <alignment horizontal="center"/>
    </xf>
    <xf numFmtId="2" fontId="0" fillId="16" borderId="0" xfId="2" applyNumberFormat="1" applyFont="1" applyFill="1" applyAlignment="1">
      <alignment horizontal="center"/>
    </xf>
    <xf numFmtId="0" fontId="11" fillId="16" borderId="0" xfId="1" applyFill="1" applyAlignment="1">
      <alignment wrapText="1"/>
    </xf>
    <xf numFmtId="0" fontId="11" fillId="0" borderId="0" xfId="1" applyAlignment="1">
      <alignment wrapText="1"/>
    </xf>
    <xf numFmtId="0" fontId="16" fillId="15" borderId="48" xfId="10" applyBorder="1" applyProtection="1">
      <alignment vertical="center" wrapText="1"/>
    </xf>
    <xf numFmtId="0" fontId="0" fillId="0" borderId="0" xfId="0" applyBorder="1"/>
    <xf numFmtId="0" fontId="0" fillId="0" borderId="12" xfId="0" applyBorder="1"/>
    <xf numFmtId="0" fontId="11" fillId="0" borderId="0" xfId="0" applyFont="1"/>
    <xf numFmtId="0" fontId="0" fillId="0" borderId="18" xfId="0" applyBorder="1"/>
    <xf numFmtId="0" fontId="17" fillId="12" borderId="22" xfId="4" applyFill="1" applyBorder="1">
      <alignment horizontal="left" vertical="center" wrapText="1"/>
      <protection locked="0"/>
    </xf>
    <xf numFmtId="0" fontId="17" fillId="12" borderId="20" xfId="4" applyFill="1" applyBorder="1">
      <alignment horizontal="left" vertical="center" wrapText="1"/>
      <protection locked="0"/>
    </xf>
    <xf numFmtId="0" fontId="17" fillId="12" borderId="23" xfId="4" applyFill="1" applyBorder="1" applyAlignment="1">
      <alignment horizontal="center" vertical="center" wrapText="1"/>
      <protection locked="0"/>
    </xf>
    <xf numFmtId="0" fontId="0" fillId="0" borderId="24" xfId="0" applyBorder="1"/>
    <xf numFmtId="0" fontId="12" fillId="14" borderId="32" xfId="0" applyFont="1" applyFill="1" applyBorder="1" applyAlignment="1">
      <alignment vertical="center"/>
    </xf>
    <xf numFmtId="0" fontId="12" fillId="0" borderId="0" xfId="0" applyFont="1" applyFill="1" applyBorder="1" applyAlignment="1">
      <alignment vertical="center"/>
    </xf>
    <xf numFmtId="0" fontId="12" fillId="15" borderId="33" xfId="0" applyFont="1" applyFill="1" applyBorder="1" applyAlignment="1">
      <alignment vertical="center"/>
    </xf>
    <xf numFmtId="0" fontId="21" fillId="12" borderId="9" xfId="0" applyFont="1" applyFill="1" applyBorder="1" applyAlignment="1" applyProtection="1">
      <alignment wrapText="1"/>
      <protection locked="0"/>
    </xf>
    <xf numFmtId="0" fontId="12" fillId="14" borderId="38" xfId="0" applyFont="1" applyFill="1" applyBorder="1" applyAlignment="1">
      <alignment vertical="center"/>
    </xf>
    <xf numFmtId="0" fontId="0" fillId="0" borderId="32" xfId="0" applyBorder="1"/>
    <xf numFmtId="0" fontId="0" fillId="0" borderId="44" xfId="0" applyBorder="1"/>
    <xf numFmtId="0" fontId="0" fillId="15" borderId="0" xfId="0" applyFill="1" applyProtection="1"/>
    <xf numFmtId="0" fontId="0" fillId="0" borderId="23" xfId="0" applyBorder="1"/>
    <xf numFmtId="0" fontId="17" fillId="11" borderId="21" xfId="0" applyFont="1" applyFill="1" applyBorder="1" applyAlignment="1" applyProtection="1">
      <alignment horizontal="left" vertical="center" wrapText="1"/>
    </xf>
    <xf numFmtId="14" fontId="17" fillId="11" borderId="21" xfId="0" applyNumberFormat="1" applyFont="1" applyFill="1" applyBorder="1" applyAlignment="1" applyProtection="1">
      <alignment horizontal="left" vertical="center" wrapText="1"/>
    </xf>
    <xf numFmtId="0" fontId="17" fillId="11" borderId="30" xfId="0" applyFont="1" applyFill="1" applyBorder="1" applyAlignment="1" applyProtection="1">
      <alignment vertical="center" wrapText="1"/>
    </xf>
    <xf numFmtId="0" fontId="17" fillId="11" borderId="31" xfId="0" applyFont="1" applyFill="1" applyBorder="1" applyAlignment="1" applyProtection="1">
      <alignment horizontal="left" vertical="center" wrapText="1"/>
    </xf>
    <xf numFmtId="0" fontId="17" fillId="11" borderId="30" xfId="0" applyFont="1" applyFill="1" applyBorder="1" applyAlignment="1" applyProtection="1">
      <alignment horizontal="left" vertical="center" wrapText="1"/>
    </xf>
    <xf numFmtId="0" fontId="17" fillId="11" borderId="50" xfId="0" applyFont="1" applyFill="1" applyBorder="1" applyAlignment="1" applyProtection="1">
      <alignment horizontal="center" vertical="center"/>
    </xf>
    <xf numFmtId="0" fontId="17" fillId="11" borderId="21" xfId="0" applyFont="1" applyFill="1" applyBorder="1" applyAlignment="1" applyProtection="1">
      <alignment horizontal="center" vertical="center"/>
    </xf>
    <xf numFmtId="6" fontId="17" fillId="11" borderId="40" xfId="0" applyNumberFormat="1" applyFont="1" applyFill="1" applyBorder="1" applyAlignment="1" applyProtection="1">
      <alignment vertical="center"/>
    </xf>
    <xf numFmtId="0" fontId="17" fillId="11" borderId="52" xfId="0" applyFont="1" applyFill="1" applyBorder="1" applyAlignment="1" applyProtection="1">
      <alignment horizontal="left" vertical="center" wrapText="1"/>
    </xf>
    <xf numFmtId="0" fontId="17" fillId="11" borderId="51" xfId="0" applyFont="1" applyFill="1" applyBorder="1" applyAlignment="1" applyProtection="1">
      <alignment horizontal="center" vertical="center"/>
    </xf>
    <xf numFmtId="6" fontId="17" fillId="11" borderId="74" xfId="0" applyNumberFormat="1" applyFont="1" applyFill="1" applyBorder="1" applyAlignment="1" applyProtection="1">
      <alignment horizontal="right" vertical="center"/>
    </xf>
    <xf numFmtId="0" fontId="17" fillId="11" borderId="55" xfId="0" applyFont="1" applyFill="1" applyBorder="1" applyAlignment="1" applyProtection="1">
      <alignment horizontal="left" vertical="center" wrapText="1"/>
    </xf>
    <xf numFmtId="0" fontId="0" fillId="0" borderId="0" xfId="0" applyAlignment="1">
      <alignment wrapText="1"/>
    </xf>
    <xf numFmtId="0" fontId="11" fillId="11" borderId="30" xfId="0" applyFont="1" applyFill="1" applyBorder="1" applyAlignment="1" applyProtection="1">
      <alignment vertical="center" wrapText="1"/>
    </xf>
    <xf numFmtId="0" fontId="17" fillId="11" borderId="73" xfId="0" applyFont="1" applyFill="1" applyBorder="1" applyAlignment="1" applyProtection="1">
      <alignment horizontal="left" vertical="center" wrapText="1"/>
    </xf>
    <xf numFmtId="0" fontId="17" fillId="11" borderId="73" xfId="0" applyFont="1" applyFill="1" applyBorder="1" applyAlignment="1" applyProtection="1">
      <alignment horizontal="center" vertical="center"/>
    </xf>
    <xf numFmtId="6" fontId="17" fillId="11" borderId="73" xfId="0" applyNumberFormat="1" applyFont="1" applyFill="1" applyBorder="1" applyAlignment="1" applyProtection="1">
      <alignment horizontal="right" vertical="center"/>
    </xf>
    <xf numFmtId="0" fontId="16" fillId="15" borderId="46" xfId="10" applyBorder="1" applyProtection="1">
      <alignment vertical="center" wrapText="1"/>
    </xf>
    <xf numFmtId="0" fontId="17" fillId="15" borderId="47" xfId="4" applyFill="1" applyBorder="1" applyProtection="1">
      <alignment horizontal="left" vertical="center" wrapText="1"/>
    </xf>
    <xf numFmtId="0" fontId="17" fillId="15" borderId="27" xfId="4" applyFill="1" applyBorder="1" applyProtection="1">
      <alignment horizontal="left" vertical="center" wrapText="1"/>
    </xf>
    <xf numFmtId="0" fontId="17" fillId="15" borderId="75" xfId="4" applyFill="1" applyBorder="1" applyProtection="1">
      <alignment horizontal="left" vertical="center" wrapText="1"/>
    </xf>
    <xf numFmtId="0" fontId="0" fillId="0" borderId="0" xfId="0" applyProtection="1">
      <protection hidden="1"/>
    </xf>
    <xf numFmtId="0" fontId="17" fillId="11" borderId="21" xfId="4">
      <alignment horizontal="left" vertical="center" wrapText="1"/>
      <protection locked="0"/>
    </xf>
    <xf numFmtId="14" fontId="17" fillId="11" borderId="21" xfId="0" applyNumberFormat="1" applyFont="1" applyFill="1" applyBorder="1" applyAlignment="1" applyProtection="1">
      <alignment horizontal="left" vertical="center" wrapText="1"/>
      <protection locked="0"/>
    </xf>
    <xf numFmtId="0" fontId="0" fillId="0" borderId="0" xfId="0"/>
    <xf numFmtId="0" fontId="17" fillId="11" borderId="76" xfId="4" applyFill="1" applyBorder="1">
      <alignment horizontal="left" vertical="center" wrapText="1"/>
      <protection locked="0"/>
    </xf>
    <xf numFmtId="0" fontId="0" fillId="0" borderId="0" xfId="0" applyAlignment="1" applyProtection="1">
      <alignment vertical="center" wrapText="1"/>
      <protection hidden="1"/>
    </xf>
    <xf numFmtId="0" fontId="16" fillId="15" borderId="51" xfId="11">
      <alignment vertical="center" wrapText="1"/>
    </xf>
    <xf numFmtId="0" fontId="16" fillId="15" borderId="51" xfId="11">
      <alignment vertical="center" wrapText="1"/>
    </xf>
    <xf numFmtId="0" fontId="17" fillId="11" borderId="52" xfId="4" applyFill="1" applyBorder="1">
      <alignment horizontal="left" vertical="center" wrapText="1"/>
      <protection locked="0"/>
    </xf>
    <xf numFmtId="0" fontId="17" fillId="11" borderId="74" xfId="4" applyFill="1" applyBorder="1">
      <alignment horizontal="left" vertical="center" wrapText="1"/>
      <protection locked="0"/>
    </xf>
    <xf numFmtId="0" fontId="0" fillId="0" borderId="0" xfId="0" applyAlignment="1" applyProtection="1">
      <alignment wrapText="1"/>
      <protection hidden="1"/>
    </xf>
    <xf numFmtId="0" fontId="17" fillId="11" borderId="21" xfId="4" applyFill="1" applyBorder="1">
      <alignment horizontal="left" vertical="center" wrapText="1"/>
      <protection locked="0"/>
    </xf>
    <xf numFmtId="0" fontId="17" fillId="11" borderId="55" xfId="4" applyFill="1" applyBorder="1">
      <alignment horizontal="left" vertical="center" wrapText="1"/>
      <protection locked="0"/>
    </xf>
    <xf numFmtId="0" fontId="17" fillId="11" borderId="62" xfId="4" applyFill="1" applyBorder="1">
      <alignment horizontal="left" vertical="center" wrapText="1"/>
      <protection locked="0"/>
    </xf>
    <xf numFmtId="0" fontId="17" fillId="11" borderId="64" xfId="4" applyFill="1" applyBorder="1">
      <alignment horizontal="left" vertical="center" wrapText="1"/>
      <protection locked="0"/>
    </xf>
    <xf numFmtId="0" fontId="0" fillId="11" borderId="0" xfId="0" applyFill="1"/>
    <xf numFmtId="0" fontId="0" fillId="11" borderId="23" xfId="0" applyFill="1" applyBorder="1"/>
    <xf numFmtId="0" fontId="11" fillId="0" borderId="0" xfId="0" applyFont="1" applyAlignment="1" applyProtection="1">
      <alignment wrapText="1"/>
      <protection hidden="1"/>
    </xf>
    <xf numFmtId="0" fontId="17" fillId="11" borderId="36" xfId="4" applyFill="1" applyBorder="1">
      <alignment horizontal="left" vertical="center" wrapText="1"/>
      <protection locked="0"/>
    </xf>
    <xf numFmtId="0" fontId="17" fillId="11" borderId="37" xfId="4" applyFill="1" applyBorder="1">
      <alignment horizontal="left" vertical="center" wrapText="1"/>
      <protection locked="0"/>
    </xf>
    <xf numFmtId="0" fontId="17" fillId="11" borderId="78" xfId="4" applyFill="1" applyBorder="1">
      <alignment horizontal="left" vertical="center" wrapText="1"/>
      <protection locked="0"/>
    </xf>
    <xf numFmtId="0" fontId="17" fillId="11" borderId="79" xfId="4" applyFill="1" applyBorder="1">
      <alignment horizontal="left" vertical="center" wrapText="1"/>
      <protection locked="0"/>
    </xf>
    <xf numFmtId="0" fontId="17" fillId="11" borderId="80" xfId="4" applyFill="1" applyBorder="1">
      <alignment horizontal="left" vertical="center" wrapText="1"/>
      <protection locked="0"/>
    </xf>
    <xf numFmtId="0" fontId="25" fillId="0" borderId="0" xfId="15"/>
    <xf numFmtId="0" fontId="25" fillId="0" borderId="0" xfId="15" applyBorder="1"/>
    <xf numFmtId="0" fontId="25" fillId="0" borderId="12" xfId="15" applyBorder="1"/>
    <xf numFmtId="0" fontId="11" fillId="0" borderId="0" xfId="15" applyFont="1"/>
    <xf numFmtId="0" fontId="25" fillId="0" borderId="18" xfId="15" applyBorder="1"/>
    <xf numFmtId="0" fontId="25" fillId="0" borderId="24" xfId="15" applyBorder="1"/>
    <xf numFmtId="0" fontId="12" fillId="14" borderId="32" xfId="15" applyFont="1" applyFill="1" applyBorder="1" applyAlignment="1">
      <alignment vertical="center"/>
    </xf>
    <xf numFmtId="0" fontId="12" fillId="0" borderId="0" xfId="15" applyFont="1" applyFill="1" applyBorder="1" applyAlignment="1">
      <alignment vertical="center"/>
    </xf>
    <xf numFmtId="0" fontId="12" fillId="15" borderId="33" xfId="15" applyFont="1" applyFill="1" applyBorder="1" applyAlignment="1">
      <alignment vertical="center"/>
    </xf>
    <xf numFmtId="0" fontId="21" fillId="12" borderId="9" xfId="15" applyFont="1" applyFill="1" applyBorder="1" applyAlignment="1" applyProtection="1">
      <alignment wrapText="1"/>
      <protection locked="0"/>
    </xf>
    <xf numFmtId="0" fontId="12" fillId="14" borderId="38" xfId="15" applyFont="1" applyFill="1" applyBorder="1" applyAlignment="1">
      <alignment vertical="center"/>
    </xf>
    <xf numFmtId="0" fontId="25" fillId="0" borderId="32" xfId="15" applyBorder="1"/>
    <xf numFmtId="0" fontId="25" fillId="0" borderId="44" xfId="15" applyBorder="1"/>
    <xf numFmtId="0" fontId="25" fillId="15" borderId="0" xfId="15" applyFill="1" applyProtection="1"/>
    <xf numFmtId="0" fontId="25" fillId="0" borderId="23" xfId="15" applyBorder="1"/>
    <xf numFmtId="0" fontId="17" fillId="11" borderId="21" xfId="15" applyFont="1" applyFill="1" applyBorder="1" applyAlignment="1" applyProtection="1">
      <alignment horizontal="left" vertical="center" wrapText="1"/>
    </xf>
    <xf numFmtId="14" fontId="17" fillId="11" borderId="21" xfId="15" applyNumberFormat="1" applyFont="1" applyFill="1" applyBorder="1" applyAlignment="1" applyProtection="1">
      <alignment horizontal="left" vertical="center" wrapText="1"/>
    </xf>
    <xf numFmtId="0" fontId="17" fillId="11" borderId="30" xfId="15" applyFont="1" applyFill="1" applyBorder="1" applyAlignment="1" applyProtection="1">
      <alignment vertical="center" wrapText="1"/>
    </xf>
    <xf numFmtId="0" fontId="17" fillId="11" borderId="31" xfId="15" applyFont="1" applyFill="1" applyBorder="1" applyAlignment="1" applyProtection="1">
      <alignment horizontal="left" vertical="center" wrapText="1"/>
    </xf>
    <xf numFmtId="0" fontId="17" fillId="11" borderId="30" xfId="15" applyFont="1" applyFill="1" applyBorder="1" applyAlignment="1" applyProtection="1">
      <alignment horizontal="left" vertical="center" wrapText="1"/>
    </xf>
    <xf numFmtId="0" fontId="17" fillId="11" borderId="50" xfId="15" applyFont="1" applyFill="1" applyBorder="1" applyAlignment="1" applyProtection="1">
      <alignment horizontal="center" vertical="center"/>
    </xf>
    <xf numFmtId="0" fontId="17" fillId="11" borderId="21" xfId="15" applyFont="1" applyFill="1" applyBorder="1" applyAlignment="1" applyProtection="1">
      <alignment horizontal="center" vertical="center"/>
    </xf>
    <xf numFmtId="6" fontId="17" fillId="11" borderId="40" xfId="15" applyNumberFormat="1" applyFont="1" applyFill="1" applyBorder="1" applyAlignment="1" applyProtection="1">
      <alignment vertical="center"/>
    </xf>
    <xf numFmtId="0" fontId="17" fillId="11" borderId="52" xfId="15" applyFont="1" applyFill="1" applyBorder="1" applyAlignment="1" applyProtection="1">
      <alignment horizontal="left" vertical="center" wrapText="1"/>
    </xf>
    <xf numFmtId="0" fontId="17" fillId="11" borderId="51" xfId="15" applyFont="1" applyFill="1" applyBorder="1" applyAlignment="1" applyProtection="1">
      <alignment horizontal="center" vertical="center"/>
    </xf>
    <xf numFmtId="6" fontId="17" fillId="11" borderId="74" xfId="15" applyNumberFormat="1" applyFont="1" applyFill="1" applyBorder="1" applyAlignment="1" applyProtection="1">
      <alignment horizontal="right" vertical="center"/>
    </xf>
    <xf numFmtId="0" fontId="17" fillId="11" borderId="55" xfId="15" applyFont="1" applyFill="1" applyBorder="1" applyAlignment="1" applyProtection="1">
      <alignment horizontal="left" vertical="center" wrapText="1"/>
    </xf>
    <xf numFmtId="0" fontId="25" fillId="0" borderId="0" xfId="15" applyAlignment="1">
      <alignment wrapText="1"/>
    </xf>
    <xf numFmtId="0" fontId="11" fillId="11" borderId="30" xfId="15" applyFont="1" applyFill="1" applyBorder="1" applyAlignment="1" applyProtection="1">
      <alignment vertical="center" wrapText="1"/>
    </xf>
    <xf numFmtId="0" fontId="17" fillId="11" borderId="73" xfId="15" applyFont="1" applyFill="1" applyBorder="1" applyAlignment="1" applyProtection="1">
      <alignment horizontal="left" vertical="center" wrapText="1"/>
    </xf>
    <xf numFmtId="0" fontId="17" fillId="11" borderId="73" xfId="15" applyFont="1" applyFill="1" applyBorder="1" applyAlignment="1" applyProtection="1">
      <alignment horizontal="center" vertical="center"/>
    </xf>
    <xf numFmtId="6" fontId="17" fillId="11" borderId="73" xfId="15" applyNumberFormat="1" applyFont="1" applyFill="1" applyBorder="1" applyAlignment="1" applyProtection="1">
      <alignment horizontal="right" vertical="center"/>
    </xf>
    <xf numFmtId="0" fontId="25" fillId="0" borderId="0" xfId="15" applyProtection="1">
      <protection hidden="1"/>
    </xf>
    <xf numFmtId="0" fontId="25" fillId="0" borderId="0" xfId="15" applyAlignment="1" applyProtection="1">
      <alignment vertical="center" wrapText="1"/>
      <protection hidden="1"/>
    </xf>
    <xf numFmtId="0" fontId="25" fillId="0" borderId="0" xfId="15" applyAlignment="1" applyProtection="1">
      <alignment wrapText="1"/>
      <protection hidden="1"/>
    </xf>
    <xf numFmtId="14" fontId="17" fillId="11" borderId="21" xfId="15" applyNumberFormat="1" applyFont="1" applyFill="1" applyBorder="1" applyAlignment="1" applyProtection="1">
      <alignment horizontal="left" vertical="center" wrapText="1"/>
      <protection locked="0"/>
    </xf>
    <xf numFmtId="0" fontId="27" fillId="0" borderId="83" xfId="16" applyBorder="1"/>
    <xf numFmtId="0" fontId="27" fillId="0" borderId="82" xfId="16" applyBorder="1"/>
    <xf numFmtId="0" fontId="25" fillId="11" borderId="0" xfId="15" applyFill="1"/>
    <xf numFmtId="0" fontId="25" fillId="11" borderId="23" xfId="15" applyFill="1" applyBorder="1"/>
    <xf numFmtId="0" fontId="11" fillId="0" borderId="0" xfId="15" applyFont="1" applyAlignment="1" applyProtection="1">
      <alignment wrapText="1"/>
      <protection hidden="1"/>
    </xf>
    <xf numFmtId="44" fontId="17" fillId="11" borderId="76" xfId="13" applyFont="1" applyFill="1" applyBorder="1" applyAlignment="1" applyProtection="1">
      <alignment horizontal="left" vertical="center" wrapText="1"/>
      <protection locked="0"/>
    </xf>
    <xf numFmtId="44" fontId="17" fillId="11" borderId="74" xfId="13" applyFont="1" applyFill="1" applyBorder="1" applyAlignment="1" applyProtection="1">
      <alignment horizontal="left" vertical="center" wrapText="1"/>
      <protection locked="0"/>
    </xf>
    <xf numFmtId="14" fontId="17" fillId="11" borderId="55" xfId="4" applyNumberFormat="1" applyFill="1" applyBorder="1">
      <alignment horizontal="left" vertical="center" wrapText="1"/>
      <protection locked="0"/>
    </xf>
    <xf numFmtId="0" fontId="17" fillId="11" borderId="61" xfId="4" applyFill="1" applyBorder="1">
      <alignment horizontal="left" vertical="center" wrapText="1"/>
      <protection locked="0"/>
    </xf>
    <xf numFmtId="0" fontId="17" fillId="11" borderId="68" xfId="4" applyFill="1" applyBorder="1">
      <alignment horizontal="left" vertical="center" wrapText="1"/>
      <protection locked="0"/>
    </xf>
    <xf numFmtId="0" fontId="17" fillId="11" borderId="69" xfId="4" applyFill="1" applyBorder="1">
      <alignment horizontal="left" vertical="center" wrapText="1"/>
      <protection locked="0"/>
    </xf>
    <xf numFmtId="0" fontId="17" fillId="11" borderId="85" xfId="4" applyFill="1" applyBorder="1">
      <alignment horizontal="left" vertical="center" wrapText="1"/>
      <protection locked="0"/>
    </xf>
    <xf numFmtId="6" fontId="17" fillId="11" borderId="73" xfId="0" applyNumberFormat="1" applyFont="1" applyFill="1" applyBorder="1" applyAlignment="1" applyProtection="1">
      <alignment vertical="center"/>
    </xf>
    <xf numFmtId="0" fontId="17" fillId="15" borderId="37" xfId="0" applyFont="1" applyFill="1" applyBorder="1" applyAlignment="1" applyProtection="1">
      <alignment horizontal="center" vertical="center" wrapText="1"/>
    </xf>
    <xf numFmtId="0" fontId="17" fillId="15" borderId="9" xfId="0" applyFont="1" applyFill="1" applyBorder="1" applyAlignment="1" applyProtection="1">
      <alignment horizontal="center" vertical="center" wrapText="1"/>
    </xf>
    <xf numFmtId="0" fontId="17" fillId="15" borderId="36" xfId="0" applyFont="1" applyFill="1" applyBorder="1" applyAlignment="1" applyProtection="1">
      <alignment horizontal="center" vertical="center" wrapText="1"/>
    </xf>
    <xf numFmtId="14" fontId="17" fillId="11" borderId="50" xfId="0" applyNumberFormat="1" applyFont="1" applyFill="1" applyBorder="1" applyAlignment="1" applyProtection="1">
      <alignment horizontal="center" vertical="center" wrapText="1"/>
    </xf>
    <xf numFmtId="0" fontId="17" fillId="11" borderId="50" xfId="0" applyFont="1" applyFill="1" applyBorder="1" applyAlignment="1" applyProtection="1">
      <alignment horizontal="left" vertical="center" wrapText="1"/>
    </xf>
    <xf numFmtId="0" fontId="16" fillId="15" borderId="31" xfId="11" applyFill="1" applyBorder="1" applyAlignment="1" applyProtection="1">
      <alignment horizontal="center" vertical="top" wrapText="1"/>
    </xf>
    <xf numFmtId="0" fontId="16" fillId="15" borderId="0" xfId="11" applyFill="1" applyBorder="1" applyAlignment="1" applyProtection="1">
      <alignment horizontal="center" vertical="top" wrapText="1"/>
    </xf>
    <xf numFmtId="0" fontId="16" fillId="15" borderId="30" xfId="11" applyFill="1" applyBorder="1" applyAlignment="1" applyProtection="1">
      <alignment horizontal="center" vertical="top" wrapText="1"/>
    </xf>
    <xf numFmtId="0" fontId="16" fillId="15" borderId="73" xfId="11" applyBorder="1" applyAlignment="1" applyProtection="1">
      <alignment vertical="top" wrapText="1"/>
    </xf>
    <xf numFmtId="14" fontId="17" fillId="11" borderId="21" xfId="0" applyNumberFormat="1" applyFont="1" applyFill="1" applyBorder="1" applyAlignment="1" applyProtection="1">
      <alignment horizontal="center" vertical="top" wrapText="1"/>
    </xf>
    <xf numFmtId="0" fontId="17" fillId="11" borderId="50" xfId="0" applyFont="1" applyFill="1" applyBorder="1" applyAlignment="1" applyProtection="1">
      <alignment horizontal="left" vertical="top" wrapText="1"/>
    </xf>
    <xf numFmtId="0" fontId="29" fillId="0" borderId="73" xfId="0" applyFont="1" applyFill="1" applyBorder="1" applyAlignment="1">
      <alignment vertical="top" wrapText="1"/>
    </xf>
    <xf numFmtId="0" fontId="17" fillId="15" borderId="20" xfId="4" applyFill="1" applyBorder="1" applyProtection="1">
      <alignment horizontal="left" vertical="center" wrapText="1"/>
    </xf>
    <xf numFmtId="0" fontId="17" fillId="15" borderId="0" xfId="4" applyFill="1" applyBorder="1" applyProtection="1">
      <alignment horizontal="left" vertical="center" wrapText="1"/>
    </xf>
    <xf numFmtId="0" fontId="17" fillId="15" borderId="30" xfId="4" applyFill="1" applyBorder="1" applyProtection="1">
      <alignment horizontal="left" vertical="center" wrapText="1"/>
    </xf>
    <xf numFmtId="0" fontId="16" fillId="15" borderId="50" xfId="10" applyBorder="1" applyProtection="1">
      <alignment vertical="center" wrapText="1"/>
    </xf>
    <xf numFmtId="14" fontId="17" fillId="11" borderId="56" xfId="0" applyNumberFormat="1" applyFont="1" applyFill="1" applyBorder="1" applyAlignment="1" applyProtection="1">
      <alignment horizontal="center" vertical="center" wrapText="1"/>
    </xf>
    <xf numFmtId="0" fontId="17" fillId="11" borderId="56" xfId="0" applyFont="1" applyFill="1" applyBorder="1" applyAlignment="1" applyProtection="1">
      <alignment horizontal="left" vertical="center" wrapText="1"/>
    </xf>
    <xf numFmtId="6" fontId="17" fillId="11" borderId="87" xfId="0" applyNumberFormat="1" applyFont="1" applyFill="1" applyBorder="1" applyAlignment="1" applyProtection="1">
      <alignment horizontal="right" vertical="center"/>
    </xf>
    <xf numFmtId="0" fontId="16" fillId="15" borderId="51" xfId="11" applyBorder="1">
      <alignment vertical="center" wrapText="1"/>
    </xf>
    <xf numFmtId="6" fontId="17" fillId="11" borderId="87" xfId="0" applyNumberFormat="1" applyFont="1" applyFill="1" applyBorder="1" applyAlignment="1" applyProtection="1">
      <alignment vertical="center"/>
    </xf>
    <xf numFmtId="14" fontId="17" fillId="11" borderId="51" xfId="0" applyNumberFormat="1" applyFont="1" applyFill="1" applyBorder="1" applyAlignment="1" applyProtection="1">
      <alignment horizontal="center" vertical="center" wrapText="1"/>
    </xf>
    <xf numFmtId="0" fontId="29" fillId="0" borderId="73" xfId="0" applyFont="1" applyFill="1" applyBorder="1" applyAlignment="1">
      <alignment vertical="center" wrapText="1"/>
    </xf>
    <xf numFmtId="0" fontId="17" fillId="15" borderId="16" xfId="4" applyFill="1" applyBorder="1" applyProtection="1">
      <alignment horizontal="left" vertical="center" wrapText="1"/>
    </xf>
    <xf numFmtId="0" fontId="17" fillId="15" borderId="15" xfId="4" applyFill="1" applyBorder="1" applyProtection="1">
      <alignment horizontal="left" vertical="center" wrapText="1"/>
    </xf>
    <xf numFmtId="0" fontId="17" fillId="15" borderId="71" xfId="4" applyFill="1" applyBorder="1" applyProtection="1">
      <alignment horizontal="left" vertical="center" wrapText="1"/>
    </xf>
    <xf numFmtId="0" fontId="16" fillId="15" borderId="91" xfId="10" applyBorder="1" applyProtection="1">
      <alignment vertical="center" wrapText="1"/>
    </xf>
    <xf numFmtId="14" fontId="17" fillId="11" borderId="61" xfId="0" applyNumberFormat="1" applyFont="1" applyFill="1" applyBorder="1" applyAlignment="1" applyProtection="1">
      <alignment horizontal="center" vertical="center" wrapText="1"/>
    </xf>
    <xf numFmtId="0" fontId="17" fillId="11" borderId="61" xfId="0" applyFont="1" applyFill="1" applyBorder="1" applyAlignment="1" applyProtection="1">
      <alignment horizontal="left" vertical="center" wrapText="1"/>
    </xf>
    <xf numFmtId="0" fontId="16" fillId="15" borderId="73" xfId="11" applyBorder="1">
      <alignment vertical="center" wrapText="1"/>
    </xf>
    <xf numFmtId="6" fontId="17" fillId="11" borderId="51" xfId="0" applyNumberFormat="1" applyFont="1" applyFill="1" applyBorder="1" applyAlignment="1" applyProtection="1">
      <alignment horizontal="right" vertical="center"/>
    </xf>
    <xf numFmtId="0" fontId="17" fillId="11" borderId="51" xfId="0" applyFont="1" applyFill="1" applyBorder="1" applyAlignment="1" applyProtection="1">
      <alignment horizontal="left" vertical="center" wrapText="1"/>
    </xf>
    <xf numFmtId="0" fontId="16" fillId="15" borderId="31" xfId="10" applyBorder="1" applyProtection="1">
      <alignment vertical="center" wrapText="1"/>
    </xf>
    <xf numFmtId="0" fontId="0" fillId="0" borderId="93" xfId="0" applyBorder="1"/>
    <xf numFmtId="0" fontId="0" fillId="0" borderId="20" xfId="0" applyBorder="1"/>
    <xf numFmtId="0" fontId="12" fillId="14" borderId="99" xfId="0" applyFont="1" applyFill="1" applyBorder="1" applyAlignment="1">
      <alignment vertical="center"/>
    </xf>
    <xf numFmtId="0" fontId="21" fillId="12" borderId="0" xfId="0" applyFont="1" applyFill="1" applyBorder="1" applyAlignment="1" applyProtection="1">
      <alignment wrapText="1"/>
      <protection locked="0"/>
    </xf>
    <xf numFmtId="0" fontId="12" fillId="15" borderId="19" xfId="0" applyFont="1" applyFill="1" applyBorder="1" applyAlignment="1">
      <alignment vertical="center"/>
    </xf>
    <xf numFmtId="0" fontId="12" fillId="14" borderId="20" xfId="0" applyFont="1" applyFill="1" applyBorder="1" applyAlignment="1">
      <alignment vertical="center"/>
    </xf>
    <xf numFmtId="0" fontId="0" fillId="0" borderId="13" xfId="0" applyBorder="1"/>
    <xf numFmtId="0" fontId="0" fillId="0" borderId="101" xfId="0" applyBorder="1"/>
    <xf numFmtId="0" fontId="16" fillId="10" borderId="29" xfId="3" applyBorder="1">
      <alignment horizontal="center" vertical="center"/>
    </xf>
    <xf numFmtId="0" fontId="0" fillId="0" borderId="102" xfId="0" applyBorder="1"/>
    <xf numFmtId="0" fontId="32" fillId="15" borderId="21" xfId="10" applyFont="1" applyBorder="1" applyProtection="1">
      <alignment vertical="center" wrapText="1"/>
    </xf>
    <xf numFmtId="0" fontId="32" fillId="15" borderId="48" xfId="10" applyFont="1" applyBorder="1" applyProtection="1">
      <alignment vertical="center" wrapText="1"/>
    </xf>
    <xf numFmtId="0" fontId="33" fillId="15" borderId="0" xfId="0" applyFont="1" applyFill="1" applyProtection="1"/>
    <xf numFmtId="0" fontId="34" fillId="11" borderId="21" xfId="0" applyFont="1" applyFill="1" applyBorder="1" applyAlignment="1" applyProtection="1">
      <alignment horizontal="left" vertical="center" wrapText="1"/>
    </xf>
    <xf numFmtId="14" fontId="34" fillId="11" borderId="21" xfId="0" applyNumberFormat="1" applyFont="1" applyFill="1" applyBorder="1" applyAlignment="1" applyProtection="1">
      <alignment horizontal="left" vertical="center" wrapText="1"/>
    </xf>
    <xf numFmtId="0" fontId="34" fillId="11" borderId="30" xfId="0" applyFont="1" applyFill="1" applyBorder="1" applyAlignment="1" applyProtection="1">
      <alignment vertical="center" wrapText="1"/>
    </xf>
    <xf numFmtId="0" fontId="34" fillId="11" borderId="31" xfId="0" applyFont="1" applyFill="1" applyBorder="1" applyAlignment="1" applyProtection="1">
      <alignment horizontal="left" vertical="center" wrapText="1"/>
    </xf>
    <xf numFmtId="0" fontId="34" fillId="11" borderId="30" xfId="0" applyFont="1" applyFill="1" applyBorder="1" applyAlignment="1" applyProtection="1">
      <alignment horizontal="left" vertical="center" wrapText="1"/>
    </xf>
    <xf numFmtId="0" fontId="34" fillId="11" borderId="50" xfId="0" applyFont="1" applyFill="1" applyBorder="1" applyAlignment="1" applyProtection="1">
      <alignment horizontal="center" vertical="center"/>
    </xf>
    <xf numFmtId="0" fontId="34" fillId="11" borderId="21" xfId="0" applyFont="1" applyFill="1" applyBorder="1" applyAlignment="1" applyProtection="1">
      <alignment horizontal="center" vertical="center"/>
    </xf>
    <xf numFmtId="6" fontId="34" fillId="11" borderId="40" xfId="0" applyNumberFormat="1" applyFont="1" applyFill="1" applyBorder="1" applyAlignment="1" applyProtection="1">
      <alignment vertical="center"/>
    </xf>
    <xf numFmtId="0" fontId="32" fillId="15" borderId="51" xfId="11" applyFont="1" applyProtection="1">
      <alignment vertical="center" wrapText="1"/>
    </xf>
    <xf numFmtId="0" fontId="34" fillId="11" borderId="52" xfId="0" applyFont="1" applyFill="1" applyBorder="1" applyAlignment="1" applyProtection="1">
      <alignment horizontal="left" vertical="center" wrapText="1"/>
    </xf>
    <xf numFmtId="0" fontId="34" fillId="11" borderId="51" xfId="0" applyFont="1" applyFill="1" applyBorder="1" applyAlignment="1" applyProtection="1">
      <alignment horizontal="center" vertical="center"/>
    </xf>
    <xf numFmtId="6" fontId="34" fillId="11" borderId="74" xfId="0" applyNumberFormat="1" applyFont="1" applyFill="1" applyBorder="1" applyAlignment="1" applyProtection="1">
      <alignment horizontal="right" vertical="center"/>
    </xf>
    <xf numFmtId="0" fontId="34" fillId="11" borderId="55" xfId="0" applyFont="1" applyFill="1" applyBorder="1" applyAlignment="1" applyProtection="1">
      <alignment horizontal="left" vertical="center" wrapText="1"/>
    </xf>
    <xf numFmtId="0" fontId="33" fillId="11" borderId="30" xfId="0" applyFont="1" applyFill="1" applyBorder="1" applyAlignment="1" applyProtection="1">
      <alignment vertical="center" wrapText="1"/>
    </xf>
    <xf numFmtId="0" fontId="34" fillId="11" borderId="73" xfId="0" applyFont="1" applyFill="1" applyBorder="1" applyAlignment="1" applyProtection="1">
      <alignment horizontal="left" vertical="center" wrapText="1"/>
    </xf>
    <xf numFmtId="0" fontId="34" fillId="11" borderId="73" xfId="0" applyFont="1" applyFill="1" applyBorder="1" applyAlignment="1" applyProtection="1">
      <alignment horizontal="center" vertical="center"/>
    </xf>
    <xf numFmtId="6" fontId="34" fillId="11" borderId="73" xfId="0" applyNumberFormat="1" applyFont="1" applyFill="1" applyBorder="1" applyAlignment="1" applyProtection="1">
      <alignment horizontal="right" vertical="center"/>
    </xf>
    <xf numFmtId="0" fontId="16" fillId="15" borderId="48" xfId="10" applyBorder="1" applyProtection="1">
      <alignment vertical="center" wrapText="1"/>
    </xf>
    <xf numFmtId="0" fontId="16" fillId="15" borderId="46" xfId="10" applyBorder="1" applyProtection="1">
      <alignment vertical="center" wrapText="1"/>
    </xf>
    <xf numFmtId="0" fontId="0" fillId="0" borderId="0" xfId="0"/>
    <xf numFmtId="0" fontId="16" fillId="15" borderId="51" xfId="11">
      <alignment vertical="center" wrapText="1"/>
    </xf>
    <xf numFmtId="0" fontId="11" fillId="12" borderId="9" xfId="0" applyFont="1" applyFill="1" applyBorder="1" applyAlignment="1" applyProtection="1">
      <alignment wrapText="1"/>
      <protection locked="0"/>
    </xf>
    <xf numFmtId="0" fontId="16" fillId="15" borderId="48" xfId="10" applyBorder="1" applyProtection="1">
      <alignment vertical="center" wrapText="1"/>
    </xf>
    <xf numFmtId="0" fontId="16" fillId="15" borderId="51" xfId="11" applyProtection="1">
      <alignment vertical="center" wrapText="1"/>
    </xf>
    <xf numFmtId="0" fontId="16" fillId="15" borderId="46" xfId="10" applyBorder="1" applyProtection="1">
      <alignment vertical="center" wrapText="1"/>
    </xf>
    <xf numFmtId="0" fontId="0" fillId="0" borderId="0" xfId="0"/>
    <xf numFmtId="0" fontId="16" fillId="15" borderId="51" xfId="11">
      <alignment vertical="center" wrapText="1"/>
    </xf>
    <xf numFmtId="0" fontId="16" fillId="15" borderId="21" xfId="10" applyBorder="1" applyProtection="1">
      <alignment vertical="center" wrapText="1"/>
    </xf>
    <xf numFmtId="0" fontId="16" fillId="15" borderId="91" xfId="10" applyBorder="1" applyProtection="1">
      <alignment vertical="center" wrapText="1"/>
    </xf>
    <xf numFmtId="0" fontId="17" fillId="11" borderId="22" xfId="4" applyFill="1" applyBorder="1">
      <alignment horizontal="left" vertical="center" wrapText="1"/>
      <protection locked="0"/>
    </xf>
    <xf numFmtId="0" fontId="17" fillId="11" borderId="20" xfId="4" applyFill="1" applyBorder="1">
      <alignment horizontal="left" vertical="center" wrapText="1"/>
      <protection locked="0"/>
    </xf>
    <xf numFmtId="0" fontId="17" fillId="11" borderId="23" xfId="4" applyFill="1" applyBorder="1" applyAlignment="1">
      <alignment horizontal="center" vertical="center" wrapText="1"/>
      <protection locked="0"/>
    </xf>
    <xf numFmtId="0" fontId="0" fillId="0" borderId="0" xfId="0" applyBorder="1"/>
    <xf numFmtId="0" fontId="12" fillId="19" borderId="32" xfId="0" applyFont="1" applyFill="1" applyBorder="1" applyAlignment="1">
      <alignment vertical="center"/>
    </xf>
    <xf numFmtId="0" fontId="12" fillId="20" borderId="33" xfId="0" applyFont="1" applyFill="1" applyBorder="1" applyAlignment="1">
      <alignment vertical="center"/>
    </xf>
    <xf numFmtId="0" fontId="11" fillId="11" borderId="9" xfId="0" applyFont="1" applyFill="1" applyBorder="1" applyAlignment="1" applyProtection="1">
      <alignment wrapText="1"/>
      <protection locked="0"/>
    </xf>
    <xf numFmtId="0" fontId="12" fillId="19" borderId="38" xfId="0" applyFont="1" applyFill="1" applyBorder="1" applyAlignment="1">
      <alignment vertical="center"/>
    </xf>
    <xf numFmtId="0" fontId="16" fillId="15" borderId="21" xfId="10" applyBorder="1">
      <alignment vertical="center" wrapText="1"/>
    </xf>
    <xf numFmtId="0" fontId="0" fillId="20" borderId="0" xfId="0" applyFill="1" applyProtection="1"/>
    <xf numFmtId="0" fontId="17" fillId="11" borderId="21" xfId="0" applyFont="1" applyFill="1" applyBorder="1" applyAlignment="1" applyProtection="1">
      <alignment horizontal="left" vertical="center" wrapText="1"/>
      <protection locked="0"/>
    </xf>
    <xf numFmtId="0" fontId="17" fillId="11" borderId="30" xfId="0" applyFont="1" applyFill="1" applyBorder="1" applyAlignment="1" applyProtection="1">
      <alignment vertical="center" wrapText="1"/>
      <protection locked="0"/>
    </xf>
    <xf numFmtId="0" fontId="17" fillId="11" borderId="31" xfId="0" applyFont="1" applyFill="1" applyBorder="1" applyAlignment="1" applyProtection="1">
      <alignment horizontal="left" vertical="center" wrapText="1"/>
      <protection locked="0"/>
    </xf>
    <xf numFmtId="0" fontId="17" fillId="11" borderId="30" xfId="0" applyFont="1" applyFill="1" applyBorder="1" applyAlignment="1" applyProtection="1">
      <alignment horizontal="left" vertical="center" wrapText="1"/>
      <protection locked="0"/>
    </xf>
    <xf numFmtId="0" fontId="17" fillId="11" borderId="50" xfId="0" applyFont="1" applyFill="1" applyBorder="1" applyAlignment="1" applyProtection="1">
      <alignment horizontal="center" vertical="center"/>
      <protection locked="0"/>
    </xf>
    <xf numFmtId="0" fontId="17" fillId="11" borderId="21" xfId="0" applyFont="1" applyFill="1" applyBorder="1" applyAlignment="1" applyProtection="1">
      <alignment horizontal="center" vertical="center"/>
      <protection locked="0"/>
    </xf>
    <xf numFmtId="6" fontId="17" fillId="11" borderId="40" xfId="0" applyNumberFormat="1" applyFont="1" applyFill="1" applyBorder="1" applyAlignment="1" applyProtection="1">
      <alignment vertical="center"/>
      <protection locked="0"/>
    </xf>
    <xf numFmtId="0" fontId="17" fillId="11" borderId="52" xfId="0" applyFont="1" applyFill="1" applyBorder="1" applyAlignment="1" applyProtection="1">
      <alignment horizontal="left" vertical="center" wrapText="1"/>
      <protection locked="0"/>
    </xf>
    <xf numFmtId="0" fontId="17" fillId="11" borderId="51" xfId="0" applyFont="1" applyFill="1" applyBorder="1" applyAlignment="1" applyProtection="1">
      <alignment horizontal="center" vertical="center"/>
      <protection locked="0"/>
    </xf>
    <xf numFmtId="6" fontId="17" fillId="11" borderId="74" xfId="0" applyNumberFormat="1" applyFont="1" applyFill="1" applyBorder="1" applyAlignment="1" applyProtection="1">
      <alignment horizontal="right" vertical="center"/>
      <protection locked="0"/>
    </xf>
    <xf numFmtId="0" fontId="17" fillId="11" borderId="55" xfId="0" applyFont="1" applyFill="1" applyBorder="1" applyAlignment="1" applyProtection="1">
      <alignment horizontal="left" vertical="center" wrapText="1"/>
      <protection locked="0"/>
    </xf>
    <xf numFmtId="0" fontId="11" fillId="11" borderId="30" xfId="0" applyFont="1" applyFill="1" applyBorder="1" applyAlignment="1" applyProtection="1">
      <alignment vertical="center" wrapText="1"/>
      <protection locked="0"/>
    </xf>
    <xf numFmtId="0" fontId="17" fillId="11" borderId="73" xfId="0" applyFont="1" applyFill="1" applyBorder="1" applyAlignment="1" applyProtection="1">
      <alignment horizontal="left" vertical="center" wrapText="1"/>
      <protection locked="0"/>
    </xf>
    <xf numFmtId="0" fontId="17" fillId="11" borderId="73" xfId="0" applyFont="1" applyFill="1" applyBorder="1" applyAlignment="1" applyProtection="1">
      <alignment horizontal="center" vertical="center"/>
      <protection locked="0"/>
    </xf>
    <xf numFmtId="6" fontId="17" fillId="11" borderId="73" xfId="0" applyNumberFormat="1" applyFont="1" applyFill="1" applyBorder="1" applyAlignment="1" applyProtection="1">
      <alignment horizontal="right" vertical="center"/>
      <protection locked="0"/>
    </xf>
    <xf numFmtId="0" fontId="17" fillId="20" borderId="47" xfId="4" applyFill="1" applyBorder="1" applyProtection="1">
      <alignment horizontal="left" vertical="center" wrapText="1"/>
    </xf>
    <xf numFmtId="0" fontId="17" fillId="20" borderId="27" xfId="4" applyFill="1" applyBorder="1" applyProtection="1">
      <alignment horizontal="left" vertical="center" wrapText="1"/>
    </xf>
    <xf numFmtId="0" fontId="17" fillId="20" borderId="75" xfId="4" applyFill="1" applyBorder="1" applyProtection="1">
      <alignment horizontal="left" vertical="center" wrapText="1"/>
    </xf>
    <xf numFmtId="0" fontId="11" fillId="0" borderId="14" xfId="0" applyFont="1" applyBorder="1"/>
    <xf numFmtId="0" fontId="0" fillId="0" borderId="16" xfId="0" applyBorder="1"/>
    <xf numFmtId="0" fontId="0" fillId="0" borderId="19" xfId="0" applyBorder="1"/>
    <xf numFmtId="0" fontId="0" fillId="0" borderId="19" xfId="0" applyBorder="1" applyProtection="1">
      <protection locked="0" hidden="1"/>
    </xf>
    <xf numFmtId="0" fontId="37" fillId="11" borderId="20" xfId="18" applyFill="1" applyBorder="1" applyAlignment="1" applyProtection="1">
      <alignment vertical="center" wrapText="1"/>
      <protection locked="0"/>
    </xf>
    <xf numFmtId="0" fontId="11" fillId="0" borderId="20" xfId="0" applyFont="1" applyBorder="1"/>
    <xf numFmtId="0" fontId="0" fillId="0" borderId="96" xfId="0" applyBorder="1"/>
    <xf numFmtId="0" fontId="11" fillId="0" borderId="93" xfId="0" applyFont="1" applyBorder="1"/>
    <xf numFmtId="0" fontId="16" fillId="15" borderId="48" xfId="10" applyBorder="1" applyProtection="1">
      <alignment vertical="center" wrapText="1"/>
    </xf>
    <xf numFmtId="0" fontId="16" fillId="15" borderId="51" xfId="11" applyProtection="1">
      <alignment vertical="center" wrapText="1"/>
    </xf>
    <xf numFmtId="0" fontId="16" fillId="15" borderId="46" xfId="10" applyBorder="1" applyProtection="1">
      <alignment vertical="center" wrapText="1"/>
    </xf>
    <xf numFmtId="0" fontId="0" fillId="0" borderId="0" xfId="0"/>
    <xf numFmtId="0" fontId="16" fillId="15" borderId="51" xfId="11">
      <alignment vertical="center" wrapText="1"/>
    </xf>
    <xf numFmtId="0" fontId="16" fillId="15" borderId="21" xfId="10" applyBorder="1" applyProtection="1">
      <alignment vertical="center" wrapText="1"/>
    </xf>
    <xf numFmtId="0" fontId="0" fillId="0" borderId="0" xfId="0" applyBorder="1"/>
    <xf numFmtId="0" fontId="27" fillId="0" borderId="0" xfId="16"/>
    <xf numFmtId="0" fontId="27" fillId="0" borderId="0" xfId="16" applyAlignment="1">
      <alignment wrapText="1"/>
    </xf>
    <xf numFmtId="4" fontId="17" fillId="0" borderId="0" xfId="1" applyNumberFormat="1" applyFont="1"/>
    <xf numFmtId="4" fontId="17" fillId="11" borderId="103" xfId="1" applyNumberFormat="1" applyFont="1" applyFill="1" applyBorder="1" applyAlignment="1" applyProtection="1">
      <alignment horizontal="right" vertical="center"/>
    </xf>
    <xf numFmtId="0" fontId="17" fillId="11" borderId="56" xfId="1" applyFont="1" applyFill="1" applyBorder="1" applyAlignment="1" applyProtection="1">
      <alignment horizontal="center" vertical="center" wrapText="1"/>
    </xf>
    <xf numFmtId="0" fontId="17" fillId="20" borderId="68" xfId="1" applyFont="1" applyFill="1" applyBorder="1" applyAlignment="1" applyProtection="1">
      <alignment horizontal="center" vertical="center" wrapText="1"/>
    </xf>
    <xf numFmtId="0" fontId="17" fillId="20" borderId="67" xfId="1" applyFont="1" applyFill="1" applyBorder="1" applyAlignment="1" applyProtection="1">
      <alignment horizontal="center" vertical="center" wrapText="1"/>
    </xf>
    <xf numFmtId="0" fontId="17" fillId="20" borderId="66" xfId="1" applyFont="1" applyFill="1" applyBorder="1" applyAlignment="1" applyProtection="1">
      <alignment horizontal="center" vertical="center" wrapText="1"/>
    </xf>
    <xf numFmtId="0" fontId="17" fillId="11" borderId="68" xfId="1" applyFont="1" applyFill="1" applyBorder="1" applyAlignment="1" applyProtection="1">
      <alignment horizontal="left" vertical="center" wrapText="1"/>
    </xf>
    <xf numFmtId="0" fontId="11" fillId="11" borderId="66" xfId="1" applyFont="1" applyFill="1" applyBorder="1" applyAlignment="1" applyProtection="1">
      <alignment vertical="center" wrapText="1"/>
    </xf>
    <xf numFmtId="14" fontId="17" fillId="11" borderId="61" xfId="1" applyNumberFormat="1" applyFont="1" applyFill="1" applyBorder="1" applyAlignment="1" applyProtection="1">
      <alignment horizontal="left" vertical="center" wrapText="1"/>
    </xf>
    <xf numFmtId="0" fontId="17" fillId="11" borderId="61" xfId="1" applyFont="1" applyFill="1" applyBorder="1" applyAlignment="1" applyProtection="1">
      <alignment horizontal="left" vertical="center" wrapText="1"/>
    </xf>
    <xf numFmtId="0" fontId="38" fillId="11" borderId="61" xfId="1" applyFont="1" applyFill="1" applyBorder="1" applyAlignment="1" applyProtection="1">
      <alignment horizontal="left" vertical="center" wrapText="1"/>
    </xf>
    <xf numFmtId="4" fontId="17" fillId="11" borderId="104" xfId="1" applyNumberFormat="1" applyFont="1" applyFill="1" applyBorder="1" applyAlignment="1" applyProtection="1">
      <alignment horizontal="right" vertical="center"/>
    </xf>
    <xf numFmtId="0" fontId="17" fillId="11" borderId="51" xfId="1" applyFont="1" applyFill="1" applyBorder="1" applyAlignment="1" applyProtection="1">
      <alignment horizontal="left" vertical="center" wrapText="1"/>
    </xf>
    <xf numFmtId="0" fontId="16" fillId="20" borderId="31" xfId="11" applyFill="1" applyBorder="1" applyAlignment="1" applyProtection="1">
      <alignment horizontal="center" wrapText="1"/>
    </xf>
    <xf numFmtId="0" fontId="16" fillId="20" borderId="0" xfId="11" applyFill="1" applyBorder="1" applyAlignment="1" applyProtection="1">
      <alignment horizontal="center" wrapText="1"/>
    </xf>
    <xf numFmtId="0" fontId="16" fillId="20" borderId="30" xfId="11" applyFill="1" applyBorder="1" applyAlignment="1" applyProtection="1">
      <alignment horizontal="center" wrapText="1"/>
    </xf>
    <xf numFmtId="0" fontId="16" fillId="15" borderId="51" xfId="11" applyBorder="1" applyProtection="1">
      <alignment vertical="center" wrapText="1"/>
    </xf>
    <xf numFmtId="4" fontId="17" fillId="11" borderId="74" xfId="1" applyNumberFormat="1" applyFont="1" applyFill="1" applyBorder="1" applyAlignment="1" applyProtection="1">
      <alignment horizontal="right" vertical="center"/>
    </xf>
    <xf numFmtId="4" fontId="17" fillId="11" borderId="40" xfId="1" applyNumberFormat="1" applyFont="1" applyFill="1" applyBorder="1" applyAlignment="1" applyProtection="1">
      <alignment vertical="center"/>
    </xf>
    <xf numFmtId="0" fontId="17" fillId="11" borderId="30" xfId="1" applyFont="1" applyFill="1" applyBorder="1" applyAlignment="1" applyProtection="1">
      <alignment horizontal="left" vertical="center" wrapText="1"/>
    </xf>
    <xf numFmtId="0" fontId="17" fillId="11" borderId="64" xfId="1" applyFont="1" applyFill="1" applyBorder="1" applyAlignment="1" applyProtection="1">
      <alignment horizontal="center" vertical="center" wrapText="1"/>
    </xf>
    <xf numFmtId="0" fontId="17" fillId="11" borderId="62" xfId="1" applyFont="1" applyFill="1" applyBorder="1" applyAlignment="1" applyProtection="1">
      <alignment horizontal="center" vertical="center" wrapText="1"/>
    </xf>
    <xf numFmtId="14" fontId="17" fillId="11" borderId="21" xfId="1" applyNumberFormat="1" applyFont="1" applyFill="1" applyBorder="1" applyAlignment="1" applyProtection="1">
      <alignment horizontal="left" vertical="center" wrapText="1"/>
    </xf>
    <xf numFmtId="0" fontId="11" fillId="20" borderId="16" xfId="1" applyFill="1" applyBorder="1" applyProtection="1"/>
    <xf numFmtId="0" fontId="11" fillId="20" borderId="15" xfId="1" applyFill="1" applyBorder="1" applyProtection="1"/>
    <xf numFmtId="0" fontId="16" fillId="15" borderId="72" xfId="10" applyBorder="1" applyProtection="1">
      <alignment vertical="center" wrapText="1"/>
    </xf>
    <xf numFmtId="0" fontId="11" fillId="0" borderId="0" xfId="1" applyFill="1"/>
    <xf numFmtId="4" fontId="17" fillId="0" borderId="0" xfId="1" applyNumberFormat="1" applyFont="1" applyFill="1"/>
    <xf numFmtId="4" fontId="17" fillId="0" borderId="103" xfId="1" applyNumberFormat="1" applyFont="1" applyFill="1" applyBorder="1" applyAlignment="1" applyProtection="1">
      <alignment horizontal="right" vertical="center"/>
    </xf>
    <xf numFmtId="0" fontId="17" fillId="0" borderId="56" xfId="1" applyFont="1" applyFill="1" applyBorder="1" applyAlignment="1" applyProtection="1">
      <alignment horizontal="center" vertical="center"/>
    </xf>
    <xf numFmtId="0" fontId="17" fillId="0" borderId="56" xfId="1" applyFont="1" applyFill="1" applyBorder="1" applyAlignment="1" applyProtection="1">
      <alignment horizontal="center" vertical="center" wrapText="1"/>
    </xf>
    <xf numFmtId="0" fontId="17" fillId="0" borderId="56" xfId="1" applyFont="1" applyFill="1" applyBorder="1" applyAlignment="1" applyProtection="1">
      <alignment horizontal="left" vertical="center" wrapText="1"/>
    </xf>
    <xf numFmtId="0" fontId="17" fillId="0" borderId="68" xfId="1" applyFont="1" applyFill="1" applyBorder="1" applyAlignment="1" applyProtection="1">
      <alignment horizontal="center" vertical="center" wrapText="1"/>
    </xf>
    <xf numFmtId="0" fontId="17" fillId="0" borderId="67" xfId="1" applyFont="1" applyFill="1" applyBorder="1" applyAlignment="1" applyProtection="1">
      <alignment horizontal="center" vertical="center" wrapText="1"/>
    </xf>
    <xf numFmtId="0" fontId="17" fillId="0" borderId="66" xfId="1" applyFont="1" applyFill="1" applyBorder="1" applyAlignment="1" applyProtection="1">
      <alignment horizontal="center" vertical="center" wrapText="1"/>
    </xf>
    <xf numFmtId="0" fontId="17" fillId="0" borderId="68" xfId="1" applyFont="1" applyFill="1" applyBorder="1" applyAlignment="1" applyProtection="1">
      <alignment horizontal="left" vertical="center" wrapText="1"/>
    </xf>
    <xf numFmtId="0" fontId="11" fillId="0" borderId="66" xfId="1" applyFont="1" applyFill="1" applyBorder="1" applyAlignment="1" applyProtection="1">
      <alignment vertical="center" wrapText="1"/>
    </xf>
    <xf numFmtId="14" fontId="17" fillId="0" borderId="61" xfId="1" applyNumberFormat="1" applyFont="1" applyFill="1" applyBorder="1" applyAlignment="1" applyProtection="1">
      <alignment horizontal="left" vertical="center" wrapText="1"/>
    </xf>
    <xf numFmtId="0" fontId="17" fillId="0" borderId="61" xfId="1" applyFont="1" applyFill="1" applyBorder="1" applyAlignment="1" applyProtection="1">
      <alignment horizontal="left" vertical="center" wrapText="1"/>
    </xf>
    <xf numFmtId="0" fontId="39" fillId="0" borderId="81" xfId="16" applyFont="1" applyFill="1" applyBorder="1"/>
    <xf numFmtId="4" fontId="17" fillId="0" borderId="104" xfId="1" applyNumberFormat="1" applyFont="1" applyFill="1" applyBorder="1" applyAlignment="1" applyProtection="1">
      <alignment horizontal="right" vertical="center"/>
    </xf>
    <xf numFmtId="0" fontId="17" fillId="0" borderId="51" xfId="1" applyFont="1" applyFill="1" applyBorder="1" applyAlignment="1" applyProtection="1">
      <alignment horizontal="center" vertical="center"/>
    </xf>
    <xf numFmtId="0" fontId="17" fillId="0" borderId="51" xfId="1" applyFont="1" applyFill="1" applyBorder="1" applyAlignment="1" applyProtection="1">
      <alignment horizontal="left" vertical="center" wrapText="1"/>
    </xf>
    <xf numFmtId="0" fontId="16" fillId="0" borderId="31" xfId="11" applyFill="1" applyBorder="1" applyAlignment="1" applyProtection="1">
      <alignment horizontal="center" wrapText="1"/>
    </xf>
    <xf numFmtId="0" fontId="16" fillId="0" borderId="0" xfId="11" applyFill="1" applyBorder="1" applyAlignment="1" applyProtection="1">
      <alignment horizontal="center" wrapText="1"/>
    </xf>
    <xf numFmtId="0" fontId="16" fillId="0" borderId="30" xfId="11" applyFill="1" applyBorder="1" applyAlignment="1" applyProtection="1">
      <alignment horizontal="center" wrapText="1"/>
    </xf>
    <xf numFmtId="0" fontId="16" fillId="0" borderId="51" xfId="11" applyFill="1" applyBorder="1" applyProtection="1">
      <alignment vertical="center" wrapText="1"/>
    </xf>
    <xf numFmtId="4" fontId="17" fillId="0" borderId="74" xfId="1" applyNumberFormat="1" applyFont="1" applyFill="1" applyBorder="1" applyAlignment="1" applyProtection="1">
      <alignment horizontal="right" vertical="center"/>
    </xf>
    <xf numFmtId="0" fontId="17" fillId="0" borderId="21" xfId="1" applyFont="1" applyFill="1" applyBorder="1" applyAlignment="1" applyProtection="1">
      <alignment horizontal="center" vertical="center"/>
    </xf>
    <xf numFmtId="0" fontId="17" fillId="0" borderId="52" xfId="1" applyFont="1" applyFill="1" applyBorder="1" applyAlignment="1" applyProtection="1">
      <alignment horizontal="left" vertical="center" wrapText="1"/>
    </xf>
    <xf numFmtId="4" fontId="17" fillId="0" borderId="40" xfId="1" applyNumberFormat="1" applyFont="1" applyFill="1" applyBorder="1" applyAlignment="1" applyProtection="1">
      <alignment vertical="center"/>
    </xf>
    <xf numFmtId="0" fontId="17" fillId="0" borderId="50" xfId="1" applyFont="1" applyFill="1" applyBorder="1" applyAlignment="1" applyProtection="1">
      <alignment horizontal="center" vertical="center"/>
    </xf>
    <xf numFmtId="0" fontId="17" fillId="0" borderId="30" xfId="1" applyFont="1" applyFill="1" applyBorder="1" applyAlignment="1" applyProtection="1">
      <alignment horizontal="left" vertical="center" wrapText="1"/>
    </xf>
    <xf numFmtId="0" fontId="17" fillId="0" borderId="64" xfId="1" applyFont="1" applyFill="1" applyBorder="1" applyAlignment="1" applyProtection="1">
      <alignment horizontal="center" vertical="center" wrapText="1"/>
    </xf>
    <xf numFmtId="0" fontId="17" fillId="0" borderId="62" xfId="1" applyFont="1" applyFill="1" applyBorder="1" applyAlignment="1" applyProtection="1">
      <alignment horizontal="center" vertical="center" wrapText="1"/>
    </xf>
    <xf numFmtId="14" fontId="17" fillId="0" borderId="21" xfId="1" applyNumberFormat="1" applyFont="1" applyFill="1" applyBorder="1" applyAlignment="1" applyProtection="1">
      <alignment horizontal="left" vertical="center" wrapText="1"/>
    </xf>
    <xf numFmtId="0" fontId="17" fillId="0" borderId="21" xfId="1" applyFont="1" applyFill="1" applyBorder="1" applyAlignment="1" applyProtection="1">
      <alignment horizontal="left" vertical="center" wrapText="1"/>
    </xf>
    <xf numFmtId="0" fontId="11" fillId="0" borderId="16" xfId="1" applyFill="1" applyBorder="1" applyProtection="1"/>
    <xf numFmtId="0" fontId="11" fillId="0" borderId="15" xfId="1" applyFill="1" applyBorder="1" applyProtection="1"/>
    <xf numFmtId="0" fontId="16" fillId="0" borderId="72" xfId="10" applyFill="1" applyBorder="1" applyProtection="1">
      <alignment vertical="center" wrapText="1"/>
    </xf>
    <xf numFmtId="0" fontId="16" fillId="0" borderId="91" xfId="10" applyFill="1" applyBorder="1" applyProtection="1">
      <alignment vertical="center" wrapText="1"/>
    </xf>
    <xf numFmtId="0" fontId="38" fillId="0" borderId="61" xfId="1" applyFont="1" applyFill="1" applyBorder="1" applyAlignment="1" applyProtection="1">
      <alignment horizontal="left" vertical="center" wrapText="1"/>
    </xf>
    <xf numFmtId="0" fontId="39" fillId="0" borderId="0" xfId="16" applyFont="1" applyBorder="1"/>
    <xf numFmtId="0" fontId="40" fillId="0" borderId="73" xfId="16" applyFont="1" applyBorder="1" applyAlignment="1">
      <alignment wrapText="1"/>
    </xf>
    <xf numFmtId="0" fontId="39" fillId="0" borderId="81" xfId="16" applyFont="1" applyBorder="1"/>
    <xf numFmtId="0" fontId="41" fillId="0" borderId="73" xfId="16" applyFont="1" applyBorder="1" applyAlignment="1">
      <alignment wrapText="1"/>
    </xf>
    <xf numFmtId="4" fontId="17" fillId="11" borderId="73" xfId="1" applyNumberFormat="1" applyFont="1" applyFill="1" applyBorder="1" applyAlignment="1" applyProtection="1">
      <alignment vertical="center"/>
    </xf>
    <xf numFmtId="0" fontId="11" fillId="20" borderId="0" xfId="1" applyFill="1" applyBorder="1" applyProtection="1"/>
    <xf numFmtId="0" fontId="42" fillId="0" borderId="0" xfId="16" applyFont="1" applyAlignment="1">
      <alignment wrapText="1"/>
    </xf>
    <xf numFmtId="0" fontId="43" fillId="0" borderId="0" xfId="16" applyFont="1" applyAlignment="1">
      <alignment wrapText="1"/>
    </xf>
    <xf numFmtId="0" fontId="11" fillId="12" borderId="0" xfId="1" applyFill="1"/>
    <xf numFmtId="4" fontId="17" fillId="12" borderId="103" xfId="1" applyNumberFormat="1" applyFont="1" applyFill="1" applyBorder="1" applyAlignment="1" applyProtection="1">
      <alignment horizontal="right" vertical="center"/>
    </xf>
    <xf numFmtId="0" fontId="17" fillId="12" borderId="56" xfId="1" applyFont="1" applyFill="1" applyBorder="1" applyAlignment="1" applyProtection="1">
      <alignment horizontal="center" vertical="center"/>
    </xf>
    <xf numFmtId="0" fontId="17" fillId="12" borderId="56" xfId="1" applyFont="1" applyFill="1" applyBorder="1" applyAlignment="1" applyProtection="1">
      <alignment horizontal="center" vertical="center" wrapText="1"/>
    </xf>
    <xf numFmtId="0" fontId="17" fillId="12" borderId="56" xfId="1" applyFont="1" applyFill="1" applyBorder="1" applyAlignment="1" applyProtection="1">
      <alignment horizontal="left" vertical="center" wrapText="1"/>
    </xf>
    <xf numFmtId="0" fontId="17" fillId="12" borderId="68" xfId="1" applyFont="1" applyFill="1" applyBorder="1" applyAlignment="1" applyProtection="1">
      <alignment horizontal="center" vertical="center" wrapText="1"/>
    </xf>
    <xf numFmtId="0" fontId="17" fillId="12" borderId="67" xfId="1" applyFont="1" applyFill="1" applyBorder="1" applyAlignment="1" applyProtection="1">
      <alignment horizontal="center" vertical="center" wrapText="1"/>
    </xf>
    <xf numFmtId="0" fontId="17" fillId="12" borderId="66" xfId="1" applyFont="1" applyFill="1" applyBorder="1" applyAlignment="1" applyProtection="1">
      <alignment horizontal="center" vertical="center" wrapText="1"/>
    </xf>
    <xf numFmtId="0" fontId="17" fillId="12" borderId="68" xfId="1" applyFont="1" applyFill="1" applyBorder="1" applyAlignment="1" applyProtection="1">
      <alignment horizontal="left" vertical="center" wrapText="1"/>
    </xf>
    <xf numFmtId="0" fontId="11" fillId="12" borderId="66" xfId="1" applyFont="1" applyFill="1" applyBorder="1" applyAlignment="1" applyProtection="1">
      <alignment vertical="center" wrapText="1"/>
    </xf>
    <xf numFmtId="14" fontId="17" fillId="12" borderId="61" xfId="1" applyNumberFormat="1" applyFont="1" applyFill="1" applyBorder="1" applyAlignment="1" applyProtection="1">
      <alignment horizontal="left" vertical="center" wrapText="1"/>
    </xf>
    <xf numFmtId="0" fontId="17" fillId="12" borderId="61" xfId="1" applyFont="1" applyFill="1" applyBorder="1" applyAlignment="1" applyProtection="1">
      <alignment horizontal="left" vertical="center" wrapText="1"/>
    </xf>
    <xf numFmtId="0" fontId="38" fillId="12" borderId="61" xfId="1" applyFont="1" applyFill="1" applyBorder="1" applyAlignment="1" applyProtection="1">
      <alignment horizontal="left" vertical="center" wrapText="1"/>
    </xf>
    <xf numFmtId="4" fontId="17" fillId="12" borderId="104" xfId="1" applyNumberFormat="1" applyFont="1" applyFill="1" applyBorder="1" applyAlignment="1" applyProtection="1">
      <alignment horizontal="right" vertical="center"/>
    </xf>
    <xf numFmtId="0" fontId="17" fillId="12" borderId="51" xfId="1" applyFont="1" applyFill="1" applyBorder="1" applyAlignment="1" applyProtection="1">
      <alignment horizontal="center" vertical="center"/>
    </xf>
    <xf numFmtId="0" fontId="17" fillId="12" borderId="51" xfId="1" applyFont="1" applyFill="1" applyBorder="1" applyAlignment="1" applyProtection="1">
      <alignment horizontal="left" vertical="center" wrapText="1"/>
    </xf>
    <xf numFmtId="0" fontId="16" fillId="12" borderId="31" xfId="11" applyFill="1" applyBorder="1" applyAlignment="1" applyProtection="1">
      <alignment horizontal="center" wrapText="1"/>
    </xf>
    <xf numFmtId="0" fontId="16" fillId="12" borderId="0" xfId="11" applyFill="1" applyBorder="1" applyAlignment="1" applyProtection="1">
      <alignment horizontal="center" wrapText="1"/>
    </xf>
    <xf numFmtId="0" fontId="16" fillId="12" borderId="30" xfId="11" applyFill="1" applyBorder="1" applyAlignment="1" applyProtection="1">
      <alignment horizontal="center" wrapText="1"/>
    </xf>
    <xf numFmtId="0" fontId="16" fillId="12" borderId="51" xfId="11" applyFill="1" applyBorder="1" applyProtection="1">
      <alignment vertical="center" wrapText="1"/>
    </xf>
    <xf numFmtId="0" fontId="17" fillId="12" borderId="21" xfId="1" applyFont="1" applyFill="1" applyBorder="1" applyAlignment="1" applyProtection="1">
      <alignment horizontal="center" vertical="center"/>
    </xf>
    <xf numFmtId="0" fontId="17" fillId="12" borderId="52" xfId="1" applyFont="1" applyFill="1" applyBorder="1" applyAlignment="1" applyProtection="1">
      <alignment horizontal="left" vertical="center" wrapText="1"/>
    </xf>
    <xf numFmtId="4" fontId="17" fillId="12" borderId="40" xfId="1" applyNumberFormat="1" applyFont="1" applyFill="1" applyBorder="1" applyAlignment="1" applyProtection="1">
      <alignment vertical="center"/>
    </xf>
    <xf numFmtId="0" fontId="17" fillId="12" borderId="50" xfId="1" applyFont="1" applyFill="1" applyBorder="1" applyAlignment="1" applyProtection="1">
      <alignment horizontal="center" vertical="center"/>
    </xf>
    <xf numFmtId="0" fontId="17" fillId="12" borderId="30" xfId="1" applyFont="1" applyFill="1" applyBorder="1" applyAlignment="1" applyProtection="1">
      <alignment horizontal="left" vertical="center" wrapText="1"/>
    </xf>
    <xf numFmtId="0" fontId="17" fillId="12" borderId="64" xfId="1" applyFont="1" applyFill="1" applyBorder="1" applyAlignment="1" applyProtection="1">
      <alignment horizontal="center" vertical="center" wrapText="1"/>
    </xf>
    <xf numFmtId="0" fontId="17" fillId="12" borderId="62" xfId="1" applyFont="1" applyFill="1" applyBorder="1" applyAlignment="1" applyProtection="1">
      <alignment horizontal="center" vertical="center" wrapText="1"/>
    </xf>
    <xf numFmtId="14" fontId="17" fillId="12" borderId="21" xfId="1" applyNumberFormat="1" applyFont="1" applyFill="1" applyBorder="1" applyAlignment="1" applyProtection="1">
      <alignment horizontal="left" vertical="center" wrapText="1"/>
    </xf>
    <xf numFmtId="0" fontId="17" fillId="12" borderId="21" xfId="1" applyFont="1" applyFill="1" applyBorder="1" applyAlignment="1" applyProtection="1">
      <alignment horizontal="left" vertical="center" wrapText="1"/>
    </xf>
    <xf numFmtId="0" fontId="11" fillId="12" borderId="16" xfId="1" applyFill="1" applyBorder="1" applyProtection="1"/>
    <xf numFmtId="0" fontId="11" fillId="12" borderId="15" xfId="1" applyFill="1" applyBorder="1" applyProtection="1"/>
    <xf numFmtId="0" fontId="16" fillId="12" borderId="72" xfId="10" applyFill="1" applyBorder="1" applyProtection="1">
      <alignment vertical="center" wrapText="1"/>
    </xf>
    <xf numFmtId="0" fontId="16" fillId="12" borderId="91" xfId="10" applyFill="1" applyBorder="1" applyProtection="1">
      <alignment vertical="center" wrapText="1"/>
    </xf>
    <xf numFmtId="0" fontId="11" fillId="15" borderId="0" xfId="1" applyFill="1"/>
    <xf numFmtId="4" fontId="17" fillId="15" borderId="0" xfId="1" applyNumberFormat="1" applyFont="1" applyFill="1"/>
    <xf numFmtId="0" fontId="11" fillId="15" borderId="16" xfId="1" applyFill="1" applyBorder="1" applyProtection="1"/>
    <xf numFmtId="0" fontId="11" fillId="15" borderId="15" xfId="1" applyFill="1" applyBorder="1" applyProtection="1"/>
    <xf numFmtId="0" fontId="16" fillId="15" borderId="72" xfId="10" applyFill="1" applyBorder="1" applyProtection="1">
      <alignment vertical="center" wrapText="1"/>
    </xf>
    <xf numFmtId="0" fontId="16" fillId="15" borderId="91" xfId="10" applyFill="1" applyBorder="1" applyProtection="1">
      <alignment vertical="center" wrapText="1"/>
    </xf>
    <xf numFmtId="4" fontId="17" fillId="11" borderId="40" xfId="1" applyNumberFormat="1" applyFont="1" applyFill="1" applyBorder="1" applyAlignment="1" applyProtection="1">
      <alignment horizontal="right" vertical="center"/>
    </xf>
    <xf numFmtId="4" fontId="17" fillId="11" borderId="87" xfId="1" applyNumberFormat="1" applyFont="1" applyFill="1" applyBorder="1" applyAlignment="1" applyProtection="1">
      <alignment horizontal="right" vertical="center"/>
    </xf>
    <xf numFmtId="0" fontId="17" fillId="11" borderId="73" xfId="1" applyFont="1" applyFill="1" applyBorder="1" applyAlignment="1" applyProtection="1">
      <alignment horizontal="center" vertical="center"/>
    </xf>
    <xf numFmtId="0" fontId="11" fillId="15" borderId="20" xfId="1" applyFill="1" applyBorder="1" applyProtection="1"/>
    <xf numFmtId="0" fontId="11" fillId="0" borderId="103" xfId="1" applyBorder="1"/>
    <xf numFmtId="0" fontId="17" fillId="11" borderId="69" xfId="1" applyFont="1" applyFill="1" applyBorder="1" applyAlignment="1" applyProtection="1">
      <alignment horizontal="center" vertical="center"/>
    </xf>
    <xf numFmtId="0" fontId="11" fillId="21" borderId="0" xfId="1" applyFill="1"/>
    <xf numFmtId="4" fontId="17" fillId="21" borderId="0" xfId="1" applyNumberFormat="1" applyFont="1" applyFill="1"/>
    <xf numFmtId="14" fontId="16" fillId="15" borderId="51" xfId="11" applyNumberFormat="1" applyBorder="1" applyProtection="1">
      <alignment vertical="center" wrapText="1"/>
    </xf>
    <xf numFmtId="0" fontId="16" fillId="15" borderId="51" xfId="11" applyBorder="1" applyAlignment="1" applyProtection="1">
      <alignment vertical="center" wrapText="1"/>
    </xf>
    <xf numFmtId="0" fontId="16" fillId="15" borderId="91" xfId="10" applyBorder="1" applyAlignment="1" applyProtection="1">
      <alignment vertical="center" wrapText="1"/>
    </xf>
    <xf numFmtId="0" fontId="16" fillId="0" borderId="51" xfId="11" applyFill="1" applyBorder="1" applyAlignment="1" applyProtection="1">
      <alignment vertical="center" wrapText="1"/>
    </xf>
    <xf numFmtId="0" fontId="16" fillId="0" borderId="91" xfId="10" applyFill="1" applyBorder="1" applyAlignment="1" applyProtection="1">
      <alignment vertical="center" wrapText="1"/>
    </xf>
    <xf numFmtId="0" fontId="27" fillId="0" borderId="44" xfId="16" applyBorder="1"/>
    <xf numFmtId="0" fontId="27" fillId="0" borderId="32" xfId="16" applyBorder="1"/>
    <xf numFmtId="0" fontId="27" fillId="0" borderId="0" xfId="16" applyBorder="1"/>
    <xf numFmtId="0" fontId="12" fillId="14" borderId="38" xfId="16" applyFont="1" applyFill="1" applyBorder="1" applyAlignment="1">
      <alignment vertical="center"/>
    </xf>
    <xf numFmtId="0" fontId="21" fillId="12" borderId="9" xfId="16" applyFont="1" applyFill="1" applyBorder="1" applyAlignment="1" applyProtection="1">
      <alignment wrapText="1"/>
      <protection locked="0"/>
    </xf>
    <xf numFmtId="0" fontId="12" fillId="15" borderId="33" xfId="16" applyFont="1" applyFill="1" applyBorder="1" applyAlignment="1">
      <alignment vertical="center"/>
    </xf>
    <xf numFmtId="0" fontId="12" fillId="14" borderId="32" xfId="16" applyFont="1" applyFill="1" applyBorder="1" applyAlignment="1">
      <alignment vertical="center"/>
    </xf>
    <xf numFmtId="0" fontId="27" fillId="0" borderId="24" xfId="16" applyBorder="1"/>
    <xf numFmtId="0" fontId="27" fillId="0" borderId="18" xfId="16" applyBorder="1"/>
    <xf numFmtId="0" fontId="11" fillId="0" borderId="0" xfId="16" applyFont="1"/>
    <xf numFmtId="0" fontId="27" fillId="0" borderId="12" xfId="16" applyBorder="1"/>
    <xf numFmtId="0" fontId="11" fillId="15" borderId="0" xfId="1" applyFill="1" applyProtection="1"/>
    <xf numFmtId="0" fontId="17" fillId="11" borderId="31" xfId="1" applyFont="1" applyFill="1" applyBorder="1" applyAlignment="1" applyProtection="1">
      <alignment horizontal="left" vertical="center" wrapText="1"/>
    </xf>
    <xf numFmtId="6" fontId="17" fillId="11" borderId="40" xfId="1" applyNumberFormat="1" applyFont="1" applyFill="1" applyBorder="1" applyAlignment="1" applyProtection="1">
      <alignment vertical="center"/>
    </xf>
    <xf numFmtId="6" fontId="17" fillId="11" borderId="74" xfId="1" applyNumberFormat="1" applyFont="1" applyFill="1" applyBorder="1" applyAlignment="1" applyProtection="1">
      <alignment horizontal="right" vertical="center"/>
    </xf>
    <xf numFmtId="0" fontId="17" fillId="11" borderId="73" xfId="1" applyFont="1" applyFill="1" applyBorder="1" applyAlignment="1" applyProtection="1">
      <alignment horizontal="left" vertical="center" wrapText="1"/>
    </xf>
    <xf numFmtId="6" fontId="17" fillId="11" borderId="73" xfId="1" applyNumberFormat="1" applyFont="1" applyFill="1" applyBorder="1" applyAlignment="1" applyProtection="1">
      <alignment horizontal="right" vertical="center"/>
    </xf>
    <xf numFmtId="0" fontId="11" fillId="0" borderId="0" xfId="1" applyProtection="1">
      <protection hidden="1"/>
    </xf>
    <xf numFmtId="14" fontId="17" fillId="11" borderId="21" xfId="1" applyNumberFormat="1" applyFont="1" applyFill="1" applyBorder="1" applyAlignment="1" applyProtection="1">
      <alignment horizontal="left" vertical="center" wrapText="1"/>
      <protection locked="0"/>
    </xf>
    <xf numFmtId="0" fontId="11" fillId="0" borderId="0" xfId="1" applyAlignment="1" applyProtection="1">
      <alignment vertical="center" wrapText="1"/>
      <protection hidden="1"/>
    </xf>
    <xf numFmtId="0" fontId="11" fillId="11" borderId="0" xfId="1" applyFill="1"/>
    <xf numFmtId="0" fontId="11" fillId="11" borderId="23" xfId="1" applyFill="1" applyBorder="1"/>
    <xf numFmtId="0" fontId="11" fillId="0" borderId="0" xfId="1" applyFont="1" applyAlignment="1" applyProtection="1">
      <alignment wrapText="1"/>
      <protection hidden="1"/>
    </xf>
    <xf numFmtId="0" fontId="16" fillId="15" borderId="48" xfId="10" applyBorder="1" applyProtection="1">
      <alignment vertical="center" wrapText="1"/>
    </xf>
    <xf numFmtId="0" fontId="16" fillId="15" borderId="51" xfId="11" applyProtection="1">
      <alignment vertical="center" wrapText="1"/>
    </xf>
    <xf numFmtId="0" fontId="16" fillId="15" borderId="51" xfId="11" applyBorder="1" applyProtection="1">
      <alignment vertical="center" wrapText="1"/>
    </xf>
    <xf numFmtId="0" fontId="32" fillId="15" borderId="21" xfId="10" applyFont="1" applyBorder="1" applyProtection="1">
      <alignment vertical="center" wrapText="1"/>
    </xf>
    <xf numFmtId="0" fontId="32" fillId="15" borderId="51" xfId="11" applyFont="1" applyProtection="1">
      <alignment vertical="center" wrapText="1"/>
    </xf>
    <xf numFmtId="0" fontId="16" fillId="15" borderId="46" xfId="10" applyBorder="1" applyProtection="1">
      <alignment vertical="center" wrapText="1"/>
    </xf>
    <xf numFmtId="0" fontId="0" fillId="0" borderId="0" xfId="0"/>
    <xf numFmtId="0" fontId="16" fillId="15" borderId="51" xfId="11">
      <alignment vertical="center" wrapText="1"/>
    </xf>
    <xf numFmtId="0" fontId="16" fillId="15" borderId="21" xfId="10" applyBorder="1" applyProtection="1">
      <alignment vertical="center" wrapText="1"/>
    </xf>
    <xf numFmtId="0" fontId="16" fillId="15" borderId="51" xfId="11" applyBorder="1">
      <alignment vertical="center" wrapText="1"/>
    </xf>
    <xf numFmtId="0" fontId="0" fillId="0" borderId="0" xfId="0" applyBorder="1"/>
    <xf numFmtId="0" fontId="11" fillId="0" borderId="0" xfId="1"/>
    <xf numFmtId="6" fontId="17" fillId="11" borderId="76" xfId="4" applyNumberFormat="1" applyFill="1" applyBorder="1">
      <alignment horizontal="left" vertical="center" wrapText="1"/>
      <protection locked="0"/>
    </xf>
    <xf numFmtId="6" fontId="17" fillId="11" borderId="74" xfId="4" applyNumberFormat="1" applyFill="1" applyBorder="1">
      <alignment horizontal="left" vertical="center" wrapText="1"/>
      <protection locked="0"/>
    </xf>
    <xf numFmtId="8" fontId="17" fillId="11" borderId="76" xfId="4" applyNumberFormat="1" applyFill="1" applyBorder="1">
      <alignment horizontal="left" vertical="center" wrapText="1"/>
      <protection locked="0"/>
    </xf>
    <xf numFmtId="8" fontId="17" fillId="11" borderId="74" xfId="4" applyNumberFormat="1" applyFill="1" applyBorder="1">
      <alignment horizontal="left" vertical="center" wrapText="1"/>
      <protection locked="0"/>
    </xf>
    <xf numFmtId="14" fontId="17" fillId="11" borderId="21" xfId="4" applyNumberFormat="1">
      <alignment horizontal="left" vertical="center" wrapText="1"/>
      <protection locked="0"/>
    </xf>
    <xf numFmtId="168" fontId="17" fillId="11" borderId="76" xfId="4" applyNumberFormat="1" applyFill="1" applyBorder="1" applyAlignment="1">
      <alignment horizontal="right" vertical="center" wrapText="1"/>
      <protection locked="0"/>
    </xf>
    <xf numFmtId="169" fontId="17" fillId="11" borderId="76" xfId="4" applyNumberFormat="1" applyFill="1" applyBorder="1" applyAlignment="1">
      <alignment horizontal="right" vertical="center" wrapText="1"/>
      <protection locked="0"/>
    </xf>
    <xf numFmtId="169" fontId="17" fillId="11" borderId="74" xfId="4" applyNumberFormat="1" applyFill="1" applyBorder="1" applyAlignment="1">
      <alignment horizontal="right" vertical="center" wrapText="1"/>
      <protection locked="0"/>
    </xf>
    <xf numFmtId="8" fontId="17" fillId="11" borderId="76" xfId="4" applyNumberFormat="1" applyFill="1" applyBorder="1" applyAlignment="1">
      <alignment horizontal="right" vertical="center" wrapText="1"/>
      <protection locked="0"/>
    </xf>
    <xf numFmtId="8" fontId="17" fillId="11" borderId="74" xfId="4" applyNumberFormat="1" applyFill="1" applyBorder="1" applyAlignment="1">
      <alignment horizontal="right" vertical="center" wrapText="1"/>
      <protection locked="0"/>
    </xf>
    <xf numFmtId="0" fontId="33" fillId="15" borderId="0" xfId="1" applyFont="1" applyFill="1" applyProtection="1"/>
    <xf numFmtId="0" fontId="34" fillId="11" borderId="21" xfId="1" applyFont="1" applyFill="1" applyBorder="1" applyAlignment="1" applyProtection="1">
      <alignment horizontal="left" vertical="center" wrapText="1"/>
    </xf>
    <xf numFmtId="14" fontId="34" fillId="11" borderId="21" xfId="1" applyNumberFormat="1" applyFont="1" applyFill="1" applyBorder="1" applyAlignment="1" applyProtection="1">
      <alignment horizontal="left" vertical="center" wrapText="1"/>
    </xf>
    <xf numFmtId="0" fontId="34" fillId="11" borderId="30" xfId="1" applyFont="1" applyFill="1" applyBorder="1" applyAlignment="1" applyProtection="1">
      <alignment vertical="center" wrapText="1"/>
    </xf>
    <xf numFmtId="0" fontId="34" fillId="11" borderId="31" xfId="1" applyFont="1" applyFill="1" applyBorder="1" applyAlignment="1" applyProtection="1">
      <alignment horizontal="left" vertical="center" wrapText="1"/>
    </xf>
    <xf numFmtId="0" fontId="34" fillId="11" borderId="30" xfId="1" applyFont="1" applyFill="1" applyBorder="1" applyAlignment="1" applyProtection="1">
      <alignment horizontal="left" vertical="center" wrapText="1"/>
    </xf>
    <xf numFmtId="0" fontId="34" fillId="11" borderId="50" xfId="1" applyFont="1" applyFill="1" applyBorder="1" applyAlignment="1" applyProtection="1">
      <alignment horizontal="center" vertical="center"/>
    </xf>
    <xf numFmtId="0" fontId="34" fillId="11" borderId="21" xfId="1" applyFont="1" applyFill="1" applyBorder="1" applyAlignment="1" applyProtection="1">
      <alignment horizontal="center" vertical="center"/>
    </xf>
    <xf numFmtId="6" fontId="34" fillId="11" borderId="40" xfId="1" applyNumberFormat="1" applyFont="1" applyFill="1" applyBorder="1" applyAlignment="1" applyProtection="1">
      <alignment vertical="center"/>
    </xf>
    <xf numFmtId="0" fontId="34" fillId="11" borderId="52" xfId="1" applyFont="1" applyFill="1" applyBorder="1" applyAlignment="1" applyProtection="1">
      <alignment horizontal="left" vertical="center" wrapText="1"/>
    </xf>
    <xf numFmtId="0" fontId="34" fillId="11" borderId="51" xfId="1" applyFont="1" applyFill="1" applyBorder="1" applyAlignment="1" applyProtection="1">
      <alignment horizontal="center" vertical="center"/>
    </xf>
    <xf numFmtId="6" fontId="34" fillId="11" borderId="74" xfId="1" applyNumberFormat="1" applyFont="1" applyFill="1" applyBorder="1" applyAlignment="1" applyProtection="1">
      <alignment horizontal="right" vertical="center"/>
    </xf>
    <xf numFmtId="0" fontId="34" fillId="11" borderId="55" xfId="1" applyFont="1" applyFill="1" applyBorder="1" applyAlignment="1" applyProtection="1">
      <alignment horizontal="left" vertical="center" wrapText="1"/>
    </xf>
    <xf numFmtId="0" fontId="33" fillId="11" borderId="30" xfId="1" applyFont="1" applyFill="1" applyBorder="1" applyAlignment="1" applyProtection="1">
      <alignment vertical="center" wrapText="1"/>
    </xf>
    <xf numFmtId="0" fontId="34" fillId="11" borderId="73" xfId="1" applyFont="1" applyFill="1" applyBorder="1" applyAlignment="1" applyProtection="1">
      <alignment horizontal="left" vertical="center" wrapText="1"/>
    </xf>
    <xf numFmtId="0" fontId="34" fillId="11" borderId="73" xfId="1" applyFont="1" applyFill="1" applyBorder="1" applyAlignment="1" applyProtection="1">
      <alignment horizontal="center" vertical="center"/>
    </xf>
    <xf numFmtId="6" fontId="34" fillId="11" borderId="73" xfId="1" applyNumberFormat="1" applyFont="1" applyFill="1" applyBorder="1" applyAlignment="1" applyProtection="1">
      <alignment horizontal="right" vertical="center"/>
    </xf>
    <xf numFmtId="0" fontId="1" fillId="0" borderId="0" xfId="22"/>
    <xf numFmtId="0" fontId="12" fillId="15" borderId="36" xfId="22" applyFont="1" applyFill="1" applyBorder="1" applyAlignment="1">
      <alignment horizontal="center" vertical="center" wrapText="1"/>
    </xf>
    <xf numFmtId="0" fontId="21" fillId="12" borderId="9" xfId="22" applyFont="1" applyFill="1" applyBorder="1" applyAlignment="1" applyProtection="1">
      <alignment wrapText="1"/>
      <protection locked="0"/>
    </xf>
    <xf numFmtId="0" fontId="1" fillId="15" borderId="0" xfId="22" applyFill="1" applyBorder="1" applyProtection="1"/>
    <xf numFmtId="0" fontId="1" fillId="15" borderId="31" xfId="22" applyFill="1" applyBorder="1" applyProtection="1"/>
    <xf numFmtId="0" fontId="17" fillId="11" borderId="30" xfId="22" applyFont="1" applyFill="1" applyBorder="1" applyAlignment="1" applyProtection="1">
      <alignment vertical="center" wrapText="1"/>
    </xf>
    <xf numFmtId="0" fontId="17" fillId="11" borderId="50" xfId="22" applyFont="1" applyFill="1" applyBorder="1" applyAlignment="1" applyProtection="1">
      <alignment horizontal="center" vertical="center"/>
    </xf>
    <xf numFmtId="0" fontId="17" fillId="11" borderId="21" xfId="22" applyFont="1" applyFill="1" applyBorder="1" applyAlignment="1" applyProtection="1">
      <alignment horizontal="center" vertical="center"/>
    </xf>
    <xf numFmtId="6" fontId="17" fillId="11" borderId="21" xfId="22" applyNumberFormat="1" applyFont="1" applyFill="1" applyBorder="1" applyAlignment="1" applyProtection="1">
      <alignment vertical="center"/>
    </xf>
    <xf numFmtId="0" fontId="17" fillId="11" borderId="112" xfId="22" applyFont="1" applyFill="1" applyBorder="1" applyAlignment="1" applyProtection="1">
      <alignment horizontal="left" vertical="center" wrapText="1"/>
    </xf>
    <xf numFmtId="0" fontId="17" fillId="11" borderId="51" xfId="22" applyFont="1" applyFill="1" applyBorder="1" applyAlignment="1" applyProtection="1">
      <alignment horizontal="center" vertical="center"/>
    </xf>
    <xf numFmtId="6" fontId="17" fillId="11" borderId="110" xfId="22" applyNumberFormat="1" applyFont="1" applyFill="1" applyBorder="1" applyAlignment="1" applyProtection="1">
      <alignment horizontal="right" vertical="center"/>
    </xf>
    <xf numFmtId="0" fontId="11" fillId="11" borderId="30" xfId="22" applyFont="1" applyFill="1" applyBorder="1" applyAlignment="1" applyProtection="1">
      <alignment vertical="center" wrapText="1"/>
    </xf>
    <xf numFmtId="0" fontId="17" fillId="11" borderId="73" xfId="22" applyFont="1" applyFill="1" applyBorder="1" applyAlignment="1" applyProtection="1">
      <alignment horizontal="center" vertical="center"/>
    </xf>
    <xf numFmtId="6" fontId="17" fillId="11" borderId="73" xfId="22" applyNumberFormat="1" applyFont="1" applyFill="1" applyBorder="1" applyAlignment="1" applyProtection="1">
      <alignment horizontal="right" vertical="center"/>
    </xf>
    <xf numFmtId="0" fontId="17" fillId="15" borderId="48" xfId="4" applyFill="1" applyBorder="1" applyProtection="1">
      <alignment horizontal="left" vertical="center" wrapText="1"/>
    </xf>
    <xf numFmtId="0" fontId="17" fillId="11" borderId="21" xfId="22" applyFont="1" applyFill="1" applyBorder="1" applyAlignment="1" applyProtection="1">
      <alignment horizontal="left" vertical="center" wrapText="1"/>
    </xf>
    <xf numFmtId="14" fontId="17" fillId="11" borderId="21" xfId="22" applyNumberFormat="1" applyFont="1" applyFill="1" applyBorder="1" applyAlignment="1" applyProtection="1">
      <alignment horizontal="left" vertical="center" wrapText="1"/>
    </xf>
    <xf numFmtId="0" fontId="17" fillId="11" borderId="21" xfId="4" applyBorder="1">
      <alignment horizontal="left" vertical="center" wrapText="1"/>
      <protection locked="0"/>
    </xf>
    <xf numFmtId="0" fontId="17" fillId="11" borderId="31" xfId="22" applyFont="1" applyFill="1" applyBorder="1" applyAlignment="1" applyProtection="1">
      <alignment horizontal="left" vertical="center" wrapText="1"/>
    </xf>
    <xf numFmtId="0" fontId="17" fillId="11" borderId="30" xfId="22" applyFont="1" applyFill="1" applyBorder="1" applyAlignment="1" applyProtection="1">
      <alignment horizontal="left" vertical="center" wrapText="1"/>
    </xf>
    <xf numFmtId="0" fontId="17" fillId="11" borderId="112" xfId="4" applyFill="1" applyBorder="1">
      <alignment horizontal="left" vertical="center" wrapText="1"/>
      <protection locked="0"/>
    </xf>
    <xf numFmtId="0" fontId="17" fillId="11" borderId="110" xfId="4" applyFill="1" applyBorder="1">
      <alignment horizontal="left" vertical="center" wrapText="1"/>
      <protection locked="0"/>
    </xf>
    <xf numFmtId="0" fontId="17" fillId="11" borderId="55" xfId="22" applyFont="1" applyFill="1" applyBorder="1" applyAlignment="1" applyProtection="1">
      <alignment horizontal="left" vertical="center" wrapText="1"/>
    </xf>
    <xf numFmtId="0" fontId="1" fillId="0" borderId="0" xfId="22" applyBorder="1" applyAlignment="1">
      <alignment wrapText="1"/>
    </xf>
    <xf numFmtId="0" fontId="17" fillId="11" borderId="73" xfId="22" applyFont="1" applyFill="1" applyBorder="1" applyAlignment="1" applyProtection="1">
      <alignment horizontal="left" vertical="center" wrapText="1"/>
    </xf>
    <xf numFmtId="0" fontId="48" fillId="11" borderId="21" xfId="4" applyFont="1" applyBorder="1">
      <alignment horizontal="left" vertical="center" wrapText="1"/>
      <protection locked="0"/>
    </xf>
    <xf numFmtId="14" fontId="17" fillId="11" borderId="21" xfId="22" applyNumberFormat="1" applyFont="1" applyFill="1" applyBorder="1" applyAlignment="1" applyProtection="1">
      <alignment horizontal="left" vertical="center" wrapText="1"/>
      <protection locked="0"/>
    </xf>
    <xf numFmtId="14" fontId="17" fillId="11" borderId="64" xfId="4" applyNumberFormat="1" applyFill="1" applyBorder="1">
      <alignment horizontal="left" vertical="center" wrapText="1"/>
      <protection locked="0"/>
    </xf>
    <xf numFmtId="0" fontId="16" fillId="15" borderId="117" xfId="11" applyBorder="1">
      <alignment vertical="center" wrapText="1"/>
    </xf>
    <xf numFmtId="0" fontId="17" fillId="11" borderId="119" xfId="4" applyFill="1" applyBorder="1">
      <alignment horizontal="left" vertical="center" wrapText="1"/>
      <protection locked="0"/>
    </xf>
    <xf numFmtId="0" fontId="17" fillId="11" borderId="90" xfId="4" applyFill="1" applyBorder="1">
      <alignment horizontal="left" vertical="center" wrapText="1"/>
      <protection locked="0"/>
    </xf>
    <xf numFmtId="0" fontId="17" fillId="11" borderId="73" xfId="4" applyFill="1" applyBorder="1">
      <alignment horizontal="left" vertical="center" wrapText="1"/>
      <protection locked="0"/>
    </xf>
    <xf numFmtId="0" fontId="17" fillId="11" borderId="88" xfId="4" applyFill="1" applyBorder="1">
      <alignment horizontal="left" vertical="center" wrapText="1"/>
      <protection locked="0"/>
    </xf>
    <xf numFmtId="0" fontId="16" fillId="15" borderId="48" xfId="10" applyBorder="1" applyProtection="1">
      <alignment vertical="center" wrapText="1"/>
    </xf>
    <xf numFmtId="0" fontId="16" fillId="15" borderId="51" xfId="11" applyProtection="1">
      <alignment vertical="center" wrapText="1"/>
    </xf>
    <xf numFmtId="0" fontId="16" fillId="15" borderId="46" xfId="10" applyBorder="1" applyProtection="1">
      <alignment vertical="center" wrapText="1"/>
    </xf>
    <xf numFmtId="0" fontId="0" fillId="0" borderId="0" xfId="0"/>
    <xf numFmtId="0" fontId="16" fillId="15" borderId="51" xfId="11">
      <alignment vertical="center" wrapText="1"/>
    </xf>
    <xf numFmtId="0" fontId="16" fillId="15" borderId="21" xfId="10" applyBorder="1" applyProtection="1">
      <alignment vertical="center" wrapText="1"/>
    </xf>
    <xf numFmtId="0" fontId="0" fillId="0" borderId="0" xfId="0" applyBorder="1"/>
    <xf numFmtId="0" fontId="16" fillId="15" borderId="48" xfId="10" applyBorder="1" applyProtection="1">
      <alignment vertical="center" wrapText="1"/>
    </xf>
    <xf numFmtId="0" fontId="16" fillId="15" borderId="51" xfId="11" applyProtection="1">
      <alignment vertical="center" wrapText="1"/>
    </xf>
    <xf numFmtId="0" fontId="16" fillId="15" borderId="46" xfId="10" applyBorder="1" applyProtection="1">
      <alignment vertical="center" wrapText="1"/>
    </xf>
    <xf numFmtId="0" fontId="0" fillId="0" borderId="0" xfId="0"/>
    <xf numFmtId="0" fontId="16" fillId="15" borderId="51" xfId="11">
      <alignment vertical="center" wrapText="1"/>
    </xf>
    <xf numFmtId="0" fontId="16" fillId="15" borderId="21" xfId="10" applyBorder="1" applyProtection="1">
      <alignment vertical="center" wrapText="1"/>
    </xf>
    <xf numFmtId="0" fontId="0" fillId="0" borderId="0" xfId="0" applyBorder="1"/>
    <xf numFmtId="0" fontId="0" fillId="0" borderId="0" xfId="0" applyBorder="1" applyAlignment="1">
      <alignment wrapText="1"/>
    </xf>
    <xf numFmtId="0" fontId="0" fillId="0" borderId="12" xfId="0" applyBorder="1" applyAlignment="1">
      <alignment wrapText="1"/>
    </xf>
    <xf numFmtId="0" fontId="11" fillId="0" borderId="0" xfId="0" applyFont="1" applyAlignment="1">
      <alignment wrapText="1"/>
    </xf>
    <xf numFmtId="0" fontId="16" fillId="10" borderId="17" xfId="3" applyBorder="1" applyAlignment="1">
      <alignment horizontal="center" vertical="center" wrapText="1"/>
    </xf>
    <xf numFmtId="0" fontId="0" fillId="0" borderId="18" xfId="0" applyBorder="1" applyAlignment="1">
      <alignment wrapText="1"/>
    </xf>
    <xf numFmtId="0" fontId="17" fillId="12" borderId="22" xfId="4" applyFill="1" applyBorder="1" applyAlignment="1">
      <alignment horizontal="left" vertical="center" wrapText="1"/>
      <protection locked="0"/>
    </xf>
    <xf numFmtId="0" fontId="17" fillId="12" borderId="20" xfId="4" applyFill="1" applyBorder="1" applyAlignment="1">
      <alignment horizontal="left" vertical="center" wrapText="1"/>
      <protection locked="0"/>
    </xf>
    <xf numFmtId="0" fontId="0" fillId="0" borderId="24" xfId="0" applyBorder="1" applyAlignment="1">
      <alignment wrapText="1"/>
    </xf>
    <xf numFmtId="0" fontId="12" fillId="14" borderId="32" xfId="0" applyFont="1" applyFill="1" applyBorder="1" applyAlignment="1">
      <alignment vertical="center" wrapText="1"/>
    </xf>
    <xf numFmtId="0" fontId="12" fillId="0" borderId="0" xfId="0" applyFont="1" applyFill="1" applyBorder="1" applyAlignment="1">
      <alignment vertical="center" wrapText="1"/>
    </xf>
    <xf numFmtId="0" fontId="12" fillId="15" borderId="33" xfId="0" applyFont="1" applyFill="1" applyBorder="1" applyAlignment="1">
      <alignment vertical="center" wrapText="1"/>
    </xf>
    <xf numFmtId="0" fontId="12" fillId="14" borderId="38" xfId="0" applyFont="1" applyFill="1" applyBorder="1" applyAlignment="1">
      <alignment vertical="center" wrapText="1"/>
    </xf>
    <xf numFmtId="0" fontId="0" fillId="0" borderId="32" xfId="0" applyBorder="1" applyAlignment="1">
      <alignment wrapText="1"/>
    </xf>
    <xf numFmtId="0" fontId="0" fillId="0" borderId="44" xfId="0" applyBorder="1" applyAlignment="1">
      <alignment wrapText="1"/>
    </xf>
    <xf numFmtId="0" fontId="16" fillId="15" borderId="21" xfId="10" applyBorder="1" applyAlignment="1" applyProtection="1">
      <alignment vertical="center" wrapText="1"/>
    </xf>
    <xf numFmtId="0" fontId="16" fillId="15" borderId="48" xfId="10" applyBorder="1" applyAlignment="1" applyProtection="1">
      <alignment vertical="center" wrapText="1"/>
    </xf>
    <xf numFmtId="0" fontId="0" fillId="15" borderId="0" xfId="0" applyFill="1" applyAlignment="1" applyProtection="1">
      <alignment wrapText="1"/>
    </xf>
    <xf numFmtId="0" fontId="0" fillId="0" borderId="23" xfId="0" applyBorder="1" applyAlignment="1">
      <alignment wrapText="1"/>
    </xf>
    <xf numFmtId="0" fontId="17" fillId="11" borderId="50" xfId="0" applyFont="1" applyFill="1" applyBorder="1" applyAlignment="1" applyProtection="1">
      <alignment horizontal="center" vertical="center" wrapText="1"/>
    </xf>
    <xf numFmtId="0" fontId="17" fillId="11" borderId="21" xfId="0" applyFont="1" applyFill="1" applyBorder="1" applyAlignment="1" applyProtection="1">
      <alignment horizontal="center" vertical="center" wrapText="1"/>
    </xf>
    <xf numFmtId="6" fontId="17" fillId="11" borderId="40" xfId="0" applyNumberFormat="1" applyFont="1" applyFill="1" applyBorder="1" applyAlignment="1" applyProtection="1">
      <alignment vertical="center" wrapText="1"/>
    </xf>
    <xf numFmtId="0" fontId="16" fillId="15" borderId="51" xfId="11" applyAlignment="1" applyProtection="1">
      <alignment vertical="center" wrapText="1"/>
    </xf>
    <xf numFmtId="0" fontId="17" fillId="11" borderId="112" xfId="0" applyFont="1" applyFill="1" applyBorder="1" applyAlignment="1" applyProtection="1">
      <alignment horizontal="left" vertical="center" wrapText="1"/>
    </xf>
    <xf numFmtId="0" fontId="17" fillId="11" borderId="51" xfId="0" applyFont="1" applyFill="1" applyBorder="1" applyAlignment="1" applyProtection="1">
      <alignment horizontal="center" vertical="center" wrapText="1"/>
    </xf>
    <xf numFmtId="6" fontId="17" fillId="11" borderId="74" xfId="0" applyNumberFormat="1" applyFont="1" applyFill="1" applyBorder="1" applyAlignment="1" applyProtection="1">
      <alignment horizontal="right" vertical="center" wrapText="1"/>
    </xf>
    <xf numFmtId="0" fontId="17" fillId="11" borderId="73" xfId="0" applyFont="1" applyFill="1" applyBorder="1" applyAlignment="1" applyProtection="1">
      <alignment horizontal="center" vertical="center" wrapText="1"/>
    </xf>
    <xf numFmtId="6" fontId="17" fillId="11" borderId="73" xfId="0" applyNumberFormat="1" applyFont="1" applyFill="1" applyBorder="1" applyAlignment="1" applyProtection="1">
      <alignment horizontal="right" vertical="center" wrapText="1"/>
    </xf>
    <xf numFmtId="0" fontId="16" fillId="15" borderId="46" xfId="10" applyBorder="1" applyAlignment="1" applyProtection="1">
      <alignment vertical="center" wrapText="1"/>
    </xf>
    <xf numFmtId="0" fontId="17" fillId="15" borderId="47" xfId="4" applyFill="1" applyBorder="1" applyAlignment="1" applyProtection="1">
      <alignment horizontal="left" vertical="center" wrapText="1"/>
    </xf>
    <xf numFmtId="0" fontId="17" fillId="15" borderId="27" xfId="4" applyFill="1" applyBorder="1" applyAlignment="1" applyProtection="1">
      <alignment horizontal="left" vertical="center" wrapText="1"/>
    </xf>
    <xf numFmtId="0" fontId="17" fillId="15" borderId="75" xfId="4" applyFill="1" applyBorder="1" applyAlignment="1" applyProtection="1">
      <alignment horizontal="left" vertical="center" wrapText="1"/>
    </xf>
    <xf numFmtId="0" fontId="17" fillId="11" borderId="21" xfId="4" applyAlignment="1">
      <alignment horizontal="left" vertical="center" wrapText="1"/>
      <protection locked="0"/>
    </xf>
    <xf numFmtId="0" fontId="50" fillId="0" borderId="0" xfId="0" applyFont="1" applyAlignment="1">
      <alignment wrapText="1"/>
    </xf>
    <xf numFmtId="0" fontId="0" fillId="0" borderId="0" xfId="0" applyAlignment="1">
      <alignment wrapText="1"/>
    </xf>
    <xf numFmtId="0" fontId="17" fillId="11" borderId="50" xfId="4" applyFill="1" applyBorder="1" applyAlignment="1">
      <alignment horizontal="left" vertical="center" wrapText="1"/>
      <protection locked="0"/>
    </xf>
    <xf numFmtId="0" fontId="17" fillId="11" borderId="76" xfId="4" applyFill="1" applyBorder="1" applyAlignment="1">
      <alignment horizontal="left" vertical="center" wrapText="1"/>
      <protection locked="0"/>
    </xf>
    <xf numFmtId="0" fontId="16" fillId="15" borderId="51" xfId="11" applyAlignment="1">
      <alignment vertical="center" wrapText="1"/>
    </xf>
    <xf numFmtId="0" fontId="17" fillId="11" borderId="112" xfId="4" applyFill="1" applyBorder="1" applyAlignment="1">
      <alignment horizontal="left" vertical="center" wrapText="1"/>
      <protection locked="0"/>
    </xf>
    <xf numFmtId="0" fontId="17" fillId="11" borderId="74" xfId="4" applyFill="1" applyBorder="1" applyAlignment="1">
      <alignment horizontal="left" vertical="center" wrapText="1"/>
      <protection locked="0"/>
    </xf>
    <xf numFmtId="0" fontId="17" fillId="11" borderId="21" xfId="4" applyFill="1" applyBorder="1" applyAlignment="1">
      <alignment horizontal="left" vertical="center" wrapText="1"/>
      <protection locked="0"/>
    </xf>
    <xf numFmtId="0" fontId="0" fillId="0" borderId="31" xfId="0" applyBorder="1" applyAlignment="1">
      <alignment wrapText="1"/>
    </xf>
    <xf numFmtId="0" fontId="17" fillId="11" borderId="121" xfId="4" applyFill="1" applyBorder="1" applyAlignment="1">
      <alignment horizontal="left" vertical="center" wrapText="1"/>
      <protection locked="0"/>
    </xf>
    <xf numFmtId="0" fontId="50" fillId="0" borderId="122" xfId="0" applyFont="1" applyBorder="1" applyAlignment="1">
      <alignment horizontal="left" vertical="top" wrapText="1"/>
    </xf>
    <xf numFmtId="14" fontId="17" fillId="11" borderId="55" xfId="4" applyNumberFormat="1" applyFill="1" applyBorder="1" applyAlignment="1">
      <alignment horizontal="left" vertical="center" wrapText="1"/>
      <protection locked="0"/>
    </xf>
    <xf numFmtId="0" fontId="17" fillId="11" borderId="62" xfId="4" applyFill="1" applyBorder="1" applyAlignment="1">
      <alignment horizontal="left" vertical="center" wrapText="1"/>
      <protection locked="0"/>
    </xf>
    <xf numFmtId="0" fontId="17" fillId="11" borderId="51" xfId="4" applyFill="1" applyBorder="1" applyAlignment="1">
      <alignment horizontal="left" vertical="center" wrapText="1"/>
      <protection locked="0"/>
    </xf>
    <xf numFmtId="0" fontId="51" fillId="0" borderId="0" xfId="0" applyFont="1" applyAlignment="1">
      <alignment wrapText="1"/>
    </xf>
    <xf numFmtId="0" fontId="28" fillId="0" borderId="81" xfId="0" applyFont="1" applyBorder="1" applyAlignment="1">
      <alignment vertical="top" wrapText="1"/>
    </xf>
    <xf numFmtId="0" fontId="0" fillId="11" borderId="0" xfId="0" applyFill="1" applyAlignment="1">
      <alignment wrapText="1"/>
    </xf>
    <xf numFmtId="0" fontId="0" fillId="11" borderId="23" xfId="0" applyFill="1" applyBorder="1" applyAlignment="1">
      <alignment wrapText="1"/>
    </xf>
    <xf numFmtId="16" fontId="17" fillId="11" borderId="55" xfId="4" applyNumberFormat="1" applyFill="1" applyBorder="1" applyAlignment="1">
      <alignment horizontal="left" vertical="center" wrapText="1"/>
      <protection locked="0"/>
    </xf>
    <xf numFmtId="0" fontId="50" fillId="0" borderId="0" xfId="0" applyFont="1" applyAlignment="1">
      <alignment vertical="center" wrapText="1"/>
    </xf>
    <xf numFmtId="0" fontId="50" fillId="24" borderId="0" xfId="0" applyFont="1" applyFill="1" applyAlignment="1">
      <alignment vertical="top" wrapText="1"/>
    </xf>
    <xf numFmtId="0" fontId="51" fillId="0" borderId="0" xfId="0" applyFont="1"/>
    <xf numFmtId="0" fontId="52" fillId="0" borderId="0" xfId="0" applyFont="1" applyAlignment="1">
      <alignment vertical="top" wrapText="1"/>
    </xf>
    <xf numFmtId="0" fontId="17" fillId="11" borderId="55" xfId="4" applyFill="1" applyBorder="1" applyAlignment="1">
      <alignment horizontal="left" vertical="center" wrapText="1"/>
      <protection locked="0"/>
    </xf>
    <xf numFmtId="0" fontId="17" fillId="11" borderId="36" xfId="4" applyFill="1" applyBorder="1" applyAlignment="1">
      <alignment horizontal="left" vertical="center" wrapText="1"/>
      <protection locked="0"/>
    </xf>
    <xf numFmtId="0" fontId="17" fillId="11" borderId="37" xfId="4" applyFill="1" applyBorder="1" applyAlignment="1">
      <alignment horizontal="left" vertical="center" wrapText="1"/>
      <protection locked="0"/>
    </xf>
    <xf numFmtId="0" fontId="17" fillId="11" borderId="78" xfId="4" applyFill="1" applyBorder="1" applyAlignment="1">
      <alignment horizontal="left" vertical="center" wrapText="1"/>
      <protection locked="0"/>
    </xf>
    <xf numFmtId="0" fontId="17" fillId="11" borderId="79" xfId="4" applyFill="1" applyBorder="1" applyAlignment="1">
      <alignment horizontal="left" vertical="center" wrapText="1"/>
      <protection locked="0"/>
    </xf>
    <xf numFmtId="0" fontId="17" fillId="11" borderId="80" xfId="4" applyFill="1" applyBorder="1" applyAlignment="1">
      <alignment horizontal="left" vertical="center" wrapText="1"/>
      <protection locked="0"/>
    </xf>
    <xf numFmtId="0" fontId="0" fillId="0" borderId="0" xfId="0" applyAlignment="1">
      <alignment wrapText="1"/>
    </xf>
    <xf numFmtId="0" fontId="16" fillId="15" borderId="30" xfId="11" applyFill="1" applyBorder="1" applyAlignment="1">
      <alignment horizontal="center" wrapText="1"/>
    </xf>
    <xf numFmtId="0" fontId="16" fillId="15" borderId="0" xfId="11" applyFill="1" applyBorder="1" applyAlignment="1">
      <alignment horizontal="center" wrapText="1"/>
    </xf>
    <xf numFmtId="0" fontId="16" fillId="15" borderId="31" xfId="11" applyFill="1" applyBorder="1" applyAlignment="1">
      <alignment horizontal="center" wrapText="1"/>
    </xf>
    <xf numFmtId="0" fontId="16" fillId="15" borderId="48" xfId="10" applyBorder="1" applyProtection="1">
      <alignment vertical="center" wrapText="1"/>
    </xf>
    <xf numFmtId="0" fontId="16" fillId="15" borderId="46" xfId="10" applyBorder="1" applyProtection="1">
      <alignment vertical="center" wrapText="1"/>
    </xf>
    <xf numFmtId="0" fontId="0" fillId="0" borderId="0" xfId="0"/>
    <xf numFmtId="0" fontId="16" fillId="15" borderId="51" xfId="11">
      <alignment vertical="center" wrapText="1"/>
    </xf>
    <xf numFmtId="0" fontId="0" fillId="0" borderId="0" xfId="0" applyAlignment="1">
      <alignment horizontal="center"/>
    </xf>
    <xf numFmtId="0" fontId="0" fillId="0" borderId="0" xfId="0" applyBorder="1"/>
    <xf numFmtId="0" fontId="17" fillId="11" borderId="121" xfId="4" applyFill="1" applyBorder="1">
      <alignment horizontal="left" vertical="center" wrapText="1"/>
      <protection locked="0"/>
    </xf>
    <xf numFmtId="44" fontId="0" fillId="0" borderId="0" xfId="24" applyFont="1"/>
    <xf numFmtId="44" fontId="16" fillId="10" borderId="17" xfId="24" applyFont="1" applyFill="1" applyBorder="1" applyAlignment="1">
      <alignment horizontal="center" vertical="center"/>
    </xf>
    <xf numFmtId="0" fontId="17" fillId="12" borderId="23" xfId="24" applyNumberFormat="1" applyFont="1" applyFill="1" applyBorder="1" applyAlignment="1" applyProtection="1">
      <alignment horizontal="center" vertical="center" wrapText="1"/>
      <protection locked="0"/>
    </xf>
    <xf numFmtId="44" fontId="17" fillId="15" borderId="75" xfId="24" applyFont="1" applyFill="1" applyBorder="1" applyAlignment="1" applyProtection="1">
      <alignment horizontal="left" vertical="center" wrapText="1"/>
    </xf>
    <xf numFmtId="44" fontId="17" fillId="11" borderId="76" xfId="24" applyFont="1" applyFill="1" applyBorder="1" applyAlignment="1" applyProtection="1">
      <alignment horizontal="left" vertical="center" wrapText="1"/>
      <protection locked="0"/>
    </xf>
    <xf numFmtId="44" fontId="17" fillId="11" borderId="74" xfId="24" applyFont="1" applyFill="1" applyBorder="1" applyAlignment="1" applyProtection="1">
      <alignment horizontal="left" vertical="center" wrapText="1"/>
      <protection locked="0"/>
    </xf>
    <xf numFmtId="0" fontId="17" fillId="15" borderId="27" xfId="4" applyFill="1" applyBorder="1" applyAlignment="1" applyProtection="1">
      <alignment horizontal="center" vertical="center" wrapText="1"/>
    </xf>
    <xf numFmtId="0" fontId="17" fillId="11" borderId="50" xfId="4" applyFill="1" applyBorder="1" applyAlignment="1">
      <alignment vertical="center" wrapText="1"/>
      <protection locked="0"/>
    </xf>
    <xf numFmtId="14" fontId="17" fillId="11" borderId="61" xfId="4" applyNumberFormat="1" applyFill="1" applyBorder="1">
      <alignment horizontal="left" vertical="center" wrapText="1"/>
      <protection locked="0"/>
    </xf>
    <xf numFmtId="0" fontId="17" fillId="11" borderId="66" xfId="4" applyFill="1" applyBorder="1">
      <alignment horizontal="left" vertical="center" wrapText="1"/>
      <protection locked="0"/>
    </xf>
    <xf numFmtId="44" fontId="17" fillId="11" borderId="85" xfId="24" applyFont="1" applyFill="1" applyBorder="1" applyAlignment="1" applyProtection="1">
      <alignment horizontal="left" vertical="center" wrapText="1"/>
      <protection locked="0"/>
    </xf>
    <xf numFmtId="0" fontId="16" fillId="8" borderId="15" xfId="5" applyFill="1" applyBorder="1" applyAlignment="1">
      <alignment horizontal="center" vertical="center" wrapText="1"/>
    </xf>
    <xf numFmtId="0" fontId="16" fillId="8" borderId="0" xfId="5" applyFill="1" applyBorder="1" applyAlignment="1">
      <alignment horizontal="center" vertical="center" wrapText="1"/>
    </xf>
    <xf numFmtId="0" fontId="16" fillId="8" borderId="9" xfId="5" applyFill="1" applyBorder="1" applyAlignment="1">
      <alignment horizontal="center" vertical="center" wrapText="1"/>
    </xf>
    <xf numFmtId="0" fontId="16" fillId="12" borderId="14" xfId="5" applyFill="1" applyBorder="1" applyAlignment="1" applyProtection="1">
      <alignment horizontal="center" vertical="center" wrapText="1"/>
      <protection locked="0"/>
    </xf>
    <xf numFmtId="0" fontId="16" fillId="12" borderId="19" xfId="5" applyFill="1" applyBorder="1" applyAlignment="1" applyProtection="1">
      <alignment horizontal="center" vertical="center" wrapText="1"/>
      <protection locked="0"/>
    </xf>
    <xf numFmtId="0" fontId="16" fillId="12" borderId="33" xfId="5" applyFill="1" applyBorder="1" applyAlignment="1" applyProtection="1">
      <alignment horizontal="center" vertical="center" wrapText="1"/>
      <protection locked="0"/>
    </xf>
    <xf numFmtId="0" fontId="16" fillId="8" borderId="16" xfId="5" applyFill="1" applyBorder="1" applyAlignment="1">
      <alignment horizontal="center" vertical="center" wrapText="1"/>
    </xf>
    <xf numFmtId="0" fontId="16" fillId="8" borderId="20" xfId="5" applyFill="1" applyBorder="1" applyAlignment="1">
      <alignment horizontal="center" vertical="center" wrapText="1"/>
    </xf>
    <xf numFmtId="0" fontId="16" fillId="8" borderId="34" xfId="5" applyFill="1" applyBorder="1" applyAlignment="1">
      <alignment horizontal="center" vertical="center" wrapText="1"/>
    </xf>
    <xf numFmtId="0" fontId="17" fillId="0" borderId="29" xfId="4" applyFill="1" applyBorder="1" applyAlignment="1" applyProtection="1">
      <alignment horizontal="center" vertical="center" wrapText="1"/>
      <protection locked="0"/>
    </xf>
    <xf numFmtId="0" fontId="17" fillId="0" borderId="17" xfId="4" applyFill="1" applyBorder="1" applyAlignment="1" applyProtection="1">
      <alignment horizontal="center" vertical="center" wrapText="1"/>
      <protection locked="0"/>
    </xf>
    <xf numFmtId="0" fontId="17" fillId="0" borderId="35" xfId="4" applyFill="1" applyBorder="1" applyAlignment="1" applyProtection="1">
      <alignment horizontal="center" vertical="center" wrapText="1"/>
      <protection locked="0"/>
    </xf>
    <xf numFmtId="0" fontId="15" fillId="13" borderId="30" xfId="5" applyFont="1" applyBorder="1" applyAlignment="1">
      <alignment horizontal="center" vertical="center" wrapText="1"/>
    </xf>
    <xf numFmtId="0" fontId="22" fillId="13" borderId="31" xfId="5" applyFont="1" applyBorder="1" applyAlignment="1">
      <alignment horizontal="center" vertical="center" wrapText="1"/>
    </xf>
    <xf numFmtId="0" fontId="22" fillId="13" borderId="30" xfId="5" applyFont="1" applyBorder="1" applyAlignment="1">
      <alignment horizontal="center" vertical="center" wrapText="1"/>
    </xf>
    <xf numFmtId="0" fontId="22" fillId="13" borderId="36" xfId="5" applyFont="1" applyBorder="1" applyAlignment="1">
      <alignment horizontal="center" vertical="center" wrapText="1"/>
    </xf>
    <xf numFmtId="0" fontId="22" fillId="13" borderId="37" xfId="5" applyFont="1" applyBorder="1" applyAlignment="1">
      <alignment horizontal="center" vertical="center" wrapText="1"/>
    </xf>
    <xf numFmtId="0" fontId="23" fillId="12" borderId="19" xfId="0" applyFont="1" applyFill="1" applyBorder="1" applyAlignment="1" applyProtection="1">
      <alignment horizontal="center" wrapText="1"/>
      <protection locked="0"/>
    </xf>
    <xf numFmtId="0" fontId="21" fillId="0" borderId="0" xfId="0" applyFont="1" applyBorder="1" applyAlignment="1">
      <alignment wrapText="1"/>
    </xf>
    <xf numFmtId="0" fontId="21" fillId="0" borderId="20" xfId="0" applyFont="1" applyBorder="1" applyAlignment="1">
      <alignment wrapText="1"/>
    </xf>
    <xf numFmtId="0" fontId="49" fillId="12" borderId="9" xfId="23" applyFill="1" applyBorder="1" applyAlignment="1" applyProtection="1">
      <alignment wrapText="1"/>
      <protection locked="0"/>
    </xf>
    <xf numFmtId="0" fontId="21" fillId="12" borderId="9" xfId="7" applyFont="1" applyBorder="1" applyAlignment="1">
      <alignment wrapText="1"/>
      <protection locked="0"/>
    </xf>
    <xf numFmtId="0" fontId="21" fillId="12" borderId="34" xfId="7" applyFont="1" applyBorder="1" applyAlignment="1">
      <alignment wrapText="1"/>
      <protection locked="0"/>
    </xf>
    <xf numFmtId="0" fontId="11" fillId="0" borderId="0" xfId="0" applyFont="1" applyAlignment="1">
      <alignment horizontal="center" wrapText="1"/>
    </xf>
    <xf numFmtId="0" fontId="0" fillId="0" borderId="0" xfId="0" applyAlignment="1">
      <alignment horizontal="center" wrapText="1"/>
    </xf>
    <xf numFmtId="0" fontId="0" fillId="0" borderId="9" xfId="0" applyBorder="1" applyAlignment="1">
      <alignment horizontal="center" wrapText="1"/>
    </xf>
    <xf numFmtId="0" fontId="12" fillId="0" borderId="0" xfId="0" applyFont="1" applyAlignment="1">
      <alignment horizontal="center" vertical="center" wrapText="1"/>
    </xf>
    <xf numFmtId="0" fontId="13" fillId="0" borderId="0" xfId="0" applyFont="1" applyBorder="1" applyAlignment="1">
      <alignment horizontal="center" vertical="center" wrapText="1"/>
    </xf>
    <xf numFmtId="49" fontId="13" fillId="0" borderId="0" xfId="0" applyNumberFormat="1" applyFont="1" applyBorder="1" applyAlignment="1">
      <alignment horizontal="center" vertical="center" wrapText="1"/>
    </xf>
    <xf numFmtId="0" fontId="14" fillId="8" borderId="10" xfId="0" applyFont="1" applyFill="1" applyBorder="1" applyAlignment="1" applyProtection="1">
      <alignment horizontal="center" wrapText="1"/>
      <protection hidden="1"/>
    </xf>
    <xf numFmtId="0" fontId="14" fillId="8" borderId="11" xfId="0" applyFont="1" applyFill="1" applyBorder="1" applyAlignment="1" applyProtection="1">
      <alignment horizontal="center" wrapText="1"/>
      <protection hidden="1"/>
    </xf>
    <xf numFmtId="0" fontId="12" fillId="9" borderId="13" xfId="0" applyFont="1" applyFill="1" applyBorder="1" applyAlignment="1">
      <alignment horizontal="center" wrapText="1"/>
    </xf>
    <xf numFmtId="0" fontId="12" fillId="9" borderId="41" xfId="0" applyFont="1" applyFill="1" applyBorder="1" applyAlignment="1">
      <alignment horizontal="center" wrapText="1"/>
    </xf>
    <xf numFmtId="0" fontId="15" fillId="9" borderId="14" xfId="0" applyFont="1" applyFill="1" applyBorder="1" applyAlignment="1">
      <alignment horizontal="center" vertical="center" wrapText="1"/>
    </xf>
    <xf numFmtId="0" fontId="15" fillId="9" borderId="15" xfId="0" applyFont="1" applyFill="1" applyBorder="1" applyAlignment="1">
      <alignment horizontal="center" vertical="center" wrapText="1"/>
    </xf>
    <xf numFmtId="0" fontId="15" fillId="9" borderId="16" xfId="0" applyFont="1" applyFill="1" applyBorder="1" applyAlignment="1">
      <alignment horizontal="center" vertical="center" wrapText="1"/>
    </xf>
    <xf numFmtId="0" fontId="15" fillId="9" borderId="19" xfId="0" applyFont="1" applyFill="1" applyBorder="1" applyAlignment="1">
      <alignment horizontal="center" vertical="center" wrapText="1"/>
    </xf>
    <xf numFmtId="0" fontId="15" fillId="9" borderId="0" xfId="0" applyFont="1" applyFill="1" applyBorder="1" applyAlignment="1">
      <alignment horizontal="center" vertical="center" wrapText="1"/>
    </xf>
    <xf numFmtId="0" fontId="15" fillId="9" borderId="20" xfId="0" applyFont="1" applyFill="1" applyBorder="1" applyAlignment="1">
      <alignment horizontal="center" vertical="center" wrapText="1"/>
    </xf>
    <xf numFmtId="0" fontId="13" fillId="9" borderId="25" xfId="0" applyFont="1" applyFill="1" applyBorder="1" applyAlignment="1">
      <alignment horizontal="left" vertical="center" wrapText="1"/>
    </xf>
    <xf numFmtId="0" fontId="19" fillId="9" borderId="26" xfId="0" applyFont="1" applyFill="1" applyBorder="1" applyAlignment="1">
      <alignment horizontal="left" vertical="center" wrapText="1"/>
    </xf>
    <xf numFmtId="0" fontId="19" fillId="9" borderId="27" xfId="0" applyFont="1" applyFill="1" applyBorder="1" applyAlignment="1">
      <alignment horizontal="left" vertical="center" wrapText="1"/>
    </xf>
    <xf numFmtId="0" fontId="19" fillId="9" borderId="12" xfId="0" applyFont="1" applyFill="1" applyBorder="1" applyAlignment="1">
      <alignment horizontal="left" vertical="center" wrapText="1"/>
    </xf>
    <xf numFmtId="0" fontId="20" fillId="12" borderId="19" xfId="0" applyFont="1" applyFill="1" applyBorder="1" applyAlignment="1" applyProtection="1">
      <alignment horizontal="center" wrapText="1"/>
      <protection locked="0"/>
    </xf>
    <xf numFmtId="0" fontId="16" fillId="10" borderId="17" xfId="8" applyBorder="1" applyAlignment="1">
      <alignment horizontal="center" vertical="center" wrapText="1"/>
    </xf>
    <xf numFmtId="0" fontId="0" fillId="0" borderId="35" xfId="0" applyBorder="1" applyAlignment="1">
      <alignment wrapText="1"/>
    </xf>
    <xf numFmtId="0" fontId="16" fillId="10" borderId="40" xfId="8" applyBorder="1" applyAlignment="1">
      <alignment horizontal="center" vertical="center" wrapText="1"/>
    </xf>
    <xf numFmtId="0" fontId="0" fillId="0" borderId="43" xfId="0" applyBorder="1" applyAlignment="1">
      <alignment wrapText="1"/>
    </xf>
    <xf numFmtId="0" fontId="16" fillId="10" borderId="22" xfId="8" applyBorder="1" applyAlignment="1">
      <alignment horizontal="center" vertical="center" wrapText="1"/>
    </xf>
    <xf numFmtId="0" fontId="0" fillId="0" borderId="42" xfId="0" applyBorder="1" applyAlignment="1">
      <alignment wrapText="1"/>
    </xf>
    <xf numFmtId="0" fontId="16" fillId="10" borderId="22" xfId="3" applyBorder="1" applyAlignment="1">
      <alignment horizontal="center" vertical="center" wrapText="1"/>
    </xf>
    <xf numFmtId="0" fontId="11" fillId="15" borderId="45" xfId="9" applyFill="1" applyBorder="1" applyAlignment="1" applyProtection="1">
      <alignment horizontal="center" vertical="center" wrapText="1"/>
    </xf>
    <xf numFmtId="0" fontId="11" fillId="15" borderId="49" xfId="9" applyFill="1" applyBorder="1" applyAlignment="1" applyProtection="1">
      <alignment horizontal="center" vertical="center" wrapText="1"/>
    </xf>
    <xf numFmtId="0" fontId="11" fillId="15" borderId="54" xfId="9" applyFill="1" applyBorder="1" applyAlignment="1" applyProtection="1">
      <alignment horizontal="center" vertical="center" wrapText="1"/>
    </xf>
    <xf numFmtId="0" fontId="16" fillId="15" borderId="21" xfId="10" applyBorder="1" applyAlignment="1" applyProtection="1">
      <alignment vertical="center" wrapText="1"/>
    </xf>
    <xf numFmtId="0" fontId="16" fillId="15" borderId="46" xfId="10" applyBorder="1" applyAlignment="1" applyProtection="1">
      <alignment vertical="center" wrapText="1"/>
    </xf>
    <xf numFmtId="0" fontId="16" fillId="15" borderId="47" xfId="10" applyBorder="1" applyAlignment="1" applyProtection="1">
      <alignment vertical="center" wrapText="1"/>
    </xf>
    <xf numFmtId="0" fontId="17" fillId="11" borderId="30" xfId="0" applyFont="1" applyFill="1" applyBorder="1" applyAlignment="1" applyProtection="1">
      <alignment horizontal="center" vertical="center" wrapText="1"/>
    </xf>
    <xf numFmtId="0" fontId="17" fillId="11" borderId="0" xfId="0" applyFont="1" applyFill="1" applyBorder="1" applyAlignment="1" applyProtection="1">
      <alignment horizontal="center" vertical="center" wrapText="1"/>
    </xf>
    <xf numFmtId="0" fontId="17" fillId="11" borderId="31" xfId="0" applyFont="1" applyFill="1" applyBorder="1" applyAlignment="1" applyProtection="1">
      <alignment horizontal="center" vertical="center" wrapText="1"/>
    </xf>
    <xf numFmtId="0" fontId="16" fillId="15" borderId="51" xfId="11" applyAlignment="1" applyProtection="1">
      <alignment vertical="center" wrapText="1"/>
    </xf>
    <xf numFmtId="0" fontId="16" fillId="15" borderId="30" xfId="11" applyFill="1" applyBorder="1" applyAlignment="1" applyProtection="1">
      <alignment horizontal="center" wrapText="1"/>
    </xf>
    <xf numFmtId="0" fontId="16" fillId="15" borderId="0" xfId="11" applyFill="1" applyBorder="1" applyAlignment="1" applyProtection="1">
      <alignment horizontal="center" wrapText="1"/>
    </xf>
    <xf numFmtId="0" fontId="16" fillId="15" borderId="31" xfId="11" applyFill="1" applyBorder="1" applyAlignment="1" applyProtection="1">
      <alignment horizontal="center" wrapText="1"/>
    </xf>
    <xf numFmtId="0" fontId="17" fillId="15" borderId="36" xfId="0" applyFont="1" applyFill="1" applyBorder="1" applyAlignment="1" applyProtection="1">
      <alignment horizontal="center" vertical="center" wrapText="1"/>
    </xf>
    <xf numFmtId="0" fontId="17" fillId="15" borderId="9" xfId="0" applyFont="1" applyFill="1" applyBorder="1" applyAlignment="1" applyProtection="1">
      <alignment horizontal="center" vertical="center" wrapText="1"/>
    </xf>
    <xf numFmtId="0" fontId="17" fillId="15" borderId="37" xfId="0" applyFont="1" applyFill="1" applyBorder="1" applyAlignment="1" applyProtection="1">
      <alignment horizontal="center" vertical="center" wrapText="1"/>
    </xf>
    <xf numFmtId="0" fontId="16" fillId="10" borderId="42" xfId="3" applyBorder="1" applyAlignment="1">
      <alignment horizontal="center" vertical="center" wrapText="1"/>
    </xf>
    <xf numFmtId="0" fontId="16" fillId="10" borderId="42" xfId="8" applyBorder="1" applyAlignment="1">
      <alignment horizontal="center" vertical="center" wrapText="1"/>
    </xf>
    <xf numFmtId="0" fontId="16" fillId="10" borderId="19" xfId="3" applyBorder="1" applyAlignment="1">
      <alignment horizontal="center" vertical="center" wrapText="1"/>
    </xf>
    <xf numFmtId="0" fontId="16" fillId="10" borderId="20" xfId="3" applyBorder="1" applyAlignment="1">
      <alignment horizontal="center" vertical="center" wrapText="1"/>
    </xf>
    <xf numFmtId="0" fontId="16" fillId="10" borderId="33" xfId="3" applyBorder="1" applyAlignment="1">
      <alignment horizontal="center" vertical="center" wrapText="1"/>
    </xf>
    <xf numFmtId="0" fontId="16" fillId="10" borderId="34" xfId="3" applyBorder="1" applyAlignment="1">
      <alignment horizontal="center" vertical="center" wrapText="1"/>
    </xf>
    <xf numFmtId="0" fontId="16" fillId="10" borderId="0" xfId="3" applyBorder="1" applyAlignment="1">
      <alignment horizontal="center" vertical="center" wrapText="1"/>
    </xf>
    <xf numFmtId="0" fontId="16" fillId="10" borderId="9" xfId="3" applyBorder="1" applyAlignment="1">
      <alignment horizontal="center" vertical="center" wrapText="1"/>
    </xf>
    <xf numFmtId="0" fontId="11" fillId="15" borderId="45" xfId="9" applyFill="1" applyBorder="1" applyAlignment="1">
      <alignment horizontal="center" vertical="center" wrapText="1"/>
    </xf>
    <xf numFmtId="0" fontId="11" fillId="15" borderId="49" xfId="9" applyFill="1" applyBorder="1" applyAlignment="1">
      <alignment horizontal="center" vertical="center" wrapText="1"/>
    </xf>
    <xf numFmtId="0" fontId="11" fillId="15" borderId="54" xfId="9" applyFill="1" applyBorder="1" applyAlignment="1">
      <alignment horizontal="center" vertical="center" wrapText="1"/>
    </xf>
    <xf numFmtId="0" fontId="17" fillId="11" borderId="30" xfId="0" applyFont="1" applyFill="1" applyBorder="1" applyAlignment="1" applyProtection="1">
      <alignment horizontal="center" vertical="center" wrapText="1"/>
      <protection locked="0"/>
    </xf>
    <xf numFmtId="0" fontId="0" fillId="0" borderId="0" xfId="0" applyAlignment="1">
      <alignment wrapText="1"/>
    </xf>
    <xf numFmtId="0" fontId="0" fillId="0" borderId="31" xfId="0" applyBorder="1" applyAlignment="1">
      <alignment wrapText="1"/>
    </xf>
    <xf numFmtId="0" fontId="16" fillId="15" borderId="51" xfId="11" applyAlignment="1">
      <alignment vertical="center" wrapText="1"/>
    </xf>
    <xf numFmtId="0" fontId="16" fillId="15" borderId="30" xfId="11" applyFill="1" applyBorder="1" applyAlignment="1">
      <alignment horizontal="center" wrapText="1"/>
    </xf>
    <xf numFmtId="0" fontId="16" fillId="15" borderId="0" xfId="11" applyFill="1" applyBorder="1" applyAlignment="1">
      <alignment horizontal="center" wrapText="1"/>
    </xf>
    <xf numFmtId="0" fontId="16" fillId="15" borderId="31" xfId="11" applyFill="1" applyBorder="1" applyAlignment="1">
      <alignment horizontal="center" wrapText="1"/>
    </xf>
    <xf numFmtId="0" fontId="0" fillId="0" borderId="60" xfId="0" applyBorder="1" applyAlignment="1">
      <alignment wrapText="1"/>
    </xf>
    <xf numFmtId="0" fontId="0" fillId="0" borderId="77" xfId="0" applyBorder="1" applyAlignment="1">
      <alignment wrapText="1"/>
    </xf>
    <xf numFmtId="0" fontId="16" fillId="15" borderId="47" xfId="10" applyBorder="1" applyAlignment="1" applyProtection="1">
      <alignment horizontal="center" vertical="center" wrapText="1"/>
    </xf>
    <xf numFmtId="0" fontId="16" fillId="15" borderId="27" xfId="10" applyBorder="1" applyAlignment="1" applyProtection="1">
      <alignment horizontal="center" vertical="center" wrapText="1"/>
    </xf>
    <xf numFmtId="0" fontId="16" fillId="15" borderId="48" xfId="10" applyBorder="1" applyAlignment="1" applyProtection="1">
      <alignment horizontal="center" vertical="center" wrapText="1"/>
    </xf>
    <xf numFmtId="0" fontId="16" fillId="15" borderId="36" xfId="11" applyFill="1" applyBorder="1" applyAlignment="1">
      <alignment horizontal="center" wrapText="1"/>
    </xf>
    <xf numFmtId="0" fontId="16" fillId="15" borderId="9" xfId="11" applyFill="1" applyBorder="1" applyAlignment="1">
      <alignment horizontal="center" wrapText="1"/>
    </xf>
    <xf numFmtId="0" fontId="16" fillId="15" borderId="37" xfId="11" applyFill="1" applyBorder="1" applyAlignment="1">
      <alignment horizontal="center" wrapText="1"/>
    </xf>
    <xf numFmtId="0" fontId="16" fillId="15" borderId="71" xfId="10" applyBorder="1" applyAlignment="1" applyProtection="1">
      <alignment horizontal="center" vertical="center" wrapText="1"/>
    </xf>
    <xf numFmtId="0" fontId="16" fillId="15" borderId="15" xfId="10" applyBorder="1" applyAlignment="1" applyProtection="1">
      <alignment horizontal="center" vertical="center" wrapText="1"/>
    </xf>
    <xf numFmtId="0" fontId="16" fillId="15" borderId="72" xfId="10" applyBorder="1" applyAlignment="1" applyProtection="1">
      <alignment horizontal="center" vertical="center" wrapText="1"/>
    </xf>
    <xf numFmtId="0" fontId="16" fillId="15" borderId="30" xfId="10" applyBorder="1" applyAlignment="1" applyProtection="1">
      <alignment horizontal="center" vertical="center" wrapText="1"/>
    </xf>
    <xf numFmtId="0" fontId="16" fillId="15" borderId="0" xfId="10" applyBorder="1" applyAlignment="1" applyProtection="1">
      <alignment horizontal="center" vertical="center" wrapText="1"/>
    </xf>
    <xf numFmtId="0" fontId="16" fillId="15" borderId="31" xfId="10" applyBorder="1" applyAlignment="1" applyProtection="1">
      <alignment horizontal="center" vertical="center" wrapText="1"/>
    </xf>
    <xf numFmtId="0" fontId="16" fillId="15" borderId="66" xfId="10" applyBorder="1" applyAlignment="1" applyProtection="1">
      <alignment horizontal="center" vertical="center" wrapText="1"/>
    </xf>
    <xf numFmtId="0" fontId="16" fillId="15" borderId="67" xfId="10" applyBorder="1" applyAlignment="1" applyProtection="1">
      <alignment horizontal="center" vertical="center" wrapText="1"/>
    </xf>
    <xf numFmtId="0" fontId="16" fillId="15" borderId="68" xfId="10" applyBorder="1" applyAlignment="1" applyProtection="1">
      <alignment horizontal="center" vertical="center" wrapText="1"/>
    </xf>
    <xf numFmtId="0" fontId="11" fillId="15" borderId="49" xfId="9" applyFill="1" applyBorder="1">
      <alignment horizontal="center" vertical="center"/>
    </xf>
    <xf numFmtId="0" fontId="11" fillId="15" borderId="60" xfId="9" applyFill="1" applyBorder="1">
      <alignment horizontal="center" vertical="center"/>
    </xf>
    <xf numFmtId="0" fontId="11" fillId="15" borderId="65" xfId="9" applyFill="1" applyBorder="1">
      <alignment horizontal="center" vertical="center"/>
    </xf>
    <xf numFmtId="0" fontId="16" fillId="15" borderId="57" xfId="10" applyBorder="1" applyAlignment="1" applyProtection="1">
      <alignment horizontal="left" vertical="center" wrapText="1"/>
    </xf>
    <xf numFmtId="0" fontId="16" fillId="15" borderId="57" xfId="10" applyBorder="1" applyProtection="1">
      <alignment vertical="center" wrapText="1"/>
    </xf>
    <xf numFmtId="0" fontId="16" fillId="15" borderId="58" xfId="10" applyBorder="1" applyProtection="1">
      <alignment vertical="center" wrapText="1"/>
    </xf>
    <xf numFmtId="0" fontId="17" fillId="11" borderId="62" xfId="1" applyFont="1" applyFill="1" applyBorder="1" applyAlignment="1" applyProtection="1">
      <alignment horizontal="center" vertical="center" wrapText="1"/>
      <protection locked="0"/>
    </xf>
    <xf numFmtId="0" fontId="17" fillId="11" borderId="63" xfId="1" applyFont="1" applyFill="1" applyBorder="1" applyAlignment="1" applyProtection="1">
      <alignment horizontal="center" vertical="center" wrapText="1"/>
      <protection locked="0"/>
    </xf>
    <xf numFmtId="0" fontId="17" fillId="11" borderId="64" xfId="1" applyFont="1" applyFill="1" applyBorder="1" applyAlignment="1" applyProtection="1">
      <alignment horizontal="center" vertical="center" wrapText="1"/>
      <protection locked="0"/>
    </xf>
    <xf numFmtId="0" fontId="16" fillId="15" borderId="51" xfId="11" applyBorder="1" applyAlignment="1">
      <alignment horizontal="left" vertical="center" wrapText="1"/>
    </xf>
    <xf numFmtId="0" fontId="16" fillId="15" borderId="66" xfId="11" applyFill="1" applyBorder="1" applyAlignment="1">
      <alignment horizontal="center" wrapText="1"/>
    </xf>
    <xf numFmtId="0" fontId="16" fillId="15" borderId="67" xfId="11" applyFill="1" applyBorder="1" applyAlignment="1">
      <alignment horizontal="center" wrapText="1"/>
    </xf>
    <xf numFmtId="0" fontId="16" fillId="15" borderId="68" xfId="11" applyFill="1" applyBorder="1" applyAlignment="1">
      <alignment horizontal="center" wrapText="1"/>
    </xf>
    <xf numFmtId="0" fontId="11" fillId="0" borderId="42" xfId="1" applyBorder="1"/>
    <xf numFmtId="0" fontId="11" fillId="0" borderId="35" xfId="1" applyBorder="1"/>
    <xf numFmtId="0" fontId="11" fillId="0" borderId="43" xfId="1" applyBorder="1" applyAlignment="1">
      <alignment horizontal="center"/>
    </xf>
    <xf numFmtId="2" fontId="16" fillId="10" borderId="22" xfId="2" applyNumberFormat="1" applyFont="1" applyFill="1" applyBorder="1" applyAlignment="1">
      <alignment horizontal="center" vertical="center" wrapText="1"/>
    </xf>
    <xf numFmtId="2" fontId="0" fillId="0" borderId="42" xfId="2" applyNumberFormat="1" applyFont="1" applyBorder="1" applyAlignment="1">
      <alignment horizontal="center"/>
    </xf>
    <xf numFmtId="0" fontId="11" fillId="15" borderId="45" xfId="9" applyFill="1" applyBorder="1" applyProtection="1">
      <alignment horizontal="center" vertical="center"/>
    </xf>
    <xf numFmtId="0" fontId="11" fillId="15" borderId="49" xfId="9" applyFill="1" applyBorder="1" applyProtection="1">
      <alignment horizontal="center" vertical="center"/>
    </xf>
    <xf numFmtId="0" fontId="11" fillId="15" borderId="54" xfId="9" applyFill="1" applyBorder="1" applyProtection="1">
      <alignment horizontal="center" vertical="center"/>
    </xf>
    <xf numFmtId="0" fontId="16" fillId="15" borderId="47" xfId="10" applyBorder="1" applyProtection="1">
      <alignment vertical="center" wrapText="1"/>
    </xf>
    <xf numFmtId="0" fontId="16" fillId="15" borderId="48" xfId="10" applyBorder="1" applyProtection="1">
      <alignment vertical="center" wrapText="1"/>
    </xf>
    <xf numFmtId="0" fontId="16" fillId="15" borderId="27" xfId="10" applyBorder="1" applyProtection="1">
      <alignment vertical="center" wrapText="1"/>
    </xf>
    <xf numFmtId="0" fontId="17" fillId="11" borderId="30" xfId="1" applyFont="1" applyFill="1" applyBorder="1" applyAlignment="1" applyProtection="1">
      <alignment horizontal="center" vertical="center" wrapText="1"/>
    </xf>
    <xf numFmtId="0" fontId="17" fillId="11" borderId="0" xfId="1" applyFont="1" applyFill="1" applyBorder="1" applyAlignment="1" applyProtection="1">
      <alignment horizontal="center" vertical="center" wrapText="1"/>
    </xf>
    <xf numFmtId="0" fontId="17" fillId="11" borderId="31" xfId="1" applyFont="1" applyFill="1" applyBorder="1" applyAlignment="1" applyProtection="1">
      <alignment horizontal="center" vertical="center" wrapText="1"/>
    </xf>
    <xf numFmtId="0" fontId="16" fillId="15" borderId="51" xfId="11" applyProtection="1">
      <alignment vertical="center" wrapText="1"/>
    </xf>
    <xf numFmtId="0" fontId="17" fillId="15" borderId="36" xfId="1" applyFont="1" applyFill="1" applyBorder="1" applyAlignment="1" applyProtection="1">
      <alignment horizontal="center" vertical="center" wrapText="1"/>
    </xf>
    <xf numFmtId="0" fontId="17" fillId="15" borderId="9" xfId="1" applyFont="1" applyFill="1" applyBorder="1" applyAlignment="1" applyProtection="1">
      <alignment horizontal="center" vertical="center" wrapText="1"/>
    </xf>
    <xf numFmtId="0" fontId="17" fillId="15" borderId="37" xfId="1" applyFont="1" applyFill="1" applyBorder="1" applyAlignment="1" applyProtection="1">
      <alignment horizontal="center" vertical="center" wrapText="1"/>
    </xf>
    <xf numFmtId="0" fontId="16" fillId="10" borderId="22" xfId="3" applyBorder="1">
      <alignment horizontal="center" vertical="center"/>
    </xf>
    <xf numFmtId="0" fontId="16" fillId="10" borderId="42" xfId="3" applyBorder="1">
      <alignment horizontal="center" vertical="center"/>
    </xf>
    <xf numFmtId="0" fontId="16" fillId="10" borderId="19" xfId="3" applyBorder="1" applyAlignment="1">
      <alignment horizontal="center" vertical="center"/>
    </xf>
    <xf numFmtId="0" fontId="16" fillId="10" borderId="0" xfId="3" applyBorder="1" applyAlignment="1">
      <alignment horizontal="center" vertical="center"/>
    </xf>
    <xf numFmtId="0" fontId="16" fillId="10" borderId="20" xfId="3" applyBorder="1" applyAlignment="1">
      <alignment horizontal="center" vertical="center"/>
    </xf>
    <xf numFmtId="0" fontId="16" fillId="10" borderId="33" xfId="3" applyBorder="1" applyAlignment="1">
      <alignment horizontal="center" vertical="center"/>
    </xf>
    <xf numFmtId="0" fontId="16" fillId="10" borderId="9" xfId="3" applyBorder="1" applyAlignment="1">
      <alignment horizontal="center" vertical="center"/>
    </xf>
    <xf numFmtId="0" fontId="16" fillId="10" borderId="34" xfId="3" applyBorder="1" applyAlignment="1">
      <alignment horizontal="center" vertical="center"/>
    </xf>
    <xf numFmtId="0" fontId="23" fillId="12" borderId="19" xfId="1" applyFont="1" applyFill="1" applyBorder="1" applyAlignment="1" applyProtection="1">
      <alignment horizontal="center"/>
      <protection locked="0"/>
    </xf>
    <xf numFmtId="0" fontId="21" fillId="0" borderId="0" xfId="1" applyFont="1" applyBorder="1"/>
    <xf numFmtId="0" fontId="21" fillId="0" borderId="20" xfId="1" applyFont="1" applyBorder="1"/>
    <xf numFmtId="0" fontId="24" fillId="12" borderId="9" xfId="6" applyFill="1" applyBorder="1" applyAlignment="1" applyProtection="1">
      <alignment wrapText="1"/>
      <protection locked="0"/>
    </xf>
    <xf numFmtId="0" fontId="21" fillId="12" borderId="9" xfId="7" applyFont="1" applyBorder="1">
      <alignment wrapText="1"/>
      <protection locked="0"/>
    </xf>
    <xf numFmtId="0" fontId="21" fillId="12" borderId="34" xfId="7" applyFont="1" applyBorder="1">
      <alignment wrapText="1"/>
      <protection locked="0"/>
    </xf>
    <xf numFmtId="0" fontId="11" fillId="0" borderId="0" xfId="1" applyFont="1" applyAlignment="1">
      <alignment horizontal="center" wrapText="1"/>
    </xf>
    <xf numFmtId="0" fontId="11" fillId="0" borderId="0" xfId="1" applyAlignment="1">
      <alignment horizontal="center"/>
    </xf>
    <xf numFmtId="0" fontId="11" fillId="0" borderId="9" xfId="1" applyBorder="1" applyAlignment="1">
      <alignment horizontal="center"/>
    </xf>
    <xf numFmtId="0" fontId="12" fillId="0" borderId="0" xfId="1" applyFont="1" applyAlignment="1">
      <alignment horizontal="center" vertical="center"/>
    </xf>
    <xf numFmtId="0" fontId="13" fillId="0" borderId="0" xfId="1" applyFont="1" applyBorder="1" applyAlignment="1">
      <alignment horizontal="center" vertical="center" wrapText="1"/>
    </xf>
    <xf numFmtId="49" fontId="13" fillId="0" borderId="0" xfId="1" applyNumberFormat="1" applyFont="1" applyBorder="1" applyAlignment="1">
      <alignment horizontal="center" vertical="center"/>
    </xf>
    <xf numFmtId="0" fontId="14" fillId="8" borderId="10" xfId="1" applyFont="1" applyFill="1" applyBorder="1" applyAlignment="1" applyProtection="1">
      <alignment horizontal="center" wrapText="1"/>
      <protection hidden="1"/>
    </xf>
    <xf numFmtId="0" fontId="14" fillId="8" borderId="11" xfId="1" applyFont="1" applyFill="1" applyBorder="1" applyAlignment="1" applyProtection="1">
      <alignment horizontal="center" wrapText="1"/>
      <protection hidden="1"/>
    </xf>
    <xf numFmtId="0" fontId="12" fillId="9" borderId="13" xfId="1" applyFont="1" applyFill="1" applyBorder="1" applyAlignment="1">
      <alignment horizontal="center"/>
    </xf>
    <xf numFmtId="0" fontId="12" fillId="9" borderId="41" xfId="1" applyFont="1" applyFill="1" applyBorder="1" applyAlignment="1">
      <alignment horizontal="center"/>
    </xf>
    <xf numFmtId="0" fontId="15" fillId="9" borderId="14" xfId="1" applyFont="1" applyFill="1" applyBorder="1" applyAlignment="1">
      <alignment horizontal="center" vertical="center" wrapText="1"/>
    </xf>
    <xf numFmtId="0" fontId="15" fillId="9" borderId="15" xfId="1" applyFont="1" applyFill="1" applyBorder="1" applyAlignment="1">
      <alignment horizontal="center" vertical="center" wrapText="1"/>
    </xf>
    <xf numFmtId="0" fontId="15" fillId="9" borderId="16" xfId="1" applyFont="1" applyFill="1" applyBorder="1" applyAlignment="1">
      <alignment horizontal="center" vertical="center" wrapText="1"/>
    </xf>
    <xf numFmtId="0" fontId="15" fillId="9" borderId="19" xfId="1" applyFont="1" applyFill="1" applyBorder="1" applyAlignment="1">
      <alignment horizontal="center" vertical="center" wrapText="1"/>
    </xf>
    <xf numFmtId="0" fontId="15" fillId="9" borderId="0" xfId="1" applyFont="1" applyFill="1" applyBorder="1" applyAlignment="1">
      <alignment horizontal="center" vertical="center" wrapText="1"/>
    </xf>
    <xf numFmtId="0" fontId="15" fillId="9" borderId="20" xfId="1" applyFont="1" applyFill="1" applyBorder="1" applyAlignment="1">
      <alignment horizontal="center" vertical="center" wrapText="1"/>
    </xf>
    <xf numFmtId="0" fontId="13" fillId="9" borderId="25" xfId="1" applyFont="1" applyFill="1" applyBorder="1" applyAlignment="1">
      <alignment horizontal="left" vertical="center" wrapText="1"/>
    </xf>
    <xf numFmtId="0" fontId="19" fillId="9" borderId="26" xfId="1" applyFont="1" applyFill="1" applyBorder="1" applyAlignment="1">
      <alignment horizontal="left" vertical="center" wrapText="1"/>
    </xf>
    <xf numFmtId="0" fontId="19" fillId="9" borderId="27" xfId="1" applyFont="1" applyFill="1" applyBorder="1" applyAlignment="1">
      <alignment horizontal="left" vertical="center" wrapText="1"/>
    </xf>
    <xf numFmtId="0" fontId="19" fillId="9" borderId="12" xfId="1" applyFont="1" applyFill="1" applyBorder="1" applyAlignment="1">
      <alignment horizontal="left" vertical="center" wrapText="1"/>
    </xf>
    <xf numFmtId="0" fontId="20" fillId="12" borderId="19" xfId="1" applyFont="1" applyFill="1" applyBorder="1" applyAlignment="1" applyProtection="1">
      <alignment horizontal="center"/>
      <protection locked="0"/>
    </xf>
    <xf numFmtId="0" fontId="16" fillId="12" borderId="14" xfId="5" applyFill="1" applyBorder="1" applyAlignment="1" applyProtection="1">
      <alignment horizontal="center" vertical="center"/>
      <protection locked="0"/>
    </xf>
    <xf numFmtId="0" fontId="16" fillId="12" borderId="19" xfId="5" applyFill="1" applyBorder="1" applyAlignment="1" applyProtection="1">
      <alignment horizontal="center" vertical="center"/>
      <protection locked="0"/>
    </xf>
    <xf numFmtId="0" fontId="16" fillId="12" borderId="33" xfId="5" applyFill="1" applyBorder="1" applyAlignment="1" applyProtection="1">
      <alignment horizontal="center" vertical="center"/>
      <protection locked="0"/>
    </xf>
    <xf numFmtId="0" fontId="16" fillId="12" borderId="15" xfId="5" applyFill="1" applyBorder="1" applyAlignment="1" applyProtection="1">
      <alignment horizontal="center" vertical="center"/>
      <protection locked="0"/>
    </xf>
    <xf numFmtId="0" fontId="16" fillId="12" borderId="0" xfId="5" applyFill="1" applyBorder="1" applyAlignment="1" applyProtection="1">
      <alignment horizontal="center" vertical="center"/>
      <protection locked="0"/>
    </xf>
    <xf numFmtId="0" fontId="16" fillId="12" borderId="9" xfId="5" applyFill="1" applyBorder="1" applyAlignment="1" applyProtection="1">
      <alignment horizontal="center" vertical="center"/>
      <protection locked="0"/>
    </xf>
    <xf numFmtId="0" fontId="23" fillId="12" borderId="19" xfId="0" applyFont="1" applyFill="1" applyBorder="1" applyAlignment="1" applyProtection="1">
      <alignment horizontal="center"/>
      <protection locked="0"/>
    </xf>
    <xf numFmtId="0" fontId="21" fillId="0" borderId="0" xfId="0" applyFont="1" applyBorder="1"/>
    <xf numFmtId="0" fontId="21" fillId="0" borderId="20" xfId="0" applyFont="1" applyBorder="1"/>
    <xf numFmtId="0" fontId="0" fillId="0" borderId="0" xfId="0" applyAlignment="1">
      <alignment horizontal="center"/>
    </xf>
    <xf numFmtId="0" fontId="0" fillId="0" borderId="9" xfId="0" applyBorder="1" applyAlignment="1">
      <alignment horizontal="center"/>
    </xf>
    <xf numFmtId="0" fontId="12" fillId="0" borderId="0" xfId="0" applyFont="1" applyAlignment="1">
      <alignment horizontal="center" vertical="center"/>
    </xf>
    <xf numFmtId="49" fontId="13" fillId="0" borderId="0" xfId="0" applyNumberFormat="1" applyFont="1" applyBorder="1" applyAlignment="1">
      <alignment horizontal="center" vertical="center"/>
    </xf>
    <xf numFmtId="0" fontId="12" fillId="9" borderId="13" xfId="0" applyFont="1" applyFill="1" applyBorder="1" applyAlignment="1">
      <alignment horizontal="center"/>
    </xf>
    <xf numFmtId="0" fontId="12" fillId="9" borderId="41" xfId="0" applyFont="1" applyFill="1" applyBorder="1" applyAlignment="1">
      <alignment horizontal="center"/>
    </xf>
    <xf numFmtId="0" fontId="20" fillId="12" borderId="19" xfId="0" applyFont="1" applyFill="1" applyBorder="1" applyAlignment="1" applyProtection="1">
      <alignment horizontal="center"/>
      <protection locked="0"/>
    </xf>
    <xf numFmtId="44" fontId="16" fillId="10" borderId="22" xfId="24" applyFont="1" applyFill="1" applyBorder="1" applyAlignment="1">
      <alignment horizontal="center" vertical="center" wrapText="1"/>
    </xf>
    <xf numFmtId="44" fontId="0" fillId="0" borderId="42" xfId="24" applyFont="1" applyBorder="1"/>
    <xf numFmtId="0" fontId="11" fillId="15" borderId="45" xfId="9" applyFill="1" applyBorder="1">
      <alignment horizontal="center" vertical="center"/>
    </xf>
    <xf numFmtId="0" fontId="0" fillId="0" borderId="60" xfId="0" applyBorder="1"/>
    <xf numFmtId="0" fontId="0" fillId="0" borderId="77" xfId="0" applyBorder="1"/>
    <xf numFmtId="0" fontId="16" fillId="15" borderId="46" xfId="10" applyBorder="1" applyProtection="1">
      <alignment vertical="center" wrapText="1"/>
    </xf>
    <xf numFmtId="0" fontId="0" fillId="0" borderId="0" xfId="0"/>
    <xf numFmtId="0" fontId="0" fillId="0" borderId="31" xfId="0" applyBorder="1"/>
    <xf numFmtId="0" fontId="16" fillId="15" borderId="51" xfId="11">
      <alignment vertical="center" wrapText="1"/>
    </xf>
    <xf numFmtId="0" fontId="0" fillId="0" borderId="42" xfId="0" applyBorder="1"/>
    <xf numFmtId="0" fontId="11" fillId="15" borderId="54" xfId="9" applyFill="1" applyBorder="1">
      <alignment horizontal="center" vertical="center"/>
    </xf>
    <xf numFmtId="0" fontId="0" fillId="0" borderId="35" xfId="0" applyBorder="1"/>
    <xf numFmtId="0" fontId="0" fillId="0" borderId="43" xfId="0" applyBorder="1"/>
    <xf numFmtId="0" fontId="17" fillId="15" borderId="66" xfId="0" applyFont="1" applyFill="1" applyBorder="1" applyAlignment="1" applyProtection="1">
      <alignment horizontal="center" vertical="center" wrapText="1"/>
    </xf>
    <xf numFmtId="0" fontId="17" fillId="15" borderId="67" xfId="0" applyFont="1" applyFill="1" applyBorder="1" applyAlignment="1" applyProtection="1">
      <alignment horizontal="center" vertical="center" wrapText="1"/>
    </xf>
    <xf numFmtId="0" fontId="17" fillId="15" borderId="68" xfId="0" applyFont="1" applyFill="1" applyBorder="1" applyAlignment="1" applyProtection="1">
      <alignment horizontal="center" vertical="center" wrapText="1"/>
    </xf>
    <xf numFmtId="0" fontId="11" fillId="20" borderId="29" xfId="9" applyFill="1" applyBorder="1" applyAlignment="1" applyProtection="1">
      <alignment horizontal="center" vertical="top"/>
    </xf>
    <xf numFmtId="0" fontId="11" fillId="20" borderId="17" xfId="9" applyFill="1" applyBorder="1" applyAlignment="1" applyProtection="1">
      <alignment horizontal="center" vertical="top"/>
    </xf>
    <xf numFmtId="0" fontId="11" fillId="20" borderId="92" xfId="9" applyFill="1" applyBorder="1" applyAlignment="1" applyProtection="1">
      <alignment horizontal="center" vertical="top"/>
    </xf>
    <xf numFmtId="0" fontId="16" fillId="15" borderId="91" xfId="10" applyBorder="1" applyProtection="1">
      <alignment vertical="center" wrapText="1"/>
    </xf>
    <xf numFmtId="0" fontId="16" fillId="15" borderId="71" xfId="10" applyBorder="1" applyProtection="1">
      <alignment vertical="center" wrapText="1"/>
    </xf>
    <xf numFmtId="0" fontId="16" fillId="15" borderId="51" xfId="11" applyBorder="1" applyProtection="1">
      <alignment vertical="center" wrapText="1"/>
    </xf>
    <xf numFmtId="0" fontId="16" fillId="20" borderId="30" xfId="11" applyFill="1" applyBorder="1" applyAlignment="1" applyProtection="1">
      <alignment horizontal="center" wrapText="1"/>
    </xf>
    <xf numFmtId="0" fontId="16" fillId="20" borderId="0" xfId="11" applyFill="1" applyBorder="1" applyAlignment="1" applyProtection="1">
      <alignment horizontal="center" wrapText="1"/>
    </xf>
    <xf numFmtId="0" fontId="16" fillId="20" borderId="31" xfId="11" applyFill="1" applyBorder="1" applyAlignment="1" applyProtection="1">
      <alignment horizontal="center" wrapText="1"/>
    </xf>
    <xf numFmtId="0" fontId="16" fillId="0" borderId="91" xfId="10" applyFill="1" applyBorder="1" applyProtection="1">
      <alignment vertical="center" wrapText="1"/>
    </xf>
    <xf numFmtId="0" fontId="16" fillId="0" borderId="71" xfId="10" applyFill="1" applyBorder="1" applyProtection="1">
      <alignment vertical="center" wrapText="1"/>
    </xf>
    <xf numFmtId="0" fontId="17" fillId="0" borderId="30" xfId="1" applyFont="1" applyFill="1" applyBorder="1" applyAlignment="1" applyProtection="1">
      <alignment horizontal="center" vertical="center" wrapText="1"/>
    </xf>
    <xf numFmtId="0" fontId="17" fillId="0" borderId="0" xfId="1" applyFont="1" applyFill="1" applyBorder="1" applyAlignment="1" applyProtection="1">
      <alignment horizontal="center" vertical="center" wrapText="1"/>
    </xf>
    <xf numFmtId="0" fontId="17" fillId="0" borderId="31" xfId="1" applyFont="1" applyFill="1" applyBorder="1" applyAlignment="1" applyProtection="1">
      <alignment horizontal="center" vertical="center" wrapText="1"/>
    </xf>
    <xf numFmtId="0" fontId="16" fillId="0" borderId="51" xfId="11" applyFill="1" applyBorder="1" applyProtection="1">
      <alignment vertical="center" wrapText="1"/>
    </xf>
    <xf numFmtId="0" fontId="16" fillId="0" borderId="30" xfId="11" applyFill="1" applyBorder="1" applyAlignment="1" applyProtection="1">
      <alignment horizontal="center" wrapText="1"/>
    </xf>
    <xf numFmtId="0" fontId="16" fillId="0" borderId="0" xfId="11" applyFill="1" applyBorder="1" applyAlignment="1" applyProtection="1">
      <alignment horizontal="center" wrapText="1"/>
    </xf>
    <xf numFmtId="0" fontId="16" fillId="0" borderId="31" xfId="11" applyFill="1" applyBorder="1" applyAlignment="1" applyProtection="1">
      <alignment horizontal="center" wrapText="1"/>
    </xf>
    <xf numFmtId="0" fontId="16" fillId="12" borderId="91" xfId="10" applyFill="1" applyBorder="1" applyProtection="1">
      <alignment vertical="center" wrapText="1"/>
    </xf>
    <xf numFmtId="0" fontId="16" fillId="12" borderId="71" xfId="10" applyFill="1" applyBorder="1" applyProtection="1">
      <alignment vertical="center" wrapText="1"/>
    </xf>
    <xf numFmtId="0" fontId="17" fillId="12" borderId="30" xfId="1" applyFont="1" applyFill="1" applyBorder="1" applyAlignment="1" applyProtection="1">
      <alignment horizontal="center" vertical="center" wrapText="1"/>
    </xf>
    <xf numFmtId="0" fontId="17" fillId="12" borderId="0" xfId="1" applyFont="1" applyFill="1" applyBorder="1" applyAlignment="1" applyProtection="1">
      <alignment horizontal="center" vertical="center" wrapText="1"/>
    </xf>
    <xf numFmtId="0" fontId="17" fillId="12" borderId="31" xfId="1" applyFont="1" applyFill="1" applyBorder="1" applyAlignment="1" applyProtection="1">
      <alignment horizontal="center" vertical="center" wrapText="1"/>
    </xf>
    <xf numFmtId="0" fontId="16" fillId="12" borderId="51" xfId="11" applyFill="1" applyBorder="1" applyProtection="1">
      <alignment vertical="center" wrapText="1"/>
    </xf>
    <xf numFmtId="0" fontId="16" fillId="12" borderId="30" xfId="11" applyFill="1" applyBorder="1" applyAlignment="1" applyProtection="1">
      <alignment horizontal="center" wrapText="1"/>
    </xf>
    <xf numFmtId="0" fontId="16" fillId="12" borderId="0" xfId="11" applyFill="1" applyBorder="1" applyAlignment="1" applyProtection="1">
      <alignment horizontal="center" wrapText="1"/>
    </xf>
    <xf numFmtId="0" fontId="16" fillId="12" borderId="31" xfId="11" applyFill="1" applyBorder="1" applyAlignment="1" applyProtection="1">
      <alignment horizontal="center" wrapText="1"/>
    </xf>
    <xf numFmtId="0" fontId="16" fillId="15" borderId="91" xfId="10" applyFill="1" applyBorder="1" applyProtection="1">
      <alignment vertical="center" wrapText="1"/>
    </xf>
    <xf numFmtId="0" fontId="16" fillId="15" borderId="71" xfId="10" applyFill="1" applyBorder="1" applyProtection="1">
      <alignment vertical="center" wrapText="1"/>
    </xf>
    <xf numFmtId="0" fontId="44" fillId="12" borderId="9" xfId="19" applyFill="1" applyBorder="1" applyAlignment="1" applyProtection="1">
      <alignment wrapText="1"/>
      <protection locked="0"/>
    </xf>
    <xf numFmtId="0" fontId="11" fillId="0" borderId="0" xfId="16" applyFont="1" applyAlignment="1">
      <alignment horizontal="center" wrapText="1"/>
    </xf>
    <xf numFmtId="0" fontId="27" fillId="0" borderId="0" xfId="16" applyAlignment="1">
      <alignment horizontal="center"/>
    </xf>
    <xf numFmtId="0" fontId="27" fillId="0" borderId="9" xfId="16" applyBorder="1" applyAlignment="1">
      <alignment horizontal="center"/>
    </xf>
    <xf numFmtId="0" fontId="12" fillId="0" borderId="0" xfId="16" applyFont="1" applyAlignment="1">
      <alignment horizontal="center" vertical="center"/>
    </xf>
    <xf numFmtId="0" fontId="13" fillId="0" borderId="0" xfId="16" applyFont="1" applyBorder="1" applyAlignment="1">
      <alignment horizontal="center" vertical="center" wrapText="1"/>
    </xf>
    <xf numFmtId="49" fontId="13" fillId="0" borderId="0" xfId="16" applyNumberFormat="1" applyFont="1" applyBorder="1" applyAlignment="1">
      <alignment horizontal="center" vertical="center"/>
    </xf>
    <xf numFmtId="0" fontId="14" fillId="8" borderId="10" xfId="16" applyFont="1" applyFill="1" applyBorder="1" applyAlignment="1" applyProtection="1">
      <alignment horizontal="center" wrapText="1"/>
      <protection hidden="1"/>
    </xf>
    <xf numFmtId="0" fontId="14" fillId="8" borderId="11" xfId="16" applyFont="1" applyFill="1" applyBorder="1" applyAlignment="1" applyProtection="1">
      <alignment horizontal="center" wrapText="1"/>
      <protection hidden="1"/>
    </xf>
    <xf numFmtId="0" fontId="12" fillId="9" borderId="13" xfId="16" applyFont="1" applyFill="1" applyBorder="1" applyAlignment="1">
      <alignment horizontal="center"/>
    </xf>
    <xf numFmtId="0" fontId="12" fillId="9" borderId="41" xfId="16" applyFont="1" applyFill="1" applyBorder="1" applyAlignment="1">
      <alignment horizontal="center"/>
    </xf>
    <xf numFmtId="0" fontId="15" fillId="9" borderId="14" xfId="16" applyFont="1" applyFill="1" applyBorder="1" applyAlignment="1">
      <alignment horizontal="center" vertical="center" wrapText="1"/>
    </xf>
    <xf numFmtId="0" fontId="15" fillId="9" borderId="15" xfId="16" applyFont="1" applyFill="1" applyBorder="1" applyAlignment="1">
      <alignment horizontal="center" vertical="center" wrapText="1"/>
    </xf>
    <xf numFmtId="0" fontId="15" fillId="9" borderId="16" xfId="16" applyFont="1" applyFill="1" applyBorder="1" applyAlignment="1">
      <alignment horizontal="center" vertical="center" wrapText="1"/>
    </xf>
    <xf numFmtId="0" fontId="15" fillId="9" borderId="19" xfId="16" applyFont="1" applyFill="1" applyBorder="1" applyAlignment="1">
      <alignment horizontal="center" vertical="center" wrapText="1"/>
    </xf>
    <xf numFmtId="0" fontId="15" fillId="9" borderId="0" xfId="16" applyFont="1" applyFill="1" applyBorder="1" applyAlignment="1">
      <alignment horizontal="center" vertical="center" wrapText="1"/>
    </xf>
    <xf numFmtId="0" fontId="15" fillId="9" borderId="20" xfId="16" applyFont="1" applyFill="1" applyBorder="1" applyAlignment="1">
      <alignment horizontal="center" vertical="center" wrapText="1"/>
    </xf>
    <xf numFmtId="0" fontId="13" fillId="9" borderId="25" xfId="16" applyFont="1" applyFill="1" applyBorder="1" applyAlignment="1">
      <alignment horizontal="left" vertical="center" wrapText="1"/>
    </xf>
    <xf numFmtId="0" fontId="19" fillId="9" borderId="26" xfId="16" applyFont="1" applyFill="1" applyBorder="1" applyAlignment="1">
      <alignment horizontal="left" vertical="center" wrapText="1"/>
    </xf>
    <xf numFmtId="0" fontId="19" fillId="9" borderId="27" xfId="16" applyFont="1" applyFill="1" applyBorder="1" applyAlignment="1">
      <alignment horizontal="left" vertical="center" wrapText="1"/>
    </xf>
    <xf numFmtId="0" fontId="19" fillId="9" borderId="12" xfId="16" applyFont="1" applyFill="1" applyBorder="1" applyAlignment="1">
      <alignment horizontal="left" vertical="center" wrapText="1"/>
    </xf>
    <xf numFmtId="0" fontId="20" fillId="12" borderId="19" xfId="16" applyFont="1" applyFill="1" applyBorder="1" applyAlignment="1" applyProtection="1">
      <alignment horizontal="center"/>
      <protection locked="0"/>
    </xf>
    <xf numFmtId="0" fontId="21" fillId="0" borderId="0" xfId="16" applyFont="1" applyBorder="1"/>
    <xf numFmtId="0" fontId="27" fillId="0" borderId="35" xfId="16" applyBorder="1"/>
    <xf numFmtId="0" fontId="27" fillId="0" borderId="43" xfId="16" applyBorder="1"/>
    <xf numFmtId="0" fontId="27" fillId="0" borderId="42" xfId="16" applyBorder="1"/>
    <xf numFmtId="0" fontId="23" fillId="12" borderId="19" xfId="16" applyFont="1" applyFill="1" applyBorder="1" applyAlignment="1" applyProtection="1">
      <alignment horizontal="center"/>
      <protection locked="0"/>
    </xf>
    <xf numFmtId="0" fontId="21" fillId="0" borderId="20" xfId="16" applyFont="1" applyBorder="1"/>
    <xf numFmtId="0" fontId="4" fillId="3" borderId="1" xfId="0" applyFont="1" applyFill="1" applyBorder="1" applyAlignment="1">
      <alignment horizontal="left" wrapText="1"/>
    </xf>
    <xf numFmtId="0" fontId="5" fillId="6" borderId="1" xfId="0" applyFont="1" applyFill="1" applyBorder="1" applyAlignment="1">
      <alignment horizontal="left"/>
    </xf>
    <xf numFmtId="49" fontId="5" fillId="6" borderId="1" xfId="0" applyNumberFormat="1" applyFont="1" applyFill="1" applyBorder="1" applyAlignment="1">
      <alignment horizontal="left" vertical="center"/>
    </xf>
    <xf numFmtId="49" fontId="5" fillId="6" borderId="1" xfId="0" applyNumberFormat="1" applyFont="1" applyFill="1" applyBorder="1" applyAlignment="1">
      <alignment horizontal="left" wrapText="1"/>
    </xf>
    <xf numFmtId="0" fontId="6" fillId="6" borderId="1" xfId="0" applyFont="1" applyFill="1" applyBorder="1" applyAlignment="1">
      <alignment horizontal="left"/>
    </xf>
    <xf numFmtId="49" fontId="7" fillId="2" borderId="2" xfId="0" applyNumberFormat="1" applyFont="1" applyFill="1" applyBorder="1" applyAlignment="1">
      <alignment horizontal="left"/>
    </xf>
    <xf numFmtId="0" fontId="6" fillId="2" borderId="5" xfId="0" applyFont="1" applyFill="1" applyBorder="1" applyAlignment="1">
      <alignment horizontal="left"/>
    </xf>
    <xf numFmtId="49" fontId="6" fillId="3" borderId="6" xfId="0" applyNumberFormat="1" applyFont="1" applyFill="1" applyBorder="1" applyAlignment="1">
      <alignment horizontal="center" wrapText="1"/>
    </xf>
    <xf numFmtId="0" fontId="4" fillId="2" borderId="1" xfId="0" applyFont="1" applyFill="1" applyBorder="1" applyAlignment="1">
      <alignment horizontal="left" wrapText="1"/>
    </xf>
    <xf numFmtId="49" fontId="4" fillId="7" borderId="1" xfId="0" applyNumberFormat="1" applyFont="1" applyFill="1" applyBorder="1" applyAlignment="1">
      <alignment horizontal="center" vertical="center" wrapText="1"/>
    </xf>
    <xf numFmtId="49" fontId="8" fillId="2" borderId="0" xfId="0" applyNumberFormat="1" applyFont="1" applyFill="1" applyAlignment="1">
      <alignment horizontal="left"/>
    </xf>
    <xf numFmtId="49" fontId="6" fillId="2" borderId="7" xfId="0" applyNumberFormat="1" applyFont="1" applyFill="1" applyBorder="1" applyAlignment="1">
      <alignment horizontal="left"/>
    </xf>
    <xf numFmtId="49" fontId="5" fillId="4" borderId="1" xfId="0" applyNumberFormat="1" applyFont="1" applyFill="1" applyBorder="1" applyAlignment="1">
      <alignment horizontal="center" wrapText="1"/>
    </xf>
    <xf numFmtId="0" fontId="5" fillId="5" borderId="1" xfId="0" applyFont="1" applyFill="1" applyBorder="1" applyAlignment="1">
      <alignment horizontal="center" vertical="center"/>
    </xf>
    <xf numFmtId="49" fontId="5" fillId="5" borderId="1" xfId="0" applyNumberFormat="1" applyFont="1" applyFill="1" applyBorder="1" applyAlignment="1">
      <alignment horizontal="center" vertical="center"/>
    </xf>
    <xf numFmtId="0" fontId="5" fillId="5" borderId="1" xfId="0" applyFont="1" applyFill="1" applyBorder="1" applyAlignment="1">
      <alignment horizontal="center" vertical="center" wrapText="1"/>
    </xf>
    <xf numFmtId="49" fontId="6" fillId="2" borderId="1" xfId="0" applyNumberFormat="1" applyFont="1" applyFill="1" applyBorder="1" applyAlignment="1">
      <alignment horizontal="center" vertical="center" wrapText="1"/>
    </xf>
    <xf numFmtId="0" fontId="6" fillId="2" borderId="1" xfId="0" applyFont="1" applyFill="1" applyBorder="1" applyAlignment="1">
      <alignment horizontal="center" vertical="center" wrapText="1"/>
    </xf>
    <xf numFmtId="164" fontId="6" fillId="2" borderId="1" xfId="0" applyNumberFormat="1" applyFont="1" applyFill="1" applyBorder="1" applyAlignment="1">
      <alignment horizontal="center" vertical="center"/>
    </xf>
    <xf numFmtId="49" fontId="6" fillId="2" borderId="1" xfId="0" applyNumberFormat="1" applyFont="1" applyFill="1" applyBorder="1" applyAlignment="1">
      <alignment horizontal="left" vertical="center" wrapText="1"/>
    </xf>
    <xf numFmtId="165" fontId="6" fillId="2" borderId="1" xfId="0" applyNumberFormat="1" applyFont="1" applyFill="1" applyBorder="1" applyAlignment="1">
      <alignment horizontal="right" vertical="center" wrapText="1"/>
    </xf>
    <xf numFmtId="0" fontId="30" fillId="0" borderId="29" xfId="4" applyFont="1" applyFill="1" applyBorder="1" applyAlignment="1" applyProtection="1">
      <alignment horizontal="center" vertical="center" wrapText="1"/>
      <protection locked="0"/>
    </xf>
    <xf numFmtId="0" fontId="30" fillId="0" borderId="17" xfId="4" applyFont="1" applyFill="1" applyBorder="1" applyAlignment="1" applyProtection="1">
      <alignment horizontal="center" vertical="center" wrapText="1"/>
      <protection locked="0"/>
    </xf>
    <xf numFmtId="0" fontId="30" fillId="0" borderId="35" xfId="4" applyFont="1" applyFill="1" applyBorder="1" applyAlignment="1" applyProtection="1">
      <alignment horizontal="center" vertical="center" wrapText="1"/>
      <protection locked="0"/>
    </xf>
    <xf numFmtId="0" fontId="31" fillId="15" borderId="45" xfId="9" applyFont="1" applyFill="1" applyBorder="1" applyProtection="1">
      <alignment horizontal="center" vertical="center"/>
    </xf>
    <xf numFmtId="0" fontId="31" fillId="15" borderId="49" xfId="9" applyFont="1" applyFill="1" applyBorder="1" applyProtection="1">
      <alignment horizontal="center" vertical="center"/>
    </xf>
    <xf numFmtId="0" fontId="31" fillId="15" borderId="54" xfId="9" applyFont="1" applyFill="1" applyBorder="1" applyProtection="1">
      <alignment horizontal="center" vertical="center"/>
    </xf>
    <xf numFmtId="0" fontId="32" fillId="15" borderId="21" xfId="10" applyFont="1" applyBorder="1" applyProtection="1">
      <alignment vertical="center" wrapText="1"/>
    </xf>
    <xf numFmtId="0" fontId="32" fillId="15" borderId="46" xfId="10" applyFont="1" applyBorder="1" applyProtection="1">
      <alignment vertical="center" wrapText="1"/>
    </xf>
    <xf numFmtId="0" fontId="32" fillId="15" borderId="47" xfId="10" applyFont="1" applyBorder="1" applyProtection="1">
      <alignment vertical="center" wrapText="1"/>
    </xf>
    <xf numFmtId="0" fontId="34" fillId="11" borderId="30" xfId="0" applyFont="1" applyFill="1" applyBorder="1" applyAlignment="1" applyProtection="1">
      <alignment horizontal="center" vertical="center" wrapText="1"/>
    </xf>
    <xf numFmtId="0" fontId="34" fillId="11" borderId="0" xfId="0" applyFont="1" applyFill="1" applyBorder="1" applyAlignment="1" applyProtection="1">
      <alignment horizontal="center" vertical="center" wrapText="1"/>
    </xf>
    <xf numFmtId="0" fontId="34" fillId="11" borderId="31" xfId="0" applyFont="1" applyFill="1" applyBorder="1" applyAlignment="1" applyProtection="1">
      <alignment horizontal="center" vertical="center" wrapText="1"/>
    </xf>
    <xf numFmtId="0" fontId="32" fillId="15" borderId="51" xfId="11" applyFont="1" applyProtection="1">
      <alignment vertical="center" wrapText="1"/>
    </xf>
    <xf numFmtId="0" fontId="32" fillId="15" borderId="30" xfId="11" applyFont="1" applyFill="1" applyBorder="1" applyAlignment="1" applyProtection="1">
      <alignment horizontal="center" wrapText="1"/>
    </xf>
    <xf numFmtId="0" fontId="32" fillId="15" borderId="0" xfId="11" applyFont="1" applyFill="1" applyBorder="1" applyAlignment="1" applyProtection="1">
      <alignment horizontal="center" wrapText="1"/>
    </xf>
    <xf numFmtId="0" fontId="32" fillId="15" borderId="31" xfId="11" applyFont="1" applyFill="1" applyBorder="1" applyAlignment="1" applyProtection="1">
      <alignment horizontal="center" wrapText="1"/>
    </xf>
    <xf numFmtId="0" fontId="34" fillId="15" borderId="36" xfId="0" applyFont="1" applyFill="1" applyBorder="1" applyAlignment="1" applyProtection="1">
      <alignment horizontal="center" vertical="center" wrapText="1"/>
    </xf>
    <xf numFmtId="0" fontId="34" fillId="15" borderId="9" xfId="0" applyFont="1" applyFill="1" applyBorder="1" applyAlignment="1" applyProtection="1">
      <alignment horizontal="center" vertical="center" wrapText="1"/>
    </xf>
    <xf numFmtId="0" fontId="34" fillId="15" borderId="37" xfId="0" applyFont="1" applyFill="1" applyBorder="1" applyAlignment="1" applyProtection="1">
      <alignment horizontal="center" vertical="center" wrapText="1"/>
    </xf>
    <xf numFmtId="0" fontId="26" fillId="12" borderId="9" xfId="14" applyFill="1" applyBorder="1" applyAlignment="1" applyProtection="1">
      <alignment wrapText="1"/>
      <protection locked="0"/>
    </xf>
    <xf numFmtId="0" fontId="16" fillId="15" borderId="21" xfId="10" applyBorder="1" applyProtection="1">
      <alignment vertical="center" wrapText="1"/>
    </xf>
    <xf numFmtId="0" fontId="46" fillId="23" borderId="114" xfId="21" applyBorder="1" applyAlignment="1">
      <alignment horizontal="center" vertical="center"/>
    </xf>
    <xf numFmtId="0" fontId="46" fillId="23" borderId="115" xfId="21" applyBorder="1" applyAlignment="1">
      <alignment horizontal="center" vertical="center"/>
    </xf>
    <xf numFmtId="0" fontId="46" fillId="23" borderId="118" xfId="21" applyBorder="1" applyAlignment="1">
      <alignment horizontal="center" vertical="center"/>
    </xf>
    <xf numFmtId="0" fontId="17" fillId="11" borderId="30" xfId="22" applyFont="1" applyFill="1" applyBorder="1" applyAlignment="1" applyProtection="1">
      <alignment horizontal="center" vertical="center" wrapText="1"/>
      <protection locked="0"/>
    </xf>
    <xf numFmtId="0" fontId="1" fillId="0" borderId="0" xfId="22" applyBorder="1"/>
    <xf numFmtId="0" fontId="1" fillId="0" borderId="31" xfId="22" applyBorder="1"/>
    <xf numFmtId="0" fontId="16" fillId="15" borderId="51" xfId="11" applyBorder="1">
      <alignment vertical="center" wrapText="1"/>
    </xf>
    <xf numFmtId="0" fontId="16" fillId="15" borderId="62" xfId="11" applyFill="1" applyBorder="1" applyAlignment="1">
      <alignment horizontal="center" wrapText="1"/>
    </xf>
    <xf numFmtId="0" fontId="16" fillId="15" borderId="120" xfId="11" applyFill="1" applyBorder="1" applyAlignment="1">
      <alignment horizontal="center" wrapText="1"/>
    </xf>
    <xf numFmtId="0" fontId="16" fillId="15" borderId="121" xfId="11" applyFill="1" applyBorder="1" applyAlignment="1">
      <alignment horizontal="center" wrapText="1"/>
    </xf>
    <xf numFmtId="0" fontId="47" fillId="23" borderId="114" xfId="21" applyFont="1" applyBorder="1" applyAlignment="1">
      <alignment horizontal="center" vertical="center"/>
    </xf>
    <xf numFmtId="0" fontId="47" fillId="23" borderId="115" xfId="21" applyFont="1" applyBorder="1" applyAlignment="1">
      <alignment horizontal="center" vertical="center"/>
    </xf>
    <xf numFmtId="0" fontId="47" fillId="23" borderId="116" xfId="21" applyFont="1" applyBorder="1" applyAlignment="1">
      <alignment horizontal="center" vertical="center"/>
    </xf>
    <xf numFmtId="0" fontId="47" fillId="23" borderId="113" xfId="21" applyFont="1" applyBorder="1" applyAlignment="1">
      <alignment horizontal="center" vertical="center"/>
    </xf>
    <xf numFmtId="0" fontId="17" fillId="11" borderId="30" xfId="22" applyFont="1" applyFill="1" applyBorder="1" applyAlignment="1" applyProtection="1">
      <alignment horizontal="center" vertical="center" wrapText="1"/>
    </xf>
    <xf numFmtId="0" fontId="17" fillId="11" borderId="0" xfId="22" applyFont="1" applyFill="1" applyBorder="1" applyAlignment="1" applyProtection="1">
      <alignment horizontal="center" vertical="center" wrapText="1"/>
    </xf>
    <xf numFmtId="0" fontId="17" fillId="11" borderId="31" xfId="22" applyFont="1" applyFill="1" applyBorder="1" applyAlignment="1" applyProtection="1">
      <alignment horizontal="center" vertical="center" wrapText="1"/>
    </xf>
    <xf numFmtId="0" fontId="16" fillId="10" borderId="35" xfId="8" applyBorder="1" applyAlignment="1">
      <alignment horizontal="center" vertical="center" wrapText="1"/>
    </xf>
    <xf numFmtId="0" fontId="16" fillId="10" borderId="43" xfId="8" applyBorder="1" applyAlignment="1">
      <alignment horizontal="center" vertical="center" wrapText="1"/>
    </xf>
    <xf numFmtId="0" fontId="11" fillId="15" borderId="46" xfId="9" applyFill="1" applyBorder="1" applyProtection="1">
      <alignment horizontal="center" vertical="center"/>
    </xf>
    <xf numFmtId="0" fontId="11" fillId="15" borderId="91" xfId="9" applyFill="1" applyBorder="1" applyProtection="1">
      <alignment horizontal="center" vertical="center"/>
    </xf>
    <xf numFmtId="0" fontId="17" fillId="15" borderId="36" xfId="22" applyFont="1" applyFill="1" applyBorder="1" applyAlignment="1" applyProtection="1">
      <alignment horizontal="center" vertical="center" wrapText="1"/>
    </xf>
    <xf numFmtId="0" fontId="17" fillId="15" borderId="9" xfId="22" applyFont="1" applyFill="1" applyBorder="1" applyAlignment="1" applyProtection="1">
      <alignment horizontal="center" vertical="center" wrapText="1"/>
    </xf>
    <xf numFmtId="0" fontId="17" fillId="15" borderId="37" xfId="22" applyFont="1" applyFill="1" applyBorder="1" applyAlignment="1" applyProtection="1">
      <alignment horizontal="center" vertical="center" wrapText="1"/>
    </xf>
    <xf numFmtId="0" fontId="15" fillId="13" borderId="52" xfId="5" applyFont="1" applyBorder="1" applyAlignment="1">
      <alignment horizontal="center" vertical="center" wrapText="1"/>
    </xf>
    <xf numFmtId="0" fontId="22" fillId="13" borderId="110" xfId="5" applyFont="1" applyBorder="1" applyAlignment="1">
      <alignment horizontal="center" vertical="center" wrapText="1"/>
    </xf>
    <xf numFmtId="0" fontId="1" fillId="0" borderId="51" xfId="22" applyBorder="1" applyAlignment="1">
      <alignment horizontal="center"/>
    </xf>
    <xf numFmtId="0" fontId="1" fillId="0" borderId="21" xfId="22" applyBorder="1" applyAlignment="1">
      <alignment horizontal="center"/>
    </xf>
    <xf numFmtId="0" fontId="1" fillId="0" borderId="50" xfId="22" applyBorder="1" applyAlignment="1">
      <alignment horizontal="center"/>
    </xf>
    <xf numFmtId="0" fontId="23" fillId="12" borderId="30" xfId="22" applyFont="1" applyFill="1" applyBorder="1" applyAlignment="1" applyProtection="1">
      <alignment horizontal="center"/>
      <protection locked="0"/>
    </xf>
    <xf numFmtId="0" fontId="21" fillId="0" borderId="0" xfId="22" applyFont="1" applyBorder="1"/>
    <xf numFmtId="0" fontId="21" fillId="0" borderId="20" xfId="22" applyFont="1" applyBorder="1"/>
    <xf numFmtId="0" fontId="47" fillId="22" borderId="111" xfId="20" applyFont="1" applyBorder="1" applyAlignment="1">
      <alignment horizontal="center"/>
    </xf>
    <xf numFmtId="0" fontId="20" fillId="12" borderId="52" xfId="22" applyFont="1" applyFill="1" applyBorder="1" applyAlignment="1" applyProtection="1">
      <alignment horizontal="center"/>
      <protection locked="0"/>
    </xf>
    <xf numFmtId="0" fontId="21" fillId="0" borderId="107" xfId="22" applyFont="1" applyBorder="1"/>
    <xf numFmtId="0" fontId="16" fillId="12" borderId="108" xfId="5" applyFill="1" applyBorder="1" applyAlignment="1" applyProtection="1">
      <alignment horizontal="center" vertical="center"/>
      <protection locked="0"/>
    </xf>
    <xf numFmtId="0" fontId="16" fillId="8" borderId="107" xfId="5" applyFill="1" applyBorder="1" applyAlignment="1">
      <alignment horizontal="center" vertical="center" wrapText="1"/>
    </xf>
    <xf numFmtId="0" fontId="16" fillId="12" borderId="107" xfId="5" applyFill="1" applyBorder="1" applyAlignment="1" applyProtection="1">
      <alignment horizontal="center" vertical="center"/>
      <protection locked="0"/>
    </xf>
    <xf numFmtId="0" fontId="16" fillId="8" borderId="74" xfId="5" applyFill="1" applyBorder="1" applyAlignment="1">
      <alignment horizontal="center" vertical="center" wrapText="1"/>
    </xf>
    <xf numFmtId="0" fontId="17" fillId="0" borderId="109" xfId="4" applyFill="1" applyBorder="1" applyAlignment="1" applyProtection="1">
      <alignment horizontal="center" vertical="center" wrapText="1"/>
      <protection locked="0"/>
    </xf>
    <xf numFmtId="0" fontId="16" fillId="15" borderId="50" xfId="10" applyBorder="1" applyProtection="1">
      <alignment vertical="center" wrapText="1"/>
    </xf>
    <xf numFmtId="0" fontId="16" fillId="15" borderId="73" xfId="10" applyBorder="1" applyAlignment="1" applyProtection="1">
      <alignment vertical="top" wrapText="1"/>
    </xf>
    <xf numFmtId="0" fontId="17" fillId="11" borderId="62" xfId="0" applyFont="1" applyFill="1" applyBorder="1" applyAlignment="1" applyProtection="1">
      <alignment horizontal="left" vertical="top" wrapText="1"/>
    </xf>
    <xf numFmtId="0" fontId="17" fillId="11" borderId="64" xfId="0" applyFont="1" applyFill="1" applyBorder="1" applyAlignment="1" applyProtection="1">
      <alignment horizontal="left" vertical="top" wrapText="1"/>
    </xf>
    <xf numFmtId="16" fontId="17" fillId="11" borderId="62" xfId="0" applyNumberFormat="1" applyFont="1" applyFill="1" applyBorder="1" applyAlignment="1" applyProtection="1">
      <alignment horizontal="center" vertical="center"/>
    </xf>
    <xf numFmtId="0" fontId="17" fillId="11" borderId="64" xfId="0" applyFont="1" applyFill="1" applyBorder="1" applyAlignment="1" applyProtection="1">
      <alignment horizontal="center" vertical="center"/>
    </xf>
    <xf numFmtId="0" fontId="17" fillId="15" borderId="30" xfId="0" applyFont="1" applyFill="1" applyBorder="1" applyAlignment="1" applyProtection="1">
      <alignment horizontal="center" vertical="center" wrapText="1"/>
    </xf>
    <xf numFmtId="0" fontId="17" fillId="15" borderId="0" xfId="0" applyFont="1" applyFill="1" applyBorder="1" applyAlignment="1" applyProtection="1">
      <alignment horizontal="center" vertical="center" wrapText="1"/>
    </xf>
    <xf numFmtId="0" fontId="17" fillId="15" borderId="31" xfId="0" applyFont="1" applyFill="1" applyBorder="1" applyAlignment="1" applyProtection="1">
      <alignment horizontal="center" vertical="center" wrapText="1"/>
    </xf>
    <xf numFmtId="0" fontId="16" fillId="10" borderId="97" xfId="3" applyBorder="1" applyAlignment="1">
      <alignment horizontal="center" vertical="center" wrapText="1"/>
    </xf>
    <xf numFmtId="0" fontId="0" fillId="0" borderId="94" xfId="0" applyBorder="1"/>
    <xf numFmtId="0" fontId="16" fillId="10" borderId="14" xfId="3" applyBorder="1" applyAlignment="1">
      <alignment horizontal="center" vertical="center" wrapText="1"/>
    </xf>
    <xf numFmtId="0" fontId="16" fillId="10" borderId="16" xfId="3" applyBorder="1" applyAlignment="1">
      <alignment horizontal="center" vertical="center" wrapText="1"/>
    </xf>
    <xf numFmtId="0" fontId="16" fillId="10" borderId="96" xfId="3" applyBorder="1" applyAlignment="1">
      <alignment horizontal="center" vertical="center" wrapText="1"/>
    </xf>
    <xf numFmtId="0" fontId="16" fillId="10" borderId="93" xfId="3" applyBorder="1" applyAlignment="1">
      <alignment horizontal="center" vertical="center" wrapText="1"/>
    </xf>
    <xf numFmtId="0" fontId="11" fillId="15" borderId="29" xfId="9" applyFill="1" applyBorder="1">
      <alignment horizontal="center" vertical="center"/>
    </xf>
    <xf numFmtId="0" fontId="0" fillId="0" borderId="17" xfId="0" applyBorder="1"/>
    <xf numFmtId="0" fontId="0" fillId="0" borderId="92" xfId="0" applyBorder="1"/>
    <xf numFmtId="0" fontId="16" fillId="15" borderId="73" xfId="11" applyBorder="1">
      <alignment vertical="center" wrapText="1"/>
    </xf>
    <xf numFmtId="0" fontId="11" fillId="15" borderId="86" xfId="9" applyFill="1" applyBorder="1">
      <alignment horizontal="center" vertical="center"/>
    </xf>
    <xf numFmtId="0" fontId="11" fillId="15" borderId="60" xfId="9" applyFill="1" applyBorder="1" applyProtection="1">
      <alignment horizontal="center" vertical="center"/>
    </xf>
    <xf numFmtId="0" fontId="21" fillId="12" borderId="0" xfId="7" applyFont="1" applyBorder="1">
      <alignment wrapText="1"/>
      <protection locked="0"/>
    </xf>
    <xf numFmtId="0" fontId="21" fillId="12" borderId="20" xfId="7" applyFont="1" applyBorder="1">
      <alignment wrapText="1"/>
      <protection locked="0"/>
    </xf>
    <xf numFmtId="0" fontId="16" fillId="10" borderId="97" xfId="3" applyBorder="1">
      <alignment horizontal="center" vertical="center"/>
    </xf>
    <xf numFmtId="0" fontId="16" fillId="10" borderId="94" xfId="3" applyBorder="1">
      <alignment horizontal="center" vertical="center"/>
    </xf>
    <xf numFmtId="0" fontId="12" fillId="9" borderId="97" xfId="0" applyFont="1" applyFill="1" applyBorder="1" applyAlignment="1">
      <alignment horizontal="center"/>
    </xf>
    <xf numFmtId="0" fontId="12" fillId="9" borderId="22" xfId="0" applyFont="1" applyFill="1" applyBorder="1" applyAlignment="1">
      <alignment horizontal="center"/>
    </xf>
    <xf numFmtId="0" fontId="12" fillId="9" borderId="94" xfId="0" applyFont="1" applyFill="1" applyBorder="1" applyAlignment="1">
      <alignment horizontal="center"/>
    </xf>
    <xf numFmtId="0" fontId="19" fillId="9" borderId="100" xfId="0" applyFont="1" applyFill="1" applyBorder="1" applyAlignment="1">
      <alignment horizontal="left" vertical="center" wrapText="1"/>
    </xf>
    <xf numFmtId="0" fontId="16" fillId="10" borderId="29" xfId="8" applyBorder="1" applyAlignment="1">
      <alignment horizontal="center" vertical="center" wrapText="1"/>
    </xf>
    <xf numFmtId="0" fontId="16" fillId="10" borderId="98" xfId="8" applyBorder="1" applyAlignment="1">
      <alignment horizontal="center" vertical="center" wrapText="1"/>
    </xf>
    <xf numFmtId="0" fontId="0" fillId="0" borderId="95" xfId="0" applyBorder="1"/>
    <xf numFmtId="0" fontId="16" fillId="10" borderId="94" xfId="3" applyBorder="1" applyAlignment="1">
      <alignment horizontal="center" vertical="center" wrapText="1"/>
    </xf>
    <xf numFmtId="0" fontId="16" fillId="10" borderId="97" xfId="8" applyBorder="1" applyAlignment="1">
      <alignment horizontal="center" vertical="center" wrapText="1"/>
    </xf>
    <xf numFmtId="0" fontId="16" fillId="10" borderId="94" xfId="8" applyBorder="1" applyAlignment="1">
      <alignment horizontal="center" vertical="center" wrapText="1"/>
    </xf>
    <xf numFmtId="0" fontId="16" fillId="10" borderId="14" xfId="3" applyBorder="1" applyAlignment="1">
      <alignment horizontal="center" vertical="center"/>
    </xf>
    <xf numFmtId="0" fontId="16" fillId="10" borderId="15" xfId="3" applyBorder="1" applyAlignment="1">
      <alignment horizontal="center" vertical="center"/>
    </xf>
    <xf numFmtId="0" fontId="16" fillId="10" borderId="16" xfId="3" applyBorder="1" applyAlignment="1">
      <alignment horizontal="center" vertical="center"/>
    </xf>
    <xf numFmtId="0" fontId="16" fillId="10" borderId="96" xfId="3" applyBorder="1" applyAlignment="1">
      <alignment horizontal="center" vertical="center"/>
    </xf>
    <xf numFmtId="0" fontId="16" fillId="10" borderId="67" xfId="3" applyBorder="1" applyAlignment="1">
      <alignment horizontal="center" vertical="center"/>
    </xf>
    <xf numFmtId="0" fontId="16" fillId="10" borderId="93" xfId="3" applyBorder="1" applyAlignment="1">
      <alignment horizontal="center" vertical="center"/>
    </xf>
    <xf numFmtId="0" fontId="16" fillId="15" borderId="30" xfId="10" applyBorder="1" applyProtection="1">
      <alignment vertical="center" wrapText="1"/>
    </xf>
    <xf numFmtId="0" fontId="16" fillId="15" borderId="71" xfId="10" applyBorder="1" applyAlignment="1" applyProtection="1">
      <alignment horizontal="left" vertical="center" wrapText="1"/>
    </xf>
    <xf numFmtId="0" fontId="16" fillId="15" borderId="15" xfId="10" applyBorder="1" applyAlignment="1" applyProtection="1">
      <alignment horizontal="left" vertical="center" wrapText="1"/>
    </xf>
    <xf numFmtId="0" fontId="16" fillId="15" borderId="72" xfId="10" applyBorder="1" applyAlignment="1" applyProtection="1">
      <alignment horizontal="left" vertical="center" wrapText="1"/>
    </xf>
    <xf numFmtId="0" fontId="16" fillId="15" borderId="62" xfId="10" applyBorder="1" applyAlignment="1" applyProtection="1">
      <alignment horizontal="left" vertical="center" wrapText="1"/>
    </xf>
    <xf numFmtId="0" fontId="16" fillId="15" borderId="63" xfId="10" applyBorder="1" applyAlignment="1" applyProtection="1">
      <alignment horizontal="left" vertical="center" wrapText="1"/>
    </xf>
    <xf numFmtId="0" fontId="16" fillId="15" borderId="64" xfId="10" applyBorder="1" applyAlignment="1" applyProtection="1">
      <alignment horizontal="left" vertical="center" wrapText="1"/>
    </xf>
    <xf numFmtId="0" fontId="17" fillId="11" borderId="90" xfId="0" applyFont="1" applyFill="1" applyBorder="1" applyAlignment="1" applyProtection="1">
      <alignment horizontal="center" vertical="center" wrapText="1"/>
    </xf>
    <xf numFmtId="0" fontId="17" fillId="11" borderId="89" xfId="0" applyFont="1" applyFill="1" applyBorder="1" applyAlignment="1" applyProtection="1">
      <alignment horizontal="center" vertical="center" wrapText="1"/>
    </xf>
    <xf numFmtId="0" fontId="17" fillId="11" borderId="88" xfId="0" applyFont="1" applyFill="1" applyBorder="1" applyAlignment="1" applyProtection="1">
      <alignment horizontal="center" vertical="center" wrapText="1"/>
    </xf>
    <xf numFmtId="0" fontId="17" fillId="11" borderId="30" xfId="0" applyFont="1" applyFill="1" applyBorder="1" applyAlignment="1" applyProtection="1">
      <alignment horizontal="center" vertical="top" wrapText="1"/>
    </xf>
    <xf numFmtId="0" fontId="17" fillId="11" borderId="0" xfId="0" applyFont="1" applyFill="1" applyBorder="1" applyAlignment="1" applyProtection="1">
      <alignment horizontal="center" vertical="top" wrapText="1"/>
    </xf>
    <xf numFmtId="0" fontId="17" fillId="11" borderId="31" xfId="0" applyFont="1" applyFill="1" applyBorder="1" applyAlignment="1" applyProtection="1">
      <alignment horizontal="center" vertical="top" wrapText="1"/>
    </xf>
    <xf numFmtId="0" fontId="17" fillId="11" borderId="90" xfId="0" applyFont="1" applyFill="1" applyBorder="1" applyAlignment="1" applyProtection="1">
      <alignment horizontal="left" vertical="center" wrapText="1"/>
    </xf>
    <xf numFmtId="0" fontId="17" fillId="11" borderId="88" xfId="0" applyFont="1" applyFill="1" applyBorder="1" applyAlignment="1" applyProtection="1">
      <alignment horizontal="left" vertical="center" wrapText="1"/>
    </xf>
    <xf numFmtId="0" fontId="17" fillId="11" borderId="66" xfId="0" applyFont="1" applyFill="1" applyBorder="1" applyAlignment="1" applyProtection="1">
      <alignment horizontal="center" vertical="center"/>
    </xf>
    <xf numFmtId="0" fontId="17" fillId="11" borderId="68" xfId="0" applyFont="1" applyFill="1" applyBorder="1" applyAlignment="1" applyProtection="1">
      <alignment horizontal="center" vertical="center"/>
    </xf>
    <xf numFmtId="0" fontId="17" fillId="11" borderId="69" xfId="0" applyFont="1" applyFill="1" applyBorder="1" applyAlignment="1" applyProtection="1">
      <alignment horizontal="center" vertical="center"/>
    </xf>
    <xf numFmtId="0" fontId="17" fillId="11" borderId="70" xfId="0" applyFont="1" applyFill="1" applyBorder="1" applyAlignment="1" applyProtection="1">
      <alignment horizontal="center" vertical="center"/>
    </xf>
    <xf numFmtId="0" fontId="23" fillId="12" borderId="19" xfId="15" applyFont="1" applyFill="1" applyBorder="1" applyAlignment="1" applyProtection="1">
      <alignment horizontal="center"/>
      <protection locked="0"/>
    </xf>
    <xf numFmtId="0" fontId="21" fillId="0" borderId="0" xfId="15" applyFont="1" applyBorder="1"/>
    <xf numFmtId="0" fontId="21" fillId="0" borderId="20" xfId="15" applyFont="1" applyBorder="1"/>
    <xf numFmtId="0" fontId="11" fillId="0" borderId="0" xfId="15" applyFont="1" applyAlignment="1">
      <alignment horizontal="center" wrapText="1"/>
    </xf>
    <xf numFmtId="0" fontId="25" fillId="0" borderId="0" xfId="15" applyAlignment="1">
      <alignment horizontal="center"/>
    </xf>
    <xf numFmtId="0" fontId="25" fillId="0" borderId="9" xfId="15" applyBorder="1" applyAlignment="1">
      <alignment horizontal="center"/>
    </xf>
    <xf numFmtId="0" fontId="12" fillId="0" borderId="0" xfId="15" applyFont="1" applyAlignment="1">
      <alignment horizontal="center" vertical="center"/>
    </xf>
    <xf numFmtId="0" fontId="13" fillId="0" borderId="0" xfId="15" applyFont="1" applyBorder="1" applyAlignment="1">
      <alignment horizontal="center" vertical="center" wrapText="1"/>
    </xf>
    <xf numFmtId="49" fontId="13" fillId="0" borderId="0" xfId="15" applyNumberFormat="1" applyFont="1" applyBorder="1" applyAlignment="1">
      <alignment horizontal="center" vertical="center"/>
    </xf>
    <xf numFmtId="0" fontId="12" fillId="9" borderId="13" xfId="15" applyFont="1" applyFill="1" applyBorder="1" applyAlignment="1">
      <alignment horizontal="center"/>
    </xf>
    <xf numFmtId="0" fontId="12" fillId="9" borderId="41" xfId="15" applyFont="1" applyFill="1" applyBorder="1" applyAlignment="1">
      <alignment horizontal="center"/>
    </xf>
    <xf numFmtId="0" fontId="15" fillId="9" borderId="14" xfId="15" applyFont="1" applyFill="1" applyBorder="1" applyAlignment="1">
      <alignment horizontal="center" vertical="center" wrapText="1"/>
    </xf>
    <xf numFmtId="0" fontId="15" fillId="9" borderId="15" xfId="15" applyFont="1" applyFill="1" applyBorder="1" applyAlignment="1">
      <alignment horizontal="center" vertical="center" wrapText="1"/>
    </xf>
    <xf numFmtId="0" fontId="15" fillId="9" borderId="16" xfId="15" applyFont="1" applyFill="1" applyBorder="1" applyAlignment="1">
      <alignment horizontal="center" vertical="center" wrapText="1"/>
    </xf>
    <xf numFmtId="0" fontId="15" fillId="9" borderId="19" xfId="15" applyFont="1" applyFill="1" applyBorder="1" applyAlignment="1">
      <alignment horizontal="center" vertical="center" wrapText="1"/>
    </xf>
    <xf numFmtId="0" fontId="15" fillId="9" borderId="0" xfId="15" applyFont="1" applyFill="1" applyBorder="1" applyAlignment="1">
      <alignment horizontal="center" vertical="center" wrapText="1"/>
    </xf>
    <xf numFmtId="0" fontId="15" fillId="9" borderId="20" xfId="15" applyFont="1" applyFill="1" applyBorder="1" applyAlignment="1">
      <alignment horizontal="center" vertical="center" wrapText="1"/>
    </xf>
    <xf numFmtId="0" fontId="13" fillId="9" borderId="25" xfId="15" applyFont="1" applyFill="1" applyBorder="1" applyAlignment="1">
      <alignment horizontal="left" vertical="center" wrapText="1"/>
    </xf>
    <xf numFmtId="0" fontId="19" fillId="9" borderId="26" xfId="15" applyFont="1" applyFill="1" applyBorder="1" applyAlignment="1">
      <alignment horizontal="left" vertical="center" wrapText="1"/>
    </xf>
    <xf numFmtId="0" fontId="19" fillId="9" borderId="27" xfId="15" applyFont="1" applyFill="1" applyBorder="1" applyAlignment="1">
      <alignment horizontal="left" vertical="center" wrapText="1"/>
    </xf>
    <xf numFmtId="0" fontId="19" fillId="9" borderId="12" xfId="15" applyFont="1" applyFill="1" applyBorder="1" applyAlignment="1">
      <alignment horizontal="left" vertical="center" wrapText="1"/>
    </xf>
    <xf numFmtId="0" fontId="20" fillId="12" borderId="19" xfId="15" applyFont="1" applyFill="1" applyBorder="1" applyAlignment="1" applyProtection="1">
      <alignment horizontal="center"/>
      <protection locked="0"/>
    </xf>
    <xf numFmtId="0" fontId="25" fillId="0" borderId="35" xfId="15" applyBorder="1"/>
    <xf numFmtId="0" fontId="25" fillId="0" borderId="43" xfId="15" applyBorder="1"/>
    <xf numFmtId="0" fontId="25" fillId="0" borderId="42" xfId="15" applyBorder="1"/>
    <xf numFmtId="0" fontId="28" fillId="0" borderId="81" xfId="16" applyFont="1" applyBorder="1" applyAlignment="1">
      <alignment vertical="top"/>
    </xf>
    <xf numFmtId="0" fontId="27" fillId="0" borderId="82" xfId="16" applyBorder="1"/>
    <xf numFmtId="0" fontId="25" fillId="0" borderId="60" xfId="15" applyBorder="1"/>
    <xf numFmtId="0" fontId="25" fillId="0" borderId="77" xfId="15" applyBorder="1"/>
    <xf numFmtId="0" fontId="28" fillId="0" borderId="81" xfId="16" applyFont="1" applyBorder="1" applyAlignment="1">
      <alignment vertical="top" wrapText="1"/>
    </xf>
    <xf numFmtId="0" fontId="17" fillId="11" borderId="30" xfId="15" applyFont="1" applyFill="1" applyBorder="1" applyAlignment="1" applyProtection="1">
      <alignment horizontal="center" vertical="center" wrapText="1"/>
      <protection locked="0"/>
    </xf>
    <xf numFmtId="0" fontId="25" fillId="0" borderId="0" xfId="15"/>
    <xf numFmtId="0" fontId="25" fillId="0" borderId="31" xfId="15" applyBorder="1"/>
    <xf numFmtId="0" fontId="17" fillId="11" borderId="30" xfId="15" applyFont="1" applyFill="1" applyBorder="1" applyAlignment="1" applyProtection="1">
      <alignment horizontal="center" vertical="center" wrapText="1"/>
    </xf>
    <xf numFmtId="0" fontId="17" fillId="11" borderId="0" xfId="15" applyFont="1" applyFill="1" applyBorder="1" applyAlignment="1" applyProtection="1">
      <alignment horizontal="center" vertical="center" wrapText="1"/>
    </xf>
    <xf numFmtId="0" fontId="17" fillId="11" borderId="31" xfId="15" applyFont="1" applyFill="1" applyBorder="1" applyAlignment="1" applyProtection="1">
      <alignment horizontal="center" vertical="center" wrapText="1"/>
    </xf>
    <xf numFmtId="0" fontId="17" fillId="15" borderId="36" xfId="15" applyFont="1" applyFill="1" applyBorder="1" applyAlignment="1" applyProtection="1">
      <alignment horizontal="center" vertical="center" wrapText="1"/>
    </xf>
    <xf numFmtId="0" fontId="17" fillId="15" borderId="9" xfId="15" applyFont="1" applyFill="1" applyBorder="1" applyAlignment="1" applyProtection="1">
      <alignment horizontal="center" vertical="center" wrapText="1"/>
    </xf>
    <xf numFmtId="0" fontId="17" fillId="15" borderId="37" xfId="15" applyFont="1" applyFill="1" applyBorder="1" applyAlignment="1" applyProtection="1">
      <alignment horizontal="center" vertical="center" wrapText="1"/>
    </xf>
    <xf numFmtId="4" fontId="28" fillId="0" borderId="81" xfId="16" applyNumberFormat="1" applyFont="1" applyBorder="1" applyAlignment="1">
      <alignment horizontal="right" vertical="top"/>
    </xf>
    <xf numFmtId="0" fontId="28" fillId="0" borderId="81" xfId="16" applyFont="1" applyBorder="1" applyAlignment="1">
      <alignment horizontal="right" vertical="top"/>
    </xf>
    <xf numFmtId="166" fontId="28" fillId="0" borderId="81" xfId="16" applyNumberFormat="1" applyFont="1" applyBorder="1" applyAlignment="1">
      <alignment vertical="top"/>
    </xf>
    <xf numFmtId="167" fontId="28" fillId="0" borderId="81" xfId="16" applyNumberFormat="1" applyFont="1" applyBorder="1" applyAlignment="1">
      <alignment horizontal="right" vertical="top"/>
    </xf>
    <xf numFmtId="0" fontId="11" fillId="15" borderId="84" xfId="9" applyFill="1" applyBorder="1">
      <alignment horizontal="center" vertical="center"/>
    </xf>
    <xf numFmtId="0" fontId="17" fillId="11" borderId="30" xfId="1" applyFont="1" applyFill="1" applyBorder="1" applyAlignment="1" applyProtection="1">
      <alignment horizontal="center" vertical="center" wrapText="1"/>
      <protection locked="0"/>
    </xf>
    <xf numFmtId="0" fontId="11" fillId="0" borderId="0" xfId="1"/>
    <xf numFmtId="0" fontId="11" fillId="0" borderId="31" xfId="1" applyBorder="1"/>
    <xf numFmtId="0" fontId="11" fillId="0" borderId="60" xfId="1" applyBorder="1"/>
    <xf numFmtId="0" fontId="11" fillId="0" borderId="77" xfId="1" applyBorder="1"/>
    <xf numFmtId="0" fontId="34" fillId="11" borderId="30" xfId="1" applyFont="1" applyFill="1" applyBorder="1" applyAlignment="1" applyProtection="1">
      <alignment horizontal="center" vertical="center" wrapText="1"/>
    </xf>
    <xf numFmtId="0" fontId="34" fillId="11" borderId="0" xfId="1" applyFont="1" applyFill="1" applyBorder="1" applyAlignment="1" applyProtection="1">
      <alignment horizontal="center" vertical="center" wrapText="1"/>
    </xf>
    <xf numFmtId="0" fontId="34" fillId="11" borderId="31" xfId="1" applyFont="1" applyFill="1" applyBorder="1" applyAlignment="1" applyProtection="1">
      <alignment horizontal="center" vertical="center" wrapText="1"/>
    </xf>
    <xf numFmtId="0" fontId="34" fillId="15" borderId="36" xfId="1" applyFont="1" applyFill="1" applyBorder="1" applyAlignment="1" applyProtection="1">
      <alignment horizontal="center" vertical="center" wrapText="1"/>
    </xf>
    <xf numFmtId="0" fontId="34" fillId="15" borderId="9" xfId="1" applyFont="1" applyFill="1" applyBorder="1" applyAlignment="1" applyProtection="1">
      <alignment horizontal="center" vertical="center" wrapText="1"/>
    </xf>
    <xf numFmtId="0" fontId="34" fillId="15" borderId="37" xfId="1" applyFont="1" applyFill="1" applyBorder="1" applyAlignment="1" applyProtection="1">
      <alignment horizontal="center" vertical="center" wrapText="1"/>
    </xf>
    <xf numFmtId="0" fontId="11" fillId="0" borderId="43" xfId="1" applyBorder="1"/>
    <xf numFmtId="0" fontId="16" fillId="0" borderId="29" xfId="4" applyFont="1" applyFill="1" applyBorder="1" applyAlignment="1" applyProtection="1">
      <alignment horizontal="center" vertical="center" wrapText="1"/>
      <protection locked="0"/>
    </xf>
    <xf numFmtId="0" fontId="16" fillId="0" borderId="17" xfId="4" applyFont="1" applyFill="1" applyBorder="1" applyAlignment="1" applyProtection="1">
      <alignment horizontal="center" vertical="center" wrapText="1"/>
      <protection locked="0"/>
    </xf>
    <xf numFmtId="0" fontId="16" fillId="0" borderId="35" xfId="4" applyFont="1" applyFill="1" applyBorder="1" applyAlignment="1" applyProtection="1">
      <alignment horizontal="center" vertical="center" wrapText="1"/>
      <protection locked="0"/>
    </xf>
    <xf numFmtId="0" fontId="35" fillId="12" borderId="9" xfId="17" applyFill="1" applyBorder="1" applyAlignment="1" applyProtection="1">
      <alignment wrapText="1"/>
      <protection locked="0"/>
    </xf>
    <xf numFmtId="0" fontId="16" fillId="17" borderId="15" xfId="5" applyFill="1" applyBorder="1" applyAlignment="1">
      <alignment horizontal="center" vertical="center" wrapText="1"/>
    </xf>
    <xf numFmtId="0" fontId="16" fillId="17" borderId="0" xfId="5" applyFill="1" applyBorder="1" applyAlignment="1">
      <alignment horizontal="center" vertical="center" wrapText="1"/>
    </xf>
    <xf numFmtId="0" fontId="16" fillId="17" borderId="9" xfId="5" applyFill="1" applyBorder="1" applyAlignment="1">
      <alignment horizontal="center" vertical="center" wrapText="1"/>
    </xf>
    <xf numFmtId="0" fontId="16" fillId="11" borderId="15" xfId="5" applyFill="1" applyBorder="1" applyAlignment="1" applyProtection="1">
      <alignment horizontal="center" vertical="center"/>
      <protection locked="0"/>
    </xf>
    <xf numFmtId="0" fontId="16" fillId="11" borderId="0" xfId="5" applyFill="1" applyBorder="1" applyAlignment="1" applyProtection="1">
      <alignment horizontal="center" vertical="center"/>
      <protection locked="0"/>
    </xf>
    <xf numFmtId="0" fontId="16" fillId="11" borderId="9" xfId="5" applyFill="1" applyBorder="1" applyAlignment="1" applyProtection="1">
      <alignment horizontal="center" vertical="center"/>
      <protection locked="0"/>
    </xf>
    <xf numFmtId="0" fontId="16" fillId="17" borderId="16" xfId="5" applyFill="1" applyBorder="1" applyAlignment="1">
      <alignment horizontal="center" vertical="center" wrapText="1"/>
    </xf>
    <xf numFmtId="0" fontId="16" fillId="17" borderId="20" xfId="5" applyFill="1" applyBorder="1" applyAlignment="1">
      <alignment horizontal="center" vertical="center" wrapText="1"/>
    </xf>
    <xf numFmtId="0" fontId="16" fillId="17" borderId="34" xfId="5" applyFill="1" applyBorder="1" applyAlignment="1">
      <alignment horizontal="center" vertical="center" wrapText="1"/>
    </xf>
    <xf numFmtId="0" fontId="36" fillId="11" borderId="19" xfId="0" applyFont="1" applyFill="1" applyBorder="1" applyAlignment="1" applyProtection="1">
      <alignment horizontal="center"/>
      <protection locked="0"/>
    </xf>
    <xf numFmtId="0" fontId="0" fillId="0" borderId="0" xfId="0" applyBorder="1"/>
    <xf numFmtId="0" fontId="0" fillId="0" borderId="20" xfId="0" applyBorder="1"/>
    <xf numFmtId="0" fontId="11" fillId="12" borderId="9" xfId="7" applyBorder="1">
      <alignment wrapText="1"/>
      <protection locked="0"/>
    </xf>
    <xf numFmtId="0" fontId="11" fillId="12" borderId="34" xfId="7" applyBorder="1">
      <alignment wrapText="1"/>
      <protection locked="0"/>
    </xf>
    <xf numFmtId="0" fontId="14" fillId="17" borderId="10" xfId="0" applyFont="1" applyFill="1" applyBorder="1" applyAlignment="1" applyProtection="1">
      <alignment horizontal="center" wrapText="1"/>
      <protection hidden="1"/>
    </xf>
    <xf numFmtId="0" fontId="14" fillId="17" borderId="11" xfId="0" applyFont="1" applyFill="1" applyBorder="1" applyAlignment="1" applyProtection="1">
      <alignment horizontal="center" wrapText="1"/>
      <protection hidden="1"/>
    </xf>
    <xf numFmtId="0" fontId="12" fillId="18" borderId="13" xfId="0" applyFont="1" applyFill="1" applyBorder="1" applyAlignment="1">
      <alignment horizontal="center"/>
    </xf>
    <xf numFmtId="0" fontId="12" fillId="18" borderId="41" xfId="0" applyFont="1" applyFill="1" applyBorder="1" applyAlignment="1">
      <alignment horizontal="center"/>
    </xf>
    <xf numFmtId="0" fontId="15" fillId="18" borderId="14" xfId="0" applyFont="1" applyFill="1" applyBorder="1" applyAlignment="1">
      <alignment horizontal="center" vertical="center" wrapText="1"/>
    </xf>
    <xf numFmtId="0" fontId="15" fillId="18" borderId="15" xfId="0" applyFont="1" applyFill="1" applyBorder="1" applyAlignment="1">
      <alignment horizontal="center" vertical="center" wrapText="1"/>
    </xf>
    <xf numFmtId="0" fontId="15" fillId="18" borderId="16" xfId="0" applyFont="1" applyFill="1" applyBorder="1" applyAlignment="1">
      <alignment horizontal="center" vertical="center" wrapText="1"/>
    </xf>
    <xf numFmtId="0" fontId="15" fillId="18" borderId="19" xfId="0" applyFont="1" applyFill="1" applyBorder="1" applyAlignment="1">
      <alignment horizontal="center" vertical="center" wrapText="1"/>
    </xf>
    <xf numFmtId="0" fontId="15" fillId="18" borderId="0" xfId="0" applyFont="1" applyFill="1" applyBorder="1" applyAlignment="1">
      <alignment horizontal="center" vertical="center" wrapText="1"/>
    </xf>
    <xf numFmtId="0" fontId="15" fillId="18" borderId="20" xfId="0" applyFont="1" applyFill="1" applyBorder="1" applyAlignment="1">
      <alignment horizontal="center" vertical="center" wrapText="1"/>
    </xf>
    <xf numFmtId="0" fontId="13" fillId="18" borderId="25" xfId="0" applyFont="1" applyFill="1" applyBorder="1" applyAlignment="1">
      <alignment horizontal="left" vertical="center" wrapText="1"/>
    </xf>
    <xf numFmtId="0" fontId="19" fillId="18" borderId="26" xfId="0" applyFont="1" applyFill="1" applyBorder="1" applyAlignment="1">
      <alignment horizontal="left" vertical="center" wrapText="1"/>
    </xf>
    <xf numFmtId="0" fontId="19" fillId="18" borderId="27" xfId="0" applyFont="1" applyFill="1" applyBorder="1" applyAlignment="1">
      <alignment horizontal="left" vertical="center" wrapText="1"/>
    </xf>
    <xf numFmtId="0" fontId="19" fillId="18" borderId="12" xfId="0" applyFont="1" applyFill="1" applyBorder="1" applyAlignment="1">
      <alignment horizontal="left" vertical="center" wrapText="1"/>
    </xf>
    <xf numFmtId="0" fontId="22" fillId="11" borderId="19" xfId="0" applyFont="1" applyFill="1" applyBorder="1" applyAlignment="1" applyProtection="1">
      <alignment horizontal="center"/>
      <protection locked="0"/>
    </xf>
    <xf numFmtId="0" fontId="16" fillId="11" borderId="14" xfId="5" applyFill="1" applyBorder="1" applyAlignment="1" applyProtection="1">
      <alignment horizontal="center" vertical="center"/>
      <protection locked="0"/>
    </xf>
    <xf numFmtId="0" fontId="16" fillId="11" borderId="19" xfId="5" applyFill="1" applyBorder="1" applyAlignment="1" applyProtection="1">
      <alignment horizontal="center" vertical="center"/>
      <protection locked="0"/>
    </xf>
    <xf numFmtId="0" fontId="16" fillId="11" borderId="33" xfId="5" applyFill="1" applyBorder="1" applyAlignment="1" applyProtection="1">
      <alignment horizontal="center" vertical="center"/>
      <protection locked="0"/>
    </xf>
    <xf numFmtId="0" fontId="11" fillId="20" borderId="45" xfId="9" applyFill="1" applyBorder="1">
      <alignment horizontal="center" vertical="center"/>
    </xf>
    <xf numFmtId="0" fontId="11" fillId="20" borderId="49" xfId="9" applyFill="1" applyBorder="1">
      <alignment horizontal="center" vertical="center"/>
    </xf>
    <xf numFmtId="0" fontId="11" fillId="20" borderId="54" xfId="9" applyFill="1" applyBorder="1">
      <alignment horizontal="center" vertical="center"/>
    </xf>
    <xf numFmtId="0" fontId="16" fillId="15" borderId="21" xfId="10" applyBorder="1">
      <alignment vertical="center" wrapText="1"/>
    </xf>
    <xf numFmtId="0" fontId="17" fillId="11" borderId="0" xfId="0" applyFont="1" applyFill="1" applyBorder="1" applyAlignment="1" applyProtection="1">
      <alignment horizontal="center" vertical="center" wrapText="1"/>
      <protection locked="0"/>
    </xf>
    <xf numFmtId="0" fontId="17" fillId="11" borderId="31" xfId="0" applyFont="1" applyFill="1" applyBorder="1" applyAlignment="1" applyProtection="1">
      <alignment horizontal="center" vertical="center" wrapText="1"/>
      <protection locked="0"/>
    </xf>
    <xf numFmtId="0" fontId="16" fillId="20" borderId="30" xfId="11" applyFill="1" applyBorder="1" applyAlignment="1">
      <alignment horizontal="center" wrapText="1"/>
    </xf>
    <xf numFmtId="0" fontId="16" fillId="20" borderId="0" xfId="11" applyFill="1" applyBorder="1" applyAlignment="1">
      <alignment horizontal="center" wrapText="1"/>
    </xf>
    <xf numFmtId="0" fontId="16" fillId="20" borderId="31" xfId="11" applyFill="1" applyBorder="1" applyAlignment="1">
      <alignment horizontal="center" wrapText="1"/>
    </xf>
    <xf numFmtId="0" fontId="17" fillId="20" borderId="36" xfId="0" applyFont="1" applyFill="1" applyBorder="1" applyAlignment="1" applyProtection="1">
      <alignment horizontal="center" vertical="center" wrapText="1"/>
    </xf>
    <xf numFmtId="0" fontId="17" fillId="20" borderId="9" xfId="0" applyFont="1" applyFill="1" applyBorder="1" applyAlignment="1" applyProtection="1">
      <alignment horizontal="center" vertical="center" wrapText="1"/>
    </xf>
    <xf numFmtId="0" fontId="17" fillId="20" borderId="37" xfId="0" applyFont="1" applyFill="1" applyBorder="1" applyAlignment="1" applyProtection="1">
      <alignment horizontal="center" vertical="center" wrapText="1"/>
    </xf>
    <xf numFmtId="0" fontId="16" fillId="20" borderId="36" xfId="11" applyFill="1" applyBorder="1" applyAlignment="1">
      <alignment horizontal="center" wrapText="1"/>
    </xf>
    <xf numFmtId="0" fontId="16" fillId="20" borderId="9" xfId="11" applyFill="1" applyBorder="1" applyAlignment="1">
      <alignment horizontal="center" wrapText="1"/>
    </xf>
    <xf numFmtId="0" fontId="16" fillId="20" borderId="37" xfId="11" applyFill="1" applyBorder="1" applyAlignment="1">
      <alignment horizontal="center" wrapText="1"/>
    </xf>
  </cellXfs>
  <cellStyles count="25">
    <cellStyle name="Check Cell" xfId="21" builtinId="23"/>
    <cellStyle name="Currency" xfId="13" builtinId="4"/>
    <cellStyle name="Currency 2" xfId="2"/>
    <cellStyle name="Currency 3" xfId="12"/>
    <cellStyle name="Currency 4" xfId="24"/>
    <cellStyle name="EntryHeading1" xfId="10"/>
    <cellStyle name="EntryHeading2" xfId="11"/>
    <cellStyle name="EntryNumber" xfId="9"/>
    <cellStyle name="FillableAgencyContact" xfId="7"/>
    <cellStyle name="FillableEntry" xfId="4"/>
    <cellStyle name="FormHeading2" xfId="5"/>
    <cellStyle name="FormOption" xfId="18"/>
    <cellStyle name="FormSubHeading" xfId="3"/>
    <cellStyle name="FormSubHeading2" xfId="8"/>
    <cellStyle name="Hyperlink" xfId="6" builtinId="8"/>
    <cellStyle name="Hyperlink 2" xfId="14"/>
    <cellStyle name="Hyperlink 3" xfId="17"/>
    <cellStyle name="Hyperlink 4" xfId="19"/>
    <cellStyle name="Hyperlink 5" xfId="23"/>
    <cellStyle name="Input" xfId="20" builtinId="20"/>
    <cellStyle name="Normal" xfId="0" builtinId="0"/>
    <cellStyle name="Normal 2" xfId="1"/>
    <cellStyle name="Normal 2 2" xfId="15"/>
    <cellStyle name="Normal 3" xfId="16"/>
    <cellStyle name="Normal 4" xfId="22"/>
  </cellStyles>
  <dxfs count="0"/>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E3E3E3"/>
      <rgbColor rgb="00F8FBFC"/>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G:\Sponsored%20-%20In%20Kind%20Travel\CMS%20SPONSORS%20LINK%20TO%20326%20REPORT\Sponsored%20Travel%20%20FY-%2019\FY%2019%20SPONSORED%20TRAVEL%2004%2001%202019%20-%209%2030%20201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nt to Ethics"/>
      <sheetName val="FY19 MOTHERBOARD"/>
      <sheetName val="FY 19 SF 326 04 01 19"/>
      <sheetName val="FY 19 SF 326 under 250-cancelle"/>
      <sheetName val="Sheet1"/>
    </sheetNames>
    <sheetDataSet>
      <sheetData sheetId="0"/>
      <sheetData sheetId="1">
        <row r="2">
          <cell r="K2" t="str">
            <v>MICHELLE SCHREIBER</v>
          </cell>
          <cell r="L2" t="str">
            <v>ANTICOAGULATION FORUM</v>
          </cell>
          <cell r="M2">
            <v>43565</v>
          </cell>
          <cell r="N2">
            <v>43566</v>
          </cell>
          <cell r="O2">
            <v>43568</v>
          </cell>
          <cell r="P2">
            <v>43568</v>
          </cell>
          <cell r="Q2" t="str">
            <v>KEYNOTE SPEAKER - MOVING THE NEEDLE AND CREATING CHANGE AT THE NATIONAL LEVEL</v>
          </cell>
          <cell r="R2" t="str">
            <v>FORT LAUDERDALE, FL</v>
          </cell>
          <cell r="S2" t="str">
            <v>ANTICOAGULATION FORUM</v>
          </cell>
          <cell r="T2" t="str">
            <v>DIRECTOR</v>
          </cell>
          <cell r="U2">
            <v>850</v>
          </cell>
          <cell r="V2">
            <v>747</v>
          </cell>
          <cell r="W2">
            <v>0</v>
          </cell>
        </row>
        <row r="4">
          <cell r="K4" t="str">
            <v>SCOTT GIBERSON</v>
          </cell>
          <cell r="L4" t="str">
            <v>NEBRASKA PHARMACISTS ASSOCIATION</v>
          </cell>
          <cell r="M4">
            <v>43664</v>
          </cell>
          <cell r="N4">
            <v>43665</v>
          </cell>
          <cell r="O4">
            <v>43665</v>
          </cell>
          <cell r="P4">
            <v>43665</v>
          </cell>
          <cell r="Q4" t="str">
            <v>SPEAKER - INFECTIOUS LEADERSHIP AND ENABLING INCREASED PUBLIC UNDERSTANDING OF PUBLIC HEALTH SERVICES</v>
          </cell>
          <cell r="R4" t="str">
            <v>LINCOLN, NE</v>
          </cell>
          <cell r="S4" t="str">
            <v>NEBRASKA PHARMACISTS ASSOCIATION</v>
          </cell>
          <cell r="T4" t="str">
            <v>DEPUTY DIRECTOR</v>
          </cell>
          <cell r="U4">
            <v>450</v>
          </cell>
          <cell r="V4">
            <v>94</v>
          </cell>
        </row>
        <row r="6">
          <cell r="K6" t="str">
            <v>ALLISON OELSCHLAEGER</v>
          </cell>
          <cell r="L6" t="str">
            <v>STANFORD UNIVERSITY SCHOOL OF MEDICINE</v>
          </cell>
          <cell r="M6">
            <v>43606</v>
          </cell>
          <cell r="N6">
            <v>43607</v>
          </cell>
          <cell r="O6">
            <v>43608</v>
          </cell>
          <cell r="P6">
            <v>43608</v>
          </cell>
          <cell r="Q6" t="str">
            <v>KEYNOTE SPEAKER AT BIG DATA IN PRECISION HEALTH CONFERENCE ON ARTIFICIAL INTELLIGENCE</v>
          </cell>
          <cell r="R6" t="str">
            <v>STANFORD, CA</v>
          </cell>
          <cell r="S6" t="str">
            <v>STANFORD UNIVERSITY SCHOOL OF MEDICINE</v>
          </cell>
          <cell r="T6" t="str">
            <v>DIRECTOR</v>
          </cell>
          <cell r="U6">
            <v>0</v>
          </cell>
          <cell r="V6">
            <v>348</v>
          </cell>
          <cell r="W6">
            <v>0</v>
          </cell>
        </row>
        <row r="8">
          <cell r="K8" t="str">
            <v>CARA JAMES</v>
          </cell>
          <cell r="L8" t="str">
            <v>ASSOCIATION OF AMERICAN MEDICAL COLLEGES</v>
          </cell>
          <cell r="M8">
            <v>43621</v>
          </cell>
          <cell r="N8">
            <v>43621</v>
          </cell>
          <cell r="O8">
            <v>43622</v>
          </cell>
          <cell r="P8">
            <v>43622</v>
          </cell>
          <cell r="Q8" t="str">
            <v>KEYNOTE SPEAKER TO DISCUSS INNOVATIVE APPROACHES AND STRATEGIES FOR IMPROVING HEALTH CARE QUALITY, PATIENT SAFETY, AND HIGH-VALUE CARE THROUGH HEALTHCARE PROFESSIONALS</v>
          </cell>
          <cell r="R8" t="str">
            <v>MINNEAPOLIS, MN</v>
          </cell>
          <cell r="S8" t="str">
            <v>ASSOCIATION OF AMERICAN MEDICAL COLLEGES</v>
          </cell>
          <cell r="T8" t="str">
            <v>DIRECTOR</v>
          </cell>
          <cell r="U8">
            <v>480</v>
          </cell>
          <cell r="V8">
            <v>151</v>
          </cell>
          <cell r="W8">
            <v>0</v>
          </cell>
        </row>
        <row r="10">
          <cell r="K10" t="str">
            <v>MARION COUCH</v>
          </cell>
          <cell r="L10" t="str">
            <v>UNIVERSITY OF WISCONSIN SCHOOL OF MEDICINE AND PUBLIC HEALTH</v>
          </cell>
          <cell r="M10">
            <v>43636</v>
          </cell>
          <cell r="N10">
            <v>43636</v>
          </cell>
          <cell r="O10">
            <v>43638</v>
          </cell>
          <cell r="P10">
            <v>43638</v>
          </cell>
          <cell r="Q10" t="str">
            <v>KEYNOTE SPEAKER ABOUT HEALTHCARE LEADERSHIP FOR THE NEXT GENERATION</v>
          </cell>
          <cell r="R10" t="str">
            <v>MADISON, WI</v>
          </cell>
          <cell r="S10" t="str">
            <v>UNIVERSITY OF WISCONSIN SCHOOL OF MEDICINE AND PUBLIC HEALTH</v>
          </cell>
          <cell r="T10" t="str">
            <v>DIRECTOR</v>
          </cell>
          <cell r="U10">
            <v>1000</v>
          </cell>
          <cell r="V10">
            <v>585</v>
          </cell>
          <cell r="W10">
            <v>70</v>
          </cell>
        </row>
        <row r="12">
          <cell r="K12" t="str">
            <v>BARBARA VARNHAGEN</v>
          </cell>
          <cell r="L12" t="str">
            <v>SOCIETY OF FINANCIAL EXAMINERS</v>
          </cell>
          <cell r="M12">
            <v>43667</v>
          </cell>
          <cell r="N12">
            <v>43667</v>
          </cell>
          <cell r="O12">
            <v>43670</v>
          </cell>
          <cell r="Q12" t="str">
            <v>KEYNOTE SPEAKER ABOUT MLR ENFORCEMENT AT SOFE'S CONFERENCE FOR FINANCIAL EXAMINERS</v>
          </cell>
          <cell r="R12" t="str">
            <v>MEMPHIS, TN</v>
          </cell>
          <cell r="S12" t="str">
            <v>SOCIETY OF FINANCIAL EXAMINERS</v>
          </cell>
          <cell r="T12" t="str">
            <v>DIRECTOR</v>
          </cell>
          <cell r="U12">
            <v>0</v>
          </cell>
          <cell r="V12">
            <v>144.47999999999999</v>
          </cell>
          <cell r="W12">
            <v>0</v>
          </cell>
        </row>
      </sheetData>
      <sheetData sheetId="2"/>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xmlns:mc="http://schemas.openxmlformats.org/markup-compatibility/2006" xmlns:a14="http://schemas.microsoft.com/office/drawing/2010/main" val="090000" mc:Ignorable="a14" a14:legacySpreadsheetColorIndex="9"/>
        </a:solidFill>
        <a:ln w="9525" cap="flat" cmpd="sng" algn="ctr">
          <a:solidFill>
            <a:srgbClr xmlns:mc="http://schemas.openxmlformats.org/markup-compatibility/2006" xmlns:a14="http://schemas.microsoft.com/office/drawing/2010/main" val="400000" mc:Ignorable="a14" a14:legacySpreadsheetColorIndex="64"/>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mailto:Evan.Chiverton@fda.hhs.gov"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suzanne.milihram@cms.hhs.gov"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mailto:justin.groves@ihs.gov" TargetMode="External"/></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1.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mailto:el.phillips@hhs.gov" TargetMode="External"/></Relationships>
</file>

<file path=xl/worksheets/_rels/sheet32.xml.rels><?xml version="1.0" encoding="UTF-8" standalone="yes"?>
<Relationships xmlns="http://schemas.openxmlformats.org/package/2006/relationships"><Relationship Id="rId1" Type="http://schemas.openxmlformats.org/officeDocument/2006/relationships/hyperlink" Target="mailto:el.phillips@hhs.gov" TargetMode="External"/></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4.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mailto:Kimber.Smith@oig.hhs.gov" TargetMode="External"/></Relationships>
</file>

<file path=xl/worksheets/_rels/sheet35.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mailto:el.phillips@hhs.gov" TargetMode="External"/></Relationships>
</file>

<file path=xl/worksheets/_rels/sheet36.xml.rels><?xml version="1.0" encoding="UTF-8" standalone="yes"?>
<Relationships xmlns="http://schemas.openxmlformats.org/package/2006/relationships"><Relationship Id="rId2" Type="http://schemas.openxmlformats.org/officeDocument/2006/relationships/printerSettings" Target="../printerSettings/printerSettings11.bin"/><Relationship Id="rId1" Type="http://schemas.openxmlformats.org/officeDocument/2006/relationships/hyperlink" Target="mailto:Mara.Golden@hhs.gov" TargetMode="External"/></Relationships>
</file>

<file path=xl/worksheets/_rels/sheet37.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hyperlink" Target="mailto:el.phillips@hhs.gov" TargetMode="External"/></Relationships>
</file>

<file path=xl/worksheets/_rels/sheet38.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mailto:el.phillips@hhs.gov" TargetMode="External"/></Relationships>
</file>

<file path=xl/worksheets/_rels/sheet3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mailto:Deone.Hammond-Hatcher@hhs.gov"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mailto:gev5@cdc.gov" TargetMode="External"/></Relationships>
</file>

<file path=xl/worksheets/_rels/sheet40.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mailto:Tracy.Hall@hhs.gov" TargetMode="External"/></Relationships>
</file>

<file path=xl/worksheets/_rels/sheet41.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hyperlink" Target="mailto:el.phillips@hhs.gov" TargetMode="External"/></Relationships>
</file>

<file path=xl/worksheets/_rels/sheet42.xml.rels><?xml version="1.0" encoding="UTF-8" standalone="yes"?>
<Relationships xmlns="http://schemas.openxmlformats.org/package/2006/relationships"><Relationship Id="rId2" Type="http://schemas.openxmlformats.org/officeDocument/2006/relationships/printerSettings" Target="../printerSettings/printerSettings17.bin"/><Relationship Id="rId1" Type="http://schemas.openxmlformats.org/officeDocument/2006/relationships/hyperlink" Target="mailto:judith.zivic@hhs.gov"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hyperlink" Target="mailto:kenneth.moss@acl.hhs.gov" TargetMode="External"/></Relationships>
</file>

<file path=xl/worksheets/_rels/sheet45.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hyperlink" Target="mailto:Eboni.May@ahrq.hhs.gov" TargetMode="Externa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7.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hyperlink" Target="mailto:janet.lingo@acf.hhs.gov" TargetMode="External"/></Relationships>
</file>

<file path=xl/worksheets/_rels/sheet48.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hyperlink" Target="mailto:Melissa.Rahmoeller@samhsa.hhs.gov" TargetMode="External"/></Relationships>
</file>

<file path=xl/worksheets/_rels/sheet49.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hyperlink" Target="mailto:AAkhtar@hrsa.gov"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8"/>
  <sheetViews>
    <sheetView tabSelected="1" topLeftCell="A8" workbookViewId="0">
      <selection activeCell="B4" sqref="B4"/>
    </sheetView>
  </sheetViews>
  <sheetFormatPr defaultRowHeight="13.2" x14ac:dyDescent="0.25"/>
  <cols>
    <col min="1" max="1" width="3.88671875" style="132" customWidth="1"/>
    <col min="2" max="2" width="16.109375" style="132" customWidth="1"/>
    <col min="3" max="3" width="17.6640625" style="132" customWidth="1"/>
    <col min="4" max="4" width="14.44140625" style="132" customWidth="1"/>
    <col min="5" max="5" width="18.6640625" style="132" hidden="1" customWidth="1"/>
    <col min="6" max="6" width="14.88671875" style="132" customWidth="1"/>
    <col min="7" max="7" width="3" style="132" customWidth="1"/>
    <col min="8" max="8" width="11.33203125" style="132" customWidth="1"/>
    <col min="9" max="9" width="3" style="132" customWidth="1"/>
    <col min="10" max="10" width="12.33203125" style="132" customWidth="1"/>
    <col min="11" max="11" width="9.109375" style="132" customWidth="1"/>
    <col min="12" max="12" width="8.88671875" style="132" customWidth="1"/>
    <col min="13" max="13" width="8" style="132" customWidth="1"/>
    <col min="14" max="14" width="0.109375" style="132" customWidth="1"/>
    <col min="15" max="15" width="8.88671875" style="132"/>
    <col min="16" max="16" width="20.33203125" style="132" bestFit="1" customWidth="1"/>
    <col min="17" max="20" width="8.88671875" style="132"/>
    <col min="21" max="21" width="9.44140625" style="132" customWidth="1"/>
    <col min="22" max="22" width="13.6640625" style="132" customWidth="1"/>
    <col min="23" max="16384" width="8.88671875" style="132"/>
  </cols>
  <sheetData>
    <row r="1" spans="1:19" hidden="1" x14ac:dyDescent="0.25"/>
    <row r="2" spans="1:19" x14ac:dyDescent="0.25">
      <c r="J2" s="671" t="s">
        <v>8105</v>
      </c>
      <c r="K2" s="672"/>
      <c r="L2" s="672"/>
      <c r="M2" s="672"/>
      <c r="P2" s="674"/>
      <c r="Q2" s="674"/>
      <c r="R2" s="674"/>
      <c r="S2" s="674"/>
    </row>
    <row r="3" spans="1:19" x14ac:dyDescent="0.25">
      <c r="J3" s="672"/>
      <c r="K3" s="672"/>
      <c r="L3" s="672"/>
      <c r="M3" s="672"/>
      <c r="P3" s="675"/>
      <c r="Q3" s="675"/>
      <c r="R3" s="675"/>
      <c r="S3" s="675"/>
    </row>
    <row r="4" spans="1:19" ht="13.8" thickBot="1" x14ac:dyDescent="0.3">
      <c r="A4" s="565"/>
      <c r="B4" s="565"/>
      <c r="C4" s="565"/>
      <c r="D4" s="565"/>
      <c r="E4" s="565"/>
      <c r="F4" s="565"/>
      <c r="G4" s="565"/>
      <c r="H4" s="565"/>
      <c r="I4" s="565"/>
      <c r="J4" s="673"/>
      <c r="K4" s="673"/>
      <c r="L4" s="673"/>
      <c r="M4" s="673"/>
      <c r="P4" s="676"/>
      <c r="Q4" s="676"/>
      <c r="R4" s="676"/>
      <c r="S4" s="676"/>
    </row>
    <row r="5" spans="1:19" ht="30" customHeight="1" thickTop="1" thickBot="1" x14ac:dyDescent="0.3">
      <c r="A5" s="677" t="str">
        <f>"1353 Travel Report for "&amp;B9&amp;", "&amp;B10&amp;" for the reporting period "&amp;"Oct 18 - March19"</f>
        <v>1353 Travel Report for Health and Human Services, FDA for the reporting period Oct 18 - March19</v>
      </c>
      <c r="B5" s="678"/>
      <c r="C5" s="678"/>
      <c r="D5" s="678"/>
      <c r="E5" s="678"/>
      <c r="F5" s="678"/>
      <c r="G5" s="678"/>
      <c r="H5" s="678"/>
      <c r="I5" s="678"/>
      <c r="J5" s="678"/>
      <c r="K5" s="678"/>
      <c r="L5" s="678"/>
      <c r="M5" s="678"/>
      <c r="N5" s="566"/>
      <c r="O5" s="565"/>
      <c r="Q5" s="567"/>
    </row>
    <row r="6" spans="1:19" ht="13.5" customHeight="1" thickTop="1" x14ac:dyDescent="0.25">
      <c r="A6" s="679" t="s">
        <v>12</v>
      </c>
      <c r="B6" s="681" t="s">
        <v>1</v>
      </c>
      <c r="C6" s="682"/>
      <c r="D6" s="682"/>
      <c r="E6" s="682"/>
      <c r="F6" s="682"/>
      <c r="G6" s="682"/>
      <c r="H6" s="682"/>
      <c r="I6" s="682"/>
      <c r="J6" s="683"/>
      <c r="K6" s="568" t="s">
        <v>2</v>
      </c>
      <c r="L6" s="568" t="s">
        <v>3</v>
      </c>
      <c r="M6" s="568" t="s">
        <v>4</v>
      </c>
      <c r="N6" s="569"/>
      <c r="O6" s="565"/>
    </row>
    <row r="7" spans="1:19" ht="20.25" customHeight="1" thickBot="1" x14ac:dyDescent="0.3">
      <c r="A7" s="679"/>
      <c r="B7" s="684"/>
      <c r="C7" s="685"/>
      <c r="D7" s="685"/>
      <c r="E7" s="685"/>
      <c r="F7" s="685"/>
      <c r="G7" s="685"/>
      <c r="H7" s="685"/>
      <c r="I7" s="685"/>
      <c r="J7" s="686"/>
      <c r="K7" s="570"/>
      <c r="L7" s="571"/>
      <c r="M7" s="109">
        <v>2019</v>
      </c>
      <c r="N7" s="572"/>
      <c r="O7" s="565"/>
    </row>
    <row r="8" spans="1:19" ht="27.75" customHeight="1" thickTop="1" thickBot="1" x14ac:dyDescent="0.3">
      <c r="A8" s="679"/>
      <c r="B8" s="687" t="s">
        <v>5617</v>
      </c>
      <c r="C8" s="688"/>
      <c r="D8" s="688"/>
      <c r="E8" s="688"/>
      <c r="F8" s="688"/>
      <c r="G8" s="689"/>
      <c r="H8" s="689"/>
      <c r="I8" s="689"/>
      <c r="J8" s="689"/>
      <c r="K8" s="689"/>
      <c r="L8" s="688"/>
      <c r="M8" s="688"/>
      <c r="N8" s="690"/>
      <c r="O8" s="565"/>
    </row>
    <row r="9" spans="1:19" ht="18" customHeight="1" thickTop="1" x14ac:dyDescent="0.3">
      <c r="A9" s="679"/>
      <c r="B9" s="691" t="s">
        <v>7</v>
      </c>
      <c r="C9" s="666"/>
      <c r="D9" s="666"/>
      <c r="E9" s="666"/>
      <c r="F9" s="666"/>
      <c r="G9" s="651"/>
      <c r="H9" s="648" t="s">
        <v>5618</v>
      </c>
      <c r="I9" s="651" t="s">
        <v>5583</v>
      </c>
      <c r="J9" s="654" t="s">
        <v>5619</v>
      </c>
      <c r="K9" s="657"/>
      <c r="L9" s="660" t="s">
        <v>5620</v>
      </c>
      <c r="M9" s="661"/>
      <c r="N9" s="573"/>
      <c r="O9" s="574"/>
      <c r="P9" s="565"/>
    </row>
    <row r="10" spans="1:19" ht="15.75" customHeight="1" x14ac:dyDescent="0.25">
      <c r="A10" s="679"/>
      <c r="B10" s="665" t="s">
        <v>8106</v>
      </c>
      <c r="C10" s="666"/>
      <c r="D10" s="666"/>
      <c r="E10" s="666"/>
      <c r="F10" s="667"/>
      <c r="G10" s="652"/>
      <c r="H10" s="649"/>
      <c r="I10" s="652"/>
      <c r="J10" s="655"/>
      <c r="K10" s="658"/>
      <c r="L10" s="662"/>
      <c r="M10" s="661"/>
      <c r="N10" s="573"/>
      <c r="O10" s="574"/>
      <c r="P10" s="565"/>
    </row>
    <row r="11" spans="1:19" ht="13.8" thickBot="1" x14ac:dyDescent="0.3">
      <c r="A11" s="679"/>
      <c r="B11" s="575" t="s">
        <v>11</v>
      </c>
      <c r="C11" s="114" t="s">
        <v>8107</v>
      </c>
      <c r="D11" s="668" t="s">
        <v>8108</v>
      </c>
      <c r="E11" s="669"/>
      <c r="F11" s="670"/>
      <c r="G11" s="653"/>
      <c r="H11" s="650"/>
      <c r="I11" s="653"/>
      <c r="J11" s="656"/>
      <c r="K11" s="659"/>
      <c r="L11" s="663"/>
      <c r="M11" s="664"/>
      <c r="N11" s="576"/>
      <c r="O11" s="574"/>
      <c r="P11" s="565"/>
    </row>
    <row r="12" spans="1:19" ht="13.8" thickTop="1" x14ac:dyDescent="0.25">
      <c r="A12" s="679"/>
      <c r="B12" s="698" t="s">
        <v>5588</v>
      </c>
      <c r="C12" s="698" t="s">
        <v>14</v>
      </c>
      <c r="D12" s="696" t="s">
        <v>5589</v>
      </c>
      <c r="E12" s="717" t="s">
        <v>5590</v>
      </c>
      <c r="F12" s="718"/>
      <c r="G12" s="717" t="s">
        <v>17</v>
      </c>
      <c r="H12" s="721"/>
      <c r="I12" s="718"/>
      <c r="J12" s="698" t="s">
        <v>18</v>
      </c>
      <c r="K12" s="692" t="s">
        <v>19</v>
      </c>
      <c r="L12" s="694" t="s">
        <v>5591</v>
      </c>
      <c r="M12" s="696" t="s">
        <v>21</v>
      </c>
      <c r="N12" s="577"/>
      <c r="O12" s="565"/>
    </row>
    <row r="13" spans="1:19" ht="34.5" customHeight="1" thickBot="1" x14ac:dyDescent="0.3">
      <c r="A13" s="680"/>
      <c r="B13" s="715"/>
      <c r="C13" s="715"/>
      <c r="D13" s="716"/>
      <c r="E13" s="719"/>
      <c r="F13" s="720"/>
      <c r="G13" s="719"/>
      <c r="H13" s="722"/>
      <c r="I13" s="720"/>
      <c r="J13" s="697"/>
      <c r="K13" s="693"/>
      <c r="L13" s="695"/>
      <c r="M13" s="697"/>
      <c r="N13" s="578"/>
      <c r="O13" s="565"/>
    </row>
    <row r="14" spans="1:19" ht="21.6" thickTop="1" thickBot="1" x14ac:dyDescent="0.3">
      <c r="A14" s="699" t="s">
        <v>5592</v>
      </c>
      <c r="B14" s="579" t="s">
        <v>22</v>
      </c>
      <c r="C14" s="579" t="s">
        <v>23</v>
      </c>
      <c r="D14" s="579" t="s">
        <v>5593</v>
      </c>
      <c r="E14" s="702" t="s">
        <v>5594</v>
      </c>
      <c r="F14" s="702"/>
      <c r="G14" s="703" t="s">
        <v>17</v>
      </c>
      <c r="H14" s="704"/>
      <c r="I14" s="580"/>
      <c r="J14" s="581"/>
      <c r="K14" s="581"/>
      <c r="L14" s="581"/>
      <c r="M14" s="581"/>
      <c r="N14" s="582"/>
    </row>
    <row r="15" spans="1:19" ht="21" thickBot="1" x14ac:dyDescent="0.3">
      <c r="A15" s="700"/>
      <c r="B15" s="120" t="s">
        <v>5595</v>
      </c>
      <c r="C15" s="120" t="s">
        <v>5596</v>
      </c>
      <c r="D15" s="121">
        <v>40766</v>
      </c>
      <c r="E15" s="122"/>
      <c r="F15" s="123" t="s">
        <v>5597</v>
      </c>
      <c r="G15" s="705" t="s">
        <v>5598</v>
      </c>
      <c r="H15" s="706"/>
      <c r="I15" s="707"/>
      <c r="J15" s="124" t="s">
        <v>5599</v>
      </c>
      <c r="K15" s="583"/>
      <c r="L15" s="584" t="s">
        <v>32</v>
      </c>
      <c r="M15" s="585">
        <v>280</v>
      </c>
      <c r="N15" s="582"/>
      <c r="O15" s="565"/>
    </row>
    <row r="16" spans="1:19" ht="21" thickBot="1" x14ac:dyDescent="0.3">
      <c r="A16" s="700"/>
      <c r="B16" s="586" t="s">
        <v>34</v>
      </c>
      <c r="C16" s="586" t="s">
        <v>35</v>
      </c>
      <c r="D16" s="586" t="s">
        <v>5600</v>
      </c>
      <c r="E16" s="708" t="s">
        <v>5601</v>
      </c>
      <c r="F16" s="708"/>
      <c r="G16" s="709"/>
      <c r="H16" s="710"/>
      <c r="I16" s="711"/>
      <c r="J16" s="587" t="s">
        <v>5646</v>
      </c>
      <c r="K16" s="584" t="s">
        <v>32</v>
      </c>
      <c r="L16" s="588"/>
      <c r="M16" s="589">
        <v>825</v>
      </c>
      <c r="N16" s="577"/>
    </row>
    <row r="17" spans="1:22" ht="13.8" thickBot="1" x14ac:dyDescent="0.3">
      <c r="A17" s="701"/>
      <c r="B17" s="131" t="s">
        <v>5603</v>
      </c>
      <c r="C17" s="131" t="s">
        <v>5604</v>
      </c>
      <c r="D17" s="121">
        <v>40767</v>
      </c>
      <c r="E17" s="133" t="s">
        <v>5605</v>
      </c>
      <c r="F17" s="123" t="s">
        <v>5606</v>
      </c>
      <c r="G17" s="712"/>
      <c r="H17" s="713"/>
      <c r="I17" s="714"/>
      <c r="J17" s="134" t="s">
        <v>5607</v>
      </c>
      <c r="K17" s="590"/>
      <c r="L17" s="590" t="s">
        <v>32</v>
      </c>
      <c r="M17" s="591">
        <v>120</v>
      </c>
      <c r="N17" s="582"/>
    </row>
    <row r="18" spans="1:22" ht="23.25" customHeight="1" thickTop="1" x14ac:dyDescent="0.25">
      <c r="A18" s="723">
        <f>1</f>
        <v>1</v>
      </c>
      <c r="B18" s="592" t="s">
        <v>22</v>
      </c>
      <c r="C18" s="592" t="s">
        <v>23</v>
      </c>
      <c r="D18" s="592" t="s">
        <v>5593</v>
      </c>
      <c r="E18" s="703" t="s">
        <v>5594</v>
      </c>
      <c r="F18" s="703"/>
      <c r="G18" s="735" t="s">
        <v>17</v>
      </c>
      <c r="H18" s="736"/>
      <c r="I18" s="737"/>
      <c r="J18" s="593" t="s">
        <v>5608</v>
      </c>
      <c r="K18" s="594"/>
      <c r="L18" s="594"/>
      <c r="M18" s="595"/>
      <c r="N18" s="582"/>
      <c r="V18" s="151"/>
    </row>
    <row r="19" spans="1:22" ht="30.6" x14ac:dyDescent="0.25">
      <c r="A19" s="733"/>
      <c r="B19" s="596" t="s">
        <v>8109</v>
      </c>
      <c r="C19" s="596" t="s">
        <v>8110</v>
      </c>
      <c r="D19" s="143">
        <v>43562</v>
      </c>
      <c r="E19" s="596"/>
      <c r="F19" s="597" t="s">
        <v>8111</v>
      </c>
      <c r="G19" s="726" t="s">
        <v>8112</v>
      </c>
      <c r="H19" s="727"/>
      <c r="I19" s="728"/>
      <c r="J19" s="599" t="s">
        <v>5646</v>
      </c>
      <c r="K19" s="77"/>
      <c r="L19" s="77" t="s">
        <v>32</v>
      </c>
      <c r="M19" s="600">
        <v>1024.9100000000001</v>
      </c>
      <c r="N19" s="582"/>
      <c r="V19" s="146"/>
    </row>
    <row r="20" spans="1:22" ht="20.399999999999999" x14ac:dyDescent="0.25">
      <c r="A20" s="733"/>
      <c r="B20" s="601" t="s">
        <v>34</v>
      </c>
      <c r="C20" s="601" t="s">
        <v>35</v>
      </c>
      <c r="D20" s="601" t="s">
        <v>5600</v>
      </c>
      <c r="E20" s="729" t="s">
        <v>5601</v>
      </c>
      <c r="F20" s="729"/>
      <c r="G20" s="730"/>
      <c r="H20" s="731"/>
      <c r="I20" s="732"/>
      <c r="J20" s="602" t="s">
        <v>5599</v>
      </c>
      <c r="K20" s="83"/>
      <c r="L20" s="83" t="s">
        <v>32</v>
      </c>
      <c r="M20" s="603">
        <v>481.52</v>
      </c>
      <c r="N20" s="582"/>
      <c r="V20" s="151"/>
    </row>
    <row r="21" spans="1:22" ht="21" thickBot="1" x14ac:dyDescent="0.3">
      <c r="A21" s="734"/>
      <c r="B21" s="604" t="s">
        <v>8113</v>
      </c>
      <c r="C21" s="299" t="s">
        <v>8114</v>
      </c>
      <c r="D21" s="143">
        <v>43565</v>
      </c>
      <c r="E21" s="605"/>
      <c r="F21" s="606" t="s">
        <v>8115</v>
      </c>
      <c r="G21" s="738"/>
      <c r="H21" s="739"/>
      <c r="I21" s="740"/>
      <c r="J21" s="602" t="s">
        <v>5631</v>
      </c>
      <c r="K21" s="83"/>
      <c r="L21" s="83"/>
      <c r="M21" s="603"/>
      <c r="N21" s="582"/>
      <c r="V21" s="151"/>
    </row>
    <row r="22" spans="1:22" ht="21.6" thickTop="1" thickBot="1" x14ac:dyDescent="0.3">
      <c r="A22" s="723">
        <f>A18+1</f>
        <v>2</v>
      </c>
      <c r="B22" s="592" t="s">
        <v>22</v>
      </c>
      <c r="C22" s="592" t="s">
        <v>23</v>
      </c>
      <c r="D22" s="592" t="s">
        <v>5593</v>
      </c>
      <c r="E22" s="703" t="s">
        <v>5594</v>
      </c>
      <c r="F22" s="703"/>
      <c r="G22" s="703" t="s">
        <v>17</v>
      </c>
      <c r="H22" s="704"/>
      <c r="I22" s="580"/>
      <c r="J22" s="593" t="s">
        <v>5608</v>
      </c>
      <c r="K22" s="594"/>
      <c r="L22" s="594"/>
      <c r="M22" s="595"/>
      <c r="N22" s="582"/>
      <c r="V22" s="151"/>
    </row>
    <row r="23" spans="1:22" ht="69" thickBot="1" x14ac:dyDescent="0.3">
      <c r="A23" s="724"/>
      <c r="B23" s="596" t="s">
        <v>8116</v>
      </c>
      <c r="C23" s="597" t="s">
        <v>8117</v>
      </c>
      <c r="D23" s="143">
        <v>43567</v>
      </c>
      <c r="E23" s="596"/>
      <c r="F23" s="607" t="s">
        <v>8118</v>
      </c>
      <c r="G23" s="726" t="s">
        <v>8119</v>
      </c>
      <c r="H23" s="727"/>
      <c r="I23" s="728"/>
      <c r="J23" s="599" t="s">
        <v>5646</v>
      </c>
      <c r="K23" s="77"/>
      <c r="L23" s="77" t="s">
        <v>32</v>
      </c>
      <c r="M23" s="600">
        <v>913.4</v>
      </c>
      <c r="N23" s="582"/>
      <c r="V23" s="151"/>
    </row>
    <row r="24" spans="1:22" ht="21" thickBot="1" x14ac:dyDescent="0.3">
      <c r="A24" s="724"/>
      <c r="B24" s="601" t="s">
        <v>34</v>
      </c>
      <c r="C24" s="601" t="s">
        <v>35</v>
      </c>
      <c r="D24" s="601" t="s">
        <v>5600</v>
      </c>
      <c r="E24" s="729" t="s">
        <v>5601</v>
      </c>
      <c r="F24" s="729"/>
      <c r="G24" s="730"/>
      <c r="H24" s="731"/>
      <c r="I24" s="732"/>
      <c r="J24" s="602" t="s">
        <v>5599</v>
      </c>
      <c r="K24" s="83"/>
      <c r="L24" s="83" t="s">
        <v>32</v>
      </c>
      <c r="M24" s="603">
        <v>60</v>
      </c>
      <c r="N24" s="582"/>
      <c r="V24" s="151"/>
    </row>
    <row r="25" spans="1:22" ht="21" thickBot="1" x14ac:dyDescent="0.3">
      <c r="A25" s="725"/>
      <c r="B25" s="604" t="s">
        <v>8120</v>
      </c>
      <c r="C25" s="604" t="s">
        <v>8121</v>
      </c>
      <c r="D25" s="608">
        <v>43568</v>
      </c>
      <c r="E25" s="609" t="s">
        <v>5605</v>
      </c>
      <c r="F25" s="606" t="s">
        <v>8122</v>
      </c>
      <c r="G25" s="712"/>
      <c r="H25" s="713"/>
      <c r="I25" s="714"/>
      <c r="J25" s="602" t="s">
        <v>5631</v>
      </c>
      <c r="K25" s="610"/>
      <c r="L25" s="610"/>
      <c r="M25" s="603"/>
      <c r="N25" s="582"/>
      <c r="V25" s="151"/>
    </row>
    <row r="26" spans="1:22" ht="21.6" thickTop="1" thickBot="1" x14ac:dyDescent="0.3">
      <c r="A26" s="723">
        <f>A22+1</f>
        <v>3</v>
      </c>
      <c r="B26" s="592" t="s">
        <v>22</v>
      </c>
      <c r="C26" s="592" t="s">
        <v>23</v>
      </c>
      <c r="D26" s="592" t="s">
        <v>5593</v>
      </c>
      <c r="E26" s="703" t="s">
        <v>5594</v>
      </c>
      <c r="F26" s="703"/>
      <c r="G26" s="703" t="s">
        <v>17</v>
      </c>
      <c r="H26" s="704"/>
      <c r="I26" s="580"/>
      <c r="J26" s="593" t="s">
        <v>5608</v>
      </c>
      <c r="K26" s="594"/>
      <c r="L26" s="594"/>
      <c r="M26" s="595"/>
      <c r="N26" s="582"/>
      <c r="V26" s="151"/>
    </row>
    <row r="27" spans="1:22" ht="85.8" thickBot="1" x14ac:dyDescent="0.3">
      <c r="A27" s="724"/>
      <c r="B27" s="596" t="s">
        <v>8109</v>
      </c>
      <c r="C27" s="597" t="s">
        <v>8123</v>
      </c>
      <c r="D27" s="143">
        <v>43568</v>
      </c>
      <c r="E27" s="596"/>
      <c r="F27" s="597" t="s">
        <v>8124</v>
      </c>
      <c r="G27" s="726" t="s">
        <v>8125</v>
      </c>
      <c r="H27" s="727"/>
      <c r="I27" s="728"/>
      <c r="J27" s="599" t="s">
        <v>5646</v>
      </c>
      <c r="K27" s="77"/>
      <c r="L27" s="77" t="s">
        <v>32</v>
      </c>
      <c r="M27" s="600">
        <v>1900</v>
      </c>
      <c r="N27" s="582"/>
      <c r="V27" s="151"/>
    </row>
    <row r="28" spans="1:22" ht="21" thickBot="1" x14ac:dyDescent="0.3">
      <c r="A28" s="724"/>
      <c r="B28" s="601" t="s">
        <v>34</v>
      </c>
      <c r="C28" s="601" t="s">
        <v>35</v>
      </c>
      <c r="D28" s="601" t="s">
        <v>5600</v>
      </c>
      <c r="E28" s="729" t="s">
        <v>5601</v>
      </c>
      <c r="F28" s="729"/>
      <c r="G28" s="730"/>
      <c r="H28" s="731"/>
      <c r="I28" s="732"/>
      <c r="J28" s="602" t="s">
        <v>5599</v>
      </c>
      <c r="K28" s="83"/>
      <c r="L28" s="83" t="s">
        <v>32</v>
      </c>
      <c r="M28" s="603">
        <v>1200</v>
      </c>
      <c r="N28" s="582"/>
      <c r="V28" s="151"/>
    </row>
    <row r="29" spans="1:22" ht="27" thickBot="1" x14ac:dyDescent="0.3">
      <c r="A29" s="725"/>
      <c r="B29" s="604" t="s">
        <v>8113</v>
      </c>
      <c r="C29" s="597" t="s">
        <v>8125</v>
      </c>
      <c r="D29" s="608">
        <v>43575</v>
      </c>
      <c r="E29" s="609" t="s">
        <v>5605</v>
      </c>
      <c r="F29" s="606" t="s">
        <v>8126</v>
      </c>
      <c r="G29" s="712"/>
      <c r="H29" s="713"/>
      <c r="I29" s="714"/>
      <c r="J29" s="602" t="s">
        <v>5631</v>
      </c>
      <c r="K29" s="610"/>
      <c r="L29" s="610"/>
      <c r="M29" s="603"/>
      <c r="N29" s="582"/>
      <c r="V29" s="151"/>
    </row>
    <row r="30" spans="1:22" ht="21.6" thickTop="1" thickBot="1" x14ac:dyDescent="0.3">
      <c r="A30" s="723">
        <f t="shared" ref="A30" si="0">A26+1</f>
        <v>4</v>
      </c>
      <c r="B30" s="592" t="s">
        <v>22</v>
      </c>
      <c r="C30" s="592" t="s">
        <v>23</v>
      </c>
      <c r="D30" s="592" t="s">
        <v>5593</v>
      </c>
      <c r="E30" s="703" t="s">
        <v>5594</v>
      </c>
      <c r="F30" s="703"/>
      <c r="G30" s="703" t="s">
        <v>17</v>
      </c>
      <c r="H30" s="704"/>
      <c r="I30" s="580"/>
      <c r="J30" s="593" t="s">
        <v>5608</v>
      </c>
      <c r="K30" s="594"/>
      <c r="L30" s="594"/>
      <c r="M30" s="595"/>
      <c r="N30" s="582"/>
      <c r="V30" s="151"/>
    </row>
    <row r="31" spans="1:22" ht="60.6" thickBot="1" x14ac:dyDescent="0.3">
      <c r="A31" s="724"/>
      <c r="B31" s="611" t="s">
        <v>8127</v>
      </c>
      <c r="C31" s="597" t="s">
        <v>8128</v>
      </c>
      <c r="D31" s="143">
        <v>43570</v>
      </c>
      <c r="E31" s="596"/>
      <c r="F31" s="596" t="s">
        <v>8092</v>
      </c>
      <c r="G31" s="726" t="s">
        <v>8129</v>
      </c>
      <c r="H31" s="727"/>
      <c r="I31" s="728"/>
      <c r="J31" s="599" t="s">
        <v>5646</v>
      </c>
      <c r="K31" s="77"/>
      <c r="L31" s="77" t="s">
        <v>32</v>
      </c>
      <c r="M31" s="600">
        <v>494.84</v>
      </c>
      <c r="N31" s="582"/>
      <c r="V31" s="151"/>
    </row>
    <row r="32" spans="1:22" ht="21" thickBot="1" x14ac:dyDescent="0.3">
      <c r="A32" s="724"/>
      <c r="B32" s="601" t="s">
        <v>34</v>
      </c>
      <c r="C32" s="601" t="s">
        <v>35</v>
      </c>
      <c r="D32" s="601" t="s">
        <v>5600</v>
      </c>
      <c r="E32" s="729" t="s">
        <v>5601</v>
      </c>
      <c r="F32" s="729"/>
      <c r="G32" s="730"/>
      <c r="H32" s="731"/>
      <c r="I32" s="732"/>
      <c r="J32" s="602" t="s">
        <v>5599</v>
      </c>
      <c r="K32" s="83"/>
      <c r="L32" s="83" t="s">
        <v>32</v>
      </c>
      <c r="M32" s="603">
        <v>1495</v>
      </c>
      <c r="N32" s="582"/>
      <c r="V32" s="151"/>
    </row>
    <row r="33" spans="1:22" ht="21" thickBot="1" x14ac:dyDescent="0.3">
      <c r="A33" s="725"/>
      <c r="B33" s="612" t="s">
        <v>8130</v>
      </c>
      <c r="C33" s="604" t="s">
        <v>8129</v>
      </c>
      <c r="D33" s="143">
        <v>43573</v>
      </c>
      <c r="E33" s="609" t="s">
        <v>5605</v>
      </c>
      <c r="F33" s="606" t="s">
        <v>8131</v>
      </c>
      <c r="G33" s="712"/>
      <c r="H33" s="713"/>
      <c r="I33" s="714"/>
      <c r="J33" s="602" t="s">
        <v>5631</v>
      </c>
      <c r="K33" s="610"/>
      <c r="L33" s="610"/>
      <c r="M33" s="603"/>
      <c r="N33" s="582"/>
      <c r="V33" s="151"/>
    </row>
    <row r="34" spans="1:22" ht="21.6" thickTop="1" thickBot="1" x14ac:dyDescent="0.3">
      <c r="A34" s="723">
        <f t="shared" ref="A34" si="1">A30+1</f>
        <v>5</v>
      </c>
      <c r="B34" s="592" t="s">
        <v>22</v>
      </c>
      <c r="C34" s="592" t="s">
        <v>23</v>
      </c>
      <c r="D34" s="592" t="s">
        <v>5593</v>
      </c>
      <c r="E34" s="703" t="s">
        <v>5594</v>
      </c>
      <c r="F34" s="703"/>
      <c r="G34" s="703" t="s">
        <v>17</v>
      </c>
      <c r="H34" s="704"/>
      <c r="I34" s="580"/>
      <c r="J34" s="593" t="s">
        <v>5608</v>
      </c>
      <c r="K34" s="594"/>
      <c r="L34" s="594"/>
      <c r="M34" s="595"/>
      <c r="N34" s="582"/>
      <c r="V34" s="151"/>
    </row>
    <row r="35" spans="1:22" ht="27" thickBot="1" x14ac:dyDescent="0.3">
      <c r="A35" s="724"/>
      <c r="B35" s="611" t="s">
        <v>8132</v>
      </c>
      <c r="C35" s="597" t="s">
        <v>8133</v>
      </c>
      <c r="D35" s="143">
        <v>43589</v>
      </c>
      <c r="E35" s="596"/>
      <c r="F35" s="596" t="s">
        <v>8134</v>
      </c>
      <c r="G35" s="726" t="s">
        <v>8135</v>
      </c>
      <c r="H35" s="727"/>
      <c r="I35" s="728"/>
      <c r="J35" s="602" t="s">
        <v>5599</v>
      </c>
      <c r="K35" s="77"/>
      <c r="L35" s="77" t="s">
        <v>32</v>
      </c>
      <c r="M35" s="600">
        <v>966</v>
      </c>
      <c r="N35" s="582"/>
      <c r="V35" s="151"/>
    </row>
    <row r="36" spans="1:22" ht="21" thickBot="1" x14ac:dyDescent="0.3">
      <c r="A36" s="724"/>
      <c r="B36" s="601" t="s">
        <v>34</v>
      </c>
      <c r="C36" s="601" t="s">
        <v>35</v>
      </c>
      <c r="D36" s="601" t="s">
        <v>5600</v>
      </c>
      <c r="E36" s="729" t="s">
        <v>5601</v>
      </c>
      <c r="F36" s="729"/>
      <c r="G36" s="730"/>
      <c r="H36" s="731"/>
      <c r="I36" s="732"/>
      <c r="J36" s="602"/>
      <c r="K36" s="83"/>
      <c r="L36" s="83"/>
      <c r="M36" s="603"/>
      <c r="N36" s="582"/>
      <c r="V36" s="151"/>
    </row>
    <row r="37" spans="1:22" ht="21" thickBot="1" x14ac:dyDescent="0.3">
      <c r="A37" s="725"/>
      <c r="B37" s="612" t="s">
        <v>8136</v>
      </c>
      <c r="C37" s="604" t="s">
        <v>8135</v>
      </c>
      <c r="D37" s="608">
        <v>43592</v>
      </c>
      <c r="E37" s="609" t="s">
        <v>5605</v>
      </c>
      <c r="F37" s="606" t="s">
        <v>8137</v>
      </c>
      <c r="G37" s="712"/>
      <c r="H37" s="713"/>
      <c r="I37" s="714"/>
      <c r="J37" s="602" t="s">
        <v>5631</v>
      </c>
      <c r="K37" s="610"/>
      <c r="L37" s="610"/>
      <c r="M37" s="603"/>
      <c r="N37" s="582"/>
      <c r="V37" s="151"/>
    </row>
    <row r="38" spans="1:22" ht="21.6" thickTop="1" thickBot="1" x14ac:dyDescent="0.3">
      <c r="A38" s="723">
        <f t="shared" ref="A38" si="2">A34+1</f>
        <v>6</v>
      </c>
      <c r="B38" s="592" t="s">
        <v>22</v>
      </c>
      <c r="C38" s="592" t="s">
        <v>23</v>
      </c>
      <c r="D38" s="592" t="s">
        <v>5593</v>
      </c>
      <c r="E38" s="703" t="s">
        <v>5594</v>
      </c>
      <c r="F38" s="703"/>
      <c r="G38" s="703" t="s">
        <v>17</v>
      </c>
      <c r="H38" s="704"/>
      <c r="I38" s="580"/>
      <c r="J38" s="593" t="s">
        <v>5608</v>
      </c>
      <c r="K38" s="594"/>
      <c r="L38" s="594"/>
      <c r="M38" s="595"/>
      <c r="N38" s="582"/>
      <c r="V38" s="151"/>
    </row>
    <row r="39" spans="1:22" ht="262.2" thickBot="1" x14ac:dyDescent="0.3">
      <c r="A39" s="724"/>
      <c r="B39" s="596" t="s">
        <v>8109</v>
      </c>
      <c r="C39" s="597" t="s">
        <v>8138</v>
      </c>
      <c r="D39" s="143">
        <v>43591</v>
      </c>
      <c r="E39" s="596"/>
      <c r="F39" s="597" t="s">
        <v>8139</v>
      </c>
      <c r="G39" s="726" t="s">
        <v>8140</v>
      </c>
      <c r="H39" s="727"/>
      <c r="I39" s="728"/>
      <c r="J39" s="599" t="s">
        <v>5646</v>
      </c>
      <c r="K39" s="77"/>
      <c r="L39" s="77" t="s">
        <v>32</v>
      </c>
      <c r="M39" s="600">
        <v>388</v>
      </c>
      <c r="N39" s="582"/>
      <c r="V39" s="151"/>
    </row>
    <row r="40" spans="1:22" ht="21" thickBot="1" x14ac:dyDescent="0.3">
      <c r="A40" s="724"/>
      <c r="B40" s="601" t="s">
        <v>34</v>
      </c>
      <c r="C40" s="601" t="s">
        <v>35</v>
      </c>
      <c r="D40" s="601" t="s">
        <v>5600</v>
      </c>
      <c r="E40" s="729" t="s">
        <v>5601</v>
      </c>
      <c r="F40" s="729"/>
      <c r="G40" s="730"/>
      <c r="H40" s="731"/>
      <c r="I40" s="732"/>
      <c r="J40" s="602" t="s">
        <v>5599</v>
      </c>
      <c r="K40" s="83"/>
      <c r="L40" s="83" t="s">
        <v>32</v>
      </c>
      <c r="M40" s="603">
        <v>273</v>
      </c>
      <c r="N40" s="582"/>
      <c r="V40" s="151"/>
    </row>
    <row r="41" spans="1:22" ht="27" thickBot="1" x14ac:dyDescent="0.3">
      <c r="A41" s="725"/>
      <c r="B41" s="604" t="s">
        <v>8113</v>
      </c>
      <c r="C41" s="597" t="s">
        <v>8140</v>
      </c>
      <c r="D41" s="608">
        <v>43592</v>
      </c>
      <c r="E41" s="609" t="s">
        <v>5605</v>
      </c>
      <c r="F41" s="606" t="s">
        <v>8141</v>
      </c>
      <c r="G41" s="712"/>
      <c r="H41" s="713"/>
      <c r="I41" s="714"/>
      <c r="J41" s="602" t="s">
        <v>5631</v>
      </c>
      <c r="K41" s="610"/>
      <c r="L41" s="610"/>
      <c r="M41" s="603"/>
      <c r="N41" s="582"/>
      <c r="V41" s="151"/>
    </row>
    <row r="42" spans="1:22" ht="21.6" thickTop="1" thickBot="1" x14ac:dyDescent="0.3">
      <c r="A42" s="723">
        <f t="shared" ref="A42" si="3">A38+1</f>
        <v>7</v>
      </c>
      <c r="B42" s="592" t="s">
        <v>22</v>
      </c>
      <c r="C42" s="592" t="s">
        <v>23</v>
      </c>
      <c r="D42" s="592" t="s">
        <v>5593</v>
      </c>
      <c r="E42" s="703" t="s">
        <v>5594</v>
      </c>
      <c r="F42" s="703"/>
      <c r="G42" s="703" t="s">
        <v>17</v>
      </c>
      <c r="H42" s="704"/>
      <c r="I42" s="580"/>
      <c r="J42" s="593" t="s">
        <v>5608</v>
      </c>
      <c r="K42" s="594"/>
      <c r="L42" s="594"/>
      <c r="M42" s="595"/>
      <c r="N42" s="582"/>
      <c r="V42" s="151"/>
    </row>
    <row r="43" spans="1:22" ht="35.4" thickBot="1" x14ac:dyDescent="0.3">
      <c r="A43" s="724"/>
      <c r="B43" s="611" t="s">
        <v>8142</v>
      </c>
      <c r="C43" s="597" t="s">
        <v>8143</v>
      </c>
      <c r="D43" s="143">
        <v>43591</v>
      </c>
      <c r="E43" s="596"/>
      <c r="F43" s="596" t="s">
        <v>8144</v>
      </c>
      <c r="G43" s="726" t="s">
        <v>8145</v>
      </c>
      <c r="H43" s="727"/>
      <c r="I43" s="728"/>
      <c r="J43" s="599" t="s">
        <v>5646</v>
      </c>
      <c r="K43" s="77"/>
      <c r="L43" s="77" t="s">
        <v>32</v>
      </c>
      <c r="M43" s="600">
        <v>619.6</v>
      </c>
      <c r="N43" s="582"/>
      <c r="V43" s="151"/>
    </row>
    <row r="44" spans="1:22" ht="21" thickBot="1" x14ac:dyDescent="0.3">
      <c r="A44" s="724"/>
      <c r="B44" s="601" t="s">
        <v>34</v>
      </c>
      <c r="C44" s="601" t="s">
        <v>35</v>
      </c>
      <c r="D44" s="601" t="s">
        <v>5600</v>
      </c>
      <c r="E44" s="729" t="s">
        <v>5601</v>
      </c>
      <c r="F44" s="729"/>
      <c r="G44" s="730"/>
      <c r="H44" s="731"/>
      <c r="I44" s="732"/>
      <c r="J44" s="602" t="s">
        <v>5599</v>
      </c>
      <c r="K44" s="83"/>
      <c r="L44" s="83" t="s">
        <v>32</v>
      </c>
      <c r="M44" s="603">
        <v>410</v>
      </c>
      <c r="N44" s="582"/>
      <c r="V44" s="151"/>
    </row>
    <row r="45" spans="1:22" ht="21" thickBot="1" x14ac:dyDescent="0.3">
      <c r="A45" s="725"/>
      <c r="B45" s="612" t="s">
        <v>8146</v>
      </c>
      <c r="C45" s="604" t="s">
        <v>8145</v>
      </c>
      <c r="D45" s="608">
        <v>43593</v>
      </c>
      <c r="E45" s="609" t="s">
        <v>5605</v>
      </c>
      <c r="F45" s="606" t="s">
        <v>8147</v>
      </c>
      <c r="G45" s="712"/>
      <c r="H45" s="713"/>
      <c r="I45" s="714"/>
      <c r="J45" s="602" t="s">
        <v>5631</v>
      </c>
      <c r="K45" s="610"/>
      <c r="L45" s="610"/>
      <c r="M45" s="603"/>
      <c r="N45" s="582"/>
      <c r="V45" s="151"/>
    </row>
    <row r="46" spans="1:22" ht="21.6" thickTop="1" thickBot="1" x14ac:dyDescent="0.3">
      <c r="A46" s="723">
        <f t="shared" ref="A46" si="4">A42+1</f>
        <v>8</v>
      </c>
      <c r="B46" s="592" t="s">
        <v>22</v>
      </c>
      <c r="C46" s="592" t="s">
        <v>23</v>
      </c>
      <c r="D46" s="592" t="s">
        <v>5593</v>
      </c>
      <c r="E46" s="703" t="s">
        <v>5594</v>
      </c>
      <c r="F46" s="703"/>
      <c r="G46" s="703" t="s">
        <v>17</v>
      </c>
      <c r="H46" s="704"/>
      <c r="I46" s="580"/>
      <c r="J46" s="593" t="s">
        <v>5608</v>
      </c>
      <c r="K46" s="594"/>
      <c r="L46" s="594"/>
      <c r="M46" s="595"/>
      <c r="N46" s="582"/>
      <c r="V46" s="151"/>
    </row>
    <row r="47" spans="1:22" ht="178.2" thickBot="1" x14ac:dyDescent="0.3">
      <c r="A47" s="724"/>
      <c r="B47" s="611" t="s">
        <v>8148</v>
      </c>
      <c r="C47" s="597" t="s">
        <v>8149</v>
      </c>
      <c r="D47" s="143">
        <v>43594</v>
      </c>
      <c r="E47" s="596"/>
      <c r="F47" s="597" t="s">
        <v>8150</v>
      </c>
      <c r="G47" s="726" t="s">
        <v>8151</v>
      </c>
      <c r="H47" s="727"/>
      <c r="I47" s="728"/>
      <c r="J47" s="599" t="s">
        <v>5646</v>
      </c>
      <c r="K47" s="77"/>
      <c r="L47" s="77" t="s">
        <v>32</v>
      </c>
      <c r="M47" s="600">
        <v>1933.43</v>
      </c>
      <c r="N47" s="582"/>
      <c r="V47" s="151"/>
    </row>
    <row r="48" spans="1:22" ht="21" thickBot="1" x14ac:dyDescent="0.3">
      <c r="A48" s="724"/>
      <c r="B48" s="601" t="s">
        <v>34</v>
      </c>
      <c r="C48" s="601" t="s">
        <v>35</v>
      </c>
      <c r="D48" s="601" t="s">
        <v>5600</v>
      </c>
      <c r="E48" s="729" t="s">
        <v>5601</v>
      </c>
      <c r="F48" s="729"/>
      <c r="G48" s="730"/>
      <c r="H48" s="731"/>
      <c r="I48" s="732"/>
      <c r="J48" s="602" t="s">
        <v>5599</v>
      </c>
      <c r="K48" s="83"/>
      <c r="L48" s="83" t="s">
        <v>32</v>
      </c>
      <c r="M48" s="603">
        <v>792.48</v>
      </c>
      <c r="N48" s="582"/>
      <c r="V48" s="151"/>
    </row>
    <row r="49" spans="1:22" ht="21" thickBot="1" x14ac:dyDescent="0.3">
      <c r="A49" s="725"/>
      <c r="B49" s="612" t="s">
        <v>2461</v>
      </c>
      <c r="C49" s="604" t="s">
        <v>8151</v>
      </c>
      <c r="D49" s="608">
        <v>43595</v>
      </c>
      <c r="E49" s="609" t="s">
        <v>5605</v>
      </c>
      <c r="F49" s="606" t="s">
        <v>8152</v>
      </c>
      <c r="G49" s="712"/>
      <c r="H49" s="713"/>
      <c r="I49" s="714"/>
      <c r="J49" s="602" t="s">
        <v>8153</v>
      </c>
      <c r="K49" s="610"/>
      <c r="L49" s="83" t="s">
        <v>32</v>
      </c>
      <c r="M49" s="603">
        <v>284</v>
      </c>
      <c r="N49" s="582"/>
      <c r="V49" s="151"/>
    </row>
    <row r="50" spans="1:22" ht="21.6" thickTop="1" thickBot="1" x14ac:dyDescent="0.3">
      <c r="A50" s="723">
        <f t="shared" ref="A50" si="5">A46+1</f>
        <v>9</v>
      </c>
      <c r="B50" s="592" t="s">
        <v>22</v>
      </c>
      <c r="C50" s="592" t="s">
        <v>23</v>
      </c>
      <c r="D50" s="592" t="s">
        <v>5593</v>
      </c>
      <c r="E50" s="703" t="s">
        <v>5594</v>
      </c>
      <c r="F50" s="703"/>
      <c r="G50" s="703" t="s">
        <v>17</v>
      </c>
      <c r="H50" s="704"/>
      <c r="I50" s="580"/>
      <c r="J50" s="593" t="s">
        <v>5608</v>
      </c>
      <c r="K50" s="594"/>
      <c r="L50" s="594"/>
      <c r="M50" s="595"/>
      <c r="N50" s="582"/>
      <c r="V50" s="151"/>
    </row>
    <row r="51" spans="1:22" ht="127.8" thickBot="1" x14ac:dyDescent="0.3">
      <c r="A51" s="724"/>
      <c r="B51" s="611" t="s">
        <v>8154</v>
      </c>
      <c r="C51" s="597" t="s">
        <v>8155</v>
      </c>
      <c r="D51" s="143">
        <v>43594</v>
      </c>
      <c r="E51" s="596"/>
      <c r="F51" s="597" t="s">
        <v>8156</v>
      </c>
      <c r="G51" s="726" t="s">
        <v>8157</v>
      </c>
      <c r="H51" s="727"/>
      <c r="I51" s="728"/>
      <c r="J51" s="599" t="s">
        <v>5646</v>
      </c>
      <c r="K51" s="77"/>
      <c r="L51" s="77" t="s">
        <v>32</v>
      </c>
      <c r="M51" s="600">
        <v>1505.03</v>
      </c>
      <c r="N51" s="582"/>
      <c r="V51" s="151"/>
    </row>
    <row r="52" spans="1:22" ht="21" thickBot="1" x14ac:dyDescent="0.3">
      <c r="A52" s="724"/>
      <c r="B52" s="601" t="s">
        <v>34</v>
      </c>
      <c r="C52" s="601" t="s">
        <v>35</v>
      </c>
      <c r="D52" s="601" t="s">
        <v>5600</v>
      </c>
      <c r="E52" s="729" t="s">
        <v>5601</v>
      </c>
      <c r="F52" s="729"/>
      <c r="G52" s="730"/>
      <c r="H52" s="731"/>
      <c r="I52" s="732"/>
      <c r="J52" s="602" t="s">
        <v>5599</v>
      </c>
      <c r="K52" s="83"/>
      <c r="L52" s="83" t="s">
        <v>32</v>
      </c>
      <c r="M52" s="603">
        <v>1260</v>
      </c>
      <c r="N52" s="582"/>
      <c r="V52" s="151"/>
    </row>
    <row r="53" spans="1:22" ht="21" thickBot="1" x14ac:dyDescent="0.3">
      <c r="A53" s="725"/>
      <c r="B53" s="612" t="s">
        <v>8158</v>
      </c>
      <c r="C53" s="604" t="s">
        <v>8157</v>
      </c>
      <c r="D53" s="608">
        <v>43603</v>
      </c>
      <c r="E53" s="609" t="s">
        <v>5605</v>
      </c>
      <c r="F53" s="606" t="s">
        <v>8159</v>
      </c>
      <c r="G53" s="712"/>
      <c r="H53" s="713"/>
      <c r="I53" s="714"/>
      <c r="J53" s="602" t="s">
        <v>5631</v>
      </c>
      <c r="K53" s="610"/>
      <c r="L53" s="610"/>
      <c r="M53" s="603"/>
      <c r="N53" s="582"/>
      <c r="V53" s="151"/>
    </row>
    <row r="54" spans="1:22" ht="21.6" thickTop="1" thickBot="1" x14ac:dyDescent="0.3">
      <c r="A54" s="723">
        <f t="shared" ref="A54" si="6">A50+1</f>
        <v>10</v>
      </c>
      <c r="B54" s="592" t="s">
        <v>22</v>
      </c>
      <c r="C54" s="592" t="s">
        <v>23</v>
      </c>
      <c r="D54" s="592" t="s">
        <v>5593</v>
      </c>
      <c r="E54" s="703" t="s">
        <v>5594</v>
      </c>
      <c r="F54" s="703"/>
      <c r="G54" s="703" t="s">
        <v>17</v>
      </c>
      <c r="H54" s="704"/>
      <c r="I54" s="580"/>
      <c r="J54" s="593" t="s">
        <v>5608</v>
      </c>
      <c r="K54" s="594"/>
      <c r="L54" s="594"/>
      <c r="M54" s="595"/>
      <c r="N54" s="582"/>
      <c r="V54" s="151"/>
    </row>
    <row r="55" spans="1:22" ht="85.8" thickBot="1" x14ac:dyDescent="0.3">
      <c r="A55" s="724"/>
      <c r="B55" s="611" t="s">
        <v>8160</v>
      </c>
      <c r="C55" s="597" t="s">
        <v>8161</v>
      </c>
      <c r="D55" s="143">
        <v>43598</v>
      </c>
      <c r="E55" s="596"/>
      <c r="F55" s="597" t="s">
        <v>8162</v>
      </c>
      <c r="G55" s="726" t="s">
        <v>8163</v>
      </c>
      <c r="H55" s="727"/>
      <c r="I55" s="728"/>
      <c r="J55" s="599" t="s">
        <v>5646</v>
      </c>
      <c r="K55" s="77"/>
      <c r="L55" s="77" t="s">
        <v>32</v>
      </c>
      <c r="M55" s="600">
        <v>3526.93</v>
      </c>
      <c r="N55" s="582"/>
      <c r="P55" s="613"/>
      <c r="V55" s="151"/>
    </row>
    <row r="56" spans="1:22" ht="21" thickBot="1" x14ac:dyDescent="0.3">
      <c r="A56" s="724"/>
      <c r="B56" s="601" t="s">
        <v>34</v>
      </c>
      <c r="C56" s="601" t="s">
        <v>35</v>
      </c>
      <c r="D56" s="601" t="s">
        <v>5600</v>
      </c>
      <c r="E56" s="729" t="s">
        <v>5601</v>
      </c>
      <c r="F56" s="729"/>
      <c r="G56" s="730"/>
      <c r="H56" s="731"/>
      <c r="I56" s="732"/>
      <c r="J56" s="602" t="s">
        <v>5599</v>
      </c>
      <c r="K56" s="83"/>
      <c r="L56" s="83" t="s">
        <v>32</v>
      </c>
      <c r="M56" s="603">
        <v>805</v>
      </c>
      <c r="N56" s="582"/>
      <c r="V56" s="151"/>
    </row>
    <row r="57" spans="1:22" s="613" customFormat="1" ht="21" thickBot="1" x14ac:dyDescent="0.3">
      <c r="A57" s="725"/>
      <c r="B57" s="604" t="s">
        <v>8164</v>
      </c>
      <c r="C57" s="604" t="s">
        <v>8163</v>
      </c>
      <c r="D57" s="608">
        <v>43600</v>
      </c>
      <c r="E57" s="609" t="s">
        <v>5605</v>
      </c>
      <c r="F57" s="606" t="s">
        <v>8165</v>
      </c>
      <c r="G57" s="712"/>
      <c r="H57" s="713"/>
      <c r="I57" s="714"/>
      <c r="J57" s="602" t="s">
        <v>5631</v>
      </c>
      <c r="K57" s="610"/>
      <c r="L57" s="610"/>
      <c r="M57" s="603"/>
      <c r="N57" s="614"/>
      <c r="P57" s="132"/>
      <c r="Q57" s="132"/>
      <c r="V57" s="151"/>
    </row>
    <row r="58" spans="1:22" ht="21.6" thickTop="1" thickBot="1" x14ac:dyDescent="0.3">
      <c r="A58" s="723">
        <f t="shared" ref="A58" si="7">A54+1</f>
        <v>11</v>
      </c>
      <c r="B58" s="592" t="s">
        <v>22</v>
      </c>
      <c r="C58" s="592" t="s">
        <v>23</v>
      </c>
      <c r="D58" s="592" t="s">
        <v>5593</v>
      </c>
      <c r="E58" s="703" t="s">
        <v>5594</v>
      </c>
      <c r="F58" s="703"/>
      <c r="G58" s="703" t="s">
        <v>17</v>
      </c>
      <c r="H58" s="704"/>
      <c r="I58" s="580"/>
      <c r="J58" s="593" t="s">
        <v>5608</v>
      </c>
      <c r="K58" s="594"/>
      <c r="L58" s="594"/>
      <c r="M58" s="595"/>
      <c r="N58" s="582"/>
      <c r="V58" s="151"/>
    </row>
    <row r="59" spans="1:22" ht="27" thickBot="1" x14ac:dyDescent="0.3">
      <c r="A59" s="724"/>
      <c r="B59" s="611" t="s">
        <v>8166</v>
      </c>
      <c r="C59" s="597" t="s">
        <v>8167</v>
      </c>
      <c r="D59" s="143">
        <v>43599</v>
      </c>
      <c r="E59" s="596"/>
      <c r="F59" s="596" t="s">
        <v>7979</v>
      </c>
      <c r="G59" s="726" t="s">
        <v>8168</v>
      </c>
      <c r="H59" s="727"/>
      <c r="I59" s="728"/>
      <c r="J59" s="599" t="s">
        <v>5646</v>
      </c>
      <c r="K59" s="77"/>
      <c r="L59" s="77" t="s">
        <v>32</v>
      </c>
      <c r="M59" s="600">
        <v>413.19</v>
      </c>
      <c r="N59" s="582"/>
      <c r="V59" s="151"/>
    </row>
    <row r="60" spans="1:22" ht="21" thickBot="1" x14ac:dyDescent="0.3">
      <c r="A60" s="724"/>
      <c r="B60" s="601" t="s">
        <v>34</v>
      </c>
      <c r="C60" s="601" t="s">
        <v>35</v>
      </c>
      <c r="D60" s="601" t="s">
        <v>5600</v>
      </c>
      <c r="E60" s="729" t="s">
        <v>5601</v>
      </c>
      <c r="F60" s="729"/>
      <c r="G60" s="730"/>
      <c r="H60" s="731"/>
      <c r="I60" s="732"/>
      <c r="J60" s="602" t="s">
        <v>5599</v>
      </c>
      <c r="K60" s="83"/>
      <c r="L60" s="83" t="s">
        <v>32</v>
      </c>
      <c r="M60" s="603">
        <v>792</v>
      </c>
      <c r="N60" s="582"/>
      <c r="V60" s="151"/>
    </row>
    <row r="61" spans="1:22" ht="21" thickBot="1" x14ac:dyDescent="0.3">
      <c r="A61" s="725"/>
      <c r="B61" s="604" t="s">
        <v>8120</v>
      </c>
      <c r="C61" s="604" t="s">
        <v>8168</v>
      </c>
      <c r="D61" s="608">
        <v>43600</v>
      </c>
      <c r="E61" s="609" t="s">
        <v>5605</v>
      </c>
      <c r="F61" s="606" t="s">
        <v>8169</v>
      </c>
      <c r="G61" s="712"/>
      <c r="H61" s="713"/>
      <c r="I61" s="714"/>
      <c r="J61" s="602" t="s">
        <v>5631</v>
      </c>
      <c r="K61" s="610"/>
      <c r="L61" s="610"/>
      <c r="M61" s="603"/>
      <c r="N61" s="582"/>
      <c r="V61" s="151"/>
    </row>
    <row r="62" spans="1:22" ht="21.6" thickTop="1" thickBot="1" x14ac:dyDescent="0.3">
      <c r="A62" s="723">
        <f t="shared" ref="A62" si="8">A58+1</f>
        <v>12</v>
      </c>
      <c r="B62" s="592" t="s">
        <v>22</v>
      </c>
      <c r="C62" s="592" t="s">
        <v>23</v>
      </c>
      <c r="D62" s="592" t="s">
        <v>5593</v>
      </c>
      <c r="E62" s="703" t="s">
        <v>5594</v>
      </c>
      <c r="F62" s="703"/>
      <c r="G62" s="703" t="s">
        <v>17</v>
      </c>
      <c r="H62" s="704"/>
      <c r="I62" s="580"/>
      <c r="J62" s="593" t="s">
        <v>5608</v>
      </c>
      <c r="K62" s="594"/>
      <c r="L62" s="594"/>
      <c r="M62" s="595"/>
      <c r="N62" s="582"/>
      <c r="V62" s="151"/>
    </row>
    <row r="63" spans="1:22" ht="94.2" thickBot="1" x14ac:dyDescent="0.3">
      <c r="A63" s="724"/>
      <c r="B63" s="611" t="s">
        <v>8170</v>
      </c>
      <c r="C63" s="597" t="s">
        <v>8171</v>
      </c>
      <c r="D63" s="143">
        <v>43605</v>
      </c>
      <c r="E63" s="596"/>
      <c r="F63" s="596" t="s">
        <v>8172</v>
      </c>
      <c r="G63" s="726" t="s">
        <v>8173</v>
      </c>
      <c r="H63" s="727"/>
      <c r="I63" s="728"/>
      <c r="J63" s="599" t="s">
        <v>5646</v>
      </c>
      <c r="K63" s="77"/>
      <c r="L63" s="77" t="s">
        <v>32</v>
      </c>
      <c r="M63" s="600">
        <v>1512</v>
      </c>
      <c r="N63" s="582"/>
      <c r="V63" s="151"/>
    </row>
    <row r="64" spans="1:22" ht="21" thickBot="1" x14ac:dyDescent="0.3">
      <c r="A64" s="724"/>
      <c r="B64" s="601" t="s">
        <v>34</v>
      </c>
      <c r="C64" s="601" t="s">
        <v>35</v>
      </c>
      <c r="D64" s="601" t="s">
        <v>5600</v>
      </c>
      <c r="E64" s="729" t="s">
        <v>5601</v>
      </c>
      <c r="F64" s="729"/>
      <c r="G64" s="730"/>
      <c r="H64" s="731"/>
      <c r="I64" s="732"/>
      <c r="J64" s="602"/>
      <c r="K64" s="83"/>
      <c r="L64" s="83"/>
      <c r="M64" s="603"/>
      <c r="N64" s="582"/>
      <c r="V64" s="151"/>
    </row>
    <row r="65" spans="1:22" ht="31.2" thickBot="1" x14ac:dyDescent="0.3">
      <c r="A65" s="725"/>
      <c r="B65" s="604" t="s">
        <v>8174</v>
      </c>
      <c r="C65" s="604" t="s">
        <v>8173</v>
      </c>
      <c r="D65" s="615">
        <v>43623</v>
      </c>
      <c r="E65" s="609" t="s">
        <v>5605</v>
      </c>
      <c r="F65" s="606" t="s">
        <v>8175</v>
      </c>
      <c r="G65" s="712"/>
      <c r="H65" s="713"/>
      <c r="I65" s="714"/>
      <c r="J65" s="602" t="s">
        <v>5631</v>
      </c>
      <c r="K65" s="610"/>
      <c r="L65" s="610"/>
      <c r="M65" s="603"/>
      <c r="N65" s="582"/>
      <c r="V65" s="151"/>
    </row>
    <row r="66" spans="1:22" ht="21.6" thickTop="1" thickBot="1" x14ac:dyDescent="0.3">
      <c r="A66" s="723">
        <f t="shared" ref="A66" si="9">A62+1</f>
        <v>13</v>
      </c>
      <c r="B66" s="592" t="s">
        <v>22</v>
      </c>
      <c r="C66" s="592" t="s">
        <v>23</v>
      </c>
      <c r="D66" s="592" t="s">
        <v>5593</v>
      </c>
      <c r="E66" s="703" t="s">
        <v>5594</v>
      </c>
      <c r="F66" s="703"/>
      <c r="G66" s="703" t="s">
        <v>17</v>
      </c>
      <c r="H66" s="704"/>
      <c r="I66" s="580"/>
      <c r="J66" s="593" t="s">
        <v>5608</v>
      </c>
      <c r="K66" s="594"/>
      <c r="L66" s="594"/>
      <c r="M66" s="595"/>
      <c r="N66" s="582"/>
      <c r="V66" s="151"/>
    </row>
    <row r="67" spans="1:22" ht="195" thickBot="1" x14ac:dyDescent="0.3">
      <c r="A67" s="724"/>
      <c r="B67" s="611" t="s">
        <v>8176</v>
      </c>
      <c r="C67" s="597" t="s">
        <v>8177</v>
      </c>
      <c r="D67" s="143">
        <v>43614</v>
      </c>
      <c r="E67" s="596"/>
      <c r="F67" s="596" t="s">
        <v>7990</v>
      </c>
      <c r="G67" s="726" t="s">
        <v>8178</v>
      </c>
      <c r="H67" s="727"/>
      <c r="I67" s="728"/>
      <c r="J67" s="599" t="s">
        <v>5646</v>
      </c>
      <c r="K67" s="77"/>
      <c r="L67" s="77" t="s">
        <v>32</v>
      </c>
      <c r="M67" s="600">
        <v>646.6</v>
      </c>
      <c r="N67" s="582"/>
      <c r="V67" s="151"/>
    </row>
    <row r="68" spans="1:22" ht="21" thickBot="1" x14ac:dyDescent="0.3">
      <c r="A68" s="724"/>
      <c r="B68" s="601" t="s">
        <v>34</v>
      </c>
      <c r="C68" s="601" t="s">
        <v>35</v>
      </c>
      <c r="D68" s="601" t="s">
        <v>5600</v>
      </c>
      <c r="E68" s="729" t="s">
        <v>5601</v>
      </c>
      <c r="F68" s="729"/>
      <c r="G68" s="730"/>
      <c r="H68" s="731"/>
      <c r="I68" s="732"/>
      <c r="J68" s="602" t="s">
        <v>5599</v>
      </c>
      <c r="K68" s="83"/>
      <c r="L68" s="83" t="s">
        <v>32</v>
      </c>
      <c r="M68" s="603">
        <v>528</v>
      </c>
      <c r="N68" s="582"/>
      <c r="V68" s="151"/>
    </row>
    <row r="69" spans="1:22" ht="21" thickBot="1" x14ac:dyDescent="0.3">
      <c r="A69" s="725"/>
      <c r="B69" s="604" t="s">
        <v>8179</v>
      </c>
      <c r="C69" s="604" t="s">
        <v>8178</v>
      </c>
      <c r="D69" s="608">
        <v>43615</v>
      </c>
      <c r="E69" s="609" t="s">
        <v>5605</v>
      </c>
      <c r="F69" s="606" t="s">
        <v>8180</v>
      </c>
      <c r="G69" s="712"/>
      <c r="H69" s="713"/>
      <c r="I69" s="714"/>
      <c r="J69" s="602" t="s">
        <v>5631</v>
      </c>
      <c r="K69" s="610"/>
      <c r="L69" s="610"/>
      <c r="M69" s="603"/>
      <c r="N69" s="582"/>
      <c r="V69" s="151"/>
    </row>
    <row r="70" spans="1:22" ht="21.6" thickTop="1" thickBot="1" x14ac:dyDescent="0.3">
      <c r="A70" s="723">
        <f t="shared" ref="A70" si="10">A66+1</f>
        <v>14</v>
      </c>
      <c r="B70" s="592" t="s">
        <v>22</v>
      </c>
      <c r="C70" s="592" t="s">
        <v>23</v>
      </c>
      <c r="D70" s="592" t="s">
        <v>5593</v>
      </c>
      <c r="E70" s="703" t="s">
        <v>5594</v>
      </c>
      <c r="F70" s="703"/>
      <c r="G70" s="703" t="s">
        <v>17</v>
      </c>
      <c r="H70" s="704"/>
      <c r="I70" s="580"/>
      <c r="J70" s="593" t="s">
        <v>5608</v>
      </c>
      <c r="K70" s="594"/>
      <c r="L70" s="594"/>
      <c r="M70" s="595"/>
      <c r="N70" s="582"/>
      <c r="V70" s="151"/>
    </row>
    <row r="71" spans="1:22" ht="151.80000000000001" thickBot="1" x14ac:dyDescent="0.3">
      <c r="A71" s="724"/>
      <c r="B71" s="611" t="s">
        <v>8181</v>
      </c>
      <c r="C71" s="616" t="s">
        <v>8182</v>
      </c>
      <c r="D71" s="143">
        <v>43619</v>
      </c>
      <c r="E71" s="596"/>
      <c r="F71" s="596" t="s">
        <v>8183</v>
      </c>
      <c r="G71" s="726" t="s">
        <v>8184</v>
      </c>
      <c r="H71" s="727"/>
      <c r="I71" s="728"/>
      <c r="J71" s="599" t="s">
        <v>5646</v>
      </c>
      <c r="K71" s="77"/>
      <c r="L71" s="77" t="s">
        <v>32</v>
      </c>
      <c r="M71" s="600">
        <v>358.6</v>
      </c>
      <c r="N71" s="582"/>
      <c r="V71" s="158"/>
    </row>
    <row r="72" spans="1:22" ht="21" thickBot="1" x14ac:dyDescent="0.3">
      <c r="A72" s="724"/>
      <c r="B72" s="601" t="s">
        <v>34</v>
      </c>
      <c r="C72" s="601" t="s">
        <v>35</v>
      </c>
      <c r="D72" s="601" t="s">
        <v>5600</v>
      </c>
      <c r="E72" s="729" t="s">
        <v>5601</v>
      </c>
      <c r="F72" s="729"/>
      <c r="G72" s="730"/>
      <c r="H72" s="731"/>
      <c r="I72" s="732"/>
      <c r="J72" s="602" t="s">
        <v>5599</v>
      </c>
      <c r="K72" s="83"/>
      <c r="L72" s="83" t="s">
        <v>32</v>
      </c>
      <c r="M72" s="603">
        <v>425</v>
      </c>
      <c r="N72" s="582"/>
      <c r="V72" s="151"/>
    </row>
    <row r="73" spans="1:22" ht="53.4" thickBot="1" x14ac:dyDescent="0.3">
      <c r="A73" s="725"/>
      <c r="B73" s="604" t="s">
        <v>1684</v>
      </c>
      <c r="C73" s="567" t="s">
        <v>8184</v>
      </c>
      <c r="D73" s="608">
        <v>43623</v>
      </c>
      <c r="E73" s="609" t="s">
        <v>5605</v>
      </c>
      <c r="F73" s="606" t="s">
        <v>8185</v>
      </c>
      <c r="G73" s="712"/>
      <c r="H73" s="713"/>
      <c r="I73" s="714"/>
      <c r="J73" s="602" t="s">
        <v>8153</v>
      </c>
      <c r="K73" s="610"/>
      <c r="L73" s="83" t="s">
        <v>32</v>
      </c>
      <c r="M73" s="603">
        <v>120</v>
      </c>
      <c r="N73" s="582"/>
      <c r="V73" s="151"/>
    </row>
    <row r="74" spans="1:22" ht="21.6" thickTop="1" thickBot="1" x14ac:dyDescent="0.3">
      <c r="A74" s="723">
        <f t="shared" ref="A74" si="11">A70+1</f>
        <v>15</v>
      </c>
      <c r="B74" s="592" t="s">
        <v>22</v>
      </c>
      <c r="C74" s="592" t="s">
        <v>23</v>
      </c>
      <c r="D74" s="592" t="s">
        <v>5593</v>
      </c>
      <c r="E74" s="703" t="s">
        <v>5594</v>
      </c>
      <c r="F74" s="703"/>
      <c r="G74" s="703" t="s">
        <v>17</v>
      </c>
      <c r="H74" s="704"/>
      <c r="I74" s="580"/>
      <c r="J74" s="593" t="s">
        <v>5608</v>
      </c>
      <c r="K74" s="594"/>
      <c r="L74" s="594"/>
      <c r="M74" s="595"/>
      <c r="N74" s="582"/>
      <c r="V74" s="151"/>
    </row>
    <row r="75" spans="1:22" ht="195" thickBot="1" x14ac:dyDescent="0.3">
      <c r="A75" s="724"/>
      <c r="B75" s="611" t="s">
        <v>8186</v>
      </c>
      <c r="C75" s="597" t="s">
        <v>8187</v>
      </c>
      <c r="D75" s="143">
        <v>43619</v>
      </c>
      <c r="E75" s="596"/>
      <c r="F75" s="596" t="s">
        <v>8183</v>
      </c>
      <c r="G75" s="726" t="s">
        <v>8184</v>
      </c>
      <c r="H75" s="727"/>
      <c r="I75" s="728"/>
      <c r="J75" s="599" t="s">
        <v>5646</v>
      </c>
      <c r="K75" s="77"/>
      <c r="L75" s="77" t="s">
        <v>32</v>
      </c>
      <c r="M75" s="600">
        <v>377.6</v>
      </c>
      <c r="N75" s="582"/>
      <c r="V75" s="151"/>
    </row>
    <row r="76" spans="1:22" ht="21" thickBot="1" x14ac:dyDescent="0.3">
      <c r="A76" s="724"/>
      <c r="B76" s="601" t="s">
        <v>34</v>
      </c>
      <c r="C76" s="601" t="s">
        <v>35</v>
      </c>
      <c r="D76" s="601" t="s">
        <v>5600</v>
      </c>
      <c r="E76" s="729" t="s">
        <v>5601</v>
      </c>
      <c r="F76" s="729"/>
      <c r="G76" s="730"/>
      <c r="H76" s="731"/>
      <c r="I76" s="732"/>
      <c r="J76" s="602" t="s">
        <v>5599</v>
      </c>
      <c r="K76" s="83"/>
      <c r="L76" s="83" t="s">
        <v>32</v>
      </c>
      <c r="M76" s="603">
        <v>255</v>
      </c>
      <c r="N76" s="582"/>
      <c r="V76" s="151"/>
    </row>
    <row r="77" spans="1:22" ht="53.4" thickBot="1" x14ac:dyDescent="0.3">
      <c r="A77" s="725"/>
      <c r="B77" s="604" t="s">
        <v>8188</v>
      </c>
      <c r="C77" s="567" t="s">
        <v>8184</v>
      </c>
      <c r="D77" s="608">
        <v>43623</v>
      </c>
      <c r="E77" s="609" t="s">
        <v>5605</v>
      </c>
      <c r="F77" s="606" t="s">
        <v>8189</v>
      </c>
      <c r="G77" s="712"/>
      <c r="H77" s="713"/>
      <c r="I77" s="714"/>
      <c r="J77" s="602" t="s">
        <v>8153</v>
      </c>
      <c r="K77" s="610"/>
      <c r="L77" s="83" t="s">
        <v>32</v>
      </c>
      <c r="M77" s="603">
        <v>60</v>
      </c>
      <c r="N77" s="582"/>
      <c r="V77" s="151"/>
    </row>
    <row r="78" spans="1:22" ht="21.6" thickTop="1" thickBot="1" x14ac:dyDescent="0.3">
      <c r="A78" s="723">
        <f t="shared" ref="A78" si="12">A74+1</f>
        <v>16</v>
      </c>
      <c r="B78" s="592" t="s">
        <v>22</v>
      </c>
      <c r="C78" s="592" t="s">
        <v>23</v>
      </c>
      <c r="D78" s="592" t="s">
        <v>5593</v>
      </c>
      <c r="E78" s="703" t="s">
        <v>5594</v>
      </c>
      <c r="F78" s="703"/>
      <c r="G78" s="703" t="s">
        <v>17</v>
      </c>
      <c r="H78" s="704"/>
      <c r="I78" s="580"/>
      <c r="J78" s="593" t="s">
        <v>5608</v>
      </c>
      <c r="K78" s="594"/>
      <c r="L78" s="594"/>
      <c r="M78" s="595"/>
      <c r="N78" s="582"/>
      <c r="V78" s="151"/>
    </row>
    <row r="79" spans="1:22" ht="85.8" thickBot="1" x14ac:dyDescent="0.3">
      <c r="A79" s="724"/>
      <c r="B79" s="611" t="s">
        <v>8190</v>
      </c>
      <c r="C79" s="597" t="s">
        <v>8191</v>
      </c>
      <c r="D79" s="143">
        <v>43622</v>
      </c>
      <c r="E79" s="596"/>
      <c r="F79" s="597" t="s">
        <v>8192</v>
      </c>
      <c r="G79" s="726" t="s">
        <v>8193</v>
      </c>
      <c r="H79" s="727"/>
      <c r="I79" s="728"/>
      <c r="J79" s="599" t="s">
        <v>5646</v>
      </c>
      <c r="K79" s="77"/>
      <c r="L79" s="77" t="s">
        <v>32</v>
      </c>
      <c r="M79" s="600">
        <v>2192</v>
      </c>
      <c r="N79" s="582"/>
      <c r="V79" s="151"/>
    </row>
    <row r="80" spans="1:22" ht="21" thickBot="1" x14ac:dyDescent="0.3">
      <c r="A80" s="724"/>
      <c r="B80" s="601" t="s">
        <v>34</v>
      </c>
      <c r="C80" s="601" t="s">
        <v>35</v>
      </c>
      <c r="D80" s="601" t="s">
        <v>5600</v>
      </c>
      <c r="E80" s="729" t="s">
        <v>5601</v>
      </c>
      <c r="F80" s="729"/>
      <c r="G80" s="730"/>
      <c r="H80" s="731"/>
      <c r="I80" s="732"/>
      <c r="J80" s="602" t="s">
        <v>5599</v>
      </c>
      <c r="K80" s="83"/>
      <c r="L80" s="83" t="s">
        <v>32</v>
      </c>
      <c r="M80" s="603">
        <v>252</v>
      </c>
      <c r="N80" s="582"/>
      <c r="V80" s="151"/>
    </row>
    <row r="81" spans="1:22" ht="21" thickBot="1" x14ac:dyDescent="0.3">
      <c r="A81" s="725"/>
      <c r="B81" s="604" t="s">
        <v>8194</v>
      </c>
      <c r="C81" s="604" t="s">
        <v>8193</v>
      </c>
      <c r="D81" s="608">
        <v>43624</v>
      </c>
      <c r="E81" s="609" t="s">
        <v>5605</v>
      </c>
      <c r="F81" s="606" t="s">
        <v>8195</v>
      </c>
      <c r="G81" s="712"/>
      <c r="H81" s="713"/>
      <c r="I81" s="714"/>
      <c r="J81" s="602" t="s">
        <v>8153</v>
      </c>
      <c r="K81" s="610"/>
      <c r="L81" s="83" t="s">
        <v>32</v>
      </c>
      <c r="M81" s="603">
        <v>589.5</v>
      </c>
      <c r="N81" s="582"/>
      <c r="V81" s="151"/>
    </row>
    <row r="82" spans="1:22" ht="21.6" thickTop="1" thickBot="1" x14ac:dyDescent="0.3">
      <c r="A82" s="723">
        <f t="shared" ref="A82" si="13">A78+1</f>
        <v>17</v>
      </c>
      <c r="B82" s="592" t="s">
        <v>22</v>
      </c>
      <c r="C82" s="592" t="s">
        <v>23</v>
      </c>
      <c r="D82" s="592" t="s">
        <v>5593</v>
      </c>
      <c r="E82" s="703" t="s">
        <v>5594</v>
      </c>
      <c r="F82" s="703"/>
      <c r="G82" s="703" t="s">
        <v>17</v>
      </c>
      <c r="H82" s="704"/>
      <c r="I82" s="580"/>
      <c r="J82" s="593" t="s">
        <v>5608</v>
      </c>
      <c r="K82" s="594"/>
      <c r="L82" s="594"/>
      <c r="M82" s="595"/>
      <c r="N82" s="582"/>
      <c r="V82" s="151"/>
    </row>
    <row r="83" spans="1:22" ht="31.2" thickBot="1" x14ac:dyDescent="0.3">
      <c r="A83" s="724"/>
      <c r="B83" s="611" t="s">
        <v>8196</v>
      </c>
      <c r="C83" s="596" t="s">
        <v>8197</v>
      </c>
      <c r="D83" s="143">
        <v>43641</v>
      </c>
      <c r="E83" s="596"/>
      <c r="F83" s="597" t="s">
        <v>8150</v>
      </c>
      <c r="G83" s="726" t="s">
        <v>8198</v>
      </c>
      <c r="H83" s="727"/>
      <c r="I83" s="728"/>
      <c r="J83" s="599" t="s">
        <v>5646</v>
      </c>
      <c r="K83" s="77"/>
      <c r="L83" s="77" t="s">
        <v>32</v>
      </c>
      <c r="M83" s="600">
        <v>1723</v>
      </c>
      <c r="N83" s="582"/>
      <c r="V83" s="151"/>
    </row>
    <row r="84" spans="1:22" ht="21" thickBot="1" x14ac:dyDescent="0.3">
      <c r="A84" s="724"/>
      <c r="B84" s="601" t="s">
        <v>34</v>
      </c>
      <c r="C84" s="601" t="s">
        <v>35</v>
      </c>
      <c r="D84" s="601" t="s">
        <v>5600</v>
      </c>
      <c r="E84" s="729" t="s">
        <v>5601</v>
      </c>
      <c r="F84" s="729"/>
      <c r="G84" s="730"/>
      <c r="H84" s="731"/>
      <c r="I84" s="732"/>
      <c r="J84" s="602" t="s">
        <v>5599</v>
      </c>
      <c r="K84" s="83"/>
      <c r="L84" s="83" t="s">
        <v>32</v>
      </c>
      <c r="M84" s="603">
        <v>920</v>
      </c>
      <c r="N84" s="582"/>
      <c r="V84" s="151"/>
    </row>
    <row r="85" spans="1:22" ht="21" thickBot="1" x14ac:dyDescent="0.3">
      <c r="A85" s="725"/>
      <c r="B85" s="604" t="s">
        <v>3571</v>
      </c>
      <c r="C85" s="604" t="s">
        <v>8198</v>
      </c>
      <c r="D85" s="608">
        <v>43644</v>
      </c>
      <c r="E85" s="609" t="s">
        <v>5605</v>
      </c>
      <c r="F85" s="606" t="s">
        <v>8199</v>
      </c>
      <c r="G85" s="712"/>
      <c r="H85" s="713"/>
      <c r="I85" s="714"/>
      <c r="J85" s="602" t="s">
        <v>5631</v>
      </c>
      <c r="K85" s="610"/>
      <c r="L85" s="610"/>
      <c r="M85" s="603"/>
      <c r="N85" s="582"/>
      <c r="V85" s="151"/>
    </row>
    <row r="86" spans="1:22" ht="21.6" thickTop="1" thickBot="1" x14ac:dyDescent="0.3">
      <c r="A86" s="723">
        <f t="shared" ref="A86" si="14">A82+1</f>
        <v>18</v>
      </c>
      <c r="B86" s="592" t="s">
        <v>22</v>
      </c>
      <c r="C86" s="592" t="s">
        <v>23</v>
      </c>
      <c r="D86" s="592" t="s">
        <v>5593</v>
      </c>
      <c r="E86" s="703" t="s">
        <v>5594</v>
      </c>
      <c r="F86" s="703"/>
      <c r="G86" s="703" t="s">
        <v>17</v>
      </c>
      <c r="H86" s="704"/>
      <c r="I86" s="580"/>
      <c r="J86" s="593" t="s">
        <v>5608</v>
      </c>
      <c r="K86" s="594"/>
      <c r="L86" s="594"/>
      <c r="M86" s="595"/>
      <c r="N86" s="582"/>
      <c r="V86" s="151"/>
    </row>
    <row r="87" spans="1:22" ht="169.8" thickBot="1" x14ac:dyDescent="0.3">
      <c r="A87" s="724"/>
      <c r="B87" s="611" t="s">
        <v>8200</v>
      </c>
      <c r="C87" s="597" t="s">
        <v>8201</v>
      </c>
      <c r="D87" s="143">
        <v>43641</v>
      </c>
      <c r="E87" s="596"/>
      <c r="F87" s="607" t="s">
        <v>8202</v>
      </c>
      <c r="G87" s="726" t="s">
        <v>8203</v>
      </c>
      <c r="H87" s="727"/>
      <c r="I87" s="728"/>
      <c r="J87" s="599" t="s">
        <v>5646</v>
      </c>
      <c r="K87" s="77"/>
      <c r="L87" s="77" t="s">
        <v>32</v>
      </c>
      <c r="M87" s="600">
        <v>1926.72</v>
      </c>
      <c r="N87" s="582"/>
      <c r="V87" s="151"/>
    </row>
    <row r="88" spans="1:22" ht="21" thickBot="1" x14ac:dyDescent="0.3">
      <c r="A88" s="724"/>
      <c r="B88" s="601" t="s">
        <v>34</v>
      </c>
      <c r="C88" s="601" t="s">
        <v>35</v>
      </c>
      <c r="D88" s="601" t="s">
        <v>5600</v>
      </c>
      <c r="E88" s="729" t="s">
        <v>5601</v>
      </c>
      <c r="F88" s="729"/>
      <c r="G88" s="730"/>
      <c r="H88" s="731"/>
      <c r="I88" s="732"/>
      <c r="J88" s="602" t="s">
        <v>5599</v>
      </c>
      <c r="K88" s="83"/>
      <c r="L88" s="83" t="s">
        <v>32</v>
      </c>
      <c r="M88" s="603">
        <v>598.55999999999995</v>
      </c>
      <c r="N88" s="582"/>
      <c r="V88" s="151"/>
    </row>
    <row r="89" spans="1:22" ht="21" thickBot="1" x14ac:dyDescent="0.3">
      <c r="A89" s="725"/>
      <c r="B89" s="604" t="s">
        <v>8204</v>
      </c>
      <c r="C89" s="604" t="s">
        <v>8203</v>
      </c>
      <c r="D89" s="608">
        <v>43643</v>
      </c>
      <c r="E89" s="609" t="s">
        <v>5605</v>
      </c>
      <c r="F89" s="606" t="s">
        <v>8205</v>
      </c>
      <c r="G89" s="712"/>
      <c r="H89" s="713"/>
      <c r="I89" s="714"/>
      <c r="J89" s="602" t="s">
        <v>8206</v>
      </c>
      <c r="K89" s="610"/>
      <c r="L89" s="83" t="s">
        <v>32</v>
      </c>
      <c r="M89" s="603" t="s">
        <v>8207</v>
      </c>
      <c r="N89" s="582"/>
      <c r="V89" s="151"/>
    </row>
    <row r="90" spans="1:22" ht="21.6" thickTop="1" thickBot="1" x14ac:dyDescent="0.3">
      <c r="A90" s="723">
        <f t="shared" ref="A90" si="15">A86+1</f>
        <v>19</v>
      </c>
      <c r="B90" s="592" t="s">
        <v>22</v>
      </c>
      <c r="C90" s="592" t="s">
        <v>23</v>
      </c>
      <c r="D90" s="592" t="s">
        <v>5593</v>
      </c>
      <c r="E90" s="703" t="s">
        <v>5594</v>
      </c>
      <c r="F90" s="703"/>
      <c r="G90" s="703" t="s">
        <v>17</v>
      </c>
      <c r="H90" s="704"/>
      <c r="I90" s="580"/>
      <c r="J90" s="593" t="s">
        <v>5608</v>
      </c>
      <c r="K90" s="594"/>
      <c r="L90" s="594"/>
      <c r="M90" s="595"/>
      <c r="N90" s="582"/>
      <c r="V90" s="151"/>
    </row>
    <row r="91" spans="1:22" ht="203.4" thickBot="1" x14ac:dyDescent="0.3">
      <c r="A91" s="724"/>
      <c r="B91" s="611" t="s">
        <v>8186</v>
      </c>
      <c r="C91" s="597" t="s">
        <v>8208</v>
      </c>
      <c r="D91" s="143">
        <v>43642</v>
      </c>
      <c r="E91" s="596"/>
      <c r="F91" s="596" t="s">
        <v>8209</v>
      </c>
      <c r="G91" s="726" t="s">
        <v>8210</v>
      </c>
      <c r="H91" s="727"/>
      <c r="I91" s="728"/>
      <c r="J91" s="599" t="s">
        <v>5646</v>
      </c>
      <c r="K91" s="77"/>
      <c r="L91" s="77" t="s">
        <v>32</v>
      </c>
      <c r="M91" s="600">
        <v>573.6</v>
      </c>
      <c r="N91" s="582"/>
      <c r="V91" s="151"/>
    </row>
    <row r="92" spans="1:22" ht="21" thickBot="1" x14ac:dyDescent="0.3">
      <c r="A92" s="724"/>
      <c r="B92" s="601" t="s">
        <v>34</v>
      </c>
      <c r="C92" s="601" t="s">
        <v>35</v>
      </c>
      <c r="D92" s="601" t="s">
        <v>5600</v>
      </c>
      <c r="E92" s="729" t="s">
        <v>5601</v>
      </c>
      <c r="F92" s="729"/>
      <c r="G92" s="730"/>
      <c r="H92" s="731"/>
      <c r="I92" s="732"/>
      <c r="J92" s="602" t="s">
        <v>5599</v>
      </c>
      <c r="K92" s="83"/>
      <c r="L92" s="83" t="s">
        <v>32</v>
      </c>
      <c r="M92" s="603">
        <v>239</v>
      </c>
      <c r="N92" s="582"/>
      <c r="V92" s="151"/>
    </row>
    <row r="93" spans="1:22" ht="21" thickBot="1" x14ac:dyDescent="0.3">
      <c r="A93" s="725"/>
      <c r="B93" s="604" t="s">
        <v>8188</v>
      </c>
      <c r="C93" s="604" t="s">
        <v>8210</v>
      </c>
      <c r="D93" s="608">
        <v>43644</v>
      </c>
      <c r="E93" s="609" t="s">
        <v>5605</v>
      </c>
      <c r="F93" s="606" t="s">
        <v>8211</v>
      </c>
      <c r="G93" s="712"/>
      <c r="H93" s="713"/>
      <c r="I93" s="714"/>
      <c r="J93" s="602" t="s">
        <v>8212</v>
      </c>
      <c r="K93" s="610"/>
      <c r="L93" s="83" t="s">
        <v>32</v>
      </c>
      <c r="M93" s="603" t="s">
        <v>8213</v>
      </c>
      <c r="N93" s="582"/>
      <c r="V93" s="151"/>
    </row>
    <row r="94" spans="1:22" ht="21.6" thickTop="1" thickBot="1" x14ac:dyDescent="0.3">
      <c r="A94" s="723">
        <f t="shared" ref="A94" si="16">A90+1</f>
        <v>20</v>
      </c>
      <c r="B94" s="592" t="s">
        <v>22</v>
      </c>
      <c r="C94" s="592" t="s">
        <v>23</v>
      </c>
      <c r="D94" s="592" t="s">
        <v>5593</v>
      </c>
      <c r="E94" s="703" t="s">
        <v>5594</v>
      </c>
      <c r="F94" s="703"/>
      <c r="G94" s="703" t="s">
        <v>17</v>
      </c>
      <c r="H94" s="704"/>
      <c r="I94" s="580"/>
      <c r="J94" s="593" t="s">
        <v>5608</v>
      </c>
      <c r="K94" s="594"/>
      <c r="L94" s="594"/>
      <c r="M94" s="595"/>
      <c r="N94" s="582"/>
      <c r="V94" s="151"/>
    </row>
    <row r="95" spans="1:22" ht="72" thickBot="1" x14ac:dyDescent="0.3">
      <c r="A95" s="724"/>
      <c r="B95" s="611" t="s">
        <v>8214</v>
      </c>
      <c r="C95" s="596" t="s">
        <v>8215</v>
      </c>
      <c r="D95" s="143">
        <v>43648</v>
      </c>
      <c r="E95" s="596"/>
      <c r="F95" s="607" t="s">
        <v>8216</v>
      </c>
      <c r="G95" s="726" t="s">
        <v>8217</v>
      </c>
      <c r="H95" s="727"/>
      <c r="I95" s="728"/>
      <c r="J95" s="599" t="s">
        <v>5646</v>
      </c>
      <c r="K95" s="77"/>
      <c r="L95" s="77" t="s">
        <v>32</v>
      </c>
      <c r="M95" s="600">
        <v>2000</v>
      </c>
      <c r="N95" s="582"/>
      <c r="V95" s="151"/>
    </row>
    <row r="96" spans="1:22" ht="21" thickBot="1" x14ac:dyDescent="0.3">
      <c r="A96" s="724"/>
      <c r="B96" s="601" t="s">
        <v>34</v>
      </c>
      <c r="C96" s="601" t="s">
        <v>35</v>
      </c>
      <c r="D96" s="601" t="s">
        <v>5600</v>
      </c>
      <c r="E96" s="729" t="s">
        <v>5601</v>
      </c>
      <c r="F96" s="729"/>
      <c r="G96" s="730"/>
      <c r="H96" s="731"/>
      <c r="I96" s="732"/>
      <c r="J96" s="602" t="s">
        <v>5599</v>
      </c>
      <c r="K96" s="83"/>
      <c r="L96" s="83" t="s">
        <v>32</v>
      </c>
      <c r="M96" s="603">
        <v>348</v>
      </c>
      <c r="N96" s="582"/>
      <c r="V96" s="151"/>
    </row>
    <row r="97" spans="1:22" ht="31.2" thickBot="1" x14ac:dyDescent="0.3">
      <c r="A97" s="725"/>
      <c r="B97" s="604" t="s">
        <v>8218</v>
      </c>
      <c r="C97" s="604" t="s">
        <v>8217</v>
      </c>
      <c r="D97" s="608">
        <v>43648</v>
      </c>
      <c r="E97" s="609" t="s">
        <v>5605</v>
      </c>
      <c r="F97" s="606" t="s">
        <v>8219</v>
      </c>
      <c r="G97" s="712"/>
      <c r="H97" s="713"/>
      <c r="I97" s="714"/>
      <c r="J97" s="602" t="s">
        <v>8206</v>
      </c>
      <c r="K97" s="610"/>
      <c r="L97" s="83" t="s">
        <v>32</v>
      </c>
      <c r="M97" s="603" t="s">
        <v>8220</v>
      </c>
      <c r="N97" s="582"/>
      <c r="V97" s="151"/>
    </row>
    <row r="98" spans="1:22" ht="21.6" thickTop="1" thickBot="1" x14ac:dyDescent="0.3">
      <c r="A98" s="723">
        <f t="shared" ref="A98" si="17">A94+1</f>
        <v>21</v>
      </c>
      <c r="B98" s="592" t="s">
        <v>22</v>
      </c>
      <c r="C98" s="592" t="s">
        <v>23</v>
      </c>
      <c r="D98" s="592" t="s">
        <v>5593</v>
      </c>
      <c r="E98" s="703" t="s">
        <v>5594</v>
      </c>
      <c r="F98" s="703"/>
      <c r="G98" s="703" t="s">
        <v>17</v>
      </c>
      <c r="H98" s="704"/>
      <c r="I98" s="580"/>
      <c r="J98" s="593" t="s">
        <v>5608</v>
      </c>
      <c r="K98" s="594"/>
      <c r="L98" s="594"/>
      <c r="M98" s="595"/>
      <c r="N98" s="582"/>
      <c r="V98" s="151"/>
    </row>
    <row r="99" spans="1:22" ht="31.2" thickBot="1" x14ac:dyDescent="0.3">
      <c r="A99" s="724"/>
      <c r="B99" s="611" t="s">
        <v>8221</v>
      </c>
      <c r="C99" s="596" t="s">
        <v>8222</v>
      </c>
      <c r="D99" s="143">
        <v>43654</v>
      </c>
      <c r="E99" s="596"/>
      <c r="F99" s="607" t="s">
        <v>8223</v>
      </c>
      <c r="G99" s="726" t="s">
        <v>8224</v>
      </c>
      <c r="H99" s="727"/>
      <c r="I99" s="728"/>
      <c r="J99" s="599" t="s">
        <v>5646</v>
      </c>
      <c r="K99" s="77"/>
      <c r="L99" s="77" t="s">
        <v>32</v>
      </c>
      <c r="M99" s="600">
        <v>469</v>
      </c>
      <c r="N99" s="582"/>
      <c r="V99" s="151"/>
    </row>
    <row r="100" spans="1:22" ht="21" thickBot="1" x14ac:dyDescent="0.3">
      <c r="A100" s="724"/>
      <c r="B100" s="601" t="s">
        <v>34</v>
      </c>
      <c r="C100" s="601" t="s">
        <v>35</v>
      </c>
      <c r="D100" s="601" t="s">
        <v>5600</v>
      </c>
      <c r="E100" s="729" t="s">
        <v>5601</v>
      </c>
      <c r="F100" s="729"/>
      <c r="G100" s="730"/>
      <c r="H100" s="731"/>
      <c r="I100" s="732"/>
      <c r="J100" s="602" t="s">
        <v>5599</v>
      </c>
      <c r="K100" s="83"/>
      <c r="L100" s="83" t="s">
        <v>32</v>
      </c>
      <c r="M100" s="603">
        <v>615.17999999999995</v>
      </c>
      <c r="N100" s="582"/>
      <c r="V100" s="151"/>
    </row>
    <row r="101" spans="1:22" ht="21" thickBot="1" x14ac:dyDescent="0.3">
      <c r="A101" s="725"/>
      <c r="B101" s="604" t="s">
        <v>8225</v>
      </c>
      <c r="C101" s="604" t="s">
        <v>8224</v>
      </c>
      <c r="D101" s="608">
        <v>43656</v>
      </c>
      <c r="E101" s="609" t="s">
        <v>5605</v>
      </c>
      <c r="F101" s="606" t="s">
        <v>8226</v>
      </c>
      <c r="G101" s="712"/>
      <c r="H101" s="713"/>
      <c r="I101" s="714"/>
      <c r="J101" s="602" t="s">
        <v>5631</v>
      </c>
      <c r="K101" s="610"/>
      <c r="L101" s="610"/>
      <c r="M101" s="603"/>
      <c r="N101" s="582"/>
      <c r="V101" s="151"/>
    </row>
    <row r="102" spans="1:22" ht="21.6" thickTop="1" thickBot="1" x14ac:dyDescent="0.3">
      <c r="A102" s="723">
        <f t="shared" ref="A102" si="18">A98+1</f>
        <v>22</v>
      </c>
      <c r="B102" s="592" t="s">
        <v>22</v>
      </c>
      <c r="C102" s="592" t="s">
        <v>23</v>
      </c>
      <c r="D102" s="592" t="s">
        <v>5593</v>
      </c>
      <c r="E102" s="703" t="s">
        <v>5594</v>
      </c>
      <c r="F102" s="703"/>
      <c r="G102" s="703" t="s">
        <v>17</v>
      </c>
      <c r="H102" s="704"/>
      <c r="I102" s="580"/>
      <c r="J102" s="593" t="s">
        <v>5608</v>
      </c>
      <c r="K102" s="594"/>
      <c r="L102" s="594"/>
      <c r="M102" s="595"/>
      <c r="N102" s="582"/>
      <c r="V102" s="151"/>
    </row>
    <row r="103" spans="1:22" ht="329.4" thickBot="1" x14ac:dyDescent="0.3">
      <c r="A103" s="724"/>
      <c r="B103" s="611" t="s">
        <v>8227</v>
      </c>
      <c r="C103" s="597" t="s">
        <v>8228</v>
      </c>
      <c r="D103" s="143">
        <v>43668</v>
      </c>
      <c r="E103" s="596"/>
      <c r="F103" s="596" t="s">
        <v>8229</v>
      </c>
      <c r="G103" s="726" t="s">
        <v>8230</v>
      </c>
      <c r="H103" s="727"/>
      <c r="I103" s="728"/>
      <c r="J103" s="599" t="s">
        <v>5646</v>
      </c>
      <c r="K103" s="77"/>
      <c r="L103" s="77" t="s">
        <v>32</v>
      </c>
      <c r="M103" s="600">
        <v>706.3</v>
      </c>
      <c r="N103" s="582"/>
      <c r="V103" s="151"/>
    </row>
    <row r="104" spans="1:22" ht="21" thickBot="1" x14ac:dyDescent="0.3">
      <c r="A104" s="724"/>
      <c r="B104" s="601" t="s">
        <v>34</v>
      </c>
      <c r="C104" s="601" t="s">
        <v>35</v>
      </c>
      <c r="D104" s="601" t="s">
        <v>5600</v>
      </c>
      <c r="E104" s="729" t="s">
        <v>5601</v>
      </c>
      <c r="F104" s="729"/>
      <c r="G104" s="730"/>
      <c r="H104" s="731"/>
      <c r="I104" s="732"/>
      <c r="J104" s="602" t="s">
        <v>5599</v>
      </c>
      <c r="K104" s="83"/>
      <c r="L104" s="83" t="s">
        <v>32</v>
      </c>
      <c r="M104" s="603">
        <v>266</v>
      </c>
      <c r="N104" s="582"/>
      <c r="V104" s="151"/>
    </row>
    <row r="105" spans="1:22" ht="21" thickBot="1" x14ac:dyDescent="0.3">
      <c r="A105" s="725"/>
      <c r="B105" s="604" t="s">
        <v>8231</v>
      </c>
      <c r="C105" s="604" t="s">
        <v>8230</v>
      </c>
      <c r="D105" s="608">
        <v>43670</v>
      </c>
      <c r="E105" s="609" t="s">
        <v>5605</v>
      </c>
      <c r="F105" s="606" t="s">
        <v>8232</v>
      </c>
      <c r="G105" s="712"/>
      <c r="H105" s="713"/>
      <c r="I105" s="714"/>
      <c r="J105" s="602" t="s">
        <v>5631</v>
      </c>
      <c r="K105" s="610"/>
      <c r="L105" s="610"/>
      <c r="M105" s="603"/>
      <c r="N105" s="582"/>
      <c r="V105" s="151"/>
    </row>
    <row r="106" spans="1:22" ht="21.6" thickTop="1" thickBot="1" x14ac:dyDescent="0.3">
      <c r="A106" s="723">
        <f t="shared" ref="A106" si="19">A102+1</f>
        <v>23</v>
      </c>
      <c r="B106" s="592" t="s">
        <v>22</v>
      </c>
      <c r="C106" s="592" t="s">
        <v>23</v>
      </c>
      <c r="D106" s="592" t="s">
        <v>5593</v>
      </c>
      <c r="E106" s="703" t="s">
        <v>5594</v>
      </c>
      <c r="F106" s="703"/>
      <c r="G106" s="703" t="s">
        <v>17</v>
      </c>
      <c r="H106" s="704"/>
      <c r="I106" s="580"/>
      <c r="J106" s="593" t="s">
        <v>5608</v>
      </c>
      <c r="K106" s="594"/>
      <c r="L106" s="594"/>
      <c r="M106" s="595"/>
      <c r="N106" s="582"/>
      <c r="V106" s="151"/>
    </row>
    <row r="107" spans="1:22" ht="77.400000000000006" thickBot="1" x14ac:dyDescent="0.3">
      <c r="A107" s="724"/>
      <c r="B107" s="611" t="s">
        <v>8233</v>
      </c>
      <c r="C107" s="597" t="s">
        <v>8234</v>
      </c>
      <c r="D107" s="143">
        <v>43715</v>
      </c>
      <c r="E107" s="596"/>
      <c r="F107" s="607" t="s">
        <v>8235</v>
      </c>
      <c r="G107" s="726" t="s">
        <v>8236</v>
      </c>
      <c r="H107" s="727"/>
      <c r="I107" s="728"/>
      <c r="J107" s="599" t="s">
        <v>5646</v>
      </c>
      <c r="K107" s="77"/>
      <c r="L107" s="77" t="s">
        <v>32</v>
      </c>
      <c r="M107" s="600">
        <v>600</v>
      </c>
      <c r="N107" s="582"/>
      <c r="V107" s="151"/>
    </row>
    <row r="108" spans="1:22" ht="21" thickBot="1" x14ac:dyDescent="0.3">
      <c r="A108" s="724"/>
      <c r="B108" s="601" t="s">
        <v>34</v>
      </c>
      <c r="C108" s="601" t="s">
        <v>35</v>
      </c>
      <c r="D108" s="601" t="s">
        <v>5600</v>
      </c>
      <c r="E108" s="729" t="s">
        <v>5601</v>
      </c>
      <c r="F108" s="729"/>
      <c r="G108" s="730"/>
      <c r="H108" s="731"/>
      <c r="I108" s="732"/>
      <c r="J108" s="602" t="s">
        <v>5599</v>
      </c>
      <c r="K108" s="83"/>
      <c r="L108" s="83" t="s">
        <v>32</v>
      </c>
      <c r="M108" s="603">
        <v>2392</v>
      </c>
      <c r="N108" s="582"/>
      <c r="V108" s="151"/>
    </row>
    <row r="109" spans="1:22" ht="21" thickBot="1" x14ac:dyDescent="0.3">
      <c r="A109" s="725"/>
      <c r="B109" s="604" t="s">
        <v>8237</v>
      </c>
      <c r="C109" s="604" t="s">
        <v>8236</v>
      </c>
      <c r="D109" s="608">
        <v>43723</v>
      </c>
      <c r="E109" s="609" t="s">
        <v>5605</v>
      </c>
      <c r="F109" s="606" t="s">
        <v>8238</v>
      </c>
      <c r="G109" s="712"/>
      <c r="H109" s="713"/>
      <c r="I109" s="714"/>
      <c r="J109" s="602" t="s">
        <v>8206</v>
      </c>
      <c r="K109" s="610"/>
      <c r="L109" s="83" t="s">
        <v>32</v>
      </c>
      <c r="M109" s="603" t="s">
        <v>8239</v>
      </c>
      <c r="N109" s="582"/>
      <c r="V109" s="151"/>
    </row>
    <row r="110" spans="1:22" ht="21.6" thickTop="1" thickBot="1" x14ac:dyDescent="0.3">
      <c r="A110" s="723">
        <f t="shared" ref="A110" si="20">A106+1</f>
        <v>24</v>
      </c>
      <c r="B110" s="592" t="s">
        <v>22</v>
      </c>
      <c r="C110" s="592" t="s">
        <v>23</v>
      </c>
      <c r="D110" s="592" t="s">
        <v>5593</v>
      </c>
      <c r="E110" s="703" t="s">
        <v>5594</v>
      </c>
      <c r="F110" s="703"/>
      <c r="G110" s="703" t="s">
        <v>17</v>
      </c>
      <c r="H110" s="704"/>
      <c r="I110" s="580"/>
      <c r="J110" s="593" t="s">
        <v>5608</v>
      </c>
      <c r="K110" s="594"/>
      <c r="L110" s="594"/>
      <c r="M110" s="595"/>
      <c r="N110" s="582"/>
      <c r="V110" s="151"/>
    </row>
    <row r="111" spans="1:22" ht="111" thickBot="1" x14ac:dyDescent="0.3">
      <c r="A111" s="724"/>
      <c r="B111" s="611" t="s">
        <v>8240</v>
      </c>
      <c r="C111" s="597" t="s">
        <v>8241</v>
      </c>
      <c r="D111" s="143">
        <v>43719</v>
      </c>
      <c r="E111" s="596"/>
      <c r="F111" s="607" t="s">
        <v>8242</v>
      </c>
      <c r="G111" s="726" t="s">
        <v>8243</v>
      </c>
      <c r="H111" s="727"/>
      <c r="I111" s="728"/>
      <c r="J111" s="599" t="s">
        <v>5646</v>
      </c>
      <c r="K111" s="77"/>
      <c r="L111" s="77" t="s">
        <v>32</v>
      </c>
      <c r="M111" s="600">
        <v>1500</v>
      </c>
      <c r="N111" s="582"/>
      <c r="V111" s="151"/>
    </row>
    <row r="112" spans="1:22" ht="21" thickBot="1" x14ac:dyDescent="0.3">
      <c r="A112" s="724"/>
      <c r="B112" s="601" t="s">
        <v>34</v>
      </c>
      <c r="C112" s="601" t="s">
        <v>35</v>
      </c>
      <c r="D112" s="601" t="s">
        <v>5600</v>
      </c>
      <c r="E112" s="729" t="s">
        <v>5601</v>
      </c>
      <c r="F112" s="729"/>
      <c r="G112" s="730"/>
      <c r="H112" s="731"/>
      <c r="I112" s="732"/>
      <c r="J112" s="602" t="s">
        <v>5630</v>
      </c>
      <c r="K112" s="610"/>
      <c r="L112" s="610"/>
      <c r="M112" s="603"/>
      <c r="N112" s="582"/>
      <c r="V112" s="151"/>
    </row>
    <row r="113" spans="1:22" ht="21" thickBot="1" x14ac:dyDescent="0.3">
      <c r="A113" s="725"/>
      <c r="B113" s="604" t="s">
        <v>8113</v>
      </c>
      <c r="C113" s="604" t="s">
        <v>8243</v>
      </c>
      <c r="D113" s="608">
        <v>43725</v>
      </c>
      <c r="E113" s="609" t="s">
        <v>5605</v>
      </c>
      <c r="F113" s="606" t="s">
        <v>8244</v>
      </c>
      <c r="G113" s="712"/>
      <c r="H113" s="713"/>
      <c r="I113" s="714"/>
      <c r="J113" s="602" t="s">
        <v>5631</v>
      </c>
      <c r="K113" s="610"/>
      <c r="L113" s="610"/>
      <c r="M113" s="603"/>
      <c r="N113" s="582"/>
      <c r="V113" s="151"/>
    </row>
    <row r="114" spans="1:22" ht="21.6" thickTop="1" thickBot="1" x14ac:dyDescent="0.3">
      <c r="A114" s="723">
        <f t="shared" ref="A114" si="21">A110+1</f>
        <v>25</v>
      </c>
      <c r="B114" s="592" t="s">
        <v>22</v>
      </c>
      <c r="C114" s="592" t="s">
        <v>23</v>
      </c>
      <c r="D114" s="592" t="s">
        <v>5593</v>
      </c>
      <c r="E114" s="703" t="s">
        <v>5594</v>
      </c>
      <c r="F114" s="703"/>
      <c r="G114" s="703" t="s">
        <v>17</v>
      </c>
      <c r="H114" s="704"/>
      <c r="I114" s="580"/>
      <c r="J114" s="593" t="s">
        <v>5608</v>
      </c>
      <c r="K114" s="594"/>
      <c r="L114" s="594"/>
      <c r="M114" s="595"/>
      <c r="N114" s="582"/>
      <c r="V114" s="151"/>
    </row>
    <row r="115" spans="1:22" ht="21" customHeight="1" thickBot="1" x14ac:dyDescent="0.3">
      <c r="A115" s="724"/>
      <c r="B115" s="611" t="s">
        <v>8245</v>
      </c>
      <c r="C115" s="597" t="s">
        <v>8246</v>
      </c>
      <c r="D115" s="143">
        <v>43726</v>
      </c>
      <c r="E115" s="596"/>
      <c r="F115" s="607" t="s">
        <v>8247</v>
      </c>
      <c r="G115" s="726" t="s">
        <v>8248</v>
      </c>
      <c r="H115" s="727"/>
      <c r="I115" s="728"/>
      <c r="J115" s="599" t="s">
        <v>38</v>
      </c>
      <c r="K115" s="599"/>
      <c r="L115" s="77" t="s">
        <v>32</v>
      </c>
      <c r="M115" s="600">
        <v>2615.5300000000002</v>
      </c>
      <c r="N115" s="582"/>
      <c r="V115" s="151"/>
    </row>
    <row r="116" spans="1:22" ht="21" thickBot="1" x14ac:dyDescent="0.3">
      <c r="A116" s="724"/>
      <c r="B116" s="601" t="s">
        <v>34</v>
      </c>
      <c r="C116" s="601" t="s">
        <v>35</v>
      </c>
      <c r="D116" s="601" t="s">
        <v>5600</v>
      </c>
      <c r="E116" s="729" t="s">
        <v>5601</v>
      </c>
      <c r="F116" s="729"/>
      <c r="G116" s="730"/>
      <c r="H116" s="731"/>
      <c r="I116" s="732"/>
      <c r="J116" s="602" t="s">
        <v>8249</v>
      </c>
      <c r="K116" s="610"/>
      <c r="L116" s="83" t="s">
        <v>32</v>
      </c>
      <c r="M116" s="603">
        <v>200</v>
      </c>
      <c r="N116" s="582"/>
      <c r="V116" s="151"/>
    </row>
    <row r="117" spans="1:22" ht="21" thickBot="1" x14ac:dyDescent="0.3">
      <c r="A117" s="725"/>
      <c r="B117" s="604" t="s">
        <v>3571</v>
      </c>
      <c r="C117" s="604" t="s">
        <v>8248</v>
      </c>
      <c r="D117" s="608">
        <v>43728</v>
      </c>
      <c r="E117" s="609" t="s">
        <v>5605</v>
      </c>
      <c r="F117" s="606" t="s">
        <v>8250</v>
      </c>
      <c r="G117" s="712"/>
      <c r="H117" s="713"/>
      <c r="I117" s="714"/>
      <c r="J117" s="602" t="s">
        <v>8251</v>
      </c>
      <c r="K117" s="610"/>
      <c r="L117" s="83" t="s">
        <v>32</v>
      </c>
      <c r="M117" s="603" t="s">
        <v>8252</v>
      </c>
      <c r="N117" s="582"/>
      <c r="V117" s="151"/>
    </row>
    <row r="118" spans="1:22" ht="21.6" thickTop="1" thickBot="1" x14ac:dyDescent="0.3">
      <c r="A118" s="723">
        <f t="shared" ref="A118" si="22">A114+1</f>
        <v>26</v>
      </c>
      <c r="B118" s="592" t="s">
        <v>22</v>
      </c>
      <c r="C118" s="592" t="s">
        <v>23</v>
      </c>
      <c r="D118" s="592" t="s">
        <v>5593</v>
      </c>
      <c r="E118" s="703" t="s">
        <v>5594</v>
      </c>
      <c r="F118" s="703"/>
      <c r="G118" s="703" t="s">
        <v>17</v>
      </c>
      <c r="H118" s="704"/>
      <c r="I118" s="580"/>
      <c r="J118" s="593" t="s">
        <v>5608</v>
      </c>
      <c r="K118" s="594"/>
      <c r="L118" s="594"/>
      <c r="M118" s="595"/>
      <c r="N118" s="582"/>
      <c r="V118" s="151"/>
    </row>
    <row r="119" spans="1:22" ht="43.8" thickBot="1" x14ac:dyDescent="0.3">
      <c r="A119" s="724"/>
      <c r="B119" s="611" t="s">
        <v>8253</v>
      </c>
      <c r="C119" s="597" t="s">
        <v>8254</v>
      </c>
      <c r="D119" s="143">
        <v>43732</v>
      </c>
      <c r="E119" s="596"/>
      <c r="F119" s="596" t="s">
        <v>8255</v>
      </c>
      <c r="G119" s="726" t="s">
        <v>8256</v>
      </c>
      <c r="H119" s="727"/>
      <c r="I119" s="728"/>
      <c r="J119" s="599" t="s">
        <v>5646</v>
      </c>
      <c r="K119" s="77"/>
      <c r="L119" s="77" t="s">
        <v>32</v>
      </c>
      <c r="M119" s="600">
        <v>3874.69</v>
      </c>
      <c r="N119" s="582"/>
      <c r="V119" s="151"/>
    </row>
    <row r="120" spans="1:22" ht="21" thickBot="1" x14ac:dyDescent="0.3">
      <c r="A120" s="724"/>
      <c r="B120" s="601" t="s">
        <v>34</v>
      </c>
      <c r="C120" s="601" t="s">
        <v>35</v>
      </c>
      <c r="D120" s="601" t="s">
        <v>5600</v>
      </c>
      <c r="E120" s="729" t="s">
        <v>5601</v>
      </c>
      <c r="F120" s="729"/>
      <c r="G120" s="730"/>
      <c r="H120" s="731"/>
      <c r="I120" s="732"/>
      <c r="J120" s="602" t="s">
        <v>5599</v>
      </c>
      <c r="K120" s="83"/>
      <c r="L120" s="83" t="s">
        <v>32</v>
      </c>
      <c r="M120" s="603">
        <v>1188</v>
      </c>
      <c r="N120" s="582"/>
      <c r="V120" s="151"/>
    </row>
    <row r="121" spans="1:22" ht="21" thickBot="1" x14ac:dyDescent="0.3">
      <c r="A121" s="725"/>
      <c r="B121" s="604" t="s">
        <v>5173</v>
      </c>
      <c r="C121" s="617" t="s">
        <v>8256</v>
      </c>
      <c r="D121" s="608">
        <v>43734</v>
      </c>
      <c r="E121" s="609" t="s">
        <v>5605</v>
      </c>
      <c r="F121" s="606" t="s">
        <v>8257</v>
      </c>
      <c r="G121" s="712"/>
      <c r="H121" s="713"/>
      <c r="I121" s="714"/>
      <c r="J121" s="602" t="s">
        <v>8153</v>
      </c>
      <c r="K121" s="610"/>
      <c r="L121" s="83" t="s">
        <v>32</v>
      </c>
      <c r="M121" s="603">
        <v>590</v>
      </c>
      <c r="N121" s="582"/>
      <c r="V121" s="151"/>
    </row>
    <row r="122" spans="1:22" ht="21.6" thickTop="1" thickBot="1" x14ac:dyDescent="0.3">
      <c r="A122" s="723">
        <f t="shared" ref="A122" si="23">A118+1</f>
        <v>27</v>
      </c>
      <c r="B122" s="592" t="s">
        <v>22</v>
      </c>
      <c r="C122" s="592" t="s">
        <v>23</v>
      </c>
      <c r="D122" s="592" t="s">
        <v>5593</v>
      </c>
      <c r="E122" s="703" t="s">
        <v>5594</v>
      </c>
      <c r="F122" s="703"/>
      <c r="G122" s="703" t="s">
        <v>17</v>
      </c>
      <c r="H122" s="704"/>
      <c r="I122" s="580"/>
      <c r="J122" s="593" t="s">
        <v>5608</v>
      </c>
      <c r="K122" s="594"/>
      <c r="L122" s="594"/>
      <c r="M122" s="595"/>
      <c r="N122" s="582"/>
      <c r="V122" s="151"/>
    </row>
    <row r="123" spans="1:22" ht="211.8" thickBot="1" x14ac:dyDescent="0.3">
      <c r="A123" s="724"/>
      <c r="B123" s="611" t="s">
        <v>8258</v>
      </c>
      <c r="C123" s="597" t="s">
        <v>8259</v>
      </c>
      <c r="D123" s="143">
        <v>43730</v>
      </c>
      <c r="E123" s="596"/>
      <c r="F123" s="596" t="s">
        <v>8260</v>
      </c>
      <c r="G123" s="726" t="s">
        <v>8261</v>
      </c>
      <c r="H123" s="727"/>
      <c r="I123" s="728"/>
      <c r="J123" s="599" t="s">
        <v>5646</v>
      </c>
      <c r="K123" s="77"/>
      <c r="L123" s="77" t="s">
        <v>32</v>
      </c>
      <c r="M123" s="600">
        <v>321.60000000000002</v>
      </c>
      <c r="N123" s="582"/>
      <c r="V123" s="151"/>
    </row>
    <row r="124" spans="1:22" ht="21" thickBot="1" x14ac:dyDescent="0.3">
      <c r="A124" s="724"/>
      <c r="B124" s="601" t="s">
        <v>34</v>
      </c>
      <c r="C124" s="601" t="s">
        <v>35</v>
      </c>
      <c r="D124" s="601" t="s">
        <v>5600</v>
      </c>
      <c r="E124" s="729" t="s">
        <v>5601</v>
      </c>
      <c r="F124" s="729"/>
      <c r="G124" s="730"/>
      <c r="H124" s="731"/>
      <c r="I124" s="732"/>
      <c r="J124" s="602" t="s">
        <v>5599</v>
      </c>
      <c r="K124" s="83"/>
      <c r="L124" s="83" t="s">
        <v>32</v>
      </c>
      <c r="M124" s="603">
        <v>560</v>
      </c>
      <c r="N124" s="582"/>
      <c r="V124" s="151"/>
    </row>
    <row r="125" spans="1:22" ht="21" thickBot="1" x14ac:dyDescent="0.3">
      <c r="A125" s="725"/>
      <c r="B125" s="604" t="s">
        <v>8262</v>
      </c>
      <c r="C125" s="617" t="s">
        <v>8261</v>
      </c>
      <c r="D125" s="608">
        <v>43731</v>
      </c>
      <c r="E125" s="609" t="s">
        <v>5605</v>
      </c>
      <c r="F125" s="606" t="s">
        <v>8263</v>
      </c>
      <c r="G125" s="712"/>
      <c r="H125" s="713"/>
      <c r="I125" s="714"/>
      <c r="J125" s="602" t="s">
        <v>8264</v>
      </c>
      <c r="K125" s="610"/>
      <c r="L125" s="83" t="s">
        <v>32</v>
      </c>
      <c r="M125" s="603">
        <v>649</v>
      </c>
      <c r="N125" s="582"/>
      <c r="V125" s="151"/>
    </row>
    <row r="126" spans="1:22" ht="21.6" thickTop="1" thickBot="1" x14ac:dyDescent="0.3">
      <c r="A126" s="723">
        <f t="shared" ref="A126" si="24">A122+1</f>
        <v>28</v>
      </c>
      <c r="B126" s="592" t="s">
        <v>22</v>
      </c>
      <c r="C126" s="592" t="s">
        <v>23</v>
      </c>
      <c r="D126" s="592" t="s">
        <v>5593</v>
      </c>
      <c r="E126" s="703" t="s">
        <v>5594</v>
      </c>
      <c r="F126" s="703"/>
      <c r="G126" s="703" t="s">
        <v>17</v>
      </c>
      <c r="H126" s="704"/>
      <c r="I126" s="580"/>
      <c r="J126" s="593" t="s">
        <v>5608</v>
      </c>
      <c r="K126" s="594"/>
      <c r="L126" s="594"/>
      <c r="M126" s="595"/>
      <c r="N126" s="582"/>
      <c r="V126" s="151"/>
    </row>
    <row r="127" spans="1:22" ht="153" thickBot="1" x14ac:dyDescent="0.3">
      <c r="A127" s="724"/>
      <c r="B127" s="611" t="s">
        <v>8265</v>
      </c>
      <c r="C127" s="597" t="s">
        <v>8266</v>
      </c>
      <c r="D127" s="143">
        <v>43732</v>
      </c>
      <c r="E127" s="596"/>
      <c r="F127" s="596" t="s">
        <v>8235</v>
      </c>
      <c r="G127" s="726" t="s">
        <v>8267</v>
      </c>
      <c r="H127" s="727"/>
      <c r="I127" s="728"/>
      <c r="J127" s="599" t="s">
        <v>5646</v>
      </c>
      <c r="K127" s="77"/>
      <c r="L127" s="77" t="s">
        <v>32</v>
      </c>
      <c r="M127" s="600">
        <v>608</v>
      </c>
      <c r="N127" s="582"/>
      <c r="V127" s="151"/>
    </row>
    <row r="128" spans="1:22" ht="21" thickBot="1" x14ac:dyDescent="0.3">
      <c r="A128" s="724"/>
      <c r="B128" s="601" t="s">
        <v>34</v>
      </c>
      <c r="C128" s="601" t="s">
        <v>35</v>
      </c>
      <c r="D128" s="601" t="s">
        <v>5600</v>
      </c>
      <c r="E128" s="729" t="s">
        <v>5601</v>
      </c>
      <c r="F128" s="729"/>
      <c r="G128" s="730"/>
      <c r="H128" s="731"/>
      <c r="I128" s="732"/>
      <c r="J128" s="602" t="s">
        <v>5599</v>
      </c>
      <c r="K128" s="83"/>
      <c r="L128" s="83" t="s">
        <v>32</v>
      </c>
      <c r="M128" s="603">
        <v>704</v>
      </c>
      <c r="N128" s="582"/>
      <c r="V128" s="151"/>
    </row>
    <row r="129" spans="1:22" ht="21" thickBot="1" x14ac:dyDescent="0.3">
      <c r="A129" s="725"/>
      <c r="B129" s="604" t="s">
        <v>8268</v>
      </c>
      <c r="C129" s="597" t="s">
        <v>8267</v>
      </c>
      <c r="D129" s="608">
        <v>43733</v>
      </c>
      <c r="E129" s="609" t="s">
        <v>5605</v>
      </c>
      <c r="F129" s="606" t="s">
        <v>8269</v>
      </c>
      <c r="G129" s="712"/>
      <c r="H129" s="713"/>
      <c r="I129" s="714"/>
      <c r="J129" s="602" t="s">
        <v>5631</v>
      </c>
      <c r="K129" s="610"/>
      <c r="L129" s="610"/>
      <c r="M129" s="603"/>
      <c r="N129" s="582"/>
      <c r="V129" s="151"/>
    </row>
    <row r="130" spans="1:22" ht="21.6" thickTop="1" thickBot="1" x14ac:dyDescent="0.3">
      <c r="A130" s="723">
        <f t="shared" ref="A130" si="25">A126+1</f>
        <v>29</v>
      </c>
      <c r="B130" s="592" t="s">
        <v>22</v>
      </c>
      <c r="C130" s="592" t="s">
        <v>23</v>
      </c>
      <c r="D130" s="592" t="s">
        <v>5593</v>
      </c>
      <c r="E130" s="703" t="s">
        <v>5594</v>
      </c>
      <c r="F130" s="703"/>
      <c r="G130" s="703" t="s">
        <v>17</v>
      </c>
      <c r="H130" s="704"/>
      <c r="I130" s="580"/>
      <c r="J130" s="593" t="s">
        <v>5608</v>
      </c>
      <c r="K130" s="594"/>
      <c r="L130" s="594"/>
      <c r="M130" s="595"/>
      <c r="N130" s="582"/>
      <c r="V130" s="151"/>
    </row>
    <row r="131" spans="1:22" ht="76.2" thickBot="1" x14ac:dyDescent="0.3">
      <c r="A131" s="724"/>
      <c r="B131" s="618" t="s">
        <v>8270</v>
      </c>
      <c r="C131" s="616" t="s">
        <v>8271</v>
      </c>
      <c r="D131" s="143">
        <v>43599</v>
      </c>
      <c r="E131" s="596"/>
      <c r="F131" s="607" t="s">
        <v>8272</v>
      </c>
      <c r="G131" s="726" t="s">
        <v>8273</v>
      </c>
      <c r="H131" s="727"/>
      <c r="I131" s="728"/>
      <c r="J131" s="599" t="s">
        <v>5646</v>
      </c>
      <c r="K131" s="77"/>
      <c r="L131" s="77" t="s">
        <v>32</v>
      </c>
      <c r="M131" s="600">
        <v>1032.53</v>
      </c>
      <c r="N131" s="582"/>
      <c r="V131" s="151"/>
    </row>
    <row r="132" spans="1:22" ht="21" thickBot="1" x14ac:dyDescent="0.3">
      <c r="A132" s="724"/>
      <c r="B132" s="601" t="s">
        <v>34</v>
      </c>
      <c r="C132" s="601" t="s">
        <v>35</v>
      </c>
      <c r="D132" s="601" t="s">
        <v>5600</v>
      </c>
      <c r="E132" s="729" t="s">
        <v>5601</v>
      </c>
      <c r="F132" s="729"/>
      <c r="G132" s="730"/>
      <c r="H132" s="731"/>
      <c r="I132" s="732"/>
      <c r="J132" s="602" t="s">
        <v>5599</v>
      </c>
      <c r="K132" s="83"/>
      <c r="L132" s="83" t="s">
        <v>32</v>
      </c>
      <c r="M132" s="603">
        <v>904</v>
      </c>
      <c r="N132" s="582"/>
      <c r="V132" s="151"/>
    </row>
    <row r="133" spans="1:22" ht="21" thickBot="1" x14ac:dyDescent="0.3">
      <c r="A133" s="725"/>
      <c r="B133" s="604" t="s">
        <v>2461</v>
      </c>
      <c r="C133" s="619" t="s">
        <v>8273</v>
      </c>
      <c r="D133" s="608">
        <v>43601</v>
      </c>
      <c r="E133" s="609" t="s">
        <v>5605</v>
      </c>
      <c r="F133" s="606" t="s">
        <v>8274</v>
      </c>
      <c r="G133" s="712"/>
      <c r="H133" s="713"/>
      <c r="I133" s="714"/>
      <c r="J133" s="602" t="s">
        <v>8153</v>
      </c>
      <c r="K133" s="610"/>
      <c r="L133" s="83" t="s">
        <v>32</v>
      </c>
      <c r="M133" s="603">
        <v>416</v>
      </c>
      <c r="N133" s="582"/>
      <c r="V133" s="151"/>
    </row>
    <row r="134" spans="1:22" ht="21.6" thickTop="1" thickBot="1" x14ac:dyDescent="0.3">
      <c r="A134" s="723">
        <f t="shared" ref="A134" si="26">A130+1</f>
        <v>30</v>
      </c>
      <c r="B134" s="592" t="s">
        <v>22</v>
      </c>
      <c r="C134" s="592" t="s">
        <v>23</v>
      </c>
      <c r="D134" s="592" t="s">
        <v>5593</v>
      </c>
      <c r="E134" s="703" t="s">
        <v>5594</v>
      </c>
      <c r="F134" s="703"/>
      <c r="G134" s="703" t="s">
        <v>17</v>
      </c>
      <c r="H134" s="704"/>
      <c r="I134" s="580"/>
      <c r="J134" s="593" t="s">
        <v>5608</v>
      </c>
      <c r="K134" s="594"/>
      <c r="L134" s="594"/>
      <c r="M134" s="595"/>
      <c r="N134" s="582"/>
      <c r="V134" s="151"/>
    </row>
    <row r="135" spans="1:22" ht="13.8" thickBot="1" x14ac:dyDescent="0.3">
      <c r="A135" s="724"/>
      <c r="B135" s="596"/>
      <c r="C135" s="596"/>
      <c r="D135" s="143"/>
      <c r="E135" s="596"/>
      <c r="F135" s="596"/>
      <c r="G135" s="726"/>
      <c r="H135" s="727"/>
      <c r="I135" s="728"/>
      <c r="J135" s="599" t="s">
        <v>5608</v>
      </c>
      <c r="K135" s="599"/>
      <c r="L135" s="599"/>
      <c r="M135" s="600"/>
      <c r="N135" s="582"/>
      <c r="V135" s="151"/>
    </row>
    <row r="136" spans="1:22" ht="21" thickBot="1" x14ac:dyDescent="0.3">
      <c r="A136" s="724"/>
      <c r="B136" s="601" t="s">
        <v>34</v>
      </c>
      <c r="C136" s="601" t="s">
        <v>35</v>
      </c>
      <c r="D136" s="601" t="s">
        <v>5600</v>
      </c>
      <c r="E136" s="729" t="s">
        <v>5601</v>
      </c>
      <c r="F136" s="729"/>
      <c r="G136" s="730"/>
      <c r="H136" s="731"/>
      <c r="I136" s="732"/>
      <c r="J136" s="602" t="s">
        <v>5630</v>
      </c>
      <c r="K136" s="610"/>
      <c r="L136" s="610"/>
      <c r="M136" s="603"/>
      <c r="N136" s="582"/>
      <c r="V136" s="151"/>
    </row>
    <row r="137" spans="1:22" ht="13.8" thickBot="1" x14ac:dyDescent="0.3">
      <c r="A137" s="725"/>
      <c r="B137" s="604"/>
      <c r="C137" s="604"/>
      <c r="D137" s="620"/>
      <c r="E137" s="609" t="s">
        <v>5605</v>
      </c>
      <c r="F137" s="606"/>
      <c r="G137" s="712"/>
      <c r="H137" s="713"/>
      <c r="I137" s="714"/>
      <c r="J137" s="602" t="s">
        <v>5631</v>
      </c>
      <c r="K137" s="610"/>
      <c r="L137" s="610"/>
      <c r="M137" s="603"/>
      <c r="N137" s="582"/>
      <c r="V137" s="151"/>
    </row>
    <row r="138" spans="1:22" ht="21.6" thickTop="1" thickBot="1" x14ac:dyDescent="0.3">
      <c r="A138" s="723">
        <f t="shared" ref="A138" si="27">A134+1</f>
        <v>31</v>
      </c>
      <c r="B138" s="592" t="s">
        <v>22</v>
      </c>
      <c r="C138" s="592" t="s">
        <v>23</v>
      </c>
      <c r="D138" s="592" t="s">
        <v>5593</v>
      </c>
      <c r="E138" s="703" t="s">
        <v>5594</v>
      </c>
      <c r="F138" s="703"/>
      <c r="G138" s="703" t="s">
        <v>17</v>
      </c>
      <c r="H138" s="704"/>
      <c r="I138" s="580"/>
      <c r="J138" s="593" t="s">
        <v>5608</v>
      </c>
      <c r="K138" s="594"/>
      <c r="L138" s="594"/>
      <c r="M138" s="595"/>
      <c r="N138" s="582"/>
      <c r="V138" s="151"/>
    </row>
    <row r="139" spans="1:22" ht="13.8" thickBot="1" x14ac:dyDescent="0.3">
      <c r="A139" s="724"/>
      <c r="B139" s="596"/>
      <c r="C139" s="596"/>
      <c r="D139" s="143"/>
      <c r="E139" s="596"/>
      <c r="F139" s="596"/>
      <c r="G139" s="726"/>
      <c r="H139" s="727"/>
      <c r="I139" s="728"/>
      <c r="J139" s="599" t="s">
        <v>5608</v>
      </c>
      <c r="K139" s="599"/>
      <c r="L139" s="599"/>
      <c r="M139" s="600"/>
      <c r="N139" s="582"/>
      <c r="V139" s="151"/>
    </row>
    <row r="140" spans="1:22" ht="21" thickBot="1" x14ac:dyDescent="0.3">
      <c r="A140" s="724"/>
      <c r="B140" s="601" t="s">
        <v>34</v>
      </c>
      <c r="C140" s="601" t="s">
        <v>35</v>
      </c>
      <c r="D140" s="601" t="s">
        <v>5600</v>
      </c>
      <c r="E140" s="729" t="s">
        <v>5601</v>
      </c>
      <c r="F140" s="729"/>
      <c r="G140" s="730"/>
      <c r="H140" s="731"/>
      <c r="I140" s="732"/>
      <c r="J140" s="602" t="s">
        <v>5630</v>
      </c>
      <c r="K140" s="610"/>
      <c r="L140" s="610"/>
      <c r="M140" s="603"/>
      <c r="N140" s="582"/>
      <c r="V140" s="151"/>
    </row>
    <row r="141" spans="1:22" ht="13.8" thickBot="1" x14ac:dyDescent="0.3">
      <c r="A141" s="725"/>
      <c r="B141" s="604"/>
      <c r="C141" s="604"/>
      <c r="D141" s="620"/>
      <c r="E141" s="609" t="s">
        <v>5605</v>
      </c>
      <c r="F141" s="606"/>
      <c r="G141" s="712"/>
      <c r="H141" s="713"/>
      <c r="I141" s="714"/>
      <c r="J141" s="602" t="s">
        <v>5631</v>
      </c>
      <c r="K141" s="610"/>
      <c r="L141" s="610"/>
      <c r="M141" s="603"/>
      <c r="N141" s="582"/>
      <c r="V141" s="151"/>
    </row>
    <row r="142" spans="1:22" ht="21.6" thickTop="1" thickBot="1" x14ac:dyDescent="0.3">
      <c r="A142" s="723">
        <f t="shared" ref="A142" si="28">A138+1</f>
        <v>32</v>
      </c>
      <c r="B142" s="592" t="s">
        <v>22</v>
      </c>
      <c r="C142" s="592" t="s">
        <v>23</v>
      </c>
      <c r="D142" s="592" t="s">
        <v>5593</v>
      </c>
      <c r="E142" s="703" t="s">
        <v>5594</v>
      </c>
      <c r="F142" s="703"/>
      <c r="G142" s="703" t="s">
        <v>17</v>
      </c>
      <c r="H142" s="704"/>
      <c r="I142" s="580"/>
      <c r="J142" s="593" t="s">
        <v>5608</v>
      </c>
      <c r="K142" s="594"/>
      <c r="L142" s="594"/>
      <c r="M142" s="595"/>
      <c r="N142" s="582"/>
      <c r="V142" s="151"/>
    </row>
    <row r="143" spans="1:22" ht="13.8" thickBot="1" x14ac:dyDescent="0.3">
      <c r="A143" s="724"/>
      <c r="B143" s="596"/>
      <c r="C143" s="596"/>
      <c r="D143" s="143"/>
      <c r="E143" s="596"/>
      <c r="F143" s="596"/>
      <c r="G143" s="726"/>
      <c r="H143" s="727"/>
      <c r="I143" s="728"/>
      <c r="J143" s="599" t="s">
        <v>5608</v>
      </c>
      <c r="K143" s="599"/>
      <c r="L143" s="599"/>
      <c r="M143" s="600"/>
      <c r="N143" s="582"/>
      <c r="V143" s="151"/>
    </row>
    <row r="144" spans="1:22" ht="21" thickBot="1" x14ac:dyDescent="0.3">
      <c r="A144" s="724"/>
      <c r="B144" s="601" t="s">
        <v>34</v>
      </c>
      <c r="C144" s="601" t="s">
        <v>35</v>
      </c>
      <c r="D144" s="601" t="s">
        <v>5600</v>
      </c>
      <c r="E144" s="729" t="s">
        <v>5601</v>
      </c>
      <c r="F144" s="729"/>
      <c r="G144" s="730"/>
      <c r="H144" s="731"/>
      <c r="I144" s="732"/>
      <c r="J144" s="602" t="s">
        <v>5630</v>
      </c>
      <c r="K144" s="610"/>
      <c r="L144" s="610"/>
      <c r="M144" s="603"/>
      <c r="N144" s="582"/>
      <c r="V144" s="151"/>
    </row>
    <row r="145" spans="1:22" ht="13.8" thickBot="1" x14ac:dyDescent="0.3">
      <c r="A145" s="725"/>
      <c r="B145" s="604"/>
      <c r="C145" s="604"/>
      <c r="D145" s="620"/>
      <c r="E145" s="609" t="s">
        <v>5605</v>
      </c>
      <c r="F145" s="606"/>
      <c r="G145" s="712"/>
      <c r="H145" s="713"/>
      <c r="I145" s="714"/>
      <c r="J145" s="602" t="s">
        <v>5631</v>
      </c>
      <c r="K145" s="610"/>
      <c r="L145" s="610"/>
      <c r="M145" s="603"/>
      <c r="N145" s="582"/>
      <c r="V145" s="151"/>
    </row>
    <row r="146" spans="1:22" ht="21.6" thickTop="1" thickBot="1" x14ac:dyDescent="0.3">
      <c r="A146" s="723">
        <f t="shared" ref="A146" si="29">A142+1</f>
        <v>33</v>
      </c>
      <c r="B146" s="592" t="s">
        <v>22</v>
      </c>
      <c r="C146" s="592" t="s">
        <v>23</v>
      </c>
      <c r="D146" s="592" t="s">
        <v>5593</v>
      </c>
      <c r="E146" s="703" t="s">
        <v>5594</v>
      </c>
      <c r="F146" s="703"/>
      <c r="G146" s="703" t="s">
        <v>17</v>
      </c>
      <c r="H146" s="704"/>
      <c r="I146" s="580"/>
      <c r="J146" s="593" t="s">
        <v>5608</v>
      </c>
      <c r="K146" s="594"/>
      <c r="L146" s="594"/>
      <c r="M146" s="595"/>
      <c r="N146" s="582"/>
      <c r="V146" s="151"/>
    </row>
    <row r="147" spans="1:22" ht="13.8" thickBot="1" x14ac:dyDescent="0.3">
      <c r="A147" s="724"/>
      <c r="B147" s="596"/>
      <c r="C147" s="596"/>
      <c r="D147" s="143"/>
      <c r="E147" s="596"/>
      <c r="F147" s="596"/>
      <c r="G147" s="726"/>
      <c r="H147" s="727"/>
      <c r="I147" s="728"/>
      <c r="J147" s="599" t="s">
        <v>5608</v>
      </c>
      <c r="K147" s="599"/>
      <c r="L147" s="599"/>
      <c r="M147" s="600"/>
      <c r="N147" s="582"/>
      <c r="V147" s="151"/>
    </row>
    <row r="148" spans="1:22" ht="21" thickBot="1" x14ac:dyDescent="0.3">
      <c r="A148" s="724"/>
      <c r="B148" s="601" t="s">
        <v>34</v>
      </c>
      <c r="C148" s="601" t="s">
        <v>35</v>
      </c>
      <c r="D148" s="601" t="s">
        <v>5600</v>
      </c>
      <c r="E148" s="729" t="s">
        <v>5601</v>
      </c>
      <c r="F148" s="729"/>
      <c r="G148" s="730"/>
      <c r="H148" s="731"/>
      <c r="I148" s="732"/>
      <c r="J148" s="602" t="s">
        <v>5630</v>
      </c>
      <c r="K148" s="610"/>
      <c r="L148" s="610"/>
      <c r="M148" s="603"/>
      <c r="N148" s="582"/>
      <c r="V148" s="151"/>
    </row>
    <row r="149" spans="1:22" ht="13.8" thickBot="1" x14ac:dyDescent="0.3">
      <c r="A149" s="725"/>
      <c r="B149" s="604"/>
      <c r="C149" s="604"/>
      <c r="D149" s="620"/>
      <c r="E149" s="609" t="s">
        <v>5605</v>
      </c>
      <c r="F149" s="606"/>
      <c r="G149" s="712"/>
      <c r="H149" s="713"/>
      <c r="I149" s="714"/>
      <c r="J149" s="602" t="s">
        <v>5631</v>
      </c>
      <c r="K149" s="610"/>
      <c r="L149" s="610"/>
      <c r="M149" s="603"/>
      <c r="N149" s="582"/>
      <c r="V149" s="151"/>
    </row>
    <row r="150" spans="1:22" ht="21.6" thickTop="1" thickBot="1" x14ac:dyDescent="0.3">
      <c r="A150" s="723">
        <f t="shared" ref="A150" si="30">A146+1</f>
        <v>34</v>
      </c>
      <c r="B150" s="592" t="s">
        <v>22</v>
      </c>
      <c r="C150" s="592" t="s">
        <v>23</v>
      </c>
      <c r="D150" s="592" t="s">
        <v>5593</v>
      </c>
      <c r="E150" s="703" t="s">
        <v>5594</v>
      </c>
      <c r="F150" s="703"/>
      <c r="G150" s="703" t="s">
        <v>17</v>
      </c>
      <c r="H150" s="704"/>
      <c r="I150" s="580"/>
      <c r="J150" s="593" t="s">
        <v>5608</v>
      </c>
      <c r="K150" s="594"/>
      <c r="L150" s="594"/>
      <c r="M150" s="595"/>
      <c r="N150" s="582"/>
      <c r="V150" s="151"/>
    </row>
    <row r="151" spans="1:22" ht="13.8" thickBot="1" x14ac:dyDescent="0.3">
      <c r="A151" s="724"/>
      <c r="B151" s="596"/>
      <c r="C151" s="596"/>
      <c r="D151" s="143"/>
      <c r="E151" s="596"/>
      <c r="F151" s="596"/>
      <c r="G151" s="726"/>
      <c r="H151" s="727"/>
      <c r="I151" s="728"/>
      <c r="J151" s="599" t="s">
        <v>5608</v>
      </c>
      <c r="K151" s="599"/>
      <c r="L151" s="599"/>
      <c r="M151" s="600"/>
      <c r="N151" s="582"/>
      <c r="V151" s="151"/>
    </row>
    <row r="152" spans="1:22" ht="21" thickBot="1" x14ac:dyDescent="0.3">
      <c r="A152" s="724"/>
      <c r="B152" s="601" t="s">
        <v>34</v>
      </c>
      <c r="C152" s="601" t="s">
        <v>35</v>
      </c>
      <c r="D152" s="601" t="s">
        <v>5600</v>
      </c>
      <c r="E152" s="729" t="s">
        <v>5601</v>
      </c>
      <c r="F152" s="729"/>
      <c r="G152" s="730"/>
      <c r="H152" s="731"/>
      <c r="I152" s="732"/>
      <c r="J152" s="602" t="s">
        <v>5630</v>
      </c>
      <c r="K152" s="610"/>
      <c r="L152" s="610"/>
      <c r="M152" s="603"/>
      <c r="N152" s="582"/>
      <c r="V152" s="151"/>
    </row>
    <row r="153" spans="1:22" ht="13.8" thickBot="1" x14ac:dyDescent="0.3">
      <c r="A153" s="725"/>
      <c r="B153" s="604"/>
      <c r="C153" s="604"/>
      <c r="D153" s="620"/>
      <c r="E153" s="609" t="s">
        <v>5605</v>
      </c>
      <c r="F153" s="606"/>
      <c r="G153" s="712"/>
      <c r="H153" s="713"/>
      <c r="I153" s="714"/>
      <c r="J153" s="602" t="s">
        <v>5631</v>
      </c>
      <c r="K153" s="610"/>
      <c r="L153" s="610"/>
      <c r="M153" s="603"/>
      <c r="N153" s="582"/>
      <c r="V153" s="151"/>
    </row>
    <row r="154" spans="1:22" ht="21.6" thickTop="1" thickBot="1" x14ac:dyDescent="0.3">
      <c r="A154" s="723">
        <f t="shared" ref="A154" si="31">A150+1</f>
        <v>35</v>
      </c>
      <c r="B154" s="592" t="s">
        <v>22</v>
      </c>
      <c r="C154" s="592" t="s">
        <v>23</v>
      </c>
      <c r="D154" s="592" t="s">
        <v>5593</v>
      </c>
      <c r="E154" s="703" t="s">
        <v>5594</v>
      </c>
      <c r="F154" s="703"/>
      <c r="G154" s="703" t="s">
        <v>17</v>
      </c>
      <c r="H154" s="704"/>
      <c r="I154" s="580"/>
      <c r="J154" s="593" t="s">
        <v>5608</v>
      </c>
      <c r="K154" s="594"/>
      <c r="L154" s="594"/>
      <c r="M154" s="595"/>
      <c r="N154" s="582"/>
      <c r="V154" s="151"/>
    </row>
    <row r="155" spans="1:22" ht="13.8" thickBot="1" x14ac:dyDescent="0.3">
      <c r="A155" s="724"/>
      <c r="B155" s="596"/>
      <c r="C155" s="596"/>
      <c r="D155" s="143"/>
      <c r="E155" s="596"/>
      <c r="F155" s="596"/>
      <c r="G155" s="726"/>
      <c r="H155" s="727"/>
      <c r="I155" s="728"/>
      <c r="J155" s="599" t="s">
        <v>5608</v>
      </c>
      <c r="K155" s="599"/>
      <c r="L155" s="599"/>
      <c r="M155" s="600"/>
      <c r="N155" s="582"/>
      <c r="V155" s="151"/>
    </row>
    <row r="156" spans="1:22" ht="21" thickBot="1" x14ac:dyDescent="0.3">
      <c r="A156" s="724"/>
      <c r="B156" s="601" t="s">
        <v>34</v>
      </c>
      <c r="C156" s="601" t="s">
        <v>35</v>
      </c>
      <c r="D156" s="601" t="s">
        <v>5600</v>
      </c>
      <c r="E156" s="729" t="s">
        <v>5601</v>
      </c>
      <c r="F156" s="729"/>
      <c r="G156" s="730"/>
      <c r="H156" s="731"/>
      <c r="I156" s="732"/>
      <c r="J156" s="602" t="s">
        <v>5630</v>
      </c>
      <c r="K156" s="610"/>
      <c r="L156" s="610"/>
      <c r="M156" s="603"/>
      <c r="N156" s="582"/>
      <c r="V156" s="151"/>
    </row>
    <row r="157" spans="1:22" ht="13.8" thickBot="1" x14ac:dyDescent="0.3">
      <c r="A157" s="725"/>
      <c r="B157" s="604"/>
      <c r="C157" s="604"/>
      <c r="D157" s="620"/>
      <c r="E157" s="609" t="s">
        <v>5605</v>
      </c>
      <c r="F157" s="606"/>
      <c r="G157" s="712"/>
      <c r="H157" s="713"/>
      <c r="I157" s="714"/>
      <c r="J157" s="602" t="s">
        <v>5631</v>
      </c>
      <c r="K157" s="610"/>
      <c r="L157" s="610"/>
      <c r="M157" s="603"/>
      <c r="N157" s="582"/>
      <c r="V157" s="151"/>
    </row>
    <row r="158" spans="1:22" ht="21.6" thickTop="1" thickBot="1" x14ac:dyDescent="0.3">
      <c r="A158" s="723">
        <f t="shared" ref="A158" si="32">A154+1</f>
        <v>36</v>
      </c>
      <c r="B158" s="592" t="s">
        <v>22</v>
      </c>
      <c r="C158" s="592" t="s">
        <v>23</v>
      </c>
      <c r="D158" s="592" t="s">
        <v>5593</v>
      </c>
      <c r="E158" s="703" t="s">
        <v>5594</v>
      </c>
      <c r="F158" s="703"/>
      <c r="G158" s="703" t="s">
        <v>17</v>
      </c>
      <c r="H158" s="704"/>
      <c r="I158" s="580"/>
      <c r="J158" s="593" t="s">
        <v>5608</v>
      </c>
      <c r="K158" s="594"/>
      <c r="L158" s="594"/>
      <c r="M158" s="595"/>
      <c r="N158" s="582"/>
      <c r="V158" s="151"/>
    </row>
    <row r="159" spans="1:22" ht="13.8" thickBot="1" x14ac:dyDescent="0.3">
      <c r="A159" s="724"/>
      <c r="B159" s="596"/>
      <c r="C159" s="596"/>
      <c r="D159" s="143"/>
      <c r="E159" s="596"/>
      <c r="F159" s="596"/>
      <c r="G159" s="726"/>
      <c r="H159" s="727"/>
      <c r="I159" s="728"/>
      <c r="J159" s="599" t="s">
        <v>5608</v>
      </c>
      <c r="K159" s="599"/>
      <c r="L159" s="599"/>
      <c r="M159" s="600"/>
      <c r="N159" s="582"/>
      <c r="V159" s="151"/>
    </row>
    <row r="160" spans="1:22" ht="21" thickBot="1" x14ac:dyDescent="0.3">
      <c r="A160" s="724"/>
      <c r="B160" s="601" t="s">
        <v>34</v>
      </c>
      <c r="C160" s="601" t="s">
        <v>35</v>
      </c>
      <c r="D160" s="601" t="s">
        <v>5600</v>
      </c>
      <c r="E160" s="729" t="s">
        <v>5601</v>
      </c>
      <c r="F160" s="729"/>
      <c r="G160" s="730"/>
      <c r="H160" s="731"/>
      <c r="I160" s="732"/>
      <c r="J160" s="602" t="s">
        <v>5630</v>
      </c>
      <c r="K160" s="610"/>
      <c r="L160" s="610"/>
      <c r="M160" s="603"/>
      <c r="N160" s="582"/>
      <c r="V160" s="151"/>
    </row>
    <row r="161" spans="1:22" ht="13.8" thickBot="1" x14ac:dyDescent="0.3">
      <c r="A161" s="725"/>
      <c r="B161" s="604"/>
      <c r="C161" s="604"/>
      <c r="D161" s="620"/>
      <c r="E161" s="609" t="s">
        <v>5605</v>
      </c>
      <c r="F161" s="606"/>
      <c r="G161" s="712"/>
      <c r="H161" s="713"/>
      <c r="I161" s="714"/>
      <c r="J161" s="602" t="s">
        <v>5631</v>
      </c>
      <c r="K161" s="610"/>
      <c r="L161" s="610"/>
      <c r="M161" s="603"/>
      <c r="N161" s="582"/>
      <c r="V161" s="151"/>
    </row>
    <row r="162" spans="1:22" ht="21.6" thickTop="1" thickBot="1" x14ac:dyDescent="0.3">
      <c r="A162" s="723">
        <f t="shared" ref="A162" si="33">A158+1</f>
        <v>37</v>
      </c>
      <c r="B162" s="592" t="s">
        <v>22</v>
      </c>
      <c r="C162" s="592" t="s">
        <v>23</v>
      </c>
      <c r="D162" s="592" t="s">
        <v>5593</v>
      </c>
      <c r="E162" s="703" t="s">
        <v>5594</v>
      </c>
      <c r="F162" s="703"/>
      <c r="G162" s="703" t="s">
        <v>17</v>
      </c>
      <c r="H162" s="704"/>
      <c r="I162" s="580"/>
      <c r="J162" s="593" t="s">
        <v>5608</v>
      </c>
      <c r="K162" s="594"/>
      <c r="L162" s="594"/>
      <c r="M162" s="595"/>
      <c r="N162" s="582"/>
      <c r="V162" s="151"/>
    </row>
    <row r="163" spans="1:22" ht="13.8" thickBot="1" x14ac:dyDescent="0.3">
      <c r="A163" s="724"/>
      <c r="B163" s="596"/>
      <c r="C163" s="596"/>
      <c r="D163" s="143"/>
      <c r="E163" s="596"/>
      <c r="F163" s="596"/>
      <c r="G163" s="726"/>
      <c r="H163" s="727"/>
      <c r="I163" s="728"/>
      <c r="J163" s="599" t="s">
        <v>5608</v>
      </c>
      <c r="K163" s="599"/>
      <c r="L163" s="599"/>
      <c r="M163" s="600"/>
      <c r="N163" s="582"/>
      <c r="V163" s="151"/>
    </row>
    <row r="164" spans="1:22" ht="21" thickBot="1" x14ac:dyDescent="0.3">
      <c r="A164" s="724"/>
      <c r="B164" s="601" t="s">
        <v>34</v>
      </c>
      <c r="C164" s="601" t="s">
        <v>35</v>
      </c>
      <c r="D164" s="601" t="s">
        <v>5600</v>
      </c>
      <c r="E164" s="729" t="s">
        <v>5601</v>
      </c>
      <c r="F164" s="729"/>
      <c r="G164" s="730"/>
      <c r="H164" s="731"/>
      <c r="I164" s="732"/>
      <c r="J164" s="602" t="s">
        <v>5630</v>
      </c>
      <c r="K164" s="610"/>
      <c r="L164" s="610"/>
      <c r="M164" s="603"/>
      <c r="N164" s="582"/>
      <c r="V164" s="151"/>
    </row>
    <row r="165" spans="1:22" ht="13.8" thickBot="1" x14ac:dyDescent="0.3">
      <c r="A165" s="725"/>
      <c r="B165" s="604"/>
      <c r="C165" s="604"/>
      <c r="D165" s="620"/>
      <c r="E165" s="609" t="s">
        <v>5605</v>
      </c>
      <c r="F165" s="606"/>
      <c r="G165" s="712"/>
      <c r="H165" s="713"/>
      <c r="I165" s="714"/>
      <c r="J165" s="602" t="s">
        <v>5631</v>
      </c>
      <c r="K165" s="610"/>
      <c r="L165" s="610"/>
      <c r="M165" s="603"/>
      <c r="N165" s="582"/>
      <c r="V165" s="151"/>
    </row>
    <row r="166" spans="1:22" ht="21.6" thickTop="1" thickBot="1" x14ac:dyDescent="0.3">
      <c r="A166" s="723">
        <f t="shared" ref="A166" si="34">A162+1</f>
        <v>38</v>
      </c>
      <c r="B166" s="592" t="s">
        <v>22</v>
      </c>
      <c r="C166" s="592" t="s">
        <v>23</v>
      </c>
      <c r="D166" s="592" t="s">
        <v>5593</v>
      </c>
      <c r="E166" s="703" t="s">
        <v>5594</v>
      </c>
      <c r="F166" s="703"/>
      <c r="G166" s="703" t="s">
        <v>17</v>
      </c>
      <c r="H166" s="704"/>
      <c r="I166" s="580"/>
      <c r="J166" s="593" t="s">
        <v>5608</v>
      </c>
      <c r="K166" s="594"/>
      <c r="L166" s="594"/>
      <c r="M166" s="595"/>
      <c r="N166" s="582"/>
      <c r="V166" s="151"/>
    </row>
    <row r="167" spans="1:22" ht="13.8" thickBot="1" x14ac:dyDescent="0.3">
      <c r="A167" s="724"/>
      <c r="B167" s="596"/>
      <c r="C167" s="596"/>
      <c r="D167" s="143"/>
      <c r="E167" s="596"/>
      <c r="F167" s="596"/>
      <c r="G167" s="726"/>
      <c r="H167" s="727"/>
      <c r="I167" s="728"/>
      <c r="J167" s="599" t="s">
        <v>5608</v>
      </c>
      <c r="K167" s="599"/>
      <c r="L167" s="599"/>
      <c r="M167" s="600"/>
      <c r="N167" s="582"/>
      <c r="V167" s="151"/>
    </row>
    <row r="168" spans="1:22" ht="21" thickBot="1" x14ac:dyDescent="0.3">
      <c r="A168" s="724"/>
      <c r="B168" s="601" t="s">
        <v>34</v>
      </c>
      <c r="C168" s="601" t="s">
        <v>35</v>
      </c>
      <c r="D168" s="601" t="s">
        <v>5600</v>
      </c>
      <c r="E168" s="729" t="s">
        <v>5601</v>
      </c>
      <c r="F168" s="729"/>
      <c r="G168" s="730"/>
      <c r="H168" s="731"/>
      <c r="I168" s="732"/>
      <c r="J168" s="602" t="s">
        <v>5630</v>
      </c>
      <c r="K168" s="610"/>
      <c r="L168" s="610"/>
      <c r="M168" s="603"/>
      <c r="N168" s="582"/>
      <c r="V168" s="151"/>
    </row>
    <row r="169" spans="1:22" ht="13.8" thickBot="1" x14ac:dyDescent="0.3">
      <c r="A169" s="725"/>
      <c r="B169" s="604"/>
      <c r="C169" s="604"/>
      <c r="D169" s="620"/>
      <c r="E169" s="609" t="s">
        <v>5605</v>
      </c>
      <c r="F169" s="606"/>
      <c r="G169" s="712"/>
      <c r="H169" s="713"/>
      <c r="I169" s="714"/>
      <c r="J169" s="602" t="s">
        <v>5631</v>
      </c>
      <c r="K169" s="610"/>
      <c r="L169" s="610"/>
      <c r="M169" s="603"/>
      <c r="N169" s="582"/>
      <c r="V169" s="151"/>
    </row>
    <row r="170" spans="1:22" ht="21.6" thickTop="1" thickBot="1" x14ac:dyDescent="0.3">
      <c r="A170" s="723">
        <f t="shared" ref="A170" si="35">A166+1</f>
        <v>39</v>
      </c>
      <c r="B170" s="592" t="s">
        <v>22</v>
      </c>
      <c r="C170" s="592" t="s">
        <v>23</v>
      </c>
      <c r="D170" s="592" t="s">
        <v>5593</v>
      </c>
      <c r="E170" s="703" t="s">
        <v>5594</v>
      </c>
      <c r="F170" s="703"/>
      <c r="G170" s="703" t="s">
        <v>17</v>
      </c>
      <c r="H170" s="704"/>
      <c r="I170" s="580"/>
      <c r="J170" s="593" t="s">
        <v>5608</v>
      </c>
      <c r="K170" s="594"/>
      <c r="L170" s="594"/>
      <c r="M170" s="595"/>
      <c r="N170" s="582"/>
      <c r="V170" s="151"/>
    </row>
    <row r="171" spans="1:22" ht="13.8" thickBot="1" x14ac:dyDescent="0.3">
      <c r="A171" s="724"/>
      <c r="B171" s="596"/>
      <c r="C171" s="596"/>
      <c r="D171" s="143"/>
      <c r="E171" s="596"/>
      <c r="F171" s="596"/>
      <c r="G171" s="726"/>
      <c r="H171" s="727"/>
      <c r="I171" s="728"/>
      <c r="J171" s="599" t="s">
        <v>5608</v>
      </c>
      <c r="K171" s="599"/>
      <c r="L171" s="599"/>
      <c r="M171" s="600"/>
      <c r="N171" s="582"/>
      <c r="V171" s="151"/>
    </row>
    <row r="172" spans="1:22" ht="21" thickBot="1" x14ac:dyDescent="0.3">
      <c r="A172" s="724"/>
      <c r="B172" s="601" t="s">
        <v>34</v>
      </c>
      <c r="C172" s="601" t="s">
        <v>35</v>
      </c>
      <c r="D172" s="601" t="s">
        <v>5600</v>
      </c>
      <c r="E172" s="729" t="s">
        <v>5601</v>
      </c>
      <c r="F172" s="729"/>
      <c r="G172" s="730"/>
      <c r="H172" s="731"/>
      <c r="I172" s="732"/>
      <c r="J172" s="602" t="s">
        <v>5630</v>
      </c>
      <c r="K172" s="610"/>
      <c r="L172" s="610"/>
      <c r="M172" s="603"/>
      <c r="N172" s="582"/>
      <c r="V172" s="151"/>
    </row>
    <row r="173" spans="1:22" ht="13.8" thickBot="1" x14ac:dyDescent="0.3">
      <c r="A173" s="725"/>
      <c r="B173" s="604"/>
      <c r="C173" s="604"/>
      <c r="D173" s="620"/>
      <c r="E173" s="609" t="s">
        <v>5605</v>
      </c>
      <c r="F173" s="606"/>
      <c r="G173" s="712"/>
      <c r="H173" s="713"/>
      <c r="I173" s="714"/>
      <c r="J173" s="602" t="s">
        <v>5631</v>
      </c>
      <c r="K173" s="610"/>
      <c r="L173" s="610"/>
      <c r="M173" s="603"/>
      <c r="N173" s="582"/>
      <c r="V173" s="151"/>
    </row>
    <row r="174" spans="1:22" ht="21.6" thickTop="1" thickBot="1" x14ac:dyDescent="0.3">
      <c r="A174" s="723">
        <f t="shared" ref="A174" si="36">A170+1</f>
        <v>40</v>
      </c>
      <c r="B174" s="592" t="s">
        <v>22</v>
      </c>
      <c r="C174" s="592" t="s">
        <v>23</v>
      </c>
      <c r="D174" s="592" t="s">
        <v>5593</v>
      </c>
      <c r="E174" s="703" t="s">
        <v>5594</v>
      </c>
      <c r="F174" s="703"/>
      <c r="G174" s="703" t="s">
        <v>17</v>
      </c>
      <c r="H174" s="704"/>
      <c r="I174" s="580"/>
      <c r="J174" s="593" t="s">
        <v>5608</v>
      </c>
      <c r="K174" s="594"/>
      <c r="L174" s="594"/>
      <c r="M174" s="595"/>
      <c r="N174" s="582"/>
      <c r="V174" s="151"/>
    </row>
    <row r="175" spans="1:22" ht="13.8" thickBot="1" x14ac:dyDescent="0.3">
      <c r="A175" s="724"/>
      <c r="B175" s="596"/>
      <c r="C175" s="596"/>
      <c r="D175" s="143"/>
      <c r="E175" s="596"/>
      <c r="F175" s="596"/>
      <c r="G175" s="726"/>
      <c r="H175" s="727"/>
      <c r="I175" s="728"/>
      <c r="J175" s="599" t="s">
        <v>5608</v>
      </c>
      <c r="K175" s="599"/>
      <c r="L175" s="599"/>
      <c r="M175" s="600"/>
      <c r="N175" s="582"/>
      <c r="V175" s="151"/>
    </row>
    <row r="176" spans="1:22" ht="21" thickBot="1" x14ac:dyDescent="0.3">
      <c r="A176" s="724"/>
      <c r="B176" s="601" t="s">
        <v>34</v>
      </c>
      <c r="C176" s="601" t="s">
        <v>35</v>
      </c>
      <c r="D176" s="601" t="s">
        <v>5600</v>
      </c>
      <c r="E176" s="729" t="s">
        <v>5601</v>
      </c>
      <c r="F176" s="729"/>
      <c r="G176" s="730"/>
      <c r="H176" s="731"/>
      <c r="I176" s="732"/>
      <c r="J176" s="602" t="s">
        <v>5630</v>
      </c>
      <c r="K176" s="610"/>
      <c r="L176" s="610"/>
      <c r="M176" s="603"/>
      <c r="N176" s="582"/>
      <c r="V176" s="151"/>
    </row>
    <row r="177" spans="1:22" ht="13.8" thickBot="1" x14ac:dyDescent="0.3">
      <c r="A177" s="725"/>
      <c r="B177" s="604"/>
      <c r="C177" s="604"/>
      <c r="D177" s="620"/>
      <c r="E177" s="609" t="s">
        <v>5605</v>
      </c>
      <c r="F177" s="606"/>
      <c r="G177" s="712"/>
      <c r="H177" s="713"/>
      <c r="I177" s="714"/>
      <c r="J177" s="602" t="s">
        <v>5631</v>
      </c>
      <c r="K177" s="610"/>
      <c r="L177" s="610"/>
      <c r="M177" s="603"/>
      <c r="N177" s="582"/>
      <c r="V177" s="151"/>
    </row>
    <row r="178" spans="1:22" ht="21.6" thickTop="1" thickBot="1" x14ac:dyDescent="0.3">
      <c r="A178" s="723">
        <f t="shared" ref="A178" si="37">A174+1</f>
        <v>41</v>
      </c>
      <c r="B178" s="592" t="s">
        <v>22</v>
      </c>
      <c r="C178" s="592" t="s">
        <v>23</v>
      </c>
      <c r="D178" s="592" t="s">
        <v>5593</v>
      </c>
      <c r="E178" s="703" t="s">
        <v>5594</v>
      </c>
      <c r="F178" s="703"/>
      <c r="G178" s="703" t="s">
        <v>17</v>
      </c>
      <c r="H178" s="704"/>
      <c r="I178" s="580"/>
      <c r="J178" s="593" t="s">
        <v>5608</v>
      </c>
      <c r="K178" s="594"/>
      <c r="L178" s="594"/>
      <c r="M178" s="595"/>
      <c r="N178" s="582"/>
      <c r="V178" s="151"/>
    </row>
    <row r="179" spans="1:22" ht="13.8" thickBot="1" x14ac:dyDescent="0.3">
      <c r="A179" s="724"/>
      <c r="B179" s="596"/>
      <c r="C179" s="596"/>
      <c r="D179" s="143"/>
      <c r="E179" s="596"/>
      <c r="F179" s="596"/>
      <c r="G179" s="726"/>
      <c r="H179" s="727"/>
      <c r="I179" s="728"/>
      <c r="J179" s="599" t="s">
        <v>5608</v>
      </c>
      <c r="K179" s="599"/>
      <c r="L179" s="599"/>
      <c r="M179" s="600"/>
      <c r="N179" s="582"/>
      <c r="V179" s="151">
        <f>G179</f>
        <v>0</v>
      </c>
    </row>
    <row r="180" spans="1:22" ht="21" thickBot="1" x14ac:dyDescent="0.3">
      <c r="A180" s="724"/>
      <c r="B180" s="601" t="s">
        <v>34</v>
      </c>
      <c r="C180" s="601" t="s">
        <v>35</v>
      </c>
      <c r="D180" s="601" t="s">
        <v>5600</v>
      </c>
      <c r="E180" s="729" t="s">
        <v>5601</v>
      </c>
      <c r="F180" s="729"/>
      <c r="G180" s="730"/>
      <c r="H180" s="731"/>
      <c r="I180" s="732"/>
      <c r="J180" s="602" t="s">
        <v>5630</v>
      </c>
      <c r="K180" s="610"/>
      <c r="L180" s="610"/>
      <c r="M180" s="603"/>
      <c r="N180" s="582"/>
      <c r="V180" s="151"/>
    </row>
    <row r="181" spans="1:22" ht="13.8" thickBot="1" x14ac:dyDescent="0.3">
      <c r="A181" s="725"/>
      <c r="B181" s="604"/>
      <c r="C181" s="604"/>
      <c r="D181" s="620"/>
      <c r="E181" s="609" t="s">
        <v>5605</v>
      </c>
      <c r="F181" s="606"/>
      <c r="G181" s="712"/>
      <c r="H181" s="713"/>
      <c r="I181" s="714"/>
      <c r="J181" s="602" t="s">
        <v>5631</v>
      </c>
      <c r="K181" s="610"/>
      <c r="L181" s="610"/>
      <c r="M181" s="603"/>
      <c r="N181" s="582"/>
      <c r="V181" s="151"/>
    </row>
    <row r="182" spans="1:22" ht="21.6" thickTop="1" thickBot="1" x14ac:dyDescent="0.3">
      <c r="A182" s="723">
        <f t="shared" ref="A182" si="38">A178+1</f>
        <v>42</v>
      </c>
      <c r="B182" s="592" t="s">
        <v>22</v>
      </c>
      <c r="C182" s="592" t="s">
        <v>23</v>
      </c>
      <c r="D182" s="592" t="s">
        <v>5593</v>
      </c>
      <c r="E182" s="703" t="s">
        <v>5594</v>
      </c>
      <c r="F182" s="703"/>
      <c r="G182" s="703" t="s">
        <v>17</v>
      </c>
      <c r="H182" s="704"/>
      <c r="I182" s="580"/>
      <c r="J182" s="593" t="s">
        <v>5608</v>
      </c>
      <c r="K182" s="594"/>
      <c r="L182" s="594"/>
      <c r="M182" s="595"/>
      <c r="N182" s="582"/>
      <c r="V182" s="151"/>
    </row>
    <row r="183" spans="1:22" ht="13.8" thickBot="1" x14ac:dyDescent="0.3">
      <c r="A183" s="724"/>
      <c r="B183" s="596"/>
      <c r="C183" s="596"/>
      <c r="D183" s="143"/>
      <c r="E183" s="596"/>
      <c r="F183" s="596"/>
      <c r="G183" s="726"/>
      <c r="H183" s="727"/>
      <c r="I183" s="728"/>
      <c r="J183" s="599" t="s">
        <v>5608</v>
      </c>
      <c r="K183" s="599"/>
      <c r="L183" s="599"/>
      <c r="M183" s="600"/>
      <c r="N183" s="582"/>
      <c r="V183" s="151">
        <f>G183</f>
        <v>0</v>
      </c>
    </row>
    <row r="184" spans="1:22" ht="21" thickBot="1" x14ac:dyDescent="0.3">
      <c r="A184" s="724"/>
      <c r="B184" s="601" t="s">
        <v>34</v>
      </c>
      <c r="C184" s="601" t="s">
        <v>35</v>
      </c>
      <c r="D184" s="601" t="s">
        <v>5600</v>
      </c>
      <c r="E184" s="729" t="s">
        <v>5601</v>
      </c>
      <c r="F184" s="729"/>
      <c r="G184" s="730"/>
      <c r="H184" s="731"/>
      <c r="I184" s="732"/>
      <c r="J184" s="602" t="s">
        <v>5630</v>
      </c>
      <c r="K184" s="610"/>
      <c r="L184" s="610"/>
      <c r="M184" s="603"/>
      <c r="N184" s="582"/>
      <c r="V184" s="151"/>
    </row>
    <row r="185" spans="1:22" ht="13.8" thickBot="1" x14ac:dyDescent="0.3">
      <c r="A185" s="725"/>
      <c r="B185" s="604"/>
      <c r="C185" s="604"/>
      <c r="D185" s="620"/>
      <c r="E185" s="609" t="s">
        <v>5605</v>
      </c>
      <c r="F185" s="606"/>
      <c r="G185" s="712"/>
      <c r="H185" s="713"/>
      <c r="I185" s="714"/>
      <c r="J185" s="602" t="s">
        <v>5631</v>
      </c>
      <c r="K185" s="610"/>
      <c r="L185" s="610"/>
      <c r="M185" s="603"/>
      <c r="N185" s="582"/>
      <c r="V185" s="151"/>
    </row>
    <row r="186" spans="1:22" ht="21.6" thickTop="1" thickBot="1" x14ac:dyDescent="0.3">
      <c r="A186" s="723">
        <f t="shared" ref="A186" si="39">A182+1</f>
        <v>43</v>
      </c>
      <c r="B186" s="592" t="s">
        <v>22</v>
      </c>
      <c r="C186" s="592" t="s">
        <v>23</v>
      </c>
      <c r="D186" s="592" t="s">
        <v>5593</v>
      </c>
      <c r="E186" s="703" t="s">
        <v>5594</v>
      </c>
      <c r="F186" s="703"/>
      <c r="G186" s="703" t="s">
        <v>17</v>
      </c>
      <c r="H186" s="704"/>
      <c r="I186" s="580"/>
      <c r="J186" s="593" t="s">
        <v>5608</v>
      </c>
      <c r="K186" s="594"/>
      <c r="L186" s="594"/>
      <c r="M186" s="595"/>
      <c r="N186" s="582"/>
      <c r="V186" s="151"/>
    </row>
    <row r="187" spans="1:22" ht="13.8" thickBot="1" x14ac:dyDescent="0.3">
      <c r="A187" s="724"/>
      <c r="B187" s="596"/>
      <c r="C187" s="596"/>
      <c r="D187" s="143"/>
      <c r="E187" s="596"/>
      <c r="F187" s="596"/>
      <c r="G187" s="726"/>
      <c r="H187" s="727"/>
      <c r="I187" s="728"/>
      <c r="J187" s="599" t="s">
        <v>5608</v>
      </c>
      <c r="K187" s="599"/>
      <c r="L187" s="599"/>
      <c r="M187" s="600"/>
      <c r="N187" s="582"/>
      <c r="V187" s="151">
        <f>G187</f>
        <v>0</v>
      </c>
    </row>
    <row r="188" spans="1:22" ht="21" thickBot="1" x14ac:dyDescent="0.3">
      <c r="A188" s="724"/>
      <c r="B188" s="601" t="s">
        <v>34</v>
      </c>
      <c r="C188" s="601" t="s">
        <v>35</v>
      </c>
      <c r="D188" s="601" t="s">
        <v>5600</v>
      </c>
      <c r="E188" s="729" t="s">
        <v>5601</v>
      </c>
      <c r="F188" s="729"/>
      <c r="G188" s="730"/>
      <c r="H188" s="731"/>
      <c r="I188" s="732"/>
      <c r="J188" s="602" t="s">
        <v>5630</v>
      </c>
      <c r="K188" s="610"/>
      <c r="L188" s="610"/>
      <c r="M188" s="603"/>
      <c r="N188" s="582"/>
      <c r="V188" s="151"/>
    </row>
    <row r="189" spans="1:22" ht="13.8" thickBot="1" x14ac:dyDescent="0.3">
      <c r="A189" s="725"/>
      <c r="B189" s="604"/>
      <c r="C189" s="604"/>
      <c r="D189" s="620"/>
      <c r="E189" s="609" t="s">
        <v>5605</v>
      </c>
      <c r="F189" s="606"/>
      <c r="G189" s="712"/>
      <c r="H189" s="713"/>
      <c r="I189" s="714"/>
      <c r="J189" s="602" t="s">
        <v>5631</v>
      </c>
      <c r="K189" s="610"/>
      <c r="L189" s="610"/>
      <c r="M189" s="603"/>
      <c r="N189" s="582"/>
      <c r="V189" s="151"/>
    </row>
    <row r="190" spans="1:22" ht="21.6" thickTop="1" thickBot="1" x14ac:dyDescent="0.3">
      <c r="A190" s="723">
        <f t="shared" ref="A190" si="40">A186+1</f>
        <v>44</v>
      </c>
      <c r="B190" s="592" t="s">
        <v>22</v>
      </c>
      <c r="C190" s="592" t="s">
        <v>23</v>
      </c>
      <c r="D190" s="592" t="s">
        <v>5593</v>
      </c>
      <c r="E190" s="703" t="s">
        <v>5594</v>
      </c>
      <c r="F190" s="703"/>
      <c r="G190" s="703" t="s">
        <v>17</v>
      </c>
      <c r="H190" s="704"/>
      <c r="I190" s="580"/>
      <c r="J190" s="593" t="s">
        <v>5608</v>
      </c>
      <c r="K190" s="594"/>
      <c r="L190" s="594"/>
      <c r="M190" s="595"/>
      <c r="N190" s="582"/>
      <c r="V190" s="151"/>
    </row>
    <row r="191" spans="1:22" ht="13.8" thickBot="1" x14ac:dyDescent="0.3">
      <c r="A191" s="724"/>
      <c r="B191" s="596"/>
      <c r="C191" s="596"/>
      <c r="D191" s="143"/>
      <c r="E191" s="596"/>
      <c r="F191" s="596"/>
      <c r="G191" s="726"/>
      <c r="H191" s="727"/>
      <c r="I191" s="728"/>
      <c r="J191" s="599" t="s">
        <v>5608</v>
      </c>
      <c r="K191" s="599"/>
      <c r="L191" s="599"/>
      <c r="M191" s="600"/>
      <c r="N191" s="582"/>
      <c r="V191" s="151">
        <f>G191</f>
        <v>0</v>
      </c>
    </row>
    <row r="192" spans="1:22" ht="21" thickBot="1" x14ac:dyDescent="0.3">
      <c r="A192" s="724"/>
      <c r="B192" s="601" t="s">
        <v>34</v>
      </c>
      <c r="C192" s="601" t="s">
        <v>35</v>
      </c>
      <c r="D192" s="601" t="s">
        <v>5600</v>
      </c>
      <c r="E192" s="729" t="s">
        <v>5601</v>
      </c>
      <c r="F192" s="729"/>
      <c r="G192" s="730"/>
      <c r="H192" s="731"/>
      <c r="I192" s="732"/>
      <c r="J192" s="602" t="s">
        <v>5630</v>
      </c>
      <c r="K192" s="610"/>
      <c r="L192" s="610"/>
      <c r="M192" s="603"/>
      <c r="N192" s="582"/>
      <c r="V192" s="151"/>
    </row>
    <row r="193" spans="1:22" ht="13.8" thickBot="1" x14ac:dyDescent="0.3">
      <c r="A193" s="725"/>
      <c r="B193" s="604"/>
      <c r="C193" s="604"/>
      <c r="D193" s="620"/>
      <c r="E193" s="609" t="s">
        <v>5605</v>
      </c>
      <c r="F193" s="606"/>
      <c r="G193" s="712"/>
      <c r="H193" s="713"/>
      <c r="I193" s="714"/>
      <c r="J193" s="602" t="s">
        <v>5631</v>
      </c>
      <c r="K193" s="610"/>
      <c r="L193" s="610"/>
      <c r="M193" s="603"/>
      <c r="N193" s="582"/>
      <c r="V193" s="151"/>
    </row>
    <row r="194" spans="1:22" ht="21.6" thickTop="1" thickBot="1" x14ac:dyDescent="0.3">
      <c r="A194" s="723">
        <f t="shared" ref="A194" si="41">A190+1</f>
        <v>45</v>
      </c>
      <c r="B194" s="592" t="s">
        <v>22</v>
      </c>
      <c r="C194" s="592" t="s">
        <v>23</v>
      </c>
      <c r="D194" s="592" t="s">
        <v>5593</v>
      </c>
      <c r="E194" s="703" t="s">
        <v>5594</v>
      </c>
      <c r="F194" s="703"/>
      <c r="G194" s="703" t="s">
        <v>17</v>
      </c>
      <c r="H194" s="704"/>
      <c r="I194" s="580"/>
      <c r="J194" s="593" t="s">
        <v>5608</v>
      </c>
      <c r="K194" s="594"/>
      <c r="L194" s="594"/>
      <c r="M194" s="595"/>
      <c r="N194" s="582"/>
      <c r="V194" s="151"/>
    </row>
    <row r="195" spans="1:22" ht="13.8" thickBot="1" x14ac:dyDescent="0.3">
      <c r="A195" s="724"/>
      <c r="B195" s="596"/>
      <c r="C195" s="596"/>
      <c r="D195" s="143"/>
      <c r="E195" s="596"/>
      <c r="F195" s="596"/>
      <c r="G195" s="726"/>
      <c r="H195" s="727"/>
      <c r="I195" s="728"/>
      <c r="J195" s="599" t="s">
        <v>5608</v>
      </c>
      <c r="K195" s="599"/>
      <c r="L195" s="599"/>
      <c r="M195" s="600"/>
      <c r="N195" s="582"/>
      <c r="V195" s="151">
        <f>G195</f>
        <v>0</v>
      </c>
    </row>
    <row r="196" spans="1:22" ht="21" thickBot="1" x14ac:dyDescent="0.3">
      <c r="A196" s="724"/>
      <c r="B196" s="601" t="s">
        <v>34</v>
      </c>
      <c r="C196" s="601" t="s">
        <v>35</v>
      </c>
      <c r="D196" s="601" t="s">
        <v>5600</v>
      </c>
      <c r="E196" s="729" t="s">
        <v>5601</v>
      </c>
      <c r="F196" s="729"/>
      <c r="G196" s="730"/>
      <c r="H196" s="731"/>
      <c r="I196" s="732"/>
      <c r="J196" s="602" t="s">
        <v>5630</v>
      </c>
      <c r="K196" s="610"/>
      <c r="L196" s="610"/>
      <c r="M196" s="603"/>
      <c r="N196" s="582"/>
      <c r="V196" s="151"/>
    </row>
    <row r="197" spans="1:22" ht="13.8" thickBot="1" x14ac:dyDescent="0.3">
      <c r="A197" s="725"/>
      <c r="B197" s="604"/>
      <c r="C197" s="604"/>
      <c r="D197" s="620"/>
      <c r="E197" s="609" t="s">
        <v>5605</v>
      </c>
      <c r="F197" s="606"/>
      <c r="G197" s="712"/>
      <c r="H197" s="713"/>
      <c r="I197" s="714"/>
      <c r="J197" s="602" t="s">
        <v>5631</v>
      </c>
      <c r="K197" s="610"/>
      <c r="L197" s="610"/>
      <c r="M197" s="603"/>
      <c r="N197" s="582"/>
      <c r="V197" s="151"/>
    </row>
    <row r="198" spans="1:22" ht="21.6" thickTop="1" thickBot="1" x14ac:dyDescent="0.3">
      <c r="A198" s="723">
        <f t="shared" ref="A198" si="42">A194+1</f>
        <v>46</v>
      </c>
      <c r="B198" s="592" t="s">
        <v>22</v>
      </c>
      <c r="C198" s="592" t="s">
        <v>23</v>
      </c>
      <c r="D198" s="592" t="s">
        <v>5593</v>
      </c>
      <c r="E198" s="703" t="s">
        <v>5594</v>
      </c>
      <c r="F198" s="703"/>
      <c r="G198" s="703" t="s">
        <v>17</v>
      </c>
      <c r="H198" s="704"/>
      <c r="I198" s="580"/>
      <c r="J198" s="593" t="s">
        <v>5608</v>
      </c>
      <c r="K198" s="594"/>
      <c r="L198" s="594"/>
      <c r="M198" s="595"/>
      <c r="N198" s="582"/>
      <c r="V198" s="151"/>
    </row>
    <row r="199" spans="1:22" ht="13.8" thickBot="1" x14ac:dyDescent="0.3">
      <c r="A199" s="724"/>
      <c r="B199" s="596"/>
      <c r="C199" s="596"/>
      <c r="D199" s="143"/>
      <c r="E199" s="596"/>
      <c r="F199" s="596"/>
      <c r="G199" s="726"/>
      <c r="H199" s="727"/>
      <c r="I199" s="728"/>
      <c r="J199" s="599" t="s">
        <v>5608</v>
      </c>
      <c r="K199" s="599"/>
      <c r="L199" s="599"/>
      <c r="M199" s="600"/>
      <c r="N199" s="582"/>
      <c r="V199" s="151">
        <f>G199</f>
        <v>0</v>
      </c>
    </row>
    <row r="200" spans="1:22" ht="21" thickBot="1" x14ac:dyDescent="0.3">
      <c r="A200" s="724"/>
      <c r="B200" s="601" t="s">
        <v>34</v>
      </c>
      <c r="C200" s="601" t="s">
        <v>35</v>
      </c>
      <c r="D200" s="601" t="s">
        <v>5600</v>
      </c>
      <c r="E200" s="729" t="s">
        <v>5601</v>
      </c>
      <c r="F200" s="729"/>
      <c r="G200" s="730"/>
      <c r="H200" s="731"/>
      <c r="I200" s="732"/>
      <c r="J200" s="602" t="s">
        <v>5630</v>
      </c>
      <c r="K200" s="610"/>
      <c r="L200" s="610"/>
      <c r="M200" s="603"/>
      <c r="N200" s="582"/>
      <c r="V200" s="151"/>
    </row>
    <row r="201" spans="1:22" ht="13.8" thickBot="1" x14ac:dyDescent="0.3">
      <c r="A201" s="725"/>
      <c r="B201" s="604"/>
      <c r="C201" s="604"/>
      <c r="D201" s="620"/>
      <c r="E201" s="609" t="s">
        <v>5605</v>
      </c>
      <c r="F201" s="606"/>
      <c r="G201" s="712"/>
      <c r="H201" s="713"/>
      <c r="I201" s="714"/>
      <c r="J201" s="602" t="s">
        <v>5631</v>
      </c>
      <c r="K201" s="610"/>
      <c r="L201" s="610"/>
      <c r="M201" s="603"/>
      <c r="N201" s="582"/>
      <c r="V201" s="151"/>
    </row>
    <row r="202" spans="1:22" ht="21.6" thickTop="1" thickBot="1" x14ac:dyDescent="0.3">
      <c r="A202" s="723">
        <f t="shared" ref="A202" si="43">A198+1</f>
        <v>47</v>
      </c>
      <c r="B202" s="592" t="s">
        <v>22</v>
      </c>
      <c r="C202" s="592" t="s">
        <v>23</v>
      </c>
      <c r="D202" s="592" t="s">
        <v>5593</v>
      </c>
      <c r="E202" s="703" t="s">
        <v>5594</v>
      </c>
      <c r="F202" s="703"/>
      <c r="G202" s="703" t="s">
        <v>17</v>
      </c>
      <c r="H202" s="704"/>
      <c r="I202" s="580"/>
      <c r="J202" s="593" t="s">
        <v>5608</v>
      </c>
      <c r="K202" s="594"/>
      <c r="L202" s="594"/>
      <c r="M202" s="595"/>
      <c r="N202" s="582"/>
      <c r="V202" s="151"/>
    </row>
    <row r="203" spans="1:22" ht="13.8" thickBot="1" x14ac:dyDescent="0.3">
      <c r="A203" s="724"/>
      <c r="B203" s="596"/>
      <c r="C203" s="596"/>
      <c r="D203" s="143"/>
      <c r="E203" s="596"/>
      <c r="F203" s="596"/>
      <c r="G203" s="726"/>
      <c r="H203" s="727"/>
      <c r="I203" s="728"/>
      <c r="J203" s="599" t="s">
        <v>5608</v>
      </c>
      <c r="K203" s="599"/>
      <c r="L203" s="599"/>
      <c r="M203" s="600"/>
      <c r="N203" s="582"/>
      <c r="V203" s="151">
        <f>G203</f>
        <v>0</v>
      </c>
    </row>
    <row r="204" spans="1:22" ht="21" thickBot="1" x14ac:dyDescent="0.3">
      <c r="A204" s="724"/>
      <c r="B204" s="601" t="s">
        <v>34</v>
      </c>
      <c r="C204" s="601" t="s">
        <v>35</v>
      </c>
      <c r="D204" s="601" t="s">
        <v>5600</v>
      </c>
      <c r="E204" s="729" t="s">
        <v>5601</v>
      </c>
      <c r="F204" s="729"/>
      <c r="G204" s="730"/>
      <c r="H204" s="731"/>
      <c r="I204" s="732"/>
      <c r="J204" s="602" t="s">
        <v>5630</v>
      </c>
      <c r="K204" s="610"/>
      <c r="L204" s="610"/>
      <c r="M204" s="603"/>
      <c r="N204" s="582"/>
      <c r="V204" s="151"/>
    </row>
    <row r="205" spans="1:22" ht="13.8" thickBot="1" x14ac:dyDescent="0.3">
      <c r="A205" s="725"/>
      <c r="B205" s="604"/>
      <c r="C205" s="604"/>
      <c r="D205" s="620"/>
      <c r="E205" s="609" t="s">
        <v>5605</v>
      </c>
      <c r="F205" s="606"/>
      <c r="G205" s="712"/>
      <c r="H205" s="713"/>
      <c r="I205" s="714"/>
      <c r="J205" s="602" t="s">
        <v>5631</v>
      </c>
      <c r="K205" s="610"/>
      <c r="L205" s="610"/>
      <c r="M205" s="603"/>
      <c r="N205" s="582"/>
      <c r="V205" s="151"/>
    </row>
    <row r="206" spans="1:22" ht="21.6" thickTop="1" thickBot="1" x14ac:dyDescent="0.3">
      <c r="A206" s="723">
        <f t="shared" ref="A206" si="44">A202+1</f>
        <v>48</v>
      </c>
      <c r="B206" s="592" t="s">
        <v>22</v>
      </c>
      <c r="C206" s="592" t="s">
        <v>23</v>
      </c>
      <c r="D206" s="592" t="s">
        <v>5593</v>
      </c>
      <c r="E206" s="703" t="s">
        <v>5594</v>
      </c>
      <c r="F206" s="703"/>
      <c r="G206" s="703" t="s">
        <v>17</v>
      </c>
      <c r="H206" s="704"/>
      <c r="I206" s="580"/>
      <c r="J206" s="593" t="s">
        <v>5608</v>
      </c>
      <c r="K206" s="594"/>
      <c r="L206" s="594"/>
      <c r="M206" s="595"/>
      <c r="N206" s="582"/>
      <c r="V206" s="151"/>
    </row>
    <row r="207" spans="1:22" ht="13.8" thickBot="1" x14ac:dyDescent="0.3">
      <c r="A207" s="724"/>
      <c r="B207" s="596"/>
      <c r="C207" s="596"/>
      <c r="D207" s="143"/>
      <c r="E207" s="596"/>
      <c r="F207" s="596"/>
      <c r="G207" s="726"/>
      <c r="H207" s="727"/>
      <c r="I207" s="728"/>
      <c r="J207" s="599" t="s">
        <v>5608</v>
      </c>
      <c r="K207" s="599"/>
      <c r="L207" s="599"/>
      <c r="M207" s="600"/>
      <c r="N207" s="582"/>
      <c r="V207" s="151">
        <f>G207</f>
        <v>0</v>
      </c>
    </row>
    <row r="208" spans="1:22" ht="21" thickBot="1" x14ac:dyDescent="0.3">
      <c r="A208" s="724"/>
      <c r="B208" s="601" t="s">
        <v>34</v>
      </c>
      <c r="C208" s="601" t="s">
        <v>35</v>
      </c>
      <c r="D208" s="601" t="s">
        <v>5600</v>
      </c>
      <c r="E208" s="729" t="s">
        <v>5601</v>
      </c>
      <c r="F208" s="729"/>
      <c r="G208" s="730"/>
      <c r="H208" s="731"/>
      <c r="I208" s="732"/>
      <c r="J208" s="602" t="s">
        <v>5630</v>
      </c>
      <c r="K208" s="610"/>
      <c r="L208" s="610"/>
      <c r="M208" s="603"/>
      <c r="N208" s="582"/>
      <c r="V208" s="151"/>
    </row>
    <row r="209" spans="1:22" ht="13.8" thickBot="1" x14ac:dyDescent="0.3">
      <c r="A209" s="725"/>
      <c r="B209" s="604"/>
      <c r="C209" s="604"/>
      <c r="D209" s="620"/>
      <c r="E209" s="609" t="s">
        <v>5605</v>
      </c>
      <c r="F209" s="606"/>
      <c r="G209" s="712"/>
      <c r="H209" s="713"/>
      <c r="I209" s="714"/>
      <c r="J209" s="602" t="s">
        <v>5631</v>
      </c>
      <c r="K209" s="610"/>
      <c r="L209" s="610"/>
      <c r="M209" s="603"/>
      <c r="N209" s="582"/>
      <c r="V209" s="151"/>
    </row>
    <row r="210" spans="1:22" ht="21.6" thickTop="1" thickBot="1" x14ac:dyDescent="0.3">
      <c r="A210" s="723">
        <f t="shared" ref="A210" si="45">A206+1</f>
        <v>49</v>
      </c>
      <c r="B210" s="592" t="s">
        <v>22</v>
      </c>
      <c r="C210" s="592" t="s">
        <v>23</v>
      </c>
      <c r="D210" s="592" t="s">
        <v>5593</v>
      </c>
      <c r="E210" s="703" t="s">
        <v>5594</v>
      </c>
      <c r="F210" s="703"/>
      <c r="G210" s="703" t="s">
        <v>17</v>
      </c>
      <c r="H210" s="704"/>
      <c r="I210" s="580"/>
      <c r="J210" s="593" t="s">
        <v>5608</v>
      </c>
      <c r="K210" s="594"/>
      <c r="L210" s="594"/>
      <c r="M210" s="595"/>
      <c r="N210" s="582"/>
      <c r="V210" s="151"/>
    </row>
    <row r="211" spans="1:22" ht="13.8" thickBot="1" x14ac:dyDescent="0.3">
      <c r="A211" s="724"/>
      <c r="B211" s="596"/>
      <c r="C211" s="596"/>
      <c r="D211" s="143"/>
      <c r="E211" s="596"/>
      <c r="F211" s="596"/>
      <c r="G211" s="726"/>
      <c r="H211" s="727"/>
      <c r="I211" s="728"/>
      <c r="J211" s="599" t="s">
        <v>5608</v>
      </c>
      <c r="K211" s="599"/>
      <c r="L211" s="599"/>
      <c r="M211" s="600"/>
      <c r="N211" s="582"/>
      <c r="V211" s="151">
        <f>G211</f>
        <v>0</v>
      </c>
    </row>
    <row r="212" spans="1:22" ht="21" thickBot="1" x14ac:dyDescent="0.3">
      <c r="A212" s="724"/>
      <c r="B212" s="601" t="s">
        <v>34</v>
      </c>
      <c r="C212" s="601" t="s">
        <v>35</v>
      </c>
      <c r="D212" s="601" t="s">
        <v>5600</v>
      </c>
      <c r="E212" s="729" t="s">
        <v>5601</v>
      </c>
      <c r="F212" s="729"/>
      <c r="G212" s="730"/>
      <c r="H212" s="731"/>
      <c r="I212" s="732"/>
      <c r="J212" s="602" t="s">
        <v>5630</v>
      </c>
      <c r="K212" s="610"/>
      <c r="L212" s="610"/>
      <c r="M212" s="603"/>
      <c r="N212" s="582"/>
      <c r="V212" s="151"/>
    </row>
    <row r="213" spans="1:22" ht="13.8" thickBot="1" x14ac:dyDescent="0.3">
      <c r="A213" s="725"/>
      <c r="B213" s="604"/>
      <c r="C213" s="604"/>
      <c r="D213" s="620"/>
      <c r="E213" s="609" t="s">
        <v>5605</v>
      </c>
      <c r="F213" s="606"/>
      <c r="G213" s="712"/>
      <c r="H213" s="713"/>
      <c r="I213" s="714"/>
      <c r="J213" s="602" t="s">
        <v>5631</v>
      </c>
      <c r="K213" s="610"/>
      <c r="L213" s="610"/>
      <c r="M213" s="603"/>
      <c r="N213" s="582"/>
      <c r="V213" s="151"/>
    </row>
    <row r="214" spans="1:22" ht="21.6" thickTop="1" thickBot="1" x14ac:dyDescent="0.3">
      <c r="A214" s="723">
        <f t="shared" ref="A214" si="46">A210+1</f>
        <v>50</v>
      </c>
      <c r="B214" s="592" t="s">
        <v>22</v>
      </c>
      <c r="C214" s="592" t="s">
        <v>23</v>
      </c>
      <c r="D214" s="592" t="s">
        <v>5593</v>
      </c>
      <c r="E214" s="703" t="s">
        <v>5594</v>
      </c>
      <c r="F214" s="703"/>
      <c r="G214" s="703" t="s">
        <v>17</v>
      </c>
      <c r="H214" s="704"/>
      <c r="I214" s="580"/>
      <c r="J214" s="593" t="s">
        <v>5608</v>
      </c>
      <c r="K214" s="594"/>
      <c r="L214" s="594"/>
      <c r="M214" s="595"/>
      <c r="N214" s="582"/>
      <c r="V214" s="151"/>
    </row>
    <row r="215" spans="1:22" ht="13.8" thickBot="1" x14ac:dyDescent="0.3">
      <c r="A215" s="724"/>
      <c r="B215" s="596"/>
      <c r="C215" s="596"/>
      <c r="D215" s="143"/>
      <c r="E215" s="596"/>
      <c r="F215" s="596"/>
      <c r="G215" s="726"/>
      <c r="H215" s="727"/>
      <c r="I215" s="728"/>
      <c r="J215" s="599" t="s">
        <v>5608</v>
      </c>
      <c r="K215" s="599"/>
      <c r="L215" s="599"/>
      <c r="M215" s="600"/>
      <c r="N215" s="582"/>
      <c r="V215" s="151">
        <f>G215</f>
        <v>0</v>
      </c>
    </row>
    <row r="216" spans="1:22" ht="21" thickBot="1" x14ac:dyDescent="0.3">
      <c r="A216" s="724"/>
      <c r="B216" s="601" t="s">
        <v>34</v>
      </c>
      <c r="C216" s="601" t="s">
        <v>35</v>
      </c>
      <c r="D216" s="601" t="s">
        <v>5600</v>
      </c>
      <c r="E216" s="729" t="s">
        <v>5601</v>
      </c>
      <c r="F216" s="729"/>
      <c r="G216" s="730"/>
      <c r="H216" s="731"/>
      <c r="I216" s="732"/>
      <c r="J216" s="602" t="s">
        <v>5630</v>
      </c>
      <c r="K216" s="610"/>
      <c r="L216" s="610"/>
      <c r="M216" s="603"/>
      <c r="N216" s="582"/>
      <c r="V216" s="151"/>
    </row>
    <row r="217" spans="1:22" ht="13.8" thickBot="1" x14ac:dyDescent="0.3">
      <c r="A217" s="725"/>
      <c r="B217" s="604"/>
      <c r="C217" s="604"/>
      <c r="D217" s="620"/>
      <c r="E217" s="609" t="s">
        <v>5605</v>
      </c>
      <c r="F217" s="606"/>
      <c r="G217" s="712"/>
      <c r="H217" s="713"/>
      <c r="I217" s="714"/>
      <c r="J217" s="602" t="s">
        <v>5631</v>
      </c>
      <c r="K217" s="610"/>
      <c r="L217" s="610"/>
      <c r="M217" s="603"/>
      <c r="N217" s="582"/>
      <c r="V217" s="151"/>
    </row>
    <row r="218" spans="1:22" ht="21.6" thickTop="1" thickBot="1" x14ac:dyDescent="0.3">
      <c r="A218" s="723">
        <f t="shared" ref="A218" si="47">A214+1</f>
        <v>51</v>
      </c>
      <c r="B218" s="592" t="s">
        <v>22</v>
      </c>
      <c r="C218" s="592" t="s">
        <v>23</v>
      </c>
      <c r="D218" s="592" t="s">
        <v>5593</v>
      </c>
      <c r="E218" s="703" t="s">
        <v>5594</v>
      </c>
      <c r="F218" s="703"/>
      <c r="G218" s="703" t="s">
        <v>17</v>
      </c>
      <c r="H218" s="704"/>
      <c r="I218" s="580"/>
      <c r="J218" s="593" t="s">
        <v>5608</v>
      </c>
      <c r="K218" s="594"/>
      <c r="L218" s="594"/>
      <c r="M218" s="595"/>
      <c r="N218" s="582"/>
      <c r="V218" s="151"/>
    </row>
    <row r="219" spans="1:22" ht="13.8" thickBot="1" x14ac:dyDescent="0.3">
      <c r="A219" s="724"/>
      <c r="B219" s="596"/>
      <c r="C219" s="596"/>
      <c r="D219" s="143"/>
      <c r="E219" s="596"/>
      <c r="F219" s="596"/>
      <c r="G219" s="726"/>
      <c r="H219" s="727"/>
      <c r="I219" s="728"/>
      <c r="J219" s="599" t="s">
        <v>5608</v>
      </c>
      <c r="K219" s="599"/>
      <c r="L219" s="599"/>
      <c r="M219" s="600"/>
      <c r="N219" s="582"/>
      <c r="V219" s="151">
        <f>G219</f>
        <v>0</v>
      </c>
    </row>
    <row r="220" spans="1:22" ht="21" thickBot="1" x14ac:dyDescent="0.3">
      <c r="A220" s="724"/>
      <c r="B220" s="601" t="s">
        <v>34</v>
      </c>
      <c r="C220" s="601" t="s">
        <v>35</v>
      </c>
      <c r="D220" s="601" t="s">
        <v>5600</v>
      </c>
      <c r="E220" s="729" t="s">
        <v>5601</v>
      </c>
      <c r="F220" s="729"/>
      <c r="G220" s="730"/>
      <c r="H220" s="731"/>
      <c r="I220" s="732"/>
      <c r="J220" s="602" t="s">
        <v>5630</v>
      </c>
      <c r="K220" s="610"/>
      <c r="L220" s="610"/>
      <c r="M220" s="603"/>
      <c r="N220" s="582"/>
      <c r="V220" s="151"/>
    </row>
    <row r="221" spans="1:22" ht="13.8" thickBot="1" x14ac:dyDescent="0.3">
      <c r="A221" s="725"/>
      <c r="B221" s="604"/>
      <c r="C221" s="604"/>
      <c r="D221" s="620"/>
      <c r="E221" s="609" t="s">
        <v>5605</v>
      </c>
      <c r="F221" s="606"/>
      <c r="G221" s="712"/>
      <c r="H221" s="713"/>
      <c r="I221" s="714"/>
      <c r="J221" s="602" t="s">
        <v>5631</v>
      </c>
      <c r="K221" s="610"/>
      <c r="L221" s="610"/>
      <c r="M221" s="603"/>
      <c r="N221" s="582"/>
      <c r="V221" s="151"/>
    </row>
    <row r="222" spans="1:22" ht="21.6" thickTop="1" thickBot="1" x14ac:dyDescent="0.3">
      <c r="A222" s="723">
        <f t="shared" ref="A222" si="48">A218+1</f>
        <v>52</v>
      </c>
      <c r="B222" s="592" t="s">
        <v>22</v>
      </c>
      <c r="C222" s="592" t="s">
        <v>23</v>
      </c>
      <c r="D222" s="592" t="s">
        <v>5593</v>
      </c>
      <c r="E222" s="703" t="s">
        <v>5594</v>
      </c>
      <c r="F222" s="703"/>
      <c r="G222" s="703" t="s">
        <v>17</v>
      </c>
      <c r="H222" s="704"/>
      <c r="I222" s="580"/>
      <c r="J222" s="593" t="s">
        <v>5608</v>
      </c>
      <c r="K222" s="594"/>
      <c r="L222" s="594"/>
      <c r="M222" s="595"/>
      <c r="N222" s="582"/>
      <c r="V222" s="151"/>
    </row>
    <row r="223" spans="1:22" ht="13.8" thickBot="1" x14ac:dyDescent="0.3">
      <c r="A223" s="724"/>
      <c r="B223" s="596"/>
      <c r="C223" s="596"/>
      <c r="D223" s="143"/>
      <c r="E223" s="596"/>
      <c r="F223" s="596"/>
      <c r="G223" s="726"/>
      <c r="H223" s="727"/>
      <c r="I223" s="728"/>
      <c r="J223" s="599" t="s">
        <v>5608</v>
      </c>
      <c r="K223" s="599"/>
      <c r="L223" s="599"/>
      <c r="M223" s="600"/>
      <c r="N223" s="582"/>
      <c r="V223" s="151">
        <f>G223</f>
        <v>0</v>
      </c>
    </row>
    <row r="224" spans="1:22" ht="21" thickBot="1" x14ac:dyDescent="0.3">
      <c r="A224" s="724"/>
      <c r="B224" s="601" t="s">
        <v>34</v>
      </c>
      <c r="C224" s="601" t="s">
        <v>35</v>
      </c>
      <c r="D224" s="601" t="s">
        <v>5600</v>
      </c>
      <c r="E224" s="729" t="s">
        <v>5601</v>
      </c>
      <c r="F224" s="729"/>
      <c r="G224" s="730"/>
      <c r="H224" s="731"/>
      <c r="I224" s="732"/>
      <c r="J224" s="602" t="s">
        <v>5630</v>
      </c>
      <c r="K224" s="610"/>
      <c r="L224" s="610"/>
      <c r="M224" s="603"/>
      <c r="N224" s="582"/>
      <c r="V224" s="151"/>
    </row>
    <row r="225" spans="1:22" ht="13.8" thickBot="1" x14ac:dyDescent="0.3">
      <c r="A225" s="725"/>
      <c r="B225" s="604"/>
      <c r="C225" s="604"/>
      <c r="D225" s="620"/>
      <c r="E225" s="609" t="s">
        <v>5605</v>
      </c>
      <c r="F225" s="606"/>
      <c r="G225" s="712"/>
      <c r="H225" s="713"/>
      <c r="I225" s="714"/>
      <c r="J225" s="602" t="s">
        <v>5631</v>
      </c>
      <c r="K225" s="610"/>
      <c r="L225" s="610"/>
      <c r="M225" s="603"/>
      <c r="N225" s="582"/>
      <c r="V225" s="151"/>
    </row>
    <row r="226" spans="1:22" ht="21.6" thickTop="1" thickBot="1" x14ac:dyDescent="0.3">
      <c r="A226" s="723">
        <f t="shared" ref="A226" si="49">A222+1</f>
        <v>53</v>
      </c>
      <c r="B226" s="592" t="s">
        <v>22</v>
      </c>
      <c r="C226" s="592" t="s">
        <v>23</v>
      </c>
      <c r="D226" s="592" t="s">
        <v>5593</v>
      </c>
      <c r="E226" s="703" t="s">
        <v>5594</v>
      </c>
      <c r="F226" s="703"/>
      <c r="G226" s="703" t="s">
        <v>17</v>
      </c>
      <c r="H226" s="704"/>
      <c r="I226" s="580"/>
      <c r="J226" s="593" t="s">
        <v>5608</v>
      </c>
      <c r="K226" s="594"/>
      <c r="L226" s="594"/>
      <c r="M226" s="595"/>
      <c r="N226" s="582"/>
      <c r="V226" s="151"/>
    </row>
    <row r="227" spans="1:22" ht="13.8" thickBot="1" x14ac:dyDescent="0.3">
      <c r="A227" s="724"/>
      <c r="B227" s="596"/>
      <c r="C227" s="596"/>
      <c r="D227" s="143"/>
      <c r="E227" s="596"/>
      <c r="F227" s="596"/>
      <c r="G227" s="726"/>
      <c r="H227" s="727"/>
      <c r="I227" s="728"/>
      <c r="J227" s="599" t="s">
        <v>5608</v>
      </c>
      <c r="K227" s="599"/>
      <c r="L227" s="599"/>
      <c r="M227" s="600"/>
      <c r="N227" s="582"/>
      <c r="V227" s="151">
        <f>G227</f>
        <v>0</v>
      </c>
    </row>
    <row r="228" spans="1:22" ht="21" thickBot="1" x14ac:dyDescent="0.3">
      <c r="A228" s="724"/>
      <c r="B228" s="601" t="s">
        <v>34</v>
      </c>
      <c r="C228" s="601" t="s">
        <v>35</v>
      </c>
      <c r="D228" s="601" t="s">
        <v>5600</v>
      </c>
      <c r="E228" s="729" t="s">
        <v>5601</v>
      </c>
      <c r="F228" s="729"/>
      <c r="G228" s="730"/>
      <c r="H228" s="731"/>
      <c r="I228" s="732"/>
      <c r="J228" s="602" t="s">
        <v>5630</v>
      </c>
      <c r="K228" s="610"/>
      <c r="L228" s="610"/>
      <c r="M228" s="603"/>
      <c r="N228" s="582"/>
      <c r="V228" s="151"/>
    </row>
    <row r="229" spans="1:22" ht="13.8" thickBot="1" x14ac:dyDescent="0.3">
      <c r="A229" s="725"/>
      <c r="B229" s="604"/>
      <c r="C229" s="604"/>
      <c r="D229" s="620"/>
      <c r="E229" s="609" t="s">
        <v>5605</v>
      </c>
      <c r="F229" s="606"/>
      <c r="G229" s="712"/>
      <c r="H229" s="713"/>
      <c r="I229" s="714"/>
      <c r="J229" s="602" t="s">
        <v>5631</v>
      </c>
      <c r="K229" s="610"/>
      <c r="L229" s="610"/>
      <c r="M229" s="603"/>
      <c r="N229" s="582"/>
      <c r="V229" s="151"/>
    </row>
    <row r="230" spans="1:22" ht="21.6" thickTop="1" thickBot="1" x14ac:dyDescent="0.3">
      <c r="A230" s="723">
        <f t="shared" ref="A230" si="50">A226+1</f>
        <v>54</v>
      </c>
      <c r="B230" s="592" t="s">
        <v>22</v>
      </c>
      <c r="C230" s="592" t="s">
        <v>23</v>
      </c>
      <c r="D230" s="592" t="s">
        <v>5593</v>
      </c>
      <c r="E230" s="703" t="s">
        <v>5594</v>
      </c>
      <c r="F230" s="703"/>
      <c r="G230" s="703" t="s">
        <v>17</v>
      </c>
      <c r="H230" s="704"/>
      <c r="I230" s="580"/>
      <c r="J230" s="593" t="s">
        <v>5608</v>
      </c>
      <c r="K230" s="594"/>
      <c r="L230" s="594"/>
      <c r="M230" s="595"/>
      <c r="N230" s="582"/>
      <c r="V230" s="151"/>
    </row>
    <row r="231" spans="1:22" ht="13.8" thickBot="1" x14ac:dyDescent="0.3">
      <c r="A231" s="724"/>
      <c r="B231" s="596"/>
      <c r="C231" s="596"/>
      <c r="D231" s="143"/>
      <c r="E231" s="596"/>
      <c r="F231" s="596"/>
      <c r="G231" s="726"/>
      <c r="H231" s="727"/>
      <c r="I231" s="728"/>
      <c r="J231" s="599" t="s">
        <v>5608</v>
      </c>
      <c r="K231" s="599"/>
      <c r="L231" s="599"/>
      <c r="M231" s="600"/>
      <c r="N231" s="582"/>
      <c r="V231" s="151">
        <f>G231</f>
        <v>0</v>
      </c>
    </row>
    <row r="232" spans="1:22" ht="21" thickBot="1" x14ac:dyDescent="0.3">
      <c r="A232" s="724"/>
      <c r="B232" s="601" t="s">
        <v>34</v>
      </c>
      <c r="C232" s="601" t="s">
        <v>35</v>
      </c>
      <c r="D232" s="601" t="s">
        <v>5600</v>
      </c>
      <c r="E232" s="729" t="s">
        <v>5601</v>
      </c>
      <c r="F232" s="729"/>
      <c r="G232" s="730"/>
      <c r="H232" s="731"/>
      <c r="I232" s="732"/>
      <c r="J232" s="602" t="s">
        <v>5630</v>
      </c>
      <c r="K232" s="610"/>
      <c r="L232" s="610"/>
      <c r="M232" s="603"/>
      <c r="N232" s="582"/>
      <c r="V232" s="151"/>
    </row>
    <row r="233" spans="1:22" ht="13.8" thickBot="1" x14ac:dyDescent="0.3">
      <c r="A233" s="725"/>
      <c r="B233" s="604"/>
      <c r="C233" s="604"/>
      <c r="D233" s="620"/>
      <c r="E233" s="609" t="s">
        <v>5605</v>
      </c>
      <c r="F233" s="606"/>
      <c r="G233" s="712"/>
      <c r="H233" s="713"/>
      <c r="I233" s="714"/>
      <c r="J233" s="602" t="s">
        <v>5631</v>
      </c>
      <c r="K233" s="610"/>
      <c r="L233" s="610"/>
      <c r="M233" s="603"/>
      <c r="N233" s="582"/>
      <c r="V233" s="151"/>
    </row>
    <row r="234" spans="1:22" ht="21.6" thickTop="1" thickBot="1" x14ac:dyDescent="0.3">
      <c r="A234" s="723">
        <f t="shared" ref="A234" si="51">A230+1</f>
        <v>55</v>
      </c>
      <c r="B234" s="592" t="s">
        <v>22</v>
      </c>
      <c r="C234" s="592" t="s">
        <v>23</v>
      </c>
      <c r="D234" s="592" t="s">
        <v>5593</v>
      </c>
      <c r="E234" s="703" t="s">
        <v>5594</v>
      </c>
      <c r="F234" s="703"/>
      <c r="G234" s="703" t="s">
        <v>17</v>
      </c>
      <c r="H234" s="704"/>
      <c r="I234" s="580"/>
      <c r="J234" s="593" t="s">
        <v>5608</v>
      </c>
      <c r="K234" s="594"/>
      <c r="L234" s="594"/>
      <c r="M234" s="595"/>
      <c r="N234" s="582"/>
      <c r="V234" s="151"/>
    </row>
    <row r="235" spans="1:22" ht="13.8" thickBot="1" x14ac:dyDescent="0.3">
      <c r="A235" s="724"/>
      <c r="B235" s="596"/>
      <c r="C235" s="596"/>
      <c r="D235" s="143"/>
      <c r="E235" s="596"/>
      <c r="F235" s="596"/>
      <c r="G235" s="726"/>
      <c r="H235" s="727"/>
      <c r="I235" s="728"/>
      <c r="J235" s="599" t="s">
        <v>5608</v>
      </c>
      <c r="K235" s="599"/>
      <c r="L235" s="599"/>
      <c r="M235" s="600"/>
      <c r="N235" s="582"/>
      <c r="V235" s="151">
        <f>G235</f>
        <v>0</v>
      </c>
    </row>
    <row r="236" spans="1:22" ht="21" thickBot="1" x14ac:dyDescent="0.3">
      <c r="A236" s="724"/>
      <c r="B236" s="601" t="s">
        <v>34</v>
      </c>
      <c r="C236" s="601" t="s">
        <v>35</v>
      </c>
      <c r="D236" s="601" t="s">
        <v>5600</v>
      </c>
      <c r="E236" s="729" t="s">
        <v>5601</v>
      </c>
      <c r="F236" s="729"/>
      <c r="G236" s="730"/>
      <c r="H236" s="731"/>
      <c r="I236" s="732"/>
      <c r="J236" s="602" t="s">
        <v>5630</v>
      </c>
      <c r="K236" s="610"/>
      <c r="L236" s="610"/>
      <c r="M236" s="603"/>
      <c r="N236" s="582"/>
      <c r="V236" s="151"/>
    </row>
    <row r="237" spans="1:22" ht="13.8" thickBot="1" x14ac:dyDescent="0.3">
      <c r="A237" s="725"/>
      <c r="B237" s="604"/>
      <c r="C237" s="604"/>
      <c r="D237" s="620"/>
      <c r="E237" s="609" t="s">
        <v>5605</v>
      </c>
      <c r="F237" s="606"/>
      <c r="G237" s="712"/>
      <c r="H237" s="713"/>
      <c r="I237" s="714"/>
      <c r="J237" s="602" t="s">
        <v>5631</v>
      </c>
      <c r="K237" s="610"/>
      <c r="L237" s="610"/>
      <c r="M237" s="603"/>
      <c r="N237" s="582"/>
      <c r="V237" s="151"/>
    </row>
    <row r="238" spans="1:22" ht="21.6" thickTop="1" thickBot="1" x14ac:dyDescent="0.3">
      <c r="A238" s="723">
        <f t="shared" ref="A238" si="52">A234+1</f>
        <v>56</v>
      </c>
      <c r="B238" s="592" t="s">
        <v>22</v>
      </c>
      <c r="C238" s="592" t="s">
        <v>23</v>
      </c>
      <c r="D238" s="592" t="s">
        <v>5593</v>
      </c>
      <c r="E238" s="703" t="s">
        <v>5594</v>
      </c>
      <c r="F238" s="703"/>
      <c r="G238" s="703" t="s">
        <v>17</v>
      </c>
      <c r="H238" s="704"/>
      <c r="I238" s="580"/>
      <c r="J238" s="593" t="s">
        <v>5608</v>
      </c>
      <c r="K238" s="594"/>
      <c r="L238" s="594"/>
      <c r="M238" s="595"/>
      <c r="N238" s="582"/>
      <c r="V238" s="151"/>
    </row>
    <row r="239" spans="1:22" ht="13.8" thickBot="1" x14ac:dyDescent="0.3">
      <c r="A239" s="724"/>
      <c r="B239" s="596"/>
      <c r="C239" s="596"/>
      <c r="D239" s="143"/>
      <c r="E239" s="596"/>
      <c r="F239" s="596"/>
      <c r="G239" s="726"/>
      <c r="H239" s="727"/>
      <c r="I239" s="728"/>
      <c r="J239" s="599" t="s">
        <v>5608</v>
      </c>
      <c r="K239" s="599"/>
      <c r="L239" s="599"/>
      <c r="M239" s="600"/>
      <c r="N239" s="582"/>
      <c r="V239" s="151">
        <f>G239</f>
        <v>0</v>
      </c>
    </row>
    <row r="240" spans="1:22" ht="21" thickBot="1" x14ac:dyDescent="0.3">
      <c r="A240" s="724"/>
      <c r="B240" s="601" t="s">
        <v>34</v>
      </c>
      <c r="C240" s="601" t="s">
        <v>35</v>
      </c>
      <c r="D240" s="601" t="s">
        <v>5600</v>
      </c>
      <c r="E240" s="729" t="s">
        <v>5601</v>
      </c>
      <c r="F240" s="729"/>
      <c r="G240" s="730"/>
      <c r="H240" s="731"/>
      <c r="I240" s="732"/>
      <c r="J240" s="602" t="s">
        <v>5630</v>
      </c>
      <c r="K240" s="610"/>
      <c r="L240" s="610"/>
      <c r="M240" s="603"/>
      <c r="N240" s="582"/>
      <c r="V240" s="151"/>
    </row>
    <row r="241" spans="1:22" ht="13.8" thickBot="1" x14ac:dyDescent="0.3">
      <c r="A241" s="725"/>
      <c r="B241" s="604"/>
      <c r="C241" s="604"/>
      <c r="D241" s="620"/>
      <c r="E241" s="609" t="s">
        <v>5605</v>
      </c>
      <c r="F241" s="606"/>
      <c r="G241" s="712"/>
      <c r="H241" s="713"/>
      <c r="I241" s="714"/>
      <c r="J241" s="602" t="s">
        <v>5631</v>
      </c>
      <c r="K241" s="610"/>
      <c r="L241" s="610"/>
      <c r="M241" s="603"/>
      <c r="N241" s="582"/>
      <c r="V241" s="151"/>
    </row>
    <row r="242" spans="1:22" ht="21.6" thickTop="1" thickBot="1" x14ac:dyDescent="0.3">
      <c r="A242" s="723">
        <f t="shared" ref="A242" si="53">A238+1</f>
        <v>57</v>
      </c>
      <c r="B242" s="592" t="s">
        <v>22</v>
      </c>
      <c r="C242" s="592" t="s">
        <v>23</v>
      </c>
      <c r="D242" s="592" t="s">
        <v>5593</v>
      </c>
      <c r="E242" s="703" t="s">
        <v>5594</v>
      </c>
      <c r="F242" s="703"/>
      <c r="G242" s="703" t="s">
        <v>17</v>
      </c>
      <c r="H242" s="704"/>
      <c r="I242" s="580"/>
      <c r="J242" s="593" t="s">
        <v>5608</v>
      </c>
      <c r="K242" s="594"/>
      <c r="L242" s="594"/>
      <c r="M242" s="595"/>
      <c r="N242" s="582"/>
      <c r="V242" s="151"/>
    </row>
    <row r="243" spans="1:22" ht="13.8" thickBot="1" x14ac:dyDescent="0.3">
      <c r="A243" s="724"/>
      <c r="B243" s="596"/>
      <c r="C243" s="596"/>
      <c r="D243" s="143"/>
      <c r="E243" s="596"/>
      <c r="F243" s="596"/>
      <c r="G243" s="726"/>
      <c r="H243" s="727"/>
      <c r="I243" s="728"/>
      <c r="J243" s="599" t="s">
        <v>5608</v>
      </c>
      <c r="K243" s="599"/>
      <c r="L243" s="599"/>
      <c r="M243" s="600"/>
      <c r="N243" s="582"/>
      <c r="V243" s="151">
        <f>G243</f>
        <v>0</v>
      </c>
    </row>
    <row r="244" spans="1:22" ht="21" thickBot="1" x14ac:dyDescent="0.3">
      <c r="A244" s="724"/>
      <c r="B244" s="601" t="s">
        <v>34</v>
      </c>
      <c r="C244" s="601" t="s">
        <v>35</v>
      </c>
      <c r="D244" s="601" t="s">
        <v>5600</v>
      </c>
      <c r="E244" s="729" t="s">
        <v>5601</v>
      </c>
      <c r="F244" s="729"/>
      <c r="G244" s="730"/>
      <c r="H244" s="731"/>
      <c r="I244" s="732"/>
      <c r="J244" s="602" t="s">
        <v>5630</v>
      </c>
      <c r="K244" s="610"/>
      <c r="L244" s="610"/>
      <c r="M244" s="603"/>
      <c r="N244" s="582"/>
      <c r="V244" s="151"/>
    </row>
    <row r="245" spans="1:22" ht="13.8" thickBot="1" x14ac:dyDescent="0.3">
      <c r="A245" s="725"/>
      <c r="B245" s="604"/>
      <c r="C245" s="604"/>
      <c r="D245" s="620"/>
      <c r="E245" s="609" t="s">
        <v>5605</v>
      </c>
      <c r="F245" s="606"/>
      <c r="G245" s="712"/>
      <c r="H245" s="713"/>
      <c r="I245" s="714"/>
      <c r="J245" s="602" t="s">
        <v>5631</v>
      </c>
      <c r="K245" s="610"/>
      <c r="L245" s="610"/>
      <c r="M245" s="603"/>
      <c r="N245" s="582"/>
      <c r="V245" s="151"/>
    </row>
    <row r="246" spans="1:22" ht="21.6" thickTop="1" thickBot="1" x14ac:dyDescent="0.3">
      <c r="A246" s="723">
        <f t="shared" ref="A246" si="54">A242+1</f>
        <v>58</v>
      </c>
      <c r="B246" s="592" t="s">
        <v>22</v>
      </c>
      <c r="C246" s="592" t="s">
        <v>23</v>
      </c>
      <c r="D246" s="592" t="s">
        <v>5593</v>
      </c>
      <c r="E246" s="703" t="s">
        <v>5594</v>
      </c>
      <c r="F246" s="703"/>
      <c r="G246" s="703" t="s">
        <v>17</v>
      </c>
      <c r="H246" s="704"/>
      <c r="I246" s="580"/>
      <c r="J246" s="593" t="s">
        <v>5608</v>
      </c>
      <c r="K246" s="594"/>
      <c r="L246" s="594"/>
      <c r="M246" s="595"/>
      <c r="N246" s="582"/>
      <c r="V246" s="151"/>
    </row>
    <row r="247" spans="1:22" ht="13.8" thickBot="1" x14ac:dyDescent="0.3">
      <c r="A247" s="724"/>
      <c r="B247" s="596"/>
      <c r="C247" s="596"/>
      <c r="D247" s="143"/>
      <c r="E247" s="596"/>
      <c r="F247" s="596"/>
      <c r="G247" s="726"/>
      <c r="H247" s="727"/>
      <c r="I247" s="728"/>
      <c r="J247" s="599" t="s">
        <v>5608</v>
      </c>
      <c r="K247" s="599"/>
      <c r="L247" s="599"/>
      <c r="M247" s="600"/>
      <c r="N247" s="582"/>
      <c r="V247" s="151">
        <f>G247</f>
        <v>0</v>
      </c>
    </row>
    <row r="248" spans="1:22" ht="21" thickBot="1" x14ac:dyDescent="0.3">
      <c r="A248" s="724"/>
      <c r="B248" s="601" t="s">
        <v>34</v>
      </c>
      <c r="C248" s="601" t="s">
        <v>35</v>
      </c>
      <c r="D248" s="601" t="s">
        <v>5600</v>
      </c>
      <c r="E248" s="729" t="s">
        <v>5601</v>
      </c>
      <c r="F248" s="729"/>
      <c r="G248" s="730"/>
      <c r="H248" s="731"/>
      <c r="I248" s="732"/>
      <c r="J248" s="602" t="s">
        <v>5630</v>
      </c>
      <c r="K248" s="610"/>
      <c r="L248" s="610"/>
      <c r="M248" s="603"/>
      <c r="N248" s="582"/>
      <c r="V248" s="151"/>
    </row>
    <row r="249" spans="1:22" ht="13.8" thickBot="1" x14ac:dyDescent="0.3">
      <c r="A249" s="725"/>
      <c r="B249" s="604"/>
      <c r="C249" s="604"/>
      <c r="D249" s="620"/>
      <c r="E249" s="609" t="s">
        <v>5605</v>
      </c>
      <c r="F249" s="606"/>
      <c r="G249" s="712"/>
      <c r="H249" s="713"/>
      <c r="I249" s="714"/>
      <c r="J249" s="602" t="s">
        <v>5631</v>
      </c>
      <c r="K249" s="610"/>
      <c r="L249" s="610"/>
      <c r="M249" s="603"/>
      <c r="N249" s="582"/>
      <c r="V249" s="151"/>
    </row>
    <row r="250" spans="1:22" ht="21.6" thickTop="1" thickBot="1" x14ac:dyDescent="0.3">
      <c r="A250" s="723">
        <f t="shared" ref="A250" si="55">A246+1</f>
        <v>59</v>
      </c>
      <c r="B250" s="592" t="s">
        <v>22</v>
      </c>
      <c r="C250" s="592" t="s">
        <v>23</v>
      </c>
      <c r="D250" s="592" t="s">
        <v>5593</v>
      </c>
      <c r="E250" s="703" t="s">
        <v>5594</v>
      </c>
      <c r="F250" s="703"/>
      <c r="G250" s="703" t="s">
        <v>17</v>
      </c>
      <c r="H250" s="704"/>
      <c r="I250" s="580"/>
      <c r="J250" s="593" t="s">
        <v>5608</v>
      </c>
      <c r="K250" s="594"/>
      <c r="L250" s="594"/>
      <c r="M250" s="595"/>
      <c r="N250" s="582"/>
      <c r="V250" s="151"/>
    </row>
    <row r="251" spans="1:22" ht="13.8" thickBot="1" x14ac:dyDescent="0.3">
      <c r="A251" s="724"/>
      <c r="B251" s="596"/>
      <c r="C251" s="596"/>
      <c r="D251" s="143"/>
      <c r="E251" s="596"/>
      <c r="F251" s="596"/>
      <c r="G251" s="726"/>
      <c r="H251" s="727"/>
      <c r="I251" s="728"/>
      <c r="J251" s="599" t="s">
        <v>5608</v>
      </c>
      <c r="K251" s="599"/>
      <c r="L251" s="599"/>
      <c r="M251" s="600"/>
      <c r="N251" s="582"/>
      <c r="V251" s="151">
        <f>G251</f>
        <v>0</v>
      </c>
    </row>
    <row r="252" spans="1:22" ht="21" thickBot="1" x14ac:dyDescent="0.3">
      <c r="A252" s="724"/>
      <c r="B252" s="601" t="s">
        <v>34</v>
      </c>
      <c r="C252" s="601" t="s">
        <v>35</v>
      </c>
      <c r="D252" s="601" t="s">
        <v>5600</v>
      </c>
      <c r="E252" s="729" t="s">
        <v>5601</v>
      </c>
      <c r="F252" s="729"/>
      <c r="G252" s="730"/>
      <c r="H252" s="731"/>
      <c r="I252" s="732"/>
      <c r="J252" s="602" t="s">
        <v>5630</v>
      </c>
      <c r="K252" s="610"/>
      <c r="L252" s="610"/>
      <c r="M252" s="603"/>
      <c r="N252" s="582"/>
      <c r="V252" s="151"/>
    </row>
    <row r="253" spans="1:22" ht="13.8" thickBot="1" x14ac:dyDescent="0.3">
      <c r="A253" s="725"/>
      <c r="B253" s="604"/>
      <c r="C253" s="604"/>
      <c r="D253" s="620"/>
      <c r="E253" s="609" t="s">
        <v>5605</v>
      </c>
      <c r="F253" s="606"/>
      <c r="G253" s="712"/>
      <c r="H253" s="713"/>
      <c r="I253" s="714"/>
      <c r="J253" s="602" t="s">
        <v>5631</v>
      </c>
      <c r="K253" s="610"/>
      <c r="L253" s="610"/>
      <c r="M253" s="603"/>
      <c r="N253" s="582"/>
      <c r="V253" s="151"/>
    </row>
    <row r="254" spans="1:22" ht="21.6" thickTop="1" thickBot="1" x14ac:dyDescent="0.3">
      <c r="A254" s="723">
        <f t="shared" ref="A254" si="56">A250+1</f>
        <v>60</v>
      </c>
      <c r="B254" s="592" t="s">
        <v>22</v>
      </c>
      <c r="C254" s="592" t="s">
        <v>23</v>
      </c>
      <c r="D254" s="592" t="s">
        <v>5593</v>
      </c>
      <c r="E254" s="703" t="s">
        <v>5594</v>
      </c>
      <c r="F254" s="703"/>
      <c r="G254" s="703" t="s">
        <v>17</v>
      </c>
      <c r="H254" s="704"/>
      <c r="I254" s="580"/>
      <c r="J254" s="593" t="s">
        <v>5608</v>
      </c>
      <c r="K254" s="594"/>
      <c r="L254" s="594"/>
      <c r="M254" s="595"/>
      <c r="N254" s="582"/>
      <c r="V254" s="151"/>
    </row>
    <row r="255" spans="1:22" ht="13.8" thickBot="1" x14ac:dyDescent="0.3">
      <c r="A255" s="724"/>
      <c r="B255" s="596"/>
      <c r="C255" s="596"/>
      <c r="D255" s="143"/>
      <c r="E255" s="596"/>
      <c r="F255" s="596"/>
      <c r="G255" s="726"/>
      <c r="H255" s="727"/>
      <c r="I255" s="728"/>
      <c r="J255" s="599" t="s">
        <v>5608</v>
      </c>
      <c r="K255" s="599"/>
      <c r="L255" s="599"/>
      <c r="M255" s="600"/>
      <c r="N255" s="582"/>
      <c r="V255" s="151">
        <f>G255</f>
        <v>0</v>
      </c>
    </row>
    <row r="256" spans="1:22" ht="21" thickBot="1" x14ac:dyDescent="0.3">
      <c r="A256" s="724"/>
      <c r="B256" s="601" t="s">
        <v>34</v>
      </c>
      <c r="C256" s="601" t="s">
        <v>35</v>
      </c>
      <c r="D256" s="601" t="s">
        <v>5600</v>
      </c>
      <c r="E256" s="729" t="s">
        <v>5601</v>
      </c>
      <c r="F256" s="729"/>
      <c r="G256" s="730"/>
      <c r="H256" s="731"/>
      <c r="I256" s="732"/>
      <c r="J256" s="602" t="s">
        <v>5630</v>
      </c>
      <c r="K256" s="610"/>
      <c r="L256" s="610"/>
      <c r="M256" s="603"/>
      <c r="N256" s="582"/>
      <c r="V256" s="151"/>
    </row>
    <row r="257" spans="1:22" ht="13.8" thickBot="1" x14ac:dyDescent="0.3">
      <c r="A257" s="725"/>
      <c r="B257" s="604"/>
      <c r="C257" s="604"/>
      <c r="D257" s="620"/>
      <c r="E257" s="609" t="s">
        <v>5605</v>
      </c>
      <c r="F257" s="606"/>
      <c r="G257" s="712"/>
      <c r="H257" s="713"/>
      <c r="I257" s="714"/>
      <c r="J257" s="602" t="s">
        <v>5631</v>
      </c>
      <c r="K257" s="610"/>
      <c r="L257" s="610"/>
      <c r="M257" s="603"/>
      <c r="N257" s="582"/>
      <c r="V257" s="151"/>
    </row>
    <row r="258" spans="1:22" ht="21.6" thickTop="1" thickBot="1" x14ac:dyDescent="0.3">
      <c r="A258" s="723">
        <f t="shared" ref="A258" si="57">A254+1</f>
        <v>61</v>
      </c>
      <c r="B258" s="592" t="s">
        <v>22</v>
      </c>
      <c r="C258" s="592" t="s">
        <v>23</v>
      </c>
      <c r="D258" s="592" t="s">
        <v>5593</v>
      </c>
      <c r="E258" s="703" t="s">
        <v>5594</v>
      </c>
      <c r="F258" s="703"/>
      <c r="G258" s="703" t="s">
        <v>17</v>
      </c>
      <c r="H258" s="704"/>
      <c r="I258" s="580"/>
      <c r="J258" s="593" t="s">
        <v>5608</v>
      </c>
      <c r="K258" s="594"/>
      <c r="L258" s="594"/>
      <c r="M258" s="595"/>
      <c r="N258" s="582"/>
      <c r="V258" s="151"/>
    </row>
    <row r="259" spans="1:22" ht="13.8" thickBot="1" x14ac:dyDescent="0.3">
      <c r="A259" s="724"/>
      <c r="B259" s="596"/>
      <c r="C259" s="596"/>
      <c r="D259" s="143"/>
      <c r="E259" s="596"/>
      <c r="F259" s="596"/>
      <c r="G259" s="726"/>
      <c r="H259" s="727"/>
      <c r="I259" s="728"/>
      <c r="J259" s="599" t="s">
        <v>5608</v>
      </c>
      <c r="K259" s="599"/>
      <c r="L259" s="599"/>
      <c r="M259" s="600"/>
      <c r="N259" s="582"/>
      <c r="V259" s="151">
        <f>G259</f>
        <v>0</v>
      </c>
    </row>
    <row r="260" spans="1:22" ht="21" thickBot="1" x14ac:dyDescent="0.3">
      <c r="A260" s="724"/>
      <c r="B260" s="601" t="s">
        <v>34</v>
      </c>
      <c r="C260" s="601" t="s">
        <v>35</v>
      </c>
      <c r="D260" s="601" t="s">
        <v>5600</v>
      </c>
      <c r="E260" s="729" t="s">
        <v>5601</v>
      </c>
      <c r="F260" s="729"/>
      <c r="G260" s="730"/>
      <c r="H260" s="731"/>
      <c r="I260" s="732"/>
      <c r="J260" s="602" t="s">
        <v>5630</v>
      </c>
      <c r="K260" s="610"/>
      <c r="L260" s="610"/>
      <c r="M260" s="603"/>
      <c r="N260" s="582"/>
      <c r="V260" s="151"/>
    </row>
    <row r="261" spans="1:22" ht="13.8" thickBot="1" x14ac:dyDescent="0.3">
      <c r="A261" s="725"/>
      <c r="B261" s="604"/>
      <c r="C261" s="604"/>
      <c r="D261" s="620"/>
      <c r="E261" s="609" t="s">
        <v>5605</v>
      </c>
      <c r="F261" s="606"/>
      <c r="G261" s="712"/>
      <c r="H261" s="713"/>
      <c r="I261" s="714"/>
      <c r="J261" s="602" t="s">
        <v>5631</v>
      </c>
      <c r="K261" s="610"/>
      <c r="L261" s="610"/>
      <c r="M261" s="603"/>
      <c r="N261" s="582"/>
      <c r="V261" s="151"/>
    </row>
    <row r="262" spans="1:22" ht="21.6" thickTop="1" thickBot="1" x14ac:dyDescent="0.3">
      <c r="A262" s="723">
        <f t="shared" ref="A262" si="58">A258+1</f>
        <v>62</v>
      </c>
      <c r="B262" s="592" t="s">
        <v>22</v>
      </c>
      <c r="C262" s="592" t="s">
        <v>23</v>
      </c>
      <c r="D262" s="592" t="s">
        <v>5593</v>
      </c>
      <c r="E262" s="703" t="s">
        <v>5594</v>
      </c>
      <c r="F262" s="703"/>
      <c r="G262" s="703" t="s">
        <v>17</v>
      </c>
      <c r="H262" s="704"/>
      <c r="I262" s="580"/>
      <c r="J262" s="593" t="s">
        <v>5608</v>
      </c>
      <c r="K262" s="594"/>
      <c r="L262" s="594"/>
      <c r="M262" s="595"/>
      <c r="N262" s="582"/>
      <c r="V262" s="151"/>
    </row>
    <row r="263" spans="1:22" ht="13.8" thickBot="1" x14ac:dyDescent="0.3">
      <c r="A263" s="724"/>
      <c r="B263" s="596"/>
      <c r="C263" s="596"/>
      <c r="D263" s="143"/>
      <c r="E263" s="596"/>
      <c r="F263" s="596"/>
      <c r="G263" s="726"/>
      <c r="H263" s="727"/>
      <c r="I263" s="728"/>
      <c r="J263" s="599" t="s">
        <v>5608</v>
      </c>
      <c r="K263" s="599"/>
      <c r="L263" s="599"/>
      <c r="M263" s="600"/>
      <c r="N263" s="582"/>
      <c r="V263" s="151">
        <f>G263</f>
        <v>0</v>
      </c>
    </row>
    <row r="264" spans="1:22" ht="21" thickBot="1" x14ac:dyDescent="0.3">
      <c r="A264" s="724"/>
      <c r="B264" s="601" t="s">
        <v>34</v>
      </c>
      <c r="C264" s="601" t="s">
        <v>35</v>
      </c>
      <c r="D264" s="601" t="s">
        <v>5600</v>
      </c>
      <c r="E264" s="729" t="s">
        <v>5601</v>
      </c>
      <c r="F264" s="729"/>
      <c r="G264" s="730"/>
      <c r="H264" s="731"/>
      <c r="I264" s="732"/>
      <c r="J264" s="602" t="s">
        <v>5630</v>
      </c>
      <c r="K264" s="610"/>
      <c r="L264" s="610"/>
      <c r="M264" s="603"/>
      <c r="N264" s="582"/>
      <c r="V264" s="151"/>
    </row>
    <row r="265" spans="1:22" ht="13.8" thickBot="1" x14ac:dyDescent="0.3">
      <c r="A265" s="725"/>
      <c r="B265" s="604"/>
      <c r="C265" s="604"/>
      <c r="D265" s="620"/>
      <c r="E265" s="609" t="s">
        <v>5605</v>
      </c>
      <c r="F265" s="606"/>
      <c r="G265" s="712"/>
      <c r="H265" s="713"/>
      <c r="I265" s="714"/>
      <c r="J265" s="602" t="s">
        <v>5631</v>
      </c>
      <c r="K265" s="610"/>
      <c r="L265" s="610"/>
      <c r="M265" s="603"/>
      <c r="N265" s="582"/>
      <c r="V265" s="151"/>
    </row>
    <row r="266" spans="1:22" ht="21.6" thickTop="1" thickBot="1" x14ac:dyDescent="0.3">
      <c r="A266" s="723">
        <f t="shared" ref="A266" si="59">A262+1</f>
        <v>63</v>
      </c>
      <c r="B266" s="592" t="s">
        <v>22</v>
      </c>
      <c r="C266" s="592" t="s">
        <v>23</v>
      </c>
      <c r="D266" s="592" t="s">
        <v>5593</v>
      </c>
      <c r="E266" s="703" t="s">
        <v>5594</v>
      </c>
      <c r="F266" s="703"/>
      <c r="G266" s="703" t="s">
        <v>17</v>
      </c>
      <c r="H266" s="704"/>
      <c r="I266" s="580"/>
      <c r="J266" s="593" t="s">
        <v>5608</v>
      </c>
      <c r="K266" s="594"/>
      <c r="L266" s="594"/>
      <c r="M266" s="595"/>
      <c r="N266" s="582"/>
      <c r="V266" s="151"/>
    </row>
    <row r="267" spans="1:22" ht="13.8" thickBot="1" x14ac:dyDescent="0.3">
      <c r="A267" s="724"/>
      <c r="B267" s="596"/>
      <c r="C267" s="596"/>
      <c r="D267" s="143"/>
      <c r="E267" s="596"/>
      <c r="F267" s="596"/>
      <c r="G267" s="726"/>
      <c r="H267" s="727"/>
      <c r="I267" s="728"/>
      <c r="J267" s="599" t="s">
        <v>5608</v>
      </c>
      <c r="K267" s="599"/>
      <c r="L267" s="599"/>
      <c r="M267" s="600"/>
      <c r="N267" s="582"/>
      <c r="V267" s="151">
        <f>G267</f>
        <v>0</v>
      </c>
    </row>
    <row r="268" spans="1:22" ht="21" thickBot="1" x14ac:dyDescent="0.3">
      <c r="A268" s="724"/>
      <c r="B268" s="601" t="s">
        <v>34</v>
      </c>
      <c r="C268" s="601" t="s">
        <v>35</v>
      </c>
      <c r="D268" s="601" t="s">
        <v>5600</v>
      </c>
      <c r="E268" s="729" t="s">
        <v>5601</v>
      </c>
      <c r="F268" s="729"/>
      <c r="G268" s="730"/>
      <c r="H268" s="731"/>
      <c r="I268" s="732"/>
      <c r="J268" s="602" t="s">
        <v>5630</v>
      </c>
      <c r="K268" s="610"/>
      <c r="L268" s="610"/>
      <c r="M268" s="603"/>
      <c r="N268" s="582"/>
      <c r="V268" s="151"/>
    </row>
    <row r="269" spans="1:22" ht="13.8" thickBot="1" x14ac:dyDescent="0.3">
      <c r="A269" s="725"/>
      <c r="B269" s="604"/>
      <c r="C269" s="604"/>
      <c r="D269" s="620"/>
      <c r="E269" s="609" t="s">
        <v>5605</v>
      </c>
      <c r="F269" s="606"/>
      <c r="G269" s="712"/>
      <c r="H269" s="713"/>
      <c r="I269" s="714"/>
      <c r="J269" s="602" t="s">
        <v>5631</v>
      </c>
      <c r="K269" s="610"/>
      <c r="L269" s="610"/>
      <c r="M269" s="603"/>
      <c r="N269" s="582"/>
      <c r="V269" s="151"/>
    </row>
    <row r="270" spans="1:22" ht="21.6" thickTop="1" thickBot="1" x14ac:dyDescent="0.3">
      <c r="A270" s="723">
        <f t="shared" ref="A270" si="60">A266+1</f>
        <v>64</v>
      </c>
      <c r="B270" s="592" t="s">
        <v>22</v>
      </c>
      <c r="C270" s="592" t="s">
        <v>23</v>
      </c>
      <c r="D270" s="592" t="s">
        <v>5593</v>
      </c>
      <c r="E270" s="703" t="s">
        <v>5594</v>
      </c>
      <c r="F270" s="703"/>
      <c r="G270" s="703" t="s">
        <v>17</v>
      </c>
      <c r="H270" s="704"/>
      <c r="I270" s="580"/>
      <c r="J270" s="593" t="s">
        <v>5608</v>
      </c>
      <c r="K270" s="594"/>
      <c r="L270" s="594"/>
      <c r="M270" s="595"/>
      <c r="N270" s="582"/>
      <c r="V270" s="151"/>
    </row>
    <row r="271" spans="1:22" ht="13.8" thickBot="1" x14ac:dyDescent="0.3">
      <c r="A271" s="724"/>
      <c r="B271" s="596"/>
      <c r="C271" s="596"/>
      <c r="D271" s="143"/>
      <c r="E271" s="596"/>
      <c r="F271" s="596"/>
      <c r="G271" s="726"/>
      <c r="H271" s="727"/>
      <c r="I271" s="728"/>
      <c r="J271" s="599" t="s">
        <v>5608</v>
      </c>
      <c r="K271" s="599"/>
      <c r="L271" s="599"/>
      <c r="M271" s="600"/>
      <c r="N271" s="582"/>
      <c r="V271" s="151">
        <f>G271</f>
        <v>0</v>
      </c>
    </row>
    <row r="272" spans="1:22" ht="21" thickBot="1" x14ac:dyDescent="0.3">
      <c r="A272" s="724"/>
      <c r="B272" s="601" t="s">
        <v>34</v>
      </c>
      <c r="C272" s="601" t="s">
        <v>35</v>
      </c>
      <c r="D272" s="601" t="s">
        <v>5600</v>
      </c>
      <c r="E272" s="729" t="s">
        <v>5601</v>
      </c>
      <c r="F272" s="729"/>
      <c r="G272" s="730"/>
      <c r="H272" s="731"/>
      <c r="I272" s="732"/>
      <c r="J272" s="602" t="s">
        <v>5630</v>
      </c>
      <c r="K272" s="610"/>
      <c r="L272" s="610"/>
      <c r="M272" s="603"/>
      <c r="N272" s="582"/>
      <c r="V272" s="151"/>
    </row>
    <row r="273" spans="1:22" ht="13.8" thickBot="1" x14ac:dyDescent="0.3">
      <c r="A273" s="725"/>
      <c r="B273" s="604"/>
      <c r="C273" s="604"/>
      <c r="D273" s="620"/>
      <c r="E273" s="609" t="s">
        <v>5605</v>
      </c>
      <c r="F273" s="606"/>
      <c r="G273" s="712"/>
      <c r="H273" s="713"/>
      <c r="I273" s="714"/>
      <c r="J273" s="602" t="s">
        <v>5631</v>
      </c>
      <c r="K273" s="610"/>
      <c r="L273" s="610"/>
      <c r="M273" s="603"/>
      <c r="N273" s="582"/>
      <c r="V273" s="151"/>
    </row>
    <row r="274" spans="1:22" ht="21.6" thickTop="1" thickBot="1" x14ac:dyDescent="0.3">
      <c r="A274" s="723">
        <f t="shared" ref="A274" si="61">A270+1</f>
        <v>65</v>
      </c>
      <c r="B274" s="592" t="s">
        <v>22</v>
      </c>
      <c r="C274" s="592" t="s">
        <v>23</v>
      </c>
      <c r="D274" s="592" t="s">
        <v>5593</v>
      </c>
      <c r="E274" s="703" t="s">
        <v>5594</v>
      </c>
      <c r="F274" s="703"/>
      <c r="G274" s="703" t="s">
        <v>17</v>
      </c>
      <c r="H274" s="704"/>
      <c r="I274" s="580"/>
      <c r="J274" s="593" t="s">
        <v>5608</v>
      </c>
      <c r="K274" s="594"/>
      <c r="L274" s="594"/>
      <c r="M274" s="595"/>
      <c r="N274" s="582"/>
      <c r="V274" s="151"/>
    </row>
    <row r="275" spans="1:22" ht="13.8" thickBot="1" x14ac:dyDescent="0.3">
      <c r="A275" s="724"/>
      <c r="B275" s="596"/>
      <c r="C275" s="596"/>
      <c r="D275" s="143"/>
      <c r="E275" s="596"/>
      <c r="F275" s="596"/>
      <c r="G275" s="726"/>
      <c r="H275" s="727"/>
      <c r="I275" s="728"/>
      <c r="J275" s="599" t="s">
        <v>5608</v>
      </c>
      <c r="K275" s="599"/>
      <c r="L275" s="599"/>
      <c r="M275" s="600"/>
      <c r="N275" s="582"/>
      <c r="V275" s="151">
        <f>G275</f>
        <v>0</v>
      </c>
    </row>
    <row r="276" spans="1:22" ht="21" thickBot="1" x14ac:dyDescent="0.3">
      <c r="A276" s="724"/>
      <c r="B276" s="601" t="s">
        <v>34</v>
      </c>
      <c r="C276" s="601" t="s">
        <v>35</v>
      </c>
      <c r="D276" s="601" t="s">
        <v>5600</v>
      </c>
      <c r="E276" s="729" t="s">
        <v>5601</v>
      </c>
      <c r="F276" s="729"/>
      <c r="G276" s="730"/>
      <c r="H276" s="731"/>
      <c r="I276" s="732"/>
      <c r="J276" s="602" t="s">
        <v>5630</v>
      </c>
      <c r="K276" s="610"/>
      <c r="L276" s="610"/>
      <c r="M276" s="603"/>
      <c r="N276" s="582"/>
      <c r="V276" s="151"/>
    </row>
    <row r="277" spans="1:22" ht="13.8" thickBot="1" x14ac:dyDescent="0.3">
      <c r="A277" s="725"/>
      <c r="B277" s="604"/>
      <c r="C277" s="604"/>
      <c r="D277" s="620"/>
      <c r="E277" s="609" t="s">
        <v>5605</v>
      </c>
      <c r="F277" s="606"/>
      <c r="G277" s="712"/>
      <c r="H277" s="713"/>
      <c r="I277" s="714"/>
      <c r="J277" s="602" t="s">
        <v>5631</v>
      </c>
      <c r="K277" s="610"/>
      <c r="L277" s="610"/>
      <c r="M277" s="603"/>
      <c r="N277" s="582"/>
      <c r="V277" s="151"/>
    </row>
    <row r="278" spans="1:22" ht="21.6" thickTop="1" thickBot="1" x14ac:dyDescent="0.3">
      <c r="A278" s="723">
        <f t="shared" ref="A278" si="62">A274+1</f>
        <v>66</v>
      </c>
      <c r="B278" s="592" t="s">
        <v>22</v>
      </c>
      <c r="C278" s="592" t="s">
        <v>23</v>
      </c>
      <c r="D278" s="592" t="s">
        <v>5593</v>
      </c>
      <c r="E278" s="703" t="s">
        <v>5594</v>
      </c>
      <c r="F278" s="703"/>
      <c r="G278" s="703" t="s">
        <v>17</v>
      </c>
      <c r="H278" s="704"/>
      <c r="I278" s="580"/>
      <c r="J278" s="593" t="s">
        <v>5608</v>
      </c>
      <c r="K278" s="594"/>
      <c r="L278" s="594"/>
      <c r="M278" s="595"/>
      <c r="N278" s="582"/>
      <c r="V278" s="151"/>
    </row>
    <row r="279" spans="1:22" ht="13.8" thickBot="1" x14ac:dyDescent="0.3">
      <c r="A279" s="724"/>
      <c r="B279" s="596"/>
      <c r="C279" s="596"/>
      <c r="D279" s="143"/>
      <c r="E279" s="596"/>
      <c r="F279" s="596"/>
      <c r="G279" s="726"/>
      <c r="H279" s="727"/>
      <c r="I279" s="728"/>
      <c r="J279" s="599" t="s">
        <v>5608</v>
      </c>
      <c r="K279" s="599"/>
      <c r="L279" s="599"/>
      <c r="M279" s="600"/>
      <c r="N279" s="582"/>
      <c r="V279" s="151">
        <f>G279</f>
        <v>0</v>
      </c>
    </row>
    <row r="280" spans="1:22" ht="21" thickBot="1" x14ac:dyDescent="0.3">
      <c r="A280" s="724"/>
      <c r="B280" s="601" t="s">
        <v>34</v>
      </c>
      <c r="C280" s="601" t="s">
        <v>35</v>
      </c>
      <c r="D280" s="601" t="s">
        <v>5600</v>
      </c>
      <c r="E280" s="729" t="s">
        <v>5601</v>
      </c>
      <c r="F280" s="729"/>
      <c r="G280" s="730"/>
      <c r="H280" s="731"/>
      <c r="I280" s="732"/>
      <c r="J280" s="602" t="s">
        <v>5630</v>
      </c>
      <c r="K280" s="610"/>
      <c r="L280" s="610"/>
      <c r="M280" s="603"/>
      <c r="N280" s="582"/>
      <c r="V280" s="151"/>
    </row>
    <row r="281" spans="1:22" ht="13.8" thickBot="1" x14ac:dyDescent="0.3">
      <c r="A281" s="725"/>
      <c r="B281" s="604"/>
      <c r="C281" s="604"/>
      <c r="D281" s="620"/>
      <c r="E281" s="609" t="s">
        <v>5605</v>
      </c>
      <c r="F281" s="606"/>
      <c r="G281" s="712"/>
      <c r="H281" s="713"/>
      <c r="I281" s="714"/>
      <c r="J281" s="602" t="s">
        <v>5631</v>
      </c>
      <c r="K281" s="610"/>
      <c r="L281" s="610"/>
      <c r="M281" s="603"/>
      <c r="N281" s="582"/>
      <c r="V281" s="151"/>
    </row>
    <row r="282" spans="1:22" ht="21.6" thickTop="1" thickBot="1" x14ac:dyDescent="0.3">
      <c r="A282" s="723">
        <f t="shared" ref="A282" si="63">A278+1</f>
        <v>67</v>
      </c>
      <c r="B282" s="592" t="s">
        <v>22</v>
      </c>
      <c r="C282" s="592" t="s">
        <v>23</v>
      </c>
      <c r="D282" s="592" t="s">
        <v>5593</v>
      </c>
      <c r="E282" s="703" t="s">
        <v>5594</v>
      </c>
      <c r="F282" s="703"/>
      <c r="G282" s="703" t="s">
        <v>17</v>
      </c>
      <c r="H282" s="704"/>
      <c r="I282" s="580"/>
      <c r="J282" s="593" t="s">
        <v>5608</v>
      </c>
      <c r="K282" s="594"/>
      <c r="L282" s="594"/>
      <c r="M282" s="595"/>
      <c r="N282" s="582"/>
      <c r="V282" s="151"/>
    </row>
    <row r="283" spans="1:22" ht="13.8" thickBot="1" x14ac:dyDescent="0.3">
      <c r="A283" s="724"/>
      <c r="B283" s="596"/>
      <c r="C283" s="596"/>
      <c r="D283" s="143"/>
      <c r="E283" s="596"/>
      <c r="F283" s="596"/>
      <c r="G283" s="726"/>
      <c r="H283" s="727"/>
      <c r="I283" s="728"/>
      <c r="J283" s="599" t="s">
        <v>5608</v>
      </c>
      <c r="K283" s="599"/>
      <c r="L283" s="599"/>
      <c r="M283" s="600"/>
      <c r="N283" s="582"/>
      <c r="V283" s="151">
        <f>G283</f>
        <v>0</v>
      </c>
    </row>
    <row r="284" spans="1:22" ht="21" thickBot="1" x14ac:dyDescent="0.3">
      <c r="A284" s="724"/>
      <c r="B284" s="601" t="s">
        <v>34</v>
      </c>
      <c r="C284" s="601" t="s">
        <v>35</v>
      </c>
      <c r="D284" s="601" t="s">
        <v>5600</v>
      </c>
      <c r="E284" s="729" t="s">
        <v>5601</v>
      </c>
      <c r="F284" s="729"/>
      <c r="G284" s="730"/>
      <c r="H284" s="731"/>
      <c r="I284" s="732"/>
      <c r="J284" s="602" t="s">
        <v>5630</v>
      </c>
      <c r="K284" s="610"/>
      <c r="L284" s="610"/>
      <c r="M284" s="603"/>
      <c r="N284" s="582"/>
      <c r="V284" s="151"/>
    </row>
    <row r="285" spans="1:22" ht="13.8" thickBot="1" x14ac:dyDescent="0.3">
      <c r="A285" s="725"/>
      <c r="B285" s="604"/>
      <c r="C285" s="604"/>
      <c r="D285" s="620"/>
      <c r="E285" s="609" t="s">
        <v>5605</v>
      </c>
      <c r="F285" s="606"/>
      <c r="G285" s="712"/>
      <c r="H285" s="713"/>
      <c r="I285" s="714"/>
      <c r="J285" s="602" t="s">
        <v>5631</v>
      </c>
      <c r="K285" s="610"/>
      <c r="L285" s="610"/>
      <c r="M285" s="603"/>
      <c r="N285" s="582"/>
      <c r="V285" s="151"/>
    </row>
    <row r="286" spans="1:22" ht="21.6" thickTop="1" thickBot="1" x14ac:dyDescent="0.3">
      <c r="A286" s="723">
        <f t="shared" ref="A286" si="64">A282+1</f>
        <v>68</v>
      </c>
      <c r="B286" s="592" t="s">
        <v>22</v>
      </c>
      <c r="C286" s="592" t="s">
        <v>23</v>
      </c>
      <c r="D286" s="592" t="s">
        <v>5593</v>
      </c>
      <c r="E286" s="703" t="s">
        <v>5594</v>
      </c>
      <c r="F286" s="703"/>
      <c r="G286" s="703" t="s">
        <v>17</v>
      </c>
      <c r="H286" s="704"/>
      <c r="I286" s="580"/>
      <c r="J286" s="593" t="s">
        <v>5608</v>
      </c>
      <c r="K286" s="594"/>
      <c r="L286" s="594"/>
      <c r="M286" s="595"/>
      <c r="N286" s="582"/>
      <c r="V286" s="151"/>
    </row>
    <row r="287" spans="1:22" ht="13.8" thickBot="1" x14ac:dyDescent="0.3">
      <c r="A287" s="724"/>
      <c r="B287" s="596"/>
      <c r="C287" s="596"/>
      <c r="D287" s="143"/>
      <c r="E287" s="596"/>
      <c r="F287" s="596"/>
      <c r="G287" s="726"/>
      <c r="H287" s="727"/>
      <c r="I287" s="728"/>
      <c r="J287" s="599" t="s">
        <v>5608</v>
      </c>
      <c r="K287" s="599"/>
      <c r="L287" s="599"/>
      <c r="M287" s="600"/>
      <c r="N287" s="582"/>
      <c r="V287" s="151">
        <f>G287</f>
        <v>0</v>
      </c>
    </row>
    <row r="288" spans="1:22" ht="21" thickBot="1" x14ac:dyDescent="0.3">
      <c r="A288" s="724"/>
      <c r="B288" s="601" t="s">
        <v>34</v>
      </c>
      <c r="C288" s="601" t="s">
        <v>35</v>
      </c>
      <c r="D288" s="601" t="s">
        <v>5600</v>
      </c>
      <c r="E288" s="729" t="s">
        <v>5601</v>
      </c>
      <c r="F288" s="729"/>
      <c r="G288" s="730"/>
      <c r="H288" s="731"/>
      <c r="I288" s="732"/>
      <c r="J288" s="602" t="s">
        <v>5630</v>
      </c>
      <c r="K288" s="610"/>
      <c r="L288" s="610"/>
      <c r="M288" s="603"/>
      <c r="N288" s="582"/>
      <c r="V288" s="151"/>
    </row>
    <row r="289" spans="1:22" ht="13.8" thickBot="1" x14ac:dyDescent="0.3">
      <c r="A289" s="725"/>
      <c r="B289" s="604"/>
      <c r="C289" s="604"/>
      <c r="D289" s="620"/>
      <c r="E289" s="609" t="s">
        <v>5605</v>
      </c>
      <c r="F289" s="606"/>
      <c r="G289" s="712"/>
      <c r="H289" s="713"/>
      <c r="I289" s="714"/>
      <c r="J289" s="602" t="s">
        <v>5631</v>
      </c>
      <c r="K289" s="610"/>
      <c r="L289" s="610"/>
      <c r="M289" s="603"/>
      <c r="N289" s="582"/>
      <c r="V289" s="151"/>
    </row>
    <row r="290" spans="1:22" ht="21.6" thickTop="1" thickBot="1" x14ac:dyDescent="0.3">
      <c r="A290" s="723">
        <f t="shared" ref="A290" si="65">A286+1</f>
        <v>69</v>
      </c>
      <c r="B290" s="592" t="s">
        <v>22</v>
      </c>
      <c r="C290" s="592" t="s">
        <v>23</v>
      </c>
      <c r="D290" s="592" t="s">
        <v>5593</v>
      </c>
      <c r="E290" s="703" t="s">
        <v>5594</v>
      </c>
      <c r="F290" s="703"/>
      <c r="G290" s="703" t="s">
        <v>17</v>
      </c>
      <c r="H290" s="704"/>
      <c r="I290" s="580"/>
      <c r="J290" s="593" t="s">
        <v>5608</v>
      </c>
      <c r="K290" s="594"/>
      <c r="L290" s="594"/>
      <c r="M290" s="595"/>
      <c r="N290" s="582"/>
      <c r="V290" s="151"/>
    </row>
    <row r="291" spans="1:22" ht="13.8" thickBot="1" x14ac:dyDescent="0.3">
      <c r="A291" s="724"/>
      <c r="B291" s="596"/>
      <c r="C291" s="596"/>
      <c r="D291" s="143"/>
      <c r="E291" s="596"/>
      <c r="F291" s="596"/>
      <c r="G291" s="726"/>
      <c r="H291" s="727"/>
      <c r="I291" s="728"/>
      <c r="J291" s="599" t="s">
        <v>5608</v>
      </c>
      <c r="K291" s="599"/>
      <c r="L291" s="599"/>
      <c r="M291" s="600"/>
      <c r="N291" s="582"/>
      <c r="V291" s="151">
        <f>G291</f>
        <v>0</v>
      </c>
    </row>
    <row r="292" spans="1:22" ht="21" thickBot="1" x14ac:dyDescent="0.3">
      <c r="A292" s="724"/>
      <c r="B292" s="601" t="s">
        <v>34</v>
      </c>
      <c r="C292" s="601" t="s">
        <v>35</v>
      </c>
      <c r="D292" s="601" t="s">
        <v>5600</v>
      </c>
      <c r="E292" s="729" t="s">
        <v>5601</v>
      </c>
      <c r="F292" s="729"/>
      <c r="G292" s="730"/>
      <c r="H292" s="731"/>
      <c r="I292" s="732"/>
      <c r="J292" s="602" t="s">
        <v>5630</v>
      </c>
      <c r="K292" s="610"/>
      <c r="L292" s="610"/>
      <c r="M292" s="603"/>
      <c r="N292" s="582"/>
      <c r="V292" s="151"/>
    </row>
    <row r="293" spans="1:22" ht="13.8" thickBot="1" x14ac:dyDescent="0.3">
      <c r="A293" s="725"/>
      <c r="B293" s="604"/>
      <c r="C293" s="604"/>
      <c r="D293" s="620"/>
      <c r="E293" s="609" t="s">
        <v>5605</v>
      </c>
      <c r="F293" s="606"/>
      <c r="G293" s="712"/>
      <c r="H293" s="713"/>
      <c r="I293" s="714"/>
      <c r="J293" s="602" t="s">
        <v>5631</v>
      </c>
      <c r="K293" s="610"/>
      <c r="L293" s="610"/>
      <c r="M293" s="603"/>
      <c r="N293" s="582"/>
      <c r="V293" s="151"/>
    </row>
    <row r="294" spans="1:22" ht="21.6" thickTop="1" thickBot="1" x14ac:dyDescent="0.3">
      <c r="A294" s="723">
        <f t="shared" ref="A294" si="66">A290+1</f>
        <v>70</v>
      </c>
      <c r="B294" s="592" t="s">
        <v>22</v>
      </c>
      <c r="C294" s="592" t="s">
        <v>23</v>
      </c>
      <c r="D294" s="592" t="s">
        <v>5593</v>
      </c>
      <c r="E294" s="703" t="s">
        <v>5594</v>
      </c>
      <c r="F294" s="703"/>
      <c r="G294" s="703" t="s">
        <v>17</v>
      </c>
      <c r="H294" s="704"/>
      <c r="I294" s="580"/>
      <c r="J294" s="593" t="s">
        <v>5608</v>
      </c>
      <c r="K294" s="594"/>
      <c r="L294" s="594"/>
      <c r="M294" s="595"/>
      <c r="N294" s="582"/>
      <c r="V294" s="151"/>
    </row>
    <row r="295" spans="1:22" ht="13.8" thickBot="1" x14ac:dyDescent="0.3">
      <c r="A295" s="724"/>
      <c r="B295" s="596"/>
      <c r="C295" s="596"/>
      <c r="D295" s="143"/>
      <c r="E295" s="596"/>
      <c r="F295" s="596"/>
      <c r="G295" s="726"/>
      <c r="H295" s="727"/>
      <c r="I295" s="728"/>
      <c r="J295" s="599" t="s">
        <v>5608</v>
      </c>
      <c r="K295" s="599"/>
      <c r="L295" s="599"/>
      <c r="M295" s="600"/>
      <c r="N295" s="582"/>
      <c r="V295" s="151">
        <f>G295</f>
        <v>0</v>
      </c>
    </row>
    <row r="296" spans="1:22" ht="21" thickBot="1" x14ac:dyDescent="0.3">
      <c r="A296" s="724"/>
      <c r="B296" s="601" t="s">
        <v>34</v>
      </c>
      <c r="C296" s="601" t="s">
        <v>35</v>
      </c>
      <c r="D296" s="601" t="s">
        <v>5600</v>
      </c>
      <c r="E296" s="729" t="s">
        <v>5601</v>
      </c>
      <c r="F296" s="729"/>
      <c r="G296" s="730"/>
      <c r="H296" s="731"/>
      <c r="I296" s="732"/>
      <c r="J296" s="602" t="s">
        <v>5630</v>
      </c>
      <c r="K296" s="610"/>
      <c r="L296" s="610"/>
      <c r="M296" s="603"/>
      <c r="N296" s="582"/>
      <c r="V296" s="151"/>
    </row>
    <row r="297" spans="1:22" ht="13.8" thickBot="1" x14ac:dyDescent="0.3">
      <c r="A297" s="725"/>
      <c r="B297" s="604"/>
      <c r="C297" s="604"/>
      <c r="D297" s="620"/>
      <c r="E297" s="609" t="s">
        <v>5605</v>
      </c>
      <c r="F297" s="606"/>
      <c r="G297" s="712"/>
      <c r="H297" s="713"/>
      <c r="I297" s="714"/>
      <c r="J297" s="602" t="s">
        <v>5631</v>
      </c>
      <c r="K297" s="610"/>
      <c r="L297" s="610"/>
      <c r="M297" s="603"/>
      <c r="N297" s="582"/>
      <c r="V297" s="151"/>
    </row>
    <row r="298" spans="1:22" ht="21.6" thickTop="1" thickBot="1" x14ac:dyDescent="0.3">
      <c r="A298" s="723">
        <f t="shared" ref="A298" si="67">A294+1</f>
        <v>71</v>
      </c>
      <c r="B298" s="592" t="s">
        <v>22</v>
      </c>
      <c r="C298" s="592" t="s">
        <v>23</v>
      </c>
      <c r="D298" s="592" t="s">
        <v>5593</v>
      </c>
      <c r="E298" s="703" t="s">
        <v>5594</v>
      </c>
      <c r="F298" s="703"/>
      <c r="G298" s="703" t="s">
        <v>17</v>
      </c>
      <c r="H298" s="704"/>
      <c r="I298" s="580"/>
      <c r="J298" s="593" t="s">
        <v>5608</v>
      </c>
      <c r="K298" s="594"/>
      <c r="L298" s="594"/>
      <c r="M298" s="595"/>
      <c r="N298" s="582"/>
      <c r="V298" s="151"/>
    </row>
    <row r="299" spans="1:22" ht="13.8" thickBot="1" x14ac:dyDescent="0.3">
      <c r="A299" s="724"/>
      <c r="B299" s="596"/>
      <c r="C299" s="596"/>
      <c r="D299" s="143"/>
      <c r="E299" s="596"/>
      <c r="F299" s="596"/>
      <c r="G299" s="726"/>
      <c r="H299" s="727"/>
      <c r="I299" s="728"/>
      <c r="J299" s="599" t="s">
        <v>5608</v>
      </c>
      <c r="K299" s="599"/>
      <c r="L299" s="599"/>
      <c r="M299" s="600"/>
      <c r="N299" s="582"/>
      <c r="V299" s="151">
        <f>G299</f>
        <v>0</v>
      </c>
    </row>
    <row r="300" spans="1:22" ht="21" thickBot="1" x14ac:dyDescent="0.3">
      <c r="A300" s="724"/>
      <c r="B300" s="601" t="s">
        <v>34</v>
      </c>
      <c r="C300" s="601" t="s">
        <v>35</v>
      </c>
      <c r="D300" s="601" t="s">
        <v>5600</v>
      </c>
      <c r="E300" s="729" t="s">
        <v>5601</v>
      </c>
      <c r="F300" s="729"/>
      <c r="G300" s="730"/>
      <c r="H300" s="731"/>
      <c r="I300" s="732"/>
      <c r="J300" s="602" t="s">
        <v>5630</v>
      </c>
      <c r="K300" s="610"/>
      <c r="L300" s="610"/>
      <c r="M300" s="603"/>
      <c r="N300" s="582"/>
      <c r="V300" s="151"/>
    </row>
    <row r="301" spans="1:22" ht="13.8" thickBot="1" x14ac:dyDescent="0.3">
      <c r="A301" s="725"/>
      <c r="B301" s="604"/>
      <c r="C301" s="604"/>
      <c r="D301" s="620"/>
      <c r="E301" s="609" t="s">
        <v>5605</v>
      </c>
      <c r="F301" s="606"/>
      <c r="G301" s="712"/>
      <c r="H301" s="713"/>
      <c r="I301" s="714"/>
      <c r="J301" s="602" t="s">
        <v>5631</v>
      </c>
      <c r="K301" s="610"/>
      <c r="L301" s="610"/>
      <c r="M301" s="603"/>
      <c r="N301" s="582"/>
      <c r="V301" s="151"/>
    </row>
    <row r="302" spans="1:22" ht="21.6" thickTop="1" thickBot="1" x14ac:dyDescent="0.3">
      <c r="A302" s="723">
        <f t="shared" ref="A302" si="68">A298+1</f>
        <v>72</v>
      </c>
      <c r="B302" s="592" t="s">
        <v>22</v>
      </c>
      <c r="C302" s="592" t="s">
        <v>23</v>
      </c>
      <c r="D302" s="592" t="s">
        <v>5593</v>
      </c>
      <c r="E302" s="703" t="s">
        <v>5594</v>
      </c>
      <c r="F302" s="703"/>
      <c r="G302" s="703" t="s">
        <v>17</v>
      </c>
      <c r="H302" s="704"/>
      <c r="I302" s="580"/>
      <c r="J302" s="593" t="s">
        <v>5608</v>
      </c>
      <c r="K302" s="594"/>
      <c r="L302" s="594"/>
      <c r="M302" s="595"/>
      <c r="N302" s="582"/>
      <c r="V302" s="151"/>
    </row>
    <row r="303" spans="1:22" ht="13.8" thickBot="1" x14ac:dyDescent="0.3">
      <c r="A303" s="724"/>
      <c r="B303" s="596"/>
      <c r="C303" s="596"/>
      <c r="D303" s="143"/>
      <c r="E303" s="596"/>
      <c r="F303" s="596"/>
      <c r="G303" s="726"/>
      <c r="H303" s="727"/>
      <c r="I303" s="728"/>
      <c r="J303" s="599" t="s">
        <v>5608</v>
      </c>
      <c r="K303" s="599"/>
      <c r="L303" s="599"/>
      <c r="M303" s="600"/>
      <c r="N303" s="582"/>
      <c r="V303" s="151">
        <f>G303</f>
        <v>0</v>
      </c>
    </row>
    <row r="304" spans="1:22" ht="21" thickBot="1" x14ac:dyDescent="0.3">
      <c r="A304" s="724"/>
      <c r="B304" s="601" t="s">
        <v>34</v>
      </c>
      <c r="C304" s="601" t="s">
        <v>35</v>
      </c>
      <c r="D304" s="601" t="s">
        <v>5600</v>
      </c>
      <c r="E304" s="729" t="s">
        <v>5601</v>
      </c>
      <c r="F304" s="729"/>
      <c r="G304" s="730"/>
      <c r="H304" s="731"/>
      <c r="I304" s="732"/>
      <c r="J304" s="602" t="s">
        <v>5630</v>
      </c>
      <c r="K304" s="610"/>
      <c r="L304" s="610"/>
      <c r="M304" s="603"/>
      <c r="N304" s="582"/>
      <c r="V304" s="151"/>
    </row>
    <row r="305" spans="1:22" ht="13.8" thickBot="1" x14ac:dyDescent="0.3">
      <c r="A305" s="725"/>
      <c r="B305" s="604"/>
      <c r="C305" s="604"/>
      <c r="D305" s="620"/>
      <c r="E305" s="609" t="s">
        <v>5605</v>
      </c>
      <c r="F305" s="606"/>
      <c r="G305" s="712"/>
      <c r="H305" s="713"/>
      <c r="I305" s="714"/>
      <c r="J305" s="602" t="s">
        <v>5631</v>
      </c>
      <c r="K305" s="610"/>
      <c r="L305" s="610"/>
      <c r="M305" s="603"/>
      <c r="N305" s="582"/>
      <c r="V305" s="151"/>
    </row>
    <row r="306" spans="1:22" ht="21.6" thickTop="1" thickBot="1" x14ac:dyDescent="0.3">
      <c r="A306" s="723">
        <f t="shared" ref="A306" si="69">A302+1</f>
        <v>73</v>
      </c>
      <c r="B306" s="592" t="s">
        <v>22</v>
      </c>
      <c r="C306" s="592" t="s">
        <v>23</v>
      </c>
      <c r="D306" s="592" t="s">
        <v>5593</v>
      </c>
      <c r="E306" s="703" t="s">
        <v>5594</v>
      </c>
      <c r="F306" s="703"/>
      <c r="G306" s="703" t="s">
        <v>17</v>
      </c>
      <c r="H306" s="704"/>
      <c r="I306" s="580"/>
      <c r="J306" s="593" t="s">
        <v>5608</v>
      </c>
      <c r="K306" s="594"/>
      <c r="L306" s="594"/>
      <c r="M306" s="595"/>
      <c r="N306" s="582"/>
      <c r="V306" s="151"/>
    </row>
    <row r="307" spans="1:22" ht="13.8" thickBot="1" x14ac:dyDescent="0.3">
      <c r="A307" s="724"/>
      <c r="B307" s="596"/>
      <c r="C307" s="596"/>
      <c r="D307" s="143"/>
      <c r="E307" s="596"/>
      <c r="F307" s="596"/>
      <c r="G307" s="726"/>
      <c r="H307" s="727"/>
      <c r="I307" s="728"/>
      <c r="J307" s="599" t="s">
        <v>5608</v>
      </c>
      <c r="K307" s="599"/>
      <c r="L307" s="599"/>
      <c r="M307" s="600"/>
      <c r="N307" s="582"/>
      <c r="V307" s="151">
        <f>G307</f>
        <v>0</v>
      </c>
    </row>
    <row r="308" spans="1:22" ht="21" thickBot="1" x14ac:dyDescent="0.3">
      <c r="A308" s="724"/>
      <c r="B308" s="601" t="s">
        <v>34</v>
      </c>
      <c r="C308" s="601" t="s">
        <v>35</v>
      </c>
      <c r="D308" s="601" t="s">
        <v>5600</v>
      </c>
      <c r="E308" s="729" t="s">
        <v>5601</v>
      </c>
      <c r="F308" s="729"/>
      <c r="G308" s="730"/>
      <c r="H308" s="731"/>
      <c r="I308" s="732"/>
      <c r="J308" s="602" t="s">
        <v>5630</v>
      </c>
      <c r="K308" s="610"/>
      <c r="L308" s="610"/>
      <c r="M308" s="603"/>
      <c r="N308" s="582"/>
      <c r="V308" s="151"/>
    </row>
    <row r="309" spans="1:22" ht="13.8" thickBot="1" x14ac:dyDescent="0.3">
      <c r="A309" s="725"/>
      <c r="B309" s="604"/>
      <c r="C309" s="604"/>
      <c r="D309" s="620"/>
      <c r="E309" s="609" t="s">
        <v>5605</v>
      </c>
      <c r="F309" s="606"/>
      <c r="G309" s="712"/>
      <c r="H309" s="713"/>
      <c r="I309" s="714"/>
      <c r="J309" s="602" t="s">
        <v>5631</v>
      </c>
      <c r="K309" s="610"/>
      <c r="L309" s="610"/>
      <c r="M309" s="603"/>
      <c r="N309" s="582"/>
      <c r="V309" s="151"/>
    </row>
    <row r="310" spans="1:22" ht="21.6" thickTop="1" thickBot="1" x14ac:dyDescent="0.3">
      <c r="A310" s="723">
        <f t="shared" ref="A310" si="70">A306+1</f>
        <v>74</v>
      </c>
      <c r="B310" s="592" t="s">
        <v>22</v>
      </c>
      <c r="C310" s="592" t="s">
        <v>23</v>
      </c>
      <c r="D310" s="592" t="s">
        <v>5593</v>
      </c>
      <c r="E310" s="703" t="s">
        <v>5594</v>
      </c>
      <c r="F310" s="703"/>
      <c r="G310" s="703" t="s">
        <v>17</v>
      </c>
      <c r="H310" s="704"/>
      <c r="I310" s="580"/>
      <c r="J310" s="593" t="s">
        <v>5608</v>
      </c>
      <c r="K310" s="594"/>
      <c r="L310" s="594"/>
      <c r="M310" s="595"/>
      <c r="N310" s="582"/>
      <c r="V310" s="151"/>
    </row>
    <row r="311" spans="1:22" ht="13.8" thickBot="1" x14ac:dyDescent="0.3">
      <c r="A311" s="724"/>
      <c r="B311" s="596"/>
      <c r="C311" s="596"/>
      <c r="D311" s="143"/>
      <c r="E311" s="596"/>
      <c r="F311" s="596"/>
      <c r="G311" s="726"/>
      <c r="H311" s="727"/>
      <c r="I311" s="728"/>
      <c r="J311" s="599" t="s">
        <v>5608</v>
      </c>
      <c r="K311" s="599"/>
      <c r="L311" s="599"/>
      <c r="M311" s="600"/>
      <c r="N311" s="582"/>
      <c r="V311" s="151">
        <f>G311</f>
        <v>0</v>
      </c>
    </row>
    <row r="312" spans="1:22" ht="21" thickBot="1" x14ac:dyDescent="0.3">
      <c r="A312" s="724"/>
      <c r="B312" s="601" t="s">
        <v>34</v>
      </c>
      <c r="C312" s="601" t="s">
        <v>35</v>
      </c>
      <c r="D312" s="601" t="s">
        <v>5600</v>
      </c>
      <c r="E312" s="729" t="s">
        <v>5601</v>
      </c>
      <c r="F312" s="729"/>
      <c r="G312" s="730"/>
      <c r="H312" s="731"/>
      <c r="I312" s="732"/>
      <c r="J312" s="602" t="s">
        <v>5630</v>
      </c>
      <c r="K312" s="610"/>
      <c r="L312" s="610"/>
      <c r="M312" s="603"/>
      <c r="N312" s="582"/>
      <c r="V312" s="151"/>
    </row>
    <row r="313" spans="1:22" ht="13.8" thickBot="1" x14ac:dyDescent="0.3">
      <c r="A313" s="725"/>
      <c r="B313" s="604"/>
      <c r="C313" s="604"/>
      <c r="D313" s="620"/>
      <c r="E313" s="609" t="s">
        <v>5605</v>
      </c>
      <c r="F313" s="606"/>
      <c r="G313" s="712"/>
      <c r="H313" s="713"/>
      <c r="I313" s="714"/>
      <c r="J313" s="602" t="s">
        <v>5631</v>
      </c>
      <c r="K313" s="610"/>
      <c r="L313" s="610"/>
      <c r="M313" s="603"/>
      <c r="N313" s="582"/>
      <c r="V313" s="151"/>
    </row>
    <row r="314" spans="1:22" ht="21.6" thickTop="1" thickBot="1" x14ac:dyDescent="0.3">
      <c r="A314" s="723">
        <f t="shared" ref="A314" si="71">A310+1</f>
        <v>75</v>
      </c>
      <c r="B314" s="592" t="s">
        <v>22</v>
      </c>
      <c r="C314" s="592" t="s">
        <v>23</v>
      </c>
      <c r="D314" s="592" t="s">
        <v>5593</v>
      </c>
      <c r="E314" s="703" t="s">
        <v>5594</v>
      </c>
      <c r="F314" s="703"/>
      <c r="G314" s="703" t="s">
        <v>17</v>
      </c>
      <c r="H314" s="704"/>
      <c r="I314" s="580"/>
      <c r="J314" s="593" t="s">
        <v>5608</v>
      </c>
      <c r="K314" s="594"/>
      <c r="L314" s="594"/>
      <c r="M314" s="595"/>
      <c r="N314" s="582"/>
      <c r="V314" s="151"/>
    </row>
    <row r="315" spans="1:22" ht="13.8" thickBot="1" x14ac:dyDescent="0.3">
      <c r="A315" s="724"/>
      <c r="B315" s="596"/>
      <c r="C315" s="596"/>
      <c r="D315" s="143"/>
      <c r="E315" s="596"/>
      <c r="F315" s="596"/>
      <c r="G315" s="726"/>
      <c r="H315" s="727"/>
      <c r="I315" s="728"/>
      <c r="J315" s="599" t="s">
        <v>5608</v>
      </c>
      <c r="K315" s="599"/>
      <c r="L315" s="599"/>
      <c r="M315" s="600"/>
      <c r="N315" s="582"/>
      <c r="V315" s="151">
        <f>G315</f>
        <v>0</v>
      </c>
    </row>
    <row r="316" spans="1:22" ht="21" thickBot="1" x14ac:dyDescent="0.3">
      <c r="A316" s="724"/>
      <c r="B316" s="601" t="s">
        <v>34</v>
      </c>
      <c r="C316" s="601" t="s">
        <v>35</v>
      </c>
      <c r="D316" s="601" t="s">
        <v>5600</v>
      </c>
      <c r="E316" s="729" t="s">
        <v>5601</v>
      </c>
      <c r="F316" s="729"/>
      <c r="G316" s="730"/>
      <c r="H316" s="731"/>
      <c r="I316" s="732"/>
      <c r="J316" s="602" t="s">
        <v>5630</v>
      </c>
      <c r="K316" s="610"/>
      <c r="L316" s="610"/>
      <c r="M316" s="603"/>
      <c r="N316" s="582"/>
      <c r="V316" s="151"/>
    </row>
    <row r="317" spans="1:22" ht="13.8" thickBot="1" x14ac:dyDescent="0.3">
      <c r="A317" s="725"/>
      <c r="B317" s="604"/>
      <c r="C317" s="604"/>
      <c r="D317" s="620"/>
      <c r="E317" s="609" t="s">
        <v>5605</v>
      </c>
      <c r="F317" s="606"/>
      <c r="G317" s="712"/>
      <c r="H317" s="713"/>
      <c r="I317" s="714"/>
      <c r="J317" s="602" t="s">
        <v>5631</v>
      </c>
      <c r="K317" s="610"/>
      <c r="L317" s="610"/>
      <c r="M317" s="603"/>
      <c r="N317" s="582"/>
      <c r="V317" s="151"/>
    </row>
    <row r="318" spans="1:22" ht="21.6" thickTop="1" thickBot="1" x14ac:dyDescent="0.3">
      <c r="A318" s="723">
        <f t="shared" ref="A318" si="72">A314+1</f>
        <v>76</v>
      </c>
      <c r="B318" s="592" t="s">
        <v>22</v>
      </c>
      <c r="C318" s="592" t="s">
        <v>23</v>
      </c>
      <c r="D318" s="592" t="s">
        <v>5593</v>
      </c>
      <c r="E318" s="703" t="s">
        <v>5594</v>
      </c>
      <c r="F318" s="703"/>
      <c r="G318" s="703" t="s">
        <v>17</v>
      </c>
      <c r="H318" s="704"/>
      <c r="I318" s="580"/>
      <c r="J318" s="593" t="s">
        <v>5608</v>
      </c>
      <c r="K318" s="594"/>
      <c r="L318" s="594"/>
      <c r="M318" s="595"/>
      <c r="N318" s="582"/>
      <c r="V318" s="151"/>
    </row>
    <row r="319" spans="1:22" ht="13.8" thickBot="1" x14ac:dyDescent="0.3">
      <c r="A319" s="724"/>
      <c r="B319" s="596"/>
      <c r="C319" s="596"/>
      <c r="D319" s="143"/>
      <c r="E319" s="596"/>
      <c r="F319" s="596"/>
      <c r="G319" s="726"/>
      <c r="H319" s="727"/>
      <c r="I319" s="728"/>
      <c r="J319" s="599" t="s">
        <v>5608</v>
      </c>
      <c r="K319" s="599"/>
      <c r="L319" s="599"/>
      <c r="M319" s="600"/>
      <c r="N319" s="582"/>
      <c r="V319" s="151">
        <f>G319</f>
        <v>0</v>
      </c>
    </row>
    <row r="320" spans="1:22" ht="21" thickBot="1" x14ac:dyDescent="0.3">
      <c r="A320" s="724"/>
      <c r="B320" s="601" t="s">
        <v>34</v>
      </c>
      <c r="C320" s="601" t="s">
        <v>35</v>
      </c>
      <c r="D320" s="601" t="s">
        <v>5600</v>
      </c>
      <c r="E320" s="729" t="s">
        <v>5601</v>
      </c>
      <c r="F320" s="729"/>
      <c r="G320" s="730"/>
      <c r="H320" s="731"/>
      <c r="I320" s="732"/>
      <c r="J320" s="602" t="s">
        <v>5630</v>
      </c>
      <c r="K320" s="610"/>
      <c r="L320" s="610"/>
      <c r="M320" s="603"/>
      <c r="N320" s="582"/>
      <c r="V320" s="151"/>
    </row>
    <row r="321" spans="1:22" ht="13.8" thickBot="1" x14ac:dyDescent="0.3">
      <c r="A321" s="725"/>
      <c r="B321" s="604"/>
      <c r="C321" s="604"/>
      <c r="D321" s="620"/>
      <c r="E321" s="609" t="s">
        <v>5605</v>
      </c>
      <c r="F321" s="606"/>
      <c r="G321" s="712"/>
      <c r="H321" s="713"/>
      <c r="I321" s="714"/>
      <c r="J321" s="602" t="s">
        <v>5631</v>
      </c>
      <c r="K321" s="610"/>
      <c r="L321" s="610"/>
      <c r="M321" s="603"/>
      <c r="N321" s="582"/>
      <c r="V321" s="151"/>
    </row>
    <row r="322" spans="1:22" ht="21.6" thickTop="1" thickBot="1" x14ac:dyDescent="0.3">
      <c r="A322" s="723">
        <f t="shared" ref="A322" si="73">A318+1</f>
        <v>77</v>
      </c>
      <c r="B322" s="592" t="s">
        <v>22</v>
      </c>
      <c r="C322" s="592" t="s">
        <v>23</v>
      </c>
      <c r="D322" s="592" t="s">
        <v>5593</v>
      </c>
      <c r="E322" s="703" t="s">
        <v>5594</v>
      </c>
      <c r="F322" s="703"/>
      <c r="G322" s="703" t="s">
        <v>17</v>
      </c>
      <c r="H322" s="704"/>
      <c r="I322" s="580"/>
      <c r="J322" s="593" t="s">
        <v>5608</v>
      </c>
      <c r="K322" s="594"/>
      <c r="L322" s="594"/>
      <c r="M322" s="595"/>
      <c r="N322" s="582"/>
      <c r="V322" s="151"/>
    </row>
    <row r="323" spans="1:22" ht="13.8" thickBot="1" x14ac:dyDescent="0.3">
      <c r="A323" s="724"/>
      <c r="B323" s="596"/>
      <c r="C323" s="596"/>
      <c r="D323" s="143"/>
      <c r="E323" s="596"/>
      <c r="F323" s="596"/>
      <c r="G323" s="726"/>
      <c r="H323" s="727"/>
      <c r="I323" s="728"/>
      <c r="J323" s="599" t="s">
        <v>5608</v>
      </c>
      <c r="K323" s="599"/>
      <c r="L323" s="599"/>
      <c r="M323" s="600"/>
      <c r="N323" s="582"/>
      <c r="V323" s="151">
        <f>G323</f>
        <v>0</v>
      </c>
    </row>
    <row r="324" spans="1:22" ht="21" thickBot="1" x14ac:dyDescent="0.3">
      <c r="A324" s="724"/>
      <c r="B324" s="601" t="s">
        <v>34</v>
      </c>
      <c r="C324" s="601" t="s">
        <v>35</v>
      </c>
      <c r="D324" s="601" t="s">
        <v>5600</v>
      </c>
      <c r="E324" s="729" t="s">
        <v>5601</v>
      </c>
      <c r="F324" s="729"/>
      <c r="G324" s="730"/>
      <c r="H324" s="731"/>
      <c r="I324" s="732"/>
      <c r="J324" s="602" t="s">
        <v>5630</v>
      </c>
      <c r="K324" s="610"/>
      <c r="L324" s="610"/>
      <c r="M324" s="603"/>
      <c r="N324" s="582"/>
      <c r="V324" s="151"/>
    </row>
    <row r="325" spans="1:22" ht="13.8" thickBot="1" x14ac:dyDescent="0.3">
      <c r="A325" s="725"/>
      <c r="B325" s="604"/>
      <c r="C325" s="604"/>
      <c r="D325" s="620"/>
      <c r="E325" s="609" t="s">
        <v>5605</v>
      </c>
      <c r="F325" s="606"/>
      <c r="G325" s="712"/>
      <c r="H325" s="713"/>
      <c r="I325" s="714"/>
      <c r="J325" s="602" t="s">
        <v>5631</v>
      </c>
      <c r="K325" s="610"/>
      <c r="L325" s="610"/>
      <c r="M325" s="603"/>
      <c r="N325" s="582"/>
      <c r="V325" s="151"/>
    </row>
    <row r="326" spans="1:22" ht="21.6" thickTop="1" thickBot="1" x14ac:dyDescent="0.3">
      <c r="A326" s="723">
        <f t="shared" ref="A326" si="74">A322+1</f>
        <v>78</v>
      </c>
      <c r="B326" s="592" t="s">
        <v>22</v>
      </c>
      <c r="C326" s="592" t="s">
        <v>23</v>
      </c>
      <c r="D326" s="592" t="s">
        <v>5593</v>
      </c>
      <c r="E326" s="703" t="s">
        <v>5594</v>
      </c>
      <c r="F326" s="703"/>
      <c r="G326" s="703" t="s">
        <v>17</v>
      </c>
      <c r="H326" s="704"/>
      <c r="I326" s="580"/>
      <c r="J326" s="593" t="s">
        <v>5608</v>
      </c>
      <c r="K326" s="594"/>
      <c r="L326" s="594"/>
      <c r="M326" s="595"/>
      <c r="N326" s="582"/>
      <c r="V326" s="151"/>
    </row>
    <row r="327" spans="1:22" ht="13.8" thickBot="1" x14ac:dyDescent="0.3">
      <c r="A327" s="724"/>
      <c r="B327" s="596"/>
      <c r="C327" s="596"/>
      <c r="D327" s="143"/>
      <c r="E327" s="596"/>
      <c r="F327" s="596"/>
      <c r="G327" s="726"/>
      <c r="H327" s="727"/>
      <c r="I327" s="728"/>
      <c r="J327" s="599" t="s">
        <v>5608</v>
      </c>
      <c r="K327" s="599"/>
      <c r="L327" s="599"/>
      <c r="M327" s="600"/>
      <c r="N327" s="582"/>
      <c r="V327" s="151">
        <f>G327</f>
        <v>0</v>
      </c>
    </row>
    <row r="328" spans="1:22" ht="21" thickBot="1" x14ac:dyDescent="0.3">
      <c r="A328" s="724"/>
      <c r="B328" s="601" t="s">
        <v>34</v>
      </c>
      <c r="C328" s="601" t="s">
        <v>35</v>
      </c>
      <c r="D328" s="601" t="s">
        <v>5600</v>
      </c>
      <c r="E328" s="729" t="s">
        <v>5601</v>
      </c>
      <c r="F328" s="729"/>
      <c r="G328" s="730"/>
      <c r="H328" s="731"/>
      <c r="I328" s="732"/>
      <c r="J328" s="602" t="s">
        <v>5630</v>
      </c>
      <c r="K328" s="610"/>
      <c r="L328" s="610"/>
      <c r="M328" s="603"/>
      <c r="N328" s="582"/>
      <c r="V328" s="151"/>
    </row>
    <row r="329" spans="1:22" ht="13.8" thickBot="1" x14ac:dyDescent="0.3">
      <c r="A329" s="725"/>
      <c r="B329" s="604"/>
      <c r="C329" s="604"/>
      <c r="D329" s="620"/>
      <c r="E329" s="609" t="s">
        <v>5605</v>
      </c>
      <c r="F329" s="606"/>
      <c r="G329" s="712"/>
      <c r="H329" s="713"/>
      <c r="I329" s="714"/>
      <c r="J329" s="602" t="s">
        <v>5631</v>
      </c>
      <c r="K329" s="610"/>
      <c r="L329" s="610"/>
      <c r="M329" s="603"/>
      <c r="N329" s="582"/>
      <c r="V329" s="151"/>
    </row>
    <row r="330" spans="1:22" ht="21.6" thickTop="1" thickBot="1" x14ac:dyDescent="0.3">
      <c r="A330" s="723">
        <f t="shared" ref="A330" si="75">A326+1</f>
        <v>79</v>
      </c>
      <c r="B330" s="592" t="s">
        <v>22</v>
      </c>
      <c r="C330" s="592" t="s">
        <v>23</v>
      </c>
      <c r="D330" s="592" t="s">
        <v>5593</v>
      </c>
      <c r="E330" s="703" t="s">
        <v>5594</v>
      </c>
      <c r="F330" s="703"/>
      <c r="G330" s="703" t="s">
        <v>17</v>
      </c>
      <c r="H330" s="704"/>
      <c r="I330" s="580"/>
      <c r="J330" s="593" t="s">
        <v>5608</v>
      </c>
      <c r="K330" s="594"/>
      <c r="L330" s="594"/>
      <c r="M330" s="595"/>
      <c r="N330" s="582"/>
      <c r="V330" s="151"/>
    </row>
    <row r="331" spans="1:22" ht="13.8" thickBot="1" x14ac:dyDescent="0.3">
      <c r="A331" s="724"/>
      <c r="B331" s="596"/>
      <c r="C331" s="596"/>
      <c r="D331" s="143"/>
      <c r="E331" s="596"/>
      <c r="F331" s="596"/>
      <c r="G331" s="726"/>
      <c r="H331" s="727"/>
      <c r="I331" s="728"/>
      <c r="J331" s="599" t="s">
        <v>5608</v>
      </c>
      <c r="K331" s="599"/>
      <c r="L331" s="599"/>
      <c r="M331" s="600"/>
      <c r="N331" s="582"/>
      <c r="V331" s="151">
        <f>G331</f>
        <v>0</v>
      </c>
    </row>
    <row r="332" spans="1:22" ht="21" thickBot="1" x14ac:dyDescent="0.3">
      <c r="A332" s="724"/>
      <c r="B332" s="601" t="s">
        <v>34</v>
      </c>
      <c r="C332" s="601" t="s">
        <v>35</v>
      </c>
      <c r="D332" s="601" t="s">
        <v>5600</v>
      </c>
      <c r="E332" s="729" t="s">
        <v>5601</v>
      </c>
      <c r="F332" s="729"/>
      <c r="G332" s="730"/>
      <c r="H332" s="731"/>
      <c r="I332" s="732"/>
      <c r="J332" s="602" t="s">
        <v>5630</v>
      </c>
      <c r="K332" s="610"/>
      <c r="L332" s="610"/>
      <c r="M332" s="603"/>
      <c r="N332" s="582"/>
      <c r="V332" s="151"/>
    </row>
    <row r="333" spans="1:22" ht="13.8" thickBot="1" x14ac:dyDescent="0.3">
      <c r="A333" s="725"/>
      <c r="B333" s="604"/>
      <c r="C333" s="604"/>
      <c r="D333" s="620"/>
      <c r="E333" s="609" t="s">
        <v>5605</v>
      </c>
      <c r="F333" s="606"/>
      <c r="G333" s="712"/>
      <c r="H333" s="713"/>
      <c r="I333" s="714"/>
      <c r="J333" s="602" t="s">
        <v>5631</v>
      </c>
      <c r="K333" s="610"/>
      <c r="L333" s="610"/>
      <c r="M333" s="603"/>
      <c r="N333" s="582"/>
      <c r="V333" s="151"/>
    </row>
    <row r="334" spans="1:22" ht="21.6" thickTop="1" thickBot="1" x14ac:dyDescent="0.3">
      <c r="A334" s="723">
        <f t="shared" ref="A334" si="76">A330+1</f>
        <v>80</v>
      </c>
      <c r="B334" s="592" t="s">
        <v>22</v>
      </c>
      <c r="C334" s="592" t="s">
        <v>23</v>
      </c>
      <c r="D334" s="592" t="s">
        <v>5593</v>
      </c>
      <c r="E334" s="703" t="s">
        <v>5594</v>
      </c>
      <c r="F334" s="703"/>
      <c r="G334" s="703" t="s">
        <v>17</v>
      </c>
      <c r="H334" s="704"/>
      <c r="I334" s="580"/>
      <c r="J334" s="593" t="s">
        <v>5608</v>
      </c>
      <c r="K334" s="594"/>
      <c r="L334" s="594"/>
      <c r="M334" s="595"/>
      <c r="N334" s="582"/>
      <c r="V334" s="151"/>
    </row>
    <row r="335" spans="1:22" ht="13.8" thickBot="1" x14ac:dyDescent="0.3">
      <c r="A335" s="724"/>
      <c r="B335" s="596"/>
      <c r="C335" s="596"/>
      <c r="D335" s="143"/>
      <c r="E335" s="596"/>
      <c r="F335" s="596"/>
      <c r="G335" s="726"/>
      <c r="H335" s="727"/>
      <c r="I335" s="728"/>
      <c r="J335" s="599" t="s">
        <v>5608</v>
      </c>
      <c r="K335" s="599"/>
      <c r="L335" s="599"/>
      <c r="M335" s="600"/>
      <c r="N335" s="582"/>
      <c r="V335" s="151">
        <f>G335</f>
        <v>0</v>
      </c>
    </row>
    <row r="336" spans="1:22" ht="21" thickBot="1" x14ac:dyDescent="0.3">
      <c r="A336" s="724"/>
      <c r="B336" s="601" t="s">
        <v>34</v>
      </c>
      <c r="C336" s="601" t="s">
        <v>35</v>
      </c>
      <c r="D336" s="601" t="s">
        <v>5600</v>
      </c>
      <c r="E336" s="729" t="s">
        <v>5601</v>
      </c>
      <c r="F336" s="729"/>
      <c r="G336" s="730"/>
      <c r="H336" s="731"/>
      <c r="I336" s="732"/>
      <c r="J336" s="602" t="s">
        <v>5630</v>
      </c>
      <c r="K336" s="610"/>
      <c r="L336" s="610"/>
      <c r="M336" s="603"/>
      <c r="N336" s="582"/>
      <c r="V336" s="151"/>
    </row>
    <row r="337" spans="1:22" ht="13.8" thickBot="1" x14ac:dyDescent="0.3">
      <c r="A337" s="725"/>
      <c r="B337" s="604"/>
      <c r="C337" s="604"/>
      <c r="D337" s="620"/>
      <c r="E337" s="609" t="s">
        <v>5605</v>
      </c>
      <c r="F337" s="606"/>
      <c r="G337" s="712"/>
      <c r="H337" s="713"/>
      <c r="I337" s="714"/>
      <c r="J337" s="602" t="s">
        <v>5631</v>
      </c>
      <c r="K337" s="610"/>
      <c r="L337" s="610"/>
      <c r="M337" s="603"/>
      <c r="N337" s="582"/>
      <c r="V337" s="151"/>
    </row>
    <row r="338" spans="1:22" ht="21.6" thickTop="1" thickBot="1" x14ac:dyDescent="0.3">
      <c r="A338" s="723">
        <f t="shared" ref="A338" si="77">A334+1</f>
        <v>81</v>
      </c>
      <c r="B338" s="592" t="s">
        <v>22</v>
      </c>
      <c r="C338" s="592" t="s">
        <v>23</v>
      </c>
      <c r="D338" s="592" t="s">
        <v>5593</v>
      </c>
      <c r="E338" s="703" t="s">
        <v>5594</v>
      </c>
      <c r="F338" s="703"/>
      <c r="G338" s="703" t="s">
        <v>17</v>
      </c>
      <c r="H338" s="704"/>
      <c r="I338" s="580"/>
      <c r="J338" s="593" t="s">
        <v>5608</v>
      </c>
      <c r="K338" s="594"/>
      <c r="L338" s="594"/>
      <c r="M338" s="595"/>
      <c r="N338" s="582"/>
      <c r="V338" s="151"/>
    </row>
    <row r="339" spans="1:22" ht="13.8" thickBot="1" x14ac:dyDescent="0.3">
      <c r="A339" s="724"/>
      <c r="B339" s="596"/>
      <c r="C339" s="596"/>
      <c r="D339" s="143"/>
      <c r="E339" s="596"/>
      <c r="F339" s="596"/>
      <c r="G339" s="726"/>
      <c r="H339" s="727"/>
      <c r="I339" s="728"/>
      <c r="J339" s="599" t="s">
        <v>5608</v>
      </c>
      <c r="K339" s="599"/>
      <c r="L339" s="599"/>
      <c r="M339" s="600"/>
      <c r="N339" s="582"/>
      <c r="V339" s="151">
        <f>G339</f>
        <v>0</v>
      </c>
    </row>
    <row r="340" spans="1:22" ht="21" thickBot="1" x14ac:dyDescent="0.3">
      <c r="A340" s="724"/>
      <c r="B340" s="601" t="s">
        <v>34</v>
      </c>
      <c r="C340" s="601" t="s">
        <v>35</v>
      </c>
      <c r="D340" s="601" t="s">
        <v>5600</v>
      </c>
      <c r="E340" s="729" t="s">
        <v>5601</v>
      </c>
      <c r="F340" s="729"/>
      <c r="G340" s="730"/>
      <c r="H340" s="731"/>
      <c r="I340" s="732"/>
      <c r="J340" s="602" t="s">
        <v>5630</v>
      </c>
      <c r="K340" s="610"/>
      <c r="L340" s="610"/>
      <c r="M340" s="603"/>
      <c r="N340" s="582"/>
      <c r="V340" s="151"/>
    </row>
    <row r="341" spans="1:22" ht="13.8" thickBot="1" x14ac:dyDescent="0.3">
      <c r="A341" s="725"/>
      <c r="B341" s="604"/>
      <c r="C341" s="604"/>
      <c r="D341" s="620"/>
      <c r="E341" s="609" t="s">
        <v>5605</v>
      </c>
      <c r="F341" s="606"/>
      <c r="G341" s="712"/>
      <c r="H341" s="713"/>
      <c r="I341" s="714"/>
      <c r="J341" s="602" t="s">
        <v>5631</v>
      </c>
      <c r="K341" s="610"/>
      <c r="L341" s="610"/>
      <c r="M341" s="603"/>
      <c r="N341" s="582"/>
      <c r="V341" s="151"/>
    </row>
    <row r="342" spans="1:22" ht="21.6" thickTop="1" thickBot="1" x14ac:dyDescent="0.3">
      <c r="A342" s="723">
        <f t="shared" ref="A342" si="78">A338+1</f>
        <v>82</v>
      </c>
      <c r="B342" s="592" t="s">
        <v>22</v>
      </c>
      <c r="C342" s="592" t="s">
        <v>23</v>
      </c>
      <c r="D342" s="592" t="s">
        <v>5593</v>
      </c>
      <c r="E342" s="703" t="s">
        <v>5594</v>
      </c>
      <c r="F342" s="703"/>
      <c r="G342" s="703" t="s">
        <v>17</v>
      </c>
      <c r="H342" s="704"/>
      <c r="I342" s="580"/>
      <c r="J342" s="593" t="s">
        <v>5608</v>
      </c>
      <c r="K342" s="594"/>
      <c r="L342" s="594"/>
      <c r="M342" s="595"/>
      <c r="N342" s="582"/>
      <c r="V342" s="151"/>
    </row>
    <row r="343" spans="1:22" ht="13.8" thickBot="1" x14ac:dyDescent="0.3">
      <c r="A343" s="724"/>
      <c r="B343" s="596"/>
      <c r="C343" s="596"/>
      <c r="D343" s="143"/>
      <c r="E343" s="596"/>
      <c r="F343" s="596"/>
      <c r="G343" s="726"/>
      <c r="H343" s="727"/>
      <c r="I343" s="728"/>
      <c r="J343" s="599" t="s">
        <v>5608</v>
      </c>
      <c r="K343" s="599"/>
      <c r="L343" s="599"/>
      <c r="M343" s="600"/>
      <c r="N343" s="582"/>
      <c r="V343" s="151">
        <f>G343</f>
        <v>0</v>
      </c>
    </row>
    <row r="344" spans="1:22" ht="21" thickBot="1" x14ac:dyDescent="0.3">
      <c r="A344" s="724"/>
      <c r="B344" s="601" t="s">
        <v>34</v>
      </c>
      <c r="C344" s="601" t="s">
        <v>35</v>
      </c>
      <c r="D344" s="601" t="s">
        <v>5600</v>
      </c>
      <c r="E344" s="729" t="s">
        <v>5601</v>
      </c>
      <c r="F344" s="729"/>
      <c r="G344" s="730"/>
      <c r="H344" s="731"/>
      <c r="I344" s="732"/>
      <c r="J344" s="602" t="s">
        <v>5630</v>
      </c>
      <c r="K344" s="610"/>
      <c r="L344" s="610"/>
      <c r="M344" s="603"/>
      <c r="N344" s="582"/>
      <c r="V344" s="151"/>
    </row>
    <row r="345" spans="1:22" ht="13.8" thickBot="1" x14ac:dyDescent="0.3">
      <c r="A345" s="725"/>
      <c r="B345" s="604"/>
      <c r="C345" s="604"/>
      <c r="D345" s="620"/>
      <c r="E345" s="609" t="s">
        <v>5605</v>
      </c>
      <c r="F345" s="606"/>
      <c r="G345" s="712"/>
      <c r="H345" s="713"/>
      <c r="I345" s="714"/>
      <c r="J345" s="602" t="s">
        <v>5631</v>
      </c>
      <c r="K345" s="610"/>
      <c r="L345" s="610"/>
      <c r="M345" s="603"/>
      <c r="N345" s="582"/>
      <c r="V345" s="151"/>
    </row>
    <row r="346" spans="1:22" ht="21.6" thickTop="1" thickBot="1" x14ac:dyDescent="0.3">
      <c r="A346" s="723">
        <f t="shared" ref="A346" si="79">A342+1</f>
        <v>83</v>
      </c>
      <c r="B346" s="592" t="s">
        <v>22</v>
      </c>
      <c r="C346" s="592" t="s">
        <v>23</v>
      </c>
      <c r="D346" s="592" t="s">
        <v>5593</v>
      </c>
      <c r="E346" s="703" t="s">
        <v>5594</v>
      </c>
      <c r="F346" s="703"/>
      <c r="G346" s="703" t="s">
        <v>17</v>
      </c>
      <c r="H346" s="704"/>
      <c r="I346" s="580"/>
      <c r="J346" s="593" t="s">
        <v>5608</v>
      </c>
      <c r="K346" s="594"/>
      <c r="L346" s="594"/>
      <c r="M346" s="595"/>
      <c r="N346" s="582"/>
      <c r="V346" s="151"/>
    </row>
    <row r="347" spans="1:22" ht="13.8" thickBot="1" x14ac:dyDescent="0.3">
      <c r="A347" s="724"/>
      <c r="B347" s="596"/>
      <c r="C347" s="596"/>
      <c r="D347" s="143"/>
      <c r="E347" s="596"/>
      <c r="F347" s="596"/>
      <c r="G347" s="726"/>
      <c r="H347" s="727"/>
      <c r="I347" s="728"/>
      <c r="J347" s="599" t="s">
        <v>5608</v>
      </c>
      <c r="K347" s="599"/>
      <c r="L347" s="599"/>
      <c r="M347" s="600"/>
      <c r="N347" s="582"/>
      <c r="V347" s="151">
        <f>G347</f>
        <v>0</v>
      </c>
    </row>
    <row r="348" spans="1:22" ht="21" thickBot="1" x14ac:dyDescent="0.3">
      <c r="A348" s="724"/>
      <c r="B348" s="601" t="s">
        <v>34</v>
      </c>
      <c r="C348" s="601" t="s">
        <v>35</v>
      </c>
      <c r="D348" s="601" t="s">
        <v>5600</v>
      </c>
      <c r="E348" s="729" t="s">
        <v>5601</v>
      </c>
      <c r="F348" s="729"/>
      <c r="G348" s="730"/>
      <c r="H348" s="731"/>
      <c r="I348" s="732"/>
      <c r="J348" s="602" t="s">
        <v>5630</v>
      </c>
      <c r="K348" s="610"/>
      <c r="L348" s="610"/>
      <c r="M348" s="603"/>
      <c r="N348" s="582"/>
      <c r="V348" s="151"/>
    </row>
    <row r="349" spans="1:22" ht="13.8" thickBot="1" x14ac:dyDescent="0.3">
      <c r="A349" s="725"/>
      <c r="B349" s="604"/>
      <c r="C349" s="604"/>
      <c r="D349" s="620"/>
      <c r="E349" s="609" t="s">
        <v>5605</v>
      </c>
      <c r="F349" s="606"/>
      <c r="G349" s="712"/>
      <c r="H349" s="713"/>
      <c r="I349" s="714"/>
      <c r="J349" s="602" t="s">
        <v>5631</v>
      </c>
      <c r="K349" s="610"/>
      <c r="L349" s="610"/>
      <c r="M349" s="603"/>
      <c r="N349" s="582"/>
      <c r="V349" s="151"/>
    </row>
    <row r="350" spans="1:22" ht="21.6" thickTop="1" thickBot="1" x14ac:dyDescent="0.3">
      <c r="A350" s="723">
        <f t="shared" ref="A350" si="80">A346+1</f>
        <v>84</v>
      </c>
      <c r="B350" s="592" t="s">
        <v>22</v>
      </c>
      <c r="C350" s="592" t="s">
        <v>23</v>
      </c>
      <c r="D350" s="592" t="s">
        <v>5593</v>
      </c>
      <c r="E350" s="703" t="s">
        <v>5594</v>
      </c>
      <c r="F350" s="703"/>
      <c r="G350" s="703" t="s">
        <v>17</v>
      </c>
      <c r="H350" s="704"/>
      <c r="I350" s="580"/>
      <c r="J350" s="593" t="s">
        <v>5608</v>
      </c>
      <c r="K350" s="594"/>
      <c r="L350" s="594"/>
      <c r="M350" s="595"/>
      <c r="N350" s="582"/>
      <c r="V350" s="151"/>
    </row>
    <row r="351" spans="1:22" ht="13.8" thickBot="1" x14ac:dyDescent="0.3">
      <c r="A351" s="724"/>
      <c r="B351" s="596"/>
      <c r="C351" s="596"/>
      <c r="D351" s="143"/>
      <c r="E351" s="596"/>
      <c r="F351" s="596"/>
      <c r="G351" s="726"/>
      <c r="H351" s="727"/>
      <c r="I351" s="728"/>
      <c r="J351" s="599" t="s">
        <v>5608</v>
      </c>
      <c r="K351" s="599"/>
      <c r="L351" s="599"/>
      <c r="M351" s="600"/>
      <c r="N351" s="582"/>
      <c r="V351" s="151">
        <f>G351</f>
        <v>0</v>
      </c>
    </row>
    <row r="352" spans="1:22" ht="21" thickBot="1" x14ac:dyDescent="0.3">
      <c r="A352" s="724"/>
      <c r="B352" s="601" t="s">
        <v>34</v>
      </c>
      <c r="C352" s="601" t="s">
        <v>35</v>
      </c>
      <c r="D352" s="601" t="s">
        <v>5600</v>
      </c>
      <c r="E352" s="729" t="s">
        <v>5601</v>
      </c>
      <c r="F352" s="729"/>
      <c r="G352" s="730"/>
      <c r="H352" s="731"/>
      <c r="I352" s="732"/>
      <c r="J352" s="602" t="s">
        <v>5630</v>
      </c>
      <c r="K352" s="610"/>
      <c r="L352" s="610"/>
      <c r="M352" s="603"/>
      <c r="N352" s="582"/>
      <c r="V352" s="151"/>
    </row>
    <row r="353" spans="1:22" ht="13.8" thickBot="1" x14ac:dyDescent="0.3">
      <c r="A353" s="725"/>
      <c r="B353" s="604"/>
      <c r="C353" s="604"/>
      <c r="D353" s="620"/>
      <c r="E353" s="609" t="s">
        <v>5605</v>
      </c>
      <c r="F353" s="606"/>
      <c r="G353" s="712"/>
      <c r="H353" s="713"/>
      <c r="I353" s="714"/>
      <c r="J353" s="602" t="s">
        <v>5631</v>
      </c>
      <c r="K353" s="610"/>
      <c r="L353" s="610"/>
      <c r="M353" s="603"/>
      <c r="N353" s="582"/>
      <c r="V353" s="151"/>
    </row>
    <row r="354" spans="1:22" ht="21.6" thickTop="1" thickBot="1" x14ac:dyDescent="0.3">
      <c r="A354" s="723">
        <f t="shared" ref="A354" si="81">A350+1</f>
        <v>85</v>
      </c>
      <c r="B354" s="592" t="s">
        <v>22</v>
      </c>
      <c r="C354" s="592" t="s">
        <v>23</v>
      </c>
      <c r="D354" s="592" t="s">
        <v>5593</v>
      </c>
      <c r="E354" s="703" t="s">
        <v>5594</v>
      </c>
      <c r="F354" s="703"/>
      <c r="G354" s="703" t="s">
        <v>17</v>
      </c>
      <c r="H354" s="704"/>
      <c r="I354" s="580"/>
      <c r="J354" s="593" t="s">
        <v>5608</v>
      </c>
      <c r="K354" s="594"/>
      <c r="L354" s="594"/>
      <c r="M354" s="595"/>
      <c r="N354" s="582"/>
      <c r="V354" s="151"/>
    </row>
    <row r="355" spans="1:22" ht="13.8" thickBot="1" x14ac:dyDescent="0.3">
      <c r="A355" s="724"/>
      <c r="B355" s="596"/>
      <c r="C355" s="596"/>
      <c r="D355" s="143"/>
      <c r="E355" s="596"/>
      <c r="F355" s="596"/>
      <c r="G355" s="726"/>
      <c r="H355" s="727"/>
      <c r="I355" s="728"/>
      <c r="J355" s="599" t="s">
        <v>5608</v>
      </c>
      <c r="K355" s="599"/>
      <c r="L355" s="599"/>
      <c r="M355" s="600"/>
      <c r="N355" s="582"/>
      <c r="V355" s="151">
        <f>G355</f>
        <v>0</v>
      </c>
    </row>
    <row r="356" spans="1:22" ht="21" thickBot="1" x14ac:dyDescent="0.3">
      <c r="A356" s="724"/>
      <c r="B356" s="601" t="s">
        <v>34</v>
      </c>
      <c r="C356" s="601" t="s">
        <v>35</v>
      </c>
      <c r="D356" s="601" t="s">
        <v>5600</v>
      </c>
      <c r="E356" s="729" t="s">
        <v>5601</v>
      </c>
      <c r="F356" s="729"/>
      <c r="G356" s="730"/>
      <c r="H356" s="731"/>
      <c r="I356" s="732"/>
      <c r="J356" s="602" t="s">
        <v>5630</v>
      </c>
      <c r="K356" s="610"/>
      <c r="L356" s="610"/>
      <c r="M356" s="603"/>
      <c r="N356" s="582"/>
      <c r="V356" s="151"/>
    </row>
    <row r="357" spans="1:22" ht="13.8" thickBot="1" x14ac:dyDescent="0.3">
      <c r="A357" s="725"/>
      <c r="B357" s="604"/>
      <c r="C357" s="604"/>
      <c r="D357" s="620"/>
      <c r="E357" s="609" t="s">
        <v>5605</v>
      </c>
      <c r="F357" s="606"/>
      <c r="G357" s="712"/>
      <c r="H357" s="713"/>
      <c r="I357" s="714"/>
      <c r="J357" s="602" t="s">
        <v>5631</v>
      </c>
      <c r="K357" s="610"/>
      <c r="L357" s="610"/>
      <c r="M357" s="603"/>
      <c r="N357" s="582"/>
      <c r="V357" s="151"/>
    </row>
    <row r="358" spans="1:22" ht="21.6" thickTop="1" thickBot="1" x14ac:dyDescent="0.3">
      <c r="A358" s="723">
        <f t="shared" ref="A358" si="82">A354+1</f>
        <v>86</v>
      </c>
      <c r="B358" s="592" t="s">
        <v>22</v>
      </c>
      <c r="C358" s="592" t="s">
        <v>23</v>
      </c>
      <c r="D358" s="592" t="s">
        <v>5593</v>
      </c>
      <c r="E358" s="703" t="s">
        <v>5594</v>
      </c>
      <c r="F358" s="703"/>
      <c r="G358" s="703" t="s">
        <v>17</v>
      </c>
      <c r="H358" s="704"/>
      <c r="I358" s="580"/>
      <c r="J358" s="593" t="s">
        <v>5608</v>
      </c>
      <c r="K358" s="594"/>
      <c r="L358" s="594"/>
      <c r="M358" s="595"/>
      <c r="N358" s="582"/>
      <c r="V358" s="151"/>
    </row>
    <row r="359" spans="1:22" ht="13.8" thickBot="1" x14ac:dyDescent="0.3">
      <c r="A359" s="724"/>
      <c r="B359" s="596"/>
      <c r="C359" s="596"/>
      <c r="D359" s="143"/>
      <c r="E359" s="596"/>
      <c r="F359" s="596"/>
      <c r="G359" s="726"/>
      <c r="H359" s="727"/>
      <c r="I359" s="728"/>
      <c r="J359" s="599" t="s">
        <v>5608</v>
      </c>
      <c r="K359" s="599"/>
      <c r="L359" s="599"/>
      <c r="M359" s="600"/>
      <c r="N359" s="582"/>
      <c r="V359" s="151">
        <f>G359</f>
        <v>0</v>
      </c>
    </row>
    <row r="360" spans="1:22" ht="21" thickBot="1" x14ac:dyDescent="0.3">
      <c r="A360" s="724"/>
      <c r="B360" s="601" t="s">
        <v>34</v>
      </c>
      <c r="C360" s="601" t="s">
        <v>35</v>
      </c>
      <c r="D360" s="601" t="s">
        <v>5600</v>
      </c>
      <c r="E360" s="729" t="s">
        <v>5601</v>
      </c>
      <c r="F360" s="729"/>
      <c r="G360" s="730"/>
      <c r="H360" s="731"/>
      <c r="I360" s="732"/>
      <c r="J360" s="602" t="s">
        <v>5630</v>
      </c>
      <c r="K360" s="610"/>
      <c r="L360" s="610"/>
      <c r="M360" s="603"/>
      <c r="N360" s="582"/>
      <c r="V360" s="151"/>
    </row>
    <row r="361" spans="1:22" ht="13.8" thickBot="1" x14ac:dyDescent="0.3">
      <c r="A361" s="725"/>
      <c r="B361" s="604"/>
      <c r="C361" s="604"/>
      <c r="D361" s="620"/>
      <c r="E361" s="609" t="s">
        <v>5605</v>
      </c>
      <c r="F361" s="606"/>
      <c r="G361" s="712"/>
      <c r="H361" s="713"/>
      <c r="I361" s="714"/>
      <c r="J361" s="602" t="s">
        <v>5631</v>
      </c>
      <c r="K361" s="610"/>
      <c r="L361" s="610"/>
      <c r="M361" s="603"/>
      <c r="N361" s="582"/>
      <c r="V361" s="151"/>
    </row>
    <row r="362" spans="1:22" ht="21.6" thickTop="1" thickBot="1" x14ac:dyDescent="0.3">
      <c r="A362" s="723">
        <f t="shared" ref="A362" si="83">A358+1</f>
        <v>87</v>
      </c>
      <c r="B362" s="592" t="s">
        <v>22</v>
      </c>
      <c r="C362" s="592" t="s">
        <v>23</v>
      </c>
      <c r="D362" s="592" t="s">
        <v>5593</v>
      </c>
      <c r="E362" s="703" t="s">
        <v>5594</v>
      </c>
      <c r="F362" s="703"/>
      <c r="G362" s="703" t="s">
        <v>17</v>
      </c>
      <c r="H362" s="704"/>
      <c r="I362" s="580"/>
      <c r="J362" s="593" t="s">
        <v>5608</v>
      </c>
      <c r="K362" s="594"/>
      <c r="L362" s="594"/>
      <c r="M362" s="595"/>
      <c r="N362" s="582"/>
      <c r="V362" s="151"/>
    </row>
    <row r="363" spans="1:22" ht="13.8" thickBot="1" x14ac:dyDescent="0.3">
      <c r="A363" s="724"/>
      <c r="B363" s="596"/>
      <c r="C363" s="596"/>
      <c r="D363" s="143"/>
      <c r="E363" s="596"/>
      <c r="F363" s="596"/>
      <c r="G363" s="726"/>
      <c r="H363" s="727"/>
      <c r="I363" s="728"/>
      <c r="J363" s="599" t="s">
        <v>5608</v>
      </c>
      <c r="K363" s="599"/>
      <c r="L363" s="599"/>
      <c r="M363" s="600"/>
      <c r="N363" s="582"/>
      <c r="V363" s="151">
        <f>G363</f>
        <v>0</v>
      </c>
    </row>
    <row r="364" spans="1:22" ht="21" thickBot="1" x14ac:dyDescent="0.3">
      <c r="A364" s="724"/>
      <c r="B364" s="601" t="s">
        <v>34</v>
      </c>
      <c r="C364" s="601" t="s">
        <v>35</v>
      </c>
      <c r="D364" s="601" t="s">
        <v>5600</v>
      </c>
      <c r="E364" s="729" t="s">
        <v>5601</v>
      </c>
      <c r="F364" s="729"/>
      <c r="G364" s="730"/>
      <c r="H364" s="731"/>
      <c r="I364" s="732"/>
      <c r="J364" s="602" t="s">
        <v>5630</v>
      </c>
      <c r="K364" s="610"/>
      <c r="L364" s="610"/>
      <c r="M364" s="603"/>
      <c r="N364" s="582"/>
      <c r="V364" s="151"/>
    </row>
    <row r="365" spans="1:22" ht="13.8" thickBot="1" x14ac:dyDescent="0.3">
      <c r="A365" s="725"/>
      <c r="B365" s="604"/>
      <c r="C365" s="604"/>
      <c r="D365" s="620"/>
      <c r="E365" s="609" t="s">
        <v>5605</v>
      </c>
      <c r="F365" s="606"/>
      <c r="G365" s="712"/>
      <c r="H365" s="713"/>
      <c r="I365" s="714"/>
      <c r="J365" s="602" t="s">
        <v>5631</v>
      </c>
      <c r="K365" s="610"/>
      <c r="L365" s="610"/>
      <c r="M365" s="603"/>
      <c r="N365" s="582"/>
      <c r="V365" s="151"/>
    </row>
    <row r="366" spans="1:22" ht="21.6" thickTop="1" thickBot="1" x14ac:dyDescent="0.3">
      <c r="A366" s="723">
        <f t="shared" ref="A366" si="84">A362+1</f>
        <v>88</v>
      </c>
      <c r="B366" s="592" t="s">
        <v>22</v>
      </c>
      <c r="C366" s="592" t="s">
        <v>23</v>
      </c>
      <c r="D366" s="592" t="s">
        <v>5593</v>
      </c>
      <c r="E366" s="703" t="s">
        <v>5594</v>
      </c>
      <c r="F366" s="703"/>
      <c r="G366" s="703" t="s">
        <v>17</v>
      </c>
      <c r="H366" s="704"/>
      <c r="I366" s="580"/>
      <c r="J366" s="593" t="s">
        <v>5608</v>
      </c>
      <c r="K366" s="594"/>
      <c r="L366" s="594"/>
      <c r="M366" s="595"/>
      <c r="N366" s="582"/>
      <c r="V366" s="151"/>
    </row>
    <row r="367" spans="1:22" ht="13.8" thickBot="1" x14ac:dyDescent="0.3">
      <c r="A367" s="724"/>
      <c r="B367" s="596"/>
      <c r="C367" s="596"/>
      <c r="D367" s="143"/>
      <c r="E367" s="596"/>
      <c r="F367" s="596"/>
      <c r="G367" s="726"/>
      <c r="H367" s="727"/>
      <c r="I367" s="728"/>
      <c r="J367" s="599" t="s">
        <v>5608</v>
      </c>
      <c r="K367" s="599"/>
      <c r="L367" s="599"/>
      <c r="M367" s="600"/>
      <c r="N367" s="582"/>
      <c r="V367" s="151">
        <f>G367</f>
        <v>0</v>
      </c>
    </row>
    <row r="368" spans="1:22" ht="21" thickBot="1" x14ac:dyDescent="0.3">
      <c r="A368" s="724"/>
      <c r="B368" s="601" t="s">
        <v>34</v>
      </c>
      <c r="C368" s="601" t="s">
        <v>35</v>
      </c>
      <c r="D368" s="601" t="s">
        <v>5600</v>
      </c>
      <c r="E368" s="729" t="s">
        <v>5601</v>
      </c>
      <c r="F368" s="729"/>
      <c r="G368" s="730"/>
      <c r="H368" s="731"/>
      <c r="I368" s="732"/>
      <c r="J368" s="602" t="s">
        <v>5630</v>
      </c>
      <c r="K368" s="610"/>
      <c r="L368" s="610"/>
      <c r="M368" s="603"/>
      <c r="N368" s="582"/>
      <c r="V368" s="151"/>
    </row>
    <row r="369" spans="1:22" ht="13.8" thickBot="1" x14ac:dyDescent="0.3">
      <c r="A369" s="725"/>
      <c r="B369" s="604"/>
      <c r="C369" s="604"/>
      <c r="D369" s="620"/>
      <c r="E369" s="609" t="s">
        <v>5605</v>
      </c>
      <c r="F369" s="606"/>
      <c r="G369" s="712"/>
      <c r="H369" s="713"/>
      <c r="I369" s="714"/>
      <c r="J369" s="602" t="s">
        <v>5631</v>
      </c>
      <c r="K369" s="610"/>
      <c r="L369" s="610"/>
      <c r="M369" s="603"/>
      <c r="N369" s="582"/>
      <c r="V369" s="151"/>
    </row>
    <row r="370" spans="1:22" ht="21.6" thickTop="1" thickBot="1" x14ac:dyDescent="0.3">
      <c r="A370" s="723">
        <f t="shared" ref="A370" si="85">A366+1</f>
        <v>89</v>
      </c>
      <c r="B370" s="592" t="s">
        <v>22</v>
      </c>
      <c r="C370" s="592" t="s">
        <v>23</v>
      </c>
      <c r="D370" s="592" t="s">
        <v>5593</v>
      </c>
      <c r="E370" s="703" t="s">
        <v>5594</v>
      </c>
      <c r="F370" s="703"/>
      <c r="G370" s="703" t="s">
        <v>17</v>
      </c>
      <c r="H370" s="704"/>
      <c r="I370" s="580"/>
      <c r="J370" s="593" t="s">
        <v>5608</v>
      </c>
      <c r="K370" s="594"/>
      <c r="L370" s="594"/>
      <c r="M370" s="595"/>
      <c r="N370" s="582"/>
      <c r="V370" s="151"/>
    </row>
    <row r="371" spans="1:22" ht="13.8" thickBot="1" x14ac:dyDescent="0.3">
      <c r="A371" s="724"/>
      <c r="B371" s="596"/>
      <c r="C371" s="596"/>
      <c r="D371" s="143"/>
      <c r="E371" s="596"/>
      <c r="F371" s="596"/>
      <c r="G371" s="726"/>
      <c r="H371" s="727"/>
      <c r="I371" s="728"/>
      <c r="J371" s="599" t="s">
        <v>5608</v>
      </c>
      <c r="K371" s="599"/>
      <c r="L371" s="599"/>
      <c r="M371" s="600"/>
      <c r="N371" s="582"/>
      <c r="V371" s="151">
        <f>G371</f>
        <v>0</v>
      </c>
    </row>
    <row r="372" spans="1:22" ht="21" thickBot="1" x14ac:dyDescent="0.3">
      <c r="A372" s="724"/>
      <c r="B372" s="601" t="s">
        <v>34</v>
      </c>
      <c r="C372" s="601" t="s">
        <v>35</v>
      </c>
      <c r="D372" s="601" t="s">
        <v>5600</v>
      </c>
      <c r="E372" s="729" t="s">
        <v>5601</v>
      </c>
      <c r="F372" s="729"/>
      <c r="G372" s="730"/>
      <c r="H372" s="731"/>
      <c r="I372" s="732"/>
      <c r="J372" s="602" t="s">
        <v>5630</v>
      </c>
      <c r="K372" s="610"/>
      <c r="L372" s="610"/>
      <c r="M372" s="603"/>
      <c r="N372" s="582"/>
      <c r="V372" s="151"/>
    </row>
    <row r="373" spans="1:22" ht="13.8" thickBot="1" x14ac:dyDescent="0.3">
      <c r="A373" s="725"/>
      <c r="B373" s="604"/>
      <c r="C373" s="604"/>
      <c r="D373" s="620"/>
      <c r="E373" s="609" t="s">
        <v>5605</v>
      </c>
      <c r="F373" s="606"/>
      <c r="G373" s="712"/>
      <c r="H373" s="713"/>
      <c r="I373" s="714"/>
      <c r="J373" s="602" t="s">
        <v>5631</v>
      </c>
      <c r="K373" s="610"/>
      <c r="L373" s="610"/>
      <c r="M373" s="603"/>
      <c r="N373" s="582"/>
      <c r="V373" s="151"/>
    </row>
    <row r="374" spans="1:22" ht="21.6" thickTop="1" thickBot="1" x14ac:dyDescent="0.3">
      <c r="A374" s="723">
        <f t="shared" ref="A374" si="86">A370+1</f>
        <v>90</v>
      </c>
      <c r="B374" s="592" t="s">
        <v>22</v>
      </c>
      <c r="C374" s="592" t="s">
        <v>23</v>
      </c>
      <c r="D374" s="592" t="s">
        <v>5593</v>
      </c>
      <c r="E374" s="703" t="s">
        <v>5594</v>
      </c>
      <c r="F374" s="703"/>
      <c r="G374" s="703" t="s">
        <v>17</v>
      </c>
      <c r="H374" s="704"/>
      <c r="I374" s="580"/>
      <c r="J374" s="593" t="s">
        <v>5608</v>
      </c>
      <c r="K374" s="594"/>
      <c r="L374" s="594"/>
      <c r="M374" s="595"/>
      <c r="N374" s="582"/>
      <c r="V374" s="151"/>
    </row>
    <row r="375" spans="1:22" ht="13.8" thickBot="1" x14ac:dyDescent="0.3">
      <c r="A375" s="724"/>
      <c r="B375" s="596"/>
      <c r="C375" s="596"/>
      <c r="D375" s="143"/>
      <c r="E375" s="596"/>
      <c r="F375" s="596"/>
      <c r="G375" s="726"/>
      <c r="H375" s="727"/>
      <c r="I375" s="728"/>
      <c r="J375" s="599" t="s">
        <v>5608</v>
      </c>
      <c r="K375" s="599"/>
      <c r="L375" s="599"/>
      <c r="M375" s="600"/>
      <c r="N375" s="582"/>
      <c r="V375" s="151">
        <f>G375</f>
        <v>0</v>
      </c>
    </row>
    <row r="376" spans="1:22" ht="21" thickBot="1" x14ac:dyDescent="0.3">
      <c r="A376" s="724"/>
      <c r="B376" s="601" t="s">
        <v>34</v>
      </c>
      <c r="C376" s="601" t="s">
        <v>35</v>
      </c>
      <c r="D376" s="601" t="s">
        <v>5600</v>
      </c>
      <c r="E376" s="729" t="s">
        <v>5601</v>
      </c>
      <c r="F376" s="729"/>
      <c r="G376" s="730"/>
      <c r="H376" s="731"/>
      <c r="I376" s="732"/>
      <c r="J376" s="602" t="s">
        <v>5630</v>
      </c>
      <c r="K376" s="610"/>
      <c r="L376" s="610"/>
      <c r="M376" s="603"/>
      <c r="N376" s="582"/>
      <c r="V376" s="151"/>
    </row>
    <row r="377" spans="1:22" ht="13.8" thickBot="1" x14ac:dyDescent="0.3">
      <c r="A377" s="725"/>
      <c r="B377" s="604"/>
      <c r="C377" s="604"/>
      <c r="D377" s="620"/>
      <c r="E377" s="609" t="s">
        <v>5605</v>
      </c>
      <c r="F377" s="606"/>
      <c r="G377" s="712"/>
      <c r="H377" s="713"/>
      <c r="I377" s="714"/>
      <c r="J377" s="602" t="s">
        <v>5631</v>
      </c>
      <c r="K377" s="610"/>
      <c r="L377" s="610"/>
      <c r="M377" s="603"/>
      <c r="N377" s="582"/>
      <c r="V377" s="151"/>
    </row>
    <row r="378" spans="1:22" ht="21.6" thickTop="1" thickBot="1" x14ac:dyDescent="0.3">
      <c r="A378" s="723">
        <f t="shared" ref="A378" si="87">A374+1</f>
        <v>91</v>
      </c>
      <c r="B378" s="592" t="s">
        <v>22</v>
      </c>
      <c r="C378" s="592" t="s">
        <v>23</v>
      </c>
      <c r="D378" s="592" t="s">
        <v>5593</v>
      </c>
      <c r="E378" s="703" t="s">
        <v>5594</v>
      </c>
      <c r="F378" s="703"/>
      <c r="G378" s="703" t="s">
        <v>17</v>
      </c>
      <c r="H378" s="704"/>
      <c r="I378" s="580"/>
      <c r="J378" s="593" t="s">
        <v>5608</v>
      </c>
      <c r="K378" s="594"/>
      <c r="L378" s="594"/>
      <c r="M378" s="595"/>
      <c r="N378" s="582"/>
      <c r="V378" s="151"/>
    </row>
    <row r="379" spans="1:22" ht="13.8" thickBot="1" x14ac:dyDescent="0.3">
      <c r="A379" s="724"/>
      <c r="B379" s="596"/>
      <c r="C379" s="596"/>
      <c r="D379" s="143"/>
      <c r="E379" s="596"/>
      <c r="F379" s="596"/>
      <c r="G379" s="726"/>
      <c r="H379" s="727"/>
      <c r="I379" s="728"/>
      <c r="J379" s="599" t="s">
        <v>5608</v>
      </c>
      <c r="K379" s="599"/>
      <c r="L379" s="599"/>
      <c r="M379" s="600"/>
      <c r="N379" s="582"/>
      <c r="V379" s="151">
        <f>G379</f>
        <v>0</v>
      </c>
    </row>
    <row r="380" spans="1:22" ht="21" thickBot="1" x14ac:dyDescent="0.3">
      <c r="A380" s="724"/>
      <c r="B380" s="601" t="s">
        <v>34</v>
      </c>
      <c r="C380" s="601" t="s">
        <v>35</v>
      </c>
      <c r="D380" s="601" t="s">
        <v>5600</v>
      </c>
      <c r="E380" s="729" t="s">
        <v>5601</v>
      </c>
      <c r="F380" s="729"/>
      <c r="G380" s="730"/>
      <c r="H380" s="731"/>
      <c r="I380" s="732"/>
      <c r="J380" s="602" t="s">
        <v>5630</v>
      </c>
      <c r="K380" s="610"/>
      <c r="L380" s="610"/>
      <c r="M380" s="603"/>
      <c r="N380" s="582"/>
      <c r="V380" s="151"/>
    </row>
    <row r="381" spans="1:22" ht="13.8" thickBot="1" x14ac:dyDescent="0.3">
      <c r="A381" s="725"/>
      <c r="B381" s="604"/>
      <c r="C381" s="604"/>
      <c r="D381" s="620"/>
      <c r="E381" s="609" t="s">
        <v>5605</v>
      </c>
      <c r="F381" s="606"/>
      <c r="G381" s="712"/>
      <c r="H381" s="713"/>
      <c r="I381" s="714"/>
      <c r="J381" s="602" t="s">
        <v>5631</v>
      </c>
      <c r="K381" s="610"/>
      <c r="L381" s="610"/>
      <c r="M381" s="603"/>
      <c r="N381" s="582"/>
      <c r="V381" s="151"/>
    </row>
    <row r="382" spans="1:22" ht="21.6" thickTop="1" thickBot="1" x14ac:dyDescent="0.3">
      <c r="A382" s="723">
        <f t="shared" ref="A382" si="88">A378+1</f>
        <v>92</v>
      </c>
      <c r="B382" s="592" t="s">
        <v>22</v>
      </c>
      <c r="C382" s="592" t="s">
        <v>23</v>
      </c>
      <c r="D382" s="592" t="s">
        <v>5593</v>
      </c>
      <c r="E382" s="703" t="s">
        <v>5594</v>
      </c>
      <c r="F382" s="703"/>
      <c r="G382" s="703" t="s">
        <v>17</v>
      </c>
      <c r="H382" s="704"/>
      <c r="I382" s="580"/>
      <c r="J382" s="593" t="s">
        <v>5608</v>
      </c>
      <c r="K382" s="594"/>
      <c r="L382" s="594"/>
      <c r="M382" s="595"/>
      <c r="N382" s="582"/>
      <c r="V382" s="151"/>
    </row>
    <row r="383" spans="1:22" ht="13.8" thickBot="1" x14ac:dyDescent="0.3">
      <c r="A383" s="724"/>
      <c r="B383" s="596"/>
      <c r="C383" s="596"/>
      <c r="D383" s="143"/>
      <c r="E383" s="596"/>
      <c r="F383" s="596"/>
      <c r="G383" s="726"/>
      <c r="H383" s="727"/>
      <c r="I383" s="728"/>
      <c r="J383" s="599" t="s">
        <v>5608</v>
      </c>
      <c r="K383" s="599"/>
      <c r="L383" s="599"/>
      <c r="M383" s="600"/>
      <c r="N383" s="582"/>
      <c r="V383" s="151">
        <f>G383</f>
        <v>0</v>
      </c>
    </row>
    <row r="384" spans="1:22" ht="21" thickBot="1" x14ac:dyDescent="0.3">
      <c r="A384" s="724"/>
      <c r="B384" s="601" t="s">
        <v>34</v>
      </c>
      <c r="C384" s="601" t="s">
        <v>35</v>
      </c>
      <c r="D384" s="601" t="s">
        <v>5600</v>
      </c>
      <c r="E384" s="729" t="s">
        <v>5601</v>
      </c>
      <c r="F384" s="729"/>
      <c r="G384" s="730"/>
      <c r="H384" s="731"/>
      <c r="I384" s="732"/>
      <c r="J384" s="602" t="s">
        <v>5630</v>
      </c>
      <c r="K384" s="610"/>
      <c r="L384" s="610"/>
      <c r="M384" s="603"/>
      <c r="N384" s="582"/>
      <c r="V384" s="151"/>
    </row>
    <row r="385" spans="1:22" ht="13.8" thickBot="1" x14ac:dyDescent="0.3">
      <c r="A385" s="725"/>
      <c r="B385" s="604"/>
      <c r="C385" s="604"/>
      <c r="D385" s="620"/>
      <c r="E385" s="609" t="s">
        <v>5605</v>
      </c>
      <c r="F385" s="606"/>
      <c r="G385" s="712"/>
      <c r="H385" s="713"/>
      <c r="I385" s="714"/>
      <c r="J385" s="602" t="s">
        <v>5631</v>
      </c>
      <c r="K385" s="610"/>
      <c r="L385" s="610"/>
      <c r="M385" s="603"/>
      <c r="N385" s="582"/>
      <c r="V385" s="151"/>
    </row>
    <row r="386" spans="1:22" ht="21.6" thickTop="1" thickBot="1" x14ac:dyDescent="0.3">
      <c r="A386" s="723">
        <f t="shared" ref="A386" si="89">A382+1</f>
        <v>93</v>
      </c>
      <c r="B386" s="592" t="s">
        <v>22</v>
      </c>
      <c r="C386" s="592" t="s">
        <v>23</v>
      </c>
      <c r="D386" s="592" t="s">
        <v>5593</v>
      </c>
      <c r="E386" s="703" t="s">
        <v>5594</v>
      </c>
      <c r="F386" s="703"/>
      <c r="G386" s="703" t="s">
        <v>17</v>
      </c>
      <c r="H386" s="704"/>
      <c r="I386" s="580"/>
      <c r="J386" s="593" t="s">
        <v>5608</v>
      </c>
      <c r="K386" s="594"/>
      <c r="L386" s="594"/>
      <c r="M386" s="595"/>
      <c r="N386" s="582"/>
      <c r="V386" s="151"/>
    </row>
    <row r="387" spans="1:22" ht="13.8" thickBot="1" x14ac:dyDescent="0.3">
      <c r="A387" s="724"/>
      <c r="B387" s="596"/>
      <c r="C387" s="596"/>
      <c r="D387" s="143"/>
      <c r="E387" s="596"/>
      <c r="F387" s="596"/>
      <c r="G387" s="726"/>
      <c r="H387" s="727"/>
      <c r="I387" s="728"/>
      <c r="J387" s="599" t="s">
        <v>5608</v>
      </c>
      <c r="K387" s="599"/>
      <c r="L387" s="599"/>
      <c r="M387" s="600"/>
      <c r="N387" s="582"/>
      <c r="V387" s="151">
        <f>G387</f>
        <v>0</v>
      </c>
    </row>
    <row r="388" spans="1:22" ht="21" thickBot="1" x14ac:dyDescent="0.3">
      <c r="A388" s="724"/>
      <c r="B388" s="601" t="s">
        <v>34</v>
      </c>
      <c r="C388" s="601" t="s">
        <v>35</v>
      </c>
      <c r="D388" s="601" t="s">
        <v>5600</v>
      </c>
      <c r="E388" s="729" t="s">
        <v>5601</v>
      </c>
      <c r="F388" s="729"/>
      <c r="G388" s="730"/>
      <c r="H388" s="731"/>
      <c r="I388" s="732"/>
      <c r="J388" s="602" t="s">
        <v>5630</v>
      </c>
      <c r="K388" s="610"/>
      <c r="L388" s="610"/>
      <c r="M388" s="603"/>
      <c r="N388" s="582"/>
      <c r="V388" s="151"/>
    </row>
    <row r="389" spans="1:22" ht="13.8" thickBot="1" x14ac:dyDescent="0.3">
      <c r="A389" s="725"/>
      <c r="B389" s="604"/>
      <c r="C389" s="604"/>
      <c r="D389" s="620"/>
      <c r="E389" s="609" t="s">
        <v>5605</v>
      </c>
      <c r="F389" s="606"/>
      <c r="G389" s="712"/>
      <c r="H389" s="713"/>
      <c r="I389" s="714"/>
      <c r="J389" s="602" t="s">
        <v>5631</v>
      </c>
      <c r="K389" s="610"/>
      <c r="L389" s="610"/>
      <c r="M389" s="603"/>
      <c r="N389" s="582"/>
      <c r="V389" s="151"/>
    </row>
    <row r="390" spans="1:22" ht="21.6" thickTop="1" thickBot="1" x14ac:dyDescent="0.3">
      <c r="A390" s="723">
        <f t="shared" ref="A390" si="90">A386+1</f>
        <v>94</v>
      </c>
      <c r="B390" s="592" t="s">
        <v>22</v>
      </c>
      <c r="C390" s="592" t="s">
        <v>23</v>
      </c>
      <c r="D390" s="592" t="s">
        <v>5593</v>
      </c>
      <c r="E390" s="703" t="s">
        <v>5594</v>
      </c>
      <c r="F390" s="703"/>
      <c r="G390" s="703" t="s">
        <v>17</v>
      </c>
      <c r="H390" s="704"/>
      <c r="I390" s="580"/>
      <c r="J390" s="593" t="s">
        <v>5608</v>
      </c>
      <c r="K390" s="594"/>
      <c r="L390" s="594"/>
      <c r="M390" s="595"/>
      <c r="N390" s="582"/>
      <c r="V390" s="151"/>
    </row>
    <row r="391" spans="1:22" ht="13.8" thickBot="1" x14ac:dyDescent="0.3">
      <c r="A391" s="724"/>
      <c r="B391" s="596"/>
      <c r="C391" s="596"/>
      <c r="D391" s="143"/>
      <c r="E391" s="596"/>
      <c r="F391" s="596"/>
      <c r="G391" s="726"/>
      <c r="H391" s="727"/>
      <c r="I391" s="728"/>
      <c r="J391" s="599" t="s">
        <v>5608</v>
      </c>
      <c r="K391" s="599"/>
      <c r="L391" s="599"/>
      <c r="M391" s="600"/>
      <c r="N391" s="582"/>
      <c r="V391" s="151">
        <f>G391</f>
        <v>0</v>
      </c>
    </row>
    <row r="392" spans="1:22" ht="21" thickBot="1" x14ac:dyDescent="0.3">
      <c r="A392" s="724"/>
      <c r="B392" s="601" t="s">
        <v>34</v>
      </c>
      <c r="C392" s="601" t="s">
        <v>35</v>
      </c>
      <c r="D392" s="601" t="s">
        <v>5600</v>
      </c>
      <c r="E392" s="729" t="s">
        <v>5601</v>
      </c>
      <c r="F392" s="729"/>
      <c r="G392" s="730"/>
      <c r="H392" s="731"/>
      <c r="I392" s="732"/>
      <c r="J392" s="602" t="s">
        <v>5630</v>
      </c>
      <c r="K392" s="610"/>
      <c r="L392" s="610"/>
      <c r="M392" s="603"/>
      <c r="N392" s="582"/>
      <c r="V392" s="151"/>
    </row>
    <row r="393" spans="1:22" ht="13.8" thickBot="1" x14ac:dyDescent="0.3">
      <c r="A393" s="725"/>
      <c r="B393" s="604"/>
      <c r="C393" s="604"/>
      <c r="D393" s="620"/>
      <c r="E393" s="609" t="s">
        <v>5605</v>
      </c>
      <c r="F393" s="606"/>
      <c r="G393" s="712"/>
      <c r="H393" s="713"/>
      <c r="I393" s="714"/>
      <c r="J393" s="602" t="s">
        <v>5631</v>
      </c>
      <c r="K393" s="610"/>
      <c r="L393" s="610"/>
      <c r="M393" s="603"/>
      <c r="N393" s="582"/>
      <c r="V393" s="151"/>
    </row>
    <row r="394" spans="1:22" ht="21.6" thickTop="1" thickBot="1" x14ac:dyDescent="0.3">
      <c r="A394" s="723">
        <f t="shared" ref="A394" si="91">A390+1</f>
        <v>95</v>
      </c>
      <c r="B394" s="592" t="s">
        <v>22</v>
      </c>
      <c r="C394" s="592" t="s">
        <v>23</v>
      </c>
      <c r="D394" s="592" t="s">
        <v>5593</v>
      </c>
      <c r="E394" s="703" t="s">
        <v>5594</v>
      </c>
      <c r="F394" s="703"/>
      <c r="G394" s="703" t="s">
        <v>17</v>
      </c>
      <c r="H394" s="704"/>
      <c r="I394" s="580"/>
      <c r="J394" s="593" t="s">
        <v>5608</v>
      </c>
      <c r="K394" s="594"/>
      <c r="L394" s="594"/>
      <c r="M394" s="595"/>
      <c r="N394" s="582"/>
      <c r="V394" s="151"/>
    </row>
    <row r="395" spans="1:22" ht="13.8" thickBot="1" x14ac:dyDescent="0.3">
      <c r="A395" s="724"/>
      <c r="B395" s="596"/>
      <c r="C395" s="596"/>
      <c r="D395" s="143"/>
      <c r="E395" s="596"/>
      <c r="F395" s="596"/>
      <c r="G395" s="726"/>
      <c r="H395" s="727"/>
      <c r="I395" s="728"/>
      <c r="J395" s="599" t="s">
        <v>5608</v>
      </c>
      <c r="K395" s="599"/>
      <c r="L395" s="599"/>
      <c r="M395" s="600"/>
      <c r="N395" s="582"/>
      <c r="V395" s="151">
        <f>G395</f>
        <v>0</v>
      </c>
    </row>
    <row r="396" spans="1:22" ht="21" thickBot="1" x14ac:dyDescent="0.3">
      <c r="A396" s="724"/>
      <c r="B396" s="601" t="s">
        <v>34</v>
      </c>
      <c r="C396" s="601" t="s">
        <v>35</v>
      </c>
      <c r="D396" s="601" t="s">
        <v>5600</v>
      </c>
      <c r="E396" s="729" t="s">
        <v>5601</v>
      </c>
      <c r="F396" s="729"/>
      <c r="G396" s="730"/>
      <c r="H396" s="731"/>
      <c r="I396" s="732"/>
      <c r="J396" s="602" t="s">
        <v>5630</v>
      </c>
      <c r="K396" s="610"/>
      <c r="L396" s="610"/>
      <c r="M396" s="603"/>
      <c r="N396" s="582"/>
      <c r="V396" s="151"/>
    </row>
    <row r="397" spans="1:22" ht="13.8" thickBot="1" x14ac:dyDescent="0.3">
      <c r="A397" s="725"/>
      <c r="B397" s="604"/>
      <c r="C397" s="604"/>
      <c r="D397" s="620"/>
      <c r="E397" s="609" t="s">
        <v>5605</v>
      </c>
      <c r="F397" s="606"/>
      <c r="G397" s="712"/>
      <c r="H397" s="713"/>
      <c r="I397" s="714"/>
      <c r="J397" s="602" t="s">
        <v>5631</v>
      </c>
      <c r="K397" s="610"/>
      <c r="L397" s="610"/>
      <c r="M397" s="603"/>
      <c r="N397" s="582"/>
      <c r="V397" s="151"/>
    </row>
    <row r="398" spans="1:22" ht="21.6" thickTop="1" thickBot="1" x14ac:dyDescent="0.3">
      <c r="A398" s="723">
        <f t="shared" ref="A398" si="92">A394+1</f>
        <v>96</v>
      </c>
      <c r="B398" s="592" t="s">
        <v>22</v>
      </c>
      <c r="C398" s="592" t="s">
        <v>23</v>
      </c>
      <c r="D398" s="592" t="s">
        <v>5593</v>
      </c>
      <c r="E398" s="703" t="s">
        <v>5594</v>
      </c>
      <c r="F398" s="703"/>
      <c r="G398" s="703" t="s">
        <v>17</v>
      </c>
      <c r="H398" s="704"/>
      <c r="I398" s="580"/>
      <c r="J398" s="593" t="s">
        <v>5608</v>
      </c>
      <c r="K398" s="594"/>
      <c r="L398" s="594"/>
      <c r="M398" s="595"/>
      <c r="N398" s="582"/>
      <c r="V398" s="151"/>
    </row>
    <row r="399" spans="1:22" ht="13.8" thickBot="1" x14ac:dyDescent="0.3">
      <c r="A399" s="724"/>
      <c r="B399" s="596"/>
      <c r="C399" s="596"/>
      <c r="D399" s="143"/>
      <c r="E399" s="596"/>
      <c r="F399" s="596"/>
      <c r="G399" s="726"/>
      <c r="H399" s="727"/>
      <c r="I399" s="728"/>
      <c r="J399" s="599" t="s">
        <v>5608</v>
      </c>
      <c r="K399" s="599"/>
      <c r="L399" s="599"/>
      <c r="M399" s="600"/>
      <c r="N399" s="582"/>
      <c r="V399" s="151">
        <f>G399</f>
        <v>0</v>
      </c>
    </row>
    <row r="400" spans="1:22" ht="21" thickBot="1" x14ac:dyDescent="0.3">
      <c r="A400" s="724"/>
      <c r="B400" s="601" t="s">
        <v>34</v>
      </c>
      <c r="C400" s="601" t="s">
        <v>35</v>
      </c>
      <c r="D400" s="601" t="s">
        <v>5600</v>
      </c>
      <c r="E400" s="729" t="s">
        <v>5601</v>
      </c>
      <c r="F400" s="729"/>
      <c r="G400" s="730"/>
      <c r="H400" s="731"/>
      <c r="I400" s="732"/>
      <c r="J400" s="602" t="s">
        <v>5630</v>
      </c>
      <c r="K400" s="610"/>
      <c r="L400" s="610"/>
      <c r="M400" s="603"/>
      <c r="N400" s="582"/>
      <c r="V400" s="151"/>
    </row>
    <row r="401" spans="1:22" ht="13.8" thickBot="1" x14ac:dyDescent="0.3">
      <c r="A401" s="725"/>
      <c r="B401" s="604"/>
      <c r="C401" s="604"/>
      <c r="D401" s="620"/>
      <c r="E401" s="609" t="s">
        <v>5605</v>
      </c>
      <c r="F401" s="606"/>
      <c r="G401" s="712"/>
      <c r="H401" s="713"/>
      <c r="I401" s="714"/>
      <c r="J401" s="602" t="s">
        <v>5631</v>
      </c>
      <c r="K401" s="610"/>
      <c r="L401" s="610"/>
      <c r="M401" s="603"/>
      <c r="N401" s="582"/>
      <c r="V401" s="151"/>
    </row>
    <row r="402" spans="1:22" ht="21.6" thickTop="1" thickBot="1" x14ac:dyDescent="0.3">
      <c r="A402" s="723">
        <f t="shared" ref="A402" si="93">A398+1</f>
        <v>97</v>
      </c>
      <c r="B402" s="592" t="s">
        <v>22</v>
      </c>
      <c r="C402" s="592" t="s">
        <v>23</v>
      </c>
      <c r="D402" s="592" t="s">
        <v>5593</v>
      </c>
      <c r="E402" s="703" t="s">
        <v>5594</v>
      </c>
      <c r="F402" s="703"/>
      <c r="G402" s="703" t="s">
        <v>17</v>
      </c>
      <c r="H402" s="704"/>
      <c r="I402" s="580"/>
      <c r="J402" s="593" t="s">
        <v>5608</v>
      </c>
      <c r="K402" s="594"/>
      <c r="L402" s="594"/>
      <c r="M402" s="595"/>
      <c r="N402" s="582"/>
      <c r="V402" s="151"/>
    </row>
    <row r="403" spans="1:22" ht="13.8" thickBot="1" x14ac:dyDescent="0.3">
      <c r="A403" s="724"/>
      <c r="B403" s="596"/>
      <c r="C403" s="596"/>
      <c r="D403" s="143"/>
      <c r="E403" s="596"/>
      <c r="F403" s="596"/>
      <c r="G403" s="726"/>
      <c r="H403" s="727"/>
      <c r="I403" s="728"/>
      <c r="J403" s="599" t="s">
        <v>5608</v>
      </c>
      <c r="K403" s="599"/>
      <c r="L403" s="599"/>
      <c r="M403" s="600"/>
      <c r="N403" s="582"/>
      <c r="V403" s="151">
        <f>G403</f>
        <v>0</v>
      </c>
    </row>
    <row r="404" spans="1:22" ht="21" thickBot="1" x14ac:dyDescent="0.3">
      <c r="A404" s="724"/>
      <c r="B404" s="601" t="s">
        <v>34</v>
      </c>
      <c r="C404" s="601" t="s">
        <v>35</v>
      </c>
      <c r="D404" s="601" t="s">
        <v>5600</v>
      </c>
      <c r="E404" s="729" t="s">
        <v>5601</v>
      </c>
      <c r="F404" s="729"/>
      <c r="G404" s="730"/>
      <c r="H404" s="731"/>
      <c r="I404" s="732"/>
      <c r="J404" s="602" t="s">
        <v>5630</v>
      </c>
      <c r="K404" s="610"/>
      <c r="L404" s="610"/>
      <c r="M404" s="603"/>
      <c r="N404" s="582"/>
      <c r="V404" s="151"/>
    </row>
    <row r="405" spans="1:22" ht="13.8" thickBot="1" x14ac:dyDescent="0.3">
      <c r="A405" s="725"/>
      <c r="B405" s="604"/>
      <c r="C405" s="604"/>
      <c r="D405" s="620"/>
      <c r="E405" s="609" t="s">
        <v>5605</v>
      </c>
      <c r="F405" s="606"/>
      <c r="G405" s="712"/>
      <c r="H405" s="713"/>
      <c r="I405" s="714"/>
      <c r="J405" s="602" t="s">
        <v>5631</v>
      </c>
      <c r="K405" s="610"/>
      <c r="L405" s="610"/>
      <c r="M405" s="603"/>
      <c r="N405" s="582"/>
      <c r="V405" s="151"/>
    </row>
    <row r="406" spans="1:22" ht="21.6" thickTop="1" thickBot="1" x14ac:dyDescent="0.3">
      <c r="A406" s="723">
        <f t="shared" ref="A406" si="94">A402+1</f>
        <v>98</v>
      </c>
      <c r="B406" s="592" t="s">
        <v>22</v>
      </c>
      <c r="C406" s="592" t="s">
        <v>23</v>
      </c>
      <c r="D406" s="592" t="s">
        <v>5593</v>
      </c>
      <c r="E406" s="703" t="s">
        <v>5594</v>
      </c>
      <c r="F406" s="703"/>
      <c r="G406" s="703" t="s">
        <v>17</v>
      </c>
      <c r="H406" s="704"/>
      <c r="I406" s="580"/>
      <c r="J406" s="593" t="s">
        <v>5608</v>
      </c>
      <c r="K406" s="594"/>
      <c r="L406" s="594"/>
      <c r="M406" s="595"/>
      <c r="N406" s="582"/>
      <c r="V406" s="151"/>
    </row>
    <row r="407" spans="1:22" ht="13.8" thickBot="1" x14ac:dyDescent="0.3">
      <c r="A407" s="724"/>
      <c r="B407" s="596"/>
      <c r="C407" s="596"/>
      <c r="D407" s="143"/>
      <c r="E407" s="596"/>
      <c r="F407" s="596"/>
      <c r="G407" s="726"/>
      <c r="H407" s="727"/>
      <c r="I407" s="728"/>
      <c r="J407" s="599" t="s">
        <v>5608</v>
      </c>
      <c r="K407" s="599"/>
      <c r="L407" s="599"/>
      <c r="M407" s="600"/>
      <c r="N407" s="582"/>
      <c r="V407" s="151">
        <f>G407</f>
        <v>0</v>
      </c>
    </row>
    <row r="408" spans="1:22" ht="21" thickBot="1" x14ac:dyDescent="0.3">
      <c r="A408" s="724"/>
      <c r="B408" s="601" t="s">
        <v>34</v>
      </c>
      <c r="C408" s="601" t="s">
        <v>35</v>
      </c>
      <c r="D408" s="601" t="s">
        <v>5600</v>
      </c>
      <c r="E408" s="729" t="s">
        <v>5601</v>
      </c>
      <c r="F408" s="729"/>
      <c r="G408" s="730"/>
      <c r="H408" s="731"/>
      <c r="I408" s="732"/>
      <c r="J408" s="602" t="s">
        <v>5630</v>
      </c>
      <c r="K408" s="610"/>
      <c r="L408" s="610"/>
      <c r="M408" s="603"/>
      <c r="N408" s="582"/>
      <c r="V408" s="151"/>
    </row>
    <row r="409" spans="1:22" ht="13.8" thickBot="1" x14ac:dyDescent="0.3">
      <c r="A409" s="725"/>
      <c r="B409" s="604"/>
      <c r="C409" s="604"/>
      <c r="D409" s="620"/>
      <c r="E409" s="609" t="s">
        <v>5605</v>
      </c>
      <c r="F409" s="606"/>
      <c r="G409" s="712"/>
      <c r="H409" s="713"/>
      <c r="I409" s="714"/>
      <c r="J409" s="602" t="s">
        <v>5631</v>
      </c>
      <c r="K409" s="610"/>
      <c r="L409" s="610"/>
      <c r="M409" s="603"/>
      <c r="N409" s="582"/>
      <c r="V409" s="151"/>
    </row>
    <row r="410" spans="1:22" ht="21.6" thickTop="1" thickBot="1" x14ac:dyDescent="0.3">
      <c r="A410" s="723">
        <f t="shared" ref="A410" si="95">A406+1</f>
        <v>99</v>
      </c>
      <c r="B410" s="592" t="s">
        <v>22</v>
      </c>
      <c r="C410" s="592" t="s">
        <v>23</v>
      </c>
      <c r="D410" s="592" t="s">
        <v>5593</v>
      </c>
      <c r="E410" s="703" t="s">
        <v>5594</v>
      </c>
      <c r="F410" s="703"/>
      <c r="G410" s="703" t="s">
        <v>17</v>
      </c>
      <c r="H410" s="704"/>
      <c r="I410" s="580"/>
      <c r="J410" s="593" t="s">
        <v>5608</v>
      </c>
      <c r="K410" s="594"/>
      <c r="L410" s="594"/>
      <c r="M410" s="595"/>
      <c r="N410" s="582"/>
      <c r="V410" s="151"/>
    </row>
    <row r="411" spans="1:22" ht="13.8" thickBot="1" x14ac:dyDescent="0.3">
      <c r="A411" s="724"/>
      <c r="B411" s="596"/>
      <c r="C411" s="596"/>
      <c r="D411" s="143"/>
      <c r="E411" s="596"/>
      <c r="F411" s="596"/>
      <c r="G411" s="726"/>
      <c r="H411" s="727"/>
      <c r="I411" s="728"/>
      <c r="J411" s="599" t="s">
        <v>5608</v>
      </c>
      <c r="K411" s="599"/>
      <c r="L411" s="599"/>
      <c r="M411" s="600"/>
      <c r="N411" s="582"/>
      <c r="V411" s="151">
        <f>G411</f>
        <v>0</v>
      </c>
    </row>
    <row r="412" spans="1:22" ht="21" thickBot="1" x14ac:dyDescent="0.3">
      <c r="A412" s="724"/>
      <c r="B412" s="601" t="s">
        <v>34</v>
      </c>
      <c r="C412" s="601" t="s">
        <v>35</v>
      </c>
      <c r="D412" s="601" t="s">
        <v>5600</v>
      </c>
      <c r="E412" s="729" t="s">
        <v>5601</v>
      </c>
      <c r="F412" s="729"/>
      <c r="G412" s="730"/>
      <c r="H412" s="731"/>
      <c r="I412" s="732"/>
      <c r="J412" s="602" t="s">
        <v>5630</v>
      </c>
      <c r="K412" s="610"/>
      <c r="L412" s="610"/>
      <c r="M412" s="603"/>
      <c r="N412" s="582"/>
      <c r="V412" s="151"/>
    </row>
    <row r="413" spans="1:22" ht="13.8" thickBot="1" x14ac:dyDescent="0.3">
      <c r="A413" s="725"/>
      <c r="B413" s="604"/>
      <c r="C413" s="604"/>
      <c r="D413" s="620"/>
      <c r="E413" s="609" t="s">
        <v>5605</v>
      </c>
      <c r="F413" s="606"/>
      <c r="G413" s="712"/>
      <c r="H413" s="713"/>
      <c r="I413" s="714"/>
      <c r="J413" s="602" t="s">
        <v>5631</v>
      </c>
      <c r="K413" s="610"/>
      <c r="L413" s="610"/>
      <c r="M413" s="603"/>
      <c r="N413" s="582"/>
      <c r="V413" s="151"/>
    </row>
    <row r="414" spans="1:22" ht="21.6" thickTop="1" thickBot="1" x14ac:dyDescent="0.3">
      <c r="A414" s="723">
        <f t="shared" ref="A414" si="96">A410+1</f>
        <v>100</v>
      </c>
      <c r="B414" s="592" t="s">
        <v>22</v>
      </c>
      <c r="C414" s="592" t="s">
        <v>23</v>
      </c>
      <c r="D414" s="592" t="s">
        <v>5593</v>
      </c>
      <c r="E414" s="703" t="s">
        <v>5594</v>
      </c>
      <c r="F414" s="703"/>
      <c r="G414" s="703" t="s">
        <v>17</v>
      </c>
      <c r="H414" s="704"/>
      <c r="I414" s="580"/>
      <c r="J414" s="593" t="s">
        <v>5608</v>
      </c>
      <c r="K414" s="594"/>
      <c r="L414" s="594"/>
      <c r="M414" s="595"/>
      <c r="N414" s="582"/>
      <c r="V414" s="151"/>
    </row>
    <row r="415" spans="1:22" ht="13.8" thickBot="1" x14ac:dyDescent="0.3">
      <c r="A415" s="724"/>
      <c r="B415" s="596"/>
      <c r="C415" s="596"/>
      <c r="D415" s="143"/>
      <c r="E415" s="596"/>
      <c r="F415" s="596"/>
      <c r="G415" s="726"/>
      <c r="H415" s="727"/>
      <c r="I415" s="728"/>
      <c r="J415" s="599" t="s">
        <v>5608</v>
      </c>
      <c r="K415" s="599"/>
      <c r="L415" s="599"/>
      <c r="M415" s="600"/>
      <c r="N415" s="582"/>
      <c r="V415" s="151">
        <f>G415</f>
        <v>0</v>
      </c>
    </row>
    <row r="416" spans="1:22" ht="21" thickBot="1" x14ac:dyDescent="0.3">
      <c r="A416" s="724"/>
      <c r="B416" s="601" t="s">
        <v>34</v>
      </c>
      <c r="C416" s="601" t="s">
        <v>35</v>
      </c>
      <c r="D416" s="601" t="s">
        <v>5600</v>
      </c>
      <c r="E416" s="729" t="s">
        <v>5601</v>
      </c>
      <c r="F416" s="729"/>
      <c r="G416" s="730"/>
      <c r="H416" s="731"/>
      <c r="I416" s="732"/>
      <c r="J416" s="602" t="s">
        <v>5630</v>
      </c>
      <c r="K416" s="610"/>
      <c r="L416" s="610"/>
      <c r="M416" s="603"/>
      <c r="N416" s="582"/>
    </row>
    <row r="417" spans="1:14" ht="13.8" thickBot="1" x14ac:dyDescent="0.3">
      <c r="A417" s="725"/>
      <c r="B417" s="620"/>
      <c r="C417" s="620"/>
      <c r="D417" s="620"/>
      <c r="E417" s="621" t="s">
        <v>5605</v>
      </c>
      <c r="F417" s="622"/>
      <c r="G417" s="712"/>
      <c r="H417" s="713"/>
      <c r="I417" s="714"/>
      <c r="J417" s="623" t="s">
        <v>5631</v>
      </c>
      <c r="K417" s="624"/>
      <c r="L417" s="624"/>
      <c r="M417" s="625"/>
      <c r="N417" s="582"/>
    </row>
    <row r="418" spans="1:14" ht="13.8" thickTop="1" x14ac:dyDescent="0.25"/>
  </sheetData>
  <mergeCells count="732">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22:A25"/>
    <mergeCell ref="E22:F22"/>
    <mergeCell ref="G22:H22"/>
    <mergeCell ref="G23:I23"/>
    <mergeCell ref="E24:F24"/>
    <mergeCell ref="G24:I24"/>
    <mergeCell ref="G25:I25"/>
    <mergeCell ref="A18:A21"/>
    <mergeCell ref="E18:F18"/>
    <mergeCell ref="G18:I18"/>
    <mergeCell ref="G19:I19"/>
    <mergeCell ref="E20:F20"/>
    <mergeCell ref="G20:I21"/>
    <mergeCell ref="A14:A17"/>
    <mergeCell ref="E14:F14"/>
    <mergeCell ref="G14:H14"/>
    <mergeCell ref="G15:I15"/>
    <mergeCell ref="E16:F16"/>
    <mergeCell ref="G16:I16"/>
    <mergeCell ref="G17:I17"/>
    <mergeCell ref="B12:B13"/>
    <mergeCell ref="C12:C13"/>
    <mergeCell ref="D12:D13"/>
    <mergeCell ref="E12:F13"/>
    <mergeCell ref="G12:I13"/>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s>
  <dataValidations count="51">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dicate Reporting Period" prompt="Mark an X in this box if you are reporting for the period October 1st-March 31st." sqref="G9:G11 I9:I11"/>
    <dataValidation allowBlank="1" showInputMessage="1" showErrorMessage="1" promptTitle="Next Traveler Name " prompt="List traveler's first and last name here." sqref="B23 B415 B411 B407 B403 B399 B395 B391 B387 B383 B379 B375 B371 B367 B363 B359 B355 B351 B347 B343 B339 B335 B331 B327 B323 B319 B315 B311 B135 B139 B143 B147 B151 B155 B159 B163 B167 B171 B175 B179 B183 B187 B191 B195 B199 B203 B207 B211 B215 B219 B223 B227 B231 B235 B239 B243 B247 B251 B255 B259 B263 B267 B271 B275 B279 B283 B287 B291 B295 B299 B303 B307"/>
    <dataValidation allowBlank="1" showInputMessage="1" showErrorMessage="1" promptTitle="Benefit #3- Payment in-kind" prompt="If there is a benefit #3 and it was paid in-kind, mark this box with an  x._x000a_" sqref="L21 L25 L29 L33 L37 L41 L45 L49 L53 L57 L61 L65 L69 L417 L73 L77 L85 L81 L89 L93 L101 L105 L97 L113 L117 L109 L121 L129 L125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133"/>
    <dataValidation allowBlank="1" showInputMessage="1" showErrorMessage="1" promptTitle="Benefit #2- Payment in-kind" prompt="If there is a benefit #2 and it was paid in-kind, mark this box with an  x._x000a_" sqref="L20 L416 L24 L28 L32 L36 L40 L44 L48 L52 L56 L60 L64 L68 L72 L76 L80 L84 L88 L92 L96 L100 L104 L112 L116 L108 L120 L124 L128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132"/>
    <dataValidation allowBlank="1" showInputMessage="1" showErrorMessage="1" promptTitle="Benefit #1- Payment in-kind" prompt="If there is a benefit #1 and it was paid in-kind, mark this box with an  x._x000a_" sqref="L18:L19 L414:L415 L22:L23 L26:L27 L30:L31 L34:L35 L38:L39 L42:L43 L46:L47 L50:L51 L54:L55 L58:L59 L62:L63 L66:L67 L70:L71 L74:L75 L78:L79 L82:L83 L86:L87 L90:L91 L94:L95 L98:L99 L102:L103 L106:L107 L114:L115 L110:L111 L118:L119 L122:L123 L126:L127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130:L131"/>
    <dataValidation allowBlank="1" showInputMessage="1" showErrorMessage="1" promptTitle="Benefit #3--Payment by Check" prompt="If there is a benefit #3 and it was paid by check, mark an x in this cell._x000a_" sqref="K21 K25 K29 K33 K37 K41 K45 K49 K53 K57 K61 K65 K69 K417 K73 K77 K85 K81 K89 K93 K101 K105 K97 K113 K117 K109 K121 K129 K125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133"/>
    <dataValidation allowBlank="1" showInputMessage="1" showErrorMessage="1" promptTitle="Benefit #2--Payment by Check" prompt="If there is a benefit #2 and it was paid by check, mark an x in this cell._x000a_" sqref="K20 K416 K24 K28 K32 K36 K40 K44 K48 K52 K56 K60 K64 K68 K72 K76 K80 K84 K88 K92 K96 K100 K104 K112 K116 K108 K120 K124 K128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132"/>
    <dataValidation allowBlank="1" showInputMessage="1" showErrorMessage="1" promptTitle="Benefit #1--Payment by Check" prompt="If there is a benefit #1 and it was paid by check, mark an x in this cell._x000a_" sqref="K18:K19 K414:K415 K22:K23 K26:K27 K30:K31 K34:K35 K38:K39 K42:K43 K46:K47 K50:K51 K54:K55 K58:K59 K62:K63 K66:K67 K70:K71 K74:K75 K78:K79 K82:K83 K86:K87 K90:K91 K94:K95 K98:K99 K102:K103 K106:K107 K114:K115 K110:K111 K118:K119 K122:K123 K126:K127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130:K131"/>
    <dataValidation allowBlank="1" showInputMessage="1" showErrorMessage="1" promptTitle="Benefit #3 Description" prompt="Benefit #3 description is listed here" sqref="J21 J25 J29 J33 J37 J41 J45 J49 J53 J57 J61 J65 J69 J417 J73 J77 J85 J81 J89 J93 J101 J105 J97 J113 J117 J109 J121 J129 J125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133"/>
    <dataValidation allowBlank="1" showInputMessage="1" showErrorMessage="1" promptTitle="Benefit #3 Total Amount" prompt="The total amount of Benefit #3 is entered here." sqref="M21 M25 M29 M33 M37 M41 M45 M49 M53 M57 M61 M65 M69 M73 M77 M81 M85 M417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89"/>
    <dataValidation allowBlank="1" showInputMessage="1" showErrorMessage="1" promptTitle="Benefit #2 Total Amount" prompt="The total amount of Benefit #2 is entered here." sqref="M20 M24 M28 M32 M36 M40 M44 M48 M52 M56 M60 M64 M68 M72 M76 M80 M84 M416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88"/>
    <dataValidation allowBlank="1" showInputMessage="1" showErrorMessage="1" promptTitle="Benefit #2 Description" prompt="Benefit #2 description is listed here" sqref="J20 J416 J24 J28 J32 J35:J36 J40 J44 J48 J52 J56 J60 J64 J68 J72 J76 J80 J84 J88 J92 J96 J100 J104 J112 J116 J108 J120 J124 J128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132"/>
    <dataValidation allowBlank="1" showInputMessage="1" showErrorMessage="1" promptTitle="Benefit #1 Total Amount" prompt="The total amount of Benefit #1 is entered here." sqref="M18:M19 M22:M23 M26:M27 M30:M31 M34:M35 M38:M39 M42:M43 M46:M47 M50:M51 M54:M55 M58:M59 M62:M63 M66:M67 M70:M71 M74:M75 M78:M79 M82:M83 M414:M415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86:M87"/>
    <dataValidation allowBlank="1" showInputMessage="1" showErrorMessage="1" promptTitle="Benefit#1 Description" prompt="Benefit Description for Entry #1 is listed here." sqref="J18:J19 J414:J415 J22:J23 J26:J27 J30:J31 J34 J38:J39 J42:J43 J46:J47 J50:J51 J54:J55 J58:J59 J62:J63 J66:J67 J70:J71 J74:J75 J78:J79 J82:J83 J86:J87 J90:J91 J94:J95 J98:J99 J102:J103 J106:J107 J114:J115 J110:J111 J118:J119 J122:J123 J126:J127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130:J131"/>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type="date" allowBlank="1" showInputMessage="1" showErrorMessage="1" errorTitle="Data Entry Error" error="Please enter date using MM/DD/YYYY" promptTitle="Event Ending Date" prompt="List Event ending date here using the format MM/DD/YYYY." sqref="D417 D25 D29 D41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formula1>40179</formula1>
      <formula2>73051</formula2>
    </dataValidation>
    <dataValidation allowBlank="1" showInputMessage="1" showErrorMessage="1" promptTitle="Event Sponsor" prompt="List the event sponsor here." sqref="C417 C25 C413 C33 C37 C409 C45 C49 C53 C57 C61 C65 C69 C405 C401 C81 C397 C89 C93 C97 C101 C105 C109 C113 C117 C85 C393 C389 C385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dataValidation allowBlank="1" showInputMessage="1" showErrorMessage="1" promptTitle="Traveler Title" prompt="List traveler's title here." sqref="B21 B25 B29 B33 B37 B41 B45 B49 B53 B57 B61 B65 B69 B73 B77 B81 B85 B89 B417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93"/>
    <dataValidation allowBlank="1" showInputMessage="1" showErrorMessage="1" promptTitle="Location " prompt="List location of event here." sqref="F415 F411 F407 F31 F35 F403 F43 F399 F395 F391 F59 F63 F67 F71 F387 F75 F383 F379 F91 F375 F371 F103 F367 F363 F359 F119 F123 F127 F355 F135 F139 F143 F147 F151 F155 F159 F163 F167 F171 F175 F179 F183 F187 F191 F195 F199 F203 F207 F211 F215 F219 F223 F227 F231 F235 F239 F243 F247 F251 F255 F259 F263 F267 F271 F275 F279 F283 F287 F291 F295 F299 F303 F307 F311 F315 F319 F323 F327 F331 F335 F339 F343 F347 F351"/>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D21 D33">
      <formula1>40179</formula1>
      <formula2>73051</formula2>
    </dataValidation>
    <dataValidation allowBlank="1" showInputMessage="1" showErrorMessage="1" promptTitle="Event Description" prompt="Provide event description (e.g. title of the conference) here." sqref="C19 C415 C411 C407 C403 C399 C395 C391 C387 C383 C379 C375 C371 C367 C363 C359 C83 C355 C351 C95 C99 C347 C343 C339 C335 C331 C327 C323 C319 C135 C139 C143 C147 C151 C155 C159 C163 C167 C171 C175 C179 C183 C187 C191 C195 C199 C203 C207 C211 C215 C219 C223 C227 C231 C235 C239 C243 C247 C251 C255 C259 C263 C267 C271 C275 C279 C283 C287 C291 C295 C299 C303 C307 C311 C315"/>
    <dataValidation allowBlank="1" showInputMessage="1" showErrorMessage="1" promptTitle="Traveler Name " prompt="List traveler's first and last name here." sqref="B19 B27 B3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C21"/>
  </dataValidations>
  <hyperlinks>
    <hyperlink ref="D11" r:id="rId1"/>
  </hyperlinks>
  <pageMargins left="0.7" right="0.7" top="0" bottom="0.25" header="0.3" footer="0.3"/>
  <pageSetup fitToHeight="0" orientation="landscape" blackAndWhite="1" horizontalDpi="1200" verticalDpi="1200"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L521"/>
  <sheetViews>
    <sheetView workbookViewId="0">
      <selection activeCell="C9" sqref="C9"/>
    </sheetView>
  </sheetViews>
  <sheetFormatPr defaultRowHeight="13.2" x14ac:dyDescent="0.25"/>
  <cols>
    <col min="1" max="1" width="5" customWidth="1"/>
    <col min="2" max="2" width="14.77734375" customWidth="1"/>
    <col min="3" max="3" width="25.77734375" customWidth="1"/>
    <col min="4" max="5" width="17" customWidth="1"/>
    <col min="6" max="6" width="2.88671875" customWidth="1"/>
    <col min="7" max="7" width="12.44140625" customWidth="1"/>
    <col min="8" max="8" width="2.5546875" customWidth="1"/>
    <col min="9" max="9" width="12.44140625" customWidth="1"/>
    <col min="10" max="10" width="12.109375" customWidth="1"/>
    <col min="11" max="11" width="11.44140625" customWidth="1"/>
    <col min="12" max="12" width="10.5546875" customWidth="1"/>
  </cols>
  <sheetData>
    <row r="1" spans="1:12" x14ac:dyDescent="0.25">
      <c r="A1" s="1"/>
      <c r="B1" s="1"/>
      <c r="C1" s="1"/>
      <c r="D1" s="1"/>
      <c r="E1" s="1"/>
      <c r="F1" s="1"/>
      <c r="G1" s="1"/>
      <c r="H1" s="1"/>
      <c r="I1" s="1"/>
      <c r="J1" s="1"/>
      <c r="K1" s="1"/>
      <c r="L1" s="1"/>
    </row>
    <row r="2" spans="1:12" ht="15.75" customHeight="1" x14ac:dyDescent="0.3">
      <c r="A2" s="2"/>
      <c r="B2" s="905" t="s">
        <v>0</v>
      </c>
      <c r="C2" s="905"/>
      <c r="D2" s="905"/>
      <c r="E2" s="905"/>
      <c r="F2" s="905"/>
      <c r="G2" s="905"/>
      <c r="H2" s="905"/>
      <c r="I2" s="905"/>
      <c r="J2" s="905"/>
      <c r="K2" s="905"/>
      <c r="L2" s="905"/>
    </row>
    <row r="3" spans="1:12" x14ac:dyDescent="0.25">
      <c r="A3" s="906"/>
      <c r="B3" s="907" t="s">
        <v>1</v>
      </c>
      <c r="C3" s="907"/>
      <c r="D3" s="907"/>
      <c r="E3" s="907"/>
      <c r="F3" s="907"/>
      <c r="G3" s="907"/>
      <c r="H3" s="907"/>
      <c r="I3" s="907"/>
      <c r="J3" s="3" t="s">
        <v>2</v>
      </c>
      <c r="K3" s="3" t="s">
        <v>3</v>
      </c>
      <c r="L3" s="3" t="s">
        <v>4</v>
      </c>
    </row>
    <row r="4" spans="1:12" x14ac:dyDescent="0.25">
      <c r="A4" s="906"/>
      <c r="B4" s="907"/>
      <c r="C4" s="907"/>
      <c r="D4" s="907"/>
      <c r="E4" s="907"/>
      <c r="F4" s="907"/>
      <c r="G4" s="907"/>
      <c r="H4" s="907"/>
      <c r="I4" s="907"/>
      <c r="J4" s="4">
        <v>4</v>
      </c>
      <c r="K4" s="4">
        <v>21</v>
      </c>
      <c r="L4" s="5" t="s">
        <v>5</v>
      </c>
    </row>
    <row r="5" spans="1:12" ht="12.75" customHeight="1" x14ac:dyDescent="0.25">
      <c r="A5" s="906"/>
      <c r="B5" s="908" t="s">
        <v>6</v>
      </c>
      <c r="C5" s="908"/>
      <c r="D5" s="908"/>
      <c r="E5" s="908"/>
      <c r="F5" s="908"/>
      <c r="G5" s="908"/>
      <c r="H5" s="908"/>
      <c r="I5" s="908"/>
      <c r="J5" s="908"/>
      <c r="K5" s="908"/>
      <c r="L5" s="908"/>
    </row>
    <row r="6" spans="1:12" ht="18" customHeight="1" x14ac:dyDescent="0.3">
      <c r="A6" s="909"/>
      <c r="B6" s="6"/>
      <c r="C6" s="910" t="s">
        <v>7</v>
      </c>
      <c r="D6" s="910"/>
      <c r="E6" s="910"/>
      <c r="F6" s="911"/>
      <c r="G6" s="912" t="s">
        <v>8</v>
      </c>
      <c r="H6" s="7"/>
      <c r="I6" s="912" t="s">
        <v>8</v>
      </c>
      <c r="J6" s="913"/>
      <c r="K6" s="914" t="s">
        <v>9</v>
      </c>
      <c r="L6" s="914"/>
    </row>
    <row r="7" spans="1:12" ht="17.399999999999999" x14ac:dyDescent="0.25">
      <c r="A7" s="909"/>
      <c r="B7" s="8"/>
      <c r="C7" s="915" t="s">
        <v>10</v>
      </c>
      <c r="D7" s="915"/>
      <c r="E7" s="915"/>
      <c r="F7" s="911"/>
      <c r="G7" s="912"/>
      <c r="H7" s="18" t="s">
        <v>32</v>
      </c>
      <c r="I7" s="912"/>
      <c r="J7" s="913"/>
      <c r="K7" s="914"/>
      <c r="L7" s="914"/>
    </row>
    <row r="8" spans="1:12" ht="12.75" customHeight="1" x14ac:dyDescent="0.25">
      <c r="A8" s="909"/>
      <c r="B8" s="9" t="s">
        <v>11</v>
      </c>
      <c r="C8" s="916" t="s">
        <v>5579</v>
      </c>
      <c r="D8" s="916"/>
      <c r="E8" s="916"/>
      <c r="F8" s="911"/>
      <c r="G8" s="912"/>
      <c r="H8" s="10"/>
      <c r="I8" s="912"/>
      <c r="J8" s="913"/>
      <c r="K8" s="914"/>
      <c r="L8" s="914"/>
    </row>
    <row r="9" spans="1:12" ht="48" customHeight="1" x14ac:dyDescent="0.25">
      <c r="A9" s="11" t="s">
        <v>12</v>
      </c>
      <c r="B9" s="11" t="s">
        <v>13</v>
      </c>
      <c r="C9" s="12" t="s">
        <v>14</v>
      </c>
      <c r="D9" s="12" t="s">
        <v>15</v>
      </c>
      <c r="E9" s="12" t="s">
        <v>16</v>
      </c>
      <c r="F9" s="917" t="s">
        <v>17</v>
      </c>
      <c r="G9" s="917"/>
      <c r="H9" s="917" t="s">
        <v>18</v>
      </c>
      <c r="I9" s="917"/>
      <c r="J9" s="12" t="s">
        <v>19</v>
      </c>
      <c r="K9" s="12" t="s">
        <v>20</v>
      </c>
      <c r="L9" s="12" t="s">
        <v>21</v>
      </c>
    </row>
    <row r="10" spans="1:12" ht="24" x14ac:dyDescent="0.25">
      <c r="A10" s="918">
        <v>301</v>
      </c>
      <c r="B10" s="9" t="s">
        <v>22</v>
      </c>
      <c r="C10" s="13" t="s">
        <v>23</v>
      </c>
      <c r="D10" s="13" t="s">
        <v>24</v>
      </c>
      <c r="E10" s="13" t="s">
        <v>25</v>
      </c>
      <c r="F10" s="919" t="s">
        <v>17</v>
      </c>
      <c r="G10" s="919"/>
      <c r="H10" s="920"/>
      <c r="I10" s="920"/>
      <c r="J10" s="920"/>
      <c r="K10" s="920"/>
      <c r="L10" s="920"/>
    </row>
    <row r="11" spans="1:12" x14ac:dyDescent="0.25">
      <c r="A11" s="918"/>
      <c r="B11" s="921" t="s">
        <v>1143</v>
      </c>
      <c r="C11" s="922" t="s">
        <v>1153</v>
      </c>
      <c r="D11" s="923">
        <v>43608</v>
      </c>
      <c r="E11" s="921" t="s">
        <v>233</v>
      </c>
      <c r="F11" s="921" t="s">
        <v>1156</v>
      </c>
      <c r="G11" s="921"/>
      <c r="H11" s="924" t="s">
        <v>30</v>
      </c>
      <c r="I11" s="924"/>
      <c r="J11" s="14" t="s">
        <v>31</v>
      </c>
      <c r="K11" s="14" t="s">
        <v>32</v>
      </c>
      <c r="L11" s="16">
        <v>202.22</v>
      </c>
    </row>
    <row r="12" spans="1:12" x14ac:dyDescent="0.25">
      <c r="A12" s="918"/>
      <c r="B12" s="921"/>
      <c r="C12" s="922"/>
      <c r="D12" s="923"/>
      <c r="E12" s="921"/>
      <c r="F12" s="921"/>
      <c r="G12" s="921"/>
      <c r="H12" s="924" t="s">
        <v>33</v>
      </c>
      <c r="I12" s="924"/>
      <c r="J12" s="14" t="s">
        <v>31</v>
      </c>
      <c r="K12" s="14" t="s">
        <v>32</v>
      </c>
      <c r="L12" s="16">
        <v>2454.34</v>
      </c>
    </row>
    <row r="13" spans="1:12" ht="24" x14ac:dyDescent="0.25">
      <c r="A13" s="918"/>
      <c r="B13" s="9" t="s">
        <v>34</v>
      </c>
      <c r="C13" s="13" t="s">
        <v>35</v>
      </c>
      <c r="D13" s="13" t="s">
        <v>36</v>
      </c>
      <c r="E13" s="13" t="s">
        <v>37</v>
      </c>
      <c r="F13" s="920"/>
      <c r="G13" s="920"/>
      <c r="H13" s="924" t="s">
        <v>38</v>
      </c>
      <c r="I13" s="924"/>
      <c r="J13" s="921" t="s">
        <v>31</v>
      </c>
      <c r="K13" s="921" t="s">
        <v>31</v>
      </c>
      <c r="L13" s="925">
        <v>0</v>
      </c>
    </row>
    <row r="14" spans="1:12" ht="22.8" x14ac:dyDescent="0.25">
      <c r="A14" s="918"/>
      <c r="B14" s="14" t="s">
        <v>229</v>
      </c>
      <c r="C14" s="14" t="s">
        <v>1156</v>
      </c>
      <c r="D14" s="15">
        <v>43619</v>
      </c>
      <c r="E14" s="14" t="s">
        <v>1155</v>
      </c>
      <c r="F14" s="920"/>
      <c r="G14" s="920"/>
      <c r="H14" s="924"/>
      <c r="I14" s="924"/>
      <c r="J14" s="921"/>
      <c r="K14" s="921"/>
      <c r="L14" s="925"/>
    </row>
    <row r="15" spans="1:12" ht="24" x14ac:dyDescent="0.25">
      <c r="A15" s="918">
        <v>302</v>
      </c>
      <c r="B15" s="9" t="s">
        <v>22</v>
      </c>
      <c r="C15" s="13" t="s">
        <v>23</v>
      </c>
      <c r="D15" s="13" t="s">
        <v>24</v>
      </c>
      <c r="E15" s="13" t="s">
        <v>25</v>
      </c>
      <c r="F15" s="919" t="s">
        <v>17</v>
      </c>
      <c r="G15" s="919"/>
      <c r="H15" s="920"/>
      <c r="I15" s="920"/>
      <c r="J15" s="920"/>
      <c r="K15" s="920"/>
      <c r="L15" s="920"/>
    </row>
    <row r="16" spans="1:12" x14ac:dyDescent="0.25">
      <c r="A16" s="918"/>
      <c r="B16" s="921" t="s">
        <v>1143</v>
      </c>
      <c r="C16" s="922" t="s">
        <v>1157</v>
      </c>
      <c r="D16" s="923">
        <v>43662</v>
      </c>
      <c r="E16" s="921" t="s">
        <v>351</v>
      </c>
      <c r="F16" s="921" t="s">
        <v>352</v>
      </c>
      <c r="G16" s="921"/>
      <c r="H16" s="924" t="s">
        <v>30</v>
      </c>
      <c r="I16" s="924"/>
      <c r="J16" s="14" t="s">
        <v>31</v>
      </c>
      <c r="K16" s="14" t="s">
        <v>32</v>
      </c>
      <c r="L16" s="16">
        <v>189</v>
      </c>
    </row>
    <row r="17" spans="1:12" x14ac:dyDescent="0.25">
      <c r="A17" s="918"/>
      <c r="B17" s="921"/>
      <c r="C17" s="922"/>
      <c r="D17" s="923"/>
      <c r="E17" s="921"/>
      <c r="F17" s="921"/>
      <c r="G17" s="921"/>
      <c r="H17" s="924" t="s">
        <v>33</v>
      </c>
      <c r="I17" s="924"/>
      <c r="J17" s="14" t="s">
        <v>31</v>
      </c>
      <c r="K17" s="14" t="s">
        <v>32</v>
      </c>
      <c r="L17" s="16">
        <v>645.59</v>
      </c>
    </row>
    <row r="18" spans="1:12" ht="24" x14ac:dyDescent="0.25">
      <c r="A18" s="918"/>
      <c r="B18" s="9" t="s">
        <v>34</v>
      </c>
      <c r="C18" s="13" t="s">
        <v>35</v>
      </c>
      <c r="D18" s="13" t="s">
        <v>36</v>
      </c>
      <c r="E18" s="13" t="s">
        <v>37</v>
      </c>
      <c r="F18" s="920"/>
      <c r="G18" s="920"/>
      <c r="H18" s="924" t="s">
        <v>38</v>
      </c>
      <c r="I18" s="924"/>
      <c r="J18" s="921" t="s">
        <v>31</v>
      </c>
      <c r="K18" s="921" t="s">
        <v>32</v>
      </c>
      <c r="L18" s="925">
        <v>280</v>
      </c>
    </row>
    <row r="19" spans="1:12" ht="22.8" x14ac:dyDescent="0.25">
      <c r="A19" s="918"/>
      <c r="B19" s="14" t="s">
        <v>229</v>
      </c>
      <c r="C19" s="14" t="s">
        <v>352</v>
      </c>
      <c r="D19" s="15">
        <v>43663</v>
      </c>
      <c r="E19" s="14" t="s">
        <v>1158</v>
      </c>
      <c r="F19" s="920"/>
      <c r="G19" s="920"/>
      <c r="H19" s="924"/>
      <c r="I19" s="924"/>
      <c r="J19" s="921"/>
      <c r="K19" s="921"/>
      <c r="L19" s="925"/>
    </row>
    <row r="20" spans="1:12" ht="24" x14ac:dyDescent="0.25">
      <c r="A20" s="918">
        <v>303</v>
      </c>
      <c r="B20" s="9" t="s">
        <v>22</v>
      </c>
      <c r="C20" s="13" t="s">
        <v>23</v>
      </c>
      <c r="D20" s="13" t="s">
        <v>24</v>
      </c>
      <c r="E20" s="13" t="s">
        <v>25</v>
      </c>
      <c r="F20" s="919" t="s">
        <v>17</v>
      </c>
      <c r="G20" s="919"/>
      <c r="H20" s="920"/>
      <c r="I20" s="920"/>
      <c r="J20" s="920"/>
      <c r="K20" s="920"/>
      <c r="L20" s="920"/>
    </row>
    <row r="21" spans="1:12" x14ac:dyDescent="0.25">
      <c r="A21" s="918"/>
      <c r="B21" s="921" t="s">
        <v>1143</v>
      </c>
      <c r="C21" s="922" t="s">
        <v>1159</v>
      </c>
      <c r="D21" s="923">
        <v>43728</v>
      </c>
      <c r="E21" s="921" t="s">
        <v>367</v>
      </c>
      <c r="F21" s="921" t="s">
        <v>678</v>
      </c>
      <c r="G21" s="921"/>
      <c r="H21" s="924" t="s">
        <v>30</v>
      </c>
      <c r="I21" s="924"/>
      <c r="J21" s="14" t="s">
        <v>31</v>
      </c>
      <c r="K21" s="14" t="s">
        <v>32</v>
      </c>
      <c r="L21" s="16">
        <v>423</v>
      </c>
    </row>
    <row r="22" spans="1:12" x14ac:dyDescent="0.25">
      <c r="A22" s="918"/>
      <c r="B22" s="921"/>
      <c r="C22" s="922"/>
      <c r="D22" s="923"/>
      <c r="E22" s="921"/>
      <c r="F22" s="921"/>
      <c r="G22" s="921"/>
      <c r="H22" s="924" t="s">
        <v>33</v>
      </c>
      <c r="I22" s="924"/>
      <c r="J22" s="14" t="s">
        <v>31</v>
      </c>
      <c r="K22" s="14" t="s">
        <v>32</v>
      </c>
      <c r="L22" s="16">
        <v>492.03</v>
      </c>
    </row>
    <row r="23" spans="1:12" ht="24" x14ac:dyDescent="0.25">
      <c r="A23" s="918"/>
      <c r="B23" s="9" t="s">
        <v>34</v>
      </c>
      <c r="C23" s="13" t="s">
        <v>35</v>
      </c>
      <c r="D23" s="13" t="s">
        <v>36</v>
      </c>
      <c r="E23" s="13" t="s">
        <v>37</v>
      </c>
      <c r="F23" s="920"/>
      <c r="G23" s="920"/>
      <c r="H23" s="924" t="s">
        <v>38</v>
      </c>
      <c r="I23" s="924"/>
      <c r="J23" s="921" t="s">
        <v>31</v>
      </c>
      <c r="K23" s="921" t="s">
        <v>32</v>
      </c>
      <c r="L23" s="925">
        <v>56</v>
      </c>
    </row>
    <row r="24" spans="1:12" ht="22.8" x14ac:dyDescent="0.25">
      <c r="A24" s="918"/>
      <c r="B24" s="14" t="s">
        <v>229</v>
      </c>
      <c r="C24" s="14" t="s">
        <v>678</v>
      </c>
      <c r="D24" s="15">
        <v>43730</v>
      </c>
      <c r="E24" s="14" t="s">
        <v>430</v>
      </c>
      <c r="F24" s="920"/>
      <c r="G24" s="920"/>
      <c r="H24" s="924"/>
      <c r="I24" s="924"/>
      <c r="J24" s="921"/>
      <c r="K24" s="921"/>
      <c r="L24" s="925"/>
    </row>
    <row r="25" spans="1:12" ht="24" x14ac:dyDescent="0.25">
      <c r="A25" s="918">
        <v>304</v>
      </c>
      <c r="B25" s="9" t="s">
        <v>22</v>
      </c>
      <c r="C25" s="13" t="s">
        <v>23</v>
      </c>
      <c r="D25" s="13" t="s">
        <v>24</v>
      </c>
      <c r="E25" s="13" t="s">
        <v>25</v>
      </c>
      <c r="F25" s="919" t="s">
        <v>17</v>
      </c>
      <c r="G25" s="919"/>
      <c r="H25" s="920"/>
      <c r="I25" s="920"/>
      <c r="J25" s="920"/>
      <c r="K25" s="920"/>
      <c r="L25" s="920"/>
    </row>
    <row r="26" spans="1:12" x14ac:dyDescent="0.25">
      <c r="A26" s="918"/>
      <c r="B26" s="921" t="s">
        <v>1143</v>
      </c>
      <c r="C26" s="922" t="s">
        <v>1160</v>
      </c>
      <c r="D26" s="923">
        <v>43735</v>
      </c>
      <c r="E26" s="921" t="s">
        <v>684</v>
      </c>
      <c r="F26" s="921" t="s">
        <v>590</v>
      </c>
      <c r="G26" s="921"/>
      <c r="H26" s="924" t="s">
        <v>30</v>
      </c>
      <c r="I26" s="924"/>
      <c r="J26" s="14" t="s">
        <v>31</v>
      </c>
      <c r="K26" s="14" t="s">
        <v>32</v>
      </c>
      <c r="L26" s="16">
        <v>607.36</v>
      </c>
    </row>
    <row r="27" spans="1:12" x14ac:dyDescent="0.25">
      <c r="A27" s="918"/>
      <c r="B27" s="921"/>
      <c r="C27" s="922"/>
      <c r="D27" s="923"/>
      <c r="E27" s="921"/>
      <c r="F27" s="921"/>
      <c r="G27" s="921"/>
      <c r="H27" s="924" t="s">
        <v>33</v>
      </c>
      <c r="I27" s="924"/>
      <c r="J27" s="14" t="s">
        <v>31</v>
      </c>
      <c r="K27" s="14" t="s">
        <v>32</v>
      </c>
      <c r="L27" s="16">
        <v>4457.13</v>
      </c>
    </row>
    <row r="28" spans="1:12" ht="24" x14ac:dyDescent="0.25">
      <c r="A28" s="918"/>
      <c r="B28" s="9" t="s">
        <v>34</v>
      </c>
      <c r="C28" s="13" t="s">
        <v>35</v>
      </c>
      <c r="D28" s="13" t="s">
        <v>36</v>
      </c>
      <c r="E28" s="13" t="s">
        <v>37</v>
      </c>
      <c r="F28" s="920"/>
      <c r="G28" s="920"/>
      <c r="H28" s="924" t="s">
        <v>38</v>
      </c>
      <c r="I28" s="924"/>
      <c r="J28" s="921" t="s">
        <v>31</v>
      </c>
      <c r="K28" s="921" t="s">
        <v>32</v>
      </c>
      <c r="L28" s="925">
        <v>205</v>
      </c>
    </row>
    <row r="29" spans="1:12" ht="22.8" x14ac:dyDescent="0.25">
      <c r="A29" s="918"/>
      <c r="B29" s="14" t="s">
        <v>229</v>
      </c>
      <c r="C29" s="14" t="s">
        <v>590</v>
      </c>
      <c r="D29" s="15">
        <v>43738</v>
      </c>
      <c r="E29" s="14" t="s">
        <v>1161</v>
      </c>
      <c r="F29" s="920"/>
      <c r="G29" s="920"/>
      <c r="H29" s="924"/>
      <c r="I29" s="924"/>
      <c r="J29" s="921"/>
      <c r="K29" s="921"/>
      <c r="L29" s="925"/>
    </row>
    <row r="30" spans="1:12" ht="24" x14ac:dyDescent="0.25">
      <c r="A30" s="918">
        <v>305</v>
      </c>
      <c r="B30" s="9" t="s">
        <v>22</v>
      </c>
      <c r="C30" s="13" t="s">
        <v>23</v>
      </c>
      <c r="D30" s="13" t="s">
        <v>24</v>
      </c>
      <c r="E30" s="13" t="s">
        <v>25</v>
      </c>
      <c r="F30" s="919" t="s">
        <v>17</v>
      </c>
      <c r="G30" s="919"/>
      <c r="H30" s="920"/>
      <c r="I30" s="920"/>
      <c r="J30" s="920"/>
      <c r="K30" s="920"/>
      <c r="L30" s="920"/>
    </row>
    <row r="31" spans="1:12" x14ac:dyDescent="0.25">
      <c r="A31" s="918"/>
      <c r="B31" s="921" t="s">
        <v>1162</v>
      </c>
      <c r="C31" s="922" t="s">
        <v>1163</v>
      </c>
      <c r="D31" s="923">
        <v>43623</v>
      </c>
      <c r="E31" s="921" t="s">
        <v>1164</v>
      </c>
      <c r="F31" s="921" t="s">
        <v>1165</v>
      </c>
      <c r="G31" s="921"/>
      <c r="H31" s="924" t="s">
        <v>30</v>
      </c>
      <c r="I31" s="924"/>
      <c r="J31" s="14" t="s">
        <v>31</v>
      </c>
      <c r="K31" s="14" t="s">
        <v>32</v>
      </c>
      <c r="L31" s="16">
        <v>1038</v>
      </c>
    </row>
    <row r="32" spans="1:12" x14ac:dyDescent="0.25">
      <c r="A32" s="918"/>
      <c r="B32" s="921"/>
      <c r="C32" s="922"/>
      <c r="D32" s="923"/>
      <c r="E32" s="921"/>
      <c r="F32" s="921"/>
      <c r="G32" s="921"/>
      <c r="H32" s="924" t="s">
        <v>33</v>
      </c>
      <c r="I32" s="924"/>
      <c r="J32" s="14" t="s">
        <v>31</v>
      </c>
      <c r="K32" s="14" t="s">
        <v>31</v>
      </c>
      <c r="L32" s="16">
        <v>0</v>
      </c>
    </row>
    <row r="33" spans="1:12" ht="24" x14ac:dyDescent="0.25">
      <c r="A33" s="918"/>
      <c r="B33" s="9" t="s">
        <v>34</v>
      </c>
      <c r="C33" s="13" t="s">
        <v>35</v>
      </c>
      <c r="D33" s="13" t="s">
        <v>36</v>
      </c>
      <c r="E33" s="13" t="s">
        <v>37</v>
      </c>
      <c r="F33" s="920"/>
      <c r="G33" s="920"/>
      <c r="H33" s="924" t="s">
        <v>38</v>
      </c>
      <c r="I33" s="924"/>
      <c r="J33" s="921" t="s">
        <v>31</v>
      </c>
      <c r="K33" s="921" t="s">
        <v>32</v>
      </c>
      <c r="L33" s="925">
        <v>200</v>
      </c>
    </row>
    <row r="34" spans="1:12" ht="22.8" x14ac:dyDescent="0.25">
      <c r="A34" s="918"/>
      <c r="B34" s="14" t="s">
        <v>105</v>
      </c>
      <c r="C34" s="14" t="s">
        <v>1165</v>
      </c>
      <c r="D34" s="15">
        <v>43633</v>
      </c>
      <c r="E34" s="14" t="s">
        <v>1166</v>
      </c>
      <c r="F34" s="920"/>
      <c r="G34" s="920"/>
      <c r="H34" s="924"/>
      <c r="I34" s="924"/>
      <c r="J34" s="921"/>
      <c r="K34" s="921"/>
      <c r="L34" s="925"/>
    </row>
    <row r="35" spans="1:12" ht="24" x14ac:dyDescent="0.25">
      <c r="A35" s="918">
        <v>306</v>
      </c>
      <c r="B35" s="9" t="s">
        <v>22</v>
      </c>
      <c r="C35" s="13" t="s">
        <v>23</v>
      </c>
      <c r="D35" s="13" t="s">
        <v>24</v>
      </c>
      <c r="E35" s="13" t="s">
        <v>25</v>
      </c>
      <c r="F35" s="919" t="s">
        <v>17</v>
      </c>
      <c r="G35" s="919"/>
      <c r="H35" s="920"/>
      <c r="I35" s="920"/>
      <c r="J35" s="920"/>
      <c r="K35" s="920"/>
      <c r="L35" s="920"/>
    </row>
    <row r="36" spans="1:12" x14ac:dyDescent="0.25">
      <c r="A36" s="918"/>
      <c r="B36" s="921" t="s">
        <v>1162</v>
      </c>
      <c r="C36" s="922" t="s">
        <v>1163</v>
      </c>
      <c r="D36" s="923">
        <v>43623</v>
      </c>
      <c r="E36" s="921" t="s">
        <v>1164</v>
      </c>
      <c r="F36" s="921" t="s">
        <v>1167</v>
      </c>
      <c r="G36" s="921"/>
      <c r="H36" s="924" t="s">
        <v>30</v>
      </c>
      <c r="I36" s="924"/>
      <c r="J36" s="14" t="s">
        <v>31</v>
      </c>
      <c r="K36" s="14" t="s">
        <v>32</v>
      </c>
      <c r="L36" s="16">
        <v>1591</v>
      </c>
    </row>
    <row r="37" spans="1:12" x14ac:dyDescent="0.25">
      <c r="A37" s="918"/>
      <c r="B37" s="921"/>
      <c r="C37" s="922"/>
      <c r="D37" s="923"/>
      <c r="E37" s="921"/>
      <c r="F37" s="921"/>
      <c r="G37" s="921"/>
      <c r="H37" s="924" t="s">
        <v>33</v>
      </c>
      <c r="I37" s="924"/>
      <c r="J37" s="14" t="s">
        <v>31</v>
      </c>
      <c r="K37" s="14" t="s">
        <v>31</v>
      </c>
      <c r="L37" s="16">
        <v>0</v>
      </c>
    </row>
    <row r="38" spans="1:12" ht="24" x14ac:dyDescent="0.25">
      <c r="A38" s="918"/>
      <c r="B38" s="9" t="s">
        <v>34</v>
      </c>
      <c r="C38" s="13" t="s">
        <v>35</v>
      </c>
      <c r="D38" s="13" t="s">
        <v>36</v>
      </c>
      <c r="E38" s="13" t="s">
        <v>37</v>
      </c>
      <c r="F38" s="920"/>
      <c r="G38" s="920"/>
      <c r="H38" s="924" t="s">
        <v>38</v>
      </c>
      <c r="I38" s="924"/>
      <c r="J38" s="921" t="s">
        <v>31</v>
      </c>
      <c r="K38" s="921" t="s">
        <v>32</v>
      </c>
      <c r="L38" s="925">
        <v>100</v>
      </c>
    </row>
    <row r="39" spans="1:12" ht="22.8" x14ac:dyDescent="0.25">
      <c r="A39" s="918"/>
      <c r="B39" s="14" t="s">
        <v>105</v>
      </c>
      <c r="C39" s="14" t="s">
        <v>1167</v>
      </c>
      <c r="D39" s="15">
        <v>43633</v>
      </c>
      <c r="E39" s="14" t="s">
        <v>1166</v>
      </c>
      <c r="F39" s="920"/>
      <c r="G39" s="920"/>
      <c r="H39" s="924"/>
      <c r="I39" s="924"/>
      <c r="J39" s="921"/>
      <c r="K39" s="921"/>
      <c r="L39" s="925"/>
    </row>
    <row r="40" spans="1:12" ht="24" x14ac:dyDescent="0.25">
      <c r="A40" s="918">
        <v>307</v>
      </c>
      <c r="B40" s="9" t="s">
        <v>22</v>
      </c>
      <c r="C40" s="13" t="s">
        <v>23</v>
      </c>
      <c r="D40" s="13" t="s">
        <v>24</v>
      </c>
      <c r="E40" s="13" t="s">
        <v>25</v>
      </c>
      <c r="F40" s="919" t="s">
        <v>17</v>
      </c>
      <c r="G40" s="919"/>
      <c r="H40" s="920"/>
      <c r="I40" s="920"/>
      <c r="J40" s="920"/>
      <c r="K40" s="920"/>
      <c r="L40" s="920"/>
    </row>
    <row r="41" spans="1:12" x14ac:dyDescent="0.25">
      <c r="A41" s="918"/>
      <c r="B41" s="921" t="s">
        <v>1168</v>
      </c>
      <c r="C41" s="922" t="s">
        <v>1169</v>
      </c>
      <c r="D41" s="923">
        <v>43561</v>
      </c>
      <c r="E41" s="921" t="s">
        <v>233</v>
      </c>
      <c r="F41" s="921" t="s">
        <v>833</v>
      </c>
      <c r="G41" s="921"/>
      <c r="H41" s="924" t="s">
        <v>30</v>
      </c>
      <c r="I41" s="924"/>
      <c r="J41" s="14" t="s">
        <v>31</v>
      </c>
      <c r="K41" s="14" t="s">
        <v>32</v>
      </c>
      <c r="L41" s="16">
        <v>956.6</v>
      </c>
    </row>
    <row r="42" spans="1:12" x14ac:dyDescent="0.25">
      <c r="A42" s="918"/>
      <c r="B42" s="921"/>
      <c r="C42" s="922"/>
      <c r="D42" s="923"/>
      <c r="E42" s="921"/>
      <c r="F42" s="921"/>
      <c r="G42" s="921"/>
      <c r="H42" s="924" t="s">
        <v>33</v>
      </c>
      <c r="I42" s="924"/>
      <c r="J42" s="921" t="s">
        <v>31</v>
      </c>
      <c r="K42" s="921" t="s">
        <v>32</v>
      </c>
      <c r="L42" s="925">
        <v>1779.83</v>
      </c>
    </row>
    <row r="43" spans="1:12" x14ac:dyDescent="0.25">
      <c r="A43" s="918"/>
      <c r="B43" s="921"/>
      <c r="C43" s="922"/>
      <c r="D43" s="923"/>
      <c r="E43" s="921"/>
      <c r="F43" s="921"/>
      <c r="G43" s="921"/>
      <c r="H43" s="924"/>
      <c r="I43" s="924"/>
      <c r="J43" s="921"/>
      <c r="K43" s="921"/>
      <c r="L43" s="925"/>
    </row>
    <row r="44" spans="1:12" ht="24" x14ac:dyDescent="0.25">
      <c r="A44" s="918"/>
      <c r="B44" s="9" t="s">
        <v>34</v>
      </c>
      <c r="C44" s="13" t="s">
        <v>35</v>
      </c>
      <c r="D44" s="13" t="s">
        <v>36</v>
      </c>
      <c r="E44" s="13" t="s">
        <v>37</v>
      </c>
      <c r="F44" s="920"/>
      <c r="G44" s="920"/>
      <c r="H44" s="924" t="s">
        <v>38</v>
      </c>
      <c r="I44" s="924"/>
      <c r="J44" s="921" t="s">
        <v>31</v>
      </c>
      <c r="K44" s="921" t="s">
        <v>32</v>
      </c>
      <c r="L44" s="925">
        <v>566.45000000000005</v>
      </c>
    </row>
    <row r="45" spans="1:12" ht="22.8" x14ac:dyDescent="0.25">
      <c r="A45" s="918"/>
      <c r="B45" s="14" t="s">
        <v>229</v>
      </c>
      <c r="C45" s="14" t="s">
        <v>833</v>
      </c>
      <c r="D45" s="15">
        <v>43570</v>
      </c>
      <c r="E45" s="14" t="s">
        <v>1170</v>
      </c>
      <c r="F45" s="920"/>
      <c r="G45" s="920"/>
      <c r="H45" s="924"/>
      <c r="I45" s="924"/>
      <c r="J45" s="921"/>
      <c r="K45" s="921"/>
      <c r="L45" s="925"/>
    </row>
    <row r="46" spans="1:12" ht="24" x14ac:dyDescent="0.25">
      <c r="A46" s="918">
        <v>308</v>
      </c>
      <c r="B46" s="9" t="s">
        <v>22</v>
      </c>
      <c r="C46" s="13" t="s">
        <v>23</v>
      </c>
      <c r="D46" s="13" t="s">
        <v>24</v>
      </c>
      <c r="E46" s="13" t="s">
        <v>25</v>
      </c>
      <c r="F46" s="919" t="s">
        <v>17</v>
      </c>
      <c r="G46" s="919"/>
      <c r="H46" s="920"/>
      <c r="I46" s="920"/>
      <c r="J46" s="920"/>
      <c r="K46" s="920"/>
      <c r="L46" s="920"/>
    </row>
    <row r="47" spans="1:12" x14ac:dyDescent="0.25">
      <c r="A47" s="918"/>
      <c r="B47" s="921" t="s">
        <v>1171</v>
      </c>
      <c r="C47" s="921" t="s">
        <v>1172</v>
      </c>
      <c r="D47" s="923">
        <v>43590</v>
      </c>
      <c r="E47" s="921" t="s">
        <v>1173</v>
      </c>
      <c r="F47" s="921" t="s">
        <v>1174</v>
      </c>
      <c r="G47" s="921"/>
      <c r="H47" s="924" t="s">
        <v>30</v>
      </c>
      <c r="I47" s="924"/>
      <c r="J47" s="14" t="s">
        <v>31</v>
      </c>
      <c r="K47" s="14" t="s">
        <v>32</v>
      </c>
      <c r="L47" s="16">
        <v>877.71</v>
      </c>
    </row>
    <row r="48" spans="1:12" x14ac:dyDescent="0.25">
      <c r="A48" s="918"/>
      <c r="B48" s="921"/>
      <c r="C48" s="921"/>
      <c r="D48" s="923"/>
      <c r="E48" s="921"/>
      <c r="F48" s="921"/>
      <c r="G48" s="921"/>
      <c r="H48" s="924" t="s">
        <v>33</v>
      </c>
      <c r="I48" s="924"/>
      <c r="J48" s="14" t="s">
        <v>31</v>
      </c>
      <c r="K48" s="14" t="s">
        <v>31</v>
      </c>
      <c r="L48" s="16">
        <v>0</v>
      </c>
    </row>
    <row r="49" spans="1:12" ht="24" x14ac:dyDescent="0.25">
      <c r="A49" s="918"/>
      <c r="B49" s="9" t="s">
        <v>34</v>
      </c>
      <c r="C49" s="13" t="s">
        <v>35</v>
      </c>
      <c r="D49" s="13" t="s">
        <v>36</v>
      </c>
      <c r="E49" s="13" t="s">
        <v>37</v>
      </c>
      <c r="F49" s="920"/>
      <c r="G49" s="920"/>
      <c r="H49" s="924" t="s">
        <v>38</v>
      </c>
      <c r="I49" s="924"/>
      <c r="J49" s="921" t="s">
        <v>31</v>
      </c>
      <c r="K49" s="921" t="s">
        <v>31</v>
      </c>
      <c r="L49" s="925">
        <v>0</v>
      </c>
    </row>
    <row r="50" spans="1:12" ht="22.8" x14ac:dyDescent="0.25">
      <c r="A50" s="918"/>
      <c r="B50" s="14" t="s">
        <v>1175</v>
      </c>
      <c r="C50" s="14" t="s">
        <v>1174</v>
      </c>
      <c r="D50" s="15">
        <v>43593</v>
      </c>
      <c r="E50" s="14" t="s">
        <v>1176</v>
      </c>
      <c r="F50" s="920"/>
      <c r="G50" s="920"/>
      <c r="H50" s="924"/>
      <c r="I50" s="924"/>
      <c r="J50" s="921"/>
      <c r="K50" s="921"/>
      <c r="L50" s="925"/>
    </row>
    <row r="51" spans="1:12" ht="24" x14ac:dyDescent="0.25">
      <c r="A51" s="918">
        <v>309</v>
      </c>
      <c r="B51" s="9" t="s">
        <v>22</v>
      </c>
      <c r="C51" s="13" t="s">
        <v>23</v>
      </c>
      <c r="D51" s="13" t="s">
        <v>24</v>
      </c>
      <c r="E51" s="13" t="s">
        <v>25</v>
      </c>
      <c r="F51" s="919" t="s">
        <v>17</v>
      </c>
      <c r="G51" s="919"/>
      <c r="H51" s="920"/>
      <c r="I51" s="920"/>
      <c r="J51" s="920"/>
      <c r="K51" s="920"/>
      <c r="L51" s="920"/>
    </row>
    <row r="52" spans="1:12" x14ac:dyDescent="0.25">
      <c r="A52" s="918"/>
      <c r="B52" s="921" t="s">
        <v>1171</v>
      </c>
      <c r="C52" s="921" t="s">
        <v>1177</v>
      </c>
      <c r="D52" s="923">
        <v>43723</v>
      </c>
      <c r="E52" s="921" t="s">
        <v>1178</v>
      </c>
      <c r="F52" s="921" t="s">
        <v>1179</v>
      </c>
      <c r="G52" s="921"/>
      <c r="H52" s="924" t="s">
        <v>30</v>
      </c>
      <c r="I52" s="924"/>
      <c r="J52" s="14" t="s">
        <v>31</v>
      </c>
      <c r="K52" s="14" t="s">
        <v>32</v>
      </c>
      <c r="L52" s="16">
        <v>215</v>
      </c>
    </row>
    <row r="53" spans="1:12" x14ac:dyDescent="0.25">
      <c r="A53" s="918"/>
      <c r="B53" s="921"/>
      <c r="C53" s="921"/>
      <c r="D53" s="923"/>
      <c r="E53" s="921"/>
      <c r="F53" s="921"/>
      <c r="G53" s="921"/>
      <c r="H53" s="924" t="s">
        <v>33</v>
      </c>
      <c r="I53" s="924"/>
      <c r="J53" s="14" t="s">
        <v>31</v>
      </c>
      <c r="K53" s="14" t="s">
        <v>32</v>
      </c>
      <c r="L53" s="16">
        <v>853.7</v>
      </c>
    </row>
    <row r="54" spans="1:12" ht="24" x14ac:dyDescent="0.25">
      <c r="A54" s="918"/>
      <c r="B54" s="9" t="s">
        <v>34</v>
      </c>
      <c r="C54" s="13" t="s">
        <v>35</v>
      </c>
      <c r="D54" s="13" t="s">
        <v>36</v>
      </c>
      <c r="E54" s="13" t="s">
        <v>37</v>
      </c>
      <c r="F54" s="920"/>
      <c r="G54" s="920"/>
      <c r="H54" s="924" t="s">
        <v>38</v>
      </c>
      <c r="I54" s="924"/>
      <c r="J54" s="921" t="s">
        <v>31</v>
      </c>
      <c r="K54" s="921" t="s">
        <v>31</v>
      </c>
      <c r="L54" s="925">
        <v>0</v>
      </c>
    </row>
    <row r="55" spans="1:12" ht="22.8" x14ac:dyDescent="0.25">
      <c r="A55" s="918"/>
      <c r="B55" s="14" t="s">
        <v>1175</v>
      </c>
      <c r="C55" s="14" t="s">
        <v>1179</v>
      </c>
      <c r="D55" s="15">
        <v>43724</v>
      </c>
      <c r="E55" s="14" t="s">
        <v>1180</v>
      </c>
      <c r="F55" s="920"/>
      <c r="G55" s="920"/>
      <c r="H55" s="924"/>
      <c r="I55" s="924"/>
      <c r="J55" s="921"/>
      <c r="K55" s="921"/>
      <c r="L55" s="925"/>
    </row>
    <row r="56" spans="1:12" ht="24" x14ac:dyDescent="0.25">
      <c r="A56" s="918">
        <v>310</v>
      </c>
      <c r="B56" s="9" t="s">
        <v>22</v>
      </c>
      <c r="C56" s="13" t="s">
        <v>23</v>
      </c>
      <c r="D56" s="13" t="s">
        <v>24</v>
      </c>
      <c r="E56" s="13" t="s">
        <v>25</v>
      </c>
      <c r="F56" s="919" t="s">
        <v>17</v>
      </c>
      <c r="G56" s="919"/>
      <c r="H56" s="920"/>
      <c r="I56" s="920"/>
      <c r="J56" s="920"/>
      <c r="K56" s="920"/>
      <c r="L56" s="920"/>
    </row>
    <row r="57" spans="1:12" x14ac:dyDescent="0.25">
      <c r="A57" s="918"/>
      <c r="B57" s="921" t="s">
        <v>1181</v>
      </c>
      <c r="C57" s="922" t="s">
        <v>1182</v>
      </c>
      <c r="D57" s="923">
        <v>43597</v>
      </c>
      <c r="E57" s="921" t="s">
        <v>28</v>
      </c>
      <c r="F57" s="921" t="s">
        <v>1183</v>
      </c>
      <c r="G57" s="921"/>
      <c r="H57" s="924" t="s">
        <v>30</v>
      </c>
      <c r="I57" s="924"/>
      <c r="J57" s="14" t="s">
        <v>31</v>
      </c>
      <c r="K57" s="14" t="s">
        <v>32</v>
      </c>
      <c r="L57" s="16">
        <v>413.49</v>
      </c>
    </row>
    <row r="58" spans="1:12" x14ac:dyDescent="0.25">
      <c r="A58" s="918"/>
      <c r="B58" s="921"/>
      <c r="C58" s="922"/>
      <c r="D58" s="923"/>
      <c r="E58" s="921"/>
      <c r="F58" s="921"/>
      <c r="G58" s="921"/>
      <c r="H58" s="924" t="s">
        <v>33</v>
      </c>
      <c r="I58" s="924"/>
      <c r="J58" s="14" t="s">
        <v>31</v>
      </c>
      <c r="K58" s="14" t="s">
        <v>32</v>
      </c>
      <c r="L58" s="16">
        <v>634.89</v>
      </c>
    </row>
    <row r="59" spans="1:12" ht="24" x14ac:dyDescent="0.25">
      <c r="A59" s="918"/>
      <c r="B59" s="9" t="s">
        <v>34</v>
      </c>
      <c r="C59" s="13" t="s">
        <v>35</v>
      </c>
      <c r="D59" s="13" t="s">
        <v>36</v>
      </c>
      <c r="E59" s="13" t="s">
        <v>37</v>
      </c>
      <c r="F59" s="920"/>
      <c r="G59" s="920"/>
      <c r="H59" s="924" t="s">
        <v>38</v>
      </c>
      <c r="I59" s="924"/>
      <c r="J59" s="921" t="s">
        <v>31</v>
      </c>
      <c r="K59" s="921" t="s">
        <v>31</v>
      </c>
      <c r="L59" s="925">
        <v>0</v>
      </c>
    </row>
    <row r="60" spans="1:12" ht="22.8" x14ac:dyDescent="0.25">
      <c r="A60" s="918"/>
      <c r="B60" s="14" t="s">
        <v>39</v>
      </c>
      <c r="C60" s="14" t="s">
        <v>1183</v>
      </c>
      <c r="D60" s="15">
        <v>43599</v>
      </c>
      <c r="E60" s="14" t="s">
        <v>1184</v>
      </c>
      <c r="F60" s="920"/>
      <c r="G60" s="920"/>
      <c r="H60" s="924"/>
      <c r="I60" s="924"/>
      <c r="J60" s="921"/>
      <c r="K60" s="921"/>
      <c r="L60" s="925"/>
    </row>
    <row r="61" spans="1:12" ht="24" x14ac:dyDescent="0.25">
      <c r="A61" s="918">
        <v>311</v>
      </c>
      <c r="B61" s="9" t="s">
        <v>22</v>
      </c>
      <c r="C61" s="13" t="s">
        <v>23</v>
      </c>
      <c r="D61" s="13" t="s">
        <v>24</v>
      </c>
      <c r="E61" s="13" t="s">
        <v>25</v>
      </c>
      <c r="F61" s="919" t="s">
        <v>17</v>
      </c>
      <c r="G61" s="919"/>
      <c r="H61" s="920"/>
      <c r="I61" s="920"/>
      <c r="J61" s="920"/>
      <c r="K61" s="920"/>
      <c r="L61" s="920"/>
    </row>
    <row r="62" spans="1:12" x14ac:dyDescent="0.25">
      <c r="A62" s="918"/>
      <c r="B62" s="921" t="s">
        <v>1181</v>
      </c>
      <c r="C62" s="922" t="s">
        <v>1185</v>
      </c>
      <c r="D62" s="923">
        <v>43678</v>
      </c>
      <c r="E62" s="921" t="s">
        <v>159</v>
      </c>
      <c r="F62" s="921" t="s">
        <v>160</v>
      </c>
      <c r="G62" s="921"/>
      <c r="H62" s="924" t="s">
        <v>30</v>
      </c>
      <c r="I62" s="924"/>
      <c r="J62" s="14" t="s">
        <v>31</v>
      </c>
      <c r="K62" s="14" t="s">
        <v>32</v>
      </c>
      <c r="L62" s="16">
        <v>643.74</v>
      </c>
    </row>
    <row r="63" spans="1:12" x14ac:dyDescent="0.25">
      <c r="A63" s="918"/>
      <c r="B63" s="921"/>
      <c r="C63" s="922"/>
      <c r="D63" s="923"/>
      <c r="E63" s="921"/>
      <c r="F63" s="921"/>
      <c r="G63" s="921"/>
      <c r="H63" s="924" t="s">
        <v>33</v>
      </c>
      <c r="I63" s="924"/>
      <c r="J63" s="14" t="s">
        <v>31</v>
      </c>
      <c r="K63" s="14" t="s">
        <v>31</v>
      </c>
      <c r="L63" s="16">
        <v>0</v>
      </c>
    </row>
    <row r="64" spans="1:12" ht="24" x14ac:dyDescent="0.25">
      <c r="A64" s="918"/>
      <c r="B64" s="9" t="s">
        <v>34</v>
      </c>
      <c r="C64" s="13" t="s">
        <v>35</v>
      </c>
      <c r="D64" s="13" t="s">
        <v>36</v>
      </c>
      <c r="E64" s="13" t="s">
        <v>37</v>
      </c>
      <c r="F64" s="920"/>
      <c r="G64" s="920"/>
      <c r="H64" s="924" t="s">
        <v>38</v>
      </c>
      <c r="I64" s="924"/>
      <c r="J64" s="921" t="s">
        <v>31</v>
      </c>
      <c r="K64" s="921" t="s">
        <v>31</v>
      </c>
      <c r="L64" s="925">
        <v>0</v>
      </c>
    </row>
    <row r="65" spans="1:12" ht="22.8" x14ac:dyDescent="0.25">
      <c r="A65" s="918"/>
      <c r="B65" s="14" t="s">
        <v>39</v>
      </c>
      <c r="C65" s="14" t="s">
        <v>160</v>
      </c>
      <c r="D65" s="15">
        <v>43681</v>
      </c>
      <c r="E65" s="14" t="s">
        <v>1186</v>
      </c>
      <c r="F65" s="920"/>
      <c r="G65" s="920"/>
      <c r="H65" s="924"/>
      <c r="I65" s="924"/>
      <c r="J65" s="921"/>
      <c r="K65" s="921"/>
      <c r="L65" s="925"/>
    </row>
    <row r="66" spans="1:12" ht="24" x14ac:dyDescent="0.25">
      <c r="A66" s="918">
        <v>312</v>
      </c>
      <c r="B66" s="9" t="s">
        <v>22</v>
      </c>
      <c r="C66" s="13" t="s">
        <v>23</v>
      </c>
      <c r="D66" s="13" t="s">
        <v>24</v>
      </c>
      <c r="E66" s="13" t="s">
        <v>25</v>
      </c>
      <c r="F66" s="919" t="s">
        <v>17</v>
      </c>
      <c r="G66" s="919"/>
      <c r="H66" s="920"/>
      <c r="I66" s="920"/>
      <c r="J66" s="920"/>
      <c r="K66" s="920"/>
      <c r="L66" s="920"/>
    </row>
    <row r="67" spans="1:12" x14ac:dyDescent="0.25">
      <c r="A67" s="918"/>
      <c r="B67" s="921" t="s">
        <v>1181</v>
      </c>
      <c r="C67" s="922" t="s">
        <v>1187</v>
      </c>
      <c r="D67" s="923">
        <v>43716</v>
      </c>
      <c r="E67" s="921" t="s">
        <v>593</v>
      </c>
      <c r="F67" s="921" t="s">
        <v>1188</v>
      </c>
      <c r="G67" s="921"/>
      <c r="H67" s="924" t="s">
        <v>30</v>
      </c>
      <c r="I67" s="924"/>
      <c r="J67" s="14" t="s">
        <v>31</v>
      </c>
      <c r="K67" s="14" t="s">
        <v>32</v>
      </c>
      <c r="L67" s="16">
        <v>612.84</v>
      </c>
    </row>
    <row r="68" spans="1:12" x14ac:dyDescent="0.25">
      <c r="A68" s="918"/>
      <c r="B68" s="921"/>
      <c r="C68" s="922"/>
      <c r="D68" s="923"/>
      <c r="E68" s="921"/>
      <c r="F68" s="921"/>
      <c r="G68" s="921"/>
      <c r="H68" s="924" t="s">
        <v>33</v>
      </c>
      <c r="I68" s="924"/>
      <c r="J68" s="921" t="s">
        <v>31</v>
      </c>
      <c r="K68" s="921" t="s">
        <v>32</v>
      </c>
      <c r="L68" s="925">
        <v>969.06</v>
      </c>
    </row>
    <row r="69" spans="1:12" x14ac:dyDescent="0.25">
      <c r="A69" s="918"/>
      <c r="B69" s="921"/>
      <c r="C69" s="922"/>
      <c r="D69" s="923"/>
      <c r="E69" s="921"/>
      <c r="F69" s="921"/>
      <c r="G69" s="921"/>
      <c r="H69" s="924"/>
      <c r="I69" s="924"/>
      <c r="J69" s="921"/>
      <c r="K69" s="921"/>
      <c r="L69" s="925"/>
    </row>
    <row r="70" spans="1:12" ht="24" x14ac:dyDescent="0.25">
      <c r="A70" s="918"/>
      <c r="B70" s="9" t="s">
        <v>34</v>
      </c>
      <c r="C70" s="13" t="s">
        <v>35</v>
      </c>
      <c r="D70" s="13" t="s">
        <v>36</v>
      </c>
      <c r="E70" s="13" t="s">
        <v>37</v>
      </c>
      <c r="F70" s="920"/>
      <c r="G70" s="920"/>
      <c r="H70" s="924" t="s">
        <v>38</v>
      </c>
      <c r="I70" s="924"/>
      <c r="J70" s="921" t="s">
        <v>31</v>
      </c>
      <c r="K70" s="921" t="s">
        <v>32</v>
      </c>
      <c r="L70" s="925">
        <v>479.03</v>
      </c>
    </row>
    <row r="71" spans="1:12" ht="22.8" x14ac:dyDescent="0.25">
      <c r="A71" s="918"/>
      <c r="B71" s="14" t="s">
        <v>39</v>
      </c>
      <c r="C71" s="14" t="s">
        <v>1188</v>
      </c>
      <c r="D71" s="15">
        <v>43723</v>
      </c>
      <c r="E71" s="14" t="s">
        <v>535</v>
      </c>
      <c r="F71" s="920"/>
      <c r="G71" s="920"/>
      <c r="H71" s="924"/>
      <c r="I71" s="924"/>
      <c r="J71" s="921"/>
      <c r="K71" s="921"/>
      <c r="L71" s="925"/>
    </row>
    <row r="72" spans="1:12" ht="24" x14ac:dyDescent="0.25">
      <c r="A72" s="918">
        <v>313</v>
      </c>
      <c r="B72" s="9" t="s">
        <v>22</v>
      </c>
      <c r="C72" s="13" t="s">
        <v>23</v>
      </c>
      <c r="D72" s="13" t="s">
        <v>24</v>
      </c>
      <c r="E72" s="13" t="s">
        <v>25</v>
      </c>
      <c r="F72" s="919" t="s">
        <v>17</v>
      </c>
      <c r="G72" s="919"/>
      <c r="H72" s="920"/>
      <c r="I72" s="920"/>
      <c r="J72" s="920"/>
      <c r="K72" s="920"/>
      <c r="L72" s="920"/>
    </row>
    <row r="73" spans="1:12" x14ac:dyDescent="0.25">
      <c r="A73" s="918"/>
      <c r="B73" s="921" t="s">
        <v>1189</v>
      </c>
      <c r="C73" s="922" t="s">
        <v>1190</v>
      </c>
      <c r="D73" s="923">
        <v>43599</v>
      </c>
      <c r="E73" s="921" t="s">
        <v>397</v>
      </c>
      <c r="F73" s="921" t="s">
        <v>1191</v>
      </c>
      <c r="G73" s="921"/>
      <c r="H73" s="924" t="s">
        <v>30</v>
      </c>
      <c r="I73" s="924"/>
      <c r="J73" s="14" t="s">
        <v>31</v>
      </c>
      <c r="K73" s="14" t="s">
        <v>32</v>
      </c>
      <c r="L73" s="16">
        <v>1224</v>
      </c>
    </row>
    <row r="74" spans="1:12" x14ac:dyDescent="0.25">
      <c r="A74" s="918"/>
      <c r="B74" s="921"/>
      <c r="C74" s="922"/>
      <c r="D74" s="923"/>
      <c r="E74" s="921"/>
      <c r="F74" s="921"/>
      <c r="G74" s="921"/>
      <c r="H74" s="924" t="s">
        <v>33</v>
      </c>
      <c r="I74" s="924"/>
      <c r="J74" s="14" t="s">
        <v>31</v>
      </c>
      <c r="K74" s="14" t="s">
        <v>32</v>
      </c>
      <c r="L74" s="16">
        <v>323.78000000000003</v>
      </c>
    </row>
    <row r="75" spans="1:12" ht="24" x14ac:dyDescent="0.25">
      <c r="A75" s="918"/>
      <c r="B75" s="9" t="s">
        <v>34</v>
      </c>
      <c r="C75" s="13" t="s">
        <v>35</v>
      </c>
      <c r="D75" s="13" t="s">
        <v>36</v>
      </c>
      <c r="E75" s="13" t="s">
        <v>37</v>
      </c>
      <c r="F75" s="920"/>
      <c r="G75" s="920"/>
      <c r="H75" s="924" t="s">
        <v>38</v>
      </c>
      <c r="I75" s="924"/>
      <c r="J75" s="921" t="s">
        <v>31</v>
      </c>
      <c r="K75" s="921" t="s">
        <v>31</v>
      </c>
      <c r="L75" s="925">
        <v>0</v>
      </c>
    </row>
    <row r="76" spans="1:12" ht="34.200000000000003" x14ac:dyDescent="0.25">
      <c r="A76" s="918"/>
      <c r="B76" s="14" t="s">
        <v>1192</v>
      </c>
      <c r="C76" s="14" t="s">
        <v>1191</v>
      </c>
      <c r="D76" s="15">
        <v>43604</v>
      </c>
      <c r="E76" s="14" t="s">
        <v>106</v>
      </c>
      <c r="F76" s="920"/>
      <c r="G76" s="920"/>
      <c r="H76" s="924"/>
      <c r="I76" s="924"/>
      <c r="J76" s="921"/>
      <c r="K76" s="921"/>
      <c r="L76" s="925"/>
    </row>
    <row r="77" spans="1:12" ht="24" x14ac:dyDescent="0.25">
      <c r="A77" s="918">
        <v>314</v>
      </c>
      <c r="B77" s="9" t="s">
        <v>22</v>
      </c>
      <c r="C77" s="13" t="s">
        <v>23</v>
      </c>
      <c r="D77" s="13" t="s">
        <v>24</v>
      </c>
      <c r="E77" s="13" t="s">
        <v>25</v>
      </c>
      <c r="F77" s="919" t="s">
        <v>17</v>
      </c>
      <c r="G77" s="919"/>
      <c r="H77" s="920"/>
      <c r="I77" s="920"/>
      <c r="J77" s="920"/>
      <c r="K77" s="920"/>
      <c r="L77" s="920"/>
    </row>
    <row r="78" spans="1:12" x14ac:dyDescent="0.25">
      <c r="A78" s="918"/>
      <c r="B78" s="921" t="s">
        <v>1189</v>
      </c>
      <c r="C78" s="922" t="s">
        <v>1190</v>
      </c>
      <c r="D78" s="923">
        <v>43599</v>
      </c>
      <c r="E78" s="921" t="s">
        <v>397</v>
      </c>
      <c r="F78" s="921" t="s">
        <v>1193</v>
      </c>
      <c r="G78" s="921"/>
      <c r="H78" s="924" t="s">
        <v>30</v>
      </c>
      <c r="I78" s="924"/>
      <c r="J78" s="14" t="s">
        <v>31</v>
      </c>
      <c r="K78" s="14" t="s">
        <v>32</v>
      </c>
      <c r="L78" s="16">
        <v>181.98</v>
      </c>
    </row>
    <row r="79" spans="1:12" x14ac:dyDescent="0.25">
      <c r="A79" s="918"/>
      <c r="B79" s="921"/>
      <c r="C79" s="922"/>
      <c r="D79" s="923"/>
      <c r="E79" s="921"/>
      <c r="F79" s="921"/>
      <c r="G79" s="921"/>
      <c r="H79" s="924" t="s">
        <v>33</v>
      </c>
      <c r="I79" s="924"/>
      <c r="J79" s="14" t="s">
        <v>31</v>
      </c>
      <c r="K79" s="14" t="s">
        <v>32</v>
      </c>
      <c r="L79" s="16">
        <v>482.8</v>
      </c>
    </row>
    <row r="80" spans="1:12" ht="24" x14ac:dyDescent="0.25">
      <c r="A80" s="918"/>
      <c r="B80" s="9" t="s">
        <v>34</v>
      </c>
      <c r="C80" s="13" t="s">
        <v>35</v>
      </c>
      <c r="D80" s="13" t="s">
        <v>36</v>
      </c>
      <c r="E80" s="13" t="s">
        <v>37</v>
      </c>
      <c r="F80" s="920"/>
      <c r="G80" s="920"/>
      <c r="H80" s="924" t="s">
        <v>38</v>
      </c>
      <c r="I80" s="924"/>
      <c r="J80" s="921" t="s">
        <v>31</v>
      </c>
      <c r="K80" s="921" t="s">
        <v>31</v>
      </c>
      <c r="L80" s="925">
        <v>0</v>
      </c>
    </row>
    <row r="81" spans="1:12" ht="34.200000000000003" x14ac:dyDescent="0.25">
      <c r="A81" s="918"/>
      <c r="B81" s="14" t="s">
        <v>1192</v>
      </c>
      <c r="C81" s="14" t="s">
        <v>1193</v>
      </c>
      <c r="D81" s="15">
        <v>43604</v>
      </c>
      <c r="E81" s="14" t="s">
        <v>106</v>
      </c>
      <c r="F81" s="920"/>
      <c r="G81" s="920"/>
      <c r="H81" s="924"/>
      <c r="I81" s="924"/>
      <c r="J81" s="921"/>
      <c r="K81" s="921"/>
      <c r="L81" s="925"/>
    </row>
    <row r="82" spans="1:12" ht="24" x14ac:dyDescent="0.25">
      <c r="A82" s="918">
        <v>315</v>
      </c>
      <c r="B82" s="9" t="s">
        <v>22</v>
      </c>
      <c r="C82" s="13" t="s">
        <v>23</v>
      </c>
      <c r="D82" s="13" t="s">
        <v>24</v>
      </c>
      <c r="E82" s="13" t="s">
        <v>25</v>
      </c>
      <c r="F82" s="919" t="s">
        <v>17</v>
      </c>
      <c r="G82" s="919"/>
      <c r="H82" s="920"/>
      <c r="I82" s="920"/>
      <c r="J82" s="920"/>
      <c r="K82" s="920"/>
      <c r="L82" s="920"/>
    </row>
    <row r="83" spans="1:12" x14ac:dyDescent="0.25">
      <c r="A83" s="918"/>
      <c r="B83" s="921" t="s">
        <v>1189</v>
      </c>
      <c r="C83" s="922" t="s">
        <v>1194</v>
      </c>
      <c r="D83" s="923">
        <v>43622</v>
      </c>
      <c r="E83" s="921" t="s">
        <v>1195</v>
      </c>
      <c r="F83" s="921" t="s">
        <v>622</v>
      </c>
      <c r="G83" s="921"/>
      <c r="H83" s="924" t="s">
        <v>30</v>
      </c>
      <c r="I83" s="924"/>
      <c r="J83" s="14" t="s">
        <v>31</v>
      </c>
      <c r="K83" s="14" t="s">
        <v>32</v>
      </c>
      <c r="L83" s="16">
        <v>94</v>
      </c>
    </row>
    <row r="84" spans="1:12" x14ac:dyDescent="0.25">
      <c r="A84" s="918"/>
      <c r="B84" s="921"/>
      <c r="C84" s="922"/>
      <c r="D84" s="923"/>
      <c r="E84" s="921"/>
      <c r="F84" s="921"/>
      <c r="G84" s="921"/>
      <c r="H84" s="924" t="s">
        <v>33</v>
      </c>
      <c r="I84" s="924"/>
      <c r="J84" s="14" t="s">
        <v>31</v>
      </c>
      <c r="K84" s="14" t="s">
        <v>32</v>
      </c>
      <c r="L84" s="16">
        <v>669.6</v>
      </c>
    </row>
    <row r="85" spans="1:12" ht="24" x14ac:dyDescent="0.25">
      <c r="A85" s="918"/>
      <c r="B85" s="9" t="s">
        <v>34</v>
      </c>
      <c r="C85" s="13" t="s">
        <v>35</v>
      </c>
      <c r="D85" s="13" t="s">
        <v>36</v>
      </c>
      <c r="E85" s="13" t="s">
        <v>37</v>
      </c>
      <c r="F85" s="920"/>
      <c r="G85" s="920"/>
      <c r="H85" s="924" t="s">
        <v>38</v>
      </c>
      <c r="I85" s="924"/>
      <c r="J85" s="921" t="s">
        <v>31</v>
      </c>
      <c r="K85" s="921" t="s">
        <v>31</v>
      </c>
      <c r="L85" s="925">
        <v>0</v>
      </c>
    </row>
    <row r="86" spans="1:12" ht="34.200000000000003" x14ac:dyDescent="0.25">
      <c r="A86" s="918"/>
      <c r="B86" s="14" t="s">
        <v>1192</v>
      </c>
      <c r="C86" s="14" t="s">
        <v>622</v>
      </c>
      <c r="D86" s="15">
        <v>43624</v>
      </c>
      <c r="E86" s="14" t="s">
        <v>1196</v>
      </c>
      <c r="F86" s="920"/>
      <c r="G86" s="920"/>
      <c r="H86" s="924"/>
      <c r="I86" s="924"/>
      <c r="J86" s="921"/>
      <c r="K86" s="921"/>
      <c r="L86" s="925"/>
    </row>
    <row r="87" spans="1:12" ht="24" x14ac:dyDescent="0.25">
      <c r="A87" s="918">
        <v>316</v>
      </c>
      <c r="B87" s="9" t="s">
        <v>22</v>
      </c>
      <c r="C87" s="13" t="s">
        <v>23</v>
      </c>
      <c r="D87" s="13" t="s">
        <v>24</v>
      </c>
      <c r="E87" s="13" t="s">
        <v>25</v>
      </c>
      <c r="F87" s="919" t="s">
        <v>17</v>
      </c>
      <c r="G87" s="919"/>
      <c r="H87" s="920"/>
      <c r="I87" s="920"/>
      <c r="J87" s="920"/>
      <c r="K87" s="920"/>
      <c r="L87" s="920"/>
    </row>
    <row r="88" spans="1:12" x14ac:dyDescent="0.25">
      <c r="A88" s="918"/>
      <c r="B88" s="921" t="s">
        <v>1189</v>
      </c>
      <c r="C88" s="921" t="s">
        <v>1197</v>
      </c>
      <c r="D88" s="923">
        <v>43629</v>
      </c>
      <c r="E88" s="921" t="s">
        <v>1198</v>
      </c>
      <c r="F88" s="921" t="s">
        <v>1199</v>
      </c>
      <c r="G88" s="921"/>
      <c r="H88" s="924" t="s">
        <v>30</v>
      </c>
      <c r="I88" s="924"/>
      <c r="J88" s="14" t="s">
        <v>31</v>
      </c>
      <c r="K88" s="14" t="s">
        <v>32</v>
      </c>
      <c r="L88" s="16">
        <v>319</v>
      </c>
    </row>
    <row r="89" spans="1:12" x14ac:dyDescent="0.25">
      <c r="A89" s="918"/>
      <c r="B89" s="921"/>
      <c r="C89" s="921"/>
      <c r="D89" s="923"/>
      <c r="E89" s="921"/>
      <c r="F89" s="921"/>
      <c r="G89" s="921"/>
      <c r="H89" s="924" t="s">
        <v>33</v>
      </c>
      <c r="I89" s="924"/>
      <c r="J89" s="14" t="s">
        <v>31</v>
      </c>
      <c r="K89" s="14" t="s">
        <v>32</v>
      </c>
      <c r="L89" s="16">
        <v>570.36</v>
      </c>
    </row>
    <row r="90" spans="1:12" ht="24" x14ac:dyDescent="0.25">
      <c r="A90" s="918"/>
      <c r="B90" s="9" t="s">
        <v>34</v>
      </c>
      <c r="C90" s="13" t="s">
        <v>35</v>
      </c>
      <c r="D90" s="13" t="s">
        <v>36</v>
      </c>
      <c r="E90" s="13" t="s">
        <v>37</v>
      </c>
      <c r="F90" s="920"/>
      <c r="G90" s="920"/>
      <c r="H90" s="924" t="s">
        <v>38</v>
      </c>
      <c r="I90" s="924"/>
      <c r="J90" s="921" t="s">
        <v>31</v>
      </c>
      <c r="K90" s="921" t="s">
        <v>31</v>
      </c>
      <c r="L90" s="925">
        <v>0</v>
      </c>
    </row>
    <row r="91" spans="1:12" ht="34.200000000000003" x14ac:dyDescent="0.25">
      <c r="A91" s="918"/>
      <c r="B91" s="14" t="s">
        <v>1192</v>
      </c>
      <c r="C91" s="14" t="s">
        <v>1199</v>
      </c>
      <c r="D91" s="15">
        <v>43631</v>
      </c>
      <c r="E91" s="14" t="s">
        <v>1200</v>
      </c>
      <c r="F91" s="920"/>
      <c r="G91" s="920"/>
      <c r="H91" s="924"/>
      <c r="I91" s="924"/>
      <c r="J91" s="921"/>
      <c r="K91" s="921"/>
      <c r="L91" s="925"/>
    </row>
    <row r="92" spans="1:12" ht="24" x14ac:dyDescent="0.25">
      <c r="A92" s="918">
        <v>317</v>
      </c>
      <c r="B92" s="9" t="s">
        <v>22</v>
      </c>
      <c r="C92" s="13" t="s">
        <v>23</v>
      </c>
      <c r="D92" s="13" t="s">
        <v>24</v>
      </c>
      <c r="E92" s="13" t="s">
        <v>25</v>
      </c>
      <c r="F92" s="919" t="s">
        <v>17</v>
      </c>
      <c r="G92" s="919"/>
      <c r="H92" s="920"/>
      <c r="I92" s="920"/>
      <c r="J92" s="920"/>
      <c r="K92" s="920"/>
      <c r="L92" s="920"/>
    </row>
    <row r="93" spans="1:12" x14ac:dyDescent="0.25">
      <c r="A93" s="918"/>
      <c r="B93" s="921" t="s">
        <v>1189</v>
      </c>
      <c r="C93" s="921" t="s">
        <v>1201</v>
      </c>
      <c r="D93" s="923">
        <v>43639</v>
      </c>
      <c r="E93" s="921" t="s">
        <v>53</v>
      </c>
      <c r="F93" s="921" t="s">
        <v>724</v>
      </c>
      <c r="G93" s="921"/>
      <c r="H93" s="924" t="s">
        <v>30</v>
      </c>
      <c r="I93" s="924"/>
      <c r="J93" s="14" t="s">
        <v>31</v>
      </c>
      <c r="K93" s="14" t="s">
        <v>32</v>
      </c>
      <c r="L93" s="16">
        <v>381.28</v>
      </c>
    </row>
    <row r="94" spans="1:12" x14ac:dyDescent="0.25">
      <c r="A94" s="918"/>
      <c r="B94" s="921"/>
      <c r="C94" s="921"/>
      <c r="D94" s="923"/>
      <c r="E94" s="921"/>
      <c r="F94" s="921"/>
      <c r="G94" s="921"/>
      <c r="H94" s="924" t="s">
        <v>33</v>
      </c>
      <c r="I94" s="924"/>
      <c r="J94" s="14" t="s">
        <v>31</v>
      </c>
      <c r="K94" s="14" t="s">
        <v>32</v>
      </c>
      <c r="L94" s="16">
        <v>226</v>
      </c>
    </row>
    <row r="95" spans="1:12" ht="24" x14ac:dyDescent="0.25">
      <c r="A95" s="918"/>
      <c r="B95" s="9" t="s">
        <v>34</v>
      </c>
      <c r="C95" s="13" t="s">
        <v>35</v>
      </c>
      <c r="D95" s="13" t="s">
        <v>36</v>
      </c>
      <c r="E95" s="13" t="s">
        <v>37</v>
      </c>
      <c r="F95" s="920"/>
      <c r="G95" s="920"/>
      <c r="H95" s="924" t="s">
        <v>38</v>
      </c>
      <c r="I95" s="924"/>
      <c r="J95" s="921" t="s">
        <v>31</v>
      </c>
      <c r="K95" s="921" t="s">
        <v>31</v>
      </c>
      <c r="L95" s="925">
        <v>0</v>
      </c>
    </row>
    <row r="96" spans="1:12" ht="34.200000000000003" x14ac:dyDescent="0.25">
      <c r="A96" s="918"/>
      <c r="B96" s="14" t="s">
        <v>1192</v>
      </c>
      <c r="C96" s="14" t="s">
        <v>724</v>
      </c>
      <c r="D96" s="15">
        <v>43641</v>
      </c>
      <c r="E96" s="14" t="s">
        <v>1202</v>
      </c>
      <c r="F96" s="920"/>
      <c r="G96" s="920"/>
      <c r="H96" s="924"/>
      <c r="I96" s="924"/>
      <c r="J96" s="921"/>
      <c r="K96" s="921"/>
      <c r="L96" s="925"/>
    </row>
    <row r="97" spans="1:12" ht="24" x14ac:dyDescent="0.25">
      <c r="A97" s="918">
        <v>318</v>
      </c>
      <c r="B97" s="9" t="s">
        <v>22</v>
      </c>
      <c r="C97" s="13" t="s">
        <v>23</v>
      </c>
      <c r="D97" s="13" t="s">
        <v>24</v>
      </c>
      <c r="E97" s="13" t="s">
        <v>25</v>
      </c>
      <c r="F97" s="919" t="s">
        <v>17</v>
      </c>
      <c r="G97" s="919"/>
      <c r="H97" s="920"/>
      <c r="I97" s="920"/>
      <c r="J97" s="920"/>
      <c r="K97" s="920"/>
      <c r="L97" s="920"/>
    </row>
    <row r="98" spans="1:12" x14ac:dyDescent="0.25">
      <c r="A98" s="918"/>
      <c r="B98" s="921" t="s">
        <v>1189</v>
      </c>
      <c r="C98" s="922" t="s">
        <v>1203</v>
      </c>
      <c r="D98" s="923">
        <v>43657</v>
      </c>
      <c r="E98" s="921" t="s">
        <v>95</v>
      </c>
      <c r="F98" s="921" t="s">
        <v>1191</v>
      </c>
      <c r="G98" s="921"/>
      <c r="H98" s="924" t="s">
        <v>30</v>
      </c>
      <c r="I98" s="924"/>
      <c r="J98" s="14" t="s">
        <v>31</v>
      </c>
      <c r="K98" s="14" t="s">
        <v>32</v>
      </c>
      <c r="L98" s="16">
        <v>446</v>
      </c>
    </row>
    <row r="99" spans="1:12" x14ac:dyDescent="0.25">
      <c r="A99" s="918"/>
      <c r="B99" s="921"/>
      <c r="C99" s="922"/>
      <c r="D99" s="923"/>
      <c r="E99" s="921"/>
      <c r="F99" s="921"/>
      <c r="G99" s="921"/>
      <c r="H99" s="924" t="s">
        <v>33</v>
      </c>
      <c r="I99" s="924"/>
      <c r="J99" s="14" t="s">
        <v>31</v>
      </c>
      <c r="K99" s="14" t="s">
        <v>32</v>
      </c>
      <c r="L99" s="16">
        <v>649.59</v>
      </c>
    </row>
    <row r="100" spans="1:12" ht="24" x14ac:dyDescent="0.25">
      <c r="A100" s="918"/>
      <c r="B100" s="9" t="s">
        <v>34</v>
      </c>
      <c r="C100" s="13" t="s">
        <v>35</v>
      </c>
      <c r="D100" s="13" t="s">
        <v>36</v>
      </c>
      <c r="E100" s="13" t="s">
        <v>37</v>
      </c>
      <c r="F100" s="920"/>
      <c r="G100" s="920"/>
      <c r="H100" s="924" t="s">
        <v>38</v>
      </c>
      <c r="I100" s="924"/>
      <c r="J100" s="921" t="s">
        <v>31</v>
      </c>
      <c r="K100" s="921" t="s">
        <v>31</v>
      </c>
      <c r="L100" s="925">
        <v>0</v>
      </c>
    </row>
    <row r="101" spans="1:12" ht="34.200000000000003" x14ac:dyDescent="0.25">
      <c r="A101" s="918"/>
      <c r="B101" s="14" t="s">
        <v>1192</v>
      </c>
      <c r="C101" s="14" t="s">
        <v>1191</v>
      </c>
      <c r="D101" s="15">
        <v>43659</v>
      </c>
      <c r="E101" s="14" t="s">
        <v>1204</v>
      </c>
      <c r="F101" s="920"/>
      <c r="G101" s="920"/>
      <c r="H101" s="924"/>
      <c r="I101" s="924"/>
      <c r="J101" s="921"/>
      <c r="K101" s="921"/>
      <c r="L101" s="925"/>
    </row>
    <row r="102" spans="1:12" ht="24" x14ac:dyDescent="0.25">
      <c r="A102" s="918">
        <v>319</v>
      </c>
      <c r="B102" s="9" t="s">
        <v>22</v>
      </c>
      <c r="C102" s="13" t="s">
        <v>23</v>
      </c>
      <c r="D102" s="13" t="s">
        <v>24</v>
      </c>
      <c r="E102" s="13" t="s">
        <v>25</v>
      </c>
      <c r="F102" s="919" t="s">
        <v>17</v>
      </c>
      <c r="G102" s="919"/>
      <c r="H102" s="920"/>
      <c r="I102" s="920"/>
      <c r="J102" s="920"/>
      <c r="K102" s="920"/>
      <c r="L102" s="920"/>
    </row>
    <row r="103" spans="1:12" x14ac:dyDescent="0.25">
      <c r="A103" s="918"/>
      <c r="B103" s="921" t="s">
        <v>1205</v>
      </c>
      <c r="C103" s="922" t="s">
        <v>1206</v>
      </c>
      <c r="D103" s="923">
        <v>43711</v>
      </c>
      <c r="E103" s="921" t="s">
        <v>1207</v>
      </c>
      <c r="F103" s="921" t="s">
        <v>1208</v>
      </c>
      <c r="G103" s="921"/>
      <c r="H103" s="924" t="s">
        <v>30</v>
      </c>
      <c r="I103" s="924"/>
      <c r="J103" s="14" t="s">
        <v>31</v>
      </c>
      <c r="K103" s="14" t="s">
        <v>32</v>
      </c>
      <c r="L103" s="16">
        <v>851.62</v>
      </c>
    </row>
    <row r="104" spans="1:12" x14ac:dyDescent="0.25">
      <c r="A104" s="918"/>
      <c r="B104" s="921"/>
      <c r="C104" s="922"/>
      <c r="D104" s="923"/>
      <c r="E104" s="921"/>
      <c r="F104" s="921"/>
      <c r="G104" s="921"/>
      <c r="H104" s="924" t="s">
        <v>33</v>
      </c>
      <c r="I104" s="924"/>
      <c r="J104" s="14" t="s">
        <v>31</v>
      </c>
      <c r="K104" s="14" t="s">
        <v>32</v>
      </c>
      <c r="L104" s="16">
        <v>1485</v>
      </c>
    </row>
    <row r="105" spans="1:12" ht="24" x14ac:dyDescent="0.25">
      <c r="A105" s="918"/>
      <c r="B105" s="9" t="s">
        <v>34</v>
      </c>
      <c r="C105" s="13" t="s">
        <v>35</v>
      </c>
      <c r="D105" s="13" t="s">
        <v>36</v>
      </c>
      <c r="E105" s="13" t="s">
        <v>37</v>
      </c>
      <c r="F105" s="920"/>
      <c r="G105" s="920"/>
      <c r="H105" s="924" t="s">
        <v>38</v>
      </c>
      <c r="I105" s="924"/>
      <c r="J105" s="921" t="s">
        <v>31</v>
      </c>
      <c r="K105" s="921" t="s">
        <v>31</v>
      </c>
      <c r="L105" s="925">
        <v>0</v>
      </c>
    </row>
    <row r="106" spans="1:12" ht="22.8" x14ac:dyDescent="0.25">
      <c r="A106" s="918"/>
      <c r="B106" s="14" t="s">
        <v>204</v>
      </c>
      <c r="C106" s="14" t="s">
        <v>1208</v>
      </c>
      <c r="D106" s="15">
        <v>43719</v>
      </c>
      <c r="E106" s="14" t="s">
        <v>1209</v>
      </c>
      <c r="F106" s="920"/>
      <c r="G106" s="920"/>
      <c r="H106" s="924"/>
      <c r="I106" s="924"/>
      <c r="J106" s="921"/>
      <c r="K106" s="921"/>
      <c r="L106" s="925"/>
    </row>
    <row r="107" spans="1:12" ht="24" x14ac:dyDescent="0.25">
      <c r="A107" s="918">
        <v>320</v>
      </c>
      <c r="B107" s="9" t="s">
        <v>22</v>
      </c>
      <c r="C107" s="13" t="s">
        <v>23</v>
      </c>
      <c r="D107" s="13" t="s">
        <v>24</v>
      </c>
      <c r="E107" s="13" t="s">
        <v>25</v>
      </c>
      <c r="F107" s="919" t="s">
        <v>17</v>
      </c>
      <c r="G107" s="919"/>
      <c r="H107" s="920"/>
      <c r="I107" s="920"/>
      <c r="J107" s="920"/>
      <c r="K107" s="920"/>
      <c r="L107" s="920"/>
    </row>
    <row r="108" spans="1:12" x14ac:dyDescent="0.25">
      <c r="A108" s="918"/>
      <c r="B108" s="921" t="s">
        <v>1210</v>
      </c>
      <c r="C108" s="922" t="s">
        <v>1211</v>
      </c>
      <c r="D108" s="923">
        <v>43567</v>
      </c>
      <c r="E108" s="921" t="s">
        <v>1212</v>
      </c>
      <c r="F108" s="921" t="s">
        <v>1213</v>
      </c>
      <c r="G108" s="921"/>
      <c r="H108" s="924" t="s">
        <v>30</v>
      </c>
      <c r="I108" s="924"/>
      <c r="J108" s="14" t="s">
        <v>31</v>
      </c>
      <c r="K108" s="14" t="s">
        <v>31</v>
      </c>
      <c r="L108" s="16">
        <v>0</v>
      </c>
    </row>
    <row r="109" spans="1:12" x14ac:dyDescent="0.25">
      <c r="A109" s="918"/>
      <c r="B109" s="921"/>
      <c r="C109" s="922"/>
      <c r="D109" s="923"/>
      <c r="E109" s="921"/>
      <c r="F109" s="921"/>
      <c r="G109" s="921"/>
      <c r="H109" s="924" t="s">
        <v>33</v>
      </c>
      <c r="I109" s="924"/>
      <c r="J109" s="921" t="s">
        <v>31</v>
      </c>
      <c r="K109" s="921" t="s">
        <v>31</v>
      </c>
      <c r="L109" s="925">
        <v>0</v>
      </c>
    </row>
    <row r="110" spans="1:12" x14ac:dyDescent="0.25">
      <c r="A110" s="918"/>
      <c r="B110" s="921"/>
      <c r="C110" s="922"/>
      <c r="D110" s="923"/>
      <c r="E110" s="921"/>
      <c r="F110" s="921"/>
      <c r="G110" s="921"/>
      <c r="H110" s="924"/>
      <c r="I110" s="924"/>
      <c r="J110" s="921"/>
      <c r="K110" s="921"/>
      <c r="L110" s="925"/>
    </row>
    <row r="111" spans="1:12" ht="24" x14ac:dyDescent="0.25">
      <c r="A111" s="918"/>
      <c r="B111" s="9" t="s">
        <v>34</v>
      </c>
      <c r="C111" s="13" t="s">
        <v>35</v>
      </c>
      <c r="D111" s="13" t="s">
        <v>36</v>
      </c>
      <c r="E111" s="13" t="s">
        <v>37</v>
      </c>
      <c r="F111" s="920"/>
      <c r="G111" s="920"/>
      <c r="H111" s="924" t="s">
        <v>38</v>
      </c>
      <c r="I111" s="924"/>
      <c r="J111" s="921" t="s">
        <v>31</v>
      </c>
      <c r="K111" s="921" t="s">
        <v>32</v>
      </c>
      <c r="L111" s="925">
        <v>1260</v>
      </c>
    </row>
    <row r="112" spans="1:12" ht="22.8" x14ac:dyDescent="0.25">
      <c r="A112" s="918"/>
      <c r="B112" s="14" t="s">
        <v>204</v>
      </c>
      <c r="C112" s="14" t="s">
        <v>1213</v>
      </c>
      <c r="D112" s="15">
        <v>43574</v>
      </c>
      <c r="E112" s="14" t="s">
        <v>1214</v>
      </c>
      <c r="F112" s="920"/>
      <c r="G112" s="920"/>
      <c r="H112" s="924"/>
      <c r="I112" s="924"/>
      <c r="J112" s="921"/>
      <c r="K112" s="921"/>
      <c r="L112" s="925"/>
    </row>
    <row r="113" spans="1:12" ht="24" x14ac:dyDescent="0.25">
      <c r="A113" s="918">
        <v>321</v>
      </c>
      <c r="B113" s="9" t="s">
        <v>22</v>
      </c>
      <c r="C113" s="13" t="s">
        <v>23</v>
      </c>
      <c r="D113" s="13" t="s">
        <v>24</v>
      </c>
      <c r="E113" s="13" t="s">
        <v>25</v>
      </c>
      <c r="F113" s="919" t="s">
        <v>17</v>
      </c>
      <c r="G113" s="919"/>
      <c r="H113" s="920"/>
      <c r="I113" s="920"/>
      <c r="J113" s="920"/>
      <c r="K113" s="920"/>
      <c r="L113" s="920"/>
    </row>
    <row r="114" spans="1:12" x14ac:dyDescent="0.25">
      <c r="A114" s="918"/>
      <c r="B114" s="921" t="s">
        <v>1210</v>
      </c>
      <c r="C114" s="922" t="s">
        <v>1215</v>
      </c>
      <c r="D114" s="923">
        <v>43635</v>
      </c>
      <c r="E114" s="921" t="s">
        <v>633</v>
      </c>
      <c r="F114" s="921" t="s">
        <v>634</v>
      </c>
      <c r="G114" s="921"/>
      <c r="H114" s="924" t="s">
        <v>30</v>
      </c>
      <c r="I114" s="924"/>
      <c r="J114" s="14" t="s">
        <v>31</v>
      </c>
      <c r="K114" s="14" t="s">
        <v>32</v>
      </c>
      <c r="L114" s="16">
        <v>214.2</v>
      </c>
    </row>
    <row r="115" spans="1:12" x14ac:dyDescent="0.25">
      <c r="A115" s="918"/>
      <c r="B115" s="921"/>
      <c r="C115" s="922"/>
      <c r="D115" s="923"/>
      <c r="E115" s="921"/>
      <c r="F115" s="921"/>
      <c r="G115" s="921"/>
      <c r="H115" s="924" t="s">
        <v>33</v>
      </c>
      <c r="I115" s="924"/>
      <c r="J115" s="921" t="s">
        <v>31</v>
      </c>
      <c r="K115" s="921" t="s">
        <v>32</v>
      </c>
      <c r="L115" s="925">
        <v>1981.43</v>
      </c>
    </row>
    <row r="116" spans="1:12" x14ac:dyDescent="0.25">
      <c r="A116" s="918"/>
      <c r="B116" s="921"/>
      <c r="C116" s="922"/>
      <c r="D116" s="923"/>
      <c r="E116" s="921"/>
      <c r="F116" s="921"/>
      <c r="G116" s="921"/>
      <c r="H116" s="924"/>
      <c r="I116" s="924"/>
      <c r="J116" s="921"/>
      <c r="K116" s="921"/>
      <c r="L116" s="925"/>
    </row>
    <row r="117" spans="1:12" ht="24" x14ac:dyDescent="0.25">
      <c r="A117" s="918"/>
      <c r="B117" s="9" t="s">
        <v>34</v>
      </c>
      <c r="C117" s="13" t="s">
        <v>35</v>
      </c>
      <c r="D117" s="13" t="s">
        <v>36</v>
      </c>
      <c r="E117" s="13" t="s">
        <v>37</v>
      </c>
      <c r="F117" s="920"/>
      <c r="G117" s="920"/>
      <c r="H117" s="924" t="s">
        <v>38</v>
      </c>
      <c r="I117" s="924"/>
      <c r="J117" s="921" t="s">
        <v>31</v>
      </c>
      <c r="K117" s="921" t="s">
        <v>32</v>
      </c>
      <c r="L117" s="925">
        <v>7.72</v>
      </c>
    </row>
    <row r="118" spans="1:12" ht="22.8" x14ac:dyDescent="0.25">
      <c r="A118" s="918"/>
      <c r="B118" s="14" t="s">
        <v>204</v>
      </c>
      <c r="C118" s="14" t="s">
        <v>634</v>
      </c>
      <c r="D118" s="15">
        <v>43641</v>
      </c>
      <c r="E118" s="14" t="s">
        <v>1216</v>
      </c>
      <c r="F118" s="920"/>
      <c r="G118" s="920"/>
      <c r="H118" s="924"/>
      <c r="I118" s="924"/>
      <c r="J118" s="921"/>
      <c r="K118" s="921"/>
      <c r="L118" s="925"/>
    </row>
    <row r="119" spans="1:12" ht="24" x14ac:dyDescent="0.25">
      <c r="A119" s="918">
        <v>322</v>
      </c>
      <c r="B119" s="9" t="s">
        <v>22</v>
      </c>
      <c r="C119" s="13" t="s">
        <v>23</v>
      </c>
      <c r="D119" s="13" t="s">
        <v>24</v>
      </c>
      <c r="E119" s="13" t="s">
        <v>25</v>
      </c>
      <c r="F119" s="919" t="s">
        <v>17</v>
      </c>
      <c r="G119" s="919"/>
      <c r="H119" s="920"/>
      <c r="I119" s="920"/>
      <c r="J119" s="920"/>
      <c r="K119" s="920"/>
      <c r="L119" s="920"/>
    </row>
    <row r="120" spans="1:12" x14ac:dyDescent="0.25">
      <c r="A120" s="918"/>
      <c r="B120" s="921" t="s">
        <v>1217</v>
      </c>
      <c r="C120" s="922" t="s">
        <v>1218</v>
      </c>
      <c r="D120" s="923">
        <v>43680</v>
      </c>
      <c r="E120" s="921" t="s">
        <v>1219</v>
      </c>
      <c r="F120" s="921" t="s">
        <v>1220</v>
      </c>
      <c r="G120" s="921"/>
      <c r="H120" s="924" t="s">
        <v>30</v>
      </c>
      <c r="I120" s="924"/>
      <c r="J120" s="14" t="s">
        <v>32</v>
      </c>
      <c r="K120" s="14" t="s">
        <v>31</v>
      </c>
      <c r="L120" s="16">
        <v>1965</v>
      </c>
    </row>
    <row r="121" spans="1:12" x14ac:dyDescent="0.25">
      <c r="A121" s="918"/>
      <c r="B121" s="921"/>
      <c r="C121" s="922"/>
      <c r="D121" s="923"/>
      <c r="E121" s="921"/>
      <c r="F121" s="921"/>
      <c r="G121" s="921"/>
      <c r="H121" s="924" t="s">
        <v>33</v>
      </c>
      <c r="I121" s="924"/>
      <c r="J121" s="921" t="s">
        <v>31</v>
      </c>
      <c r="K121" s="921" t="s">
        <v>31</v>
      </c>
      <c r="L121" s="925">
        <v>0</v>
      </c>
    </row>
    <row r="122" spans="1:12" x14ac:dyDescent="0.25">
      <c r="A122" s="918"/>
      <c r="B122" s="921"/>
      <c r="C122" s="922"/>
      <c r="D122" s="923"/>
      <c r="E122" s="921"/>
      <c r="F122" s="921"/>
      <c r="G122" s="921"/>
      <c r="H122" s="924"/>
      <c r="I122" s="924"/>
      <c r="J122" s="921"/>
      <c r="K122" s="921"/>
      <c r="L122" s="925"/>
    </row>
    <row r="123" spans="1:12" ht="24" x14ac:dyDescent="0.25">
      <c r="A123" s="918"/>
      <c r="B123" s="9" t="s">
        <v>34</v>
      </c>
      <c r="C123" s="13" t="s">
        <v>35</v>
      </c>
      <c r="D123" s="13" t="s">
        <v>36</v>
      </c>
      <c r="E123" s="13" t="s">
        <v>37</v>
      </c>
      <c r="F123" s="920"/>
      <c r="G123" s="920"/>
      <c r="H123" s="924" t="s">
        <v>38</v>
      </c>
      <c r="I123" s="924"/>
      <c r="J123" s="921" t="s">
        <v>32</v>
      </c>
      <c r="K123" s="921" t="s">
        <v>31</v>
      </c>
      <c r="L123" s="925">
        <v>35</v>
      </c>
    </row>
    <row r="124" spans="1:12" ht="22.8" x14ac:dyDescent="0.25">
      <c r="A124" s="918"/>
      <c r="B124" s="14" t="s">
        <v>55</v>
      </c>
      <c r="C124" s="14" t="s">
        <v>1220</v>
      </c>
      <c r="D124" s="15">
        <v>43686</v>
      </c>
      <c r="E124" s="14" t="s">
        <v>1221</v>
      </c>
      <c r="F124" s="920"/>
      <c r="G124" s="920"/>
      <c r="H124" s="924"/>
      <c r="I124" s="924"/>
      <c r="J124" s="921"/>
      <c r="K124" s="921"/>
      <c r="L124" s="925"/>
    </row>
    <row r="125" spans="1:12" ht="24" x14ac:dyDescent="0.25">
      <c r="A125" s="918">
        <v>323</v>
      </c>
      <c r="B125" s="9" t="s">
        <v>22</v>
      </c>
      <c r="C125" s="13" t="s">
        <v>23</v>
      </c>
      <c r="D125" s="13" t="s">
        <v>24</v>
      </c>
      <c r="E125" s="13" t="s">
        <v>25</v>
      </c>
      <c r="F125" s="919" t="s">
        <v>17</v>
      </c>
      <c r="G125" s="919"/>
      <c r="H125" s="920"/>
      <c r="I125" s="920"/>
      <c r="J125" s="920"/>
      <c r="K125" s="920"/>
      <c r="L125" s="920"/>
    </row>
    <row r="126" spans="1:12" x14ac:dyDescent="0.25">
      <c r="A126" s="918"/>
      <c r="B126" s="921" t="s">
        <v>1222</v>
      </c>
      <c r="C126" s="922" t="s">
        <v>1223</v>
      </c>
      <c r="D126" s="923">
        <v>43660</v>
      </c>
      <c r="E126" s="921" t="s">
        <v>298</v>
      </c>
      <c r="F126" s="921" t="s">
        <v>223</v>
      </c>
      <c r="G126" s="921"/>
      <c r="H126" s="924" t="s">
        <v>30</v>
      </c>
      <c r="I126" s="924"/>
      <c r="J126" s="14" t="s">
        <v>31</v>
      </c>
      <c r="K126" s="14" t="s">
        <v>32</v>
      </c>
      <c r="L126" s="16">
        <v>1742.05</v>
      </c>
    </row>
    <row r="127" spans="1:12" x14ac:dyDescent="0.25">
      <c r="A127" s="918"/>
      <c r="B127" s="921"/>
      <c r="C127" s="922"/>
      <c r="D127" s="923"/>
      <c r="E127" s="921"/>
      <c r="F127" s="921"/>
      <c r="G127" s="921"/>
      <c r="H127" s="924" t="s">
        <v>33</v>
      </c>
      <c r="I127" s="924"/>
      <c r="J127" s="14" t="s">
        <v>31</v>
      </c>
      <c r="K127" s="14" t="s">
        <v>32</v>
      </c>
      <c r="L127" s="16">
        <v>512.6</v>
      </c>
    </row>
    <row r="128" spans="1:12" ht="24" x14ac:dyDescent="0.25">
      <c r="A128" s="918"/>
      <c r="B128" s="9" t="s">
        <v>34</v>
      </c>
      <c r="C128" s="13" t="s">
        <v>35</v>
      </c>
      <c r="D128" s="13" t="s">
        <v>36</v>
      </c>
      <c r="E128" s="13" t="s">
        <v>37</v>
      </c>
      <c r="F128" s="920"/>
      <c r="G128" s="920"/>
      <c r="H128" s="924" t="s">
        <v>38</v>
      </c>
      <c r="I128" s="924"/>
      <c r="J128" s="921" t="s">
        <v>31</v>
      </c>
      <c r="K128" s="921" t="s">
        <v>32</v>
      </c>
      <c r="L128" s="925">
        <v>1250</v>
      </c>
    </row>
    <row r="129" spans="1:12" ht="34.200000000000003" x14ac:dyDescent="0.25">
      <c r="A129" s="918"/>
      <c r="B129" s="14" t="s">
        <v>496</v>
      </c>
      <c r="C129" s="14" t="s">
        <v>223</v>
      </c>
      <c r="D129" s="15">
        <v>43665</v>
      </c>
      <c r="E129" s="14" t="s">
        <v>846</v>
      </c>
      <c r="F129" s="920"/>
      <c r="G129" s="920"/>
      <c r="H129" s="924"/>
      <c r="I129" s="924"/>
      <c r="J129" s="921"/>
      <c r="K129" s="921"/>
      <c r="L129" s="925"/>
    </row>
    <row r="130" spans="1:12" ht="24" x14ac:dyDescent="0.25">
      <c r="A130" s="918">
        <v>324</v>
      </c>
      <c r="B130" s="9" t="s">
        <v>22</v>
      </c>
      <c r="C130" s="13" t="s">
        <v>23</v>
      </c>
      <c r="D130" s="13" t="s">
        <v>24</v>
      </c>
      <c r="E130" s="13" t="s">
        <v>25</v>
      </c>
      <c r="F130" s="919" t="s">
        <v>17</v>
      </c>
      <c r="G130" s="919"/>
      <c r="H130" s="920"/>
      <c r="I130" s="920"/>
      <c r="J130" s="920"/>
      <c r="K130" s="920"/>
      <c r="L130" s="920"/>
    </row>
    <row r="131" spans="1:12" x14ac:dyDescent="0.25">
      <c r="A131" s="918"/>
      <c r="B131" s="921" t="s">
        <v>1224</v>
      </c>
      <c r="C131" s="922" t="s">
        <v>1225</v>
      </c>
      <c r="D131" s="923">
        <v>43654</v>
      </c>
      <c r="E131" s="921" t="s">
        <v>870</v>
      </c>
      <c r="F131" s="921" t="s">
        <v>1226</v>
      </c>
      <c r="G131" s="921"/>
      <c r="H131" s="924" t="s">
        <v>30</v>
      </c>
      <c r="I131" s="924"/>
      <c r="J131" s="14" t="s">
        <v>31</v>
      </c>
      <c r="K131" s="14" t="s">
        <v>32</v>
      </c>
      <c r="L131" s="16">
        <v>567</v>
      </c>
    </row>
    <row r="132" spans="1:12" x14ac:dyDescent="0.25">
      <c r="A132" s="918"/>
      <c r="B132" s="921"/>
      <c r="C132" s="922"/>
      <c r="D132" s="923"/>
      <c r="E132" s="921"/>
      <c r="F132" s="921"/>
      <c r="G132" s="921"/>
      <c r="H132" s="924" t="s">
        <v>33</v>
      </c>
      <c r="I132" s="924"/>
      <c r="J132" s="14" t="s">
        <v>31</v>
      </c>
      <c r="K132" s="14" t="s">
        <v>31</v>
      </c>
      <c r="L132" s="16">
        <v>0</v>
      </c>
    </row>
    <row r="133" spans="1:12" ht="24" x14ac:dyDescent="0.25">
      <c r="A133" s="918"/>
      <c r="B133" s="9" t="s">
        <v>34</v>
      </c>
      <c r="C133" s="13" t="s">
        <v>35</v>
      </c>
      <c r="D133" s="13" t="s">
        <v>36</v>
      </c>
      <c r="E133" s="13" t="s">
        <v>37</v>
      </c>
      <c r="F133" s="920"/>
      <c r="G133" s="920"/>
      <c r="H133" s="924" t="s">
        <v>38</v>
      </c>
      <c r="I133" s="924"/>
      <c r="J133" s="921" t="s">
        <v>31</v>
      </c>
      <c r="K133" s="921" t="s">
        <v>32</v>
      </c>
      <c r="L133" s="925">
        <v>114</v>
      </c>
    </row>
    <row r="134" spans="1:12" ht="22.8" x14ac:dyDescent="0.25">
      <c r="A134" s="918"/>
      <c r="B134" s="14" t="s">
        <v>229</v>
      </c>
      <c r="C134" s="14" t="s">
        <v>1226</v>
      </c>
      <c r="D134" s="15">
        <v>43659</v>
      </c>
      <c r="E134" s="14" t="s">
        <v>408</v>
      </c>
      <c r="F134" s="920"/>
      <c r="G134" s="920"/>
      <c r="H134" s="924"/>
      <c r="I134" s="924"/>
      <c r="J134" s="921"/>
      <c r="K134" s="921"/>
      <c r="L134" s="925"/>
    </row>
    <row r="135" spans="1:12" ht="24" x14ac:dyDescent="0.25">
      <c r="A135" s="918">
        <v>325</v>
      </c>
      <c r="B135" s="9" t="s">
        <v>22</v>
      </c>
      <c r="C135" s="13" t="s">
        <v>23</v>
      </c>
      <c r="D135" s="13" t="s">
        <v>24</v>
      </c>
      <c r="E135" s="13" t="s">
        <v>25</v>
      </c>
      <c r="F135" s="919" t="s">
        <v>17</v>
      </c>
      <c r="G135" s="919"/>
      <c r="H135" s="920"/>
      <c r="I135" s="920"/>
      <c r="J135" s="920"/>
      <c r="K135" s="920"/>
      <c r="L135" s="920"/>
    </row>
    <row r="136" spans="1:12" x14ac:dyDescent="0.25">
      <c r="A136" s="918"/>
      <c r="B136" s="921" t="s">
        <v>1227</v>
      </c>
      <c r="C136" s="922" t="s">
        <v>1228</v>
      </c>
      <c r="D136" s="923">
        <v>43690</v>
      </c>
      <c r="E136" s="921" t="s">
        <v>65</v>
      </c>
      <c r="F136" s="921" t="s">
        <v>1229</v>
      </c>
      <c r="G136" s="921"/>
      <c r="H136" s="924" t="s">
        <v>30</v>
      </c>
      <c r="I136" s="924"/>
      <c r="J136" s="14" t="s">
        <v>31</v>
      </c>
      <c r="K136" s="14" t="s">
        <v>32</v>
      </c>
      <c r="L136" s="16">
        <v>780</v>
      </c>
    </row>
    <row r="137" spans="1:12" x14ac:dyDescent="0.25">
      <c r="A137" s="918"/>
      <c r="B137" s="921"/>
      <c r="C137" s="922"/>
      <c r="D137" s="923"/>
      <c r="E137" s="921"/>
      <c r="F137" s="921"/>
      <c r="G137" s="921"/>
      <c r="H137" s="924" t="s">
        <v>33</v>
      </c>
      <c r="I137" s="924"/>
      <c r="J137" s="14" t="s">
        <v>31</v>
      </c>
      <c r="K137" s="14" t="s">
        <v>31</v>
      </c>
      <c r="L137" s="16">
        <v>0</v>
      </c>
    </row>
    <row r="138" spans="1:12" ht="24" x14ac:dyDescent="0.25">
      <c r="A138" s="918"/>
      <c r="B138" s="9" t="s">
        <v>34</v>
      </c>
      <c r="C138" s="13" t="s">
        <v>35</v>
      </c>
      <c r="D138" s="13" t="s">
        <v>36</v>
      </c>
      <c r="E138" s="13" t="s">
        <v>37</v>
      </c>
      <c r="F138" s="920"/>
      <c r="G138" s="920"/>
      <c r="H138" s="924" t="s">
        <v>38</v>
      </c>
      <c r="I138" s="924"/>
      <c r="J138" s="921" t="s">
        <v>31</v>
      </c>
      <c r="K138" s="921" t="s">
        <v>31</v>
      </c>
      <c r="L138" s="925">
        <v>0</v>
      </c>
    </row>
    <row r="139" spans="1:12" ht="22.8" x14ac:dyDescent="0.25">
      <c r="A139" s="918"/>
      <c r="B139" s="14" t="s">
        <v>257</v>
      </c>
      <c r="C139" s="14" t="s">
        <v>1229</v>
      </c>
      <c r="D139" s="15">
        <v>43698</v>
      </c>
      <c r="E139" s="14" t="s">
        <v>1230</v>
      </c>
      <c r="F139" s="920"/>
      <c r="G139" s="920"/>
      <c r="H139" s="924"/>
      <c r="I139" s="924"/>
      <c r="J139" s="921"/>
      <c r="K139" s="921"/>
      <c r="L139" s="925"/>
    </row>
    <row r="140" spans="1:12" ht="24" x14ac:dyDescent="0.25">
      <c r="A140" s="918">
        <v>326</v>
      </c>
      <c r="B140" s="9" t="s">
        <v>22</v>
      </c>
      <c r="C140" s="13" t="s">
        <v>23</v>
      </c>
      <c r="D140" s="13" t="s">
        <v>24</v>
      </c>
      <c r="E140" s="13" t="s">
        <v>25</v>
      </c>
      <c r="F140" s="919" t="s">
        <v>17</v>
      </c>
      <c r="G140" s="919"/>
      <c r="H140" s="920"/>
      <c r="I140" s="920"/>
      <c r="J140" s="920"/>
      <c r="K140" s="920"/>
      <c r="L140" s="920"/>
    </row>
    <row r="141" spans="1:12" x14ac:dyDescent="0.25">
      <c r="A141" s="918"/>
      <c r="B141" s="921" t="s">
        <v>1231</v>
      </c>
      <c r="C141" s="922" t="s">
        <v>1232</v>
      </c>
      <c r="D141" s="923">
        <v>43654</v>
      </c>
      <c r="E141" s="921" t="s">
        <v>628</v>
      </c>
      <c r="F141" s="921" t="s">
        <v>1233</v>
      </c>
      <c r="G141" s="921"/>
      <c r="H141" s="924" t="s">
        <v>30</v>
      </c>
      <c r="I141" s="924"/>
      <c r="J141" s="14" t="s">
        <v>31</v>
      </c>
      <c r="K141" s="14" t="s">
        <v>32</v>
      </c>
      <c r="L141" s="16">
        <v>354.56</v>
      </c>
    </row>
    <row r="142" spans="1:12" x14ac:dyDescent="0.25">
      <c r="A142" s="918"/>
      <c r="B142" s="921"/>
      <c r="C142" s="922"/>
      <c r="D142" s="923"/>
      <c r="E142" s="921"/>
      <c r="F142" s="921"/>
      <c r="G142" s="921"/>
      <c r="H142" s="924" t="s">
        <v>33</v>
      </c>
      <c r="I142" s="924"/>
      <c r="J142" s="14" t="s">
        <v>31</v>
      </c>
      <c r="K142" s="14" t="s">
        <v>31</v>
      </c>
      <c r="L142" s="16">
        <v>0</v>
      </c>
    </row>
    <row r="143" spans="1:12" ht="24" x14ac:dyDescent="0.25">
      <c r="A143" s="918"/>
      <c r="B143" s="9" t="s">
        <v>34</v>
      </c>
      <c r="C143" s="13" t="s">
        <v>35</v>
      </c>
      <c r="D143" s="13" t="s">
        <v>36</v>
      </c>
      <c r="E143" s="13" t="s">
        <v>37</v>
      </c>
      <c r="F143" s="920"/>
      <c r="G143" s="920"/>
      <c r="H143" s="924" t="s">
        <v>38</v>
      </c>
      <c r="I143" s="924"/>
      <c r="J143" s="921" t="s">
        <v>31</v>
      </c>
      <c r="K143" s="921" t="s">
        <v>32</v>
      </c>
      <c r="L143" s="925">
        <v>55.96</v>
      </c>
    </row>
    <row r="144" spans="1:12" ht="22.8" x14ac:dyDescent="0.25">
      <c r="A144" s="918"/>
      <c r="B144" s="14" t="s">
        <v>1234</v>
      </c>
      <c r="C144" s="14" t="s">
        <v>1233</v>
      </c>
      <c r="D144" s="15">
        <v>43659</v>
      </c>
      <c r="E144" s="14" t="s">
        <v>408</v>
      </c>
      <c r="F144" s="920"/>
      <c r="G144" s="920"/>
      <c r="H144" s="924"/>
      <c r="I144" s="924"/>
      <c r="J144" s="921"/>
      <c r="K144" s="921"/>
      <c r="L144" s="925"/>
    </row>
    <row r="145" spans="1:12" ht="24" x14ac:dyDescent="0.25">
      <c r="A145" s="918">
        <v>327</v>
      </c>
      <c r="B145" s="9" t="s">
        <v>22</v>
      </c>
      <c r="C145" s="13" t="s">
        <v>23</v>
      </c>
      <c r="D145" s="13" t="s">
        <v>24</v>
      </c>
      <c r="E145" s="13" t="s">
        <v>25</v>
      </c>
      <c r="F145" s="919" t="s">
        <v>17</v>
      </c>
      <c r="G145" s="919"/>
      <c r="H145" s="920"/>
      <c r="I145" s="920"/>
      <c r="J145" s="920"/>
      <c r="K145" s="920"/>
      <c r="L145" s="920"/>
    </row>
    <row r="146" spans="1:12" x14ac:dyDescent="0.25">
      <c r="A146" s="918"/>
      <c r="B146" s="921" t="s">
        <v>1235</v>
      </c>
      <c r="C146" s="922" t="s">
        <v>1236</v>
      </c>
      <c r="D146" s="923">
        <v>43720</v>
      </c>
      <c r="E146" s="921" t="s">
        <v>187</v>
      </c>
      <c r="F146" s="921" t="s">
        <v>982</v>
      </c>
      <c r="G146" s="921"/>
      <c r="H146" s="924" t="s">
        <v>30</v>
      </c>
      <c r="I146" s="924"/>
      <c r="J146" s="14" t="s">
        <v>31</v>
      </c>
      <c r="K146" s="14" t="s">
        <v>32</v>
      </c>
      <c r="L146" s="16">
        <v>267.63</v>
      </c>
    </row>
    <row r="147" spans="1:12" x14ac:dyDescent="0.25">
      <c r="A147" s="918"/>
      <c r="B147" s="921"/>
      <c r="C147" s="922"/>
      <c r="D147" s="923"/>
      <c r="E147" s="921"/>
      <c r="F147" s="921"/>
      <c r="G147" s="921"/>
      <c r="H147" s="924" t="s">
        <v>33</v>
      </c>
      <c r="I147" s="924"/>
      <c r="J147" s="14" t="s">
        <v>31</v>
      </c>
      <c r="K147" s="14" t="s">
        <v>32</v>
      </c>
      <c r="L147" s="16">
        <v>450.6</v>
      </c>
    </row>
    <row r="148" spans="1:12" ht="24" x14ac:dyDescent="0.25">
      <c r="A148" s="918"/>
      <c r="B148" s="9" t="s">
        <v>34</v>
      </c>
      <c r="C148" s="13" t="s">
        <v>35</v>
      </c>
      <c r="D148" s="13" t="s">
        <v>36</v>
      </c>
      <c r="E148" s="13" t="s">
        <v>37</v>
      </c>
      <c r="F148" s="920"/>
      <c r="G148" s="920"/>
      <c r="H148" s="924" t="s">
        <v>38</v>
      </c>
      <c r="I148" s="924"/>
      <c r="J148" s="921" t="s">
        <v>31</v>
      </c>
      <c r="K148" s="921" t="s">
        <v>31</v>
      </c>
      <c r="L148" s="925">
        <v>0</v>
      </c>
    </row>
    <row r="149" spans="1:12" ht="34.200000000000003" x14ac:dyDescent="0.25">
      <c r="A149" s="918"/>
      <c r="B149" s="14" t="s">
        <v>1237</v>
      </c>
      <c r="C149" s="14" t="s">
        <v>982</v>
      </c>
      <c r="D149" s="15">
        <v>43721</v>
      </c>
      <c r="E149" s="14" t="s">
        <v>1238</v>
      </c>
      <c r="F149" s="920"/>
      <c r="G149" s="920"/>
      <c r="H149" s="924"/>
      <c r="I149" s="924"/>
      <c r="J149" s="921"/>
      <c r="K149" s="921"/>
      <c r="L149" s="925"/>
    </row>
    <row r="150" spans="1:12" ht="24" x14ac:dyDescent="0.25">
      <c r="A150" s="918">
        <v>328</v>
      </c>
      <c r="B150" s="9" t="s">
        <v>22</v>
      </c>
      <c r="C150" s="13" t="s">
        <v>23</v>
      </c>
      <c r="D150" s="13" t="s">
        <v>24</v>
      </c>
      <c r="E150" s="13" t="s">
        <v>25</v>
      </c>
      <c r="F150" s="919" t="s">
        <v>17</v>
      </c>
      <c r="G150" s="919"/>
      <c r="H150" s="920"/>
      <c r="I150" s="920"/>
      <c r="J150" s="920"/>
      <c r="K150" s="920"/>
      <c r="L150" s="920"/>
    </row>
    <row r="151" spans="1:12" x14ac:dyDescent="0.25">
      <c r="A151" s="918"/>
      <c r="B151" s="921" t="s">
        <v>1239</v>
      </c>
      <c r="C151" s="922" t="s">
        <v>1240</v>
      </c>
      <c r="D151" s="923">
        <v>43725</v>
      </c>
      <c r="E151" s="921" t="s">
        <v>187</v>
      </c>
      <c r="F151" s="921" t="s">
        <v>1241</v>
      </c>
      <c r="G151" s="921"/>
      <c r="H151" s="924" t="s">
        <v>30</v>
      </c>
      <c r="I151" s="924"/>
      <c r="J151" s="14" t="s">
        <v>31</v>
      </c>
      <c r="K151" s="14" t="s">
        <v>32</v>
      </c>
      <c r="L151" s="16">
        <v>566.76</v>
      </c>
    </row>
    <row r="152" spans="1:12" x14ac:dyDescent="0.25">
      <c r="A152" s="918"/>
      <c r="B152" s="921"/>
      <c r="C152" s="922"/>
      <c r="D152" s="923"/>
      <c r="E152" s="921"/>
      <c r="F152" s="921"/>
      <c r="G152" s="921"/>
      <c r="H152" s="924" t="s">
        <v>33</v>
      </c>
      <c r="I152" s="924"/>
      <c r="J152" s="14" t="s">
        <v>31</v>
      </c>
      <c r="K152" s="14" t="s">
        <v>32</v>
      </c>
      <c r="L152" s="16">
        <v>373.6</v>
      </c>
    </row>
    <row r="153" spans="1:12" ht="24" x14ac:dyDescent="0.25">
      <c r="A153" s="918"/>
      <c r="B153" s="9" t="s">
        <v>34</v>
      </c>
      <c r="C153" s="13" t="s">
        <v>35</v>
      </c>
      <c r="D153" s="13" t="s">
        <v>36</v>
      </c>
      <c r="E153" s="13" t="s">
        <v>37</v>
      </c>
      <c r="F153" s="920"/>
      <c r="G153" s="920"/>
      <c r="H153" s="924" t="s">
        <v>38</v>
      </c>
      <c r="I153" s="924"/>
      <c r="J153" s="921" t="s">
        <v>31</v>
      </c>
      <c r="K153" s="921" t="s">
        <v>32</v>
      </c>
      <c r="L153" s="925">
        <v>100</v>
      </c>
    </row>
    <row r="154" spans="1:12" ht="34.200000000000003" x14ac:dyDescent="0.25">
      <c r="A154" s="918"/>
      <c r="B154" s="14" t="s">
        <v>496</v>
      </c>
      <c r="C154" s="14" t="s">
        <v>1241</v>
      </c>
      <c r="D154" s="15">
        <v>43727</v>
      </c>
      <c r="E154" s="14" t="s">
        <v>541</v>
      </c>
      <c r="F154" s="920"/>
      <c r="G154" s="920"/>
      <c r="H154" s="924"/>
      <c r="I154" s="924"/>
      <c r="J154" s="921"/>
      <c r="K154" s="921"/>
      <c r="L154" s="925"/>
    </row>
    <row r="155" spans="1:12" ht="24" x14ac:dyDescent="0.25">
      <c r="A155" s="918">
        <v>329</v>
      </c>
      <c r="B155" s="9" t="s">
        <v>22</v>
      </c>
      <c r="C155" s="13" t="s">
        <v>23</v>
      </c>
      <c r="D155" s="13" t="s">
        <v>24</v>
      </c>
      <c r="E155" s="13" t="s">
        <v>25</v>
      </c>
      <c r="F155" s="919" t="s">
        <v>17</v>
      </c>
      <c r="G155" s="919"/>
      <c r="H155" s="920"/>
      <c r="I155" s="920"/>
      <c r="J155" s="920"/>
      <c r="K155" s="920"/>
      <c r="L155" s="920"/>
    </row>
    <row r="156" spans="1:12" x14ac:dyDescent="0.25">
      <c r="A156" s="918"/>
      <c r="B156" s="921" t="s">
        <v>1242</v>
      </c>
      <c r="C156" s="922" t="s">
        <v>1243</v>
      </c>
      <c r="D156" s="923">
        <v>43602</v>
      </c>
      <c r="E156" s="921" t="s">
        <v>298</v>
      </c>
      <c r="F156" s="921" t="s">
        <v>421</v>
      </c>
      <c r="G156" s="921"/>
      <c r="H156" s="924" t="s">
        <v>30</v>
      </c>
      <c r="I156" s="924"/>
      <c r="J156" s="14" t="s">
        <v>31</v>
      </c>
      <c r="K156" s="14" t="s">
        <v>32</v>
      </c>
      <c r="L156" s="16">
        <v>262.09000000000003</v>
      </c>
    </row>
    <row r="157" spans="1:12" x14ac:dyDescent="0.25">
      <c r="A157" s="918"/>
      <c r="B157" s="921"/>
      <c r="C157" s="922"/>
      <c r="D157" s="923"/>
      <c r="E157" s="921"/>
      <c r="F157" s="921"/>
      <c r="G157" s="921"/>
      <c r="H157" s="924" t="s">
        <v>33</v>
      </c>
      <c r="I157" s="924"/>
      <c r="J157" s="921" t="s">
        <v>31</v>
      </c>
      <c r="K157" s="921" t="s">
        <v>32</v>
      </c>
      <c r="L157" s="925">
        <v>283</v>
      </c>
    </row>
    <row r="158" spans="1:12" x14ac:dyDescent="0.25">
      <c r="A158" s="918"/>
      <c r="B158" s="921"/>
      <c r="C158" s="922"/>
      <c r="D158" s="923"/>
      <c r="E158" s="921"/>
      <c r="F158" s="921"/>
      <c r="G158" s="921"/>
      <c r="H158" s="924"/>
      <c r="I158" s="924"/>
      <c r="J158" s="921"/>
      <c r="K158" s="921"/>
      <c r="L158" s="925"/>
    </row>
    <row r="159" spans="1:12" ht="24" x14ac:dyDescent="0.25">
      <c r="A159" s="918"/>
      <c r="B159" s="9" t="s">
        <v>34</v>
      </c>
      <c r="C159" s="13" t="s">
        <v>35</v>
      </c>
      <c r="D159" s="13" t="s">
        <v>36</v>
      </c>
      <c r="E159" s="13" t="s">
        <v>37</v>
      </c>
      <c r="F159" s="920"/>
      <c r="G159" s="920"/>
      <c r="H159" s="924" t="s">
        <v>38</v>
      </c>
      <c r="I159" s="924"/>
      <c r="J159" s="921" t="s">
        <v>31</v>
      </c>
      <c r="K159" s="921" t="s">
        <v>31</v>
      </c>
      <c r="L159" s="925">
        <v>0</v>
      </c>
    </row>
    <row r="160" spans="1:12" ht="22.8" x14ac:dyDescent="0.25">
      <c r="A160" s="918"/>
      <c r="B160" s="14" t="s">
        <v>1244</v>
      </c>
      <c r="C160" s="14" t="s">
        <v>421</v>
      </c>
      <c r="D160" s="15">
        <v>43606</v>
      </c>
      <c r="E160" s="14" t="s">
        <v>1245</v>
      </c>
      <c r="F160" s="920"/>
      <c r="G160" s="920"/>
      <c r="H160" s="924"/>
      <c r="I160" s="924"/>
      <c r="J160" s="921"/>
      <c r="K160" s="921"/>
      <c r="L160" s="925"/>
    </row>
    <row r="161" spans="1:12" ht="24" x14ac:dyDescent="0.25">
      <c r="A161" s="918">
        <v>330</v>
      </c>
      <c r="B161" s="9" t="s">
        <v>22</v>
      </c>
      <c r="C161" s="13" t="s">
        <v>23</v>
      </c>
      <c r="D161" s="13" t="s">
        <v>24</v>
      </c>
      <c r="E161" s="13" t="s">
        <v>25</v>
      </c>
      <c r="F161" s="919" t="s">
        <v>17</v>
      </c>
      <c r="G161" s="919"/>
      <c r="H161" s="920"/>
      <c r="I161" s="920"/>
      <c r="J161" s="920"/>
      <c r="K161" s="920"/>
      <c r="L161" s="920"/>
    </row>
    <row r="162" spans="1:12" x14ac:dyDescent="0.25">
      <c r="A162" s="918"/>
      <c r="B162" s="921" t="s">
        <v>1246</v>
      </c>
      <c r="C162" s="922" t="s">
        <v>1247</v>
      </c>
      <c r="D162" s="923">
        <v>43577</v>
      </c>
      <c r="E162" s="921" t="s">
        <v>298</v>
      </c>
      <c r="F162" s="921" t="s">
        <v>1248</v>
      </c>
      <c r="G162" s="921"/>
      <c r="H162" s="924" t="s">
        <v>30</v>
      </c>
      <c r="I162" s="924"/>
      <c r="J162" s="14" t="s">
        <v>31</v>
      </c>
      <c r="K162" s="14" t="s">
        <v>31</v>
      </c>
      <c r="L162" s="16">
        <v>0</v>
      </c>
    </row>
    <row r="163" spans="1:12" x14ac:dyDescent="0.25">
      <c r="A163" s="918"/>
      <c r="B163" s="921"/>
      <c r="C163" s="922"/>
      <c r="D163" s="923"/>
      <c r="E163" s="921"/>
      <c r="F163" s="921"/>
      <c r="G163" s="921"/>
      <c r="H163" s="924" t="s">
        <v>33</v>
      </c>
      <c r="I163" s="924"/>
      <c r="J163" s="14" t="s">
        <v>31</v>
      </c>
      <c r="K163" s="14" t="s">
        <v>31</v>
      </c>
      <c r="L163" s="16">
        <v>0</v>
      </c>
    </row>
    <row r="164" spans="1:12" ht="24" x14ac:dyDescent="0.25">
      <c r="A164" s="918"/>
      <c r="B164" s="9" t="s">
        <v>34</v>
      </c>
      <c r="C164" s="13" t="s">
        <v>35</v>
      </c>
      <c r="D164" s="13" t="s">
        <v>36</v>
      </c>
      <c r="E164" s="13" t="s">
        <v>37</v>
      </c>
      <c r="F164" s="920"/>
      <c r="G164" s="920"/>
      <c r="H164" s="924" t="s">
        <v>38</v>
      </c>
      <c r="I164" s="924"/>
      <c r="J164" s="921" t="s">
        <v>31</v>
      </c>
      <c r="K164" s="921" t="s">
        <v>32</v>
      </c>
      <c r="L164" s="925">
        <v>4547</v>
      </c>
    </row>
    <row r="165" spans="1:12" ht="34.200000000000003" x14ac:dyDescent="0.25">
      <c r="A165" s="918"/>
      <c r="B165" s="14" t="s">
        <v>496</v>
      </c>
      <c r="C165" s="14" t="s">
        <v>1248</v>
      </c>
      <c r="D165" s="15">
        <v>43580</v>
      </c>
      <c r="E165" s="14" t="s">
        <v>1249</v>
      </c>
      <c r="F165" s="920"/>
      <c r="G165" s="920"/>
      <c r="H165" s="924"/>
      <c r="I165" s="924"/>
      <c r="J165" s="921"/>
      <c r="K165" s="921"/>
      <c r="L165" s="925"/>
    </row>
    <row r="166" spans="1:12" ht="24" x14ac:dyDescent="0.25">
      <c r="A166" s="918">
        <v>331</v>
      </c>
      <c r="B166" s="9" t="s">
        <v>22</v>
      </c>
      <c r="C166" s="13" t="s">
        <v>23</v>
      </c>
      <c r="D166" s="13" t="s">
        <v>24</v>
      </c>
      <c r="E166" s="13" t="s">
        <v>25</v>
      </c>
      <c r="F166" s="919" t="s">
        <v>17</v>
      </c>
      <c r="G166" s="919"/>
      <c r="H166" s="920"/>
      <c r="I166" s="920"/>
      <c r="J166" s="920"/>
      <c r="K166" s="920"/>
      <c r="L166" s="920"/>
    </row>
    <row r="167" spans="1:12" x14ac:dyDescent="0.25">
      <c r="A167" s="918"/>
      <c r="B167" s="921" t="s">
        <v>1250</v>
      </c>
      <c r="C167" s="922" t="s">
        <v>1251</v>
      </c>
      <c r="D167" s="923">
        <v>43559</v>
      </c>
      <c r="E167" s="921" t="s">
        <v>90</v>
      </c>
      <c r="F167" s="921" t="s">
        <v>1252</v>
      </c>
      <c r="G167" s="921"/>
      <c r="H167" s="924" t="s">
        <v>30</v>
      </c>
      <c r="I167" s="924"/>
      <c r="J167" s="14" t="s">
        <v>31</v>
      </c>
      <c r="K167" s="14" t="s">
        <v>32</v>
      </c>
      <c r="L167" s="16">
        <v>272.7</v>
      </c>
    </row>
    <row r="168" spans="1:12" x14ac:dyDescent="0.25">
      <c r="A168" s="918"/>
      <c r="B168" s="921"/>
      <c r="C168" s="922"/>
      <c r="D168" s="923"/>
      <c r="E168" s="921"/>
      <c r="F168" s="921"/>
      <c r="G168" s="921"/>
      <c r="H168" s="924" t="s">
        <v>33</v>
      </c>
      <c r="I168" s="924"/>
      <c r="J168" s="921" t="s">
        <v>31</v>
      </c>
      <c r="K168" s="921" t="s">
        <v>32</v>
      </c>
      <c r="L168" s="925">
        <v>384.6</v>
      </c>
    </row>
    <row r="169" spans="1:12" x14ac:dyDescent="0.25">
      <c r="A169" s="918"/>
      <c r="B169" s="921"/>
      <c r="C169" s="922"/>
      <c r="D169" s="923"/>
      <c r="E169" s="921"/>
      <c r="F169" s="921"/>
      <c r="G169" s="921"/>
      <c r="H169" s="924"/>
      <c r="I169" s="924"/>
      <c r="J169" s="921"/>
      <c r="K169" s="921"/>
      <c r="L169" s="925"/>
    </row>
    <row r="170" spans="1:12" ht="24" x14ac:dyDescent="0.25">
      <c r="A170" s="918"/>
      <c r="B170" s="9" t="s">
        <v>34</v>
      </c>
      <c r="C170" s="13" t="s">
        <v>35</v>
      </c>
      <c r="D170" s="13" t="s">
        <v>36</v>
      </c>
      <c r="E170" s="13" t="s">
        <v>37</v>
      </c>
      <c r="F170" s="920"/>
      <c r="G170" s="920"/>
      <c r="H170" s="924" t="s">
        <v>38</v>
      </c>
      <c r="I170" s="924"/>
      <c r="J170" s="921" t="s">
        <v>31</v>
      </c>
      <c r="K170" s="921" t="s">
        <v>32</v>
      </c>
      <c r="L170" s="925">
        <v>875</v>
      </c>
    </row>
    <row r="171" spans="1:12" ht="22.8" x14ac:dyDescent="0.25">
      <c r="A171" s="918"/>
      <c r="B171" s="14" t="s">
        <v>1253</v>
      </c>
      <c r="C171" s="14" t="s">
        <v>1252</v>
      </c>
      <c r="D171" s="15">
        <v>43562</v>
      </c>
      <c r="E171" s="14" t="s">
        <v>1254</v>
      </c>
      <c r="F171" s="920"/>
      <c r="G171" s="920"/>
      <c r="H171" s="924"/>
      <c r="I171" s="924"/>
      <c r="J171" s="921"/>
      <c r="K171" s="921"/>
      <c r="L171" s="925"/>
    </row>
    <row r="172" spans="1:12" ht="24" x14ac:dyDescent="0.25">
      <c r="A172" s="918">
        <v>332</v>
      </c>
      <c r="B172" s="9" t="s">
        <v>22</v>
      </c>
      <c r="C172" s="13" t="s">
        <v>23</v>
      </c>
      <c r="D172" s="13" t="s">
        <v>24</v>
      </c>
      <c r="E172" s="13" t="s">
        <v>25</v>
      </c>
      <c r="F172" s="919" t="s">
        <v>17</v>
      </c>
      <c r="G172" s="919"/>
      <c r="H172" s="920"/>
      <c r="I172" s="920"/>
      <c r="J172" s="920"/>
      <c r="K172" s="920"/>
      <c r="L172" s="920"/>
    </row>
    <row r="173" spans="1:12" x14ac:dyDescent="0.25">
      <c r="A173" s="918"/>
      <c r="B173" s="921" t="s">
        <v>1255</v>
      </c>
      <c r="C173" s="922" t="s">
        <v>1256</v>
      </c>
      <c r="D173" s="923">
        <v>43559</v>
      </c>
      <c r="E173" s="921" t="s">
        <v>727</v>
      </c>
      <c r="F173" s="921" t="s">
        <v>1257</v>
      </c>
      <c r="G173" s="921"/>
      <c r="H173" s="924" t="s">
        <v>30</v>
      </c>
      <c r="I173" s="924"/>
      <c r="J173" s="14" t="s">
        <v>31</v>
      </c>
      <c r="K173" s="14" t="s">
        <v>31</v>
      </c>
      <c r="L173" s="16">
        <v>0</v>
      </c>
    </row>
    <row r="174" spans="1:12" x14ac:dyDescent="0.25">
      <c r="A174" s="918"/>
      <c r="B174" s="921"/>
      <c r="C174" s="922"/>
      <c r="D174" s="923"/>
      <c r="E174" s="921"/>
      <c r="F174" s="921"/>
      <c r="G174" s="921"/>
      <c r="H174" s="924" t="s">
        <v>33</v>
      </c>
      <c r="I174" s="924"/>
      <c r="J174" s="14" t="s">
        <v>31</v>
      </c>
      <c r="K174" s="14" t="s">
        <v>31</v>
      </c>
      <c r="L174" s="16">
        <v>0</v>
      </c>
    </row>
    <row r="175" spans="1:12" ht="24" x14ac:dyDescent="0.25">
      <c r="A175" s="918"/>
      <c r="B175" s="9" t="s">
        <v>34</v>
      </c>
      <c r="C175" s="13" t="s">
        <v>35</v>
      </c>
      <c r="D175" s="13" t="s">
        <v>36</v>
      </c>
      <c r="E175" s="13" t="s">
        <v>37</v>
      </c>
      <c r="F175" s="920"/>
      <c r="G175" s="920"/>
      <c r="H175" s="924" t="s">
        <v>38</v>
      </c>
      <c r="I175" s="924"/>
      <c r="J175" s="921" t="s">
        <v>31</v>
      </c>
      <c r="K175" s="921" t="s">
        <v>32</v>
      </c>
      <c r="L175" s="925">
        <v>420</v>
      </c>
    </row>
    <row r="176" spans="1:12" ht="22.8" x14ac:dyDescent="0.25">
      <c r="A176" s="918"/>
      <c r="B176" s="14" t="s">
        <v>39</v>
      </c>
      <c r="C176" s="14" t="s">
        <v>1257</v>
      </c>
      <c r="D176" s="15">
        <v>43563</v>
      </c>
      <c r="E176" s="14" t="s">
        <v>1258</v>
      </c>
      <c r="F176" s="920"/>
      <c r="G176" s="920"/>
      <c r="H176" s="924"/>
      <c r="I176" s="924"/>
      <c r="J176" s="921"/>
      <c r="K176" s="921"/>
      <c r="L176" s="925"/>
    </row>
    <row r="177" spans="1:12" ht="24" x14ac:dyDescent="0.25">
      <c r="A177" s="918">
        <v>333</v>
      </c>
      <c r="B177" s="9" t="s">
        <v>22</v>
      </c>
      <c r="C177" s="13" t="s">
        <v>23</v>
      </c>
      <c r="D177" s="13" t="s">
        <v>24</v>
      </c>
      <c r="E177" s="13" t="s">
        <v>25</v>
      </c>
      <c r="F177" s="919" t="s">
        <v>17</v>
      </c>
      <c r="G177" s="919"/>
      <c r="H177" s="920"/>
      <c r="I177" s="920"/>
      <c r="J177" s="920"/>
      <c r="K177" s="920"/>
      <c r="L177" s="920"/>
    </row>
    <row r="178" spans="1:12" x14ac:dyDescent="0.25">
      <c r="A178" s="918"/>
      <c r="B178" s="921" t="s">
        <v>1259</v>
      </c>
      <c r="C178" s="921" t="s">
        <v>1260</v>
      </c>
      <c r="D178" s="923">
        <v>43686</v>
      </c>
      <c r="E178" s="921" t="s">
        <v>308</v>
      </c>
      <c r="F178" s="921" t="s">
        <v>309</v>
      </c>
      <c r="G178" s="921"/>
      <c r="H178" s="924" t="s">
        <v>30</v>
      </c>
      <c r="I178" s="924"/>
      <c r="J178" s="14" t="s">
        <v>31</v>
      </c>
      <c r="K178" s="14" t="s">
        <v>32</v>
      </c>
      <c r="L178" s="16">
        <v>921.5</v>
      </c>
    </row>
    <row r="179" spans="1:12" x14ac:dyDescent="0.25">
      <c r="A179" s="918"/>
      <c r="B179" s="921"/>
      <c r="C179" s="921"/>
      <c r="D179" s="923"/>
      <c r="E179" s="921"/>
      <c r="F179" s="921"/>
      <c r="G179" s="921"/>
      <c r="H179" s="924" t="s">
        <v>33</v>
      </c>
      <c r="I179" s="924"/>
      <c r="J179" s="14" t="s">
        <v>31</v>
      </c>
      <c r="K179" s="14" t="s">
        <v>31</v>
      </c>
      <c r="L179" s="16">
        <v>0</v>
      </c>
    </row>
    <row r="180" spans="1:12" ht="24" x14ac:dyDescent="0.25">
      <c r="A180" s="918"/>
      <c r="B180" s="9" t="s">
        <v>34</v>
      </c>
      <c r="C180" s="13" t="s">
        <v>35</v>
      </c>
      <c r="D180" s="13" t="s">
        <v>36</v>
      </c>
      <c r="E180" s="13" t="s">
        <v>37</v>
      </c>
      <c r="F180" s="920"/>
      <c r="G180" s="920"/>
      <c r="H180" s="924" t="s">
        <v>38</v>
      </c>
      <c r="I180" s="924"/>
      <c r="J180" s="921" t="s">
        <v>31</v>
      </c>
      <c r="K180" s="921" t="s">
        <v>31</v>
      </c>
      <c r="L180" s="925">
        <v>0</v>
      </c>
    </row>
    <row r="181" spans="1:12" ht="22.8" x14ac:dyDescent="0.25">
      <c r="A181" s="918"/>
      <c r="B181" s="14" t="s">
        <v>1261</v>
      </c>
      <c r="C181" s="14" t="s">
        <v>309</v>
      </c>
      <c r="D181" s="15">
        <v>43692</v>
      </c>
      <c r="E181" s="14" t="s">
        <v>1262</v>
      </c>
      <c r="F181" s="920"/>
      <c r="G181" s="920"/>
      <c r="H181" s="924"/>
      <c r="I181" s="924"/>
      <c r="J181" s="921"/>
      <c r="K181" s="921"/>
      <c r="L181" s="925"/>
    </row>
    <row r="182" spans="1:12" ht="24" x14ac:dyDescent="0.25">
      <c r="A182" s="918">
        <v>334</v>
      </c>
      <c r="B182" s="9" t="s">
        <v>22</v>
      </c>
      <c r="C182" s="13" t="s">
        <v>23</v>
      </c>
      <c r="D182" s="13" t="s">
        <v>24</v>
      </c>
      <c r="E182" s="13" t="s">
        <v>25</v>
      </c>
      <c r="F182" s="919" t="s">
        <v>17</v>
      </c>
      <c r="G182" s="919"/>
      <c r="H182" s="920"/>
      <c r="I182" s="920"/>
      <c r="J182" s="920"/>
      <c r="K182" s="920"/>
      <c r="L182" s="920"/>
    </row>
    <row r="183" spans="1:12" x14ac:dyDescent="0.25">
      <c r="A183" s="918"/>
      <c r="B183" s="921" t="s">
        <v>1263</v>
      </c>
      <c r="C183" s="922" t="s">
        <v>1264</v>
      </c>
      <c r="D183" s="923">
        <v>43569</v>
      </c>
      <c r="E183" s="921" t="s">
        <v>136</v>
      </c>
      <c r="F183" s="921" t="s">
        <v>137</v>
      </c>
      <c r="G183" s="921"/>
      <c r="H183" s="924" t="s">
        <v>30</v>
      </c>
      <c r="I183" s="924"/>
      <c r="J183" s="14" t="s">
        <v>31</v>
      </c>
      <c r="K183" s="14" t="s">
        <v>32</v>
      </c>
      <c r="L183" s="16">
        <v>222</v>
      </c>
    </row>
    <row r="184" spans="1:12" x14ac:dyDescent="0.25">
      <c r="A184" s="918"/>
      <c r="B184" s="921"/>
      <c r="C184" s="922"/>
      <c r="D184" s="923"/>
      <c r="E184" s="921"/>
      <c r="F184" s="921"/>
      <c r="G184" s="921"/>
      <c r="H184" s="924" t="s">
        <v>33</v>
      </c>
      <c r="I184" s="924"/>
      <c r="J184" s="14" t="s">
        <v>31</v>
      </c>
      <c r="K184" s="14" t="s">
        <v>32</v>
      </c>
      <c r="L184" s="16">
        <v>98</v>
      </c>
    </row>
    <row r="185" spans="1:12" ht="24" x14ac:dyDescent="0.25">
      <c r="A185" s="918"/>
      <c r="B185" s="9" t="s">
        <v>34</v>
      </c>
      <c r="C185" s="13" t="s">
        <v>35</v>
      </c>
      <c r="D185" s="13" t="s">
        <v>36</v>
      </c>
      <c r="E185" s="13" t="s">
        <v>37</v>
      </c>
      <c r="F185" s="920"/>
      <c r="G185" s="920"/>
      <c r="H185" s="924" t="s">
        <v>38</v>
      </c>
      <c r="I185" s="924"/>
      <c r="J185" s="921" t="s">
        <v>31</v>
      </c>
      <c r="K185" s="921" t="s">
        <v>31</v>
      </c>
      <c r="L185" s="925">
        <v>0</v>
      </c>
    </row>
    <row r="186" spans="1:12" ht="22.8" x14ac:dyDescent="0.25">
      <c r="A186" s="918"/>
      <c r="B186" s="14" t="s">
        <v>204</v>
      </c>
      <c r="C186" s="14" t="s">
        <v>137</v>
      </c>
      <c r="D186" s="15">
        <v>43570</v>
      </c>
      <c r="E186" s="14" t="s">
        <v>1265</v>
      </c>
      <c r="F186" s="920"/>
      <c r="G186" s="920"/>
      <c r="H186" s="924"/>
      <c r="I186" s="924"/>
      <c r="J186" s="921"/>
      <c r="K186" s="921"/>
      <c r="L186" s="925"/>
    </row>
    <row r="187" spans="1:12" ht="24" x14ac:dyDescent="0.25">
      <c r="A187" s="918">
        <v>335</v>
      </c>
      <c r="B187" s="9" t="s">
        <v>22</v>
      </c>
      <c r="C187" s="13" t="s">
        <v>23</v>
      </c>
      <c r="D187" s="13" t="s">
        <v>24</v>
      </c>
      <c r="E187" s="13" t="s">
        <v>25</v>
      </c>
      <c r="F187" s="919" t="s">
        <v>17</v>
      </c>
      <c r="G187" s="919"/>
      <c r="H187" s="920"/>
      <c r="I187" s="920"/>
      <c r="J187" s="920"/>
      <c r="K187" s="920"/>
      <c r="L187" s="920"/>
    </row>
    <row r="188" spans="1:12" x14ac:dyDescent="0.25">
      <c r="A188" s="918"/>
      <c r="B188" s="921" t="s">
        <v>1263</v>
      </c>
      <c r="C188" s="922" t="s">
        <v>1266</v>
      </c>
      <c r="D188" s="923">
        <v>43617</v>
      </c>
      <c r="E188" s="921" t="s">
        <v>1267</v>
      </c>
      <c r="F188" s="921" t="s">
        <v>371</v>
      </c>
      <c r="G188" s="921"/>
      <c r="H188" s="924" t="s">
        <v>30</v>
      </c>
      <c r="I188" s="924"/>
      <c r="J188" s="14" t="s">
        <v>31</v>
      </c>
      <c r="K188" s="14" t="s">
        <v>32</v>
      </c>
      <c r="L188" s="16">
        <v>1105</v>
      </c>
    </row>
    <row r="189" spans="1:12" x14ac:dyDescent="0.25">
      <c r="A189" s="918"/>
      <c r="B189" s="921"/>
      <c r="C189" s="922"/>
      <c r="D189" s="923"/>
      <c r="E189" s="921"/>
      <c r="F189" s="921"/>
      <c r="G189" s="921"/>
      <c r="H189" s="924" t="s">
        <v>33</v>
      </c>
      <c r="I189" s="924"/>
      <c r="J189" s="14" t="s">
        <v>31</v>
      </c>
      <c r="K189" s="14" t="s">
        <v>32</v>
      </c>
      <c r="L189" s="16">
        <v>1315.36</v>
      </c>
    </row>
    <row r="190" spans="1:12" ht="24" x14ac:dyDescent="0.25">
      <c r="A190" s="918"/>
      <c r="B190" s="9" t="s">
        <v>34</v>
      </c>
      <c r="C190" s="13" t="s">
        <v>35</v>
      </c>
      <c r="D190" s="13" t="s">
        <v>36</v>
      </c>
      <c r="E190" s="13" t="s">
        <v>37</v>
      </c>
      <c r="F190" s="920"/>
      <c r="G190" s="920"/>
      <c r="H190" s="924" t="s">
        <v>38</v>
      </c>
      <c r="I190" s="924"/>
      <c r="J190" s="921" t="s">
        <v>31</v>
      </c>
      <c r="K190" s="921" t="s">
        <v>32</v>
      </c>
      <c r="L190" s="925">
        <v>904.07</v>
      </c>
    </row>
    <row r="191" spans="1:12" ht="22.8" x14ac:dyDescent="0.25">
      <c r="A191" s="918"/>
      <c r="B191" s="14" t="s">
        <v>204</v>
      </c>
      <c r="C191" s="14" t="s">
        <v>371</v>
      </c>
      <c r="D191" s="15">
        <v>43623</v>
      </c>
      <c r="E191" s="14" t="s">
        <v>1268</v>
      </c>
      <c r="F191" s="920"/>
      <c r="G191" s="920"/>
      <c r="H191" s="924"/>
      <c r="I191" s="924"/>
      <c r="J191" s="921"/>
      <c r="K191" s="921"/>
      <c r="L191" s="925"/>
    </row>
    <row r="192" spans="1:12" ht="24" x14ac:dyDescent="0.25">
      <c r="A192" s="918">
        <v>336</v>
      </c>
      <c r="B192" s="9" t="s">
        <v>22</v>
      </c>
      <c r="C192" s="13" t="s">
        <v>23</v>
      </c>
      <c r="D192" s="13" t="s">
        <v>24</v>
      </c>
      <c r="E192" s="13" t="s">
        <v>25</v>
      </c>
      <c r="F192" s="919" t="s">
        <v>17</v>
      </c>
      <c r="G192" s="919"/>
      <c r="H192" s="920"/>
      <c r="I192" s="920"/>
      <c r="J192" s="920"/>
      <c r="K192" s="920"/>
      <c r="L192" s="920"/>
    </row>
    <row r="193" spans="1:12" x14ac:dyDescent="0.25">
      <c r="A193" s="918"/>
      <c r="B193" s="921" t="s">
        <v>1263</v>
      </c>
      <c r="C193" s="922" t="s">
        <v>1269</v>
      </c>
      <c r="D193" s="923">
        <v>43625</v>
      </c>
      <c r="E193" s="921" t="s">
        <v>499</v>
      </c>
      <c r="F193" s="921" t="s">
        <v>500</v>
      </c>
      <c r="G193" s="921"/>
      <c r="H193" s="924" t="s">
        <v>30</v>
      </c>
      <c r="I193" s="924"/>
      <c r="J193" s="14" t="s">
        <v>32</v>
      </c>
      <c r="K193" s="14" t="s">
        <v>32</v>
      </c>
      <c r="L193" s="16">
        <v>765</v>
      </c>
    </row>
    <row r="194" spans="1:12" x14ac:dyDescent="0.25">
      <c r="A194" s="918"/>
      <c r="B194" s="921"/>
      <c r="C194" s="922"/>
      <c r="D194" s="923"/>
      <c r="E194" s="921"/>
      <c r="F194" s="921"/>
      <c r="G194" s="921"/>
      <c r="H194" s="924" t="s">
        <v>33</v>
      </c>
      <c r="I194" s="924"/>
      <c r="J194" s="14" t="s">
        <v>32</v>
      </c>
      <c r="K194" s="14" t="s">
        <v>31</v>
      </c>
      <c r="L194" s="16">
        <v>504.6</v>
      </c>
    </row>
    <row r="195" spans="1:12" ht="24" x14ac:dyDescent="0.25">
      <c r="A195" s="918"/>
      <c r="B195" s="9" t="s">
        <v>34</v>
      </c>
      <c r="C195" s="13" t="s">
        <v>35</v>
      </c>
      <c r="D195" s="13" t="s">
        <v>36</v>
      </c>
      <c r="E195" s="13" t="s">
        <v>37</v>
      </c>
      <c r="F195" s="920"/>
      <c r="G195" s="920"/>
      <c r="H195" s="924" t="s">
        <v>38</v>
      </c>
      <c r="I195" s="924"/>
      <c r="J195" s="921" t="s">
        <v>32</v>
      </c>
      <c r="K195" s="921" t="s">
        <v>31</v>
      </c>
      <c r="L195" s="925">
        <v>212</v>
      </c>
    </row>
    <row r="196" spans="1:12" ht="22.8" x14ac:dyDescent="0.25">
      <c r="A196" s="918"/>
      <c r="B196" s="14" t="s">
        <v>204</v>
      </c>
      <c r="C196" s="14" t="s">
        <v>500</v>
      </c>
      <c r="D196" s="15">
        <v>43628</v>
      </c>
      <c r="E196" s="14" t="s">
        <v>1074</v>
      </c>
      <c r="F196" s="920"/>
      <c r="G196" s="920"/>
      <c r="H196" s="924"/>
      <c r="I196" s="924"/>
      <c r="J196" s="921"/>
      <c r="K196" s="921"/>
      <c r="L196" s="925"/>
    </row>
    <row r="197" spans="1:12" ht="24" x14ac:dyDescent="0.25">
      <c r="A197" s="918">
        <v>337</v>
      </c>
      <c r="B197" s="9" t="s">
        <v>22</v>
      </c>
      <c r="C197" s="13" t="s">
        <v>23</v>
      </c>
      <c r="D197" s="13" t="s">
        <v>24</v>
      </c>
      <c r="E197" s="13" t="s">
        <v>25</v>
      </c>
      <c r="F197" s="919" t="s">
        <v>17</v>
      </c>
      <c r="G197" s="919"/>
      <c r="H197" s="920"/>
      <c r="I197" s="920"/>
      <c r="J197" s="920"/>
      <c r="K197" s="920"/>
      <c r="L197" s="920"/>
    </row>
    <row r="198" spans="1:12" x14ac:dyDescent="0.25">
      <c r="A198" s="918"/>
      <c r="B198" s="921" t="s">
        <v>1270</v>
      </c>
      <c r="C198" s="921" t="s">
        <v>1271</v>
      </c>
      <c r="D198" s="923">
        <v>43569</v>
      </c>
      <c r="E198" s="921" t="s">
        <v>490</v>
      </c>
      <c r="F198" s="921" t="s">
        <v>1272</v>
      </c>
      <c r="G198" s="921"/>
      <c r="H198" s="924" t="s">
        <v>30</v>
      </c>
      <c r="I198" s="924"/>
      <c r="J198" s="14" t="s">
        <v>31</v>
      </c>
      <c r="K198" s="14" t="s">
        <v>32</v>
      </c>
      <c r="L198" s="16">
        <v>382.6</v>
      </c>
    </row>
    <row r="199" spans="1:12" x14ac:dyDescent="0.25">
      <c r="A199" s="918"/>
      <c r="B199" s="921"/>
      <c r="C199" s="921"/>
      <c r="D199" s="923"/>
      <c r="E199" s="921"/>
      <c r="F199" s="921"/>
      <c r="G199" s="921"/>
      <c r="H199" s="924" t="s">
        <v>33</v>
      </c>
      <c r="I199" s="924"/>
      <c r="J199" s="14" t="s">
        <v>31</v>
      </c>
      <c r="K199" s="14" t="s">
        <v>32</v>
      </c>
      <c r="L199" s="16">
        <v>348.6</v>
      </c>
    </row>
    <row r="200" spans="1:12" ht="24" x14ac:dyDescent="0.25">
      <c r="A200" s="918"/>
      <c r="B200" s="9" t="s">
        <v>34</v>
      </c>
      <c r="C200" s="13" t="s">
        <v>35</v>
      </c>
      <c r="D200" s="13" t="s">
        <v>36</v>
      </c>
      <c r="E200" s="13" t="s">
        <v>37</v>
      </c>
      <c r="F200" s="920"/>
      <c r="G200" s="920"/>
      <c r="H200" s="924" t="s">
        <v>38</v>
      </c>
      <c r="I200" s="924"/>
      <c r="J200" s="921" t="s">
        <v>31</v>
      </c>
      <c r="K200" s="921" t="s">
        <v>32</v>
      </c>
      <c r="L200" s="925">
        <v>136</v>
      </c>
    </row>
    <row r="201" spans="1:12" ht="34.200000000000003" x14ac:dyDescent="0.25">
      <c r="A201" s="918"/>
      <c r="B201" s="14" t="s">
        <v>1273</v>
      </c>
      <c r="C201" s="14" t="s">
        <v>1272</v>
      </c>
      <c r="D201" s="15">
        <v>43571</v>
      </c>
      <c r="E201" s="14" t="s">
        <v>501</v>
      </c>
      <c r="F201" s="920"/>
      <c r="G201" s="920"/>
      <c r="H201" s="924"/>
      <c r="I201" s="924"/>
      <c r="J201" s="921"/>
      <c r="K201" s="921"/>
      <c r="L201" s="925"/>
    </row>
    <row r="202" spans="1:12" ht="24" x14ac:dyDescent="0.25">
      <c r="A202" s="918">
        <v>338</v>
      </c>
      <c r="B202" s="9" t="s">
        <v>22</v>
      </c>
      <c r="C202" s="13" t="s">
        <v>23</v>
      </c>
      <c r="D202" s="13" t="s">
        <v>24</v>
      </c>
      <c r="E202" s="13" t="s">
        <v>25</v>
      </c>
      <c r="F202" s="919" t="s">
        <v>17</v>
      </c>
      <c r="G202" s="919"/>
      <c r="H202" s="920"/>
      <c r="I202" s="920"/>
      <c r="J202" s="920"/>
      <c r="K202" s="920"/>
      <c r="L202" s="920"/>
    </row>
    <row r="203" spans="1:12" x14ac:dyDescent="0.25">
      <c r="A203" s="918"/>
      <c r="B203" s="921" t="s">
        <v>1270</v>
      </c>
      <c r="C203" s="922" t="s">
        <v>1274</v>
      </c>
      <c r="D203" s="923">
        <v>43577</v>
      </c>
      <c r="E203" s="921" t="s">
        <v>1275</v>
      </c>
      <c r="F203" s="921" t="s">
        <v>1276</v>
      </c>
      <c r="G203" s="921"/>
      <c r="H203" s="924" t="s">
        <v>30</v>
      </c>
      <c r="I203" s="924"/>
      <c r="J203" s="14" t="s">
        <v>31</v>
      </c>
      <c r="K203" s="14" t="s">
        <v>32</v>
      </c>
      <c r="L203" s="16">
        <v>1043.0999999999999</v>
      </c>
    </row>
    <row r="204" spans="1:12" x14ac:dyDescent="0.25">
      <c r="A204" s="918"/>
      <c r="B204" s="921"/>
      <c r="C204" s="922"/>
      <c r="D204" s="923"/>
      <c r="E204" s="921"/>
      <c r="F204" s="921"/>
      <c r="G204" s="921"/>
      <c r="H204" s="924" t="s">
        <v>33</v>
      </c>
      <c r="I204" s="924"/>
      <c r="J204" s="14" t="s">
        <v>31</v>
      </c>
      <c r="K204" s="14" t="s">
        <v>32</v>
      </c>
      <c r="L204" s="16">
        <v>827.71</v>
      </c>
    </row>
    <row r="205" spans="1:12" ht="24" x14ac:dyDescent="0.25">
      <c r="A205" s="918"/>
      <c r="B205" s="9" t="s">
        <v>34</v>
      </c>
      <c r="C205" s="13" t="s">
        <v>35</v>
      </c>
      <c r="D205" s="13" t="s">
        <v>36</v>
      </c>
      <c r="E205" s="13" t="s">
        <v>37</v>
      </c>
      <c r="F205" s="920"/>
      <c r="G205" s="920"/>
      <c r="H205" s="924" t="s">
        <v>38</v>
      </c>
      <c r="I205" s="924"/>
      <c r="J205" s="921" t="s">
        <v>31</v>
      </c>
      <c r="K205" s="921" t="s">
        <v>32</v>
      </c>
      <c r="L205" s="925">
        <v>112</v>
      </c>
    </row>
    <row r="206" spans="1:12" ht="34.200000000000003" x14ac:dyDescent="0.25">
      <c r="A206" s="918"/>
      <c r="B206" s="14" t="s">
        <v>1273</v>
      </c>
      <c r="C206" s="14" t="s">
        <v>1276</v>
      </c>
      <c r="D206" s="15">
        <v>43582</v>
      </c>
      <c r="E206" s="14" t="s">
        <v>1277</v>
      </c>
      <c r="F206" s="920"/>
      <c r="G206" s="920"/>
      <c r="H206" s="924"/>
      <c r="I206" s="924"/>
      <c r="J206" s="921"/>
      <c r="K206" s="921"/>
      <c r="L206" s="925"/>
    </row>
    <row r="207" spans="1:12" ht="24" x14ac:dyDescent="0.25">
      <c r="A207" s="918">
        <v>339</v>
      </c>
      <c r="B207" s="9" t="s">
        <v>22</v>
      </c>
      <c r="C207" s="13" t="s">
        <v>23</v>
      </c>
      <c r="D207" s="13" t="s">
        <v>24</v>
      </c>
      <c r="E207" s="13" t="s">
        <v>25</v>
      </c>
      <c r="F207" s="919" t="s">
        <v>17</v>
      </c>
      <c r="G207" s="919"/>
      <c r="H207" s="920"/>
      <c r="I207" s="920"/>
      <c r="J207" s="920"/>
      <c r="K207" s="920"/>
      <c r="L207" s="920"/>
    </row>
    <row r="208" spans="1:12" x14ac:dyDescent="0.25">
      <c r="A208" s="918"/>
      <c r="B208" s="921" t="s">
        <v>1270</v>
      </c>
      <c r="C208" s="921" t="s">
        <v>1278</v>
      </c>
      <c r="D208" s="923">
        <v>43587</v>
      </c>
      <c r="E208" s="921" t="s">
        <v>367</v>
      </c>
      <c r="F208" s="921" t="s">
        <v>1279</v>
      </c>
      <c r="G208" s="921"/>
      <c r="H208" s="924" t="s">
        <v>30</v>
      </c>
      <c r="I208" s="924"/>
      <c r="J208" s="14" t="s">
        <v>31</v>
      </c>
      <c r="K208" s="14" t="s">
        <v>32</v>
      </c>
      <c r="L208" s="16">
        <v>743</v>
      </c>
    </row>
    <row r="209" spans="1:12" x14ac:dyDescent="0.25">
      <c r="A209" s="918"/>
      <c r="B209" s="921"/>
      <c r="C209" s="921"/>
      <c r="D209" s="923"/>
      <c r="E209" s="921"/>
      <c r="F209" s="921"/>
      <c r="G209" s="921"/>
      <c r="H209" s="924" t="s">
        <v>33</v>
      </c>
      <c r="I209" s="924"/>
      <c r="J209" s="14" t="s">
        <v>31</v>
      </c>
      <c r="K209" s="14" t="s">
        <v>32</v>
      </c>
      <c r="L209" s="16">
        <v>466.6</v>
      </c>
    </row>
    <row r="210" spans="1:12" ht="24" x14ac:dyDescent="0.25">
      <c r="A210" s="918"/>
      <c r="B210" s="9" t="s">
        <v>34</v>
      </c>
      <c r="C210" s="13" t="s">
        <v>35</v>
      </c>
      <c r="D210" s="13" t="s">
        <v>36</v>
      </c>
      <c r="E210" s="13" t="s">
        <v>37</v>
      </c>
      <c r="F210" s="920"/>
      <c r="G210" s="920"/>
      <c r="H210" s="924" t="s">
        <v>38</v>
      </c>
      <c r="I210" s="924"/>
      <c r="J210" s="921" t="s">
        <v>31</v>
      </c>
      <c r="K210" s="921" t="s">
        <v>31</v>
      </c>
      <c r="L210" s="925">
        <v>0</v>
      </c>
    </row>
    <row r="211" spans="1:12" ht="34.200000000000003" x14ac:dyDescent="0.25">
      <c r="A211" s="918"/>
      <c r="B211" s="14" t="s">
        <v>1273</v>
      </c>
      <c r="C211" s="14" t="s">
        <v>1279</v>
      </c>
      <c r="D211" s="15">
        <v>43590</v>
      </c>
      <c r="E211" s="14" t="s">
        <v>1280</v>
      </c>
      <c r="F211" s="920"/>
      <c r="G211" s="920"/>
      <c r="H211" s="924"/>
      <c r="I211" s="924"/>
      <c r="J211" s="921"/>
      <c r="K211" s="921"/>
      <c r="L211" s="925"/>
    </row>
    <row r="212" spans="1:12" ht="24" x14ac:dyDescent="0.25">
      <c r="A212" s="918">
        <v>340</v>
      </c>
      <c r="B212" s="9" t="s">
        <v>22</v>
      </c>
      <c r="C212" s="13" t="s">
        <v>23</v>
      </c>
      <c r="D212" s="13" t="s">
        <v>24</v>
      </c>
      <c r="E212" s="13" t="s">
        <v>25</v>
      </c>
      <c r="F212" s="919" t="s">
        <v>17</v>
      </c>
      <c r="G212" s="919"/>
      <c r="H212" s="920"/>
      <c r="I212" s="920"/>
      <c r="J212" s="920"/>
      <c r="K212" s="920"/>
      <c r="L212" s="920"/>
    </row>
    <row r="213" spans="1:12" x14ac:dyDescent="0.25">
      <c r="A213" s="918"/>
      <c r="B213" s="921" t="s">
        <v>1270</v>
      </c>
      <c r="C213" s="921" t="s">
        <v>1281</v>
      </c>
      <c r="D213" s="923">
        <v>43594</v>
      </c>
      <c r="E213" s="921" t="s">
        <v>90</v>
      </c>
      <c r="F213" s="921" t="s">
        <v>1282</v>
      </c>
      <c r="G213" s="921"/>
      <c r="H213" s="924" t="s">
        <v>30</v>
      </c>
      <c r="I213" s="924"/>
      <c r="J213" s="14" t="s">
        <v>31</v>
      </c>
      <c r="K213" s="14" t="s">
        <v>32</v>
      </c>
      <c r="L213" s="16">
        <v>500.28</v>
      </c>
    </row>
    <row r="214" spans="1:12" x14ac:dyDescent="0.25">
      <c r="A214" s="918"/>
      <c r="B214" s="921"/>
      <c r="C214" s="921"/>
      <c r="D214" s="923"/>
      <c r="E214" s="921"/>
      <c r="F214" s="921"/>
      <c r="G214" s="921"/>
      <c r="H214" s="924" t="s">
        <v>33</v>
      </c>
      <c r="I214" s="924"/>
      <c r="J214" s="14" t="s">
        <v>31</v>
      </c>
      <c r="K214" s="14" t="s">
        <v>32</v>
      </c>
      <c r="L214" s="16">
        <v>346.6</v>
      </c>
    </row>
    <row r="215" spans="1:12" ht="24" x14ac:dyDescent="0.25">
      <c r="A215" s="918"/>
      <c r="B215" s="9" t="s">
        <v>34</v>
      </c>
      <c r="C215" s="13" t="s">
        <v>35</v>
      </c>
      <c r="D215" s="13" t="s">
        <v>36</v>
      </c>
      <c r="E215" s="13" t="s">
        <v>37</v>
      </c>
      <c r="F215" s="920"/>
      <c r="G215" s="920"/>
      <c r="H215" s="924" t="s">
        <v>38</v>
      </c>
      <c r="I215" s="924"/>
      <c r="J215" s="921" t="s">
        <v>31</v>
      </c>
      <c r="K215" s="921" t="s">
        <v>31</v>
      </c>
      <c r="L215" s="925">
        <v>0</v>
      </c>
    </row>
    <row r="216" spans="1:12" ht="34.200000000000003" x14ac:dyDescent="0.25">
      <c r="A216" s="918"/>
      <c r="B216" s="14" t="s">
        <v>1273</v>
      </c>
      <c r="C216" s="14" t="s">
        <v>1282</v>
      </c>
      <c r="D216" s="15">
        <v>43596</v>
      </c>
      <c r="E216" s="14" t="s">
        <v>1283</v>
      </c>
      <c r="F216" s="920"/>
      <c r="G216" s="920"/>
      <c r="H216" s="924"/>
      <c r="I216" s="924"/>
      <c r="J216" s="921"/>
      <c r="K216" s="921"/>
      <c r="L216" s="925"/>
    </row>
    <row r="217" spans="1:12" ht="24" x14ac:dyDescent="0.25">
      <c r="A217" s="918">
        <v>341</v>
      </c>
      <c r="B217" s="9" t="s">
        <v>22</v>
      </c>
      <c r="C217" s="13" t="s">
        <v>23</v>
      </c>
      <c r="D217" s="13" t="s">
        <v>24</v>
      </c>
      <c r="E217" s="13" t="s">
        <v>25</v>
      </c>
      <c r="F217" s="919" t="s">
        <v>17</v>
      </c>
      <c r="G217" s="919"/>
      <c r="H217" s="920"/>
      <c r="I217" s="920"/>
      <c r="J217" s="920"/>
      <c r="K217" s="920"/>
      <c r="L217" s="920"/>
    </row>
    <row r="218" spans="1:12" x14ac:dyDescent="0.25">
      <c r="A218" s="918"/>
      <c r="B218" s="921" t="s">
        <v>1270</v>
      </c>
      <c r="C218" s="922" t="s">
        <v>1284</v>
      </c>
      <c r="D218" s="923">
        <v>43599</v>
      </c>
      <c r="E218" s="921" t="s">
        <v>684</v>
      </c>
      <c r="F218" s="921" t="s">
        <v>1285</v>
      </c>
      <c r="G218" s="921"/>
      <c r="H218" s="924" t="s">
        <v>30</v>
      </c>
      <c r="I218" s="924"/>
      <c r="J218" s="14" t="s">
        <v>31</v>
      </c>
      <c r="K218" s="14" t="s">
        <v>32</v>
      </c>
      <c r="L218" s="16">
        <v>525</v>
      </c>
    </row>
    <row r="219" spans="1:12" x14ac:dyDescent="0.25">
      <c r="A219" s="918"/>
      <c r="B219" s="921"/>
      <c r="C219" s="922"/>
      <c r="D219" s="923"/>
      <c r="E219" s="921"/>
      <c r="F219" s="921"/>
      <c r="G219" s="921"/>
      <c r="H219" s="924" t="s">
        <v>33</v>
      </c>
      <c r="I219" s="924"/>
      <c r="J219" s="14" t="s">
        <v>31</v>
      </c>
      <c r="K219" s="14" t="s">
        <v>32</v>
      </c>
      <c r="L219" s="16">
        <v>1723.12</v>
      </c>
    </row>
    <row r="220" spans="1:12" ht="24" x14ac:dyDescent="0.25">
      <c r="A220" s="918"/>
      <c r="B220" s="9" t="s">
        <v>34</v>
      </c>
      <c r="C220" s="13" t="s">
        <v>35</v>
      </c>
      <c r="D220" s="13" t="s">
        <v>36</v>
      </c>
      <c r="E220" s="13" t="s">
        <v>37</v>
      </c>
      <c r="F220" s="920"/>
      <c r="G220" s="920"/>
      <c r="H220" s="924" t="s">
        <v>38</v>
      </c>
      <c r="I220" s="924"/>
      <c r="J220" s="921" t="s">
        <v>31</v>
      </c>
      <c r="K220" s="921" t="s">
        <v>32</v>
      </c>
      <c r="L220" s="925">
        <v>480</v>
      </c>
    </row>
    <row r="221" spans="1:12" ht="34.200000000000003" x14ac:dyDescent="0.25">
      <c r="A221" s="918"/>
      <c r="B221" s="14" t="s">
        <v>1273</v>
      </c>
      <c r="C221" s="14" t="s">
        <v>1285</v>
      </c>
      <c r="D221" s="15">
        <v>43604</v>
      </c>
      <c r="E221" s="14" t="s">
        <v>106</v>
      </c>
      <c r="F221" s="920"/>
      <c r="G221" s="920"/>
      <c r="H221" s="924"/>
      <c r="I221" s="924"/>
      <c r="J221" s="921"/>
      <c r="K221" s="921"/>
      <c r="L221" s="925"/>
    </row>
    <row r="222" spans="1:12" ht="24" x14ac:dyDescent="0.25">
      <c r="A222" s="918">
        <v>342</v>
      </c>
      <c r="B222" s="9" t="s">
        <v>22</v>
      </c>
      <c r="C222" s="13" t="s">
        <v>23</v>
      </c>
      <c r="D222" s="13" t="s">
        <v>24</v>
      </c>
      <c r="E222" s="13" t="s">
        <v>25</v>
      </c>
      <c r="F222" s="919" t="s">
        <v>17</v>
      </c>
      <c r="G222" s="919"/>
      <c r="H222" s="920"/>
      <c r="I222" s="920"/>
      <c r="J222" s="920"/>
      <c r="K222" s="920"/>
      <c r="L222" s="920"/>
    </row>
    <row r="223" spans="1:12" x14ac:dyDescent="0.25">
      <c r="A223" s="918"/>
      <c r="B223" s="921" t="s">
        <v>1270</v>
      </c>
      <c r="C223" s="921" t="s">
        <v>1286</v>
      </c>
      <c r="D223" s="923">
        <v>43711</v>
      </c>
      <c r="E223" s="921" t="s">
        <v>1287</v>
      </c>
      <c r="F223" s="921" t="s">
        <v>1288</v>
      </c>
      <c r="G223" s="921"/>
      <c r="H223" s="924" t="s">
        <v>30</v>
      </c>
      <c r="I223" s="924"/>
      <c r="J223" s="14" t="s">
        <v>31</v>
      </c>
      <c r="K223" s="14" t="s">
        <v>32</v>
      </c>
      <c r="L223" s="16">
        <v>393.16</v>
      </c>
    </row>
    <row r="224" spans="1:12" x14ac:dyDescent="0.25">
      <c r="A224" s="918"/>
      <c r="B224" s="921"/>
      <c r="C224" s="921"/>
      <c r="D224" s="923"/>
      <c r="E224" s="921"/>
      <c r="F224" s="921"/>
      <c r="G224" s="921"/>
      <c r="H224" s="924" t="s">
        <v>33</v>
      </c>
      <c r="I224" s="924"/>
      <c r="J224" s="14" t="s">
        <v>31</v>
      </c>
      <c r="K224" s="14" t="s">
        <v>32</v>
      </c>
      <c r="L224" s="16">
        <v>1979.98</v>
      </c>
    </row>
    <row r="225" spans="1:12" ht="24" x14ac:dyDescent="0.25">
      <c r="A225" s="918"/>
      <c r="B225" s="9" t="s">
        <v>34</v>
      </c>
      <c r="C225" s="13" t="s">
        <v>35</v>
      </c>
      <c r="D225" s="13" t="s">
        <v>36</v>
      </c>
      <c r="E225" s="13" t="s">
        <v>37</v>
      </c>
      <c r="F225" s="920"/>
      <c r="G225" s="920"/>
      <c r="H225" s="924" t="s">
        <v>38</v>
      </c>
      <c r="I225" s="924"/>
      <c r="J225" s="921" t="s">
        <v>31</v>
      </c>
      <c r="K225" s="921" t="s">
        <v>32</v>
      </c>
      <c r="L225" s="925">
        <v>341.58</v>
      </c>
    </row>
    <row r="226" spans="1:12" ht="34.200000000000003" x14ac:dyDescent="0.25">
      <c r="A226" s="918"/>
      <c r="B226" s="14" t="s">
        <v>1273</v>
      </c>
      <c r="C226" s="14" t="s">
        <v>1288</v>
      </c>
      <c r="D226" s="15">
        <v>43715</v>
      </c>
      <c r="E226" s="14" t="s">
        <v>1289</v>
      </c>
      <c r="F226" s="920"/>
      <c r="G226" s="920"/>
      <c r="H226" s="924"/>
      <c r="I226" s="924"/>
      <c r="J226" s="921"/>
      <c r="K226" s="921"/>
      <c r="L226" s="925"/>
    </row>
    <row r="227" spans="1:12" ht="24" x14ac:dyDescent="0.25">
      <c r="A227" s="918">
        <v>343</v>
      </c>
      <c r="B227" s="9" t="s">
        <v>22</v>
      </c>
      <c r="C227" s="13" t="s">
        <v>23</v>
      </c>
      <c r="D227" s="13" t="s">
        <v>24</v>
      </c>
      <c r="E227" s="13" t="s">
        <v>25</v>
      </c>
      <c r="F227" s="919" t="s">
        <v>17</v>
      </c>
      <c r="G227" s="919"/>
      <c r="H227" s="920"/>
      <c r="I227" s="920"/>
      <c r="J227" s="920"/>
      <c r="K227" s="920"/>
      <c r="L227" s="920"/>
    </row>
    <row r="228" spans="1:12" x14ac:dyDescent="0.25">
      <c r="A228" s="918"/>
      <c r="B228" s="921" t="s">
        <v>1270</v>
      </c>
      <c r="C228" s="921" t="s">
        <v>1290</v>
      </c>
      <c r="D228" s="923">
        <v>43718</v>
      </c>
      <c r="E228" s="921" t="s">
        <v>633</v>
      </c>
      <c r="F228" s="921" t="s">
        <v>1291</v>
      </c>
      <c r="G228" s="921"/>
      <c r="H228" s="924" t="s">
        <v>30</v>
      </c>
      <c r="I228" s="924"/>
      <c r="J228" s="14" t="s">
        <v>31</v>
      </c>
      <c r="K228" s="14" t="s">
        <v>32</v>
      </c>
      <c r="L228" s="16">
        <v>1167.79</v>
      </c>
    </row>
    <row r="229" spans="1:12" x14ac:dyDescent="0.25">
      <c r="A229" s="918"/>
      <c r="B229" s="921"/>
      <c r="C229" s="921"/>
      <c r="D229" s="923"/>
      <c r="E229" s="921"/>
      <c r="F229" s="921"/>
      <c r="G229" s="921"/>
      <c r="H229" s="924" t="s">
        <v>33</v>
      </c>
      <c r="I229" s="924"/>
      <c r="J229" s="14" t="s">
        <v>31</v>
      </c>
      <c r="K229" s="14" t="s">
        <v>32</v>
      </c>
      <c r="L229" s="16">
        <v>1650.72</v>
      </c>
    </row>
    <row r="230" spans="1:12" ht="24" x14ac:dyDescent="0.25">
      <c r="A230" s="918"/>
      <c r="B230" s="9" t="s">
        <v>34</v>
      </c>
      <c r="C230" s="13" t="s">
        <v>35</v>
      </c>
      <c r="D230" s="13" t="s">
        <v>36</v>
      </c>
      <c r="E230" s="13" t="s">
        <v>37</v>
      </c>
      <c r="F230" s="920"/>
      <c r="G230" s="920"/>
      <c r="H230" s="924" t="s">
        <v>38</v>
      </c>
      <c r="I230" s="924"/>
      <c r="J230" s="921" t="s">
        <v>31</v>
      </c>
      <c r="K230" s="921" t="s">
        <v>32</v>
      </c>
      <c r="L230" s="925">
        <v>687.25</v>
      </c>
    </row>
    <row r="231" spans="1:12" ht="34.200000000000003" x14ac:dyDescent="0.25">
      <c r="A231" s="918"/>
      <c r="B231" s="14" t="s">
        <v>1273</v>
      </c>
      <c r="C231" s="14" t="s">
        <v>1291</v>
      </c>
      <c r="D231" s="15">
        <v>43723</v>
      </c>
      <c r="E231" s="14" t="s">
        <v>1292</v>
      </c>
      <c r="F231" s="920"/>
      <c r="G231" s="920"/>
      <c r="H231" s="924"/>
      <c r="I231" s="924"/>
      <c r="J231" s="921"/>
      <c r="K231" s="921"/>
      <c r="L231" s="925"/>
    </row>
    <row r="232" spans="1:12" ht="24" x14ac:dyDescent="0.25">
      <c r="A232" s="918">
        <v>344</v>
      </c>
      <c r="B232" s="9" t="s">
        <v>22</v>
      </c>
      <c r="C232" s="13" t="s">
        <v>23</v>
      </c>
      <c r="D232" s="13" t="s">
        <v>24</v>
      </c>
      <c r="E232" s="13" t="s">
        <v>25</v>
      </c>
      <c r="F232" s="919" t="s">
        <v>17</v>
      </c>
      <c r="G232" s="919"/>
      <c r="H232" s="920"/>
      <c r="I232" s="920"/>
      <c r="J232" s="920"/>
      <c r="K232" s="920"/>
      <c r="L232" s="920"/>
    </row>
    <row r="233" spans="1:12" x14ac:dyDescent="0.25">
      <c r="A233" s="918"/>
      <c r="B233" s="921" t="s">
        <v>1293</v>
      </c>
      <c r="C233" s="922" t="s">
        <v>1294</v>
      </c>
      <c r="D233" s="923">
        <v>43611</v>
      </c>
      <c r="E233" s="921" t="s">
        <v>303</v>
      </c>
      <c r="F233" s="921" t="s">
        <v>304</v>
      </c>
      <c r="G233" s="921"/>
      <c r="H233" s="924" t="s">
        <v>30</v>
      </c>
      <c r="I233" s="924"/>
      <c r="J233" s="14" t="s">
        <v>31</v>
      </c>
      <c r="K233" s="14" t="s">
        <v>32</v>
      </c>
      <c r="L233" s="16">
        <v>343.64</v>
      </c>
    </row>
    <row r="234" spans="1:12" x14ac:dyDescent="0.25">
      <c r="A234" s="918"/>
      <c r="B234" s="921"/>
      <c r="C234" s="922"/>
      <c r="D234" s="923"/>
      <c r="E234" s="921"/>
      <c r="F234" s="921"/>
      <c r="G234" s="921"/>
      <c r="H234" s="924" t="s">
        <v>33</v>
      </c>
      <c r="I234" s="924"/>
      <c r="J234" s="14" t="s">
        <v>31</v>
      </c>
      <c r="K234" s="14" t="s">
        <v>32</v>
      </c>
      <c r="L234" s="16">
        <v>2985</v>
      </c>
    </row>
    <row r="235" spans="1:12" ht="24" x14ac:dyDescent="0.25">
      <c r="A235" s="918"/>
      <c r="B235" s="9" t="s">
        <v>34</v>
      </c>
      <c r="C235" s="13" t="s">
        <v>35</v>
      </c>
      <c r="D235" s="13" t="s">
        <v>36</v>
      </c>
      <c r="E235" s="13" t="s">
        <v>37</v>
      </c>
      <c r="F235" s="920"/>
      <c r="G235" s="920"/>
      <c r="H235" s="924" t="s">
        <v>38</v>
      </c>
      <c r="I235" s="924"/>
      <c r="J235" s="921" t="s">
        <v>31</v>
      </c>
      <c r="K235" s="921" t="s">
        <v>31</v>
      </c>
      <c r="L235" s="925">
        <v>0</v>
      </c>
    </row>
    <row r="236" spans="1:12" ht="22.8" x14ac:dyDescent="0.25">
      <c r="A236" s="918"/>
      <c r="B236" s="14" t="s">
        <v>229</v>
      </c>
      <c r="C236" s="14" t="s">
        <v>304</v>
      </c>
      <c r="D236" s="15">
        <v>43616</v>
      </c>
      <c r="E236" s="14" t="s">
        <v>305</v>
      </c>
      <c r="F236" s="920"/>
      <c r="G236" s="920"/>
      <c r="H236" s="924"/>
      <c r="I236" s="924"/>
      <c r="J236" s="921"/>
      <c r="K236" s="921"/>
      <c r="L236" s="925"/>
    </row>
    <row r="237" spans="1:12" ht="24" x14ac:dyDescent="0.25">
      <c r="A237" s="918">
        <v>345</v>
      </c>
      <c r="B237" s="9" t="s">
        <v>22</v>
      </c>
      <c r="C237" s="13" t="s">
        <v>23</v>
      </c>
      <c r="D237" s="13" t="s">
        <v>24</v>
      </c>
      <c r="E237" s="13" t="s">
        <v>25</v>
      </c>
      <c r="F237" s="919" t="s">
        <v>17</v>
      </c>
      <c r="G237" s="919"/>
      <c r="H237" s="920"/>
      <c r="I237" s="920"/>
      <c r="J237" s="920"/>
      <c r="K237" s="920"/>
      <c r="L237" s="920"/>
    </row>
    <row r="238" spans="1:12" x14ac:dyDescent="0.25">
      <c r="A238" s="918"/>
      <c r="B238" s="921" t="s">
        <v>1293</v>
      </c>
      <c r="C238" s="921" t="s">
        <v>1295</v>
      </c>
      <c r="D238" s="923">
        <v>43691</v>
      </c>
      <c r="E238" s="921" t="s">
        <v>1296</v>
      </c>
      <c r="F238" s="921" t="s">
        <v>1297</v>
      </c>
      <c r="G238" s="921"/>
      <c r="H238" s="924" t="s">
        <v>30</v>
      </c>
      <c r="I238" s="924"/>
      <c r="J238" s="14" t="s">
        <v>31</v>
      </c>
      <c r="K238" s="14" t="s">
        <v>31</v>
      </c>
      <c r="L238" s="16">
        <v>0</v>
      </c>
    </row>
    <row r="239" spans="1:12" x14ac:dyDescent="0.25">
      <c r="A239" s="918"/>
      <c r="B239" s="921"/>
      <c r="C239" s="921"/>
      <c r="D239" s="923"/>
      <c r="E239" s="921"/>
      <c r="F239" s="921"/>
      <c r="G239" s="921"/>
      <c r="H239" s="924" t="s">
        <v>33</v>
      </c>
      <c r="I239" s="924"/>
      <c r="J239" s="14" t="s">
        <v>31</v>
      </c>
      <c r="K239" s="14" t="s">
        <v>32</v>
      </c>
      <c r="L239" s="16">
        <v>550.6</v>
      </c>
    </row>
    <row r="240" spans="1:12" ht="24" x14ac:dyDescent="0.25">
      <c r="A240" s="918"/>
      <c r="B240" s="9" t="s">
        <v>34</v>
      </c>
      <c r="C240" s="13" t="s">
        <v>35</v>
      </c>
      <c r="D240" s="13" t="s">
        <v>36</v>
      </c>
      <c r="E240" s="13" t="s">
        <v>37</v>
      </c>
      <c r="F240" s="920"/>
      <c r="G240" s="920"/>
      <c r="H240" s="924" t="s">
        <v>38</v>
      </c>
      <c r="I240" s="924"/>
      <c r="J240" s="921" t="s">
        <v>31</v>
      </c>
      <c r="K240" s="921" t="s">
        <v>32</v>
      </c>
      <c r="L240" s="925">
        <v>354.01</v>
      </c>
    </row>
    <row r="241" spans="1:12" ht="22.8" x14ac:dyDescent="0.25">
      <c r="A241" s="918"/>
      <c r="B241" s="14" t="s">
        <v>229</v>
      </c>
      <c r="C241" s="14" t="s">
        <v>1297</v>
      </c>
      <c r="D241" s="15">
        <v>43691</v>
      </c>
      <c r="E241" s="14" t="s">
        <v>1298</v>
      </c>
      <c r="F241" s="920"/>
      <c r="G241" s="920"/>
      <c r="H241" s="924"/>
      <c r="I241" s="924"/>
      <c r="J241" s="921"/>
      <c r="K241" s="921"/>
      <c r="L241" s="925"/>
    </row>
    <row r="242" spans="1:12" ht="24" x14ac:dyDescent="0.25">
      <c r="A242" s="918">
        <v>346</v>
      </c>
      <c r="B242" s="9" t="s">
        <v>22</v>
      </c>
      <c r="C242" s="13" t="s">
        <v>23</v>
      </c>
      <c r="D242" s="13" t="s">
        <v>24</v>
      </c>
      <c r="E242" s="13" t="s">
        <v>25</v>
      </c>
      <c r="F242" s="919" t="s">
        <v>17</v>
      </c>
      <c r="G242" s="919"/>
      <c r="H242" s="920"/>
      <c r="I242" s="920"/>
      <c r="J242" s="920"/>
      <c r="K242" s="920"/>
      <c r="L242" s="920"/>
    </row>
    <row r="243" spans="1:12" x14ac:dyDescent="0.25">
      <c r="A243" s="918"/>
      <c r="B243" s="921" t="s">
        <v>1293</v>
      </c>
      <c r="C243" s="922" t="s">
        <v>1299</v>
      </c>
      <c r="D243" s="923">
        <v>43722</v>
      </c>
      <c r="E243" s="921" t="s">
        <v>187</v>
      </c>
      <c r="F243" s="921" t="s">
        <v>992</v>
      </c>
      <c r="G243" s="921"/>
      <c r="H243" s="924" t="s">
        <v>30</v>
      </c>
      <c r="I243" s="924"/>
      <c r="J243" s="14" t="s">
        <v>31</v>
      </c>
      <c r="K243" s="14" t="s">
        <v>31</v>
      </c>
      <c r="L243" s="16">
        <v>0</v>
      </c>
    </row>
    <row r="244" spans="1:12" x14ac:dyDescent="0.25">
      <c r="A244" s="918"/>
      <c r="B244" s="921"/>
      <c r="C244" s="922"/>
      <c r="D244" s="923"/>
      <c r="E244" s="921"/>
      <c r="F244" s="921"/>
      <c r="G244" s="921"/>
      <c r="H244" s="924" t="s">
        <v>33</v>
      </c>
      <c r="I244" s="924"/>
      <c r="J244" s="14" t="s">
        <v>31</v>
      </c>
      <c r="K244" s="14" t="s">
        <v>31</v>
      </c>
      <c r="L244" s="16">
        <v>0</v>
      </c>
    </row>
    <row r="245" spans="1:12" ht="24" x14ac:dyDescent="0.25">
      <c r="A245" s="918"/>
      <c r="B245" s="9" t="s">
        <v>34</v>
      </c>
      <c r="C245" s="13" t="s">
        <v>35</v>
      </c>
      <c r="D245" s="13" t="s">
        <v>36</v>
      </c>
      <c r="E245" s="13" t="s">
        <v>37</v>
      </c>
      <c r="F245" s="920"/>
      <c r="G245" s="920"/>
      <c r="H245" s="924" t="s">
        <v>38</v>
      </c>
      <c r="I245" s="924"/>
      <c r="J245" s="921" t="s">
        <v>31</v>
      </c>
      <c r="K245" s="921" t="s">
        <v>32</v>
      </c>
      <c r="L245" s="925">
        <v>640</v>
      </c>
    </row>
    <row r="246" spans="1:12" ht="22.8" x14ac:dyDescent="0.25">
      <c r="A246" s="918"/>
      <c r="B246" s="14" t="s">
        <v>229</v>
      </c>
      <c r="C246" s="14" t="s">
        <v>992</v>
      </c>
      <c r="D246" s="15">
        <v>43726</v>
      </c>
      <c r="E246" s="14" t="s">
        <v>1300</v>
      </c>
      <c r="F246" s="920"/>
      <c r="G246" s="920"/>
      <c r="H246" s="924"/>
      <c r="I246" s="924"/>
      <c r="J246" s="921"/>
      <c r="K246" s="921"/>
      <c r="L246" s="925"/>
    </row>
    <row r="247" spans="1:12" ht="24" x14ac:dyDescent="0.25">
      <c r="A247" s="918">
        <v>347</v>
      </c>
      <c r="B247" s="9" t="s">
        <v>22</v>
      </c>
      <c r="C247" s="13" t="s">
        <v>23</v>
      </c>
      <c r="D247" s="13" t="s">
        <v>24</v>
      </c>
      <c r="E247" s="13" t="s">
        <v>25</v>
      </c>
      <c r="F247" s="919" t="s">
        <v>17</v>
      </c>
      <c r="G247" s="919"/>
      <c r="H247" s="920"/>
      <c r="I247" s="920"/>
      <c r="J247" s="920"/>
      <c r="K247" s="920"/>
      <c r="L247" s="920"/>
    </row>
    <row r="248" spans="1:12" x14ac:dyDescent="0.25">
      <c r="A248" s="918"/>
      <c r="B248" s="921" t="s">
        <v>1301</v>
      </c>
      <c r="C248" s="922" t="s">
        <v>1302</v>
      </c>
      <c r="D248" s="923">
        <v>43577</v>
      </c>
      <c r="E248" s="921" t="s">
        <v>684</v>
      </c>
      <c r="F248" s="921" t="s">
        <v>685</v>
      </c>
      <c r="G248" s="921"/>
      <c r="H248" s="924" t="s">
        <v>30</v>
      </c>
      <c r="I248" s="924"/>
      <c r="J248" s="14" t="s">
        <v>31</v>
      </c>
      <c r="K248" s="14" t="s">
        <v>31</v>
      </c>
      <c r="L248" s="16">
        <v>0</v>
      </c>
    </row>
    <row r="249" spans="1:12" x14ac:dyDescent="0.25">
      <c r="A249" s="918"/>
      <c r="B249" s="921"/>
      <c r="C249" s="922"/>
      <c r="D249" s="923"/>
      <c r="E249" s="921"/>
      <c r="F249" s="921"/>
      <c r="G249" s="921"/>
      <c r="H249" s="924" t="s">
        <v>33</v>
      </c>
      <c r="I249" s="924"/>
      <c r="J249" s="14" t="s">
        <v>31</v>
      </c>
      <c r="K249" s="14" t="s">
        <v>31</v>
      </c>
      <c r="L249" s="16">
        <v>0</v>
      </c>
    </row>
    <row r="250" spans="1:12" ht="24" x14ac:dyDescent="0.25">
      <c r="A250" s="918"/>
      <c r="B250" s="9" t="s">
        <v>34</v>
      </c>
      <c r="C250" s="13" t="s">
        <v>35</v>
      </c>
      <c r="D250" s="13" t="s">
        <v>36</v>
      </c>
      <c r="E250" s="13" t="s">
        <v>37</v>
      </c>
      <c r="F250" s="920"/>
      <c r="G250" s="920"/>
      <c r="H250" s="924" t="s">
        <v>38</v>
      </c>
      <c r="I250" s="924"/>
      <c r="J250" s="921" t="s">
        <v>31</v>
      </c>
      <c r="K250" s="921" t="s">
        <v>32</v>
      </c>
      <c r="L250" s="925">
        <v>300</v>
      </c>
    </row>
    <row r="251" spans="1:12" ht="22.8" x14ac:dyDescent="0.25">
      <c r="A251" s="918"/>
      <c r="B251" s="14" t="s">
        <v>39</v>
      </c>
      <c r="C251" s="14" t="s">
        <v>685</v>
      </c>
      <c r="D251" s="15">
        <v>43583</v>
      </c>
      <c r="E251" s="14" t="s">
        <v>1303</v>
      </c>
      <c r="F251" s="920"/>
      <c r="G251" s="920"/>
      <c r="H251" s="924"/>
      <c r="I251" s="924"/>
      <c r="J251" s="921"/>
      <c r="K251" s="921"/>
      <c r="L251" s="925"/>
    </row>
    <row r="252" spans="1:12" ht="24" x14ac:dyDescent="0.25">
      <c r="A252" s="918">
        <v>348</v>
      </c>
      <c r="B252" s="9" t="s">
        <v>22</v>
      </c>
      <c r="C252" s="13" t="s">
        <v>23</v>
      </c>
      <c r="D252" s="13" t="s">
        <v>24</v>
      </c>
      <c r="E252" s="13" t="s">
        <v>25</v>
      </c>
      <c r="F252" s="919" t="s">
        <v>17</v>
      </c>
      <c r="G252" s="919"/>
      <c r="H252" s="920"/>
      <c r="I252" s="920"/>
      <c r="J252" s="920"/>
      <c r="K252" s="920"/>
      <c r="L252" s="920"/>
    </row>
    <row r="253" spans="1:12" x14ac:dyDescent="0.25">
      <c r="A253" s="918"/>
      <c r="B253" s="921" t="s">
        <v>1304</v>
      </c>
      <c r="C253" s="922" t="s">
        <v>1305</v>
      </c>
      <c r="D253" s="923">
        <v>43580</v>
      </c>
      <c r="E253" s="921" t="s">
        <v>1306</v>
      </c>
      <c r="F253" s="921" t="s">
        <v>1307</v>
      </c>
      <c r="G253" s="921"/>
      <c r="H253" s="924" t="s">
        <v>30</v>
      </c>
      <c r="I253" s="924"/>
      <c r="J253" s="14" t="s">
        <v>31</v>
      </c>
      <c r="K253" s="14" t="s">
        <v>32</v>
      </c>
      <c r="L253" s="16">
        <v>766.29</v>
      </c>
    </row>
    <row r="254" spans="1:12" x14ac:dyDescent="0.25">
      <c r="A254" s="918"/>
      <c r="B254" s="921"/>
      <c r="C254" s="922"/>
      <c r="D254" s="923"/>
      <c r="E254" s="921"/>
      <c r="F254" s="921"/>
      <c r="G254" s="921"/>
      <c r="H254" s="924" t="s">
        <v>33</v>
      </c>
      <c r="I254" s="924"/>
      <c r="J254" s="14" t="s">
        <v>31</v>
      </c>
      <c r="K254" s="14" t="s">
        <v>32</v>
      </c>
      <c r="L254" s="16">
        <v>208.3</v>
      </c>
    </row>
    <row r="255" spans="1:12" ht="24" x14ac:dyDescent="0.25">
      <c r="A255" s="918"/>
      <c r="B255" s="9" t="s">
        <v>34</v>
      </c>
      <c r="C255" s="13" t="s">
        <v>35</v>
      </c>
      <c r="D255" s="13" t="s">
        <v>36</v>
      </c>
      <c r="E255" s="13" t="s">
        <v>37</v>
      </c>
      <c r="F255" s="920"/>
      <c r="G255" s="920"/>
      <c r="H255" s="924" t="s">
        <v>38</v>
      </c>
      <c r="I255" s="924"/>
      <c r="J255" s="921" t="s">
        <v>31</v>
      </c>
      <c r="K255" s="921" t="s">
        <v>31</v>
      </c>
      <c r="L255" s="925">
        <v>0</v>
      </c>
    </row>
    <row r="256" spans="1:12" ht="22.8" x14ac:dyDescent="0.25">
      <c r="A256" s="918"/>
      <c r="B256" s="14" t="s">
        <v>39</v>
      </c>
      <c r="C256" s="14" t="s">
        <v>1307</v>
      </c>
      <c r="D256" s="15">
        <v>43583</v>
      </c>
      <c r="E256" s="14" t="s">
        <v>290</v>
      </c>
      <c r="F256" s="920"/>
      <c r="G256" s="920"/>
      <c r="H256" s="924"/>
      <c r="I256" s="924"/>
      <c r="J256" s="921"/>
      <c r="K256" s="921"/>
      <c r="L256" s="925"/>
    </row>
    <row r="257" spans="1:12" ht="24" x14ac:dyDescent="0.25">
      <c r="A257" s="918">
        <v>349</v>
      </c>
      <c r="B257" s="9" t="s">
        <v>22</v>
      </c>
      <c r="C257" s="13" t="s">
        <v>23</v>
      </c>
      <c r="D257" s="13" t="s">
        <v>24</v>
      </c>
      <c r="E257" s="13" t="s">
        <v>25</v>
      </c>
      <c r="F257" s="919" t="s">
        <v>17</v>
      </c>
      <c r="G257" s="919"/>
      <c r="H257" s="920"/>
      <c r="I257" s="920"/>
      <c r="J257" s="920"/>
      <c r="K257" s="920"/>
      <c r="L257" s="920"/>
    </row>
    <row r="258" spans="1:12" x14ac:dyDescent="0.25">
      <c r="A258" s="918"/>
      <c r="B258" s="921" t="s">
        <v>1308</v>
      </c>
      <c r="C258" s="922" t="s">
        <v>1309</v>
      </c>
      <c r="D258" s="923">
        <v>43598</v>
      </c>
      <c r="E258" s="921" t="s">
        <v>187</v>
      </c>
      <c r="F258" s="921" t="s">
        <v>1310</v>
      </c>
      <c r="G258" s="921"/>
      <c r="H258" s="924" t="s">
        <v>30</v>
      </c>
      <c r="I258" s="924"/>
      <c r="J258" s="14" t="s">
        <v>31</v>
      </c>
      <c r="K258" s="14" t="s">
        <v>32</v>
      </c>
      <c r="L258" s="16">
        <v>178.66</v>
      </c>
    </row>
    <row r="259" spans="1:12" x14ac:dyDescent="0.25">
      <c r="A259" s="918"/>
      <c r="B259" s="921"/>
      <c r="C259" s="922"/>
      <c r="D259" s="923"/>
      <c r="E259" s="921"/>
      <c r="F259" s="921"/>
      <c r="G259" s="921"/>
      <c r="H259" s="924" t="s">
        <v>33</v>
      </c>
      <c r="I259" s="924"/>
      <c r="J259" s="14" t="s">
        <v>31</v>
      </c>
      <c r="K259" s="14" t="s">
        <v>32</v>
      </c>
      <c r="L259" s="16">
        <v>261.67</v>
      </c>
    </row>
    <row r="260" spans="1:12" ht="24" x14ac:dyDescent="0.25">
      <c r="A260" s="918"/>
      <c r="B260" s="9" t="s">
        <v>34</v>
      </c>
      <c r="C260" s="13" t="s">
        <v>35</v>
      </c>
      <c r="D260" s="13" t="s">
        <v>36</v>
      </c>
      <c r="E260" s="13" t="s">
        <v>37</v>
      </c>
      <c r="F260" s="920"/>
      <c r="G260" s="920"/>
      <c r="H260" s="924" t="s">
        <v>38</v>
      </c>
      <c r="I260" s="924"/>
      <c r="J260" s="921" t="s">
        <v>31</v>
      </c>
      <c r="K260" s="921" t="s">
        <v>31</v>
      </c>
      <c r="L260" s="925">
        <v>0</v>
      </c>
    </row>
    <row r="261" spans="1:12" ht="22.8" x14ac:dyDescent="0.25">
      <c r="A261" s="918"/>
      <c r="B261" s="14" t="s">
        <v>702</v>
      </c>
      <c r="C261" s="14" t="s">
        <v>1310</v>
      </c>
      <c r="D261" s="15">
        <v>43599</v>
      </c>
      <c r="E261" s="14" t="s">
        <v>1311</v>
      </c>
      <c r="F261" s="920"/>
      <c r="G261" s="920"/>
      <c r="H261" s="924"/>
      <c r="I261" s="924"/>
      <c r="J261" s="921"/>
      <c r="K261" s="921"/>
      <c r="L261" s="925"/>
    </row>
    <row r="262" spans="1:12" ht="24" x14ac:dyDescent="0.25">
      <c r="A262" s="918">
        <v>350</v>
      </c>
      <c r="B262" s="9" t="s">
        <v>22</v>
      </c>
      <c r="C262" s="13" t="s">
        <v>23</v>
      </c>
      <c r="D262" s="13" t="s">
        <v>24</v>
      </c>
      <c r="E262" s="13" t="s">
        <v>25</v>
      </c>
      <c r="F262" s="919" t="s">
        <v>17</v>
      </c>
      <c r="G262" s="919"/>
      <c r="H262" s="920"/>
      <c r="I262" s="920"/>
      <c r="J262" s="920"/>
      <c r="K262" s="920"/>
      <c r="L262" s="920"/>
    </row>
    <row r="263" spans="1:12" x14ac:dyDescent="0.25">
      <c r="A263" s="918"/>
      <c r="B263" s="921" t="s">
        <v>1308</v>
      </c>
      <c r="C263" s="922" t="s">
        <v>1312</v>
      </c>
      <c r="D263" s="923">
        <v>43611</v>
      </c>
      <c r="E263" s="921" t="s">
        <v>1212</v>
      </c>
      <c r="F263" s="921" t="s">
        <v>1313</v>
      </c>
      <c r="G263" s="921"/>
      <c r="H263" s="924" t="s">
        <v>30</v>
      </c>
      <c r="I263" s="924"/>
      <c r="J263" s="14" t="s">
        <v>31</v>
      </c>
      <c r="K263" s="14" t="s">
        <v>32</v>
      </c>
      <c r="L263" s="16">
        <v>588</v>
      </c>
    </row>
    <row r="264" spans="1:12" x14ac:dyDescent="0.25">
      <c r="A264" s="918"/>
      <c r="B264" s="921"/>
      <c r="C264" s="922"/>
      <c r="D264" s="923"/>
      <c r="E264" s="921"/>
      <c r="F264" s="921"/>
      <c r="G264" s="921"/>
      <c r="H264" s="924" t="s">
        <v>33</v>
      </c>
      <c r="I264" s="924"/>
      <c r="J264" s="14" t="s">
        <v>31</v>
      </c>
      <c r="K264" s="14" t="s">
        <v>32</v>
      </c>
      <c r="L264" s="16">
        <v>1291.3800000000001</v>
      </c>
    </row>
    <row r="265" spans="1:12" ht="24" x14ac:dyDescent="0.25">
      <c r="A265" s="918"/>
      <c r="B265" s="9" t="s">
        <v>34</v>
      </c>
      <c r="C265" s="13" t="s">
        <v>35</v>
      </c>
      <c r="D265" s="13" t="s">
        <v>36</v>
      </c>
      <c r="E265" s="13" t="s">
        <v>37</v>
      </c>
      <c r="F265" s="920"/>
      <c r="G265" s="920"/>
      <c r="H265" s="924" t="s">
        <v>38</v>
      </c>
      <c r="I265" s="924"/>
      <c r="J265" s="921" t="s">
        <v>31</v>
      </c>
      <c r="K265" s="921" t="s">
        <v>32</v>
      </c>
      <c r="L265" s="925">
        <v>130</v>
      </c>
    </row>
    <row r="266" spans="1:12" ht="22.8" x14ac:dyDescent="0.25">
      <c r="A266" s="918"/>
      <c r="B266" s="14" t="s">
        <v>702</v>
      </c>
      <c r="C266" s="14" t="s">
        <v>1313</v>
      </c>
      <c r="D266" s="15">
        <v>43620</v>
      </c>
      <c r="E266" s="14" t="s">
        <v>1314</v>
      </c>
      <c r="F266" s="920"/>
      <c r="G266" s="920"/>
      <c r="H266" s="924"/>
      <c r="I266" s="924"/>
      <c r="J266" s="921"/>
      <c r="K266" s="921"/>
      <c r="L266" s="925"/>
    </row>
    <row r="267" spans="1:12" ht="24" x14ac:dyDescent="0.25">
      <c r="A267" s="918">
        <v>351</v>
      </c>
      <c r="B267" s="9" t="s">
        <v>22</v>
      </c>
      <c r="C267" s="13" t="s">
        <v>23</v>
      </c>
      <c r="D267" s="13" t="s">
        <v>24</v>
      </c>
      <c r="E267" s="13" t="s">
        <v>25</v>
      </c>
      <c r="F267" s="919" t="s">
        <v>17</v>
      </c>
      <c r="G267" s="919"/>
      <c r="H267" s="920"/>
      <c r="I267" s="920"/>
      <c r="J267" s="920"/>
      <c r="K267" s="920"/>
      <c r="L267" s="920"/>
    </row>
    <row r="268" spans="1:12" x14ac:dyDescent="0.25">
      <c r="A268" s="918"/>
      <c r="B268" s="921" t="s">
        <v>1308</v>
      </c>
      <c r="C268" s="922" t="s">
        <v>1312</v>
      </c>
      <c r="D268" s="923">
        <v>43611</v>
      </c>
      <c r="E268" s="921" t="s">
        <v>1212</v>
      </c>
      <c r="F268" s="921" t="s">
        <v>1315</v>
      </c>
      <c r="G268" s="921"/>
      <c r="H268" s="924" t="s">
        <v>30</v>
      </c>
      <c r="I268" s="924"/>
      <c r="J268" s="14" t="s">
        <v>31</v>
      </c>
      <c r="K268" s="14" t="s">
        <v>32</v>
      </c>
      <c r="L268" s="16">
        <v>1137.8700000000001</v>
      </c>
    </row>
    <row r="269" spans="1:12" x14ac:dyDescent="0.25">
      <c r="A269" s="918"/>
      <c r="B269" s="921"/>
      <c r="C269" s="922"/>
      <c r="D269" s="923"/>
      <c r="E269" s="921"/>
      <c r="F269" s="921"/>
      <c r="G269" s="921"/>
      <c r="H269" s="924" t="s">
        <v>33</v>
      </c>
      <c r="I269" s="924"/>
      <c r="J269" s="14" t="s">
        <v>31</v>
      </c>
      <c r="K269" s="14" t="s">
        <v>31</v>
      </c>
      <c r="L269" s="16">
        <v>0</v>
      </c>
    </row>
    <row r="270" spans="1:12" ht="24" x14ac:dyDescent="0.25">
      <c r="A270" s="918"/>
      <c r="B270" s="9" t="s">
        <v>34</v>
      </c>
      <c r="C270" s="13" t="s">
        <v>35</v>
      </c>
      <c r="D270" s="13" t="s">
        <v>36</v>
      </c>
      <c r="E270" s="13" t="s">
        <v>37</v>
      </c>
      <c r="F270" s="920"/>
      <c r="G270" s="920"/>
      <c r="H270" s="924" t="s">
        <v>38</v>
      </c>
      <c r="I270" s="924"/>
      <c r="J270" s="921" t="s">
        <v>31</v>
      </c>
      <c r="K270" s="921" t="s">
        <v>31</v>
      </c>
      <c r="L270" s="925">
        <v>0</v>
      </c>
    </row>
    <row r="271" spans="1:12" ht="22.8" x14ac:dyDescent="0.25">
      <c r="A271" s="918"/>
      <c r="B271" s="14" t="s">
        <v>702</v>
      </c>
      <c r="C271" s="14" t="s">
        <v>1315</v>
      </c>
      <c r="D271" s="15">
        <v>43620</v>
      </c>
      <c r="E271" s="14" t="s">
        <v>1314</v>
      </c>
      <c r="F271" s="920"/>
      <c r="G271" s="920"/>
      <c r="H271" s="924"/>
      <c r="I271" s="924"/>
      <c r="J271" s="921"/>
      <c r="K271" s="921"/>
      <c r="L271" s="925"/>
    </row>
    <row r="272" spans="1:12" ht="24" x14ac:dyDescent="0.25">
      <c r="A272" s="918">
        <v>352</v>
      </c>
      <c r="B272" s="9" t="s">
        <v>22</v>
      </c>
      <c r="C272" s="13" t="s">
        <v>23</v>
      </c>
      <c r="D272" s="13" t="s">
        <v>24</v>
      </c>
      <c r="E272" s="13" t="s">
        <v>25</v>
      </c>
      <c r="F272" s="919" t="s">
        <v>17</v>
      </c>
      <c r="G272" s="919"/>
      <c r="H272" s="920"/>
      <c r="I272" s="920"/>
      <c r="J272" s="920"/>
      <c r="K272" s="920"/>
      <c r="L272" s="920"/>
    </row>
    <row r="273" spans="1:12" x14ac:dyDescent="0.25">
      <c r="A273" s="918"/>
      <c r="B273" s="921" t="s">
        <v>1308</v>
      </c>
      <c r="C273" s="922" t="s">
        <v>1316</v>
      </c>
      <c r="D273" s="923">
        <v>43705</v>
      </c>
      <c r="E273" s="921" t="s">
        <v>904</v>
      </c>
      <c r="F273" s="921" t="s">
        <v>905</v>
      </c>
      <c r="G273" s="921"/>
      <c r="H273" s="924" t="s">
        <v>30</v>
      </c>
      <c r="I273" s="924"/>
      <c r="J273" s="14" t="s">
        <v>31</v>
      </c>
      <c r="K273" s="14" t="s">
        <v>32</v>
      </c>
      <c r="L273" s="16">
        <v>1298.54</v>
      </c>
    </row>
    <row r="274" spans="1:12" x14ac:dyDescent="0.25">
      <c r="A274" s="918"/>
      <c r="B274" s="921"/>
      <c r="C274" s="922"/>
      <c r="D274" s="923"/>
      <c r="E274" s="921"/>
      <c r="F274" s="921"/>
      <c r="G274" s="921"/>
      <c r="H274" s="924" t="s">
        <v>33</v>
      </c>
      <c r="I274" s="924"/>
      <c r="J274" s="14" t="s">
        <v>31</v>
      </c>
      <c r="K274" s="14" t="s">
        <v>32</v>
      </c>
      <c r="L274" s="16">
        <v>2344.89</v>
      </c>
    </row>
    <row r="275" spans="1:12" ht="24" x14ac:dyDescent="0.25">
      <c r="A275" s="918"/>
      <c r="B275" s="9" t="s">
        <v>34</v>
      </c>
      <c r="C275" s="13" t="s">
        <v>35</v>
      </c>
      <c r="D275" s="13" t="s">
        <v>36</v>
      </c>
      <c r="E275" s="13" t="s">
        <v>37</v>
      </c>
      <c r="F275" s="920"/>
      <c r="G275" s="920"/>
      <c r="H275" s="924" t="s">
        <v>38</v>
      </c>
      <c r="I275" s="924"/>
      <c r="J275" s="921" t="s">
        <v>31</v>
      </c>
      <c r="K275" s="921" t="s">
        <v>32</v>
      </c>
      <c r="L275" s="925">
        <v>200</v>
      </c>
    </row>
    <row r="276" spans="1:12" ht="22.8" x14ac:dyDescent="0.25">
      <c r="A276" s="918"/>
      <c r="B276" s="14" t="s">
        <v>702</v>
      </c>
      <c r="C276" s="14" t="s">
        <v>905</v>
      </c>
      <c r="D276" s="15">
        <v>43711</v>
      </c>
      <c r="E276" s="14" t="s">
        <v>1317</v>
      </c>
      <c r="F276" s="920"/>
      <c r="G276" s="920"/>
      <c r="H276" s="924"/>
      <c r="I276" s="924"/>
      <c r="J276" s="921"/>
      <c r="K276" s="921"/>
      <c r="L276" s="925"/>
    </row>
    <row r="277" spans="1:12" ht="24" x14ac:dyDescent="0.25">
      <c r="A277" s="918">
        <v>353</v>
      </c>
      <c r="B277" s="9" t="s">
        <v>22</v>
      </c>
      <c r="C277" s="13" t="s">
        <v>23</v>
      </c>
      <c r="D277" s="13" t="s">
        <v>24</v>
      </c>
      <c r="E277" s="13" t="s">
        <v>25</v>
      </c>
      <c r="F277" s="919" t="s">
        <v>17</v>
      </c>
      <c r="G277" s="919"/>
      <c r="H277" s="920"/>
      <c r="I277" s="920"/>
      <c r="J277" s="920"/>
      <c r="K277" s="920"/>
      <c r="L277" s="920"/>
    </row>
    <row r="278" spans="1:12" x14ac:dyDescent="0.25">
      <c r="A278" s="918"/>
      <c r="B278" s="921" t="s">
        <v>1318</v>
      </c>
      <c r="C278" s="922" t="s">
        <v>1319</v>
      </c>
      <c r="D278" s="923">
        <v>43638</v>
      </c>
      <c r="E278" s="921" t="s">
        <v>1320</v>
      </c>
      <c r="F278" s="921" t="s">
        <v>223</v>
      </c>
      <c r="G278" s="921"/>
      <c r="H278" s="924" t="s">
        <v>30</v>
      </c>
      <c r="I278" s="924"/>
      <c r="J278" s="14" t="s">
        <v>31</v>
      </c>
      <c r="K278" s="14" t="s">
        <v>32</v>
      </c>
      <c r="L278" s="16">
        <v>299.66000000000003</v>
      </c>
    </row>
    <row r="279" spans="1:12" x14ac:dyDescent="0.25">
      <c r="A279" s="918"/>
      <c r="B279" s="921"/>
      <c r="C279" s="922"/>
      <c r="D279" s="923"/>
      <c r="E279" s="921"/>
      <c r="F279" s="921"/>
      <c r="G279" s="921"/>
      <c r="H279" s="924" t="s">
        <v>33</v>
      </c>
      <c r="I279" s="924"/>
      <c r="J279" s="921" t="s">
        <v>31</v>
      </c>
      <c r="K279" s="921" t="s">
        <v>31</v>
      </c>
      <c r="L279" s="925">
        <v>0</v>
      </c>
    </row>
    <row r="280" spans="1:12" x14ac:dyDescent="0.25">
      <c r="A280" s="918"/>
      <c r="B280" s="921"/>
      <c r="C280" s="922"/>
      <c r="D280" s="923"/>
      <c r="E280" s="921"/>
      <c r="F280" s="921"/>
      <c r="G280" s="921"/>
      <c r="H280" s="924"/>
      <c r="I280" s="924"/>
      <c r="J280" s="921"/>
      <c r="K280" s="921"/>
      <c r="L280" s="925"/>
    </row>
    <row r="281" spans="1:12" ht="24" x14ac:dyDescent="0.25">
      <c r="A281" s="918"/>
      <c r="B281" s="9" t="s">
        <v>34</v>
      </c>
      <c r="C281" s="13" t="s">
        <v>35</v>
      </c>
      <c r="D281" s="13" t="s">
        <v>36</v>
      </c>
      <c r="E281" s="13" t="s">
        <v>37</v>
      </c>
      <c r="F281" s="920"/>
      <c r="G281" s="920"/>
      <c r="H281" s="924" t="s">
        <v>38</v>
      </c>
      <c r="I281" s="924"/>
      <c r="J281" s="921" t="s">
        <v>31</v>
      </c>
      <c r="K281" s="921" t="s">
        <v>32</v>
      </c>
      <c r="L281" s="925">
        <v>1125</v>
      </c>
    </row>
    <row r="282" spans="1:12" ht="34.200000000000003" x14ac:dyDescent="0.25">
      <c r="A282" s="918"/>
      <c r="B282" s="14" t="s">
        <v>1321</v>
      </c>
      <c r="C282" s="14" t="s">
        <v>223</v>
      </c>
      <c r="D282" s="15">
        <v>43640</v>
      </c>
      <c r="E282" s="14" t="s">
        <v>1322</v>
      </c>
      <c r="F282" s="920"/>
      <c r="G282" s="920"/>
      <c r="H282" s="924"/>
      <c r="I282" s="924"/>
      <c r="J282" s="921"/>
      <c r="K282" s="921"/>
      <c r="L282" s="925"/>
    </row>
    <row r="283" spans="1:12" ht="24" x14ac:dyDescent="0.25">
      <c r="A283" s="918">
        <v>354</v>
      </c>
      <c r="B283" s="9" t="s">
        <v>22</v>
      </c>
      <c r="C283" s="13" t="s">
        <v>23</v>
      </c>
      <c r="D283" s="13" t="s">
        <v>24</v>
      </c>
      <c r="E283" s="13" t="s">
        <v>25</v>
      </c>
      <c r="F283" s="919" t="s">
        <v>17</v>
      </c>
      <c r="G283" s="919"/>
      <c r="H283" s="920"/>
      <c r="I283" s="920"/>
      <c r="J283" s="920"/>
      <c r="K283" s="920"/>
      <c r="L283" s="920"/>
    </row>
    <row r="284" spans="1:12" x14ac:dyDescent="0.25">
      <c r="A284" s="918"/>
      <c r="B284" s="921" t="s">
        <v>1323</v>
      </c>
      <c r="C284" s="922" t="s">
        <v>1324</v>
      </c>
      <c r="D284" s="923">
        <v>43566</v>
      </c>
      <c r="E284" s="921" t="s">
        <v>313</v>
      </c>
      <c r="F284" s="921" t="s">
        <v>1325</v>
      </c>
      <c r="G284" s="921"/>
      <c r="H284" s="924" t="s">
        <v>30</v>
      </c>
      <c r="I284" s="924"/>
      <c r="J284" s="14" t="s">
        <v>31</v>
      </c>
      <c r="K284" s="14" t="s">
        <v>32</v>
      </c>
      <c r="L284" s="16">
        <v>1143.72</v>
      </c>
    </row>
    <row r="285" spans="1:12" x14ac:dyDescent="0.25">
      <c r="A285" s="918"/>
      <c r="B285" s="921"/>
      <c r="C285" s="922"/>
      <c r="D285" s="923"/>
      <c r="E285" s="921"/>
      <c r="F285" s="921"/>
      <c r="G285" s="921"/>
      <c r="H285" s="924" t="s">
        <v>33</v>
      </c>
      <c r="I285" s="924"/>
      <c r="J285" s="921" t="s">
        <v>31</v>
      </c>
      <c r="K285" s="921" t="s">
        <v>32</v>
      </c>
      <c r="L285" s="925">
        <v>1291.49</v>
      </c>
    </row>
    <row r="286" spans="1:12" x14ac:dyDescent="0.25">
      <c r="A286" s="918"/>
      <c r="B286" s="921"/>
      <c r="C286" s="922"/>
      <c r="D286" s="923"/>
      <c r="E286" s="921"/>
      <c r="F286" s="921"/>
      <c r="G286" s="921"/>
      <c r="H286" s="924"/>
      <c r="I286" s="924"/>
      <c r="J286" s="921"/>
      <c r="K286" s="921"/>
      <c r="L286" s="925"/>
    </row>
    <row r="287" spans="1:12" ht="24" x14ac:dyDescent="0.25">
      <c r="A287" s="918"/>
      <c r="B287" s="9" t="s">
        <v>34</v>
      </c>
      <c r="C287" s="13" t="s">
        <v>35</v>
      </c>
      <c r="D287" s="13" t="s">
        <v>36</v>
      </c>
      <c r="E287" s="13" t="s">
        <v>37</v>
      </c>
      <c r="F287" s="920"/>
      <c r="G287" s="920"/>
      <c r="H287" s="924" t="s">
        <v>38</v>
      </c>
      <c r="I287" s="924"/>
      <c r="J287" s="921" t="s">
        <v>31</v>
      </c>
      <c r="K287" s="921" t="s">
        <v>32</v>
      </c>
      <c r="L287" s="925">
        <v>595.73</v>
      </c>
    </row>
    <row r="288" spans="1:12" ht="22.8" x14ac:dyDescent="0.25">
      <c r="A288" s="918"/>
      <c r="B288" s="14" t="s">
        <v>388</v>
      </c>
      <c r="C288" s="14" t="s">
        <v>1325</v>
      </c>
      <c r="D288" s="15">
        <v>43571</v>
      </c>
      <c r="E288" s="14" t="s">
        <v>1326</v>
      </c>
      <c r="F288" s="920"/>
      <c r="G288" s="920"/>
      <c r="H288" s="924"/>
      <c r="I288" s="924"/>
      <c r="J288" s="921"/>
      <c r="K288" s="921"/>
      <c r="L288" s="925"/>
    </row>
    <row r="289" spans="1:12" ht="24" x14ac:dyDescent="0.25">
      <c r="A289" s="918">
        <v>355</v>
      </c>
      <c r="B289" s="9" t="s">
        <v>22</v>
      </c>
      <c r="C289" s="13" t="s">
        <v>23</v>
      </c>
      <c r="D289" s="13" t="s">
        <v>24</v>
      </c>
      <c r="E289" s="13" t="s">
        <v>25</v>
      </c>
      <c r="F289" s="919" t="s">
        <v>17</v>
      </c>
      <c r="G289" s="919"/>
      <c r="H289" s="920"/>
      <c r="I289" s="920"/>
      <c r="J289" s="920"/>
      <c r="K289" s="920"/>
      <c r="L289" s="920"/>
    </row>
    <row r="290" spans="1:12" x14ac:dyDescent="0.25">
      <c r="A290" s="918"/>
      <c r="B290" s="921" t="s">
        <v>1327</v>
      </c>
      <c r="C290" s="922" t="s">
        <v>1328</v>
      </c>
      <c r="D290" s="923">
        <v>43556</v>
      </c>
      <c r="E290" s="921" t="s">
        <v>1329</v>
      </c>
      <c r="F290" s="921" t="s">
        <v>1330</v>
      </c>
      <c r="G290" s="921"/>
      <c r="H290" s="924" t="s">
        <v>30</v>
      </c>
      <c r="I290" s="924"/>
      <c r="J290" s="14" t="s">
        <v>31</v>
      </c>
      <c r="K290" s="14" t="s">
        <v>32</v>
      </c>
      <c r="L290" s="16">
        <v>112</v>
      </c>
    </row>
    <row r="291" spans="1:12" x14ac:dyDescent="0.25">
      <c r="A291" s="918"/>
      <c r="B291" s="921"/>
      <c r="C291" s="922"/>
      <c r="D291" s="923"/>
      <c r="E291" s="921"/>
      <c r="F291" s="921"/>
      <c r="G291" s="921"/>
      <c r="H291" s="924" t="s">
        <v>33</v>
      </c>
      <c r="I291" s="924"/>
      <c r="J291" s="14" t="s">
        <v>31</v>
      </c>
      <c r="K291" s="14" t="s">
        <v>32</v>
      </c>
      <c r="L291" s="16">
        <v>447.55</v>
      </c>
    </row>
    <row r="292" spans="1:12" ht="24" x14ac:dyDescent="0.25">
      <c r="A292" s="918"/>
      <c r="B292" s="9" t="s">
        <v>34</v>
      </c>
      <c r="C292" s="13" t="s">
        <v>35</v>
      </c>
      <c r="D292" s="13" t="s">
        <v>36</v>
      </c>
      <c r="E292" s="13" t="s">
        <v>37</v>
      </c>
      <c r="F292" s="920"/>
      <c r="G292" s="920"/>
      <c r="H292" s="924" t="s">
        <v>38</v>
      </c>
      <c r="I292" s="924"/>
      <c r="J292" s="921" t="s">
        <v>31</v>
      </c>
      <c r="K292" s="921" t="s">
        <v>31</v>
      </c>
      <c r="L292" s="925">
        <v>0</v>
      </c>
    </row>
    <row r="293" spans="1:12" ht="22.8" x14ac:dyDescent="0.25">
      <c r="A293" s="918"/>
      <c r="B293" s="14" t="s">
        <v>1331</v>
      </c>
      <c r="C293" s="14" t="s">
        <v>1330</v>
      </c>
      <c r="D293" s="15">
        <v>43557</v>
      </c>
      <c r="E293" s="14" t="s">
        <v>1332</v>
      </c>
      <c r="F293" s="920"/>
      <c r="G293" s="920"/>
      <c r="H293" s="924"/>
      <c r="I293" s="924"/>
      <c r="J293" s="921"/>
      <c r="K293" s="921"/>
      <c r="L293" s="925"/>
    </row>
    <row r="294" spans="1:12" ht="24" x14ac:dyDescent="0.25">
      <c r="A294" s="918">
        <v>356</v>
      </c>
      <c r="B294" s="9" t="s">
        <v>22</v>
      </c>
      <c r="C294" s="13" t="s">
        <v>23</v>
      </c>
      <c r="D294" s="13" t="s">
        <v>24</v>
      </c>
      <c r="E294" s="13" t="s">
        <v>25</v>
      </c>
      <c r="F294" s="919" t="s">
        <v>17</v>
      </c>
      <c r="G294" s="919"/>
      <c r="H294" s="920"/>
      <c r="I294" s="920"/>
      <c r="J294" s="920"/>
      <c r="K294" s="920"/>
      <c r="L294" s="920"/>
    </row>
    <row r="295" spans="1:12" x14ac:dyDescent="0.25">
      <c r="A295" s="918"/>
      <c r="B295" s="921" t="s">
        <v>1333</v>
      </c>
      <c r="C295" s="922" t="s">
        <v>1334</v>
      </c>
      <c r="D295" s="923">
        <v>43620</v>
      </c>
      <c r="E295" s="921" t="s">
        <v>440</v>
      </c>
      <c r="F295" s="921" t="s">
        <v>1335</v>
      </c>
      <c r="G295" s="921"/>
      <c r="H295" s="924" t="s">
        <v>30</v>
      </c>
      <c r="I295" s="924"/>
      <c r="J295" s="14" t="s">
        <v>31</v>
      </c>
      <c r="K295" s="14" t="s">
        <v>32</v>
      </c>
      <c r="L295" s="16">
        <v>458.9</v>
      </c>
    </row>
    <row r="296" spans="1:12" x14ac:dyDescent="0.25">
      <c r="A296" s="918"/>
      <c r="B296" s="921"/>
      <c r="C296" s="922"/>
      <c r="D296" s="923"/>
      <c r="E296" s="921"/>
      <c r="F296" s="921"/>
      <c r="G296" s="921"/>
      <c r="H296" s="924" t="s">
        <v>33</v>
      </c>
      <c r="I296" s="924"/>
      <c r="J296" s="921" t="s">
        <v>31</v>
      </c>
      <c r="K296" s="921" t="s">
        <v>32</v>
      </c>
      <c r="L296" s="925">
        <v>7224.3</v>
      </c>
    </row>
    <row r="297" spans="1:12" x14ac:dyDescent="0.25">
      <c r="A297" s="918"/>
      <c r="B297" s="921"/>
      <c r="C297" s="922"/>
      <c r="D297" s="923"/>
      <c r="E297" s="921"/>
      <c r="F297" s="921"/>
      <c r="G297" s="921"/>
      <c r="H297" s="924"/>
      <c r="I297" s="924"/>
      <c r="J297" s="921"/>
      <c r="K297" s="921"/>
      <c r="L297" s="925"/>
    </row>
    <row r="298" spans="1:12" ht="24" x14ac:dyDescent="0.25">
      <c r="A298" s="918"/>
      <c r="B298" s="9" t="s">
        <v>34</v>
      </c>
      <c r="C298" s="13" t="s">
        <v>35</v>
      </c>
      <c r="D298" s="13" t="s">
        <v>36</v>
      </c>
      <c r="E298" s="13" t="s">
        <v>37</v>
      </c>
      <c r="F298" s="920"/>
      <c r="G298" s="920"/>
      <c r="H298" s="924" t="s">
        <v>38</v>
      </c>
      <c r="I298" s="924"/>
      <c r="J298" s="921" t="s">
        <v>31</v>
      </c>
      <c r="K298" s="921" t="s">
        <v>32</v>
      </c>
      <c r="L298" s="925">
        <v>76.14</v>
      </c>
    </row>
    <row r="299" spans="1:12" ht="22.8" x14ac:dyDescent="0.25">
      <c r="A299" s="918"/>
      <c r="B299" s="14" t="s">
        <v>452</v>
      </c>
      <c r="C299" s="14" t="s">
        <v>1335</v>
      </c>
      <c r="D299" s="15">
        <v>43624</v>
      </c>
      <c r="E299" s="14" t="s">
        <v>565</v>
      </c>
      <c r="F299" s="920"/>
      <c r="G299" s="920"/>
      <c r="H299" s="924"/>
      <c r="I299" s="924"/>
      <c r="J299" s="921"/>
      <c r="K299" s="921"/>
      <c r="L299" s="925"/>
    </row>
    <row r="300" spans="1:12" ht="24" x14ac:dyDescent="0.25">
      <c r="A300" s="918">
        <v>357</v>
      </c>
      <c r="B300" s="9" t="s">
        <v>22</v>
      </c>
      <c r="C300" s="13" t="s">
        <v>23</v>
      </c>
      <c r="D300" s="13" t="s">
        <v>24</v>
      </c>
      <c r="E300" s="13" t="s">
        <v>25</v>
      </c>
      <c r="F300" s="919" t="s">
        <v>17</v>
      </c>
      <c r="G300" s="919"/>
      <c r="H300" s="920"/>
      <c r="I300" s="920"/>
      <c r="J300" s="920"/>
      <c r="K300" s="920"/>
      <c r="L300" s="920"/>
    </row>
    <row r="301" spans="1:12" x14ac:dyDescent="0.25">
      <c r="A301" s="918"/>
      <c r="B301" s="921" t="s">
        <v>1336</v>
      </c>
      <c r="C301" s="922" t="s">
        <v>1337</v>
      </c>
      <c r="D301" s="923">
        <v>43632</v>
      </c>
      <c r="E301" s="921" t="s">
        <v>1338</v>
      </c>
      <c r="F301" s="921" t="s">
        <v>208</v>
      </c>
      <c r="G301" s="921"/>
      <c r="H301" s="924" t="s">
        <v>30</v>
      </c>
      <c r="I301" s="924"/>
      <c r="J301" s="14" t="s">
        <v>31</v>
      </c>
      <c r="K301" s="14" t="s">
        <v>32</v>
      </c>
      <c r="L301" s="16">
        <v>318</v>
      </c>
    </row>
    <row r="302" spans="1:12" x14ac:dyDescent="0.25">
      <c r="A302" s="918"/>
      <c r="B302" s="921"/>
      <c r="C302" s="922"/>
      <c r="D302" s="923"/>
      <c r="E302" s="921"/>
      <c r="F302" s="921"/>
      <c r="G302" s="921"/>
      <c r="H302" s="924" t="s">
        <v>33</v>
      </c>
      <c r="I302" s="924"/>
      <c r="J302" s="14" t="s">
        <v>31</v>
      </c>
      <c r="K302" s="14" t="s">
        <v>32</v>
      </c>
      <c r="L302" s="16">
        <v>441.6</v>
      </c>
    </row>
    <row r="303" spans="1:12" ht="24" x14ac:dyDescent="0.25">
      <c r="A303" s="918"/>
      <c r="B303" s="9" t="s">
        <v>34</v>
      </c>
      <c r="C303" s="13" t="s">
        <v>35</v>
      </c>
      <c r="D303" s="13" t="s">
        <v>36</v>
      </c>
      <c r="E303" s="13" t="s">
        <v>37</v>
      </c>
      <c r="F303" s="920"/>
      <c r="G303" s="920"/>
      <c r="H303" s="924" t="s">
        <v>38</v>
      </c>
      <c r="I303" s="924"/>
      <c r="J303" s="921" t="s">
        <v>31</v>
      </c>
      <c r="K303" s="921" t="s">
        <v>32</v>
      </c>
      <c r="L303" s="925">
        <v>201.6</v>
      </c>
    </row>
    <row r="304" spans="1:12" ht="22.8" x14ac:dyDescent="0.25">
      <c r="A304" s="918"/>
      <c r="B304" s="14" t="s">
        <v>39</v>
      </c>
      <c r="C304" s="14" t="s">
        <v>208</v>
      </c>
      <c r="D304" s="15">
        <v>43634</v>
      </c>
      <c r="E304" s="14" t="s">
        <v>1339</v>
      </c>
      <c r="F304" s="920"/>
      <c r="G304" s="920"/>
      <c r="H304" s="924"/>
      <c r="I304" s="924"/>
      <c r="J304" s="921"/>
      <c r="K304" s="921"/>
      <c r="L304" s="925"/>
    </row>
    <row r="305" spans="1:12" ht="24" x14ac:dyDescent="0.25">
      <c r="A305" s="918">
        <v>358</v>
      </c>
      <c r="B305" s="9" t="s">
        <v>22</v>
      </c>
      <c r="C305" s="13" t="s">
        <v>23</v>
      </c>
      <c r="D305" s="13" t="s">
        <v>24</v>
      </c>
      <c r="E305" s="13" t="s">
        <v>25</v>
      </c>
      <c r="F305" s="919" t="s">
        <v>17</v>
      </c>
      <c r="G305" s="919"/>
      <c r="H305" s="920"/>
      <c r="I305" s="920"/>
      <c r="J305" s="920"/>
      <c r="K305" s="920"/>
      <c r="L305" s="920"/>
    </row>
    <row r="306" spans="1:12" x14ac:dyDescent="0.25">
      <c r="A306" s="918"/>
      <c r="B306" s="921" t="s">
        <v>1336</v>
      </c>
      <c r="C306" s="922" t="s">
        <v>1340</v>
      </c>
      <c r="D306" s="923">
        <v>43668</v>
      </c>
      <c r="E306" s="921" t="s">
        <v>410</v>
      </c>
      <c r="F306" s="921" t="s">
        <v>1341</v>
      </c>
      <c r="G306" s="921"/>
      <c r="H306" s="924" t="s">
        <v>30</v>
      </c>
      <c r="I306" s="924"/>
      <c r="J306" s="14" t="s">
        <v>31</v>
      </c>
      <c r="K306" s="14" t="s">
        <v>32</v>
      </c>
      <c r="L306" s="16">
        <v>358.15</v>
      </c>
    </row>
    <row r="307" spans="1:12" x14ac:dyDescent="0.25">
      <c r="A307" s="918"/>
      <c r="B307" s="921"/>
      <c r="C307" s="922"/>
      <c r="D307" s="923"/>
      <c r="E307" s="921"/>
      <c r="F307" s="921"/>
      <c r="G307" s="921"/>
      <c r="H307" s="924" t="s">
        <v>33</v>
      </c>
      <c r="I307" s="924"/>
      <c r="J307" s="921" t="s">
        <v>31</v>
      </c>
      <c r="K307" s="921" t="s">
        <v>32</v>
      </c>
      <c r="L307" s="925">
        <v>665.63</v>
      </c>
    </row>
    <row r="308" spans="1:12" x14ac:dyDescent="0.25">
      <c r="A308" s="918"/>
      <c r="B308" s="921"/>
      <c r="C308" s="922"/>
      <c r="D308" s="923"/>
      <c r="E308" s="921"/>
      <c r="F308" s="921"/>
      <c r="G308" s="921"/>
      <c r="H308" s="924"/>
      <c r="I308" s="924"/>
      <c r="J308" s="921"/>
      <c r="K308" s="921"/>
      <c r="L308" s="925"/>
    </row>
    <row r="309" spans="1:12" ht="24" x14ac:dyDescent="0.25">
      <c r="A309" s="918"/>
      <c r="B309" s="9" t="s">
        <v>34</v>
      </c>
      <c r="C309" s="13" t="s">
        <v>35</v>
      </c>
      <c r="D309" s="13" t="s">
        <v>36</v>
      </c>
      <c r="E309" s="13" t="s">
        <v>37</v>
      </c>
      <c r="F309" s="920"/>
      <c r="G309" s="920"/>
      <c r="H309" s="924" t="s">
        <v>38</v>
      </c>
      <c r="I309" s="924"/>
      <c r="J309" s="921" t="s">
        <v>31</v>
      </c>
      <c r="K309" s="921" t="s">
        <v>32</v>
      </c>
      <c r="L309" s="925">
        <v>129.81</v>
      </c>
    </row>
    <row r="310" spans="1:12" ht="22.8" x14ac:dyDescent="0.25">
      <c r="A310" s="918"/>
      <c r="B310" s="14" t="s">
        <v>39</v>
      </c>
      <c r="C310" s="14" t="s">
        <v>1341</v>
      </c>
      <c r="D310" s="15">
        <v>43680</v>
      </c>
      <c r="E310" s="14" t="s">
        <v>1342</v>
      </c>
      <c r="F310" s="920"/>
      <c r="G310" s="920"/>
      <c r="H310" s="924"/>
      <c r="I310" s="924"/>
      <c r="J310" s="921"/>
      <c r="K310" s="921"/>
      <c r="L310" s="925"/>
    </row>
    <row r="311" spans="1:12" ht="24" x14ac:dyDescent="0.25">
      <c r="A311" s="918">
        <v>359</v>
      </c>
      <c r="B311" s="9" t="s">
        <v>22</v>
      </c>
      <c r="C311" s="13" t="s">
        <v>23</v>
      </c>
      <c r="D311" s="13" t="s">
        <v>24</v>
      </c>
      <c r="E311" s="13" t="s">
        <v>25</v>
      </c>
      <c r="F311" s="919" t="s">
        <v>17</v>
      </c>
      <c r="G311" s="919"/>
      <c r="H311" s="920"/>
      <c r="I311" s="920"/>
      <c r="J311" s="920"/>
      <c r="K311" s="920"/>
      <c r="L311" s="920"/>
    </row>
    <row r="312" spans="1:12" x14ac:dyDescent="0.25">
      <c r="A312" s="918"/>
      <c r="B312" s="921" t="s">
        <v>1336</v>
      </c>
      <c r="C312" s="922" t="s">
        <v>1340</v>
      </c>
      <c r="D312" s="923">
        <v>43668</v>
      </c>
      <c r="E312" s="921" t="s">
        <v>410</v>
      </c>
      <c r="F312" s="921" t="s">
        <v>1343</v>
      </c>
      <c r="G312" s="921"/>
      <c r="H312" s="924" t="s">
        <v>30</v>
      </c>
      <c r="I312" s="924"/>
      <c r="J312" s="14" t="s">
        <v>31</v>
      </c>
      <c r="K312" s="14" t="s">
        <v>32</v>
      </c>
      <c r="L312" s="16">
        <v>695.8</v>
      </c>
    </row>
    <row r="313" spans="1:12" x14ac:dyDescent="0.25">
      <c r="A313" s="918"/>
      <c r="B313" s="921"/>
      <c r="C313" s="922"/>
      <c r="D313" s="923"/>
      <c r="E313" s="921"/>
      <c r="F313" s="921"/>
      <c r="G313" s="921"/>
      <c r="H313" s="924" t="s">
        <v>33</v>
      </c>
      <c r="I313" s="924"/>
      <c r="J313" s="921" t="s">
        <v>31</v>
      </c>
      <c r="K313" s="921" t="s">
        <v>31</v>
      </c>
      <c r="L313" s="925">
        <v>0</v>
      </c>
    </row>
    <row r="314" spans="1:12" x14ac:dyDescent="0.25">
      <c r="A314" s="918"/>
      <c r="B314" s="921"/>
      <c r="C314" s="922"/>
      <c r="D314" s="923"/>
      <c r="E314" s="921"/>
      <c r="F314" s="921"/>
      <c r="G314" s="921"/>
      <c r="H314" s="924"/>
      <c r="I314" s="924"/>
      <c r="J314" s="921"/>
      <c r="K314" s="921"/>
      <c r="L314" s="925"/>
    </row>
    <row r="315" spans="1:12" ht="24" x14ac:dyDescent="0.25">
      <c r="A315" s="918"/>
      <c r="B315" s="9" t="s">
        <v>34</v>
      </c>
      <c r="C315" s="13" t="s">
        <v>35</v>
      </c>
      <c r="D315" s="13" t="s">
        <v>36</v>
      </c>
      <c r="E315" s="13" t="s">
        <v>37</v>
      </c>
      <c r="F315" s="920"/>
      <c r="G315" s="920"/>
      <c r="H315" s="924" t="s">
        <v>38</v>
      </c>
      <c r="I315" s="924"/>
      <c r="J315" s="921" t="s">
        <v>31</v>
      </c>
      <c r="K315" s="921" t="s">
        <v>32</v>
      </c>
      <c r="L315" s="925">
        <v>372.45</v>
      </c>
    </row>
    <row r="316" spans="1:12" ht="22.8" x14ac:dyDescent="0.25">
      <c r="A316" s="918"/>
      <c r="B316" s="14" t="s">
        <v>39</v>
      </c>
      <c r="C316" s="14" t="s">
        <v>1343</v>
      </c>
      <c r="D316" s="15">
        <v>43680</v>
      </c>
      <c r="E316" s="14" t="s">
        <v>1342</v>
      </c>
      <c r="F316" s="920"/>
      <c r="G316" s="920"/>
      <c r="H316" s="924"/>
      <c r="I316" s="924"/>
      <c r="J316" s="921"/>
      <c r="K316" s="921"/>
      <c r="L316" s="925"/>
    </row>
    <row r="317" spans="1:12" ht="24" x14ac:dyDescent="0.25">
      <c r="A317" s="918">
        <v>360</v>
      </c>
      <c r="B317" s="9" t="s">
        <v>22</v>
      </c>
      <c r="C317" s="13" t="s">
        <v>23</v>
      </c>
      <c r="D317" s="13" t="s">
        <v>24</v>
      </c>
      <c r="E317" s="13" t="s">
        <v>25</v>
      </c>
      <c r="F317" s="919" t="s">
        <v>17</v>
      </c>
      <c r="G317" s="919"/>
      <c r="H317" s="920"/>
      <c r="I317" s="920"/>
      <c r="J317" s="920"/>
      <c r="K317" s="920"/>
      <c r="L317" s="920"/>
    </row>
    <row r="318" spans="1:12" x14ac:dyDescent="0.25">
      <c r="A318" s="918"/>
      <c r="B318" s="921" t="s">
        <v>1344</v>
      </c>
      <c r="C318" s="922" t="s">
        <v>1345</v>
      </c>
      <c r="D318" s="923">
        <v>43566</v>
      </c>
      <c r="E318" s="921" t="s">
        <v>53</v>
      </c>
      <c r="F318" s="921" t="s">
        <v>375</v>
      </c>
      <c r="G318" s="921"/>
      <c r="H318" s="924" t="s">
        <v>30</v>
      </c>
      <c r="I318" s="924"/>
      <c r="J318" s="14" t="s">
        <v>31</v>
      </c>
      <c r="K318" s="14" t="s">
        <v>32</v>
      </c>
      <c r="L318" s="16">
        <v>265</v>
      </c>
    </row>
    <row r="319" spans="1:12" x14ac:dyDescent="0.25">
      <c r="A319" s="918"/>
      <c r="B319" s="921"/>
      <c r="C319" s="922"/>
      <c r="D319" s="923"/>
      <c r="E319" s="921"/>
      <c r="F319" s="921"/>
      <c r="G319" s="921"/>
      <c r="H319" s="924" t="s">
        <v>33</v>
      </c>
      <c r="I319" s="924"/>
      <c r="J319" s="14" t="s">
        <v>31</v>
      </c>
      <c r="K319" s="14" t="s">
        <v>32</v>
      </c>
      <c r="L319" s="16">
        <v>316.59000000000003</v>
      </c>
    </row>
    <row r="320" spans="1:12" ht="24" x14ac:dyDescent="0.25">
      <c r="A320" s="918"/>
      <c r="B320" s="9" t="s">
        <v>34</v>
      </c>
      <c r="C320" s="13" t="s">
        <v>35</v>
      </c>
      <c r="D320" s="13" t="s">
        <v>36</v>
      </c>
      <c r="E320" s="13" t="s">
        <v>37</v>
      </c>
      <c r="F320" s="920"/>
      <c r="G320" s="920"/>
      <c r="H320" s="924" t="s">
        <v>38</v>
      </c>
      <c r="I320" s="924"/>
      <c r="J320" s="921" t="s">
        <v>31</v>
      </c>
      <c r="K320" s="921" t="s">
        <v>32</v>
      </c>
      <c r="L320" s="925">
        <v>57</v>
      </c>
    </row>
    <row r="321" spans="1:12" ht="34.200000000000003" x14ac:dyDescent="0.25">
      <c r="A321" s="918"/>
      <c r="B321" s="14" t="s">
        <v>496</v>
      </c>
      <c r="C321" s="14" t="s">
        <v>375</v>
      </c>
      <c r="D321" s="15">
        <v>43567</v>
      </c>
      <c r="E321" s="14" t="s">
        <v>138</v>
      </c>
      <c r="F321" s="920"/>
      <c r="G321" s="920"/>
      <c r="H321" s="924"/>
      <c r="I321" s="924"/>
      <c r="J321" s="921"/>
      <c r="K321" s="921"/>
      <c r="L321" s="925"/>
    </row>
    <row r="322" spans="1:12" ht="24" x14ac:dyDescent="0.25">
      <c r="A322" s="918">
        <v>361</v>
      </c>
      <c r="B322" s="9" t="s">
        <v>22</v>
      </c>
      <c r="C322" s="13" t="s">
        <v>23</v>
      </c>
      <c r="D322" s="13" t="s">
        <v>24</v>
      </c>
      <c r="E322" s="13" t="s">
        <v>25</v>
      </c>
      <c r="F322" s="919" t="s">
        <v>17</v>
      </c>
      <c r="G322" s="919"/>
      <c r="H322" s="920"/>
      <c r="I322" s="920"/>
      <c r="J322" s="920"/>
      <c r="K322" s="920"/>
      <c r="L322" s="920"/>
    </row>
    <row r="323" spans="1:12" x14ac:dyDescent="0.25">
      <c r="A323" s="918"/>
      <c r="B323" s="921" t="s">
        <v>1344</v>
      </c>
      <c r="C323" s="922" t="s">
        <v>1346</v>
      </c>
      <c r="D323" s="923">
        <v>43681</v>
      </c>
      <c r="E323" s="921" t="s">
        <v>1347</v>
      </c>
      <c r="F323" s="921" t="s">
        <v>279</v>
      </c>
      <c r="G323" s="921"/>
      <c r="H323" s="924" t="s">
        <v>30</v>
      </c>
      <c r="I323" s="924"/>
      <c r="J323" s="14" t="s">
        <v>31</v>
      </c>
      <c r="K323" s="14" t="s">
        <v>32</v>
      </c>
      <c r="L323" s="16">
        <v>1050</v>
      </c>
    </row>
    <row r="324" spans="1:12" x14ac:dyDescent="0.25">
      <c r="A324" s="918"/>
      <c r="B324" s="921"/>
      <c r="C324" s="922"/>
      <c r="D324" s="923"/>
      <c r="E324" s="921"/>
      <c r="F324" s="921"/>
      <c r="G324" s="921"/>
      <c r="H324" s="924" t="s">
        <v>33</v>
      </c>
      <c r="I324" s="924"/>
      <c r="J324" s="14" t="s">
        <v>31</v>
      </c>
      <c r="K324" s="14" t="s">
        <v>31</v>
      </c>
      <c r="L324" s="16">
        <v>0</v>
      </c>
    </row>
    <row r="325" spans="1:12" ht="24" x14ac:dyDescent="0.25">
      <c r="A325" s="918"/>
      <c r="B325" s="9" t="s">
        <v>34</v>
      </c>
      <c r="C325" s="13" t="s">
        <v>35</v>
      </c>
      <c r="D325" s="13" t="s">
        <v>36</v>
      </c>
      <c r="E325" s="13" t="s">
        <v>37</v>
      </c>
      <c r="F325" s="920"/>
      <c r="G325" s="920"/>
      <c r="H325" s="924" t="s">
        <v>38</v>
      </c>
      <c r="I325" s="924"/>
      <c r="J325" s="921" t="s">
        <v>31</v>
      </c>
      <c r="K325" s="921" t="s">
        <v>32</v>
      </c>
      <c r="L325" s="925">
        <v>295</v>
      </c>
    </row>
    <row r="326" spans="1:12" ht="34.200000000000003" x14ac:dyDescent="0.25">
      <c r="A326" s="918"/>
      <c r="B326" s="14" t="s">
        <v>496</v>
      </c>
      <c r="C326" s="14" t="s">
        <v>279</v>
      </c>
      <c r="D326" s="15">
        <v>43686</v>
      </c>
      <c r="E326" s="14" t="s">
        <v>1053</v>
      </c>
      <c r="F326" s="920"/>
      <c r="G326" s="920"/>
      <c r="H326" s="924"/>
      <c r="I326" s="924"/>
      <c r="J326" s="921"/>
      <c r="K326" s="921"/>
      <c r="L326" s="925"/>
    </row>
    <row r="327" spans="1:12" ht="24" x14ac:dyDescent="0.25">
      <c r="A327" s="918">
        <v>362</v>
      </c>
      <c r="B327" s="9" t="s">
        <v>22</v>
      </c>
      <c r="C327" s="13" t="s">
        <v>23</v>
      </c>
      <c r="D327" s="13" t="s">
        <v>24</v>
      </c>
      <c r="E327" s="13" t="s">
        <v>25</v>
      </c>
      <c r="F327" s="919" t="s">
        <v>17</v>
      </c>
      <c r="G327" s="919"/>
      <c r="H327" s="920"/>
      <c r="I327" s="920"/>
      <c r="J327" s="920"/>
      <c r="K327" s="920"/>
      <c r="L327" s="920"/>
    </row>
    <row r="328" spans="1:12" x14ac:dyDescent="0.25">
      <c r="A328" s="918"/>
      <c r="B328" s="921" t="s">
        <v>1348</v>
      </c>
      <c r="C328" s="922" t="s">
        <v>1349</v>
      </c>
      <c r="D328" s="923">
        <v>43579</v>
      </c>
      <c r="E328" s="921" t="s">
        <v>53</v>
      </c>
      <c r="F328" s="921" t="s">
        <v>1350</v>
      </c>
      <c r="G328" s="921"/>
      <c r="H328" s="924" t="s">
        <v>30</v>
      </c>
      <c r="I328" s="924"/>
      <c r="J328" s="14" t="s">
        <v>31</v>
      </c>
      <c r="K328" s="14" t="s">
        <v>32</v>
      </c>
      <c r="L328" s="16">
        <v>632</v>
      </c>
    </row>
    <row r="329" spans="1:12" x14ac:dyDescent="0.25">
      <c r="A329" s="918"/>
      <c r="B329" s="921"/>
      <c r="C329" s="922"/>
      <c r="D329" s="923"/>
      <c r="E329" s="921"/>
      <c r="F329" s="921"/>
      <c r="G329" s="921"/>
      <c r="H329" s="924" t="s">
        <v>33</v>
      </c>
      <c r="I329" s="924"/>
      <c r="J329" s="14" t="s">
        <v>31</v>
      </c>
      <c r="K329" s="14" t="s">
        <v>32</v>
      </c>
      <c r="L329" s="16">
        <v>154</v>
      </c>
    </row>
    <row r="330" spans="1:12" ht="24" x14ac:dyDescent="0.25">
      <c r="A330" s="918"/>
      <c r="B330" s="9" t="s">
        <v>34</v>
      </c>
      <c r="C330" s="13" t="s">
        <v>35</v>
      </c>
      <c r="D330" s="13" t="s">
        <v>36</v>
      </c>
      <c r="E330" s="13" t="s">
        <v>37</v>
      </c>
      <c r="F330" s="920"/>
      <c r="G330" s="920"/>
      <c r="H330" s="924" t="s">
        <v>38</v>
      </c>
      <c r="I330" s="924"/>
      <c r="J330" s="921" t="s">
        <v>31</v>
      </c>
      <c r="K330" s="921" t="s">
        <v>31</v>
      </c>
      <c r="L330" s="925">
        <v>0</v>
      </c>
    </row>
    <row r="331" spans="1:12" ht="34.200000000000003" x14ac:dyDescent="0.25">
      <c r="A331" s="918"/>
      <c r="B331" s="14" t="s">
        <v>1351</v>
      </c>
      <c r="C331" s="14" t="s">
        <v>1350</v>
      </c>
      <c r="D331" s="15">
        <v>43581</v>
      </c>
      <c r="E331" s="14" t="s">
        <v>117</v>
      </c>
      <c r="F331" s="920"/>
      <c r="G331" s="920"/>
      <c r="H331" s="924"/>
      <c r="I331" s="924"/>
      <c r="J331" s="921"/>
      <c r="K331" s="921"/>
      <c r="L331" s="925"/>
    </row>
    <row r="332" spans="1:12" ht="24" x14ac:dyDescent="0.25">
      <c r="A332" s="918">
        <v>363</v>
      </c>
      <c r="B332" s="9" t="s">
        <v>22</v>
      </c>
      <c r="C332" s="13" t="s">
        <v>23</v>
      </c>
      <c r="D332" s="13" t="s">
        <v>24</v>
      </c>
      <c r="E332" s="13" t="s">
        <v>25</v>
      </c>
      <c r="F332" s="919" t="s">
        <v>17</v>
      </c>
      <c r="G332" s="919"/>
      <c r="H332" s="920"/>
      <c r="I332" s="920"/>
      <c r="J332" s="920"/>
      <c r="K332" s="920"/>
      <c r="L332" s="920"/>
    </row>
    <row r="333" spans="1:12" x14ac:dyDescent="0.25">
      <c r="A333" s="918"/>
      <c r="B333" s="921" t="s">
        <v>1348</v>
      </c>
      <c r="C333" s="922" t="s">
        <v>1352</v>
      </c>
      <c r="D333" s="923">
        <v>43585</v>
      </c>
      <c r="E333" s="921" t="s">
        <v>53</v>
      </c>
      <c r="F333" s="921" t="s">
        <v>1350</v>
      </c>
      <c r="G333" s="921"/>
      <c r="H333" s="924" t="s">
        <v>30</v>
      </c>
      <c r="I333" s="924"/>
      <c r="J333" s="14" t="s">
        <v>31</v>
      </c>
      <c r="K333" s="14" t="s">
        <v>32</v>
      </c>
      <c r="L333" s="16">
        <v>576</v>
      </c>
    </row>
    <row r="334" spans="1:12" x14ac:dyDescent="0.25">
      <c r="A334" s="918"/>
      <c r="B334" s="921"/>
      <c r="C334" s="922"/>
      <c r="D334" s="923"/>
      <c r="E334" s="921"/>
      <c r="F334" s="921"/>
      <c r="G334" s="921"/>
      <c r="H334" s="924" t="s">
        <v>33</v>
      </c>
      <c r="I334" s="924"/>
      <c r="J334" s="14" t="s">
        <v>31</v>
      </c>
      <c r="K334" s="14" t="s">
        <v>32</v>
      </c>
      <c r="L334" s="16">
        <v>107</v>
      </c>
    </row>
    <row r="335" spans="1:12" ht="24" x14ac:dyDescent="0.25">
      <c r="A335" s="918"/>
      <c r="B335" s="9" t="s">
        <v>34</v>
      </c>
      <c r="C335" s="13" t="s">
        <v>35</v>
      </c>
      <c r="D335" s="13" t="s">
        <v>36</v>
      </c>
      <c r="E335" s="13" t="s">
        <v>37</v>
      </c>
      <c r="F335" s="920"/>
      <c r="G335" s="920"/>
      <c r="H335" s="924" t="s">
        <v>38</v>
      </c>
      <c r="I335" s="924"/>
      <c r="J335" s="921" t="s">
        <v>31</v>
      </c>
      <c r="K335" s="921" t="s">
        <v>31</v>
      </c>
      <c r="L335" s="925">
        <v>0</v>
      </c>
    </row>
    <row r="336" spans="1:12" ht="34.200000000000003" x14ac:dyDescent="0.25">
      <c r="A336" s="918"/>
      <c r="B336" s="14" t="s">
        <v>1351</v>
      </c>
      <c r="C336" s="14" t="s">
        <v>1350</v>
      </c>
      <c r="D336" s="15">
        <v>43587</v>
      </c>
      <c r="E336" s="14" t="s">
        <v>1353</v>
      </c>
      <c r="F336" s="920"/>
      <c r="G336" s="920"/>
      <c r="H336" s="924"/>
      <c r="I336" s="924"/>
      <c r="J336" s="921"/>
      <c r="K336" s="921"/>
      <c r="L336" s="925"/>
    </row>
    <row r="337" spans="1:12" ht="24" x14ac:dyDescent="0.25">
      <c r="A337" s="918">
        <v>364</v>
      </c>
      <c r="B337" s="9" t="s">
        <v>22</v>
      </c>
      <c r="C337" s="13" t="s">
        <v>23</v>
      </c>
      <c r="D337" s="13" t="s">
        <v>24</v>
      </c>
      <c r="E337" s="13" t="s">
        <v>25</v>
      </c>
      <c r="F337" s="919" t="s">
        <v>17</v>
      </c>
      <c r="G337" s="919"/>
      <c r="H337" s="920"/>
      <c r="I337" s="920"/>
      <c r="J337" s="920"/>
      <c r="K337" s="920"/>
      <c r="L337" s="920"/>
    </row>
    <row r="338" spans="1:12" x14ac:dyDescent="0.25">
      <c r="A338" s="918"/>
      <c r="B338" s="921" t="s">
        <v>1348</v>
      </c>
      <c r="C338" s="922" t="s">
        <v>1354</v>
      </c>
      <c r="D338" s="923">
        <v>43619</v>
      </c>
      <c r="E338" s="921" t="s">
        <v>736</v>
      </c>
      <c r="F338" s="921" t="s">
        <v>1355</v>
      </c>
      <c r="G338" s="921"/>
      <c r="H338" s="924" t="s">
        <v>30</v>
      </c>
      <c r="I338" s="924"/>
      <c r="J338" s="14" t="s">
        <v>31</v>
      </c>
      <c r="K338" s="14" t="s">
        <v>32</v>
      </c>
      <c r="L338" s="16">
        <v>828</v>
      </c>
    </row>
    <row r="339" spans="1:12" x14ac:dyDescent="0.25">
      <c r="A339" s="918"/>
      <c r="B339" s="921"/>
      <c r="C339" s="922"/>
      <c r="D339" s="923"/>
      <c r="E339" s="921"/>
      <c r="F339" s="921"/>
      <c r="G339" s="921"/>
      <c r="H339" s="924" t="s">
        <v>33</v>
      </c>
      <c r="I339" s="924"/>
      <c r="J339" s="14" t="s">
        <v>31</v>
      </c>
      <c r="K339" s="14" t="s">
        <v>32</v>
      </c>
      <c r="L339" s="16">
        <v>1284.7</v>
      </c>
    </row>
    <row r="340" spans="1:12" ht="24" x14ac:dyDescent="0.25">
      <c r="A340" s="918"/>
      <c r="B340" s="9" t="s">
        <v>34</v>
      </c>
      <c r="C340" s="13" t="s">
        <v>35</v>
      </c>
      <c r="D340" s="13" t="s">
        <v>36</v>
      </c>
      <c r="E340" s="13" t="s">
        <v>37</v>
      </c>
      <c r="F340" s="920"/>
      <c r="G340" s="920"/>
      <c r="H340" s="924" t="s">
        <v>38</v>
      </c>
      <c r="I340" s="924"/>
      <c r="J340" s="921" t="s">
        <v>31</v>
      </c>
      <c r="K340" s="921" t="s">
        <v>32</v>
      </c>
      <c r="L340" s="925">
        <v>625</v>
      </c>
    </row>
    <row r="341" spans="1:12" ht="34.200000000000003" x14ac:dyDescent="0.25">
      <c r="A341" s="918"/>
      <c r="B341" s="14" t="s">
        <v>1351</v>
      </c>
      <c r="C341" s="14" t="s">
        <v>1355</v>
      </c>
      <c r="D341" s="15">
        <v>43625</v>
      </c>
      <c r="E341" s="14" t="s">
        <v>762</v>
      </c>
      <c r="F341" s="920"/>
      <c r="G341" s="920"/>
      <c r="H341" s="924"/>
      <c r="I341" s="924"/>
      <c r="J341" s="921"/>
      <c r="K341" s="921"/>
      <c r="L341" s="925"/>
    </row>
    <row r="342" spans="1:12" ht="24" x14ac:dyDescent="0.25">
      <c r="A342" s="918">
        <v>365</v>
      </c>
      <c r="B342" s="9" t="s">
        <v>22</v>
      </c>
      <c r="C342" s="13" t="s">
        <v>23</v>
      </c>
      <c r="D342" s="13" t="s">
        <v>24</v>
      </c>
      <c r="E342" s="13" t="s">
        <v>25</v>
      </c>
      <c r="F342" s="919" t="s">
        <v>17</v>
      </c>
      <c r="G342" s="919"/>
      <c r="H342" s="920"/>
      <c r="I342" s="920"/>
      <c r="J342" s="920"/>
      <c r="K342" s="920"/>
      <c r="L342" s="920"/>
    </row>
    <row r="343" spans="1:12" x14ac:dyDescent="0.25">
      <c r="A343" s="918"/>
      <c r="B343" s="921" t="s">
        <v>1348</v>
      </c>
      <c r="C343" s="922" t="s">
        <v>1356</v>
      </c>
      <c r="D343" s="923">
        <v>43632</v>
      </c>
      <c r="E343" s="921" t="s">
        <v>159</v>
      </c>
      <c r="F343" s="921" t="s">
        <v>1357</v>
      </c>
      <c r="G343" s="921"/>
      <c r="H343" s="924" t="s">
        <v>30</v>
      </c>
      <c r="I343" s="924"/>
      <c r="J343" s="14" t="s">
        <v>31</v>
      </c>
      <c r="K343" s="14" t="s">
        <v>32</v>
      </c>
      <c r="L343" s="16">
        <v>471</v>
      </c>
    </row>
    <row r="344" spans="1:12" x14ac:dyDescent="0.25">
      <c r="A344" s="918"/>
      <c r="B344" s="921"/>
      <c r="C344" s="922"/>
      <c r="D344" s="923"/>
      <c r="E344" s="921"/>
      <c r="F344" s="921"/>
      <c r="G344" s="921"/>
      <c r="H344" s="924" t="s">
        <v>33</v>
      </c>
      <c r="I344" s="924"/>
      <c r="J344" s="14" t="s">
        <v>31</v>
      </c>
      <c r="K344" s="14" t="s">
        <v>32</v>
      </c>
      <c r="L344" s="16">
        <v>487.31</v>
      </c>
    </row>
    <row r="345" spans="1:12" ht="24" x14ac:dyDescent="0.25">
      <c r="A345" s="918"/>
      <c r="B345" s="9" t="s">
        <v>34</v>
      </c>
      <c r="C345" s="13" t="s">
        <v>35</v>
      </c>
      <c r="D345" s="13" t="s">
        <v>36</v>
      </c>
      <c r="E345" s="13" t="s">
        <v>37</v>
      </c>
      <c r="F345" s="920"/>
      <c r="G345" s="920"/>
      <c r="H345" s="924" t="s">
        <v>38</v>
      </c>
      <c r="I345" s="924"/>
      <c r="J345" s="921" t="s">
        <v>31</v>
      </c>
      <c r="K345" s="921" t="s">
        <v>32</v>
      </c>
      <c r="L345" s="925">
        <v>628</v>
      </c>
    </row>
    <row r="346" spans="1:12" ht="34.200000000000003" x14ac:dyDescent="0.25">
      <c r="A346" s="918"/>
      <c r="B346" s="14" t="s">
        <v>1351</v>
      </c>
      <c r="C346" s="14" t="s">
        <v>1357</v>
      </c>
      <c r="D346" s="15">
        <v>43634</v>
      </c>
      <c r="E346" s="14" t="s">
        <v>1339</v>
      </c>
      <c r="F346" s="920"/>
      <c r="G346" s="920"/>
      <c r="H346" s="924"/>
      <c r="I346" s="924"/>
      <c r="J346" s="921"/>
      <c r="K346" s="921"/>
      <c r="L346" s="925"/>
    </row>
    <row r="347" spans="1:12" ht="24" x14ac:dyDescent="0.25">
      <c r="A347" s="918">
        <v>366</v>
      </c>
      <c r="B347" s="9" t="s">
        <v>22</v>
      </c>
      <c r="C347" s="13" t="s">
        <v>23</v>
      </c>
      <c r="D347" s="13" t="s">
        <v>24</v>
      </c>
      <c r="E347" s="13" t="s">
        <v>25</v>
      </c>
      <c r="F347" s="919" t="s">
        <v>17</v>
      </c>
      <c r="G347" s="919"/>
      <c r="H347" s="920"/>
      <c r="I347" s="920"/>
      <c r="J347" s="920"/>
      <c r="K347" s="920"/>
      <c r="L347" s="920"/>
    </row>
    <row r="348" spans="1:12" x14ac:dyDescent="0.25">
      <c r="A348" s="918"/>
      <c r="B348" s="921" t="s">
        <v>1348</v>
      </c>
      <c r="C348" s="922" t="s">
        <v>1358</v>
      </c>
      <c r="D348" s="923">
        <v>43639</v>
      </c>
      <c r="E348" s="921" t="s">
        <v>183</v>
      </c>
      <c r="F348" s="921" t="s">
        <v>210</v>
      </c>
      <c r="G348" s="921"/>
      <c r="H348" s="924" t="s">
        <v>30</v>
      </c>
      <c r="I348" s="924"/>
      <c r="J348" s="14" t="s">
        <v>31</v>
      </c>
      <c r="K348" s="14" t="s">
        <v>31</v>
      </c>
      <c r="L348" s="16">
        <v>0</v>
      </c>
    </row>
    <row r="349" spans="1:12" x14ac:dyDescent="0.25">
      <c r="A349" s="918"/>
      <c r="B349" s="921"/>
      <c r="C349" s="922"/>
      <c r="D349" s="923"/>
      <c r="E349" s="921"/>
      <c r="F349" s="921"/>
      <c r="G349" s="921"/>
      <c r="H349" s="924" t="s">
        <v>33</v>
      </c>
      <c r="I349" s="924"/>
      <c r="J349" s="14" t="s">
        <v>31</v>
      </c>
      <c r="K349" s="14" t="s">
        <v>31</v>
      </c>
      <c r="L349" s="16">
        <v>0</v>
      </c>
    </row>
    <row r="350" spans="1:12" ht="24" x14ac:dyDescent="0.25">
      <c r="A350" s="918"/>
      <c r="B350" s="9" t="s">
        <v>34</v>
      </c>
      <c r="C350" s="13" t="s">
        <v>35</v>
      </c>
      <c r="D350" s="13" t="s">
        <v>36</v>
      </c>
      <c r="E350" s="13" t="s">
        <v>37</v>
      </c>
      <c r="F350" s="920"/>
      <c r="G350" s="920"/>
      <c r="H350" s="924" t="s">
        <v>38</v>
      </c>
      <c r="I350" s="924"/>
      <c r="J350" s="921" t="s">
        <v>31</v>
      </c>
      <c r="K350" s="921" t="s">
        <v>32</v>
      </c>
      <c r="L350" s="925">
        <v>1420</v>
      </c>
    </row>
    <row r="351" spans="1:12" ht="34.200000000000003" x14ac:dyDescent="0.25">
      <c r="A351" s="918"/>
      <c r="B351" s="14" t="s">
        <v>1351</v>
      </c>
      <c r="C351" s="14" t="s">
        <v>210</v>
      </c>
      <c r="D351" s="15">
        <v>43643</v>
      </c>
      <c r="E351" s="14" t="s">
        <v>708</v>
      </c>
      <c r="F351" s="920"/>
      <c r="G351" s="920"/>
      <c r="H351" s="924"/>
      <c r="I351" s="924"/>
      <c r="J351" s="921"/>
      <c r="K351" s="921"/>
      <c r="L351" s="925"/>
    </row>
    <row r="352" spans="1:12" ht="24" x14ac:dyDescent="0.25">
      <c r="A352" s="918">
        <v>367</v>
      </c>
      <c r="B352" s="9" t="s">
        <v>22</v>
      </c>
      <c r="C352" s="13" t="s">
        <v>23</v>
      </c>
      <c r="D352" s="13" t="s">
        <v>24</v>
      </c>
      <c r="E352" s="13" t="s">
        <v>25</v>
      </c>
      <c r="F352" s="919" t="s">
        <v>17</v>
      </c>
      <c r="G352" s="919"/>
      <c r="H352" s="920"/>
      <c r="I352" s="920"/>
      <c r="J352" s="920"/>
      <c r="K352" s="920"/>
      <c r="L352" s="920"/>
    </row>
    <row r="353" spans="1:12" x14ac:dyDescent="0.25">
      <c r="A353" s="918"/>
      <c r="B353" s="921" t="s">
        <v>1348</v>
      </c>
      <c r="C353" s="922" t="s">
        <v>1359</v>
      </c>
      <c r="D353" s="923">
        <v>43730</v>
      </c>
      <c r="E353" s="921" t="s">
        <v>852</v>
      </c>
      <c r="F353" s="921" t="s">
        <v>1220</v>
      </c>
      <c r="G353" s="921"/>
      <c r="H353" s="924" t="s">
        <v>30</v>
      </c>
      <c r="I353" s="924"/>
      <c r="J353" s="14" t="s">
        <v>31</v>
      </c>
      <c r="K353" s="14" t="s">
        <v>32</v>
      </c>
      <c r="L353" s="16">
        <v>750</v>
      </c>
    </row>
    <row r="354" spans="1:12" x14ac:dyDescent="0.25">
      <c r="A354" s="918"/>
      <c r="B354" s="921"/>
      <c r="C354" s="922"/>
      <c r="D354" s="923"/>
      <c r="E354" s="921"/>
      <c r="F354" s="921"/>
      <c r="G354" s="921"/>
      <c r="H354" s="924" t="s">
        <v>33</v>
      </c>
      <c r="I354" s="924"/>
      <c r="J354" s="14" t="s">
        <v>31</v>
      </c>
      <c r="K354" s="14" t="s">
        <v>31</v>
      </c>
      <c r="L354" s="16">
        <v>0</v>
      </c>
    </row>
    <row r="355" spans="1:12" ht="24" x14ac:dyDescent="0.25">
      <c r="A355" s="918"/>
      <c r="B355" s="9" t="s">
        <v>34</v>
      </c>
      <c r="C355" s="13" t="s">
        <v>35</v>
      </c>
      <c r="D355" s="13" t="s">
        <v>36</v>
      </c>
      <c r="E355" s="13" t="s">
        <v>37</v>
      </c>
      <c r="F355" s="920"/>
      <c r="G355" s="920"/>
      <c r="H355" s="924" t="s">
        <v>38</v>
      </c>
      <c r="I355" s="924"/>
      <c r="J355" s="921" t="s">
        <v>31</v>
      </c>
      <c r="K355" s="921" t="s">
        <v>32</v>
      </c>
      <c r="L355" s="925">
        <v>600</v>
      </c>
    </row>
    <row r="356" spans="1:12" ht="34.200000000000003" x14ac:dyDescent="0.25">
      <c r="A356" s="918"/>
      <c r="B356" s="14" t="s">
        <v>1351</v>
      </c>
      <c r="C356" s="14" t="s">
        <v>1220</v>
      </c>
      <c r="D356" s="15">
        <v>43734</v>
      </c>
      <c r="E356" s="14" t="s">
        <v>1360</v>
      </c>
      <c r="F356" s="920"/>
      <c r="G356" s="920"/>
      <c r="H356" s="924"/>
      <c r="I356" s="924"/>
      <c r="J356" s="921"/>
      <c r="K356" s="921"/>
      <c r="L356" s="925"/>
    </row>
    <row r="357" spans="1:12" ht="24" x14ac:dyDescent="0.25">
      <c r="A357" s="918">
        <v>368</v>
      </c>
      <c r="B357" s="9" t="s">
        <v>22</v>
      </c>
      <c r="C357" s="13" t="s">
        <v>23</v>
      </c>
      <c r="D357" s="13" t="s">
        <v>24</v>
      </c>
      <c r="E357" s="13" t="s">
        <v>25</v>
      </c>
      <c r="F357" s="919" t="s">
        <v>17</v>
      </c>
      <c r="G357" s="919"/>
      <c r="H357" s="920"/>
      <c r="I357" s="920"/>
      <c r="J357" s="920"/>
      <c r="K357" s="920"/>
      <c r="L357" s="920"/>
    </row>
    <row r="358" spans="1:12" x14ac:dyDescent="0.25">
      <c r="A358" s="918"/>
      <c r="B358" s="921" t="s">
        <v>1361</v>
      </c>
      <c r="C358" s="922" t="s">
        <v>1362</v>
      </c>
      <c r="D358" s="923">
        <v>43607</v>
      </c>
      <c r="E358" s="921" t="s">
        <v>1363</v>
      </c>
      <c r="F358" s="921" t="s">
        <v>1364</v>
      </c>
      <c r="G358" s="921"/>
      <c r="H358" s="924" t="s">
        <v>30</v>
      </c>
      <c r="I358" s="924"/>
      <c r="J358" s="14" t="s">
        <v>31</v>
      </c>
      <c r="K358" s="14" t="s">
        <v>32</v>
      </c>
      <c r="L358" s="16">
        <v>236.25</v>
      </c>
    </row>
    <row r="359" spans="1:12" x14ac:dyDescent="0.25">
      <c r="A359" s="918"/>
      <c r="B359" s="921"/>
      <c r="C359" s="922"/>
      <c r="D359" s="923"/>
      <c r="E359" s="921"/>
      <c r="F359" s="921"/>
      <c r="G359" s="921"/>
      <c r="H359" s="924" t="s">
        <v>33</v>
      </c>
      <c r="I359" s="924"/>
      <c r="J359" s="14" t="s">
        <v>31</v>
      </c>
      <c r="K359" s="14" t="s">
        <v>32</v>
      </c>
      <c r="L359" s="16">
        <v>491.25</v>
      </c>
    </row>
    <row r="360" spans="1:12" ht="24" x14ac:dyDescent="0.25">
      <c r="A360" s="918"/>
      <c r="B360" s="9" t="s">
        <v>34</v>
      </c>
      <c r="C360" s="13" t="s">
        <v>35</v>
      </c>
      <c r="D360" s="13" t="s">
        <v>36</v>
      </c>
      <c r="E360" s="13" t="s">
        <v>37</v>
      </c>
      <c r="F360" s="920"/>
      <c r="G360" s="920"/>
      <c r="H360" s="924" t="s">
        <v>38</v>
      </c>
      <c r="I360" s="924"/>
      <c r="J360" s="921" t="s">
        <v>31</v>
      </c>
      <c r="K360" s="921" t="s">
        <v>31</v>
      </c>
      <c r="L360" s="925">
        <v>0</v>
      </c>
    </row>
    <row r="361" spans="1:12" ht="22.8" x14ac:dyDescent="0.25">
      <c r="A361" s="918"/>
      <c r="B361" s="14" t="s">
        <v>39</v>
      </c>
      <c r="C361" s="14" t="s">
        <v>1364</v>
      </c>
      <c r="D361" s="15">
        <v>43608</v>
      </c>
      <c r="E361" s="14" t="s">
        <v>148</v>
      </c>
      <c r="F361" s="920"/>
      <c r="G361" s="920"/>
      <c r="H361" s="924"/>
      <c r="I361" s="924"/>
      <c r="J361" s="921"/>
      <c r="K361" s="921"/>
      <c r="L361" s="925"/>
    </row>
    <row r="362" spans="1:12" ht="24" x14ac:dyDescent="0.25">
      <c r="A362" s="918">
        <v>369</v>
      </c>
      <c r="B362" s="9" t="s">
        <v>22</v>
      </c>
      <c r="C362" s="13" t="s">
        <v>23</v>
      </c>
      <c r="D362" s="13" t="s">
        <v>24</v>
      </c>
      <c r="E362" s="13" t="s">
        <v>25</v>
      </c>
      <c r="F362" s="919" t="s">
        <v>17</v>
      </c>
      <c r="G362" s="919"/>
      <c r="H362" s="920"/>
      <c r="I362" s="920"/>
      <c r="J362" s="920"/>
      <c r="K362" s="920"/>
      <c r="L362" s="920"/>
    </row>
    <row r="363" spans="1:12" x14ac:dyDescent="0.25">
      <c r="A363" s="918"/>
      <c r="B363" s="921" t="s">
        <v>1365</v>
      </c>
      <c r="C363" s="922" t="s">
        <v>1366</v>
      </c>
      <c r="D363" s="923">
        <v>43585</v>
      </c>
      <c r="E363" s="921" t="s">
        <v>207</v>
      </c>
      <c r="F363" s="921" t="s">
        <v>208</v>
      </c>
      <c r="G363" s="921"/>
      <c r="H363" s="924" t="s">
        <v>30</v>
      </c>
      <c r="I363" s="924"/>
      <c r="J363" s="14" t="s">
        <v>31</v>
      </c>
      <c r="K363" s="14" t="s">
        <v>31</v>
      </c>
      <c r="L363" s="16">
        <v>0</v>
      </c>
    </row>
    <row r="364" spans="1:12" x14ac:dyDescent="0.25">
      <c r="A364" s="918"/>
      <c r="B364" s="921"/>
      <c r="C364" s="922"/>
      <c r="D364" s="923"/>
      <c r="E364" s="921"/>
      <c r="F364" s="921"/>
      <c r="G364" s="921"/>
      <c r="H364" s="924" t="s">
        <v>33</v>
      </c>
      <c r="I364" s="924"/>
      <c r="J364" s="14" t="s">
        <v>31</v>
      </c>
      <c r="K364" s="14" t="s">
        <v>32</v>
      </c>
      <c r="L364" s="16">
        <v>143</v>
      </c>
    </row>
    <row r="365" spans="1:12" ht="24" x14ac:dyDescent="0.25">
      <c r="A365" s="918"/>
      <c r="B365" s="9" t="s">
        <v>34</v>
      </c>
      <c r="C365" s="13" t="s">
        <v>35</v>
      </c>
      <c r="D365" s="13" t="s">
        <v>36</v>
      </c>
      <c r="E365" s="13" t="s">
        <v>37</v>
      </c>
      <c r="F365" s="920"/>
      <c r="G365" s="920"/>
      <c r="H365" s="924" t="s">
        <v>38</v>
      </c>
      <c r="I365" s="924"/>
      <c r="J365" s="921" t="s">
        <v>31</v>
      </c>
      <c r="K365" s="921" t="s">
        <v>32</v>
      </c>
      <c r="L365" s="925">
        <v>1515</v>
      </c>
    </row>
    <row r="366" spans="1:12" ht="22.8" x14ac:dyDescent="0.25">
      <c r="A366" s="918"/>
      <c r="B366" s="14" t="s">
        <v>39</v>
      </c>
      <c r="C366" s="14" t="s">
        <v>208</v>
      </c>
      <c r="D366" s="15">
        <v>43589</v>
      </c>
      <c r="E366" s="14" t="s">
        <v>72</v>
      </c>
      <c r="F366" s="920"/>
      <c r="G366" s="920"/>
      <c r="H366" s="924"/>
      <c r="I366" s="924"/>
      <c r="J366" s="921"/>
      <c r="K366" s="921"/>
      <c r="L366" s="925"/>
    </row>
    <row r="367" spans="1:12" ht="24" x14ac:dyDescent="0.25">
      <c r="A367" s="918">
        <v>370</v>
      </c>
      <c r="B367" s="9" t="s">
        <v>22</v>
      </c>
      <c r="C367" s="13" t="s">
        <v>23</v>
      </c>
      <c r="D367" s="13" t="s">
        <v>24</v>
      </c>
      <c r="E367" s="13" t="s">
        <v>25</v>
      </c>
      <c r="F367" s="919" t="s">
        <v>17</v>
      </c>
      <c r="G367" s="919"/>
      <c r="H367" s="920"/>
      <c r="I367" s="920"/>
      <c r="J367" s="920"/>
      <c r="K367" s="920"/>
      <c r="L367" s="920"/>
    </row>
    <row r="368" spans="1:12" x14ac:dyDescent="0.25">
      <c r="A368" s="918"/>
      <c r="B368" s="921" t="s">
        <v>1365</v>
      </c>
      <c r="C368" s="922" t="s">
        <v>1367</v>
      </c>
      <c r="D368" s="923">
        <v>43639</v>
      </c>
      <c r="E368" s="921" t="s">
        <v>183</v>
      </c>
      <c r="F368" s="921" t="s">
        <v>210</v>
      </c>
      <c r="G368" s="921"/>
      <c r="H368" s="924" t="s">
        <v>30</v>
      </c>
      <c r="I368" s="924"/>
      <c r="J368" s="14" t="s">
        <v>31</v>
      </c>
      <c r="K368" s="14" t="s">
        <v>31</v>
      </c>
      <c r="L368" s="16">
        <v>0</v>
      </c>
    </row>
    <row r="369" spans="1:12" x14ac:dyDescent="0.25">
      <c r="A369" s="918"/>
      <c r="B369" s="921"/>
      <c r="C369" s="922"/>
      <c r="D369" s="923"/>
      <c r="E369" s="921"/>
      <c r="F369" s="921"/>
      <c r="G369" s="921"/>
      <c r="H369" s="924" t="s">
        <v>33</v>
      </c>
      <c r="I369" s="924"/>
      <c r="J369" s="14" t="s">
        <v>31</v>
      </c>
      <c r="K369" s="14" t="s">
        <v>31</v>
      </c>
      <c r="L369" s="16">
        <v>0</v>
      </c>
    </row>
    <row r="370" spans="1:12" ht="24" x14ac:dyDescent="0.25">
      <c r="A370" s="918"/>
      <c r="B370" s="9" t="s">
        <v>34</v>
      </c>
      <c r="C370" s="13" t="s">
        <v>35</v>
      </c>
      <c r="D370" s="13" t="s">
        <v>36</v>
      </c>
      <c r="E370" s="13" t="s">
        <v>37</v>
      </c>
      <c r="F370" s="920"/>
      <c r="G370" s="920"/>
      <c r="H370" s="924" t="s">
        <v>38</v>
      </c>
      <c r="I370" s="924"/>
      <c r="J370" s="921" t="s">
        <v>31</v>
      </c>
      <c r="K370" s="921" t="s">
        <v>32</v>
      </c>
      <c r="L370" s="925">
        <v>600</v>
      </c>
    </row>
    <row r="371" spans="1:12" ht="22.8" x14ac:dyDescent="0.25">
      <c r="A371" s="918"/>
      <c r="B371" s="14" t="s">
        <v>39</v>
      </c>
      <c r="C371" s="14" t="s">
        <v>210</v>
      </c>
      <c r="D371" s="15">
        <v>43644</v>
      </c>
      <c r="E371" s="14" t="s">
        <v>1368</v>
      </c>
      <c r="F371" s="920"/>
      <c r="G371" s="920"/>
      <c r="H371" s="924"/>
      <c r="I371" s="924"/>
      <c r="J371" s="921"/>
      <c r="K371" s="921"/>
      <c r="L371" s="925"/>
    </row>
    <row r="372" spans="1:12" ht="24" x14ac:dyDescent="0.25">
      <c r="A372" s="918">
        <v>371</v>
      </c>
      <c r="B372" s="9" t="s">
        <v>22</v>
      </c>
      <c r="C372" s="13" t="s">
        <v>23</v>
      </c>
      <c r="D372" s="13" t="s">
        <v>24</v>
      </c>
      <c r="E372" s="13" t="s">
        <v>25</v>
      </c>
      <c r="F372" s="919" t="s">
        <v>17</v>
      </c>
      <c r="G372" s="919"/>
      <c r="H372" s="920"/>
      <c r="I372" s="920"/>
      <c r="J372" s="920"/>
      <c r="K372" s="920"/>
      <c r="L372" s="920"/>
    </row>
    <row r="373" spans="1:12" x14ac:dyDescent="0.25">
      <c r="A373" s="918"/>
      <c r="B373" s="921" t="s">
        <v>1369</v>
      </c>
      <c r="C373" s="922" t="s">
        <v>1370</v>
      </c>
      <c r="D373" s="923">
        <v>43641</v>
      </c>
      <c r="E373" s="921" t="s">
        <v>1371</v>
      </c>
      <c r="F373" s="921" t="s">
        <v>1372</v>
      </c>
      <c r="G373" s="921"/>
      <c r="H373" s="924" t="s">
        <v>30</v>
      </c>
      <c r="I373" s="924"/>
      <c r="J373" s="14" t="s">
        <v>31</v>
      </c>
      <c r="K373" s="14" t="s">
        <v>32</v>
      </c>
      <c r="L373" s="16">
        <v>574.24</v>
      </c>
    </row>
    <row r="374" spans="1:12" x14ac:dyDescent="0.25">
      <c r="A374" s="918"/>
      <c r="B374" s="921"/>
      <c r="C374" s="922"/>
      <c r="D374" s="923"/>
      <c r="E374" s="921"/>
      <c r="F374" s="921"/>
      <c r="G374" s="921"/>
      <c r="H374" s="924" t="s">
        <v>33</v>
      </c>
      <c r="I374" s="924"/>
      <c r="J374" s="14" t="s">
        <v>31</v>
      </c>
      <c r="K374" s="14" t="s">
        <v>31</v>
      </c>
      <c r="L374" s="16">
        <v>0</v>
      </c>
    </row>
    <row r="375" spans="1:12" ht="24" x14ac:dyDescent="0.25">
      <c r="A375" s="918"/>
      <c r="B375" s="9" t="s">
        <v>34</v>
      </c>
      <c r="C375" s="13" t="s">
        <v>35</v>
      </c>
      <c r="D375" s="13" t="s">
        <v>36</v>
      </c>
      <c r="E375" s="13" t="s">
        <v>37</v>
      </c>
      <c r="F375" s="920"/>
      <c r="G375" s="920"/>
      <c r="H375" s="924" t="s">
        <v>38</v>
      </c>
      <c r="I375" s="924"/>
      <c r="J375" s="921" t="s">
        <v>31</v>
      </c>
      <c r="K375" s="921" t="s">
        <v>32</v>
      </c>
      <c r="L375" s="925">
        <v>825</v>
      </c>
    </row>
    <row r="376" spans="1:12" ht="22.8" x14ac:dyDescent="0.25">
      <c r="A376" s="918"/>
      <c r="B376" s="14" t="s">
        <v>229</v>
      </c>
      <c r="C376" s="14" t="s">
        <v>1372</v>
      </c>
      <c r="D376" s="15">
        <v>43645</v>
      </c>
      <c r="E376" s="14" t="s">
        <v>1373</v>
      </c>
      <c r="F376" s="920"/>
      <c r="G376" s="920"/>
      <c r="H376" s="924"/>
      <c r="I376" s="924"/>
      <c r="J376" s="921"/>
      <c r="K376" s="921"/>
      <c r="L376" s="925"/>
    </row>
    <row r="377" spans="1:12" ht="24" x14ac:dyDescent="0.25">
      <c r="A377" s="918">
        <v>372</v>
      </c>
      <c r="B377" s="9" t="s">
        <v>22</v>
      </c>
      <c r="C377" s="13" t="s">
        <v>23</v>
      </c>
      <c r="D377" s="13" t="s">
        <v>24</v>
      </c>
      <c r="E377" s="13" t="s">
        <v>25</v>
      </c>
      <c r="F377" s="919" t="s">
        <v>17</v>
      </c>
      <c r="G377" s="919"/>
      <c r="H377" s="920"/>
      <c r="I377" s="920"/>
      <c r="J377" s="920"/>
      <c r="K377" s="920"/>
      <c r="L377" s="920"/>
    </row>
    <row r="378" spans="1:12" x14ac:dyDescent="0.25">
      <c r="A378" s="918"/>
      <c r="B378" s="921" t="s">
        <v>1374</v>
      </c>
      <c r="C378" s="922" t="s">
        <v>1375</v>
      </c>
      <c r="D378" s="923">
        <v>43643</v>
      </c>
      <c r="E378" s="921" t="s">
        <v>1195</v>
      </c>
      <c r="F378" s="921" t="s">
        <v>1376</v>
      </c>
      <c r="G378" s="921"/>
      <c r="H378" s="924" t="s">
        <v>30</v>
      </c>
      <c r="I378" s="924"/>
      <c r="J378" s="14" t="s">
        <v>31</v>
      </c>
      <c r="K378" s="14" t="s">
        <v>32</v>
      </c>
      <c r="L378" s="16">
        <v>229.09</v>
      </c>
    </row>
    <row r="379" spans="1:12" x14ac:dyDescent="0.25">
      <c r="A379" s="918"/>
      <c r="B379" s="921"/>
      <c r="C379" s="922"/>
      <c r="D379" s="923"/>
      <c r="E379" s="921"/>
      <c r="F379" s="921"/>
      <c r="G379" s="921"/>
      <c r="H379" s="924" t="s">
        <v>33</v>
      </c>
      <c r="I379" s="924"/>
      <c r="J379" s="14" t="s">
        <v>31</v>
      </c>
      <c r="K379" s="14" t="s">
        <v>32</v>
      </c>
      <c r="L379" s="16">
        <v>606.6</v>
      </c>
    </row>
    <row r="380" spans="1:12" ht="24" x14ac:dyDescent="0.25">
      <c r="A380" s="918"/>
      <c r="B380" s="9" t="s">
        <v>34</v>
      </c>
      <c r="C380" s="13" t="s">
        <v>35</v>
      </c>
      <c r="D380" s="13" t="s">
        <v>36</v>
      </c>
      <c r="E380" s="13" t="s">
        <v>37</v>
      </c>
      <c r="F380" s="920"/>
      <c r="G380" s="920"/>
      <c r="H380" s="924" t="s">
        <v>38</v>
      </c>
      <c r="I380" s="924"/>
      <c r="J380" s="921" t="s">
        <v>31</v>
      </c>
      <c r="K380" s="921" t="s">
        <v>32</v>
      </c>
      <c r="L380" s="925">
        <v>50</v>
      </c>
    </row>
    <row r="381" spans="1:12" ht="34.200000000000003" x14ac:dyDescent="0.25">
      <c r="A381" s="918"/>
      <c r="B381" s="14" t="s">
        <v>1377</v>
      </c>
      <c r="C381" s="14" t="s">
        <v>1376</v>
      </c>
      <c r="D381" s="15">
        <v>43644</v>
      </c>
      <c r="E381" s="14" t="s">
        <v>1378</v>
      </c>
      <c r="F381" s="920"/>
      <c r="G381" s="920"/>
      <c r="H381" s="924"/>
      <c r="I381" s="924"/>
      <c r="J381" s="921"/>
      <c r="K381" s="921"/>
      <c r="L381" s="925"/>
    </row>
    <row r="382" spans="1:12" ht="24" x14ac:dyDescent="0.25">
      <c r="A382" s="918">
        <v>373</v>
      </c>
      <c r="B382" s="9" t="s">
        <v>22</v>
      </c>
      <c r="C382" s="13" t="s">
        <v>23</v>
      </c>
      <c r="D382" s="13" t="s">
        <v>24</v>
      </c>
      <c r="E382" s="13" t="s">
        <v>25</v>
      </c>
      <c r="F382" s="919" t="s">
        <v>17</v>
      </c>
      <c r="G382" s="919"/>
      <c r="H382" s="920"/>
      <c r="I382" s="920"/>
      <c r="J382" s="920"/>
      <c r="K382" s="920"/>
      <c r="L382" s="920"/>
    </row>
    <row r="383" spans="1:12" x14ac:dyDescent="0.25">
      <c r="A383" s="918"/>
      <c r="B383" s="921" t="s">
        <v>1374</v>
      </c>
      <c r="C383" s="922" t="s">
        <v>1379</v>
      </c>
      <c r="D383" s="923">
        <v>43733</v>
      </c>
      <c r="E383" s="921" t="s">
        <v>1380</v>
      </c>
      <c r="F383" s="921" t="s">
        <v>1381</v>
      </c>
      <c r="G383" s="921"/>
      <c r="H383" s="924" t="s">
        <v>30</v>
      </c>
      <c r="I383" s="924"/>
      <c r="J383" s="14" t="s">
        <v>31</v>
      </c>
      <c r="K383" s="14" t="s">
        <v>32</v>
      </c>
      <c r="L383" s="16">
        <v>507</v>
      </c>
    </row>
    <row r="384" spans="1:12" x14ac:dyDescent="0.25">
      <c r="A384" s="918"/>
      <c r="B384" s="921"/>
      <c r="C384" s="922"/>
      <c r="D384" s="923"/>
      <c r="E384" s="921"/>
      <c r="F384" s="921"/>
      <c r="G384" s="921"/>
      <c r="H384" s="924" t="s">
        <v>33</v>
      </c>
      <c r="I384" s="924"/>
      <c r="J384" s="14" t="s">
        <v>31</v>
      </c>
      <c r="K384" s="14" t="s">
        <v>32</v>
      </c>
      <c r="L384" s="16">
        <v>258.39999999999998</v>
      </c>
    </row>
    <row r="385" spans="1:12" ht="24" x14ac:dyDescent="0.25">
      <c r="A385" s="918"/>
      <c r="B385" s="9" t="s">
        <v>34</v>
      </c>
      <c r="C385" s="13" t="s">
        <v>35</v>
      </c>
      <c r="D385" s="13" t="s">
        <v>36</v>
      </c>
      <c r="E385" s="13" t="s">
        <v>37</v>
      </c>
      <c r="F385" s="920"/>
      <c r="G385" s="920"/>
      <c r="H385" s="924" t="s">
        <v>38</v>
      </c>
      <c r="I385" s="924"/>
      <c r="J385" s="921" t="s">
        <v>31</v>
      </c>
      <c r="K385" s="921" t="s">
        <v>31</v>
      </c>
      <c r="L385" s="925">
        <v>0</v>
      </c>
    </row>
    <row r="386" spans="1:12" ht="34.200000000000003" x14ac:dyDescent="0.25">
      <c r="A386" s="918"/>
      <c r="B386" s="14" t="s">
        <v>1377</v>
      </c>
      <c r="C386" s="14" t="s">
        <v>1381</v>
      </c>
      <c r="D386" s="15">
        <v>43737</v>
      </c>
      <c r="E386" s="14" t="s">
        <v>1382</v>
      </c>
      <c r="F386" s="920"/>
      <c r="G386" s="920"/>
      <c r="H386" s="924"/>
      <c r="I386" s="924"/>
      <c r="J386" s="921"/>
      <c r="K386" s="921"/>
      <c r="L386" s="925"/>
    </row>
    <row r="387" spans="1:12" ht="24" x14ac:dyDescent="0.25">
      <c r="A387" s="918">
        <v>374</v>
      </c>
      <c r="B387" s="9" t="s">
        <v>22</v>
      </c>
      <c r="C387" s="13" t="s">
        <v>23</v>
      </c>
      <c r="D387" s="13" t="s">
        <v>24</v>
      </c>
      <c r="E387" s="13" t="s">
        <v>25</v>
      </c>
      <c r="F387" s="919" t="s">
        <v>17</v>
      </c>
      <c r="G387" s="919"/>
      <c r="H387" s="920"/>
      <c r="I387" s="920"/>
      <c r="J387" s="920"/>
      <c r="K387" s="920"/>
      <c r="L387" s="920"/>
    </row>
    <row r="388" spans="1:12" x14ac:dyDescent="0.25">
      <c r="A388" s="918"/>
      <c r="B388" s="921" t="s">
        <v>1383</v>
      </c>
      <c r="C388" s="922" t="s">
        <v>1384</v>
      </c>
      <c r="D388" s="923">
        <v>43580</v>
      </c>
      <c r="E388" s="921" t="s">
        <v>53</v>
      </c>
      <c r="F388" s="921" t="s">
        <v>701</v>
      </c>
      <c r="G388" s="921"/>
      <c r="H388" s="924" t="s">
        <v>30</v>
      </c>
      <c r="I388" s="924"/>
      <c r="J388" s="14" t="s">
        <v>31</v>
      </c>
      <c r="K388" s="14" t="s">
        <v>32</v>
      </c>
      <c r="L388" s="16">
        <v>280.75</v>
      </c>
    </row>
    <row r="389" spans="1:12" x14ac:dyDescent="0.25">
      <c r="A389" s="918"/>
      <c r="B389" s="921"/>
      <c r="C389" s="922"/>
      <c r="D389" s="923"/>
      <c r="E389" s="921"/>
      <c r="F389" s="921"/>
      <c r="G389" s="921"/>
      <c r="H389" s="924" t="s">
        <v>33</v>
      </c>
      <c r="I389" s="924"/>
      <c r="J389" s="14" t="s">
        <v>31</v>
      </c>
      <c r="K389" s="14" t="s">
        <v>32</v>
      </c>
      <c r="L389" s="16">
        <v>226</v>
      </c>
    </row>
    <row r="390" spans="1:12" ht="24" x14ac:dyDescent="0.25">
      <c r="A390" s="918"/>
      <c r="B390" s="9" t="s">
        <v>34</v>
      </c>
      <c r="C390" s="13" t="s">
        <v>35</v>
      </c>
      <c r="D390" s="13" t="s">
        <v>36</v>
      </c>
      <c r="E390" s="13" t="s">
        <v>37</v>
      </c>
      <c r="F390" s="920"/>
      <c r="G390" s="920"/>
      <c r="H390" s="924" t="s">
        <v>38</v>
      </c>
      <c r="I390" s="924"/>
      <c r="J390" s="921" t="s">
        <v>31</v>
      </c>
      <c r="K390" s="921" t="s">
        <v>31</v>
      </c>
      <c r="L390" s="925">
        <v>0</v>
      </c>
    </row>
    <row r="391" spans="1:12" ht="22.8" x14ac:dyDescent="0.25">
      <c r="A391" s="918"/>
      <c r="B391" s="14" t="s">
        <v>55</v>
      </c>
      <c r="C391" s="14" t="s">
        <v>701</v>
      </c>
      <c r="D391" s="15">
        <v>43581</v>
      </c>
      <c r="E391" s="14" t="s">
        <v>1385</v>
      </c>
      <c r="F391" s="920"/>
      <c r="G391" s="920"/>
      <c r="H391" s="924"/>
      <c r="I391" s="924"/>
      <c r="J391" s="921"/>
      <c r="K391" s="921"/>
      <c r="L391" s="925"/>
    </row>
    <row r="392" spans="1:12" ht="24" x14ac:dyDescent="0.25">
      <c r="A392" s="918">
        <v>375</v>
      </c>
      <c r="B392" s="9" t="s">
        <v>22</v>
      </c>
      <c r="C392" s="13" t="s">
        <v>23</v>
      </c>
      <c r="D392" s="13" t="s">
        <v>24</v>
      </c>
      <c r="E392" s="13" t="s">
        <v>25</v>
      </c>
      <c r="F392" s="919" t="s">
        <v>17</v>
      </c>
      <c r="G392" s="919"/>
      <c r="H392" s="920"/>
      <c r="I392" s="920"/>
      <c r="J392" s="920"/>
      <c r="K392" s="920"/>
      <c r="L392" s="920"/>
    </row>
    <row r="393" spans="1:12" x14ac:dyDescent="0.25">
      <c r="A393" s="918"/>
      <c r="B393" s="921" t="s">
        <v>1386</v>
      </c>
      <c r="C393" s="921" t="s">
        <v>1387</v>
      </c>
      <c r="D393" s="923">
        <v>43580</v>
      </c>
      <c r="E393" s="921" t="s">
        <v>1388</v>
      </c>
      <c r="F393" s="921" t="s">
        <v>1389</v>
      </c>
      <c r="G393" s="921"/>
      <c r="H393" s="924" t="s">
        <v>30</v>
      </c>
      <c r="I393" s="924"/>
      <c r="J393" s="14" t="s">
        <v>31</v>
      </c>
      <c r="K393" s="14" t="s">
        <v>32</v>
      </c>
      <c r="L393" s="16">
        <v>808.85</v>
      </c>
    </row>
    <row r="394" spans="1:12" x14ac:dyDescent="0.25">
      <c r="A394" s="918"/>
      <c r="B394" s="921"/>
      <c r="C394" s="921"/>
      <c r="D394" s="923"/>
      <c r="E394" s="921"/>
      <c r="F394" s="921"/>
      <c r="G394" s="921"/>
      <c r="H394" s="924" t="s">
        <v>33</v>
      </c>
      <c r="I394" s="924"/>
      <c r="J394" s="14" t="s">
        <v>31</v>
      </c>
      <c r="K394" s="14" t="s">
        <v>32</v>
      </c>
      <c r="L394" s="16">
        <v>844.4</v>
      </c>
    </row>
    <row r="395" spans="1:12" ht="24" x14ac:dyDescent="0.25">
      <c r="A395" s="918"/>
      <c r="B395" s="9" t="s">
        <v>34</v>
      </c>
      <c r="C395" s="13" t="s">
        <v>35</v>
      </c>
      <c r="D395" s="13" t="s">
        <v>36</v>
      </c>
      <c r="E395" s="13" t="s">
        <v>37</v>
      </c>
      <c r="F395" s="920"/>
      <c r="G395" s="920"/>
      <c r="H395" s="924" t="s">
        <v>38</v>
      </c>
      <c r="I395" s="924"/>
      <c r="J395" s="921" t="s">
        <v>31</v>
      </c>
      <c r="K395" s="921" t="s">
        <v>32</v>
      </c>
      <c r="L395" s="925">
        <v>373.27</v>
      </c>
    </row>
    <row r="396" spans="1:12" ht="22.8" x14ac:dyDescent="0.25">
      <c r="A396" s="918"/>
      <c r="B396" s="14" t="s">
        <v>55</v>
      </c>
      <c r="C396" s="14" t="s">
        <v>1389</v>
      </c>
      <c r="D396" s="15">
        <v>43583</v>
      </c>
      <c r="E396" s="14" t="s">
        <v>290</v>
      </c>
      <c r="F396" s="920"/>
      <c r="G396" s="920"/>
      <c r="H396" s="924"/>
      <c r="I396" s="924"/>
      <c r="J396" s="921"/>
      <c r="K396" s="921"/>
      <c r="L396" s="925"/>
    </row>
    <row r="397" spans="1:12" ht="24" x14ac:dyDescent="0.25">
      <c r="A397" s="918">
        <v>376</v>
      </c>
      <c r="B397" s="9" t="s">
        <v>22</v>
      </c>
      <c r="C397" s="13" t="s">
        <v>23</v>
      </c>
      <c r="D397" s="13" t="s">
        <v>24</v>
      </c>
      <c r="E397" s="13" t="s">
        <v>25</v>
      </c>
      <c r="F397" s="919" t="s">
        <v>17</v>
      </c>
      <c r="G397" s="919"/>
      <c r="H397" s="920"/>
      <c r="I397" s="920"/>
      <c r="J397" s="920"/>
      <c r="K397" s="920"/>
      <c r="L397" s="920"/>
    </row>
    <row r="398" spans="1:12" x14ac:dyDescent="0.25">
      <c r="A398" s="918"/>
      <c r="B398" s="921" t="s">
        <v>1386</v>
      </c>
      <c r="C398" s="921" t="s">
        <v>1390</v>
      </c>
      <c r="D398" s="923">
        <v>43625</v>
      </c>
      <c r="E398" s="921" t="s">
        <v>103</v>
      </c>
      <c r="F398" s="921" t="s">
        <v>1391</v>
      </c>
      <c r="G398" s="921"/>
      <c r="H398" s="924" t="s">
        <v>30</v>
      </c>
      <c r="I398" s="924"/>
      <c r="J398" s="14" t="s">
        <v>31</v>
      </c>
      <c r="K398" s="14" t="s">
        <v>31</v>
      </c>
      <c r="L398" s="16">
        <v>0</v>
      </c>
    </row>
    <row r="399" spans="1:12" x14ac:dyDescent="0.25">
      <c r="A399" s="918"/>
      <c r="B399" s="921"/>
      <c r="C399" s="921"/>
      <c r="D399" s="923"/>
      <c r="E399" s="921"/>
      <c r="F399" s="921"/>
      <c r="G399" s="921"/>
      <c r="H399" s="924" t="s">
        <v>33</v>
      </c>
      <c r="I399" s="924"/>
      <c r="J399" s="14" t="s">
        <v>31</v>
      </c>
      <c r="K399" s="14" t="s">
        <v>31</v>
      </c>
      <c r="L399" s="16">
        <v>0</v>
      </c>
    </row>
    <row r="400" spans="1:12" ht="24" x14ac:dyDescent="0.25">
      <c r="A400" s="918"/>
      <c r="B400" s="9" t="s">
        <v>34</v>
      </c>
      <c r="C400" s="13" t="s">
        <v>35</v>
      </c>
      <c r="D400" s="13" t="s">
        <v>36</v>
      </c>
      <c r="E400" s="13" t="s">
        <v>37</v>
      </c>
      <c r="F400" s="920"/>
      <c r="G400" s="920"/>
      <c r="H400" s="924" t="s">
        <v>38</v>
      </c>
      <c r="I400" s="924"/>
      <c r="J400" s="921" t="s">
        <v>31</v>
      </c>
      <c r="K400" s="921" t="s">
        <v>32</v>
      </c>
      <c r="L400" s="925">
        <v>735.51</v>
      </c>
    </row>
    <row r="401" spans="1:12" ht="22.8" x14ac:dyDescent="0.25">
      <c r="A401" s="918"/>
      <c r="B401" s="14" t="s">
        <v>55</v>
      </c>
      <c r="C401" s="14" t="s">
        <v>1391</v>
      </c>
      <c r="D401" s="15">
        <v>43631</v>
      </c>
      <c r="E401" s="14" t="s">
        <v>1392</v>
      </c>
      <c r="F401" s="920"/>
      <c r="G401" s="920"/>
      <c r="H401" s="924"/>
      <c r="I401" s="924"/>
      <c r="J401" s="921"/>
      <c r="K401" s="921"/>
      <c r="L401" s="925"/>
    </row>
    <row r="402" spans="1:12" ht="24" x14ac:dyDescent="0.25">
      <c r="A402" s="918">
        <v>377</v>
      </c>
      <c r="B402" s="9" t="s">
        <v>22</v>
      </c>
      <c r="C402" s="13" t="s">
        <v>23</v>
      </c>
      <c r="D402" s="13" t="s">
        <v>24</v>
      </c>
      <c r="E402" s="13" t="s">
        <v>25</v>
      </c>
      <c r="F402" s="919" t="s">
        <v>17</v>
      </c>
      <c r="G402" s="919"/>
      <c r="H402" s="920"/>
      <c r="I402" s="920"/>
      <c r="J402" s="920"/>
      <c r="K402" s="920"/>
      <c r="L402" s="920"/>
    </row>
    <row r="403" spans="1:12" x14ac:dyDescent="0.25">
      <c r="A403" s="918"/>
      <c r="B403" s="921" t="s">
        <v>1386</v>
      </c>
      <c r="C403" s="922" t="s">
        <v>1393</v>
      </c>
      <c r="D403" s="923">
        <v>43679</v>
      </c>
      <c r="E403" s="921" t="s">
        <v>1380</v>
      </c>
      <c r="F403" s="921" t="s">
        <v>1394</v>
      </c>
      <c r="G403" s="921"/>
      <c r="H403" s="924" t="s">
        <v>30</v>
      </c>
      <c r="I403" s="924"/>
      <c r="J403" s="14" t="s">
        <v>31</v>
      </c>
      <c r="K403" s="14" t="s">
        <v>32</v>
      </c>
      <c r="L403" s="16">
        <v>147.06</v>
      </c>
    </row>
    <row r="404" spans="1:12" x14ac:dyDescent="0.25">
      <c r="A404" s="918"/>
      <c r="B404" s="921"/>
      <c r="C404" s="922"/>
      <c r="D404" s="923"/>
      <c r="E404" s="921"/>
      <c r="F404" s="921"/>
      <c r="G404" s="921"/>
      <c r="H404" s="924" t="s">
        <v>33</v>
      </c>
      <c r="I404" s="924"/>
      <c r="J404" s="14" t="s">
        <v>31</v>
      </c>
      <c r="K404" s="14" t="s">
        <v>32</v>
      </c>
      <c r="L404" s="16">
        <v>437.1</v>
      </c>
    </row>
    <row r="405" spans="1:12" ht="24" x14ac:dyDescent="0.25">
      <c r="A405" s="918"/>
      <c r="B405" s="9" t="s">
        <v>34</v>
      </c>
      <c r="C405" s="13" t="s">
        <v>35</v>
      </c>
      <c r="D405" s="13" t="s">
        <v>36</v>
      </c>
      <c r="E405" s="13" t="s">
        <v>37</v>
      </c>
      <c r="F405" s="920"/>
      <c r="G405" s="920"/>
      <c r="H405" s="924" t="s">
        <v>38</v>
      </c>
      <c r="I405" s="924"/>
      <c r="J405" s="921" t="s">
        <v>31</v>
      </c>
      <c r="K405" s="921" t="s">
        <v>32</v>
      </c>
      <c r="L405" s="925">
        <v>150</v>
      </c>
    </row>
    <row r="406" spans="1:12" ht="22.8" x14ac:dyDescent="0.25">
      <c r="A406" s="918"/>
      <c r="B406" s="14" t="s">
        <v>55</v>
      </c>
      <c r="C406" s="14" t="s">
        <v>1394</v>
      </c>
      <c r="D406" s="15">
        <v>43681</v>
      </c>
      <c r="E406" s="14" t="s">
        <v>1395</v>
      </c>
      <c r="F406" s="920"/>
      <c r="G406" s="920"/>
      <c r="H406" s="924"/>
      <c r="I406" s="924"/>
      <c r="J406" s="921"/>
      <c r="K406" s="921"/>
      <c r="L406" s="925"/>
    </row>
    <row r="407" spans="1:12" ht="24" x14ac:dyDescent="0.25">
      <c r="A407" s="918">
        <v>378</v>
      </c>
      <c r="B407" s="9" t="s">
        <v>22</v>
      </c>
      <c r="C407" s="13" t="s">
        <v>23</v>
      </c>
      <c r="D407" s="13" t="s">
        <v>24</v>
      </c>
      <c r="E407" s="13" t="s">
        <v>25</v>
      </c>
      <c r="F407" s="919" t="s">
        <v>17</v>
      </c>
      <c r="G407" s="919"/>
      <c r="H407" s="920"/>
      <c r="I407" s="920"/>
      <c r="J407" s="920"/>
      <c r="K407" s="920"/>
      <c r="L407" s="920"/>
    </row>
    <row r="408" spans="1:12" x14ac:dyDescent="0.25">
      <c r="A408" s="918"/>
      <c r="B408" s="921" t="s">
        <v>1386</v>
      </c>
      <c r="C408" s="921" t="s">
        <v>1396</v>
      </c>
      <c r="D408" s="923">
        <v>43718</v>
      </c>
      <c r="E408" s="921" t="s">
        <v>187</v>
      </c>
      <c r="F408" s="921" t="s">
        <v>1397</v>
      </c>
      <c r="G408" s="921"/>
      <c r="H408" s="924" t="s">
        <v>30</v>
      </c>
      <c r="I408" s="924"/>
      <c r="J408" s="14" t="s">
        <v>31</v>
      </c>
      <c r="K408" s="14" t="s">
        <v>32</v>
      </c>
      <c r="L408" s="16">
        <v>331.82</v>
      </c>
    </row>
    <row r="409" spans="1:12" x14ac:dyDescent="0.25">
      <c r="A409" s="918"/>
      <c r="B409" s="921"/>
      <c r="C409" s="921"/>
      <c r="D409" s="923"/>
      <c r="E409" s="921"/>
      <c r="F409" s="921"/>
      <c r="G409" s="921"/>
      <c r="H409" s="924" t="s">
        <v>33</v>
      </c>
      <c r="I409" s="924"/>
      <c r="J409" s="14" t="s">
        <v>31</v>
      </c>
      <c r="K409" s="14" t="s">
        <v>32</v>
      </c>
      <c r="L409" s="16">
        <v>345.46</v>
      </c>
    </row>
    <row r="410" spans="1:12" ht="24" x14ac:dyDescent="0.25">
      <c r="A410" s="918"/>
      <c r="B410" s="9" t="s">
        <v>34</v>
      </c>
      <c r="C410" s="13" t="s">
        <v>35</v>
      </c>
      <c r="D410" s="13" t="s">
        <v>36</v>
      </c>
      <c r="E410" s="13" t="s">
        <v>37</v>
      </c>
      <c r="F410" s="920"/>
      <c r="G410" s="920"/>
      <c r="H410" s="924" t="s">
        <v>38</v>
      </c>
      <c r="I410" s="924"/>
      <c r="J410" s="921" t="s">
        <v>31</v>
      </c>
      <c r="K410" s="921" t="s">
        <v>31</v>
      </c>
      <c r="L410" s="925">
        <v>0</v>
      </c>
    </row>
    <row r="411" spans="1:12" ht="22.8" x14ac:dyDescent="0.25">
      <c r="A411" s="918"/>
      <c r="B411" s="14" t="s">
        <v>55</v>
      </c>
      <c r="C411" s="14" t="s">
        <v>1397</v>
      </c>
      <c r="D411" s="15">
        <v>43719</v>
      </c>
      <c r="E411" s="14" t="s">
        <v>1398</v>
      </c>
      <c r="F411" s="920"/>
      <c r="G411" s="920"/>
      <c r="H411" s="924"/>
      <c r="I411" s="924"/>
      <c r="J411" s="921"/>
      <c r="K411" s="921"/>
      <c r="L411" s="925"/>
    </row>
    <row r="412" spans="1:12" ht="24" x14ac:dyDescent="0.25">
      <c r="A412" s="918">
        <v>379</v>
      </c>
      <c r="B412" s="9" t="s">
        <v>22</v>
      </c>
      <c r="C412" s="13" t="s">
        <v>23</v>
      </c>
      <c r="D412" s="13" t="s">
        <v>24</v>
      </c>
      <c r="E412" s="13" t="s">
        <v>25</v>
      </c>
      <c r="F412" s="919" t="s">
        <v>17</v>
      </c>
      <c r="G412" s="919"/>
      <c r="H412" s="920"/>
      <c r="I412" s="920"/>
      <c r="J412" s="920"/>
      <c r="K412" s="920"/>
      <c r="L412" s="920"/>
    </row>
    <row r="413" spans="1:12" x14ac:dyDescent="0.25">
      <c r="A413" s="918"/>
      <c r="B413" s="921" t="s">
        <v>1386</v>
      </c>
      <c r="C413" s="921" t="s">
        <v>1399</v>
      </c>
      <c r="D413" s="923">
        <v>43726</v>
      </c>
      <c r="E413" s="921" t="s">
        <v>1400</v>
      </c>
      <c r="F413" s="921" t="s">
        <v>1401</v>
      </c>
      <c r="G413" s="921"/>
      <c r="H413" s="924" t="s">
        <v>30</v>
      </c>
      <c r="I413" s="924"/>
      <c r="J413" s="14" t="s">
        <v>31</v>
      </c>
      <c r="K413" s="14" t="s">
        <v>32</v>
      </c>
      <c r="L413" s="16">
        <v>12.75</v>
      </c>
    </row>
    <row r="414" spans="1:12" x14ac:dyDescent="0.25">
      <c r="A414" s="918"/>
      <c r="B414" s="921"/>
      <c r="C414" s="921"/>
      <c r="D414" s="923"/>
      <c r="E414" s="921"/>
      <c r="F414" s="921"/>
      <c r="G414" s="921"/>
      <c r="H414" s="924" t="s">
        <v>33</v>
      </c>
      <c r="I414" s="924"/>
      <c r="J414" s="14" t="s">
        <v>31</v>
      </c>
      <c r="K414" s="14" t="s">
        <v>31</v>
      </c>
      <c r="L414" s="16">
        <v>0</v>
      </c>
    </row>
    <row r="415" spans="1:12" ht="24" x14ac:dyDescent="0.25">
      <c r="A415" s="918"/>
      <c r="B415" s="9" t="s">
        <v>34</v>
      </c>
      <c r="C415" s="13" t="s">
        <v>35</v>
      </c>
      <c r="D415" s="13" t="s">
        <v>36</v>
      </c>
      <c r="E415" s="13" t="s">
        <v>37</v>
      </c>
      <c r="F415" s="920"/>
      <c r="G415" s="920"/>
      <c r="H415" s="924" t="s">
        <v>38</v>
      </c>
      <c r="I415" s="924"/>
      <c r="J415" s="921" t="s">
        <v>31</v>
      </c>
      <c r="K415" s="921" t="s">
        <v>32</v>
      </c>
      <c r="L415" s="925">
        <v>663.6</v>
      </c>
    </row>
    <row r="416" spans="1:12" ht="22.8" x14ac:dyDescent="0.25">
      <c r="A416" s="918"/>
      <c r="B416" s="14" t="s">
        <v>55</v>
      </c>
      <c r="C416" s="14" t="s">
        <v>1401</v>
      </c>
      <c r="D416" s="15">
        <v>43726</v>
      </c>
      <c r="E416" s="14" t="s">
        <v>1402</v>
      </c>
      <c r="F416" s="920"/>
      <c r="G416" s="920"/>
      <c r="H416" s="924"/>
      <c r="I416" s="924"/>
      <c r="J416" s="921"/>
      <c r="K416" s="921"/>
      <c r="L416" s="925"/>
    </row>
    <row r="417" spans="1:12" ht="24" x14ac:dyDescent="0.25">
      <c r="A417" s="918">
        <v>380</v>
      </c>
      <c r="B417" s="9" t="s">
        <v>22</v>
      </c>
      <c r="C417" s="13" t="s">
        <v>23</v>
      </c>
      <c r="D417" s="13" t="s">
        <v>24</v>
      </c>
      <c r="E417" s="13" t="s">
        <v>25</v>
      </c>
      <c r="F417" s="919" t="s">
        <v>17</v>
      </c>
      <c r="G417" s="919"/>
      <c r="H417" s="920"/>
      <c r="I417" s="920"/>
      <c r="J417" s="920"/>
      <c r="K417" s="920"/>
      <c r="L417" s="920"/>
    </row>
    <row r="418" spans="1:12" x14ac:dyDescent="0.25">
      <c r="A418" s="918"/>
      <c r="B418" s="921" t="s">
        <v>1403</v>
      </c>
      <c r="C418" s="922" t="s">
        <v>1404</v>
      </c>
      <c r="D418" s="923">
        <v>43583</v>
      </c>
      <c r="E418" s="921" t="s">
        <v>402</v>
      </c>
      <c r="F418" s="921" t="s">
        <v>403</v>
      </c>
      <c r="G418" s="921"/>
      <c r="H418" s="924" t="s">
        <v>30</v>
      </c>
      <c r="I418" s="924"/>
      <c r="J418" s="14" t="s">
        <v>31</v>
      </c>
      <c r="K418" s="14" t="s">
        <v>32</v>
      </c>
      <c r="L418" s="16">
        <v>714</v>
      </c>
    </row>
    <row r="419" spans="1:12" x14ac:dyDescent="0.25">
      <c r="A419" s="918"/>
      <c r="B419" s="921"/>
      <c r="C419" s="922"/>
      <c r="D419" s="923"/>
      <c r="E419" s="921"/>
      <c r="F419" s="921"/>
      <c r="G419" s="921"/>
      <c r="H419" s="924" t="s">
        <v>33</v>
      </c>
      <c r="I419" s="924"/>
      <c r="J419" s="14" t="s">
        <v>31</v>
      </c>
      <c r="K419" s="14" t="s">
        <v>32</v>
      </c>
      <c r="L419" s="16">
        <v>427.87</v>
      </c>
    </row>
    <row r="420" spans="1:12" ht="24" x14ac:dyDescent="0.25">
      <c r="A420" s="918"/>
      <c r="B420" s="9" t="s">
        <v>34</v>
      </c>
      <c r="C420" s="13" t="s">
        <v>35</v>
      </c>
      <c r="D420" s="13" t="s">
        <v>36</v>
      </c>
      <c r="E420" s="13" t="s">
        <v>37</v>
      </c>
      <c r="F420" s="920"/>
      <c r="G420" s="920"/>
      <c r="H420" s="924" t="s">
        <v>38</v>
      </c>
      <c r="I420" s="924"/>
      <c r="J420" s="921" t="s">
        <v>31</v>
      </c>
      <c r="K420" s="921" t="s">
        <v>31</v>
      </c>
      <c r="L420" s="925">
        <v>0</v>
      </c>
    </row>
    <row r="421" spans="1:12" ht="22.8" x14ac:dyDescent="0.25">
      <c r="A421" s="918"/>
      <c r="B421" s="14" t="s">
        <v>105</v>
      </c>
      <c r="C421" s="14" t="s">
        <v>403</v>
      </c>
      <c r="D421" s="15">
        <v>43588</v>
      </c>
      <c r="E421" s="14" t="s">
        <v>1405</v>
      </c>
      <c r="F421" s="920"/>
      <c r="G421" s="920"/>
      <c r="H421" s="924"/>
      <c r="I421" s="924"/>
      <c r="J421" s="921"/>
      <c r="K421" s="921"/>
      <c r="L421" s="925"/>
    </row>
    <row r="422" spans="1:12" ht="24" x14ac:dyDescent="0.25">
      <c r="A422" s="918">
        <v>381</v>
      </c>
      <c r="B422" s="9" t="s">
        <v>22</v>
      </c>
      <c r="C422" s="13" t="s">
        <v>23</v>
      </c>
      <c r="D422" s="13" t="s">
        <v>24</v>
      </c>
      <c r="E422" s="13" t="s">
        <v>25</v>
      </c>
      <c r="F422" s="919" t="s">
        <v>17</v>
      </c>
      <c r="G422" s="919"/>
      <c r="H422" s="920"/>
      <c r="I422" s="920"/>
      <c r="J422" s="920"/>
      <c r="K422" s="920"/>
      <c r="L422" s="920"/>
    </row>
    <row r="423" spans="1:12" x14ac:dyDescent="0.25">
      <c r="A423" s="918"/>
      <c r="B423" s="921" t="s">
        <v>1403</v>
      </c>
      <c r="C423" s="922" t="s">
        <v>1406</v>
      </c>
      <c r="D423" s="923">
        <v>43617</v>
      </c>
      <c r="E423" s="921" t="s">
        <v>1407</v>
      </c>
      <c r="F423" s="921" t="s">
        <v>1408</v>
      </c>
      <c r="G423" s="921"/>
      <c r="H423" s="924" t="s">
        <v>30</v>
      </c>
      <c r="I423" s="924"/>
      <c r="J423" s="14" t="s">
        <v>31</v>
      </c>
      <c r="K423" s="14" t="s">
        <v>32</v>
      </c>
      <c r="L423" s="16">
        <v>972.7</v>
      </c>
    </row>
    <row r="424" spans="1:12" x14ac:dyDescent="0.25">
      <c r="A424" s="918"/>
      <c r="B424" s="921"/>
      <c r="C424" s="922"/>
      <c r="D424" s="923"/>
      <c r="E424" s="921"/>
      <c r="F424" s="921"/>
      <c r="G424" s="921"/>
      <c r="H424" s="924" t="s">
        <v>33</v>
      </c>
      <c r="I424" s="924"/>
      <c r="J424" s="14" t="s">
        <v>31</v>
      </c>
      <c r="K424" s="14" t="s">
        <v>31</v>
      </c>
      <c r="L424" s="16">
        <v>0</v>
      </c>
    </row>
    <row r="425" spans="1:12" ht="24" x14ac:dyDescent="0.25">
      <c r="A425" s="918"/>
      <c r="B425" s="9" t="s">
        <v>34</v>
      </c>
      <c r="C425" s="13" t="s">
        <v>35</v>
      </c>
      <c r="D425" s="13" t="s">
        <v>36</v>
      </c>
      <c r="E425" s="13" t="s">
        <v>37</v>
      </c>
      <c r="F425" s="920"/>
      <c r="G425" s="920"/>
      <c r="H425" s="924" t="s">
        <v>38</v>
      </c>
      <c r="I425" s="924"/>
      <c r="J425" s="921" t="s">
        <v>31</v>
      </c>
      <c r="K425" s="921" t="s">
        <v>31</v>
      </c>
      <c r="L425" s="925">
        <v>0</v>
      </c>
    </row>
    <row r="426" spans="1:12" ht="22.8" x14ac:dyDescent="0.25">
      <c r="A426" s="918"/>
      <c r="B426" s="14" t="s">
        <v>105</v>
      </c>
      <c r="C426" s="14" t="s">
        <v>1408</v>
      </c>
      <c r="D426" s="15">
        <v>43630</v>
      </c>
      <c r="E426" s="14" t="s">
        <v>1409</v>
      </c>
      <c r="F426" s="920"/>
      <c r="G426" s="920"/>
      <c r="H426" s="924"/>
      <c r="I426" s="924"/>
      <c r="J426" s="921"/>
      <c r="K426" s="921"/>
      <c r="L426" s="925"/>
    </row>
    <row r="427" spans="1:12" ht="24" x14ac:dyDescent="0.25">
      <c r="A427" s="918">
        <v>382</v>
      </c>
      <c r="B427" s="9" t="s">
        <v>22</v>
      </c>
      <c r="C427" s="13" t="s">
        <v>23</v>
      </c>
      <c r="D427" s="13" t="s">
        <v>24</v>
      </c>
      <c r="E427" s="13" t="s">
        <v>25</v>
      </c>
      <c r="F427" s="919" t="s">
        <v>17</v>
      </c>
      <c r="G427" s="919"/>
      <c r="H427" s="920"/>
      <c r="I427" s="920"/>
      <c r="J427" s="920"/>
      <c r="K427" s="920"/>
      <c r="L427" s="920"/>
    </row>
    <row r="428" spans="1:12" x14ac:dyDescent="0.25">
      <c r="A428" s="918"/>
      <c r="B428" s="921" t="s">
        <v>1410</v>
      </c>
      <c r="C428" s="921" t="s">
        <v>1411</v>
      </c>
      <c r="D428" s="923">
        <v>43688</v>
      </c>
      <c r="E428" s="921" t="s">
        <v>308</v>
      </c>
      <c r="F428" s="921" t="s">
        <v>309</v>
      </c>
      <c r="G428" s="921"/>
      <c r="H428" s="924" t="s">
        <v>30</v>
      </c>
      <c r="I428" s="924"/>
      <c r="J428" s="14" t="s">
        <v>31</v>
      </c>
      <c r="K428" s="14" t="s">
        <v>32</v>
      </c>
      <c r="L428" s="16">
        <v>325.5</v>
      </c>
    </row>
    <row r="429" spans="1:12" x14ac:dyDescent="0.25">
      <c r="A429" s="918"/>
      <c r="B429" s="921"/>
      <c r="C429" s="921"/>
      <c r="D429" s="923"/>
      <c r="E429" s="921"/>
      <c r="F429" s="921"/>
      <c r="G429" s="921"/>
      <c r="H429" s="924" t="s">
        <v>33</v>
      </c>
      <c r="I429" s="924"/>
      <c r="J429" s="14" t="s">
        <v>31</v>
      </c>
      <c r="K429" s="14" t="s">
        <v>31</v>
      </c>
      <c r="L429" s="16">
        <v>0</v>
      </c>
    </row>
    <row r="430" spans="1:12" ht="24" x14ac:dyDescent="0.25">
      <c r="A430" s="918"/>
      <c r="B430" s="9" t="s">
        <v>34</v>
      </c>
      <c r="C430" s="13" t="s">
        <v>35</v>
      </c>
      <c r="D430" s="13" t="s">
        <v>36</v>
      </c>
      <c r="E430" s="13" t="s">
        <v>37</v>
      </c>
      <c r="F430" s="920"/>
      <c r="G430" s="920"/>
      <c r="H430" s="924" t="s">
        <v>38</v>
      </c>
      <c r="I430" s="924"/>
      <c r="J430" s="921" t="s">
        <v>31</v>
      </c>
      <c r="K430" s="921" t="s">
        <v>31</v>
      </c>
      <c r="L430" s="925">
        <v>0</v>
      </c>
    </row>
    <row r="431" spans="1:12" ht="34.200000000000003" x14ac:dyDescent="0.25">
      <c r="A431" s="918"/>
      <c r="B431" s="14" t="s">
        <v>1412</v>
      </c>
      <c r="C431" s="14" t="s">
        <v>309</v>
      </c>
      <c r="D431" s="15">
        <v>43690</v>
      </c>
      <c r="E431" s="14" t="s">
        <v>1413</v>
      </c>
      <c r="F431" s="920"/>
      <c r="G431" s="920"/>
      <c r="H431" s="924"/>
      <c r="I431" s="924"/>
      <c r="J431" s="921"/>
      <c r="K431" s="921"/>
      <c r="L431" s="925"/>
    </row>
    <row r="432" spans="1:12" ht="24" x14ac:dyDescent="0.25">
      <c r="A432" s="918">
        <v>383</v>
      </c>
      <c r="B432" s="9" t="s">
        <v>22</v>
      </c>
      <c r="C432" s="13" t="s">
        <v>23</v>
      </c>
      <c r="D432" s="13" t="s">
        <v>24</v>
      </c>
      <c r="E432" s="13" t="s">
        <v>25</v>
      </c>
      <c r="F432" s="919" t="s">
        <v>17</v>
      </c>
      <c r="G432" s="919"/>
      <c r="H432" s="920"/>
      <c r="I432" s="920"/>
      <c r="J432" s="920"/>
      <c r="K432" s="920"/>
      <c r="L432" s="920"/>
    </row>
    <row r="433" spans="1:12" x14ac:dyDescent="0.25">
      <c r="A433" s="918"/>
      <c r="B433" s="921" t="s">
        <v>1414</v>
      </c>
      <c r="C433" s="922" t="s">
        <v>1415</v>
      </c>
      <c r="D433" s="923">
        <v>43593</v>
      </c>
      <c r="E433" s="921" t="s">
        <v>187</v>
      </c>
      <c r="F433" s="921" t="s">
        <v>518</v>
      </c>
      <c r="G433" s="921"/>
      <c r="H433" s="924" t="s">
        <v>30</v>
      </c>
      <c r="I433" s="924"/>
      <c r="J433" s="14" t="s">
        <v>31</v>
      </c>
      <c r="K433" s="14" t="s">
        <v>32</v>
      </c>
      <c r="L433" s="16">
        <v>304.08</v>
      </c>
    </row>
    <row r="434" spans="1:12" x14ac:dyDescent="0.25">
      <c r="A434" s="918"/>
      <c r="B434" s="921"/>
      <c r="C434" s="922"/>
      <c r="D434" s="923"/>
      <c r="E434" s="921"/>
      <c r="F434" s="921"/>
      <c r="G434" s="921"/>
      <c r="H434" s="924" t="s">
        <v>33</v>
      </c>
      <c r="I434" s="924"/>
      <c r="J434" s="14" t="s">
        <v>31</v>
      </c>
      <c r="K434" s="14" t="s">
        <v>31</v>
      </c>
      <c r="L434" s="16">
        <v>0</v>
      </c>
    </row>
    <row r="435" spans="1:12" ht="24" x14ac:dyDescent="0.25">
      <c r="A435" s="918"/>
      <c r="B435" s="9" t="s">
        <v>34</v>
      </c>
      <c r="C435" s="13" t="s">
        <v>35</v>
      </c>
      <c r="D435" s="13" t="s">
        <v>36</v>
      </c>
      <c r="E435" s="13" t="s">
        <v>37</v>
      </c>
      <c r="F435" s="920"/>
      <c r="G435" s="920"/>
      <c r="H435" s="924" t="s">
        <v>38</v>
      </c>
      <c r="I435" s="924"/>
      <c r="J435" s="921" t="s">
        <v>31</v>
      </c>
      <c r="K435" s="921" t="s">
        <v>32</v>
      </c>
      <c r="L435" s="925">
        <v>149</v>
      </c>
    </row>
    <row r="436" spans="1:12" ht="22.8" x14ac:dyDescent="0.25">
      <c r="A436" s="918"/>
      <c r="B436" s="14" t="s">
        <v>31</v>
      </c>
      <c r="C436" s="14" t="s">
        <v>518</v>
      </c>
      <c r="D436" s="15">
        <v>43596</v>
      </c>
      <c r="E436" s="14" t="s">
        <v>384</v>
      </c>
      <c r="F436" s="920"/>
      <c r="G436" s="920"/>
      <c r="H436" s="924"/>
      <c r="I436" s="924"/>
      <c r="J436" s="921"/>
      <c r="K436" s="921"/>
      <c r="L436" s="925"/>
    </row>
    <row r="437" spans="1:12" ht="24" x14ac:dyDescent="0.25">
      <c r="A437" s="918">
        <v>384</v>
      </c>
      <c r="B437" s="9" t="s">
        <v>22</v>
      </c>
      <c r="C437" s="13" t="s">
        <v>23</v>
      </c>
      <c r="D437" s="13" t="s">
        <v>24</v>
      </c>
      <c r="E437" s="13" t="s">
        <v>25</v>
      </c>
      <c r="F437" s="919" t="s">
        <v>17</v>
      </c>
      <c r="G437" s="919"/>
      <c r="H437" s="920"/>
      <c r="I437" s="920"/>
      <c r="J437" s="920"/>
      <c r="K437" s="920"/>
      <c r="L437" s="920"/>
    </row>
    <row r="438" spans="1:12" x14ac:dyDescent="0.25">
      <c r="A438" s="918"/>
      <c r="B438" s="921" t="s">
        <v>1416</v>
      </c>
      <c r="C438" s="922" t="s">
        <v>1417</v>
      </c>
      <c r="D438" s="923">
        <v>43727</v>
      </c>
      <c r="E438" s="921" t="s">
        <v>53</v>
      </c>
      <c r="F438" s="921" t="s">
        <v>54</v>
      </c>
      <c r="G438" s="921"/>
      <c r="H438" s="924" t="s">
        <v>30</v>
      </c>
      <c r="I438" s="924"/>
      <c r="J438" s="14" t="s">
        <v>31</v>
      </c>
      <c r="K438" s="14" t="s">
        <v>32</v>
      </c>
      <c r="L438" s="16">
        <v>387</v>
      </c>
    </row>
    <row r="439" spans="1:12" x14ac:dyDescent="0.25">
      <c r="A439" s="918"/>
      <c r="B439" s="921"/>
      <c r="C439" s="922"/>
      <c r="D439" s="923"/>
      <c r="E439" s="921"/>
      <c r="F439" s="921"/>
      <c r="G439" s="921"/>
      <c r="H439" s="924" t="s">
        <v>33</v>
      </c>
      <c r="I439" s="924"/>
      <c r="J439" s="14" t="s">
        <v>31</v>
      </c>
      <c r="K439" s="14" t="s">
        <v>32</v>
      </c>
      <c r="L439" s="16">
        <v>106</v>
      </c>
    </row>
    <row r="440" spans="1:12" ht="24" x14ac:dyDescent="0.25">
      <c r="A440" s="918"/>
      <c r="B440" s="9" t="s">
        <v>34</v>
      </c>
      <c r="C440" s="13" t="s">
        <v>35</v>
      </c>
      <c r="D440" s="13" t="s">
        <v>36</v>
      </c>
      <c r="E440" s="13" t="s">
        <v>37</v>
      </c>
      <c r="F440" s="920"/>
      <c r="G440" s="920"/>
      <c r="H440" s="924" t="s">
        <v>38</v>
      </c>
      <c r="I440" s="924"/>
      <c r="J440" s="921" t="s">
        <v>31</v>
      </c>
      <c r="K440" s="921" t="s">
        <v>31</v>
      </c>
      <c r="L440" s="925">
        <v>0</v>
      </c>
    </row>
    <row r="441" spans="1:12" ht="22.8" x14ac:dyDescent="0.25">
      <c r="A441" s="918"/>
      <c r="B441" s="14" t="s">
        <v>55</v>
      </c>
      <c r="C441" s="14" t="s">
        <v>54</v>
      </c>
      <c r="D441" s="15">
        <v>43728</v>
      </c>
      <c r="E441" s="14" t="s">
        <v>56</v>
      </c>
      <c r="F441" s="920"/>
      <c r="G441" s="920"/>
      <c r="H441" s="924"/>
      <c r="I441" s="924"/>
      <c r="J441" s="921"/>
      <c r="K441" s="921"/>
      <c r="L441" s="925"/>
    </row>
    <row r="442" spans="1:12" ht="24" x14ac:dyDescent="0.25">
      <c r="A442" s="918">
        <v>385</v>
      </c>
      <c r="B442" s="9" t="s">
        <v>22</v>
      </c>
      <c r="C442" s="13" t="s">
        <v>23</v>
      </c>
      <c r="D442" s="13" t="s">
        <v>24</v>
      </c>
      <c r="E442" s="13" t="s">
        <v>25</v>
      </c>
      <c r="F442" s="919" t="s">
        <v>17</v>
      </c>
      <c r="G442" s="919"/>
      <c r="H442" s="920"/>
      <c r="I442" s="920"/>
      <c r="J442" s="920"/>
      <c r="K442" s="920"/>
      <c r="L442" s="920"/>
    </row>
    <row r="443" spans="1:12" x14ac:dyDescent="0.25">
      <c r="A443" s="918"/>
      <c r="B443" s="921" t="s">
        <v>1418</v>
      </c>
      <c r="C443" s="921" t="s">
        <v>1419</v>
      </c>
      <c r="D443" s="923">
        <v>43653</v>
      </c>
      <c r="E443" s="921" t="s">
        <v>1420</v>
      </c>
      <c r="F443" s="921" t="s">
        <v>1421</v>
      </c>
      <c r="G443" s="921"/>
      <c r="H443" s="924" t="s">
        <v>30</v>
      </c>
      <c r="I443" s="924"/>
      <c r="J443" s="14" t="s">
        <v>31</v>
      </c>
      <c r="K443" s="14" t="s">
        <v>31</v>
      </c>
      <c r="L443" s="16">
        <v>0</v>
      </c>
    </row>
    <row r="444" spans="1:12" x14ac:dyDescent="0.25">
      <c r="A444" s="918"/>
      <c r="B444" s="921"/>
      <c r="C444" s="921"/>
      <c r="D444" s="923"/>
      <c r="E444" s="921"/>
      <c r="F444" s="921"/>
      <c r="G444" s="921"/>
      <c r="H444" s="924" t="s">
        <v>33</v>
      </c>
      <c r="I444" s="924"/>
      <c r="J444" s="14" t="s">
        <v>31</v>
      </c>
      <c r="K444" s="14" t="s">
        <v>31</v>
      </c>
      <c r="L444" s="16">
        <v>0</v>
      </c>
    </row>
    <row r="445" spans="1:12" ht="24" x14ac:dyDescent="0.25">
      <c r="A445" s="918"/>
      <c r="B445" s="9" t="s">
        <v>34</v>
      </c>
      <c r="C445" s="13" t="s">
        <v>35</v>
      </c>
      <c r="D445" s="13" t="s">
        <v>36</v>
      </c>
      <c r="E445" s="13" t="s">
        <v>37</v>
      </c>
      <c r="F445" s="920"/>
      <c r="G445" s="920"/>
      <c r="H445" s="924" t="s">
        <v>38</v>
      </c>
      <c r="I445" s="924"/>
      <c r="J445" s="921" t="s">
        <v>31</v>
      </c>
      <c r="K445" s="921" t="s">
        <v>32</v>
      </c>
      <c r="L445" s="925">
        <v>614.83000000000004</v>
      </c>
    </row>
    <row r="446" spans="1:12" ht="22.8" x14ac:dyDescent="0.25">
      <c r="A446" s="918"/>
      <c r="B446" s="14" t="s">
        <v>204</v>
      </c>
      <c r="C446" s="14" t="s">
        <v>1421</v>
      </c>
      <c r="D446" s="15">
        <v>43660</v>
      </c>
      <c r="E446" s="14" t="s">
        <v>1091</v>
      </c>
      <c r="F446" s="920"/>
      <c r="G446" s="920"/>
      <c r="H446" s="924"/>
      <c r="I446" s="924"/>
      <c r="J446" s="921"/>
      <c r="K446" s="921"/>
      <c r="L446" s="925"/>
    </row>
    <row r="447" spans="1:12" ht="24" x14ac:dyDescent="0.25">
      <c r="A447" s="918">
        <v>386</v>
      </c>
      <c r="B447" s="9" t="s">
        <v>22</v>
      </c>
      <c r="C447" s="13" t="s">
        <v>23</v>
      </c>
      <c r="D447" s="13" t="s">
        <v>24</v>
      </c>
      <c r="E447" s="13" t="s">
        <v>25</v>
      </c>
      <c r="F447" s="919" t="s">
        <v>17</v>
      </c>
      <c r="G447" s="919"/>
      <c r="H447" s="920"/>
      <c r="I447" s="920"/>
      <c r="J447" s="920"/>
      <c r="K447" s="920"/>
      <c r="L447" s="920"/>
    </row>
    <row r="448" spans="1:12" x14ac:dyDescent="0.25">
      <c r="A448" s="918"/>
      <c r="B448" s="921" t="s">
        <v>1418</v>
      </c>
      <c r="C448" s="921" t="s">
        <v>1422</v>
      </c>
      <c r="D448" s="923">
        <v>43735</v>
      </c>
      <c r="E448" s="921" t="s">
        <v>255</v>
      </c>
      <c r="F448" s="921" t="s">
        <v>1423</v>
      </c>
      <c r="G448" s="921"/>
      <c r="H448" s="924" t="s">
        <v>30</v>
      </c>
      <c r="I448" s="924"/>
      <c r="J448" s="14" t="s">
        <v>31</v>
      </c>
      <c r="K448" s="14" t="s">
        <v>32</v>
      </c>
      <c r="L448" s="16">
        <v>303</v>
      </c>
    </row>
    <row r="449" spans="1:12" x14ac:dyDescent="0.25">
      <c r="A449" s="918"/>
      <c r="B449" s="921"/>
      <c r="C449" s="921"/>
      <c r="D449" s="923"/>
      <c r="E449" s="921"/>
      <c r="F449" s="921"/>
      <c r="G449" s="921"/>
      <c r="H449" s="924" t="s">
        <v>33</v>
      </c>
      <c r="I449" s="924"/>
      <c r="J449" s="14" t="s">
        <v>31</v>
      </c>
      <c r="K449" s="14" t="s">
        <v>32</v>
      </c>
      <c r="L449" s="16">
        <v>415.6</v>
      </c>
    </row>
    <row r="450" spans="1:12" ht="24" x14ac:dyDescent="0.25">
      <c r="A450" s="918"/>
      <c r="B450" s="9" t="s">
        <v>34</v>
      </c>
      <c r="C450" s="13" t="s">
        <v>35</v>
      </c>
      <c r="D450" s="13" t="s">
        <v>36</v>
      </c>
      <c r="E450" s="13" t="s">
        <v>37</v>
      </c>
      <c r="F450" s="920"/>
      <c r="G450" s="920"/>
      <c r="H450" s="924" t="s">
        <v>38</v>
      </c>
      <c r="I450" s="924"/>
      <c r="J450" s="921" t="s">
        <v>31</v>
      </c>
      <c r="K450" s="921" t="s">
        <v>31</v>
      </c>
      <c r="L450" s="925">
        <v>0</v>
      </c>
    </row>
    <row r="451" spans="1:12" ht="22.8" x14ac:dyDescent="0.25">
      <c r="A451" s="918"/>
      <c r="B451" s="14" t="s">
        <v>204</v>
      </c>
      <c r="C451" s="14" t="s">
        <v>1423</v>
      </c>
      <c r="D451" s="15">
        <v>43737</v>
      </c>
      <c r="E451" s="14" t="s">
        <v>1424</v>
      </c>
      <c r="F451" s="920"/>
      <c r="G451" s="920"/>
      <c r="H451" s="924"/>
      <c r="I451" s="924"/>
      <c r="J451" s="921"/>
      <c r="K451" s="921"/>
      <c r="L451" s="925"/>
    </row>
    <row r="452" spans="1:12" ht="24" x14ac:dyDescent="0.25">
      <c r="A452" s="918">
        <v>387</v>
      </c>
      <c r="B452" s="9" t="s">
        <v>22</v>
      </c>
      <c r="C452" s="13" t="s">
        <v>23</v>
      </c>
      <c r="D452" s="13" t="s">
        <v>24</v>
      </c>
      <c r="E452" s="13" t="s">
        <v>25</v>
      </c>
      <c r="F452" s="919" t="s">
        <v>17</v>
      </c>
      <c r="G452" s="919"/>
      <c r="H452" s="920"/>
      <c r="I452" s="920"/>
      <c r="J452" s="920"/>
      <c r="K452" s="920"/>
      <c r="L452" s="920"/>
    </row>
    <row r="453" spans="1:12" x14ac:dyDescent="0.25">
      <c r="A453" s="918"/>
      <c r="B453" s="921" t="s">
        <v>1425</v>
      </c>
      <c r="C453" s="922" t="s">
        <v>1426</v>
      </c>
      <c r="D453" s="923">
        <v>43562</v>
      </c>
      <c r="E453" s="921" t="s">
        <v>727</v>
      </c>
      <c r="F453" s="921" t="s">
        <v>1427</v>
      </c>
      <c r="G453" s="921"/>
      <c r="H453" s="924" t="s">
        <v>30</v>
      </c>
      <c r="I453" s="924"/>
      <c r="J453" s="14" t="s">
        <v>32</v>
      </c>
      <c r="K453" s="14" t="s">
        <v>31</v>
      </c>
      <c r="L453" s="16">
        <v>135.07</v>
      </c>
    </row>
    <row r="454" spans="1:12" x14ac:dyDescent="0.25">
      <c r="A454" s="918"/>
      <c r="B454" s="921"/>
      <c r="C454" s="922"/>
      <c r="D454" s="923"/>
      <c r="E454" s="921"/>
      <c r="F454" s="921"/>
      <c r="G454" s="921"/>
      <c r="H454" s="924" t="s">
        <v>33</v>
      </c>
      <c r="I454" s="924"/>
      <c r="J454" s="14" t="s">
        <v>32</v>
      </c>
      <c r="K454" s="14" t="s">
        <v>31</v>
      </c>
      <c r="L454" s="16">
        <v>210.55</v>
      </c>
    </row>
    <row r="455" spans="1:12" ht="24" x14ac:dyDescent="0.25">
      <c r="A455" s="918"/>
      <c r="B455" s="9" t="s">
        <v>34</v>
      </c>
      <c r="C455" s="13" t="s">
        <v>35</v>
      </c>
      <c r="D455" s="13" t="s">
        <v>36</v>
      </c>
      <c r="E455" s="13" t="s">
        <v>37</v>
      </c>
      <c r="F455" s="920"/>
      <c r="G455" s="920"/>
      <c r="H455" s="924" t="s">
        <v>38</v>
      </c>
      <c r="I455" s="924"/>
      <c r="J455" s="921" t="s">
        <v>32</v>
      </c>
      <c r="K455" s="921" t="s">
        <v>32</v>
      </c>
      <c r="L455" s="925">
        <v>674.38</v>
      </c>
    </row>
    <row r="456" spans="1:12" ht="22.8" x14ac:dyDescent="0.25">
      <c r="A456" s="918"/>
      <c r="B456" s="14" t="s">
        <v>39</v>
      </c>
      <c r="C456" s="14" t="s">
        <v>1427</v>
      </c>
      <c r="D456" s="15">
        <v>43563</v>
      </c>
      <c r="E456" s="14" t="s">
        <v>1428</v>
      </c>
      <c r="F456" s="920"/>
      <c r="G456" s="920"/>
      <c r="H456" s="924"/>
      <c r="I456" s="924"/>
      <c r="J456" s="921"/>
      <c r="K456" s="921"/>
      <c r="L456" s="925"/>
    </row>
    <row r="457" spans="1:12" ht="24" x14ac:dyDescent="0.25">
      <c r="A457" s="918">
        <v>388</v>
      </c>
      <c r="B457" s="9" t="s">
        <v>22</v>
      </c>
      <c r="C457" s="13" t="s">
        <v>23</v>
      </c>
      <c r="D457" s="13" t="s">
        <v>24</v>
      </c>
      <c r="E457" s="13" t="s">
        <v>25</v>
      </c>
      <c r="F457" s="919" t="s">
        <v>17</v>
      </c>
      <c r="G457" s="919"/>
      <c r="H457" s="920"/>
      <c r="I457" s="920"/>
      <c r="J457" s="920"/>
      <c r="K457" s="920"/>
      <c r="L457" s="920"/>
    </row>
    <row r="458" spans="1:12" x14ac:dyDescent="0.25">
      <c r="A458" s="918"/>
      <c r="B458" s="921" t="s">
        <v>1425</v>
      </c>
      <c r="C458" s="922" t="s">
        <v>1429</v>
      </c>
      <c r="D458" s="923">
        <v>43566</v>
      </c>
      <c r="E458" s="921" t="s">
        <v>1430</v>
      </c>
      <c r="F458" s="921" t="s">
        <v>1431</v>
      </c>
      <c r="G458" s="921"/>
      <c r="H458" s="924" t="s">
        <v>30</v>
      </c>
      <c r="I458" s="924"/>
      <c r="J458" s="14" t="s">
        <v>31</v>
      </c>
      <c r="K458" s="14" t="s">
        <v>31</v>
      </c>
      <c r="L458" s="16">
        <v>0</v>
      </c>
    </row>
    <row r="459" spans="1:12" x14ac:dyDescent="0.25">
      <c r="A459" s="918"/>
      <c r="B459" s="921"/>
      <c r="C459" s="922"/>
      <c r="D459" s="923"/>
      <c r="E459" s="921"/>
      <c r="F459" s="921"/>
      <c r="G459" s="921"/>
      <c r="H459" s="924" t="s">
        <v>33</v>
      </c>
      <c r="I459" s="924"/>
      <c r="J459" s="14" t="s">
        <v>31</v>
      </c>
      <c r="K459" s="14" t="s">
        <v>32</v>
      </c>
      <c r="L459" s="16">
        <v>320.02</v>
      </c>
    </row>
    <row r="460" spans="1:12" ht="24" x14ac:dyDescent="0.25">
      <c r="A460" s="918"/>
      <c r="B460" s="9" t="s">
        <v>34</v>
      </c>
      <c r="C460" s="13" t="s">
        <v>35</v>
      </c>
      <c r="D460" s="13" t="s">
        <v>36</v>
      </c>
      <c r="E460" s="13" t="s">
        <v>37</v>
      </c>
      <c r="F460" s="920"/>
      <c r="G460" s="920"/>
      <c r="H460" s="924" t="s">
        <v>38</v>
      </c>
      <c r="I460" s="924"/>
      <c r="J460" s="921" t="s">
        <v>31</v>
      </c>
      <c r="K460" s="921" t="s">
        <v>32</v>
      </c>
      <c r="L460" s="925">
        <v>82</v>
      </c>
    </row>
    <row r="461" spans="1:12" ht="22.8" x14ac:dyDescent="0.25">
      <c r="A461" s="918"/>
      <c r="B461" s="14" t="s">
        <v>39</v>
      </c>
      <c r="C461" s="14" t="s">
        <v>1431</v>
      </c>
      <c r="D461" s="15">
        <v>43566</v>
      </c>
      <c r="E461" s="14" t="s">
        <v>1432</v>
      </c>
      <c r="F461" s="920"/>
      <c r="G461" s="920"/>
      <c r="H461" s="924"/>
      <c r="I461" s="924"/>
      <c r="J461" s="921"/>
      <c r="K461" s="921"/>
      <c r="L461" s="925"/>
    </row>
    <row r="462" spans="1:12" ht="24" x14ac:dyDescent="0.25">
      <c r="A462" s="918">
        <v>389</v>
      </c>
      <c r="B462" s="9" t="s">
        <v>22</v>
      </c>
      <c r="C462" s="13" t="s">
        <v>23</v>
      </c>
      <c r="D462" s="13" t="s">
        <v>24</v>
      </c>
      <c r="E462" s="13" t="s">
        <v>25</v>
      </c>
      <c r="F462" s="919" t="s">
        <v>17</v>
      </c>
      <c r="G462" s="919"/>
      <c r="H462" s="920"/>
      <c r="I462" s="920"/>
      <c r="J462" s="920"/>
      <c r="K462" s="920"/>
      <c r="L462" s="920"/>
    </row>
    <row r="463" spans="1:12" x14ac:dyDescent="0.25">
      <c r="A463" s="918"/>
      <c r="B463" s="921" t="s">
        <v>1425</v>
      </c>
      <c r="C463" s="922" t="s">
        <v>1433</v>
      </c>
      <c r="D463" s="923">
        <v>43618</v>
      </c>
      <c r="E463" s="921" t="s">
        <v>321</v>
      </c>
      <c r="F463" s="921" t="s">
        <v>322</v>
      </c>
      <c r="G463" s="921"/>
      <c r="H463" s="924" t="s">
        <v>30</v>
      </c>
      <c r="I463" s="924"/>
      <c r="J463" s="14" t="s">
        <v>31</v>
      </c>
      <c r="K463" s="14" t="s">
        <v>32</v>
      </c>
      <c r="L463" s="16">
        <v>460.24</v>
      </c>
    </row>
    <row r="464" spans="1:12" x14ac:dyDescent="0.25">
      <c r="A464" s="918"/>
      <c r="B464" s="921"/>
      <c r="C464" s="922"/>
      <c r="D464" s="923"/>
      <c r="E464" s="921"/>
      <c r="F464" s="921"/>
      <c r="G464" s="921"/>
      <c r="H464" s="924" t="s">
        <v>33</v>
      </c>
      <c r="I464" s="924"/>
      <c r="J464" s="14" t="s">
        <v>31</v>
      </c>
      <c r="K464" s="14" t="s">
        <v>32</v>
      </c>
      <c r="L464" s="16">
        <v>1739.69</v>
      </c>
    </row>
    <row r="465" spans="1:12" ht="24" x14ac:dyDescent="0.25">
      <c r="A465" s="918"/>
      <c r="B465" s="9" t="s">
        <v>34</v>
      </c>
      <c r="C465" s="13" t="s">
        <v>35</v>
      </c>
      <c r="D465" s="13" t="s">
        <v>36</v>
      </c>
      <c r="E465" s="13" t="s">
        <v>37</v>
      </c>
      <c r="F465" s="920"/>
      <c r="G465" s="920"/>
      <c r="H465" s="924" t="s">
        <v>38</v>
      </c>
      <c r="I465" s="924"/>
      <c r="J465" s="921" t="s">
        <v>31</v>
      </c>
      <c r="K465" s="921" t="s">
        <v>32</v>
      </c>
      <c r="L465" s="925">
        <v>194.42</v>
      </c>
    </row>
    <row r="466" spans="1:12" ht="22.8" x14ac:dyDescent="0.25">
      <c r="A466" s="918"/>
      <c r="B466" s="14" t="s">
        <v>39</v>
      </c>
      <c r="C466" s="14" t="s">
        <v>322</v>
      </c>
      <c r="D466" s="15">
        <v>43621</v>
      </c>
      <c r="E466" s="14" t="s">
        <v>1434</v>
      </c>
      <c r="F466" s="920"/>
      <c r="G466" s="920"/>
      <c r="H466" s="924"/>
      <c r="I466" s="924"/>
      <c r="J466" s="921"/>
      <c r="K466" s="921"/>
      <c r="L466" s="925"/>
    </row>
    <row r="467" spans="1:12" ht="24" x14ac:dyDescent="0.25">
      <c r="A467" s="918">
        <v>390</v>
      </c>
      <c r="B467" s="9" t="s">
        <v>22</v>
      </c>
      <c r="C467" s="13" t="s">
        <v>23</v>
      </c>
      <c r="D467" s="13" t="s">
        <v>24</v>
      </c>
      <c r="E467" s="13" t="s">
        <v>25</v>
      </c>
      <c r="F467" s="919" t="s">
        <v>17</v>
      </c>
      <c r="G467" s="919"/>
      <c r="H467" s="920"/>
      <c r="I467" s="920"/>
      <c r="J467" s="920"/>
      <c r="K467" s="920"/>
      <c r="L467" s="920"/>
    </row>
    <row r="468" spans="1:12" x14ac:dyDescent="0.25">
      <c r="A468" s="918"/>
      <c r="B468" s="921" t="s">
        <v>1435</v>
      </c>
      <c r="C468" s="922" t="s">
        <v>1436</v>
      </c>
      <c r="D468" s="923">
        <v>43558</v>
      </c>
      <c r="E468" s="921" t="s">
        <v>1437</v>
      </c>
      <c r="F468" s="921" t="s">
        <v>1438</v>
      </c>
      <c r="G468" s="921"/>
      <c r="H468" s="924" t="s">
        <v>30</v>
      </c>
      <c r="I468" s="924"/>
      <c r="J468" s="14" t="s">
        <v>31</v>
      </c>
      <c r="K468" s="14" t="s">
        <v>32</v>
      </c>
      <c r="L468" s="16">
        <v>249.8</v>
      </c>
    </row>
    <row r="469" spans="1:12" x14ac:dyDescent="0.25">
      <c r="A469" s="918"/>
      <c r="B469" s="921"/>
      <c r="C469" s="922"/>
      <c r="D469" s="923"/>
      <c r="E469" s="921"/>
      <c r="F469" s="921"/>
      <c r="G469" s="921"/>
      <c r="H469" s="924" t="s">
        <v>33</v>
      </c>
      <c r="I469" s="924"/>
      <c r="J469" s="14" t="s">
        <v>31</v>
      </c>
      <c r="K469" s="14" t="s">
        <v>32</v>
      </c>
      <c r="L469" s="16">
        <v>612.03</v>
      </c>
    </row>
    <row r="470" spans="1:12" ht="24" x14ac:dyDescent="0.25">
      <c r="A470" s="918"/>
      <c r="B470" s="9" t="s">
        <v>34</v>
      </c>
      <c r="C470" s="13" t="s">
        <v>35</v>
      </c>
      <c r="D470" s="13" t="s">
        <v>36</v>
      </c>
      <c r="E470" s="13" t="s">
        <v>37</v>
      </c>
      <c r="F470" s="920"/>
      <c r="G470" s="920"/>
      <c r="H470" s="924" t="s">
        <v>38</v>
      </c>
      <c r="I470" s="924"/>
      <c r="J470" s="921" t="s">
        <v>31</v>
      </c>
      <c r="K470" s="921" t="s">
        <v>31</v>
      </c>
      <c r="L470" s="925">
        <v>0</v>
      </c>
    </row>
    <row r="471" spans="1:12" ht="22.8" x14ac:dyDescent="0.25">
      <c r="A471" s="918"/>
      <c r="B471" s="14" t="s">
        <v>204</v>
      </c>
      <c r="C471" s="14" t="s">
        <v>1438</v>
      </c>
      <c r="D471" s="15">
        <v>43560</v>
      </c>
      <c r="E471" s="14" t="s">
        <v>153</v>
      </c>
      <c r="F471" s="920"/>
      <c r="G471" s="920"/>
      <c r="H471" s="924"/>
      <c r="I471" s="924"/>
      <c r="J471" s="921"/>
      <c r="K471" s="921"/>
      <c r="L471" s="925"/>
    </row>
    <row r="472" spans="1:12" ht="24" x14ac:dyDescent="0.25">
      <c r="A472" s="918">
        <v>391</v>
      </c>
      <c r="B472" s="9" t="s">
        <v>22</v>
      </c>
      <c r="C472" s="13" t="s">
        <v>23</v>
      </c>
      <c r="D472" s="13" t="s">
        <v>24</v>
      </c>
      <c r="E472" s="13" t="s">
        <v>25</v>
      </c>
      <c r="F472" s="919" t="s">
        <v>17</v>
      </c>
      <c r="G472" s="919"/>
      <c r="H472" s="920"/>
      <c r="I472" s="920"/>
      <c r="J472" s="920"/>
      <c r="K472" s="920"/>
      <c r="L472" s="920"/>
    </row>
    <row r="473" spans="1:12" x14ac:dyDescent="0.25">
      <c r="A473" s="918"/>
      <c r="B473" s="921" t="s">
        <v>1439</v>
      </c>
      <c r="C473" s="922" t="s">
        <v>1440</v>
      </c>
      <c r="D473" s="923">
        <v>43635</v>
      </c>
      <c r="E473" s="921" t="s">
        <v>28</v>
      </c>
      <c r="F473" s="921" t="s">
        <v>29</v>
      </c>
      <c r="G473" s="921"/>
      <c r="H473" s="924" t="s">
        <v>30</v>
      </c>
      <c r="I473" s="924"/>
      <c r="J473" s="14" t="s">
        <v>31</v>
      </c>
      <c r="K473" s="14" t="s">
        <v>32</v>
      </c>
      <c r="L473" s="16">
        <v>1121</v>
      </c>
    </row>
    <row r="474" spans="1:12" x14ac:dyDescent="0.25">
      <c r="A474" s="918"/>
      <c r="B474" s="921"/>
      <c r="C474" s="922"/>
      <c r="D474" s="923"/>
      <c r="E474" s="921"/>
      <c r="F474" s="921"/>
      <c r="G474" s="921"/>
      <c r="H474" s="924" t="s">
        <v>33</v>
      </c>
      <c r="I474" s="924"/>
      <c r="J474" s="14" t="s">
        <v>31</v>
      </c>
      <c r="K474" s="14" t="s">
        <v>32</v>
      </c>
      <c r="L474" s="16">
        <v>888.61</v>
      </c>
    </row>
    <row r="475" spans="1:12" ht="24" x14ac:dyDescent="0.25">
      <c r="A475" s="918"/>
      <c r="B475" s="9" t="s">
        <v>34</v>
      </c>
      <c r="C475" s="13" t="s">
        <v>35</v>
      </c>
      <c r="D475" s="13" t="s">
        <v>36</v>
      </c>
      <c r="E475" s="13" t="s">
        <v>37</v>
      </c>
      <c r="F475" s="920"/>
      <c r="G475" s="920"/>
      <c r="H475" s="924" t="s">
        <v>38</v>
      </c>
      <c r="I475" s="924"/>
      <c r="J475" s="921" t="s">
        <v>31</v>
      </c>
      <c r="K475" s="921" t="s">
        <v>31</v>
      </c>
      <c r="L475" s="925">
        <v>0</v>
      </c>
    </row>
    <row r="476" spans="1:12" ht="22.8" x14ac:dyDescent="0.25">
      <c r="A476" s="918"/>
      <c r="B476" s="14" t="s">
        <v>204</v>
      </c>
      <c r="C476" s="14" t="s">
        <v>29</v>
      </c>
      <c r="D476" s="15">
        <v>43639</v>
      </c>
      <c r="E476" s="14" t="s">
        <v>394</v>
      </c>
      <c r="F476" s="920"/>
      <c r="G476" s="920"/>
      <c r="H476" s="924"/>
      <c r="I476" s="924"/>
      <c r="J476" s="921"/>
      <c r="K476" s="921"/>
      <c r="L476" s="925"/>
    </row>
    <row r="477" spans="1:12" ht="24" x14ac:dyDescent="0.25">
      <c r="A477" s="918">
        <v>392</v>
      </c>
      <c r="B477" s="9" t="s">
        <v>22</v>
      </c>
      <c r="C477" s="13" t="s">
        <v>23</v>
      </c>
      <c r="D477" s="13" t="s">
        <v>24</v>
      </c>
      <c r="E477" s="13" t="s">
        <v>25</v>
      </c>
      <c r="F477" s="919" t="s">
        <v>17</v>
      </c>
      <c r="G477" s="919"/>
      <c r="H477" s="920"/>
      <c r="I477" s="920"/>
      <c r="J477" s="920"/>
      <c r="K477" s="920"/>
      <c r="L477" s="920"/>
    </row>
    <row r="478" spans="1:12" x14ac:dyDescent="0.25">
      <c r="A478" s="918"/>
      <c r="B478" s="921" t="s">
        <v>1439</v>
      </c>
      <c r="C478" s="922" t="s">
        <v>1441</v>
      </c>
      <c r="D478" s="923">
        <v>43712</v>
      </c>
      <c r="E478" s="921" t="s">
        <v>469</v>
      </c>
      <c r="F478" s="921" t="s">
        <v>1442</v>
      </c>
      <c r="G478" s="921"/>
      <c r="H478" s="924" t="s">
        <v>30</v>
      </c>
      <c r="I478" s="924"/>
      <c r="J478" s="14" t="s">
        <v>31</v>
      </c>
      <c r="K478" s="14" t="s">
        <v>32</v>
      </c>
      <c r="L478" s="16">
        <v>234.1</v>
      </c>
    </row>
    <row r="479" spans="1:12" x14ac:dyDescent="0.25">
      <c r="A479" s="918"/>
      <c r="B479" s="921"/>
      <c r="C479" s="922"/>
      <c r="D479" s="923"/>
      <c r="E479" s="921"/>
      <c r="F479" s="921"/>
      <c r="G479" s="921"/>
      <c r="H479" s="924" t="s">
        <v>33</v>
      </c>
      <c r="I479" s="924"/>
      <c r="J479" s="14" t="s">
        <v>31</v>
      </c>
      <c r="K479" s="14" t="s">
        <v>32</v>
      </c>
      <c r="L479" s="16">
        <v>391.2</v>
      </c>
    </row>
    <row r="480" spans="1:12" ht="24" x14ac:dyDescent="0.25">
      <c r="A480" s="918"/>
      <c r="B480" s="9" t="s">
        <v>34</v>
      </c>
      <c r="C480" s="13" t="s">
        <v>35</v>
      </c>
      <c r="D480" s="13" t="s">
        <v>36</v>
      </c>
      <c r="E480" s="13" t="s">
        <v>37</v>
      </c>
      <c r="F480" s="920"/>
      <c r="G480" s="920"/>
      <c r="H480" s="924" t="s">
        <v>38</v>
      </c>
      <c r="I480" s="924"/>
      <c r="J480" s="921" t="s">
        <v>31</v>
      </c>
      <c r="K480" s="921" t="s">
        <v>31</v>
      </c>
      <c r="L480" s="925">
        <v>0</v>
      </c>
    </row>
    <row r="481" spans="1:12" ht="22.8" x14ac:dyDescent="0.25">
      <c r="A481" s="918"/>
      <c r="B481" s="14" t="s">
        <v>204</v>
      </c>
      <c r="C481" s="14" t="s">
        <v>1442</v>
      </c>
      <c r="D481" s="15">
        <v>43713</v>
      </c>
      <c r="E481" s="14" t="s">
        <v>1443</v>
      </c>
      <c r="F481" s="920"/>
      <c r="G481" s="920"/>
      <c r="H481" s="924"/>
      <c r="I481" s="924"/>
      <c r="J481" s="921"/>
      <c r="K481" s="921"/>
      <c r="L481" s="925"/>
    </row>
    <row r="482" spans="1:12" ht="24" x14ac:dyDescent="0.25">
      <c r="A482" s="918">
        <v>393</v>
      </c>
      <c r="B482" s="9" t="s">
        <v>22</v>
      </c>
      <c r="C482" s="13" t="s">
        <v>23</v>
      </c>
      <c r="D482" s="13" t="s">
        <v>24</v>
      </c>
      <c r="E482" s="13" t="s">
        <v>25</v>
      </c>
      <c r="F482" s="919" t="s">
        <v>17</v>
      </c>
      <c r="G482" s="919"/>
      <c r="H482" s="920"/>
      <c r="I482" s="920"/>
      <c r="J482" s="920"/>
      <c r="K482" s="920"/>
      <c r="L482" s="920"/>
    </row>
    <row r="483" spans="1:12" x14ac:dyDescent="0.25">
      <c r="A483" s="918"/>
      <c r="B483" s="921" t="s">
        <v>1444</v>
      </c>
      <c r="C483" s="921" t="s">
        <v>1445</v>
      </c>
      <c r="D483" s="923">
        <v>43560</v>
      </c>
      <c r="E483" s="921" t="s">
        <v>53</v>
      </c>
      <c r="F483" s="921" t="s">
        <v>375</v>
      </c>
      <c r="G483" s="921"/>
      <c r="H483" s="924" t="s">
        <v>30</v>
      </c>
      <c r="I483" s="924"/>
      <c r="J483" s="14" t="s">
        <v>31</v>
      </c>
      <c r="K483" s="14" t="s">
        <v>32</v>
      </c>
      <c r="L483" s="16">
        <v>222</v>
      </c>
    </row>
    <row r="484" spans="1:12" x14ac:dyDescent="0.25">
      <c r="A484" s="918"/>
      <c r="B484" s="921"/>
      <c r="C484" s="921"/>
      <c r="D484" s="923"/>
      <c r="E484" s="921"/>
      <c r="F484" s="921"/>
      <c r="G484" s="921"/>
      <c r="H484" s="924" t="s">
        <v>33</v>
      </c>
      <c r="I484" s="924"/>
      <c r="J484" s="14" t="s">
        <v>31</v>
      </c>
      <c r="K484" s="14" t="s">
        <v>32</v>
      </c>
      <c r="L484" s="16">
        <v>411.6</v>
      </c>
    </row>
    <row r="485" spans="1:12" ht="24" x14ac:dyDescent="0.25">
      <c r="A485" s="918"/>
      <c r="B485" s="9" t="s">
        <v>34</v>
      </c>
      <c r="C485" s="13" t="s">
        <v>35</v>
      </c>
      <c r="D485" s="13" t="s">
        <v>36</v>
      </c>
      <c r="E485" s="13" t="s">
        <v>37</v>
      </c>
      <c r="F485" s="920"/>
      <c r="G485" s="920"/>
      <c r="H485" s="924" t="s">
        <v>38</v>
      </c>
      <c r="I485" s="924"/>
      <c r="J485" s="921" t="s">
        <v>31</v>
      </c>
      <c r="K485" s="921" t="s">
        <v>31</v>
      </c>
      <c r="L485" s="925">
        <v>0</v>
      </c>
    </row>
    <row r="486" spans="1:12" ht="22.8" x14ac:dyDescent="0.25">
      <c r="A486" s="918"/>
      <c r="B486" s="14" t="s">
        <v>105</v>
      </c>
      <c r="C486" s="14" t="s">
        <v>375</v>
      </c>
      <c r="D486" s="15">
        <v>43561</v>
      </c>
      <c r="E486" s="14" t="s">
        <v>1446</v>
      </c>
      <c r="F486" s="920"/>
      <c r="G486" s="920"/>
      <c r="H486" s="924"/>
      <c r="I486" s="924"/>
      <c r="J486" s="921"/>
      <c r="K486" s="921"/>
      <c r="L486" s="925"/>
    </row>
    <row r="487" spans="1:12" ht="24" x14ac:dyDescent="0.25">
      <c r="A487" s="918">
        <v>394</v>
      </c>
      <c r="B487" s="9" t="s">
        <v>22</v>
      </c>
      <c r="C487" s="13" t="s">
        <v>23</v>
      </c>
      <c r="D487" s="13" t="s">
        <v>24</v>
      </c>
      <c r="E487" s="13" t="s">
        <v>25</v>
      </c>
      <c r="F487" s="919" t="s">
        <v>17</v>
      </c>
      <c r="G487" s="919"/>
      <c r="H487" s="920"/>
      <c r="I487" s="920"/>
      <c r="J487" s="920"/>
      <c r="K487" s="920"/>
      <c r="L487" s="920"/>
    </row>
    <row r="488" spans="1:12" x14ac:dyDescent="0.25">
      <c r="A488" s="918"/>
      <c r="B488" s="921" t="s">
        <v>1444</v>
      </c>
      <c r="C488" s="921" t="s">
        <v>1447</v>
      </c>
      <c r="D488" s="923">
        <v>43566</v>
      </c>
      <c r="E488" s="921" t="s">
        <v>176</v>
      </c>
      <c r="F488" s="921" t="s">
        <v>1448</v>
      </c>
      <c r="G488" s="921"/>
      <c r="H488" s="924" t="s">
        <v>30</v>
      </c>
      <c r="I488" s="924"/>
      <c r="J488" s="14" t="s">
        <v>31</v>
      </c>
      <c r="K488" s="14" t="s">
        <v>32</v>
      </c>
      <c r="L488" s="16">
        <v>305</v>
      </c>
    </row>
    <row r="489" spans="1:12" x14ac:dyDescent="0.25">
      <c r="A489" s="918"/>
      <c r="B489" s="921"/>
      <c r="C489" s="921"/>
      <c r="D489" s="923"/>
      <c r="E489" s="921"/>
      <c r="F489" s="921"/>
      <c r="G489" s="921"/>
      <c r="H489" s="924" t="s">
        <v>33</v>
      </c>
      <c r="I489" s="924"/>
      <c r="J489" s="14" t="s">
        <v>31</v>
      </c>
      <c r="K489" s="14" t="s">
        <v>32</v>
      </c>
      <c r="L489" s="16">
        <v>227.3</v>
      </c>
    </row>
    <row r="490" spans="1:12" ht="24" x14ac:dyDescent="0.25">
      <c r="A490" s="918"/>
      <c r="B490" s="9" t="s">
        <v>34</v>
      </c>
      <c r="C490" s="13" t="s">
        <v>35</v>
      </c>
      <c r="D490" s="13" t="s">
        <v>36</v>
      </c>
      <c r="E490" s="13" t="s">
        <v>37</v>
      </c>
      <c r="F490" s="920"/>
      <c r="G490" s="920"/>
      <c r="H490" s="924" t="s">
        <v>38</v>
      </c>
      <c r="I490" s="924"/>
      <c r="J490" s="921" t="s">
        <v>31</v>
      </c>
      <c r="K490" s="921" t="s">
        <v>31</v>
      </c>
      <c r="L490" s="925">
        <v>0</v>
      </c>
    </row>
    <row r="491" spans="1:12" ht="22.8" x14ac:dyDescent="0.25">
      <c r="A491" s="918"/>
      <c r="B491" s="14" t="s">
        <v>105</v>
      </c>
      <c r="C491" s="14" t="s">
        <v>1448</v>
      </c>
      <c r="D491" s="15">
        <v>43568</v>
      </c>
      <c r="E491" s="14" t="s">
        <v>399</v>
      </c>
      <c r="F491" s="920"/>
      <c r="G491" s="920"/>
      <c r="H491" s="924"/>
      <c r="I491" s="924"/>
      <c r="J491" s="921"/>
      <c r="K491" s="921"/>
      <c r="L491" s="925"/>
    </row>
    <row r="492" spans="1:12" ht="24" x14ac:dyDescent="0.25">
      <c r="A492" s="918">
        <v>395</v>
      </c>
      <c r="B492" s="9" t="s">
        <v>22</v>
      </c>
      <c r="C492" s="13" t="s">
        <v>23</v>
      </c>
      <c r="D492" s="13" t="s">
        <v>24</v>
      </c>
      <c r="E492" s="13" t="s">
        <v>25</v>
      </c>
      <c r="F492" s="919" t="s">
        <v>17</v>
      </c>
      <c r="G492" s="919"/>
      <c r="H492" s="920"/>
      <c r="I492" s="920"/>
      <c r="J492" s="920"/>
      <c r="K492" s="920"/>
      <c r="L492" s="920"/>
    </row>
    <row r="493" spans="1:12" x14ac:dyDescent="0.25">
      <c r="A493" s="918"/>
      <c r="B493" s="921" t="s">
        <v>1444</v>
      </c>
      <c r="C493" s="921" t="s">
        <v>1449</v>
      </c>
      <c r="D493" s="923">
        <v>43718</v>
      </c>
      <c r="E493" s="921" t="s">
        <v>1450</v>
      </c>
      <c r="F493" s="921" t="s">
        <v>1451</v>
      </c>
      <c r="G493" s="921"/>
      <c r="H493" s="924" t="s">
        <v>30</v>
      </c>
      <c r="I493" s="924"/>
      <c r="J493" s="14" t="s">
        <v>31</v>
      </c>
      <c r="K493" s="14" t="s">
        <v>32</v>
      </c>
      <c r="L493" s="16">
        <v>441</v>
      </c>
    </row>
    <row r="494" spans="1:12" x14ac:dyDescent="0.25">
      <c r="A494" s="918"/>
      <c r="B494" s="921"/>
      <c r="C494" s="921"/>
      <c r="D494" s="923"/>
      <c r="E494" s="921"/>
      <c r="F494" s="921"/>
      <c r="G494" s="921"/>
      <c r="H494" s="924" t="s">
        <v>33</v>
      </c>
      <c r="I494" s="924"/>
      <c r="J494" s="14" t="s">
        <v>31</v>
      </c>
      <c r="K494" s="14" t="s">
        <v>31</v>
      </c>
      <c r="L494" s="16">
        <v>0</v>
      </c>
    </row>
    <row r="495" spans="1:12" ht="24" x14ac:dyDescent="0.25">
      <c r="A495" s="918"/>
      <c r="B495" s="9" t="s">
        <v>34</v>
      </c>
      <c r="C495" s="13" t="s">
        <v>35</v>
      </c>
      <c r="D495" s="13" t="s">
        <v>36</v>
      </c>
      <c r="E495" s="13" t="s">
        <v>37</v>
      </c>
      <c r="F495" s="920"/>
      <c r="G495" s="920"/>
      <c r="H495" s="924" t="s">
        <v>38</v>
      </c>
      <c r="I495" s="924"/>
      <c r="J495" s="921" t="s">
        <v>31</v>
      </c>
      <c r="K495" s="921" t="s">
        <v>31</v>
      </c>
      <c r="L495" s="925">
        <v>0</v>
      </c>
    </row>
    <row r="496" spans="1:12" ht="22.8" x14ac:dyDescent="0.25">
      <c r="A496" s="918"/>
      <c r="B496" s="14" t="s">
        <v>105</v>
      </c>
      <c r="C496" s="14" t="s">
        <v>1451</v>
      </c>
      <c r="D496" s="15">
        <v>43721</v>
      </c>
      <c r="E496" s="14" t="s">
        <v>1452</v>
      </c>
      <c r="F496" s="920"/>
      <c r="G496" s="920"/>
      <c r="H496" s="924"/>
      <c r="I496" s="924"/>
      <c r="J496" s="921"/>
      <c r="K496" s="921"/>
      <c r="L496" s="925"/>
    </row>
    <row r="497" spans="1:12" ht="24" x14ac:dyDescent="0.25">
      <c r="A497" s="918">
        <v>396</v>
      </c>
      <c r="B497" s="9" t="s">
        <v>22</v>
      </c>
      <c r="C497" s="13" t="s">
        <v>23</v>
      </c>
      <c r="D497" s="13" t="s">
        <v>24</v>
      </c>
      <c r="E497" s="13" t="s">
        <v>25</v>
      </c>
      <c r="F497" s="919" t="s">
        <v>17</v>
      </c>
      <c r="G497" s="919"/>
      <c r="H497" s="920"/>
      <c r="I497" s="920"/>
      <c r="J497" s="920"/>
      <c r="K497" s="920"/>
      <c r="L497" s="920"/>
    </row>
    <row r="498" spans="1:12" x14ac:dyDescent="0.25">
      <c r="A498" s="918"/>
      <c r="B498" s="921" t="s">
        <v>1453</v>
      </c>
      <c r="C498" s="921" t="s">
        <v>1454</v>
      </c>
      <c r="D498" s="923">
        <v>43594</v>
      </c>
      <c r="E498" s="921" t="s">
        <v>187</v>
      </c>
      <c r="F498" s="921" t="s">
        <v>1455</v>
      </c>
      <c r="G498" s="921"/>
      <c r="H498" s="924" t="s">
        <v>30</v>
      </c>
      <c r="I498" s="924"/>
      <c r="J498" s="14" t="s">
        <v>31</v>
      </c>
      <c r="K498" s="14" t="s">
        <v>31</v>
      </c>
      <c r="L498" s="16">
        <v>0</v>
      </c>
    </row>
    <row r="499" spans="1:12" x14ac:dyDescent="0.25">
      <c r="A499" s="918"/>
      <c r="B499" s="921"/>
      <c r="C499" s="921"/>
      <c r="D499" s="923"/>
      <c r="E499" s="921"/>
      <c r="F499" s="921"/>
      <c r="G499" s="921"/>
      <c r="H499" s="924" t="s">
        <v>33</v>
      </c>
      <c r="I499" s="924"/>
      <c r="J499" s="14" t="s">
        <v>31</v>
      </c>
      <c r="K499" s="14" t="s">
        <v>32</v>
      </c>
      <c r="L499" s="16">
        <v>381.69</v>
      </c>
    </row>
    <row r="500" spans="1:12" ht="24" x14ac:dyDescent="0.25">
      <c r="A500" s="918"/>
      <c r="B500" s="9" t="s">
        <v>34</v>
      </c>
      <c r="C500" s="13" t="s">
        <v>35</v>
      </c>
      <c r="D500" s="13" t="s">
        <v>36</v>
      </c>
      <c r="E500" s="13" t="s">
        <v>37</v>
      </c>
      <c r="F500" s="920"/>
      <c r="G500" s="920"/>
      <c r="H500" s="924" t="s">
        <v>38</v>
      </c>
      <c r="I500" s="924"/>
      <c r="J500" s="921" t="s">
        <v>31</v>
      </c>
      <c r="K500" s="921" t="s">
        <v>32</v>
      </c>
      <c r="L500" s="925">
        <v>252</v>
      </c>
    </row>
    <row r="501" spans="1:12" ht="22.8" x14ac:dyDescent="0.25">
      <c r="A501" s="918"/>
      <c r="B501" s="14" t="s">
        <v>605</v>
      </c>
      <c r="C501" s="14" t="s">
        <v>1455</v>
      </c>
      <c r="D501" s="15">
        <v>43595</v>
      </c>
      <c r="E501" s="14" t="s">
        <v>1456</v>
      </c>
      <c r="F501" s="920"/>
      <c r="G501" s="920"/>
      <c r="H501" s="924"/>
      <c r="I501" s="924"/>
      <c r="J501" s="921"/>
      <c r="K501" s="921"/>
      <c r="L501" s="925"/>
    </row>
    <row r="502" spans="1:12" ht="24" x14ac:dyDescent="0.25">
      <c r="A502" s="918">
        <v>397</v>
      </c>
      <c r="B502" s="9" t="s">
        <v>22</v>
      </c>
      <c r="C502" s="13" t="s">
        <v>23</v>
      </c>
      <c r="D502" s="13" t="s">
        <v>24</v>
      </c>
      <c r="E502" s="13" t="s">
        <v>25</v>
      </c>
      <c r="F502" s="919" t="s">
        <v>17</v>
      </c>
      <c r="G502" s="919"/>
      <c r="H502" s="920"/>
      <c r="I502" s="920"/>
      <c r="J502" s="920"/>
      <c r="K502" s="920"/>
      <c r="L502" s="920"/>
    </row>
    <row r="503" spans="1:12" x14ac:dyDescent="0.25">
      <c r="A503" s="918"/>
      <c r="B503" s="921" t="s">
        <v>1457</v>
      </c>
      <c r="C503" s="921" t="s">
        <v>1458</v>
      </c>
      <c r="D503" s="923">
        <v>43633</v>
      </c>
      <c r="E503" s="921" t="s">
        <v>151</v>
      </c>
      <c r="F503" s="921" t="s">
        <v>423</v>
      </c>
      <c r="G503" s="921"/>
      <c r="H503" s="924" t="s">
        <v>30</v>
      </c>
      <c r="I503" s="924"/>
      <c r="J503" s="14" t="s">
        <v>31</v>
      </c>
      <c r="K503" s="14" t="s">
        <v>32</v>
      </c>
      <c r="L503" s="16">
        <v>1365</v>
      </c>
    </row>
    <row r="504" spans="1:12" x14ac:dyDescent="0.25">
      <c r="A504" s="918"/>
      <c r="B504" s="921"/>
      <c r="C504" s="921"/>
      <c r="D504" s="923"/>
      <c r="E504" s="921"/>
      <c r="F504" s="921"/>
      <c r="G504" s="921"/>
      <c r="H504" s="924" t="s">
        <v>33</v>
      </c>
      <c r="I504" s="924"/>
      <c r="J504" s="14" t="s">
        <v>31</v>
      </c>
      <c r="K504" s="14" t="s">
        <v>32</v>
      </c>
      <c r="L504" s="16">
        <v>672.08</v>
      </c>
    </row>
    <row r="505" spans="1:12" ht="24" x14ac:dyDescent="0.25">
      <c r="A505" s="918"/>
      <c r="B505" s="9" t="s">
        <v>34</v>
      </c>
      <c r="C505" s="13" t="s">
        <v>35</v>
      </c>
      <c r="D505" s="13" t="s">
        <v>36</v>
      </c>
      <c r="E505" s="13" t="s">
        <v>37</v>
      </c>
      <c r="F505" s="920"/>
      <c r="G505" s="920"/>
      <c r="H505" s="924" t="s">
        <v>38</v>
      </c>
      <c r="I505" s="924"/>
      <c r="J505" s="921" t="s">
        <v>31</v>
      </c>
      <c r="K505" s="921" t="s">
        <v>32</v>
      </c>
      <c r="L505" s="925">
        <v>90.9</v>
      </c>
    </row>
    <row r="506" spans="1:12" ht="22.8" x14ac:dyDescent="0.25">
      <c r="A506" s="918"/>
      <c r="B506" s="14" t="s">
        <v>45</v>
      </c>
      <c r="C506" s="14" t="s">
        <v>423</v>
      </c>
      <c r="D506" s="15">
        <v>43637</v>
      </c>
      <c r="E506" s="14" t="s">
        <v>1459</v>
      </c>
      <c r="F506" s="920"/>
      <c r="G506" s="920"/>
      <c r="H506" s="924"/>
      <c r="I506" s="924"/>
      <c r="J506" s="921"/>
      <c r="K506" s="921"/>
      <c r="L506" s="925"/>
    </row>
    <row r="507" spans="1:12" ht="24" x14ac:dyDescent="0.25">
      <c r="A507" s="918">
        <v>398</v>
      </c>
      <c r="B507" s="9" t="s">
        <v>22</v>
      </c>
      <c r="C507" s="13" t="s">
        <v>23</v>
      </c>
      <c r="D507" s="13" t="s">
        <v>24</v>
      </c>
      <c r="E507" s="13" t="s">
        <v>25</v>
      </c>
      <c r="F507" s="919" t="s">
        <v>17</v>
      </c>
      <c r="G507" s="919"/>
      <c r="H507" s="920"/>
      <c r="I507" s="920"/>
      <c r="J507" s="920"/>
      <c r="K507" s="920"/>
      <c r="L507" s="920"/>
    </row>
    <row r="508" spans="1:12" x14ac:dyDescent="0.25">
      <c r="A508" s="918"/>
      <c r="B508" s="921" t="s">
        <v>1457</v>
      </c>
      <c r="C508" s="922" t="s">
        <v>1460</v>
      </c>
      <c r="D508" s="923">
        <v>43704</v>
      </c>
      <c r="E508" s="921" t="s">
        <v>568</v>
      </c>
      <c r="F508" s="921" t="s">
        <v>1461</v>
      </c>
      <c r="G508" s="921"/>
      <c r="H508" s="924" t="s">
        <v>30</v>
      </c>
      <c r="I508" s="924"/>
      <c r="J508" s="14" t="s">
        <v>31</v>
      </c>
      <c r="K508" s="14" t="s">
        <v>31</v>
      </c>
      <c r="L508" s="16">
        <v>0</v>
      </c>
    </row>
    <row r="509" spans="1:12" x14ac:dyDescent="0.25">
      <c r="A509" s="918"/>
      <c r="B509" s="921"/>
      <c r="C509" s="922"/>
      <c r="D509" s="923"/>
      <c r="E509" s="921"/>
      <c r="F509" s="921"/>
      <c r="G509" s="921"/>
      <c r="H509" s="924" t="s">
        <v>33</v>
      </c>
      <c r="I509" s="924"/>
      <c r="J509" s="14" t="s">
        <v>31</v>
      </c>
      <c r="K509" s="14" t="s">
        <v>31</v>
      </c>
      <c r="L509" s="16">
        <v>0</v>
      </c>
    </row>
    <row r="510" spans="1:12" ht="24" x14ac:dyDescent="0.25">
      <c r="A510" s="918"/>
      <c r="B510" s="9" t="s">
        <v>34</v>
      </c>
      <c r="C510" s="13" t="s">
        <v>35</v>
      </c>
      <c r="D510" s="13" t="s">
        <v>36</v>
      </c>
      <c r="E510" s="13" t="s">
        <v>37</v>
      </c>
      <c r="F510" s="920"/>
      <c r="G510" s="920"/>
      <c r="H510" s="924" t="s">
        <v>38</v>
      </c>
      <c r="I510" s="924"/>
      <c r="J510" s="921" t="s">
        <v>31</v>
      </c>
      <c r="K510" s="921" t="s">
        <v>32</v>
      </c>
      <c r="L510" s="925">
        <v>300</v>
      </c>
    </row>
    <row r="511" spans="1:12" ht="22.8" x14ac:dyDescent="0.25">
      <c r="A511" s="918"/>
      <c r="B511" s="14" t="s">
        <v>45</v>
      </c>
      <c r="C511" s="14" t="s">
        <v>1461</v>
      </c>
      <c r="D511" s="15">
        <v>43712</v>
      </c>
      <c r="E511" s="14" t="s">
        <v>1462</v>
      </c>
      <c r="F511" s="920"/>
      <c r="G511" s="920"/>
      <c r="H511" s="924"/>
      <c r="I511" s="924"/>
      <c r="J511" s="921"/>
      <c r="K511" s="921"/>
      <c r="L511" s="925"/>
    </row>
    <row r="512" spans="1:12" ht="24" x14ac:dyDescent="0.25">
      <c r="A512" s="918">
        <v>399</v>
      </c>
      <c r="B512" s="9" t="s">
        <v>22</v>
      </c>
      <c r="C512" s="13" t="s">
        <v>23</v>
      </c>
      <c r="D512" s="13" t="s">
        <v>24</v>
      </c>
      <c r="E512" s="13" t="s">
        <v>25</v>
      </c>
      <c r="F512" s="919" t="s">
        <v>17</v>
      </c>
      <c r="G512" s="919"/>
      <c r="H512" s="920"/>
      <c r="I512" s="920"/>
      <c r="J512" s="920"/>
      <c r="K512" s="920"/>
      <c r="L512" s="920"/>
    </row>
    <row r="513" spans="1:12" x14ac:dyDescent="0.25">
      <c r="A513" s="918"/>
      <c r="B513" s="921" t="s">
        <v>1457</v>
      </c>
      <c r="C513" s="922" t="s">
        <v>1460</v>
      </c>
      <c r="D513" s="923">
        <v>43704</v>
      </c>
      <c r="E513" s="921" t="s">
        <v>568</v>
      </c>
      <c r="F513" s="921" t="s">
        <v>1463</v>
      </c>
      <c r="G513" s="921"/>
      <c r="H513" s="924" t="s">
        <v>30</v>
      </c>
      <c r="I513" s="924"/>
      <c r="J513" s="14" t="s">
        <v>31</v>
      </c>
      <c r="K513" s="14" t="s">
        <v>32</v>
      </c>
      <c r="L513" s="16">
        <v>550</v>
      </c>
    </row>
    <row r="514" spans="1:12" x14ac:dyDescent="0.25">
      <c r="A514" s="918"/>
      <c r="B514" s="921"/>
      <c r="C514" s="922"/>
      <c r="D514" s="923"/>
      <c r="E514" s="921"/>
      <c r="F514" s="921"/>
      <c r="G514" s="921"/>
      <c r="H514" s="924" t="s">
        <v>33</v>
      </c>
      <c r="I514" s="924"/>
      <c r="J514" s="14" t="s">
        <v>31</v>
      </c>
      <c r="K514" s="14" t="s">
        <v>32</v>
      </c>
      <c r="L514" s="16">
        <v>2600</v>
      </c>
    </row>
    <row r="515" spans="1:12" ht="24" x14ac:dyDescent="0.25">
      <c r="A515" s="918"/>
      <c r="B515" s="9" t="s">
        <v>34</v>
      </c>
      <c r="C515" s="13" t="s">
        <v>35</v>
      </c>
      <c r="D515" s="13" t="s">
        <v>36</v>
      </c>
      <c r="E515" s="13" t="s">
        <v>37</v>
      </c>
      <c r="F515" s="920"/>
      <c r="G515" s="920"/>
      <c r="H515" s="924" t="s">
        <v>38</v>
      </c>
      <c r="I515" s="924"/>
      <c r="J515" s="921" t="s">
        <v>31</v>
      </c>
      <c r="K515" s="921" t="s">
        <v>31</v>
      </c>
      <c r="L515" s="925">
        <v>0</v>
      </c>
    </row>
    <row r="516" spans="1:12" ht="22.8" x14ac:dyDescent="0.25">
      <c r="A516" s="918"/>
      <c r="B516" s="14" t="s">
        <v>45</v>
      </c>
      <c r="C516" s="14" t="s">
        <v>1463</v>
      </c>
      <c r="D516" s="15">
        <v>43712</v>
      </c>
      <c r="E516" s="14" t="s">
        <v>1462</v>
      </c>
      <c r="F516" s="920"/>
      <c r="G516" s="920"/>
      <c r="H516" s="924"/>
      <c r="I516" s="924"/>
      <c r="J516" s="921"/>
      <c r="K516" s="921"/>
      <c r="L516" s="925"/>
    </row>
    <row r="517" spans="1:12" ht="24" x14ac:dyDescent="0.25">
      <c r="A517" s="918">
        <v>400</v>
      </c>
      <c r="B517" s="9" t="s">
        <v>22</v>
      </c>
      <c r="C517" s="13" t="s">
        <v>23</v>
      </c>
      <c r="D517" s="13" t="s">
        <v>24</v>
      </c>
      <c r="E517" s="13" t="s">
        <v>25</v>
      </c>
      <c r="F517" s="919" t="s">
        <v>17</v>
      </c>
      <c r="G517" s="919"/>
      <c r="H517" s="920"/>
      <c r="I517" s="920"/>
      <c r="J517" s="920"/>
      <c r="K517" s="920"/>
      <c r="L517" s="920"/>
    </row>
    <row r="518" spans="1:12" x14ac:dyDescent="0.25">
      <c r="A518" s="918"/>
      <c r="B518" s="921" t="s">
        <v>1457</v>
      </c>
      <c r="C518" s="921" t="s">
        <v>1464</v>
      </c>
      <c r="D518" s="923">
        <v>43733</v>
      </c>
      <c r="E518" s="921" t="s">
        <v>151</v>
      </c>
      <c r="F518" s="921" t="s">
        <v>1465</v>
      </c>
      <c r="G518" s="921"/>
      <c r="H518" s="924" t="s">
        <v>30</v>
      </c>
      <c r="I518" s="924"/>
      <c r="J518" s="14" t="s">
        <v>31</v>
      </c>
      <c r="K518" s="14" t="s">
        <v>32</v>
      </c>
      <c r="L518" s="16">
        <v>500</v>
      </c>
    </row>
    <row r="519" spans="1:12" x14ac:dyDescent="0.25">
      <c r="A519" s="918"/>
      <c r="B519" s="921"/>
      <c r="C519" s="921"/>
      <c r="D519" s="923"/>
      <c r="E519" s="921"/>
      <c r="F519" s="921"/>
      <c r="G519" s="921"/>
      <c r="H519" s="924" t="s">
        <v>33</v>
      </c>
      <c r="I519" s="924"/>
      <c r="J519" s="14" t="s">
        <v>31</v>
      </c>
      <c r="K519" s="14" t="s">
        <v>32</v>
      </c>
      <c r="L519" s="16">
        <v>600</v>
      </c>
    </row>
    <row r="520" spans="1:12" ht="24" x14ac:dyDescent="0.25">
      <c r="A520" s="918"/>
      <c r="B520" s="9" t="s">
        <v>34</v>
      </c>
      <c r="C520" s="13" t="s">
        <v>35</v>
      </c>
      <c r="D520" s="13" t="s">
        <v>36</v>
      </c>
      <c r="E520" s="13" t="s">
        <v>37</v>
      </c>
      <c r="F520" s="920"/>
      <c r="G520" s="920"/>
      <c r="H520" s="924" t="s">
        <v>38</v>
      </c>
      <c r="I520" s="924"/>
      <c r="J520" s="921" t="s">
        <v>31</v>
      </c>
      <c r="K520" s="921" t="s">
        <v>31</v>
      </c>
      <c r="L520" s="925">
        <v>0</v>
      </c>
    </row>
    <row r="521" spans="1:12" ht="22.8" x14ac:dyDescent="0.25">
      <c r="A521" s="918"/>
      <c r="B521" s="14" t="s">
        <v>45</v>
      </c>
      <c r="C521" s="14" t="s">
        <v>1465</v>
      </c>
      <c r="D521" s="15">
        <v>43735</v>
      </c>
      <c r="E521" s="14" t="s">
        <v>1466</v>
      </c>
      <c r="F521" s="920"/>
      <c r="G521" s="920"/>
      <c r="H521" s="924"/>
      <c r="I521" s="924"/>
      <c r="J521" s="921"/>
      <c r="K521" s="921"/>
      <c r="L521" s="925"/>
    </row>
  </sheetData>
  <mergeCells count="1551">
    <mergeCell ref="K6:L8"/>
    <mergeCell ref="C7:E7"/>
    <mergeCell ref="C8:E8"/>
    <mergeCell ref="F9:G9"/>
    <mergeCell ref="H9:I9"/>
    <mergeCell ref="B2:L2"/>
    <mergeCell ref="A3:A5"/>
    <mergeCell ref="B3:I4"/>
    <mergeCell ref="B5:L5"/>
    <mergeCell ref="A6:A8"/>
    <mergeCell ref="C6:E6"/>
    <mergeCell ref="F6:F8"/>
    <mergeCell ref="G6:G8"/>
    <mergeCell ref="I6:I8"/>
    <mergeCell ref="J6:J8"/>
    <mergeCell ref="H17:I17"/>
    <mergeCell ref="F18:G19"/>
    <mergeCell ref="H18:I19"/>
    <mergeCell ref="J18:J19"/>
    <mergeCell ref="K18:K19"/>
    <mergeCell ref="L18:L19"/>
    <mergeCell ref="L13:L14"/>
    <mergeCell ref="A15:A19"/>
    <mergeCell ref="F15:G15"/>
    <mergeCell ref="H15:L15"/>
    <mergeCell ref="B16:B17"/>
    <mergeCell ref="C16:C17"/>
    <mergeCell ref="D16:D17"/>
    <mergeCell ref="E16:E17"/>
    <mergeCell ref="F16:G17"/>
    <mergeCell ref="H16:I16"/>
    <mergeCell ref="H11:I11"/>
    <mergeCell ref="H12:I12"/>
    <mergeCell ref="F13:G14"/>
    <mergeCell ref="H13:I14"/>
    <mergeCell ref="J13:J14"/>
    <mergeCell ref="K13:K14"/>
    <mergeCell ref="A10:A14"/>
    <mergeCell ref="F10:G10"/>
    <mergeCell ref="H10:L10"/>
    <mergeCell ref="B11:B12"/>
    <mergeCell ref="C11:C12"/>
    <mergeCell ref="D11:D12"/>
    <mergeCell ref="E11:E12"/>
    <mergeCell ref="F11:G12"/>
    <mergeCell ref="F23:G24"/>
    <mergeCell ref="H23:I24"/>
    <mergeCell ref="J23:J24"/>
    <mergeCell ref="K23:K24"/>
    <mergeCell ref="L23:L24"/>
    <mergeCell ref="B36:B37"/>
    <mergeCell ref="C36:C37"/>
    <mergeCell ref="D36:D37"/>
    <mergeCell ref="E36:E37"/>
    <mergeCell ref="F36:G37"/>
    <mergeCell ref="F31:G32"/>
    <mergeCell ref="H31:I31"/>
    <mergeCell ref="A25:A29"/>
    <mergeCell ref="F25:G25"/>
    <mergeCell ref="H25:L25"/>
    <mergeCell ref="B26:B27"/>
    <mergeCell ref="C26:C27"/>
    <mergeCell ref="H32:I32"/>
    <mergeCell ref="F33:G34"/>
    <mergeCell ref="H33:I34"/>
    <mergeCell ref="A20:A24"/>
    <mergeCell ref="F20:G20"/>
    <mergeCell ref="H20:L20"/>
    <mergeCell ref="B21:B22"/>
    <mergeCell ref="C21:C22"/>
    <mergeCell ref="D21:D22"/>
    <mergeCell ref="E21:E22"/>
    <mergeCell ref="F21:G22"/>
    <mergeCell ref="H21:I21"/>
    <mergeCell ref="H22:I22"/>
    <mergeCell ref="J28:J29"/>
    <mergeCell ref="K28:K29"/>
    <mergeCell ref="L28:L29"/>
    <mergeCell ref="D26:D27"/>
    <mergeCell ref="A40:A45"/>
    <mergeCell ref="F40:G40"/>
    <mergeCell ref="H40:L40"/>
    <mergeCell ref="B41:B43"/>
    <mergeCell ref="C41:C43"/>
    <mergeCell ref="D41:D43"/>
    <mergeCell ref="E41:E43"/>
    <mergeCell ref="F41:G43"/>
    <mergeCell ref="H41:I41"/>
    <mergeCell ref="A30:A34"/>
    <mergeCell ref="F30:G30"/>
    <mergeCell ref="H30:L30"/>
    <mergeCell ref="B31:B32"/>
    <mergeCell ref="C31:C32"/>
    <mergeCell ref="D31:D32"/>
    <mergeCell ref="E31:E32"/>
    <mergeCell ref="E26:E27"/>
    <mergeCell ref="F26:G27"/>
    <mergeCell ref="H26:I26"/>
    <mergeCell ref="H27:I27"/>
    <mergeCell ref="F28:G29"/>
    <mergeCell ref="H28:I29"/>
    <mergeCell ref="H36:I36"/>
    <mergeCell ref="H37:I37"/>
    <mergeCell ref="F38:G39"/>
    <mergeCell ref="H38:I39"/>
    <mergeCell ref="J38:J39"/>
    <mergeCell ref="K38:K39"/>
    <mergeCell ref="K33:K34"/>
    <mergeCell ref="L33:L34"/>
    <mergeCell ref="A35:A39"/>
    <mergeCell ref="F35:G35"/>
    <mergeCell ref="H48:I48"/>
    <mergeCell ref="J54:J55"/>
    <mergeCell ref="K54:K55"/>
    <mergeCell ref="L54:L55"/>
    <mergeCell ref="D52:D53"/>
    <mergeCell ref="E52:E53"/>
    <mergeCell ref="F52:G53"/>
    <mergeCell ref="H52:I52"/>
    <mergeCell ref="H53:I53"/>
    <mergeCell ref="F54:G55"/>
    <mergeCell ref="H54:I55"/>
    <mergeCell ref="J33:J34"/>
    <mergeCell ref="H42:I43"/>
    <mergeCell ref="J42:J43"/>
    <mergeCell ref="K42:K43"/>
    <mergeCell ref="L42:L43"/>
    <mergeCell ref="F44:G45"/>
    <mergeCell ref="H44:I45"/>
    <mergeCell ref="J44:J45"/>
    <mergeCell ref="K44:K45"/>
    <mergeCell ref="L44:L45"/>
    <mergeCell ref="L38:L39"/>
    <mergeCell ref="H35:L35"/>
    <mergeCell ref="F57:G58"/>
    <mergeCell ref="H57:I57"/>
    <mergeCell ref="H58:I58"/>
    <mergeCell ref="F59:G60"/>
    <mergeCell ref="H59:I60"/>
    <mergeCell ref="J59:J60"/>
    <mergeCell ref="A56:A60"/>
    <mergeCell ref="F56:G56"/>
    <mergeCell ref="H56:L56"/>
    <mergeCell ref="B57:B58"/>
    <mergeCell ref="C57:C58"/>
    <mergeCell ref="D57:D58"/>
    <mergeCell ref="E57:E58"/>
    <mergeCell ref="F49:G50"/>
    <mergeCell ref="H49:I50"/>
    <mergeCell ref="J49:J50"/>
    <mergeCell ref="K49:K50"/>
    <mergeCell ref="L49:L50"/>
    <mergeCell ref="A51:A55"/>
    <mergeCell ref="F51:G51"/>
    <mergeCell ref="H51:L51"/>
    <mergeCell ref="B52:B53"/>
    <mergeCell ref="C52:C53"/>
    <mergeCell ref="A46:A50"/>
    <mergeCell ref="F46:G46"/>
    <mergeCell ref="H46:L46"/>
    <mergeCell ref="B47:B48"/>
    <mergeCell ref="C47:C48"/>
    <mergeCell ref="D47:D48"/>
    <mergeCell ref="E47:E48"/>
    <mergeCell ref="F47:G48"/>
    <mergeCell ref="H47:I47"/>
    <mergeCell ref="A66:A71"/>
    <mergeCell ref="F66:G66"/>
    <mergeCell ref="H66:L66"/>
    <mergeCell ref="B67:B69"/>
    <mergeCell ref="C67:C69"/>
    <mergeCell ref="D67:D69"/>
    <mergeCell ref="E67:E69"/>
    <mergeCell ref="F67:G69"/>
    <mergeCell ref="H67:I67"/>
    <mergeCell ref="H62:I62"/>
    <mergeCell ref="H63:I63"/>
    <mergeCell ref="F64:G65"/>
    <mergeCell ref="H64:I65"/>
    <mergeCell ref="J64:J65"/>
    <mergeCell ref="K64:K65"/>
    <mergeCell ref="K59:K60"/>
    <mergeCell ref="L59:L60"/>
    <mergeCell ref="A61:A65"/>
    <mergeCell ref="F61:G61"/>
    <mergeCell ref="H61:L61"/>
    <mergeCell ref="B62:B63"/>
    <mergeCell ref="C62:C63"/>
    <mergeCell ref="D62:D63"/>
    <mergeCell ref="E62:E63"/>
    <mergeCell ref="F62:G63"/>
    <mergeCell ref="B83:B84"/>
    <mergeCell ref="C83:C84"/>
    <mergeCell ref="D83:D84"/>
    <mergeCell ref="E83:E84"/>
    <mergeCell ref="D78:D79"/>
    <mergeCell ref="E78:E79"/>
    <mergeCell ref="F78:G79"/>
    <mergeCell ref="H68:I69"/>
    <mergeCell ref="J68:J69"/>
    <mergeCell ref="K68:K69"/>
    <mergeCell ref="L68:L69"/>
    <mergeCell ref="F70:G71"/>
    <mergeCell ref="H70:I71"/>
    <mergeCell ref="J70:J71"/>
    <mergeCell ref="K70:K71"/>
    <mergeCell ref="L70:L71"/>
    <mergeCell ref="L64:L65"/>
    <mergeCell ref="F75:G76"/>
    <mergeCell ref="H75:I76"/>
    <mergeCell ref="J75:J76"/>
    <mergeCell ref="K75:K76"/>
    <mergeCell ref="L75:L76"/>
    <mergeCell ref="A77:A81"/>
    <mergeCell ref="F77:G77"/>
    <mergeCell ref="H77:L77"/>
    <mergeCell ref="B78:B79"/>
    <mergeCell ref="C78:C79"/>
    <mergeCell ref="A72:A76"/>
    <mergeCell ref="F72:G72"/>
    <mergeCell ref="H72:L72"/>
    <mergeCell ref="B73:B74"/>
    <mergeCell ref="C73:C74"/>
    <mergeCell ref="D73:D74"/>
    <mergeCell ref="E73:E74"/>
    <mergeCell ref="F73:G74"/>
    <mergeCell ref="H73:I73"/>
    <mergeCell ref="H74:I74"/>
    <mergeCell ref="J80:J81"/>
    <mergeCell ref="K80:K81"/>
    <mergeCell ref="H78:I78"/>
    <mergeCell ref="H79:I79"/>
    <mergeCell ref="F80:G81"/>
    <mergeCell ref="H80:I81"/>
    <mergeCell ref="H88:I88"/>
    <mergeCell ref="H89:I89"/>
    <mergeCell ref="F90:G91"/>
    <mergeCell ref="H90:I91"/>
    <mergeCell ref="J90:J91"/>
    <mergeCell ref="K90:K91"/>
    <mergeCell ref="K85:K86"/>
    <mergeCell ref="L85:L86"/>
    <mergeCell ref="L80:L81"/>
    <mergeCell ref="H84:I84"/>
    <mergeCell ref="F85:G86"/>
    <mergeCell ref="H85:I86"/>
    <mergeCell ref="J85:J86"/>
    <mergeCell ref="F87:G87"/>
    <mergeCell ref="H87:L87"/>
    <mergeCell ref="F83:G84"/>
    <mergeCell ref="H83:I83"/>
    <mergeCell ref="H82:L82"/>
    <mergeCell ref="B88:B89"/>
    <mergeCell ref="C88:C89"/>
    <mergeCell ref="D88:D89"/>
    <mergeCell ref="E88:E89"/>
    <mergeCell ref="F88:G89"/>
    <mergeCell ref="A97:A101"/>
    <mergeCell ref="F97:G97"/>
    <mergeCell ref="H97:L97"/>
    <mergeCell ref="B98:B99"/>
    <mergeCell ref="C98:C99"/>
    <mergeCell ref="D98:D99"/>
    <mergeCell ref="E98:E99"/>
    <mergeCell ref="F98:G99"/>
    <mergeCell ref="H98:I98"/>
    <mergeCell ref="H99:I99"/>
    <mergeCell ref="H94:I94"/>
    <mergeCell ref="F95:G96"/>
    <mergeCell ref="H95:I96"/>
    <mergeCell ref="J95:J96"/>
    <mergeCell ref="K95:K96"/>
    <mergeCell ref="L95:L96"/>
    <mergeCell ref="L90:L91"/>
    <mergeCell ref="A92:A96"/>
    <mergeCell ref="F92:G92"/>
    <mergeCell ref="H92:L92"/>
    <mergeCell ref="B93:B94"/>
    <mergeCell ref="C93:C94"/>
    <mergeCell ref="D93:D94"/>
    <mergeCell ref="E93:E94"/>
    <mergeCell ref="F93:G94"/>
    <mergeCell ref="H93:I93"/>
    <mergeCell ref="A87:A91"/>
    <mergeCell ref="A82:A86"/>
    <mergeCell ref="F82:G82"/>
    <mergeCell ref="H114:I114"/>
    <mergeCell ref="D103:D104"/>
    <mergeCell ref="E103:E104"/>
    <mergeCell ref="F103:G104"/>
    <mergeCell ref="H103:I103"/>
    <mergeCell ref="H104:I104"/>
    <mergeCell ref="F105:G106"/>
    <mergeCell ref="H105:I106"/>
    <mergeCell ref="F100:G101"/>
    <mergeCell ref="H100:I101"/>
    <mergeCell ref="J100:J101"/>
    <mergeCell ref="K100:K101"/>
    <mergeCell ref="L100:L101"/>
    <mergeCell ref="F102:G102"/>
    <mergeCell ref="H102:L102"/>
    <mergeCell ref="F108:G110"/>
    <mergeCell ref="H108:I108"/>
    <mergeCell ref="H109:I110"/>
    <mergeCell ref="J109:J110"/>
    <mergeCell ref="K109:K110"/>
    <mergeCell ref="L109:L110"/>
    <mergeCell ref="J105:J106"/>
    <mergeCell ref="K105:K106"/>
    <mergeCell ref="L105:L106"/>
    <mergeCell ref="A107:A112"/>
    <mergeCell ref="F107:G107"/>
    <mergeCell ref="H107:L107"/>
    <mergeCell ref="B108:B110"/>
    <mergeCell ref="C108:C110"/>
    <mergeCell ref="D108:D110"/>
    <mergeCell ref="E108:E110"/>
    <mergeCell ref="K115:K116"/>
    <mergeCell ref="L115:L116"/>
    <mergeCell ref="A102:A106"/>
    <mergeCell ref="B103:B104"/>
    <mergeCell ref="C103:C104"/>
    <mergeCell ref="H115:I116"/>
    <mergeCell ref="J115:J116"/>
    <mergeCell ref="F111:G112"/>
    <mergeCell ref="H111:I112"/>
    <mergeCell ref="J111:J112"/>
    <mergeCell ref="K111:K112"/>
    <mergeCell ref="L111:L112"/>
    <mergeCell ref="A113:A118"/>
    <mergeCell ref="F113:G113"/>
    <mergeCell ref="H113:L113"/>
    <mergeCell ref="B114:B116"/>
    <mergeCell ref="C114:C116"/>
    <mergeCell ref="F117:G118"/>
    <mergeCell ref="H117:I118"/>
    <mergeCell ref="J117:J118"/>
    <mergeCell ref="K117:K118"/>
    <mergeCell ref="L117:L118"/>
    <mergeCell ref="D114:D116"/>
    <mergeCell ref="E114:E116"/>
    <mergeCell ref="F114:G116"/>
    <mergeCell ref="J121:J122"/>
    <mergeCell ref="K121:K122"/>
    <mergeCell ref="L121:L122"/>
    <mergeCell ref="F123:G124"/>
    <mergeCell ref="H123:I124"/>
    <mergeCell ref="J123:J124"/>
    <mergeCell ref="K123:K124"/>
    <mergeCell ref="L123:L124"/>
    <mergeCell ref="A119:A124"/>
    <mergeCell ref="F119:G119"/>
    <mergeCell ref="H119:L119"/>
    <mergeCell ref="B120:B122"/>
    <mergeCell ref="C120:C122"/>
    <mergeCell ref="D120:D122"/>
    <mergeCell ref="E120:E122"/>
    <mergeCell ref="F120:G122"/>
    <mergeCell ref="H120:I120"/>
    <mergeCell ref="H121:I122"/>
    <mergeCell ref="D131:D132"/>
    <mergeCell ref="E131:E132"/>
    <mergeCell ref="F131:G132"/>
    <mergeCell ref="H131:I131"/>
    <mergeCell ref="H132:I132"/>
    <mergeCell ref="F133:G134"/>
    <mergeCell ref="H133:I134"/>
    <mergeCell ref="F128:G129"/>
    <mergeCell ref="H128:I129"/>
    <mergeCell ref="J128:J129"/>
    <mergeCell ref="K128:K129"/>
    <mergeCell ref="L128:L129"/>
    <mergeCell ref="A130:A134"/>
    <mergeCell ref="F130:G130"/>
    <mergeCell ref="H130:L130"/>
    <mergeCell ref="B131:B132"/>
    <mergeCell ref="C131:C132"/>
    <mergeCell ref="A125:A129"/>
    <mergeCell ref="F125:G125"/>
    <mergeCell ref="H125:L125"/>
    <mergeCell ref="B126:B127"/>
    <mergeCell ref="C126:C127"/>
    <mergeCell ref="D126:D127"/>
    <mergeCell ref="E126:E127"/>
    <mergeCell ref="F126:G127"/>
    <mergeCell ref="H126:I126"/>
    <mergeCell ref="H127:I127"/>
    <mergeCell ref="K138:K139"/>
    <mergeCell ref="L138:L139"/>
    <mergeCell ref="A140:A144"/>
    <mergeCell ref="F140:G140"/>
    <mergeCell ref="H140:L140"/>
    <mergeCell ref="B141:B142"/>
    <mergeCell ref="C141:C142"/>
    <mergeCell ref="D141:D142"/>
    <mergeCell ref="E141:E142"/>
    <mergeCell ref="F141:G142"/>
    <mergeCell ref="F136:G137"/>
    <mergeCell ref="H136:I136"/>
    <mergeCell ref="H137:I137"/>
    <mergeCell ref="F138:G139"/>
    <mergeCell ref="H138:I139"/>
    <mergeCell ref="J138:J139"/>
    <mergeCell ref="J133:J134"/>
    <mergeCell ref="K133:K134"/>
    <mergeCell ref="L133:L134"/>
    <mergeCell ref="A135:A139"/>
    <mergeCell ref="F135:G135"/>
    <mergeCell ref="H135:L135"/>
    <mergeCell ref="B136:B137"/>
    <mergeCell ref="C136:C137"/>
    <mergeCell ref="D136:D137"/>
    <mergeCell ref="E136:E137"/>
    <mergeCell ref="H147:I147"/>
    <mergeCell ref="F148:G149"/>
    <mergeCell ref="H148:I149"/>
    <mergeCell ref="J148:J149"/>
    <mergeCell ref="K148:K149"/>
    <mergeCell ref="L148:L149"/>
    <mergeCell ref="L143:L144"/>
    <mergeCell ref="A145:A149"/>
    <mergeCell ref="F145:G145"/>
    <mergeCell ref="H145:L145"/>
    <mergeCell ref="B146:B147"/>
    <mergeCell ref="C146:C147"/>
    <mergeCell ref="D146:D147"/>
    <mergeCell ref="E146:E147"/>
    <mergeCell ref="F146:G147"/>
    <mergeCell ref="H146:I146"/>
    <mergeCell ref="H141:I141"/>
    <mergeCell ref="H142:I142"/>
    <mergeCell ref="F143:G144"/>
    <mergeCell ref="H143:I144"/>
    <mergeCell ref="J143:J144"/>
    <mergeCell ref="K143:K144"/>
    <mergeCell ref="F153:G154"/>
    <mergeCell ref="H153:I154"/>
    <mergeCell ref="J153:J154"/>
    <mergeCell ref="K153:K154"/>
    <mergeCell ref="L153:L154"/>
    <mergeCell ref="A155:A160"/>
    <mergeCell ref="F155:G155"/>
    <mergeCell ref="H155:L155"/>
    <mergeCell ref="B156:B158"/>
    <mergeCell ref="C156:C158"/>
    <mergeCell ref="A150:A154"/>
    <mergeCell ref="F150:G150"/>
    <mergeCell ref="H150:L150"/>
    <mergeCell ref="B151:B152"/>
    <mergeCell ref="C151:C152"/>
    <mergeCell ref="D151:D152"/>
    <mergeCell ref="E151:E152"/>
    <mergeCell ref="F151:G152"/>
    <mergeCell ref="H151:I151"/>
    <mergeCell ref="H152:I152"/>
    <mergeCell ref="K157:K158"/>
    <mergeCell ref="L157:L158"/>
    <mergeCell ref="F159:G160"/>
    <mergeCell ref="H159:I160"/>
    <mergeCell ref="J159:J160"/>
    <mergeCell ref="K159:K160"/>
    <mergeCell ref="L159:L160"/>
    <mergeCell ref="D156:D158"/>
    <mergeCell ref="E156:E158"/>
    <mergeCell ref="F156:G158"/>
    <mergeCell ref="H156:I156"/>
    <mergeCell ref="H157:I158"/>
    <mergeCell ref="J157:J158"/>
    <mergeCell ref="K168:K169"/>
    <mergeCell ref="L168:L169"/>
    <mergeCell ref="F170:G171"/>
    <mergeCell ref="H170:I171"/>
    <mergeCell ref="F164:G165"/>
    <mergeCell ref="H164:I165"/>
    <mergeCell ref="J164:J165"/>
    <mergeCell ref="K164:K165"/>
    <mergeCell ref="L164:L165"/>
    <mergeCell ref="D178:D179"/>
    <mergeCell ref="E178:E179"/>
    <mergeCell ref="F178:G179"/>
    <mergeCell ref="H178:I178"/>
    <mergeCell ref="H179:I179"/>
    <mergeCell ref="F175:G176"/>
    <mergeCell ref="H175:I176"/>
    <mergeCell ref="J175:J176"/>
    <mergeCell ref="K175:K176"/>
    <mergeCell ref="L175:L176"/>
    <mergeCell ref="A166:A171"/>
    <mergeCell ref="F166:G166"/>
    <mergeCell ref="H166:L166"/>
    <mergeCell ref="B167:B169"/>
    <mergeCell ref="C167:C169"/>
    <mergeCell ref="A161:A165"/>
    <mergeCell ref="F161:G161"/>
    <mergeCell ref="H161:L161"/>
    <mergeCell ref="B162:B163"/>
    <mergeCell ref="C162:C163"/>
    <mergeCell ref="D162:D163"/>
    <mergeCell ref="E162:E163"/>
    <mergeCell ref="F162:G163"/>
    <mergeCell ref="H162:I162"/>
    <mergeCell ref="H163:I163"/>
    <mergeCell ref="A172:A176"/>
    <mergeCell ref="F172:G172"/>
    <mergeCell ref="H172:L172"/>
    <mergeCell ref="B173:B174"/>
    <mergeCell ref="C173:C174"/>
    <mergeCell ref="D173:D174"/>
    <mergeCell ref="E173:E174"/>
    <mergeCell ref="F173:G174"/>
    <mergeCell ref="H173:I173"/>
    <mergeCell ref="H174:I174"/>
    <mergeCell ref="K185:K186"/>
    <mergeCell ref="L185:L186"/>
    <mergeCell ref="J170:J171"/>
    <mergeCell ref="K170:K171"/>
    <mergeCell ref="L170:L171"/>
    <mergeCell ref="D167:D169"/>
    <mergeCell ref="E167:E169"/>
    <mergeCell ref="F167:G169"/>
    <mergeCell ref="H167:I167"/>
    <mergeCell ref="H168:I169"/>
    <mergeCell ref="J168:J169"/>
    <mergeCell ref="F183:G184"/>
    <mergeCell ref="H183:I183"/>
    <mergeCell ref="H184:I184"/>
    <mergeCell ref="F185:G186"/>
    <mergeCell ref="H185:I186"/>
    <mergeCell ref="J185:J186"/>
    <mergeCell ref="J180:J181"/>
    <mergeCell ref="K180:K181"/>
    <mergeCell ref="L180:L181"/>
    <mergeCell ref="A182:A186"/>
    <mergeCell ref="F182:G182"/>
    <mergeCell ref="H182:L182"/>
    <mergeCell ref="B183:B184"/>
    <mergeCell ref="C183:C184"/>
    <mergeCell ref="D183:D184"/>
    <mergeCell ref="E183:E184"/>
    <mergeCell ref="F180:G181"/>
    <mergeCell ref="H180:I181"/>
    <mergeCell ref="A177:A181"/>
    <mergeCell ref="F177:G177"/>
    <mergeCell ref="H177:L177"/>
    <mergeCell ref="B178:B179"/>
    <mergeCell ref="C178:C179"/>
    <mergeCell ref="H194:I194"/>
    <mergeCell ref="F195:G196"/>
    <mergeCell ref="H195:I196"/>
    <mergeCell ref="J195:J196"/>
    <mergeCell ref="K195:K196"/>
    <mergeCell ref="L195:L196"/>
    <mergeCell ref="L190:L191"/>
    <mergeCell ref="A192:A196"/>
    <mergeCell ref="F192:G192"/>
    <mergeCell ref="H192:L192"/>
    <mergeCell ref="B193:B194"/>
    <mergeCell ref="C193:C194"/>
    <mergeCell ref="D193:D194"/>
    <mergeCell ref="E193:E194"/>
    <mergeCell ref="F193:G194"/>
    <mergeCell ref="H193:I193"/>
    <mergeCell ref="H188:I188"/>
    <mergeCell ref="H189:I189"/>
    <mergeCell ref="F190:G191"/>
    <mergeCell ref="H190:I191"/>
    <mergeCell ref="J190:J191"/>
    <mergeCell ref="K190:K191"/>
    <mergeCell ref="A187:A191"/>
    <mergeCell ref="F187:G187"/>
    <mergeCell ref="H187:L187"/>
    <mergeCell ref="B188:B189"/>
    <mergeCell ref="C188:C189"/>
    <mergeCell ref="D188:D189"/>
    <mergeCell ref="E188:E189"/>
    <mergeCell ref="F188:G189"/>
    <mergeCell ref="D203:D204"/>
    <mergeCell ref="E203:E204"/>
    <mergeCell ref="F203:G204"/>
    <mergeCell ref="H203:I203"/>
    <mergeCell ref="H204:I204"/>
    <mergeCell ref="F200:G201"/>
    <mergeCell ref="H200:I201"/>
    <mergeCell ref="J200:J201"/>
    <mergeCell ref="K200:K201"/>
    <mergeCell ref="L200:L201"/>
    <mergeCell ref="A202:A206"/>
    <mergeCell ref="F202:G202"/>
    <mergeCell ref="H202:L202"/>
    <mergeCell ref="B203:B204"/>
    <mergeCell ref="C203:C204"/>
    <mergeCell ref="A197:A201"/>
    <mergeCell ref="F197:G197"/>
    <mergeCell ref="H197:L197"/>
    <mergeCell ref="B198:B199"/>
    <mergeCell ref="C198:C199"/>
    <mergeCell ref="D198:D199"/>
    <mergeCell ref="E198:E199"/>
    <mergeCell ref="F198:G199"/>
    <mergeCell ref="H198:I198"/>
    <mergeCell ref="H199:I199"/>
    <mergeCell ref="K210:K211"/>
    <mergeCell ref="L210:L211"/>
    <mergeCell ref="A212:A216"/>
    <mergeCell ref="F212:G212"/>
    <mergeCell ref="H212:L212"/>
    <mergeCell ref="B213:B214"/>
    <mergeCell ref="C213:C214"/>
    <mergeCell ref="D213:D214"/>
    <mergeCell ref="E213:E214"/>
    <mergeCell ref="F213:G214"/>
    <mergeCell ref="F208:G209"/>
    <mergeCell ref="H208:I208"/>
    <mergeCell ref="H209:I209"/>
    <mergeCell ref="F210:G211"/>
    <mergeCell ref="H210:I211"/>
    <mergeCell ref="J210:J211"/>
    <mergeCell ref="J205:J206"/>
    <mergeCell ref="K205:K206"/>
    <mergeCell ref="L205:L206"/>
    <mergeCell ref="A207:A211"/>
    <mergeCell ref="F207:G207"/>
    <mergeCell ref="H207:L207"/>
    <mergeCell ref="B208:B209"/>
    <mergeCell ref="C208:C209"/>
    <mergeCell ref="D208:D209"/>
    <mergeCell ref="E208:E209"/>
    <mergeCell ref="F205:G206"/>
    <mergeCell ref="H205:I206"/>
    <mergeCell ref="H219:I219"/>
    <mergeCell ref="F220:G221"/>
    <mergeCell ref="H220:I221"/>
    <mergeCell ref="J220:J221"/>
    <mergeCell ref="K220:K221"/>
    <mergeCell ref="L220:L221"/>
    <mergeCell ref="L215:L216"/>
    <mergeCell ref="A217:A221"/>
    <mergeCell ref="F217:G217"/>
    <mergeCell ref="H217:L217"/>
    <mergeCell ref="B218:B219"/>
    <mergeCell ref="C218:C219"/>
    <mergeCell ref="D218:D219"/>
    <mergeCell ref="E218:E219"/>
    <mergeCell ref="F218:G219"/>
    <mergeCell ref="H218:I218"/>
    <mergeCell ref="H213:I213"/>
    <mergeCell ref="H214:I214"/>
    <mergeCell ref="F215:G216"/>
    <mergeCell ref="H215:I216"/>
    <mergeCell ref="J215:J216"/>
    <mergeCell ref="K215:K216"/>
    <mergeCell ref="D228:D229"/>
    <mergeCell ref="E228:E229"/>
    <mergeCell ref="F228:G229"/>
    <mergeCell ref="H228:I228"/>
    <mergeCell ref="H229:I229"/>
    <mergeCell ref="F230:G231"/>
    <mergeCell ref="H230:I231"/>
    <mergeCell ref="F225:G226"/>
    <mergeCell ref="H225:I226"/>
    <mergeCell ref="J225:J226"/>
    <mergeCell ref="K225:K226"/>
    <mergeCell ref="L225:L226"/>
    <mergeCell ref="A227:A231"/>
    <mergeCell ref="F227:G227"/>
    <mergeCell ref="H227:L227"/>
    <mergeCell ref="B228:B229"/>
    <mergeCell ref="C228:C229"/>
    <mergeCell ref="A222:A226"/>
    <mergeCell ref="F222:G222"/>
    <mergeCell ref="H222:L222"/>
    <mergeCell ref="B223:B224"/>
    <mergeCell ref="C223:C224"/>
    <mergeCell ref="D223:D224"/>
    <mergeCell ref="E223:E224"/>
    <mergeCell ref="F223:G224"/>
    <mergeCell ref="H223:I223"/>
    <mergeCell ref="H224:I224"/>
    <mergeCell ref="K235:K236"/>
    <mergeCell ref="L235:L236"/>
    <mergeCell ref="A237:A241"/>
    <mergeCell ref="F237:G237"/>
    <mergeCell ref="H237:L237"/>
    <mergeCell ref="B238:B239"/>
    <mergeCell ref="C238:C239"/>
    <mergeCell ref="D238:D239"/>
    <mergeCell ref="E238:E239"/>
    <mergeCell ref="F238:G239"/>
    <mergeCell ref="F233:G234"/>
    <mergeCell ref="H233:I233"/>
    <mergeCell ref="H234:I234"/>
    <mergeCell ref="F235:G236"/>
    <mergeCell ref="H235:I236"/>
    <mergeCell ref="J235:J236"/>
    <mergeCell ref="J230:J231"/>
    <mergeCell ref="K230:K231"/>
    <mergeCell ref="L230:L231"/>
    <mergeCell ref="A232:A236"/>
    <mergeCell ref="F232:G232"/>
    <mergeCell ref="H232:L232"/>
    <mergeCell ref="B233:B234"/>
    <mergeCell ref="C233:C234"/>
    <mergeCell ref="D233:D234"/>
    <mergeCell ref="E233:E234"/>
    <mergeCell ref="H244:I244"/>
    <mergeCell ref="F245:G246"/>
    <mergeCell ref="H245:I246"/>
    <mergeCell ref="J245:J246"/>
    <mergeCell ref="K245:K246"/>
    <mergeCell ref="L245:L246"/>
    <mergeCell ref="L240:L241"/>
    <mergeCell ref="A242:A246"/>
    <mergeCell ref="F242:G242"/>
    <mergeCell ref="H242:L242"/>
    <mergeCell ref="B243:B244"/>
    <mergeCell ref="C243:C244"/>
    <mergeCell ref="D243:D244"/>
    <mergeCell ref="E243:E244"/>
    <mergeCell ref="F243:G244"/>
    <mergeCell ref="H243:I243"/>
    <mergeCell ref="H238:I238"/>
    <mergeCell ref="H239:I239"/>
    <mergeCell ref="F240:G241"/>
    <mergeCell ref="H240:I241"/>
    <mergeCell ref="J240:J241"/>
    <mergeCell ref="K240:K241"/>
    <mergeCell ref="F250:G251"/>
    <mergeCell ref="H250:I251"/>
    <mergeCell ref="J250:J251"/>
    <mergeCell ref="K250:K251"/>
    <mergeCell ref="L250:L251"/>
    <mergeCell ref="A252:A256"/>
    <mergeCell ref="F252:G252"/>
    <mergeCell ref="H252:L252"/>
    <mergeCell ref="B253:B254"/>
    <mergeCell ref="C253:C254"/>
    <mergeCell ref="A247:A251"/>
    <mergeCell ref="F247:G247"/>
    <mergeCell ref="H247:L247"/>
    <mergeCell ref="B248:B249"/>
    <mergeCell ref="C248:C249"/>
    <mergeCell ref="D248:D249"/>
    <mergeCell ref="E248:E249"/>
    <mergeCell ref="F248:G249"/>
    <mergeCell ref="H248:I248"/>
    <mergeCell ref="H249:I249"/>
    <mergeCell ref="F258:G259"/>
    <mergeCell ref="H258:I258"/>
    <mergeCell ref="H259:I259"/>
    <mergeCell ref="F260:G261"/>
    <mergeCell ref="H260:I261"/>
    <mergeCell ref="J260:J261"/>
    <mergeCell ref="J255:J256"/>
    <mergeCell ref="K255:K256"/>
    <mergeCell ref="L255:L256"/>
    <mergeCell ref="A257:A261"/>
    <mergeCell ref="F257:G257"/>
    <mergeCell ref="H257:L257"/>
    <mergeCell ref="B258:B259"/>
    <mergeCell ref="C258:C259"/>
    <mergeCell ref="D258:D259"/>
    <mergeCell ref="E258:E259"/>
    <mergeCell ref="D253:D254"/>
    <mergeCell ref="E253:E254"/>
    <mergeCell ref="F253:G254"/>
    <mergeCell ref="H253:I253"/>
    <mergeCell ref="H254:I254"/>
    <mergeCell ref="F255:G256"/>
    <mergeCell ref="H255:I256"/>
    <mergeCell ref="L265:L266"/>
    <mergeCell ref="A267:A271"/>
    <mergeCell ref="F267:G267"/>
    <mergeCell ref="H267:L267"/>
    <mergeCell ref="B268:B269"/>
    <mergeCell ref="C268:C269"/>
    <mergeCell ref="D268:D269"/>
    <mergeCell ref="E268:E269"/>
    <mergeCell ref="F268:G269"/>
    <mergeCell ref="H268:I268"/>
    <mergeCell ref="H263:I263"/>
    <mergeCell ref="H264:I264"/>
    <mergeCell ref="F265:G266"/>
    <mergeCell ref="H265:I266"/>
    <mergeCell ref="J265:J266"/>
    <mergeCell ref="K265:K266"/>
    <mergeCell ref="K260:K261"/>
    <mergeCell ref="L260:L261"/>
    <mergeCell ref="A262:A266"/>
    <mergeCell ref="F262:G262"/>
    <mergeCell ref="H262:L262"/>
    <mergeCell ref="B263:B264"/>
    <mergeCell ref="C263:C264"/>
    <mergeCell ref="D263:D264"/>
    <mergeCell ref="E263:E264"/>
    <mergeCell ref="F263:G264"/>
    <mergeCell ref="H269:I269"/>
    <mergeCell ref="F270:G271"/>
    <mergeCell ref="H270:I271"/>
    <mergeCell ref="J270:J271"/>
    <mergeCell ref="K270:K271"/>
    <mergeCell ref="L270:L271"/>
    <mergeCell ref="K279:K280"/>
    <mergeCell ref="L279:L280"/>
    <mergeCell ref="F281:G282"/>
    <mergeCell ref="H281:I282"/>
    <mergeCell ref="J281:J282"/>
    <mergeCell ref="K281:K282"/>
    <mergeCell ref="L281:L282"/>
    <mergeCell ref="D278:D280"/>
    <mergeCell ref="E278:E280"/>
    <mergeCell ref="F278:G280"/>
    <mergeCell ref="H278:I278"/>
    <mergeCell ref="H279:I280"/>
    <mergeCell ref="J279:J280"/>
    <mergeCell ref="F275:G276"/>
    <mergeCell ref="H275:I276"/>
    <mergeCell ref="J275:J276"/>
    <mergeCell ref="K275:K276"/>
    <mergeCell ref="L275:L276"/>
    <mergeCell ref="J287:J288"/>
    <mergeCell ref="K287:K288"/>
    <mergeCell ref="L287:L288"/>
    <mergeCell ref="A283:A288"/>
    <mergeCell ref="F283:G283"/>
    <mergeCell ref="H283:L283"/>
    <mergeCell ref="B284:B286"/>
    <mergeCell ref="C284:C286"/>
    <mergeCell ref="D284:D286"/>
    <mergeCell ref="E284:E286"/>
    <mergeCell ref="F284:G286"/>
    <mergeCell ref="H284:I284"/>
    <mergeCell ref="H285:I286"/>
    <mergeCell ref="H272:L272"/>
    <mergeCell ref="B273:B274"/>
    <mergeCell ref="C273:C274"/>
    <mergeCell ref="D273:D274"/>
    <mergeCell ref="E273:E274"/>
    <mergeCell ref="F273:G274"/>
    <mergeCell ref="H273:I273"/>
    <mergeCell ref="H274:I274"/>
    <mergeCell ref="A277:A282"/>
    <mergeCell ref="F277:G277"/>
    <mergeCell ref="H277:L277"/>
    <mergeCell ref="B278:B280"/>
    <mergeCell ref="C278:C280"/>
    <mergeCell ref="A272:A276"/>
    <mergeCell ref="F272:G272"/>
    <mergeCell ref="J285:J286"/>
    <mergeCell ref="K285:K286"/>
    <mergeCell ref="L285:L286"/>
    <mergeCell ref="F287:G288"/>
    <mergeCell ref="F292:G293"/>
    <mergeCell ref="H292:I293"/>
    <mergeCell ref="J292:J293"/>
    <mergeCell ref="K292:K293"/>
    <mergeCell ref="L292:L293"/>
    <mergeCell ref="A294:A299"/>
    <mergeCell ref="F294:G294"/>
    <mergeCell ref="H294:L294"/>
    <mergeCell ref="B295:B297"/>
    <mergeCell ref="C295:C297"/>
    <mergeCell ref="A289:A293"/>
    <mergeCell ref="F289:G289"/>
    <mergeCell ref="H289:L289"/>
    <mergeCell ref="B290:B291"/>
    <mergeCell ref="C290:C291"/>
    <mergeCell ref="D290:D291"/>
    <mergeCell ref="E290:E291"/>
    <mergeCell ref="F290:G291"/>
    <mergeCell ref="H290:I290"/>
    <mergeCell ref="H291:I291"/>
    <mergeCell ref="H287:I288"/>
    <mergeCell ref="A305:A310"/>
    <mergeCell ref="F305:G305"/>
    <mergeCell ref="H305:L305"/>
    <mergeCell ref="B306:B308"/>
    <mergeCell ref="C306:C308"/>
    <mergeCell ref="A300:A304"/>
    <mergeCell ref="F300:G300"/>
    <mergeCell ref="H300:L300"/>
    <mergeCell ref="B301:B302"/>
    <mergeCell ref="C301:C302"/>
    <mergeCell ref="D301:D302"/>
    <mergeCell ref="E301:E302"/>
    <mergeCell ref="F301:G302"/>
    <mergeCell ref="H301:I301"/>
    <mergeCell ref="H302:I302"/>
    <mergeCell ref="K296:K297"/>
    <mergeCell ref="L296:L297"/>
    <mergeCell ref="F298:G299"/>
    <mergeCell ref="H298:I299"/>
    <mergeCell ref="J298:J299"/>
    <mergeCell ref="K298:K299"/>
    <mergeCell ref="L298:L299"/>
    <mergeCell ref="D295:D297"/>
    <mergeCell ref="E295:E297"/>
    <mergeCell ref="F295:G297"/>
    <mergeCell ref="H295:I295"/>
    <mergeCell ref="H296:I297"/>
    <mergeCell ref="J296:J297"/>
    <mergeCell ref="K307:K308"/>
    <mergeCell ref="L307:L308"/>
    <mergeCell ref="F309:G310"/>
    <mergeCell ref="H309:I310"/>
    <mergeCell ref="J309:J310"/>
    <mergeCell ref="K309:K310"/>
    <mergeCell ref="L309:L310"/>
    <mergeCell ref="D306:D308"/>
    <mergeCell ref="E306:E308"/>
    <mergeCell ref="F306:G308"/>
    <mergeCell ref="H306:I306"/>
    <mergeCell ref="H307:I308"/>
    <mergeCell ref="J307:J308"/>
    <mergeCell ref="F303:G304"/>
    <mergeCell ref="H303:I304"/>
    <mergeCell ref="J303:J304"/>
    <mergeCell ref="K303:K304"/>
    <mergeCell ref="L303:L304"/>
    <mergeCell ref="J313:J314"/>
    <mergeCell ref="K313:K314"/>
    <mergeCell ref="L313:L314"/>
    <mergeCell ref="F315:G316"/>
    <mergeCell ref="H315:I316"/>
    <mergeCell ref="J315:J316"/>
    <mergeCell ref="K315:K316"/>
    <mergeCell ref="L315:L316"/>
    <mergeCell ref="A311:A316"/>
    <mergeCell ref="F311:G311"/>
    <mergeCell ref="H311:L311"/>
    <mergeCell ref="B312:B314"/>
    <mergeCell ref="C312:C314"/>
    <mergeCell ref="D312:D314"/>
    <mergeCell ref="E312:E314"/>
    <mergeCell ref="F312:G314"/>
    <mergeCell ref="H312:I312"/>
    <mergeCell ref="H313:I314"/>
    <mergeCell ref="D323:D324"/>
    <mergeCell ref="E323:E324"/>
    <mergeCell ref="F323:G324"/>
    <mergeCell ref="H323:I323"/>
    <mergeCell ref="H324:I324"/>
    <mergeCell ref="F320:G321"/>
    <mergeCell ref="H320:I321"/>
    <mergeCell ref="J320:J321"/>
    <mergeCell ref="K320:K321"/>
    <mergeCell ref="L320:L321"/>
    <mergeCell ref="A322:A326"/>
    <mergeCell ref="F322:G322"/>
    <mergeCell ref="H322:L322"/>
    <mergeCell ref="B323:B324"/>
    <mergeCell ref="C323:C324"/>
    <mergeCell ref="A317:A321"/>
    <mergeCell ref="F317:G317"/>
    <mergeCell ref="H317:L317"/>
    <mergeCell ref="B318:B319"/>
    <mergeCell ref="C318:C319"/>
    <mergeCell ref="D318:D319"/>
    <mergeCell ref="E318:E319"/>
    <mergeCell ref="F318:G319"/>
    <mergeCell ref="H318:I318"/>
    <mergeCell ref="H319:I319"/>
    <mergeCell ref="K330:K331"/>
    <mergeCell ref="L330:L331"/>
    <mergeCell ref="A332:A336"/>
    <mergeCell ref="F332:G332"/>
    <mergeCell ref="H332:L332"/>
    <mergeCell ref="B333:B334"/>
    <mergeCell ref="C333:C334"/>
    <mergeCell ref="D333:D334"/>
    <mergeCell ref="E333:E334"/>
    <mergeCell ref="F333:G334"/>
    <mergeCell ref="F328:G329"/>
    <mergeCell ref="H328:I328"/>
    <mergeCell ref="H329:I329"/>
    <mergeCell ref="F330:G331"/>
    <mergeCell ref="H330:I331"/>
    <mergeCell ref="J330:J331"/>
    <mergeCell ref="J325:J326"/>
    <mergeCell ref="K325:K326"/>
    <mergeCell ref="L325:L326"/>
    <mergeCell ref="A327:A331"/>
    <mergeCell ref="F327:G327"/>
    <mergeCell ref="H327:L327"/>
    <mergeCell ref="B328:B329"/>
    <mergeCell ref="C328:C329"/>
    <mergeCell ref="D328:D329"/>
    <mergeCell ref="E328:E329"/>
    <mergeCell ref="F325:G326"/>
    <mergeCell ref="H325:I326"/>
    <mergeCell ref="H339:I339"/>
    <mergeCell ref="F340:G341"/>
    <mergeCell ref="H340:I341"/>
    <mergeCell ref="J340:J341"/>
    <mergeCell ref="K340:K341"/>
    <mergeCell ref="L340:L341"/>
    <mergeCell ref="L335:L336"/>
    <mergeCell ref="A337:A341"/>
    <mergeCell ref="F337:G337"/>
    <mergeCell ref="H337:L337"/>
    <mergeCell ref="B338:B339"/>
    <mergeCell ref="C338:C339"/>
    <mergeCell ref="D338:D339"/>
    <mergeCell ref="E338:E339"/>
    <mergeCell ref="F338:G339"/>
    <mergeCell ref="H338:I338"/>
    <mergeCell ref="H333:I333"/>
    <mergeCell ref="H334:I334"/>
    <mergeCell ref="F335:G336"/>
    <mergeCell ref="H335:I336"/>
    <mergeCell ref="J335:J336"/>
    <mergeCell ref="K335:K336"/>
    <mergeCell ref="D348:D349"/>
    <mergeCell ref="E348:E349"/>
    <mergeCell ref="F348:G349"/>
    <mergeCell ref="H348:I348"/>
    <mergeCell ref="H349:I349"/>
    <mergeCell ref="F350:G351"/>
    <mergeCell ref="H350:I351"/>
    <mergeCell ref="F345:G346"/>
    <mergeCell ref="H345:I346"/>
    <mergeCell ref="J345:J346"/>
    <mergeCell ref="K345:K346"/>
    <mergeCell ref="L345:L346"/>
    <mergeCell ref="A347:A351"/>
    <mergeCell ref="F347:G347"/>
    <mergeCell ref="H347:L347"/>
    <mergeCell ref="B348:B349"/>
    <mergeCell ref="C348:C349"/>
    <mergeCell ref="A342:A346"/>
    <mergeCell ref="F342:G342"/>
    <mergeCell ref="H342:L342"/>
    <mergeCell ref="B343:B344"/>
    <mergeCell ref="C343:C344"/>
    <mergeCell ref="D343:D344"/>
    <mergeCell ref="E343:E344"/>
    <mergeCell ref="F343:G344"/>
    <mergeCell ref="H343:I343"/>
    <mergeCell ref="H344:I344"/>
    <mergeCell ref="K355:K356"/>
    <mergeCell ref="L355:L356"/>
    <mergeCell ref="A357:A361"/>
    <mergeCell ref="F357:G357"/>
    <mergeCell ref="H357:L357"/>
    <mergeCell ref="B358:B359"/>
    <mergeCell ref="C358:C359"/>
    <mergeCell ref="D358:D359"/>
    <mergeCell ref="E358:E359"/>
    <mergeCell ref="F358:G359"/>
    <mergeCell ref="F353:G354"/>
    <mergeCell ref="H353:I353"/>
    <mergeCell ref="H354:I354"/>
    <mergeCell ref="F355:G356"/>
    <mergeCell ref="H355:I356"/>
    <mergeCell ref="J355:J356"/>
    <mergeCell ref="J350:J351"/>
    <mergeCell ref="K350:K351"/>
    <mergeCell ref="L350:L351"/>
    <mergeCell ref="A352:A356"/>
    <mergeCell ref="F352:G352"/>
    <mergeCell ref="H352:L352"/>
    <mergeCell ref="B353:B354"/>
    <mergeCell ref="C353:C354"/>
    <mergeCell ref="D353:D354"/>
    <mergeCell ref="E353:E354"/>
    <mergeCell ref="H364:I364"/>
    <mergeCell ref="F365:G366"/>
    <mergeCell ref="H365:I366"/>
    <mergeCell ref="J365:J366"/>
    <mergeCell ref="K365:K366"/>
    <mergeCell ref="L365:L366"/>
    <mergeCell ref="L360:L361"/>
    <mergeCell ref="A362:A366"/>
    <mergeCell ref="F362:G362"/>
    <mergeCell ref="H362:L362"/>
    <mergeCell ref="B363:B364"/>
    <mergeCell ref="C363:C364"/>
    <mergeCell ref="D363:D364"/>
    <mergeCell ref="E363:E364"/>
    <mergeCell ref="F363:G364"/>
    <mergeCell ref="H363:I363"/>
    <mergeCell ref="H358:I358"/>
    <mergeCell ref="H359:I359"/>
    <mergeCell ref="F360:G361"/>
    <mergeCell ref="H360:I361"/>
    <mergeCell ref="J360:J361"/>
    <mergeCell ref="K360:K361"/>
    <mergeCell ref="D373:D374"/>
    <mergeCell ref="E373:E374"/>
    <mergeCell ref="F373:G374"/>
    <mergeCell ref="H373:I373"/>
    <mergeCell ref="H374:I374"/>
    <mergeCell ref="F375:G376"/>
    <mergeCell ref="H375:I376"/>
    <mergeCell ref="F370:G371"/>
    <mergeCell ref="H370:I371"/>
    <mergeCell ref="J370:J371"/>
    <mergeCell ref="K370:K371"/>
    <mergeCell ref="L370:L371"/>
    <mergeCell ref="A372:A376"/>
    <mergeCell ref="F372:G372"/>
    <mergeCell ref="H372:L372"/>
    <mergeCell ref="B373:B374"/>
    <mergeCell ref="C373:C374"/>
    <mergeCell ref="A367:A371"/>
    <mergeCell ref="F367:G367"/>
    <mergeCell ref="H367:L367"/>
    <mergeCell ref="B368:B369"/>
    <mergeCell ref="C368:C369"/>
    <mergeCell ref="D368:D369"/>
    <mergeCell ref="E368:E369"/>
    <mergeCell ref="F368:G369"/>
    <mergeCell ref="H368:I368"/>
    <mergeCell ref="H369:I369"/>
    <mergeCell ref="K380:K381"/>
    <mergeCell ref="L380:L381"/>
    <mergeCell ref="A382:A386"/>
    <mergeCell ref="F382:G382"/>
    <mergeCell ref="H382:L382"/>
    <mergeCell ref="B383:B384"/>
    <mergeCell ref="C383:C384"/>
    <mergeCell ref="D383:D384"/>
    <mergeCell ref="E383:E384"/>
    <mergeCell ref="F383:G384"/>
    <mergeCell ref="F378:G379"/>
    <mergeCell ref="H378:I378"/>
    <mergeCell ref="H379:I379"/>
    <mergeCell ref="F380:G381"/>
    <mergeCell ref="H380:I381"/>
    <mergeCell ref="J380:J381"/>
    <mergeCell ref="J375:J376"/>
    <mergeCell ref="K375:K376"/>
    <mergeCell ref="L375:L376"/>
    <mergeCell ref="A377:A381"/>
    <mergeCell ref="F377:G377"/>
    <mergeCell ref="H377:L377"/>
    <mergeCell ref="B378:B379"/>
    <mergeCell ref="C378:C379"/>
    <mergeCell ref="D378:D379"/>
    <mergeCell ref="E378:E379"/>
    <mergeCell ref="H389:I389"/>
    <mergeCell ref="F390:G391"/>
    <mergeCell ref="H390:I391"/>
    <mergeCell ref="J390:J391"/>
    <mergeCell ref="K390:K391"/>
    <mergeCell ref="L390:L391"/>
    <mergeCell ref="L385:L386"/>
    <mergeCell ref="A387:A391"/>
    <mergeCell ref="F387:G387"/>
    <mergeCell ref="H387:L387"/>
    <mergeCell ref="B388:B389"/>
    <mergeCell ref="C388:C389"/>
    <mergeCell ref="D388:D389"/>
    <mergeCell ref="E388:E389"/>
    <mergeCell ref="F388:G389"/>
    <mergeCell ref="H388:I388"/>
    <mergeCell ref="H383:I383"/>
    <mergeCell ref="H384:I384"/>
    <mergeCell ref="F385:G386"/>
    <mergeCell ref="H385:I386"/>
    <mergeCell ref="J385:J386"/>
    <mergeCell ref="K385:K386"/>
    <mergeCell ref="D398:D399"/>
    <mergeCell ref="E398:E399"/>
    <mergeCell ref="F398:G399"/>
    <mergeCell ref="H398:I398"/>
    <mergeCell ref="H399:I399"/>
    <mergeCell ref="F400:G401"/>
    <mergeCell ref="H400:I401"/>
    <mergeCell ref="F395:G396"/>
    <mergeCell ref="H395:I396"/>
    <mergeCell ref="J395:J396"/>
    <mergeCell ref="K395:K396"/>
    <mergeCell ref="L395:L396"/>
    <mergeCell ref="A397:A401"/>
    <mergeCell ref="F397:G397"/>
    <mergeCell ref="H397:L397"/>
    <mergeCell ref="B398:B399"/>
    <mergeCell ref="C398:C399"/>
    <mergeCell ref="A392:A396"/>
    <mergeCell ref="F392:G392"/>
    <mergeCell ref="H392:L392"/>
    <mergeCell ref="B393:B394"/>
    <mergeCell ref="C393:C394"/>
    <mergeCell ref="D393:D394"/>
    <mergeCell ref="E393:E394"/>
    <mergeCell ref="F393:G394"/>
    <mergeCell ref="H393:I393"/>
    <mergeCell ref="H394:I394"/>
    <mergeCell ref="K405:K406"/>
    <mergeCell ref="L405:L406"/>
    <mergeCell ref="A407:A411"/>
    <mergeCell ref="F407:G407"/>
    <mergeCell ref="H407:L407"/>
    <mergeCell ref="B408:B409"/>
    <mergeCell ref="C408:C409"/>
    <mergeCell ref="D408:D409"/>
    <mergeCell ref="E408:E409"/>
    <mergeCell ref="F408:G409"/>
    <mergeCell ref="F403:G404"/>
    <mergeCell ref="H403:I403"/>
    <mergeCell ref="H404:I404"/>
    <mergeCell ref="F405:G406"/>
    <mergeCell ref="H405:I406"/>
    <mergeCell ref="J405:J406"/>
    <mergeCell ref="J400:J401"/>
    <mergeCell ref="K400:K401"/>
    <mergeCell ref="L400:L401"/>
    <mergeCell ref="A402:A406"/>
    <mergeCell ref="F402:G402"/>
    <mergeCell ref="H402:L402"/>
    <mergeCell ref="B403:B404"/>
    <mergeCell ref="C403:C404"/>
    <mergeCell ref="D403:D404"/>
    <mergeCell ref="E403:E404"/>
    <mergeCell ref="H414:I414"/>
    <mergeCell ref="F415:G416"/>
    <mergeCell ref="H415:I416"/>
    <mergeCell ref="J415:J416"/>
    <mergeCell ref="K415:K416"/>
    <mergeCell ref="L415:L416"/>
    <mergeCell ref="L410:L411"/>
    <mergeCell ref="A412:A416"/>
    <mergeCell ref="F412:G412"/>
    <mergeCell ref="H412:L412"/>
    <mergeCell ref="B413:B414"/>
    <mergeCell ref="C413:C414"/>
    <mergeCell ref="D413:D414"/>
    <mergeCell ref="E413:E414"/>
    <mergeCell ref="F413:G414"/>
    <mergeCell ref="H413:I413"/>
    <mergeCell ref="H408:I408"/>
    <mergeCell ref="H409:I409"/>
    <mergeCell ref="F410:G411"/>
    <mergeCell ref="H410:I411"/>
    <mergeCell ref="J410:J411"/>
    <mergeCell ref="K410:K411"/>
    <mergeCell ref="D423:D424"/>
    <mergeCell ref="E423:E424"/>
    <mergeCell ref="F423:G424"/>
    <mergeCell ref="H423:I423"/>
    <mergeCell ref="H424:I424"/>
    <mergeCell ref="F425:G426"/>
    <mergeCell ref="H425:I426"/>
    <mergeCell ref="F420:G421"/>
    <mergeCell ref="H420:I421"/>
    <mergeCell ref="J420:J421"/>
    <mergeCell ref="K420:K421"/>
    <mergeCell ref="L420:L421"/>
    <mergeCell ref="A422:A426"/>
    <mergeCell ref="F422:G422"/>
    <mergeCell ref="H422:L422"/>
    <mergeCell ref="B423:B424"/>
    <mergeCell ref="C423:C424"/>
    <mergeCell ref="A417:A421"/>
    <mergeCell ref="F417:G417"/>
    <mergeCell ref="H417:L417"/>
    <mergeCell ref="B418:B419"/>
    <mergeCell ref="C418:C419"/>
    <mergeCell ref="D418:D419"/>
    <mergeCell ref="E418:E419"/>
    <mergeCell ref="F418:G419"/>
    <mergeCell ref="H418:I418"/>
    <mergeCell ref="H419:I419"/>
    <mergeCell ref="K430:K431"/>
    <mergeCell ref="L430:L431"/>
    <mergeCell ref="A432:A436"/>
    <mergeCell ref="F432:G432"/>
    <mergeCell ref="H432:L432"/>
    <mergeCell ref="B433:B434"/>
    <mergeCell ref="C433:C434"/>
    <mergeCell ref="D433:D434"/>
    <mergeCell ref="E433:E434"/>
    <mergeCell ref="F433:G434"/>
    <mergeCell ref="F428:G429"/>
    <mergeCell ref="H428:I428"/>
    <mergeCell ref="H429:I429"/>
    <mergeCell ref="F430:G431"/>
    <mergeCell ref="H430:I431"/>
    <mergeCell ref="J430:J431"/>
    <mergeCell ref="J425:J426"/>
    <mergeCell ref="K425:K426"/>
    <mergeCell ref="L425:L426"/>
    <mergeCell ref="A427:A431"/>
    <mergeCell ref="F427:G427"/>
    <mergeCell ref="H427:L427"/>
    <mergeCell ref="B428:B429"/>
    <mergeCell ref="C428:C429"/>
    <mergeCell ref="D428:D429"/>
    <mergeCell ref="E428:E429"/>
    <mergeCell ref="H439:I439"/>
    <mergeCell ref="F440:G441"/>
    <mergeCell ref="H440:I441"/>
    <mergeCell ref="J440:J441"/>
    <mergeCell ref="K440:K441"/>
    <mergeCell ref="L440:L441"/>
    <mergeCell ref="L435:L436"/>
    <mergeCell ref="A437:A441"/>
    <mergeCell ref="F437:G437"/>
    <mergeCell ref="H437:L437"/>
    <mergeCell ref="B438:B439"/>
    <mergeCell ref="C438:C439"/>
    <mergeCell ref="D438:D439"/>
    <mergeCell ref="E438:E439"/>
    <mergeCell ref="F438:G439"/>
    <mergeCell ref="H438:I438"/>
    <mergeCell ref="H433:I433"/>
    <mergeCell ref="H434:I434"/>
    <mergeCell ref="F435:G436"/>
    <mergeCell ref="H435:I436"/>
    <mergeCell ref="J435:J436"/>
    <mergeCell ref="K435:K436"/>
    <mergeCell ref="D448:D449"/>
    <mergeCell ref="E448:E449"/>
    <mergeCell ref="F448:G449"/>
    <mergeCell ref="H448:I448"/>
    <mergeCell ref="H449:I449"/>
    <mergeCell ref="F450:G451"/>
    <mergeCell ref="H450:I451"/>
    <mergeCell ref="F445:G446"/>
    <mergeCell ref="H445:I446"/>
    <mergeCell ref="J445:J446"/>
    <mergeCell ref="K445:K446"/>
    <mergeCell ref="L445:L446"/>
    <mergeCell ref="A447:A451"/>
    <mergeCell ref="F447:G447"/>
    <mergeCell ref="H447:L447"/>
    <mergeCell ref="B448:B449"/>
    <mergeCell ref="C448:C449"/>
    <mergeCell ref="A442:A446"/>
    <mergeCell ref="F442:G442"/>
    <mergeCell ref="H442:L442"/>
    <mergeCell ref="B443:B444"/>
    <mergeCell ref="C443:C444"/>
    <mergeCell ref="D443:D444"/>
    <mergeCell ref="E443:E444"/>
    <mergeCell ref="F443:G444"/>
    <mergeCell ref="H443:I443"/>
    <mergeCell ref="H444:I444"/>
    <mergeCell ref="K455:K456"/>
    <mergeCell ref="L455:L456"/>
    <mergeCell ref="A457:A461"/>
    <mergeCell ref="F457:G457"/>
    <mergeCell ref="H457:L457"/>
    <mergeCell ref="B458:B459"/>
    <mergeCell ref="C458:C459"/>
    <mergeCell ref="D458:D459"/>
    <mergeCell ref="E458:E459"/>
    <mergeCell ref="F458:G459"/>
    <mergeCell ref="F453:G454"/>
    <mergeCell ref="H453:I453"/>
    <mergeCell ref="H454:I454"/>
    <mergeCell ref="F455:G456"/>
    <mergeCell ref="H455:I456"/>
    <mergeCell ref="J455:J456"/>
    <mergeCell ref="J450:J451"/>
    <mergeCell ref="K450:K451"/>
    <mergeCell ref="L450:L451"/>
    <mergeCell ref="A452:A456"/>
    <mergeCell ref="F452:G452"/>
    <mergeCell ref="H452:L452"/>
    <mergeCell ref="B453:B454"/>
    <mergeCell ref="C453:C454"/>
    <mergeCell ref="D453:D454"/>
    <mergeCell ref="E453:E454"/>
    <mergeCell ref="H464:I464"/>
    <mergeCell ref="F465:G466"/>
    <mergeCell ref="H465:I466"/>
    <mergeCell ref="J465:J466"/>
    <mergeCell ref="K465:K466"/>
    <mergeCell ref="L465:L466"/>
    <mergeCell ref="L460:L461"/>
    <mergeCell ref="A462:A466"/>
    <mergeCell ref="F462:G462"/>
    <mergeCell ref="H462:L462"/>
    <mergeCell ref="B463:B464"/>
    <mergeCell ref="C463:C464"/>
    <mergeCell ref="D463:D464"/>
    <mergeCell ref="E463:E464"/>
    <mergeCell ref="F463:G464"/>
    <mergeCell ref="H463:I463"/>
    <mergeCell ref="H458:I458"/>
    <mergeCell ref="H459:I459"/>
    <mergeCell ref="F460:G461"/>
    <mergeCell ref="H460:I461"/>
    <mergeCell ref="J460:J461"/>
    <mergeCell ref="K460:K461"/>
    <mergeCell ref="D473:D474"/>
    <mergeCell ref="E473:E474"/>
    <mergeCell ref="F473:G474"/>
    <mergeCell ref="H473:I473"/>
    <mergeCell ref="H474:I474"/>
    <mergeCell ref="F475:G476"/>
    <mergeCell ref="H475:I476"/>
    <mergeCell ref="F470:G471"/>
    <mergeCell ref="H470:I471"/>
    <mergeCell ref="J470:J471"/>
    <mergeCell ref="K470:K471"/>
    <mergeCell ref="L470:L471"/>
    <mergeCell ref="A472:A476"/>
    <mergeCell ref="F472:G472"/>
    <mergeCell ref="H472:L472"/>
    <mergeCell ref="B473:B474"/>
    <mergeCell ref="C473:C474"/>
    <mergeCell ref="A467:A471"/>
    <mergeCell ref="F467:G467"/>
    <mergeCell ref="H467:L467"/>
    <mergeCell ref="B468:B469"/>
    <mergeCell ref="C468:C469"/>
    <mergeCell ref="D468:D469"/>
    <mergeCell ref="E468:E469"/>
    <mergeCell ref="F468:G469"/>
    <mergeCell ref="H468:I468"/>
    <mergeCell ref="H469:I469"/>
    <mergeCell ref="K480:K481"/>
    <mergeCell ref="L480:L481"/>
    <mergeCell ref="A482:A486"/>
    <mergeCell ref="F482:G482"/>
    <mergeCell ref="H482:L482"/>
    <mergeCell ref="B483:B484"/>
    <mergeCell ref="C483:C484"/>
    <mergeCell ref="D483:D484"/>
    <mergeCell ref="E483:E484"/>
    <mergeCell ref="F483:G484"/>
    <mergeCell ref="F478:G479"/>
    <mergeCell ref="H478:I478"/>
    <mergeCell ref="H479:I479"/>
    <mergeCell ref="F480:G481"/>
    <mergeCell ref="H480:I481"/>
    <mergeCell ref="J480:J481"/>
    <mergeCell ref="J475:J476"/>
    <mergeCell ref="K475:K476"/>
    <mergeCell ref="L475:L476"/>
    <mergeCell ref="A477:A481"/>
    <mergeCell ref="F477:G477"/>
    <mergeCell ref="H477:L477"/>
    <mergeCell ref="B478:B479"/>
    <mergeCell ref="C478:C479"/>
    <mergeCell ref="D478:D479"/>
    <mergeCell ref="E478:E479"/>
    <mergeCell ref="H489:I489"/>
    <mergeCell ref="F490:G491"/>
    <mergeCell ref="H490:I491"/>
    <mergeCell ref="J490:J491"/>
    <mergeCell ref="K490:K491"/>
    <mergeCell ref="L490:L491"/>
    <mergeCell ref="L485:L486"/>
    <mergeCell ref="A487:A491"/>
    <mergeCell ref="F487:G487"/>
    <mergeCell ref="H487:L487"/>
    <mergeCell ref="B488:B489"/>
    <mergeCell ref="C488:C489"/>
    <mergeCell ref="D488:D489"/>
    <mergeCell ref="E488:E489"/>
    <mergeCell ref="F488:G489"/>
    <mergeCell ref="H488:I488"/>
    <mergeCell ref="H483:I483"/>
    <mergeCell ref="H484:I484"/>
    <mergeCell ref="F485:G486"/>
    <mergeCell ref="H485:I486"/>
    <mergeCell ref="J485:J486"/>
    <mergeCell ref="K485:K486"/>
    <mergeCell ref="F495:G496"/>
    <mergeCell ref="H495:I496"/>
    <mergeCell ref="J495:J496"/>
    <mergeCell ref="K495:K496"/>
    <mergeCell ref="L495:L496"/>
    <mergeCell ref="A497:A501"/>
    <mergeCell ref="F497:G497"/>
    <mergeCell ref="H497:L497"/>
    <mergeCell ref="B498:B499"/>
    <mergeCell ref="C498:C499"/>
    <mergeCell ref="A492:A496"/>
    <mergeCell ref="F492:G492"/>
    <mergeCell ref="H492:L492"/>
    <mergeCell ref="B493:B494"/>
    <mergeCell ref="C493:C494"/>
    <mergeCell ref="D493:D494"/>
    <mergeCell ref="E493:E494"/>
    <mergeCell ref="F493:G494"/>
    <mergeCell ref="H493:I493"/>
    <mergeCell ref="H494:I494"/>
    <mergeCell ref="F503:G504"/>
    <mergeCell ref="H503:I503"/>
    <mergeCell ref="H504:I504"/>
    <mergeCell ref="F505:G506"/>
    <mergeCell ref="H505:I506"/>
    <mergeCell ref="J505:J506"/>
    <mergeCell ref="J500:J501"/>
    <mergeCell ref="K500:K501"/>
    <mergeCell ref="L500:L501"/>
    <mergeCell ref="A502:A506"/>
    <mergeCell ref="F502:G502"/>
    <mergeCell ref="H502:L502"/>
    <mergeCell ref="B503:B504"/>
    <mergeCell ref="C503:C504"/>
    <mergeCell ref="D503:D504"/>
    <mergeCell ref="E503:E504"/>
    <mergeCell ref="D498:D499"/>
    <mergeCell ref="E498:E499"/>
    <mergeCell ref="F498:G499"/>
    <mergeCell ref="H498:I498"/>
    <mergeCell ref="H499:I499"/>
    <mergeCell ref="F500:G501"/>
    <mergeCell ref="H500:I501"/>
    <mergeCell ref="L510:L511"/>
    <mergeCell ref="A512:A516"/>
    <mergeCell ref="F512:G512"/>
    <mergeCell ref="H512:L512"/>
    <mergeCell ref="B513:B514"/>
    <mergeCell ref="C513:C514"/>
    <mergeCell ref="D513:D514"/>
    <mergeCell ref="E513:E514"/>
    <mergeCell ref="F513:G514"/>
    <mergeCell ref="H513:I513"/>
    <mergeCell ref="H508:I508"/>
    <mergeCell ref="H509:I509"/>
    <mergeCell ref="F510:G511"/>
    <mergeCell ref="H510:I511"/>
    <mergeCell ref="J510:J511"/>
    <mergeCell ref="K510:K511"/>
    <mergeCell ref="K505:K506"/>
    <mergeCell ref="L505:L506"/>
    <mergeCell ref="A507:A511"/>
    <mergeCell ref="F507:G507"/>
    <mergeCell ref="H507:L507"/>
    <mergeCell ref="B508:B509"/>
    <mergeCell ref="C508:C509"/>
    <mergeCell ref="D508:D509"/>
    <mergeCell ref="E508:E509"/>
    <mergeCell ref="F508:G509"/>
    <mergeCell ref="F520:G521"/>
    <mergeCell ref="H520:I521"/>
    <mergeCell ref="J520:J521"/>
    <mergeCell ref="K520:K521"/>
    <mergeCell ref="L520:L521"/>
    <mergeCell ref="A517:A521"/>
    <mergeCell ref="F517:G517"/>
    <mergeCell ref="H517:L517"/>
    <mergeCell ref="B518:B519"/>
    <mergeCell ref="C518:C519"/>
    <mergeCell ref="D518:D519"/>
    <mergeCell ref="E518:E519"/>
    <mergeCell ref="F518:G519"/>
    <mergeCell ref="H518:I518"/>
    <mergeCell ref="H519:I519"/>
    <mergeCell ref="H514:I514"/>
    <mergeCell ref="F515:G516"/>
    <mergeCell ref="H515:I516"/>
    <mergeCell ref="J515:J516"/>
    <mergeCell ref="K515:K516"/>
    <mergeCell ref="L515:L516"/>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L563"/>
  <sheetViews>
    <sheetView workbookViewId="0">
      <selection activeCell="C9" sqref="C9"/>
    </sheetView>
  </sheetViews>
  <sheetFormatPr defaultRowHeight="13.2" x14ac:dyDescent="0.25"/>
  <cols>
    <col min="1" max="1" width="5" customWidth="1"/>
    <col min="2" max="2" width="14.77734375" customWidth="1"/>
    <col min="3" max="3" width="25.77734375" customWidth="1"/>
    <col min="4" max="5" width="17" customWidth="1"/>
    <col min="6" max="6" width="2.88671875" customWidth="1"/>
    <col min="7" max="7" width="12.44140625" customWidth="1"/>
    <col min="8" max="8" width="2.5546875" customWidth="1"/>
    <col min="9" max="9" width="12.44140625" customWidth="1"/>
    <col min="10" max="10" width="12.109375" customWidth="1"/>
    <col min="11" max="11" width="11.44140625" customWidth="1"/>
    <col min="12" max="12" width="10.5546875" customWidth="1"/>
  </cols>
  <sheetData>
    <row r="1" spans="1:12" x14ac:dyDescent="0.25">
      <c r="A1" s="1"/>
      <c r="B1" s="1"/>
      <c r="C1" s="1"/>
      <c r="D1" s="1"/>
      <c r="E1" s="1"/>
      <c r="F1" s="1"/>
      <c r="G1" s="1"/>
      <c r="H1" s="1"/>
      <c r="I1" s="1"/>
      <c r="J1" s="1"/>
      <c r="K1" s="1"/>
      <c r="L1" s="1"/>
    </row>
    <row r="2" spans="1:12" ht="15.75" customHeight="1" x14ac:dyDescent="0.3">
      <c r="A2" s="2"/>
      <c r="B2" s="905" t="s">
        <v>0</v>
      </c>
      <c r="C2" s="905"/>
      <c r="D2" s="905"/>
      <c r="E2" s="905"/>
      <c r="F2" s="905"/>
      <c r="G2" s="905"/>
      <c r="H2" s="905"/>
      <c r="I2" s="905"/>
      <c r="J2" s="905"/>
      <c r="K2" s="905"/>
      <c r="L2" s="905"/>
    </row>
    <row r="3" spans="1:12" x14ac:dyDescent="0.25">
      <c r="A3" s="906"/>
      <c r="B3" s="907" t="s">
        <v>1</v>
      </c>
      <c r="C3" s="907"/>
      <c r="D3" s="907"/>
      <c r="E3" s="907"/>
      <c r="F3" s="907"/>
      <c r="G3" s="907"/>
      <c r="H3" s="907"/>
      <c r="I3" s="907"/>
      <c r="J3" s="3" t="s">
        <v>2</v>
      </c>
      <c r="K3" s="3" t="s">
        <v>3</v>
      </c>
      <c r="L3" s="3" t="s">
        <v>4</v>
      </c>
    </row>
    <row r="4" spans="1:12" x14ac:dyDescent="0.25">
      <c r="A4" s="906"/>
      <c r="B4" s="907"/>
      <c r="C4" s="907"/>
      <c r="D4" s="907"/>
      <c r="E4" s="907"/>
      <c r="F4" s="907"/>
      <c r="G4" s="907"/>
      <c r="H4" s="907"/>
      <c r="I4" s="907"/>
      <c r="J4" s="4">
        <v>5</v>
      </c>
      <c r="K4" s="4">
        <v>21</v>
      </c>
      <c r="L4" s="5" t="s">
        <v>5</v>
      </c>
    </row>
    <row r="5" spans="1:12" ht="12.75" customHeight="1" x14ac:dyDescent="0.25">
      <c r="A5" s="906"/>
      <c r="B5" s="908" t="s">
        <v>6</v>
      </c>
      <c r="C5" s="908"/>
      <c r="D5" s="908"/>
      <c r="E5" s="908"/>
      <c r="F5" s="908"/>
      <c r="G5" s="908"/>
      <c r="H5" s="908"/>
      <c r="I5" s="908"/>
      <c r="J5" s="908"/>
      <c r="K5" s="908"/>
      <c r="L5" s="908"/>
    </row>
    <row r="6" spans="1:12" ht="18" customHeight="1" x14ac:dyDescent="0.3">
      <c r="A6" s="909"/>
      <c r="B6" s="6"/>
      <c r="C6" s="910" t="s">
        <v>7</v>
      </c>
      <c r="D6" s="910"/>
      <c r="E6" s="910"/>
      <c r="F6" s="911"/>
      <c r="G6" s="912" t="s">
        <v>8</v>
      </c>
      <c r="H6" s="7"/>
      <c r="I6" s="912" t="s">
        <v>8</v>
      </c>
      <c r="J6" s="913"/>
      <c r="K6" s="914" t="s">
        <v>9</v>
      </c>
      <c r="L6" s="914"/>
    </row>
    <row r="7" spans="1:12" ht="17.399999999999999" x14ac:dyDescent="0.25">
      <c r="A7" s="909"/>
      <c r="B7" s="8"/>
      <c r="C7" s="915" t="s">
        <v>10</v>
      </c>
      <c r="D7" s="915"/>
      <c r="E7" s="915"/>
      <c r="F7" s="911"/>
      <c r="G7" s="912"/>
      <c r="H7" s="18" t="s">
        <v>32</v>
      </c>
      <c r="I7" s="912"/>
      <c r="J7" s="913"/>
      <c r="K7" s="914"/>
      <c r="L7" s="914"/>
    </row>
    <row r="8" spans="1:12" ht="12.75" customHeight="1" x14ac:dyDescent="0.25">
      <c r="A8" s="909"/>
      <c r="B8" s="9" t="s">
        <v>11</v>
      </c>
      <c r="C8" s="916" t="s">
        <v>5579</v>
      </c>
      <c r="D8" s="916"/>
      <c r="E8" s="916"/>
      <c r="F8" s="911"/>
      <c r="G8" s="912"/>
      <c r="H8" s="10"/>
      <c r="I8" s="912"/>
      <c r="J8" s="913"/>
      <c r="K8" s="914"/>
      <c r="L8" s="914"/>
    </row>
    <row r="9" spans="1:12" ht="48" customHeight="1" x14ac:dyDescent="0.25">
      <c r="A9" s="11" t="s">
        <v>12</v>
      </c>
      <c r="B9" s="11" t="s">
        <v>13</v>
      </c>
      <c r="C9" s="12" t="s">
        <v>14</v>
      </c>
      <c r="D9" s="12" t="s">
        <v>15</v>
      </c>
      <c r="E9" s="12" t="s">
        <v>16</v>
      </c>
      <c r="F9" s="917" t="s">
        <v>17</v>
      </c>
      <c r="G9" s="917"/>
      <c r="H9" s="917" t="s">
        <v>18</v>
      </c>
      <c r="I9" s="917"/>
      <c r="J9" s="12" t="s">
        <v>19</v>
      </c>
      <c r="K9" s="12" t="s">
        <v>20</v>
      </c>
      <c r="L9" s="12" t="s">
        <v>21</v>
      </c>
    </row>
    <row r="10" spans="1:12" ht="24" x14ac:dyDescent="0.25">
      <c r="A10" s="918">
        <v>401</v>
      </c>
      <c r="B10" s="9" t="s">
        <v>22</v>
      </c>
      <c r="C10" s="13" t="s">
        <v>23</v>
      </c>
      <c r="D10" s="13" t="s">
        <v>24</v>
      </c>
      <c r="E10" s="13" t="s">
        <v>25</v>
      </c>
      <c r="F10" s="919" t="s">
        <v>17</v>
      </c>
      <c r="G10" s="919"/>
      <c r="H10" s="920"/>
      <c r="I10" s="920"/>
      <c r="J10" s="920"/>
      <c r="K10" s="920"/>
      <c r="L10" s="920"/>
    </row>
    <row r="11" spans="1:12" x14ac:dyDescent="0.25">
      <c r="A11" s="918"/>
      <c r="B11" s="921" t="s">
        <v>1467</v>
      </c>
      <c r="C11" s="922" t="s">
        <v>1468</v>
      </c>
      <c r="D11" s="923">
        <v>43635</v>
      </c>
      <c r="E11" s="921" t="s">
        <v>115</v>
      </c>
      <c r="F11" s="921" t="s">
        <v>1174</v>
      </c>
      <c r="G11" s="921"/>
      <c r="H11" s="924" t="s">
        <v>30</v>
      </c>
      <c r="I11" s="924"/>
      <c r="J11" s="14" t="s">
        <v>32</v>
      </c>
      <c r="K11" s="14" t="s">
        <v>31</v>
      </c>
      <c r="L11" s="16">
        <v>418</v>
      </c>
    </row>
    <row r="12" spans="1:12" x14ac:dyDescent="0.25">
      <c r="A12" s="918"/>
      <c r="B12" s="921"/>
      <c r="C12" s="922"/>
      <c r="D12" s="923"/>
      <c r="E12" s="921"/>
      <c r="F12" s="921"/>
      <c r="G12" s="921"/>
      <c r="H12" s="924" t="s">
        <v>33</v>
      </c>
      <c r="I12" s="924"/>
      <c r="J12" s="921" t="s">
        <v>31</v>
      </c>
      <c r="K12" s="921" t="s">
        <v>31</v>
      </c>
      <c r="L12" s="925">
        <v>0</v>
      </c>
    </row>
    <row r="13" spans="1:12" x14ac:dyDescent="0.25">
      <c r="A13" s="918"/>
      <c r="B13" s="921"/>
      <c r="C13" s="922"/>
      <c r="D13" s="923"/>
      <c r="E13" s="921"/>
      <c r="F13" s="921"/>
      <c r="G13" s="921"/>
      <c r="H13" s="924"/>
      <c r="I13" s="924"/>
      <c r="J13" s="921"/>
      <c r="K13" s="921"/>
      <c r="L13" s="925"/>
    </row>
    <row r="14" spans="1:12" ht="24" x14ac:dyDescent="0.25">
      <c r="A14" s="918"/>
      <c r="B14" s="9" t="s">
        <v>34</v>
      </c>
      <c r="C14" s="13" t="s">
        <v>35</v>
      </c>
      <c r="D14" s="13" t="s">
        <v>36</v>
      </c>
      <c r="E14" s="13" t="s">
        <v>37</v>
      </c>
      <c r="F14" s="920"/>
      <c r="G14" s="920"/>
      <c r="H14" s="924" t="s">
        <v>38</v>
      </c>
      <c r="I14" s="924"/>
      <c r="J14" s="921" t="s">
        <v>32</v>
      </c>
      <c r="K14" s="921" t="s">
        <v>31</v>
      </c>
      <c r="L14" s="925">
        <v>82</v>
      </c>
    </row>
    <row r="15" spans="1:12" ht="22.8" x14ac:dyDescent="0.25">
      <c r="A15" s="918"/>
      <c r="B15" s="14" t="s">
        <v>31</v>
      </c>
      <c r="C15" s="14" t="s">
        <v>1174</v>
      </c>
      <c r="D15" s="15">
        <v>43641</v>
      </c>
      <c r="E15" s="14" t="s">
        <v>1216</v>
      </c>
      <c r="F15" s="920"/>
      <c r="G15" s="920"/>
      <c r="H15" s="924"/>
      <c r="I15" s="924"/>
      <c r="J15" s="921"/>
      <c r="K15" s="921"/>
      <c r="L15" s="925"/>
    </row>
    <row r="16" spans="1:12" ht="24" x14ac:dyDescent="0.25">
      <c r="A16" s="918">
        <v>402</v>
      </c>
      <c r="B16" s="9" t="s">
        <v>22</v>
      </c>
      <c r="C16" s="13" t="s">
        <v>23</v>
      </c>
      <c r="D16" s="13" t="s">
        <v>24</v>
      </c>
      <c r="E16" s="13" t="s">
        <v>25</v>
      </c>
      <c r="F16" s="919" t="s">
        <v>17</v>
      </c>
      <c r="G16" s="919"/>
      <c r="H16" s="920"/>
      <c r="I16" s="920"/>
      <c r="J16" s="920"/>
      <c r="K16" s="920"/>
      <c r="L16" s="920"/>
    </row>
    <row r="17" spans="1:12" x14ac:dyDescent="0.25">
      <c r="A17" s="918"/>
      <c r="B17" s="921" t="s">
        <v>1469</v>
      </c>
      <c r="C17" s="922" t="s">
        <v>1470</v>
      </c>
      <c r="D17" s="923">
        <v>43639</v>
      </c>
      <c r="E17" s="921" t="s">
        <v>53</v>
      </c>
      <c r="F17" s="921" t="s">
        <v>208</v>
      </c>
      <c r="G17" s="921"/>
      <c r="H17" s="924" t="s">
        <v>30</v>
      </c>
      <c r="I17" s="924"/>
      <c r="J17" s="14" t="s">
        <v>31</v>
      </c>
      <c r="K17" s="14" t="s">
        <v>31</v>
      </c>
      <c r="L17" s="16">
        <v>0</v>
      </c>
    </row>
    <row r="18" spans="1:12" x14ac:dyDescent="0.25">
      <c r="A18" s="918"/>
      <c r="B18" s="921"/>
      <c r="C18" s="922"/>
      <c r="D18" s="923"/>
      <c r="E18" s="921"/>
      <c r="F18" s="921"/>
      <c r="G18" s="921"/>
      <c r="H18" s="924" t="s">
        <v>33</v>
      </c>
      <c r="I18" s="924"/>
      <c r="J18" s="921" t="s">
        <v>31</v>
      </c>
      <c r="K18" s="921" t="s">
        <v>31</v>
      </c>
      <c r="L18" s="925">
        <v>0</v>
      </c>
    </row>
    <row r="19" spans="1:12" x14ac:dyDescent="0.25">
      <c r="A19" s="918"/>
      <c r="B19" s="921"/>
      <c r="C19" s="922"/>
      <c r="D19" s="923"/>
      <c r="E19" s="921"/>
      <c r="F19" s="921"/>
      <c r="G19" s="921"/>
      <c r="H19" s="924"/>
      <c r="I19" s="924"/>
      <c r="J19" s="921"/>
      <c r="K19" s="921"/>
      <c r="L19" s="925"/>
    </row>
    <row r="20" spans="1:12" ht="24" x14ac:dyDescent="0.25">
      <c r="A20" s="918"/>
      <c r="B20" s="9" t="s">
        <v>34</v>
      </c>
      <c r="C20" s="13" t="s">
        <v>35</v>
      </c>
      <c r="D20" s="13" t="s">
        <v>36</v>
      </c>
      <c r="E20" s="13" t="s">
        <v>37</v>
      </c>
      <c r="F20" s="920"/>
      <c r="G20" s="920"/>
      <c r="H20" s="924" t="s">
        <v>38</v>
      </c>
      <c r="I20" s="924"/>
      <c r="J20" s="921" t="s">
        <v>31</v>
      </c>
      <c r="K20" s="921" t="s">
        <v>32</v>
      </c>
      <c r="L20" s="925">
        <v>3960</v>
      </c>
    </row>
    <row r="21" spans="1:12" ht="22.8" x14ac:dyDescent="0.25">
      <c r="A21" s="918"/>
      <c r="B21" s="14" t="s">
        <v>55</v>
      </c>
      <c r="C21" s="14" t="s">
        <v>208</v>
      </c>
      <c r="D21" s="15">
        <v>43657</v>
      </c>
      <c r="E21" s="14" t="s">
        <v>1471</v>
      </c>
      <c r="F21" s="920"/>
      <c r="G21" s="920"/>
      <c r="H21" s="924"/>
      <c r="I21" s="924"/>
      <c r="J21" s="921"/>
      <c r="K21" s="921"/>
      <c r="L21" s="925"/>
    </row>
    <row r="22" spans="1:12" ht="24" x14ac:dyDescent="0.25">
      <c r="A22" s="918">
        <v>403</v>
      </c>
      <c r="B22" s="9" t="s">
        <v>22</v>
      </c>
      <c r="C22" s="13" t="s">
        <v>23</v>
      </c>
      <c r="D22" s="13" t="s">
        <v>24</v>
      </c>
      <c r="E22" s="13" t="s">
        <v>25</v>
      </c>
      <c r="F22" s="919" t="s">
        <v>17</v>
      </c>
      <c r="G22" s="919"/>
      <c r="H22" s="920"/>
      <c r="I22" s="920"/>
      <c r="J22" s="920"/>
      <c r="K22" s="920"/>
      <c r="L22" s="920"/>
    </row>
    <row r="23" spans="1:12" x14ac:dyDescent="0.25">
      <c r="A23" s="918"/>
      <c r="B23" s="921" t="s">
        <v>1472</v>
      </c>
      <c r="C23" s="922" t="s">
        <v>1473</v>
      </c>
      <c r="D23" s="923">
        <v>43585</v>
      </c>
      <c r="E23" s="921" t="s">
        <v>43</v>
      </c>
      <c r="F23" s="921" t="s">
        <v>71</v>
      </c>
      <c r="G23" s="921"/>
      <c r="H23" s="924" t="s">
        <v>30</v>
      </c>
      <c r="I23" s="924"/>
      <c r="J23" s="14" t="s">
        <v>31</v>
      </c>
      <c r="K23" s="14" t="s">
        <v>32</v>
      </c>
      <c r="L23" s="16">
        <v>897</v>
      </c>
    </row>
    <row r="24" spans="1:12" x14ac:dyDescent="0.25">
      <c r="A24" s="918"/>
      <c r="B24" s="921"/>
      <c r="C24" s="922"/>
      <c r="D24" s="923"/>
      <c r="E24" s="921"/>
      <c r="F24" s="921"/>
      <c r="G24" s="921"/>
      <c r="H24" s="924" t="s">
        <v>33</v>
      </c>
      <c r="I24" s="924"/>
      <c r="J24" s="921" t="s">
        <v>31</v>
      </c>
      <c r="K24" s="921" t="s">
        <v>32</v>
      </c>
      <c r="L24" s="925">
        <v>640.37</v>
      </c>
    </row>
    <row r="25" spans="1:12" x14ac:dyDescent="0.25">
      <c r="A25" s="918"/>
      <c r="B25" s="921"/>
      <c r="C25" s="922"/>
      <c r="D25" s="923"/>
      <c r="E25" s="921"/>
      <c r="F25" s="921"/>
      <c r="G25" s="921"/>
      <c r="H25" s="924"/>
      <c r="I25" s="924"/>
      <c r="J25" s="921"/>
      <c r="K25" s="921"/>
      <c r="L25" s="925"/>
    </row>
    <row r="26" spans="1:12" ht="24" x14ac:dyDescent="0.25">
      <c r="A26" s="918"/>
      <c r="B26" s="9" t="s">
        <v>34</v>
      </c>
      <c r="C26" s="13" t="s">
        <v>35</v>
      </c>
      <c r="D26" s="13" t="s">
        <v>36</v>
      </c>
      <c r="E26" s="13" t="s">
        <v>37</v>
      </c>
      <c r="F26" s="920"/>
      <c r="G26" s="920"/>
      <c r="H26" s="924" t="s">
        <v>38</v>
      </c>
      <c r="I26" s="924"/>
      <c r="J26" s="921" t="s">
        <v>31</v>
      </c>
      <c r="K26" s="921" t="s">
        <v>32</v>
      </c>
      <c r="L26" s="925">
        <v>47.3</v>
      </c>
    </row>
    <row r="27" spans="1:12" ht="22.8" x14ac:dyDescent="0.25">
      <c r="A27" s="918"/>
      <c r="B27" s="14" t="s">
        <v>1474</v>
      </c>
      <c r="C27" s="14" t="s">
        <v>71</v>
      </c>
      <c r="D27" s="15">
        <v>43588</v>
      </c>
      <c r="E27" s="14" t="s">
        <v>1475</v>
      </c>
      <c r="F27" s="920"/>
      <c r="G27" s="920"/>
      <c r="H27" s="924"/>
      <c r="I27" s="924"/>
      <c r="J27" s="921"/>
      <c r="K27" s="921"/>
      <c r="L27" s="925"/>
    </row>
    <row r="28" spans="1:12" ht="24" x14ac:dyDescent="0.25">
      <c r="A28" s="918">
        <v>404</v>
      </c>
      <c r="B28" s="9" t="s">
        <v>22</v>
      </c>
      <c r="C28" s="13" t="s">
        <v>23</v>
      </c>
      <c r="D28" s="13" t="s">
        <v>24</v>
      </c>
      <c r="E28" s="13" t="s">
        <v>25</v>
      </c>
      <c r="F28" s="919" t="s">
        <v>17</v>
      </c>
      <c r="G28" s="919"/>
      <c r="H28" s="920"/>
      <c r="I28" s="920"/>
      <c r="J28" s="920"/>
      <c r="K28" s="920"/>
      <c r="L28" s="920"/>
    </row>
    <row r="29" spans="1:12" x14ac:dyDescent="0.25">
      <c r="A29" s="918"/>
      <c r="B29" s="921" t="s">
        <v>1476</v>
      </c>
      <c r="C29" s="922" t="s">
        <v>1477</v>
      </c>
      <c r="D29" s="923">
        <v>43637</v>
      </c>
      <c r="E29" s="921" t="s">
        <v>450</v>
      </c>
      <c r="F29" s="921" t="s">
        <v>1478</v>
      </c>
      <c r="G29" s="921"/>
      <c r="H29" s="924" t="s">
        <v>30</v>
      </c>
      <c r="I29" s="924"/>
      <c r="J29" s="14" t="s">
        <v>32</v>
      </c>
      <c r="K29" s="14" t="s">
        <v>31</v>
      </c>
      <c r="L29" s="16">
        <v>884</v>
      </c>
    </row>
    <row r="30" spans="1:12" x14ac:dyDescent="0.25">
      <c r="A30" s="918"/>
      <c r="B30" s="921"/>
      <c r="C30" s="922"/>
      <c r="D30" s="923"/>
      <c r="E30" s="921"/>
      <c r="F30" s="921"/>
      <c r="G30" s="921"/>
      <c r="H30" s="924" t="s">
        <v>33</v>
      </c>
      <c r="I30" s="924"/>
      <c r="J30" s="14" t="s">
        <v>32</v>
      </c>
      <c r="K30" s="14" t="s">
        <v>31</v>
      </c>
      <c r="L30" s="16">
        <v>421</v>
      </c>
    </row>
    <row r="31" spans="1:12" ht="24" x14ac:dyDescent="0.25">
      <c r="A31" s="918"/>
      <c r="B31" s="9" t="s">
        <v>34</v>
      </c>
      <c r="C31" s="13" t="s">
        <v>35</v>
      </c>
      <c r="D31" s="13" t="s">
        <v>36</v>
      </c>
      <c r="E31" s="13" t="s">
        <v>37</v>
      </c>
      <c r="F31" s="920"/>
      <c r="G31" s="920"/>
      <c r="H31" s="924" t="s">
        <v>38</v>
      </c>
      <c r="I31" s="924"/>
      <c r="J31" s="921" t="s">
        <v>32</v>
      </c>
      <c r="K31" s="921" t="s">
        <v>32</v>
      </c>
      <c r="L31" s="925">
        <v>972.27</v>
      </c>
    </row>
    <row r="32" spans="1:12" ht="22.8" x14ac:dyDescent="0.25">
      <c r="A32" s="918"/>
      <c r="B32" s="14" t="s">
        <v>229</v>
      </c>
      <c r="C32" s="14" t="s">
        <v>1478</v>
      </c>
      <c r="D32" s="15">
        <v>43659</v>
      </c>
      <c r="E32" s="14" t="s">
        <v>1479</v>
      </c>
      <c r="F32" s="920"/>
      <c r="G32" s="920"/>
      <c r="H32" s="924"/>
      <c r="I32" s="924"/>
      <c r="J32" s="921"/>
      <c r="K32" s="921"/>
      <c r="L32" s="925"/>
    </row>
    <row r="33" spans="1:12" ht="24" x14ac:dyDescent="0.25">
      <c r="A33" s="918">
        <v>405</v>
      </c>
      <c r="B33" s="9" t="s">
        <v>22</v>
      </c>
      <c r="C33" s="13" t="s">
        <v>23</v>
      </c>
      <c r="D33" s="13" t="s">
        <v>24</v>
      </c>
      <c r="E33" s="13" t="s">
        <v>25</v>
      </c>
      <c r="F33" s="919" t="s">
        <v>17</v>
      </c>
      <c r="G33" s="919"/>
      <c r="H33" s="920"/>
      <c r="I33" s="920"/>
      <c r="J33" s="920"/>
      <c r="K33" s="920"/>
      <c r="L33" s="920"/>
    </row>
    <row r="34" spans="1:12" x14ac:dyDescent="0.25">
      <c r="A34" s="918"/>
      <c r="B34" s="921" t="s">
        <v>1476</v>
      </c>
      <c r="C34" s="922" t="s">
        <v>1480</v>
      </c>
      <c r="D34" s="923">
        <v>43673</v>
      </c>
      <c r="E34" s="921" t="s">
        <v>1481</v>
      </c>
      <c r="F34" s="921" t="s">
        <v>1482</v>
      </c>
      <c r="G34" s="921"/>
      <c r="H34" s="924" t="s">
        <v>30</v>
      </c>
      <c r="I34" s="924"/>
      <c r="J34" s="14" t="s">
        <v>31</v>
      </c>
      <c r="K34" s="14" t="s">
        <v>31</v>
      </c>
      <c r="L34" s="16">
        <v>0</v>
      </c>
    </row>
    <row r="35" spans="1:12" x14ac:dyDescent="0.25">
      <c r="A35" s="918"/>
      <c r="B35" s="921"/>
      <c r="C35" s="922"/>
      <c r="D35" s="923"/>
      <c r="E35" s="921"/>
      <c r="F35" s="921"/>
      <c r="G35" s="921"/>
      <c r="H35" s="924" t="s">
        <v>33</v>
      </c>
      <c r="I35" s="924"/>
      <c r="J35" s="921" t="s">
        <v>32</v>
      </c>
      <c r="K35" s="921" t="s">
        <v>31</v>
      </c>
      <c r="L35" s="925">
        <v>536.04999999999995</v>
      </c>
    </row>
    <row r="36" spans="1:12" x14ac:dyDescent="0.25">
      <c r="A36" s="918"/>
      <c r="B36" s="921"/>
      <c r="C36" s="922"/>
      <c r="D36" s="923"/>
      <c r="E36" s="921"/>
      <c r="F36" s="921"/>
      <c r="G36" s="921"/>
      <c r="H36" s="924"/>
      <c r="I36" s="924"/>
      <c r="J36" s="921"/>
      <c r="K36" s="921"/>
      <c r="L36" s="925"/>
    </row>
    <row r="37" spans="1:12" ht="24" x14ac:dyDescent="0.25">
      <c r="A37" s="918"/>
      <c r="B37" s="9" t="s">
        <v>34</v>
      </c>
      <c r="C37" s="13" t="s">
        <v>35</v>
      </c>
      <c r="D37" s="13" t="s">
        <v>36</v>
      </c>
      <c r="E37" s="13" t="s">
        <v>37</v>
      </c>
      <c r="F37" s="920"/>
      <c r="G37" s="920"/>
      <c r="H37" s="924" t="s">
        <v>38</v>
      </c>
      <c r="I37" s="924"/>
      <c r="J37" s="921" t="s">
        <v>31</v>
      </c>
      <c r="K37" s="921" t="s">
        <v>31</v>
      </c>
      <c r="L37" s="925">
        <v>0</v>
      </c>
    </row>
    <row r="38" spans="1:12" ht="22.8" x14ac:dyDescent="0.25">
      <c r="A38" s="918"/>
      <c r="B38" s="14" t="s">
        <v>229</v>
      </c>
      <c r="C38" s="14" t="s">
        <v>1482</v>
      </c>
      <c r="D38" s="15">
        <v>43679</v>
      </c>
      <c r="E38" s="14" t="s">
        <v>1483</v>
      </c>
      <c r="F38" s="920"/>
      <c r="G38" s="920"/>
      <c r="H38" s="924"/>
      <c r="I38" s="924"/>
      <c r="J38" s="921"/>
      <c r="K38" s="921"/>
      <c r="L38" s="925"/>
    </row>
    <row r="39" spans="1:12" ht="24" x14ac:dyDescent="0.25">
      <c r="A39" s="918">
        <v>406</v>
      </c>
      <c r="B39" s="9" t="s">
        <v>22</v>
      </c>
      <c r="C39" s="13" t="s">
        <v>23</v>
      </c>
      <c r="D39" s="13" t="s">
        <v>24</v>
      </c>
      <c r="E39" s="13" t="s">
        <v>25</v>
      </c>
      <c r="F39" s="919" t="s">
        <v>17</v>
      </c>
      <c r="G39" s="919"/>
      <c r="H39" s="920"/>
      <c r="I39" s="920"/>
      <c r="J39" s="920"/>
      <c r="K39" s="920"/>
      <c r="L39" s="920"/>
    </row>
    <row r="40" spans="1:12" x14ac:dyDescent="0.25">
      <c r="A40" s="918"/>
      <c r="B40" s="921" t="s">
        <v>1476</v>
      </c>
      <c r="C40" s="922" t="s">
        <v>1484</v>
      </c>
      <c r="D40" s="923">
        <v>43690</v>
      </c>
      <c r="E40" s="921" t="s">
        <v>136</v>
      </c>
      <c r="F40" s="921" t="s">
        <v>137</v>
      </c>
      <c r="G40" s="921"/>
      <c r="H40" s="924" t="s">
        <v>30</v>
      </c>
      <c r="I40" s="924"/>
      <c r="J40" s="14" t="s">
        <v>31</v>
      </c>
      <c r="K40" s="14" t="s">
        <v>32</v>
      </c>
      <c r="L40" s="16">
        <v>495.88</v>
      </c>
    </row>
    <row r="41" spans="1:12" x14ac:dyDescent="0.25">
      <c r="A41" s="918"/>
      <c r="B41" s="921"/>
      <c r="C41" s="922"/>
      <c r="D41" s="923"/>
      <c r="E41" s="921"/>
      <c r="F41" s="921"/>
      <c r="G41" s="921"/>
      <c r="H41" s="924" t="s">
        <v>33</v>
      </c>
      <c r="I41" s="924"/>
      <c r="J41" s="14" t="s">
        <v>31</v>
      </c>
      <c r="K41" s="14" t="s">
        <v>31</v>
      </c>
      <c r="L41" s="16">
        <v>0</v>
      </c>
    </row>
    <row r="42" spans="1:12" ht="24" x14ac:dyDescent="0.25">
      <c r="A42" s="918"/>
      <c r="B42" s="9" t="s">
        <v>34</v>
      </c>
      <c r="C42" s="13" t="s">
        <v>35</v>
      </c>
      <c r="D42" s="13" t="s">
        <v>36</v>
      </c>
      <c r="E42" s="13" t="s">
        <v>37</v>
      </c>
      <c r="F42" s="920"/>
      <c r="G42" s="920"/>
      <c r="H42" s="924" t="s">
        <v>38</v>
      </c>
      <c r="I42" s="924"/>
      <c r="J42" s="921" t="s">
        <v>31</v>
      </c>
      <c r="K42" s="921" t="s">
        <v>31</v>
      </c>
      <c r="L42" s="925">
        <v>0</v>
      </c>
    </row>
    <row r="43" spans="1:12" ht="22.8" x14ac:dyDescent="0.25">
      <c r="A43" s="918"/>
      <c r="B43" s="14" t="s">
        <v>229</v>
      </c>
      <c r="C43" s="14" t="s">
        <v>137</v>
      </c>
      <c r="D43" s="15">
        <v>43692</v>
      </c>
      <c r="E43" s="14" t="s">
        <v>930</v>
      </c>
      <c r="F43" s="920"/>
      <c r="G43" s="920"/>
      <c r="H43" s="924"/>
      <c r="I43" s="924"/>
      <c r="J43" s="921"/>
      <c r="K43" s="921"/>
      <c r="L43" s="925"/>
    </row>
    <row r="44" spans="1:12" ht="24" x14ac:dyDescent="0.25">
      <c r="A44" s="918">
        <v>407</v>
      </c>
      <c r="B44" s="9" t="s">
        <v>22</v>
      </c>
      <c r="C44" s="13" t="s">
        <v>23</v>
      </c>
      <c r="D44" s="13" t="s">
        <v>24</v>
      </c>
      <c r="E44" s="13" t="s">
        <v>25</v>
      </c>
      <c r="F44" s="919" t="s">
        <v>17</v>
      </c>
      <c r="G44" s="919"/>
      <c r="H44" s="920"/>
      <c r="I44" s="920"/>
      <c r="J44" s="920"/>
      <c r="K44" s="920"/>
      <c r="L44" s="920"/>
    </row>
    <row r="45" spans="1:12" x14ac:dyDescent="0.25">
      <c r="A45" s="918"/>
      <c r="B45" s="921" t="s">
        <v>1485</v>
      </c>
      <c r="C45" s="922" t="s">
        <v>1486</v>
      </c>
      <c r="D45" s="923">
        <v>43556</v>
      </c>
      <c r="E45" s="921" t="s">
        <v>1487</v>
      </c>
      <c r="F45" s="921" t="s">
        <v>1488</v>
      </c>
      <c r="G45" s="921"/>
      <c r="H45" s="924" t="s">
        <v>30</v>
      </c>
      <c r="I45" s="924"/>
      <c r="J45" s="14" t="s">
        <v>31</v>
      </c>
      <c r="K45" s="14" t="s">
        <v>32</v>
      </c>
      <c r="L45" s="16">
        <v>208</v>
      </c>
    </row>
    <row r="46" spans="1:12" x14ac:dyDescent="0.25">
      <c r="A46" s="918"/>
      <c r="B46" s="921"/>
      <c r="C46" s="922"/>
      <c r="D46" s="923"/>
      <c r="E46" s="921"/>
      <c r="F46" s="921"/>
      <c r="G46" s="921"/>
      <c r="H46" s="924" t="s">
        <v>33</v>
      </c>
      <c r="I46" s="924"/>
      <c r="J46" s="921" t="s">
        <v>31</v>
      </c>
      <c r="K46" s="921" t="s">
        <v>32</v>
      </c>
      <c r="L46" s="925">
        <v>105</v>
      </c>
    </row>
    <row r="47" spans="1:12" x14ac:dyDescent="0.25">
      <c r="A47" s="918"/>
      <c r="B47" s="921"/>
      <c r="C47" s="922"/>
      <c r="D47" s="923"/>
      <c r="E47" s="921"/>
      <c r="F47" s="921"/>
      <c r="G47" s="921"/>
      <c r="H47" s="924"/>
      <c r="I47" s="924"/>
      <c r="J47" s="921"/>
      <c r="K47" s="921"/>
      <c r="L47" s="925"/>
    </row>
    <row r="48" spans="1:12" ht="24" x14ac:dyDescent="0.25">
      <c r="A48" s="918"/>
      <c r="B48" s="9" t="s">
        <v>34</v>
      </c>
      <c r="C48" s="13" t="s">
        <v>35</v>
      </c>
      <c r="D48" s="13" t="s">
        <v>36</v>
      </c>
      <c r="E48" s="13" t="s">
        <v>37</v>
      </c>
      <c r="F48" s="920"/>
      <c r="G48" s="920"/>
      <c r="H48" s="924" t="s">
        <v>38</v>
      </c>
      <c r="I48" s="924"/>
      <c r="J48" s="921" t="s">
        <v>31</v>
      </c>
      <c r="K48" s="921" t="s">
        <v>31</v>
      </c>
      <c r="L48" s="925">
        <v>0</v>
      </c>
    </row>
    <row r="49" spans="1:12" ht="22.8" x14ac:dyDescent="0.25">
      <c r="A49" s="918"/>
      <c r="B49" s="14" t="s">
        <v>204</v>
      </c>
      <c r="C49" s="14" t="s">
        <v>1488</v>
      </c>
      <c r="D49" s="15">
        <v>43558</v>
      </c>
      <c r="E49" s="14" t="s">
        <v>1009</v>
      </c>
      <c r="F49" s="920"/>
      <c r="G49" s="920"/>
      <c r="H49" s="924"/>
      <c r="I49" s="924"/>
      <c r="J49" s="921"/>
      <c r="K49" s="921"/>
      <c r="L49" s="925"/>
    </row>
    <row r="50" spans="1:12" ht="24" x14ac:dyDescent="0.25">
      <c r="A50" s="918">
        <v>408</v>
      </c>
      <c r="B50" s="9" t="s">
        <v>22</v>
      </c>
      <c r="C50" s="13" t="s">
        <v>23</v>
      </c>
      <c r="D50" s="13" t="s">
        <v>24</v>
      </c>
      <c r="E50" s="13" t="s">
        <v>25</v>
      </c>
      <c r="F50" s="919" t="s">
        <v>17</v>
      </c>
      <c r="G50" s="919"/>
      <c r="H50" s="920"/>
      <c r="I50" s="920"/>
      <c r="J50" s="920"/>
      <c r="K50" s="920"/>
      <c r="L50" s="920"/>
    </row>
    <row r="51" spans="1:12" x14ac:dyDescent="0.25">
      <c r="A51" s="918"/>
      <c r="B51" s="921" t="s">
        <v>1485</v>
      </c>
      <c r="C51" s="922" t="s">
        <v>1489</v>
      </c>
      <c r="D51" s="923">
        <v>43564</v>
      </c>
      <c r="E51" s="921" t="s">
        <v>1490</v>
      </c>
      <c r="F51" s="921" t="s">
        <v>1491</v>
      </c>
      <c r="G51" s="921"/>
      <c r="H51" s="924" t="s">
        <v>30</v>
      </c>
      <c r="I51" s="924"/>
      <c r="J51" s="14" t="s">
        <v>31</v>
      </c>
      <c r="K51" s="14" t="s">
        <v>32</v>
      </c>
      <c r="L51" s="16">
        <v>345.35</v>
      </c>
    </row>
    <row r="52" spans="1:12" x14ac:dyDescent="0.25">
      <c r="A52" s="918"/>
      <c r="B52" s="921"/>
      <c r="C52" s="922"/>
      <c r="D52" s="923"/>
      <c r="E52" s="921"/>
      <c r="F52" s="921"/>
      <c r="G52" s="921"/>
      <c r="H52" s="924" t="s">
        <v>33</v>
      </c>
      <c r="I52" s="924"/>
      <c r="J52" s="921" t="s">
        <v>31</v>
      </c>
      <c r="K52" s="921" t="s">
        <v>32</v>
      </c>
      <c r="L52" s="925">
        <v>360.91</v>
      </c>
    </row>
    <row r="53" spans="1:12" x14ac:dyDescent="0.25">
      <c r="A53" s="918"/>
      <c r="B53" s="921"/>
      <c r="C53" s="922"/>
      <c r="D53" s="923"/>
      <c r="E53" s="921"/>
      <c r="F53" s="921"/>
      <c r="G53" s="921"/>
      <c r="H53" s="924"/>
      <c r="I53" s="924"/>
      <c r="J53" s="921"/>
      <c r="K53" s="921"/>
      <c r="L53" s="925"/>
    </row>
    <row r="54" spans="1:12" ht="24" x14ac:dyDescent="0.25">
      <c r="A54" s="918"/>
      <c r="B54" s="9" t="s">
        <v>34</v>
      </c>
      <c r="C54" s="13" t="s">
        <v>35</v>
      </c>
      <c r="D54" s="13" t="s">
        <v>36</v>
      </c>
      <c r="E54" s="13" t="s">
        <v>37</v>
      </c>
      <c r="F54" s="920"/>
      <c r="G54" s="920"/>
      <c r="H54" s="924" t="s">
        <v>38</v>
      </c>
      <c r="I54" s="924"/>
      <c r="J54" s="921" t="s">
        <v>31</v>
      </c>
      <c r="K54" s="921" t="s">
        <v>31</v>
      </c>
      <c r="L54" s="925">
        <v>0</v>
      </c>
    </row>
    <row r="55" spans="1:12" ht="22.8" x14ac:dyDescent="0.25">
      <c r="A55" s="918"/>
      <c r="B55" s="14" t="s">
        <v>204</v>
      </c>
      <c r="C55" s="14" t="s">
        <v>1491</v>
      </c>
      <c r="D55" s="15">
        <v>43566</v>
      </c>
      <c r="E55" s="14" t="s">
        <v>365</v>
      </c>
      <c r="F55" s="920"/>
      <c r="G55" s="920"/>
      <c r="H55" s="924"/>
      <c r="I55" s="924"/>
      <c r="J55" s="921"/>
      <c r="K55" s="921"/>
      <c r="L55" s="925"/>
    </row>
    <row r="56" spans="1:12" ht="24" x14ac:dyDescent="0.25">
      <c r="A56" s="918">
        <v>409</v>
      </c>
      <c r="B56" s="9" t="s">
        <v>22</v>
      </c>
      <c r="C56" s="13" t="s">
        <v>23</v>
      </c>
      <c r="D56" s="13" t="s">
        <v>24</v>
      </c>
      <c r="E56" s="13" t="s">
        <v>25</v>
      </c>
      <c r="F56" s="919" t="s">
        <v>17</v>
      </c>
      <c r="G56" s="919"/>
      <c r="H56" s="920"/>
      <c r="I56" s="920"/>
      <c r="J56" s="920"/>
      <c r="K56" s="920"/>
      <c r="L56" s="920"/>
    </row>
    <row r="57" spans="1:12" x14ac:dyDescent="0.25">
      <c r="A57" s="918"/>
      <c r="B57" s="921" t="s">
        <v>1485</v>
      </c>
      <c r="C57" s="922" t="s">
        <v>1492</v>
      </c>
      <c r="D57" s="923">
        <v>43698</v>
      </c>
      <c r="E57" s="921" t="s">
        <v>1493</v>
      </c>
      <c r="F57" s="921" t="s">
        <v>1494</v>
      </c>
      <c r="G57" s="921"/>
      <c r="H57" s="924" t="s">
        <v>30</v>
      </c>
      <c r="I57" s="924"/>
      <c r="J57" s="14" t="s">
        <v>31</v>
      </c>
      <c r="K57" s="14" t="s">
        <v>32</v>
      </c>
      <c r="L57" s="16">
        <v>936.43</v>
      </c>
    </row>
    <row r="58" spans="1:12" x14ac:dyDescent="0.25">
      <c r="A58" s="918"/>
      <c r="B58" s="921"/>
      <c r="C58" s="922"/>
      <c r="D58" s="923"/>
      <c r="E58" s="921"/>
      <c r="F58" s="921"/>
      <c r="G58" s="921"/>
      <c r="H58" s="924" t="s">
        <v>33</v>
      </c>
      <c r="I58" s="924"/>
      <c r="J58" s="921" t="s">
        <v>31</v>
      </c>
      <c r="K58" s="921" t="s">
        <v>32</v>
      </c>
      <c r="L58" s="925">
        <v>2094.16</v>
      </c>
    </row>
    <row r="59" spans="1:12" x14ac:dyDescent="0.25">
      <c r="A59" s="918"/>
      <c r="B59" s="921"/>
      <c r="C59" s="922"/>
      <c r="D59" s="923"/>
      <c r="E59" s="921"/>
      <c r="F59" s="921"/>
      <c r="G59" s="921"/>
      <c r="H59" s="924"/>
      <c r="I59" s="924"/>
      <c r="J59" s="921"/>
      <c r="K59" s="921"/>
      <c r="L59" s="925"/>
    </row>
    <row r="60" spans="1:12" ht="24" x14ac:dyDescent="0.25">
      <c r="A60" s="918"/>
      <c r="B60" s="9" t="s">
        <v>34</v>
      </c>
      <c r="C60" s="13" t="s">
        <v>35</v>
      </c>
      <c r="D60" s="13" t="s">
        <v>36</v>
      </c>
      <c r="E60" s="13" t="s">
        <v>37</v>
      </c>
      <c r="F60" s="920"/>
      <c r="G60" s="920"/>
      <c r="H60" s="924" t="s">
        <v>38</v>
      </c>
      <c r="I60" s="924"/>
      <c r="J60" s="921" t="s">
        <v>31</v>
      </c>
      <c r="K60" s="921" t="s">
        <v>31</v>
      </c>
      <c r="L60" s="925">
        <v>0</v>
      </c>
    </row>
    <row r="61" spans="1:12" ht="22.8" x14ac:dyDescent="0.25">
      <c r="A61" s="918"/>
      <c r="B61" s="14" t="s">
        <v>204</v>
      </c>
      <c r="C61" s="14" t="s">
        <v>1494</v>
      </c>
      <c r="D61" s="15">
        <v>43707</v>
      </c>
      <c r="E61" s="14" t="s">
        <v>1495</v>
      </c>
      <c r="F61" s="920"/>
      <c r="G61" s="920"/>
      <c r="H61" s="924"/>
      <c r="I61" s="924"/>
      <c r="J61" s="921"/>
      <c r="K61" s="921"/>
      <c r="L61" s="925"/>
    </row>
    <row r="62" spans="1:12" ht="24" x14ac:dyDescent="0.25">
      <c r="A62" s="918">
        <v>410</v>
      </c>
      <c r="B62" s="9" t="s">
        <v>22</v>
      </c>
      <c r="C62" s="13" t="s">
        <v>23</v>
      </c>
      <c r="D62" s="13" t="s">
        <v>24</v>
      </c>
      <c r="E62" s="13" t="s">
        <v>25</v>
      </c>
      <c r="F62" s="919" t="s">
        <v>17</v>
      </c>
      <c r="G62" s="919"/>
      <c r="H62" s="920"/>
      <c r="I62" s="920"/>
      <c r="J62" s="920"/>
      <c r="K62" s="920"/>
      <c r="L62" s="920"/>
    </row>
    <row r="63" spans="1:12" x14ac:dyDescent="0.25">
      <c r="A63" s="918"/>
      <c r="B63" s="921" t="s">
        <v>1485</v>
      </c>
      <c r="C63" s="922" t="s">
        <v>1496</v>
      </c>
      <c r="D63" s="923">
        <v>43710</v>
      </c>
      <c r="E63" s="921" t="s">
        <v>293</v>
      </c>
      <c r="F63" s="921" t="s">
        <v>294</v>
      </c>
      <c r="G63" s="921"/>
      <c r="H63" s="924" t="s">
        <v>30</v>
      </c>
      <c r="I63" s="924"/>
      <c r="J63" s="14" t="s">
        <v>31</v>
      </c>
      <c r="K63" s="14" t="s">
        <v>32</v>
      </c>
      <c r="L63" s="16">
        <v>555</v>
      </c>
    </row>
    <row r="64" spans="1:12" x14ac:dyDescent="0.25">
      <c r="A64" s="918"/>
      <c r="B64" s="921"/>
      <c r="C64" s="922"/>
      <c r="D64" s="923"/>
      <c r="E64" s="921"/>
      <c r="F64" s="921"/>
      <c r="G64" s="921"/>
      <c r="H64" s="924" t="s">
        <v>33</v>
      </c>
      <c r="I64" s="924"/>
      <c r="J64" s="921" t="s">
        <v>31</v>
      </c>
      <c r="K64" s="921" t="s">
        <v>31</v>
      </c>
      <c r="L64" s="925">
        <v>0</v>
      </c>
    </row>
    <row r="65" spans="1:12" x14ac:dyDescent="0.25">
      <c r="A65" s="918"/>
      <c r="B65" s="921"/>
      <c r="C65" s="922"/>
      <c r="D65" s="923"/>
      <c r="E65" s="921"/>
      <c r="F65" s="921"/>
      <c r="G65" s="921"/>
      <c r="H65" s="924"/>
      <c r="I65" s="924"/>
      <c r="J65" s="921"/>
      <c r="K65" s="921"/>
      <c r="L65" s="925"/>
    </row>
    <row r="66" spans="1:12" ht="24" x14ac:dyDescent="0.25">
      <c r="A66" s="918"/>
      <c r="B66" s="9" t="s">
        <v>34</v>
      </c>
      <c r="C66" s="13" t="s">
        <v>35</v>
      </c>
      <c r="D66" s="13" t="s">
        <v>36</v>
      </c>
      <c r="E66" s="13" t="s">
        <v>37</v>
      </c>
      <c r="F66" s="920"/>
      <c r="G66" s="920"/>
      <c r="H66" s="924" t="s">
        <v>38</v>
      </c>
      <c r="I66" s="924"/>
      <c r="J66" s="921" t="s">
        <v>31</v>
      </c>
      <c r="K66" s="921" t="s">
        <v>31</v>
      </c>
      <c r="L66" s="925">
        <v>0</v>
      </c>
    </row>
    <row r="67" spans="1:12" ht="22.8" x14ac:dyDescent="0.25">
      <c r="A67" s="918"/>
      <c r="B67" s="14" t="s">
        <v>204</v>
      </c>
      <c r="C67" s="14" t="s">
        <v>294</v>
      </c>
      <c r="D67" s="15">
        <v>43725</v>
      </c>
      <c r="E67" s="14" t="s">
        <v>1497</v>
      </c>
      <c r="F67" s="920"/>
      <c r="G67" s="920"/>
      <c r="H67" s="924"/>
      <c r="I67" s="924"/>
      <c r="J67" s="921"/>
      <c r="K67" s="921"/>
      <c r="L67" s="925"/>
    </row>
    <row r="68" spans="1:12" ht="24" x14ac:dyDescent="0.25">
      <c r="A68" s="918">
        <v>411</v>
      </c>
      <c r="B68" s="9" t="s">
        <v>22</v>
      </c>
      <c r="C68" s="13" t="s">
        <v>23</v>
      </c>
      <c r="D68" s="13" t="s">
        <v>24</v>
      </c>
      <c r="E68" s="13" t="s">
        <v>25</v>
      </c>
      <c r="F68" s="919" t="s">
        <v>17</v>
      </c>
      <c r="G68" s="919"/>
      <c r="H68" s="920"/>
      <c r="I68" s="920"/>
      <c r="J68" s="920"/>
      <c r="K68" s="920"/>
      <c r="L68" s="920"/>
    </row>
    <row r="69" spans="1:12" x14ac:dyDescent="0.25">
      <c r="A69" s="918"/>
      <c r="B69" s="921" t="s">
        <v>1485</v>
      </c>
      <c r="C69" s="922" t="s">
        <v>1496</v>
      </c>
      <c r="D69" s="923">
        <v>43710</v>
      </c>
      <c r="E69" s="921" t="s">
        <v>293</v>
      </c>
      <c r="F69" s="921" t="s">
        <v>1498</v>
      </c>
      <c r="G69" s="921"/>
      <c r="H69" s="924" t="s">
        <v>30</v>
      </c>
      <c r="I69" s="924"/>
      <c r="J69" s="14" t="s">
        <v>31</v>
      </c>
      <c r="K69" s="14" t="s">
        <v>32</v>
      </c>
      <c r="L69" s="16">
        <v>540</v>
      </c>
    </row>
    <row r="70" spans="1:12" x14ac:dyDescent="0.25">
      <c r="A70" s="918"/>
      <c r="B70" s="921"/>
      <c r="C70" s="922"/>
      <c r="D70" s="923"/>
      <c r="E70" s="921"/>
      <c r="F70" s="921"/>
      <c r="G70" s="921"/>
      <c r="H70" s="924" t="s">
        <v>33</v>
      </c>
      <c r="I70" s="924"/>
      <c r="J70" s="921" t="s">
        <v>31</v>
      </c>
      <c r="K70" s="921" t="s">
        <v>31</v>
      </c>
      <c r="L70" s="925">
        <v>0</v>
      </c>
    </row>
    <row r="71" spans="1:12" x14ac:dyDescent="0.25">
      <c r="A71" s="918"/>
      <c r="B71" s="921"/>
      <c r="C71" s="922"/>
      <c r="D71" s="923"/>
      <c r="E71" s="921"/>
      <c r="F71" s="921"/>
      <c r="G71" s="921"/>
      <c r="H71" s="924"/>
      <c r="I71" s="924"/>
      <c r="J71" s="921"/>
      <c r="K71" s="921"/>
      <c r="L71" s="925"/>
    </row>
    <row r="72" spans="1:12" ht="24" x14ac:dyDescent="0.25">
      <c r="A72" s="918"/>
      <c r="B72" s="9" t="s">
        <v>34</v>
      </c>
      <c r="C72" s="13" t="s">
        <v>35</v>
      </c>
      <c r="D72" s="13" t="s">
        <v>36</v>
      </c>
      <c r="E72" s="13" t="s">
        <v>37</v>
      </c>
      <c r="F72" s="920"/>
      <c r="G72" s="920"/>
      <c r="H72" s="924" t="s">
        <v>38</v>
      </c>
      <c r="I72" s="924"/>
      <c r="J72" s="921" t="s">
        <v>31</v>
      </c>
      <c r="K72" s="921" t="s">
        <v>31</v>
      </c>
      <c r="L72" s="925">
        <v>0</v>
      </c>
    </row>
    <row r="73" spans="1:12" ht="22.8" x14ac:dyDescent="0.25">
      <c r="A73" s="918"/>
      <c r="B73" s="14" t="s">
        <v>204</v>
      </c>
      <c r="C73" s="14" t="s">
        <v>1498</v>
      </c>
      <c r="D73" s="15">
        <v>43725</v>
      </c>
      <c r="E73" s="14" t="s">
        <v>1497</v>
      </c>
      <c r="F73" s="920"/>
      <c r="G73" s="920"/>
      <c r="H73" s="924"/>
      <c r="I73" s="924"/>
      <c r="J73" s="921"/>
      <c r="K73" s="921"/>
      <c r="L73" s="925"/>
    </row>
    <row r="74" spans="1:12" ht="24" x14ac:dyDescent="0.25">
      <c r="A74" s="918">
        <v>412</v>
      </c>
      <c r="B74" s="9" t="s">
        <v>22</v>
      </c>
      <c r="C74" s="13" t="s">
        <v>23</v>
      </c>
      <c r="D74" s="13" t="s">
        <v>24</v>
      </c>
      <c r="E74" s="13" t="s">
        <v>25</v>
      </c>
      <c r="F74" s="919" t="s">
        <v>17</v>
      </c>
      <c r="G74" s="919"/>
      <c r="H74" s="920"/>
      <c r="I74" s="920"/>
      <c r="J74" s="920"/>
      <c r="K74" s="920"/>
      <c r="L74" s="920"/>
    </row>
    <row r="75" spans="1:12" x14ac:dyDescent="0.25">
      <c r="A75" s="918"/>
      <c r="B75" s="921" t="s">
        <v>1485</v>
      </c>
      <c r="C75" s="922" t="s">
        <v>1496</v>
      </c>
      <c r="D75" s="923">
        <v>43710</v>
      </c>
      <c r="E75" s="921" t="s">
        <v>293</v>
      </c>
      <c r="F75" s="921" t="s">
        <v>1499</v>
      </c>
      <c r="G75" s="921"/>
      <c r="H75" s="924" t="s">
        <v>30</v>
      </c>
      <c r="I75" s="924"/>
      <c r="J75" s="14" t="s">
        <v>31</v>
      </c>
      <c r="K75" s="14" t="s">
        <v>32</v>
      </c>
      <c r="L75" s="16">
        <v>294</v>
      </c>
    </row>
    <row r="76" spans="1:12" x14ac:dyDescent="0.25">
      <c r="A76" s="918"/>
      <c r="B76" s="921"/>
      <c r="C76" s="922"/>
      <c r="D76" s="923"/>
      <c r="E76" s="921"/>
      <c r="F76" s="921"/>
      <c r="G76" s="921"/>
      <c r="H76" s="924" t="s">
        <v>33</v>
      </c>
      <c r="I76" s="924"/>
      <c r="J76" s="921" t="s">
        <v>31</v>
      </c>
      <c r="K76" s="921" t="s">
        <v>32</v>
      </c>
      <c r="L76" s="925">
        <v>257.81</v>
      </c>
    </row>
    <row r="77" spans="1:12" x14ac:dyDescent="0.25">
      <c r="A77" s="918"/>
      <c r="B77" s="921"/>
      <c r="C77" s="922"/>
      <c r="D77" s="923"/>
      <c r="E77" s="921"/>
      <c r="F77" s="921"/>
      <c r="G77" s="921"/>
      <c r="H77" s="924"/>
      <c r="I77" s="924"/>
      <c r="J77" s="921"/>
      <c r="K77" s="921"/>
      <c r="L77" s="925"/>
    </row>
    <row r="78" spans="1:12" ht="24" x14ac:dyDescent="0.25">
      <c r="A78" s="918"/>
      <c r="B78" s="9" t="s">
        <v>34</v>
      </c>
      <c r="C78" s="13" t="s">
        <v>35</v>
      </c>
      <c r="D78" s="13" t="s">
        <v>36</v>
      </c>
      <c r="E78" s="13" t="s">
        <v>37</v>
      </c>
      <c r="F78" s="920"/>
      <c r="G78" s="920"/>
      <c r="H78" s="924" t="s">
        <v>38</v>
      </c>
      <c r="I78" s="924"/>
      <c r="J78" s="921" t="s">
        <v>31</v>
      </c>
      <c r="K78" s="921" t="s">
        <v>32</v>
      </c>
      <c r="L78" s="925">
        <v>142.4</v>
      </c>
    </row>
    <row r="79" spans="1:12" ht="22.8" x14ac:dyDescent="0.25">
      <c r="A79" s="918"/>
      <c r="B79" s="14" t="s">
        <v>204</v>
      </c>
      <c r="C79" s="14" t="s">
        <v>1499</v>
      </c>
      <c r="D79" s="15">
        <v>43725</v>
      </c>
      <c r="E79" s="14" t="s">
        <v>1497</v>
      </c>
      <c r="F79" s="920"/>
      <c r="G79" s="920"/>
      <c r="H79" s="924"/>
      <c r="I79" s="924"/>
      <c r="J79" s="921"/>
      <c r="K79" s="921"/>
      <c r="L79" s="925"/>
    </row>
    <row r="80" spans="1:12" ht="24" x14ac:dyDescent="0.25">
      <c r="A80" s="918">
        <v>413</v>
      </c>
      <c r="B80" s="9" t="s">
        <v>22</v>
      </c>
      <c r="C80" s="13" t="s">
        <v>23</v>
      </c>
      <c r="D80" s="13" t="s">
        <v>24</v>
      </c>
      <c r="E80" s="13" t="s">
        <v>25</v>
      </c>
      <c r="F80" s="919" t="s">
        <v>17</v>
      </c>
      <c r="G80" s="919"/>
      <c r="H80" s="920"/>
      <c r="I80" s="920"/>
      <c r="J80" s="920"/>
      <c r="K80" s="920"/>
      <c r="L80" s="920"/>
    </row>
    <row r="81" spans="1:12" x14ac:dyDescent="0.25">
      <c r="A81" s="918"/>
      <c r="B81" s="921" t="s">
        <v>1485</v>
      </c>
      <c r="C81" s="922" t="s">
        <v>1496</v>
      </c>
      <c r="D81" s="923">
        <v>43710</v>
      </c>
      <c r="E81" s="921" t="s">
        <v>293</v>
      </c>
      <c r="F81" s="921" t="s">
        <v>659</v>
      </c>
      <c r="G81" s="921"/>
      <c r="H81" s="924" t="s">
        <v>30</v>
      </c>
      <c r="I81" s="924"/>
      <c r="J81" s="14" t="s">
        <v>31</v>
      </c>
      <c r="K81" s="14" t="s">
        <v>32</v>
      </c>
      <c r="L81" s="16">
        <v>847</v>
      </c>
    </row>
    <row r="82" spans="1:12" x14ac:dyDescent="0.25">
      <c r="A82" s="918"/>
      <c r="B82" s="921"/>
      <c r="C82" s="922"/>
      <c r="D82" s="923"/>
      <c r="E82" s="921"/>
      <c r="F82" s="921"/>
      <c r="G82" s="921"/>
      <c r="H82" s="924" t="s">
        <v>33</v>
      </c>
      <c r="I82" s="924"/>
      <c r="J82" s="921" t="s">
        <v>31</v>
      </c>
      <c r="K82" s="921" t="s">
        <v>32</v>
      </c>
      <c r="L82" s="925">
        <v>2059.0500000000002</v>
      </c>
    </row>
    <row r="83" spans="1:12" x14ac:dyDescent="0.25">
      <c r="A83" s="918"/>
      <c r="B83" s="921"/>
      <c r="C83" s="922"/>
      <c r="D83" s="923"/>
      <c r="E83" s="921"/>
      <c r="F83" s="921"/>
      <c r="G83" s="921"/>
      <c r="H83" s="924"/>
      <c r="I83" s="924"/>
      <c r="J83" s="921"/>
      <c r="K83" s="921"/>
      <c r="L83" s="925"/>
    </row>
    <row r="84" spans="1:12" ht="24" x14ac:dyDescent="0.25">
      <c r="A84" s="918"/>
      <c r="B84" s="9" t="s">
        <v>34</v>
      </c>
      <c r="C84" s="13" t="s">
        <v>35</v>
      </c>
      <c r="D84" s="13" t="s">
        <v>36</v>
      </c>
      <c r="E84" s="13" t="s">
        <v>37</v>
      </c>
      <c r="F84" s="920"/>
      <c r="G84" s="920"/>
      <c r="H84" s="924" t="s">
        <v>38</v>
      </c>
      <c r="I84" s="924"/>
      <c r="J84" s="921" t="s">
        <v>31</v>
      </c>
      <c r="K84" s="921" t="s">
        <v>31</v>
      </c>
      <c r="L84" s="925">
        <v>0</v>
      </c>
    </row>
    <row r="85" spans="1:12" ht="22.8" x14ac:dyDescent="0.25">
      <c r="A85" s="918"/>
      <c r="B85" s="14" t="s">
        <v>204</v>
      </c>
      <c r="C85" s="14" t="s">
        <v>659</v>
      </c>
      <c r="D85" s="15">
        <v>43725</v>
      </c>
      <c r="E85" s="14" t="s">
        <v>1497</v>
      </c>
      <c r="F85" s="920"/>
      <c r="G85" s="920"/>
      <c r="H85" s="924"/>
      <c r="I85" s="924"/>
      <c r="J85" s="921"/>
      <c r="K85" s="921"/>
      <c r="L85" s="925"/>
    </row>
    <row r="86" spans="1:12" ht="24" x14ac:dyDescent="0.25">
      <c r="A86" s="918">
        <v>414</v>
      </c>
      <c r="B86" s="9" t="s">
        <v>22</v>
      </c>
      <c r="C86" s="13" t="s">
        <v>23</v>
      </c>
      <c r="D86" s="13" t="s">
        <v>24</v>
      </c>
      <c r="E86" s="13" t="s">
        <v>25</v>
      </c>
      <c r="F86" s="919" t="s">
        <v>17</v>
      </c>
      <c r="G86" s="919"/>
      <c r="H86" s="920"/>
      <c r="I86" s="920"/>
      <c r="J86" s="920"/>
      <c r="K86" s="920"/>
      <c r="L86" s="920"/>
    </row>
    <row r="87" spans="1:12" x14ac:dyDescent="0.25">
      <c r="A87" s="918"/>
      <c r="B87" s="921" t="s">
        <v>1500</v>
      </c>
      <c r="C87" s="922" t="s">
        <v>1501</v>
      </c>
      <c r="D87" s="923">
        <v>43734</v>
      </c>
      <c r="E87" s="921" t="s">
        <v>1502</v>
      </c>
      <c r="F87" s="921" t="s">
        <v>1503</v>
      </c>
      <c r="G87" s="921"/>
      <c r="H87" s="924" t="s">
        <v>30</v>
      </c>
      <c r="I87" s="924"/>
      <c r="J87" s="14" t="s">
        <v>31</v>
      </c>
      <c r="K87" s="14" t="s">
        <v>32</v>
      </c>
      <c r="L87" s="16">
        <v>455.26</v>
      </c>
    </row>
    <row r="88" spans="1:12" x14ac:dyDescent="0.25">
      <c r="A88" s="918"/>
      <c r="B88" s="921"/>
      <c r="C88" s="922"/>
      <c r="D88" s="923"/>
      <c r="E88" s="921"/>
      <c r="F88" s="921"/>
      <c r="G88" s="921"/>
      <c r="H88" s="924" t="s">
        <v>33</v>
      </c>
      <c r="I88" s="924"/>
      <c r="J88" s="14" t="s">
        <v>31</v>
      </c>
      <c r="K88" s="14" t="s">
        <v>32</v>
      </c>
      <c r="L88" s="16">
        <v>173</v>
      </c>
    </row>
    <row r="89" spans="1:12" ht="24" x14ac:dyDescent="0.25">
      <c r="A89" s="918"/>
      <c r="B89" s="9" t="s">
        <v>34</v>
      </c>
      <c r="C89" s="13" t="s">
        <v>35</v>
      </c>
      <c r="D89" s="13" t="s">
        <v>36</v>
      </c>
      <c r="E89" s="13" t="s">
        <v>37</v>
      </c>
      <c r="F89" s="920"/>
      <c r="G89" s="920"/>
      <c r="H89" s="924" t="s">
        <v>38</v>
      </c>
      <c r="I89" s="924"/>
      <c r="J89" s="921" t="s">
        <v>31</v>
      </c>
      <c r="K89" s="921" t="s">
        <v>31</v>
      </c>
      <c r="L89" s="925">
        <v>0</v>
      </c>
    </row>
    <row r="90" spans="1:12" ht="22.8" x14ac:dyDescent="0.25">
      <c r="A90" s="918"/>
      <c r="B90" s="14" t="s">
        <v>39</v>
      </c>
      <c r="C90" s="14" t="s">
        <v>1503</v>
      </c>
      <c r="D90" s="15">
        <v>43735</v>
      </c>
      <c r="E90" s="14" t="s">
        <v>1504</v>
      </c>
      <c r="F90" s="920"/>
      <c r="G90" s="920"/>
      <c r="H90" s="924"/>
      <c r="I90" s="924"/>
      <c r="J90" s="921"/>
      <c r="K90" s="921"/>
      <c r="L90" s="925"/>
    </row>
    <row r="91" spans="1:12" ht="24" x14ac:dyDescent="0.25">
      <c r="A91" s="918">
        <v>415</v>
      </c>
      <c r="B91" s="9" t="s">
        <v>22</v>
      </c>
      <c r="C91" s="13" t="s">
        <v>23</v>
      </c>
      <c r="D91" s="13" t="s">
        <v>24</v>
      </c>
      <c r="E91" s="13" t="s">
        <v>25</v>
      </c>
      <c r="F91" s="919" t="s">
        <v>17</v>
      </c>
      <c r="G91" s="919"/>
      <c r="H91" s="920"/>
      <c r="I91" s="920"/>
      <c r="J91" s="920"/>
      <c r="K91" s="920"/>
      <c r="L91" s="920"/>
    </row>
    <row r="92" spans="1:12" x14ac:dyDescent="0.25">
      <c r="A92" s="918"/>
      <c r="B92" s="921" t="s">
        <v>1505</v>
      </c>
      <c r="C92" s="922" t="s">
        <v>1506</v>
      </c>
      <c r="D92" s="923">
        <v>43636</v>
      </c>
      <c r="E92" s="921" t="s">
        <v>450</v>
      </c>
      <c r="F92" s="921" t="s">
        <v>1507</v>
      </c>
      <c r="G92" s="921"/>
      <c r="H92" s="924" t="s">
        <v>30</v>
      </c>
      <c r="I92" s="924"/>
      <c r="J92" s="14" t="s">
        <v>31</v>
      </c>
      <c r="K92" s="14" t="s">
        <v>32</v>
      </c>
      <c r="L92" s="16">
        <v>501.56</v>
      </c>
    </row>
    <row r="93" spans="1:12" x14ac:dyDescent="0.25">
      <c r="A93" s="918"/>
      <c r="B93" s="921"/>
      <c r="C93" s="922"/>
      <c r="D93" s="923"/>
      <c r="E93" s="921"/>
      <c r="F93" s="921"/>
      <c r="G93" s="921"/>
      <c r="H93" s="924" t="s">
        <v>33</v>
      </c>
      <c r="I93" s="924"/>
      <c r="J93" s="921" t="s">
        <v>31</v>
      </c>
      <c r="K93" s="921" t="s">
        <v>32</v>
      </c>
      <c r="L93" s="925">
        <v>1164.8</v>
      </c>
    </row>
    <row r="94" spans="1:12" x14ac:dyDescent="0.25">
      <c r="A94" s="918"/>
      <c r="B94" s="921"/>
      <c r="C94" s="922"/>
      <c r="D94" s="923"/>
      <c r="E94" s="921"/>
      <c r="F94" s="921"/>
      <c r="G94" s="921"/>
      <c r="H94" s="924"/>
      <c r="I94" s="924"/>
      <c r="J94" s="921"/>
      <c r="K94" s="921"/>
      <c r="L94" s="925"/>
    </row>
    <row r="95" spans="1:12" ht="24" x14ac:dyDescent="0.25">
      <c r="A95" s="918"/>
      <c r="B95" s="9" t="s">
        <v>34</v>
      </c>
      <c r="C95" s="13" t="s">
        <v>35</v>
      </c>
      <c r="D95" s="13" t="s">
        <v>36</v>
      </c>
      <c r="E95" s="13" t="s">
        <v>37</v>
      </c>
      <c r="F95" s="920"/>
      <c r="G95" s="920"/>
      <c r="H95" s="924" t="s">
        <v>38</v>
      </c>
      <c r="I95" s="924"/>
      <c r="J95" s="921" t="s">
        <v>31</v>
      </c>
      <c r="K95" s="921" t="s">
        <v>31</v>
      </c>
      <c r="L95" s="925">
        <v>0</v>
      </c>
    </row>
    <row r="96" spans="1:12" ht="22.8" x14ac:dyDescent="0.25">
      <c r="A96" s="918"/>
      <c r="B96" s="14" t="s">
        <v>229</v>
      </c>
      <c r="C96" s="14" t="s">
        <v>1507</v>
      </c>
      <c r="D96" s="15">
        <v>43643</v>
      </c>
      <c r="E96" s="14" t="s">
        <v>1508</v>
      </c>
      <c r="F96" s="920"/>
      <c r="G96" s="920"/>
      <c r="H96" s="924"/>
      <c r="I96" s="924"/>
      <c r="J96" s="921"/>
      <c r="K96" s="921"/>
      <c r="L96" s="925"/>
    </row>
    <row r="97" spans="1:12" ht="24" x14ac:dyDescent="0.25">
      <c r="A97" s="918">
        <v>416</v>
      </c>
      <c r="B97" s="9" t="s">
        <v>22</v>
      </c>
      <c r="C97" s="13" t="s">
        <v>23</v>
      </c>
      <c r="D97" s="13" t="s">
        <v>24</v>
      </c>
      <c r="E97" s="13" t="s">
        <v>25</v>
      </c>
      <c r="F97" s="919" t="s">
        <v>17</v>
      </c>
      <c r="G97" s="919"/>
      <c r="H97" s="920"/>
      <c r="I97" s="920"/>
      <c r="J97" s="920"/>
      <c r="K97" s="920"/>
      <c r="L97" s="920"/>
    </row>
    <row r="98" spans="1:12" x14ac:dyDescent="0.25">
      <c r="A98" s="918"/>
      <c r="B98" s="921" t="s">
        <v>1509</v>
      </c>
      <c r="C98" s="922" t="s">
        <v>1510</v>
      </c>
      <c r="D98" s="923">
        <v>43727</v>
      </c>
      <c r="E98" s="921" t="s">
        <v>53</v>
      </c>
      <c r="F98" s="921" t="s">
        <v>54</v>
      </c>
      <c r="G98" s="921"/>
      <c r="H98" s="924" t="s">
        <v>30</v>
      </c>
      <c r="I98" s="924"/>
      <c r="J98" s="14" t="s">
        <v>31</v>
      </c>
      <c r="K98" s="14" t="s">
        <v>32</v>
      </c>
      <c r="L98" s="16">
        <v>444.75</v>
      </c>
    </row>
    <row r="99" spans="1:12" x14ac:dyDescent="0.25">
      <c r="A99" s="918"/>
      <c r="B99" s="921"/>
      <c r="C99" s="922"/>
      <c r="D99" s="923"/>
      <c r="E99" s="921"/>
      <c r="F99" s="921"/>
      <c r="G99" s="921"/>
      <c r="H99" s="924" t="s">
        <v>33</v>
      </c>
      <c r="I99" s="924"/>
      <c r="J99" s="921" t="s">
        <v>31</v>
      </c>
      <c r="K99" s="921" t="s">
        <v>32</v>
      </c>
      <c r="L99" s="925">
        <v>386.6</v>
      </c>
    </row>
    <row r="100" spans="1:12" x14ac:dyDescent="0.25">
      <c r="A100" s="918"/>
      <c r="B100" s="921"/>
      <c r="C100" s="922"/>
      <c r="D100" s="923"/>
      <c r="E100" s="921"/>
      <c r="F100" s="921"/>
      <c r="G100" s="921"/>
      <c r="H100" s="924"/>
      <c r="I100" s="924"/>
      <c r="J100" s="921"/>
      <c r="K100" s="921"/>
      <c r="L100" s="925"/>
    </row>
    <row r="101" spans="1:12" ht="24" x14ac:dyDescent="0.25">
      <c r="A101" s="918"/>
      <c r="B101" s="9" t="s">
        <v>34</v>
      </c>
      <c r="C101" s="13" t="s">
        <v>35</v>
      </c>
      <c r="D101" s="13" t="s">
        <v>36</v>
      </c>
      <c r="E101" s="13" t="s">
        <v>37</v>
      </c>
      <c r="F101" s="920"/>
      <c r="G101" s="920"/>
      <c r="H101" s="924" t="s">
        <v>38</v>
      </c>
      <c r="I101" s="924"/>
      <c r="J101" s="921" t="s">
        <v>31</v>
      </c>
      <c r="K101" s="921" t="s">
        <v>31</v>
      </c>
      <c r="L101" s="925">
        <v>0</v>
      </c>
    </row>
    <row r="102" spans="1:12" ht="22.8" x14ac:dyDescent="0.25">
      <c r="A102" s="918"/>
      <c r="B102" s="14" t="s">
        <v>39</v>
      </c>
      <c r="C102" s="14" t="s">
        <v>54</v>
      </c>
      <c r="D102" s="15">
        <v>43728</v>
      </c>
      <c r="E102" s="14" t="s">
        <v>56</v>
      </c>
      <c r="F102" s="920"/>
      <c r="G102" s="920"/>
      <c r="H102" s="924"/>
      <c r="I102" s="924"/>
      <c r="J102" s="921"/>
      <c r="K102" s="921"/>
      <c r="L102" s="925"/>
    </row>
    <row r="103" spans="1:12" ht="24" x14ac:dyDescent="0.25">
      <c r="A103" s="918">
        <v>417</v>
      </c>
      <c r="B103" s="9" t="s">
        <v>22</v>
      </c>
      <c r="C103" s="13" t="s">
        <v>23</v>
      </c>
      <c r="D103" s="13" t="s">
        <v>24</v>
      </c>
      <c r="E103" s="13" t="s">
        <v>25</v>
      </c>
      <c r="F103" s="919" t="s">
        <v>17</v>
      </c>
      <c r="G103" s="919"/>
      <c r="H103" s="920"/>
      <c r="I103" s="920"/>
      <c r="J103" s="920"/>
      <c r="K103" s="920"/>
      <c r="L103" s="920"/>
    </row>
    <row r="104" spans="1:12" x14ac:dyDescent="0.25">
      <c r="A104" s="918"/>
      <c r="B104" s="921" t="s">
        <v>1511</v>
      </c>
      <c r="C104" s="922" t="s">
        <v>1512</v>
      </c>
      <c r="D104" s="923">
        <v>43557</v>
      </c>
      <c r="E104" s="921" t="s">
        <v>90</v>
      </c>
      <c r="F104" s="921" t="s">
        <v>653</v>
      </c>
      <c r="G104" s="921"/>
      <c r="H104" s="924" t="s">
        <v>30</v>
      </c>
      <c r="I104" s="924"/>
      <c r="J104" s="14" t="s">
        <v>31</v>
      </c>
      <c r="K104" s="14" t="s">
        <v>32</v>
      </c>
      <c r="L104" s="16">
        <v>645</v>
      </c>
    </row>
    <row r="105" spans="1:12" x14ac:dyDescent="0.25">
      <c r="A105" s="918"/>
      <c r="B105" s="921"/>
      <c r="C105" s="922"/>
      <c r="D105" s="923"/>
      <c r="E105" s="921"/>
      <c r="F105" s="921"/>
      <c r="G105" s="921"/>
      <c r="H105" s="924" t="s">
        <v>33</v>
      </c>
      <c r="I105" s="924"/>
      <c r="J105" s="921" t="s">
        <v>31</v>
      </c>
      <c r="K105" s="921" t="s">
        <v>31</v>
      </c>
      <c r="L105" s="925">
        <v>0</v>
      </c>
    </row>
    <row r="106" spans="1:12" x14ac:dyDescent="0.25">
      <c r="A106" s="918"/>
      <c r="B106" s="921"/>
      <c r="C106" s="922"/>
      <c r="D106" s="923"/>
      <c r="E106" s="921"/>
      <c r="F106" s="921"/>
      <c r="G106" s="921"/>
      <c r="H106" s="924"/>
      <c r="I106" s="924"/>
      <c r="J106" s="921"/>
      <c r="K106" s="921"/>
      <c r="L106" s="925"/>
    </row>
    <row r="107" spans="1:12" ht="24" x14ac:dyDescent="0.25">
      <c r="A107" s="918"/>
      <c r="B107" s="9" t="s">
        <v>34</v>
      </c>
      <c r="C107" s="13" t="s">
        <v>35</v>
      </c>
      <c r="D107" s="13" t="s">
        <v>36</v>
      </c>
      <c r="E107" s="13" t="s">
        <v>37</v>
      </c>
      <c r="F107" s="920"/>
      <c r="G107" s="920"/>
      <c r="H107" s="924" t="s">
        <v>38</v>
      </c>
      <c r="I107" s="924"/>
      <c r="J107" s="921" t="s">
        <v>31</v>
      </c>
      <c r="K107" s="921" t="s">
        <v>31</v>
      </c>
      <c r="L107" s="925">
        <v>0</v>
      </c>
    </row>
    <row r="108" spans="1:12" ht="22.8" x14ac:dyDescent="0.25">
      <c r="A108" s="918"/>
      <c r="B108" s="14" t="s">
        <v>39</v>
      </c>
      <c r="C108" s="14" t="s">
        <v>653</v>
      </c>
      <c r="D108" s="15">
        <v>43562</v>
      </c>
      <c r="E108" s="14" t="s">
        <v>716</v>
      </c>
      <c r="F108" s="920"/>
      <c r="G108" s="920"/>
      <c r="H108" s="924"/>
      <c r="I108" s="924"/>
      <c r="J108" s="921"/>
      <c r="K108" s="921"/>
      <c r="L108" s="925"/>
    </row>
    <row r="109" spans="1:12" ht="24" x14ac:dyDescent="0.25">
      <c r="A109" s="918">
        <v>418</v>
      </c>
      <c r="B109" s="9" t="s">
        <v>22</v>
      </c>
      <c r="C109" s="13" t="s">
        <v>23</v>
      </c>
      <c r="D109" s="13" t="s">
        <v>24</v>
      </c>
      <c r="E109" s="13" t="s">
        <v>25</v>
      </c>
      <c r="F109" s="919" t="s">
        <v>17</v>
      </c>
      <c r="G109" s="919"/>
      <c r="H109" s="920"/>
      <c r="I109" s="920"/>
      <c r="J109" s="920"/>
      <c r="K109" s="920"/>
      <c r="L109" s="920"/>
    </row>
    <row r="110" spans="1:12" x14ac:dyDescent="0.25">
      <c r="A110" s="918"/>
      <c r="B110" s="921" t="s">
        <v>1511</v>
      </c>
      <c r="C110" s="922" t="s">
        <v>1513</v>
      </c>
      <c r="D110" s="923">
        <v>43599</v>
      </c>
      <c r="E110" s="921" t="s">
        <v>53</v>
      </c>
      <c r="F110" s="921" t="s">
        <v>1514</v>
      </c>
      <c r="G110" s="921"/>
      <c r="H110" s="924" t="s">
        <v>30</v>
      </c>
      <c r="I110" s="924"/>
      <c r="J110" s="14" t="s">
        <v>31</v>
      </c>
      <c r="K110" s="14" t="s">
        <v>32</v>
      </c>
      <c r="L110" s="16">
        <v>645</v>
      </c>
    </row>
    <row r="111" spans="1:12" x14ac:dyDescent="0.25">
      <c r="A111" s="918"/>
      <c r="B111" s="921"/>
      <c r="C111" s="922"/>
      <c r="D111" s="923"/>
      <c r="E111" s="921"/>
      <c r="F111" s="921"/>
      <c r="G111" s="921"/>
      <c r="H111" s="924" t="s">
        <v>33</v>
      </c>
      <c r="I111" s="924"/>
      <c r="J111" s="921" t="s">
        <v>31</v>
      </c>
      <c r="K111" s="921" t="s">
        <v>31</v>
      </c>
      <c r="L111" s="925">
        <v>0</v>
      </c>
    </row>
    <row r="112" spans="1:12" x14ac:dyDescent="0.25">
      <c r="A112" s="918"/>
      <c r="B112" s="921"/>
      <c r="C112" s="922"/>
      <c r="D112" s="923"/>
      <c r="E112" s="921"/>
      <c r="F112" s="921"/>
      <c r="G112" s="921"/>
      <c r="H112" s="924"/>
      <c r="I112" s="924"/>
      <c r="J112" s="921"/>
      <c r="K112" s="921"/>
      <c r="L112" s="925"/>
    </row>
    <row r="113" spans="1:12" x14ac:dyDescent="0.25">
      <c r="A113" s="918"/>
      <c r="B113" s="921"/>
      <c r="C113" s="922"/>
      <c r="D113" s="923"/>
      <c r="E113" s="921"/>
      <c r="F113" s="921"/>
      <c r="G113" s="921"/>
      <c r="H113" s="924"/>
      <c r="I113" s="924"/>
      <c r="J113" s="921"/>
      <c r="K113" s="921"/>
      <c r="L113" s="925"/>
    </row>
    <row r="114" spans="1:12" ht="24" x14ac:dyDescent="0.25">
      <c r="A114" s="918"/>
      <c r="B114" s="9" t="s">
        <v>34</v>
      </c>
      <c r="C114" s="13" t="s">
        <v>35</v>
      </c>
      <c r="D114" s="13" t="s">
        <v>36</v>
      </c>
      <c r="E114" s="13" t="s">
        <v>37</v>
      </c>
      <c r="F114" s="920"/>
      <c r="G114" s="920"/>
      <c r="H114" s="924" t="s">
        <v>38</v>
      </c>
      <c r="I114" s="924"/>
      <c r="J114" s="921" t="s">
        <v>31</v>
      </c>
      <c r="K114" s="921" t="s">
        <v>32</v>
      </c>
      <c r="L114" s="925">
        <v>550</v>
      </c>
    </row>
    <row r="115" spans="1:12" ht="22.8" x14ac:dyDescent="0.25">
      <c r="A115" s="918"/>
      <c r="B115" s="14" t="s">
        <v>39</v>
      </c>
      <c r="C115" s="14" t="s">
        <v>1514</v>
      </c>
      <c r="D115" s="15">
        <v>43608</v>
      </c>
      <c r="E115" s="14" t="s">
        <v>1515</v>
      </c>
      <c r="F115" s="920"/>
      <c r="G115" s="920"/>
      <c r="H115" s="924"/>
      <c r="I115" s="924"/>
      <c r="J115" s="921"/>
      <c r="K115" s="921"/>
      <c r="L115" s="925"/>
    </row>
    <row r="116" spans="1:12" ht="24" x14ac:dyDescent="0.25">
      <c r="A116" s="918">
        <v>419</v>
      </c>
      <c r="B116" s="9" t="s">
        <v>22</v>
      </c>
      <c r="C116" s="13" t="s">
        <v>23</v>
      </c>
      <c r="D116" s="13" t="s">
        <v>24</v>
      </c>
      <c r="E116" s="13" t="s">
        <v>25</v>
      </c>
      <c r="F116" s="919" t="s">
        <v>17</v>
      </c>
      <c r="G116" s="919"/>
      <c r="H116" s="920"/>
      <c r="I116" s="920"/>
      <c r="J116" s="920"/>
      <c r="K116" s="920"/>
      <c r="L116" s="920"/>
    </row>
    <row r="117" spans="1:12" x14ac:dyDescent="0.25">
      <c r="A117" s="918"/>
      <c r="B117" s="921" t="s">
        <v>1511</v>
      </c>
      <c r="C117" s="922" t="s">
        <v>1513</v>
      </c>
      <c r="D117" s="923">
        <v>43599</v>
      </c>
      <c r="E117" s="921" t="s">
        <v>53</v>
      </c>
      <c r="F117" s="921" t="s">
        <v>1516</v>
      </c>
      <c r="G117" s="921"/>
      <c r="H117" s="924" t="s">
        <v>30</v>
      </c>
      <c r="I117" s="924"/>
      <c r="J117" s="14" t="s">
        <v>31</v>
      </c>
      <c r="K117" s="14" t="s">
        <v>32</v>
      </c>
      <c r="L117" s="16">
        <v>374</v>
      </c>
    </row>
    <row r="118" spans="1:12" x14ac:dyDescent="0.25">
      <c r="A118" s="918"/>
      <c r="B118" s="921"/>
      <c r="C118" s="922"/>
      <c r="D118" s="923"/>
      <c r="E118" s="921"/>
      <c r="F118" s="921"/>
      <c r="G118" s="921"/>
      <c r="H118" s="924" t="s">
        <v>33</v>
      </c>
      <c r="I118" s="924"/>
      <c r="J118" s="921" t="s">
        <v>31</v>
      </c>
      <c r="K118" s="921" t="s">
        <v>32</v>
      </c>
      <c r="L118" s="925">
        <v>142.93</v>
      </c>
    </row>
    <row r="119" spans="1:12" x14ac:dyDescent="0.25">
      <c r="A119" s="918"/>
      <c r="B119" s="921"/>
      <c r="C119" s="922"/>
      <c r="D119" s="923"/>
      <c r="E119" s="921"/>
      <c r="F119" s="921"/>
      <c r="G119" s="921"/>
      <c r="H119" s="924"/>
      <c r="I119" s="924"/>
      <c r="J119" s="921"/>
      <c r="K119" s="921"/>
      <c r="L119" s="925"/>
    </row>
    <row r="120" spans="1:12" x14ac:dyDescent="0.25">
      <c r="A120" s="918"/>
      <c r="B120" s="921"/>
      <c r="C120" s="922"/>
      <c r="D120" s="923"/>
      <c r="E120" s="921"/>
      <c r="F120" s="921"/>
      <c r="G120" s="921"/>
      <c r="H120" s="924"/>
      <c r="I120" s="924"/>
      <c r="J120" s="921"/>
      <c r="K120" s="921"/>
      <c r="L120" s="925"/>
    </row>
    <row r="121" spans="1:12" ht="24" x14ac:dyDescent="0.25">
      <c r="A121" s="918"/>
      <c r="B121" s="9" t="s">
        <v>34</v>
      </c>
      <c r="C121" s="13" t="s">
        <v>35</v>
      </c>
      <c r="D121" s="13" t="s">
        <v>36</v>
      </c>
      <c r="E121" s="13" t="s">
        <v>37</v>
      </c>
      <c r="F121" s="920"/>
      <c r="G121" s="920"/>
      <c r="H121" s="924" t="s">
        <v>38</v>
      </c>
      <c r="I121" s="924"/>
      <c r="J121" s="921" t="s">
        <v>31</v>
      </c>
      <c r="K121" s="921" t="s">
        <v>31</v>
      </c>
      <c r="L121" s="925">
        <v>0</v>
      </c>
    </row>
    <row r="122" spans="1:12" ht="22.8" x14ac:dyDescent="0.25">
      <c r="A122" s="918"/>
      <c r="B122" s="14" t="s">
        <v>39</v>
      </c>
      <c r="C122" s="14" t="s">
        <v>1516</v>
      </c>
      <c r="D122" s="15">
        <v>43608</v>
      </c>
      <c r="E122" s="14" t="s">
        <v>1515</v>
      </c>
      <c r="F122" s="920"/>
      <c r="G122" s="920"/>
      <c r="H122" s="924"/>
      <c r="I122" s="924"/>
      <c r="J122" s="921"/>
      <c r="K122" s="921"/>
      <c r="L122" s="925"/>
    </row>
    <row r="123" spans="1:12" ht="24" x14ac:dyDescent="0.25">
      <c r="A123" s="918">
        <v>420</v>
      </c>
      <c r="B123" s="9" t="s">
        <v>22</v>
      </c>
      <c r="C123" s="13" t="s">
        <v>23</v>
      </c>
      <c r="D123" s="13" t="s">
        <v>24</v>
      </c>
      <c r="E123" s="13" t="s">
        <v>25</v>
      </c>
      <c r="F123" s="919" t="s">
        <v>17</v>
      </c>
      <c r="G123" s="919"/>
      <c r="H123" s="920"/>
      <c r="I123" s="920"/>
      <c r="J123" s="920"/>
      <c r="K123" s="920"/>
      <c r="L123" s="920"/>
    </row>
    <row r="124" spans="1:12" x14ac:dyDescent="0.25">
      <c r="A124" s="918"/>
      <c r="B124" s="921" t="s">
        <v>1517</v>
      </c>
      <c r="C124" s="922" t="s">
        <v>1518</v>
      </c>
      <c r="D124" s="923">
        <v>43586</v>
      </c>
      <c r="E124" s="921" t="s">
        <v>298</v>
      </c>
      <c r="F124" s="921" t="s">
        <v>1519</v>
      </c>
      <c r="G124" s="921"/>
      <c r="H124" s="924" t="s">
        <v>30</v>
      </c>
      <c r="I124" s="924"/>
      <c r="J124" s="14" t="s">
        <v>31</v>
      </c>
      <c r="K124" s="14" t="s">
        <v>32</v>
      </c>
      <c r="L124" s="16">
        <v>772.67</v>
      </c>
    </row>
    <row r="125" spans="1:12" x14ac:dyDescent="0.25">
      <c r="A125" s="918"/>
      <c r="B125" s="921"/>
      <c r="C125" s="922"/>
      <c r="D125" s="923"/>
      <c r="E125" s="921"/>
      <c r="F125" s="921"/>
      <c r="G125" s="921"/>
      <c r="H125" s="924" t="s">
        <v>33</v>
      </c>
      <c r="I125" s="924"/>
      <c r="J125" s="14" t="s">
        <v>31</v>
      </c>
      <c r="K125" s="14" t="s">
        <v>32</v>
      </c>
      <c r="L125" s="16">
        <v>381.6</v>
      </c>
    </row>
    <row r="126" spans="1:12" ht="24" x14ac:dyDescent="0.25">
      <c r="A126" s="918"/>
      <c r="B126" s="9" t="s">
        <v>34</v>
      </c>
      <c r="C126" s="13" t="s">
        <v>35</v>
      </c>
      <c r="D126" s="13" t="s">
        <v>36</v>
      </c>
      <c r="E126" s="13" t="s">
        <v>37</v>
      </c>
      <c r="F126" s="920"/>
      <c r="G126" s="920"/>
      <c r="H126" s="924" t="s">
        <v>38</v>
      </c>
      <c r="I126" s="924"/>
      <c r="J126" s="921" t="s">
        <v>31</v>
      </c>
      <c r="K126" s="921" t="s">
        <v>31</v>
      </c>
      <c r="L126" s="925">
        <v>0</v>
      </c>
    </row>
    <row r="127" spans="1:12" ht="22.8" x14ac:dyDescent="0.25">
      <c r="A127" s="918"/>
      <c r="B127" s="14" t="s">
        <v>55</v>
      </c>
      <c r="C127" s="14" t="s">
        <v>1519</v>
      </c>
      <c r="D127" s="15">
        <v>43588</v>
      </c>
      <c r="E127" s="14" t="s">
        <v>376</v>
      </c>
      <c r="F127" s="920"/>
      <c r="G127" s="920"/>
      <c r="H127" s="924"/>
      <c r="I127" s="924"/>
      <c r="J127" s="921"/>
      <c r="K127" s="921"/>
      <c r="L127" s="925"/>
    </row>
    <row r="128" spans="1:12" ht="24" x14ac:dyDescent="0.25">
      <c r="A128" s="918">
        <v>421</v>
      </c>
      <c r="B128" s="9" t="s">
        <v>22</v>
      </c>
      <c r="C128" s="13" t="s">
        <v>23</v>
      </c>
      <c r="D128" s="13" t="s">
        <v>24</v>
      </c>
      <c r="E128" s="13" t="s">
        <v>25</v>
      </c>
      <c r="F128" s="919" t="s">
        <v>17</v>
      </c>
      <c r="G128" s="919"/>
      <c r="H128" s="920"/>
      <c r="I128" s="920"/>
      <c r="J128" s="920"/>
      <c r="K128" s="920"/>
      <c r="L128" s="920"/>
    </row>
    <row r="129" spans="1:12" x14ac:dyDescent="0.25">
      <c r="A129" s="918"/>
      <c r="B129" s="921" t="s">
        <v>1517</v>
      </c>
      <c r="C129" s="922" t="s">
        <v>1520</v>
      </c>
      <c r="D129" s="923">
        <v>43593</v>
      </c>
      <c r="E129" s="921" t="s">
        <v>187</v>
      </c>
      <c r="F129" s="921" t="s">
        <v>1521</v>
      </c>
      <c r="G129" s="921"/>
      <c r="H129" s="924" t="s">
        <v>30</v>
      </c>
      <c r="I129" s="924"/>
      <c r="J129" s="14" t="s">
        <v>31</v>
      </c>
      <c r="K129" s="14" t="s">
        <v>32</v>
      </c>
      <c r="L129" s="16">
        <v>675.72</v>
      </c>
    </row>
    <row r="130" spans="1:12" x14ac:dyDescent="0.25">
      <c r="A130" s="918"/>
      <c r="B130" s="921"/>
      <c r="C130" s="922"/>
      <c r="D130" s="923"/>
      <c r="E130" s="921"/>
      <c r="F130" s="921"/>
      <c r="G130" s="921"/>
      <c r="H130" s="924" t="s">
        <v>33</v>
      </c>
      <c r="I130" s="924"/>
      <c r="J130" s="14" t="s">
        <v>31</v>
      </c>
      <c r="K130" s="14" t="s">
        <v>32</v>
      </c>
      <c r="L130" s="16">
        <v>345.4</v>
      </c>
    </row>
    <row r="131" spans="1:12" ht="24" x14ac:dyDescent="0.25">
      <c r="A131" s="918"/>
      <c r="B131" s="9" t="s">
        <v>34</v>
      </c>
      <c r="C131" s="13" t="s">
        <v>35</v>
      </c>
      <c r="D131" s="13" t="s">
        <v>36</v>
      </c>
      <c r="E131" s="13" t="s">
        <v>37</v>
      </c>
      <c r="F131" s="920"/>
      <c r="G131" s="920"/>
      <c r="H131" s="924" t="s">
        <v>38</v>
      </c>
      <c r="I131" s="924"/>
      <c r="J131" s="921" t="s">
        <v>31</v>
      </c>
      <c r="K131" s="921" t="s">
        <v>32</v>
      </c>
      <c r="L131" s="925">
        <v>300</v>
      </c>
    </row>
    <row r="132" spans="1:12" ht="22.8" x14ac:dyDescent="0.25">
      <c r="A132" s="918"/>
      <c r="B132" s="14" t="s">
        <v>55</v>
      </c>
      <c r="C132" s="14" t="s">
        <v>1521</v>
      </c>
      <c r="D132" s="15">
        <v>43596</v>
      </c>
      <c r="E132" s="14" t="s">
        <v>384</v>
      </c>
      <c r="F132" s="920"/>
      <c r="G132" s="920"/>
      <c r="H132" s="924"/>
      <c r="I132" s="924"/>
      <c r="J132" s="921"/>
      <c r="K132" s="921"/>
      <c r="L132" s="925"/>
    </row>
    <row r="133" spans="1:12" ht="24" x14ac:dyDescent="0.25">
      <c r="A133" s="918">
        <v>422</v>
      </c>
      <c r="B133" s="9" t="s">
        <v>22</v>
      </c>
      <c r="C133" s="13" t="s">
        <v>23</v>
      </c>
      <c r="D133" s="13" t="s">
        <v>24</v>
      </c>
      <c r="E133" s="13" t="s">
        <v>25</v>
      </c>
      <c r="F133" s="919" t="s">
        <v>17</v>
      </c>
      <c r="G133" s="919"/>
      <c r="H133" s="920"/>
      <c r="I133" s="920"/>
      <c r="J133" s="920"/>
      <c r="K133" s="920"/>
      <c r="L133" s="920"/>
    </row>
    <row r="134" spans="1:12" x14ac:dyDescent="0.25">
      <c r="A134" s="918"/>
      <c r="B134" s="921" t="s">
        <v>1522</v>
      </c>
      <c r="C134" s="922" t="s">
        <v>1523</v>
      </c>
      <c r="D134" s="923">
        <v>43562</v>
      </c>
      <c r="E134" s="921" t="s">
        <v>187</v>
      </c>
      <c r="F134" s="921" t="s">
        <v>690</v>
      </c>
      <c r="G134" s="921"/>
      <c r="H134" s="924" t="s">
        <v>30</v>
      </c>
      <c r="I134" s="924"/>
      <c r="J134" s="14" t="s">
        <v>31</v>
      </c>
      <c r="K134" s="14" t="s">
        <v>32</v>
      </c>
      <c r="L134" s="16">
        <v>666</v>
      </c>
    </row>
    <row r="135" spans="1:12" x14ac:dyDescent="0.25">
      <c r="A135" s="918"/>
      <c r="B135" s="921"/>
      <c r="C135" s="922"/>
      <c r="D135" s="923"/>
      <c r="E135" s="921"/>
      <c r="F135" s="921"/>
      <c r="G135" s="921"/>
      <c r="H135" s="924" t="s">
        <v>33</v>
      </c>
      <c r="I135" s="924"/>
      <c r="J135" s="921" t="s">
        <v>31</v>
      </c>
      <c r="K135" s="921" t="s">
        <v>32</v>
      </c>
      <c r="L135" s="925">
        <v>272.60000000000002</v>
      </c>
    </row>
    <row r="136" spans="1:12" x14ac:dyDescent="0.25">
      <c r="A136" s="918"/>
      <c r="B136" s="921"/>
      <c r="C136" s="922"/>
      <c r="D136" s="923"/>
      <c r="E136" s="921"/>
      <c r="F136" s="921"/>
      <c r="G136" s="921"/>
      <c r="H136" s="924"/>
      <c r="I136" s="924"/>
      <c r="J136" s="921"/>
      <c r="K136" s="921"/>
      <c r="L136" s="925"/>
    </row>
    <row r="137" spans="1:12" ht="24" x14ac:dyDescent="0.25">
      <c r="A137" s="918"/>
      <c r="B137" s="9" t="s">
        <v>34</v>
      </c>
      <c r="C137" s="13" t="s">
        <v>35</v>
      </c>
      <c r="D137" s="13" t="s">
        <v>36</v>
      </c>
      <c r="E137" s="13" t="s">
        <v>37</v>
      </c>
      <c r="F137" s="920"/>
      <c r="G137" s="920"/>
      <c r="H137" s="924" t="s">
        <v>38</v>
      </c>
      <c r="I137" s="924"/>
      <c r="J137" s="921" t="s">
        <v>31</v>
      </c>
      <c r="K137" s="921" t="s">
        <v>32</v>
      </c>
      <c r="L137" s="925">
        <v>50</v>
      </c>
    </row>
    <row r="138" spans="1:12" ht="22.8" x14ac:dyDescent="0.25">
      <c r="A138" s="918"/>
      <c r="B138" s="14" t="s">
        <v>39</v>
      </c>
      <c r="C138" s="14" t="s">
        <v>690</v>
      </c>
      <c r="D138" s="15">
        <v>43564</v>
      </c>
      <c r="E138" s="14" t="s">
        <v>77</v>
      </c>
      <c r="F138" s="920"/>
      <c r="G138" s="920"/>
      <c r="H138" s="924"/>
      <c r="I138" s="924"/>
      <c r="J138" s="921"/>
      <c r="K138" s="921"/>
      <c r="L138" s="925"/>
    </row>
    <row r="139" spans="1:12" ht="24" x14ac:dyDescent="0.25">
      <c r="A139" s="918">
        <v>423</v>
      </c>
      <c r="B139" s="9" t="s">
        <v>22</v>
      </c>
      <c r="C139" s="13" t="s">
        <v>23</v>
      </c>
      <c r="D139" s="13" t="s">
        <v>24</v>
      </c>
      <c r="E139" s="13" t="s">
        <v>25</v>
      </c>
      <c r="F139" s="919" t="s">
        <v>17</v>
      </c>
      <c r="G139" s="919"/>
      <c r="H139" s="920"/>
      <c r="I139" s="920"/>
      <c r="J139" s="920"/>
      <c r="K139" s="920"/>
      <c r="L139" s="920"/>
    </row>
    <row r="140" spans="1:12" x14ac:dyDescent="0.25">
      <c r="A140" s="918"/>
      <c r="B140" s="921" t="s">
        <v>1522</v>
      </c>
      <c r="C140" s="922" t="s">
        <v>1524</v>
      </c>
      <c r="D140" s="923">
        <v>43608</v>
      </c>
      <c r="E140" s="921" t="s">
        <v>977</v>
      </c>
      <c r="F140" s="921" t="s">
        <v>978</v>
      </c>
      <c r="G140" s="921"/>
      <c r="H140" s="924" t="s">
        <v>30</v>
      </c>
      <c r="I140" s="924"/>
      <c r="J140" s="14" t="s">
        <v>31</v>
      </c>
      <c r="K140" s="14" t="s">
        <v>32</v>
      </c>
      <c r="L140" s="16">
        <v>777</v>
      </c>
    </row>
    <row r="141" spans="1:12" x14ac:dyDescent="0.25">
      <c r="A141" s="918"/>
      <c r="B141" s="921"/>
      <c r="C141" s="922"/>
      <c r="D141" s="923"/>
      <c r="E141" s="921"/>
      <c r="F141" s="921"/>
      <c r="G141" s="921"/>
      <c r="H141" s="924" t="s">
        <v>33</v>
      </c>
      <c r="I141" s="924"/>
      <c r="J141" s="14" t="s">
        <v>31</v>
      </c>
      <c r="K141" s="14" t="s">
        <v>32</v>
      </c>
      <c r="L141" s="16">
        <v>291.60000000000002</v>
      </c>
    </row>
    <row r="142" spans="1:12" ht="24" x14ac:dyDescent="0.25">
      <c r="A142" s="918"/>
      <c r="B142" s="9" t="s">
        <v>34</v>
      </c>
      <c r="C142" s="13" t="s">
        <v>35</v>
      </c>
      <c r="D142" s="13" t="s">
        <v>36</v>
      </c>
      <c r="E142" s="13" t="s">
        <v>37</v>
      </c>
      <c r="F142" s="920"/>
      <c r="G142" s="920"/>
      <c r="H142" s="924" t="s">
        <v>38</v>
      </c>
      <c r="I142" s="924"/>
      <c r="J142" s="921" t="s">
        <v>31</v>
      </c>
      <c r="K142" s="921" t="s">
        <v>32</v>
      </c>
      <c r="L142" s="925">
        <v>90</v>
      </c>
    </row>
    <row r="143" spans="1:12" ht="22.8" x14ac:dyDescent="0.25">
      <c r="A143" s="918"/>
      <c r="B143" s="14" t="s">
        <v>39</v>
      </c>
      <c r="C143" s="14" t="s">
        <v>978</v>
      </c>
      <c r="D143" s="15">
        <v>43613</v>
      </c>
      <c r="E143" s="14" t="s">
        <v>1525</v>
      </c>
      <c r="F143" s="920"/>
      <c r="G143" s="920"/>
      <c r="H143" s="924"/>
      <c r="I143" s="924"/>
      <c r="J143" s="921"/>
      <c r="K143" s="921"/>
      <c r="L143" s="925"/>
    </row>
    <row r="144" spans="1:12" ht="24" x14ac:dyDescent="0.25">
      <c r="A144" s="918">
        <v>424</v>
      </c>
      <c r="B144" s="9" t="s">
        <v>22</v>
      </c>
      <c r="C144" s="13" t="s">
        <v>23</v>
      </c>
      <c r="D144" s="13" t="s">
        <v>24</v>
      </c>
      <c r="E144" s="13" t="s">
        <v>25</v>
      </c>
      <c r="F144" s="919" t="s">
        <v>17</v>
      </c>
      <c r="G144" s="919"/>
      <c r="H144" s="920"/>
      <c r="I144" s="920"/>
      <c r="J144" s="920"/>
      <c r="K144" s="920"/>
      <c r="L144" s="920"/>
    </row>
    <row r="145" spans="1:12" x14ac:dyDescent="0.25">
      <c r="A145" s="918"/>
      <c r="B145" s="921" t="s">
        <v>1526</v>
      </c>
      <c r="C145" s="922" t="s">
        <v>1527</v>
      </c>
      <c r="D145" s="923">
        <v>43612</v>
      </c>
      <c r="E145" s="921" t="s">
        <v>1528</v>
      </c>
      <c r="F145" s="921" t="s">
        <v>1529</v>
      </c>
      <c r="G145" s="921"/>
      <c r="H145" s="924" t="s">
        <v>30</v>
      </c>
      <c r="I145" s="924"/>
      <c r="J145" s="14" t="s">
        <v>31</v>
      </c>
      <c r="K145" s="14" t="s">
        <v>31</v>
      </c>
      <c r="L145" s="16">
        <v>0</v>
      </c>
    </row>
    <row r="146" spans="1:12" x14ac:dyDescent="0.25">
      <c r="A146" s="918"/>
      <c r="B146" s="921"/>
      <c r="C146" s="922"/>
      <c r="D146" s="923"/>
      <c r="E146" s="921"/>
      <c r="F146" s="921"/>
      <c r="G146" s="921"/>
      <c r="H146" s="924" t="s">
        <v>33</v>
      </c>
      <c r="I146" s="924"/>
      <c r="J146" s="14" t="s">
        <v>31</v>
      </c>
      <c r="K146" s="14" t="s">
        <v>31</v>
      </c>
      <c r="L146" s="16">
        <v>0</v>
      </c>
    </row>
    <row r="147" spans="1:12" ht="24" x14ac:dyDescent="0.25">
      <c r="A147" s="918"/>
      <c r="B147" s="9" t="s">
        <v>34</v>
      </c>
      <c r="C147" s="13" t="s">
        <v>35</v>
      </c>
      <c r="D147" s="13" t="s">
        <v>36</v>
      </c>
      <c r="E147" s="13" t="s">
        <v>37</v>
      </c>
      <c r="F147" s="920"/>
      <c r="G147" s="920"/>
      <c r="H147" s="924" t="s">
        <v>38</v>
      </c>
      <c r="I147" s="924"/>
      <c r="J147" s="921" t="s">
        <v>31</v>
      </c>
      <c r="K147" s="921" t="s">
        <v>32</v>
      </c>
      <c r="L147" s="925">
        <v>325</v>
      </c>
    </row>
    <row r="148" spans="1:12" ht="22.8" x14ac:dyDescent="0.25">
      <c r="A148" s="918"/>
      <c r="B148" s="14" t="s">
        <v>39</v>
      </c>
      <c r="C148" s="14" t="s">
        <v>1529</v>
      </c>
      <c r="D148" s="15">
        <v>43616</v>
      </c>
      <c r="E148" s="14" t="s">
        <v>1530</v>
      </c>
      <c r="F148" s="920"/>
      <c r="G148" s="920"/>
      <c r="H148" s="924"/>
      <c r="I148" s="924"/>
      <c r="J148" s="921"/>
      <c r="K148" s="921"/>
      <c r="L148" s="925"/>
    </row>
    <row r="149" spans="1:12" ht="24" x14ac:dyDescent="0.25">
      <c r="A149" s="918">
        <v>425</v>
      </c>
      <c r="B149" s="9" t="s">
        <v>22</v>
      </c>
      <c r="C149" s="13" t="s">
        <v>23</v>
      </c>
      <c r="D149" s="13" t="s">
        <v>24</v>
      </c>
      <c r="E149" s="13" t="s">
        <v>25</v>
      </c>
      <c r="F149" s="919" t="s">
        <v>17</v>
      </c>
      <c r="G149" s="919"/>
      <c r="H149" s="920"/>
      <c r="I149" s="920"/>
      <c r="J149" s="920"/>
      <c r="K149" s="920"/>
      <c r="L149" s="920"/>
    </row>
    <row r="150" spans="1:12" x14ac:dyDescent="0.25">
      <c r="A150" s="918"/>
      <c r="B150" s="921" t="s">
        <v>1531</v>
      </c>
      <c r="C150" s="922" t="s">
        <v>1532</v>
      </c>
      <c r="D150" s="923">
        <v>43632</v>
      </c>
      <c r="E150" s="921" t="s">
        <v>187</v>
      </c>
      <c r="F150" s="921" t="s">
        <v>1533</v>
      </c>
      <c r="G150" s="921"/>
      <c r="H150" s="924" t="s">
        <v>30</v>
      </c>
      <c r="I150" s="924"/>
      <c r="J150" s="14" t="s">
        <v>31</v>
      </c>
      <c r="K150" s="14" t="s">
        <v>32</v>
      </c>
      <c r="L150" s="16">
        <v>712.58</v>
      </c>
    </row>
    <row r="151" spans="1:12" x14ac:dyDescent="0.25">
      <c r="A151" s="918"/>
      <c r="B151" s="921"/>
      <c r="C151" s="922"/>
      <c r="D151" s="923"/>
      <c r="E151" s="921"/>
      <c r="F151" s="921"/>
      <c r="G151" s="921"/>
      <c r="H151" s="924" t="s">
        <v>33</v>
      </c>
      <c r="I151" s="924"/>
      <c r="J151" s="14" t="s">
        <v>31</v>
      </c>
      <c r="K151" s="14" t="s">
        <v>32</v>
      </c>
      <c r="L151" s="16">
        <v>342.32</v>
      </c>
    </row>
    <row r="152" spans="1:12" ht="24" x14ac:dyDescent="0.25">
      <c r="A152" s="918"/>
      <c r="B152" s="9" t="s">
        <v>34</v>
      </c>
      <c r="C152" s="13" t="s">
        <v>35</v>
      </c>
      <c r="D152" s="13" t="s">
        <v>36</v>
      </c>
      <c r="E152" s="13" t="s">
        <v>37</v>
      </c>
      <c r="F152" s="920"/>
      <c r="G152" s="920"/>
      <c r="H152" s="924" t="s">
        <v>38</v>
      </c>
      <c r="I152" s="924"/>
      <c r="J152" s="921" t="s">
        <v>31</v>
      </c>
      <c r="K152" s="921" t="s">
        <v>32</v>
      </c>
      <c r="L152" s="925">
        <v>295</v>
      </c>
    </row>
    <row r="153" spans="1:12" ht="22.8" x14ac:dyDescent="0.25">
      <c r="A153" s="918"/>
      <c r="B153" s="14" t="s">
        <v>39</v>
      </c>
      <c r="C153" s="14" t="s">
        <v>1533</v>
      </c>
      <c r="D153" s="15">
        <v>43634</v>
      </c>
      <c r="E153" s="14" t="s">
        <v>1339</v>
      </c>
      <c r="F153" s="920"/>
      <c r="G153" s="920"/>
      <c r="H153" s="924"/>
      <c r="I153" s="924"/>
      <c r="J153" s="921"/>
      <c r="K153" s="921"/>
      <c r="L153" s="925"/>
    </row>
    <row r="154" spans="1:12" ht="24" x14ac:dyDescent="0.25">
      <c r="A154" s="918">
        <v>426</v>
      </c>
      <c r="B154" s="9" t="s">
        <v>22</v>
      </c>
      <c r="C154" s="13" t="s">
        <v>23</v>
      </c>
      <c r="D154" s="13" t="s">
        <v>24</v>
      </c>
      <c r="E154" s="13" t="s">
        <v>25</v>
      </c>
      <c r="F154" s="919" t="s">
        <v>17</v>
      </c>
      <c r="G154" s="919"/>
      <c r="H154" s="920"/>
      <c r="I154" s="920"/>
      <c r="J154" s="920"/>
      <c r="K154" s="920"/>
      <c r="L154" s="920"/>
    </row>
    <row r="155" spans="1:12" x14ac:dyDescent="0.25">
      <c r="A155" s="918"/>
      <c r="B155" s="921" t="s">
        <v>1534</v>
      </c>
      <c r="C155" s="922" t="s">
        <v>1535</v>
      </c>
      <c r="D155" s="923">
        <v>43601</v>
      </c>
      <c r="E155" s="921" t="s">
        <v>53</v>
      </c>
      <c r="F155" s="921" t="s">
        <v>1516</v>
      </c>
      <c r="G155" s="921"/>
      <c r="H155" s="924" t="s">
        <v>30</v>
      </c>
      <c r="I155" s="924"/>
      <c r="J155" s="14" t="s">
        <v>31</v>
      </c>
      <c r="K155" s="14" t="s">
        <v>32</v>
      </c>
      <c r="L155" s="16">
        <v>780.56</v>
      </c>
    </row>
    <row r="156" spans="1:12" x14ac:dyDescent="0.25">
      <c r="A156" s="918"/>
      <c r="B156" s="921"/>
      <c r="C156" s="922"/>
      <c r="D156" s="923"/>
      <c r="E156" s="921"/>
      <c r="F156" s="921"/>
      <c r="G156" s="921"/>
      <c r="H156" s="924" t="s">
        <v>33</v>
      </c>
      <c r="I156" s="924"/>
      <c r="J156" s="921" t="s">
        <v>31</v>
      </c>
      <c r="K156" s="921" t="s">
        <v>32</v>
      </c>
      <c r="L156" s="925">
        <v>172</v>
      </c>
    </row>
    <row r="157" spans="1:12" x14ac:dyDescent="0.25">
      <c r="A157" s="918"/>
      <c r="B157" s="921"/>
      <c r="C157" s="922"/>
      <c r="D157" s="923"/>
      <c r="E157" s="921"/>
      <c r="F157" s="921"/>
      <c r="G157" s="921"/>
      <c r="H157" s="924"/>
      <c r="I157" s="924"/>
      <c r="J157" s="921"/>
      <c r="K157" s="921"/>
      <c r="L157" s="925"/>
    </row>
    <row r="158" spans="1:12" ht="24" x14ac:dyDescent="0.25">
      <c r="A158" s="918"/>
      <c r="B158" s="9" t="s">
        <v>34</v>
      </c>
      <c r="C158" s="13" t="s">
        <v>35</v>
      </c>
      <c r="D158" s="13" t="s">
        <v>36</v>
      </c>
      <c r="E158" s="13" t="s">
        <v>37</v>
      </c>
      <c r="F158" s="920"/>
      <c r="G158" s="920"/>
      <c r="H158" s="924" t="s">
        <v>38</v>
      </c>
      <c r="I158" s="924"/>
      <c r="J158" s="921" t="s">
        <v>31</v>
      </c>
      <c r="K158" s="921" t="s">
        <v>31</v>
      </c>
      <c r="L158" s="925">
        <v>0</v>
      </c>
    </row>
    <row r="159" spans="1:12" ht="22.8" x14ac:dyDescent="0.25">
      <c r="A159" s="918"/>
      <c r="B159" s="14" t="s">
        <v>61</v>
      </c>
      <c r="C159" s="14" t="s">
        <v>1516</v>
      </c>
      <c r="D159" s="15">
        <v>43604</v>
      </c>
      <c r="E159" s="14" t="s">
        <v>1536</v>
      </c>
      <c r="F159" s="920"/>
      <c r="G159" s="920"/>
      <c r="H159" s="924"/>
      <c r="I159" s="924"/>
      <c r="J159" s="921"/>
      <c r="K159" s="921"/>
      <c r="L159" s="925"/>
    </row>
    <row r="160" spans="1:12" ht="24" x14ac:dyDescent="0.25">
      <c r="A160" s="918">
        <v>427</v>
      </c>
      <c r="B160" s="9" t="s">
        <v>22</v>
      </c>
      <c r="C160" s="13" t="s">
        <v>23</v>
      </c>
      <c r="D160" s="13" t="s">
        <v>24</v>
      </c>
      <c r="E160" s="13" t="s">
        <v>25</v>
      </c>
      <c r="F160" s="919" t="s">
        <v>17</v>
      </c>
      <c r="G160" s="919"/>
      <c r="H160" s="920"/>
      <c r="I160" s="920"/>
      <c r="J160" s="920"/>
      <c r="K160" s="920"/>
      <c r="L160" s="920"/>
    </row>
    <row r="161" spans="1:12" x14ac:dyDescent="0.25">
      <c r="A161" s="918"/>
      <c r="B161" s="921" t="s">
        <v>1534</v>
      </c>
      <c r="C161" s="922" t="s">
        <v>1537</v>
      </c>
      <c r="D161" s="923">
        <v>43629</v>
      </c>
      <c r="E161" s="921" t="s">
        <v>785</v>
      </c>
      <c r="F161" s="921" t="s">
        <v>786</v>
      </c>
      <c r="G161" s="921"/>
      <c r="H161" s="924" t="s">
        <v>30</v>
      </c>
      <c r="I161" s="924"/>
      <c r="J161" s="14" t="s">
        <v>31</v>
      </c>
      <c r="K161" s="14" t="s">
        <v>32</v>
      </c>
      <c r="L161" s="16">
        <v>492</v>
      </c>
    </row>
    <row r="162" spans="1:12" x14ac:dyDescent="0.25">
      <c r="A162" s="918"/>
      <c r="B162" s="921"/>
      <c r="C162" s="922"/>
      <c r="D162" s="923"/>
      <c r="E162" s="921"/>
      <c r="F162" s="921"/>
      <c r="G162" s="921"/>
      <c r="H162" s="924" t="s">
        <v>33</v>
      </c>
      <c r="I162" s="924"/>
      <c r="J162" s="921" t="s">
        <v>31</v>
      </c>
      <c r="K162" s="921" t="s">
        <v>32</v>
      </c>
      <c r="L162" s="925">
        <v>393.15</v>
      </c>
    </row>
    <row r="163" spans="1:12" x14ac:dyDescent="0.25">
      <c r="A163" s="918"/>
      <c r="B163" s="921"/>
      <c r="C163" s="922"/>
      <c r="D163" s="923"/>
      <c r="E163" s="921"/>
      <c r="F163" s="921"/>
      <c r="G163" s="921"/>
      <c r="H163" s="924"/>
      <c r="I163" s="924"/>
      <c r="J163" s="921"/>
      <c r="K163" s="921"/>
      <c r="L163" s="925"/>
    </row>
    <row r="164" spans="1:12" ht="24" x14ac:dyDescent="0.25">
      <c r="A164" s="918"/>
      <c r="B164" s="9" t="s">
        <v>34</v>
      </c>
      <c r="C164" s="13" t="s">
        <v>35</v>
      </c>
      <c r="D164" s="13" t="s">
        <v>36</v>
      </c>
      <c r="E164" s="13" t="s">
        <v>37</v>
      </c>
      <c r="F164" s="920"/>
      <c r="G164" s="920"/>
      <c r="H164" s="924" t="s">
        <v>38</v>
      </c>
      <c r="I164" s="924"/>
      <c r="J164" s="921" t="s">
        <v>31</v>
      </c>
      <c r="K164" s="921" t="s">
        <v>31</v>
      </c>
      <c r="L164" s="925">
        <v>0</v>
      </c>
    </row>
    <row r="165" spans="1:12" ht="22.8" x14ac:dyDescent="0.25">
      <c r="A165" s="918"/>
      <c r="B165" s="14" t="s">
        <v>61</v>
      </c>
      <c r="C165" s="14" t="s">
        <v>786</v>
      </c>
      <c r="D165" s="15">
        <v>43631</v>
      </c>
      <c r="E165" s="14" t="s">
        <v>1200</v>
      </c>
      <c r="F165" s="920"/>
      <c r="G165" s="920"/>
      <c r="H165" s="924"/>
      <c r="I165" s="924"/>
      <c r="J165" s="921"/>
      <c r="K165" s="921"/>
      <c r="L165" s="925"/>
    </row>
    <row r="166" spans="1:12" ht="24" x14ac:dyDescent="0.25">
      <c r="A166" s="918">
        <v>428</v>
      </c>
      <c r="B166" s="9" t="s">
        <v>22</v>
      </c>
      <c r="C166" s="13" t="s">
        <v>23</v>
      </c>
      <c r="D166" s="13" t="s">
        <v>24</v>
      </c>
      <c r="E166" s="13" t="s">
        <v>25</v>
      </c>
      <c r="F166" s="919" t="s">
        <v>17</v>
      </c>
      <c r="G166" s="919"/>
      <c r="H166" s="920"/>
      <c r="I166" s="920"/>
      <c r="J166" s="920"/>
      <c r="K166" s="920"/>
      <c r="L166" s="920"/>
    </row>
    <row r="167" spans="1:12" x14ac:dyDescent="0.25">
      <c r="A167" s="918"/>
      <c r="B167" s="921" t="s">
        <v>1538</v>
      </c>
      <c r="C167" s="922" t="s">
        <v>1539</v>
      </c>
      <c r="D167" s="923">
        <v>43639</v>
      </c>
      <c r="E167" s="921" t="s">
        <v>1540</v>
      </c>
      <c r="F167" s="921" t="s">
        <v>210</v>
      </c>
      <c r="G167" s="921"/>
      <c r="H167" s="924" t="s">
        <v>30</v>
      </c>
      <c r="I167" s="924"/>
      <c r="J167" s="14" t="s">
        <v>31</v>
      </c>
      <c r="K167" s="14" t="s">
        <v>31</v>
      </c>
      <c r="L167" s="16">
        <v>0</v>
      </c>
    </row>
    <row r="168" spans="1:12" x14ac:dyDescent="0.25">
      <c r="A168" s="918"/>
      <c r="B168" s="921"/>
      <c r="C168" s="922"/>
      <c r="D168" s="923"/>
      <c r="E168" s="921"/>
      <c r="F168" s="921"/>
      <c r="G168" s="921"/>
      <c r="H168" s="924" t="s">
        <v>33</v>
      </c>
      <c r="I168" s="924"/>
      <c r="J168" s="14" t="s">
        <v>31</v>
      </c>
      <c r="K168" s="14" t="s">
        <v>31</v>
      </c>
      <c r="L168" s="16">
        <v>0</v>
      </c>
    </row>
    <row r="169" spans="1:12" ht="24" x14ac:dyDescent="0.25">
      <c r="A169" s="918"/>
      <c r="B169" s="9" t="s">
        <v>34</v>
      </c>
      <c r="C169" s="13" t="s">
        <v>35</v>
      </c>
      <c r="D169" s="13" t="s">
        <v>36</v>
      </c>
      <c r="E169" s="13" t="s">
        <v>37</v>
      </c>
      <c r="F169" s="920"/>
      <c r="G169" s="920"/>
      <c r="H169" s="924" t="s">
        <v>38</v>
      </c>
      <c r="I169" s="924"/>
      <c r="J169" s="921" t="s">
        <v>31</v>
      </c>
      <c r="K169" s="921" t="s">
        <v>32</v>
      </c>
      <c r="L169" s="925">
        <v>1355</v>
      </c>
    </row>
    <row r="170" spans="1:12" ht="22.8" x14ac:dyDescent="0.25">
      <c r="A170" s="918"/>
      <c r="B170" s="14" t="s">
        <v>204</v>
      </c>
      <c r="C170" s="14" t="s">
        <v>210</v>
      </c>
      <c r="D170" s="15">
        <v>43644</v>
      </c>
      <c r="E170" s="14" t="s">
        <v>1368</v>
      </c>
      <c r="F170" s="920"/>
      <c r="G170" s="920"/>
      <c r="H170" s="924"/>
      <c r="I170" s="924"/>
      <c r="J170" s="921"/>
      <c r="K170" s="921"/>
      <c r="L170" s="925"/>
    </row>
    <row r="171" spans="1:12" ht="24" x14ac:dyDescent="0.25">
      <c r="A171" s="918">
        <v>429</v>
      </c>
      <c r="B171" s="9" t="s">
        <v>22</v>
      </c>
      <c r="C171" s="13" t="s">
        <v>23</v>
      </c>
      <c r="D171" s="13" t="s">
        <v>24</v>
      </c>
      <c r="E171" s="13" t="s">
        <v>25</v>
      </c>
      <c r="F171" s="919" t="s">
        <v>17</v>
      </c>
      <c r="G171" s="919"/>
      <c r="H171" s="920"/>
      <c r="I171" s="920"/>
      <c r="J171" s="920"/>
      <c r="K171" s="920"/>
      <c r="L171" s="920"/>
    </row>
    <row r="172" spans="1:12" x14ac:dyDescent="0.25">
      <c r="A172" s="918"/>
      <c r="B172" s="921" t="s">
        <v>1538</v>
      </c>
      <c r="C172" s="922" t="s">
        <v>1541</v>
      </c>
      <c r="D172" s="923">
        <v>43733</v>
      </c>
      <c r="E172" s="921" t="s">
        <v>1542</v>
      </c>
      <c r="F172" s="921" t="s">
        <v>1543</v>
      </c>
      <c r="G172" s="921"/>
      <c r="H172" s="924" t="s">
        <v>30</v>
      </c>
      <c r="I172" s="924"/>
      <c r="J172" s="14" t="s">
        <v>31</v>
      </c>
      <c r="K172" s="14" t="s">
        <v>32</v>
      </c>
      <c r="L172" s="16">
        <v>384.45</v>
      </c>
    </row>
    <row r="173" spans="1:12" x14ac:dyDescent="0.25">
      <c r="A173" s="918"/>
      <c r="B173" s="921"/>
      <c r="C173" s="922"/>
      <c r="D173" s="923"/>
      <c r="E173" s="921"/>
      <c r="F173" s="921"/>
      <c r="G173" s="921"/>
      <c r="H173" s="924" t="s">
        <v>33</v>
      </c>
      <c r="I173" s="924"/>
      <c r="J173" s="921" t="s">
        <v>31</v>
      </c>
      <c r="K173" s="921" t="s">
        <v>31</v>
      </c>
      <c r="L173" s="925">
        <v>0</v>
      </c>
    </row>
    <row r="174" spans="1:12" x14ac:dyDescent="0.25">
      <c r="A174" s="918"/>
      <c r="B174" s="921"/>
      <c r="C174" s="922"/>
      <c r="D174" s="923"/>
      <c r="E174" s="921"/>
      <c r="F174" s="921"/>
      <c r="G174" s="921"/>
      <c r="H174" s="924"/>
      <c r="I174" s="924"/>
      <c r="J174" s="921"/>
      <c r="K174" s="921"/>
      <c r="L174" s="925"/>
    </row>
    <row r="175" spans="1:12" ht="24" x14ac:dyDescent="0.25">
      <c r="A175" s="918"/>
      <c r="B175" s="9" t="s">
        <v>34</v>
      </c>
      <c r="C175" s="13" t="s">
        <v>35</v>
      </c>
      <c r="D175" s="13" t="s">
        <v>36</v>
      </c>
      <c r="E175" s="13" t="s">
        <v>37</v>
      </c>
      <c r="F175" s="920"/>
      <c r="G175" s="920"/>
      <c r="H175" s="924" t="s">
        <v>38</v>
      </c>
      <c r="I175" s="924"/>
      <c r="J175" s="921" t="s">
        <v>31</v>
      </c>
      <c r="K175" s="921" t="s">
        <v>31</v>
      </c>
      <c r="L175" s="925">
        <v>0</v>
      </c>
    </row>
    <row r="176" spans="1:12" ht="22.8" x14ac:dyDescent="0.25">
      <c r="A176" s="918"/>
      <c r="B176" s="14" t="s">
        <v>204</v>
      </c>
      <c r="C176" s="14" t="s">
        <v>1543</v>
      </c>
      <c r="D176" s="15">
        <v>43735</v>
      </c>
      <c r="E176" s="14" t="s">
        <v>1466</v>
      </c>
      <c r="F176" s="920"/>
      <c r="G176" s="920"/>
      <c r="H176" s="924"/>
      <c r="I176" s="924"/>
      <c r="J176" s="921"/>
      <c r="K176" s="921"/>
      <c r="L176" s="925"/>
    </row>
    <row r="177" spans="1:12" ht="24" x14ac:dyDescent="0.25">
      <c r="A177" s="918">
        <v>430</v>
      </c>
      <c r="B177" s="9" t="s">
        <v>22</v>
      </c>
      <c r="C177" s="13" t="s">
        <v>23</v>
      </c>
      <c r="D177" s="13" t="s">
        <v>24</v>
      </c>
      <c r="E177" s="13" t="s">
        <v>25</v>
      </c>
      <c r="F177" s="919" t="s">
        <v>17</v>
      </c>
      <c r="G177" s="919"/>
      <c r="H177" s="920"/>
      <c r="I177" s="920"/>
      <c r="J177" s="920"/>
      <c r="K177" s="920"/>
      <c r="L177" s="920"/>
    </row>
    <row r="178" spans="1:12" x14ac:dyDescent="0.25">
      <c r="A178" s="918"/>
      <c r="B178" s="921" t="s">
        <v>1544</v>
      </c>
      <c r="C178" s="922" t="s">
        <v>1545</v>
      </c>
      <c r="D178" s="923">
        <v>43586</v>
      </c>
      <c r="E178" s="921" t="s">
        <v>1546</v>
      </c>
      <c r="F178" s="921" t="s">
        <v>1547</v>
      </c>
      <c r="G178" s="921"/>
      <c r="H178" s="924" t="s">
        <v>30</v>
      </c>
      <c r="I178" s="924"/>
      <c r="J178" s="14" t="s">
        <v>31</v>
      </c>
      <c r="K178" s="14" t="s">
        <v>32</v>
      </c>
      <c r="L178" s="16">
        <v>316.92</v>
      </c>
    </row>
    <row r="179" spans="1:12" x14ac:dyDescent="0.25">
      <c r="A179" s="918"/>
      <c r="B179" s="921"/>
      <c r="C179" s="922"/>
      <c r="D179" s="923"/>
      <c r="E179" s="921"/>
      <c r="F179" s="921"/>
      <c r="G179" s="921"/>
      <c r="H179" s="924" t="s">
        <v>33</v>
      </c>
      <c r="I179" s="924"/>
      <c r="J179" s="14" t="s">
        <v>31</v>
      </c>
      <c r="K179" s="14" t="s">
        <v>32</v>
      </c>
      <c r="L179" s="16">
        <v>644.4</v>
      </c>
    </row>
    <row r="180" spans="1:12" ht="24" x14ac:dyDescent="0.25">
      <c r="A180" s="918"/>
      <c r="B180" s="9" t="s">
        <v>34</v>
      </c>
      <c r="C180" s="13" t="s">
        <v>35</v>
      </c>
      <c r="D180" s="13" t="s">
        <v>36</v>
      </c>
      <c r="E180" s="13" t="s">
        <v>37</v>
      </c>
      <c r="F180" s="920"/>
      <c r="G180" s="920"/>
      <c r="H180" s="924" t="s">
        <v>38</v>
      </c>
      <c r="I180" s="924"/>
      <c r="J180" s="921" t="s">
        <v>31</v>
      </c>
      <c r="K180" s="921" t="s">
        <v>31</v>
      </c>
      <c r="L180" s="925">
        <v>0</v>
      </c>
    </row>
    <row r="181" spans="1:12" ht="22.8" x14ac:dyDescent="0.25">
      <c r="A181" s="918"/>
      <c r="B181" s="14" t="s">
        <v>1071</v>
      </c>
      <c r="C181" s="14" t="s">
        <v>1547</v>
      </c>
      <c r="D181" s="15">
        <v>43588</v>
      </c>
      <c r="E181" s="14" t="s">
        <v>376</v>
      </c>
      <c r="F181" s="920"/>
      <c r="G181" s="920"/>
      <c r="H181" s="924"/>
      <c r="I181" s="924"/>
      <c r="J181" s="921"/>
      <c r="K181" s="921"/>
      <c r="L181" s="925"/>
    </row>
    <row r="182" spans="1:12" ht="24" x14ac:dyDescent="0.25">
      <c r="A182" s="918">
        <v>431</v>
      </c>
      <c r="B182" s="9" t="s">
        <v>22</v>
      </c>
      <c r="C182" s="13" t="s">
        <v>23</v>
      </c>
      <c r="D182" s="13" t="s">
        <v>24</v>
      </c>
      <c r="E182" s="13" t="s">
        <v>25</v>
      </c>
      <c r="F182" s="919" t="s">
        <v>17</v>
      </c>
      <c r="G182" s="919"/>
      <c r="H182" s="920"/>
      <c r="I182" s="920"/>
      <c r="J182" s="920"/>
      <c r="K182" s="920"/>
      <c r="L182" s="920"/>
    </row>
    <row r="183" spans="1:12" x14ac:dyDescent="0.25">
      <c r="A183" s="918"/>
      <c r="B183" s="921" t="s">
        <v>1548</v>
      </c>
      <c r="C183" s="922" t="s">
        <v>1549</v>
      </c>
      <c r="D183" s="923">
        <v>43650</v>
      </c>
      <c r="E183" s="921" t="s">
        <v>1550</v>
      </c>
      <c r="F183" s="921" t="s">
        <v>1551</v>
      </c>
      <c r="G183" s="921"/>
      <c r="H183" s="924" t="s">
        <v>30</v>
      </c>
      <c r="I183" s="924"/>
      <c r="J183" s="14" t="s">
        <v>31</v>
      </c>
      <c r="K183" s="14" t="s">
        <v>32</v>
      </c>
      <c r="L183" s="16">
        <v>1282.93</v>
      </c>
    </row>
    <row r="184" spans="1:12" x14ac:dyDescent="0.25">
      <c r="A184" s="918"/>
      <c r="B184" s="921"/>
      <c r="C184" s="922"/>
      <c r="D184" s="923"/>
      <c r="E184" s="921"/>
      <c r="F184" s="921"/>
      <c r="G184" s="921"/>
      <c r="H184" s="924" t="s">
        <v>33</v>
      </c>
      <c r="I184" s="924"/>
      <c r="J184" s="14" t="s">
        <v>31</v>
      </c>
      <c r="K184" s="14" t="s">
        <v>32</v>
      </c>
      <c r="L184" s="16">
        <v>2802.56</v>
      </c>
    </row>
    <row r="185" spans="1:12" ht="24" x14ac:dyDescent="0.25">
      <c r="A185" s="918"/>
      <c r="B185" s="9" t="s">
        <v>34</v>
      </c>
      <c r="C185" s="13" t="s">
        <v>35</v>
      </c>
      <c r="D185" s="13" t="s">
        <v>36</v>
      </c>
      <c r="E185" s="13" t="s">
        <v>37</v>
      </c>
      <c r="F185" s="920"/>
      <c r="G185" s="920"/>
      <c r="H185" s="924" t="s">
        <v>38</v>
      </c>
      <c r="I185" s="924"/>
      <c r="J185" s="921" t="s">
        <v>31</v>
      </c>
      <c r="K185" s="921" t="s">
        <v>32</v>
      </c>
      <c r="L185" s="925">
        <v>127.39</v>
      </c>
    </row>
    <row r="186" spans="1:12" ht="34.200000000000003" x14ac:dyDescent="0.25">
      <c r="A186" s="918"/>
      <c r="B186" s="14" t="s">
        <v>496</v>
      </c>
      <c r="C186" s="14" t="s">
        <v>1551</v>
      </c>
      <c r="D186" s="15">
        <v>43659</v>
      </c>
      <c r="E186" s="14" t="s">
        <v>1552</v>
      </c>
      <c r="F186" s="920"/>
      <c r="G186" s="920"/>
      <c r="H186" s="924"/>
      <c r="I186" s="924"/>
      <c r="J186" s="921"/>
      <c r="K186" s="921"/>
      <c r="L186" s="925"/>
    </row>
    <row r="187" spans="1:12" ht="24" x14ac:dyDescent="0.25">
      <c r="A187" s="918">
        <v>432</v>
      </c>
      <c r="B187" s="9" t="s">
        <v>22</v>
      </c>
      <c r="C187" s="13" t="s">
        <v>23</v>
      </c>
      <c r="D187" s="13" t="s">
        <v>24</v>
      </c>
      <c r="E187" s="13" t="s">
        <v>25</v>
      </c>
      <c r="F187" s="919" t="s">
        <v>17</v>
      </c>
      <c r="G187" s="919"/>
      <c r="H187" s="920"/>
      <c r="I187" s="920"/>
      <c r="J187" s="920"/>
      <c r="K187" s="920"/>
      <c r="L187" s="920"/>
    </row>
    <row r="188" spans="1:12" x14ac:dyDescent="0.25">
      <c r="A188" s="918"/>
      <c r="B188" s="921" t="s">
        <v>1553</v>
      </c>
      <c r="C188" s="922" t="s">
        <v>1554</v>
      </c>
      <c r="D188" s="923">
        <v>43578</v>
      </c>
      <c r="E188" s="921" t="s">
        <v>367</v>
      </c>
      <c r="F188" s="921" t="s">
        <v>678</v>
      </c>
      <c r="G188" s="921"/>
      <c r="H188" s="924" t="s">
        <v>30</v>
      </c>
      <c r="I188" s="924"/>
      <c r="J188" s="14" t="s">
        <v>31</v>
      </c>
      <c r="K188" s="14" t="s">
        <v>32</v>
      </c>
      <c r="L188" s="16">
        <v>254</v>
      </c>
    </row>
    <row r="189" spans="1:12" x14ac:dyDescent="0.25">
      <c r="A189" s="918"/>
      <c r="B189" s="921"/>
      <c r="C189" s="922"/>
      <c r="D189" s="923"/>
      <c r="E189" s="921"/>
      <c r="F189" s="921"/>
      <c r="G189" s="921"/>
      <c r="H189" s="924" t="s">
        <v>33</v>
      </c>
      <c r="I189" s="924"/>
      <c r="J189" s="14" t="s">
        <v>31</v>
      </c>
      <c r="K189" s="14" t="s">
        <v>32</v>
      </c>
      <c r="L189" s="16">
        <v>495.69</v>
      </c>
    </row>
    <row r="190" spans="1:12" ht="24" x14ac:dyDescent="0.25">
      <c r="A190" s="918"/>
      <c r="B190" s="9" t="s">
        <v>34</v>
      </c>
      <c r="C190" s="13" t="s">
        <v>35</v>
      </c>
      <c r="D190" s="13" t="s">
        <v>36</v>
      </c>
      <c r="E190" s="13" t="s">
        <v>37</v>
      </c>
      <c r="F190" s="920"/>
      <c r="G190" s="920"/>
      <c r="H190" s="924" t="s">
        <v>38</v>
      </c>
      <c r="I190" s="924"/>
      <c r="J190" s="921" t="s">
        <v>31</v>
      </c>
      <c r="K190" s="921" t="s">
        <v>31</v>
      </c>
      <c r="L190" s="925">
        <v>0</v>
      </c>
    </row>
    <row r="191" spans="1:12" ht="22.8" x14ac:dyDescent="0.25">
      <c r="A191" s="918"/>
      <c r="B191" s="14" t="s">
        <v>111</v>
      </c>
      <c r="C191" s="14" t="s">
        <v>678</v>
      </c>
      <c r="D191" s="15">
        <v>43580</v>
      </c>
      <c r="E191" s="14" t="s">
        <v>1555</v>
      </c>
      <c r="F191" s="920"/>
      <c r="G191" s="920"/>
      <c r="H191" s="924"/>
      <c r="I191" s="924"/>
      <c r="J191" s="921"/>
      <c r="K191" s="921"/>
      <c r="L191" s="925"/>
    </row>
    <row r="192" spans="1:12" ht="24" x14ac:dyDescent="0.25">
      <c r="A192" s="918">
        <v>433</v>
      </c>
      <c r="B192" s="9" t="s">
        <v>22</v>
      </c>
      <c r="C192" s="13" t="s">
        <v>23</v>
      </c>
      <c r="D192" s="13" t="s">
        <v>24</v>
      </c>
      <c r="E192" s="13" t="s">
        <v>25</v>
      </c>
      <c r="F192" s="919" t="s">
        <v>17</v>
      </c>
      <c r="G192" s="919"/>
      <c r="H192" s="920"/>
      <c r="I192" s="920"/>
      <c r="J192" s="920"/>
      <c r="K192" s="920"/>
      <c r="L192" s="920"/>
    </row>
    <row r="193" spans="1:12" x14ac:dyDescent="0.25">
      <c r="A193" s="918"/>
      <c r="B193" s="921" t="s">
        <v>1553</v>
      </c>
      <c r="C193" s="922" t="s">
        <v>1556</v>
      </c>
      <c r="D193" s="923">
        <v>43612</v>
      </c>
      <c r="E193" s="921" t="s">
        <v>1557</v>
      </c>
      <c r="F193" s="921" t="s">
        <v>1558</v>
      </c>
      <c r="G193" s="921"/>
      <c r="H193" s="924" t="s">
        <v>30</v>
      </c>
      <c r="I193" s="924"/>
      <c r="J193" s="14" t="s">
        <v>31</v>
      </c>
      <c r="K193" s="14" t="s">
        <v>32</v>
      </c>
      <c r="L193" s="16">
        <v>460.34</v>
      </c>
    </row>
    <row r="194" spans="1:12" x14ac:dyDescent="0.25">
      <c r="A194" s="918"/>
      <c r="B194" s="921"/>
      <c r="C194" s="922"/>
      <c r="D194" s="923"/>
      <c r="E194" s="921"/>
      <c r="F194" s="921"/>
      <c r="G194" s="921"/>
      <c r="H194" s="924" t="s">
        <v>33</v>
      </c>
      <c r="I194" s="924"/>
      <c r="J194" s="921" t="s">
        <v>31</v>
      </c>
      <c r="K194" s="921" t="s">
        <v>32</v>
      </c>
      <c r="L194" s="925">
        <v>3576.83</v>
      </c>
    </row>
    <row r="195" spans="1:12" x14ac:dyDescent="0.25">
      <c r="A195" s="918"/>
      <c r="B195" s="921"/>
      <c r="C195" s="922"/>
      <c r="D195" s="923"/>
      <c r="E195" s="921"/>
      <c r="F195" s="921"/>
      <c r="G195" s="921"/>
      <c r="H195" s="924"/>
      <c r="I195" s="924"/>
      <c r="J195" s="921"/>
      <c r="K195" s="921"/>
      <c r="L195" s="925"/>
    </row>
    <row r="196" spans="1:12" ht="24" x14ac:dyDescent="0.25">
      <c r="A196" s="918"/>
      <c r="B196" s="9" t="s">
        <v>34</v>
      </c>
      <c r="C196" s="13" t="s">
        <v>35</v>
      </c>
      <c r="D196" s="13" t="s">
        <v>36</v>
      </c>
      <c r="E196" s="13" t="s">
        <v>37</v>
      </c>
      <c r="F196" s="920"/>
      <c r="G196" s="920"/>
      <c r="H196" s="924" t="s">
        <v>38</v>
      </c>
      <c r="I196" s="924"/>
      <c r="J196" s="921" t="s">
        <v>31</v>
      </c>
      <c r="K196" s="921" t="s">
        <v>31</v>
      </c>
      <c r="L196" s="925">
        <v>0</v>
      </c>
    </row>
    <row r="197" spans="1:12" ht="22.8" x14ac:dyDescent="0.25">
      <c r="A197" s="918"/>
      <c r="B197" s="14" t="s">
        <v>111</v>
      </c>
      <c r="C197" s="14" t="s">
        <v>1558</v>
      </c>
      <c r="D197" s="15">
        <v>43617</v>
      </c>
      <c r="E197" s="14" t="s">
        <v>121</v>
      </c>
      <c r="F197" s="920"/>
      <c r="G197" s="920"/>
      <c r="H197" s="924"/>
      <c r="I197" s="924"/>
      <c r="J197" s="921"/>
      <c r="K197" s="921"/>
      <c r="L197" s="925"/>
    </row>
    <row r="198" spans="1:12" ht="24" x14ac:dyDescent="0.25">
      <c r="A198" s="918">
        <v>434</v>
      </c>
      <c r="B198" s="9" t="s">
        <v>22</v>
      </c>
      <c r="C198" s="13" t="s">
        <v>23</v>
      </c>
      <c r="D198" s="13" t="s">
        <v>24</v>
      </c>
      <c r="E198" s="13" t="s">
        <v>25</v>
      </c>
      <c r="F198" s="919" t="s">
        <v>17</v>
      </c>
      <c r="G198" s="919"/>
      <c r="H198" s="920"/>
      <c r="I198" s="920"/>
      <c r="J198" s="920"/>
      <c r="K198" s="920"/>
      <c r="L198" s="920"/>
    </row>
    <row r="199" spans="1:12" x14ac:dyDescent="0.25">
      <c r="A199" s="918"/>
      <c r="B199" s="921" t="s">
        <v>1553</v>
      </c>
      <c r="C199" s="922" t="s">
        <v>1559</v>
      </c>
      <c r="D199" s="923">
        <v>43621</v>
      </c>
      <c r="E199" s="921" t="s">
        <v>1560</v>
      </c>
      <c r="F199" s="921" t="s">
        <v>1427</v>
      </c>
      <c r="G199" s="921"/>
      <c r="H199" s="924" t="s">
        <v>30</v>
      </c>
      <c r="I199" s="924"/>
      <c r="J199" s="14" t="s">
        <v>31</v>
      </c>
      <c r="K199" s="14" t="s">
        <v>32</v>
      </c>
      <c r="L199" s="16">
        <v>685.02</v>
      </c>
    </row>
    <row r="200" spans="1:12" x14ac:dyDescent="0.25">
      <c r="A200" s="918"/>
      <c r="B200" s="921"/>
      <c r="C200" s="922"/>
      <c r="D200" s="923"/>
      <c r="E200" s="921"/>
      <c r="F200" s="921"/>
      <c r="G200" s="921"/>
      <c r="H200" s="924" t="s">
        <v>33</v>
      </c>
      <c r="I200" s="924"/>
      <c r="J200" s="921" t="s">
        <v>31</v>
      </c>
      <c r="K200" s="921" t="s">
        <v>32</v>
      </c>
      <c r="L200" s="925">
        <v>2254.73</v>
      </c>
    </row>
    <row r="201" spans="1:12" x14ac:dyDescent="0.25">
      <c r="A201" s="918"/>
      <c r="B201" s="921"/>
      <c r="C201" s="922"/>
      <c r="D201" s="923"/>
      <c r="E201" s="921"/>
      <c r="F201" s="921"/>
      <c r="G201" s="921"/>
      <c r="H201" s="924"/>
      <c r="I201" s="924"/>
      <c r="J201" s="921"/>
      <c r="K201" s="921"/>
      <c r="L201" s="925"/>
    </row>
    <row r="202" spans="1:12" x14ac:dyDescent="0.25">
      <c r="A202" s="918"/>
      <c r="B202" s="921"/>
      <c r="C202" s="922"/>
      <c r="D202" s="923"/>
      <c r="E202" s="921"/>
      <c r="F202" s="921"/>
      <c r="G202" s="921"/>
      <c r="H202" s="924"/>
      <c r="I202" s="924"/>
      <c r="J202" s="921"/>
      <c r="K202" s="921"/>
      <c r="L202" s="925"/>
    </row>
    <row r="203" spans="1:12" ht="24" x14ac:dyDescent="0.25">
      <c r="A203" s="918"/>
      <c r="B203" s="9" t="s">
        <v>34</v>
      </c>
      <c r="C203" s="13" t="s">
        <v>35</v>
      </c>
      <c r="D203" s="13" t="s">
        <v>36</v>
      </c>
      <c r="E203" s="13" t="s">
        <v>37</v>
      </c>
      <c r="F203" s="920"/>
      <c r="G203" s="920"/>
      <c r="H203" s="924" t="s">
        <v>38</v>
      </c>
      <c r="I203" s="924"/>
      <c r="J203" s="921" t="s">
        <v>31</v>
      </c>
      <c r="K203" s="921" t="s">
        <v>31</v>
      </c>
      <c r="L203" s="925">
        <v>0</v>
      </c>
    </row>
    <row r="204" spans="1:12" ht="22.8" x14ac:dyDescent="0.25">
      <c r="A204" s="918"/>
      <c r="B204" s="14" t="s">
        <v>111</v>
      </c>
      <c r="C204" s="14" t="s">
        <v>1427</v>
      </c>
      <c r="D204" s="15">
        <v>43629</v>
      </c>
      <c r="E204" s="14" t="s">
        <v>1561</v>
      </c>
      <c r="F204" s="920"/>
      <c r="G204" s="920"/>
      <c r="H204" s="924"/>
      <c r="I204" s="924"/>
      <c r="J204" s="921"/>
      <c r="K204" s="921"/>
      <c r="L204" s="925"/>
    </row>
    <row r="205" spans="1:12" ht="24" x14ac:dyDescent="0.25">
      <c r="A205" s="918">
        <v>435</v>
      </c>
      <c r="B205" s="9" t="s">
        <v>22</v>
      </c>
      <c r="C205" s="13" t="s">
        <v>23</v>
      </c>
      <c r="D205" s="13" t="s">
        <v>24</v>
      </c>
      <c r="E205" s="13" t="s">
        <v>25</v>
      </c>
      <c r="F205" s="919" t="s">
        <v>17</v>
      </c>
      <c r="G205" s="919"/>
      <c r="H205" s="920"/>
      <c r="I205" s="920"/>
      <c r="J205" s="920"/>
      <c r="K205" s="920"/>
      <c r="L205" s="920"/>
    </row>
    <row r="206" spans="1:12" x14ac:dyDescent="0.25">
      <c r="A206" s="918"/>
      <c r="B206" s="921" t="s">
        <v>1553</v>
      </c>
      <c r="C206" s="922" t="s">
        <v>1559</v>
      </c>
      <c r="D206" s="923">
        <v>43621</v>
      </c>
      <c r="E206" s="921" t="s">
        <v>1560</v>
      </c>
      <c r="F206" s="921" t="s">
        <v>210</v>
      </c>
      <c r="G206" s="921"/>
      <c r="H206" s="924" t="s">
        <v>30</v>
      </c>
      <c r="I206" s="924"/>
      <c r="J206" s="14" t="s">
        <v>31</v>
      </c>
      <c r="K206" s="14" t="s">
        <v>31</v>
      </c>
      <c r="L206" s="16">
        <v>0</v>
      </c>
    </row>
    <row r="207" spans="1:12" x14ac:dyDescent="0.25">
      <c r="A207" s="918"/>
      <c r="B207" s="921"/>
      <c r="C207" s="922"/>
      <c r="D207" s="923"/>
      <c r="E207" s="921"/>
      <c r="F207" s="921"/>
      <c r="G207" s="921"/>
      <c r="H207" s="924" t="s">
        <v>33</v>
      </c>
      <c r="I207" s="924"/>
      <c r="J207" s="921" t="s">
        <v>31</v>
      </c>
      <c r="K207" s="921" t="s">
        <v>31</v>
      </c>
      <c r="L207" s="925">
        <v>0</v>
      </c>
    </row>
    <row r="208" spans="1:12" x14ac:dyDescent="0.25">
      <c r="A208" s="918"/>
      <c r="B208" s="921"/>
      <c r="C208" s="922"/>
      <c r="D208" s="923"/>
      <c r="E208" s="921"/>
      <c r="F208" s="921"/>
      <c r="G208" s="921"/>
      <c r="H208" s="924"/>
      <c r="I208" s="924"/>
      <c r="J208" s="921"/>
      <c r="K208" s="921"/>
      <c r="L208" s="925"/>
    </row>
    <row r="209" spans="1:12" x14ac:dyDescent="0.25">
      <c r="A209" s="918"/>
      <c r="B209" s="921"/>
      <c r="C209" s="922"/>
      <c r="D209" s="923"/>
      <c r="E209" s="921"/>
      <c r="F209" s="921"/>
      <c r="G209" s="921"/>
      <c r="H209" s="924"/>
      <c r="I209" s="924"/>
      <c r="J209" s="921"/>
      <c r="K209" s="921"/>
      <c r="L209" s="925"/>
    </row>
    <row r="210" spans="1:12" ht="24" x14ac:dyDescent="0.25">
      <c r="A210" s="918"/>
      <c r="B210" s="9" t="s">
        <v>34</v>
      </c>
      <c r="C210" s="13" t="s">
        <v>35</v>
      </c>
      <c r="D210" s="13" t="s">
        <v>36</v>
      </c>
      <c r="E210" s="13" t="s">
        <v>37</v>
      </c>
      <c r="F210" s="920"/>
      <c r="G210" s="920"/>
      <c r="H210" s="924" t="s">
        <v>38</v>
      </c>
      <c r="I210" s="924"/>
      <c r="J210" s="921" t="s">
        <v>31</v>
      </c>
      <c r="K210" s="921" t="s">
        <v>32</v>
      </c>
      <c r="L210" s="925">
        <v>1065</v>
      </c>
    </row>
    <row r="211" spans="1:12" ht="22.8" x14ac:dyDescent="0.25">
      <c r="A211" s="918"/>
      <c r="B211" s="14" t="s">
        <v>111</v>
      </c>
      <c r="C211" s="14" t="s">
        <v>210</v>
      </c>
      <c r="D211" s="15">
        <v>43629</v>
      </c>
      <c r="E211" s="14" t="s">
        <v>1561</v>
      </c>
      <c r="F211" s="920"/>
      <c r="G211" s="920"/>
      <c r="H211" s="924"/>
      <c r="I211" s="924"/>
      <c r="J211" s="921"/>
      <c r="K211" s="921"/>
      <c r="L211" s="925"/>
    </row>
    <row r="212" spans="1:12" ht="24" x14ac:dyDescent="0.25">
      <c r="A212" s="918">
        <v>436</v>
      </c>
      <c r="B212" s="9" t="s">
        <v>22</v>
      </c>
      <c r="C212" s="13" t="s">
        <v>23</v>
      </c>
      <c r="D212" s="13" t="s">
        <v>24</v>
      </c>
      <c r="E212" s="13" t="s">
        <v>25</v>
      </c>
      <c r="F212" s="919" t="s">
        <v>17</v>
      </c>
      <c r="G212" s="919"/>
      <c r="H212" s="920"/>
      <c r="I212" s="920"/>
      <c r="J212" s="920"/>
      <c r="K212" s="920"/>
      <c r="L212" s="920"/>
    </row>
    <row r="213" spans="1:12" x14ac:dyDescent="0.25">
      <c r="A213" s="918"/>
      <c r="B213" s="921" t="s">
        <v>1553</v>
      </c>
      <c r="C213" s="922" t="s">
        <v>1562</v>
      </c>
      <c r="D213" s="923">
        <v>43638</v>
      </c>
      <c r="E213" s="921" t="s">
        <v>207</v>
      </c>
      <c r="F213" s="921" t="s">
        <v>208</v>
      </c>
      <c r="G213" s="921"/>
      <c r="H213" s="924" t="s">
        <v>30</v>
      </c>
      <c r="I213" s="924"/>
      <c r="J213" s="14" t="s">
        <v>31</v>
      </c>
      <c r="K213" s="14" t="s">
        <v>32</v>
      </c>
      <c r="L213" s="16">
        <v>136</v>
      </c>
    </row>
    <row r="214" spans="1:12" x14ac:dyDescent="0.25">
      <c r="A214" s="918"/>
      <c r="B214" s="921"/>
      <c r="C214" s="922"/>
      <c r="D214" s="923"/>
      <c r="E214" s="921"/>
      <c r="F214" s="921"/>
      <c r="G214" s="921"/>
      <c r="H214" s="924" t="s">
        <v>33</v>
      </c>
      <c r="I214" s="924"/>
      <c r="J214" s="14" t="s">
        <v>31</v>
      </c>
      <c r="K214" s="14" t="s">
        <v>32</v>
      </c>
      <c r="L214" s="16">
        <v>533.96</v>
      </c>
    </row>
    <row r="215" spans="1:12" ht="24" x14ac:dyDescent="0.25">
      <c r="A215" s="918"/>
      <c r="B215" s="9" t="s">
        <v>34</v>
      </c>
      <c r="C215" s="13" t="s">
        <v>35</v>
      </c>
      <c r="D215" s="13" t="s">
        <v>36</v>
      </c>
      <c r="E215" s="13" t="s">
        <v>37</v>
      </c>
      <c r="F215" s="920"/>
      <c r="G215" s="920"/>
      <c r="H215" s="924" t="s">
        <v>38</v>
      </c>
      <c r="I215" s="924"/>
      <c r="J215" s="921" t="s">
        <v>31</v>
      </c>
      <c r="K215" s="921" t="s">
        <v>31</v>
      </c>
      <c r="L215" s="925">
        <v>0</v>
      </c>
    </row>
    <row r="216" spans="1:12" ht="22.8" x14ac:dyDescent="0.25">
      <c r="A216" s="918"/>
      <c r="B216" s="14" t="s">
        <v>111</v>
      </c>
      <c r="C216" s="14" t="s">
        <v>208</v>
      </c>
      <c r="D216" s="15">
        <v>43639</v>
      </c>
      <c r="E216" s="14" t="s">
        <v>1563</v>
      </c>
      <c r="F216" s="920"/>
      <c r="G216" s="920"/>
      <c r="H216" s="924"/>
      <c r="I216" s="924"/>
      <c r="J216" s="921"/>
      <c r="K216" s="921"/>
      <c r="L216" s="925"/>
    </row>
    <row r="217" spans="1:12" ht="24" x14ac:dyDescent="0.25">
      <c r="A217" s="918">
        <v>437</v>
      </c>
      <c r="B217" s="9" t="s">
        <v>22</v>
      </c>
      <c r="C217" s="13" t="s">
        <v>23</v>
      </c>
      <c r="D217" s="13" t="s">
        <v>24</v>
      </c>
      <c r="E217" s="13" t="s">
        <v>25</v>
      </c>
      <c r="F217" s="919" t="s">
        <v>17</v>
      </c>
      <c r="G217" s="919"/>
      <c r="H217" s="920"/>
      <c r="I217" s="920"/>
      <c r="J217" s="920"/>
      <c r="K217" s="920"/>
      <c r="L217" s="920"/>
    </row>
    <row r="218" spans="1:12" x14ac:dyDescent="0.25">
      <c r="A218" s="918"/>
      <c r="B218" s="921" t="s">
        <v>1553</v>
      </c>
      <c r="C218" s="922" t="s">
        <v>1564</v>
      </c>
      <c r="D218" s="923">
        <v>43657</v>
      </c>
      <c r="E218" s="921" t="s">
        <v>1565</v>
      </c>
      <c r="F218" s="921" t="s">
        <v>1566</v>
      </c>
      <c r="G218" s="921"/>
      <c r="H218" s="924" t="s">
        <v>30</v>
      </c>
      <c r="I218" s="924"/>
      <c r="J218" s="14" t="s">
        <v>31</v>
      </c>
      <c r="K218" s="14" t="s">
        <v>32</v>
      </c>
      <c r="L218" s="16">
        <v>346</v>
      </c>
    </row>
    <row r="219" spans="1:12" x14ac:dyDescent="0.25">
      <c r="A219" s="918"/>
      <c r="B219" s="921"/>
      <c r="C219" s="922"/>
      <c r="D219" s="923"/>
      <c r="E219" s="921"/>
      <c r="F219" s="921"/>
      <c r="G219" s="921"/>
      <c r="H219" s="924" t="s">
        <v>33</v>
      </c>
      <c r="I219" s="924"/>
      <c r="J219" s="921" t="s">
        <v>31</v>
      </c>
      <c r="K219" s="921" t="s">
        <v>32</v>
      </c>
      <c r="L219" s="925">
        <v>2225.3200000000002</v>
      </c>
    </row>
    <row r="220" spans="1:12" x14ac:dyDescent="0.25">
      <c r="A220" s="918"/>
      <c r="B220" s="921"/>
      <c r="C220" s="922"/>
      <c r="D220" s="923"/>
      <c r="E220" s="921"/>
      <c r="F220" s="921"/>
      <c r="G220" s="921"/>
      <c r="H220" s="924"/>
      <c r="I220" s="924"/>
      <c r="J220" s="921"/>
      <c r="K220" s="921"/>
      <c r="L220" s="925"/>
    </row>
    <row r="221" spans="1:12" ht="24" x14ac:dyDescent="0.25">
      <c r="A221" s="918"/>
      <c r="B221" s="9" t="s">
        <v>34</v>
      </c>
      <c r="C221" s="13" t="s">
        <v>35</v>
      </c>
      <c r="D221" s="13" t="s">
        <v>36</v>
      </c>
      <c r="E221" s="13" t="s">
        <v>37</v>
      </c>
      <c r="F221" s="920"/>
      <c r="G221" s="920"/>
      <c r="H221" s="924" t="s">
        <v>38</v>
      </c>
      <c r="I221" s="924"/>
      <c r="J221" s="921" t="s">
        <v>31</v>
      </c>
      <c r="K221" s="921" t="s">
        <v>32</v>
      </c>
      <c r="L221" s="925">
        <v>24</v>
      </c>
    </row>
    <row r="222" spans="1:12" ht="22.8" x14ac:dyDescent="0.25">
      <c r="A222" s="918"/>
      <c r="B222" s="14" t="s">
        <v>111</v>
      </c>
      <c r="C222" s="14" t="s">
        <v>1566</v>
      </c>
      <c r="D222" s="15">
        <v>43664</v>
      </c>
      <c r="E222" s="14" t="s">
        <v>1567</v>
      </c>
      <c r="F222" s="920"/>
      <c r="G222" s="920"/>
      <c r="H222" s="924"/>
      <c r="I222" s="924"/>
      <c r="J222" s="921"/>
      <c r="K222" s="921"/>
      <c r="L222" s="925"/>
    </row>
    <row r="223" spans="1:12" ht="24" x14ac:dyDescent="0.25">
      <c r="A223" s="918">
        <v>438</v>
      </c>
      <c r="B223" s="9" t="s">
        <v>22</v>
      </c>
      <c r="C223" s="13" t="s">
        <v>23</v>
      </c>
      <c r="D223" s="13" t="s">
        <v>24</v>
      </c>
      <c r="E223" s="13" t="s">
        <v>25</v>
      </c>
      <c r="F223" s="919" t="s">
        <v>17</v>
      </c>
      <c r="G223" s="919"/>
      <c r="H223" s="920"/>
      <c r="I223" s="920"/>
      <c r="J223" s="920"/>
      <c r="K223" s="920"/>
      <c r="L223" s="920"/>
    </row>
    <row r="224" spans="1:12" x14ac:dyDescent="0.25">
      <c r="A224" s="918"/>
      <c r="B224" s="921" t="s">
        <v>1553</v>
      </c>
      <c r="C224" s="922" t="s">
        <v>1564</v>
      </c>
      <c r="D224" s="923">
        <v>43657</v>
      </c>
      <c r="E224" s="921" t="s">
        <v>1565</v>
      </c>
      <c r="F224" s="921" t="s">
        <v>1568</v>
      </c>
      <c r="G224" s="921"/>
      <c r="H224" s="924" t="s">
        <v>30</v>
      </c>
      <c r="I224" s="924"/>
      <c r="J224" s="14" t="s">
        <v>31</v>
      </c>
      <c r="K224" s="14" t="s">
        <v>32</v>
      </c>
      <c r="L224" s="16">
        <v>292.78000000000003</v>
      </c>
    </row>
    <row r="225" spans="1:12" x14ac:dyDescent="0.25">
      <c r="A225" s="918"/>
      <c r="B225" s="921"/>
      <c r="C225" s="922"/>
      <c r="D225" s="923"/>
      <c r="E225" s="921"/>
      <c r="F225" s="921"/>
      <c r="G225" s="921"/>
      <c r="H225" s="924" t="s">
        <v>33</v>
      </c>
      <c r="I225" s="924"/>
      <c r="J225" s="921" t="s">
        <v>31</v>
      </c>
      <c r="K225" s="921" t="s">
        <v>31</v>
      </c>
      <c r="L225" s="925">
        <v>0</v>
      </c>
    </row>
    <row r="226" spans="1:12" x14ac:dyDescent="0.25">
      <c r="A226" s="918"/>
      <c r="B226" s="921"/>
      <c r="C226" s="922"/>
      <c r="D226" s="923"/>
      <c r="E226" s="921"/>
      <c r="F226" s="921"/>
      <c r="G226" s="921"/>
      <c r="H226" s="924"/>
      <c r="I226" s="924"/>
      <c r="J226" s="921"/>
      <c r="K226" s="921"/>
      <c r="L226" s="925"/>
    </row>
    <row r="227" spans="1:12" ht="24" x14ac:dyDescent="0.25">
      <c r="A227" s="918"/>
      <c r="B227" s="9" t="s">
        <v>34</v>
      </c>
      <c r="C227" s="13" t="s">
        <v>35</v>
      </c>
      <c r="D227" s="13" t="s">
        <v>36</v>
      </c>
      <c r="E227" s="13" t="s">
        <v>37</v>
      </c>
      <c r="F227" s="920"/>
      <c r="G227" s="920"/>
      <c r="H227" s="924" t="s">
        <v>38</v>
      </c>
      <c r="I227" s="924"/>
      <c r="J227" s="921" t="s">
        <v>31</v>
      </c>
      <c r="K227" s="921" t="s">
        <v>31</v>
      </c>
      <c r="L227" s="925">
        <v>0</v>
      </c>
    </row>
    <row r="228" spans="1:12" ht="22.8" x14ac:dyDescent="0.25">
      <c r="A228" s="918"/>
      <c r="B228" s="14" t="s">
        <v>111</v>
      </c>
      <c r="C228" s="14" t="s">
        <v>1568</v>
      </c>
      <c r="D228" s="15">
        <v>43664</v>
      </c>
      <c r="E228" s="14" t="s">
        <v>1567</v>
      </c>
      <c r="F228" s="920"/>
      <c r="G228" s="920"/>
      <c r="H228" s="924"/>
      <c r="I228" s="924"/>
      <c r="J228" s="921"/>
      <c r="K228" s="921"/>
      <c r="L228" s="925"/>
    </row>
    <row r="229" spans="1:12" ht="24" x14ac:dyDescent="0.25">
      <c r="A229" s="918">
        <v>439</v>
      </c>
      <c r="B229" s="9" t="s">
        <v>22</v>
      </c>
      <c r="C229" s="13" t="s">
        <v>23</v>
      </c>
      <c r="D229" s="13" t="s">
        <v>24</v>
      </c>
      <c r="E229" s="13" t="s">
        <v>25</v>
      </c>
      <c r="F229" s="919" t="s">
        <v>17</v>
      </c>
      <c r="G229" s="919"/>
      <c r="H229" s="920"/>
      <c r="I229" s="920"/>
      <c r="J229" s="920"/>
      <c r="K229" s="920"/>
      <c r="L229" s="920"/>
    </row>
    <row r="230" spans="1:12" x14ac:dyDescent="0.25">
      <c r="A230" s="918"/>
      <c r="B230" s="921" t="s">
        <v>1553</v>
      </c>
      <c r="C230" s="922" t="s">
        <v>1569</v>
      </c>
      <c r="D230" s="923">
        <v>43715</v>
      </c>
      <c r="E230" s="921" t="s">
        <v>1570</v>
      </c>
      <c r="F230" s="921" t="s">
        <v>1571</v>
      </c>
      <c r="G230" s="921"/>
      <c r="H230" s="924" t="s">
        <v>30</v>
      </c>
      <c r="I230" s="924"/>
      <c r="J230" s="14" t="s">
        <v>31</v>
      </c>
      <c r="K230" s="14" t="s">
        <v>31</v>
      </c>
      <c r="L230" s="16">
        <v>0</v>
      </c>
    </row>
    <row r="231" spans="1:12" x14ac:dyDescent="0.25">
      <c r="A231" s="918"/>
      <c r="B231" s="921"/>
      <c r="C231" s="922"/>
      <c r="D231" s="923"/>
      <c r="E231" s="921"/>
      <c r="F231" s="921"/>
      <c r="G231" s="921"/>
      <c r="H231" s="924" t="s">
        <v>33</v>
      </c>
      <c r="I231" s="924"/>
      <c r="J231" s="921" t="s">
        <v>31</v>
      </c>
      <c r="K231" s="921" t="s">
        <v>31</v>
      </c>
      <c r="L231" s="925">
        <v>0</v>
      </c>
    </row>
    <row r="232" spans="1:12" x14ac:dyDescent="0.25">
      <c r="A232" s="918"/>
      <c r="B232" s="921"/>
      <c r="C232" s="922"/>
      <c r="D232" s="923"/>
      <c r="E232" s="921"/>
      <c r="F232" s="921"/>
      <c r="G232" s="921"/>
      <c r="H232" s="924"/>
      <c r="I232" s="924"/>
      <c r="J232" s="921"/>
      <c r="K232" s="921"/>
      <c r="L232" s="925"/>
    </row>
    <row r="233" spans="1:12" ht="24" x14ac:dyDescent="0.25">
      <c r="A233" s="918"/>
      <c r="B233" s="9" t="s">
        <v>34</v>
      </c>
      <c r="C233" s="13" t="s">
        <v>35</v>
      </c>
      <c r="D233" s="13" t="s">
        <v>36</v>
      </c>
      <c r="E233" s="13" t="s">
        <v>37</v>
      </c>
      <c r="F233" s="920"/>
      <c r="G233" s="920"/>
      <c r="H233" s="924" t="s">
        <v>38</v>
      </c>
      <c r="I233" s="924"/>
      <c r="J233" s="921" t="s">
        <v>31</v>
      </c>
      <c r="K233" s="921" t="s">
        <v>32</v>
      </c>
      <c r="L233" s="925">
        <v>592</v>
      </c>
    </row>
    <row r="234" spans="1:12" ht="22.8" x14ac:dyDescent="0.25">
      <c r="A234" s="918"/>
      <c r="B234" s="14" t="s">
        <v>111</v>
      </c>
      <c r="C234" s="14" t="s">
        <v>1571</v>
      </c>
      <c r="D234" s="15">
        <v>43723</v>
      </c>
      <c r="E234" s="14" t="s">
        <v>1572</v>
      </c>
      <c r="F234" s="920"/>
      <c r="G234" s="920"/>
      <c r="H234" s="924"/>
      <c r="I234" s="924"/>
      <c r="J234" s="921"/>
      <c r="K234" s="921"/>
      <c r="L234" s="925"/>
    </row>
    <row r="235" spans="1:12" ht="24" x14ac:dyDescent="0.25">
      <c r="A235" s="918">
        <v>440</v>
      </c>
      <c r="B235" s="9" t="s">
        <v>22</v>
      </c>
      <c r="C235" s="13" t="s">
        <v>23</v>
      </c>
      <c r="D235" s="13" t="s">
        <v>24</v>
      </c>
      <c r="E235" s="13" t="s">
        <v>25</v>
      </c>
      <c r="F235" s="919" t="s">
        <v>17</v>
      </c>
      <c r="G235" s="919"/>
      <c r="H235" s="920"/>
      <c r="I235" s="920"/>
      <c r="J235" s="920"/>
      <c r="K235" s="920"/>
      <c r="L235" s="920"/>
    </row>
    <row r="236" spans="1:12" x14ac:dyDescent="0.25">
      <c r="A236" s="918"/>
      <c r="B236" s="921" t="s">
        <v>1553</v>
      </c>
      <c r="C236" s="922" t="s">
        <v>1569</v>
      </c>
      <c r="D236" s="923">
        <v>43715</v>
      </c>
      <c r="E236" s="921" t="s">
        <v>1570</v>
      </c>
      <c r="F236" s="921" t="s">
        <v>1573</v>
      </c>
      <c r="G236" s="921"/>
      <c r="H236" s="924" t="s">
        <v>30</v>
      </c>
      <c r="I236" s="924"/>
      <c r="J236" s="14" t="s">
        <v>31</v>
      </c>
      <c r="K236" s="14" t="s">
        <v>32</v>
      </c>
      <c r="L236" s="16">
        <v>1179.99</v>
      </c>
    </row>
    <row r="237" spans="1:12" x14ac:dyDescent="0.25">
      <c r="A237" s="918"/>
      <c r="B237" s="921"/>
      <c r="C237" s="922"/>
      <c r="D237" s="923"/>
      <c r="E237" s="921"/>
      <c r="F237" s="921"/>
      <c r="G237" s="921"/>
      <c r="H237" s="924" t="s">
        <v>33</v>
      </c>
      <c r="I237" s="924"/>
      <c r="J237" s="921" t="s">
        <v>31</v>
      </c>
      <c r="K237" s="921" t="s">
        <v>31</v>
      </c>
      <c r="L237" s="925">
        <v>0</v>
      </c>
    </row>
    <row r="238" spans="1:12" x14ac:dyDescent="0.25">
      <c r="A238" s="918"/>
      <c r="B238" s="921"/>
      <c r="C238" s="922"/>
      <c r="D238" s="923"/>
      <c r="E238" s="921"/>
      <c r="F238" s="921"/>
      <c r="G238" s="921"/>
      <c r="H238" s="924"/>
      <c r="I238" s="924"/>
      <c r="J238" s="921"/>
      <c r="K238" s="921"/>
      <c r="L238" s="925"/>
    </row>
    <row r="239" spans="1:12" ht="24" x14ac:dyDescent="0.25">
      <c r="A239" s="918"/>
      <c r="B239" s="9" t="s">
        <v>34</v>
      </c>
      <c r="C239" s="13" t="s">
        <v>35</v>
      </c>
      <c r="D239" s="13" t="s">
        <v>36</v>
      </c>
      <c r="E239" s="13" t="s">
        <v>37</v>
      </c>
      <c r="F239" s="920"/>
      <c r="G239" s="920"/>
      <c r="H239" s="924" t="s">
        <v>38</v>
      </c>
      <c r="I239" s="924"/>
      <c r="J239" s="921" t="s">
        <v>31</v>
      </c>
      <c r="K239" s="921" t="s">
        <v>31</v>
      </c>
      <c r="L239" s="925">
        <v>0</v>
      </c>
    </row>
    <row r="240" spans="1:12" ht="22.8" x14ac:dyDescent="0.25">
      <c r="A240" s="918"/>
      <c r="B240" s="14" t="s">
        <v>111</v>
      </c>
      <c r="C240" s="14" t="s">
        <v>1573</v>
      </c>
      <c r="D240" s="15">
        <v>43723</v>
      </c>
      <c r="E240" s="14" t="s">
        <v>1572</v>
      </c>
      <c r="F240" s="920"/>
      <c r="G240" s="920"/>
      <c r="H240" s="924"/>
      <c r="I240" s="924"/>
      <c r="J240" s="921"/>
      <c r="K240" s="921"/>
      <c r="L240" s="925"/>
    </row>
    <row r="241" spans="1:12" ht="24" x14ac:dyDescent="0.25">
      <c r="A241" s="918">
        <v>441</v>
      </c>
      <c r="B241" s="9" t="s">
        <v>22</v>
      </c>
      <c r="C241" s="13" t="s">
        <v>23</v>
      </c>
      <c r="D241" s="13" t="s">
        <v>24</v>
      </c>
      <c r="E241" s="13" t="s">
        <v>25</v>
      </c>
      <c r="F241" s="919" t="s">
        <v>17</v>
      </c>
      <c r="G241" s="919"/>
      <c r="H241" s="920"/>
      <c r="I241" s="920"/>
      <c r="J241" s="920"/>
      <c r="K241" s="920"/>
      <c r="L241" s="920"/>
    </row>
    <row r="242" spans="1:12" x14ac:dyDescent="0.25">
      <c r="A242" s="918"/>
      <c r="B242" s="921" t="s">
        <v>1553</v>
      </c>
      <c r="C242" s="922" t="s">
        <v>1574</v>
      </c>
      <c r="D242" s="923">
        <v>43727</v>
      </c>
      <c r="E242" s="921" t="s">
        <v>1575</v>
      </c>
      <c r="F242" s="921" t="s">
        <v>1576</v>
      </c>
      <c r="G242" s="921"/>
      <c r="H242" s="924" t="s">
        <v>30</v>
      </c>
      <c r="I242" s="924"/>
      <c r="J242" s="14" t="s">
        <v>31</v>
      </c>
      <c r="K242" s="14" t="s">
        <v>32</v>
      </c>
      <c r="L242" s="16">
        <v>145</v>
      </c>
    </row>
    <row r="243" spans="1:12" x14ac:dyDescent="0.25">
      <c r="A243" s="918"/>
      <c r="B243" s="921"/>
      <c r="C243" s="922"/>
      <c r="D243" s="923"/>
      <c r="E243" s="921"/>
      <c r="F243" s="921"/>
      <c r="G243" s="921"/>
      <c r="H243" s="924" t="s">
        <v>33</v>
      </c>
      <c r="I243" s="924"/>
      <c r="J243" s="921" t="s">
        <v>31</v>
      </c>
      <c r="K243" s="921" t="s">
        <v>32</v>
      </c>
      <c r="L243" s="925">
        <v>438</v>
      </c>
    </row>
    <row r="244" spans="1:12" x14ac:dyDescent="0.25">
      <c r="A244" s="918"/>
      <c r="B244" s="921"/>
      <c r="C244" s="922"/>
      <c r="D244" s="923"/>
      <c r="E244" s="921"/>
      <c r="F244" s="921"/>
      <c r="G244" s="921"/>
      <c r="H244" s="924"/>
      <c r="I244" s="924"/>
      <c r="J244" s="921"/>
      <c r="K244" s="921"/>
      <c r="L244" s="925"/>
    </row>
    <row r="245" spans="1:12" ht="24" x14ac:dyDescent="0.25">
      <c r="A245" s="918"/>
      <c r="B245" s="9" t="s">
        <v>34</v>
      </c>
      <c r="C245" s="13" t="s">
        <v>35</v>
      </c>
      <c r="D245" s="13" t="s">
        <v>36</v>
      </c>
      <c r="E245" s="13" t="s">
        <v>37</v>
      </c>
      <c r="F245" s="920"/>
      <c r="G245" s="920"/>
      <c r="H245" s="924" t="s">
        <v>38</v>
      </c>
      <c r="I245" s="924"/>
      <c r="J245" s="921" t="s">
        <v>31</v>
      </c>
      <c r="K245" s="921" t="s">
        <v>32</v>
      </c>
      <c r="L245" s="925">
        <v>160</v>
      </c>
    </row>
    <row r="246" spans="1:12" ht="22.8" x14ac:dyDescent="0.25">
      <c r="A246" s="918"/>
      <c r="B246" s="14" t="s">
        <v>111</v>
      </c>
      <c r="C246" s="14" t="s">
        <v>1576</v>
      </c>
      <c r="D246" s="15">
        <v>43728</v>
      </c>
      <c r="E246" s="14" t="s">
        <v>56</v>
      </c>
      <c r="F246" s="920"/>
      <c r="G246" s="920"/>
      <c r="H246" s="924"/>
      <c r="I246" s="924"/>
      <c r="J246" s="921"/>
      <c r="K246" s="921"/>
      <c r="L246" s="925"/>
    </row>
    <row r="247" spans="1:12" ht="24" x14ac:dyDescent="0.25">
      <c r="A247" s="918">
        <v>442</v>
      </c>
      <c r="B247" s="9" t="s">
        <v>22</v>
      </c>
      <c r="C247" s="13" t="s">
        <v>23</v>
      </c>
      <c r="D247" s="13" t="s">
        <v>24</v>
      </c>
      <c r="E247" s="13" t="s">
        <v>25</v>
      </c>
      <c r="F247" s="919" t="s">
        <v>17</v>
      </c>
      <c r="G247" s="919"/>
      <c r="H247" s="920"/>
      <c r="I247" s="920"/>
      <c r="J247" s="920"/>
      <c r="K247" s="920"/>
      <c r="L247" s="920"/>
    </row>
    <row r="248" spans="1:12" x14ac:dyDescent="0.25">
      <c r="A248" s="918"/>
      <c r="B248" s="921" t="s">
        <v>1577</v>
      </c>
      <c r="C248" s="922" t="s">
        <v>1578</v>
      </c>
      <c r="D248" s="923">
        <v>43602</v>
      </c>
      <c r="E248" s="921" t="s">
        <v>115</v>
      </c>
      <c r="F248" s="921" t="s">
        <v>1579</v>
      </c>
      <c r="G248" s="921"/>
      <c r="H248" s="924" t="s">
        <v>30</v>
      </c>
      <c r="I248" s="924"/>
      <c r="J248" s="14" t="s">
        <v>31</v>
      </c>
      <c r="K248" s="14" t="s">
        <v>31</v>
      </c>
      <c r="L248" s="16">
        <v>0</v>
      </c>
    </row>
    <row r="249" spans="1:12" x14ac:dyDescent="0.25">
      <c r="A249" s="918"/>
      <c r="B249" s="921"/>
      <c r="C249" s="922"/>
      <c r="D249" s="923"/>
      <c r="E249" s="921"/>
      <c r="F249" s="921"/>
      <c r="G249" s="921"/>
      <c r="H249" s="924" t="s">
        <v>33</v>
      </c>
      <c r="I249" s="924"/>
      <c r="J249" s="14" t="s">
        <v>31</v>
      </c>
      <c r="K249" s="14" t="s">
        <v>31</v>
      </c>
      <c r="L249" s="16">
        <v>0</v>
      </c>
    </row>
    <row r="250" spans="1:12" ht="24" x14ac:dyDescent="0.25">
      <c r="A250" s="918"/>
      <c r="B250" s="9" t="s">
        <v>34</v>
      </c>
      <c r="C250" s="13" t="s">
        <v>35</v>
      </c>
      <c r="D250" s="13" t="s">
        <v>36</v>
      </c>
      <c r="E250" s="13" t="s">
        <v>37</v>
      </c>
      <c r="F250" s="920"/>
      <c r="G250" s="920"/>
      <c r="H250" s="924" t="s">
        <v>38</v>
      </c>
      <c r="I250" s="924"/>
      <c r="J250" s="921" t="s">
        <v>31</v>
      </c>
      <c r="K250" s="921" t="s">
        <v>32</v>
      </c>
      <c r="L250" s="925">
        <v>290</v>
      </c>
    </row>
    <row r="251" spans="1:12" ht="22.8" x14ac:dyDescent="0.25">
      <c r="A251" s="918"/>
      <c r="B251" s="14" t="s">
        <v>55</v>
      </c>
      <c r="C251" s="14" t="s">
        <v>1579</v>
      </c>
      <c r="D251" s="15">
        <v>43607</v>
      </c>
      <c r="E251" s="14" t="s">
        <v>1580</v>
      </c>
      <c r="F251" s="920"/>
      <c r="G251" s="920"/>
      <c r="H251" s="924"/>
      <c r="I251" s="924"/>
      <c r="J251" s="921"/>
      <c r="K251" s="921"/>
      <c r="L251" s="925"/>
    </row>
    <row r="252" spans="1:12" ht="24" x14ac:dyDescent="0.25">
      <c r="A252" s="918">
        <v>443</v>
      </c>
      <c r="B252" s="9" t="s">
        <v>22</v>
      </c>
      <c r="C252" s="13" t="s">
        <v>23</v>
      </c>
      <c r="D252" s="13" t="s">
        <v>24</v>
      </c>
      <c r="E252" s="13" t="s">
        <v>25</v>
      </c>
      <c r="F252" s="919" t="s">
        <v>17</v>
      </c>
      <c r="G252" s="919"/>
      <c r="H252" s="920"/>
      <c r="I252" s="920"/>
      <c r="J252" s="920"/>
      <c r="K252" s="920"/>
      <c r="L252" s="920"/>
    </row>
    <row r="253" spans="1:12" x14ac:dyDescent="0.25">
      <c r="A253" s="918"/>
      <c r="B253" s="921" t="s">
        <v>1581</v>
      </c>
      <c r="C253" s="922" t="s">
        <v>1582</v>
      </c>
      <c r="D253" s="923">
        <v>43636</v>
      </c>
      <c r="E253" s="921" t="s">
        <v>136</v>
      </c>
      <c r="F253" s="921" t="s">
        <v>1583</v>
      </c>
      <c r="G253" s="921"/>
      <c r="H253" s="924" t="s">
        <v>30</v>
      </c>
      <c r="I253" s="924"/>
      <c r="J253" s="14" t="s">
        <v>31</v>
      </c>
      <c r="K253" s="14" t="s">
        <v>31</v>
      </c>
      <c r="L253" s="16">
        <v>0</v>
      </c>
    </row>
    <row r="254" spans="1:12" x14ac:dyDescent="0.25">
      <c r="A254" s="918"/>
      <c r="B254" s="921"/>
      <c r="C254" s="922"/>
      <c r="D254" s="923"/>
      <c r="E254" s="921"/>
      <c r="F254" s="921"/>
      <c r="G254" s="921"/>
      <c r="H254" s="924" t="s">
        <v>33</v>
      </c>
      <c r="I254" s="924"/>
      <c r="J254" s="14" t="s">
        <v>31</v>
      </c>
      <c r="K254" s="14" t="s">
        <v>32</v>
      </c>
      <c r="L254" s="16">
        <v>747</v>
      </c>
    </row>
    <row r="255" spans="1:12" ht="24" x14ac:dyDescent="0.25">
      <c r="A255" s="918"/>
      <c r="B255" s="9" t="s">
        <v>34</v>
      </c>
      <c r="C255" s="13" t="s">
        <v>35</v>
      </c>
      <c r="D255" s="13" t="s">
        <v>36</v>
      </c>
      <c r="E255" s="13" t="s">
        <v>37</v>
      </c>
      <c r="F255" s="920"/>
      <c r="G255" s="920"/>
      <c r="H255" s="924" t="s">
        <v>38</v>
      </c>
      <c r="I255" s="924"/>
      <c r="J255" s="921" t="s">
        <v>31</v>
      </c>
      <c r="K255" s="921" t="s">
        <v>31</v>
      </c>
      <c r="L255" s="925">
        <v>0</v>
      </c>
    </row>
    <row r="256" spans="1:12" ht="22.8" x14ac:dyDescent="0.25">
      <c r="A256" s="918"/>
      <c r="B256" s="14" t="s">
        <v>39</v>
      </c>
      <c r="C256" s="14" t="s">
        <v>1583</v>
      </c>
      <c r="D256" s="15">
        <v>43637</v>
      </c>
      <c r="E256" s="14" t="s">
        <v>1584</v>
      </c>
      <c r="F256" s="920"/>
      <c r="G256" s="920"/>
      <c r="H256" s="924"/>
      <c r="I256" s="924"/>
      <c r="J256" s="921"/>
      <c r="K256" s="921"/>
      <c r="L256" s="925"/>
    </row>
    <row r="257" spans="1:12" ht="24" x14ac:dyDescent="0.25">
      <c r="A257" s="918">
        <v>444</v>
      </c>
      <c r="B257" s="9" t="s">
        <v>22</v>
      </c>
      <c r="C257" s="13" t="s">
        <v>23</v>
      </c>
      <c r="D257" s="13" t="s">
        <v>24</v>
      </c>
      <c r="E257" s="13" t="s">
        <v>25</v>
      </c>
      <c r="F257" s="919" t="s">
        <v>17</v>
      </c>
      <c r="G257" s="919"/>
      <c r="H257" s="920"/>
      <c r="I257" s="920"/>
      <c r="J257" s="920"/>
      <c r="K257" s="920"/>
      <c r="L257" s="920"/>
    </row>
    <row r="258" spans="1:12" x14ac:dyDescent="0.25">
      <c r="A258" s="918"/>
      <c r="B258" s="921" t="s">
        <v>1581</v>
      </c>
      <c r="C258" s="922" t="s">
        <v>1582</v>
      </c>
      <c r="D258" s="923">
        <v>43636</v>
      </c>
      <c r="E258" s="921" t="s">
        <v>136</v>
      </c>
      <c r="F258" s="921" t="s">
        <v>1585</v>
      </c>
      <c r="G258" s="921"/>
      <c r="H258" s="924" t="s">
        <v>30</v>
      </c>
      <c r="I258" s="924"/>
      <c r="J258" s="14" t="s">
        <v>31</v>
      </c>
      <c r="K258" s="14" t="s">
        <v>32</v>
      </c>
      <c r="L258" s="16">
        <v>206</v>
      </c>
    </row>
    <row r="259" spans="1:12" x14ac:dyDescent="0.25">
      <c r="A259" s="918"/>
      <c r="B259" s="921"/>
      <c r="C259" s="922"/>
      <c r="D259" s="923"/>
      <c r="E259" s="921"/>
      <c r="F259" s="921"/>
      <c r="G259" s="921"/>
      <c r="H259" s="924" t="s">
        <v>33</v>
      </c>
      <c r="I259" s="924"/>
      <c r="J259" s="14" t="s">
        <v>31</v>
      </c>
      <c r="K259" s="14" t="s">
        <v>31</v>
      </c>
      <c r="L259" s="16">
        <v>0</v>
      </c>
    </row>
    <row r="260" spans="1:12" ht="24" x14ac:dyDescent="0.25">
      <c r="A260" s="918"/>
      <c r="B260" s="9" t="s">
        <v>34</v>
      </c>
      <c r="C260" s="13" t="s">
        <v>35</v>
      </c>
      <c r="D260" s="13" t="s">
        <v>36</v>
      </c>
      <c r="E260" s="13" t="s">
        <v>37</v>
      </c>
      <c r="F260" s="920"/>
      <c r="G260" s="920"/>
      <c r="H260" s="924" t="s">
        <v>38</v>
      </c>
      <c r="I260" s="924"/>
      <c r="J260" s="921" t="s">
        <v>31</v>
      </c>
      <c r="K260" s="921" t="s">
        <v>32</v>
      </c>
      <c r="L260" s="925">
        <v>245</v>
      </c>
    </row>
    <row r="261" spans="1:12" ht="22.8" x14ac:dyDescent="0.25">
      <c r="A261" s="918"/>
      <c r="B261" s="14" t="s">
        <v>39</v>
      </c>
      <c r="C261" s="14" t="s">
        <v>1585</v>
      </c>
      <c r="D261" s="15">
        <v>43637</v>
      </c>
      <c r="E261" s="14" t="s">
        <v>1584</v>
      </c>
      <c r="F261" s="920"/>
      <c r="G261" s="920"/>
      <c r="H261" s="924"/>
      <c r="I261" s="924"/>
      <c r="J261" s="921"/>
      <c r="K261" s="921"/>
      <c r="L261" s="925"/>
    </row>
    <row r="262" spans="1:12" ht="24" x14ac:dyDescent="0.25">
      <c r="A262" s="918">
        <v>445</v>
      </c>
      <c r="B262" s="9" t="s">
        <v>22</v>
      </c>
      <c r="C262" s="13" t="s">
        <v>23</v>
      </c>
      <c r="D262" s="13" t="s">
        <v>24</v>
      </c>
      <c r="E262" s="13" t="s">
        <v>25</v>
      </c>
      <c r="F262" s="919" t="s">
        <v>17</v>
      </c>
      <c r="G262" s="919"/>
      <c r="H262" s="920"/>
      <c r="I262" s="920"/>
      <c r="J262" s="920"/>
      <c r="K262" s="920"/>
      <c r="L262" s="920"/>
    </row>
    <row r="263" spans="1:12" x14ac:dyDescent="0.25">
      <c r="A263" s="918"/>
      <c r="B263" s="921" t="s">
        <v>1586</v>
      </c>
      <c r="C263" s="922" t="s">
        <v>1587</v>
      </c>
      <c r="D263" s="923">
        <v>43632</v>
      </c>
      <c r="E263" s="921" t="s">
        <v>684</v>
      </c>
      <c r="F263" s="921" t="s">
        <v>1588</v>
      </c>
      <c r="G263" s="921"/>
      <c r="H263" s="924" t="s">
        <v>30</v>
      </c>
      <c r="I263" s="924"/>
      <c r="J263" s="14" t="s">
        <v>31</v>
      </c>
      <c r="K263" s="14" t="s">
        <v>32</v>
      </c>
      <c r="L263" s="16">
        <v>533.13</v>
      </c>
    </row>
    <row r="264" spans="1:12" x14ac:dyDescent="0.25">
      <c r="A264" s="918"/>
      <c r="B264" s="921"/>
      <c r="C264" s="922"/>
      <c r="D264" s="923"/>
      <c r="E264" s="921"/>
      <c r="F264" s="921"/>
      <c r="G264" s="921"/>
      <c r="H264" s="924" t="s">
        <v>33</v>
      </c>
      <c r="I264" s="924"/>
      <c r="J264" s="921" t="s">
        <v>31</v>
      </c>
      <c r="K264" s="921" t="s">
        <v>31</v>
      </c>
      <c r="L264" s="925">
        <v>0</v>
      </c>
    </row>
    <row r="265" spans="1:12" x14ac:dyDescent="0.25">
      <c r="A265" s="918"/>
      <c r="B265" s="921"/>
      <c r="C265" s="922"/>
      <c r="D265" s="923"/>
      <c r="E265" s="921"/>
      <c r="F265" s="921"/>
      <c r="G265" s="921"/>
      <c r="H265" s="924"/>
      <c r="I265" s="924"/>
      <c r="J265" s="921"/>
      <c r="K265" s="921"/>
      <c r="L265" s="925"/>
    </row>
    <row r="266" spans="1:12" ht="24" x14ac:dyDescent="0.25">
      <c r="A266" s="918"/>
      <c r="B266" s="9" t="s">
        <v>34</v>
      </c>
      <c r="C266" s="13" t="s">
        <v>35</v>
      </c>
      <c r="D266" s="13" t="s">
        <v>36</v>
      </c>
      <c r="E266" s="13" t="s">
        <v>37</v>
      </c>
      <c r="F266" s="920"/>
      <c r="G266" s="920"/>
      <c r="H266" s="924" t="s">
        <v>38</v>
      </c>
      <c r="I266" s="924"/>
      <c r="J266" s="921" t="s">
        <v>31</v>
      </c>
      <c r="K266" s="921" t="s">
        <v>31</v>
      </c>
      <c r="L266" s="925">
        <v>0</v>
      </c>
    </row>
    <row r="267" spans="1:12" ht="22.8" x14ac:dyDescent="0.25">
      <c r="A267" s="918"/>
      <c r="B267" s="14" t="s">
        <v>141</v>
      </c>
      <c r="C267" s="14" t="s">
        <v>1588</v>
      </c>
      <c r="D267" s="15">
        <v>43638</v>
      </c>
      <c r="E267" s="14" t="s">
        <v>1589</v>
      </c>
      <c r="F267" s="920"/>
      <c r="G267" s="920"/>
      <c r="H267" s="924"/>
      <c r="I267" s="924"/>
      <c r="J267" s="921"/>
      <c r="K267" s="921"/>
      <c r="L267" s="925"/>
    </row>
    <row r="268" spans="1:12" ht="24" x14ac:dyDescent="0.25">
      <c r="A268" s="918">
        <v>446</v>
      </c>
      <c r="B268" s="9" t="s">
        <v>22</v>
      </c>
      <c r="C268" s="13" t="s">
        <v>23</v>
      </c>
      <c r="D268" s="13" t="s">
        <v>24</v>
      </c>
      <c r="E268" s="13" t="s">
        <v>25</v>
      </c>
      <c r="F268" s="919" t="s">
        <v>17</v>
      </c>
      <c r="G268" s="919"/>
      <c r="H268" s="920"/>
      <c r="I268" s="920"/>
      <c r="J268" s="920"/>
      <c r="K268" s="920"/>
      <c r="L268" s="920"/>
    </row>
    <row r="269" spans="1:12" x14ac:dyDescent="0.25">
      <c r="A269" s="918"/>
      <c r="B269" s="921" t="s">
        <v>1590</v>
      </c>
      <c r="C269" s="922" t="s">
        <v>1591</v>
      </c>
      <c r="D269" s="923">
        <v>43658</v>
      </c>
      <c r="E269" s="921" t="s">
        <v>1056</v>
      </c>
      <c r="F269" s="921" t="s">
        <v>1057</v>
      </c>
      <c r="G269" s="921"/>
      <c r="H269" s="924" t="s">
        <v>30</v>
      </c>
      <c r="I269" s="924"/>
      <c r="J269" s="14" t="s">
        <v>31</v>
      </c>
      <c r="K269" s="14" t="s">
        <v>32</v>
      </c>
      <c r="L269" s="16">
        <v>592.5</v>
      </c>
    </row>
    <row r="270" spans="1:12" x14ac:dyDescent="0.25">
      <c r="A270" s="918"/>
      <c r="B270" s="921"/>
      <c r="C270" s="922"/>
      <c r="D270" s="923"/>
      <c r="E270" s="921"/>
      <c r="F270" s="921"/>
      <c r="G270" s="921"/>
      <c r="H270" s="924" t="s">
        <v>33</v>
      </c>
      <c r="I270" s="924"/>
      <c r="J270" s="921" t="s">
        <v>31</v>
      </c>
      <c r="K270" s="921" t="s">
        <v>32</v>
      </c>
      <c r="L270" s="925">
        <v>718</v>
      </c>
    </row>
    <row r="271" spans="1:12" x14ac:dyDescent="0.25">
      <c r="A271" s="918"/>
      <c r="B271" s="921"/>
      <c r="C271" s="922"/>
      <c r="D271" s="923"/>
      <c r="E271" s="921"/>
      <c r="F271" s="921"/>
      <c r="G271" s="921"/>
      <c r="H271" s="924"/>
      <c r="I271" s="924"/>
      <c r="J271" s="921"/>
      <c r="K271" s="921"/>
      <c r="L271" s="925"/>
    </row>
    <row r="272" spans="1:12" ht="24" x14ac:dyDescent="0.25">
      <c r="A272" s="918"/>
      <c r="B272" s="9" t="s">
        <v>34</v>
      </c>
      <c r="C272" s="13" t="s">
        <v>35</v>
      </c>
      <c r="D272" s="13" t="s">
        <v>36</v>
      </c>
      <c r="E272" s="13" t="s">
        <v>37</v>
      </c>
      <c r="F272" s="920"/>
      <c r="G272" s="920"/>
      <c r="H272" s="924" t="s">
        <v>38</v>
      </c>
      <c r="I272" s="924"/>
      <c r="J272" s="921" t="s">
        <v>31</v>
      </c>
      <c r="K272" s="921" t="s">
        <v>32</v>
      </c>
      <c r="L272" s="925">
        <v>675</v>
      </c>
    </row>
    <row r="273" spans="1:12" ht="22.8" x14ac:dyDescent="0.25">
      <c r="A273" s="918"/>
      <c r="B273" s="14" t="s">
        <v>1592</v>
      </c>
      <c r="C273" s="14" t="s">
        <v>1057</v>
      </c>
      <c r="D273" s="15">
        <v>43660</v>
      </c>
      <c r="E273" s="14" t="s">
        <v>1058</v>
      </c>
      <c r="F273" s="920"/>
      <c r="G273" s="920"/>
      <c r="H273" s="924"/>
      <c r="I273" s="924"/>
      <c r="J273" s="921"/>
      <c r="K273" s="921"/>
      <c r="L273" s="925"/>
    </row>
    <row r="274" spans="1:12" ht="24" x14ac:dyDescent="0.25">
      <c r="A274" s="918">
        <v>447</v>
      </c>
      <c r="B274" s="9" t="s">
        <v>22</v>
      </c>
      <c r="C274" s="13" t="s">
        <v>23</v>
      </c>
      <c r="D274" s="13" t="s">
        <v>24</v>
      </c>
      <c r="E274" s="13" t="s">
        <v>25</v>
      </c>
      <c r="F274" s="919" t="s">
        <v>17</v>
      </c>
      <c r="G274" s="919"/>
      <c r="H274" s="920"/>
      <c r="I274" s="920"/>
      <c r="J274" s="920"/>
      <c r="K274" s="920"/>
      <c r="L274" s="920"/>
    </row>
    <row r="275" spans="1:12" x14ac:dyDescent="0.25">
      <c r="A275" s="918"/>
      <c r="B275" s="921" t="s">
        <v>1593</v>
      </c>
      <c r="C275" s="921" t="s">
        <v>1594</v>
      </c>
      <c r="D275" s="923">
        <v>43680</v>
      </c>
      <c r="E275" s="921" t="s">
        <v>95</v>
      </c>
      <c r="F275" s="921" t="s">
        <v>1595</v>
      </c>
      <c r="G275" s="921"/>
      <c r="H275" s="924" t="s">
        <v>30</v>
      </c>
      <c r="I275" s="924"/>
      <c r="J275" s="14" t="s">
        <v>31</v>
      </c>
      <c r="K275" s="14" t="s">
        <v>32</v>
      </c>
      <c r="L275" s="16">
        <v>1033.24</v>
      </c>
    </row>
    <row r="276" spans="1:12" x14ac:dyDescent="0.25">
      <c r="A276" s="918"/>
      <c r="B276" s="921"/>
      <c r="C276" s="921"/>
      <c r="D276" s="923"/>
      <c r="E276" s="921"/>
      <c r="F276" s="921"/>
      <c r="G276" s="921"/>
      <c r="H276" s="924" t="s">
        <v>33</v>
      </c>
      <c r="I276" s="924"/>
      <c r="J276" s="14" t="s">
        <v>31</v>
      </c>
      <c r="K276" s="14" t="s">
        <v>32</v>
      </c>
      <c r="L276" s="16">
        <v>870.59</v>
      </c>
    </row>
    <row r="277" spans="1:12" ht="24" x14ac:dyDescent="0.25">
      <c r="A277" s="918"/>
      <c r="B277" s="9" t="s">
        <v>34</v>
      </c>
      <c r="C277" s="13" t="s">
        <v>35</v>
      </c>
      <c r="D277" s="13" t="s">
        <v>36</v>
      </c>
      <c r="E277" s="13" t="s">
        <v>37</v>
      </c>
      <c r="F277" s="920"/>
      <c r="G277" s="920"/>
      <c r="H277" s="924" t="s">
        <v>38</v>
      </c>
      <c r="I277" s="924"/>
      <c r="J277" s="921" t="s">
        <v>31</v>
      </c>
      <c r="K277" s="921" t="s">
        <v>32</v>
      </c>
      <c r="L277" s="925">
        <v>300</v>
      </c>
    </row>
    <row r="278" spans="1:12" ht="34.200000000000003" x14ac:dyDescent="0.25">
      <c r="A278" s="918"/>
      <c r="B278" s="14" t="s">
        <v>1596</v>
      </c>
      <c r="C278" s="14" t="s">
        <v>1595</v>
      </c>
      <c r="D278" s="15">
        <v>43684</v>
      </c>
      <c r="E278" s="14" t="s">
        <v>1597</v>
      </c>
      <c r="F278" s="920"/>
      <c r="G278" s="920"/>
      <c r="H278" s="924"/>
      <c r="I278" s="924"/>
      <c r="J278" s="921"/>
      <c r="K278" s="921"/>
      <c r="L278" s="925"/>
    </row>
    <row r="279" spans="1:12" ht="24" x14ac:dyDescent="0.25">
      <c r="A279" s="918">
        <v>448</v>
      </c>
      <c r="B279" s="9" t="s">
        <v>22</v>
      </c>
      <c r="C279" s="13" t="s">
        <v>23</v>
      </c>
      <c r="D279" s="13" t="s">
        <v>24</v>
      </c>
      <c r="E279" s="13" t="s">
        <v>25</v>
      </c>
      <c r="F279" s="919" t="s">
        <v>17</v>
      </c>
      <c r="G279" s="919"/>
      <c r="H279" s="920"/>
      <c r="I279" s="920"/>
      <c r="J279" s="920"/>
      <c r="K279" s="920"/>
      <c r="L279" s="920"/>
    </row>
    <row r="280" spans="1:12" x14ac:dyDescent="0.25">
      <c r="A280" s="918"/>
      <c r="B280" s="921" t="s">
        <v>1598</v>
      </c>
      <c r="C280" s="922" t="s">
        <v>1599</v>
      </c>
      <c r="D280" s="923">
        <v>43737</v>
      </c>
      <c r="E280" s="921" t="s">
        <v>718</v>
      </c>
      <c r="F280" s="921" t="s">
        <v>719</v>
      </c>
      <c r="G280" s="921"/>
      <c r="H280" s="924" t="s">
        <v>30</v>
      </c>
      <c r="I280" s="924"/>
      <c r="J280" s="14" t="s">
        <v>31</v>
      </c>
      <c r="K280" s="14" t="s">
        <v>32</v>
      </c>
      <c r="L280" s="16">
        <v>119</v>
      </c>
    </row>
    <row r="281" spans="1:12" x14ac:dyDescent="0.25">
      <c r="A281" s="918"/>
      <c r="B281" s="921"/>
      <c r="C281" s="922"/>
      <c r="D281" s="923"/>
      <c r="E281" s="921"/>
      <c r="F281" s="921"/>
      <c r="G281" s="921"/>
      <c r="H281" s="924" t="s">
        <v>33</v>
      </c>
      <c r="I281" s="924"/>
      <c r="J281" s="921" t="s">
        <v>31</v>
      </c>
      <c r="K281" s="921" t="s">
        <v>32</v>
      </c>
      <c r="L281" s="925">
        <v>421.6</v>
      </c>
    </row>
    <row r="282" spans="1:12" x14ac:dyDescent="0.25">
      <c r="A282" s="918"/>
      <c r="B282" s="921"/>
      <c r="C282" s="922"/>
      <c r="D282" s="923"/>
      <c r="E282" s="921"/>
      <c r="F282" s="921"/>
      <c r="G282" s="921"/>
      <c r="H282" s="924"/>
      <c r="I282" s="924"/>
      <c r="J282" s="921"/>
      <c r="K282" s="921"/>
      <c r="L282" s="925"/>
    </row>
    <row r="283" spans="1:12" ht="24" x14ac:dyDescent="0.25">
      <c r="A283" s="918"/>
      <c r="B283" s="9" t="s">
        <v>34</v>
      </c>
      <c r="C283" s="13" t="s">
        <v>35</v>
      </c>
      <c r="D283" s="13" t="s">
        <v>36</v>
      </c>
      <c r="E283" s="13" t="s">
        <v>37</v>
      </c>
      <c r="F283" s="920"/>
      <c r="G283" s="920"/>
      <c r="H283" s="924" t="s">
        <v>38</v>
      </c>
      <c r="I283" s="924"/>
      <c r="J283" s="921" t="s">
        <v>31</v>
      </c>
      <c r="K283" s="921" t="s">
        <v>32</v>
      </c>
      <c r="L283" s="925">
        <v>1980.53</v>
      </c>
    </row>
    <row r="284" spans="1:12" ht="34.200000000000003" x14ac:dyDescent="0.25">
      <c r="A284" s="918"/>
      <c r="B284" s="14" t="s">
        <v>1600</v>
      </c>
      <c r="C284" s="14" t="s">
        <v>719</v>
      </c>
      <c r="D284" s="15">
        <v>43738</v>
      </c>
      <c r="E284" s="14" t="s">
        <v>946</v>
      </c>
      <c r="F284" s="920"/>
      <c r="G284" s="920"/>
      <c r="H284" s="924"/>
      <c r="I284" s="924"/>
      <c r="J284" s="921"/>
      <c r="K284" s="921"/>
      <c r="L284" s="925"/>
    </row>
    <row r="285" spans="1:12" ht="24" x14ac:dyDescent="0.25">
      <c r="A285" s="918">
        <v>449</v>
      </c>
      <c r="B285" s="9" t="s">
        <v>22</v>
      </c>
      <c r="C285" s="13" t="s">
        <v>23</v>
      </c>
      <c r="D285" s="13" t="s">
        <v>24</v>
      </c>
      <c r="E285" s="13" t="s">
        <v>25</v>
      </c>
      <c r="F285" s="919" t="s">
        <v>17</v>
      </c>
      <c r="G285" s="919"/>
      <c r="H285" s="920"/>
      <c r="I285" s="920"/>
      <c r="J285" s="920"/>
      <c r="K285" s="920"/>
      <c r="L285" s="920"/>
    </row>
    <row r="286" spans="1:12" x14ac:dyDescent="0.25">
      <c r="A286" s="918"/>
      <c r="B286" s="921" t="s">
        <v>1601</v>
      </c>
      <c r="C286" s="922" t="s">
        <v>1602</v>
      </c>
      <c r="D286" s="923">
        <v>43688</v>
      </c>
      <c r="E286" s="921" t="s">
        <v>1603</v>
      </c>
      <c r="F286" s="921" t="s">
        <v>1604</v>
      </c>
      <c r="G286" s="921"/>
      <c r="H286" s="924" t="s">
        <v>30</v>
      </c>
      <c r="I286" s="924"/>
      <c r="J286" s="14" t="s">
        <v>31</v>
      </c>
      <c r="K286" s="14" t="s">
        <v>32</v>
      </c>
      <c r="L286" s="16">
        <v>1171.7</v>
      </c>
    </row>
    <row r="287" spans="1:12" x14ac:dyDescent="0.25">
      <c r="A287" s="918"/>
      <c r="B287" s="921"/>
      <c r="C287" s="922"/>
      <c r="D287" s="923"/>
      <c r="E287" s="921"/>
      <c r="F287" s="921"/>
      <c r="G287" s="921"/>
      <c r="H287" s="924" t="s">
        <v>33</v>
      </c>
      <c r="I287" s="924"/>
      <c r="J287" s="14" t="s">
        <v>31</v>
      </c>
      <c r="K287" s="14" t="s">
        <v>32</v>
      </c>
      <c r="L287" s="16">
        <v>635.96</v>
      </c>
    </row>
    <row r="288" spans="1:12" ht="24" x14ac:dyDescent="0.25">
      <c r="A288" s="918"/>
      <c r="B288" s="9" t="s">
        <v>34</v>
      </c>
      <c r="C288" s="13" t="s">
        <v>35</v>
      </c>
      <c r="D288" s="13" t="s">
        <v>36</v>
      </c>
      <c r="E288" s="13" t="s">
        <v>37</v>
      </c>
      <c r="F288" s="920"/>
      <c r="G288" s="920"/>
      <c r="H288" s="924" t="s">
        <v>38</v>
      </c>
      <c r="I288" s="924"/>
      <c r="J288" s="921" t="s">
        <v>31</v>
      </c>
      <c r="K288" s="921" t="s">
        <v>32</v>
      </c>
      <c r="L288" s="925">
        <v>70</v>
      </c>
    </row>
    <row r="289" spans="1:12" ht="22.8" x14ac:dyDescent="0.25">
      <c r="A289" s="918"/>
      <c r="B289" s="14" t="s">
        <v>1605</v>
      </c>
      <c r="C289" s="14" t="s">
        <v>1604</v>
      </c>
      <c r="D289" s="15">
        <v>43695</v>
      </c>
      <c r="E289" s="14" t="s">
        <v>1606</v>
      </c>
      <c r="F289" s="920"/>
      <c r="G289" s="920"/>
      <c r="H289" s="924"/>
      <c r="I289" s="924"/>
      <c r="J289" s="921"/>
      <c r="K289" s="921"/>
      <c r="L289" s="925"/>
    </row>
    <row r="290" spans="1:12" ht="24" x14ac:dyDescent="0.25">
      <c r="A290" s="918">
        <v>450</v>
      </c>
      <c r="B290" s="9" t="s">
        <v>22</v>
      </c>
      <c r="C290" s="13" t="s">
        <v>23</v>
      </c>
      <c r="D290" s="13" t="s">
        <v>24</v>
      </c>
      <c r="E290" s="13" t="s">
        <v>25</v>
      </c>
      <c r="F290" s="919" t="s">
        <v>17</v>
      </c>
      <c r="G290" s="919"/>
      <c r="H290" s="920"/>
      <c r="I290" s="920"/>
      <c r="J290" s="920"/>
      <c r="K290" s="920"/>
      <c r="L290" s="920"/>
    </row>
    <row r="291" spans="1:12" x14ac:dyDescent="0.25">
      <c r="A291" s="918"/>
      <c r="B291" s="921" t="s">
        <v>1607</v>
      </c>
      <c r="C291" s="922" t="s">
        <v>1608</v>
      </c>
      <c r="D291" s="923">
        <v>43606</v>
      </c>
      <c r="E291" s="921" t="s">
        <v>83</v>
      </c>
      <c r="F291" s="921" t="s">
        <v>459</v>
      </c>
      <c r="G291" s="921"/>
      <c r="H291" s="924" t="s">
        <v>30</v>
      </c>
      <c r="I291" s="924"/>
      <c r="J291" s="14" t="s">
        <v>31</v>
      </c>
      <c r="K291" s="14" t="s">
        <v>32</v>
      </c>
      <c r="L291" s="16">
        <v>716</v>
      </c>
    </row>
    <row r="292" spans="1:12" x14ac:dyDescent="0.25">
      <c r="A292" s="918"/>
      <c r="B292" s="921"/>
      <c r="C292" s="922"/>
      <c r="D292" s="923"/>
      <c r="E292" s="921"/>
      <c r="F292" s="921"/>
      <c r="G292" s="921"/>
      <c r="H292" s="924" t="s">
        <v>33</v>
      </c>
      <c r="I292" s="924"/>
      <c r="J292" s="14" t="s">
        <v>31</v>
      </c>
      <c r="K292" s="14" t="s">
        <v>31</v>
      </c>
      <c r="L292" s="16">
        <v>0</v>
      </c>
    </row>
    <row r="293" spans="1:12" ht="24" x14ac:dyDescent="0.25">
      <c r="A293" s="918"/>
      <c r="B293" s="9" t="s">
        <v>34</v>
      </c>
      <c r="C293" s="13" t="s">
        <v>35</v>
      </c>
      <c r="D293" s="13" t="s">
        <v>36</v>
      </c>
      <c r="E293" s="13" t="s">
        <v>37</v>
      </c>
      <c r="F293" s="920"/>
      <c r="G293" s="920"/>
      <c r="H293" s="924" t="s">
        <v>38</v>
      </c>
      <c r="I293" s="924"/>
      <c r="J293" s="921" t="s">
        <v>31</v>
      </c>
      <c r="K293" s="921" t="s">
        <v>32</v>
      </c>
      <c r="L293" s="925">
        <v>300</v>
      </c>
    </row>
    <row r="294" spans="1:12" ht="22.8" x14ac:dyDescent="0.25">
      <c r="A294" s="918"/>
      <c r="B294" s="14" t="s">
        <v>1605</v>
      </c>
      <c r="C294" s="14" t="s">
        <v>459</v>
      </c>
      <c r="D294" s="15">
        <v>43611</v>
      </c>
      <c r="E294" s="14" t="s">
        <v>1609</v>
      </c>
      <c r="F294" s="920"/>
      <c r="G294" s="920"/>
      <c r="H294" s="924"/>
      <c r="I294" s="924"/>
      <c r="J294" s="921"/>
      <c r="K294" s="921"/>
      <c r="L294" s="925"/>
    </row>
    <row r="295" spans="1:12" ht="24" x14ac:dyDescent="0.25">
      <c r="A295" s="918">
        <v>451</v>
      </c>
      <c r="B295" s="9" t="s">
        <v>22</v>
      </c>
      <c r="C295" s="13" t="s">
        <v>23</v>
      </c>
      <c r="D295" s="13" t="s">
        <v>24</v>
      </c>
      <c r="E295" s="13" t="s">
        <v>25</v>
      </c>
      <c r="F295" s="919" t="s">
        <v>17</v>
      </c>
      <c r="G295" s="919"/>
      <c r="H295" s="920"/>
      <c r="I295" s="920"/>
      <c r="J295" s="920"/>
      <c r="K295" s="920"/>
      <c r="L295" s="920"/>
    </row>
    <row r="296" spans="1:12" x14ac:dyDescent="0.25">
      <c r="A296" s="918"/>
      <c r="B296" s="921" t="s">
        <v>1610</v>
      </c>
      <c r="C296" s="922" t="s">
        <v>1611</v>
      </c>
      <c r="D296" s="923">
        <v>43669</v>
      </c>
      <c r="E296" s="921" t="s">
        <v>187</v>
      </c>
      <c r="F296" s="921" t="s">
        <v>812</v>
      </c>
      <c r="G296" s="921"/>
      <c r="H296" s="924" t="s">
        <v>30</v>
      </c>
      <c r="I296" s="924"/>
      <c r="J296" s="14" t="s">
        <v>31</v>
      </c>
      <c r="K296" s="14" t="s">
        <v>32</v>
      </c>
      <c r="L296" s="16">
        <v>1931</v>
      </c>
    </row>
    <row r="297" spans="1:12" x14ac:dyDescent="0.25">
      <c r="A297" s="918"/>
      <c r="B297" s="921"/>
      <c r="C297" s="922"/>
      <c r="D297" s="923"/>
      <c r="E297" s="921"/>
      <c r="F297" s="921"/>
      <c r="G297" s="921"/>
      <c r="H297" s="924" t="s">
        <v>33</v>
      </c>
      <c r="I297" s="924"/>
      <c r="J297" s="921" t="s">
        <v>31</v>
      </c>
      <c r="K297" s="921" t="s">
        <v>31</v>
      </c>
      <c r="L297" s="925">
        <v>0</v>
      </c>
    </row>
    <row r="298" spans="1:12" x14ac:dyDescent="0.25">
      <c r="A298" s="918"/>
      <c r="B298" s="921"/>
      <c r="C298" s="922"/>
      <c r="D298" s="923"/>
      <c r="E298" s="921"/>
      <c r="F298" s="921"/>
      <c r="G298" s="921"/>
      <c r="H298" s="924"/>
      <c r="I298" s="924"/>
      <c r="J298" s="921"/>
      <c r="K298" s="921"/>
      <c r="L298" s="925"/>
    </row>
    <row r="299" spans="1:12" ht="24" x14ac:dyDescent="0.25">
      <c r="A299" s="918"/>
      <c r="B299" s="9" t="s">
        <v>34</v>
      </c>
      <c r="C299" s="13" t="s">
        <v>35</v>
      </c>
      <c r="D299" s="13" t="s">
        <v>36</v>
      </c>
      <c r="E299" s="13" t="s">
        <v>37</v>
      </c>
      <c r="F299" s="920"/>
      <c r="G299" s="920"/>
      <c r="H299" s="924" t="s">
        <v>38</v>
      </c>
      <c r="I299" s="924"/>
      <c r="J299" s="921" t="s">
        <v>31</v>
      </c>
      <c r="K299" s="921" t="s">
        <v>31</v>
      </c>
      <c r="L299" s="925">
        <v>0</v>
      </c>
    </row>
    <row r="300" spans="1:12" ht="22.8" x14ac:dyDescent="0.25">
      <c r="A300" s="918"/>
      <c r="B300" s="14" t="s">
        <v>39</v>
      </c>
      <c r="C300" s="14" t="s">
        <v>812</v>
      </c>
      <c r="D300" s="15">
        <v>43674</v>
      </c>
      <c r="E300" s="14" t="s">
        <v>1612</v>
      </c>
      <c r="F300" s="920"/>
      <c r="G300" s="920"/>
      <c r="H300" s="924"/>
      <c r="I300" s="924"/>
      <c r="J300" s="921"/>
      <c r="K300" s="921"/>
      <c r="L300" s="925"/>
    </row>
    <row r="301" spans="1:12" ht="24" x14ac:dyDescent="0.25">
      <c r="A301" s="918">
        <v>452</v>
      </c>
      <c r="B301" s="9" t="s">
        <v>22</v>
      </c>
      <c r="C301" s="13" t="s">
        <v>23</v>
      </c>
      <c r="D301" s="13" t="s">
        <v>24</v>
      </c>
      <c r="E301" s="13" t="s">
        <v>25</v>
      </c>
      <c r="F301" s="919" t="s">
        <v>17</v>
      </c>
      <c r="G301" s="919"/>
      <c r="H301" s="920"/>
      <c r="I301" s="920"/>
      <c r="J301" s="920"/>
      <c r="K301" s="920"/>
      <c r="L301" s="920"/>
    </row>
    <row r="302" spans="1:12" x14ac:dyDescent="0.25">
      <c r="A302" s="918"/>
      <c r="B302" s="921" t="s">
        <v>1613</v>
      </c>
      <c r="C302" s="921" t="s">
        <v>1614</v>
      </c>
      <c r="D302" s="923">
        <v>43576</v>
      </c>
      <c r="E302" s="921" t="s">
        <v>1178</v>
      </c>
      <c r="F302" s="921" t="s">
        <v>1179</v>
      </c>
      <c r="G302" s="921"/>
      <c r="H302" s="924" t="s">
        <v>30</v>
      </c>
      <c r="I302" s="924"/>
      <c r="J302" s="14" t="s">
        <v>31</v>
      </c>
      <c r="K302" s="14" t="s">
        <v>32</v>
      </c>
      <c r="L302" s="16">
        <v>370</v>
      </c>
    </row>
    <row r="303" spans="1:12" x14ac:dyDescent="0.25">
      <c r="A303" s="918"/>
      <c r="B303" s="921"/>
      <c r="C303" s="921"/>
      <c r="D303" s="923"/>
      <c r="E303" s="921"/>
      <c r="F303" s="921"/>
      <c r="G303" s="921"/>
      <c r="H303" s="924" t="s">
        <v>33</v>
      </c>
      <c r="I303" s="924"/>
      <c r="J303" s="14" t="s">
        <v>31</v>
      </c>
      <c r="K303" s="14" t="s">
        <v>32</v>
      </c>
      <c r="L303" s="16">
        <v>2235.48</v>
      </c>
    </row>
    <row r="304" spans="1:12" ht="24" x14ac:dyDescent="0.25">
      <c r="A304" s="918"/>
      <c r="B304" s="9" t="s">
        <v>34</v>
      </c>
      <c r="C304" s="13" t="s">
        <v>35</v>
      </c>
      <c r="D304" s="13" t="s">
        <v>36</v>
      </c>
      <c r="E304" s="13" t="s">
        <v>37</v>
      </c>
      <c r="F304" s="920"/>
      <c r="G304" s="920"/>
      <c r="H304" s="924" t="s">
        <v>38</v>
      </c>
      <c r="I304" s="924"/>
      <c r="J304" s="921" t="s">
        <v>31</v>
      </c>
      <c r="K304" s="921" t="s">
        <v>31</v>
      </c>
      <c r="L304" s="925">
        <v>0</v>
      </c>
    </row>
    <row r="305" spans="1:12" ht="22.8" x14ac:dyDescent="0.25">
      <c r="A305" s="918"/>
      <c r="B305" s="14" t="s">
        <v>204</v>
      </c>
      <c r="C305" s="14" t="s">
        <v>1179</v>
      </c>
      <c r="D305" s="15">
        <v>43578</v>
      </c>
      <c r="E305" s="14" t="s">
        <v>271</v>
      </c>
      <c r="F305" s="920"/>
      <c r="G305" s="920"/>
      <c r="H305" s="924"/>
      <c r="I305" s="924"/>
      <c r="J305" s="921"/>
      <c r="K305" s="921"/>
      <c r="L305" s="925"/>
    </row>
    <row r="306" spans="1:12" ht="24" x14ac:dyDescent="0.25">
      <c r="A306" s="918">
        <v>453</v>
      </c>
      <c r="B306" s="9" t="s">
        <v>22</v>
      </c>
      <c r="C306" s="13" t="s">
        <v>23</v>
      </c>
      <c r="D306" s="13" t="s">
        <v>24</v>
      </c>
      <c r="E306" s="13" t="s">
        <v>25</v>
      </c>
      <c r="F306" s="919" t="s">
        <v>17</v>
      </c>
      <c r="G306" s="919"/>
      <c r="H306" s="920"/>
      <c r="I306" s="920"/>
      <c r="J306" s="920"/>
      <c r="K306" s="920"/>
      <c r="L306" s="920"/>
    </row>
    <row r="307" spans="1:12" x14ac:dyDescent="0.25">
      <c r="A307" s="918"/>
      <c r="B307" s="921" t="s">
        <v>1613</v>
      </c>
      <c r="C307" s="922" t="s">
        <v>1615</v>
      </c>
      <c r="D307" s="923">
        <v>43722</v>
      </c>
      <c r="E307" s="921" t="s">
        <v>633</v>
      </c>
      <c r="F307" s="921" t="s">
        <v>1616</v>
      </c>
      <c r="G307" s="921"/>
      <c r="H307" s="924" t="s">
        <v>30</v>
      </c>
      <c r="I307" s="924"/>
      <c r="J307" s="14" t="s">
        <v>31</v>
      </c>
      <c r="K307" s="14" t="s">
        <v>32</v>
      </c>
      <c r="L307" s="16">
        <v>158</v>
      </c>
    </row>
    <row r="308" spans="1:12" x14ac:dyDescent="0.25">
      <c r="A308" s="918"/>
      <c r="B308" s="921"/>
      <c r="C308" s="922"/>
      <c r="D308" s="923"/>
      <c r="E308" s="921"/>
      <c r="F308" s="921"/>
      <c r="G308" s="921"/>
      <c r="H308" s="924" t="s">
        <v>33</v>
      </c>
      <c r="I308" s="924"/>
      <c r="J308" s="14" t="s">
        <v>31</v>
      </c>
      <c r="K308" s="14" t="s">
        <v>32</v>
      </c>
      <c r="L308" s="16">
        <v>2089.5500000000002</v>
      </c>
    </row>
    <row r="309" spans="1:12" ht="24" x14ac:dyDescent="0.25">
      <c r="A309" s="918"/>
      <c r="B309" s="9" t="s">
        <v>34</v>
      </c>
      <c r="C309" s="13" t="s">
        <v>35</v>
      </c>
      <c r="D309" s="13" t="s">
        <v>36</v>
      </c>
      <c r="E309" s="13" t="s">
        <v>37</v>
      </c>
      <c r="F309" s="920"/>
      <c r="G309" s="920"/>
      <c r="H309" s="924" t="s">
        <v>38</v>
      </c>
      <c r="I309" s="924"/>
      <c r="J309" s="921" t="s">
        <v>31</v>
      </c>
      <c r="K309" s="921" t="s">
        <v>31</v>
      </c>
      <c r="L309" s="925">
        <v>0</v>
      </c>
    </row>
    <row r="310" spans="1:12" ht="22.8" x14ac:dyDescent="0.25">
      <c r="A310" s="918"/>
      <c r="B310" s="14" t="s">
        <v>204</v>
      </c>
      <c r="C310" s="14" t="s">
        <v>1616</v>
      </c>
      <c r="D310" s="15">
        <v>43725</v>
      </c>
      <c r="E310" s="14" t="s">
        <v>1617</v>
      </c>
      <c r="F310" s="920"/>
      <c r="G310" s="920"/>
      <c r="H310" s="924"/>
      <c r="I310" s="924"/>
      <c r="J310" s="921"/>
      <c r="K310" s="921"/>
      <c r="L310" s="925"/>
    </row>
    <row r="311" spans="1:12" ht="24" x14ac:dyDescent="0.25">
      <c r="A311" s="918">
        <v>454</v>
      </c>
      <c r="B311" s="9" t="s">
        <v>22</v>
      </c>
      <c r="C311" s="13" t="s">
        <v>23</v>
      </c>
      <c r="D311" s="13" t="s">
        <v>24</v>
      </c>
      <c r="E311" s="13" t="s">
        <v>25</v>
      </c>
      <c r="F311" s="919" t="s">
        <v>17</v>
      </c>
      <c r="G311" s="919"/>
      <c r="H311" s="920"/>
      <c r="I311" s="920"/>
      <c r="J311" s="920"/>
      <c r="K311" s="920"/>
      <c r="L311" s="920"/>
    </row>
    <row r="312" spans="1:12" x14ac:dyDescent="0.25">
      <c r="A312" s="918"/>
      <c r="B312" s="921" t="s">
        <v>1618</v>
      </c>
      <c r="C312" s="922" t="s">
        <v>1619</v>
      </c>
      <c r="D312" s="923">
        <v>43557</v>
      </c>
      <c r="E312" s="921" t="s">
        <v>43</v>
      </c>
      <c r="F312" s="921" t="s">
        <v>1620</v>
      </c>
      <c r="G312" s="921"/>
      <c r="H312" s="924" t="s">
        <v>30</v>
      </c>
      <c r="I312" s="924"/>
      <c r="J312" s="14" t="s">
        <v>31</v>
      </c>
      <c r="K312" s="14" t="s">
        <v>32</v>
      </c>
      <c r="L312" s="16">
        <v>782</v>
      </c>
    </row>
    <row r="313" spans="1:12" x14ac:dyDescent="0.25">
      <c r="A313" s="918"/>
      <c r="B313" s="921"/>
      <c r="C313" s="922"/>
      <c r="D313" s="923"/>
      <c r="E313" s="921"/>
      <c r="F313" s="921"/>
      <c r="G313" s="921"/>
      <c r="H313" s="924" t="s">
        <v>33</v>
      </c>
      <c r="I313" s="924"/>
      <c r="J313" s="14" t="s">
        <v>31</v>
      </c>
      <c r="K313" s="14" t="s">
        <v>32</v>
      </c>
      <c r="L313" s="16">
        <v>2610.65</v>
      </c>
    </row>
    <row r="314" spans="1:12" ht="24" x14ac:dyDescent="0.25">
      <c r="A314" s="918"/>
      <c r="B314" s="9" t="s">
        <v>34</v>
      </c>
      <c r="C314" s="13" t="s">
        <v>35</v>
      </c>
      <c r="D314" s="13" t="s">
        <v>36</v>
      </c>
      <c r="E314" s="13" t="s">
        <v>37</v>
      </c>
      <c r="F314" s="920"/>
      <c r="G314" s="920"/>
      <c r="H314" s="924" t="s">
        <v>38</v>
      </c>
      <c r="I314" s="924"/>
      <c r="J314" s="921" t="s">
        <v>31</v>
      </c>
      <c r="K314" s="921" t="s">
        <v>31</v>
      </c>
      <c r="L314" s="925">
        <v>0</v>
      </c>
    </row>
    <row r="315" spans="1:12" ht="22.8" x14ac:dyDescent="0.25">
      <c r="A315" s="918"/>
      <c r="B315" s="14" t="s">
        <v>353</v>
      </c>
      <c r="C315" s="14" t="s">
        <v>1620</v>
      </c>
      <c r="D315" s="15">
        <v>43561</v>
      </c>
      <c r="E315" s="14" t="s">
        <v>1621</v>
      </c>
      <c r="F315" s="920"/>
      <c r="G315" s="920"/>
      <c r="H315" s="924"/>
      <c r="I315" s="924"/>
      <c r="J315" s="921"/>
      <c r="K315" s="921"/>
      <c r="L315" s="925"/>
    </row>
    <row r="316" spans="1:12" ht="24" x14ac:dyDescent="0.25">
      <c r="A316" s="918">
        <v>455</v>
      </c>
      <c r="B316" s="9" t="s">
        <v>22</v>
      </c>
      <c r="C316" s="13" t="s">
        <v>23</v>
      </c>
      <c r="D316" s="13" t="s">
        <v>24</v>
      </c>
      <c r="E316" s="13" t="s">
        <v>25</v>
      </c>
      <c r="F316" s="919" t="s">
        <v>17</v>
      </c>
      <c r="G316" s="919"/>
      <c r="H316" s="920"/>
      <c r="I316" s="920"/>
      <c r="J316" s="920"/>
      <c r="K316" s="920"/>
      <c r="L316" s="920"/>
    </row>
    <row r="317" spans="1:12" x14ac:dyDescent="0.25">
      <c r="A317" s="918"/>
      <c r="B317" s="921" t="s">
        <v>1618</v>
      </c>
      <c r="C317" s="922" t="s">
        <v>1622</v>
      </c>
      <c r="D317" s="923">
        <v>43621</v>
      </c>
      <c r="E317" s="921" t="s">
        <v>1623</v>
      </c>
      <c r="F317" s="921" t="s">
        <v>1620</v>
      </c>
      <c r="G317" s="921"/>
      <c r="H317" s="924" t="s">
        <v>30</v>
      </c>
      <c r="I317" s="924"/>
      <c r="J317" s="14" t="s">
        <v>31</v>
      </c>
      <c r="K317" s="14" t="s">
        <v>32</v>
      </c>
      <c r="L317" s="16">
        <v>474.5</v>
      </c>
    </row>
    <row r="318" spans="1:12" x14ac:dyDescent="0.25">
      <c r="A318" s="918"/>
      <c r="B318" s="921"/>
      <c r="C318" s="922"/>
      <c r="D318" s="923"/>
      <c r="E318" s="921"/>
      <c r="F318" s="921"/>
      <c r="G318" s="921"/>
      <c r="H318" s="924" t="s">
        <v>33</v>
      </c>
      <c r="I318" s="924"/>
      <c r="J318" s="14" t="s">
        <v>31</v>
      </c>
      <c r="K318" s="14" t="s">
        <v>32</v>
      </c>
      <c r="L318" s="16">
        <v>550</v>
      </c>
    </row>
    <row r="319" spans="1:12" ht="24" x14ac:dyDescent="0.25">
      <c r="A319" s="918"/>
      <c r="B319" s="9" t="s">
        <v>34</v>
      </c>
      <c r="C319" s="13" t="s">
        <v>35</v>
      </c>
      <c r="D319" s="13" t="s">
        <v>36</v>
      </c>
      <c r="E319" s="13" t="s">
        <v>37</v>
      </c>
      <c r="F319" s="920"/>
      <c r="G319" s="920"/>
      <c r="H319" s="924" t="s">
        <v>38</v>
      </c>
      <c r="I319" s="924"/>
      <c r="J319" s="921" t="s">
        <v>31</v>
      </c>
      <c r="K319" s="921" t="s">
        <v>32</v>
      </c>
      <c r="L319" s="925">
        <v>190</v>
      </c>
    </row>
    <row r="320" spans="1:12" ht="22.8" x14ac:dyDescent="0.25">
      <c r="A320" s="918"/>
      <c r="B320" s="14" t="s">
        <v>353</v>
      </c>
      <c r="C320" s="14" t="s">
        <v>1620</v>
      </c>
      <c r="D320" s="15">
        <v>43623</v>
      </c>
      <c r="E320" s="14" t="s">
        <v>673</v>
      </c>
      <c r="F320" s="920"/>
      <c r="G320" s="920"/>
      <c r="H320" s="924"/>
      <c r="I320" s="924"/>
      <c r="J320" s="921"/>
      <c r="K320" s="921"/>
      <c r="L320" s="925"/>
    </row>
    <row r="321" spans="1:12" ht="24" x14ac:dyDescent="0.25">
      <c r="A321" s="918">
        <v>456</v>
      </c>
      <c r="B321" s="9" t="s">
        <v>22</v>
      </c>
      <c r="C321" s="13" t="s">
        <v>23</v>
      </c>
      <c r="D321" s="13" t="s">
        <v>24</v>
      </c>
      <c r="E321" s="13" t="s">
        <v>25</v>
      </c>
      <c r="F321" s="919" t="s">
        <v>17</v>
      </c>
      <c r="G321" s="919"/>
      <c r="H321" s="920"/>
      <c r="I321" s="920"/>
      <c r="J321" s="920"/>
      <c r="K321" s="920"/>
      <c r="L321" s="920"/>
    </row>
    <row r="322" spans="1:12" x14ac:dyDescent="0.25">
      <c r="A322" s="918"/>
      <c r="B322" s="921" t="s">
        <v>1618</v>
      </c>
      <c r="C322" s="922" t="s">
        <v>1624</v>
      </c>
      <c r="D322" s="923">
        <v>43732</v>
      </c>
      <c r="E322" s="921" t="s">
        <v>1625</v>
      </c>
      <c r="F322" s="921" t="s">
        <v>1626</v>
      </c>
      <c r="G322" s="921"/>
      <c r="H322" s="924" t="s">
        <v>30</v>
      </c>
      <c r="I322" s="924"/>
      <c r="J322" s="14" t="s">
        <v>31</v>
      </c>
      <c r="K322" s="14" t="s">
        <v>32</v>
      </c>
      <c r="L322" s="16">
        <v>642</v>
      </c>
    </row>
    <row r="323" spans="1:12" x14ac:dyDescent="0.25">
      <c r="A323" s="918"/>
      <c r="B323" s="921"/>
      <c r="C323" s="922"/>
      <c r="D323" s="923"/>
      <c r="E323" s="921"/>
      <c r="F323" s="921"/>
      <c r="G323" s="921"/>
      <c r="H323" s="924" t="s">
        <v>33</v>
      </c>
      <c r="I323" s="924"/>
      <c r="J323" s="14" t="s">
        <v>31</v>
      </c>
      <c r="K323" s="14" t="s">
        <v>32</v>
      </c>
      <c r="L323" s="16">
        <v>1156.2</v>
      </c>
    </row>
    <row r="324" spans="1:12" ht="24" x14ac:dyDescent="0.25">
      <c r="A324" s="918"/>
      <c r="B324" s="9" t="s">
        <v>34</v>
      </c>
      <c r="C324" s="13" t="s">
        <v>35</v>
      </c>
      <c r="D324" s="13" t="s">
        <v>36</v>
      </c>
      <c r="E324" s="13" t="s">
        <v>37</v>
      </c>
      <c r="F324" s="920"/>
      <c r="G324" s="920"/>
      <c r="H324" s="924" t="s">
        <v>38</v>
      </c>
      <c r="I324" s="924"/>
      <c r="J324" s="921" t="s">
        <v>31</v>
      </c>
      <c r="K324" s="921" t="s">
        <v>31</v>
      </c>
      <c r="L324" s="925">
        <v>0</v>
      </c>
    </row>
    <row r="325" spans="1:12" ht="22.8" x14ac:dyDescent="0.25">
      <c r="A325" s="918"/>
      <c r="B325" s="14" t="s">
        <v>353</v>
      </c>
      <c r="C325" s="14" t="s">
        <v>1626</v>
      </c>
      <c r="D325" s="15">
        <v>43736</v>
      </c>
      <c r="E325" s="14" t="s">
        <v>1627</v>
      </c>
      <c r="F325" s="920"/>
      <c r="G325" s="920"/>
      <c r="H325" s="924"/>
      <c r="I325" s="924"/>
      <c r="J325" s="921"/>
      <c r="K325" s="921"/>
      <c r="L325" s="925"/>
    </row>
    <row r="326" spans="1:12" ht="24" x14ac:dyDescent="0.25">
      <c r="A326" s="918">
        <v>457</v>
      </c>
      <c r="B326" s="9" t="s">
        <v>22</v>
      </c>
      <c r="C326" s="13" t="s">
        <v>23</v>
      </c>
      <c r="D326" s="13" t="s">
        <v>24</v>
      </c>
      <c r="E326" s="13" t="s">
        <v>25</v>
      </c>
      <c r="F326" s="919" t="s">
        <v>17</v>
      </c>
      <c r="G326" s="919"/>
      <c r="H326" s="920"/>
      <c r="I326" s="920"/>
      <c r="J326" s="920"/>
      <c r="K326" s="920"/>
      <c r="L326" s="920"/>
    </row>
    <row r="327" spans="1:12" x14ac:dyDescent="0.25">
      <c r="A327" s="918"/>
      <c r="B327" s="921" t="s">
        <v>1628</v>
      </c>
      <c r="C327" s="922" t="s">
        <v>1629</v>
      </c>
      <c r="D327" s="923">
        <v>43723</v>
      </c>
      <c r="E327" s="921" t="s">
        <v>1630</v>
      </c>
      <c r="F327" s="921" t="s">
        <v>1631</v>
      </c>
      <c r="G327" s="921"/>
      <c r="H327" s="924" t="s">
        <v>30</v>
      </c>
      <c r="I327" s="924"/>
      <c r="J327" s="14" t="s">
        <v>31</v>
      </c>
      <c r="K327" s="14" t="s">
        <v>32</v>
      </c>
      <c r="L327" s="16">
        <v>513.5</v>
      </c>
    </row>
    <row r="328" spans="1:12" x14ac:dyDescent="0.25">
      <c r="A328" s="918"/>
      <c r="B328" s="921"/>
      <c r="C328" s="922"/>
      <c r="D328" s="923"/>
      <c r="E328" s="921"/>
      <c r="F328" s="921"/>
      <c r="G328" s="921"/>
      <c r="H328" s="924" t="s">
        <v>33</v>
      </c>
      <c r="I328" s="924"/>
      <c r="J328" s="14" t="s">
        <v>31</v>
      </c>
      <c r="K328" s="14" t="s">
        <v>32</v>
      </c>
      <c r="L328" s="16">
        <v>512.96</v>
      </c>
    </row>
    <row r="329" spans="1:12" ht="24" x14ac:dyDescent="0.25">
      <c r="A329" s="918"/>
      <c r="B329" s="9" t="s">
        <v>34</v>
      </c>
      <c r="C329" s="13" t="s">
        <v>35</v>
      </c>
      <c r="D329" s="13" t="s">
        <v>36</v>
      </c>
      <c r="E329" s="13" t="s">
        <v>37</v>
      </c>
      <c r="F329" s="920"/>
      <c r="G329" s="920"/>
      <c r="H329" s="924" t="s">
        <v>38</v>
      </c>
      <c r="I329" s="924"/>
      <c r="J329" s="921" t="s">
        <v>31</v>
      </c>
      <c r="K329" s="921" t="s">
        <v>31</v>
      </c>
      <c r="L329" s="925">
        <v>0</v>
      </c>
    </row>
    <row r="330" spans="1:12" ht="22.8" x14ac:dyDescent="0.25">
      <c r="A330" s="918"/>
      <c r="B330" s="14"/>
      <c r="C330" s="14" t="s">
        <v>1631</v>
      </c>
      <c r="D330" s="15">
        <v>43725</v>
      </c>
      <c r="E330" s="14" t="s">
        <v>792</v>
      </c>
      <c r="F330" s="920"/>
      <c r="G330" s="920"/>
      <c r="H330" s="924"/>
      <c r="I330" s="924"/>
      <c r="J330" s="921"/>
      <c r="K330" s="921"/>
      <c r="L330" s="925"/>
    </row>
    <row r="331" spans="1:12" ht="24" x14ac:dyDescent="0.25">
      <c r="A331" s="918">
        <v>458</v>
      </c>
      <c r="B331" s="9" t="s">
        <v>22</v>
      </c>
      <c r="C331" s="13" t="s">
        <v>23</v>
      </c>
      <c r="D331" s="13" t="s">
        <v>24</v>
      </c>
      <c r="E331" s="13" t="s">
        <v>25</v>
      </c>
      <c r="F331" s="919" t="s">
        <v>17</v>
      </c>
      <c r="G331" s="919"/>
      <c r="H331" s="920"/>
      <c r="I331" s="920"/>
      <c r="J331" s="920"/>
      <c r="K331" s="920"/>
      <c r="L331" s="920"/>
    </row>
    <row r="332" spans="1:12" x14ac:dyDescent="0.25">
      <c r="A332" s="918"/>
      <c r="B332" s="921" t="s">
        <v>1632</v>
      </c>
      <c r="C332" s="922" t="s">
        <v>1633</v>
      </c>
      <c r="D332" s="923">
        <v>43601</v>
      </c>
      <c r="E332" s="921" t="s">
        <v>53</v>
      </c>
      <c r="F332" s="921" t="s">
        <v>1634</v>
      </c>
      <c r="G332" s="921"/>
      <c r="H332" s="924" t="s">
        <v>30</v>
      </c>
      <c r="I332" s="924"/>
      <c r="J332" s="14" t="s">
        <v>31</v>
      </c>
      <c r="K332" s="14" t="s">
        <v>31</v>
      </c>
      <c r="L332" s="16">
        <v>0</v>
      </c>
    </row>
    <row r="333" spans="1:12" x14ac:dyDescent="0.25">
      <c r="A333" s="918"/>
      <c r="B333" s="921"/>
      <c r="C333" s="922"/>
      <c r="D333" s="923"/>
      <c r="E333" s="921"/>
      <c r="F333" s="921"/>
      <c r="G333" s="921"/>
      <c r="H333" s="924" t="s">
        <v>33</v>
      </c>
      <c r="I333" s="924"/>
      <c r="J333" s="14" t="s">
        <v>31</v>
      </c>
      <c r="K333" s="14" t="s">
        <v>32</v>
      </c>
      <c r="L333" s="16">
        <v>346</v>
      </c>
    </row>
    <row r="334" spans="1:12" ht="24" x14ac:dyDescent="0.25">
      <c r="A334" s="918"/>
      <c r="B334" s="9" t="s">
        <v>34</v>
      </c>
      <c r="C334" s="13" t="s">
        <v>35</v>
      </c>
      <c r="D334" s="13" t="s">
        <v>36</v>
      </c>
      <c r="E334" s="13" t="s">
        <v>37</v>
      </c>
      <c r="F334" s="920"/>
      <c r="G334" s="920"/>
      <c r="H334" s="924" t="s">
        <v>38</v>
      </c>
      <c r="I334" s="924"/>
      <c r="J334" s="921" t="s">
        <v>31</v>
      </c>
      <c r="K334" s="921" t="s">
        <v>31</v>
      </c>
      <c r="L334" s="925">
        <v>0</v>
      </c>
    </row>
    <row r="335" spans="1:12" ht="34.200000000000003" x14ac:dyDescent="0.25">
      <c r="A335" s="918"/>
      <c r="B335" s="14" t="s">
        <v>1635</v>
      </c>
      <c r="C335" s="14" t="s">
        <v>1634</v>
      </c>
      <c r="D335" s="15">
        <v>43602</v>
      </c>
      <c r="E335" s="14" t="s">
        <v>1636</v>
      </c>
      <c r="F335" s="920"/>
      <c r="G335" s="920"/>
      <c r="H335" s="924"/>
      <c r="I335" s="924"/>
      <c r="J335" s="921"/>
      <c r="K335" s="921"/>
      <c r="L335" s="925"/>
    </row>
    <row r="336" spans="1:12" ht="24" x14ac:dyDescent="0.25">
      <c r="A336" s="918">
        <v>459</v>
      </c>
      <c r="B336" s="9" t="s">
        <v>22</v>
      </c>
      <c r="C336" s="13" t="s">
        <v>23</v>
      </c>
      <c r="D336" s="13" t="s">
        <v>24</v>
      </c>
      <c r="E336" s="13" t="s">
        <v>25</v>
      </c>
      <c r="F336" s="919" t="s">
        <v>17</v>
      </c>
      <c r="G336" s="919"/>
      <c r="H336" s="920"/>
      <c r="I336" s="920"/>
      <c r="J336" s="920"/>
      <c r="K336" s="920"/>
      <c r="L336" s="920"/>
    </row>
    <row r="337" spans="1:12" x14ac:dyDescent="0.25">
      <c r="A337" s="918"/>
      <c r="B337" s="921" t="s">
        <v>1637</v>
      </c>
      <c r="C337" s="922" t="s">
        <v>1638</v>
      </c>
      <c r="D337" s="923">
        <v>43561</v>
      </c>
      <c r="E337" s="921" t="s">
        <v>727</v>
      </c>
      <c r="F337" s="921" t="s">
        <v>1257</v>
      </c>
      <c r="G337" s="921"/>
      <c r="H337" s="924" t="s">
        <v>30</v>
      </c>
      <c r="I337" s="924"/>
      <c r="J337" s="14" t="s">
        <v>31</v>
      </c>
      <c r="K337" s="14" t="s">
        <v>31</v>
      </c>
      <c r="L337" s="16">
        <v>0</v>
      </c>
    </row>
    <row r="338" spans="1:12" x14ac:dyDescent="0.25">
      <c r="A338" s="918"/>
      <c r="B338" s="921"/>
      <c r="C338" s="922"/>
      <c r="D338" s="923"/>
      <c r="E338" s="921"/>
      <c r="F338" s="921"/>
      <c r="G338" s="921"/>
      <c r="H338" s="924" t="s">
        <v>33</v>
      </c>
      <c r="I338" s="924"/>
      <c r="J338" s="921" t="s">
        <v>31</v>
      </c>
      <c r="K338" s="921" t="s">
        <v>31</v>
      </c>
      <c r="L338" s="925">
        <v>0</v>
      </c>
    </row>
    <row r="339" spans="1:12" x14ac:dyDescent="0.25">
      <c r="A339" s="918"/>
      <c r="B339" s="921"/>
      <c r="C339" s="922"/>
      <c r="D339" s="923"/>
      <c r="E339" s="921"/>
      <c r="F339" s="921"/>
      <c r="G339" s="921"/>
      <c r="H339" s="924"/>
      <c r="I339" s="924"/>
      <c r="J339" s="921"/>
      <c r="K339" s="921"/>
      <c r="L339" s="925"/>
    </row>
    <row r="340" spans="1:12" ht="24" x14ac:dyDescent="0.25">
      <c r="A340" s="918"/>
      <c r="B340" s="9" t="s">
        <v>34</v>
      </c>
      <c r="C340" s="13" t="s">
        <v>35</v>
      </c>
      <c r="D340" s="13" t="s">
        <v>36</v>
      </c>
      <c r="E340" s="13" t="s">
        <v>37</v>
      </c>
      <c r="F340" s="920"/>
      <c r="G340" s="920"/>
      <c r="H340" s="924" t="s">
        <v>38</v>
      </c>
      <c r="I340" s="924"/>
      <c r="J340" s="921" t="s">
        <v>31</v>
      </c>
      <c r="K340" s="921" t="s">
        <v>32</v>
      </c>
      <c r="L340" s="925">
        <v>420</v>
      </c>
    </row>
    <row r="341" spans="1:12" ht="22.8" x14ac:dyDescent="0.25">
      <c r="A341" s="918"/>
      <c r="B341" s="14" t="s">
        <v>1244</v>
      </c>
      <c r="C341" s="14" t="s">
        <v>1257</v>
      </c>
      <c r="D341" s="15">
        <v>43563</v>
      </c>
      <c r="E341" s="14" t="s">
        <v>1639</v>
      </c>
      <c r="F341" s="920"/>
      <c r="G341" s="920"/>
      <c r="H341" s="924"/>
      <c r="I341" s="924"/>
      <c r="J341" s="921"/>
      <c r="K341" s="921"/>
      <c r="L341" s="925"/>
    </row>
    <row r="342" spans="1:12" ht="24" x14ac:dyDescent="0.25">
      <c r="A342" s="918">
        <v>460</v>
      </c>
      <c r="B342" s="9" t="s">
        <v>22</v>
      </c>
      <c r="C342" s="13" t="s">
        <v>23</v>
      </c>
      <c r="D342" s="13" t="s">
        <v>24</v>
      </c>
      <c r="E342" s="13" t="s">
        <v>25</v>
      </c>
      <c r="F342" s="919" t="s">
        <v>17</v>
      </c>
      <c r="G342" s="919"/>
      <c r="H342" s="920"/>
      <c r="I342" s="920"/>
      <c r="J342" s="920"/>
      <c r="K342" s="920"/>
      <c r="L342" s="920"/>
    </row>
    <row r="343" spans="1:12" x14ac:dyDescent="0.25">
      <c r="A343" s="918"/>
      <c r="B343" s="921" t="s">
        <v>1640</v>
      </c>
      <c r="C343" s="922" t="s">
        <v>1641</v>
      </c>
      <c r="D343" s="923">
        <v>43717</v>
      </c>
      <c r="E343" s="921" t="s">
        <v>43</v>
      </c>
      <c r="F343" s="921" t="s">
        <v>1213</v>
      </c>
      <c r="G343" s="921"/>
      <c r="H343" s="924" t="s">
        <v>30</v>
      </c>
      <c r="I343" s="924"/>
      <c r="J343" s="14" t="s">
        <v>31</v>
      </c>
      <c r="K343" s="14" t="s">
        <v>32</v>
      </c>
      <c r="L343" s="16">
        <v>1152</v>
      </c>
    </row>
    <row r="344" spans="1:12" x14ac:dyDescent="0.25">
      <c r="A344" s="918"/>
      <c r="B344" s="921"/>
      <c r="C344" s="922"/>
      <c r="D344" s="923"/>
      <c r="E344" s="921"/>
      <c r="F344" s="921"/>
      <c r="G344" s="921"/>
      <c r="H344" s="924" t="s">
        <v>33</v>
      </c>
      <c r="I344" s="924"/>
      <c r="J344" s="921" t="s">
        <v>31</v>
      </c>
      <c r="K344" s="921" t="s">
        <v>31</v>
      </c>
      <c r="L344" s="925">
        <v>0</v>
      </c>
    </row>
    <row r="345" spans="1:12" x14ac:dyDescent="0.25">
      <c r="A345" s="918"/>
      <c r="B345" s="921"/>
      <c r="C345" s="922"/>
      <c r="D345" s="923"/>
      <c r="E345" s="921"/>
      <c r="F345" s="921"/>
      <c r="G345" s="921"/>
      <c r="H345" s="924"/>
      <c r="I345" s="924"/>
      <c r="J345" s="921"/>
      <c r="K345" s="921"/>
      <c r="L345" s="925"/>
    </row>
    <row r="346" spans="1:12" ht="24" x14ac:dyDescent="0.25">
      <c r="A346" s="918"/>
      <c r="B346" s="9" t="s">
        <v>34</v>
      </c>
      <c r="C346" s="13" t="s">
        <v>35</v>
      </c>
      <c r="D346" s="13" t="s">
        <v>36</v>
      </c>
      <c r="E346" s="13" t="s">
        <v>37</v>
      </c>
      <c r="F346" s="920"/>
      <c r="G346" s="920"/>
      <c r="H346" s="924" t="s">
        <v>38</v>
      </c>
      <c r="I346" s="924"/>
      <c r="J346" s="921" t="s">
        <v>31</v>
      </c>
      <c r="K346" s="921" t="s">
        <v>32</v>
      </c>
      <c r="L346" s="925">
        <v>75</v>
      </c>
    </row>
    <row r="347" spans="1:12" ht="22.8" x14ac:dyDescent="0.25">
      <c r="A347" s="918"/>
      <c r="B347" s="14" t="s">
        <v>111</v>
      </c>
      <c r="C347" s="14" t="s">
        <v>1213</v>
      </c>
      <c r="D347" s="15">
        <v>43722</v>
      </c>
      <c r="E347" s="14" t="s">
        <v>711</v>
      </c>
      <c r="F347" s="920"/>
      <c r="G347" s="920"/>
      <c r="H347" s="924"/>
      <c r="I347" s="924"/>
      <c r="J347" s="921"/>
      <c r="K347" s="921"/>
      <c r="L347" s="925"/>
    </row>
    <row r="348" spans="1:12" ht="24" x14ac:dyDescent="0.25">
      <c r="A348" s="918">
        <v>461</v>
      </c>
      <c r="B348" s="9" t="s">
        <v>22</v>
      </c>
      <c r="C348" s="13" t="s">
        <v>23</v>
      </c>
      <c r="D348" s="13" t="s">
        <v>24</v>
      </c>
      <c r="E348" s="13" t="s">
        <v>25</v>
      </c>
      <c r="F348" s="919" t="s">
        <v>17</v>
      </c>
      <c r="G348" s="919"/>
      <c r="H348" s="920"/>
      <c r="I348" s="920"/>
      <c r="J348" s="920"/>
      <c r="K348" s="920"/>
      <c r="L348" s="920"/>
    </row>
    <row r="349" spans="1:12" x14ac:dyDescent="0.25">
      <c r="A349" s="918"/>
      <c r="B349" s="921" t="s">
        <v>1642</v>
      </c>
      <c r="C349" s="921" t="s">
        <v>1643</v>
      </c>
      <c r="D349" s="923">
        <v>43686</v>
      </c>
      <c r="E349" s="921" t="s">
        <v>308</v>
      </c>
      <c r="F349" s="921" t="s">
        <v>309</v>
      </c>
      <c r="G349" s="921"/>
      <c r="H349" s="924" t="s">
        <v>30</v>
      </c>
      <c r="I349" s="924"/>
      <c r="J349" s="14" t="s">
        <v>31</v>
      </c>
      <c r="K349" s="14" t="s">
        <v>32</v>
      </c>
      <c r="L349" s="16">
        <v>1219.5</v>
      </c>
    </row>
    <row r="350" spans="1:12" x14ac:dyDescent="0.25">
      <c r="A350" s="918"/>
      <c r="B350" s="921"/>
      <c r="C350" s="921"/>
      <c r="D350" s="923"/>
      <c r="E350" s="921"/>
      <c r="F350" s="921"/>
      <c r="G350" s="921"/>
      <c r="H350" s="924" t="s">
        <v>33</v>
      </c>
      <c r="I350" s="924"/>
      <c r="J350" s="14" t="s">
        <v>31</v>
      </c>
      <c r="K350" s="14" t="s">
        <v>31</v>
      </c>
      <c r="L350" s="16">
        <v>0</v>
      </c>
    </row>
    <row r="351" spans="1:12" ht="24" x14ac:dyDescent="0.25">
      <c r="A351" s="918"/>
      <c r="B351" s="9" t="s">
        <v>34</v>
      </c>
      <c r="C351" s="13" t="s">
        <v>35</v>
      </c>
      <c r="D351" s="13" t="s">
        <v>36</v>
      </c>
      <c r="E351" s="13" t="s">
        <v>37</v>
      </c>
      <c r="F351" s="920"/>
      <c r="G351" s="920"/>
      <c r="H351" s="924" t="s">
        <v>38</v>
      </c>
      <c r="I351" s="924"/>
      <c r="J351" s="921" t="s">
        <v>31</v>
      </c>
      <c r="K351" s="921" t="s">
        <v>31</v>
      </c>
      <c r="L351" s="925">
        <v>0</v>
      </c>
    </row>
    <row r="352" spans="1:12" ht="22.8" x14ac:dyDescent="0.25">
      <c r="A352" s="918"/>
      <c r="B352" s="14" t="s">
        <v>1644</v>
      </c>
      <c r="C352" s="14" t="s">
        <v>309</v>
      </c>
      <c r="D352" s="15">
        <v>43694</v>
      </c>
      <c r="E352" s="14" t="s">
        <v>730</v>
      </c>
      <c r="F352" s="920"/>
      <c r="G352" s="920"/>
      <c r="H352" s="924"/>
      <c r="I352" s="924"/>
      <c r="J352" s="921"/>
      <c r="K352" s="921"/>
      <c r="L352" s="925"/>
    </row>
    <row r="353" spans="1:12" ht="24" x14ac:dyDescent="0.25">
      <c r="A353" s="918">
        <v>462</v>
      </c>
      <c r="B353" s="9" t="s">
        <v>22</v>
      </c>
      <c r="C353" s="13" t="s">
        <v>23</v>
      </c>
      <c r="D353" s="13" t="s">
        <v>24</v>
      </c>
      <c r="E353" s="13" t="s">
        <v>25</v>
      </c>
      <c r="F353" s="919" t="s">
        <v>17</v>
      </c>
      <c r="G353" s="919"/>
      <c r="H353" s="920"/>
      <c r="I353" s="920"/>
      <c r="J353" s="920"/>
      <c r="K353" s="920"/>
      <c r="L353" s="920"/>
    </row>
    <row r="354" spans="1:12" x14ac:dyDescent="0.25">
      <c r="A354" s="918"/>
      <c r="B354" s="921" t="s">
        <v>1645</v>
      </c>
      <c r="C354" s="922" t="s">
        <v>1646</v>
      </c>
      <c r="D354" s="923">
        <v>43638</v>
      </c>
      <c r="E354" s="921" t="s">
        <v>1647</v>
      </c>
      <c r="F354" s="921" t="s">
        <v>1648</v>
      </c>
      <c r="G354" s="921"/>
      <c r="H354" s="924" t="s">
        <v>30</v>
      </c>
      <c r="I354" s="924"/>
      <c r="J354" s="14" t="s">
        <v>31</v>
      </c>
      <c r="K354" s="14" t="s">
        <v>32</v>
      </c>
      <c r="L354" s="16">
        <v>2365</v>
      </c>
    </row>
    <row r="355" spans="1:12" x14ac:dyDescent="0.25">
      <c r="A355" s="918"/>
      <c r="B355" s="921"/>
      <c r="C355" s="922"/>
      <c r="D355" s="923"/>
      <c r="E355" s="921"/>
      <c r="F355" s="921"/>
      <c r="G355" s="921"/>
      <c r="H355" s="924" t="s">
        <v>33</v>
      </c>
      <c r="I355" s="924"/>
      <c r="J355" s="921" t="s">
        <v>31</v>
      </c>
      <c r="K355" s="921" t="s">
        <v>31</v>
      </c>
      <c r="L355" s="925">
        <v>0</v>
      </c>
    </row>
    <row r="356" spans="1:12" x14ac:dyDescent="0.25">
      <c r="A356" s="918"/>
      <c r="B356" s="921"/>
      <c r="C356" s="922"/>
      <c r="D356" s="923"/>
      <c r="E356" s="921"/>
      <c r="F356" s="921"/>
      <c r="G356" s="921"/>
      <c r="H356" s="924"/>
      <c r="I356" s="924"/>
      <c r="J356" s="921"/>
      <c r="K356" s="921"/>
      <c r="L356" s="925"/>
    </row>
    <row r="357" spans="1:12" ht="24" x14ac:dyDescent="0.25">
      <c r="A357" s="918"/>
      <c r="B357" s="9" t="s">
        <v>34</v>
      </c>
      <c r="C357" s="13" t="s">
        <v>35</v>
      </c>
      <c r="D357" s="13" t="s">
        <v>36</v>
      </c>
      <c r="E357" s="13" t="s">
        <v>37</v>
      </c>
      <c r="F357" s="920"/>
      <c r="G357" s="920"/>
      <c r="H357" s="924" t="s">
        <v>38</v>
      </c>
      <c r="I357" s="924"/>
      <c r="J357" s="921" t="s">
        <v>31</v>
      </c>
      <c r="K357" s="921" t="s">
        <v>31</v>
      </c>
      <c r="L357" s="925">
        <v>0</v>
      </c>
    </row>
    <row r="358" spans="1:12" ht="22.8" x14ac:dyDescent="0.25">
      <c r="A358" s="918"/>
      <c r="B358" s="14" t="s">
        <v>229</v>
      </c>
      <c r="C358" s="14" t="s">
        <v>1648</v>
      </c>
      <c r="D358" s="15">
        <v>43652</v>
      </c>
      <c r="E358" s="14" t="s">
        <v>438</v>
      </c>
      <c r="F358" s="920"/>
      <c r="G358" s="920"/>
      <c r="H358" s="924"/>
      <c r="I358" s="924"/>
      <c r="J358" s="921"/>
      <c r="K358" s="921"/>
      <c r="L358" s="925"/>
    </row>
    <row r="359" spans="1:12" ht="24" x14ac:dyDescent="0.25">
      <c r="A359" s="918">
        <v>463</v>
      </c>
      <c r="B359" s="9" t="s">
        <v>22</v>
      </c>
      <c r="C359" s="13" t="s">
        <v>23</v>
      </c>
      <c r="D359" s="13" t="s">
        <v>24</v>
      </c>
      <c r="E359" s="13" t="s">
        <v>25</v>
      </c>
      <c r="F359" s="919" t="s">
        <v>17</v>
      </c>
      <c r="G359" s="919"/>
      <c r="H359" s="920"/>
      <c r="I359" s="920"/>
      <c r="J359" s="920"/>
      <c r="K359" s="920"/>
      <c r="L359" s="920"/>
    </row>
    <row r="360" spans="1:12" x14ac:dyDescent="0.25">
      <c r="A360" s="918"/>
      <c r="B360" s="921" t="s">
        <v>1645</v>
      </c>
      <c r="C360" s="922" t="s">
        <v>1649</v>
      </c>
      <c r="D360" s="923">
        <v>43659</v>
      </c>
      <c r="E360" s="921" t="s">
        <v>1650</v>
      </c>
      <c r="F360" s="921" t="s">
        <v>1651</v>
      </c>
      <c r="G360" s="921"/>
      <c r="H360" s="924" t="s">
        <v>30</v>
      </c>
      <c r="I360" s="924"/>
      <c r="J360" s="14" t="s">
        <v>31</v>
      </c>
      <c r="K360" s="14" t="s">
        <v>32</v>
      </c>
      <c r="L360" s="16">
        <v>1560</v>
      </c>
    </row>
    <row r="361" spans="1:12" x14ac:dyDescent="0.25">
      <c r="A361" s="918"/>
      <c r="B361" s="921"/>
      <c r="C361" s="922"/>
      <c r="D361" s="923"/>
      <c r="E361" s="921"/>
      <c r="F361" s="921"/>
      <c r="G361" s="921"/>
      <c r="H361" s="924" t="s">
        <v>33</v>
      </c>
      <c r="I361" s="924"/>
      <c r="J361" s="14" t="s">
        <v>31</v>
      </c>
      <c r="K361" s="14" t="s">
        <v>32</v>
      </c>
      <c r="L361" s="16">
        <v>2923.95</v>
      </c>
    </row>
    <row r="362" spans="1:12" ht="24" x14ac:dyDescent="0.25">
      <c r="A362" s="918"/>
      <c r="B362" s="9" t="s">
        <v>34</v>
      </c>
      <c r="C362" s="13" t="s">
        <v>35</v>
      </c>
      <c r="D362" s="13" t="s">
        <v>36</v>
      </c>
      <c r="E362" s="13" t="s">
        <v>37</v>
      </c>
      <c r="F362" s="920"/>
      <c r="G362" s="920"/>
      <c r="H362" s="924" t="s">
        <v>38</v>
      </c>
      <c r="I362" s="924"/>
      <c r="J362" s="921" t="s">
        <v>31</v>
      </c>
      <c r="K362" s="921" t="s">
        <v>31</v>
      </c>
      <c r="L362" s="925">
        <v>0</v>
      </c>
    </row>
    <row r="363" spans="1:12" ht="22.8" x14ac:dyDescent="0.25">
      <c r="A363" s="918"/>
      <c r="B363" s="14" t="s">
        <v>229</v>
      </c>
      <c r="C363" s="14" t="s">
        <v>1651</v>
      </c>
      <c r="D363" s="15">
        <v>43664</v>
      </c>
      <c r="E363" s="14" t="s">
        <v>1652</v>
      </c>
      <c r="F363" s="920"/>
      <c r="G363" s="920"/>
      <c r="H363" s="924"/>
      <c r="I363" s="924"/>
      <c r="J363" s="921"/>
      <c r="K363" s="921"/>
      <c r="L363" s="925"/>
    </row>
    <row r="364" spans="1:12" ht="24" x14ac:dyDescent="0.25">
      <c r="A364" s="918">
        <v>464</v>
      </c>
      <c r="B364" s="9" t="s">
        <v>22</v>
      </c>
      <c r="C364" s="13" t="s">
        <v>23</v>
      </c>
      <c r="D364" s="13" t="s">
        <v>24</v>
      </c>
      <c r="E364" s="13" t="s">
        <v>25</v>
      </c>
      <c r="F364" s="919" t="s">
        <v>17</v>
      </c>
      <c r="G364" s="919"/>
      <c r="H364" s="920"/>
      <c r="I364" s="920"/>
      <c r="J364" s="920"/>
      <c r="K364" s="920"/>
      <c r="L364" s="920"/>
    </row>
    <row r="365" spans="1:12" x14ac:dyDescent="0.25">
      <c r="A365" s="918"/>
      <c r="B365" s="921" t="s">
        <v>1645</v>
      </c>
      <c r="C365" s="922" t="s">
        <v>1653</v>
      </c>
      <c r="D365" s="923">
        <v>43671</v>
      </c>
      <c r="E365" s="921" t="s">
        <v>1654</v>
      </c>
      <c r="F365" s="921" t="s">
        <v>1655</v>
      </c>
      <c r="G365" s="921"/>
      <c r="H365" s="924" t="s">
        <v>30</v>
      </c>
      <c r="I365" s="924"/>
      <c r="J365" s="14" t="s">
        <v>31</v>
      </c>
      <c r="K365" s="14" t="s">
        <v>32</v>
      </c>
      <c r="L365" s="16">
        <v>490</v>
      </c>
    </row>
    <row r="366" spans="1:12" x14ac:dyDescent="0.25">
      <c r="A366" s="918"/>
      <c r="B366" s="921"/>
      <c r="C366" s="922"/>
      <c r="D366" s="923"/>
      <c r="E366" s="921"/>
      <c r="F366" s="921"/>
      <c r="G366" s="921"/>
      <c r="H366" s="924" t="s">
        <v>33</v>
      </c>
      <c r="I366" s="924"/>
      <c r="J366" s="14" t="s">
        <v>31</v>
      </c>
      <c r="K366" s="14" t="s">
        <v>31</v>
      </c>
      <c r="L366" s="16">
        <v>0</v>
      </c>
    </row>
    <row r="367" spans="1:12" ht="24" x14ac:dyDescent="0.25">
      <c r="A367" s="918"/>
      <c r="B367" s="9" t="s">
        <v>34</v>
      </c>
      <c r="C367" s="13" t="s">
        <v>35</v>
      </c>
      <c r="D367" s="13" t="s">
        <v>36</v>
      </c>
      <c r="E367" s="13" t="s">
        <v>37</v>
      </c>
      <c r="F367" s="920"/>
      <c r="G367" s="920"/>
      <c r="H367" s="924" t="s">
        <v>38</v>
      </c>
      <c r="I367" s="924"/>
      <c r="J367" s="921" t="s">
        <v>31</v>
      </c>
      <c r="K367" s="921" t="s">
        <v>31</v>
      </c>
      <c r="L367" s="925">
        <v>0</v>
      </c>
    </row>
    <row r="368" spans="1:12" ht="22.8" x14ac:dyDescent="0.25">
      <c r="A368" s="918"/>
      <c r="B368" s="14" t="s">
        <v>229</v>
      </c>
      <c r="C368" s="14" t="s">
        <v>1655</v>
      </c>
      <c r="D368" s="15">
        <v>43679</v>
      </c>
      <c r="E368" s="14" t="s">
        <v>1656</v>
      </c>
      <c r="F368" s="920"/>
      <c r="G368" s="920"/>
      <c r="H368" s="924"/>
      <c r="I368" s="924"/>
      <c r="J368" s="921"/>
      <c r="K368" s="921"/>
      <c r="L368" s="925"/>
    </row>
    <row r="369" spans="1:12" ht="24" x14ac:dyDescent="0.25">
      <c r="A369" s="918">
        <v>465</v>
      </c>
      <c r="B369" s="9" t="s">
        <v>22</v>
      </c>
      <c r="C369" s="13" t="s">
        <v>23</v>
      </c>
      <c r="D369" s="13" t="s">
        <v>24</v>
      </c>
      <c r="E369" s="13" t="s">
        <v>25</v>
      </c>
      <c r="F369" s="919" t="s">
        <v>17</v>
      </c>
      <c r="G369" s="919"/>
      <c r="H369" s="920"/>
      <c r="I369" s="920"/>
      <c r="J369" s="920"/>
      <c r="K369" s="920"/>
      <c r="L369" s="920"/>
    </row>
    <row r="370" spans="1:12" x14ac:dyDescent="0.25">
      <c r="A370" s="918"/>
      <c r="B370" s="921" t="s">
        <v>1645</v>
      </c>
      <c r="C370" s="922" t="s">
        <v>1657</v>
      </c>
      <c r="D370" s="923">
        <v>43731</v>
      </c>
      <c r="E370" s="921" t="s">
        <v>151</v>
      </c>
      <c r="F370" s="921" t="s">
        <v>423</v>
      </c>
      <c r="G370" s="921"/>
      <c r="H370" s="924" t="s">
        <v>30</v>
      </c>
      <c r="I370" s="924"/>
      <c r="J370" s="14" t="s">
        <v>31</v>
      </c>
      <c r="K370" s="14" t="s">
        <v>32</v>
      </c>
      <c r="L370" s="16">
        <v>1037</v>
      </c>
    </row>
    <row r="371" spans="1:12" x14ac:dyDescent="0.25">
      <c r="A371" s="918"/>
      <c r="B371" s="921"/>
      <c r="C371" s="922"/>
      <c r="D371" s="923"/>
      <c r="E371" s="921"/>
      <c r="F371" s="921"/>
      <c r="G371" s="921"/>
      <c r="H371" s="924" t="s">
        <v>33</v>
      </c>
      <c r="I371" s="924"/>
      <c r="J371" s="14" t="s">
        <v>31</v>
      </c>
      <c r="K371" s="14" t="s">
        <v>31</v>
      </c>
      <c r="L371" s="16">
        <v>0</v>
      </c>
    </row>
    <row r="372" spans="1:12" ht="24" x14ac:dyDescent="0.25">
      <c r="A372" s="918"/>
      <c r="B372" s="9" t="s">
        <v>34</v>
      </c>
      <c r="C372" s="13" t="s">
        <v>35</v>
      </c>
      <c r="D372" s="13" t="s">
        <v>36</v>
      </c>
      <c r="E372" s="13" t="s">
        <v>37</v>
      </c>
      <c r="F372" s="920"/>
      <c r="G372" s="920"/>
      <c r="H372" s="924" t="s">
        <v>38</v>
      </c>
      <c r="I372" s="924"/>
      <c r="J372" s="921" t="s">
        <v>31</v>
      </c>
      <c r="K372" s="921" t="s">
        <v>32</v>
      </c>
      <c r="L372" s="925">
        <v>500</v>
      </c>
    </row>
    <row r="373" spans="1:12" ht="22.8" x14ac:dyDescent="0.25">
      <c r="A373" s="918"/>
      <c r="B373" s="14" t="s">
        <v>229</v>
      </c>
      <c r="C373" s="14" t="s">
        <v>423</v>
      </c>
      <c r="D373" s="15">
        <v>43734</v>
      </c>
      <c r="E373" s="14" t="s">
        <v>1658</v>
      </c>
      <c r="F373" s="920"/>
      <c r="G373" s="920"/>
      <c r="H373" s="924"/>
      <c r="I373" s="924"/>
      <c r="J373" s="921"/>
      <c r="K373" s="921"/>
      <c r="L373" s="925"/>
    </row>
    <row r="374" spans="1:12" ht="24" x14ac:dyDescent="0.25">
      <c r="A374" s="918">
        <v>466</v>
      </c>
      <c r="B374" s="9" t="s">
        <v>22</v>
      </c>
      <c r="C374" s="13" t="s">
        <v>23</v>
      </c>
      <c r="D374" s="13" t="s">
        <v>24</v>
      </c>
      <c r="E374" s="13" t="s">
        <v>25</v>
      </c>
      <c r="F374" s="919" t="s">
        <v>17</v>
      </c>
      <c r="G374" s="919"/>
      <c r="H374" s="920"/>
      <c r="I374" s="920"/>
      <c r="J374" s="920"/>
      <c r="K374" s="920"/>
      <c r="L374" s="920"/>
    </row>
    <row r="375" spans="1:12" x14ac:dyDescent="0.25">
      <c r="A375" s="918"/>
      <c r="B375" s="921" t="s">
        <v>1659</v>
      </c>
      <c r="C375" s="922" t="s">
        <v>1660</v>
      </c>
      <c r="D375" s="923">
        <v>43636</v>
      </c>
      <c r="E375" s="921" t="s">
        <v>115</v>
      </c>
      <c r="F375" s="921" t="s">
        <v>1661</v>
      </c>
      <c r="G375" s="921"/>
      <c r="H375" s="924" t="s">
        <v>30</v>
      </c>
      <c r="I375" s="924"/>
      <c r="J375" s="14" t="s">
        <v>31</v>
      </c>
      <c r="K375" s="14" t="s">
        <v>32</v>
      </c>
      <c r="L375" s="16">
        <v>1576.82</v>
      </c>
    </row>
    <row r="376" spans="1:12" x14ac:dyDescent="0.25">
      <c r="A376" s="918"/>
      <c r="B376" s="921"/>
      <c r="C376" s="922"/>
      <c r="D376" s="923"/>
      <c r="E376" s="921"/>
      <c r="F376" s="921"/>
      <c r="G376" s="921"/>
      <c r="H376" s="924" t="s">
        <v>33</v>
      </c>
      <c r="I376" s="924"/>
      <c r="J376" s="921" t="s">
        <v>31</v>
      </c>
      <c r="K376" s="921" t="s">
        <v>32</v>
      </c>
      <c r="L376" s="925">
        <v>633.6</v>
      </c>
    </row>
    <row r="377" spans="1:12" x14ac:dyDescent="0.25">
      <c r="A377" s="918"/>
      <c r="B377" s="921"/>
      <c r="C377" s="922"/>
      <c r="D377" s="923"/>
      <c r="E377" s="921"/>
      <c r="F377" s="921"/>
      <c r="G377" s="921"/>
      <c r="H377" s="924"/>
      <c r="I377" s="924"/>
      <c r="J377" s="921"/>
      <c r="K377" s="921"/>
      <c r="L377" s="925"/>
    </row>
    <row r="378" spans="1:12" ht="24" x14ac:dyDescent="0.25">
      <c r="A378" s="918"/>
      <c r="B378" s="9" t="s">
        <v>34</v>
      </c>
      <c r="C378" s="13" t="s">
        <v>35</v>
      </c>
      <c r="D378" s="13" t="s">
        <v>36</v>
      </c>
      <c r="E378" s="13" t="s">
        <v>37</v>
      </c>
      <c r="F378" s="920"/>
      <c r="G378" s="920"/>
      <c r="H378" s="924" t="s">
        <v>38</v>
      </c>
      <c r="I378" s="924"/>
      <c r="J378" s="921" t="s">
        <v>31</v>
      </c>
      <c r="K378" s="921" t="s">
        <v>31</v>
      </c>
      <c r="L378" s="925">
        <v>0</v>
      </c>
    </row>
    <row r="379" spans="1:12" ht="22.8" x14ac:dyDescent="0.25">
      <c r="A379" s="918"/>
      <c r="B379" s="14" t="s">
        <v>39</v>
      </c>
      <c r="C379" s="14" t="s">
        <v>1661</v>
      </c>
      <c r="D379" s="15">
        <v>43641</v>
      </c>
      <c r="E379" s="14" t="s">
        <v>902</v>
      </c>
      <c r="F379" s="920"/>
      <c r="G379" s="920"/>
      <c r="H379" s="924"/>
      <c r="I379" s="924"/>
      <c r="J379" s="921"/>
      <c r="K379" s="921"/>
      <c r="L379" s="925"/>
    </row>
    <row r="380" spans="1:12" ht="24" x14ac:dyDescent="0.25">
      <c r="A380" s="918">
        <v>467</v>
      </c>
      <c r="B380" s="9" t="s">
        <v>22</v>
      </c>
      <c r="C380" s="13" t="s">
        <v>23</v>
      </c>
      <c r="D380" s="13" t="s">
        <v>24</v>
      </c>
      <c r="E380" s="13" t="s">
        <v>25</v>
      </c>
      <c r="F380" s="919" t="s">
        <v>17</v>
      </c>
      <c r="G380" s="919"/>
      <c r="H380" s="920"/>
      <c r="I380" s="920"/>
      <c r="J380" s="920"/>
      <c r="K380" s="920"/>
      <c r="L380" s="920"/>
    </row>
    <row r="381" spans="1:12" x14ac:dyDescent="0.25">
      <c r="A381" s="918"/>
      <c r="B381" s="921" t="s">
        <v>1662</v>
      </c>
      <c r="C381" s="921" t="s">
        <v>1663</v>
      </c>
      <c r="D381" s="923">
        <v>43591</v>
      </c>
      <c r="E381" s="921" t="s">
        <v>298</v>
      </c>
      <c r="F381" s="921" t="s">
        <v>1664</v>
      </c>
      <c r="G381" s="921"/>
      <c r="H381" s="924" t="s">
        <v>30</v>
      </c>
      <c r="I381" s="924"/>
      <c r="J381" s="14" t="s">
        <v>31</v>
      </c>
      <c r="K381" s="14" t="s">
        <v>32</v>
      </c>
      <c r="L381" s="16">
        <v>342.74</v>
      </c>
    </row>
    <row r="382" spans="1:12" x14ac:dyDescent="0.25">
      <c r="A382" s="918"/>
      <c r="B382" s="921"/>
      <c r="C382" s="921"/>
      <c r="D382" s="923"/>
      <c r="E382" s="921"/>
      <c r="F382" s="921"/>
      <c r="G382" s="921"/>
      <c r="H382" s="924" t="s">
        <v>33</v>
      </c>
      <c r="I382" s="924"/>
      <c r="J382" s="14" t="s">
        <v>31</v>
      </c>
      <c r="K382" s="14" t="s">
        <v>32</v>
      </c>
      <c r="L382" s="16">
        <v>325.60000000000002</v>
      </c>
    </row>
    <row r="383" spans="1:12" ht="24" x14ac:dyDescent="0.25">
      <c r="A383" s="918"/>
      <c r="B383" s="9" t="s">
        <v>34</v>
      </c>
      <c r="C383" s="13" t="s">
        <v>35</v>
      </c>
      <c r="D383" s="13" t="s">
        <v>36</v>
      </c>
      <c r="E383" s="13" t="s">
        <v>37</v>
      </c>
      <c r="F383" s="920"/>
      <c r="G383" s="920"/>
      <c r="H383" s="924" t="s">
        <v>38</v>
      </c>
      <c r="I383" s="924"/>
      <c r="J383" s="921" t="s">
        <v>31</v>
      </c>
      <c r="K383" s="921" t="s">
        <v>32</v>
      </c>
      <c r="L383" s="925">
        <v>50</v>
      </c>
    </row>
    <row r="384" spans="1:12" ht="22.8" x14ac:dyDescent="0.25">
      <c r="A384" s="918"/>
      <c r="B384" s="14" t="s">
        <v>605</v>
      </c>
      <c r="C384" s="14" t="s">
        <v>1664</v>
      </c>
      <c r="D384" s="15">
        <v>43592</v>
      </c>
      <c r="E384" s="14" t="s">
        <v>1665</v>
      </c>
      <c r="F384" s="920"/>
      <c r="G384" s="920"/>
      <c r="H384" s="924"/>
      <c r="I384" s="924"/>
      <c r="J384" s="921"/>
      <c r="K384" s="921"/>
      <c r="L384" s="925"/>
    </row>
    <row r="385" spans="1:12" ht="24" x14ac:dyDescent="0.25">
      <c r="A385" s="918">
        <v>468</v>
      </c>
      <c r="B385" s="9" t="s">
        <v>22</v>
      </c>
      <c r="C385" s="13" t="s">
        <v>23</v>
      </c>
      <c r="D385" s="13" t="s">
        <v>24</v>
      </c>
      <c r="E385" s="13" t="s">
        <v>25</v>
      </c>
      <c r="F385" s="919" t="s">
        <v>17</v>
      </c>
      <c r="G385" s="919"/>
      <c r="H385" s="920"/>
      <c r="I385" s="920"/>
      <c r="J385" s="920"/>
      <c r="K385" s="920"/>
      <c r="L385" s="920"/>
    </row>
    <row r="386" spans="1:12" x14ac:dyDescent="0.25">
      <c r="A386" s="918"/>
      <c r="B386" s="921" t="s">
        <v>1662</v>
      </c>
      <c r="C386" s="922" t="s">
        <v>1666</v>
      </c>
      <c r="D386" s="923">
        <v>43628</v>
      </c>
      <c r="E386" s="921" t="s">
        <v>187</v>
      </c>
      <c r="F386" s="921" t="s">
        <v>757</v>
      </c>
      <c r="G386" s="921"/>
      <c r="H386" s="924" t="s">
        <v>30</v>
      </c>
      <c r="I386" s="924"/>
      <c r="J386" s="14" t="s">
        <v>31</v>
      </c>
      <c r="K386" s="14" t="s">
        <v>32</v>
      </c>
      <c r="L386" s="16">
        <v>644</v>
      </c>
    </row>
    <row r="387" spans="1:12" x14ac:dyDescent="0.25">
      <c r="A387" s="918"/>
      <c r="B387" s="921"/>
      <c r="C387" s="922"/>
      <c r="D387" s="923"/>
      <c r="E387" s="921"/>
      <c r="F387" s="921"/>
      <c r="G387" s="921"/>
      <c r="H387" s="924" t="s">
        <v>33</v>
      </c>
      <c r="I387" s="924"/>
      <c r="J387" s="14" t="s">
        <v>31</v>
      </c>
      <c r="K387" s="14" t="s">
        <v>32</v>
      </c>
      <c r="L387" s="16">
        <v>152.47999999999999</v>
      </c>
    </row>
    <row r="388" spans="1:12" ht="24" x14ac:dyDescent="0.25">
      <c r="A388" s="918"/>
      <c r="B388" s="9" t="s">
        <v>34</v>
      </c>
      <c r="C388" s="13" t="s">
        <v>35</v>
      </c>
      <c r="D388" s="13" t="s">
        <v>36</v>
      </c>
      <c r="E388" s="13" t="s">
        <v>37</v>
      </c>
      <c r="F388" s="920"/>
      <c r="G388" s="920"/>
      <c r="H388" s="924" t="s">
        <v>38</v>
      </c>
      <c r="I388" s="924"/>
      <c r="J388" s="921" t="s">
        <v>31</v>
      </c>
      <c r="K388" s="921" t="s">
        <v>32</v>
      </c>
      <c r="L388" s="925">
        <v>76</v>
      </c>
    </row>
    <row r="389" spans="1:12" ht="22.8" x14ac:dyDescent="0.25">
      <c r="A389" s="918"/>
      <c r="B389" s="14" t="s">
        <v>605</v>
      </c>
      <c r="C389" s="14" t="s">
        <v>757</v>
      </c>
      <c r="D389" s="15">
        <v>43631</v>
      </c>
      <c r="E389" s="14" t="s">
        <v>1667</v>
      </c>
      <c r="F389" s="920"/>
      <c r="G389" s="920"/>
      <c r="H389" s="924"/>
      <c r="I389" s="924"/>
      <c r="J389" s="921"/>
      <c r="K389" s="921"/>
      <c r="L389" s="925"/>
    </row>
    <row r="390" spans="1:12" ht="24" x14ac:dyDescent="0.25">
      <c r="A390" s="918">
        <v>469</v>
      </c>
      <c r="B390" s="9" t="s">
        <v>22</v>
      </c>
      <c r="C390" s="13" t="s">
        <v>23</v>
      </c>
      <c r="D390" s="13" t="s">
        <v>24</v>
      </c>
      <c r="E390" s="13" t="s">
        <v>25</v>
      </c>
      <c r="F390" s="919" t="s">
        <v>17</v>
      </c>
      <c r="G390" s="919"/>
      <c r="H390" s="920"/>
      <c r="I390" s="920"/>
      <c r="J390" s="920"/>
      <c r="K390" s="920"/>
      <c r="L390" s="920"/>
    </row>
    <row r="391" spans="1:12" x14ac:dyDescent="0.25">
      <c r="A391" s="918"/>
      <c r="B391" s="921" t="s">
        <v>1662</v>
      </c>
      <c r="C391" s="922" t="s">
        <v>1666</v>
      </c>
      <c r="D391" s="923">
        <v>43628</v>
      </c>
      <c r="E391" s="921" t="s">
        <v>187</v>
      </c>
      <c r="F391" s="921" t="s">
        <v>786</v>
      </c>
      <c r="G391" s="921"/>
      <c r="H391" s="924" t="s">
        <v>30</v>
      </c>
      <c r="I391" s="924"/>
      <c r="J391" s="14" t="s">
        <v>31</v>
      </c>
      <c r="K391" s="14" t="s">
        <v>32</v>
      </c>
      <c r="L391" s="16">
        <v>389.93</v>
      </c>
    </row>
    <row r="392" spans="1:12" x14ac:dyDescent="0.25">
      <c r="A392" s="918"/>
      <c r="B392" s="921"/>
      <c r="C392" s="922"/>
      <c r="D392" s="923"/>
      <c r="E392" s="921"/>
      <c r="F392" s="921"/>
      <c r="G392" s="921"/>
      <c r="H392" s="924" t="s">
        <v>33</v>
      </c>
      <c r="I392" s="924"/>
      <c r="J392" s="14" t="s">
        <v>31</v>
      </c>
      <c r="K392" s="14" t="s">
        <v>32</v>
      </c>
      <c r="L392" s="16">
        <v>356.6</v>
      </c>
    </row>
    <row r="393" spans="1:12" ht="24" x14ac:dyDescent="0.25">
      <c r="A393" s="918"/>
      <c r="B393" s="9" t="s">
        <v>34</v>
      </c>
      <c r="C393" s="13" t="s">
        <v>35</v>
      </c>
      <c r="D393" s="13" t="s">
        <v>36</v>
      </c>
      <c r="E393" s="13" t="s">
        <v>37</v>
      </c>
      <c r="F393" s="920"/>
      <c r="G393" s="920"/>
      <c r="H393" s="924" t="s">
        <v>38</v>
      </c>
      <c r="I393" s="924"/>
      <c r="J393" s="921" t="s">
        <v>31</v>
      </c>
      <c r="K393" s="921" t="s">
        <v>31</v>
      </c>
      <c r="L393" s="925">
        <v>0</v>
      </c>
    </row>
    <row r="394" spans="1:12" ht="22.8" x14ac:dyDescent="0.25">
      <c r="A394" s="918"/>
      <c r="B394" s="14" t="s">
        <v>605</v>
      </c>
      <c r="C394" s="14" t="s">
        <v>786</v>
      </c>
      <c r="D394" s="15">
        <v>43631</v>
      </c>
      <c r="E394" s="14" t="s">
        <v>1667</v>
      </c>
      <c r="F394" s="920"/>
      <c r="G394" s="920"/>
      <c r="H394" s="924"/>
      <c r="I394" s="924"/>
      <c r="J394" s="921"/>
      <c r="K394" s="921"/>
      <c r="L394" s="925"/>
    </row>
    <row r="395" spans="1:12" ht="24" x14ac:dyDescent="0.25">
      <c r="A395" s="918">
        <v>470</v>
      </c>
      <c r="B395" s="9" t="s">
        <v>22</v>
      </c>
      <c r="C395" s="13" t="s">
        <v>23</v>
      </c>
      <c r="D395" s="13" t="s">
        <v>24</v>
      </c>
      <c r="E395" s="13" t="s">
        <v>25</v>
      </c>
      <c r="F395" s="919" t="s">
        <v>17</v>
      </c>
      <c r="G395" s="919"/>
      <c r="H395" s="920"/>
      <c r="I395" s="920"/>
      <c r="J395" s="920"/>
      <c r="K395" s="920"/>
      <c r="L395" s="920"/>
    </row>
    <row r="396" spans="1:12" x14ac:dyDescent="0.25">
      <c r="A396" s="918"/>
      <c r="B396" s="921" t="s">
        <v>1662</v>
      </c>
      <c r="C396" s="921" t="s">
        <v>1668</v>
      </c>
      <c r="D396" s="923">
        <v>43704</v>
      </c>
      <c r="E396" s="921" t="s">
        <v>684</v>
      </c>
      <c r="F396" s="921" t="s">
        <v>1669</v>
      </c>
      <c r="G396" s="921"/>
      <c r="H396" s="924" t="s">
        <v>30</v>
      </c>
      <c r="I396" s="924"/>
      <c r="J396" s="14" t="s">
        <v>31</v>
      </c>
      <c r="K396" s="14" t="s">
        <v>32</v>
      </c>
      <c r="L396" s="16">
        <v>1245.49</v>
      </c>
    </row>
    <row r="397" spans="1:12" x14ac:dyDescent="0.25">
      <c r="A397" s="918"/>
      <c r="B397" s="921"/>
      <c r="C397" s="921"/>
      <c r="D397" s="923"/>
      <c r="E397" s="921"/>
      <c r="F397" s="921"/>
      <c r="G397" s="921"/>
      <c r="H397" s="924" t="s">
        <v>33</v>
      </c>
      <c r="I397" s="924"/>
      <c r="J397" s="14" t="s">
        <v>31</v>
      </c>
      <c r="K397" s="14" t="s">
        <v>32</v>
      </c>
      <c r="L397" s="16">
        <v>6780</v>
      </c>
    </row>
    <row r="398" spans="1:12" ht="24" x14ac:dyDescent="0.25">
      <c r="A398" s="918"/>
      <c r="B398" s="9" t="s">
        <v>34</v>
      </c>
      <c r="C398" s="13" t="s">
        <v>35</v>
      </c>
      <c r="D398" s="13" t="s">
        <v>36</v>
      </c>
      <c r="E398" s="13" t="s">
        <v>37</v>
      </c>
      <c r="F398" s="920"/>
      <c r="G398" s="920"/>
      <c r="H398" s="924" t="s">
        <v>38</v>
      </c>
      <c r="I398" s="924"/>
      <c r="J398" s="921" t="s">
        <v>31</v>
      </c>
      <c r="K398" s="921" t="s">
        <v>32</v>
      </c>
      <c r="L398" s="925">
        <v>220</v>
      </c>
    </row>
    <row r="399" spans="1:12" ht="22.8" x14ac:dyDescent="0.25">
      <c r="A399" s="918"/>
      <c r="B399" s="14" t="s">
        <v>605</v>
      </c>
      <c r="C399" s="14" t="s">
        <v>1669</v>
      </c>
      <c r="D399" s="15">
        <v>43709</v>
      </c>
      <c r="E399" s="14" t="s">
        <v>235</v>
      </c>
      <c r="F399" s="920"/>
      <c r="G399" s="920"/>
      <c r="H399" s="924"/>
      <c r="I399" s="924"/>
      <c r="J399" s="921"/>
      <c r="K399" s="921"/>
      <c r="L399" s="925"/>
    </row>
    <row r="400" spans="1:12" ht="24" x14ac:dyDescent="0.25">
      <c r="A400" s="918">
        <v>471</v>
      </c>
      <c r="B400" s="9" t="s">
        <v>22</v>
      </c>
      <c r="C400" s="13" t="s">
        <v>23</v>
      </c>
      <c r="D400" s="13" t="s">
        <v>24</v>
      </c>
      <c r="E400" s="13" t="s">
        <v>25</v>
      </c>
      <c r="F400" s="919" t="s">
        <v>17</v>
      </c>
      <c r="G400" s="919"/>
      <c r="H400" s="920"/>
      <c r="I400" s="920"/>
      <c r="J400" s="920"/>
      <c r="K400" s="920"/>
      <c r="L400" s="920"/>
    </row>
    <row r="401" spans="1:12" x14ac:dyDescent="0.25">
      <c r="A401" s="918"/>
      <c r="B401" s="921" t="s">
        <v>1662</v>
      </c>
      <c r="C401" s="922" t="s">
        <v>1670</v>
      </c>
      <c r="D401" s="923">
        <v>43723</v>
      </c>
      <c r="E401" s="921" t="s">
        <v>151</v>
      </c>
      <c r="F401" s="921" t="s">
        <v>791</v>
      </c>
      <c r="G401" s="921"/>
      <c r="H401" s="924" t="s">
        <v>30</v>
      </c>
      <c r="I401" s="924"/>
      <c r="J401" s="14" t="s">
        <v>31</v>
      </c>
      <c r="K401" s="14" t="s">
        <v>32</v>
      </c>
      <c r="L401" s="16">
        <v>318</v>
      </c>
    </row>
    <row r="402" spans="1:12" x14ac:dyDescent="0.25">
      <c r="A402" s="918"/>
      <c r="B402" s="921"/>
      <c r="C402" s="922"/>
      <c r="D402" s="923"/>
      <c r="E402" s="921"/>
      <c r="F402" s="921"/>
      <c r="G402" s="921"/>
      <c r="H402" s="924" t="s">
        <v>33</v>
      </c>
      <c r="I402" s="924"/>
      <c r="J402" s="14" t="s">
        <v>31</v>
      </c>
      <c r="K402" s="14" t="s">
        <v>32</v>
      </c>
      <c r="L402" s="16">
        <v>305.93</v>
      </c>
    </row>
    <row r="403" spans="1:12" ht="24" x14ac:dyDescent="0.25">
      <c r="A403" s="918"/>
      <c r="B403" s="9" t="s">
        <v>34</v>
      </c>
      <c r="C403" s="13" t="s">
        <v>35</v>
      </c>
      <c r="D403" s="13" t="s">
        <v>36</v>
      </c>
      <c r="E403" s="13" t="s">
        <v>37</v>
      </c>
      <c r="F403" s="920"/>
      <c r="G403" s="920"/>
      <c r="H403" s="924" t="s">
        <v>38</v>
      </c>
      <c r="I403" s="924"/>
      <c r="J403" s="921" t="s">
        <v>31</v>
      </c>
      <c r="K403" s="921" t="s">
        <v>32</v>
      </c>
      <c r="L403" s="925">
        <v>200</v>
      </c>
    </row>
    <row r="404" spans="1:12" ht="22.8" x14ac:dyDescent="0.25">
      <c r="A404" s="918"/>
      <c r="B404" s="14" t="s">
        <v>605</v>
      </c>
      <c r="C404" s="14" t="s">
        <v>791</v>
      </c>
      <c r="D404" s="15">
        <v>43725</v>
      </c>
      <c r="E404" s="14" t="s">
        <v>792</v>
      </c>
      <c r="F404" s="920"/>
      <c r="G404" s="920"/>
      <c r="H404" s="924"/>
      <c r="I404" s="924"/>
      <c r="J404" s="921"/>
      <c r="K404" s="921"/>
      <c r="L404" s="925"/>
    </row>
    <row r="405" spans="1:12" ht="24" x14ac:dyDescent="0.25">
      <c r="A405" s="918">
        <v>472</v>
      </c>
      <c r="B405" s="9" t="s">
        <v>22</v>
      </c>
      <c r="C405" s="13" t="s">
        <v>23</v>
      </c>
      <c r="D405" s="13" t="s">
        <v>24</v>
      </c>
      <c r="E405" s="13" t="s">
        <v>25</v>
      </c>
      <c r="F405" s="919" t="s">
        <v>17</v>
      </c>
      <c r="G405" s="919"/>
      <c r="H405" s="920"/>
      <c r="I405" s="920"/>
      <c r="J405" s="920"/>
      <c r="K405" s="920"/>
      <c r="L405" s="920"/>
    </row>
    <row r="406" spans="1:12" x14ac:dyDescent="0.25">
      <c r="A406" s="918"/>
      <c r="B406" s="921" t="s">
        <v>1671</v>
      </c>
      <c r="C406" s="922" t="s">
        <v>1672</v>
      </c>
      <c r="D406" s="923">
        <v>43646</v>
      </c>
      <c r="E406" s="921" t="s">
        <v>115</v>
      </c>
      <c r="F406" s="921" t="s">
        <v>1088</v>
      </c>
      <c r="G406" s="921"/>
      <c r="H406" s="924" t="s">
        <v>30</v>
      </c>
      <c r="I406" s="924"/>
      <c r="J406" s="14" t="s">
        <v>31</v>
      </c>
      <c r="K406" s="14" t="s">
        <v>32</v>
      </c>
      <c r="L406" s="16">
        <v>660</v>
      </c>
    </row>
    <row r="407" spans="1:12" x14ac:dyDescent="0.25">
      <c r="A407" s="918"/>
      <c r="B407" s="921"/>
      <c r="C407" s="922"/>
      <c r="D407" s="923"/>
      <c r="E407" s="921"/>
      <c r="F407" s="921"/>
      <c r="G407" s="921"/>
      <c r="H407" s="924" t="s">
        <v>33</v>
      </c>
      <c r="I407" s="924"/>
      <c r="J407" s="14" t="s">
        <v>31</v>
      </c>
      <c r="K407" s="14" t="s">
        <v>31</v>
      </c>
      <c r="L407" s="16">
        <v>0</v>
      </c>
    </row>
    <row r="408" spans="1:12" ht="24" x14ac:dyDescent="0.25">
      <c r="A408" s="918"/>
      <c r="B408" s="9" t="s">
        <v>34</v>
      </c>
      <c r="C408" s="13" t="s">
        <v>35</v>
      </c>
      <c r="D408" s="13" t="s">
        <v>36</v>
      </c>
      <c r="E408" s="13" t="s">
        <v>37</v>
      </c>
      <c r="F408" s="920"/>
      <c r="G408" s="920"/>
      <c r="H408" s="924" t="s">
        <v>38</v>
      </c>
      <c r="I408" s="924"/>
      <c r="J408" s="921" t="s">
        <v>31</v>
      </c>
      <c r="K408" s="921" t="s">
        <v>32</v>
      </c>
      <c r="L408" s="925">
        <v>649</v>
      </c>
    </row>
    <row r="409" spans="1:12" ht="22.8" x14ac:dyDescent="0.25">
      <c r="A409" s="918"/>
      <c r="B409" s="14" t="s">
        <v>471</v>
      </c>
      <c r="C409" s="14" t="s">
        <v>1088</v>
      </c>
      <c r="D409" s="15">
        <v>43650</v>
      </c>
      <c r="E409" s="14" t="s">
        <v>1673</v>
      </c>
      <c r="F409" s="920"/>
      <c r="G409" s="920"/>
      <c r="H409" s="924"/>
      <c r="I409" s="924"/>
      <c r="J409" s="921"/>
      <c r="K409" s="921"/>
      <c r="L409" s="925"/>
    </row>
    <row r="410" spans="1:12" ht="24" x14ac:dyDescent="0.25">
      <c r="A410" s="918">
        <v>473</v>
      </c>
      <c r="B410" s="9" t="s">
        <v>22</v>
      </c>
      <c r="C410" s="13" t="s">
        <v>23</v>
      </c>
      <c r="D410" s="13" t="s">
        <v>24</v>
      </c>
      <c r="E410" s="13" t="s">
        <v>25</v>
      </c>
      <c r="F410" s="919" t="s">
        <v>17</v>
      </c>
      <c r="G410" s="919"/>
      <c r="H410" s="920"/>
      <c r="I410" s="920"/>
      <c r="J410" s="920"/>
      <c r="K410" s="920"/>
      <c r="L410" s="920"/>
    </row>
    <row r="411" spans="1:12" x14ac:dyDescent="0.25">
      <c r="A411" s="918"/>
      <c r="B411" s="921" t="s">
        <v>1671</v>
      </c>
      <c r="C411" s="922" t="s">
        <v>1674</v>
      </c>
      <c r="D411" s="923">
        <v>43726</v>
      </c>
      <c r="E411" s="921" t="s">
        <v>136</v>
      </c>
      <c r="F411" s="921" t="s">
        <v>1675</v>
      </c>
      <c r="G411" s="921"/>
      <c r="H411" s="924" t="s">
        <v>30</v>
      </c>
      <c r="I411" s="924"/>
      <c r="J411" s="14" t="s">
        <v>31</v>
      </c>
      <c r="K411" s="14" t="s">
        <v>32</v>
      </c>
      <c r="L411" s="16">
        <v>367.3</v>
      </c>
    </row>
    <row r="412" spans="1:12" x14ac:dyDescent="0.25">
      <c r="A412" s="918"/>
      <c r="B412" s="921"/>
      <c r="C412" s="922"/>
      <c r="D412" s="923"/>
      <c r="E412" s="921"/>
      <c r="F412" s="921"/>
      <c r="G412" s="921"/>
      <c r="H412" s="924" t="s">
        <v>33</v>
      </c>
      <c r="I412" s="924"/>
      <c r="J412" s="14" t="s">
        <v>31</v>
      </c>
      <c r="K412" s="14" t="s">
        <v>31</v>
      </c>
      <c r="L412" s="16">
        <v>0</v>
      </c>
    </row>
    <row r="413" spans="1:12" ht="24" x14ac:dyDescent="0.25">
      <c r="A413" s="918"/>
      <c r="B413" s="9" t="s">
        <v>34</v>
      </c>
      <c r="C413" s="13" t="s">
        <v>35</v>
      </c>
      <c r="D413" s="13" t="s">
        <v>36</v>
      </c>
      <c r="E413" s="13" t="s">
        <v>37</v>
      </c>
      <c r="F413" s="920"/>
      <c r="G413" s="920"/>
      <c r="H413" s="924" t="s">
        <v>38</v>
      </c>
      <c r="I413" s="924"/>
      <c r="J413" s="921" t="s">
        <v>31</v>
      </c>
      <c r="K413" s="921" t="s">
        <v>32</v>
      </c>
      <c r="L413" s="925">
        <v>499</v>
      </c>
    </row>
    <row r="414" spans="1:12" ht="22.8" x14ac:dyDescent="0.25">
      <c r="A414" s="918"/>
      <c r="B414" s="14" t="s">
        <v>471</v>
      </c>
      <c r="C414" s="14" t="s">
        <v>1675</v>
      </c>
      <c r="D414" s="15">
        <v>43728</v>
      </c>
      <c r="E414" s="14" t="s">
        <v>1676</v>
      </c>
      <c r="F414" s="920"/>
      <c r="G414" s="920"/>
      <c r="H414" s="924"/>
      <c r="I414" s="924"/>
      <c r="J414" s="921"/>
      <c r="K414" s="921"/>
      <c r="L414" s="925"/>
    </row>
    <row r="415" spans="1:12" ht="24" x14ac:dyDescent="0.25">
      <c r="A415" s="918">
        <v>474</v>
      </c>
      <c r="B415" s="9" t="s">
        <v>22</v>
      </c>
      <c r="C415" s="13" t="s">
        <v>23</v>
      </c>
      <c r="D415" s="13" t="s">
        <v>24</v>
      </c>
      <c r="E415" s="13" t="s">
        <v>25</v>
      </c>
      <c r="F415" s="919" t="s">
        <v>17</v>
      </c>
      <c r="G415" s="919"/>
      <c r="H415" s="920"/>
      <c r="I415" s="920"/>
      <c r="J415" s="920"/>
      <c r="K415" s="920"/>
      <c r="L415" s="920"/>
    </row>
    <row r="416" spans="1:12" x14ac:dyDescent="0.25">
      <c r="A416" s="918"/>
      <c r="B416" s="921" t="s">
        <v>1677</v>
      </c>
      <c r="C416" s="922" t="s">
        <v>1678</v>
      </c>
      <c r="D416" s="923">
        <v>43581</v>
      </c>
      <c r="E416" s="921" t="s">
        <v>1679</v>
      </c>
      <c r="F416" s="921" t="s">
        <v>1680</v>
      </c>
      <c r="G416" s="921"/>
      <c r="H416" s="924" t="s">
        <v>30</v>
      </c>
      <c r="I416" s="924"/>
      <c r="J416" s="14" t="s">
        <v>31</v>
      </c>
      <c r="K416" s="14" t="s">
        <v>32</v>
      </c>
      <c r="L416" s="16">
        <v>270.72000000000003</v>
      </c>
    </row>
    <row r="417" spans="1:12" x14ac:dyDescent="0.25">
      <c r="A417" s="918"/>
      <c r="B417" s="921"/>
      <c r="C417" s="922"/>
      <c r="D417" s="923"/>
      <c r="E417" s="921"/>
      <c r="F417" s="921"/>
      <c r="G417" s="921"/>
      <c r="H417" s="924" t="s">
        <v>33</v>
      </c>
      <c r="I417" s="924"/>
      <c r="J417" s="921" t="s">
        <v>31</v>
      </c>
      <c r="K417" s="921" t="s">
        <v>32</v>
      </c>
      <c r="L417" s="925">
        <v>8771.51</v>
      </c>
    </row>
    <row r="418" spans="1:12" x14ac:dyDescent="0.25">
      <c r="A418" s="918"/>
      <c r="B418" s="921"/>
      <c r="C418" s="922"/>
      <c r="D418" s="923"/>
      <c r="E418" s="921"/>
      <c r="F418" s="921"/>
      <c r="G418" s="921"/>
      <c r="H418" s="924"/>
      <c r="I418" s="924"/>
      <c r="J418" s="921"/>
      <c r="K418" s="921"/>
      <c r="L418" s="925"/>
    </row>
    <row r="419" spans="1:12" x14ac:dyDescent="0.25">
      <c r="A419" s="918"/>
      <c r="B419" s="921"/>
      <c r="C419" s="922"/>
      <c r="D419" s="923"/>
      <c r="E419" s="921"/>
      <c r="F419" s="921"/>
      <c r="G419" s="921"/>
      <c r="H419" s="924"/>
      <c r="I419" s="924"/>
      <c r="J419" s="921"/>
      <c r="K419" s="921"/>
      <c r="L419" s="925"/>
    </row>
    <row r="420" spans="1:12" ht="24" x14ac:dyDescent="0.25">
      <c r="A420" s="918"/>
      <c r="B420" s="9" t="s">
        <v>34</v>
      </c>
      <c r="C420" s="13" t="s">
        <v>35</v>
      </c>
      <c r="D420" s="13" t="s">
        <v>36</v>
      </c>
      <c r="E420" s="13" t="s">
        <v>37</v>
      </c>
      <c r="F420" s="920"/>
      <c r="G420" s="920"/>
      <c r="H420" s="924" t="s">
        <v>38</v>
      </c>
      <c r="I420" s="924"/>
      <c r="J420" s="921" t="s">
        <v>31</v>
      </c>
      <c r="K420" s="921" t="s">
        <v>31</v>
      </c>
      <c r="L420" s="925">
        <v>0</v>
      </c>
    </row>
    <row r="421" spans="1:12" ht="22.8" x14ac:dyDescent="0.25">
      <c r="A421" s="918"/>
      <c r="B421" s="14" t="s">
        <v>61</v>
      </c>
      <c r="C421" s="14" t="s">
        <v>1680</v>
      </c>
      <c r="D421" s="15">
        <v>43585</v>
      </c>
      <c r="E421" s="14" t="s">
        <v>1681</v>
      </c>
      <c r="F421" s="920"/>
      <c r="G421" s="920"/>
      <c r="H421" s="924"/>
      <c r="I421" s="924"/>
      <c r="J421" s="921"/>
      <c r="K421" s="921"/>
      <c r="L421" s="925"/>
    </row>
    <row r="422" spans="1:12" ht="24" x14ac:dyDescent="0.25">
      <c r="A422" s="918">
        <v>475</v>
      </c>
      <c r="B422" s="9" t="s">
        <v>22</v>
      </c>
      <c r="C422" s="13" t="s">
        <v>23</v>
      </c>
      <c r="D422" s="13" t="s">
        <v>24</v>
      </c>
      <c r="E422" s="13" t="s">
        <v>25</v>
      </c>
      <c r="F422" s="919" t="s">
        <v>17</v>
      </c>
      <c r="G422" s="919"/>
      <c r="H422" s="920"/>
      <c r="I422" s="920"/>
      <c r="J422" s="920"/>
      <c r="K422" s="920"/>
      <c r="L422" s="920"/>
    </row>
    <row r="423" spans="1:12" x14ac:dyDescent="0.25">
      <c r="A423" s="918"/>
      <c r="B423" s="921" t="s">
        <v>1682</v>
      </c>
      <c r="C423" s="922" t="s">
        <v>1683</v>
      </c>
      <c r="D423" s="923">
        <v>43571</v>
      </c>
      <c r="E423" s="921" t="s">
        <v>159</v>
      </c>
      <c r="F423" s="921" t="s">
        <v>160</v>
      </c>
      <c r="G423" s="921"/>
      <c r="H423" s="924" t="s">
        <v>30</v>
      </c>
      <c r="I423" s="924"/>
      <c r="J423" s="14" t="s">
        <v>31</v>
      </c>
      <c r="K423" s="14" t="s">
        <v>32</v>
      </c>
      <c r="L423" s="16">
        <v>333</v>
      </c>
    </row>
    <row r="424" spans="1:12" x14ac:dyDescent="0.25">
      <c r="A424" s="918"/>
      <c r="B424" s="921"/>
      <c r="C424" s="922"/>
      <c r="D424" s="923"/>
      <c r="E424" s="921"/>
      <c r="F424" s="921"/>
      <c r="G424" s="921"/>
      <c r="H424" s="924" t="s">
        <v>33</v>
      </c>
      <c r="I424" s="924"/>
      <c r="J424" s="14" t="s">
        <v>31</v>
      </c>
      <c r="K424" s="14" t="s">
        <v>32</v>
      </c>
      <c r="L424" s="16">
        <v>362.46</v>
      </c>
    </row>
    <row r="425" spans="1:12" ht="24" x14ac:dyDescent="0.25">
      <c r="A425" s="918"/>
      <c r="B425" s="9" t="s">
        <v>34</v>
      </c>
      <c r="C425" s="13" t="s">
        <v>35</v>
      </c>
      <c r="D425" s="13" t="s">
        <v>36</v>
      </c>
      <c r="E425" s="13" t="s">
        <v>37</v>
      </c>
      <c r="F425" s="920"/>
      <c r="G425" s="920"/>
      <c r="H425" s="924" t="s">
        <v>38</v>
      </c>
      <c r="I425" s="924"/>
      <c r="J425" s="921" t="s">
        <v>31</v>
      </c>
      <c r="K425" s="921" t="s">
        <v>32</v>
      </c>
      <c r="L425" s="925">
        <v>90</v>
      </c>
    </row>
    <row r="426" spans="1:12" ht="22.8" x14ac:dyDescent="0.25">
      <c r="A426" s="918"/>
      <c r="B426" s="14" t="s">
        <v>1684</v>
      </c>
      <c r="C426" s="14" t="s">
        <v>160</v>
      </c>
      <c r="D426" s="15">
        <v>43573</v>
      </c>
      <c r="E426" s="14" t="s">
        <v>112</v>
      </c>
      <c r="F426" s="920"/>
      <c r="G426" s="920"/>
      <c r="H426" s="924"/>
      <c r="I426" s="924"/>
      <c r="J426" s="921"/>
      <c r="K426" s="921"/>
      <c r="L426" s="925"/>
    </row>
    <row r="427" spans="1:12" ht="24" x14ac:dyDescent="0.25">
      <c r="A427" s="918">
        <v>476</v>
      </c>
      <c r="B427" s="9" t="s">
        <v>22</v>
      </c>
      <c r="C427" s="13" t="s">
        <v>23</v>
      </c>
      <c r="D427" s="13" t="s">
        <v>24</v>
      </c>
      <c r="E427" s="13" t="s">
        <v>25</v>
      </c>
      <c r="F427" s="919" t="s">
        <v>17</v>
      </c>
      <c r="G427" s="919"/>
      <c r="H427" s="920"/>
      <c r="I427" s="920"/>
      <c r="J427" s="920"/>
      <c r="K427" s="920"/>
      <c r="L427" s="920"/>
    </row>
    <row r="428" spans="1:12" x14ac:dyDescent="0.25">
      <c r="A428" s="918"/>
      <c r="B428" s="921" t="s">
        <v>1685</v>
      </c>
      <c r="C428" s="922" t="s">
        <v>1686</v>
      </c>
      <c r="D428" s="923">
        <v>43731</v>
      </c>
      <c r="E428" s="921" t="s">
        <v>1687</v>
      </c>
      <c r="F428" s="921" t="s">
        <v>1688</v>
      </c>
      <c r="G428" s="921"/>
      <c r="H428" s="924" t="s">
        <v>30</v>
      </c>
      <c r="I428" s="924"/>
      <c r="J428" s="14" t="s">
        <v>31</v>
      </c>
      <c r="K428" s="14" t="s">
        <v>32</v>
      </c>
      <c r="L428" s="16">
        <v>148</v>
      </c>
    </row>
    <row r="429" spans="1:12" x14ac:dyDescent="0.25">
      <c r="A429" s="918"/>
      <c r="B429" s="921"/>
      <c r="C429" s="922"/>
      <c r="D429" s="923"/>
      <c r="E429" s="921"/>
      <c r="F429" s="921"/>
      <c r="G429" s="921"/>
      <c r="H429" s="924" t="s">
        <v>33</v>
      </c>
      <c r="I429" s="924"/>
      <c r="J429" s="14" t="s">
        <v>31</v>
      </c>
      <c r="K429" s="14" t="s">
        <v>32</v>
      </c>
      <c r="L429" s="16">
        <v>224</v>
      </c>
    </row>
    <row r="430" spans="1:12" ht="24" x14ac:dyDescent="0.25">
      <c r="A430" s="918"/>
      <c r="B430" s="9" t="s">
        <v>34</v>
      </c>
      <c r="C430" s="13" t="s">
        <v>35</v>
      </c>
      <c r="D430" s="13" t="s">
        <v>36</v>
      </c>
      <c r="E430" s="13" t="s">
        <v>37</v>
      </c>
      <c r="F430" s="920"/>
      <c r="G430" s="920"/>
      <c r="H430" s="924" t="s">
        <v>38</v>
      </c>
      <c r="I430" s="924"/>
      <c r="J430" s="921" t="s">
        <v>31</v>
      </c>
      <c r="K430" s="921" t="s">
        <v>31</v>
      </c>
      <c r="L430" s="925">
        <v>0</v>
      </c>
    </row>
    <row r="431" spans="1:12" ht="22.8" x14ac:dyDescent="0.25">
      <c r="A431" s="918"/>
      <c r="B431" s="14" t="s">
        <v>31</v>
      </c>
      <c r="C431" s="14" t="s">
        <v>1688</v>
      </c>
      <c r="D431" s="15">
        <v>43732</v>
      </c>
      <c r="E431" s="14" t="s">
        <v>1689</v>
      </c>
      <c r="F431" s="920"/>
      <c r="G431" s="920"/>
      <c r="H431" s="924"/>
      <c r="I431" s="924"/>
      <c r="J431" s="921"/>
      <c r="K431" s="921"/>
      <c r="L431" s="925"/>
    </row>
    <row r="432" spans="1:12" ht="24" x14ac:dyDescent="0.25">
      <c r="A432" s="918">
        <v>477</v>
      </c>
      <c r="B432" s="9" t="s">
        <v>22</v>
      </c>
      <c r="C432" s="13" t="s">
        <v>23</v>
      </c>
      <c r="D432" s="13" t="s">
        <v>24</v>
      </c>
      <c r="E432" s="13" t="s">
        <v>25</v>
      </c>
      <c r="F432" s="919" t="s">
        <v>17</v>
      </c>
      <c r="G432" s="919"/>
      <c r="H432" s="920"/>
      <c r="I432" s="920"/>
      <c r="J432" s="920"/>
      <c r="K432" s="920"/>
      <c r="L432" s="920"/>
    </row>
    <row r="433" spans="1:12" x14ac:dyDescent="0.25">
      <c r="A433" s="918"/>
      <c r="B433" s="921" t="s">
        <v>1690</v>
      </c>
      <c r="C433" s="922" t="s">
        <v>1691</v>
      </c>
      <c r="D433" s="923">
        <v>43637</v>
      </c>
      <c r="E433" s="921" t="s">
        <v>706</v>
      </c>
      <c r="F433" s="921" t="s">
        <v>1692</v>
      </c>
      <c r="G433" s="921"/>
      <c r="H433" s="924" t="s">
        <v>30</v>
      </c>
      <c r="I433" s="924"/>
      <c r="J433" s="14" t="s">
        <v>31</v>
      </c>
      <c r="K433" s="14" t="s">
        <v>31</v>
      </c>
      <c r="L433" s="16">
        <v>0</v>
      </c>
    </row>
    <row r="434" spans="1:12" x14ac:dyDescent="0.25">
      <c r="A434" s="918"/>
      <c r="B434" s="921"/>
      <c r="C434" s="922"/>
      <c r="D434" s="923"/>
      <c r="E434" s="921"/>
      <c r="F434" s="921"/>
      <c r="G434" s="921"/>
      <c r="H434" s="924" t="s">
        <v>33</v>
      </c>
      <c r="I434" s="924"/>
      <c r="J434" s="14" t="s">
        <v>31</v>
      </c>
      <c r="K434" s="14" t="s">
        <v>31</v>
      </c>
      <c r="L434" s="16">
        <v>0</v>
      </c>
    </row>
    <row r="435" spans="1:12" ht="24" x14ac:dyDescent="0.25">
      <c r="A435" s="918"/>
      <c r="B435" s="9" t="s">
        <v>34</v>
      </c>
      <c r="C435" s="13" t="s">
        <v>35</v>
      </c>
      <c r="D435" s="13" t="s">
        <v>36</v>
      </c>
      <c r="E435" s="13" t="s">
        <v>37</v>
      </c>
      <c r="F435" s="920"/>
      <c r="G435" s="920"/>
      <c r="H435" s="924" t="s">
        <v>38</v>
      </c>
      <c r="I435" s="924"/>
      <c r="J435" s="921" t="s">
        <v>31</v>
      </c>
      <c r="K435" s="921" t="s">
        <v>32</v>
      </c>
      <c r="L435" s="925">
        <v>582.80000000000007</v>
      </c>
    </row>
    <row r="436" spans="1:12" ht="22.8" x14ac:dyDescent="0.25">
      <c r="A436" s="918"/>
      <c r="B436" s="14" t="s">
        <v>1693</v>
      </c>
      <c r="C436" s="14" t="s">
        <v>1692</v>
      </c>
      <c r="D436" s="15">
        <v>43645</v>
      </c>
      <c r="E436" s="14" t="s">
        <v>1694</v>
      </c>
      <c r="F436" s="920"/>
      <c r="G436" s="920"/>
      <c r="H436" s="924"/>
      <c r="I436" s="924"/>
      <c r="J436" s="921"/>
      <c r="K436" s="921"/>
      <c r="L436" s="925"/>
    </row>
    <row r="437" spans="1:12" ht="24" x14ac:dyDescent="0.25">
      <c r="A437" s="918">
        <v>478</v>
      </c>
      <c r="B437" s="9" t="s">
        <v>22</v>
      </c>
      <c r="C437" s="13" t="s">
        <v>23</v>
      </c>
      <c r="D437" s="13" t="s">
        <v>24</v>
      </c>
      <c r="E437" s="13" t="s">
        <v>25</v>
      </c>
      <c r="F437" s="919" t="s">
        <v>17</v>
      </c>
      <c r="G437" s="919"/>
      <c r="H437" s="920"/>
      <c r="I437" s="920"/>
      <c r="J437" s="920"/>
      <c r="K437" s="920"/>
      <c r="L437" s="920"/>
    </row>
    <row r="438" spans="1:12" x14ac:dyDescent="0.25">
      <c r="A438" s="918"/>
      <c r="B438" s="921" t="s">
        <v>1695</v>
      </c>
      <c r="C438" s="922" t="s">
        <v>1696</v>
      </c>
      <c r="D438" s="923">
        <v>43737</v>
      </c>
      <c r="E438" s="921" t="s">
        <v>469</v>
      </c>
      <c r="F438" s="921" t="s">
        <v>1697</v>
      </c>
      <c r="G438" s="921"/>
      <c r="H438" s="924" t="s">
        <v>30</v>
      </c>
      <c r="I438" s="924"/>
      <c r="J438" s="14" t="s">
        <v>31</v>
      </c>
      <c r="K438" s="14" t="s">
        <v>32</v>
      </c>
      <c r="L438" s="16">
        <v>304.60000000000002</v>
      </c>
    </row>
    <row r="439" spans="1:12" x14ac:dyDescent="0.25">
      <c r="A439" s="918"/>
      <c r="B439" s="921"/>
      <c r="C439" s="922"/>
      <c r="D439" s="923"/>
      <c r="E439" s="921"/>
      <c r="F439" s="921"/>
      <c r="G439" s="921"/>
      <c r="H439" s="924" t="s">
        <v>33</v>
      </c>
      <c r="I439" s="924"/>
      <c r="J439" s="14" t="s">
        <v>31</v>
      </c>
      <c r="K439" s="14" t="s">
        <v>32</v>
      </c>
      <c r="L439" s="16">
        <v>502.6</v>
      </c>
    </row>
    <row r="440" spans="1:12" ht="24" x14ac:dyDescent="0.25">
      <c r="A440" s="918"/>
      <c r="B440" s="9" t="s">
        <v>34</v>
      </c>
      <c r="C440" s="13" t="s">
        <v>35</v>
      </c>
      <c r="D440" s="13" t="s">
        <v>36</v>
      </c>
      <c r="E440" s="13" t="s">
        <v>37</v>
      </c>
      <c r="F440" s="920"/>
      <c r="G440" s="920"/>
      <c r="H440" s="924" t="s">
        <v>38</v>
      </c>
      <c r="I440" s="924"/>
      <c r="J440" s="921" t="s">
        <v>31</v>
      </c>
      <c r="K440" s="921" t="s">
        <v>31</v>
      </c>
      <c r="L440" s="925">
        <v>0</v>
      </c>
    </row>
    <row r="441" spans="1:12" ht="22.8" x14ac:dyDescent="0.25">
      <c r="A441" s="918"/>
      <c r="B441" s="14" t="s">
        <v>204</v>
      </c>
      <c r="C441" s="14" t="s">
        <v>1697</v>
      </c>
      <c r="D441" s="15">
        <v>43738</v>
      </c>
      <c r="E441" s="14" t="s">
        <v>946</v>
      </c>
      <c r="F441" s="920"/>
      <c r="G441" s="920"/>
      <c r="H441" s="924"/>
      <c r="I441" s="924"/>
      <c r="J441" s="921"/>
      <c r="K441" s="921"/>
      <c r="L441" s="925"/>
    </row>
    <row r="442" spans="1:12" ht="24" x14ac:dyDescent="0.25">
      <c r="A442" s="918">
        <v>479</v>
      </c>
      <c r="B442" s="9" t="s">
        <v>22</v>
      </c>
      <c r="C442" s="13" t="s">
        <v>23</v>
      </c>
      <c r="D442" s="13" t="s">
        <v>24</v>
      </c>
      <c r="E442" s="13" t="s">
        <v>25</v>
      </c>
      <c r="F442" s="919" t="s">
        <v>17</v>
      </c>
      <c r="G442" s="919"/>
      <c r="H442" s="920"/>
      <c r="I442" s="920"/>
      <c r="J442" s="920"/>
      <c r="K442" s="920"/>
      <c r="L442" s="920"/>
    </row>
    <row r="443" spans="1:12" x14ac:dyDescent="0.25">
      <c r="A443" s="918"/>
      <c r="B443" s="921" t="s">
        <v>1698</v>
      </c>
      <c r="C443" s="922" t="s">
        <v>1699</v>
      </c>
      <c r="D443" s="923">
        <v>43713</v>
      </c>
      <c r="E443" s="921" t="s">
        <v>321</v>
      </c>
      <c r="F443" s="921" t="s">
        <v>1700</v>
      </c>
      <c r="G443" s="921"/>
      <c r="H443" s="924" t="s">
        <v>30</v>
      </c>
      <c r="I443" s="924"/>
      <c r="J443" s="14" t="s">
        <v>31</v>
      </c>
      <c r="K443" s="14" t="s">
        <v>31</v>
      </c>
      <c r="L443" s="16">
        <v>0</v>
      </c>
    </row>
    <row r="444" spans="1:12" x14ac:dyDescent="0.25">
      <c r="A444" s="918"/>
      <c r="B444" s="921"/>
      <c r="C444" s="922"/>
      <c r="D444" s="923"/>
      <c r="E444" s="921"/>
      <c r="F444" s="921"/>
      <c r="G444" s="921"/>
      <c r="H444" s="924" t="s">
        <v>33</v>
      </c>
      <c r="I444" s="924"/>
      <c r="J444" s="921" t="s">
        <v>31</v>
      </c>
      <c r="K444" s="921" t="s">
        <v>31</v>
      </c>
      <c r="L444" s="925">
        <v>0</v>
      </c>
    </row>
    <row r="445" spans="1:12" x14ac:dyDescent="0.25">
      <c r="A445" s="918"/>
      <c r="B445" s="921"/>
      <c r="C445" s="922"/>
      <c r="D445" s="923"/>
      <c r="E445" s="921"/>
      <c r="F445" s="921"/>
      <c r="G445" s="921"/>
      <c r="H445" s="924"/>
      <c r="I445" s="924"/>
      <c r="J445" s="921"/>
      <c r="K445" s="921"/>
      <c r="L445" s="925"/>
    </row>
    <row r="446" spans="1:12" ht="24" x14ac:dyDescent="0.25">
      <c r="A446" s="918"/>
      <c r="B446" s="9" t="s">
        <v>34</v>
      </c>
      <c r="C446" s="13" t="s">
        <v>35</v>
      </c>
      <c r="D446" s="13" t="s">
        <v>36</v>
      </c>
      <c r="E446" s="13" t="s">
        <v>37</v>
      </c>
      <c r="F446" s="920"/>
      <c r="G446" s="920"/>
      <c r="H446" s="924" t="s">
        <v>38</v>
      </c>
      <c r="I446" s="924"/>
      <c r="J446" s="921" t="s">
        <v>31</v>
      </c>
      <c r="K446" s="921" t="s">
        <v>32</v>
      </c>
      <c r="L446" s="925">
        <v>1063.6500000000001</v>
      </c>
    </row>
    <row r="447" spans="1:12" ht="22.8" x14ac:dyDescent="0.25">
      <c r="A447" s="918"/>
      <c r="B447" s="14" t="s">
        <v>702</v>
      </c>
      <c r="C447" s="14" t="s">
        <v>1700</v>
      </c>
      <c r="D447" s="15">
        <v>43719</v>
      </c>
      <c r="E447" s="14" t="s">
        <v>1701</v>
      </c>
      <c r="F447" s="920"/>
      <c r="G447" s="920"/>
      <c r="H447" s="924"/>
      <c r="I447" s="924"/>
      <c r="J447" s="921"/>
      <c r="K447" s="921"/>
      <c r="L447" s="925"/>
    </row>
    <row r="448" spans="1:12" ht="24" x14ac:dyDescent="0.25">
      <c r="A448" s="918">
        <v>480</v>
      </c>
      <c r="B448" s="9" t="s">
        <v>22</v>
      </c>
      <c r="C448" s="13" t="s">
        <v>23</v>
      </c>
      <c r="D448" s="13" t="s">
        <v>24</v>
      </c>
      <c r="E448" s="13" t="s">
        <v>25</v>
      </c>
      <c r="F448" s="919" t="s">
        <v>17</v>
      </c>
      <c r="G448" s="919"/>
      <c r="H448" s="920"/>
      <c r="I448" s="920"/>
      <c r="J448" s="920"/>
      <c r="K448" s="920"/>
      <c r="L448" s="920"/>
    </row>
    <row r="449" spans="1:12" x14ac:dyDescent="0.25">
      <c r="A449" s="918"/>
      <c r="B449" s="921" t="s">
        <v>1702</v>
      </c>
      <c r="C449" s="922" t="s">
        <v>1703</v>
      </c>
      <c r="D449" s="923">
        <v>43593</v>
      </c>
      <c r="E449" s="921" t="s">
        <v>1704</v>
      </c>
      <c r="F449" s="921" t="s">
        <v>1705</v>
      </c>
      <c r="G449" s="921"/>
      <c r="H449" s="924" t="s">
        <v>30</v>
      </c>
      <c r="I449" s="924"/>
      <c r="J449" s="14" t="s">
        <v>31</v>
      </c>
      <c r="K449" s="14" t="s">
        <v>32</v>
      </c>
      <c r="L449" s="16">
        <v>356</v>
      </c>
    </row>
    <row r="450" spans="1:12" x14ac:dyDescent="0.25">
      <c r="A450" s="918"/>
      <c r="B450" s="921"/>
      <c r="C450" s="922"/>
      <c r="D450" s="923"/>
      <c r="E450" s="921"/>
      <c r="F450" s="921"/>
      <c r="G450" s="921"/>
      <c r="H450" s="924" t="s">
        <v>33</v>
      </c>
      <c r="I450" s="924"/>
      <c r="J450" s="14" t="s">
        <v>31</v>
      </c>
      <c r="K450" s="14" t="s">
        <v>32</v>
      </c>
      <c r="L450" s="16">
        <v>271.60000000000002</v>
      </c>
    </row>
    <row r="451" spans="1:12" ht="24" x14ac:dyDescent="0.25">
      <c r="A451" s="918"/>
      <c r="B451" s="9" t="s">
        <v>34</v>
      </c>
      <c r="C451" s="13" t="s">
        <v>35</v>
      </c>
      <c r="D451" s="13" t="s">
        <v>36</v>
      </c>
      <c r="E451" s="13" t="s">
        <v>37</v>
      </c>
      <c r="F451" s="920"/>
      <c r="G451" s="920"/>
      <c r="H451" s="924" t="s">
        <v>38</v>
      </c>
      <c r="I451" s="924"/>
      <c r="J451" s="921" t="s">
        <v>31</v>
      </c>
      <c r="K451" s="921" t="s">
        <v>31</v>
      </c>
      <c r="L451" s="925">
        <v>0</v>
      </c>
    </row>
    <row r="452" spans="1:12" ht="22.8" x14ac:dyDescent="0.25">
      <c r="A452" s="918"/>
      <c r="B452" s="14" t="s">
        <v>39</v>
      </c>
      <c r="C452" s="14" t="s">
        <v>1705</v>
      </c>
      <c r="D452" s="15">
        <v>43596</v>
      </c>
      <c r="E452" s="14" t="s">
        <v>384</v>
      </c>
      <c r="F452" s="920"/>
      <c r="G452" s="920"/>
      <c r="H452" s="924"/>
      <c r="I452" s="924"/>
      <c r="J452" s="921"/>
      <c r="K452" s="921"/>
      <c r="L452" s="925"/>
    </row>
    <row r="453" spans="1:12" ht="24" x14ac:dyDescent="0.25">
      <c r="A453" s="918">
        <v>481</v>
      </c>
      <c r="B453" s="9" t="s">
        <v>22</v>
      </c>
      <c r="C453" s="13" t="s">
        <v>23</v>
      </c>
      <c r="D453" s="13" t="s">
        <v>24</v>
      </c>
      <c r="E453" s="13" t="s">
        <v>25</v>
      </c>
      <c r="F453" s="919" t="s">
        <v>17</v>
      </c>
      <c r="G453" s="919"/>
      <c r="H453" s="920"/>
      <c r="I453" s="920"/>
      <c r="J453" s="920"/>
      <c r="K453" s="920"/>
      <c r="L453" s="920"/>
    </row>
    <row r="454" spans="1:12" x14ac:dyDescent="0.25">
      <c r="A454" s="918"/>
      <c r="B454" s="921" t="s">
        <v>1706</v>
      </c>
      <c r="C454" s="922" t="s">
        <v>1707</v>
      </c>
      <c r="D454" s="923">
        <v>43560</v>
      </c>
      <c r="E454" s="921" t="s">
        <v>727</v>
      </c>
      <c r="F454" s="921" t="s">
        <v>1427</v>
      </c>
      <c r="G454" s="921"/>
      <c r="H454" s="924" t="s">
        <v>30</v>
      </c>
      <c r="I454" s="924"/>
      <c r="J454" s="14" t="s">
        <v>31</v>
      </c>
      <c r="K454" s="14" t="s">
        <v>31</v>
      </c>
      <c r="L454" s="16">
        <v>0</v>
      </c>
    </row>
    <row r="455" spans="1:12" x14ac:dyDescent="0.25">
      <c r="A455" s="918"/>
      <c r="B455" s="921"/>
      <c r="C455" s="922"/>
      <c r="D455" s="923"/>
      <c r="E455" s="921"/>
      <c r="F455" s="921"/>
      <c r="G455" s="921"/>
      <c r="H455" s="924" t="s">
        <v>33</v>
      </c>
      <c r="I455" s="924"/>
      <c r="J455" s="14" t="s">
        <v>31</v>
      </c>
      <c r="K455" s="14" t="s">
        <v>31</v>
      </c>
      <c r="L455" s="16">
        <v>0</v>
      </c>
    </row>
    <row r="456" spans="1:12" ht="24" x14ac:dyDescent="0.25">
      <c r="A456" s="918"/>
      <c r="B456" s="9" t="s">
        <v>34</v>
      </c>
      <c r="C456" s="13" t="s">
        <v>35</v>
      </c>
      <c r="D456" s="13" t="s">
        <v>36</v>
      </c>
      <c r="E456" s="13" t="s">
        <v>37</v>
      </c>
      <c r="F456" s="920"/>
      <c r="G456" s="920"/>
      <c r="H456" s="924" t="s">
        <v>38</v>
      </c>
      <c r="I456" s="924"/>
      <c r="J456" s="921" t="s">
        <v>31</v>
      </c>
      <c r="K456" s="921" t="s">
        <v>32</v>
      </c>
      <c r="L456" s="925">
        <v>420</v>
      </c>
    </row>
    <row r="457" spans="1:12" ht="22.8" x14ac:dyDescent="0.25">
      <c r="A457" s="918"/>
      <c r="B457" s="14" t="s">
        <v>31</v>
      </c>
      <c r="C457" s="14" t="s">
        <v>1427</v>
      </c>
      <c r="D457" s="15">
        <v>43564</v>
      </c>
      <c r="E457" s="14" t="s">
        <v>1708</v>
      </c>
      <c r="F457" s="920"/>
      <c r="G457" s="920"/>
      <c r="H457" s="924"/>
      <c r="I457" s="924"/>
      <c r="J457" s="921"/>
      <c r="K457" s="921"/>
      <c r="L457" s="925"/>
    </row>
    <row r="458" spans="1:12" ht="24" x14ac:dyDescent="0.25">
      <c r="A458" s="918">
        <v>482</v>
      </c>
      <c r="B458" s="9" t="s">
        <v>22</v>
      </c>
      <c r="C458" s="13" t="s">
        <v>23</v>
      </c>
      <c r="D458" s="13" t="s">
        <v>24</v>
      </c>
      <c r="E458" s="13" t="s">
        <v>25</v>
      </c>
      <c r="F458" s="919" t="s">
        <v>17</v>
      </c>
      <c r="G458" s="919"/>
      <c r="H458" s="920"/>
      <c r="I458" s="920"/>
      <c r="J458" s="920"/>
      <c r="K458" s="920"/>
      <c r="L458" s="920"/>
    </row>
    <row r="459" spans="1:12" x14ac:dyDescent="0.25">
      <c r="A459" s="918"/>
      <c r="B459" s="921" t="s">
        <v>1709</v>
      </c>
      <c r="C459" s="921" t="s">
        <v>1710</v>
      </c>
      <c r="D459" s="923">
        <v>43656</v>
      </c>
      <c r="E459" s="921" t="s">
        <v>1711</v>
      </c>
      <c r="F459" s="921" t="s">
        <v>1712</v>
      </c>
      <c r="G459" s="921"/>
      <c r="H459" s="924" t="s">
        <v>30</v>
      </c>
      <c r="I459" s="924"/>
      <c r="J459" s="14" t="s">
        <v>31</v>
      </c>
      <c r="K459" s="14" t="s">
        <v>32</v>
      </c>
      <c r="L459" s="16">
        <v>284.25</v>
      </c>
    </row>
    <row r="460" spans="1:12" x14ac:dyDescent="0.25">
      <c r="A460" s="918"/>
      <c r="B460" s="921"/>
      <c r="C460" s="921"/>
      <c r="D460" s="923"/>
      <c r="E460" s="921"/>
      <c r="F460" s="921"/>
      <c r="G460" s="921"/>
      <c r="H460" s="924" t="s">
        <v>33</v>
      </c>
      <c r="I460" s="924"/>
      <c r="J460" s="14" t="s">
        <v>31</v>
      </c>
      <c r="K460" s="14" t="s">
        <v>32</v>
      </c>
      <c r="L460" s="16">
        <v>485.3</v>
      </c>
    </row>
    <row r="461" spans="1:12" ht="24" x14ac:dyDescent="0.25">
      <c r="A461" s="918"/>
      <c r="B461" s="9" t="s">
        <v>34</v>
      </c>
      <c r="C461" s="13" t="s">
        <v>35</v>
      </c>
      <c r="D461" s="13" t="s">
        <v>36</v>
      </c>
      <c r="E461" s="13" t="s">
        <v>37</v>
      </c>
      <c r="F461" s="920"/>
      <c r="G461" s="920"/>
      <c r="H461" s="924" t="s">
        <v>38</v>
      </c>
      <c r="I461" s="924"/>
      <c r="J461" s="921" t="s">
        <v>31</v>
      </c>
      <c r="K461" s="921" t="s">
        <v>32</v>
      </c>
      <c r="L461" s="925">
        <v>60</v>
      </c>
    </row>
    <row r="462" spans="1:12" ht="22.8" x14ac:dyDescent="0.25">
      <c r="A462" s="918"/>
      <c r="B462" s="14" t="s">
        <v>39</v>
      </c>
      <c r="C462" s="14" t="s">
        <v>1712</v>
      </c>
      <c r="D462" s="15">
        <v>43658</v>
      </c>
      <c r="E462" s="14" t="s">
        <v>1713</v>
      </c>
      <c r="F462" s="920"/>
      <c r="G462" s="920"/>
      <c r="H462" s="924"/>
      <c r="I462" s="924"/>
      <c r="J462" s="921"/>
      <c r="K462" s="921"/>
      <c r="L462" s="925"/>
    </row>
    <row r="463" spans="1:12" ht="24" x14ac:dyDescent="0.25">
      <c r="A463" s="918">
        <v>483</v>
      </c>
      <c r="B463" s="9" t="s">
        <v>22</v>
      </c>
      <c r="C463" s="13" t="s">
        <v>23</v>
      </c>
      <c r="D463" s="13" t="s">
        <v>24</v>
      </c>
      <c r="E463" s="13" t="s">
        <v>25</v>
      </c>
      <c r="F463" s="919" t="s">
        <v>17</v>
      </c>
      <c r="G463" s="919"/>
      <c r="H463" s="920"/>
      <c r="I463" s="920"/>
      <c r="J463" s="920"/>
      <c r="K463" s="920"/>
      <c r="L463" s="920"/>
    </row>
    <row r="464" spans="1:12" x14ac:dyDescent="0.25">
      <c r="A464" s="918"/>
      <c r="B464" s="921" t="s">
        <v>1714</v>
      </c>
      <c r="C464" s="922" t="s">
        <v>1715</v>
      </c>
      <c r="D464" s="923">
        <v>43722</v>
      </c>
      <c r="E464" s="921" t="s">
        <v>1716</v>
      </c>
      <c r="F464" s="921" t="s">
        <v>1717</v>
      </c>
      <c r="G464" s="921"/>
      <c r="H464" s="924" t="s">
        <v>30</v>
      </c>
      <c r="I464" s="924"/>
      <c r="J464" s="14" t="s">
        <v>31</v>
      </c>
      <c r="K464" s="14" t="s">
        <v>32</v>
      </c>
      <c r="L464" s="16">
        <v>298.16000000000003</v>
      </c>
    </row>
    <row r="465" spans="1:12" x14ac:dyDescent="0.25">
      <c r="A465" s="918"/>
      <c r="B465" s="921"/>
      <c r="C465" s="922"/>
      <c r="D465" s="923"/>
      <c r="E465" s="921"/>
      <c r="F465" s="921"/>
      <c r="G465" s="921"/>
      <c r="H465" s="924" t="s">
        <v>33</v>
      </c>
      <c r="I465" s="924"/>
      <c r="J465" s="14" t="s">
        <v>31</v>
      </c>
      <c r="K465" s="14" t="s">
        <v>32</v>
      </c>
      <c r="L465" s="16">
        <v>367.23</v>
      </c>
    </row>
    <row r="466" spans="1:12" ht="24" x14ac:dyDescent="0.25">
      <c r="A466" s="918"/>
      <c r="B466" s="9" t="s">
        <v>34</v>
      </c>
      <c r="C466" s="13" t="s">
        <v>35</v>
      </c>
      <c r="D466" s="13" t="s">
        <v>36</v>
      </c>
      <c r="E466" s="13" t="s">
        <v>37</v>
      </c>
      <c r="F466" s="920"/>
      <c r="G466" s="920"/>
      <c r="H466" s="924" t="s">
        <v>38</v>
      </c>
      <c r="I466" s="924"/>
      <c r="J466" s="921" t="s">
        <v>31</v>
      </c>
      <c r="K466" s="921" t="s">
        <v>32</v>
      </c>
      <c r="L466" s="925">
        <v>207</v>
      </c>
    </row>
    <row r="467" spans="1:12" ht="22.8" x14ac:dyDescent="0.25">
      <c r="A467" s="918"/>
      <c r="B467" s="14" t="s">
        <v>229</v>
      </c>
      <c r="C467" s="14" t="s">
        <v>1717</v>
      </c>
      <c r="D467" s="15">
        <v>43725</v>
      </c>
      <c r="E467" s="14" t="s">
        <v>1617</v>
      </c>
      <c r="F467" s="920"/>
      <c r="G467" s="920"/>
      <c r="H467" s="924"/>
      <c r="I467" s="924"/>
      <c r="J467" s="921"/>
      <c r="K467" s="921"/>
      <c r="L467" s="925"/>
    </row>
    <row r="468" spans="1:12" ht="24" x14ac:dyDescent="0.25">
      <c r="A468" s="918">
        <v>484</v>
      </c>
      <c r="B468" s="9" t="s">
        <v>22</v>
      </c>
      <c r="C468" s="13" t="s">
        <v>23</v>
      </c>
      <c r="D468" s="13" t="s">
        <v>24</v>
      </c>
      <c r="E468" s="13" t="s">
        <v>25</v>
      </c>
      <c r="F468" s="919" t="s">
        <v>17</v>
      </c>
      <c r="G468" s="919"/>
      <c r="H468" s="920"/>
      <c r="I468" s="920"/>
      <c r="J468" s="920"/>
      <c r="K468" s="920"/>
      <c r="L468" s="920"/>
    </row>
    <row r="469" spans="1:12" x14ac:dyDescent="0.25">
      <c r="A469" s="918"/>
      <c r="B469" s="921" t="s">
        <v>1718</v>
      </c>
      <c r="C469" s="922" t="s">
        <v>1719</v>
      </c>
      <c r="D469" s="923">
        <v>43582</v>
      </c>
      <c r="E469" s="921" t="s">
        <v>1720</v>
      </c>
      <c r="F469" s="921" t="s">
        <v>1721</v>
      </c>
      <c r="G469" s="921"/>
      <c r="H469" s="924" t="s">
        <v>30</v>
      </c>
      <c r="I469" s="924"/>
      <c r="J469" s="14" t="s">
        <v>31</v>
      </c>
      <c r="K469" s="14" t="s">
        <v>32</v>
      </c>
      <c r="L469" s="16">
        <v>683</v>
      </c>
    </row>
    <row r="470" spans="1:12" x14ac:dyDescent="0.25">
      <c r="A470" s="918"/>
      <c r="B470" s="921"/>
      <c r="C470" s="922"/>
      <c r="D470" s="923"/>
      <c r="E470" s="921"/>
      <c r="F470" s="921"/>
      <c r="G470" s="921"/>
      <c r="H470" s="924" t="s">
        <v>33</v>
      </c>
      <c r="I470" s="924"/>
      <c r="J470" s="921" t="s">
        <v>31</v>
      </c>
      <c r="K470" s="921" t="s">
        <v>31</v>
      </c>
      <c r="L470" s="925">
        <v>0</v>
      </c>
    </row>
    <row r="471" spans="1:12" x14ac:dyDescent="0.25">
      <c r="A471" s="918"/>
      <c r="B471" s="921"/>
      <c r="C471" s="922"/>
      <c r="D471" s="923"/>
      <c r="E471" s="921"/>
      <c r="F471" s="921"/>
      <c r="G471" s="921"/>
      <c r="H471" s="924"/>
      <c r="I471" s="924"/>
      <c r="J471" s="921"/>
      <c r="K471" s="921"/>
      <c r="L471" s="925"/>
    </row>
    <row r="472" spans="1:12" ht="24" x14ac:dyDescent="0.25">
      <c r="A472" s="918"/>
      <c r="B472" s="9" t="s">
        <v>34</v>
      </c>
      <c r="C472" s="13" t="s">
        <v>35</v>
      </c>
      <c r="D472" s="13" t="s">
        <v>36</v>
      </c>
      <c r="E472" s="13" t="s">
        <v>37</v>
      </c>
      <c r="F472" s="920"/>
      <c r="G472" s="920"/>
      <c r="H472" s="924" t="s">
        <v>38</v>
      </c>
      <c r="I472" s="924"/>
      <c r="J472" s="921" t="s">
        <v>31</v>
      </c>
      <c r="K472" s="921" t="s">
        <v>32</v>
      </c>
      <c r="L472" s="925">
        <v>513.04</v>
      </c>
    </row>
    <row r="473" spans="1:12" ht="34.200000000000003" x14ac:dyDescent="0.25">
      <c r="A473" s="918"/>
      <c r="B473" s="14" t="s">
        <v>1722</v>
      </c>
      <c r="C473" s="14" t="s">
        <v>1721</v>
      </c>
      <c r="D473" s="15">
        <v>43590</v>
      </c>
      <c r="E473" s="14" t="s">
        <v>1723</v>
      </c>
      <c r="F473" s="920"/>
      <c r="G473" s="920"/>
      <c r="H473" s="924"/>
      <c r="I473" s="924"/>
      <c r="J473" s="921"/>
      <c r="K473" s="921"/>
      <c r="L473" s="925"/>
    </row>
    <row r="474" spans="1:12" ht="24" x14ac:dyDescent="0.25">
      <c r="A474" s="918">
        <v>485</v>
      </c>
      <c r="B474" s="9" t="s">
        <v>22</v>
      </c>
      <c r="C474" s="13" t="s">
        <v>23</v>
      </c>
      <c r="D474" s="13" t="s">
        <v>24</v>
      </c>
      <c r="E474" s="13" t="s">
        <v>25</v>
      </c>
      <c r="F474" s="919" t="s">
        <v>17</v>
      </c>
      <c r="G474" s="919"/>
      <c r="H474" s="920"/>
      <c r="I474" s="920"/>
      <c r="J474" s="920"/>
      <c r="K474" s="920"/>
      <c r="L474" s="920"/>
    </row>
    <row r="475" spans="1:12" x14ac:dyDescent="0.25">
      <c r="A475" s="918"/>
      <c r="B475" s="921" t="s">
        <v>1718</v>
      </c>
      <c r="C475" s="922" t="s">
        <v>1724</v>
      </c>
      <c r="D475" s="923">
        <v>43605</v>
      </c>
      <c r="E475" s="921" t="s">
        <v>628</v>
      </c>
      <c r="F475" s="921" t="s">
        <v>1725</v>
      </c>
      <c r="G475" s="921"/>
      <c r="H475" s="924" t="s">
        <v>30</v>
      </c>
      <c r="I475" s="924"/>
      <c r="J475" s="14" t="s">
        <v>31</v>
      </c>
      <c r="K475" s="14" t="s">
        <v>32</v>
      </c>
      <c r="L475" s="16">
        <v>533</v>
      </c>
    </row>
    <row r="476" spans="1:12" x14ac:dyDescent="0.25">
      <c r="A476" s="918"/>
      <c r="B476" s="921"/>
      <c r="C476" s="922"/>
      <c r="D476" s="923"/>
      <c r="E476" s="921"/>
      <c r="F476" s="921"/>
      <c r="G476" s="921"/>
      <c r="H476" s="924" t="s">
        <v>33</v>
      </c>
      <c r="I476" s="924"/>
      <c r="J476" s="921" t="s">
        <v>31</v>
      </c>
      <c r="K476" s="921" t="s">
        <v>31</v>
      </c>
      <c r="L476" s="925">
        <v>0</v>
      </c>
    </row>
    <row r="477" spans="1:12" x14ac:dyDescent="0.25">
      <c r="A477" s="918"/>
      <c r="B477" s="921"/>
      <c r="C477" s="922"/>
      <c r="D477" s="923"/>
      <c r="E477" s="921"/>
      <c r="F477" s="921"/>
      <c r="G477" s="921"/>
      <c r="H477" s="924"/>
      <c r="I477" s="924"/>
      <c r="J477" s="921"/>
      <c r="K477" s="921"/>
      <c r="L477" s="925"/>
    </row>
    <row r="478" spans="1:12" ht="24" x14ac:dyDescent="0.25">
      <c r="A478" s="918"/>
      <c r="B478" s="9" t="s">
        <v>34</v>
      </c>
      <c r="C478" s="13" t="s">
        <v>35</v>
      </c>
      <c r="D478" s="13" t="s">
        <v>36</v>
      </c>
      <c r="E478" s="13" t="s">
        <v>37</v>
      </c>
      <c r="F478" s="920"/>
      <c r="G478" s="920"/>
      <c r="H478" s="924" t="s">
        <v>38</v>
      </c>
      <c r="I478" s="924"/>
      <c r="J478" s="921" t="s">
        <v>31</v>
      </c>
      <c r="K478" s="921" t="s">
        <v>31</v>
      </c>
      <c r="L478" s="925">
        <v>0</v>
      </c>
    </row>
    <row r="479" spans="1:12" ht="34.200000000000003" x14ac:dyDescent="0.25">
      <c r="A479" s="918"/>
      <c r="B479" s="14" t="s">
        <v>1722</v>
      </c>
      <c r="C479" s="14" t="s">
        <v>1725</v>
      </c>
      <c r="D479" s="15">
        <v>43612</v>
      </c>
      <c r="E479" s="14" t="s">
        <v>1726</v>
      </c>
      <c r="F479" s="920"/>
      <c r="G479" s="920"/>
      <c r="H479" s="924"/>
      <c r="I479" s="924"/>
      <c r="J479" s="921"/>
      <c r="K479" s="921"/>
      <c r="L479" s="925"/>
    </row>
    <row r="480" spans="1:12" ht="24" x14ac:dyDescent="0.25">
      <c r="A480" s="918">
        <v>486</v>
      </c>
      <c r="B480" s="9" t="s">
        <v>22</v>
      </c>
      <c r="C480" s="13" t="s">
        <v>23</v>
      </c>
      <c r="D480" s="13" t="s">
        <v>24</v>
      </c>
      <c r="E480" s="13" t="s">
        <v>25</v>
      </c>
      <c r="F480" s="919" t="s">
        <v>17</v>
      </c>
      <c r="G480" s="919"/>
      <c r="H480" s="920"/>
      <c r="I480" s="920"/>
      <c r="J480" s="920"/>
      <c r="K480" s="920"/>
      <c r="L480" s="920"/>
    </row>
    <row r="481" spans="1:12" x14ac:dyDescent="0.25">
      <c r="A481" s="918"/>
      <c r="B481" s="921" t="s">
        <v>1727</v>
      </c>
      <c r="C481" s="922" t="s">
        <v>1728</v>
      </c>
      <c r="D481" s="923">
        <v>43720</v>
      </c>
      <c r="E481" s="921" t="s">
        <v>727</v>
      </c>
      <c r="F481" s="921" t="s">
        <v>1729</v>
      </c>
      <c r="G481" s="921"/>
      <c r="H481" s="924" t="s">
        <v>30</v>
      </c>
      <c r="I481" s="924"/>
      <c r="J481" s="14" t="s">
        <v>31</v>
      </c>
      <c r="K481" s="14" t="s">
        <v>32</v>
      </c>
      <c r="L481" s="16">
        <v>284</v>
      </c>
    </row>
    <row r="482" spans="1:12" x14ac:dyDescent="0.25">
      <c r="A482" s="918"/>
      <c r="B482" s="921"/>
      <c r="C482" s="922"/>
      <c r="D482" s="923"/>
      <c r="E482" s="921"/>
      <c r="F482" s="921"/>
      <c r="G482" s="921"/>
      <c r="H482" s="924" t="s">
        <v>33</v>
      </c>
      <c r="I482" s="924"/>
      <c r="J482" s="14" t="s">
        <v>31</v>
      </c>
      <c r="K482" s="14" t="s">
        <v>32</v>
      </c>
      <c r="L482" s="16">
        <v>317.44</v>
      </c>
    </row>
    <row r="483" spans="1:12" ht="24" x14ac:dyDescent="0.25">
      <c r="A483" s="918"/>
      <c r="B483" s="9" t="s">
        <v>34</v>
      </c>
      <c r="C483" s="13" t="s">
        <v>35</v>
      </c>
      <c r="D483" s="13" t="s">
        <v>36</v>
      </c>
      <c r="E483" s="13" t="s">
        <v>37</v>
      </c>
      <c r="F483" s="920"/>
      <c r="G483" s="920"/>
      <c r="H483" s="924" t="s">
        <v>38</v>
      </c>
      <c r="I483" s="924"/>
      <c r="J483" s="921" t="s">
        <v>31</v>
      </c>
      <c r="K483" s="921" t="s">
        <v>31</v>
      </c>
      <c r="L483" s="925">
        <v>0</v>
      </c>
    </row>
    <row r="484" spans="1:12" ht="22.8" x14ac:dyDescent="0.25">
      <c r="A484" s="918"/>
      <c r="B484" s="14" t="s">
        <v>39</v>
      </c>
      <c r="C484" s="14" t="s">
        <v>1729</v>
      </c>
      <c r="D484" s="15">
        <v>43721</v>
      </c>
      <c r="E484" s="14" t="s">
        <v>1238</v>
      </c>
      <c r="F484" s="920"/>
      <c r="G484" s="920"/>
      <c r="H484" s="924"/>
      <c r="I484" s="924"/>
      <c r="J484" s="921"/>
      <c r="K484" s="921"/>
      <c r="L484" s="925"/>
    </row>
    <row r="485" spans="1:12" ht="24" x14ac:dyDescent="0.25">
      <c r="A485" s="918">
        <v>487</v>
      </c>
      <c r="B485" s="9" t="s">
        <v>22</v>
      </c>
      <c r="C485" s="13" t="s">
        <v>23</v>
      </c>
      <c r="D485" s="13" t="s">
        <v>24</v>
      </c>
      <c r="E485" s="13" t="s">
        <v>25</v>
      </c>
      <c r="F485" s="919" t="s">
        <v>17</v>
      </c>
      <c r="G485" s="919"/>
      <c r="H485" s="920"/>
      <c r="I485" s="920"/>
      <c r="J485" s="920"/>
      <c r="K485" s="920"/>
      <c r="L485" s="920"/>
    </row>
    <row r="486" spans="1:12" x14ac:dyDescent="0.25">
      <c r="A486" s="918"/>
      <c r="B486" s="921" t="s">
        <v>1730</v>
      </c>
      <c r="C486" s="922" t="s">
        <v>1731</v>
      </c>
      <c r="D486" s="923">
        <v>43579</v>
      </c>
      <c r="E486" s="921" t="s">
        <v>298</v>
      </c>
      <c r="F486" s="921" t="s">
        <v>1732</v>
      </c>
      <c r="G486" s="921"/>
      <c r="H486" s="924" t="s">
        <v>30</v>
      </c>
      <c r="I486" s="924"/>
      <c r="J486" s="14" t="s">
        <v>31</v>
      </c>
      <c r="K486" s="14" t="s">
        <v>32</v>
      </c>
      <c r="L486" s="16">
        <v>474.3</v>
      </c>
    </row>
    <row r="487" spans="1:12" x14ac:dyDescent="0.25">
      <c r="A487" s="918"/>
      <c r="B487" s="921"/>
      <c r="C487" s="922"/>
      <c r="D487" s="923"/>
      <c r="E487" s="921"/>
      <c r="F487" s="921"/>
      <c r="G487" s="921"/>
      <c r="H487" s="924" t="s">
        <v>33</v>
      </c>
      <c r="I487" s="924"/>
      <c r="J487" s="14" t="s">
        <v>31</v>
      </c>
      <c r="K487" s="14" t="s">
        <v>32</v>
      </c>
      <c r="L487" s="16">
        <v>226.6</v>
      </c>
    </row>
    <row r="488" spans="1:12" ht="24" x14ac:dyDescent="0.25">
      <c r="A488" s="918"/>
      <c r="B488" s="9" t="s">
        <v>34</v>
      </c>
      <c r="C488" s="13" t="s">
        <v>35</v>
      </c>
      <c r="D488" s="13" t="s">
        <v>36</v>
      </c>
      <c r="E488" s="13" t="s">
        <v>37</v>
      </c>
      <c r="F488" s="920"/>
      <c r="G488" s="920"/>
      <c r="H488" s="924" t="s">
        <v>38</v>
      </c>
      <c r="I488" s="924"/>
      <c r="J488" s="921" t="s">
        <v>31</v>
      </c>
      <c r="K488" s="921" t="s">
        <v>31</v>
      </c>
      <c r="L488" s="925">
        <v>0</v>
      </c>
    </row>
    <row r="489" spans="1:12" ht="34.200000000000003" x14ac:dyDescent="0.25">
      <c r="A489" s="918"/>
      <c r="B489" s="14" t="s">
        <v>1733</v>
      </c>
      <c r="C489" s="14" t="s">
        <v>1732</v>
      </c>
      <c r="D489" s="15">
        <v>43581</v>
      </c>
      <c r="E489" s="14" t="s">
        <v>117</v>
      </c>
      <c r="F489" s="920"/>
      <c r="G489" s="920"/>
      <c r="H489" s="924"/>
      <c r="I489" s="924"/>
      <c r="J489" s="921"/>
      <c r="K489" s="921"/>
      <c r="L489" s="925"/>
    </row>
    <row r="490" spans="1:12" ht="24" x14ac:dyDescent="0.25">
      <c r="A490" s="918">
        <v>488</v>
      </c>
      <c r="B490" s="9" t="s">
        <v>22</v>
      </c>
      <c r="C490" s="13" t="s">
        <v>23</v>
      </c>
      <c r="D490" s="13" t="s">
        <v>24</v>
      </c>
      <c r="E490" s="13" t="s">
        <v>25</v>
      </c>
      <c r="F490" s="919" t="s">
        <v>17</v>
      </c>
      <c r="G490" s="919"/>
      <c r="H490" s="920"/>
      <c r="I490" s="920"/>
      <c r="J490" s="920"/>
      <c r="K490" s="920"/>
      <c r="L490" s="920"/>
    </row>
    <row r="491" spans="1:12" x14ac:dyDescent="0.25">
      <c r="A491" s="918"/>
      <c r="B491" s="921" t="s">
        <v>1734</v>
      </c>
      <c r="C491" s="922" t="s">
        <v>1735</v>
      </c>
      <c r="D491" s="923">
        <v>43572</v>
      </c>
      <c r="E491" s="921" t="s">
        <v>283</v>
      </c>
      <c r="F491" s="921" t="s">
        <v>284</v>
      </c>
      <c r="G491" s="921"/>
      <c r="H491" s="924" t="s">
        <v>30</v>
      </c>
      <c r="I491" s="924"/>
      <c r="J491" s="14" t="s">
        <v>31</v>
      </c>
      <c r="K491" s="14" t="s">
        <v>32</v>
      </c>
      <c r="L491" s="16">
        <v>239.75</v>
      </c>
    </row>
    <row r="492" spans="1:12" x14ac:dyDescent="0.25">
      <c r="A492" s="918"/>
      <c r="B492" s="921"/>
      <c r="C492" s="922"/>
      <c r="D492" s="923"/>
      <c r="E492" s="921"/>
      <c r="F492" s="921"/>
      <c r="G492" s="921"/>
      <c r="H492" s="924" t="s">
        <v>33</v>
      </c>
      <c r="I492" s="924"/>
      <c r="J492" s="14" t="s">
        <v>31</v>
      </c>
      <c r="K492" s="14" t="s">
        <v>32</v>
      </c>
      <c r="L492" s="16">
        <v>314.52</v>
      </c>
    </row>
    <row r="493" spans="1:12" ht="24" x14ac:dyDescent="0.25">
      <c r="A493" s="918"/>
      <c r="B493" s="9" t="s">
        <v>34</v>
      </c>
      <c r="C493" s="13" t="s">
        <v>35</v>
      </c>
      <c r="D493" s="13" t="s">
        <v>36</v>
      </c>
      <c r="E493" s="13" t="s">
        <v>37</v>
      </c>
      <c r="F493" s="920"/>
      <c r="G493" s="920"/>
      <c r="H493" s="924" t="s">
        <v>38</v>
      </c>
      <c r="I493" s="924"/>
      <c r="J493" s="921" t="s">
        <v>31</v>
      </c>
      <c r="K493" s="921" t="s">
        <v>32</v>
      </c>
      <c r="L493" s="925">
        <v>185.5</v>
      </c>
    </row>
    <row r="494" spans="1:12" ht="22.8" x14ac:dyDescent="0.25">
      <c r="A494" s="918"/>
      <c r="B494" s="14" t="s">
        <v>39</v>
      </c>
      <c r="C494" s="14" t="s">
        <v>284</v>
      </c>
      <c r="D494" s="15">
        <v>43573</v>
      </c>
      <c r="E494" s="14" t="s">
        <v>1736</v>
      </c>
      <c r="F494" s="920"/>
      <c r="G494" s="920"/>
      <c r="H494" s="924"/>
      <c r="I494" s="924"/>
      <c r="J494" s="921"/>
      <c r="K494" s="921"/>
      <c r="L494" s="925"/>
    </row>
    <row r="495" spans="1:12" ht="24" x14ac:dyDescent="0.25">
      <c r="A495" s="918">
        <v>489</v>
      </c>
      <c r="B495" s="9" t="s">
        <v>22</v>
      </c>
      <c r="C495" s="13" t="s">
        <v>23</v>
      </c>
      <c r="D495" s="13" t="s">
        <v>24</v>
      </c>
      <c r="E495" s="13" t="s">
        <v>25</v>
      </c>
      <c r="F495" s="919" t="s">
        <v>17</v>
      </c>
      <c r="G495" s="919"/>
      <c r="H495" s="920"/>
      <c r="I495" s="920"/>
      <c r="J495" s="920"/>
      <c r="K495" s="920"/>
      <c r="L495" s="920"/>
    </row>
    <row r="496" spans="1:12" x14ac:dyDescent="0.25">
      <c r="A496" s="918"/>
      <c r="B496" s="921" t="s">
        <v>1734</v>
      </c>
      <c r="C496" s="922" t="s">
        <v>1737</v>
      </c>
      <c r="D496" s="923">
        <v>43620</v>
      </c>
      <c r="E496" s="921" t="s">
        <v>904</v>
      </c>
      <c r="F496" s="921" t="s">
        <v>905</v>
      </c>
      <c r="G496" s="921"/>
      <c r="H496" s="924" t="s">
        <v>30</v>
      </c>
      <c r="I496" s="924"/>
      <c r="J496" s="14" t="s">
        <v>31</v>
      </c>
      <c r="K496" s="14" t="s">
        <v>32</v>
      </c>
      <c r="L496" s="16">
        <v>488.66</v>
      </c>
    </row>
    <row r="497" spans="1:12" x14ac:dyDescent="0.25">
      <c r="A497" s="918"/>
      <c r="B497" s="921"/>
      <c r="C497" s="922"/>
      <c r="D497" s="923"/>
      <c r="E497" s="921"/>
      <c r="F497" s="921"/>
      <c r="G497" s="921"/>
      <c r="H497" s="924" t="s">
        <v>33</v>
      </c>
      <c r="I497" s="924"/>
      <c r="J497" s="921" t="s">
        <v>31</v>
      </c>
      <c r="K497" s="921" t="s">
        <v>32</v>
      </c>
      <c r="L497" s="925">
        <v>1237</v>
      </c>
    </row>
    <row r="498" spans="1:12" x14ac:dyDescent="0.25">
      <c r="A498" s="918"/>
      <c r="B498" s="921"/>
      <c r="C498" s="922"/>
      <c r="D498" s="923"/>
      <c r="E498" s="921"/>
      <c r="F498" s="921"/>
      <c r="G498" s="921"/>
      <c r="H498" s="924"/>
      <c r="I498" s="924"/>
      <c r="J498" s="921"/>
      <c r="K498" s="921"/>
      <c r="L498" s="925"/>
    </row>
    <row r="499" spans="1:12" ht="24" x14ac:dyDescent="0.25">
      <c r="A499" s="918"/>
      <c r="B499" s="9" t="s">
        <v>34</v>
      </c>
      <c r="C499" s="13" t="s">
        <v>35</v>
      </c>
      <c r="D499" s="13" t="s">
        <v>36</v>
      </c>
      <c r="E499" s="13" t="s">
        <v>37</v>
      </c>
      <c r="F499" s="920"/>
      <c r="G499" s="920"/>
      <c r="H499" s="924" t="s">
        <v>38</v>
      </c>
      <c r="I499" s="924"/>
      <c r="J499" s="921" t="s">
        <v>31</v>
      </c>
      <c r="K499" s="921" t="s">
        <v>32</v>
      </c>
      <c r="L499" s="925">
        <v>74</v>
      </c>
    </row>
    <row r="500" spans="1:12" ht="22.8" x14ac:dyDescent="0.25">
      <c r="A500" s="918"/>
      <c r="B500" s="14" t="s">
        <v>39</v>
      </c>
      <c r="C500" s="14" t="s">
        <v>905</v>
      </c>
      <c r="D500" s="15">
        <v>43625</v>
      </c>
      <c r="E500" s="14" t="s">
        <v>1738</v>
      </c>
      <c r="F500" s="920"/>
      <c r="G500" s="920"/>
      <c r="H500" s="924"/>
      <c r="I500" s="924"/>
      <c r="J500" s="921"/>
      <c r="K500" s="921"/>
      <c r="L500" s="925"/>
    </row>
    <row r="501" spans="1:12" ht="24" x14ac:dyDescent="0.25">
      <c r="A501" s="918">
        <v>490</v>
      </c>
      <c r="B501" s="9" t="s">
        <v>22</v>
      </c>
      <c r="C501" s="13" t="s">
        <v>23</v>
      </c>
      <c r="D501" s="13" t="s">
        <v>24</v>
      </c>
      <c r="E501" s="13" t="s">
        <v>25</v>
      </c>
      <c r="F501" s="919" t="s">
        <v>17</v>
      </c>
      <c r="G501" s="919"/>
      <c r="H501" s="920"/>
      <c r="I501" s="920"/>
      <c r="J501" s="920"/>
      <c r="K501" s="920"/>
      <c r="L501" s="920"/>
    </row>
    <row r="502" spans="1:12" x14ac:dyDescent="0.25">
      <c r="A502" s="918"/>
      <c r="B502" s="921" t="s">
        <v>1739</v>
      </c>
      <c r="C502" s="922" t="s">
        <v>1740</v>
      </c>
      <c r="D502" s="923">
        <v>43593</v>
      </c>
      <c r="E502" s="921" t="s">
        <v>1741</v>
      </c>
      <c r="F502" s="921" t="s">
        <v>1742</v>
      </c>
      <c r="G502" s="921"/>
      <c r="H502" s="924" t="s">
        <v>30</v>
      </c>
      <c r="I502" s="924"/>
      <c r="J502" s="14" t="s">
        <v>31</v>
      </c>
      <c r="K502" s="14" t="s">
        <v>32</v>
      </c>
      <c r="L502" s="16">
        <v>357.42</v>
      </c>
    </row>
    <row r="503" spans="1:12" x14ac:dyDescent="0.25">
      <c r="A503" s="918"/>
      <c r="B503" s="921"/>
      <c r="C503" s="922"/>
      <c r="D503" s="923"/>
      <c r="E503" s="921"/>
      <c r="F503" s="921"/>
      <c r="G503" s="921"/>
      <c r="H503" s="924" t="s">
        <v>33</v>
      </c>
      <c r="I503" s="924"/>
      <c r="J503" s="921" t="s">
        <v>31</v>
      </c>
      <c r="K503" s="921" t="s">
        <v>32</v>
      </c>
      <c r="L503" s="925">
        <v>583.6</v>
      </c>
    </row>
    <row r="504" spans="1:12" x14ac:dyDescent="0.25">
      <c r="A504" s="918"/>
      <c r="B504" s="921"/>
      <c r="C504" s="922"/>
      <c r="D504" s="923"/>
      <c r="E504" s="921"/>
      <c r="F504" s="921"/>
      <c r="G504" s="921"/>
      <c r="H504" s="924"/>
      <c r="I504" s="924"/>
      <c r="J504" s="921"/>
      <c r="K504" s="921"/>
      <c r="L504" s="925"/>
    </row>
    <row r="505" spans="1:12" ht="24" x14ac:dyDescent="0.25">
      <c r="A505" s="918"/>
      <c r="B505" s="9" t="s">
        <v>34</v>
      </c>
      <c r="C505" s="13" t="s">
        <v>35</v>
      </c>
      <c r="D505" s="13" t="s">
        <v>36</v>
      </c>
      <c r="E505" s="13" t="s">
        <v>37</v>
      </c>
      <c r="F505" s="920"/>
      <c r="G505" s="920"/>
      <c r="H505" s="924" t="s">
        <v>38</v>
      </c>
      <c r="I505" s="924"/>
      <c r="J505" s="921" t="s">
        <v>31</v>
      </c>
      <c r="K505" s="921" t="s">
        <v>32</v>
      </c>
      <c r="L505" s="925">
        <v>600</v>
      </c>
    </row>
    <row r="506" spans="1:12" ht="22.8" x14ac:dyDescent="0.25">
      <c r="A506" s="918"/>
      <c r="B506" s="14" t="s">
        <v>45</v>
      </c>
      <c r="C506" s="14" t="s">
        <v>1742</v>
      </c>
      <c r="D506" s="15">
        <v>43595</v>
      </c>
      <c r="E506" s="14" t="s">
        <v>553</v>
      </c>
      <c r="F506" s="920"/>
      <c r="G506" s="920"/>
      <c r="H506" s="924"/>
      <c r="I506" s="924"/>
      <c r="J506" s="921"/>
      <c r="K506" s="921"/>
      <c r="L506" s="925"/>
    </row>
    <row r="507" spans="1:12" ht="24" x14ac:dyDescent="0.25">
      <c r="A507" s="918">
        <v>491</v>
      </c>
      <c r="B507" s="9" t="s">
        <v>22</v>
      </c>
      <c r="C507" s="13" t="s">
        <v>23</v>
      </c>
      <c r="D507" s="13" t="s">
        <v>24</v>
      </c>
      <c r="E507" s="13" t="s">
        <v>25</v>
      </c>
      <c r="F507" s="919" t="s">
        <v>17</v>
      </c>
      <c r="G507" s="919"/>
      <c r="H507" s="920"/>
      <c r="I507" s="920"/>
      <c r="J507" s="920"/>
      <c r="K507" s="920"/>
      <c r="L507" s="920"/>
    </row>
    <row r="508" spans="1:12" x14ac:dyDescent="0.25">
      <c r="A508" s="918"/>
      <c r="B508" s="921" t="s">
        <v>1739</v>
      </c>
      <c r="C508" s="922" t="s">
        <v>1743</v>
      </c>
      <c r="D508" s="923">
        <v>43626</v>
      </c>
      <c r="E508" s="921" t="s">
        <v>1744</v>
      </c>
      <c r="F508" s="921" t="s">
        <v>1745</v>
      </c>
      <c r="G508" s="921"/>
      <c r="H508" s="924" t="s">
        <v>30</v>
      </c>
      <c r="I508" s="924"/>
      <c r="J508" s="14" t="s">
        <v>31</v>
      </c>
      <c r="K508" s="14" t="s">
        <v>32</v>
      </c>
      <c r="L508" s="16">
        <v>161</v>
      </c>
    </row>
    <row r="509" spans="1:12" x14ac:dyDescent="0.25">
      <c r="A509" s="918"/>
      <c r="B509" s="921"/>
      <c r="C509" s="922"/>
      <c r="D509" s="923"/>
      <c r="E509" s="921"/>
      <c r="F509" s="921"/>
      <c r="G509" s="921"/>
      <c r="H509" s="924" t="s">
        <v>33</v>
      </c>
      <c r="I509" s="924"/>
      <c r="J509" s="921" t="s">
        <v>31</v>
      </c>
      <c r="K509" s="921" t="s">
        <v>32</v>
      </c>
      <c r="L509" s="925">
        <v>328.43</v>
      </c>
    </row>
    <row r="510" spans="1:12" x14ac:dyDescent="0.25">
      <c r="A510" s="918"/>
      <c r="B510" s="921"/>
      <c r="C510" s="922"/>
      <c r="D510" s="923"/>
      <c r="E510" s="921"/>
      <c r="F510" s="921"/>
      <c r="G510" s="921"/>
      <c r="H510" s="924"/>
      <c r="I510" s="924"/>
      <c r="J510" s="921"/>
      <c r="K510" s="921"/>
      <c r="L510" s="925"/>
    </row>
    <row r="511" spans="1:12" ht="24" x14ac:dyDescent="0.25">
      <c r="A511" s="918"/>
      <c r="B511" s="9" t="s">
        <v>34</v>
      </c>
      <c r="C511" s="13" t="s">
        <v>35</v>
      </c>
      <c r="D511" s="13" t="s">
        <v>36</v>
      </c>
      <c r="E511" s="13" t="s">
        <v>37</v>
      </c>
      <c r="F511" s="920"/>
      <c r="G511" s="920"/>
      <c r="H511" s="924" t="s">
        <v>38</v>
      </c>
      <c r="I511" s="924"/>
      <c r="J511" s="921" t="s">
        <v>31</v>
      </c>
      <c r="K511" s="921" t="s">
        <v>32</v>
      </c>
      <c r="L511" s="925">
        <v>175</v>
      </c>
    </row>
    <row r="512" spans="1:12" ht="22.8" x14ac:dyDescent="0.25">
      <c r="A512" s="918"/>
      <c r="B512" s="14" t="s">
        <v>45</v>
      </c>
      <c r="C512" s="14" t="s">
        <v>1745</v>
      </c>
      <c r="D512" s="15">
        <v>43627</v>
      </c>
      <c r="E512" s="14" t="s">
        <v>1746</v>
      </c>
      <c r="F512" s="920"/>
      <c r="G512" s="920"/>
      <c r="H512" s="924"/>
      <c r="I512" s="924"/>
      <c r="J512" s="921"/>
      <c r="K512" s="921"/>
      <c r="L512" s="925"/>
    </row>
    <row r="513" spans="1:12" ht="24" x14ac:dyDescent="0.25">
      <c r="A513" s="918">
        <v>492</v>
      </c>
      <c r="B513" s="9" t="s">
        <v>22</v>
      </c>
      <c r="C513" s="13" t="s">
        <v>23</v>
      </c>
      <c r="D513" s="13" t="s">
        <v>24</v>
      </c>
      <c r="E513" s="13" t="s">
        <v>25</v>
      </c>
      <c r="F513" s="919" t="s">
        <v>17</v>
      </c>
      <c r="G513" s="919"/>
      <c r="H513" s="920"/>
      <c r="I513" s="920"/>
      <c r="J513" s="920"/>
      <c r="K513" s="920"/>
      <c r="L513" s="920"/>
    </row>
    <row r="514" spans="1:12" x14ac:dyDescent="0.25">
      <c r="A514" s="918"/>
      <c r="B514" s="921" t="s">
        <v>1739</v>
      </c>
      <c r="C514" s="922" t="s">
        <v>1747</v>
      </c>
      <c r="D514" s="923">
        <v>43653</v>
      </c>
      <c r="E514" s="921" t="s">
        <v>1481</v>
      </c>
      <c r="F514" s="921" t="s">
        <v>210</v>
      </c>
      <c r="G514" s="921"/>
      <c r="H514" s="924" t="s">
        <v>30</v>
      </c>
      <c r="I514" s="924"/>
      <c r="J514" s="14" t="s">
        <v>31</v>
      </c>
      <c r="K514" s="14" t="s">
        <v>31</v>
      </c>
      <c r="L514" s="16">
        <v>0</v>
      </c>
    </row>
    <row r="515" spans="1:12" x14ac:dyDescent="0.25">
      <c r="A515" s="918"/>
      <c r="B515" s="921"/>
      <c r="C515" s="922"/>
      <c r="D515" s="923"/>
      <c r="E515" s="921"/>
      <c r="F515" s="921"/>
      <c r="G515" s="921"/>
      <c r="H515" s="924" t="s">
        <v>33</v>
      </c>
      <c r="I515" s="924"/>
      <c r="J515" s="921" t="s">
        <v>32</v>
      </c>
      <c r="K515" s="921" t="s">
        <v>31</v>
      </c>
      <c r="L515" s="925">
        <v>272.55</v>
      </c>
    </row>
    <row r="516" spans="1:12" x14ac:dyDescent="0.25">
      <c r="A516" s="918"/>
      <c r="B516" s="921"/>
      <c r="C516" s="922"/>
      <c r="D516" s="923"/>
      <c r="E516" s="921"/>
      <c r="F516" s="921"/>
      <c r="G516" s="921"/>
      <c r="H516" s="924"/>
      <c r="I516" s="924"/>
      <c r="J516" s="921"/>
      <c r="K516" s="921"/>
      <c r="L516" s="925"/>
    </row>
    <row r="517" spans="1:12" ht="24" x14ac:dyDescent="0.25">
      <c r="A517" s="918"/>
      <c r="B517" s="9" t="s">
        <v>34</v>
      </c>
      <c r="C517" s="13" t="s">
        <v>35</v>
      </c>
      <c r="D517" s="13" t="s">
        <v>36</v>
      </c>
      <c r="E517" s="13" t="s">
        <v>37</v>
      </c>
      <c r="F517" s="920"/>
      <c r="G517" s="920"/>
      <c r="H517" s="924" t="s">
        <v>38</v>
      </c>
      <c r="I517" s="924"/>
      <c r="J517" s="921" t="s">
        <v>31</v>
      </c>
      <c r="K517" s="921" t="s">
        <v>32</v>
      </c>
      <c r="L517" s="925">
        <v>920</v>
      </c>
    </row>
    <row r="518" spans="1:12" ht="22.8" x14ac:dyDescent="0.25">
      <c r="A518" s="918"/>
      <c r="B518" s="14" t="s">
        <v>45</v>
      </c>
      <c r="C518" s="14" t="s">
        <v>210</v>
      </c>
      <c r="D518" s="15">
        <v>43657</v>
      </c>
      <c r="E518" s="14" t="s">
        <v>1748</v>
      </c>
      <c r="F518" s="920"/>
      <c r="G518" s="920"/>
      <c r="H518" s="924"/>
      <c r="I518" s="924"/>
      <c r="J518" s="921"/>
      <c r="K518" s="921"/>
      <c r="L518" s="925"/>
    </row>
    <row r="519" spans="1:12" ht="24" x14ac:dyDescent="0.25">
      <c r="A519" s="918">
        <v>493</v>
      </c>
      <c r="B519" s="9" t="s">
        <v>22</v>
      </c>
      <c r="C519" s="13" t="s">
        <v>23</v>
      </c>
      <c r="D519" s="13" t="s">
        <v>24</v>
      </c>
      <c r="E519" s="13" t="s">
        <v>25</v>
      </c>
      <c r="F519" s="919" t="s">
        <v>17</v>
      </c>
      <c r="G519" s="919"/>
      <c r="H519" s="920"/>
      <c r="I519" s="920"/>
      <c r="J519" s="920"/>
      <c r="K519" s="920"/>
      <c r="L519" s="920"/>
    </row>
    <row r="520" spans="1:12" x14ac:dyDescent="0.25">
      <c r="A520" s="918"/>
      <c r="B520" s="921" t="s">
        <v>1739</v>
      </c>
      <c r="C520" s="922" t="s">
        <v>1749</v>
      </c>
      <c r="D520" s="923">
        <v>43713</v>
      </c>
      <c r="E520" s="921" t="s">
        <v>298</v>
      </c>
      <c r="F520" s="921" t="s">
        <v>1248</v>
      </c>
      <c r="G520" s="921"/>
      <c r="H520" s="924" t="s">
        <v>30</v>
      </c>
      <c r="I520" s="924"/>
      <c r="J520" s="14" t="s">
        <v>31</v>
      </c>
      <c r="K520" s="14" t="s">
        <v>31</v>
      </c>
      <c r="L520" s="16">
        <v>0</v>
      </c>
    </row>
    <row r="521" spans="1:12" x14ac:dyDescent="0.25">
      <c r="A521" s="918"/>
      <c r="B521" s="921"/>
      <c r="C521" s="922"/>
      <c r="D521" s="923"/>
      <c r="E521" s="921"/>
      <c r="F521" s="921"/>
      <c r="G521" s="921"/>
      <c r="H521" s="924" t="s">
        <v>33</v>
      </c>
      <c r="I521" s="924"/>
      <c r="J521" s="14" t="s">
        <v>31</v>
      </c>
      <c r="K521" s="14" t="s">
        <v>31</v>
      </c>
      <c r="L521" s="16">
        <v>0</v>
      </c>
    </row>
    <row r="522" spans="1:12" ht="24" x14ac:dyDescent="0.25">
      <c r="A522" s="918"/>
      <c r="B522" s="9" t="s">
        <v>34</v>
      </c>
      <c r="C522" s="13" t="s">
        <v>35</v>
      </c>
      <c r="D522" s="13" t="s">
        <v>36</v>
      </c>
      <c r="E522" s="13" t="s">
        <v>37</v>
      </c>
      <c r="F522" s="920"/>
      <c r="G522" s="920"/>
      <c r="H522" s="924" t="s">
        <v>38</v>
      </c>
      <c r="I522" s="924"/>
      <c r="J522" s="921" t="s">
        <v>31</v>
      </c>
      <c r="K522" s="921" t="s">
        <v>32</v>
      </c>
      <c r="L522" s="925">
        <v>2699</v>
      </c>
    </row>
    <row r="523" spans="1:12" ht="22.8" x14ac:dyDescent="0.25">
      <c r="A523" s="918"/>
      <c r="B523" s="14" t="s">
        <v>45</v>
      </c>
      <c r="C523" s="14" t="s">
        <v>1248</v>
      </c>
      <c r="D523" s="15">
        <v>43714</v>
      </c>
      <c r="E523" s="14" t="s">
        <v>1750</v>
      </c>
      <c r="F523" s="920"/>
      <c r="G523" s="920"/>
      <c r="H523" s="924"/>
      <c r="I523" s="924"/>
      <c r="J523" s="921"/>
      <c r="K523" s="921"/>
      <c r="L523" s="925"/>
    </row>
    <row r="524" spans="1:12" ht="24" x14ac:dyDescent="0.25">
      <c r="A524" s="918">
        <v>494</v>
      </c>
      <c r="B524" s="9" t="s">
        <v>22</v>
      </c>
      <c r="C524" s="13" t="s">
        <v>23</v>
      </c>
      <c r="D524" s="13" t="s">
        <v>24</v>
      </c>
      <c r="E524" s="13" t="s">
        <v>25</v>
      </c>
      <c r="F524" s="919" t="s">
        <v>17</v>
      </c>
      <c r="G524" s="919"/>
      <c r="H524" s="920"/>
      <c r="I524" s="920"/>
      <c r="J524" s="920"/>
      <c r="K524" s="920"/>
      <c r="L524" s="920"/>
    </row>
    <row r="525" spans="1:12" x14ac:dyDescent="0.25">
      <c r="A525" s="918"/>
      <c r="B525" s="921" t="s">
        <v>1751</v>
      </c>
      <c r="C525" s="922" t="s">
        <v>1752</v>
      </c>
      <c r="D525" s="923">
        <v>43710</v>
      </c>
      <c r="E525" s="921" t="s">
        <v>1753</v>
      </c>
      <c r="F525" s="921" t="s">
        <v>1754</v>
      </c>
      <c r="G525" s="921"/>
      <c r="H525" s="924" t="s">
        <v>30</v>
      </c>
      <c r="I525" s="924"/>
      <c r="J525" s="14" t="s">
        <v>31</v>
      </c>
      <c r="K525" s="14" t="s">
        <v>31</v>
      </c>
      <c r="L525" s="16">
        <v>0</v>
      </c>
    </row>
    <row r="526" spans="1:12" x14ac:dyDescent="0.25">
      <c r="A526" s="918"/>
      <c r="B526" s="921"/>
      <c r="C526" s="922"/>
      <c r="D526" s="923"/>
      <c r="E526" s="921"/>
      <c r="F526" s="921"/>
      <c r="G526" s="921"/>
      <c r="H526" s="924" t="s">
        <v>33</v>
      </c>
      <c r="I526" s="924"/>
      <c r="J526" s="14" t="s">
        <v>31</v>
      </c>
      <c r="K526" s="14" t="s">
        <v>31</v>
      </c>
      <c r="L526" s="16">
        <v>0</v>
      </c>
    </row>
    <row r="527" spans="1:12" ht="24" x14ac:dyDescent="0.25">
      <c r="A527" s="918"/>
      <c r="B527" s="9" t="s">
        <v>34</v>
      </c>
      <c r="C527" s="13" t="s">
        <v>35</v>
      </c>
      <c r="D527" s="13" t="s">
        <v>36</v>
      </c>
      <c r="E527" s="13" t="s">
        <v>37</v>
      </c>
      <c r="F527" s="920"/>
      <c r="G527" s="920"/>
      <c r="H527" s="924" t="s">
        <v>38</v>
      </c>
      <c r="I527" s="924"/>
      <c r="J527" s="921" t="s">
        <v>31</v>
      </c>
      <c r="K527" s="921" t="s">
        <v>32</v>
      </c>
      <c r="L527" s="925">
        <v>600</v>
      </c>
    </row>
    <row r="528" spans="1:12" ht="22.8" x14ac:dyDescent="0.25">
      <c r="A528" s="918"/>
      <c r="B528" s="14" t="s">
        <v>31</v>
      </c>
      <c r="C528" s="14" t="s">
        <v>1754</v>
      </c>
      <c r="D528" s="15">
        <v>43718</v>
      </c>
      <c r="E528" s="14" t="s">
        <v>1755</v>
      </c>
      <c r="F528" s="920"/>
      <c r="G528" s="920"/>
      <c r="H528" s="924"/>
      <c r="I528" s="924"/>
      <c r="J528" s="921"/>
      <c r="K528" s="921"/>
      <c r="L528" s="925"/>
    </row>
    <row r="529" spans="1:12" ht="24" x14ac:dyDescent="0.25">
      <c r="A529" s="918">
        <v>495</v>
      </c>
      <c r="B529" s="9" t="s">
        <v>22</v>
      </c>
      <c r="C529" s="13" t="s">
        <v>23</v>
      </c>
      <c r="D529" s="13" t="s">
        <v>24</v>
      </c>
      <c r="E529" s="13" t="s">
        <v>25</v>
      </c>
      <c r="F529" s="919" t="s">
        <v>17</v>
      </c>
      <c r="G529" s="919"/>
      <c r="H529" s="920"/>
      <c r="I529" s="920"/>
      <c r="J529" s="920"/>
      <c r="K529" s="920"/>
      <c r="L529" s="920"/>
    </row>
    <row r="530" spans="1:12" x14ac:dyDescent="0.25">
      <c r="A530" s="918"/>
      <c r="B530" s="921" t="s">
        <v>1756</v>
      </c>
      <c r="C530" s="922" t="s">
        <v>1757</v>
      </c>
      <c r="D530" s="923">
        <v>43580</v>
      </c>
      <c r="E530" s="921" t="s">
        <v>548</v>
      </c>
      <c r="F530" s="921" t="s">
        <v>1758</v>
      </c>
      <c r="G530" s="921"/>
      <c r="H530" s="924" t="s">
        <v>30</v>
      </c>
      <c r="I530" s="924"/>
      <c r="J530" s="14" t="s">
        <v>31</v>
      </c>
      <c r="K530" s="14" t="s">
        <v>32</v>
      </c>
      <c r="L530" s="16">
        <v>490</v>
      </c>
    </row>
    <row r="531" spans="1:12" x14ac:dyDescent="0.25">
      <c r="A531" s="918"/>
      <c r="B531" s="921"/>
      <c r="C531" s="922"/>
      <c r="D531" s="923"/>
      <c r="E531" s="921"/>
      <c r="F531" s="921"/>
      <c r="G531" s="921"/>
      <c r="H531" s="924" t="s">
        <v>33</v>
      </c>
      <c r="I531" s="924"/>
      <c r="J531" s="921" t="s">
        <v>31</v>
      </c>
      <c r="K531" s="921" t="s">
        <v>32</v>
      </c>
      <c r="L531" s="925">
        <v>345.6</v>
      </c>
    </row>
    <row r="532" spans="1:12" x14ac:dyDescent="0.25">
      <c r="A532" s="918"/>
      <c r="B532" s="921"/>
      <c r="C532" s="922"/>
      <c r="D532" s="923"/>
      <c r="E532" s="921"/>
      <c r="F532" s="921"/>
      <c r="G532" s="921"/>
      <c r="H532" s="924"/>
      <c r="I532" s="924"/>
      <c r="J532" s="921"/>
      <c r="K532" s="921"/>
      <c r="L532" s="925"/>
    </row>
    <row r="533" spans="1:12" ht="24" x14ac:dyDescent="0.25">
      <c r="A533" s="918"/>
      <c r="B533" s="9" t="s">
        <v>34</v>
      </c>
      <c r="C533" s="13" t="s">
        <v>35</v>
      </c>
      <c r="D533" s="13" t="s">
        <v>36</v>
      </c>
      <c r="E533" s="13" t="s">
        <v>37</v>
      </c>
      <c r="F533" s="920"/>
      <c r="G533" s="920"/>
      <c r="H533" s="924" t="s">
        <v>38</v>
      </c>
      <c r="I533" s="924"/>
      <c r="J533" s="921" t="s">
        <v>31</v>
      </c>
      <c r="K533" s="921" t="s">
        <v>32</v>
      </c>
      <c r="L533" s="925">
        <v>70</v>
      </c>
    </row>
    <row r="534" spans="1:12" ht="22.8" x14ac:dyDescent="0.25">
      <c r="A534" s="918"/>
      <c r="B534" s="14" t="s">
        <v>229</v>
      </c>
      <c r="C534" s="14" t="s">
        <v>1758</v>
      </c>
      <c r="D534" s="15">
        <v>43582</v>
      </c>
      <c r="E534" s="14" t="s">
        <v>914</v>
      </c>
      <c r="F534" s="920"/>
      <c r="G534" s="920"/>
      <c r="H534" s="924"/>
      <c r="I534" s="924"/>
      <c r="J534" s="921"/>
      <c r="K534" s="921"/>
      <c r="L534" s="925"/>
    </row>
    <row r="535" spans="1:12" ht="24" x14ac:dyDescent="0.25">
      <c r="A535" s="918">
        <v>496</v>
      </c>
      <c r="B535" s="9" t="s">
        <v>22</v>
      </c>
      <c r="C535" s="13" t="s">
        <v>23</v>
      </c>
      <c r="D535" s="13" t="s">
        <v>24</v>
      </c>
      <c r="E535" s="13" t="s">
        <v>25</v>
      </c>
      <c r="F535" s="919" t="s">
        <v>17</v>
      </c>
      <c r="G535" s="919"/>
      <c r="H535" s="920"/>
      <c r="I535" s="920"/>
      <c r="J535" s="920"/>
      <c r="K535" s="920"/>
      <c r="L535" s="920"/>
    </row>
    <row r="536" spans="1:12" x14ac:dyDescent="0.25">
      <c r="A536" s="918"/>
      <c r="B536" s="921" t="s">
        <v>1756</v>
      </c>
      <c r="C536" s="922" t="s">
        <v>1759</v>
      </c>
      <c r="D536" s="923">
        <v>43730</v>
      </c>
      <c r="E536" s="921" t="s">
        <v>1760</v>
      </c>
      <c r="F536" s="921" t="s">
        <v>1761</v>
      </c>
      <c r="G536" s="921"/>
      <c r="H536" s="924" t="s">
        <v>30</v>
      </c>
      <c r="I536" s="924"/>
      <c r="J536" s="14" t="s">
        <v>31</v>
      </c>
      <c r="K536" s="14" t="s">
        <v>31</v>
      </c>
      <c r="L536" s="16">
        <v>0</v>
      </c>
    </row>
    <row r="537" spans="1:12" x14ac:dyDescent="0.25">
      <c r="A537" s="918"/>
      <c r="B537" s="921"/>
      <c r="C537" s="922"/>
      <c r="D537" s="923"/>
      <c r="E537" s="921"/>
      <c r="F537" s="921"/>
      <c r="G537" s="921"/>
      <c r="H537" s="924" t="s">
        <v>33</v>
      </c>
      <c r="I537" s="924"/>
      <c r="J537" s="921" t="s">
        <v>31</v>
      </c>
      <c r="K537" s="921" t="s">
        <v>31</v>
      </c>
      <c r="L537" s="925">
        <v>0</v>
      </c>
    </row>
    <row r="538" spans="1:12" x14ac:dyDescent="0.25">
      <c r="A538" s="918"/>
      <c r="B538" s="921"/>
      <c r="C538" s="922"/>
      <c r="D538" s="923"/>
      <c r="E538" s="921"/>
      <c r="F538" s="921"/>
      <c r="G538" s="921"/>
      <c r="H538" s="924"/>
      <c r="I538" s="924"/>
      <c r="J538" s="921"/>
      <c r="K538" s="921"/>
      <c r="L538" s="925"/>
    </row>
    <row r="539" spans="1:12" ht="24" x14ac:dyDescent="0.25">
      <c r="A539" s="918"/>
      <c r="B539" s="9" t="s">
        <v>34</v>
      </c>
      <c r="C539" s="13" t="s">
        <v>35</v>
      </c>
      <c r="D539" s="13" t="s">
        <v>36</v>
      </c>
      <c r="E539" s="13" t="s">
        <v>37</v>
      </c>
      <c r="F539" s="920"/>
      <c r="G539" s="920"/>
      <c r="H539" s="924" t="s">
        <v>38</v>
      </c>
      <c r="I539" s="924"/>
      <c r="J539" s="921" t="s">
        <v>31</v>
      </c>
      <c r="K539" s="921" t="s">
        <v>32</v>
      </c>
      <c r="L539" s="925">
        <v>673.75</v>
      </c>
    </row>
    <row r="540" spans="1:12" ht="22.8" x14ac:dyDescent="0.25">
      <c r="A540" s="918"/>
      <c r="B540" s="14" t="s">
        <v>229</v>
      </c>
      <c r="C540" s="14" t="s">
        <v>1761</v>
      </c>
      <c r="D540" s="15">
        <v>43735</v>
      </c>
      <c r="E540" s="14" t="s">
        <v>1762</v>
      </c>
      <c r="F540" s="920"/>
      <c r="G540" s="920"/>
      <c r="H540" s="924"/>
      <c r="I540" s="924"/>
      <c r="J540" s="921"/>
      <c r="K540" s="921"/>
      <c r="L540" s="925"/>
    </row>
    <row r="541" spans="1:12" ht="24" x14ac:dyDescent="0.25">
      <c r="A541" s="918">
        <v>497</v>
      </c>
      <c r="B541" s="9" t="s">
        <v>22</v>
      </c>
      <c r="C541" s="13" t="s">
        <v>23</v>
      </c>
      <c r="D541" s="13" t="s">
        <v>24</v>
      </c>
      <c r="E541" s="13" t="s">
        <v>25</v>
      </c>
      <c r="F541" s="919" t="s">
        <v>17</v>
      </c>
      <c r="G541" s="919"/>
      <c r="H541" s="920"/>
      <c r="I541" s="920"/>
      <c r="J541" s="920"/>
      <c r="K541" s="920"/>
      <c r="L541" s="920"/>
    </row>
    <row r="542" spans="1:12" x14ac:dyDescent="0.25">
      <c r="A542" s="918"/>
      <c r="B542" s="921" t="s">
        <v>1763</v>
      </c>
      <c r="C542" s="922" t="s">
        <v>1764</v>
      </c>
      <c r="D542" s="923">
        <v>43557</v>
      </c>
      <c r="E542" s="921" t="s">
        <v>151</v>
      </c>
      <c r="F542" s="921" t="s">
        <v>1765</v>
      </c>
      <c r="G542" s="921"/>
      <c r="H542" s="924" t="s">
        <v>30</v>
      </c>
      <c r="I542" s="924"/>
      <c r="J542" s="14" t="s">
        <v>31</v>
      </c>
      <c r="K542" s="14" t="s">
        <v>31</v>
      </c>
      <c r="L542" s="16">
        <v>0</v>
      </c>
    </row>
    <row r="543" spans="1:12" x14ac:dyDescent="0.25">
      <c r="A543" s="918"/>
      <c r="B543" s="921"/>
      <c r="C543" s="922"/>
      <c r="D543" s="923"/>
      <c r="E543" s="921"/>
      <c r="F543" s="921"/>
      <c r="G543" s="921"/>
      <c r="H543" s="924" t="s">
        <v>33</v>
      </c>
      <c r="I543" s="924"/>
      <c r="J543" s="921" t="s">
        <v>31</v>
      </c>
      <c r="K543" s="921" t="s">
        <v>31</v>
      </c>
      <c r="L543" s="925">
        <v>0</v>
      </c>
    </row>
    <row r="544" spans="1:12" x14ac:dyDescent="0.25">
      <c r="A544" s="918"/>
      <c r="B544" s="921"/>
      <c r="C544" s="922"/>
      <c r="D544" s="923"/>
      <c r="E544" s="921"/>
      <c r="F544" s="921"/>
      <c r="G544" s="921"/>
      <c r="H544" s="924"/>
      <c r="I544" s="924"/>
      <c r="J544" s="921"/>
      <c r="K544" s="921"/>
      <c r="L544" s="925"/>
    </row>
    <row r="545" spans="1:12" ht="24" x14ac:dyDescent="0.25">
      <c r="A545" s="918"/>
      <c r="B545" s="9" t="s">
        <v>34</v>
      </c>
      <c r="C545" s="13" t="s">
        <v>35</v>
      </c>
      <c r="D545" s="13" t="s">
        <v>36</v>
      </c>
      <c r="E545" s="13" t="s">
        <v>37</v>
      </c>
      <c r="F545" s="920"/>
      <c r="G545" s="920"/>
      <c r="H545" s="924" t="s">
        <v>38</v>
      </c>
      <c r="I545" s="924"/>
      <c r="J545" s="921" t="s">
        <v>31</v>
      </c>
      <c r="K545" s="921" t="s">
        <v>32</v>
      </c>
      <c r="L545" s="925">
        <v>565</v>
      </c>
    </row>
    <row r="546" spans="1:12" ht="22.8" x14ac:dyDescent="0.25">
      <c r="A546" s="918"/>
      <c r="B546" s="14" t="s">
        <v>55</v>
      </c>
      <c r="C546" s="14" t="s">
        <v>1765</v>
      </c>
      <c r="D546" s="15">
        <v>43564</v>
      </c>
      <c r="E546" s="14" t="s">
        <v>1766</v>
      </c>
      <c r="F546" s="920"/>
      <c r="G546" s="920"/>
      <c r="H546" s="924"/>
      <c r="I546" s="924"/>
      <c r="J546" s="921"/>
      <c r="K546" s="921"/>
      <c r="L546" s="925"/>
    </row>
    <row r="547" spans="1:12" ht="24" x14ac:dyDescent="0.25">
      <c r="A547" s="918">
        <v>498</v>
      </c>
      <c r="B547" s="9" t="s">
        <v>22</v>
      </c>
      <c r="C547" s="13" t="s">
        <v>23</v>
      </c>
      <c r="D547" s="13" t="s">
        <v>24</v>
      </c>
      <c r="E547" s="13" t="s">
        <v>25</v>
      </c>
      <c r="F547" s="919" t="s">
        <v>17</v>
      </c>
      <c r="G547" s="919"/>
      <c r="H547" s="920"/>
      <c r="I547" s="920"/>
      <c r="J547" s="920"/>
      <c r="K547" s="920"/>
      <c r="L547" s="920"/>
    </row>
    <row r="548" spans="1:12" x14ac:dyDescent="0.25">
      <c r="A548" s="918"/>
      <c r="B548" s="921" t="s">
        <v>1763</v>
      </c>
      <c r="C548" s="922" t="s">
        <v>1764</v>
      </c>
      <c r="D548" s="923">
        <v>43557</v>
      </c>
      <c r="E548" s="921" t="s">
        <v>151</v>
      </c>
      <c r="F548" s="921" t="s">
        <v>1767</v>
      </c>
      <c r="G548" s="921"/>
      <c r="H548" s="924" t="s">
        <v>30</v>
      </c>
      <c r="I548" s="924"/>
      <c r="J548" s="14" t="s">
        <v>31</v>
      </c>
      <c r="K548" s="14" t="s">
        <v>32</v>
      </c>
      <c r="L548" s="16">
        <v>669.24</v>
      </c>
    </row>
    <row r="549" spans="1:12" x14ac:dyDescent="0.25">
      <c r="A549" s="918"/>
      <c r="B549" s="921"/>
      <c r="C549" s="922"/>
      <c r="D549" s="923"/>
      <c r="E549" s="921"/>
      <c r="F549" s="921"/>
      <c r="G549" s="921"/>
      <c r="H549" s="924" t="s">
        <v>33</v>
      </c>
      <c r="I549" s="924"/>
      <c r="J549" s="921" t="s">
        <v>31</v>
      </c>
      <c r="K549" s="921" t="s">
        <v>32</v>
      </c>
      <c r="L549" s="925">
        <v>407.58</v>
      </c>
    </row>
    <row r="550" spans="1:12" x14ac:dyDescent="0.25">
      <c r="A550" s="918"/>
      <c r="B550" s="921"/>
      <c r="C550" s="922"/>
      <c r="D550" s="923"/>
      <c r="E550" s="921"/>
      <c r="F550" s="921"/>
      <c r="G550" s="921"/>
      <c r="H550" s="924"/>
      <c r="I550" s="924"/>
      <c r="J550" s="921"/>
      <c r="K550" s="921"/>
      <c r="L550" s="925"/>
    </row>
    <row r="551" spans="1:12" ht="24" x14ac:dyDescent="0.25">
      <c r="A551" s="918"/>
      <c r="B551" s="9" t="s">
        <v>34</v>
      </c>
      <c r="C551" s="13" t="s">
        <v>35</v>
      </c>
      <c r="D551" s="13" t="s">
        <v>36</v>
      </c>
      <c r="E551" s="13" t="s">
        <v>37</v>
      </c>
      <c r="F551" s="920"/>
      <c r="G551" s="920"/>
      <c r="H551" s="924" t="s">
        <v>38</v>
      </c>
      <c r="I551" s="924"/>
      <c r="J551" s="921" t="s">
        <v>31</v>
      </c>
      <c r="K551" s="921" t="s">
        <v>32</v>
      </c>
      <c r="L551" s="925">
        <v>410.5</v>
      </c>
    </row>
    <row r="552" spans="1:12" ht="22.8" x14ac:dyDescent="0.25">
      <c r="A552" s="918"/>
      <c r="B552" s="14" t="s">
        <v>55</v>
      </c>
      <c r="C552" s="14" t="s">
        <v>1767</v>
      </c>
      <c r="D552" s="15">
        <v>43564</v>
      </c>
      <c r="E552" s="14" t="s">
        <v>1766</v>
      </c>
      <c r="F552" s="920"/>
      <c r="G552" s="920"/>
      <c r="H552" s="924"/>
      <c r="I552" s="924"/>
      <c r="J552" s="921"/>
      <c r="K552" s="921"/>
      <c r="L552" s="925"/>
    </row>
    <row r="553" spans="1:12" ht="24" x14ac:dyDescent="0.25">
      <c r="A553" s="918">
        <v>499</v>
      </c>
      <c r="B553" s="9" t="s">
        <v>22</v>
      </c>
      <c r="C553" s="13" t="s">
        <v>23</v>
      </c>
      <c r="D553" s="13" t="s">
        <v>24</v>
      </c>
      <c r="E553" s="13" t="s">
        <v>25</v>
      </c>
      <c r="F553" s="919" t="s">
        <v>17</v>
      </c>
      <c r="G553" s="919"/>
      <c r="H553" s="920"/>
      <c r="I553" s="920"/>
      <c r="J553" s="920"/>
      <c r="K553" s="920"/>
      <c r="L553" s="920"/>
    </row>
    <row r="554" spans="1:12" x14ac:dyDescent="0.25">
      <c r="A554" s="918"/>
      <c r="B554" s="921" t="s">
        <v>1763</v>
      </c>
      <c r="C554" s="922" t="s">
        <v>1768</v>
      </c>
      <c r="D554" s="923">
        <v>43645</v>
      </c>
      <c r="E554" s="921" t="s">
        <v>227</v>
      </c>
      <c r="F554" s="921" t="s">
        <v>1769</v>
      </c>
      <c r="G554" s="921"/>
      <c r="H554" s="924" t="s">
        <v>30</v>
      </c>
      <c r="I554" s="924"/>
      <c r="J554" s="14" t="s">
        <v>31</v>
      </c>
      <c r="K554" s="14" t="s">
        <v>32</v>
      </c>
      <c r="L554" s="16">
        <v>690</v>
      </c>
    </row>
    <row r="555" spans="1:12" x14ac:dyDescent="0.25">
      <c r="A555" s="918"/>
      <c r="B555" s="921"/>
      <c r="C555" s="922"/>
      <c r="D555" s="923"/>
      <c r="E555" s="921"/>
      <c r="F555" s="921"/>
      <c r="G555" s="921"/>
      <c r="H555" s="924" t="s">
        <v>33</v>
      </c>
      <c r="I555" s="924"/>
      <c r="J555" s="921" t="s">
        <v>31</v>
      </c>
      <c r="K555" s="921" t="s">
        <v>31</v>
      </c>
      <c r="L555" s="925">
        <v>0</v>
      </c>
    </row>
    <row r="556" spans="1:12" x14ac:dyDescent="0.25">
      <c r="A556" s="918"/>
      <c r="B556" s="921"/>
      <c r="C556" s="922"/>
      <c r="D556" s="923"/>
      <c r="E556" s="921"/>
      <c r="F556" s="921"/>
      <c r="G556" s="921"/>
      <c r="H556" s="924"/>
      <c r="I556" s="924"/>
      <c r="J556" s="921"/>
      <c r="K556" s="921"/>
      <c r="L556" s="925"/>
    </row>
    <row r="557" spans="1:12" ht="24" x14ac:dyDescent="0.25">
      <c r="A557" s="918"/>
      <c r="B557" s="9" t="s">
        <v>34</v>
      </c>
      <c r="C557" s="13" t="s">
        <v>35</v>
      </c>
      <c r="D557" s="13" t="s">
        <v>36</v>
      </c>
      <c r="E557" s="13" t="s">
        <v>37</v>
      </c>
      <c r="F557" s="920"/>
      <c r="G557" s="920"/>
      <c r="H557" s="924" t="s">
        <v>38</v>
      </c>
      <c r="I557" s="924"/>
      <c r="J557" s="921" t="s">
        <v>31</v>
      </c>
      <c r="K557" s="921" t="s">
        <v>32</v>
      </c>
      <c r="L557" s="925">
        <v>700</v>
      </c>
    </row>
    <row r="558" spans="1:12" ht="22.8" x14ac:dyDescent="0.25">
      <c r="A558" s="918"/>
      <c r="B558" s="14" t="s">
        <v>55</v>
      </c>
      <c r="C558" s="14" t="s">
        <v>1769</v>
      </c>
      <c r="D558" s="15">
        <v>43652</v>
      </c>
      <c r="E558" s="14" t="s">
        <v>1770</v>
      </c>
      <c r="F558" s="920"/>
      <c r="G558" s="920"/>
      <c r="H558" s="924"/>
      <c r="I558" s="924"/>
      <c r="J558" s="921"/>
      <c r="K558" s="921"/>
      <c r="L558" s="925"/>
    </row>
    <row r="559" spans="1:12" ht="24" x14ac:dyDescent="0.25">
      <c r="A559" s="918">
        <v>500</v>
      </c>
      <c r="B559" s="9" t="s">
        <v>22</v>
      </c>
      <c r="C559" s="13" t="s">
        <v>23</v>
      </c>
      <c r="D559" s="13" t="s">
        <v>24</v>
      </c>
      <c r="E559" s="13" t="s">
        <v>25</v>
      </c>
      <c r="F559" s="919" t="s">
        <v>17</v>
      </c>
      <c r="G559" s="919"/>
      <c r="H559" s="920"/>
      <c r="I559" s="920"/>
      <c r="J559" s="920"/>
      <c r="K559" s="920"/>
      <c r="L559" s="920"/>
    </row>
    <row r="560" spans="1:12" x14ac:dyDescent="0.25">
      <c r="A560" s="918"/>
      <c r="B560" s="921" t="s">
        <v>1763</v>
      </c>
      <c r="C560" s="922" t="s">
        <v>1771</v>
      </c>
      <c r="D560" s="923">
        <v>43730</v>
      </c>
      <c r="E560" s="921" t="s">
        <v>1060</v>
      </c>
      <c r="F560" s="921" t="s">
        <v>958</v>
      </c>
      <c r="G560" s="921"/>
      <c r="H560" s="924" t="s">
        <v>30</v>
      </c>
      <c r="I560" s="924"/>
      <c r="J560" s="14" t="s">
        <v>31</v>
      </c>
      <c r="K560" s="14" t="s">
        <v>31</v>
      </c>
      <c r="L560" s="16">
        <v>0</v>
      </c>
    </row>
    <row r="561" spans="1:12" x14ac:dyDescent="0.25">
      <c r="A561" s="918"/>
      <c r="B561" s="921"/>
      <c r="C561" s="922"/>
      <c r="D561" s="923"/>
      <c r="E561" s="921"/>
      <c r="F561" s="921"/>
      <c r="G561" s="921"/>
      <c r="H561" s="924" t="s">
        <v>33</v>
      </c>
      <c r="I561" s="924"/>
      <c r="J561" s="14" t="s">
        <v>31</v>
      </c>
      <c r="K561" s="14" t="s">
        <v>32</v>
      </c>
      <c r="L561" s="16">
        <v>578.59</v>
      </c>
    </row>
    <row r="562" spans="1:12" ht="24" x14ac:dyDescent="0.25">
      <c r="A562" s="918"/>
      <c r="B562" s="9" t="s">
        <v>34</v>
      </c>
      <c r="C562" s="13" t="s">
        <v>35</v>
      </c>
      <c r="D562" s="13" t="s">
        <v>36</v>
      </c>
      <c r="E562" s="13" t="s">
        <v>37</v>
      </c>
      <c r="F562" s="920"/>
      <c r="G562" s="920"/>
      <c r="H562" s="924" t="s">
        <v>38</v>
      </c>
      <c r="I562" s="924"/>
      <c r="J562" s="921" t="s">
        <v>31</v>
      </c>
      <c r="K562" s="921" t="s">
        <v>32</v>
      </c>
      <c r="L562" s="925">
        <v>2024</v>
      </c>
    </row>
    <row r="563" spans="1:12" ht="22.8" x14ac:dyDescent="0.25">
      <c r="A563" s="918"/>
      <c r="B563" s="14" t="s">
        <v>55</v>
      </c>
      <c r="C563" s="14" t="s">
        <v>958</v>
      </c>
      <c r="D563" s="15">
        <v>43736</v>
      </c>
      <c r="E563" s="14" t="s">
        <v>1772</v>
      </c>
      <c r="F563" s="920"/>
      <c r="G563" s="920"/>
      <c r="H563" s="924"/>
      <c r="I563" s="924"/>
      <c r="J563" s="921"/>
      <c r="K563" s="921"/>
      <c r="L563" s="925"/>
    </row>
  </sheetData>
  <mergeCells count="1662">
    <mergeCell ref="K6:L8"/>
    <mergeCell ref="C7:E7"/>
    <mergeCell ref="C8:E8"/>
    <mergeCell ref="F9:G9"/>
    <mergeCell ref="H9:I9"/>
    <mergeCell ref="B2:L2"/>
    <mergeCell ref="A3:A5"/>
    <mergeCell ref="B3:I4"/>
    <mergeCell ref="B5:L5"/>
    <mergeCell ref="A6:A8"/>
    <mergeCell ref="C6:E6"/>
    <mergeCell ref="F6:F8"/>
    <mergeCell ref="G6:G8"/>
    <mergeCell ref="I6:I8"/>
    <mergeCell ref="J6:J8"/>
    <mergeCell ref="K12:K13"/>
    <mergeCell ref="L12:L13"/>
    <mergeCell ref="F14:G15"/>
    <mergeCell ref="H14:I15"/>
    <mergeCell ref="J14:J15"/>
    <mergeCell ref="K14:K15"/>
    <mergeCell ref="L14:L15"/>
    <mergeCell ref="D11:D13"/>
    <mergeCell ref="E11:E13"/>
    <mergeCell ref="F11:G13"/>
    <mergeCell ref="H11:I11"/>
    <mergeCell ref="H12:I13"/>
    <mergeCell ref="J12:J13"/>
    <mergeCell ref="A10:A15"/>
    <mergeCell ref="F10:G10"/>
    <mergeCell ref="H10:L10"/>
    <mergeCell ref="B11:B13"/>
    <mergeCell ref="C11:C13"/>
    <mergeCell ref="J18:J19"/>
    <mergeCell ref="K18:K19"/>
    <mergeCell ref="L18:L19"/>
    <mergeCell ref="F20:G21"/>
    <mergeCell ref="H20:I21"/>
    <mergeCell ref="J20:J21"/>
    <mergeCell ref="K20:K21"/>
    <mergeCell ref="L20:L21"/>
    <mergeCell ref="A16:A21"/>
    <mergeCell ref="F16:G16"/>
    <mergeCell ref="H16:L16"/>
    <mergeCell ref="B17:B19"/>
    <mergeCell ref="C17:C19"/>
    <mergeCell ref="D17:D19"/>
    <mergeCell ref="E17:E19"/>
    <mergeCell ref="F17:G19"/>
    <mergeCell ref="H17:I17"/>
    <mergeCell ref="H18:I19"/>
    <mergeCell ref="J24:J25"/>
    <mergeCell ref="K24:K25"/>
    <mergeCell ref="L24:L25"/>
    <mergeCell ref="F26:G27"/>
    <mergeCell ref="H26:I27"/>
    <mergeCell ref="J26:J27"/>
    <mergeCell ref="K26:K27"/>
    <mergeCell ref="L26:L27"/>
    <mergeCell ref="A22:A27"/>
    <mergeCell ref="F22:G22"/>
    <mergeCell ref="H22:L22"/>
    <mergeCell ref="B23:B25"/>
    <mergeCell ref="C23:C25"/>
    <mergeCell ref="D23:D25"/>
    <mergeCell ref="E23:E25"/>
    <mergeCell ref="F23:G25"/>
    <mergeCell ref="H23:I23"/>
    <mergeCell ref="H24:I25"/>
    <mergeCell ref="F31:G32"/>
    <mergeCell ref="H31:I32"/>
    <mergeCell ref="J31:J32"/>
    <mergeCell ref="K31:K32"/>
    <mergeCell ref="L31:L32"/>
    <mergeCell ref="A33:A38"/>
    <mergeCell ref="F33:G33"/>
    <mergeCell ref="H33:L33"/>
    <mergeCell ref="B34:B36"/>
    <mergeCell ref="C34:C36"/>
    <mergeCell ref="A28:A32"/>
    <mergeCell ref="F28:G28"/>
    <mergeCell ref="H28:L28"/>
    <mergeCell ref="B29:B30"/>
    <mergeCell ref="C29:C30"/>
    <mergeCell ref="D29:D30"/>
    <mergeCell ref="E29:E30"/>
    <mergeCell ref="F29:G30"/>
    <mergeCell ref="H29:I29"/>
    <mergeCell ref="H30:I30"/>
    <mergeCell ref="A44:A49"/>
    <mergeCell ref="F44:G44"/>
    <mergeCell ref="H44:L44"/>
    <mergeCell ref="B45:B47"/>
    <mergeCell ref="C45:C47"/>
    <mergeCell ref="A39:A43"/>
    <mergeCell ref="F39:G39"/>
    <mergeCell ref="H39:L39"/>
    <mergeCell ref="B40:B41"/>
    <mergeCell ref="C40:C41"/>
    <mergeCell ref="D40:D41"/>
    <mergeCell ref="E40:E41"/>
    <mergeCell ref="F40:G41"/>
    <mergeCell ref="H40:I40"/>
    <mergeCell ref="H41:I41"/>
    <mergeCell ref="K35:K36"/>
    <mergeCell ref="L35:L36"/>
    <mergeCell ref="F37:G38"/>
    <mergeCell ref="H37:I38"/>
    <mergeCell ref="J37:J38"/>
    <mergeCell ref="K37:K38"/>
    <mergeCell ref="L37:L38"/>
    <mergeCell ref="D34:D36"/>
    <mergeCell ref="E34:E36"/>
    <mergeCell ref="F34:G36"/>
    <mergeCell ref="H34:I34"/>
    <mergeCell ref="H35:I36"/>
    <mergeCell ref="J35:J36"/>
    <mergeCell ref="K46:K47"/>
    <mergeCell ref="L46:L47"/>
    <mergeCell ref="F48:G49"/>
    <mergeCell ref="H48:I49"/>
    <mergeCell ref="J48:J49"/>
    <mergeCell ref="K48:K49"/>
    <mergeCell ref="L48:L49"/>
    <mergeCell ref="D45:D47"/>
    <mergeCell ref="E45:E47"/>
    <mergeCell ref="F45:G47"/>
    <mergeCell ref="H45:I45"/>
    <mergeCell ref="H46:I47"/>
    <mergeCell ref="J46:J47"/>
    <mergeCell ref="F42:G43"/>
    <mergeCell ref="H42:I43"/>
    <mergeCell ref="J42:J43"/>
    <mergeCell ref="K42:K43"/>
    <mergeCell ref="L42:L43"/>
    <mergeCell ref="J52:J53"/>
    <mergeCell ref="K52:K53"/>
    <mergeCell ref="L52:L53"/>
    <mergeCell ref="F54:G55"/>
    <mergeCell ref="H54:I55"/>
    <mergeCell ref="J54:J55"/>
    <mergeCell ref="K54:K55"/>
    <mergeCell ref="L54:L55"/>
    <mergeCell ref="A50:A55"/>
    <mergeCell ref="F50:G50"/>
    <mergeCell ref="H50:L50"/>
    <mergeCell ref="B51:B53"/>
    <mergeCell ref="C51:C53"/>
    <mergeCell ref="D51:D53"/>
    <mergeCell ref="E51:E53"/>
    <mergeCell ref="F51:G53"/>
    <mergeCell ref="H51:I51"/>
    <mergeCell ref="H52:I53"/>
    <mergeCell ref="J58:J59"/>
    <mergeCell ref="K58:K59"/>
    <mergeCell ref="L58:L59"/>
    <mergeCell ref="F60:G61"/>
    <mergeCell ref="H60:I61"/>
    <mergeCell ref="J60:J61"/>
    <mergeCell ref="K60:K61"/>
    <mergeCell ref="L60:L61"/>
    <mergeCell ref="A56:A61"/>
    <mergeCell ref="F56:G56"/>
    <mergeCell ref="H56:L56"/>
    <mergeCell ref="B57:B59"/>
    <mergeCell ref="C57:C59"/>
    <mergeCell ref="D57:D59"/>
    <mergeCell ref="E57:E59"/>
    <mergeCell ref="F57:G59"/>
    <mergeCell ref="H57:I57"/>
    <mergeCell ref="H58:I59"/>
    <mergeCell ref="J64:J65"/>
    <mergeCell ref="K64:K65"/>
    <mergeCell ref="L64:L65"/>
    <mergeCell ref="F66:G67"/>
    <mergeCell ref="H66:I67"/>
    <mergeCell ref="J66:J67"/>
    <mergeCell ref="K66:K67"/>
    <mergeCell ref="L66:L67"/>
    <mergeCell ref="A62:A67"/>
    <mergeCell ref="F62:G62"/>
    <mergeCell ref="H62:L62"/>
    <mergeCell ref="B63:B65"/>
    <mergeCell ref="C63:C65"/>
    <mergeCell ref="D63:D65"/>
    <mergeCell ref="E63:E65"/>
    <mergeCell ref="F63:G65"/>
    <mergeCell ref="H63:I63"/>
    <mergeCell ref="H64:I65"/>
    <mergeCell ref="J70:J71"/>
    <mergeCell ref="K70:K71"/>
    <mergeCell ref="L70:L71"/>
    <mergeCell ref="F72:G73"/>
    <mergeCell ref="H72:I73"/>
    <mergeCell ref="J72:J73"/>
    <mergeCell ref="K72:K73"/>
    <mergeCell ref="L72:L73"/>
    <mergeCell ref="A68:A73"/>
    <mergeCell ref="F68:G68"/>
    <mergeCell ref="H68:L68"/>
    <mergeCell ref="B69:B71"/>
    <mergeCell ref="C69:C71"/>
    <mergeCell ref="D69:D71"/>
    <mergeCell ref="E69:E71"/>
    <mergeCell ref="F69:G71"/>
    <mergeCell ref="H69:I69"/>
    <mergeCell ref="H70:I71"/>
    <mergeCell ref="H82:I83"/>
    <mergeCell ref="J76:J77"/>
    <mergeCell ref="K76:K77"/>
    <mergeCell ref="L76:L77"/>
    <mergeCell ref="F78:G79"/>
    <mergeCell ref="H78:I79"/>
    <mergeCell ref="J78:J79"/>
    <mergeCell ref="K78:K79"/>
    <mergeCell ref="L78:L79"/>
    <mergeCell ref="A74:A79"/>
    <mergeCell ref="F74:G74"/>
    <mergeCell ref="H74:L74"/>
    <mergeCell ref="B75:B77"/>
    <mergeCell ref="C75:C77"/>
    <mergeCell ref="D75:D77"/>
    <mergeCell ref="E75:E77"/>
    <mergeCell ref="F75:G77"/>
    <mergeCell ref="H75:I75"/>
    <mergeCell ref="H76:I77"/>
    <mergeCell ref="A91:A96"/>
    <mergeCell ref="F91:G91"/>
    <mergeCell ref="H91:L91"/>
    <mergeCell ref="B92:B94"/>
    <mergeCell ref="C92:C94"/>
    <mergeCell ref="A86:A90"/>
    <mergeCell ref="F86:G86"/>
    <mergeCell ref="H86:L86"/>
    <mergeCell ref="B87:B88"/>
    <mergeCell ref="C87:C88"/>
    <mergeCell ref="D87:D88"/>
    <mergeCell ref="E87:E88"/>
    <mergeCell ref="F87:G88"/>
    <mergeCell ref="H87:I87"/>
    <mergeCell ref="H88:I88"/>
    <mergeCell ref="J82:J83"/>
    <mergeCell ref="K82:K83"/>
    <mergeCell ref="L82:L83"/>
    <mergeCell ref="F84:G85"/>
    <mergeCell ref="H84:I85"/>
    <mergeCell ref="J84:J85"/>
    <mergeCell ref="K84:K85"/>
    <mergeCell ref="L84:L85"/>
    <mergeCell ref="A80:A85"/>
    <mergeCell ref="F80:G80"/>
    <mergeCell ref="H80:L80"/>
    <mergeCell ref="B81:B83"/>
    <mergeCell ref="C81:C83"/>
    <mergeCell ref="D81:D83"/>
    <mergeCell ref="E81:E83"/>
    <mergeCell ref="F81:G83"/>
    <mergeCell ref="H81:I81"/>
    <mergeCell ref="K93:K94"/>
    <mergeCell ref="L93:L94"/>
    <mergeCell ref="F95:G96"/>
    <mergeCell ref="H95:I96"/>
    <mergeCell ref="J95:J96"/>
    <mergeCell ref="K95:K96"/>
    <mergeCell ref="L95:L96"/>
    <mergeCell ref="D92:D94"/>
    <mergeCell ref="E92:E94"/>
    <mergeCell ref="F92:G94"/>
    <mergeCell ref="H92:I92"/>
    <mergeCell ref="H93:I94"/>
    <mergeCell ref="J93:J94"/>
    <mergeCell ref="F89:G90"/>
    <mergeCell ref="H89:I90"/>
    <mergeCell ref="J89:J90"/>
    <mergeCell ref="K89:K90"/>
    <mergeCell ref="L89:L90"/>
    <mergeCell ref="J99:J100"/>
    <mergeCell ref="K99:K100"/>
    <mergeCell ref="L99:L100"/>
    <mergeCell ref="F101:G102"/>
    <mergeCell ref="H101:I102"/>
    <mergeCell ref="J101:J102"/>
    <mergeCell ref="K101:K102"/>
    <mergeCell ref="L101:L102"/>
    <mergeCell ref="A97:A102"/>
    <mergeCell ref="F97:G97"/>
    <mergeCell ref="H97:L97"/>
    <mergeCell ref="B98:B100"/>
    <mergeCell ref="C98:C100"/>
    <mergeCell ref="D98:D100"/>
    <mergeCell ref="E98:E100"/>
    <mergeCell ref="F98:G100"/>
    <mergeCell ref="H98:I98"/>
    <mergeCell ref="H99:I100"/>
    <mergeCell ref="J105:J106"/>
    <mergeCell ref="K105:K106"/>
    <mergeCell ref="L105:L106"/>
    <mergeCell ref="F107:G108"/>
    <mergeCell ref="H107:I108"/>
    <mergeCell ref="J107:J108"/>
    <mergeCell ref="K107:K108"/>
    <mergeCell ref="L107:L108"/>
    <mergeCell ref="A103:A108"/>
    <mergeCell ref="F103:G103"/>
    <mergeCell ref="H103:L103"/>
    <mergeCell ref="B104:B106"/>
    <mergeCell ref="C104:C106"/>
    <mergeCell ref="D104:D106"/>
    <mergeCell ref="E104:E106"/>
    <mergeCell ref="F104:G106"/>
    <mergeCell ref="H104:I104"/>
    <mergeCell ref="H105:I106"/>
    <mergeCell ref="J111:J113"/>
    <mergeCell ref="K111:K113"/>
    <mergeCell ref="L111:L113"/>
    <mergeCell ref="F114:G115"/>
    <mergeCell ref="H114:I115"/>
    <mergeCell ref="J114:J115"/>
    <mergeCell ref="K114:K115"/>
    <mergeCell ref="L114:L115"/>
    <mergeCell ref="A109:A115"/>
    <mergeCell ref="F109:G109"/>
    <mergeCell ref="H109:L109"/>
    <mergeCell ref="B110:B113"/>
    <mergeCell ref="C110:C113"/>
    <mergeCell ref="D110:D113"/>
    <mergeCell ref="E110:E113"/>
    <mergeCell ref="F110:G113"/>
    <mergeCell ref="H110:I110"/>
    <mergeCell ref="H111:I113"/>
    <mergeCell ref="J118:J120"/>
    <mergeCell ref="K118:K120"/>
    <mergeCell ref="L118:L120"/>
    <mergeCell ref="F121:G122"/>
    <mergeCell ref="H121:I122"/>
    <mergeCell ref="J121:J122"/>
    <mergeCell ref="K121:K122"/>
    <mergeCell ref="L121:L122"/>
    <mergeCell ref="A116:A122"/>
    <mergeCell ref="F116:G116"/>
    <mergeCell ref="H116:L116"/>
    <mergeCell ref="B117:B120"/>
    <mergeCell ref="C117:C120"/>
    <mergeCell ref="D117:D120"/>
    <mergeCell ref="E117:E120"/>
    <mergeCell ref="F117:G120"/>
    <mergeCell ref="H117:I117"/>
    <mergeCell ref="H118:I120"/>
    <mergeCell ref="D129:D130"/>
    <mergeCell ref="E129:E130"/>
    <mergeCell ref="F129:G130"/>
    <mergeCell ref="H129:I129"/>
    <mergeCell ref="H130:I130"/>
    <mergeCell ref="F131:G132"/>
    <mergeCell ref="H131:I132"/>
    <mergeCell ref="F126:G127"/>
    <mergeCell ref="H126:I127"/>
    <mergeCell ref="J126:J127"/>
    <mergeCell ref="K126:K127"/>
    <mergeCell ref="L126:L127"/>
    <mergeCell ref="A128:A132"/>
    <mergeCell ref="F128:G128"/>
    <mergeCell ref="H128:L128"/>
    <mergeCell ref="B129:B130"/>
    <mergeCell ref="C129:C130"/>
    <mergeCell ref="A123:A127"/>
    <mergeCell ref="F123:G123"/>
    <mergeCell ref="H123:L123"/>
    <mergeCell ref="B124:B125"/>
    <mergeCell ref="C124:C125"/>
    <mergeCell ref="D124:D125"/>
    <mergeCell ref="E124:E125"/>
    <mergeCell ref="F124:G125"/>
    <mergeCell ref="H124:I124"/>
    <mergeCell ref="H125:I125"/>
    <mergeCell ref="F137:G138"/>
    <mergeCell ref="H137:I138"/>
    <mergeCell ref="J137:J138"/>
    <mergeCell ref="K137:K138"/>
    <mergeCell ref="L137:L138"/>
    <mergeCell ref="A139:A143"/>
    <mergeCell ref="F139:G139"/>
    <mergeCell ref="H139:L139"/>
    <mergeCell ref="B140:B141"/>
    <mergeCell ref="C140:C141"/>
    <mergeCell ref="F134:G136"/>
    <mergeCell ref="H134:I134"/>
    <mergeCell ref="H135:I136"/>
    <mergeCell ref="J135:J136"/>
    <mergeCell ref="K135:K136"/>
    <mergeCell ref="L135:L136"/>
    <mergeCell ref="J131:J132"/>
    <mergeCell ref="K131:K132"/>
    <mergeCell ref="L131:L132"/>
    <mergeCell ref="A133:A138"/>
    <mergeCell ref="F133:G133"/>
    <mergeCell ref="H133:L133"/>
    <mergeCell ref="B134:B136"/>
    <mergeCell ref="C134:C136"/>
    <mergeCell ref="D134:D136"/>
    <mergeCell ref="E134:E136"/>
    <mergeCell ref="J142:J143"/>
    <mergeCell ref="K142:K143"/>
    <mergeCell ref="L142:L143"/>
    <mergeCell ref="D140:D141"/>
    <mergeCell ref="E140:E141"/>
    <mergeCell ref="F140:G141"/>
    <mergeCell ref="H140:I140"/>
    <mergeCell ref="H141:I141"/>
    <mergeCell ref="F142:G143"/>
    <mergeCell ref="H142:I143"/>
    <mergeCell ref="H150:I150"/>
    <mergeCell ref="H151:I151"/>
    <mergeCell ref="F152:G153"/>
    <mergeCell ref="H152:I153"/>
    <mergeCell ref="J152:J153"/>
    <mergeCell ref="K152:K153"/>
    <mergeCell ref="K147:K148"/>
    <mergeCell ref="L147:L148"/>
    <mergeCell ref="A149:A153"/>
    <mergeCell ref="F149:G149"/>
    <mergeCell ref="H149:L149"/>
    <mergeCell ref="B150:B151"/>
    <mergeCell ref="C150:C151"/>
    <mergeCell ref="D150:D151"/>
    <mergeCell ref="E150:E151"/>
    <mergeCell ref="F150:G151"/>
    <mergeCell ref="F145:G146"/>
    <mergeCell ref="H145:I145"/>
    <mergeCell ref="H146:I146"/>
    <mergeCell ref="F147:G148"/>
    <mergeCell ref="H147:I148"/>
    <mergeCell ref="J147:J148"/>
    <mergeCell ref="A144:A148"/>
    <mergeCell ref="F144:G144"/>
    <mergeCell ref="H144:L144"/>
    <mergeCell ref="B145:B146"/>
    <mergeCell ref="C145:C146"/>
    <mergeCell ref="D145:D146"/>
    <mergeCell ref="H162:I163"/>
    <mergeCell ref="H156:I157"/>
    <mergeCell ref="J156:J157"/>
    <mergeCell ref="K156:K157"/>
    <mergeCell ref="L156:L157"/>
    <mergeCell ref="F158:G159"/>
    <mergeCell ref="H158:I159"/>
    <mergeCell ref="J158:J159"/>
    <mergeCell ref="K158:K159"/>
    <mergeCell ref="L158:L159"/>
    <mergeCell ref="L152:L153"/>
    <mergeCell ref="A154:A159"/>
    <mergeCell ref="F154:G154"/>
    <mergeCell ref="H154:L154"/>
    <mergeCell ref="B155:B157"/>
    <mergeCell ref="C155:C157"/>
    <mergeCell ref="D155:D157"/>
    <mergeCell ref="E155:E157"/>
    <mergeCell ref="F155:G157"/>
    <mergeCell ref="H155:I155"/>
    <mergeCell ref="H161:I161"/>
    <mergeCell ref="E145:E146"/>
    <mergeCell ref="A171:A176"/>
    <mergeCell ref="F171:G171"/>
    <mergeCell ref="H171:L171"/>
    <mergeCell ref="B172:B174"/>
    <mergeCell ref="C172:C174"/>
    <mergeCell ref="A166:A170"/>
    <mergeCell ref="F166:G166"/>
    <mergeCell ref="H166:L166"/>
    <mergeCell ref="B167:B168"/>
    <mergeCell ref="C167:C168"/>
    <mergeCell ref="D167:D168"/>
    <mergeCell ref="E167:E168"/>
    <mergeCell ref="F167:G168"/>
    <mergeCell ref="H167:I167"/>
    <mergeCell ref="H168:I168"/>
    <mergeCell ref="J162:J163"/>
    <mergeCell ref="K162:K163"/>
    <mergeCell ref="L162:L163"/>
    <mergeCell ref="F164:G165"/>
    <mergeCell ref="H164:I165"/>
    <mergeCell ref="J164:J165"/>
    <mergeCell ref="K164:K165"/>
    <mergeCell ref="L164:L165"/>
    <mergeCell ref="A160:A165"/>
    <mergeCell ref="F160:G160"/>
    <mergeCell ref="H160:L160"/>
    <mergeCell ref="B161:B163"/>
    <mergeCell ref="C161:C163"/>
    <mergeCell ref="D161:D163"/>
    <mergeCell ref="E161:E163"/>
    <mergeCell ref="F161:G163"/>
    <mergeCell ref="K173:K174"/>
    <mergeCell ref="L173:L174"/>
    <mergeCell ref="F175:G176"/>
    <mergeCell ref="H175:I176"/>
    <mergeCell ref="J175:J176"/>
    <mergeCell ref="K175:K176"/>
    <mergeCell ref="L175:L176"/>
    <mergeCell ref="D172:D174"/>
    <mergeCell ref="E172:E174"/>
    <mergeCell ref="F172:G174"/>
    <mergeCell ref="H172:I172"/>
    <mergeCell ref="H173:I174"/>
    <mergeCell ref="J173:J174"/>
    <mergeCell ref="F169:G170"/>
    <mergeCell ref="H169:I170"/>
    <mergeCell ref="J169:J170"/>
    <mergeCell ref="K169:K170"/>
    <mergeCell ref="L169:L170"/>
    <mergeCell ref="F180:G181"/>
    <mergeCell ref="H180:I181"/>
    <mergeCell ref="J180:J181"/>
    <mergeCell ref="K180:K181"/>
    <mergeCell ref="L180:L181"/>
    <mergeCell ref="A182:A186"/>
    <mergeCell ref="F182:G182"/>
    <mergeCell ref="H182:L182"/>
    <mergeCell ref="B183:B184"/>
    <mergeCell ref="C183:C184"/>
    <mergeCell ref="A177:A181"/>
    <mergeCell ref="F177:G177"/>
    <mergeCell ref="H177:L177"/>
    <mergeCell ref="B178:B179"/>
    <mergeCell ref="C178:C179"/>
    <mergeCell ref="D178:D179"/>
    <mergeCell ref="E178:E179"/>
    <mergeCell ref="F178:G179"/>
    <mergeCell ref="H178:I178"/>
    <mergeCell ref="H179:I179"/>
    <mergeCell ref="F188:G189"/>
    <mergeCell ref="H188:I188"/>
    <mergeCell ref="H189:I189"/>
    <mergeCell ref="F190:G191"/>
    <mergeCell ref="H190:I191"/>
    <mergeCell ref="J190:J191"/>
    <mergeCell ref="J185:J186"/>
    <mergeCell ref="K185:K186"/>
    <mergeCell ref="L185:L186"/>
    <mergeCell ref="A187:A191"/>
    <mergeCell ref="F187:G187"/>
    <mergeCell ref="H187:L187"/>
    <mergeCell ref="B188:B189"/>
    <mergeCell ref="C188:C189"/>
    <mergeCell ref="D188:D189"/>
    <mergeCell ref="E188:E189"/>
    <mergeCell ref="D183:D184"/>
    <mergeCell ref="E183:E184"/>
    <mergeCell ref="F183:G184"/>
    <mergeCell ref="H183:I183"/>
    <mergeCell ref="H184:I184"/>
    <mergeCell ref="F185:G186"/>
    <mergeCell ref="H185:I186"/>
    <mergeCell ref="H193:I193"/>
    <mergeCell ref="H194:I195"/>
    <mergeCell ref="J194:J195"/>
    <mergeCell ref="K194:K195"/>
    <mergeCell ref="L194:L195"/>
    <mergeCell ref="F196:G197"/>
    <mergeCell ref="H196:I197"/>
    <mergeCell ref="J196:J197"/>
    <mergeCell ref="K196:K197"/>
    <mergeCell ref="L196:L197"/>
    <mergeCell ref="K190:K191"/>
    <mergeCell ref="L190:L191"/>
    <mergeCell ref="A192:A197"/>
    <mergeCell ref="F192:G192"/>
    <mergeCell ref="H192:L192"/>
    <mergeCell ref="B193:B195"/>
    <mergeCell ref="C193:C195"/>
    <mergeCell ref="D193:D195"/>
    <mergeCell ref="E193:E195"/>
    <mergeCell ref="F193:G195"/>
    <mergeCell ref="H207:I209"/>
    <mergeCell ref="J200:J202"/>
    <mergeCell ref="K200:K202"/>
    <mergeCell ref="L200:L202"/>
    <mergeCell ref="F203:G204"/>
    <mergeCell ref="H203:I204"/>
    <mergeCell ref="J203:J204"/>
    <mergeCell ref="K203:K204"/>
    <mergeCell ref="L203:L204"/>
    <mergeCell ref="A198:A204"/>
    <mergeCell ref="F198:G198"/>
    <mergeCell ref="H198:L198"/>
    <mergeCell ref="B199:B202"/>
    <mergeCell ref="C199:C202"/>
    <mergeCell ref="D199:D202"/>
    <mergeCell ref="E199:E202"/>
    <mergeCell ref="F199:G202"/>
    <mergeCell ref="H199:I199"/>
    <mergeCell ref="H200:I202"/>
    <mergeCell ref="A217:A222"/>
    <mergeCell ref="F217:G217"/>
    <mergeCell ref="H217:L217"/>
    <mergeCell ref="B218:B220"/>
    <mergeCell ref="C218:C220"/>
    <mergeCell ref="A212:A216"/>
    <mergeCell ref="F212:G212"/>
    <mergeCell ref="H212:L212"/>
    <mergeCell ref="B213:B214"/>
    <mergeCell ref="C213:C214"/>
    <mergeCell ref="D213:D214"/>
    <mergeCell ref="E213:E214"/>
    <mergeCell ref="F213:G214"/>
    <mergeCell ref="H213:I213"/>
    <mergeCell ref="H214:I214"/>
    <mergeCell ref="J207:J209"/>
    <mergeCell ref="K207:K209"/>
    <mergeCell ref="L207:L209"/>
    <mergeCell ref="F210:G211"/>
    <mergeCell ref="H210:I211"/>
    <mergeCell ref="J210:J211"/>
    <mergeCell ref="K210:K211"/>
    <mergeCell ref="L210:L211"/>
    <mergeCell ref="A205:A211"/>
    <mergeCell ref="F205:G205"/>
    <mergeCell ref="H205:L205"/>
    <mergeCell ref="B206:B209"/>
    <mergeCell ref="C206:C209"/>
    <mergeCell ref="D206:D209"/>
    <mergeCell ref="E206:E209"/>
    <mergeCell ref="F206:G209"/>
    <mergeCell ref="H206:I206"/>
    <mergeCell ref="K219:K220"/>
    <mergeCell ref="L219:L220"/>
    <mergeCell ref="F221:G222"/>
    <mergeCell ref="H221:I222"/>
    <mergeCell ref="J221:J222"/>
    <mergeCell ref="K221:K222"/>
    <mergeCell ref="L221:L222"/>
    <mergeCell ref="D218:D220"/>
    <mergeCell ref="E218:E220"/>
    <mergeCell ref="F218:G220"/>
    <mergeCell ref="H218:I218"/>
    <mergeCell ref="H219:I220"/>
    <mergeCell ref="J219:J220"/>
    <mergeCell ref="F215:G216"/>
    <mergeCell ref="H215:I216"/>
    <mergeCell ref="J215:J216"/>
    <mergeCell ref="K215:K216"/>
    <mergeCell ref="L215:L216"/>
    <mergeCell ref="J225:J226"/>
    <mergeCell ref="K225:K226"/>
    <mergeCell ref="L225:L226"/>
    <mergeCell ref="F227:G228"/>
    <mergeCell ref="H227:I228"/>
    <mergeCell ref="J227:J228"/>
    <mergeCell ref="K227:K228"/>
    <mergeCell ref="L227:L228"/>
    <mergeCell ref="A223:A228"/>
    <mergeCell ref="F223:G223"/>
    <mergeCell ref="H223:L223"/>
    <mergeCell ref="B224:B226"/>
    <mergeCell ref="C224:C226"/>
    <mergeCell ref="D224:D226"/>
    <mergeCell ref="E224:E226"/>
    <mergeCell ref="F224:G226"/>
    <mergeCell ref="H224:I224"/>
    <mergeCell ref="H225:I226"/>
    <mergeCell ref="J231:J232"/>
    <mergeCell ref="K231:K232"/>
    <mergeCell ref="L231:L232"/>
    <mergeCell ref="F233:G234"/>
    <mergeCell ref="H233:I234"/>
    <mergeCell ref="J233:J234"/>
    <mergeCell ref="K233:K234"/>
    <mergeCell ref="L233:L234"/>
    <mergeCell ref="A229:A234"/>
    <mergeCell ref="F229:G229"/>
    <mergeCell ref="H229:L229"/>
    <mergeCell ref="B230:B232"/>
    <mergeCell ref="C230:C232"/>
    <mergeCell ref="D230:D232"/>
    <mergeCell ref="E230:E232"/>
    <mergeCell ref="F230:G232"/>
    <mergeCell ref="H230:I230"/>
    <mergeCell ref="H231:I232"/>
    <mergeCell ref="J237:J238"/>
    <mergeCell ref="K237:K238"/>
    <mergeCell ref="L237:L238"/>
    <mergeCell ref="F239:G240"/>
    <mergeCell ref="H239:I240"/>
    <mergeCell ref="J239:J240"/>
    <mergeCell ref="K239:K240"/>
    <mergeCell ref="L239:L240"/>
    <mergeCell ref="A235:A240"/>
    <mergeCell ref="F235:G235"/>
    <mergeCell ref="H235:L235"/>
    <mergeCell ref="B236:B238"/>
    <mergeCell ref="C236:C238"/>
    <mergeCell ref="D236:D238"/>
    <mergeCell ref="E236:E238"/>
    <mergeCell ref="F236:G238"/>
    <mergeCell ref="H236:I236"/>
    <mergeCell ref="H237:I238"/>
    <mergeCell ref="J243:J244"/>
    <mergeCell ref="K243:K244"/>
    <mergeCell ref="L243:L244"/>
    <mergeCell ref="F245:G246"/>
    <mergeCell ref="H245:I246"/>
    <mergeCell ref="J245:J246"/>
    <mergeCell ref="K245:K246"/>
    <mergeCell ref="L245:L246"/>
    <mergeCell ref="A241:A246"/>
    <mergeCell ref="F241:G241"/>
    <mergeCell ref="H241:L241"/>
    <mergeCell ref="B242:B244"/>
    <mergeCell ref="C242:C244"/>
    <mergeCell ref="D242:D244"/>
    <mergeCell ref="E242:E244"/>
    <mergeCell ref="F242:G244"/>
    <mergeCell ref="H242:I242"/>
    <mergeCell ref="H243:I244"/>
    <mergeCell ref="F250:G251"/>
    <mergeCell ref="H250:I251"/>
    <mergeCell ref="J250:J251"/>
    <mergeCell ref="K250:K251"/>
    <mergeCell ref="L250:L251"/>
    <mergeCell ref="A252:A256"/>
    <mergeCell ref="F252:G252"/>
    <mergeCell ref="H252:L252"/>
    <mergeCell ref="B253:B254"/>
    <mergeCell ref="C253:C254"/>
    <mergeCell ref="A247:A251"/>
    <mergeCell ref="F247:G247"/>
    <mergeCell ref="H247:L247"/>
    <mergeCell ref="B248:B249"/>
    <mergeCell ref="C248:C249"/>
    <mergeCell ref="D248:D249"/>
    <mergeCell ref="E248:E249"/>
    <mergeCell ref="F248:G249"/>
    <mergeCell ref="H248:I248"/>
    <mergeCell ref="H249:I249"/>
    <mergeCell ref="F258:G259"/>
    <mergeCell ref="H258:I258"/>
    <mergeCell ref="H259:I259"/>
    <mergeCell ref="F260:G261"/>
    <mergeCell ref="H260:I261"/>
    <mergeCell ref="J260:J261"/>
    <mergeCell ref="J255:J256"/>
    <mergeCell ref="K255:K256"/>
    <mergeCell ref="L255:L256"/>
    <mergeCell ref="A257:A261"/>
    <mergeCell ref="F257:G257"/>
    <mergeCell ref="H257:L257"/>
    <mergeCell ref="B258:B259"/>
    <mergeCell ref="C258:C259"/>
    <mergeCell ref="D258:D259"/>
    <mergeCell ref="E258:E259"/>
    <mergeCell ref="D253:D254"/>
    <mergeCell ref="E253:E254"/>
    <mergeCell ref="F253:G254"/>
    <mergeCell ref="H253:I253"/>
    <mergeCell ref="H254:I254"/>
    <mergeCell ref="F255:G256"/>
    <mergeCell ref="H255:I256"/>
    <mergeCell ref="H270:I271"/>
    <mergeCell ref="H263:I263"/>
    <mergeCell ref="H264:I265"/>
    <mergeCell ref="J264:J265"/>
    <mergeCell ref="K264:K265"/>
    <mergeCell ref="L264:L265"/>
    <mergeCell ref="F266:G267"/>
    <mergeCell ref="H266:I267"/>
    <mergeCell ref="J266:J267"/>
    <mergeCell ref="K266:K267"/>
    <mergeCell ref="L266:L267"/>
    <mergeCell ref="K260:K261"/>
    <mergeCell ref="L260:L261"/>
    <mergeCell ref="A262:A267"/>
    <mergeCell ref="F262:G262"/>
    <mergeCell ref="H262:L262"/>
    <mergeCell ref="B263:B265"/>
    <mergeCell ref="C263:C265"/>
    <mergeCell ref="D263:D265"/>
    <mergeCell ref="E263:E265"/>
    <mergeCell ref="F263:G265"/>
    <mergeCell ref="A279:A284"/>
    <mergeCell ref="F279:G279"/>
    <mergeCell ref="H279:L279"/>
    <mergeCell ref="B280:B282"/>
    <mergeCell ref="C280:C282"/>
    <mergeCell ref="A274:A278"/>
    <mergeCell ref="F274:G274"/>
    <mergeCell ref="H274:L274"/>
    <mergeCell ref="B275:B276"/>
    <mergeCell ref="C275:C276"/>
    <mergeCell ref="D275:D276"/>
    <mergeCell ref="E275:E276"/>
    <mergeCell ref="F275:G276"/>
    <mergeCell ref="H275:I275"/>
    <mergeCell ref="H276:I276"/>
    <mergeCell ref="J270:J271"/>
    <mergeCell ref="K270:K271"/>
    <mergeCell ref="L270:L271"/>
    <mergeCell ref="F272:G273"/>
    <mergeCell ref="H272:I273"/>
    <mergeCell ref="J272:J273"/>
    <mergeCell ref="K272:K273"/>
    <mergeCell ref="L272:L273"/>
    <mergeCell ref="A268:A273"/>
    <mergeCell ref="F268:G268"/>
    <mergeCell ref="H268:L268"/>
    <mergeCell ref="B269:B271"/>
    <mergeCell ref="C269:C271"/>
    <mergeCell ref="D269:D271"/>
    <mergeCell ref="E269:E271"/>
    <mergeCell ref="F269:G271"/>
    <mergeCell ref="H269:I269"/>
    <mergeCell ref="K281:K282"/>
    <mergeCell ref="L281:L282"/>
    <mergeCell ref="F283:G284"/>
    <mergeCell ref="H283:I284"/>
    <mergeCell ref="J283:J284"/>
    <mergeCell ref="K283:K284"/>
    <mergeCell ref="L283:L284"/>
    <mergeCell ref="D280:D282"/>
    <mergeCell ref="E280:E282"/>
    <mergeCell ref="F280:G282"/>
    <mergeCell ref="H280:I280"/>
    <mergeCell ref="H281:I282"/>
    <mergeCell ref="J281:J282"/>
    <mergeCell ref="F277:G278"/>
    <mergeCell ref="H277:I278"/>
    <mergeCell ref="J277:J278"/>
    <mergeCell ref="K277:K278"/>
    <mergeCell ref="L277:L278"/>
    <mergeCell ref="F288:G289"/>
    <mergeCell ref="H288:I289"/>
    <mergeCell ref="J288:J289"/>
    <mergeCell ref="K288:K289"/>
    <mergeCell ref="L288:L289"/>
    <mergeCell ref="A290:A294"/>
    <mergeCell ref="F290:G290"/>
    <mergeCell ref="H290:L290"/>
    <mergeCell ref="B291:B292"/>
    <mergeCell ref="C291:C292"/>
    <mergeCell ref="A285:A289"/>
    <mergeCell ref="F285:G285"/>
    <mergeCell ref="H285:L285"/>
    <mergeCell ref="B286:B287"/>
    <mergeCell ref="C286:C287"/>
    <mergeCell ref="D286:D287"/>
    <mergeCell ref="E286:E287"/>
    <mergeCell ref="F286:G287"/>
    <mergeCell ref="H286:I286"/>
    <mergeCell ref="H287:I287"/>
    <mergeCell ref="F296:G298"/>
    <mergeCell ref="H296:I296"/>
    <mergeCell ref="H297:I298"/>
    <mergeCell ref="J297:J298"/>
    <mergeCell ref="K297:K298"/>
    <mergeCell ref="L297:L298"/>
    <mergeCell ref="J293:J294"/>
    <mergeCell ref="K293:K294"/>
    <mergeCell ref="L293:L294"/>
    <mergeCell ref="A295:A300"/>
    <mergeCell ref="F295:G295"/>
    <mergeCell ref="H295:L295"/>
    <mergeCell ref="B296:B298"/>
    <mergeCell ref="C296:C298"/>
    <mergeCell ref="D296:D298"/>
    <mergeCell ref="E296:E298"/>
    <mergeCell ref="D291:D292"/>
    <mergeCell ref="E291:E292"/>
    <mergeCell ref="F291:G292"/>
    <mergeCell ref="H291:I291"/>
    <mergeCell ref="H292:I292"/>
    <mergeCell ref="F293:G294"/>
    <mergeCell ref="H293:I294"/>
    <mergeCell ref="D302:D303"/>
    <mergeCell ref="E302:E303"/>
    <mergeCell ref="F302:G303"/>
    <mergeCell ref="H302:I302"/>
    <mergeCell ref="H303:I303"/>
    <mergeCell ref="F304:G305"/>
    <mergeCell ref="H304:I305"/>
    <mergeCell ref="F299:G300"/>
    <mergeCell ref="H299:I300"/>
    <mergeCell ref="J299:J300"/>
    <mergeCell ref="K299:K300"/>
    <mergeCell ref="L299:L300"/>
    <mergeCell ref="A301:A305"/>
    <mergeCell ref="F301:G301"/>
    <mergeCell ref="H301:L301"/>
    <mergeCell ref="B302:B303"/>
    <mergeCell ref="C302:C303"/>
    <mergeCell ref="K309:K310"/>
    <mergeCell ref="L309:L310"/>
    <mergeCell ref="A311:A315"/>
    <mergeCell ref="F311:G311"/>
    <mergeCell ref="H311:L311"/>
    <mergeCell ref="B312:B313"/>
    <mergeCell ref="C312:C313"/>
    <mergeCell ref="D312:D313"/>
    <mergeCell ref="E312:E313"/>
    <mergeCell ref="F312:G313"/>
    <mergeCell ref="F307:G308"/>
    <mergeCell ref="H307:I307"/>
    <mergeCell ref="H308:I308"/>
    <mergeCell ref="F309:G310"/>
    <mergeCell ref="H309:I310"/>
    <mergeCell ref="J309:J310"/>
    <mergeCell ref="J304:J305"/>
    <mergeCell ref="K304:K305"/>
    <mergeCell ref="L304:L305"/>
    <mergeCell ref="A306:A310"/>
    <mergeCell ref="F306:G306"/>
    <mergeCell ref="H306:L306"/>
    <mergeCell ref="B307:B308"/>
    <mergeCell ref="C307:C308"/>
    <mergeCell ref="D307:D308"/>
    <mergeCell ref="E307:E308"/>
    <mergeCell ref="H318:I318"/>
    <mergeCell ref="F319:G320"/>
    <mergeCell ref="H319:I320"/>
    <mergeCell ref="J319:J320"/>
    <mergeCell ref="K319:K320"/>
    <mergeCell ref="L319:L320"/>
    <mergeCell ref="L314:L315"/>
    <mergeCell ref="A316:A320"/>
    <mergeCell ref="F316:G316"/>
    <mergeCell ref="H316:L316"/>
    <mergeCell ref="B317:B318"/>
    <mergeCell ref="C317:C318"/>
    <mergeCell ref="D317:D318"/>
    <mergeCell ref="E317:E318"/>
    <mergeCell ref="F317:G318"/>
    <mergeCell ref="H317:I317"/>
    <mergeCell ref="H312:I312"/>
    <mergeCell ref="H313:I313"/>
    <mergeCell ref="F314:G315"/>
    <mergeCell ref="H314:I315"/>
    <mergeCell ref="J314:J315"/>
    <mergeCell ref="K314:K315"/>
    <mergeCell ref="F324:G325"/>
    <mergeCell ref="H324:I325"/>
    <mergeCell ref="J324:J325"/>
    <mergeCell ref="K324:K325"/>
    <mergeCell ref="L324:L325"/>
    <mergeCell ref="A326:A330"/>
    <mergeCell ref="F326:G326"/>
    <mergeCell ref="H326:L326"/>
    <mergeCell ref="B327:B328"/>
    <mergeCell ref="C327:C328"/>
    <mergeCell ref="A321:A325"/>
    <mergeCell ref="F321:G321"/>
    <mergeCell ref="H321:L321"/>
    <mergeCell ref="B322:B323"/>
    <mergeCell ref="C322:C323"/>
    <mergeCell ref="D322:D323"/>
    <mergeCell ref="E322:E323"/>
    <mergeCell ref="F322:G323"/>
    <mergeCell ref="H322:I322"/>
    <mergeCell ref="H323:I323"/>
    <mergeCell ref="F332:G333"/>
    <mergeCell ref="H332:I332"/>
    <mergeCell ref="H333:I333"/>
    <mergeCell ref="F334:G335"/>
    <mergeCell ref="H334:I335"/>
    <mergeCell ref="J334:J335"/>
    <mergeCell ref="J329:J330"/>
    <mergeCell ref="K329:K330"/>
    <mergeCell ref="L329:L330"/>
    <mergeCell ref="A331:A335"/>
    <mergeCell ref="F331:G331"/>
    <mergeCell ref="H331:L331"/>
    <mergeCell ref="B332:B333"/>
    <mergeCell ref="C332:C333"/>
    <mergeCell ref="D332:D333"/>
    <mergeCell ref="E332:E333"/>
    <mergeCell ref="D327:D328"/>
    <mergeCell ref="E327:E328"/>
    <mergeCell ref="F327:G328"/>
    <mergeCell ref="H327:I327"/>
    <mergeCell ref="H328:I328"/>
    <mergeCell ref="F329:G330"/>
    <mergeCell ref="H329:I330"/>
    <mergeCell ref="H344:I345"/>
    <mergeCell ref="H337:I337"/>
    <mergeCell ref="H338:I339"/>
    <mergeCell ref="J338:J339"/>
    <mergeCell ref="K338:K339"/>
    <mergeCell ref="L338:L339"/>
    <mergeCell ref="F340:G341"/>
    <mergeCell ref="H340:I341"/>
    <mergeCell ref="J340:J341"/>
    <mergeCell ref="K340:K341"/>
    <mergeCell ref="L340:L341"/>
    <mergeCell ref="K334:K335"/>
    <mergeCell ref="L334:L335"/>
    <mergeCell ref="A336:A341"/>
    <mergeCell ref="F336:G336"/>
    <mergeCell ref="H336:L336"/>
    <mergeCell ref="B337:B339"/>
    <mergeCell ref="C337:C339"/>
    <mergeCell ref="D337:D339"/>
    <mergeCell ref="E337:E339"/>
    <mergeCell ref="F337:G339"/>
    <mergeCell ref="A353:A358"/>
    <mergeCell ref="F353:G353"/>
    <mergeCell ref="H353:L353"/>
    <mergeCell ref="B354:B356"/>
    <mergeCell ref="C354:C356"/>
    <mergeCell ref="A348:A352"/>
    <mergeCell ref="F348:G348"/>
    <mergeCell ref="H348:L348"/>
    <mergeCell ref="B349:B350"/>
    <mergeCell ref="C349:C350"/>
    <mergeCell ref="D349:D350"/>
    <mergeCell ref="E349:E350"/>
    <mergeCell ref="F349:G350"/>
    <mergeCell ref="H349:I349"/>
    <mergeCell ref="H350:I350"/>
    <mergeCell ref="J344:J345"/>
    <mergeCell ref="K344:K345"/>
    <mergeCell ref="L344:L345"/>
    <mergeCell ref="F346:G347"/>
    <mergeCell ref="H346:I347"/>
    <mergeCell ref="J346:J347"/>
    <mergeCell ref="K346:K347"/>
    <mergeCell ref="L346:L347"/>
    <mergeCell ref="A342:A347"/>
    <mergeCell ref="F342:G342"/>
    <mergeCell ref="H342:L342"/>
    <mergeCell ref="B343:B345"/>
    <mergeCell ref="C343:C345"/>
    <mergeCell ref="D343:D345"/>
    <mergeCell ref="E343:E345"/>
    <mergeCell ref="F343:G345"/>
    <mergeCell ref="H343:I343"/>
    <mergeCell ref="K355:K356"/>
    <mergeCell ref="L355:L356"/>
    <mergeCell ref="F357:G358"/>
    <mergeCell ref="H357:I358"/>
    <mergeCell ref="J357:J358"/>
    <mergeCell ref="K357:K358"/>
    <mergeCell ref="L357:L358"/>
    <mergeCell ref="D354:D356"/>
    <mergeCell ref="E354:E356"/>
    <mergeCell ref="F354:G356"/>
    <mergeCell ref="H354:I354"/>
    <mergeCell ref="H355:I356"/>
    <mergeCell ref="J355:J356"/>
    <mergeCell ref="F351:G352"/>
    <mergeCell ref="H351:I352"/>
    <mergeCell ref="J351:J352"/>
    <mergeCell ref="K351:K352"/>
    <mergeCell ref="L351:L352"/>
    <mergeCell ref="F362:G363"/>
    <mergeCell ref="H362:I363"/>
    <mergeCell ref="J362:J363"/>
    <mergeCell ref="K362:K363"/>
    <mergeCell ref="L362:L363"/>
    <mergeCell ref="A364:A368"/>
    <mergeCell ref="F364:G364"/>
    <mergeCell ref="H364:L364"/>
    <mergeCell ref="B365:B366"/>
    <mergeCell ref="C365:C366"/>
    <mergeCell ref="A359:A363"/>
    <mergeCell ref="F359:G359"/>
    <mergeCell ref="H359:L359"/>
    <mergeCell ref="B360:B361"/>
    <mergeCell ref="C360:C361"/>
    <mergeCell ref="D360:D361"/>
    <mergeCell ref="E360:E361"/>
    <mergeCell ref="F360:G361"/>
    <mergeCell ref="H360:I360"/>
    <mergeCell ref="H361:I361"/>
    <mergeCell ref="F370:G371"/>
    <mergeCell ref="H370:I370"/>
    <mergeCell ref="H371:I371"/>
    <mergeCell ref="F372:G373"/>
    <mergeCell ref="H372:I373"/>
    <mergeCell ref="J372:J373"/>
    <mergeCell ref="J367:J368"/>
    <mergeCell ref="K367:K368"/>
    <mergeCell ref="L367:L368"/>
    <mergeCell ref="A369:A373"/>
    <mergeCell ref="F369:G369"/>
    <mergeCell ref="H369:L369"/>
    <mergeCell ref="B370:B371"/>
    <mergeCell ref="C370:C371"/>
    <mergeCell ref="D370:D371"/>
    <mergeCell ref="E370:E371"/>
    <mergeCell ref="D365:D366"/>
    <mergeCell ref="E365:E366"/>
    <mergeCell ref="F365:G366"/>
    <mergeCell ref="H365:I365"/>
    <mergeCell ref="H366:I366"/>
    <mergeCell ref="F367:G368"/>
    <mergeCell ref="H367:I368"/>
    <mergeCell ref="H375:I375"/>
    <mergeCell ref="H376:I377"/>
    <mergeCell ref="J376:J377"/>
    <mergeCell ref="K376:K377"/>
    <mergeCell ref="L376:L377"/>
    <mergeCell ref="F378:G379"/>
    <mergeCell ref="H378:I379"/>
    <mergeCell ref="J378:J379"/>
    <mergeCell ref="K378:K379"/>
    <mergeCell ref="L378:L379"/>
    <mergeCell ref="K372:K373"/>
    <mergeCell ref="L372:L373"/>
    <mergeCell ref="A374:A379"/>
    <mergeCell ref="F374:G374"/>
    <mergeCell ref="H374:L374"/>
    <mergeCell ref="B375:B377"/>
    <mergeCell ref="C375:C377"/>
    <mergeCell ref="D375:D377"/>
    <mergeCell ref="E375:E377"/>
    <mergeCell ref="F375:G377"/>
    <mergeCell ref="D386:D387"/>
    <mergeCell ref="E386:E387"/>
    <mergeCell ref="F386:G387"/>
    <mergeCell ref="H386:I386"/>
    <mergeCell ref="H387:I387"/>
    <mergeCell ref="F388:G389"/>
    <mergeCell ref="H388:I389"/>
    <mergeCell ref="F383:G384"/>
    <mergeCell ref="H383:I384"/>
    <mergeCell ref="J383:J384"/>
    <mergeCell ref="K383:K384"/>
    <mergeCell ref="L383:L384"/>
    <mergeCell ref="A385:A389"/>
    <mergeCell ref="F385:G385"/>
    <mergeCell ref="H385:L385"/>
    <mergeCell ref="B386:B387"/>
    <mergeCell ref="C386:C387"/>
    <mergeCell ref="A380:A384"/>
    <mergeCell ref="F380:G380"/>
    <mergeCell ref="H380:L380"/>
    <mergeCell ref="B381:B382"/>
    <mergeCell ref="C381:C382"/>
    <mergeCell ref="D381:D382"/>
    <mergeCell ref="E381:E382"/>
    <mergeCell ref="F381:G382"/>
    <mergeCell ref="H381:I381"/>
    <mergeCell ref="H382:I382"/>
    <mergeCell ref="K393:K394"/>
    <mergeCell ref="L393:L394"/>
    <mergeCell ref="A395:A399"/>
    <mergeCell ref="F395:G395"/>
    <mergeCell ref="H395:L395"/>
    <mergeCell ref="B396:B397"/>
    <mergeCell ref="C396:C397"/>
    <mergeCell ref="D396:D397"/>
    <mergeCell ref="E396:E397"/>
    <mergeCell ref="F396:G397"/>
    <mergeCell ref="F391:G392"/>
    <mergeCell ref="H391:I391"/>
    <mergeCell ref="H392:I392"/>
    <mergeCell ref="F393:G394"/>
    <mergeCell ref="H393:I394"/>
    <mergeCell ref="J393:J394"/>
    <mergeCell ref="J388:J389"/>
    <mergeCell ref="K388:K389"/>
    <mergeCell ref="L388:L389"/>
    <mergeCell ref="A390:A394"/>
    <mergeCell ref="F390:G390"/>
    <mergeCell ref="H390:L390"/>
    <mergeCell ref="B391:B392"/>
    <mergeCell ref="C391:C392"/>
    <mergeCell ref="D391:D392"/>
    <mergeCell ref="E391:E392"/>
    <mergeCell ref="H402:I402"/>
    <mergeCell ref="F403:G404"/>
    <mergeCell ref="H403:I404"/>
    <mergeCell ref="J403:J404"/>
    <mergeCell ref="K403:K404"/>
    <mergeCell ref="L403:L404"/>
    <mergeCell ref="L398:L399"/>
    <mergeCell ref="A400:A404"/>
    <mergeCell ref="F400:G400"/>
    <mergeCell ref="H400:L400"/>
    <mergeCell ref="B401:B402"/>
    <mergeCell ref="C401:C402"/>
    <mergeCell ref="D401:D402"/>
    <mergeCell ref="E401:E402"/>
    <mergeCell ref="F401:G402"/>
    <mergeCell ref="H401:I401"/>
    <mergeCell ref="H396:I396"/>
    <mergeCell ref="H397:I397"/>
    <mergeCell ref="F398:G399"/>
    <mergeCell ref="H398:I399"/>
    <mergeCell ref="J398:J399"/>
    <mergeCell ref="K398:K399"/>
    <mergeCell ref="F408:G409"/>
    <mergeCell ref="H408:I409"/>
    <mergeCell ref="J408:J409"/>
    <mergeCell ref="K408:K409"/>
    <mergeCell ref="L408:L409"/>
    <mergeCell ref="A410:A414"/>
    <mergeCell ref="F410:G410"/>
    <mergeCell ref="H410:L410"/>
    <mergeCell ref="B411:B412"/>
    <mergeCell ref="C411:C412"/>
    <mergeCell ref="A405:A409"/>
    <mergeCell ref="F405:G405"/>
    <mergeCell ref="H405:L405"/>
    <mergeCell ref="B406:B407"/>
    <mergeCell ref="C406:C407"/>
    <mergeCell ref="D406:D407"/>
    <mergeCell ref="E406:E407"/>
    <mergeCell ref="F406:G407"/>
    <mergeCell ref="H406:I406"/>
    <mergeCell ref="H407:I407"/>
    <mergeCell ref="F416:G419"/>
    <mergeCell ref="H416:I416"/>
    <mergeCell ref="H417:I419"/>
    <mergeCell ref="J417:J419"/>
    <mergeCell ref="K417:K419"/>
    <mergeCell ref="L417:L419"/>
    <mergeCell ref="J413:J414"/>
    <mergeCell ref="K413:K414"/>
    <mergeCell ref="L413:L414"/>
    <mergeCell ref="A415:A421"/>
    <mergeCell ref="F415:G415"/>
    <mergeCell ref="H415:L415"/>
    <mergeCell ref="B416:B419"/>
    <mergeCell ref="C416:C419"/>
    <mergeCell ref="D416:D419"/>
    <mergeCell ref="E416:E419"/>
    <mergeCell ref="D411:D412"/>
    <mergeCell ref="E411:E412"/>
    <mergeCell ref="F411:G412"/>
    <mergeCell ref="H411:I411"/>
    <mergeCell ref="H412:I412"/>
    <mergeCell ref="F413:G414"/>
    <mergeCell ref="H413:I414"/>
    <mergeCell ref="D423:D424"/>
    <mergeCell ref="E423:E424"/>
    <mergeCell ref="F423:G424"/>
    <mergeCell ref="H423:I423"/>
    <mergeCell ref="H424:I424"/>
    <mergeCell ref="F425:G426"/>
    <mergeCell ref="H425:I426"/>
    <mergeCell ref="F420:G421"/>
    <mergeCell ref="H420:I421"/>
    <mergeCell ref="J420:J421"/>
    <mergeCell ref="K420:K421"/>
    <mergeCell ref="L420:L421"/>
    <mergeCell ref="A422:A426"/>
    <mergeCell ref="F422:G422"/>
    <mergeCell ref="H422:L422"/>
    <mergeCell ref="B423:B424"/>
    <mergeCell ref="C423:C424"/>
    <mergeCell ref="K430:K431"/>
    <mergeCell ref="L430:L431"/>
    <mergeCell ref="A432:A436"/>
    <mergeCell ref="F432:G432"/>
    <mergeCell ref="H432:L432"/>
    <mergeCell ref="B433:B434"/>
    <mergeCell ref="C433:C434"/>
    <mergeCell ref="D433:D434"/>
    <mergeCell ref="E433:E434"/>
    <mergeCell ref="F433:G434"/>
    <mergeCell ref="F428:G429"/>
    <mergeCell ref="H428:I428"/>
    <mergeCell ref="H429:I429"/>
    <mergeCell ref="F430:G431"/>
    <mergeCell ref="H430:I431"/>
    <mergeCell ref="J430:J431"/>
    <mergeCell ref="J425:J426"/>
    <mergeCell ref="K425:K426"/>
    <mergeCell ref="L425:L426"/>
    <mergeCell ref="A427:A431"/>
    <mergeCell ref="F427:G427"/>
    <mergeCell ref="H427:L427"/>
    <mergeCell ref="B428:B429"/>
    <mergeCell ref="C428:C429"/>
    <mergeCell ref="D428:D429"/>
    <mergeCell ref="E428:E429"/>
    <mergeCell ref="H439:I439"/>
    <mergeCell ref="F440:G441"/>
    <mergeCell ref="H440:I441"/>
    <mergeCell ref="J440:J441"/>
    <mergeCell ref="K440:K441"/>
    <mergeCell ref="L440:L441"/>
    <mergeCell ref="L435:L436"/>
    <mergeCell ref="A437:A441"/>
    <mergeCell ref="F437:G437"/>
    <mergeCell ref="H437:L437"/>
    <mergeCell ref="B438:B439"/>
    <mergeCell ref="C438:C439"/>
    <mergeCell ref="D438:D439"/>
    <mergeCell ref="E438:E439"/>
    <mergeCell ref="F438:G439"/>
    <mergeCell ref="H438:I438"/>
    <mergeCell ref="H433:I433"/>
    <mergeCell ref="H434:I434"/>
    <mergeCell ref="F435:G436"/>
    <mergeCell ref="H435:I436"/>
    <mergeCell ref="J435:J436"/>
    <mergeCell ref="K435:K436"/>
    <mergeCell ref="J444:J445"/>
    <mergeCell ref="K444:K445"/>
    <mergeCell ref="L444:L445"/>
    <mergeCell ref="F446:G447"/>
    <mergeCell ref="H446:I447"/>
    <mergeCell ref="J446:J447"/>
    <mergeCell ref="K446:K447"/>
    <mergeCell ref="L446:L447"/>
    <mergeCell ref="A442:A447"/>
    <mergeCell ref="F442:G442"/>
    <mergeCell ref="H442:L442"/>
    <mergeCell ref="B443:B445"/>
    <mergeCell ref="C443:C445"/>
    <mergeCell ref="D443:D445"/>
    <mergeCell ref="E443:E445"/>
    <mergeCell ref="F443:G445"/>
    <mergeCell ref="H443:I443"/>
    <mergeCell ref="H444:I445"/>
    <mergeCell ref="F451:G452"/>
    <mergeCell ref="H451:I452"/>
    <mergeCell ref="J451:J452"/>
    <mergeCell ref="K451:K452"/>
    <mergeCell ref="L451:L452"/>
    <mergeCell ref="A453:A457"/>
    <mergeCell ref="F453:G453"/>
    <mergeCell ref="H453:L453"/>
    <mergeCell ref="B454:B455"/>
    <mergeCell ref="C454:C455"/>
    <mergeCell ref="A448:A452"/>
    <mergeCell ref="F448:G448"/>
    <mergeCell ref="H448:L448"/>
    <mergeCell ref="B449:B450"/>
    <mergeCell ref="C449:C450"/>
    <mergeCell ref="D449:D450"/>
    <mergeCell ref="E449:E450"/>
    <mergeCell ref="F449:G450"/>
    <mergeCell ref="H449:I449"/>
    <mergeCell ref="H450:I450"/>
    <mergeCell ref="J456:J457"/>
    <mergeCell ref="K456:K457"/>
    <mergeCell ref="L456:L457"/>
    <mergeCell ref="D454:D455"/>
    <mergeCell ref="E454:E455"/>
    <mergeCell ref="F454:G455"/>
    <mergeCell ref="H454:I454"/>
    <mergeCell ref="H455:I455"/>
    <mergeCell ref="F456:G457"/>
    <mergeCell ref="H456:I457"/>
    <mergeCell ref="H464:I464"/>
    <mergeCell ref="H465:I465"/>
    <mergeCell ref="F466:G467"/>
    <mergeCell ref="H466:I467"/>
    <mergeCell ref="J466:J467"/>
    <mergeCell ref="K466:K467"/>
    <mergeCell ref="K461:K462"/>
    <mergeCell ref="L461:L462"/>
    <mergeCell ref="A463:A467"/>
    <mergeCell ref="F463:G463"/>
    <mergeCell ref="H463:L463"/>
    <mergeCell ref="B464:B465"/>
    <mergeCell ref="C464:C465"/>
    <mergeCell ref="D464:D465"/>
    <mergeCell ref="E464:E465"/>
    <mergeCell ref="F464:G465"/>
    <mergeCell ref="F459:G460"/>
    <mergeCell ref="H459:I459"/>
    <mergeCell ref="H460:I460"/>
    <mergeCell ref="F461:G462"/>
    <mergeCell ref="H461:I462"/>
    <mergeCell ref="J461:J462"/>
    <mergeCell ref="A458:A462"/>
    <mergeCell ref="F458:G458"/>
    <mergeCell ref="H458:L458"/>
    <mergeCell ref="B459:B460"/>
    <mergeCell ref="C459:C460"/>
    <mergeCell ref="D459:D460"/>
    <mergeCell ref="E459:E460"/>
    <mergeCell ref="H470:I471"/>
    <mergeCell ref="J470:J471"/>
    <mergeCell ref="K470:K471"/>
    <mergeCell ref="L470:L471"/>
    <mergeCell ref="F472:G473"/>
    <mergeCell ref="H472:I473"/>
    <mergeCell ref="J472:J473"/>
    <mergeCell ref="K472:K473"/>
    <mergeCell ref="L472:L473"/>
    <mergeCell ref="L466:L467"/>
    <mergeCell ref="A468:A473"/>
    <mergeCell ref="F468:G468"/>
    <mergeCell ref="H468:L468"/>
    <mergeCell ref="B469:B471"/>
    <mergeCell ref="C469:C471"/>
    <mergeCell ref="D469:D471"/>
    <mergeCell ref="E469:E471"/>
    <mergeCell ref="F469:G471"/>
    <mergeCell ref="H469:I469"/>
    <mergeCell ref="J476:J477"/>
    <mergeCell ref="K476:K477"/>
    <mergeCell ref="L476:L477"/>
    <mergeCell ref="F478:G479"/>
    <mergeCell ref="H478:I479"/>
    <mergeCell ref="J478:J479"/>
    <mergeCell ref="K478:K479"/>
    <mergeCell ref="L478:L479"/>
    <mergeCell ref="A474:A479"/>
    <mergeCell ref="F474:G474"/>
    <mergeCell ref="H474:L474"/>
    <mergeCell ref="B475:B477"/>
    <mergeCell ref="C475:C477"/>
    <mergeCell ref="D475:D477"/>
    <mergeCell ref="E475:E477"/>
    <mergeCell ref="F475:G477"/>
    <mergeCell ref="H475:I475"/>
    <mergeCell ref="H476:I477"/>
    <mergeCell ref="F483:G484"/>
    <mergeCell ref="H483:I484"/>
    <mergeCell ref="J483:J484"/>
    <mergeCell ref="K483:K484"/>
    <mergeCell ref="L483:L484"/>
    <mergeCell ref="A485:A489"/>
    <mergeCell ref="F485:G485"/>
    <mergeCell ref="H485:L485"/>
    <mergeCell ref="B486:B487"/>
    <mergeCell ref="C486:C487"/>
    <mergeCell ref="A480:A484"/>
    <mergeCell ref="F480:G480"/>
    <mergeCell ref="H480:L480"/>
    <mergeCell ref="B481:B482"/>
    <mergeCell ref="C481:C482"/>
    <mergeCell ref="D481:D482"/>
    <mergeCell ref="E481:E482"/>
    <mergeCell ref="F481:G482"/>
    <mergeCell ref="H481:I481"/>
    <mergeCell ref="H482:I482"/>
    <mergeCell ref="F491:G492"/>
    <mergeCell ref="H491:I491"/>
    <mergeCell ref="H492:I492"/>
    <mergeCell ref="F493:G494"/>
    <mergeCell ref="H493:I494"/>
    <mergeCell ref="J493:J494"/>
    <mergeCell ref="J488:J489"/>
    <mergeCell ref="K488:K489"/>
    <mergeCell ref="L488:L489"/>
    <mergeCell ref="A490:A494"/>
    <mergeCell ref="F490:G490"/>
    <mergeCell ref="H490:L490"/>
    <mergeCell ref="B491:B492"/>
    <mergeCell ref="C491:C492"/>
    <mergeCell ref="D491:D492"/>
    <mergeCell ref="E491:E492"/>
    <mergeCell ref="D486:D487"/>
    <mergeCell ref="E486:E487"/>
    <mergeCell ref="F486:G487"/>
    <mergeCell ref="H486:I486"/>
    <mergeCell ref="H487:I487"/>
    <mergeCell ref="F488:G489"/>
    <mergeCell ref="H488:I489"/>
    <mergeCell ref="H496:I496"/>
    <mergeCell ref="H497:I498"/>
    <mergeCell ref="J497:J498"/>
    <mergeCell ref="K497:K498"/>
    <mergeCell ref="L497:L498"/>
    <mergeCell ref="F499:G500"/>
    <mergeCell ref="H499:I500"/>
    <mergeCell ref="J499:J500"/>
    <mergeCell ref="K499:K500"/>
    <mergeCell ref="L499:L500"/>
    <mergeCell ref="K493:K494"/>
    <mergeCell ref="L493:L494"/>
    <mergeCell ref="A495:A500"/>
    <mergeCell ref="F495:G495"/>
    <mergeCell ref="H495:L495"/>
    <mergeCell ref="B496:B498"/>
    <mergeCell ref="C496:C498"/>
    <mergeCell ref="D496:D498"/>
    <mergeCell ref="E496:E498"/>
    <mergeCell ref="F496:G498"/>
    <mergeCell ref="J503:J504"/>
    <mergeCell ref="K503:K504"/>
    <mergeCell ref="L503:L504"/>
    <mergeCell ref="F505:G506"/>
    <mergeCell ref="H505:I506"/>
    <mergeCell ref="J505:J506"/>
    <mergeCell ref="K505:K506"/>
    <mergeCell ref="L505:L506"/>
    <mergeCell ref="A501:A506"/>
    <mergeCell ref="F501:G501"/>
    <mergeCell ref="H501:L501"/>
    <mergeCell ref="B502:B504"/>
    <mergeCell ref="C502:C504"/>
    <mergeCell ref="D502:D504"/>
    <mergeCell ref="E502:E504"/>
    <mergeCell ref="F502:G504"/>
    <mergeCell ref="H502:I502"/>
    <mergeCell ref="H503:I504"/>
    <mergeCell ref="J509:J510"/>
    <mergeCell ref="K509:K510"/>
    <mergeCell ref="L509:L510"/>
    <mergeCell ref="F511:G512"/>
    <mergeCell ref="H511:I512"/>
    <mergeCell ref="J511:J512"/>
    <mergeCell ref="K511:K512"/>
    <mergeCell ref="L511:L512"/>
    <mergeCell ref="A507:A512"/>
    <mergeCell ref="F507:G507"/>
    <mergeCell ref="H507:L507"/>
    <mergeCell ref="B508:B510"/>
    <mergeCell ref="C508:C510"/>
    <mergeCell ref="D508:D510"/>
    <mergeCell ref="E508:E510"/>
    <mergeCell ref="F508:G510"/>
    <mergeCell ref="H508:I508"/>
    <mergeCell ref="H509:I510"/>
    <mergeCell ref="A519:A523"/>
    <mergeCell ref="F519:G519"/>
    <mergeCell ref="H519:L519"/>
    <mergeCell ref="B520:B521"/>
    <mergeCell ref="C520:C521"/>
    <mergeCell ref="D520:D521"/>
    <mergeCell ref="E520:E521"/>
    <mergeCell ref="F520:G521"/>
    <mergeCell ref="H520:I520"/>
    <mergeCell ref="H521:I521"/>
    <mergeCell ref="J515:J516"/>
    <mergeCell ref="K515:K516"/>
    <mergeCell ref="L515:L516"/>
    <mergeCell ref="F517:G518"/>
    <mergeCell ref="H517:I518"/>
    <mergeCell ref="J517:J518"/>
    <mergeCell ref="K517:K518"/>
    <mergeCell ref="L517:L518"/>
    <mergeCell ref="A513:A518"/>
    <mergeCell ref="F513:G513"/>
    <mergeCell ref="H513:L513"/>
    <mergeCell ref="B514:B516"/>
    <mergeCell ref="C514:C516"/>
    <mergeCell ref="D514:D516"/>
    <mergeCell ref="E514:E516"/>
    <mergeCell ref="F514:G516"/>
    <mergeCell ref="H514:I514"/>
    <mergeCell ref="H515:I516"/>
    <mergeCell ref="H536:I536"/>
    <mergeCell ref="D525:D526"/>
    <mergeCell ref="E525:E526"/>
    <mergeCell ref="F525:G526"/>
    <mergeCell ref="H525:I525"/>
    <mergeCell ref="H526:I526"/>
    <mergeCell ref="F527:G528"/>
    <mergeCell ref="H527:I528"/>
    <mergeCell ref="F522:G523"/>
    <mergeCell ref="H522:I523"/>
    <mergeCell ref="J522:J523"/>
    <mergeCell ref="K522:K523"/>
    <mergeCell ref="L522:L523"/>
    <mergeCell ref="F524:G524"/>
    <mergeCell ref="H524:L524"/>
    <mergeCell ref="F530:G532"/>
    <mergeCell ref="H530:I530"/>
    <mergeCell ref="H531:I532"/>
    <mergeCell ref="J531:J532"/>
    <mergeCell ref="K531:K532"/>
    <mergeCell ref="L531:L532"/>
    <mergeCell ref="J527:J528"/>
    <mergeCell ref="K527:K528"/>
    <mergeCell ref="L527:L528"/>
    <mergeCell ref="A529:A534"/>
    <mergeCell ref="F529:G529"/>
    <mergeCell ref="H529:L529"/>
    <mergeCell ref="B530:B532"/>
    <mergeCell ref="C530:C532"/>
    <mergeCell ref="D530:D532"/>
    <mergeCell ref="E530:E532"/>
    <mergeCell ref="K537:K538"/>
    <mergeCell ref="L537:L538"/>
    <mergeCell ref="A524:A528"/>
    <mergeCell ref="B525:B526"/>
    <mergeCell ref="C525:C526"/>
    <mergeCell ref="H537:I538"/>
    <mergeCell ref="J537:J538"/>
    <mergeCell ref="F533:G534"/>
    <mergeCell ref="H533:I534"/>
    <mergeCell ref="J533:J534"/>
    <mergeCell ref="K533:K534"/>
    <mergeCell ref="L533:L534"/>
    <mergeCell ref="A535:A540"/>
    <mergeCell ref="F535:G535"/>
    <mergeCell ref="H535:L535"/>
    <mergeCell ref="B536:B538"/>
    <mergeCell ref="C536:C538"/>
    <mergeCell ref="F539:G540"/>
    <mergeCell ref="H539:I540"/>
    <mergeCell ref="J539:J540"/>
    <mergeCell ref="K539:K540"/>
    <mergeCell ref="L539:L540"/>
    <mergeCell ref="D536:D538"/>
    <mergeCell ref="E536:E538"/>
    <mergeCell ref="F536:G538"/>
    <mergeCell ref="J543:J544"/>
    <mergeCell ref="K543:K544"/>
    <mergeCell ref="L543:L544"/>
    <mergeCell ref="F545:G546"/>
    <mergeCell ref="H545:I546"/>
    <mergeCell ref="J545:J546"/>
    <mergeCell ref="K545:K546"/>
    <mergeCell ref="L545:L546"/>
    <mergeCell ref="A541:A546"/>
    <mergeCell ref="F541:G541"/>
    <mergeCell ref="H541:L541"/>
    <mergeCell ref="B542:B544"/>
    <mergeCell ref="C542:C544"/>
    <mergeCell ref="D542:D544"/>
    <mergeCell ref="E542:E544"/>
    <mergeCell ref="F542:G544"/>
    <mergeCell ref="H542:I542"/>
    <mergeCell ref="H543:I544"/>
    <mergeCell ref="H555:I556"/>
    <mergeCell ref="J549:J550"/>
    <mergeCell ref="K549:K550"/>
    <mergeCell ref="L549:L550"/>
    <mergeCell ref="F551:G552"/>
    <mergeCell ref="H551:I552"/>
    <mergeCell ref="J551:J552"/>
    <mergeCell ref="K551:K552"/>
    <mergeCell ref="L551:L552"/>
    <mergeCell ref="A547:A552"/>
    <mergeCell ref="F547:G547"/>
    <mergeCell ref="H547:L547"/>
    <mergeCell ref="B548:B550"/>
    <mergeCell ref="C548:C550"/>
    <mergeCell ref="D548:D550"/>
    <mergeCell ref="E548:E550"/>
    <mergeCell ref="F548:G550"/>
    <mergeCell ref="H548:I548"/>
    <mergeCell ref="H549:I550"/>
    <mergeCell ref="F562:G563"/>
    <mergeCell ref="H562:I563"/>
    <mergeCell ref="J562:J563"/>
    <mergeCell ref="K562:K563"/>
    <mergeCell ref="L562:L563"/>
    <mergeCell ref="A559:A563"/>
    <mergeCell ref="F559:G559"/>
    <mergeCell ref="H559:L559"/>
    <mergeCell ref="B560:B561"/>
    <mergeCell ref="C560:C561"/>
    <mergeCell ref="D560:D561"/>
    <mergeCell ref="E560:E561"/>
    <mergeCell ref="F560:G561"/>
    <mergeCell ref="H560:I560"/>
    <mergeCell ref="H561:I561"/>
    <mergeCell ref="J555:J556"/>
    <mergeCell ref="K555:K556"/>
    <mergeCell ref="L555:L556"/>
    <mergeCell ref="F557:G558"/>
    <mergeCell ref="H557:I558"/>
    <mergeCell ref="J557:J558"/>
    <mergeCell ref="K557:K558"/>
    <mergeCell ref="L557:L558"/>
    <mergeCell ref="A553:A558"/>
    <mergeCell ref="F553:G553"/>
    <mergeCell ref="H553:L553"/>
    <mergeCell ref="B554:B556"/>
    <mergeCell ref="C554:C556"/>
    <mergeCell ref="D554:D556"/>
    <mergeCell ref="E554:E556"/>
    <mergeCell ref="F554:G556"/>
    <mergeCell ref="H554:I55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L544"/>
  <sheetViews>
    <sheetView workbookViewId="0">
      <selection activeCell="C9" sqref="C9"/>
    </sheetView>
  </sheetViews>
  <sheetFormatPr defaultRowHeight="13.2" x14ac:dyDescent="0.25"/>
  <cols>
    <col min="1" max="1" width="5" customWidth="1"/>
    <col min="2" max="2" width="14.77734375" customWidth="1"/>
    <col min="3" max="3" width="25.77734375" customWidth="1"/>
    <col min="4" max="5" width="17" customWidth="1"/>
    <col min="6" max="6" width="2.88671875" customWidth="1"/>
    <col min="7" max="7" width="12.44140625" customWidth="1"/>
    <col min="8" max="8" width="2.5546875" customWidth="1"/>
    <col min="9" max="9" width="12.44140625" customWidth="1"/>
    <col min="10" max="10" width="12.109375" customWidth="1"/>
    <col min="11" max="11" width="11.44140625" customWidth="1"/>
    <col min="12" max="12" width="10.5546875" customWidth="1"/>
  </cols>
  <sheetData>
    <row r="1" spans="1:12" x14ac:dyDescent="0.25">
      <c r="A1" s="1"/>
      <c r="B1" s="1"/>
      <c r="C1" s="1"/>
      <c r="D1" s="1"/>
      <c r="E1" s="1"/>
      <c r="F1" s="1"/>
      <c r="G1" s="1"/>
      <c r="H1" s="1"/>
      <c r="I1" s="1"/>
      <c r="J1" s="1"/>
      <c r="K1" s="1"/>
      <c r="L1" s="1"/>
    </row>
    <row r="2" spans="1:12" ht="15.75" customHeight="1" x14ac:dyDescent="0.3">
      <c r="A2" s="2"/>
      <c r="B2" s="905" t="s">
        <v>0</v>
      </c>
      <c r="C2" s="905"/>
      <c r="D2" s="905"/>
      <c r="E2" s="905"/>
      <c r="F2" s="905"/>
      <c r="G2" s="905"/>
      <c r="H2" s="905"/>
      <c r="I2" s="905"/>
      <c r="J2" s="905"/>
      <c r="K2" s="905"/>
      <c r="L2" s="905"/>
    </row>
    <row r="3" spans="1:12" x14ac:dyDescent="0.25">
      <c r="A3" s="906"/>
      <c r="B3" s="907" t="s">
        <v>1</v>
      </c>
      <c r="C3" s="907"/>
      <c r="D3" s="907"/>
      <c r="E3" s="907"/>
      <c r="F3" s="907"/>
      <c r="G3" s="907"/>
      <c r="H3" s="907"/>
      <c r="I3" s="907"/>
      <c r="J3" s="3" t="s">
        <v>2</v>
      </c>
      <c r="K3" s="3" t="s">
        <v>3</v>
      </c>
      <c r="L3" s="3" t="s">
        <v>4</v>
      </c>
    </row>
    <row r="4" spans="1:12" x14ac:dyDescent="0.25">
      <c r="A4" s="906"/>
      <c r="B4" s="907"/>
      <c r="C4" s="907"/>
      <c r="D4" s="907"/>
      <c r="E4" s="907"/>
      <c r="F4" s="907"/>
      <c r="G4" s="907"/>
      <c r="H4" s="907"/>
      <c r="I4" s="907"/>
      <c r="J4" s="4">
        <v>6</v>
      </c>
      <c r="K4" s="4">
        <v>21</v>
      </c>
      <c r="L4" s="5" t="s">
        <v>5</v>
      </c>
    </row>
    <row r="5" spans="1:12" ht="12.75" customHeight="1" x14ac:dyDescent="0.25">
      <c r="A5" s="906"/>
      <c r="B5" s="908" t="s">
        <v>6</v>
      </c>
      <c r="C5" s="908"/>
      <c r="D5" s="908"/>
      <c r="E5" s="908"/>
      <c r="F5" s="908"/>
      <c r="G5" s="908"/>
      <c r="H5" s="908"/>
      <c r="I5" s="908"/>
      <c r="J5" s="908"/>
      <c r="K5" s="908"/>
      <c r="L5" s="908"/>
    </row>
    <row r="6" spans="1:12" ht="18" customHeight="1" x14ac:dyDescent="0.3">
      <c r="A6" s="909"/>
      <c r="B6" s="6"/>
      <c r="C6" s="910" t="s">
        <v>7</v>
      </c>
      <c r="D6" s="910"/>
      <c r="E6" s="910"/>
      <c r="F6" s="911"/>
      <c r="G6" s="912" t="s">
        <v>8</v>
      </c>
      <c r="H6" s="7"/>
      <c r="I6" s="912" t="s">
        <v>8</v>
      </c>
      <c r="J6" s="913"/>
      <c r="K6" s="914" t="s">
        <v>9</v>
      </c>
      <c r="L6" s="914"/>
    </row>
    <row r="7" spans="1:12" ht="17.399999999999999" x14ac:dyDescent="0.25">
      <c r="A7" s="909"/>
      <c r="B7" s="8"/>
      <c r="C7" s="915" t="s">
        <v>10</v>
      </c>
      <c r="D7" s="915"/>
      <c r="E7" s="915"/>
      <c r="F7" s="911"/>
      <c r="G7" s="912"/>
      <c r="H7" s="18" t="s">
        <v>32</v>
      </c>
      <c r="I7" s="912"/>
      <c r="J7" s="913"/>
      <c r="K7" s="914"/>
      <c r="L7" s="914"/>
    </row>
    <row r="8" spans="1:12" ht="12.75" customHeight="1" x14ac:dyDescent="0.25">
      <c r="A8" s="909"/>
      <c r="B8" s="9" t="s">
        <v>11</v>
      </c>
      <c r="C8" s="916" t="s">
        <v>5579</v>
      </c>
      <c r="D8" s="916"/>
      <c r="E8" s="916"/>
      <c r="F8" s="911"/>
      <c r="G8" s="912"/>
      <c r="H8" s="10"/>
      <c r="I8" s="912"/>
      <c r="J8" s="913"/>
      <c r="K8" s="914"/>
      <c r="L8" s="914"/>
    </row>
    <row r="9" spans="1:12" ht="48" customHeight="1" x14ac:dyDescent="0.25">
      <c r="A9" s="11" t="s">
        <v>12</v>
      </c>
      <c r="B9" s="11" t="s">
        <v>13</v>
      </c>
      <c r="C9" s="12" t="s">
        <v>14</v>
      </c>
      <c r="D9" s="12" t="s">
        <v>15</v>
      </c>
      <c r="E9" s="12" t="s">
        <v>16</v>
      </c>
      <c r="F9" s="917" t="s">
        <v>17</v>
      </c>
      <c r="G9" s="917"/>
      <c r="H9" s="917" t="s">
        <v>18</v>
      </c>
      <c r="I9" s="917"/>
      <c r="J9" s="12" t="s">
        <v>19</v>
      </c>
      <c r="K9" s="12" t="s">
        <v>20</v>
      </c>
      <c r="L9" s="12" t="s">
        <v>21</v>
      </c>
    </row>
    <row r="10" spans="1:12" ht="24" x14ac:dyDescent="0.25">
      <c r="A10" s="918">
        <v>501</v>
      </c>
      <c r="B10" s="9" t="s">
        <v>22</v>
      </c>
      <c r="C10" s="13" t="s">
        <v>23</v>
      </c>
      <c r="D10" s="13" t="s">
        <v>24</v>
      </c>
      <c r="E10" s="13" t="s">
        <v>25</v>
      </c>
      <c r="F10" s="919" t="s">
        <v>17</v>
      </c>
      <c r="G10" s="919"/>
      <c r="H10" s="920"/>
      <c r="I10" s="920"/>
      <c r="J10" s="920"/>
      <c r="K10" s="920"/>
      <c r="L10" s="920"/>
    </row>
    <row r="11" spans="1:12" x14ac:dyDescent="0.25">
      <c r="A11" s="918"/>
      <c r="B11" s="921" t="s">
        <v>1773</v>
      </c>
      <c r="C11" s="922" t="s">
        <v>1774</v>
      </c>
      <c r="D11" s="923">
        <v>43721</v>
      </c>
      <c r="E11" s="921" t="s">
        <v>115</v>
      </c>
      <c r="F11" s="921" t="s">
        <v>1775</v>
      </c>
      <c r="G11" s="921"/>
      <c r="H11" s="924" t="s">
        <v>30</v>
      </c>
      <c r="I11" s="924"/>
      <c r="J11" s="14" t="s">
        <v>31</v>
      </c>
      <c r="K11" s="14" t="s">
        <v>32</v>
      </c>
      <c r="L11" s="16">
        <v>490.57</v>
      </c>
    </row>
    <row r="12" spans="1:12" x14ac:dyDescent="0.25">
      <c r="A12" s="918"/>
      <c r="B12" s="921"/>
      <c r="C12" s="922"/>
      <c r="D12" s="923"/>
      <c r="E12" s="921"/>
      <c r="F12" s="921"/>
      <c r="G12" s="921"/>
      <c r="H12" s="924" t="s">
        <v>33</v>
      </c>
      <c r="I12" s="924"/>
      <c r="J12" s="14" t="s">
        <v>31</v>
      </c>
      <c r="K12" s="14" t="s">
        <v>32</v>
      </c>
      <c r="L12" s="16">
        <v>380.6</v>
      </c>
    </row>
    <row r="13" spans="1:12" ht="24" x14ac:dyDescent="0.25">
      <c r="A13" s="918"/>
      <c r="B13" s="9" t="s">
        <v>34</v>
      </c>
      <c r="C13" s="13" t="s">
        <v>35</v>
      </c>
      <c r="D13" s="13" t="s">
        <v>36</v>
      </c>
      <c r="E13" s="13" t="s">
        <v>37</v>
      </c>
      <c r="F13" s="920"/>
      <c r="G13" s="920"/>
      <c r="H13" s="924" t="s">
        <v>38</v>
      </c>
      <c r="I13" s="924"/>
      <c r="J13" s="921" t="s">
        <v>31</v>
      </c>
      <c r="K13" s="921" t="s">
        <v>32</v>
      </c>
      <c r="L13" s="925">
        <v>133.5</v>
      </c>
    </row>
    <row r="14" spans="1:12" ht="22.8" x14ac:dyDescent="0.25">
      <c r="A14" s="918"/>
      <c r="B14" s="14" t="s">
        <v>105</v>
      </c>
      <c r="C14" s="14" t="s">
        <v>1775</v>
      </c>
      <c r="D14" s="15">
        <v>43724</v>
      </c>
      <c r="E14" s="14" t="s">
        <v>1776</v>
      </c>
      <c r="F14" s="920"/>
      <c r="G14" s="920"/>
      <c r="H14" s="924"/>
      <c r="I14" s="924"/>
      <c r="J14" s="921"/>
      <c r="K14" s="921"/>
      <c r="L14" s="925"/>
    </row>
    <row r="15" spans="1:12" ht="24" x14ac:dyDescent="0.25">
      <c r="A15" s="918">
        <v>502</v>
      </c>
      <c r="B15" s="9" t="s">
        <v>22</v>
      </c>
      <c r="C15" s="13" t="s">
        <v>23</v>
      </c>
      <c r="D15" s="13" t="s">
        <v>24</v>
      </c>
      <c r="E15" s="13" t="s">
        <v>25</v>
      </c>
      <c r="F15" s="919" t="s">
        <v>17</v>
      </c>
      <c r="G15" s="919"/>
      <c r="H15" s="920"/>
      <c r="I15" s="920"/>
      <c r="J15" s="920"/>
      <c r="K15" s="920"/>
      <c r="L15" s="920"/>
    </row>
    <row r="16" spans="1:12" x14ac:dyDescent="0.25">
      <c r="A16" s="918"/>
      <c r="B16" s="921" t="s">
        <v>1777</v>
      </c>
      <c r="C16" s="921" t="s">
        <v>1778</v>
      </c>
      <c r="D16" s="923">
        <v>43565</v>
      </c>
      <c r="E16" s="921" t="s">
        <v>465</v>
      </c>
      <c r="F16" s="921" t="s">
        <v>1779</v>
      </c>
      <c r="G16" s="921"/>
      <c r="H16" s="924" t="s">
        <v>30</v>
      </c>
      <c r="I16" s="924"/>
      <c r="J16" s="14" t="s">
        <v>31</v>
      </c>
      <c r="K16" s="14" t="s">
        <v>31</v>
      </c>
      <c r="L16" s="16">
        <v>0</v>
      </c>
    </row>
    <row r="17" spans="1:12" x14ac:dyDescent="0.25">
      <c r="A17" s="918"/>
      <c r="B17" s="921"/>
      <c r="C17" s="921"/>
      <c r="D17" s="923"/>
      <c r="E17" s="921"/>
      <c r="F17" s="921"/>
      <c r="G17" s="921"/>
      <c r="H17" s="924" t="s">
        <v>33</v>
      </c>
      <c r="I17" s="924"/>
      <c r="J17" s="14" t="s">
        <v>31</v>
      </c>
      <c r="K17" s="14" t="s">
        <v>32</v>
      </c>
      <c r="L17" s="16">
        <v>1594.76</v>
      </c>
    </row>
    <row r="18" spans="1:12" ht="24" x14ac:dyDescent="0.25">
      <c r="A18" s="918"/>
      <c r="B18" s="9" t="s">
        <v>34</v>
      </c>
      <c r="C18" s="13" t="s">
        <v>35</v>
      </c>
      <c r="D18" s="13" t="s">
        <v>36</v>
      </c>
      <c r="E18" s="13" t="s">
        <v>37</v>
      </c>
      <c r="F18" s="920"/>
      <c r="G18" s="920"/>
      <c r="H18" s="924" t="s">
        <v>38</v>
      </c>
      <c r="I18" s="924"/>
      <c r="J18" s="921" t="s">
        <v>31</v>
      </c>
      <c r="K18" s="921" t="s">
        <v>31</v>
      </c>
      <c r="L18" s="925">
        <v>0</v>
      </c>
    </row>
    <row r="19" spans="1:12" ht="22.8" x14ac:dyDescent="0.25">
      <c r="A19" s="918"/>
      <c r="B19" s="14" t="s">
        <v>61</v>
      </c>
      <c r="C19" s="14" t="s">
        <v>1779</v>
      </c>
      <c r="D19" s="15">
        <v>43571</v>
      </c>
      <c r="E19" s="14" t="s">
        <v>1780</v>
      </c>
      <c r="F19" s="920"/>
      <c r="G19" s="920"/>
      <c r="H19" s="924"/>
      <c r="I19" s="924"/>
      <c r="J19" s="921"/>
      <c r="K19" s="921"/>
      <c r="L19" s="925"/>
    </row>
    <row r="20" spans="1:12" ht="24" x14ac:dyDescent="0.25">
      <c r="A20" s="918">
        <v>503</v>
      </c>
      <c r="B20" s="9" t="s">
        <v>22</v>
      </c>
      <c r="C20" s="13" t="s">
        <v>23</v>
      </c>
      <c r="D20" s="13" t="s">
        <v>24</v>
      </c>
      <c r="E20" s="13" t="s">
        <v>25</v>
      </c>
      <c r="F20" s="919" t="s">
        <v>17</v>
      </c>
      <c r="G20" s="919"/>
      <c r="H20" s="920"/>
      <c r="I20" s="920"/>
      <c r="J20" s="920"/>
      <c r="K20" s="920"/>
      <c r="L20" s="920"/>
    </row>
    <row r="21" spans="1:12" x14ac:dyDescent="0.25">
      <c r="A21" s="918"/>
      <c r="B21" s="921" t="s">
        <v>1777</v>
      </c>
      <c r="C21" s="921" t="s">
        <v>1781</v>
      </c>
      <c r="D21" s="923">
        <v>43624</v>
      </c>
      <c r="E21" s="921" t="s">
        <v>351</v>
      </c>
      <c r="F21" s="921" t="s">
        <v>1782</v>
      </c>
      <c r="G21" s="921"/>
      <c r="H21" s="924" t="s">
        <v>30</v>
      </c>
      <c r="I21" s="924"/>
      <c r="J21" s="14" t="s">
        <v>31</v>
      </c>
      <c r="K21" s="14" t="s">
        <v>32</v>
      </c>
      <c r="L21" s="16">
        <v>540.45000000000005</v>
      </c>
    </row>
    <row r="22" spans="1:12" x14ac:dyDescent="0.25">
      <c r="A22" s="918"/>
      <c r="B22" s="921"/>
      <c r="C22" s="921"/>
      <c r="D22" s="923"/>
      <c r="E22" s="921"/>
      <c r="F22" s="921"/>
      <c r="G22" s="921"/>
      <c r="H22" s="924" t="s">
        <v>33</v>
      </c>
      <c r="I22" s="924"/>
      <c r="J22" s="14" t="s">
        <v>31</v>
      </c>
      <c r="K22" s="14" t="s">
        <v>32</v>
      </c>
      <c r="L22" s="16">
        <v>386.96</v>
      </c>
    </row>
    <row r="23" spans="1:12" ht="24" x14ac:dyDescent="0.25">
      <c r="A23" s="918"/>
      <c r="B23" s="9" t="s">
        <v>34</v>
      </c>
      <c r="C23" s="13" t="s">
        <v>35</v>
      </c>
      <c r="D23" s="13" t="s">
        <v>36</v>
      </c>
      <c r="E23" s="13" t="s">
        <v>37</v>
      </c>
      <c r="F23" s="920"/>
      <c r="G23" s="920"/>
      <c r="H23" s="924" t="s">
        <v>38</v>
      </c>
      <c r="I23" s="924"/>
      <c r="J23" s="921" t="s">
        <v>31</v>
      </c>
      <c r="K23" s="921" t="s">
        <v>32</v>
      </c>
      <c r="L23" s="925">
        <v>525</v>
      </c>
    </row>
    <row r="24" spans="1:12" ht="22.8" x14ac:dyDescent="0.25">
      <c r="A24" s="918"/>
      <c r="B24" s="14" t="s">
        <v>61</v>
      </c>
      <c r="C24" s="14" t="s">
        <v>1782</v>
      </c>
      <c r="D24" s="15">
        <v>43626</v>
      </c>
      <c r="E24" s="14" t="s">
        <v>1783</v>
      </c>
      <c r="F24" s="920"/>
      <c r="G24" s="920"/>
      <c r="H24" s="924"/>
      <c r="I24" s="924"/>
      <c r="J24" s="921"/>
      <c r="K24" s="921"/>
      <c r="L24" s="925"/>
    </row>
    <row r="25" spans="1:12" ht="24" x14ac:dyDescent="0.25">
      <c r="A25" s="918">
        <v>504</v>
      </c>
      <c r="B25" s="9" t="s">
        <v>22</v>
      </c>
      <c r="C25" s="13" t="s">
        <v>23</v>
      </c>
      <c r="D25" s="13" t="s">
        <v>24</v>
      </c>
      <c r="E25" s="13" t="s">
        <v>25</v>
      </c>
      <c r="F25" s="919" t="s">
        <v>17</v>
      </c>
      <c r="G25" s="919"/>
      <c r="H25" s="920"/>
      <c r="I25" s="920"/>
      <c r="J25" s="920"/>
      <c r="K25" s="920"/>
      <c r="L25" s="920"/>
    </row>
    <row r="26" spans="1:12" x14ac:dyDescent="0.25">
      <c r="A26" s="918"/>
      <c r="B26" s="921" t="s">
        <v>1777</v>
      </c>
      <c r="C26" s="921" t="s">
        <v>1784</v>
      </c>
      <c r="D26" s="923">
        <v>43689</v>
      </c>
      <c r="E26" s="921" t="s">
        <v>1785</v>
      </c>
      <c r="F26" s="921" t="s">
        <v>1786</v>
      </c>
      <c r="G26" s="921"/>
      <c r="H26" s="924" t="s">
        <v>30</v>
      </c>
      <c r="I26" s="924"/>
      <c r="J26" s="14" t="s">
        <v>31</v>
      </c>
      <c r="K26" s="14" t="s">
        <v>32</v>
      </c>
      <c r="L26" s="16">
        <v>250.89</v>
      </c>
    </row>
    <row r="27" spans="1:12" x14ac:dyDescent="0.25">
      <c r="A27" s="918"/>
      <c r="B27" s="921"/>
      <c r="C27" s="921"/>
      <c r="D27" s="923"/>
      <c r="E27" s="921"/>
      <c r="F27" s="921"/>
      <c r="G27" s="921"/>
      <c r="H27" s="924" t="s">
        <v>33</v>
      </c>
      <c r="I27" s="924"/>
      <c r="J27" s="14" t="s">
        <v>31</v>
      </c>
      <c r="K27" s="14" t="s">
        <v>32</v>
      </c>
      <c r="L27" s="16">
        <v>440.2</v>
      </c>
    </row>
    <row r="28" spans="1:12" ht="24" x14ac:dyDescent="0.25">
      <c r="A28" s="918"/>
      <c r="B28" s="9" t="s">
        <v>34</v>
      </c>
      <c r="C28" s="13" t="s">
        <v>35</v>
      </c>
      <c r="D28" s="13" t="s">
        <v>36</v>
      </c>
      <c r="E28" s="13" t="s">
        <v>37</v>
      </c>
      <c r="F28" s="920"/>
      <c r="G28" s="920"/>
      <c r="H28" s="924" t="s">
        <v>38</v>
      </c>
      <c r="I28" s="924"/>
      <c r="J28" s="921" t="s">
        <v>31</v>
      </c>
      <c r="K28" s="921" t="s">
        <v>31</v>
      </c>
      <c r="L28" s="925">
        <v>0</v>
      </c>
    </row>
    <row r="29" spans="1:12" ht="22.8" x14ac:dyDescent="0.25">
      <c r="A29" s="918"/>
      <c r="B29" s="14" t="s">
        <v>61</v>
      </c>
      <c r="C29" s="14" t="s">
        <v>1786</v>
      </c>
      <c r="D29" s="15">
        <v>43692</v>
      </c>
      <c r="E29" s="14" t="s">
        <v>1787</v>
      </c>
      <c r="F29" s="920"/>
      <c r="G29" s="920"/>
      <c r="H29" s="924"/>
      <c r="I29" s="924"/>
      <c r="J29" s="921"/>
      <c r="K29" s="921"/>
      <c r="L29" s="925"/>
    </row>
    <row r="30" spans="1:12" ht="24" x14ac:dyDescent="0.25">
      <c r="A30" s="918">
        <v>505</v>
      </c>
      <c r="B30" s="9" t="s">
        <v>22</v>
      </c>
      <c r="C30" s="13" t="s">
        <v>23</v>
      </c>
      <c r="D30" s="13" t="s">
        <v>24</v>
      </c>
      <c r="E30" s="13" t="s">
        <v>25</v>
      </c>
      <c r="F30" s="919" t="s">
        <v>17</v>
      </c>
      <c r="G30" s="919"/>
      <c r="H30" s="920"/>
      <c r="I30" s="920"/>
      <c r="J30" s="920"/>
      <c r="K30" s="920"/>
      <c r="L30" s="920"/>
    </row>
    <row r="31" spans="1:12" x14ac:dyDescent="0.25">
      <c r="A31" s="918"/>
      <c r="B31" s="921" t="s">
        <v>1777</v>
      </c>
      <c r="C31" s="922" t="s">
        <v>1788</v>
      </c>
      <c r="D31" s="923">
        <v>43712</v>
      </c>
      <c r="E31" s="921" t="s">
        <v>465</v>
      </c>
      <c r="F31" s="921" t="s">
        <v>1779</v>
      </c>
      <c r="G31" s="921"/>
      <c r="H31" s="924" t="s">
        <v>30</v>
      </c>
      <c r="I31" s="924"/>
      <c r="J31" s="14" t="s">
        <v>31</v>
      </c>
      <c r="K31" s="14" t="s">
        <v>31</v>
      </c>
      <c r="L31" s="16">
        <v>0</v>
      </c>
    </row>
    <row r="32" spans="1:12" x14ac:dyDescent="0.25">
      <c r="A32" s="918"/>
      <c r="B32" s="921"/>
      <c r="C32" s="922"/>
      <c r="D32" s="923"/>
      <c r="E32" s="921"/>
      <c r="F32" s="921"/>
      <c r="G32" s="921"/>
      <c r="H32" s="924" t="s">
        <v>33</v>
      </c>
      <c r="I32" s="924"/>
      <c r="J32" s="14" t="s">
        <v>31</v>
      </c>
      <c r="K32" s="14" t="s">
        <v>32</v>
      </c>
      <c r="L32" s="16">
        <v>904</v>
      </c>
    </row>
    <row r="33" spans="1:12" ht="24" x14ac:dyDescent="0.25">
      <c r="A33" s="918"/>
      <c r="B33" s="9" t="s">
        <v>34</v>
      </c>
      <c r="C33" s="13" t="s">
        <v>35</v>
      </c>
      <c r="D33" s="13" t="s">
        <v>36</v>
      </c>
      <c r="E33" s="13" t="s">
        <v>37</v>
      </c>
      <c r="F33" s="920"/>
      <c r="G33" s="920"/>
      <c r="H33" s="924" t="s">
        <v>38</v>
      </c>
      <c r="I33" s="924"/>
      <c r="J33" s="921" t="s">
        <v>31</v>
      </c>
      <c r="K33" s="921" t="s">
        <v>31</v>
      </c>
      <c r="L33" s="925">
        <v>0</v>
      </c>
    </row>
    <row r="34" spans="1:12" ht="22.8" x14ac:dyDescent="0.25">
      <c r="A34" s="918"/>
      <c r="B34" s="14" t="s">
        <v>61</v>
      </c>
      <c r="C34" s="14" t="s">
        <v>1779</v>
      </c>
      <c r="D34" s="15">
        <v>43719</v>
      </c>
      <c r="E34" s="14" t="s">
        <v>1789</v>
      </c>
      <c r="F34" s="920"/>
      <c r="G34" s="920"/>
      <c r="H34" s="924"/>
      <c r="I34" s="924"/>
      <c r="J34" s="921"/>
      <c r="K34" s="921"/>
      <c r="L34" s="925"/>
    </row>
    <row r="35" spans="1:12" ht="24" x14ac:dyDescent="0.25">
      <c r="A35" s="918">
        <v>506</v>
      </c>
      <c r="B35" s="9" t="s">
        <v>22</v>
      </c>
      <c r="C35" s="13" t="s">
        <v>23</v>
      </c>
      <c r="D35" s="13" t="s">
        <v>24</v>
      </c>
      <c r="E35" s="13" t="s">
        <v>25</v>
      </c>
      <c r="F35" s="919" t="s">
        <v>17</v>
      </c>
      <c r="G35" s="919"/>
      <c r="H35" s="920"/>
      <c r="I35" s="920"/>
      <c r="J35" s="920"/>
      <c r="K35" s="920"/>
      <c r="L35" s="920"/>
    </row>
    <row r="36" spans="1:12" x14ac:dyDescent="0.25">
      <c r="A36" s="918"/>
      <c r="B36" s="921" t="s">
        <v>1777</v>
      </c>
      <c r="C36" s="922" t="s">
        <v>1790</v>
      </c>
      <c r="D36" s="923">
        <v>43728</v>
      </c>
      <c r="E36" s="921" t="s">
        <v>1791</v>
      </c>
      <c r="F36" s="921" t="s">
        <v>1792</v>
      </c>
      <c r="G36" s="921"/>
      <c r="H36" s="924" t="s">
        <v>30</v>
      </c>
      <c r="I36" s="924"/>
      <c r="J36" s="14" t="s">
        <v>31</v>
      </c>
      <c r="K36" s="14" t="s">
        <v>32</v>
      </c>
      <c r="L36" s="16">
        <v>427.58</v>
      </c>
    </row>
    <row r="37" spans="1:12" x14ac:dyDescent="0.25">
      <c r="A37" s="918"/>
      <c r="B37" s="921"/>
      <c r="C37" s="922"/>
      <c r="D37" s="923"/>
      <c r="E37" s="921"/>
      <c r="F37" s="921"/>
      <c r="G37" s="921"/>
      <c r="H37" s="924" t="s">
        <v>33</v>
      </c>
      <c r="I37" s="924"/>
      <c r="J37" s="14" t="s">
        <v>31</v>
      </c>
      <c r="K37" s="14" t="s">
        <v>31</v>
      </c>
      <c r="L37" s="16">
        <v>0</v>
      </c>
    </row>
    <row r="38" spans="1:12" ht="24" x14ac:dyDescent="0.25">
      <c r="A38" s="918"/>
      <c r="B38" s="9" t="s">
        <v>34</v>
      </c>
      <c r="C38" s="13" t="s">
        <v>35</v>
      </c>
      <c r="D38" s="13" t="s">
        <v>36</v>
      </c>
      <c r="E38" s="13" t="s">
        <v>37</v>
      </c>
      <c r="F38" s="920"/>
      <c r="G38" s="920"/>
      <c r="H38" s="924" t="s">
        <v>38</v>
      </c>
      <c r="I38" s="924"/>
      <c r="J38" s="921" t="s">
        <v>31</v>
      </c>
      <c r="K38" s="921" t="s">
        <v>31</v>
      </c>
      <c r="L38" s="925">
        <v>0</v>
      </c>
    </row>
    <row r="39" spans="1:12" ht="22.8" x14ac:dyDescent="0.25">
      <c r="A39" s="918"/>
      <c r="B39" s="14" t="s">
        <v>61</v>
      </c>
      <c r="C39" s="14" t="s">
        <v>1792</v>
      </c>
      <c r="D39" s="15">
        <v>43734</v>
      </c>
      <c r="E39" s="14" t="s">
        <v>1793</v>
      </c>
      <c r="F39" s="920"/>
      <c r="G39" s="920"/>
      <c r="H39" s="924"/>
      <c r="I39" s="924"/>
      <c r="J39" s="921"/>
      <c r="K39" s="921"/>
      <c r="L39" s="925"/>
    </row>
    <row r="40" spans="1:12" ht="24" x14ac:dyDescent="0.25">
      <c r="A40" s="918">
        <v>507</v>
      </c>
      <c r="B40" s="9" t="s">
        <v>22</v>
      </c>
      <c r="C40" s="13" t="s">
        <v>23</v>
      </c>
      <c r="D40" s="13" t="s">
        <v>24</v>
      </c>
      <c r="E40" s="13" t="s">
        <v>25</v>
      </c>
      <c r="F40" s="919" t="s">
        <v>17</v>
      </c>
      <c r="G40" s="919"/>
      <c r="H40" s="920"/>
      <c r="I40" s="920"/>
      <c r="J40" s="920"/>
      <c r="K40" s="920"/>
      <c r="L40" s="920"/>
    </row>
    <row r="41" spans="1:12" x14ac:dyDescent="0.25">
      <c r="A41" s="918"/>
      <c r="B41" s="921" t="s">
        <v>1794</v>
      </c>
      <c r="C41" s="922" t="s">
        <v>1795</v>
      </c>
      <c r="D41" s="923">
        <v>43568</v>
      </c>
      <c r="E41" s="921" t="s">
        <v>187</v>
      </c>
      <c r="F41" s="921" t="s">
        <v>757</v>
      </c>
      <c r="G41" s="921"/>
      <c r="H41" s="924" t="s">
        <v>30</v>
      </c>
      <c r="I41" s="924"/>
      <c r="J41" s="14" t="s">
        <v>31</v>
      </c>
      <c r="K41" s="14" t="s">
        <v>32</v>
      </c>
      <c r="L41" s="16">
        <v>636.30000000000007</v>
      </c>
    </row>
    <row r="42" spans="1:12" x14ac:dyDescent="0.25">
      <c r="A42" s="918"/>
      <c r="B42" s="921"/>
      <c r="C42" s="922"/>
      <c r="D42" s="923"/>
      <c r="E42" s="921"/>
      <c r="F42" s="921"/>
      <c r="G42" s="921"/>
      <c r="H42" s="924" t="s">
        <v>33</v>
      </c>
      <c r="I42" s="924"/>
      <c r="J42" s="14" t="s">
        <v>31</v>
      </c>
      <c r="K42" s="14" t="s">
        <v>32</v>
      </c>
      <c r="L42" s="16">
        <v>340.67</v>
      </c>
    </row>
    <row r="43" spans="1:12" ht="24" x14ac:dyDescent="0.25">
      <c r="A43" s="918"/>
      <c r="B43" s="9" t="s">
        <v>34</v>
      </c>
      <c r="C43" s="13" t="s">
        <v>35</v>
      </c>
      <c r="D43" s="13" t="s">
        <v>36</v>
      </c>
      <c r="E43" s="13" t="s">
        <v>37</v>
      </c>
      <c r="F43" s="920"/>
      <c r="G43" s="920"/>
      <c r="H43" s="924" t="s">
        <v>38</v>
      </c>
      <c r="I43" s="924"/>
      <c r="J43" s="921" t="s">
        <v>31</v>
      </c>
      <c r="K43" s="921" t="s">
        <v>31</v>
      </c>
      <c r="L43" s="925">
        <v>0</v>
      </c>
    </row>
    <row r="44" spans="1:12" ht="34.200000000000003" x14ac:dyDescent="0.25">
      <c r="A44" s="918"/>
      <c r="B44" s="14" t="s">
        <v>1722</v>
      </c>
      <c r="C44" s="14" t="s">
        <v>757</v>
      </c>
      <c r="D44" s="15">
        <v>43570</v>
      </c>
      <c r="E44" s="14" t="s">
        <v>1796</v>
      </c>
      <c r="F44" s="920"/>
      <c r="G44" s="920"/>
      <c r="H44" s="924"/>
      <c r="I44" s="924"/>
      <c r="J44" s="921"/>
      <c r="K44" s="921"/>
      <c r="L44" s="925"/>
    </row>
    <row r="45" spans="1:12" ht="24" x14ac:dyDescent="0.25">
      <c r="A45" s="918">
        <v>508</v>
      </c>
      <c r="B45" s="9" t="s">
        <v>22</v>
      </c>
      <c r="C45" s="13" t="s">
        <v>23</v>
      </c>
      <c r="D45" s="13" t="s">
        <v>24</v>
      </c>
      <c r="E45" s="13" t="s">
        <v>25</v>
      </c>
      <c r="F45" s="919" t="s">
        <v>17</v>
      </c>
      <c r="G45" s="919"/>
      <c r="H45" s="920"/>
      <c r="I45" s="920"/>
      <c r="J45" s="920"/>
      <c r="K45" s="920"/>
      <c r="L45" s="920"/>
    </row>
    <row r="46" spans="1:12" x14ac:dyDescent="0.25">
      <c r="A46" s="918"/>
      <c r="B46" s="921" t="s">
        <v>1794</v>
      </c>
      <c r="C46" s="922" t="s">
        <v>1797</v>
      </c>
      <c r="D46" s="923">
        <v>43578</v>
      </c>
      <c r="E46" s="921" t="s">
        <v>250</v>
      </c>
      <c r="F46" s="921" t="s">
        <v>1798</v>
      </c>
      <c r="G46" s="921"/>
      <c r="H46" s="924" t="s">
        <v>30</v>
      </c>
      <c r="I46" s="924"/>
      <c r="J46" s="14" t="s">
        <v>31</v>
      </c>
      <c r="K46" s="14" t="s">
        <v>32</v>
      </c>
      <c r="L46" s="16">
        <v>445</v>
      </c>
    </row>
    <row r="47" spans="1:12" x14ac:dyDescent="0.25">
      <c r="A47" s="918"/>
      <c r="B47" s="921"/>
      <c r="C47" s="922"/>
      <c r="D47" s="923"/>
      <c r="E47" s="921"/>
      <c r="F47" s="921"/>
      <c r="G47" s="921"/>
      <c r="H47" s="924" t="s">
        <v>33</v>
      </c>
      <c r="I47" s="924"/>
      <c r="J47" s="14" t="s">
        <v>31</v>
      </c>
      <c r="K47" s="14" t="s">
        <v>32</v>
      </c>
      <c r="L47" s="16">
        <v>302.95999999999998</v>
      </c>
    </row>
    <row r="48" spans="1:12" ht="24" x14ac:dyDescent="0.25">
      <c r="A48" s="918"/>
      <c r="B48" s="9" t="s">
        <v>34</v>
      </c>
      <c r="C48" s="13" t="s">
        <v>35</v>
      </c>
      <c r="D48" s="13" t="s">
        <v>36</v>
      </c>
      <c r="E48" s="13" t="s">
        <v>37</v>
      </c>
      <c r="F48" s="920"/>
      <c r="G48" s="920"/>
      <c r="H48" s="924" t="s">
        <v>38</v>
      </c>
      <c r="I48" s="924"/>
      <c r="J48" s="921" t="s">
        <v>31</v>
      </c>
      <c r="K48" s="921" t="s">
        <v>32</v>
      </c>
      <c r="L48" s="925">
        <v>200</v>
      </c>
    </row>
    <row r="49" spans="1:12" ht="34.200000000000003" x14ac:dyDescent="0.25">
      <c r="A49" s="918"/>
      <c r="B49" s="14" t="s">
        <v>1722</v>
      </c>
      <c r="C49" s="14" t="s">
        <v>1798</v>
      </c>
      <c r="D49" s="15">
        <v>43580</v>
      </c>
      <c r="E49" s="14" t="s">
        <v>1555</v>
      </c>
      <c r="F49" s="920"/>
      <c r="G49" s="920"/>
      <c r="H49" s="924"/>
      <c r="I49" s="924"/>
      <c r="J49" s="921"/>
      <c r="K49" s="921"/>
      <c r="L49" s="925"/>
    </row>
    <row r="50" spans="1:12" ht="24" x14ac:dyDescent="0.25">
      <c r="A50" s="918">
        <v>509</v>
      </c>
      <c r="B50" s="9" t="s">
        <v>22</v>
      </c>
      <c r="C50" s="13" t="s">
        <v>23</v>
      </c>
      <c r="D50" s="13" t="s">
        <v>24</v>
      </c>
      <c r="E50" s="13" t="s">
        <v>25</v>
      </c>
      <c r="F50" s="919" t="s">
        <v>17</v>
      </c>
      <c r="G50" s="919"/>
      <c r="H50" s="920"/>
      <c r="I50" s="920"/>
      <c r="J50" s="920"/>
      <c r="K50" s="920"/>
      <c r="L50" s="920"/>
    </row>
    <row r="51" spans="1:12" x14ac:dyDescent="0.25">
      <c r="A51" s="918"/>
      <c r="B51" s="921" t="s">
        <v>1794</v>
      </c>
      <c r="C51" s="922" t="s">
        <v>1799</v>
      </c>
      <c r="D51" s="923">
        <v>43597</v>
      </c>
      <c r="E51" s="921" t="s">
        <v>313</v>
      </c>
      <c r="F51" s="921" t="s">
        <v>1576</v>
      </c>
      <c r="G51" s="921"/>
      <c r="H51" s="924" t="s">
        <v>30</v>
      </c>
      <c r="I51" s="924"/>
      <c r="J51" s="14" t="s">
        <v>31</v>
      </c>
      <c r="K51" s="14" t="s">
        <v>32</v>
      </c>
      <c r="L51" s="16">
        <v>203</v>
      </c>
    </row>
    <row r="52" spans="1:12" x14ac:dyDescent="0.25">
      <c r="A52" s="918"/>
      <c r="B52" s="921"/>
      <c r="C52" s="922"/>
      <c r="D52" s="923"/>
      <c r="E52" s="921"/>
      <c r="F52" s="921"/>
      <c r="G52" s="921"/>
      <c r="H52" s="924" t="s">
        <v>33</v>
      </c>
      <c r="I52" s="924"/>
      <c r="J52" s="921" t="s">
        <v>31</v>
      </c>
      <c r="K52" s="921" t="s">
        <v>31</v>
      </c>
      <c r="L52" s="925">
        <v>0</v>
      </c>
    </row>
    <row r="53" spans="1:12" x14ac:dyDescent="0.25">
      <c r="A53" s="918"/>
      <c r="B53" s="921"/>
      <c r="C53" s="922"/>
      <c r="D53" s="923"/>
      <c r="E53" s="921"/>
      <c r="F53" s="921"/>
      <c r="G53" s="921"/>
      <c r="H53" s="924"/>
      <c r="I53" s="924"/>
      <c r="J53" s="921"/>
      <c r="K53" s="921"/>
      <c r="L53" s="925"/>
    </row>
    <row r="54" spans="1:12" ht="24" x14ac:dyDescent="0.25">
      <c r="A54" s="918"/>
      <c r="B54" s="9" t="s">
        <v>34</v>
      </c>
      <c r="C54" s="13" t="s">
        <v>35</v>
      </c>
      <c r="D54" s="13" t="s">
        <v>36</v>
      </c>
      <c r="E54" s="13" t="s">
        <v>37</v>
      </c>
      <c r="F54" s="920"/>
      <c r="G54" s="920"/>
      <c r="H54" s="924" t="s">
        <v>38</v>
      </c>
      <c r="I54" s="924"/>
      <c r="J54" s="921" t="s">
        <v>31</v>
      </c>
      <c r="K54" s="921" t="s">
        <v>32</v>
      </c>
      <c r="L54" s="925">
        <v>280</v>
      </c>
    </row>
    <row r="55" spans="1:12" ht="34.200000000000003" x14ac:dyDescent="0.25">
      <c r="A55" s="918"/>
      <c r="B55" s="14" t="s">
        <v>1722</v>
      </c>
      <c r="C55" s="14" t="s">
        <v>1576</v>
      </c>
      <c r="D55" s="15">
        <v>43603</v>
      </c>
      <c r="E55" s="14" t="s">
        <v>1800</v>
      </c>
      <c r="F55" s="920"/>
      <c r="G55" s="920"/>
      <c r="H55" s="924"/>
      <c r="I55" s="924"/>
      <c r="J55" s="921"/>
      <c r="K55" s="921"/>
      <c r="L55" s="925"/>
    </row>
    <row r="56" spans="1:12" ht="24" x14ac:dyDescent="0.25">
      <c r="A56" s="918">
        <v>510</v>
      </c>
      <c r="B56" s="9" t="s">
        <v>22</v>
      </c>
      <c r="C56" s="13" t="s">
        <v>23</v>
      </c>
      <c r="D56" s="13" t="s">
        <v>24</v>
      </c>
      <c r="E56" s="13" t="s">
        <v>25</v>
      </c>
      <c r="F56" s="919" t="s">
        <v>17</v>
      </c>
      <c r="G56" s="919"/>
      <c r="H56" s="920"/>
      <c r="I56" s="920"/>
      <c r="J56" s="920"/>
      <c r="K56" s="920"/>
      <c r="L56" s="920"/>
    </row>
    <row r="57" spans="1:12" x14ac:dyDescent="0.25">
      <c r="A57" s="918"/>
      <c r="B57" s="921" t="s">
        <v>1794</v>
      </c>
      <c r="C57" s="922" t="s">
        <v>1799</v>
      </c>
      <c r="D57" s="923">
        <v>43597</v>
      </c>
      <c r="E57" s="921" t="s">
        <v>313</v>
      </c>
      <c r="F57" s="921" t="s">
        <v>1801</v>
      </c>
      <c r="G57" s="921"/>
      <c r="H57" s="924" t="s">
        <v>30</v>
      </c>
      <c r="I57" s="924"/>
      <c r="J57" s="14" t="s">
        <v>31</v>
      </c>
      <c r="K57" s="14" t="s">
        <v>32</v>
      </c>
      <c r="L57" s="16">
        <v>807.33</v>
      </c>
    </row>
    <row r="58" spans="1:12" x14ac:dyDescent="0.25">
      <c r="A58" s="918"/>
      <c r="B58" s="921"/>
      <c r="C58" s="922"/>
      <c r="D58" s="923"/>
      <c r="E58" s="921"/>
      <c r="F58" s="921"/>
      <c r="G58" s="921"/>
      <c r="H58" s="924" t="s">
        <v>33</v>
      </c>
      <c r="I58" s="924"/>
      <c r="J58" s="921" t="s">
        <v>31</v>
      </c>
      <c r="K58" s="921" t="s">
        <v>32</v>
      </c>
      <c r="L58" s="925">
        <v>3330.3</v>
      </c>
    </row>
    <row r="59" spans="1:12" x14ac:dyDescent="0.25">
      <c r="A59" s="918"/>
      <c r="B59" s="921"/>
      <c r="C59" s="922"/>
      <c r="D59" s="923"/>
      <c r="E59" s="921"/>
      <c r="F59" s="921"/>
      <c r="G59" s="921"/>
      <c r="H59" s="924"/>
      <c r="I59" s="924"/>
      <c r="J59" s="921"/>
      <c r="K59" s="921"/>
      <c r="L59" s="925"/>
    </row>
    <row r="60" spans="1:12" ht="24" x14ac:dyDescent="0.25">
      <c r="A60" s="918"/>
      <c r="B60" s="9" t="s">
        <v>34</v>
      </c>
      <c r="C60" s="13" t="s">
        <v>35</v>
      </c>
      <c r="D60" s="13" t="s">
        <v>36</v>
      </c>
      <c r="E60" s="13" t="s">
        <v>37</v>
      </c>
      <c r="F60" s="920"/>
      <c r="G60" s="920"/>
      <c r="H60" s="924" t="s">
        <v>38</v>
      </c>
      <c r="I60" s="924"/>
      <c r="J60" s="921" t="s">
        <v>31</v>
      </c>
      <c r="K60" s="921" t="s">
        <v>31</v>
      </c>
      <c r="L60" s="925">
        <v>0</v>
      </c>
    </row>
    <row r="61" spans="1:12" ht="34.200000000000003" x14ac:dyDescent="0.25">
      <c r="A61" s="918"/>
      <c r="B61" s="14" t="s">
        <v>1722</v>
      </c>
      <c r="C61" s="14" t="s">
        <v>1801</v>
      </c>
      <c r="D61" s="15">
        <v>43603</v>
      </c>
      <c r="E61" s="14" t="s">
        <v>1800</v>
      </c>
      <c r="F61" s="920"/>
      <c r="G61" s="920"/>
      <c r="H61" s="924"/>
      <c r="I61" s="924"/>
      <c r="J61" s="921"/>
      <c r="K61" s="921"/>
      <c r="L61" s="925"/>
    </row>
    <row r="62" spans="1:12" ht="24" x14ac:dyDescent="0.25">
      <c r="A62" s="918">
        <v>511</v>
      </c>
      <c r="B62" s="9" t="s">
        <v>22</v>
      </c>
      <c r="C62" s="13" t="s">
        <v>23</v>
      </c>
      <c r="D62" s="13" t="s">
        <v>24</v>
      </c>
      <c r="E62" s="13" t="s">
        <v>25</v>
      </c>
      <c r="F62" s="919" t="s">
        <v>17</v>
      </c>
      <c r="G62" s="919"/>
      <c r="H62" s="920"/>
      <c r="I62" s="920"/>
      <c r="J62" s="920"/>
      <c r="K62" s="920"/>
      <c r="L62" s="920"/>
    </row>
    <row r="63" spans="1:12" x14ac:dyDescent="0.25">
      <c r="A63" s="918"/>
      <c r="B63" s="921" t="s">
        <v>1794</v>
      </c>
      <c r="C63" s="922" t="s">
        <v>1802</v>
      </c>
      <c r="D63" s="923">
        <v>43614</v>
      </c>
      <c r="E63" s="921" t="s">
        <v>1803</v>
      </c>
      <c r="F63" s="921" t="s">
        <v>1804</v>
      </c>
      <c r="G63" s="921"/>
      <c r="H63" s="924" t="s">
        <v>30</v>
      </c>
      <c r="I63" s="924"/>
      <c r="J63" s="14" t="s">
        <v>31</v>
      </c>
      <c r="K63" s="14" t="s">
        <v>32</v>
      </c>
      <c r="L63" s="16">
        <v>611</v>
      </c>
    </row>
    <row r="64" spans="1:12" x14ac:dyDescent="0.25">
      <c r="A64" s="918"/>
      <c r="B64" s="921"/>
      <c r="C64" s="922"/>
      <c r="D64" s="923"/>
      <c r="E64" s="921"/>
      <c r="F64" s="921"/>
      <c r="G64" s="921"/>
      <c r="H64" s="924" t="s">
        <v>33</v>
      </c>
      <c r="I64" s="924"/>
      <c r="J64" s="921" t="s">
        <v>31</v>
      </c>
      <c r="K64" s="921" t="s">
        <v>32</v>
      </c>
      <c r="L64" s="925">
        <v>560</v>
      </c>
    </row>
    <row r="65" spans="1:12" x14ac:dyDescent="0.25">
      <c r="A65" s="918"/>
      <c r="B65" s="921"/>
      <c r="C65" s="922"/>
      <c r="D65" s="923"/>
      <c r="E65" s="921"/>
      <c r="F65" s="921"/>
      <c r="G65" s="921"/>
      <c r="H65" s="924"/>
      <c r="I65" s="924"/>
      <c r="J65" s="921"/>
      <c r="K65" s="921"/>
      <c r="L65" s="925"/>
    </row>
    <row r="66" spans="1:12" ht="24" x14ac:dyDescent="0.25">
      <c r="A66" s="918"/>
      <c r="B66" s="9" t="s">
        <v>34</v>
      </c>
      <c r="C66" s="13" t="s">
        <v>35</v>
      </c>
      <c r="D66" s="13" t="s">
        <v>36</v>
      </c>
      <c r="E66" s="13" t="s">
        <v>37</v>
      </c>
      <c r="F66" s="920"/>
      <c r="G66" s="920"/>
      <c r="H66" s="924" t="s">
        <v>38</v>
      </c>
      <c r="I66" s="924"/>
      <c r="J66" s="921" t="s">
        <v>31</v>
      </c>
      <c r="K66" s="921" t="s">
        <v>32</v>
      </c>
      <c r="L66" s="925">
        <v>330</v>
      </c>
    </row>
    <row r="67" spans="1:12" ht="34.200000000000003" x14ac:dyDescent="0.25">
      <c r="A67" s="918"/>
      <c r="B67" s="14" t="s">
        <v>1722</v>
      </c>
      <c r="C67" s="14" t="s">
        <v>1804</v>
      </c>
      <c r="D67" s="15">
        <v>43624</v>
      </c>
      <c r="E67" s="14" t="s">
        <v>1805</v>
      </c>
      <c r="F67" s="920"/>
      <c r="G67" s="920"/>
      <c r="H67" s="924"/>
      <c r="I67" s="924"/>
      <c r="J67" s="921"/>
      <c r="K67" s="921"/>
      <c r="L67" s="925"/>
    </row>
    <row r="68" spans="1:12" ht="24" x14ac:dyDescent="0.25">
      <c r="A68" s="918">
        <v>512</v>
      </c>
      <c r="B68" s="9" t="s">
        <v>22</v>
      </c>
      <c r="C68" s="13" t="s">
        <v>23</v>
      </c>
      <c r="D68" s="13" t="s">
        <v>24</v>
      </c>
      <c r="E68" s="13" t="s">
        <v>25</v>
      </c>
      <c r="F68" s="919" t="s">
        <v>17</v>
      </c>
      <c r="G68" s="919"/>
      <c r="H68" s="920"/>
      <c r="I68" s="920"/>
      <c r="J68" s="920"/>
      <c r="K68" s="920"/>
      <c r="L68" s="920"/>
    </row>
    <row r="69" spans="1:12" x14ac:dyDescent="0.25">
      <c r="A69" s="918"/>
      <c r="B69" s="921" t="s">
        <v>1794</v>
      </c>
      <c r="C69" s="922" t="s">
        <v>1802</v>
      </c>
      <c r="D69" s="923">
        <v>43614</v>
      </c>
      <c r="E69" s="921" t="s">
        <v>1803</v>
      </c>
      <c r="F69" s="921" t="s">
        <v>1806</v>
      </c>
      <c r="G69" s="921"/>
      <c r="H69" s="924" t="s">
        <v>30</v>
      </c>
      <c r="I69" s="924"/>
      <c r="J69" s="14" t="s">
        <v>31</v>
      </c>
      <c r="K69" s="14" t="s">
        <v>32</v>
      </c>
      <c r="L69" s="16">
        <v>96</v>
      </c>
    </row>
    <row r="70" spans="1:12" x14ac:dyDescent="0.25">
      <c r="A70" s="918"/>
      <c r="B70" s="921"/>
      <c r="C70" s="922"/>
      <c r="D70" s="923"/>
      <c r="E70" s="921"/>
      <c r="F70" s="921"/>
      <c r="G70" s="921"/>
      <c r="H70" s="924" t="s">
        <v>33</v>
      </c>
      <c r="I70" s="924"/>
      <c r="J70" s="921" t="s">
        <v>31</v>
      </c>
      <c r="K70" s="921" t="s">
        <v>31</v>
      </c>
      <c r="L70" s="925">
        <v>0</v>
      </c>
    </row>
    <row r="71" spans="1:12" x14ac:dyDescent="0.25">
      <c r="A71" s="918"/>
      <c r="B71" s="921"/>
      <c r="C71" s="922"/>
      <c r="D71" s="923"/>
      <c r="E71" s="921"/>
      <c r="F71" s="921"/>
      <c r="G71" s="921"/>
      <c r="H71" s="924"/>
      <c r="I71" s="924"/>
      <c r="J71" s="921"/>
      <c r="K71" s="921"/>
      <c r="L71" s="925"/>
    </row>
    <row r="72" spans="1:12" ht="24" x14ac:dyDescent="0.25">
      <c r="A72" s="918"/>
      <c r="B72" s="9" t="s">
        <v>34</v>
      </c>
      <c r="C72" s="13" t="s">
        <v>35</v>
      </c>
      <c r="D72" s="13" t="s">
        <v>36</v>
      </c>
      <c r="E72" s="13" t="s">
        <v>37</v>
      </c>
      <c r="F72" s="920"/>
      <c r="G72" s="920"/>
      <c r="H72" s="924" t="s">
        <v>38</v>
      </c>
      <c r="I72" s="924"/>
      <c r="J72" s="921" t="s">
        <v>31</v>
      </c>
      <c r="K72" s="921" t="s">
        <v>32</v>
      </c>
      <c r="L72" s="925">
        <v>470</v>
      </c>
    </row>
    <row r="73" spans="1:12" ht="34.200000000000003" x14ac:dyDescent="0.25">
      <c r="A73" s="918"/>
      <c r="B73" s="14" t="s">
        <v>1722</v>
      </c>
      <c r="C73" s="14" t="s">
        <v>1806</v>
      </c>
      <c r="D73" s="15">
        <v>43624</v>
      </c>
      <c r="E73" s="14" t="s">
        <v>1805</v>
      </c>
      <c r="F73" s="920"/>
      <c r="G73" s="920"/>
      <c r="H73" s="924"/>
      <c r="I73" s="924"/>
      <c r="J73" s="921"/>
      <c r="K73" s="921"/>
      <c r="L73" s="925"/>
    </row>
    <row r="74" spans="1:12" ht="24" x14ac:dyDescent="0.25">
      <c r="A74" s="918">
        <v>513</v>
      </c>
      <c r="B74" s="9" t="s">
        <v>22</v>
      </c>
      <c r="C74" s="13" t="s">
        <v>23</v>
      </c>
      <c r="D74" s="13" t="s">
        <v>24</v>
      </c>
      <c r="E74" s="13" t="s">
        <v>25</v>
      </c>
      <c r="F74" s="919" t="s">
        <v>17</v>
      </c>
      <c r="G74" s="919"/>
      <c r="H74" s="920"/>
      <c r="I74" s="920"/>
      <c r="J74" s="920"/>
      <c r="K74" s="920"/>
      <c r="L74" s="920"/>
    </row>
    <row r="75" spans="1:12" x14ac:dyDescent="0.25">
      <c r="A75" s="918"/>
      <c r="B75" s="921" t="s">
        <v>1794</v>
      </c>
      <c r="C75" s="922" t="s">
        <v>1802</v>
      </c>
      <c r="D75" s="923">
        <v>43614</v>
      </c>
      <c r="E75" s="921" t="s">
        <v>1803</v>
      </c>
      <c r="F75" s="921" t="s">
        <v>1807</v>
      </c>
      <c r="G75" s="921"/>
      <c r="H75" s="924" t="s">
        <v>30</v>
      </c>
      <c r="I75" s="924"/>
      <c r="J75" s="14" t="s">
        <v>31</v>
      </c>
      <c r="K75" s="14" t="s">
        <v>32</v>
      </c>
      <c r="L75" s="16">
        <v>1422.2</v>
      </c>
    </row>
    <row r="76" spans="1:12" x14ac:dyDescent="0.25">
      <c r="A76" s="918"/>
      <c r="B76" s="921"/>
      <c r="C76" s="922"/>
      <c r="D76" s="923"/>
      <c r="E76" s="921"/>
      <c r="F76" s="921"/>
      <c r="G76" s="921"/>
      <c r="H76" s="924" t="s">
        <v>33</v>
      </c>
      <c r="I76" s="924"/>
      <c r="J76" s="921" t="s">
        <v>31</v>
      </c>
      <c r="K76" s="921" t="s">
        <v>32</v>
      </c>
      <c r="L76" s="925">
        <v>2507.63</v>
      </c>
    </row>
    <row r="77" spans="1:12" x14ac:dyDescent="0.25">
      <c r="A77" s="918"/>
      <c r="B77" s="921"/>
      <c r="C77" s="922"/>
      <c r="D77" s="923"/>
      <c r="E77" s="921"/>
      <c r="F77" s="921"/>
      <c r="G77" s="921"/>
      <c r="H77" s="924"/>
      <c r="I77" s="924"/>
      <c r="J77" s="921"/>
      <c r="K77" s="921"/>
      <c r="L77" s="925"/>
    </row>
    <row r="78" spans="1:12" ht="24" x14ac:dyDescent="0.25">
      <c r="A78" s="918"/>
      <c r="B78" s="9" t="s">
        <v>34</v>
      </c>
      <c r="C78" s="13" t="s">
        <v>35</v>
      </c>
      <c r="D78" s="13" t="s">
        <v>36</v>
      </c>
      <c r="E78" s="13" t="s">
        <v>37</v>
      </c>
      <c r="F78" s="920"/>
      <c r="G78" s="920"/>
      <c r="H78" s="924" t="s">
        <v>38</v>
      </c>
      <c r="I78" s="924"/>
      <c r="J78" s="921" t="s">
        <v>31</v>
      </c>
      <c r="K78" s="921" t="s">
        <v>32</v>
      </c>
      <c r="L78" s="925">
        <v>673.69</v>
      </c>
    </row>
    <row r="79" spans="1:12" ht="34.200000000000003" x14ac:dyDescent="0.25">
      <c r="A79" s="918"/>
      <c r="B79" s="14" t="s">
        <v>1722</v>
      </c>
      <c r="C79" s="14" t="s">
        <v>1807</v>
      </c>
      <c r="D79" s="15">
        <v>43624</v>
      </c>
      <c r="E79" s="14" t="s">
        <v>1805</v>
      </c>
      <c r="F79" s="920"/>
      <c r="G79" s="920"/>
      <c r="H79" s="924"/>
      <c r="I79" s="924"/>
      <c r="J79" s="921"/>
      <c r="K79" s="921"/>
      <c r="L79" s="925"/>
    </row>
    <row r="80" spans="1:12" ht="24" x14ac:dyDescent="0.25">
      <c r="A80" s="918">
        <v>514</v>
      </c>
      <c r="B80" s="9" t="s">
        <v>22</v>
      </c>
      <c r="C80" s="13" t="s">
        <v>23</v>
      </c>
      <c r="D80" s="13" t="s">
        <v>24</v>
      </c>
      <c r="E80" s="13" t="s">
        <v>25</v>
      </c>
      <c r="F80" s="919" t="s">
        <v>17</v>
      </c>
      <c r="G80" s="919"/>
      <c r="H80" s="920"/>
      <c r="I80" s="920"/>
      <c r="J80" s="920"/>
      <c r="K80" s="920"/>
      <c r="L80" s="920"/>
    </row>
    <row r="81" spans="1:12" x14ac:dyDescent="0.25">
      <c r="A81" s="918"/>
      <c r="B81" s="921" t="s">
        <v>1794</v>
      </c>
      <c r="C81" s="922" t="s">
        <v>1808</v>
      </c>
      <c r="D81" s="923">
        <v>43711</v>
      </c>
      <c r="E81" s="921" t="s">
        <v>490</v>
      </c>
      <c r="F81" s="921" t="s">
        <v>1809</v>
      </c>
      <c r="G81" s="921"/>
      <c r="H81" s="924" t="s">
        <v>30</v>
      </c>
      <c r="I81" s="924"/>
      <c r="J81" s="14" t="s">
        <v>31</v>
      </c>
      <c r="K81" s="14" t="s">
        <v>32</v>
      </c>
      <c r="L81" s="16">
        <v>676</v>
      </c>
    </row>
    <row r="82" spans="1:12" x14ac:dyDescent="0.25">
      <c r="A82" s="918"/>
      <c r="B82" s="921"/>
      <c r="C82" s="922"/>
      <c r="D82" s="923"/>
      <c r="E82" s="921"/>
      <c r="F82" s="921"/>
      <c r="G82" s="921"/>
      <c r="H82" s="924" t="s">
        <v>33</v>
      </c>
      <c r="I82" s="924"/>
      <c r="J82" s="14" t="s">
        <v>31</v>
      </c>
      <c r="K82" s="14" t="s">
        <v>32</v>
      </c>
      <c r="L82" s="16">
        <v>251.96</v>
      </c>
    </row>
    <row r="83" spans="1:12" ht="24" x14ac:dyDescent="0.25">
      <c r="A83" s="918"/>
      <c r="B83" s="9" t="s">
        <v>34</v>
      </c>
      <c r="C83" s="13" t="s">
        <v>35</v>
      </c>
      <c r="D83" s="13" t="s">
        <v>36</v>
      </c>
      <c r="E83" s="13" t="s">
        <v>37</v>
      </c>
      <c r="F83" s="920"/>
      <c r="G83" s="920"/>
      <c r="H83" s="924" t="s">
        <v>38</v>
      </c>
      <c r="I83" s="924"/>
      <c r="J83" s="921" t="s">
        <v>31</v>
      </c>
      <c r="K83" s="921" t="s">
        <v>32</v>
      </c>
      <c r="L83" s="925">
        <v>525</v>
      </c>
    </row>
    <row r="84" spans="1:12" ht="34.200000000000003" x14ac:dyDescent="0.25">
      <c r="A84" s="918"/>
      <c r="B84" s="14" t="s">
        <v>1722</v>
      </c>
      <c r="C84" s="14" t="s">
        <v>1809</v>
      </c>
      <c r="D84" s="15">
        <v>43714</v>
      </c>
      <c r="E84" s="14" t="s">
        <v>1810</v>
      </c>
      <c r="F84" s="920"/>
      <c r="G84" s="920"/>
      <c r="H84" s="924"/>
      <c r="I84" s="924"/>
      <c r="J84" s="921"/>
      <c r="K84" s="921"/>
      <c r="L84" s="925"/>
    </row>
    <row r="85" spans="1:12" ht="24" x14ac:dyDescent="0.25">
      <c r="A85" s="918">
        <v>515</v>
      </c>
      <c r="B85" s="9" t="s">
        <v>22</v>
      </c>
      <c r="C85" s="13" t="s">
        <v>23</v>
      </c>
      <c r="D85" s="13" t="s">
        <v>24</v>
      </c>
      <c r="E85" s="13" t="s">
        <v>25</v>
      </c>
      <c r="F85" s="919" t="s">
        <v>17</v>
      </c>
      <c r="G85" s="919"/>
      <c r="H85" s="920"/>
      <c r="I85" s="920"/>
      <c r="J85" s="920"/>
      <c r="K85" s="920"/>
      <c r="L85" s="920"/>
    </row>
    <row r="86" spans="1:12" x14ac:dyDescent="0.25">
      <c r="A86" s="918"/>
      <c r="B86" s="921" t="s">
        <v>1794</v>
      </c>
      <c r="C86" s="922" t="s">
        <v>1811</v>
      </c>
      <c r="D86" s="923">
        <v>43716</v>
      </c>
      <c r="E86" s="921" t="s">
        <v>625</v>
      </c>
      <c r="F86" s="921" t="s">
        <v>1498</v>
      </c>
      <c r="G86" s="921"/>
      <c r="H86" s="924" t="s">
        <v>30</v>
      </c>
      <c r="I86" s="924"/>
      <c r="J86" s="14" t="s">
        <v>31</v>
      </c>
      <c r="K86" s="14" t="s">
        <v>32</v>
      </c>
      <c r="L86" s="16">
        <v>497.34</v>
      </c>
    </row>
    <row r="87" spans="1:12" x14ac:dyDescent="0.25">
      <c r="A87" s="918"/>
      <c r="B87" s="921"/>
      <c r="C87" s="922"/>
      <c r="D87" s="923"/>
      <c r="E87" s="921"/>
      <c r="F87" s="921"/>
      <c r="G87" s="921"/>
      <c r="H87" s="924" t="s">
        <v>33</v>
      </c>
      <c r="I87" s="924"/>
      <c r="J87" s="14" t="s">
        <v>31</v>
      </c>
      <c r="K87" s="14" t="s">
        <v>32</v>
      </c>
      <c r="L87" s="16">
        <v>2567.5700000000002</v>
      </c>
    </row>
    <row r="88" spans="1:12" ht="24" x14ac:dyDescent="0.25">
      <c r="A88" s="918"/>
      <c r="B88" s="9" t="s">
        <v>34</v>
      </c>
      <c r="C88" s="13" t="s">
        <v>35</v>
      </c>
      <c r="D88" s="13" t="s">
        <v>36</v>
      </c>
      <c r="E88" s="13" t="s">
        <v>37</v>
      </c>
      <c r="F88" s="920"/>
      <c r="G88" s="920"/>
      <c r="H88" s="924" t="s">
        <v>38</v>
      </c>
      <c r="I88" s="924"/>
      <c r="J88" s="921" t="s">
        <v>31</v>
      </c>
      <c r="K88" s="921" t="s">
        <v>31</v>
      </c>
      <c r="L88" s="925">
        <v>0</v>
      </c>
    </row>
    <row r="89" spans="1:12" ht="34.200000000000003" x14ac:dyDescent="0.25">
      <c r="A89" s="918"/>
      <c r="B89" s="14" t="s">
        <v>1722</v>
      </c>
      <c r="C89" s="14" t="s">
        <v>1498</v>
      </c>
      <c r="D89" s="15">
        <v>43723</v>
      </c>
      <c r="E89" s="14" t="s">
        <v>535</v>
      </c>
      <c r="F89" s="920"/>
      <c r="G89" s="920"/>
      <c r="H89" s="924"/>
      <c r="I89" s="924"/>
      <c r="J89" s="921"/>
      <c r="K89" s="921"/>
      <c r="L89" s="925"/>
    </row>
    <row r="90" spans="1:12" ht="24" x14ac:dyDescent="0.25">
      <c r="A90" s="918">
        <v>516</v>
      </c>
      <c r="B90" s="9" t="s">
        <v>22</v>
      </c>
      <c r="C90" s="13" t="s">
        <v>23</v>
      </c>
      <c r="D90" s="13" t="s">
        <v>24</v>
      </c>
      <c r="E90" s="13" t="s">
        <v>25</v>
      </c>
      <c r="F90" s="919" t="s">
        <v>17</v>
      </c>
      <c r="G90" s="919"/>
      <c r="H90" s="920"/>
      <c r="I90" s="920"/>
      <c r="J90" s="920"/>
      <c r="K90" s="920"/>
      <c r="L90" s="920"/>
    </row>
    <row r="91" spans="1:12" x14ac:dyDescent="0.25">
      <c r="A91" s="918"/>
      <c r="B91" s="921" t="s">
        <v>1794</v>
      </c>
      <c r="C91" s="922" t="s">
        <v>1811</v>
      </c>
      <c r="D91" s="923">
        <v>43716</v>
      </c>
      <c r="E91" s="921" t="s">
        <v>625</v>
      </c>
      <c r="F91" s="921" t="s">
        <v>1812</v>
      </c>
      <c r="G91" s="921"/>
      <c r="H91" s="924" t="s">
        <v>30</v>
      </c>
      <c r="I91" s="924"/>
      <c r="J91" s="14" t="s">
        <v>31</v>
      </c>
      <c r="K91" s="14" t="s">
        <v>32</v>
      </c>
      <c r="L91" s="16">
        <v>502</v>
      </c>
    </row>
    <row r="92" spans="1:12" x14ac:dyDescent="0.25">
      <c r="A92" s="918"/>
      <c r="B92" s="921"/>
      <c r="C92" s="922"/>
      <c r="D92" s="923"/>
      <c r="E92" s="921"/>
      <c r="F92" s="921"/>
      <c r="G92" s="921"/>
      <c r="H92" s="924" t="s">
        <v>33</v>
      </c>
      <c r="I92" s="924"/>
      <c r="J92" s="14" t="s">
        <v>31</v>
      </c>
      <c r="K92" s="14" t="s">
        <v>32</v>
      </c>
      <c r="L92" s="16">
        <v>2424.8200000000002</v>
      </c>
    </row>
    <row r="93" spans="1:12" ht="24" x14ac:dyDescent="0.25">
      <c r="A93" s="918"/>
      <c r="B93" s="9" t="s">
        <v>34</v>
      </c>
      <c r="C93" s="13" t="s">
        <v>35</v>
      </c>
      <c r="D93" s="13" t="s">
        <v>36</v>
      </c>
      <c r="E93" s="13" t="s">
        <v>37</v>
      </c>
      <c r="F93" s="920"/>
      <c r="G93" s="920"/>
      <c r="H93" s="924" t="s">
        <v>38</v>
      </c>
      <c r="I93" s="924"/>
      <c r="J93" s="921" t="s">
        <v>31</v>
      </c>
      <c r="K93" s="921" t="s">
        <v>31</v>
      </c>
      <c r="L93" s="925">
        <v>0</v>
      </c>
    </row>
    <row r="94" spans="1:12" ht="34.200000000000003" x14ac:dyDescent="0.25">
      <c r="A94" s="918"/>
      <c r="B94" s="14" t="s">
        <v>1722</v>
      </c>
      <c r="C94" s="14" t="s">
        <v>1812</v>
      </c>
      <c r="D94" s="15">
        <v>43723</v>
      </c>
      <c r="E94" s="14" t="s">
        <v>535</v>
      </c>
      <c r="F94" s="920"/>
      <c r="G94" s="920"/>
      <c r="H94" s="924"/>
      <c r="I94" s="924"/>
      <c r="J94" s="921"/>
      <c r="K94" s="921"/>
      <c r="L94" s="925"/>
    </row>
    <row r="95" spans="1:12" ht="24" x14ac:dyDescent="0.25">
      <c r="A95" s="918">
        <v>517</v>
      </c>
      <c r="B95" s="9" t="s">
        <v>22</v>
      </c>
      <c r="C95" s="13" t="s">
        <v>23</v>
      </c>
      <c r="D95" s="13" t="s">
        <v>24</v>
      </c>
      <c r="E95" s="13" t="s">
        <v>25</v>
      </c>
      <c r="F95" s="919" t="s">
        <v>17</v>
      </c>
      <c r="G95" s="919"/>
      <c r="H95" s="920"/>
      <c r="I95" s="920"/>
      <c r="J95" s="920"/>
      <c r="K95" s="920"/>
      <c r="L95" s="920"/>
    </row>
    <row r="96" spans="1:12" x14ac:dyDescent="0.25">
      <c r="A96" s="918"/>
      <c r="B96" s="921" t="s">
        <v>1813</v>
      </c>
      <c r="C96" s="922" t="s">
        <v>1814</v>
      </c>
      <c r="D96" s="923">
        <v>43625</v>
      </c>
      <c r="E96" s="921" t="s">
        <v>1430</v>
      </c>
      <c r="F96" s="921" t="s">
        <v>1815</v>
      </c>
      <c r="G96" s="921"/>
      <c r="H96" s="924" t="s">
        <v>30</v>
      </c>
      <c r="I96" s="924"/>
      <c r="J96" s="14" t="s">
        <v>31</v>
      </c>
      <c r="K96" s="14" t="s">
        <v>32</v>
      </c>
      <c r="L96" s="16">
        <v>972.83</v>
      </c>
    </row>
    <row r="97" spans="1:12" x14ac:dyDescent="0.25">
      <c r="A97" s="918"/>
      <c r="B97" s="921"/>
      <c r="C97" s="922"/>
      <c r="D97" s="923"/>
      <c r="E97" s="921"/>
      <c r="F97" s="921"/>
      <c r="G97" s="921"/>
      <c r="H97" s="924" t="s">
        <v>33</v>
      </c>
      <c r="I97" s="924"/>
      <c r="J97" s="14" t="s">
        <v>31</v>
      </c>
      <c r="K97" s="14" t="s">
        <v>32</v>
      </c>
      <c r="L97" s="16">
        <v>325.90000000000003</v>
      </c>
    </row>
    <row r="98" spans="1:12" ht="24" x14ac:dyDescent="0.25">
      <c r="A98" s="918"/>
      <c r="B98" s="9" t="s">
        <v>34</v>
      </c>
      <c r="C98" s="13" t="s">
        <v>35</v>
      </c>
      <c r="D98" s="13" t="s">
        <v>36</v>
      </c>
      <c r="E98" s="13" t="s">
        <v>37</v>
      </c>
      <c r="F98" s="920"/>
      <c r="G98" s="920"/>
      <c r="H98" s="924" t="s">
        <v>38</v>
      </c>
      <c r="I98" s="924"/>
      <c r="J98" s="921" t="s">
        <v>31</v>
      </c>
      <c r="K98" s="921" t="s">
        <v>31</v>
      </c>
      <c r="L98" s="925">
        <v>0</v>
      </c>
    </row>
    <row r="99" spans="1:12" ht="22.8" x14ac:dyDescent="0.25">
      <c r="A99" s="918"/>
      <c r="B99" s="14" t="s">
        <v>1234</v>
      </c>
      <c r="C99" s="14" t="s">
        <v>1815</v>
      </c>
      <c r="D99" s="15">
        <v>43627</v>
      </c>
      <c r="E99" s="14" t="s">
        <v>1816</v>
      </c>
      <c r="F99" s="920"/>
      <c r="G99" s="920"/>
      <c r="H99" s="924"/>
      <c r="I99" s="924"/>
      <c r="J99" s="921"/>
      <c r="K99" s="921"/>
      <c r="L99" s="925"/>
    </row>
    <row r="100" spans="1:12" ht="24" x14ac:dyDescent="0.25">
      <c r="A100" s="918">
        <v>518</v>
      </c>
      <c r="B100" s="9" t="s">
        <v>22</v>
      </c>
      <c r="C100" s="13" t="s">
        <v>23</v>
      </c>
      <c r="D100" s="13" t="s">
        <v>24</v>
      </c>
      <c r="E100" s="13" t="s">
        <v>25</v>
      </c>
      <c r="F100" s="919" t="s">
        <v>17</v>
      </c>
      <c r="G100" s="919"/>
      <c r="H100" s="920"/>
      <c r="I100" s="920"/>
      <c r="J100" s="920"/>
      <c r="K100" s="920"/>
      <c r="L100" s="920"/>
    </row>
    <row r="101" spans="1:12" x14ac:dyDescent="0.25">
      <c r="A101" s="918"/>
      <c r="B101" s="921" t="s">
        <v>1817</v>
      </c>
      <c r="C101" s="922" t="s">
        <v>1818</v>
      </c>
      <c r="D101" s="923">
        <v>43731</v>
      </c>
      <c r="E101" s="921" t="s">
        <v>1819</v>
      </c>
      <c r="F101" s="921" t="s">
        <v>1820</v>
      </c>
      <c r="G101" s="921"/>
      <c r="H101" s="924" t="s">
        <v>30</v>
      </c>
      <c r="I101" s="924"/>
      <c r="J101" s="14" t="s">
        <v>31</v>
      </c>
      <c r="K101" s="14" t="s">
        <v>32</v>
      </c>
      <c r="L101" s="16">
        <v>346</v>
      </c>
    </row>
    <row r="102" spans="1:12" x14ac:dyDescent="0.25">
      <c r="A102" s="918"/>
      <c r="B102" s="921"/>
      <c r="C102" s="922"/>
      <c r="D102" s="923"/>
      <c r="E102" s="921"/>
      <c r="F102" s="921"/>
      <c r="G102" s="921"/>
      <c r="H102" s="924" t="s">
        <v>33</v>
      </c>
      <c r="I102" s="924"/>
      <c r="J102" s="14" t="s">
        <v>31</v>
      </c>
      <c r="K102" s="14" t="s">
        <v>31</v>
      </c>
      <c r="L102" s="16">
        <v>0</v>
      </c>
    </row>
    <row r="103" spans="1:12" ht="24" x14ac:dyDescent="0.25">
      <c r="A103" s="918"/>
      <c r="B103" s="9" t="s">
        <v>34</v>
      </c>
      <c r="C103" s="13" t="s">
        <v>35</v>
      </c>
      <c r="D103" s="13" t="s">
        <v>36</v>
      </c>
      <c r="E103" s="13" t="s">
        <v>37</v>
      </c>
      <c r="F103" s="920"/>
      <c r="G103" s="920"/>
      <c r="H103" s="924" t="s">
        <v>38</v>
      </c>
      <c r="I103" s="924"/>
      <c r="J103" s="921" t="s">
        <v>31</v>
      </c>
      <c r="K103" s="921" t="s">
        <v>31</v>
      </c>
      <c r="L103" s="925">
        <v>0</v>
      </c>
    </row>
    <row r="104" spans="1:12" ht="22.8" x14ac:dyDescent="0.25">
      <c r="A104" s="918"/>
      <c r="B104" s="14" t="s">
        <v>204</v>
      </c>
      <c r="C104" s="14" t="s">
        <v>1820</v>
      </c>
      <c r="D104" s="15">
        <v>43737</v>
      </c>
      <c r="E104" s="14" t="s">
        <v>1821</v>
      </c>
      <c r="F104" s="920"/>
      <c r="G104" s="920"/>
      <c r="H104" s="924"/>
      <c r="I104" s="924"/>
      <c r="J104" s="921"/>
      <c r="K104" s="921"/>
      <c r="L104" s="925"/>
    </row>
    <row r="105" spans="1:12" ht="24" x14ac:dyDescent="0.25">
      <c r="A105" s="918">
        <v>519</v>
      </c>
      <c r="B105" s="9" t="s">
        <v>22</v>
      </c>
      <c r="C105" s="13" t="s">
        <v>23</v>
      </c>
      <c r="D105" s="13" t="s">
        <v>24</v>
      </c>
      <c r="E105" s="13" t="s">
        <v>25</v>
      </c>
      <c r="F105" s="919" t="s">
        <v>17</v>
      </c>
      <c r="G105" s="919"/>
      <c r="H105" s="920"/>
      <c r="I105" s="920"/>
      <c r="J105" s="920"/>
      <c r="K105" s="920"/>
      <c r="L105" s="920"/>
    </row>
    <row r="106" spans="1:12" x14ac:dyDescent="0.25">
      <c r="A106" s="918"/>
      <c r="B106" s="921" t="s">
        <v>1822</v>
      </c>
      <c r="C106" s="922" t="s">
        <v>1823</v>
      </c>
      <c r="D106" s="923">
        <v>43606</v>
      </c>
      <c r="E106" s="921" t="s">
        <v>1824</v>
      </c>
      <c r="F106" s="921" t="s">
        <v>1825</v>
      </c>
      <c r="G106" s="921"/>
      <c r="H106" s="924" t="s">
        <v>30</v>
      </c>
      <c r="I106" s="924"/>
      <c r="J106" s="14" t="s">
        <v>31</v>
      </c>
      <c r="K106" s="14" t="s">
        <v>32</v>
      </c>
      <c r="L106" s="16">
        <v>200.26</v>
      </c>
    </row>
    <row r="107" spans="1:12" x14ac:dyDescent="0.25">
      <c r="A107" s="918"/>
      <c r="B107" s="921"/>
      <c r="C107" s="922"/>
      <c r="D107" s="923"/>
      <c r="E107" s="921"/>
      <c r="F107" s="921"/>
      <c r="G107" s="921"/>
      <c r="H107" s="924" t="s">
        <v>33</v>
      </c>
      <c r="I107" s="924"/>
      <c r="J107" s="14" t="s">
        <v>31</v>
      </c>
      <c r="K107" s="14" t="s">
        <v>32</v>
      </c>
      <c r="L107" s="16">
        <v>211.96</v>
      </c>
    </row>
    <row r="108" spans="1:12" ht="24" x14ac:dyDescent="0.25">
      <c r="A108" s="918"/>
      <c r="B108" s="9" t="s">
        <v>34</v>
      </c>
      <c r="C108" s="13" t="s">
        <v>35</v>
      </c>
      <c r="D108" s="13" t="s">
        <v>36</v>
      </c>
      <c r="E108" s="13" t="s">
        <v>37</v>
      </c>
      <c r="F108" s="920"/>
      <c r="G108" s="920"/>
      <c r="H108" s="924" t="s">
        <v>38</v>
      </c>
      <c r="I108" s="924"/>
      <c r="J108" s="921" t="s">
        <v>31</v>
      </c>
      <c r="K108" s="921" t="s">
        <v>32</v>
      </c>
      <c r="L108" s="925">
        <v>200</v>
      </c>
    </row>
    <row r="109" spans="1:12" ht="22.8" x14ac:dyDescent="0.25">
      <c r="A109" s="918"/>
      <c r="B109" s="14" t="s">
        <v>1826</v>
      </c>
      <c r="C109" s="14" t="s">
        <v>1825</v>
      </c>
      <c r="D109" s="15">
        <v>43607</v>
      </c>
      <c r="E109" s="14" t="s">
        <v>1827</v>
      </c>
      <c r="F109" s="920"/>
      <c r="G109" s="920"/>
      <c r="H109" s="924"/>
      <c r="I109" s="924"/>
      <c r="J109" s="921"/>
      <c r="K109" s="921"/>
      <c r="L109" s="925"/>
    </row>
    <row r="110" spans="1:12" ht="24" x14ac:dyDescent="0.25">
      <c r="A110" s="918">
        <v>520</v>
      </c>
      <c r="B110" s="9" t="s">
        <v>22</v>
      </c>
      <c r="C110" s="13" t="s">
        <v>23</v>
      </c>
      <c r="D110" s="13" t="s">
        <v>24</v>
      </c>
      <c r="E110" s="13" t="s">
        <v>25</v>
      </c>
      <c r="F110" s="919" t="s">
        <v>17</v>
      </c>
      <c r="G110" s="919"/>
      <c r="H110" s="920"/>
      <c r="I110" s="920"/>
      <c r="J110" s="920"/>
      <c r="K110" s="920"/>
      <c r="L110" s="920"/>
    </row>
    <row r="111" spans="1:12" x14ac:dyDescent="0.25">
      <c r="A111" s="918"/>
      <c r="B111" s="921" t="s">
        <v>1828</v>
      </c>
      <c r="C111" s="922" t="s">
        <v>1829</v>
      </c>
      <c r="D111" s="923">
        <v>43571</v>
      </c>
      <c r="E111" s="921" t="s">
        <v>136</v>
      </c>
      <c r="F111" s="921" t="s">
        <v>137</v>
      </c>
      <c r="G111" s="921"/>
      <c r="H111" s="924" t="s">
        <v>30</v>
      </c>
      <c r="I111" s="924"/>
      <c r="J111" s="14" t="s">
        <v>31</v>
      </c>
      <c r="K111" s="14" t="s">
        <v>32</v>
      </c>
      <c r="L111" s="16">
        <v>203.79</v>
      </c>
    </row>
    <row r="112" spans="1:12" x14ac:dyDescent="0.25">
      <c r="A112" s="918"/>
      <c r="B112" s="921"/>
      <c r="C112" s="922"/>
      <c r="D112" s="923"/>
      <c r="E112" s="921"/>
      <c r="F112" s="921"/>
      <c r="G112" s="921"/>
      <c r="H112" s="924" t="s">
        <v>33</v>
      </c>
      <c r="I112" s="924"/>
      <c r="J112" s="14" t="s">
        <v>31</v>
      </c>
      <c r="K112" s="14" t="s">
        <v>32</v>
      </c>
      <c r="L112" s="16">
        <v>106</v>
      </c>
    </row>
    <row r="113" spans="1:12" ht="24" x14ac:dyDescent="0.25">
      <c r="A113" s="918"/>
      <c r="B113" s="9" t="s">
        <v>34</v>
      </c>
      <c r="C113" s="13" t="s">
        <v>35</v>
      </c>
      <c r="D113" s="13" t="s">
        <v>36</v>
      </c>
      <c r="E113" s="13" t="s">
        <v>37</v>
      </c>
      <c r="F113" s="920"/>
      <c r="G113" s="920"/>
      <c r="H113" s="924" t="s">
        <v>38</v>
      </c>
      <c r="I113" s="924"/>
      <c r="J113" s="921" t="s">
        <v>31</v>
      </c>
      <c r="K113" s="921" t="s">
        <v>31</v>
      </c>
      <c r="L113" s="925">
        <v>0</v>
      </c>
    </row>
    <row r="114" spans="1:12" ht="22.8" x14ac:dyDescent="0.25">
      <c r="A114" s="918"/>
      <c r="B114" s="14" t="s">
        <v>229</v>
      </c>
      <c r="C114" s="14" t="s">
        <v>137</v>
      </c>
      <c r="D114" s="15">
        <v>43572</v>
      </c>
      <c r="E114" s="14" t="s">
        <v>285</v>
      </c>
      <c r="F114" s="920"/>
      <c r="G114" s="920"/>
      <c r="H114" s="924"/>
      <c r="I114" s="924"/>
      <c r="J114" s="921"/>
      <c r="K114" s="921"/>
      <c r="L114" s="925"/>
    </row>
    <row r="115" spans="1:12" ht="24" x14ac:dyDescent="0.25">
      <c r="A115" s="918">
        <v>521</v>
      </c>
      <c r="B115" s="9" t="s">
        <v>22</v>
      </c>
      <c r="C115" s="13" t="s">
        <v>23</v>
      </c>
      <c r="D115" s="13" t="s">
        <v>24</v>
      </c>
      <c r="E115" s="13" t="s">
        <v>25</v>
      </c>
      <c r="F115" s="919" t="s">
        <v>17</v>
      </c>
      <c r="G115" s="919"/>
      <c r="H115" s="920"/>
      <c r="I115" s="920"/>
      <c r="J115" s="920"/>
      <c r="K115" s="920"/>
      <c r="L115" s="920"/>
    </row>
    <row r="116" spans="1:12" x14ac:dyDescent="0.25">
      <c r="A116" s="918"/>
      <c r="B116" s="921" t="s">
        <v>1828</v>
      </c>
      <c r="C116" s="922" t="s">
        <v>1830</v>
      </c>
      <c r="D116" s="923">
        <v>43584</v>
      </c>
      <c r="E116" s="921" t="s">
        <v>1430</v>
      </c>
      <c r="F116" s="921" t="s">
        <v>1831</v>
      </c>
      <c r="G116" s="921"/>
      <c r="H116" s="924" t="s">
        <v>30</v>
      </c>
      <c r="I116" s="924"/>
      <c r="J116" s="14" t="s">
        <v>31</v>
      </c>
      <c r="K116" s="14" t="s">
        <v>32</v>
      </c>
      <c r="L116" s="16">
        <v>195.25</v>
      </c>
    </row>
    <row r="117" spans="1:12" x14ac:dyDescent="0.25">
      <c r="A117" s="918"/>
      <c r="B117" s="921"/>
      <c r="C117" s="922"/>
      <c r="D117" s="923"/>
      <c r="E117" s="921"/>
      <c r="F117" s="921"/>
      <c r="G117" s="921"/>
      <c r="H117" s="924" t="s">
        <v>33</v>
      </c>
      <c r="I117" s="924"/>
      <c r="J117" s="14" t="s">
        <v>31</v>
      </c>
      <c r="K117" s="14" t="s">
        <v>32</v>
      </c>
      <c r="L117" s="16">
        <v>281.60000000000002</v>
      </c>
    </row>
    <row r="118" spans="1:12" ht="24" x14ac:dyDescent="0.25">
      <c r="A118" s="918"/>
      <c r="B118" s="9" t="s">
        <v>34</v>
      </c>
      <c r="C118" s="13" t="s">
        <v>35</v>
      </c>
      <c r="D118" s="13" t="s">
        <v>36</v>
      </c>
      <c r="E118" s="13" t="s">
        <v>37</v>
      </c>
      <c r="F118" s="920"/>
      <c r="G118" s="920"/>
      <c r="H118" s="924" t="s">
        <v>38</v>
      </c>
      <c r="I118" s="924"/>
      <c r="J118" s="921" t="s">
        <v>31</v>
      </c>
      <c r="K118" s="921" t="s">
        <v>31</v>
      </c>
      <c r="L118" s="925">
        <v>0</v>
      </c>
    </row>
    <row r="119" spans="1:12" ht="22.8" x14ac:dyDescent="0.25">
      <c r="A119" s="918"/>
      <c r="B119" s="14" t="s">
        <v>229</v>
      </c>
      <c r="C119" s="14" t="s">
        <v>1831</v>
      </c>
      <c r="D119" s="15">
        <v>43587</v>
      </c>
      <c r="E119" s="14" t="s">
        <v>1832</v>
      </c>
      <c r="F119" s="920"/>
      <c r="G119" s="920"/>
      <c r="H119" s="924"/>
      <c r="I119" s="924"/>
      <c r="J119" s="921"/>
      <c r="K119" s="921"/>
      <c r="L119" s="925"/>
    </row>
    <row r="120" spans="1:12" ht="24" x14ac:dyDescent="0.25">
      <c r="A120" s="918">
        <v>522</v>
      </c>
      <c r="B120" s="9" t="s">
        <v>22</v>
      </c>
      <c r="C120" s="13" t="s">
        <v>23</v>
      </c>
      <c r="D120" s="13" t="s">
        <v>24</v>
      </c>
      <c r="E120" s="13" t="s">
        <v>25</v>
      </c>
      <c r="F120" s="919" t="s">
        <v>17</v>
      </c>
      <c r="G120" s="919"/>
      <c r="H120" s="920"/>
      <c r="I120" s="920"/>
      <c r="J120" s="920"/>
      <c r="K120" s="920"/>
      <c r="L120" s="920"/>
    </row>
    <row r="121" spans="1:12" x14ac:dyDescent="0.25">
      <c r="A121" s="918"/>
      <c r="B121" s="921" t="s">
        <v>1828</v>
      </c>
      <c r="C121" s="922" t="s">
        <v>1833</v>
      </c>
      <c r="D121" s="923">
        <v>43603</v>
      </c>
      <c r="E121" s="921" t="s">
        <v>212</v>
      </c>
      <c r="F121" s="921" t="s">
        <v>213</v>
      </c>
      <c r="G121" s="921"/>
      <c r="H121" s="924" t="s">
        <v>30</v>
      </c>
      <c r="I121" s="924"/>
      <c r="J121" s="14" t="s">
        <v>31</v>
      </c>
      <c r="K121" s="14" t="s">
        <v>32</v>
      </c>
      <c r="L121" s="16">
        <v>328</v>
      </c>
    </row>
    <row r="122" spans="1:12" x14ac:dyDescent="0.25">
      <c r="A122" s="918"/>
      <c r="B122" s="921"/>
      <c r="C122" s="922"/>
      <c r="D122" s="923"/>
      <c r="E122" s="921"/>
      <c r="F122" s="921"/>
      <c r="G122" s="921"/>
      <c r="H122" s="924" t="s">
        <v>33</v>
      </c>
      <c r="I122" s="924"/>
      <c r="J122" s="14" t="s">
        <v>31</v>
      </c>
      <c r="K122" s="14" t="s">
        <v>32</v>
      </c>
      <c r="L122" s="16">
        <v>412.6</v>
      </c>
    </row>
    <row r="123" spans="1:12" ht="24" x14ac:dyDescent="0.25">
      <c r="A123" s="918"/>
      <c r="B123" s="9" t="s">
        <v>34</v>
      </c>
      <c r="C123" s="13" t="s">
        <v>35</v>
      </c>
      <c r="D123" s="13" t="s">
        <v>36</v>
      </c>
      <c r="E123" s="13" t="s">
        <v>37</v>
      </c>
      <c r="F123" s="920"/>
      <c r="G123" s="920"/>
      <c r="H123" s="924" t="s">
        <v>38</v>
      </c>
      <c r="I123" s="924"/>
      <c r="J123" s="921" t="s">
        <v>31</v>
      </c>
      <c r="K123" s="921" t="s">
        <v>31</v>
      </c>
      <c r="L123" s="925">
        <v>0</v>
      </c>
    </row>
    <row r="124" spans="1:12" ht="22.8" x14ac:dyDescent="0.25">
      <c r="A124" s="918"/>
      <c r="B124" s="14" t="s">
        <v>229</v>
      </c>
      <c r="C124" s="14" t="s">
        <v>213</v>
      </c>
      <c r="D124" s="15">
        <v>43605</v>
      </c>
      <c r="E124" s="14" t="s">
        <v>1834</v>
      </c>
      <c r="F124" s="920"/>
      <c r="G124" s="920"/>
      <c r="H124" s="924"/>
      <c r="I124" s="924"/>
      <c r="J124" s="921"/>
      <c r="K124" s="921"/>
      <c r="L124" s="925"/>
    </row>
    <row r="125" spans="1:12" ht="24" x14ac:dyDescent="0.25">
      <c r="A125" s="918">
        <v>523</v>
      </c>
      <c r="B125" s="9" t="s">
        <v>22</v>
      </c>
      <c r="C125" s="13" t="s">
        <v>23</v>
      </c>
      <c r="D125" s="13" t="s">
        <v>24</v>
      </c>
      <c r="E125" s="13" t="s">
        <v>25</v>
      </c>
      <c r="F125" s="919" t="s">
        <v>17</v>
      </c>
      <c r="G125" s="919"/>
      <c r="H125" s="920"/>
      <c r="I125" s="920"/>
      <c r="J125" s="920"/>
      <c r="K125" s="920"/>
      <c r="L125" s="920"/>
    </row>
    <row r="126" spans="1:12" x14ac:dyDescent="0.25">
      <c r="A126" s="918"/>
      <c r="B126" s="921" t="s">
        <v>1828</v>
      </c>
      <c r="C126" s="922" t="s">
        <v>1835</v>
      </c>
      <c r="D126" s="923">
        <v>43614</v>
      </c>
      <c r="E126" s="921" t="s">
        <v>1836</v>
      </c>
      <c r="F126" s="921" t="s">
        <v>1837</v>
      </c>
      <c r="G126" s="921"/>
      <c r="H126" s="924" t="s">
        <v>30</v>
      </c>
      <c r="I126" s="924"/>
      <c r="J126" s="14" t="s">
        <v>31</v>
      </c>
      <c r="K126" s="14" t="s">
        <v>32</v>
      </c>
      <c r="L126" s="16">
        <v>1089</v>
      </c>
    </row>
    <row r="127" spans="1:12" x14ac:dyDescent="0.25">
      <c r="A127" s="918"/>
      <c r="B127" s="921"/>
      <c r="C127" s="922"/>
      <c r="D127" s="923"/>
      <c r="E127" s="921"/>
      <c r="F127" s="921"/>
      <c r="G127" s="921"/>
      <c r="H127" s="924" t="s">
        <v>33</v>
      </c>
      <c r="I127" s="924"/>
      <c r="J127" s="14" t="s">
        <v>31</v>
      </c>
      <c r="K127" s="14" t="s">
        <v>32</v>
      </c>
      <c r="L127" s="16">
        <v>1431.3</v>
      </c>
    </row>
    <row r="128" spans="1:12" ht="24" x14ac:dyDescent="0.25">
      <c r="A128" s="918"/>
      <c r="B128" s="9" t="s">
        <v>34</v>
      </c>
      <c r="C128" s="13" t="s">
        <v>35</v>
      </c>
      <c r="D128" s="13" t="s">
        <v>36</v>
      </c>
      <c r="E128" s="13" t="s">
        <v>37</v>
      </c>
      <c r="F128" s="920"/>
      <c r="G128" s="920"/>
      <c r="H128" s="924" t="s">
        <v>38</v>
      </c>
      <c r="I128" s="924"/>
      <c r="J128" s="921" t="s">
        <v>31</v>
      </c>
      <c r="K128" s="921" t="s">
        <v>31</v>
      </c>
      <c r="L128" s="925">
        <v>0</v>
      </c>
    </row>
    <row r="129" spans="1:12" ht="22.8" x14ac:dyDescent="0.25">
      <c r="A129" s="918"/>
      <c r="B129" s="14" t="s">
        <v>229</v>
      </c>
      <c r="C129" s="14" t="s">
        <v>1837</v>
      </c>
      <c r="D129" s="15">
        <v>43619</v>
      </c>
      <c r="E129" s="14" t="s">
        <v>1838</v>
      </c>
      <c r="F129" s="920"/>
      <c r="G129" s="920"/>
      <c r="H129" s="924"/>
      <c r="I129" s="924"/>
      <c r="J129" s="921"/>
      <c r="K129" s="921"/>
      <c r="L129" s="925"/>
    </row>
    <row r="130" spans="1:12" ht="24" x14ac:dyDescent="0.25">
      <c r="A130" s="918">
        <v>524</v>
      </c>
      <c r="B130" s="9" t="s">
        <v>22</v>
      </c>
      <c r="C130" s="13" t="s">
        <v>23</v>
      </c>
      <c r="D130" s="13" t="s">
        <v>24</v>
      </c>
      <c r="E130" s="13" t="s">
        <v>25</v>
      </c>
      <c r="F130" s="919" t="s">
        <v>17</v>
      </c>
      <c r="G130" s="919"/>
      <c r="H130" s="920"/>
      <c r="I130" s="920"/>
      <c r="J130" s="920"/>
      <c r="K130" s="920"/>
      <c r="L130" s="920"/>
    </row>
    <row r="131" spans="1:12" x14ac:dyDescent="0.25">
      <c r="A131" s="918"/>
      <c r="B131" s="921" t="s">
        <v>1828</v>
      </c>
      <c r="C131" s="922" t="s">
        <v>1839</v>
      </c>
      <c r="D131" s="923">
        <v>43699</v>
      </c>
      <c r="E131" s="921" t="s">
        <v>151</v>
      </c>
      <c r="F131" s="921" t="s">
        <v>791</v>
      </c>
      <c r="G131" s="921"/>
      <c r="H131" s="924" t="s">
        <v>30</v>
      </c>
      <c r="I131" s="924"/>
      <c r="J131" s="14" t="s">
        <v>31</v>
      </c>
      <c r="K131" s="14" t="s">
        <v>32</v>
      </c>
      <c r="L131" s="16">
        <v>750.25</v>
      </c>
    </row>
    <row r="132" spans="1:12" x14ac:dyDescent="0.25">
      <c r="A132" s="918"/>
      <c r="B132" s="921"/>
      <c r="C132" s="922"/>
      <c r="D132" s="923"/>
      <c r="E132" s="921"/>
      <c r="F132" s="921"/>
      <c r="G132" s="921"/>
      <c r="H132" s="924" t="s">
        <v>33</v>
      </c>
      <c r="I132" s="924"/>
      <c r="J132" s="921" t="s">
        <v>31</v>
      </c>
      <c r="K132" s="921" t="s">
        <v>32</v>
      </c>
      <c r="L132" s="925">
        <v>183.44</v>
      </c>
    </row>
    <row r="133" spans="1:12" x14ac:dyDescent="0.25">
      <c r="A133" s="918"/>
      <c r="B133" s="921"/>
      <c r="C133" s="922"/>
      <c r="D133" s="923"/>
      <c r="E133" s="921"/>
      <c r="F133" s="921"/>
      <c r="G133" s="921"/>
      <c r="H133" s="924"/>
      <c r="I133" s="924"/>
      <c r="J133" s="921"/>
      <c r="K133" s="921"/>
      <c r="L133" s="925"/>
    </row>
    <row r="134" spans="1:12" ht="24" x14ac:dyDescent="0.25">
      <c r="A134" s="918"/>
      <c r="B134" s="9" t="s">
        <v>34</v>
      </c>
      <c r="C134" s="13" t="s">
        <v>35</v>
      </c>
      <c r="D134" s="13" t="s">
        <v>36</v>
      </c>
      <c r="E134" s="13" t="s">
        <v>37</v>
      </c>
      <c r="F134" s="920"/>
      <c r="G134" s="920"/>
      <c r="H134" s="924" t="s">
        <v>38</v>
      </c>
      <c r="I134" s="924"/>
      <c r="J134" s="921" t="s">
        <v>31</v>
      </c>
      <c r="K134" s="921" t="s">
        <v>31</v>
      </c>
      <c r="L134" s="925">
        <v>0</v>
      </c>
    </row>
    <row r="135" spans="1:12" ht="22.8" x14ac:dyDescent="0.25">
      <c r="A135" s="918"/>
      <c r="B135" s="14" t="s">
        <v>229</v>
      </c>
      <c r="C135" s="14" t="s">
        <v>791</v>
      </c>
      <c r="D135" s="15">
        <v>43701</v>
      </c>
      <c r="E135" s="14" t="s">
        <v>199</v>
      </c>
      <c r="F135" s="920"/>
      <c r="G135" s="920"/>
      <c r="H135" s="924"/>
      <c r="I135" s="924"/>
      <c r="J135" s="921"/>
      <c r="K135" s="921"/>
      <c r="L135" s="925"/>
    </row>
    <row r="136" spans="1:12" ht="24" x14ac:dyDescent="0.25">
      <c r="A136" s="918">
        <v>525</v>
      </c>
      <c r="B136" s="9" t="s">
        <v>22</v>
      </c>
      <c r="C136" s="13" t="s">
        <v>23</v>
      </c>
      <c r="D136" s="13" t="s">
        <v>24</v>
      </c>
      <c r="E136" s="13" t="s">
        <v>25</v>
      </c>
      <c r="F136" s="919" t="s">
        <v>17</v>
      </c>
      <c r="G136" s="919"/>
      <c r="H136" s="920"/>
      <c r="I136" s="920"/>
      <c r="J136" s="920"/>
      <c r="K136" s="920"/>
      <c r="L136" s="920"/>
    </row>
    <row r="137" spans="1:12" x14ac:dyDescent="0.25">
      <c r="A137" s="918"/>
      <c r="B137" s="921" t="s">
        <v>1828</v>
      </c>
      <c r="C137" s="922" t="s">
        <v>1840</v>
      </c>
      <c r="D137" s="923">
        <v>43705</v>
      </c>
      <c r="E137" s="921" t="s">
        <v>187</v>
      </c>
      <c r="F137" s="921" t="s">
        <v>757</v>
      </c>
      <c r="G137" s="921"/>
      <c r="H137" s="924" t="s">
        <v>30</v>
      </c>
      <c r="I137" s="924"/>
      <c r="J137" s="14" t="s">
        <v>31</v>
      </c>
      <c r="K137" s="14" t="s">
        <v>32</v>
      </c>
      <c r="L137" s="16">
        <v>332.36</v>
      </c>
    </row>
    <row r="138" spans="1:12" x14ac:dyDescent="0.25">
      <c r="A138" s="918"/>
      <c r="B138" s="921"/>
      <c r="C138" s="922"/>
      <c r="D138" s="923"/>
      <c r="E138" s="921"/>
      <c r="F138" s="921"/>
      <c r="G138" s="921"/>
      <c r="H138" s="924" t="s">
        <v>33</v>
      </c>
      <c r="I138" s="924"/>
      <c r="J138" s="14" t="s">
        <v>31</v>
      </c>
      <c r="K138" s="14" t="s">
        <v>32</v>
      </c>
      <c r="L138" s="16">
        <v>425.26</v>
      </c>
    </row>
    <row r="139" spans="1:12" ht="24" x14ac:dyDescent="0.25">
      <c r="A139" s="918"/>
      <c r="B139" s="9" t="s">
        <v>34</v>
      </c>
      <c r="C139" s="13" t="s">
        <v>35</v>
      </c>
      <c r="D139" s="13" t="s">
        <v>36</v>
      </c>
      <c r="E139" s="13" t="s">
        <v>37</v>
      </c>
      <c r="F139" s="920"/>
      <c r="G139" s="920"/>
      <c r="H139" s="924" t="s">
        <v>38</v>
      </c>
      <c r="I139" s="924"/>
      <c r="J139" s="921" t="s">
        <v>31</v>
      </c>
      <c r="K139" s="921" t="s">
        <v>31</v>
      </c>
      <c r="L139" s="925">
        <v>0</v>
      </c>
    </row>
    <row r="140" spans="1:12" ht="22.8" x14ac:dyDescent="0.25">
      <c r="A140" s="918"/>
      <c r="B140" s="14" t="s">
        <v>229</v>
      </c>
      <c r="C140" s="14" t="s">
        <v>757</v>
      </c>
      <c r="D140" s="15">
        <v>43706</v>
      </c>
      <c r="E140" s="14" t="s">
        <v>1841</v>
      </c>
      <c r="F140" s="920"/>
      <c r="G140" s="920"/>
      <c r="H140" s="924"/>
      <c r="I140" s="924"/>
      <c r="J140" s="921"/>
      <c r="K140" s="921"/>
      <c r="L140" s="925"/>
    </row>
    <row r="141" spans="1:12" ht="24" x14ac:dyDescent="0.25">
      <c r="A141" s="918">
        <v>526</v>
      </c>
      <c r="B141" s="9" t="s">
        <v>22</v>
      </c>
      <c r="C141" s="13" t="s">
        <v>23</v>
      </c>
      <c r="D141" s="13" t="s">
        <v>24</v>
      </c>
      <c r="E141" s="13" t="s">
        <v>25</v>
      </c>
      <c r="F141" s="919" t="s">
        <v>17</v>
      </c>
      <c r="G141" s="919"/>
      <c r="H141" s="920"/>
      <c r="I141" s="920"/>
      <c r="J141" s="920"/>
      <c r="K141" s="920"/>
      <c r="L141" s="920"/>
    </row>
    <row r="142" spans="1:12" x14ac:dyDescent="0.25">
      <c r="A142" s="918"/>
      <c r="B142" s="921" t="s">
        <v>1828</v>
      </c>
      <c r="C142" s="922" t="s">
        <v>1842</v>
      </c>
      <c r="D142" s="923">
        <v>43733</v>
      </c>
      <c r="E142" s="921" t="s">
        <v>53</v>
      </c>
      <c r="F142" s="921" t="s">
        <v>1843</v>
      </c>
      <c r="G142" s="921"/>
      <c r="H142" s="924" t="s">
        <v>30</v>
      </c>
      <c r="I142" s="924"/>
      <c r="J142" s="14" t="s">
        <v>31</v>
      </c>
      <c r="K142" s="14" t="s">
        <v>32</v>
      </c>
      <c r="L142" s="16">
        <v>855.39</v>
      </c>
    </row>
    <row r="143" spans="1:12" x14ac:dyDescent="0.25">
      <c r="A143" s="918"/>
      <c r="B143" s="921"/>
      <c r="C143" s="922"/>
      <c r="D143" s="923"/>
      <c r="E143" s="921"/>
      <c r="F143" s="921"/>
      <c r="G143" s="921"/>
      <c r="H143" s="924" t="s">
        <v>33</v>
      </c>
      <c r="I143" s="924"/>
      <c r="J143" s="14" t="s">
        <v>31</v>
      </c>
      <c r="K143" s="14" t="s">
        <v>32</v>
      </c>
      <c r="L143" s="16">
        <v>338</v>
      </c>
    </row>
    <row r="144" spans="1:12" ht="24" x14ac:dyDescent="0.25">
      <c r="A144" s="918"/>
      <c r="B144" s="9" t="s">
        <v>34</v>
      </c>
      <c r="C144" s="13" t="s">
        <v>35</v>
      </c>
      <c r="D144" s="13" t="s">
        <v>36</v>
      </c>
      <c r="E144" s="13" t="s">
        <v>37</v>
      </c>
      <c r="F144" s="920"/>
      <c r="G144" s="920"/>
      <c r="H144" s="924" t="s">
        <v>38</v>
      </c>
      <c r="I144" s="924"/>
      <c r="J144" s="921" t="s">
        <v>31</v>
      </c>
      <c r="K144" s="921" t="s">
        <v>31</v>
      </c>
      <c r="L144" s="925">
        <v>0</v>
      </c>
    </row>
    <row r="145" spans="1:12" ht="22.8" x14ac:dyDescent="0.25">
      <c r="A145" s="918"/>
      <c r="B145" s="14" t="s">
        <v>229</v>
      </c>
      <c r="C145" s="14" t="s">
        <v>1843</v>
      </c>
      <c r="D145" s="15">
        <v>43735</v>
      </c>
      <c r="E145" s="14" t="s">
        <v>1466</v>
      </c>
      <c r="F145" s="920"/>
      <c r="G145" s="920"/>
      <c r="H145" s="924"/>
      <c r="I145" s="924"/>
      <c r="J145" s="921"/>
      <c r="K145" s="921"/>
      <c r="L145" s="925"/>
    </row>
    <row r="146" spans="1:12" ht="24" x14ac:dyDescent="0.25">
      <c r="A146" s="918">
        <v>527</v>
      </c>
      <c r="B146" s="9" t="s">
        <v>22</v>
      </c>
      <c r="C146" s="13" t="s">
        <v>23</v>
      </c>
      <c r="D146" s="13" t="s">
        <v>24</v>
      </c>
      <c r="E146" s="13" t="s">
        <v>25</v>
      </c>
      <c r="F146" s="919" t="s">
        <v>17</v>
      </c>
      <c r="G146" s="919"/>
      <c r="H146" s="920"/>
      <c r="I146" s="920"/>
      <c r="J146" s="920"/>
      <c r="K146" s="920"/>
      <c r="L146" s="920"/>
    </row>
    <row r="147" spans="1:12" x14ac:dyDescent="0.25">
      <c r="A147" s="918"/>
      <c r="B147" s="921" t="s">
        <v>1844</v>
      </c>
      <c r="C147" s="922" t="s">
        <v>1845</v>
      </c>
      <c r="D147" s="923">
        <v>43623</v>
      </c>
      <c r="E147" s="921" t="s">
        <v>1846</v>
      </c>
      <c r="F147" s="921" t="s">
        <v>1847</v>
      </c>
      <c r="G147" s="921"/>
      <c r="H147" s="924" t="s">
        <v>30</v>
      </c>
      <c r="I147" s="924"/>
      <c r="J147" s="14" t="s">
        <v>31</v>
      </c>
      <c r="K147" s="14" t="s">
        <v>32</v>
      </c>
      <c r="L147" s="16">
        <v>457.14</v>
      </c>
    </row>
    <row r="148" spans="1:12" x14ac:dyDescent="0.25">
      <c r="A148" s="918"/>
      <c r="B148" s="921"/>
      <c r="C148" s="922"/>
      <c r="D148" s="923"/>
      <c r="E148" s="921"/>
      <c r="F148" s="921"/>
      <c r="G148" s="921"/>
      <c r="H148" s="924" t="s">
        <v>33</v>
      </c>
      <c r="I148" s="924"/>
      <c r="J148" s="14" t="s">
        <v>31</v>
      </c>
      <c r="K148" s="14" t="s">
        <v>32</v>
      </c>
      <c r="L148" s="16">
        <v>476.6</v>
      </c>
    </row>
    <row r="149" spans="1:12" ht="24" x14ac:dyDescent="0.25">
      <c r="A149" s="918"/>
      <c r="B149" s="9" t="s">
        <v>34</v>
      </c>
      <c r="C149" s="13" t="s">
        <v>35</v>
      </c>
      <c r="D149" s="13" t="s">
        <v>36</v>
      </c>
      <c r="E149" s="13" t="s">
        <v>37</v>
      </c>
      <c r="F149" s="920"/>
      <c r="G149" s="920"/>
      <c r="H149" s="924" t="s">
        <v>38</v>
      </c>
      <c r="I149" s="924"/>
      <c r="J149" s="921" t="s">
        <v>31</v>
      </c>
      <c r="K149" s="921" t="s">
        <v>32</v>
      </c>
      <c r="L149" s="925">
        <v>895</v>
      </c>
    </row>
    <row r="150" spans="1:12" ht="22.8" x14ac:dyDescent="0.25">
      <c r="A150" s="918"/>
      <c r="B150" s="14" t="s">
        <v>55</v>
      </c>
      <c r="C150" s="14" t="s">
        <v>1847</v>
      </c>
      <c r="D150" s="15">
        <v>43625</v>
      </c>
      <c r="E150" s="14" t="s">
        <v>522</v>
      </c>
      <c r="F150" s="920"/>
      <c r="G150" s="920"/>
      <c r="H150" s="924"/>
      <c r="I150" s="924"/>
      <c r="J150" s="921"/>
      <c r="K150" s="921"/>
      <c r="L150" s="925"/>
    </row>
    <row r="151" spans="1:12" ht="24" x14ac:dyDescent="0.25">
      <c r="A151" s="918">
        <v>528</v>
      </c>
      <c r="B151" s="9" t="s">
        <v>22</v>
      </c>
      <c r="C151" s="13" t="s">
        <v>23</v>
      </c>
      <c r="D151" s="13" t="s">
        <v>24</v>
      </c>
      <c r="E151" s="13" t="s">
        <v>25</v>
      </c>
      <c r="F151" s="919" t="s">
        <v>17</v>
      </c>
      <c r="G151" s="919"/>
      <c r="H151" s="920"/>
      <c r="I151" s="920"/>
      <c r="J151" s="920"/>
      <c r="K151" s="920"/>
      <c r="L151" s="920"/>
    </row>
    <row r="152" spans="1:12" x14ac:dyDescent="0.25">
      <c r="A152" s="918"/>
      <c r="B152" s="921" t="s">
        <v>1844</v>
      </c>
      <c r="C152" s="922" t="s">
        <v>1848</v>
      </c>
      <c r="D152" s="923">
        <v>43705</v>
      </c>
      <c r="E152" s="921" t="s">
        <v>1849</v>
      </c>
      <c r="F152" s="921" t="s">
        <v>1850</v>
      </c>
      <c r="G152" s="921"/>
      <c r="H152" s="924" t="s">
        <v>30</v>
      </c>
      <c r="I152" s="924"/>
      <c r="J152" s="14" t="s">
        <v>31</v>
      </c>
      <c r="K152" s="14" t="s">
        <v>32</v>
      </c>
      <c r="L152" s="16">
        <v>810</v>
      </c>
    </row>
    <row r="153" spans="1:12" x14ac:dyDescent="0.25">
      <c r="A153" s="918"/>
      <c r="B153" s="921"/>
      <c r="C153" s="922"/>
      <c r="D153" s="923"/>
      <c r="E153" s="921"/>
      <c r="F153" s="921"/>
      <c r="G153" s="921"/>
      <c r="H153" s="924" t="s">
        <v>33</v>
      </c>
      <c r="I153" s="924"/>
      <c r="J153" s="14" t="s">
        <v>31</v>
      </c>
      <c r="K153" s="14" t="s">
        <v>32</v>
      </c>
      <c r="L153" s="16">
        <v>1500</v>
      </c>
    </row>
    <row r="154" spans="1:12" ht="24" x14ac:dyDescent="0.25">
      <c r="A154" s="918"/>
      <c r="B154" s="9" t="s">
        <v>34</v>
      </c>
      <c r="C154" s="13" t="s">
        <v>35</v>
      </c>
      <c r="D154" s="13" t="s">
        <v>36</v>
      </c>
      <c r="E154" s="13" t="s">
        <v>37</v>
      </c>
      <c r="F154" s="920"/>
      <c r="G154" s="920"/>
      <c r="H154" s="924" t="s">
        <v>38</v>
      </c>
      <c r="I154" s="924"/>
      <c r="J154" s="921" t="s">
        <v>31</v>
      </c>
      <c r="K154" s="921" t="s">
        <v>32</v>
      </c>
      <c r="L154" s="925">
        <v>170</v>
      </c>
    </row>
    <row r="155" spans="1:12" ht="22.8" x14ac:dyDescent="0.25">
      <c r="A155" s="918"/>
      <c r="B155" s="14" t="s">
        <v>55</v>
      </c>
      <c r="C155" s="14" t="s">
        <v>1850</v>
      </c>
      <c r="D155" s="15">
        <v>43709</v>
      </c>
      <c r="E155" s="14" t="s">
        <v>1851</v>
      </c>
      <c r="F155" s="920"/>
      <c r="G155" s="920"/>
      <c r="H155" s="924"/>
      <c r="I155" s="924"/>
      <c r="J155" s="921"/>
      <c r="K155" s="921"/>
      <c r="L155" s="925"/>
    </row>
    <row r="156" spans="1:12" ht="24" x14ac:dyDescent="0.25">
      <c r="A156" s="918">
        <v>529</v>
      </c>
      <c r="B156" s="9" t="s">
        <v>22</v>
      </c>
      <c r="C156" s="13" t="s">
        <v>23</v>
      </c>
      <c r="D156" s="13" t="s">
        <v>24</v>
      </c>
      <c r="E156" s="13" t="s">
        <v>25</v>
      </c>
      <c r="F156" s="919" t="s">
        <v>17</v>
      </c>
      <c r="G156" s="919"/>
      <c r="H156" s="920"/>
      <c r="I156" s="920"/>
      <c r="J156" s="920"/>
      <c r="K156" s="920"/>
      <c r="L156" s="920"/>
    </row>
    <row r="157" spans="1:12" x14ac:dyDescent="0.25">
      <c r="A157" s="918"/>
      <c r="B157" s="921" t="s">
        <v>1844</v>
      </c>
      <c r="C157" s="922" t="s">
        <v>1852</v>
      </c>
      <c r="D157" s="923">
        <v>43735</v>
      </c>
      <c r="E157" s="921" t="s">
        <v>1198</v>
      </c>
      <c r="F157" s="921" t="s">
        <v>1853</v>
      </c>
      <c r="G157" s="921"/>
      <c r="H157" s="924" t="s">
        <v>30</v>
      </c>
      <c r="I157" s="924"/>
      <c r="J157" s="14" t="s">
        <v>31</v>
      </c>
      <c r="K157" s="14" t="s">
        <v>32</v>
      </c>
      <c r="L157" s="16">
        <v>313.34000000000003</v>
      </c>
    </row>
    <row r="158" spans="1:12" x14ac:dyDescent="0.25">
      <c r="A158" s="918"/>
      <c r="B158" s="921"/>
      <c r="C158" s="922"/>
      <c r="D158" s="923"/>
      <c r="E158" s="921"/>
      <c r="F158" s="921"/>
      <c r="G158" s="921"/>
      <c r="H158" s="924" t="s">
        <v>33</v>
      </c>
      <c r="I158" s="924"/>
      <c r="J158" s="14" t="s">
        <v>31</v>
      </c>
      <c r="K158" s="14" t="s">
        <v>32</v>
      </c>
      <c r="L158" s="16">
        <v>443</v>
      </c>
    </row>
    <row r="159" spans="1:12" ht="24" x14ac:dyDescent="0.25">
      <c r="A159" s="918"/>
      <c r="B159" s="9" t="s">
        <v>34</v>
      </c>
      <c r="C159" s="13" t="s">
        <v>35</v>
      </c>
      <c r="D159" s="13" t="s">
        <v>36</v>
      </c>
      <c r="E159" s="13" t="s">
        <v>37</v>
      </c>
      <c r="F159" s="920"/>
      <c r="G159" s="920"/>
      <c r="H159" s="924" t="s">
        <v>38</v>
      </c>
      <c r="I159" s="924"/>
      <c r="J159" s="921" t="s">
        <v>31</v>
      </c>
      <c r="K159" s="921" t="s">
        <v>31</v>
      </c>
      <c r="L159" s="925">
        <v>0</v>
      </c>
    </row>
    <row r="160" spans="1:12" ht="22.8" x14ac:dyDescent="0.25">
      <c r="A160" s="918"/>
      <c r="B160" s="14" t="s">
        <v>55</v>
      </c>
      <c r="C160" s="14" t="s">
        <v>1853</v>
      </c>
      <c r="D160" s="15">
        <v>43737</v>
      </c>
      <c r="E160" s="14" t="s">
        <v>1424</v>
      </c>
      <c r="F160" s="920"/>
      <c r="G160" s="920"/>
      <c r="H160" s="924"/>
      <c r="I160" s="924"/>
      <c r="J160" s="921"/>
      <c r="K160" s="921"/>
      <c r="L160" s="925"/>
    </row>
    <row r="161" spans="1:12" ht="24" x14ac:dyDescent="0.25">
      <c r="A161" s="918">
        <v>530</v>
      </c>
      <c r="B161" s="9" t="s">
        <v>22</v>
      </c>
      <c r="C161" s="13" t="s">
        <v>23</v>
      </c>
      <c r="D161" s="13" t="s">
        <v>24</v>
      </c>
      <c r="E161" s="13" t="s">
        <v>25</v>
      </c>
      <c r="F161" s="919" t="s">
        <v>17</v>
      </c>
      <c r="G161" s="919"/>
      <c r="H161" s="920"/>
      <c r="I161" s="920"/>
      <c r="J161" s="920"/>
      <c r="K161" s="920"/>
      <c r="L161" s="920"/>
    </row>
    <row r="162" spans="1:12" x14ac:dyDescent="0.25">
      <c r="A162" s="918"/>
      <c r="B162" s="921" t="s">
        <v>1854</v>
      </c>
      <c r="C162" s="922" t="s">
        <v>1855</v>
      </c>
      <c r="D162" s="923">
        <v>43569</v>
      </c>
      <c r="E162" s="921" t="s">
        <v>727</v>
      </c>
      <c r="F162" s="921" t="s">
        <v>858</v>
      </c>
      <c r="G162" s="921"/>
      <c r="H162" s="924" t="s">
        <v>30</v>
      </c>
      <c r="I162" s="924"/>
      <c r="J162" s="14" t="s">
        <v>31</v>
      </c>
      <c r="K162" s="14" t="s">
        <v>32</v>
      </c>
      <c r="L162" s="16">
        <v>686.55</v>
      </c>
    </row>
    <row r="163" spans="1:12" x14ac:dyDescent="0.25">
      <c r="A163" s="918"/>
      <c r="B163" s="921"/>
      <c r="C163" s="922"/>
      <c r="D163" s="923"/>
      <c r="E163" s="921"/>
      <c r="F163" s="921"/>
      <c r="G163" s="921"/>
      <c r="H163" s="924" t="s">
        <v>33</v>
      </c>
      <c r="I163" s="924"/>
      <c r="J163" s="921" t="s">
        <v>31</v>
      </c>
      <c r="K163" s="921" t="s">
        <v>31</v>
      </c>
      <c r="L163" s="925">
        <v>0</v>
      </c>
    </row>
    <row r="164" spans="1:12" x14ac:dyDescent="0.25">
      <c r="A164" s="918"/>
      <c r="B164" s="921"/>
      <c r="C164" s="922"/>
      <c r="D164" s="923"/>
      <c r="E164" s="921"/>
      <c r="F164" s="921"/>
      <c r="G164" s="921"/>
      <c r="H164" s="924"/>
      <c r="I164" s="924"/>
      <c r="J164" s="921"/>
      <c r="K164" s="921"/>
      <c r="L164" s="925"/>
    </row>
    <row r="165" spans="1:12" ht="24" x14ac:dyDescent="0.25">
      <c r="A165" s="918"/>
      <c r="B165" s="9" t="s">
        <v>34</v>
      </c>
      <c r="C165" s="13" t="s">
        <v>35</v>
      </c>
      <c r="D165" s="13" t="s">
        <v>36</v>
      </c>
      <c r="E165" s="13" t="s">
        <v>37</v>
      </c>
      <c r="F165" s="920"/>
      <c r="G165" s="920"/>
      <c r="H165" s="924" t="s">
        <v>38</v>
      </c>
      <c r="I165" s="924"/>
      <c r="J165" s="921" t="s">
        <v>31</v>
      </c>
      <c r="K165" s="921" t="s">
        <v>32</v>
      </c>
      <c r="L165" s="925">
        <v>550</v>
      </c>
    </row>
    <row r="166" spans="1:12" ht="22.8" x14ac:dyDescent="0.25">
      <c r="A166" s="918"/>
      <c r="B166" s="14" t="s">
        <v>39</v>
      </c>
      <c r="C166" s="14" t="s">
        <v>858</v>
      </c>
      <c r="D166" s="15">
        <v>43572</v>
      </c>
      <c r="E166" s="14" t="s">
        <v>859</v>
      </c>
      <c r="F166" s="920"/>
      <c r="G166" s="920"/>
      <c r="H166" s="924"/>
      <c r="I166" s="924"/>
      <c r="J166" s="921"/>
      <c r="K166" s="921"/>
      <c r="L166" s="925"/>
    </row>
    <row r="167" spans="1:12" ht="24" x14ac:dyDescent="0.25">
      <c r="A167" s="918">
        <v>531</v>
      </c>
      <c r="B167" s="9" t="s">
        <v>22</v>
      </c>
      <c r="C167" s="13" t="s">
        <v>23</v>
      </c>
      <c r="D167" s="13" t="s">
        <v>24</v>
      </c>
      <c r="E167" s="13" t="s">
        <v>25</v>
      </c>
      <c r="F167" s="919" t="s">
        <v>17</v>
      </c>
      <c r="G167" s="919"/>
      <c r="H167" s="920"/>
      <c r="I167" s="920"/>
      <c r="J167" s="920"/>
      <c r="K167" s="920"/>
      <c r="L167" s="920"/>
    </row>
    <row r="168" spans="1:12" x14ac:dyDescent="0.25">
      <c r="A168" s="918"/>
      <c r="B168" s="921" t="s">
        <v>1854</v>
      </c>
      <c r="C168" s="922" t="s">
        <v>1856</v>
      </c>
      <c r="D168" s="923">
        <v>43670</v>
      </c>
      <c r="E168" s="921" t="s">
        <v>187</v>
      </c>
      <c r="F168" s="921" t="s">
        <v>812</v>
      </c>
      <c r="G168" s="921"/>
      <c r="H168" s="924" t="s">
        <v>30</v>
      </c>
      <c r="I168" s="924"/>
      <c r="J168" s="14" t="s">
        <v>31</v>
      </c>
      <c r="K168" s="14" t="s">
        <v>32</v>
      </c>
      <c r="L168" s="16">
        <v>1931</v>
      </c>
    </row>
    <row r="169" spans="1:12" x14ac:dyDescent="0.25">
      <c r="A169" s="918"/>
      <c r="B169" s="921"/>
      <c r="C169" s="922"/>
      <c r="D169" s="923"/>
      <c r="E169" s="921"/>
      <c r="F169" s="921"/>
      <c r="G169" s="921"/>
      <c r="H169" s="924" t="s">
        <v>33</v>
      </c>
      <c r="I169" s="924"/>
      <c r="J169" s="921" t="s">
        <v>31</v>
      </c>
      <c r="K169" s="921" t="s">
        <v>31</v>
      </c>
      <c r="L169" s="925">
        <v>0</v>
      </c>
    </row>
    <row r="170" spans="1:12" x14ac:dyDescent="0.25">
      <c r="A170" s="918"/>
      <c r="B170" s="921"/>
      <c r="C170" s="922"/>
      <c r="D170" s="923"/>
      <c r="E170" s="921"/>
      <c r="F170" s="921"/>
      <c r="G170" s="921"/>
      <c r="H170" s="924"/>
      <c r="I170" s="924"/>
      <c r="J170" s="921"/>
      <c r="K170" s="921"/>
      <c r="L170" s="925"/>
    </row>
    <row r="171" spans="1:12" ht="24" x14ac:dyDescent="0.25">
      <c r="A171" s="918"/>
      <c r="B171" s="9" t="s">
        <v>34</v>
      </c>
      <c r="C171" s="13" t="s">
        <v>35</v>
      </c>
      <c r="D171" s="13" t="s">
        <v>36</v>
      </c>
      <c r="E171" s="13" t="s">
        <v>37</v>
      </c>
      <c r="F171" s="920"/>
      <c r="G171" s="920"/>
      <c r="H171" s="924" t="s">
        <v>38</v>
      </c>
      <c r="I171" s="924"/>
      <c r="J171" s="921" t="s">
        <v>31</v>
      </c>
      <c r="K171" s="921" t="s">
        <v>32</v>
      </c>
      <c r="L171" s="925">
        <v>170</v>
      </c>
    </row>
    <row r="172" spans="1:12" ht="22.8" x14ac:dyDescent="0.25">
      <c r="A172" s="918"/>
      <c r="B172" s="14" t="s">
        <v>39</v>
      </c>
      <c r="C172" s="14" t="s">
        <v>812</v>
      </c>
      <c r="D172" s="15">
        <v>43674</v>
      </c>
      <c r="E172" s="14" t="s">
        <v>472</v>
      </c>
      <c r="F172" s="920"/>
      <c r="G172" s="920"/>
      <c r="H172" s="924"/>
      <c r="I172" s="924"/>
      <c r="J172" s="921"/>
      <c r="K172" s="921"/>
      <c r="L172" s="925"/>
    </row>
    <row r="173" spans="1:12" ht="24" x14ac:dyDescent="0.25">
      <c r="A173" s="918">
        <v>532</v>
      </c>
      <c r="B173" s="9" t="s">
        <v>22</v>
      </c>
      <c r="C173" s="13" t="s">
        <v>23</v>
      </c>
      <c r="D173" s="13" t="s">
        <v>24</v>
      </c>
      <c r="E173" s="13" t="s">
        <v>25</v>
      </c>
      <c r="F173" s="919" t="s">
        <v>17</v>
      </c>
      <c r="G173" s="919"/>
      <c r="H173" s="920"/>
      <c r="I173" s="920"/>
      <c r="J173" s="920"/>
      <c r="K173" s="920"/>
      <c r="L173" s="920"/>
    </row>
    <row r="174" spans="1:12" x14ac:dyDescent="0.25">
      <c r="A174" s="918"/>
      <c r="B174" s="921" t="s">
        <v>1854</v>
      </c>
      <c r="C174" s="922" t="s">
        <v>1857</v>
      </c>
      <c r="D174" s="923">
        <v>43706</v>
      </c>
      <c r="E174" s="921" t="s">
        <v>176</v>
      </c>
      <c r="F174" s="921" t="s">
        <v>177</v>
      </c>
      <c r="G174" s="921"/>
      <c r="H174" s="924" t="s">
        <v>30</v>
      </c>
      <c r="I174" s="924"/>
      <c r="J174" s="14" t="s">
        <v>31</v>
      </c>
      <c r="K174" s="14" t="s">
        <v>32</v>
      </c>
      <c r="L174" s="16">
        <v>140.30000000000001</v>
      </c>
    </row>
    <row r="175" spans="1:12" x14ac:dyDescent="0.25">
      <c r="A175" s="918"/>
      <c r="B175" s="921"/>
      <c r="C175" s="922"/>
      <c r="D175" s="923"/>
      <c r="E175" s="921"/>
      <c r="F175" s="921"/>
      <c r="G175" s="921"/>
      <c r="H175" s="924" t="s">
        <v>33</v>
      </c>
      <c r="I175" s="924"/>
      <c r="J175" s="921" t="s">
        <v>31</v>
      </c>
      <c r="K175" s="921" t="s">
        <v>32</v>
      </c>
      <c r="L175" s="925">
        <v>251.61</v>
      </c>
    </row>
    <row r="176" spans="1:12" x14ac:dyDescent="0.25">
      <c r="A176" s="918"/>
      <c r="B176" s="921"/>
      <c r="C176" s="922"/>
      <c r="D176" s="923"/>
      <c r="E176" s="921"/>
      <c r="F176" s="921"/>
      <c r="G176" s="921"/>
      <c r="H176" s="924"/>
      <c r="I176" s="924"/>
      <c r="J176" s="921"/>
      <c r="K176" s="921"/>
      <c r="L176" s="925"/>
    </row>
    <row r="177" spans="1:12" ht="24" x14ac:dyDescent="0.25">
      <c r="A177" s="918"/>
      <c r="B177" s="9" t="s">
        <v>34</v>
      </c>
      <c r="C177" s="13" t="s">
        <v>35</v>
      </c>
      <c r="D177" s="13" t="s">
        <v>36</v>
      </c>
      <c r="E177" s="13" t="s">
        <v>37</v>
      </c>
      <c r="F177" s="920"/>
      <c r="G177" s="920"/>
      <c r="H177" s="924" t="s">
        <v>38</v>
      </c>
      <c r="I177" s="924"/>
      <c r="J177" s="921" t="s">
        <v>31</v>
      </c>
      <c r="K177" s="921" t="s">
        <v>31</v>
      </c>
      <c r="L177" s="925">
        <v>0</v>
      </c>
    </row>
    <row r="178" spans="1:12" ht="22.8" x14ac:dyDescent="0.25">
      <c r="A178" s="918"/>
      <c r="B178" s="14" t="s">
        <v>39</v>
      </c>
      <c r="C178" s="14" t="s">
        <v>177</v>
      </c>
      <c r="D178" s="15">
        <v>43707</v>
      </c>
      <c r="E178" s="14" t="s">
        <v>1858</v>
      </c>
      <c r="F178" s="920"/>
      <c r="G178" s="920"/>
      <c r="H178" s="924"/>
      <c r="I178" s="924"/>
      <c r="J178" s="921"/>
      <c r="K178" s="921"/>
      <c r="L178" s="925"/>
    </row>
    <row r="179" spans="1:12" ht="24" x14ac:dyDescent="0.25">
      <c r="A179" s="918">
        <v>533</v>
      </c>
      <c r="B179" s="9" t="s">
        <v>22</v>
      </c>
      <c r="C179" s="13" t="s">
        <v>23</v>
      </c>
      <c r="D179" s="13" t="s">
        <v>24</v>
      </c>
      <c r="E179" s="13" t="s">
        <v>25</v>
      </c>
      <c r="F179" s="919" t="s">
        <v>17</v>
      </c>
      <c r="G179" s="919"/>
      <c r="H179" s="920"/>
      <c r="I179" s="920"/>
      <c r="J179" s="920"/>
      <c r="K179" s="920"/>
      <c r="L179" s="920"/>
    </row>
    <row r="180" spans="1:12" x14ac:dyDescent="0.25">
      <c r="A180" s="918"/>
      <c r="B180" s="921" t="s">
        <v>1854</v>
      </c>
      <c r="C180" s="922" t="s">
        <v>1859</v>
      </c>
      <c r="D180" s="923">
        <v>43736</v>
      </c>
      <c r="E180" s="921" t="s">
        <v>321</v>
      </c>
      <c r="F180" s="921" t="s">
        <v>1860</v>
      </c>
      <c r="G180" s="921"/>
      <c r="H180" s="924" t="s">
        <v>30</v>
      </c>
      <c r="I180" s="924"/>
      <c r="J180" s="14" t="s">
        <v>31</v>
      </c>
      <c r="K180" s="14" t="s">
        <v>32</v>
      </c>
      <c r="L180" s="16">
        <v>331.77</v>
      </c>
    </row>
    <row r="181" spans="1:12" x14ac:dyDescent="0.25">
      <c r="A181" s="918"/>
      <c r="B181" s="921"/>
      <c r="C181" s="922"/>
      <c r="D181" s="923"/>
      <c r="E181" s="921"/>
      <c r="F181" s="921"/>
      <c r="G181" s="921"/>
      <c r="H181" s="924" t="s">
        <v>33</v>
      </c>
      <c r="I181" s="924"/>
      <c r="J181" s="921" t="s">
        <v>31</v>
      </c>
      <c r="K181" s="921" t="s">
        <v>31</v>
      </c>
      <c r="L181" s="925">
        <v>0</v>
      </c>
    </row>
    <row r="182" spans="1:12" x14ac:dyDescent="0.25">
      <c r="A182" s="918"/>
      <c r="B182" s="921"/>
      <c r="C182" s="922"/>
      <c r="D182" s="923"/>
      <c r="E182" s="921"/>
      <c r="F182" s="921"/>
      <c r="G182" s="921"/>
      <c r="H182" s="924"/>
      <c r="I182" s="924"/>
      <c r="J182" s="921"/>
      <c r="K182" s="921"/>
      <c r="L182" s="925"/>
    </row>
    <row r="183" spans="1:12" x14ac:dyDescent="0.25">
      <c r="A183" s="918"/>
      <c r="B183" s="921"/>
      <c r="C183" s="922"/>
      <c r="D183" s="923"/>
      <c r="E183" s="921"/>
      <c r="F183" s="921"/>
      <c r="G183" s="921"/>
      <c r="H183" s="924"/>
      <c r="I183" s="924"/>
      <c r="J183" s="921"/>
      <c r="K183" s="921"/>
      <c r="L183" s="925"/>
    </row>
    <row r="184" spans="1:12" ht="24" x14ac:dyDescent="0.25">
      <c r="A184" s="918"/>
      <c r="B184" s="9" t="s">
        <v>34</v>
      </c>
      <c r="C184" s="13" t="s">
        <v>35</v>
      </c>
      <c r="D184" s="13" t="s">
        <v>36</v>
      </c>
      <c r="E184" s="13" t="s">
        <v>37</v>
      </c>
      <c r="F184" s="920"/>
      <c r="G184" s="920"/>
      <c r="H184" s="924" t="s">
        <v>38</v>
      </c>
      <c r="I184" s="924"/>
      <c r="J184" s="921" t="s">
        <v>31</v>
      </c>
      <c r="K184" s="921" t="s">
        <v>32</v>
      </c>
      <c r="L184" s="925">
        <v>209.77</v>
      </c>
    </row>
    <row r="185" spans="1:12" ht="22.8" x14ac:dyDescent="0.25">
      <c r="A185" s="918"/>
      <c r="B185" s="14" t="s">
        <v>39</v>
      </c>
      <c r="C185" s="14" t="s">
        <v>1860</v>
      </c>
      <c r="D185" s="15">
        <v>43738</v>
      </c>
      <c r="E185" s="14" t="s">
        <v>433</v>
      </c>
      <c r="F185" s="920"/>
      <c r="G185" s="920"/>
      <c r="H185" s="924"/>
      <c r="I185" s="924"/>
      <c r="J185" s="921"/>
      <c r="K185" s="921"/>
      <c r="L185" s="925"/>
    </row>
    <row r="186" spans="1:12" ht="24" x14ac:dyDescent="0.25">
      <c r="A186" s="918">
        <v>534</v>
      </c>
      <c r="B186" s="9" t="s">
        <v>22</v>
      </c>
      <c r="C186" s="13" t="s">
        <v>23</v>
      </c>
      <c r="D186" s="13" t="s">
        <v>24</v>
      </c>
      <c r="E186" s="13" t="s">
        <v>25</v>
      </c>
      <c r="F186" s="919" t="s">
        <v>17</v>
      </c>
      <c r="G186" s="919"/>
      <c r="H186" s="920"/>
      <c r="I186" s="920"/>
      <c r="J186" s="920"/>
      <c r="K186" s="920"/>
      <c r="L186" s="920"/>
    </row>
    <row r="187" spans="1:12" x14ac:dyDescent="0.25">
      <c r="A187" s="918"/>
      <c r="B187" s="921" t="s">
        <v>1861</v>
      </c>
      <c r="C187" s="922" t="s">
        <v>1862</v>
      </c>
      <c r="D187" s="923">
        <v>43687</v>
      </c>
      <c r="E187" s="921" t="s">
        <v>696</v>
      </c>
      <c r="F187" s="921" t="s">
        <v>1863</v>
      </c>
      <c r="G187" s="921"/>
      <c r="H187" s="924" t="s">
        <v>30</v>
      </c>
      <c r="I187" s="924"/>
      <c r="J187" s="14" t="s">
        <v>31</v>
      </c>
      <c r="K187" s="14" t="s">
        <v>32</v>
      </c>
      <c r="L187" s="16">
        <v>825</v>
      </c>
    </row>
    <row r="188" spans="1:12" x14ac:dyDescent="0.25">
      <c r="A188" s="918"/>
      <c r="B188" s="921"/>
      <c r="C188" s="922"/>
      <c r="D188" s="923"/>
      <c r="E188" s="921"/>
      <c r="F188" s="921"/>
      <c r="G188" s="921"/>
      <c r="H188" s="924" t="s">
        <v>33</v>
      </c>
      <c r="I188" s="924"/>
      <c r="J188" s="14" t="s">
        <v>31</v>
      </c>
      <c r="K188" s="14" t="s">
        <v>32</v>
      </c>
      <c r="L188" s="16">
        <v>1682.93</v>
      </c>
    </row>
    <row r="189" spans="1:12" ht="24" x14ac:dyDescent="0.25">
      <c r="A189" s="918"/>
      <c r="B189" s="9" t="s">
        <v>34</v>
      </c>
      <c r="C189" s="13" t="s">
        <v>35</v>
      </c>
      <c r="D189" s="13" t="s">
        <v>36</v>
      </c>
      <c r="E189" s="13" t="s">
        <v>37</v>
      </c>
      <c r="F189" s="920"/>
      <c r="G189" s="920"/>
      <c r="H189" s="924" t="s">
        <v>38</v>
      </c>
      <c r="I189" s="924"/>
      <c r="J189" s="921" t="s">
        <v>31</v>
      </c>
      <c r="K189" s="921" t="s">
        <v>32</v>
      </c>
      <c r="L189" s="925">
        <v>100</v>
      </c>
    </row>
    <row r="190" spans="1:12" ht="22.8" x14ac:dyDescent="0.25">
      <c r="A190" s="918"/>
      <c r="B190" s="14" t="s">
        <v>1592</v>
      </c>
      <c r="C190" s="14" t="s">
        <v>1863</v>
      </c>
      <c r="D190" s="15">
        <v>43695</v>
      </c>
      <c r="E190" s="14" t="s">
        <v>310</v>
      </c>
      <c r="F190" s="920"/>
      <c r="G190" s="920"/>
      <c r="H190" s="924"/>
      <c r="I190" s="924"/>
      <c r="J190" s="921"/>
      <c r="K190" s="921"/>
      <c r="L190" s="925"/>
    </row>
    <row r="191" spans="1:12" ht="24" x14ac:dyDescent="0.25">
      <c r="A191" s="918">
        <v>535</v>
      </c>
      <c r="B191" s="9" t="s">
        <v>22</v>
      </c>
      <c r="C191" s="13" t="s">
        <v>23</v>
      </c>
      <c r="D191" s="13" t="s">
        <v>24</v>
      </c>
      <c r="E191" s="13" t="s">
        <v>25</v>
      </c>
      <c r="F191" s="919" t="s">
        <v>17</v>
      </c>
      <c r="G191" s="919"/>
      <c r="H191" s="920"/>
      <c r="I191" s="920"/>
      <c r="J191" s="920"/>
      <c r="K191" s="920"/>
      <c r="L191" s="920"/>
    </row>
    <row r="192" spans="1:12" x14ac:dyDescent="0.25">
      <c r="A192" s="918"/>
      <c r="B192" s="921" t="s">
        <v>1864</v>
      </c>
      <c r="C192" s="922" t="s">
        <v>1865</v>
      </c>
      <c r="D192" s="923">
        <v>43571</v>
      </c>
      <c r="E192" s="921" t="s">
        <v>298</v>
      </c>
      <c r="F192" s="921" t="s">
        <v>607</v>
      </c>
      <c r="G192" s="921"/>
      <c r="H192" s="924" t="s">
        <v>30</v>
      </c>
      <c r="I192" s="924"/>
      <c r="J192" s="14" t="s">
        <v>31</v>
      </c>
      <c r="K192" s="14" t="s">
        <v>32</v>
      </c>
      <c r="L192" s="16">
        <v>860</v>
      </c>
    </row>
    <row r="193" spans="1:12" x14ac:dyDescent="0.25">
      <c r="A193" s="918"/>
      <c r="B193" s="921"/>
      <c r="C193" s="922"/>
      <c r="D193" s="923"/>
      <c r="E193" s="921"/>
      <c r="F193" s="921"/>
      <c r="G193" s="921"/>
      <c r="H193" s="924" t="s">
        <v>33</v>
      </c>
      <c r="I193" s="924"/>
      <c r="J193" s="14" t="s">
        <v>31</v>
      </c>
      <c r="K193" s="14" t="s">
        <v>32</v>
      </c>
      <c r="L193" s="16">
        <v>343.6</v>
      </c>
    </row>
    <row r="194" spans="1:12" ht="24" x14ac:dyDescent="0.25">
      <c r="A194" s="918"/>
      <c r="B194" s="9" t="s">
        <v>34</v>
      </c>
      <c r="C194" s="13" t="s">
        <v>35</v>
      </c>
      <c r="D194" s="13" t="s">
        <v>36</v>
      </c>
      <c r="E194" s="13" t="s">
        <v>37</v>
      </c>
      <c r="F194" s="920"/>
      <c r="G194" s="920"/>
      <c r="H194" s="924" t="s">
        <v>38</v>
      </c>
      <c r="I194" s="924"/>
      <c r="J194" s="921" t="s">
        <v>31</v>
      </c>
      <c r="K194" s="921" t="s">
        <v>32</v>
      </c>
      <c r="L194" s="925">
        <v>1099</v>
      </c>
    </row>
    <row r="195" spans="1:12" ht="34.200000000000003" x14ac:dyDescent="0.25">
      <c r="A195" s="918"/>
      <c r="B195" s="14" t="s">
        <v>1866</v>
      </c>
      <c r="C195" s="14" t="s">
        <v>607</v>
      </c>
      <c r="D195" s="15">
        <v>43573</v>
      </c>
      <c r="E195" s="14" t="s">
        <v>112</v>
      </c>
      <c r="F195" s="920"/>
      <c r="G195" s="920"/>
      <c r="H195" s="924"/>
      <c r="I195" s="924"/>
      <c r="J195" s="921"/>
      <c r="K195" s="921"/>
      <c r="L195" s="925"/>
    </row>
    <row r="196" spans="1:12" ht="24" x14ac:dyDescent="0.25">
      <c r="A196" s="918">
        <v>536</v>
      </c>
      <c r="B196" s="9" t="s">
        <v>22</v>
      </c>
      <c r="C196" s="13" t="s">
        <v>23</v>
      </c>
      <c r="D196" s="13" t="s">
        <v>24</v>
      </c>
      <c r="E196" s="13" t="s">
        <v>25</v>
      </c>
      <c r="F196" s="919" t="s">
        <v>17</v>
      </c>
      <c r="G196" s="919"/>
      <c r="H196" s="920"/>
      <c r="I196" s="920"/>
      <c r="J196" s="920"/>
      <c r="K196" s="920"/>
      <c r="L196" s="920"/>
    </row>
    <row r="197" spans="1:12" x14ac:dyDescent="0.25">
      <c r="A197" s="918"/>
      <c r="B197" s="921" t="s">
        <v>1867</v>
      </c>
      <c r="C197" s="922" t="s">
        <v>1868</v>
      </c>
      <c r="D197" s="923">
        <v>43723</v>
      </c>
      <c r="E197" s="921" t="s">
        <v>1716</v>
      </c>
      <c r="F197" s="921" t="s">
        <v>1717</v>
      </c>
      <c r="G197" s="921"/>
      <c r="H197" s="924" t="s">
        <v>30</v>
      </c>
      <c r="I197" s="924"/>
      <c r="J197" s="14" t="s">
        <v>31</v>
      </c>
      <c r="K197" s="14" t="s">
        <v>32</v>
      </c>
      <c r="L197" s="16">
        <v>158.41</v>
      </c>
    </row>
    <row r="198" spans="1:12" x14ac:dyDescent="0.25">
      <c r="A198" s="918"/>
      <c r="B198" s="921"/>
      <c r="C198" s="922"/>
      <c r="D198" s="923"/>
      <c r="E198" s="921"/>
      <c r="F198" s="921"/>
      <c r="G198" s="921"/>
      <c r="H198" s="924" t="s">
        <v>33</v>
      </c>
      <c r="I198" s="924"/>
      <c r="J198" s="14" t="s">
        <v>31</v>
      </c>
      <c r="K198" s="14" t="s">
        <v>32</v>
      </c>
      <c r="L198" s="16">
        <v>332.41</v>
      </c>
    </row>
    <row r="199" spans="1:12" ht="24" x14ac:dyDescent="0.25">
      <c r="A199" s="918"/>
      <c r="B199" s="9" t="s">
        <v>34</v>
      </c>
      <c r="C199" s="13" t="s">
        <v>35</v>
      </c>
      <c r="D199" s="13" t="s">
        <v>36</v>
      </c>
      <c r="E199" s="13" t="s">
        <v>37</v>
      </c>
      <c r="F199" s="920"/>
      <c r="G199" s="920"/>
      <c r="H199" s="924" t="s">
        <v>38</v>
      </c>
      <c r="I199" s="924"/>
      <c r="J199" s="921" t="s">
        <v>31</v>
      </c>
      <c r="K199" s="921" t="s">
        <v>32</v>
      </c>
      <c r="L199" s="925">
        <v>189</v>
      </c>
    </row>
    <row r="200" spans="1:12" ht="22.8" x14ac:dyDescent="0.25">
      <c r="A200" s="918"/>
      <c r="B200" s="14" t="s">
        <v>229</v>
      </c>
      <c r="C200" s="14" t="s">
        <v>1717</v>
      </c>
      <c r="D200" s="15">
        <v>43724</v>
      </c>
      <c r="E200" s="14" t="s">
        <v>1180</v>
      </c>
      <c r="F200" s="920"/>
      <c r="G200" s="920"/>
      <c r="H200" s="924"/>
      <c r="I200" s="924"/>
      <c r="J200" s="921"/>
      <c r="K200" s="921"/>
      <c r="L200" s="925"/>
    </row>
    <row r="201" spans="1:12" ht="24" x14ac:dyDescent="0.25">
      <c r="A201" s="918">
        <v>537</v>
      </c>
      <c r="B201" s="9" t="s">
        <v>22</v>
      </c>
      <c r="C201" s="13" t="s">
        <v>23</v>
      </c>
      <c r="D201" s="13" t="s">
        <v>24</v>
      </c>
      <c r="E201" s="13" t="s">
        <v>25</v>
      </c>
      <c r="F201" s="919" t="s">
        <v>17</v>
      </c>
      <c r="G201" s="919"/>
      <c r="H201" s="920"/>
      <c r="I201" s="920"/>
      <c r="J201" s="920"/>
      <c r="K201" s="920"/>
      <c r="L201" s="920"/>
    </row>
    <row r="202" spans="1:12" x14ac:dyDescent="0.25">
      <c r="A202" s="918"/>
      <c r="B202" s="921" t="s">
        <v>1869</v>
      </c>
      <c r="C202" s="921" t="s">
        <v>1870</v>
      </c>
      <c r="D202" s="923">
        <v>43712</v>
      </c>
      <c r="E202" s="921" t="s">
        <v>250</v>
      </c>
      <c r="F202" s="921" t="s">
        <v>1871</v>
      </c>
      <c r="G202" s="921"/>
      <c r="H202" s="924" t="s">
        <v>30</v>
      </c>
      <c r="I202" s="924"/>
      <c r="J202" s="14" t="s">
        <v>31</v>
      </c>
      <c r="K202" s="14" t="s">
        <v>32</v>
      </c>
      <c r="L202" s="16">
        <v>258</v>
      </c>
    </row>
    <row r="203" spans="1:12" x14ac:dyDescent="0.25">
      <c r="A203" s="918"/>
      <c r="B203" s="921"/>
      <c r="C203" s="921"/>
      <c r="D203" s="923"/>
      <c r="E203" s="921"/>
      <c r="F203" s="921"/>
      <c r="G203" s="921"/>
      <c r="H203" s="924" t="s">
        <v>33</v>
      </c>
      <c r="I203" s="924"/>
      <c r="J203" s="14" t="s">
        <v>31</v>
      </c>
      <c r="K203" s="14" t="s">
        <v>32</v>
      </c>
      <c r="L203" s="16">
        <v>283.8</v>
      </c>
    </row>
    <row r="204" spans="1:12" ht="24" x14ac:dyDescent="0.25">
      <c r="A204" s="918"/>
      <c r="B204" s="9" t="s">
        <v>34</v>
      </c>
      <c r="C204" s="13" t="s">
        <v>35</v>
      </c>
      <c r="D204" s="13" t="s">
        <v>36</v>
      </c>
      <c r="E204" s="13" t="s">
        <v>37</v>
      </c>
      <c r="F204" s="920"/>
      <c r="G204" s="920"/>
      <c r="H204" s="924" t="s">
        <v>38</v>
      </c>
      <c r="I204" s="924"/>
      <c r="J204" s="921" t="s">
        <v>31</v>
      </c>
      <c r="K204" s="921" t="s">
        <v>31</v>
      </c>
      <c r="L204" s="925">
        <v>0</v>
      </c>
    </row>
    <row r="205" spans="1:12" ht="22.8" x14ac:dyDescent="0.25">
      <c r="A205" s="918"/>
      <c r="B205" s="14" t="s">
        <v>1872</v>
      </c>
      <c r="C205" s="14" t="s">
        <v>1871</v>
      </c>
      <c r="D205" s="15">
        <v>43714</v>
      </c>
      <c r="E205" s="14" t="s">
        <v>1873</v>
      </c>
      <c r="F205" s="920"/>
      <c r="G205" s="920"/>
      <c r="H205" s="924"/>
      <c r="I205" s="924"/>
      <c r="J205" s="921"/>
      <c r="K205" s="921"/>
      <c r="L205" s="925"/>
    </row>
    <row r="206" spans="1:12" ht="24" x14ac:dyDescent="0.25">
      <c r="A206" s="918">
        <v>538</v>
      </c>
      <c r="B206" s="9" t="s">
        <v>22</v>
      </c>
      <c r="C206" s="13" t="s">
        <v>23</v>
      </c>
      <c r="D206" s="13" t="s">
        <v>24</v>
      </c>
      <c r="E206" s="13" t="s">
        <v>25</v>
      </c>
      <c r="F206" s="919" t="s">
        <v>17</v>
      </c>
      <c r="G206" s="919"/>
      <c r="H206" s="920"/>
      <c r="I206" s="920"/>
      <c r="J206" s="920"/>
      <c r="K206" s="920"/>
      <c r="L206" s="920"/>
    </row>
    <row r="207" spans="1:12" x14ac:dyDescent="0.25">
      <c r="A207" s="918"/>
      <c r="B207" s="921" t="s">
        <v>1874</v>
      </c>
      <c r="C207" s="922" t="s">
        <v>1875</v>
      </c>
      <c r="D207" s="923">
        <v>43569</v>
      </c>
      <c r="E207" s="921" t="s">
        <v>1876</v>
      </c>
      <c r="F207" s="921" t="s">
        <v>203</v>
      </c>
      <c r="G207" s="921"/>
      <c r="H207" s="924" t="s">
        <v>30</v>
      </c>
      <c r="I207" s="924"/>
      <c r="J207" s="14" t="s">
        <v>31</v>
      </c>
      <c r="K207" s="14" t="s">
        <v>32</v>
      </c>
      <c r="L207" s="16">
        <v>571</v>
      </c>
    </row>
    <row r="208" spans="1:12" x14ac:dyDescent="0.25">
      <c r="A208" s="918"/>
      <c r="B208" s="921"/>
      <c r="C208" s="922"/>
      <c r="D208" s="923"/>
      <c r="E208" s="921"/>
      <c r="F208" s="921"/>
      <c r="G208" s="921"/>
      <c r="H208" s="924" t="s">
        <v>33</v>
      </c>
      <c r="I208" s="924"/>
      <c r="J208" s="921" t="s">
        <v>31</v>
      </c>
      <c r="K208" s="921" t="s">
        <v>32</v>
      </c>
      <c r="L208" s="925">
        <v>336</v>
      </c>
    </row>
    <row r="209" spans="1:12" x14ac:dyDescent="0.25">
      <c r="A209" s="918"/>
      <c r="B209" s="921"/>
      <c r="C209" s="922"/>
      <c r="D209" s="923"/>
      <c r="E209" s="921"/>
      <c r="F209" s="921"/>
      <c r="G209" s="921"/>
      <c r="H209" s="924"/>
      <c r="I209" s="924"/>
      <c r="J209" s="921"/>
      <c r="K209" s="921"/>
      <c r="L209" s="925"/>
    </row>
    <row r="210" spans="1:12" ht="24" x14ac:dyDescent="0.25">
      <c r="A210" s="918"/>
      <c r="B210" s="9" t="s">
        <v>34</v>
      </c>
      <c r="C210" s="13" t="s">
        <v>35</v>
      </c>
      <c r="D210" s="13" t="s">
        <v>36</v>
      </c>
      <c r="E210" s="13" t="s">
        <v>37</v>
      </c>
      <c r="F210" s="920"/>
      <c r="G210" s="920"/>
      <c r="H210" s="924" t="s">
        <v>38</v>
      </c>
      <c r="I210" s="924"/>
      <c r="J210" s="921" t="s">
        <v>31</v>
      </c>
      <c r="K210" s="921" t="s">
        <v>32</v>
      </c>
      <c r="L210" s="925">
        <v>180</v>
      </c>
    </row>
    <row r="211" spans="1:12" ht="22.8" x14ac:dyDescent="0.25">
      <c r="A211" s="918"/>
      <c r="B211" s="14" t="s">
        <v>204</v>
      </c>
      <c r="C211" s="14" t="s">
        <v>203</v>
      </c>
      <c r="D211" s="15">
        <v>43571</v>
      </c>
      <c r="E211" s="14" t="s">
        <v>501</v>
      </c>
      <c r="F211" s="920"/>
      <c r="G211" s="920"/>
      <c r="H211" s="924"/>
      <c r="I211" s="924"/>
      <c r="J211" s="921"/>
      <c r="K211" s="921"/>
      <c r="L211" s="925"/>
    </row>
    <row r="212" spans="1:12" ht="24" x14ac:dyDescent="0.25">
      <c r="A212" s="918">
        <v>539</v>
      </c>
      <c r="B212" s="9" t="s">
        <v>22</v>
      </c>
      <c r="C212" s="13" t="s">
        <v>23</v>
      </c>
      <c r="D212" s="13" t="s">
        <v>24</v>
      </c>
      <c r="E212" s="13" t="s">
        <v>25</v>
      </c>
      <c r="F212" s="919" t="s">
        <v>17</v>
      </c>
      <c r="G212" s="919"/>
      <c r="H212" s="920"/>
      <c r="I212" s="920"/>
      <c r="J212" s="920"/>
      <c r="K212" s="920"/>
      <c r="L212" s="920"/>
    </row>
    <row r="213" spans="1:12" x14ac:dyDescent="0.25">
      <c r="A213" s="918"/>
      <c r="B213" s="921" t="s">
        <v>1874</v>
      </c>
      <c r="C213" s="922" t="s">
        <v>1877</v>
      </c>
      <c r="D213" s="923">
        <v>43629</v>
      </c>
      <c r="E213" s="921" t="s">
        <v>1878</v>
      </c>
      <c r="F213" s="921" t="s">
        <v>203</v>
      </c>
      <c r="G213" s="921"/>
      <c r="H213" s="924" t="s">
        <v>30</v>
      </c>
      <c r="I213" s="924"/>
      <c r="J213" s="14" t="s">
        <v>31</v>
      </c>
      <c r="K213" s="14" t="s">
        <v>32</v>
      </c>
      <c r="L213" s="16">
        <v>298.59000000000003</v>
      </c>
    </row>
    <row r="214" spans="1:12" x14ac:dyDescent="0.25">
      <c r="A214" s="918"/>
      <c r="B214" s="921"/>
      <c r="C214" s="922"/>
      <c r="D214" s="923"/>
      <c r="E214" s="921"/>
      <c r="F214" s="921"/>
      <c r="G214" s="921"/>
      <c r="H214" s="924" t="s">
        <v>33</v>
      </c>
      <c r="I214" s="924"/>
      <c r="J214" s="921" t="s">
        <v>31</v>
      </c>
      <c r="K214" s="921" t="s">
        <v>32</v>
      </c>
      <c r="L214" s="925">
        <v>254</v>
      </c>
    </row>
    <row r="215" spans="1:12" x14ac:dyDescent="0.25">
      <c r="A215" s="918"/>
      <c r="B215" s="921"/>
      <c r="C215" s="922"/>
      <c r="D215" s="923"/>
      <c r="E215" s="921"/>
      <c r="F215" s="921"/>
      <c r="G215" s="921"/>
      <c r="H215" s="924"/>
      <c r="I215" s="924"/>
      <c r="J215" s="921"/>
      <c r="K215" s="921"/>
      <c r="L215" s="925"/>
    </row>
    <row r="216" spans="1:12" ht="24" x14ac:dyDescent="0.25">
      <c r="A216" s="918"/>
      <c r="B216" s="9" t="s">
        <v>34</v>
      </c>
      <c r="C216" s="13" t="s">
        <v>35</v>
      </c>
      <c r="D216" s="13" t="s">
        <v>36</v>
      </c>
      <c r="E216" s="13" t="s">
        <v>37</v>
      </c>
      <c r="F216" s="920"/>
      <c r="G216" s="920"/>
      <c r="H216" s="924" t="s">
        <v>38</v>
      </c>
      <c r="I216" s="924"/>
      <c r="J216" s="921" t="s">
        <v>31</v>
      </c>
      <c r="K216" s="921" t="s">
        <v>32</v>
      </c>
      <c r="L216" s="925">
        <v>165</v>
      </c>
    </row>
    <row r="217" spans="1:12" ht="22.8" x14ac:dyDescent="0.25">
      <c r="A217" s="918"/>
      <c r="B217" s="14" t="s">
        <v>204</v>
      </c>
      <c r="C217" s="14" t="s">
        <v>203</v>
      </c>
      <c r="D217" s="15">
        <v>43630</v>
      </c>
      <c r="E217" s="14" t="s">
        <v>1879</v>
      </c>
      <c r="F217" s="920"/>
      <c r="G217" s="920"/>
      <c r="H217" s="924"/>
      <c r="I217" s="924"/>
      <c r="J217" s="921"/>
      <c r="K217" s="921"/>
      <c r="L217" s="925"/>
    </row>
    <row r="218" spans="1:12" ht="24" x14ac:dyDescent="0.25">
      <c r="A218" s="918">
        <v>540</v>
      </c>
      <c r="B218" s="9" t="s">
        <v>22</v>
      </c>
      <c r="C218" s="13" t="s">
        <v>23</v>
      </c>
      <c r="D218" s="13" t="s">
        <v>24</v>
      </c>
      <c r="E218" s="13" t="s">
        <v>25</v>
      </c>
      <c r="F218" s="919" t="s">
        <v>17</v>
      </c>
      <c r="G218" s="919"/>
      <c r="H218" s="920"/>
      <c r="I218" s="920"/>
      <c r="J218" s="920"/>
      <c r="K218" s="920"/>
      <c r="L218" s="920"/>
    </row>
    <row r="219" spans="1:12" x14ac:dyDescent="0.25">
      <c r="A219" s="918"/>
      <c r="B219" s="921" t="s">
        <v>1874</v>
      </c>
      <c r="C219" s="922" t="s">
        <v>1880</v>
      </c>
      <c r="D219" s="923">
        <v>43691</v>
      </c>
      <c r="E219" s="921" t="s">
        <v>298</v>
      </c>
      <c r="F219" s="921" t="s">
        <v>893</v>
      </c>
      <c r="G219" s="921"/>
      <c r="H219" s="924" t="s">
        <v>30</v>
      </c>
      <c r="I219" s="924"/>
      <c r="J219" s="14" t="s">
        <v>31</v>
      </c>
      <c r="K219" s="14" t="s">
        <v>32</v>
      </c>
      <c r="L219" s="16">
        <v>683.26</v>
      </c>
    </row>
    <row r="220" spans="1:12" x14ac:dyDescent="0.25">
      <c r="A220" s="918"/>
      <c r="B220" s="921"/>
      <c r="C220" s="922"/>
      <c r="D220" s="923"/>
      <c r="E220" s="921"/>
      <c r="F220" s="921"/>
      <c r="G220" s="921"/>
      <c r="H220" s="924" t="s">
        <v>33</v>
      </c>
      <c r="I220" s="924"/>
      <c r="J220" s="14" t="s">
        <v>31</v>
      </c>
      <c r="K220" s="14" t="s">
        <v>31</v>
      </c>
      <c r="L220" s="16">
        <v>0</v>
      </c>
    </row>
    <row r="221" spans="1:12" ht="24" x14ac:dyDescent="0.25">
      <c r="A221" s="918"/>
      <c r="B221" s="9" t="s">
        <v>34</v>
      </c>
      <c r="C221" s="13" t="s">
        <v>35</v>
      </c>
      <c r="D221" s="13" t="s">
        <v>36</v>
      </c>
      <c r="E221" s="13" t="s">
        <v>37</v>
      </c>
      <c r="F221" s="920"/>
      <c r="G221" s="920"/>
      <c r="H221" s="924" t="s">
        <v>38</v>
      </c>
      <c r="I221" s="924"/>
      <c r="J221" s="921" t="s">
        <v>31</v>
      </c>
      <c r="K221" s="921" t="s">
        <v>32</v>
      </c>
      <c r="L221" s="925">
        <v>500</v>
      </c>
    </row>
    <row r="222" spans="1:12" ht="22.8" x14ac:dyDescent="0.25">
      <c r="A222" s="918"/>
      <c r="B222" s="14" t="s">
        <v>204</v>
      </c>
      <c r="C222" s="14" t="s">
        <v>893</v>
      </c>
      <c r="D222" s="15">
        <v>43694</v>
      </c>
      <c r="E222" s="14" t="s">
        <v>1881</v>
      </c>
      <c r="F222" s="920"/>
      <c r="G222" s="920"/>
      <c r="H222" s="924"/>
      <c r="I222" s="924"/>
      <c r="J222" s="921"/>
      <c r="K222" s="921"/>
      <c r="L222" s="925"/>
    </row>
    <row r="223" spans="1:12" ht="24" x14ac:dyDescent="0.25">
      <c r="A223" s="918">
        <v>541</v>
      </c>
      <c r="B223" s="9" t="s">
        <v>22</v>
      </c>
      <c r="C223" s="13" t="s">
        <v>23</v>
      </c>
      <c r="D223" s="13" t="s">
        <v>24</v>
      </c>
      <c r="E223" s="13" t="s">
        <v>25</v>
      </c>
      <c r="F223" s="919" t="s">
        <v>17</v>
      </c>
      <c r="G223" s="919"/>
      <c r="H223" s="920"/>
      <c r="I223" s="920"/>
      <c r="J223" s="920"/>
      <c r="K223" s="920"/>
      <c r="L223" s="920"/>
    </row>
    <row r="224" spans="1:12" x14ac:dyDescent="0.25">
      <c r="A224" s="918"/>
      <c r="B224" s="921" t="s">
        <v>1882</v>
      </c>
      <c r="C224" s="922" t="s">
        <v>1883</v>
      </c>
      <c r="D224" s="923">
        <v>43558</v>
      </c>
      <c r="E224" s="921" t="s">
        <v>90</v>
      </c>
      <c r="F224" s="921" t="s">
        <v>653</v>
      </c>
      <c r="G224" s="921"/>
      <c r="H224" s="924" t="s">
        <v>30</v>
      </c>
      <c r="I224" s="924"/>
      <c r="J224" s="14" t="s">
        <v>31</v>
      </c>
      <c r="K224" s="14" t="s">
        <v>32</v>
      </c>
      <c r="L224" s="16">
        <v>64</v>
      </c>
    </row>
    <row r="225" spans="1:12" x14ac:dyDescent="0.25">
      <c r="A225" s="918"/>
      <c r="B225" s="921"/>
      <c r="C225" s="922"/>
      <c r="D225" s="923"/>
      <c r="E225" s="921"/>
      <c r="F225" s="921"/>
      <c r="G225" s="921"/>
      <c r="H225" s="924" t="s">
        <v>33</v>
      </c>
      <c r="I225" s="924"/>
      <c r="J225" s="14" t="s">
        <v>31</v>
      </c>
      <c r="K225" s="14" t="s">
        <v>31</v>
      </c>
      <c r="L225" s="16">
        <v>0</v>
      </c>
    </row>
    <row r="226" spans="1:12" ht="24" x14ac:dyDescent="0.25">
      <c r="A226" s="918"/>
      <c r="B226" s="9" t="s">
        <v>34</v>
      </c>
      <c r="C226" s="13" t="s">
        <v>35</v>
      </c>
      <c r="D226" s="13" t="s">
        <v>36</v>
      </c>
      <c r="E226" s="13" t="s">
        <v>37</v>
      </c>
      <c r="F226" s="920"/>
      <c r="G226" s="920"/>
      <c r="H226" s="924" t="s">
        <v>38</v>
      </c>
      <c r="I226" s="924"/>
      <c r="J226" s="921" t="s">
        <v>31</v>
      </c>
      <c r="K226" s="921" t="s">
        <v>32</v>
      </c>
      <c r="L226" s="925">
        <v>200</v>
      </c>
    </row>
    <row r="227" spans="1:12" ht="22.8" x14ac:dyDescent="0.25">
      <c r="A227" s="918"/>
      <c r="B227" s="14" t="s">
        <v>605</v>
      </c>
      <c r="C227" s="14" t="s">
        <v>653</v>
      </c>
      <c r="D227" s="15">
        <v>43562</v>
      </c>
      <c r="E227" s="14" t="s">
        <v>746</v>
      </c>
      <c r="F227" s="920"/>
      <c r="G227" s="920"/>
      <c r="H227" s="924"/>
      <c r="I227" s="924"/>
      <c r="J227" s="921"/>
      <c r="K227" s="921"/>
      <c r="L227" s="925"/>
    </row>
    <row r="228" spans="1:12" ht="24" x14ac:dyDescent="0.25">
      <c r="A228" s="918">
        <v>542</v>
      </c>
      <c r="B228" s="9" t="s">
        <v>22</v>
      </c>
      <c r="C228" s="13" t="s">
        <v>23</v>
      </c>
      <c r="D228" s="13" t="s">
        <v>24</v>
      </c>
      <c r="E228" s="13" t="s">
        <v>25</v>
      </c>
      <c r="F228" s="919" t="s">
        <v>17</v>
      </c>
      <c r="G228" s="919"/>
      <c r="H228" s="920"/>
      <c r="I228" s="920"/>
      <c r="J228" s="920"/>
      <c r="K228" s="920"/>
      <c r="L228" s="920"/>
    </row>
    <row r="229" spans="1:12" x14ac:dyDescent="0.25">
      <c r="A229" s="918"/>
      <c r="B229" s="921" t="s">
        <v>1882</v>
      </c>
      <c r="C229" s="922" t="s">
        <v>1884</v>
      </c>
      <c r="D229" s="923">
        <v>43684</v>
      </c>
      <c r="E229" s="921" t="s">
        <v>187</v>
      </c>
      <c r="F229" s="921" t="s">
        <v>653</v>
      </c>
      <c r="G229" s="921"/>
      <c r="H229" s="924" t="s">
        <v>30</v>
      </c>
      <c r="I229" s="924"/>
      <c r="J229" s="14" t="s">
        <v>31</v>
      </c>
      <c r="K229" s="14" t="s">
        <v>32</v>
      </c>
      <c r="L229" s="16">
        <v>532.01</v>
      </c>
    </row>
    <row r="230" spans="1:12" x14ac:dyDescent="0.25">
      <c r="A230" s="918"/>
      <c r="B230" s="921"/>
      <c r="C230" s="922"/>
      <c r="D230" s="923"/>
      <c r="E230" s="921"/>
      <c r="F230" s="921"/>
      <c r="G230" s="921"/>
      <c r="H230" s="924" t="s">
        <v>33</v>
      </c>
      <c r="I230" s="924"/>
      <c r="J230" s="921" t="s">
        <v>31</v>
      </c>
      <c r="K230" s="921" t="s">
        <v>32</v>
      </c>
      <c r="L230" s="925">
        <v>538.6</v>
      </c>
    </row>
    <row r="231" spans="1:12" x14ac:dyDescent="0.25">
      <c r="A231" s="918"/>
      <c r="B231" s="921"/>
      <c r="C231" s="922"/>
      <c r="D231" s="923"/>
      <c r="E231" s="921"/>
      <c r="F231" s="921"/>
      <c r="G231" s="921"/>
      <c r="H231" s="924"/>
      <c r="I231" s="924"/>
      <c r="J231" s="921"/>
      <c r="K231" s="921"/>
      <c r="L231" s="925"/>
    </row>
    <row r="232" spans="1:12" x14ac:dyDescent="0.25">
      <c r="A232" s="918"/>
      <c r="B232" s="921"/>
      <c r="C232" s="922"/>
      <c r="D232" s="923"/>
      <c r="E232" s="921"/>
      <c r="F232" s="921"/>
      <c r="G232" s="921"/>
      <c r="H232" s="924"/>
      <c r="I232" s="924"/>
      <c r="J232" s="921"/>
      <c r="K232" s="921"/>
      <c r="L232" s="925"/>
    </row>
    <row r="233" spans="1:12" ht="24" x14ac:dyDescent="0.25">
      <c r="A233" s="918"/>
      <c r="B233" s="9" t="s">
        <v>34</v>
      </c>
      <c r="C233" s="13" t="s">
        <v>35</v>
      </c>
      <c r="D233" s="13" t="s">
        <v>36</v>
      </c>
      <c r="E233" s="13" t="s">
        <v>37</v>
      </c>
      <c r="F233" s="920"/>
      <c r="G233" s="920"/>
      <c r="H233" s="924" t="s">
        <v>38</v>
      </c>
      <c r="I233" s="924"/>
      <c r="J233" s="921" t="s">
        <v>31</v>
      </c>
      <c r="K233" s="921" t="s">
        <v>31</v>
      </c>
      <c r="L233" s="925">
        <v>0</v>
      </c>
    </row>
    <row r="234" spans="1:12" ht="22.8" x14ac:dyDescent="0.25">
      <c r="A234" s="918"/>
      <c r="B234" s="14" t="s">
        <v>605</v>
      </c>
      <c r="C234" s="14" t="s">
        <v>653</v>
      </c>
      <c r="D234" s="15">
        <v>43686</v>
      </c>
      <c r="E234" s="14" t="s">
        <v>588</v>
      </c>
      <c r="F234" s="920"/>
      <c r="G234" s="920"/>
      <c r="H234" s="924"/>
      <c r="I234" s="924"/>
      <c r="J234" s="921"/>
      <c r="K234" s="921"/>
      <c r="L234" s="925"/>
    </row>
    <row r="235" spans="1:12" ht="24" x14ac:dyDescent="0.25">
      <c r="A235" s="918">
        <v>543</v>
      </c>
      <c r="B235" s="9" t="s">
        <v>22</v>
      </c>
      <c r="C235" s="13" t="s">
        <v>23</v>
      </c>
      <c r="D235" s="13" t="s">
        <v>24</v>
      </c>
      <c r="E235" s="13" t="s">
        <v>25</v>
      </c>
      <c r="F235" s="919" t="s">
        <v>17</v>
      </c>
      <c r="G235" s="919"/>
      <c r="H235" s="920"/>
      <c r="I235" s="920"/>
      <c r="J235" s="920"/>
      <c r="K235" s="920"/>
      <c r="L235" s="920"/>
    </row>
    <row r="236" spans="1:12" x14ac:dyDescent="0.25">
      <c r="A236" s="918"/>
      <c r="B236" s="921" t="s">
        <v>1882</v>
      </c>
      <c r="C236" s="922" t="s">
        <v>1885</v>
      </c>
      <c r="D236" s="923">
        <v>43713</v>
      </c>
      <c r="E236" s="921" t="s">
        <v>176</v>
      </c>
      <c r="F236" s="921" t="s">
        <v>1886</v>
      </c>
      <c r="G236" s="921"/>
      <c r="H236" s="924" t="s">
        <v>30</v>
      </c>
      <c r="I236" s="924"/>
      <c r="J236" s="14" t="s">
        <v>31</v>
      </c>
      <c r="K236" s="14" t="s">
        <v>32</v>
      </c>
      <c r="L236" s="16">
        <v>194.9</v>
      </c>
    </row>
    <row r="237" spans="1:12" x14ac:dyDescent="0.25">
      <c r="A237" s="918"/>
      <c r="B237" s="921"/>
      <c r="C237" s="922"/>
      <c r="D237" s="923"/>
      <c r="E237" s="921"/>
      <c r="F237" s="921"/>
      <c r="G237" s="921"/>
      <c r="H237" s="924" t="s">
        <v>33</v>
      </c>
      <c r="I237" s="924"/>
      <c r="J237" s="921" t="s">
        <v>31</v>
      </c>
      <c r="K237" s="921" t="s">
        <v>32</v>
      </c>
      <c r="L237" s="925">
        <v>232.59</v>
      </c>
    </row>
    <row r="238" spans="1:12" x14ac:dyDescent="0.25">
      <c r="A238" s="918"/>
      <c r="B238" s="921"/>
      <c r="C238" s="922"/>
      <c r="D238" s="923"/>
      <c r="E238" s="921"/>
      <c r="F238" s="921"/>
      <c r="G238" s="921"/>
      <c r="H238" s="924"/>
      <c r="I238" s="924"/>
      <c r="J238" s="921"/>
      <c r="K238" s="921"/>
      <c r="L238" s="925"/>
    </row>
    <row r="239" spans="1:12" ht="24" x14ac:dyDescent="0.25">
      <c r="A239" s="918"/>
      <c r="B239" s="9" t="s">
        <v>34</v>
      </c>
      <c r="C239" s="13" t="s">
        <v>35</v>
      </c>
      <c r="D239" s="13" t="s">
        <v>36</v>
      </c>
      <c r="E239" s="13" t="s">
        <v>37</v>
      </c>
      <c r="F239" s="920"/>
      <c r="G239" s="920"/>
      <c r="H239" s="924" t="s">
        <v>38</v>
      </c>
      <c r="I239" s="924"/>
      <c r="J239" s="921" t="s">
        <v>31</v>
      </c>
      <c r="K239" s="921" t="s">
        <v>32</v>
      </c>
      <c r="L239" s="925">
        <v>212</v>
      </c>
    </row>
    <row r="240" spans="1:12" ht="22.8" x14ac:dyDescent="0.25">
      <c r="A240" s="918"/>
      <c r="B240" s="14" t="s">
        <v>605</v>
      </c>
      <c r="C240" s="14" t="s">
        <v>1886</v>
      </c>
      <c r="D240" s="15">
        <v>43714</v>
      </c>
      <c r="E240" s="14" t="s">
        <v>1750</v>
      </c>
      <c r="F240" s="920"/>
      <c r="G240" s="920"/>
      <c r="H240" s="924"/>
      <c r="I240" s="924"/>
      <c r="J240" s="921"/>
      <c r="K240" s="921"/>
      <c r="L240" s="925"/>
    </row>
    <row r="241" spans="1:12" ht="24" x14ac:dyDescent="0.25">
      <c r="A241" s="918">
        <v>544</v>
      </c>
      <c r="B241" s="9" t="s">
        <v>22</v>
      </c>
      <c r="C241" s="13" t="s">
        <v>23</v>
      </c>
      <c r="D241" s="13" t="s">
        <v>24</v>
      </c>
      <c r="E241" s="13" t="s">
        <v>25</v>
      </c>
      <c r="F241" s="919" t="s">
        <v>17</v>
      </c>
      <c r="G241" s="919"/>
      <c r="H241" s="920"/>
      <c r="I241" s="920"/>
      <c r="J241" s="920"/>
      <c r="K241" s="920"/>
      <c r="L241" s="920"/>
    </row>
    <row r="242" spans="1:12" x14ac:dyDescent="0.25">
      <c r="A242" s="918"/>
      <c r="B242" s="921" t="s">
        <v>1887</v>
      </c>
      <c r="C242" s="921" t="s">
        <v>1888</v>
      </c>
      <c r="D242" s="923">
        <v>43729</v>
      </c>
      <c r="E242" s="921" t="s">
        <v>1889</v>
      </c>
      <c r="F242" s="921" t="s">
        <v>1890</v>
      </c>
      <c r="G242" s="921"/>
      <c r="H242" s="924" t="s">
        <v>30</v>
      </c>
      <c r="I242" s="924"/>
      <c r="J242" s="14" t="s">
        <v>31</v>
      </c>
      <c r="K242" s="14" t="s">
        <v>32</v>
      </c>
      <c r="L242" s="16">
        <v>592</v>
      </c>
    </row>
    <row r="243" spans="1:12" x14ac:dyDescent="0.25">
      <c r="A243" s="918"/>
      <c r="B243" s="921"/>
      <c r="C243" s="921"/>
      <c r="D243" s="923"/>
      <c r="E243" s="921"/>
      <c r="F243" s="921"/>
      <c r="G243" s="921"/>
      <c r="H243" s="924" t="s">
        <v>33</v>
      </c>
      <c r="I243" s="924"/>
      <c r="J243" s="14" t="s">
        <v>31</v>
      </c>
      <c r="K243" s="14" t="s">
        <v>32</v>
      </c>
      <c r="L243" s="16">
        <v>829</v>
      </c>
    </row>
    <row r="244" spans="1:12" ht="24" x14ac:dyDescent="0.25">
      <c r="A244" s="918"/>
      <c r="B244" s="9" t="s">
        <v>34</v>
      </c>
      <c r="C244" s="13" t="s">
        <v>35</v>
      </c>
      <c r="D244" s="13" t="s">
        <v>36</v>
      </c>
      <c r="E244" s="13" t="s">
        <v>37</v>
      </c>
      <c r="F244" s="920"/>
      <c r="G244" s="920"/>
      <c r="H244" s="924" t="s">
        <v>38</v>
      </c>
      <c r="I244" s="924"/>
      <c r="J244" s="921" t="s">
        <v>31</v>
      </c>
      <c r="K244" s="921" t="s">
        <v>31</v>
      </c>
      <c r="L244" s="925">
        <v>0</v>
      </c>
    </row>
    <row r="245" spans="1:12" ht="22.8" x14ac:dyDescent="0.25">
      <c r="A245" s="918"/>
      <c r="B245" s="14" t="s">
        <v>39</v>
      </c>
      <c r="C245" s="14" t="s">
        <v>1890</v>
      </c>
      <c r="D245" s="15">
        <v>43734</v>
      </c>
      <c r="E245" s="14" t="s">
        <v>1891</v>
      </c>
      <c r="F245" s="920"/>
      <c r="G245" s="920"/>
      <c r="H245" s="924"/>
      <c r="I245" s="924"/>
      <c r="J245" s="921"/>
      <c r="K245" s="921"/>
      <c r="L245" s="925"/>
    </row>
    <row r="246" spans="1:12" ht="24" x14ac:dyDescent="0.25">
      <c r="A246" s="918">
        <v>545</v>
      </c>
      <c r="B246" s="9" t="s">
        <v>22</v>
      </c>
      <c r="C246" s="13" t="s">
        <v>23</v>
      </c>
      <c r="D246" s="13" t="s">
        <v>24</v>
      </c>
      <c r="E246" s="13" t="s">
        <v>25</v>
      </c>
      <c r="F246" s="919" t="s">
        <v>17</v>
      </c>
      <c r="G246" s="919"/>
      <c r="H246" s="920"/>
      <c r="I246" s="920"/>
      <c r="J246" s="920"/>
      <c r="K246" s="920"/>
      <c r="L246" s="920"/>
    </row>
    <row r="247" spans="1:12" x14ac:dyDescent="0.25">
      <c r="A247" s="918"/>
      <c r="B247" s="921" t="s">
        <v>1892</v>
      </c>
      <c r="C247" s="921" t="s">
        <v>1893</v>
      </c>
      <c r="D247" s="923">
        <v>43558</v>
      </c>
      <c r="E247" s="921" t="s">
        <v>633</v>
      </c>
      <c r="F247" s="921" t="s">
        <v>1894</v>
      </c>
      <c r="G247" s="921"/>
      <c r="H247" s="924" t="s">
        <v>30</v>
      </c>
      <c r="I247" s="924"/>
      <c r="J247" s="14" t="s">
        <v>31</v>
      </c>
      <c r="K247" s="14" t="s">
        <v>32</v>
      </c>
      <c r="L247" s="16">
        <v>1308.68</v>
      </c>
    </row>
    <row r="248" spans="1:12" x14ac:dyDescent="0.25">
      <c r="A248" s="918"/>
      <c r="B248" s="921"/>
      <c r="C248" s="921"/>
      <c r="D248" s="923"/>
      <c r="E248" s="921"/>
      <c r="F248" s="921"/>
      <c r="G248" s="921"/>
      <c r="H248" s="924" t="s">
        <v>33</v>
      </c>
      <c r="I248" s="924"/>
      <c r="J248" s="14" t="s">
        <v>31</v>
      </c>
      <c r="K248" s="14" t="s">
        <v>32</v>
      </c>
      <c r="L248" s="16">
        <v>3272.35</v>
      </c>
    </row>
    <row r="249" spans="1:12" ht="24" x14ac:dyDescent="0.25">
      <c r="A249" s="918"/>
      <c r="B249" s="9" t="s">
        <v>34</v>
      </c>
      <c r="C249" s="13" t="s">
        <v>35</v>
      </c>
      <c r="D249" s="13" t="s">
        <v>36</v>
      </c>
      <c r="E249" s="13" t="s">
        <v>37</v>
      </c>
      <c r="F249" s="920"/>
      <c r="G249" s="920"/>
      <c r="H249" s="924" t="s">
        <v>38</v>
      </c>
      <c r="I249" s="924"/>
      <c r="J249" s="921" t="s">
        <v>31</v>
      </c>
      <c r="K249" s="921" t="s">
        <v>32</v>
      </c>
      <c r="L249" s="925">
        <v>169.94</v>
      </c>
    </row>
    <row r="250" spans="1:12" ht="22.8" x14ac:dyDescent="0.25">
      <c r="A250" s="918"/>
      <c r="B250" s="14" t="s">
        <v>1895</v>
      </c>
      <c r="C250" s="14" t="s">
        <v>1894</v>
      </c>
      <c r="D250" s="15">
        <v>43561</v>
      </c>
      <c r="E250" s="14" t="s">
        <v>1896</v>
      </c>
      <c r="F250" s="920"/>
      <c r="G250" s="920"/>
      <c r="H250" s="924"/>
      <c r="I250" s="924"/>
      <c r="J250" s="921"/>
      <c r="K250" s="921"/>
      <c r="L250" s="925"/>
    </row>
    <row r="251" spans="1:12" ht="24" x14ac:dyDescent="0.25">
      <c r="A251" s="918">
        <v>546</v>
      </c>
      <c r="B251" s="9" t="s">
        <v>22</v>
      </c>
      <c r="C251" s="13" t="s">
        <v>23</v>
      </c>
      <c r="D251" s="13" t="s">
        <v>24</v>
      </c>
      <c r="E251" s="13" t="s">
        <v>25</v>
      </c>
      <c r="F251" s="919" t="s">
        <v>17</v>
      </c>
      <c r="G251" s="919"/>
      <c r="H251" s="920"/>
      <c r="I251" s="920"/>
      <c r="J251" s="920"/>
      <c r="K251" s="920"/>
      <c r="L251" s="920"/>
    </row>
    <row r="252" spans="1:12" x14ac:dyDescent="0.25">
      <c r="A252" s="918"/>
      <c r="B252" s="921" t="s">
        <v>1892</v>
      </c>
      <c r="C252" s="922" t="s">
        <v>1897</v>
      </c>
      <c r="D252" s="923">
        <v>43623</v>
      </c>
      <c r="E252" s="921" t="s">
        <v>103</v>
      </c>
      <c r="F252" s="921" t="s">
        <v>1898</v>
      </c>
      <c r="G252" s="921"/>
      <c r="H252" s="924" t="s">
        <v>30</v>
      </c>
      <c r="I252" s="924"/>
      <c r="J252" s="14" t="s">
        <v>31</v>
      </c>
      <c r="K252" s="14" t="s">
        <v>32</v>
      </c>
      <c r="L252" s="16">
        <v>663.79</v>
      </c>
    </row>
    <row r="253" spans="1:12" x14ac:dyDescent="0.25">
      <c r="A253" s="918"/>
      <c r="B253" s="921"/>
      <c r="C253" s="922"/>
      <c r="D253" s="923"/>
      <c r="E253" s="921"/>
      <c r="F253" s="921"/>
      <c r="G253" s="921"/>
      <c r="H253" s="924" t="s">
        <v>33</v>
      </c>
      <c r="I253" s="924"/>
      <c r="J253" s="14" t="s">
        <v>31</v>
      </c>
      <c r="K253" s="14" t="s">
        <v>32</v>
      </c>
      <c r="L253" s="16">
        <v>6207.53</v>
      </c>
    </row>
    <row r="254" spans="1:12" ht="24" x14ac:dyDescent="0.25">
      <c r="A254" s="918"/>
      <c r="B254" s="9" t="s">
        <v>34</v>
      </c>
      <c r="C254" s="13" t="s">
        <v>35</v>
      </c>
      <c r="D254" s="13" t="s">
        <v>36</v>
      </c>
      <c r="E254" s="13" t="s">
        <v>37</v>
      </c>
      <c r="F254" s="920"/>
      <c r="G254" s="920"/>
      <c r="H254" s="924" t="s">
        <v>38</v>
      </c>
      <c r="I254" s="924"/>
      <c r="J254" s="921" t="s">
        <v>31</v>
      </c>
      <c r="K254" s="921" t="s">
        <v>32</v>
      </c>
      <c r="L254" s="925">
        <v>416</v>
      </c>
    </row>
    <row r="255" spans="1:12" ht="22.8" x14ac:dyDescent="0.25">
      <c r="A255" s="918"/>
      <c r="B255" s="14" t="s">
        <v>1895</v>
      </c>
      <c r="C255" s="14" t="s">
        <v>1898</v>
      </c>
      <c r="D255" s="15">
        <v>43628</v>
      </c>
      <c r="E255" s="14" t="s">
        <v>1899</v>
      </c>
      <c r="F255" s="920"/>
      <c r="G255" s="920"/>
      <c r="H255" s="924"/>
      <c r="I255" s="924"/>
      <c r="J255" s="921"/>
      <c r="K255" s="921"/>
      <c r="L255" s="925"/>
    </row>
    <row r="256" spans="1:12" ht="24" x14ac:dyDescent="0.25">
      <c r="A256" s="918">
        <v>547</v>
      </c>
      <c r="B256" s="9" t="s">
        <v>22</v>
      </c>
      <c r="C256" s="13" t="s">
        <v>23</v>
      </c>
      <c r="D256" s="13" t="s">
        <v>24</v>
      </c>
      <c r="E256" s="13" t="s">
        <v>25</v>
      </c>
      <c r="F256" s="919" t="s">
        <v>17</v>
      </c>
      <c r="G256" s="919"/>
      <c r="H256" s="920"/>
      <c r="I256" s="920"/>
      <c r="J256" s="920"/>
      <c r="K256" s="920"/>
      <c r="L256" s="920"/>
    </row>
    <row r="257" spans="1:12" x14ac:dyDescent="0.25">
      <c r="A257" s="918"/>
      <c r="B257" s="921" t="s">
        <v>1900</v>
      </c>
      <c r="C257" s="922" t="s">
        <v>1901</v>
      </c>
      <c r="D257" s="923">
        <v>43613</v>
      </c>
      <c r="E257" s="921" t="s">
        <v>1902</v>
      </c>
      <c r="F257" s="921" t="s">
        <v>1903</v>
      </c>
      <c r="G257" s="921"/>
      <c r="H257" s="924" t="s">
        <v>30</v>
      </c>
      <c r="I257" s="924"/>
      <c r="J257" s="14" t="s">
        <v>31</v>
      </c>
      <c r="K257" s="14" t="s">
        <v>32</v>
      </c>
      <c r="L257" s="16">
        <v>498</v>
      </c>
    </row>
    <row r="258" spans="1:12" x14ac:dyDescent="0.25">
      <c r="A258" s="918"/>
      <c r="B258" s="921"/>
      <c r="C258" s="922"/>
      <c r="D258" s="923"/>
      <c r="E258" s="921"/>
      <c r="F258" s="921"/>
      <c r="G258" s="921"/>
      <c r="H258" s="924" t="s">
        <v>33</v>
      </c>
      <c r="I258" s="924"/>
      <c r="J258" s="14" t="s">
        <v>31</v>
      </c>
      <c r="K258" s="14" t="s">
        <v>32</v>
      </c>
      <c r="L258" s="16">
        <v>1768</v>
      </c>
    </row>
    <row r="259" spans="1:12" ht="24" x14ac:dyDescent="0.25">
      <c r="A259" s="918"/>
      <c r="B259" s="9" t="s">
        <v>34</v>
      </c>
      <c r="C259" s="13" t="s">
        <v>35</v>
      </c>
      <c r="D259" s="13" t="s">
        <v>36</v>
      </c>
      <c r="E259" s="13" t="s">
        <v>37</v>
      </c>
      <c r="F259" s="920"/>
      <c r="G259" s="920"/>
      <c r="H259" s="924" t="s">
        <v>38</v>
      </c>
      <c r="I259" s="924"/>
      <c r="J259" s="921" t="s">
        <v>31</v>
      </c>
      <c r="K259" s="921" t="s">
        <v>32</v>
      </c>
      <c r="L259" s="925">
        <v>356</v>
      </c>
    </row>
    <row r="260" spans="1:12" ht="22.8" x14ac:dyDescent="0.25">
      <c r="A260" s="918"/>
      <c r="B260" s="14" t="s">
        <v>55</v>
      </c>
      <c r="C260" s="14" t="s">
        <v>1903</v>
      </c>
      <c r="D260" s="15">
        <v>43618</v>
      </c>
      <c r="E260" s="14" t="s">
        <v>1904</v>
      </c>
      <c r="F260" s="920"/>
      <c r="G260" s="920"/>
      <c r="H260" s="924"/>
      <c r="I260" s="924"/>
      <c r="J260" s="921"/>
      <c r="K260" s="921"/>
      <c r="L260" s="925"/>
    </row>
    <row r="261" spans="1:12" ht="24" x14ac:dyDescent="0.25">
      <c r="A261" s="918">
        <v>548</v>
      </c>
      <c r="B261" s="9" t="s">
        <v>22</v>
      </c>
      <c r="C261" s="13" t="s">
        <v>23</v>
      </c>
      <c r="D261" s="13" t="s">
        <v>24</v>
      </c>
      <c r="E261" s="13" t="s">
        <v>25</v>
      </c>
      <c r="F261" s="919" t="s">
        <v>17</v>
      </c>
      <c r="G261" s="919"/>
      <c r="H261" s="920"/>
      <c r="I261" s="920"/>
      <c r="J261" s="920"/>
      <c r="K261" s="920"/>
      <c r="L261" s="920"/>
    </row>
    <row r="262" spans="1:12" x14ac:dyDescent="0.25">
      <c r="A262" s="918"/>
      <c r="B262" s="921" t="s">
        <v>1900</v>
      </c>
      <c r="C262" s="922" t="s">
        <v>1905</v>
      </c>
      <c r="D262" s="923">
        <v>43725</v>
      </c>
      <c r="E262" s="921" t="s">
        <v>95</v>
      </c>
      <c r="F262" s="921" t="s">
        <v>1906</v>
      </c>
      <c r="G262" s="921"/>
      <c r="H262" s="924" t="s">
        <v>30</v>
      </c>
      <c r="I262" s="924"/>
      <c r="J262" s="14" t="s">
        <v>31</v>
      </c>
      <c r="K262" s="14" t="s">
        <v>32</v>
      </c>
      <c r="L262" s="16">
        <v>618.87</v>
      </c>
    </row>
    <row r="263" spans="1:12" x14ac:dyDescent="0.25">
      <c r="A263" s="918"/>
      <c r="B263" s="921"/>
      <c r="C263" s="922"/>
      <c r="D263" s="923"/>
      <c r="E263" s="921"/>
      <c r="F263" s="921"/>
      <c r="G263" s="921"/>
      <c r="H263" s="924" t="s">
        <v>33</v>
      </c>
      <c r="I263" s="924"/>
      <c r="J263" s="14" t="s">
        <v>31</v>
      </c>
      <c r="K263" s="14" t="s">
        <v>32</v>
      </c>
      <c r="L263" s="16">
        <v>330.3</v>
      </c>
    </row>
    <row r="264" spans="1:12" ht="24" x14ac:dyDescent="0.25">
      <c r="A264" s="918"/>
      <c r="B264" s="9" t="s">
        <v>34</v>
      </c>
      <c r="C264" s="13" t="s">
        <v>35</v>
      </c>
      <c r="D264" s="13" t="s">
        <v>36</v>
      </c>
      <c r="E264" s="13" t="s">
        <v>37</v>
      </c>
      <c r="F264" s="920"/>
      <c r="G264" s="920"/>
      <c r="H264" s="924" t="s">
        <v>38</v>
      </c>
      <c r="I264" s="924"/>
      <c r="J264" s="921" t="s">
        <v>31</v>
      </c>
      <c r="K264" s="921" t="s">
        <v>31</v>
      </c>
      <c r="L264" s="925">
        <v>0</v>
      </c>
    </row>
    <row r="265" spans="1:12" ht="22.8" x14ac:dyDescent="0.25">
      <c r="A265" s="918"/>
      <c r="B265" s="14" t="s">
        <v>55</v>
      </c>
      <c r="C265" s="14" t="s">
        <v>1906</v>
      </c>
      <c r="D265" s="15">
        <v>43732</v>
      </c>
      <c r="E265" s="14" t="s">
        <v>1907</v>
      </c>
      <c r="F265" s="920"/>
      <c r="G265" s="920"/>
      <c r="H265" s="924"/>
      <c r="I265" s="924"/>
      <c r="J265" s="921"/>
      <c r="K265" s="921"/>
      <c r="L265" s="925"/>
    </row>
    <row r="266" spans="1:12" ht="24" x14ac:dyDescent="0.25">
      <c r="A266" s="918">
        <v>549</v>
      </c>
      <c r="B266" s="9" t="s">
        <v>22</v>
      </c>
      <c r="C266" s="13" t="s">
        <v>23</v>
      </c>
      <c r="D266" s="13" t="s">
        <v>24</v>
      </c>
      <c r="E266" s="13" t="s">
        <v>25</v>
      </c>
      <c r="F266" s="919" t="s">
        <v>17</v>
      </c>
      <c r="G266" s="919"/>
      <c r="H266" s="920"/>
      <c r="I266" s="920"/>
      <c r="J266" s="920"/>
      <c r="K266" s="920"/>
      <c r="L266" s="920"/>
    </row>
    <row r="267" spans="1:12" x14ac:dyDescent="0.25">
      <c r="A267" s="918"/>
      <c r="B267" s="921" t="s">
        <v>1908</v>
      </c>
      <c r="C267" s="922" t="s">
        <v>1909</v>
      </c>
      <c r="D267" s="923">
        <v>43559</v>
      </c>
      <c r="E267" s="921" t="s">
        <v>90</v>
      </c>
      <c r="F267" s="921" t="s">
        <v>653</v>
      </c>
      <c r="G267" s="921"/>
      <c r="H267" s="924" t="s">
        <v>30</v>
      </c>
      <c r="I267" s="924"/>
      <c r="J267" s="14" t="s">
        <v>31</v>
      </c>
      <c r="K267" s="14" t="s">
        <v>32</v>
      </c>
      <c r="L267" s="16">
        <v>363.58</v>
      </c>
    </row>
    <row r="268" spans="1:12" x14ac:dyDescent="0.25">
      <c r="A268" s="918"/>
      <c r="B268" s="921"/>
      <c r="C268" s="922"/>
      <c r="D268" s="923"/>
      <c r="E268" s="921"/>
      <c r="F268" s="921"/>
      <c r="G268" s="921"/>
      <c r="H268" s="924" t="s">
        <v>33</v>
      </c>
      <c r="I268" s="924"/>
      <c r="J268" s="921" t="s">
        <v>31</v>
      </c>
      <c r="K268" s="921" t="s">
        <v>32</v>
      </c>
      <c r="L268" s="925">
        <v>322.60000000000002</v>
      </c>
    </row>
    <row r="269" spans="1:12" x14ac:dyDescent="0.25">
      <c r="A269" s="918"/>
      <c r="B269" s="921"/>
      <c r="C269" s="922"/>
      <c r="D269" s="923"/>
      <c r="E269" s="921"/>
      <c r="F269" s="921"/>
      <c r="G269" s="921"/>
      <c r="H269" s="924"/>
      <c r="I269" s="924"/>
      <c r="J269" s="921"/>
      <c r="K269" s="921"/>
      <c r="L269" s="925"/>
    </row>
    <row r="270" spans="1:12" ht="24" x14ac:dyDescent="0.25">
      <c r="A270" s="918"/>
      <c r="B270" s="9" t="s">
        <v>34</v>
      </c>
      <c r="C270" s="13" t="s">
        <v>35</v>
      </c>
      <c r="D270" s="13" t="s">
        <v>36</v>
      </c>
      <c r="E270" s="13" t="s">
        <v>37</v>
      </c>
      <c r="F270" s="920"/>
      <c r="G270" s="920"/>
      <c r="H270" s="924" t="s">
        <v>38</v>
      </c>
      <c r="I270" s="924"/>
      <c r="J270" s="921" t="s">
        <v>31</v>
      </c>
      <c r="K270" s="921" t="s">
        <v>32</v>
      </c>
      <c r="L270" s="925">
        <v>750</v>
      </c>
    </row>
    <row r="271" spans="1:12" ht="34.200000000000003" x14ac:dyDescent="0.25">
      <c r="A271" s="918"/>
      <c r="B271" s="14" t="s">
        <v>1910</v>
      </c>
      <c r="C271" s="14" t="s">
        <v>653</v>
      </c>
      <c r="D271" s="15">
        <v>43561</v>
      </c>
      <c r="E271" s="14" t="s">
        <v>1911</v>
      </c>
      <c r="F271" s="920"/>
      <c r="G271" s="920"/>
      <c r="H271" s="924"/>
      <c r="I271" s="924"/>
      <c r="J271" s="921"/>
      <c r="K271" s="921"/>
      <c r="L271" s="925"/>
    </row>
    <row r="272" spans="1:12" ht="24" x14ac:dyDescent="0.25">
      <c r="A272" s="918">
        <v>550</v>
      </c>
      <c r="B272" s="9" t="s">
        <v>22</v>
      </c>
      <c r="C272" s="13" t="s">
        <v>23</v>
      </c>
      <c r="D272" s="13" t="s">
        <v>24</v>
      </c>
      <c r="E272" s="13" t="s">
        <v>25</v>
      </c>
      <c r="F272" s="919" t="s">
        <v>17</v>
      </c>
      <c r="G272" s="919"/>
      <c r="H272" s="920"/>
      <c r="I272" s="920"/>
      <c r="J272" s="920"/>
      <c r="K272" s="920"/>
      <c r="L272" s="920"/>
    </row>
    <row r="273" spans="1:12" x14ac:dyDescent="0.25">
      <c r="A273" s="918"/>
      <c r="B273" s="921" t="s">
        <v>1908</v>
      </c>
      <c r="C273" s="922" t="s">
        <v>1912</v>
      </c>
      <c r="D273" s="923">
        <v>43566</v>
      </c>
      <c r="E273" s="921" t="s">
        <v>1913</v>
      </c>
      <c r="F273" s="921" t="s">
        <v>1914</v>
      </c>
      <c r="G273" s="921"/>
      <c r="H273" s="924" t="s">
        <v>30</v>
      </c>
      <c r="I273" s="924"/>
      <c r="J273" s="14" t="s">
        <v>31</v>
      </c>
      <c r="K273" s="14" t="s">
        <v>32</v>
      </c>
      <c r="L273" s="16">
        <v>471.45</v>
      </c>
    </row>
    <row r="274" spans="1:12" x14ac:dyDescent="0.25">
      <c r="A274" s="918"/>
      <c r="B274" s="921"/>
      <c r="C274" s="922"/>
      <c r="D274" s="923"/>
      <c r="E274" s="921"/>
      <c r="F274" s="921"/>
      <c r="G274" s="921"/>
      <c r="H274" s="924" t="s">
        <v>33</v>
      </c>
      <c r="I274" s="924"/>
      <c r="J274" s="921" t="s">
        <v>31</v>
      </c>
      <c r="K274" s="921" t="s">
        <v>32</v>
      </c>
      <c r="L274" s="925">
        <v>5907.62</v>
      </c>
    </row>
    <row r="275" spans="1:12" x14ac:dyDescent="0.25">
      <c r="A275" s="918"/>
      <c r="B275" s="921"/>
      <c r="C275" s="922"/>
      <c r="D275" s="923"/>
      <c r="E275" s="921"/>
      <c r="F275" s="921"/>
      <c r="G275" s="921"/>
      <c r="H275" s="924"/>
      <c r="I275" s="924"/>
      <c r="J275" s="921"/>
      <c r="K275" s="921"/>
      <c r="L275" s="925"/>
    </row>
    <row r="276" spans="1:12" x14ac:dyDescent="0.25">
      <c r="A276" s="918"/>
      <c r="B276" s="921"/>
      <c r="C276" s="922"/>
      <c r="D276" s="923"/>
      <c r="E276" s="921"/>
      <c r="F276" s="921"/>
      <c r="G276" s="921"/>
      <c r="H276" s="924"/>
      <c r="I276" s="924"/>
      <c r="J276" s="921"/>
      <c r="K276" s="921"/>
      <c r="L276" s="925"/>
    </row>
    <row r="277" spans="1:12" ht="24" x14ac:dyDescent="0.25">
      <c r="A277" s="918"/>
      <c r="B277" s="9" t="s">
        <v>34</v>
      </c>
      <c r="C277" s="13" t="s">
        <v>35</v>
      </c>
      <c r="D277" s="13" t="s">
        <v>36</v>
      </c>
      <c r="E277" s="13" t="s">
        <v>37</v>
      </c>
      <c r="F277" s="920"/>
      <c r="G277" s="920"/>
      <c r="H277" s="924" t="s">
        <v>38</v>
      </c>
      <c r="I277" s="924"/>
      <c r="J277" s="921" t="s">
        <v>31</v>
      </c>
      <c r="K277" s="921" t="s">
        <v>32</v>
      </c>
      <c r="L277" s="925">
        <v>117.43</v>
      </c>
    </row>
    <row r="278" spans="1:12" ht="34.200000000000003" x14ac:dyDescent="0.25">
      <c r="A278" s="918"/>
      <c r="B278" s="14" t="s">
        <v>1910</v>
      </c>
      <c r="C278" s="14" t="s">
        <v>1914</v>
      </c>
      <c r="D278" s="15">
        <v>43576</v>
      </c>
      <c r="E278" s="14" t="s">
        <v>1915</v>
      </c>
      <c r="F278" s="920"/>
      <c r="G278" s="920"/>
      <c r="H278" s="924"/>
      <c r="I278" s="924"/>
      <c r="J278" s="921"/>
      <c r="K278" s="921"/>
      <c r="L278" s="925"/>
    </row>
    <row r="279" spans="1:12" ht="24" x14ac:dyDescent="0.25">
      <c r="A279" s="918">
        <v>551</v>
      </c>
      <c r="B279" s="9" t="s">
        <v>22</v>
      </c>
      <c r="C279" s="13" t="s">
        <v>23</v>
      </c>
      <c r="D279" s="13" t="s">
        <v>24</v>
      </c>
      <c r="E279" s="13" t="s">
        <v>25</v>
      </c>
      <c r="F279" s="919" t="s">
        <v>17</v>
      </c>
      <c r="G279" s="919"/>
      <c r="H279" s="920"/>
      <c r="I279" s="920"/>
      <c r="J279" s="920"/>
      <c r="K279" s="920"/>
      <c r="L279" s="920"/>
    </row>
    <row r="280" spans="1:12" x14ac:dyDescent="0.25">
      <c r="A280" s="918"/>
      <c r="B280" s="921" t="s">
        <v>1908</v>
      </c>
      <c r="C280" s="922" t="s">
        <v>1916</v>
      </c>
      <c r="D280" s="923">
        <v>43610</v>
      </c>
      <c r="E280" s="921" t="s">
        <v>450</v>
      </c>
      <c r="F280" s="921" t="s">
        <v>1917</v>
      </c>
      <c r="G280" s="921"/>
      <c r="H280" s="924" t="s">
        <v>30</v>
      </c>
      <c r="I280" s="924"/>
      <c r="J280" s="14" t="s">
        <v>31</v>
      </c>
      <c r="K280" s="14" t="s">
        <v>32</v>
      </c>
      <c r="L280" s="16">
        <v>503.3</v>
      </c>
    </row>
    <row r="281" spans="1:12" x14ac:dyDescent="0.25">
      <c r="A281" s="918"/>
      <c r="B281" s="921"/>
      <c r="C281" s="922"/>
      <c r="D281" s="923"/>
      <c r="E281" s="921"/>
      <c r="F281" s="921"/>
      <c r="G281" s="921"/>
      <c r="H281" s="924" t="s">
        <v>33</v>
      </c>
      <c r="I281" s="924"/>
      <c r="J281" s="921" t="s">
        <v>31</v>
      </c>
      <c r="K281" s="921" t="s">
        <v>32</v>
      </c>
      <c r="L281" s="925">
        <v>1299.3600000000001</v>
      </c>
    </row>
    <row r="282" spans="1:12" x14ac:dyDescent="0.25">
      <c r="A282" s="918"/>
      <c r="B282" s="921"/>
      <c r="C282" s="922"/>
      <c r="D282" s="923"/>
      <c r="E282" s="921"/>
      <c r="F282" s="921"/>
      <c r="G282" s="921"/>
      <c r="H282" s="924"/>
      <c r="I282" s="924"/>
      <c r="J282" s="921"/>
      <c r="K282" s="921"/>
      <c r="L282" s="925"/>
    </row>
    <row r="283" spans="1:12" ht="24" x14ac:dyDescent="0.25">
      <c r="A283" s="918"/>
      <c r="B283" s="9" t="s">
        <v>34</v>
      </c>
      <c r="C283" s="13" t="s">
        <v>35</v>
      </c>
      <c r="D283" s="13" t="s">
        <v>36</v>
      </c>
      <c r="E283" s="13" t="s">
        <v>37</v>
      </c>
      <c r="F283" s="920"/>
      <c r="G283" s="920"/>
      <c r="H283" s="924" t="s">
        <v>38</v>
      </c>
      <c r="I283" s="924"/>
      <c r="J283" s="921" t="s">
        <v>31</v>
      </c>
      <c r="K283" s="921" t="s">
        <v>32</v>
      </c>
      <c r="L283" s="925">
        <v>73.86</v>
      </c>
    </row>
    <row r="284" spans="1:12" ht="34.200000000000003" x14ac:dyDescent="0.25">
      <c r="A284" s="918"/>
      <c r="B284" s="14" t="s">
        <v>1910</v>
      </c>
      <c r="C284" s="14" t="s">
        <v>1917</v>
      </c>
      <c r="D284" s="15">
        <v>43614</v>
      </c>
      <c r="E284" s="14" t="s">
        <v>1918</v>
      </c>
      <c r="F284" s="920"/>
      <c r="G284" s="920"/>
      <c r="H284" s="924"/>
      <c r="I284" s="924"/>
      <c r="J284" s="921"/>
      <c r="K284" s="921"/>
      <c r="L284" s="925"/>
    </row>
    <row r="285" spans="1:12" ht="24" x14ac:dyDescent="0.25">
      <c r="A285" s="918">
        <v>552</v>
      </c>
      <c r="B285" s="9" t="s">
        <v>22</v>
      </c>
      <c r="C285" s="13" t="s">
        <v>23</v>
      </c>
      <c r="D285" s="13" t="s">
        <v>24</v>
      </c>
      <c r="E285" s="13" t="s">
        <v>25</v>
      </c>
      <c r="F285" s="919" t="s">
        <v>17</v>
      </c>
      <c r="G285" s="919"/>
      <c r="H285" s="920"/>
      <c r="I285" s="920"/>
      <c r="J285" s="920"/>
      <c r="K285" s="920"/>
      <c r="L285" s="920"/>
    </row>
    <row r="286" spans="1:12" x14ac:dyDescent="0.25">
      <c r="A286" s="918"/>
      <c r="B286" s="921" t="s">
        <v>1908</v>
      </c>
      <c r="C286" s="922" t="s">
        <v>1919</v>
      </c>
      <c r="D286" s="923">
        <v>43721</v>
      </c>
      <c r="E286" s="921" t="s">
        <v>406</v>
      </c>
      <c r="F286" s="921" t="s">
        <v>1920</v>
      </c>
      <c r="G286" s="921"/>
      <c r="H286" s="924" t="s">
        <v>30</v>
      </c>
      <c r="I286" s="924"/>
      <c r="J286" s="14" t="s">
        <v>31</v>
      </c>
      <c r="K286" s="14" t="s">
        <v>32</v>
      </c>
      <c r="L286" s="16">
        <v>531.22</v>
      </c>
    </row>
    <row r="287" spans="1:12" x14ac:dyDescent="0.25">
      <c r="A287" s="918"/>
      <c r="B287" s="921"/>
      <c r="C287" s="922"/>
      <c r="D287" s="923"/>
      <c r="E287" s="921"/>
      <c r="F287" s="921"/>
      <c r="G287" s="921"/>
      <c r="H287" s="924" t="s">
        <v>33</v>
      </c>
      <c r="I287" s="924"/>
      <c r="J287" s="921" t="s">
        <v>31</v>
      </c>
      <c r="K287" s="921" t="s">
        <v>32</v>
      </c>
      <c r="L287" s="925">
        <v>1823.49</v>
      </c>
    </row>
    <row r="288" spans="1:12" x14ac:dyDescent="0.25">
      <c r="A288" s="918"/>
      <c r="B288" s="921"/>
      <c r="C288" s="922"/>
      <c r="D288" s="923"/>
      <c r="E288" s="921"/>
      <c r="F288" s="921"/>
      <c r="G288" s="921"/>
      <c r="H288" s="924"/>
      <c r="I288" s="924"/>
      <c r="J288" s="921"/>
      <c r="K288" s="921"/>
      <c r="L288" s="925"/>
    </row>
    <row r="289" spans="1:12" ht="24" x14ac:dyDescent="0.25">
      <c r="A289" s="918"/>
      <c r="B289" s="9" t="s">
        <v>34</v>
      </c>
      <c r="C289" s="13" t="s">
        <v>35</v>
      </c>
      <c r="D289" s="13" t="s">
        <v>36</v>
      </c>
      <c r="E289" s="13" t="s">
        <v>37</v>
      </c>
      <c r="F289" s="920"/>
      <c r="G289" s="920"/>
      <c r="H289" s="924" t="s">
        <v>38</v>
      </c>
      <c r="I289" s="924"/>
      <c r="J289" s="921" t="s">
        <v>31</v>
      </c>
      <c r="K289" s="921" t="s">
        <v>31</v>
      </c>
      <c r="L289" s="925">
        <v>0</v>
      </c>
    </row>
    <row r="290" spans="1:12" ht="34.200000000000003" x14ac:dyDescent="0.25">
      <c r="A290" s="918"/>
      <c r="B290" s="14" t="s">
        <v>1910</v>
      </c>
      <c r="C290" s="14" t="s">
        <v>1920</v>
      </c>
      <c r="D290" s="15">
        <v>43725</v>
      </c>
      <c r="E290" s="14" t="s">
        <v>1921</v>
      </c>
      <c r="F290" s="920"/>
      <c r="G290" s="920"/>
      <c r="H290" s="924"/>
      <c r="I290" s="924"/>
      <c r="J290" s="921"/>
      <c r="K290" s="921"/>
      <c r="L290" s="925"/>
    </row>
    <row r="291" spans="1:12" ht="24" x14ac:dyDescent="0.25">
      <c r="A291" s="918">
        <v>553</v>
      </c>
      <c r="B291" s="9" t="s">
        <v>22</v>
      </c>
      <c r="C291" s="13" t="s">
        <v>23</v>
      </c>
      <c r="D291" s="13" t="s">
        <v>24</v>
      </c>
      <c r="E291" s="13" t="s">
        <v>25</v>
      </c>
      <c r="F291" s="919" t="s">
        <v>17</v>
      </c>
      <c r="G291" s="919"/>
      <c r="H291" s="920"/>
      <c r="I291" s="920"/>
      <c r="J291" s="920"/>
      <c r="K291" s="920"/>
      <c r="L291" s="920"/>
    </row>
    <row r="292" spans="1:12" x14ac:dyDescent="0.25">
      <c r="A292" s="918"/>
      <c r="B292" s="921" t="s">
        <v>1922</v>
      </c>
      <c r="C292" s="922" t="s">
        <v>1923</v>
      </c>
      <c r="D292" s="923">
        <v>43728</v>
      </c>
      <c r="E292" s="921" t="s">
        <v>1924</v>
      </c>
      <c r="F292" s="921" t="s">
        <v>1925</v>
      </c>
      <c r="G292" s="921"/>
      <c r="H292" s="924" t="s">
        <v>30</v>
      </c>
      <c r="I292" s="924"/>
      <c r="J292" s="14" t="s">
        <v>31</v>
      </c>
      <c r="K292" s="14" t="s">
        <v>32</v>
      </c>
      <c r="L292" s="16">
        <v>730</v>
      </c>
    </row>
    <row r="293" spans="1:12" x14ac:dyDescent="0.25">
      <c r="A293" s="918"/>
      <c r="B293" s="921"/>
      <c r="C293" s="922"/>
      <c r="D293" s="923"/>
      <c r="E293" s="921"/>
      <c r="F293" s="921"/>
      <c r="G293" s="921"/>
      <c r="H293" s="924" t="s">
        <v>33</v>
      </c>
      <c r="I293" s="924"/>
      <c r="J293" s="14" t="s">
        <v>31</v>
      </c>
      <c r="K293" s="14" t="s">
        <v>32</v>
      </c>
      <c r="L293" s="16">
        <v>1035.5</v>
      </c>
    </row>
    <row r="294" spans="1:12" ht="24" x14ac:dyDescent="0.25">
      <c r="A294" s="918"/>
      <c r="B294" s="9" t="s">
        <v>34</v>
      </c>
      <c r="C294" s="13" t="s">
        <v>35</v>
      </c>
      <c r="D294" s="13" t="s">
        <v>36</v>
      </c>
      <c r="E294" s="13" t="s">
        <v>37</v>
      </c>
      <c r="F294" s="920"/>
      <c r="G294" s="920"/>
      <c r="H294" s="924" t="s">
        <v>38</v>
      </c>
      <c r="I294" s="924"/>
      <c r="J294" s="921" t="s">
        <v>31</v>
      </c>
      <c r="K294" s="921" t="s">
        <v>32</v>
      </c>
      <c r="L294" s="925">
        <v>286.57</v>
      </c>
    </row>
    <row r="295" spans="1:12" ht="22.8" x14ac:dyDescent="0.25">
      <c r="A295" s="918"/>
      <c r="B295" s="14" t="s">
        <v>229</v>
      </c>
      <c r="C295" s="14" t="s">
        <v>1925</v>
      </c>
      <c r="D295" s="15">
        <v>43734</v>
      </c>
      <c r="E295" s="14" t="s">
        <v>1793</v>
      </c>
      <c r="F295" s="920"/>
      <c r="G295" s="920"/>
      <c r="H295" s="924"/>
      <c r="I295" s="924"/>
      <c r="J295" s="921"/>
      <c r="K295" s="921"/>
      <c r="L295" s="925"/>
    </row>
    <row r="296" spans="1:12" ht="24" x14ac:dyDescent="0.25">
      <c r="A296" s="918">
        <v>554</v>
      </c>
      <c r="B296" s="9" t="s">
        <v>22</v>
      </c>
      <c r="C296" s="13" t="s">
        <v>23</v>
      </c>
      <c r="D296" s="13" t="s">
        <v>24</v>
      </c>
      <c r="E296" s="13" t="s">
        <v>25</v>
      </c>
      <c r="F296" s="919" t="s">
        <v>17</v>
      </c>
      <c r="G296" s="919"/>
      <c r="H296" s="920"/>
      <c r="I296" s="920"/>
      <c r="J296" s="920"/>
      <c r="K296" s="920"/>
      <c r="L296" s="920"/>
    </row>
    <row r="297" spans="1:12" x14ac:dyDescent="0.25">
      <c r="A297" s="918"/>
      <c r="B297" s="921" t="s">
        <v>1926</v>
      </c>
      <c r="C297" s="922" t="s">
        <v>1927</v>
      </c>
      <c r="D297" s="923">
        <v>43557</v>
      </c>
      <c r="E297" s="921" t="s">
        <v>151</v>
      </c>
      <c r="F297" s="921" t="s">
        <v>958</v>
      </c>
      <c r="G297" s="921"/>
      <c r="H297" s="924" t="s">
        <v>30</v>
      </c>
      <c r="I297" s="924"/>
      <c r="J297" s="14" t="s">
        <v>31</v>
      </c>
      <c r="K297" s="14" t="s">
        <v>32</v>
      </c>
      <c r="L297" s="16">
        <v>613.6</v>
      </c>
    </row>
    <row r="298" spans="1:12" x14ac:dyDescent="0.25">
      <c r="A298" s="918"/>
      <c r="B298" s="921"/>
      <c r="C298" s="922"/>
      <c r="D298" s="923"/>
      <c r="E298" s="921"/>
      <c r="F298" s="921"/>
      <c r="G298" s="921"/>
      <c r="H298" s="924" t="s">
        <v>33</v>
      </c>
      <c r="I298" s="924"/>
      <c r="J298" s="921" t="s">
        <v>31</v>
      </c>
      <c r="K298" s="921" t="s">
        <v>32</v>
      </c>
      <c r="L298" s="925">
        <v>386.4</v>
      </c>
    </row>
    <row r="299" spans="1:12" x14ac:dyDescent="0.25">
      <c r="A299" s="918"/>
      <c r="B299" s="921"/>
      <c r="C299" s="922"/>
      <c r="D299" s="923"/>
      <c r="E299" s="921"/>
      <c r="F299" s="921"/>
      <c r="G299" s="921"/>
      <c r="H299" s="924"/>
      <c r="I299" s="924"/>
      <c r="J299" s="921"/>
      <c r="K299" s="921"/>
      <c r="L299" s="925"/>
    </row>
    <row r="300" spans="1:12" x14ac:dyDescent="0.25">
      <c r="A300" s="918"/>
      <c r="B300" s="921"/>
      <c r="C300" s="922"/>
      <c r="D300" s="923"/>
      <c r="E300" s="921"/>
      <c r="F300" s="921"/>
      <c r="G300" s="921"/>
      <c r="H300" s="924"/>
      <c r="I300" s="924"/>
      <c r="J300" s="921"/>
      <c r="K300" s="921"/>
      <c r="L300" s="925"/>
    </row>
    <row r="301" spans="1:12" ht="24" x14ac:dyDescent="0.25">
      <c r="A301" s="918"/>
      <c r="B301" s="9" t="s">
        <v>34</v>
      </c>
      <c r="C301" s="13" t="s">
        <v>35</v>
      </c>
      <c r="D301" s="13" t="s">
        <v>36</v>
      </c>
      <c r="E301" s="13" t="s">
        <v>37</v>
      </c>
      <c r="F301" s="920"/>
      <c r="G301" s="920"/>
      <c r="H301" s="924" t="s">
        <v>38</v>
      </c>
      <c r="I301" s="924"/>
      <c r="J301" s="921" t="s">
        <v>31</v>
      </c>
      <c r="K301" s="921" t="s">
        <v>31</v>
      </c>
      <c r="L301" s="925">
        <v>0</v>
      </c>
    </row>
    <row r="302" spans="1:12" ht="22.8" x14ac:dyDescent="0.25">
      <c r="A302" s="918"/>
      <c r="B302" s="14" t="s">
        <v>39</v>
      </c>
      <c r="C302" s="14" t="s">
        <v>958</v>
      </c>
      <c r="D302" s="15">
        <v>43565</v>
      </c>
      <c r="E302" s="14" t="s">
        <v>959</v>
      </c>
      <c r="F302" s="920"/>
      <c r="G302" s="920"/>
      <c r="H302" s="924"/>
      <c r="I302" s="924"/>
      <c r="J302" s="921"/>
      <c r="K302" s="921"/>
      <c r="L302" s="925"/>
    </row>
    <row r="303" spans="1:12" ht="24" x14ac:dyDescent="0.25">
      <c r="A303" s="918">
        <v>555</v>
      </c>
      <c r="B303" s="9" t="s">
        <v>22</v>
      </c>
      <c r="C303" s="13" t="s">
        <v>23</v>
      </c>
      <c r="D303" s="13" t="s">
        <v>24</v>
      </c>
      <c r="E303" s="13" t="s">
        <v>25</v>
      </c>
      <c r="F303" s="919" t="s">
        <v>17</v>
      </c>
      <c r="G303" s="919"/>
      <c r="H303" s="920"/>
      <c r="I303" s="920"/>
      <c r="J303" s="920"/>
      <c r="K303" s="920"/>
      <c r="L303" s="920"/>
    </row>
    <row r="304" spans="1:12" x14ac:dyDescent="0.25">
      <c r="A304" s="918"/>
      <c r="B304" s="921" t="s">
        <v>1928</v>
      </c>
      <c r="C304" s="921" t="s">
        <v>1929</v>
      </c>
      <c r="D304" s="923">
        <v>43587</v>
      </c>
      <c r="E304" s="921" t="s">
        <v>115</v>
      </c>
      <c r="F304" s="921" t="s">
        <v>1930</v>
      </c>
      <c r="G304" s="921"/>
      <c r="H304" s="924" t="s">
        <v>30</v>
      </c>
      <c r="I304" s="924"/>
      <c r="J304" s="14" t="s">
        <v>31</v>
      </c>
      <c r="K304" s="14" t="s">
        <v>32</v>
      </c>
      <c r="L304" s="16">
        <v>246.31</v>
      </c>
    </row>
    <row r="305" spans="1:12" x14ac:dyDescent="0.25">
      <c r="A305" s="918"/>
      <c r="B305" s="921"/>
      <c r="C305" s="921"/>
      <c r="D305" s="923"/>
      <c r="E305" s="921"/>
      <c r="F305" s="921"/>
      <c r="G305" s="921"/>
      <c r="H305" s="924" t="s">
        <v>33</v>
      </c>
      <c r="I305" s="924"/>
      <c r="J305" s="14" t="s">
        <v>31</v>
      </c>
      <c r="K305" s="14" t="s">
        <v>32</v>
      </c>
      <c r="L305" s="16">
        <v>496.6</v>
      </c>
    </row>
    <row r="306" spans="1:12" ht="24" x14ac:dyDescent="0.25">
      <c r="A306" s="918"/>
      <c r="B306" s="9" t="s">
        <v>34</v>
      </c>
      <c r="C306" s="13" t="s">
        <v>35</v>
      </c>
      <c r="D306" s="13" t="s">
        <v>36</v>
      </c>
      <c r="E306" s="13" t="s">
        <v>37</v>
      </c>
      <c r="F306" s="920"/>
      <c r="G306" s="920"/>
      <c r="H306" s="924" t="s">
        <v>38</v>
      </c>
      <c r="I306" s="924"/>
      <c r="J306" s="921" t="s">
        <v>31</v>
      </c>
      <c r="K306" s="921" t="s">
        <v>32</v>
      </c>
      <c r="L306" s="925">
        <v>100</v>
      </c>
    </row>
    <row r="307" spans="1:12" ht="22.8" x14ac:dyDescent="0.25">
      <c r="A307" s="918"/>
      <c r="B307" s="14" t="s">
        <v>39</v>
      </c>
      <c r="C307" s="14" t="s">
        <v>1930</v>
      </c>
      <c r="D307" s="15">
        <v>43588</v>
      </c>
      <c r="E307" s="14" t="s">
        <v>550</v>
      </c>
      <c r="F307" s="920"/>
      <c r="G307" s="920"/>
      <c r="H307" s="924"/>
      <c r="I307" s="924"/>
      <c r="J307" s="921"/>
      <c r="K307" s="921"/>
      <c r="L307" s="925"/>
    </row>
    <row r="308" spans="1:12" ht="24" x14ac:dyDescent="0.25">
      <c r="A308" s="918">
        <v>556</v>
      </c>
      <c r="B308" s="9" t="s">
        <v>22</v>
      </c>
      <c r="C308" s="13" t="s">
        <v>23</v>
      </c>
      <c r="D308" s="13" t="s">
        <v>24</v>
      </c>
      <c r="E308" s="13" t="s">
        <v>25</v>
      </c>
      <c r="F308" s="919" t="s">
        <v>17</v>
      </c>
      <c r="G308" s="919"/>
      <c r="H308" s="920"/>
      <c r="I308" s="920"/>
      <c r="J308" s="920"/>
      <c r="K308" s="920"/>
      <c r="L308" s="920"/>
    </row>
    <row r="309" spans="1:12" x14ac:dyDescent="0.25">
      <c r="A309" s="918"/>
      <c r="B309" s="921" t="s">
        <v>1928</v>
      </c>
      <c r="C309" s="922" t="s">
        <v>1931</v>
      </c>
      <c r="D309" s="923">
        <v>43653</v>
      </c>
      <c r="E309" s="921" t="s">
        <v>298</v>
      </c>
      <c r="F309" s="921" t="s">
        <v>1932</v>
      </c>
      <c r="G309" s="921"/>
      <c r="H309" s="924" t="s">
        <v>30</v>
      </c>
      <c r="I309" s="924"/>
      <c r="J309" s="14" t="s">
        <v>31</v>
      </c>
      <c r="K309" s="14" t="s">
        <v>32</v>
      </c>
      <c r="L309" s="16">
        <v>1412</v>
      </c>
    </row>
    <row r="310" spans="1:12" x14ac:dyDescent="0.25">
      <c r="A310" s="918"/>
      <c r="B310" s="921"/>
      <c r="C310" s="922"/>
      <c r="D310" s="923"/>
      <c r="E310" s="921"/>
      <c r="F310" s="921"/>
      <c r="G310" s="921"/>
      <c r="H310" s="924" t="s">
        <v>33</v>
      </c>
      <c r="I310" s="924"/>
      <c r="J310" s="14" t="s">
        <v>31</v>
      </c>
      <c r="K310" s="14" t="s">
        <v>31</v>
      </c>
      <c r="L310" s="16">
        <v>0</v>
      </c>
    </row>
    <row r="311" spans="1:12" ht="24" x14ac:dyDescent="0.25">
      <c r="A311" s="918"/>
      <c r="B311" s="9" t="s">
        <v>34</v>
      </c>
      <c r="C311" s="13" t="s">
        <v>35</v>
      </c>
      <c r="D311" s="13" t="s">
        <v>36</v>
      </c>
      <c r="E311" s="13" t="s">
        <v>37</v>
      </c>
      <c r="F311" s="920"/>
      <c r="G311" s="920"/>
      <c r="H311" s="924" t="s">
        <v>38</v>
      </c>
      <c r="I311" s="924"/>
      <c r="J311" s="921" t="s">
        <v>31</v>
      </c>
      <c r="K311" s="921" t="s">
        <v>32</v>
      </c>
      <c r="L311" s="925">
        <v>448</v>
      </c>
    </row>
    <row r="312" spans="1:12" ht="22.8" x14ac:dyDescent="0.25">
      <c r="A312" s="918"/>
      <c r="B312" s="14" t="s">
        <v>39</v>
      </c>
      <c r="C312" s="14" t="s">
        <v>1932</v>
      </c>
      <c r="D312" s="15">
        <v>43658</v>
      </c>
      <c r="E312" s="14" t="s">
        <v>789</v>
      </c>
      <c r="F312" s="920"/>
      <c r="G312" s="920"/>
      <c r="H312" s="924"/>
      <c r="I312" s="924"/>
      <c r="J312" s="921"/>
      <c r="K312" s="921"/>
      <c r="L312" s="925"/>
    </row>
    <row r="313" spans="1:12" ht="24" x14ac:dyDescent="0.25">
      <c r="A313" s="918">
        <v>557</v>
      </c>
      <c r="B313" s="9" t="s">
        <v>22</v>
      </c>
      <c r="C313" s="13" t="s">
        <v>23</v>
      </c>
      <c r="D313" s="13" t="s">
        <v>24</v>
      </c>
      <c r="E313" s="13" t="s">
        <v>25</v>
      </c>
      <c r="F313" s="919" t="s">
        <v>17</v>
      </c>
      <c r="G313" s="919"/>
      <c r="H313" s="920"/>
      <c r="I313" s="920"/>
      <c r="J313" s="920"/>
      <c r="K313" s="920"/>
      <c r="L313" s="920"/>
    </row>
    <row r="314" spans="1:12" x14ac:dyDescent="0.25">
      <c r="A314" s="918"/>
      <c r="B314" s="921" t="s">
        <v>1933</v>
      </c>
      <c r="C314" s="921" t="s">
        <v>1934</v>
      </c>
      <c r="D314" s="923">
        <v>43684</v>
      </c>
      <c r="E314" s="921" t="s">
        <v>1106</v>
      </c>
      <c r="F314" s="921" t="s">
        <v>1935</v>
      </c>
      <c r="G314" s="921"/>
      <c r="H314" s="924" t="s">
        <v>30</v>
      </c>
      <c r="I314" s="924"/>
      <c r="J314" s="14" t="s">
        <v>31</v>
      </c>
      <c r="K314" s="14" t="s">
        <v>32</v>
      </c>
      <c r="L314" s="16">
        <v>1161</v>
      </c>
    </row>
    <row r="315" spans="1:12" x14ac:dyDescent="0.25">
      <c r="A315" s="918"/>
      <c r="B315" s="921"/>
      <c r="C315" s="921"/>
      <c r="D315" s="923"/>
      <c r="E315" s="921"/>
      <c r="F315" s="921"/>
      <c r="G315" s="921"/>
      <c r="H315" s="924" t="s">
        <v>33</v>
      </c>
      <c r="I315" s="924"/>
      <c r="J315" s="14" t="s">
        <v>31</v>
      </c>
      <c r="K315" s="14" t="s">
        <v>32</v>
      </c>
      <c r="L315" s="16">
        <v>1023</v>
      </c>
    </row>
    <row r="316" spans="1:12" ht="24" x14ac:dyDescent="0.25">
      <c r="A316" s="918"/>
      <c r="B316" s="9" t="s">
        <v>34</v>
      </c>
      <c r="C316" s="13" t="s">
        <v>35</v>
      </c>
      <c r="D316" s="13" t="s">
        <v>36</v>
      </c>
      <c r="E316" s="13" t="s">
        <v>37</v>
      </c>
      <c r="F316" s="920"/>
      <c r="G316" s="920"/>
      <c r="H316" s="924" t="s">
        <v>38</v>
      </c>
      <c r="I316" s="924"/>
      <c r="J316" s="921" t="s">
        <v>31</v>
      </c>
      <c r="K316" s="921" t="s">
        <v>31</v>
      </c>
      <c r="L316" s="925">
        <v>0</v>
      </c>
    </row>
    <row r="317" spans="1:12" ht="22.8" x14ac:dyDescent="0.25">
      <c r="A317" s="918"/>
      <c r="B317" s="14" t="s">
        <v>105</v>
      </c>
      <c r="C317" s="14" t="s">
        <v>1935</v>
      </c>
      <c r="D317" s="15">
        <v>43694</v>
      </c>
      <c r="E317" s="14" t="s">
        <v>1936</v>
      </c>
      <c r="F317" s="920"/>
      <c r="G317" s="920"/>
      <c r="H317" s="924"/>
      <c r="I317" s="924"/>
      <c r="J317" s="921"/>
      <c r="K317" s="921"/>
      <c r="L317" s="925"/>
    </row>
    <row r="318" spans="1:12" ht="24" x14ac:dyDescent="0.25">
      <c r="A318" s="918">
        <v>558</v>
      </c>
      <c r="B318" s="9" t="s">
        <v>22</v>
      </c>
      <c r="C318" s="13" t="s">
        <v>23</v>
      </c>
      <c r="D318" s="13" t="s">
        <v>24</v>
      </c>
      <c r="E318" s="13" t="s">
        <v>25</v>
      </c>
      <c r="F318" s="919" t="s">
        <v>17</v>
      </c>
      <c r="G318" s="919"/>
      <c r="H318" s="920"/>
      <c r="I318" s="920"/>
      <c r="J318" s="920"/>
      <c r="K318" s="920"/>
      <c r="L318" s="920"/>
    </row>
    <row r="319" spans="1:12" x14ac:dyDescent="0.25">
      <c r="A319" s="918"/>
      <c r="B319" s="921" t="s">
        <v>1937</v>
      </c>
      <c r="C319" s="922" t="s">
        <v>1938</v>
      </c>
      <c r="D319" s="923">
        <v>43592</v>
      </c>
      <c r="E319" s="921" t="s">
        <v>187</v>
      </c>
      <c r="F319" s="921" t="s">
        <v>1939</v>
      </c>
      <c r="G319" s="921"/>
      <c r="H319" s="924" t="s">
        <v>30</v>
      </c>
      <c r="I319" s="924"/>
      <c r="J319" s="14" t="s">
        <v>31</v>
      </c>
      <c r="K319" s="14" t="s">
        <v>32</v>
      </c>
      <c r="L319" s="16">
        <v>190.9</v>
      </c>
    </row>
    <row r="320" spans="1:12" x14ac:dyDescent="0.25">
      <c r="A320" s="918"/>
      <c r="B320" s="921"/>
      <c r="C320" s="922"/>
      <c r="D320" s="923"/>
      <c r="E320" s="921"/>
      <c r="F320" s="921"/>
      <c r="G320" s="921"/>
      <c r="H320" s="924" t="s">
        <v>33</v>
      </c>
      <c r="I320" s="924"/>
      <c r="J320" s="14" t="s">
        <v>31</v>
      </c>
      <c r="K320" s="14" t="s">
        <v>32</v>
      </c>
      <c r="L320" s="16">
        <v>322.60000000000002</v>
      </c>
    </row>
    <row r="321" spans="1:12" ht="24" x14ac:dyDescent="0.25">
      <c r="A321" s="918"/>
      <c r="B321" s="9" t="s">
        <v>34</v>
      </c>
      <c r="C321" s="13" t="s">
        <v>35</v>
      </c>
      <c r="D321" s="13" t="s">
        <v>36</v>
      </c>
      <c r="E321" s="13" t="s">
        <v>37</v>
      </c>
      <c r="F321" s="920"/>
      <c r="G321" s="920"/>
      <c r="H321" s="924" t="s">
        <v>38</v>
      </c>
      <c r="I321" s="924"/>
      <c r="J321" s="921" t="s">
        <v>31</v>
      </c>
      <c r="K321" s="921" t="s">
        <v>31</v>
      </c>
      <c r="L321" s="925">
        <v>0</v>
      </c>
    </row>
    <row r="322" spans="1:12" ht="22.8" x14ac:dyDescent="0.25">
      <c r="A322" s="918"/>
      <c r="B322" s="14" t="s">
        <v>111</v>
      </c>
      <c r="C322" s="14" t="s">
        <v>1939</v>
      </c>
      <c r="D322" s="15">
        <v>43593</v>
      </c>
      <c r="E322" s="14" t="s">
        <v>205</v>
      </c>
      <c r="F322" s="920"/>
      <c r="G322" s="920"/>
      <c r="H322" s="924"/>
      <c r="I322" s="924"/>
      <c r="J322" s="921"/>
      <c r="K322" s="921"/>
      <c r="L322" s="925"/>
    </row>
    <row r="323" spans="1:12" ht="24" x14ac:dyDescent="0.25">
      <c r="A323" s="918">
        <v>559</v>
      </c>
      <c r="B323" s="9" t="s">
        <v>22</v>
      </c>
      <c r="C323" s="13" t="s">
        <v>23</v>
      </c>
      <c r="D323" s="13" t="s">
        <v>24</v>
      </c>
      <c r="E323" s="13" t="s">
        <v>25</v>
      </c>
      <c r="F323" s="919" t="s">
        <v>17</v>
      </c>
      <c r="G323" s="919"/>
      <c r="H323" s="920"/>
      <c r="I323" s="920"/>
      <c r="J323" s="920"/>
      <c r="K323" s="920"/>
      <c r="L323" s="920"/>
    </row>
    <row r="324" spans="1:12" x14ac:dyDescent="0.25">
      <c r="A324" s="918"/>
      <c r="B324" s="921" t="s">
        <v>1937</v>
      </c>
      <c r="C324" s="922" t="s">
        <v>1940</v>
      </c>
      <c r="D324" s="923">
        <v>43647</v>
      </c>
      <c r="E324" s="921" t="s">
        <v>633</v>
      </c>
      <c r="F324" s="921" t="s">
        <v>1941</v>
      </c>
      <c r="G324" s="921"/>
      <c r="H324" s="924" t="s">
        <v>30</v>
      </c>
      <c r="I324" s="924"/>
      <c r="J324" s="14" t="s">
        <v>31</v>
      </c>
      <c r="K324" s="14" t="s">
        <v>32</v>
      </c>
      <c r="L324" s="16">
        <v>975.18</v>
      </c>
    </row>
    <row r="325" spans="1:12" x14ac:dyDescent="0.25">
      <c r="A325" s="918"/>
      <c r="B325" s="921"/>
      <c r="C325" s="922"/>
      <c r="D325" s="923"/>
      <c r="E325" s="921"/>
      <c r="F325" s="921"/>
      <c r="G325" s="921"/>
      <c r="H325" s="924" t="s">
        <v>33</v>
      </c>
      <c r="I325" s="924"/>
      <c r="J325" s="14" t="s">
        <v>31</v>
      </c>
      <c r="K325" s="14" t="s">
        <v>32</v>
      </c>
      <c r="L325" s="16">
        <v>2599</v>
      </c>
    </row>
    <row r="326" spans="1:12" ht="24" x14ac:dyDescent="0.25">
      <c r="A326" s="918"/>
      <c r="B326" s="9" t="s">
        <v>34</v>
      </c>
      <c r="C326" s="13" t="s">
        <v>35</v>
      </c>
      <c r="D326" s="13" t="s">
        <v>36</v>
      </c>
      <c r="E326" s="13" t="s">
        <v>37</v>
      </c>
      <c r="F326" s="920"/>
      <c r="G326" s="920"/>
      <c r="H326" s="924" t="s">
        <v>38</v>
      </c>
      <c r="I326" s="924"/>
      <c r="J326" s="921" t="s">
        <v>31</v>
      </c>
      <c r="K326" s="921" t="s">
        <v>32</v>
      </c>
      <c r="L326" s="925">
        <v>112</v>
      </c>
    </row>
    <row r="327" spans="1:12" ht="22.8" x14ac:dyDescent="0.25">
      <c r="A327" s="918"/>
      <c r="B327" s="14" t="s">
        <v>111</v>
      </c>
      <c r="C327" s="14" t="s">
        <v>1941</v>
      </c>
      <c r="D327" s="15">
        <v>43651</v>
      </c>
      <c r="E327" s="14" t="s">
        <v>1942</v>
      </c>
      <c r="F327" s="920"/>
      <c r="G327" s="920"/>
      <c r="H327" s="924"/>
      <c r="I327" s="924"/>
      <c r="J327" s="921"/>
      <c r="K327" s="921"/>
      <c r="L327" s="925"/>
    </row>
    <row r="328" spans="1:12" ht="24" x14ac:dyDescent="0.25">
      <c r="A328" s="918">
        <v>560</v>
      </c>
      <c r="B328" s="9" t="s">
        <v>22</v>
      </c>
      <c r="C328" s="13" t="s">
        <v>23</v>
      </c>
      <c r="D328" s="13" t="s">
        <v>24</v>
      </c>
      <c r="E328" s="13" t="s">
        <v>25</v>
      </c>
      <c r="F328" s="919" t="s">
        <v>17</v>
      </c>
      <c r="G328" s="919"/>
      <c r="H328" s="920"/>
      <c r="I328" s="920"/>
      <c r="J328" s="920"/>
      <c r="K328" s="920"/>
      <c r="L328" s="920"/>
    </row>
    <row r="329" spans="1:12" x14ac:dyDescent="0.25">
      <c r="A329" s="918"/>
      <c r="B329" s="921" t="s">
        <v>1937</v>
      </c>
      <c r="C329" s="922" t="s">
        <v>1943</v>
      </c>
      <c r="D329" s="923">
        <v>43711</v>
      </c>
      <c r="E329" s="921" t="s">
        <v>351</v>
      </c>
      <c r="F329" s="921" t="s">
        <v>1944</v>
      </c>
      <c r="G329" s="921"/>
      <c r="H329" s="924" t="s">
        <v>30</v>
      </c>
      <c r="I329" s="924"/>
      <c r="J329" s="14" t="s">
        <v>31</v>
      </c>
      <c r="K329" s="14" t="s">
        <v>32</v>
      </c>
      <c r="L329" s="16">
        <v>166.91</v>
      </c>
    </row>
    <row r="330" spans="1:12" x14ac:dyDescent="0.25">
      <c r="A330" s="918"/>
      <c r="B330" s="921"/>
      <c r="C330" s="922"/>
      <c r="D330" s="923"/>
      <c r="E330" s="921"/>
      <c r="F330" s="921"/>
      <c r="G330" s="921"/>
      <c r="H330" s="924" t="s">
        <v>33</v>
      </c>
      <c r="I330" s="924"/>
      <c r="J330" s="14" t="s">
        <v>31</v>
      </c>
      <c r="K330" s="14" t="s">
        <v>32</v>
      </c>
      <c r="L330" s="16">
        <v>556.76</v>
      </c>
    </row>
    <row r="331" spans="1:12" ht="24" x14ac:dyDescent="0.25">
      <c r="A331" s="918"/>
      <c r="B331" s="9" t="s">
        <v>34</v>
      </c>
      <c r="C331" s="13" t="s">
        <v>35</v>
      </c>
      <c r="D331" s="13" t="s">
        <v>36</v>
      </c>
      <c r="E331" s="13" t="s">
        <v>37</v>
      </c>
      <c r="F331" s="920"/>
      <c r="G331" s="920"/>
      <c r="H331" s="924" t="s">
        <v>38</v>
      </c>
      <c r="I331" s="924"/>
      <c r="J331" s="921" t="s">
        <v>31</v>
      </c>
      <c r="K331" s="921" t="s">
        <v>31</v>
      </c>
      <c r="L331" s="925">
        <v>0</v>
      </c>
    </row>
    <row r="332" spans="1:12" ht="22.8" x14ac:dyDescent="0.25">
      <c r="A332" s="918"/>
      <c r="B332" s="14" t="s">
        <v>111</v>
      </c>
      <c r="C332" s="14" t="s">
        <v>1944</v>
      </c>
      <c r="D332" s="15">
        <v>43712</v>
      </c>
      <c r="E332" s="14" t="s">
        <v>1945</v>
      </c>
      <c r="F332" s="920"/>
      <c r="G332" s="920"/>
      <c r="H332" s="924"/>
      <c r="I332" s="924"/>
      <c r="J332" s="921"/>
      <c r="K332" s="921"/>
      <c r="L332" s="925"/>
    </row>
    <row r="333" spans="1:12" ht="24" x14ac:dyDescent="0.25">
      <c r="A333" s="918">
        <v>561</v>
      </c>
      <c r="B333" s="9" t="s">
        <v>22</v>
      </c>
      <c r="C333" s="13" t="s">
        <v>23</v>
      </c>
      <c r="D333" s="13" t="s">
        <v>24</v>
      </c>
      <c r="E333" s="13" t="s">
        <v>25</v>
      </c>
      <c r="F333" s="919" t="s">
        <v>17</v>
      </c>
      <c r="G333" s="919"/>
      <c r="H333" s="920"/>
      <c r="I333" s="920"/>
      <c r="J333" s="920"/>
      <c r="K333" s="920"/>
      <c r="L333" s="920"/>
    </row>
    <row r="334" spans="1:12" x14ac:dyDescent="0.25">
      <c r="A334" s="918"/>
      <c r="B334" s="921" t="s">
        <v>1946</v>
      </c>
      <c r="C334" s="922" t="s">
        <v>1947</v>
      </c>
      <c r="D334" s="923">
        <v>43592</v>
      </c>
      <c r="E334" s="921" t="s">
        <v>115</v>
      </c>
      <c r="F334" s="921" t="s">
        <v>116</v>
      </c>
      <c r="G334" s="921"/>
      <c r="H334" s="924" t="s">
        <v>30</v>
      </c>
      <c r="I334" s="924"/>
      <c r="J334" s="14" t="s">
        <v>31</v>
      </c>
      <c r="K334" s="14" t="s">
        <v>32</v>
      </c>
      <c r="L334" s="16">
        <v>867.5</v>
      </c>
    </row>
    <row r="335" spans="1:12" x14ac:dyDescent="0.25">
      <c r="A335" s="918"/>
      <c r="B335" s="921"/>
      <c r="C335" s="922"/>
      <c r="D335" s="923"/>
      <c r="E335" s="921"/>
      <c r="F335" s="921"/>
      <c r="G335" s="921"/>
      <c r="H335" s="924" t="s">
        <v>33</v>
      </c>
      <c r="I335" s="924"/>
      <c r="J335" s="14" t="s">
        <v>31</v>
      </c>
      <c r="K335" s="14" t="s">
        <v>32</v>
      </c>
      <c r="L335" s="16">
        <v>447.81</v>
      </c>
    </row>
    <row r="336" spans="1:12" ht="24" x14ac:dyDescent="0.25">
      <c r="A336" s="918"/>
      <c r="B336" s="9" t="s">
        <v>34</v>
      </c>
      <c r="C336" s="13" t="s">
        <v>35</v>
      </c>
      <c r="D336" s="13" t="s">
        <v>36</v>
      </c>
      <c r="E336" s="13" t="s">
        <v>37</v>
      </c>
      <c r="F336" s="920"/>
      <c r="G336" s="920"/>
      <c r="H336" s="924" t="s">
        <v>38</v>
      </c>
      <c r="I336" s="924"/>
      <c r="J336" s="921" t="s">
        <v>31</v>
      </c>
      <c r="K336" s="921" t="s">
        <v>31</v>
      </c>
      <c r="L336" s="925">
        <v>0</v>
      </c>
    </row>
    <row r="337" spans="1:12" ht="22.8" x14ac:dyDescent="0.25">
      <c r="A337" s="918"/>
      <c r="B337" s="14" t="s">
        <v>204</v>
      </c>
      <c r="C337" s="14" t="s">
        <v>116</v>
      </c>
      <c r="D337" s="15">
        <v>43594</v>
      </c>
      <c r="E337" s="14" t="s">
        <v>240</v>
      </c>
      <c r="F337" s="920"/>
      <c r="G337" s="920"/>
      <c r="H337" s="924"/>
      <c r="I337" s="924"/>
      <c r="J337" s="921"/>
      <c r="K337" s="921"/>
      <c r="L337" s="925"/>
    </row>
    <row r="338" spans="1:12" ht="24" x14ac:dyDescent="0.25">
      <c r="A338" s="918">
        <v>562</v>
      </c>
      <c r="B338" s="9" t="s">
        <v>22</v>
      </c>
      <c r="C338" s="13" t="s">
        <v>23</v>
      </c>
      <c r="D338" s="13" t="s">
        <v>24</v>
      </c>
      <c r="E338" s="13" t="s">
        <v>25</v>
      </c>
      <c r="F338" s="919" t="s">
        <v>17</v>
      </c>
      <c r="G338" s="919"/>
      <c r="H338" s="920"/>
      <c r="I338" s="920"/>
      <c r="J338" s="920"/>
      <c r="K338" s="920"/>
      <c r="L338" s="920"/>
    </row>
    <row r="339" spans="1:12" x14ac:dyDescent="0.25">
      <c r="A339" s="918"/>
      <c r="B339" s="921" t="s">
        <v>1946</v>
      </c>
      <c r="C339" s="922" t="s">
        <v>1948</v>
      </c>
      <c r="D339" s="923">
        <v>43639</v>
      </c>
      <c r="E339" s="921" t="s">
        <v>1557</v>
      </c>
      <c r="F339" s="921" t="s">
        <v>1949</v>
      </c>
      <c r="G339" s="921"/>
      <c r="H339" s="924" t="s">
        <v>30</v>
      </c>
      <c r="I339" s="924"/>
      <c r="J339" s="14" t="s">
        <v>31</v>
      </c>
      <c r="K339" s="14" t="s">
        <v>32</v>
      </c>
      <c r="L339" s="16">
        <v>328</v>
      </c>
    </row>
    <row r="340" spans="1:12" x14ac:dyDescent="0.25">
      <c r="A340" s="918"/>
      <c r="B340" s="921"/>
      <c r="C340" s="922"/>
      <c r="D340" s="923"/>
      <c r="E340" s="921"/>
      <c r="F340" s="921"/>
      <c r="G340" s="921"/>
      <c r="H340" s="924" t="s">
        <v>33</v>
      </c>
      <c r="I340" s="924"/>
      <c r="J340" s="14" t="s">
        <v>31</v>
      </c>
      <c r="K340" s="14" t="s">
        <v>32</v>
      </c>
      <c r="L340" s="16">
        <v>2844.44</v>
      </c>
    </row>
    <row r="341" spans="1:12" ht="24" x14ac:dyDescent="0.25">
      <c r="A341" s="918"/>
      <c r="B341" s="9" t="s">
        <v>34</v>
      </c>
      <c r="C341" s="13" t="s">
        <v>35</v>
      </c>
      <c r="D341" s="13" t="s">
        <v>36</v>
      </c>
      <c r="E341" s="13" t="s">
        <v>37</v>
      </c>
      <c r="F341" s="920"/>
      <c r="G341" s="920"/>
      <c r="H341" s="924" t="s">
        <v>38</v>
      </c>
      <c r="I341" s="924"/>
      <c r="J341" s="921" t="s">
        <v>31</v>
      </c>
      <c r="K341" s="921" t="s">
        <v>31</v>
      </c>
      <c r="L341" s="925">
        <v>0</v>
      </c>
    </row>
    <row r="342" spans="1:12" ht="22.8" x14ac:dyDescent="0.25">
      <c r="A342" s="918"/>
      <c r="B342" s="14" t="s">
        <v>204</v>
      </c>
      <c r="C342" s="14" t="s">
        <v>1949</v>
      </c>
      <c r="D342" s="15">
        <v>43645</v>
      </c>
      <c r="E342" s="14" t="s">
        <v>1950</v>
      </c>
      <c r="F342" s="920"/>
      <c r="G342" s="920"/>
      <c r="H342" s="924"/>
      <c r="I342" s="924"/>
      <c r="J342" s="921"/>
      <c r="K342" s="921"/>
      <c r="L342" s="925"/>
    </row>
    <row r="343" spans="1:12" ht="24" x14ac:dyDescent="0.25">
      <c r="A343" s="918">
        <v>563</v>
      </c>
      <c r="B343" s="9" t="s">
        <v>22</v>
      </c>
      <c r="C343" s="13" t="s">
        <v>23</v>
      </c>
      <c r="D343" s="13" t="s">
        <v>24</v>
      </c>
      <c r="E343" s="13" t="s">
        <v>25</v>
      </c>
      <c r="F343" s="919" t="s">
        <v>17</v>
      </c>
      <c r="G343" s="919"/>
      <c r="H343" s="920"/>
      <c r="I343" s="920"/>
      <c r="J343" s="920"/>
      <c r="K343" s="920"/>
      <c r="L343" s="920"/>
    </row>
    <row r="344" spans="1:12" x14ac:dyDescent="0.25">
      <c r="A344" s="918"/>
      <c r="B344" s="921" t="s">
        <v>1951</v>
      </c>
      <c r="C344" s="921" t="s">
        <v>1952</v>
      </c>
      <c r="D344" s="923">
        <v>43592</v>
      </c>
      <c r="E344" s="921" t="s">
        <v>187</v>
      </c>
      <c r="F344" s="921" t="s">
        <v>518</v>
      </c>
      <c r="G344" s="921"/>
      <c r="H344" s="924" t="s">
        <v>30</v>
      </c>
      <c r="I344" s="924"/>
      <c r="J344" s="14" t="s">
        <v>31</v>
      </c>
      <c r="K344" s="14" t="s">
        <v>32</v>
      </c>
      <c r="L344" s="16">
        <v>516.86</v>
      </c>
    </row>
    <row r="345" spans="1:12" x14ac:dyDescent="0.25">
      <c r="A345" s="918"/>
      <c r="B345" s="921"/>
      <c r="C345" s="921"/>
      <c r="D345" s="923"/>
      <c r="E345" s="921"/>
      <c r="F345" s="921"/>
      <c r="G345" s="921"/>
      <c r="H345" s="924" t="s">
        <v>33</v>
      </c>
      <c r="I345" s="924"/>
      <c r="J345" s="14" t="s">
        <v>31</v>
      </c>
      <c r="K345" s="14" t="s">
        <v>31</v>
      </c>
      <c r="L345" s="16">
        <v>0</v>
      </c>
    </row>
    <row r="346" spans="1:12" ht="24" x14ac:dyDescent="0.25">
      <c r="A346" s="918"/>
      <c r="B346" s="9" t="s">
        <v>34</v>
      </c>
      <c r="C346" s="13" t="s">
        <v>35</v>
      </c>
      <c r="D346" s="13" t="s">
        <v>36</v>
      </c>
      <c r="E346" s="13" t="s">
        <v>37</v>
      </c>
      <c r="F346" s="920"/>
      <c r="G346" s="920"/>
      <c r="H346" s="924" t="s">
        <v>38</v>
      </c>
      <c r="I346" s="924"/>
      <c r="J346" s="921" t="s">
        <v>31</v>
      </c>
      <c r="K346" s="921" t="s">
        <v>32</v>
      </c>
      <c r="L346" s="925">
        <v>91</v>
      </c>
    </row>
    <row r="347" spans="1:12" ht="22.8" x14ac:dyDescent="0.25">
      <c r="A347" s="918"/>
      <c r="B347" s="14" t="s">
        <v>31</v>
      </c>
      <c r="C347" s="14" t="s">
        <v>518</v>
      </c>
      <c r="D347" s="15">
        <v>43596</v>
      </c>
      <c r="E347" s="14" t="s">
        <v>344</v>
      </c>
      <c r="F347" s="920"/>
      <c r="G347" s="920"/>
      <c r="H347" s="924"/>
      <c r="I347" s="924"/>
      <c r="J347" s="921"/>
      <c r="K347" s="921"/>
      <c r="L347" s="925"/>
    </row>
    <row r="348" spans="1:12" ht="24" x14ac:dyDescent="0.25">
      <c r="A348" s="918">
        <v>564</v>
      </c>
      <c r="B348" s="9" t="s">
        <v>22</v>
      </c>
      <c r="C348" s="13" t="s">
        <v>23</v>
      </c>
      <c r="D348" s="13" t="s">
        <v>24</v>
      </c>
      <c r="E348" s="13" t="s">
        <v>25</v>
      </c>
      <c r="F348" s="919" t="s">
        <v>17</v>
      </c>
      <c r="G348" s="919"/>
      <c r="H348" s="920"/>
      <c r="I348" s="920"/>
      <c r="J348" s="920"/>
      <c r="K348" s="920"/>
      <c r="L348" s="920"/>
    </row>
    <row r="349" spans="1:12" x14ac:dyDescent="0.25">
      <c r="A349" s="918"/>
      <c r="B349" s="921" t="s">
        <v>1953</v>
      </c>
      <c r="C349" s="922" t="s">
        <v>1954</v>
      </c>
      <c r="D349" s="923">
        <v>43661</v>
      </c>
      <c r="E349" s="921" t="s">
        <v>770</v>
      </c>
      <c r="F349" s="921" t="s">
        <v>1955</v>
      </c>
      <c r="G349" s="921"/>
      <c r="H349" s="924" t="s">
        <v>30</v>
      </c>
      <c r="I349" s="924"/>
      <c r="J349" s="14" t="s">
        <v>31</v>
      </c>
      <c r="K349" s="14" t="s">
        <v>32</v>
      </c>
      <c r="L349" s="16">
        <v>526.98</v>
      </c>
    </row>
    <row r="350" spans="1:12" x14ac:dyDescent="0.25">
      <c r="A350" s="918"/>
      <c r="B350" s="921"/>
      <c r="C350" s="922"/>
      <c r="D350" s="923"/>
      <c r="E350" s="921"/>
      <c r="F350" s="921"/>
      <c r="G350" s="921"/>
      <c r="H350" s="924" t="s">
        <v>33</v>
      </c>
      <c r="I350" s="924"/>
      <c r="J350" s="14" t="s">
        <v>31</v>
      </c>
      <c r="K350" s="14" t="s">
        <v>32</v>
      </c>
      <c r="L350" s="16">
        <v>3198.87</v>
      </c>
    </row>
    <row r="351" spans="1:12" ht="24" x14ac:dyDescent="0.25">
      <c r="A351" s="918"/>
      <c r="B351" s="9" t="s">
        <v>34</v>
      </c>
      <c r="C351" s="13" t="s">
        <v>35</v>
      </c>
      <c r="D351" s="13" t="s">
        <v>36</v>
      </c>
      <c r="E351" s="13" t="s">
        <v>37</v>
      </c>
      <c r="F351" s="920"/>
      <c r="G351" s="920"/>
      <c r="H351" s="924" t="s">
        <v>38</v>
      </c>
      <c r="I351" s="924"/>
      <c r="J351" s="921" t="s">
        <v>31</v>
      </c>
      <c r="K351" s="921" t="s">
        <v>32</v>
      </c>
      <c r="L351" s="925">
        <v>281.65000000000003</v>
      </c>
    </row>
    <row r="352" spans="1:12" ht="34.200000000000003" x14ac:dyDescent="0.25">
      <c r="A352" s="918"/>
      <c r="B352" s="14" t="s">
        <v>496</v>
      </c>
      <c r="C352" s="14" t="s">
        <v>1955</v>
      </c>
      <c r="D352" s="15">
        <v>43665</v>
      </c>
      <c r="E352" s="14" t="s">
        <v>1956</v>
      </c>
      <c r="F352" s="920"/>
      <c r="G352" s="920"/>
      <c r="H352" s="924"/>
      <c r="I352" s="924"/>
      <c r="J352" s="921"/>
      <c r="K352" s="921"/>
      <c r="L352" s="925"/>
    </row>
    <row r="353" spans="1:12" ht="24" x14ac:dyDescent="0.25">
      <c r="A353" s="918">
        <v>565</v>
      </c>
      <c r="B353" s="9" t="s">
        <v>22</v>
      </c>
      <c r="C353" s="13" t="s">
        <v>23</v>
      </c>
      <c r="D353" s="13" t="s">
        <v>24</v>
      </c>
      <c r="E353" s="13" t="s">
        <v>25</v>
      </c>
      <c r="F353" s="919" t="s">
        <v>17</v>
      </c>
      <c r="G353" s="919"/>
      <c r="H353" s="920"/>
      <c r="I353" s="920"/>
      <c r="J353" s="920"/>
      <c r="K353" s="920"/>
      <c r="L353" s="920"/>
    </row>
    <row r="354" spans="1:12" x14ac:dyDescent="0.25">
      <c r="A354" s="918"/>
      <c r="B354" s="921" t="s">
        <v>1953</v>
      </c>
      <c r="C354" s="922" t="s">
        <v>1957</v>
      </c>
      <c r="D354" s="923">
        <v>43705</v>
      </c>
      <c r="E354" s="921" t="s">
        <v>1849</v>
      </c>
      <c r="F354" s="921" t="s">
        <v>1958</v>
      </c>
      <c r="G354" s="921"/>
      <c r="H354" s="924" t="s">
        <v>30</v>
      </c>
      <c r="I354" s="924"/>
      <c r="J354" s="14" t="s">
        <v>31</v>
      </c>
      <c r="K354" s="14" t="s">
        <v>32</v>
      </c>
      <c r="L354" s="16">
        <v>906</v>
      </c>
    </row>
    <row r="355" spans="1:12" x14ac:dyDescent="0.25">
      <c r="A355" s="918"/>
      <c r="B355" s="921"/>
      <c r="C355" s="922"/>
      <c r="D355" s="923"/>
      <c r="E355" s="921"/>
      <c r="F355" s="921"/>
      <c r="G355" s="921"/>
      <c r="H355" s="924" t="s">
        <v>33</v>
      </c>
      <c r="I355" s="924"/>
      <c r="J355" s="14" t="s">
        <v>31</v>
      </c>
      <c r="K355" s="14" t="s">
        <v>32</v>
      </c>
      <c r="L355" s="16">
        <v>1258.69</v>
      </c>
    </row>
    <row r="356" spans="1:12" ht="24" x14ac:dyDescent="0.25">
      <c r="A356" s="918"/>
      <c r="B356" s="9" t="s">
        <v>34</v>
      </c>
      <c r="C356" s="13" t="s">
        <v>35</v>
      </c>
      <c r="D356" s="13" t="s">
        <v>36</v>
      </c>
      <c r="E356" s="13" t="s">
        <v>37</v>
      </c>
      <c r="F356" s="920"/>
      <c r="G356" s="920"/>
      <c r="H356" s="924" t="s">
        <v>38</v>
      </c>
      <c r="I356" s="924"/>
      <c r="J356" s="921" t="s">
        <v>31</v>
      </c>
      <c r="K356" s="921" t="s">
        <v>32</v>
      </c>
      <c r="L356" s="925">
        <v>345</v>
      </c>
    </row>
    <row r="357" spans="1:12" ht="34.200000000000003" x14ac:dyDescent="0.25">
      <c r="A357" s="918"/>
      <c r="B357" s="14" t="s">
        <v>496</v>
      </c>
      <c r="C357" s="14" t="s">
        <v>1958</v>
      </c>
      <c r="D357" s="15">
        <v>43710</v>
      </c>
      <c r="E357" s="14" t="s">
        <v>906</v>
      </c>
      <c r="F357" s="920"/>
      <c r="G357" s="920"/>
      <c r="H357" s="924"/>
      <c r="I357" s="924"/>
      <c r="J357" s="921"/>
      <c r="K357" s="921"/>
      <c r="L357" s="925"/>
    </row>
    <row r="358" spans="1:12" ht="24" x14ac:dyDescent="0.25">
      <c r="A358" s="918">
        <v>566</v>
      </c>
      <c r="B358" s="9" t="s">
        <v>22</v>
      </c>
      <c r="C358" s="13" t="s">
        <v>23</v>
      </c>
      <c r="D358" s="13" t="s">
        <v>24</v>
      </c>
      <c r="E358" s="13" t="s">
        <v>25</v>
      </c>
      <c r="F358" s="919" t="s">
        <v>17</v>
      </c>
      <c r="G358" s="919"/>
      <c r="H358" s="920"/>
      <c r="I358" s="920"/>
      <c r="J358" s="920"/>
      <c r="K358" s="920"/>
      <c r="L358" s="920"/>
    </row>
    <row r="359" spans="1:12" x14ac:dyDescent="0.25">
      <c r="A359" s="918"/>
      <c r="B359" s="921" t="s">
        <v>1953</v>
      </c>
      <c r="C359" s="922" t="s">
        <v>1959</v>
      </c>
      <c r="D359" s="923">
        <v>43712</v>
      </c>
      <c r="E359" s="921" t="s">
        <v>1306</v>
      </c>
      <c r="F359" s="921" t="s">
        <v>1960</v>
      </c>
      <c r="G359" s="921"/>
      <c r="H359" s="924" t="s">
        <v>30</v>
      </c>
      <c r="I359" s="924"/>
      <c r="J359" s="14" t="s">
        <v>31</v>
      </c>
      <c r="K359" s="14" t="s">
        <v>32</v>
      </c>
      <c r="L359" s="16">
        <v>150.93</v>
      </c>
    </row>
    <row r="360" spans="1:12" x14ac:dyDescent="0.25">
      <c r="A360" s="918"/>
      <c r="B360" s="921"/>
      <c r="C360" s="922"/>
      <c r="D360" s="923"/>
      <c r="E360" s="921"/>
      <c r="F360" s="921"/>
      <c r="G360" s="921"/>
      <c r="H360" s="924" t="s">
        <v>33</v>
      </c>
      <c r="I360" s="924"/>
      <c r="J360" s="14" t="s">
        <v>31</v>
      </c>
      <c r="K360" s="14" t="s">
        <v>32</v>
      </c>
      <c r="L360" s="16">
        <v>456.6</v>
      </c>
    </row>
    <row r="361" spans="1:12" ht="24" x14ac:dyDescent="0.25">
      <c r="A361" s="918"/>
      <c r="B361" s="9" t="s">
        <v>34</v>
      </c>
      <c r="C361" s="13" t="s">
        <v>35</v>
      </c>
      <c r="D361" s="13" t="s">
        <v>36</v>
      </c>
      <c r="E361" s="13" t="s">
        <v>37</v>
      </c>
      <c r="F361" s="920"/>
      <c r="G361" s="920"/>
      <c r="H361" s="924" t="s">
        <v>38</v>
      </c>
      <c r="I361" s="924"/>
      <c r="J361" s="921" t="s">
        <v>31</v>
      </c>
      <c r="K361" s="921" t="s">
        <v>32</v>
      </c>
      <c r="L361" s="925">
        <v>675</v>
      </c>
    </row>
    <row r="362" spans="1:12" ht="34.200000000000003" x14ac:dyDescent="0.25">
      <c r="A362" s="918"/>
      <c r="B362" s="14" t="s">
        <v>496</v>
      </c>
      <c r="C362" s="14" t="s">
        <v>1960</v>
      </c>
      <c r="D362" s="15">
        <v>43713</v>
      </c>
      <c r="E362" s="14" t="s">
        <v>1443</v>
      </c>
      <c r="F362" s="920"/>
      <c r="G362" s="920"/>
      <c r="H362" s="924"/>
      <c r="I362" s="924"/>
      <c r="J362" s="921"/>
      <c r="K362" s="921"/>
      <c r="L362" s="925"/>
    </row>
    <row r="363" spans="1:12" ht="24" x14ac:dyDescent="0.25">
      <c r="A363" s="918">
        <v>567</v>
      </c>
      <c r="B363" s="9" t="s">
        <v>22</v>
      </c>
      <c r="C363" s="13" t="s">
        <v>23</v>
      </c>
      <c r="D363" s="13" t="s">
        <v>24</v>
      </c>
      <c r="E363" s="13" t="s">
        <v>25</v>
      </c>
      <c r="F363" s="919" t="s">
        <v>17</v>
      </c>
      <c r="G363" s="919"/>
      <c r="H363" s="920"/>
      <c r="I363" s="920"/>
      <c r="J363" s="920"/>
      <c r="K363" s="920"/>
      <c r="L363" s="920"/>
    </row>
    <row r="364" spans="1:12" x14ac:dyDescent="0.25">
      <c r="A364" s="918"/>
      <c r="B364" s="921" t="s">
        <v>1961</v>
      </c>
      <c r="C364" s="921" t="s">
        <v>1962</v>
      </c>
      <c r="D364" s="923">
        <v>43600</v>
      </c>
      <c r="E364" s="921" t="s">
        <v>1963</v>
      </c>
      <c r="F364" s="921" t="s">
        <v>1964</v>
      </c>
      <c r="G364" s="921"/>
      <c r="H364" s="924" t="s">
        <v>30</v>
      </c>
      <c r="I364" s="924"/>
      <c r="J364" s="14" t="s">
        <v>31</v>
      </c>
      <c r="K364" s="14" t="s">
        <v>32</v>
      </c>
      <c r="L364" s="16">
        <v>165.88</v>
      </c>
    </row>
    <row r="365" spans="1:12" x14ac:dyDescent="0.25">
      <c r="A365" s="918"/>
      <c r="B365" s="921"/>
      <c r="C365" s="921"/>
      <c r="D365" s="923"/>
      <c r="E365" s="921"/>
      <c r="F365" s="921"/>
      <c r="G365" s="921"/>
      <c r="H365" s="924" t="s">
        <v>33</v>
      </c>
      <c r="I365" s="924"/>
      <c r="J365" s="14" t="s">
        <v>31</v>
      </c>
      <c r="K365" s="14" t="s">
        <v>31</v>
      </c>
      <c r="L365" s="16">
        <v>0</v>
      </c>
    </row>
    <row r="366" spans="1:12" ht="24" x14ac:dyDescent="0.25">
      <c r="A366" s="918"/>
      <c r="B366" s="9" t="s">
        <v>34</v>
      </c>
      <c r="C366" s="13" t="s">
        <v>35</v>
      </c>
      <c r="D366" s="13" t="s">
        <v>36</v>
      </c>
      <c r="E366" s="13" t="s">
        <v>37</v>
      </c>
      <c r="F366" s="920"/>
      <c r="G366" s="920"/>
      <c r="H366" s="924" t="s">
        <v>38</v>
      </c>
      <c r="I366" s="924"/>
      <c r="J366" s="921" t="s">
        <v>31</v>
      </c>
      <c r="K366" s="921" t="s">
        <v>32</v>
      </c>
      <c r="L366" s="925">
        <v>295</v>
      </c>
    </row>
    <row r="367" spans="1:12" ht="22.8" x14ac:dyDescent="0.25">
      <c r="A367" s="918"/>
      <c r="B367" s="14" t="s">
        <v>452</v>
      </c>
      <c r="C367" s="14" t="s">
        <v>1964</v>
      </c>
      <c r="D367" s="15">
        <v>43601</v>
      </c>
      <c r="E367" s="14" t="s">
        <v>1104</v>
      </c>
      <c r="F367" s="920"/>
      <c r="G367" s="920"/>
      <c r="H367" s="924"/>
      <c r="I367" s="924"/>
      <c r="J367" s="921"/>
      <c r="K367" s="921"/>
      <c r="L367" s="925"/>
    </row>
    <row r="368" spans="1:12" ht="24" x14ac:dyDescent="0.25">
      <c r="A368" s="918">
        <v>568</v>
      </c>
      <c r="B368" s="9" t="s">
        <v>22</v>
      </c>
      <c r="C368" s="13" t="s">
        <v>23</v>
      </c>
      <c r="D368" s="13" t="s">
        <v>24</v>
      </c>
      <c r="E368" s="13" t="s">
        <v>25</v>
      </c>
      <c r="F368" s="919" t="s">
        <v>17</v>
      </c>
      <c r="G368" s="919"/>
      <c r="H368" s="920"/>
      <c r="I368" s="920"/>
      <c r="J368" s="920"/>
      <c r="K368" s="920"/>
      <c r="L368" s="920"/>
    </row>
    <row r="369" spans="1:12" x14ac:dyDescent="0.25">
      <c r="A369" s="918"/>
      <c r="B369" s="921" t="s">
        <v>1965</v>
      </c>
      <c r="C369" s="922" t="s">
        <v>1966</v>
      </c>
      <c r="D369" s="923">
        <v>43583</v>
      </c>
      <c r="E369" s="921" t="s">
        <v>1967</v>
      </c>
      <c r="F369" s="921" t="s">
        <v>1968</v>
      </c>
      <c r="G369" s="921"/>
      <c r="H369" s="924" t="s">
        <v>30</v>
      </c>
      <c r="I369" s="924"/>
      <c r="J369" s="14" t="s">
        <v>31</v>
      </c>
      <c r="K369" s="14" t="s">
        <v>32</v>
      </c>
      <c r="L369" s="16">
        <v>624</v>
      </c>
    </row>
    <row r="370" spans="1:12" x14ac:dyDescent="0.25">
      <c r="A370" s="918"/>
      <c r="B370" s="921"/>
      <c r="C370" s="922"/>
      <c r="D370" s="923"/>
      <c r="E370" s="921"/>
      <c r="F370" s="921"/>
      <c r="G370" s="921"/>
      <c r="H370" s="924" t="s">
        <v>33</v>
      </c>
      <c r="I370" s="924"/>
      <c r="J370" s="14" t="s">
        <v>31</v>
      </c>
      <c r="K370" s="14" t="s">
        <v>32</v>
      </c>
      <c r="L370" s="16">
        <v>1654.84</v>
      </c>
    </row>
    <row r="371" spans="1:12" ht="24" x14ac:dyDescent="0.25">
      <c r="A371" s="918"/>
      <c r="B371" s="9" t="s">
        <v>34</v>
      </c>
      <c r="C371" s="13" t="s">
        <v>35</v>
      </c>
      <c r="D371" s="13" t="s">
        <v>36</v>
      </c>
      <c r="E371" s="13" t="s">
        <v>37</v>
      </c>
      <c r="F371" s="920"/>
      <c r="G371" s="920"/>
      <c r="H371" s="924" t="s">
        <v>38</v>
      </c>
      <c r="I371" s="924"/>
      <c r="J371" s="921" t="s">
        <v>31</v>
      </c>
      <c r="K371" s="921" t="s">
        <v>32</v>
      </c>
      <c r="L371" s="925">
        <v>295</v>
      </c>
    </row>
    <row r="372" spans="1:12" ht="34.200000000000003" x14ac:dyDescent="0.25">
      <c r="A372" s="918"/>
      <c r="B372" s="14" t="s">
        <v>1969</v>
      </c>
      <c r="C372" s="14" t="s">
        <v>1968</v>
      </c>
      <c r="D372" s="15">
        <v>43586</v>
      </c>
      <c r="E372" s="14" t="s">
        <v>1970</v>
      </c>
      <c r="F372" s="920"/>
      <c r="G372" s="920"/>
      <c r="H372" s="924"/>
      <c r="I372" s="924"/>
      <c r="J372" s="921"/>
      <c r="K372" s="921"/>
      <c r="L372" s="925"/>
    </row>
    <row r="373" spans="1:12" ht="24" x14ac:dyDescent="0.25">
      <c r="A373" s="918">
        <v>569</v>
      </c>
      <c r="B373" s="9" t="s">
        <v>22</v>
      </c>
      <c r="C373" s="13" t="s">
        <v>23</v>
      </c>
      <c r="D373" s="13" t="s">
        <v>24</v>
      </c>
      <c r="E373" s="13" t="s">
        <v>25</v>
      </c>
      <c r="F373" s="919" t="s">
        <v>17</v>
      </c>
      <c r="G373" s="919"/>
      <c r="H373" s="920"/>
      <c r="I373" s="920"/>
      <c r="J373" s="920"/>
      <c r="K373" s="920"/>
      <c r="L373" s="920"/>
    </row>
    <row r="374" spans="1:12" x14ac:dyDescent="0.25">
      <c r="A374" s="918"/>
      <c r="B374" s="921" t="s">
        <v>1965</v>
      </c>
      <c r="C374" s="922" t="s">
        <v>1971</v>
      </c>
      <c r="D374" s="923">
        <v>43589</v>
      </c>
      <c r="E374" s="921" t="s">
        <v>227</v>
      </c>
      <c r="F374" s="921" t="s">
        <v>1972</v>
      </c>
      <c r="G374" s="921"/>
      <c r="H374" s="924" t="s">
        <v>30</v>
      </c>
      <c r="I374" s="924"/>
      <c r="J374" s="14" t="s">
        <v>31</v>
      </c>
      <c r="K374" s="14" t="s">
        <v>32</v>
      </c>
      <c r="L374" s="16">
        <v>1022.78</v>
      </c>
    </row>
    <row r="375" spans="1:12" x14ac:dyDescent="0.25">
      <c r="A375" s="918"/>
      <c r="B375" s="921"/>
      <c r="C375" s="922"/>
      <c r="D375" s="923"/>
      <c r="E375" s="921"/>
      <c r="F375" s="921"/>
      <c r="G375" s="921"/>
      <c r="H375" s="924" t="s">
        <v>33</v>
      </c>
      <c r="I375" s="924"/>
      <c r="J375" s="14" t="s">
        <v>31</v>
      </c>
      <c r="K375" s="14" t="s">
        <v>32</v>
      </c>
      <c r="L375" s="16">
        <v>3367.73</v>
      </c>
    </row>
    <row r="376" spans="1:12" ht="24" x14ac:dyDescent="0.25">
      <c r="A376" s="918"/>
      <c r="B376" s="9" t="s">
        <v>34</v>
      </c>
      <c r="C376" s="13" t="s">
        <v>35</v>
      </c>
      <c r="D376" s="13" t="s">
        <v>36</v>
      </c>
      <c r="E376" s="13" t="s">
        <v>37</v>
      </c>
      <c r="F376" s="920"/>
      <c r="G376" s="920"/>
      <c r="H376" s="924" t="s">
        <v>38</v>
      </c>
      <c r="I376" s="924"/>
      <c r="J376" s="921" t="s">
        <v>31</v>
      </c>
      <c r="K376" s="921" t="s">
        <v>32</v>
      </c>
      <c r="L376" s="925">
        <v>450</v>
      </c>
    </row>
    <row r="377" spans="1:12" ht="34.200000000000003" x14ac:dyDescent="0.25">
      <c r="A377" s="918"/>
      <c r="B377" s="14" t="s">
        <v>1969</v>
      </c>
      <c r="C377" s="14" t="s">
        <v>1972</v>
      </c>
      <c r="D377" s="15">
        <v>43594</v>
      </c>
      <c r="E377" s="14" t="s">
        <v>1048</v>
      </c>
      <c r="F377" s="920"/>
      <c r="G377" s="920"/>
      <c r="H377" s="924"/>
      <c r="I377" s="924"/>
      <c r="J377" s="921"/>
      <c r="K377" s="921"/>
      <c r="L377" s="925"/>
    </row>
    <row r="378" spans="1:12" ht="24" x14ac:dyDescent="0.25">
      <c r="A378" s="918">
        <v>570</v>
      </c>
      <c r="B378" s="9" t="s">
        <v>22</v>
      </c>
      <c r="C378" s="13" t="s">
        <v>23</v>
      </c>
      <c r="D378" s="13" t="s">
        <v>24</v>
      </c>
      <c r="E378" s="13" t="s">
        <v>25</v>
      </c>
      <c r="F378" s="919" t="s">
        <v>17</v>
      </c>
      <c r="G378" s="919"/>
      <c r="H378" s="920"/>
      <c r="I378" s="920"/>
      <c r="J378" s="920"/>
      <c r="K378" s="920"/>
      <c r="L378" s="920"/>
    </row>
    <row r="379" spans="1:12" x14ac:dyDescent="0.25">
      <c r="A379" s="918"/>
      <c r="B379" s="921" t="s">
        <v>1965</v>
      </c>
      <c r="C379" s="922" t="s">
        <v>1973</v>
      </c>
      <c r="D379" s="923">
        <v>43598</v>
      </c>
      <c r="E379" s="921" t="s">
        <v>1760</v>
      </c>
      <c r="F379" s="921" t="s">
        <v>1974</v>
      </c>
      <c r="G379" s="921"/>
      <c r="H379" s="924" t="s">
        <v>30</v>
      </c>
      <c r="I379" s="924"/>
      <c r="J379" s="14" t="s">
        <v>31</v>
      </c>
      <c r="K379" s="14" t="s">
        <v>32</v>
      </c>
      <c r="L379" s="16">
        <v>395.2</v>
      </c>
    </row>
    <row r="380" spans="1:12" x14ac:dyDescent="0.25">
      <c r="A380" s="918"/>
      <c r="B380" s="921"/>
      <c r="C380" s="922"/>
      <c r="D380" s="923"/>
      <c r="E380" s="921"/>
      <c r="F380" s="921"/>
      <c r="G380" s="921"/>
      <c r="H380" s="924" t="s">
        <v>33</v>
      </c>
      <c r="I380" s="924"/>
      <c r="J380" s="14" t="s">
        <v>31</v>
      </c>
      <c r="K380" s="14" t="s">
        <v>32</v>
      </c>
      <c r="L380" s="16">
        <v>559.85</v>
      </c>
    </row>
    <row r="381" spans="1:12" ht="24" x14ac:dyDescent="0.25">
      <c r="A381" s="918"/>
      <c r="B381" s="9" t="s">
        <v>34</v>
      </c>
      <c r="C381" s="13" t="s">
        <v>35</v>
      </c>
      <c r="D381" s="13" t="s">
        <v>36</v>
      </c>
      <c r="E381" s="13" t="s">
        <v>37</v>
      </c>
      <c r="F381" s="920"/>
      <c r="G381" s="920"/>
      <c r="H381" s="924" t="s">
        <v>38</v>
      </c>
      <c r="I381" s="924"/>
      <c r="J381" s="921" t="s">
        <v>31</v>
      </c>
      <c r="K381" s="921" t="s">
        <v>32</v>
      </c>
      <c r="L381" s="925">
        <v>200</v>
      </c>
    </row>
    <row r="382" spans="1:12" ht="34.200000000000003" x14ac:dyDescent="0.25">
      <c r="A382" s="918"/>
      <c r="B382" s="14" t="s">
        <v>1969</v>
      </c>
      <c r="C382" s="14" t="s">
        <v>1974</v>
      </c>
      <c r="D382" s="15">
        <v>43600</v>
      </c>
      <c r="E382" s="14" t="s">
        <v>1975</v>
      </c>
      <c r="F382" s="920"/>
      <c r="G382" s="920"/>
      <c r="H382" s="924"/>
      <c r="I382" s="924"/>
      <c r="J382" s="921"/>
      <c r="K382" s="921"/>
      <c r="L382" s="925"/>
    </row>
    <row r="383" spans="1:12" ht="24" x14ac:dyDescent="0.25">
      <c r="A383" s="918">
        <v>571</v>
      </c>
      <c r="B383" s="9" t="s">
        <v>22</v>
      </c>
      <c r="C383" s="13" t="s">
        <v>23</v>
      </c>
      <c r="D383" s="13" t="s">
        <v>24</v>
      </c>
      <c r="E383" s="13" t="s">
        <v>25</v>
      </c>
      <c r="F383" s="919" t="s">
        <v>17</v>
      </c>
      <c r="G383" s="919"/>
      <c r="H383" s="920"/>
      <c r="I383" s="920"/>
      <c r="J383" s="920"/>
      <c r="K383" s="920"/>
      <c r="L383" s="920"/>
    </row>
    <row r="384" spans="1:12" x14ac:dyDescent="0.25">
      <c r="A384" s="918"/>
      <c r="B384" s="921" t="s">
        <v>1965</v>
      </c>
      <c r="C384" s="922" t="s">
        <v>1976</v>
      </c>
      <c r="D384" s="923">
        <v>43612</v>
      </c>
      <c r="E384" s="921" t="s">
        <v>696</v>
      </c>
      <c r="F384" s="921" t="s">
        <v>1977</v>
      </c>
      <c r="G384" s="921"/>
      <c r="H384" s="924" t="s">
        <v>30</v>
      </c>
      <c r="I384" s="924"/>
      <c r="J384" s="14" t="s">
        <v>31</v>
      </c>
      <c r="K384" s="14" t="s">
        <v>32</v>
      </c>
      <c r="L384" s="16">
        <v>984.65</v>
      </c>
    </row>
    <row r="385" spans="1:12" x14ac:dyDescent="0.25">
      <c r="A385" s="918"/>
      <c r="B385" s="921"/>
      <c r="C385" s="922"/>
      <c r="D385" s="923"/>
      <c r="E385" s="921"/>
      <c r="F385" s="921"/>
      <c r="G385" s="921"/>
      <c r="H385" s="924" t="s">
        <v>33</v>
      </c>
      <c r="I385" s="924"/>
      <c r="J385" s="14" t="s">
        <v>31</v>
      </c>
      <c r="K385" s="14" t="s">
        <v>32</v>
      </c>
      <c r="L385" s="16">
        <v>6432.92</v>
      </c>
    </row>
    <row r="386" spans="1:12" ht="24" x14ac:dyDescent="0.25">
      <c r="A386" s="918"/>
      <c r="B386" s="9" t="s">
        <v>34</v>
      </c>
      <c r="C386" s="13" t="s">
        <v>35</v>
      </c>
      <c r="D386" s="13" t="s">
        <v>36</v>
      </c>
      <c r="E386" s="13" t="s">
        <v>37</v>
      </c>
      <c r="F386" s="920"/>
      <c r="G386" s="920"/>
      <c r="H386" s="924" t="s">
        <v>38</v>
      </c>
      <c r="I386" s="924"/>
      <c r="J386" s="921" t="s">
        <v>31</v>
      </c>
      <c r="K386" s="921" t="s">
        <v>31</v>
      </c>
      <c r="L386" s="925">
        <v>0</v>
      </c>
    </row>
    <row r="387" spans="1:12" ht="34.200000000000003" x14ac:dyDescent="0.25">
      <c r="A387" s="918"/>
      <c r="B387" s="14" t="s">
        <v>1969</v>
      </c>
      <c r="C387" s="14" t="s">
        <v>1977</v>
      </c>
      <c r="D387" s="15">
        <v>43619</v>
      </c>
      <c r="E387" s="14" t="s">
        <v>1978</v>
      </c>
      <c r="F387" s="920"/>
      <c r="G387" s="920"/>
      <c r="H387" s="924"/>
      <c r="I387" s="924"/>
      <c r="J387" s="921"/>
      <c r="K387" s="921"/>
      <c r="L387" s="925"/>
    </row>
    <row r="388" spans="1:12" ht="24" x14ac:dyDescent="0.25">
      <c r="A388" s="918">
        <v>572</v>
      </c>
      <c r="B388" s="9" t="s">
        <v>22</v>
      </c>
      <c r="C388" s="13" t="s">
        <v>23</v>
      </c>
      <c r="D388" s="13" t="s">
        <v>24</v>
      </c>
      <c r="E388" s="13" t="s">
        <v>25</v>
      </c>
      <c r="F388" s="919" t="s">
        <v>17</v>
      </c>
      <c r="G388" s="919"/>
      <c r="H388" s="920"/>
      <c r="I388" s="920"/>
      <c r="J388" s="920"/>
      <c r="K388" s="920"/>
      <c r="L388" s="920"/>
    </row>
    <row r="389" spans="1:12" x14ac:dyDescent="0.25">
      <c r="A389" s="918"/>
      <c r="B389" s="921" t="s">
        <v>1965</v>
      </c>
      <c r="C389" s="922" t="s">
        <v>1979</v>
      </c>
      <c r="D389" s="923">
        <v>43620</v>
      </c>
      <c r="E389" s="921" t="s">
        <v>298</v>
      </c>
      <c r="F389" s="921" t="s">
        <v>1664</v>
      </c>
      <c r="G389" s="921"/>
      <c r="H389" s="924" t="s">
        <v>30</v>
      </c>
      <c r="I389" s="924"/>
      <c r="J389" s="14" t="s">
        <v>31</v>
      </c>
      <c r="K389" s="14" t="s">
        <v>32</v>
      </c>
      <c r="L389" s="16">
        <v>382.5</v>
      </c>
    </row>
    <row r="390" spans="1:12" x14ac:dyDescent="0.25">
      <c r="A390" s="918"/>
      <c r="B390" s="921"/>
      <c r="C390" s="922"/>
      <c r="D390" s="923"/>
      <c r="E390" s="921"/>
      <c r="F390" s="921"/>
      <c r="G390" s="921"/>
      <c r="H390" s="924" t="s">
        <v>33</v>
      </c>
      <c r="I390" s="924"/>
      <c r="J390" s="14" t="s">
        <v>31</v>
      </c>
      <c r="K390" s="14" t="s">
        <v>32</v>
      </c>
      <c r="L390" s="16">
        <v>232.83</v>
      </c>
    </row>
    <row r="391" spans="1:12" ht="24" x14ac:dyDescent="0.25">
      <c r="A391" s="918"/>
      <c r="B391" s="9" t="s">
        <v>34</v>
      </c>
      <c r="C391" s="13" t="s">
        <v>35</v>
      </c>
      <c r="D391" s="13" t="s">
        <v>36</v>
      </c>
      <c r="E391" s="13" t="s">
        <v>37</v>
      </c>
      <c r="F391" s="920"/>
      <c r="G391" s="920"/>
      <c r="H391" s="924" t="s">
        <v>38</v>
      </c>
      <c r="I391" s="924"/>
      <c r="J391" s="921" t="s">
        <v>31</v>
      </c>
      <c r="K391" s="921" t="s">
        <v>32</v>
      </c>
      <c r="L391" s="925">
        <v>200</v>
      </c>
    </row>
    <row r="392" spans="1:12" ht="34.200000000000003" x14ac:dyDescent="0.25">
      <c r="A392" s="918"/>
      <c r="B392" s="14" t="s">
        <v>1969</v>
      </c>
      <c r="C392" s="14" t="s">
        <v>1664</v>
      </c>
      <c r="D392" s="15">
        <v>43621</v>
      </c>
      <c r="E392" s="14" t="s">
        <v>1980</v>
      </c>
      <c r="F392" s="920"/>
      <c r="G392" s="920"/>
      <c r="H392" s="924"/>
      <c r="I392" s="924"/>
      <c r="J392" s="921"/>
      <c r="K392" s="921"/>
      <c r="L392" s="925"/>
    </row>
    <row r="393" spans="1:12" ht="24" x14ac:dyDescent="0.25">
      <c r="A393" s="918">
        <v>573</v>
      </c>
      <c r="B393" s="9" t="s">
        <v>22</v>
      </c>
      <c r="C393" s="13" t="s">
        <v>23</v>
      </c>
      <c r="D393" s="13" t="s">
        <v>24</v>
      </c>
      <c r="E393" s="13" t="s">
        <v>25</v>
      </c>
      <c r="F393" s="919" t="s">
        <v>17</v>
      </c>
      <c r="G393" s="919"/>
      <c r="H393" s="920"/>
      <c r="I393" s="920"/>
      <c r="J393" s="920"/>
      <c r="K393" s="920"/>
      <c r="L393" s="920"/>
    </row>
    <row r="394" spans="1:12" x14ac:dyDescent="0.25">
      <c r="A394" s="918"/>
      <c r="B394" s="921" t="s">
        <v>1965</v>
      </c>
      <c r="C394" s="922" t="s">
        <v>1981</v>
      </c>
      <c r="D394" s="923">
        <v>43622</v>
      </c>
      <c r="E394" s="921" t="s">
        <v>1982</v>
      </c>
      <c r="F394" s="921" t="s">
        <v>1983</v>
      </c>
      <c r="G394" s="921"/>
      <c r="H394" s="924" t="s">
        <v>30</v>
      </c>
      <c r="I394" s="924"/>
      <c r="J394" s="14" t="s">
        <v>31</v>
      </c>
      <c r="K394" s="14" t="s">
        <v>32</v>
      </c>
      <c r="L394" s="16">
        <v>804</v>
      </c>
    </row>
    <row r="395" spans="1:12" x14ac:dyDescent="0.25">
      <c r="A395" s="918"/>
      <c r="B395" s="921"/>
      <c r="C395" s="922"/>
      <c r="D395" s="923"/>
      <c r="E395" s="921"/>
      <c r="F395" s="921"/>
      <c r="G395" s="921"/>
      <c r="H395" s="924" t="s">
        <v>33</v>
      </c>
      <c r="I395" s="924"/>
      <c r="J395" s="921" t="s">
        <v>31</v>
      </c>
      <c r="K395" s="921" t="s">
        <v>31</v>
      </c>
      <c r="L395" s="925">
        <v>0</v>
      </c>
    </row>
    <row r="396" spans="1:12" x14ac:dyDescent="0.25">
      <c r="A396" s="918"/>
      <c r="B396" s="921"/>
      <c r="C396" s="922"/>
      <c r="D396" s="923"/>
      <c r="E396" s="921"/>
      <c r="F396" s="921"/>
      <c r="G396" s="921"/>
      <c r="H396" s="924"/>
      <c r="I396" s="924"/>
      <c r="J396" s="921"/>
      <c r="K396" s="921"/>
      <c r="L396" s="925"/>
    </row>
    <row r="397" spans="1:12" ht="24" x14ac:dyDescent="0.25">
      <c r="A397" s="918"/>
      <c r="B397" s="9" t="s">
        <v>34</v>
      </c>
      <c r="C397" s="13" t="s">
        <v>35</v>
      </c>
      <c r="D397" s="13" t="s">
        <v>36</v>
      </c>
      <c r="E397" s="13" t="s">
        <v>37</v>
      </c>
      <c r="F397" s="920"/>
      <c r="G397" s="920"/>
      <c r="H397" s="924" t="s">
        <v>38</v>
      </c>
      <c r="I397" s="924"/>
      <c r="J397" s="921" t="s">
        <v>31</v>
      </c>
      <c r="K397" s="921" t="s">
        <v>32</v>
      </c>
      <c r="L397" s="925">
        <v>1030</v>
      </c>
    </row>
    <row r="398" spans="1:12" ht="34.200000000000003" x14ac:dyDescent="0.25">
      <c r="A398" s="918"/>
      <c r="B398" s="14" t="s">
        <v>1969</v>
      </c>
      <c r="C398" s="14" t="s">
        <v>1983</v>
      </c>
      <c r="D398" s="15">
        <v>43628</v>
      </c>
      <c r="E398" s="14" t="s">
        <v>1984</v>
      </c>
      <c r="F398" s="920"/>
      <c r="G398" s="920"/>
      <c r="H398" s="924"/>
      <c r="I398" s="924"/>
      <c r="J398" s="921"/>
      <c r="K398" s="921"/>
      <c r="L398" s="925"/>
    </row>
    <row r="399" spans="1:12" ht="24" x14ac:dyDescent="0.25">
      <c r="A399" s="918">
        <v>574</v>
      </c>
      <c r="B399" s="9" t="s">
        <v>22</v>
      </c>
      <c r="C399" s="13" t="s">
        <v>23</v>
      </c>
      <c r="D399" s="13" t="s">
        <v>24</v>
      </c>
      <c r="E399" s="13" t="s">
        <v>25</v>
      </c>
      <c r="F399" s="919" t="s">
        <v>17</v>
      </c>
      <c r="G399" s="919"/>
      <c r="H399" s="920"/>
      <c r="I399" s="920"/>
      <c r="J399" s="920"/>
      <c r="K399" s="920"/>
      <c r="L399" s="920"/>
    </row>
    <row r="400" spans="1:12" x14ac:dyDescent="0.25">
      <c r="A400" s="918"/>
      <c r="B400" s="921" t="s">
        <v>1965</v>
      </c>
      <c r="C400" s="922" t="s">
        <v>1985</v>
      </c>
      <c r="D400" s="923">
        <v>43640</v>
      </c>
      <c r="E400" s="921" t="s">
        <v>1986</v>
      </c>
      <c r="F400" s="921" t="s">
        <v>1987</v>
      </c>
      <c r="G400" s="921"/>
      <c r="H400" s="924" t="s">
        <v>30</v>
      </c>
      <c r="I400" s="924"/>
      <c r="J400" s="14" t="s">
        <v>31</v>
      </c>
      <c r="K400" s="14" t="s">
        <v>32</v>
      </c>
      <c r="L400" s="16">
        <v>429</v>
      </c>
    </row>
    <row r="401" spans="1:12" x14ac:dyDescent="0.25">
      <c r="A401" s="918"/>
      <c r="B401" s="921"/>
      <c r="C401" s="922"/>
      <c r="D401" s="923"/>
      <c r="E401" s="921"/>
      <c r="F401" s="921"/>
      <c r="G401" s="921"/>
      <c r="H401" s="924" t="s">
        <v>33</v>
      </c>
      <c r="I401" s="924"/>
      <c r="J401" s="14" t="s">
        <v>31</v>
      </c>
      <c r="K401" s="14" t="s">
        <v>32</v>
      </c>
      <c r="L401" s="16">
        <v>346.61</v>
      </c>
    </row>
    <row r="402" spans="1:12" ht="24" x14ac:dyDescent="0.25">
      <c r="A402" s="918"/>
      <c r="B402" s="9" t="s">
        <v>34</v>
      </c>
      <c r="C402" s="13" t="s">
        <v>35</v>
      </c>
      <c r="D402" s="13" t="s">
        <v>36</v>
      </c>
      <c r="E402" s="13" t="s">
        <v>37</v>
      </c>
      <c r="F402" s="920"/>
      <c r="G402" s="920"/>
      <c r="H402" s="924" t="s">
        <v>38</v>
      </c>
      <c r="I402" s="924"/>
      <c r="J402" s="921" t="s">
        <v>31</v>
      </c>
      <c r="K402" s="921" t="s">
        <v>32</v>
      </c>
      <c r="L402" s="925">
        <v>250</v>
      </c>
    </row>
    <row r="403" spans="1:12" ht="34.200000000000003" x14ac:dyDescent="0.25">
      <c r="A403" s="918"/>
      <c r="B403" s="14" t="s">
        <v>1969</v>
      </c>
      <c r="C403" s="14" t="s">
        <v>1987</v>
      </c>
      <c r="D403" s="15">
        <v>43642</v>
      </c>
      <c r="E403" s="14" t="s">
        <v>1988</v>
      </c>
      <c r="F403" s="920"/>
      <c r="G403" s="920"/>
      <c r="H403" s="924"/>
      <c r="I403" s="924"/>
      <c r="J403" s="921"/>
      <c r="K403" s="921"/>
      <c r="L403" s="925"/>
    </row>
    <row r="404" spans="1:12" ht="24" x14ac:dyDescent="0.25">
      <c r="A404" s="918">
        <v>575</v>
      </c>
      <c r="B404" s="9" t="s">
        <v>22</v>
      </c>
      <c r="C404" s="13" t="s">
        <v>23</v>
      </c>
      <c r="D404" s="13" t="s">
        <v>24</v>
      </c>
      <c r="E404" s="13" t="s">
        <v>25</v>
      </c>
      <c r="F404" s="919" t="s">
        <v>17</v>
      </c>
      <c r="G404" s="919"/>
      <c r="H404" s="920"/>
      <c r="I404" s="920"/>
      <c r="J404" s="920"/>
      <c r="K404" s="920"/>
      <c r="L404" s="920"/>
    </row>
    <row r="405" spans="1:12" x14ac:dyDescent="0.25">
      <c r="A405" s="918"/>
      <c r="B405" s="921" t="s">
        <v>1965</v>
      </c>
      <c r="C405" s="922" t="s">
        <v>1989</v>
      </c>
      <c r="D405" s="923">
        <v>43656</v>
      </c>
      <c r="E405" s="921" t="s">
        <v>28</v>
      </c>
      <c r="F405" s="921" t="s">
        <v>96</v>
      </c>
      <c r="G405" s="921"/>
      <c r="H405" s="924" t="s">
        <v>30</v>
      </c>
      <c r="I405" s="924"/>
      <c r="J405" s="14" t="s">
        <v>31</v>
      </c>
      <c r="K405" s="14" t="s">
        <v>32</v>
      </c>
      <c r="L405" s="16">
        <v>486</v>
      </c>
    </row>
    <row r="406" spans="1:12" x14ac:dyDescent="0.25">
      <c r="A406" s="918"/>
      <c r="B406" s="921"/>
      <c r="C406" s="922"/>
      <c r="D406" s="923"/>
      <c r="E406" s="921"/>
      <c r="F406" s="921"/>
      <c r="G406" s="921"/>
      <c r="H406" s="924" t="s">
        <v>33</v>
      </c>
      <c r="I406" s="924"/>
      <c r="J406" s="14" t="s">
        <v>31</v>
      </c>
      <c r="K406" s="14" t="s">
        <v>32</v>
      </c>
      <c r="L406" s="16">
        <v>553.6</v>
      </c>
    </row>
    <row r="407" spans="1:12" ht="24" x14ac:dyDescent="0.25">
      <c r="A407" s="918"/>
      <c r="B407" s="9" t="s">
        <v>34</v>
      </c>
      <c r="C407" s="13" t="s">
        <v>35</v>
      </c>
      <c r="D407" s="13" t="s">
        <v>36</v>
      </c>
      <c r="E407" s="13" t="s">
        <v>37</v>
      </c>
      <c r="F407" s="920"/>
      <c r="G407" s="920"/>
      <c r="H407" s="924" t="s">
        <v>38</v>
      </c>
      <c r="I407" s="924"/>
      <c r="J407" s="921" t="s">
        <v>31</v>
      </c>
      <c r="K407" s="921" t="s">
        <v>31</v>
      </c>
      <c r="L407" s="925">
        <v>0</v>
      </c>
    </row>
    <row r="408" spans="1:12" ht="34.200000000000003" x14ac:dyDescent="0.25">
      <c r="A408" s="918"/>
      <c r="B408" s="14" t="s">
        <v>1969</v>
      </c>
      <c r="C408" s="14" t="s">
        <v>96</v>
      </c>
      <c r="D408" s="15">
        <v>43658</v>
      </c>
      <c r="E408" s="14" t="s">
        <v>1713</v>
      </c>
      <c r="F408" s="920"/>
      <c r="G408" s="920"/>
      <c r="H408" s="924"/>
      <c r="I408" s="924"/>
      <c r="J408" s="921"/>
      <c r="K408" s="921"/>
      <c r="L408" s="925"/>
    </row>
    <row r="409" spans="1:12" ht="24" x14ac:dyDescent="0.25">
      <c r="A409" s="918">
        <v>576</v>
      </c>
      <c r="B409" s="9" t="s">
        <v>22</v>
      </c>
      <c r="C409" s="13" t="s">
        <v>23</v>
      </c>
      <c r="D409" s="13" t="s">
        <v>24</v>
      </c>
      <c r="E409" s="13" t="s">
        <v>25</v>
      </c>
      <c r="F409" s="919" t="s">
        <v>17</v>
      </c>
      <c r="G409" s="919"/>
      <c r="H409" s="920"/>
      <c r="I409" s="920"/>
      <c r="J409" s="920"/>
      <c r="K409" s="920"/>
      <c r="L409" s="920"/>
    </row>
    <row r="410" spans="1:12" x14ac:dyDescent="0.25">
      <c r="A410" s="918"/>
      <c r="B410" s="921" t="s">
        <v>1965</v>
      </c>
      <c r="C410" s="922" t="s">
        <v>1990</v>
      </c>
      <c r="D410" s="923">
        <v>43675</v>
      </c>
      <c r="E410" s="921" t="s">
        <v>397</v>
      </c>
      <c r="F410" s="921" t="s">
        <v>516</v>
      </c>
      <c r="G410" s="921"/>
      <c r="H410" s="924" t="s">
        <v>30</v>
      </c>
      <c r="I410" s="924"/>
      <c r="J410" s="14" t="s">
        <v>31</v>
      </c>
      <c r="K410" s="14" t="s">
        <v>32</v>
      </c>
      <c r="L410" s="16">
        <v>1338.24</v>
      </c>
    </row>
    <row r="411" spans="1:12" x14ac:dyDescent="0.25">
      <c r="A411" s="918"/>
      <c r="B411" s="921"/>
      <c r="C411" s="922"/>
      <c r="D411" s="923"/>
      <c r="E411" s="921"/>
      <c r="F411" s="921"/>
      <c r="G411" s="921"/>
      <c r="H411" s="924" t="s">
        <v>33</v>
      </c>
      <c r="I411" s="924"/>
      <c r="J411" s="14" t="s">
        <v>31</v>
      </c>
      <c r="K411" s="14" t="s">
        <v>32</v>
      </c>
      <c r="L411" s="16">
        <v>322.04000000000002</v>
      </c>
    </row>
    <row r="412" spans="1:12" ht="24" x14ac:dyDescent="0.25">
      <c r="A412" s="918"/>
      <c r="B412" s="9" t="s">
        <v>34</v>
      </c>
      <c r="C412" s="13" t="s">
        <v>35</v>
      </c>
      <c r="D412" s="13" t="s">
        <v>36</v>
      </c>
      <c r="E412" s="13" t="s">
        <v>37</v>
      </c>
      <c r="F412" s="920"/>
      <c r="G412" s="920"/>
      <c r="H412" s="924" t="s">
        <v>38</v>
      </c>
      <c r="I412" s="924"/>
      <c r="J412" s="921" t="s">
        <v>31</v>
      </c>
      <c r="K412" s="921" t="s">
        <v>32</v>
      </c>
      <c r="L412" s="925">
        <v>200</v>
      </c>
    </row>
    <row r="413" spans="1:12" ht="34.200000000000003" x14ac:dyDescent="0.25">
      <c r="A413" s="918"/>
      <c r="B413" s="14" t="s">
        <v>1969</v>
      </c>
      <c r="C413" s="14" t="s">
        <v>516</v>
      </c>
      <c r="D413" s="15">
        <v>43678</v>
      </c>
      <c r="E413" s="14" t="s">
        <v>1991</v>
      </c>
      <c r="F413" s="920"/>
      <c r="G413" s="920"/>
      <c r="H413" s="924"/>
      <c r="I413" s="924"/>
      <c r="J413" s="921"/>
      <c r="K413" s="921"/>
      <c r="L413" s="925"/>
    </row>
    <row r="414" spans="1:12" ht="24" x14ac:dyDescent="0.25">
      <c r="A414" s="918">
        <v>577</v>
      </c>
      <c r="B414" s="9" t="s">
        <v>22</v>
      </c>
      <c r="C414" s="13" t="s">
        <v>23</v>
      </c>
      <c r="D414" s="13" t="s">
        <v>24</v>
      </c>
      <c r="E414" s="13" t="s">
        <v>25</v>
      </c>
      <c r="F414" s="919" t="s">
        <v>17</v>
      </c>
      <c r="G414" s="919"/>
      <c r="H414" s="920"/>
      <c r="I414" s="920"/>
      <c r="J414" s="920"/>
      <c r="K414" s="920"/>
      <c r="L414" s="920"/>
    </row>
    <row r="415" spans="1:12" x14ac:dyDescent="0.25">
      <c r="A415" s="918"/>
      <c r="B415" s="921" t="s">
        <v>1965</v>
      </c>
      <c r="C415" s="922" t="s">
        <v>1992</v>
      </c>
      <c r="D415" s="923">
        <v>43701</v>
      </c>
      <c r="E415" s="921" t="s">
        <v>1993</v>
      </c>
      <c r="F415" s="921" t="s">
        <v>1994</v>
      </c>
      <c r="G415" s="921"/>
      <c r="H415" s="924" t="s">
        <v>30</v>
      </c>
      <c r="I415" s="924"/>
      <c r="J415" s="14" t="s">
        <v>31</v>
      </c>
      <c r="K415" s="14" t="s">
        <v>32</v>
      </c>
      <c r="L415" s="16">
        <v>1416</v>
      </c>
    </row>
    <row r="416" spans="1:12" x14ac:dyDescent="0.25">
      <c r="A416" s="918"/>
      <c r="B416" s="921"/>
      <c r="C416" s="922"/>
      <c r="D416" s="923"/>
      <c r="E416" s="921"/>
      <c r="F416" s="921"/>
      <c r="G416" s="921"/>
      <c r="H416" s="924" t="s">
        <v>33</v>
      </c>
      <c r="I416" s="924"/>
      <c r="J416" s="14" t="s">
        <v>31</v>
      </c>
      <c r="K416" s="14" t="s">
        <v>32</v>
      </c>
      <c r="L416" s="16">
        <v>11467.63</v>
      </c>
    </row>
    <row r="417" spans="1:12" ht="24" x14ac:dyDescent="0.25">
      <c r="A417" s="918"/>
      <c r="B417" s="9" t="s">
        <v>34</v>
      </c>
      <c r="C417" s="13" t="s">
        <v>35</v>
      </c>
      <c r="D417" s="13" t="s">
        <v>36</v>
      </c>
      <c r="E417" s="13" t="s">
        <v>37</v>
      </c>
      <c r="F417" s="920"/>
      <c r="G417" s="920"/>
      <c r="H417" s="924" t="s">
        <v>38</v>
      </c>
      <c r="I417" s="924"/>
      <c r="J417" s="921" t="s">
        <v>31</v>
      </c>
      <c r="K417" s="921" t="s">
        <v>32</v>
      </c>
      <c r="L417" s="925">
        <v>385</v>
      </c>
    </row>
    <row r="418" spans="1:12" ht="34.200000000000003" x14ac:dyDescent="0.25">
      <c r="A418" s="918"/>
      <c r="B418" s="14" t="s">
        <v>1969</v>
      </c>
      <c r="C418" s="14" t="s">
        <v>1994</v>
      </c>
      <c r="D418" s="15">
        <v>43706</v>
      </c>
      <c r="E418" s="14" t="s">
        <v>1995</v>
      </c>
      <c r="F418" s="920"/>
      <c r="G418" s="920"/>
      <c r="H418" s="924"/>
      <c r="I418" s="924"/>
      <c r="J418" s="921"/>
      <c r="K418" s="921"/>
      <c r="L418" s="925"/>
    </row>
    <row r="419" spans="1:12" ht="24" x14ac:dyDescent="0.25">
      <c r="A419" s="918">
        <v>578</v>
      </c>
      <c r="B419" s="9" t="s">
        <v>22</v>
      </c>
      <c r="C419" s="13" t="s">
        <v>23</v>
      </c>
      <c r="D419" s="13" t="s">
        <v>24</v>
      </c>
      <c r="E419" s="13" t="s">
        <v>25</v>
      </c>
      <c r="F419" s="919" t="s">
        <v>17</v>
      </c>
      <c r="G419" s="919"/>
      <c r="H419" s="920"/>
      <c r="I419" s="920"/>
      <c r="J419" s="920"/>
      <c r="K419" s="920"/>
      <c r="L419" s="920"/>
    </row>
    <row r="420" spans="1:12" x14ac:dyDescent="0.25">
      <c r="A420" s="918"/>
      <c r="B420" s="921" t="s">
        <v>1965</v>
      </c>
      <c r="C420" s="922" t="s">
        <v>1996</v>
      </c>
      <c r="D420" s="923">
        <v>43710</v>
      </c>
      <c r="E420" s="921" t="s">
        <v>43</v>
      </c>
      <c r="F420" s="921" t="s">
        <v>1997</v>
      </c>
      <c r="G420" s="921"/>
      <c r="H420" s="924" t="s">
        <v>30</v>
      </c>
      <c r="I420" s="924"/>
      <c r="J420" s="14" t="s">
        <v>31</v>
      </c>
      <c r="K420" s="14" t="s">
        <v>32</v>
      </c>
      <c r="L420" s="16">
        <v>830</v>
      </c>
    </row>
    <row r="421" spans="1:12" x14ac:dyDescent="0.25">
      <c r="A421" s="918"/>
      <c r="B421" s="921"/>
      <c r="C421" s="922"/>
      <c r="D421" s="923"/>
      <c r="E421" s="921"/>
      <c r="F421" s="921"/>
      <c r="G421" s="921"/>
      <c r="H421" s="924" t="s">
        <v>33</v>
      </c>
      <c r="I421" s="924"/>
      <c r="J421" s="14" t="s">
        <v>31</v>
      </c>
      <c r="K421" s="14" t="s">
        <v>32</v>
      </c>
      <c r="L421" s="16">
        <v>3510.55</v>
      </c>
    </row>
    <row r="422" spans="1:12" ht="24" x14ac:dyDescent="0.25">
      <c r="A422" s="918"/>
      <c r="B422" s="9" t="s">
        <v>34</v>
      </c>
      <c r="C422" s="13" t="s">
        <v>35</v>
      </c>
      <c r="D422" s="13" t="s">
        <v>36</v>
      </c>
      <c r="E422" s="13" t="s">
        <v>37</v>
      </c>
      <c r="F422" s="920"/>
      <c r="G422" s="920"/>
      <c r="H422" s="924" t="s">
        <v>38</v>
      </c>
      <c r="I422" s="924"/>
      <c r="J422" s="921" t="s">
        <v>31</v>
      </c>
      <c r="K422" s="921" t="s">
        <v>32</v>
      </c>
      <c r="L422" s="925">
        <v>125</v>
      </c>
    </row>
    <row r="423" spans="1:12" ht="34.200000000000003" x14ac:dyDescent="0.25">
      <c r="A423" s="918"/>
      <c r="B423" s="14" t="s">
        <v>1969</v>
      </c>
      <c r="C423" s="14" t="s">
        <v>1997</v>
      </c>
      <c r="D423" s="15">
        <v>43714</v>
      </c>
      <c r="E423" s="14" t="s">
        <v>1998</v>
      </c>
      <c r="F423" s="920"/>
      <c r="G423" s="920"/>
      <c r="H423" s="924"/>
      <c r="I423" s="924"/>
      <c r="J423" s="921"/>
      <c r="K423" s="921"/>
      <c r="L423" s="925"/>
    </row>
    <row r="424" spans="1:12" ht="24" x14ac:dyDescent="0.25">
      <c r="A424" s="918">
        <v>579</v>
      </c>
      <c r="B424" s="9" t="s">
        <v>22</v>
      </c>
      <c r="C424" s="13" t="s">
        <v>23</v>
      </c>
      <c r="D424" s="13" t="s">
        <v>24</v>
      </c>
      <c r="E424" s="13" t="s">
        <v>25</v>
      </c>
      <c r="F424" s="919" t="s">
        <v>17</v>
      </c>
      <c r="G424" s="919"/>
      <c r="H424" s="920"/>
      <c r="I424" s="920"/>
      <c r="J424" s="920"/>
      <c r="K424" s="920"/>
      <c r="L424" s="920"/>
    </row>
    <row r="425" spans="1:12" x14ac:dyDescent="0.25">
      <c r="A425" s="918"/>
      <c r="B425" s="921" t="s">
        <v>1965</v>
      </c>
      <c r="C425" s="922" t="s">
        <v>1996</v>
      </c>
      <c r="D425" s="923">
        <v>43710</v>
      </c>
      <c r="E425" s="921" t="s">
        <v>43</v>
      </c>
      <c r="F425" s="921" t="s">
        <v>1999</v>
      </c>
      <c r="G425" s="921"/>
      <c r="H425" s="924" t="s">
        <v>30</v>
      </c>
      <c r="I425" s="924"/>
      <c r="J425" s="14" t="s">
        <v>31</v>
      </c>
      <c r="K425" s="14" t="s">
        <v>32</v>
      </c>
      <c r="L425" s="16">
        <v>176</v>
      </c>
    </row>
    <row r="426" spans="1:12" x14ac:dyDescent="0.25">
      <c r="A426" s="918"/>
      <c r="B426" s="921"/>
      <c r="C426" s="922"/>
      <c r="D426" s="923"/>
      <c r="E426" s="921"/>
      <c r="F426" s="921"/>
      <c r="G426" s="921"/>
      <c r="H426" s="924" t="s">
        <v>33</v>
      </c>
      <c r="I426" s="924"/>
      <c r="J426" s="14" t="s">
        <v>31</v>
      </c>
      <c r="K426" s="14" t="s">
        <v>32</v>
      </c>
      <c r="L426" s="16">
        <v>46.19</v>
      </c>
    </row>
    <row r="427" spans="1:12" ht="24" x14ac:dyDescent="0.25">
      <c r="A427" s="918"/>
      <c r="B427" s="9" t="s">
        <v>34</v>
      </c>
      <c r="C427" s="13" t="s">
        <v>35</v>
      </c>
      <c r="D427" s="13" t="s">
        <v>36</v>
      </c>
      <c r="E427" s="13" t="s">
        <v>37</v>
      </c>
      <c r="F427" s="920"/>
      <c r="G427" s="920"/>
      <c r="H427" s="924" t="s">
        <v>38</v>
      </c>
      <c r="I427" s="924"/>
      <c r="J427" s="921" t="s">
        <v>31</v>
      </c>
      <c r="K427" s="921" t="s">
        <v>32</v>
      </c>
      <c r="L427" s="925">
        <v>50</v>
      </c>
    </row>
    <row r="428" spans="1:12" ht="34.200000000000003" x14ac:dyDescent="0.25">
      <c r="A428" s="918"/>
      <c r="B428" s="14" t="s">
        <v>1969</v>
      </c>
      <c r="C428" s="14" t="s">
        <v>1999</v>
      </c>
      <c r="D428" s="15">
        <v>43714</v>
      </c>
      <c r="E428" s="14" t="s">
        <v>1998</v>
      </c>
      <c r="F428" s="920"/>
      <c r="G428" s="920"/>
      <c r="H428" s="924"/>
      <c r="I428" s="924"/>
      <c r="J428" s="921"/>
      <c r="K428" s="921"/>
      <c r="L428" s="925"/>
    </row>
    <row r="429" spans="1:12" ht="24" x14ac:dyDescent="0.25">
      <c r="A429" s="918">
        <v>580</v>
      </c>
      <c r="B429" s="9" t="s">
        <v>22</v>
      </c>
      <c r="C429" s="13" t="s">
        <v>23</v>
      </c>
      <c r="D429" s="13" t="s">
        <v>24</v>
      </c>
      <c r="E429" s="13" t="s">
        <v>25</v>
      </c>
      <c r="F429" s="919" t="s">
        <v>17</v>
      </c>
      <c r="G429" s="919"/>
      <c r="H429" s="920"/>
      <c r="I429" s="920"/>
      <c r="J429" s="920"/>
      <c r="K429" s="920"/>
      <c r="L429" s="920"/>
    </row>
    <row r="430" spans="1:12" x14ac:dyDescent="0.25">
      <c r="A430" s="918"/>
      <c r="B430" s="921" t="s">
        <v>2000</v>
      </c>
      <c r="C430" s="922" t="s">
        <v>2001</v>
      </c>
      <c r="D430" s="923">
        <v>43592</v>
      </c>
      <c r="E430" s="921" t="s">
        <v>298</v>
      </c>
      <c r="F430" s="921" t="s">
        <v>2002</v>
      </c>
      <c r="G430" s="921"/>
      <c r="H430" s="924" t="s">
        <v>30</v>
      </c>
      <c r="I430" s="924"/>
      <c r="J430" s="14" t="s">
        <v>31</v>
      </c>
      <c r="K430" s="14" t="s">
        <v>32</v>
      </c>
      <c r="L430" s="16">
        <v>1450</v>
      </c>
    </row>
    <row r="431" spans="1:12" x14ac:dyDescent="0.25">
      <c r="A431" s="918"/>
      <c r="B431" s="921"/>
      <c r="C431" s="922"/>
      <c r="D431" s="923"/>
      <c r="E431" s="921"/>
      <c r="F431" s="921"/>
      <c r="G431" s="921"/>
      <c r="H431" s="924" t="s">
        <v>33</v>
      </c>
      <c r="I431" s="924"/>
      <c r="J431" s="14" t="s">
        <v>31</v>
      </c>
      <c r="K431" s="14" t="s">
        <v>32</v>
      </c>
      <c r="L431" s="16">
        <v>676.6</v>
      </c>
    </row>
    <row r="432" spans="1:12" ht="24" x14ac:dyDescent="0.25">
      <c r="A432" s="918"/>
      <c r="B432" s="9" t="s">
        <v>34</v>
      </c>
      <c r="C432" s="13" t="s">
        <v>35</v>
      </c>
      <c r="D432" s="13" t="s">
        <v>36</v>
      </c>
      <c r="E432" s="13" t="s">
        <v>37</v>
      </c>
      <c r="F432" s="920"/>
      <c r="G432" s="920"/>
      <c r="H432" s="924" t="s">
        <v>38</v>
      </c>
      <c r="I432" s="924"/>
      <c r="J432" s="921" t="s">
        <v>31</v>
      </c>
      <c r="K432" s="921" t="s">
        <v>32</v>
      </c>
      <c r="L432" s="925">
        <v>700</v>
      </c>
    </row>
    <row r="433" spans="1:12" ht="22.8" x14ac:dyDescent="0.25">
      <c r="A433" s="918"/>
      <c r="B433" s="14" t="s">
        <v>2003</v>
      </c>
      <c r="C433" s="14" t="s">
        <v>2002</v>
      </c>
      <c r="D433" s="15">
        <v>43597</v>
      </c>
      <c r="E433" s="14" t="s">
        <v>2004</v>
      </c>
      <c r="F433" s="920"/>
      <c r="G433" s="920"/>
      <c r="H433" s="924"/>
      <c r="I433" s="924"/>
      <c r="J433" s="921"/>
      <c r="K433" s="921"/>
      <c r="L433" s="925"/>
    </row>
    <row r="434" spans="1:12" ht="24" x14ac:dyDescent="0.25">
      <c r="A434" s="918">
        <v>581</v>
      </c>
      <c r="B434" s="9" t="s">
        <v>22</v>
      </c>
      <c r="C434" s="13" t="s">
        <v>23</v>
      </c>
      <c r="D434" s="13" t="s">
        <v>24</v>
      </c>
      <c r="E434" s="13" t="s">
        <v>25</v>
      </c>
      <c r="F434" s="919" t="s">
        <v>17</v>
      </c>
      <c r="G434" s="919"/>
      <c r="H434" s="920"/>
      <c r="I434" s="920"/>
      <c r="J434" s="920"/>
      <c r="K434" s="920"/>
      <c r="L434" s="920"/>
    </row>
    <row r="435" spans="1:12" x14ac:dyDescent="0.25">
      <c r="A435" s="918"/>
      <c r="B435" s="921" t="s">
        <v>2005</v>
      </c>
      <c r="C435" s="922" t="s">
        <v>2006</v>
      </c>
      <c r="D435" s="923">
        <v>43618</v>
      </c>
      <c r="E435" s="921" t="s">
        <v>780</v>
      </c>
      <c r="F435" s="921" t="s">
        <v>2007</v>
      </c>
      <c r="G435" s="921"/>
      <c r="H435" s="924" t="s">
        <v>30</v>
      </c>
      <c r="I435" s="924"/>
      <c r="J435" s="14" t="s">
        <v>31</v>
      </c>
      <c r="K435" s="14" t="s">
        <v>32</v>
      </c>
      <c r="L435" s="16">
        <v>1371.24</v>
      </c>
    </row>
    <row r="436" spans="1:12" x14ac:dyDescent="0.25">
      <c r="A436" s="918"/>
      <c r="B436" s="921"/>
      <c r="C436" s="922"/>
      <c r="D436" s="923"/>
      <c r="E436" s="921"/>
      <c r="F436" s="921"/>
      <c r="G436" s="921"/>
      <c r="H436" s="924" t="s">
        <v>33</v>
      </c>
      <c r="I436" s="924"/>
      <c r="J436" s="921" t="s">
        <v>31</v>
      </c>
      <c r="K436" s="921" t="s">
        <v>32</v>
      </c>
      <c r="L436" s="925">
        <v>2861.3</v>
      </c>
    </row>
    <row r="437" spans="1:12" x14ac:dyDescent="0.25">
      <c r="A437" s="918"/>
      <c r="B437" s="921"/>
      <c r="C437" s="922"/>
      <c r="D437" s="923"/>
      <c r="E437" s="921"/>
      <c r="F437" s="921"/>
      <c r="G437" s="921"/>
      <c r="H437" s="924"/>
      <c r="I437" s="924"/>
      <c r="J437" s="921"/>
      <c r="K437" s="921"/>
      <c r="L437" s="925"/>
    </row>
    <row r="438" spans="1:12" ht="24" x14ac:dyDescent="0.25">
      <c r="A438" s="918"/>
      <c r="B438" s="9" t="s">
        <v>34</v>
      </c>
      <c r="C438" s="13" t="s">
        <v>35</v>
      </c>
      <c r="D438" s="13" t="s">
        <v>36</v>
      </c>
      <c r="E438" s="13" t="s">
        <v>37</v>
      </c>
      <c r="F438" s="920"/>
      <c r="G438" s="920"/>
      <c r="H438" s="924" t="s">
        <v>38</v>
      </c>
      <c r="I438" s="924"/>
      <c r="J438" s="921" t="s">
        <v>31</v>
      </c>
      <c r="K438" s="921" t="s">
        <v>31</v>
      </c>
      <c r="L438" s="925">
        <v>0</v>
      </c>
    </row>
    <row r="439" spans="1:12" ht="22.8" x14ac:dyDescent="0.25">
      <c r="A439" s="918"/>
      <c r="B439" s="14" t="s">
        <v>141</v>
      </c>
      <c r="C439" s="14" t="s">
        <v>2007</v>
      </c>
      <c r="D439" s="15">
        <v>43628</v>
      </c>
      <c r="E439" s="14" t="s">
        <v>2008</v>
      </c>
      <c r="F439" s="920"/>
      <c r="G439" s="920"/>
      <c r="H439" s="924"/>
      <c r="I439" s="924"/>
      <c r="J439" s="921"/>
      <c r="K439" s="921"/>
      <c r="L439" s="925"/>
    </row>
    <row r="440" spans="1:12" ht="24" x14ac:dyDescent="0.25">
      <c r="A440" s="918">
        <v>582</v>
      </c>
      <c r="B440" s="9" t="s">
        <v>22</v>
      </c>
      <c r="C440" s="13" t="s">
        <v>23</v>
      </c>
      <c r="D440" s="13" t="s">
        <v>24</v>
      </c>
      <c r="E440" s="13" t="s">
        <v>25</v>
      </c>
      <c r="F440" s="919" t="s">
        <v>17</v>
      </c>
      <c r="G440" s="919"/>
      <c r="H440" s="920"/>
      <c r="I440" s="920"/>
      <c r="J440" s="920"/>
      <c r="K440" s="920"/>
      <c r="L440" s="920"/>
    </row>
    <row r="441" spans="1:12" x14ac:dyDescent="0.25">
      <c r="A441" s="918"/>
      <c r="B441" s="921" t="s">
        <v>2005</v>
      </c>
      <c r="C441" s="922" t="s">
        <v>2009</v>
      </c>
      <c r="D441" s="923">
        <v>43659</v>
      </c>
      <c r="E441" s="921" t="s">
        <v>326</v>
      </c>
      <c r="F441" s="921" t="s">
        <v>327</v>
      </c>
      <c r="G441" s="921"/>
      <c r="H441" s="924" t="s">
        <v>30</v>
      </c>
      <c r="I441" s="924"/>
      <c r="J441" s="14" t="s">
        <v>31</v>
      </c>
      <c r="K441" s="14" t="s">
        <v>32</v>
      </c>
      <c r="L441" s="16">
        <v>610.44000000000005</v>
      </c>
    </row>
    <row r="442" spans="1:12" x14ac:dyDescent="0.25">
      <c r="A442" s="918"/>
      <c r="B442" s="921"/>
      <c r="C442" s="922"/>
      <c r="D442" s="923"/>
      <c r="E442" s="921"/>
      <c r="F442" s="921"/>
      <c r="G442" s="921"/>
      <c r="H442" s="924" t="s">
        <v>33</v>
      </c>
      <c r="I442" s="924"/>
      <c r="J442" s="921" t="s">
        <v>31</v>
      </c>
      <c r="K442" s="921" t="s">
        <v>32</v>
      </c>
      <c r="L442" s="925">
        <v>1211.5899999999999</v>
      </c>
    </row>
    <row r="443" spans="1:12" x14ac:dyDescent="0.25">
      <c r="A443" s="918"/>
      <c r="B443" s="921"/>
      <c r="C443" s="922"/>
      <c r="D443" s="923"/>
      <c r="E443" s="921"/>
      <c r="F443" s="921"/>
      <c r="G443" s="921"/>
      <c r="H443" s="924"/>
      <c r="I443" s="924"/>
      <c r="J443" s="921"/>
      <c r="K443" s="921"/>
      <c r="L443" s="925"/>
    </row>
    <row r="444" spans="1:12" ht="24" x14ac:dyDescent="0.25">
      <c r="A444" s="918"/>
      <c r="B444" s="9" t="s">
        <v>34</v>
      </c>
      <c r="C444" s="13" t="s">
        <v>35</v>
      </c>
      <c r="D444" s="13" t="s">
        <v>36</v>
      </c>
      <c r="E444" s="13" t="s">
        <v>37</v>
      </c>
      <c r="F444" s="920"/>
      <c r="G444" s="920"/>
      <c r="H444" s="924" t="s">
        <v>38</v>
      </c>
      <c r="I444" s="924"/>
      <c r="J444" s="921" t="s">
        <v>31</v>
      </c>
      <c r="K444" s="921" t="s">
        <v>32</v>
      </c>
      <c r="L444" s="925">
        <v>650</v>
      </c>
    </row>
    <row r="445" spans="1:12" ht="22.8" x14ac:dyDescent="0.25">
      <c r="A445" s="918"/>
      <c r="B445" s="14" t="s">
        <v>141</v>
      </c>
      <c r="C445" s="14" t="s">
        <v>327</v>
      </c>
      <c r="D445" s="15">
        <v>43665</v>
      </c>
      <c r="E445" s="14" t="s">
        <v>328</v>
      </c>
      <c r="F445" s="920"/>
      <c r="G445" s="920"/>
      <c r="H445" s="924"/>
      <c r="I445" s="924"/>
      <c r="J445" s="921"/>
      <c r="K445" s="921"/>
      <c r="L445" s="925"/>
    </row>
    <row r="446" spans="1:12" ht="24" x14ac:dyDescent="0.25">
      <c r="A446" s="918">
        <v>583</v>
      </c>
      <c r="B446" s="9" t="s">
        <v>22</v>
      </c>
      <c r="C446" s="13" t="s">
        <v>23</v>
      </c>
      <c r="D446" s="13" t="s">
        <v>24</v>
      </c>
      <c r="E446" s="13" t="s">
        <v>25</v>
      </c>
      <c r="F446" s="919" t="s">
        <v>17</v>
      </c>
      <c r="G446" s="919"/>
      <c r="H446" s="920"/>
      <c r="I446" s="920"/>
      <c r="J446" s="920"/>
      <c r="K446" s="920"/>
      <c r="L446" s="920"/>
    </row>
    <row r="447" spans="1:12" x14ac:dyDescent="0.25">
      <c r="A447" s="918"/>
      <c r="B447" s="921" t="s">
        <v>2010</v>
      </c>
      <c r="C447" s="921" t="s">
        <v>2011</v>
      </c>
      <c r="D447" s="923">
        <v>43619</v>
      </c>
      <c r="E447" s="921" t="s">
        <v>689</v>
      </c>
      <c r="F447" s="921" t="s">
        <v>2012</v>
      </c>
      <c r="G447" s="921"/>
      <c r="H447" s="924" t="s">
        <v>30</v>
      </c>
      <c r="I447" s="924"/>
      <c r="J447" s="14" t="s">
        <v>31</v>
      </c>
      <c r="K447" s="14" t="s">
        <v>32</v>
      </c>
      <c r="L447" s="16">
        <v>916</v>
      </c>
    </row>
    <row r="448" spans="1:12" x14ac:dyDescent="0.25">
      <c r="A448" s="918"/>
      <c r="B448" s="921"/>
      <c r="C448" s="921"/>
      <c r="D448" s="923"/>
      <c r="E448" s="921"/>
      <c r="F448" s="921"/>
      <c r="G448" s="921"/>
      <c r="H448" s="924" t="s">
        <v>33</v>
      </c>
      <c r="I448" s="924"/>
      <c r="J448" s="14" t="s">
        <v>31</v>
      </c>
      <c r="K448" s="14" t="s">
        <v>31</v>
      </c>
      <c r="L448" s="16">
        <v>0</v>
      </c>
    </row>
    <row r="449" spans="1:12" ht="24" x14ac:dyDescent="0.25">
      <c r="A449" s="918"/>
      <c r="B449" s="9" t="s">
        <v>34</v>
      </c>
      <c r="C449" s="13" t="s">
        <v>35</v>
      </c>
      <c r="D449" s="13" t="s">
        <v>36</v>
      </c>
      <c r="E449" s="13" t="s">
        <v>37</v>
      </c>
      <c r="F449" s="920"/>
      <c r="G449" s="920"/>
      <c r="H449" s="924" t="s">
        <v>38</v>
      </c>
      <c r="I449" s="924"/>
      <c r="J449" s="921" t="s">
        <v>31</v>
      </c>
      <c r="K449" s="921" t="s">
        <v>31</v>
      </c>
      <c r="L449" s="925">
        <v>0</v>
      </c>
    </row>
    <row r="450" spans="1:12" ht="22.8" x14ac:dyDescent="0.25">
      <c r="A450" s="918"/>
      <c r="B450" s="14" t="s">
        <v>39</v>
      </c>
      <c r="C450" s="14" t="s">
        <v>2012</v>
      </c>
      <c r="D450" s="15">
        <v>43623</v>
      </c>
      <c r="E450" s="14" t="s">
        <v>2013</v>
      </c>
      <c r="F450" s="920"/>
      <c r="G450" s="920"/>
      <c r="H450" s="924"/>
      <c r="I450" s="924"/>
      <c r="J450" s="921"/>
      <c r="K450" s="921"/>
      <c r="L450" s="925"/>
    </row>
    <row r="451" spans="1:12" ht="24" x14ac:dyDescent="0.25">
      <c r="A451" s="918">
        <v>584</v>
      </c>
      <c r="B451" s="9" t="s">
        <v>22</v>
      </c>
      <c r="C451" s="13" t="s">
        <v>23</v>
      </c>
      <c r="D451" s="13" t="s">
        <v>24</v>
      </c>
      <c r="E451" s="13" t="s">
        <v>25</v>
      </c>
      <c r="F451" s="919" t="s">
        <v>17</v>
      </c>
      <c r="G451" s="919"/>
      <c r="H451" s="920"/>
      <c r="I451" s="920"/>
      <c r="J451" s="920"/>
      <c r="K451" s="920"/>
      <c r="L451" s="920"/>
    </row>
    <row r="452" spans="1:12" x14ac:dyDescent="0.25">
      <c r="A452" s="918"/>
      <c r="B452" s="921" t="s">
        <v>2014</v>
      </c>
      <c r="C452" s="922" t="s">
        <v>2015</v>
      </c>
      <c r="D452" s="923">
        <v>43594</v>
      </c>
      <c r="E452" s="921" t="s">
        <v>1400</v>
      </c>
      <c r="F452" s="921" t="s">
        <v>2016</v>
      </c>
      <c r="G452" s="921"/>
      <c r="H452" s="924" t="s">
        <v>30</v>
      </c>
      <c r="I452" s="924"/>
      <c r="J452" s="14" t="s">
        <v>31</v>
      </c>
      <c r="K452" s="14" t="s">
        <v>32</v>
      </c>
      <c r="L452" s="16">
        <v>223.55</v>
      </c>
    </row>
    <row r="453" spans="1:12" x14ac:dyDescent="0.25">
      <c r="A453" s="918"/>
      <c r="B453" s="921"/>
      <c r="C453" s="922"/>
      <c r="D453" s="923"/>
      <c r="E453" s="921"/>
      <c r="F453" s="921"/>
      <c r="G453" s="921"/>
      <c r="H453" s="924" t="s">
        <v>33</v>
      </c>
      <c r="I453" s="924"/>
      <c r="J453" s="921" t="s">
        <v>31</v>
      </c>
      <c r="K453" s="921" t="s">
        <v>32</v>
      </c>
      <c r="L453" s="925">
        <v>150</v>
      </c>
    </row>
    <row r="454" spans="1:12" x14ac:dyDescent="0.25">
      <c r="A454" s="918"/>
      <c r="B454" s="921"/>
      <c r="C454" s="922"/>
      <c r="D454" s="923"/>
      <c r="E454" s="921"/>
      <c r="F454" s="921"/>
      <c r="G454" s="921"/>
      <c r="H454" s="924"/>
      <c r="I454" s="924"/>
      <c r="J454" s="921"/>
      <c r="K454" s="921"/>
      <c r="L454" s="925"/>
    </row>
    <row r="455" spans="1:12" ht="24" x14ac:dyDescent="0.25">
      <c r="A455" s="918"/>
      <c r="B455" s="9" t="s">
        <v>34</v>
      </c>
      <c r="C455" s="13" t="s">
        <v>35</v>
      </c>
      <c r="D455" s="13" t="s">
        <v>36</v>
      </c>
      <c r="E455" s="13" t="s">
        <v>37</v>
      </c>
      <c r="F455" s="920"/>
      <c r="G455" s="920"/>
      <c r="H455" s="924" t="s">
        <v>38</v>
      </c>
      <c r="I455" s="924"/>
      <c r="J455" s="921" t="s">
        <v>31</v>
      </c>
      <c r="K455" s="921" t="s">
        <v>32</v>
      </c>
      <c r="L455" s="925">
        <v>141.4</v>
      </c>
    </row>
    <row r="456" spans="1:12" ht="22.8" x14ac:dyDescent="0.25">
      <c r="A456" s="918"/>
      <c r="B456" s="14" t="s">
        <v>702</v>
      </c>
      <c r="C456" s="14" t="s">
        <v>2016</v>
      </c>
      <c r="D456" s="15">
        <v>43595</v>
      </c>
      <c r="E456" s="14" t="s">
        <v>1456</v>
      </c>
      <c r="F456" s="920"/>
      <c r="G456" s="920"/>
      <c r="H456" s="924"/>
      <c r="I456" s="924"/>
      <c r="J456" s="921"/>
      <c r="K456" s="921"/>
      <c r="L456" s="925"/>
    </row>
    <row r="457" spans="1:12" ht="24" x14ac:dyDescent="0.25">
      <c r="A457" s="918">
        <v>585</v>
      </c>
      <c r="B457" s="9" t="s">
        <v>22</v>
      </c>
      <c r="C457" s="13" t="s">
        <v>23</v>
      </c>
      <c r="D457" s="13" t="s">
        <v>24</v>
      </c>
      <c r="E457" s="13" t="s">
        <v>25</v>
      </c>
      <c r="F457" s="919" t="s">
        <v>17</v>
      </c>
      <c r="G457" s="919"/>
      <c r="H457" s="920"/>
      <c r="I457" s="920"/>
      <c r="J457" s="920"/>
      <c r="K457" s="920"/>
      <c r="L457" s="920"/>
    </row>
    <row r="458" spans="1:12" x14ac:dyDescent="0.25">
      <c r="A458" s="918"/>
      <c r="B458" s="921" t="s">
        <v>2017</v>
      </c>
      <c r="C458" s="922" t="s">
        <v>2018</v>
      </c>
      <c r="D458" s="923">
        <v>43562</v>
      </c>
      <c r="E458" s="921" t="s">
        <v>2019</v>
      </c>
      <c r="F458" s="921" t="s">
        <v>208</v>
      </c>
      <c r="G458" s="921"/>
      <c r="H458" s="924" t="s">
        <v>30</v>
      </c>
      <c r="I458" s="924"/>
      <c r="J458" s="14" t="s">
        <v>31</v>
      </c>
      <c r="K458" s="14" t="s">
        <v>32</v>
      </c>
      <c r="L458" s="16">
        <v>606</v>
      </c>
    </row>
    <row r="459" spans="1:12" x14ac:dyDescent="0.25">
      <c r="A459" s="918"/>
      <c r="B459" s="921"/>
      <c r="C459" s="922"/>
      <c r="D459" s="923"/>
      <c r="E459" s="921"/>
      <c r="F459" s="921"/>
      <c r="G459" s="921"/>
      <c r="H459" s="924" t="s">
        <v>33</v>
      </c>
      <c r="I459" s="924"/>
      <c r="J459" s="14" t="s">
        <v>31</v>
      </c>
      <c r="K459" s="14" t="s">
        <v>31</v>
      </c>
      <c r="L459" s="16">
        <v>0</v>
      </c>
    </row>
    <row r="460" spans="1:12" ht="24" x14ac:dyDescent="0.25">
      <c r="A460" s="918"/>
      <c r="B460" s="9" t="s">
        <v>34</v>
      </c>
      <c r="C460" s="13" t="s">
        <v>35</v>
      </c>
      <c r="D460" s="13" t="s">
        <v>36</v>
      </c>
      <c r="E460" s="13" t="s">
        <v>37</v>
      </c>
      <c r="F460" s="920"/>
      <c r="G460" s="920"/>
      <c r="H460" s="924" t="s">
        <v>38</v>
      </c>
      <c r="I460" s="924"/>
      <c r="J460" s="921" t="s">
        <v>31</v>
      </c>
      <c r="K460" s="921" t="s">
        <v>31</v>
      </c>
      <c r="L460" s="925">
        <v>0</v>
      </c>
    </row>
    <row r="461" spans="1:12" ht="22.8" x14ac:dyDescent="0.25">
      <c r="A461" s="918"/>
      <c r="B461" s="14" t="s">
        <v>39</v>
      </c>
      <c r="C461" s="14" t="s">
        <v>208</v>
      </c>
      <c r="D461" s="15">
        <v>43565</v>
      </c>
      <c r="E461" s="14" t="s">
        <v>561</v>
      </c>
      <c r="F461" s="920"/>
      <c r="G461" s="920"/>
      <c r="H461" s="924"/>
      <c r="I461" s="924"/>
      <c r="J461" s="921"/>
      <c r="K461" s="921"/>
      <c r="L461" s="925"/>
    </row>
    <row r="462" spans="1:12" ht="24" x14ac:dyDescent="0.25">
      <c r="A462" s="918">
        <v>586</v>
      </c>
      <c r="B462" s="9" t="s">
        <v>22</v>
      </c>
      <c r="C462" s="13" t="s">
        <v>23</v>
      </c>
      <c r="D462" s="13" t="s">
        <v>24</v>
      </c>
      <c r="E462" s="13" t="s">
        <v>25</v>
      </c>
      <c r="F462" s="919" t="s">
        <v>17</v>
      </c>
      <c r="G462" s="919"/>
      <c r="H462" s="920"/>
      <c r="I462" s="920"/>
      <c r="J462" s="920"/>
      <c r="K462" s="920"/>
      <c r="L462" s="920"/>
    </row>
    <row r="463" spans="1:12" x14ac:dyDescent="0.25">
      <c r="A463" s="918"/>
      <c r="B463" s="921" t="s">
        <v>2020</v>
      </c>
      <c r="C463" s="922" t="s">
        <v>2021</v>
      </c>
      <c r="D463" s="923">
        <v>43597</v>
      </c>
      <c r="E463" s="921" t="s">
        <v>1275</v>
      </c>
      <c r="F463" s="921" t="s">
        <v>2022</v>
      </c>
      <c r="G463" s="921"/>
      <c r="H463" s="924" t="s">
        <v>30</v>
      </c>
      <c r="I463" s="924"/>
      <c r="J463" s="14" t="s">
        <v>31</v>
      </c>
      <c r="K463" s="14" t="s">
        <v>32</v>
      </c>
      <c r="L463" s="16">
        <v>648.20000000000005</v>
      </c>
    </row>
    <row r="464" spans="1:12" x14ac:dyDescent="0.25">
      <c r="A464" s="918"/>
      <c r="B464" s="921"/>
      <c r="C464" s="922"/>
      <c r="D464" s="923"/>
      <c r="E464" s="921"/>
      <c r="F464" s="921"/>
      <c r="G464" s="921"/>
      <c r="H464" s="924" t="s">
        <v>33</v>
      </c>
      <c r="I464" s="924"/>
      <c r="J464" s="14" t="s">
        <v>31</v>
      </c>
      <c r="K464" s="14" t="s">
        <v>32</v>
      </c>
      <c r="L464" s="16">
        <v>905.48</v>
      </c>
    </row>
    <row r="465" spans="1:12" ht="24" x14ac:dyDescent="0.25">
      <c r="A465" s="918"/>
      <c r="B465" s="9" t="s">
        <v>34</v>
      </c>
      <c r="C465" s="13" t="s">
        <v>35</v>
      </c>
      <c r="D465" s="13" t="s">
        <v>36</v>
      </c>
      <c r="E465" s="13" t="s">
        <v>37</v>
      </c>
      <c r="F465" s="920"/>
      <c r="G465" s="920"/>
      <c r="H465" s="924" t="s">
        <v>38</v>
      </c>
      <c r="I465" s="924"/>
      <c r="J465" s="921" t="s">
        <v>31</v>
      </c>
      <c r="K465" s="921" t="s">
        <v>32</v>
      </c>
      <c r="L465" s="925">
        <v>580.33000000000004</v>
      </c>
    </row>
    <row r="466" spans="1:12" ht="22.8" x14ac:dyDescent="0.25">
      <c r="A466" s="918"/>
      <c r="B466" s="14" t="s">
        <v>204</v>
      </c>
      <c r="C466" s="14" t="s">
        <v>2022</v>
      </c>
      <c r="D466" s="15">
        <v>43601</v>
      </c>
      <c r="E466" s="14" t="s">
        <v>2023</v>
      </c>
      <c r="F466" s="920"/>
      <c r="G466" s="920"/>
      <c r="H466" s="924"/>
      <c r="I466" s="924"/>
      <c r="J466" s="921"/>
      <c r="K466" s="921"/>
      <c r="L466" s="925"/>
    </row>
    <row r="467" spans="1:12" ht="24" x14ac:dyDescent="0.25">
      <c r="A467" s="918">
        <v>587</v>
      </c>
      <c r="B467" s="9" t="s">
        <v>22</v>
      </c>
      <c r="C467" s="13" t="s">
        <v>23</v>
      </c>
      <c r="D467" s="13" t="s">
        <v>24</v>
      </c>
      <c r="E467" s="13" t="s">
        <v>25</v>
      </c>
      <c r="F467" s="919" t="s">
        <v>17</v>
      </c>
      <c r="G467" s="919"/>
      <c r="H467" s="920"/>
      <c r="I467" s="920"/>
      <c r="J467" s="920"/>
      <c r="K467" s="920"/>
      <c r="L467" s="920"/>
    </row>
    <row r="468" spans="1:12" x14ac:dyDescent="0.25">
      <c r="A468" s="918"/>
      <c r="B468" s="921" t="s">
        <v>2020</v>
      </c>
      <c r="C468" s="922" t="s">
        <v>2024</v>
      </c>
      <c r="D468" s="923">
        <v>43647</v>
      </c>
      <c r="E468" s="921" t="s">
        <v>43</v>
      </c>
      <c r="F468" s="921" t="s">
        <v>2025</v>
      </c>
      <c r="G468" s="921"/>
      <c r="H468" s="924" t="s">
        <v>30</v>
      </c>
      <c r="I468" s="924"/>
      <c r="J468" s="14" t="s">
        <v>31</v>
      </c>
      <c r="K468" s="14" t="s">
        <v>32</v>
      </c>
      <c r="L468" s="16">
        <v>750</v>
      </c>
    </row>
    <row r="469" spans="1:12" x14ac:dyDescent="0.25">
      <c r="A469" s="918"/>
      <c r="B469" s="921"/>
      <c r="C469" s="922"/>
      <c r="D469" s="923"/>
      <c r="E469" s="921"/>
      <c r="F469" s="921"/>
      <c r="G469" s="921"/>
      <c r="H469" s="924" t="s">
        <v>33</v>
      </c>
      <c r="I469" s="924"/>
      <c r="J469" s="921" t="s">
        <v>31</v>
      </c>
      <c r="K469" s="921" t="s">
        <v>31</v>
      </c>
      <c r="L469" s="925">
        <v>0</v>
      </c>
    </row>
    <row r="470" spans="1:12" x14ac:dyDescent="0.25">
      <c r="A470" s="918"/>
      <c r="B470" s="921"/>
      <c r="C470" s="922"/>
      <c r="D470" s="923"/>
      <c r="E470" s="921"/>
      <c r="F470" s="921"/>
      <c r="G470" s="921"/>
      <c r="H470" s="924"/>
      <c r="I470" s="924"/>
      <c r="J470" s="921"/>
      <c r="K470" s="921"/>
      <c r="L470" s="925"/>
    </row>
    <row r="471" spans="1:12" ht="24" x14ac:dyDescent="0.25">
      <c r="A471" s="918"/>
      <c r="B471" s="9" t="s">
        <v>34</v>
      </c>
      <c r="C471" s="13" t="s">
        <v>35</v>
      </c>
      <c r="D471" s="13" t="s">
        <v>36</v>
      </c>
      <c r="E471" s="13" t="s">
        <v>37</v>
      </c>
      <c r="F471" s="920"/>
      <c r="G471" s="920"/>
      <c r="H471" s="924" t="s">
        <v>38</v>
      </c>
      <c r="I471" s="924"/>
      <c r="J471" s="921" t="s">
        <v>31</v>
      </c>
      <c r="K471" s="921" t="s">
        <v>32</v>
      </c>
      <c r="L471" s="925">
        <v>523.56000000000006</v>
      </c>
    </row>
    <row r="472" spans="1:12" ht="22.8" x14ac:dyDescent="0.25">
      <c r="A472" s="918"/>
      <c r="B472" s="14" t="s">
        <v>204</v>
      </c>
      <c r="C472" s="14" t="s">
        <v>2025</v>
      </c>
      <c r="D472" s="15">
        <v>43651</v>
      </c>
      <c r="E472" s="14" t="s">
        <v>1942</v>
      </c>
      <c r="F472" s="920"/>
      <c r="G472" s="920"/>
      <c r="H472" s="924"/>
      <c r="I472" s="924"/>
      <c r="J472" s="921"/>
      <c r="K472" s="921"/>
      <c r="L472" s="925"/>
    </row>
    <row r="473" spans="1:12" ht="24" x14ac:dyDescent="0.25">
      <c r="A473" s="918">
        <v>588</v>
      </c>
      <c r="B473" s="9" t="s">
        <v>22</v>
      </c>
      <c r="C473" s="13" t="s">
        <v>23</v>
      </c>
      <c r="D473" s="13" t="s">
        <v>24</v>
      </c>
      <c r="E473" s="13" t="s">
        <v>25</v>
      </c>
      <c r="F473" s="919" t="s">
        <v>17</v>
      </c>
      <c r="G473" s="919"/>
      <c r="H473" s="920"/>
      <c r="I473" s="920"/>
      <c r="J473" s="920"/>
      <c r="K473" s="920"/>
      <c r="L473" s="920"/>
    </row>
    <row r="474" spans="1:12" x14ac:dyDescent="0.25">
      <c r="A474" s="918"/>
      <c r="B474" s="921" t="s">
        <v>2026</v>
      </c>
      <c r="C474" s="922" t="s">
        <v>2027</v>
      </c>
      <c r="D474" s="923">
        <v>43715</v>
      </c>
      <c r="E474" s="921" t="s">
        <v>1347</v>
      </c>
      <c r="F474" s="921" t="s">
        <v>2028</v>
      </c>
      <c r="G474" s="921"/>
      <c r="H474" s="924" t="s">
        <v>30</v>
      </c>
      <c r="I474" s="924"/>
      <c r="J474" s="14" t="s">
        <v>31</v>
      </c>
      <c r="K474" s="14" t="s">
        <v>32</v>
      </c>
      <c r="L474" s="16">
        <v>658</v>
      </c>
    </row>
    <row r="475" spans="1:12" x14ac:dyDescent="0.25">
      <c r="A475" s="918"/>
      <c r="B475" s="921"/>
      <c r="C475" s="922"/>
      <c r="D475" s="923"/>
      <c r="E475" s="921"/>
      <c r="F475" s="921"/>
      <c r="G475" s="921"/>
      <c r="H475" s="924" t="s">
        <v>33</v>
      </c>
      <c r="I475" s="924"/>
      <c r="J475" s="14" t="s">
        <v>31</v>
      </c>
      <c r="K475" s="14" t="s">
        <v>31</v>
      </c>
      <c r="L475" s="16">
        <v>0</v>
      </c>
    </row>
    <row r="476" spans="1:12" ht="24" x14ac:dyDescent="0.25">
      <c r="A476" s="918"/>
      <c r="B476" s="9" t="s">
        <v>34</v>
      </c>
      <c r="C476" s="13" t="s">
        <v>35</v>
      </c>
      <c r="D476" s="13" t="s">
        <v>36</v>
      </c>
      <c r="E476" s="13" t="s">
        <v>37</v>
      </c>
      <c r="F476" s="920"/>
      <c r="G476" s="920"/>
      <c r="H476" s="924" t="s">
        <v>38</v>
      </c>
      <c r="I476" s="924"/>
      <c r="J476" s="921" t="s">
        <v>31</v>
      </c>
      <c r="K476" s="921" t="s">
        <v>31</v>
      </c>
      <c r="L476" s="925">
        <v>0</v>
      </c>
    </row>
    <row r="477" spans="1:12" ht="22.8" x14ac:dyDescent="0.25">
      <c r="A477" s="918"/>
      <c r="B477" s="14" t="s">
        <v>39</v>
      </c>
      <c r="C477" s="14" t="s">
        <v>2028</v>
      </c>
      <c r="D477" s="15">
        <v>43722</v>
      </c>
      <c r="E477" s="14" t="s">
        <v>2029</v>
      </c>
      <c r="F477" s="920"/>
      <c r="G477" s="920"/>
      <c r="H477" s="924"/>
      <c r="I477" s="924"/>
      <c r="J477" s="921"/>
      <c r="K477" s="921"/>
      <c r="L477" s="925"/>
    </row>
    <row r="478" spans="1:12" ht="24" x14ac:dyDescent="0.25">
      <c r="A478" s="918">
        <v>589</v>
      </c>
      <c r="B478" s="9" t="s">
        <v>22</v>
      </c>
      <c r="C478" s="13" t="s">
        <v>23</v>
      </c>
      <c r="D478" s="13" t="s">
        <v>24</v>
      </c>
      <c r="E478" s="13" t="s">
        <v>25</v>
      </c>
      <c r="F478" s="919" t="s">
        <v>17</v>
      </c>
      <c r="G478" s="919"/>
      <c r="H478" s="920"/>
      <c r="I478" s="920"/>
      <c r="J478" s="920"/>
      <c r="K478" s="920"/>
      <c r="L478" s="920"/>
    </row>
    <row r="479" spans="1:12" x14ac:dyDescent="0.25">
      <c r="A479" s="918"/>
      <c r="B479" s="921" t="s">
        <v>2030</v>
      </c>
      <c r="C479" s="922" t="s">
        <v>2031</v>
      </c>
      <c r="D479" s="923">
        <v>43575</v>
      </c>
      <c r="E479" s="921" t="s">
        <v>65</v>
      </c>
      <c r="F479" s="921" t="s">
        <v>1011</v>
      </c>
      <c r="G479" s="921"/>
      <c r="H479" s="924" t="s">
        <v>30</v>
      </c>
      <c r="I479" s="924"/>
      <c r="J479" s="14" t="s">
        <v>31</v>
      </c>
      <c r="K479" s="14" t="s">
        <v>32</v>
      </c>
      <c r="L479" s="16">
        <v>630</v>
      </c>
    </row>
    <row r="480" spans="1:12" x14ac:dyDescent="0.25">
      <c r="A480" s="918"/>
      <c r="B480" s="921"/>
      <c r="C480" s="922"/>
      <c r="D480" s="923"/>
      <c r="E480" s="921"/>
      <c r="F480" s="921"/>
      <c r="G480" s="921"/>
      <c r="H480" s="924" t="s">
        <v>33</v>
      </c>
      <c r="I480" s="924"/>
      <c r="J480" s="14" t="s">
        <v>31</v>
      </c>
      <c r="K480" s="14" t="s">
        <v>32</v>
      </c>
      <c r="L480" s="16">
        <v>1166.18</v>
      </c>
    </row>
    <row r="481" spans="1:12" ht="24" x14ac:dyDescent="0.25">
      <c r="A481" s="918"/>
      <c r="B481" s="9" t="s">
        <v>34</v>
      </c>
      <c r="C481" s="13" t="s">
        <v>35</v>
      </c>
      <c r="D481" s="13" t="s">
        <v>36</v>
      </c>
      <c r="E481" s="13" t="s">
        <v>37</v>
      </c>
      <c r="F481" s="920"/>
      <c r="G481" s="920"/>
      <c r="H481" s="924" t="s">
        <v>38</v>
      </c>
      <c r="I481" s="924"/>
      <c r="J481" s="921" t="s">
        <v>31</v>
      </c>
      <c r="K481" s="921" t="s">
        <v>32</v>
      </c>
      <c r="L481" s="925">
        <v>72</v>
      </c>
    </row>
    <row r="482" spans="1:12" ht="22.8" x14ac:dyDescent="0.25">
      <c r="A482" s="918"/>
      <c r="B482" s="14" t="s">
        <v>111</v>
      </c>
      <c r="C482" s="14" t="s">
        <v>1011</v>
      </c>
      <c r="D482" s="15">
        <v>43581</v>
      </c>
      <c r="E482" s="14" t="s">
        <v>1012</v>
      </c>
      <c r="F482" s="920"/>
      <c r="G482" s="920"/>
      <c r="H482" s="924"/>
      <c r="I482" s="924"/>
      <c r="J482" s="921"/>
      <c r="K482" s="921"/>
      <c r="L482" s="925"/>
    </row>
    <row r="483" spans="1:12" ht="24" x14ac:dyDescent="0.25">
      <c r="A483" s="918">
        <v>590</v>
      </c>
      <c r="B483" s="9" t="s">
        <v>22</v>
      </c>
      <c r="C483" s="13" t="s">
        <v>23</v>
      </c>
      <c r="D483" s="13" t="s">
        <v>24</v>
      </c>
      <c r="E483" s="13" t="s">
        <v>25</v>
      </c>
      <c r="F483" s="919" t="s">
        <v>17</v>
      </c>
      <c r="G483" s="919"/>
      <c r="H483" s="920"/>
      <c r="I483" s="920"/>
      <c r="J483" s="920"/>
      <c r="K483" s="920"/>
      <c r="L483" s="920"/>
    </row>
    <row r="484" spans="1:12" x14ac:dyDescent="0.25">
      <c r="A484" s="918"/>
      <c r="B484" s="921" t="s">
        <v>2032</v>
      </c>
      <c r="C484" s="922" t="s">
        <v>2033</v>
      </c>
      <c r="D484" s="923">
        <v>43597</v>
      </c>
      <c r="E484" s="921" t="s">
        <v>313</v>
      </c>
      <c r="F484" s="921" t="s">
        <v>2034</v>
      </c>
      <c r="G484" s="921"/>
      <c r="H484" s="924" t="s">
        <v>30</v>
      </c>
      <c r="I484" s="924"/>
      <c r="J484" s="14" t="s">
        <v>31</v>
      </c>
      <c r="K484" s="14" t="s">
        <v>32</v>
      </c>
      <c r="L484" s="16">
        <v>797</v>
      </c>
    </row>
    <row r="485" spans="1:12" x14ac:dyDescent="0.25">
      <c r="A485" s="918"/>
      <c r="B485" s="921"/>
      <c r="C485" s="922"/>
      <c r="D485" s="923"/>
      <c r="E485" s="921"/>
      <c r="F485" s="921"/>
      <c r="G485" s="921"/>
      <c r="H485" s="924" t="s">
        <v>33</v>
      </c>
      <c r="I485" s="924"/>
      <c r="J485" s="14" t="s">
        <v>31</v>
      </c>
      <c r="K485" s="14" t="s">
        <v>32</v>
      </c>
      <c r="L485" s="16">
        <v>845.98</v>
      </c>
    </row>
    <row r="486" spans="1:12" ht="24" x14ac:dyDescent="0.25">
      <c r="A486" s="918"/>
      <c r="B486" s="9" t="s">
        <v>34</v>
      </c>
      <c r="C486" s="13" t="s">
        <v>35</v>
      </c>
      <c r="D486" s="13" t="s">
        <v>36</v>
      </c>
      <c r="E486" s="13" t="s">
        <v>37</v>
      </c>
      <c r="F486" s="920"/>
      <c r="G486" s="920"/>
      <c r="H486" s="924" t="s">
        <v>38</v>
      </c>
      <c r="I486" s="924"/>
      <c r="J486" s="921" t="s">
        <v>31</v>
      </c>
      <c r="K486" s="921" t="s">
        <v>32</v>
      </c>
      <c r="L486" s="925">
        <v>388.38</v>
      </c>
    </row>
    <row r="487" spans="1:12" ht="22.8" x14ac:dyDescent="0.25">
      <c r="A487" s="918"/>
      <c r="B487" s="14" t="s">
        <v>323</v>
      </c>
      <c r="C487" s="14" t="s">
        <v>2034</v>
      </c>
      <c r="D487" s="15">
        <v>43602</v>
      </c>
      <c r="E487" s="14" t="s">
        <v>615</v>
      </c>
      <c r="F487" s="920"/>
      <c r="G487" s="920"/>
      <c r="H487" s="924"/>
      <c r="I487" s="924"/>
      <c r="J487" s="921"/>
      <c r="K487" s="921"/>
      <c r="L487" s="925"/>
    </row>
    <row r="488" spans="1:12" ht="24" x14ac:dyDescent="0.25">
      <c r="A488" s="918">
        <v>591</v>
      </c>
      <c r="B488" s="9" t="s">
        <v>22</v>
      </c>
      <c r="C488" s="13" t="s">
        <v>23</v>
      </c>
      <c r="D488" s="13" t="s">
        <v>24</v>
      </c>
      <c r="E488" s="13" t="s">
        <v>25</v>
      </c>
      <c r="F488" s="919" t="s">
        <v>17</v>
      </c>
      <c r="G488" s="919"/>
      <c r="H488" s="920"/>
      <c r="I488" s="920"/>
      <c r="J488" s="920"/>
      <c r="K488" s="920"/>
      <c r="L488" s="920"/>
    </row>
    <row r="489" spans="1:12" x14ac:dyDescent="0.25">
      <c r="A489" s="918"/>
      <c r="B489" s="921" t="s">
        <v>2035</v>
      </c>
      <c r="C489" s="922" t="s">
        <v>2036</v>
      </c>
      <c r="D489" s="923">
        <v>43635</v>
      </c>
      <c r="E489" s="921" t="s">
        <v>1650</v>
      </c>
      <c r="F489" s="921" t="s">
        <v>2037</v>
      </c>
      <c r="G489" s="921"/>
      <c r="H489" s="924" t="s">
        <v>30</v>
      </c>
      <c r="I489" s="924"/>
      <c r="J489" s="14" t="s">
        <v>31</v>
      </c>
      <c r="K489" s="14" t="s">
        <v>32</v>
      </c>
      <c r="L489" s="16">
        <v>714.5</v>
      </c>
    </row>
    <row r="490" spans="1:12" x14ac:dyDescent="0.25">
      <c r="A490" s="918"/>
      <c r="B490" s="921"/>
      <c r="C490" s="922"/>
      <c r="D490" s="923"/>
      <c r="E490" s="921"/>
      <c r="F490" s="921"/>
      <c r="G490" s="921"/>
      <c r="H490" s="924" t="s">
        <v>33</v>
      </c>
      <c r="I490" s="924"/>
      <c r="J490" s="14" t="s">
        <v>31</v>
      </c>
      <c r="K490" s="14" t="s">
        <v>32</v>
      </c>
      <c r="L490" s="16">
        <v>5519.83</v>
      </c>
    </row>
    <row r="491" spans="1:12" ht="24" x14ac:dyDescent="0.25">
      <c r="A491" s="918"/>
      <c r="B491" s="9" t="s">
        <v>34</v>
      </c>
      <c r="C491" s="13" t="s">
        <v>35</v>
      </c>
      <c r="D491" s="13" t="s">
        <v>36</v>
      </c>
      <c r="E491" s="13" t="s">
        <v>37</v>
      </c>
      <c r="F491" s="920"/>
      <c r="G491" s="920"/>
      <c r="H491" s="924" t="s">
        <v>38</v>
      </c>
      <c r="I491" s="924"/>
      <c r="J491" s="921" t="s">
        <v>31</v>
      </c>
      <c r="K491" s="921" t="s">
        <v>32</v>
      </c>
      <c r="L491" s="925">
        <v>200</v>
      </c>
    </row>
    <row r="492" spans="1:12" ht="34.200000000000003" x14ac:dyDescent="0.25">
      <c r="A492" s="918"/>
      <c r="B492" s="14" t="s">
        <v>2038</v>
      </c>
      <c r="C492" s="14" t="s">
        <v>2037</v>
      </c>
      <c r="D492" s="15">
        <v>43637</v>
      </c>
      <c r="E492" s="14" t="s">
        <v>2039</v>
      </c>
      <c r="F492" s="920"/>
      <c r="G492" s="920"/>
      <c r="H492" s="924"/>
      <c r="I492" s="924"/>
      <c r="J492" s="921"/>
      <c r="K492" s="921"/>
      <c r="L492" s="925"/>
    </row>
    <row r="493" spans="1:12" ht="24" x14ac:dyDescent="0.25">
      <c r="A493" s="918">
        <v>592</v>
      </c>
      <c r="B493" s="9" t="s">
        <v>22</v>
      </c>
      <c r="C493" s="13" t="s">
        <v>23</v>
      </c>
      <c r="D493" s="13" t="s">
        <v>24</v>
      </c>
      <c r="E493" s="13" t="s">
        <v>25</v>
      </c>
      <c r="F493" s="919" t="s">
        <v>17</v>
      </c>
      <c r="G493" s="919"/>
      <c r="H493" s="920"/>
      <c r="I493" s="920"/>
      <c r="J493" s="920"/>
      <c r="K493" s="920"/>
      <c r="L493" s="920"/>
    </row>
    <row r="494" spans="1:12" x14ac:dyDescent="0.25">
      <c r="A494" s="918"/>
      <c r="B494" s="921" t="s">
        <v>2035</v>
      </c>
      <c r="C494" s="922" t="s">
        <v>2040</v>
      </c>
      <c r="D494" s="923">
        <v>43651</v>
      </c>
      <c r="E494" s="921" t="s">
        <v>410</v>
      </c>
      <c r="F494" s="921" t="s">
        <v>2041</v>
      </c>
      <c r="G494" s="921"/>
      <c r="H494" s="924" t="s">
        <v>30</v>
      </c>
      <c r="I494" s="924"/>
      <c r="J494" s="14" t="s">
        <v>31</v>
      </c>
      <c r="K494" s="14" t="s">
        <v>32</v>
      </c>
      <c r="L494" s="16">
        <v>2222</v>
      </c>
    </row>
    <row r="495" spans="1:12" x14ac:dyDescent="0.25">
      <c r="A495" s="918"/>
      <c r="B495" s="921"/>
      <c r="C495" s="922"/>
      <c r="D495" s="923"/>
      <c r="E495" s="921"/>
      <c r="F495" s="921"/>
      <c r="G495" s="921"/>
      <c r="H495" s="924" t="s">
        <v>33</v>
      </c>
      <c r="I495" s="924"/>
      <c r="J495" s="14" t="s">
        <v>31</v>
      </c>
      <c r="K495" s="14" t="s">
        <v>32</v>
      </c>
      <c r="L495" s="16">
        <v>8655.31</v>
      </c>
    </row>
    <row r="496" spans="1:12" ht="24" x14ac:dyDescent="0.25">
      <c r="A496" s="918"/>
      <c r="B496" s="9" t="s">
        <v>34</v>
      </c>
      <c r="C496" s="13" t="s">
        <v>35</v>
      </c>
      <c r="D496" s="13" t="s">
        <v>36</v>
      </c>
      <c r="E496" s="13" t="s">
        <v>37</v>
      </c>
      <c r="F496" s="920"/>
      <c r="G496" s="920"/>
      <c r="H496" s="924" t="s">
        <v>38</v>
      </c>
      <c r="I496" s="924"/>
      <c r="J496" s="921" t="s">
        <v>31</v>
      </c>
      <c r="K496" s="921" t="s">
        <v>31</v>
      </c>
      <c r="L496" s="925">
        <v>0</v>
      </c>
    </row>
    <row r="497" spans="1:12" ht="34.200000000000003" x14ac:dyDescent="0.25">
      <c r="A497" s="918"/>
      <c r="B497" s="14" t="s">
        <v>2038</v>
      </c>
      <c r="C497" s="14" t="s">
        <v>2041</v>
      </c>
      <c r="D497" s="15">
        <v>43659</v>
      </c>
      <c r="E497" s="14" t="s">
        <v>2042</v>
      </c>
      <c r="F497" s="920"/>
      <c r="G497" s="920"/>
      <c r="H497" s="924"/>
      <c r="I497" s="924"/>
      <c r="J497" s="921"/>
      <c r="K497" s="921"/>
      <c r="L497" s="925"/>
    </row>
    <row r="498" spans="1:12" ht="24" x14ac:dyDescent="0.25">
      <c r="A498" s="918">
        <v>593</v>
      </c>
      <c r="B498" s="9" t="s">
        <v>22</v>
      </c>
      <c r="C498" s="13" t="s">
        <v>23</v>
      </c>
      <c r="D498" s="13" t="s">
        <v>24</v>
      </c>
      <c r="E498" s="13" t="s">
        <v>25</v>
      </c>
      <c r="F498" s="919" t="s">
        <v>17</v>
      </c>
      <c r="G498" s="919"/>
      <c r="H498" s="920"/>
      <c r="I498" s="920"/>
      <c r="J498" s="920"/>
      <c r="K498" s="920"/>
      <c r="L498" s="920"/>
    </row>
    <row r="499" spans="1:12" x14ac:dyDescent="0.25">
      <c r="A499" s="918"/>
      <c r="B499" s="921" t="s">
        <v>2035</v>
      </c>
      <c r="C499" s="922" t="s">
        <v>2043</v>
      </c>
      <c r="D499" s="923">
        <v>43718</v>
      </c>
      <c r="E499" s="921" t="s">
        <v>2044</v>
      </c>
      <c r="F499" s="921" t="s">
        <v>2045</v>
      </c>
      <c r="G499" s="921"/>
      <c r="H499" s="924" t="s">
        <v>30</v>
      </c>
      <c r="I499" s="924"/>
      <c r="J499" s="14" t="s">
        <v>31</v>
      </c>
      <c r="K499" s="14" t="s">
        <v>32</v>
      </c>
      <c r="L499" s="16">
        <v>720</v>
      </c>
    </row>
    <row r="500" spans="1:12" x14ac:dyDescent="0.25">
      <c r="A500" s="918"/>
      <c r="B500" s="921"/>
      <c r="C500" s="922"/>
      <c r="D500" s="923"/>
      <c r="E500" s="921"/>
      <c r="F500" s="921"/>
      <c r="G500" s="921"/>
      <c r="H500" s="924" t="s">
        <v>33</v>
      </c>
      <c r="I500" s="924"/>
      <c r="J500" s="14" t="s">
        <v>31</v>
      </c>
      <c r="K500" s="14" t="s">
        <v>31</v>
      </c>
      <c r="L500" s="16">
        <v>0</v>
      </c>
    </row>
    <row r="501" spans="1:12" ht="24" x14ac:dyDescent="0.25">
      <c r="A501" s="918"/>
      <c r="B501" s="9" t="s">
        <v>34</v>
      </c>
      <c r="C501" s="13" t="s">
        <v>35</v>
      </c>
      <c r="D501" s="13" t="s">
        <v>36</v>
      </c>
      <c r="E501" s="13" t="s">
        <v>37</v>
      </c>
      <c r="F501" s="920"/>
      <c r="G501" s="920"/>
      <c r="H501" s="924" t="s">
        <v>38</v>
      </c>
      <c r="I501" s="924"/>
      <c r="J501" s="921" t="s">
        <v>31</v>
      </c>
      <c r="K501" s="921" t="s">
        <v>31</v>
      </c>
      <c r="L501" s="925">
        <v>0</v>
      </c>
    </row>
    <row r="502" spans="1:12" ht="34.200000000000003" x14ac:dyDescent="0.25">
      <c r="A502" s="918"/>
      <c r="B502" s="14" t="s">
        <v>2038</v>
      </c>
      <c r="C502" s="14" t="s">
        <v>2045</v>
      </c>
      <c r="D502" s="15">
        <v>43726</v>
      </c>
      <c r="E502" s="14" t="s">
        <v>2046</v>
      </c>
      <c r="F502" s="920"/>
      <c r="G502" s="920"/>
      <c r="H502" s="924"/>
      <c r="I502" s="924"/>
      <c r="J502" s="921"/>
      <c r="K502" s="921"/>
      <c r="L502" s="925"/>
    </row>
    <row r="503" spans="1:12" ht="24" x14ac:dyDescent="0.25">
      <c r="A503" s="918">
        <v>594</v>
      </c>
      <c r="B503" s="9" t="s">
        <v>22</v>
      </c>
      <c r="C503" s="13" t="s">
        <v>23</v>
      </c>
      <c r="D503" s="13" t="s">
        <v>24</v>
      </c>
      <c r="E503" s="13" t="s">
        <v>25</v>
      </c>
      <c r="F503" s="919" t="s">
        <v>17</v>
      </c>
      <c r="G503" s="919"/>
      <c r="H503" s="920"/>
      <c r="I503" s="920"/>
      <c r="J503" s="920"/>
      <c r="K503" s="920"/>
      <c r="L503" s="920"/>
    </row>
    <row r="504" spans="1:12" x14ac:dyDescent="0.25">
      <c r="A504" s="918"/>
      <c r="B504" s="921" t="s">
        <v>2047</v>
      </c>
      <c r="C504" s="922" t="s">
        <v>2048</v>
      </c>
      <c r="D504" s="923">
        <v>43613</v>
      </c>
      <c r="E504" s="921" t="s">
        <v>727</v>
      </c>
      <c r="F504" s="921" t="s">
        <v>2049</v>
      </c>
      <c r="G504" s="921"/>
      <c r="H504" s="924" t="s">
        <v>30</v>
      </c>
      <c r="I504" s="924"/>
      <c r="J504" s="14" t="s">
        <v>31</v>
      </c>
      <c r="K504" s="14" t="s">
        <v>32</v>
      </c>
      <c r="L504" s="16">
        <v>170.25</v>
      </c>
    </row>
    <row r="505" spans="1:12" x14ac:dyDescent="0.25">
      <c r="A505" s="918"/>
      <c r="B505" s="921"/>
      <c r="C505" s="922"/>
      <c r="D505" s="923"/>
      <c r="E505" s="921"/>
      <c r="F505" s="921"/>
      <c r="G505" s="921"/>
      <c r="H505" s="924" t="s">
        <v>33</v>
      </c>
      <c r="I505" s="924"/>
      <c r="J505" s="921" t="s">
        <v>31</v>
      </c>
      <c r="K505" s="921" t="s">
        <v>32</v>
      </c>
      <c r="L505" s="925">
        <v>215.6</v>
      </c>
    </row>
    <row r="506" spans="1:12" x14ac:dyDescent="0.25">
      <c r="A506" s="918"/>
      <c r="B506" s="921"/>
      <c r="C506" s="922"/>
      <c r="D506" s="923"/>
      <c r="E506" s="921"/>
      <c r="F506" s="921"/>
      <c r="G506" s="921"/>
      <c r="H506" s="924"/>
      <c r="I506" s="924"/>
      <c r="J506" s="921"/>
      <c r="K506" s="921"/>
      <c r="L506" s="925"/>
    </row>
    <row r="507" spans="1:12" ht="24" x14ac:dyDescent="0.25">
      <c r="A507" s="918"/>
      <c r="B507" s="9" t="s">
        <v>34</v>
      </c>
      <c r="C507" s="13" t="s">
        <v>35</v>
      </c>
      <c r="D507" s="13" t="s">
        <v>36</v>
      </c>
      <c r="E507" s="13" t="s">
        <v>37</v>
      </c>
      <c r="F507" s="920"/>
      <c r="G507" s="920"/>
      <c r="H507" s="924" t="s">
        <v>38</v>
      </c>
      <c r="I507" s="924"/>
      <c r="J507" s="921" t="s">
        <v>31</v>
      </c>
      <c r="K507" s="921" t="s">
        <v>31</v>
      </c>
      <c r="L507" s="925">
        <v>0</v>
      </c>
    </row>
    <row r="508" spans="1:12" ht="22.8" x14ac:dyDescent="0.25">
      <c r="A508" s="918"/>
      <c r="B508" s="14" t="s">
        <v>204</v>
      </c>
      <c r="C508" s="14" t="s">
        <v>2049</v>
      </c>
      <c r="D508" s="15">
        <v>43614</v>
      </c>
      <c r="E508" s="14" t="s">
        <v>2050</v>
      </c>
      <c r="F508" s="920"/>
      <c r="G508" s="920"/>
      <c r="H508" s="924"/>
      <c r="I508" s="924"/>
      <c r="J508" s="921"/>
      <c r="K508" s="921"/>
      <c r="L508" s="925"/>
    </row>
    <row r="509" spans="1:12" ht="24" x14ac:dyDescent="0.25">
      <c r="A509" s="918">
        <v>595</v>
      </c>
      <c r="B509" s="9" t="s">
        <v>22</v>
      </c>
      <c r="C509" s="13" t="s">
        <v>23</v>
      </c>
      <c r="D509" s="13" t="s">
        <v>24</v>
      </c>
      <c r="E509" s="13" t="s">
        <v>25</v>
      </c>
      <c r="F509" s="919" t="s">
        <v>17</v>
      </c>
      <c r="G509" s="919"/>
      <c r="H509" s="920"/>
      <c r="I509" s="920"/>
      <c r="J509" s="920"/>
      <c r="K509" s="920"/>
      <c r="L509" s="920"/>
    </row>
    <row r="510" spans="1:12" x14ac:dyDescent="0.25">
      <c r="A510" s="918"/>
      <c r="B510" s="921" t="s">
        <v>2051</v>
      </c>
      <c r="C510" s="921" t="s">
        <v>2052</v>
      </c>
      <c r="D510" s="923">
        <v>43559</v>
      </c>
      <c r="E510" s="921" t="s">
        <v>90</v>
      </c>
      <c r="F510" s="921" t="s">
        <v>653</v>
      </c>
      <c r="G510" s="921"/>
      <c r="H510" s="924" t="s">
        <v>30</v>
      </c>
      <c r="I510" s="924"/>
      <c r="J510" s="14" t="s">
        <v>31</v>
      </c>
      <c r="K510" s="14" t="s">
        <v>32</v>
      </c>
      <c r="L510" s="16">
        <v>304</v>
      </c>
    </row>
    <row r="511" spans="1:12" x14ac:dyDescent="0.25">
      <c r="A511" s="918"/>
      <c r="B511" s="921"/>
      <c r="C511" s="921"/>
      <c r="D511" s="923"/>
      <c r="E511" s="921"/>
      <c r="F511" s="921"/>
      <c r="G511" s="921"/>
      <c r="H511" s="924" t="s">
        <v>33</v>
      </c>
      <c r="I511" s="924"/>
      <c r="J511" s="14" t="s">
        <v>31</v>
      </c>
      <c r="K511" s="14" t="s">
        <v>31</v>
      </c>
      <c r="L511" s="16">
        <v>0</v>
      </c>
    </row>
    <row r="512" spans="1:12" ht="24" x14ac:dyDescent="0.25">
      <c r="A512" s="918"/>
      <c r="B512" s="9" t="s">
        <v>34</v>
      </c>
      <c r="C512" s="13" t="s">
        <v>35</v>
      </c>
      <c r="D512" s="13" t="s">
        <v>36</v>
      </c>
      <c r="E512" s="13" t="s">
        <v>37</v>
      </c>
      <c r="F512" s="920"/>
      <c r="G512" s="920"/>
      <c r="H512" s="924" t="s">
        <v>38</v>
      </c>
      <c r="I512" s="924"/>
      <c r="J512" s="921" t="s">
        <v>31</v>
      </c>
      <c r="K512" s="921" t="s">
        <v>32</v>
      </c>
      <c r="L512" s="925">
        <v>150</v>
      </c>
    </row>
    <row r="513" spans="1:12" ht="22.8" x14ac:dyDescent="0.25">
      <c r="A513" s="918"/>
      <c r="B513" s="14"/>
      <c r="C513" s="14" t="s">
        <v>653</v>
      </c>
      <c r="D513" s="15">
        <v>43562</v>
      </c>
      <c r="E513" s="14" t="s">
        <v>1254</v>
      </c>
      <c r="F513" s="920"/>
      <c r="G513" s="920"/>
      <c r="H513" s="924"/>
      <c r="I513" s="924"/>
      <c r="J513" s="921"/>
      <c r="K513" s="921"/>
      <c r="L513" s="925"/>
    </row>
    <row r="514" spans="1:12" ht="24" x14ac:dyDescent="0.25">
      <c r="A514" s="918">
        <v>596</v>
      </c>
      <c r="B514" s="9" t="s">
        <v>22</v>
      </c>
      <c r="C514" s="13" t="s">
        <v>23</v>
      </c>
      <c r="D514" s="13" t="s">
        <v>24</v>
      </c>
      <c r="E514" s="13" t="s">
        <v>25</v>
      </c>
      <c r="F514" s="919" t="s">
        <v>17</v>
      </c>
      <c r="G514" s="919"/>
      <c r="H514" s="920"/>
      <c r="I514" s="920"/>
      <c r="J514" s="920"/>
      <c r="K514" s="920"/>
      <c r="L514" s="920"/>
    </row>
    <row r="515" spans="1:12" x14ac:dyDescent="0.25">
      <c r="A515" s="918"/>
      <c r="B515" s="921" t="s">
        <v>2053</v>
      </c>
      <c r="C515" s="922" t="s">
        <v>2054</v>
      </c>
      <c r="D515" s="923">
        <v>43662</v>
      </c>
      <c r="E515" s="921" t="s">
        <v>95</v>
      </c>
      <c r="F515" s="921" t="s">
        <v>2055</v>
      </c>
      <c r="G515" s="921"/>
      <c r="H515" s="924" t="s">
        <v>30</v>
      </c>
      <c r="I515" s="924"/>
      <c r="J515" s="14" t="s">
        <v>31</v>
      </c>
      <c r="K515" s="14" t="s">
        <v>32</v>
      </c>
      <c r="L515" s="16">
        <v>1005</v>
      </c>
    </row>
    <row r="516" spans="1:12" x14ac:dyDescent="0.25">
      <c r="A516" s="918"/>
      <c r="B516" s="921"/>
      <c r="C516" s="922"/>
      <c r="D516" s="923"/>
      <c r="E516" s="921"/>
      <c r="F516" s="921"/>
      <c r="G516" s="921"/>
      <c r="H516" s="924" t="s">
        <v>33</v>
      </c>
      <c r="I516" s="924"/>
      <c r="J516" s="14" t="s">
        <v>31</v>
      </c>
      <c r="K516" s="14" t="s">
        <v>32</v>
      </c>
      <c r="L516" s="16">
        <v>330.3</v>
      </c>
    </row>
    <row r="517" spans="1:12" ht="24" x14ac:dyDescent="0.25">
      <c r="A517" s="918"/>
      <c r="B517" s="9" t="s">
        <v>34</v>
      </c>
      <c r="C517" s="13" t="s">
        <v>35</v>
      </c>
      <c r="D517" s="13" t="s">
        <v>36</v>
      </c>
      <c r="E517" s="13" t="s">
        <v>37</v>
      </c>
      <c r="F517" s="920"/>
      <c r="G517" s="920"/>
      <c r="H517" s="924" t="s">
        <v>38</v>
      </c>
      <c r="I517" s="924"/>
      <c r="J517" s="921" t="s">
        <v>31</v>
      </c>
      <c r="K517" s="921" t="s">
        <v>31</v>
      </c>
      <c r="L517" s="925">
        <v>0</v>
      </c>
    </row>
    <row r="518" spans="1:12" ht="22.8" x14ac:dyDescent="0.25">
      <c r="A518" s="918"/>
      <c r="B518" s="14" t="s">
        <v>55</v>
      </c>
      <c r="C518" s="14" t="s">
        <v>2055</v>
      </c>
      <c r="D518" s="15">
        <v>43665</v>
      </c>
      <c r="E518" s="14" t="s">
        <v>2056</v>
      </c>
      <c r="F518" s="920"/>
      <c r="G518" s="920"/>
      <c r="H518" s="924"/>
      <c r="I518" s="924"/>
      <c r="J518" s="921"/>
      <c r="K518" s="921"/>
      <c r="L518" s="925"/>
    </row>
    <row r="519" spans="1:12" ht="24" x14ac:dyDescent="0.25">
      <c r="A519" s="918">
        <v>597</v>
      </c>
      <c r="B519" s="9" t="s">
        <v>22</v>
      </c>
      <c r="C519" s="13" t="s">
        <v>23</v>
      </c>
      <c r="D519" s="13" t="s">
        <v>24</v>
      </c>
      <c r="E519" s="13" t="s">
        <v>25</v>
      </c>
      <c r="F519" s="919" t="s">
        <v>17</v>
      </c>
      <c r="G519" s="919"/>
      <c r="H519" s="920"/>
      <c r="I519" s="920"/>
      <c r="J519" s="920"/>
      <c r="K519" s="920"/>
      <c r="L519" s="920"/>
    </row>
    <row r="520" spans="1:12" x14ac:dyDescent="0.25">
      <c r="A520" s="918"/>
      <c r="B520" s="921" t="s">
        <v>2057</v>
      </c>
      <c r="C520" s="922" t="s">
        <v>2058</v>
      </c>
      <c r="D520" s="923">
        <v>43580</v>
      </c>
      <c r="E520" s="921" t="s">
        <v>1575</v>
      </c>
      <c r="F520" s="921" t="s">
        <v>2059</v>
      </c>
      <c r="G520" s="921"/>
      <c r="H520" s="924" t="s">
        <v>30</v>
      </c>
      <c r="I520" s="924"/>
      <c r="J520" s="14" t="s">
        <v>31</v>
      </c>
      <c r="K520" s="14" t="s">
        <v>32</v>
      </c>
      <c r="L520" s="16">
        <v>172</v>
      </c>
    </row>
    <row r="521" spans="1:12" x14ac:dyDescent="0.25">
      <c r="A521" s="918"/>
      <c r="B521" s="921"/>
      <c r="C521" s="922"/>
      <c r="D521" s="923"/>
      <c r="E521" s="921"/>
      <c r="F521" s="921"/>
      <c r="G521" s="921"/>
      <c r="H521" s="924" t="s">
        <v>33</v>
      </c>
      <c r="I521" s="924"/>
      <c r="J521" s="921" t="s">
        <v>31</v>
      </c>
      <c r="K521" s="921" t="s">
        <v>32</v>
      </c>
      <c r="L521" s="925">
        <v>575.20000000000005</v>
      </c>
    </row>
    <row r="522" spans="1:12" x14ac:dyDescent="0.25">
      <c r="A522" s="918"/>
      <c r="B522" s="921"/>
      <c r="C522" s="922"/>
      <c r="D522" s="923"/>
      <c r="E522" s="921"/>
      <c r="F522" s="921"/>
      <c r="G522" s="921"/>
      <c r="H522" s="924"/>
      <c r="I522" s="924"/>
      <c r="J522" s="921"/>
      <c r="K522" s="921"/>
      <c r="L522" s="925"/>
    </row>
    <row r="523" spans="1:12" x14ac:dyDescent="0.25">
      <c r="A523" s="918"/>
      <c r="B523" s="921"/>
      <c r="C523" s="922"/>
      <c r="D523" s="923"/>
      <c r="E523" s="921"/>
      <c r="F523" s="921"/>
      <c r="G523" s="921"/>
      <c r="H523" s="924"/>
      <c r="I523" s="924"/>
      <c r="J523" s="921"/>
      <c r="K523" s="921"/>
      <c r="L523" s="925"/>
    </row>
    <row r="524" spans="1:12" ht="24" x14ac:dyDescent="0.25">
      <c r="A524" s="918"/>
      <c r="B524" s="9" t="s">
        <v>34</v>
      </c>
      <c r="C524" s="13" t="s">
        <v>35</v>
      </c>
      <c r="D524" s="13" t="s">
        <v>36</v>
      </c>
      <c r="E524" s="13" t="s">
        <v>37</v>
      </c>
      <c r="F524" s="920"/>
      <c r="G524" s="920"/>
      <c r="H524" s="924" t="s">
        <v>38</v>
      </c>
      <c r="I524" s="924"/>
      <c r="J524" s="921" t="s">
        <v>31</v>
      </c>
      <c r="K524" s="921" t="s">
        <v>32</v>
      </c>
      <c r="L524" s="925">
        <v>80</v>
      </c>
    </row>
    <row r="525" spans="1:12" ht="22.8" x14ac:dyDescent="0.25">
      <c r="A525" s="918"/>
      <c r="B525" s="14" t="s">
        <v>702</v>
      </c>
      <c r="C525" s="14" t="s">
        <v>2059</v>
      </c>
      <c r="D525" s="15">
        <v>43582</v>
      </c>
      <c r="E525" s="14" t="s">
        <v>914</v>
      </c>
      <c r="F525" s="920"/>
      <c r="G525" s="920"/>
      <c r="H525" s="924"/>
      <c r="I525" s="924"/>
      <c r="J525" s="921"/>
      <c r="K525" s="921"/>
      <c r="L525" s="925"/>
    </row>
    <row r="526" spans="1:12" ht="24" x14ac:dyDescent="0.25">
      <c r="A526" s="918">
        <v>598</v>
      </c>
      <c r="B526" s="9" t="s">
        <v>22</v>
      </c>
      <c r="C526" s="13" t="s">
        <v>23</v>
      </c>
      <c r="D526" s="13" t="s">
        <v>24</v>
      </c>
      <c r="E526" s="13" t="s">
        <v>25</v>
      </c>
      <c r="F526" s="919" t="s">
        <v>17</v>
      </c>
      <c r="G526" s="919"/>
      <c r="H526" s="920"/>
      <c r="I526" s="920"/>
      <c r="J526" s="920"/>
      <c r="K526" s="920"/>
      <c r="L526" s="920"/>
    </row>
    <row r="527" spans="1:12" x14ac:dyDescent="0.25">
      <c r="A527" s="918"/>
      <c r="B527" s="921" t="s">
        <v>2057</v>
      </c>
      <c r="C527" s="922" t="s">
        <v>2060</v>
      </c>
      <c r="D527" s="923">
        <v>43608</v>
      </c>
      <c r="E527" s="921" t="s">
        <v>2061</v>
      </c>
      <c r="F527" s="921" t="s">
        <v>2062</v>
      </c>
      <c r="G527" s="921"/>
      <c r="H527" s="924" t="s">
        <v>30</v>
      </c>
      <c r="I527" s="924"/>
      <c r="J527" s="14" t="s">
        <v>31</v>
      </c>
      <c r="K527" s="14" t="s">
        <v>32</v>
      </c>
      <c r="L527" s="16">
        <v>173.57</v>
      </c>
    </row>
    <row r="528" spans="1:12" x14ac:dyDescent="0.25">
      <c r="A528" s="918"/>
      <c r="B528" s="921"/>
      <c r="C528" s="922"/>
      <c r="D528" s="923"/>
      <c r="E528" s="921"/>
      <c r="F528" s="921"/>
      <c r="G528" s="921"/>
      <c r="H528" s="924" t="s">
        <v>33</v>
      </c>
      <c r="I528" s="924"/>
      <c r="J528" s="921" t="s">
        <v>31</v>
      </c>
      <c r="K528" s="921" t="s">
        <v>32</v>
      </c>
      <c r="L528" s="925">
        <v>1868.72</v>
      </c>
    </row>
    <row r="529" spans="1:12" x14ac:dyDescent="0.25">
      <c r="A529" s="918"/>
      <c r="B529" s="921"/>
      <c r="C529" s="922"/>
      <c r="D529" s="923"/>
      <c r="E529" s="921"/>
      <c r="F529" s="921"/>
      <c r="G529" s="921"/>
      <c r="H529" s="924"/>
      <c r="I529" s="924"/>
      <c r="J529" s="921"/>
      <c r="K529" s="921"/>
      <c r="L529" s="925"/>
    </row>
    <row r="530" spans="1:12" ht="24" x14ac:dyDescent="0.25">
      <c r="A530" s="918"/>
      <c r="B530" s="9" t="s">
        <v>34</v>
      </c>
      <c r="C530" s="13" t="s">
        <v>35</v>
      </c>
      <c r="D530" s="13" t="s">
        <v>36</v>
      </c>
      <c r="E530" s="13" t="s">
        <v>37</v>
      </c>
      <c r="F530" s="920"/>
      <c r="G530" s="920"/>
      <c r="H530" s="924" t="s">
        <v>38</v>
      </c>
      <c r="I530" s="924"/>
      <c r="J530" s="921" t="s">
        <v>31</v>
      </c>
      <c r="K530" s="921" t="s">
        <v>32</v>
      </c>
      <c r="L530" s="925">
        <v>120</v>
      </c>
    </row>
    <row r="531" spans="1:12" ht="22.8" x14ac:dyDescent="0.25">
      <c r="A531" s="918"/>
      <c r="B531" s="14" t="s">
        <v>702</v>
      </c>
      <c r="C531" s="14" t="s">
        <v>2062</v>
      </c>
      <c r="D531" s="15">
        <v>43611</v>
      </c>
      <c r="E531" s="14" t="s">
        <v>2063</v>
      </c>
      <c r="F531" s="920"/>
      <c r="G531" s="920"/>
      <c r="H531" s="924"/>
      <c r="I531" s="924"/>
      <c r="J531" s="921"/>
      <c r="K531" s="921"/>
      <c r="L531" s="925"/>
    </row>
    <row r="532" spans="1:12" ht="24" x14ac:dyDescent="0.25">
      <c r="A532" s="918">
        <v>599</v>
      </c>
      <c r="B532" s="9" t="s">
        <v>22</v>
      </c>
      <c r="C532" s="13" t="s">
        <v>23</v>
      </c>
      <c r="D532" s="13" t="s">
        <v>24</v>
      </c>
      <c r="E532" s="13" t="s">
        <v>25</v>
      </c>
      <c r="F532" s="919" t="s">
        <v>17</v>
      </c>
      <c r="G532" s="919"/>
      <c r="H532" s="920"/>
      <c r="I532" s="920"/>
      <c r="J532" s="920"/>
      <c r="K532" s="920"/>
      <c r="L532" s="920"/>
    </row>
    <row r="533" spans="1:12" x14ac:dyDescent="0.25">
      <c r="A533" s="918"/>
      <c r="B533" s="921" t="s">
        <v>2057</v>
      </c>
      <c r="C533" s="922" t="s">
        <v>2064</v>
      </c>
      <c r="D533" s="923">
        <v>43627</v>
      </c>
      <c r="E533" s="921" t="s">
        <v>378</v>
      </c>
      <c r="F533" s="921" t="s">
        <v>2065</v>
      </c>
      <c r="G533" s="921"/>
      <c r="H533" s="924" t="s">
        <v>30</v>
      </c>
      <c r="I533" s="924"/>
      <c r="J533" s="14" t="s">
        <v>31</v>
      </c>
      <c r="K533" s="14" t="s">
        <v>32</v>
      </c>
      <c r="L533" s="16">
        <v>1082.1600000000001</v>
      </c>
    </row>
    <row r="534" spans="1:12" x14ac:dyDescent="0.25">
      <c r="A534" s="918"/>
      <c r="B534" s="921"/>
      <c r="C534" s="922"/>
      <c r="D534" s="923"/>
      <c r="E534" s="921"/>
      <c r="F534" s="921"/>
      <c r="G534" s="921"/>
      <c r="H534" s="924" t="s">
        <v>33</v>
      </c>
      <c r="I534" s="924"/>
      <c r="J534" s="921" t="s">
        <v>31</v>
      </c>
      <c r="K534" s="921" t="s">
        <v>32</v>
      </c>
      <c r="L534" s="925">
        <v>3058.12</v>
      </c>
    </row>
    <row r="535" spans="1:12" x14ac:dyDescent="0.25">
      <c r="A535" s="918"/>
      <c r="B535" s="921"/>
      <c r="C535" s="922"/>
      <c r="D535" s="923"/>
      <c r="E535" s="921"/>
      <c r="F535" s="921"/>
      <c r="G535" s="921"/>
      <c r="H535" s="924"/>
      <c r="I535" s="924"/>
      <c r="J535" s="921"/>
      <c r="K535" s="921"/>
      <c r="L535" s="925"/>
    </row>
    <row r="536" spans="1:12" x14ac:dyDescent="0.25">
      <c r="A536" s="918"/>
      <c r="B536" s="921"/>
      <c r="C536" s="922"/>
      <c r="D536" s="923"/>
      <c r="E536" s="921"/>
      <c r="F536" s="921"/>
      <c r="G536" s="921"/>
      <c r="H536" s="924"/>
      <c r="I536" s="924"/>
      <c r="J536" s="921"/>
      <c r="K536" s="921"/>
      <c r="L536" s="925"/>
    </row>
    <row r="537" spans="1:12" ht="24" x14ac:dyDescent="0.25">
      <c r="A537" s="918"/>
      <c r="B537" s="9" t="s">
        <v>34</v>
      </c>
      <c r="C537" s="13" t="s">
        <v>35</v>
      </c>
      <c r="D537" s="13" t="s">
        <v>36</v>
      </c>
      <c r="E537" s="13" t="s">
        <v>37</v>
      </c>
      <c r="F537" s="920"/>
      <c r="G537" s="920"/>
      <c r="H537" s="924" t="s">
        <v>38</v>
      </c>
      <c r="I537" s="924"/>
      <c r="J537" s="921" t="s">
        <v>31</v>
      </c>
      <c r="K537" s="921" t="s">
        <v>31</v>
      </c>
      <c r="L537" s="925">
        <v>0</v>
      </c>
    </row>
    <row r="538" spans="1:12" ht="22.8" x14ac:dyDescent="0.25">
      <c r="A538" s="918"/>
      <c r="B538" s="14" t="s">
        <v>702</v>
      </c>
      <c r="C538" s="14" t="s">
        <v>2065</v>
      </c>
      <c r="D538" s="15">
        <v>43631</v>
      </c>
      <c r="E538" s="14" t="s">
        <v>1115</v>
      </c>
      <c r="F538" s="920"/>
      <c r="G538" s="920"/>
      <c r="H538" s="924"/>
      <c r="I538" s="924"/>
      <c r="J538" s="921"/>
      <c r="K538" s="921"/>
      <c r="L538" s="925"/>
    </row>
    <row r="539" spans="1:12" ht="24" x14ac:dyDescent="0.25">
      <c r="A539" s="918">
        <v>600</v>
      </c>
      <c r="B539" s="9" t="s">
        <v>22</v>
      </c>
      <c r="C539" s="13" t="s">
        <v>23</v>
      </c>
      <c r="D539" s="13" t="s">
        <v>24</v>
      </c>
      <c r="E539" s="13" t="s">
        <v>25</v>
      </c>
      <c r="F539" s="919" t="s">
        <v>17</v>
      </c>
      <c r="G539" s="919"/>
      <c r="H539" s="920"/>
      <c r="I539" s="920"/>
      <c r="J539" s="920"/>
      <c r="K539" s="920"/>
      <c r="L539" s="920"/>
    </row>
    <row r="540" spans="1:12" x14ac:dyDescent="0.25">
      <c r="A540" s="918"/>
      <c r="B540" s="921" t="s">
        <v>2057</v>
      </c>
      <c r="C540" s="922" t="s">
        <v>2066</v>
      </c>
      <c r="D540" s="923">
        <v>43640</v>
      </c>
      <c r="E540" s="921" t="s">
        <v>397</v>
      </c>
      <c r="F540" s="921" t="s">
        <v>524</v>
      </c>
      <c r="G540" s="921"/>
      <c r="H540" s="924" t="s">
        <v>30</v>
      </c>
      <c r="I540" s="924"/>
      <c r="J540" s="14" t="s">
        <v>31</v>
      </c>
      <c r="K540" s="14" t="s">
        <v>32</v>
      </c>
      <c r="L540" s="16">
        <v>564.99</v>
      </c>
    </row>
    <row r="541" spans="1:12" x14ac:dyDescent="0.25">
      <c r="A541" s="918"/>
      <c r="B541" s="921"/>
      <c r="C541" s="922"/>
      <c r="D541" s="923"/>
      <c r="E541" s="921"/>
      <c r="F541" s="921"/>
      <c r="G541" s="921"/>
      <c r="H541" s="924" t="s">
        <v>33</v>
      </c>
      <c r="I541" s="924"/>
      <c r="J541" s="921" t="s">
        <v>31</v>
      </c>
      <c r="K541" s="921" t="s">
        <v>32</v>
      </c>
      <c r="L541" s="925">
        <v>460.16</v>
      </c>
    </row>
    <row r="542" spans="1:12" x14ac:dyDescent="0.25">
      <c r="A542" s="918"/>
      <c r="B542" s="921"/>
      <c r="C542" s="922"/>
      <c r="D542" s="923"/>
      <c r="E542" s="921"/>
      <c r="F542" s="921"/>
      <c r="G542" s="921"/>
      <c r="H542" s="924"/>
      <c r="I542" s="924"/>
      <c r="J542" s="921"/>
      <c r="K542" s="921"/>
      <c r="L542" s="925"/>
    </row>
    <row r="543" spans="1:12" ht="24" x14ac:dyDescent="0.25">
      <c r="A543" s="918"/>
      <c r="B543" s="9" t="s">
        <v>34</v>
      </c>
      <c r="C543" s="13" t="s">
        <v>35</v>
      </c>
      <c r="D543" s="13" t="s">
        <v>36</v>
      </c>
      <c r="E543" s="13" t="s">
        <v>37</v>
      </c>
      <c r="F543" s="920"/>
      <c r="G543" s="920"/>
      <c r="H543" s="924" t="s">
        <v>38</v>
      </c>
      <c r="I543" s="924"/>
      <c r="J543" s="921" t="s">
        <v>31</v>
      </c>
      <c r="K543" s="921" t="s">
        <v>32</v>
      </c>
      <c r="L543" s="925">
        <v>300</v>
      </c>
    </row>
    <row r="544" spans="1:12" ht="22.8" x14ac:dyDescent="0.25">
      <c r="A544" s="918"/>
      <c r="B544" s="14" t="s">
        <v>702</v>
      </c>
      <c r="C544" s="14" t="s">
        <v>524</v>
      </c>
      <c r="D544" s="15">
        <v>43642</v>
      </c>
      <c r="E544" s="14" t="s">
        <v>1988</v>
      </c>
      <c r="F544" s="920"/>
      <c r="G544" s="920"/>
      <c r="H544" s="924"/>
      <c r="I544" s="924"/>
      <c r="J544" s="921"/>
      <c r="K544" s="921"/>
      <c r="L544" s="925"/>
    </row>
  </sheetData>
  <mergeCells count="1602">
    <mergeCell ref="B2:L2"/>
    <mergeCell ref="A3:A5"/>
    <mergeCell ref="B3:I4"/>
    <mergeCell ref="B5:L5"/>
    <mergeCell ref="A6:A8"/>
    <mergeCell ref="C6:E6"/>
    <mergeCell ref="F6:F8"/>
    <mergeCell ref="G6:G8"/>
    <mergeCell ref="I6:I8"/>
    <mergeCell ref="J6:J8"/>
    <mergeCell ref="D11:D12"/>
    <mergeCell ref="E11:E12"/>
    <mergeCell ref="F11:G12"/>
    <mergeCell ref="H11:I11"/>
    <mergeCell ref="H12:I12"/>
    <mergeCell ref="F13:G14"/>
    <mergeCell ref="H13:I14"/>
    <mergeCell ref="A10:A14"/>
    <mergeCell ref="F10:G10"/>
    <mergeCell ref="H10:L10"/>
    <mergeCell ref="B11:B12"/>
    <mergeCell ref="C11:C12"/>
    <mergeCell ref="K6:L8"/>
    <mergeCell ref="C7:E7"/>
    <mergeCell ref="C8:E8"/>
    <mergeCell ref="F9:G9"/>
    <mergeCell ref="H9:I9"/>
    <mergeCell ref="K18:K19"/>
    <mergeCell ref="L18:L19"/>
    <mergeCell ref="A20:A24"/>
    <mergeCell ref="F20:G20"/>
    <mergeCell ref="H20:L20"/>
    <mergeCell ref="B21:B22"/>
    <mergeCell ref="C21:C22"/>
    <mergeCell ref="D21:D22"/>
    <mergeCell ref="E21:E22"/>
    <mergeCell ref="F21:G22"/>
    <mergeCell ref="F16:G17"/>
    <mergeCell ref="H16:I16"/>
    <mergeCell ref="H17:I17"/>
    <mergeCell ref="F18:G19"/>
    <mergeCell ref="H18:I19"/>
    <mergeCell ref="J18:J19"/>
    <mergeCell ref="J13:J14"/>
    <mergeCell ref="K13:K14"/>
    <mergeCell ref="L13:L14"/>
    <mergeCell ref="A15:A19"/>
    <mergeCell ref="F15:G15"/>
    <mergeCell ref="H15:L15"/>
    <mergeCell ref="B16:B17"/>
    <mergeCell ref="C16:C17"/>
    <mergeCell ref="D16:D17"/>
    <mergeCell ref="E16:E17"/>
    <mergeCell ref="H27:I27"/>
    <mergeCell ref="F28:G29"/>
    <mergeCell ref="H28:I29"/>
    <mergeCell ref="J28:J29"/>
    <mergeCell ref="K28:K29"/>
    <mergeCell ref="L28:L29"/>
    <mergeCell ref="L23:L24"/>
    <mergeCell ref="A25:A29"/>
    <mergeCell ref="F25:G25"/>
    <mergeCell ref="H25:L25"/>
    <mergeCell ref="B26:B27"/>
    <mergeCell ref="C26:C27"/>
    <mergeCell ref="D26:D27"/>
    <mergeCell ref="E26:E27"/>
    <mergeCell ref="F26:G27"/>
    <mergeCell ref="H26:I26"/>
    <mergeCell ref="H21:I21"/>
    <mergeCell ref="H22:I22"/>
    <mergeCell ref="F23:G24"/>
    <mergeCell ref="H23:I24"/>
    <mergeCell ref="J23:J24"/>
    <mergeCell ref="K23:K24"/>
    <mergeCell ref="F33:G34"/>
    <mergeCell ref="H33:I34"/>
    <mergeCell ref="J33:J34"/>
    <mergeCell ref="K33:K34"/>
    <mergeCell ref="L33:L34"/>
    <mergeCell ref="A35:A39"/>
    <mergeCell ref="F35:G35"/>
    <mergeCell ref="H35:L35"/>
    <mergeCell ref="B36:B37"/>
    <mergeCell ref="C36:C37"/>
    <mergeCell ref="A30:A34"/>
    <mergeCell ref="F30:G30"/>
    <mergeCell ref="H30:L30"/>
    <mergeCell ref="B31:B32"/>
    <mergeCell ref="C31:C32"/>
    <mergeCell ref="D31:D32"/>
    <mergeCell ref="E31:E32"/>
    <mergeCell ref="F31:G32"/>
    <mergeCell ref="H31:I31"/>
    <mergeCell ref="H32:I32"/>
    <mergeCell ref="J38:J39"/>
    <mergeCell ref="K38:K39"/>
    <mergeCell ref="L38:L39"/>
    <mergeCell ref="D36:D37"/>
    <mergeCell ref="E36:E37"/>
    <mergeCell ref="F36:G37"/>
    <mergeCell ref="H36:I36"/>
    <mergeCell ref="H37:I37"/>
    <mergeCell ref="F38:G39"/>
    <mergeCell ref="H38:I39"/>
    <mergeCell ref="H46:I46"/>
    <mergeCell ref="H47:I47"/>
    <mergeCell ref="F48:G49"/>
    <mergeCell ref="H48:I49"/>
    <mergeCell ref="J48:J49"/>
    <mergeCell ref="K48:K49"/>
    <mergeCell ref="K43:K44"/>
    <mergeCell ref="L43:L44"/>
    <mergeCell ref="A45:A49"/>
    <mergeCell ref="F45:G45"/>
    <mergeCell ref="H45:L45"/>
    <mergeCell ref="B46:B47"/>
    <mergeCell ref="C46:C47"/>
    <mergeCell ref="D46:D47"/>
    <mergeCell ref="E46:E47"/>
    <mergeCell ref="F46:G47"/>
    <mergeCell ref="F41:G42"/>
    <mergeCell ref="H41:I41"/>
    <mergeCell ref="H42:I42"/>
    <mergeCell ref="F43:G44"/>
    <mergeCell ref="H43:I44"/>
    <mergeCell ref="J43:J44"/>
    <mergeCell ref="A40:A44"/>
    <mergeCell ref="F40:G40"/>
    <mergeCell ref="H40:L40"/>
    <mergeCell ref="B41:B42"/>
    <mergeCell ref="C41:C42"/>
    <mergeCell ref="D41:D42"/>
    <mergeCell ref="E41:E42"/>
    <mergeCell ref="H52:I53"/>
    <mergeCell ref="J52:J53"/>
    <mergeCell ref="K52:K53"/>
    <mergeCell ref="L52:L53"/>
    <mergeCell ref="F54:G55"/>
    <mergeCell ref="H54:I55"/>
    <mergeCell ref="J54:J55"/>
    <mergeCell ref="K54:K55"/>
    <mergeCell ref="L54:L55"/>
    <mergeCell ref="L48:L49"/>
    <mergeCell ref="A50:A55"/>
    <mergeCell ref="F50:G50"/>
    <mergeCell ref="H50:L50"/>
    <mergeCell ref="B51:B53"/>
    <mergeCell ref="C51:C53"/>
    <mergeCell ref="D51:D53"/>
    <mergeCell ref="E51:E53"/>
    <mergeCell ref="F51:G53"/>
    <mergeCell ref="H51:I51"/>
    <mergeCell ref="J58:J59"/>
    <mergeCell ref="K58:K59"/>
    <mergeCell ref="L58:L59"/>
    <mergeCell ref="F60:G61"/>
    <mergeCell ref="H60:I61"/>
    <mergeCell ref="J60:J61"/>
    <mergeCell ref="K60:K61"/>
    <mergeCell ref="L60:L61"/>
    <mergeCell ref="A56:A61"/>
    <mergeCell ref="F56:G56"/>
    <mergeCell ref="H56:L56"/>
    <mergeCell ref="B57:B59"/>
    <mergeCell ref="C57:C59"/>
    <mergeCell ref="D57:D59"/>
    <mergeCell ref="E57:E59"/>
    <mergeCell ref="F57:G59"/>
    <mergeCell ref="H57:I57"/>
    <mergeCell ref="H58:I59"/>
    <mergeCell ref="J64:J65"/>
    <mergeCell ref="K64:K65"/>
    <mergeCell ref="L64:L65"/>
    <mergeCell ref="F66:G67"/>
    <mergeCell ref="H66:I67"/>
    <mergeCell ref="J66:J67"/>
    <mergeCell ref="K66:K67"/>
    <mergeCell ref="L66:L67"/>
    <mergeCell ref="A62:A67"/>
    <mergeCell ref="F62:G62"/>
    <mergeCell ref="H62:L62"/>
    <mergeCell ref="B63:B65"/>
    <mergeCell ref="C63:C65"/>
    <mergeCell ref="D63:D65"/>
    <mergeCell ref="E63:E65"/>
    <mergeCell ref="F63:G65"/>
    <mergeCell ref="H63:I63"/>
    <mergeCell ref="H64:I65"/>
    <mergeCell ref="J70:J71"/>
    <mergeCell ref="K70:K71"/>
    <mergeCell ref="L70:L71"/>
    <mergeCell ref="F72:G73"/>
    <mergeCell ref="H72:I73"/>
    <mergeCell ref="J72:J73"/>
    <mergeCell ref="K72:K73"/>
    <mergeCell ref="L72:L73"/>
    <mergeCell ref="A68:A73"/>
    <mergeCell ref="F68:G68"/>
    <mergeCell ref="H68:L68"/>
    <mergeCell ref="B69:B71"/>
    <mergeCell ref="C69:C71"/>
    <mergeCell ref="D69:D71"/>
    <mergeCell ref="E69:E71"/>
    <mergeCell ref="F69:G71"/>
    <mergeCell ref="H69:I69"/>
    <mergeCell ref="H70:I71"/>
    <mergeCell ref="J76:J77"/>
    <mergeCell ref="K76:K77"/>
    <mergeCell ref="L76:L77"/>
    <mergeCell ref="F78:G79"/>
    <mergeCell ref="H78:I79"/>
    <mergeCell ref="J78:J79"/>
    <mergeCell ref="K78:K79"/>
    <mergeCell ref="L78:L79"/>
    <mergeCell ref="A74:A79"/>
    <mergeCell ref="F74:G74"/>
    <mergeCell ref="H74:L74"/>
    <mergeCell ref="B75:B77"/>
    <mergeCell ref="C75:C77"/>
    <mergeCell ref="D75:D77"/>
    <mergeCell ref="E75:E77"/>
    <mergeCell ref="F75:G77"/>
    <mergeCell ref="H75:I75"/>
    <mergeCell ref="H76:I77"/>
    <mergeCell ref="D86:D87"/>
    <mergeCell ref="E86:E87"/>
    <mergeCell ref="F86:G87"/>
    <mergeCell ref="H86:I86"/>
    <mergeCell ref="H87:I87"/>
    <mergeCell ref="F88:G89"/>
    <mergeCell ref="H88:I89"/>
    <mergeCell ref="F83:G84"/>
    <mergeCell ref="H83:I84"/>
    <mergeCell ref="J83:J84"/>
    <mergeCell ref="K83:K84"/>
    <mergeCell ref="L83:L84"/>
    <mergeCell ref="A85:A89"/>
    <mergeCell ref="F85:G85"/>
    <mergeCell ref="H85:L85"/>
    <mergeCell ref="B86:B87"/>
    <mergeCell ref="C86:C87"/>
    <mergeCell ref="A80:A84"/>
    <mergeCell ref="F80:G80"/>
    <mergeCell ref="H80:L80"/>
    <mergeCell ref="B81:B82"/>
    <mergeCell ref="C81:C82"/>
    <mergeCell ref="D81:D82"/>
    <mergeCell ref="E81:E82"/>
    <mergeCell ref="F81:G82"/>
    <mergeCell ref="H81:I81"/>
    <mergeCell ref="H82:I82"/>
    <mergeCell ref="K93:K94"/>
    <mergeCell ref="L93:L94"/>
    <mergeCell ref="A95:A99"/>
    <mergeCell ref="F95:G95"/>
    <mergeCell ref="H95:L95"/>
    <mergeCell ref="B96:B97"/>
    <mergeCell ref="C96:C97"/>
    <mergeCell ref="D96:D97"/>
    <mergeCell ref="E96:E97"/>
    <mergeCell ref="F96:G97"/>
    <mergeCell ref="F91:G92"/>
    <mergeCell ref="H91:I91"/>
    <mergeCell ref="H92:I92"/>
    <mergeCell ref="F93:G94"/>
    <mergeCell ref="H93:I94"/>
    <mergeCell ref="J93:J94"/>
    <mergeCell ref="J88:J89"/>
    <mergeCell ref="K88:K89"/>
    <mergeCell ref="L88:L89"/>
    <mergeCell ref="A90:A94"/>
    <mergeCell ref="F90:G90"/>
    <mergeCell ref="H90:L90"/>
    <mergeCell ref="B91:B92"/>
    <mergeCell ref="C91:C92"/>
    <mergeCell ref="D91:D92"/>
    <mergeCell ref="E91:E92"/>
    <mergeCell ref="H102:I102"/>
    <mergeCell ref="F103:G104"/>
    <mergeCell ref="H103:I104"/>
    <mergeCell ref="J103:J104"/>
    <mergeCell ref="K103:K104"/>
    <mergeCell ref="L103:L104"/>
    <mergeCell ref="L98:L99"/>
    <mergeCell ref="A100:A104"/>
    <mergeCell ref="F100:G100"/>
    <mergeCell ref="H100:L100"/>
    <mergeCell ref="B101:B102"/>
    <mergeCell ref="C101:C102"/>
    <mergeCell ref="D101:D102"/>
    <mergeCell ref="E101:E102"/>
    <mergeCell ref="F101:G102"/>
    <mergeCell ref="H101:I101"/>
    <mergeCell ref="H96:I96"/>
    <mergeCell ref="H97:I97"/>
    <mergeCell ref="F98:G99"/>
    <mergeCell ref="H98:I99"/>
    <mergeCell ref="J98:J99"/>
    <mergeCell ref="K98:K99"/>
    <mergeCell ref="D111:D112"/>
    <mergeCell ref="E111:E112"/>
    <mergeCell ref="F111:G112"/>
    <mergeCell ref="H111:I111"/>
    <mergeCell ref="H112:I112"/>
    <mergeCell ref="F113:G114"/>
    <mergeCell ref="H113:I114"/>
    <mergeCell ref="F108:G109"/>
    <mergeCell ref="H108:I109"/>
    <mergeCell ref="J108:J109"/>
    <mergeCell ref="K108:K109"/>
    <mergeCell ref="L108:L109"/>
    <mergeCell ref="A110:A114"/>
    <mergeCell ref="F110:G110"/>
    <mergeCell ref="H110:L110"/>
    <mergeCell ref="B111:B112"/>
    <mergeCell ref="C111:C112"/>
    <mergeCell ref="A105:A109"/>
    <mergeCell ref="F105:G105"/>
    <mergeCell ref="H105:L105"/>
    <mergeCell ref="B106:B107"/>
    <mergeCell ref="C106:C107"/>
    <mergeCell ref="D106:D107"/>
    <mergeCell ref="E106:E107"/>
    <mergeCell ref="F106:G107"/>
    <mergeCell ref="H106:I106"/>
    <mergeCell ref="H107:I107"/>
    <mergeCell ref="K118:K119"/>
    <mergeCell ref="L118:L119"/>
    <mergeCell ref="A120:A124"/>
    <mergeCell ref="F120:G120"/>
    <mergeCell ref="H120:L120"/>
    <mergeCell ref="B121:B122"/>
    <mergeCell ref="C121:C122"/>
    <mergeCell ref="D121:D122"/>
    <mergeCell ref="E121:E122"/>
    <mergeCell ref="F121:G122"/>
    <mergeCell ref="F116:G117"/>
    <mergeCell ref="H116:I116"/>
    <mergeCell ref="H117:I117"/>
    <mergeCell ref="F118:G119"/>
    <mergeCell ref="H118:I119"/>
    <mergeCell ref="J118:J119"/>
    <mergeCell ref="J113:J114"/>
    <mergeCell ref="K113:K114"/>
    <mergeCell ref="L113:L114"/>
    <mergeCell ref="A115:A119"/>
    <mergeCell ref="F115:G115"/>
    <mergeCell ref="H115:L115"/>
    <mergeCell ref="B116:B117"/>
    <mergeCell ref="C116:C117"/>
    <mergeCell ref="D116:D117"/>
    <mergeCell ref="E116:E117"/>
    <mergeCell ref="H127:I127"/>
    <mergeCell ref="F128:G129"/>
    <mergeCell ref="H128:I129"/>
    <mergeCell ref="J128:J129"/>
    <mergeCell ref="K128:K129"/>
    <mergeCell ref="L128:L129"/>
    <mergeCell ref="L123:L124"/>
    <mergeCell ref="A125:A129"/>
    <mergeCell ref="F125:G125"/>
    <mergeCell ref="H125:L125"/>
    <mergeCell ref="B126:B127"/>
    <mergeCell ref="C126:C127"/>
    <mergeCell ref="D126:D127"/>
    <mergeCell ref="E126:E127"/>
    <mergeCell ref="F126:G127"/>
    <mergeCell ref="H126:I126"/>
    <mergeCell ref="H121:I121"/>
    <mergeCell ref="H122:I122"/>
    <mergeCell ref="F123:G124"/>
    <mergeCell ref="H123:I124"/>
    <mergeCell ref="J123:J124"/>
    <mergeCell ref="K123:K124"/>
    <mergeCell ref="J132:J133"/>
    <mergeCell ref="K132:K133"/>
    <mergeCell ref="L132:L133"/>
    <mergeCell ref="F134:G135"/>
    <mergeCell ref="H134:I135"/>
    <mergeCell ref="J134:J135"/>
    <mergeCell ref="K134:K135"/>
    <mergeCell ref="L134:L135"/>
    <mergeCell ref="A130:A135"/>
    <mergeCell ref="F130:G130"/>
    <mergeCell ref="H130:L130"/>
    <mergeCell ref="B131:B133"/>
    <mergeCell ref="C131:C133"/>
    <mergeCell ref="D131:D133"/>
    <mergeCell ref="E131:E133"/>
    <mergeCell ref="F131:G133"/>
    <mergeCell ref="H131:I131"/>
    <mergeCell ref="H132:I133"/>
    <mergeCell ref="D142:D143"/>
    <mergeCell ref="E142:E143"/>
    <mergeCell ref="F142:G143"/>
    <mergeCell ref="H142:I142"/>
    <mergeCell ref="H143:I143"/>
    <mergeCell ref="F144:G145"/>
    <mergeCell ref="H144:I145"/>
    <mergeCell ref="F139:G140"/>
    <mergeCell ref="H139:I140"/>
    <mergeCell ref="J139:J140"/>
    <mergeCell ref="K139:K140"/>
    <mergeCell ref="L139:L140"/>
    <mergeCell ref="A141:A145"/>
    <mergeCell ref="F141:G141"/>
    <mergeCell ref="H141:L141"/>
    <mergeCell ref="B142:B143"/>
    <mergeCell ref="C142:C143"/>
    <mergeCell ref="A136:A140"/>
    <mergeCell ref="F136:G136"/>
    <mergeCell ref="H136:L136"/>
    <mergeCell ref="B137:B138"/>
    <mergeCell ref="C137:C138"/>
    <mergeCell ref="D137:D138"/>
    <mergeCell ref="E137:E138"/>
    <mergeCell ref="F137:G138"/>
    <mergeCell ref="H137:I137"/>
    <mergeCell ref="H138:I138"/>
    <mergeCell ref="K149:K150"/>
    <mergeCell ref="L149:L150"/>
    <mergeCell ref="A151:A155"/>
    <mergeCell ref="F151:G151"/>
    <mergeCell ref="H151:L151"/>
    <mergeCell ref="B152:B153"/>
    <mergeCell ref="C152:C153"/>
    <mergeCell ref="D152:D153"/>
    <mergeCell ref="E152:E153"/>
    <mergeCell ref="F152:G153"/>
    <mergeCell ref="F147:G148"/>
    <mergeCell ref="H147:I147"/>
    <mergeCell ref="H148:I148"/>
    <mergeCell ref="F149:G150"/>
    <mergeCell ref="H149:I150"/>
    <mergeCell ref="J149:J150"/>
    <mergeCell ref="J144:J145"/>
    <mergeCell ref="K144:K145"/>
    <mergeCell ref="L144:L145"/>
    <mergeCell ref="A146:A150"/>
    <mergeCell ref="F146:G146"/>
    <mergeCell ref="H146:L146"/>
    <mergeCell ref="B147:B148"/>
    <mergeCell ref="C147:C148"/>
    <mergeCell ref="D147:D148"/>
    <mergeCell ref="E147:E148"/>
    <mergeCell ref="H158:I158"/>
    <mergeCell ref="F159:G160"/>
    <mergeCell ref="H159:I160"/>
    <mergeCell ref="J159:J160"/>
    <mergeCell ref="K159:K160"/>
    <mergeCell ref="L159:L160"/>
    <mergeCell ref="L154:L155"/>
    <mergeCell ref="A156:A160"/>
    <mergeCell ref="F156:G156"/>
    <mergeCell ref="H156:L156"/>
    <mergeCell ref="B157:B158"/>
    <mergeCell ref="C157:C158"/>
    <mergeCell ref="D157:D158"/>
    <mergeCell ref="E157:E158"/>
    <mergeCell ref="F157:G158"/>
    <mergeCell ref="H157:I157"/>
    <mergeCell ref="H152:I152"/>
    <mergeCell ref="H153:I153"/>
    <mergeCell ref="F154:G155"/>
    <mergeCell ref="H154:I155"/>
    <mergeCell ref="J154:J155"/>
    <mergeCell ref="K154:K155"/>
    <mergeCell ref="J163:J164"/>
    <mergeCell ref="K163:K164"/>
    <mergeCell ref="L163:L164"/>
    <mergeCell ref="F165:G166"/>
    <mergeCell ref="H165:I166"/>
    <mergeCell ref="J165:J166"/>
    <mergeCell ref="K165:K166"/>
    <mergeCell ref="L165:L166"/>
    <mergeCell ref="A161:A166"/>
    <mergeCell ref="F161:G161"/>
    <mergeCell ref="H161:L161"/>
    <mergeCell ref="B162:B164"/>
    <mergeCell ref="C162:C164"/>
    <mergeCell ref="D162:D164"/>
    <mergeCell ref="E162:E164"/>
    <mergeCell ref="F162:G164"/>
    <mergeCell ref="H162:I162"/>
    <mergeCell ref="H163:I164"/>
    <mergeCell ref="J169:J170"/>
    <mergeCell ref="K169:K170"/>
    <mergeCell ref="L169:L170"/>
    <mergeCell ref="F171:G172"/>
    <mergeCell ref="H171:I172"/>
    <mergeCell ref="J171:J172"/>
    <mergeCell ref="K171:K172"/>
    <mergeCell ref="L171:L172"/>
    <mergeCell ref="A167:A172"/>
    <mergeCell ref="F167:G167"/>
    <mergeCell ref="H167:L167"/>
    <mergeCell ref="B168:B170"/>
    <mergeCell ref="C168:C170"/>
    <mergeCell ref="D168:D170"/>
    <mergeCell ref="E168:E170"/>
    <mergeCell ref="F168:G170"/>
    <mergeCell ref="H168:I168"/>
    <mergeCell ref="H169:I170"/>
    <mergeCell ref="J175:J176"/>
    <mergeCell ref="K175:K176"/>
    <mergeCell ref="L175:L176"/>
    <mergeCell ref="F177:G178"/>
    <mergeCell ref="H177:I178"/>
    <mergeCell ref="J177:J178"/>
    <mergeCell ref="K177:K178"/>
    <mergeCell ref="L177:L178"/>
    <mergeCell ref="A173:A178"/>
    <mergeCell ref="F173:G173"/>
    <mergeCell ref="H173:L173"/>
    <mergeCell ref="B174:B176"/>
    <mergeCell ref="C174:C176"/>
    <mergeCell ref="D174:D176"/>
    <mergeCell ref="E174:E176"/>
    <mergeCell ref="F174:G176"/>
    <mergeCell ref="H174:I174"/>
    <mergeCell ref="H175:I176"/>
    <mergeCell ref="J181:J183"/>
    <mergeCell ref="K181:K183"/>
    <mergeCell ref="L181:L183"/>
    <mergeCell ref="F184:G185"/>
    <mergeCell ref="H184:I185"/>
    <mergeCell ref="J184:J185"/>
    <mergeCell ref="K184:K185"/>
    <mergeCell ref="L184:L185"/>
    <mergeCell ref="A179:A185"/>
    <mergeCell ref="F179:G179"/>
    <mergeCell ref="H179:L179"/>
    <mergeCell ref="B180:B183"/>
    <mergeCell ref="C180:C183"/>
    <mergeCell ref="D180:D183"/>
    <mergeCell ref="E180:E183"/>
    <mergeCell ref="F180:G183"/>
    <mergeCell ref="H180:I180"/>
    <mergeCell ref="H181:I183"/>
    <mergeCell ref="F189:G190"/>
    <mergeCell ref="H189:I190"/>
    <mergeCell ref="J189:J190"/>
    <mergeCell ref="K189:K190"/>
    <mergeCell ref="L189:L190"/>
    <mergeCell ref="A191:A195"/>
    <mergeCell ref="F191:G191"/>
    <mergeCell ref="H191:L191"/>
    <mergeCell ref="B192:B193"/>
    <mergeCell ref="C192:C193"/>
    <mergeCell ref="A186:A190"/>
    <mergeCell ref="F186:G186"/>
    <mergeCell ref="H186:L186"/>
    <mergeCell ref="B187:B188"/>
    <mergeCell ref="C187:C188"/>
    <mergeCell ref="D187:D188"/>
    <mergeCell ref="E187:E188"/>
    <mergeCell ref="F187:G188"/>
    <mergeCell ref="H187:I187"/>
    <mergeCell ref="H188:I188"/>
    <mergeCell ref="J194:J195"/>
    <mergeCell ref="K194:K195"/>
    <mergeCell ref="L194:L195"/>
    <mergeCell ref="D192:D193"/>
    <mergeCell ref="E192:E193"/>
    <mergeCell ref="F192:G193"/>
    <mergeCell ref="H192:I192"/>
    <mergeCell ref="H193:I193"/>
    <mergeCell ref="F194:G195"/>
    <mergeCell ref="H194:I195"/>
    <mergeCell ref="H202:I202"/>
    <mergeCell ref="H203:I203"/>
    <mergeCell ref="F204:G205"/>
    <mergeCell ref="H204:I205"/>
    <mergeCell ref="J204:J205"/>
    <mergeCell ref="K204:K205"/>
    <mergeCell ref="K199:K200"/>
    <mergeCell ref="L199:L200"/>
    <mergeCell ref="A201:A205"/>
    <mergeCell ref="F201:G201"/>
    <mergeCell ref="H201:L201"/>
    <mergeCell ref="B202:B203"/>
    <mergeCell ref="C202:C203"/>
    <mergeCell ref="D202:D203"/>
    <mergeCell ref="E202:E203"/>
    <mergeCell ref="F202:G203"/>
    <mergeCell ref="F197:G198"/>
    <mergeCell ref="H197:I197"/>
    <mergeCell ref="H198:I198"/>
    <mergeCell ref="F199:G200"/>
    <mergeCell ref="H199:I200"/>
    <mergeCell ref="J199:J200"/>
    <mergeCell ref="A196:A200"/>
    <mergeCell ref="F196:G196"/>
    <mergeCell ref="H196:L196"/>
    <mergeCell ref="B197:B198"/>
    <mergeCell ref="C197:C198"/>
    <mergeCell ref="D197:D198"/>
    <mergeCell ref="E197:E198"/>
    <mergeCell ref="H208:I209"/>
    <mergeCell ref="J208:J209"/>
    <mergeCell ref="K208:K209"/>
    <mergeCell ref="L208:L209"/>
    <mergeCell ref="F210:G211"/>
    <mergeCell ref="H210:I211"/>
    <mergeCell ref="J210:J211"/>
    <mergeCell ref="K210:K211"/>
    <mergeCell ref="L210:L211"/>
    <mergeCell ref="L204:L205"/>
    <mergeCell ref="A206:A211"/>
    <mergeCell ref="F206:G206"/>
    <mergeCell ref="H206:L206"/>
    <mergeCell ref="B207:B209"/>
    <mergeCell ref="C207:C209"/>
    <mergeCell ref="D207:D209"/>
    <mergeCell ref="E207:E209"/>
    <mergeCell ref="F207:G209"/>
    <mergeCell ref="H207:I207"/>
    <mergeCell ref="A218:A222"/>
    <mergeCell ref="F218:G218"/>
    <mergeCell ref="H218:L218"/>
    <mergeCell ref="B219:B220"/>
    <mergeCell ref="C219:C220"/>
    <mergeCell ref="D219:D220"/>
    <mergeCell ref="E219:E220"/>
    <mergeCell ref="F219:G220"/>
    <mergeCell ref="H219:I219"/>
    <mergeCell ref="H220:I220"/>
    <mergeCell ref="J214:J215"/>
    <mergeCell ref="K214:K215"/>
    <mergeCell ref="L214:L215"/>
    <mergeCell ref="F216:G217"/>
    <mergeCell ref="H216:I217"/>
    <mergeCell ref="J216:J217"/>
    <mergeCell ref="K216:K217"/>
    <mergeCell ref="L216:L217"/>
    <mergeCell ref="A212:A217"/>
    <mergeCell ref="F212:G212"/>
    <mergeCell ref="H212:L212"/>
    <mergeCell ref="B213:B215"/>
    <mergeCell ref="C213:C215"/>
    <mergeCell ref="D213:D215"/>
    <mergeCell ref="E213:E215"/>
    <mergeCell ref="F213:G215"/>
    <mergeCell ref="H213:I213"/>
    <mergeCell ref="H214:I215"/>
    <mergeCell ref="F239:G240"/>
    <mergeCell ref="H239:I240"/>
    <mergeCell ref="J239:J240"/>
    <mergeCell ref="K239:K240"/>
    <mergeCell ref="L239:L240"/>
    <mergeCell ref="D236:D238"/>
    <mergeCell ref="E236:E238"/>
    <mergeCell ref="F236:G238"/>
    <mergeCell ref="H236:I236"/>
    <mergeCell ref="D224:D225"/>
    <mergeCell ref="E224:E225"/>
    <mergeCell ref="F224:G225"/>
    <mergeCell ref="H224:I224"/>
    <mergeCell ref="H225:I225"/>
    <mergeCell ref="F226:G227"/>
    <mergeCell ref="H226:I227"/>
    <mergeCell ref="F221:G222"/>
    <mergeCell ref="H221:I222"/>
    <mergeCell ref="J221:J222"/>
    <mergeCell ref="K221:K222"/>
    <mergeCell ref="L221:L222"/>
    <mergeCell ref="F223:G223"/>
    <mergeCell ref="H223:L223"/>
    <mergeCell ref="F235:G235"/>
    <mergeCell ref="H235:L235"/>
    <mergeCell ref="B236:B238"/>
    <mergeCell ref="C236:C238"/>
    <mergeCell ref="F229:G232"/>
    <mergeCell ref="H229:I229"/>
    <mergeCell ref="H230:I232"/>
    <mergeCell ref="J230:J232"/>
    <mergeCell ref="K230:K232"/>
    <mergeCell ref="L230:L232"/>
    <mergeCell ref="J226:J227"/>
    <mergeCell ref="K226:K227"/>
    <mergeCell ref="L226:L227"/>
    <mergeCell ref="A228:A234"/>
    <mergeCell ref="F228:G228"/>
    <mergeCell ref="H228:L228"/>
    <mergeCell ref="B229:B232"/>
    <mergeCell ref="C229:C232"/>
    <mergeCell ref="D229:D232"/>
    <mergeCell ref="E229:E232"/>
    <mergeCell ref="K237:K238"/>
    <mergeCell ref="L237:L238"/>
    <mergeCell ref="A223:A227"/>
    <mergeCell ref="B224:B225"/>
    <mergeCell ref="C224:C225"/>
    <mergeCell ref="A241:A245"/>
    <mergeCell ref="F241:G241"/>
    <mergeCell ref="H241:L241"/>
    <mergeCell ref="B242:B243"/>
    <mergeCell ref="C242:C243"/>
    <mergeCell ref="D242:D243"/>
    <mergeCell ref="E242:E243"/>
    <mergeCell ref="F242:G243"/>
    <mergeCell ref="H242:I242"/>
    <mergeCell ref="H243:I243"/>
    <mergeCell ref="K254:K255"/>
    <mergeCell ref="L254:L255"/>
    <mergeCell ref="H237:I238"/>
    <mergeCell ref="J237:J238"/>
    <mergeCell ref="F233:G234"/>
    <mergeCell ref="H233:I234"/>
    <mergeCell ref="J233:J234"/>
    <mergeCell ref="K233:K234"/>
    <mergeCell ref="L233:L234"/>
    <mergeCell ref="D247:D248"/>
    <mergeCell ref="E247:E248"/>
    <mergeCell ref="F247:G248"/>
    <mergeCell ref="H247:I247"/>
    <mergeCell ref="H248:I248"/>
    <mergeCell ref="F249:G250"/>
    <mergeCell ref="H249:I250"/>
    <mergeCell ref="F244:G245"/>
    <mergeCell ref="H244:I245"/>
    <mergeCell ref="J244:J245"/>
    <mergeCell ref="K244:K245"/>
    <mergeCell ref="L244:L245"/>
    <mergeCell ref="A235:A240"/>
    <mergeCell ref="F252:G253"/>
    <mergeCell ref="H252:I252"/>
    <mergeCell ref="H253:I253"/>
    <mergeCell ref="F254:G255"/>
    <mergeCell ref="H254:I255"/>
    <mergeCell ref="J254:J255"/>
    <mergeCell ref="J249:J250"/>
    <mergeCell ref="K249:K250"/>
    <mergeCell ref="L249:L250"/>
    <mergeCell ref="A251:A255"/>
    <mergeCell ref="F251:G251"/>
    <mergeCell ref="H251:L251"/>
    <mergeCell ref="B252:B253"/>
    <mergeCell ref="C252:C253"/>
    <mergeCell ref="D252:D253"/>
    <mergeCell ref="E252:E253"/>
    <mergeCell ref="A246:A250"/>
    <mergeCell ref="F246:G246"/>
    <mergeCell ref="H246:L246"/>
    <mergeCell ref="B247:B248"/>
    <mergeCell ref="C247:C248"/>
    <mergeCell ref="H263:I263"/>
    <mergeCell ref="F264:G265"/>
    <mergeCell ref="H264:I265"/>
    <mergeCell ref="J264:J265"/>
    <mergeCell ref="K264:K265"/>
    <mergeCell ref="L264:L265"/>
    <mergeCell ref="L259:L260"/>
    <mergeCell ref="A261:A265"/>
    <mergeCell ref="F261:G261"/>
    <mergeCell ref="H261:L261"/>
    <mergeCell ref="B262:B263"/>
    <mergeCell ref="C262:C263"/>
    <mergeCell ref="D262:D263"/>
    <mergeCell ref="E262:E263"/>
    <mergeCell ref="F262:G263"/>
    <mergeCell ref="H262:I262"/>
    <mergeCell ref="H257:I257"/>
    <mergeCell ref="H258:I258"/>
    <mergeCell ref="F259:G260"/>
    <mergeCell ref="H259:I260"/>
    <mergeCell ref="J259:J260"/>
    <mergeCell ref="K259:K260"/>
    <mergeCell ref="A256:A260"/>
    <mergeCell ref="F256:G256"/>
    <mergeCell ref="H256:L256"/>
    <mergeCell ref="B257:B258"/>
    <mergeCell ref="C257:C258"/>
    <mergeCell ref="D257:D258"/>
    <mergeCell ref="E257:E258"/>
    <mergeCell ref="F257:G258"/>
    <mergeCell ref="J268:J269"/>
    <mergeCell ref="K268:K269"/>
    <mergeCell ref="L268:L269"/>
    <mergeCell ref="F270:G271"/>
    <mergeCell ref="H270:I271"/>
    <mergeCell ref="J270:J271"/>
    <mergeCell ref="K270:K271"/>
    <mergeCell ref="L270:L271"/>
    <mergeCell ref="A266:A271"/>
    <mergeCell ref="F266:G266"/>
    <mergeCell ref="H266:L266"/>
    <mergeCell ref="B267:B269"/>
    <mergeCell ref="C267:C269"/>
    <mergeCell ref="D267:D269"/>
    <mergeCell ref="E267:E269"/>
    <mergeCell ref="F267:G269"/>
    <mergeCell ref="H267:I267"/>
    <mergeCell ref="H268:I269"/>
    <mergeCell ref="J274:J276"/>
    <mergeCell ref="K274:K276"/>
    <mergeCell ref="L274:L276"/>
    <mergeCell ref="F277:G278"/>
    <mergeCell ref="H277:I278"/>
    <mergeCell ref="J277:J278"/>
    <mergeCell ref="K277:K278"/>
    <mergeCell ref="L277:L278"/>
    <mergeCell ref="A272:A278"/>
    <mergeCell ref="F272:G272"/>
    <mergeCell ref="H272:L272"/>
    <mergeCell ref="B273:B276"/>
    <mergeCell ref="C273:C276"/>
    <mergeCell ref="D273:D276"/>
    <mergeCell ref="E273:E276"/>
    <mergeCell ref="F273:G276"/>
    <mergeCell ref="H273:I273"/>
    <mergeCell ref="H274:I276"/>
    <mergeCell ref="H287:I288"/>
    <mergeCell ref="J281:J282"/>
    <mergeCell ref="K281:K282"/>
    <mergeCell ref="L281:L282"/>
    <mergeCell ref="F283:G284"/>
    <mergeCell ref="H283:I284"/>
    <mergeCell ref="J283:J284"/>
    <mergeCell ref="K283:K284"/>
    <mergeCell ref="L283:L284"/>
    <mergeCell ref="A279:A284"/>
    <mergeCell ref="F279:G279"/>
    <mergeCell ref="H279:L279"/>
    <mergeCell ref="B280:B282"/>
    <mergeCell ref="C280:C282"/>
    <mergeCell ref="D280:D282"/>
    <mergeCell ref="E280:E282"/>
    <mergeCell ref="F280:G282"/>
    <mergeCell ref="H280:I280"/>
    <mergeCell ref="H281:I282"/>
    <mergeCell ref="A296:A302"/>
    <mergeCell ref="F296:G296"/>
    <mergeCell ref="H296:L296"/>
    <mergeCell ref="B297:B300"/>
    <mergeCell ref="C297:C300"/>
    <mergeCell ref="A291:A295"/>
    <mergeCell ref="F291:G291"/>
    <mergeCell ref="H291:L291"/>
    <mergeCell ref="B292:B293"/>
    <mergeCell ref="C292:C293"/>
    <mergeCell ref="D292:D293"/>
    <mergeCell ref="E292:E293"/>
    <mergeCell ref="F292:G293"/>
    <mergeCell ref="H292:I292"/>
    <mergeCell ref="H293:I293"/>
    <mergeCell ref="J287:J288"/>
    <mergeCell ref="K287:K288"/>
    <mergeCell ref="L287:L288"/>
    <mergeCell ref="F289:G290"/>
    <mergeCell ref="H289:I290"/>
    <mergeCell ref="J289:J290"/>
    <mergeCell ref="K289:K290"/>
    <mergeCell ref="L289:L290"/>
    <mergeCell ref="A285:A290"/>
    <mergeCell ref="F285:G285"/>
    <mergeCell ref="H285:L285"/>
    <mergeCell ref="B286:B288"/>
    <mergeCell ref="C286:C288"/>
    <mergeCell ref="D286:D288"/>
    <mergeCell ref="E286:E288"/>
    <mergeCell ref="F286:G288"/>
    <mergeCell ref="H286:I286"/>
    <mergeCell ref="K298:K300"/>
    <mergeCell ref="L298:L300"/>
    <mergeCell ref="F301:G302"/>
    <mergeCell ref="H301:I302"/>
    <mergeCell ref="J301:J302"/>
    <mergeCell ref="K301:K302"/>
    <mergeCell ref="L301:L302"/>
    <mergeCell ref="D297:D300"/>
    <mergeCell ref="E297:E300"/>
    <mergeCell ref="F297:G300"/>
    <mergeCell ref="H297:I297"/>
    <mergeCell ref="H298:I300"/>
    <mergeCell ref="J298:J300"/>
    <mergeCell ref="F294:G295"/>
    <mergeCell ref="H294:I295"/>
    <mergeCell ref="J294:J295"/>
    <mergeCell ref="K294:K295"/>
    <mergeCell ref="L294:L295"/>
    <mergeCell ref="D309:D310"/>
    <mergeCell ref="E309:E310"/>
    <mergeCell ref="F309:G310"/>
    <mergeCell ref="H309:I309"/>
    <mergeCell ref="H310:I310"/>
    <mergeCell ref="F311:G312"/>
    <mergeCell ref="H311:I312"/>
    <mergeCell ref="F306:G307"/>
    <mergeCell ref="H306:I307"/>
    <mergeCell ref="J306:J307"/>
    <mergeCell ref="K306:K307"/>
    <mergeCell ref="L306:L307"/>
    <mergeCell ref="A308:A312"/>
    <mergeCell ref="F308:G308"/>
    <mergeCell ref="H308:L308"/>
    <mergeCell ref="B309:B310"/>
    <mergeCell ref="C309:C310"/>
    <mergeCell ref="A303:A307"/>
    <mergeCell ref="F303:G303"/>
    <mergeCell ref="H303:L303"/>
    <mergeCell ref="B304:B305"/>
    <mergeCell ref="C304:C305"/>
    <mergeCell ref="D304:D305"/>
    <mergeCell ref="E304:E305"/>
    <mergeCell ref="F304:G305"/>
    <mergeCell ref="H304:I304"/>
    <mergeCell ref="H305:I305"/>
    <mergeCell ref="K316:K317"/>
    <mergeCell ref="L316:L317"/>
    <mergeCell ref="A318:A322"/>
    <mergeCell ref="F318:G318"/>
    <mergeCell ref="H318:L318"/>
    <mergeCell ref="B319:B320"/>
    <mergeCell ref="C319:C320"/>
    <mergeCell ref="D319:D320"/>
    <mergeCell ref="E319:E320"/>
    <mergeCell ref="F319:G320"/>
    <mergeCell ref="F314:G315"/>
    <mergeCell ref="H314:I314"/>
    <mergeCell ref="H315:I315"/>
    <mergeCell ref="F316:G317"/>
    <mergeCell ref="H316:I317"/>
    <mergeCell ref="J316:J317"/>
    <mergeCell ref="J311:J312"/>
    <mergeCell ref="K311:K312"/>
    <mergeCell ref="L311:L312"/>
    <mergeCell ref="A313:A317"/>
    <mergeCell ref="F313:G313"/>
    <mergeCell ref="H313:L313"/>
    <mergeCell ref="B314:B315"/>
    <mergeCell ref="C314:C315"/>
    <mergeCell ref="D314:D315"/>
    <mergeCell ref="E314:E315"/>
    <mergeCell ref="H325:I325"/>
    <mergeCell ref="F326:G327"/>
    <mergeCell ref="H326:I327"/>
    <mergeCell ref="J326:J327"/>
    <mergeCell ref="K326:K327"/>
    <mergeCell ref="L326:L327"/>
    <mergeCell ref="L321:L322"/>
    <mergeCell ref="A323:A327"/>
    <mergeCell ref="F323:G323"/>
    <mergeCell ref="H323:L323"/>
    <mergeCell ref="B324:B325"/>
    <mergeCell ref="C324:C325"/>
    <mergeCell ref="D324:D325"/>
    <mergeCell ref="E324:E325"/>
    <mergeCell ref="F324:G325"/>
    <mergeCell ref="H324:I324"/>
    <mergeCell ref="H319:I319"/>
    <mergeCell ref="H320:I320"/>
    <mergeCell ref="F321:G322"/>
    <mergeCell ref="H321:I322"/>
    <mergeCell ref="J321:J322"/>
    <mergeCell ref="K321:K322"/>
    <mergeCell ref="D334:D335"/>
    <mergeCell ref="E334:E335"/>
    <mergeCell ref="F334:G335"/>
    <mergeCell ref="H334:I334"/>
    <mergeCell ref="H335:I335"/>
    <mergeCell ref="F336:G337"/>
    <mergeCell ref="H336:I337"/>
    <mergeCell ref="F331:G332"/>
    <mergeCell ref="H331:I332"/>
    <mergeCell ref="J331:J332"/>
    <mergeCell ref="K331:K332"/>
    <mergeCell ref="L331:L332"/>
    <mergeCell ref="A333:A337"/>
    <mergeCell ref="F333:G333"/>
    <mergeCell ref="H333:L333"/>
    <mergeCell ref="B334:B335"/>
    <mergeCell ref="C334:C335"/>
    <mergeCell ref="A328:A332"/>
    <mergeCell ref="F328:G328"/>
    <mergeCell ref="H328:L328"/>
    <mergeCell ref="B329:B330"/>
    <mergeCell ref="C329:C330"/>
    <mergeCell ref="D329:D330"/>
    <mergeCell ref="E329:E330"/>
    <mergeCell ref="F329:G330"/>
    <mergeCell ref="H329:I329"/>
    <mergeCell ref="H330:I330"/>
    <mergeCell ref="K341:K342"/>
    <mergeCell ref="L341:L342"/>
    <mergeCell ref="A343:A347"/>
    <mergeCell ref="F343:G343"/>
    <mergeCell ref="H343:L343"/>
    <mergeCell ref="B344:B345"/>
    <mergeCell ref="C344:C345"/>
    <mergeCell ref="D344:D345"/>
    <mergeCell ref="E344:E345"/>
    <mergeCell ref="F344:G345"/>
    <mergeCell ref="F339:G340"/>
    <mergeCell ref="H339:I339"/>
    <mergeCell ref="H340:I340"/>
    <mergeCell ref="F341:G342"/>
    <mergeCell ref="H341:I342"/>
    <mergeCell ref="J341:J342"/>
    <mergeCell ref="J336:J337"/>
    <mergeCell ref="K336:K337"/>
    <mergeCell ref="L336:L337"/>
    <mergeCell ref="A338:A342"/>
    <mergeCell ref="F338:G338"/>
    <mergeCell ref="H338:L338"/>
    <mergeCell ref="B339:B340"/>
    <mergeCell ref="C339:C340"/>
    <mergeCell ref="D339:D340"/>
    <mergeCell ref="E339:E340"/>
    <mergeCell ref="H350:I350"/>
    <mergeCell ref="F351:G352"/>
    <mergeCell ref="H351:I352"/>
    <mergeCell ref="J351:J352"/>
    <mergeCell ref="K351:K352"/>
    <mergeCell ref="L351:L352"/>
    <mergeCell ref="L346:L347"/>
    <mergeCell ref="A348:A352"/>
    <mergeCell ref="F348:G348"/>
    <mergeCell ref="H348:L348"/>
    <mergeCell ref="B349:B350"/>
    <mergeCell ref="C349:C350"/>
    <mergeCell ref="D349:D350"/>
    <mergeCell ref="E349:E350"/>
    <mergeCell ref="F349:G350"/>
    <mergeCell ref="H349:I349"/>
    <mergeCell ref="H344:I344"/>
    <mergeCell ref="H345:I345"/>
    <mergeCell ref="F346:G347"/>
    <mergeCell ref="H346:I347"/>
    <mergeCell ref="J346:J347"/>
    <mergeCell ref="K346:K347"/>
    <mergeCell ref="D359:D360"/>
    <mergeCell ref="E359:E360"/>
    <mergeCell ref="F359:G360"/>
    <mergeCell ref="H359:I359"/>
    <mergeCell ref="H360:I360"/>
    <mergeCell ref="F361:G362"/>
    <mergeCell ref="H361:I362"/>
    <mergeCell ref="F356:G357"/>
    <mergeCell ref="H356:I357"/>
    <mergeCell ref="J356:J357"/>
    <mergeCell ref="K356:K357"/>
    <mergeCell ref="L356:L357"/>
    <mergeCell ref="A358:A362"/>
    <mergeCell ref="F358:G358"/>
    <mergeCell ref="H358:L358"/>
    <mergeCell ref="B359:B360"/>
    <mergeCell ref="C359:C360"/>
    <mergeCell ref="A353:A357"/>
    <mergeCell ref="F353:G353"/>
    <mergeCell ref="H353:L353"/>
    <mergeCell ref="B354:B355"/>
    <mergeCell ref="C354:C355"/>
    <mergeCell ref="D354:D355"/>
    <mergeCell ref="E354:E355"/>
    <mergeCell ref="F354:G355"/>
    <mergeCell ref="H354:I354"/>
    <mergeCell ref="H355:I355"/>
    <mergeCell ref="K366:K367"/>
    <mergeCell ref="L366:L367"/>
    <mergeCell ref="A368:A372"/>
    <mergeCell ref="F368:G368"/>
    <mergeCell ref="H368:L368"/>
    <mergeCell ref="B369:B370"/>
    <mergeCell ref="C369:C370"/>
    <mergeCell ref="D369:D370"/>
    <mergeCell ref="E369:E370"/>
    <mergeCell ref="F369:G370"/>
    <mergeCell ref="F364:G365"/>
    <mergeCell ref="H364:I364"/>
    <mergeCell ref="H365:I365"/>
    <mergeCell ref="F366:G367"/>
    <mergeCell ref="H366:I367"/>
    <mergeCell ref="J366:J367"/>
    <mergeCell ref="J361:J362"/>
    <mergeCell ref="K361:K362"/>
    <mergeCell ref="L361:L362"/>
    <mergeCell ref="A363:A367"/>
    <mergeCell ref="F363:G363"/>
    <mergeCell ref="H363:L363"/>
    <mergeCell ref="B364:B365"/>
    <mergeCell ref="C364:C365"/>
    <mergeCell ref="D364:D365"/>
    <mergeCell ref="E364:E365"/>
    <mergeCell ref="H375:I375"/>
    <mergeCell ref="F376:G377"/>
    <mergeCell ref="H376:I377"/>
    <mergeCell ref="J376:J377"/>
    <mergeCell ref="K376:K377"/>
    <mergeCell ref="L376:L377"/>
    <mergeCell ref="L371:L372"/>
    <mergeCell ref="A373:A377"/>
    <mergeCell ref="F373:G373"/>
    <mergeCell ref="H373:L373"/>
    <mergeCell ref="B374:B375"/>
    <mergeCell ref="C374:C375"/>
    <mergeCell ref="D374:D375"/>
    <mergeCell ref="E374:E375"/>
    <mergeCell ref="F374:G375"/>
    <mergeCell ref="H374:I374"/>
    <mergeCell ref="H369:I369"/>
    <mergeCell ref="H370:I370"/>
    <mergeCell ref="F371:G372"/>
    <mergeCell ref="H371:I372"/>
    <mergeCell ref="J371:J372"/>
    <mergeCell ref="K371:K372"/>
    <mergeCell ref="F381:G382"/>
    <mergeCell ref="H381:I382"/>
    <mergeCell ref="J381:J382"/>
    <mergeCell ref="K381:K382"/>
    <mergeCell ref="L381:L382"/>
    <mergeCell ref="A383:A387"/>
    <mergeCell ref="F383:G383"/>
    <mergeCell ref="H383:L383"/>
    <mergeCell ref="B384:B385"/>
    <mergeCell ref="C384:C385"/>
    <mergeCell ref="A378:A382"/>
    <mergeCell ref="F378:G378"/>
    <mergeCell ref="H378:L378"/>
    <mergeCell ref="B379:B380"/>
    <mergeCell ref="C379:C380"/>
    <mergeCell ref="D379:D380"/>
    <mergeCell ref="E379:E380"/>
    <mergeCell ref="F379:G380"/>
    <mergeCell ref="H379:I379"/>
    <mergeCell ref="H380:I380"/>
    <mergeCell ref="F389:G390"/>
    <mergeCell ref="H389:I389"/>
    <mergeCell ref="H390:I390"/>
    <mergeCell ref="F391:G392"/>
    <mergeCell ref="H391:I392"/>
    <mergeCell ref="J391:J392"/>
    <mergeCell ref="J386:J387"/>
    <mergeCell ref="K386:K387"/>
    <mergeCell ref="L386:L387"/>
    <mergeCell ref="A388:A392"/>
    <mergeCell ref="F388:G388"/>
    <mergeCell ref="H388:L388"/>
    <mergeCell ref="B389:B390"/>
    <mergeCell ref="C389:C390"/>
    <mergeCell ref="D389:D390"/>
    <mergeCell ref="E389:E390"/>
    <mergeCell ref="D384:D385"/>
    <mergeCell ref="E384:E385"/>
    <mergeCell ref="F384:G385"/>
    <mergeCell ref="H384:I384"/>
    <mergeCell ref="H385:I385"/>
    <mergeCell ref="F386:G387"/>
    <mergeCell ref="H386:I387"/>
    <mergeCell ref="H394:I394"/>
    <mergeCell ref="H395:I396"/>
    <mergeCell ref="J395:J396"/>
    <mergeCell ref="K395:K396"/>
    <mergeCell ref="L395:L396"/>
    <mergeCell ref="F397:G398"/>
    <mergeCell ref="H397:I398"/>
    <mergeCell ref="J397:J398"/>
    <mergeCell ref="K397:K398"/>
    <mergeCell ref="L397:L398"/>
    <mergeCell ref="K391:K392"/>
    <mergeCell ref="L391:L392"/>
    <mergeCell ref="A393:A398"/>
    <mergeCell ref="F393:G393"/>
    <mergeCell ref="H393:L393"/>
    <mergeCell ref="B394:B396"/>
    <mergeCell ref="C394:C396"/>
    <mergeCell ref="D394:D396"/>
    <mergeCell ref="E394:E396"/>
    <mergeCell ref="F394:G396"/>
    <mergeCell ref="D405:D406"/>
    <mergeCell ref="E405:E406"/>
    <mergeCell ref="F405:G406"/>
    <mergeCell ref="H405:I405"/>
    <mergeCell ref="H406:I406"/>
    <mergeCell ref="F407:G408"/>
    <mergeCell ref="H407:I408"/>
    <mergeCell ref="F402:G403"/>
    <mergeCell ref="H402:I403"/>
    <mergeCell ref="J402:J403"/>
    <mergeCell ref="K402:K403"/>
    <mergeCell ref="L402:L403"/>
    <mergeCell ref="A404:A408"/>
    <mergeCell ref="F404:G404"/>
    <mergeCell ref="H404:L404"/>
    <mergeCell ref="B405:B406"/>
    <mergeCell ref="C405:C406"/>
    <mergeCell ref="A399:A403"/>
    <mergeCell ref="F399:G399"/>
    <mergeCell ref="H399:L399"/>
    <mergeCell ref="B400:B401"/>
    <mergeCell ref="C400:C401"/>
    <mergeCell ref="D400:D401"/>
    <mergeCell ref="E400:E401"/>
    <mergeCell ref="F400:G401"/>
    <mergeCell ref="H400:I400"/>
    <mergeCell ref="H401:I401"/>
    <mergeCell ref="K412:K413"/>
    <mergeCell ref="L412:L413"/>
    <mergeCell ref="A414:A418"/>
    <mergeCell ref="F414:G414"/>
    <mergeCell ref="H414:L414"/>
    <mergeCell ref="B415:B416"/>
    <mergeCell ref="C415:C416"/>
    <mergeCell ref="D415:D416"/>
    <mergeCell ref="E415:E416"/>
    <mergeCell ref="F415:G416"/>
    <mergeCell ref="F410:G411"/>
    <mergeCell ref="H410:I410"/>
    <mergeCell ref="H411:I411"/>
    <mergeCell ref="F412:G413"/>
    <mergeCell ref="H412:I413"/>
    <mergeCell ref="J412:J413"/>
    <mergeCell ref="J407:J408"/>
    <mergeCell ref="K407:K408"/>
    <mergeCell ref="L407:L408"/>
    <mergeCell ref="A409:A413"/>
    <mergeCell ref="F409:G409"/>
    <mergeCell ref="H409:L409"/>
    <mergeCell ref="B410:B411"/>
    <mergeCell ref="C410:C411"/>
    <mergeCell ref="D410:D411"/>
    <mergeCell ref="E410:E411"/>
    <mergeCell ref="H421:I421"/>
    <mergeCell ref="F422:G423"/>
    <mergeCell ref="H422:I423"/>
    <mergeCell ref="J422:J423"/>
    <mergeCell ref="K422:K423"/>
    <mergeCell ref="L422:L423"/>
    <mergeCell ref="L417:L418"/>
    <mergeCell ref="A419:A423"/>
    <mergeCell ref="F419:G419"/>
    <mergeCell ref="H419:L419"/>
    <mergeCell ref="B420:B421"/>
    <mergeCell ref="C420:C421"/>
    <mergeCell ref="D420:D421"/>
    <mergeCell ref="E420:E421"/>
    <mergeCell ref="F420:G421"/>
    <mergeCell ref="H420:I420"/>
    <mergeCell ref="H415:I415"/>
    <mergeCell ref="H416:I416"/>
    <mergeCell ref="F417:G418"/>
    <mergeCell ref="H417:I418"/>
    <mergeCell ref="J417:J418"/>
    <mergeCell ref="K417:K418"/>
    <mergeCell ref="D430:D431"/>
    <mergeCell ref="E430:E431"/>
    <mergeCell ref="F430:G431"/>
    <mergeCell ref="H430:I430"/>
    <mergeCell ref="H431:I431"/>
    <mergeCell ref="F432:G433"/>
    <mergeCell ref="H432:I433"/>
    <mergeCell ref="F427:G428"/>
    <mergeCell ref="H427:I428"/>
    <mergeCell ref="J427:J428"/>
    <mergeCell ref="K427:K428"/>
    <mergeCell ref="L427:L428"/>
    <mergeCell ref="A429:A433"/>
    <mergeCell ref="F429:G429"/>
    <mergeCell ref="H429:L429"/>
    <mergeCell ref="B430:B431"/>
    <mergeCell ref="C430:C431"/>
    <mergeCell ref="A424:A428"/>
    <mergeCell ref="F424:G424"/>
    <mergeCell ref="H424:L424"/>
    <mergeCell ref="B425:B426"/>
    <mergeCell ref="C425:C426"/>
    <mergeCell ref="D425:D426"/>
    <mergeCell ref="E425:E426"/>
    <mergeCell ref="F425:G426"/>
    <mergeCell ref="H425:I425"/>
    <mergeCell ref="H426:I426"/>
    <mergeCell ref="F438:G439"/>
    <mergeCell ref="H438:I439"/>
    <mergeCell ref="J438:J439"/>
    <mergeCell ref="K438:K439"/>
    <mergeCell ref="L438:L439"/>
    <mergeCell ref="A440:A445"/>
    <mergeCell ref="F440:G440"/>
    <mergeCell ref="H440:L440"/>
    <mergeCell ref="B441:B443"/>
    <mergeCell ref="C441:C443"/>
    <mergeCell ref="F435:G437"/>
    <mergeCell ref="H435:I435"/>
    <mergeCell ref="H436:I437"/>
    <mergeCell ref="J436:J437"/>
    <mergeCell ref="K436:K437"/>
    <mergeCell ref="L436:L437"/>
    <mergeCell ref="J432:J433"/>
    <mergeCell ref="K432:K433"/>
    <mergeCell ref="L432:L433"/>
    <mergeCell ref="A434:A439"/>
    <mergeCell ref="F434:G434"/>
    <mergeCell ref="H434:L434"/>
    <mergeCell ref="B435:B437"/>
    <mergeCell ref="C435:C437"/>
    <mergeCell ref="D435:D437"/>
    <mergeCell ref="E435:E437"/>
    <mergeCell ref="A451:A456"/>
    <mergeCell ref="F451:G451"/>
    <mergeCell ref="H451:L451"/>
    <mergeCell ref="B452:B454"/>
    <mergeCell ref="C452:C454"/>
    <mergeCell ref="A446:A450"/>
    <mergeCell ref="F446:G446"/>
    <mergeCell ref="H446:L446"/>
    <mergeCell ref="B447:B448"/>
    <mergeCell ref="C447:C448"/>
    <mergeCell ref="D447:D448"/>
    <mergeCell ref="E447:E448"/>
    <mergeCell ref="F447:G448"/>
    <mergeCell ref="H447:I447"/>
    <mergeCell ref="H448:I448"/>
    <mergeCell ref="K442:K443"/>
    <mergeCell ref="L442:L443"/>
    <mergeCell ref="F444:G445"/>
    <mergeCell ref="H444:I445"/>
    <mergeCell ref="J444:J445"/>
    <mergeCell ref="K444:K445"/>
    <mergeCell ref="L444:L445"/>
    <mergeCell ref="D441:D443"/>
    <mergeCell ref="E441:E443"/>
    <mergeCell ref="F441:G443"/>
    <mergeCell ref="H441:I441"/>
    <mergeCell ref="H442:I443"/>
    <mergeCell ref="J442:J443"/>
    <mergeCell ref="K453:K454"/>
    <mergeCell ref="L453:L454"/>
    <mergeCell ref="F455:G456"/>
    <mergeCell ref="H455:I456"/>
    <mergeCell ref="J455:J456"/>
    <mergeCell ref="K455:K456"/>
    <mergeCell ref="L455:L456"/>
    <mergeCell ref="D452:D454"/>
    <mergeCell ref="E452:E454"/>
    <mergeCell ref="F452:G454"/>
    <mergeCell ref="H452:I452"/>
    <mergeCell ref="H453:I454"/>
    <mergeCell ref="J453:J454"/>
    <mergeCell ref="F449:G450"/>
    <mergeCell ref="H449:I450"/>
    <mergeCell ref="J449:J450"/>
    <mergeCell ref="K449:K450"/>
    <mergeCell ref="L449:L450"/>
    <mergeCell ref="F460:G461"/>
    <mergeCell ref="H460:I461"/>
    <mergeCell ref="J460:J461"/>
    <mergeCell ref="K460:K461"/>
    <mergeCell ref="L460:L461"/>
    <mergeCell ref="A462:A466"/>
    <mergeCell ref="F462:G462"/>
    <mergeCell ref="H462:L462"/>
    <mergeCell ref="B463:B464"/>
    <mergeCell ref="C463:C464"/>
    <mergeCell ref="A457:A461"/>
    <mergeCell ref="F457:G457"/>
    <mergeCell ref="H457:L457"/>
    <mergeCell ref="B458:B459"/>
    <mergeCell ref="C458:C459"/>
    <mergeCell ref="D458:D459"/>
    <mergeCell ref="E458:E459"/>
    <mergeCell ref="F458:G459"/>
    <mergeCell ref="H458:I458"/>
    <mergeCell ref="H459:I459"/>
    <mergeCell ref="F468:G470"/>
    <mergeCell ref="H468:I468"/>
    <mergeCell ref="H469:I470"/>
    <mergeCell ref="J469:J470"/>
    <mergeCell ref="K469:K470"/>
    <mergeCell ref="L469:L470"/>
    <mergeCell ref="J465:J466"/>
    <mergeCell ref="K465:K466"/>
    <mergeCell ref="L465:L466"/>
    <mergeCell ref="A467:A472"/>
    <mergeCell ref="F467:G467"/>
    <mergeCell ref="H467:L467"/>
    <mergeCell ref="B468:B470"/>
    <mergeCell ref="C468:C470"/>
    <mergeCell ref="D468:D470"/>
    <mergeCell ref="E468:E470"/>
    <mergeCell ref="D463:D464"/>
    <mergeCell ref="E463:E464"/>
    <mergeCell ref="F463:G464"/>
    <mergeCell ref="H463:I463"/>
    <mergeCell ref="H464:I464"/>
    <mergeCell ref="F465:G466"/>
    <mergeCell ref="H465:I466"/>
    <mergeCell ref="D474:D475"/>
    <mergeCell ref="E474:E475"/>
    <mergeCell ref="F474:G475"/>
    <mergeCell ref="H474:I474"/>
    <mergeCell ref="H475:I475"/>
    <mergeCell ref="F476:G477"/>
    <mergeCell ref="H476:I477"/>
    <mergeCell ref="F471:G472"/>
    <mergeCell ref="H471:I472"/>
    <mergeCell ref="J471:J472"/>
    <mergeCell ref="K471:K472"/>
    <mergeCell ref="L471:L472"/>
    <mergeCell ref="A473:A477"/>
    <mergeCell ref="F473:G473"/>
    <mergeCell ref="H473:L473"/>
    <mergeCell ref="B474:B475"/>
    <mergeCell ref="C474:C475"/>
    <mergeCell ref="K481:K482"/>
    <mergeCell ref="L481:L482"/>
    <mergeCell ref="A483:A487"/>
    <mergeCell ref="F483:G483"/>
    <mergeCell ref="H483:L483"/>
    <mergeCell ref="B484:B485"/>
    <mergeCell ref="C484:C485"/>
    <mergeCell ref="D484:D485"/>
    <mergeCell ref="E484:E485"/>
    <mergeCell ref="F484:G485"/>
    <mergeCell ref="F479:G480"/>
    <mergeCell ref="H479:I479"/>
    <mergeCell ref="H480:I480"/>
    <mergeCell ref="F481:G482"/>
    <mergeCell ref="H481:I482"/>
    <mergeCell ref="J481:J482"/>
    <mergeCell ref="J476:J477"/>
    <mergeCell ref="K476:K477"/>
    <mergeCell ref="L476:L477"/>
    <mergeCell ref="A478:A482"/>
    <mergeCell ref="F478:G478"/>
    <mergeCell ref="H478:L478"/>
    <mergeCell ref="B479:B480"/>
    <mergeCell ref="C479:C480"/>
    <mergeCell ref="D479:D480"/>
    <mergeCell ref="E479:E480"/>
    <mergeCell ref="H490:I490"/>
    <mergeCell ref="F491:G492"/>
    <mergeCell ref="H491:I492"/>
    <mergeCell ref="J491:J492"/>
    <mergeCell ref="K491:K492"/>
    <mergeCell ref="L491:L492"/>
    <mergeCell ref="L486:L487"/>
    <mergeCell ref="A488:A492"/>
    <mergeCell ref="F488:G488"/>
    <mergeCell ref="H488:L488"/>
    <mergeCell ref="B489:B490"/>
    <mergeCell ref="C489:C490"/>
    <mergeCell ref="D489:D490"/>
    <mergeCell ref="E489:E490"/>
    <mergeCell ref="F489:G490"/>
    <mergeCell ref="H489:I489"/>
    <mergeCell ref="H484:I484"/>
    <mergeCell ref="H485:I485"/>
    <mergeCell ref="F486:G487"/>
    <mergeCell ref="H486:I487"/>
    <mergeCell ref="J486:J487"/>
    <mergeCell ref="K486:K487"/>
    <mergeCell ref="D499:D500"/>
    <mergeCell ref="E499:E500"/>
    <mergeCell ref="F499:G500"/>
    <mergeCell ref="H499:I499"/>
    <mergeCell ref="H500:I500"/>
    <mergeCell ref="F501:G502"/>
    <mergeCell ref="H501:I502"/>
    <mergeCell ref="F496:G497"/>
    <mergeCell ref="H496:I497"/>
    <mergeCell ref="J496:J497"/>
    <mergeCell ref="K496:K497"/>
    <mergeCell ref="L496:L497"/>
    <mergeCell ref="A498:A502"/>
    <mergeCell ref="F498:G498"/>
    <mergeCell ref="H498:L498"/>
    <mergeCell ref="B499:B500"/>
    <mergeCell ref="C499:C500"/>
    <mergeCell ref="A493:A497"/>
    <mergeCell ref="F493:G493"/>
    <mergeCell ref="H493:L493"/>
    <mergeCell ref="B494:B495"/>
    <mergeCell ref="C494:C495"/>
    <mergeCell ref="D494:D495"/>
    <mergeCell ref="E494:E495"/>
    <mergeCell ref="F494:G495"/>
    <mergeCell ref="H494:I494"/>
    <mergeCell ref="H495:I495"/>
    <mergeCell ref="F507:G508"/>
    <mergeCell ref="H507:I508"/>
    <mergeCell ref="J507:J508"/>
    <mergeCell ref="K507:K508"/>
    <mergeCell ref="L507:L508"/>
    <mergeCell ref="A509:A513"/>
    <mergeCell ref="F509:G509"/>
    <mergeCell ref="H509:L509"/>
    <mergeCell ref="B510:B511"/>
    <mergeCell ref="C510:C511"/>
    <mergeCell ref="F504:G506"/>
    <mergeCell ref="H504:I504"/>
    <mergeCell ref="H505:I506"/>
    <mergeCell ref="J505:J506"/>
    <mergeCell ref="K505:K506"/>
    <mergeCell ref="L505:L506"/>
    <mergeCell ref="J501:J502"/>
    <mergeCell ref="K501:K502"/>
    <mergeCell ref="L501:L502"/>
    <mergeCell ref="A503:A508"/>
    <mergeCell ref="F503:G503"/>
    <mergeCell ref="H503:L503"/>
    <mergeCell ref="B504:B506"/>
    <mergeCell ref="C504:C506"/>
    <mergeCell ref="D504:D506"/>
    <mergeCell ref="E504:E506"/>
    <mergeCell ref="F515:G516"/>
    <mergeCell ref="H515:I515"/>
    <mergeCell ref="H516:I516"/>
    <mergeCell ref="F517:G518"/>
    <mergeCell ref="H517:I518"/>
    <mergeCell ref="J517:J518"/>
    <mergeCell ref="J512:J513"/>
    <mergeCell ref="K512:K513"/>
    <mergeCell ref="L512:L513"/>
    <mergeCell ref="A514:A518"/>
    <mergeCell ref="F514:G514"/>
    <mergeCell ref="H514:L514"/>
    <mergeCell ref="B515:B516"/>
    <mergeCell ref="C515:C516"/>
    <mergeCell ref="D515:D516"/>
    <mergeCell ref="E515:E516"/>
    <mergeCell ref="D510:D511"/>
    <mergeCell ref="E510:E511"/>
    <mergeCell ref="F510:G511"/>
    <mergeCell ref="H510:I510"/>
    <mergeCell ref="H511:I511"/>
    <mergeCell ref="F512:G513"/>
    <mergeCell ref="H512:I513"/>
    <mergeCell ref="H520:I520"/>
    <mergeCell ref="H521:I523"/>
    <mergeCell ref="J521:J523"/>
    <mergeCell ref="K521:K523"/>
    <mergeCell ref="L521:L523"/>
    <mergeCell ref="F524:G525"/>
    <mergeCell ref="H524:I525"/>
    <mergeCell ref="J524:J525"/>
    <mergeCell ref="K524:K525"/>
    <mergeCell ref="L524:L525"/>
    <mergeCell ref="K517:K518"/>
    <mergeCell ref="L517:L518"/>
    <mergeCell ref="A519:A525"/>
    <mergeCell ref="F519:G519"/>
    <mergeCell ref="H519:L519"/>
    <mergeCell ref="B520:B523"/>
    <mergeCell ref="C520:C523"/>
    <mergeCell ref="D520:D523"/>
    <mergeCell ref="E520:E523"/>
    <mergeCell ref="F520:G523"/>
    <mergeCell ref="J528:J529"/>
    <mergeCell ref="K528:K529"/>
    <mergeCell ref="L528:L529"/>
    <mergeCell ref="F530:G531"/>
    <mergeCell ref="H530:I531"/>
    <mergeCell ref="J530:J531"/>
    <mergeCell ref="K530:K531"/>
    <mergeCell ref="L530:L531"/>
    <mergeCell ref="A526:A531"/>
    <mergeCell ref="F526:G526"/>
    <mergeCell ref="H526:L526"/>
    <mergeCell ref="B527:B529"/>
    <mergeCell ref="C527:C529"/>
    <mergeCell ref="D527:D529"/>
    <mergeCell ref="E527:E529"/>
    <mergeCell ref="F527:G529"/>
    <mergeCell ref="H527:I527"/>
    <mergeCell ref="H528:I529"/>
    <mergeCell ref="J534:J536"/>
    <mergeCell ref="K534:K536"/>
    <mergeCell ref="L534:L536"/>
    <mergeCell ref="F537:G538"/>
    <mergeCell ref="H537:I538"/>
    <mergeCell ref="J537:J538"/>
    <mergeCell ref="K537:K538"/>
    <mergeCell ref="L537:L538"/>
    <mergeCell ref="A532:A538"/>
    <mergeCell ref="F532:G532"/>
    <mergeCell ref="H532:L532"/>
    <mergeCell ref="B533:B536"/>
    <mergeCell ref="C533:C536"/>
    <mergeCell ref="D533:D536"/>
    <mergeCell ref="E533:E536"/>
    <mergeCell ref="F533:G536"/>
    <mergeCell ref="H533:I533"/>
    <mergeCell ref="H534:I536"/>
    <mergeCell ref="J541:J542"/>
    <mergeCell ref="K541:K542"/>
    <mergeCell ref="L541:L542"/>
    <mergeCell ref="F543:G544"/>
    <mergeCell ref="H543:I544"/>
    <mergeCell ref="J543:J544"/>
    <mergeCell ref="K543:K544"/>
    <mergeCell ref="L543:L544"/>
    <mergeCell ref="A539:A544"/>
    <mergeCell ref="F539:G539"/>
    <mergeCell ref="H539:L539"/>
    <mergeCell ref="B540:B542"/>
    <mergeCell ref="C540:C542"/>
    <mergeCell ref="D540:D542"/>
    <mergeCell ref="E540:E542"/>
    <mergeCell ref="F540:G542"/>
    <mergeCell ref="H540:I540"/>
    <mergeCell ref="H541:I542"/>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L540"/>
  <sheetViews>
    <sheetView workbookViewId="0">
      <selection activeCell="C9" sqref="C9"/>
    </sheetView>
  </sheetViews>
  <sheetFormatPr defaultRowHeight="13.2" x14ac:dyDescent="0.25"/>
  <cols>
    <col min="1" max="1" width="5" customWidth="1"/>
    <col min="2" max="2" width="14.77734375" customWidth="1"/>
    <col min="3" max="3" width="25.77734375" customWidth="1"/>
    <col min="4" max="5" width="17" customWidth="1"/>
    <col min="6" max="6" width="2.88671875" customWidth="1"/>
    <col min="7" max="7" width="12.44140625" customWidth="1"/>
    <col min="8" max="8" width="2.5546875" customWidth="1"/>
    <col min="9" max="9" width="12.44140625" customWidth="1"/>
    <col min="10" max="10" width="12.109375" customWidth="1"/>
    <col min="11" max="11" width="11.44140625" customWidth="1"/>
    <col min="12" max="12" width="10.5546875" customWidth="1"/>
  </cols>
  <sheetData>
    <row r="1" spans="1:12" x14ac:dyDescent="0.25">
      <c r="A1" s="1"/>
      <c r="B1" s="1"/>
      <c r="C1" s="1"/>
      <c r="D1" s="1"/>
      <c r="E1" s="1"/>
      <c r="F1" s="1"/>
      <c r="G1" s="1"/>
      <c r="H1" s="1"/>
      <c r="I1" s="1"/>
      <c r="J1" s="1"/>
      <c r="K1" s="1"/>
      <c r="L1" s="1"/>
    </row>
    <row r="2" spans="1:12" ht="15.75" customHeight="1" x14ac:dyDescent="0.3">
      <c r="A2" s="2"/>
      <c r="B2" s="905" t="s">
        <v>0</v>
      </c>
      <c r="C2" s="905"/>
      <c r="D2" s="905"/>
      <c r="E2" s="905"/>
      <c r="F2" s="905"/>
      <c r="G2" s="905"/>
      <c r="H2" s="905"/>
      <c r="I2" s="905"/>
      <c r="J2" s="905"/>
      <c r="K2" s="905"/>
      <c r="L2" s="905"/>
    </row>
    <row r="3" spans="1:12" x14ac:dyDescent="0.25">
      <c r="A3" s="906"/>
      <c r="B3" s="907" t="s">
        <v>1</v>
      </c>
      <c r="C3" s="907"/>
      <c r="D3" s="907"/>
      <c r="E3" s="907"/>
      <c r="F3" s="907"/>
      <c r="G3" s="907"/>
      <c r="H3" s="907"/>
      <c r="I3" s="907"/>
      <c r="J3" s="3" t="s">
        <v>2</v>
      </c>
      <c r="K3" s="3" t="s">
        <v>3</v>
      </c>
      <c r="L3" s="3" t="s">
        <v>4</v>
      </c>
    </row>
    <row r="4" spans="1:12" x14ac:dyDescent="0.25">
      <c r="A4" s="906"/>
      <c r="B4" s="907"/>
      <c r="C4" s="907"/>
      <c r="D4" s="907"/>
      <c r="E4" s="907"/>
      <c r="F4" s="907"/>
      <c r="G4" s="907"/>
      <c r="H4" s="907"/>
      <c r="I4" s="907"/>
      <c r="J4" s="4">
        <v>7</v>
      </c>
      <c r="K4" s="4">
        <v>21</v>
      </c>
      <c r="L4" s="5" t="s">
        <v>5</v>
      </c>
    </row>
    <row r="5" spans="1:12" ht="12.75" customHeight="1" x14ac:dyDescent="0.25">
      <c r="A5" s="906"/>
      <c r="B5" s="908" t="s">
        <v>6</v>
      </c>
      <c r="C5" s="908"/>
      <c r="D5" s="908"/>
      <c r="E5" s="908"/>
      <c r="F5" s="908"/>
      <c r="G5" s="908"/>
      <c r="H5" s="908"/>
      <c r="I5" s="908"/>
      <c r="J5" s="908"/>
      <c r="K5" s="908"/>
      <c r="L5" s="908"/>
    </row>
    <row r="6" spans="1:12" ht="18" customHeight="1" x14ac:dyDescent="0.3">
      <c r="A6" s="909"/>
      <c r="B6" s="6"/>
      <c r="C6" s="910" t="s">
        <v>7</v>
      </c>
      <c r="D6" s="910"/>
      <c r="E6" s="910"/>
      <c r="F6" s="911"/>
      <c r="G6" s="912" t="s">
        <v>8</v>
      </c>
      <c r="H6" s="7"/>
      <c r="I6" s="912" t="s">
        <v>8</v>
      </c>
      <c r="J6" s="913"/>
      <c r="K6" s="914" t="s">
        <v>9</v>
      </c>
      <c r="L6" s="914"/>
    </row>
    <row r="7" spans="1:12" ht="17.399999999999999" x14ac:dyDescent="0.25">
      <c r="A7" s="909"/>
      <c r="B7" s="8"/>
      <c r="C7" s="915" t="s">
        <v>10</v>
      </c>
      <c r="D7" s="915"/>
      <c r="E7" s="915"/>
      <c r="F7" s="911"/>
      <c r="G7" s="912"/>
      <c r="H7" s="18" t="s">
        <v>32</v>
      </c>
      <c r="I7" s="912"/>
      <c r="J7" s="913"/>
      <c r="K7" s="914"/>
      <c r="L7" s="914"/>
    </row>
    <row r="8" spans="1:12" ht="12.75" customHeight="1" x14ac:dyDescent="0.25">
      <c r="A8" s="909"/>
      <c r="B8" s="9" t="s">
        <v>11</v>
      </c>
      <c r="C8" s="916" t="s">
        <v>5579</v>
      </c>
      <c r="D8" s="916"/>
      <c r="E8" s="916"/>
      <c r="F8" s="911"/>
      <c r="G8" s="912"/>
      <c r="H8" s="10"/>
      <c r="I8" s="912"/>
      <c r="J8" s="913"/>
      <c r="K8" s="914"/>
      <c r="L8" s="914"/>
    </row>
    <row r="9" spans="1:12" ht="48" customHeight="1" x14ac:dyDescent="0.25">
      <c r="A9" s="11" t="s">
        <v>12</v>
      </c>
      <c r="B9" s="11" t="s">
        <v>13</v>
      </c>
      <c r="C9" s="12" t="s">
        <v>14</v>
      </c>
      <c r="D9" s="12" t="s">
        <v>15</v>
      </c>
      <c r="E9" s="12" t="s">
        <v>16</v>
      </c>
      <c r="F9" s="917" t="s">
        <v>17</v>
      </c>
      <c r="G9" s="917"/>
      <c r="H9" s="917" t="s">
        <v>18</v>
      </c>
      <c r="I9" s="917"/>
      <c r="J9" s="12" t="s">
        <v>19</v>
      </c>
      <c r="K9" s="12" t="s">
        <v>20</v>
      </c>
      <c r="L9" s="12" t="s">
        <v>21</v>
      </c>
    </row>
    <row r="10" spans="1:12" ht="24" x14ac:dyDescent="0.25">
      <c r="A10" s="918">
        <v>601</v>
      </c>
      <c r="B10" s="9" t="s">
        <v>22</v>
      </c>
      <c r="C10" s="13" t="s">
        <v>23</v>
      </c>
      <c r="D10" s="13" t="s">
        <v>24</v>
      </c>
      <c r="E10" s="13" t="s">
        <v>25</v>
      </c>
      <c r="F10" s="919" t="s">
        <v>17</v>
      </c>
      <c r="G10" s="919"/>
      <c r="H10" s="920"/>
      <c r="I10" s="920"/>
      <c r="J10" s="920"/>
      <c r="K10" s="920"/>
      <c r="L10" s="920"/>
    </row>
    <row r="11" spans="1:12" x14ac:dyDescent="0.25">
      <c r="A11" s="918"/>
      <c r="B11" s="921" t="s">
        <v>2057</v>
      </c>
      <c r="C11" s="922" t="s">
        <v>2067</v>
      </c>
      <c r="D11" s="923">
        <v>43730</v>
      </c>
      <c r="E11" s="921" t="s">
        <v>227</v>
      </c>
      <c r="F11" s="921" t="s">
        <v>2068</v>
      </c>
      <c r="G11" s="921"/>
      <c r="H11" s="924" t="s">
        <v>30</v>
      </c>
      <c r="I11" s="924"/>
      <c r="J11" s="14" t="s">
        <v>31</v>
      </c>
      <c r="K11" s="14" t="s">
        <v>32</v>
      </c>
      <c r="L11" s="16">
        <v>756</v>
      </c>
    </row>
    <row r="12" spans="1:12" x14ac:dyDescent="0.25">
      <c r="A12" s="918"/>
      <c r="B12" s="921"/>
      <c r="C12" s="922"/>
      <c r="D12" s="923"/>
      <c r="E12" s="921"/>
      <c r="F12" s="921"/>
      <c r="G12" s="921"/>
      <c r="H12" s="924" t="s">
        <v>33</v>
      </c>
      <c r="I12" s="924"/>
      <c r="J12" s="921" t="s">
        <v>31</v>
      </c>
      <c r="K12" s="921" t="s">
        <v>32</v>
      </c>
      <c r="L12" s="925">
        <v>1459.92</v>
      </c>
    </row>
    <row r="13" spans="1:12" x14ac:dyDescent="0.25">
      <c r="A13" s="918"/>
      <c r="B13" s="921"/>
      <c r="C13" s="922"/>
      <c r="D13" s="923"/>
      <c r="E13" s="921"/>
      <c r="F13" s="921"/>
      <c r="G13" s="921"/>
      <c r="H13" s="924"/>
      <c r="I13" s="924"/>
      <c r="J13" s="921"/>
      <c r="K13" s="921"/>
      <c r="L13" s="925"/>
    </row>
    <row r="14" spans="1:12" ht="24" x14ac:dyDescent="0.25">
      <c r="A14" s="918"/>
      <c r="B14" s="9" t="s">
        <v>34</v>
      </c>
      <c r="C14" s="13" t="s">
        <v>35</v>
      </c>
      <c r="D14" s="13" t="s">
        <v>36</v>
      </c>
      <c r="E14" s="13" t="s">
        <v>37</v>
      </c>
      <c r="F14" s="920"/>
      <c r="G14" s="920"/>
      <c r="H14" s="924" t="s">
        <v>38</v>
      </c>
      <c r="I14" s="924"/>
      <c r="J14" s="921" t="s">
        <v>31</v>
      </c>
      <c r="K14" s="921" t="s">
        <v>31</v>
      </c>
      <c r="L14" s="925">
        <v>0</v>
      </c>
    </row>
    <row r="15" spans="1:12" ht="22.8" x14ac:dyDescent="0.25">
      <c r="A15" s="918"/>
      <c r="B15" s="14" t="s">
        <v>702</v>
      </c>
      <c r="C15" s="14" t="s">
        <v>2068</v>
      </c>
      <c r="D15" s="15">
        <v>43733</v>
      </c>
      <c r="E15" s="14" t="s">
        <v>2069</v>
      </c>
      <c r="F15" s="920"/>
      <c r="G15" s="920"/>
      <c r="H15" s="924"/>
      <c r="I15" s="924"/>
      <c r="J15" s="921"/>
      <c r="K15" s="921"/>
      <c r="L15" s="925"/>
    </row>
    <row r="16" spans="1:12" ht="24" x14ac:dyDescent="0.25">
      <c r="A16" s="918">
        <v>602</v>
      </c>
      <c r="B16" s="9" t="s">
        <v>22</v>
      </c>
      <c r="C16" s="13" t="s">
        <v>23</v>
      </c>
      <c r="D16" s="13" t="s">
        <v>24</v>
      </c>
      <c r="E16" s="13" t="s">
        <v>25</v>
      </c>
      <c r="F16" s="919" t="s">
        <v>17</v>
      </c>
      <c r="G16" s="919"/>
      <c r="H16" s="920"/>
      <c r="I16" s="920"/>
      <c r="J16" s="920"/>
      <c r="K16" s="920"/>
      <c r="L16" s="920"/>
    </row>
    <row r="17" spans="1:12" x14ac:dyDescent="0.25">
      <c r="A17" s="918"/>
      <c r="B17" s="921" t="s">
        <v>2070</v>
      </c>
      <c r="C17" s="921" t="s">
        <v>2071</v>
      </c>
      <c r="D17" s="923">
        <v>43683</v>
      </c>
      <c r="E17" s="921" t="s">
        <v>207</v>
      </c>
      <c r="F17" s="921" t="s">
        <v>208</v>
      </c>
      <c r="G17" s="921"/>
      <c r="H17" s="924" t="s">
        <v>30</v>
      </c>
      <c r="I17" s="924"/>
      <c r="J17" s="14" t="s">
        <v>31</v>
      </c>
      <c r="K17" s="14" t="s">
        <v>32</v>
      </c>
      <c r="L17" s="16">
        <v>294</v>
      </c>
    </row>
    <row r="18" spans="1:12" x14ac:dyDescent="0.25">
      <c r="A18" s="918"/>
      <c r="B18" s="921"/>
      <c r="C18" s="921"/>
      <c r="D18" s="923"/>
      <c r="E18" s="921"/>
      <c r="F18" s="921"/>
      <c r="G18" s="921"/>
      <c r="H18" s="924" t="s">
        <v>33</v>
      </c>
      <c r="I18" s="924"/>
      <c r="J18" s="14" t="s">
        <v>31</v>
      </c>
      <c r="K18" s="14" t="s">
        <v>32</v>
      </c>
      <c r="L18" s="16">
        <v>151</v>
      </c>
    </row>
    <row r="19" spans="1:12" ht="24" x14ac:dyDescent="0.25">
      <c r="A19" s="918"/>
      <c r="B19" s="9" t="s">
        <v>34</v>
      </c>
      <c r="C19" s="13" t="s">
        <v>35</v>
      </c>
      <c r="D19" s="13" t="s">
        <v>36</v>
      </c>
      <c r="E19" s="13" t="s">
        <v>37</v>
      </c>
      <c r="F19" s="920"/>
      <c r="G19" s="920"/>
      <c r="H19" s="924" t="s">
        <v>38</v>
      </c>
      <c r="I19" s="924"/>
      <c r="J19" s="921" t="s">
        <v>31</v>
      </c>
      <c r="K19" s="921" t="s">
        <v>31</v>
      </c>
      <c r="L19" s="925">
        <v>0</v>
      </c>
    </row>
    <row r="20" spans="1:12" ht="22.8" x14ac:dyDescent="0.25">
      <c r="A20" s="918"/>
      <c r="B20" s="14" t="s">
        <v>2072</v>
      </c>
      <c r="C20" s="14" t="s">
        <v>208</v>
      </c>
      <c r="D20" s="15">
        <v>43685</v>
      </c>
      <c r="E20" s="14" t="s">
        <v>2073</v>
      </c>
      <c r="F20" s="920"/>
      <c r="G20" s="920"/>
      <c r="H20" s="924"/>
      <c r="I20" s="924"/>
      <c r="J20" s="921"/>
      <c r="K20" s="921"/>
      <c r="L20" s="925"/>
    </row>
    <row r="21" spans="1:12" ht="24" x14ac:dyDescent="0.25">
      <c r="A21" s="918">
        <v>603</v>
      </c>
      <c r="B21" s="9" t="s">
        <v>22</v>
      </c>
      <c r="C21" s="13" t="s">
        <v>23</v>
      </c>
      <c r="D21" s="13" t="s">
        <v>24</v>
      </c>
      <c r="E21" s="13" t="s">
        <v>25</v>
      </c>
      <c r="F21" s="919" t="s">
        <v>17</v>
      </c>
      <c r="G21" s="919"/>
      <c r="H21" s="920"/>
      <c r="I21" s="920"/>
      <c r="J21" s="920"/>
      <c r="K21" s="920"/>
      <c r="L21" s="920"/>
    </row>
    <row r="22" spans="1:12" x14ac:dyDescent="0.25">
      <c r="A22" s="918"/>
      <c r="B22" s="921" t="s">
        <v>2074</v>
      </c>
      <c r="C22" s="922" t="s">
        <v>2075</v>
      </c>
      <c r="D22" s="923">
        <v>43557</v>
      </c>
      <c r="E22" s="921" t="s">
        <v>2076</v>
      </c>
      <c r="F22" s="921" t="s">
        <v>2077</v>
      </c>
      <c r="G22" s="921"/>
      <c r="H22" s="924" t="s">
        <v>30</v>
      </c>
      <c r="I22" s="924"/>
      <c r="J22" s="14" t="s">
        <v>31</v>
      </c>
      <c r="K22" s="14" t="s">
        <v>32</v>
      </c>
      <c r="L22" s="16">
        <v>1107.47</v>
      </c>
    </row>
    <row r="23" spans="1:12" x14ac:dyDescent="0.25">
      <c r="A23" s="918"/>
      <c r="B23" s="921"/>
      <c r="C23" s="922"/>
      <c r="D23" s="923"/>
      <c r="E23" s="921"/>
      <c r="F23" s="921"/>
      <c r="G23" s="921"/>
      <c r="H23" s="924" t="s">
        <v>33</v>
      </c>
      <c r="I23" s="924"/>
      <c r="J23" s="14" t="s">
        <v>31</v>
      </c>
      <c r="K23" s="14" t="s">
        <v>32</v>
      </c>
      <c r="L23" s="16">
        <v>504.96</v>
      </c>
    </row>
    <row r="24" spans="1:12" ht="24" x14ac:dyDescent="0.25">
      <c r="A24" s="918"/>
      <c r="B24" s="9" t="s">
        <v>34</v>
      </c>
      <c r="C24" s="13" t="s">
        <v>35</v>
      </c>
      <c r="D24" s="13" t="s">
        <v>36</v>
      </c>
      <c r="E24" s="13" t="s">
        <v>37</v>
      </c>
      <c r="F24" s="920"/>
      <c r="G24" s="920"/>
      <c r="H24" s="924" t="s">
        <v>38</v>
      </c>
      <c r="I24" s="924"/>
      <c r="J24" s="921" t="s">
        <v>31</v>
      </c>
      <c r="K24" s="921" t="s">
        <v>32</v>
      </c>
      <c r="L24" s="925">
        <v>510</v>
      </c>
    </row>
    <row r="25" spans="1:12" ht="22.8" x14ac:dyDescent="0.25">
      <c r="A25" s="918"/>
      <c r="B25" s="14" t="s">
        <v>2078</v>
      </c>
      <c r="C25" s="14" t="s">
        <v>2077</v>
      </c>
      <c r="D25" s="15">
        <v>43561</v>
      </c>
      <c r="E25" s="14" t="s">
        <v>1621</v>
      </c>
      <c r="F25" s="920"/>
      <c r="G25" s="920"/>
      <c r="H25" s="924"/>
      <c r="I25" s="924"/>
      <c r="J25" s="921"/>
      <c r="K25" s="921"/>
      <c r="L25" s="925"/>
    </row>
    <row r="26" spans="1:12" ht="24" x14ac:dyDescent="0.25">
      <c r="A26" s="918">
        <v>604</v>
      </c>
      <c r="B26" s="9" t="s">
        <v>22</v>
      </c>
      <c r="C26" s="13" t="s">
        <v>23</v>
      </c>
      <c r="D26" s="13" t="s">
        <v>24</v>
      </c>
      <c r="E26" s="13" t="s">
        <v>25</v>
      </c>
      <c r="F26" s="919" t="s">
        <v>17</v>
      </c>
      <c r="G26" s="919"/>
      <c r="H26" s="920"/>
      <c r="I26" s="920"/>
      <c r="J26" s="920"/>
      <c r="K26" s="920"/>
      <c r="L26" s="920"/>
    </row>
    <row r="27" spans="1:12" x14ac:dyDescent="0.25">
      <c r="A27" s="918"/>
      <c r="B27" s="921" t="s">
        <v>2079</v>
      </c>
      <c r="C27" s="922" t="s">
        <v>2080</v>
      </c>
      <c r="D27" s="923">
        <v>43557</v>
      </c>
      <c r="E27" s="921" t="s">
        <v>378</v>
      </c>
      <c r="F27" s="921" t="s">
        <v>2081</v>
      </c>
      <c r="G27" s="921"/>
      <c r="H27" s="924" t="s">
        <v>30</v>
      </c>
      <c r="I27" s="924"/>
      <c r="J27" s="14" t="s">
        <v>31</v>
      </c>
      <c r="K27" s="14" t="s">
        <v>32</v>
      </c>
      <c r="L27" s="16">
        <v>678</v>
      </c>
    </row>
    <row r="28" spans="1:12" x14ac:dyDescent="0.25">
      <c r="A28" s="918"/>
      <c r="B28" s="921"/>
      <c r="C28" s="922"/>
      <c r="D28" s="923"/>
      <c r="E28" s="921"/>
      <c r="F28" s="921"/>
      <c r="G28" s="921"/>
      <c r="H28" s="924" t="s">
        <v>33</v>
      </c>
      <c r="I28" s="924"/>
      <c r="J28" s="14" t="s">
        <v>31</v>
      </c>
      <c r="K28" s="14" t="s">
        <v>31</v>
      </c>
      <c r="L28" s="16">
        <v>0</v>
      </c>
    </row>
    <row r="29" spans="1:12" ht="24" x14ac:dyDescent="0.25">
      <c r="A29" s="918"/>
      <c r="B29" s="9" t="s">
        <v>34</v>
      </c>
      <c r="C29" s="13" t="s">
        <v>35</v>
      </c>
      <c r="D29" s="13" t="s">
        <v>36</v>
      </c>
      <c r="E29" s="13" t="s">
        <v>37</v>
      </c>
      <c r="F29" s="920"/>
      <c r="G29" s="920"/>
      <c r="H29" s="924" t="s">
        <v>38</v>
      </c>
      <c r="I29" s="924"/>
      <c r="J29" s="921" t="s">
        <v>31</v>
      </c>
      <c r="K29" s="921" t="s">
        <v>32</v>
      </c>
      <c r="L29" s="925">
        <v>625</v>
      </c>
    </row>
    <row r="30" spans="1:12" ht="22.8" x14ac:dyDescent="0.25">
      <c r="A30" s="918"/>
      <c r="B30" s="14" t="s">
        <v>605</v>
      </c>
      <c r="C30" s="14" t="s">
        <v>2081</v>
      </c>
      <c r="D30" s="15">
        <v>43563</v>
      </c>
      <c r="E30" s="14" t="s">
        <v>2082</v>
      </c>
      <c r="F30" s="920"/>
      <c r="G30" s="920"/>
      <c r="H30" s="924"/>
      <c r="I30" s="924"/>
      <c r="J30" s="921"/>
      <c r="K30" s="921"/>
      <c r="L30" s="925"/>
    </row>
    <row r="31" spans="1:12" ht="24" x14ac:dyDescent="0.25">
      <c r="A31" s="918">
        <v>605</v>
      </c>
      <c r="B31" s="9" t="s">
        <v>22</v>
      </c>
      <c r="C31" s="13" t="s">
        <v>23</v>
      </c>
      <c r="D31" s="13" t="s">
        <v>24</v>
      </c>
      <c r="E31" s="13" t="s">
        <v>25</v>
      </c>
      <c r="F31" s="919" t="s">
        <v>17</v>
      </c>
      <c r="G31" s="919"/>
      <c r="H31" s="920"/>
      <c r="I31" s="920"/>
      <c r="J31" s="920"/>
      <c r="K31" s="920"/>
      <c r="L31" s="920"/>
    </row>
    <row r="32" spans="1:12" x14ac:dyDescent="0.25">
      <c r="A32" s="918"/>
      <c r="B32" s="921" t="s">
        <v>2079</v>
      </c>
      <c r="C32" s="922" t="s">
        <v>2083</v>
      </c>
      <c r="D32" s="923">
        <v>43592</v>
      </c>
      <c r="E32" s="921" t="s">
        <v>313</v>
      </c>
      <c r="F32" s="921" t="s">
        <v>2084</v>
      </c>
      <c r="G32" s="921"/>
      <c r="H32" s="924" t="s">
        <v>30</v>
      </c>
      <c r="I32" s="924"/>
      <c r="J32" s="14" t="s">
        <v>31</v>
      </c>
      <c r="K32" s="14" t="s">
        <v>32</v>
      </c>
      <c r="L32" s="16">
        <v>745</v>
      </c>
    </row>
    <row r="33" spans="1:12" x14ac:dyDescent="0.25">
      <c r="A33" s="918"/>
      <c r="B33" s="921"/>
      <c r="C33" s="922"/>
      <c r="D33" s="923"/>
      <c r="E33" s="921"/>
      <c r="F33" s="921"/>
      <c r="G33" s="921"/>
      <c r="H33" s="924" t="s">
        <v>33</v>
      </c>
      <c r="I33" s="924"/>
      <c r="J33" s="14" t="s">
        <v>31</v>
      </c>
      <c r="K33" s="14" t="s">
        <v>31</v>
      </c>
      <c r="L33" s="16">
        <v>0</v>
      </c>
    </row>
    <row r="34" spans="1:12" ht="24" x14ac:dyDescent="0.25">
      <c r="A34" s="918"/>
      <c r="B34" s="9" t="s">
        <v>34</v>
      </c>
      <c r="C34" s="13" t="s">
        <v>35</v>
      </c>
      <c r="D34" s="13" t="s">
        <v>36</v>
      </c>
      <c r="E34" s="13" t="s">
        <v>37</v>
      </c>
      <c r="F34" s="920"/>
      <c r="G34" s="920"/>
      <c r="H34" s="924" t="s">
        <v>38</v>
      </c>
      <c r="I34" s="924"/>
      <c r="J34" s="921" t="s">
        <v>31</v>
      </c>
      <c r="K34" s="921" t="s">
        <v>32</v>
      </c>
      <c r="L34" s="925">
        <v>331</v>
      </c>
    </row>
    <row r="35" spans="1:12" ht="22.8" x14ac:dyDescent="0.25">
      <c r="A35" s="918"/>
      <c r="B35" s="14" t="s">
        <v>605</v>
      </c>
      <c r="C35" s="14" t="s">
        <v>2084</v>
      </c>
      <c r="D35" s="15">
        <v>43596</v>
      </c>
      <c r="E35" s="14" t="s">
        <v>344</v>
      </c>
      <c r="F35" s="920"/>
      <c r="G35" s="920"/>
      <c r="H35" s="924"/>
      <c r="I35" s="924"/>
      <c r="J35" s="921"/>
      <c r="K35" s="921"/>
      <c r="L35" s="925"/>
    </row>
    <row r="36" spans="1:12" ht="24" x14ac:dyDescent="0.25">
      <c r="A36" s="918">
        <v>606</v>
      </c>
      <c r="B36" s="9" t="s">
        <v>22</v>
      </c>
      <c r="C36" s="13" t="s">
        <v>23</v>
      </c>
      <c r="D36" s="13" t="s">
        <v>24</v>
      </c>
      <c r="E36" s="13" t="s">
        <v>25</v>
      </c>
      <c r="F36" s="919" t="s">
        <v>17</v>
      </c>
      <c r="G36" s="919"/>
      <c r="H36" s="920"/>
      <c r="I36" s="920"/>
      <c r="J36" s="920"/>
      <c r="K36" s="920"/>
      <c r="L36" s="920"/>
    </row>
    <row r="37" spans="1:12" x14ac:dyDescent="0.25">
      <c r="A37" s="918"/>
      <c r="B37" s="921" t="s">
        <v>2079</v>
      </c>
      <c r="C37" s="922" t="s">
        <v>2085</v>
      </c>
      <c r="D37" s="923">
        <v>43670</v>
      </c>
      <c r="E37" s="921" t="s">
        <v>28</v>
      </c>
      <c r="F37" s="921" t="s">
        <v>2086</v>
      </c>
      <c r="G37" s="921"/>
      <c r="H37" s="924" t="s">
        <v>30</v>
      </c>
      <c r="I37" s="924"/>
      <c r="J37" s="14" t="s">
        <v>31</v>
      </c>
      <c r="K37" s="14" t="s">
        <v>31</v>
      </c>
      <c r="L37" s="16">
        <v>0</v>
      </c>
    </row>
    <row r="38" spans="1:12" x14ac:dyDescent="0.25">
      <c r="A38" s="918"/>
      <c r="B38" s="921"/>
      <c r="C38" s="922"/>
      <c r="D38" s="923"/>
      <c r="E38" s="921"/>
      <c r="F38" s="921"/>
      <c r="G38" s="921"/>
      <c r="H38" s="924" t="s">
        <v>33</v>
      </c>
      <c r="I38" s="924"/>
      <c r="J38" s="921" t="s">
        <v>31</v>
      </c>
      <c r="K38" s="921" t="s">
        <v>31</v>
      </c>
      <c r="L38" s="925">
        <v>0</v>
      </c>
    </row>
    <row r="39" spans="1:12" x14ac:dyDescent="0.25">
      <c r="A39" s="918"/>
      <c r="B39" s="921"/>
      <c r="C39" s="922"/>
      <c r="D39" s="923"/>
      <c r="E39" s="921"/>
      <c r="F39" s="921"/>
      <c r="G39" s="921"/>
      <c r="H39" s="924"/>
      <c r="I39" s="924"/>
      <c r="J39" s="921"/>
      <c r="K39" s="921"/>
      <c r="L39" s="925"/>
    </row>
    <row r="40" spans="1:12" x14ac:dyDescent="0.25">
      <c r="A40" s="918"/>
      <c r="B40" s="921"/>
      <c r="C40" s="922"/>
      <c r="D40" s="923"/>
      <c r="E40" s="921"/>
      <c r="F40" s="921"/>
      <c r="G40" s="921"/>
      <c r="H40" s="924"/>
      <c r="I40" s="924"/>
      <c r="J40" s="921"/>
      <c r="K40" s="921"/>
      <c r="L40" s="925"/>
    </row>
    <row r="41" spans="1:12" ht="24" x14ac:dyDescent="0.25">
      <c r="A41" s="918"/>
      <c r="B41" s="9" t="s">
        <v>34</v>
      </c>
      <c r="C41" s="13" t="s">
        <v>35</v>
      </c>
      <c r="D41" s="13" t="s">
        <v>36</v>
      </c>
      <c r="E41" s="13" t="s">
        <v>37</v>
      </c>
      <c r="F41" s="920"/>
      <c r="G41" s="920"/>
      <c r="H41" s="924" t="s">
        <v>38</v>
      </c>
      <c r="I41" s="924"/>
      <c r="J41" s="921" t="s">
        <v>31</v>
      </c>
      <c r="K41" s="921" t="s">
        <v>32</v>
      </c>
      <c r="L41" s="925">
        <v>350</v>
      </c>
    </row>
    <row r="42" spans="1:12" ht="22.8" x14ac:dyDescent="0.25">
      <c r="A42" s="918"/>
      <c r="B42" s="14" t="s">
        <v>605</v>
      </c>
      <c r="C42" s="14" t="s">
        <v>2086</v>
      </c>
      <c r="D42" s="15">
        <v>43674</v>
      </c>
      <c r="E42" s="14" t="s">
        <v>472</v>
      </c>
      <c r="F42" s="920"/>
      <c r="G42" s="920"/>
      <c r="H42" s="924"/>
      <c r="I42" s="924"/>
      <c r="J42" s="921"/>
      <c r="K42" s="921"/>
      <c r="L42" s="925"/>
    </row>
    <row r="43" spans="1:12" ht="24" x14ac:dyDescent="0.25">
      <c r="A43" s="918">
        <v>607</v>
      </c>
      <c r="B43" s="9" t="s">
        <v>22</v>
      </c>
      <c r="C43" s="13" t="s">
        <v>23</v>
      </c>
      <c r="D43" s="13" t="s">
        <v>24</v>
      </c>
      <c r="E43" s="13" t="s">
        <v>25</v>
      </c>
      <c r="F43" s="919" t="s">
        <v>17</v>
      </c>
      <c r="G43" s="919"/>
      <c r="H43" s="920"/>
      <c r="I43" s="920"/>
      <c r="J43" s="920"/>
      <c r="K43" s="920"/>
      <c r="L43" s="920"/>
    </row>
    <row r="44" spans="1:12" x14ac:dyDescent="0.25">
      <c r="A44" s="918"/>
      <c r="B44" s="921" t="s">
        <v>2079</v>
      </c>
      <c r="C44" s="922" t="s">
        <v>2085</v>
      </c>
      <c r="D44" s="923">
        <v>43670</v>
      </c>
      <c r="E44" s="921" t="s">
        <v>28</v>
      </c>
      <c r="F44" s="921" t="s">
        <v>2087</v>
      </c>
      <c r="G44" s="921"/>
      <c r="H44" s="924" t="s">
        <v>30</v>
      </c>
      <c r="I44" s="924"/>
      <c r="J44" s="14" t="s">
        <v>31</v>
      </c>
      <c r="K44" s="14" t="s">
        <v>32</v>
      </c>
      <c r="L44" s="16">
        <v>720</v>
      </c>
    </row>
    <row r="45" spans="1:12" x14ac:dyDescent="0.25">
      <c r="A45" s="918"/>
      <c r="B45" s="921"/>
      <c r="C45" s="922"/>
      <c r="D45" s="923"/>
      <c r="E45" s="921"/>
      <c r="F45" s="921"/>
      <c r="G45" s="921"/>
      <c r="H45" s="924" t="s">
        <v>33</v>
      </c>
      <c r="I45" s="924"/>
      <c r="J45" s="921" t="s">
        <v>31</v>
      </c>
      <c r="K45" s="921" t="s">
        <v>32</v>
      </c>
      <c r="L45" s="925">
        <v>771.1</v>
      </c>
    </row>
    <row r="46" spans="1:12" x14ac:dyDescent="0.25">
      <c r="A46" s="918"/>
      <c r="B46" s="921"/>
      <c r="C46" s="922"/>
      <c r="D46" s="923"/>
      <c r="E46" s="921"/>
      <c r="F46" s="921"/>
      <c r="G46" s="921"/>
      <c r="H46" s="924"/>
      <c r="I46" s="924"/>
      <c r="J46" s="921"/>
      <c r="K46" s="921"/>
      <c r="L46" s="925"/>
    </row>
    <row r="47" spans="1:12" x14ac:dyDescent="0.25">
      <c r="A47" s="918"/>
      <c r="B47" s="921"/>
      <c r="C47" s="922"/>
      <c r="D47" s="923"/>
      <c r="E47" s="921"/>
      <c r="F47" s="921"/>
      <c r="G47" s="921"/>
      <c r="H47" s="924"/>
      <c r="I47" s="924"/>
      <c r="J47" s="921"/>
      <c r="K47" s="921"/>
      <c r="L47" s="925"/>
    </row>
    <row r="48" spans="1:12" ht="24" x14ac:dyDescent="0.25">
      <c r="A48" s="918"/>
      <c r="B48" s="9" t="s">
        <v>34</v>
      </c>
      <c r="C48" s="13" t="s">
        <v>35</v>
      </c>
      <c r="D48" s="13" t="s">
        <v>36</v>
      </c>
      <c r="E48" s="13" t="s">
        <v>37</v>
      </c>
      <c r="F48" s="920"/>
      <c r="G48" s="920"/>
      <c r="H48" s="924" t="s">
        <v>38</v>
      </c>
      <c r="I48" s="924"/>
      <c r="J48" s="921" t="s">
        <v>31</v>
      </c>
      <c r="K48" s="921" t="s">
        <v>32</v>
      </c>
      <c r="L48" s="925">
        <v>600</v>
      </c>
    </row>
    <row r="49" spans="1:12" ht="22.8" x14ac:dyDescent="0.25">
      <c r="A49" s="918"/>
      <c r="B49" s="14" t="s">
        <v>605</v>
      </c>
      <c r="C49" s="14" t="s">
        <v>2087</v>
      </c>
      <c r="D49" s="15">
        <v>43674</v>
      </c>
      <c r="E49" s="14" t="s">
        <v>472</v>
      </c>
      <c r="F49" s="920"/>
      <c r="G49" s="920"/>
      <c r="H49" s="924"/>
      <c r="I49" s="924"/>
      <c r="J49" s="921"/>
      <c r="K49" s="921"/>
      <c r="L49" s="925"/>
    </row>
    <row r="50" spans="1:12" ht="24" x14ac:dyDescent="0.25">
      <c r="A50" s="918">
        <v>608</v>
      </c>
      <c r="B50" s="9" t="s">
        <v>22</v>
      </c>
      <c r="C50" s="13" t="s">
        <v>23</v>
      </c>
      <c r="D50" s="13" t="s">
        <v>24</v>
      </c>
      <c r="E50" s="13" t="s">
        <v>25</v>
      </c>
      <c r="F50" s="919" t="s">
        <v>17</v>
      </c>
      <c r="G50" s="919"/>
      <c r="H50" s="920"/>
      <c r="I50" s="920"/>
      <c r="J50" s="920"/>
      <c r="K50" s="920"/>
      <c r="L50" s="920"/>
    </row>
    <row r="51" spans="1:12" x14ac:dyDescent="0.25">
      <c r="A51" s="918"/>
      <c r="B51" s="921" t="s">
        <v>2088</v>
      </c>
      <c r="C51" s="922" t="s">
        <v>2089</v>
      </c>
      <c r="D51" s="923">
        <v>43583</v>
      </c>
      <c r="E51" s="921" t="s">
        <v>115</v>
      </c>
      <c r="F51" s="921" t="s">
        <v>347</v>
      </c>
      <c r="G51" s="921"/>
      <c r="H51" s="924" t="s">
        <v>30</v>
      </c>
      <c r="I51" s="924"/>
      <c r="J51" s="14" t="s">
        <v>31</v>
      </c>
      <c r="K51" s="14" t="s">
        <v>32</v>
      </c>
      <c r="L51" s="16">
        <v>1027.02</v>
      </c>
    </row>
    <row r="52" spans="1:12" x14ac:dyDescent="0.25">
      <c r="A52" s="918"/>
      <c r="B52" s="921"/>
      <c r="C52" s="922"/>
      <c r="D52" s="923"/>
      <c r="E52" s="921"/>
      <c r="F52" s="921"/>
      <c r="G52" s="921"/>
      <c r="H52" s="924" t="s">
        <v>33</v>
      </c>
      <c r="I52" s="924"/>
      <c r="J52" s="14" t="s">
        <v>31</v>
      </c>
      <c r="K52" s="14" t="s">
        <v>32</v>
      </c>
      <c r="L52" s="16">
        <v>786.65</v>
      </c>
    </row>
    <row r="53" spans="1:12" ht="24" x14ac:dyDescent="0.25">
      <c r="A53" s="918"/>
      <c r="B53" s="9" t="s">
        <v>34</v>
      </c>
      <c r="C53" s="13" t="s">
        <v>35</v>
      </c>
      <c r="D53" s="13" t="s">
        <v>36</v>
      </c>
      <c r="E53" s="13" t="s">
        <v>37</v>
      </c>
      <c r="F53" s="920"/>
      <c r="G53" s="920"/>
      <c r="H53" s="924" t="s">
        <v>38</v>
      </c>
      <c r="I53" s="924"/>
      <c r="J53" s="921" t="s">
        <v>31</v>
      </c>
      <c r="K53" s="921" t="s">
        <v>32</v>
      </c>
      <c r="L53" s="925">
        <v>70</v>
      </c>
    </row>
    <row r="54" spans="1:12" ht="34.200000000000003" x14ac:dyDescent="0.25">
      <c r="A54" s="918"/>
      <c r="B54" s="14" t="s">
        <v>496</v>
      </c>
      <c r="C54" s="14" t="s">
        <v>347</v>
      </c>
      <c r="D54" s="15">
        <v>43586</v>
      </c>
      <c r="E54" s="14" t="s">
        <v>1970</v>
      </c>
      <c r="F54" s="920"/>
      <c r="G54" s="920"/>
      <c r="H54" s="924"/>
      <c r="I54" s="924"/>
      <c r="J54" s="921"/>
      <c r="K54" s="921"/>
      <c r="L54" s="925"/>
    </row>
    <row r="55" spans="1:12" ht="24" x14ac:dyDescent="0.25">
      <c r="A55" s="918">
        <v>609</v>
      </c>
      <c r="B55" s="9" t="s">
        <v>22</v>
      </c>
      <c r="C55" s="13" t="s">
        <v>23</v>
      </c>
      <c r="D55" s="13" t="s">
        <v>24</v>
      </c>
      <c r="E55" s="13" t="s">
        <v>25</v>
      </c>
      <c r="F55" s="919" t="s">
        <v>17</v>
      </c>
      <c r="G55" s="919"/>
      <c r="H55" s="920"/>
      <c r="I55" s="920"/>
      <c r="J55" s="920"/>
      <c r="K55" s="920"/>
      <c r="L55" s="920"/>
    </row>
    <row r="56" spans="1:12" x14ac:dyDescent="0.25">
      <c r="A56" s="918"/>
      <c r="B56" s="921" t="s">
        <v>2088</v>
      </c>
      <c r="C56" s="922" t="s">
        <v>2090</v>
      </c>
      <c r="D56" s="923">
        <v>43607</v>
      </c>
      <c r="E56" s="921" t="s">
        <v>839</v>
      </c>
      <c r="F56" s="921" t="s">
        <v>840</v>
      </c>
      <c r="G56" s="921"/>
      <c r="H56" s="924" t="s">
        <v>30</v>
      </c>
      <c r="I56" s="924"/>
      <c r="J56" s="14" t="s">
        <v>31</v>
      </c>
      <c r="K56" s="14" t="s">
        <v>32</v>
      </c>
      <c r="L56" s="16">
        <v>496.2</v>
      </c>
    </row>
    <row r="57" spans="1:12" x14ac:dyDescent="0.25">
      <c r="A57" s="918"/>
      <c r="B57" s="921"/>
      <c r="C57" s="922"/>
      <c r="D57" s="923"/>
      <c r="E57" s="921"/>
      <c r="F57" s="921"/>
      <c r="G57" s="921"/>
      <c r="H57" s="924" t="s">
        <v>33</v>
      </c>
      <c r="I57" s="924"/>
      <c r="J57" s="14" t="s">
        <v>31</v>
      </c>
      <c r="K57" s="14" t="s">
        <v>32</v>
      </c>
      <c r="L57" s="16">
        <v>454</v>
      </c>
    </row>
    <row r="58" spans="1:12" ht="24" x14ac:dyDescent="0.25">
      <c r="A58" s="918"/>
      <c r="B58" s="9" t="s">
        <v>34</v>
      </c>
      <c r="C58" s="13" t="s">
        <v>35</v>
      </c>
      <c r="D58" s="13" t="s">
        <v>36</v>
      </c>
      <c r="E58" s="13" t="s">
        <v>37</v>
      </c>
      <c r="F58" s="920"/>
      <c r="G58" s="920"/>
      <c r="H58" s="924" t="s">
        <v>38</v>
      </c>
      <c r="I58" s="924"/>
      <c r="J58" s="921" t="s">
        <v>31</v>
      </c>
      <c r="K58" s="921" t="s">
        <v>31</v>
      </c>
      <c r="L58" s="925">
        <v>0</v>
      </c>
    </row>
    <row r="59" spans="1:12" ht="34.200000000000003" x14ac:dyDescent="0.25">
      <c r="A59" s="918"/>
      <c r="B59" s="14" t="s">
        <v>496</v>
      </c>
      <c r="C59" s="14" t="s">
        <v>840</v>
      </c>
      <c r="D59" s="15">
        <v>43609</v>
      </c>
      <c r="E59" s="14" t="s">
        <v>2091</v>
      </c>
      <c r="F59" s="920"/>
      <c r="G59" s="920"/>
      <c r="H59" s="924"/>
      <c r="I59" s="924"/>
      <c r="J59" s="921"/>
      <c r="K59" s="921"/>
      <c r="L59" s="925"/>
    </row>
    <row r="60" spans="1:12" ht="24" x14ac:dyDescent="0.25">
      <c r="A60" s="918">
        <v>610</v>
      </c>
      <c r="B60" s="9" t="s">
        <v>22</v>
      </c>
      <c r="C60" s="13" t="s">
        <v>23</v>
      </c>
      <c r="D60" s="13" t="s">
        <v>24</v>
      </c>
      <c r="E60" s="13" t="s">
        <v>25</v>
      </c>
      <c r="F60" s="919" t="s">
        <v>17</v>
      </c>
      <c r="G60" s="919"/>
      <c r="H60" s="920"/>
      <c r="I60" s="920"/>
      <c r="J60" s="920"/>
      <c r="K60" s="920"/>
      <c r="L60" s="920"/>
    </row>
    <row r="61" spans="1:12" x14ac:dyDescent="0.25">
      <c r="A61" s="918"/>
      <c r="B61" s="921" t="s">
        <v>2088</v>
      </c>
      <c r="C61" s="922" t="s">
        <v>2092</v>
      </c>
      <c r="D61" s="923">
        <v>43624</v>
      </c>
      <c r="E61" s="921" t="s">
        <v>2093</v>
      </c>
      <c r="F61" s="921" t="s">
        <v>2094</v>
      </c>
      <c r="G61" s="921"/>
      <c r="H61" s="924" t="s">
        <v>30</v>
      </c>
      <c r="I61" s="924"/>
      <c r="J61" s="14" t="s">
        <v>31</v>
      </c>
      <c r="K61" s="14" t="s">
        <v>32</v>
      </c>
      <c r="L61" s="16">
        <v>224.44</v>
      </c>
    </row>
    <row r="62" spans="1:12" x14ac:dyDescent="0.25">
      <c r="A62" s="918"/>
      <c r="B62" s="921"/>
      <c r="C62" s="922"/>
      <c r="D62" s="923"/>
      <c r="E62" s="921"/>
      <c r="F62" s="921"/>
      <c r="G62" s="921"/>
      <c r="H62" s="924" t="s">
        <v>33</v>
      </c>
      <c r="I62" s="924"/>
      <c r="J62" s="921" t="s">
        <v>31</v>
      </c>
      <c r="K62" s="921" t="s">
        <v>32</v>
      </c>
      <c r="L62" s="925">
        <v>50</v>
      </c>
    </row>
    <row r="63" spans="1:12" x14ac:dyDescent="0.25">
      <c r="A63" s="918"/>
      <c r="B63" s="921"/>
      <c r="C63" s="922"/>
      <c r="D63" s="923"/>
      <c r="E63" s="921"/>
      <c r="F63" s="921"/>
      <c r="G63" s="921"/>
      <c r="H63" s="924"/>
      <c r="I63" s="924"/>
      <c r="J63" s="921"/>
      <c r="K63" s="921"/>
      <c r="L63" s="925"/>
    </row>
    <row r="64" spans="1:12" ht="24" x14ac:dyDescent="0.25">
      <c r="A64" s="918"/>
      <c r="B64" s="9" t="s">
        <v>34</v>
      </c>
      <c r="C64" s="13" t="s">
        <v>35</v>
      </c>
      <c r="D64" s="13" t="s">
        <v>36</v>
      </c>
      <c r="E64" s="13" t="s">
        <v>37</v>
      </c>
      <c r="F64" s="920"/>
      <c r="G64" s="920"/>
      <c r="H64" s="924" t="s">
        <v>38</v>
      </c>
      <c r="I64" s="924"/>
      <c r="J64" s="921" t="s">
        <v>31</v>
      </c>
      <c r="K64" s="921" t="s">
        <v>31</v>
      </c>
      <c r="L64" s="925">
        <v>0</v>
      </c>
    </row>
    <row r="65" spans="1:12" ht="34.200000000000003" x14ac:dyDescent="0.25">
      <c r="A65" s="918"/>
      <c r="B65" s="14" t="s">
        <v>496</v>
      </c>
      <c r="C65" s="14" t="s">
        <v>2094</v>
      </c>
      <c r="D65" s="15">
        <v>43639</v>
      </c>
      <c r="E65" s="14" t="s">
        <v>2095</v>
      </c>
      <c r="F65" s="920"/>
      <c r="G65" s="920"/>
      <c r="H65" s="924"/>
      <c r="I65" s="924"/>
      <c r="J65" s="921"/>
      <c r="K65" s="921"/>
      <c r="L65" s="925"/>
    </row>
    <row r="66" spans="1:12" ht="24" x14ac:dyDescent="0.25">
      <c r="A66" s="918">
        <v>611</v>
      </c>
      <c r="B66" s="9" t="s">
        <v>22</v>
      </c>
      <c r="C66" s="13" t="s">
        <v>23</v>
      </c>
      <c r="D66" s="13" t="s">
        <v>24</v>
      </c>
      <c r="E66" s="13" t="s">
        <v>25</v>
      </c>
      <c r="F66" s="919" t="s">
        <v>17</v>
      </c>
      <c r="G66" s="919"/>
      <c r="H66" s="920"/>
      <c r="I66" s="920"/>
      <c r="J66" s="920"/>
      <c r="K66" s="920"/>
      <c r="L66" s="920"/>
    </row>
    <row r="67" spans="1:12" x14ac:dyDescent="0.25">
      <c r="A67" s="918"/>
      <c r="B67" s="921" t="s">
        <v>2088</v>
      </c>
      <c r="C67" s="922" t="s">
        <v>2092</v>
      </c>
      <c r="D67" s="923">
        <v>43624</v>
      </c>
      <c r="E67" s="921" t="s">
        <v>2093</v>
      </c>
      <c r="F67" s="921" t="s">
        <v>2096</v>
      </c>
      <c r="G67" s="921"/>
      <c r="H67" s="924" t="s">
        <v>30</v>
      </c>
      <c r="I67" s="924"/>
      <c r="J67" s="14" t="s">
        <v>31</v>
      </c>
      <c r="K67" s="14" t="s">
        <v>32</v>
      </c>
      <c r="L67" s="16">
        <v>463.54</v>
      </c>
    </row>
    <row r="68" spans="1:12" x14ac:dyDescent="0.25">
      <c r="A68" s="918"/>
      <c r="B68" s="921"/>
      <c r="C68" s="922"/>
      <c r="D68" s="923"/>
      <c r="E68" s="921"/>
      <c r="F68" s="921"/>
      <c r="G68" s="921"/>
      <c r="H68" s="924" t="s">
        <v>33</v>
      </c>
      <c r="I68" s="924"/>
      <c r="J68" s="921" t="s">
        <v>31</v>
      </c>
      <c r="K68" s="921" t="s">
        <v>32</v>
      </c>
      <c r="L68" s="925">
        <v>2070</v>
      </c>
    </row>
    <row r="69" spans="1:12" x14ac:dyDescent="0.25">
      <c r="A69" s="918"/>
      <c r="B69" s="921"/>
      <c r="C69" s="922"/>
      <c r="D69" s="923"/>
      <c r="E69" s="921"/>
      <c r="F69" s="921"/>
      <c r="G69" s="921"/>
      <c r="H69" s="924"/>
      <c r="I69" s="924"/>
      <c r="J69" s="921"/>
      <c r="K69" s="921"/>
      <c r="L69" s="925"/>
    </row>
    <row r="70" spans="1:12" ht="24" x14ac:dyDescent="0.25">
      <c r="A70" s="918"/>
      <c r="B70" s="9" t="s">
        <v>34</v>
      </c>
      <c r="C70" s="13" t="s">
        <v>35</v>
      </c>
      <c r="D70" s="13" t="s">
        <v>36</v>
      </c>
      <c r="E70" s="13" t="s">
        <v>37</v>
      </c>
      <c r="F70" s="920"/>
      <c r="G70" s="920"/>
      <c r="H70" s="924" t="s">
        <v>38</v>
      </c>
      <c r="I70" s="924"/>
      <c r="J70" s="921" t="s">
        <v>31</v>
      </c>
      <c r="K70" s="921" t="s">
        <v>32</v>
      </c>
      <c r="L70" s="925">
        <v>299.10000000000002</v>
      </c>
    </row>
    <row r="71" spans="1:12" ht="34.200000000000003" x14ac:dyDescent="0.25">
      <c r="A71" s="918"/>
      <c r="B71" s="14" t="s">
        <v>496</v>
      </c>
      <c r="C71" s="14" t="s">
        <v>2096</v>
      </c>
      <c r="D71" s="15">
        <v>43639</v>
      </c>
      <c r="E71" s="14" t="s">
        <v>2095</v>
      </c>
      <c r="F71" s="920"/>
      <c r="G71" s="920"/>
      <c r="H71" s="924"/>
      <c r="I71" s="924"/>
      <c r="J71" s="921"/>
      <c r="K71" s="921"/>
      <c r="L71" s="925"/>
    </row>
    <row r="72" spans="1:12" ht="24" x14ac:dyDescent="0.25">
      <c r="A72" s="918">
        <v>612</v>
      </c>
      <c r="B72" s="9" t="s">
        <v>22</v>
      </c>
      <c r="C72" s="13" t="s">
        <v>23</v>
      </c>
      <c r="D72" s="13" t="s">
        <v>24</v>
      </c>
      <c r="E72" s="13" t="s">
        <v>25</v>
      </c>
      <c r="F72" s="919" t="s">
        <v>17</v>
      </c>
      <c r="G72" s="919"/>
      <c r="H72" s="920"/>
      <c r="I72" s="920"/>
      <c r="J72" s="920"/>
      <c r="K72" s="920"/>
      <c r="L72" s="920"/>
    </row>
    <row r="73" spans="1:12" x14ac:dyDescent="0.25">
      <c r="A73" s="918"/>
      <c r="B73" s="921" t="s">
        <v>2088</v>
      </c>
      <c r="C73" s="922" t="s">
        <v>2092</v>
      </c>
      <c r="D73" s="923">
        <v>43624</v>
      </c>
      <c r="E73" s="921" t="s">
        <v>2093</v>
      </c>
      <c r="F73" s="921" t="s">
        <v>2097</v>
      </c>
      <c r="G73" s="921"/>
      <c r="H73" s="924" t="s">
        <v>30</v>
      </c>
      <c r="I73" s="924"/>
      <c r="J73" s="14" t="s">
        <v>31</v>
      </c>
      <c r="K73" s="14" t="s">
        <v>32</v>
      </c>
      <c r="L73" s="16">
        <v>766</v>
      </c>
    </row>
    <row r="74" spans="1:12" x14ac:dyDescent="0.25">
      <c r="A74" s="918"/>
      <c r="B74" s="921"/>
      <c r="C74" s="922"/>
      <c r="D74" s="923"/>
      <c r="E74" s="921"/>
      <c r="F74" s="921"/>
      <c r="G74" s="921"/>
      <c r="H74" s="924" t="s">
        <v>33</v>
      </c>
      <c r="I74" s="924"/>
      <c r="J74" s="921" t="s">
        <v>31</v>
      </c>
      <c r="K74" s="921" t="s">
        <v>32</v>
      </c>
      <c r="L74" s="925">
        <v>3072.63</v>
      </c>
    </row>
    <row r="75" spans="1:12" x14ac:dyDescent="0.25">
      <c r="A75" s="918"/>
      <c r="B75" s="921"/>
      <c r="C75" s="922"/>
      <c r="D75" s="923"/>
      <c r="E75" s="921"/>
      <c r="F75" s="921"/>
      <c r="G75" s="921"/>
      <c r="H75" s="924"/>
      <c r="I75" s="924"/>
      <c r="J75" s="921"/>
      <c r="K75" s="921"/>
      <c r="L75" s="925"/>
    </row>
    <row r="76" spans="1:12" ht="24" x14ac:dyDescent="0.25">
      <c r="A76" s="918"/>
      <c r="B76" s="9" t="s">
        <v>34</v>
      </c>
      <c r="C76" s="13" t="s">
        <v>35</v>
      </c>
      <c r="D76" s="13" t="s">
        <v>36</v>
      </c>
      <c r="E76" s="13" t="s">
        <v>37</v>
      </c>
      <c r="F76" s="920"/>
      <c r="G76" s="920"/>
      <c r="H76" s="924" t="s">
        <v>38</v>
      </c>
      <c r="I76" s="924"/>
      <c r="J76" s="921" t="s">
        <v>31</v>
      </c>
      <c r="K76" s="921" t="s">
        <v>32</v>
      </c>
      <c r="L76" s="925">
        <v>675</v>
      </c>
    </row>
    <row r="77" spans="1:12" ht="34.200000000000003" x14ac:dyDescent="0.25">
      <c r="A77" s="918"/>
      <c r="B77" s="14" t="s">
        <v>496</v>
      </c>
      <c r="C77" s="14" t="s">
        <v>2097</v>
      </c>
      <c r="D77" s="15">
        <v>43639</v>
      </c>
      <c r="E77" s="14" t="s">
        <v>2095</v>
      </c>
      <c r="F77" s="920"/>
      <c r="G77" s="920"/>
      <c r="H77" s="924"/>
      <c r="I77" s="924"/>
      <c r="J77" s="921"/>
      <c r="K77" s="921"/>
      <c r="L77" s="925"/>
    </row>
    <row r="78" spans="1:12" ht="24" x14ac:dyDescent="0.25">
      <c r="A78" s="918">
        <v>613</v>
      </c>
      <c r="B78" s="9" t="s">
        <v>22</v>
      </c>
      <c r="C78" s="13" t="s">
        <v>23</v>
      </c>
      <c r="D78" s="13" t="s">
        <v>24</v>
      </c>
      <c r="E78" s="13" t="s">
        <v>25</v>
      </c>
      <c r="F78" s="919" t="s">
        <v>17</v>
      </c>
      <c r="G78" s="919"/>
      <c r="H78" s="920"/>
      <c r="I78" s="920"/>
      <c r="J78" s="920"/>
      <c r="K78" s="920"/>
      <c r="L78" s="920"/>
    </row>
    <row r="79" spans="1:12" x14ac:dyDescent="0.25">
      <c r="A79" s="918"/>
      <c r="B79" s="921" t="s">
        <v>2098</v>
      </c>
      <c r="C79" s="921" t="s">
        <v>2099</v>
      </c>
      <c r="D79" s="923">
        <v>43682</v>
      </c>
      <c r="E79" s="921" t="s">
        <v>2100</v>
      </c>
      <c r="F79" s="921" t="s">
        <v>2101</v>
      </c>
      <c r="G79" s="921"/>
      <c r="H79" s="924" t="s">
        <v>30</v>
      </c>
      <c r="I79" s="924"/>
      <c r="J79" s="14" t="s">
        <v>31</v>
      </c>
      <c r="K79" s="14" t="s">
        <v>32</v>
      </c>
      <c r="L79" s="16">
        <v>1116</v>
      </c>
    </row>
    <row r="80" spans="1:12" x14ac:dyDescent="0.25">
      <c r="A80" s="918"/>
      <c r="B80" s="921"/>
      <c r="C80" s="921"/>
      <c r="D80" s="923"/>
      <c r="E80" s="921"/>
      <c r="F80" s="921"/>
      <c r="G80" s="921"/>
      <c r="H80" s="924" t="s">
        <v>33</v>
      </c>
      <c r="I80" s="924"/>
      <c r="J80" s="14" t="s">
        <v>31</v>
      </c>
      <c r="K80" s="14" t="s">
        <v>32</v>
      </c>
      <c r="L80" s="16">
        <v>1108.24</v>
      </c>
    </row>
    <row r="81" spans="1:12" ht="24" x14ac:dyDescent="0.25">
      <c r="A81" s="918"/>
      <c r="B81" s="9" t="s">
        <v>34</v>
      </c>
      <c r="C81" s="13" t="s">
        <v>35</v>
      </c>
      <c r="D81" s="13" t="s">
        <v>36</v>
      </c>
      <c r="E81" s="13" t="s">
        <v>37</v>
      </c>
      <c r="F81" s="920"/>
      <c r="G81" s="920"/>
      <c r="H81" s="924" t="s">
        <v>38</v>
      </c>
      <c r="I81" s="924"/>
      <c r="J81" s="921" t="s">
        <v>31</v>
      </c>
      <c r="K81" s="921" t="s">
        <v>31</v>
      </c>
      <c r="L81" s="925">
        <v>0</v>
      </c>
    </row>
    <row r="82" spans="1:12" ht="22.8" x14ac:dyDescent="0.25">
      <c r="A82" s="918"/>
      <c r="B82" s="14" t="s">
        <v>31</v>
      </c>
      <c r="C82" s="14" t="s">
        <v>2101</v>
      </c>
      <c r="D82" s="15">
        <v>43691</v>
      </c>
      <c r="E82" s="14" t="s">
        <v>2102</v>
      </c>
      <c r="F82" s="920"/>
      <c r="G82" s="920"/>
      <c r="H82" s="924"/>
      <c r="I82" s="924"/>
      <c r="J82" s="921"/>
      <c r="K82" s="921"/>
      <c r="L82" s="925"/>
    </row>
    <row r="83" spans="1:12" ht="24" x14ac:dyDescent="0.25">
      <c r="A83" s="918">
        <v>614</v>
      </c>
      <c r="B83" s="9" t="s">
        <v>22</v>
      </c>
      <c r="C83" s="13" t="s">
        <v>23</v>
      </c>
      <c r="D83" s="13" t="s">
        <v>24</v>
      </c>
      <c r="E83" s="13" t="s">
        <v>25</v>
      </c>
      <c r="F83" s="919" t="s">
        <v>17</v>
      </c>
      <c r="G83" s="919"/>
      <c r="H83" s="920"/>
      <c r="I83" s="920"/>
      <c r="J83" s="920"/>
      <c r="K83" s="920"/>
      <c r="L83" s="920"/>
    </row>
    <row r="84" spans="1:12" x14ac:dyDescent="0.25">
      <c r="A84" s="918"/>
      <c r="B84" s="921" t="s">
        <v>2103</v>
      </c>
      <c r="C84" s="922" t="s">
        <v>2104</v>
      </c>
      <c r="D84" s="923">
        <v>43674</v>
      </c>
      <c r="E84" s="921" t="s">
        <v>2105</v>
      </c>
      <c r="F84" s="921" t="s">
        <v>2106</v>
      </c>
      <c r="G84" s="921"/>
      <c r="H84" s="924" t="s">
        <v>30</v>
      </c>
      <c r="I84" s="924"/>
      <c r="J84" s="14" t="s">
        <v>31</v>
      </c>
      <c r="K84" s="14" t="s">
        <v>32</v>
      </c>
      <c r="L84" s="16">
        <v>418</v>
      </c>
    </row>
    <row r="85" spans="1:12" x14ac:dyDescent="0.25">
      <c r="A85" s="918"/>
      <c r="B85" s="921"/>
      <c r="C85" s="922"/>
      <c r="D85" s="923"/>
      <c r="E85" s="921"/>
      <c r="F85" s="921"/>
      <c r="G85" s="921"/>
      <c r="H85" s="924" t="s">
        <v>33</v>
      </c>
      <c r="I85" s="924"/>
      <c r="J85" s="14" t="s">
        <v>31</v>
      </c>
      <c r="K85" s="14" t="s">
        <v>32</v>
      </c>
      <c r="L85" s="16">
        <v>597.30000000000007</v>
      </c>
    </row>
    <row r="86" spans="1:12" ht="24" x14ac:dyDescent="0.25">
      <c r="A86" s="918"/>
      <c r="B86" s="9" t="s">
        <v>34</v>
      </c>
      <c r="C86" s="13" t="s">
        <v>35</v>
      </c>
      <c r="D86" s="13" t="s">
        <v>36</v>
      </c>
      <c r="E86" s="13" t="s">
        <v>37</v>
      </c>
      <c r="F86" s="920"/>
      <c r="G86" s="920"/>
      <c r="H86" s="924" t="s">
        <v>38</v>
      </c>
      <c r="I86" s="924"/>
      <c r="J86" s="921" t="s">
        <v>31</v>
      </c>
      <c r="K86" s="921" t="s">
        <v>32</v>
      </c>
      <c r="L86" s="925">
        <v>350</v>
      </c>
    </row>
    <row r="87" spans="1:12" ht="22.8" x14ac:dyDescent="0.25">
      <c r="A87" s="918"/>
      <c r="B87" s="14" t="s">
        <v>31</v>
      </c>
      <c r="C87" s="14" t="s">
        <v>2106</v>
      </c>
      <c r="D87" s="15">
        <v>43677</v>
      </c>
      <c r="E87" s="14" t="s">
        <v>2107</v>
      </c>
      <c r="F87" s="920"/>
      <c r="G87" s="920"/>
      <c r="H87" s="924"/>
      <c r="I87" s="924"/>
      <c r="J87" s="921"/>
      <c r="K87" s="921"/>
      <c r="L87" s="925"/>
    </row>
    <row r="88" spans="1:12" ht="24" x14ac:dyDescent="0.25">
      <c r="A88" s="918">
        <v>615</v>
      </c>
      <c r="B88" s="9" t="s">
        <v>22</v>
      </c>
      <c r="C88" s="13" t="s">
        <v>23</v>
      </c>
      <c r="D88" s="13" t="s">
        <v>24</v>
      </c>
      <c r="E88" s="13" t="s">
        <v>25</v>
      </c>
      <c r="F88" s="919" t="s">
        <v>17</v>
      </c>
      <c r="G88" s="919"/>
      <c r="H88" s="920"/>
      <c r="I88" s="920"/>
      <c r="J88" s="920"/>
      <c r="K88" s="920"/>
      <c r="L88" s="920"/>
    </row>
    <row r="89" spans="1:12" x14ac:dyDescent="0.25">
      <c r="A89" s="918"/>
      <c r="B89" s="921" t="s">
        <v>2108</v>
      </c>
      <c r="C89" s="921" t="s">
        <v>2109</v>
      </c>
      <c r="D89" s="923">
        <v>43682</v>
      </c>
      <c r="E89" s="921" t="s">
        <v>1164</v>
      </c>
      <c r="F89" s="921" t="s">
        <v>2110</v>
      </c>
      <c r="G89" s="921"/>
      <c r="H89" s="924" t="s">
        <v>30</v>
      </c>
      <c r="I89" s="924"/>
      <c r="J89" s="14" t="s">
        <v>31</v>
      </c>
      <c r="K89" s="14" t="s">
        <v>32</v>
      </c>
      <c r="L89" s="16">
        <v>492</v>
      </c>
    </row>
    <row r="90" spans="1:12" x14ac:dyDescent="0.25">
      <c r="A90" s="918"/>
      <c r="B90" s="921"/>
      <c r="C90" s="921"/>
      <c r="D90" s="923"/>
      <c r="E90" s="921"/>
      <c r="F90" s="921"/>
      <c r="G90" s="921"/>
      <c r="H90" s="924" t="s">
        <v>33</v>
      </c>
      <c r="I90" s="924"/>
      <c r="J90" s="14" t="s">
        <v>31</v>
      </c>
      <c r="K90" s="14" t="s">
        <v>32</v>
      </c>
      <c r="L90" s="16">
        <v>2478.89</v>
      </c>
    </row>
    <row r="91" spans="1:12" ht="24" x14ac:dyDescent="0.25">
      <c r="A91" s="918"/>
      <c r="B91" s="9" t="s">
        <v>34</v>
      </c>
      <c r="C91" s="13" t="s">
        <v>35</v>
      </c>
      <c r="D91" s="13" t="s">
        <v>36</v>
      </c>
      <c r="E91" s="13" t="s">
        <v>37</v>
      </c>
      <c r="F91" s="920"/>
      <c r="G91" s="920"/>
      <c r="H91" s="924" t="s">
        <v>38</v>
      </c>
      <c r="I91" s="924"/>
      <c r="J91" s="921" t="s">
        <v>31</v>
      </c>
      <c r="K91" s="921" t="s">
        <v>31</v>
      </c>
      <c r="L91" s="925">
        <v>0</v>
      </c>
    </row>
    <row r="92" spans="1:12" ht="22.8" x14ac:dyDescent="0.25">
      <c r="A92" s="918"/>
      <c r="B92" s="14" t="s">
        <v>429</v>
      </c>
      <c r="C92" s="14" t="s">
        <v>2110</v>
      </c>
      <c r="D92" s="15">
        <v>43689</v>
      </c>
      <c r="E92" s="14" t="s">
        <v>2111</v>
      </c>
      <c r="F92" s="920"/>
      <c r="G92" s="920"/>
      <c r="H92" s="924"/>
      <c r="I92" s="924"/>
      <c r="J92" s="921"/>
      <c r="K92" s="921"/>
      <c r="L92" s="925"/>
    </row>
    <row r="93" spans="1:12" ht="24" x14ac:dyDescent="0.25">
      <c r="A93" s="918">
        <v>616</v>
      </c>
      <c r="B93" s="9" t="s">
        <v>22</v>
      </c>
      <c r="C93" s="13" t="s">
        <v>23</v>
      </c>
      <c r="D93" s="13" t="s">
        <v>24</v>
      </c>
      <c r="E93" s="13" t="s">
        <v>25</v>
      </c>
      <c r="F93" s="919" t="s">
        <v>17</v>
      </c>
      <c r="G93" s="919"/>
      <c r="H93" s="920"/>
      <c r="I93" s="920"/>
      <c r="J93" s="920"/>
      <c r="K93" s="920"/>
      <c r="L93" s="920"/>
    </row>
    <row r="94" spans="1:12" x14ac:dyDescent="0.25">
      <c r="A94" s="918"/>
      <c r="B94" s="921" t="s">
        <v>2112</v>
      </c>
      <c r="C94" s="922" t="s">
        <v>2113</v>
      </c>
      <c r="D94" s="923">
        <v>43579</v>
      </c>
      <c r="E94" s="921" t="s">
        <v>298</v>
      </c>
      <c r="F94" s="921" t="s">
        <v>2114</v>
      </c>
      <c r="G94" s="921"/>
      <c r="H94" s="924" t="s">
        <v>30</v>
      </c>
      <c r="I94" s="924"/>
      <c r="J94" s="14" t="s">
        <v>31</v>
      </c>
      <c r="K94" s="14" t="s">
        <v>32</v>
      </c>
      <c r="L94" s="16">
        <v>377.64</v>
      </c>
    </row>
    <row r="95" spans="1:12" x14ac:dyDescent="0.25">
      <c r="A95" s="918"/>
      <c r="B95" s="921"/>
      <c r="C95" s="922"/>
      <c r="D95" s="923"/>
      <c r="E95" s="921"/>
      <c r="F95" s="921"/>
      <c r="G95" s="921"/>
      <c r="H95" s="924" t="s">
        <v>33</v>
      </c>
      <c r="I95" s="924"/>
      <c r="J95" s="921" t="s">
        <v>31</v>
      </c>
      <c r="K95" s="921" t="s">
        <v>32</v>
      </c>
      <c r="L95" s="925">
        <v>171.96</v>
      </c>
    </row>
    <row r="96" spans="1:12" x14ac:dyDescent="0.25">
      <c r="A96" s="918"/>
      <c r="B96" s="921"/>
      <c r="C96" s="922"/>
      <c r="D96" s="923"/>
      <c r="E96" s="921"/>
      <c r="F96" s="921"/>
      <c r="G96" s="921"/>
      <c r="H96" s="924"/>
      <c r="I96" s="924"/>
      <c r="J96" s="921"/>
      <c r="K96" s="921"/>
      <c r="L96" s="925"/>
    </row>
    <row r="97" spans="1:12" ht="24" x14ac:dyDescent="0.25">
      <c r="A97" s="918"/>
      <c r="B97" s="9" t="s">
        <v>34</v>
      </c>
      <c r="C97" s="13" t="s">
        <v>35</v>
      </c>
      <c r="D97" s="13" t="s">
        <v>36</v>
      </c>
      <c r="E97" s="13" t="s">
        <v>37</v>
      </c>
      <c r="F97" s="920"/>
      <c r="G97" s="920"/>
      <c r="H97" s="924" t="s">
        <v>38</v>
      </c>
      <c r="I97" s="924"/>
      <c r="J97" s="921" t="s">
        <v>31</v>
      </c>
      <c r="K97" s="921" t="s">
        <v>31</v>
      </c>
      <c r="L97" s="925">
        <v>0</v>
      </c>
    </row>
    <row r="98" spans="1:12" ht="22.8" x14ac:dyDescent="0.25">
      <c r="A98" s="918"/>
      <c r="B98" s="14" t="s">
        <v>204</v>
      </c>
      <c r="C98" s="14" t="s">
        <v>2114</v>
      </c>
      <c r="D98" s="15">
        <v>43580</v>
      </c>
      <c r="E98" s="14" t="s">
        <v>2115</v>
      </c>
      <c r="F98" s="920"/>
      <c r="G98" s="920"/>
      <c r="H98" s="924"/>
      <c r="I98" s="924"/>
      <c r="J98" s="921"/>
      <c r="K98" s="921"/>
      <c r="L98" s="925"/>
    </row>
    <row r="99" spans="1:12" ht="24" x14ac:dyDescent="0.25">
      <c r="A99" s="918">
        <v>617</v>
      </c>
      <c r="B99" s="9" t="s">
        <v>22</v>
      </c>
      <c r="C99" s="13" t="s">
        <v>23</v>
      </c>
      <c r="D99" s="13" t="s">
        <v>24</v>
      </c>
      <c r="E99" s="13" t="s">
        <v>25</v>
      </c>
      <c r="F99" s="919" t="s">
        <v>17</v>
      </c>
      <c r="G99" s="919"/>
      <c r="H99" s="920"/>
      <c r="I99" s="920"/>
      <c r="J99" s="920"/>
      <c r="K99" s="920"/>
      <c r="L99" s="920"/>
    </row>
    <row r="100" spans="1:12" x14ac:dyDescent="0.25">
      <c r="A100" s="918"/>
      <c r="B100" s="921" t="s">
        <v>2112</v>
      </c>
      <c r="C100" s="922" t="s">
        <v>2116</v>
      </c>
      <c r="D100" s="923">
        <v>43613</v>
      </c>
      <c r="E100" s="921" t="s">
        <v>1502</v>
      </c>
      <c r="F100" s="921" t="s">
        <v>213</v>
      </c>
      <c r="G100" s="921"/>
      <c r="H100" s="924" t="s">
        <v>30</v>
      </c>
      <c r="I100" s="924"/>
      <c r="J100" s="14" t="s">
        <v>31</v>
      </c>
      <c r="K100" s="14" t="s">
        <v>32</v>
      </c>
      <c r="L100" s="16">
        <v>260.78000000000003</v>
      </c>
    </row>
    <row r="101" spans="1:12" x14ac:dyDescent="0.25">
      <c r="A101" s="918"/>
      <c r="B101" s="921"/>
      <c r="C101" s="922"/>
      <c r="D101" s="923"/>
      <c r="E101" s="921"/>
      <c r="F101" s="921"/>
      <c r="G101" s="921"/>
      <c r="H101" s="924" t="s">
        <v>33</v>
      </c>
      <c r="I101" s="924"/>
      <c r="J101" s="921" t="s">
        <v>31</v>
      </c>
      <c r="K101" s="921" t="s">
        <v>32</v>
      </c>
      <c r="L101" s="925">
        <v>185.6</v>
      </c>
    </row>
    <row r="102" spans="1:12" x14ac:dyDescent="0.25">
      <c r="A102" s="918"/>
      <c r="B102" s="921"/>
      <c r="C102" s="922"/>
      <c r="D102" s="923"/>
      <c r="E102" s="921"/>
      <c r="F102" s="921"/>
      <c r="G102" s="921"/>
      <c r="H102" s="924"/>
      <c r="I102" s="924"/>
      <c r="J102" s="921"/>
      <c r="K102" s="921"/>
      <c r="L102" s="925"/>
    </row>
    <row r="103" spans="1:12" ht="24" x14ac:dyDescent="0.25">
      <c r="A103" s="918"/>
      <c r="B103" s="9" t="s">
        <v>34</v>
      </c>
      <c r="C103" s="13" t="s">
        <v>35</v>
      </c>
      <c r="D103" s="13" t="s">
        <v>36</v>
      </c>
      <c r="E103" s="13" t="s">
        <v>37</v>
      </c>
      <c r="F103" s="920"/>
      <c r="G103" s="920"/>
      <c r="H103" s="924" t="s">
        <v>38</v>
      </c>
      <c r="I103" s="924"/>
      <c r="J103" s="921" t="s">
        <v>31</v>
      </c>
      <c r="K103" s="921" t="s">
        <v>32</v>
      </c>
      <c r="L103" s="925">
        <v>71</v>
      </c>
    </row>
    <row r="104" spans="1:12" ht="22.8" x14ac:dyDescent="0.25">
      <c r="A104" s="918"/>
      <c r="B104" s="14" t="s">
        <v>204</v>
      </c>
      <c r="C104" s="14" t="s">
        <v>213</v>
      </c>
      <c r="D104" s="15">
        <v>43614</v>
      </c>
      <c r="E104" s="14" t="s">
        <v>2050</v>
      </c>
      <c r="F104" s="920"/>
      <c r="G104" s="920"/>
      <c r="H104" s="924"/>
      <c r="I104" s="924"/>
      <c r="J104" s="921"/>
      <c r="K104" s="921"/>
      <c r="L104" s="925"/>
    </row>
    <row r="105" spans="1:12" ht="24" x14ac:dyDescent="0.25">
      <c r="A105" s="918">
        <v>618</v>
      </c>
      <c r="B105" s="9" t="s">
        <v>22</v>
      </c>
      <c r="C105" s="13" t="s">
        <v>23</v>
      </c>
      <c r="D105" s="13" t="s">
        <v>24</v>
      </c>
      <c r="E105" s="13" t="s">
        <v>25</v>
      </c>
      <c r="F105" s="919" t="s">
        <v>17</v>
      </c>
      <c r="G105" s="919"/>
      <c r="H105" s="920"/>
      <c r="I105" s="920"/>
      <c r="J105" s="920"/>
      <c r="K105" s="920"/>
      <c r="L105" s="920"/>
    </row>
    <row r="106" spans="1:12" x14ac:dyDescent="0.25">
      <c r="A106" s="918"/>
      <c r="B106" s="921" t="s">
        <v>2112</v>
      </c>
      <c r="C106" s="922" t="s">
        <v>2117</v>
      </c>
      <c r="D106" s="923">
        <v>43617</v>
      </c>
      <c r="E106" s="921" t="s">
        <v>2118</v>
      </c>
      <c r="F106" s="921" t="s">
        <v>2119</v>
      </c>
      <c r="G106" s="921"/>
      <c r="H106" s="924" t="s">
        <v>30</v>
      </c>
      <c r="I106" s="924"/>
      <c r="J106" s="14" t="s">
        <v>31</v>
      </c>
      <c r="K106" s="14" t="s">
        <v>32</v>
      </c>
      <c r="L106" s="16">
        <v>1077.06</v>
      </c>
    </row>
    <row r="107" spans="1:12" x14ac:dyDescent="0.25">
      <c r="A107" s="918"/>
      <c r="B107" s="921"/>
      <c r="C107" s="922"/>
      <c r="D107" s="923"/>
      <c r="E107" s="921"/>
      <c r="F107" s="921"/>
      <c r="G107" s="921"/>
      <c r="H107" s="924" t="s">
        <v>33</v>
      </c>
      <c r="I107" s="924"/>
      <c r="J107" s="921" t="s">
        <v>31</v>
      </c>
      <c r="K107" s="921" t="s">
        <v>32</v>
      </c>
      <c r="L107" s="925">
        <v>1754.41</v>
      </c>
    </row>
    <row r="108" spans="1:12" x14ac:dyDescent="0.25">
      <c r="A108" s="918"/>
      <c r="B108" s="921"/>
      <c r="C108" s="922"/>
      <c r="D108" s="923"/>
      <c r="E108" s="921"/>
      <c r="F108" s="921"/>
      <c r="G108" s="921"/>
      <c r="H108" s="924"/>
      <c r="I108" s="924"/>
      <c r="J108" s="921"/>
      <c r="K108" s="921"/>
      <c r="L108" s="925"/>
    </row>
    <row r="109" spans="1:12" ht="24" x14ac:dyDescent="0.25">
      <c r="A109" s="918"/>
      <c r="B109" s="9" t="s">
        <v>34</v>
      </c>
      <c r="C109" s="13" t="s">
        <v>35</v>
      </c>
      <c r="D109" s="13" t="s">
        <v>36</v>
      </c>
      <c r="E109" s="13" t="s">
        <v>37</v>
      </c>
      <c r="F109" s="920"/>
      <c r="G109" s="920"/>
      <c r="H109" s="924" t="s">
        <v>38</v>
      </c>
      <c r="I109" s="924"/>
      <c r="J109" s="921" t="s">
        <v>31</v>
      </c>
      <c r="K109" s="921" t="s">
        <v>32</v>
      </c>
      <c r="L109" s="925">
        <v>700</v>
      </c>
    </row>
    <row r="110" spans="1:12" ht="22.8" x14ac:dyDescent="0.25">
      <c r="A110" s="918"/>
      <c r="B110" s="14" t="s">
        <v>204</v>
      </c>
      <c r="C110" s="14" t="s">
        <v>2119</v>
      </c>
      <c r="D110" s="15">
        <v>43621</v>
      </c>
      <c r="E110" s="14" t="s">
        <v>2120</v>
      </c>
      <c r="F110" s="920"/>
      <c r="G110" s="920"/>
      <c r="H110" s="924"/>
      <c r="I110" s="924"/>
      <c r="J110" s="921"/>
      <c r="K110" s="921"/>
      <c r="L110" s="925"/>
    </row>
    <row r="111" spans="1:12" ht="24" x14ac:dyDescent="0.25">
      <c r="A111" s="918">
        <v>619</v>
      </c>
      <c r="B111" s="9" t="s">
        <v>22</v>
      </c>
      <c r="C111" s="13" t="s">
        <v>23</v>
      </c>
      <c r="D111" s="13" t="s">
        <v>24</v>
      </c>
      <c r="E111" s="13" t="s">
        <v>25</v>
      </c>
      <c r="F111" s="919" t="s">
        <v>17</v>
      </c>
      <c r="G111" s="919"/>
      <c r="H111" s="920"/>
      <c r="I111" s="920"/>
      <c r="J111" s="920"/>
      <c r="K111" s="920"/>
      <c r="L111" s="920"/>
    </row>
    <row r="112" spans="1:12" x14ac:dyDescent="0.25">
      <c r="A112" s="918"/>
      <c r="B112" s="921" t="s">
        <v>2112</v>
      </c>
      <c r="C112" s="922" t="s">
        <v>2121</v>
      </c>
      <c r="D112" s="923">
        <v>43633</v>
      </c>
      <c r="E112" s="921" t="s">
        <v>2122</v>
      </c>
      <c r="F112" s="921" t="s">
        <v>2123</v>
      </c>
      <c r="G112" s="921"/>
      <c r="H112" s="924" t="s">
        <v>30</v>
      </c>
      <c r="I112" s="924"/>
      <c r="J112" s="14" t="s">
        <v>31</v>
      </c>
      <c r="K112" s="14" t="s">
        <v>31</v>
      </c>
      <c r="L112" s="16">
        <v>0</v>
      </c>
    </row>
    <row r="113" spans="1:12" x14ac:dyDescent="0.25">
      <c r="A113" s="918"/>
      <c r="B113" s="921"/>
      <c r="C113" s="922"/>
      <c r="D113" s="923"/>
      <c r="E113" s="921"/>
      <c r="F113" s="921"/>
      <c r="G113" s="921"/>
      <c r="H113" s="924" t="s">
        <v>33</v>
      </c>
      <c r="I113" s="924"/>
      <c r="J113" s="921" t="s">
        <v>31</v>
      </c>
      <c r="K113" s="921" t="s">
        <v>31</v>
      </c>
      <c r="L113" s="925">
        <v>0</v>
      </c>
    </row>
    <row r="114" spans="1:12" x14ac:dyDescent="0.25">
      <c r="A114" s="918"/>
      <c r="B114" s="921"/>
      <c r="C114" s="922"/>
      <c r="D114" s="923"/>
      <c r="E114" s="921"/>
      <c r="F114" s="921"/>
      <c r="G114" s="921"/>
      <c r="H114" s="924"/>
      <c r="I114" s="924"/>
      <c r="J114" s="921"/>
      <c r="K114" s="921"/>
      <c r="L114" s="925"/>
    </row>
    <row r="115" spans="1:12" ht="24" x14ac:dyDescent="0.25">
      <c r="A115" s="918"/>
      <c r="B115" s="9" t="s">
        <v>34</v>
      </c>
      <c r="C115" s="13" t="s">
        <v>35</v>
      </c>
      <c r="D115" s="13" t="s">
        <v>36</v>
      </c>
      <c r="E115" s="13" t="s">
        <v>37</v>
      </c>
      <c r="F115" s="920"/>
      <c r="G115" s="920"/>
      <c r="H115" s="924" t="s">
        <v>38</v>
      </c>
      <c r="I115" s="924"/>
      <c r="J115" s="921" t="s">
        <v>31</v>
      </c>
      <c r="K115" s="921" t="s">
        <v>32</v>
      </c>
      <c r="L115" s="925">
        <v>1129.76</v>
      </c>
    </row>
    <row r="116" spans="1:12" ht="22.8" x14ac:dyDescent="0.25">
      <c r="A116" s="918"/>
      <c r="B116" s="14" t="s">
        <v>204</v>
      </c>
      <c r="C116" s="14" t="s">
        <v>2123</v>
      </c>
      <c r="D116" s="15">
        <v>43639</v>
      </c>
      <c r="E116" s="14" t="s">
        <v>2124</v>
      </c>
      <c r="F116" s="920"/>
      <c r="G116" s="920"/>
      <c r="H116" s="924"/>
      <c r="I116" s="924"/>
      <c r="J116" s="921"/>
      <c r="K116" s="921"/>
      <c r="L116" s="925"/>
    </row>
    <row r="117" spans="1:12" ht="24" x14ac:dyDescent="0.25">
      <c r="A117" s="918">
        <v>620</v>
      </c>
      <c r="B117" s="9" t="s">
        <v>22</v>
      </c>
      <c r="C117" s="13" t="s">
        <v>23</v>
      </c>
      <c r="D117" s="13" t="s">
        <v>24</v>
      </c>
      <c r="E117" s="13" t="s">
        <v>25</v>
      </c>
      <c r="F117" s="919" t="s">
        <v>17</v>
      </c>
      <c r="G117" s="919"/>
      <c r="H117" s="920"/>
      <c r="I117" s="920"/>
      <c r="J117" s="920"/>
      <c r="K117" s="920"/>
      <c r="L117" s="920"/>
    </row>
    <row r="118" spans="1:12" x14ac:dyDescent="0.25">
      <c r="A118" s="918"/>
      <c r="B118" s="921" t="s">
        <v>2112</v>
      </c>
      <c r="C118" s="922" t="s">
        <v>2125</v>
      </c>
      <c r="D118" s="923">
        <v>43711</v>
      </c>
      <c r="E118" s="921" t="s">
        <v>440</v>
      </c>
      <c r="F118" s="921" t="s">
        <v>441</v>
      </c>
      <c r="G118" s="921"/>
      <c r="H118" s="924" t="s">
        <v>30</v>
      </c>
      <c r="I118" s="924"/>
      <c r="J118" s="14" t="s">
        <v>31</v>
      </c>
      <c r="K118" s="14" t="s">
        <v>32</v>
      </c>
      <c r="L118" s="16">
        <v>244.26</v>
      </c>
    </row>
    <row r="119" spans="1:12" x14ac:dyDescent="0.25">
      <c r="A119" s="918"/>
      <c r="B119" s="921"/>
      <c r="C119" s="922"/>
      <c r="D119" s="923"/>
      <c r="E119" s="921"/>
      <c r="F119" s="921"/>
      <c r="G119" s="921"/>
      <c r="H119" s="924" t="s">
        <v>33</v>
      </c>
      <c r="I119" s="924"/>
      <c r="J119" s="921" t="s">
        <v>32</v>
      </c>
      <c r="K119" s="921" t="s">
        <v>31</v>
      </c>
      <c r="L119" s="925">
        <v>1425</v>
      </c>
    </row>
    <row r="120" spans="1:12" x14ac:dyDescent="0.25">
      <c r="A120" s="918"/>
      <c r="B120" s="921"/>
      <c r="C120" s="922"/>
      <c r="D120" s="923"/>
      <c r="E120" s="921"/>
      <c r="F120" s="921"/>
      <c r="G120" s="921"/>
      <c r="H120" s="924"/>
      <c r="I120" s="924"/>
      <c r="J120" s="921"/>
      <c r="K120" s="921"/>
      <c r="L120" s="925"/>
    </row>
    <row r="121" spans="1:12" ht="24" x14ac:dyDescent="0.25">
      <c r="A121" s="918"/>
      <c r="B121" s="9" t="s">
        <v>34</v>
      </c>
      <c r="C121" s="13" t="s">
        <v>35</v>
      </c>
      <c r="D121" s="13" t="s">
        <v>36</v>
      </c>
      <c r="E121" s="13" t="s">
        <v>37</v>
      </c>
      <c r="F121" s="920"/>
      <c r="G121" s="920"/>
      <c r="H121" s="924" t="s">
        <v>38</v>
      </c>
      <c r="I121" s="924"/>
      <c r="J121" s="921" t="s">
        <v>31</v>
      </c>
      <c r="K121" s="921" t="s">
        <v>32</v>
      </c>
      <c r="L121" s="925">
        <v>566</v>
      </c>
    </row>
    <row r="122" spans="1:12" ht="22.8" x14ac:dyDescent="0.25">
      <c r="A122" s="918"/>
      <c r="B122" s="14" t="s">
        <v>204</v>
      </c>
      <c r="C122" s="14" t="s">
        <v>441</v>
      </c>
      <c r="D122" s="15">
        <v>43715</v>
      </c>
      <c r="E122" s="14" t="s">
        <v>1289</v>
      </c>
      <c r="F122" s="920"/>
      <c r="G122" s="920"/>
      <c r="H122" s="924"/>
      <c r="I122" s="924"/>
      <c r="J122" s="921"/>
      <c r="K122" s="921"/>
      <c r="L122" s="925"/>
    </row>
    <row r="123" spans="1:12" ht="24" x14ac:dyDescent="0.25">
      <c r="A123" s="918">
        <v>621</v>
      </c>
      <c r="B123" s="9" t="s">
        <v>22</v>
      </c>
      <c r="C123" s="13" t="s">
        <v>23</v>
      </c>
      <c r="D123" s="13" t="s">
        <v>24</v>
      </c>
      <c r="E123" s="13" t="s">
        <v>25</v>
      </c>
      <c r="F123" s="919" t="s">
        <v>17</v>
      </c>
      <c r="G123" s="919"/>
      <c r="H123" s="920"/>
      <c r="I123" s="920"/>
      <c r="J123" s="920"/>
      <c r="K123" s="920"/>
      <c r="L123" s="920"/>
    </row>
    <row r="124" spans="1:12" x14ac:dyDescent="0.25">
      <c r="A124" s="918"/>
      <c r="B124" s="921" t="s">
        <v>2112</v>
      </c>
      <c r="C124" s="922" t="s">
        <v>2126</v>
      </c>
      <c r="D124" s="923">
        <v>43726</v>
      </c>
      <c r="E124" s="921" t="s">
        <v>1570</v>
      </c>
      <c r="F124" s="921" t="s">
        <v>2127</v>
      </c>
      <c r="G124" s="921"/>
      <c r="H124" s="924" t="s">
        <v>30</v>
      </c>
      <c r="I124" s="924"/>
      <c r="J124" s="14" t="s">
        <v>31</v>
      </c>
      <c r="K124" s="14" t="s">
        <v>32</v>
      </c>
      <c r="L124" s="16">
        <v>897</v>
      </c>
    </row>
    <row r="125" spans="1:12" x14ac:dyDescent="0.25">
      <c r="A125" s="918"/>
      <c r="B125" s="921"/>
      <c r="C125" s="922"/>
      <c r="D125" s="923"/>
      <c r="E125" s="921"/>
      <c r="F125" s="921"/>
      <c r="G125" s="921"/>
      <c r="H125" s="924" t="s">
        <v>33</v>
      </c>
      <c r="I125" s="924"/>
      <c r="J125" s="14" t="s">
        <v>31</v>
      </c>
      <c r="K125" s="14" t="s">
        <v>32</v>
      </c>
      <c r="L125" s="16">
        <v>1375.4</v>
      </c>
    </row>
    <row r="126" spans="1:12" ht="24" x14ac:dyDescent="0.25">
      <c r="A126" s="918"/>
      <c r="B126" s="9" t="s">
        <v>34</v>
      </c>
      <c r="C126" s="13" t="s">
        <v>35</v>
      </c>
      <c r="D126" s="13" t="s">
        <v>36</v>
      </c>
      <c r="E126" s="13" t="s">
        <v>37</v>
      </c>
      <c r="F126" s="920"/>
      <c r="G126" s="920"/>
      <c r="H126" s="924" t="s">
        <v>38</v>
      </c>
      <c r="I126" s="924"/>
      <c r="J126" s="921" t="s">
        <v>31</v>
      </c>
      <c r="K126" s="921" t="s">
        <v>31</v>
      </c>
      <c r="L126" s="925">
        <v>0</v>
      </c>
    </row>
    <row r="127" spans="1:12" ht="22.8" x14ac:dyDescent="0.25">
      <c r="A127" s="918"/>
      <c r="B127" s="14" t="s">
        <v>204</v>
      </c>
      <c r="C127" s="14" t="s">
        <v>2127</v>
      </c>
      <c r="D127" s="15">
        <v>43732</v>
      </c>
      <c r="E127" s="14" t="s">
        <v>2128</v>
      </c>
      <c r="F127" s="920"/>
      <c r="G127" s="920"/>
      <c r="H127" s="924"/>
      <c r="I127" s="924"/>
      <c r="J127" s="921"/>
      <c r="K127" s="921"/>
      <c r="L127" s="925"/>
    </row>
    <row r="128" spans="1:12" ht="24" x14ac:dyDescent="0.25">
      <c r="A128" s="918">
        <v>622</v>
      </c>
      <c r="B128" s="9" t="s">
        <v>22</v>
      </c>
      <c r="C128" s="13" t="s">
        <v>23</v>
      </c>
      <c r="D128" s="13" t="s">
        <v>24</v>
      </c>
      <c r="E128" s="13" t="s">
        <v>25</v>
      </c>
      <c r="F128" s="919" t="s">
        <v>17</v>
      </c>
      <c r="G128" s="919"/>
      <c r="H128" s="920"/>
      <c r="I128" s="920"/>
      <c r="J128" s="920"/>
      <c r="K128" s="920"/>
      <c r="L128" s="920"/>
    </row>
    <row r="129" spans="1:12" x14ac:dyDescent="0.25">
      <c r="A129" s="918"/>
      <c r="B129" s="921" t="s">
        <v>2112</v>
      </c>
      <c r="C129" s="922" t="s">
        <v>2129</v>
      </c>
      <c r="D129" s="923">
        <v>43737</v>
      </c>
      <c r="E129" s="921" t="s">
        <v>684</v>
      </c>
      <c r="F129" s="921" t="s">
        <v>2130</v>
      </c>
      <c r="G129" s="921"/>
      <c r="H129" s="924" t="s">
        <v>30</v>
      </c>
      <c r="I129" s="924"/>
      <c r="J129" s="14" t="s">
        <v>31</v>
      </c>
      <c r="K129" s="14" t="s">
        <v>32</v>
      </c>
      <c r="L129" s="16">
        <v>144.31</v>
      </c>
    </row>
    <row r="130" spans="1:12" x14ac:dyDescent="0.25">
      <c r="A130" s="918"/>
      <c r="B130" s="921"/>
      <c r="C130" s="922"/>
      <c r="D130" s="923"/>
      <c r="E130" s="921"/>
      <c r="F130" s="921"/>
      <c r="G130" s="921"/>
      <c r="H130" s="924" t="s">
        <v>33</v>
      </c>
      <c r="I130" s="924"/>
      <c r="J130" s="14" t="s">
        <v>31</v>
      </c>
      <c r="K130" s="14" t="s">
        <v>32</v>
      </c>
      <c r="L130" s="16">
        <v>1562.65</v>
      </c>
    </row>
    <row r="131" spans="1:12" ht="24" x14ac:dyDescent="0.25">
      <c r="A131" s="918"/>
      <c r="B131" s="9" t="s">
        <v>34</v>
      </c>
      <c r="C131" s="13" t="s">
        <v>35</v>
      </c>
      <c r="D131" s="13" t="s">
        <v>36</v>
      </c>
      <c r="E131" s="13" t="s">
        <v>37</v>
      </c>
      <c r="F131" s="920"/>
      <c r="G131" s="920"/>
      <c r="H131" s="924" t="s">
        <v>38</v>
      </c>
      <c r="I131" s="924"/>
      <c r="J131" s="921" t="s">
        <v>31</v>
      </c>
      <c r="K131" s="921" t="s">
        <v>32</v>
      </c>
      <c r="L131" s="925">
        <v>409</v>
      </c>
    </row>
    <row r="132" spans="1:12" ht="22.8" x14ac:dyDescent="0.25">
      <c r="A132" s="918"/>
      <c r="B132" s="14" t="s">
        <v>204</v>
      </c>
      <c r="C132" s="14" t="s">
        <v>2130</v>
      </c>
      <c r="D132" s="15">
        <v>43738</v>
      </c>
      <c r="E132" s="14" t="s">
        <v>946</v>
      </c>
      <c r="F132" s="920"/>
      <c r="G132" s="920"/>
      <c r="H132" s="924"/>
      <c r="I132" s="924"/>
      <c r="J132" s="921"/>
      <c r="K132" s="921"/>
      <c r="L132" s="925"/>
    </row>
    <row r="133" spans="1:12" ht="24" x14ac:dyDescent="0.25">
      <c r="A133" s="918">
        <v>623</v>
      </c>
      <c r="B133" s="9" t="s">
        <v>22</v>
      </c>
      <c r="C133" s="13" t="s">
        <v>23</v>
      </c>
      <c r="D133" s="13" t="s">
        <v>24</v>
      </c>
      <c r="E133" s="13" t="s">
        <v>25</v>
      </c>
      <c r="F133" s="919" t="s">
        <v>17</v>
      </c>
      <c r="G133" s="919"/>
      <c r="H133" s="920"/>
      <c r="I133" s="920"/>
      <c r="J133" s="920"/>
      <c r="K133" s="920"/>
      <c r="L133" s="920"/>
    </row>
    <row r="134" spans="1:12" x14ac:dyDescent="0.25">
      <c r="A134" s="918"/>
      <c r="B134" s="921" t="s">
        <v>2131</v>
      </c>
      <c r="C134" s="922" t="s">
        <v>2132</v>
      </c>
      <c r="D134" s="923">
        <v>43690</v>
      </c>
      <c r="E134" s="921" t="s">
        <v>308</v>
      </c>
      <c r="F134" s="921" t="s">
        <v>309</v>
      </c>
      <c r="G134" s="921"/>
      <c r="H134" s="924" t="s">
        <v>30</v>
      </c>
      <c r="I134" s="924"/>
      <c r="J134" s="14" t="s">
        <v>31</v>
      </c>
      <c r="K134" s="14" t="s">
        <v>32</v>
      </c>
      <c r="L134" s="16">
        <v>325.5</v>
      </c>
    </row>
    <row r="135" spans="1:12" x14ac:dyDescent="0.25">
      <c r="A135" s="918"/>
      <c r="B135" s="921"/>
      <c r="C135" s="922"/>
      <c r="D135" s="923"/>
      <c r="E135" s="921"/>
      <c r="F135" s="921"/>
      <c r="G135" s="921"/>
      <c r="H135" s="924" t="s">
        <v>33</v>
      </c>
      <c r="I135" s="924"/>
      <c r="J135" s="14" t="s">
        <v>31</v>
      </c>
      <c r="K135" s="14" t="s">
        <v>31</v>
      </c>
      <c r="L135" s="16">
        <v>0</v>
      </c>
    </row>
    <row r="136" spans="1:12" ht="24" x14ac:dyDescent="0.25">
      <c r="A136" s="918"/>
      <c r="B136" s="9" t="s">
        <v>34</v>
      </c>
      <c r="C136" s="13" t="s">
        <v>35</v>
      </c>
      <c r="D136" s="13" t="s">
        <v>36</v>
      </c>
      <c r="E136" s="13" t="s">
        <v>37</v>
      </c>
      <c r="F136" s="920"/>
      <c r="G136" s="920"/>
      <c r="H136" s="924" t="s">
        <v>38</v>
      </c>
      <c r="I136" s="924"/>
      <c r="J136" s="921" t="s">
        <v>31</v>
      </c>
      <c r="K136" s="921" t="s">
        <v>31</v>
      </c>
      <c r="L136" s="925">
        <v>0</v>
      </c>
    </row>
    <row r="137" spans="1:12" ht="34.200000000000003" x14ac:dyDescent="0.25">
      <c r="A137" s="918"/>
      <c r="B137" s="14" t="s">
        <v>1412</v>
      </c>
      <c r="C137" s="14" t="s">
        <v>309</v>
      </c>
      <c r="D137" s="15">
        <v>43692</v>
      </c>
      <c r="E137" s="14" t="s">
        <v>930</v>
      </c>
      <c r="F137" s="920"/>
      <c r="G137" s="920"/>
      <c r="H137" s="924"/>
      <c r="I137" s="924"/>
      <c r="J137" s="921"/>
      <c r="K137" s="921"/>
      <c r="L137" s="925"/>
    </row>
    <row r="138" spans="1:12" ht="24" x14ac:dyDescent="0.25">
      <c r="A138" s="918">
        <v>624</v>
      </c>
      <c r="B138" s="9" t="s">
        <v>22</v>
      </c>
      <c r="C138" s="13" t="s">
        <v>23</v>
      </c>
      <c r="D138" s="13" t="s">
        <v>24</v>
      </c>
      <c r="E138" s="13" t="s">
        <v>25</v>
      </c>
      <c r="F138" s="919" t="s">
        <v>17</v>
      </c>
      <c r="G138" s="919"/>
      <c r="H138" s="920"/>
      <c r="I138" s="920"/>
      <c r="J138" s="920"/>
      <c r="K138" s="920"/>
      <c r="L138" s="920"/>
    </row>
    <row r="139" spans="1:12" x14ac:dyDescent="0.25">
      <c r="A139" s="918"/>
      <c r="B139" s="921" t="s">
        <v>2133</v>
      </c>
      <c r="C139" s="921" t="s">
        <v>2134</v>
      </c>
      <c r="D139" s="923">
        <v>43565</v>
      </c>
      <c r="E139" s="921" t="s">
        <v>481</v>
      </c>
      <c r="F139" s="921" t="s">
        <v>2135</v>
      </c>
      <c r="G139" s="921"/>
      <c r="H139" s="924" t="s">
        <v>30</v>
      </c>
      <c r="I139" s="924"/>
      <c r="J139" s="14" t="s">
        <v>31</v>
      </c>
      <c r="K139" s="14" t="s">
        <v>32</v>
      </c>
      <c r="L139" s="16">
        <v>464.68</v>
      </c>
    </row>
    <row r="140" spans="1:12" x14ac:dyDescent="0.25">
      <c r="A140" s="918"/>
      <c r="B140" s="921"/>
      <c r="C140" s="921"/>
      <c r="D140" s="923"/>
      <c r="E140" s="921"/>
      <c r="F140" s="921"/>
      <c r="G140" s="921"/>
      <c r="H140" s="924" t="s">
        <v>33</v>
      </c>
      <c r="I140" s="924"/>
      <c r="J140" s="14" t="s">
        <v>31</v>
      </c>
      <c r="K140" s="14" t="s">
        <v>32</v>
      </c>
      <c r="L140" s="16">
        <v>428.09</v>
      </c>
    </row>
    <row r="141" spans="1:12" ht="24" x14ac:dyDescent="0.25">
      <c r="A141" s="918"/>
      <c r="B141" s="9" t="s">
        <v>34</v>
      </c>
      <c r="C141" s="13" t="s">
        <v>35</v>
      </c>
      <c r="D141" s="13" t="s">
        <v>36</v>
      </c>
      <c r="E141" s="13" t="s">
        <v>37</v>
      </c>
      <c r="F141" s="920"/>
      <c r="G141" s="920"/>
      <c r="H141" s="924" t="s">
        <v>38</v>
      </c>
      <c r="I141" s="924"/>
      <c r="J141" s="921" t="s">
        <v>31</v>
      </c>
      <c r="K141" s="921" t="s">
        <v>32</v>
      </c>
      <c r="L141" s="925">
        <v>50</v>
      </c>
    </row>
    <row r="142" spans="1:12" ht="22.8" x14ac:dyDescent="0.25">
      <c r="A142" s="918"/>
      <c r="B142" s="14" t="s">
        <v>39</v>
      </c>
      <c r="C142" s="14" t="s">
        <v>2135</v>
      </c>
      <c r="D142" s="15">
        <v>43569</v>
      </c>
      <c r="E142" s="14" t="s">
        <v>2136</v>
      </c>
      <c r="F142" s="920"/>
      <c r="G142" s="920"/>
      <c r="H142" s="924"/>
      <c r="I142" s="924"/>
      <c r="J142" s="921"/>
      <c r="K142" s="921"/>
      <c r="L142" s="925"/>
    </row>
    <row r="143" spans="1:12" ht="24" x14ac:dyDescent="0.25">
      <c r="A143" s="918">
        <v>625</v>
      </c>
      <c r="B143" s="9" t="s">
        <v>22</v>
      </c>
      <c r="C143" s="13" t="s">
        <v>23</v>
      </c>
      <c r="D143" s="13" t="s">
        <v>24</v>
      </c>
      <c r="E143" s="13" t="s">
        <v>25</v>
      </c>
      <c r="F143" s="919" t="s">
        <v>17</v>
      </c>
      <c r="G143" s="919"/>
      <c r="H143" s="920"/>
      <c r="I143" s="920"/>
      <c r="J143" s="920"/>
      <c r="K143" s="920"/>
      <c r="L143" s="920"/>
    </row>
    <row r="144" spans="1:12" x14ac:dyDescent="0.25">
      <c r="A144" s="918"/>
      <c r="B144" s="921" t="s">
        <v>2137</v>
      </c>
      <c r="C144" s="922" t="s">
        <v>2138</v>
      </c>
      <c r="D144" s="923">
        <v>43644</v>
      </c>
      <c r="E144" s="921" t="s">
        <v>298</v>
      </c>
      <c r="F144" s="921" t="s">
        <v>2139</v>
      </c>
      <c r="G144" s="921"/>
      <c r="H144" s="924" t="s">
        <v>30</v>
      </c>
      <c r="I144" s="924"/>
      <c r="J144" s="14" t="s">
        <v>31</v>
      </c>
      <c r="K144" s="14" t="s">
        <v>32</v>
      </c>
      <c r="L144" s="16">
        <v>1063.5</v>
      </c>
    </row>
    <row r="145" spans="1:12" x14ac:dyDescent="0.25">
      <c r="A145" s="918"/>
      <c r="B145" s="921"/>
      <c r="C145" s="922"/>
      <c r="D145" s="923"/>
      <c r="E145" s="921"/>
      <c r="F145" s="921"/>
      <c r="G145" s="921"/>
      <c r="H145" s="924" t="s">
        <v>33</v>
      </c>
      <c r="I145" s="924"/>
      <c r="J145" s="14" t="s">
        <v>31</v>
      </c>
      <c r="K145" s="14" t="s">
        <v>32</v>
      </c>
      <c r="L145" s="16">
        <v>546.6</v>
      </c>
    </row>
    <row r="146" spans="1:12" ht="24" x14ac:dyDescent="0.25">
      <c r="A146" s="918"/>
      <c r="B146" s="9" t="s">
        <v>34</v>
      </c>
      <c r="C146" s="13" t="s">
        <v>35</v>
      </c>
      <c r="D146" s="13" t="s">
        <v>36</v>
      </c>
      <c r="E146" s="13" t="s">
        <v>37</v>
      </c>
      <c r="F146" s="920"/>
      <c r="G146" s="920"/>
      <c r="H146" s="924" t="s">
        <v>38</v>
      </c>
      <c r="I146" s="924"/>
      <c r="J146" s="921" t="s">
        <v>31</v>
      </c>
      <c r="K146" s="921" t="s">
        <v>31</v>
      </c>
      <c r="L146" s="925">
        <v>0</v>
      </c>
    </row>
    <row r="147" spans="1:12" ht="22.8" x14ac:dyDescent="0.25">
      <c r="A147" s="918"/>
      <c r="B147" s="14" t="s">
        <v>229</v>
      </c>
      <c r="C147" s="14" t="s">
        <v>2139</v>
      </c>
      <c r="D147" s="15">
        <v>43646</v>
      </c>
      <c r="E147" s="14" t="s">
        <v>475</v>
      </c>
      <c r="F147" s="920"/>
      <c r="G147" s="920"/>
      <c r="H147" s="924"/>
      <c r="I147" s="924"/>
      <c r="J147" s="921"/>
      <c r="K147" s="921"/>
      <c r="L147" s="925"/>
    </row>
    <row r="148" spans="1:12" ht="24" x14ac:dyDescent="0.25">
      <c r="A148" s="918">
        <v>626</v>
      </c>
      <c r="B148" s="9" t="s">
        <v>22</v>
      </c>
      <c r="C148" s="13" t="s">
        <v>23</v>
      </c>
      <c r="D148" s="13" t="s">
        <v>24</v>
      </c>
      <c r="E148" s="13" t="s">
        <v>25</v>
      </c>
      <c r="F148" s="919" t="s">
        <v>17</v>
      </c>
      <c r="G148" s="919"/>
      <c r="H148" s="920"/>
      <c r="I148" s="920"/>
      <c r="J148" s="920"/>
      <c r="K148" s="920"/>
      <c r="L148" s="920"/>
    </row>
    <row r="149" spans="1:12" x14ac:dyDescent="0.25">
      <c r="A149" s="918"/>
      <c r="B149" s="921" t="s">
        <v>2140</v>
      </c>
      <c r="C149" s="922" t="s">
        <v>2141</v>
      </c>
      <c r="D149" s="923">
        <v>43598</v>
      </c>
      <c r="E149" s="921" t="s">
        <v>115</v>
      </c>
      <c r="F149" s="921" t="s">
        <v>116</v>
      </c>
      <c r="G149" s="921"/>
      <c r="H149" s="924" t="s">
        <v>30</v>
      </c>
      <c r="I149" s="924"/>
      <c r="J149" s="14" t="s">
        <v>31</v>
      </c>
      <c r="K149" s="14" t="s">
        <v>32</v>
      </c>
      <c r="L149" s="16">
        <v>464.2</v>
      </c>
    </row>
    <row r="150" spans="1:12" x14ac:dyDescent="0.25">
      <c r="A150" s="918"/>
      <c r="B150" s="921"/>
      <c r="C150" s="922"/>
      <c r="D150" s="923"/>
      <c r="E150" s="921"/>
      <c r="F150" s="921"/>
      <c r="G150" s="921"/>
      <c r="H150" s="924" t="s">
        <v>33</v>
      </c>
      <c r="I150" s="924"/>
      <c r="J150" s="14" t="s">
        <v>31</v>
      </c>
      <c r="K150" s="14" t="s">
        <v>32</v>
      </c>
      <c r="L150" s="16">
        <v>623.56000000000006</v>
      </c>
    </row>
    <row r="151" spans="1:12" ht="24" x14ac:dyDescent="0.25">
      <c r="A151" s="918"/>
      <c r="B151" s="9" t="s">
        <v>34</v>
      </c>
      <c r="C151" s="13" t="s">
        <v>35</v>
      </c>
      <c r="D151" s="13" t="s">
        <v>36</v>
      </c>
      <c r="E151" s="13" t="s">
        <v>37</v>
      </c>
      <c r="F151" s="920"/>
      <c r="G151" s="920"/>
      <c r="H151" s="924" t="s">
        <v>38</v>
      </c>
      <c r="I151" s="924"/>
      <c r="J151" s="921" t="s">
        <v>31</v>
      </c>
      <c r="K151" s="921" t="s">
        <v>31</v>
      </c>
      <c r="L151" s="925">
        <v>0</v>
      </c>
    </row>
    <row r="152" spans="1:12" ht="22.8" x14ac:dyDescent="0.25">
      <c r="A152" s="918"/>
      <c r="B152" s="14" t="s">
        <v>429</v>
      </c>
      <c r="C152" s="14" t="s">
        <v>116</v>
      </c>
      <c r="D152" s="15">
        <v>43600</v>
      </c>
      <c r="E152" s="14" t="s">
        <v>1975</v>
      </c>
      <c r="F152" s="920"/>
      <c r="G152" s="920"/>
      <c r="H152" s="924"/>
      <c r="I152" s="924"/>
      <c r="J152" s="921"/>
      <c r="K152" s="921"/>
      <c r="L152" s="925"/>
    </row>
    <row r="153" spans="1:12" ht="24" x14ac:dyDescent="0.25">
      <c r="A153" s="918">
        <v>627</v>
      </c>
      <c r="B153" s="9" t="s">
        <v>22</v>
      </c>
      <c r="C153" s="13" t="s">
        <v>23</v>
      </c>
      <c r="D153" s="13" t="s">
        <v>24</v>
      </c>
      <c r="E153" s="13" t="s">
        <v>25</v>
      </c>
      <c r="F153" s="919" t="s">
        <v>17</v>
      </c>
      <c r="G153" s="919"/>
      <c r="H153" s="920"/>
      <c r="I153" s="920"/>
      <c r="J153" s="920"/>
      <c r="K153" s="920"/>
      <c r="L153" s="920"/>
    </row>
    <row r="154" spans="1:12" x14ac:dyDescent="0.25">
      <c r="A154" s="918"/>
      <c r="B154" s="921" t="s">
        <v>2140</v>
      </c>
      <c r="C154" s="922" t="s">
        <v>2142</v>
      </c>
      <c r="D154" s="923">
        <v>43631</v>
      </c>
      <c r="E154" s="921" t="s">
        <v>2143</v>
      </c>
      <c r="F154" s="921" t="s">
        <v>2144</v>
      </c>
      <c r="G154" s="921"/>
      <c r="H154" s="924" t="s">
        <v>30</v>
      </c>
      <c r="I154" s="924"/>
      <c r="J154" s="14" t="s">
        <v>31</v>
      </c>
      <c r="K154" s="14" t="s">
        <v>32</v>
      </c>
      <c r="L154" s="16">
        <v>987</v>
      </c>
    </row>
    <row r="155" spans="1:12" x14ac:dyDescent="0.25">
      <c r="A155" s="918"/>
      <c r="B155" s="921"/>
      <c r="C155" s="922"/>
      <c r="D155" s="923"/>
      <c r="E155" s="921"/>
      <c r="F155" s="921"/>
      <c r="G155" s="921"/>
      <c r="H155" s="924" t="s">
        <v>33</v>
      </c>
      <c r="I155" s="924"/>
      <c r="J155" s="921" t="s">
        <v>31</v>
      </c>
      <c r="K155" s="921" t="s">
        <v>32</v>
      </c>
      <c r="L155" s="925">
        <v>2424.69</v>
      </c>
    </row>
    <row r="156" spans="1:12" x14ac:dyDescent="0.25">
      <c r="A156" s="918"/>
      <c r="B156" s="921"/>
      <c r="C156" s="922"/>
      <c r="D156" s="923"/>
      <c r="E156" s="921"/>
      <c r="F156" s="921"/>
      <c r="G156" s="921"/>
      <c r="H156" s="924"/>
      <c r="I156" s="924"/>
      <c r="J156" s="921"/>
      <c r="K156" s="921"/>
      <c r="L156" s="925"/>
    </row>
    <row r="157" spans="1:12" ht="24" x14ac:dyDescent="0.25">
      <c r="A157" s="918"/>
      <c r="B157" s="9" t="s">
        <v>34</v>
      </c>
      <c r="C157" s="13" t="s">
        <v>35</v>
      </c>
      <c r="D157" s="13" t="s">
        <v>36</v>
      </c>
      <c r="E157" s="13" t="s">
        <v>37</v>
      </c>
      <c r="F157" s="920"/>
      <c r="G157" s="920"/>
      <c r="H157" s="924" t="s">
        <v>38</v>
      </c>
      <c r="I157" s="924"/>
      <c r="J157" s="921" t="s">
        <v>31</v>
      </c>
      <c r="K157" s="921" t="s">
        <v>32</v>
      </c>
      <c r="L157" s="925">
        <v>102</v>
      </c>
    </row>
    <row r="158" spans="1:12" ht="22.8" x14ac:dyDescent="0.25">
      <c r="A158" s="918"/>
      <c r="B158" s="14" t="s">
        <v>429</v>
      </c>
      <c r="C158" s="14" t="s">
        <v>2144</v>
      </c>
      <c r="D158" s="15">
        <v>43635</v>
      </c>
      <c r="E158" s="14" t="s">
        <v>2145</v>
      </c>
      <c r="F158" s="920"/>
      <c r="G158" s="920"/>
      <c r="H158" s="924"/>
      <c r="I158" s="924"/>
      <c r="J158" s="921"/>
      <c r="K158" s="921"/>
      <c r="L158" s="925"/>
    </row>
    <row r="159" spans="1:12" ht="24" x14ac:dyDescent="0.25">
      <c r="A159" s="918">
        <v>628</v>
      </c>
      <c r="B159" s="9" t="s">
        <v>22</v>
      </c>
      <c r="C159" s="13" t="s">
        <v>23</v>
      </c>
      <c r="D159" s="13" t="s">
        <v>24</v>
      </c>
      <c r="E159" s="13" t="s">
        <v>25</v>
      </c>
      <c r="F159" s="919" t="s">
        <v>17</v>
      </c>
      <c r="G159" s="919"/>
      <c r="H159" s="920"/>
      <c r="I159" s="920"/>
      <c r="J159" s="920"/>
      <c r="K159" s="920"/>
      <c r="L159" s="920"/>
    </row>
    <row r="160" spans="1:12" x14ac:dyDescent="0.25">
      <c r="A160" s="918"/>
      <c r="B160" s="921" t="s">
        <v>2140</v>
      </c>
      <c r="C160" s="922" t="s">
        <v>2146</v>
      </c>
      <c r="D160" s="923">
        <v>43724</v>
      </c>
      <c r="E160" s="921" t="s">
        <v>1306</v>
      </c>
      <c r="F160" s="921" t="s">
        <v>2147</v>
      </c>
      <c r="G160" s="921"/>
      <c r="H160" s="924" t="s">
        <v>30</v>
      </c>
      <c r="I160" s="924"/>
      <c r="J160" s="14" t="s">
        <v>31</v>
      </c>
      <c r="K160" s="14" t="s">
        <v>32</v>
      </c>
      <c r="L160" s="16">
        <v>912.66</v>
      </c>
    </row>
    <row r="161" spans="1:12" x14ac:dyDescent="0.25">
      <c r="A161" s="918"/>
      <c r="B161" s="921"/>
      <c r="C161" s="922"/>
      <c r="D161" s="923"/>
      <c r="E161" s="921"/>
      <c r="F161" s="921"/>
      <c r="G161" s="921"/>
      <c r="H161" s="924" t="s">
        <v>33</v>
      </c>
      <c r="I161" s="924"/>
      <c r="J161" s="921" t="s">
        <v>31</v>
      </c>
      <c r="K161" s="921" t="s">
        <v>32</v>
      </c>
      <c r="L161" s="925">
        <v>393.32</v>
      </c>
    </row>
    <row r="162" spans="1:12" x14ac:dyDescent="0.25">
      <c r="A162" s="918"/>
      <c r="B162" s="921"/>
      <c r="C162" s="922"/>
      <c r="D162" s="923"/>
      <c r="E162" s="921"/>
      <c r="F162" s="921"/>
      <c r="G162" s="921"/>
      <c r="H162" s="924"/>
      <c r="I162" s="924"/>
      <c r="J162" s="921"/>
      <c r="K162" s="921"/>
      <c r="L162" s="925"/>
    </row>
    <row r="163" spans="1:12" ht="24" x14ac:dyDescent="0.25">
      <c r="A163" s="918"/>
      <c r="B163" s="9" t="s">
        <v>34</v>
      </c>
      <c r="C163" s="13" t="s">
        <v>35</v>
      </c>
      <c r="D163" s="13" t="s">
        <v>36</v>
      </c>
      <c r="E163" s="13" t="s">
        <v>37</v>
      </c>
      <c r="F163" s="920"/>
      <c r="G163" s="920"/>
      <c r="H163" s="924" t="s">
        <v>38</v>
      </c>
      <c r="I163" s="924"/>
      <c r="J163" s="921" t="s">
        <v>31</v>
      </c>
      <c r="K163" s="921" t="s">
        <v>31</v>
      </c>
      <c r="L163" s="925">
        <v>0</v>
      </c>
    </row>
    <row r="164" spans="1:12" ht="22.8" x14ac:dyDescent="0.25">
      <c r="A164" s="918"/>
      <c r="B164" s="14" t="s">
        <v>429</v>
      </c>
      <c r="C164" s="14" t="s">
        <v>2147</v>
      </c>
      <c r="D164" s="15">
        <v>43726</v>
      </c>
      <c r="E164" s="14" t="s">
        <v>1044</v>
      </c>
      <c r="F164" s="920"/>
      <c r="G164" s="920"/>
      <c r="H164" s="924"/>
      <c r="I164" s="924"/>
      <c r="J164" s="921"/>
      <c r="K164" s="921"/>
      <c r="L164" s="925"/>
    </row>
    <row r="165" spans="1:12" ht="24" x14ac:dyDescent="0.25">
      <c r="A165" s="918">
        <v>629</v>
      </c>
      <c r="B165" s="9" t="s">
        <v>22</v>
      </c>
      <c r="C165" s="13" t="s">
        <v>23</v>
      </c>
      <c r="D165" s="13" t="s">
        <v>24</v>
      </c>
      <c r="E165" s="13" t="s">
        <v>25</v>
      </c>
      <c r="F165" s="919" t="s">
        <v>17</v>
      </c>
      <c r="G165" s="919"/>
      <c r="H165" s="920"/>
      <c r="I165" s="920"/>
      <c r="J165" s="920"/>
      <c r="K165" s="920"/>
      <c r="L165" s="920"/>
    </row>
    <row r="166" spans="1:12" x14ac:dyDescent="0.25">
      <c r="A166" s="918"/>
      <c r="B166" s="921" t="s">
        <v>2140</v>
      </c>
      <c r="C166" s="922" t="s">
        <v>2148</v>
      </c>
      <c r="D166" s="923">
        <v>43730</v>
      </c>
      <c r="E166" s="921" t="s">
        <v>1760</v>
      </c>
      <c r="F166" s="921" t="s">
        <v>2149</v>
      </c>
      <c r="G166" s="921"/>
      <c r="H166" s="924" t="s">
        <v>30</v>
      </c>
      <c r="I166" s="924"/>
      <c r="J166" s="14" t="s">
        <v>31</v>
      </c>
      <c r="K166" s="14" t="s">
        <v>31</v>
      </c>
      <c r="L166" s="16">
        <v>0</v>
      </c>
    </row>
    <row r="167" spans="1:12" x14ac:dyDescent="0.25">
      <c r="A167" s="918"/>
      <c r="B167" s="921"/>
      <c r="C167" s="922"/>
      <c r="D167" s="923"/>
      <c r="E167" s="921"/>
      <c r="F167" s="921"/>
      <c r="G167" s="921"/>
      <c r="H167" s="924" t="s">
        <v>33</v>
      </c>
      <c r="I167" s="924"/>
      <c r="J167" s="14" t="s">
        <v>31</v>
      </c>
      <c r="K167" s="14" t="s">
        <v>31</v>
      </c>
      <c r="L167" s="16">
        <v>0</v>
      </c>
    </row>
    <row r="168" spans="1:12" ht="24" x14ac:dyDescent="0.25">
      <c r="A168" s="918"/>
      <c r="B168" s="9" t="s">
        <v>34</v>
      </c>
      <c r="C168" s="13" t="s">
        <v>35</v>
      </c>
      <c r="D168" s="13" t="s">
        <v>36</v>
      </c>
      <c r="E168" s="13" t="s">
        <v>37</v>
      </c>
      <c r="F168" s="920"/>
      <c r="G168" s="920"/>
      <c r="H168" s="924" t="s">
        <v>38</v>
      </c>
      <c r="I168" s="924"/>
      <c r="J168" s="921" t="s">
        <v>31</v>
      </c>
      <c r="K168" s="921" t="s">
        <v>32</v>
      </c>
      <c r="L168" s="925">
        <v>308.25</v>
      </c>
    </row>
    <row r="169" spans="1:12" ht="22.8" x14ac:dyDescent="0.25">
      <c r="A169" s="918"/>
      <c r="B169" s="14" t="s">
        <v>429</v>
      </c>
      <c r="C169" s="14" t="s">
        <v>2149</v>
      </c>
      <c r="D169" s="15">
        <v>43733</v>
      </c>
      <c r="E169" s="14" t="s">
        <v>2069</v>
      </c>
      <c r="F169" s="920"/>
      <c r="G169" s="920"/>
      <c r="H169" s="924"/>
      <c r="I169" s="924"/>
      <c r="J169" s="921"/>
      <c r="K169" s="921"/>
      <c r="L169" s="925"/>
    </row>
    <row r="170" spans="1:12" ht="24" x14ac:dyDescent="0.25">
      <c r="A170" s="918">
        <v>630</v>
      </c>
      <c r="B170" s="9" t="s">
        <v>22</v>
      </c>
      <c r="C170" s="13" t="s">
        <v>23</v>
      </c>
      <c r="D170" s="13" t="s">
        <v>24</v>
      </c>
      <c r="E170" s="13" t="s">
        <v>25</v>
      </c>
      <c r="F170" s="919" t="s">
        <v>17</v>
      </c>
      <c r="G170" s="919"/>
      <c r="H170" s="920"/>
      <c r="I170" s="920"/>
      <c r="J170" s="920"/>
      <c r="K170" s="920"/>
      <c r="L170" s="920"/>
    </row>
    <row r="171" spans="1:12" x14ac:dyDescent="0.25">
      <c r="A171" s="918"/>
      <c r="B171" s="921" t="s">
        <v>2140</v>
      </c>
      <c r="C171" s="922" t="s">
        <v>2148</v>
      </c>
      <c r="D171" s="923">
        <v>43730</v>
      </c>
      <c r="E171" s="921" t="s">
        <v>1760</v>
      </c>
      <c r="F171" s="921" t="s">
        <v>2150</v>
      </c>
      <c r="G171" s="921"/>
      <c r="H171" s="924" t="s">
        <v>30</v>
      </c>
      <c r="I171" s="924"/>
      <c r="J171" s="14" t="s">
        <v>31</v>
      </c>
      <c r="K171" s="14" t="s">
        <v>31</v>
      </c>
      <c r="L171" s="16">
        <v>0</v>
      </c>
    </row>
    <row r="172" spans="1:12" x14ac:dyDescent="0.25">
      <c r="A172" s="918"/>
      <c r="B172" s="921"/>
      <c r="C172" s="922"/>
      <c r="D172" s="923"/>
      <c r="E172" s="921"/>
      <c r="F172" s="921"/>
      <c r="G172" s="921"/>
      <c r="H172" s="924" t="s">
        <v>33</v>
      </c>
      <c r="I172" s="924"/>
      <c r="J172" s="14" t="s">
        <v>31</v>
      </c>
      <c r="K172" s="14" t="s">
        <v>31</v>
      </c>
      <c r="L172" s="16">
        <v>0</v>
      </c>
    </row>
    <row r="173" spans="1:12" ht="24" x14ac:dyDescent="0.25">
      <c r="A173" s="918"/>
      <c r="B173" s="9" t="s">
        <v>34</v>
      </c>
      <c r="C173" s="13" t="s">
        <v>35</v>
      </c>
      <c r="D173" s="13" t="s">
        <v>36</v>
      </c>
      <c r="E173" s="13" t="s">
        <v>37</v>
      </c>
      <c r="F173" s="920"/>
      <c r="G173" s="920"/>
      <c r="H173" s="924" t="s">
        <v>38</v>
      </c>
      <c r="I173" s="924"/>
      <c r="J173" s="921" t="s">
        <v>31</v>
      </c>
      <c r="K173" s="921" t="s">
        <v>32</v>
      </c>
      <c r="L173" s="925">
        <v>308.25</v>
      </c>
    </row>
    <row r="174" spans="1:12" ht="22.8" x14ac:dyDescent="0.25">
      <c r="A174" s="918"/>
      <c r="B174" s="14" t="s">
        <v>429</v>
      </c>
      <c r="C174" s="14" t="s">
        <v>2150</v>
      </c>
      <c r="D174" s="15">
        <v>43733</v>
      </c>
      <c r="E174" s="14" t="s">
        <v>2069</v>
      </c>
      <c r="F174" s="920"/>
      <c r="G174" s="920"/>
      <c r="H174" s="924"/>
      <c r="I174" s="924"/>
      <c r="J174" s="921"/>
      <c r="K174" s="921"/>
      <c r="L174" s="925"/>
    </row>
    <row r="175" spans="1:12" ht="24" x14ac:dyDescent="0.25">
      <c r="A175" s="918">
        <v>631</v>
      </c>
      <c r="B175" s="9" t="s">
        <v>22</v>
      </c>
      <c r="C175" s="13" t="s">
        <v>23</v>
      </c>
      <c r="D175" s="13" t="s">
        <v>24</v>
      </c>
      <c r="E175" s="13" t="s">
        <v>25</v>
      </c>
      <c r="F175" s="919" t="s">
        <v>17</v>
      </c>
      <c r="G175" s="919"/>
      <c r="H175" s="920"/>
      <c r="I175" s="920"/>
      <c r="J175" s="920"/>
      <c r="K175" s="920"/>
      <c r="L175" s="920"/>
    </row>
    <row r="176" spans="1:12" x14ac:dyDescent="0.25">
      <c r="A176" s="918"/>
      <c r="B176" s="921" t="s">
        <v>2151</v>
      </c>
      <c r="C176" s="921" t="s">
        <v>2152</v>
      </c>
      <c r="D176" s="923">
        <v>43559</v>
      </c>
      <c r="E176" s="921" t="s">
        <v>2153</v>
      </c>
      <c r="F176" s="921" t="s">
        <v>2154</v>
      </c>
      <c r="G176" s="921"/>
      <c r="H176" s="924" t="s">
        <v>30</v>
      </c>
      <c r="I176" s="924"/>
      <c r="J176" s="14" t="s">
        <v>31</v>
      </c>
      <c r="K176" s="14" t="s">
        <v>32</v>
      </c>
      <c r="L176" s="16">
        <v>94</v>
      </c>
    </row>
    <row r="177" spans="1:12" x14ac:dyDescent="0.25">
      <c r="A177" s="918"/>
      <c r="B177" s="921"/>
      <c r="C177" s="921"/>
      <c r="D177" s="923"/>
      <c r="E177" s="921"/>
      <c r="F177" s="921"/>
      <c r="G177" s="921"/>
      <c r="H177" s="924" t="s">
        <v>33</v>
      </c>
      <c r="I177" s="924"/>
      <c r="J177" s="14" t="s">
        <v>31</v>
      </c>
      <c r="K177" s="14" t="s">
        <v>32</v>
      </c>
      <c r="L177" s="16">
        <v>694.59</v>
      </c>
    </row>
    <row r="178" spans="1:12" ht="24" x14ac:dyDescent="0.25">
      <c r="A178" s="918"/>
      <c r="B178" s="9" t="s">
        <v>34</v>
      </c>
      <c r="C178" s="13" t="s">
        <v>35</v>
      </c>
      <c r="D178" s="13" t="s">
        <v>36</v>
      </c>
      <c r="E178" s="13" t="s">
        <v>37</v>
      </c>
      <c r="F178" s="920"/>
      <c r="G178" s="920"/>
      <c r="H178" s="924" t="s">
        <v>38</v>
      </c>
      <c r="I178" s="924"/>
      <c r="J178" s="921" t="s">
        <v>31</v>
      </c>
      <c r="K178" s="921" t="s">
        <v>32</v>
      </c>
      <c r="L178" s="925">
        <v>174.25</v>
      </c>
    </row>
    <row r="179" spans="1:12" ht="34.200000000000003" x14ac:dyDescent="0.25">
      <c r="A179" s="918"/>
      <c r="B179" s="14" t="s">
        <v>2155</v>
      </c>
      <c r="C179" s="14" t="s">
        <v>2154</v>
      </c>
      <c r="D179" s="15">
        <v>43560</v>
      </c>
      <c r="E179" s="14" t="s">
        <v>2156</v>
      </c>
      <c r="F179" s="920"/>
      <c r="G179" s="920"/>
      <c r="H179" s="924"/>
      <c r="I179" s="924"/>
      <c r="J179" s="921"/>
      <c r="K179" s="921"/>
      <c r="L179" s="925"/>
    </row>
    <row r="180" spans="1:12" ht="24" x14ac:dyDescent="0.25">
      <c r="A180" s="918">
        <v>632</v>
      </c>
      <c r="B180" s="9" t="s">
        <v>22</v>
      </c>
      <c r="C180" s="13" t="s">
        <v>23</v>
      </c>
      <c r="D180" s="13" t="s">
        <v>24</v>
      </c>
      <c r="E180" s="13" t="s">
        <v>25</v>
      </c>
      <c r="F180" s="919" t="s">
        <v>17</v>
      </c>
      <c r="G180" s="919"/>
      <c r="H180" s="920"/>
      <c r="I180" s="920"/>
      <c r="J180" s="920"/>
      <c r="K180" s="920"/>
      <c r="L180" s="920"/>
    </row>
    <row r="181" spans="1:12" x14ac:dyDescent="0.25">
      <c r="A181" s="918"/>
      <c r="B181" s="921" t="s">
        <v>2151</v>
      </c>
      <c r="C181" s="921" t="s">
        <v>2157</v>
      </c>
      <c r="D181" s="923">
        <v>43588</v>
      </c>
      <c r="E181" s="921" t="s">
        <v>53</v>
      </c>
      <c r="F181" s="921" t="s">
        <v>1000</v>
      </c>
      <c r="G181" s="921"/>
      <c r="H181" s="924" t="s">
        <v>30</v>
      </c>
      <c r="I181" s="924"/>
      <c r="J181" s="14" t="s">
        <v>31</v>
      </c>
      <c r="K181" s="14" t="s">
        <v>32</v>
      </c>
      <c r="L181" s="16">
        <v>253</v>
      </c>
    </row>
    <row r="182" spans="1:12" x14ac:dyDescent="0.25">
      <c r="A182" s="918"/>
      <c r="B182" s="921"/>
      <c r="C182" s="921"/>
      <c r="D182" s="923"/>
      <c r="E182" s="921"/>
      <c r="F182" s="921"/>
      <c r="G182" s="921"/>
      <c r="H182" s="924" t="s">
        <v>33</v>
      </c>
      <c r="I182" s="924"/>
      <c r="J182" s="14" t="s">
        <v>31</v>
      </c>
      <c r="K182" s="14" t="s">
        <v>32</v>
      </c>
      <c r="L182" s="16">
        <v>212.61</v>
      </c>
    </row>
    <row r="183" spans="1:12" ht="24" x14ac:dyDescent="0.25">
      <c r="A183" s="918"/>
      <c r="B183" s="9" t="s">
        <v>34</v>
      </c>
      <c r="C183" s="13" t="s">
        <v>35</v>
      </c>
      <c r="D183" s="13" t="s">
        <v>36</v>
      </c>
      <c r="E183" s="13" t="s">
        <v>37</v>
      </c>
      <c r="F183" s="920"/>
      <c r="G183" s="920"/>
      <c r="H183" s="924" t="s">
        <v>38</v>
      </c>
      <c r="I183" s="924"/>
      <c r="J183" s="921" t="s">
        <v>31</v>
      </c>
      <c r="K183" s="921" t="s">
        <v>32</v>
      </c>
      <c r="L183" s="925">
        <v>161</v>
      </c>
    </row>
    <row r="184" spans="1:12" ht="34.200000000000003" x14ac:dyDescent="0.25">
      <c r="A184" s="918"/>
      <c r="B184" s="14" t="s">
        <v>2155</v>
      </c>
      <c r="C184" s="14" t="s">
        <v>1000</v>
      </c>
      <c r="D184" s="15">
        <v>43589</v>
      </c>
      <c r="E184" s="14" t="s">
        <v>174</v>
      </c>
      <c r="F184" s="920"/>
      <c r="G184" s="920"/>
      <c r="H184" s="924"/>
      <c r="I184" s="924"/>
      <c r="J184" s="921"/>
      <c r="K184" s="921"/>
      <c r="L184" s="925"/>
    </row>
    <row r="185" spans="1:12" ht="24" x14ac:dyDescent="0.25">
      <c r="A185" s="918">
        <v>633</v>
      </c>
      <c r="B185" s="9" t="s">
        <v>22</v>
      </c>
      <c r="C185" s="13" t="s">
        <v>23</v>
      </c>
      <c r="D185" s="13" t="s">
        <v>24</v>
      </c>
      <c r="E185" s="13" t="s">
        <v>25</v>
      </c>
      <c r="F185" s="919" t="s">
        <v>17</v>
      </c>
      <c r="G185" s="919"/>
      <c r="H185" s="920"/>
      <c r="I185" s="920"/>
      <c r="J185" s="920"/>
      <c r="K185" s="920"/>
      <c r="L185" s="920"/>
    </row>
    <row r="186" spans="1:12" x14ac:dyDescent="0.25">
      <c r="A186" s="918"/>
      <c r="B186" s="921" t="s">
        <v>2151</v>
      </c>
      <c r="C186" s="921" t="s">
        <v>2158</v>
      </c>
      <c r="D186" s="923">
        <v>43713</v>
      </c>
      <c r="E186" s="921" t="s">
        <v>53</v>
      </c>
      <c r="F186" s="921" t="s">
        <v>2159</v>
      </c>
      <c r="G186" s="921"/>
      <c r="H186" s="924" t="s">
        <v>30</v>
      </c>
      <c r="I186" s="924"/>
      <c r="J186" s="14" t="s">
        <v>31</v>
      </c>
      <c r="K186" s="14" t="s">
        <v>32</v>
      </c>
      <c r="L186" s="16">
        <v>288</v>
      </c>
    </row>
    <row r="187" spans="1:12" x14ac:dyDescent="0.25">
      <c r="A187" s="918"/>
      <c r="B187" s="921"/>
      <c r="C187" s="921"/>
      <c r="D187" s="923"/>
      <c r="E187" s="921"/>
      <c r="F187" s="921"/>
      <c r="G187" s="921"/>
      <c r="H187" s="924" t="s">
        <v>33</v>
      </c>
      <c r="I187" s="924"/>
      <c r="J187" s="14" t="s">
        <v>31</v>
      </c>
      <c r="K187" s="14" t="s">
        <v>32</v>
      </c>
      <c r="L187" s="16">
        <v>346</v>
      </c>
    </row>
    <row r="188" spans="1:12" ht="24" x14ac:dyDescent="0.25">
      <c r="A188" s="918"/>
      <c r="B188" s="9" t="s">
        <v>34</v>
      </c>
      <c r="C188" s="13" t="s">
        <v>35</v>
      </c>
      <c r="D188" s="13" t="s">
        <v>36</v>
      </c>
      <c r="E188" s="13" t="s">
        <v>37</v>
      </c>
      <c r="F188" s="920"/>
      <c r="G188" s="920"/>
      <c r="H188" s="924" t="s">
        <v>38</v>
      </c>
      <c r="I188" s="924"/>
      <c r="J188" s="921" t="s">
        <v>31</v>
      </c>
      <c r="K188" s="921" t="s">
        <v>31</v>
      </c>
      <c r="L188" s="925">
        <v>0</v>
      </c>
    </row>
    <row r="189" spans="1:12" ht="34.200000000000003" x14ac:dyDescent="0.25">
      <c r="A189" s="918"/>
      <c r="B189" s="14" t="s">
        <v>2155</v>
      </c>
      <c r="C189" s="14" t="s">
        <v>2159</v>
      </c>
      <c r="D189" s="15">
        <v>43714</v>
      </c>
      <c r="E189" s="14" t="s">
        <v>1750</v>
      </c>
      <c r="F189" s="920"/>
      <c r="G189" s="920"/>
      <c r="H189" s="924"/>
      <c r="I189" s="924"/>
      <c r="J189" s="921"/>
      <c r="K189" s="921"/>
      <c r="L189" s="925"/>
    </row>
    <row r="190" spans="1:12" ht="24" x14ac:dyDescent="0.25">
      <c r="A190" s="918">
        <v>634</v>
      </c>
      <c r="B190" s="9" t="s">
        <v>22</v>
      </c>
      <c r="C190" s="13" t="s">
        <v>23</v>
      </c>
      <c r="D190" s="13" t="s">
        <v>24</v>
      </c>
      <c r="E190" s="13" t="s">
        <v>25</v>
      </c>
      <c r="F190" s="919" t="s">
        <v>17</v>
      </c>
      <c r="G190" s="919"/>
      <c r="H190" s="920"/>
      <c r="I190" s="920"/>
      <c r="J190" s="920"/>
      <c r="K190" s="920"/>
      <c r="L190" s="920"/>
    </row>
    <row r="191" spans="1:12" x14ac:dyDescent="0.25">
      <c r="A191" s="918"/>
      <c r="B191" s="921" t="s">
        <v>2151</v>
      </c>
      <c r="C191" s="921" t="s">
        <v>2160</v>
      </c>
      <c r="D191" s="923">
        <v>43733</v>
      </c>
      <c r="E191" s="921" t="s">
        <v>298</v>
      </c>
      <c r="F191" s="921" t="s">
        <v>2159</v>
      </c>
      <c r="G191" s="921"/>
      <c r="H191" s="924" t="s">
        <v>30</v>
      </c>
      <c r="I191" s="924"/>
      <c r="J191" s="14" t="s">
        <v>31</v>
      </c>
      <c r="K191" s="14" t="s">
        <v>32</v>
      </c>
      <c r="L191" s="16">
        <v>546</v>
      </c>
    </row>
    <row r="192" spans="1:12" x14ac:dyDescent="0.25">
      <c r="A192" s="918"/>
      <c r="B192" s="921"/>
      <c r="C192" s="921"/>
      <c r="D192" s="923"/>
      <c r="E192" s="921"/>
      <c r="F192" s="921"/>
      <c r="G192" s="921"/>
      <c r="H192" s="924" t="s">
        <v>33</v>
      </c>
      <c r="I192" s="924"/>
      <c r="J192" s="14" t="s">
        <v>31</v>
      </c>
      <c r="K192" s="14" t="s">
        <v>32</v>
      </c>
      <c r="L192" s="16">
        <v>313.60000000000002</v>
      </c>
    </row>
    <row r="193" spans="1:12" ht="24" x14ac:dyDescent="0.25">
      <c r="A193" s="918"/>
      <c r="B193" s="9" t="s">
        <v>34</v>
      </c>
      <c r="C193" s="13" t="s">
        <v>35</v>
      </c>
      <c r="D193" s="13" t="s">
        <v>36</v>
      </c>
      <c r="E193" s="13" t="s">
        <v>37</v>
      </c>
      <c r="F193" s="920"/>
      <c r="G193" s="920"/>
      <c r="H193" s="924" t="s">
        <v>38</v>
      </c>
      <c r="I193" s="924"/>
      <c r="J193" s="921" t="s">
        <v>31</v>
      </c>
      <c r="K193" s="921" t="s">
        <v>31</v>
      </c>
      <c r="L193" s="925">
        <v>0</v>
      </c>
    </row>
    <row r="194" spans="1:12" ht="34.200000000000003" x14ac:dyDescent="0.25">
      <c r="A194" s="918"/>
      <c r="B194" s="14" t="s">
        <v>2155</v>
      </c>
      <c r="C194" s="14" t="s">
        <v>2159</v>
      </c>
      <c r="D194" s="15">
        <v>43735</v>
      </c>
      <c r="E194" s="14" t="s">
        <v>1466</v>
      </c>
      <c r="F194" s="920"/>
      <c r="G194" s="920"/>
      <c r="H194" s="924"/>
      <c r="I194" s="924"/>
      <c r="J194" s="921"/>
      <c r="K194" s="921"/>
      <c r="L194" s="925"/>
    </row>
    <row r="195" spans="1:12" ht="24" x14ac:dyDescent="0.25">
      <c r="A195" s="918">
        <v>635</v>
      </c>
      <c r="B195" s="9" t="s">
        <v>22</v>
      </c>
      <c r="C195" s="13" t="s">
        <v>23</v>
      </c>
      <c r="D195" s="13" t="s">
        <v>24</v>
      </c>
      <c r="E195" s="13" t="s">
        <v>25</v>
      </c>
      <c r="F195" s="919" t="s">
        <v>17</v>
      </c>
      <c r="G195" s="919"/>
      <c r="H195" s="920"/>
      <c r="I195" s="920"/>
      <c r="J195" s="920"/>
      <c r="K195" s="920"/>
      <c r="L195" s="920"/>
    </row>
    <row r="196" spans="1:12" x14ac:dyDescent="0.25">
      <c r="A196" s="918"/>
      <c r="B196" s="921" t="s">
        <v>2161</v>
      </c>
      <c r="C196" s="921" t="s">
        <v>2162</v>
      </c>
      <c r="D196" s="923">
        <v>43701</v>
      </c>
      <c r="E196" s="921" t="s">
        <v>1363</v>
      </c>
      <c r="F196" s="921" t="s">
        <v>2163</v>
      </c>
      <c r="G196" s="921"/>
      <c r="H196" s="924" t="s">
        <v>30</v>
      </c>
      <c r="I196" s="924"/>
      <c r="J196" s="14" t="s">
        <v>31</v>
      </c>
      <c r="K196" s="14" t="s">
        <v>31</v>
      </c>
      <c r="L196" s="16">
        <v>0</v>
      </c>
    </row>
    <row r="197" spans="1:12" x14ac:dyDescent="0.25">
      <c r="A197" s="918"/>
      <c r="B197" s="921"/>
      <c r="C197" s="921"/>
      <c r="D197" s="923"/>
      <c r="E197" s="921"/>
      <c r="F197" s="921"/>
      <c r="G197" s="921"/>
      <c r="H197" s="924" t="s">
        <v>33</v>
      </c>
      <c r="I197" s="924"/>
      <c r="J197" s="14" t="s">
        <v>31</v>
      </c>
      <c r="K197" s="14" t="s">
        <v>31</v>
      </c>
      <c r="L197" s="16">
        <v>0</v>
      </c>
    </row>
    <row r="198" spans="1:12" ht="24" x14ac:dyDescent="0.25">
      <c r="A198" s="918"/>
      <c r="B198" s="9" t="s">
        <v>34</v>
      </c>
      <c r="C198" s="13" t="s">
        <v>35</v>
      </c>
      <c r="D198" s="13" t="s">
        <v>36</v>
      </c>
      <c r="E198" s="13" t="s">
        <v>37</v>
      </c>
      <c r="F198" s="920"/>
      <c r="G198" s="920"/>
      <c r="H198" s="924" t="s">
        <v>38</v>
      </c>
      <c r="I198" s="924"/>
      <c r="J198" s="921" t="s">
        <v>31</v>
      </c>
      <c r="K198" s="921" t="s">
        <v>32</v>
      </c>
      <c r="L198" s="925">
        <v>485</v>
      </c>
    </row>
    <row r="199" spans="1:12" ht="22.8" x14ac:dyDescent="0.25">
      <c r="A199" s="918"/>
      <c r="B199" s="14" t="s">
        <v>2164</v>
      </c>
      <c r="C199" s="14" t="s">
        <v>2163</v>
      </c>
      <c r="D199" s="15">
        <v>43706</v>
      </c>
      <c r="E199" s="14" t="s">
        <v>1995</v>
      </c>
      <c r="F199" s="920"/>
      <c r="G199" s="920"/>
      <c r="H199" s="924"/>
      <c r="I199" s="924"/>
      <c r="J199" s="921"/>
      <c r="K199" s="921"/>
      <c r="L199" s="925"/>
    </row>
    <row r="200" spans="1:12" ht="24" x14ac:dyDescent="0.25">
      <c r="A200" s="918">
        <v>636</v>
      </c>
      <c r="B200" s="9" t="s">
        <v>22</v>
      </c>
      <c r="C200" s="13" t="s">
        <v>23</v>
      </c>
      <c r="D200" s="13" t="s">
        <v>24</v>
      </c>
      <c r="E200" s="13" t="s">
        <v>25</v>
      </c>
      <c r="F200" s="919" t="s">
        <v>17</v>
      </c>
      <c r="G200" s="919"/>
      <c r="H200" s="920"/>
      <c r="I200" s="920"/>
      <c r="J200" s="920"/>
      <c r="K200" s="920"/>
      <c r="L200" s="920"/>
    </row>
    <row r="201" spans="1:12" x14ac:dyDescent="0.25">
      <c r="A201" s="918"/>
      <c r="B201" s="921" t="s">
        <v>2165</v>
      </c>
      <c r="C201" s="922" t="s">
        <v>2166</v>
      </c>
      <c r="D201" s="923">
        <v>43565</v>
      </c>
      <c r="E201" s="921" t="s">
        <v>1849</v>
      </c>
      <c r="F201" s="921" t="s">
        <v>2167</v>
      </c>
      <c r="G201" s="921"/>
      <c r="H201" s="924" t="s">
        <v>30</v>
      </c>
      <c r="I201" s="924"/>
      <c r="J201" s="14" t="s">
        <v>31</v>
      </c>
      <c r="K201" s="14" t="s">
        <v>32</v>
      </c>
      <c r="L201" s="16">
        <v>822.5</v>
      </c>
    </row>
    <row r="202" spans="1:12" x14ac:dyDescent="0.25">
      <c r="A202" s="918"/>
      <c r="B202" s="921"/>
      <c r="C202" s="922"/>
      <c r="D202" s="923"/>
      <c r="E202" s="921"/>
      <c r="F202" s="921"/>
      <c r="G202" s="921"/>
      <c r="H202" s="924" t="s">
        <v>33</v>
      </c>
      <c r="I202" s="924"/>
      <c r="J202" s="14" t="s">
        <v>31</v>
      </c>
      <c r="K202" s="14" t="s">
        <v>31</v>
      </c>
      <c r="L202" s="16">
        <v>0</v>
      </c>
    </row>
    <row r="203" spans="1:12" ht="24" x14ac:dyDescent="0.25">
      <c r="A203" s="918"/>
      <c r="B203" s="9" t="s">
        <v>34</v>
      </c>
      <c r="C203" s="13" t="s">
        <v>35</v>
      </c>
      <c r="D203" s="13" t="s">
        <v>36</v>
      </c>
      <c r="E203" s="13" t="s">
        <v>37</v>
      </c>
      <c r="F203" s="920"/>
      <c r="G203" s="920"/>
      <c r="H203" s="924" t="s">
        <v>38</v>
      </c>
      <c r="I203" s="924"/>
      <c r="J203" s="921" t="s">
        <v>31</v>
      </c>
      <c r="K203" s="921" t="s">
        <v>32</v>
      </c>
      <c r="L203" s="925">
        <v>100</v>
      </c>
    </row>
    <row r="204" spans="1:12" ht="22.8" x14ac:dyDescent="0.25">
      <c r="A204" s="918"/>
      <c r="B204" s="14" t="s">
        <v>229</v>
      </c>
      <c r="C204" s="14" t="s">
        <v>2167</v>
      </c>
      <c r="D204" s="15">
        <v>43570</v>
      </c>
      <c r="E204" s="14" t="s">
        <v>248</v>
      </c>
      <c r="F204" s="920"/>
      <c r="G204" s="920"/>
      <c r="H204" s="924"/>
      <c r="I204" s="924"/>
      <c r="J204" s="921"/>
      <c r="K204" s="921"/>
      <c r="L204" s="925"/>
    </row>
    <row r="205" spans="1:12" ht="24" x14ac:dyDescent="0.25">
      <c r="A205" s="918">
        <v>637</v>
      </c>
      <c r="B205" s="9" t="s">
        <v>22</v>
      </c>
      <c r="C205" s="13" t="s">
        <v>23</v>
      </c>
      <c r="D205" s="13" t="s">
        <v>24</v>
      </c>
      <c r="E205" s="13" t="s">
        <v>25</v>
      </c>
      <c r="F205" s="919" t="s">
        <v>17</v>
      </c>
      <c r="G205" s="919"/>
      <c r="H205" s="920"/>
      <c r="I205" s="920"/>
      <c r="J205" s="920"/>
      <c r="K205" s="920"/>
      <c r="L205" s="920"/>
    </row>
    <row r="206" spans="1:12" x14ac:dyDescent="0.25">
      <c r="A206" s="918"/>
      <c r="B206" s="921" t="s">
        <v>2165</v>
      </c>
      <c r="C206" s="922" t="s">
        <v>2168</v>
      </c>
      <c r="D206" s="923">
        <v>43586</v>
      </c>
      <c r="E206" s="921" t="s">
        <v>43</v>
      </c>
      <c r="F206" s="921" t="s">
        <v>1651</v>
      </c>
      <c r="G206" s="921"/>
      <c r="H206" s="924" t="s">
        <v>30</v>
      </c>
      <c r="I206" s="924"/>
      <c r="J206" s="14" t="s">
        <v>31</v>
      </c>
      <c r="K206" s="14" t="s">
        <v>32</v>
      </c>
      <c r="L206" s="16">
        <v>470</v>
      </c>
    </row>
    <row r="207" spans="1:12" x14ac:dyDescent="0.25">
      <c r="A207" s="918"/>
      <c r="B207" s="921"/>
      <c r="C207" s="922"/>
      <c r="D207" s="923"/>
      <c r="E207" s="921"/>
      <c r="F207" s="921"/>
      <c r="G207" s="921"/>
      <c r="H207" s="924" t="s">
        <v>33</v>
      </c>
      <c r="I207" s="924"/>
      <c r="J207" s="14" t="s">
        <v>31</v>
      </c>
      <c r="K207" s="14" t="s">
        <v>31</v>
      </c>
      <c r="L207" s="16">
        <v>0</v>
      </c>
    </row>
    <row r="208" spans="1:12" ht="24" x14ac:dyDescent="0.25">
      <c r="A208" s="918"/>
      <c r="B208" s="9" t="s">
        <v>34</v>
      </c>
      <c r="C208" s="13" t="s">
        <v>35</v>
      </c>
      <c r="D208" s="13" t="s">
        <v>36</v>
      </c>
      <c r="E208" s="13" t="s">
        <v>37</v>
      </c>
      <c r="F208" s="920"/>
      <c r="G208" s="920"/>
      <c r="H208" s="924" t="s">
        <v>38</v>
      </c>
      <c r="I208" s="924"/>
      <c r="J208" s="921" t="s">
        <v>31</v>
      </c>
      <c r="K208" s="921" t="s">
        <v>31</v>
      </c>
      <c r="L208" s="925">
        <v>0</v>
      </c>
    </row>
    <row r="209" spans="1:12" ht="22.8" x14ac:dyDescent="0.25">
      <c r="A209" s="918"/>
      <c r="B209" s="14" t="s">
        <v>229</v>
      </c>
      <c r="C209" s="14" t="s">
        <v>1651</v>
      </c>
      <c r="D209" s="15">
        <v>43589</v>
      </c>
      <c r="E209" s="14" t="s">
        <v>2169</v>
      </c>
      <c r="F209" s="920"/>
      <c r="G209" s="920"/>
      <c r="H209" s="924"/>
      <c r="I209" s="924"/>
      <c r="J209" s="921"/>
      <c r="K209" s="921"/>
      <c r="L209" s="925"/>
    </row>
    <row r="210" spans="1:12" ht="24" x14ac:dyDescent="0.25">
      <c r="A210" s="918">
        <v>638</v>
      </c>
      <c r="B210" s="9" t="s">
        <v>22</v>
      </c>
      <c r="C210" s="13" t="s">
        <v>23</v>
      </c>
      <c r="D210" s="13" t="s">
        <v>24</v>
      </c>
      <c r="E210" s="13" t="s">
        <v>25</v>
      </c>
      <c r="F210" s="919" t="s">
        <v>17</v>
      </c>
      <c r="G210" s="919"/>
      <c r="H210" s="920"/>
      <c r="I210" s="920"/>
      <c r="J210" s="920"/>
      <c r="K210" s="920"/>
      <c r="L210" s="920"/>
    </row>
    <row r="211" spans="1:12" x14ac:dyDescent="0.25">
      <c r="A211" s="918"/>
      <c r="B211" s="921" t="s">
        <v>2165</v>
      </c>
      <c r="C211" s="922" t="s">
        <v>2170</v>
      </c>
      <c r="D211" s="923">
        <v>43599</v>
      </c>
      <c r="E211" s="921" t="s">
        <v>436</v>
      </c>
      <c r="F211" s="921" t="s">
        <v>2171</v>
      </c>
      <c r="G211" s="921"/>
      <c r="H211" s="924" t="s">
        <v>30</v>
      </c>
      <c r="I211" s="924"/>
      <c r="J211" s="14" t="s">
        <v>31</v>
      </c>
      <c r="K211" s="14" t="s">
        <v>32</v>
      </c>
      <c r="L211" s="16">
        <v>254</v>
      </c>
    </row>
    <row r="212" spans="1:12" x14ac:dyDescent="0.25">
      <c r="A212" s="918"/>
      <c r="B212" s="921"/>
      <c r="C212" s="922"/>
      <c r="D212" s="923"/>
      <c r="E212" s="921"/>
      <c r="F212" s="921"/>
      <c r="G212" s="921"/>
      <c r="H212" s="924" t="s">
        <v>33</v>
      </c>
      <c r="I212" s="924"/>
      <c r="J212" s="14" t="s">
        <v>31</v>
      </c>
      <c r="K212" s="14" t="s">
        <v>31</v>
      </c>
      <c r="L212" s="16">
        <v>0</v>
      </c>
    </row>
    <row r="213" spans="1:12" ht="24" x14ac:dyDescent="0.25">
      <c r="A213" s="918"/>
      <c r="B213" s="9" t="s">
        <v>34</v>
      </c>
      <c r="C213" s="13" t="s">
        <v>35</v>
      </c>
      <c r="D213" s="13" t="s">
        <v>36</v>
      </c>
      <c r="E213" s="13" t="s">
        <v>37</v>
      </c>
      <c r="F213" s="920"/>
      <c r="G213" s="920"/>
      <c r="H213" s="924" t="s">
        <v>38</v>
      </c>
      <c r="I213" s="924"/>
      <c r="J213" s="921" t="s">
        <v>31</v>
      </c>
      <c r="K213" s="921" t="s">
        <v>32</v>
      </c>
      <c r="L213" s="925">
        <v>100</v>
      </c>
    </row>
    <row r="214" spans="1:12" ht="22.8" x14ac:dyDescent="0.25">
      <c r="A214" s="918"/>
      <c r="B214" s="14" t="s">
        <v>229</v>
      </c>
      <c r="C214" s="14" t="s">
        <v>2171</v>
      </c>
      <c r="D214" s="15">
        <v>43601</v>
      </c>
      <c r="E214" s="14" t="s">
        <v>2172</v>
      </c>
      <c r="F214" s="920"/>
      <c r="G214" s="920"/>
      <c r="H214" s="924"/>
      <c r="I214" s="924"/>
      <c r="J214" s="921"/>
      <c r="K214" s="921"/>
      <c r="L214" s="925"/>
    </row>
    <row r="215" spans="1:12" ht="24" x14ac:dyDescent="0.25">
      <c r="A215" s="918">
        <v>639</v>
      </c>
      <c r="B215" s="9" t="s">
        <v>22</v>
      </c>
      <c r="C215" s="13" t="s">
        <v>23</v>
      </c>
      <c r="D215" s="13" t="s">
        <v>24</v>
      </c>
      <c r="E215" s="13" t="s">
        <v>25</v>
      </c>
      <c r="F215" s="919" t="s">
        <v>17</v>
      </c>
      <c r="G215" s="919"/>
      <c r="H215" s="920"/>
      <c r="I215" s="920"/>
      <c r="J215" s="920"/>
      <c r="K215" s="920"/>
      <c r="L215" s="920"/>
    </row>
    <row r="216" spans="1:12" x14ac:dyDescent="0.25">
      <c r="A216" s="918"/>
      <c r="B216" s="921" t="s">
        <v>2165</v>
      </c>
      <c r="C216" s="922" t="s">
        <v>2173</v>
      </c>
      <c r="D216" s="923">
        <v>43631</v>
      </c>
      <c r="E216" s="921" t="s">
        <v>28</v>
      </c>
      <c r="F216" s="921" t="s">
        <v>2174</v>
      </c>
      <c r="G216" s="921"/>
      <c r="H216" s="924" t="s">
        <v>30</v>
      </c>
      <c r="I216" s="924"/>
      <c r="J216" s="14" t="s">
        <v>31</v>
      </c>
      <c r="K216" s="14" t="s">
        <v>32</v>
      </c>
      <c r="L216" s="16">
        <v>579</v>
      </c>
    </row>
    <row r="217" spans="1:12" x14ac:dyDescent="0.25">
      <c r="A217" s="918"/>
      <c r="B217" s="921"/>
      <c r="C217" s="922"/>
      <c r="D217" s="923"/>
      <c r="E217" s="921"/>
      <c r="F217" s="921"/>
      <c r="G217" s="921"/>
      <c r="H217" s="924" t="s">
        <v>33</v>
      </c>
      <c r="I217" s="924"/>
      <c r="J217" s="14" t="s">
        <v>31</v>
      </c>
      <c r="K217" s="14" t="s">
        <v>32</v>
      </c>
      <c r="L217" s="16">
        <v>521.6</v>
      </c>
    </row>
    <row r="218" spans="1:12" ht="24" x14ac:dyDescent="0.25">
      <c r="A218" s="918"/>
      <c r="B218" s="9" t="s">
        <v>34</v>
      </c>
      <c r="C218" s="13" t="s">
        <v>35</v>
      </c>
      <c r="D218" s="13" t="s">
        <v>36</v>
      </c>
      <c r="E218" s="13" t="s">
        <v>37</v>
      </c>
      <c r="F218" s="920"/>
      <c r="G218" s="920"/>
      <c r="H218" s="924" t="s">
        <v>38</v>
      </c>
      <c r="I218" s="924"/>
      <c r="J218" s="921" t="s">
        <v>31</v>
      </c>
      <c r="K218" s="921" t="s">
        <v>31</v>
      </c>
      <c r="L218" s="925">
        <v>0</v>
      </c>
    </row>
    <row r="219" spans="1:12" ht="22.8" x14ac:dyDescent="0.25">
      <c r="A219" s="918"/>
      <c r="B219" s="14" t="s">
        <v>229</v>
      </c>
      <c r="C219" s="14" t="s">
        <v>2174</v>
      </c>
      <c r="D219" s="15">
        <v>43634</v>
      </c>
      <c r="E219" s="14" t="s">
        <v>2175</v>
      </c>
      <c r="F219" s="920"/>
      <c r="G219" s="920"/>
      <c r="H219" s="924"/>
      <c r="I219" s="924"/>
      <c r="J219" s="921"/>
      <c r="K219" s="921"/>
      <c r="L219" s="925"/>
    </row>
    <row r="220" spans="1:12" ht="24" x14ac:dyDescent="0.25">
      <c r="A220" s="918">
        <v>640</v>
      </c>
      <c r="B220" s="9" t="s">
        <v>22</v>
      </c>
      <c r="C220" s="13" t="s">
        <v>23</v>
      </c>
      <c r="D220" s="13" t="s">
        <v>24</v>
      </c>
      <c r="E220" s="13" t="s">
        <v>25</v>
      </c>
      <c r="F220" s="919" t="s">
        <v>17</v>
      </c>
      <c r="G220" s="919"/>
      <c r="H220" s="920"/>
      <c r="I220" s="920"/>
      <c r="J220" s="920"/>
      <c r="K220" s="920"/>
      <c r="L220" s="920"/>
    </row>
    <row r="221" spans="1:12" x14ac:dyDescent="0.25">
      <c r="A221" s="918"/>
      <c r="B221" s="921" t="s">
        <v>2165</v>
      </c>
      <c r="C221" s="922" t="s">
        <v>2176</v>
      </c>
      <c r="D221" s="923">
        <v>43637</v>
      </c>
      <c r="E221" s="921" t="s">
        <v>115</v>
      </c>
      <c r="F221" s="921" t="s">
        <v>1661</v>
      </c>
      <c r="G221" s="921"/>
      <c r="H221" s="924" t="s">
        <v>30</v>
      </c>
      <c r="I221" s="924"/>
      <c r="J221" s="14" t="s">
        <v>31</v>
      </c>
      <c r="K221" s="14" t="s">
        <v>31</v>
      </c>
      <c r="L221" s="16">
        <v>0</v>
      </c>
    </row>
    <row r="222" spans="1:12" x14ac:dyDescent="0.25">
      <c r="A222" s="918"/>
      <c r="B222" s="921"/>
      <c r="C222" s="922"/>
      <c r="D222" s="923"/>
      <c r="E222" s="921"/>
      <c r="F222" s="921"/>
      <c r="G222" s="921"/>
      <c r="H222" s="924" t="s">
        <v>33</v>
      </c>
      <c r="I222" s="924"/>
      <c r="J222" s="14" t="s">
        <v>31</v>
      </c>
      <c r="K222" s="14" t="s">
        <v>32</v>
      </c>
      <c r="L222" s="16">
        <v>850.5</v>
      </c>
    </row>
    <row r="223" spans="1:12" ht="24" x14ac:dyDescent="0.25">
      <c r="A223" s="918"/>
      <c r="B223" s="9" t="s">
        <v>34</v>
      </c>
      <c r="C223" s="13" t="s">
        <v>35</v>
      </c>
      <c r="D223" s="13" t="s">
        <v>36</v>
      </c>
      <c r="E223" s="13" t="s">
        <v>37</v>
      </c>
      <c r="F223" s="920"/>
      <c r="G223" s="920"/>
      <c r="H223" s="924" t="s">
        <v>38</v>
      </c>
      <c r="I223" s="924"/>
      <c r="J223" s="921" t="s">
        <v>31</v>
      </c>
      <c r="K223" s="921" t="s">
        <v>32</v>
      </c>
      <c r="L223" s="925">
        <v>305</v>
      </c>
    </row>
    <row r="224" spans="1:12" ht="22.8" x14ac:dyDescent="0.25">
      <c r="A224" s="918"/>
      <c r="B224" s="14" t="s">
        <v>229</v>
      </c>
      <c r="C224" s="14" t="s">
        <v>1661</v>
      </c>
      <c r="D224" s="15">
        <v>43639</v>
      </c>
      <c r="E224" s="14" t="s">
        <v>2177</v>
      </c>
      <c r="F224" s="920"/>
      <c r="G224" s="920"/>
      <c r="H224" s="924"/>
      <c r="I224" s="924"/>
      <c r="J224" s="921"/>
      <c r="K224" s="921"/>
      <c r="L224" s="925"/>
    </row>
    <row r="225" spans="1:12" ht="24" x14ac:dyDescent="0.25">
      <c r="A225" s="918">
        <v>641</v>
      </c>
      <c r="B225" s="9" t="s">
        <v>22</v>
      </c>
      <c r="C225" s="13" t="s">
        <v>23</v>
      </c>
      <c r="D225" s="13" t="s">
        <v>24</v>
      </c>
      <c r="E225" s="13" t="s">
        <v>25</v>
      </c>
      <c r="F225" s="919" t="s">
        <v>17</v>
      </c>
      <c r="G225" s="919"/>
      <c r="H225" s="920"/>
      <c r="I225" s="920"/>
      <c r="J225" s="920"/>
      <c r="K225" s="920"/>
      <c r="L225" s="920"/>
    </row>
    <row r="226" spans="1:12" x14ac:dyDescent="0.25">
      <c r="A226" s="918"/>
      <c r="B226" s="921" t="s">
        <v>2165</v>
      </c>
      <c r="C226" s="922" t="s">
        <v>2178</v>
      </c>
      <c r="D226" s="923">
        <v>43641</v>
      </c>
      <c r="E226" s="921" t="s">
        <v>1650</v>
      </c>
      <c r="F226" s="921" t="s">
        <v>1651</v>
      </c>
      <c r="G226" s="921"/>
      <c r="H226" s="924" t="s">
        <v>30</v>
      </c>
      <c r="I226" s="924"/>
      <c r="J226" s="14" t="s">
        <v>31</v>
      </c>
      <c r="K226" s="14" t="s">
        <v>32</v>
      </c>
      <c r="L226" s="16">
        <v>572.58000000000004</v>
      </c>
    </row>
    <row r="227" spans="1:12" x14ac:dyDescent="0.25">
      <c r="A227" s="918"/>
      <c r="B227" s="921"/>
      <c r="C227" s="922"/>
      <c r="D227" s="923"/>
      <c r="E227" s="921"/>
      <c r="F227" s="921"/>
      <c r="G227" s="921"/>
      <c r="H227" s="924" t="s">
        <v>33</v>
      </c>
      <c r="I227" s="924"/>
      <c r="J227" s="14" t="s">
        <v>31</v>
      </c>
      <c r="K227" s="14" t="s">
        <v>32</v>
      </c>
      <c r="L227" s="16">
        <v>3786.82</v>
      </c>
    </row>
    <row r="228" spans="1:12" ht="24" x14ac:dyDescent="0.25">
      <c r="A228" s="918"/>
      <c r="B228" s="9" t="s">
        <v>34</v>
      </c>
      <c r="C228" s="13" t="s">
        <v>35</v>
      </c>
      <c r="D228" s="13" t="s">
        <v>36</v>
      </c>
      <c r="E228" s="13" t="s">
        <v>37</v>
      </c>
      <c r="F228" s="920"/>
      <c r="G228" s="920"/>
      <c r="H228" s="924" t="s">
        <v>38</v>
      </c>
      <c r="I228" s="924"/>
      <c r="J228" s="921" t="s">
        <v>31</v>
      </c>
      <c r="K228" s="921" t="s">
        <v>31</v>
      </c>
      <c r="L228" s="925">
        <v>0</v>
      </c>
    </row>
    <row r="229" spans="1:12" ht="22.8" x14ac:dyDescent="0.25">
      <c r="A229" s="918"/>
      <c r="B229" s="14" t="s">
        <v>229</v>
      </c>
      <c r="C229" s="14" t="s">
        <v>1651</v>
      </c>
      <c r="D229" s="15">
        <v>43645</v>
      </c>
      <c r="E229" s="14" t="s">
        <v>1373</v>
      </c>
      <c r="F229" s="920"/>
      <c r="G229" s="920"/>
      <c r="H229" s="924"/>
      <c r="I229" s="924"/>
      <c r="J229" s="921"/>
      <c r="K229" s="921"/>
      <c r="L229" s="925"/>
    </row>
    <row r="230" spans="1:12" ht="24" x14ac:dyDescent="0.25">
      <c r="A230" s="918">
        <v>642</v>
      </c>
      <c r="B230" s="9" t="s">
        <v>22</v>
      </c>
      <c r="C230" s="13" t="s">
        <v>23</v>
      </c>
      <c r="D230" s="13" t="s">
        <v>24</v>
      </c>
      <c r="E230" s="13" t="s">
        <v>25</v>
      </c>
      <c r="F230" s="919" t="s">
        <v>17</v>
      </c>
      <c r="G230" s="919"/>
      <c r="H230" s="920"/>
      <c r="I230" s="920"/>
      <c r="J230" s="920"/>
      <c r="K230" s="920"/>
      <c r="L230" s="920"/>
    </row>
    <row r="231" spans="1:12" x14ac:dyDescent="0.25">
      <c r="A231" s="918"/>
      <c r="B231" s="921" t="s">
        <v>2165</v>
      </c>
      <c r="C231" s="922" t="s">
        <v>2179</v>
      </c>
      <c r="D231" s="923">
        <v>43703</v>
      </c>
      <c r="E231" s="921" t="s">
        <v>696</v>
      </c>
      <c r="F231" s="921" t="s">
        <v>2180</v>
      </c>
      <c r="G231" s="921"/>
      <c r="H231" s="924" t="s">
        <v>30</v>
      </c>
      <c r="I231" s="924"/>
      <c r="J231" s="14" t="s">
        <v>31</v>
      </c>
      <c r="K231" s="14" t="s">
        <v>32</v>
      </c>
      <c r="L231" s="16">
        <v>1242</v>
      </c>
    </row>
    <row r="232" spans="1:12" x14ac:dyDescent="0.25">
      <c r="A232" s="918"/>
      <c r="B232" s="921"/>
      <c r="C232" s="922"/>
      <c r="D232" s="923"/>
      <c r="E232" s="921"/>
      <c r="F232" s="921"/>
      <c r="G232" s="921"/>
      <c r="H232" s="924" t="s">
        <v>33</v>
      </c>
      <c r="I232" s="924"/>
      <c r="J232" s="14" t="s">
        <v>31</v>
      </c>
      <c r="K232" s="14" t="s">
        <v>32</v>
      </c>
      <c r="L232" s="16">
        <v>8514.86</v>
      </c>
    </row>
    <row r="233" spans="1:12" ht="24" x14ac:dyDescent="0.25">
      <c r="A233" s="918"/>
      <c r="B233" s="9" t="s">
        <v>34</v>
      </c>
      <c r="C233" s="13" t="s">
        <v>35</v>
      </c>
      <c r="D233" s="13" t="s">
        <v>36</v>
      </c>
      <c r="E233" s="13" t="s">
        <v>37</v>
      </c>
      <c r="F233" s="920"/>
      <c r="G233" s="920"/>
      <c r="H233" s="924" t="s">
        <v>38</v>
      </c>
      <c r="I233" s="924"/>
      <c r="J233" s="921" t="s">
        <v>31</v>
      </c>
      <c r="K233" s="921" t="s">
        <v>32</v>
      </c>
      <c r="L233" s="925">
        <v>802</v>
      </c>
    </row>
    <row r="234" spans="1:12" ht="22.8" x14ac:dyDescent="0.25">
      <c r="A234" s="918"/>
      <c r="B234" s="14" t="s">
        <v>229</v>
      </c>
      <c r="C234" s="14" t="s">
        <v>2180</v>
      </c>
      <c r="D234" s="15">
        <v>43709</v>
      </c>
      <c r="E234" s="14" t="s">
        <v>2181</v>
      </c>
      <c r="F234" s="920"/>
      <c r="G234" s="920"/>
      <c r="H234" s="924"/>
      <c r="I234" s="924"/>
      <c r="J234" s="921"/>
      <c r="K234" s="921"/>
      <c r="L234" s="925"/>
    </row>
    <row r="235" spans="1:12" ht="24" x14ac:dyDescent="0.25">
      <c r="A235" s="918">
        <v>643</v>
      </c>
      <c r="B235" s="9" t="s">
        <v>22</v>
      </c>
      <c r="C235" s="13" t="s">
        <v>23</v>
      </c>
      <c r="D235" s="13" t="s">
        <v>24</v>
      </c>
      <c r="E235" s="13" t="s">
        <v>25</v>
      </c>
      <c r="F235" s="919" t="s">
        <v>17</v>
      </c>
      <c r="G235" s="919"/>
      <c r="H235" s="920"/>
      <c r="I235" s="920"/>
      <c r="J235" s="920"/>
      <c r="K235" s="920"/>
      <c r="L235" s="920"/>
    </row>
    <row r="236" spans="1:12" x14ac:dyDescent="0.25">
      <c r="A236" s="918"/>
      <c r="B236" s="921" t="s">
        <v>2182</v>
      </c>
      <c r="C236" s="921" t="s">
        <v>2183</v>
      </c>
      <c r="D236" s="923">
        <v>43608</v>
      </c>
      <c r="E236" s="921" t="s">
        <v>187</v>
      </c>
      <c r="F236" s="921" t="s">
        <v>757</v>
      </c>
      <c r="G236" s="921"/>
      <c r="H236" s="924" t="s">
        <v>30</v>
      </c>
      <c r="I236" s="924"/>
      <c r="J236" s="14" t="s">
        <v>31</v>
      </c>
      <c r="K236" s="14" t="s">
        <v>32</v>
      </c>
      <c r="L236" s="16">
        <v>319.89</v>
      </c>
    </row>
    <row r="237" spans="1:12" x14ac:dyDescent="0.25">
      <c r="A237" s="918"/>
      <c r="B237" s="921"/>
      <c r="C237" s="921"/>
      <c r="D237" s="923"/>
      <c r="E237" s="921"/>
      <c r="F237" s="921"/>
      <c r="G237" s="921"/>
      <c r="H237" s="924" t="s">
        <v>33</v>
      </c>
      <c r="I237" s="924"/>
      <c r="J237" s="14" t="s">
        <v>31</v>
      </c>
      <c r="K237" s="14" t="s">
        <v>32</v>
      </c>
      <c r="L237" s="16">
        <v>500.15</v>
      </c>
    </row>
    <row r="238" spans="1:12" ht="24" x14ac:dyDescent="0.25">
      <c r="A238" s="918"/>
      <c r="B238" s="9" t="s">
        <v>34</v>
      </c>
      <c r="C238" s="13" t="s">
        <v>35</v>
      </c>
      <c r="D238" s="13" t="s">
        <v>36</v>
      </c>
      <c r="E238" s="13" t="s">
        <v>37</v>
      </c>
      <c r="F238" s="920"/>
      <c r="G238" s="920"/>
      <c r="H238" s="924" t="s">
        <v>38</v>
      </c>
      <c r="I238" s="924"/>
      <c r="J238" s="921" t="s">
        <v>31</v>
      </c>
      <c r="K238" s="921" t="s">
        <v>31</v>
      </c>
      <c r="L238" s="925">
        <v>0</v>
      </c>
    </row>
    <row r="239" spans="1:12" ht="22.8" x14ac:dyDescent="0.25">
      <c r="A239" s="918"/>
      <c r="B239" s="14" t="s">
        <v>323</v>
      </c>
      <c r="C239" s="14" t="s">
        <v>757</v>
      </c>
      <c r="D239" s="15">
        <v>43609</v>
      </c>
      <c r="E239" s="14" t="s">
        <v>2184</v>
      </c>
      <c r="F239" s="920"/>
      <c r="G239" s="920"/>
      <c r="H239" s="924"/>
      <c r="I239" s="924"/>
      <c r="J239" s="921"/>
      <c r="K239" s="921"/>
      <c r="L239" s="925"/>
    </row>
    <row r="240" spans="1:12" ht="24" x14ac:dyDescent="0.25">
      <c r="A240" s="918">
        <v>644</v>
      </c>
      <c r="B240" s="9" t="s">
        <v>22</v>
      </c>
      <c r="C240" s="13" t="s">
        <v>23</v>
      </c>
      <c r="D240" s="13" t="s">
        <v>24</v>
      </c>
      <c r="E240" s="13" t="s">
        <v>25</v>
      </c>
      <c r="F240" s="919" t="s">
        <v>17</v>
      </c>
      <c r="G240" s="919"/>
      <c r="H240" s="920"/>
      <c r="I240" s="920"/>
      <c r="J240" s="920"/>
      <c r="K240" s="920"/>
      <c r="L240" s="920"/>
    </row>
    <row r="241" spans="1:12" x14ac:dyDescent="0.25">
      <c r="A241" s="918"/>
      <c r="B241" s="921" t="s">
        <v>2185</v>
      </c>
      <c r="C241" s="922" t="s">
        <v>2186</v>
      </c>
      <c r="D241" s="923">
        <v>43560</v>
      </c>
      <c r="E241" s="921" t="s">
        <v>187</v>
      </c>
      <c r="F241" s="921" t="s">
        <v>1282</v>
      </c>
      <c r="G241" s="921"/>
      <c r="H241" s="924" t="s">
        <v>30</v>
      </c>
      <c r="I241" s="924"/>
      <c r="J241" s="14" t="s">
        <v>31</v>
      </c>
      <c r="K241" s="14" t="s">
        <v>32</v>
      </c>
      <c r="L241" s="16">
        <v>277.24</v>
      </c>
    </row>
    <row r="242" spans="1:12" x14ac:dyDescent="0.25">
      <c r="A242" s="918"/>
      <c r="B242" s="921"/>
      <c r="C242" s="922"/>
      <c r="D242" s="923"/>
      <c r="E242" s="921"/>
      <c r="F242" s="921"/>
      <c r="G242" s="921"/>
      <c r="H242" s="924" t="s">
        <v>33</v>
      </c>
      <c r="I242" s="924"/>
      <c r="J242" s="14" t="s">
        <v>31</v>
      </c>
      <c r="K242" s="14" t="s">
        <v>32</v>
      </c>
      <c r="L242" s="16">
        <v>316.3</v>
      </c>
    </row>
    <row r="243" spans="1:12" ht="24" x14ac:dyDescent="0.25">
      <c r="A243" s="918"/>
      <c r="B243" s="9" t="s">
        <v>34</v>
      </c>
      <c r="C243" s="13" t="s">
        <v>35</v>
      </c>
      <c r="D243" s="13" t="s">
        <v>36</v>
      </c>
      <c r="E243" s="13" t="s">
        <v>37</v>
      </c>
      <c r="F243" s="920"/>
      <c r="G243" s="920"/>
      <c r="H243" s="924" t="s">
        <v>38</v>
      </c>
      <c r="I243" s="924"/>
      <c r="J243" s="921" t="s">
        <v>31</v>
      </c>
      <c r="K243" s="921" t="s">
        <v>31</v>
      </c>
      <c r="L243" s="925">
        <v>0</v>
      </c>
    </row>
    <row r="244" spans="1:12" ht="22.8" x14ac:dyDescent="0.25">
      <c r="A244" s="918"/>
      <c r="B244" s="14" t="s">
        <v>39</v>
      </c>
      <c r="C244" s="14" t="s">
        <v>1282</v>
      </c>
      <c r="D244" s="15">
        <v>43565</v>
      </c>
      <c r="E244" s="14" t="s">
        <v>2187</v>
      </c>
      <c r="F244" s="920"/>
      <c r="G244" s="920"/>
      <c r="H244" s="924"/>
      <c r="I244" s="924"/>
      <c r="J244" s="921"/>
      <c r="K244" s="921"/>
      <c r="L244" s="925"/>
    </row>
    <row r="245" spans="1:12" ht="24" x14ac:dyDescent="0.25">
      <c r="A245" s="918">
        <v>645</v>
      </c>
      <c r="B245" s="9" t="s">
        <v>22</v>
      </c>
      <c r="C245" s="13" t="s">
        <v>23</v>
      </c>
      <c r="D245" s="13" t="s">
        <v>24</v>
      </c>
      <c r="E245" s="13" t="s">
        <v>25</v>
      </c>
      <c r="F245" s="919" t="s">
        <v>17</v>
      </c>
      <c r="G245" s="919"/>
      <c r="H245" s="920"/>
      <c r="I245" s="920"/>
      <c r="J245" s="920"/>
      <c r="K245" s="920"/>
      <c r="L245" s="920"/>
    </row>
    <row r="246" spans="1:12" x14ac:dyDescent="0.25">
      <c r="A246" s="918"/>
      <c r="B246" s="921" t="s">
        <v>2185</v>
      </c>
      <c r="C246" s="921" t="s">
        <v>2188</v>
      </c>
      <c r="D246" s="923">
        <v>43594</v>
      </c>
      <c r="E246" s="921" t="s">
        <v>90</v>
      </c>
      <c r="F246" s="921" t="s">
        <v>1282</v>
      </c>
      <c r="G246" s="921"/>
      <c r="H246" s="924" t="s">
        <v>30</v>
      </c>
      <c r="I246" s="924"/>
      <c r="J246" s="14" t="s">
        <v>31</v>
      </c>
      <c r="K246" s="14" t="s">
        <v>32</v>
      </c>
      <c r="L246" s="16">
        <v>500.28</v>
      </c>
    </row>
    <row r="247" spans="1:12" x14ac:dyDescent="0.25">
      <c r="A247" s="918"/>
      <c r="B247" s="921"/>
      <c r="C247" s="921"/>
      <c r="D247" s="923"/>
      <c r="E247" s="921"/>
      <c r="F247" s="921"/>
      <c r="G247" s="921"/>
      <c r="H247" s="924" t="s">
        <v>33</v>
      </c>
      <c r="I247" s="924"/>
      <c r="J247" s="14" t="s">
        <v>31</v>
      </c>
      <c r="K247" s="14" t="s">
        <v>32</v>
      </c>
      <c r="L247" s="16">
        <v>420.6</v>
      </c>
    </row>
    <row r="248" spans="1:12" ht="24" x14ac:dyDescent="0.25">
      <c r="A248" s="918"/>
      <c r="B248" s="9" t="s">
        <v>34</v>
      </c>
      <c r="C248" s="13" t="s">
        <v>35</v>
      </c>
      <c r="D248" s="13" t="s">
        <v>36</v>
      </c>
      <c r="E248" s="13" t="s">
        <v>37</v>
      </c>
      <c r="F248" s="920"/>
      <c r="G248" s="920"/>
      <c r="H248" s="924" t="s">
        <v>38</v>
      </c>
      <c r="I248" s="924"/>
      <c r="J248" s="921" t="s">
        <v>31</v>
      </c>
      <c r="K248" s="921" t="s">
        <v>31</v>
      </c>
      <c r="L248" s="925">
        <v>0</v>
      </c>
    </row>
    <row r="249" spans="1:12" ht="22.8" x14ac:dyDescent="0.25">
      <c r="A249" s="918"/>
      <c r="B249" s="14" t="s">
        <v>39</v>
      </c>
      <c r="C249" s="14" t="s">
        <v>1282</v>
      </c>
      <c r="D249" s="15">
        <v>43596</v>
      </c>
      <c r="E249" s="14" t="s">
        <v>1283</v>
      </c>
      <c r="F249" s="920"/>
      <c r="G249" s="920"/>
      <c r="H249" s="924"/>
      <c r="I249" s="924"/>
      <c r="J249" s="921"/>
      <c r="K249" s="921"/>
      <c r="L249" s="925"/>
    </row>
    <row r="250" spans="1:12" ht="24" x14ac:dyDescent="0.25">
      <c r="A250" s="918">
        <v>646</v>
      </c>
      <c r="B250" s="9" t="s">
        <v>22</v>
      </c>
      <c r="C250" s="13" t="s">
        <v>23</v>
      </c>
      <c r="D250" s="13" t="s">
        <v>24</v>
      </c>
      <c r="E250" s="13" t="s">
        <v>25</v>
      </c>
      <c r="F250" s="919" t="s">
        <v>17</v>
      </c>
      <c r="G250" s="919"/>
      <c r="H250" s="920"/>
      <c r="I250" s="920"/>
      <c r="J250" s="920"/>
      <c r="K250" s="920"/>
      <c r="L250" s="920"/>
    </row>
    <row r="251" spans="1:12" x14ac:dyDescent="0.25">
      <c r="A251" s="918"/>
      <c r="B251" s="921" t="s">
        <v>2185</v>
      </c>
      <c r="C251" s="922" t="s">
        <v>2189</v>
      </c>
      <c r="D251" s="923">
        <v>43599</v>
      </c>
      <c r="E251" s="921" t="s">
        <v>1542</v>
      </c>
      <c r="F251" s="921" t="s">
        <v>2190</v>
      </c>
      <c r="G251" s="921"/>
      <c r="H251" s="924" t="s">
        <v>30</v>
      </c>
      <c r="I251" s="924"/>
      <c r="J251" s="14" t="s">
        <v>31</v>
      </c>
      <c r="K251" s="14" t="s">
        <v>32</v>
      </c>
      <c r="L251" s="16">
        <v>432.5</v>
      </c>
    </row>
    <row r="252" spans="1:12" x14ac:dyDescent="0.25">
      <c r="A252" s="918"/>
      <c r="B252" s="921"/>
      <c r="C252" s="922"/>
      <c r="D252" s="923"/>
      <c r="E252" s="921"/>
      <c r="F252" s="921"/>
      <c r="G252" s="921"/>
      <c r="H252" s="924" t="s">
        <v>33</v>
      </c>
      <c r="I252" s="924"/>
      <c r="J252" s="14" t="s">
        <v>31</v>
      </c>
      <c r="K252" s="14" t="s">
        <v>32</v>
      </c>
      <c r="L252" s="16">
        <v>665.68</v>
      </c>
    </row>
    <row r="253" spans="1:12" ht="24" x14ac:dyDescent="0.25">
      <c r="A253" s="918"/>
      <c r="B253" s="9" t="s">
        <v>34</v>
      </c>
      <c r="C253" s="13" t="s">
        <v>35</v>
      </c>
      <c r="D253" s="13" t="s">
        <v>36</v>
      </c>
      <c r="E253" s="13" t="s">
        <v>37</v>
      </c>
      <c r="F253" s="920"/>
      <c r="G253" s="920"/>
      <c r="H253" s="924" t="s">
        <v>38</v>
      </c>
      <c r="I253" s="924"/>
      <c r="J253" s="921" t="s">
        <v>31</v>
      </c>
      <c r="K253" s="921" t="s">
        <v>32</v>
      </c>
      <c r="L253" s="925">
        <v>246</v>
      </c>
    </row>
    <row r="254" spans="1:12" ht="22.8" x14ac:dyDescent="0.25">
      <c r="A254" s="918"/>
      <c r="B254" s="14" t="s">
        <v>39</v>
      </c>
      <c r="C254" s="14" t="s">
        <v>2190</v>
      </c>
      <c r="D254" s="15">
        <v>43601</v>
      </c>
      <c r="E254" s="14" t="s">
        <v>2172</v>
      </c>
      <c r="F254" s="920"/>
      <c r="G254" s="920"/>
      <c r="H254" s="924"/>
      <c r="I254" s="924"/>
      <c r="J254" s="921"/>
      <c r="K254" s="921"/>
      <c r="L254" s="925"/>
    </row>
    <row r="255" spans="1:12" ht="24" x14ac:dyDescent="0.25">
      <c r="A255" s="918">
        <v>647</v>
      </c>
      <c r="B255" s="9" t="s">
        <v>22</v>
      </c>
      <c r="C255" s="13" t="s">
        <v>23</v>
      </c>
      <c r="D255" s="13" t="s">
        <v>24</v>
      </c>
      <c r="E255" s="13" t="s">
        <v>25</v>
      </c>
      <c r="F255" s="919" t="s">
        <v>17</v>
      </c>
      <c r="G255" s="919"/>
      <c r="H255" s="920"/>
      <c r="I255" s="920"/>
      <c r="J255" s="920"/>
      <c r="K255" s="920"/>
      <c r="L255" s="920"/>
    </row>
    <row r="256" spans="1:12" x14ac:dyDescent="0.25">
      <c r="A256" s="918"/>
      <c r="B256" s="921" t="s">
        <v>2185</v>
      </c>
      <c r="C256" s="921" t="s">
        <v>2191</v>
      </c>
      <c r="D256" s="923">
        <v>43615</v>
      </c>
      <c r="E256" s="921" t="s">
        <v>548</v>
      </c>
      <c r="F256" s="921" t="s">
        <v>549</v>
      </c>
      <c r="G256" s="921"/>
      <c r="H256" s="924" t="s">
        <v>30</v>
      </c>
      <c r="I256" s="924"/>
      <c r="J256" s="14" t="s">
        <v>31</v>
      </c>
      <c r="K256" s="14" t="s">
        <v>32</v>
      </c>
      <c r="L256" s="16">
        <v>265.26</v>
      </c>
    </row>
    <row r="257" spans="1:12" x14ac:dyDescent="0.25">
      <c r="A257" s="918"/>
      <c r="B257" s="921"/>
      <c r="C257" s="921"/>
      <c r="D257" s="923"/>
      <c r="E257" s="921"/>
      <c r="F257" s="921"/>
      <c r="G257" s="921"/>
      <c r="H257" s="924" t="s">
        <v>33</v>
      </c>
      <c r="I257" s="924"/>
      <c r="J257" s="14" t="s">
        <v>31</v>
      </c>
      <c r="K257" s="14" t="s">
        <v>32</v>
      </c>
      <c r="L257" s="16">
        <v>326.90000000000003</v>
      </c>
    </row>
    <row r="258" spans="1:12" ht="24" x14ac:dyDescent="0.25">
      <c r="A258" s="918"/>
      <c r="B258" s="9" t="s">
        <v>34</v>
      </c>
      <c r="C258" s="13" t="s">
        <v>35</v>
      </c>
      <c r="D258" s="13" t="s">
        <v>36</v>
      </c>
      <c r="E258" s="13" t="s">
        <v>37</v>
      </c>
      <c r="F258" s="920"/>
      <c r="G258" s="920"/>
      <c r="H258" s="924" t="s">
        <v>38</v>
      </c>
      <c r="I258" s="924"/>
      <c r="J258" s="921" t="s">
        <v>31</v>
      </c>
      <c r="K258" s="921" t="s">
        <v>32</v>
      </c>
      <c r="L258" s="925">
        <v>169</v>
      </c>
    </row>
    <row r="259" spans="1:12" ht="22.8" x14ac:dyDescent="0.25">
      <c r="A259" s="918"/>
      <c r="B259" s="14" t="s">
        <v>39</v>
      </c>
      <c r="C259" s="14" t="s">
        <v>549</v>
      </c>
      <c r="D259" s="15">
        <v>43616</v>
      </c>
      <c r="E259" s="14" t="s">
        <v>2192</v>
      </c>
      <c r="F259" s="920"/>
      <c r="G259" s="920"/>
      <c r="H259" s="924"/>
      <c r="I259" s="924"/>
      <c r="J259" s="921"/>
      <c r="K259" s="921"/>
      <c r="L259" s="925"/>
    </row>
    <row r="260" spans="1:12" ht="24" x14ac:dyDescent="0.25">
      <c r="A260" s="918">
        <v>648</v>
      </c>
      <c r="B260" s="9" t="s">
        <v>22</v>
      </c>
      <c r="C260" s="13" t="s">
        <v>23</v>
      </c>
      <c r="D260" s="13" t="s">
        <v>24</v>
      </c>
      <c r="E260" s="13" t="s">
        <v>25</v>
      </c>
      <c r="F260" s="919" t="s">
        <v>17</v>
      </c>
      <c r="G260" s="919"/>
      <c r="H260" s="920"/>
      <c r="I260" s="920"/>
      <c r="J260" s="920"/>
      <c r="K260" s="920"/>
      <c r="L260" s="920"/>
    </row>
    <row r="261" spans="1:12" x14ac:dyDescent="0.25">
      <c r="A261" s="918"/>
      <c r="B261" s="921" t="s">
        <v>2185</v>
      </c>
      <c r="C261" s="921" t="s">
        <v>2193</v>
      </c>
      <c r="D261" s="923">
        <v>43666</v>
      </c>
      <c r="E261" s="921" t="s">
        <v>2194</v>
      </c>
      <c r="F261" s="921" t="s">
        <v>2195</v>
      </c>
      <c r="G261" s="921"/>
      <c r="H261" s="924" t="s">
        <v>30</v>
      </c>
      <c r="I261" s="924"/>
      <c r="J261" s="14" t="s">
        <v>31</v>
      </c>
      <c r="K261" s="14" t="s">
        <v>32</v>
      </c>
      <c r="L261" s="16">
        <v>170.91</v>
      </c>
    </row>
    <row r="262" spans="1:12" x14ac:dyDescent="0.25">
      <c r="A262" s="918"/>
      <c r="B262" s="921"/>
      <c r="C262" s="921"/>
      <c r="D262" s="923"/>
      <c r="E262" s="921"/>
      <c r="F262" s="921"/>
      <c r="G262" s="921"/>
      <c r="H262" s="924" t="s">
        <v>33</v>
      </c>
      <c r="I262" s="924"/>
      <c r="J262" s="14" t="s">
        <v>31</v>
      </c>
      <c r="K262" s="14" t="s">
        <v>32</v>
      </c>
      <c r="L262" s="16">
        <v>547.6</v>
      </c>
    </row>
    <row r="263" spans="1:12" ht="24" x14ac:dyDescent="0.25">
      <c r="A263" s="918"/>
      <c r="B263" s="9" t="s">
        <v>34</v>
      </c>
      <c r="C263" s="13" t="s">
        <v>35</v>
      </c>
      <c r="D263" s="13" t="s">
        <v>36</v>
      </c>
      <c r="E263" s="13" t="s">
        <v>37</v>
      </c>
      <c r="F263" s="920"/>
      <c r="G263" s="920"/>
      <c r="H263" s="924" t="s">
        <v>38</v>
      </c>
      <c r="I263" s="924"/>
      <c r="J263" s="921" t="s">
        <v>31</v>
      </c>
      <c r="K263" s="921" t="s">
        <v>31</v>
      </c>
      <c r="L263" s="925">
        <v>0</v>
      </c>
    </row>
    <row r="264" spans="1:12" ht="22.8" x14ac:dyDescent="0.25">
      <c r="A264" s="918"/>
      <c r="B264" s="14" t="s">
        <v>39</v>
      </c>
      <c r="C264" s="14" t="s">
        <v>2195</v>
      </c>
      <c r="D264" s="15">
        <v>43667</v>
      </c>
      <c r="E264" s="14" t="s">
        <v>2196</v>
      </c>
      <c r="F264" s="920"/>
      <c r="G264" s="920"/>
      <c r="H264" s="924"/>
      <c r="I264" s="924"/>
      <c r="J264" s="921"/>
      <c r="K264" s="921"/>
      <c r="L264" s="925"/>
    </row>
    <row r="265" spans="1:12" ht="24" x14ac:dyDescent="0.25">
      <c r="A265" s="918">
        <v>649</v>
      </c>
      <c r="B265" s="9" t="s">
        <v>22</v>
      </c>
      <c r="C265" s="13" t="s">
        <v>23</v>
      </c>
      <c r="D265" s="13" t="s">
        <v>24</v>
      </c>
      <c r="E265" s="13" t="s">
        <v>25</v>
      </c>
      <c r="F265" s="919" t="s">
        <v>17</v>
      </c>
      <c r="G265" s="919"/>
      <c r="H265" s="920"/>
      <c r="I265" s="920"/>
      <c r="J265" s="920"/>
      <c r="K265" s="920"/>
      <c r="L265" s="920"/>
    </row>
    <row r="266" spans="1:12" x14ac:dyDescent="0.25">
      <c r="A266" s="918"/>
      <c r="B266" s="921" t="s">
        <v>2185</v>
      </c>
      <c r="C266" s="921" t="s">
        <v>2197</v>
      </c>
      <c r="D266" s="923">
        <v>43722</v>
      </c>
      <c r="E266" s="921" t="s">
        <v>187</v>
      </c>
      <c r="F266" s="921" t="s">
        <v>1282</v>
      </c>
      <c r="G266" s="921"/>
      <c r="H266" s="924" t="s">
        <v>30</v>
      </c>
      <c r="I266" s="924"/>
      <c r="J266" s="14" t="s">
        <v>31</v>
      </c>
      <c r="K266" s="14" t="s">
        <v>32</v>
      </c>
      <c r="L266" s="16">
        <v>320.75</v>
      </c>
    </row>
    <row r="267" spans="1:12" x14ac:dyDescent="0.25">
      <c r="A267" s="918"/>
      <c r="B267" s="921"/>
      <c r="C267" s="921"/>
      <c r="D267" s="923"/>
      <c r="E267" s="921"/>
      <c r="F267" s="921"/>
      <c r="G267" s="921"/>
      <c r="H267" s="924" t="s">
        <v>33</v>
      </c>
      <c r="I267" s="924"/>
      <c r="J267" s="14" t="s">
        <v>31</v>
      </c>
      <c r="K267" s="14" t="s">
        <v>32</v>
      </c>
      <c r="L267" s="16">
        <v>306.60000000000002</v>
      </c>
    </row>
    <row r="268" spans="1:12" ht="24" x14ac:dyDescent="0.25">
      <c r="A268" s="918"/>
      <c r="B268" s="9" t="s">
        <v>34</v>
      </c>
      <c r="C268" s="13" t="s">
        <v>35</v>
      </c>
      <c r="D268" s="13" t="s">
        <v>36</v>
      </c>
      <c r="E268" s="13" t="s">
        <v>37</v>
      </c>
      <c r="F268" s="920"/>
      <c r="G268" s="920"/>
      <c r="H268" s="924" t="s">
        <v>38</v>
      </c>
      <c r="I268" s="924"/>
      <c r="J268" s="921" t="s">
        <v>31</v>
      </c>
      <c r="K268" s="921" t="s">
        <v>31</v>
      </c>
      <c r="L268" s="925">
        <v>0</v>
      </c>
    </row>
    <row r="269" spans="1:12" ht="22.8" x14ac:dyDescent="0.25">
      <c r="A269" s="918"/>
      <c r="B269" s="14" t="s">
        <v>39</v>
      </c>
      <c r="C269" s="14" t="s">
        <v>1282</v>
      </c>
      <c r="D269" s="15">
        <v>43724</v>
      </c>
      <c r="E269" s="14" t="s">
        <v>2198</v>
      </c>
      <c r="F269" s="920"/>
      <c r="G269" s="920"/>
      <c r="H269" s="924"/>
      <c r="I269" s="924"/>
      <c r="J269" s="921"/>
      <c r="K269" s="921"/>
      <c r="L269" s="925"/>
    </row>
    <row r="270" spans="1:12" ht="24" x14ac:dyDescent="0.25">
      <c r="A270" s="918">
        <v>650</v>
      </c>
      <c r="B270" s="9" t="s">
        <v>22</v>
      </c>
      <c r="C270" s="13" t="s">
        <v>23</v>
      </c>
      <c r="D270" s="13" t="s">
        <v>24</v>
      </c>
      <c r="E270" s="13" t="s">
        <v>25</v>
      </c>
      <c r="F270" s="919" t="s">
        <v>17</v>
      </c>
      <c r="G270" s="919"/>
      <c r="H270" s="920"/>
      <c r="I270" s="920"/>
      <c r="J270" s="920"/>
      <c r="K270" s="920"/>
      <c r="L270" s="920"/>
    </row>
    <row r="271" spans="1:12" x14ac:dyDescent="0.25">
      <c r="A271" s="918"/>
      <c r="B271" s="921" t="s">
        <v>2199</v>
      </c>
      <c r="C271" s="921" t="s">
        <v>2200</v>
      </c>
      <c r="D271" s="923">
        <v>43731</v>
      </c>
      <c r="E271" s="921" t="s">
        <v>2201</v>
      </c>
      <c r="F271" s="921" t="s">
        <v>2202</v>
      </c>
      <c r="G271" s="921"/>
      <c r="H271" s="924" t="s">
        <v>30</v>
      </c>
      <c r="I271" s="924"/>
      <c r="J271" s="14" t="s">
        <v>31</v>
      </c>
      <c r="K271" s="14" t="s">
        <v>32</v>
      </c>
      <c r="L271" s="16">
        <v>94</v>
      </c>
    </row>
    <row r="272" spans="1:12" x14ac:dyDescent="0.25">
      <c r="A272" s="918"/>
      <c r="B272" s="921"/>
      <c r="C272" s="921"/>
      <c r="D272" s="923"/>
      <c r="E272" s="921"/>
      <c r="F272" s="921"/>
      <c r="G272" s="921"/>
      <c r="H272" s="924" t="s">
        <v>33</v>
      </c>
      <c r="I272" s="924"/>
      <c r="J272" s="14" t="s">
        <v>31</v>
      </c>
      <c r="K272" s="14" t="s">
        <v>32</v>
      </c>
      <c r="L272" s="16">
        <v>304</v>
      </c>
    </row>
    <row r="273" spans="1:12" ht="24" x14ac:dyDescent="0.25">
      <c r="A273" s="918"/>
      <c r="B273" s="9" t="s">
        <v>34</v>
      </c>
      <c r="C273" s="13" t="s">
        <v>35</v>
      </c>
      <c r="D273" s="13" t="s">
        <v>36</v>
      </c>
      <c r="E273" s="13" t="s">
        <v>37</v>
      </c>
      <c r="F273" s="920"/>
      <c r="G273" s="920"/>
      <c r="H273" s="924" t="s">
        <v>38</v>
      </c>
      <c r="I273" s="924"/>
      <c r="J273" s="921" t="s">
        <v>31</v>
      </c>
      <c r="K273" s="921" t="s">
        <v>31</v>
      </c>
      <c r="L273" s="925">
        <v>0</v>
      </c>
    </row>
    <row r="274" spans="1:12" ht="22.8" x14ac:dyDescent="0.25">
      <c r="A274" s="918"/>
      <c r="B274" s="14" t="s">
        <v>2203</v>
      </c>
      <c r="C274" s="14" t="s">
        <v>2202</v>
      </c>
      <c r="D274" s="15">
        <v>43732</v>
      </c>
      <c r="E274" s="14" t="s">
        <v>1689</v>
      </c>
      <c r="F274" s="920"/>
      <c r="G274" s="920"/>
      <c r="H274" s="924"/>
      <c r="I274" s="924"/>
      <c r="J274" s="921"/>
      <c r="K274" s="921"/>
      <c r="L274" s="925"/>
    </row>
    <row r="275" spans="1:12" ht="24" x14ac:dyDescent="0.25">
      <c r="A275" s="918">
        <v>651</v>
      </c>
      <c r="B275" s="9" t="s">
        <v>22</v>
      </c>
      <c r="C275" s="13" t="s">
        <v>23</v>
      </c>
      <c r="D275" s="13" t="s">
        <v>24</v>
      </c>
      <c r="E275" s="13" t="s">
        <v>25</v>
      </c>
      <c r="F275" s="919" t="s">
        <v>17</v>
      </c>
      <c r="G275" s="919"/>
      <c r="H275" s="920"/>
      <c r="I275" s="920"/>
      <c r="J275" s="920"/>
      <c r="K275" s="920"/>
      <c r="L275" s="920"/>
    </row>
    <row r="276" spans="1:12" x14ac:dyDescent="0.25">
      <c r="A276" s="918"/>
      <c r="B276" s="921" t="s">
        <v>2204</v>
      </c>
      <c r="C276" s="922" t="s">
        <v>2205</v>
      </c>
      <c r="D276" s="923">
        <v>43583</v>
      </c>
      <c r="E276" s="921" t="s">
        <v>469</v>
      </c>
      <c r="F276" s="921" t="s">
        <v>573</v>
      </c>
      <c r="G276" s="921"/>
      <c r="H276" s="924" t="s">
        <v>30</v>
      </c>
      <c r="I276" s="924"/>
      <c r="J276" s="14" t="s">
        <v>31</v>
      </c>
      <c r="K276" s="14" t="s">
        <v>32</v>
      </c>
      <c r="L276" s="16">
        <v>255</v>
      </c>
    </row>
    <row r="277" spans="1:12" x14ac:dyDescent="0.25">
      <c r="A277" s="918"/>
      <c r="B277" s="921"/>
      <c r="C277" s="922"/>
      <c r="D277" s="923"/>
      <c r="E277" s="921"/>
      <c r="F277" s="921"/>
      <c r="G277" s="921"/>
      <c r="H277" s="924" t="s">
        <v>33</v>
      </c>
      <c r="I277" s="924"/>
      <c r="J277" s="14" t="s">
        <v>31</v>
      </c>
      <c r="K277" s="14" t="s">
        <v>32</v>
      </c>
      <c r="L277" s="16">
        <v>464.26</v>
      </c>
    </row>
    <row r="278" spans="1:12" ht="24" x14ac:dyDescent="0.25">
      <c r="A278" s="918"/>
      <c r="B278" s="9" t="s">
        <v>34</v>
      </c>
      <c r="C278" s="13" t="s">
        <v>35</v>
      </c>
      <c r="D278" s="13" t="s">
        <v>36</v>
      </c>
      <c r="E278" s="13" t="s">
        <v>37</v>
      </c>
      <c r="F278" s="920"/>
      <c r="G278" s="920"/>
      <c r="H278" s="924" t="s">
        <v>38</v>
      </c>
      <c r="I278" s="924"/>
      <c r="J278" s="921" t="s">
        <v>31</v>
      </c>
      <c r="K278" s="921" t="s">
        <v>31</v>
      </c>
      <c r="L278" s="925">
        <v>0</v>
      </c>
    </row>
    <row r="279" spans="1:12" ht="22.8" x14ac:dyDescent="0.25">
      <c r="A279" s="918"/>
      <c r="B279" s="14" t="s">
        <v>39</v>
      </c>
      <c r="C279" s="14" t="s">
        <v>573</v>
      </c>
      <c r="D279" s="15">
        <v>43586</v>
      </c>
      <c r="E279" s="14" t="s">
        <v>1970</v>
      </c>
      <c r="F279" s="920"/>
      <c r="G279" s="920"/>
      <c r="H279" s="924"/>
      <c r="I279" s="924"/>
      <c r="J279" s="921"/>
      <c r="K279" s="921"/>
      <c r="L279" s="925"/>
    </row>
    <row r="280" spans="1:12" ht="24" x14ac:dyDescent="0.25">
      <c r="A280" s="918">
        <v>652</v>
      </c>
      <c r="B280" s="9" t="s">
        <v>22</v>
      </c>
      <c r="C280" s="13" t="s">
        <v>23</v>
      </c>
      <c r="D280" s="13" t="s">
        <v>24</v>
      </c>
      <c r="E280" s="13" t="s">
        <v>25</v>
      </c>
      <c r="F280" s="919" t="s">
        <v>17</v>
      </c>
      <c r="G280" s="919"/>
      <c r="H280" s="920"/>
      <c r="I280" s="920"/>
      <c r="J280" s="920"/>
      <c r="K280" s="920"/>
      <c r="L280" s="920"/>
    </row>
    <row r="281" spans="1:12" x14ac:dyDescent="0.25">
      <c r="A281" s="918"/>
      <c r="B281" s="921" t="s">
        <v>2204</v>
      </c>
      <c r="C281" s="922" t="s">
        <v>2206</v>
      </c>
      <c r="D281" s="923">
        <v>43610</v>
      </c>
      <c r="E281" s="921" t="s">
        <v>2207</v>
      </c>
      <c r="F281" s="921" t="s">
        <v>2208</v>
      </c>
      <c r="G281" s="921"/>
      <c r="H281" s="924" t="s">
        <v>30</v>
      </c>
      <c r="I281" s="924"/>
      <c r="J281" s="14" t="s">
        <v>31</v>
      </c>
      <c r="K281" s="14" t="s">
        <v>32</v>
      </c>
      <c r="L281" s="16">
        <v>480</v>
      </c>
    </row>
    <row r="282" spans="1:12" x14ac:dyDescent="0.25">
      <c r="A282" s="918"/>
      <c r="B282" s="921"/>
      <c r="C282" s="922"/>
      <c r="D282" s="923"/>
      <c r="E282" s="921"/>
      <c r="F282" s="921"/>
      <c r="G282" s="921"/>
      <c r="H282" s="924" t="s">
        <v>33</v>
      </c>
      <c r="I282" s="924"/>
      <c r="J282" s="921" t="s">
        <v>31</v>
      </c>
      <c r="K282" s="921" t="s">
        <v>31</v>
      </c>
      <c r="L282" s="925">
        <v>0</v>
      </c>
    </row>
    <row r="283" spans="1:12" x14ac:dyDescent="0.25">
      <c r="A283" s="918"/>
      <c r="B283" s="921"/>
      <c r="C283" s="922"/>
      <c r="D283" s="923"/>
      <c r="E283" s="921"/>
      <c r="F283" s="921"/>
      <c r="G283" s="921"/>
      <c r="H283" s="924"/>
      <c r="I283" s="924"/>
      <c r="J283" s="921"/>
      <c r="K283" s="921"/>
      <c r="L283" s="925"/>
    </row>
    <row r="284" spans="1:12" ht="24" x14ac:dyDescent="0.25">
      <c r="A284" s="918"/>
      <c r="B284" s="9" t="s">
        <v>34</v>
      </c>
      <c r="C284" s="13" t="s">
        <v>35</v>
      </c>
      <c r="D284" s="13" t="s">
        <v>36</v>
      </c>
      <c r="E284" s="13" t="s">
        <v>37</v>
      </c>
      <c r="F284" s="920"/>
      <c r="G284" s="920"/>
      <c r="H284" s="924" t="s">
        <v>38</v>
      </c>
      <c r="I284" s="924"/>
      <c r="J284" s="921" t="s">
        <v>31</v>
      </c>
      <c r="K284" s="921" t="s">
        <v>32</v>
      </c>
      <c r="L284" s="925">
        <v>50</v>
      </c>
    </row>
    <row r="285" spans="1:12" ht="22.8" x14ac:dyDescent="0.25">
      <c r="A285" s="918"/>
      <c r="B285" s="14" t="s">
        <v>39</v>
      </c>
      <c r="C285" s="14" t="s">
        <v>2208</v>
      </c>
      <c r="D285" s="15">
        <v>43618</v>
      </c>
      <c r="E285" s="14" t="s">
        <v>2209</v>
      </c>
      <c r="F285" s="920"/>
      <c r="G285" s="920"/>
      <c r="H285" s="924"/>
      <c r="I285" s="924"/>
      <c r="J285" s="921"/>
      <c r="K285" s="921"/>
      <c r="L285" s="925"/>
    </row>
    <row r="286" spans="1:12" ht="24" x14ac:dyDescent="0.25">
      <c r="A286" s="918">
        <v>653</v>
      </c>
      <c r="B286" s="9" t="s">
        <v>22</v>
      </c>
      <c r="C286" s="13" t="s">
        <v>23</v>
      </c>
      <c r="D286" s="13" t="s">
        <v>24</v>
      </c>
      <c r="E286" s="13" t="s">
        <v>25</v>
      </c>
      <c r="F286" s="919" t="s">
        <v>17</v>
      </c>
      <c r="G286" s="919"/>
      <c r="H286" s="920"/>
      <c r="I286" s="920"/>
      <c r="J286" s="920"/>
      <c r="K286" s="920"/>
      <c r="L286" s="920"/>
    </row>
    <row r="287" spans="1:12" x14ac:dyDescent="0.25">
      <c r="A287" s="918"/>
      <c r="B287" s="921" t="s">
        <v>2204</v>
      </c>
      <c r="C287" s="922" t="s">
        <v>2206</v>
      </c>
      <c r="D287" s="923">
        <v>43610</v>
      </c>
      <c r="E287" s="921" t="s">
        <v>2207</v>
      </c>
      <c r="F287" s="921" t="s">
        <v>2210</v>
      </c>
      <c r="G287" s="921"/>
      <c r="H287" s="924" t="s">
        <v>30</v>
      </c>
      <c r="I287" s="924"/>
      <c r="J287" s="14" t="s">
        <v>31</v>
      </c>
      <c r="K287" s="14" t="s">
        <v>32</v>
      </c>
      <c r="L287" s="16">
        <v>246</v>
      </c>
    </row>
    <row r="288" spans="1:12" x14ac:dyDescent="0.25">
      <c r="A288" s="918"/>
      <c r="B288" s="921"/>
      <c r="C288" s="922"/>
      <c r="D288" s="923"/>
      <c r="E288" s="921"/>
      <c r="F288" s="921"/>
      <c r="G288" s="921"/>
      <c r="H288" s="924" t="s">
        <v>33</v>
      </c>
      <c r="I288" s="924"/>
      <c r="J288" s="921" t="s">
        <v>31</v>
      </c>
      <c r="K288" s="921" t="s">
        <v>32</v>
      </c>
      <c r="L288" s="925">
        <v>1499</v>
      </c>
    </row>
    <row r="289" spans="1:12" x14ac:dyDescent="0.25">
      <c r="A289" s="918"/>
      <c r="B289" s="921"/>
      <c r="C289" s="922"/>
      <c r="D289" s="923"/>
      <c r="E289" s="921"/>
      <c r="F289" s="921"/>
      <c r="G289" s="921"/>
      <c r="H289" s="924"/>
      <c r="I289" s="924"/>
      <c r="J289" s="921"/>
      <c r="K289" s="921"/>
      <c r="L289" s="925"/>
    </row>
    <row r="290" spans="1:12" ht="24" x14ac:dyDescent="0.25">
      <c r="A290" s="918"/>
      <c r="B290" s="9" t="s">
        <v>34</v>
      </c>
      <c r="C290" s="13" t="s">
        <v>35</v>
      </c>
      <c r="D290" s="13" t="s">
        <v>36</v>
      </c>
      <c r="E290" s="13" t="s">
        <v>37</v>
      </c>
      <c r="F290" s="920"/>
      <c r="G290" s="920"/>
      <c r="H290" s="924" t="s">
        <v>38</v>
      </c>
      <c r="I290" s="924"/>
      <c r="J290" s="921" t="s">
        <v>31</v>
      </c>
      <c r="K290" s="921" t="s">
        <v>32</v>
      </c>
      <c r="L290" s="925">
        <v>260</v>
      </c>
    </row>
    <row r="291" spans="1:12" ht="22.8" x14ac:dyDescent="0.25">
      <c r="A291" s="918"/>
      <c r="B291" s="14" t="s">
        <v>39</v>
      </c>
      <c r="C291" s="14" t="s">
        <v>2210</v>
      </c>
      <c r="D291" s="15">
        <v>43618</v>
      </c>
      <c r="E291" s="14" t="s">
        <v>2209</v>
      </c>
      <c r="F291" s="920"/>
      <c r="G291" s="920"/>
      <c r="H291" s="924"/>
      <c r="I291" s="924"/>
      <c r="J291" s="921"/>
      <c r="K291" s="921"/>
      <c r="L291" s="925"/>
    </row>
    <row r="292" spans="1:12" ht="24" x14ac:dyDescent="0.25">
      <c r="A292" s="918">
        <v>654</v>
      </c>
      <c r="B292" s="9" t="s">
        <v>22</v>
      </c>
      <c r="C292" s="13" t="s">
        <v>23</v>
      </c>
      <c r="D292" s="13" t="s">
        <v>24</v>
      </c>
      <c r="E292" s="13" t="s">
        <v>25</v>
      </c>
      <c r="F292" s="919" t="s">
        <v>17</v>
      </c>
      <c r="G292" s="919"/>
      <c r="H292" s="920"/>
      <c r="I292" s="920"/>
      <c r="J292" s="920"/>
      <c r="K292" s="920"/>
      <c r="L292" s="920"/>
    </row>
    <row r="293" spans="1:12" x14ac:dyDescent="0.25">
      <c r="A293" s="918"/>
      <c r="B293" s="921" t="s">
        <v>2211</v>
      </c>
      <c r="C293" s="921" t="s">
        <v>2212</v>
      </c>
      <c r="D293" s="923">
        <v>43668</v>
      </c>
      <c r="E293" s="921" t="s">
        <v>2213</v>
      </c>
      <c r="F293" s="921" t="s">
        <v>309</v>
      </c>
      <c r="G293" s="921"/>
      <c r="H293" s="924" t="s">
        <v>30</v>
      </c>
      <c r="I293" s="924"/>
      <c r="J293" s="14" t="s">
        <v>31</v>
      </c>
      <c r="K293" s="14" t="s">
        <v>32</v>
      </c>
      <c r="L293" s="16">
        <v>376</v>
      </c>
    </row>
    <row r="294" spans="1:12" x14ac:dyDescent="0.25">
      <c r="A294" s="918"/>
      <c r="B294" s="921"/>
      <c r="C294" s="921"/>
      <c r="D294" s="923"/>
      <c r="E294" s="921"/>
      <c r="F294" s="921"/>
      <c r="G294" s="921"/>
      <c r="H294" s="924" t="s">
        <v>33</v>
      </c>
      <c r="I294" s="924"/>
      <c r="J294" s="14" t="s">
        <v>31</v>
      </c>
      <c r="K294" s="14" t="s">
        <v>31</v>
      </c>
      <c r="L294" s="16">
        <v>0</v>
      </c>
    </row>
    <row r="295" spans="1:12" ht="24" x14ac:dyDescent="0.25">
      <c r="A295" s="918"/>
      <c r="B295" s="9" t="s">
        <v>34</v>
      </c>
      <c r="C295" s="13" t="s">
        <v>35</v>
      </c>
      <c r="D295" s="13" t="s">
        <v>36</v>
      </c>
      <c r="E295" s="13" t="s">
        <v>37</v>
      </c>
      <c r="F295" s="920"/>
      <c r="G295" s="920"/>
      <c r="H295" s="924" t="s">
        <v>38</v>
      </c>
      <c r="I295" s="924"/>
      <c r="J295" s="921" t="s">
        <v>31</v>
      </c>
      <c r="K295" s="921" t="s">
        <v>31</v>
      </c>
      <c r="L295" s="925">
        <v>0</v>
      </c>
    </row>
    <row r="296" spans="1:12" ht="22.8" x14ac:dyDescent="0.25">
      <c r="A296" s="918"/>
      <c r="B296" s="14" t="s">
        <v>39</v>
      </c>
      <c r="C296" s="14" t="s">
        <v>309</v>
      </c>
      <c r="D296" s="15">
        <v>43672</v>
      </c>
      <c r="E296" s="14" t="s">
        <v>2214</v>
      </c>
      <c r="F296" s="920"/>
      <c r="G296" s="920"/>
      <c r="H296" s="924"/>
      <c r="I296" s="924"/>
      <c r="J296" s="921"/>
      <c r="K296" s="921"/>
      <c r="L296" s="925"/>
    </row>
    <row r="297" spans="1:12" ht="24" x14ac:dyDescent="0.25">
      <c r="A297" s="918">
        <v>655</v>
      </c>
      <c r="B297" s="9" t="s">
        <v>22</v>
      </c>
      <c r="C297" s="13" t="s">
        <v>23</v>
      </c>
      <c r="D297" s="13" t="s">
        <v>24</v>
      </c>
      <c r="E297" s="13" t="s">
        <v>25</v>
      </c>
      <c r="F297" s="919" t="s">
        <v>17</v>
      </c>
      <c r="G297" s="919"/>
      <c r="H297" s="920"/>
      <c r="I297" s="920"/>
      <c r="J297" s="920"/>
      <c r="K297" s="920"/>
      <c r="L297" s="920"/>
    </row>
    <row r="298" spans="1:12" x14ac:dyDescent="0.25">
      <c r="A298" s="918"/>
      <c r="B298" s="921" t="s">
        <v>2215</v>
      </c>
      <c r="C298" s="922" t="s">
        <v>2216</v>
      </c>
      <c r="D298" s="923">
        <v>43575</v>
      </c>
      <c r="E298" s="921" t="s">
        <v>65</v>
      </c>
      <c r="F298" s="921" t="s">
        <v>941</v>
      </c>
      <c r="G298" s="921"/>
      <c r="H298" s="924" t="s">
        <v>30</v>
      </c>
      <c r="I298" s="924"/>
      <c r="J298" s="14" t="s">
        <v>31</v>
      </c>
      <c r="K298" s="14" t="s">
        <v>32</v>
      </c>
      <c r="L298" s="16">
        <v>1506</v>
      </c>
    </row>
    <row r="299" spans="1:12" x14ac:dyDescent="0.25">
      <c r="A299" s="918"/>
      <c r="B299" s="921"/>
      <c r="C299" s="922"/>
      <c r="D299" s="923"/>
      <c r="E299" s="921"/>
      <c r="F299" s="921"/>
      <c r="G299" s="921"/>
      <c r="H299" s="924" t="s">
        <v>33</v>
      </c>
      <c r="I299" s="924"/>
      <c r="J299" s="921" t="s">
        <v>31</v>
      </c>
      <c r="K299" s="921" t="s">
        <v>32</v>
      </c>
      <c r="L299" s="925">
        <v>982</v>
      </c>
    </row>
    <row r="300" spans="1:12" x14ac:dyDescent="0.25">
      <c r="A300" s="918"/>
      <c r="B300" s="921"/>
      <c r="C300" s="922"/>
      <c r="D300" s="923"/>
      <c r="E300" s="921"/>
      <c r="F300" s="921"/>
      <c r="G300" s="921"/>
      <c r="H300" s="924"/>
      <c r="I300" s="924"/>
      <c r="J300" s="921"/>
      <c r="K300" s="921"/>
      <c r="L300" s="925"/>
    </row>
    <row r="301" spans="1:12" ht="24" x14ac:dyDescent="0.25">
      <c r="A301" s="918"/>
      <c r="B301" s="9" t="s">
        <v>34</v>
      </c>
      <c r="C301" s="13" t="s">
        <v>35</v>
      </c>
      <c r="D301" s="13" t="s">
        <v>36</v>
      </c>
      <c r="E301" s="13" t="s">
        <v>37</v>
      </c>
      <c r="F301" s="920"/>
      <c r="G301" s="920"/>
      <c r="H301" s="924" t="s">
        <v>38</v>
      </c>
      <c r="I301" s="924"/>
      <c r="J301" s="921" t="s">
        <v>31</v>
      </c>
      <c r="K301" s="921" t="s">
        <v>31</v>
      </c>
      <c r="L301" s="925">
        <v>0</v>
      </c>
    </row>
    <row r="302" spans="1:12" ht="22.8" x14ac:dyDescent="0.25">
      <c r="A302" s="918"/>
      <c r="B302" s="14" t="s">
        <v>229</v>
      </c>
      <c r="C302" s="14" t="s">
        <v>941</v>
      </c>
      <c r="D302" s="15">
        <v>43583</v>
      </c>
      <c r="E302" s="14" t="s">
        <v>1137</v>
      </c>
      <c r="F302" s="920"/>
      <c r="G302" s="920"/>
      <c r="H302" s="924"/>
      <c r="I302" s="924"/>
      <c r="J302" s="921"/>
      <c r="K302" s="921"/>
      <c r="L302" s="925"/>
    </row>
    <row r="303" spans="1:12" ht="24" x14ac:dyDescent="0.25">
      <c r="A303" s="918">
        <v>656</v>
      </c>
      <c r="B303" s="9" t="s">
        <v>22</v>
      </c>
      <c r="C303" s="13" t="s">
        <v>23</v>
      </c>
      <c r="D303" s="13" t="s">
        <v>24</v>
      </c>
      <c r="E303" s="13" t="s">
        <v>25</v>
      </c>
      <c r="F303" s="919" t="s">
        <v>17</v>
      </c>
      <c r="G303" s="919"/>
      <c r="H303" s="920"/>
      <c r="I303" s="920"/>
      <c r="J303" s="920"/>
      <c r="K303" s="920"/>
      <c r="L303" s="920"/>
    </row>
    <row r="304" spans="1:12" x14ac:dyDescent="0.25">
      <c r="A304" s="918"/>
      <c r="B304" s="921" t="s">
        <v>2217</v>
      </c>
      <c r="C304" s="922" t="s">
        <v>2218</v>
      </c>
      <c r="D304" s="923">
        <v>43655</v>
      </c>
      <c r="E304" s="921" t="s">
        <v>2219</v>
      </c>
      <c r="F304" s="921" t="s">
        <v>2220</v>
      </c>
      <c r="G304" s="921"/>
      <c r="H304" s="924" t="s">
        <v>30</v>
      </c>
      <c r="I304" s="924"/>
      <c r="J304" s="14" t="s">
        <v>31</v>
      </c>
      <c r="K304" s="14" t="s">
        <v>32</v>
      </c>
      <c r="L304" s="16">
        <v>2157.1</v>
      </c>
    </row>
    <row r="305" spans="1:12" x14ac:dyDescent="0.25">
      <c r="A305" s="918"/>
      <c r="B305" s="921"/>
      <c r="C305" s="922"/>
      <c r="D305" s="923"/>
      <c r="E305" s="921"/>
      <c r="F305" s="921"/>
      <c r="G305" s="921"/>
      <c r="H305" s="924" t="s">
        <v>33</v>
      </c>
      <c r="I305" s="924"/>
      <c r="J305" s="14" t="s">
        <v>31</v>
      </c>
      <c r="K305" s="14" t="s">
        <v>31</v>
      </c>
      <c r="L305" s="16">
        <v>0</v>
      </c>
    </row>
    <row r="306" spans="1:12" ht="24" x14ac:dyDescent="0.25">
      <c r="A306" s="918"/>
      <c r="B306" s="9" t="s">
        <v>34</v>
      </c>
      <c r="C306" s="13" t="s">
        <v>35</v>
      </c>
      <c r="D306" s="13" t="s">
        <v>36</v>
      </c>
      <c r="E306" s="13" t="s">
        <v>37</v>
      </c>
      <c r="F306" s="920"/>
      <c r="G306" s="920"/>
      <c r="H306" s="924" t="s">
        <v>38</v>
      </c>
      <c r="I306" s="924"/>
      <c r="J306" s="921" t="s">
        <v>31</v>
      </c>
      <c r="K306" s="921" t="s">
        <v>31</v>
      </c>
      <c r="L306" s="925">
        <v>0</v>
      </c>
    </row>
    <row r="307" spans="1:12" ht="22.8" x14ac:dyDescent="0.25">
      <c r="A307" s="918"/>
      <c r="B307" s="14" t="s">
        <v>229</v>
      </c>
      <c r="C307" s="14" t="s">
        <v>2220</v>
      </c>
      <c r="D307" s="15">
        <v>43661</v>
      </c>
      <c r="E307" s="14" t="s">
        <v>867</v>
      </c>
      <c r="F307" s="920"/>
      <c r="G307" s="920"/>
      <c r="H307" s="924"/>
      <c r="I307" s="924"/>
      <c r="J307" s="921"/>
      <c r="K307" s="921"/>
      <c r="L307" s="925"/>
    </row>
    <row r="308" spans="1:12" ht="24" x14ac:dyDescent="0.25">
      <c r="A308" s="918">
        <v>657</v>
      </c>
      <c r="B308" s="9" t="s">
        <v>22</v>
      </c>
      <c r="C308" s="13" t="s">
        <v>23</v>
      </c>
      <c r="D308" s="13" t="s">
        <v>24</v>
      </c>
      <c r="E308" s="13" t="s">
        <v>25</v>
      </c>
      <c r="F308" s="919" t="s">
        <v>17</v>
      </c>
      <c r="G308" s="919"/>
      <c r="H308" s="920"/>
      <c r="I308" s="920"/>
      <c r="J308" s="920"/>
      <c r="K308" s="920"/>
      <c r="L308" s="920"/>
    </row>
    <row r="309" spans="1:12" x14ac:dyDescent="0.25">
      <c r="A309" s="918"/>
      <c r="B309" s="921" t="s">
        <v>2221</v>
      </c>
      <c r="C309" s="922" t="s">
        <v>2222</v>
      </c>
      <c r="D309" s="923">
        <v>43557</v>
      </c>
      <c r="E309" s="921" t="s">
        <v>808</v>
      </c>
      <c r="F309" s="921" t="s">
        <v>521</v>
      </c>
      <c r="G309" s="921"/>
      <c r="H309" s="924" t="s">
        <v>30</v>
      </c>
      <c r="I309" s="924"/>
      <c r="J309" s="14" t="s">
        <v>32</v>
      </c>
      <c r="K309" s="14" t="s">
        <v>31</v>
      </c>
      <c r="L309" s="16">
        <v>389.78</v>
      </c>
    </row>
    <row r="310" spans="1:12" x14ac:dyDescent="0.25">
      <c r="A310" s="918"/>
      <c r="B310" s="921"/>
      <c r="C310" s="922"/>
      <c r="D310" s="923"/>
      <c r="E310" s="921"/>
      <c r="F310" s="921"/>
      <c r="G310" s="921"/>
      <c r="H310" s="924" t="s">
        <v>33</v>
      </c>
      <c r="I310" s="924"/>
      <c r="J310" s="14" t="s">
        <v>32</v>
      </c>
      <c r="K310" s="14" t="s">
        <v>31</v>
      </c>
      <c r="L310" s="16">
        <v>480.55</v>
      </c>
    </row>
    <row r="311" spans="1:12" ht="24" x14ac:dyDescent="0.25">
      <c r="A311" s="918"/>
      <c r="B311" s="9" t="s">
        <v>34</v>
      </c>
      <c r="C311" s="13" t="s">
        <v>35</v>
      </c>
      <c r="D311" s="13" t="s">
        <v>36</v>
      </c>
      <c r="E311" s="13" t="s">
        <v>37</v>
      </c>
      <c r="F311" s="920"/>
      <c r="G311" s="920"/>
      <c r="H311" s="924" t="s">
        <v>38</v>
      </c>
      <c r="I311" s="924"/>
      <c r="J311" s="921" t="s">
        <v>32</v>
      </c>
      <c r="K311" s="921" t="s">
        <v>32</v>
      </c>
      <c r="L311" s="925">
        <v>1016</v>
      </c>
    </row>
    <row r="312" spans="1:12" ht="22.8" x14ac:dyDescent="0.25">
      <c r="A312" s="918"/>
      <c r="B312" s="14" t="s">
        <v>204</v>
      </c>
      <c r="C312" s="14" t="s">
        <v>521</v>
      </c>
      <c r="D312" s="15">
        <v>43560</v>
      </c>
      <c r="E312" s="14" t="s">
        <v>2223</v>
      </c>
      <c r="F312" s="920"/>
      <c r="G312" s="920"/>
      <c r="H312" s="924"/>
      <c r="I312" s="924"/>
      <c r="J312" s="921"/>
      <c r="K312" s="921"/>
      <c r="L312" s="925"/>
    </row>
    <row r="313" spans="1:12" ht="24" x14ac:dyDescent="0.25">
      <c r="A313" s="918">
        <v>658</v>
      </c>
      <c r="B313" s="9" t="s">
        <v>22</v>
      </c>
      <c r="C313" s="13" t="s">
        <v>23</v>
      </c>
      <c r="D313" s="13" t="s">
        <v>24</v>
      </c>
      <c r="E313" s="13" t="s">
        <v>25</v>
      </c>
      <c r="F313" s="919" t="s">
        <v>17</v>
      </c>
      <c r="G313" s="919"/>
      <c r="H313" s="920"/>
      <c r="I313" s="920"/>
      <c r="J313" s="920"/>
      <c r="K313" s="920"/>
      <c r="L313" s="920"/>
    </row>
    <row r="314" spans="1:12" x14ac:dyDescent="0.25">
      <c r="A314" s="918"/>
      <c r="B314" s="921" t="s">
        <v>2221</v>
      </c>
      <c r="C314" s="922" t="s">
        <v>2224</v>
      </c>
      <c r="D314" s="923">
        <v>43572</v>
      </c>
      <c r="E314" s="921" t="s">
        <v>163</v>
      </c>
      <c r="F314" s="921" t="s">
        <v>164</v>
      </c>
      <c r="G314" s="921"/>
      <c r="H314" s="924" t="s">
        <v>30</v>
      </c>
      <c r="I314" s="924"/>
      <c r="J314" s="14" t="s">
        <v>31</v>
      </c>
      <c r="K314" s="14" t="s">
        <v>32</v>
      </c>
      <c r="L314" s="16">
        <v>262.08</v>
      </c>
    </row>
    <row r="315" spans="1:12" x14ac:dyDescent="0.25">
      <c r="A315" s="918"/>
      <c r="B315" s="921"/>
      <c r="C315" s="922"/>
      <c r="D315" s="923"/>
      <c r="E315" s="921"/>
      <c r="F315" s="921"/>
      <c r="G315" s="921"/>
      <c r="H315" s="924" t="s">
        <v>33</v>
      </c>
      <c r="I315" s="924"/>
      <c r="J315" s="14" t="s">
        <v>31</v>
      </c>
      <c r="K315" s="14" t="s">
        <v>32</v>
      </c>
      <c r="L315" s="16">
        <v>573.96</v>
      </c>
    </row>
    <row r="316" spans="1:12" ht="24" x14ac:dyDescent="0.25">
      <c r="A316" s="918"/>
      <c r="B316" s="9" t="s">
        <v>34</v>
      </c>
      <c r="C316" s="13" t="s">
        <v>35</v>
      </c>
      <c r="D316" s="13" t="s">
        <v>36</v>
      </c>
      <c r="E316" s="13" t="s">
        <v>37</v>
      </c>
      <c r="F316" s="920"/>
      <c r="G316" s="920"/>
      <c r="H316" s="924" t="s">
        <v>38</v>
      </c>
      <c r="I316" s="924"/>
      <c r="J316" s="921" t="s">
        <v>31</v>
      </c>
      <c r="K316" s="921" t="s">
        <v>32</v>
      </c>
      <c r="L316" s="925">
        <v>187.85</v>
      </c>
    </row>
    <row r="317" spans="1:12" ht="22.8" x14ac:dyDescent="0.25">
      <c r="A317" s="918"/>
      <c r="B317" s="14" t="s">
        <v>204</v>
      </c>
      <c r="C317" s="14" t="s">
        <v>164</v>
      </c>
      <c r="D317" s="15">
        <v>43573</v>
      </c>
      <c r="E317" s="14" t="s">
        <v>1736</v>
      </c>
      <c r="F317" s="920"/>
      <c r="G317" s="920"/>
      <c r="H317" s="924"/>
      <c r="I317" s="924"/>
      <c r="J317" s="921"/>
      <c r="K317" s="921"/>
      <c r="L317" s="925"/>
    </row>
    <row r="318" spans="1:12" ht="24" x14ac:dyDescent="0.25">
      <c r="A318" s="918">
        <v>659</v>
      </c>
      <c r="B318" s="9" t="s">
        <v>22</v>
      </c>
      <c r="C318" s="13" t="s">
        <v>23</v>
      </c>
      <c r="D318" s="13" t="s">
        <v>24</v>
      </c>
      <c r="E318" s="13" t="s">
        <v>25</v>
      </c>
      <c r="F318" s="919" t="s">
        <v>17</v>
      </c>
      <c r="G318" s="919"/>
      <c r="H318" s="920"/>
      <c r="I318" s="920"/>
      <c r="J318" s="920"/>
      <c r="K318" s="920"/>
      <c r="L318" s="920"/>
    </row>
    <row r="319" spans="1:12" x14ac:dyDescent="0.25">
      <c r="A319" s="918"/>
      <c r="B319" s="921" t="s">
        <v>2221</v>
      </c>
      <c r="C319" s="922" t="s">
        <v>2225</v>
      </c>
      <c r="D319" s="923">
        <v>43574</v>
      </c>
      <c r="E319" s="921" t="s">
        <v>2226</v>
      </c>
      <c r="F319" s="921" t="s">
        <v>2227</v>
      </c>
      <c r="G319" s="921"/>
      <c r="H319" s="924" t="s">
        <v>30</v>
      </c>
      <c r="I319" s="924"/>
      <c r="J319" s="14" t="s">
        <v>31</v>
      </c>
      <c r="K319" s="14" t="s">
        <v>32</v>
      </c>
      <c r="L319" s="16">
        <v>201.57</v>
      </c>
    </row>
    <row r="320" spans="1:12" x14ac:dyDescent="0.25">
      <c r="A320" s="918"/>
      <c r="B320" s="921"/>
      <c r="C320" s="922"/>
      <c r="D320" s="923"/>
      <c r="E320" s="921"/>
      <c r="F320" s="921"/>
      <c r="G320" s="921"/>
      <c r="H320" s="924" t="s">
        <v>33</v>
      </c>
      <c r="I320" s="924"/>
      <c r="J320" s="14" t="s">
        <v>31</v>
      </c>
      <c r="K320" s="14" t="s">
        <v>32</v>
      </c>
      <c r="L320" s="16">
        <v>593.96</v>
      </c>
    </row>
    <row r="321" spans="1:12" ht="24" x14ac:dyDescent="0.25">
      <c r="A321" s="918"/>
      <c r="B321" s="9" t="s">
        <v>34</v>
      </c>
      <c r="C321" s="13" t="s">
        <v>35</v>
      </c>
      <c r="D321" s="13" t="s">
        <v>36</v>
      </c>
      <c r="E321" s="13" t="s">
        <v>37</v>
      </c>
      <c r="F321" s="920"/>
      <c r="G321" s="920"/>
      <c r="H321" s="924" t="s">
        <v>38</v>
      </c>
      <c r="I321" s="924"/>
      <c r="J321" s="921" t="s">
        <v>31</v>
      </c>
      <c r="K321" s="921" t="s">
        <v>31</v>
      </c>
      <c r="L321" s="925">
        <v>0</v>
      </c>
    </row>
    <row r="322" spans="1:12" ht="22.8" x14ac:dyDescent="0.25">
      <c r="A322" s="918"/>
      <c r="B322" s="14" t="s">
        <v>204</v>
      </c>
      <c r="C322" s="14" t="s">
        <v>2227</v>
      </c>
      <c r="D322" s="15">
        <v>43575</v>
      </c>
      <c r="E322" s="14" t="s">
        <v>2228</v>
      </c>
      <c r="F322" s="920"/>
      <c r="G322" s="920"/>
      <c r="H322" s="924"/>
      <c r="I322" s="924"/>
      <c r="J322" s="921"/>
      <c r="K322" s="921"/>
      <c r="L322" s="925"/>
    </row>
    <row r="323" spans="1:12" ht="24" x14ac:dyDescent="0.25">
      <c r="A323" s="918">
        <v>660</v>
      </c>
      <c r="B323" s="9" t="s">
        <v>22</v>
      </c>
      <c r="C323" s="13" t="s">
        <v>23</v>
      </c>
      <c r="D323" s="13" t="s">
        <v>24</v>
      </c>
      <c r="E323" s="13" t="s">
        <v>25</v>
      </c>
      <c r="F323" s="919" t="s">
        <v>17</v>
      </c>
      <c r="G323" s="919"/>
      <c r="H323" s="920"/>
      <c r="I323" s="920"/>
      <c r="J323" s="920"/>
      <c r="K323" s="920"/>
      <c r="L323" s="920"/>
    </row>
    <row r="324" spans="1:12" x14ac:dyDescent="0.25">
      <c r="A324" s="918"/>
      <c r="B324" s="921" t="s">
        <v>2221</v>
      </c>
      <c r="C324" s="922" t="s">
        <v>2229</v>
      </c>
      <c r="D324" s="923">
        <v>43587</v>
      </c>
      <c r="E324" s="921" t="s">
        <v>2230</v>
      </c>
      <c r="F324" s="921" t="s">
        <v>223</v>
      </c>
      <c r="G324" s="921"/>
      <c r="H324" s="924" t="s">
        <v>30</v>
      </c>
      <c r="I324" s="924"/>
      <c r="J324" s="14" t="s">
        <v>31</v>
      </c>
      <c r="K324" s="14" t="s">
        <v>32</v>
      </c>
      <c r="L324" s="16">
        <v>435</v>
      </c>
    </row>
    <row r="325" spans="1:12" x14ac:dyDescent="0.25">
      <c r="A325" s="918"/>
      <c r="B325" s="921"/>
      <c r="C325" s="922"/>
      <c r="D325" s="923"/>
      <c r="E325" s="921"/>
      <c r="F325" s="921"/>
      <c r="G325" s="921"/>
      <c r="H325" s="924" t="s">
        <v>33</v>
      </c>
      <c r="I325" s="924"/>
      <c r="J325" s="14" t="s">
        <v>31</v>
      </c>
      <c r="K325" s="14" t="s">
        <v>32</v>
      </c>
      <c r="L325" s="16">
        <v>845.53</v>
      </c>
    </row>
    <row r="326" spans="1:12" ht="24" x14ac:dyDescent="0.25">
      <c r="A326" s="918"/>
      <c r="B326" s="9" t="s">
        <v>34</v>
      </c>
      <c r="C326" s="13" t="s">
        <v>35</v>
      </c>
      <c r="D326" s="13" t="s">
        <v>36</v>
      </c>
      <c r="E326" s="13" t="s">
        <v>37</v>
      </c>
      <c r="F326" s="920"/>
      <c r="G326" s="920"/>
      <c r="H326" s="924" t="s">
        <v>38</v>
      </c>
      <c r="I326" s="924"/>
      <c r="J326" s="921" t="s">
        <v>31</v>
      </c>
      <c r="K326" s="921" t="s">
        <v>32</v>
      </c>
      <c r="L326" s="925">
        <v>1025</v>
      </c>
    </row>
    <row r="327" spans="1:12" ht="22.8" x14ac:dyDescent="0.25">
      <c r="A327" s="918"/>
      <c r="B327" s="14" t="s">
        <v>204</v>
      </c>
      <c r="C327" s="14" t="s">
        <v>223</v>
      </c>
      <c r="D327" s="15">
        <v>43591</v>
      </c>
      <c r="E327" s="14" t="s">
        <v>2231</v>
      </c>
      <c r="F327" s="920"/>
      <c r="G327" s="920"/>
      <c r="H327" s="924"/>
      <c r="I327" s="924"/>
      <c r="J327" s="921"/>
      <c r="K327" s="921"/>
      <c r="L327" s="925"/>
    </row>
    <row r="328" spans="1:12" ht="24" x14ac:dyDescent="0.25">
      <c r="A328" s="918">
        <v>661</v>
      </c>
      <c r="B328" s="9" t="s">
        <v>22</v>
      </c>
      <c r="C328" s="13" t="s">
        <v>23</v>
      </c>
      <c r="D328" s="13" t="s">
        <v>24</v>
      </c>
      <c r="E328" s="13" t="s">
        <v>25</v>
      </c>
      <c r="F328" s="919" t="s">
        <v>17</v>
      </c>
      <c r="G328" s="919"/>
      <c r="H328" s="920"/>
      <c r="I328" s="920"/>
      <c r="J328" s="920"/>
      <c r="K328" s="920"/>
      <c r="L328" s="920"/>
    </row>
    <row r="329" spans="1:12" x14ac:dyDescent="0.25">
      <c r="A329" s="918"/>
      <c r="B329" s="921" t="s">
        <v>2221</v>
      </c>
      <c r="C329" s="922" t="s">
        <v>2232</v>
      </c>
      <c r="D329" s="923">
        <v>43623</v>
      </c>
      <c r="E329" s="921" t="s">
        <v>1065</v>
      </c>
      <c r="F329" s="921" t="s">
        <v>2233</v>
      </c>
      <c r="G329" s="921"/>
      <c r="H329" s="924" t="s">
        <v>30</v>
      </c>
      <c r="I329" s="924"/>
      <c r="J329" s="14" t="s">
        <v>31</v>
      </c>
      <c r="K329" s="14" t="s">
        <v>32</v>
      </c>
      <c r="L329" s="16">
        <v>326</v>
      </c>
    </row>
    <row r="330" spans="1:12" x14ac:dyDescent="0.25">
      <c r="A330" s="918"/>
      <c r="B330" s="921"/>
      <c r="C330" s="922"/>
      <c r="D330" s="923"/>
      <c r="E330" s="921"/>
      <c r="F330" s="921"/>
      <c r="G330" s="921"/>
      <c r="H330" s="924" t="s">
        <v>33</v>
      </c>
      <c r="I330" s="924"/>
      <c r="J330" s="14" t="s">
        <v>31</v>
      </c>
      <c r="K330" s="14" t="s">
        <v>32</v>
      </c>
      <c r="L330" s="16">
        <v>8350</v>
      </c>
    </row>
    <row r="331" spans="1:12" ht="24" x14ac:dyDescent="0.25">
      <c r="A331" s="918"/>
      <c r="B331" s="9" t="s">
        <v>34</v>
      </c>
      <c r="C331" s="13" t="s">
        <v>35</v>
      </c>
      <c r="D331" s="13" t="s">
        <v>36</v>
      </c>
      <c r="E331" s="13" t="s">
        <v>37</v>
      </c>
      <c r="F331" s="920"/>
      <c r="G331" s="920"/>
      <c r="H331" s="924" t="s">
        <v>38</v>
      </c>
      <c r="I331" s="924"/>
      <c r="J331" s="921" t="s">
        <v>31</v>
      </c>
      <c r="K331" s="921" t="s">
        <v>32</v>
      </c>
      <c r="L331" s="925">
        <v>542</v>
      </c>
    </row>
    <row r="332" spans="1:12" ht="22.8" x14ac:dyDescent="0.25">
      <c r="A332" s="918"/>
      <c r="B332" s="14" t="s">
        <v>204</v>
      </c>
      <c r="C332" s="14" t="s">
        <v>2233</v>
      </c>
      <c r="D332" s="15">
        <v>43625</v>
      </c>
      <c r="E332" s="14" t="s">
        <v>522</v>
      </c>
      <c r="F332" s="920"/>
      <c r="G332" s="920"/>
      <c r="H332" s="924"/>
      <c r="I332" s="924"/>
      <c r="J332" s="921"/>
      <c r="K332" s="921"/>
      <c r="L332" s="925"/>
    </row>
    <row r="333" spans="1:12" ht="24" x14ac:dyDescent="0.25">
      <c r="A333" s="918">
        <v>662</v>
      </c>
      <c r="B333" s="9" t="s">
        <v>22</v>
      </c>
      <c r="C333" s="13" t="s">
        <v>23</v>
      </c>
      <c r="D333" s="13" t="s">
        <v>24</v>
      </c>
      <c r="E333" s="13" t="s">
        <v>25</v>
      </c>
      <c r="F333" s="919" t="s">
        <v>17</v>
      </c>
      <c r="G333" s="919"/>
      <c r="H333" s="920"/>
      <c r="I333" s="920"/>
      <c r="J333" s="920"/>
      <c r="K333" s="920"/>
      <c r="L333" s="920"/>
    </row>
    <row r="334" spans="1:12" x14ac:dyDescent="0.25">
      <c r="A334" s="918"/>
      <c r="B334" s="921" t="s">
        <v>2221</v>
      </c>
      <c r="C334" s="922" t="s">
        <v>2234</v>
      </c>
      <c r="D334" s="923">
        <v>43664</v>
      </c>
      <c r="E334" s="921" t="s">
        <v>2235</v>
      </c>
      <c r="F334" s="921" t="s">
        <v>2236</v>
      </c>
      <c r="G334" s="921"/>
      <c r="H334" s="924" t="s">
        <v>30</v>
      </c>
      <c r="I334" s="924"/>
      <c r="J334" s="14" t="s">
        <v>31</v>
      </c>
      <c r="K334" s="14" t="s">
        <v>32</v>
      </c>
      <c r="L334" s="16">
        <v>602.20000000000005</v>
      </c>
    </row>
    <row r="335" spans="1:12" x14ac:dyDescent="0.25">
      <c r="A335" s="918"/>
      <c r="B335" s="921"/>
      <c r="C335" s="922"/>
      <c r="D335" s="923"/>
      <c r="E335" s="921"/>
      <c r="F335" s="921"/>
      <c r="G335" s="921"/>
      <c r="H335" s="924" t="s">
        <v>33</v>
      </c>
      <c r="I335" s="924"/>
      <c r="J335" s="14" t="s">
        <v>31</v>
      </c>
      <c r="K335" s="14" t="s">
        <v>31</v>
      </c>
      <c r="L335" s="16">
        <v>0</v>
      </c>
    </row>
    <row r="336" spans="1:12" ht="24" x14ac:dyDescent="0.25">
      <c r="A336" s="918"/>
      <c r="B336" s="9" t="s">
        <v>34</v>
      </c>
      <c r="C336" s="13" t="s">
        <v>35</v>
      </c>
      <c r="D336" s="13" t="s">
        <v>36</v>
      </c>
      <c r="E336" s="13" t="s">
        <v>37</v>
      </c>
      <c r="F336" s="920"/>
      <c r="G336" s="920"/>
      <c r="H336" s="924" t="s">
        <v>38</v>
      </c>
      <c r="I336" s="924"/>
      <c r="J336" s="921" t="s">
        <v>31</v>
      </c>
      <c r="K336" s="921" t="s">
        <v>31</v>
      </c>
      <c r="L336" s="925">
        <v>0</v>
      </c>
    </row>
    <row r="337" spans="1:12" ht="22.8" x14ac:dyDescent="0.25">
      <c r="A337" s="918"/>
      <c r="B337" s="14" t="s">
        <v>204</v>
      </c>
      <c r="C337" s="14" t="s">
        <v>2236</v>
      </c>
      <c r="D337" s="15">
        <v>43666</v>
      </c>
      <c r="E337" s="14" t="s">
        <v>743</v>
      </c>
      <c r="F337" s="920"/>
      <c r="G337" s="920"/>
      <c r="H337" s="924"/>
      <c r="I337" s="924"/>
      <c r="J337" s="921"/>
      <c r="K337" s="921"/>
      <c r="L337" s="925"/>
    </row>
    <row r="338" spans="1:12" ht="24" x14ac:dyDescent="0.25">
      <c r="A338" s="918">
        <v>663</v>
      </c>
      <c r="B338" s="9" t="s">
        <v>22</v>
      </c>
      <c r="C338" s="13" t="s">
        <v>23</v>
      </c>
      <c r="D338" s="13" t="s">
        <v>24</v>
      </c>
      <c r="E338" s="13" t="s">
        <v>25</v>
      </c>
      <c r="F338" s="919" t="s">
        <v>17</v>
      </c>
      <c r="G338" s="919"/>
      <c r="H338" s="920"/>
      <c r="I338" s="920"/>
      <c r="J338" s="920"/>
      <c r="K338" s="920"/>
      <c r="L338" s="920"/>
    </row>
    <row r="339" spans="1:12" x14ac:dyDescent="0.25">
      <c r="A339" s="918"/>
      <c r="B339" s="921" t="s">
        <v>2221</v>
      </c>
      <c r="C339" s="922" t="s">
        <v>2237</v>
      </c>
      <c r="D339" s="923">
        <v>43727</v>
      </c>
      <c r="E339" s="921" t="s">
        <v>187</v>
      </c>
      <c r="F339" s="921" t="s">
        <v>1003</v>
      </c>
      <c r="G339" s="921"/>
      <c r="H339" s="924" t="s">
        <v>30</v>
      </c>
      <c r="I339" s="924"/>
      <c r="J339" s="14" t="s">
        <v>31</v>
      </c>
      <c r="K339" s="14" t="s">
        <v>32</v>
      </c>
      <c r="L339" s="16">
        <v>268.85000000000002</v>
      </c>
    </row>
    <row r="340" spans="1:12" x14ac:dyDescent="0.25">
      <c r="A340" s="918"/>
      <c r="B340" s="921"/>
      <c r="C340" s="922"/>
      <c r="D340" s="923"/>
      <c r="E340" s="921"/>
      <c r="F340" s="921"/>
      <c r="G340" s="921"/>
      <c r="H340" s="924" t="s">
        <v>33</v>
      </c>
      <c r="I340" s="924"/>
      <c r="J340" s="921" t="s">
        <v>31</v>
      </c>
      <c r="K340" s="921" t="s">
        <v>32</v>
      </c>
      <c r="L340" s="925">
        <v>347.65</v>
      </c>
    </row>
    <row r="341" spans="1:12" x14ac:dyDescent="0.25">
      <c r="A341" s="918"/>
      <c r="B341" s="921"/>
      <c r="C341" s="922"/>
      <c r="D341" s="923"/>
      <c r="E341" s="921"/>
      <c r="F341" s="921"/>
      <c r="G341" s="921"/>
      <c r="H341" s="924"/>
      <c r="I341" s="924"/>
      <c r="J341" s="921"/>
      <c r="K341" s="921"/>
      <c r="L341" s="925"/>
    </row>
    <row r="342" spans="1:12" ht="24" x14ac:dyDescent="0.25">
      <c r="A342" s="918"/>
      <c r="B342" s="9" t="s">
        <v>34</v>
      </c>
      <c r="C342" s="13" t="s">
        <v>35</v>
      </c>
      <c r="D342" s="13" t="s">
        <v>36</v>
      </c>
      <c r="E342" s="13" t="s">
        <v>37</v>
      </c>
      <c r="F342" s="920"/>
      <c r="G342" s="920"/>
      <c r="H342" s="924" t="s">
        <v>38</v>
      </c>
      <c r="I342" s="924"/>
      <c r="J342" s="921" t="s">
        <v>31</v>
      </c>
      <c r="K342" s="921" t="s">
        <v>32</v>
      </c>
      <c r="L342" s="925">
        <v>786.81</v>
      </c>
    </row>
    <row r="343" spans="1:12" ht="22.8" x14ac:dyDescent="0.25">
      <c r="A343" s="918"/>
      <c r="B343" s="14" t="s">
        <v>204</v>
      </c>
      <c r="C343" s="14" t="s">
        <v>1003</v>
      </c>
      <c r="D343" s="15">
        <v>43729</v>
      </c>
      <c r="E343" s="14" t="s">
        <v>487</v>
      </c>
      <c r="F343" s="920"/>
      <c r="G343" s="920"/>
      <c r="H343" s="924"/>
      <c r="I343" s="924"/>
      <c r="J343" s="921"/>
      <c r="K343" s="921"/>
      <c r="L343" s="925"/>
    </row>
    <row r="344" spans="1:12" ht="24" x14ac:dyDescent="0.25">
      <c r="A344" s="918">
        <v>664</v>
      </c>
      <c r="B344" s="9" t="s">
        <v>22</v>
      </c>
      <c r="C344" s="13" t="s">
        <v>23</v>
      </c>
      <c r="D344" s="13" t="s">
        <v>24</v>
      </c>
      <c r="E344" s="13" t="s">
        <v>25</v>
      </c>
      <c r="F344" s="919" t="s">
        <v>17</v>
      </c>
      <c r="G344" s="919"/>
      <c r="H344" s="920"/>
      <c r="I344" s="920"/>
      <c r="J344" s="920"/>
      <c r="K344" s="920"/>
      <c r="L344" s="920"/>
    </row>
    <row r="345" spans="1:12" x14ac:dyDescent="0.25">
      <c r="A345" s="918"/>
      <c r="B345" s="921" t="s">
        <v>2238</v>
      </c>
      <c r="C345" s="922" t="s">
        <v>2239</v>
      </c>
      <c r="D345" s="923">
        <v>43589</v>
      </c>
      <c r="E345" s="921" t="s">
        <v>770</v>
      </c>
      <c r="F345" s="921" t="s">
        <v>441</v>
      </c>
      <c r="G345" s="921"/>
      <c r="H345" s="924" t="s">
        <v>30</v>
      </c>
      <c r="I345" s="924"/>
      <c r="J345" s="14" t="s">
        <v>31</v>
      </c>
      <c r="K345" s="14" t="s">
        <v>32</v>
      </c>
      <c r="L345" s="16">
        <v>244.56</v>
      </c>
    </row>
    <row r="346" spans="1:12" x14ac:dyDescent="0.25">
      <c r="A346" s="918"/>
      <c r="B346" s="921"/>
      <c r="C346" s="922"/>
      <c r="D346" s="923"/>
      <c r="E346" s="921"/>
      <c r="F346" s="921"/>
      <c r="G346" s="921"/>
      <c r="H346" s="924" t="s">
        <v>33</v>
      </c>
      <c r="I346" s="924"/>
      <c r="J346" s="14" t="s">
        <v>31</v>
      </c>
      <c r="K346" s="14" t="s">
        <v>32</v>
      </c>
      <c r="L346" s="16">
        <v>1434.6</v>
      </c>
    </row>
    <row r="347" spans="1:12" ht="24" x14ac:dyDescent="0.25">
      <c r="A347" s="918"/>
      <c r="B347" s="9" t="s">
        <v>34</v>
      </c>
      <c r="C347" s="13" t="s">
        <v>35</v>
      </c>
      <c r="D347" s="13" t="s">
        <v>36</v>
      </c>
      <c r="E347" s="13" t="s">
        <v>37</v>
      </c>
      <c r="F347" s="920"/>
      <c r="G347" s="920"/>
      <c r="H347" s="924" t="s">
        <v>38</v>
      </c>
      <c r="I347" s="924"/>
      <c r="J347" s="921" t="s">
        <v>31</v>
      </c>
      <c r="K347" s="921" t="s">
        <v>32</v>
      </c>
      <c r="L347" s="925">
        <v>900.17</v>
      </c>
    </row>
    <row r="348" spans="1:12" ht="22.8" x14ac:dyDescent="0.25">
      <c r="A348" s="918"/>
      <c r="B348" s="14" t="s">
        <v>229</v>
      </c>
      <c r="C348" s="14" t="s">
        <v>441</v>
      </c>
      <c r="D348" s="15">
        <v>43595</v>
      </c>
      <c r="E348" s="14" t="s">
        <v>318</v>
      </c>
      <c r="F348" s="920"/>
      <c r="G348" s="920"/>
      <c r="H348" s="924"/>
      <c r="I348" s="924"/>
      <c r="J348" s="921"/>
      <c r="K348" s="921"/>
      <c r="L348" s="925"/>
    </row>
    <row r="349" spans="1:12" ht="24" x14ac:dyDescent="0.25">
      <c r="A349" s="918">
        <v>665</v>
      </c>
      <c r="B349" s="9" t="s">
        <v>22</v>
      </c>
      <c r="C349" s="13" t="s">
        <v>23</v>
      </c>
      <c r="D349" s="13" t="s">
        <v>24</v>
      </c>
      <c r="E349" s="13" t="s">
        <v>25</v>
      </c>
      <c r="F349" s="919" t="s">
        <v>17</v>
      </c>
      <c r="G349" s="919"/>
      <c r="H349" s="920"/>
      <c r="I349" s="920"/>
      <c r="J349" s="920"/>
      <c r="K349" s="920"/>
      <c r="L349" s="920"/>
    </row>
    <row r="350" spans="1:12" x14ac:dyDescent="0.25">
      <c r="A350" s="918"/>
      <c r="B350" s="921" t="s">
        <v>2238</v>
      </c>
      <c r="C350" s="922" t="s">
        <v>2239</v>
      </c>
      <c r="D350" s="923">
        <v>43589</v>
      </c>
      <c r="E350" s="921" t="s">
        <v>770</v>
      </c>
      <c r="F350" s="921" t="s">
        <v>2240</v>
      </c>
      <c r="G350" s="921"/>
      <c r="H350" s="924" t="s">
        <v>30</v>
      </c>
      <c r="I350" s="924"/>
      <c r="J350" s="14" t="s">
        <v>31</v>
      </c>
      <c r="K350" s="14" t="s">
        <v>32</v>
      </c>
      <c r="L350" s="16">
        <v>298.78000000000003</v>
      </c>
    </row>
    <row r="351" spans="1:12" x14ac:dyDescent="0.25">
      <c r="A351" s="918"/>
      <c r="B351" s="921"/>
      <c r="C351" s="922"/>
      <c r="D351" s="923"/>
      <c r="E351" s="921"/>
      <c r="F351" s="921"/>
      <c r="G351" s="921"/>
      <c r="H351" s="924" t="s">
        <v>33</v>
      </c>
      <c r="I351" s="924"/>
      <c r="J351" s="14" t="s">
        <v>31</v>
      </c>
      <c r="K351" s="14" t="s">
        <v>32</v>
      </c>
      <c r="L351" s="16">
        <v>144.76</v>
      </c>
    </row>
    <row r="352" spans="1:12" ht="24" x14ac:dyDescent="0.25">
      <c r="A352" s="918"/>
      <c r="B352" s="9" t="s">
        <v>34</v>
      </c>
      <c r="C352" s="13" t="s">
        <v>35</v>
      </c>
      <c r="D352" s="13" t="s">
        <v>36</v>
      </c>
      <c r="E352" s="13" t="s">
        <v>37</v>
      </c>
      <c r="F352" s="920"/>
      <c r="G352" s="920"/>
      <c r="H352" s="924" t="s">
        <v>38</v>
      </c>
      <c r="I352" s="924"/>
      <c r="J352" s="921" t="s">
        <v>31</v>
      </c>
      <c r="K352" s="921" t="s">
        <v>32</v>
      </c>
      <c r="L352" s="925">
        <v>34.18</v>
      </c>
    </row>
    <row r="353" spans="1:12" ht="22.8" x14ac:dyDescent="0.25">
      <c r="A353" s="918"/>
      <c r="B353" s="14" t="s">
        <v>229</v>
      </c>
      <c r="C353" s="14" t="s">
        <v>2240</v>
      </c>
      <c r="D353" s="15">
        <v>43595</v>
      </c>
      <c r="E353" s="14" t="s">
        <v>318</v>
      </c>
      <c r="F353" s="920"/>
      <c r="G353" s="920"/>
      <c r="H353" s="924"/>
      <c r="I353" s="924"/>
      <c r="J353" s="921"/>
      <c r="K353" s="921"/>
      <c r="L353" s="925"/>
    </row>
    <row r="354" spans="1:12" ht="24" x14ac:dyDescent="0.25">
      <c r="A354" s="918">
        <v>666</v>
      </c>
      <c r="B354" s="9" t="s">
        <v>22</v>
      </c>
      <c r="C354" s="13" t="s">
        <v>23</v>
      </c>
      <c r="D354" s="13" t="s">
        <v>24</v>
      </c>
      <c r="E354" s="13" t="s">
        <v>25</v>
      </c>
      <c r="F354" s="919" t="s">
        <v>17</v>
      </c>
      <c r="G354" s="919"/>
      <c r="H354" s="920"/>
      <c r="I354" s="920"/>
      <c r="J354" s="920"/>
      <c r="K354" s="920"/>
      <c r="L354" s="920"/>
    </row>
    <row r="355" spans="1:12" x14ac:dyDescent="0.25">
      <c r="A355" s="918"/>
      <c r="B355" s="921" t="s">
        <v>2238</v>
      </c>
      <c r="C355" s="922" t="s">
        <v>2241</v>
      </c>
      <c r="D355" s="923">
        <v>43614</v>
      </c>
      <c r="E355" s="921" t="s">
        <v>207</v>
      </c>
      <c r="F355" s="921" t="s">
        <v>208</v>
      </c>
      <c r="G355" s="921"/>
      <c r="H355" s="924" t="s">
        <v>30</v>
      </c>
      <c r="I355" s="924"/>
      <c r="J355" s="14" t="s">
        <v>31</v>
      </c>
      <c r="K355" s="14" t="s">
        <v>31</v>
      </c>
      <c r="L355" s="16">
        <v>0</v>
      </c>
    </row>
    <row r="356" spans="1:12" x14ac:dyDescent="0.25">
      <c r="A356" s="918"/>
      <c r="B356" s="921"/>
      <c r="C356" s="922"/>
      <c r="D356" s="923"/>
      <c r="E356" s="921"/>
      <c r="F356" s="921"/>
      <c r="G356" s="921"/>
      <c r="H356" s="924" t="s">
        <v>33</v>
      </c>
      <c r="I356" s="924"/>
      <c r="J356" s="14" t="s">
        <v>31</v>
      </c>
      <c r="K356" s="14" t="s">
        <v>31</v>
      </c>
      <c r="L356" s="16">
        <v>0</v>
      </c>
    </row>
    <row r="357" spans="1:12" ht="24" x14ac:dyDescent="0.25">
      <c r="A357" s="918"/>
      <c r="B357" s="9" t="s">
        <v>34</v>
      </c>
      <c r="C357" s="13" t="s">
        <v>35</v>
      </c>
      <c r="D357" s="13" t="s">
        <v>36</v>
      </c>
      <c r="E357" s="13" t="s">
        <v>37</v>
      </c>
      <c r="F357" s="920"/>
      <c r="G357" s="920"/>
      <c r="H357" s="924" t="s">
        <v>38</v>
      </c>
      <c r="I357" s="924"/>
      <c r="J357" s="921" t="s">
        <v>31</v>
      </c>
      <c r="K357" s="921" t="s">
        <v>32</v>
      </c>
      <c r="L357" s="925">
        <v>1110</v>
      </c>
    </row>
    <row r="358" spans="1:12" ht="22.8" x14ac:dyDescent="0.25">
      <c r="A358" s="918"/>
      <c r="B358" s="14" t="s">
        <v>229</v>
      </c>
      <c r="C358" s="14" t="s">
        <v>208</v>
      </c>
      <c r="D358" s="15">
        <v>43619</v>
      </c>
      <c r="E358" s="14" t="s">
        <v>1838</v>
      </c>
      <c r="F358" s="920"/>
      <c r="G358" s="920"/>
      <c r="H358" s="924"/>
      <c r="I358" s="924"/>
      <c r="J358" s="921"/>
      <c r="K358" s="921"/>
      <c r="L358" s="925"/>
    </row>
    <row r="359" spans="1:12" ht="24" x14ac:dyDescent="0.25">
      <c r="A359" s="918">
        <v>667</v>
      </c>
      <c r="B359" s="9" t="s">
        <v>22</v>
      </c>
      <c r="C359" s="13" t="s">
        <v>23</v>
      </c>
      <c r="D359" s="13" t="s">
        <v>24</v>
      </c>
      <c r="E359" s="13" t="s">
        <v>25</v>
      </c>
      <c r="F359" s="919" t="s">
        <v>17</v>
      </c>
      <c r="G359" s="919"/>
      <c r="H359" s="920"/>
      <c r="I359" s="920"/>
      <c r="J359" s="920"/>
      <c r="K359" s="920"/>
      <c r="L359" s="920"/>
    </row>
    <row r="360" spans="1:12" x14ac:dyDescent="0.25">
      <c r="A360" s="918"/>
      <c r="B360" s="921" t="s">
        <v>2242</v>
      </c>
      <c r="C360" s="921" t="s">
        <v>2243</v>
      </c>
      <c r="D360" s="923">
        <v>43702</v>
      </c>
      <c r="E360" s="921" t="s">
        <v>2244</v>
      </c>
      <c r="F360" s="921" t="s">
        <v>2245</v>
      </c>
      <c r="G360" s="921"/>
      <c r="H360" s="924" t="s">
        <v>30</v>
      </c>
      <c r="I360" s="924"/>
      <c r="J360" s="14" t="s">
        <v>31</v>
      </c>
      <c r="K360" s="14" t="s">
        <v>32</v>
      </c>
      <c r="L360" s="16">
        <v>113.73</v>
      </c>
    </row>
    <row r="361" spans="1:12" x14ac:dyDescent="0.25">
      <c r="A361" s="918"/>
      <c r="B361" s="921"/>
      <c r="C361" s="921"/>
      <c r="D361" s="923"/>
      <c r="E361" s="921"/>
      <c r="F361" s="921"/>
      <c r="G361" s="921"/>
      <c r="H361" s="924" t="s">
        <v>33</v>
      </c>
      <c r="I361" s="924"/>
      <c r="J361" s="14" t="s">
        <v>31</v>
      </c>
      <c r="K361" s="14" t="s">
        <v>32</v>
      </c>
      <c r="L361" s="16">
        <v>331.68</v>
      </c>
    </row>
    <row r="362" spans="1:12" ht="24" x14ac:dyDescent="0.25">
      <c r="A362" s="918"/>
      <c r="B362" s="9" t="s">
        <v>34</v>
      </c>
      <c r="C362" s="13" t="s">
        <v>35</v>
      </c>
      <c r="D362" s="13" t="s">
        <v>36</v>
      </c>
      <c r="E362" s="13" t="s">
        <v>37</v>
      </c>
      <c r="F362" s="920"/>
      <c r="G362" s="920"/>
      <c r="H362" s="924" t="s">
        <v>38</v>
      </c>
      <c r="I362" s="924"/>
      <c r="J362" s="921" t="s">
        <v>31</v>
      </c>
      <c r="K362" s="921" t="s">
        <v>31</v>
      </c>
      <c r="L362" s="925">
        <v>0</v>
      </c>
    </row>
    <row r="363" spans="1:12" ht="22.8" x14ac:dyDescent="0.25">
      <c r="A363" s="918"/>
      <c r="B363" s="14" t="s">
        <v>239</v>
      </c>
      <c r="C363" s="14" t="s">
        <v>2245</v>
      </c>
      <c r="D363" s="15">
        <v>43703</v>
      </c>
      <c r="E363" s="14" t="s">
        <v>531</v>
      </c>
      <c r="F363" s="920"/>
      <c r="G363" s="920"/>
      <c r="H363" s="924"/>
      <c r="I363" s="924"/>
      <c r="J363" s="921"/>
      <c r="K363" s="921"/>
      <c r="L363" s="925"/>
    </row>
    <row r="364" spans="1:12" ht="24" x14ac:dyDescent="0.25">
      <c r="A364" s="918">
        <v>668</v>
      </c>
      <c r="B364" s="9" t="s">
        <v>22</v>
      </c>
      <c r="C364" s="13" t="s">
        <v>23</v>
      </c>
      <c r="D364" s="13" t="s">
        <v>24</v>
      </c>
      <c r="E364" s="13" t="s">
        <v>25</v>
      </c>
      <c r="F364" s="919" t="s">
        <v>17</v>
      </c>
      <c r="G364" s="919"/>
      <c r="H364" s="920"/>
      <c r="I364" s="920"/>
      <c r="J364" s="920"/>
      <c r="K364" s="920"/>
      <c r="L364" s="920"/>
    </row>
    <row r="365" spans="1:12" x14ac:dyDescent="0.25">
      <c r="A365" s="918"/>
      <c r="B365" s="921" t="s">
        <v>2246</v>
      </c>
      <c r="C365" s="921" t="s">
        <v>2247</v>
      </c>
      <c r="D365" s="923">
        <v>43688</v>
      </c>
      <c r="E365" s="921" t="s">
        <v>308</v>
      </c>
      <c r="F365" s="921" t="s">
        <v>309</v>
      </c>
      <c r="G365" s="921"/>
      <c r="H365" s="924" t="s">
        <v>30</v>
      </c>
      <c r="I365" s="924"/>
      <c r="J365" s="14" t="s">
        <v>31</v>
      </c>
      <c r="K365" s="14" t="s">
        <v>32</v>
      </c>
      <c r="L365" s="16">
        <v>921.5</v>
      </c>
    </row>
    <row r="366" spans="1:12" x14ac:dyDescent="0.25">
      <c r="A366" s="918"/>
      <c r="B366" s="921"/>
      <c r="C366" s="921"/>
      <c r="D366" s="923"/>
      <c r="E366" s="921"/>
      <c r="F366" s="921"/>
      <c r="G366" s="921"/>
      <c r="H366" s="924" t="s">
        <v>33</v>
      </c>
      <c r="I366" s="924"/>
      <c r="J366" s="14" t="s">
        <v>31</v>
      </c>
      <c r="K366" s="14" t="s">
        <v>31</v>
      </c>
      <c r="L366" s="16">
        <v>0</v>
      </c>
    </row>
    <row r="367" spans="1:12" ht="24" x14ac:dyDescent="0.25">
      <c r="A367" s="918"/>
      <c r="B367" s="9" t="s">
        <v>34</v>
      </c>
      <c r="C367" s="13" t="s">
        <v>35</v>
      </c>
      <c r="D367" s="13" t="s">
        <v>36</v>
      </c>
      <c r="E367" s="13" t="s">
        <v>37</v>
      </c>
      <c r="F367" s="920"/>
      <c r="G367" s="920"/>
      <c r="H367" s="924" t="s">
        <v>38</v>
      </c>
      <c r="I367" s="924"/>
      <c r="J367" s="921" t="s">
        <v>31</v>
      </c>
      <c r="K367" s="921" t="s">
        <v>31</v>
      </c>
      <c r="L367" s="925">
        <v>0</v>
      </c>
    </row>
    <row r="368" spans="1:12" ht="22.8" x14ac:dyDescent="0.25">
      <c r="A368" s="918"/>
      <c r="B368" s="14" t="s">
        <v>39</v>
      </c>
      <c r="C368" s="14" t="s">
        <v>309</v>
      </c>
      <c r="D368" s="15">
        <v>43694</v>
      </c>
      <c r="E368" s="14" t="s">
        <v>2248</v>
      </c>
      <c r="F368" s="920"/>
      <c r="G368" s="920"/>
      <c r="H368" s="924"/>
      <c r="I368" s="924"/>
      <c r="J368" s="921"/>
      <c r="K368" s="921"/>
      <c r="L368" s="925"/>
    </row>
    <row r="369" spans="1:12" ht="24" x14ac:dyDescent="0.25">
      <c r="A369" s="918">
        <v>669</v>
      </c>
      <c r="B369" s="9" t="s">
        <v>22</v>
      </c>
      <c r="C369" s="13" t="s">
        <v>23</v>
      </c>
      <c r="D369" s="13" t="s">
        <v>24</v>
      </c>
      <c r="E369" s="13" t="s">
        <v>25</v>
      </c>
      <c r="F369" s="919" t="s">
        <v>17</v>
      </c>
      <c r="G369" s="919"/>
      <c r="H369" s="920"/>
      <c r="I369" s="920"/>
      <c r="J369" s="920"/>
      <c r="K369" s="920"/>
      <c r="L369" s="920"/>
    </row>
    <row r="370" spans="1:12" x14ac:dyDescent="0.25">
      <c r="A370" s="918"/>
      <c r="B370" s="921" t="s">
        <v>2246</v>
      </c>
      <c r="C370" s="921" t="s">
        <v>2249</v>
      </c>
      <c r="D370" s="923">
        <v>43727</v>
      </c>
      <c r="E370" s="921" t="s">
        <v>115</v>
      </c>
      <c r="F370" s="921" t="s">
        <v>1775</v>
      </c>
      <c r="G370" s="921"/>
      <c r="H370" s="924" t="s">
        <v>30</v>
      </c>
      <c r="I370" s="924"/>
      <c r="J370" s="14" t="s">
        <v>31</v>
      </c>
      <c r="K370" s="14" t="s">
        <v>32</v>
      </c>
      <c r="L370" s="16">
        <v>1473.71</v>
      </c>
    </row>
    <row r="371" spans="1:12" x14ac:dyDescent="0.25">
      <c r="A371" s="918"/>
      <c r="B371" s="921"/>
      <c r="C371" s="921"/>
      <c r="D371" s="923"/>
      <c r="E371" s="921"/>
      <c r="F371" s="921"/>
      <c r="G371" s="921"/>
      <c r="H371" s="924" t="s">
        <v>33</v>
      </c>
      <c r="I371" s="924"/>
      <c r="J371" s="14" t="s">
        <v>31</v>
      </c>
      <c r="K371" s="14" t="s">
        <v>32</v>
      </c>
      <c r="L371" s="16">
        <v>622.6</v>
      </c>
    </row>
    <row r="372" spans="1:12" ht="24" x14ac:dyDescent="0.25">
      <c r="A372" s="918"/>
      <c r="B372" s="9" t="s">
        <v>34</v>
      </c>
      <c r="C372" s="13" t="s">
        <v>35</v>
      </c>
      <c r="D372" s="13" t="s">
        <v>36</v>
      </c>
      <c r="E372" s="13" t="s">
        <v>37</v>
      </c>
      <c r="F372" s="920"/>
      <c r="G372" s="920"/>
      <c r="H372" s="924" t="s">
        <v>38</v>
      </c>
      <c r="I372" s="924"/>
      <c r="J372" s="921" t="s">
        <v>31</v>
      </c>
      <c r="K372" s="921" t="s">
        <v>32</v>
      </c>
      <c r="L372" s="925">
        <v>125</v>
      </c>
    </row>
    <row r="373" spans="1:12" ht="22.8" x14ac:dyDescent="0.25">
      <c r="A373" s="918"/>
      <c r="B373" s="14" t="s">
        <v>39</v>
      </c>
      <c r="C373" s="14" t="s">
        <v>1775</v>
      </c>
      <c r="D373" s="15">
        <v>43732</v>
      </c>
      <c r="E373" s="14" t="s">
        <v>2250</v>
      </c>
      <c r="F373" s="920"/>
      <c r="G373" s="920"/>
      <c r="H373" s="924"/>
      <c r="I373" s="924"/>
      <c r="J373" s="921"/>
      <c r="K373" s="921"/>
      <c r="L373" s="925"/>
    </row>
    <row r="374" spans="1:12" ht="24" x14ac:dyDescent="0.25">
      <c r="A374" s="918">
        <v>670</v>
      </c>
      <c r="B374" s="9" t="s">
        <v>22</v>
      </c>
      <c r="C374" s="13" t="s">
        <v>23</v>
      </c>
      <c r="D374" s="13" t="s">
        <v>24</v>
      </c>
      <c r="E374" s="13" t="s">
        <v>25</v>
      </c>
      <c r="F374" s="919" t="s">
        <v>17</v>
      </c>
      <c r="G374" s="919"/>
      <c r="H374" s="920"/>
      <c r="I374" s="920"/>
      <c r="J374" s="920"/>
      <c r="K374" s="920"/>
      <c r="L374" s="920"/>
    </row>
    <row r="375" spans="1:12" x14ac:dyDescent="0.25">
      <c r="A375" s="918"/>
      <c r="B375" s="921" t="s">
        <v>2251</v>
      </c>
      <c r="C375" s="922" t="s">
        <v>2252</v>
      </c>
      <c r="D375" s="923">
        <v>43561</v>
      </c>
      <c r="E375" s="921" t="s">
        <v>2253</v>
      </c>
      <c r="F375" s="921" t="s">
        <v>2254</v>
      </c>
      <c r="G375" s="921"/>
      <c r="H375" s="924" t="s">
        <v>30</v>
      </c>
      <c r="I375" s="924"/>
      <c r="J375" s="14" t="s">
        <v>31</v>
      </c>
      <c r="K375" s="14" t="s">
        <v>32</v>
      </c>
      <c r="L375" s="16">
        <v>237.98</v>
      </c>
    </row>
    <row r="376" spans="1:12" x14ac:dyDescent="0.25">
      <c r="A376" s="918"/>
      <c r="B376" s="921"/>
      <c r="C376" s="922"/>
      <c r="D376" s="923"/>
      <c r="E376" s="921"/>
      <c r="F376" s="921"/>
      <c r="G376" s="921"/>
      <c r="H376" s="924" t="s">
        <v>33</v>
      </c>
      <c r="I376" s="924"/>
      <c r="J376" s="14" t="s">
        <v>31</v>
      </c>
      <c r="K376" s="14" t="s">
        <v>32</v>
      </c>
      <c r="L376" s="16">
        <v>964.38</v>
      </c>
    </row>
    <row r="377" spans="1:12" ht="24" x14ac:dyDescent="0.25">
      <c r="A377" s="918"/>
      <c r="B377" s="9" t="s">
        <v>34</v>
      </c>
      <c r="C377" s="13" t="s">
        <v>35</v>
      </c>
      <c r="D377" s="13" t="s">
        <v>36</v>
      </c>
      <c r="E377" s="13" t="s">
        <v>37</v>
      </c>
      <c r="F377" s="920"/>
      <c r="G377" s="920"/>
      <c r="H377" s="924" t="s">
        <v>38</v>
      </c>
      <c r="I377" s="924"/>
      <c r="J377" s="921" t="s">
        <v>31</v>
      </c>
      <c r="K377" s="921" t="s">
        <v>32</v>
      </c>
      <c r="L377" s="925">
        <v>90</v>
      </c>
    </row>
    <row r="378" spans="1:12" ht="22.8" x14ac:dyDescent="0.25">
      <c r="A378" s="918"/>
      <c r="B378" s="14" t="s">
        <v>39</v>
      </c>
      <c r="C378" s="14" t="s">
        <v>2254</v>
      </c>
      <c r="D378" s="15">
        <v>43563</v>
      </c>
      <c r="E378" s="14" t="s">
        <v>1639</v>
      </c>
      <c r="F378" s="920"/>
      <c r="G378" s="920"/>
      <c r="H378" s="924"/>
      <c r="I378" s="924"/>
      <c r="J378" s="921"/>
      <c r="K378" s="921"/>
      <c r="L378" s="925"/>
    </row>
    <row r="379" spans="1:12" ht="24" x14ac:dyDescent="0.25">
      <c r="A379" s="918">
        <v>671</v>
      </c>
      <c r="B379" s="9" t="s">
        <v>22</v>
      </c>
      <c r="C379" s="13" t="s">
        <v>23</v>
      </c>
      <c r="D379" s="13" t="s">
        <v>24</v>
      </c>
      <c r="E379" s="13" t="s">
        <v>25</v>
      </c>
      <c r="F379" s="919" t="s">
        <v>17</v>
      </c>
      <c r="G379" s="919"/>
      <c r="H379" s="920"/>
      <c r="I379" s="920"/>
      <c r="J379" s="920"/>
      <c r="K379" s="920"/>
      <c r="L379" s="920"/>
    </row>
    <row r="380" spans="1:12" x14ac:dyDescent="0.25">
      <c r="A380" s="918"/>
      <c r="B380" s="921" t="s">
        <v>2251</v>
      </c>
      <c r="C380" s="922" t="s">
        <v>2255</v>
      </c>
      <c r="D380" s="923">
        <v>43587</v>
      </c>
      <c r="E380" s="921" t="s">
        <v>2253</v>
      </c>
      <c r="F380" s="921" t="s">
        <v>2256</v>
      </c>
      <c r="G380" s="921"/>
      <c r="H380" s="924" t="s">
        <v>30</v>
      </c>
      <c r="I380" s="924"/>
      <c r="J380" s="14" t="s">
        <v>31</v>
      </c>
      <c r="K380" s="14" t="s">
        <v>32</v>
      </c>
      <c r="L380" s="16">
        <v>179.6</v>
      </c>
    </row>
    <row r="381" spans="1:12" x14ac:dyDescent="0.25">
      <c r="A381" s="918"/>
      <c r="B381" s="921"/>
      <c r="C381" s="922"/>
      <c r="D381" s="923"/>
      <c r="E381" s="921"/>
      <c r="F381" s="921"/>
      <c r="G381" s="921"/>
      <c r="H381" s="924" t="s">
        <v>33</v>
      </c>
      <c r="I381" s="924"/>
      <c r="J381" s="14" t="s">
        <v>31</v>
      </c>
      <c r="K381" s="14" t="s">
        <v>32</v>
      </c>
      <c r="L381" s="16">
        <v>448.49</v>
      </c>
    </row>
    <row r="382" spans="1:12" ht="24" x14ac:dyDescent="0.25">
      <c r="A382" s="918"/>
      <c r="B382" s="9" t="s">
        <v>34</v>
      </c>
      <c r="C382" s="13" t="s">
        <v>35</v>
      </c>
      <c r="D382" s="13" t="s">
        <v>36</v>
      </c>
      <c r="E382" s="13" t="s">
        <v>37</v>
      </c>
      <c r="F382" s="920"/>
      <c r="G382" s="920"/>
      <c r="H382" s="924" t="s">
        <v>38</v>
      </c>
      <c r="I382" s="924"/>
      <c r="J382" s="921" t="s">
        <v>31</v>
      </c>
      <c r="K382" s="921" t="s">
        <v>31</v>
      </c>
      <c r="L382" s="925">
        <v>0</v>
      </c>
    </row>
    <row r="383" spans="1:12" ht="22.8" x14ac:dyDescent="0.25">
      <c r="A383" s="918"/>
      <c r="B383" s="14" t="s">
        <v>39</v>
      </c>
      <c r="C383" s="14" t="s">
        <v>2256</v>
      </c>
      <c r="D383" s="15">
        <v>43589</v>
      </c>
      <c r="E383" s="14" t="s">
        <v>404</v>
      </c>
      <c r="F383" s="920"/>
      <c r="G383" s="920"/>
      <c r="H383" s="924"/>
      <c r="I383" s="924"/>
      <c r="J383" s="921"/>
      <c r="K383" s="921"/>
      <c r="L383" s="925"/>
    </row>
    <row r="384" spans="1:12" ht="24" x14ac:dyDescent="0.25">
      <c r="A384" s="918">
        <v>672</v>
      </c>
      <c r="B384" s="9" t="s">
        <v>22</v>
      </c>
      <c r="C384" s="13" t="s">
        <v>23</v>
      </c>
      <c r="D384" s="13" t="s">
        <v>24</v>
      </c>
      <c r="E384" s="13" t="s">
        <v>25</v>
      </c>
      <c r="F384" s="919" t="s">
        <v>17</v>
      </c>
      <c r="G384" s="919"/>
      <c r="H384" s="920"/>
      <c r="I384" s="920"/>
      <c r="J384" s="920"/>
      <c r="K384" s="920"/>
      <c r="L384" s="920"/>
    </row>
    <row r="385" spans="1:12" x14ac:dyDescent="0.25">
      <c r="A385" s="918"/>
      <c r="B385" s="921" t="s">
        <v>2251</v>
      </c>
      <c r="C385" s="922" t="s">
        <v>2257</v>
      </c>
      <c r="D385" s="923">
        <v>43598</v>
      </c>
      <c r="E385" s="921" t="s">
        <v>187</v>
      </c>
      <c r="F385" s="921" t="s">
        <v>91</v>
      </c>
      <c r="G385" s="921"/>
      <c r="H385" s="924" t="s">
        <v>30</v>
      </c>
      <c r="I385" s="924"/>
      <c r="J385" s="14" t="s">
        <v>31</v>
      </c>
      <c r="K385" s="14" t="s">
        <v>32</v>
      </c>
      <c r="L385" s="16">
        <v>745.09</v>
      </c>
    </row>
    <row r="386" spans="1:12" x14ac:dyDescent="0.25">
      <c r="A386" s="918"/>
      <c r="B386" s="921"/>
      <c r="C386" s="922"/>
      <c r="D386" s="923"/>
      <c r="E386" s="921"/>
      <c r="F386" s="921"/>
      <c r="G386" s="921"/>
      <c r="H386" s="924" t="s">
        <v>33</v>
      </c>
      <c r="I386" s="924"/>
      <c r="J386" s="14" t="s">
        <v>31</v>
      </c>
      <c r="K386" s="14" t="s">
        <v>32</v>
      </c>
      <c r="L386" s="16">
        <v>355.6</v>
      </c>
    </row>
    <row r="387" spans="1:12" ht="24" x14ac:dyDescent="0.25">
      <c r="A387" s="918"/>
      <c r="B387" s="9" t="s">
        <v>34</v>
      </c>
      <c r="C387" s="13" t="s">
        <v>35</v>
      </c>
      <c r="D387" s="13" t="s">
        <v>36</v>
      </c>
      <c r="E387" s="13" t="s">
        <v>37</v>
      </c>
      <c r="F387" s="920"/>
      <c r="G387" s="920"/>
      <c r="H387" s="924" t="s">
        <v>38</v>
      </c>
      <c r="I387" s="924"/>
      <c r="J387" s="921" t="s">
        <v>31</v>
      </c>
      <c r="K387" s="921" t="s">
        <v>32</v>
      </c>
      <c r="L387" s="925">
        <v>107.97</v>
      </c>
    </row>
    <row r="388" spans="1:12" ht="22.8" x14ac:dyDescent="0.25">
      <c r="A388" s="918"/>
      <c r="B388" s="14" t="s">
        <v>39</v>
      </c>
      <c r="C388" s="14" t="s">
        <v>91</v>
      </c>
      <c r="D388" s="15">
        <v>43600</v>
      </c>
      <c r="E388" s="14" t="s">
        <v>1975</v>
      </c>
      <c r="F388" s="920"/>
      <c r="G388" s="920"/>
      <c r="H388" s="924"/>
      <c r="I388" s="924"/>
      <c r="J388" s="921"/>
      <c r="K388" s="921"/>
      <c r="L388" s="925"/>
    </row>
    <row r="389" spans="1:12" ht="24" x14ac:dyDescent="0.25">
      <c r="A389" s="918">
        <v>673</v>
      </c>
      <c r="B389" s="9" t="s">
        <v>22</v>
      </c>
      <c r="C389" s="13" t="s">
        <v>23</v>
      </c>
      <c r="D389" s="13" t="s">
        <v>24</v>
      </c>
      <c r="E389" s="13" t="s">
        <v>25</v>
      </c>
      <c r="F389" s="919" t="s">
        <v>17</v>
      </c>
      <c r="G389" s="919"/>
      <c r="H389" s="920"/>
      <c r="I389" s="920"/>
      <c r="J389" s="920"/>
      <c r="K389" s="920"/>
      <c r="L389" s="920"/>
    </row>
    <row r="390" spans="1:12" x14ac:dyDescent="0.25">
      <c r="A390" s="918"/>
      <c r="B390" s="921" t="s">
        <v>2258</v>
      </c>
      <c r="C390" s="922" t="s">
        <v>2259</v>
      </c>
      <c r="D390" s="923">
        <v>43565</v>
      </c>
      <c r="E390" s="921" t="s">
        <v>298</v>
      </c>
      <c r="F390" s="921" t="s">
        <v>2260</v>
      </c>
      <c r="G390" s="921"/>
      <c r="H390" s="924" t="s">
        <v>30</v>
      </c>
      <c r="I390" s="924"/>
      <c r="J390" s="14" t="s">
        <v>31</v>
      </c>
      <c r="K390" s="14" t="s">
        <v>32</v>
      </c>
      <c r="L390" s="16">
        <v>375.04</v>
      </c>
    </row>
    <row r="391" spans="1:12" x14ac:dyDescent="0.25">
      <c r="A391" s="918"/>
      <c r="B391" s="921"/>
      <c r="C391" s="922"/>
      <c r="D391" s="923"/>
      <c r="E391" s="921"/>
      <c r="F391" s="921"/>
      <c r="G391" s="921"/>
      <c r="H391" s="924" t="s">
        <v>33</v>
      </c>
      <c r="I391" s="924"/>
      <c r="J391" s="921" t="s">
        <v>31</v>
      </c>
      <c r="K391" s="921" t="s">
        <v>32</v>
      </c>
      <c r="L391" s="925">
        <v>155.30000000000001</v>
      </c>
    </row>
    <row r="392" spans="1:12" x14ac:dyDescent="0.25">
      <c r="A392" s="918"/>
      <c r="B392" s="921"/>
      <c r="C392" s="922"/>
      <c r="D392" s="923"/>
      <c r="E392" s="921"/>
      <c r="F392" s="921"/>
      <c r="G392" s="921"/>
      <c r="H392" s="924"/>
      <c r="I392" s="924"/>
      <c r="J392" s="921"/>
      <c r="K392" s="921"/>
      <c r="L392" s="925"/>
    </row>
    <row r="393" spans="1:12" ht="24" x14ac:dyDescent="0.25">
      <c r="A393" s="918"/>
      <c r="B393" s="9" t="s">
        <v>34</v>
      </c>
      <c r="C393" s="13" t="s">
        <v>35</v>
      </c>
      <c r="D393" s="13" t="s">
        <v>36</v>
      </c>
      <c r="E393" s="13" t="s">
        <v>37</v>
      </c>
      <c r="F393" s="920"/>
      <c r="G393" s="920"/>
      <c r="H393" s="924" t="s">
        <v>38</v>
      </c>
      <c r="I393" s="924"/>
      <c r="J393" s="921" t="s">
        <v>31</v>
      </c>
      <c r="K393" s="921" t="s">
        <v>32</v>
      </c>
      <c r="L393" s="925">
        <v>2844</v>
      </c>
    </row>
    <row r="394" spans="1:12" ht="22.8" x14ac:dyDescent="0.25">
      <c r="A394" s="918"/>
      <c r="B394" s="14" t="s">
        <v>55</v>
      </c>
      <c r="C394" s="14" t="s">
        <v>2260</v>
      </c>
      <c r="D394" s="15">
        <v>43568</v>
      </c>
      <c r="E394" s="14" t="s">
        <v>2261</v>
      </c>
      <c r="F394" s="920"/>
      <c r="G394" s="920"/>
      <c r="H394" s="924"/>
      <c r="I394" s="924"/>
      <c r="J394" s="921"/>
      <c r="K394" s="921"/>
      <c r="L394" s="925"/>
    </row>
    <row r="395" spans="1:12" ht="24" x14ac:dyDescent="0.25">
      <c r="A395" s="918">
        <v>674</v>
      </c>
      <c r="B395" s="9" t="s">
        <v>22</v>
      </c>
      <c r="C395" s="13" t="s">
        <v>23</v>
      </c>
      <c r="D395" s="13" t="s">
        <v>24</v>
      </c>
      <c r="E395" s="13" t="s">
        <v>25</v>
      </c>
      <c r="F395" s="919" t="s">
        <v>17</v>
      </c>
      <c r="G395" s="919"/>
      <c r="H395" s="920"/>
      <c r="I395" s="920"/>
      <c r="J395" s="920"/>
      <c r="K395" s="920"/>
      <c r="L395" s="920"/>
    </row>
    <row r="396" spans="1:12" x14ac:dyDescent="0.25">
      <c r="A396" s="918"/>
      <c r="B396" s="921" t="s">
        <v>2258</v>
      </c>
      <c r="C396" s="922" t="s">
        <v>2259</v>
      </c>
      <c r="D396" s="923">
        <v>43565</v>
      </c>
      <c r="E396" s="921" t="s">
        <v>298</v>
      </c>
      <c r="F396" s="921" t="s">
        <v>2262</v>
      </c>
      <c r="G396" s="921"/>
      <c r="H396" s="924" t="s">
        <v>30</v>
      </c>
      <c r="I396" s="924"/>
      <c r="J396" s="14" t="s">
        <v>31</v>
      </c>
      <c r="K396" s="14" t="s">
        <v>32</v>
      </c>
      <c r="L396" s="16">
        <v>366.18</v>
      </c>
    </row>
    <row r="397" spans="1:12" x14ac:dyDescent="0.25">
      <c r="A397" s="918"/>
      <c r="B397" s="921"/>
      <c r="C397" s="922"/>
      <c r="D397" s="923"/>
      <c r="E397" s="921"/>
      <c r="F397" s="921"/>
      <c r="G397" s="921"/>
      <c r="H397" s="924" t="s">
        <v>33</v>
      </c>
      <c r="I397" s="924"/>
      <c r="J397" s="921" t="s">
        <v>31</v>
      </c>
      <c r="K397" s="921" t="s">
        <v>32</v>
      </c>
      <c r="L397" s="925">
        <v>717.6</v>
      </c>
    </row>
    <row r="398" spans="1:12" x14ac:dyDescent="0.25">
      <c r="A398" s="918"/>
      <c r="B398" s="921"/>
      <c r="C398" s="922"/>
      <c r="D398" s="923"/>
      <c r="E398" s="921"/>
      <c r="F398" s="921"/>
      <c r="G398" s="921"/>
      <c r="H398" s="924"/>
      <c r="I398" s="924"/>
      <c r="J398" s="921"/>
      <c r="K398" s="921"/>
      <c r="L398" s="925"/>
    </row>
    <row r="399" spans="1:12" ht="24" x14ac:dyDescent="0.25">
      <c r="A399" s="918"/>
      <c r="B399" s="9" t="s">
        <v>34</v>
      </c>
      <c r="C399" s="13" t="s">
        <v>35</v>
      </c>
      <c r="D399" s="13" t="s">
        <v>36</v>
      </c>
      <c r="E399" s="13" t="s">
        <v>37</v>
      </c>
      <c r="F399" s="920"/>
      <c r="G399" s="920"/>
      <c r="H399" s="924" t="s">
        <v>38</v>
      </c>
      <c r="I399" s="924"/>
      <c r="J399" s="921" t="s">
        <v>31</v>
      </c>
      <c r="K399" s="921" t="s">
        <v>32</v>
      </c>
      <c r="L399" s="925">
        <v>700</v>
      </c>
    </row>
    <row r="400" spans="1:12" ht="22.8" x14ac:dyDescent="0.25">
      <c r="A400" s="918"/>
      <c r="B400" s="14" t="s">
        <v>55</v>
      </c>
      <c r="C400" s="14" t="s">
        <v>2262</v>
      </c>
      <c r="D400" s="15">
        <v>43568</v>
      </c>
      <c r="E400" s="14" t="s">
        <v>2261</v>
      </c>
      <c r="F400" s="920"/>
      <c r="G400" s="920"/>
      <c r="H400" s="924"/>
      <c r="I400" s="924"/>
      <c r="J400" s="921"/>
      <c r="K400" s="921"/>
      <c r="L400" s="925"/>
    </row>
    <row r="401" spans="1:12" ht="24" x14ac:dyDescent="0.25">
      <c r="A401" s="918">
        <v>675</v>
      </c>
      <c r="B401" s="9" t="s">
        <v>22</v>
      </c>
      <c r="C401" s="13" t="s">
        <v>23</v>
      </c>
      <c r="D401" s="13" t="s">
        <v>24</v>
      </c>
      <c r="E401" s="13" t="s">
        <v>25</v>
      </c>
      <c r="F401" s="919" t="s">
        <v>17</v>
      </c>
      <c r="G401" s="919"/>
      <c r="H401" s="920"/>
      <c r="I401" s="920"/>
      <c r="J401" s="920"/>
      <c r="K401" s="920"/>
      <c r="L401" s="920"/>
    </row>
    <row r="402" spans="1:12" x14ac:dyDescent="0.25">
      <c r="A402" s="918"/>
      <c r="B402" s="921" t="s">
        <v>2258</v>
      </c>
      <c r="C402" s="922" t="s">
        <v>2263</v>
      </c>
      <c r="D402" s="923">
        <v>43579</v>
      </c>
      <c r="E402" s="921" t="s">
        <v>250</v>
      </c>
      <c r="F402" s="921" t="s">
        <v>1798</v>
      </c>
      <c r="G402" s="921"/>
      <c r="H402" s="924" t="s">
        <v>30</v>
      </c>
      <c r="I402" s="924"/>
      <c r="J402" s="14" t="s">
        <v>31</v>
      </c>
      <c r="K402" s="14" t="s">
        <v>32</v>
      </c>
      <c r="L402" s="16">
        <v>214.63</v>
      </c>
    </row>
    <row r="403" spans="1:12" x14ac:dyDescent="0.25">
      <c r="A403" s="918"/>
      <c r="B403" s="921"/>
      <c r="C403" s="922"/>
      <c r="D403" s="923"/>
      <c r="E403" s="921"/>
      <c r="F403" s="921"/>
      <c r="G403" s="921"/>
      <c r="H403" s="924" t="s">
        <v>33</v>
      </c>
      <c r="I403" s="924"/>
      <c r="J403" s="14" t="s">
        <v>31</v>
      </c>
      <c r="K403" s="14" t="s">
        <v>32</v>
      </c>
      <c r="L403" s="16">
        <v>345.98</v>
      </c>
    </row>
    <row r="404" spans="1:12" ht="24" x14ac:dyDescent="0.25">
      <c r="A404" s="918"/>
      <c r="B404" s="9" t="s">
        <v>34</v>
      </c>
      <c r="C404" s="13" t="s">
        <v>35</v>
      </c>
      <c r="D404" s="13" t="s">
        <v>36</v>
      </c>
      <c r="E404" s="13" t="s">
        <v>37</v>
      </c>
      <c r="F404" s="920"/>
      <c r="G404" s="920"/>
      <c r="H404" s="924" t="s">
        <v>38</v>
      </c>
      <c r="I404" s="924"/>
      <c r="J404" s="921" t="s">
        <v>31</v>
      </c>
      <c r="K404" s="921" t="s">
        <v>32</v>
      </c>
      <c r="L404" s="925">
        <v>36.1</v>
      </c>
    </row>
    <row r="405" spans="1:12" ht="22.8" x14ac:dyDescent="0.25">
      <c r="A405" s="918"/>
      <c r="B405" s="14" t="s">
        <v>55</v>
      </c>
      <c r="C405" s="14" t="s">
        <v>1798</v>
      </c>
      <c r="D405" s="15">
        <v>43580</v>
      </c>
      <c r="E405" s="14" t="s">
        <v>2115</v>
      </c>
      <c r="F405" s="920"/>
      <c r="G405" s="920"/>
      <c r="H405" s="924"/>
      <c r="I405" s="924"/>
      <c r="J405" s="921"/>
      <c r="K405" s="921"/>
      <c r="L405" s="925"/>
    </row>
    <row r="406" spans="1:12" ht="24" x14ac:dyDescent="0.25">
      <c r="A406" s="918">
        <v>676</v>
      </c>
      <c r="B406" s="9" t="s">
        <v>22</v>
      </c>
      <c r="C406" s="13" t="s">
        <v>23</v>
      </c>
      <c r="D406" s="13" t="s">
        <v>24</v>
      </c>
      <c r="E406" s="13" t="s">
        <v>25</v>
      </c>
      <c r="F406" s="919" t="s">
        <v>17</v>
      </c>
      <c r="G406" s="919"/>
      <c r="H406" s="920"/>
      <c r="I406" s="920"/>
      <c r="J406" s="920"/>
      <c r="K406" s="920"/>
      <c r="L406" s="920"/>
    </row>
    <row r="407" spans="1:12" x14ac:dyDescent="0.25">
      <c r="A407" s="918"/>
      <c r="B407" s="921" t="s">
        <v>2258</v>
      </c>
      <c r="C407" s="922" t="s">
        <v>2264</v>
      </c>
      <c r="D407" s="923">
        <v>43587</v>
      </c>
      <c r="E407" s="921" t="s">
        <v>2265</v>
      </c>
      <c r="F407" s="921" t="s">
        <v>2266</v>
      </c>
      <c r="G407" s="921"/>
      <c r="H407" s="924" t="s">
        <v>30</v>
      </c>
      <c r="I407" s="924"/>
      <c r="J407" s="14" t="s">
        <v>31</v>
      </c>
      <c r="K407" s="14" t="s">
        <v>32</v>
      </c>
      <c r="L407" s="16">
        <v>247.81</v>
      </c>
    </row>
    <row r="408" spans="1:12" x14ac:dyDescent="0.25">
      <c r="A408" s="918"/>
      <c r="B408" s="921"/>
      <c r="C408" s="922"/>
      <c r="D408" s="923"/>
      <c r="E408" s="921"/>
      <c r="F408" s="921"/>
      <c r="G408" s="921"/>
      <c r="H408" s="924" t="s">
        <v>33</v>
      </c>
      <c r="I408" s="924"/>
      <c r="J408" s="14" t="s">
        <v>31</v>
      </c>
      <c r="K408" s="14" t="s">
        <v>32</v>
      </c>
      <c r="L408" s="16">
        <v>326.59000000000003</v>
      </c>
    </row>
    <row r="409" spans="1:12" ht="24" x14ac:dyDescent="0.25">
      <c r="A409" s="918"/>
      <c r="B409" s="9" t="s">
        <v>34</v>
      </c>
      <c r="C409" s="13" t="s">
        <v>35</v>
      </c>
      <c r="D409" s="13" t="s">
        <v>36</v>
      </c>
      <c r="E409" s="13" t="s">
        <v>37</v>
      </c>
      <c r="F409" s="920"/>
      <c r="G409" s="920"/>
      <c r="H409" s="924" t="s">
        <v>38</v>
      </c>
      <c r="I409" s="924"/>
      <c r="J409" s="921" t="s">
        <v>31</v>
      </c>
      <c r="K409" s="921" t="s">
        <v>32</v>
      </c>
      <c r="L409" s="925">
        <v>90.64</v>
      </c>
    </row>
    <row r="410" spans="1:12" ht="22.8" x14ac:dyDescent="0.25">
      <c r="A410" s="918"/>
      <c r="B410" s="14" t="s">
        <v>55</v>
      </c>
      <c r="C410" s="14" t="s">
        <v>2266</v>
      </c>
      <c r="D410" s="15">
        <v>43588</v>
      </c>
      <c r="E410" s="14" t="s">
        <v>550</v>
      </c>
      <c r="F410" s="920"/>
      <c r="G410" s="920"/>
      <c r="H410" s="924"/>
      <c r="I410" s="924"/>
      <c r="J410" s="921"/>
      <c r="K410" s="921"/>
      <c r="L410" s="925"/>
    </row>
    <row r="411" spans="1:12" ht="24" x14ac:dyDescent="0.25">
      <c r="A411" s="918">
        <v>677</v>
      </c>
      <c r="B411" s="9" t="s">
        <v>22</v>
      </c>
      <c r="C411" s="13" t="s">
        <v>23</v>
      </c>
      <c r="D411" s="13" t="s">
        <v>24</v>
      </c>
      <c r="E411" s="13" t="s">
        <v>25</v>
      </c>
      <c r="F411" s="919" t="s">
        <v>17</v>
      </c>
      <c r="G411" s="919"/>
      <c r="H411" s="920"/>
      <c r="I411" s="920"/>
      <c r="J411" s="920"/>
      <c r="K411" s="920"/>
      <c r="L411" s="920"/>
    </row>
    <row r="412" spans="1:12" x14ac:dyDescent="0.25">
      <c r="A412" s="918"/>
      <c r="B412" s="921" t="s">
        <v>2258</v>
      </c>
      <c r="C412" s="922" t="s">
        <v>2267</v>
      </c>
      <c r="D412" s="923">
        <v>43604</v>
      </c>
      <c r="E412" s="921" t="s">
        <v>2268</v>
      </c>
      <c r="F412" s="921" t="s">
        <v>2269</v>
      </c>
      <c r="G412" s="921"/>
      <c r="H412" s="924" t="s">
        <v>30</v>
      </c>
      <c r="I412" s="924"/>
      <c r="J412" s="14" t="s">
        <v>31</v>
      </c>
      <c r="K412" s="14" t="s">
        <v>32</v>
      </c>
      <c r="L412" s="16">
        <v>576.52</v>
      </c>
    </row>
    <row r="413" spans="1:12" x14ac:dyDescent="0.25">
      <c r="A413" s="918"/>
      <c r="B413" s="921"/>
      <c r="C413" s="922"/>
      <c r="D413" s="923"/>
      <c r="E413" s="921"/>
      <c r="F413" s="921"/>
      <c r="G413" s="921"/>
      <c r="H413" s="924" t="s">
        <v>33</v>
      </c>
      <c r="I413" s="924"/>
      <c r="J413" s="14" t="s">
        <v>31</v>
      </c>
      <c r="K413" s="14" t="s">
        <v>32</v>
      </c>
      <c r="L413" s="16">
        <v>1235</v>
      </c>
    </row>
    <row r="414" spans="1:12" ht="24" x14ac:dyDescent="0.25">
      <c r="A414" s="918"/>
      <c r="B414" s="9" t="s">
        <v>34</v>
      </c>
      <c r="C414" s="13" t="s">
        <v>35</v>
      </c>
      <c r="D414" s="13" t="s">
        <v>36</v>
      </c>
      <c r="E414" s="13" t="s">
        <v>37</v>
      </c>
      <c r="F414" s="920"/>
      <c r="G414" s="920"/>
      <c r="H414" s="924" t="s">
        <v>38</v>
      </c>
      <c r="I414" s="924"/>
      <c r="J414" s="921" t="s">
        <v>31</v>
      </c>
      <c r="K414" s="921" t="s">
        <v>31</v>
      </c>
      <c r="L414" s="925">
        <v>0</v>
      </c>
    </row>
    <row r="415" spans="1:12" ht="22.8" x14ac:dyDescent="0.25">
      <c r="A415" s="918"/>
      <c r="B415" s="14" t="s">
        <v>55</v>
      </c>
      <c r="C415" s="14" t="s">
        <v>2269</v>
      </c>
      <c r="D415" s="15">
        <v>43607</v>
      </c>
      <c r="E415" s="14" t="s">
        <v>2270</v>
      </c>
      <c r="F415" s="920"/>
      <c r="G415" s="920"/>
      <c r="H415" s="924"/>
      <c r="I415" s="924"/>
      <c r="J415" s="921"/>
      <c r="K415" s="921"/>
      <c r="L415" s="925"/>
    </row>
    <row r="416" spans="1:12" ht="24" x14ac:dyDescent="0.25">
      <c r="A416" s="918">
        <v>678</v>
      </c>
      <c r="B416" s="9" t="s">
        <v>22</v>
      </c>
      <c r="C416" s="13" t="s">
        <v>23</v>
      </c>
      <c r="D416" s="13" t="s">
        <v>24</v>
      </c>
      <c r="E416" s="13" t="s">
        <v>25</v>
      </c>
      <c r="F416" s="919" t="s">
        <v>17</v>
      </c>
      <c r="G416" s="919"/>
      <c r="H416" s="920"/>
      <c r="I416" s="920"/>
      <c r="J416" s="920"/>
      <c r="K416" s="920"/>
      <c r="L416" s="920"/>
    </row>
    <row r="417" spans="1:12" x14ac:dyDescent="0.25">
      <c r="A417" s="918"/>
      <c r="B417" s="921" t="s">
        <v>2258</v>
      </c>
      <c r="C417" s="922" t="s">
        <v>2271</v>
      </c>
      <c r="D417" s="923">
        <v>43615</v>
      </c>
      <c r="E417" s="921" t="s">
        <v>187</v>
      </c>
      <c r="F417" s="921" t="s">
        <v>2272</v>
      </c>
      <c r="G417" s="921"/>
      <c r="H417" s="924" t="s">
        <v>30</v>
      </c>
      <c r="I417" s="924"/>
      <c r="J417" s="14" t="s">
        <v>31</v>
      </c>
      <c r="K417" s="14" t="s">
        <v>31</v>
      </c>
      <c r="L417" s="16">
        <v>0</v>
      </c>
    </row>
    <row r="418" spans="1:12" x14ac:dyDescent="0.25">
      <c r="A418" s="918"/>
      <c r="B418" s="921"/>
      <c r="C418" s="922"/>
      <c r="D418" s="923"/>
      <c r="E418" s="921"/>
      <c r="F418" s="921"/>
      <c r="G418" s="921"/>
      <c r="H418" s="924" t="s">
        <v>33</v>
      </c>
      <c r="I418" s="924"/>
      <c r="J418" s="14" t="s">
        <v>31</v>
      </c>
      <c r="K418" s="14" t="s">
        <v>31</v>
      </c>
      <c r="L418" s="16">
        <v>0</v>
      </c>
    </row>
    <row r="419" spans="1:12" ht="24" x14ac:dyDescent="0.25">
      <c r="A419" s="918"/>
      <c r="B419" s="9" t="s">
        <v>34</v>
      </c>
      <c r="C419" s="13" t="s">
        <v>35</v>
      </c>
      <c r="D419" s="13" t="s">
        <v>36</v>
      </c>
      <c r="E419" s="13" t="s">
        <v>37</v>
      </c>
      <c r="F419" s="920"/>
      <c r="G419" s="920"/>
      <c r="H419" s="924" t="s">
        <v>38</v>
      </c>
      <c r="I419" s="924"/>
      <c r="J419" s="921" t="s">
        <v>31</v>
      </c>
      <c r="K419" s="921" t="s">
        <v>32</v>
      </c>
      <c r="L419" s="925">
        <v>750</v>
      </c>
    </row>
    <row r="420" spans="1:12" ht="22.8" x14ac:dyDescent="0.25">
      <c r="A420" s="918"/>
      <c r="B420" s="14" t="s">
        <v>55</v>
      </c>
      <c r="C420" s="14" t="s">
        <v>2272</v>
      </c>
      <c r="D420" s="15">
        <v>43620</v>
      </c>
      <c r="E420" s="14" t="s">
        <v>2273</v>
      </c>
      <c r="F420" s="920"/>
      <c r="G420" s="920"/>
      <c r="H420" s="924"/>
      <c r="I420" s="924"/>
      <c r="J420" s="921"/>
      <c r="K420" s="921"/>
      <c r="L420" s="925"/>
    </row>
    <row r="421" spans="1:12" ht="24" x14ac:dyDescent="0.25">
      <c r="A421" s="918">
        <v>679</v>
      </c>
      <c r="B421" s="9" t="s">
        <v>22</v>
      </c>
      <c r="C421" s="13" t="s">
        <v>23</v>
      </c>
      <c r="D421" s="13" t="s">
        <v>24</v>
      </c>
      <c r="E421" s="13" t="s">
        <v>25</v>
      </c>
      <c r="F421" s="919" t="s">
        <v>17</v>
      </c>
      <c r="G421" s="919"/>
      <c r="H421" s="920"/>
      <c r="I421" s="920"/>
      <c r="J421" s="920"/>
      <c r="K421" s="920"/>
      <c r="L421" s="920"/>
    </row>
    <row r="422" spans="1:12" x14ac:dyDescent="0.25">
      <c r="A422" s="918"/>
      <c r="B422" s="921" t="s">
        <v>2258</v>
      </c>
      <c r="C422" s="922" t="s">
        <v>2274</v>
      </c>
      <c r="D422" s="923">
        <v>43624</v>
      </c>
      <c r="E422" s="921" t="s">
        <v>805</v>
      </c>
      <c r="F422" s="921" t="s">
        <v>2275</v>
      </c>
      <c r="G422" s="921"/>
      <c r="H422" s="924" t="s">
        <v>30</v>
      </c>
      <c r="I422" s="924"/>
      <c r="J422" s="14" t="s">
        <v>31</v>
      </c>
      <c r="K422" s="14" t="s">
        <v>32</v>
      </c>
      <c r="L422" s="16">
        <v>702</v>
      </c>
    </row>
    <row r="423" spans="1:12" x14ac:dyDescent="0.25">
      <c r="A423" s="918"/>
      <c r="B423" s="921"/>
      <c r="C423" s="922"/>
      <c r="D423" s="923"/>
      <c r="E423" s="921"/>
      <c r="F423" s="921"/>
      <c r="G423" s="921"/>
      <c r="H423" s="924" t="s">
        <v>33</v>
      </c>
      <c r="I423" s="924"/>
      <c r="J423" s="14" t="s">
        <v>31</v>
      </c>
      <c r="K423" s="14" t="s">
        <v>32</v>
      </c>
      <c r="L423" s="16">
        <v>9052.61</v>
      </c>
    </row>
    <row r="424" spans="1:12" ht="24" x14ac:dyDescent="0.25">
      <c r="A424" s="918"/>
      <c r="B424" s="9" t="s">
        <v>34</v>
      </c>
      <c r="C424" s="13" t="s">
        <v>35</v>
      </c>
      <c r="D424" s="13" t="s">
        <v>36</v>
      </c>
      <c r="E424" s="13" t="s">
        <v>37</v>
      </c>
      <c r="F424" s="920"/>
      <c r="G424" s="920"/>
      <c r="H424" s="924" t="s">
        <v>38</v>
      </c>
      <c r="I424" s="924"/>
      <c r="J424" s="921" t="s">
        <v>31</v>
      </c>
      <c r="K424" s="921" t="s">
        <v>31</v>
      </c>
      <c r="L424" s="925">
        <v>0</v>
      </c>
    </row>
    <row r="425" spans="1:12" ht="22.8" x14ac:dyDescent="0.25">
      <c r="A425" s="918"/>
      <c r="B425" s="14" t="s">
        <v>55</v>
      </c>
      <c r="C425" s="14" t="s">
        <v>2275</v>
      </c>
      <c r="D425" s="15">
        <v>43627</v>
      </c>
      <c r="E425" s="14" t="s">
        <v>2276</v>
      </c>
      <c r="F425" s="920"/>
      <c r="G425" s="920"/>
      <c r="H425" s="924"/>
      <c r="I425" s="924"/>
      <c r="J425" s="921"/>
      <c r="K425" s="921"/>
      <c r="L425" s="925"/>
    </row>
    <row r="426" spans="1:12" ht="24" x14ac:dyDescent="0.25">
      <c r="A426" s="918">
        <v>680</v>
      </c>
      <c r="B426" s="9" t="s">
        <v>22</v>
      </c>
      <c r="C426" s="13" t="s">
        <v>23</v>
      </c>
      <c r="D426" s="13" t="s">
        <v>24</v>
      </c>
      <c r="E426" s="13" t="s">
        <v>25</v>
      </c>
      <c r="F426" s="919" t="s">
        <v>17</v>
      </c>
      <c r="G426" s="919"/>
      <c r="H426" s="920"/>
      <c r="I426" s="920"/>
      <c r="J426" s="920"/>
      <c r="K426" s="920"/>
      <c r="L426" s="920"/>
    </row>
    <row r="427" spans="1:12" x14ac:dyDescent="0.25">
      <c r="A427" s="918"/>
      <c r="B427" s="921" t="s">
        <v>2258</v>
      </c>
      <c r="C427" s="922" t="s">
        <v>2277</v>
      </c>
      <c r="D427" s="923">
        <v>43634</v>
      </c>
      <c r="E427" s="921" t="s">
        <v>136</v>
      </c>
      <c r="F427" s="921" t="s">
        <v>2278</v>
      </c>
      <c r="G427" s="921"/>
      <c r="H427" s="924" t="s">
        <v>30</v>
      </c>
      <c r="I427" s="924"/>
      <c r="J427" s="14" t="s">
        <v>31</v>
      </c>
      <c r="K427" s="14" t="s">
        <v>32</v>
      </c>
      <c r="L427" s="16">
        <v>347.25</v>
      </c>
    </row>
    <row r="428" spans="1:12" x14ac:dyDescent="0.25">
      <c r="A428" s="918"/>
      <c r="B428" s="921"/>
      <c r="C428" s="922"/>
      <c r="D428" s="923"/>
      <c r="E428" s="921"/>
      <c r="F428" s="921"/>
      <c r="G428" s="921"/>
      <c r="H428" s="924" t="s">
        <v>33</v>
      </c>
      <c r="I428" s="924"/>
      <c r="J428" s="14" t="s">
        <v>31</v>
      </c>
      <c r="K428" s="14" t="s">
        <v>32</v>
      </c>
      <c r="L428" s="16">
        <v>156</v>
      </c>
    </row>
    <row r="429" spans="1:12" ht="24" x14ac:dyDescent="0.25">
      <c r="A429" s="918"/>
      <c r="B429" s="9" t="s">
        <v>34</v>
      </c>
      <c r="C429" s="13" t="s">
        <v>35</v>
      </c>
      <c r="D429" s="13" t="s">
        <v>36</v>
      </c>
      <c r="E429" s="13" t="s">
        <v>37</v>
      </c>
      <c r="F429" s="920"/>
      <c r="G429" s="920"/>
      <c r="H429" s="924" t="s">
        <v>38</v>
      </c>
      <c r="I429" s="924"/>
      <c r="J429" s="921" t="s">
        <v>31</v>
      </c>
      <c r="K429" s="921" t="s">
        <v>31</v>
      </c>
      <c r="L429" s="925">
        <v>0</v>
      </c>
    </row>
    <row r="430" spans="1:12" ht="22.8" x14ac:dyDescent="0.25">
      <c r="A430" s="918"/>
      <c r="B430" s="14" t="s">
        <v>55</v>
      </c>
      <c r="C430" s="14" t="s">
        <v>2278</v>
      </c>
      <c r="D430" s="15">
        <v>43635</v>
      </c>
      <c r="E430" s="14" t="s">
        <v>2279</v>
      </c>
      <c r="F430" s="920"/>
      <c r="G430" s="920"/>
      <c r="H430" s="924"/>
      <c r="I430" s="924"/>
      <c r="J430" s="921"/>
      <c r="K430" s="921"/>
      <c r="L430" s="925"/>
    </row>
    <row r="431" spans="1:12" ht="24" x14ac:dyDescent="0.25">
      <c r="A431" s="918">
        <v>681</v>
      </c>
      <c r="B431" s="9" t="s">
        <v>22</v>
      </c>
      <c r="C431" s="13" t="s">
        <v>23</v>
      </c>
      <c r="D431" s="13" t="s">
        <v>24</v>
      </c>
      <c r="E431" s="13" t="s">
        <v>25</v>
      </c>
      <c r="F431" s="919" t="s">
        <v>17</v>
      </c>
      <c r="G431" s="919"/>
      <c r="H431" s="920"/>
      <c r="I431" s="920"/>
      <c r="J431" s="920"/>
      <c r="K431" s="920"/>
      <c r="L431" s="920"/>
    </row>
    <row r="432" spans="1:12" x14ac:dyDescent="0.25">
      <c r="A432" s="918"/>
      <c r="B432" s="921" t="s">
        <v>2258</v>
      </c>
      <c r="C432" s="922" t="s">
        <v>2280</v>
      </c>
      <c r="D432" s="923">
        <v>43636</v>
      </c>
      <c r="E432" s="921" t="s">
        <v>28</v>
      </c>
      <c r="F432" s="921" t="s">
        <v>29</v>
      </c>
      <c r="G432" s="921"/>
      <c r="H432" s="924" t="s">
        <v>30</v>
      </c>
      <c r="I432" s="924"/>
      <c r="J432" s="14" t="s">
        <v>31</v>
      </c>
      <c r="K432" s="14" t="s">
        <v>32</v>
      </c>
      <c r="L432" s="16">
        <v>1032.52</v>
      </c>
    </row>
    <row r="433" spans="1:12" x14ac:dyDescent="0.25">
      <c r="A433" s="918"/>
      <c r="B433" s="921"/>
      <c r="C433" s="922"/>
      <c r="D433" s="923"/>
      <c r="E433" s="921"/>
      <c r="F433" s="921"/>
      <c r="G433" s="921"/>
      <c r="H433" s="924" t="s">
        <v>33</v>
      </c>
      <c r="I433" s="924"/>
      <c r="J433" s="14" t="s">
        <v>31</v>
      </c>
      <c r="K433" s="14" t="s">
        <v>32</v>
      </c>
      <c r="L433" s="16">
        <v>688.61</v>
      </c>
    </row>
    <row r="434" spans="1:12" ht="24" x14ac:dyDescent="0.25">
      <c r="A434" s="918"/>
      <c r="B434" s="9" t="s">
        <v>34</v>
      </c>
      <c r="C434" s="13" t="s">
        <v>35</v>
      </c>
      <c r="D434" s="13" t="s">
        <v>36</v>
      </c>
      <c r="E434" s="13" t="s">
        <v>37</v>
      </c>
      <c r="F434" s="920"/>
      <c r="G434" s="920"/>
      <c r="H434" s="924" t="s">
        <v>38</v>
      </c>
      <c r="I434" s="924"/>
      <c r="J434" s="921" t="s">
        <v>31</v>
      </c>
      <c r="K434" s="921" t="s">
        <v>31</v>
      </c>
      <c r="L434" s="925">
        <v>0</v>
      </c>
    </row>
    <row r="435" spans="1:12" ht="22.8" x14ac:dyDescent="0.25">
      <c r="A435" s="918"/>
      <c r="B435" s="14" t="s">
        <v>55</v>
      </c>
      <c r="C435" s="14" t="s">
        <v>29</v>
      </c>
      <c r="D435" s="15">
        <v>43639</v>
      </c>
      <c r="E435" s="14" t="s">
        <v>40</v>
      </c>
      <c r="F435" s="920"/>
      <c r="G435" s="920"/>
      <c r="H435" s="924"/>
      <c r="I435" s="924"/>
      <c r="J435" s="921"/>
      <c r="K435" s="921"/>
      <c r="L435" s="925"/>
    </row>
    <row r="436" spans="1:12" ht="24" x14ac:dyDescent="0.25">
      <c r="A436" s="918">
        <v>682</v>
      </c>
      <c r="B436" s="9" t="s">
        <v>22</v>
      </c>
      <c r="C436" s="13" t="s">
        <v>23</v>
      </c>
      <c r="D436" s="13" t="s">
        <v>24</v>
      </c>
      <c r="E436" s="13" t="s">
        <v>25</v>
      </c>
      <c r="F436" s="919" t="s">
        <v>17</v>
      </c>
      <c r="G436" s="919"/>
      <c r="H436" s="920"/>
      <c r="I436" s="920"/>
      <c r="J436" s="920"/>
      <c r="K436" s="920"/>
      <c r="L436" s="920"/>
    </row>
    <row r="437" spans="1:12" x14ac:dyDescent="0.25">
      <c r="A437" s="918"/>
      <c r="B437" s="921" t="s">
        <v>2258</v>
      </c>
      <c r="C437" s="921" t="s">
        <v>2281</v>
      </c>
      <c r="D437" s="923">
        <v>43646</v>
      </c>
      <c r="E437" s="921" t="s">
        <v>136</v>
      </c>
      <c r="F437" s="921" t="s">
        <v>223</v>
      </c>
      <c r="G437" s="921"/>
      <c r="H437" s="924" t="s">
        <v>30</v>
      </c>
      <c r="I437" s="924"/>
      <c r="J437" s="14" t="s">
        <v>31</v>
      </c>
      <c r="K437" s="14" t="s">
        <v>32</v>
      </c>
      <c r="L437" s="16">
        <v>528.6</v>
      </c>
    </row>
    <row r="438" spans="1:12" x14ac:dyDescent="0.25">
      <c r="A438" s="918"/>
      <c r="B438" s="921"/>
      <c r="C438" s="921"/>
      <c r="D438" s="923"/>
      <c r="E438" s="921"/>
      <c r="F438" s="921"/>
      <c r="G438" s="921"/>
      <c r="H438" s="924" t="s">
        <v>33</v>
      </c>
      <c r="I438" s="924"/>
      <c r="J438" s="14" t="s">
        <v>31</v>
      </c>
      <c r="K438" s="14" t="s">
        <v>32</v>
      </c>
      <c r="L438" s="16">
        <v>290</v>
      </c>
    </row>
    <row r="439" spans="1:12" ht="24" x14ac:dyDescent="0.25">
      <c r="A439" s="918"/>
      <c r="B439" s="9" t="s">
        <v>34</v>
      </c>
      <c r="C439" s="13" t="s">
        <v>35</v>
      </c>
      <c r="D439" s="13" t="s">
        <v>36</v>
      </c>
      <c r="E439" s="13" t="s">
        <v>37</v>
      </c>
      <c r="F439" s="920"/>
      <c r="G439" s="920"/>
      <c r="H439" s="924" t="s">
        <v>38</v>
      </c>
      <c r="I439" s="924"/>
      <c r="J439" s="921" t="s">
        <v>31</v>
      </c>
      <c r="K439" s="921" t="s">
        <v>31</v>
      </c>
      <c r="L439" s="925">
        <v>0</v>
      </c>
    </row>
    <row r="440" spans="1:12" ht="22.8" x14ac:dyDescent="0.25">
      <c r="A440" s="918"/>
      <c r="B440" s="14" t="s">
        <v>55</v>
      </c>
      <c r="C440" s="14" t="s">
        <v>223</v>
      </c>
      <c r="D440" s="15">
        <v>43648</v>
      </c>
      <c r="E440" s="14" t="s">
        <v>2282</v>
      </c>
      <c r="F440" s="920"/>
      <c r="G440" s="920"/>
      <c r="H440" s="924"/>
      <c r="I440" s="924"/>
      <c r="J440" s="921"/>
      <c r="K440" s="921"/>
      <c r="L440" s="925"/>
    </row>
    <row r="441" spans="1:12" ht="24" x14ac:dyDescent="0.25">
      <c r="A441" s="918">
        <v>683</v>
      </c>
      <c r="B441" s="9" t="s">
        <v>22</v>
      </c>
      <c r="C441" s="13" t="s">
        <v>23</v>
      </c>
      <c r="D441" s="13" t="s">
        <v>24</v>
      </c>
      <c r="E441" s="13" t="s">
        <v>25</v>
      </c>
      <c r="F441" s="919" t="s">
        <v>17</v>
      </c>
      <c r="G441" s="919"/>
      <c r="H441" s="920"/>
      <c r="I441" s="920"/>
      <c r="J441" s="920"/>
      <c r="K441" s="920"/>
      <c r="L441" s="920"/>
    </row>
    <row r="442" spans="1:12" x14ac:dyDescent="0.25">
      <c r="A442" s="918"/>
      <c r="B442" s="921" t="s">
        <v>2258</v>
      </c>
      <c r="C442" s="922" t="s">
        <v>2283</v>
      </c>
      <c r="D442" s="923">
        <v>43657</v>
      </c>
      <c r="E442" s="921" t="s">
        <v>2284</v>
      </c>
      <c r="F442" s="921" t="s">
        <v>1960</v>
      </c>
      <c r="G442" s="921"/>
      <c r="H442" s="924" t="s">
        <v>30</v>
      </c>
      <c r="I442" s="924"/>
      <c r="J442" s="14" t="s">
        <v>31</v>
      </c>
      <c r="K442" s="14" t="s">
        <v>32</v>
      </c>
      <c r="L442" s="16">
        <v>349.8</v>
      </c>
    </row>
    <row r="443" spans="1:12" x14ac:dyDescent="0.25">
      <c r="A443" s="918"/>
      <c r="B443" s="921"/>
      <c r="C443" s="922"/>
      <c r="D443" s="923"/>
      <c r="E443" s="921"/>
      <c r="F443" s="921"/>
      <c r="G443" s="921"/>
      <c r="H443" s="924" t="s">
        <v>33</v>
      </c>
      <c r="I443" s="924"/>
      <c r="J443" s="14" t="s">
        <v>31</v>
      </c>
      <c r="K443" s="14" t="s">
        <v>32</v>
      </c>
      <c r="L443" s="16">
        <v>237</v>
      </c>
    </row>
    <row r="444" spans="1:12" ht="24" x14ac:dyDescent="0.25">
      <c r="A444" s="918"/>
      <c r="B444" s="9" t="s">
        <v>34</v>
      </c>
      <c r="C444" s="13" t="s">
        <v>35</v>
      </c>
      <c r="D444" s="13" t="s">
        <v>36</v>
      </c>
      <c r="E444" s="13" t="s">
        <v>37</v>
      </c>
      <c r="F444" s="920"/>
      <c r="G444" s="920"/>
      <c r="H444" s="924" t="s">
        <v>38</v>
      </c>
      <c r="I444" s="924"/>
      <c r="J444" s="921" t="s">
        <v>31</v>
      </c>
      <c r="K444" s="921" t="s">
        <v>31</v>
      </c>
      <c r="L444" s="925">
        <v>0</v>
      </c>
    </row>
    <row r="445" spans="1:12" ht="22.8" x14ac:dyDescent="0.25">
      <c r="A445" s="918"/>
      <c r="B445" s="14" t="s">
        <v>55</v>
      </c>
      <c r="C445" s="14" t="s">
        <v>1960</v>
      </c>
      <c r="D445" s="15">
        <v>43658</v>
      </c>
      <c r="E445" s="14" t="s">
        <v>2285</v>
      </c>
      <c r="F445" s="920"/>
      <c r="G445" s="920"/>
      <c r="H445" s="924"/>
      <c r="I445" s="924"/>
      <c r="J445" s="921"/>
      <c r="K445" s="921"/>
      <c r="L445" s="925"/>
    </row>
    <row r="446" spans="1:12" ht="24" x14ac:dyDescent="0.25">
      <c r="A446" s="918">
        <v>684</v>
      </c>
      <c r="B446" s="9" t="s">
        <v>22</v>
      </c>
      <c r="C446" s="13" t="s">
        <v>23</v>
      </c>
      <c r="D446" s="13" t="s">
        <v>24</v>
      </c>
      <c r="E446" s="13" t="s">
        <v>25</v>
      </c>
      <c r="F446" s="919" t="s">
        <v>17</v>
      </c>
      <c r="G446" s="919"/>
      <c r="H446" s="920"/>
      <c r="I446" s="920"/>
      <c r="J446" s="920"/>
      <c r="K446" s="920"/>
      <c r="L446" s="920"/>
    </row>
    <row r="447" spans="1:12" x14ac:dyDescent="0.25">
      <c r="A447" s="918"/>
      <c r="B447" s="921" t="s">
        <v>2258</v>
      </c>
      <c r="C447" s="922" t="s">
        <v>2286</v>
      </c>
      <c r="D447" s="923">
        <v>43698</v>
      </c>
      <c r="E447" s="921" t="s">
        <v>2287</v>
      </c>
      <c r="F447" s="921" t="s">
        <v>1960</v>
      </c>
      <c r="G447" s="921"/>
      <c r="H447" s="924" t="s">
        <v>30</v>
      </c>
      <c r="I447" s="924"/>
      <c r="J447" s="14" t="s">
        <v>31</v>
      </c>
      <c r="K447" s="14" t="s">
        <v>32</v>
      </c>
      <c r="L447" s="16">
        <v>761.17</v>
      </c>
    </row>
    <row r="448" spans="1:12" x14ac:dyDescent="0.25">
      <c r="A448" s="918"/>
      <c r="B448" s="921"/>
      <c r="C448" s="922"/>
      <c r="D448" s="923"/>
      <c r="E448" s="921"/>
      <c r="F448" s="921"/>
      <c r="G448" s="921"/>
      <c r="H448" s="924" t="s">
        <v>33</v>
      </c>
      <c r="I448" s="924"/>
      <c r="J448" s="14" t="s">
        <v>31</v>
      </c>
      <c r="K448" s="14" t="s">
        <v>32</v>
      </c>
      <c r="L448" s="16">
        <v>1274.5899999999999</v>
      </c>
    </row>
    <row r="449" spans="1:12" ht="24" x14ac:dyDescent="0.25">
      <c r="A449" s="918"/>
      <c r="B449" s="9" t="s">
        <v>34</v>
      </c>
      <c r="C449" s="13" t="s">
        <v>35</v>
      </c>
      <c r="D449" s="13" t="s">
        <v>36</v>
      </c>
      <c r="E449" s="13" t="s">
        <v>37</v>
      </c>
      <c r="F449" s="920"/>
      <c r="G449" s="920"/>
      <c r="H449" s="924" t="s">
        <v>38</v>
      </c>
      <c r="I449" s="924"/>
      <c r="J449" s="921" t="s">
        <v>31</v>
      </c>
      <c r="K449" s="921" t="s">
        <v>31</v>
      </c>
      <c r="L449" s="925">
        <v>0</v>
      </c>
    </row>
    <row r="450" spans="1:12" ht="22.8" x14ac:dyDescent="0.25">
      <c r="A450" s="918"/>
      <c r="B450" s="14" t="s">
        <v>55</v>
      </c>
      <c r="C450" s="14" t="s">
        <v>1960</v>
      </c>
      <c r="D450" s="15">
        <v>43700</v>
      </c>
      <c r="E450" s="14" t="s">
        <v>2288</v>
      </c>
      <c r="F450" s="920"/>
      <c r="G450" s="920"/>
      <c r="H450" s="924"/>
      <c r="I450" s="924"/>
      <c r="J450" s="921"/>
      <c r="K450" s="921"/>
      <c r="L450" s="925"/>
    </row>
    <row r="451" spans="1:12" ht="24" x14ac:dyDescent="0.25">
      <c r="A451" s="918">
        <v>685</v>
      </c>
      <c r="B451" s="9" t="s">
        <v>22</v>
      </c>
      <c r="C451" s="13" t="s">
        <v>23</v>
      </c>
      <c r="D451" s="13" t="s">
        <v>24</v>
      </c>
      <c r="E451" s="13" t="s">
        <v>25</v>
      </c>
      <c r="F451" s="919" t="s">
        <v>17</v>
      </c>
      <c r="G451" s="919"/>
      <c r="H451" s="920"/>
      <c r="I451" s="920"/>
      <c r="J451" s="920"/>
      <c r="K451" s="920"/>
      <c r="L451" s="920"/>
    </row>
    <row r="452" spans="1:12" x14ac:dyDescent="0.25">
      <c r="A452" s="918"/>
      <c r="B452" s="921" t="s">
        <v>2289</v>
      </c>
      <c r="C452" s="922" t="s">
        <v>2290</v>
      </c>
      <c r="D452" s="923">
        <v>43665</v>
      </c>
      <c r="E452" s="921" t="s">
        <v>2291</v>
      </c>
      <c r="F452" s="921" t="s">
        <v>210</v>
      </c>
      <c r="G452" s="921"/>
      <c r="H452" s="924" t="s">
        <v>30</v>
      </c>
      <c r="I452" s="924"/>
      <c r="J452" s="14" t="s">
        <v>31</v>
      </c>
      <c r="K452" s="14" t="s">
        <v>31</v>
      </c>
      <c r="L452" s="16">
        <v>0</v>
      </c>
    </row>
    <row r="453" spans="1:12" x14ac:dyDescent="0.25">
      <c r="A453" s="918"/>
      <c r="B453" s="921"/>
      <c r="C453" s="922"/>
      <c r="D453" s="923"/>
      <c r="E453" s="921"/>
      <c r="F453" s="921"/>
      <c r="G453" s="921"/>
      <c r="H453" s="924" t="s">
        <v>33</v>
      </c>
      <c r="I453" s="924"/>
      <c r="J453" s="14" t="s">
        <v>31</v>
      </c>
      <c r="K453" s="14" t="s">
        <v>31</v>
      </c>
      <c r="L453" s="16">
        <v>0</v>
      </c>
    </row>
    <row r="454" spans="1:12" ht="24" x14ac:dyDescent="0.25">
      <c r="A454" s="918"/>
      <c r="B454" s="9" t="s">
        <v>34</v>
      </c>
      <c r="C454" s="13" t="s">
        <v>35</v>
      </c>
      <c r="D454" s="13" t="s">
        <v>36</v>
      </c>
      <c r="E454" s="13" t="s">
        <v>37</v>
      </c>
      <c r="F454" s="920"/>
      <c r="G454" s="920"/>
      <c r="H454" s="924" t="s">
        <v>38</v>
      </c>
      <c r="I454" s="924"/>
      <c r="J454" s="921" t="s">
        <v>31</v>
      </c>
      <c r="K454" s="921" t="s">
        <v>32</v>
      </c>
      <c r="L454" s="925">
        <v>1290</v>
      </c>
    </row>
    <row r="455" spans="1:12" ht="34.200000000000003" x14ac:dyDescent="0.25">
      <c r="A455" s="918"/>
      <c r="B455" s="14" t="s">
        <v>496</v>
      </c>
      <c r="C455" s="14" t="s">
        <v>210</v>
      </c>
      <c r="D455" s="15">
        <v>43672</v>
      </c>
      <c r="E455" s="14" t="s">
        <v>2292</v>
      </c>
      <c r="F455" s="920"/>
      <c r="G455" s="920"/>
      <c r="H455" s="924"/>
      <c r="I455" s="924"/>
      <c r="J455" s="921"/>
      <c r="K455" s="921"/>
      <c r="L455" s="925"/>
    </row>
    <row r="456" spans="1:12" ht="24" x14ac:dyDescent="0.25">
      <c r="A456" s="918">
        <v>686</v>
      </c>
      <c r="B456" s="9" t="s">
        <v>22</v>
      </c>
      <c r="C456" s="13" t="s">
        <v>23</v>
      </c>
      <c r="D456" s="13" t="s">
        <v>24</v>
      </c>
      <c r="E456" s="13" t="s">
        <v>25</v>
      </c>
      <c r="F456" s="919" t="s">
        <v>17</v>
      </c>
      <c r="G456" s="919"/>
      <c r="H456" s="920"/>
      <c r="I456" s="920"/>
      <c r="J456" s="920"/>
      <c r="K456" s="920"/>
      <c r="L456" s="920"/>
    </row>
    <row r="457" spans="1:12" x14ac:dyDescent="0.25">
      <c r="A457" s="918"/>
      <c r="B457" s="921" t="s">
        <v>2293</v>
      </c>
      <c r="C457" s="921" t="s">
        <v>2294</v>
      </c>
      <c r="D457" s="923">
        <v>43570</v>
      </c>
      <c r="E457" s="921" t="s">
        <v>2295</v>
      </c>
      <c r="F457" s="921" t="s">
        <v>2296</v>
      </c>
      <c r="G457" s="921"/>
      <c r="H457" s="924" t="s">
        <v>30</v>
      </c>
      <c r="I457" s="924"/>
      <c r="J457" s="14" t="s">
        <v>31</v>
      </c>
      <c r="K457" s="14" t="s">
        <v>32</v>
      </c>
      <c r="L457" s="16">
        <v>868</v>
      </c>
    </row>
    <row r="458" spans="1:12" x14ac:dyDescent="0.25">
      <c r="A458" s="918"/>
      <c r="B458" s="921"/>
      <c r="C458" s="921"/>
      <c r="D458" s="923"/>
      <c r="E458" s="921"/>
      <c r="F458" s="921"/>
      <c r="G458" s="921"/>
      <c r="H458" s="924" t="s">
        <v>33</v>
      </c>
      <c r="I458" s="924"/>
      <c r="J458" s="14" t="s">
        <v>31</v>
      </c>
      <c r="K458" s="14" t="s">
        <v>32</v>
      </c>
      <c r="L458" s="16">
        <v>1715</v>
      </c>
    </row>
    <row r="459" spans="1:12" ht="24" x14ac:dyDescent="0.25">
      <c r="A459" s="918"/>
      <c r="B459" s="9" t="s">
        <v>34</v>
      </c>
      <c r="C459" s="13" t="s">
        <v>35</v>
      </c>
      <c r="D459" s="13" t="s">
        <v>36</v>
      </c>
      <c r="E459" s="13" t="s">
        <v>37</v>
      </c>
      <c r="F459" s="920"/>
      <c r="G459" s="920"/>
      <c r="H459" s="924" t="s">
        <v>38</v>
      </c>
      <c r="I459" s="924"/>
      <c r="J459" s="921" t="s">
        <v>31</v>
      </c>
      <c r="K459" s="921" t="s">
        <v>31</v>
      </c>
      <c r="L459" s="925">
        <v>0</v>
      </c>
    </row>
    <row r="460" spans="1:12" ht="22.8" x14ac:dyDescent="0.25">
      <c r="A460" s="918"/>
      <c r="B460" s="14" t="s">
        <v>141</v>
      </c>
      <c r="C460" s="14" t="s">
        <v>2296</v>
      </c>
      <c r="D460" s="15">
        <v>43576</v>
      </c>
      <c r="E460" s="14" t="s">
        <v>2297</v>
      </c>
      <c r="F460" s="920"/>
      <c r="G460" s="920"/>
      <c r="H460" s="924"/>
      <c r="I460" s="924"/>
      <c r="J460" s="921"/>
      <c r="K460" s="921"/>
      <c r="L460" s="925"/>
    </row>
    <row r="461" spans="1:12" ht="24" x14ac:dyDescent="0.25">
      <c r="A461" s="918">
        <v>687</v>
      </c>
      <c r="B461" s="9" t="s">
        <v>22</v>
      </c>
      <c r="C461" s="13" t="s">
        <v>23</v>
      </c>
      <c r="D461" s="13" t="s">
        <v>24</v>
      </c>
      <c r="E461" s="13" t="s">
        <v>25</v>
      </c>
      <c r="F461" s="919" t="s">
        <v>17</v>
      </c>
      <c r="G461" s="919"/>
      <c r="H461" s="920"/>
      <c r="I461" s="920"/>
      <c r="J461" s="920"/>
      <c r="K461" s="920"/>
      <c r="L461" s="920"/>
    </row>
    <row r="462" spans="1:12" x14ac:dyDescent="0.25">
      <c r="A462" s="918"/>
      <c r="B462" s="921" t="s">
        <v>2298</v>
      </c>
      <c r="C462" s="922" t="s">
        <v>2299</v>
      </c>
      <c r="D462" s="923">
        <v>43596</v>
      </c>
      <c r="E462" s="921" t="s">
        <v>2300</v>
      </c>
      <c r="F462" s="921" t="s">
        <v>2301</v>
      </c>
      <c r="G462" s="921"/>
      <c r="H462" s="924" t="s">
        <v>30</v>
      </c>
      <c r="I462" s="924"/>
      <c r="J462" s="14" t="s">
        <v>31</v>
      </c>
      <c r="K462" s="14" t="s">
        <v>32</v>
      </c>
      <c r="L462" s="16">
        <v>464</v>
      </c>
    </row>
    <row r="463" spans="1:12" x14ac:dyDescent="0.25">
      <c r="A463" s="918"/>
      <c r="B463" s="921"/>
      <c r="C463" s="922"/>
      <c r="D463" s="923"/>
      <c r="E463" s="921"/>
      <c r="F463" s="921"/>
      <c r="G463" s="921"/>
      <c r="H463" s="924" t="s">
        <v>33</v>
      </c>
      <c r="I463" s="924"/>
      <c r="J463" s="14" t="s">
        <v>31</v>
      </c>
      <c r="K463" s="14" t="s">
        <v>32</v>
      </c>
      <c r="L463" s="16">
        <v>717.89</v>
      </c>
    </row>
    <row r="464" spans="1:12" ht="24" x14ac:dyDescent="0.25">
      <c r="A464" s="918"/>
      <c r="B464" s="9" t="s">
        <v>34</v>
      </c>
      <c r="C464" s="13" t="s">
        <v>35</v>
      </c>
      <c r="D464" s="13" t="s">
        <v>36</v>
      </c>
      <c r="E464" s="13" t="s">
        <v>37</v>
      </c>
      <c r="F464" s="920"/>
      <c r="G464" s="920"/>
      <c r="H464" s="924" t="s">
        <v>38</v>
      </c>
      <c r="I464" s="924"/>
      <c r="J464" s="921" t="s">
        <v>31</v>
      </c>
      <c r="K464" s="921" t="s">
        <v>31</v>
      </c>
      <c r="L464" s="925">
        <v>0</v>
      </c>
    </row>
    <row r="465" spans="1:12" ht="22.8" x14ac:dyDescent="0.25">
      <c r="A465" s="918"/>
      <c r="B465" s="14" t="s">
        <v>105</v>
      </c>
      <c r="C465" s="14" t="s">
        <v>2301</v>
      </c>
      <c r="D465" s="15">
        <v>43605</v>
      </c>
      <c r="E465" s="14" t="s">
        <v>2302</v>
      </c>
      <c r="F465" s="920"/>
      <c r="G465" s="920"/>
      <c r="H465" s="924"/>
      <c r="I465" s="924"/>
      <c r="J465" s="921"/>
      <c r="K465" s="921"/>
      <c r="L465" s="925"/>
    </row>
    <row r="466" spans="1:12" ht="24" x14ac:dyDescent="0.25">
      <c r="A466" s="918">
        <v>688</v>
      </c>
      <c r="B466" s="9" t="s">
        <v>22</v>
      </c>
      <c r="C466" s="13" t="s">
        <v>23</v>
      </c>
      <c r="D466" s="13" t="s">
        <v>24</v>
      </c>
      <c r="E466" s="13" t="s">
        <v>25</v>
      </c>
      <c r="F466" s="919" t="s">
        <v>17</v>
      </c>
      <c r="G466" s="919"/>
      <c r="H466" s="920"/>
      <c r="I466" s="920"/>
      <c r="J466" s="920"/>
      <c r="K466" s="920"/>
      <c r="L466" s="920"/>
    </row>
    <row r="467" spans="1:12" x14ac:dyDescent="0.25">
      <c r="A467" s="918"/>
      <c r="B467" s="921" t="s">
        <v>2303</v>
      </c>
      <c r="C467" s="921" t="s">
        <v>2304</v>
      </c>
      <c r="D467" s="923">
        <v>43580</v>
      </c>
      <c r="E467" s="921" t="s">
        <v>28</v>
      </c>
      <c r="F467" s="921" t="s">
        <v>2305</v>
      </c>
      <c r="G467" s="921"/>
      <c r="H467" s="924" t="s">
        <v>30</v>
      </c>
      <c r="I467" s="924"/>
      <c r="J467" s="14" t="s">
        <v>31</v>
      </c>
      <c r="K467" s="14" t="s">
        <v>32</v>
      </c>
      <c r="L467" s="16">
        <v>205.49</v>
      </c>
    </row>
    <row r="468" spans="1:12" x14ac:dyDescent="0.25">
      <c r="A468" s="918"/>
      <c r="B468" s="921"/>
      <c r="C468" s="921"/>
      <c r="D468" s="923"/>
      <c r="E468" s="921"/>
      <c r="F468" s="921"/>
      <c r="G468" s="921"/>
      <c r="H468" s="924" t="s">
        <v>33</v>
      </c>
      <c r="I468" s="924"/>
      <c r="J468" s="14" t="s">
        <v>31</v>
      </c>
      <c r="K468" s="14" t="s">
        <v>31</v>
      </c>
      <c r="L468" s="16">
        <v>0</v>
      </c>
    </row>
    <row r="469" spans="1:12" ht="24" x14ac:dyDescent="0.25">
      <c r="A469" s="918"/>
      <c r="B469" s="9" t="s">
        <v>34</v>
      </c>
      <c r="C469" s="13" t="s">
        <v>35</v>
      </c>
      <c r="D469" s="13" t="s">
        <v>36</v>
      </c>
      <c r="E469" s="13" t="s">
        <v>37</v>
      </c>
      <c r="F469" s="920"/>
      <c r="G469" s="920"/>
      <c r="H469" s="924" t="s">
        <v>38</v>
      </c>
      <c r="I469" s="924"/>
      <c r="J469" s="921" t="s">
        <v>31</v>
      </c>
      <c r="K469" s="921" t="s">
        <v>32</v>
      </c>
      <c r="L469" s="925">
        <v>685</v>
      </c>
    </row>
    <row r="470" spans="1:12" ht="34.200000000000003" x14ac:dyDescent="0.25">
      <c r="A470" s="918"/>
      <c r="B470" s="14" t="s">
        <v>2306</v>
      </c>
      <c r="C470" s="14" t="s">
        <v>2305</v>
      </c>
      <c r="D470" s="15">
        <v>43583</v>
      </c>
      <c r="E470" s="14" t="s">
        <v>290</v>
      </c>
      <c r="F470" s="920"/>
      <c r="G470" s="920"/>
      <c r="H470" s="924"/>
      <c r="I470" s="924"/>
      <c r="J470" s="921"/>
      <c r="K470" s="921"/>
      <c r="L470" s="925"/>
    </row>
    <row r="471" spans="1:12" ht="24" x14ac:dyDescent="0.25">
      <c r="A471" s="918">
        <v>689</v>
      </c>
      <c r="B471" s="9" t="s">
        <v>22</v>
      </c>
      <c r="C471" s="13" t="s">
        <v>23</v>
      </c>
      <c r="D471" s="13" t="s">
        <v>24</v>
      </c>
      <c r="E471" s="13" t="s">
        <v>25</v>
      </c>
      <c r="F471" s="919" t="s">
        <v>17</v>
      </c>
      <c r="G471" s="919"/>
      <c r="H471" s="920"/>
      <c r="I471" s="920"/>
      <c r="J471" s="920"/>
      <c r="K471" s="920"/>
      <c r="L471" s="920"/>
    </row>
    <row r="472" spans="1:12" x14ac:dyDescent="0.25">
      <c r="A472" s="918"/>
      <c r="B472" s="921" t="s">
        <v>2307</v>
      </c>
      <c r="C472" s="922" t="s">
        <v>2308</v>
      </c>
      <c r="D472" s="923">
        <v>43688</v>
      </c>
      <c r="E472" s="921" t="s">
        <v>643</v>
      </c>
      <c r="F472" s="921" t="s">
        <v>644</v>
      </c>
      <c r="G472" s="921"/>
      <c r="H472" s="924" t="s">
        <v>30</v>
      </c>
      <c r="I472" s="924"/>
      <c r="J472" s="14" t="s">
        <v>31</v>
      </c>
      <c r="K472" s="14" t="s">
        <v>31</v>
      </c>
      <c r="L472" s="16">
        <v>0</v>
      </c>
    </row>
    <row r="473" spans="1:12" x14ac:dyDescent="0.25">
      <c r="A473" s="918"/>
      <c r="B473" s="921"/>
      <c r="C473" s="922"/>
      <c r="D473" s="923"/>
      <c r="E473" s="921"/>
      <c r="F473" s="921"/>
      <c r="G473" s="921"/>
      <c r="H473" s="924" t="s">
        <v>33</v>
      </c>
      <c r="I473" s="924"/>
      <c r="J473" s="921" t="s">
        <v>32</v>
      </c>
      <c r="K473" s="921" t="s">
        <v>31</v>
      </c>
      <c r="L473" s="925">
        <v>326.60000000000002</v>
      </c>
    </row>
    <row r="474" spans="1:12" x14ac:dyDescent="0.25">
      <c r="A474" s="918"/>
      <c r="B474" s="921"/>
      <c r="C474" s="922"/>
      <c r="D474" s="923"/>
      <c r="E474" s="921"/>
      <c r="F474" s="921"/>
      <c r="G474" s="921"/>
      <c r="H474" s="924"/>
      <c r="I474" s="924"/>
      <c r="J474" s="921"/>
      <c r="K474" s="921"/>
      <c r="L474" s="925"/>
    </row>
    <row r="475" spans="1:12" ht="24" x14ac:dyDescent="0.25">
      <c r="A475" s="918"/>
      <c r="B475" s="9" t="s">
        <v>34</v>
      </c>
      <c r="C475" s="13" t="s">
        <v>35</v>
      </c>
      <c r="D475" s="13" t="s">
        <v>36</v>
      </c>
      <c r="E475" s="13" t="s">
        <v>37</v>
      </c>
      <c r="F475" s="920"/>
      <c r="G475" s="920"/>
      <c r="H475" s="924" t="s">
        <v>38</v>
      </c>
      <c r="I475" s="924"/>
      <c r="J475" s="921" t="s">
        <v>32</v>
      </c>
      <c r="K475" s="921" t="s">
        <v>32</v>
      </c>
      <c r="L475" s="925">
        <v>1045.4000000000001</v>
      </c>
    </row>
    <row r="476" spans="1:12" ht="22.8" x14ac:dyDescent="0.25">
      <c r="A476" s="918"/>
      <c r="B476" s="14" t="s">
        <v>323</v>
      </c>
      <c r="C476" s="14" t="s">
        <v>644</v>
      </c>
      <c r="D476" s="15">
        <v>43693</v>
      </c>
      <c r="E476" s="14" t="s">
        <v>2309</v>
      </c>
      <c r="F476" s="920"/>
      <c r="G476" s="920"/>
      <c r="H476" s="924"/>
      <c r="I476" s="924"/>
      <c r="J476" s="921"/>
      <c r="K476" s="921"/>
      <c r="L476" s="925"/>
    </row>
    <row r="477" spans="1:12" ht="24" x14ac:dyDescent="0.25">
      <c r="A477" s="918">
        <v>690</v>
      </c>
      <c r="B477" s="9" t="s">
        <v>22</v>
      </c>
      <c r="C477" s="13" t="s">
        <v>23</v>
      </c>
      <c r="D477" s="13" t="s">
        <v>24</v>
      </c>
      <c r="E477" s="13" t="s">
        <v>25</v>
      </c>
      <c r="F477" s="919" t="s">
        <v>17</v>
      </c>
      <c r="G477" s="919"/>
      <c r="H477" s="920"/>
      <c r="I477" s="920"/>
      <c r="J477" s="920"/>
      <c r="K477" s="920"/>
      <c r="L477" s="920"/>
    </row>
    <row r="478" spans="1:12" x14ac:dyDescent="0.25">
      <c r="A478" s="918"/>
      <c r="B478" s="921" t="s">
        <v>2310</v>
      </c>
      <c r="C478" s="922" t="s">
        <v>2311</v>
      </c>
      <c r="D478" s="923">
        <v>43576</v>
      </c>
      <c r="E478" s="921" t="s">
        <v>2312</v>
      </c>
      <c r="F478" s="921" t="s">
        <v>2313</v>
      </c>
      <c r="G478" s="921"/>
      <c r="H478" s="924" t="s">
        <v>30</v>
      </c>
      <c r="I478" s="924"/>
      <c r="J478" s="14" t="s">
        <v>31</v>
      </c>
      <c r="K478" s="14" t="s">
        <v>32</v>
      </c>
      <c r="L478" s="16">
        <v>251</v>
      </c>
    </row>
    <row r="479" spans="1:12" x14ac:dyDescent="0.25">
      <c r="A479" s="918"/>
      <c r="B479" s="921"/>
      <c r="C479" s="922"/>
      <c r="D479" s="923"/>
      <c r="E479" s="921"/>
      <c r="F479" s="921"/>
      <c r="G479" s="921"/>
      <c r="H479" s="924" t="s">
        <v>33</v>
      </c>
      <c r="I479" s="924"/>
      <c r="J479" s="14" t="s">
        <v>31</v>
      </c>
      <c r="K479" s="14" t="s">
        <v>32</v>
      </c>
      <c r="L479" s="16">
        <v>521.5</v>
      </c>
    </row>
    <row r="480" spans="1:12" ht="24" x14ac:dyDescent="0.25">
      <c r="A480" s="918"/>
      <c r="B480" s="9" t="s">
        <v>34</v>
      </c>
      <c r="C480" s="13" t="s">
        <v>35</v>
      </c>
      <c r="D480" s="13" t="s">
        <v>36</v>
      </c>
      <c r="E480" s="13" t="s">
        <v>37</v>
      </c>
      <c r="F480" s="920"/>
      <c r="G480" s="920"/>
      <c r="H480" s="924" t="s">
        <v>38</v>
      </c>
      <c r="I480" s="924"/>
      <c r="J480" s="921" t="s">
        <v>31</v>
      </c>
      <c r="K480" s="921" t="s">
        <v>31</v>
      </c>
      <c r="L480" s="925">
        <v>0</v>
      </c>
    </row>
    <row r="481" spans="1:12" ht="34.200000000000003" x14ac:dyDescent="0.25">
      <c r="A481" s="918"/>
      <c r="B481" s="14" t="s">
        <v>2314</v>
      </c>
      <c r="C481" s="14" t="s">
        <v>2313</v>
      </c>
      <c r="D481" s="15">
        <v>43578</v>
      </c>
      <c r="E481" s="14" t="s">
        <v>271</v>
      </c>
      <c r="F481" s="920"/>
      <c r="G481" s="920"/>
      <c r="H481" s="924"/>
      <c r="I481" s="924"/>
      <c r="J481" s="921"/>
      <c r="K481" s="921"/>
      <c r="L481" s="925"/>
    </row>
    <row r="482" spans="1:12" ht="24" x14ac:dyDescent="0.25">
      <c r="A482" s="918">
        <v>691</v>
      </c>
      <c r="B482" s="9" t="s">
        <v>22</v>
      </c>
      <c r="C482" s="13" t="s">
        <v>23</v>
      </c>
      <c r="D482" s="13" t="s">
        <v>24</v>
      </c>
      <c r="E482" s="13" t="s">
        <v>25</v>
      </c>
      <c r="F482" s="919" t="s">
        <v>17</v>
      </c>
      <c r="G482" s="919"/>
      <c r="H482" s="920"/>
      <c r="I482" s="920"/>
      <c r="J482" s="920"/>
      <c r="K482" s="920"/>
      <c r="L482" s="920"/>
    </row>
    <row r="483" spans="1:12" x14ac:dyDescent="0.25">
      <c r="A483" s="918"/>
      <c r="B483" s="921" t="s">
        <v>2315</v>
      </c>
      <c r="C483" s="922" t="s">
        <v>2316</v>
      </c>
      <c r="D483" s="923">
        <v>43566</v>
      </c>
      <c r="E483" s="921" t="s">
        <v>1430</v>
      </c>
      <c r="F483" s="921" t="s">
        <v>2317</v>
      </c>
      <c r="G483" s="921"/>
      <c r="H483" s="924" t="s">
        <v>30</v>
      </c>
      <c r="I483" s="924"/>
      <c r="J483" s="14" t="s">
        <v>31</v>
      </c>
      <c r="K483" s="14" t="s">
        <v>32</v>
      </c>
      <c r="L483" s="16">
        <v>250</v>
      </c>
    </row>
    <row r="484" spans="1:12" x14ac:dyDescent="0.25">
      <c r="A484" s="918"/>
      <c r="B484" s="921"/>
      <c r="C484" s="922"/>
      <c r="D484" s="923"/>
      <c r="E484" s="921"/>
      <c r="F484" s="921"/>
      <c r="G484" s="921"/>
      <c r="H484" s="924" t="s">
        <v>33</v>
      </c>
      <c r="I484" s="924"/>
      <c r="J484" s="921" t="s">
        <v>31</v>
      </c>
      <c r="K484" s="921" t="s">
        <v>32</v>
      </c>
      <c r="L484" s="925">
        <v>561.6</v>
      </c>
    </row>
    <row r="485" spans="1:12" x14ac:dyDescent="0.25">
      <c r="A485" s="918"/>
      <c r="B485" s="921"/>
      <c r="C485" s="922"/>
      <c r="D485" s="923"/>
      <c r="E485" s="921"/>
      <c r="F485" s="921"/>
      <c r="G485" s="921"/>
      <c r="H485" s="924"/>
      <c r="I485" s="924"/>
      <c r="J485" s="921"/>
      <c r="K485" s="921"/>
      <c r="L485" s="925"/>
    </row>
    <row r="486" spans="1:12" ht="24" x14ac:dyDescent="0.25">
      <c r="A486" s="918"/>
      <c r="B486" s="9" t="s">
        <v>34</v>
      </c>
      <c r="C486" s="13" t="s">
        <v>35</v>
      </c>
      <c r="D486" s="13" t="s">
        <v>36</v>
      </c>
      <c r="E486" s="13" t="s">
        <v>37</v>
      </c>
      <c r="F486" s="920"/>
      <c r="G486" s="920"/>
      <c r="H486" s="924" t="s">
        <v>38</v>
      </c>
      <c r="I486" s="924"/>
      <c r="J486" s="921" t="s">
        <v>31</v>
      </c>
      <c r="K486" s="921" t="s">
        <v>32</v>
      </c>
      <c r="L486" s="925">
        <v>240</v>
      </c>
    </row>
    <row r="487" spans="1:12" ht="22.8" x14ac:dyDescent="0.25">
      <c r="A487" s="918"/>
      <c r="B487" s="14" t="s">
        <v>2318</v>
      </c>
      <c r="C487" s="14" t="s">
        <v>2317</v>
      </c>
      <c r="D487" s="15">
        <v>43567</v>
      </c>
      <c r="E487" s="14" t="s">
        <v>138</v>
      </c>
      <c r="F487" s="920"/>
      <c r="G487" s="920"/>
      <c r="H487" s="924"/>
      <c r="I487" s="924"/>
      <c r="J487" s="921"/>
      <c r="K487" s="921"/>
      <c r="L487" s="925"/>
    </row>
    <row r="488" spans="1:12" ht="24" x14ac:dyDescent="0.25">
      <c r="A488" s="918">
        <v>692</v>
      </c>
      <c r="B488" s="9" t="s">
        <v>22</v>
      </c>
      <c r="C488" s="13" t="s">
        <v>23</v>
      </c>
      <c r="D488" s="13" t="s">
        <v>24</v>
      </c>
      <c r="E488" s="13" t="s">
        <v>25</v>
      </c>
      <c r="F488" s="919" t="s">
        <v>17</v>
      </c>
      <c r="G488" s="919"/>
      <c r="H488" s="920"/>
      <c r="I488" s="920"/>
      <c r="J488" s="920"/>
      <c r="K488" s="920"/>
      <c r="L488" s="920"/>
    </row>
    <row r="489" spans="1:12" x14ac:dyDescent="0.25">
      <c r="A489" s="918"/>
      <c r="B489" s="921" t="s">
        <v>2315</v>
      </c>
      <c r="C489" s="922" t="s">
        <v>2319</v>
      </c>
      <c r="D489" s="923">
        <v>43593</v>
      </c>
      <c r="E489" s="921" t="s">
        <v>2320</v>
      </c>
      <c r="F489" s="921" t="s">
        <v>2321</v>
      </c>
      <c r="G489" s="921"/>
      <c r="H489" s="924" t="s">
        <v>30</v>
      </c>
      <c r="I489" s="924"/>
      <c r="J489" s="14" t="s">
        <v>31</v>
      </c>
      <c r="K489" s="14" t="s">
        <v>32</v>
      </c>
      <c r="L489" s="16">
        <v>591</v>
      </c>
    </row>
    <row r="490" spans="1:12" x14ac:dyDescent="0.25">
      <c r="A490" s="918"/>
      <c r="B490" s="921"/>
      <c r="C490" s="922"/>
      <c r="D490" s="923"/>
      <c r="E490" s="921"/>
      <c r="F490" s="921"/>
      <c r="G490" s="921"/>
      <c r="H490" s="924" t="s">
        <v>33</v>
      </c>
      <c r="I490" s="924"/>
      <c r="J490" s="921" t="s">
        <v>32</v>
      </c>
      <c r="K490" s="921" t="s">
        <v>31</v>
      </c>
      <c r="L490" s="925">
        <v>2288</v>
      </c>
    </row>
    <row r="491" spans="1:12" x14ac:dyDescent="0.25">
      <c r="A491" s="918"/>
      <c r="B491" s="921"/>
      <c r="C491" s="922"/>
      <c r="D491" s="923"/>
      <c r="E491" s="921"/>
      <c r="F491" s="921"/>
      <c r="G491" s="921"/>
      <c r="H491" s="924"/>
      <c r="I491" s="924"/>
      <c r="J491" s="921"/>
      <c r="K491" s="921"/>
      <c r="L491" s="925"/>
    </row>
    <row r="492" spans="1:12" ht="24" x14ac:dyDescent="0.25">
      <c r="A492" s="918"/>
      <c r="B492" s="9" t="s">
        <v>34</v>
      </c>
      <c r="C492" s="13" t="s">
        <v>35</v>
      </c>
      <c r="D492" s="13" t="s">
        <v>36</v>
      </c>
      <c r="E492" s="13" t="s">
        <v>37</v>
      </c>
      <c r="F492" s="920"/>
      <c r="G492" s="920"/>
      <c r="H492" s="924" t="s">
        <v>38</v>
      </c>
      <c r="I492" s="924"/>
      <c r="J492" s="921" t="s">
        <v>31</v>
      </c>
      <c r="K492" s="921" t="s">
        <v>32</v>
      </c>
      <c r="L492" s="925">
        <v>514</v>
      </c>
    </row>
    <row r="493" spans="1:12" ht="22.8" x14ac:dyDescent="0.25">
      <c r="A493" s="918"/>
      <c r="B493" s="14" t="s">
        <v>2318</v>
      </c>
      <c r="C493" s="14" t="s">
        <v>2321</v>
      </c>
      <c r="D493" s="15">
        <v>43597</v>
      </c>
      <c r="E493" s="14" t="s">
        <v>2322</v>
      </c>
      <c r="F493" s="920"/>
      <c r="G493" s="920"/>
      <c r="H493" s="924"/>
      <c r="I493" s="924"/>
      <c r="J493" s="921"/>
      <c r="K493" s="921"/>
      <c r="L493" s="925"/>
    </row>
    <row r="494" spans="1:12" ht="24" x14ac:dyDescent="0.25">
      <c r="A494" s="918">
        <v>693</v>
      </c>
      <c r="B494" s="9" t="s">
        <v>22</v>
      </c>
      <c r="C494" s="13" t="s">
        <v>23</v>
      </c>
      <c r="D494" s="13" t="s">
        <v>24</v>
      </c>
      <c r="E494" s="13" t="s">
        <v>25</v>
      </c>
      <c r="F494" s="919" t="s">
        <v>17</v>
      </c>
      <c r="G494" s="919"/>
      <c r="H494" s="920"/>
      <c r="I494" s="920"/>
      <c r="J494" s="920"/>
      <c r="K494" s="920"/>
      <c r="L494" s="920"/>
    </row>
    <row r="495" spans="1:12" x14ac:dyDescent="0.25">
      <c r="A495" s="918"/>
      <c r="B495" s="921" t="s">
        <v>2315</v>
      </c>
      <c r="C495" s="922" t="s">
        <v>2323</v>
      </c>
      <c r="D495" s="923">
        <v>43615</v>
      </c>
      <c r="E495" s="921" t="s">
        <v>65</v>
      </c>
      <c r="F495" s="921" t="s">
        <v>66</v>
      </c>
      <c r="G495" s="921"/>
      <c r="H495" s="924" t="s">
        <v>30</v>
      </c>
      <c r="I495" s="924"/>
      <c r="J495" s="14" t="s">
        <v>31</v>
      </c>
      <c r="K495" s="14" t="s">
        <v>32</v>
      </c>
      <c r="L495" s="16">
        <v>803.45</v>
      </c>
    </row>
    <row r="496" spans="1:12" x14ac:dyDescent="0.25">
      <c r="A496" s="918"/>
      <c r="B496" s="921"/>
      <c r="C496" s="922"/>
      <c r="D496" s="923"/>
      <c r="E496" s="921"/>
      <c r="F496" s="921"/>
      <c r="G496" s="921"/>
      <c r="H496" s="924" t="s">
        <v>33</v>
      </c>
      <c r="I496" s="924"/>
      <c r="J496" s="921" t="s">
        <v>32</v>
      </c>
      <c r="K496" s="921" t="s">
        <v>31</v>
      </c>
      <c r="L496" s="925">
        <v>4434.83</v>
      </c>
    </row>
    <row r="497" spans="1:12" x14ac:dyDescent="0.25">
      <c r="A497" s="918"/>
      <c r="B497" s="921"/>
      <c r="C497" s="922"/>
      <c r="D497" s="923"/>
      <c r="E497" s="921"/>
      <c r="F497" s="921"/>
      <c r="G497" s="921"/>
      <c r="H497" s="924"/>
      <c r="I497" s="924"/>
      <c r="J497" s="921"/>
      <c r="K497" s="921"/>
      <c r="L497" s="925"/>
    </row>
    <row r="498" spans="1:12" ht="24" x14ac:dyDescent="0.25">
      <c r="A498" s="918"/>
      <c r="B498" s="9" t="s">
        <v>34</v>
      </c>
      <c r="C498" s="13" t="s">
        <v>35</v>
      </c>
      <c r="D498" s="13" t="s">
        <v>36</v>
      </c>
      <c r="E498" s="13" t="s">
        <v>37</v>
      </c>
      <c r="F498" s="920"/>
      <c r="G498" s="920"/>
      <c r="H498" s="924" t="s">
        <v>38</v>
      </c>
      <c r="I498" s="924"/>
      <c r="J498" s="921" t="s">
        <v>31</v>
      </c>
      <c r="K498" s="921" t="s">
        <v>32</v>
      </c>
      <c r="L498" s="925">
        <v>50</v>
      </c>
    </row>
    <row r="499" spans="1:12" ht="22.8" x14ac:dyDescent="0.25">
      <c r="A499" s="918"/>
      <c r="B499" s="14" t="s">
        <v>2318</v>
      </c>
      <c r="C499" s="14" t="s">
        <v>66</v>
      </c>
      <c r="D499" s="15">
        <v>43619</v>
      </c>
      <c r="E499" s="14" t="s">
        <v>2324</v>
      </c>
      <c r="F499" s="920"/>
      <c r="G499" s="920"/>
      <c r="H499" s="924"/>
      <c r="I499" s="924"/>
      <c r="J499" s="921"/>
      <c r="K499" s="921"/>
      <c r="L499" s="925"/>
    </row>
    <row r="500" spans="1:12" ht="24" x14ac:dyDescent="0.25">
      <c r="A500" s="918">
        <v>694</v>
      </c>
      <c r="B500" s="9" t="s">
        <v>22</v>
      </c>
      <c r="C500" s="13" t="s">
        <v>23</v>
      </c>
      <c r="D500" s="13" t="s">
        <v>24</v>
      </c>
      <c r="E500" s="13" t="s">
        <v>25</v>
      </c>
      <c r="F500" s="919" t="s">
        <v>17</v>
      </c>
      <c r="G500" s="919"/>
      <c r="H500" s="920"/>
      <c r="I500" s="920"/>
      <c r="J500" s="920"/>
      <c r="K500" s="920"/>
      <c r="L500" s="920"/>
    </row>
    <row r="501" spans="1:12" x14ac:dyDescent="0.25">
      <c r="A501" s="918"/>
      <c r="B501" s="921" t="s">
        <v>2315</v>
      </c>
      <c r="C501" s="922" t="s">
        <v>2325</v>
      </c>
      <c r="D501" s="923">
        <v>43626</v>
      </c>
      <c r="E501" s="921" t="s">
        <v>1212</v>
      </c>
      <c r="F501" s="921" t="s">
        <v>2326</v>
      </c>
      <c r="G501" s="921"/>
      <c r="H501" s="924" t="s">
        <v>30</v>
      </c>
      <c r="I501" s="924"/>
      <c r="J501" s="14" t="s">
        <v>31</v>
      </c>
      <c r="K501" s="14" t="s">
        <v>32</v>
      </c>
      <c r="L501" s="16">
        <v>681.08</v>
      </c>
    </row>
    <row r="502" spans="1:12" x14ac:dyDescent="0.25">
      <c r="A502" s="918"/>
      <c r="B502" s="921"/>
      <c r="C502" s="922"/>
      <c r="D502" s="923"/>
      <c r="E502" s="921"/>
      <c r="F502" s="921"/>
      <c r="G502" s="921"/>
      <c r="H502" s="924" t="s">
        <v>33</v>
      </c>
      <c r="I502" s="924"/>
      <c r="J502" s="921" t="s">
        <v>32</v>
      </c>
      <c r="K502" s="921" t="s">
        <v>31</v>
      </c>
      <c r="L502" s="925">
        <v>2838.5</v>
      </c>
    </row>
    <row r="503" spans="1:12" x14ac:dyDescent="0.25">
      <c r="A503" s="918"/>
      <c r="B503" s="921"/>
      <c r="C503" s="922"/>
      <c r="D503" s="923"/>
      <c r="E503" s="921"/>
      <c r="F503" s="921"/>
      <c r="G503" s="921"/>
      <c r="H503" s="924"/>
      <c r="I503" s="924"/>
      <c r="J503" s="921"/>
      <c r="K503" s="921"/>
      <c r="L503" s="925"/>
    </row>
    <row r="504" spans="1:12" x14ac:dyDescent="0.25">
      <c r="A504" s="918"/>
      <c r="B504" s="921"/>
      <c r="C504" s="922"/>
      <c r="D504" s="923"/>
      <c r="E504" s="921"/>
      <c r="F504" s="921"/>
      <c r="G504" s="921"/>
      <c r="H504" s="924"/>
      <c r="I504" s="924"/>
      <c r="J504" s="921"/>
      <c r="K504" s="921"/>
      <c r="L504" s="925"/>
    </row>
    <row r="505" spans="1:12" ht="24" x14ac:dyDescent="0.25">
      <c r="A505" s="918"/>
      <c r="B505" s="9" t="s">
        <v>34</v>
      </c>
      <c r="C505" s="13" t="s">
        <v>35</v>
      </c>
      <c r="D505" s="13" t="s">
        <v>36</v>
      </c>
      <c r="E505" s="13" t="s">
        <v>37</v>
      </c>
      <c r="F505" s="920"/>
      <c r="G505" s="920"/>
      <c r="H505" s="924" t="s">
        <v>38</v>
      </c>
      <c r="I505" s="924"/>
      <c r="J505" s="921" t="s">
        <v>31</v>
      </c>
      <c r="K505" s="921" t="s">
        <v>32</v>
      </c>
      <c r="L505" s="925">
        <v>22.71</v>
      </c>
    </row>
    <row r="506" spans="1:12" ht="22.8" x14ac:dyDescent="0.25">
      <c r="A506" s="918"/>
      <c r="B506" s="14" t="s">
        <v>2318</v>
      </c>
      <c r="C506" s="14" t="s">
        <v>2326</v>
      </c>
      <c r="D506" s="15">
        <v>43632</v>
      </c>
      <c r="E506" s="14" t="s">
        <v>2327</v>
      </c>
      <c r="F506" s="920"/>
      <c r="G506" s="920"/>
      <c r="H506" s="924"/>
      <c r="I506" s="924"/>
      <c r="J506" s="921"/>
      <c r="K506" s="921"/>
      <c r="L506" s="925"/>
    </row>
    <row r="507" spans="1:12" ht="24" x14ac:dyDescent="0.25">
      <c r="A507" s="918">
        <v>695</v>
      </c>
      <c r="B507" s="9" t="s">
        <v>22</v>
      </c>
      <c r="C507" s="13" t="s">
        <v>23</v>
      </c>
      <c r="D507" s="13" t="s">
        <v>24</v>
      </c>
      <c r="E507" s="13" t="s">
        <v>25</v>
      </c>
      <c r="F507" s="919" t="s">
        <v>17</v>
      </c>
      <c r="G507" s="919"/>
      <c r="H507" s="920"/>
      <c r="I507" s="920"/>
      <c r="J507" s="920"/>
      <c r="K507" s="920"/>
      <c r="L507" s="920"/>
    </row>
    <row r="508" spans="1:12" x14ac:dyDescent="0.25">
      <c r="A508" s="918"/>
      <c r="B508" s="921" t="s">
        <v>2315</v>
      </c>
      <c r="C508" s="922" t="s">
        <v>2328</v>
      </c>
      <c r="D508" s="923">
        <v>43633</v>
      </c>
      <c r="E508" s="921" t="s">
        <v>159</v>
      </c>
      <c r="F508" s="921" t="s">
        <v>1357</v>
      </c>
      <c r="G508" s="921"/>
      <c r="H508" s="924" t="s">
        <v>30</v>
      </c>
      <c r="I508" s="924"/>
      <c r="J508" s="14" t="s">
        <v>31</v>
      </c>
      <c r="K508" s="14" t="s">
        <v>32</v>
      </c>
      <c r="L508" s="16">
        <v>285.25</v>
      </c>
    </row>
    <row r="509" spans="1:12" x14ac:dyDescent="0.25">
      <c r="A509" s="918"/>
      <c r="B509" s="921"/>
      <c r="C509" s="922"/>
      <c r="D509" s="923"/>
      <c r="E509" s="921"/>
      <c r="F509" s="921"/>
      <c r="G509" s="921"/>
      <c r="H509" s="924" t="s">
        <v>33</v>
      </c>
      <c r="I509" s="924"/>
      <c r="J509" s="921" t="s">
        <v>31</v>
      </c>
      <c r="K509" s="921" t="s">
        <v>32</v>
      </c>
      <c r="L509" s="925">
        <v>400</v>
      </c>
    </row>
    <row r="510" spans="1:12" x14ac:dyDescent="0.25">
      <c r="A510" s="918"/>
      <c r="B510" s="921"/>
      <c r="C510" s="922"/>
      <c r="D510" s="923"/>
      <c r="E510" s="921"/>
      <c r="F510" s="921"/>
      <c r="G510" s="921"/>
      <c r="H510" s="924"/>
      <c r="I510" s="924"/>
      <c r="J510" s="921"/>
      <c r="K510" s="921"/>
      <c r="L510" s="925"/>
    </row>
    <row r="511" spans="1:12" ht="24" x14ac:dyDescent="0.25">
      <c r="A511" s="918"/>
      <c r="B511" s="9" t="s">
        <v>34</v>
      </c>
      <c r="C511" s="13" t="s">
        <v>35</v>
      </c>
      <c r="D511" s="13" t="s">
        <v>36</v>
      </c>
      <c r="E511" s="13" t="s">
        <v>37</v>
      </c>
      <c r="F511" s="920"/>
      <c r="G511" s="920"/>
      <c r="H511" s="924" t="s">
        <v>38</v>
      </c>
      <c r="I511" s="924"/>
      <c r="J511" s="921" t="s">
        <v>31</v>
      </c>
      <c r="K511" s="921" t="s">
        <v>32</v>
      </c>
      <c r="L511" s="925">
        <v>628</v>
      </c>
    </row>
    <row r="512" spans="1:12" ht="22.8" x14ac:dyDescent="0.25">
      <c r="A512" s="918"/>
      <c r="B512" s="14" t="s">
        <v>2318</v>
      </c>
      <c r="C512" s="14" t="s">
        <v>1357</v>
      </c>
      <c r="D512" s="15">
        <v>43634</v>
      </c>
      <c r="E512" s="14" t="s">
        <v>2329</v>
      </c>
      <c r="F512" s="920"/>
      <c r="G512" s="920"/>
      <c r="H512" s="924"/>
      <c r="I512" s="924"/>
      <c r="J512" s="921"/>
      <c r="K512" s="921"/>
      <c r="L512" s="925"/>
    </row>
    <row r="513" spans="1:12" ht="24" x14ac:dyDescent="0.25">
      <c r="A513" s="918">
        <v>696</v>
      </c>
      <c r="B513" s="9" t="s">
        <v>22</v>
      </c>
      <c r="C513" s="13" t="s">
        <v>23</v>
      </c>
      <c r="D513" s="13" t="s">
        <v>24</v>
      </c>
      <c r="E513" s="13" t="s">
        <v>25</v>
      </c>
      <c r="F513" s="919" t="s">
        <v>17</v>
      </c>
      <c r="G513" s="919"/>
      <c r="H513" s="920"/>
      <c r="I513" s="920"/>
      <c r="J513" s="920"/>
      <c r="K513" s="920"/>
      <c r="L513" s="920"/>
    </row>
    <row r="514" spans="1:12" x14ac:dyDescent="0.25">
      <c r="A514" s="918"/>
      <c r="B514" s="921" t="s">
        <v>2315</v>
      </c>
      <c r="C514" s="922" t="s">
        <v>2330</v>
      </c>
      <c r="D514" s="923">
        <v>43704</v>
      </c>
      <c r="E514" s="921" t="s">
        <v>2331</v>
      </c>
      <c r="F514" s="921" t="s">
        <v>2332</v>
      </c>
      <c r="G514" s="921"/>
      <c r="H514" s="924" t="s">
        <v>30</v>
      </c>
      <c r="I514" s="924"/>
      <c r="J514" s="14" t="s">
        <v>31</v>
      </c>
      <c r="K514" s="14" t="s">
        <v>32</v>
      </c>
      <c r="L514" s="16">
        <v>612.08000000000004</v>
      </c>
    </row>
    <row r="515" spans="1:12" x14ac:dyDescent="0.25">
      <c r="A515" s="918"/>
      <c r="B515" s="921"/>
      <c r="C515" s="922"/>
      <c r="D515" s="923"/>
      <c r="E515" s="921"/>
      <c r="F515" s="921"/>
      <c r="G515" s="921"/>
      <c r="H515" s="924" t="s">
        <v>33</v>
      </c>
      <c r="I515" s="924"/>
      <c r="J515" s="14" t="s">
        <v>31</v>
      </c>
      <c r="K515" s="14" t="s">
        <v>32</v>
      </c>
      <c r="L515" s="16">
        <v>5658.13</v>
      </c>
    </row>
    <row r="516" spans="1:12" ht="24" x14ac:dyDescent="0.25">
      <c r="A516" s="918"/>
      <c r="B516" s="9" t="s">
        <v>34</v>
      </c>
      <c r="C516" s="13" t="s">
        <v>35</v>
      </c>
      <c r="D516" s="13" t="s">
        <v>36</v>
      </c>
      <c r="E516" s="13" t="s">
        <v>37</v>
      </c>
      <c r="F516" s="920"/>
      <c r="G516" s="920"/>
      <c r="H516" s="924" t="s">
        <v>38</v>
      </c>
      <c r="I516" s="924"/>
      <c r="J516" s="921" t="s">
        <v>31</v>
      </c>
      <c r="K516" s="921" t="s">
        <v>32</v>
      </c>
      <c r="L516" s="925">
        <v>225</v>
      </c>
    </row>
    <row r="517" spans="1:12" ht="22.8" x14ac:dyDescent="0.25">
      <c r="A517" s="918"/>
      <c r="B517" s="14" t="s">
        <v>2318</v>
      </c>
      <c r="C517" s="14" t="s">
        <v>2332</v>
      </c>
      <c r="D517" s="15">
        <v>43709</v>
      </c>
      <c r="E517" s="14" t="s">
        <v>235</v>
      </c>
      <c r="F517" s="920"/>
      <c r="G517" s="920"/>
      <c r="H517" s="924"/>
      <c r="I517" s="924"/>
      <c r="J517" s="921"/>
      <c r="K517" s="921"/>
      <c r="L517" s="925"/>
    </row>
    <row r="518" spans="1:12" ht="24" x14ac:dyDescent="0.25">
      <c r="A518" s="918">
        <v>697</v>
      </c>
      <c r="B518" s="9" t="s">
        <v>22</v>
      </c>
      <c r="C518" s="13" t="s">
        <v>23</v>
      </c>
      <c r="D518" s="13" t="s">
        <v>24</v>
      </c>
      <c r="E518" s="13" t="s">
        <v>25</v>
      </c>
      <c r="F518" s="919" t="s">
        <v>17</v>
      </c>
      <c r="G518" s="919"/>
      <c r="H518" s="920"/>
      <c r="I518" s="920"/>
      <c r="J518" s="920"/>
      <c r="K518" s="920"/>
      <c r="L518" s="920"/>
    </row>
    <row r="519" spans="1:12" x14ac:dyDescent="0.25">
      <c r="A519" s="918"/>
      <c r="B519" s="921" t="s">
        <v>2315</v>
      </c>
      <c r="C519" s="922" t="s">
        <v>2333</v>
      </c>
      <c r="D519" s="923">
        <v>43727</v>
      </c>
      <c r="E519" s="921" t="s">
        <v>852</v>
      </c>
      <c r="F519" s="921" t="s">
        <v>1220</v>
      </c>
      <c r="G519" s="921"/>
      <c r="H519" s="924" t="s">
        <v>30</v>
      </c>
      <c r="I519" s="924"/>
      <c r="J519" s="14" t="s">
        <v>31</v>
      </c>
      <c r="K519" s="14" t="s">
        <v>32</v>
      </c>
      <c r="L519" s="16">
        <v>1707</v>
      </c>
    </row>
    <row r="520" spans="1:12" x14ac:dyDescent="0.25">
      <c r="A520" s="918"/>
      <c r="B520" s="921"/>
      <c r="C520" s="922"/>
      <c r="D520" s="923"/>
      <c r="E520" s="921"/>
      <c r="F520" s="921"/>
      <c r="G520" s="921"/>
      <c r="H520" s="924" t="s">
        <v>33</v>
      </c>
      <c r="I520" s="924"/>
      <c r="J520" s="921" t="s">
        <v>31</v>
      </c>
      <c r="K520" s="921" t="s">
        <v>31</v>
      </c>
      <c r="L520" s="925">
        <v>0</v>
      </c>
    </row>
    <row r="521" spans="1:12" x14ac:dyDescent="0.25">
      <c r="A521" s="918"/>
      <c r="B521" s="921"/>
      <c r="C521" s="922"/>
      <c r="D521" s="923"/>
      <c r="E521" s="921"/>
      <c r="F521" s="921"/>
      <c r="G521" s="921"/>
      <c r="H521" s="924"/>
      <c r="I521" s="924"/>
      <c r="J521" s="921"/>
      <c r="K521" s="921"/>
      <c r="L521" s="925"/>
    </row>
    <row r="522" spans="1:12" ht="24" x14ac:dyDescent="0.25">
      <c r="A522" s="918"/>
      <c r="B522" s="9" t="s">
        <v>34</v>
      </c>
      <c r="C522" s="13" t="s">
        <v>35</v>
      </c>
      <c r="D522" s="13" t="s">
        <v>36</v>
      </c>
      <c r="E522" s="13" t="s">
        <v>37</v>
      </c>
      <c r="F522" s="920"/>
      <c r="G522" s="920"/>
      <c r="H522" s="924" t="s">
        <v>38</v>
      </c>
      <c r="I522" s="924"/>
      <c r="J522" s="921" t="s">
        <v>31</v>
      </c>
      <c r="K522" s="921" t="s">
        <v>32</v>
      </c>
      <c r="L522" s="925">
        <v>611</v>
      </c>
    </row>
    <row r="523" spans="1:12" ht="22.8" x14ac:dyDescent="0.25">
      <c r="A523" s="918"/>
      <c r="B523" s="14" t="s">
        <v>2318</v>
      </c>
      <c r="C523" s="14" t="s">
        <v>1220</v>
      </c>
      <c r="D523" s="15">
        <v>43737</v>
      </c>
      <c r="E523" s="14" t="s">
        <v>2334</v>
      </c>
      <c r="F523" s="920"/>
      <c r="G523" s="920"/>
      <c r="H523" s="924"/>
      <c r="I523" s="924"/>
      <c r="J523" s="921"/>
      <c r="K523" s="921"/>
      <c r="L523" s="925"/>
    </row>
    <row r="524" spans="1:12" ht="24" x14ac:dyDescent="0.25">
      <c r="A524" s="918">
        <v>698</v>
      </c>
      <c r="B524" s="9" t="s">
        <v>22</v>
      </c>
      <c r="C524" s="13" t="s">
        <v>23</v>
      </c>
      <c r="D524" s="13" t="s">
        <v>24</v>
      </c>
      <c r="E524" s="13" t="s">
        <v>25</v>
      </c>
      <c r="F524" s="919" t="s">
        <v>17</v>
      </c>
      <c r="G524" s="919"/>
      <c r="H524" s="920"/>
      <c r="I524" s="920"/>
      <c r="J524" s="920"/>
      <c r="K524" s="920"/>
      <c r="L524" s="920"/>
    </row>
    <row r="525" spans="1:12" x14ac:dyDescent="0.25">
      <c r="A525" s="918"/>
      <c r="B525" s="921" t="s">
        <v>2335</v>
      </c>
      <c r="C525" s="922" t="s">
        <v>2336</v>
      </c>
      <c r="D525" s="923">
        <v>43638</v>
      </c>
      <c r="E525" s="921" t="s">
        <v>2337</v>
      </c>
      <c r="F525" s="921" t="s">
        <v>2338</v>
      </c>
      <c r="G525" s="921"/>
      <c r="H525" s="924" t="s">
        <v>30</v>
      </c>
      <c r="I525" s="924"/>
      <c r="J525" s="14" t="s">
        <v>31</v>
      </c>
      <c r="K525" s="14" t="s">
        <v>32</v>
      </c>
      <c r="L525" s="16">
        <v>969</v>
      </c>
    </row>
    <row r="526" spans="1:12" x14ac:dyDescent="0.25">
      <c r="A526" s="918"/>
      <c r="B526" s="921"/>
      <c r="C526" s="922"/>
      <c r="D526" s="923"/>
      <c r="E526" s="921"/>
      <c r="F526" s="921"/>
      <c r="G526" s="921"/>
      <c r="H526" s="924" t="s">
        <v>33</v>
      </c>
      <c r="I526" s="924"/>
      <c r="J526" s="921" t="s">
        <v>31</v>
      </c>
      <c r="K526" s="921" t="s">
        <v>32</v>
      </c>
      <c r="L526" s="925">
        <v>1795</v>
      </c>
    </row>
    <row r="527" spans="1:12" x14ac:dyDescent="0.25">
      <c r="A527" s="918"/>
      <c r="B527" s="921"/>
      <c r="C527" s="922"/>
      <c r="D527" s="923"/>
      <c r="E527" s="921"/>
      <c r="F527" s="921"/>
      <c r="G527" s="921"/>
      <c r="H527" s="924"/>
      <c r="I527" s="924"/>
      <c r="J527" s="921"/>
      <c r="K527" s="921"/>
      <c r="L527" s="925"/>
    </row>
    <row r="528" spans="1:12" ht="24" x14ac:dyDescent="0.25">
      <c r="A528" s="918"/>
      <c r="B528" s="9" t="s">
        <v>34</v>
      </c>
      <c r="C528" s="13" t="s">
        <v>35</v>
      </c>
      <c r="D528" s="13" t="s">
        <v>36</v>
      </c>
      <c r="E528" s="13" t="s">
        <v>37</v>
      </c>
      <c r="F528" s="920"/>
      <c r="G528" s="920"/>
      <c r="H528" s="924" t="s">
        <v>38</v>
      </c>
      <c r="I528" s="924"/>
      <c r="J528" s="921" t="s">
        <v>31</v>
      </c>
      <c r="K528" s="921" t="s">
        <v>32</v>
      </c>
      <c r="L528" s="925">
        <v>150</v>
      </c>
    </row>
    <row r="529" spans="1:12" ht="22.8" x14ac:dyDescent="0.25">
      <c r="A529" s="918"/>
      <c r="B529" s="14" t="s">
        <v>39</v>
      </c>
      <c r="C529" s="14" t="s">
        <v>2338</v>
      </c>
      <c r="D529" s="15">
        <v>43643</v>
      </c>
      <c r="E529" s="14" t="s">
        <v>2339</v>
      </c>
      <c r="F529" s="920"/>
      <c r="G529" s="920"/>
      <c r="H529" s="924"/>
      <c r="I529" s="924"/>
      <c r="J529" s="921"/>
      <c r="K529" s="921"/>
      <c r="L529" s="925"/>
    </row>
    <row r="530" spans="1:12" ht="24" x14ac:dyDescent="0.25">
      <c r="A530" s="918">
        <v>699</v>
      </c>
      <c r="B530" s="9" t="s">
        <v>22</v>
      </c>
      <c r="C530" s="13" t="s">
        <v>23</v>
      </c>
      <c r="D530" s="13" t="s">
        <v>24</v>
      </c>
      <c r="E530" s="13" t="s">
        <v>25</v>
      </c>
      <c r="F530" s="919" t="s">
        <v>17</v>
      </c>
      <c r="G530" s="919"/>
      <c r="H530" s="920"/>
      <c r="I530" s="920"/>
      <c r="J530" s="920"/>
      <c r="K530" s="920"/>
      <c r="L530" s="920"/>
    </row>
    <row r="531" spans="1:12" x14ac:dyDescent="0.25">
      <c r="A531" s="918"/>
      <c r="B531" s="921" t="s">
        <v>2335</v>
      </c>
      <c r="C531" s="922" t="s">
        <v>2340</v>
      </c>
      <c r="D531" s="923">
        <v>43713</v>
      </c>
      <c r="E531" s="921" t="s">
        <v>397</v>
      </c>
      <c r="F531" s="921" t="s">
        <v>524</v>
      </c>
      <c r="G531" s="921"/>
      <c r="H531" s="924" t="s">
        <v>30</v>
      </c>
      <c r="I531" s="924"/>
      <c r="J531" s="14" t="s">
        <v>31</v>
      </c>
      <c r="K531" s="14" t="s">
        <v>32</v>
      </c>
      <c r="L531" s="16">
        <v>224.17</v>
      </c>
    </row>
    <row r="532" spans="1:12" x14ac:dyDescent="0.25">
      <c r="A532" s="918"/>
      <c r="B532" s="921"/>
      <c r="C532" s="922"/>
      <c r="D532" s="923"/>
      <c r="E532" s="921"/>
      <c r="F532" s="921"/>
      <c r="G532" s="921"/>
      <c r="H532" s="924" t="s">
        <v>33</v>
      </c>
      <c r="I532" s="924"/>
      <c r="J532" s="921" t="s">
        <v>31</v>
      </c>
      <c r="K532" s="921" t="s">
        <v>32</v>
      </c>
      <c r="L532" s="925">
        <v>1215.9000000000001</v>
      </c>
    </row>
    <row r="533" spans="1:12" x14ac:dyDescent="0.25">
      <c r="A533" s="918"/>
      <c r="B533" s="921"/>
      <c r="C533" s="922"/>
      <c r="D533" s="923"/>
      <c r="E533" s="921"/>
      <c r="F533" s="921"/>
      <c r="G533" s="921"/>
      <c r="H533" s="924"/>
      <c r="I533" s="924"/>
      <c r="J533" s="921"/>
      <c r="K533" s="921"/>
      <c r="L533" s="925"/>
    </row>
    <row r="534" spans="1:12" ht="24" x14ac:dyDescent="0.25">
      <c r="A534" s="918"/>
      <c r="B534" s="9" t="s">
        <v>34</v>
      </c>
      <c r="C534" s="13" t="s">
        <v>35</v>
      </c>
      <c r="D534" s="13" t="s">
        <v>36</v>
      </c>
      <c r="E534" s="13" t="s">
        <v>37</v>
      </c>
      <c r="F534" s="920"/>
      <c r="G534" s="920"/>
      <c r="H534" s="924" t="s">
        <v>38</v>
      </c>
      <c r="I534" s="924"/>
      <c r="J534" s="921" t="s">
        <v>31</v>
      </c>
      <c r="K534" s="921" t="s">
        <v>31</v>
      </c>
      <c r="L534" s="925">
        <v>0</v>
      </c>
    </row>
    <row r="535" spans="1:12" ht="22.8" x14ac:dyDescent="0.25">
      <c r="A535" s="918"/>
      <c r="B535" s="14" t="s">
        <v>39</v>
      </c>
      <c r="C535" s="14" t="s">
        <v>524</v>
      </c>
      <c r="D535" s="15">
        <v>43716</v>
      </c>
      <c r="E535" s="14" t="s">
        <v>872</v>
      </c>
      <c r="F535" s="920"/>
      <c r="G535" s="920"/>
      <c r="H535" s="924"/>
      <c r="I535" s="924"/>
      <c r="J535" s="921"/>
      <c r="K535" s="921"/>
      <c r="L535" s="925"/>
    </row>
    <row r="536" spans="1:12" ht="24" x14ac:dyDescent="0.25">
      <c r="A536" s="918">
        <v>700</v>
      </c>
      <c r="B536" s="9" t="s">
        <v>22</v>
      </c>
      <c r="C536" s="13" t="s">
        <v>23</v>
      </c>
      <c r="D536" s="13" t="s">
        <v>24</v>
      </c>
      <c r="E536" s="13" t="s">
        <v>25</v>
      </c>
      <c r="F536" s="919" t="s">
        <v>17</v>
      </c>
      <c r="G536" s="919"/>
      <c r="H536" s="920"/>
      <c r="I536" s="920"/>
      <c r="J536" s="920"/>
      <c r="K536" s="920"/>
      <c r="L536" s="920"/>
    </row>
    <row r="537" spans="1:12" x14ac:dyDescent="0.25">
      <c r="A537" s="918"/>
      <c r="B537" s="921" t="s">
        <v>2341</v>
      </c>
      <c r="C537" s="922" t="s">
        <v>2342</v>
      </c>
      <c r="D537" s="923">
        <v>43578</v>
      </c>
      <c r="E537" s="921" t="s">
        <v>2343</v>
      </c>
      <c r="F537" s="921" t="s">
        <v>2344</v>
      </c>
      <c r="G537" s="921"/>
      <c r="H537" s="924" t="s">
        <v>30</v>
      </c>
      <c r="I537" s="924"/>
      <c r="J537" s="14" t="s">
        <v>31</v>
      </c>
      <c r="K537" s="14" t="s">
        <v>32</v>
      </c>
      <c r="L537" s="16">
        <v>384</v>
      </c>
    </row>
    <row r="538" spans="1:12" x14ac:dyDescent="0.25">
      <c r="A538" s="918"/>
      <c r="B538" s="921"/>
      <c r="C538" s="922"/>
      <c r="D538" s="923"/>
      <c r="E538" s="921"/>
      <c r="F538" s="921"/>
      <c r="G538" s="921"/>
      <c r="H538" s="924" t="s">
        <v>33</v>
      </c>
      <c r="I538" s="924"/>
      <c r="J538" s="14" t="s">
        <v>31</v>
      </c>
      <c r="K538" s="14" t="s">
        <v>32</v>
      </c>
      <c r="L538" s="16">
        <v>457.21</v>
      </c>
    </row>
    <row r="539" spans="1:12" ht="24" x14ac:dyDescent="0.25">
      <c r="A539" s="918"/>
      <c r="B539" s="9" t="s">
        <v>34</v>
      </c>
      <c r="C539" s="13" t="s">
        <v>35</v>
      </c>
      <c r="D539" s="13" t="s">
        <v>36</v>
      </c>
      <c r="E539" s="13" t="s">
        <v>37</v>
      </c>
      <c r="F539" s="920"/>
      <c r="G539" s="920"/>
      <c r="H539" s="924" t="s">
        <v>38</v>
      </c>
      <c r="I539" s="924"/>
      <c r="J539" s="921" t="s">
        <v>31</v>
      </c>
      <c r="K539" s="921" t="s">
        <v>32</v>
      </c>
      <c r="L539" s="925">
        <v>611.72</v>
      </c>
    </row>
    <row r="540" spans="1:12" ht="22.8" x14ac:dyDescent="0.25">
      <c r="A540" s="918"/>
      <c r="B540" s="14" t="s">
        <v>894</v>
      </c>
      <c r="C540" s="14" t="s">
        <v>2344</v>
      </c>
      <c r="D540" s="15">
        <v>43580</v>
      </c>
      <c r="E540" s="14" t="s">
        <v>1555</v>
      </c>
      <c r="F540" s="920"/>
      <c r="G540" s="920"/>
      <c r="H540" s="924"/>
      <c r="I540" s="924"/>
      <c r="J540" s="921"/>
      <c r="K540" s="921"/>
      <c r="L540" s="925"/>
    </row>
  </sheetData>
  <mergeCells count="1599">
    <mergeCell ref="L19:L20"/>
    <mergeCell ref="K6:L8"/>
    <mergeCell ref="C7:E7"/>
    <mergeCell ref="C8:E8"/>
    <mergeCell ref="F9:G9"/>
    <mergeCell ref="H9:I9"/>
    <mergeCell ref="B2:L2"/>
    <mergeCell ref="A3:A5"/>
    <mergeCell ref="B3:I4"/>
    <mergeCell ref="B5:L5"/>
    <mergeCell ref="A6:A8"/>
    <mergeCell ref="C6:E6"/>
    <mergeCell ref="F6:F8"/>
    <mergeCell ref="G6:G8"/>
    <mergeCell ref="I6:I8"/>
    <mergeCell ref="J6:J8"/>
    <mergeCell ref="J12:J13"/>
    <mergeCell ref="K12:K13"/>
    <mergeCell ref="L12:L13"/>
    <mergeCell ref="A16:A20"/>
    <mergeCell ref="F16:G16"/>
    <mergeCell ref="H16:L16"/>
    <mergeCell ref="B17:B18"/>
    <mergeCell ref="C17:C18"/>
    <mergeCell ref="D17:D18"/>
    <mergeCell ref="E17:E18"/>
    <mergeCell ref="F17:G18"/>
    <mergeCell ref="H17:I17"/>
    <mergeCell ref="H18:I18"/>
    <mergeCell ref="J24:J25"/>
    <mergeCell ref="K24:K25"/>
    <mergeCell ref="L24:L25"/>
    <mergeCell ref="F14:G15"/>
    <mergeCell ref="H14:I15"/>
    <mergeCell ref="J14:J15"/>
    <mergeCell ref="K14:K15"/>
    <mergeCell ref="L14:L15"/>
    <mergeCell ref="A10:A15"/>
    <mergeCell ref="F10:G10"/>
    <mergeCell ref="H10:L10"/>
    <mergeCell ref="B11:B13"/>
    <mergeCell ref="C11:C13"/>
    <mergeCell ref="D11:D13"/>
    <mergeCell ref="E11:E13"/>
    <mergeCell ref="F11:G13"/>
    <mergeCell ref="H11:I11"/>
    <mergeCell ref="H12:I13"/>
    <mergeCell ref="F19:G20"/>
    <mergeCell ref="H19:I20"/>
    <mergeCell ref="J19:J20"/>
    <mergeCell ref="K19:K20"/>
    <mergeCell ref="D22:D23"/>
    <mergeCell ref="E22:E23"/>
    <mergeCell ref="F22:G23"/>
    <mergeCell ref="H22:I22"/>
    <mergeCell ref="H23:I23"/>
    <mergeCell ref="F24:G25"/>
    <mergeCell ref="H24:I25"/>
    <mergeCell ref="A21:A25"/>
    <mergeCell ref="F21:G21"/>
    <mergeCell ref="H21:L21"/>
    <mergeCell ref="H32:I32"/>
    <mergeCell ref="H33:I33"/>
    <mergeCell ref="F34:G35"/>
    <mergeCell ref="H34:I35"/>
    <mergeCell ref="J34:J35"/>
    <mergeCell ref="K34:K35"/>
    <mergeCell ref="K29:K30"/>
    <mergeCell ref="L29:L30"/>
    <mergeCell ref="A31:A35"/>
    <mergeCell ref="F31:G31"/>
    <mergeCell ref="H31:L31"/>
    <mergeCell ref="B32:B33"/>
    <mergeCell ref="C32:C33"/>
    <mergeCell ref="D32:D33"/>
    <mergeCell ref="E32:E33"/>
    <mergeCell ref="F32:G33"/>
    <mergeCell ref="F27:G28"/>
    <mergeCell ref="H27:I27"/>
    <mergeCell ref="B22:B23"/>
    <mergeCell ref="C22:C23"/>
    <mergeCell ref="H28:I28"/>
    <mergeCell ref="F29:G30"/>
    <mergeCell ref="H29:I30"/>
    <mergeCell ref="J29:J30"/>
    <mergeCell ref="H38:I40"/>
    <mergeCell ref="J38:J40"/>
    <mergeCell ref="K38:K40"/>
    <mergeCell ref="L38:L40"/>
    <mergeCell ref="F41:G42"/>
    <mergeCell ref="H41:I42"/>
    <mergeCell ref="J41:J42"/>
    <mergeCell ref="K41:K42"/>
    <mergeCell ref="L41:L42"/>
    <mergeCell ref="L34:L35"/>
    <mergeCell ref="A36:A42"/>
    <mergeCell ref="F36:G36"/>
    <mergeCell ref="H36:L36"/>
    <mergeCell ref="B37:B40"/>
    <mergeCell ref="C37:C40"/>
    <mergeCell ref="D37:D40"/>
    <mergeCell ref="E37:E40"/>
    <mergeCell ref="F37:G40"/>
    <mergeCell ref="H37:I37"/>
    <mergeCell ref="A26:A30"/>
    <mergeCell ref="F26:G26"/>
    <mergeCell ref="H26:L26"/>
    <mergeCell ref="B27:B28"/>
    <mergeCell ref="C27:C28"/>
    <mergeCell ref="D27:D28"/>
    <mergeCell ref="E27:E28"/>
    <mergeCell ref="A50:A54"/>
    <mergeCell ref="F50:G50"/>
    <mergeCell ref="H50:L50"/>
    <mergeCell ref="B51:B52"/>
    <mergeCell ref="C51:C52"/>
    <mergeCell ref="D51:D52"/>
    <mergeCell ref="E51:E52"/>
    <mergeCell ref="F51:G52"/>
    <mergeCell ref="H51:I51"/>
    <mergeCell ref="H52:I52"/>
    <mergeCell ref="J45:J47"/>
    <mergeCell ref="K45:K47"/>
    <mergeCell ref="L45:L47"/>
    <mergeCell ref="F48:G49"/>
    <mergeCell ref="H48:I49"/>
    <mergeCell ref="J48:J49"/>
    <mergeCell ref="K48:K49"/>
    <mergeCell ref="L48:L49"/>
    <mergeCell ref="A43:A49"/>
    <mergeCell ref="F43:G43"/>
    <mergeCell ref="H43:L43"/>
    <mergeCell ref="B44:B47"/>
    <mergeCell ref="C44:C47"/>
    <mergeCell ref="D44:D47"/>
    <mergeCell ref="E44:E47"/>
    <mergeCell ref="F44:G47"/>
    <mergeCell ref="H44:I44"/>
    <mergeCell ref="H45:I47"/>
    <mergeCell ref="H67:I67"/>
    <mergeCell ref="D56:D57"/>
    <mergeCell ref="E56:E57"/>
    <mergeCell ref="F56:G57"/>
    <mergeCell ref="H56:I56"/>
    <mergeCell ref="H57:I57"/>
    <mergeCell ref="F58:G59"/>
    <mergeCell ref="H58:I59"/>
    <mergeCell ref="F53:G54"/>
    <mergeCell ref="H53:I54"/>
    <mergeCell ref="J53:J54"/>
    <mergeCell ref="K53:K54"/>
    <mergeCell ref="L53:L54"/>
    <mergeCell ref="F55:G55"/>
    <mergeCell ref="H55:L55"/>
    <mergeCell ref="F61:G63"/>
    <mergeCell ref="H61:I61"/>
    <mergeCell ref="H62:I63"/>
    <mergeCell ref="J62:J63"/>
    <mergeCell ref="K62:K63"/>
    <mergeCell ref="L62:L63"/>
    <mergeCell ref="J58:J59"/>
    <mergeCell ref="K58:K59"/>
    <mergeCell ref="L58:L59"/>
    <mergeCell ref="A60:A65"/>
    <mergeCell ref="F60:G60"/>
    <mergeCell ref="H60:L60"/>
    <mergeCell ref="B61:B63"/>
    <mergeCell ref="C61:C63"/>
    <mergeCell ref="D61:D63"/>
    <mergeCell ref="E61:E63"/>
    <mergeCell ref="K68:K69"/>
    <mergeCell ref="L68:L69"/>
    <mergeCell ref="A55:A59"/>
    <mergeCell ref="B56:B57"/>
    <mergeCell ref="C56:C57"/>
    <mergeCell ref="H68:I69"/>
    <mergeCell ref="J68:J69"/>
    <mergeCell ref="F64:G65"/>
    <mergeCell ref="H64:I65"/>
    <mergeCell ref="J64:J65"/>
    <mergeCell ref="K64:K65"/>
    <mergeCell ref="L64:L65"/>
    <mergeCell ref="A66:A71"/>
    <mergeCell ref="F66:G66"/>
    <mergeCell ref="H66:L66"/>
    <mergeCell ref="B67:B69"/>
    <mergeCell ref="C67:C69"/>
    <mergeCell ref="F70:G71"/>
    <mergeCell ref="H70:I71"/>
    <mergeCell ref="J70:J71"/>
    <mergeCell ref="K70:K71"/>
    <mergeCell ref="L70:L71"/>
    <mergeCell ref="D67:D69"/>
    <mergeCell ref="E67:E69"/>
    <mergeCell ref="F67:G69"/>
    <mergeCell ref="J74:J75"/>
    <mergeCell ref="K74:K75"/>
    <mergeCell ref="L74:L75"/>
    <mergeCell ref="F76:G77"/>
    <mergeCell ref="H76:I77"/>
    <mergeCell ref="J76:J77"/>
    <mergeCell ref="K76:K77"/>
    <mergeCell ref="L76:L77"/>
    <mergeCell ref="A72:A77"/>
    <mergeCell ref="F72:G72"/>
    <mergeCell ref="H72:L72"/>
    <mergeCell ref="B73:B75"/>
    <mergeCell ref="C73:C75"/>
    <mergeCell ref="D73:D75"/>
    <mergeCell ref="E73:E75"/>
    <mergeCell ref="F73:G75"/>
    <mergeCell ref="H73:I73"/>
    <mergeCell ref="H74:I75"/>
    <mergeCell ref="F81:G82"/>
    <mergeCell ref="H81:I82"/>
    <mergeCell ref="J81:J82"/>
    <mergeCell ref="K81:K82"/>
    <mergeCell ref="L81:L82"/>
    <mergeCell ref="A83:A87"/>
    <mergeCell ref="F83:G83"/>
    <mergeCell ref="H83:L83"/>
    <mergeCell ref="B84:B85"/>
    <mergeCell ref="C84:C85"/>
    <mergeCell ref="A78:A82"/>
    <mergeCell ref="F78:G78"/>
    <mergeCell ref="H78:L78"/>
    <mergeCell ref="B79:B80"/>
    <mergeCell ref="C79:C80"/>
    <mergeCell ref="D79:D80"/>
    <mergeCell ref="E79:E80"/>
    <mergeCell ref="F79:G80"/>
    <mergeCell ref="H79:I79"/>
    <mergeCell ref="H80:I80"/>
    <mergeCell ref="F89:G90"/>
    <mergeCell ref="H89:I89"/>
    <mergeCell ref="H90:I90"/>
    <mergeCell ref="F91:G92"/>
    <mergeCell ref="H91:I92"/>
    <mergeCell ref="J91:J92"/>
    <mergeCell ref="J86:J87"/>
    <mergeCell ref="K86:K87"/>
    <mergeCell ref="L86:L87"/>
    <mergeCell ref="A88:A92"/>
    <mergeCell ref="F88:G88"/>
    <mergeCell ref="H88:L88"/>
    <mergeCell ref="B89:B90"/>
    <mergeCell ref="C89:C90"/>
    <mergeCell ref="D89:D90"/>
    <mergeCell ref="E89:E90"/>
    <mergeCell ref="D84:D85"/>
    <mergeCell ref="E84:E85"/>
    <mergeCell ref="F84:G85"/>
    <mergeCell ref="H84:I84"/>
    <mergeCell ref="H85:I85"/>
    <mergeCell ref="F86:G87"/>
    <mergeCell ref="H86:I87"/>
    <mergeCell ref="H94:I94"/>
    <mergeCell ref="H95:I96"/>
    <mergeCell ref="J95:J96"/>
    <mergeCell ref="K95:K96"/>
    <mergeCell ref="L95:L96"/>
    <mergeCell ref="F97:G98"/>
    <mergeCell ref="H97:I98"/>
    <mergeCell ref="J97:J98"/>
    <mergeCell ref="K97:K98"/>
    <mergeCell ref="L97:L98"/>
    <mergeCell ref="K91:K92"/>
    <mergeCell ref="L91:L92"/>
    <mergeCell ref="A93:A98"/>
    <mergeCell ref="F93:G93"/>
    <mergeCell ref="H93:L93"/>
    <mergeCell ref="B94:B96"/>
    <mergeCell ref="C94:C96"/>
    <mergeCell ref="D94:D96"/>
    <mergeCell ref="E94:E96"/>
    <mergeCell ref="F94:G96"/>
    <mergeCell ref="J101:J102"/>
    <mergeCell ref="K101:K102"/>
    <mergeCell ref="L101:L102"/>
    <mergeCell ref="F103:G104"/>
    <mergeCell ref="H103:I104"/>
    <mergeCell ref="J103:J104"/>
    <mergeCell ref="K103:K104"/>
    <mergeCell ref="L103:L104"/>
    <mergeCell ref="A99:A104"/>
    <mergeCell ref="F99:G99"/>
    <mergeCell ref="H99:L99"/>
    <mergeCell ref="B100:B102"/>
    <mergeCell ref="C100:C102"/>
    <mergeCell ref="D100:D102"/>
    <mergeCell ref="E100:E102"/>
    <mergeCell ref="F100:G102"/>
    <mergeCell ref="H100:I100"/>
    <mergeCell ref="H101:I102"/>
    <mergeCell ref="J107:J108"/>
    <mergeCell ref="K107:K108"/>
    <mergeCell ref="L107:L108"/>
    <mergeCell ref="F109:G110"/>
    <mergeCell ref="H109:I110"/>
    <mergeCell ref="J109:J110"/>
    <mergeCell ref="K109:K110"/>
    <mergeCell ref="L109:L110"/>
    <mergeCell ref="A105:A110"/>
    <mergeCell ref="F105:G105"/>
    <mergeCell ref="H105:L105"/>
    <mergeCell ref="B106:B108"/>
    <mergeCell ref="C106:C108"/>
    <mergeCell ref="D106:D108"/>
    <mergeCell ref="E106:E108"/>
    <mergeCell ref="F106:G108"/>
    <mergeCell ref="H106:I106"/>
    <mergeCell ref="H107:I108"/>
    <mergeCell ref="J113:J114"/>
    <mergeCell ref="K113:K114"/>
    <mergeCell ref="L113:L114"/>
    <mergeCell ref="F115:G116"/>
    <mergeCell ref="H115:I116"/>
    <mergeCell ref="J115:J116"/>
    <mergeCell ref="K115:K116"/>
    <mergeCell ref="L115:L116"/>
    <mergeCell ref="A111:A116"/>
    <mergeCell ref="F111:G111"/>
    <mergeCell ref="H111:L111"/>
    <mergeCell ref="B112:B114"/>
    <mergeCell ref="C112:C114"/>
    <mergeCell ref="D112:D114"/>
    <mergeCell ref="E112:E114"/>
    <mergeCell ref="F112:G114"/>
    <mergeCell ref="H112:I112"/>
    <mergeCell ref="H113:I114"/>
    <mergeCell ref="J119:J120"/>
    <mergeCell ref="K119:K120"/>
    <mergeCell ref="L119:L120"/>
    <mergeCell ref="F121:G122"/>
    <mergeCell ref="H121:I122"/>
    <mergeCell ref="J121:J122"/>
    <mergeCell ref="K121:K122"/>
    <mergeCell ref="L121:L122"/>
    <mergeCell ref="A117:A122"/>
    <mergeCell ref="F117:G117"/>
    <mergeCell ref="H117:L117"/>
    <mergeCell ref="B118:B120"/>
    <mergeCell ref="C118:C120"/>
    <mergeCell ref="D118:D120"/>
    <mergeCell ref="E118:E120"/>
    <mergeCell ref="F118:G120"/>
    <mergeCell ref="H118:I118"/>
    <mergeCell ref="H119:I120"/>
    <mergeCell ref="F126:G127"/>
    <mergeCell ref="H126:I127"/>
    <mergeCell ref="J126:J127"/>
    <mergeCell ref="K126:K127"/>
    <mergeCell ref="L126:L127"/>
    <mergeCell ref="A128:A132"/>
    <mergeCell ref="F128:G128"/>
    <mergeCell ref="H128:L128"/>
    <mergeCell ref="B129:B130"/>
    <mergeCell ref="C129:C130"/>
    <mergeCell ref="A123:A127"/>
    <mergeCell ref="F123:G123"/>
    <mergeCell ref="H123:L123"/>
    <mergeCell ref="B124:B125"/>
    <mergeCell ref="C124:C125"/>
    <mergeCell ref="D124:D125"/>
    <mergeCell ref="E124:E125"/>
    <mergeCell ref="F124:G125"/>
    <mergeCell ref="H124:I124"/>
    <mergeCell ref="H125:I125"/>
    <mergeCell ref="F134:G135"/>
    <mergeCell ref="H134:I134"/>
    <mergeCell ref="H135:I135"/>
    <mergeCell ref="F136:G137"/>
    <mergeCell ref="H136:I137"/>
    <mergeCell ref="J136:J137"/>
    <mergeCell ref="J131:J132"/>
    <mergeCell ref="K131:K132"/>
    <mergeCell ref="L131:L132"/>
    <mergeCell ref="A133:A137"/>
    <mergeCell ref="F133:G133"/>
    <mergeCell ref="H133:L133"/>
    <mergeCell ref="B134:B135"/>
    <mergeCell ref="C134:C135"/>
    <mergeCell ref="D134:D135"/>
    <mergeCell ref="E134:E135"/>
    <mergeCell ref="D129:D130"/>
    <mergeCell ref="E129:E130"/>
    <mergeCell ref="F129:G130"/>
    <mergeCell ref="H129:I129"/>
    <mergeCell ref="H130:I130"/>
    <mergeCell ref="F131:G132"/>
    <mergeCell ref="H131:I132"/>
    <mergeCell ref="L141:L142"/>
    <mergeCell ref="A143:A147"/>
    <mergeCell ref="F143:G143"/>
    <mergeCell ref="H143:L143"/>
    <mergeCell ref="B144:B145"/>
    <mergeCell ref="C144:C145"/>
    <mergeCell ref="D144:D145"/>
    <mergeCell ref="E144:E145"/>
    <mergeCell ref="F144:G145"/>
    <mergeCell ref="H144:I144"/>
    <mergeCell ref="H139:I139"/>
    <mergeCell ref="H140:I140"/>
    <mergeCell ref="F141:G142"/>
    <mergeCell ref="H141:I142"/>
    <mergeCell ref="J141:J142"/>
    <mergeCell ref="K141:K142"/>
    <mergeCell ref="K136:K137"/>
    <mergeCell ref="L136:L137"/>
    <mergeCell ref="A138:A142"/>
    <mergeCell ref="F138:G138"/>
    <mergeCell ref="H138:L138"/>
    <mergeCell ref="B139:B140"/>
    <mergeCell ref="C139:C140"/>
    <mergeCell ref="D139:D140"/>
    <mergeCell ref="E139:E140"/>
    <mergeCell ref="F139:G140"/>
    <mergeCell ref="H148:L148"/>
    <mergeCell ref="B149:B150"/>
    <mergeCell ref="C149:C150"/>
    <mergeCell ref="D149:D150"/>
    <mergeCell ref="E149:E150"/>
    <mergeCell ref="F149:G150"/>
    <mergeCell ref="H149:I149"/>
    <mergeCell ref="H150:I150"/>
    <mergeCell ref="H145:I145"/>
    <mergeCell ref="F146:G147"/>
    <mergeCell ref="H146:I147"/>
    <mergeCell ref="J146:J147"/>
    <mergeCell ref="K146:K147"/>
    <mergeCell ref="L146:L147"/>
    <mergeCell ref="K155:K156"/>
    <mergeCell ref="L155:L156"/>
    <mergeCell ref="F157:G158"/>
    <mergeCell ref="H157:I158"/>
    <mergeCell ref="J157:J158"/>
    <mergeCell ref="K157:K158"/>
    <mergeCell ref="L157:L158"/>
    <mergeCell ref="D154:D156"/>
    <mergeCell ref="E154:E156"/>
    <mergeCell ref="F154:G156"/>
    <mergeCell ref="H154:I154"/>
    <mergeCell ref="H155:I156"/>
    <mergeCell ref="J155:J156"/>
    <mergeCell ref="F151:G152"/>
    <mergeCell ref="H151:I152"/>
    <mergeCell ref="J151:J152"/>
    <mergeCell ref="K151:K152"/>
    <mergeCell ref="L151:L152"/>
    <mergeCell ref="J161:J162"/>
    <mergeCell ref="K161:K162"/>
    <mergeCell ref="L161:L162"/>
    <mergeCell ref="F163:G164"/>
    <mergeCell ref="H163:I164"/>
    <mergeCell ref="J163:J164"/>
    <mergeCell ref="K163:K164"/>
    <mergeCell ref="L163:L164"/>
    <mergeCell ref="A159:A164"/>
    <mergeCell ref="F159:G159"/>
    <mergeCell ref="H159:L159"/>
    <mergeCell ref="B160:B162"/>
    <mergeCell ref="C160:C162"/>
    <mergeCell ref="D160:D162"/>
    <mergeCell ref="E160:E162"/>
    <mergeCell ref="F160:G162"/>
    <mergeCell ref="H160:I160"/>
    <mergeCell ref="H161:I162"/>
    <mergeCell ref="A153:A158"/>
    <mergeCell ref="F153:G153"/>
    <mergeCell ref="H153:L153"/>
    <mergeCell ref="B154:B156"/>
    <mergeCell ref="C154:C156"/>
    <mergeCell ref="A148:A152"/>
    <mergeCell ref="F148:G148"/>
    <mergeCell ref="D171:D172"/>
    <mergeCell ref="E171:E172"/>
    <mergeCell ref="F171:G172"/>
    <mergeCell ref="H171:I171"/>
    <mergeCell ref="H172:I172"/>
    <mergeCell ref="F173:G174"/>
    <mergeCell ref="H173:I174"/>
    <mergeCell ref="F168:G169"/>
    <mergeCell ref="H168:I169"/>
    <mergeCell ref="J168:J169"/>
    <mergeCell ref="K168:K169"/>
    <mergeCell ref="L168:L169"/>
    <mergeCell ref="A170:A174"/>
    <mergeCell ref="F170:G170"/>
    <mergeCell ref="H170:L170"/>
    <mergeCell ref="B171:B172"/>
    <mergeCell ref="C171:C172"/>
    <mergeCell ref="A165:A169"/>
    <mergeCell ref="F165:G165"/>
    <mergeCell ref="H165:L165"/>
    <mergeCell ref="B166:B167"/>
    <mergeCell ref="C166:C167"/>
    <mergeCell ref="D166:D167"/>
    <mergeCell ref="E166:E167"/>
    <mergeCell ref="F166:G167"/>
    <mergeCell ref="H166:I166"/>
    <mergeCell ref="H167:I167"/>
    <mergeCell ref="K178:K179"/>
    <mergeCell ref="L178:L179"/>
    <mergeCell ref="A180:A184"/>
    <mergeCell ref="F180:G180"/>
    <mergeCell ref="H180:L180"/>
    <mergeCell ref="B181:B182"/>
    <mergeCell ref="C181:C182"/>
    <mergeCell ref="D181:D182"/>
    <mergeCell ref="E181:E182"/>
    <mergeCell ref="F181:G182"/>
    <mergeCell ref="F176:G177"/>
    <mergeCell ref="H176:I176"/>
    <mergeCell ref="H177:I177"/>
    <mergeCell ref="F178:G179"/>
    <mergeCell ref="H178:I179"/>
    <mergeCell ref="J178:J179"/>
    <mergeCell ref="J173:J174"/>
    <mergeCell ref="K173:K174"/>
    <mergeCell ref="L173:L174"/>
    <mergeCell ref="A175:A179"/>
    <mergeCell ref="F175:G175"/>
    <mergeCell ref="H175:L175"/>
    <mergeCell ref="B176:B177"/>
    <mergeCell ref="C176:C177"/>
    <mergeCell ref="D176:D177"/>
    <mergeCell ref="E176:E177"/>
    <mergeCell ref="H187:I187"/>
    <mergeCell ref="F188:G189"/>
    <mergeCell ref="H188:I189"/>
    <mergeCell ref="J188:J189"/>
    <mergeCell ref="K188:K189"/>
    <mergeCell ref="L188:L189"/>
    <mergeCell ref="L183:L184"/>
    <mergeCell ref="A185:A189"/>
    <mergeCell ref="F185:G185"/>
    <mergeCell ref="H185:L185"/>
    <mergeCell ref="B186:B187"/>
    <mergeCell ref="C186:C187"/>
    <mergeCell ref="D186:D187"/>
    <mergeCell ref="E186:E187"/>
    <mergeCell ref="F186:G187"/>
    <mergeCell ref="H186:I186"/>
    <mergeCell ref="H181:I181"/>
    <mergeCell ref="H182:I182"/>
    <mergeCell ref="F183:G184"/>
    <mergeCell ref="H183:I184"/>
    <mergeCell ref="J183:J184"/>
    <mergeCell ref="K183:K184"/>
    <mergeCell ref="D196:D197"/>
    <mergeCell ref="E196:E197"/>
    <mergeCell ref="F196:G197"/>
    <mergeCell ref="H196:I196"/>
    <mergeCell ref="H197:I197"/>
    <mergeCell ref="F198:G199"/>
    <mergeCell ref="H198:I199"/>
    <mergeCell ref="F193:G194"/>
    <mergeCell ref="H193:I194"/>
    <mergeCell ref="J193:J194"/>
    <mergeCell ref="K193:K194"/>
    <mergeCell ref="L193:L194"/>
    <mergeCell ref="A195:A199"/>
    <mergeCell ref="F195:G195"/>
    <mergeCell ref="H195:L195"/>
    <mergeCell ref="B196:B197"/>
    <mergeCell ref="C196:C197"/>
    <mergeCell ref="A190:A194"/>
    <mergeCell ref="F190:G190"/>
    <mergeCell ref="H190:L190"/>
    <mergeCell ref="B191:B192"/>
    <mergeCell ref="C191:C192"/>
    <mergeCell ref="D191:D192"/>
    <mergeCell ref="E191:E192"/>
    <mergeCell ref="F191:G192"/>
    <mergeCell ref="H191:I191"/>
    <mergeCell ref="H192:I192"/>
    <mergeCell ref="K203:K204"/>
    <mergeCell ref="L203:L204"/>
    <mergeCell ref="A205:A209"/>
    <mergeCell ref="F205:G205"/>
    <mergeCell ref="H205:L205"/>
    <mergeCell ref="B206:B207"/>
    <mergeCell ref="C206:C207"/>
    <mergeCell ref="D206:D207"/>
    <mergeCell ref="E206:E207"/>
    <mergeCell ref="F206:G207"/>
    <mergeCell ref="F201:G202"/>
    <mergeCell ref="H201:I201"/>
    <mergeCell ref="H202:I202"/>
    <mergeCell ref="F203:G204"/>
    <mergeCell ref="H203:I204"/>
    <mergeCell ref="J203:J204"/>
    <mergeCell ref="J198:J199"/>
    <mergeCell ref="K198:K199"/>
    <mergeCell ref="L198:L199"/>
    <mergeCell ref="A200:A204"/>
    <mergeCell ref="F200:G200"/>
    <mergeCell ref="H200:L200"/>
    <mergeCell ref="B201:B202"/>
    <mergeCell ref="C201:C202"/>
    <mergeCell ref="D201:D202"/>
    <mergeCell ref="E201:E202"/>
    <mergeCell ref="H212:I212"/>
    <mergeCell ref="F213:G214"/>
    <mergeCell ref="H213:I214"/>
    <mergeCell ref="J213:J214"/>
    <mergeCell ref="K213:K214"/>
    <mergeCell ref="L213:L214"/>
    <mergeCell ref="L208:L209"/>
    <mergeCell ref="A210:A214"/>
    <mergeCell ref="F210:G210"/>
    <mergeCell ref="H210:L210"/>
    <mergeCell ref="B211:B212"/>
    <mergeCell ref="C211:C212"/>
    <mergeCell ref="D211:D212"/>
    <mergeCell ref="E211:E212"/>
    <mergeCell ref="F211:G212"/>
    <mergeCell ref="H211:I211"/>
    <mergeCell ref="H206:I206"/>
    <mergeCell ref="H207:I207"/>
    <mergeCell ref="F208:G209"/>
    <mergeCell ref="H208:I209"/>
    <mergeCell ref="J208:J209"/>
    <mergeCell ref="K208:K209"/>
    <mergeCell ref="D221:D222"/>
    <mergeCell ref="E221:E222"/>
    <mergeCell ref="F221:G222"/>
    <mergeCell ref="H221:I221"/>
    <mergeCell ref="H222:I222"/>
    <mergeCell ref="F223:G224"/>
    <mergeCell ref="H223:I224"/>
    <mergeCell ref="F218:G219"/>
    <mergeCell ref="H218:I219"/>
    <mergeCell ref="J218:J219"/>
    <mergeCell ref="K218:K219"/>
    <mergeCell ref="L218:L219"/>
    <mergeCell ref="A220:A224"/>
    <mergeCell ref="F220:G220"/>
    <mergeCell ref="H220:L220"/>
    <mergeCell ref="B221:B222"/>
    <mergeCell ref="C221:C222"/>
    <mergeCell ref="A215:A219"/>
    <mergeCell ref="F215:G215"/>
    <mergeCell ref="H215:L215"/>
    <mergeCell ref="B216:B217"/>
    <mergeCell ref="C216:C217"/>
    <mergeCell ref="D216:D217"/>
    <mergeCell ref="E216:E217"/>
    <mergeCell ref="F216:G217"/>
    <mergeCell ref="H216:I216"/>
    <mergeCell ref="H217:I217"/>
    <mergeCell ref="K228:K229"/>
    <mergeCell ref="L228:L229"/>
    <mergeCell ref="A230:A234"/>
    <mergeCell ref="F230:G230"/>
    <mergeCell ref="H230:L230"/>
    <mergeCell ref="B231:B232"/>
    <mergeCell ref="C231:C232"/>
    <mergeCell ref="D231:D232"/>
    <mergeCell ref="E231:E232"/>
    <mergeCell ref="F231:G232"/>
    <mergeCell ref="F226:G227"/>
    <mergeCell ref="H226:I226"/>
    <mergeCell ref="H227:I227"/>
    <mergeCell ref="F228:G229"/>
    <mergeCell ref="H228:I229"/>
    <mergeCell ref="J228:J229"/>
    <mergeCell ref="J223:J224"/>
    <mergeCell ref="K223:K224"/>
    <mergeCell ref="L223:L224"/>
    <mergeCell ref="A225:A229"/>
    <mergeCell ref="F225:G225"/>
    <mergeCell ref="H225:L225"/>
    <mergeCell ref="B226:B227"/>
    <mergeCell ref="C226:C227"/>
    <mergeCell ref="D226:D227"/>
    <mergeCell ref="E226:E227"/>
    <mergeCell ref="H237:I237"/>
    <mergeCell ref="F238:G239"/>
    <mergeCell ref="H238:I239"/>
    <mergeCell ref="J238:J239"/>
    <mergeCell ref="K238:K239"/>
    <mergeCell ref="L238:L239"/>
    <mergeCell ref="L233:L234"/>
    <mergeCell ref="A235:A239"/>
    <mergeCell ref="F235:G235"/>
    <mergeCell ref="H235:L235"/>
    <mergeCell ref="B236:B237"/>
    <mergeCell ref="C236:C237"/>
    <mergeCell ref="D236:D237"/>
    <mergeCell ref="E236:E237"/>
    <mergeCell ref="F236:G237"/>
    <mergeCell ref="H236:I236"/>
    <mergeCell ref="H231:I231"/>
    <mergeCell ref="H232:I232"/>
    <mergeCell ref="F233:G234"/>
    <mergeCell ref="H233:I234"/>
    <mergeCell ref="J233:J234"/>
    <mergeCell ref="K233:K234"/>
    <mergeCell ref="D246:D247"/>
    <mergeCell ref="E246:E247"/>
    <mergeCell ref="F246:G247"/>
    <mergeCell ref="H246:I246"/>
    <mergeCell ref="H247:I247"/>
    <mergeCell ref="F248:G249"/>
    <mergeCell ref="H248:I249"/>
    <mergeCell ref="F243:G244"/>
    <mergeCell ref="H243:I244"/>
    <mergeCell ref="J243:J244"/>
    <mergeCell ref="K243:K244"/>
    <mergeCell ref="L243:L244"/>
    <mergeCell ref="A245:A249"/>
    <mergeCell ref="F245:G245"/>
    <mergeCell ref="H245:L245"/>
    <mergeCell ref="B246:B247"/>
    <mergeCell ref="C246:C247"/>
    <mergeCell ref="A240:A244"/>
    <mergeCell ref="F240:G240"/>
    <mergeCell ref="H240:L240"/>
    <mergeCell ref="B241:B242"/>
    <mergeCell ref="C241:C242"/>
    <mergeCell ref="D241:D242"/>
    <mergeCell ref="E241:E242"/>
    <mergeCell ref="F241:G242"/>
    <mergeCell ref="H241:I241"/>
    <mergeCell ref="H242:I242"/>
    <mergeCell ref="K253:K254"/>
    <mergeCell ref="L253:L254"/>
    <mergeCell ref="A255:A259"/>
    <mergeCell ref="F255:G255"/>
    <mergeCell ref="H255:L255"/>
    <mergeCell ref="B256:B257"/>
    <mergeCell ref="C256:C257"/>
    <mergeCell ref="D256:D257"/>
    <mergeCell ref="E256:E257"/>
    <mergeCell ref="F256:G257"/>
    <mergeCell ref="F251:G252"/>
    <mergeCell ref="H251:I251"/>
    <mergeCell ref="H252:I252"/>
    <mergeCell ref="F253:G254"/>
    <mergeCell ref="H253:I254"/>
    <mergeCell ref="J253:J254"/>
    <mergeCell ref="J248:J249"/>
    <mergeCell ref="K248:K249"/>
    <mergeCell ref="L248:L249"/>
    <mergeCell ref="A250:A254"/>
    <mergeCell ref="F250:G250"/>
    <mergeCell ref="H250:L250"/>
    <mergeCell ref="B251:B252"/>
    <mergeCell ref="C251:C252"/>
    <mergeCell ref="D251:D252"/>
    <mergeCell ref="E251:E252"/>
    <mergeCell ref="H262:I262"/>
    <mergeCell ref="F263:G264"/>
    <mergeCell ref="H263:I264"/>
    <mergeCell ref="J263:J264"/>
    <mergeCell ref="K263:K264"/>
    <mergeCell ref="L263:L264"/>
    <mergeCell ref="L258:L259"/>
    <mergeCell ref="A260:A264"/>
    <mergeCell ref="F260:G260"/>
    <mergeCell ref="H260:L260"/>
    <mergeCell ref="B261:B262"/>
    <mergeCell ref="C261:C262"/>
    <mergeCell ref="D261:D262"/>
    <mergeCell ref="E261:E262"/>
    <mergeCell ref="F261:G262"/>
    <mergeCell ref="H261:I261"/>
    <mergeCell ref="H256:I256"/>
    <mergeCell ref="H257:I257"/>
    <mergeCell ref="F258:G259"/>
    <mergeCell ref="H258:I259"/>
    <mergeCell ref="J258:J259"/>
    <mergeCell ref="K258:K259"/>
    <mergeCell ref="F268:G269"/>
    <mergeCell ref="H268:I269"/>
    <mergeCell ref="J268:J269"/>
    <mergeCell ref="K268:K269"/>
    <mergeCell ref="L268:L269"/>
    <mergeCell ref="A270:A274"/>
    <mergeCell ref="F270:G270"/>
    <mergeCell ref="H270:L270"/>
    <mergeCell ref="B271:B272"/>
    <mergeCell ref="C271:C272"/>
    <mergeCell ref="A265:A269"/>
    <mergeCell ref="F265:G265"/>
    <mergeCell ref="H265:L265"/>
    <mergeCell ref="B266:B267"/>
    <mergeCell ref="C266:C267"/>
    <mergeCell ref="D266:D267"/>
    <mergeCell ref="E266:E267"/>
    <mergeCell ref="F266:G267"/>
    <mergeCell ref="H266:I266"/>
    <mergeCell ref="H267:I267"/>
    <mergeCell ref="F276:G277"/>
    <mergeCell ref="H276:I276"/>
    <mergeCell ref="H277:I277"/>
    <mergeCell ref="F278:G279"/>
    <mergeCell ref="H278:I279"/>
    <mergeCell ref="J278:J279"/>
    <mergeCell ref="J273:J274"/>
    <mergeCell ref="K273:K274"/>
    <mergeCell ref="L273:L274"/>
    <mergeCell ref="A275:A279"/>
    <mergeCell ref="F275:G275"/>
    <mergeCell ref="H275:L275"/>
    <mergeCell ref="B276:B277"/>
    <mergeCell ref="C276:C277"/>
    <mergeCell ref="D276:D277"/>
    <mergeCell ref="E276:E277"/>
    <mergeCell ref="D271:D272"/>
    <mergeCell ref="E271:E272"/>
    <mergeCell ref="F271:G272"/>
    <mergeCell ref="H271:I271"/>
    <mergeCell ref="H272:I272"/>
    <mergeCell ref="F273:G274"/>
    <mergeCell ref="H273:I274"/>
    <mergeCell ref="H288:I289"/>
    <mergeCell ref="H281:I281"/>
    <mergeCell ref="H282:I283"/>
    <mergeCell ref="J282:J283"/>
    <mergeCell ref="K282:K283"/>
    <mergeCell ref="L282:L283"/>
    <mergeCell ref="F284:G285"/>
    <mergeCell ref="H284:I285"/>
    <mergeCell ref="J284:J285"/>
    <mergeCell ref="K284:K285"/>
    <mergeCell ref="L284:L285"/>
    <mergeCell ref="K278:K279"/>
    <mergeCell ref="L278:L279"/>
    <mergeCell ref="A280:A285"/>
    <mergeCell ref="F280:G280"/>
    <mergeCell ref="H280:L280"/>
    <mergeCell ref="B281:B283"/>
    <mergeCell ref="C281:C283"/>
    <mergeCell ref="D281:D283"/>
    <mergeCell ref="E281:E283"/>
    <mergeCell ref="F281:G283"/>
    <mergeCell ref="A297:A302"/>
    <mergeCell ref="F297:G297"/>
    <mergeCell ref="H297:L297"/>
    <mergeCell ref="B298:B300"/>
    <mergeCell ref="C298:C300"/>
    <mergeCell ref="A292:A296"/>
    <mergeCell ref="F292:G292"/>
    <mergeCell ref="H292:L292"/>
    <mergeCell ref="B293:B294"/>
    <mergeCell ref="C293:C294"/>
    <mergeCell ref="D293:D294"/>
    <mergeCell ref="E293:E294"/>
    <mergeCell ref="F293:G294"/>
    <mergeCell ref="H293:I293"/>
    <mergeCell ref="H294:I294"/>
    <mergeCell ref="J288:J289"/>
    <mergeCell ref="K288:K289"/>
    <mergeCell ref="L288:L289"/>
    <mergeCell ref="F290:G291"/>
    <mergeCell ref="H290:I291"/>
    <mergeCell ref="J290:J291"/>
    <mergeCell ref="K290:K291"/>
    <mergeCell ref="L290:L291"/>
    <mergeCell ref="A286:A291"/>
    <mergeCell ref="F286:G286"/>
    <mergeCell ref="H286:L286"/>
    <mergeCell ref="B287:B289"/>
    <mergeCell ref="C287:C289"/>
    <mergeCell ref="D287:D289"/>
    <mergeCell ref="E287:E289"/>
    <mergeCell ref="F287:G289"/>
    <mergeCell ref="H287:I287"/>
    <mergeCell ref="K299:K300"/>
    <mergeCell ref="L299:L300"/>
    <mergeCell ref="F301:G302"/>
    <mergeCell ref="H301:I302"/>
    <mergeCell ref="J301:J302"/>
    <mergeCell ref="K301:K302"/>
    <mergeCell ref="L301:L302"/>
    <mergeCell ref="D298:D300"/>
    <mergeCell ref="E298:E300"/>
    <mergeCell ref="F298:G300"/>
    <mergeCell ref="H298:I298"/>
    <mergeCell ref="H299:I300"/>
    <mergeCell ref="J299:J300"/>
    <mergeCell ref="F295:G296"/>
    <mergeCell ref="H295:I296"/>
    <mergeCell ref="J295:J296"/>
    <mergeCell ref="K295:K296"/>
    <mergeCell ref="L295:L296"/>
    <mergeCell ref="D309:D310"/>
    <mergeCell ref="E309:E310"/>
    <mergeCell ref="F309:G310"/>
    <mergeCell ref="H309:I309"/>
    <mergeCell ref="H310:I310"/>
    <mergeCell ref="F311:G312"/>
    <mergeCell ref="H311:I312"/>
    <mergeCell ref="F306:G307"/>
    <mergeCell ref="H306:I307"/>
    <mergeCell ref="J306:J307"/>
    <mergeCell ref="K306:K307"/>
    <mergeCell ref="L306:L307"/>
    <mergeCell ref="A308:A312"/>
    <mergeCell ref="F308:G308"/>
    <mergeCell ref="H308:L308"/>
    <mergeCell ref="B309:B310"/>
    <mergeCell ref="C309:C310"/>
    <mergeCell ref="A303:A307"/>
    <mergeCell ref="F303:G303"/>
    <mergeCell ref="H303:L303"/>
    <mergeCell ref="B304:B305"/>
    <mergeCell ref="C304:C305"/>
    <mergeCell ref="D304:D305"/>
    <mergeCell ref="E304:E305"/>
    <mergeCell ref="F304:G305"/>
    <mergeCell ref="H304:I304"/>
    <mergeCell ref="H305:I305"/>
    <mergeCell ref="K316:K317"/>
    <mergeCell ref="L316:L317"/>
    <mergeCell ref="A318:A322"/>
    <mergeCell ref="F318:G318"/>
    <mergeCell ref="H318:L318"/>
    <mergeCell ref="B319:B320"/>
    <mergeCell ref="C319:C320"/>
    <mergeCell ref="D319:D320"/>
    <mergeCell ref="E319:E320"/>
    <mergeCell ref="F319:G320"/>
    <mergeCell ref="F314:G315"/>
    <mergeCell ref="H314:I314"/>
    <mergeCell ref="H315:I315"/>
    <mergeCell ref="F316:G317"/>
    <mergeCell ref="H316:I317"/>
    <mergeCell ref="J316:J317"/>
    <mergeCell ref="J311:J312"/>
    <mergeCell ref="K311:K312"/>
    <mergeCell ref="L311:L312"/>
    <mergeCell ref="A313:A317"/>
    <mergeCell ref="F313:G313"/>
    <mergeCell ref="H313:L313"/>
    <mergeCell ref="B314:B315"/>
    <mergeCell ref="C314:C315"/>
    <mergeCell ref="D314:D315"/>
    <mergeCell ref="E314:E315"/>
    <mergeCell ref="H325:I325"/>
    <mergeCell ref="F326:G327"/>
    <mergeCell ref="H326:I327"/>
    <mergeCell ref="J326:J327"/>
    <mergeCell ref="K326:K327"/>
    <mergeCell ref="L326:L327"/>
    <mergeCell ref="L321:L322"/>
    <mergeCell ref="A323:A327"/>
    <mergeCell ref="F323:G323"/>
    <mergeCell ref="H323:L323"/>
    <mergeCell ref="B324:B325"/>
    <mergeCell ref="C324:C325"/>
    <mergeCell ref="D324:D325"/>
    <mergeCell ref="E324:E325"/>
    <mergeCell ref="F324:G325"/>
    <mergeCell ref="H324:I324"/>
    <mergeCell ref="H319:I319"/>
    <mergeCell ref="H320:I320"/>
    <mergeCell ref="F321:G322"/>
    <mergeCell ref="H321:I322"/>
    <mergeCell ref="J321:J322"/>
    <mergeCell ref="K321:K322"/>
    <mergeCell ref="F331:G332"/>
    <mergeCell ref="H331:I332"/>
    <mergeCell ref="J331:J332"/>
    <mergeCell ref="K331:K332"/>
    <mergeCell ref="L331:L332"/>
    <mergeCell ref="A333:A337"/>
    <mergeCell ref="F333:G333"/>
    <mergeCell ref="H333:L333"/>
    <mergeCell ref="B334:B335"/>
    <mergeCell ref="C334:C335"/>
    <mergeCell ref="A328:A332"/>
    <mergeCell ref="F328:G328"/>
    <mergeCell ref="H328:L328"/>
    <mergeCell ref="B329:B330"/>
    <mergeCell ref="C329:C330"/>
    <mergeCell ref="D329:D330"/>
    <mergeCell ref="E329:E330"/>
    <mergeCell ref="F329:G330"/>
    <mergeCell ref="H329:I329"/>
    <mergeCell ref="H330:I330"/>
    <mergeCell ref="F339:G341"/>
    <mergeCell ref="H339:I339"/>
    <mergeCell ref="H340:I341"/>
    <mergeCell ref="J340:J341"/>
    <mergeCell ref="K340:K341"/>
    <mergeCell ref="L340:L341"/>
    <mergeCell ref="J336:J337"/>
    <mergeCell ref="K336:K337"/>
    <mergeCell ref="L336:L337"/>
    <mergeCell ref="A338:A343"/>
    <mergeCell ref="F338:G338"/>
    <mergeCell ref="H338:L338"/>
    <mergeCell ref="B339:B341"/>
    <mergeCell ref="C339:C341"/>
    <mergeCell ref="D339:D341"/>
    <mergeCell ref="E339:E341"/>
    <mergeCell ref="D334:D335"/>
    <mergeCell ref="E334:E335"/>
    <mergeCell ref="F334:G335"/>
    <mergeCell ref="H334:I334"/>
    <mergeCell ref="H335:I335"/>
    <mergeCell ref="F336:G337"/>
    <mergeCell ref="H336:I337"/>
    <mergeCell ref="D345:D346"/>
    <mergeCell ref="E345:E346"/>
    <mergeCell ref="F345:G346"/>
    <mergeCell ref="H345:I345"/>
    <mergeCell ref="H346:I346"/>
    <mergeCell ref="F347:G348"/>
    <mergeCell ref="H347:I348"/>
    <mergeCell ref="F342:G343"/>
    <mergeCell ref="H342:I343"/>
    <mergeCell ref="J342:J343"/>
    <mergeCell ref="K342:K343"/>
    <mergeCell ref="L342:L343"/>
    <mergeCell ref="A344:A348"/>
    <mergeCell ref="F344:G344"/>
    <mergeCell ref="H344:L344"/>
    <mergeCell ref="B345:B346"/>
    <mergeCell ref="C345:C346"/>
    <mergeCell ref="K352:K353"/>
    <mergeCell ref="L352:L353"/>
    <mergeCell ref="A354:A358"/>
    <mergeCell ref="F354:G354"/>
    <mergeCell ref="H354:L354"/>
    <mergeCell ref="B355:B356"/>
    <mergeCell ref="C355:C356"/>
    <mergeCell ref="D355:D356"/>
    <mergeCell ref="E355:E356"/>
    <mergeCell ref="F355:G356"/>
    <mergeCell ref="F350:G351"/>
    <mergeCell ref="H350:I350"/>
    <mergeCell ref="H351:I351"/>
    <mergeCell ref="F352:G353"/>
    <mergeCell ref="H352:I353"/>
    <mergeCell ref="J352:J353"/>
    <mergeCell ref="J347:J348"/>
    <mergeCell ref="K347:K348"/>
    <mergeCell ref="L347:L348"/>
    <mergeCell ref="A349:A353"/>
    <mergeCell ref="F349:G349"/>
    <mergeCell ref="H349:L349"/>
    <mergeCell ref="B350:B351"/>
    <mergeCell ref="C350:C351"/>
    <mergeCell ref="D350:D351"/>
    <mergeCell ref="E350:E351"/>
    <mergeCell ref="H361:I361"/>
    <mergeCell ref="F362:G363"/>
    <mergeCell ref="H362:I363"/>
    <mergeCell ref="J362:J363"/>
    <mergeCell ref="K362:K363"/>
    <mergeCell ref="L362:L363"/>
    <mergeCell ref="L357:L358"/>
    <mergeCell ref="A359:A363"/>
    <mergeCell ref="F359:G359"/>
    <mergeCell ref="H359:L359"/>
    <mergeCell ref="B360:B361"/>
    <mergeCell ref="C360:C361"/>
    <mergeCell ref="D360:D361"/>
    <mergeCell ref="E360:E361"/>
    <mergeCell ref="F360:G361"/>
    <mergeCell ref="H360:I360"/>
    <mergeCell ref="H355:I355"/>
    <mergeCell ref="H356:I356"/>
    <mergeCell ref="F357:G358"/>
    <mergeCell ref="H357:I358"/>
    <mergeCell ref="J357:J358"/>
    <mergeCell ref="K357:K358"/>
    <mergeCell ref="D370:D371"/>
    <mergeCell ref="E370:E371"/>
    <mergeCell ref="F370:G371"/>
    <mergeCell ref="H370:I370"/>
    <mergeCell ref="H371:I371"/>
    <mergeCell ref="F372:G373"/>
    <mergeCell ref="H372:I373"/>
    <mergeCell ref="F367:G368"/>
    <mergeCell ref="H367:I368"/>
    <mergeCell ref="J367:J368"/>
    <mergeCell ref="K367:K368"/>
    <mergeCell ref="L367:L368"/>
    <mergeCell ref="A369:A373"/>
    <mergeCell ref="F369:G369"/>
    <mergeCell ref="H369:L369"/>
    <mergeCell ref="B370:B371"/>
    <mergeCell ref="C370:C371"/>
    <mergeCell ref="A364:A368"/>
    <mergeCell ref="F364:G364"/>
    <mergeCell ref="H364:L364"/>
    <mergeCell ref="B365:B366"/>
    <mergeCell ref="C365:C366"/>
    <mergeCell ref="D365:D366"/>
    <mergeCell ref="E365:E366"/>
    <mergeCell ref="F365:G366"/>
    <mergeCell ref="H365:I365"/>
    <mergeCell ref="H366:I366"/>
    <mergeCell ref="K377:K378"/>
    <mergeCell ref="L377:L378"/>
    <mergeCell ref="A379:A383"/>
    <mergeCell ref="F379:G379"/>
    <mergeCell ref="H379:L379"/>
    <mergeCell ref="B380:B381"/>
    <mergeCell ref="C380:C381"/>
    <mergeCell ref="D380:D381"/>
    <mergeCell ref="E380:E381"/>
    <mergeCell ref="F380:G381"/>
    <mergeCell ref="F375:G376"/>
    <mergeCell ref="H375:I375"/>
    <mergeCell ref="H376:I376"/>
    <mergeCell ref="F377:G378"/>
    <mergeCell ref="H377:I378"/>
    <mergeCell ref="J377:J378"/>
    <mergeCell ref="J372:J373"/>
    <mergeCell ref="K372:K373"/>
    <mergeCell ref="L372:L373"/>
    <mergeCell ref="A374:A378"/>
    <mergeCell ref="F374:G374"/>
    <mergeCell ref="H374:L374"/>
    <mergeCell ref="B375:B376"/>
    <mergeCell ref="C375:C376"/>
    <mergeCell ref="D375:D376"/>
    <mergeCell ref="E375:E376"/>
    <mergeCell ref="H386:I386"/>
    <mergeCell ref="F387:G388"/>
    <mergeCell ref="H387:I388"/>
    <mergeCell ref="J387:J388"/>
    <mergeCell ref="K387:K388"/>
    <mergeCell ref="L387:L388"/>
    <mergeCell ref="L382:L383"/>
    <mergeCell ref="A384:A388"/>
    <mergeCell ref="F384:G384"/>
    <mergeCell ref="H384:L384"/>
    <mergeCell ref="B385:B386"/>
    <mergeCell ref="C385:C386"/>
    <mergeCell ref="D385:D386"/>
    <mergeCell ref="E385:E386"/>
    <mergeCell ref="F385:G386"/>
    <mergeCell ref="H385:I385"/>
    <mergeCell ref="H380:I380"/>
    <mergeCell ref="H381:I381"/>
    <mergeCell ref="F382:G383"/>
    <mergeCell ref="H382:I383"/>
    <mergeCell ref="J382:J383"/>
    <mergeCell ref="K382:K383"/>
    <mergeCell ref="J391:J392"/>
    <mergeCell ref="K391:K392"/>
    <mergeCell ref="L391:L392"/>
    <mergeCell ref="F393:G394"/>
    <mergeCell ref="H393:I394"/>
    <mergeCell ref="J393:J394"/>
    <mergeCell ref="K393:K394"/>
    <mergeCell ref="L393:L394"/>
    <mergeCell ref="A389:A394"/>
    <mergeCell ref="F389:G389"/>
    <mergeCell ref="H389:L389"/>
    <mergeCell ref="B390:B392"/>
    <mergeCell ref="C390:C392"/>
    <mergeCell ref="D390:D392"/>
    <mergeCell ref="E390:E392"/>
    <mergeCell ref="F390:G392"/>
    <mergeCell ref="H390:I390"/>
    <mergeCell ref="H391:I392"/>
    <mergeCell ref="J397:J398"/>
    <mergeCell ref="K397:K398"/>
    <mergeCell ref="L397:L398"/>
    <mergeCell ref="F399:G400"/>
    <mergeCell ref="H399:I400"/>
    <mergeCell ref="J399:J400"/>
    <mergeCell ref="K399:K400"/>
    <mergeCell ref="L399:L400"/>
    <mergeCell ref="A395:A400"/>
    <mergeCell ref="F395:G395"/>
    <mergeCell ref="H395:L395"/>
    <mergeCell ref="B396:B398"/>
    <mergeCell ref="C396:C398"/>
    <mergeCell ref="D396:D398"/>
    <mergeCell ref="E396:E398"/>
    <mergeCell ref="F396:G398"/>
    <mergeCell ref="H396:I396"/>
    <mergeCell ref="H397:I398"/>
    <mergeCell ref="D407:D408"/>
    <mergeCell ref="E407:E408"/>
    <mergeCell ref="F407:G408"/>
    <mergeCell ref="H407:I407"/>
    <mergeCell ref="H408:I408"/>
    <mergeCell ref="F409:G410"/>
    <mergeCell ref="H409:I410"/>
    <mergeCell ref="F404:G405"/>
    <mergeCell ref="H404:I405"/>
    <mergeCell ref="J404:J405"/>
    <mergeCell ref="K404:K405"/>
    <mergeCell ref="L404:L405"/>
    <mergeCell ref="A406:A410"/>
    <mergeCell ref="F406:G406"/>
    <mergeCell ref="H406:L406"/>
    <mergeCell ref="B407:B408"/>
    <mergeCell ref="C407:C408"/>
    <mergeCell ref="A401:A405"/>
    <mergeCell ref="F401:G401"/>
    <mergeCell ref="H401:L401"/>
    <mergeCell ref="B402:B403"/>
    <mergeCell ref="C402:C403"/>
    <mergeCell ref="D402:D403"/>
    <mergeCell ref="E402:E403"/>
    <mergeCell ref="F402:G403"/>
    <mergeCell ref="H402:I402"/>
    <mergeCell ref="H403:I403"/>
    <mergeCell ref="K414:K415"/>
    <mergeCell ref="L414:L415"/>
    <mergeCell ref="A416:A420"/>
    <mergeCell ref="F416:G416"/>
    <mergeCell ref="H416:L416"/>
    <mergeCell ref="B417:B418"/>
    <mergeCell ref="C417:C418"/>
    <mergeCell ref="D417:D418"/>
    <mergeCell ref="E417:E418"/>
    <mergeCell ref="F417:G418"/>
    <mergeCell ref="F412:G413"/>
    <mergeCell ref="H412:I412"/>
    <mergeCell ref="H413:I413"/>
    <mergeCell ref="F414:G415"/>
    <mergeCell ref="H414:I415"/>
    <mergeCell ref="J414:J415"/>
    <mergeCell ref="J409:J410"/>
    <mergeCell ref="K409:K410"/>
    <mergeCell ref="L409:L410"/>
    <mergeCell ref="A411:A415"/>
    <mergeCell ref="F411:G411"/>
    <mergeCell ref="H411:L411"/>
    <mergeCell ref="B412:B413"/>
    <mergeCell ref="C412:C413"/>
    <mergeCell ref="D412:D413"/>
    <mergeCell ref="E412:E413"/>
    <mergeCell ref="H423:I423"/>
    <mergeCell ref="F424:G425"/>
    <mergeCell ref="H424:I425"/>
    <mergeCell ref="J424:J425"/>
    <mergeCell ref="K424:K425"/>
    <mergeCell ref="L424:L425"/>
    <mergeCell ref="L419:L420"/>
    <mergeCell ref="A421:A425"/>
    <mergeCell ref="F421:G421"/>
    <mergeCell ref="H421:L421"/>
    <mergeCell ref="B422:B423"/>
    <mergeCell ref="C422:C423"/>
    <mergeCell ref="D422:D423"/>
    <mergeCell ref="E422:E423"/>
    <mergeCell ref="F422:G423"/>
    <mergeCell ref="H422:I422"/>
    <mergeCell ref="H417:I417"/>
    <mergeCell ref="H418:I418"/>
    <mergeCell ref="F419:G420"/>
    <mergeCell ref="H419:I420"/>
    <mergeCell ref="J419:J420"/>
    <mergeCell ref="K419:K420"/>
    <mergeCell ref="D432:D433"/>
    <mergeCell ref="E432:E433"/>
    <mergeCell ref="F432:G433"/>
    <mergeCell ref="H432:I432"/>
    <mergeCell ref="H433:I433"/>
    <mergeCell ref="F434:G435"/>
    <mergeCell ref="H434:I435"/>
    <mergeCell ref="F429:G430"/>
    <mergeCell ref="H429:I430"/>
    <mergeCell ref="J429:J430"/>
    <mergeCell ref="K429:K430"/>
    <mergeCell ref="L429:L430"/>
    <mergeCell ref="A431:A435"/>
    <mergeCell ref="F431:G431"/>
    <mergeCell ref="H431:L431"/>
    <mergeCell ref="B432:B433"/>
    <mergeCell ref="C432:C433"/>
    <mergeCell ref="A426:A430"/>
    <mergeCell ref="F426:G426"/>
    <mergeCell ref="H426:L426"/>
    <mergeCell ref="B427:B428"/>
    <mergeCell ref="C427:C428"/>
    <mergeCell ref="D427:D428"/>
    <mergeCell ref="E427:E428"/>
    <mergeCell ref="F427:G428"/>
    <mergeCell ref="H427:I427"/>
    <mergeCell ref="H428:I428"/>
    <mergeCell ref="K439:K440"/>
    <mergeCell ref="L439:L440"/>
    <mergeCell ref="A441:A445"/>
    <mergeCell ref="F441:G441"/>
    <mergeCell ref="H441:L441"/>
    <mergeCell ref="B442:B443"/>
    <mergeCell ref="C442:C443"/>
    <mergeCell ref="D442:D443"/>
    <mergeCell ref="E442:E443"/>
    <mergeCell ref="F442:G443"/>
    <mergeCell ref="F437:G438"/>
    <mergeCell ref="H437:I437"/>
    <mergeCell ref="H438:I438"/>
    <mergeCell ref="F439:G440"/>
    <mergeCell ref="H439:I440"/>
    <mergeCell ref="J439:J440"/>
    <mergeCell ref="J434:J435"/>
    <mergeCell ref="K434:K435"/>
    <mergeCell ref="L434:L435"/>
    <mergeCell ref="A436:A440"/>
    <mergeCell ref="F436:G436"/>
    <mergeCell ref="H436:L436"/>
    <mergeCell ref="B437:B438"/>
    <mergeCell ref="C437:C438"/>
    <mergeCell ref="D437:D438"/>
    <mergeCell ref="E437:E438"/>
    <mergeCell ref="H448:I448"/>
    <mergeCell ref="F449:G450"/>
    <mergeCell ref="H449:I450"/>
    <mergeCell ref="J449:J450"/>
    <mergeCell ref="K449:K450"/>
    <mergeCell ref="L449:L450"/>
    <mergeCell ref="L444:L445"/>
    <mergeCell ref="A446:A450"/>
    <mergeCell ref="F446:G446"/>
    <mergeCell ref="H446:L446"/>
    <mergeCell ref="B447:B448"/>
    <mergeCell ref="C447:C448"/>
    <mergeCell ref="D447:D448"/>
    <mergeCell ref="E447:E448"/>
    <mergeCell ref="F447:G448"/>
    <mergeCell ref="H447:I447"/>
    <mergeCell ref="H442:I442"/>
    <mergeCell ref="H443:I443"/>
    <mergeCell ref="F444:G445"/>
    <mergeCell ref="H444:I445"/>
    <mergeCell ref="J444:J445"/>
    <mergeCell ref="K444:K445"/>
    <mergeCell ref="F454:G455"/>
    <mergeCell ref="H454:I455"/>
    <mergeCell ref="J454:J455"/>
    <mergeCell ref="K454:K455"/>
    <mergeCell ref="L454:L455"/>
    <mergeCell ref="A456:A460"/>
    <mergeCell ref="F456:G456"/>
    <mergeCell ref="H456:L456"/>
    <mergeCell ref="B457:B458"/>
    <mergeCell ref="C457:C458"/>
    <mergeCell ref="A451:A455"/>
    <mergeCell ref="F451:G451"/>
    <mergeCell ref="H451:L451"/>
    <mergeCell ref="B452:B453"/>
    <mergeCell ref="C452:C453"/>
    <mergeCell ref="D452:D453"/>
    <mergeCell ref="E452:E453"/>
    <mergeCell ref="F452:G453"/>
    <mergeCell ref="H452:I452"/>
    <mergeCell ref="H453:I453"/>
    <mergeCell ref="F462:G463"/>
    <mergeCell ref="H462:I462"/>
    <mergeCell ref="H463:I463"/>
    <mergeCell ref="F464:G465"/>
    <mergeCell ref="H464:I465"/>
    <mergeCell ref="J464:J465"/>
    <mergeCell ref="J459:J460"/>
    <mergeCell ref="K459:K460"/>
    <mergeCell ref="L459:L460"/>
    <mergeCell ref="A461:A465"/>
    <mergeCell ref="F461:G461"/>
    <mergeCell ref="H461:L461"/>
    <mergeCell ref="B462:B463"/>
    <mergeCell ref="C462:C463"/>
    <mergeCell ref="D462:D463"/>
    <mergeCell ref="E462:E463"/>
    <mergeCell ref="D457:D458"/>
    <mergeCell ref="E457:E458"/>
    <mergeCell ref="F457:G458"/>
    <mergeCell ref="H457:I457"/>
    <mergeCell ref="H458:I458"/>
    <mergeCell ref="F459:G460"/>
    <mergeCell ref="H459:I460"/>
    <mergeCell ref="L469:L470"/>
    <mergeCell ref="A471:A476"/>
    <mergeCell ref="F471:G471"/>
    <mergeCell ref="H471:L471"/>
    <mergeCell ref="B472:B474"/>
    <mergeCell ref="C472:C474"/>
    <mergeCell ref="D472:D474"/>
    <mergeCell ref="E472:E474"/>
    <mergeCell ref="F472:G474"/>
    <mergeCell ref="H472:I472"/>
    <mergeCell ref="H467:I467"/>
    <mergeCell ref="H468:I468"/>
    <mergeCell ref="F469:G470"/>
    <mergeCell ref="H469:I470"/>
    <mergeCell ref="J469:J470"/>
    <mergeCell ref="K469:K470"/>
    <mergeCell ref="K464:K465"/>
    <mergeCell ref="L464:L465"/>
    <mergeCell ref="A466:A470"/>
    <mergeCell ref="F466:G466"/>
    <mergeCell ref="H466:L466"/>
    <mergeCell ref="B467:B468"/>
    <mergeCell ref="C467:C468"/>
    <mergeCell ref="D467:D468"/>
    <mergeCell ref="E467:E468"/>
    <mergeCell ref="F467:G468"/>
    <mergeCell ref="A482:A487"/>
    <mergeCell ref="F482:G482"/>
    <mergeCell ref="H482:L482"/>
    <mergeCell ref="B483:B485"/>
    <mergeCell ref="C483:C485"/>
    <mergeCell ref="A477:A481"/>
    <mergeCell ref="F477:G477"/>
    <mergeCell ref="H477:L477"/>
    <mergeCell ref="B478:B479"/>
    <mergeCell ref="C478:C479"/>
    <mergeCell ref="D478:D479"/>
    <mergeCell ref="E478:E479"/>
    <mergeCell ref="F478:G479"/>
    <mergeCell ref="H478:I478"/>
    <mergeCell ref="H479:I479"/>
    <mergeCell ref="H473:I474"/>
    <mergeCell ref="J473:J474"/>
    <mergeCell ref="K473:K474"/>
    <mergeCell ref="L473:L474"/>
    <mergeCell ref="F475:G476"/>
    <mergeCell ref="H475:I476"/>
    <mergeCell ref="J475:J476"/>
    <mergeCell ref="K475:K476"/>
    <mergeCell ref="L475:L476"/>
    <mergeCell ref="K484:K485"/>
    <mergeCell ref="L484:L485"/>
    <mergeCell ref="F486:G487"/>
    <mergeCell ref="H486:I487"/>
    <mergeCell ref="J486:J487"/>
    <mergeCell ref="K486:K487"/>
    <mergeCell ref="L486:L487"/>
    <mergeCell ref="D483:D485"/>
    <mergeCell ref="E483:E485"/>
    <mergeCell ref="F483:G485"/>
    <mergeCell ref="H483:I483"/>
    <mergeCell ref="H484:I485"/>
    <mergeCell ref="J484:J485"/>
    <mergeCell ref="F480:G481"/>
    <mergeCell ref="H480:I481"/>
    <mergeCell ref="J480:J481"/>
    <mergeCell ref="K480:K481"/>
    <mergeCell ref="L480:L481"/>
    <mergeCell ref="J490:J491"/>
    <mergeCell ref="K490:K491"/>
    <mergeCell ref="L490:L491"/>
    <mergeCell ref="F492:G493"/>
    <mergeCell ref="H492:I493"/>
    <mergeCell ref="J492:J493"/>
    <mergeCell ref="K492:K493"/>
    <mergeCell ref="L492:L493"/>
    <mergeCell ref="A488:A493"/>
    <mergeCell ref="F488:G488"/>
    <mergeCell ref="H488:L488"/>
    <mergeCell ref="B489:B491"/>
    <mergeCell ref="C489:C491"/>
    <mergeCell ref="D489:D491"/>
    <mergeCell ref="E489:E491"/>
    <mergeCell ref="F489:G491"/>
    <mergeCell ref="H489:I489"/>
    <mergeCell ref="H490:I491"/>
    <mergeCell ref="J496:J497"/>
    <mergeCell ref="K496:K497"/>
    <mergeCell ref="L496:L497"/>
    <mergeCell ref="F498:G499"/>
    <mergeCell ref="H498:I499"/>
    <mergeCell ref="J498:J499"/>
    <mergeCell ref="K498:K499"/>
    <mergeCell ref="L498:L499"/>
    <mergeCell ref="A494:A499"/>
    <mergeCell ref="F494:G494"/>
    <mergeCell ref="H494:L494"/>
    <mergeCell ref="B495:B497"/>
    <mergeCell ref="C495:C497"/>
    <mergeCell ref="D495:D497"/>
    <mergeCell ref="E495:E497"/>
    <mergeCell ref="F495:G497"/>
    <mergeCell ref="H495:I495"/>
    <mergeCell ref="H496:I497"/>
    <mergeCell ref="H509:I510"/>
    <mergeCell ref="J502:J504"/>
    <mergeCell ref="K502:K504"/>
    <mergeCell ref="L502:L504"/>
    <mergeCell ref="F505:G506"/>
    <mergeCell ref="H505:I506"/>
    <mergeCell ref="J505:J506"/>
    <mergeCell ref="K505:K506"/>
    <mergeCell ref="L505:L506"/>
    <mergeCell ref="A500:A506"/>
    <mergeCell ref="F500:G500"/>
    <mergeCell ref="H500:L500"/>
    <mergeCell ref="B501:B504"/>
    <mergeCell ref="C501:C504"/>
    <mergeCell ref="D501:D504"/>
    <mergeCell ref="E501:E504"/>
    <mergeCell ref="F501:G504"/>
    <mergeCell ref="H501:I501"/>
    <mergeCell ref="H502:I504"/>
    <mergeCell ref="A518:A523"/>
    <mergeCell ref="F518:G518"/>
    <mergeCell ref="H518:L518"/>
    <mergeCell ref="B519:B521"/>
    <mergeCell ref="C519:C521"/>
    <mergeCell ref="A513:A517"/>
    <mergeCell ref="F513:G513"/>
    <mergeCell ref="H513:L513"/>
    <mergeCell ref="B514:B515"/>
    <mergeCell ref="C514:C515"/>
    <mergeCell ref="D514:D515"/>
    <mergeCell ref="E514:E515"/>
    <mergeCell ref="F514:G515"/>
    <mergeCell ref="H514:I514"/>
    <mergeCell ref="H515:I515"/>
    <mergeCell ref="J509:J510"/>
    <mergeCell ref="K509:K510"/>
    <mergeCell ref="L509:L510"/>
    <mergeCell ref="F511:G512"/>
    <mergeCell ref="H511:I512"/>
    <mergeCell ref="J511:J512"/>
    <mergeCell ref="K511:K512"/>
    <mergeCell ref="L511:L512"/>
    <mergeCell ref="A507:A512"/>
    <mergeCell ref="F507:G507"/>
    <mergeCell ref="H507:L507"/>
    <mergeCell ref="B508:B510"/>
    <mergeCell ref="C508:C510"/>
    <mergeCell ref="D508:D510"/>
    <mergeCell ref="E508:E510"/>
    <mergeCell ref="F508:G510"/>
    <mergeCell ref="H508:I508"/>
    <mergeCell ref="K520:K521"/>
    <mergeCell ref="L520:L521"/>
    <mergeCell ref="F522:G523"/>
    <mergeCell ref="H522:I523"/>
    <mergeCell ref="J522:J523"/>
    <mergeCell ref="K522:K523"/>
    <mergeCell ref="L522:L523"/>
    <mergeCell ref="D519:D521"/>
    <mergeCell ref="E519:E521"/>
    <mergeCell ref="F519:G521"/>
    <mergeCell ref="H519:I519"/>
    <mergeCell ref="H520:I521"/>
    <mergeCell ref="J520:J521"/>
    <mergeCell ref="F516:G517"/>
    <mergeCell ref="H516:I517"/>
    <mergeCell ref="J516:J517"/>
    <mergeCell ref="K516:K517"/>
    <mergeCell ref="L516:L517"/>
    <mergeCell ref="H532:I533"/>
    <mergeCell ref="J526:J527"/>
    <mergeCell ref="K526:K527"/>
    <mergeCell ref="L526:L527"/>
    <mergeCell ref="F528:G529"/>
    <mergeCell ref="H528:I529"/>
    <mergeCell ref="J528:J529"/>
    <mergeCell ref="K528:K529"/>
    <mergeCell ref="L528:L529"/>
    <mergeCell ref="A524:A529"/>
    <mergeCell ref="F524:G524"/>
    <mergeCell ref="H524:L524"/>
    <mergeCell ref="B525:B527"/>
    <mergeCell ref="C525:C527"/>
    <mergeCell ref="D525:D527"/>
    <mergeCell ref="E525:E527"/>
    <mergeCell ref="F525:G527"/>
    <mergeCell ref="H525:I525"/>
    <mergeCell ref="H526:I527"/>
    <mergeCell ref="F539:G540"/>
    <mergeCell ref="H539:I540"/>
    <mergeCell ref="J539:J540"/>
    <mergeCell ref="K539:K540"/>
    <mergeCell ref="L539:L540"/>
    <mergeCell ref="A536:A540"/>
    <mergeCell ref="F536:G536"/>
    <mergeCell ref="H536:L536"/>
    <mergeCell ref="B537:B538"/>
    <mergeCell ref="C537:C538"/>
    <mergeCell ref="D537:D538"/>
    <mergeCell ref="E537:E538"/>
    <mergeCell ref="F537:G538"/>
    <mergeCell ref="H537:I537"/>
    <mergeCell ref="H538:I538"/>
    <mergeCell ref="J532:J533"/>
    <mergeCell ref="K532:K533"/>
    <mergeCell ref="L532:L533"/>
    <mergeCell ref="F534:G535"/>
    <mergeCell ref="H534:I535"/>
    <mergeCell ref="J534:J535"/>
    <mergeCell ref="K534:K535"/>
    <mergeCell ref="L534:L535"/>
    <mergeCell ref="A530:A535"/>
    <mergeCell ref="F530:G530"/>
    <mergeCell ref="H530:L530"/>
    <mergeCell ref="B531:B533"/>
    <mergeCell ref="C531:C533"/>
    <mergeCell ref="D531:D533"/>
    <mergeCell ref="E531:E533"/>
    <mergeCell ref="F531:G533"/>
    <mergeCell ref="H531:I531"/>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L534"/>
  <sheetViews>
    <sheetView workbookViewId="0">
      <selection activeCell="C9" sqref="C9"/>
    </sheetView>
  </sheetViews>
  <sheetFormatPr defaultRowHeight="13.2" x14ac:dyDescent="0.25"/>
  <cols>
    <col min="1" max="1" width="5" customWidth="1"/>
    <col min="2" max="2" width="14.77734375" customWidth="1"/>
    <col min="3" max="3" width="25.77734375" customWidth="1"/>
    <col min="4" max="5" width="17" customWidth="1"/>
    <col min="6" max="6" width="2.88671875" customWidth="1"/>
    <col min="7" max="7" width="12.44140625" customWidth="1"/>
    <col min="8" max="8" width="2.5546875" customWidth="1"/>
    <col min="9" max="9" width="12.44140625" customWidth="1"/>
    <col min="10" max="10" width="12.109375" customWidth="1"/>
    <col min="11" max="11" width="11.44140625" customWidth="1"/>
    <col min="12" max="12" width="10.5546875" customWidth="1"/>
  </cols>
  <sheetData>
    <row r="1" spans="1:12" x14ac:dyDescent="0.25">
      <c r="A1" s="1"/>
      <c r="B1" s="1"/>
      <c r="C1" s="1"/>
      <c r="D1" s="1"/>
      <c r="E1" s="1"/>
      <c r="F1" s="1"/>
      <c r="G1" s="1"/>
      <c r="H1" s="1"/>
      <c r="I1" s="1"/>
      <c r="J1" s="1"/>
      <c r="K1" s="1"/>
      <c r="L1" s="1"/>
    </row>
    <row r="2" spans="1:12" ht="15.75" customHeight="1" x14ac:dyDescent="0.3">
      <c r="A2" s="2"/>
      <c r="B2" s="905" t="s">
        <v>0</v>
      </c>
      <c r="C2" s="905"/>
      <c r="D2" s="905"/>
      <c r="E2" s="905"/>
      <c r="F2" s="905"/>
      <c r="G2" s="905"/>
      <c r="H2" s="905"/>
      <c r="I2" s="905"/>
      <c r="J2" s="905"/>
      <c r="K2" s="905"/>
      <c r="L2" s="905"/>
    </row>
    <row r="3" spans="1:12" x14ac:dyDescent="0.25">
      <c r="A3" s="906"/>
      <c r="B3" s="907" t="s">
        <v>1</v>
      </c>
      <c r="C3" s="907"/>
      <c r="D3" s="907"/>
      <c r="E3" s="907"/>
      <c r="F3" s="907"/>
      <c r="G3" s="907"/>
      <c r="H3" s="907"/>
      <c r="I3" s="907"/>
      <c r="J3" s="3" t="s">
        <v>2</v>
      </c>
      <c r="K3" s="3" t="s">
        <v>3</v>
      </c>
      <c r="L3" s="3" t="s">
        <v>4</v>
      </c>
    </row>
    <row r="4" spans="1:12" x14ac:dyDescent="0.25">
      <c r="A4" s="906"/>
      <c r="B4" s="907"/>
      <c r="C4" s="907"/>
      <c r="D4" s="907"/>
      <c r="E4" s="907"/>
      <c r="F4" s="907"/>
      <c r="G4" s="907"/>
      <c r="H4" s="907"/>
      <c r="I4" s="907"/>
      <c r="J4" s="4">
        <v>8</v>
      </c>
      <c r="K4" s="4">
        <v>21</v>
      </c>
      <c r="L4" s="5" t="s">
        <v>5</v>
      </c>
    </row>
    <row r="5" spans="1:12" ht="12.75" customHeight="1" x14ac:dyDescent="0.25">
      <c r="A5" s="906"/>
      <c r="B5" s="908" t="s">
        <v>6</v>
      </c>
      <c r="C5" s="908"/>
      <c r="D5" s="908"/>
      <c r="E5" s="908"/>
      <c r="F5" s="908"/>
      <c r="G5" s="908"/>
      <c r="H5" s="908"/>
      <c r="I5" s="908"/>
      <c r="J5" s="908"/>
      <c r="K5" s="908"/>
      <c r="L5" s="908"/>
    </row>
    <row r="6" spans="1:12" ht="18" customHeight="1" x14ac:dyDescent="0.3">
      <c r="A6" s="909"/>
      <c r="B6" s="6"/>
      <c r="C6" s="910" t="s">
        <v>7</v>
      </c>
      <c r="D6" s="910"/>
      <c r="E6" s="910"/>
      <c r="F6" s="911"/>
      <c r="G6" s="912" t="s">
        <v>8</v>
      </c>
      <c r="H6" s="7"/>
      <c r="I6" s="912" t="s">
        <v>8</v>
      </c>
      <c r="J6" s="913"/>
      <c r="K6" s="914" t="s">
        <v>9</v>
      </c>
      <c r="L6" s="914"/>
    </row>
    <row r="7" spans="1:12" ht="17.399999999999999" x14ac:dyDescent="0.25">
      <c r="A7" s="909"/>
      <c r="B7" s="8"/>
      <c r="C7" s="915" t="s">
        <v>10</v>
      </c>
      <c r="D7" s="915"/>
      <c r="E7" s="915"/>
      <c r="F7" s="911"/>
      <c r="G7" s="912"/>
      <c r="H7" s="18" t="s">
        <v>32</v>
      </c>
      <c r="I7" s="912"/>
      <c r="J7" s="913"/>
      <c r="K7" s="914"/>
      <c r="L7" s="914"/>
    </row>
    <row r="8" spans="1:12" ht="12.75" customHeight="1" x14ac:dyDescent="0.25">
      <c r="A8" s="909"/>
      <c r="B8" s="9" t="s">
        <v>11</v>
      </c>
      <c r="C8" s="916" t="s">
        <v>5579</v>
      </c>
      <c r="D8" s="916"/>
      <c r="E8" s="916"/>
      <c r="F8" s="911"/>
      <c r="G8" s="912"/>
      <c r="H8" s="10"/>
      <c r="I8" s="912"/>
      <c r="J8" s="913"/>
      <c r="K8" s="914"/>
      <c r="L8" s="914"/>
    </row>
    <row r="9" spans="1:12" ht="48" customHeight="1" x14ac:dyDescent="0.25">
      <c r="A9" s="11" t="s">
        <v>12</v>
      </c>
      <c r="B9" s="11" t="s">
        <v>13</v>
      </c>
      <c r="C9" s="12" t="s">
        <v>14</v>
      </c>
      <c r="D9" s="12" t="s">
        <v>15</v>
      </c>
      <c r="E9" s="12" t="s">
        <v>16</v>
      </c>
      <c r="F9" s="917" t="s">
        <v>17</v>
      </c>
      <c r="G9" s="917"/>
      <c r="H9" s="917" t="s">
        <v>18</v>
      </c>
      <c r="I9" s="917"/>
      <c r="J9" s="12" t="s">
        <v>19</v>
      </c>
      <c r="K9" s="12" t="s">
        <v>20</v>
      </c>
      <c r="L9" s="12" t="s">
        <v>21</v>
      </c>
    </row>
    <row r="10" spans="1:12" ht="24" x14ac:dyDescent="0.25">
      <c r="A10" s="918">
        <v>701</v>
      </c>
      <c r="B10" s="9" t="s">
        <v>22</v>
      </c>
      <c r="C10" s="13" t="s">
        <v>23</v>
      </c>
      <c r="D10" s="13" t="s">
        <v>24</v>
      </c>
      <c r="E10" s="13" t="s">
        <v>25</v>
      </c>
      <c r="F10" s="919" t="s">
        <v>17</v>
      </c>
      <c r="G10" s="919"/>
      <c r="H10" s="920"/>
      <c r="I10" s="920"/>
      <c r="J10" s="920"/>
      <c r="K10" s="920"/>
      <c r="L10" s="920"/>
    </row>
    <row r="11" spans="1:12" x14ac:dyDescent="0.25">
      <c r="A11" s="918"/>
      <c r="B11" s="921" t="s">
        <v>2341</v>
      </c>
      <c r="C11" s="922" t="s">
        <v>2345</v>
      </c>
      <c r="D11" s="923">
        <v>43585</v>
      </c>
      <c r="E11" s="921" t="s">
        <v>53</v>
      </c>
      <c r="F11" s="921" t="s">
        <v>375</v>
      </c>
      <c r="G11" s="921"/>
      <c r="H11" s="924" t="s">
        <v>30</v>
      </c>
      <c r="I11" s="924"/>
      <c r="J11" s="14" t="s">
        <v>31</v>
      </c>
      <c r="K11" s="14" t="s">
        <v>32</v>
      </c>
      <c r="L11" s="16">
        <v>631</v>
      </c>
    </row>
    <row r="12" spans="1:12" x14ac:dyDescent="0.25">
      <c r="A12" s="918"/>
      <c r="B12" s="921"/>
      <c r="C12" s="922"/>
      <c r="D12" s="923"/>
      <c r="E12" s="921"/>
      <c r="F12" s="921"/>
      <c r="G12" s="921"/>
      <c r="H12" s="924" t="s">
        <v>33</v>
      </c>
      <c r="I12" s="924"/>
      <c r="J12" s="921" t="s">
        <v>31</v>
      </c>
      <c r="K12" s="921" t="s">
        <v>32</v>
      </c>
      <c r="L12" s="925">
        <v>433.59</v>
      </c>
    </row>
    <row r="13" spans="1:12" x14ac:dyDescent="0.25">
      <c r="A13" s="918"/>
      <c r="B13" s="921"/>
      <c r="C13" s="922"/>
      <c r="D13" s="923"/>
      <c r="E13" s="921"/>
      <c r="F13" s="921"/>
      <c r="G13" s="921"/>
      <c r="H13" s="924"/>
      <c r="I13" s="924"/>
      <c r="J13" s="921"/>
      <c r="K13" s="921"/>
      <c r="L13" s="925"/>
    </row>
    <row r="14" spans="1:12" ht="24" x14ac:dyDescent="0.25">
      <c r="A14" s="918"/>
      <c r="B14" s="9" t="s">
        <v>34</v>
      </c>
      <c r="C14" s="13" t="s">
        <v>35</v>
      </c>
      <c r="D14" s="13" t="s">
        <v>36</v>
      </c>
      <c r="E14" s="13" t="s">
        <v>37</v>
      </c>
      <c r="F14" s="920"/>
      <c r="G14" s="920"/>
      <c r="H14" s="924" t="s">
        <v>38</v>
      </c>
      <c r="I14" s="924"/>
      <c r="J14" s="921" t="s">
        <v>31</v>
      </c>
      <c r="K14" s="921" t="s">
        <v>32</v>
      </c>
      <c r="L14" s="925">
        <v>500</v>
      </c>
    </row>
    <row r="15" spans="1:12" ht="22.8" x14ac:dyDescent="0.25">
      <c r="A15" s="918"/>
      <c r="B15" s="14" t="s">
        <v>894</v>
      </c>
      <c r="C15" s="14" t="s">
        <v>375</v>
      </c>
      <c r="D15" s="15">
        <v>43588</v>
      </c>
      <c r="E15" s="14" t="s">
        <v>1475</v>
      </c>
      <c r="F15" s="920"/>
      <c r="G15" s="920"/>
      <c r="H15" s="924"/>
      <c r="I15" s="924"/>
      <c r="J15" s="921"/>
      <c r="K15" s="921"/>
      <c r="L15" s="925"/>
    </row>
    <row r="16" spans="1:12" ht="24" x14ac:dyDescent="0.25">
      <c r="A16" s="918">
        <v>702</v>
      </c>
      <c r="B16" s="9" t="s">
        <v>22</v>
      </c>
      <c r="C16" s="13" t="s">
        <v>23</v>
      </c>
      <c r="D16" s="13" t="s">
        <v>24</v>
      </c>
      <c r="E16" s="13" t="s">
        <v>25</v>
      </c>
      <c r="F16" s="919" t="s">
        <v>17</v>
      </c>
      <c r="G16" s="919"/>
      <c r="H16" s="920"/>
      <c r="I16" s="920"/>
      <c r="J16" s="920"/>
      <c r="K16" s="920"/>
      <c r="L16" s="920"/>
    </row>
    <row r="17" spans="1:12" x14ac:dyDescent="0.25">
      <c r="A17" s="918"/>
      <c r="B17" s="921" t="s">
        <v>2341</v>
      </c>
      <c r="C17" s="922" t="s">
        <v>2346</v>
      </c>
      <c r="D17" s="923">
        <v>43600</v>
      </c>
      <c r="E17" s="921" t="s">
        <v>1306</v>
      </c>
      <c r="F17" s="921" t="s">
        <v>2347</v>
      </c>
      <c r="G17" s="921"/>
      <c r="H17" s="924" t="s">
        <v>30</v>
      </c>
      <c r="I17" s="924"/>
      <c r="J17" s="14" t="s">
        <v>31</v>
      </c>
      <c r="K17" s="14" t="s">
        <v>32</v>
      </c>
      <c r="L17" s="16">
        <v>289</v>
      </c>
    </row>
    <row r="18" spans="1:12" x14ac:dyDescent="0.25">
      <c r="A18" s="918"/>
      <c r="B18" s="921"/>
      <c r="C18" s="922"/>
      <c r="D18" s="923"/>
      <c r="E18" s="921"/>
      <c r="F18" s="921"/>
      <c r="G18" s="921"/>
      <c r="H18" s="924" t="s">
        <v>33</v>
      </c>
      <c r="I18" s="924"/>
      <c r="J18" s="14" t="s">
        <v>31</v>
      </c>
      <c r="K18" s="14" t="s">
        <v>32</v>
      </c>
      <c r="L18" s="16">
        <v>416.6</v>
      </c>
    </row>
    <row r="19" spans="1:12" ht="24" x14ac:dyDescent="0.25">
      <c r="A19" s="918"/>
      <c r="B19" s="9" t="s">
        <v>34</v>
      </c>
      <c r="C19" s="13" t="s">
        <v>35</v>
      </c>
      <c r="D19" s="13" t="s">
        <v>36</v>
      </c>
      <c r="E19" s="13" t="s">
        <v>37</v>
      </c>
      <c r="F19" s="920"/>
      <c r="G19" s="920"/>
      <c r="H19" s="924" t="s">
        <v>38</v>
      </c>
      <c r="I19" s="924"/>
      <c r="J19" s="921" t="s">
        <v>31</v>
      </c>
      <c r="K19" s="921" t="s">
        <v>31</v>
      </c>
      <c r="L19" s="925">
        <v>0</v>
      </c>
    </row>
    <row r="20" spans="1:12" ht="22.8" x14ac:dyDescent="0.25">
      <c r="A20" s="918"/>
      <c r="B20" s="14" t="s">
        <v>894</v>
      </c>
      <c r="C20" s="14" t="s">
        <v>2347</v>
      </c>
      <c r="D20" s="15">
        <v>43601</v>
      </c>
      <c r="E20" s="14" t="s">
        <v>1104</v>
      </c>
      <c r="F20" s="920"/>
      <c r="G20" s="920"/>
      <c r="H20" s="924"/>
      <c r="I20" s="924"/>
      <c r="J20" s="921"/>
      <c r="K20" s="921"/>
      <c r="L20" s="925"/>
    </row>
    <row r="21" spans="1:12" ht="24" x14ac:dyDescent="0.25">
      <c r="A21" s="918">
        <v>703</v>
      </c>
      <c r="B21" s="9" t="s">
        <v>22</v>
      </c>
      <c r="C21" s="13" t="s">
        <v>23</v>
      </c>
      <c r="D21" s="13" t="s">
        <v>24</v>
      </c>
      <c r="E21" s="13" t="s">
        <v>25</v>
      </c>
      <c r="F21" s="919" t="s">
        <v>17</v>
      </c>
      <c r="G21" s="919"/>
      <c r="H21" s="920"/>
      <c r="I21" s="920"/>
      <c r="J21" s="920"/>
      <c r="K21" s="920"/>
      <c r="L21" s="920"/>
    </row>
    <row r="22" spans="1:12" x14ac:dyDescent="0.25">
      <c r="A22" s="918"/>
      <c r="B22" s="921" t="s">
        <v>2341</v>
      </c>
      <c r="C22" s="922" t="s">
        <v>2348</v>
      </c>
      <c r="D22" s="923">
        <v>43637</v>
      </c>
      <c r="E22" s="921" t="s">
        <v>298</v>
      </c>
      <c r="F22" s="921" t="s">
        <v>2349</v>
      </c>
      <c r="G22" s="921"/>
      <c r="H22" s="924" t="s">
        <v>30</v>
      </c>
      <c r="I22" s="924"/>
      <c r="J22" s="14" t="s">
        <v>31</v>
      </c>
      <c r="K22" s="14" t="s">
        <v>32</v>
      </c>
      <c r="L22" s="16">
        <v>369</v>
      </c>
    </row>
    <row r="23" spans="1:12" x14ac:dyDescent="0.25">
      <c r="A23" s="918"/>
      <c r="B23" s="921"/>
      <c r="C23" s="922"/>
      <c r="D23" s="923"/>
      <c r="E23" s="921"/>
      <c r="F23" s="921"/>
      <c r="G23" s="921"/>
      <c r="H23" s="924" t="s">
        <v>33</v>
      </c>
      <c r="I23" s="924"/>
      <c r="J23" s="14" t="s">
        <v>31</v>
      </c>
      <c r="K23" s="14" t="s">
        <v>32</v>
      </c>
      <c r="L23" s="16">
        <v>345.24</v>
      </c>
    </row>
    <row r="24" spans="1:12" ht="24" x14ac:dyDescent="0.25">
      <c r="A24" s="918"/>
      <c r="B24" s="9" t="s">
        <v>34</v>
      </c>
      <c r="C24" s="13" t="s">
        <v>35</v>
      </c>
      <c r="D24" s="13" t="s">
        <v>36</v>
      </c>
      <c r="E24" s="13" t="s">
        <v>37</v>
      </c>
      <c r="F24" s="920"/>
      <c r="G24" s="920"/>
      <c r="H24" s="924" t="s">
        <v>38</v>
      </c>
      <c r="I24" s="924"/>
      <c r="J24" s="921" t="s">
        <v>31</v>
      </c>
      <c r="K24" s="921" t="s">
        <v>32</v>
      </c>
      <c r="L24" s="925">
        <v>995</v>
      </c>
    </row>
    <row r="25" spans="1:12" ht="22.8" x14ac:dyDescent="0.25">
      <c r="A25" s="918"/>
      <c r="B25" s="14" t="s">
        <v>894</v>
      </c>
      <c r="C25" s="14" t="s">
        <v>2349</v>
      </c>
      <c r="D25" s="15">
        <v>43638</v>
      </c>
      <c r="E25" s="14" t="s">
        <v>2350</v>
      </c>
      <c r="F25" s="920"/>
      <c r="G25" s="920"/>
      <c r="H25" s="924"/>
      <c r="I25" s="924"/>
      <c r="J25" s="921"/>
      <c r="K25" s="921"/>
      <c r="L25" s="925"/>
    </row>
    <row r="26" spans="1:12" ht="24" x14ac:dyDescent="0.25">
      <c r="A26" s="918">
        <v>704</v>
      </c>
      <c r="B26" s="9" t="s">
        <v>22</v>
      </c>
      <c r="C26" s="13" t="s">
        <v>23</v>
      </c>
      <c r="D26" s="13" t="s">
        <v>24</v>
      </c>
      <c r="E26" s="13" t="s">
        <v>25</v>
      </c>
      <c r="F26" s="919" t="s">
        <v>17</v>
      </c>
      <c r="G26" s="919"/>
      <c r="H26" s="920"/>
      <c r="I26" s="920"/>
      <c r="J26" s="920"/>
      <c r="K26" s="920"/>
      <c r="L26" s="920"/>
    </row>
    <row r="27" spans="1:12" x14ac:dyDescent="0.25">
      <c r="A27" s="918"/>
      <c r="B27" s="921" t="s">
        <v>2351</v>
      </c>
      <c r="C27" s="922" t="s">
        <v>2352</v>
      </c>
      <c r="D27" s="923">
        <v>43731</v>
      </c>
      <c r="E27" s="921" t="s">
        <v>548</v>
      </c>
      <c r="F27" s="921" t="s">
        <v>549</v>
      </c>
      <c r="G27" s="921"/>
      <c r="H27" s="924" t="s">
        <v>30</v>
      </c>
      <c r="I27" s="924"/>
      <c r="J27" s="14" t="s">
        <v>31</v>
      </c>
      <c r="K27" s="14" t="s">
        <v>32</v>
      </c>
      <c r="L27" s="16">
        <v>176</v>
      </c>
    </row>
    <row r="28" spans="1:12" x14ac:dyDescent="0.25">
      <c r="A28" s="918"/>
      <c r="B28" s="921"/>
      <c r="C28" s="922"/>
      <c r="D28" s="923"/>
      <c r="E28" s="921"/>
      <c r="F28" s="921"/>
      <c r="G28" s="921"/>
      <c r="H28" s="924" t="s">
        <v>33</v>
      </c>
      <c r="I28" s="924"/>
      <c r="J28" s="14" t="s">
        <v>31</v>
      </c>
      <c r="K28" s="14" t="s">
        <v>32</v>
      </c>
      <c r="L28" s="16">
        <v>393.65</v>
      </c>
    </row>
    <row r="29" spans="1:12" ht="24" x14ac:dyDescent="0.25">
      <c r="A29" s="918"/>
      <c r="B29" s="9" t="s">
        <v>34</v>
      </c>
      <c r="C29" s="13" t="s">
        <v>35</v>
      </c>
      <c r="D29" s="13" t="s">
        <v>36</v>
      </c>
      <c r="E29" s="13" t="s">
        <v>37</v>
      </c>
      <c r="F29" s="920"/>
      <c r="G29" s="920"/>
      <c r="H29" s="924" t="s">
        <v>38</v>
      </c>
      <c r="I29" s="924"/>
      <c r="J29" s="921" t="s">
        <v>31</v>
      </c>
      <c r="K29" s="921" t="s">
        <v>32</v>
      </c>
      <c r="L29" s="925">
        <v>100</v>
      </c>
    </row>
    <row r="30" spans="1:12" ht="22.8" x14ac:dyDescent="0.25">
      <c r="A30" s="918"/>
      <c r="B30" s="14" t="s">
        <v>229</v>
      </c>
      <c r="C30" s="14" t="s">
        <v>549</v>
      </c>
      <c r="D30" s="15">
        <v>43732</v>
      </c>
      <c r="E30" s="14" t="s">
        <v>1689</v>
      </c>
      <c r="F30" s="920"/>
      <c r="G30" s="920"/>
      <c r="H30" s="924"/>
      <c r="I30" s="924"/>
      <c r="J30" s="921"/>
      <c r="K30" s="921"/>
      <c r="L30" s="925"/>
    </row>
    <row r="31" spans="1:12" ht="24" x14ac:dyDescent="0.25">
      <c r="A31" s="918">
        <v>705</v>
      </c>
      <c r="B31" s="9" t="s">
        <v>22</v>
      </c>
      <c r="C31" s="13" t="s">
        <v>23</v>
      </c>
      <c r="D31" s="13" t="s">
        <v>24</v>
      </c>
      <c r="E31" s="13" t="s">
        <v>25</v>
      </c>
      <c r="F31" s="919" t="s">
        <v>17</v>
      </c>
      <c r="G31" s="919"/>
      <c r="H31" s="920"/>
      <c r="I31" s="920"/>
      <c r="J31" s="920"/>
      <c r="K31" s="920"/>
      <c r="L31" s="920"/>
    </row>
    <row r="32" spans="1:12" x14ac:dyDescent="0.25">
      <c r="A32" s="918"/>
      <c r="B32" s="921" t="s">
        <v>2353</v>
      </c>
      <c r="C32" s="922" t="s">
        <v>2354</v>
      </c>
      <c r="D32" s="923">
        <v>43625</v>
      </c>
      <c r="E32" s="921" t="s">
        <v>351</v>
      </c>
      <c r="F32" s="921" t="s">
        <v>1782</v>
      </c>
      <c r="G32" s="921"/>
      <c r="H32" s="924" t="s">
        <v>30</v>
      </c>
      <c r="I32" s="924"/>
      <c r="J32" s="14" t="s">
        <v>31</v>
      </c>
      <c r="K32" s="14" t="s">
        <v>32</v>
      </c>
      <c r="L32" s="16">
        <v>458</v>
      </c>
    </row>
    <row r="33" spans="1:12" x14ac:dyDescent="0.25">
      <c r="A33" s="918"/>
      <c r="B33" s="921"/>
      <c r="C33" s="922"/>
      <c r="D33" s="923"/>
      <c r="E33" s="921"/>
      <c r="F33" s="921"/>
      <c r="G33" s="921"/>
      <c r="H33" s="924" t="s">
        <v>33</v>
      </c>
      <c r="I33" s="924"/>
      <c r="J33" s="14" t="s">
        <v>31</v>
      </c>
      <c r="K33" s="14" t="s">
        <v>32</v>
      </c>
      <c r="L33" s="16">
        <v>502</v>
      </c>
    </row>
    <row r="34" spans="1:12" ht="24" x14ac:dyDescent="0.25">
      <c r="A34" s="918"/>
      <c r="B34" s="9" t="s">
        <v>34</v>
      </c>
      <c r="C34" s="13" t="s">
        <v>35</v>
      </c>
      <c r="D34" s="13" t="s">
        <v>36</v>
      </c>
      <c r="E34" s="13" t="s">
        <v>37</v>
      </c>
      <c r="F34" s="920"/>
      <c r="G34" s="920"/>
      <c r="H34" s="924" t="s">
        <v>38</v>
      </c>
      <c r="I34" s="924"/>
      <c r="J34" s="921" t="s">
        <v>31</v>
      </c>
      <c r="K34" s="921" t="s">
        <v>31</v>
      </c>
      <c r="L34" s="925">
        <v>0</v>
      </c>
    </row>
    <row r="35" spans="1:12" ht="22.8" x14ac:dyDescent="0.25">
      <c r="A35" s="918"/>
      <c r="B35" s="14" t="s">
        <v>204</v>
      </c>
      <c r="C35" s="14" t="s">
        <v>1782</v>
      </c>
      <c r="D35" s="15">
        <v>43629</v>
      </c>
      <c r="E35" s="14" t="s">
        <v>2355</v>
      </c>
      <c r="F35" s="920"/>
      <c r="G35" s="920"/>
      <c r="H35" s="924"/>
      <c r="I35" s="924"/>
      <c r="J35" s="921"/>
      <c r="K35" s="921"/>
      <c r="L35" s="925"/>
    </row>
    <row r="36" spans="1:12" ht="24" x14ac:dyDescent="0.25">
      <c r="A36" s="918">
        <v>706</v>
      </c>
      <c r="B36" s="9" t="s">
        <v>22</v>
      </c>
      <c r="C36" s="13" t="s">
        <v>23</v>
      </c>
      <c r="D36" s="13" t="s">
        <v>24</v>
      </c>
      <c r="E36" s="13" t="s">
        <v>25</v>
      </c>
      <c r="F36" s="919" t="s">
        <v>17</v>
      </c>
      <c r="G36" s="919"/>
      <c r="H36" s="920"/>
      <c r="I36" s="920"/>
      <c r="J36" s="920"/>
      <c r="K36" s="920"/>
      <c r="L36" s="920"/>
    </row>
    <row r="37" spans="1:12" x14ac:dyDescent="0.25">
      <c r="A37" s="918"/>
      <c r="B37" s="921" t="s">
        <v>2356</v>
      </c>
      <c r="C37" s="921" t="s">
        <v>2357</v>
      </c>
      <c r="D37" s="923">
        <v>43615</v>
      </c>
      <c r="E37" s="921" t="s">
        <v>2358</v>
      </c>
      <c r="F37" s="921" t="s">
        <v>2359</v>
      </c>
      <c r="G37" s="921"/>
      <c r="H37" s="924" t="s">
        <v>30</v>
      </c>
      <c r="I37" s="924"/>
      <c r="J37" s="14" t="s">
        <v>31</v>
      </c>
      <c r="K37" s="14" t="s">
        <v>32</v>
      </c>
      <c r="L37" s="16">
        <v>1405</v>
      </c>
    </row>
    <row r="38" spans="1:12" x14ac:dyDescent="0.25">
      <c r="A38" s="918"/>
      <c r="B38" s="921"/>
      <c r="C38" s="921"/>
      <c r="D38" s="923"/>
      <c r="E38" s="921"/>
      <c r="F38" s="921"/>
      <c r="G38" s="921"/>
      <c r="H38" s="924" t="s">
        <v>33</v>
      </c>
      <c r="I38" s="924"/>
      <c r="J38" s="14" t="s">
        <v>31</v>
      </c>
      <c r="K38" s="14" t="s">
        <v>32</v>
      </c>
      <c r="L38" s="16">
        <v>1503.33</v>
      </c>
    </row>
    <row r="39" spans="1:12" ht="24" x14ac:dyDescent="0.25">
      <c r="A39" s="918"/>
      <c r="B39" s="9" t="s">
        <v>34</v>
      </c>
      <c r="C39" s="13" t="s">
        <v>35</v>
      </c>
      <c r="D39" s="13" t="s">
        <v>36</v>
      </c>
      <c r="E39" s="13" t="s">
        <v>37</v>
      </c>
      <c r="F39" s="920"/>
      <c r="G39" s="920"/>
      <c r="H39" s="924" t="s">
        <v>38</v>
      </c>
      <c r="I39" s="924"/>
      <c r="J39" s="921" t="s">
        <v>31</v>
      </c>
      <c r="K39" s="921" t="s">
        <v>31</v>
      </c>
      <c r="L39" s="925">
        <v>0</v>
      </c>
    </row>
    <row r="40" spans="1:12" ht="22.8" x14ac:dyDescent="0.25">
      <c r="A40" s="918"/>
      <c r="B40" s="14" t="s">
        <v>39</v>
      </c>
      <c r="C40" s="14" t="s">
        <v>2359</v>
      </c>
      <c r="D40" s="15">
        <v>43626</v>
      </c>
      <c r="E40" s="14" t="s">
        <v>2360</v>
      </c>
      <c r="F40" s="920"/>
      <c r="G40" s="920"/>
      <c r="H40" s="924"/>
      <c r="I40" s="924"/>
      <c r="J40" s="921"/>
      <c r="K40" s="921"/>
      <c r="L40" s="925"/>
    </row>
    <row r="41" spans="1:12" ht="24" x14ac:dyDescent="0.25">
      <c r="A41" s="918">
        <v>707</v>
      </c>
      <c r="B41" s="9" t="s">
        <v>22</v>
      </c>
      <c r="C41" s="13" t="s">
        <v>23</v>
      </c>
      <c r="D41" s="13" t="s">
        <v>24</v>
      </c>
      <c r="E41" s="13" t="s">
        <v>25</v>
      </c>
      <c r="F41" s="919" t="s">
        <v>17</v>
      </c>
      <c r="G41" s="919"/>
      <c r="H41" s="920"/>
      <c r="I41" s="920"/>
      <c r="J41" s="920"/>
      <c r="K41" s="920"/>
      <c r="L41" s="920"/>
    </row>
    <row r="42" spans="1:12" x14ac:dyDescent="0.25">
      <c r="A42" s="918"/>
      <c r="B42" s="921" t="s">
        <v>2361</v>
      </c>
      <c r="C42" s="922" t="s">
        <v>2362</v>
      </c>
      <c r="D42" s="923">
        <v>43653</v>
      </c>
      <c r="E42" s="921" t="s">
        <v>1481</v>
      </c>
      <c r="F42" s="921" t="s">
        <v>210</v>
      </c>
      <c r="G42" s="921"/>
      <c r="H42" s="924" t="s">
        <v>30</v>
      </c>
      <c r="I42" s="924"/>
      <c r="J42" s="14" t="s">
        <v>31</v>
      </c>
      <c r="K42" s="14" t="s">
        <v>31</v>
      </c>
      <c r="L42" s="16">
        <v>0</v>
      </c>
    </row>
    <row r="43" spans="1:12" x14ac:dyDescent="0.25">
      <c r="A43" s="918"/>
      <c r="B43" s="921"/>
      <c r="C43" s="922"/>
      <c r="D43" s="923"/>
      <c r="E43" s="921"/>
      <c r="F43" s="921"/>
      <c r="G43" s="921"/>
      <c r="H43" s="924" t="s">
        <v>33</v>
      </c>
      <c r="I43" s="924"/>
      <c r="J43" s="14" t="s">
        <v>32</v>
      </c>
      <c r="K43" s="14" t="s">
        <v>31</v>
      </c>
      <c r="L43" s="16">
        <v>426.6</v>
      </c>
    </row>
    <row r="44" spans="1:12" ht="24" x14ac:dyDescent="0.25">
      <c r="A44" s="918"/>
      <c r="B44" s="9" t="s">
        <v>34</v>
      </c>
      <c r="C44" s="13" t="s">
        <v>35</v>
      </c>
      <c r="D44" s="13" t="s">
        <v>36</v>
      </c>
      <c r="E44" s="13" t="s">
        <v>37</v>
      </c>
      <c r="F44" s="920"/>
      <c r="G44" s="920"/>
      <c r="H44" s="924" t="s">
        <v>38</v>
      </c>
      <c r="I44" s="924"/>
      <c r="J44" s="921" t="s">
        <v>31</v>
      </c>
      <c r="K44" s="921" t="s">
        <v>32</v>
      </c>
      <c r="L44" s="925">
        <v>870</v>
      </c>
    </row>
    <row r="45" spans="1:12" ht="22.8" x14ac:dyDescent="0.25">
      <c r="A45" s="918"/>
      <c r="B45" s="14" t="s">
        <v>39</v>
      </c>
      <c r="C45" s="14" t="s">
        <v>210</v>
      </c>
      <c r="D45" s="15">
        <v>43660</v>
      </c>
      <c r="E45" s="14" t="s">
        <v>1091</v>
      </c>
      <c r="F45" s="920"/>
      <c r="G45" s="920"/>
      <c r="H45" s="924"/>
      <c r="I45" s="924"/>
      <c r="J45" s="921"/>
      <c r="K45" s="921"/>
      <c r="L45" s="925"/>
    </row>
    <row r="46" spans="1:12" ht="24" x14ac:dyDescent="0.25">
      <c r="A46" s="918">
        <v>708</v>
      </c>
      <c r="B46" s="9" t="s">
        <v>22</v>
      </c>
      <c r="C46" s="13" t="s">
        <v>23</v>
      </c>
      <c r="D46" s="13" t="s">
        <v>24</v>
      </c>
      <c r="E46" s="13" t="s">
        <v>25</v>
      </c>
      <c r="F46" s="919" t="s">
        <v>17</v>
      </c>
      <c r="G46" s="919"/>
      <c r="H46" s="920"/>
      <c r="I46" s="920"/>
      <c r="J46" s="920"/>
      <c r="K46" s="920"/>
      <c r="L46" s="920"/>
    </row>
    <row r="47" spans="1:12" x14ac:dyDescent="0.25">
      <c r="A47" s="918"/>
      <c r="B47" s="921" t="s">
        <v>2363</v>
      </c>
      <c r="C47" s="922" t="s">
        <v>2364</v>
      </c>
      <c r="D47" s="923">
        <v>43715</v>
      </c>
      <c r="E47" s="921" t="s">
        <v>1560</v>
      </c>
      <c r="F47" s="921" t="s">
        <v>2365</v>
      </c>
      <c r="G47" s="921"/>
      <c r="H47" s="924" t="s">
        <v>30</v>
      </c>
      <c r="I47" s="924"/>
      <c r="J47" s="14" t="s">
        <v>31</v>
      </c>
      <c r="K47" s="14" t="s">
        <v>32</v>
      </c>
      <c r="L47" s="16">
        <v>1476</v>
      </c>
    </row>
    <row r="48" spans="1:12" x14ac:dyDescent="0.25">
      <c r="A48" s="918"/>
      <c r="B48" s="921"/>
      <c r="C48" s="922"/>
      <c r="D48" s="923"/>
      <c r="E48" s="921"/>
      <c r="F48" s="921"/>
      <c r="G48" s="921"/>
      <c r="H48" s="924" t="s">
        <v>33</v>
      </c>
      <c r="I48" s="924"/>
      <c r="J48" s="14" t="s">
        <v>31</v>
      </c>
      <c r="K48" s="14" t="s">
        <v>32</v>
      </c>
      <c r="L48" s="16">
        <v>2786.27</v>
      </c>
    </row>
    <row r="49" spans="1:12" ht="24" x14ac:dyDescent="0.25">
      <c r="A49" s="918"/>
      <c r="B49" s="9" t="s">
        <v>34</v>
      </c>
      <c r="C49" s="13" t="s">
        <v>35</v>
      </c>
      <c r="D49" s="13" t="s">
        <v>36</v>
      </c>
      <c r="E49" s="13" t="s">
        <v>37</v>
      </c>
      <c r="F49" s="920"/>
      <c r="G49" s="920"/>
      <c r="H49" s="924" t="s">
        <v>38</v>
      </c>
      <c r="I49" s="924"/>
      <c r="J49" s="921" t="s">
        <v>31</v>
      </c>
      <c r="K49" s="921" t="s">
        <v>32</v>
      </c>
      <c r="L49" s="925">
        <v>720</v>
      </c>
    </row>
    <row r="50" spans="1:12" ht="22.8" x14ac:dyDescent="0.25">
      <c r="A50" s="918"/>
      <c r="B50" s="14" t="s">
        <v>229</v>
      </c>
      <c r="C50" s="14" t="s">
        <v>2365</v>
      </c>
      <c r="D50" s="15">
        <v>43720</v>
      </c>
      <c r="E50" s="14" t="s">
        <v>2366</v>
      </c>
      <c r="F50" s="920"/>
      <c r="G50" s="920"/>
      <c r="H50" s="924"/>
      <c r="I50" s="924"/>
      <c r="J50" s="921"/>
      <c r="K50" s="921"/>
      <c r="L50" s="925"/>
    </row>
    <row r="51" spans="1:12" ht="24" x14ac:dyDescent="0.25">
      <c r="A51" s="918">
        <v>709</v>
      </c>
      <c r="B51" s="9" t="s">
        <v>22</v>
      </c>
      <c r="C51" s="13" t="s">
        <v>23</v>
      </c>
      <c r="D51" s="13" t="s">
        <v>24</v>
      </c>
      <c r="E51" s="13" t="s">
        <v>25</v>
      </c>
      <c r="F51" s="919" t="s">
        <v>17</v>
      </c>
      <c r="G51" s="919"/>
      <c r="H51" s="920"/>
      <c r="I51" s="920"/>
      <c r="J51" s="920"/>
      <c r="K51" s="920"/>
      <c r="L51" s="920"/>
    </row>
    <row r="52" spans="1:12" x14ac:dyDescent="0.25">
      <c r="A52" s="918"/>
      <c r="B52" s="921" t="s">
        <v>2363</v>
      </c>
      <c r="C52" s="922" t="s">
        <v>2367</v>
      </c>
      <c r="D52" s="923">
        <v>43730</v>
      </c>
      <c r="E52" s="921" t="s">
        <v>2368</v>
      </c>
      <c r="F52" s="921" t="s">
        <v>2369</v>
      </c>
      <c r="G52" s="921"/>
      <c r="H52" s="924" t="s">
        <v>30</v>
      </c>
      <c r="I52" s="924"/>
      <c r="J52" s="14" t="s">
        <v>31</v>
      </c>
      <c r="K52" s="14" t="s">
        <v>31</v>
      </c>
      <c r="L52" s="16">
        <v>0</v>
      </c>
    </row>
    <row r="53" spans="1:12" x14ac:dyDescent="0.25">
      <c r="A53" s="918"/>
      <c r="B53" s="921"/>
      <c r="C53" s="922"/>
      <c r="D53" s="923"/>
      <c r="E53" s="921"/>
      <c r="F53" s="921"/>
      <c r="G53" s="921"/>
      <c r="H53" s="924" t="s">
        <v>33</v>
      </c>
      <c r="I53" s="924"/>
      <c r="J53" s="14" t="s">
        <v>31</v>
      </c>
      <c r="K53" s="14" t="s">
        <v>31</v>
      </c>
      <c r="L53" s="16">
        <v>0</v>
      </c>
    </row>
    <row r="54" spans="1:12" ht="24" x14ac:dyDescent="0.25">
      <c r="A54" s="918"/>
      <c r="B54" s="9" t="s">
        <v>34</v>
      </c>
      <c r="C54" s="13" t="s">
        <v>35</v>
      </c>
      <c r="D54" s="13" t="s">
        <v>36</v>
      </c>
      <c r="E54" s="13" t="s">
        <v>37</v>
      </c>
      <c r="F54" s="920"/>
      <c r="G54" s="920"/>
      <c r="H54" s="924" t="s">
        <v>38</v>
      </c>
      <c r="I54" s="924"/>
      <c r="J54" s="921" t="s">
        <v>31</v>
      </c>
      <c r="K54" s="921" t="s">
        <v>32</v>
      </c>
      <c r="L54" s="925">
        <v>800</v>
      </c>
    </row>
    <row r="55" spans="1:12" ht="22.8" x14ac:dyDescent="0.25">
      <c r="A55" s="918"/>
      <c r="B55" s="14" t="s">
        <v>229</v>
      </c>
      <c r="C55" s="14" t="s">
        <v>2369</v>
      </c>
      <c r="D55" s="15">
        <v>43737</v>
      </c>
      <c r="E55" s="14" t="s">
        <v>2370</v>
      </c>
      <c r="F55" s="920"/>
      <c r="G55" s="920"/>
      <c r="H55" s="924"/>
      <c r="I55" s="924"/>
      <c r="J55" s="921"/>
      <c r="K55" s="921"/>
      <c r="L55" s="925"/>
    </row>
    <row r="56" spans="1:12" ht="24" x14ac:dyDescent="0.25">
      <c r="A56" s="918">
        <v>710</v>
      </c>
      <c r="B56" s="9" t="s">
        <v>22</v>
      </c>
      <c r="C56" s="13" t="s">
        <v>23</v>
      </c>
      <c r="D56" s="13" t="s">
        <v>24</v>
      </c>
      <c r="E56" s="13" t="s">
        <v>25</v>
      </c>
      <c r="F56" s="919" t="s">
        <v>17</v>
      </c>
      <c r="G56" s="919"/>
      <c r="H56" s="920"/>
      <c r="I56" s="920"/>
      <c r="J56" s="920"/>
      <c r="K56" s="920"/>
      <c r="L56" s="920"/>
    </row>
    <row r="57" spans="1:12" x14ac:dyDescent="0.25">
      <c r="A57" s="918"/>
      <c r="B57" s="921" t="s">
        <v>2371</v>
      </c>
      <c r="C57" s="922" t="s">
        <v>2372</v>
      </c>
      <c r="D57" s="923">
        <v>43724</v>
      </c>
      <c r="E57" s="921" t="s">
        <v>187</v>
      </c>
      <c r="F57" s="921" t="s">
        <v>1547</v>
      </c>
      <c r="G57" s="921"/>
      <c r="H57" s="924" t="s">
        <v>30</v>
      </c>
      <c r="I57" s="924"/>
      <c r="J57" s="14" t="s">
        <v>31</v>
      </c>
      <c r="K57" s="14" t="s">
        <v>32</v>
      </c>
      <c r="L57" s="16">
        <v>427.5</v>
      </c>
    </row>
    <row r="58" spans="1:12" x14ac:dyDescent="0.25">
      <c r="A58" s="918"/>
      <c r="B58" s="921"/>
      <c r="C58" s="922"/>
      <c r="D58" s="923"/>
      <c r="E58" s="921"/>
      <c r="F58" s="921"/>
      <c r="G58" s="921"/>
      <c r="H58" s="924" t="s">
        <v>33</v>
      </c>
      <c r="I58" s="924"/>
      <c r="J58" s="14" t="s">
        <v>31</v>
      </c>
      <c r="K58" s="14" t="s">
        <v>31</v>
      </c>
      <c r="L58" s="16">
        <v>0</v>
      </c>
    </row>
    <row r="59" spans="1:12" ht="24" x14ac:dyDescent="0.25">
      <c r="A59" s="918"/>
      <c r="B59" s="9" t="s">
        <v>34</v>
      </c>
      <c r="C59" s="13" t="s">
        <v>35</v>
      </c>
      <c r="D59" s="13" t="s">
        <v>36</v>
      </c>
      <c r="E59" s="13" t="s">
        <v>37</v>
      </c>
      <c r="F59" s="920"/>
      <c r="G59" s="920"/>
      <c r="H59" s="924" t="s">
        <v>38</v>
      </c>
      <c r="I59" s="924"/>
      <c r="J59" s="921" t="s">
        <v>31</v>
      </c>
      <c r="K59" s="921" t="s">
        <v>31</v>
      </c>
      <c r="L59" s="925">
        <v>0</v>
      </c>
    </row>
    <row r="60" spans="1:12" ht="22.8" x14ac:dyDescent="0.25">
      <c r="A60" s="918"/>
      <c r="B60" s="14" t="s">
        <v>141</v>
      </c>
      <c r="C60" s="14" t="s">
        <v>1547</v>
      </c>
      <c r="D60" s="15">
        <v>43727</v>
      </c>
      <c r="E60" s="14" t="s">
        <v>2373</v>
      </c>
      <c r="F60" s="920"/>
      <c r="G60" s="920"/>
      <c r="H60" s="924"/>
      <c r="I60" s="924"/>
      <c r="J60" s="921"/>
      <c r="K60" s="921"/>
      <c r="L60" s="925"/>
    </row>
    <row r="61" spans="1:12" ht="24" x14ac:dyDescent="0.25">
      <c r="A61" s="918">
        <v>711</v>
      </c>
      <c r="B61" s="9" t="s">
        <v>22</v>
      </c>
      <c r="C61" s="13" t="s">
        <v>23</v>
      </c>
      <c r="D61" s="13" t="s">
        <v>24</v>
      </c>
      <c r="E61" s="13" t="s">
        <v>25</v>
      </c>
      <c r="F61" s="919" t="s">
        <v>17</v>
      </c>
      <c r="G61" s="919"/>
      <c r="H61" s="920"/>
      <c r="I61" s="920"/>
      <c r="J61" s="920"/>
      <c r="K61" s="920"/>
      <c r="L61" s="920"/>
    </row>
    <row r="62" spans="1:12" x14ac:dyDescent="0.25">
      <c r="A62" s="918"/>
      <c r="B62" s="921" t="s">
        <v>2374</v>
      </c>
      <c r="C62" s="922" t="s">
        <v>2375</v>
      </c>
      <c r="D62" s="923">
        <v>43590</v>
      </c>
      <c r="E62" s="921" t="s">
        <v>53</v>
      </c>
      <c r="F62" s="921" t="s">
        <v>2376</v>
      </c>
      <c r="G62" s="921"/>
      <c r="H62" s="924" t="s">
        <v>30</v>
      </c>
      <c r="I62" s="924"/>
      <c r="J62" s="14" t="s">
        <v>31</v>
      </c>
      <c r="K62" s="14" t="s">
        <v>32</v>
      </c>
      <c r="L62" s="16">
        <v>3108</v>
      </c>
    </row>
    <row r="63" spans="1:12" x14ac:dyDescent="0.25">
      <c r="A63" s="918"/>
      <c r="B63" s="921"/>
      <c r="C63" s="922"/>
      <c r="D63" s="923"/>
      <c r="E63" s="921"/>
      <c r="F63" s="921"/>
      <c r="G63" s="921"/>
      <c r="H63" s="924" t="s">
        <v>33</v>
      </c>
      <c r="I63" s="924"/>
      <c r="J63" s="14" t="s">
        <v>31</v>
      </c>
      <c r="K63" s="14" t="s">
        <v>32</v>
      </c>
      <c r="L63" s="16">
        <v>308</v>
      </c>
    </row>
    <row r="64" spans="1:12" ht="24" x14ac:dyDescent="0.25">
      <c r="A64" s="918"/>
      <c r="B64" s="9" t="s">
        <v>34</v>
      </c>
      <c r="C64" s="13" t="s">
        <v>35</v>
      </c>
      <c r="D64" s="13" t="s">
        <v>36</v>
      </c>
      <c r="E64" s="13" t="s">
        <v>37</v>
      </c>
      <c r="F64" s="920"/>
      <c r="G64" s="920"/>
      <c r="H64" s="924" t="s">
        <v>38</v>
      </c>
      <c r="I64" s="924"/>
      <c r="J64" s="921" t="s">
        <v>31</v>
      </c>
      <c r="K64" s="921" t="s">
        <v>31</v>
      </c>
      <c r="L64" s="925">
        <v>0</v>
      </c>
    </row>
    <row r="65" spans="1:12" ht="22.8" x14ac:dyDescent="0.25">
      <c r="A65" s="918"/>
      <c r="B65" s="14" t="s">
        <v>39</v>
      </c>
      <c r="C65" s="14" t="s">
        <v>2376</v>
      </c>
      <c r="D65" s="15">
        <v>43602</v>
      </c>
      <c r="E65" s="14" t="s">
        <v>2377</v>
      </c>
      <c r="F65" s="920"/>
      <c r="G65" s="920"/>
      <c r="H65" s="924"/>
      <c r="I65" s="924"/>
      <c r="J65" s="921"/>
      <c r="K65" s="921"/>
      <c r="L65" s="925"/>
    </row>
    <row r="66" spans="1:12" ht="24" x14ac:dyDescent="0.25">
      <c r="A66" s="918">
        <v>712</v>
      </c>
      <c r="B66" s="9" t="s">
        <v>22</v>
      </c>
      <c r="C66" s="13" t="s">
        <v>23</v>
      </c>
      <c r="D66" s="13" t="s">
        <v>24</v>
      </c>
      <c r="E66" s="13" t="s">
        <v>25</v>
      </c>
      <c r="F66" s="919" t="s">
        <v>17</v>
      </c>
      <c r="G66" s="919"/>
      <c r="H66" s="920"/>
      <c r="I66" s="920"/>
      <c r="J66" s="920"/>
      <c r="K66" s="920"/>
      <c r="L66" s="920"/>
    </row>
    <row r="67" spans="1:12" x14ac:dyDescent="0.25">
      <c r="A67" s="918"/>
      <c r="B67" s="921" t="s">
        <v>2374</v>
      </c>
      <c r="C67" s="921" t="s">
        <v>2378</v>
      </c>
      <c r="D67" s="923">
        <v>43726</v>
      </c>
      <c r="E67" s="921" t="s">
        <v>727</v>
      </c>
      <c r="F67" s="921" t="s">
        <v>2379</v>
      </c>
      <c r="G67" s="921"/>
      <c r="H67" s="924" t="s">
        <v>30</v>
      </c>
      <c r="I67" s="924"/>
      <c r="J67" s="14" t="s">
        <v>31</v>
      </c>
      <c r="K67" s="14" t="s">
        <v>32</v>
      </c>
      <c r="L67" s="16">
        <v>453.5</v>
      </c>
    </row>
    <row r="68" spans="1:12" x14ac:dyDescent="0.25">
      <c r="A68" s="918"/>
      <c r="B68" s="921"/>
      <c r="C68" s="921"/>
      <c r="D68" s="923"/>
      <c r="E68" s="921"/>
      <c r="F68" s="921"/>
      <c r="G68" s="921"/>
      <c r="H68" s="924" t="s">
        <v>33</v>
      </c>
      <c r="I68" s="924"/>
      <c r="J68" s="14" t="s">
        <v>31</v>
      </c>
      <c r="K68" s="14" t="s">
        <v>32</v>
      </c>
      <c r="L68" s="16">
        <v>274.10000000000002</v>
      </c>
    </row>
    <row r="69" spans="1:12" ht="24" x14ac:dyDescent="0.25">
      <c r="A69" s="918"/>
      <c r="B69" s="9" t="s">
        <v>34</v>
      </c>
      <c r="C69" s="13" t="s">
        <v>35</v>
      </c>
      <c r="D69" s="13" t="s">
        <v>36</v>
      </c>
      <c r="E69" s="13" t="s">
        <v>37</v>
      </c>
      <c r="F69" s="920"/>
      <c r="G69" s="920"/>
      <c r="H69" s="924" t="s">
        <v>38</v>
      </c>
      <c r="I69" s="924"/>
      <c r="J69" s="921" t="s">
        <v>31</v>
      </c>
      <c r="K69" s="921" t="s">
        <v>31</v>
      </c>
      <c r="L69" s="925">
        <v>0</v>
      </c>
    </row>
    <row r="70" spans="1:12" ht="22.8" x14ac:dyDescent="0.25">
      <c r="A70" s="918"/>
      <c r="B70" s="14" t="s">
        <v>39</v>
      </c>
      <c r="C70" s="14" t="s">
        <v>2379</v>
      </c>
      <c r="D70" s="15">
        <v>43731</v>
      </c>
      <c r="E70" s="14" t="s">
        <v>1108</v>
      </c>
      <c r="F70" s="920"/>
      <c r="G70" s="920"/>
      <c r="H70" s="924"/>
      <c r="I70" s="924"/>
      <c r="J70" s="921"/>
      <c r="K70" s="921"/>
      <c r="L70" s="925"/>
    </row>
    <row r="71" spans="1:12" ht="24" x14ac:dyDescent="0.25">
      <c r="A71" s="918">
        <v>713</v>
      </c>
      <c r="B71" s="9" t="s">
        <v>22</v>
      </c>
      <c r="C71" s="13" t="s">
        <v>23</v>
      </c>
      <c r="D71" s="13" t="s">
        <v>24</v>
      </c>
      <c r="E71" s="13" t="s">
        <v>25</v>
      </c>
      <c r="F71" s="919" t="s">
        <v>17</v>
      </c>
      <c r="G71" s="919"/>
      <c r="H71" s="920"/>
      <c r="I71" s="920"/>
      <c r="J71" s="920"/>
      <c r="K71" s="920"/>
      <c r="L71" s="920"/>
    </row>
    <row r="72" spans="1:12" x14ac:dyDescent="0.25">
      <c r="A72" s="918"/>
      <c r="B72" s="921" t="s">
        <v>2380</v>
      </c>
      <c r="C72" s="921" t="s">
        <v>2381</v>
      </c>
      <c r="D72" s="923">
        <v>43703</v>
      </c>
      <c r="E72" s="921" t="s">
        <v>1363</v>
      </c>
      <c r="F72" s="921" t="s">
        <v>2163</v>
      </c>
      <c r="G72" s="921"/>
      <c r="H72" s="924" t="s">
        <v>30</v>
      </c>
      <c r="I72" s="924"/>
      <c r="J72" s="14" t="s">
        <v>31</v>
      </c>
      <c r="K72" s="14" t="s">
        <v>31</v>
      </c>
      <c r="L72" s="16">
        <v>0</v>
      </c>
    </row>
    <row r="73" spans="1:12" x14ac:dyDescent="0.25">
      <c r="A73" s="918"/>
      <c r="B73" s="921"/>
      <c r="C73" s="921"/>
      <c r="D73" s="923"/>
      <c r="E73" s="921"/>
      <c r="F73" s="921"/>
      <c r="G73" s="921"/>
      <c r="H73" s="924" t="s">
        <v>33</v>
      </c>
      <c r="I73" s="924"/>
      <c r="J73" s="14" t="s">
        <v>31</v>
      </c>
      <c r="K73" s="14" t="s">
        <v>31</v>
      </c>
      <c r="L73" s="16">
        <v>0</v>
      </c>
    </row>
    <row r="74" spans="1:12" ht="24" x14ac:dyDescent="0.25">
      <c r="A74" s="918"/>
      <c r="B74" s="9" t="s">
        <v>34</v>
      </c>
      <c r="C74" s="13" t="s">
        <v>35</v>
      </c>
      <c r="D74" s="13" t="s">
        <v>36</v>
      </c>
      <c r="E74" s="13" t="s">
        <v>37</v>
      </c>
      <c r="F74" s="920"/>
      <c r="G74" s="920"/>
      <c r="H74" s="924" t="s">
        <v>38</v>
      </c>
      <c r="I74" s="924"/>
      <c r="J74" s="921" t="s">
        <v>31</v>
      </c>
      <c r="K74" s="921" t="s">
        <v>32</v>
      </c>
      <c r="L74" s="925">
        <v>485</v>
      </c>
    </row>
    <row r="75" spans="1:12" ht="22.8" x14ac:dyDescent="0.25">
      <c r="A75" s="918"/>
      <c r="B75" s="14" t="s">
        <v>2382</v>
      </c>
      <c r="C75" s="14" t="s">
        <v>2163</v>
      </c>
      <c r="D75" s="15">
        <v>43706</v>
      </c>
      <c r="E75" s="14" t="s">
        <v>2383</v>
      </c>
      <c r="F75" s="920"/>
      <c r="G75" s="920"/>
      <c r="H75" s="924"/>
      <c r="I75" s="924"/>
      <c r="J75" s="921"/>
      <c r="K75" s="921"/>
      <c r="L75" s="925"/>
    </row>
    <row r="76" spans="1:12" ht="24" x14ac:dyDescent="0.25">
      <c r="A76" s="918">
        <v>714</v>
      </c>
      <c r="B76" s="9" t="s">
        <v>22</v>
      </c>
      <c r="C76" s="13" t="s">
        <v>23</v>
      </c>
      <c r="D76" s="13" t="s">
        <v>24</v>
      </c>
      <c r="E76" s="13" t="s">
        <v>25</v>
      </c>
      <c r="F76" s="919" t="s">
        <v>17</v>
      </c>
      <c r="G76" s="919"/>
      <c r="H76" s="920"/>
      <c r="I76" s="920"/>
      <c r="J76" s="920"/>
      <c r="K76" s="920"/>
      <c r="L76" s="920"/>
    </row>
    <row r="77" spans="1:12" x14ac:dyDescent="0.25">
      <c r="A77" s="918"/>
      <c r="B77" s="921" t="s">
        <v>2384</v>
      </c>
      <c r="C77" s="922" t="s">
        <v>2385</v>
      </c>
      <c r="D77" s="923">
        <v>43632</v>
      </c>
      <c r="E77" s="921" t="s">
        <v>298</v>
      </c>
      <c r="F77" s="921" t="s">
        <v>607</v>
      </c>
      <c r="G77" s="921"/>
      <c r="H77" s="924" t="s">
        <v>30</v>
      </c>
      <c r="I77" s="924"/>
      <c r="J77" s="14" t="s">
        <v>31</v>
      </c>
      <c r="K77" s="14" t="s">
        <v>32</v>
      </c>
      <c r="L77" s="16">
        <v>371.96</v>
      </c>
    </row>
    <row r="78" spans="1:12" x14ac:dyDescent="0.25">
      <c r="A78" s="918"/>
      <c r="B78" s="921"/>
      <c r="C78" s="922"/>
      <c r="D78" s="923"/>
      <c r="E78" s="921"/>
      <c r="F78" s="921"/>
      <c r="G78" s="921"/>
      <c r="H78" s="924" t="s">
        <v>33</v>
      </c>
      <c r="I78" s="924"/>
      <c r="J78" s="14" t="s">
        <v>31</v>
      </c>
      <c r="K78" s="14" t="s">
        <v>31</v>
      </c>
      <c r="L78" s="16">
        <v>0</v>
      </c>
    </row>
    <row r="79" spans="1:12" ht="24" x14ac:dyDescent="0.25">
      <c r="A79" s="918"/>
      <c r="B79" s="9" t="s">
        <v>34</v>
      </c>
      <c r="C79" s="13" t="s">
        <v>35</v>
      </c>
      <c r="D79" s="13" t="s">
        <v>36</v>
      </c>
      <c r="E79" s="13" t="s">
        <v>37</v>
      </c>
      <c r="F79" s="920"/>
      <c r="G79" s="920"/>
      <c r="H79" s="924" t="s">
        <v>38</v>
      </c>
      <c r="I79" s="924"/>
      <c r="J79" s="921" t="s">
        <v>31</v>
      </c>
      <c r="K79" s="921" t="s">
        <v>32</v>
      </c>
      <c r="L79" s="925">
        <v>699</v>
      </c>
    </row>
    <row r="80" spans="1:12" ht="22.8" x14ac:dyDescent="0.25">
      <c r="A80" s="918"/>
      <c r="B80" s="14" t="s">
        <v>39</v>
      </c>
      <c r="C80" s="14" t="s">
        <v>607</v>
      </c>
      <c r="D80" s="15">
        <v>43634</v>
      </c>
      <c r="E80" s="14" t="s">
        <v>1339</v>
      </c>
      <c r="F80" s="920"/>
      <c r="G80" s="920"/>
      <c r="H80" s="924"/>
      <c r="I80" s="924"/>
      <c r="J80" s="921"/>
      <c r="K80" s="921"/>
      <c r="L80" s="925"/>
    </row>
    <row r="81" spans="1:12" ht="24" x14ac:dyDescent="0.25">
      <c r="A81" s="918">
        <v>715</v>
      </c>
      <c r="B81" s="9" t="s">
        <v>22</v>
      </c>
      <c r="C81" s="13" t="s">
        <v>23</v>
      </c>
      <c r="D81" s="13" t="s">
        <v>24</v>
      </c>
      <c r="E81" s="13" t="s">
        <v>25</v>
      </c>
      <c r="F81" s="919" t="s">
        <v>17</v>
      </c>
      <c r="G81" s="919"/>
      <c r="H81" s="920"/>
      <c r="I81" s="920"/>
      <c r="J81" s="920"/>
      <c r="K81" s="920"/>
      <c r="L81" s="920"/>
    </row>
    <row r="82" spans="1:12" x14ac:dyDescent="0.25">
      <c r="A82" s="918"/>
      <c r="B82" s="921" t="s">
        <v>2386</v>
      </c>
      <c r="C82" s="922" t="s">
        <v>2387</v>
      </c>
      <c r="D82" s="923">
        <v>43575</v>
      </c>
      <c r="E82" s="921" t="s">
        <v>65</v>
      </c>
      <c r="F82" s="921" t="s">
        <v>2388</v>
      </c>
      <c r="G82" s="921"/>
      <c r="H82" s="924" t="s">
        <v>30</v>
      </c>
      <c r="I82" s="924"/>
      <c r="J82" s="14" t="s">
        <v>31</v>
      </c>
      <c r="K82" s="14" t="s">
        <v>32</v>
      </c>
      <c r="L82" s="16">
        <v>1423</v>
      </c>
    </row>
    <row r="83" spans="1:12" x14ac:dyDescent="0.25">
      <c r="A83" s="918"/>
      <c r="B83" s="921"/>
      <c r="C83" s="922"/>
      <c r="D83" s="923"/>
      <c r="E83" s="921"/>
      <c r="F83" s="921"/>
      <c r="G83" s="921"/>
      <c r="H83" s="924" t="s">
        <v>33</v>
      </c>
      <c r="I83" s="924"/>
      <c r="J83" s="14" t="s">
        <v>31</v>
      </c>
      <c r="K83" s="14" t="s">
        <v>32</v>
      </c>
      <c r="L83" s="16">
        <v>982</v>
      </c>
    </row>
    <row r="84" spans="1:12" ht="24" x14ac:dyDescent="0.25">
      <c r="A84" s="918"/>
      <c r="B84" s="9" t="s">
        <v>34</v>
      </c>
      <c r="C84" s="13" t="s">
        <v>35</v>
      </c>
      <c r="D84" s="13" t="s">
        <v>36</v>
      </c>
      <c r="E84" s="13" t="s">
        <v>37</v>
      </c>
      <c r="F84" s="920"/>
      <c r="G84" s="920"/>
      <c r="H84" s="924" t="s">
        <v>38</v>
      </c>
      <c r="I84" s="924"/>
      <c r="J84" s="921" t="s">
        <v>31</v>
      </c>
      <c r="K84" s="921" t="s">
        <v>31</v>
      </c>
      <c r="L84" s="925">
        <v>0</v>
      </c>
    </row>
    <row r="85" spans="1:12" ht="22.8" x14ac:dyDescent="0.25">
      <c r="A85" s="918"/>
      <c r="B85" s="14" t="s">
        <v>45</v>
      </c>
      <c r="C85" s="14" t="s">
        <v>2388</v>
      </c>
      <c r="D85" s="15">
        <v>43583</v>
      </c>
      <c r="E85" s="14" t="s">
        <v>1137</v>
      </c>
      <c r="F85" s="920"/>
      <c r="G85" s="920"/>
      <c r="H85" s="924"/>
      <c r="I85" s="924"/>
      <c r="J85" s="921"/>
      <c r="K85" s="921"/>
      <c r="L85" s="925"/>
    </row>
    <row r="86" spans="1:12" ht="24" x14ac:dyDescent="0.25">
      <c r="A86" s="918">
        <v>716</v>
      </c>
      <c r="B86" s="9" t="s">
        <v>22</v>
      </c>
      <c r="C86" s="13" t="s">
        <v>23</v>
      </c>
      <c r="D86" s="13" t="s">
        <v>24</v>
      </c>
      <c r="E86" s="13" t="s">
        <v>25</v>
      </c>
      <c r="F86" s="919" t="s">
        <v>17</v>
      </c>
      <c r="G86" s="919"/>
      <c r="H86" s="920"/>
      <c r="I86" s="920"/>
      <c r="J86" s="920"/>
      <c r="K86" s="920"/>
      <c r="L86" s="920"/>
    </row>
    <row r="87" spans="1:12" x14ac:dyDescent="0.25">
      <c r="A87" s="918"/>
      <c r="B87" s="921" t="s">
        <v>2386</v>
      </c>
      <c r="C87" s="922" t="s">
        <v>2389</v>
      </c>
      <c r="D87" s="923">
        <v>43654</v>
      </c>
      <c r="E87" s="921" t="s">
        <v>2390</v>
      </c>
      <c r="F87" s="921" t="s">
        <v>208</v>
      </c>
      <c r="G87" s="921"/>
      <c r="H87" s="924" t="s">
        <v>30</v>
      </c>
      <c r="I87" s="924"/>
      <c r="J87" s="14" t="s">
        <v>31</v>
      </c>
      <c r="K87" s="14" t="s">
        <v>31</v>
      </c>
      <c r="L87" s="16">
        <v>0</v>
      </c>
    </row>
    <row r="88" spans="1:12" x14ac:dyDescent="0.25">
      <c r="A88" s="918"/>
      <c r="B88" s="921"/>
      <c r="C88" s="922"/>
      <c r="D88" s="923"/>
      <c r="E88" s="921"/>
      <c r="F88" s="921"/>
      <c r="G88" s="921"/>
      <c r="H88" s="924" t="s">
        <v>33</v>
      </c>
      <c r="I88" s="924"/>
      <c r="J88" s="14" t="s">
        <v>31</v>
      </c>
      <c r="K88" s="14" t="s">
        <v>31</v>
      </c>
      <c r="L88" s="16">
        <v>0</v>
      </c>
    </row>
    <row r="89" spans="1:12" ht="24" x14ac:dyDescent="0.25">
      <c r="A89" s="918"/>
      <c r="B89" s="9" t="s">
        <v>34</v>
      </c>
      <c r="C89" s="13" t="s">
        <v>35</v>
      </c>
      <c r="D89" s="13" t="s">
        <v>36</v>
      </c>
      <c r="E89" s="13" t="s">
        <v>37</v>
      </c>
      <c r="F89" s="920"/>
      <c r="G89" s="920"/>
      <c r="H89" s="924" t="s">
        <v>38</v>
      </c>
      <c r="I89" s="924"/>
      <c r="J89" s="921" t="s">
        <v>31</v>
      </c>
      <c r="K89" s="921" t="s">
        <v>32</v>
      </c>
      <c r="L89" s="925">
        <v>2303.6799999999998</v>
      </c>
    </row>
    <row r="90" spans="1:12" ht="22.8" x14ac:dyDescent="0.25">
      <c r="A90" s="918"/>
      <c r="B90" s="14" t="s">
        <v>45</v>
      </c>
      <c r="C90" s="14" t="s">
        <v>208</v>
      </c>
      <c r="D90" s="15">
        <v>43655</v>
      </c>
      <c r="E90" s="14" t="s">
        <v>2391</v>
      </c>
      <c r="F90" s="920"/>
      <c r="G90" s="920"/>
      <c r="H90" s="924"/>
      <c r="I90" s="924"/>
      <c r="J90" s="921"/>
      <c r="K90" s="921"/>
      <c r="L90" s="925"/>
    </row>
    <row r="91" spans="1:12" ht="24" x14ac:dyDescent="0.25">
      <c r="A91" s="918">
        <v>717</v>
      </c>
      <c r="B91" s="9" t="s">
        <v>22</v>
      </c>
      <c r="C91" s="13" t="s">
        <v>23</v>
      </c>
      <c r="D91" s="13" t="s">
        <v>24</v>
      </c>
      <c r="E91" s="13" t="s">
        <v>25</v>
      </c>
      <c r="F91" s="919" t="s">
        <v>17</v>
      </c>
      <c r="G91" s="919"/>
      <c r="H91" s="920"/>
      <c r="I91" s="920"/>
      <c r="J91" s="920"/>
      <c r="K91" s="920"/>
      <c r="L91" s="920"/>
    </row>
    <row r="92" spans="1:12" x14ac:dyDescent="0.25">
      <c r="A92" s="918"/>
      <c r="B92" s="921" t="s">
        <v>2386</v>
      </c>
      <c r="C92" s="922" t="s">
        <v>2392</v>
      </c>
      <c r="D92" s="923">
        <v>43678</v>
      </c>
      <c r="E92" s="921" t="s">
        <v>2393</v>
      </c>
      <c r="F92" s="921" t="s">
        <v>2394</v>
      </c>
      <c r="G92" s="921"/>
      <c r="H92" s="924" t="s">
        <v>30</v>
      </c>
      <c r="I92" s="924"/>
      <c r="J92" s="14" t="s">
        <v>31</v>
      </c>
      <c r="K92" s="14" t="s">
        <v>32</v>
      </c>
      <c r="L92" s="16">
        <v>956.06</v>
      </c>
    </row>
    <row r="93" spans="1:12" x14ac:dyDescent="0.25">
      <c r="A93" s="918"/>
      <c r="B93" s="921"/>
      <c r="C93" s="922"/>
      <c r="D93" s="923"/>
      <c r="E93" s="921"/>
      <c r="F93" s="921"/>
      <c r="G93" s="921"/>
      <c r="H93" s="924" t="s">
        <v>33</v>
      </c>
      <c r="I93" s="924"/>
      <c r="J93" s="14" t="s">
        <v>31</v>
      </c>
      <c r="K93" s="14" t="s">
        <v>32</v>
      </c>
      <c r="L93" s="16">
        <v>2036.23</v>
      </c>
    </row>
    <row r="94" spans="1:12" ht="24" x14ac:dyDescent="0.25">
      <c r="A94" s="918"/>
      <c r="B94" s="9" t="s">
        <v>34</v>
      </c>
      <c r="C94" s="13" t="s">
        <v>35</v>
      </c>
      <c r="D94" s="13" t="s">
        <v>36</v>
      </c>
      <c r="E94" s="13" t="s">
        <v>37</v>
      </c>
      <c r="F94" s="920"/>
      <c r="G94" s="920"/>
      <c r="H94" s="924" t="s">
        <v>38</v>
      </c>
      <c r="I94" s="924"/>
      <c r="J94" s="921" t="s">
        <v>31</v>
      </c>
      <c r="K94" s="921" t="s">
        <v>31</v>
      </c>
      <c r="L94" s="925">
        <v>0</v>
      </c>
    </row>
    <row r="95" spans="1:12" ht="22.8" x14ac:dyDescent="0.25">
      <c r="A95" s="918"/>
      <c r="B95" s="14" t="s">
        <v>45</v>
      </c>
      <c r="C95" s="14" t="s">
        <v>2394</v>
      </c>
      <c r="D95" s="15">
        <v>43686</v>
      </c>
      <c r="E95" s="14" t="s">
        <v>2395</v>
      </c>
      <c r="F95" s="920"/>
      <c r="G95" s="920"/>
      <c r="H95" s="924"/>
      <c r="I95" s="924"/>
      <c r="J95" s="921"/>
      <c r="K95" s="921"/>
      <c r="L95" s="925"/>
    </row>
    <row r="96" spans="1:12" ht="24" x14ac:dyDescent="0.25">
      <c r="A96" s="918">
        <v>718</v>
      </c>
      <c r="B96" s="9" t="s">
        <v>22</v>
      </c>
      <c r="C96" s="13" t="s">
        <v>23</v>
      </c>
      <c r="D96" s="13" t="s">
        <v>24</v>
      </c>
      <c r="E96" s="13" t="s">
        <v>25</v>
      </c>
      <c r="F96" s="919" t="s">
        <v>17</v>
      </c>
      <c r="G96" s="919"/>
      <c r="H96" s="920"/>
      <c r="I96" s="920"/>
      <c r="J96" s="920"/>
      <c r="K96" s="920"/>
      <c r="L96" s="920"/>
    </row>
    <row r="97" spans="1:12" x14ac:dyDescent="0.25">
      <c r="A97" s="918"/>
      <c r="B97" s="921" t="s">
        <v>2386</v>
      </c>
      <c r="C97" s="922" t="s">
        <v>2396</v>
      </c>
      <c r="D97" s="923">
        <v>43719</v>
      </c>
      <c r="E97" s="921" t="s">
        <v>638</v>
      </c>
      <c r="F97" s="921" t="s">
        <v>1571</v>
      </c>
      <c r="G97" s="921"/>
      <c r="H97" s="924" t="s">
        <v>30</v>
      </c>
      <c r="I97" s="924"/>
      <c r="J97" s="14" t="s">
        <v>31</v>
      </c>
      <c r="K97" s="14" t="s">
        <v>32</v>
      </c>
      <c r="L97" s="16">
        <v>1066.6400000000001</v>
      </c>
    </row>
    <row r="98" spans="1:12" x14ac:dyDescent="0.25">
      <c r="A98" s="918"/>
      <c r="B98" s="921"/>
      <c r="C98" s="922"/>
      <c r="D98" s="923"/>
      <c r="E98" s="921"/>
      <c r="F98" s="921"/>
      <c r="G98" s="921"/>
      <c r="H98" s="924" t="s">
        <v>33</v>
      </c>
      <c r="I98" s="924"/>
      <c r="J98" s="14" t="s">
        <v>31</v>
      </c>
      <c r="K98" s="14" t="s">
        <v>32</v>
      </c>
      <c r="L98" s="16">
        <v>1321.39</v>
      </c>
    </row>
    <row r="99" spans="1:12" ht="24" x14ac:dyDescent="0.25">
      <c r="A99" s="918"/>
      <c r="B99" s="9" t="s">
        <v>34</v>
      </c>
      <c r="C99" s="13" t="s">
        <v>35</v>
      </c>
      <c r="D99" s="13" t="s">
        <v>36</v>
      </c>
      <c r="E99" s="13" t="s">
        <v>37</v>
      </c>
      <c r="F99" s="920"/>
      <c r="G99" s="920"/>
      <c r="H99" s="924" t="s">
        <v>38</v>
      </c>
      <c r="I99" s="924"/>
      <c r="J99" s="921" t="s">
        <v>31</v>
      </c>
      <c r="K99" s="921" t="s">
        <v>31</v>
      </c>
      <c r="L99" s="925">
        <v>0</v>
      </c>
    </row>
    <row r="100" spans="1:12" ht="22.8" x14ac:dyDescent="0.25">
      <c r="A100" s="918"/>
      <c r="B100" s="14" t="s">
        <v>45</v>
      </c>
      <c r="C100" s="14" t="s">
        <v>1571</v>
      </c>
      <c r="D100" s="15">
        <v>43728</v>
      </c>
      <c r="E100" s="14" t="s">
        <v>2397</v>
      </c>
      <c r="F100" s="920"/>
      <c r="G100" s="920"/>
      <c r="H100" s="924"/>
      <c r="I100" s="924"/>
      <c r="J100" s="921"/>
      <c r="K100" s="921"/>
      <c r="L100" s="925"/>
    </row>
    <row r="101" spans="1:12" ht="24" x14ac:dyDescent="0.25">
      <c r="A101" s="918">
        <v>719</v>
      </c>
      <c r="B101" s="9" t="s">
        <v>22</v>
      </c>
      <c r="C101" s="13" t="s">
        <v>23</v>
      </c>
      <c r="D101" s="13" t="s">
        <v>24</v>
      </c>
      <c r="E101" s="13" t="s">
        <v>25</v>
      </c>
      <c r="F101" s="919" t="s">
        <v>17</v>
      </c>
      <c r="G101" s="919"/>
      <c r="H101" s="920"/>
      <c r="I101" s="920"/>
      <c r="J101" s="920"/>
      <c r="K101" s="920"/>
      <c r="L101" s="920"/>
    </row>
    <row r="102" spans="1:12" x14ac:dyDescent="0.25">
      <c r="A102" s="918"/>
      <c r="B102" s="921" t="s">
        <v>2398</v>
      </c>
      <c r="C102" s="921" t="s">
        <v>2399</v>
      </c>
      <c r="D102" s="923">
        <v>43557</v>
      </c>
      <c r="E102" s="921" t="s">
        <v>593</v>
      </c>
      <c r="F102" s="921" t="s">
        <v>594</v>
      </c>
      <c r="G102" s="921"/>
      <c r="H102" s="924" t="s">
        <v>30</v>
      </c>
      <c r="I102" s="924"/>
      <c r="J102" s="14" t="s">
        <v>31</v>
      </c>
      <c r="K102" s="14" t="s">
        <v>32</v>
      </c>
      <c r="L102" s="16">
        <v>389.82</v>
      </c>
    </row>
    <row r="103" spans="1:12" x14ac:dyDescent="0.25">
      <c r="A103" s="918"/>
      <c r="B103" s="921"/>
      <c r="C103" s="921"/>
      <c r="D103" s="923"/>
      <c r="E103" s="921"/>
      <c r="F103" s="921"/>
      <c r="G103" s="921"/>
      <c r="H103" s="924" t="s">
        <v>33</v>
      </c>
      <c r="I103" s="924"/>
      <c r="J103" s="14" t="s">
        <v>31</v>
      </c>
      <c r="K103" s="14" t="s">
        <v>32</v>
      </c>
      <c r="L103" s="16">
        <v>3125.21</v>
      </c>
    </row>
    <row r="104" spans="1:12" ht="24" x14ac:dyDescent="0.25">
      <c r="A104" s="918"/>
      <c r="B104" s="9" t="s">
        <v>34</v>
      </c>
      <c r="C104" s="13" t="s">
        <v>35</v>
      </c>
      <c r="D104" s="13" t="s">
        <v>36</v>
      </c>
      <c r="E104" s="13" t="s">
        <v>37</v>
      </c>
      <c r="F104" s="920"/>
      <c r="G104" s="920"/>
      <c r="H104" s="924" t="s">
        <v>38</v>
      </c>
      <c r="I104" s="924"/>
      <c r="J104" s="921" t="s">
        <v>31</v>
      </c>
      <c r="K104" s="921" t="s">
        <v>31</v>
      </c>
      <c r="L104" s="925">
        <v>0</v>
      </c>
    </row>
    <row r="105" spans="1:12" ht="22.8" x14ac:dyDescent="0.25">
      <c r="A105" s="918"/>
      <c r="B105" s="14" t="s">
        <v>55</v>
      </c>
      <c r="C105" s="14" t="s">
        <v>594</v>
      </c>
      <c r="D105" s="15">
        <v>43560</v>
      </c>
      <c r="E105" s="14" t="s">
        <v>2223</v>
      </c>
      <c r="F105" s="920"/>
      <c r="G105" s="920"/>
      <c r="H105" s="924"/>
      <c r="I105" s="924"/>
      <c r="J105" s="921"/>
      <c r="K105" s="921"/>
      <c r="L105" s="925"/>
    </row>
    <row r="106" spans="1:12" ht="24" x14ac:dyDescent="0.25">
      <c r="A106" s="918">
        <v>720</v>
      </c>
      <c r="B106" s="9" t="s">
        <v>22</v>
      </c>
      <c r="C106" s="13" t="s">
        <v>23</v>
      </c>
      <c r="D106" s="13" t="s">
        <v>24</v>
      </c>
      <c r="E106" s="13" t="s">
        <v>25</v>
      </c>
      <c r="F106" s="919" t="s">
        <v>17</v>
      </c>
      <c r="G106" s="919"/>
      <c r="H106" s="920"/>
      <c r="I106" s="920"/>
      <c r="J106" s="920"/>
      <c r="K106" s="920"/>
      <c r="L106" s="920"/>
    </row>
    <row r="107" spans="1:12" x14ac:dyDescent="0.25">
      <c r="A107" s="918"/>
      <c r="B107" s="921" t="s">
        <v>2400</v>
      </c>
      <c r="C107" s="922" t="s">
        <v>2401</v>
      </c>
      <c r="D107" s="923">
        <v>43656</v>
      </c>
      <c r="E107" s="921" t="s">
        <v>53</v>
      </c>
      <c r="F107" s="921" t="s">
        <v>1025</v>
      </c>
      <c r="G107" s="921"/>
      <c r="H107" s="924" t="s">
        <v>30</v>
      </c>
      <c r="I107" s="924"/>
      <c r="J107" s="14" t="s">
        <v>31</v>
      </c>
      <c r="K107" s="14" t="s">
        <v>32</v>
      </c>
      <c r="L107" s="16">
        <v>693.21</v>
      </c>
    </row>
    <row r="108" spans="1:12" x14ac:dyDescent="0.25">
      <c r="A108" s="918"/>
      <c r="B108" s="921"/>
      <c r="C108" s="922"/>
      <c r="D108" s="923"/>
      <c r="E108" s="921"/>
      <c r="F108" s="921"/>
      <c r="G108" s="921"/>
      <c r="H108" s="924" t="s">
        <v>33</v>
      </c>
      <c r="I108" s="924"/>
      <c r="J108" s="14" t="s">
        <v>31</v>
      </c>
      <c r="K108" s="14" t="s">
        <v>32</v>
      </c>
      <c r="L108" s="16">
        <v>469.6</v>
      </c>
    </row>
    <row r="109" spans="1:12" ht="24" x14ac:dyDescent="0.25">
      <c r="A109" s="918"/>
      <c r="B109" s="9" t="s">
        <v>34</v>
      </c>
      <c r="C109" s="13" t="s">
        <v>35</v>
      </c>
      <c r="D109" s="13" t="s">
        <v>36</v>
      </c>
      <c r="E109" s="13" t="s">
        <v>37</v>
      </c>
      <c r="F109" s="920"/>
      <c r="G109" s="920"/>
      <c r="H109" s="924" t="s">
        <v>38</v>
      </c>
      <c r="I109" s="924"/>
      <c r="J109" s="921" t="s">
        <v>31</v>
      </c>
      <c r="K109" s="921" t="s">
        <v>32</v>
      </c>
      <c r="L109" s="925">
        <v>850</v>
      </c>
    </row>
    <row r="110" spans="1:12" ht="22.8" x14ac:dyDescent="0.25">
      <c r="A110" s="918"/>
      <c r="B110" s="14" t="s">
        <v>204</v>
      </c>
      <c r="C110" s="14" t="s">
        <v>1025</v>
      </c>
      <c r="D110" s="15">
        <v>43658</v>
      </c>
      <c r="E110" s="14" t="s">
        <v>1713</v>
      </c>
      <c r="F110" s="920"/>
      <c r="G110" s="920"/>
      <c r="H110" s="924"/>
      <c r="I110" s="924"/>
      <c r="J110" s="921"/>
      <c r="K110" s="921"/>
      <c r="L110" s="925"/>
    </row>
    <row r="111" spans="1:12" ht="24" x14ac:dyDescent="0.25">
      <c r="A111" s="918">
        <v>721</v>
      </c>
      <c r="B111" s="9" t="s">
        <v>22</v>
      </c>
      <c r="C111" s="13" t="s">
        <v>23</v>
      </c>
      <c r="D111" s="13" t="s">
        <v>24</v>
      </c>
      <c r="E111" s="13" t="s">
        <v>25</v>
      </c>
      <c r="F111" s="919" t="s">
        <v>17</v>
      </c>
      <c r="G111" s="919"/>
      <c r="H111" s="920"/>
      <c r="I111" s="920"/>
      <c r="J111" s="920"/>
      <c r="K111" s="920"/>
      <c r="L111" s="920"/>
    </row>
    <row r="112" spans="1:12" x14ac:dyDescent="0.25">
      <c r="A112" s="918"/>
      <c r="B112" s="921" t="s">
        <v>2402</v>
      </c>
      <c r="C112" s="922" t="s">
        <v>2403</v>
      </c>
      <c r="D112" s="923">
        <v>43564</v>
      </c>
      <c r="E112" s="921" t="s">
        <v>2404</v>
      </c>
      <c r="F112" s="921" t="s">
        <v>2405</v>
      </c>
      <c r="G112" s="921"/>
      <c r="H112" s="924" t="s">
        <v>30</v>
      </c>
      <c r="I112" s="924"/>
      <c r="J112" s="14" t="s">
        <v>31</v>
      </c>
      <c r="K112" s="14" t="s">
        <v>32</v>
      </c>
      <c r="L112" s="16">
        <v>225</v>
      </c>
    </row>
    <row r="113" spans="1:12" x14ac:dyDescent="0.25">
      <c r="A113" s="918"/>
      <c r="B113" s="921"/>
      <c r="C113" s="922"/>
      <c r="D113" s="923"/>
      <c r="E113" s="921"/>
      <c r="F113" s="921"/>
      <c r="G113" s="921"/>
      <c r="H113" s="924" t="s">
        <v>33</v>
      </c>
      <c r="I113" s="924"/>
      <c r="J113" s="14" t="s">
        <v>31</v>
      </c>
      <c r="K113" s="14" t="s">
        <v>32</v>
      </c>
      <c r="L113" s="16">
        <v>459</v>
      </c>
    </row>
    <row r="114" spans="1:12" ht="24" x14ac:dyDescent="0.25">
      <c r="A114" s="918"/>
      <c r="B114" s="9" t="s">
        <v>34</v>
      </c>
      <c r="C114" s="13" t="s">
        <v>35</v>
      </c>
      <c r="D114" s="13" t="s">
        <v>36</v>
      </c>
      <c r="E114" s="13" t="s">
        <v>37</v>
      </c>
      <c r="F114" s="920"/>
      <c r="G114" s="920"/>
      <c r="H114" s="924" t="s">
        <v>38</v>
      </c>
      <c r="I114" s="924"/>
      <c r="J114" s="921" t="s">
        <v>31</v>
      </c>
      <c r="K114" s="921" t="s">
        <v>31</v>
      </c>
      <c r="L114" s="925">
        <v>0</v>
      </c>
    </row>
    <row r="115" spans="1:12" ht="22.8" x14ac:dyDescent="0.25">
      <c r="A115" s="918"/>
      <c r="B115" s="14" t="s">
        <v>39</v>
      </c>
      <c r="C115" s="14" t="s">
        <v>2405</v>
      </c>
      <c r="D115" s="15">
        <v>43566</v>
      </c>
      <c r="E115" s="14" t="s">
        <v>365</v>
      </c>
      <c r="F115" s="920"/>
      <c r="G115" s="920"/>
      <c r="H115" s="924"/>
      <c r="I115" s="924"/>
      <c r="J115" s="921"/>
      <c r="K115" s="921"/>
      <c r="L115" s="925"/>
    </row>
    <row r="116" spans="1:12" ht="24" x14ac:dyDescent="0.25">
      <c r="A116" s="918">
        <v>722</v>
      </c>
      <c r="B116" s="9" t="s">
        <v>22</v>
      </c>
      <c r="C116" s="13" t="s">
        <v>23</v>
      </c>
      <c r="D116" s="13" t="s">
        <v>24</v>
      </c>
      <c r="E116" s="13" t="s">
        <v>25</v>
      </c>
      <c r="F116" s="919" t="s">
        <v>17</v>
      </c>
      <c r="G116" s="919"/>
      <c r="H116" s="920"/>
      <c r="I116" s="920"/>
      <c r="J116" s="920"/>
      <c r="K116" s="920"/>
      <c r="L116" s="920"/>
    </row>
    <row r="117" spans="1:12" x14ac:dyDescent="0.25">
      <c r="A117" s="918"/>
      <c r="B117" s="921" t="s">
        <v>2402</v>
      </c>
      <c r="C117" s="922" t="s">
        <v>2406</v>
      </c>
      <c r="D117" s="923">
        <v>43582</v>
      </c>
      <c r="E117" s="921" t="s">
        <v>1039</v>
      </c>
      <c r="F117" s="921" t="s">
        <v>152</v>
      </c>
      <c r="G117" s="921"/>
      <c r="H117" s="924" t="s">
        <v>30</v>
      </c>
      <c r="I117" s="924"/>
      <c r="J117" s="14" t="s">
        <v>31</v>
      </c>
      <c r="K117" s="14" t="s">
        <v>32</v>
      </c>
      <c r="L117" s="16">
        <v>392</v>
      </c>
    </row>
    <row r="118" spans="1:12" x14ac:dyDescent="0.25">
      <c r="A118" s="918"/>
      <c r="B118" s="921"/>
      <c r="C118" s="922"/>
      <c r="D118" s="923"/>
      <c r="E118" s="921"/>
      <c r="F118" s="921"/>
      <c r="G118" s="921"/>
      <c r="H118" s="924" t="s">
        <v>33</v>
      </c>
      <c r="I118" s="924"/>
      <c r="J118" s="921" t="s">
        <v>31</v>
      </c>
      <c r="K118" s="921" t="s">
        <v>32</v>
      </c>
      <c r="L118" s="925">
        <v>410.6</v>
      </c>
    </row>
    <row r="119" spans="1:12" x14ac:dyDescent="0.25">
      <c r="A119" s="918"/>
      <c r="B119" s="921"/>
      <c r="C119" s="922"/>
      <c r="D119" s="923"/>
      <c r="E119" s="921"/>
      <c r="F119" s="921"/>
      <c r="G119" s="921"/>
      <c r="H119" s="924"/>
      <c r="I119" s="924"/>
      <c r="J119" s="921"/>
      <c r="K119" s="921"/>
      <c r="L119" s="925"/>
    </row>
    <row r="120" spans="1:12" ht="24" x14ac:dyDescent="0.25">
      <c r="A120" s="918"/>
      <c r="B120" s="9" t="s">
        <v>34</v>
      </c>
      <c r="C120" s="13" t="s">
        <v>35</v>
      </c>
      <c r="D120" s="13" t="s">
        <v>36</v>
      </c>
      <c r="E120" s="13" t="s">
        <v>37</v>
      </c>
      <c r="F120" s="920"/>
      <c r="G120" s="920"/>
      <c r="H120" s="924" t="s">
        <v>38</v>
      </c>
      <c r="I120" s="924"/>
      <c r="J120" s="921" t="s">
        <v>31</v>
      </c>
      <c r="K120" s="921" t="s">
        <v>31</v>
      </c>
      <c r="L120" s="925">
        <v>0</v>
      </c>
    </row>
    <row r="121" spans="1:12" ht="22.8" x14ac:dyDescent="0.25">
      <c r="A121" s="918"/>
      <c r="B121" s="14" t="s">
        <v>39</v>
      </c>
      <c r="C121" s="14" t="s">
        <v>152</v>
      </c>
      <c r="D121" s="15">
        <v>43592</v>
      </c>
      <c r="E121" s="14" t="s">
        <v>2407</v>
      </c>
      <c r="F121" s="920"/>
      <c r="G121" s="920"/>
      <c r="H121" s="924"/>
      <c r="I121" s="924"/>
      <c r="J121" s="921"/>
      <c r="K121" s="921"/>
      <c r="L121" s="925"/>
    </row>
    <row r="122" spans="1:12" ht="24" x14ac:dyDescent="0.25">
      <c r="A122" s="918">
        <v>723</v>
      </c>
      <c r="B122" s="9" t="s">
        <v>22</v>
      </c>
      <c r="C122" s="13" t="s">
        <v>23</v>
      </c>
      <c r="D122" s="13" t="s">
        <v>24</v>
      </c>
      <c r="E122" s="13" t="s">
        <v>25</v>
      </c>
      <c r="F122" s="919" t="s">
        <v>17</v>
      </c>
      <c r="G122" s="919"/>
      <c r="H122" s="920"/>
      <c r="I122" s="920"/>
      <c r="J122" s="920"/>
      <c r="K122" s="920"/>
      <c r="L122" s="920"/>
    </row>
    <row r="123" spans="1:12" x14ac:dyDescent="0.25">
      <c r="A123" s="918"/>
      <c r="B123" s="921" t="s">
        <v>2408</v>
      </c>
      <c r="C123" s="922" t="s">
        <v>2409</v>
      </c>
      <c r="D123" s="923">
        <v>43665</v>
      </c>
      <c r="E123" s="921" t="s">
        <v>136</v>
      </c>
      <c r="F123" s="921" t="s">
        <v>2410</v>
      </c>
      <c r="G123" s="921"/>
      <c r="H123" s="924" t="s">
        <v>30</v>
      </c>
      <c r="I123" s="924"/>
      <c r="J123" s="14" t="s">
        <v>31</v>
      </c>
      <c r="K123" s="14" t="s">
        <v>32</v>
      </c>
      <c r="L123" s="16">
        <v>311.09000000000003</v>
      </c>
    </row>
    <row r="124" spans="1:12" x14ac:dyDescent="0.25">
      <c r="A124" s="918"/>
      <c r="B124" s="921"/>
      <c r="C124" s="922"/>
      <c r="D124" s="923"/>
      <c r="E124" s="921"/>
      <c r="F124" s="921"/>
      <c r="G124" s="921"/>
      <c r="H124" s="924" t="s">
        <v>33</v>
      </c>
      <c r="I124" s="924"/>
      <c r="J124" s="921" t="s">
        <v>31</v>
      </c>
      <c r="K124" s="921" t="s">
        <v>31</v>
      </c>
      <c r="L124" s="925">
        <v>0</v>
      </c>
    </row>
    <row r="125" spans="1:12" x14ac:dyDescent="0.25">
      <c r="A125" s="918"/>
      <c r="B125" s="921"/>
      <c r="C125" s="922"/>
      <c r="D125" s="923"/>
      <c r="E125" s="921"/>
      <c r="F125" s="921"/>
      <c r="G125" s="921"/>
      <c r="H125" s="924"/>
      <c r="I125" s="924"/>
      <c r="J125" s="921"/>
      <c r="K125" s="921"/>
      <c r="L125" s="925"/>
    </row>
    <row r="126" spans="1:12" ht="24" x14ac:dyDescent="0.25">
      <c r="A126" s="918"/>
      <c r="B126" s="9" t="s">
        <v>34</v>
      </c>
      <c r="C126" s="13" t="s">
        <v>35</v>
      </c>
      <c r="D126" s="13" t="s">
        <v>36</v>
      </c>
      <c r="E126" s="13" t="s">
        <v>37</v>
      </c>
      <c r="F126" s="920"/>
      <c r="G126" s="920"/>
      <c r="H126" s="924" t="s">
        <v>38</v>
      </c>
      <c r="I126" s="924"/>
      <c r="J126" s="921" t="s">
        <v>31</v>
      </c>
      <c r="K126" s="921" t="s">
        <v>31</v>
      </c>
      <c r="L126" s="925">
        <v>0</v>
      </c>
    </row>
    <row r="127" spans="1:12" ht="22.8" x14ac:dyDescent="0.25">
      <c r="A127" s="918"/>
      <c r="B127" s="14" t="s">
        <v>702</v>
      </c>
      <c r="C127" s="14" t="s">
        <v>2410</v>
      </c>
      <c r="D127" s="15">
        <v>43666</v>
      </c>
      <c r="E127" s="14" t="s">
        <v>2411</v>
      </c>
      <c r="F127" s="920"/>
      <c r="G127" s="920"/>
      <c r="H127" s="924"/>
      <c r="I127" s="924"/>
      <c r="J127" s="921"/>
      <c r="K127" s="921"/>
      <c r="L127" s="925"/>
    </row>
    <row r="128" spans="1:12" ht="24" x14ac:dyDescent="0.25">
      <c r="A128" s="918">
        <v>724</v>
      </c>
      <c r="B128" s="9" t="s">
        <v>22</v>
      </c>
      <c r="C128" s="13" t="s">
        <v>23</v>
      </c>
      <c r="D128" s="13" t="s">
        <v>24</v>
      </c>
      <c r="E128" s="13" t="s">
        <v>25</v>
      </c>
      <c r="F128" s="919" t="s">
        <v>17</v>
      </c>
      <c r="G128" s="919"/>
      <c r="H128" s="920"/>
      <c r="I128" s="920"/>
      <c r="J128" s="920"/>
      <c r="K128" s="920"/>
      <c r="L128" s="920"/>
    </row>
    <row r="129" spans="1:12" x14ac:dyDescent="0.25">
      <c r="A129" s="918"/>
      <c r="B129" s="921" t="s">
        <v>2412</v>
      </c>
      <c r="C129" s="922" t="s">
        <v>2413</v>
      </c>
      <c r="D129" s="923">
        <v>43565</v>
      </c>
      <c r="E129" s="921" t="s">
        <v>136</v>
      </c>
      <c r="F129" s="921" t="s">
        <v>2414</v>
      </c>
      <c r="G129" s="921"/>
      <c r="H129" s="924" t="s">
        <v>30</v>
      </c>
      <c r="I129" s="924"/>
      <c r="J129" s="14" t="s">
        <v>31</v>
      </c>
      <c r="K129" s="14" t="s">
        <v>32</v>
      </c>
      <c r="L129" s="16">
        <v>695.18</v>
      </c>
    </row>
    <row r="130" spans="1:12" x14ac:dyDescent="0.25">
      <c r="A130" s="918"/>
      <c r="B130" s="921"/>
      <c r="C130" s="922"/>
      <c r="D130" s="923"/>
      <c r="E130" s="921"/>
      <c r="F130" s="921"/>
      <c r="G130" s="921"/>
      <c r="H130" s="924" t="s">
        <v>33</v>
      </c>
      <c r="I130" s="924"/>
      <c r="J130" s="14" t="s">
        <v>31</v>
      </c>
      <c r="K130" s="14" t="s">
        <v>32</v>
      </c>
      <c r="L130" s="16">
        <v>118</v>
      </c>
    </row>
    <row r="131" spans="1:12" ht="24" x14ac:dyDescent="0.25">
      <c r="A131" s="918"/>
      <c r="B131" s="9" t="s">
        <v>34</v>
      </c>
      <c r="C131" s="13" t="s">
        <v>35</v>
      </c>
      <c r="D131" s="13" t="s">
        <v>36</v>
      </c>
      <c r="E131" s="13" t="s">
        <v>37</v>
      </c>
      <c r="F131" s="920"/>
      <c r="G131" s="920"/>
      <c r="H131" s="924" t="s">
        <v>38</v>
      </c>
      <c r="I131" s="924"/>
      <c r="J131" s="921" t="s">
        <v>31</v>
      </c>
      <c r="K131" s="921" t="s">
        <v>31</v>
      </c>
      <c r="L131" s="925">
        <v>0</v>
      </c>
    </row>
    <row r="132" spans="1:12" ht="22.8" x14ac:dyDescent="0.25">
      <c r="A132" s="918"/>
      <c r="B132" s="14" t="s">
        <v>2415</v>
      </c>
      <c r="C132" s="14" t="s">
        <v>2414</v>
      </c>
      <c r="D132" s="15">
        <v>43567</v>
      </c>
      <c r="E132" s="14" t="s">
        <v>447</v>
      </c>
      <c r="F132" s="920"/>
      <c r="G132" s="920"/>
      <c r="H132" s="924"/>
      <c r="I132" s="924"/>
      <c r="J132" s="921"/>
      <c r="K132" s="921"/>
      <c r="L132" s="925"/>
    </row>
    <row r="133" spans="1:12" ht="24" x14ac:dyDescent="0.25">
      <c r="A133" s="918">
        <v>725</v>
      </c>
      <c r="B133" s="9" t="s">
        <v>22</v>
      </c>
      <c r="C133" s="13" t="s">
        <v>23</v>
      </c>
      <c r="D133" s="13" t="s">
        <v>24</v>
      </c>
      <c r="E133" s="13" t="s">
        <v>25</v>
      </c>
      <c r="F133" s="919" t="s">
        <v>17</v>
      </c>
      <c r="G133" s="919"/>
      <c r="H133" s="920"/>
      <c r="I133" s="920"/>
      <c r="J133" s="920"/>
      <c r="K133" s="920"/>
      <c r="L133" s="920"/>
    </row>
    <row r="134" spans="1:12" x14ac:dyDescent="0.25">
      <c r="A134" s="918"/>
      <c r="B134" s="921" t="s">
        <v>2412</v>
      </c>
      <c r="C134" s="921" t="s">
        <v>2416</v>
      </c>
      <c r="D134" s="923">
        <v>43577</v>
      </c>
      <c r="E134" s="921" t="s">
        <v>298</v>
      </c>
      <c r="F134" s="921" t="s">
        <v>2417</v>
      </c>
      <c r="G134" s="921"/>
      <c r="H134" s="924" t="s">
        <v>30</v>
      </c>
      <c r="I134" s="924"/>
      <c r="J134" s="14" t="s">
        <v>31</v>
      </c>
      <c r="K134" s="14" t="s">
        <v>32</v>
      </c>
      <c r="L134" s="16">
        <v>546</v>
      </c>
    </row>
    <row r="135" spans="1:12" x14ac:dyDescent="0.25">
      <c r="A135" s="918"/>
      <c r="B135" s="921"/>
      <c r="C135" s="921"/>
      <c r="D135" s="923"/>
      <c r="E135" s="921"/>
      <c r="F135" s="921"/>
      <c r="G135" s="921"/>
      <c r="H135" s="924" t="s">
        <v>33</v>
      </c>
      <c r="I135" s="924"/>
      <c r="J135" s="14" t="s">
        <v>31</v>
      </c>
      <c r="K135" s="14" t="s">
        <v>32</v>
      </c>
      <c r="L135" s="16">
        <v>450.6</v>
      </c>
    </row>
    <row r="136" spans="1:12" ht="24" x14ac:dyDescent="0.25">
      <c r="A136" s="918"/>
      <c r="B136" s="9" t="s">
        <v>34</v>
      </c>
      <c r="C136" s="13" t="s">
        <v>35</v>
      </c>
      <c r="D136" s="13" t="s">
        <v>36</v>
      </c>
      <c r="E136" s="13" t="s">
        <v>37</v>
      </c>
      <c r="F136" s="920"/>
      <c r="G136" s="920"/>
      <c r="H136" s="924" t="s">
        <v>38</v>
      </c>
      <c r="I136" s="924"/>
      <c r="J136" s="921" t="s">
        <v>31</v>
      </c>
      <c r="K136" s="921" t="s">
        <v>31</v>
      </c>
      <c r="L136" s="925">
        <v>0</v>
      </c>
    </row>
    <row r="137" spans="1:12" ht="22.8" x14ac:dyDescent="0.25">
      <c r="A137" s="918"/>
      <c r="B137" s="14" t="s">
        <v>2415</v>
      </c>
      <c r="C137" s="14" t="s">
        <v>2417</v>
      </c>
      <c r="D137" s="15">
        <v>43581</v>
      </c>
      <c r="E137" s="14" t="s">
        <v>2418</v>
      </c>
      <c r="F137" s="920"/>
      <c r="G137" s="920"/>
      <c r="H137" s="924"/>
      <c r="I137" s="924"/>
      <c r="J137" s="921"/>
      <c r="K137" s="921"/>
      <c r="L137" s="925"/>
    </row>
    <row r="138" spans="1:12" ht="24" x14ac:dyDescent="0.25">
      <c r="A138" s="918">
        <v>726</v>
      </c>
      <c r="B138" s="9" t="s">
        <v>22</v>
      </c>
      <c r="C138" s="13" t="s">
        <v>23</v>
      </c>
      <c r="D138" s="13" t="s">
        <v>24</v>
      </c>
      <c r="E138" s="13" t="s">
        <v>25</v>
      </c>
      <c r="F138" s="919" t="s">
        <v>17</v>
      </c>
      <c r="G138" s="919"/>
      <c r="H138" s="920"/>
      <c r="I138" s="920"/>
      <c r="J138" s="920"/>
      <c r="K138" s="920"/>
      <c r="L138" s="920"/>
    </row>
    <row r="139" spans="1:12" x14ac:dyDescent="0.25">
      <c r="A139" s="918"/>
      <c r="B139" s="921" t="s">
        <v>2412</v>
      </c>
      <c r="C139" s="921" t="s">
        <v>2419</v>
      </c>
      <c r="D139" s="923">
        <v>43652</v>
      </c>
      <c r="E139" s="921" t="s">
        <v>266</v>
      </c>
      <c r="F139" s="921" t="s">
        <v>2420</v>
      </c>
      <c r="G139" s="921"/>
      <c r="H139" s="924" t="s">
        <v>30</v>
      </c>
      <c r="I139" s="924"/>
      <c r="J139" s="14" t="s">
        <v>31</v>
      </c>
      <c r="K139" s="14" t="s">
        <v>32</v>
      </c>
      <c r="L139" s="16">
        <v>334</v>
      </c>
    </row>
    <row r="140" spans="1:12" x14ac:dyDescent="0.25">
      <c r="A140" s="918"/>
      <c r="B140" s="921"/>
      <c r="C140" s="921"/>
      <c r="D140" s="923"/>
      <c r="E140" s="921"/>
      <c r="F140" s="921"/>
      <c r="G140" s="921"/>
      <c r="H140" s="924" t="s">
        <v>33</v>
      </c>
      <c r="I140" s="924"/>
      <c r="J140" s="14" t="s">
        <v>31</v>
      </c>
      <c r="K140" s="14" t="s">
        <v>32</v>
      </c>
      <c r="L140" s="16">
        <v>651.6</v>
      </c>
    </row>
    <row r="141" spans="1:12" ht="24" x14ac:dyDescent="0.25">
      <c r="A141" s="918"/>
      <c r="B141" s="9" t="s">
        <v>34</v>
      </c>
      <c r="C141" s="13" t="s">
        <v>35</v>
      </c>
      <c r="D141" s="13" t="s">
        <v>36</v>
      </c>
      <c r="E141" s="13" t="s">
        <v>37</v>
      </c>
      <c r="F141" s="920"/>
      <c r="G141" s="920"/>
      <c r="H141" s="924" t="s">
        <v>38</v>
      </c>
      <c r="I141" s="924"/>
      <c r="J141" s="921" t="s">
        <v>31</v>
      </c>
      <c r="K141" s="921" t="s">
        <v>31</v>
      </c>
      <c r="L141" s="925">
        <v>0</v>
      </c>
    </row>
    <row r="142" spans="1:12" ht="22.8" x14ac:dyDescent="0.25">
      <c r="A142" s="918"/>
      <c r="B142" s="14" t="s">
        <v>2415</v>
      </c>
      <c r="C142" s="14" t="s">
        <v>2420</v>
      </c>
      <c r="D142" s="15">
        <v>43654</v>
      </c>
      <c r="E142" s="14" t="s">
        <v>2421</v>
      </c>
      <c r="F142" s="920"/>
      <c r="G142" s="920"/>
      <c r="H142" s="924"/>
      <c r="I142" s="924"/>
      <c r="J142" s="921"/>
      <c r="K142" s="921"/>
      <c r="L142" s="925"/>
    </row>
    <row r="143" spans="1:12" ht="24" x14ac:dyDescent="0.25">
      <c r="A143" s="918">
        <v>727</v>
      </c>
      <c r="B143" s="9" t="s">
        <v>22</v>
      </c>
      <c r="C143" s="13" t="s">
        <v>23</v>
      </c>
      <c r="D143" s="13" t="s">
        <v>24</v>
      </c>
      <c r="E143" s="13" t="s">
        <v>25</v>
      </c>
      <c r="F143" s="919" t="s">
        <v>17</v>
      </c>
      <c r="G143" s="919"/>
      <c r="H143" s="920"/>
      <c r="I143" s="920"/>
      <c r="J143" s="920"/>
      <c r="K143" s="920"/>
      <c r="L143" s="920"/>
    </row>
    <row r="144" spans="1:12" x14ac:dyDescent="0.25">
      <c r="A144" s="918"/>
      <c r="B144" s="921" t="s">
        <v>2422</v>
      </c>
      <c r="C144" s="922" t="s">
        <v>2423</v>
      </c>
      <c r="D144" s="923">
        <v>43588</v>
      </c>
      <c r="E144" s="921" t="s">
        <v>83</v>
      </c>
      <c r="F144" s="921" t="s">
        <v>2424</v>
      </c>
      <c r="G144" s="921"/>
      <c r="H144" s="924" t="s">
        <v>30</v>
      </c>
      <c r="I144" s="924"/>
      <c r="J144" s="14" t="s">
        <v>31</v>
      </c>
      <c r="K144" s="14" t="s">
        <v>32</v>
      </c>
      <c r="L144" s="16">
        <v>465.7</v>
      </c>
    </row>
    <row r="145" spans="1:12" x14ac:dyDescent="0.25">
      <c r="A145" s="918"/>
      <c r="B145" s="921"/>
      <c r="C145" s="922"/>
      <c r="D145" s="923"/>
      <c r="E145" s="921"/>
      <c r="F145" s="921"/>
      <c r="G145" s="921"/>
      <c r="H145" s="924" t="s">
        <v>33</v>
      </c>
      <c r="I145" s="924"/>
      <c r="J145" s="14" t="s">
        <v>31</v>
      </c>
      <c r="K145" s="14" t="s">
        <v>32</v>
      </c>
      <c r="L145" s="16">
        <v>1346.22</v>
      </c>
    </row>
    <row r="146" spans="1:12" ht="24" x14ac:dyDescent="0.25">
      <c r="A146" s="918"/>
      <c r="B146" s="9" t="s">
        <v>34</v>
      </c>
      <c r="C146" s="13" t="s">
        <v>35</v>
      </c>
      <c r="D146" s="13" t="s">
        <v>36</v>
      </c>
      <c r="E146" s="13" t="s">
        <v>37</v>
      </c>
      <c r="F146" s="920"/>
      <c r="G146" s="920"/>
      <c r="H146" s="924" t="s">
        <v>38</v>
      </c>
      <c r="I146" s="924"/>
      <c r="J146" s="921" t="s">
        <v>31</v>
      </c>
      <c r="K146" s="921" t="s">
        <v>32</v>
      </c>
      <c r="L146" s="925">
        <v>830</v>
      </c>
    </row>
    <row r="147" spans="1:12" ht="34.200000000000003" x14ac:dyDescent="0.25">
      <c r="A147" s="918"/>
      <c r="B147" s="14" t="s">
        <v>2425</v>
      </c>
      <c r="C147" s="14" t="s">
        <v>2424</v>
      </c>
      <c r="D147" s="15">
        <v>43597</v>
      </c>
      <c r="E147" s="14" t="s">
        <v>2426</v>
      </c>
      <c r="F147" s="920"/>
      <c r="G147" s="920"/>
      <c r="H147" s="924"/>
      <c r="I147" s="924"/>
      <c r="J147" s="921"/>
      <c r="K147" s="921"/>
      <c r="L147" s="925"/>
    </row>
    <row r="148" spans="1:12" ht="24" x14ac:dyDescent="0.25">
      <c r="A148" s="918">
        <v>728</v>
      </c>
      <c r="B148" s="9" t="s">
        <v>22</v>
      </c>
      <c r="C148" s="13" t="s">
        <v>23</v>
      </c>
      <c r="D148" s="13" t="s">
        <v>24</v>
      </c>
      <c r="E148" s="13" t="s">
        <v>25</v>
      </c>
      <c r="F148" s="919" t="s">
        <v>17</v>
      </c>
      <c r="G148" s="919"/>
      <c r="H148" s="920"/>
      <c r="I148" s="920"/>
      <c r="J148" s="920"/>
      <c r="K148" s="920"/>
      <c r="L148" s="920"/>
    </row>
    <row r="149" spans="1:12" x14ac:dyDescent="0.25">
      <c r="A149" s="918"/>
      <c r="B149" s="921" t="s">
        <v>2427</v>
      </c>
      <c r="C149" s="922" t="s">
        <v>2428</v>
      </c>
      <c r="D149" s="923">
        <v>43603</v>
      </c>
      <c r="E149" s="921" t="s">
        <v>593</v>
      </c>
      <c r="F149" s="921" t="s">
        <v>2429</v>
      </c>
      <c r="G149" s="921"/>
      <c r="H149" s="924" t="s">
        <v>30</v>
      </c>
      <c r="I149" s="924"/>
      <c r="J149" s="14" t="s">
        <v>31</v>
      </c>
      <c r="K149" s="14" t="s">
        <v>32</v>
      </c>
      <c r="L149" s="16">
        <v>609</v>
      </c>
    </row>
    <row r="150" spans="1:12" x14ac:dyDescent="0.25">
      <c r="A150" s="918"/>
      <c r="B150" s="921"/>
      <c r="C150" s="922"/>
      <c r="D150" s="923"/>
      <c r="E150" s="921"/>
      <c r="F150" s="921"/>
      <c r="G150" s="921"/>
      <c r="H150" s="924" t="s">
        <v>33</v>
      </c>
      <c r="I150" s="924"/>
      <c r="J150" s="14" t="s">
        <v>31</v>
      </c>
      <c r="K150" s="14" t="s">
        <v>32</v>
      </c>
      <c r="L150" s="16">
        <v>1665.93</v>
      </c>
    </row>
    <row r="151" spans="1:12" ht="24" x14ac:dyDescent="0.25">
      <c r="A151" s="918"/>
      <c r="B151" s="9" t="s">
        <v>34</v>
      </c>
      <c r="C151" s="13" t="s">
        <v>35</v>
      </c>
      <c r="D151" s="13" t="s">
        <v>36</v>
      </c>
      <c r="E151" s="13" t="s">
        <v>37</v>
      </c>
      <c r="F151" s="920"/>
      <c r="G151" s="920"/>
      <c r="H151" s="924" t="s">
        <v>38</v>
      </c>
      <c r="I151" s="924"/>
      <c r="J151" s="921" t="s">
        <v>31</v>
      </c>
      <c r="K151" s="921" t="s">
        <v>31</v>
      </c>
      <c r="L151" s="925">
        <v>0</v>
      </c>
    </row>
    <row r="152" spans="1:12" ht="22.8" x14ac:dyDescent="0.25">
      <c r="A152" s="918"/>
      <c r="B152" s="14" t="s">
        <v>31</v>
      </c>
      <c r="C152" s="14" t="s">
        <v>2429</v>
      </c>
      <c r="D152" s="15">
        <v>43607</v>
      </c>
      <c r="E152" s="14" t="s">
        <v>2430</v>
      </c>
      <c r="F152" s="920"/>
      <c r="G152" s="920"/>
      <c r="H152" s="924"/>
      <c r="I152" s="924"/>
      <c r="J152" s="921"/>
      <c r="K152" s="921"/>
      <c r="L152" s="925"/>
    </row>
    <row r="153" spans="1:12" ht="24" x14ac:dyDescent="0.25">
      <c r="A153" s="918">
        <v>729</v>
      </c>
      <c r="B153" s="9" t="s">
        <v>22</v>
      </c>
      <c r="C153" s="13" t="s">
        <v>23</v>
      </c>
      <c r="D153" s="13" t="s">
        <v>24</v>
      </c>
      <c r="E153" s="13" t="s">
        <v>25</v>
      </c>
      <c r="F153" s="919" t="s">
        <v>17</v>
      </c>
      <c r="G153" s="919"/>
      <c r="H153" s="920"/>
      <c r="I153" s="920"/>
      <c r="J153" s="920"/>
      <c r="K153" s="920"/>
      <c r="L153" s="920"/>
    </row>
    <row r="154" spans="1:12" x14ac:dyDescent="0.25">
      <c r="A154" s="918"/>
      <c r="B154" s="921" t="s">
        <v>2427</v>
      </c>
      <c r="C154" s="922" t="s">
        <v>2431</v>
      </c>
      <c r="D154" s="923">
        <v>43730</v>
      </c>
      <c r="E154" s="921" t="s">
        <v>684</v>
      </c>
      <c r="F154" s="921" t="s">
        <v>933</v>
      </c>
      <c r="G154" s="921"/>
      <c r="H154" s="924" t="s">
        <v>30</v>
      </c>
      <c r="I154" s="924"/>
      <c r="J154" s="14" t="s">
        <v>31</v>
      </c>
      <c r="K154" s="14" t="s">
        <v>32</v>
      </c>
      <c r="L154" s="16">
        <v>920</v>
      </c>
    </row>
    <row r="155" spans="1:12" x14ac:dyDescent="0.25">
      <c r="A155" s="918"/>
      <c r="B155" s="921"/>
      <c r="C155" s="922"/>
      <c r="D155" s="923"/>
      <c r="E155" s="921"/>
      <c r="F155" s="921"/>
      <c r="G155" s="921"/>
      <c r="H155" s="924" t="s">
        <v>33</v>
      </c>
      <c r="I155" s="924"/>
      <c r="J155" s="14" t="s">
        <v>31</v>
      </c>
      <c r="K155" s="14" t="s">
        <v>32</v>
      </c>
      <c r="L155" s="16">
        <v>1229.72</v>
      </c>
    </row>
    <row r="156" spans="1:12" ht="24" x14ac:dyDescent="0.25">
      <c r="A156" s="918"/>
      <c r="B156" s="9" t="s">
        <v>34</v>
      </c>
      <c r="C156" s="13" t="s">
        <v>35</v>
      </c>
      <c r="D156" s="13" t="s">
        <v>36</v>
      </c>
      <c r="E156" s="13" t="s">
        <v>37</v>
      </c>
      <c r="F156" s="920"/>
      <c r="G156" s="920"/>
      <c r="H156" s="924" t="s">
        <v>38</v>
      </c>
      <c r="I156" s="924"/>
      <c r="J156" s="921" t="s">
        <v>31</v>
      </c>
      <c r="K156" s="921" t="s">
        <v>31</v>
      </c>
      <c r="L156" s="925">
        <v>0</v>
      </c>
    </row>
    <row r="157" spans="1:12" ht="22.8" x14ac:dyDescent="0.25">
      <c r="A157" s="918"/>
      <c r="B157" s="14" t="s">
        <v>31</v>
      </c>
      <c r="C157" s="14" t="s">
        <v>933</v>
      </c>
      <c r="D157" s="15">
        <v>43738</v>
      </c>
      <c r="E157" s="14" t="s">
        <v>86</v>
      </c>
      <c r="F157" s="920"/>
      <c r="G157" s="920"/>
      <c r="H157" s="924"/>
      <c r="I157" s="924"/>
      <c r="J157" s="921"/>
      <c r="K157" s="921"/>
      <c r="L157" s="925"/>
    </row>
    <row r="158" spans="1:12" ht="24" x14ac:dyDescent="0.25">
      <c r="A158" s="918">
        <v>730</v>
      </c>
      <c r="B158" s="9" t="s">
        <v>22</v>
      </c>
      <c r="C158" s="13" t="s">
        <v>23</v>
      </c>
      <c r="D158" s="13" t="s">
        <v>24</v>
      </c>
      <c r="E158" s="13" t="s">
        <v>25</v>
      </c>
      <c r="F158" s="919" t="s">
        <v>17</v>
      </c>
      <c r="G158" s="919"/>
      <c r="H158" s="920"/>
      <c r="I158" s="920"/>
      <c r="J158" s="920"/>
      <c r="K158" s="920"/>
      <c r="L158" s="920"/>
    </row>
    <row r="159" spans="1:12" x14ac:dyDescent="0.25">
      <c r="A159" s="918"/>
      <c r="B159" s="921" t="s">
        <v>2432</v>
      </c>
      <c r="C159" s="922" t="s">
        <v>2433</v>
      </c>
      <c r="D159" s="923">
        <v>43625</v>
      </c>
      <c r="E159" s="921" t="s">
        <v>2434</v>
      </c>
      <c r="F159" s="921" t="s">
        <v>279</v>
      </c>
      <c r="G159" s="921"/>
      <c r="H159" s="924" t="s">
        <v>30</v>
      </c>
      <c r="I159" s="924"/>
      <c r="J159" s="14" t="s">
        <v>31</v>
      </c>
      <c r="K159" s="14" t="s">
        <v>31</v>
      </c>
      <c r="L159" s="16">
        <v>0</v>
      </c>
    </row>
    <row r="160" spans="1:12" x14ac:dyDescent="0.25">
      <c r="A160" s="918"/>
      <c r="B160" s="921"/>
      <c r="C160" s="922"/>
      <c r="D160" s="923"/>
      <c r="E160" s="921"/>
      <c r="F160" s="921"/>
      <c r="G160" s="921"/>
      <c r="H160" s="924" t="s">
        <v>33</v>
      </c>
      <c r="I160" s="924"/>
      <c r="J160" s="14" t="s">
        <v>31</v>
      </c>
      <c r="K160" s="14" t="s">
        <v>31</v>
      </c>
      <c r="L160" s="16">
        <v>0</v>
      </c>
    </row>
    <row r="161" spans="1:12" ht="24" x14ac:dyDescent="0.25">
      <c r="A161" s="918"/>
      <c r="B161" s="9" t="s">
        <v>34</v>
      </c>
      <c r="C161" s="13" t="s">
        <v>35</v>
      </c>
      <c r="D161" s="13" t="s">
        <v>36</v>
      </c>
      <c r="E161" s="13" t="s">
        <v>37</v>
      </c>
      <c r="F161" s="920"/>
      <c r="G161" s="920"/>
      <c r="H161" s="924" t="s">
        <v>38</v>
      </c>
      <c r="I161" s="924"/>
      <c r="J161" s="921" t="s">
        <v>32</v>
      </c>
      <c r="K161" s="921" t="s">
        <v>31</v>
      </c>
      <c r="L161" s="925">
        <v>1420</v>
      </c>
    </row>
    <row r="162" spans="1:12" ht="22.8" x14ac:dyDescent="0.25">
      <c r="A162" s="918"/>
      <c r="B162" s="14" t="s">
        <v>429</v>
      </c>
      <c r="C162" s="14" t="s">
        <v>279</v>
      </c>
      <c r="D162" s="15">
        <v>43628</v>
      </c>
      <c r="E162" s="14" t="s">
        <v>1074</v>
      </c>
      <c r="F162" s="920"/>
      <c r="G162" s="920"/>
      <c r="H162" s="924"/>
      <c r="I162" s="924"/>
      <c r="J162" s="921"/>
      <c r="K162" s="921"/>
      <c r="L162" s="925"/>
    </row>
    <row r="163" spans="1:12" ht="24" x14ac:dyDescent="0.25">
      <c r="A163" s="918">
        <v>731</v>
      </c>
      <c r="B163" s="9" t="s">
        <v>22</v>
      </c>
      <c r="C163" s="13" t="s">
        <v>23</v>
      </c>
      <c r="D163" s="13" t="s">
        <v>24</v>
      </c>
      <c r="E163" s="13" t="s">
        <v>25</v>
      </c>
      <c r="F163" s="919" t="s">
        <v>17</v>
      </c>
      <c r="G163" s="919"/>
      <c r="H163" s="920"/>
      <c r="I163" s="920"/>
      <c r="J163" s="920"/>
      <c r="K163" s="920"/>
      <c r="L163" s="920"/>
    </row>
    <row r="164" spans="1:12" x14ac:dyDescent="0.25">
      <c r="A164" s="918"/>
      <c r="B164" s="921" t="s">
        <v>2432</v>
      </c>
      <c r="C164" s="922" t="s">
        <v>2435</v>
      </c>
      <c r="D164" s="923">
        <v>43653</v>
      </c>
      <c r="E164" s="921" t="s">
        <v>2436</v>
      </c>
      <c r="F164" s="921" t="s">
        <v>416</v>
      </c>
      <c r="G164" s="921"/>
      <c r="H164" s="924" t="s">
        <v>30</v>
      </c>
      <c r="I164" s="924"/>
      <c r="J164" s="14" t="s">
        <v>31</v>
      </c>
      <c r="K164" s="14" t="s">
        <v>31</v>
      </c>
      <c r="L164" s="16">
        <v>0</v>
      </c>
    </row>
    <row r="165" spans="1:12" x14ac:dyDescent="0.25">
      <c r="A165" s="918"/>
      <c r="B165" s="921"/>
      <c r="C165" s="922"/>
      <c r="D165" s="923"/>
      <c r="E165" s="921"/>
      <c r="F165" s="921"/>
      <c r="G165" s="921"/>
      <c r="H165" s="924" t="s">
        <v>33</v>
      </c>
      <c r="I165" s="924"/>
      <c r="J165" s="921" t="s">
        <v>31</v>
      </c>
      <c r="K165" s="921" t="s">
        <v>31</v>
      </c>
      <c r="L165" s="925">
        <v>0</v>
      </c>
    </row>
    <row r="166" spans="1:12" x14ac:dyDescent="0.25">
      <c r="A166" s="918"/>
      <c r="B166" s="921"/>
      <c r="C166" s="922"/>
      <c r="D166" s="923"/>
      <c r="E166" s="921"/>
      <c r="F166" s="921"/>
      <c r="G166" s="921"/>
      <c r="H166" s="924"/>
      <c r="I166" s="924"/>
      <c r="J166" s="921"/>
      <c r="K166" s="921"/>
      <c r="L166" s="925"/>
    </row>
    <row r="167" spans="1:12" ht="24" x14ac:dyDescent="0.25">
      <c r="A167" s="918"/>
      <c r="B167" s="9" t="s">
        <v>34</v>
      </c>
      <c r="C167" s="13" t="s">
        <v>35</v>
      </c>
      <c r="D167" s="13" t="s">
        <v>36</v>
      </c>
      <c r="E167" s="13" t="s">
        <v>37</v>
      </c>
      <c r="F167" s="920"/>
      <c r="G167" s="920"/>
      <c r="H167" s="924" t="s">
        <v>38</v>
      </c>
      <c r="I167" s="924"/>
      <c r="J167" s="921" t="s">
        <v>32</v>
      </c>
      <c r="K167" s="921" t="s">
        <v>31</v>
      </c>
      <c r="L167" s="925">
        <v>1800</v>
      </c>
    </row>
    <row r="168" spans="1:12" ht="22.8" x14ac:dyDescent="0.25">
      <c r="A168" s="918"/>
      <c r="B168" s="14" t="s">
        <v>429</v>
      </c>
      <c r="C168" s="14" t="s">
        <v>416</v>
      </c>
      <c r="D168" s="15">
        <v>43658</v>
      </c>
      <c r="E168" s="14" t="s">
        <v>789</v>
      </c>
      <c r="F168" s="920"/>
      <c r="G168" s="920"/>
      <c r="H168" s="924"/>
      <c r="I168" s="924"/>
      <c r="J168" s="921"/>
      <c r="K168" s="921"/>
      <c r="L168" s="925"/>
    </row>
    <row r="169" spans="1:12" ht="24" x14ac:dyDescent="0.25">
      <c r="A169" s="918">
        <v>732</v>
      </c>
      <c r="B169" s="9" t="s">
        <v>22</v>
      </c>
      <c r="C169" s="13" t="s">
        <v>23</v>
      </c>
      <c r="D169" s="13" t="s">
        <v>24</v>
      </c>
      <c r="E169" s="13" t="s">
        <v>25</v>
      </c>
      <c r="F169" s="919" t="s">
        <v>17</v>
      </c>
      <c r="G169" s="919"/>
      <c r="H169" s="920"/>
      <c r="I169" s="920"/>
      <c r="J169" s="920"/>
      <c r="K169" s="920"/>
      <c r="L169" s="920"/>
    </row>
    <row r="170" spans="1:12" x14ac:dyDescent="0.25">
      <c r="A170" s="918"/>
      <c r="B170" s="921" t="s">
        <v>2437</v>
      </c>
      <c r="C170" s="922" t="s">
        <v>2438</v>
      </c>
      <c r="D170" s="923">
        <v>43715</v>
      </c>
      <c r="E170" s="921" t="s">
        <v>2439</v>
      </c>
      <c r="F170" s="921" t="s">
        <v>2440</v>
      </c>
      <c r="G170" s="921"/>
      <c r="H170" s="924" t="s">
        <v>30</v>
      </c>
      <c r="I170" s="924"/>
      <c r="J170" s="14" t="s">
        <v>31</v>
      </c>
      <c r="K170" s="14" t="s">
        <v>32</v>
      </c>
      <c r="L170" s="16">
        <v>775</v>
      </c>
    </row>
    <row r="171" spans="1:12" x14ac:dyDescent="0.25">
      <c r="A171" s="918"/>
      <c r="B171" s="921"/>
      <c r="C171" s="922"/>
      <c r="D171" s="923"/>
      <c r="E171" s="921"/>
      <c r="F171" s="921"/>
      <c r="G171" s="921"/>
      <c r="H171" s="924" t="s">
        <v>33</v>
      </c>
      <c r="I171" s="924"/>
      <c r="J171" s="14" t="s">
        <v>31</v>
      </c>
      <c r="K171" s="14" t="s">
        <v>32</v>
      </c>
      <c r="L171" s="16">
        <v>4040</v>
      </c>
    </row>
    <row r="172" spans="1:12" ht="24" x14ac:dyDescent="0.25">
      <c r="A172" s="918"/>
      <c r="B172" s="9" t="s">
        <v>34</v>
      </c>
      <c r="C172" s="13" t="s">
        <v>35</v>
      </c>
      <c r="D172" s="13" t="s">
        <v>36</v>
      </c>
      <c r="E172" s="13" t="s">
        <v>37</v>
      </c>
      <c r="F172" s="920"/>
      <c r="G172" s="920"/>
      <c r="H172" s="924" t="s">
        <v>38</v>
      </c>
      <c r="I172" s="924"/>
      <c r="J172" s="921" t="s">
        <v>31</v>
      </c>
      <c r="K172" s="921" t="s">
        <v>32</v>
      </c>
      <c r="L172" s="925">
        <v>600</v>
      </c>
    </row>
    <row r="173" spans="1:12" ht="22.8" x14ac:dyDescent="0.25">
      <c r="A173" s="918"/>
      <c r="B173" s="14" t="s">
        <v>55</v>
      </c>
      <c r="C173" s="14" t="s">
        <v>2440</v>
      </c>
      <c r="D173" s="15">
        <v>43722</v>
      </c>
      <c r="E173" s="14" t="s">
        <v>2029</v>
      </c>
      <c r="F173" s="920"/>
      <c r="G173" s="920"/>
      <c r="H173" s="924"/>
      <c r="I173" s="924"/>
      <c r="J173" s="921"/>
      <c r="K173" s="921"/>
      <c r="L173" s="925"/>
    </row>
    <row r="174" spans="1:12" ht="24" x14ac:dyDescent="0.25">
      <c r="A174" s="918">
        <v>733</v>
      </c>
      <c r="B174" s="9" t="s">
        <v>22</v>
      </c>
      <c r="C174" s="13" t="s">
        <v>23</v>
      </c>
      <c r="D174" s="13" t="s">
        <v>24</v>
      </c>
      <c r="E174" s="13" t="s">
        <v>25</v>
      </c>
      <c r="F174" s="919" t="s">
        <v>17</v>
      </c>
      <c r="G174" s="919"/>
      <c r="H174" s="920"/>
      <c r="I174" s="920"/>
      <c r="J174" s="920"/>
      <c r="K174" s="920"/>
      <c r="L174" s="920"/>
    </row>
    <row r="175" spans="1:12" x14ac:dyDescent="0.25">
      <c r="A175" s="918"/>
      <c r="B175" s="921" t="s">
        <v>2441</v>
      </c>
      <c r="C175" s="922" t="s">
        <v>2442</v>
      </c>
      <c r="D175" s="923">
        <v>43641</v>
      </c>
      <c r="E175" s="921" t="s">
        <v>1069</v>
      </c>
      <c r="F175" s="921" t="s">
        <v>1088</v>
      </c>
      <c r="G175" s="921"/>
      <c r="H175" s="924" t="s">
        <v>30</v>
      </c>
      <c r="I175" s="924"/>
      <c r="J175" s="14" t="s">
        <v>31</v>
      </c>
      <c r="K175" s="14" t="s">
        <v>32</v>
      </c>
      <c r="L175" s="16">
        <v>670</v>
      </c>
    </row>
    <row r="176" spans="1:12" x14ac:dyDescent="0.25">
      <c r="A176" s="918"/>
      <c r="B176" s="921"/>
      <c r="C176" s="922"/>
      <c r="D176" s="923"/>
      <c r="E176" s="921"/>
      <c r="F176" s="921"/>
      <c r="G176" s="921"/>
      <c r="H176" s="924" t="s">
        <v>33</v>
      </c>
      <c r="I176" s="924"/>
      <c r="J176" s="921" t="s">
        <v>31</v>
      </c>
      <c r="K176" s="921" t="s">
        <v>31</v>
      </c>
      <c r="L176" s="925">
        <v>0</v>
      </c>
    </row>
    <row r="177" spans="1:12" x14ac:dyDescent="0.25">
      <c r="A177" s="918"/>
      <c r="B177" s="921"/>
      <c r="C177" s="922"/>
      <c r="D177" s="923"/>
      <c r="E177" s="921"/>
      <c r="F177" s="921"/>
      <c r="G177" s="921"/>
      <c r="H177" s="924"/>
      <c r="I177" s="924"/>
      <c r="J177" s="921"/>
      <c r="K177" s="921"/>
      <c r="L177" s="925"/>
    </row>
    <row r="178" spans="1:12" x14ac:dyDescent="0.25">
      <c r="A178" s="918"/>
      <c r="B178" s="921"/>
      <c r="C178" s="922"/>
      <c r="D178" s="923"/>
      <c r="E178" s="921"/>
      <c r="F178" s="921"/>
      <c r="G178" s="921"/>
      <c r="H178" s="924"/>
      <c r="I178" s="924"/>
      <c r="J178" s="921"/>
      <c r="K178" s="921"/>
      <c r="L178" s="925"/>
    </row>
    <row r="179" spans="1:12" ht="24" x14ac:dyDescent="0.25">
      <c r="A179" s="918"/>
      <c r="B179" s="9" t="s">
        <v>34</v>
      </c>
      <c r="C179" s="13" t="s">
        <v>35</v>
      </c>
      <c r="D179" s="13" t="s">
        <v>36</v>
      </c>
      <c r="E179" s="13" t="s">
        <v>37</v>
      </c>
      <c r="F179" s="920"/>
      <c r="G179" s="920"/>
      <c r="H179" s="924" t="s">
        <v>38</v>
      </c>
      <c r="I179" s="924"/>
      <c r="J179" s="921" t="s">
        <v>31</v>
      </c>
      <c r="K179" s="921" t="s">
        <v>32</v>
      </c>
      <c r="L179" s="925">
        <v>649</v>
      </c>
    </row>
    <row r="180" spans="1:12" ht="22.8" x14ac:dyDescent="0.25">
      <c r="A180" s="918"/>
      <c r="B180" s="14" t="s">
        <v>323</v>
      </c>
      <c r="C180" s="14" t="s">
        <v>1088</v>
      </c>
      <c r="D180" s="15">
        <v>43648</v>
      </c>
      <c r="E180" s="14" t="s">
        <v>2443</v>
      </c>
      <c r="F180" s="920"/>
      <c r="G180" s="920"/>
      <c r="H180" s="924"/>
      <c r="I180" s="924"/>
      <c r="J180" s="921"/>
      <c r="K180" s="921"/>
      <c r="L180" s="925"/>
    </row>
    <row r="181" spans="1:12" ht="24" x14ac:dyDescent="0.25">
      <c r="A181" s="918">
        <v>734</v>
      </c>
      <c r="B181" s="9" t="s">
        <v>22</v>
      </c>
      <c r="C181" s="13" t="s">
        <v>23</v>
      </c>
      <c r="D181" s="13" t="s">
        <v>24</v>
      </c>
      <c r="E181" s="13" t="s">
        <v>25</v>
      </c>
      <c r="F181" s="919" t="s">
        <v>17</v>
      </c>
      <c r="G181" s="919"/>
      <c r="H181" s="920"/>
      <c r="I181" s="920"/>
      <c r="J181" s="920"/>
      <c r="K181" s="920"/>
      <c r="L181" s="920"/>
    </row>
    <row r="182" spans="1:12" x14ac:dyDescent="0.25">
      <c r="A182" s="918"/>
      <c r="B182" s="921" t="s">
        <v>2441</v>
      </c>
      <c r="C182" s="922" t="s">
        <v>2442</v>
      </c>
      <c r="D182" s="923">
        <v>43641</v>
      </c>
      <c r="E182" s="921" t="s">
        <v>1069</v>
      </c>
      <c r="F182" s="921" t="s">
        <v>2444</v>
      </c>
      <c r="G182" s="921"/>
      <c r="H182" s="924" t="s">
        <v>30</v>
      </c>
      <c r="I182" s="924"/>
      <c r="J182" s="14" t="s">
        <v>31</v>
      </c>
      <c r="K182" s="14" t="s">
        <v>32</v>
      </c>
      <c r="L182" s="16">
        <v>592</v>
      </c>
    </row>
    <row r="183" spans="1:12" x14ac:dyDescent="0.25">
      <c r="A183" s="918"/>
      <c r="B183" s="921"/>
      <c r="C183" s="922"/>
      <c r="D183" s="923"/>
      <c r="E183" s="921"/>
      <c r="F183" s="921"/>
      <c r="G183" s="921"/>
      <c r="H183" s="924" t="s">
        <v>33</v>
      </c>
      <c r="I183" s="924"/>
      <c r="J183" s="921" t="s">
        <v>31</v>
      </c>
      <c r="K183" s="921" t="s">
        <v>32</v>
      </c>
      <c r="L183" s="925">
        <v>1487.41</v>
      </c>
    </row>
    <row r="184" spans="1:12" x14ac:dyDescent="0.25">
      <c r="A184" s="918"/>
      <c r="B184" s="921"/>
      <c r="C184" s="922"/>
      <c r="D184" s="923"/>
      <c r="E184" s="921"/>
      <c r="F184" s="921"/>
      <c r="G184" s="921"/>
      <c r="H184" s="924"/>
      <c r="I184" s="924"/>
      <c r="J184" s="921"/>
      <c r="K184" s="921"/>
      <c r="L184" s="925"/>
    </row>
    <row r="185" spans="1:12" x14ac:dyDescent="0.25">
      <c r="A185" s="918"/>
      <c r="B185" s="921"/>
      <c r="C185" s="922"/>
      <c r="D185" s="923"/>
      <c r="E185" s="921"/>
      <c r="F185" s="921"/>
      <c r="G185" s="921"/>
      <c r="H185" s="924"/>
      <c r="I185" s="924"/>
      <c r="J185" s="921"/>
      <c r="K185" s="921"/>
      <c r="L185" s="925"/>
    </row>
    <row r="186" spans="1:12" ht="24" x14ac:dyDescent="0.25">
      <c r="A186" s="918"/>
      <c r="B186" s="9" t="s">
        <v>34</v>
      </c>
      <c r="C186" s="13" t="s">
        <v>35</v>
      </c>
      <c r="D186" s="13" t="s">
        <v>36</v>
      </c>
      <c r="E186" s="13" t="s">
        <v>37</v>
      </c>
      <c r="F186" s="920"/>
      <c r="G186" s="920"/>
      <c r="H186" s="924" t="s">
        <v>38</v>
      </c>
      <c r="I186" s="924"/>
      <c r="J186" s="921" t="s">
        <v>31</v>
      </c>
      <c r="K186" s="921" t="s">
        <v>32</v>
      </c>
      <c r="L186" s="925">
        <v>675</v>
      </c>
    </row>
    <row r="187" spans="1:12" ht="22.8" x14ac:dyDescent="0.25">
      <c r="A187" s="918"/>
      <c r="B187" s="14" t="s">
        <v>323</v>
      </c>
      <c r="C187" s="14" t="s">
        <v>2444</v>
      </c>
      <c r="D187" s="15">
        <v>43648</v>
      </c>
      <c r="E187" s="14" t="s">
        <v>2443</v>
      </c>
      <c r="F187" s="920"/>
      <c r="G187" s="920"/>
      <c r="H187" s="924"/>
      <c r="I187" s="924"/>
      <c r="J187" s="921"/>
      <c r="K187" s="921"/>
      <c r="L187" s="925"/>
    </row>
    <row r="188" spans="1:12" ht="24" x14ac:dyDescent="0.25">
      <c r="A188" s="918">
        <v>735</v>
      </c>
      <c r="B188" s="9" t="s">
        <v>22</v>
      </c>
      <c r="C188" s="13" t="s">
        <v>23</v>
      </c>
      <c r="D188" s="13" t="s">
        <v>24</v>
      </c>
      <c r="E188" s="13" t="s">
        <v>25</v>
      </c>
      <c r="F188" s="919" t="s">
        <v>17</v>
      </c>
      <c r="G188" s="919"/>
      <c r="H188" s="920"/>
      <c r="I188" s="920"/>
      <c r="J188" s="920"/>
      <c r="K188" s="920"/>
      <c r="L188" s="920"/>
    </row>
    <row r="189" spans="1:12" x14ac:dyDescent="0.25">
      <c r="A189" s="918"/>
      <c r="B189" s="921" t="s">
        <v>2445</v>
      </c>
      <c r="C189" s="922" t="s">
        <v>2446</v>
      </c>
      <c r="D189" s="923">
        <v>43570</v>
      </c>
      <c r="E189" s="921" t="s">
        <v>115</v>
      </c>
      <c r="F189" s="921" t="s">
        <v>116</v>
      </c>
      <c r="G189" s="921"/>
      <c r="H189" s="924" t="s">
        <v>30</v>
      </c>
      <c r="I189" s="924"/>
      <c r="J189" s="14" t="s">
        <v>31</v>
      </c>
      <c r="K189" s="14" t="s">
        <v>32</v>
      </c>
      <c r="L189" s="16">
        <v>440.16</v>
      </c>
    </row>
    <row r="190" spans="1:12" x14ac:dyDescent="0.25">
      <c r="A190" s="918"/>
      <c r="B190" s="921"/>
      <c r="C190" s="922"/>
      <c r="D190" s="923"/>
      <c r="E190" s="921"/>
      <c r="F190" s="921"/>
      <c r="G190" s="921"/>
      <c r="H190" s="924" t="s">
        <v>33</v>
      </c>
      <c r="I190" s="924"/>
      <c r="J190" s="14" t="s">
        <v>31</v>
      </c>
      <c r="K190" s="14" t="s">
        <v>32</v>
      </c>
      <c r="L190" s="16">
        <v>587.56000000000006</v>
      </c>
    </row>
    <row r="191" spans="1:12" ht="24" x14ac:dyDescent="0.25">
      <c r="A191" s="918"/>
      <c r="B191" s="9" t="s">
        <v>34</v>
      </c>
      <c r="C191" s="13" t="s">
        <v>35</v>
      </c>
      <c r="D191" s="13" t="s">
        <v>36</v>
      </c>
      <c r="E191" s="13" t="s">
        <v>37</v>
      </c>
      <c r="F191" s="920"/>
      <c r="G191" s="920"/>
      <c r="H191" s="924" t="s">
        <v>38</v>
      </c>
      <c r="I191" s="924"/>
      <c r="J191" s="921" t="s">
        <v>31</v>
      </c>
      <c r="K191" s="921" t="s">
        <v>31</v>
      </c>
      <c r="L191" s="925">
        <v>0</v>
      </c>
    </row>
    <row r="192" spans="1:12" ht="22.8" x14ac:dyDescent="0.25">
      <c r="A192" s="918"/>
      <c r="B192" s="14" t="s">
        <v>229</v>
      </c>
      <c r="C192" s="14" t="s">
        <v>116</v>
      </c>
      <c r="D192" s="15">
        <v>43572</v>
      </c>
      <c r="E192" s="14" t="s">
        <v>2447</v>
      </c>
      <c r="F192" s="920"/>
      <c r="G192" s="920"/>
      <c r="H192" s="924"/>
      <c r="I192" s="924"/>
      <c r="J192" s="921"/>
      <c r="K192" s="921"/>
      <c r="L192" s="925"/>
    </row>
    <row r="193" spans="1:12" ht="24" x14ac:dyDescent="0.25">
      <c r="A193" s="918">
        <v>736</v>
      </c>
      <c r="B193" s="9" t="s">
        <v>22</v>
      </c>
      <c r="C193" s="13" t="s">
        <v>23</v>
      </c>
      <c r="D193" s="13" t="s">
        <v>24</v>
      </c>
      <c r="E193" s="13" t="s">
        <v>25</v>
      </c>
      <c r="F193" s="919" t="s">
        <v>17</v>
      </c>
      <c r="G193" s="919"/>
      <c r="H193" s="920"/>
      <c r="I193" s="920"/>
      <c r="J193" s="920"/>
      <c r="K193" s="920"/>
      <c r="L193" s="920"/>
    </row>
    <row r="194" spans="1:12" x14ac:dyDescent="0.25">
      <c r="A194" s="918"/>
      <c r="B194" s="921" t="s">
        <v>2448</v>
      </c>
      <c r="C194" s="922" t="s">
        <v>2449</v>
      </c>
      <c r="D194" s="923">
        <v>43637</v>
      </c>
      <c r="E194" s="921" t="s">
        <v>2450</v>
      </c>
      <c r="F194" s="921" t="s">
        <v>2451</v>
      </c>
      <c r="G194" s="921"/>
      <c r="H194" s="924" t="s">
        <v>30</v>
      </c>
      <c r="I194" s="924"/>
      <c r="J194" s="14" t="s">
        <v>31</v>
      </c>
      <c r="K194" s="14" t="s">
        <v>32</v>
      </c>
      <c r="L194" s="16">
        <v>553.16999999999996</v>
      </c>
    </row>
    <row r="195" spans="1:12" x14ac:dyDescent="0.25">
      <c r="A195" s="918"/>
      <c r="B195" s="921"/>
      <c r="C195" s="922"/>
      <c r="D195" s="923"/>
      <c r="E195" s="921"/>
      <c r="F195" s="921"/>
      <c r="G195" s="921"/>
      <c r="H195" s="924" t="s">
        <v>33</v>
      </c>
      <c r="I195" s="924"/>
      <c r="J195" s="921" t="s">
        <v>31</v>
      </c>
      <c r="K195" s="921" t="s">
        <v>32</v>
      </c>
      <c r="L195" s="925">
        <v>1681.25</v>
      </c>
    </row>
    <row r="196" spans="1:12" x14ac:dyDescent="0.25">
      <c r="A196" s="918"/>
      <c r="B196" s="921"/>
      <c r="C196" s="922"/>
      <c r="D196" s="923"/>
      <c r="E196" s="921"/>
      <c r="F196" s="921"/>
      <c r="G196" s="921"/>
      <c r="H196" s="924"/>
      <c r="I196" s="924"/>
      <c r="J196" s="921"/>
      <c r="K196" s="921"/>
      <c r="L196" s="925"/>
    </row>
    <row r="197" spans="1:12" ht="24" x14ac:dyDescent="0.25">
      <c r="A197" s="918"/>
      <c r="B197" s="9" t="s">
        <v>34</v>
      </c>
      <c r="C197" s="13" t="s">
        <v>35</v>
      </c>
      <c r="D197" s="13" t="s">
        <v>36</v>
      </c>
      <c r="E197" s="13" t="s">
        <v>37</v>
      </c>
      <c r="F197" s="920"/>
      <c r="G197" s="920"/>
      <c r="H197" s="924" t="s">
        <v>38</v>
      </c>
      <c r="I197" s="924"/>
      <c r="J197" s="921" t="s">
        <v>31</v>
      </c>
      <c r="K197" s="921" t="s">
        <v>31</v>
      </c>
      <c r="L197" s="925">
        <v>0</v>
      </c>
    </row>
    <row r="198" spans="1:12" ht="22.8" x14ac:dyDescent="0.25">
      <c r="A198" s="918"/>
      <c r="B198" s="14" t="s">
        <v>2452</v>
      </c>
      <c r="C198" s="14" t="s">
        <v>2451</v>
      </c>
      <c r="D198" s="15">
        <v>43648</v>
      </c>
      <c r="E198" s="14" t="s">
        <v>2453</v>
      </c>
      <c r="F198" s="920"/>
      <c r="G198" s="920"/>
      <c r="H198" s="924"/>
      <c r="I198" s="924"/>
      <c r="J198" s="921"/>
      <c r="K198" s="921"/>
      <c r="L198" s="925"/>
    </row>
    <row r="199" spans="1:12" ht="24" x14ac:dyDescent="0.25">
      <c r="A199" s="918">
        <v>737</v>
      </c>
      <c r="B199" s="9" t="s">
        <v>22</v>
      </c>
      <c r="C199" s="13" t="s">
        <v>23</v>
      </c>
      <c r="D199" s="13" t="s">
        <v>24</v>
      </c>
      <c r="E199" s="13" t="s">
        <v>25</v>
      </c>
      <c r="F199" s="919" t="s">
        <v>17</v>
      </c>
      <c r="G199" s="919"/>
      <c r="H199" s="920"/>
      <c r="I199" s="920"/>
      <c r="J199" s="920"/>
      <c r="K199" s="920"/>
      <c r="L199" s="920"/>
    </row>
    <row r="200" spans="1:12" x14ac:dyDescent="0.25">
      <c r="A200" s="918"/>
      <c r="B200" s="921" t="s">
        <v>2454</v>
      </c>
      <c r="C200" s="921" t="s">
        <v>2455</v>
      </c>
      <c r="D200" s="923">
        <v>43593</v>
      </c>
      <c r="E200" s="921" t="s">
        <v>187</v>
      </c>
      <c r="F200" s="921" t="s">
        <v>518</v>
      </c>
      <c r="G200" s="921"/>
      <c r="H200" s="924" t="s">
        <v>30</v>
      </c>
      <c r="I200" s="924"/>
      <c r="J200" s="14" t="s">
        <v>31</v>
      </c>
      <c r="K200" s="14" t="s">
        <v>32</v>
      </c>
      <c r="L200" s="16">
        <v>300</v>
      </c>
    </row>
    <row r="201" spans="1:12" x14ac:dyDescent="0.25">
      <c r="A201" s="918"/>
      <c r="B201" s="921"/>
      <c r="C201" s="921"/>
      <c r="D201" s="923"/>
      <c r="E201" s="921"/>
      <c r="F201" s="921"/>
      <c r="G201" s="921"/>
      <c r="H201" s="924" t="s">
        <v>33</v>
      </c>
      <c r="I201" s="924"/>
      <c r="J201" s="14" t="s">
        <v>31</v>
      </c>
      <c r="K201" s="14" t="s">
        <v>31</v>
      </c>
      <c r="L201" s="16">
        <v>0</v>
      </c>
    </row>
    <row r="202" spans="1:12" ht="24" x14ac:dyDescent="0.25">
      <c r="A202" s="918"/>
      <c r="B202" s="9" t="s">
        <v>34</v>
      </c>
      <c r="C202" s="13" t="s">
        <v>35</v>
      </c>
      <c r="D202" s="13" t="s">
        <v>36</v>
      </c>
      <c r="E202" s="13" t="s">
        <v>37</v>
      </c>
      <c r="F202" s="920"/>
      <c r="G202" s="920"/>
      <c r="H202" s="924" t="s">
        <v>38</v>
      </c>
      <c r="I202" s="924"/>
      <c r="J202" s="921" t="s">
        <v>31</v>
      </c>
      <c r="K202" s="921" t="s">
        <v>31</v>
      </c>
      <c r="L202" s="925">
        <v>0</v>
      </c>
    </row>
    <row r="203" spans="1:12" ht="22.8" x14ac:dyDescent="0.25">
      <c r="A203" s="918"/>
      <c r="B203" s="14" t="s">
        <v>31</v>
      </c>
      <c r="C203" s="14" t="s">
        <v>518</v>
      </c>
      <c r="D203" s="15">
        <v>43596</v>
      </c>
      <c r="E203" s="14" t="s">
        <v>384</v>
      </c>
      <c r="F203" s="920"/>
      <c r="G203" s="920"/>
      <c r="H203" s="924"/>
      <c r="I203" s="924"/>
      <c r="J203" s="921"/>
      <c r="K203" s="921"/>
      <c r="L203" s="925"/>
    </row>
    <row r="204" spans="1:12" ht="24" x14ac:dyDescent="0.25">
      <c r="A204" s="918">
        <v>738</v>
      </c>
      <c r="B204" s="9" t="s">
        <v>22</v>
      </c>
      <c r="C204" s="13" t="s">
        <v>23</v>
      </c>
      <c r="D204" s="13" t="s">
        <v>24</v>
      </c>
      <c r="E204" s="13" t="s">
        <v>25</v>
      </c>
      <c r="F204" s="919" t="s">
        <v>17</v>
      </c>
      <c r="G204" s="919"/>
      <c r="H204" s="920"/>
      <c r="I204" s="920"/>
      <c r="J204" s="920"/>
      <c r="K204" s="920"/>
      <c r="L204" s="920"/>
    </row>
    <row r="205" spans="1:12" x14ac:dyDescent="0.25">
      <c r="A205" s="918"/>
      <c r="B205" s="921" t="s">
        <v>2454</v>
      </c>
      <c r="C205" s="921" t="s">
        <v>2456</v>
      </c>
      <c r="D205" s="923">
        <v>43725</v>
      </c>
      <c r="E205" s="921" t="s">
        <v>2457</v>
      </c>
      <c r="F205" s="921" t="s">
        <v>518</v>
      </c>
      <c r="G205" s="921"/>
      <c r="H205" s="924" t="s">
        <v>30</v>
      </c>
      <c r="I205" s="924"/>
      <c r="J205" s="14" t="s">
        <v>31</v>
      </c>
      <c r="K205" s="14" t="s">
        <v>32</v>
      </c>
      <c r="L205" s="16">
        <v>918.98</v>
      </c>
    </row>
    <row r="206" spans="1:12" x14ac:dyDescent="0.25">
      <c r="A206" s="918"/>
      <c r="B206" s="921"/>
      <c r="C206" s="921"/>
      <c r="D206" s="923"/>
      <c r="E206" s="921"/>
      <c r="F206" s="921"/>
      <c r="G206" s="921"/>
      <c r="H206" s="924" t="s">
        <v>33</v>
      </c>
      <c r="I206" s="924"/>
      <c r="J206" s="14" t="s">
        <v>31</v>
      </c>
      <c r="K206" s="14" t="s">
        <v>31</v>
      </c>
      <c r="L206" s="16">
        <v>0</v>
      </c>
    </row>
    <row r="207" spans="1:12" ht="24" x14ac:dyDescent="0.25">
      <c r="A207" s="918"/>
      <c r="B207" s="9" t="s">
        <v>34</v>
      </c>
      <c r="C207" s="13" t="s">
        <v>35</v>
      </c>
      <c r="D207" s="13" t="s">
        <v>36</v>
      </c>
      <c r="E207" s="13" t="s">
        <v>37</v>
      </c>
      <c r="F207" s="920"/>
      <c r="G207" s="920"/>
      <c r="H207" s="924" t="s">
        <v>38</v>
      </c>
      <c r="I207" s="924"/>
      <c r="J207" s="921" t="s">
        <v>31</v>
      </c>
      <c r="K207" s="921" t="s">
        <v>32</v>
      </c>
      <c r="L207" s="925">
        <v>750</v>
      </c>
    </row>
    <row r="208" spans="1:12" ht="22.8" x14ac:dyDescent="0.25">
      <c r="A208" s="918"/>
      <c r="B208" s="14" t="s">
        <v>31</v>
      </c>
      <c r="C208" s="14" t="s">
        <v>518</v>
      </c>
      <c r="D208" s="15">
        <v>43733</v>
      </c>
      <c r="E208" s="14" t="s">
        <v>2458</v>
      </c>
      <c r="F208" s="920"/>
      <c r="G208" s="920"/>
      <c r="H208" s="924"/>
      <c r="I208" s="924"/>
      <c r="J208" s="921"/>
      <c r="K208" s="921"/>
      <c r="L208" s="925"/>
    </row>
    <row r="209" spans="1:12" ht="24" x14ac:dyDescent="0.25">
      <c r="A209" s="918">
        <v>739</v>
      </c>
      <c r="B209" s="9" t="s">
        <v>22</v>
      </c>
      <c r="C209" s="13" t="s">
        <v>23</v>
      </c>
      <c r="D209" s="13" t="s">
        <v>24</v>
      </c>
      <c r="E209" s="13" t="s">
        <v>25</v>
      </c>
      <c r="F209" s="919" t="s">
        <v>17</v>
      </c>
      <c r="G209" s="919"/>
      <c r="H209" s="920"/>
      <c r="I209" s="920"/>
      <c r="J209" s="920"/>
      <c r="K209" s="920"/>
      <c r="L209" s="920"/>
    </row>
    <row r="210" spans="1:12" x14ac:dyDescent="0.25">
      <c r="A210" s="918"/>
      <c r="B210" s="921" t="s">
        <v>2459</v>
      </c>
      <c r="C210" s="922" t="s">
        <v>2460</v>
      </c>
      <c r="D210" s="923">
        <v>43583</v>
      </c>
      <c r="E210" s="921" t="s">
        <v>469</v>
      </c>
      <c r="F210" s="921" t="s">
        <v>1442</v>
      </c>
      <c r="G210" s="921"/>
      <c r="H210" s="924" t="s">
        <v>30</v>
      </c>
      <c r="I210" s="924"/>
      <c r="J210" s="14" t="s">
        <v>31</v>
      </c>
      <c r="K210" s="14" t="s">
        <v>32</v>
      </c>
      <c r="L210" s="16">
        <v>408.2</v>
      </c>
    </row>
    <row r="211" spans="1:12" x14ac:dyDescent="0.25">
      <c r="A211" s="918"/>
      <c r="B211" s="921"/>
      <c r="C211" s="922"/>
      <c r="D211" s="923"/>
      <c r="E211" s="921"/>
      <c r="F211" s="921"/>
      <c r="G211" s="921"/>
      <c r="H211" s="924" t="s">
        <v>33</v>
      </c>
      <c r="I211" s="924"/>
      <c r="J211" s="14" t="s">
        <v>31</v>
      </c>
      <c r="K211" s="14" t="s">
        <v>32</v>
      </c>
      <c r="L211" s="16">
        <v>305.95999999999998</v>
      </c>
    </row>
    <row r="212" spans="1:12" ht="24" x14ac:dyDescent="0.25">
      <c r="A212" s="918"/>
      <c r="B212" s="9" t="s">
        <v>34</v>
      </c>
      <c r="C212" s="13" t="s">
        <v>35</v>
      </c>
      <c r="D212" s="13" t="s">
        <v>36</v>
      </c>
      <c r="E212" s="13" t="s">
        <v>37</v>
      </c>
      <c r="F212" s="920"/>
      <c r="G212" s="920"/>
      <c r="H212" s="924" t="s">
        <v>38</v>
      </c>
      <c r="I212" s="924"/>
      <c r="J212" s="921" t="s">
        <v>31</v>
      </c>
      <c r="K212" s="921" t="s">
        <v>32</v>
      </c>
      <c r="L212" s="925">
        <v>76.06</v>
      </c>
    </row>
    <row r="213" spans="1:12" ht="34.200000000000003" x14ac:dyDescent="0.25">
      <c r="A213" s="918"/>
      <c r="B213" s="14" t="s">
        <v>2461</v>
      </c>
      <c r="C213" s="14" t="s">
        <v>1442</v>
      </c>
      <c r="D213" s="15">
        <v>43585</v>
      </c>
      <c r="E213" s="14" t="s">
        <v>2462</v>
      </c>
      <c r="F213" s="920"/>
      <c r="G213" s="920"/>
      <c r="H213" s="924"/>
      <c r="I213" s="924"/>
      <c r="J213" s="921"/>
      <c r="K213" s="921"/>
      <c r="L213" s="925"/>
    </row>
    <row r="214" spans="1:12" ht="24" x14ac:dyDescent="0.25">
      <c r="A214" s="918">
        <v>740</v>
      </c>
      <c r="B214" s="9" t="s">
        <v>22</v>
      </c>
      <c r="C214" s="13" t="s">
        <v>23</v>
      </c>
      <c r="D214" s="13" t="s">
        <v>24</v>
      </c>
      <c r="E214" s="13" t="s">
        <v>25</v>
      </c>
      <c r="F214" s="919" t="s">
        <v>17</v>
      </c>
      <c r="G214" s="919"/>
      <c r="H214" s="920"/>
      <c r="I214" s="920"/>
      <c r="J214" s="920"/>
      <c r="K214" s="920"/>
      <c r="L214" s="920"/>
    </row>
    <row r="215" spans="1:12" x14ac:dyDescent="0.25">
      <c r="A215" s="918"/>
      <c r="B215" s="921" t="s">
        <v>2463</v>
      </c>
      <c r="C215" s="922" t="s">
        <v>2464</v>
      </c>
      <c r="D215" s="923">
        <v>43605</v>
      </c>
      <c r="E215" s="921" t="s">
        <v>298</v>
      </c>
      <c r="F215" s="921" t="s">
        <v>2465</v>
      </c>
      <c r="G215" s="921"/>
      <c r="H215" s="924" t="s">
        <v>30</v>
      </c>
      <c r="I215" s="924"/>
      <c r="J215" s="14" t="s">
        <v>31</v>
      </c>
      <c r="K215" s="14" t="s">
        <v>32</v>
      </c>
      <c r="L215" s="16">
        <v>18</v>
      </c>
    </row>
    <row r="216" spans="1:12" x14ac:dyDescent="0.25">
      <c r="A216" s="918"/>
      <c r="B216" s="921"/>
      <c r="C216" s="922"/>
      <c r="D216" s="923"/>
      <c r="E216" s="921"/>
      <c r="F216" s="921"/>
      <c r="G216" s="921"/>
      <c r="H216" s="924" t="s">
        <v>33</v>
      </c>
      <c r="I216" s="924"/>
      <c r="J216" s="14" t="s">
        <v>31</v>
      </c>
      <c r="K216" s="14" t="s">
        <v>32</v>
      </c>
      <c r="L216" s="16">
        <v>300.83</v>
      </c>
    </row>
    <row r="217" spans="1:12" ht="24" x14ac:dyDescent="0.25">
      <c r="A217" s="918"/>
      <c r="B217" s="9" t="s">
        <v>34</v>
      </c>
      <c r="C217" s="13" t="s">
        <v>35</v>
      </c>
      <c r="D217" s="13" t="s">
        <v>36</v>
      </c>
      <c r="E217" s="13" t="s">
        <v>37</v>
      </c>
      <c r="F217" s="920"/>
      <c r="G217" s="920"/>
      <c r="H217" s="924" t="s">
        <v>38</v>
      </c>
      <c r="I217" s="924"/>
      <c r="J217" s="921" t="s">
        <v>31</v>
      </c>
      <c r="K217" s="921" t="s">
        <v>32</v>
      </c>
      <c r="L217" s="925">
        <v>150</v>
      </c>
    </row>
    <row r="218" spans="1:12" ht="22.8" x14ac:dyDescent="0.25">
      <c r="A218" s="918"/>
      <c r="B218" s="14" t="s">
        <v>55</v>
      </c>
      <c r="C218" s="14" t="s">
        <v>2465</v>
      </c>
      <c r="D218" s="15">
        <v>43605</v>
      </c>
      <c r="E218" s="14" t="s">
        <v>2466</v>
      </c>
      <c r="F218" s="920"/>
      <c r="G218" s="920"/>
      <c r="H218" s="924"/>
      <c r="I218" s="924"/>
      <c r="J218" s="921"/>
      <c r="K218" s="921"/>
      <c r="L218" s="925"/>
    </row>
    <row r="219" spans="1:12" ht="24" x14ac:dyDescent="0.25">
      <c r="A219" s="918">
        <v>741</v>
      </c>
      <c r="B219" s="9" t="s">
        <v>22</v>
      </c>
      <c r="C219" s="13" t="s">
        <v>23</v>
      </c>
      <c r="D219" s="13" t="s">
        <v>24</v>
      </c>
      <c r="E219" s="13" t="s">
        <v>25</v>
      </c>
      <c r="F219" s="919" t="s">
        <v>17</v>
      </c>
      <c r="G219" s="919"/>
      <c r="H219" s="920"/>
      <c r="I219" s="920"/>
      <c r="J219" s="920"/>
      <c r="K219" s="920"/>
      <c r="L219" s="920"/>
    </row>
    <row r="220" spans="1:12" x14ac:dyDescent="0.25">
      <c r="A220" s="918"/>
      <c r="B220" s="921" t="s">
        <v>2463</v>
      </c>
      <c r="C220" s="922" t="s">
        <v>2467</v>
      </c>
      <c r="D220" s="923">
        <v>43657</v>
      </c>
      <c r="E220" s="921" t="s">
        <v>1430</v>
      </c>
      <c r="F220" s="921" t="s">
        <v>2468</v>
      </c>
      <c r="G220" s="921"/>
      <c r="H220" s="924" t="s">
        <v>30</v>
      </c>
      <c r="I220" s="924"/>
      <c r="J220" s="14" t="s">
        <v>31</v>
      </c>
      <c r="K220" s="14" t="s">
        <v>32</v>
      </c>
      <c r="L220" s="16">
        <v>372.56</v>
      </c>
    </row>
    <row r="221" spans="1:12" x14ac:dyDescent="0.25">
      <c r="A221" s="918"/>
      <c r="B221" s="921"/>
      <c r="C221" s="922"/>
      <c r="D221" s="923"/>
      <c r="E221" s="921"/>
      <c r="F221" s="921"/>
      <c r="G221" s="921"/>
      <c r="H221" s="924" t="s">
        <v>33</v>
      </c>
      <c r="I221" s="924"/>
      <c r="J221" s="14" t="s">
        <v>31</v>
      </c>
      <c r="K221" s="14" t="s">
        <v>32</v>
      </c>
      <c r="L221" s="16">
        <v>459.62</v>
      </c>
    </row>
    <row r="222" spans="1:12" ht="24" x14ac:dyDescent="0.25">
      <c r="A222" s="918"/>
      <c r="B222" s="9" t="s">
        <v>34</v>
      </c>
      <c r="C222" s="13" t="s">
        <v>35</v>
      </c>
      <c r="D222" s="13" t="s">
        <v>36</v>
      </c>
      <c r="E222" s="13" t="s">
        <v>37</v>
      </c>
      <c r="F222" s="920"/>
      <c r="G222" s="920"/>
      <c r="H222" s="924" t="s">
        <v>38</v>
      </c>
      <c r="I222" s="924"/>
      <c r="J222" s="921" t="s">
        <v>31</v>
      </c>
      <c r="K222" s="921" t="s">
        <v>32</v>
      </c>
      <c r="L222" s="925">
        <v>219</v>
      </c>
    </row>
    <row r="223" spans="1:12" ht="22.8" x14ac:dyDescent="0.25">
      <c r="A223" s="918"/>
      <c r="B223" s="14" t="s">
        <v>55</v>
      </c>
      <c r="C223" s="14" t="s">
        <v>2468</v>
      </c>
      <c r="D223" s="15">
        <v>43658</v>
      </c>
      <c r="E223" s="14" t="s">
        <v>2285</v>
      </c>
      <c r="F223" s="920"/>
      <c r="G223" s="920"/>
      <c r="H223" s="924"/>
      <c r="I223" s="924"/>
      <c r="J223" s="921"/>
      <c r="K223" s="921"/>
      <c r="L223" s="925"/>
    </row>
    <row r="224" spans="1:12" ht="24" x14ac:dyDescent="0.25">
      <c r="A224" s="918">
        <v>742</v>
      </c>
      <c r="B224" s="9" t="s">
        <v>22</v>
      </c>
      <c r="C224" s="13" t="s">
        <v>23</v>
      </c>
      <c r="D224" s="13" t="s">
        <v>24</v>
      </c>
      <c r="E224" s="13" t="s">
        <v>25</v>
      </c>
      <c r="F224" s="919" t="s">
        <v>17</v>
      </c>
      <c r="G224" s="919"/>
      <c r="H224" s="920"/>
      <c r="I224" s="920"/>
      <c r="J224" s="920"/>
      <c r="K224" s="920"/>
      <c r="L224" s="920"/>
    </row>
    <row r="225" spans="1:12" x14ac:dyDescent="0.25">
      <c r="A225" s="918"/>
      <c r="B225" s="921" t="s">
        <v>2469</v>
      </c>
      <c r="C225" s="922" t="s">
        <v>2470</v>
      </c>
      <c r="D225" s="923">
        <v>43578</v>
      </c>
      <c r="E225" s="921" t="s">
        <v>898</v>
      </c>
      <c r="F225" s="921" t="s">
        <v>2471</v>
      </c>
      <c r="G225" s="921"/>
      <c r="H225" s="924" t="s">
        <v>30</v>
      </c>
      <c r="I225" s="924"/>
      <c r="J225" s="14" t="s">
        <v>31</v>
      </c>
      <c r="K225" s="14" t="s">
        <v>32</v>
      </c>
      <c r="L225" s="16">
        <v>998</v>
      </c>
    </row>
    <row r="226" spans="1:12" x14ac:dyDescent="0.25">
      <c r="A226" s="918"/>
      <c r="B226" s="921"/>
      <c r="C226" s="922"/>
      <c r="D226" s="923"/>
      <c r="E226" s="921"/>
      <c r="F226" s="921"/>
      <c r="G226" s="921"/>
      <c r="H226" s="924" t="s">
        <v>33</v>
      </c>
      <c r="I226" s="924"/>
      <c r="J226" s="14" t="s">
        <v>31</v>
      </c>
      <c r="K226" s="14" t="s">
        <v>31</v>
      </c>
      <c r="L226" s="16">
        <v>0</v>
      </c>
    </row>
    <row r="227" spans="1:12" ht="24" x14ac:dyDescent="0.25">
      <c r="A227" s="918"/>
      <c r="B227" s="9" t="s">
        <v>34</v>
      </c>
      <c r="C227" s="13" t="s">
        <v>35</v>
      </c>
      <c r="D227" s="13" t="s">
        <v>36</v>
      </c>
      <c r="E227" s="13" t="s">
        <v>37</v>
      </c>
      <c r="F227" s="920"/>
      <c r="G227" s="920"/>
      <c r="H227" s="924" t="s">
        <v>38</v>
      </c>
      <c r="I227" s="924"/>
      <c r="J227" s="921" t="s">
        <v>31</v>
      </c>
      <c r="K227" s="921" t="s">
        <v>32</v>
      </c>
      <c r="L227" s="925">
        <v>575</v>
      </c>
    </row>
    <row r="228" spans="1:12" ht="22.8" x14ac:dyDescent="0.25">
      <c r="A228" s="918"/>
      <c r="B228" s="14" t="s">
        <v>204</v>
      </c>
      <c r="C228" s="14" t="s">
        <v>2471</v>
      </c>
      <c r="D228" s="15">
        <v>43595</v>
      </c>
      <c r="E228" s="14" t="s">
        <v>2472</v>
      </c>
      <c r="F228" s="920"/>
      <c r="G228" s="920"/>
      <c r="H228" s="924"/>
      <c r="I228" s="924"/>
      <c r="J228" s="921"/>
      <c r="K228" s="921"/>
      <c r="L228" s="925"/>
    </row>
    <row r="229" spans="1:12" ht="24" x14ac:dyDescent="0.25">
      <c r="A229" s="918">
        <v>743</v>
      </c>
      <c r="B229" s="9" t="s">
        <v>22</v>
      </c>
      <c r="C229" s="13" t="s">
        <v>23</v>
      </c>
      <c r="D229" s="13" t="s">
        <v>24</v>
      </c>
      <c r="E229" s="13" t="s">
        <v>25</v>
      </c>
      <c r="F229" s="919" t="s">
        <v>17</v>
      </c>
      <c r="G229" s="919"/>
      <c r="H229" s="920"/>
      <c r="I229" s="920"/>
      <c r="J229" s="920"/>
      <c r="K229" s="920"/>
      <c r="L229" s="920"/>
    </row>
    <row r="230" spans="1:12" x14ac:dyDescent="0.25">
      <c r="A230" s="918"/>
      <c r="B230" s="921" t="s">
        <v>2469</v>
      </c>
      <c r="C230" s="922" t="s">
        <v>2473</v>
      </c>
      <c r="D230" s="923">
        <v>43677</v>
      </c>
      <c r="E230" s="921" t="s">
        <v>917</v>
      </c>
      <c r="F230" s="921" t="s">
        <v>833</v>
      </c>
      <c r="G230" s="921"/>
      <c r="H230" s="924" t="s">
        <v>30</v>
      </c>
      <c r="I230" s="924"/>
      <c r="J230" s="14" t="s">
        <v>31</v>
      </c>
      <c r="K230" s="14" t="s">
        <v>32</v>
      </c>
      <c r="L230" s="16">
        <v>348.85</v>
      </c>
    </row>
    <row r="231" spans="1:12" x14ac:dyDescent="0.25">
      <c r="A231" s="918"/>
      <c r="B231" s="921"/>
      <c r="C231" s="922"/>
      <c r="D231" s="923"/>
      <c r="E231" s="921"/>
      <c r="F231" s="921"/>
      <c r="G231" s="921"/>
      <c r="H231" s="924" t="s">
        <v>33</v>
      </c>
      <c r="I231" s="924"/>
      <c r="J231" s="14" t="s">
        <v>31</v>
      </c>
      <c r="K231" s="14" t="s">
        <v>31</v>
      </c>
      <c r="L231" s="16">
        <v>0</v>
      </c>
    </row>
    <row r="232" spans="1:12" ht="24" x14ac:dyDescent="0.25">
      <c r="A232" s="918"/>
      <c r="B232" s="9" t="s">
        <v>34</v>
      </c>
      <c r="C232" s="13" t="s">
        <v>35</v>
      </c>
      <c r="D232" s="13" t="s">
        <v>36</v>
      </c>
      <c r="E232" s="13" t="s">
        <v>37</v>
      </c>
      <c r="F232" s="920"/>
      <c r="G232" s="920"/>
      <c r="H232" s="924" t="s">
        <v>38</v>
      </c>
      <c r="I232" s="924"/>
      <c r="J232" s="921" t="s">
        <v>31</v>
      </c>
      <c r="K232" s="921" t="s">
        <v>32</v>
      </c>
      <c r="L232" s="925">
        <v>392.43</v>
      </c>
    </row>
    <row r="233" spans="1:12" ht="22.8" x14ac:dyDescent="0.25">
      <c r="A233" s="918"/>
      <c r="B233" s="14" t="s">
        <v>204</v>
      </c>
      <c r="C233" s="14" t="s">
        <v>833</v>
      </c>
      <c r="D233" s="15">
        <v>43683</v>
      </c>
      <c r="E233" s="14" t="s">
        <v>2474</v>
      </c>
      <c r="F233" s="920"/>
      <c r="G233" s="920"/>
      <c r="H233" s="924"/>
      <c r="I233" s="924"/>
      <c r="J233" s="921"/>
      <c r="K233" s="921"/>
      <c r="L233" s="925"/>
    </row>
    <row r="234" spans="1:12" ht="24" x14ac:dyDescent="0.25">
      <c r="A234" s="918">
        <v>744</v>
      </c>
      <c r="B234" s="9" t="s">
        <v>22</v>
      </c>
      <c r="C234" s="13" t="s">
        <v>23</v>
      </c>
      <c r="D234" s="13" t="s">
        <v>24</v>
      </c>
      <c r="E234" s="13" t="s">
        <v>25</v>
      </c>
      <c r="F234" s="919" t="s">
        <v>17</v>
      </c>
      <c r="G234" s="919"/>
      <c r="H234" s="920"/>
      <c r="I234" s="920"/>
      <c r="J234" s="920"/>
      <c r="K234" s="920"/>
      <c r="L234" s="920"/>
    </row>
    <row r="235" spans="1:12" x14ac:dyDescent="0.25">
      <c r="A235" s="918"/>
      <c r="B235" s="921" t="s">
        <v>2469</v>
      </c>
      <c r="C235" s="922" t="s">
        <v>2473</v>
      </c>
      <c r="D235" s="923">
        <v>43677</v>
      </c>
      <c r="E235" s="921" t="s">
        <v>917</v>
      </c>
      <c r="F235" s="921" t="s">
        <v>918</v>
      </c>
      <c r="G235" s="921"/>
      <c r="H235" s="924" t="s">
        <v>30</v>
      </c>
      <c r="I235" s="924"/>
      <c r="J235" s="14" t="s">
        <v>31</v>
      </c>
      <c r="K235" s="14" t="s">
        <v>31</v>
      </c>
      <c r="L235" s="16">
        <v>0</v>
      </c>
    </row>
    <row r="236" spans="1:12" x14ac:dyDescent="0.25">
      <c r="A236" s="918"/>
      <c r="B236" s="921"/>
      <c r="C236" s="922"/>
      <c r="D236" s="923"/>
      <c r="E236" s="921"/>
      <c r="F236" s="921"/>
      <c r="G236" s="921"/>
      <c r="H236" s="924" t="s">
        <v>33</v>
      </c>
      <c r="I236" s="924"/>
      <c r="J236" s="14" t="s">
        <v>31</v>
      </c>
      <c r="K236" s="14" t="s">
        <v>32</v>
      </c>
      <c r="L236" s="16">
        <v>2200</v>
      </c>
    </row>
    <row r="237" spans="1:12" ht="24" x14ac:dyDescent="0.25">
      <c r="A237" s="918"/>
      <c r="B237" s="9" t="s">
        <v>34</v>
      </c>
      <c r="C237" s="13" t="s">
        <v>35</v>
      </c>
      <c r="D237" s="13" t="s">
        <v>36</v>
      </c>
      <c r="E237" s="13" t="s">
        <v>37</v>
      </c>
      <c r="F237" s="920"/>
      <c r="G237" s="920"/>
      <c r="H237" s="924" t="s">
        <v>38</v>
      </c>
      <c r="I237" s="924"/>
      <c r="J237" s="921" t="s">
        <v>31</v>
      </c>
      <c r="K237" s="921" t="s">
        <v>31</v>
      </c>
      <c r="L237" s="925">
        <v>0</v>
      </c>
    </row>
    <row r="238" spans="1:12" ht="22.8" x14ac:dyDescent="0.25">
      <c r="A238" s="918"/>
      <c r="B238" s="14" t="s">
        <v>204</v>
      </c>
      <c r="C238" s="14" t="s">
        <v>918</v>
      </c>
      <c r="D238" s="15">
        <v>43683</v>
      </c>
      <c r="E238" s="14" t="s">
        <v>2474</v>
      </c>
      <c r="F238" s="920"/>
      <c r="G238" s="920"/>
      <c r="H238" s="924"/>
      <c r="I238" s="924"/>
      <c r="J238" s="921"/>
      <c r="K238" s="921"/>
      <c r="L238" s="925"/>
    </row>
    <row r="239" spans="1:12" ht="24" x14ac:dyDescent="0.25">
      <c r="A239" s="918">
        <v>745</v>
      </c>
      <c r="B239" s="9" t="s">
        <v>22</v>
      </c>
      <c r="C239" s="13" t="s">
        <v>23</v>
      </c>
      <c r="D239" s="13" t="s">
        <v>24</v>
      </c>
      <c r="E239" s="13" t="s">
        <v>25</v>
      </c>
      <c r="F239" s="919" t="s">
        <v>17</v>
      </c>
      <c r="G239" s="919"/>
      <c r="H239" s="920"/>
      <c r="I239" s="920"/>
      <c r="J239" s="920"/>
      <c r="K239" s="920"/>
      <c r="L239" s="920"/>
    </row>
    <row r="240" spans="1:12" x14ac:dyDescent="0.25">
      <c r="A240" s="918"/>
      <c r="B240" s="921" t="s">
        <v>2469</v>
      </c>
      <c r="C240" s="921" t="s">
        <v>2475</v>
      </c>
      <c r="D240" s="923">
        <v>43691</v>
      </c>
      <c r="E240" s="921" t="s">
        <v>151</v>
      </c>
      <c r="F240" s="921" t="s">
        <v>2476</v>
      </c>
      <c r="G240" s="921"/>
      <c r="H240" s="924" t="s">
        <v>30</v>
      </c>
      <c r="I240" s="924"/>
      <c r="J240" s="14" t="s">
        <v>31</v>
      </c>
      <c r="K240" s="14" t="s">
        <v>32</v>
      </c>
      <c r="L240" s="16">
        <v>53</v>
      </c>
    </row>
    <row r="241" spans="1:12" x14ac:dyDescent="0.25">
      <c r="A241" s="918"/>
      <c r="B241" s="921"/>
      <c r="C241" s="921"/>
      <c r="D241" s="923"/>
      <c r="E241" s="921"/>
      <c r="F241" s="921"/>
      <c r="G241" s="921"/>
      <c r="H241" s="924" t="s">
        <v>33</v>
      </c>
      <c r="I241" s="924"/>
      <c r="J241" s="14" t="s">
        <v>31</v>
      </c>
      <c r="K241" s="14" t="s">
        <v>32</v>
      </c>
      <c r="L241" s="16">
        <v>562.99</v>
      </c>
    </row>
    <row r="242" spans="1:12" ht="24" x14ac:dyDescent="0.25">
      <c r="A242" s="918"/>
      <c r="B242" s="9" t="s">
        <v>34</v>
      </c>
      <c r="C242" s="13" t="s">
        <v>35</v>
      </c>
      <c r="D242" s="13" t="s">
        <v>36</v>
      </c>
      <c r="E242" s="13" t="s">
        <v>37</v>
      </c>
      <c r="F242" s="920"/>
      <c r="G242" s="920"/>
      <c r="H242" s="924" t="s">
        <v>38</v>
      </c>
      <c r="I242" s="924"/>
      <c r="J242" s="921" t="s">
        <v>31</v>
      </c>
      <c r="K242" s="921" t="s">
        <v>31</v>
      </c>
      <c r="L242" s="925">
        <v>0</v>
      </c>
    </row>
    <row r="243" spans="1:12" ht="22.8" x14ac:dyDescent="0.25">
      <c r="A243" s="918"/>
      <c r="B243" s="14" t="s">
        <v>204</v>
      </c>
      <c r="C243" s="14" t="s">
        <v>2476</v>
      </c>
      <c r="D243" s="15">
        <v>43693</v>
      </c>
      <c r="E243" s="14" t="s">
        <v>2477</v>
      </c>
      <c r="F243" s="920"/>
      <c r="G243" s="920"/>
      <c r="H243" s="924"/>
      <c r="I243" s="924"/>
      <c r="J243" s="921"/>
      <c r="K243" s="921"/>
      <c r="L243" s="925"/>
    </row>
    <row r="244" spans="1:12" ht="24" x14ac:dyDescent="0.25">
      <c r="A244" s="918">
        <v>746</v>
      </c>
      <c r="B244" s="9" t="s">
        <v>22</v>
      </c>
      <c r="C244" s="13" t="s">
        <v>23</v>
      </c>
      <c r="D244" s="13" t="s">
        <v>24</v>
      </c>
      <c r="E244" s="13" t="s">
        <v>25</v>
      </c>
      <c r="F244" s="919" t="s">
        <v>17</v>
      </c>
      <c r="G244" s="919"/>
      <c r="H244" s="920"/>
      <c r="I244" s="920"/>
      <c r="J244" s="920"/>
      <c r="K244" s="920"/>
      <c r="L244" s="920"/>
    </row>
    <row r="245" spans="1:12" x14ac:dyDescent="0.25">
      <c r="A245" s="918"/>
      <c r="B245" s="921" t="s">
        <v>2478</v>
      </c>
      <c r="C245" s="922" t="s">
        <v>2479</v>
      </c>
      <c r="D245" s="923">
        <v>43674</v>
      </c>
      <c r="E245" s="921" t="s">
        <v>2480</v>
      </c>
      <c r="F245" s="921" t="s">
        <v>2481</v>
      </c>
      <c r="G245" s="921"/>
      <c r="H245" s="924" t="s">
        <v>30</v>
      </c>
      <c r="I245" s="924"/>
      <c r="J245" s="14" t="s">
        <v>31</v>
      </c>
      <c r="K245" s="14" t="s">
        <v>31</v>
      </c>
      <c r="L245" s="16">
        <v>0</v>
      </c>
    </row>
    <row r="246" spans="1:12" x14ac:dyDescent="0.25">
      <c r="A246" s="918"/>
      <c r="B246" s="921"/>
      <c r="C246" s="922"/>
      <c r="D246" s="923"/>
      <c r="E246" s="921"/>
      <c r="F246" s="921"/>
      <c r="G246" s="921"/>
      <c r="H246" s="924" t="s">
        <v>33</v>
      </c>
      <c r="I246" s="924"/>
      <c r="J246" s="14" t="s">
        <v>31</v>
      </c>
      <c r="K246" s="14" t="s">
        <v>31</v>
      </c>
      <c r="L246" s="16">
        <v>0</v>
      </c>
    </row>
    <row r="247" spans="1:12" ht="24" x14ac:dyDescent="0.25">
      <c r="A247" s="918"/>
      <c r="B247" s="9" t="s">
        <v>34</v>
      </c>
      <c r="C247" s="13" t="s">
        <v>35</v>
      </c>
      <c r="D247" s="13" t="s">
        <v>36</v>
      </c>
      <c r="E247" s="13" t="s">
        <v>37</v>
      </c>
      <c r="F247" s="920"/>
      <c r="G247" s="920"/>
      <c r="H247" s="924" t="s">
        <v>38</v>
      </c>
      <c r="I247" s="924"/>
      <c r="J247" s="921" t="s">
        <v>32</v>
      </c>
      <c r="K247" s="921" t="s">
        <v>31</v>
      </c>
      <c r="L247" s="925">
        <v>1000</v>
      </c>
    </row>
    <row r="248" spans="1:12" ht="22.8" x14ac:dyDescent="0.25">
      <c r="A248" s="918"/>
      <c r="B248" s="14" t="s">
        <v>429</v>
      </c>
      <c r="C248" s="14" t="s">
        <v>2481</v>
      </c>
      <c r="D248" s="15">
        <v>43679</v>
      </c>
      <c r="E248" s="14" t="s">
        <v>491</v>
      </c>
      <c r="F248" s="920"/>
      <c r="G248" s="920"/>
      <c r="H248" s="924"/>
      <c r="I248" s="924"/>
      <c r="J248" s="921"/>
      <c r="K248" s="921"/>
      <c r="L248" s="925"/>
    </row>
    <row r="249" spans="1:12" ht="24" x14ac:dyDescent="0.25">
      <c r="A249" s="918">
        <v>747</v>
      </c>
      <c r="B249" s="9" t="s">
        <v>22</v>
      </c>
      <c r="C249" s="13" t="s">
        <v>23</v>
      </c>
      <c r="D249" s="13" t="s">
        <v>24</v>
      </c>
      <c r="E249" s="13" t="s">
        <v>25</v>
      </c>
      <c r="F249" s="919" t="s">
        <v>17</v>
      </c>
      <c r="G249" s="919"/>
      <c r="H249" s="920"/>
      <c r="I249" s="920"/>
      <c r="J249" s="920"/>
      <c r="K249" s="920"/>
      <c r="L249" s="920"/>
    </row>
    <row r="250" spans="1:12" x14ac:dyDescent="0.25">
      <c r="A250" s="918"/>
      <c r="B250" s="921" t="s">
        <v>2482</v>
      </c>
      <c r="C250" s="922" t="s">
        <v>2483</v>
      </c>
      <c r="D250" s="923">
        <v>43660</v>
      </c>
      <c r="E250" s="921" t="s">
        <v>465</v>
      </c>
      <c r="F250" s="921" t="s">
        <v>2484</v>
      </c>
      <c r="G250" s="921"/>
      <c r="H250" s="924" t="s">
        <v>30</v>
      </c>
      <c r="I250" s="924"/>
      <c r="J250" s="14" t="s">
        <v>31</v>
      </c>
      <c r="K250" s="14" t="s">
        <v>31</v>
      </c>
      <c r="L250" s="16">
        <v>0</v>
      </c>
    </row>
    <row r="251" spans="1:12" x14ac:dyDescent="0.25">
      <c r="A251" s="918"/>
      <c r="B251" s="921"/>
      <c r="C251" s="922"/>
      <c r="D251" s="923"/>
      <c r="E251" s="921"/>
      <c r="F251" s="921"/>
      <c r="G251" s="921"/>
      <c r="H251" s="924" t="s">
        <v>33</v>
      </c>
      <c r="I251" s="924"/>
      <c r="J251" s="14" t="s">
        <v>31</v>
      </c>
      <c r="K251" s="14" t="s">
        <v>31</v>
      </c>
      <c r="L251" s="16">
        <v>0</v>
      </c>
    </row>
    <row r="252" spans="1:12" ht="24" x14ac:dyDescent="0.25">
      <c r="A252" s="918"/>
      <c r="B252" s="9" t="s">
        <v>34</v>
      </c>
      <c r="C252" s="13" t="s">
        <v>35</v>
      </c>
      <c r="D252" s="13" t="s">
        <v>36</v>
      </c>
      <c r="E252" s="13" t="s">
        <v>37</v>
      </c>
      <c r="F252" s="920"/>
      <c r="G252" s="920"/>
      <c r="H252" s="924" t="s">
        <v>38</v>
      </c>
      <c r="I252" s="924"/>
      <c r="J252" s="921" t="s">
        <v>31</v>
      </c>
      <c r="K252" s="921" t="s">
        <v>32</v>
      </c>
      <c r="L252" s="925">
        <v>420</v>
      </c>
    </row>
    <row r="253" spans="1:12" ht="22.8" x14ac:dyDescent="0.25">
      <c r="A253" s="918"/>
      <c r="B253" s="14" t="s">
        <v>39</v>
      </c>
      <c r="C253" s="14" t="s">
        <v>2484</v>
      </c>
      <c r="D253" s="15">
        <v>43664</v>
      </c>
      <c r="E253" s="14" t="s">
        <v>2485</v>
      </c>
      <c r="F253" s="920"/>
      <c r="G253" s="920"/>
      <c r="H253" s="924"/>
      <c r="I253" s="924"/>
      <c r="J253" s="921"/>
      <c r="K253" s="921"/>
      <c r="L253" s="925"/>
    </row>
    <row r="254" spans="1:12" ht="24" x14ac:dyDescent="0.25">
      <c r="A254" s="918">
        <v>748</v>
      </c>
      <c r="B254" s="9" t="s">
        <v>22</v>
      </c>
      <c r="C254" s="13" t="s">
        <v>23</v>
      </c>
      <c r="D254" s="13" t="s">
        <v>24</v>
      </c>
      <c r="E254" s="13" t="s">
        <v>25</v>
      </c>
      <c r="F254" s="919" t="s">
        <v>17</v>
      </c>
      <c r="G254" s="919"/>
      <c r="H254" s="920"/>
      <c r="I254" s="920"/>
      <c r="J254" s="920"/>
      <c r="K254" s="920"/>
      <c r="L254" s="920"/>
    </row>
    <row r="255" spans="1:12" x14ac:dyDescent="0.25">
      <c r="A255" s="918"/>
      <c r="B255" s="921" t="s">
        <v>2486</v>
      </c>
      <c r="C255" s="922" t="s">
        <v>2487</v>
      </c>
      <c r="D255" s="923">
        <v>43728</v>
      </c>
      <c r="E255" s="921" t="s">
        <v>28</v>
      </c>
      <c r="F255" s="921" t="s">
        <v>2488</v>
      </c>
      <c r="G255" s="921"/>
      <c r="H255" s="924" t="s">
        <v>30</v>
      </c>
      <c r="I255" s="924"/>
      <c r="J255" s="14" t="s">
        <v>31</v>
      </c>
      <c r="K255" s="14" t="s">
        <v>32</v>
      </c>
      <c r="L255" s="16">
        <v>709</v>
      </c>
    </row>
    <row r="256" spans="1:12" x14ac:dyDescent="0.25">
      <c r="A256" s="918"/>
      <c r="B256" s="921"/>
      <c r="C256" s="922"/>
      <c r="D256" s="923"/>
      <c r="E256" s="921"/>
      <c r="F256" s="921"/>
      <c r="G256" s="921"/>
      <c r="H256" s="924" t="s">
        <v>33</v>
      </c>
      <c r="I256" s="924"/>
      <c r="J256" s="14" t="s">
        <v>31</v>
      </c>
      <c r="K256" s="14" t="s">
        <v>32</v>
      </c>
      <c r="L256" s="16">
        <v>547</v>
      </c>
    </row>
    <row r="257" spans="1:12" ht="24" x14ac:dyDescent="0.25">
      <c r="A257" s="918"/>
      <c r="B257" s="9" t="s">
        <v>34</v>
      </c>
      <c r="C257" s="13" t="s">
        <v>35</v>
      </c>
      <c r="D257" s="13" t="s">
        <v>36</v>
      </c>
      <c r="E257" s="13" t="s">
        <v>37</v>
      </c>
      <c r="F257" s="920"/>
      <c r="G257" s="920"/>
      <c r="H257" s="924" t="s">
        <v>38</v>
      </c>
      <c r="I257" s="924"/>
      <c r="J257" s="921" t="s">
        <v>31</v>
      </c>
      <c r="K257" s="921" t="s">
        <v>32</v>
      </c>
      <c r="L257" s="925">
        <v>257</v>
      </c>
    </row>
    <row r="258" spans="1:12" ht="22.8" x14ac:dyDescent="0.25">
      <c r="A258" s="918"/>
      <c r="B258" s="14" t="s">
        <v>39</v>
      </c>
      <c r="C258" s="14" t="s">
        <v>2488</v>
      </c>
      <c r="D258" s="15">
        <v>43730</v>
      </c>
      <c r="E258" s="14" t="s">
        <v>430</v>
      </c>
      <c r="F258" s="920"/>
      <c r="G258" s="920"/>
      <c r="H258" s="924"/>
      <c r="I258" s="924"/>
      <c r="J258" s="921"/>
      <c r="K258" s="921"/>
      <c r="L258" s="925"/>
    </row>
    <row r="259" spans="1:12" ht="24" x14ac:dyDescent="0.25">
      <c r="A259" s="918">
        <v>749</v>
      </c>
      <c r="B259" s="9" t="s">
        <v>22</v>
      </c>
      <c r="C259" s="13" t="s">
        <v>23</v>
      </c>
      <c r="D259" s="13" t="s">
        <v>24</v>
      </c>
      <c r="E259" s="13" t="s">
        <v>25</v>
      </c>
      <c r="F259" s="919" t="s">
        <v>17</v>
      </c>
      <c r="G259" s="919"/>
      <c r="H259" s="920"/>
      <c r="I259" s="920"/>
      <c r="J259" s="920"/>
      <c r="K259" s="920"/>
      <c r="L259" s="920"/>
    </row>
    <row r="260" spans="1:12" x14ac:dyDescent="0.25">
      <c r="A260" s="918"/>
      <c r="B260" s="921" t="s">
        <v>2489</v>
      </c>
      <c r="C260" s="922" t="s">
        <v>2490</v>
      </c>
      <c r="D260" s="923">
        <v>43625</v>
      </c>
      <c r="E260" s="921" t="s">
        <v>2491</v>
      </c>
      <c r="F260" s="921" t="s">
        <v>228</v>
      </c>
      <c r="G260" s="921"/>
      <c r="H260" s="924" t="s">
        <v>30</v>
      </c>
      <c r="I260" s="924"/>
      <c r="J260" s="14" t="s">
        <v>31</v>
      </c>
      <c r="K260" s="14" t="s">
        <v>32</v>
      </c>
      <c r="L260" s="16">
        <v>452.99</v>
      </c>
    </row>
    <row r="261" spans="1:12" x14ac:dyDescent="0.25">
      <c r="A261" s="918"/>
      <c r="B261" s="921"/>
      <c r="C261" s="922"/>
      <c r="D261" s="923"/>
      <c r="E261" s="921"/>
      <c r="F261" s="921"/>
      <c r="G261" s="921"/>
      <c r="H261" s="924" t="s">
        <v>33</v>
      </c>
      <c r="I261" s="924"/>
      <c r="J261" s="921" t="s">
        <v>31</v>
      </c>
      <c r="K261" s="921" t="s">
        <v>32</v>
      </c>
      <c r="L261" s="925">
        <v>381.08</v>
      </c>
    </row>
    <row r="262" spans="1:12" x14ac:dyDescent="0.25">
      <c r="A262" s="918"/>
      <c r="B262" s="921"/>
      <c r="C262" s="922"/>
      <c r="D262" s="923"/>
      <c r="E262" s="921"/>
      <c r="F262" s="921"/>
      <c r="G262" s="921"/>
      <c r="H262" s="924"/>
      <c r="I262" s="924"/>
      <c r="J262" s="921"/>
      <c r="K262" s="921"/>
      <c r="L262" s="925"/>
    </row>
    <row r="263" spans="1:12" ht="24" x14ac:dyDescent="0.25">
      <c r="A263" s="918"/>
      <c r="B263" s="9" t="s">
        <v>34</v>
      </c>
      <c r="C263" s="13" t="s">
        <v>35</v>
      </c>
      <c r="D263" s="13" t="s">
        <v>36</v>
      </c>
      <c r="E263" s="13" t="s">
        <v>37</v>
      </c>
      <c r="F263" s="920"/>
      <c r="G263" s="920"/>
      <c r="H263" s="924" t="s">
        <v>38</v>
      </c>
      <c r="I263" s="924"/>
      <c r="J263" s="921" t="s">
        <v>31</v>
      </c>
      <c r="K263" s="921" t="s">
        <v>32</v>
      </c>
      <c r="L263" s="925">
        <v>108.34</v>
      </c>
    </row>
    <row r="264" spans="1:12" ht="22.8" x14ac:dyDescent="0.25">
      <c r="A264" s="918"/>
      <c r="B264" s="14" t="s">
        <v>204</v>
      </c>
      <c r="C264" s="14" t="s">
        <v>228</v>
      </c>
      <c r="D264" s="15">
        <v>43635</v>
      </c>
      <c r="E264" s="14" t="s">
        <v>2492</v>
      </c>
      <c r="F264" s="920"/>
      <c r="G264" s="920"/>
      <c r="H264" s="924"/>
      <c r="I264" s="924"/>
      <c r="J264" s="921"/>
      <c r="K264" s="921"/>
      <c r="L264" s="925"/>
    </row>
    <row r="265" spans="1:12" ht="24" x14ac:dyDescent="0.25">
      <c r="A265" s="918">
        <v>750</v>
      </c>
      <c r="B265" s="9" t="s">
        <v>22</v>
      </c>
      <c r="C265" s="13" t="s">
        <v>23</v>
      </c>
      <c r="D265" s="13" t="s">
        <v>24</v>
      </c>
      <c r="E265" s="13" t="s">
        <v>25</v>
      </c>
      <c r="F265" s="919" t="s">
        <v>17</v>
      </c>
      <c r="G265" s="919"/>
      <c r="H265" s="920"/>
      <c r="I265" s="920"/>
      <c r="J265" s="920"/>
      <c r="K265" s="920"/>
      <c r="L265" s="920"/>
    </row>
    <row r="266" spans="1:12" x14ac:dyDescent="0.25">
      <c r="A266" s="918"/>
      <c r="B266" s="921" t="s">
        <v>2489</v>
      </c>
      <c r="C266" s="922" t="s">
        <v>2493</v>
      </c>
      <c r="D266" s="923">
        <v>43697</v>
      </c>
      <c r="E266" s="921" t="s">
        <v>207</v>
      </c>
      <c r="F266" s="921" t="s">
        <v>208</v>
      </c>
      <c r="G266" s="921"/>
      <c r="H266" s="924" t="s">
        <v>30</v>
      </c>
      <c r="I266" s="924"/>
      <c r="J266" s="14" t="s">
        <v>31</v>
      </c>
      <c r="K266" s="14" t="s">
        <v>32</v>
      </c>
      <c r="L266" s="16">
        <v>620</v>
      </c>
    </row>
    <row r="267" spans="1:12" x14ac:dyDescent="0.25">
      <c r="A267" s="918"/>
      <c r="B267" s="921"/>
      <c r="C267" s="922"/>
      <c r="D267" s="923"/>
      <c r="E267" s="921"/>
      <c r="F267" s="921"/>
      <c r="G267" s="921"/>
      <c r="H267" s="924" t="s">
        <v>33</v>
      </c>
      <c r="I267" s="924"/>
      <c r="J267" s="14" t="s">
        <v>31</v>
      </c>
      <c r="K267" s="14" t="s">
        <v>31</v>
      </c>
      <c r="L267" s="16">
        <v>0</v>
      </c>
    </row>
    <row r="268" spans="1:12" ht="24" x14ac:dyDescent="0.25">
      <c r="A268" s="918"/>
      <c r="B268" s="9" t="s">
        <v>34</v>
      </c>
      <c r="C268" s="13" t="s">
        <v>35</v>
      </c>
      <c r="D268" s="13" t="s">
        <v>36</v>
      </c>
      <c r="E268" s="13" t="s">
        <v>37</v>
      </c>
      <c r="F268" s="920"/>
      <c r="G268" s="920"/>
      <c r="H268" s="924" t="s">
        <v>38</v>
      </c>
      <c r="I268" s="924"/>
      <c r="J268" s="921" t="s">
        <v>31</v>
      </c>
      <c r="K268" s="921" t="s">
        <v>32</v>
      </c>
      <c r="L268" s="925">
        <v>1515</v>
      </c>
    </row>
    <row r="269" spans="1:12" ht="22.8" x14ac:dyDescent="0.25">
      <c r="A269" s="918"/>
      <c r="B269" s="14" t="s">
        <v>204</v>
      </c>
      <c r="C269" s="14" t="s">
        <v>208</v>
      </c>
      <c r="D269" s="15">
        <v>43702</v>
      </c>
      <c r="E269" s="14" t="s">
        <v>2494</v>
      </c>
      <c r="F269" s="920"/>
      <c r="G269" s="920"/>
      <c r="H269" s="924"/>
      <c r="I269" s="924"/>
      <c r="J269" s="921"/>
      <c r="K269" s="921"/>
      <c r="L269" s="925"/>
    </row>
    <row r="270" spans="1:12" ht="24" x14ac:dyDescent="0.25">
      <c r="A270" s="918">
        <v>751</v>
      </c>
      <c r="B270" s="9" t="s">
        <v>22</v>
      </c>
      <c r="C270" s="13" t="s">
        <v>23</v>
      </c>
      <c r="D270" s="13" t="s">
        <v>24</v>
      </c>
      <c r="E270" s="13" t="s">
        <v>25</v>
      </c>
      <c r="F270" s="919" t="s">
        <v>17</v>
      </c>
      <c r="G270" s="919"/>
      <c r="H270" s="920"/>
      <c r="I270" s="920"/>
      <c r="J270" s="920"/>
      <c r="K270" s="920"/>
      <c r="L270" s="920"/>
    </row>
    <row r="271" spans="1:12" x14ac:dyDescent="0.25">
      <c r="A271" s="918"/>
      <c r="B271" s="921" t="s">
        <v>2495</v>
      </c>
      <c r="C271" s="921" t="s">
        <v>2496</v>
      </c>
      <c r="D271" s="923">
        <v>43561</v>
      </c>
      <c r="E271" s="921" t="s">
        <v>90</v>
      </c>
      <c r="F271" s="921" t="s">
        <v>653</v>
      </c>
      <c r="G271" s="921"/>
      <c r="H271" s="924" t="s">
        <v>30</v>
      </c>
      <c r="I271" s="924"/>
      <c r="J271" s="14" t="s">
        <v>31</v>
      </c>
      <c r="K271" s="14" t="s">
        <v>32</v>
      </c>
      <c r="L271" s="16">
        <v>222</v>
      </c>
    </row>
    <row r="272" spans="1:12" x14ac:dyDescent="0.25">
      <c r="A272" s="918"/>
      <c r="B272" s="921"/>
      <c r="C272" s="921"/>
      <c r="D272" s="923"/>
      <c r="E272" s="921"/>
      <c r="F272" s="921"/>
      <c r="G272" s="921"/>
      <c r="H272" s="924" t="s">
        <v>33</v>
      </c>
      <c r="I272" s="924"/>
      <c r="J272" s="14" t="s">
        <v>31</v>
      </c>
      <c r="K272" s="14" t="s">
        <v>32</v>
      </c>
      <c r="L272" s="16">
        <v>522.59</v>
      </c>
    </row>
    <row r="273" spans="1:12" ht="24" x14ac:dyDescent="0.25">
      <c r="A273" s="918"/>
      <c r="B273" s="9" t="s">
        <v>34</v>
      </c>
      <c r="C273" s="13" t="s">
        <v>35</v>
      </c>
      <c r="D273" s="13" t="s">
        <v>36</v>
      </c>
      <c r="E273" s="13" t="s">
        <v>37</v>
      </c>
      <c r="F273" s="920"/>
      <c r="G273" s="920"/>
      <c r="H273" s="924" t="s">
        <v>38</v>
      </c>
      <c r="I273" s="924"/>
      <c r="J273" s="921" t="s">
        <v>31</v>
      </c>
      <c r="K273" s="921" t="s">
        <v>32</v>
      </c>
      <c r="L273" s="925">
        <v>650</v>
      </c>
    </row>
    <row r="274" spans="1:12" ht="22.8" x14ac:dyDescent="0.25">
      <c r="A274" s="918"/>
      <c r="B274" s="14" t="s">
        <v>229</v>
      </c>
      <c r="C274" s="14" t="s">
        <v>653</v>
      </c>
      <c r="D274" s="15">
        <v>43562</v>
      </c>
      <c r="E274" s="14" t="s">
        <v>2497</v>
      </c>
      <c r="F274" s="920"/>
      <c r="G274" s="920"/>
      <c r="H274" s="924"/>
      <c r="I274" s="924"/>
      <c r="J274" s="921"/>
      <c r="K274" s="921"/>
      <c r="L274" s="925"/>
    </row>
    <row r="275" spans="1:12" ht="24" x14ac:dyDescent="0.25">
      <c r="A275" s="918">
        <v>752</v>
      </c>
      <c r="B275" s="9" t="s">
        <v>22</v>
      </c>
      <c r="C275" s="13" t="s">
        <v>23</v>
      </c>
      <c r="D275" s="13" t="s">
        <v>24</v>
      </c>
      <c r="E275" s="13" t="s">
        <v>25</v>
      </c>
      <c r="F275" s="919" t="s">
        <v>17</v>
      </c>
      <c r="G275" s="919"/>
      <c r="H275" s="920"/>
      <c r="I275" s="920"/>
      <c r="J275" s="920"/>
      <c r="K275" s="920"/>
      <c r="L275" s="920"/>
    </row>
    <row r="276" spans="1:12" x14ac:dyDescent="0.25">
      <c r="A276" s="918"/>
      <c r="B276" s="921" t="s">
        <v>2495</v>
      </c>
      <c r="C276" s="921" t="s">
        <v>2498</v>
      </c>
      <c r="D276" s="923">
        <v>43577</v>
      </c>
      <c r="E276" s="921" t="s">
        <v>1007</v>
      </c>
      <c r="F276" s="921" t="s">
        <v>1008</v>
      </c>
      <c r="G276" s="921"/>
      <c r="H276" s="924" t="s">
        <v>30</v>
      </c>
      <c r="I276" s="924"/>
      <c r="J276" s="14" t="s">
        <v>31</v>
      </c>
      <c r="K276" s="14" t="s">
        <v>32</v>
      </c>
      <c r="L276" s="16">
        <v>221</v>
      </c>
    </row>
    <row r="277" spans="1:12" x14ac:dyDescent="0.25">
      <c r="A277" s="918"/>
      <c r="B277" s="921"/>
      <c r="C277" s="921"/>
      <c r="D277" s="923"/>
      <c r="E277" s="921"/>
      <c r="F277" s="921"/>
      <c r="G277" s="921"/>
      <c r="H277" s="924" t="s">
        <v>33</v>
      </c>
      <c r="I277" s="924"/>
      <c r="J277" s="14" t="s">
        <v>31</v>
      </c>
      <c r="K277" s="14" t="s">
        <v>32</v>
      </c>
      <c r="L277" s="16">
        <v>584.6</v>
      </c>
    </row>
    <row r="278" spans="1:12" ht="24" x14ac:dyDescent="0.25">
      <c r="A278" s="918"/>
      <c r="B278" s="9" t="s">
        <v>34</v>
      </c>
      <c r="C278" s="13" t="s">
        <v>35</v>
      </c>
      <c r="D278" s="13" t="s">
        <v>36</v>
      </c>
      <c r="E278" s="13" t="s">
        <v>37</v>
      </c>
      <c r="F278" s="920"/>
      <c r="G278" s="920"/>
      <c r="H278" s="924" t="s">
        <v>38</v>
      </c>
      <c r="I278" s="924"/>
      <c r="J278" s="921" t="s">
        <v>31</v>
      </c>
      <c r="K278" s="921" t="s">
        <v>32</v>
      </c>
      <c r="L278" s="925">
        <v>310</v>
      </c>
    </row>
    <row r="279" spans="1:12" ht="22.8" x14ac:dyDescent="0.25">
      <c r="A279" s="918"/>
      <c r="B279" s="14" t="s">
        <v>229</v>
      </c>
      <c r="C279" s="14" t="s">
        <v>1008</v>
      </c>
      <c r="D279" s="15">
        <v>43578</v>
      </c>
      <c r="E279" s="14" t="s">
        <v>2499</v>
      </c>
      <c r="F279" s="920"/>
      <c r="G279" s="920"/>
      <c r="H279" s="924"/>
      <c r="I279" s="924"/>
      <c r="J279" s="921"/>
      <c r="K279" s="921"/>
      <c r="L279" s="925"/>
    </row>
    <row r="280" spans="1:12" ht="24" x14ac:dyDescent="0.25">
      <c r="A280" s="918">
        <v>753</v>
      </c>
      <c r="B280" s="9" t="s">
        <v>22</v>
      </c>
      <c r="C280" s="13" t="s">
        <v>23</v>
      </c>
      <c r="D280" s="13" t="s">
        <v>24</v>
      </c>
      <c r="E280" s="13" t="s">
        <v>25</v>
      </c>
      <c r="F280" s="919" t="s">
        <v>17</v>
      </c>
      <c r="G280" s="919"/>
      <c r="H280" s="920"/>
      <c r="I280" s="920"/>
      <c r="J280" s="920"/>
      <c r="K280" s="920"/>
      <c r="L280" s="920"/>
    </row>
    <row r="281" spans="1:12" x14ac:dyDescent="0.25">
      <c r="A281" s="918"/>
      <c r="B281" s="921" t="s">
        <v>2495</v>
      </c>
      <c r="C281" s="921" t="s">
        <v>2500</v>
      </c>
      <c r="D281" s="923">
        <v>43587</v>
      </c>
      <c r="E281" s="921" t="s">
        <v>402</v>
      </c>
      <c r="F281" s="921" t="s">
        <v>2501</v>
      </c>
      <c r="G281" s="921"/>
      <c r="H281" s="924" t="s">
        <v>30</v>
      </c>
      <c r="I281" s="924"/>
      <c r="J281" s="14" t="s">
        <v>31</v>
      </c>
      <c r="K281" s="14" t="s">
        <v>32</v>
      </c>
      <c r="L281" s="16">
        <v>191.5</v>
      </c>
    </row>
    <row r="282" spans="1:12" x14ac:dyDescent="0.25">
      <c r="A282" s="918"/>
      <c r="B282" s="921"/>
      <c r="C282" s="921"/>
      <c r="D282" s="923"/>
      <c r="E282" s="921"/>
      <c r="F282" s="921"/>
      <c r="G282" s="921"/>
      <c r="H282" s="924" t="s">
        <v>33</v>
      </c>
      <c r="I282" s="924"/>
      <c r="J282" s="14" t="s">
        <v>31</v>
      </c>
      <c r="K282" s="14" t="s">
        <v>32</v>
      </c>
      <c r="L282" s="16">
        <v>365</v>
      </c>
    </row>
    <row r="283" spans="1:12" ht="24" x14ac:dyDescent="0.25">
      <c r="A283" s="918"/>
      <c r="B283" s="9" t="s">
        <v>34</v>
      </c>
      <c r="C283" s="13" t="s">
        <v>35</v>
      </c>
      <c r="D283" s="13" t="s">
        <v>36</v>
      </c>
      <c r="E283" s="13" t="s">
        <v>37</v>
      </c>
      <c r="F283" s="920"/>
      <c r="G283" s="920"/>
      <c r="H283" s="924" t="s">
        <v>38</v>
      </c>
      <c r="I283" s="924"/>
      <c r="J283" s="921" t="s">
        <v>31</v>
      </c>
      <c r="K283" s="921" t="s">
        <v>31</v>
      </c>
      <c r="L283" s="925">
        <v>0</v>
      </c>
    </row>
    <row r="284" spans="1:12" ht="22.8" x14ac:dyDescent="0.25">
      <c r="A284" s="918"/>
      <c r="B284" s="14" t="s">
        <v>229</v>
      </c>
      <c r="C284" s="14" t="s">
        <v>2501</v>
      </c>
      <c r="D284" s="15">
        <v>43588</v>
      </c>
      <c r="E284" s="14" t="s">
        <v>550</v>
      </c>
      <c r="F284" s="920"/>
      <c r="G284" s="920"/>
      <c r="H284" s="924"/>
      <c r="I284" s="924"/>
      <c r="J284" s="921"/>
      <c r="K284" s="921"/>
      <c r="L284" s="925"/>
    </row>
    <row r="285" spans="1:12" ht="24" x14ac:dyDescent="0.25">
      <c r="A285" s="918">
        <v>754</v>
      </c>
      <c r="B285" s="9" t="s">
        <v>22</v>
      </c>
      <c r="C285" s="13" t="s">
        <v>23</v>
      </c>
      <c r="D285" s="13" t="s">
        <v>24</v>
      </c>
      <c r="E285" s="13" t="s">
        <v>25</v>
      </c>
      <c r="F285" s="919" t="s">
        <v>17</v>
      </c>
      <c r="G285" s="919"/>
      <c r="H285" s="920"/>
      <c r="I285" s="920"/>
      <c r="J285" s="920"/>
      <c r="K285" s="920"/>
      <c r="L285" s="920"/>
    </row>
    <row r="286" spans="1:12" x14ac:dyDescent="0.25">
      <c r="A286" s="918"/>
      <c r="B286" s="921" t="s">
        <v>2495</v>
      </c>
      <c r="C286" s="922" t="s">
        <v>2502</v>
      </c>
      <c r="D286" s="923">
        <v>43600</v>
      </c>
      <c r="E286" s="921" t="s">
        <v>103</v>
      </c>
      <c r="F286" s="921" t="s">
        <v>2503</v>
      </c>
      <c r="G286" s="921"/>
      <c r="H286" s="924" t="s">
        <v>30</v>
      </c>
      <c r="I286" s="924"/>
      <c r="J286" s="14" t="s">
        <v>31</v>
      </c>
      <c r="K286" s="14" t="s">
        <v>32</v>
      </c>
      <c r="L286" s="16">
        <v>1410</v>
      </c>
    </row>
    <row r="287" spans="1:12" x14ac:dyDescent="0.25">
      <c r="A287" s="918"/>
      <c r="B287" s="921"/>
      <c r="C287" s="922"/>
      <c r="D287" s="923"/>
      <c r="E287" s="921"/>
      <c r="F287" s="921"/>
      <c r="G287" s="921"/>
      <c r="H287" s="924" t="s">
        <v>33</v>
      </c>
      <c r="I287" s="924"/>
      <c r="J287" s="921" t="s">
        <v>31</v>
      </c>
      <c r="K287" s="921" t="s">
        <v>32</v>
      </c>
      <c r="L287" s="925">
        <v>1680.71</v>
      </c>
    </row>
    <row r="288" spans="1:12" x14ac:dyDescent="0.25">
      <c r="A288" s="918"/>
      <c r="B288" s="921"/>
      <c r="C288" s="922"/>
      <c r="D288" s="923"/>
      <c r="E288" s="921"/>
      <c r="F288" s="921"/>
      <c r="G288" s="921"/>
      <c r="H288" s="924"/>
      <c r="I288" s="924"/>
      <c r="J288" s="921"/>
      <c r="K288" s="921"/>
      <c r="L288" s="925"/>
    </row>
    <row r="289" spans="1:12" ht="24" x14ac:dyDescent="0.25">
      <c r="A289" s="918"/>
      <c r="B289" s="9" t="s">
        <v>34</v>
      </c>
      <c r="C289" s="13" t="s">
        <v>35</v>
      </c>
      <c r="D289" s="13" t="s">
        <v>36</v>
      </c>
      <c r="E289" s="13" t="s">
        <v>37</v>
      </c>
      <c r="F289" s="920"/>
      <c r="G289" s="920"/>
      <c r="H289" s="924" t="s">
        <v>38</v>
      </c>
      <c r="I289" s="924"/>
      <c r="J289" s="921" t="s">
        <v>31</v>
      </c>
      <c r="K289" s="921" t="s">
        <v>31</v>
      </c>
      <c r="L289" s="925">
        <v>0</v>
      </c>
    </row>
    <row r="290" spans="1:12" ht="22.8" x14ac:dyDescent="0.25">
      <c r="A290" s="918"/>
      <c r="B290" s="14" t="s">
        <v>229</v>
      </c>
      <c r="C290" s="14" t="s">
        <v>2503</v>
      </c>
      <c r="D290" s="15">
        <v>43606</v>
      </c>
      <c r="E290" s="14" t="s">
        <v>2504</v>
      </c>
      <c r="F290" s="920"/>
      <c r="G290" s="920"/>
      <c r="H290" s="924"/>
      <c r="I290" s="924"/>
      <c r="J290" s="921"/>
      <c r="K290" s="921"/>
      <c r="L290" s="925"/>
    </row>
    <row r="291" spans="1:12" ht="24" x14ac:dyDescent="0.25">
      <c r="A291" s="918">
        <v>755</v>
      </c>
      <c r="B291" s="9" t="s">
        <v>22</v>
      </c>
      <c r="C291" s="13" t="s">
        <v>23</v>
      </c>
      <c r="D291" s="13" t="s">
        <v>24</v>
      </c>
      <c r="E291" s="13" t="s">
        <v>25</v>
      </c>
      <c r="F291" s="919" t="s">
        <v>17</v>
      </c>
      <c r="G291" s="919"/>
      <c r="H291" s="920"/>
      <c r="I291" s="920"/>
      <c r="J291" s="920"/>
      <c r="K291" s="920"/>
      <c r="L291" s="920"/>
    </row>
    <row r="292" spans="1:12" x14ac:dyDescent="0.25">
      <c r="A292" s="918"/>
      <c r="B292" s="921" t="s">
        <v>2495</v>
      </c>
      <c r="C292" s="921" t="s">
        <v>2505</v>
      </c>
      <c r="D292" s="923">
        <v>43667</v>
      </c>
      <c r="E292" s="921" t="s">
        <v>718</v>
      </c>
      <c r="F292" s="921" t="s">
        <v>719</v>
      </c>
      <c r="G292" s="921"/>
      <c r="H292" s="924" t="s">
        <v>30</v>
      </c>
      <c r="I292" s="924"/>
      <c r="J292" s="14" t="s">
        <v>31</v>
      </c>
      <c r="K292" s="14" t="s">
        <v>32</v>
      </c>
      <c r="L292" s="16">
        <v>232</v>
      </c>
    </row>
    <row r="293" spans="1:12" x14ac:dyDescent="0.25">
      <c r="A293" s="918"/>
      <c r="B293" s="921"/>
      <c r="C293" s="921"/>
      <c r="D293" s="923"/>
      <c r="E293" s="921"/>
      <c r="F293" s="921"/>
      <c r="G293" s="921"/>
      <c r="H293" s="924" t="s">
        <v>33</v>
      </c>
      <c r="I293" s="924"/>
      <c r="J293" s="14" t="s">
        <v>31</v>
      </c>
      <c r="K293" s="14" t="s">
        <v>32</v>
      </c>
      <c r="L293" s="16">
        <v>546.77</v>
      </c>
    </row>
    <row r="294" spans="1:12" ht="24" x14ac:dyDescent="0.25">
      <c r="A294" s="918"/>
      <c r="B294" s="9" t="s">
        <v>34</v>
      </c>
      <c r="C294" s="13" t="s">
        <v>35</v>
      </c>
      <c r="D294" s="13" t="s">
        <v>36</v>
      </c>
      <c r="E294" s="13" t="s">
        <v>37</v>
      </c>
      <c r="F294" s="920"/>
      <c r="G294" s="920"/>
      <c r="H294" s="924" t="s">
        <v>38</v>
      </c>
      <c r="I294" s="924"/>
      <c r="J294" s="921" t="s">
        <v>31</v>
      </c>
      <c r="K294" s="921" t="s">
        <v>32</v>
      </c>
      <c r="L294" s="925">
        <v>104.85</v>
      </c>
    </row>
    <row r="295" spans="1:12" ht="22.8" x14ac:dyDescent="0.25">
      <c r="A295" s="918"/>
      <c r="B295" s="14" t="s">
        <v>229</v>
      </c>
      <c r="C295" s="14" t="s">
        <v>719</v>
      </c>
      <c r="D295" s="15">
        <v>43668</v>
      </c>
      <c r="E295" s="14" t="s">
        <v>2506</v>
      </c>
      <c r="F295" s="920"/>
      <c r="G295" s="920"/>
      <c r="H295" s="924"/>
      <c r="I295" s="924"/>
      <c r="J295" s="921"/>
      <c r="K295" s="921"/>
      <c r="L295" s="925"/>
    </row>
    <row r="296" spans="1:12" ht="24" x14ac:dyDescent="0.25">
      <c r="A296" s="918">
        <v>756</v>
      </c>
      <c r="B296" s="9" t="s">
        <v>22</v>
      </c>
      <c r="C296" s="13" t="s">
        <v>23</v>
      </c>
      <c r="D296" s="13" t="s">
        <v>24</v>
      </c>
      <c r="E296" s="13" t="s">
        <v>25</v>
      </c>
      <c r="F296" s="919" t="s">
        <v>17</v>
      </c>
      <c r="G296" s="919"/>
      <c r="H296" s="920"/>
      <c r="I296" s="920"/>
      <c r="J296" s="920"/>
      <c r="K296" s="920"/>
      <c r="L296" s="920"/>
    </row>
    <row r="297" spans="1:12" x14ac:dyDescent="0.25">
      <c r="A297" s="918"/>
      <c r="B297" s="921" t="s">
        <v>2507</v>
      </c>
      <c r="C297" s="922" t="s">
        <v>2508</v>
      </c>
      <c r="D297" s="923">
        <v>43592</v>
      </c>
      <c r="E297" s="921" t="s">
        <v>65</v>
      </c>
      <c r="F297" s="921" t="s">
        <v>210</v>
      </c>
      <c r="G297" s="921"/>
      <c r="H297" s="924" t="s">
        <v>30</v>
      </c>
      <c r="I297" s="924"/>
      <c r="J297" s="14" t="s">
        <v>31</v>
      </c>
      <c r="K297" s="14" t="s">
        <v>31</v>
      </c>
      <c r="L297" s="16">
        <v>0</v>
      </c>
    </row>
    <row r="298" spans="1:12" x14ac:dyDescent="0.25">
      <c r="A298" s="918"/>
      <c r="B298" s="921"/>
      <c r="C298" s="922"/>
      <c r="D298" s="923"/>
      <c r="E298" s="921"/>
      <c r="F298" s="921"/>
      <c r="G298" s="921"/>
      <c r="H298" s="924" t="s">
        <v>33</v>
      </c>
      <c r="I298" s="924"/>
      <c r="J298" s="14" t="s">
        <v>31</v>
      </c>
      <c r="K298" s="14" t="s">
        <v>31</v>
      </c>
      <c r="L298" s="16">
        <v>0</v>
      </c>
    </row>
    <row r="299" spans="1:12" ht="24" x14ac:dyDescent="0.25">
      <c r="A299" s="918"/>
      <c r="B299" s="9" t="s">
        <v>34</v>
      </c>
      <c r="C299" s="13" t="s">
        <v>35</v>
      </c>
      <c r="D299" s="13" t="s">
        <v>36</v>
      </c>
      <c r="E299" s="13" t="s">
        <v>37</v>
      </c>
      <c r="F299" s="920"/>
      <c r="G299" s="920"/>
      <c r="H299" s="924" t="s">
        <v>38</v>
      </c>
      <c r="I299" s="924"/>
      <c r="J299" s="921" t="s">
        <v>31</v>
      </c>
      <c r="K299" s="921" t="s">
        <v>32</v>
      </c>
      <c r="L299" s="925">
        <v>1575</v>
      </c>
    </row>
    <row r="300" spans="1:12" ht="22.8" x14ac:dyDescent="0.25">
      <c r="A300" s="918"/>
      <c r="B300" s="14" t="s">
        <v>111</v>
      </c>
      <c r="C300" s="14" t="s">
        <v>210</v>
      </c>
      <c r="D300" s="15">
        <v>43603</v>
      </c>
      <c r="E300" s="14" t="s">
        <v>2509</v>
      </c>
      <c r="F300" s="920"/>
      <c r="G300" s="920"/>
      <c r="H300" s="924"/>
      <c r="I300" s="924"/>
      <c r="J300" s="921"/>
      <c r="K300" s="921"/>
      <c r="L300" s="925"/>
    </row>
    <row r="301" spans="1:12" ht="24" x14ac:dyDescent="0.25">
      <c r="A301" s="918">
        <v>757</v>
      </c>
      <c r="B301" s="9" t="s">
        <v>22</v>
      </c>
      <c r="C301" s="13" t="s">
        <v>23</v>
      </c>
      <c r="D301" s="13" t="s">
        <v>24</v>
      </c>
      <c r="E301" s="13" t="s">
        <v>25</v>
      </c>
      <c r="F301" s="919" t="s">
        <v>17</v>
      </c>
      <c r="G301" s="919"/>
      <c r="H301" s="920"/>
      <c r="I301" s="920"/>
      <c r="J301" s="920"/>
      <c r="K301" s="920"/>
      <c r="L301" s="920"/>
    </row>
    <row r="302" spans="1:12" x14ac:dyDescent="0.25">
      <c r="A302" s="918"/>
      <c r="B302" s="921" t="s">
        <v>2507</v>
      </c>
      <c r="C302" s="922" t="s">
        <v>2510</v>
      </c>
      <c r="D302" s="923">
        <v>43620</v>
      </c>
      <c r="E302" s="921" t="s">
        <v>1198</v>
      </c>
      <c r="F302" s="921" t="s">
        <v>2511</v>
      </c>
      <c r="G302" s="921"/>
      <c r="H302" s="924" t="s">
        <v>30</v>
      </c>
      <c r="I302" s="924"/>
      <c r="J302" s="14" t="s">
        <v>31</v>
      </c>
      <c r="K302" s="14" t="s">
        <v>32</v>
      </c>
      <c r="L302" s="16">
        <v>735.87</v>
      </c>
    </row>
    <row r="303" spans="1:12" x14ac:dyDescent="0.25">
      <c r="A303" s="918"/>
      <c r="B303" s="921"/>
      <c r="C303" s="922"/>
      <c r="D303" s="923"/>
      <c r="E303" s="921"/>
      <c r="F303" s="921"/>
      <c r="G303" s="921"/>
      <c r="H303" s="924" t="s">
        <v>33</v>
      </c>
      <c r="I303" s="924"/>
      <c r="J303" s="14" t="s">
        <v>31</v>
      </c>
      <c r="K303" s="14" t="s">
        <v>32</v>
      </c>
      <c r="L303" s="16">
        <v>688.62</v>
      </c>
    </row>
    <row r="304" spans="1:12" ht="24" x14ac:dyDescent="0.25">
      <c r="A304" s="918"/>
      <c r="B304" s="9" t="s">
        <v>34</v>
      </c>
      <c r="C304" s="13" t="s">
        <v>35</v>
      </c>
      <c r="D304" s="13" t="s">
        <v>36</v>
      </c>
      <c r="E304" s="13" t="s">
        <v>37</v>
      </c>
      <c r="F304" s="920"/>
      <c r="G304" s="920"/>
      <c r="H304" s="924" t="s">
        <v>38</v>
      </c>
      <c r="I304" s="924"/>
      <c r="J304" s="921" t="s">
        <v>31</v>
      </c>
      <c r="K304" s="921" t="s">
        <v>31</v>
      </c>
      <c r="L304" s="925">
        <v>0</v>
      </c>
    </row>
    <row r="305" spans="1:12" ht="22.8" x14ac:dyDescent="0.25">
      <c r="A305" s="918"/>
      <c r="B305" s="14" t="s">
        <v>111</v>
      </c>
      <c r="C305" s="14" t="s">
        <v>2511</v>
      </c>
      <c r="D305" s="15">
        <v>43623</v>
      </c>
      <c r="E305" s="14" t="s">
        <v>2512</v>
      </c>
      <c r="F305" s="920"/>
      <c r="G305" s="920"/>
      <c r="H305" s="924"/>
      <c r="I305" s="924"/>
      <c r="J305" s="921"/>
      <c r="K305" s="921"/>
      <c r="L305" s="925"/>
    </row>
    <row r="306" spans="1:12" ht="24" x14ac:dyDescent="0.25">
      <c r="A306" s="918">
        <v>758</v>
      </c>
      <c r="B306" s="9" t="s">
        <v>22</v>
      </c>
      <c r="C306" s="13" t="s">
        <v>23</v>
      </c>
      <c r="D306" s="13" t="s">
        <v>24</v>
      </c>
      <c r="E306" s="13" t="s">
        <v>25</v>
      </c>
      <c r="F306" s="919" t="s">
        <v>17</v>
      </c>
      <c r="G306" s="919"/>
      <c r="H306" s="920"/>
      <c r="I306" s="920"/>
      <c r="J306" s="920"/>
      <c r="K306" s="920"/>
      <c r="L306" s="920"/>
    </row>
    <row r="307" spans="1:12" x14ac:dyDescent="0.25">
      <c r="A307" s="918"/>
      <c r="B307" s="921" t="s">
        <v>2507</v>
      </c>
      <c r="C307" s="922" t="s">
        <v>2513</v>
      </c>
      <c r="D307" s="923">
        <v>43634</v>
      </c>
      <c r="E307" s="921" t="s">
        <v>2514</v>
      </c>
      <c r="F307" s="921" t="s">
        <v>2515</v>
      </c>
      <c r="G307" s="921"/>
      <c r="H307" s="924" t="s">
        <v>30</v>
      </c>
      <c r="I307" s="924"/>
      <c r="J307" s="14" t="s">
        <v>31</v>
      </c>
      <c r="K307" s="14" t="s">
        <v>32</v>
      </c>
      <c r="L307" s="16">
        <v>131.15</v>
      </c>
    </row>
    <row r="308" spans="1:12" x14ac:dyDescent="0.25">
      <c r="A308" s="918"/>
      <c r="B308" s="921"/>
      <c r="C308" s="922"/>
      <c r="D308" s="923"/>
      <c r="E308" s="921"/>
      <c r="F308" s="921"/>
      <c r="G308" s="921"/>
      <c r="H308" s="924" t="s">
        <v>33</v>
      </c>
      <c r="I308" s="924"/>
      <c r="J308" s="14" t="s">
        <v>31</v>
      </c>
      <c r="K308" s="14" t="s">
        <v>32</v>
      </c>
      <c r="L308" s="16">
        <v>306.13</v>
      </c>
    </row>
    <row r="309" spans="1:12" ht="24" x14ac:dyDescent="0.25">
      <c r="A309" s="918"/>
      <c r="B309" s="9" t="s">
        <v>34</v>
      </c>
      <c r="C309" s="13" t="s">
        <v>35</v>
      </c>
      <c r="D309" s="13" t="s">
        <v>36</v>
      </c>
      <c r="E309" s="13" t="s">
        <v>37</v>
      </c>
      <c r="F309" s="920"/>
      <c r="G309" s="920"/>
      <c r="H309" s="924" t="s">
        <v>38</v>
      </c>
      <c r="I309" s="924"/>
      <c r="J309" s="921" t="s">
        <v>31</v>
      </c>
      <c r="K309" s="921" t="s">
        <v>31</v>
      </c>
      <c r="L309" s="925">
        <v>0</v>
      </c>
    </row>
    <row r="310" spans="1:12" ht="22.8" x14ac:dyDescent="0.25">
      <c r="A310" s="918"/>
      <c r="B310" s="14" t="s">
        <v>111</v>
      </c>
      <c r="C310" s="14" t="s">
        <v>2515</v>
      </c>
      <c r="D310" s="15">
        <v>43643</v>
      </c>
      <c r="E310" s="14" t="s">
        <v>2516</v>
      </c>
      <c r="F310" s="920"/>
      <c r="G310" s="920"/>
      <c r="H310" s="924"/>
      <c r="I310" s="924"/>
      <c r="J310" s="921"/>
      <c r="K310" s="921"/>
      <c r="L310" s="925"/>
    </row>
    <row r="311" spans="1:12" ht="24" x14ac:dyDescent="0.25">
      <c r="A311" s="918">
        <v>759</v>
      </c>
      <c r="B311" s="9" t="s">
        <v>22</v>
      </c>
      <c r="C311" s="13" t="s">
        <v>23</v>
      </c>
      <c r="D311" s="13" t="s">
        <v>24</v>
      </c>
      <c r="E311" s="13" t="s">
        <v>25</v>
      </c>
      <c r="F311" s="919" t="s">
        <v>17</v>
      </c>
      <c r="G311" s="919"/>
      <c r="H311" s="920"/>
      <c r="I311" s="920"/>
      <c r="J311" s="920"/>
      <c r="K311" s="920"/>
      <c r="L311" s="920"/>
    </row>
    <row r="312" spans="1:12" x14ac:dyDescent="0.25">
      <c r="A312" s="918"/>
      <c r="B312" s="921" t="s">
        <v>2507</v>
      </c>
      <c r="C312" s="922" t="s">
        <v>2517</v>
      </c>
      <c r="D312" s="923">
        <v>43653</v>
      </c>
      <c r="E312" s="921" t="s">
        <v>638</v>
      </c>
      <c r="F312" s="921" t="s">
        <v>2518</v>
      </c>
      <c r="G312" s="921"/>
      <c r="H312" s="924" t="s">
        <v>30</v>
      </c>
      <c r="I312" s="924"/>
      <c r="J312" s="14" t="s">
        <v>31</v>
      </c>
      <c r="K312" s="14" t="s">
        <v>32</v>
      </c>
      <c r="L312" s="16">
        <v>449.54</v>
      </c>
    </row>
    <row r="313" spans="1:12" x14ac:dyDescent="0.25">
      <c r="A313" s="918"/>
      <c r="B313" s="921"/>
      <c r="C313" s="922"/>
      <c r="D313" s="923"/>
      <c r="E313" s="921"/>
      <c r="F313" s="921"/>
      <c r="G313" s="921"/>
      <c r="H313" s="924" t="s">
        <v>33</v>
      </c>
      <c r="I313" s="924"/>
      <c r="J313" s="14" t="s">
        <v>31</v>
      </c>
      <c r="K313" s="14" t="s">
        <v>32</v>
      </c>
      <c r="L313" s="16">
        <v>168.85</v>
      </c>
    </row>
    <row r="314" spans="1:12" ht="24" x14ac:dyDescent="0.25">
      <c r="A314" s="918"/>
      <c r="B314" s="9" t="s">
        <v>34</v>
      </c>
      <c r="C314" s="13" t="s">
        <v>35</v>
      </c>
      <c r="D314" s="13" t="s">
        <v>36</v>
      </c>
      <c r="E314" s="13" t="s">
        <v>37</v>
      </c>
      <c r="F314" s="920"/>
      <c r="G314" s="920"/>
      <c r="H314" s="924" t="s">
        <v>38</v>
      </c>
      <c r="I314" s="924"/>
      <c r="J314" s="921" t="s">
        <v>31</v>
      </c>
      <c r="K314" s="921" t="s">
        <v>31</v>
      </c>
      <c r="L314" s="925">
        <v>0</v>
      </c>
    </row>
    <row r="315" spans="1:12" ht="22.8" x14ac:dyDescent="0.25">
      <c r="A315" s="918"/>
      <c r="B315" s="14" t="s">
        <v>111</v>
      </c>
      <c r="C315" s="14" t="s">
        <v>2518</v>
      </c>
      <c r="D315" s="15">
        <v>43663</v>
      </c>
      <c r="E315" s="14" t="s">
        <v>2519</v>
      </c>
      <c r="F315" s="920"/>
      <c r="G315" s="920"/>
      <c r="H315" s="924"/>
      <c r="I315" s="924"/>
      <c r="J315" s="921"/>
      <c r="K315" s="921"/>
      <c r="L315" s="925"/>
    </row>
    <row r="316" spans="1:12" ht="24" x14ac:dyDescent="0.25">
      <c r="A316" s="918">
        <v>760</v>
      </c>
      <c r="B316" s="9" t="s">
        <v>22</v>
      </c>
      <c r="C316" s="13" t="s">
        <v>23</v>
      </c>
      <c r="D316" s="13" t="s">
        <v>24</v>
      </c>
      <c r="E316" s="13" t="s">
        <v>25</v>
      </c>
      <c r="F316" s="919" t="s">
        <v>17</v>
      </c>
      <c r="G316" s="919"/>
      <c r="H316" s="920"/>
      <c r="I316" s="920"/>
      <c r="J316" s="920"/>
      <c r="K316" s="920"/>
      <c r="L316" s="920"/>
    </row>
    <row r="317" spans="1:12" x14ac:dyDescent="0.25">
      <c r="A317" s="918"/>
      <c r="B317" s="921" t="s">
        <v>2507</v>
      </c>
      <c r="C317" s="921" t="s">
        <v>2520</v>
      </c>
      <c r="D317" s="923">
        <v>43664</v>
      </c>
      <c r="E317" s="921" t="s">
        <v>839</v>
      </c>
      <c r="F317" s="921" t="s">
        <v>840</v>
      </c>
      <c r="G317" s="921"/>
      <c r="H317" s="924" t="s">
        <v>30</v>
      </c>
      <c r="I317" s="924"/>
      <c r="J317" s="14" t="s">
        <v>31</v>
      </c>
      <c r="K317" s="14" t="s">
        <v>32</v>
      </c>
      <c r="L317" s="16">
        <v>477</v>
      </c>
    </row>
    <row r="318" spans="1:12" x14ac:dyDescent="0.25">
      <c r="A318" s="918"/>
      <c r="B318" s="921"/>
      <c r="C318" s="921"/>
      <c r="D318" s="923"/>
      <c r="E318" s="921"/>
      <c r="F318" s="921"/>
      <c r="G318" s="921"/>
      <c r="H318" s="924" t="s">
        <v>33</v>
      </c>
      <c r="I318" s="924"/>
      <c r="J318" s="14" t="s">
        <v>31</v>
      </c>
      <c r="K318" s="14" t="s">
        <v>32</v>
      </c>
      <c r="L318" s="16">
        <v>416.6</v>
      </c>
    </row>
    <row r="319" spans="1:12" ht="24" x14ac:dyDescent="0.25">
      <c r="A319" s="918"/>
      <c r="B319" s="9" t="s">
        <v>34</v>
      </c>
      <c r="C319" s="13" t="s">
        <v>35</v>
      </c>
      <c r="D319" s="13" t="s">
        <v>36</v>
      </c>
      <c r="E319" s="13" t="s">
        <v>37</v>
      </c>
      <c r="F319" s="920"/>
      <c r="G319" s="920"/>
      <c r="H319" s="924" t="s">
        <v>38</v>
      </c>
      <c r="I319" s="924"/>
      <c r="J319" s="921" t="s">
        <v>31</v>
      </c>
      <c r="K319" s="921" t="s">
        <v>32</v>
      </c>
      <c r="L319" s="925">
        <v>140</v>
      </c>
    </row>
    <row r="320" spans="1:12" ht="22.8" x14ac:dyDescent="0.25">
      <c r="A320" s="918"/>
      <c r="B320" s="14" t="s">
        <v>111</v>
      </c>
      <c r="C320" s="14" t="s">
        <v>840</v>
      </c>
      <c r="D320" s="15">
        <v>43667</v>
      </c>
      <c r="E320" s="14" t="s">
        <v>2521</v>
      </c>
      <c r="F320" s="920"/>
      <c r="G320" s="920"/>
      <c r="H320" s="924"/>
      <c r="I320" s="924"/>
      <c r="J320" s="921"/>
      <c r="K320" s="921"/>
      <c r="L320" s="925"/>
    </row>
    <row r="321" spans="1:12" ht="24" x14ac:dyDescent="0.25">
      <c r="A321" s="918">
        <v>761</v>
      </c>
      <c r="B321" s="9" t="s">
        <v>22</v>
      </c>
      <c r="C321" s="13" t="s">
        <v>23</v>
      </c>
      <c r="D321" s="13" t="s">
        <v>24</v>
      </c>
      <c r="E321" s="13" t="s">
        <v>25</v>
      </c>
      <c r="F321" s="919" t="s">
        <v>17</v>
      </c>
      <c r="G321" s="919"/>
      <c r="H321" s="920"/>
      <c r="I321" s="920"/>
      <c r="J321" s="920"/>
      <c r="K321" s="920"/>
      <c r="L321" s="920"/>
    </row>
    <row r="322" spans="1:12" x14ac:dyDescent="0.25">
      <c r="A322" s="918"/>
      <c r="B322" s="921" t="s">
        <v>2507</v>
      </c>
      <c r="C322" s="921" t="s">
        <v>2522</v>
      </c>
      <c r="D322" s="923">
        <v>43681</v>
      </c>
      <c r="E322" s="921" t="s">
        <v>298</v>
      </c>
      <c r="F322" s="921" t="s">
        <v>2523</v>
      </c>
      <c r="G322" s="921"/>
      <c r="H322" s="924" t="s">
        <v>30</v>
      </c>
      <c r="I322" s="924"/>
      <c r="J322" s="14" t="s">
        <v>31</v>
      </c>
      <c r="K322" s="14" t="s">
        <v>31</v>
      </c>
      <c r="L322" s="16">
        <v>0</v>
      </c>
    </row>
    <row r="323" spans="1:12" x14ac:dyDescent="0.25">
      <c r="A323" s="918"/>
      <c r="B323" s="921"/>
      <c r="C323" s="921"/>
      <c r="D323" s="923"/>
      <c r="E323" s="921"/>
      <c r="F323" s="921"/>
      <c r="G323" s="921"/>
      <c r="H323" s="924" t="s">
        <v>33</v>
      </c>
      <c r="I323" s="924"/>
      <c r="J323" s="14" t="s">
        <v>31</v>
      </c>
      <c r="K323" s="14" t="s">
        <v>31</v>
      </c>
      <c r="L323" s="16">
        <v>0</v>
      </c>
    </row>
    <row r="324" spans="1:12" ht="24" x14ac:dyDescent="0.25">
      <c r="A324" s="918"/>
      <c r="B324" s="9" t="s">
        <v>34</v>
      </c>
      <c r="C324" s="13" t="s">
        <v>35</v>
      </c>
      <c r="D324" s="13" t="s">
        <v>36</v>
      </c>
      <c r="E324" s="13" t="s">
        <v>37</v>
      </c>
      <c r="F324" s="920"/>
      <c r="G324" s="920"/>
      <c r="H324" s="924" t="s">
        <v>38</v>
      </c>
      <c r="I324" s="924"/>
      <c r="J324" s="921" t="s">
        <v>31</v>
      </c>
      <c r="K324" s="921" t="s">
        <v>32</v>
      </c>
      <c r="L324" s="925">
        <v>1095</v>
      </c>
    </row>
    <row r="325" spans="1:12" ht="22.8" x14ac:dyDescent="0.25">
      <c r="A325" s="918"/>
      <c r="B325" s="14" t="s">
        <v>111</v>
      </c>
      <c r="C325" s="14" t="s">
        <v>2523</v>
      </c>
      <c r="D325" s="15">
        <v>43686</v>
      </c>
      <c r="E325" s="14" t="s">
        <v>1053</v>
      </c>
      <c r="F325" s="920"/>
      <c r="G325" s="920"/>
      <c r="H325" s="924"/>
      <c r="I325" s="924"/>
      <c r="J325" s="921"/>
      <c r="K325" s="921"/>
      <c r="L325" s="925"/>
    </row>
    <row r="326" spans="1:12" ht="24" x14ac:dyDescent="0.25">
      <c r="A326" s="918">
        <v>762</v>
      </c>
      <c r="B326" s="9" t="s">
        <v>22</v>
      </c>
      <c r="C326" s="13" t="s">
        <v>23</v>
      </c>
      <c r="D326" s="13" t="s">
        <v>24</v>
      </c>
      <c r="E326" s="13" t="s">
        <v>25</v>
      </c>
      <c r="F326" s="919" t="s">
        <v>17</v>
      </c>
      <c r="G326" s="919"/>
      <c r="H326" s="920"/>
      <c r="I326" s="920"/>
      <c r="J326" s="920"/>
      <c r="K326" s="920"/>
      <c r="L326" s="920"/>
    </row>
    <row r="327" spans="1:12" x14ac:dyDescent="0.25">
      <c r="A327" s="918"/>
      <c r="B327" s="921" t="s">
        <v>2507</v>
      </c>
      <c r="C327" s="922" t="s">
        <v>2524</v>
      </c>
      <c r="D327" s="923">
        <v>43704</v>
      </c>
      <c r="E327" s="921" t="s">
        <v>2525</v>
      </c>
      <c r="F327" s="921" t="s">
        <v>2526</v>
      </c>
      <c r="G327" s="921"/>
      <c r="H327" s="924" t="s">
        <v>30</v>
      </c>
      <c r="I327" s="924"/>
      <c r="J327" s="14" t="s">
        <v>31</v>
      </c>
      <c r="K327" s="14" t="s">
        <v>32</v>
      </c>
      <c r="L327" s="16">
        <v>908.35</v>
      </c>
    </row>
    <row r="328" spans="1:12" x14ac:dyDescent="0.25">
      <c r="A328" s="918"/>
      <c r="B328" s="921"/>
      <c r="C328" s="922"/>
      <c r="D328" s="923"/>
      <c r="E328" s="921"/>
      <c r="F328" s="921"/>
      <c r="G328" s="921"/>
      <c r="H328" s="924" t="s">
        <v>33</v>
      </c>
      <c r="I328" s="924"/>
      <c r="J328" s="14" t="s">
        <v>31</v>
      </c>
      <c r="K328" s="14" t="s">
        <v>32</v>
      </c>
      <c r="L328" s="16">
        <v>584.41</v>
      </c>
    </row>
    <row r="329" spans="1:12" ht="24" x14ac:dyDescent="0.25">
      <c r="A329" s="918"/>
      <c r="B329" s="9" t="s">
        <v>34</v>
      </c>
      <c r="C329" s="13" t="s">
        <v>35</v>
      </c>
      <c r="D329" s="13" t="s">
        <v>36</v>
      </c>
      <c r="E329" s="13" t="s">
        <v>37</v>
      </c>
      <c r="F329" s="920"/>
      <c r="G329" s="920"/>
      <c r="H329" s="924" t="s">
        <v>38</v>
      </c>
      <c r="I329" s="924"/>
      <c r="J329" s="921" t="s">
        <v>31</v>
      </c>
      <c r="K329" s="921" t="s">
        <v>32</v>
      </c>
      <c r="L329" s="925">
        <v>920</v>
      </c>
    </row>
    <row r="330" spans="1:12" ht="22.8" x14ac:dyDescent="0.25">
      <c r="A330" s="918"/>
      <c r="B330" s="14" t="s">
        <v>111</v>
      </c>
      <c r="C330" s="14" t="s">
        <v>2526</v>
      </c>
      <c r="D330" s="15">
        <v>43718</v>
      </c>
      <c r="E330" s="14" t="s">
        <v>2527</v>
      </c>
      <c r="F330" s="920"/>
      <c r="G330" s="920"/>
      <c r="H330" s="924"/>
      <c r="I330" s="924"/>
      <c r="J330" s="921"/>
      <c r="K330" s="921"/>
      <c r="L330" s="925"/>
    </row>
    <row r="331" spans="1:12" ht="24" x14ac:dyDescent="0.25">
      <c r="A331" s="918">
        <v>763</v>
      </c>
      <c r="B331" s="9" t="s">
        <v>22</v>
      </c>
      <c r="C331" s="13" t="s">
        <v>23</v>
      </c>
      <c r="D331" s="13" t="s">
        <v>24</v>
      </c>
      <c r="E331" s="13" t="s">
        <v>25</v>
      </c>
      <c r="F331" s="919" t="s">
        <v>17</v>
      </c>
      <c r="G331" s="919"/>
      <c r="H331" s="920"/>
      <c r="I331" s="920"/>
      <c r="J331" s="920"/>
      <c r="K331" s="920"/>
      <c r="L331" s="920"/>
    </row>
    <row r="332" spans="1:12" x14ac:dyDescent="0.25">
      <c r="A332" s="918"/>
      <c r="B332" s="921" t="s">
        <v>2507</v>
      </c>
      <c r="C332" s="922" t="s">
        <v>2528</v>
      </c>
      <c r="D332" s="923">
        <v>43726</v>
      </c>
      <c r="E332" s="921" t="s">
        <v>1130</v>
      </c>
      <c r="F332" s="921" t="s">
        <v>2529</v>
      </c>
      <c r="G332" s="921"/>
      <c r="H332" s="924" t="s">
        <v>30</v>
      </c>
      <c r="I332" s="924"/>
      <c r="J332" s="14" t="s">
        <v>31</v>
      </c>
      <c r="K332" s="14" t="s">
        <v>32</v>
      </c>
      <c r="L332" s="16">
        <v>394.5</v>
      </c>
    </row>
    <row r="333" spans="1:12" x14ac:dyDescent="0.25">
      <c r="A333" s="918"/>
      <c r="B333" s="921"/>
      <c r="C333" s="922"/>
      <c r="D333" s="923"/>
      <c r="E333" s="921"/>
      <c r="F333" s="921"/>
      <c r="G333" s="921"/>
      <c r="H333" s="924" t="s">
        <v>33</v>
      </c>
      <c r="I333" s="924"/>
      <c r="J333" s="14" t="s">
        <v>31</v>
      </c>
      <c r="K333" s="14" t="s">
        <v>32</v>
      </c>
      <c r="L333" s="16">
        <v>1119.3600000000001</v>
      </c>
    </row>
    <row r="334" spans="1:12" ht="24" x14ac:dyDescent="0.25">
      <c r="A334" s="918"/>
      <c r="B334" s="9" t="s">
        <v>34</v>
      </c>
      <c r="C334" s="13" t="s">
        <v>35</v>
      </c>
      <c r="D334" s="13" t="s">
        <v>36</v>
      </c>
      <c r="E334" s="13" t="s">
        <v>37</v>
      </c>
      <c r="F334" s="920"/>
      <c r="G334" s="920"/>
      <c r="H334" s="924" t="s">
        <v>38</v>
      </c>
      <c r="I334" s="924"/>
      <c r="J334" s="921" t="s">
        <v>31</v>
      </c>
      <c r="K334" s="921" t="s">
        <v>32</v>
      </c>
      <c r="L334" s="925">
        <v>250</v>
      </c>
    </row>
    <row r="335" spans="1:12" ht="22.8" x14ac:dyDescent="0.25">
      <c r="A335" s="918"/>
      <c r="B335" s="14" t="s">
        <v>111</v>
      </c>
      <c r="C335" s="14" t="s">
        <v>2529</v>
      </c>
      <c r="D335" s="15">
        <v>43735</v>
      </c>
      <c r="E335" s="14" t="s">
        <v>2530</v>
      </c>
      <c r="F335" s="920"/>
      <c r="G335" s="920"/>
      <c r="H335" s="924"/>
      <c r="I335" s="924"/>
      <c r="J335" s="921"/>
      <c r="K335" s="921"/>
      <c r="L335" s="925"/>
    </row>
    <row r="336" spans="1:12" ht="24" x14ac:dyDescent="0.25">
      <c r="A336" s="918">
        <v>764</v>
      </c>
      <c r="B336" s="9" t="s">
        <v>22</v>
      </c>
      <c r="C336" s="13" t="s">
        <v>23</v>
      </c>
      <c r="D336" s="13" t="s">
        <v>24</v>
      </c>
      <c r="E336" s="13" t="s">
        <v>25</v>
      </c>
      <c r="F336" s="919" t="s">
        <v>17</v>
      </c>
      <c r="G336" s="919"/>
      <c r="H336" s="920"/>
      <c r="I336" s="920"/>
      <c r="J336" s="920"/>
      <c r="K336" s="920"/>
      <c r="L336" s="920"/>
    </row>
    <row r="337" spans="1:12" x14ac:dyDescent="0.25">
      <c r="A337" s="918"/>
      <c r="B337" s="921" t="s">
        <v>2507</v>
      </c>
      <c r="C337" s="922" t="s">
        <v>2528</v>
      </c>
      <c r="D337" s="923">
        <v>43726</v>
      </c>
      <c r="E337" s="921" t="s">
        <v>1130</v>
      </c>
      <c r="F337" s="921" t="s">
        <v>2531</v>
      </c>
      <c r="G337" s="921"/>
      <c r="H337" s="924" t="s">
        <v>30</v>
      </c>
      <c r="I337" s="924"/>
      <c r="J337" s="14" t="s">
        <v>31</v>
      </c>
      <c r="K337" s="14" t="s">
        <v>32</v>
      </c>
      <c r="L337" s="16">
        <v>363.9</v>
      </c>
    </row>
    <row r="338" spans="1:12" x14ac:dyDescent="0.25">
      <c r="A338" s="918"/>
      <c r="B338" s="921"/>
      <c r="C338" s="922"/>
      <c r="D338" s="923"/>
      <c r="E338" s="921"/>
      <c r="F338" s="921"/>
      <c r="G338" s="921"/>
      <c r="H338" s="924" t="s">
        <v>33</v>
      </c>
      <c r="I338" s="924"/>
      <c r="J338" s="14" t="s">
        <v>31</v>
      </c>
      <c r="K338" s="14" t="s">
        <v>32</v>
      </c>
      <c r="L338" s="16">
        <v>167.76</v>
      </c>
    </row>
    <row r="339" spans="1:12" ht="24" x14ac:dyDescent="0.25">
      <c r="A339" s="918"/>
      <c r="B339" s="9" t="s">
        <v>34</v>
      </c>
      <c r="C339" s="13" t="s">
        <v>35</v>
      </c>
      <c r="D339" s="13" t="s">
        <v>36</v>
      </c>
      <c r="E339" s="13" t="s">
        <v>37</v>
      </c>
      <c r="F339" s="920"/>
      <c r="G339" s="920"/>
      <c r="H339" s="924" t="s">
        <v>38</v>
      </c>
      <c r="I339" s="924"/>
      <c r="J339" s="921" t="s">
        <v>31</v>
      </c>
      <c r="K339" s="921" t="s">
        <v>31</v>
      </c>
      <c r="L339" s="925">
        <v>0</v>
      </c>
    </row>
    <row r="340" spans="1:12" ht="22.8" x14ac:dyDescent="0.25">
      <c r="A340" s="918"/>
      <c r="B340" s="14" t="s">
        <v>111</v>
      </c>
      <c r="C340" s="14" t="s">
        <v>2531</v>
      </c>
      <c r="D340" s="15">
        <v>43735</v>
      </c>
      <c r="E340" s="14" t="s">
        <v>2530</v>
      </c>
      <c r="F340" s="920"/>
      <c r="G340" s="920"/>
      <c r="H340" s="924"/>
      <c r="I340" s="924"/>
      <c r="J340" s="921"/>
      <c r="K340" s="921"/>
      <c r="L340" s="925"/>
    </row>
    <row r="341" spans="1:12" ht="24" x14ac:dyDescent="0.25">
      <c r="A341" s="918">
        <v>765</v>
      </c>
      <c r="B341" s="9" t="s">
        <v>22</v>
      </c>
      <c r="C341" s="13" t="s">
        <v>23</v>
      </c>
      <c r="D341" s="13" t="s">
        <v>24</v>
      </c>
      <c r="E341" s="13" t="s">
        <v>25</v>
      </c>
      <c r="F341" s="919" t="s">
        <v>17</v>
      </c>
      <c r="G341" s="919"/>
      <c r="H341" s="920"/>
      <c r="I341" s="920"/>
      <c r="J341" s="920"/>
      <c r="K341" s="920"/>
      <c r="L341" s="920"/>
    </row>
    <row r="342" spans="1:12" x14ac:dyDescent="0.25">
      <c r="A342" s="918"/>
      <c r="B342" s="921" t="s">
        <v>2507</v>
      </c>
      <c r="C342" s="922" t="s">
        <v>2528</v>
      </c>
      <c r="D342" s="923">
        <v>43726</v>
      </c>
      <c r="E342" s="921" t="s">
        <v>1130</v>
      </c>
      <c r="F342" s="921" t="s">
        <v>2532</v>
      </c>
      <c r="G342" s="921"/>
      <c r="H342" s="924" t="s">
        <v>30</v>
      </c>
      <c r="I342" s="924"/>
      <c r="J342" s="14" t="s">
        <v>31</v>
      </c>
      <c r="K342" s="14" t="s">
        <v>32</v>
      </c>
      <c r="L342" s="16">
        <v>646.30000000000007</v>
      </c>
    </row>
    <row r="343" spans="1:12" x14ac:dyDescent="0.25">
      <c r="A343" s="918"/>
      <c r="B343" s="921"/>
      <c r="C343" s="922"/>
      <c r="D343" s="923"/>
      <c r="E343" s="921"/>
      <c r="F343" s="921"/>
      <c r="G343" s="921"/>
      <c r="H343" s="924" t="s">
        <v>33</v>
      </c>
      <c r="I343" s="924"/>
      <c r="J343" s="14" t="s">
        <v>31</v>
      </c>
      <c r="K343" s="14" t="s">
        <v>31</v>
      </c>
      <c r="L343" s="16">
        <v>0</v>
      </c>
    </row>
    <row r="344" spans="1:12" ht="24" x14ac:dyDescent="0.25">
      <c r="A344" s="918"/>
      <c r="B344" s="9" t="s">
        <v>34</v>
      </c>
      <c r="C344" s="13" t="s">
        <v>35</v>
      </c>
      <c r="D344" s="13" t="s">
        <v>36</v>
      </c>
      <c r="E344" s="13" t="s">
        <v>37</v>
      </c>
      <c r="F344" s="920"/>
      <c r="G344" s="920"/>
      <c r="H344" s="924" t="s">
        <v>38</v>
      </c>
      <c r="I344" s="924"/>
      <c r="J344" s="921" t="s">
        <v>31</v>
      </c>
      <c r="K344" s="921" t="s">
        <v>31</v>
      </c>
      <c r="L344" s="925">
        <v>0</v>
      </c>
    </row>
    <row r="345" spans="1:12" ht="22.8" x14ac:dyDescent="0.25">
      <c r="A345" s="918"/>
      <c r="B345" s="14" t="s">
        <v>111</v>
      </c>
      <c r="C345" s="14" t="s">
        <v>2532</v>
      </c>
      <c r="D345" s="15">
        <v>43735</v>
      </c>
      <c r="E345" s="14" t="s">
        <v>2530</v>
      </c>
      <c r="F345" s="920"/>
      <c r="G345" s="920"/>
      <c r="H345" s="924"/>
      <c r="I345" s="924"/>
      <c r="J345" s="921"/>
      <c r="K345" s="921"/>
      <c r="L345" s="925"/>
    </row>
    <row r="346" spans="1:12" ht="24" x14ac:dyDescent="0.25">
      <c r="A346" s="918">
        <v>766</v>
      </c>
      <c r="B346" s="9" t="s">
        <v>22</v>
      </c>
      <c r="C346" s="13" t="s">
        <v>23</v>
      </c>
      <c r="D346" s="13" t="s">
        <v>24</v>
      </c>
      <c r="E346" s="13" t="s">
        <v>25</v>
      </c>
      <c r="F346" s="919" t="s">
        <v>17</v>
      </c>
      <c r="G346" s="919"/>
      <c r="H346" s="920"/>
      <c r="I346" s="920"/>
      <c r="J346" s="920"/>
      <c r="K346" s="920"/>
      <c r="L346" s="920"/>
    </row>
    <row r="347" spans="1:12" x14ac:dyDescent="0.25">
      <c r="A347" s="918"/>
      <c r="B347" s="921" t="s">
        <v>2533</v>
      </c>
      <c r="C347" s="922" t="s">
        <v>2534</v>
      </c>
      <c r="D347" s="923">
        <v>43561</v>
      </c>
      <c r="E347" s="921" t="s">
        <v>1430</v>
      </c>
      <c r="F347" s="921" t="s">
        <v>2260</v>
      </c>
      <c r="G347" s="921"/>
      <c r="H347" s="924" t="s">
        <v>30</v>
      </c>
      <c r="I347" s="924"/>
      <c r="J347" s="14" t="s">
        <v>31</v>
      </c>
      <c r="K347" s="14" t="s">
        <v>32</v>
      </c>
      <c r="L347" s="16">
        <v>1018.44</v>
      </c>
    </row>
    <row r="348" spans="1:12" x14ac:dyDescent="0.25">
      <c r="A348" s="918"/>
      <c r="B348" s="921"/>
      <c r="C348" s="922"/>
      <c r="D348" s="923"/>
      <c r="E348" s="921"/>
      <c r="F348" s="921"/>
      <c r="G348" s="921"/>
      <c r="H348" s="924" t="s">
        <v>33</v>
      </c>
      <c r="I348" s="924"/>
      <c r="J348" s="921" t="s">
        <v>31</v>
      </c>
      <c r="K348" s="921" t="s">
        <v>32</v>
      </c>
      <c r="L348" s="925">
        <v>335.6</v>
      </c>
    </row>
    <row r="349" spans="1:12" x14ac:dyDescent="0.25">
      <c r="A349" s="918"/>
      <c r="B349" s="921"/>
      <c r="C349" s="922"/>
      <c r="D349" s="923"/>
      <c r="E349" s="921"/>
      <c r="F349" s="921"/>
      <c r="G349" s="921"/>
      <c r="H349" s="924"/>
      <c r="I349" s="924"/>
      <c r="J349" s="921"/>
      <c r="K349" s="921"/>
      <c r="L349" s="925"/>
    </row>
    <row r="350" spans="1:12" x14ac:dyDescent="0.25">
      <c r="A350" s="918"/>
      <c r="B350" s="921"/>
      <c r="C350" s="922"/>
      <c r="D350" s="923"/>
      <c r="E350" s="921"/>
      <c r="F350" s="921"/>
      <c r="G350" s="921"/>
      <c r="H350" s="924"/>
      <c r="I350" s="924"/>
      <c r="J350" s="921"/>
      <c r="K350" s="921"/>
      <c r="L350" s="925"/>
    </row>
    <row r="351" spans="1:12" ht="24" x14ac:dyDescent="0.25">
      <c r="A351" s="918"/>
      <c r="B351" s="9" t="s">
        <v>34</v>
      </c>
      <c r="C351" s="13" t="s">
        <v>35</v>
      </c>
      <c r="D351" s="13" t="s">
        <v>36</v>
      </c>
      <c r="E351" s="13" t="s">
        <v>37</v>
      </c>
      <c r="F351" s="920"/>
      <c r="G351" s="920"/>
      <c r="H351" s="924" t="s">
        <v>38</v>
      </c>
      <c r="I351" s="924"/>
      <c r="J351" s="921" t="s">
        <v>31</v>
      </c>
      <c r="K351" s="921" t="s">
        <v>32</v>
      </c>
      <c r="L351" s="925">
        <v>1249</v>
      </c>
    </row>
    <row r="352" spans="1:12" ht="22.8" x14ac:dyDescent="0.25">
      <c r="A352" s="918"/>
      <c r="B352" s="14" t="s">
        <v>257</v>
      </c>
      <c r="C352" s="14" t="s">
        <v>2260</v>
      </c>
      <c r="D352" s="15">
        <v>43565</v>
      </c>
      <c r="E352" s="14" t="s">
        <v>2535</v>
      </c>
      <c r="F352" s="920"/>
      <c r="G352" s="920"/>
      <c r="H352" s="924"/>
      <c r="I352" s="924"/>
      <c r="J352" s="921"/>
      <c r="K352" s="921"/>
      <c r="L352" s="925"/>
    </row>
    <row r="353" spans="1:12" ht="24" x14ac:dyDescent="0.25">
      <c r="A353" s="918">
        <v>767</v>
      </c>
      <c r="B353" s="9" t="s">
        <v>22</v>
      </c>
      <c r="C353" s="13" t="s">
        <v>23</v>
      </c>
      <c r="D353" s="13" t="s">
        <v>24</v>
      </c>
      <c r="E353" s="13" t="s">
        <v>25</v>
      </c>
      <c r="F353" s="919" t="s">
        <v>17</v>
      </c>
      <c r="G353" s="919"/>
      <c r="H353" s="920"/>
      <c r="I353" s="920"/>
      <c r="J353" s="920"/>
      <c r="K353" s="920"/>
      <c r="L353" s="920"/>
    </row>
    <row r="354" spans="1:12" x14ac:dyDescent="0.25">
      <c r="A354" s="918"/>
      <c r="B354" s="921" t="s">
        <v>2533</v>
      </c>
      <c r="C354" s="922" t="s">
        <v>2536</v>
      </c>
      <c r="D354" s="923">
        <v>43624</v>
      </c>
      <c r="E354" s="921" t="s">
        <v>1164</v>
      </c>
      <c r="F354" s="921" t="s">
        <v>1167</v>
      </c>
      <c r="G354" s="921"/>
      <c r="H354" s="924" t="s">
        <v>30</v>
      </c>
      <c r="I354" s="924"/>
      <c r="J354" s="14" t="s">
        <v>31</v>
      </c>
      <c r="K354" s="14" t="s">
        <v>32</v>
      </c>
      <c r="L354" s="16">
        <v>306</v>
      </c>
    </row>
    <row r="355" spans="1:12" x14ac:dyDescent="0.25">
      <c r="A355" s="918"/>
      <c r="B355" s="921"/>
      <c r="C355" s="922"/>
      <c r="D355" s="923"/>
      <c r="E355" s="921"/>
      <c r="F355" s="921"/>
      <c r="G355" s="921"/>
      <c r="H355" s="924" t="s">
        <v>33</v>
      </c>
      <c r="I355" s="924"/>
      <c r="J355" s="921" t="s">
        <v>31</v>
      </c>
      <c r="K355" s="921" t="s">
        <v>32</v>
      </c>
      <c r="L355" s="925">
        <v>1870.93</v>
      </c>
    </row>
    <row r="356" spans="1:12" x14ac:dyDescent="0.25">
      <c r="A356" s="918"/>
      <c r="B356" s="921"/>
      <c r="C356" s="922"/>
      <c r="D356" s="923"/>
      <c r="E356" s="921"/>
      <c r="F356" s="921"/>
      <c r="G356" s="921"/>
      <c r="H356" s="924"/>
      <c r="I356" s="924"/>
      <c r="J356" s="921"/>
      <c r="K356" s="921"/>
      <c r="L356" s="925"/>
    </row>
    <row r="357" spans="1:12" ht="24" x14ac:dyDescent="0.25">
      <c r="A357" s="918"/>
      <c r="B357" s="9" t="s">
        <v>34</v>
      </c>
      <c r="C357" s="13" t="s">
        <v>35</v>
      </c>
      <c r="D357" s="13" t="s">
        <v>36</v>
      </c>
      <c r="E357" s="13" t="s">
        <v>37</v>
      </c>
      <c r="F357" s="920"/>
      <c r="G357" s="920"/>
      <c r="H357" s="924" t="s">
        <v>38</v>
      </c>
      <c r="I357" s="924"/>
      <c r="J357" s="921" t="s">
        <v>31</v>
      </c>
      <c r="K357" s="921" t="s">
        <v>31</v>
      </c>
      <c r="L357" s="925">
        <v>0</v>
      </c>
    </row>
    <row r="358" spans="1:12" ht="22.8" x14ac:dyDescent="0.25">
      <c r="A358" s="918"/>
      <c r="B358" s="14" t="s">
        <v>257</v>
      </c>
      <c r="C358" s="14" t="s">
        <v>1167</v>
      </c>
      <c r="D358" s="15">
        <v>43628</v>
      </c>
      <c r="E358" s="14" t="s">
        <v>2537</v>
      </c>
      <c r="F358" s="920"/>
      <c r="G358" s="920"/>
      <c r="H358" s="924"/>
      <c r="I358" s="924"/>
      <c r="J358" s="921"/>
      <c r="K358" s="921"/>
      <c r="L358" s="925"/>
    </row>
    <row r="359" spans="1:12" ht="24" x14ac:dyDescent="0.25">
      <c r="A359" s="918">
        <v>768</v>
      </c>
      <c r="B359" s="9" t="s">
        <v>22</v>
      </c>
      <c r="C359" s="13" t="s">
        <v>23</v>
      </c>
      <c r="D359" s="13" t="s">
        <v>24</v>
      </c>
      <c r="E359" s="13" t="s">
        <v>25</v>
      </c>
      <c r="F359" s="919" t="s">
        <v>17</v>
      </c>
      <c r="G359" s="919"/>
      <c r="H359" s="920"/>
      <c r="I359" s="920"/>
      <c r="J359" s="920"/>
      <c r="K359" s="920"/>
      <c r="L359" s="920"/>
    </row>
    <row r="360" spans="1:12" x14ac:dyDescent="0.25">
      <c r="A360" s="918"/>
      <c r="B360" s="921" t="s">
        <v>2538</v>
      </c>
      <c r="C360" s="922" t="s">
        <v>2539</v>
      </c>
      <c r="D360" s="923">
        <v>43593</v>
      </c>
      <c r="E360" s="921" t="s">
        <v>465</v>
      </c>
      <c r="F360" s="921" t="s">
        <v>2540</v>
      </c>
      <c r="G360" s="921"/>
      <c r="H360" s="924" t="s">
        <v>30</v>
      </c>
      <c r="I360" s="924"/>
      <c r="J360" s="14" t="s">
        <v>31</v>
      </c>
      <c r="K360" s="14" t="s">
        <v>32</v>
      </c>
      <c r="L360" s="16">
        <v>214.64</v>
      </c>
    </row>
    <row r="361" spans="1:12" x14ac:dyDescent="0.25">
      <c r="A361" s="918"/>
      <c r="B361" s="921"/>
      <c r="C361" s="922"/>
      <c r="D361" s="923"/>
      <c r="E361" s="921"/>
      <c r="F361" s="921"/>
      <c r="G361" s="921"/>
      <c r="H361" s="924" t="s">
        <v>33</v>
      </c>
      <c r="I361" s="924"/>
      <c r="J361" s="921" t="s">
        <v>31</v>
      </c>
      <c r="K361" s="921" t="s">
        <v>31</v>
      </c>
      <c r="L361" s="925">
        <v>0</v>
      </c>
    </row>
    <row r="362" spans="1:12" x14ac:dyDescent="0.25">
      <c r="A362" s="918"/>
      <c r="B362" s="921"/>
      <c r="C362" s="922"/>
      <c r="D362" s="923"/>
      <c r="E362" s="921"/>
      <c r="F362" s="921"/>
      <c r="G362" s="921"/>
      <c r="H362" s="924"/>
      <c r="I362" s="924"/>
      <c r="J362" s="921"/>
      <c r="K362" s="921"/>
      <c r="L362" s="925"/>
    </row>
    <row r="363" spans="1:12" ht="24" x14ac:dyDescent="0.25">
      <c r="A363" s="918"/>
      <c r="B363" s="9" t="s">
        <v>34</v>
      </c>
      <c r="C363" s="13" t="s">
        <v>35</v>
      </c>
      <c r="D363" s="13" t="s">
        <v>36</v>
      </c>
      <c r="E363" s="13" t="s">
        <v>37</v>
      </c>
      <c r="F363" s="920"/>
      <c r="G363" s="920"/>
      <c r="H363" s="924" t="s">
        <v>38</v>
      </c>
      <c r="I363" s="924"/>
      <c r="J363" s="921" t="s">
        <v>31</v>
      </c>
      <c r="K363" s="921" t="s">
        <v>32</v>
      </c>
      <c r="L363" s="925">
        <v>39.130000000000003</v>
      </c>
    </row>
    <row r="364" spans="1:12" ht="22.8" x14ac:dyDescent="0.25">
      <c r="A364" s="918"/>
      <c r="B364" s="14" t="s">
        <v>295</v>
      </c>
      <c r="C364" s="14" t="s">
        <v>2540</v>
      </c>
      <c r="D364" s="15">
        <v>43606</v>
      </c>
      <c r="E364" s="14" t="s">
        <v>2541</v>
      </c>
      <c r="F364" s="920"/>
      <c r="G364" s="920"/>
      <c r="H364" s="924"/>
      <c r="I364" s="924"/>
      <c r="J364" s="921"/>
      <c r="K364" s="921"/>
      <c r="L364" s="925"/>
    </row>
    <row r="365" spans="1:12" ht="24" x14ac:dyDescent="0.25">
      <c r="A365" s="918">
        <v>769</v>
      </c>
      <c r="B365" s="9" t="s">
        <v>22</v>
      </c>
      <c r="C365" s="13" t="s">
        <v>23</v>
      </c>
      <c r="D365" s="13" t="s">
        <v>24</v>
      </c>
      <c r="E365" s="13" t="s">
        <v>25</v>
      </c>
      <c r="F365" s="919" t="s">
        <v>17</v>
      </c>
      <c r="G365" s="919"/>
      <c r="H365" s="920"/>
      <c r="I365" s="920"/>
      <c r="J365" s="920"/>
      <c r="K365" s="920"/>
      <c r="L365" s="920"/>
    </row>
    <row r="366" spans="1:12" x14ac:dyDescent="0.25">
      <c r="A366" s="918"/>
      <c r="B366" s="921" t="s">
        <v>2538</v>
      </c>
      <c r="C366" s="922" t="s">
        <v>2539</v>
      </c>
      <c r="D366" s="923">
        <v>43593</v>
      </c>
      <c r="E366" s="921" t="s">
        <v>465</v>
      </c>
      <c r="F366" s="921" t="s">
        <v>1779</v>
      </c>
      <c r="G366" s="921"/>
      <c r="H366" s="924" t="s">
        <v>30</v>
      </c>
      <c r="I366" s="924"/>
      <c r="J366" s="14" t="s">
        <v>31</v>
      </c>
      <c r="K366" s="14" t="s">
        <v>32</v>
      </c>
      <c r="L366" s="16">
        <v>334.98</v>
      </c>
    </row>
    <row r="367" spans="1:12" x14ac:dyDescent="0.25">
      <c r="A367" s="918"/>
      <c r="B367" s="921"/>
      <c r="C367" s="922"/>
      <c r="D367" s="923"/>
      <c r="E367" s="921"/>
      <c r="F367" s="921"/>
      <c r="G367" s="921"/>
      <c r="H367" s="924" t="s">
        <v>33</v>
      </c>
      <c r="I367" s="924"/>
      <c r="J367" s="921" t="s">
        <v>31</v>
      </c>
      <c r="K367" s="921" t="s">
        <v>32</v>
      </c>
      <c r="L367" s="925">
        <v>50.61</v>
      </c>
    </row>
    <row r="368" spans="1:12" x14ac:dyDescent="0.25">
      <c r="A368" s="918"/>
      <c r="B368" s="921"/>
      <c r="C368" s="922"/>
      <c r="D368" s="923"/>
      <c r="E368" s="921"/>
      <c r="F368" s="921"/>
      <c r="G368" s="921"/>
      <c r="H368" s="924"/>
      <c r="I368" s="924"/>
      <c r="J368" s="921"/>
      <c r="K368" s="921"/>
      <c r="L368" s="925"/>
    </row>
    <row r="369" spans="1:12" ht="24" x14ac:dyDescent="0.25">
      <c r="A369" s="918"/>
      <c r="B369" s="9" t="s">
        <v>34</v>
      </c>
      <c r="C369" s="13" t="s">
        <v>35</v>
      </c>
      <c r="D369" s="13" t="s">
        <v>36</v>
      </c>
      <c r="E369" s="13" t="s">
        <v>37</v>
      </c>
      <c r="F369" s="920"/>
      <c r="G369" s="920"/>
      <c r="H369" s="924" t="s">
        <v>38</v>
      </c>
      <c r="I369" s="924"/>
      <c r="J369" s="921" t="s">
        <v>31</v>
      </c>
      <c r="K369" s="921" t="s">
        <v>31</v>
      </c>
      <c r="L369" s="925">
        <v>0</v>
      </c>
    </row>
    <row r="370" spans="1:12" ht="22.8" x14ac:dyDescent="0.25">
      <c r="A370" s="918"/>
      <c r="B370" s="14" t="s">
        <v>295</v>
      </c>
      <c r="C370" s="14" t="s">
        <v>1779</v>
      </c>
      <c r="D370" s="15">
        <v>43606</v>
      </c>
      <c r="E370" s="14" t="s">
        <v>2541</v>
      </c>
      <c r="F370" s="920"/>
      <c r="G370" s="920"/>
      <c r="H370" s="924"/>
      <c r="I370" s="924"/>
      <c r="J370" s="921"/>
      <c r="K370" s="921"/>
      <c r="L370" s="925"/>
    </row>
    <row r="371" spans="1:12" ht="24" x14ac:dyDescent="0.25">
      <c r="A371" s="918">
        <v>770</v>
      </c>
      <c r="B371" s="9" t="s">
        <v>22</v>
      </c>
      <c r="C371" s="13" t="s">
        <v>23</v>
      </c>
      <c r="D371" s="13" t="s">
        <v>24</v>
      </c>
      <c r="E371" s="13" t="s">
        <v>25</v>
      </c>
      <c r="F371" s="919" t="s">
        <v>17</v>
      </c>
      <c r="G371" s="919"/>
      <c r="H371" s="920"/>
      <c r="I371" s="920"/>
      <c r="J371" s="920"/>
      <c r="K371" s="920"/>
      <c r="L371" s="920"/>
    </row>
    <row r="372" spans="1:12" x14ac:dyDescent="0.25">
      <c r="A372" s="918"/>
      <c r="B372" s="921" t="s">
        <v>2538</v>
      </c>
      <c r="C372" s="921" t="s">
        <v>2542</v>
      </c>
      <c r="D372" s="923">
        <v>43678</v>
      </c>
      <c r="E372" s="921" t="s">
        <v>159</v>
      </c>
      <c r="F372" s="921" t="s">
        <v>160</v>
      </c>
      <c r="G372" s="921"/>
      <c r="H372" s="924" t="s">
        <v>30</v>
      </c>
      <c r="I372" s="924"/>
      <c r="J372" s="14" t="s">
        <v>31</v>
      </c>
      <c r="K372" s="14" t="s">
        <v>32</v>
      </c>
      <c r="L372" s="16">
        <v>411.36</v>
      </c>
    </row>
    <row r="373" spans="1:12" x14ac:dyDescent="0.25">
      <c r="A373" s="918"/>
      <c r="B373" s="921"/>
      <c r="C373" s="921"/>
      <c r="D373" s="923"/>
      <c r="E373" s="921"/>
      <c r="F373" s="921"/>
      <c r="G373" s="921"/>
      <c r="H373" s="924" t="s">
        <v>33</v>
      </c>
      <c r="I373" s="924"/>
      <c r="J373" s="14" t="s">
        <v>31</v>
      </c>
      <c r="K373" s="14" t="s">
        <v>31</v>
      </c>
      <c r="L373" s="16">
        <v>0</v>
      </c>
    </row>
    <row r="374" spans="1:12" ht="24" x14ac:dyDescent="0.25">
      <c r="A374" s="918"/>
      <c r="B374" s="9" t="s">
        <v>34</v>
      </c>
      <c r="C374" s="13" t="s">
        <v>35</v>
      </c>
      <c r="D374" s="13" t="s">
        <v>36</v>
      </c>
      <c r="E374" s="13" t="s">
        <v>37</v>
      </c>
      <c r="F374" s="920"/>
      <c r="G374" s="920"/>
      <c r="H374" s="924" t="s">
        <v>38</v>
      </c>
      <c r="I374" s="924"/>
      <c r="J374" s="921" t="s">
        <v>31</v>
      </c>
      <c r="K374" s="921" t="s">
        <v>31</v>
      </c>
      <c r="L374" s="925">
        <v>0</v>
      </c>
    </row>
    <row r="375" spans="1:12" ht="22.8" x14ac:dyDescent="0.25">
      <c r="A375" s="918"/>
      <c r="B375" s="14" t="s">
        <v>295</v>
      </c>
      <c r="C375" s="14" t="s">
        <v>160</v>
      </c>
      <c r="D375" s="15">
        <v>43681</v>
      </c>
      <c r="E375" s="14" t="s">
        <v>1186</v>
      </c>
      <c r="F375" s="920"/>
      <c r="G375" s="920"/>
      <c r="H375" s="924"/>
      <c r="I375" s="924"/>
      <c r="J375" s="921"/>
      <c r="K375" s="921"/>
      <c r="L375" s="925"/>
    </row>
    <row r="376" spans="1:12" ht="24" x14ac:dyDescent="0.25">
      <c r="A376" s="918">
        <v>771</v>
      </c>
      <c r="B376" s="9" t="s">
        <v>22</v>
      </c>
      <c r="C376" s="13" t="s">
        <v>23</v>
      </c>
      <c r="D376" s="13" t="s">
        <v>24</v>
      </c>
      <c r="E376" s="13" t="s">
        <v>25</v>
      </c>
      <c r="F376" s="919" t="s">
        <v>17</v>
      </c>
      <c r="G376" s="919"/>
      <c r="H376" s="920"/>
      <c r="I376" s="920"/>
      <c r="J376" s="920"/>
      <c r="K376" s="920"/>
      <c r="L376" s="920"/>
    </row>
    <row r="377" spans="1:12" x14ac:dyDescent="0.25">
      <c r="A377" s="918"/>
      <c r="B377" s="921" t="s">
        <v>2543</v>
      </c>
      <c r="C377" s="922" t="s">
        <v>2544</v>
      </c>
      <c r="D377" s="923">
        <v>43561</v>
      </c>
      <c r="E377" s="921" t="s">
        <v>727</v>
      </c>
      <c r="F377" s="921" t="s">
        <v>416</v>
      </c>
      <c r="G377" s="921"/>
      <c r="H377" s="924" t="s">
        <v>30</v>
      </c>
      <c r="I377" s="924"/>
      <c r="J377" s="14" t="s">
        <v>32</v>
      </c>
      <c r="K377" s="14" t="s">
        <v>31</v>
      </c>
      <c r="L377" s="16">
        <v>411.75</v>
      </c>
    </row>
    <row r="378" spans="1:12" x14ac:dyDescent="0.25">
      <c r="A378" s="918"/>
      <c r="B378" s="921"/>
      <c r="C378" s="922"/>
      <c r="D378" s="923"/>
      <c r="E378" s="921"/>
      <c r="F378" s="921"/>
      <c r="G378" s="921"/>
      <c r="H378" s="924" t="s">
        <v>33</v>
      </c>
      <c r="I378" s="924"/>
      <c r="J378" s="921" t="s">
        <v>32</v>
      </c>
      <c r="K378" s="921" t="s">
        <v>31</v>
      </c>
      <c r="L378" s="925">
        <v>244.6</v>
      </c>
    </row>
    <row r="379" spans="1:12" x14ac:dyDescent="0.25">
      <c r="A379" s="918"/>
      <c r="B379" s="921"/>
      <c r="C379" s="922"/>
      <c r="D379" s="923"/>
      <c r="E379" s="921"/>
      <c r="F379" s="921"/>
      <c r="G379" s="921"/>
      <c r="H379" s="924"/>
      <c r="I379" s="924"/>
      <c r="J379" s="921"/>
      <c r="K379" s="921"/>
      <c r="L379" s="925"/>
    </row>
    <row r="380" spans="1:12" ht="24" x14ac:dyDescent="0.25">
      <c r="A380" s="918"/>
      <c r="B380" s="9" t="s">
        <v>34</v>
      </c>
      <c r="C380" s="13" t="s">
        <v>35</v>
      </c>
      <c r="D380" s="13" t="s">
        <v>36</v>
      </c>
      <c r="E380" s="13" t="s">
        <v>37</v>
      </c>
      <c r="F380" s="920"/>
      <c r="G380" s="920"/>
      <c r="H380" s="924" t="s">
        <v>38</v>
      </c>
      <c r="I380" s="924"/>
      <c r="J380" s="921" t="s">
        <v>32</v>
      </c>
      <c r="K380" s="921" t="s">
        <v>32</v>
      </c>
      <c r="L380" s="925">
        <v>549.24</v>
      </c>
    </row>
    <row r="381" spans="1:12" ht="22.8" x14ac:dyDescent="0.25">
      <c r="A381" s="918"/>
      <c r="B381" s="14" t="s">
        <v>105</v>
      </c>
      <c r="C381" s="14" t="s">
        <v>416</v>
      </c>
      <c r="D381" s="15">
        <v>43564</v>
      </c>
      <c r="E381" s="14" t="s">
        <v>2545</v>
      </c>
      <c r="F381" s="920"/>
      <c r="G381" s="920"/>
      <c r="H381" s="924"/>
      <c r="I381" s="924"/>
      <c r="J381" s="921"/>
      <c r="K381" s="921"/>
      <c r="L381" s="925"/>
    </row>
    <row r="382" spans="1:12" ht="24" x14ac:dyDescent="0.25">
      <c r="A382" s="918">
        <v>772</v>
      </c>
      <c r="B382" s="9" t="s">
        <v>22</v>
      </c>
      <c r="C382" s="13" t="s">
        <v>23</v>
      </c>
      <c r="D382" s="13" t="s">
        <v>24</v>
      </c>
      <c r="E382" s="13" t="s">
        <v>25</v>
      </c>
      <c r="F382" s="919" t="s">
        <v>17</v>
      </c>
      <c r="G382" s="919"/>
      <c r="H382" s="920"/>
      <c r="I382" s="920"/>
      <c r="J382" s="920"/>
      <c r="K382" s="920"/>
      <c r="L382" s="920"/>
    </row>
    <row r="383" spans="1:12" x14ac:dyDescent="0.25">
      <c r="A383" s="918"/>
      <c r="B383" s="921" t="s">
        <v>2546</v>
      </c>
      <c r="C383" s="922" t="s">
        <v>2547</v>
      </c>
      <c r="D383" s="923">
        <v>43667</v>
      </c>
      <c r="E383" s="921" t="s">
        <v>2153</v>
      </c>
      <c r="F383" s="921" t="s">
        <v>2548</v>
      </c>
      <c r="G383" s="921"/>
      <c r="H383" s="924" t="s">
        <v>30</v>
      </c>
      <c r="I383" s="924"/>
      <c r="J383" s="14" t="s">
        <v>31</v>
      </c>
      <c r="K383" s="14" t="s">
        <v>32</v>
      </c>
      <c r="L383" s="16">
        <v>729.54</v>
      </c>
    </row>
    <row r="384" spans="1:12" x14ac:dyDescent="0.25">
      <c r="A384" s="918"/>
      <c r="B384" s="921"/>
      <c r="C384" s="922"/>
      <c r="D384" s="923"/>
      <c r="E384" s="921"/>
      <c r="F384" s="921"/>
      <c r="G384" s="921"/>
      <c r="H384" s="924" t="s">
        <v>33</v>
      </c>
      <c r="I384" s="924"/>
      <c r="J384" s="921" t="s">
        <v>31</v>
      </c>
      <c r="K384" s="921" t="s">
        <v>31</v>
      </c>
      <c r="L384" s="925">
        <v>0</v>
      </c>
    </row>
    <row r="385" spans="1:12" x14ac:dyDescent="0.25">
      <c r="A385" s="918"/>
      <c r="B385" s="921"/>
      <c r="C385" s="922"/>
      <c r="D385" s="923"/>
      <c r="E385" s="921"/>
      <c r="F385" s="921"/>
      <c r="G385" s="921"/>
      <c r="H385" s="924"/>
      <c r="I385" s="924"/>
      <c r="J385" s="921"/>
      <c r="K385" s="921"/>
      <c r="L385" s="925"/>
    </row>
    <row r="386" spans="1:12" ht="24" x14ac:dyDescent="0.25">
      <c r="A386" s="918"/>
      <c r="B386" s="9" t="s">
        <v>34</v>
      </c>
      <c r="C386" s="13" t="s">
        <v>35</v>
      </c>
      <c r="D386" s="13" t="s">
        <v>36</v>
      </c>
      <c r="E386" s="13" t="s">
        <v>37</v>
      </c>
      <c r="F386" s="920"/>
      <c r="G386" s="920"/>
      <c r="H386" s="924" t="s">
        <v>38</v>
      </c>
      <c r="I386" s="924"/>
      <c r="J386" s="921" t="s">
        <v>31</v>
      </c>
      <c r="K386" s="921" t="s">
        <v>31</v>
      </c>
      <c r="L386" s="925">
        <v>0</v>
      </c>
    </row>
    <row r="387" spans="1:12" ht="22.8" x14ac:dyDescent="0.25">
      <c r="A387" s="918"/>
      <c r="B387" s="14" t="s">
        <v>105</v>
      </c>
      <c r="C387" s="14" t="s">
        <v>2548</v>
      </c>
      <c r="D387" s="15">
        <v>43670</v>
      </c>
      <c r="E387" s="14" t="s">
        <v>2549</v>
      </c>
      <c r="F387" s="920"/>
      <c r="G387" s="920"/>
      <c r="H387" s="924"/>
      <c r="I387" s="924"/>
      <c r="J387" s="921"/>
      <c r="K387" s="921"/>
      <c r="L387" s="925"/>
    </row>
    <row r="388" spans="1:12" ht="24" x14ac:dyDescent="0.25">
      <c r="A388" s="918">
        <v>773</v>
      </c>
      <c r="B388" s="9" t="s">
        <v>22</v>
      </c>
      <c r="C388" s="13" t="s">
        <v>23</v>
      </c>
      <c r="D388" s="13" t="s">
        <v>24</v>
      </c>
      <c r="E388" s="13" t="s">
        <v>25</v>
      </c>
      <c r="F388" s="919" t="s">
        <v>17</v>
      </c>
      <c r="G388" s="919"/>
      <c r="H388" s="920"/>
      <c r="I388" s="920"/>
      <c r="J388" s="920"/>
      <c r="K388" s="920"/>
      <c r="L388" s="920"/>
    </row>
    <row r="389" spans="1:12" x14ac:dyDescent="0.25">
      <c r="A389" s="918"/>
      <c r="B389" s="921" t="s">
        <v>2550</v>
      </c>
      <c r="C389" s="922" t="s">
        <v>2551</v>
      </c>
      <c r="D389" s="923">
        <v>43618</v>
      </c>
      <c r="E389" s="921" t="s">
        <v>392</v>
      </c>
      <c r="F389" s="921" t="s">
        <v>393</v>
      </c>
      <c r="G389" s="921"/>
      <c r="H389" s="924" t="s">
        <v>30</v>
      </c>
      <c r="I389" s="924"/>
      <c r="J389" s="14" t="s">
        <v>31</v>
      </c>
      <c r="K389" s="14" t="s">
        <v>32</v>
      </c>
      <c r="L389" s="16">
        <v>437</v>
      </c>
    </row>
    <row r="390" spans="1:12" x14ac:dyDescent="0.25">
      <c r="A390" s="918"/>
      <c r="B390" s="921"/>
      <c r="C390" s="922"/>
      <c r="D390" s="923"/>
      <c r="E390" s="921"/>
      <c r="F390" s="921"/>
      <c r="G390" s="921"/>
      <c r="H390" s="924" t="s">
        <v>33</v>
      </c>
      <c r="I390" s="924"/>
      <c r="J390" s="14" t="s">
        <v>31</v>
      </c>
      <c r="K390" s="14" t="s">
        <v>32</v>
      </c>
      <c r="L390" s="16">
        <v>1800.92</v>
      </c>
    </row>
    <row r="391" spans="1:12" ht="24" x14ac:dyDescent="0.25">
      <c r="A391" s="918"/>
      <c r="B391" s="9" t="s">
        <v>34</v>
      </c>
      <c r="C391" s="13" t="s">
        <v>35</v>
      </c>
      <c r="D391" s="13" t="s">
        <v>36</v>
      </c>
      <c r="E391" s="13" t="s">
        <v>37</v>
      </c>
      <c r="F391" s="920"/>
      <c r="G391" s="920"/>
      <c r="H391" s="924" t="s">
        <v>38</v>
      </c>
      <c r="I391" s="924"/>
      <c r="J391" s="921" t="s">
        <v>31</v>
      </c>
      <c r="K391" s="921" t="s">
        <v>31</v>
      </c>
      <c r="L391" s="925">
        <v>0</v>
      </c>
    </row>
    <row r="392" spans="1:12" ht="22.8" x14ac:dyDescent="0.25">
      <c r="A392" s="918"/>
      <c r="B392" s="14" t="s">
        <v>39</v>
      </c>
      <c r="C392" s="14" t="s">
        <v>393</v>
      </c>
      <c r="D392" s="15">
        <v>43621</v>
      </c>
      <c r="E392" s="14" t="s">
        <v>1434</v>
      </c>
      <c r="F392" s="920"/>
      <c r="G392" s="920"/>
      <c r="H392" s="924"/>
      <c r="I392" s="924"/>
      <c r="J392" s="921"/>
      <c r="K392" s="921"/>
      <c r="L392" s="925"/>
    </row>
    <row r="393" spans="1:12" ht="24" x14ac:dyDescent="0.25">
      <c r="A393" s="918">
        <v>774</v>
      </c>
      <c r="B393" s="9" t="s">
        <v>22</v>
      </c>
      <c r="C393" s="13" t="s">
        <v>23</v>
      </c>
      <c r="D393" s="13" t="s">
        <v>24</v>
      </c>
      <c r="E393" s="13" t="s">
        <v>25</v>
      </c>
      <c r="F393" s="919" t="s">
        <v>17</v>
      </c>
      <c r="G393" s="919"/>
      <c r="H393" s="920"/>
      <c r="I393" s="920"/>
      <c r="J393" s="920"/>
      <c r="K393" s="920"/>
      <c r="L393" s="920"/>
    </row>
    <row r="394" spans="1:12" x14ac:dyDescent="0.25">
      <c r="A394" s="918"/>
      <c r="B394" s="921" t="s">
        <v>2552</v>
      </c>
      <c r="C394" s="922" t="s">
        <v>2553</v>
      </c>
      <c r="D394" s="923">
        <v>43663</v>
      </c>
      <c r="E394" s="921" t="s">
        <v>176</v>
      </c>
      <c r="F394" s="921" t="s">
        <v>1886</v>
      </c>
      <c r="G394" s="921"/>
      <c r="H394" s="924" t="s">
        <v>30</v>
      </c>
      <c r="I394" s="924"/>
      <c r="J394" s="14" t="s">
        <v>31</v>
      </c>
      <c r="K394" s="14" t="s">
        <v>32</v>
      </c>
      <c r="L394" s="16">
        <v>185</v>
      </c>
    </row>
    <row r="395" spans="1:12" x14ac:dyDescent="0.25">
      <c r="A395" s="918"/>
      <c r="B395" s="921"/>
      <c r="C395" s="922"/>
      <c r="D395" s="923"/>
      <c r="E395" s="921"/>
      <c r="F395" s="921"/>
      <c r="G395" s="921"/>
      <c r="H395" s="924" t="s">
        <v>33</v>
      </c>
      <c r="I395" s="924"/>
      <c r="J395" s="14" t="s">
        <v>31</v>
      </c>
      <c r="K395" s="14" t="s">
        <v>32</v>
      </c>
      <c r="L395" s="16">
        <v>284.84000000000003</v>
      </c>
    </row>
    <row r="396" spans="1:12" ht="24" x14ac:dyDescent="0.25">
      <c r="A396" s="918"/>
      <c r="B396" s="9" t="s">
        <v>34</v>
      </c>
      <c r="C396" s="13" t="s">
        <v>35</v>
      </c>
      <c r="D396" s="13" t="s">
        <v>36</v>
      </c>
      <c r="E396" s="13" t="s">
        <v>37</v>
      </c>
      <c r="F396" s="920"/>
      <c r="G396" s="920"/>
      <c r="H396" s="924" t="s">
        <v>38</v>
      </c>
      <c r="I396" s="924"/>
      <c r="J396" s="921" t="s">
        <v>31</v>
      </c>
      <c r="K396" s="921" t="s">
        <v>31</v>
      </c>
      <c r="L396" s="925">
        <v>0</v>
      </c>
    </row>
    <row r="397" spans="1:12" ht="22.8" x14ac:dyDescent="0.25">
      <c r="A397" s="918"/>
      <c r="B397" s="14" t="s">
        <v>55</v>
      </c>
      <c r="C397" s="14" t="s">
        <v>1886</v>
      </c>
      <c r="D397" s="15">
        <v>43664</v>
      </c>
      <c r="E397" s="14" t="s">
        <v>2554</v>
      </c>
      <c r="F397" s="920"/>
      <c r="G397" s="920"/>
      <c r="H397" s="924"/>
      <c r="I397" s="924"/>
      <c r="J397" s="921"/>
      <c r="K397" s="921"/>
      <c r="L397" s="925"/>
    </row>
    <row r="398" spans="1:12" ht="24" x14ac:dyDescent="0.25">
      <c r="A398" s="918">
        <v>775</v>
      </c>
      <c r="B398" s="9" t="s">
        <v>22</v>
      </c>
      <c r="C398" s="13" t="s">
        <v>23</v>
      </c>
      <c r="D398" s="13" t="s">
        <v>24</v>
      </c>
      <c r="E398" s="13" t="s">
        <v>25</v>
      </c>
      <c r="F398" s="919" t="s">
        <v>17</v>
      </c>
      <c r="G398" s="919"/>
      <c r="H398" s="920"/>
      <c r="I398" s="920"/>
      <c r="J398" s="920"/>
      <c r="K398" s="920"/>
      <c r="L398" s="920"/>
    </row>
    <row r="399" spans="1:12" x14ac:dyDescent="0.25">
      <c r="A399" s="918"/>
      <c r="B399" s="921" t="s">
        <v>2552</v>
      </c>
      <c r="C399" s="922" t="s">
        <v>2555</v>
      </c>
      <c r="D399" s="923">
        <v>43725</v>
      </c>
      <c r="E399" s="921" t="s">
        <v>633</v>
      </c>
      <c r="F399" s="921" t="s">
        <v>2556</v>
      </c>
      <c r="G399" s="921"/>
      <c r="H399" s="924" t="s">
        <v>30</v>
      </c>
      <c r="I399" s="924"/>
      <c r="J399" s="14" t="s">
        <v>31</v>
      </c>
      <c r="K399" s="14" t="s">
        <v>32</v>
      </c>
      <c r="L399" s="16">
        <v>470.24</v>
      </c>
    </row>
    <row r="400" spans="1:12" x14ac:dyDescent="0.25">
      <c r="A400" s="918"/>
      <c r="B400" s="921"/>
      <c r="C400" s="922"/>
      <c r="D400" s="923"/>
      <c r="E400" s="921"/>
      <c r="F400" s="921"/>
      <c r="G400" s="921"/>
      <c r="H400" s="924" t="s">
        <v>33</v>
      </c>
      <c r="I400" s="924"/>
      <c r="J400" s="14" t="s">
        <v>31</v>
      </c>
      <c r="K400" s="14" t="s">
        <v>32</v>
      </c>
      <c r="L400" s="16">
        <v>893.63</v>
      </c>
    </row>
    <row r="401" spans="1:12" ht="24" x14ac:dyDescent="0.25">
      <c r="A401" s="918"/>
      <c r="B401" s="9" t="s">
        <v>34</v>
      </c>
      <c r="C401" s="13" t="s">
        <v>35</v>
      </c>
      <c r="D401" s="13" t="s">
        <v>36</v>
      </c>
      <c r="E401" s="13" t="s">
        <v>37</v>
      </c>
      <c r="F401" s="920"/>
      <c r="G401" s="920"/>
      <c r="H401" s="924" t="s">
        <v>38</v>
      </c>
      <c r="I401" s="924"/>
      <c r="J401" s="921" t="s">
        <v>31</v>
      </c>
      <c r="K401" s="921" t="s">
        <v>32</v>
      </c>
      <c r="L401" s="925">
        <v>610</v>
      </c>
    </row>
    <row r="402" spans="1:12" ht="22.8" x14ac:dyDescent="0.25">
      <c r="A402" s="918"/>
      <c r="B402" s="14" t="s">
        <v>55</v>
      </c>
      <c r="C402" s="14" t="s">
        <v>2556</v>
      </c>
      <c r="D402" s="15">
        <v>43730</v>
      </c>
      <c r="E402" s="14" t="s">
        <v>453</v>
      </c>
      <c r="F402" s="920"/>
      <c r="G402" s="920"/>
      <c r="H402" s="924"/>
      <c r="I402" s="924"/>
      <c r="J402" s="921"/>
      <c r="K402" s="921"/>
      <c r="L402" s="925"/>
    </row>
    <row r="403" spans="1:12" ht="24" x14ac:dyDescent="0.25">
      <c r="A403" s="918">
        <v>776</v>
      </c>
      <c r="B403" s="9" t="s">
        <v>22</v>
      </c>
      <c r="C403" s="13" t="s">
        <v>23</v>
      </c>
      <c r="D403" s="13" t="s">
        <v>24</v>
      </c>
      <c r="E403" s="13" t="s">
        <v>25</v>
      </c>
      <c r="F403" s="919" t="s">
        <v>17</v>
      </c>
      <c r="G403" s="919"/>
      <c r="H403" s="920"/>
      <c r="I403" s="920"/>
      <c r="J403" s="920"/>
      <c r="K403" s="920"/>
      <c r="L403" s="920"/>
    </row>
    <row r="404" spans="1:12" x14ac:dyDescent="0.25">
      <c r="A404" s="918"/>
      <c r="B404" s="921" t="s">
        <v>2557</v>
      </c>
      <c r="C404" s="922" t="s">
        <v>2558</v>
      </c>
      <c r="D404" s="923">
        <v>43561</v>
      </c>
      <c r="E404" s="921" t="s">
        <v>465</v>
      </c>
      <c r="F404" s="921" t="s">
        <v>2559</v>
      </c>
      <c r="G404" s="921"/>
      <c r="H404" s="924" t="s">
        <v>30</v>
      </c>
      <c r="I404" s="924"/>
      <c r="J404" s="14" t="s">
        <v>31</v>
      </c>
      <c r="K404" s="14" t="s">
        <v>32</v>
      </c>
      <c r="L404" s="16">
        <v>850</v>
      </c>
    </row>
    <row r="405" spans="1:12" x14ac:dyDescent="0.25">
      <c r="A405" s="918"/>
      <c r="B405" s="921"/>
      <c r="C405" s="922"/>
      <c r="D405" s="923"/>
      <c r="E405" s="921"/>
      <c r="F405" s="921"/>
      <c r="G405" s="921"/>
      <c r="H405" s="924" t="s">
        <v>33</v>
      </c>
      <c r="I405" s="924"/>
      <c r="J405" s="14" t="s">
        <v>31</v>
      </c>
      <c r="K405" s="14" t="s">
        <v>32</v>
      </c>
      <c r="L405" s="16">
        <v>1257.6200000000001</v>
      </c>
    </row>
    <row r="406" spans="1:12" ht="24" x14ac:dyDescent="0.25">
      <c r="A406" s="918"/>
      <c r="B406" s="9" t="s">
        <v>34</v>
      </c>
      <c r="C406" s="13" t="s">
        <v>35</v>
      </c>
      <c r="D406" s="13" t="s">
        <v>36</v>
      </c>
      <c r="E406" s="13" t="s">
        <v>37</v>
      </c>
      <c r="F406" s="920"/>
      <c r="G406" s="920"/>
      <c r="H406" s="924" t="s">
        <v>38</v>
      </c>
      <c r="I406" s="924"/>
      <c r="J406" s="921" t="s">
        <v>31</v>
      </c>
      <c r="K406" s="921" t="s">
        <v>31</v>
      </c>
      <c r="L406" s="925">
        <v>0</v>
      </c>
    </row>
    <row r="407" spans="1:12" ht="22.8" x14ac:dyDescent="0.25">
      <c r="A407" s="918"/>
      <c r="B407" s="14" t="s">
        <v>204</v>
      </c>
      <c r="C407" s="14" t="s">
        <v>2559</v>
      </c>
      <c r="D407" s="15">
        <v>43566</v>
      </c>
      <c r="E407" s="14" t="s">
        <v>2560</v>
      </c>
      <c r="F407" s="920"/>
      <c r="G407" s="920"/>
      <c r="H407" s="924"/>
      <c r="I407" s="924"/>
      <c r="J407" s="921"/>
      <c r="K407" s="921"/>
      <c r="L407" s="925"/>
    </row>
    <row r="408" spans="1:12" ht="24" x14ac:dyDescent="0.25">
      <c r="A408" s="918">
        <v>777</v>
      </c>
      <c r="B408" s="9" t="s">
        <v>22</v>
      </c>
      <c r="C408" s="13" t="s">
        <v>23</v>
      </c>
      <c r="D408" s="13" t="s">
        <v>24</v>
      </c>
      <c r="E408" s="13" t="s">
        <v>25</v>
      </c>
      <c r="F408" s="919" t="s">
        <v>17</v>
      </c>
      <c r="G408" s="919"/>
      <c r="H408" s="920"/>
      <c r="I408" s="920"/>
      <c r="J408" s="920"/>
      <c r="K408" s="920"/>
      <c r="L408" s="920"/>
    </row>
    <row r="409" spans="1:12" x14ac:dyDescent="0.25">
      <c r="A409" s="918"/>
      <c r="B409" s="921" t="s">
        <v>2561</v>
      </c>
      <c r="C409" s="922" t="s">
        <v>2562</v>
      </c>
      <c r="D409" s="923">
        <v>43638</v>
      </c>
      <c r="E409" s="921" t="s">
        <v>95</v>
      </c>
      <c r="F409" s="921" t="s">
        <v>508</v>
      </c>
      <c r="G409" s="921"/>
      <c r="H409" s="924" t="s">
        <v>30</v>
      </c>
      <c r="I409" s="924"/>
      <c r="J409" s="14" t="s">
        <v>31</v>
      </c>
      <c r="K409" s="14" t="s">
        <v>32</v>
      </c>
      <c r="L409" s="16">
        <v>243.4</v>
      </c>
    </row>
    <row r="410" spans="1:12" x14ac:dyDescent="0.25">
      <c r="A410" s="918"/>
      <c r="B410" s="921"/>
      <c r="C410" s="922"/>
      <c r="D410" s="923"/>
      <c r="E410" s="921"/>
      <c r="F410" s="921"/>
      <c r="G410" s="921"/>
      <c r="H410" s="924" t="s">
        <v>33</v>
      </c>
      <c r="I410" s="924"/>
      <c r="J410" s="921" t="s">
        <v>31</v>
      </c>
      <c r="K410" s="921" t="s">
        <v>32</v>
      </c>
      <c r="L410" s="925">
        <v>700.66</v>
      </c>
    </row>
    <row r="411" spans="1:12" x14ac:dyDescent="0.25">
      <c r="A411" s="918"/>
      <c r="B411" s="921"/>
      <c r="C411" s="922"/>
      <c r="D411" s="923"/>
      <c r="E411" s="921"/>
      <c r="F411" s="921"/>
      <c r="G411" s="921"/>
      <c r="H411" s="924"/>
      <c r="I411" s="924"/>
      <c r="J411" s="921"/>
      <c r="K411" s="921"/>
      <c r="L411" s="925"/>
    </row>
    <row r="412" spans="1:12" ht="24" x14ac:dyDescent="0.25">
      <c r="A412" s="918"/>
      <c r="B412" s="9" t="s">
        <v>34</v>
      </c>
      <c r="C412" s="13" t="s">
        <v>35</v>
      </c>
      <c r="D412" s="13" t="s">
        <v>36</v>
      </c>
      <c r="E412" s="13" t="s">
        <v>37</v>
      </c>
      <c r="F412" s="920"/>
      <c r="G412" s="920"/>
      <c r="H412" s="924" t="s">
        <v>38</v>
      </c>
      <c r="I412" s="924"/>
      <c r="J412" s="921" t="s">
        <v>31</v>
      </c>
      <c r="K412" s="921" t="s">
        <v>31</v>
      </c>
      <c r="L412" s="925">
        <v>0</v>
      </c>
    </row>
    <row r="413" spans="1:12" ht="22.8" x14ac:dyDescent="0.25">
      <c r="A413" s="918"/>
      <c r="B413" s="14" t="s">
        <v>2563</v>
      </c>
      <c r="C413" s="14" t="s">
        <v>508</v>
      </c>
      <c r="D413" s="15">
        <v>43643</v>
      </c>
      <c r="E413" s="14" t="s">
        <v>2339</v>
      </c>
      <c r="F413" s="920"/>
      <c r="G413" s="920"/>
      <c r="H413" s="924"/>
      <c r="I413" s="924"/>
      <c r="J413" s="921"/>
      <c r="K413" s="921"/>
      <c r="L413" s="925"/>
    </row>
    <row r="414" spans="1:12" ht="24" x14ac:dyDescent="0.25">
      <c r="A414" s="918">
        <v>778</v>
      </c>
      <c r="B414" s="9" t="s">
        <v>22</v>
      </c>
      <c r="C414" s="13" t="s">
        <v>23</v>
      </c>
      <c r="D414" s="13" t="s">
        <v>24</v>
      </c>
      <c r="E414" s="13" t="s">
        <v>25</v>
      </c>
      <c r="F414" s="919" t="s">
        <v>17</v>
      </c>
      <c r="G414" s="919"/>
      <c r="H414" s="920"/>
      <c r="I414" s="920"/>
      <c r="J414" s="920"/>
      <c r="K414" s="920"/>
      <c r="L414" s="920"/>
    </row>
    <row r="415" spans="1:12" x14ac:dyDescent="0.25">
      <c r="A415" s="918"/>
      <c r="B415" s="921" t="s">
        <v>2564</v>
      </c>
      <c r="C415" s="922" t="s">
        <v>2565</v>
      </c>
      <c r="D415" s="923">
        <v>43613</v>
      </c>
      <c r="E415" s="921" t="s">
        <v>115</v>
      </c>
      <c r="F415" s="921" t="s">
        <v>2566</v>
      </c>
      <c r="G415" s="921"/>
      <c r="H415" s="924" t="s">
        <v>30</v>
      </c>
      <c r="I415" s="924"/>
      <c r="J415" s="14" t="s">
        <v>31</v>
      </c>
      <c r="K415" s="14" t="s">
        <v>32</v>
      </c>
      <c r="L415" s="16">
        <v>540</v>
      </c>
    </row>
    <row r="416" spans="1:12" x14ac:dyDescent="0.25">
      <c r="A416" s="918"/>
      <c r="B416" s="921"/>
      <c r="C416" s="922"/>
      <c r="D416" s="923"/>
      <c r="E416" s="921"/>
      <c r="F416" s="921"/>
      <c r="G416" s="921"/>
      <c r="H416" s="924" t="s">
        <v>33</v>
      </c>
      <c r="I416" s="924"/>
      <c r="J416" s="14" t="s">
        <v>31</v>
      </c>
      <c r="K416" s="14" t="s">
        <v>32</v>
      </c>
      <c r="L416" s="16">
        <v>637.6</v>
      </c>
    </row>
    <row r="417" spans="1:12" ht="24" x14ac:dyDescent="0.25">
      <c r="A417" s="918"/>
      <c r="B417" s="9" t="s">
        <v>34</v>
      </c>
      <c r="C417" s="13" t="s">
        <v>35</v>
      </c>
      <c r="D417" s="13" t="s">
        <v>36</v>
      </c>
      <c r="E417" s="13" t="s">
        <v>37</v>
      </c>
      <c r="F417" s="920"/>
      <c r="G417" s="920"/>
      <c r="H417" s="924" t="s">
        <v>38</v>
      </c>
      <c r="I417" s="924"/>
      <c r="J417" s="921" t="s">
        <v>31</v>
      </c>
      <c r="K417" s="921" t="s">
        <v>32</v>
      </c>
      <c r="L417" s="925">
        <v>102.76</v>
      </c>
    </row>
    <row r="418" spans="1:12" ht="34.200000000000003" x14ac:dyDescent="0.25">
      <c r="A418" s="918"/>
      <c r="B418" s="14" t="s">
        <v>2567</v>
      </c>
      <c r="C418" s="14" t="s">
        <v>2566</v>
      </c>
      <c r="D418" s="15">
        <v>43619</v>
      </c>
      <c r="E418" s="14" t="s">
        <v>2568</v>
      </c>
      <c r="F418" s="920"/>
      <c r="G418" s="920"/>
      <c r="H418" s="924"/>
      <c r="I418" s="924"/>
      <c r="J418" s="921"/>
      <c r="K418" s="921"/>
      <c r="L418" s="925"/>
    </row>
    <row r="419" spans="1:12" ht="24" x14ac:dyDescent="0.25">
      <c r="A419" s="918">
        <v>779</v>
      </c>
      <c r="B419" s="9" t="s">
        <v>22</v>
      </c>
      <c r="C419" s="13" t="s">
        <v>23</v>
      </c>
      <c r="D419" s="13" t="s">
        <v>24</v>
      </c>
      <c r="E419" s="13" t="s">
        <v>25</v>
      </c>
      <c r="F419" s="919" t="s">
        <v>17</v>
      </c>
      <c r="G419" s="919"/>
      <c r="H419" s="920"/>
      <c r="I419" s="920"/>
      <c r="J419" s="920"/>
      <c r="K419" s="920"/>
      <c r="L419" s="920"/>
    </row>
    <row r="420" spans="1:12" x14ac:dyDescent="0.25">
      <c r="A420" s="918"/>
      <c r="B420" s="921" t="s">
        <v>2569</v>
      </c>
      <c r="C420" s="922" t="s">
        <v>2570</v>
      </c>
      <c r="D420" s="923">
        <v>43710</v>
      </c>
      <c r="E420" s="921" t="s">
        <v>1720</v>
      </c>
      <c r="F420" s="921" t="s">
        <v>2571</v>
      </c>
      <c r="G420" s="921"/>
      <c r="H420" s="924" t="s">
        <v>30</v>
      </c>
      <c r="I420" s="924"/>
      <c r="J420" s="14" t="s">
        <v>31</v>
      </c>
      <c r="K420" s="14" t="s">
        <v>32</v>
      </c>
      <c r="L420" s="16">
        <v>973.72</v>
      </c>
    </row>
    <row r="421" spans="1:12" x14ac:dyDescent="0.25">
      <c r="A421" s="918"/>
      <c r="B421" s="921"/>
      <c r="C421" s="922"/>
      <c r="D421" s="923"/>
      <c r="E421" s="921"/>
      <c r="F421" s="921"/>
      <c r="G421" s="921"/>
      <c r="H421" s="924" t="s">
        <v>33</v>
      </c>
      <c r="I421" s="924"/>
      <c r="J421" s="921" t="s">
        <v>31</v>
      </c>
      <c r="K421" s="921" t="s">
        <v>31</v>
      </c>
      <c r="L421" s="925">
        <v>0</v>
      </c>
    </row>
    <row r="422" spans="1:12" x14ac:dyDescent="0.25">
      <c r="A422" s="918"/>
      <c r="B422" s="921"/>
      <c r="C422" s="922"/>
      <c r="D422" s="923"/>
      <c r="E422" s="921"/>
      <c r="F422" s="921"/>
      <c r="G422" s="921"/>
      <c r="H422" s="924"/>
      <c r="I422" s="924"/>
      <c r="J422" s="921"/>
      <c r="K422" s="921"/>
      <c r="L422" s="925"/>
    </row>
    <row r="423" spans="1:12" ht="24" x14ac:dyDescent="0.25">
      <c r="A423" s="918"/>
      <c r="B423" s="9" t="s">
        <v>34</v>
      </c>
      <c r="C423" s="13" t="s">
        <v>35</v>
      </c>
      <c r="D423" s="13" t="s">
        <v>36</v>
      </c>
      <c r="E423" s="13" t="s">
        <v>37</v>
      </c>
      <c r="F423" s="920"/>
      <c r="G423" s="920"/>
      <c r="H423" s="924" t="s">
        <v>38</v>
      </c>
      <c r="I423" s="924"/>
      <c r="J423" s="921" t="s">
        <v>31</v>
      </c>
      <c r="K423" s="921" t="s">
        <v>31</v>
      </c>
      <c r="L423" s="925">
        <v>0</v>
      </c>
    </row>
    <row r="424" spans="1:12" ht="22.8" x14ac:dyDescent="0.25">
      <c r="A424" s="918"/>
      <c r="B424" s="14" t="s">
        <v>61</v>
      </c>
      <c r="C424" s="14" t="s">
        <v>2571</v>
      </c>
      <c r="D424" s="15">
        <v>43715</v>
      </c>
      <c r="E424" s="14" t="s">
        <v>723</v>
      </c>
      <c r="F424" s="920"/>
      <c r="G424" s="920"/>
      <c r="H424" s="924"/>
      <c r="I424" s="924"/>
      <c r="J424" s="921"/>
      <c r="K424" s="921"/>
      <c r="L424" s="925"/>
    </row>
    <row r="425" spans="1:12" ht="24" x14ac:dyDescent="0.25">
      <c r="A425" s="918">
        <v>780</v>
      </c>
      <c r="B425" s="9" t="s">
        <v>22</v>
      </c>
      <c r="C425" s="13" t="s">
        <v>23</v>
      </c>
      <c r="D425" s="13" t="s">
        <v>24</v>
      </c>
      <c r="E425" s="13" t="s">
        <v>25</v>
      </c>
      <c r="F425" s="919" t="s">
        <v>17</v>
      </c>
      <c r="G425" s="919"/>
      <c r="H425" s="920"/>
      <c r="I425" s="920"/>
      <c r="J425" s="920"/>
      <c r="K425" s="920"/>
      <c r="L425" s="920"/>
    </row>
    <row r="426" spans="1:12" x14ac:dyDescent="0.25">
      <c r="A426" s="918"/>
      <c r="B426" s="921" t="s">
        <v>2572</v>
      </c>
      <c r="C426" s="922" t="s">
        <v>2573</v>
      </c>
      <c r="D426" s="923">
        <v>43635</v>
      </c>
      <c r="E426" s="921" t="s">
        <v>103</v>
      </c>
      <c r="F426" s="921" t="s">
        <v>2574</v>
      </c>
      <c r="G426" s="921"/>
      <c r="H426" s="924" t="s">
        <v>30</v>
      </c>
      <c r="I426" s="924"/>
      <c r="J426" s="14" t="s">
        <v>31</v>
      </c>
      <c r="K426" s="14" t="s">
        <v>32</v>
      </c>
      <c r="L426" s="16">
        <v>779.76</v>
      </c>
    </row>
    <row r="427" spans="1:12" x14ac:dyDescent="0.25">
      <c r="A427" s="918"/>
      <c r="B427" s="921"/>
      <c r="C427" s="922"/>
      <c r="D427" s="923"/>
      <c r="E427" s="921"/>
      <c r="F427" s="921"/>
      <c r="G427" s="921"/>
      <c r="H427" s="924" t="s">
        <v>33</v>
      </c>
      <c r="I427" s="924"/>
      <c r="J427" s="14" t="s">
        <v>31</v>
      </c>
      <c r="K427" s="14" t="s">
        <v>32</v>
      </c>
      <c r="L427" s="16">
        <v>2130.64</v>
      </c>
    </row>
    <row r="428" spans="1:12" ht="24" x14ac:dyDescent="0.25">
      <c r="A428" s="918"/>
      <c r="B428" s="9" t="s">
        <v>34</v>
      </c>
      <c r="C428" s="13" t="s">
        <v>35</v>
      </c>
      <c r="D428" s="13" t="s">
        <v>36</v>
      </c>
      <c r="E428" s="13" t="s">
        <v>37</v>
      </c>
      <c r="F428" s="920"/>
      <c r="G428" s="920"/>
      <c r="H428" s="924" t="s">
        <v>38</v>
      </c>
      <c r="I428" s="924"/>
      <c r="J428" s="921" t="s">
        <v>31</v>
      </c>
      <c r="K428" s="921" t="s">
        <v>31</v>
      </c>
      <c r="L428" s="925">
        <v>0</v>
      </c>
    </row>
    <row r="429" spans="1:12" ht="22.8" x14ac:dyDescent="0.25">
      <c r="A429" s="918"/>
      <c r="B429" s="14" t="s">
        <v>1605</v>
      </c>
      <c r="C429" s="14" t="s">
        <v>2574</v>
      </c>
      <c r="D429" s="15">
        <v>43642</v>
      </c>
      <c r="E429" s="14" t="s">
        <v>2575</v>
      </c>
      <c r="F429" s="920"/>
      <c r="G429" s="920"/>
      <c r="H429" s="924"/>
      <c r="I429" s="924"/>
      <c r="J429" s="921"/>
      <c r="K429" s="921"/>
      <c r="L429" s="925"/>
    </row>
    <row r="430" spans="1:12" ht="24" x14ac:dyDescent="0.25">
      <c r="A430" s="918">
        <v>781</v>
      </c>
      <c r="B430" s="9" t="s">
        <v>22</v>
      </c>
      <c r="C430" s="13" t="s">
        <v>23</v>
      </c>
      <c r="D430" s="13" t="s">
        <v>24</v>
      </c>
      <c r="E430" s="13" t="s">
        <v>25</v>
      </c>
      <c r="F430" s="919" t="s">
        <v>17</v>
      </c>
      <c r="G430" s="919"/>
      <c r="H430" s="920"/>
      <c r="I430" s="920"/>
      <c r="J430" s="920"/>
      <c r="K430" s="920"/>
      <c r="L430" s="920"/>
    </row>
    <row r="431" spans="1:12" x14ac:dyDescent="0.25">
      <c r="A431" s="918"/>
      <c r="B431" s="921" t="s">
        <v>2576</v>
      </c>
      <c r="C431" s="921" t="s">
        <v>2577</v>
      </c>
      <c r="D431" s="923">
        <v>43729</v>
      </c>
      <c r="E431" s="921" t="s">
        <v>1889</v>
      </c>
      <c r="F431" s="921" t="s">
        <v>1890</v>
      </c>
      <c r="G431" s="921"/>
      <c r="H431" s="924" t="s">
        <v>30</v>
      </c>
      <c r="I431" s="924"/>
      <c r="J431" s="14" t="s">
        <v>31</v>
      </c>
      <c r="K431" s="14" t="s">
        <v>32</v>
      </c>
      <c r="L431" s="16">
        <v>592</v>
      </c>
    </row>
    <row r="432" spans="1:12" x14ac:dyDescent="0.25">
      <c r="A432" s="918"/>
      <c r="B432" s="921"/>
      <c r="C432" s="921"/>
      <c r="D432" s="923"/>
      <c r="E432" s="921"/>
      <c r="F432" s="921"/>
      <c r="G432" s="921"/>
      <c r="H432" s="924" t="s">
        <v>33</v>
      </c>
      <c r="I432" s="924"/>
      <c r="J432" s="14" t="s">
        <v>31</v>
      </c>
      <c r="K432" s="14" t="s">
        <v>32</v>
      </c>
      <c r="L432" s="16">
        <v>829</v>
      </c>
    </row>
    <row r="433" spans="1:12" ht="24" x14ac:dyDescent="0.25">
      <c r="A433" s="918"/>
      <c r="B433" s="9" t="s">
        <v>34</v>
      </c>
      <c r="C433" s="13" t="s">
        <v>35</v>
      </c>
      <c r="D433" s="13" t="s">
        <v>36</v>
      </c>
      <c r="E433" s="13" t="s">
        <v>37</v>
      </c>
      <c r="F433" s="920"/>
      <c r="G433" s="920"/>
      <c r="H433" s="924" t="s">
        <v>38</v>
      </c>
      <c r="I433" s="924"/>
      <c r="J433" s="921" t="s">
        <v>31</v>
      </c>
      <c r="K433" s="921" t="s">
        <v>31</v>
      </c>
      <c r="L433" s="925">
        <v>0</v>
      </c>
    </row>
    <row r="434" spans="1:12" ht="22.8" x14ac:dyDescent="0.25">
      <c r="A434" s="918"/>
      <c r="B434" s="14" t="s">
        <v>45</v>
      </c>
      <c r="C434" s="14" t="s">
        <v>1890</v>
      </c>
      <c r="D434" s="15">
        <v>43734</v>
      </c>
      <c r="E434" s="14" t="s">
        <v>1891</v>
      </c>
      <c r="F434" s="920"/>
      <c r="G434" s="920"/>
      <c r="H434" s="924"/>
      <c r="I434" s="924"/>
      <c r="J434" s="921"/>
      <c r="K434" s="921"/>
      <c r="L434" s="925"/>
    </row>
    <row r="435" spans="1:12" ht="24" x14ac:dyDescent="0.25">
      <c r="A435" s="918">
        <v>782</v>
      </c>
      <c r="B435" s="9" t="s">
        <v>22</v>
      </c>
      <c r="C435" s="13" t="s">
        <v>23</v>
      </c>
      <c r="D435" s="13" t="s">
        <v>24</v>
      </c>
      <c r="E435" s="13" t="s">
        <v>25</v>
      </c>
      <c r="F435" s="919" t="s">
        <v>17</v>
      </c>
      <c r="G435" s="919"/>
      <c r="H435" s="920"/>
      <c r="I435" s="920"/>
      <c r="J435" s="920"/>
      <c r="K435" s="920"/>
      <c r="L435" s="920"/>
    </row>
    <row r="436" spans="1:12" x14ac:dyDescent="0.25">
      <c r="A436" s="918"/>
      <c r="B436" s="921" t="s">
        <v>2578</v>
      </c>
      <c r="C436" s="922" t="s">
        <v>2579</v>
      </c>
      <c r="D436" s="923">
        <v>43570</v>
      </c>
      <c r="E436" s="921" t="s">
        <v>2580</v>
      </c>
      <c r="F436" s="921" t="s">
        <v>556</v>
      </c>
      <c r="G436" s="921"/>
      <c r="H436" s="924" t="s">
        <v>30</v>
      </c>
      <c r="I436" s="924"/>
      <c r="J436" s="14" t="s">
        <v>31</v>
      </c>
      <c r="K436" s="14" t="s">
        <v>32</v>
      </c>
      <c r="L436" s="16">
        <v>419</v>
      </c>
    </row>
    <row r="437" spans="1:12" x14ac:dyDescent="0.25">
      <c r="A437" s="918"/>
      <c r="B437" s="921"/>
      <c r="C437" s="922"/>
      <c r="D437" s="923"/>
      <c r="E437" s="921"/>
      <c r="F437" s="921"/>
      <c r="G437" s="921"/>
      <c r="H437" s="924" t="s">
        <v>33</v>
      </c>
      <c r="I437" s="924"/>
      <c r="J437" s="14" t="s">
        <v>31</v>
      </c>
      <c r="K437" s="14" t="s">
        <v>32</v>
      </c>
      <c r="L437" s="16">
        <v>464.6</v>
      </c>
    </row>
    <row r="438" spans="1:12" ht="24" x14ac:dyDescent="0.25">
      <c r="A438" s="918"/>
      <c r="B438" s="9" t="s">
        <v>34</v>
      </c>
      <c r="C438" s="13" t="s">
        <v>35</v>
      </c>
      <c r="D438" s="13" t="s">
        <v>36</v>
      </c>
      <c r="E438" s="13" t="s">
        <v>37</v>
      </c>
      <c r="F438" s="920"/>
      <c r="G438" s="920"/>
      <c r="H438" s="924" t="s">
        <v>38</v>
      </c>
      <c r="I438" s="924"/>
      <c r="J438" s="921" t="s">
        <v>31</v>
      </c>
      <c r="K438" s="921" t="s">
        <v>32</v>
      </c>
      <c r="L438" s="925">
        <v>80</v>
      </c>
    </row>
    <row r="439" spans="1:12" ht="22.8" x14ac:dyDescent="0.25">
      <c r="A439" s="918"/>
      <c r="B439" s="14" t="s">
        <v>471</v>
      </c>
      <c r="C439" s="14" t="s">
        <v>556</v>
      </c>
      <c r="D439" s="15">
        <v>43572</v>
      </c>
      <c r="E439" s="14" t="s">
        <v>2447</v>
      </c>
      <c r="F439" s="920"/>
      <c r="G439" s="920"/>
      <c r="H439" s="924"/>
      <c r="I439" s="924"/>
      <c r="J439" s="921"/>
      <c r="K439" s="921"/>
      <c r="L439" s="925"/>
    </row>
    <row r="440" spans="1:12" ht="24" x14ac:dyDescent="0.25">
      <c r="A440" s="918">
        <v>783</v>
      </c>
      <c r="B440" s="9" t="s">
        <v>22</v>
      </c>
      <c r="C440" s="13" t="s">
        <v>23</v>
      </c>
      <c r="D440" s="13" t="s">
        <v>24</v>
      </c>
      <c r="E440" s="13" t="s">
        <v>25</v>
      </c>
      <c r="F440" s="919" t="s">
        <v>17</v>
      </c>
      <c r="G440" s="919"/>
      <c r="H440" s="920"/>
      <c r="I440" s="920"/>
      <c r="J440" s="920"/>
      <c r="K440" s="920"/>
      <c r="L440" s="920"/>
    </row>
    <row r="441" spans="1:12" x14ac:dyDescent="0.25">
      <c r="A441" s="918"/>
      <c r="B441" s="921" t="s">
        <v>2578</v>
      </c>
      <c r="C441" s="921" t="s">
        <v>2581</v>
      </c>
      <c r="D441" s="923">
        <v>43691</v>
      </c>
      <c r="E441" s="921" t="s">
        <v>298</v>
      </c>
      <c r="F441" s="921" t="s">
        <v>893</v>
      </c>
      <c r="G441" s="921"/>
      <c r="H441" s="924" t="s">
        <v>30</v>
      </c>
      <c r="I441" s="924"/>
      <c r="J441" s="14" t="s">
        <v>31</v>
      </c>
      <c r="K441" s="14" t="s">
        <v>32</v>
      </c>
      <c r="L441" s="16">
        <v>683.26</v>
      </c>
    </row>
    <row r="442" spans="1:12" x14ac:dyDescent="0.25">
      <c r="A442" s="918"/>
      <c r="B442" s="921"/>
      <c r="C442" s="921"/>
      <c r="D442" s="923"/>
      <c r="E442" s="921"/>
      <c r="F442" s="921"/>
      <c r="G442" s="921"/>
      <c r="H442" s="924" t="s">
        <v>33</v>
      </c>
      <c r="I442" s="924"/>
      <c r="J442" s="14" t="s">
        <v>31</v>
      </c>
      <c r="K442" s="14" t="s">
        <v>31</v>
      </c>
      <c r="L442" s="16">
        <v>0</v>
      </c>
    </row>
    <row r="443" spans="1:12" ht="24" x14ac:dyDescent="0.25">
      <c r="A443" s="918"/>
      <c r="B443" s="9" t="s">
        <v>34</v>
      </c>
      <c r="C443" s="13" t="s">
        <v>35</v>
      </c>
      <c r="D443" s="13" t="s">
        <v>36</v>
      </c>
      <c r="E443" s="13" t="s">
        <v>37</v>
      </c>
      <c r="F443" s="920"/>
      <c r="G443" s="920"/>
      <c r="H443" s="924" t="s">
        <v>38</v>
      </c>
      <c r="I443" s="924"/>
      <c r="J443" s="921" t="s">
        <v>31</v>
      </c>
      <c r="K443" s="921" t="s">
        <v>32</v>
      </c>
      <c r="L443" s="925">
        <v>500</v>
      </c>
    </row>
    <row r="444" spans="1:12" ht="22.8" x14ac:dyDescent="0.25">
      <c r="A444" s="918"/>
      <c r="B444" s="14" t="s">
        <v>471</v>
      </c>
      <c r="C444" s="14" t="s">
        <v>893</v>
      </c>
      <c r="D444" s="15">
        <v>43694</v>
      </c>
      <c r="E444" s="14" t="s">
        <v>1881</v>
      </c>
      <c r="F444" s="920"/>
      <c r="G444" s="920"/>
      <c r="H444" s="924"/>
      <c r="I444" s="924"/>
      <c r="J444" s="921"/>
      <c r="K444" s="921"/>
      <c r="L444" s="925"/>
    </row>
    <row r="445" spans="1:12" ht="24" x14ac:dyDescent="0.25">
      <c r="A445" s="918">
        <v>784</v>
      </c>
      <c r="B445" s="9" t="s">
        <v>22</v>
      </c>
      <c r="C445" s="13" t="s">
        <v>23</v>
      </c>
      <c r="D445" s="13" t="s">
        <v>24</v>
      </c>
      <c r="E445" s="13" t="s">
        <v>25</v>
      </c>
      <c r="F445" s="919" t="s">
        <v>17</v>
      </c>
      <c r="G445" s="919"/>
      <c r="H445" s="920"/>
      <c r="I445" s="920"/>
      <c r="J445" s="920"/>
      <c r="K445" s="920"/>
      <c r="L445" s="920"/>
    </row>
    <row r="446" spans="1:12" x14ac:dyDescent="0.25">
      <c r="A446" s="918"/>
      <c r="B446" s="921" t="s">
        <v>2582</v>
      </c>
      <c r="C446" s="922" t="s">
        <v>2583</v>
      </c>
      <c r="D446" s="923">
        <v>43646</v>
      </c>
      <c r="E446" s="921" t="s">
        <v>115</v>
      </c>
      <c r="F446" s="921" t="s">
        <v>1088</v>
      </c>
      <c r="G446" s="921"/>
      <c r="H446" s="924" t="s">
        <v>30</v>
      </c>
      <c r="I446" s="924"/>
      <c r="J446" s="14" t="s">
        <v>31</v>
      </c>
      <c r="K446" s="14" t="s">
        <v>31</v>
      </c>
      <c r="L446" s="16">
        <v>0</v>
      </c>
    </row>
    <row r="447" spans="1:12" x14ac:dyDescent="0.25">
      <c r="A447" s="918"/>
      <c r="B447" s="921"/>
      <c r="C447" s="922"/>
      <c r="D447" s="923"/>
      <c r="E447" s="921"/>
      <c r="F447" s="921"/>
      <c r="G447" s="921"/>
      <c r="H447" s="924" t="s">
        <v>33</v>
      </c>
      <c r="I447" s="924"/>
      <c r="J447" s="14" t="s">
        <v>31</v>
      </c>
      <c r="K447" s="14" t="s">
        <v>31</v>
      </c>
      <c r="L447" s="16">
        <v>0</v>
      </c>
    </row>
    <row r="448" spans="1:12" ht="24" x14ac:dyDescent="0.25">
      <c r="A448" s="918"/>
      <c r="B448" s="9" t="s">
        <v>34</v>
      </c>
      <c r="C448" s="13" t="s">
        <v>35</v>
      </c>
      <c r="D448" s="13" t="s">
        <v>36</v>
      </c>
      <c r="E448" s="13" t="s">
        <v>37</v>
      </c>
      <c r="F448" s="920"/>
      <c r="G448" s="920"/>
      <c r="H448" s="924" t="s">
        <v>38</v>
      </c>
      <c r="I448" s="924"/>
      <c r="J448" s="921" t="s">
        <v>31</v>
      </c>
      <c r="K448" s="921" t="s">
        <v>32</v>
      </c>
      <c r="L448" s="925">
        <v>749</v>
      </c>
    </row>
    <row r="449" spans="1:12" ht="22.8" x14ac:dyDescent="0.25">
      <c r="A449" s="918"/>
      <c r="B449" s="14" t="s">
        <v>204</v>
      </c>
      <c r="C449" s="14" t="s">
        <v>1088</v>
      </c>
      <c r="D449" s="15">
        <v>43650</v>
      </c>
      <c r="E449" s="14" t="s">
        <v>1673</v>
      </c>
      <c r="F449" s="920"/>
      <c r="G449" s="920"/>
      <c r="H449" s="924"/>
      <c r="I449" s="924"/>
      <c r="J449" s="921"/>
      <c r="K449" s="921"/>
      <c r="L449" s="925"/>
    </row>
    <row r="450" spans="1:12" ht="24" x14ac:dyDescent="0.25">
      <c r="A450" s="918">
        <v>785</v>
      </c>
      <c r="B450" s="9" t="s">
        <v>22</v>
      </c>
      <c r="C450" s="13" t="s">
        <v>23</v>
      </c>
      <c r="D450" s="13" t="s">
        <v>24</v>
      </c>
      <c r="E450" s="13" t="s">
        <v>25</v>
      </c>
      <c r="F450" s="919" t="s">
        <v>17</v>
      </c>
      <c r="G450" s="919"/>
      <c r="H450" s="920"/>
      <c r="I450" s="920"/>
      <c r="J450" s="920"/>
      <c r="K450" s="920"/>
      <c r="L450" s="920"/>
    </row>
    <row r="451" spans="1:12" x14ac:dyDescent="0.25">
      <c r="A451" s="918"/>
      <c r="B451" s="921" t="s">
        <v>2582</v>
      </c>
      <c r="C451" s="922" t="s">
        <v>2584</v>
      </c>
      <c r="D451" s="923">
        <v>43691</v>
      </c>
      <c r="E451" s="921" t="s">
        <v>2061</v>
      </c>
      <c r="F451" s="921" t="s">
        <v>2585</v>
      </c>
      <c r="G451" s="921"/>
      <c r="H451" s="924" t="s">
        <v>30</v>
      </c>
      <c r="I451" s="924"/>
      <c r="J451" s="14" t="s">
        <v>31</v>
      </c>
      <c r="K451" s="14" t="s">
        <v>32</v>
      </c>
      <c r="L451" s="16">
        <v>275.01</v>
      </c>
    </row>
    <row r="452" spans="1:12" x14ac:dyDescent="0.25">
      <c r="A452" s="918"/>
      <c r="B452" s="921"/>
      <c r="C452" s="922"/>
      <c r="D452" s="923"/>
      <c r="E452" s="921"/>
      <c r="F452" s="921"/>
      <c r="G452" s="921"/>
      <c r="H452" s="924" t="s">
        <v>33</v>
      </c>
      <c r="I452" s="924"/>
      <c r="J452" s="921" t="s">
        <v>31</v>
      </c>
      <c r="K452" s="921" t="s">
        <v>32</v>
      </c>
      <c r="L452" s="925">
        <v>2638</v>
      </c>
    </row>
    <row r="453" spans="1:12" x14ac:dyDescent="0.25">
      <c r="A453" s="918"/>
      <c r="B453" s="921"/>
      <c r="C453" s="922"/>
      <c r="D453" s="923"/>
      <c r="E453" s="921"/>
      <c r="F453" s="921"/>
      <c r="G453" s="921"/>
      <c r="H453" s="924"/>
      <c r="I453" s="924"/>
      <c r="J453" s="921"/>
      <c r="K453" s="921"/>
      <c r="L453" s="925"/>
    </row>
    <row r="454" spans="1:12" ht="24" x14ac:dyDescent="0.25">
      <c r="A454" s="918"/>
      <c r="B454" s="9" t="s">
        <v>34</v>
      </c>
      <c r="C454" s="13" t="s">
        <v>35</v>
      </c>
      <c r="D454" s="13" t="s">
        <v>36</v>
      </c>
      <c r="E454" s="13" t="s">
        <v>37</v>
      </c>
      <c r="F454" s="920"/>
      <c r="G454" s="920"/>
      <c r="H454" s="924" t="s">
        <v>38</v>
      </c>
      <c r="I454" s="924"/>
      <c r="J454" s="921" t="s">
        <v>31</v>
      </c>
      <c r="K454" s="921" t="s">
        <v>32</v>
      </c>
      <c r="L454" s="925">
        <v>145.38</v>
      </c>
    </row>
    <row r="455" spans="1:12" ht="22.8" x14ac:dyDescent="0.25">
      <c r="A455" s="918"/>
      <c r="B455" s="14" t="s">
        <v>204</v>
      </c>
      <c r="C455" s="14" t="s">
        <v>2585</v>
      </c>
      <c r="D455" s="15">
        <v>43697</v>
      </c>
      <c r="E455" s="14" t="s">
        <v>2586</v>
      </c>
      <c r="F455" s="920"/>
      <c r="G455" s="920"/>
      <c r="H455" s="924"/>
      <c r="I455" s="924"/>
      <c r="J455" s="921"/>
      <c r="K455" s="921"/>
      <c r="L455" s="925"/>
    </row>
    <row r="456" spans="1:12" ht="24" x14ac:dyDescent="0.25">
      <c r="A456" s="918">
        <v>786</v>
      </c>
      <c r="B456" s="9" t="s">
        <v>22</v>
      </c>
      <c r="C456" s="13" t="s">
        <v>23</v>
      </c>
      <c r="D456" s="13" t="s">
        <v>24</v>
      </c>
      <c r="E456" s="13" t="s">
        <v>25</v>
      </c>
      <c r="F456" s="919" t="s">
        <v>17</v>
      </c>
      <c r="G456" s="919"/>
      <c r="H456" s="920"/>
      <c r="I456" s="920"/>
      <c r="J456" s="920"/>
      <c r="K456" s="920"/>
      <c r="L456" s="920"/>
    </row>
    <row r="457" spans="1:12" x14ac:dyDescent="0.25">
      <c r="A457" s="918"/>
      <c r="B457" s="921" t="s">
        <v>2587</v>
      </c>
      <c r="C457" s="922" t="s">
        <v>2588</v>
      </c>
      <c r="D457" s="923">
        <v>43599</v>
      </c>
      <c r="E457" s="921" t="s">
        <v>780</v>
      </c>
      <c r="F457" s="921" t="s">
        <v>2589</v>
      </c>
      <c r="G457" s="921"/>
      <c r="H457" s="924" t="s">
        <v>30</v>
      </c>
      <c r="I457" s="924"/>
      <c r="J457" s="14" t="s">
        <v>31</v>
      </c>
      <c r="K457" s="14" t="s">
        <v>31</v>
      </c>
      <c r="L457" s="16">
        <v>0</v>
      </c>
    </row>
    <row r="458" spans="1:12" x14ac:dyDescent="0.25">
      <c r="A458" s="918"/>
      <c r="B458" s="921"/>
      <c r="C458" s="922"/>
      <c r="D458" s="923"/>
      <c r="E458" s="921"/>
      <c r="F458" s="921"/>
      <c r="G458" s="921"/>
      <c r="H458" s="924" t="s">
        <v>33</v>
      </c>
      <c r="I458" s="924"/>
      <c r="J458" s="14" t="s">
        <v>31</v>
      </c>
      <c r="K458" s="14" t="s">
        <v>31</v>
      </c>
      <c r="L458" s="16">
        <v>0</v>
      </c>
    </row>
    <row r="459" spans="1:12" ht="24" x14ac:dyDescent="0.25">
      <c r="A459" s="918"/>
      <c r="B459" s="9" t="s">
        <v>34</v>
      </c>
      <c r="C459" s="13" t="s">
        <v>35</v>
      </c>
      <c r="D459" s="13" t="s">
        <v>36</v>
      </c>
      <c r="E459" s="13" t="s">
        <v>37</v>
      </c>
      <c r="F459" s="920"/>
      <c r="G459" s="920"/>
      <c r="H459" s="924" t="s">
        <v>38</v>
      </c>
      <c r="I459" s="924"/>
      <c r="J459" s="921" t="s">
        <v>31</v>
      </c>
      <c r="K459" s="921" t="s">
        <v>32</v>
      </c>
      <c r="L459" s="925">
        <v>400</v>
      </c>
    </row>
    <row r="460" spans="1:12" ht="22.8" x14ac:dyDescent="0.25">
      <c r="A460" s="918"/>
      <c r="B460" s="14" t="s">
        <v>204</v>
      </c>
      <c r="C460" s="14" t="s">
        <v>2589</v>
      </c>
      <c r="D460" s="15">
        <v>43604</v>
      </c>
      <c r="E460" s="14" t="s">
        <v>106</v>
      </c>
      <c r="F460" s="920"/>
      <c r="G460" s="920"/>
      <c r="H460" s="924"/>
      <c r="I460" s="924"/>
      <c r="J460" s="921"/>
      <c r="K460" s="921"/>
      <c r="L460" s="925"/>
    </row>
    <row r="461" spans="1:12" ht="24" x14ac:dyDescent="0.25">
      <c r="A461" s="918">
        <v>787</v>
      </c>
      <c r="B461" s="9" t="s">
        <v>22</v>
      </c>
      <c r="C461" s="13" t="s">
        <v>23</v>
      </c>
      <c r="D461" s="13" t="s">
        <v>24</v>
      </c>
      <c r="E461" s="13" t="s">
        <v>25</v>
      </c>
      <c r="F461" s="919" t="s">
        <v>17</v>
      </c>
      <c r="G461" s="919"/>
      <c r="H461" s="920"/>
      <c r="I461" s="920"/>
      <c r="J461" s="920"/>
      <c r="K461" s="920"/>
      <c r="L461" s="920"/>
    </row>
    <row r="462" spans="1:12" x14ac:dyDescent="0.25">
      <c r="A462" s="918"/>
      <c r="B462" s="921" t="s">
        <v>2587</v>
      </c>
      <c r="C462" s="922" t="s">
        <v>2590</v>
      </c>
      <c r="D462" s="923">
        <v>43621</v>
      </c>
      <c r="E462" s="921" t="s">
        <v>176</v>
      </c>
      <c r="F462" s="921" t="s">
        <v>2591</v>
      </c>
      <c r="G462" s="921"/>
      <c r="H462" s="924" t="s">
        <v>30</v>
      </c>
      <c r="I462" s="924"/>
      <c r="J462" s="14" t="s">
        <v>31</v>
      </c>
      <c r="K462" s="14" t="s">
        <v>32</v>
      </c>
      <c r="L462" s="16">
        <v>830</v>
      </c>
    </row>
    <row r="463" spans="1:12" x14ac:dyDescent="0.25">
      <c r="A463" s="918"/>
      <c r="B463" s="921"/>
      <c r="C463" s="922"/>
      <c r="D463" s="923"/>
      <c r="E463" s="921"/>
      <c r="F463" s="921"/>
      <c r="G463" s="921"/>
      <c r="H463" s="924" t="s">
        <v>33</v>
      </c>
      <c r="I463" s="924"/>
      <c r="J463" s="921" t="s">
        <v>31</v>
      </c>
      <c r="K463" s="921" t="s">
        <v>32</v>
      </c>
      <c r="L463" s="925">
        <v>411.6</v>
      </c>
    </row>
    <row r="464" spans="1:12" x14ac:dyDescent="0.25">
      <c r="A464" s="918"/>
      <c r="B464" s="921"/>
      <c r="C464" s="922"/>
      <c r="D464" s="923"/>
      <c r="E464" s="921"/>
      <c r="F464" s="921"/>
      <c r="G464" s="921"/>
      <c r="H464" s="924"/>
      <c r="I464" s="924"/>
      <c r="J464" s="921"/>
      <c r="K464" s="921"/>
      <c r="L464" s="925"/>
    </row>
    <row r="465" spans="1:12" ht="24" x14ac:dyDescent="0.25">
      <c r="A465" s="918"/>
      <c r="B465" s="9" t="s">
        <v>34</v>
      </c>
      <c r="C465" s="13" t="s">
        <v>35</v>
      </c>
      <c r="D465" s="13" t="s">
        <v>36</v>
      </c>
      <c r="E465" s="13" t="s">
        <v>37</v>
      </c>
      <c r="F465" s="920"/>
      <c r="G465" s="920"/>
      <c r="H465" s="924" t="s">
        <v>38</v>
      </c>
      <c r="I465" s="924"/>
      <c r="J465" s="921" t="s">
        <v>31</v>
      </c>
      <c r="K465" s="921" t="s">
        <v>32</v>
      </c>
      <c r="L465" s="925">
        <v>108</v>
      </c>
    </row>
    <row r="466" spans="1:12" ht="22.8" x14ac:dyDescent="0.25">
      <c r="A466" s="918"/>
      <c r="B466" s="14" t="s">
        <v>204</v>
      </c>
      <c r="C466" s="14" t="s">
        <v>2591</v>
      </c>
      <c r="D466" s="15">
        <v>43623</v>
      </c>
      <c r="E466" s="14" t="s">
        <v>673</v>
      </c>
      <c r="F466" s="920"/>
      <c r="G466" s="920"/>
      <c r="H466" s="924"/>
      <c r="I466" s="924"/>
      <c r="J466" s="921"/>
      <c r="K466" s="921"/>
      <c r="L466" s="925"/>
    </row>
    <row r="467" spans="1:12" ht="24" x14ac:dyDescent="0.25">
      <c r="A467" s="918">
        <v>788</v>
      </c>
      <c r="B467" s="9" t="s">
        <v>22</v>
      </c>
      <c r="C467" s="13" t="s">
        <v>23</v>
      </c>
      <c r="D467" s="13" t="s">
        <v>24</v>
      </c>
      <c r="E467" s="13" t="s">
        <v>25</v>
      </c>
      <c r="F467" s="919" t="s">
        <v>17</v>
      </c>
      <c r="G467" s="919"/>
      <c r="H467" s="920"/>
      <c r="I467" s="920"/>
      <c r="J467" s="920"/>
      <c r="K467" s="920"/>
      <c r="L467" s="920"/>
    </row>
    <row r="468" spans="1:12" x14ac:dyDescent="0.25">
      <c r="A468" s="918"/>
      <c r="B468" s="921" t="s">
        <v>2592</v>
      </c>
      <c r="C468" s="922" t="s">
        <v>2593</v>
      </c>
      <c r="D468" s="923">
        <v>43660</v>
      </c>
      <c r="E468" s="921" t="s">
        <v>28</v>
      </c>
      <c r="F468" s="921" t="s">
        <v>2594</v>
      </c>
      <c r="G468" s="921"/>
      <c r="H468" s="924" t="s">
        <v>30</v>
      </c>
      <c r="I468" s="924"/>
      <c r="J468" s="14" t="s">
        <v>31</v>
      </c>
      <c r="K468" s="14" t="s">
        <v>32</v>
      </c>
      <c r="L468" s="16">
        <v>668.68</v>
      </c>
    </row>
    <row r="469" spans="1:12" x14ac:dyDescent="0.25">
      <c r="A469" s="918"/>
      <c r="B469" s="921"/>
      <c r="C469" s="922"/>
      <c r="D469" s="923"/>
      <c r="E469" s="921"/>
      <c r="F469" s="921"/>
      <c r="G469" s="921"/>
      <c r="H469" s="924" t="s">
        <v>33</v>
      </c>
      <c r="I469" s="924"/>
      <c r="J469" s="14" t="s">
        <v>31</v>
      </c>
      <c r="K469" s="14" t="s">
        <v>32</v>
      </c>
      <c r="L469" s="16">
        <v>647.61</v>
      </c>
    </row>
    <row r="470" spans="1:12" ht="24" x14ac:dyDescent="0.25">
      <c r="A470" s="918"/>
      <c r="B470" s="9" t="s">
        <v>34</v>
      </c>
      <c r="C470" s="13" t="s">
        <v>35</v>
      </c>
      <c r="D470" s="13" t="s">
        <v>36</v>
      </c>
      <c r="E470" s="13" t="s">
        <v>37</v>
      </c>
      <c r="F470" s="920"/>
      <c r="G470" s="920"/>
      <c r="H470" s="924" t="s">
        <v>38</v>
      </c>
      <c r="I470" s="924"/>
      <c r="J470" s="921" t="s">
        <v>31</v>
      </c>
      <c r="K470" s="921" t="s">
        <v>32</v>
      </c>
      <c r="L470" s="925">
        <v>985</v>
      </c>
    </row>
    <row r="471" spans="1:12" ht="22.8" x14ac:dyDescent="0.25">
      <c r="A471" s="918"/>
      <c r="B471" s="14" t="s">
        <v>229</v>
      </c>
      <c r="C471" s="14" t="s">
        <v>2594</v>
      </c>
      <c r="D471" s="15">
        <v>43662</v>
      </c>
      <c r="E471" s="14" t="s">
        <v>2595</v>
      </c>
      <c r="F471" s="920"/>
      <c r="G471" s="920"/>
      <c r="H471" s="924"/>
      <c r="I471" s="924"/>
      <c r="J471" s="921"/>
      <c r="K471" s="921"/>
      <c r="L471" s="925"/>
    </row>
    <row r="472" spans="1:12" ht="24" x14ac:dyDescent="0.25">
      <c r="A472" s="918">
        <v>789</v>
      </c>
      <c r="B472" s="9" t="s">
        <v>22</v>
      </c>
      <c r="C472" s="13" t="s">
        <v>23</v>
      </c>
      <c r="D472" s="13" t="s">
        <v>24</v>
      </c>
      <c r="E472" s="13" t="s">
        <v>25</v>
      </c>
      <c r="F472" s="919" t="s">
        <v>17</v>
      </c>
      <c r="G472" s="919"/>
      <c r="H472" s="920"/>
      <c r="I472" s="920"/>
      <c r="J472" s="920"/>
      <c r="K472" s="920"/>
      <c r="L472" s="920"/>
    </row>
    <row r="473" spans="1:12" x14ac:dyDescent="0.25">
      <c r="A473" s="918"/>
      <c r="B473" s="921" t="s">
        <v>2596</v>
      </c>
      <c r="C473" s="922" t="s">
        <v>2597</v>
      </c>
      <c r="D473" s="923">
        <v>43614</v>
      </c>
      <c r="E473" s="921" t="s">
        <v>187</v>
      </c>
      <c r="F473" s="921" t="s">
        <v>2272</v>
      </c>
      <c r="G473" s="921"/>
      <c r="H473" s="924" t="s">
        <v>30</v>
      </c>
      <c r="I473" s="924"/>
      <c r="J473" s="14" t="s">
        <v>31</v>
      </c>
      <c r="K473" s="14" t="s">
        <v>31</v>
      </c>
      <c r="L473" s="16">
        <v>0</v>
      </c>
    </row>
    <row r="474" spans="1:12" x14ac:dyDescent="0.25">
      <c r="A474" s="918"/>
      <c r="B474" s="921"/>
      <c r="C474" s="922"/>
      <c r="D474" s="923"/>
      <c r="E474" s="921"/>
      <c r="F474" s="921"/>
      <c r="G474" s="921"/>
      <c r="H474" s="924" t="s">
        <v>33</v>
      </c>
      <c r="I474" s="924"/>
      <c r="J474" s="14" t="s">
        <v>31</v>
      </c>
      <c r="K474" s="14" t="s">
        <v>31</v>
      </c>
      <c r="L474" s="16">
        <v>0</v>
      </c>
    </row>
    <row r="475" spans="1:12" ht="24" x14ac:dyDescent="0.25">
      <c r="A475" s="918"/>
      <c r="B475" s="9" t="s">
        <v>34</v>
      </c>
      <c r="C475" s="13" t="s">
        <v>35</v>
      </c>
      <c r="D475" s="13" t="s">
        <v>36</v>
      </c>
      <c r="E475" s="13" t="s">
        <v>37</v>
      </c>
      <c r="F475" s="920"/>
      <c r="G475" s="920"/>
      <c r="H475" s="924" t="s">
        <v>38</v>
      </c>
      <c r="I475" s="924"/>
      <c r="J475" s="921" t="s">
        <v>31</v>
      </c>
      <c r="K475" s="921" t="s">
        <v>32</v>
      </c>
      <c r="L475" s="925">
        <v>750</v>
      </c>
    </row>
    <row r="476" spans="1:12" ht="22.8" x14ac:dyDescent="0.25">
      <c r="A476" s="918"/>
      <c r="B476" s="14" t="s">
        <v>2598</v>
      </c>
      <c r="C476" s="14" t="s">
        <v>2272</v>
      </c>
      <c r="D476" s="15">
        <v>43620</v>
      </c>
      <c r="E476" s="14" t="s">
        <v>2599</v>
      </c>
      <c r="F476" s="920"/>
      <c r="G476" s="920"/>
      <c r="H476" s="924"/>
      <c r="I476" s="924"/>
      <c r="J476" s="921"/>
      <c r="K476" s="921"/>
      <c r="L476" s="925"/>
    </row>
    <row r="477" spans="1:12" ht="24" x14ac:dyDescent="0.25">
      <c r="A477" s="918">
        <v>790</v>
      </c>
      <c r="B477" s="9" t="s">
        <v>22</v>
      </c>
      <c r="C477" s="13" t="s">
        <v>23</v>
      </c>
      <c r="D477" s="13" t="s">
        <v>24</v>
      </c>
      <c r="E477" s="13" t="s">
        <v>25</v>
      </c>
      <c r="F477" s="919" t="s">
        <v>17</v>
      </c>
      <c r="G477" s="919"/>
      <c r="H477" s="920"/>
      <c r="I477" s="920"/>
      <c r="J477" s="920"/>
      <c r="K477" s="920"/>
      <c r="L477" s="920"/>
    </row>
    <row r="478" spans="1:12" x14ac:dyDescent="0.25">
      <c r="A478" s="918"/>
      <c r="B478" s="921" t="s">
        <v>2596</v>
      </c>
      <c r="C478" s="922" t="s">
        <v>2600</v>
      </c>
      <c r="D478" s="923">
        <v>43629</v>
      </c>
      <c r="E478" s="921" t="s">
        <v>313</v>
      </c>
      <c r="F478" s="921" t="s">
        <v>2601</v>
      </c>
      <c r="G478" s="921"/>
      <c r="H478" s="924" t="s">
        <v>30</v>
      </c>
      <c r="I478" s="924"/>
      <c r="J478" s="14" t="s">
        <v>31</v>
      </c>
      <c r="K478" s="14" t="s">
        <v>32</v>
      </c>
      <c r="L478" s="16">
        <v>1323</v>
      </c>
    </row>
    <row r="479" spans="1:12" x14ac:dyDescent="0.25">
      <c r="A479" s="918"/>
      <c r="B479" s="921"/>
      <c r="C479" s="922"/>
      <c r="D479" s="923"/>
      <c r="E479" s="921"/>
      <c r="F479" s="921"/>
      <c r="G479" s="921"/>
      <c r="H479" s="924" t="s">
        <v>33</v>
      </c>
      <c r="I479" s="924"/>
      <c r="J479" s="14" t="s">
        <v>31</v>
      </c>
      <c r="K479" s="14" t="s">
        <v>32</v>
      </c>
      <c r="L479" s="16">
        <v>1335.69</v>
      </c>
    </row>
    <row r="480" spans="1:12" ht="24" x14ac:dyDescent="0.25">
      <c r="A480" s="918"/>
      <c r="B480" s="9" t="s">
        <v>34</v>
      </c>
      <c r="C480" s="13" t="s">
        <v>35</v>
      </c>
      <c r="D480" s="13" t="s">
        <v>36</v>
      </c>
      <c r="E480" s="13" t="s">
        <v>37</v>
      </c>
      <c r="F480" s="920"/>
      <c r="G480" s="920"/>
      <c r="H480" s="924" t="s">
        <v>38</v>
      </c>
      <c r="I480" s="924"/>
      <c r="J480" s="921" t="s">
        <v>31</v>
      </c>
      <c r="K480" s="921" t="s">
        <v>32</v>
      </c>
      <c r="L480" s="925">
        <v>56</v>
      </c>
    </row>
    <row r="481" spans="1:12" ht="22.8" x14ac:dyDescent="0.25">
      <c r="A481" s="918"/>
      <c r="B481" s="14" t="s">
        <v>2598</v>
      </c>
      <c r="C481" s="14" t="s">
        <v>2601</v>
      </c>
      <c r="D481" s="15">
        <v>43637</v>
      </c>
      <c r="E481" s="14" t="s">
        <v>2602</v>
      </c>
      <c r="F481" s="920"/>
      <c r="G481" s="920"/>
      <c r="H481" s="924"/>
      <c r="I481" s="924"/>
      <c r="J481" s="921"/>
      <c r="K481" s="921"/>
      <c r="L481" s="925"/>
    </row>
    <row r="482" spans="1:12" ht="24" x14ac:dyDescent="0.25">
      <c r="A482" s="918">
        <v>791</v>
      </c>
      <c r="B482" s="9" t="s">
        <v>22</v>
      </c>
      <c r="C482" s="13" t="s">
        <v>23</v>
      </c>
      <c r="D482" s="13" t="s">
        <v>24</v>
      </c>
      <c r="E482" s="13" t="s">
        <v>25</v>
      </c>
      <c r="F482" s="919" t="s">
        <v>17</v>
      </c>
      <c r="G482" s="919"/>
      <c r="H482" s="920"/>
      <c r="I482" s="920"/>
      <c r="J482" s="920"/>
      <c r="K482" s="920"/>
      <c r="L482" s="920"/>
    </row>
    <row r="483" spans="1:12" x14ac:dyDescent="0.25">
      <c r="A483" s="918"/>
      <c r="B483" s="921" t="s">
        <v>2596</v>
      </c>
      <c r="C483" s="922" t="s">
        <v>2603</v>
      </c>
      <c r="D483" s="923">
        <v>43658</v>
      </c>
      <c r="E483" s="921" t="s">
        <v>512</v>
      </c>
      <c r="F483" s="921" t="s">
        <v>2604</v>
      </c>
      <c r="G483" s="921"/>
      <c r="H483" s="924" t="s">
        <v>30</v>
      </c>
      <c r="I483" s="924"/>
      <c r="J483" s="14" t="s">
        <v>31</v>
      </c>
      <c r="K483" s="14" t="s">
        <v>32</v>
      </c>
      <c r="L483" s="16">
        <v>108</v>
      </c>
    </row>
    <row r="484" spans="1:12" x14ac:dyDescent="0.25">
      <c r="A484" s="918"/>
      <c r="B484" s="921"/>
      <c r="C484" s="922"/>
      <c r="D484" s="923"/>
      <c r="E484" s="921"/>
      <c r="F484" s="921"/>
      <c r="G484" s="921"/>
      <c r="H484" s="924" t="s">
        <v>33</v>
      </c>
      <c r="I484" s="924"/>
      <c r="J484" s="14" t="s">
        <v>31</v>
      </c>
      <c r="K484" s="14" t="s">
        <v>31</v>
      </c>
      <c r="L484" s="16">
        <v>0</v>
      </c>
    </row>
    <row r="485" spans="1:12" ht="24" x14ac:dyDescent="0.25">
      <c r="A485" s="918"/>
      <c r="B485" s="9" t="s">
        <v>34</v>
      </c>
      <c r="C485" s="13" t="s">
        <v>35</v>
      </c>
      <c r="D485" s="13" t="s">
        <v>36</v>
      </c>
      <c r="E485" s="13" t="s">
        <v>37</v>
      </c>
      <c r="F485" s="920"/>
      <c r="G485" s="920"/>
      <c r="H485" s="924" t="s">
        <v>38</v>
      </c>
      <c r="I485" s="924"/>
      <c r="J485" s="921" t="s">
        <v>31</v>
      </c>
      <c r="K485" s="921" t="s">
        <v>32</v>
      </c>
      <c r="L485" s="925">
        <v>380.83</v>
      </c>
    </row>
    <row r="486" spans="1:12" ht="22.8" x14ac:dyDescent="0.25">
      <c r="A486" s="918"/>
      <c r="B486" s="14" t="s">
        <v>2598</v>
      </c>
      <c r="C486" s="14" t="s">
        <v>2604</v>
      </c>
      <c r="D486" s="15">
        <v>43663</v>
      </c>
      <c r="E486" s="14" t="s">
        <v>2605</v>
      </c>
      <c r="F486" s="920"/>
      <c r="G486" s="920"/>
      <c r="H486" s="924"/>
      <c r="I486" s="924"/>
      <c r="J486" s="921"/>
      <c r="K486" s="921"/>
      <c r="L486" s="925"/>
    </row>
    <row r="487" spans="1:12" ht="24" x14ac:dyDescent="0.25">
      <c r="A487" s="918">
        <v>792</v>
      </c>
      <c r="B487" s="9" t="s">
        <v>22</v>
      </c>
      <c r="C487" s="13" t="s">
        <v>23</v>
      </c>
      <c r="D487" s="13" t="s">
        <v>24</v>
      </c>
      <c r="E487" s="13" t="s">
        <v>25</v>
      </c>
      <c r="F487" s="919" t="s">
        <v>17</v>
      </c>
      <c r="G487" s="919"/>
      <c r="H487" s="920"/>
      <c r="I487" s="920"/>
      <c r="J487" s="920"/>
      <c r="K487" s="920"/>
      <c r="L487" s="920"/>
    </row>
    <row r="488" spans="1:12" x14ac:dyDescent="0.25">
      <c r="A488" s="918"/>
      <c r="B488" s="921" t="s">
        <v>2596</v>
      </c>
      <c r="C488" s="922" t="s">
        <v>2603</v>
      </c>
      <c r="D488" s="923">
        <v>43658</v>
      </c>
      <c r="E488" s="921" t="s">
        <v>512</v>
      </c>
      <c r="F488" s="921" t="s">
        <v>2606</v>
      </c>
      <c r="G488" s="921"/>
      <c r="H488" s="924" t="s">
        <v>30</v>
      </c>
      <c r="I488" s="924"/>
      <c r="J488" s="14" t="s">
        <v>31</v>
      </c>
      <c r="K488" s="14" t="s">
        <v>32</v>
      </c>
      <c r="L488" s="16">
        <v>424.02</v>
      </c>
    </row>
    <row r="489" spans="1:12" x14ac:dyDescent="0.25">
      <c r="A489" s="918"/>
      <c r="B489" s="921"/>
      <c r="C489" s="922"/>
      <c r="D489" s="923"/>
      <c r="E489" s="921"/>
      <c r="F489" s="921"/>
      <c r="G489" s="921"/>
      <c r="H489" s="924" t="s">
        <v>33</v>
      </c>
      <c r="I489" s="924"/>
      <c r="J489" s="14" t="s">
        <v>31</v>
      </c>
      <c r="K489" s="14" t="s">
        <v>32</v>
      </c>
      <c r="L489" s="16">
        <v>2384.11</v>
      </c>
    </row>
    <row r="490" spans="1:12" ht="24" x14ac:dyDescent="0.25">
      <c r="A490" s="918"/>
      <c r="B490" s="9" t="s">
        <v>34</v>
      </c>
      <c r="C490" s="13" t="s">
        <v>35</v>
      </c>
      <c r="D490" s="13" t="s">
        <v>36</v>
      </c>
      <c r="E490" s="13" t="s">
        <v>37</v>
      </c>
      <c r="F490" s="920"/>
      <c r="G490" s="920"/>
      <c r="H490" s="924" t="s">
        <v>38</v>
      </c>
      <c r="I490" s="924"/>
      <c r="J490" s="921" t="s">
        <v>31</v>
      </c>
      <c r="K490" s="921" t="s">
        <v>31</v>
      </c>
      <c r="L490" s="925">
        <v>0</v>
      </c>
    </row>
    <row r="491" spans="1:12" ht="22.8" x14ac:dyDescent="0.25">
      <c r="A491" s="918"/>
      <c r="B491" s="14" t="s">
        <v>2598</v>
      </c>
      <c r="C491" s="14" t="s">
        <v>2606</v>
      </c>
      <c r="D491" s="15">
        <v>43663</v>
      </c>
      <c r="E491" s="14" t="s">
        <v>2605</v>
      </c>
      <c r="F491" s="920"/>
      <c r="G491" s="920"/>
      <c r="H491" s="924"/>
      <c r="I491" s="924"/>
      <c r="J491" s="921"/>
      <c r="K491" s="921"/>
      <c r="L491" s="925"/>
    </row>
    <row r="492" spans="1:12" ht="24" x14ac:dyDescent="0.25">
      <c r="A492" s="918">
        <v>793</v>
      </c>
      <c r="B492" s="9" t="s">
        <v>22</v>
      </c>
      <c r="C492" s="13" t="s">
        <v>23</v>
      </c>
      <c r="D492" s="13" t="s">
        <v>24</v>
      </c>
      <c r="E492" s="13" t="s">
        <v>25</v>
      </c>
      <c r="F492" s="919" t="s">
        <v>17</v>
      </c>
      <c r="G492" s="919"/>
      <c r="H492" s="920"/>
      <c r="I492" s="920"/>
      <c r="J492" s="920"/>
      <c r="K492" s="920"/>
      <c r="L492" s="920"/>
    </row>
    <row r="493" spans="1:12" x14ac:dyDescent="0.25">
      <c r="A493" s="918"/>
      <c r="B493" s="921" t="s">
        <v>2607</v>
      </c>
      <c r="C493" s="921" t="s">
        <v>2608</v>
      </c>
      <c r="D493" s="923">
        <v>43678</v>
      </c>
      <c r="E493" s="921" t="s">
        <v>159</v>
      </c>
      <c r="F493" s="921" t="s">
        <v>160</v>
      </c>
      <c r="G493" s="921"/>
      <c r="H493" s="924" t="s">
        <v>30</v>
      </c>
      <c r="I493" s="924"/>
      <c r="J493" s="14" t="s">
        <v>31</v>
      </c>
      <c r="K493" s="14" t="s">
        <v>32</v>
      </c>
      <c r="L493" s="16">
        <v>484.65</v>
      </c>
    </row>
    <row r="494" spans="1:12" x14ac:dyDescent="0.25">
      <c r="A494" s="918"/>
      <c r="B494" s="921"/>
      <c r="C494" s="921"/>
      <c r="D494" s="923"/>
      <c r="E494" s="921"/>
      <c r="F494" s="921"/>
      <c r="G494" s="921"/>
      <c r="H494" s="924" t="s">
        <v>33</v>
      </c>
      <c r="I494" s="924"/>
      <c r="J494" s="14" t="s">
        <v>31</v>
      </c>
      <c r="K494" s="14" t="s">
        <v>31</v>
      </c>
      <c r="L494" s="16">
        <v>0</v>
      </c>
    </row>
    <row r="495" spans="1:12" ht="24" x14ac:dyDescent="0.25">
      <c r="A495" s="918"/>
      <c r="B495" s="9" t="s">
        <v>34</v>
      </c>
      <c r="C495" s="13" t="s">
        <v>35</v>
      </c>
      <c r="D495" s="13" t="s">
        <v>36</v>
      </c>
      <c r="E495" s="13" t="s">
        <v>37</v>
      </c>
      <c r="F495" s="920"/>
      <c r="G495" s="920"/>
      <c r="H495" s="924" t="s">
        <v>38</v>
      </c>
      <c r="I495" s="924"/>
      <c r="J495" s="921" t="s">
        <v>31</v>
      </c>
      <c r="K495" s="921" t="s">
        <v>31</v>
      </c>
      <c r="L495" s="925">
        <v>0</v>
      </c>
    </row>
    <row r="496" spans="1:12" ht="22.8" x14ac:dyDescent="0.25">
      <c r="A496" s="918"/>
      <c r="B496" s="14" t="s">
        <v>31</v>
      </c>
      <c r="C496" s="14" t="s">
        <v>160</v>
      </c>
      <c r="D496" s="15">
        <v>43681</v>
      </c>
      <c r="E496" s="14" t="s">
        <v>1186</v>
      </c>
      <c r="F496" s="920"/>
      <c r="G496" s="920"/>
      <c r="H496" s="924"/>
      <c r="I496" s="924"/>
      <c r="J496" s="921"/>
      <c r="K496" s="921"/>
      <c r="L496" s="925"/>
    </row>
    <row r="497" spans="1:12" ht="24" x14ac:dyDescent="0.25">
      <c r="A497" s="918">
        <v>794</v>
      </c>
      <c r="B497" s="9" t="s">
        <v>22</v>
      </c>
      <c r="C497" s="13" t="s">
        <v>23</v>
      </c>
      <c r="D497" s="13" t="s">
        <v>24</v>
      </c>
      <c r="E497" s="13" t="s">
        <v>25</v>
      </c>
      <c r="F497" s="919" t="s">
        <v>17</v>
      </c>
      <c r="G497" s="919"/>
      <c r="H497" s="920"/>
      <c r="I497" s="920"/>
      <c r="J497" s="920"/>
      <c r="K497" s="920"/>
      <c r="L497" s="920"/>
    </row>
    <row r="498" spans="1:12" x14ac:dyDescent="0.25">
      <c r="A498" s="918"/>
      <c r="B498" s="921" t="s">
        <v>2609</v>
      </c>
      <c r="C498" s="922" t="s">
        <v>2610</v>
      </c>
      <c r="D498" s="923">
        <v>43634</v>
      </c>
      <c r="E498" s="921" t="s">
        <v>136</v>
      </c>
      <c r="F498" s="921" t="s">
        <v>137</v>
      </c>
      <c r="G498" s="921"/>
      <c r="H498" s="924" t="s">
        <v>30</v>
      </c>
      <c r="I498" s="924"/>
      <c r="J498" s="14" t="s">
        <v>31</v>
      </c>
      <c r="K498" s="14" t="s">
        <v>32</v>
      </c>
      <c r="L498" s="16">
        <v>206</v>
      </c>
    </row>
    <row r="499" spans="1:12" x14ac:dyDescent="0.25">
      <c r="A499" s="918"/>
      <c r="B499" s="921"/>
      <c r="C499" s="922"/>
      <c r="D499" s="923"/>
      <c r="E499" s="921"/>
      <c r="F499" s="921"/>
      <c r="G499" s="921"/>
      <c r="H499" s="924" t="s">
        <v>33</v>
      </c>
      <c r="I499" s="924"/>
      <c r="J499" s="14" t="s">
        <v>31</v>
      </c>
      <c r="K499" s="14" t="s">
        <v>32</v>
      </c>
      <c r="L499" s="16">
        <v>326.60000000000002</v>
      </c>
    </row>
    <row r="500" spans="1:12" ht="24" x14ac:dyDescent="0.25">
      <c r="A500" s="918"/>
      <c r="B500" s="9" t="s">
        <v>34</v>
      </c>
      <c r="C500" s="13" t="s">
        <v>35</v>
      </c>
      <c r="D500" s="13" t="s">
        <v>36</v>
      </c>
      <c r="E500" s="13" t="s">
        <v>37</v>
      </c>
      <c r="F500" s="920"/>
      <c r="G500" s="920"/>
      <c r="H500" s="924" t="s">
        <v>38</v>
      </c>
      <c r="I500" s="924"/>
      <c r="J500" s="921" t="s">
        <v>31</v>
      </c>
      <c r="K500" s="921" t="s">
        <v>31</v>
      </c>
      <c r="L500" s="925">
        <v>0</v>
      </c>
    </row>
    <row r="501" spans="1:12" ht="22.8" x14ac:dyDescent="0.25">
      <c r="A501" s="918"/>
      <c r="B501" s="14" t="s">
        <v>39</v>
      </c>
      <c r="C501" s="14" t="s">
        <v>137</v>
      </c>
      <c r="D501" s="15">
        <v>43635</v>
      </c>
      <c r="E501" s="14" t="s">
        <v>2279</v>
      </c>
      <c r="F501" s="920"/>
      <c r="G501" s="920"/>
      <c r="H501" s="924"/>
      <c r="I501" s="924"/>
      <c r="J501" s="921"/>
      <c r="K501" s="921"/>
      <c r="L501" s="925"/>
    </row>
    <row r="502" spans="1:12" ht="24" x14ac:dyDescent="0.25">
      <c r="A502" s="918">
        <v>795</v>
      </c>
      <c r="B502" s="9" t="s">
        <v>22</v>
      </c>
      <c r="C502" s="13" t="s">
        <v>23</v>
      </c>
      <c r="D502" s="13" t="s">
        <v>24</v>
      </c>
      <c r="E502" s="13" t="s">
        <v>25</v>
      </c>
      <c r="F502" s="919" t="s">
        <v>17</v>
      </c>
      <c r="G502" s="919"/>
      <c r="H502" s="920"/>
      <c r="I502" s="920"/>
      <c r="J502" s="920"/>
      <c r="K502" s="920"/>
      <c r="L502" s="920"/>
    </row>
    <row r="503" spans="1:12" x14ac:dyDescent="0.25">
      <c r="A503" s="918"/>
      <c r="B503" s="921" t="s">
        <v>2609</v>
      </c>
      <c r="C503" s="922" t="s">
        <v>2611</v>
      </c>
      <c r="D503" s="923">
        <v>43641</v>
      </c>
      <c r="E503" s="921" t="s">
        <v>885</v>
      </c>
      <c r="F503" s="921" t="s">
        <v>1421</v>
      </c>
      <c r="G503" s="921"/>
      <c r="H503" s="924" t="s">
        <v>30</v>
      </c>
      <c r="I503" s="924"/>
      <c r="J503" s="14" t="s">
        <v>31</v>
      </c>
      <c r="K503" s="14" t="s">
        <v>32</v>
      </c>
      <c r="L503" s="16">
        <v>225</v>
      </c>
    </row>
    <row r="504" spans="1:12" x14ac:dyDescent="0.25">
      <c r="A504" s="918"/>
      <c r="B504" s="921"/>
      <c r="C504" s="922"/>
      <c r="D504" s="923"/>
      <c r="E504" s="921"/>
      <c r="F504" s="921"/>
      <c r="G504" s="921"/>
      <c r="H504" s="924" t="s">
        <v>33</v>
      </c>
      <c r="I504" s="924"/>
      <c r="J504" s="14" t="s">
        <v>31</v>
      </c>
      <c r="K504" s="14" t="s">
        <v>32</v>
      </c>
      <c r="L504" s="16">
        <v>287.95999999999998</v>
      </c>
    </row>
    <row r="505" spans="1:12" ht="24" x14ac:dyDescent="0.25">
      <c r="A505" s="918"/>
      <c r="B505" s="9" t="s">
        <v>34</v>
      </c>
      <c r="C505" s="13" t="s">
        <v>35</v>
      </c>
      <c r="D505" s="13" t="s">
        <v>36</v>
      </c>
      <c r="E505" s="13" t="s">
        <v>37</v>
      </c>
      <c r="F505" s="920"/>
      <c r="G505" s="920"/>
      <c r="H505" s="924" t="s">
        <v>38</v>
      </c>
      <c r="I505" s="924"/>
      <c r="J505" s="921" t="s">
        <v>31</v>
      </c>
      <c r="K505" s="921" t="s">
        <v>32</v>
      </c>
      <c r="L505" s="925">
        <v>100</v>
      </c>
    </row>
    <row r="506" spans="1:12" ht="22.8" x14ac:dyDescent="0.25">
      <c r="A506" s="918"/>
      <c r="B506" s="14" t="s">
        <v>39</v>
      </c>
      <c r="C506" s="14" t="s">
        <v>1421</v>
      </c>
      <c r="D506" s="15">
        <v>43642</v>
      </c>
      <c r="E506" s="14" t="s">
        <v>2612</v>
      </c>
      <c r="F506" s="920"/>
      <c r="G506" s="920"/>
      <c r="H506" s="924"/>
      <c r="I506" s="924"/>
      <c r="J506" s="921"/>
      <c r="K506" s="921"/>
      <c r="L506" s="925"/>
    </row>
    <row r="507" spans="1:12" ht="24" x14ac:dyDescent="0.25">
      <c r="A507" s="918">
        <v>796</v>
      </c>
      <c r="B507" s="9" t="s">
        <v>22</v>
      </c>
      <c r="C507" s="13" t="s">
        <v>23</v>
      </c>
      <c r="D507" s="13" t="s">
        <v>24</v>
      </c>
      <c r="E507" s="13" t="s">
        <v>25</v>
      </c>
      <c r="F507" s="919" t="s">
        <v>17</v>
      </c>
      <c r="G507" s="919"/>
      <c r="H507" s="920"/>
      <c r="I507" s="920"/>
      <c r="J507" s="920"/>
      <c r="K507" s="920"/>
      <c r="L507" s="920"/>
    </row>
    <row r="508" spans="1:12" x14ac:dyDescent="0.25">
      <c r="A508" s="918"/>
      <c r="B508" s="921" t="s">
        <v>2609</v>
      </c>
      <c r="C508" s="922" t="s">
        <v>2613</v>
      </c>
      <c r="D508" s="923">
        <v>43655</v>
      </c>
      <c r="E508" s="921" t="s">
        <v>298</v>
      </c>
      <c r="F508" s="921" t="s">
        <v>2349</v>
      </c>
      <c r="G508" s="921"/>
      <c r="H508" s="924" t="s">
        <v>30</v>
      </c>
      <c r="I508" s="924"/>
      <c r="J508" s="14" t="s">
        <v>31</v>
      </c>
      <c r="K508" s="14" t="s">
        <v>32</v>
      </c>
      <c r="L508" s="16">
        <v>458</v>
      </c>
    </row>
    <row r="509" spans="1:12" x14ac:dyDescent="0.25">
      <c r="A509" s="918"/>
      <c r="B509" s="921"/>
      <c r="C509" s="922"/>
      <c r="D509" s="923"/>
      <c r="E509" s="921"/>
      <c r="F509" s="921"/>
      <c r="G509" s="921"/>
      <c r="H509" s="924" t="s">
        <v>33</v>
      </c>
      <c r="I509" s="924"/>
      <c r="J509" s="921" t="s">
        <v>31</v>
      </c>
      <c r="K509" s="921" t="s">
        <v>32</v>
      </c>
      <c r="L509" s="925">
        <v>384.84</v>
      </c>
    </row>
    <row r="510" spans="1:12" x14ac:dyDescent="0.25">
      <c r="A510" s="918"/>
      <c r="B510" s="921"/>
      <c r="C510" s="922"/>
      <c r="D510" s="923"/>
      <c r="E510" s="921"/>
      <c r="F510" s="921"/>
      <c r="G510" s="921"/>
      <c r="H510" s="924"/>
      <c r="I510" s="924"/>
      <c r="J510" s="921"/>
      <c r="K510" s="921"/>
      <c r="L510" s="925"/>
    </row>
    <row r="511" spans="1:12" ht="24" x14ac:dyDescent="0.25">
      <c r="A511" s="918"/>
      <c r="B511" s="9" t="s">
        <v>34</v>
      </c>
      <c r="C511" s="13" t="s">
        <v>35</v>
      </c>
      <c r="D511" s="13" t="s">
        <v>36</v>
      </c>
      <c r="E511" s="13" t="s">
        <v>37</v>
      </c>
      <c r="F511" s="920"/>
      <c r="G511" s="920"/>
      <c r="H511" s="924" t="s">
        <v>38</v>
      </c>
      <c r="I511" s="924"/>
      <c r="J511" s="921" t="s">
        <v>31</v>
      </c>
      <c r="K511" s="921" t="s">
        <v>32</v>
      </c>
      <c r="L511" s="925">
        <v>50</v>
      </c>
    </row>
    <row r="512" spans="1:12" ht="22.8" x14ac:dyDescent="0.25">
      <c r="A512" s="918"/>
      <c r="B512" s="14" t="s">
        <v>39</v>
      </c>
      <c r="C512" s="14" t="s">
        <v>2349</v>
      </c>
      <c r="D512" s="15">
        <v>43657</v>
      </c>
      <c r="E512" s="14" t="s">
        <v>2614</v>
      </c>
      <c r="F512" s="920"/>
      <c r="G512" s="920"/>
      <c r="H512" s="924"/>
      <c r="I512" s="924"/>
      <c r="J512" s="921"/>
      <c r="K512" s="921"/>
      <c r="L512" s="925"/>
    </row>
    <row r="513" spans="1:12" ht="24" x14ac:dyDescent="0.25">
      <c r="A513" s="918">
        <v>797</v>
      </c>
      <c r="B513" s="9" t="s">
        <v>22</v>
      </c>
      <c r="C513" s="13" t="s">
        <v>23</v>
      </c>
      <c r="D513" s="13" t="s">
        <v>24</v>
      </c>
      <c r="E513" s="13" t="s">
        <v>25</v>
      </c>
      <c r="F513" s="919" t="s">
        <v>17</v>
      </c>
      <c r="G513" s="919"/>
      <c r="H513" s="920"/>
      <c r="I513" s="920"/>
      <c r="J513" s="920"/>
      <c r="K513" s="920"/>
      <c r="L513" s="920"/>
    </row>
    <row r="514" spans="1:12" x14ac:dyDescent="0.25">
      <c r="A514" s="918"/>
      <c r="B514" s="921" t="s">
        <v>2615</v>
      </c>
      <c r="C514" s="922" t="s">
        <v>2616</v>
      </c>
      <c r="D514" s="923">
        <v>43670</v>
      </c>
      <c r="E514" s="921" t="s">
        <v>90</v>
      </c>
      <c r="F514" s="921" t="s">
        <v>2617</v>
      </c>
      <c r="G514" s="921"/>
      <c r="H514" s="924" t="s">
        <v>30</v>
      </c>
      <c r="I514" s="924"/>
      <c r="J514" s="14" t="s">
        <v>31</v>
      </c>
      <c r="K514" s="14" t="s">
        <v>32</v>
      </c>
      <c r="L514" s="16">
        <v>444.11</v>
      </c>
    </row>
    <row r="515" spans="1:12" x14ac:dyDescent="0.25">
      <c r="A515" s="918"/>
      <c r="B515" s="921"/>
      <c r="C515" s="922"/>
      <c r="D515" s="923"/>
      <c r="E515" s="921"/>
      <c r="F515" s="921"/>
      <c r="G515" s="921"/>
      <c r="H515" s="924" t="s">
        <v>33</v>
      </c>
      <c r="I515" s="924"/>
      <c r="J515" s="921" t="s">
        <v>31</v>
      </c>
      <c r="K515" s="921" t="s">
        <v>32</v>
      </c>
      <c r="L515" s="925">
        <v>492.6</v>
      </c>
    </row>
    <row r="516" spans="1:12" x14ac:dyDescent="0.25">
      <c r="A516" s="918"/>
      <c r="B516" s="921"/>
      <c r="C516" s="922"/>
      <c r="D516" s="923"/>
      <c r="E516" s="921"/>
      <c r="F516" s="921"/>
      <c r="G516" s="921"/>
      <c r="H516" s="924"/>
      <c r="I516" s="924"/>
      <c r="J516" s="921"/>
      <c r="K516" s="921"/>
      <c r="L516" s="925"/>
    </row>
    <row r="517" spans="1:12" ht="24" x14ac:dyDescent="0.25">
      <c r="A517" s="918"/>
      <c r="B517" s="9" t="s">
        <v>34</v>
      </c>
      <c r="C517" s="13" t="s">
        <v>35</v>
      </c>
      <c r="D517" s="13" t="s">
        <v>36</v>
      </c>
      <c r="E517" s="13" t="s">
        <v>37</v>
      </c>
      <c r="F517" s="920"/>
      <c r="G517" s="920"/>
      <c r="H517" s="924" t="s">
        <v>38</v>
      </c>
      <c r="I517" s="924"/>
      <c r="J517" s="921" t="s">
        <v>31</v>
      </c>
      <c r="K517" s="921" t="s">
        <v>32</v>
      </c>
      <c r="L517" s="925">
        <v>150</v>
      </c>
    </row>
    <row r="518" spans="1:12" ht="34.200000000000003" x14ac:dyDescent="0.25">
      <c r="A518" s="918"/>
      <c r="B518" s="14" t="s">
        <v>2618</v>
      </c>
      <c r="C518" s="14" t="s">
        <v>2617</v>
      </c>
      <c r="D518" s="15">
        <v>43672</v>
      </c>
      <c r="E518" s="14" t="s">
        <v>2619</v>
      </c>
      <c r="F518" s="920"/>
      <c r="G518" s="920"/>
      <c r="H518" s="924"/>
      <c r="I518" s="924"/>
      <c r="J518" s="921"/>
      <c r="K518" s="921"/>
      <c r="L518" s="925"/>
    </row>
    <row r="519" spans="1:12" ht="24" x14ac:dyDescent="0.25">
      <c r="A519" s="918">
        <v>798</v>
      </c>
      <c r="B519" s="9" t="s">
        <v>22</v>
      </c>
      <c r="C519" s="13" t="s">
        <v>23</v>
      </c>
      <c r="D519" s="13" t="s">
        <v>24</v>
      </c>
      <c r="E519" s="13" t="s">
        <v>25</v>
      </c>
      <c r="F519" s="919" t="s">
        <v>17</v>
      </c>
      <c r="G519" s="919"/>
      <c r="H519" s="920"/>
      <c r="I519" s="920"/>
      <c r="J519" s="920"/>
      <c r="K519" s="920"/>
      <c r="L519" s="920"/>
    </row>
    <row r="520" spans="1:12" x14ac:dyDescent="0.25">
      <c r="A520" s="918"/>
      <c r="B520" s="921" t="s">
        <v>2615</v>
      </c>
      <c r="C520" s="922" t="s">
        <v>2620</v>
      </c>
      <c r="D520" s="923">
        <v>43676</v>
      </c>
      <c r="E520" s="921" t="s">
        <v>1493</v>
      </c>
      <c r="F520" s="921" t="s">
        <v>2621</v>
      </c>
      <c r="G520" s="921"/>
      <c r="H520" s="924" t="s">
        <v>30</v>
      </c>
      <c r="I520" s="924"/>
      <c r="J520" s="14" t="s">
        <v>31</v>
      </c>
      <c r="K520" s="14" t="s">
        <v>32</v>
      </c>
      <c r="L520" s="16">
        <v>834</v>
      </c>
    </row>
    <row r="521" spans="1:12" x14ac:dyDescent="0.25">
      <c r="A521" s="918"/>
      <c r="B521" s="921"/>
      <c r="C521" s="922"/>
      <c r="D521" s="923"/>
      <c r="E521" s="921"/>
      <c r="F521" s="921"/>
      <c r="G521" s="921"/>
      <c r="H521" s="924" t="s">
        <v>33</v>
      </c>
      <c r="I521" s="924"/>
      <c r="J521" s="14" t="s">
        <v>31</v>
      </c>
      <c r="K521" s="14" t="s">
        <v>32</v>
      </c>
      <c r="L521" s="16">
        <v>881.1</v>
      </c>
    </row>
    <row r="522" spans="1:12" ht="24" x14ac:dyDescent="0.25">
      <c r="A522" s="918"/>
      <c r="B522" s="9" t="s">
        <v>34</v>
      </c>
      <c r="C522" s="13" t="s">
        <v>35</v>
      </c>
      <c r="D522" s="13" t="s">
        <v>36</v>
      </c>
      <c r="E522" s="13" t="s">
        <v>37</v>
      </c>
      <c r="F522" s="920"/>
      <c r="G522" s="920"/>
      <c r="H522" s="924" t="s">
        <v>38</v>
      </c>
      <c r="I522" s="924"/>
      <c r="J522" s="921" t="s">
        <v>31</v>
      </c>
      <c r="K522" s="921" t="s">
        <v>32</v>
      </c>
      <c r="L522" s="925">
        <v>20</v>
      </c>
    </row>
    <row r="523" spans="1:12" ht="34.200000000000003" x14ac:dyDescent="0.25">
      <c r="A523" s="918"/>
      <c r="B523" s="14" t="s">
        <v>2618</v>
      </c>
      <c r="C523" s="14" t="s">
        <v>2621</v>
      </c>
      <c r="D523" s="15">
        <v>43687</v>
      </c>
      <c r="E523" s="14" t="s">
        <v>2622</v>
      </c>
      <c r="F523" s="920"/>
      <c r="G523" s="920"/>
      <c r="H523" s="924"/>
      <c r="I523" s="924"/>
      <c r="J523" s="921"/>
      <c r="K523" s="921"/>
      <c r="L523" s="925"/>
    </row>
    <row r="524" spans="1:12" ht="24" x14ac:dyDescent="0.25">
      <c r="A524" s="918">
        <v>799</v>
      </c>
      <c r="B524" s="9" t="s">
        <v>22</v>
      </c>
      <c r="C524" s="13" t="s">
        <v>23</v>
      </c>
      <c r="D524" s="13" t="s">
        <v>24</v>
      </c>
      <c r="E524" s="13" t="s">
        <v>25</v>
      </c>
      <c r="F524" s="919" t="s">
        <v>17</v>
      </c>
      <c r="G524" s="919"/>
      <c r="H524" s="920"/>
      <c r="I524" s="920"/>
      <c r="J524" s="920"/>
      <c r="K524" s="920"/>
      <c r="L524" s="920"/>
    </row>
    <row r="525" spans="1:12" x14ac:dyDescent="0.25">
      <c r="A525" s="918"/>
      <c r="B525" s="921" t="s">
        <v>2623</v>
      </c>
      <c r="C525" s="922" t="s">
        <v>2624</v>
      </c>
      <c r="D525" s="923">
        <v>43693</v>
      </c>
      <c r="E525" s="921" t="s">
        <v>1720</v>
      </c>
      <c r="F525" s="921" t="s">
        <v>2625</v>
      </c>
      <c r="G525" s="921"/>
      <c r="H525" s="924" t="s">
        <v>30</v>
      </c>
      <c r="I525" s="924"/>
      <c r="J525" s="14" t="s">
        <v>31</v>
      </c>
      <c r="K525" s="14" t="s">
        <v>32</v>
      </c>
      <c r="L525" s="16">
        <v>826</v>
      </c>
    </row>
    <row r="526" spans="1:12" x14ac:dyDescent="0.25">
      <c r="A526" s="918"/>
      <c r="B526" s="921"/>
      <c r="C526" s="922"/>
      <c r="D526" s="923"/>
      <c r="E526" s="921"/>
      <c r="F526" s="921"/>
      <c r="G526" s="921"/>
      <c r="H526" s="924" t="s">
        <v>33</v>
      </c>
      <c r="I526" s="924"/>
      <c r="J526" s="14" t="s">
        <v>31</v>
      </c>
      <c r="K526" s="14" t="s">
        <v>31</v>
      </c>
      <c r="L526" s="16">
        <v>0</v>
      </c>
    </row>
    <row r="527" spans="1:12" ht="24" x14ac:dyDescent="0.25">
      <c r="A527" s="918"/>
      <c r="B527" s="9" t="s">
        <v>34</v>
      </c>
      <c r="C527" s="13" t="s">
        <v>35</v>
      </c>
      <c r="D527" s="13" t="s">
        <v>36</v>
      </c>
      <c r="E527" s="13" t="s">
        <v>37</v>
      </c>
      <c r="F527" s="920"/>
      <c r="G527" s="920"/>
      <c r="H527" s="924" t="s">
        <v>38</v>
      </c>
      <c r="I527" s="924"/>
      <c r="J527" s="921" t="s">
        <v>31</v>
      </c>
      <c r="K527" s="921" t="s">
        <v>32</v>
      </c>
      <c r="L527" s="925">
        <v>1113.67</v>
      </c>
    </row>
    <row r="528" spans="1:12" ht="22.8" x14ac:dyDescent="0.25">
      <c r="A528" s="918"/>
      <c r="B528" s="14" t="s">
        <v>31</v>
      </c>
      <c r="C528" s="14" t="s">
        <v>2625</v>
      </c>
      <c r="D528" s="15">
        <v>43701</v>
      </c>
      <c r="E528" s="14" t="s">
        <v>2626</v>
      </c>
      <c r="F528" s="920"/>
      <c r="G528" s="920"/>
      <c r="H528" s="924"/>
      <c r="I528" s="924"/>
      <c r="J528" s="921"/>
      <c r="K528" s="921"/>
      <c r="L528" s="925"/>
    </row>
    <row r="529" spans="1:12" ht="24" x14ac:dyDescent="0.25">
      <c r="A529" s="918">
        <v>800</v>
      </c>
      <c r="B529" s="9" t="s">
        <v>22</v>
      </c>
      <c r="C529" s="13" t="s">
        <v>23</v>
      </c>
      <c r="D529" s="13" t="s">
        <v>24</v>
      </c>
      <c r="E529" s="13" t="s">
        <v>25</v>
      </c>
      <c r="F529" s="919" t="s">
        <v>17</v>
      </c>
      <c r="G529" s="919"/>
      <c r="H529" s="920"/>
      <c r="I529" s="920"/>
      <c r="J529" s="920"/>
      <c r="K529" s="920"/>
      <c r="L529" s="920"/>
    </row>
    <row r="530" spans="1:12" x14ac:dyDescent="0.25">
      <c r="A530" s="918"/>
      <c r="B530" s="921" t="s">
        <v>2627</v>
      </c>
      <c r="C530" s="922" t="s">
        <v>2628</v>
      </c>
      <c r="D530" s="923">
        <v>43661</v>
      </c>
      <c r="E530" s="921" t="s">
        <v>103</v>
      </c>
      <c r="F530" s="921" t="s">
        <v>2629</v>
      </c>
      <c r="G530" s="921"/>
      <c r="H530" s="924" t="s">
        <v>30</v>
      </c>
      <c r="I530" s="924"/>
      <c r="J530" s="14" t="s">
        <v>31</v>
      </c>
      <c r="K530" s="14" t="s">
        <v>32</v>
      </c>
      <c r="L530" s="16">
        <v>742.58</v>
      </c>
    </row>
    <row r="531" spans="1:12" x14ac:dyDescent="0.25">
      <c r="A531" s="918"/>
      <c r="B531" s="921"/>
      <c r="C531" s="922"/>
      <c r="D531" s="923"/>
      <c r="E531" s="921"/>
      <c r="F531" s="921"/>
      <c r="G531" s="921"/>
      <c r="H531" s="924" t="s">
        <v>33</v>
      </c>
      <c r="I531" s="924"/>
      <c r="J531" s="921" t="s">
        <v>31</v>
      </c>
      <c r="K531" s="921" t="s">
        <v>32</v>
      </c>
      <c r="L531" s="925">
        <v>1310.3500000000001</v>
      </c>
    </row>
    <row r="532" spans="1:12" x14ac:dyDescent="0.25">
      <c r="A532" s="918"/>
      <c r="B532" s="921"/>
      <c r="C532" s="922"/>
      <c r="D532" s="923"/>
      <c r="E532" s="921"/>
      <c r="F532" s="921"/>
      <c r="G532" s="921"/>
      <c r="H532" s="924"/>
      <c r="I532" s="924"/>
      <c r="J532" s="921"/>
      <c r="K532" s="921"/>
      <c r="L532" s="925"/>
    </row>
    <row r="533" spans="1:12" ht="24" x14ac:dyDescent="0.25">
      <c r="A533" s="918"/>
      <c r="B533" s="9" t="s">
        <v>34</v>
      </c>
      <c r="C533" s="13" t="s">
        <v>35</v>
      </c>
      <c r="D533" s="13" t="s">
        <v>36</v>
      </c>
      <c r="E533" s="13" t="s">
        <v>37</v>
      </c>
      <c r="F533" s="920"/>
      <c r="G533" s="920"/>
      <c r="H533" s="924" t="s">
        <v>38</v>
      </c>
      <c r="I533" s="924"/>
      <c r="J533" s="921" t="s">
        <v>31</v>
      </c>
      <c r="K533" s="921" t="s">
        <v>32</v>
      </c>
      <c r="L533" s="925">
        <v>686.66</v>
      </c>
    </row>
    <row r="534" spans="1:12" ht="22.8" x14ac:dyDescent="0.25">
      <c r="A534" s="918"/>
      <c r="B534" s="14" t="s">
        <v>429</v>
      </c>
      <c r="C534" s="14" t="s">
        <v>2629</v>
      </c>
      <c r="D534" s="15">
        <v>43671</v>
      </c>
      <c r="E534" s="14" t="s">
        <v>2630</v>
      </c>
      <c r="F534" s="920"/>
      <c r="G534" s="920"/>
      <c r="H534" s="924"/>
      <c r="I534" s="924"/>
      <c r="J534" s="921"/>
      <c r="K534" s="921"/>
      <c r="L534" s="925"/>
    </row>
  </sheetData>
  <mergeCells count="1581">
    <mergeCell ref="K6:L8"/>
    <mergeCell ref="C7:E7"/>
    <mergeCell ref="C8:E8"/>
    <mergeCell ref="F9:G9"/>
    <mergeCell ref="H9:I9"/>
    <mergeCell ref="B2:L2"/>
    <mergeCell ref="A3:A5"/>
    <mergeCell ref="B3:I4"/>
    <mergeCell ref="B5:L5"/>
    <mergeCell ref="A6:A8"/>
    <mergeCell ref="C6:E6"/>
    <mergeCell ref="F6:F8"/>
    <mergeCell ref="G6:G8"/>
    <mergeCell ref="I6:I8"/>
    <mergeCell ref="J6:J8"/>
    <mergeCell ref="K12:K13"/>
    <mergeCell ref="L12:L13"/>
    <mergeCell ref="F14:G15"/>
    <mergeCell ref="H14:I15"/>
    <mergeCell ref="J14:J15"/>
    <mergeCell ref="K14:K15"/>
    <mergeCell ref="L14:L15"/>
    <mergeCell ref="D11:D13"/>
    <mergeCell ref="E11:E13"/>
    <mergeCell ref="F11:G13"/>
    <mergeCell ref="H11:I11"/>
    <mergeCell ref="H12:I13"/>
    <mergeCell ref="J12:J13"/>
    <mergeCell ref="A10:A15"/>
    <mergeCell ref="F10:G10"/>
    <mergeCell ref="H10:L10"/>
    <mergeCell ref="B11:B13"/>
    <mergeCell ref="C11:C13"/>
    <mergeCell ref="D22:D23"/>
    <mergeCell ref="E22:E23"/>
    <mergeCell ref="F22:G23"/>
    <mergeCell ref="H22:I22"/>
    <mergeCell ref="H23:I23"/>
    <mergeCell ref="F19:G20"/>
    <mergeCell ref="H19:I20"/>
    <mergeCell ref="J19:J20"/>
    <mergeCell ref="K19:K20"/>
    <mergeCell ref="L19:L20"/>
    <mergeCell ref="A21:A25"/>
    <mergeCell ref="F21:G21"/>
    <mergeCell ref="H21:L21"/>
    <mergeCell ref="B22:B23"/>
    <mergeCell ref="C22:C23"/>
    <mergeCell ref="A16:A20"/>
    <mergeCell ref="F16:G16"/>
    <mergeCell ref="H16:L16"/>
    <mergeCell ref="B17:B18"/>
    <mergeCell ref="C17:C18"/>
    <mergeCell ref="D17:D18"/>
    <mergeCell ref="E17:E18"/>
    <mergeCell ref="F17:G18"/>
    <mergeCell ref="H17:I17"/>
    <mergeCell ref="H18:I18"/>
    <mergeCell ref="K29:K30"/>
    <mergeCell ref="L29:L30"/>
    <mergeCell ref="A31:A35"/>
    <mergeCell ref="F31:G31"/>
    <mergeCell ref="H31:L31"/>
    <mergeCell ref="B32:B33"/>
    <mergeCell ref="C32:C33"/>
    <mergeCell ref="D32:D33"/>
    <mergeCell ref="E32:E33"/>
    <mergeCell ref="F32:G33"/>
    <mergeCell ref="F27:G28"/>
    <mergeCell ref="H27:I27"/>
    <mergeCell ref="H28:I28"/>
    <mergeCell ref="F29:G30"/>
    <mergeCell ref="H29:I30"/>
    <mergeCell ref="J29:J30"/>
    <mergeCell ref="J24:J25"/>
    <mergeCell ref="K24:K25"/>
    <mergeCell ref="L24:L25"/>
    <mergeCell ref="A26:A30"/>
    <mergeCell ref="F26:G26"/>
    <mergeCell ref="H26:L26"/>
    <mergeCell ref="B27:B28"/>
    <mergeCell ref="C27:C28"/>
    <mergeCell ref="D27:D28"/>
    <mergeCell ref="E27:E28"/>
    <mergeCell ref="F24:G25"/>
    <mergeCell ref="H24:I25"/>
    <mergeCell ref="H38:I38"/>
    <mergeCell ref="F39:G40"/>
    <mergeCell ref="H39:I40"/>
    <mergeCell ref="J39:J40"/>
    <mergeCell ref="K39:K40"/>
    <mergeCell ref="L39:L40"/>
    <mergeCell ref="L34:L35"/>
    <mergeCell ref="A36:A40"/>
    <mergeCell ref="F36:G36"/>
    <mergeCell ref="H36:L36"/>
    <mergeCell ref="B37:B38"/>
    <mergeCell ref="C37:C38"/>
    <mergeCell ref="D37:D38"/>
    <mergeCell ref="E37:E38"/>
    <mergeCell ref="F37:G38"/>
    <mergeCell ref="H37:I37"/>
    <mergeCell ref="H32:I32"/>
    <mergeCell ref="H33:I33"/>
    <mergeCell ref="F34:G35"/>
    <mergeCell ref="H34:I35"/>
    <mergeCell ref="J34:J35"/>
    <mergeCell ref="K34:K35"/>
    <mergeCell ref="D47:D48"/>
    <mergeCell ref="E47:E48"/>
    <mergeCell ref="F47:G48"/>
    <mergeCell ref="H47:I47"/>
    <mergeCell ref="H48:I48"/>
    <mergeCell ref="F49:G50"/>
    <mergeCell ref="H49:I50"/>
    <mergeCell ref="F44:G45"/>
    <mergeCell ref="H44:I45"/>
    <mergeCell ref="J44:J45"/>
    <mergeCell ref="K44:K45"/>
    <mergeCell ref="L44:L45"/>
    <mergeCell ref="A46:A50"/>
    <mergeCell ref="F46:G46"/>
    <mergeCell ref="H46:L46"/>
    <mergeCell ref="B47:B48"/>
    <mergeCell ref="C47:C48"/>
    <mergeCell ref="A41:A45"/>
    <mergeCell ref="F41:G41"/>
    <mergeCell ref="H41:L41"/>
    <mergeCell ref="B42:B43"/>
    <mergeCell ref="C42:C43"/>
    <mergeCell ref="D42:D43"/>
    <mergeCell ref="E42:E43"/>
    <mergeCell ref="F42:G43"/>
    <mergeCell ref="H42:I42"/>
    <mergeCell ref="H43:I43"/>
    <mergeCell ref="K54:K55"/>
    <mergeCell ref="L54:L55"/>
    <mergeCell ref="A56:A60"/>
    <mergeCell ref="F56:G56"/>
    <mergeCell ref="H56:L56"/>
    <mergeCell ref="B57:B58"/>
    <mergeCell ref="C57:C58"/>
    <mergeCell ref="D57:D58"/>
    <mergeCell ref="E57:E58"/>
    <mergeCell ref="F57:G58"/>
    <mergeCell ref="F52:G53"/>
    <mergeCell ref="H52:I52"/>
    <mergeCell ref="H53:I53"/>
    <mergeCell ref="F54:G55"/>
    <mergeCell ref="H54:I55"/>
    <mergeCell ref="J54:J55"/>
    <mergeCell ref="J49:J50"/>
    <mergeCell ref="K49:K50"/>
    <mergeCell ref="L49:L50"/>
    <mergeCell ref="A51:A55"/>
    <mergeCell ref="F51:G51"/>
    <mergeCell ref="H51:L51"/>
    <mergeCell ref="B52:B53"/>
    <mergeCell ref="C52:C53"/>
    <mergeCell ref="D52:D53"/>
    <mergeCell ref="E52:E53"/>
    <mergeCell ref="H63:I63"/>
    <mergeCell ref="F64:G65"/>
    <mergeCell ref="H64:I65"/>
    <mergeCell ref="J64:J65"/>
    <mergeCell ref="K64:K65"/>
    <mergeCell ref="L64:L65"/>
    <mergeCell ref="L59:L60"/>
    <mergeCell ref="A61:A65"/>
    <mergeCell ref="F61:G61"/>
    <mergeCell ref="H61:L61"/>
    <mergeCell ref="B62:B63"/>
    <mergeCell ref="C62:C63"/>
    <mergeCell ref="D62:D63"/>
    <mergeCell ref="E62:E63"/>
    <mergeCell ref="F62:G63"/>
    <mergeCell ref="H62:I62"/>
    <mergeCell ref="H57:I57"/>
    <mergeCell ref="H58:I58"/>
    <mergeCell ref="F59:G60"/>
    <mergeCell ref="H59:I60"/>
    <mergeCell ref="J59:J60"/>
    <mergeCell ref="K59:K60"/>
    <mergeCell ref="D72:D73"/>
    <mergeCell ref="E72:E73"/>
    <mergeCell ref="F72:G73"/>
    <mergeCell ref="H72:I72"/>
    <mergeCell ref="H73:I73"/>
    <mergeCell ref="F74:G75"/>
    <mergeCell ref="H74:I75"/>
    <mergeCell ref="F69:G70"/>
    <mergeCell ref="H69:I70"/>
    <mergeCell ref="J69:J70"/>
    <mergeCell ref="K69:K70"/>
    <mergeCell ref="L69:L70"/>
    <mergeCell ref="A71:A75"/>
    <mergeCell ref="F71:G71"/>
    <mergeCell ref="H71:L71"/>
    <mergeCell ref="B72:B73"/>
    <mergeCell ref="C72:C73"/>
    <mergeCell ref="A66:A70"/>
    <mergeCell ref="F66:G66"/>
    <mergeCell ref="H66:L66"/>
    <mergeCell ref="B67:B68"/>
    <mergeCell ref="C67:C68"/>
    <mergeCell ref="D67:D68"/>
    <mergeCell ref="E67:E68"/>
    <mergeCell ref="F67:G68"/>
    <mergeCell ref="H67:I67"/>
    <mergeCell ref="H68:I68"/>
    <mergeCell ref="K79:K80"/>
    <mergeCell ref="L79:L80"/>
    <mergeCell ref="A81:A85"/>
    <mergeCell ref="F81:G81"/>
    <mergeCell ref="H81:L81"/>
    <mergeCell ref="B82:B83"/>
    <mergeCell ref="C82:C83"/>
    <mergeCell ref="D82:D83"/>
    <mergeCell ref="E82:E83"/>
    <mergeCell ref="F82:G83"/>
    <mergeCell ref="F77:G78"/>
    <mergeCell ref="H77:I77"/>
    <mergeCell ref="H78:I78"/>
    <mergeCell ref="F79:G80"/>
    <mergeCell ref="H79:I80"/>
    <mergeCell ref="J79:J80"/>
    <mergeCell ref="J74:J75"/>
    <mergeCell ref="K74:K75"/>
    <mergeCell ref="L74:L75"/>
    <mergeCell ref="A76:A80"/>
    <mergeCell ref="F76:G76"/>
    <mergeCell ref="H76:L76"/>
    <mergeCell ref="B77:B78"/>
    <mergeCell ref="C77:C78"/>
    <mergeCell ref="D77:D78"/>
    <mergeCell ref="E77:E78"/>
    <mergeCell ref="H88:I88"/>
    <mergeCell ref="F89:G90"/>
    <mergeCell ref="H89:I90"/>
    <mergeCell ref="J89:J90"/>
    <mergeCell ref="K89:K90"/>
    <mergeCell ref="L89:L90"/>
    <mergeCell ref="L84:L85"/>
    <mergeCell ref="A86:A90"/>
    <mergeCell ref="F86:G86"/>
    <mergeCell ref="H86:L86"/>
    <mergeCell ref="B87:B88"/>
    <mergeCell ref="C87:C88"/>
    <mergeCell ref="D87:D88"/>
    <mergeCell ref="E87:E88"/>
    <mergeCell ref="F87:G88"/>
    <mergeCell ref="H87:I87"/>
    <mergeCell ref="H82:I82"/>
    <mergeCell ref="H83:I83"/>
    <mergeCell ref="F84:G85"/>
    <mergeCell ref="H84:I85"/>
    <mergeCell ref="J84:J85"/>
    <mergeCell ref="K84:K85"/>
    <mergeCell ref="D97:D98"/>
    <mergeCell ref="E97:E98"/>
    <mergeCell ref="F97:G98"/>
    <mergeCell ref="H97:I97"/>
    <mergeCell ref="H98:I98"/>
    <mergeCell ref="F99:G100"/>
    <mergeCell ref="H99:I100"/>
    <mergeCell ref="F94:G95"/>
    <mergeCell ref="H94:I95"/>
    <mergeCell ref="J94:J95"/>
    <mergeCell ref="K94:K95"/>
    <mergeCell ref="L94:L95"/>
    <mergeCell ref="A96:A100"/>
    <mergeCell ref="F96:G96"/>
    <mergeCell ref="H96:L96"/>
    <mergeCell ref="B97:B98"/>
    <mergeCell ref="C97:C98"/>
    <mergeCell ref="A91:A95"/>
    <mergeCell ref="F91:G91"/>
    <mergeCell ref="H91:L91"/>
    <mergeCell ref="B92:B93"/>
    <mergeCell ref="C92:C93"/>
    <mergeCell ref="D92:D93"/>
    <mergeCell ref="E92:E93"/>
    <mergeCell ref="F92:G93"/>
    <mergeCell ref="H92:I92"/>
    <mergeCell ref="H93:I93"/>
    <mergeCell ref="K104:K105"/>
    <mergeCell ref="L104:L105"/>
    <mergeCell ref="A106:A110"/>
    <mergeCell ref="F106:G106"/>
    <mergeCell ref="H106:L106"/>
    <mergeCell ref="B107:B108"/>
    <mergeCell ref="C107:C108"/>
    <mergeCell ref="D107:D108"/>
    <mergeCell ref="E107:E108"/>
    <mergeCell ref="F107:G108"/>
    <mergeCell ref="F102:G103"/>
    <mergeCell ref="H102:I102"/>
    <mergeCell ref="H103:I103"/>
    <mergeCell ref="F104:G105"/>
    <mergeCell ref="H104:I105"/>
    <mergeCell ref="J104:J105"/>
    <mergeCell ref="J99:J100"/>
    <mergeCell ref="K99:K100"/>
    <mergeCell ref="L99:L100"/>
    <mergeCell ref="A101:A105"/>
    <mergeCell ref="F101:G101"/>
    <mergeCell ref="H101:L101"/>
    <mergeCell ref="B102:B103"/>
    <mergeCell ref="C102:C103"/>
    <mergeCell ref="D102:D103"/>
    <mergeCell ref="E102:E103"/>
    <mergeCell ref="H113:I113"/>
    <mergeCell ref="F114:G115"/>
    <mergeCell ref="H114:I115"/>
    <mergeCell ref="J114:J115"/>
    <mergeCell ref="K114:K115"/>
    <mergeCell ref="L114:L115"/>
    <mergeCell ref="L109:L110"/>
    <mergeCell ref="A111:A115"/>
    <mergeCell ref="F111:G111"/>
    <mergeCell ref="H111:L111"/>
    <mergeCell ref="B112:B113"/>
    <mergeCell ref="C112:C113"/>
    <mergeCell ref="D112:D113"/>
    <mergeCell ref="E112:E113"/>
    <mergeCell ref="F112:G113"/>
    <mergeCell ref="H112:I112"/>
    <mergeCell ref="H107:I107"/>
    <mergeCell ref="H108:I108"/>
    <mergeCell ref="F109:G110"/>
    <mergeCell ref="H109:I110"/>
    <mergeCell ref="J109:J110"/>
    <mergeCell ref="K109:K110"/>
    <mergeCell ref="J118:J119"/>
    <mergeCell ref="K118:K119"/>
    <mergeCell ref="L118:L119"/>
    <mergeCell ref="F120:G121"/>
    <mergeCell ref="H120:I121"/>
    <mergeCell ref="J120:J121"/>
    <mergeCell ref="K120:K121"/>
    <mergeCell ref="L120:L121"/>
    <mergeCell ref="A116:A121"/>
    <mergeCell ref="F116:G116"/>
    <mergeCell ref="H116:L116"/>
    <mergeCell ref="B117:B119"/>
    <mergeCell ref="C117:C119"/>
    <mergeCell ref="D117:D119"/>
    <mergeCell ref="E117:E119"/>
    <mergeCell ref="F117:G119"/>
    <mergeCell ref="H117:I117"/>
    <mergeCell ref="H118:I119"/>
    <mergeCell ref="J124:J125"/>
    <mergeCell ref="K124:K125"/>
    <mergeCell ref="L124:L125"/>
    <mergeCell ref="F126:G127"/>
    <mergeCell ref="H126:I127"/>
    <mergeCell ref="J126:J127"/>
    <mergeCell ref="K126:K127"/>
    <mergeCell ref="L126:L127"/>
    <mergeCell ref="A122:A127"/>
    <mergeCell ref="F122:G122"/>
    <mergeCell ref="H122:L122"/>
    <mergeCell ref="B123:B125"/>
    <mergeCell ref="C123:C125"/>
    <mergeCell ref="D123:D125"/>
    <mergeCell ref="E123:E125"/>
    <mergeCell ref="F123:G125"/>
    <mergeCell ref="H123:I123"/>
    <mergeCell ref="H124:I125"/>
    <mergeCell ref="D134:D135"/>
    <mergeCell ref="E134:E135"/>
    <mergeCell ref="F134:G135"/>
    <mergeCell ref="H134:I134"/>
    <mergeCell ref="H135:I135"/>
    <mergeCell ref="F136:G137"/>
    <mergeCell ref="H136:I137"/>
    <mergeCell ref="F131:G132"/>
    <mergeCell ref="H131:I132"/>
    <mergeCell ref="J131:J132"/>
    <mergeCell ref="K131:K132"/>
    <mergeCell ref="L131:L132"/>
    <mergeCell ref="A133:A137"/>
    <mergeCell ref="F133:G133"/>
    <mergeCell ref="H133:L133"/>
    <mergeCell ref="B134:B135"/>
    <mergeCell ref="C134:C135"/>
    <mergeCell ref="A128:A132"/>
    <mergeCell ref="F128:G128"/>
    <mergeCell ref="H128:L128"/>
    <mergeCell ref="B129:B130"/>
    <mergeCell ref="C129:C130"/>
    <mergeCell ref="D129:D130"/>
    <mergeCell ref="E129:E130"/>
    <mergeCell ref="F129:G130"/>
    <mergeCell ref="H129:I129"/>
    <mergeCell ref="H130:I130"/>
    <mergeCell ref="K141:K142"/>
    <mergeCell ref="L141:L142"/>
    <mergeCell ref="A143:A147"/>
    <mergeCell ref="F143:G143"/>
    <mergeCell ref="H143:L143"/>
    <mergeCell ref="B144:B145"/>
    <mergeCell ref="C144:C145"/>
    <mergeCell ref="D144:D145"/>
    <mergeCell ref="E144:E145"/>
    <mergeCell ref="F144:G145"/>
    <mergeCell ref="F139:G140"/>
    <mergeCell ref="H139:I139"/>
    <mergeCell ref="H140:I140"/>
    <mergeCell ref="F141:G142"/>
    <mergeCell ref="H141:I142"/>
    <mergeCell ref="J141:J142"/>
    <mergeCell ref="J136:J137"/>
    <mergeCell ref="K136:K137"/>
    <mergeCell ref="L136:L137"/>
    <mergeCell ref="A138:A142"/>
    <mergeCell ref="F138:G138"/>
    <mergeCell ref="H138:L138"/>
    <mergeCell ref="B139:B140"/>
    <mergeCell ref="C139:C140"/>
    <mergeCell ref="D139:D140"/>
    <mergeCell ref="E139:E140"/>
    <mergeCell ref="H150:I150"/>
    <mergeCell ref="F151:G152"/>
    <mergeCell ref="H151:I152"/>
    <mergeCell ref="J151:J152"/>
    <mergeCell ref="K151:K152"/>
    <mergeCell ref="L151:L152"/>
    <mergeCell ref="L146:L147"/>
    <mergeCell ref="A148:A152"/>
    <mergeCell ref="F148:G148"/>
    <mergeCell ref="H148:L148"/>
    <mergeCell ref="B149:B150"/>
    <mergeCell ref="C149:C150"/>
    <mergeCell ref="D149:D150"/>
    <mergeCell ref="E149:E150"/>
    <mergeCell ref="F149:G150"/>
    <mergeCell ref="H149:I149"/>
    <mergeCell ref="H144:I144"/>
    <mergeCell ref="H145:I145"/>
    <mergeCell ref="F146:G147"/>
    <mergeCell ref="H146:I147"/>
    <mergeCell ref="J146:J147"/>
    <mergeCell ref="K146:K147"/>
    <mergeCell ref="F156:G157"/>
    <mergeCell ref="H156:I157"/>
    <mergeCell ref="J156:J157"/>
    <mergeCell ref="K156:K157"/>
    <mergeCell ref="L156:L157"/>
    <mergeCell ref="A158:A162"/>
    <mergeCell ref="F158:G158"/>
    <mergeCell ref="H158:L158"/>
    <mergeCell ref="B159:B160"/>
    <mergeCell ref="C159:C160"/>
    <mergeCell ref="A153:A157"/>
    <mergeCell ref="F153:G153"/>
    <mergeCell ref="H153:L153"/>
    <mergeCell ref="B154:B155"/>
    <mergeCell ref="C154:C155"/>
    <mergeCell ref="D154:D155"/>
    <mergeCell ref="E154:E155"/>
    <mergeCell ref="F154:G155"/>
    <mergeCell ref="H154:I154"/>
    <mergeCell ref="H155:I155"/>
    <mergeCell ref="F164:G166"/>
    <mergeCell ref="H164:I164"/>
    <mergeCell ref="H165:I166"/>
    <mergeCell ref="J165:J166"/>
    <mergeCell ref="K165:K166"/>
    <mergeCell ref="L165:L166"/>
    <mergeCell ref="J161:J162"/>
    <mergeCell ref="K161:K162"/>
    <mergeCell ref="L161:L162"/>
    <mergeCell ref="A163:A168"/>
    <mergeCell ref="F163:G163"/>
    <mergeCell ref="H163:L163"/>
    <mergeCell ref="B164:B166"/>
    <mergeCell ref="C164:C166"/>
    <mergeCell ref="D164:D166"/>
    <mergeCell ref="E164:E166"/>
    <mergeCell ref="D159:D160"/>
    <mergeCell ref="E159:E160"/>
    <mergeCell ref="F159:G160"/>
    <mergeCell ref="H159:I159"/>
    <mergeCell ref="H160:I160"/>
    <mergeCell ref="F161:G162"/>
    <mergeCell ref="H161:I162"/>
    <mergeCell ref="D170:D171"/>
    <mergeCell ref="E170:E171"/>
    <mergeCell ref="F170:G171"/>
    <mergeCell ref="H170:I170"/>
    <mergeCell ref="H171:I171"/>
    <mergeCell ref="F172:G173"/>
    <mergeCell ref="H172:I173"/>
    <mergeCell ref="F167:G168"/>
    <mergeCell ref="H167:I168"/>
    <mergeCell ref="J167:J168"/>
    <mergeCell ref="K167:K168"/>
    <mergeCell ref="L167:L168"/>
    <mergeCell ref="A169:A173"/>
    <mergeCell ref="F169:G169"/>
    <mergeCell ref="H169:L169"/>
    <mergeCell ref="B170:B171"/>
    <mergeCell ref="C170:C171"/>
    <mergeCell ref="F179:G180"/>
    <mergeCell ref="H179:I180"/>
    <mergeCell ref="J179:J180"/>
    <mergeCell ref="K179:K180"/>
    <mergeCell ref="L179:L180"/>
    <mergeCell ref="A181:A187"/>
    <mergeCell ref="F181:G181"/>
    <mergeCell ref="H181:L181"/>
    <mergeCell ref="B182:B185"/>
    <mergeCell ref="C182:C185"/>
    <mergeCell ref="F175:G178"/>
    <mergeCell ref="H175:I175"/>
    <mergeCell ref="H176:I178"/>
    <mergeCell ref="J176:J178"/>
    <mergeCell ref="K176:K178"/>
    <mergeCell ref="L176:L178"/>
    <mergeCell ref="J172:J173"/>
    <mergeCell ref="K172:K173"/>
    <mergeCell ref="L172:L173"/>
    <mergeCell ref="A174:A180"/>
    <mergeCell ref="F174:G174"/>
    <mergeCell ref="H174:L174"/>
    <mergeCell ref="B175:B178"/>
    <mergeCell ref="C175:C178"/>
    <mergeCell ref="D175:D178"/>
    <mergeCell ref="E175:E178"/>
    <mergeCell ref="K183:K185"/>
    <mergeCell ref="L183:L185"/>
    <mergeCell ref="F186:G187"/>
    <mergeCell ref="H186:I187"/>
    <mergeCell ref="J186:J187"/>
    <mergeCell ref="K186:K187"/>
    <mergeCell ref="L186:L187"/>
    <mergeCell ref="D182:D185"/>
    <mergeCell ref="E182:E185"/>
    <mergeCell ref="F182:G185"/>
    <mergeCell ref="H182:I182"/>
    <mergeCell ref="H183:I185"/>
    <mergeCell ref="J183:J185"/>
    <mergeCell ref="K195:K196"/>
    <mergeCell ref="L195:L196"/>
    <mergeCell ref="F197:G198"/>
    <mergeCell ref="H197:I198"/>
    <mergeCell ref="F191:G192"/>
    <mergeCell ref="H191:I192"/>
    <mergeCell ref="J191:J192"/>
    <mergeCell ref="K191:K192"/>
    <mergeCell ref="L191:L192"/>
    <mergeCell ref="D205:D206"/>
    <mergeCell ref="E205:E206"/>
    <mergeCell ref="F205:G206"/>
    <mergeCell ref="H205:I205"/>
    <mergeCell ref="H206:I206"/>
    <mergeCell ref="F202:G203"/>
    <mergeCell ref="H202:I203"/>
    <mergeCell ref="J202:J203"/>
    <mergeCell ref="K202:K203"/>
    <mergeCell ref="L202:L203"/>
    <mergeCell ref="A193:A198"/>
    <mergeCell ref="F193:G193"/>
    <mergeCell ref="H193:L193"/>
    <mergeCell ref="B194:B196"/>
    <mergeCell ref="C194:C196"/>
    <mergeCell ref="A188:A192"/>
    <mergeCell ref="F188:G188"/>
    <mergeCell ref="H188:L188"/>
    <mergeCell ref="B189:B190"/>
    <mergeCell ref="C189:C190"/>
    <mergeCell ref="D189:D190"/>
    <mergeCell ref="E189:E190"/>
    <mergeCell ref="F189:G190"/>
    <mergeCell ref="H189:I189"/>
    <mergeCell ref="H190:I190"/>
    <mergeCell ref="A199:A203"/>
    <mergeCell ref="F199:G199"/>
    <mergeCell ref="H199:L199"/>
    <mergeCell ref="B200:B201"/>
    <mergeCell ref="C200:C201"/>
    <mergeCell ref="D200:D201"/>
    <mergeCell ref="E200:E201"/>
    <mergeCell ref="F200:G201"/>
    <mergeCell ref="H200:I200"/>
    <mergeCell ref="H201:I201"/>
    <mergeCell ref="K212:K213"/>
    <mergeCell ref="L212:L213"/>
    <mergeCell ref="J197:J198"/>
    <mergeCell ref="K197:K198"/>
    <mergeCell ref="L197:L198"/>
    <mergeCell ref="D194:D196"/>
    <mergeCell ref="E194:E196"/>
    <mergeCell ref="F194:G196"/>
    <mergeCell ref="H194:I194"/>
    <mergeCell ref="H195:I196"/>
    <mergeCell ref="J195:J196"/>
    <mergeCell ref="F210:G211"/>
    <mergeCell ref="H210:I210"/>
    <mergeCell ref="H211:I211"/>
    <mergeCell ref="F212:G213"/>
    <mergeCell ref="H212:I213"/>
    <mergeCell ref="J212:J213"/>
    <mergeCell ref="J207:J208"/>
    <mergeCell ref="K207:K208"/>
    <mergeCell ref="L207:L208"/>
    <mergeCell ref="A209:A213"/>
    <mergeCell ref="F209:G209"/>
    <mergeCell ref="H209:L209"/>
    <mergeCell ref="B210:B211"/>
    <mergeCell ref="C210:C211"/>
    <mergeCell ref="D210:D211"/>
    <mergeCell ref="E210:E211"/>
    <mergeCell ref="F207:G208"/>
    <mergeCell ref="H207:I208"/>
    <mergeCell ref="A204:A208"/>
    <mergeCell ref="F204:G204"/>
    <mergeCell ref="H204:L204"/>
    <mergeCell ref="B205:B206"/>
    <mergeCell ref="C205:C206"/>
    <mergeCell ref="H221:I221"/>
    <mergeCell ref="F222:G223"/>
    <mergeCell ref="H222:I223"/>
    <mergeCell ref="J222:J223"/>
    <mergeCell ref="K222:K223"/>
    <mergeCell ref="L222:L223"/>
    <mergeCell ref="L217:L218"/>
    <mergeCell ref="A219:A223"/>
    <mergeCell ref="F219:G219"/>
    <mergeCell ref="H219:L219"/>
    <mergeCell ref="B220:B221"/>
    <mergeCell ref="C220:C221"/>
    <mergeCell ref="D220:D221"/>
    <mergeCell ref="E220:E221"/>
    <mergeCell ref="F220:G221"/>
    <mergeCell ref="H220:I220"/>
    <mergeCell ref="H215:I215"/>
    <mergeCell ref="H216:I216"/>
    <mergeCell ref="F217:G218"/>
    <mergeCell ref="H217:I218"/>
    <mergeCell ref="J217:J218"/>
    <mergeCell ref="K217:K218"/>
    <mergeCell ref="A214:A218"/>
    <mergeCell ref="F214:G214"/>
    <mergeCell ref="H214:L214"/>
    <mergeCell ref="B215:B216"/>
    <mergeCell ref="C215:C216"/>
    <mergeCell ref="D215:D216"/>
    <mergeCell ref="E215:E216"/>
    <mergeCell ref="F215:G216"/>
    <mergeCell ref="D230:D231"/>
    <mergeCell ref="E230:E231"/>
    <mergeCell ref="F230:G231"/>
    <mergeCell ref="H230:I230"/>
    <mergeCell ref="H231:I231"/>
    <mergeCell ref="F227:G228"/>
    <mergeCell ref="H227:I228"/>
    <mergeCell ref="J227:J228"/>
    <mergeCell ref="K227:K228"/>
    <mergeCell ref="L227:L228"/>
    <mergeCell ref="A229:A233"/>
    <mergeCell ref="F229:G229"/>
    <mergeCell ref="H229:L229"/>
    <mergeCell ref="B230:B231"/>
    <mergeCell ref="C230:C231"/>
    <mergeCell ref="A224:A228"/>
    <mergeCell ref="F224:G224"/>
    <mergeCell ref="H224:L224"/>
    <mergeCell ref="B225:B226"/>
    <mergeCell ref="C225:C226"/>
    <mergeCell ref="D225:D226"/>
    <mergeCell ref="E225:E226"/>
    <mergeCell ref="F225:G226"/>
    <mergeCell ref="H225:I225"/>
    <mergeCell ref="H226:I226"/>
    <mergeCell ref="K237:K238"/>
    <mergeCell ref="L237:L238"/>
    <mergeCell ref="A239:A243"/>
    <mergeCell ref="F239:G239"/>
    <mergeCell ref="H239:L239"/>
    <mergeCell ref="B240:B241"/>
    <mergeCell ref="C240:C241"/>
    <mergeCell ref="D240:D241"/>
    <mergeCell ref="E240:E241"/>
    <mergeCell ref="F240:G241"/>
    <mergeCell ref="F235:G236"/>
    <mergeCell ref="H235:I235"/>
    <mergeCell ref="H236:I236"/>
    <mergeCell ref="F237:G238"/>
    <mergeCell ref="H237:I238"/>
    <mergeCell ref="J237:J238"/>
    <mergeCell ref="J232:J233"/>
    <mergeCell ref="K232:K233"/>
    <mergeCell ref="L232:L233"/>
    <mergeCell ref="A234:A238"/>
    <mergeCell ref="F234:G234"/>
    <mergeCell ref="H234:L234"/>
    <mergeCell ref="B235:B236"/>
    <mergeCell ref="C235:C236"/>
    <mergeCell ref="D235:D236"/>
    <mergeCell ref="E235:E236"/>
    <mergeCell ref="F232:G233"/>
    <mergeCell ref="H232:I233"/>
    <mergeCell ref="H246:I246"/>
    <mergeCell ref="F247:G248"/>
    <mergeCell ref="H247:I248"/>
    <mergeCell ref="J247:J248"/>
    <mergeCell ref="K247:K248"/>
    <mergeCell ref="L247:L248"/>
    <mergeCell ref="L242:L243"/>
    <mergeCell ref="A244:A248"/>
    <mergeCell ref="F244:G244"/>
    <mergeCell ref="H244:L244"/>
    <mergeCell ref="B245:B246"/>
    <mergeCell ref="C245:C246"/>
    <mergeCell ref="D245:D246"/>
    <mergeCell ref="E245:E246"/>
    <mergeCell ref="F245:G246"/>
    <mergeCell ref="H245:I245"/>
    <mergeCell ref="H240:I240"/>
    <mergeCell ref="H241:I241"/>
    <mergeCell ref="F242:G243"/>
    <mergeCell ref="H242:I243"/>
    <mergeCell ref="J242:J243"/>
    <mergeCell ref="K242:K243"/>
    <mergeCell ref="F252:G253"/>
    <mergeCell ref="H252:I253"/>
    <mergeCell ref="J252:J253"/>
    <mergeCell ref="K252:K253"/>
    <mergeCell ref="L252:L253"/>
    <mergeCell ref="A254:A258"/>
    <mergeCell ref="F254:G254"/>
    <mergeCell ref="H254:L254"/>
    <mergeCell ref="B255:B256"/>
    <mergeCell ref="C255:C256"/>
    <mergeCell ref="A249:A253"/>
    <mergeCell ref="F249:G249"/>
    <mergeCell ref="H249:L249"/>
    <mergeCell ref="B250:B251"/>
    <mergeCell ref="C250:C251"/>
    <mergeCell ref="D250:D251"/>
    <mergeCell ref="E250:E251"/>
    <mergeCell ref="F250:G251"/>
    <mergeCell ref="H250:I250"/>
    <mergeCell ref="H251:I251"/>
    <mergeCell ref="F260:G262"/>
    <mergeCell ref="H260:I260"/>
    <mergeCell ref="H261:I262"/>
    <mergeCell ref="J261:J262"/>
    <mergeCell ref="K261:K262"/>
    <mergeCell ref="L261:L262"/>
    <mergeCell ref="J257:J258"/>
    <mergeCell ref="K257:K258"/>
    <mergeCell ref="L257:L258"/>
    <mergeCell ref="A259:A264"/>
    <mergeCell ref="F259:G259"/>
    <mergeCell ref="H259:L259"/>
    <mergeCell ref="B260:B262"/>
    <mergeCell ref="C260:C262"/>
    <mergeCell ref="D260:D262"/>
    <mergeCell ref="E260:E262"/>
    <mergeCell ref="D255:D256"/>
    <mergeCell ref="E255:E256"/>
    <mergeCell ref="F255:G256"/>
    <mergeCell ref="H255:I255"/>
    <mergeCell ref="H256:I256"/>
    <mergeCell ref="F257:G258"/>
    <mergeCell ref="H257:I258"/>
    <mergeCell ref="D266:D267"/>
    <mergeCell ref="E266:E267"/>
    <mergeCell ref="F266:G267"/>
    <mergeCell ref="H266:I266"/>
    <mergeCell ref="H267:I267"/>
    <mergeCell ref="F268:G269"/>
    <mergeCell ref="H268:I269"/>
    <mergeCell ref="F263:G264"/>
    <mergeCell ref="H263:I264"/>
    <mergeCell ref="J263:J264"/>
    <mergeCell ref="K263:K264"/>
    <mergeCell ref="L263:L264"/>
    <mergeCell ref="A265:A269"/>
    <mergeCell ref="F265:G265"/>
    <mergeCell ref="H265:L265"/>
    <mergeCell ref="B266:B267"/>
    <mergeCell ref="C266:C267"/>
    <mergeCell ref="K273:K274"/>
    <mergeCell ref="L273:L274"/>
    <mergeCell ref="A275:A279"/>
    <mergeCell ref="F275:G275"/>
    <mergeCell ref="H275:L275"/>
    <mergeCell ref="B276:B277"/>
    <mergeCell ref="C276:C277"/>
    <mergeCell ref="D276:D277"/>
    <mergeCell ref="E276:E277"/>
    <mergeCell ref="F276:G277"/>
    <mergeCell ref="F271:G272"/>
    <mergeCell ref="H271:I271"/>
    <mergeCell ref="H272:I272"/>
    <mergeCell ref="F273:G274"/>
    <mergeCell ref="H273:I274"/>
    <mergeCell ref="J273:J274"/>
    <mergeCell ref="J268:J269"/>
    <mergeCell ref="K268:K269"/>
    <mergeCell ref="L268:L269"/>
    <mergeCell ref="A270:A274"/>
    <mergeCell ref="F270:G270"/>
    <mergeCell ref="H270:L270"/>
    <mergeCell ref="B271:B272"/>
    <mergeCell ref="C271:C272"/>
    <mergeCell ref="D271:D272"/>
    <mergeCell ref="E271:E272"/>
    <mergeCell ref="H282:I282"/>
    <mergeCell ref="F283:G284"/>
    <mergeCell ref="H283:I284"/>
    <mergeCell ref="J283:J284"/>
    <mergeCell ref="K283:K284"/>
    <mergeCell ref="L283:L284"/>
    <mergeCell ref="L278:L279"/>
    <mergeCell ref="A280:A284"/>
    <mergeCell ref="F280:G280"/>
    <mergeCell ref="H280:L280"/>
    <mergeCell ref="B281:B282"/>
    <mergeCell ref="C281:C282"/>
    <mergeCell ref="D281:D282"/>
    <mergeCell ref="E281:E282"/>
    <mergeCell ref="F281:G282"/>
    <mergeCell ref="H281:I281"/>
    <mergeCell ref="H276:I276"/>
    <mergeCell ref="H277:I277"/>
    <mergeCell ref="F278:G279"/>
    <mergeCell ref="H278:I279"/>
    <mergeCell ref="J278:J279"/>
    <mergeCell ref="K278:K279"/>
    <mergeCell ref="J287:J288"/>
    <mergeCell ref="K287:K288"/>
    <mergeCell ref="L287:L288"/>
    <mergeCell ref="F289:G290"/>
    <mergeCell ref="H289:I290"/>
    <mergeCell ref="J289:J290"/>
    <mergeCell ref="K289:K290"/>
    <mergeCell ref="L289:L290"/>
    <mergeCell ref="A285:A290"/>
    <mergeCell ref="F285:G285"/>
    <mergeCell ref="H285:L285"/>
    <mergeCell ref="B286:B288"/>
    <mergeCell ref="C286:C288"/>
    <mergeCell ref="D286:D288"/>
    <mergeCell ref="E286:E288"/>
    <mergeCell ref="F286:G288"/>
    <mergeCell ref="H286:I286"/>
    <mergeCell ref="H287:I288"/>
    <mergeCell ref="D297:D298"/>
    <mergeCell ref="E297:E298"/>
    <mergeCell ref="F297:G298"/>
    <mergeCell ref="H297:I297"/>
    <mergeCell ref="H298:I298"/>
    <mergeCell ref="F299:G300"/>
    <mergeCell ref="H299:I300"/>
    <mergeCell ref="F294:G295"/>
    <mergeCell ref="H294:I295"/>
    <mergeCell ref="J294:J295"/>
    <mergeCell ref="K294:K295"/>
    <mergeCell ref="L294:L295"/>
    <mergeCell ref="A296:A300"/>
    <mergeCell ref="F296:G296"/>
    <mergeCell ref="H296:L296"/>
    <mergeCell ref="B297:B298"/>
    <mergeCell ref="C297:C298"/>
    <mergeCell ref="A291:A295"/>
    <mergeCell ref="F291:G291"/>
    <mergeCell ref="H291:L291"/>
    <mergeCell ref="B292:B293"/>
    <mergeCell ref="C292:C293"/>
    <mergeCell ref="D292:D293"/>
    <mergeCell ref="E292:E293"/>
    <mergeCell ref="F292:G293"/>
    <mergeCell ref="H292:I292"/>
    <mergeCell ref="H293:I293"/>
    <mergeCell ref="K304:K305"/>
    <mergeCell ref="L304:L305"/>
    <mergeCell ref="A306:A310"/>
    <mergeCell ref="F306:G306"/>
    <mergeCell ref="H306:L306"/>
    <mergeCell ref="B307:B308"/>
    <mergeCell ref="C307:C308"/>
    <mergeCell ref="D307:D308"/>
    <mergeCell ref="E307:E308"/>
    <mergeCell ref="F307:G308"/>
    <mergeCell ref="F302:G303"/>
    <mergeCell ref="H302:I302"/>
    <mergeCell ref="H303:I303"/>
    <mergeCell ref="F304:G305"/>
    <mergeCell ref="H304:I305"/>
    <mergeCell ref="J304:J305"/>
    <mergeCell ref="J299:J300"/>
    <mergeCell ref="K299:K300"/>
    <mergeCell ref="L299:L300"/>
    <mergeCell ref="A301:A305"/>
    <mergeCell ref="F301:G301"/>
    <mergeCell ref="H301:L301"/>
    <mergeCell ref="B302:B303"/>
    <mergeCell ref="C302:C303"/>
    <mergeCell ref="D302:D303"/>
    <mergeCell ref="E302:E303"/>
    <mergeCell ref="H313:I313"/>
    <mergeCell ref="F314:G315"/>
    <mergeCell ref="H314:I315"/>
    <mergeCell ref="J314:J315"/>
    <mergeCell ref="K314:K315"/>
    <mergeCell ref="L314:L315"/>
    <mergeCell ref="L309:L310"/>
    <mergeCell ref="A311:A315"/>
    <mergeCell ref="F311:G311"/>
    <mergeCell ref="H311:L311"/>
    <mergeCell ref="B312:B313"/>
    <mergeCell ref="C312:C313"/>
    <mergeCell ref="D312:D313"/>
    <mergeCell ref="E312:E313"/>
    <mergeCell ref="F312:G313"/>
    <mergeCell ref="H312:I312"/>
    <mergeCell ref="H307:I307"/>
    <mergeCell ref="H308:I308"/>
    <mergeCell ref="F309:G310"/>
    <mergeCell ref="H309:I310"/>
    <mergeCell ref="J309:J310"/>
    <mergeCell ref="K309:K310"/>
    <mergeCell ref="F319:G320"/>
    <mergeCell ref="H319:I320"/>
    <mergeCell ref="J319:J320"/>
    <mergeCell ref="K319:K320"/>
    <mergeCell ref="L319:L320"/>
    <mergeCell ref="A321:A325"/>
    <mergeCell ref="F321:G321"/>
    <mergeCell ref="H321:L321"/>
    <mergeCell ref="B322:B323"/>
    <mergeCell ref="C322:C323"/>
    <mergeCell ref="A316:A320"/>
    <mergeCell ref="F316:G316"/>
    <mergeCell ref="H316:L316"/>
    <mergeCell ref="B317:B318"/>
    <mergeCell ref="C317:C318"/>
    <mergeCell ref="D317:D318"/>
    <mergeCell ref="E317:E318"/>
    <mergeCell ref="F317:G318"/>
    <mergeCell ref="H317:I317"/>
    <mergeCell ref="H318:I318"/>
    <mergeCell ref="F327:G328"/>
    <mergeCell ref="H327:I327"/>
    <mergeCell ref="H328:I328"/>
    <mergeCell ref="F329:G330"/>
    <mergeCell ref="H329:I330"/>
    <mergeCell ref="J329:J330"/>
    <mergeCell ref="J324:J325"/>
    <mergeCell ref="K324:K325"/>
    <mergeCell ref="L324:L325"/>
    <mergeCell ref="A326:A330"/>
    <mergeCell ref="F326:G326"/>
    <mergeCell ref="H326:L326"/>
    <mergeCell ref="B327:B328"/>
    <mergeCell ref="C327:C328"/>
    <mergeCell ref="D327:D328"/>
    <mergeCell ref="E327:E328"/>
    <mergeCell ref="D322:D323"/>
    <mergeCell ref="E322:E323"/>
    <mergeCell ref="F322:G323"/>
    <mergeCell ref="H322:I322"/>
    <mergeCell ref="H323:I323"/>
    <mergeCell ref="F324:G325"/>
    <mergeCell ref="H324:I325"/>
    <mergeCell ref="L334:L335"/>
    <mergeCell ref="A336:A340"/>
    <mergeCell ref="F336:G336"/>
    <mergeCell ref="H336:L336"/>
    <mergeCell ref="B337:B338"/>
    <mergeCell ref="C337:C338"/>
    <mergeCell ref="D337:D338"/>
    <mergeCell ref="E337:E338"/>
    <mergeCell ref="F337:G338"/>
    <mergeCell ref="H337:I337"/>
    <mergeCell ref="H332:I332"/>
    <mergeCell ref="H333:I333"/>
    <mergeCell ref="F334:G335"/>
    <mergeCell ref="H334:I335"/>
    <mergeCell ref="J334:J335"/>
    <mergeCell ref="K334:K335"/>
    <mergeCell ref="K329:K330"/>
    <mergeCell ref="L329:L330"/>
    <mergeCell ref="A331:A335"/>
    <mergeCell ref="F331:G331"/>
    <mergeCell ref="H331:L331"/>
    <mergeCell ref="B332:B333"/>
    <mergeCell ref="C332:C333"/>
    <mergeCell ref="D332:D333"/>
    <mergeCell ref="E332:E333"/>
    <mergeCell ref="F332:G333"/>
    <mergeCell ref="H338:I338"/>
    <mergeCell ref="F339:G340"/>
    <mergeCell ref="H339:I340"/>
    <mergeCell ref="J339:J340"/>
    <mergeCell ref="K339:K340"/>
    <mergeCell ref="L339:L340"/>
    <mergeCell ref="K348:K350"/>
    <mergeCell ref="L348:L350"/>
    <mergeCell ref="F351:G352"/>
    <mergeCell ref="H351:I352"/>
    <mergeCell ref="J351:J352"/>
    <mergeCell ref="K351:K352"/>
    <mergeCell ref="L351:L352"/>
    <mergeCell ref="D347:D350"/>
    <mergeCell ref="E347:E350"/>
    <mergeCell ref="F347:G350"/>
    <mergeCell ref="H347:I347"/>
    <mergeCell ref="H348:I350"/>
    <mergeCell ref="J348:J350"/>
    <mergeCell ref="F344:G345"/>
    <mergeCell ref="H344:I345"/>
    <mergeCell ref="J344:J345"/>
    <mergeCell ref="K344:K345"/>
    <mergeCell ref="L344:L345"/>
    <mergeCell ref="K357:K358"/>
    <mergeCell ref="L357:L358"/>
    <mergeCell ref="A353:A358"/>
    <mergeCell ref="F353:G353"/>
    <mergeCell ref="H353:L353"/>
    <mergeCell ref="B354:B356"/>
    <mergeCell ref="C354:C356"/>
    <mergeCell ref="D354:D356"/>
    <mergeCell ref="E354:E356"/>
    <mergeCell ref="F354:G356"/>
    <mergeCell ref="H354:I354"/>
    <mergeCell ref="H355:I356"/>
    <mergeCell ref="H341:L341"/>
    <mergeCell ref="B342:B343"/>
    <mergeCell ref="C342:C343"/>
    <mergeCell ref="D342:D343"/>
    <mergeCell ref="E342:E343"/>
    <mergeCell ref="F342:G343"/>
    <mergeCell ref="H342:I342"/>
    <mergeCell ref="H343:I343"/>
    <mergeCell ref="A346:A352"/>
    <mergeCell ref="F346:G346"/>
    <mergeCell ref="H346:L346"/>
    <mergeCell ref="B347:B350"/>
    <mergeCell ref="C347:C350"/>
    <mergeCell ref="A341:A345"/>
    <mergeCell ref="F341:G341"/>
    <mergeCell ref="J355:J356"/>
    <mergeCell ref="K355:K356"/>
    <mergeCell ref="L355:L356"/>
    <mergeCell ref="F357:G358"/>
    <mergeCell ref="H357:I358"/>
    <mergeCell ref="H367:I368"/>
    <mergeCell ref="J361:J362"/>
    <mergeCell ref="K361:K362"/>
    <mergeCell ref="L361:L362"/>
    <mergeCell ref="F363:G364"/>
    <mergeCell ref="H363:I364"/>
    <mergeCell ref="J363:J364"/>
    <mergeCell ref="K363:K364"/>
    <mergeCell ref="L363:L364"/>
    <mergeCell ref="A359:A364"/>
    <mergeCell ref="F359:G359"/>
    <mergeCell ref="H359:L359"/>
    <mergeCell ref="B360:B362"/>
    <mergeCell ref="C360:C362"/>
    <mergeCell ref="D360:D362"/>
    <mergeCell ref="E360:E362"/>
    <mergeCell ref="F360:G362"/>
    <mergeCell ref="H360:I360"/>
    <mergeCell ref="H361:I362"/>
    <mergeCell ref="H366:I366"/>
    <mergeCell ref="J357:J358"/>
    <mergeCell ref="A376:A381"/>
    <mergeCell ref="F376:G376"/>
    <mergeCell ref="H376:L376"/>
    <mergeCell ref="B377:B379"/>
    <mergeCell ref="C377:C379"/>
    <mergeCell ref="A371:A375"/>
    <mergeCell ref="F371:G371"/>
    <mergeCell ref="H371:L371"/>
    <mergeCell ref="B372:B373"/>
    <mergeCell ref="C372:C373"/>
    <mergeCell ref="D372:D373"/>
    <mergeCell ref="E372:E373"/>
    <mergeCell ref="F372:G373"/>
    <mergeCell ref="H372:I372"/>
    <mergeCell ref="H373:I373"/>
    <mergeCell ref="J367:J368"/>
    <mergeCell ref="K367:K368"/>
    <mergeCell ref="L367:L368"/>
    <mergeCell ref="F369:G370"/>
    <mergeCell ref="H369:I370"/>
    <mergeCell ref="J369:J370"/>
    <mergeCell ref="K369:K370"/>
    <mergeCell ref="L369:L370"/>
    <mergeCell ref="A365:A370"/>
    <mergeCell ref="F365:G365"/>
    <mergeCell ref="H365:L365"/>
    <mergeCell ref="B366:B368"/>
    <mergeCell ref="C366:C368"/>
    <mergeCell ref="D366:D368"/>
    <mergeCell ref="E366:E368"/>
    <mergeCell ref="F366:G368"/>
    <mergeCell ref="K378:K379"/>
    <mergeCell ref="L378:L379"/>
    <mergeCell ref="F380:G381"/>
    <mergeCell ref="H380:I381"/>
    <mergeCell ref="J380:J381"/>
    <mergeCell ref="K380:K381"/>
    <mergeCell ref="L380:L381"/>
    <mergeCell ref="D377:D379"/>
    <mergeCell ref="E377:E379"/>
    <mergeCell ref="F377:G379"/>
    <mergeCell ref="H377:I377"/>
    <mergeCell ref="H378:I379"/>
    <mergeCell ref="J378:J379"/>
    <mergeCell ref="F374:G375"/>
    <mergeCell ref="H374:I375"/>
    <mergeCell ref="J374:J375"/>
    <mergeCell ref="K374:K375"/>
    <mergeCell ref="L374:L375"/>
    <mergeCell ref="J384:J385"/>
    <mergeCell ref="K384:K385"/>
    <mergeCell ref="L384:L385"/>
    <mergeCell ref="F386:G387"/>
    <mergeCell ref="H386:I387"/>
    <mergeCell ref="J386:J387"/>
    <mergeCell ref="K386:K387"/>
    <mergeCell ref="L386:L387"/>
    <mergeCell ref="A382:A387"/>
    <mergeCell ref="F382:G382"/>
    <mergeCell ref="H382:L382"/>
    <mergeCell ref="B383:B385"/>
    <mergeCell ref="C383:C385"/>
    <mergeCell ref="D383:D385"/>
    <mergeCell ref="E383:E385"/>
    <mergeCell ref="F383:G385"/>
    <mergeCell ref="H383:I383"/>
    <mergeCell ref="H384:I385"/>
    <mergeCell ref="D394:D395"/>
    <mergeCell ref="E394:E395"/>
    <mergeCell ref="F394:G395"/>
    <mergeCell ref="H394:I394"/>
    <mergeCell ref="H395:I395"/>
    <mergeCell ref="F396:G397"/>
    <mergeCell ref="H396:I397"/>
    <mergeCell ref="F391:G392"/>
    <mergeCell ref="H391:I392"/>
    <mergeCell ref="J391:J392"/>
    <mergeCell ref="K391:K392"/>
    <mergeCell ref="L391:L392"/>
    <mergeCell ref="A393:A397"/>
    <mergeCell ref="F393:G393"/>
    <mergeCell ref="H393:L393"/>
    <mergeCell ref="B394:B395"/>
    <mergeCell ref="C394:C395"/>
    <mergeCell ref="A388:A392"/>
    <mergeCell ref="F388:G388"/>
    <mergeCell ref="H388:L388"/>
    <mergeCell ref="B389:B390"/>
    <mergeCell ref="C389:C390"/>
    <mergeCell ref="D389:D390"/>
    <mergeCell ref="E389:E390"/>
    <mergeCell ref="F389:G390"/>
    <mergeCell ref="H389:I389"/>
    <mergeCell ref="H390:I390"/>
    <mergeCell ref="K401:K402"/>
    <mergeCell ref="L401:L402"/>
    <mergeCell ref="A403:A407"/>
    <mergeCell ref="F403:G403"/>
    <mergeCell ref="H403:L403"/>
    <mergeCell ref="B404:B405"/>
    <mergeCell ref="C404:C405"/>
    <mergeCell ref="D404:D405"/>
    <mergeCell ref="E404:E405"/>
    <mergeCell ref="F404:G405"/>
    <mergeCell ref="F399:G400"/>
    <mergeCell ref="H399:I399"/>
    <mergeCell ref="H400:I400"/>
    <mergeCell ref="F401:G402"/>
    <mergeCell ref="H401:I402"/>
    <mergeCell ref="J401:J402"/>
    <mergeCell ref="J396:J397"/>
    <mergeCell ref="K396:K397"/>
    <mergeCell ref="L396:L397"/>
    <mergeCell ref="A398:A402"/>
    <mergeCell ref="F398:G398"/>
    <mergeCell ref="H398:L398"/>
    <mergeCell ref="B399:B400"/>
    <mergeCell ref="C399:C400"/>
    <mergeCell ref="D399:D400"/>
    <mergeCell ref="E399:E400"/>
    <mergeCell ref="K423:K424"/>
    <mergeCell ref="L423:L424"/>
    <mergeCell ref="D420:D422"/>
    <mergeCell ref="L406:L407"/>
    <mergeCell ref="A408:A413"/>
    <mergeCell ref="F408:G408"/>
    <mergeCell ref="H408:L408"/>
    <mergeCell ref="B409:B411"/>
    <mergeCell ref="C409:C411"/>
    <mergeCell ref="D409:D411"/>
    <mergeCell ref="E409:E411"/>
    <mergeCell ref="F409:G411"/>
    <mergeCell ref="H409:I409"/>
    <mergeCell ref="H404:I404"/>
    <mergeCell ref="H405:I405"/>
    <mergeCell ref="F406:G407"/>
    <mergeCell ref="H406:I407"/>
    <mergeCell ref="J406:J407"/>
    <mergeCell ref="K406:K407"/>
    <mergeCell ref="B415:B416"/>
    <mergeCell ref="C415:C416"/>
    <mergeCell ref="D415:D416"/>
    <mergeCell ref="E415:E416"/>
    <mergeCell ref="F415:G416"/>
    <mergeCell ref="H415:I415"/>
    <mergeCell ref="H416:I416"/>
    <mergeCell ref="H410:I411"/>
    <mergeCell ref="J410:J411"/>
    <mergeCell ref="K410:K411"/>
    <mergeCell ref="L410:L411"/>
    <mergeCell ref="F412:G413"/>
    <mergeCell ref="H412:I413"/>
    <mergeCell ref="J412:J413"/>
    <mergeCell ref="K412:K413"/>
    <mergeCell ref="L412:L413"/>
    <mergeCell ref="K421:K422"/>
    <mergeCell ref="L421:L422"/>
    <mergeCell ref="K417:K418"/>
    <mergeCell ref="L417:L418"/>
    <mergeCell ref="F428:G429"/>
    <mergeCell ref="H428:I429"/>
    <mergeCell ref="J428:J429"/>
    <mergeCell ref="K428:K429"/>
    <mergeCell ref="L428:L429"/>
    <mergeCell ref="A430:A434"/>
    <mergeCell ref="F430:G430"/>
    <mergeCell ref="H430:L430"/>
    <mergeCell ref="B431:B432"/>
    <mergeCell ref="C431:C432"/>
    <mergeCell ref="A425:A429"/>
    <mergeCell ref="F425:G425"/>
    <mergeCell ref="H425:L425"/>
    <mergeCell ref="B426:B427"/>
    <mergeCell ref="C426:C427"/>
    <mergeCell ref="D426:D427"/>
    <mergeCell ref="E426:E427"/>
    <mergeCell ref="F426:G427"/>
    <mergeCell ref="H426:I426"/>
    <mergeCell ref="H427:I427"/>
    <mergeCell ref="J433:J434"/>
    <mergeCell ref="K433:K434"/>
    <mergeCell ref="A419:A424"/>
    <mergeCell ref="F419:G419"/>
    <mergeCell ref="H419:L419"/>
    <mergeCell ref="B420:B422"/>
    <mergeCell ref="C420:C422"/>
    <mergeCell ref="A414:A418"/>
    <mergeCell ref="F414:G414"/>
    <mergeCell ref="H414:L414"/>
    <mergeCell ref="D431:D432"/>
    <mergeCell ref="E431:E432"/>
    <mergeCell ref="F431:G432"/>
    <mergeCell ref="H431:I431"/>
    <mergeCell ref="H432:I432"/>
    <mergeCell ref="F433:G434"/>
    <mergeCell ref="H433:I434"/>
    <mergeCell ref="H441:I441"/>
    <mergeCell ref="H442:I442"/>
    <mergeCell ref="E420:E422"/>
    <mergeCell ref="F420:G422"/>
    <mergeCell ref="H420:I420"/>
    <mergeCell ref="H421:I422"/>
    <mergeCell ref="J421:J422"/>
    <mergeCell ref="F417:G418"/>
    <mergeCell ref="H417:I418"/>
    <mergeCell ref="J417:J418"/>
    <mergeCell ref="F423:G424"/>
    <mergeCell ref="H423:I424"/>
    <mergeCell ref="J423:J424"/>
    <mergeCell ref="K438:K439"/>
    <mergeCell ref="L438:L439"/>
    <mergeCell ref="A440:A444"/>
    <mergeCell ref="F440:G440"/>
    <mergeCell ref="H440:L440"/>
    <mergeCell ref="B441:B442"/>
    <mergeCell ref="C441:C442"/>
    <mergeCell ref="D441:D442"/>
    <mergeCell ref="E441:E442"/>
    <mergeCell ref="F441:G442"/>
    <mergeCell ref="F436:G437"/>
    <mergeCell ref="H436:I436"/>
    <mergeCell ref="H437:I437"/>
    <mergeCell ref="F438:G439"/>
    <mergeCell ref="H438:I439"/>
    <mergeCell ref="J438:J439"/>
    <mergeCell ref="L433:L434"/>
    <mergeCell ref="A435:A439"/>
    <mergeCell ref="F435:G435"/>
    <mergeCell ref="H435:L435"/>
    <mergeCell ref="B436:B437"/>
    <mergeCell ref="C436:C437"/>
    <mergeCell ref="D436:D437"/>
    <mergeCell ref="E436:E437"/>
    <mergeCell ref="H452:I453"/>
    <mergeCell ref="H447:I447"/>
    <mergeCell ref="F448:G449"/>
    <mergeCell ref="H448:I449"/>
    <mergeCell ref="J448:J449"/>
    <mergeCell ref="K448:K449"/>
    <mergeCell ref="L448:L449"/>
    <mergeCell ref="L443:L444"/>
    <mergeCell ref="A445:A449"/>
    <mergeCell ref="F445:G445"/>
    <mergeCell ref="H445:L445"/>
    <mergeCell ref="B446:B447"/>
    <mergeCell ref="C446:C447"/>
    <mergeCell ref="D446:D447"/>
    <mergeCell ref="E446:E447"/>
    <mergeCell ref="F446:G447"/>
    <mergeCell ref="H446:I446"/>
    <mergeCell ref="F443:G444"/>
    <mergeCell ref="H443:I444"/>
    <mergeCell ref="J443:J444"/>
    <mergeCell ref="K443:K444"/>
    <mergeCell ref="A461:A466"/>
    <mergeCell ref="F461:G461"/>
    <mergeCell ref="H461:L461"/>
    <mergeCell ref="B462:B464"/>
    <mergeCell ref="C462:C464"/>
    <mergeCell ref="A456:A460"/>
    <mergeCell ref="F456:G456"/>
    <mergeCell ref="H456:L456"/>
    <mergeCell ref="B457:B458"/>
    <mergeCell ref="C457:C458"/>
    <mergeCell ref="D457:D458"/>
    <mergeCell ref="E457:E458"/>
    <mergeCell ref="F457:G458"/>
    <mergeCell ref="H457:I457"/>
    <mergeCell ref="H458:I458"/>
    <mergeCell ref="J452:J453"/>
    <mergeCell ref="K452:K453"/>
    <mergeCell ref="L452:L453"/>
    <mergeCell ref="F454:G455"/>
    <mergeCell ref="H454:I455"/>
    <mergeCell ref="J454:J455"/>
    <mergeCell ref="K454:K455"/>
    <mergeCell ref="L454:L455"/>
    <mergeCell ref="A450:A455"/>
    <mergeCell ref="F450:G450"/>
    <mergeCell ref="H450:L450"/>
    <mergeCell ref="B451:B453"/>
    <mergeCell ref="C451:C453"/>
    <mergeCell ref="D451:D453"/>
    <mergeCell ref="E451:E453"/>
    <mergeCell ref="F451:G453"/>
    <mergeCell ref="H451:I451"/>
    <mergeCell ref="K463:K464"/>
    <mergeCell ref="L463:L464"/>
    <mergeCell ref="F465:G466"/>
    <mergeCell ref="H465:I466"/>
    <mergeCell ref="J465:J466"/>
    <mergeCell ref="K465:K466"/>
    <mergeCell ref="L465:L466"/>
    <mergeCell ref="D462:D464"/>
    <mergeCell ref="E462:E464"/>
    <mergeCell ref="F462:G464"/>
    <mergeCell ref="H462:I462"/>
    <mergeCell ref="H463:I464"/>
    <mergeCell ref="J463:J464"/>
    <mergeCell ref="F459:G460"/>
    <mergeCell ref="H459:I460"/>
    <mergeCell ref="J459:J460"/>
    <mergeCell ref="K459:K460"/>
    <mergeCell ref="L459:L460"/>
    <mergeCell ref="D473:D474"/>
    <mergeCell ref="E473:E474"/>
    <mergeCell ref="F473:G474"/>
    <mergeCell ref="H473:I473"/>
    <mergeCell ref="H474:I474"/>
    <mergeCell ref="F475:G476"/>
    <mergeCell ref="H475:I476"/>
    <mergeCell ref="F470:G471"/>
    <mergeCell ref="H470:I471"/>
    <mergeCell ref="J470:J471"/>
    <mergeCell ref="K470:K471"/>
    <mergeCell ref="L470:L471"/>
    <mergeCell ref="A472:A476"/>
    <mergeCell ref="F472:G472"/>
    <mergeCell ref="H472:L472"/>
    <mergeCell ref="B473:B474"/>
    <mergeCell ref="C473:C474"/>
    <mergeCell ref="A467:A471"/>
    <mergeCell ref="F467:G467"/>
    <mergeCell ref="H467:L467"/>
    <mergeCell ref="B468:B469"/>
    <mergeCell ref="C468:C469"/>
    <mergeCell ref="D468:D469"/>
    <mergeCell ref="E468:E469"/>
    <mergeCell ref="F468:G469"/>
    <mergeCell ref="H468:I468"/>
    <mergeCell ref="H469:I469"/>
    <mergeCell ref="K480:K481"/>
    <mergeCell ref="L480:L481"/>
    <mergeCell ref="A482:A486"/>
    <mergeCell ref="F482:G482"/>
    <mergeCell ref="H482:L482"/>
    <mergeCell ref="B483:B484"/>
    <mergeCell ref="C483:C484"/>
    <mergeCell ref="D483:D484"/>
    <mergeCell ref="E483:E484"/>
    <mergeCell ref="F483:G484"/>
    <mergeCell ref="F478:G479"/>
    <mergeCell ref="H478:I478"/>
    <mergeCell ref="H479:I479"/>
    <mergeCell ref="F480:G481"/>
    <mergeCell ref="H480:I481"/>
    <mergeCell ref="J480:J481"/>
    <mergeCell ref="J475:J476"/>
    <mergeCell ref="K475:K476"/>
    <mergeCell ref="L475:L476"/>
    <mergeCell ref="A477:A481"/>
    <mergeCell ref="F477:G477"/>
    <mergeCell ref="H477:L477"/>
    <mergeCell ref="B478:B479"/>
    <mergeCell ref="C478:C479"/>
    <mergeCell ref="D478:D479"/>
    <mergeCell ref="E478:E479"/>
    <mergeCell ref="H489:I489"/>
    <mergeCell ref="F490:G491"/>
    <mergeCell ref="H490:I491"/>
    <mergeCell ref="J490:J491"/>
    <mergeCell ref="K490:K491"/>
    <mergeCell ref="L490:L491"/>
    <mergeCell ref="L485:L486"/>
    <mergeCell ref="A487:A491"/>
    <mergeCell ref="F487:G487"/>
    <mergeCell ref="H487:L487"/>
    <mergeCell ref="B488:B489"/>
    <mergeCell ref="C488:C489"/>
    <mergeCell ref="D488:D489"/>
    <mergeCell ref="E488:E489"/>
    <mergeCell ref="F488:G489"/>
    <mergeCell ref="H488:I488"/>
    <mergeCell ref="H483:I483"/>
    <mergeCell ref="H484:I484"/>
    <mergeCell ref="F485:G486"/>
    <mergeCell ref="H485:I486"/>
    <mergeCell ref="J485:J486"/>
    <mergeCell ref="K485:K486"/>
    <mergeCell ref="F495:G496"/>
    <mergeCell ref="H495:I496"/>
    <mergeCell ref="J495:J496"/>
    <mergeCell ref="K495:K496"/>
    <mergeCell ref="L495:L496"/>
    <mergeCell ref="A497:A501"/>
    <mergeCell ref="F497:G497"/>
    <mergeCell ref="H497:L497"/>
    <mergeCell ref="B498:B499"/>
    <mergeCell ref="C498:C499"/>
    <mergeCell ref="A492:A496"/>
    <mergeCell ref="F492:G492"/>
    <mergeCell ref="H492:L492"/>
    <mergeCell ref="B493:B494"/>
    <mergeCell ref="C493:C494"/>
    <mergeCell ref="D493:D494"/>
    <mergeCell ref="E493:E494"/>
    <mergeCell ref="F493:G494"/>
    <mergeCell ref="H493:I493"/>
    <mergeCell ref="H494:I494"/>
    <mergeCell ref="F503:G504"/>
    <mergeCell ref="H503:I503"/>
    <mergeCell ref="H504:I504"/>
    <mergeCell ref="F505:G506"/>
    <mergeCell ref="H505:I506"/>
    <mergeCell ref="J505:J506"/>
    <mergeCell ref="J500:J501"/>
    <mergeCell ref="K500:K501"/>
    <mergeCell ref="L500:L501"/>
    <mergeCell ref="A502:A506"/>
    <mergeCell ref="F502:G502"/>
    <mergeCell ref="H502:L502"/>
    <mergeCell ref="B503:B504"/>
    <mergeCell ref="C503:C504"/>
    <mergeCell ref="D503:D504"/>
    <mergeCell ref="E503:E504"/>
    <mergeCell ref="D498:D499"/>
    <mergeCell ref="E498:E499"/>
    <mergeCell ref="F498:G499"/>
    <mergeCell ref="H498:I498"/>
    <mergeCell ref="H499:I499"/>
    <mergeCell ref="F500:G501"/>
    <mergeCell ref="H500:I501"/>
    <mergeCell ref="H508:I508"/>
    <mergeCell ref="H509:I510"/>
    <mergeCell ref="J509:J510"/>
    <mergeCell ref="K509:K510"/>
    <mergeCell ref="L509:L510"/>
    <mergeCell ref="F511:G512"/>
    <mergeCell ref="H511:I512"/>
    <mergeCell ref="J511:J512"/>
    <mergeCell ref="K511:K512"/>
    <mergeCell ref="L511:L512"/>
    <mergeCell ref="K505:K506"/>
    <mergeCell ref="L505:L506"/>
    <mergeCell ref="A507:A512"/>
    <mergeCell ref="F507:G507"/>
    <mergeCell ref="H507:L507"/>
    <mergeCell ref="B508:B510"/>
    <mergeCell ref="C508:C510"/>
    <mergeCell ref="D508:D510"/>
    <mergeCell ref="E508:E510"/>
    <mergeCell ref="F508:G510"/>
    <mergeCell ref="J515:J516"/>
    <mergeCell ref="K515:K516"/>
    <mergeCell ref="L515:L516"/>
    <mergeCell ref="F517:G518"/>
    <mergeCell ref="H517:I518"/>
    <mergeCell ref="J517:J518"/>
    <mergeCell ref="K517:K518"/>
    <mergeCell ref="L517:L518"/>
    <mergeCell ref="A513:A518"/>
    <mergeCell ref="F513:G513"/>
    <mergeCell ref="H513:L513"/>
    <mergeCell ref="B514:B516"/>
    <mergeCell ref="C514:C516"/>
    <mergeCell ref="D514:D516"/>
    <mergeCell ref="E514:E516"/>
    <mergeCell ref="F514:G516"/>
    <mergeCell ref="H514:I514"/>
    <mergeCell ref="H515:I516"/>
    <mergeCell ref="D525:D526"/>
    <mergeCell ref="E525:E526"/>
    <mergeCell ref="F525:G526"/>
    <mergeCell ref="H525:I525"/>
    <mergeCell ref="H526:I526"/>
    <mergeCell ref="F527:G528"/>
    <mergeCell ref="H527:I528"/>
    <mergeCell ref="F522:G523"/>
    <mergeCell ref="H522:I523"/>
    <mergeCell ref="J522:J523"/>
    <mergeCell ref="K522:K523"/>
    <mergeCell ref="L522:L523"/>
    <mergeCell ref="A524:A528"/>
    <mergeCell ref="F524:G524"/>
    <mergeCell ref="H524:L524"/>
    <mergeCell ref="B525:B526"/>
    <mergeCell ref="C525:C526"/>
    <mergeCell ref="A519:A523"/>
    <mergeCell ref="F519:G519"/>
    <mergeCell ref="H519:L519"/>
    <mergeCell ref="B520:B521"/>
    <mergeCell ref="C520:C521"/>
    <mergeCell ref="D520:D521"/>
    <mergeCell ref="E520:E521"/>
    <mergeCell ref="F520:G521"/>
    <mergeCell ref="H520:I520"/>
    <mergeCell ref="H521:I521"/>
    <mergeCell ref="F533:G534"/>
    <mergeCell ref="H533:I534"/>
    <mergeCell ref="J533:J534"/>
    <mergeCell ref="K533:K534"/>
    <mergeCell ref="L533:L534"/>
    <mergeCell ref="F530:G532"/>
    <mergeCell ref="H530:I530"/>
    <mergeCell ref="H531:I532"/>
    <mergeCell ref="J531:J532"/>
    <mergeCell ref="K531:K532"/>
    <mergeCell ref="L531:L532"/>
    <mergeCell ref="J527:J528"/>
    <mergeCell ref="K527:K528"/>
    <mergeCell ref="L527:L528"/>
    <mergeCell ref="A529:A534"/>
    <mergeCell ref="F529:G529"/>
    <mergeCell ref="H529:L529"/>
    <mergeCell ref="B530:B532"/>
    <mergeCell ref="C530:C532"/>
    <mergeCell ref="D530:D532"/>
    <mergeCell ref="E530:E532"/>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L532"/>
  <sheetViews>
    <sheetView workbookViewId="0">
      <selection activeCell="C9" sqref="C9"/>
    </sheetView>
  </sheetViews>
  <sheetFormatPr defaultRowHeight="13.2" x14ac:dyDescent="0.25"/>
  <cols>
    <col min="1" max="1" width="5" customWidth="1"/>
    <col min="2" max="2" width="14.77734375" customWidth="1"/>
    <col min="3" max="3" width="25.77734375" customWidth="1"/>
    <col min="4" max="5" width="17" customWidth="1"/>
    <col min="6" max="6" width="2.88671875" customWidth="1"/>
    <col min="7" max="7" width="12.44140625" customWidth="1"/>
    <col min="8" max="8" width="2.5546875" customWidth="1"/>
    <col min="9" max="9" width="12.44140625" customWidth="1"/>
    <col min="10" max="10" width="12.109375" customWidth="1"/>
    <col min="11" max="11" width="11.44140625" customWidth="1"/>
    <col min="12" max="12" width="10.5546875" customWidth="1"/>
  </cols>
  <sheetData>
    <row r="1" spans="1:12" x14ac:dyDescent="0.25">
      <c r="A1" s="1"/>
      <c r="B1" s="1"/>
      <c r="C1" s="1"/>
      <c r="D1" s="1"/>
      <c r="E1" s="1"/>
      <c r="F1" s="1"/>
      <c r="G1" s="1"/>
      <c r="H1" s="1"/>
      <c r="I1" s="1"/>
      <c r="J1" s="1"/>
      <c r="K1" s="1"/>
      <c r="L1" s="1"/>
    </row>
    <row r="2" spans="1:12" ht="15.75" customHeight="1" x14ac:dyDescent="0.3">
      <c r="A2" s="2"/>
      <c r="B2" s="905" t="s">
        <v>0</v>
      </c>
      <c r="C2" s="905"/>
      <c r="D2" s="905"/>
      <c r="E2" s="905"/>
      <c r="F2" s="905"/>
      <c r="G2" s="905"/>
      <c r="H2" s="905"/>
      <c r="I2" s="905"/>
      <c r="J2" s="905"/>
      <c r="K2" s="905"/>
      <c r="L2" s="905"/>
    </row>
    <row r="3" spans="1:12" x14ac:dyDescent="0.25">
      <c r="A3" s="906"/>
      <c r="B3" s="907" t="s">
        <v>1</v>
      </c>
      <c r="C3" s="907"/>
      <c r="D3" s="907"/>
      <c r="E3" s="907"/>
      <c r="F3" s="907"/>
      <c r="G3" s="907"/>
      <c r="H3" s="907"/>
      <c r="I3" s="907"/>
      <c r="J3" s="3" t="s">
        <v>2</v>
      </c>
      <c r="K3" s="3" t="s">
        <v>3</v>
      </c>
      <c r="L3" s="3" t="s">
        <v>4</v>
      </c>
    </row>
    <row r="4" spans="1:12" x14ac:dyDescent="0.25">
      <c r="A4" s="906"/>
      <c r="B4" s="907"/>
      <c r="C4" s="907"/>
      <c r="D4" s="907"/>
      <c r="E4" s="907"/>
      <c r="F4" s="907"/>
      <c r="G4" s="907"/>
      <c r="H4" s="907"/>
      <c r="I4" s="907"/>
      <c r="J4" s="4">
        <v>9</v>
      </c>
      <c r="K4" s="4">
        <v>21</v>
      </c>
      <c r="L4" s="5" t="s">
        <v>5</v>
      </c>
    </row>
    <row r="5" spans="1:12" ht="12.75" customHeight="1" x14ac:dyDescent="0.25">
      <c r="A5" s="906"/>
      <c r="B5" s="908" t="s">
        <v>6</v>
      </c>
      <c r="C5" s="908"/>
      <c r="D5" s="908"/>
      <c r="E5" s="908"/>
      <c r="F5" s="908"/>
      <c r="G5" s="908"/>
      <c r="H5" s="908"/>
      <c r="I5" s="908"/>
      <c r="J5" s="908"/>
      <c r="K5" s="908"/>
      <c r="L5" s="908"/>
    </row>
    <row r="6" spans="1:12" ht="18" customHeight="1" x14ac:dyDescent="0.3">
      <c r="A6" s="909"/>
      <c r="B6" s="6"/>
      <c r="C6" s="910" t="s">
        <v>7</v>
      </c>
      <c r="D6" s="910"/>
      <c r="E6" s="910"/>
      <c r="F6" s="911"/>
      <c r="G6" s="912" t="s">
        <v>8</v>
      </c>
      <c r="H6" s="7"/>
      <c r="I6" s="912" t="s">
        <v>8</v>
      </c>
      <c r="J6" s="913"/>
      <c r="K6" s="914" t="s">
        <v>9</v>
      </c>
      <c r="L6" s="914"/>
    </row>
    <row r="7" spans="1:12" ht="17.399999999999999" x14ac:dyDescent="0.25">
      <c r="A7" s="909"/>
      <c r="B7" s="8"/>
      <c r="C7" s="915" t="s">
        <v>10</v>
      </c>
      <c r="D7" s="915"/>
      <c r="E7" s="915"/>
      <c r="F7" s="911"/>
      <c r="G7" s="912"/>
      <c r="H7" s="18" t="s">
        <v>32</v>
      </c>
      <c r="I7" s="912"/>
      <c r="J7" s="913"/>
      <c r="K7" s="914"/>
      <c r="L7" s="914"/>
    </row>
    <row r="8" spans="1:12" ht="12.75" customHeight="1" x14ac:dyDescent="0.25">
      <c r="A8" s="909"/>
      <c r="B8" s="9" t="s">
        <v>11</v>
      </c>
      <c r="C8" s="916" t="s">
        <v>5579</v>
      </c>
      <c r="D8" s="916"/>
      <c r="E8" s="916"/>
      <c r="F8" s="911"/>
      <c r="G8" s="912"/>
      <c r="H8" s="10"/>
      <c r="I8" s="912"/>
      <c r="J8" s="913"/>
      <c r="K8" s="914"/>
      <c r="L8" s="914"/>
    </row>
    <row r="9" spans="1:12" ht="48" customHeight="1" x14ac:dyDescent="0.25">
      <c r="A9" s="11" t="s">
        <v>12</v>
      </c>
      <c r="B9" s="11" t="s">
        <v>13</v>
      </c>
      <c r="C9" s="12" t="s">
        <v>14</v>
      </c>
      <c r="D9" s="12" t="s">
        <v>15</v>
      </c>
      <c r="E9" s="12" t="s">
        <v>16</v>
      </c>
      <c r="F9" s="917" t="s">
        <v>17</v>
      </c>
      <c r="G9" s="917"/>
      <c r="H9" s="917" t="s">
        <v>18</v>
      </c>
      <c r="I9" s="917"/>
      <c r="J9" s="12" t="s">
        <v>19</v>
      </c>
      <c r="K9" s="12" t="s">
        <v>20</v>
      </c>
      <c r="L9" s="12" t="s">
        <v>21</v>
      </c>
    </row>
    <row r="10" spans="1:12" ht="24" x14ac:dyDescent="0.25">
      <c r="A10" s="918">
        <v>801</v>
      </c>
      <c r="B10" s="9" t="s">
        <v>22</v>
      </c>
      <c r="C10" s="13" t="s">
        <v>23</v>
      </c>
      <c r="D10" s="13" t="s">
        <v>24</v>
      </c>
      <c r="E10" s="13" t="s">
        <v>25</v>
      </c>
      <c r="F10" s="919" t="s">
        <v>17</v>
      </c>
      <c r="G10" s="919"/>
      <c r="H10" s="920"/>
      <c r="I10" s="920"/>
      <c r="J10" s="920"/>
      <c r="K10" s="920"/>
      <c r="L10" s="920"/>
    </row>
    <row r="11" spans="1:12" x14ac:dyDescent="0.25">
      <c r="A11" s="918"/>
      <c r="B11" s="921" t="s">
        <v>2627</v>
      </c>
      <c r="C11" s="922" t="s">
        <v>2628</v>
      </c>
      <c r="D11" s="923">
        <v>43661</v>
      </c>
      <c r="E11" s="921" t="s">
        <v>103</v>
      </c>
      <c r="F11" s="921" t="s">
        <v>2631</v>
      </c>
      <c r="G11" s="921"/>
      <c r="H11" s="924" t="s">
        <v>30</v>
      </c>
      <c r="I11" s="924"/>
      <c r="J11" s="14" t="s">
        <v>31</v>
      </c>
      <c r="K11" s="14" t="s">
        <v>32</v>
      </c>
      <c r="L11" s="16">
        <v>361.24</v>
      </c>
    </row>
    <row r="12" spans="1:12" x14ac:dyDescent="0.25">
      <c r="A12" s="918"/>
      <c r="B12" s="921"/>
      <c r="C12" s="922"/>
      <c r="D12" s="923"/>
      <c r="E12" s="921"/>
      <c r="F12" s="921"/>
      <c r="G12" s="921"/>
      <c r="H12" s="924" t="s">
        <v>33</v>
      </c>
      <c r="I12" s="924"/>
      <c r="J12" s="921" t="s">
        <v>31</v>
      </c>
      <c r="K12" s="921" t="s">
        <v>31</v>
      </c>
      <c r="L12" s="925">
        <v>0</v>
      </c>
    </row>
    <row r="13" spans="1:12" x14ac:dyDescent="0.25">
      <c r="A13" s="918"/>
      <c r="B13" s="921"/>
      <c r="C13" s="922"/>
      <c r="D13" s="923"/>
      <c r="E13" s="921"/>
      <c r="F13" s="921"/>
      <c r="G13" s="921"/>
      <c r="H13" s="924"/>
      <c r="I13" s="924"/>
      <c r="J13" s="921"/>
      <c r="K13" s="921"/>
      <c r="L13" s="925"/>
    </row>
    <row r="14" spans="1:12" ht="24" x14ac:dyDescent="0.25">
      <c r="A14" s="918"/>
      <c r="B14" s="9" t="s">
        <v>34</v>
      </c>
      <c r="C14" s="13" t="s">
        <v>35</v>
      </c>
      <c r="D14" s="13" t="s">
        <v>36</v>
      </c>
      <c r="E14" s="13" t="s">
        <v>37</v>
      </c>
      <c r="F14" s="920"/>
      <c r="G14" s="920"/>
      <c r="H14" s="924" t="s">
        <v>38</v>
      </c>
      <c r="I14" s="924"/>
      <c r="J14" s="921" t="s">
        <v>31</v>
      </c>
      <c r="K14" s="921" t="s">
        <v>32</v>
      </c>
      <c r="L14" s="925">
        <v>76.53</v>
      </c>
    </row>
    <row r="15" spans="1:12" ht="22.8" x14ac:dyDescent="0.25">
      <c r="A15" s="918"/>
      <c r="B15" s="14" t="s">
        <v>429</v>
      </c>
      <c r="C15" s="14" t="s">
        <v>2631</v>
      </c>
      <c r="D15" s="15">
        <v>43671</v>
      </c>
      <c r="E15" s="14" t="s">
        <v>2630</v>
      </c>
      <c r="F15" s="920"/>
      <c r="G15" s="920"/>
      <c r="H15" s="924"/>
      <c r="I15" s="924"/>
      <c r="J15" s="921"/>
      <c r="K15" s="921"/>
      <c r="L15" s="925"/>
    </row>
    <row r="16" spans="1:12" ht="24" x14ac:dyDescent="0.25">
      <c r="A16" s="918">
        <v>802</v>
      </c>
      <c r="B16" s="9" t="s">
        <v>22</v>
      </c>
      <c r="C16" s="13" t="s">
        <v>23</v>
      </c>
      <c r="D16" s="13" t="s">
        <v>24</v>
      </c>
      <c r="E16" s="13" t="s">
        <v>25</v>
      </c>
      <c r="F16" s="919" t="s">
        <v>17</v>
      </c>
      <c r="G16" s="919"/>
      <c r="H16" s="920"/>
      <c r="I16" s="920"/>
      <c r="J16" s="920"/>
      <c r="K16" s="920"/>
      <c r="L16" s="920"/>
    </row>
    <row r="17" spans="1:12" x14ac:dyDescent="0.25">
      <c r="A17" s="918"/>
      <c r="B17" s="921" t="s">
        <v>2632</v>
      </c>
      <c r="C17" s="922" t="s">
        <v>2633</v>
      </c>
      <c r="D17" s="923">
        <v>43593</v>
      </c>
      <c r="E17" s="921" t="s">
        <v>136</v>
      </c>
      <c r="F17" s="921" t="s">
        <v>1898</v>
      </c>
      <c r="G17" s="921"/>
      <c r="H17" s="924" t="s">
        <v>30</v>
      </c>
      <c r="I17" s="924"/>
      <c r="J17" s="14" t="s">
        <v>31</v>
      </c>
      <c r="K17" s="14" t="s">
        <v>32</v>
      </c>
      <c r="L17" s="16">
        <v>416</v>
      </c>
    </row>
    <row r="18" spans="1:12" x14ac:dyDescent="0.25">
      <c r="A18" s="918"/>
      <c r="B18" s="921"/>
      <c r="C18" s="922"/>
      <c r="D18" s="923"/>
      <c r="E18" s="921"/>
      <c r="F18" s="921"/>
      <c r="G18" s="921"/>
      <c r="H18" s="924" t="s">
        <v>33</v>
      </c>
      <c r="I18" s="924"/>
      <c r="J18" s="14" t="s">
        <v>31</v>
      </c>
      <c r="K18" s="14" t="s">
        <v>32</v>
      </c>
      <c r="L18" s="16">
        <v>192</v>
      </c>
    </row>
    <row r="19" spans="1:12" ht="24" x14ac:dyDescent="0.25">
      <c r="A19" s="918"/>
      <c r="B19" s="9" t="s">
        <v>34</v>
      </c>
      <c r="C19" s="13" t="s">
        <v>35</v>
      </c>
      <c r="D19" s="13" t="s">
        <v>36</v>
      </c>
      <c r="E19" s="13" t="s">
        <v>37</v>
      </c>
      <c r="F19" s="920"/>
      <c r="G19" s="920"/>
      <c r="H19" s="924" t="s">
        <v>38</v>
      </c>
      <c r="I19" s="924"/>
      <c r="J19" s="921" t="s">
        <v>31</v>
      </c>
      <c r="K19" s="921" t="s">
        <v>32</v>
      </c>
      <c r="L19" s="925">
        <v>1370</v>
      </c>
    </row>
    <row r="20" spans="1:12" ht="22.8" x14ac:dyDescent="0.25">
      <c r="A20" s="918"/>
      <c r="B20" s="14" t="s">
        <v>471</v>
      </c>
      <c r="C20" s="14" t="s">
        <v>1898</v>
      </c>
      <c r="D20" s="15">
        <v>43595</v>
      </c>
      <c r="E20" s="14" t="s">
        <v>553</v>
      </c>
      <c r="F20" s="920"/>
      <c r="G20" s="920"/>
      <c r="H20" s="924"/>
      <c r="I20" s="924"/>
      <c r="J20" s="921"/>
      <c r="K20" s="921"/>
      <c r="L20" s="925"/>
    </row>
    <row r="21" spans="1:12" ht="24" x14ac:dyDescent="0.25">
      <c r="A21" s="918">
        <v>803</v>
      </c>
      <c r="B21" s="9" t="s">
        <v>22</v>
      </c>
      <c r="C21" s="13" t="s">
        <v>23</v>
      </c>
      <c r="D21" s="13" t="s">
        <v>24</v>
      </c>
      <c r="E21" s="13" t="s">
        <v>25</v>
      </c>
      <c r="F21" s="919" t="s">
        <v>17</v>
      </c>
      <c r="G21" s="919"/>
      <c r="H21" s="920"/>
      <c r="I21" s="920"/>
      <c r="J21" s="920"/>
      <c r="K21" s="920"/>
      <c r="L21" s="920"/>
    </row>
    <row r="22" spans="1:12" x14ac:dyDescent="0.25">
      <c r="A22" s="918"/>
      <c r="B22" s="921" t="s">
        <v>2632</v>
      </c>
      <c r="C22" s="922" t="s">
        <v>2634</v>
      </c>
      <c r="D22" s="923">
        <v>43660</v>
      </c>
      <c r="E22" s="921" t="s">
        <v>176</v>
      </c>
      <c r="F22" s="921" t="s">
        <v>1886</v>
      </c>
      <c r="G22" s="921"/>
      <c r="H22" s="924" t="s">
        <v>30</v>
      </c>
      <c r="I22" s="924"/>
      <c r="J22" s="14" t="s">
        <v>31</v>
      </c>
      <c r="K22" s="14" t="s">
        <v>32</v>
      </c>
      <c r="L22" s="16">
        <v>244</v>
      </c>
    </row>
    <row r="23" spans="1:12" x14ac:dyDescent="0.25">
      <c r="A23" s="918"/>
      <c r="B23" s="921"/>
      <c r="C23" s="922"/>
      <c r="D23" s="923"/>
      <c r="E23" s="921"/>
      <c r="F23" s="921"/>
      <c r="G23" s="921"/>
      <c r="H23" s="924" t="s">
        <v>33</v>
      </c>
      <c r="I23" s="924"/>
      <c r="J23" s="14" t="s">
        <v>31</v>
      </c>
      <c r="K23" s="14" t="s">
        <v>32</v>
      </c>
      <c r="L23" s="16">
        <v>603.96</v>
      </c>
    </row>
    <row r="24" spans="1:12" ht="24" x14ac:dyDescent="0.25">
      <c r="A24" s="918"/>
      <c r="B24" s="9" t="s">
        <v>34</v>
      </c>
      <c r="C24" s="13" t="s">
        <v>35</v>
      </c>
      <c r="D24" s="13" t="s">
        <v>36</v>
      </c>
      <c r="E24" s="13" t="s">
        <v>37</v>
      </c>
      <c r="F24" s="920"/>
      <c r="G24" s="920"/>
      <c r="H24" s="924" t="s">
        <v>38</v>
      </c>
      <c r="I24" s="924"/>
      <c r="J24" s="921" t="s">
        <v>31</v>
      </c>
      <c r="K24" s="921" t="s">
        <v>31</v>
      </c>
      <c r="L24" s="925">
        <v>0</v>
      </c>
    </row>
    <row r="25" spans="1:12" ht="22.8" x14ac:dyDescent="0.25">
      <c r="A25" s="918"/>
      <c r="B25" s="14" t="s">
        <v>471</v>
      </c>
      <c r="C25" s="14" t="s">
        <v>1886</v>
      </c>
      <c r="D25" s="15">
        <v>43662</v>
      </c>
      <c r="E25" s="14" t="s">
        <v>2595</v>
      </c>
      <c r="F25" s="920"/>
      <c r="G25" s="920"/>
      <c r="H25" s="924"/>
      <c r="I25" s="924"/>
      <c r="J25" s="921"/>
      <c r="K25" s="921"/>
      <c r="L25" s="925"/>
    </row>
    <row r="26" spans="1:12" ht="24" x14ac:dyDescent="0.25">
      <c r="A26" s="918">
        <v>804</v>
      </c>
      <c r="B26" s="9" t="s">
        <v>22</v>
      </c>
      <c r="C26" s="13" t="s">
        <v>23</v>
      </c>
      <c r="D26" s="13" t="s">
        <v>24</v>
      </c>
      <c r="E26" s="13" t="s">
        <v>25</v>
      </c>
      <c r="F26" s="919" t="s">
        <v>17</v>
      </c>
      <c r="G26" s="919"/>
      <c r="H26" s="920"/>
      <c r="I26" s="920"/>
      <c r="J26" s="920"/>
      <c r="K26" s="920"/>
      <c r="L26" s="920"/>
    </row>
    <row r="27" spans="1:12" x14ac:dyDescent="0.25">
      <c r="A27" s="918"/>
      <c r="B27" s="921" t="s">
        <v>2632</v>
      </c>
      <c r="C27" s="922" t="s">
        <v>2635</v>
      </c>
      <c r="D27" s="923">
        <v>43717</v>
      </c>
      <c r="E27" s="921" t="s">
        <v>593</v>
      </c>
      <c r="F27" s="921" t="s">
        <v>710</v>
      </c>
      <c r="G27" s="921"/>
      <c r="H27" s="924" t="s">
        <v>30</v>
      </c>
      <c r="I27" s="924"/>
      <c r="J27" s="14" t="s">
        <v>31</v>
      </c>
      <c r="K27" s="14" t="s">
        <v>32</v>
      </c>
      <c r="L27" s="16">
        <v>983</v>
      </c>
    </row>
    <row r="28" spans="1:12" x14ac:dyDescent="0.25">
      <c r="A28" s="918"/>
      <c r="B28" s="921"/>
      <c r="C28" s="922"/>
      <c r="D28" s="923"/>
      <c r="E28" s="921"/>
      <c r="F28" s="921"/>
      <c r="G28" s="921"/>
      <c r="H28" s="924" t="s">
        <v>33</v>
      </c>
      <c r="I28" s="924"/>
      <c r="J28" s="14" t="s">
        <v>31</v>
      </c>
      <c r="K28" s="14" t="s">
        <v>32</v>
      </c>
      <c r="L28" s="16">
        <v>2334</v>
      </c>
    </row>
    <row r="29" spans="1:12" ht="24" x14ac:dyDescent="0.25">
      <c r="A29" s="918"/>
      <c r="B29" s="9" t="s">
        <v>34</v>
      </c>
      <c r="C29" s="13" t="s">
        <v>35</v>
      </c>
      <c r="D29" s="13" t="s">
        <v>36</v>
      </c>
      <c r="E29" s="13" t="s">
        <v>37</v>
      </c>
      <c r="F29" s="920"/>
      <c r="G29" s="920"/>
      <c r="H29" s="924" t="s">
        <v>38</v>
      </c>
      <c r="I29" s="924"/>
      <c r="J29" s="921" t="s">
        <v>31</v>
      </c>
      <c r="K29" s="921" t="s">
        <v>32</v>
      </c>
      <c r="L29" s="925">
        <v>648</v>
      </c>
    </row>
    <row r="30" spans="1:12" ht="22.8" x14ac:dyDescent="0.25">
      <c r="A30" s="918"/>
      <c r="B30" s="14" t="s">
        <v>471</v>
      </c>
      <c r="C30" s="14" t="s">
        <v>710</v>
      </c>
      <c r="D30" s="15">
        <v>43722</v>
      </c>
      <c r="E30" s="14" t="s">
        <v>711</v>
      </c>
      <c r="F30" s="920"/>
      <c r="G30" s="920"/>
      <c r="H30" s="924"/>
      <c r="I30" s="924"/>
      <c r="J30" s="921"/>
      <c r="K30" s="921"/>
      <c r="L30" s="925"/>
    </row>
    <row r="31" spans="1:12" ht="24" x14ac:dyDescent="0.25">
      <c r="A31" s="918">
        <v>805</v>
      </c>
      <c r="B31" s="9" t="s">
        <v>22</v>
      </c>
      <c r="C31" s="13" t="s">
        <v>23</v>
      </c>
      <c r="D31" s="13" t="s">
        <v>24</v>
      </c>
      <c r="E31" s="13" t="s">
        <v>25</v>
      </c>
      <c r="F31" s="919" t="s">
        <v>17</v>
      </c>
      <c r="G31" s="919"/>
      <c r="H31" s="920"/>
      <c r="I31" s="920"/>
      <c r="J31" s="920"/>
      <c r="K31" s="920"/>
      <c r="L31" s="920"/>
    </row>
    <row r="32" spans="1:12" x14ac:dyDescent="0.25">
      <c r="A32" s="918"/>
      <c r="B32" s="921" t="s">
        <v>2636</v>
      </c>
      <c r="C32" s="922" t="s">
        <v>2637</v>
      </c>
      <c r="D32" s="923">
        <v>43628</v>
      </c>
      <c r="E32" s="921" t="s">
        <v>2230</v>
      </c>
      <c r="F32" s="921" t="s">
        <v>2638</v>
      </c>
      <c r="G32" s="921"/>
      <c r="H32" s="924" t="s">
        <v>30</v>
      </c>
      <c r="I32" s="924"/>
      <c r="J32" s="14" t="s">
        <v>31</v>
      </c>
      <c r="K32" s="14" t="s">
        <v>32</v>
      </c>
      <c r="L32" s="16">
        <v>817</v>
      </c>
    </row>
    <row r="33" spans="1:12" x14ac:dyDescent="0.25">
      <c r="A33" s="918"/>
      <c r="B33" s="921"/>
      <c r="C33" s="922"/>
      <c r="D33" s="923"/>
      <c r="E33" s="921"/>
      <c r="F33" s="921"/>
      <c r="G33" s="921"/>
      <c r="H33" s="924" t="s">
        <v>33</v>
      </c>
      <c r="I33" s="924"/>
      <c r="J33" s="14" t="s">
        <v>31</v>
      </c>
      <c r="K33" s="14" t="s">
        <v>32</v>
      </c>
      <c r="L33" s="16">
        <v>3058.9</v>
      </c>
    </row>
    <row r="34" spans="1:12" ht="24" x14ac:dyDescent="0.25">
      <c r="A34" s="918"/>
      <c r="B34" s="9" t="s">
        <v>34</v>
      </c>
      <c r="C34" s="13" t="s">
        <v>35</v>
      </c>
      <c r="D34" s="13" t="s">
        <v>36</v>
      </c>
      <c r="E34" s="13" t="s">
        <v>37</v>
      </c>
      <c r="F34" s="920"/>
      <c r="G34" s="920"/>
      <c r="H34" s="924" t="s">
        <v>38</v>
      </c>
      <c r="I34" s="924"/>
      <c r="J34" s="921" t="s">
        <v>31</v>
      </c>
      <c r="K34" s="921" t="s">
        <v>32</v>
      </c>
      <c r="L34" s="925">
        <v>389</v>
      </c>
    </row>
    <row r="35" spans="1:12" ht="22.8" x14ac:dyDescent="0.25">
      <c r="A35" s="918"/>
      <c r="B35" s="14" t="s">
        <v>2639</v>
      </c>
      <c r="C35" s="14" t="s">
        <v>2638</v>
      </c>
      <c r="D35" s="15">
        <v>43633</v>
      </c>
      <c r="E35" s="14" t="s">
        <v>2640</v>
      </c>
      <c r="F35" s="920"/>
      <c r="G35" s="920"/>
      <c r="H35" s="924"/>
      <c r="I35" s="924"/>
      <c r="J35" s="921"/>
      <c r="K35" s="921"/>
      <c r="L35" s="925"/>
    </row>
    <row r="36" spans="1:12" ht="24" x14ac:dyDescent="0.25">
      <c r="A36" s="918">
        <v>806</v>
      </c>
      <c r="B36" s="9" t="s">
        <v>22</v>
      </c>
      <c r="C36" s="13" t="s">
        <v>23</v>
      </c>
      <c r="D36" s="13" t="s">
        <v>24</v>
      </c>
      <c r="E36" s="13" t="s">
        <v>25</v>
      </c>
      <c r="F36" s="919" t="s">
        <v>17</v>
      </c>
      <c r="G36" s="919"/>
      <c r="H36" s="920"/>
      <c r="I36" s="920"/>
      <c r="J36" s="920"/>
      <c r="K36" s="920"/>
      <c r="L36" s="920"/>
    </row>
    <row r="37" spans="1:12" x14ac:dyDescent="0.25">
      <c r="A37" s="918"/>
      <c r="B37" s="921" t="s">
        <v>2641</v>
      </c>
      <c r="C37" s="922" t="s">
        <v>2642</v>
      </c>
      <c r="D37" s="923">
        <v>43558</v>
      </c>
      <c r="E37" s="921" t="s">
        <v>2643</v>
      </c>
      <c r="F37" s="921" t="s">
        <v>2644</v>
      </c>
      <c r="G37" s="921"/>
      <c r="H37" s="924" t="s">
        <v>30</v>
      </c>
      <c r="I37" s="924"/>
      <c r="J37" s="14" t="s">
        <v>31</v>
      </c>
      <c r="K37" s="14" t="s">
        <v>32</v>
      </c>
      <c r="L37" s="16">
        <v>576.81000000000006</v>
      </c>
    </row>
    <row r="38" spans="1:12" x14ac:dyDescent="0.25">
      <c r="A38" s="918"/>
      <c r="B38" s="921"/>
      <c r="C38" s="922"/>
      <c r="D38" s="923"/>
      <c r="E38" s="921"/>
      <c r="F38" s="921"/>
      <c r="G38" s="921"/>
      <c r="H38" s="924" t="s">
        <v>33</v>
      </c>
      <c r="I38" s="924"/>
      <c r="J38" s="14" t="s">
        <v>31</v>
      </c>
      <c r="K38" s="14" t="s">
        <v>32</v>
      </c>
      <c r="L38" s="16">
        <v>1010.6</v>
      </c>
    </row>
    <row r="39" spans="1:12" ht="24" x14ac:dyDescent="0.25">
      <c r="A39" s="918"/>
      <c r="B39" s="9" t="s">
        <v>34</v>
      </c>
      <c r="C39" s="13" t="s">
        <v>35</v>
      </c>
      <c r="D39" s="13" t="s">
        <v>36</v>
      </c>
      <c r="E39" s="13" t="s">
        <v>37</v>
      </c>
      <c r="F39" s="920"/>
      <c r="G39" s="920"/>
      <c r="H39" s="924" t="s">
        <v>38</v>
      </c>
      <c r="I39" s="924"/>
      <c r="J39" s="921" t="s">
        <v>31</v>
      </c>
      <c r="K39" s="921" t="s">
        <v>32</v>
      </c>
      <c r="L39" s="925">
        <v>1080.68</v>
      </c>
    </row>
    <row r="40" spans="1:12" ht="22.8" x14ac:dyDescent="0.25">
      <c r="A40" s="918"/>
      <c r="B40" s="14" t="s">
        <v>605</v>
      </c>
      <c r="C40" s="14" t="s">
        <v>2644</v>
      </c>
      <c r="D40" s="15">
        <v>43560</v>
      </c>
      <c r="E40" s="14" t="s">
        <v>153</v>
      </c>
      <c r="F40" s="920"/>
      <c r="G40" s="920"/>
      <c r="H40" s="924"/>
      <c r="I40" s="924"/>
      <c r="J40" s="921"/>
      <c r="K40" s="921"/>
      <c r="L40" s="925"/>
    </row>
    <row r="41" spans="1:12" ht="24" x14ac:dyDescent="0.25">
      <c r="A41" s="918">
        <v>807</v>
      </c>
      <c r="B41" s="9" t="s">
        <v>22</v>
      </c>
      <c r="C41" s="13" t="s">
        <v>23</v>
      </c>
      <c r="D41" s="13" t="s">
        <v>24</v>
      </c>
      <c r="E41" s="13" t="s">
        <v>25</v>
      </c>
      <c r="F41" s="919" t="s">
        <v>17</v>
      </c>
      <c r="G41" s="919"/>
      <c r="H41" s="920"/>
      <c r="I41" s="920"/>
      <c r="J41" s="920"/>
      <c r="K41" s="920"/>
      <c r="L41" s="920"/>
    </row>
    <row r="42" spans="1:12" x14ac:dyDescent="0.25">
      <c r="A42" s="918"/>
      <c r="B42" s="921" t="s">
        <v>2641</v>
      </c>
      <c r="C42" s="922" t="s">
        <v>2645</v>
      </c>
      <c r="D42" s="923">
        <v>43597</v>
      </c>
      <c r="E42" s="921" t="s">
        <v>53</v>
      </c>
      <c r="F42" s="921" t="s">
        <v>2646</v>
      </c>
      <c r="G42" s="921"/>
      <c r="H42" s="924" t="s">
        <v>30</v>
      </c>
      <c r="I42" s="924"/>
      <c r="J42" s="14" t="s">
        <v>31</v>
      </c>
      <c r="K42" s="14" t="s">
        <v>32</v>
      </c>
      <c r="L42" s="16">
        <v>452.34</v>
      </c>
    </row>
    <row r="43" spans="1:12" x14ac:dyDescent="0.25">
      <c r="A43" s="918"/>
      <c r="B43" s="921"/>
      <c r="C43" s="922"/>
      <c r="D43" s="923"/>
      <c r="E43" s="921"/>
      <c r="F43" s="921"/>
      <c r="G43" s="921"/>
      <c r="H43" s="924" t="s">
        <v>33</v>
      </c>
      <c r="I43" s="924"/>
      <c r="J43" s="14" t="s">
        <v>31</v>
      </c>
      <c r="K43" s="14" t="s">
        <v>32</v>
      </c>
      <c r="L43" s="16">
        <v>4782.5</v>
      </c>
    </row>
    <row r="44" spans="1:12" ht="24" x14ac:dyDescent="0.25">
      <c r="A44" s="918"/>
      <c r="B44" s="9" t="s">
        <v>34</v>
      </c>
      <c r="C44" s="13" t="s">
        <v>35</v>
      </c>
      <c r="D44" s="13" t="s">
        <v>36</v>
      </c>
      <c r="E44" s="13" t="s">
        <v>37</v>
      </c>
      <c r="F44" s="920"/>
      <c r="G44" s="920"/>
      <c r="H44" s="924" t="s">
        <v>38</v>
      </c>
      <c r="I44" s="924"/>
      <c r="J44" s="921" t="s">
        <v>31</v>
      </c>
      <c r="K44" s="921" t="s">
        <v>32</v>
      </c>
      <c r="L44" s="925">
        <v>908</v>
      </c>
    </row>
    <row r="45" spans="1:12" ht="22.8" x14ac:dyDescent="0.25">
      <c r="A45" s="918"/>
      <c r="B45" s="14" t="s">
        <v>605</v>
      </c>
      <c r="C45" s="14" t="s">
        <v>2646</v>
      </c>
      <c r="D45" s="15">
        <v>43603</v>
      </c>
      <c r="E45" s="14" t="s">
        <v>1800</v>
      </c>
      <c r="F45" s="920"/>
      <c r="G45" s="920"/>
      <c r="H45" s="924"/>
      <c r="I45" s="924"/>
      <c r="J45" s="921"/>
      <c r="K45" s="921"/>
      <c r="L45" s="925"/>
    </row>
    <row r="46" spans="1:12" ht="24" x14ac:dyDescent="0.25">
      <c r="A46" s="918">
        <v>808</v>
      </c>
      <c r="B46" s="9" t="s">
        <v>22</v>
      </c>
      <c r="C46" s="13" t="s">
        <v>23</v>
      </c>
      <c r="D46" s="13" t="s">
        <v>24</v>
      </c>
      <c r="E46" s="13" t="s">
        <v>25</v>
      </c>
      <c r="F46" s="919" t="s">
        <v>17</v>
      </c>
      <c r="G46" s="919"/>
      <c r="H46" s="920"/>
      <c r="I46" s="920"/>
      <c r="J46" s="920"/>
      <c r="K46" s="920"/>
      <c r="L46" s="920"/>
    </row>
    <row r="47" spans="1:12" x14ac:dyDescent="0.25">
      <c r="A47" s="918"/>
      <c r="B47" s="921" t="s">
        <v>2641</v>
      </c>
      <c r="C47" s="922" t="s">
        <v>2647</v>
      </c>
      <c r="D47" s="923">
        <v>43627</v>
      </c>
      <c r="E47" s="921" t="s">
        <v>461</v>
      </c>
      <c r="F47" s="921" t="s">
        <v>2648</v>
      </c>
      <c r="G47" s="921"/>
      <c r="H47" s="924" t="s">
        <v>30</v>
      </c>
      <c r="I47" s="924"/>
      <c r="J47" s="14" t="s">
        <v>31</v>
      </c>
      <c r="K47" s="14" t="s">
        <v>32</v>
      </c>
      <c r="L47" s="16">
        <v>777</v>
      </c>
    </row>
    <row r="48" spans="1:12" x14ac:dyDescent="0.25">
      <c r="A48" s="918"/>
      <c r="B48" s="921"/>
      <c r="C48" s="922"/>
      <c r="D48" s="923"/>
      <c r="E48" s="921"/>
      <c r="F48" s="921"/>
      <c r="G48" s="921"/>
      <c r="H48" s="924" t="s">
        <v>33</v>
      </c>
      <c r="I48" s="924"/>
      <c r="J48" s="14" t="s">
        <v>31</v>
      </c>
      <c r="K48" s="14" t="s">
        <v>32</v>
      </c>
      <c r="L48" s="16">
        <v>3120.34</v>
      </c>
    </row>
    <row r="49" spans="1:12" ht="24" x14ac:dyDescent="0.25">
      <c r="A49" s="918"/>
      <c r="B49" s="9" t="s">
        <v>34</v>
      </c>
      <c r="C49" s="13" t="s">
        <v>35</v>
      </c>
      <c r="D49" s="13" t="s">
        <v>36</v>
      </c>
      <c r="E49" s="13" t="s">
        <v>37</v>
      </c>
      <c r="F49" s="920"/>
      <c r="G49" s="920"/>
      <c r="H49" s="924" t="s">
        <v>38</v>
      </c>
      <c r="I49" s="924"/>
      <c r="J49" s="921" t="s">
        <v>31</v>
      </c>
      <c r="K49" s="921" t="s">
        <v>32</v>
      </c>
      <c r="L49" s="925">
        <v>524</v>
      </c>
    </row>
    <row r="50" spans="1:12" ht="22.8" x14ac:dyDescent="0.25">
      <c r="A50" s="918"/>
      <c r="B50" s="14" t="s">
        <v>605</v>
      </c>
      <c r="C50" s="14" t="s">
        <v>2648</v>
      </c>
      <c r="D50" s="15">
        <v>43631</v>
      </c>
      <c r="E50" s="14" t="s">
        <v>1115</v>
      </c>
      <c r="F50" s="920"/>
      <c r="G50" s="920"/>
      <c r="H50" s="924"/>
      <c r="I50" s="924"/>
      <c r="J50" s="921"/>
      <c r="K50" s="921"/>
      <c r="L50" s="925"/>
    </row>
    <row r="51" spans="1:12" ht="24" x14ac:dyDescent="0.25">
      <c r="A51" s="918">
        <v>809</v>
      </c>
      <c r="B51" s="9" t="s">
        <v>22</v>
      </c>
      <c r="C51" s="13" t="s">
        <v>23</v>
      </c>
      <c r="D51" s="13" t="s">
        <v>24</v>
      </c>
      <c r="E51" s="13" t="s">
        <v>25</v>
      </c>
      <c r="F51" s="919" t="s">
        <v>17</v>
      </c>
      <c r="G51" s="919"/>
      <c r="H51" s="920"/>
      <c r="I51" s="920"/>
      <c r="J51" s="920"/>
      <c r="K51" s="920"/>
      <c r="L51" s="920"/>
    </row>
    <row r="52" spans="1:12" x14ac:dyDescent="0.25">
      <c r="A52" s="918"/>
      <c r="B52" s="921" t="s">
        <v>2641</v>
      </c>
      <c r="C52" s="922" t="s">
        <v>2649</v>
      </c>
      <c r="D52" s="923">
        <v>43649</v>
      </c>
      <c r="E52" s="921" t="s">
        <v>628</v>
      </c>
      <c r="F52" s="921" t="s">
        <v>2650</v>
      </c>
      <c r="G52" s="921"/>
      <c r="H52" s="924" t="s">
        <v>30</v>
      </c>
      <c r="I52" s="924"/>
      <c r="J52" s="14" t="s">
        <v>31</v>
      </c>
      <c r="K52" s="14" t="s">
        <v>32</v>
      </c>
      <c r="L52" s="16">
        <v>632</v>
      </c>
    </row>
    <row r="53" spans="1:12" x14ac:dyDescent="0.25">
      <c r="A53" s="918"/>
      <c r="B53" s="921"/>
      <c r="C53" s="922"/>
      <c r="D53" s="923"/>
      <c r="E53" s="921"/>
      <c r="F53" s="921"/>
      <c r="G53" s="921"/>
      <c r="H53" s="924" t="s">
        <v>33</v>
      </c>
      <c r="I53" s="924"/>
      <c r="J53" s="14" t="s">
        <v>31</v>
      </c>
      <c r="K53" s="14" t="s">
        <v>32</v>
      </c>
      <c r="L53" s="16">
        <v>2259.69</v>
      </c>
    </row>
    <row r="54" spans="1:12" ht="24" x14ac:dyDescent="0.25">
      <c r="A54" s="918"/>
      <c r="B54" s="9" t="s">
        <v>34</v>
      </c>
      <c r="C54" s="13" t="s">
        <v>35</v>
      </c>
      <c r="D54" s="13" t="s">
        <v>36</v>
      </c>
      <c r="E54" s="13" t="s">
        <v>37</v>
      </c>
      <c r="F54" s="920"/>
      <c r="G54" s="920"/>
      <c r="H54" s="924" t="s">
        <v>38</v>
      </c>
      <c r="I54" s="924"/>
      <c r="J54" s="921" t="s">
        <v>31</v>
      </c>
      <c r="K54" s="921" t="s">
        <v>31</v>
      </c>
      <c r="L54" s="925">
        <v>0</v>
      </c>
    </row>
    <row r="55" spans="1:12" ht="22.8" x14ac:dyDescent="0.25">
      <c r="A55" s="918"/>
      <c r="B55" s="14" t="s">
        <v>605</v>
      </c>
      <c r="C55" s="14" t="s">
        <v>2650</v>
      </c>
      <c r="D55" s="15">
        <v>43653</v>
      </c>
      <c r="E55" s="14" t="s">
        <v>2651</v>
      </c>
      <c r="F55" s="920"/>
      <c r="G55" s="920"/>
      <c r="H55" s="924"/>
      <c r="I55" s="924"/>
      <c r="J55" s="921"/>
      <c r="K55" s="921"/>
      <c r="L55" s="925"/>
    </row>
    <row r="56" spans="1:12" ht="24" x14ac:dyDescent="0.25">
      <c r="A56" s="918">
        <v>810</v>
      </c>
      <c r="B56" s="9" t="s">
        <v>22</v>
      </c>
      <c r="C56" s="13" t="s">
        <v>23</v>
      </c>
      <c r="D56" s="13" t="s">
        <v>24</v>
      </c>
      <c r="E56" s="13" t="s">
        <v>25</v>
      </c>
      <c r="F56" s="919" t="s">
        <v>17</v>
      </c>
      <c r="G56" s="919"/>
      <c r="H56" s="920"/>
      <c r="I56" s="920"/>
      <c r="J56" s="920"/>
      <c r="K56" s="920"/>
      <c r="L56" s="920"/>
    </row>
    <row r="57" spans="1:12" x14ac:dyDescent="0.25">
      <c r="A57" s="918"/>
      <c r="B57" s="921" t="s">
        <v>2641</v>
      </c>
      <c r="C57" s="921" t="s">
        <v>2652</v>
      </c>
      <c r="D57" s="923">
        <v>43714</v>
      </c>
      <c r="E57" s="921" t="s">
        <v>1430</v>
      </c>
      <c r="F57" s="921" t="s">
        <v>2653</v>
      </c>
      <c r="G57" s="921"/>
      <c r="H57" s="924" t="s">
        <v>30</v>
      </c>
      <c r="I57" s="924"/>
      <c r="J57" s="14" t="s">
        <v>31</v>
      </c>
      <c r="K57" s="14" t="s">
        <v>32</v>
      </c>
      <c r="L57" s="16">
        <v>779.4</v>
      </c>
    </row>
    <row r="58" spans="1:12" x14ac:dyDescent="0.25">
      <c r="A58" s="918"/>
      <c r="B58" s="921"/>
      <c r="C58" s="921"/>
      <c r="D58" s="923"/>
      <c r="E58" s="921"/>
      <c r="F58" s="921"/>
      <c r="G58" s="921"/>
      <c r="H58" s="924" t="s">
        <v>33</v>
      </c>
      <c r="I58" s="924"/>
      <c r="J58" s="14" t="s">
        <v>31</v>
      </c>
      <c r="K58" s="14" t="s">
        <v>32</v>
      </c>
      <c r="L58" s="16">
        <v>349.61</v>
      </c>
    </row>
    <row r="59" spans="1:12" ht="24" x14ac:dyDescent="0.25">
      <c r="A59" s="918"/>
      <c r="B59" s="9" t="s">
        <v>34</v>
      </c>
      <c r="C59" s="13" t="s">
        <v>35</v>
      </c>
      <c r="D59" s="13" t="s">
        <v>36</v>
      </c>
      <c r="E59" s="13" t="s">
        <v>37</v>
      </c>
      <c r="F59" s="920"/>
      <c r="G59" s="920"/>
      <c r="H59" s="924" t="s">
        <v>38</v>
      </c>
      <c r="I59" s="924"/>
      <c r="J59" s="921" t="s">
        <v>31</v>
      </c>
      <c r="K59" s="921" t="s">
        <v>32</v>
      </c>
      <c r="L59" s="925">
        <v>330</v>
      </c>
    </row>
    <row r="60" spans="1:12" ht="22.8" x14ac:dyDescent="0.25">
      <c r="A60" s="918"/>
      <c r="B60" s="14" t="s">
        <v>605</v>
      </c>
      <c r="C60" s="14" t="s">
        <v>2653</v>
      </c>
      <c r="D60" s="15">
        <v>43716</v>
      </c>
      <c r="E60" s="14" t="s">
        <v>2654</v>
      </c>
      <c r="F60" s="920"/>
      <c r="G60" s="920"/>
      <c r="H60" s="924"/>
      <c r="I60" s="924"/>
      <c r="J60" s="921"/>
      <c r="K60" s="921"/>
      <c r="L60" s="925"/>
    </row>
    <row r="61" spans="1:12" ht="24" x14ac:dyDescent="0.25">
      <c r="A61" s="918">
        <v>811</v>
      </c>
      <c r="B61" s="9" t="s">
        <v>22</v>
      </c>
      <c r="C61" s="13" t="s">
        <v>23</v>
      </c>
      <c r="D61" s="13" t="s">
        <v>24</v>
      </c>
      <c r="E61" s="13" t="s">
        <v>25</v>
      </c>
      <c r="F61" s="919" t="s">
        <v>17</v>
      </c>
      <c r="G61" s="919"/>
      <c r="H61" s="920"/>
      <c r="I61" s="920"/>
      <c r="J61" s="920"/>
      <c r="K61" s="920"/>
      <c r="L61" s="920"/>
    </row>
    <row r="62" spans="1:12" x14ac:dyDescent="0.25">
      <c r="A62" s="918"/>
      <c r="B62" s="921" t="s">
        <v>2655</v>
      </c>
      <c r="C62" s="922" t="s">
        <v>2656</v>
      </c>
      <c r="D62" s="923">
        <v>43586</v>
      </c>
      <c r="E62" s="921" t="s">
        <v>1546</v>
      </c>
      <c r="F62" s="921" t="s">
        <v>1547</v>
      </c>
      <c r="G62" s="921"/>
      <c r="H62" s="924" t="s">
        <v>30</v>
      </c>
      <c r="I62" s="924"/>
      <c r="J62" s="14" t="s">
        <v>31</v>
      </c>
      <c r="K62" s="14" t="s">
        <v>31</v>
      </c>
      <c r="L62" s="16">
        <v>0</v>
      </c>
    </row>
    <row r="63" spans="1:12" x14ac:dyDescent="0.25">
      <c r="A63" s="918"/>
      <c r="B63" s="921"/>
      <c r="C63" s="922"/>
      <c r="D63" s="923"/>
      <c r="E63" s="921"/>
      <c r="F63" s="921"/>
      <c r="G63" s="921"/>
      <c r="H63" s="924" t="s">
        <v>33</v>
      </c>
      <c r="I63" s="924"/>
      <c r="J63" s="921" t="s">
        <v>31</v>
      </c>
      <c r="K63" s="921" t="s">
        <v>32</v>
      </c>
      <c r="L63" s="925">
        <v>747</v>
      </c>
    </row>
    <row r="64" spans="1:12" x14ac:dyDescent="0.25">
      <c r="A64" s="918"/>
      <c r="B64" s="921"/>
      <c r="C64" s="922"/>
      <c r="D64" s="923"/>
      <c r="E64" s="921"/>
      <c r="F64" s="921"/>
      <c r="G64" s="921"/>
      <c r="H64" s="924"/>
      <c r="I64" s="924"/>
      <c r="J64" s="921"/>
      <c r="K64" s="921"/>
      <c r="L64" s="925"/>
    </row>
    <row r="65" spans="1:12" ht="24" x14ac:dyDescent="0.25">
      <c r="A65" s="918"/>
      <c r="B65" s="9" t="s">
        <v>34</v>
      </c>
      <c r="C65" s="13" t="s">
        <v>35</v>
      </c>
      <c r="D65" s="13" t="s">
        <v>36</v>
      </c>
      <c r="E65" s="13" t="s">
        <v>37</v>
      </c>
      <c r="F65" s="920"/>
      <c r="G65" s="920"/>
      <c r="H65" s="924" t="s">
        <v>38</v>
      </c>
      <c r="I65" s="924"/>
      <c r="J65" s="921" t="s">
        <v>31</v>
      </c>
      <c r="K65" s="921" t="s">
        <v>31</v>
      </c>
      <c r="L65" s="925">
        <v>0</v>
      </c>
    </row>
    <row r="66" spans="1:12" ht="22.8" x14ac:dyDescent="0.25">
      <c r="A66" s="918"/>
      <c r="B66" s="14" t="s">
        <v>2563</v>
      </c>
      <c r="C66" s="14" t="s">
        <v>1547</v>
      </c>
      <c r="D66" s="15">
        <v>43588</v>
      </c>
      <c r="E66" s="14" t="s">
        <v>376</v>
      </c>
      <c r="F66" s="920"/>
      <c r="G66" s="920"/>
      <c r="H66" s="924"/>
      <c r="I66" s="924"/>
      <c r="J66" s="921"/>
      <c r="K66" s="921"/>
      <c r="L66" s="925"/>
    </row>
    <row r="67" spans="1:12" ht="24" x14ac:dyDescent="0.25">
      <c r="A67" s="918">
        <v>812</v>
      </c>
      <c r="B67" s="9" t="s">
        <v>22</v>
      </c>
      <c r="C67" s="13" t="s">
        <v>23</v>
      </c>
      <c r="D67" s="13" t="s">
        <v>24</v>
      </c>
      <c r="E67" s="13" t="s">
        <v>25</v>
      </c>
      <c r="F67" s="919" t="s">
        <v>17</v>
      </c>
      <c r="G67" s="919"/>
      <c r="H67" s="920"/>
      <c r="I67" s="920"/>
      <c r="J67" s="920"/>
      <c r="K67" s="920"/>
      <c r="L67" s="920"/>
    </row>
    <row r="68" spans="1:12" x14ac:dyDescent="0.25">
      <c r="A68" s="918"/>
      <c r="B68" s="921" t="s">
        <v>2657</v>
      </c>
      <c r="C68" s="921" t="s">
        <v>2658</v>
      </c>
      <c r="D68" s="923">
        <v>43563</v>
      </c>
      <c r="E68" s="921" t="s">
        <v>298</v>
      </c>
      <c r="F68" s="921" t="s">
        <v>856</v>
      </c>
      <c r="G68" s="921"/>
      <c r="H68" s="924" t="s">
        <v>30</v>
      </c>
      <c r="I68" s="924"/>
      <c r="J68" s="14" t="s">
        <v>31</v>
      </c>
      <c r="K68" s="14" t="s">
        <v>32</v>
      </c>
      <c r="L68" s="16">
        <v>723.5</v>
      </c>
    </row>
    <row r="69" spans="1:12" x14ac:dyDescent="0.25">
      <c r="A69" s="918"/>
      <c r="B69" s="921"/>
      <c r="C69" s="921"/>
      <c r="D69" s="923"/>
      <c r="E69" s="921"/>
      <c r="F69" s="921"/>
      <c r="G69" s="921"/>
      <c r="H69" s="924" t="s">
        <v>33</v>
      </c>
      <c r="I69" s="924"/>
      <c r="J69" s="14" t="s">
        <v>31</v>
      </c>
      <c r="K69" s="14" t="s">
        <v>32</v>
      </c>
      <c r="L69" s="16">
        <v>400</v>
      </c>
    </row>
    <row r="70" spans="1:12" ht="24" x14ac:dyDescent="0.25">
      <c r="A70" s="918"/>
      <c r="B70" s="9" t="s">
        <v>34</v>
      </c>
      <c r="C70" s="13" t="s">
        <v>35</v>
      </c>
      <c r="D70" s="13" t="s">
        <v>36</v>
      </c>
      <c r="E70" s="13" t="s">
        <v>37</v>
      </c>
      <c r="F70" s="920"/>
      <c r="G70" s="920"/>
      <c r="H70" s="924" t="s">
        <v>38</v>
      </c>
      <c r="I70" s="924"/>
      <c r="J70" s="921" t="s">
        <v>31</v>
      </c>
      <c r="K70" s="921" t="s">
        <v>32</v>
      </c>
      <c r="L70" s="925">
        <v>50</v>
      </c>
    </row>
    <row r="71" spans="1:12" ht="22.8" x14ac:dyDescent="0.25">
      <c r="A71" s="918"/>
      <c r="B71" s="14" t="s">
        <v>2659</v>
      </c>
      <c r="C71" s="14" t="s">
        <v>856</v>
      </c>
      <c r="D71" s="15">
        <v>43565</v>
      </c>
      <c r="E71" s="14" t="s">
        <v>2660</v>
      </c>
      <c r="F71" s="920"/>
      <c r="G71" s="920"/>
      <c r="H71" s="924"/>
      <c r="I71" s="924"/>
      <c r="J71" s="921"/>
      <c r="K71" s="921"/>
      <c r="L71" s="925"/>
    </row>
    <row r="72" spans="1:12" ht="24" x14ac:dyDescent="0.25">
      <c r="A72" s="918">
        <v>813</v>
      </c>
      <c r="B72" s="9" t="s">
        <v>22</v>
      </c>
      <c r="C72" s="13" t="s">
        <v>23</v>
      </c>
      <c r="D72" s="13" t="s">
        <v>24</v>
      </c>
      <c r="E72" s="13" t="s">
        <v>25</v>
      </c>
      <c r="F72" s="919" t="s">
        <v>17</v>
      </c>
      <c r="G72" s="919"/>
      <c r="H72" s="920"/>
      <c r="I72" s="920"/>
      <c r="J72" s="920"/>
      <c r="K72" s="920"/>
      <c r="L72" s="920"/>
    </row>
    <row r="73" spans="1:12" x14ac:dyDescent="0.25">
      <c r="A73" s="918"/>
      <c r="B73" s="921" t="s">
        <v>2657</v>
      </c>
      <c r="C73" s="921" t="s">
        <v>2661</v>
      </c>
      <c r="D73" s="923">
        <v>43566</v>
      </c>
      <c r="E73" s="921" t="s">
        <v>481</v>
      </c>
      <c r="F73" s="921" t="s">
        <v>2662</v>
      </c>
      <c r="G73" s="921"/>
      <c r="H73" s="924" t="s">
        <v>30</v>
      </c>
      <c r="I73" s="924"/>
      <c r="J73" s="14" t="s">
        <v>31</v>
      </c>
      <c r="K73" s="14" t="s">
        <v>32</v>
      </c>
      <c r="L73" s="16">
        <v>272</v>
      </c>
    </row>
    <row r="74" spans="1:12" x14ac:dyDescent="0.25">
      <c r="A74" s="918"/>
      <c r="B74" s="921"/>
      <c r="C74" s="921"/>
      <c r="D74" s="923"/>
      <c r="E74" s="921"/>
      <c r="F74" s="921"/>
      <c r="G74" s="921"/>
      <c r="H74" s="924" t="s">
        <v>33</v>
      </c>
      <c r="I74" s="924"/>
      <c r="J74" s="14" t="s">
        <v>31</v>
      </c>
      <c r="K74" s="14" t="s">
        <v>32</v>
      </c>
      <c r="L74" s="16">
        <v>500</v>
      </c>
    </row>
    <row r="75" spans="1:12" ht="24" x14ac:dyDescent="0.25">
      <c r="A75" s="918"/>
      <c r="B75" s="9" t="s">
        <v>34</v>
      </c>
      <c r="C75" s="13" t="s">
        <v>35</v>
      </c>
      <c r="D75" s="13" t="s">
        <v>36</v>
      </c>
      <c r="E75" s="13" t="s">
        <v>37</v>
      </c>
      <c r="F75" s="920"/>
      <c r="G75" s="920"/>
      <c r="H75" s="924" t="s">
        <v>38</v>
      </c>
      <c r="I75" s="924"/>
      <c r="J75" s="921" t="s">
        <v>31</v>
      </c>
      <c r="K75" s="921" t="s">
        <v>32</v>
      </c>
      <c r="L75" s="925">
        <v>130</v>
      </c>
    </row>
    <row r="76" spans="1:12" ht="22.8" x14ac:dyDescent="0.25">
      <c r="A76" s="918"/>
      <c r="B76" s="14" t="s">
        <v>2659</v>
      </c>
      <c r="C76" s="14" t="s">
        <v>2662</v>
      </c>
      <c r="D76" s="15">
        <v>43568</v>
      </c>
      <c r="E76" s="14" t="s">
        <v>399</v>
      </c>
      <c r="F76" s="920"/>
      <c r="G76" s="920"/>
      <c r="H76" s="924"/>
      <c r="I76" s="924"/>
      <c r="J76" s="921"/>
      <c r="K76" s="921"/>
      <c r="L76" s="925"/>
    </row>
    <row r="77" spans="1:12" ht="24" x14ac:dyDescent="0.25">
      <c r="A77" s="918">
        <v>814</v>
      </c>
      <c r="B77" s="9" t="s">
        <v>22</v>
      </c>
      <c r="C77" s="13" t="s">
        <v>23</v>
      </c>
      <c r="D77" s="13" t="s">
        <v>24</v>
      </c>
      <c r="E77" s="13" t="s">
        <v>25</v>
      </c>
      <c r="F77" s="919" t="s">
        <v>17</v>
      </c>
      <c r="G77" s="919"/>
      <c r="H77" s="920"/>
      <c r="I77" s="920"/>
      <c r="J77" s="920"/>
      <c r="K77" s="920"/>
      <c r="L77" s="920"/>
    </row>
    <row r="78" spans="1:12" x14ac:dyDescent="0.25">
      <c r="A78" s="918"/>
      <c r="B78" s="921" t="s">
        <v>2663</v>
      </c>
      <c r="C78" s="922" t="s">
        <v>2664</v>
      </c>
      <c r="D78" s="923">
        <v>43577</v>
      </c>
      <c r="E78" s="921" t="s">
        <v>2343</v>
      </c>
      <c r="F78" s="921" t="s">
        <v>2665</v>
      </c>
      <c r="G78" s="921"/>
      <c r="H78" s="924" t="s">
        <v>30</v>
      </c>
      <c r="I78" s="924"/>
      <c r="J78" s="14" t="s">
        <v>31</v>
      </c>
      <c r="K78" s="14" t="s">
        <v>32</v>
      </c>
      <c r="L78" s="16">
        <v>543</v>
      </c>
    </row>
    <row r="79" spans="1:12" x14ac:dyDescent="0.25">
      <c r="A79" s="918"/>
      <c r="B79" s="921"/>
      <c r="C79" s="922"/>
      <c r="D79" s="923"/>
      <c r="E79" s="921"/>
      <c r="F79" s="921"/>
      <c r="G79" s="921"/>
      <c r="H79" s="924" t="s">
        <v>33</v>
      </c>
      <c r="I79" s="924"/>
      <c r="J79" s="14" t="s">
        <v>31</v>
      </c>
      <c r="K79" s="14" t="s">
        <v>32</v>
      </c>
      <c r="L79" s="16">
        <v>657.82</v>
      </c>
    </row>
    <row r="80" spans="1:12" ht="24" x14ac:dyDescent="0.25">
      <c r="A80" s="918"/>
      <c r="B80" s="9" t="s">
        <v>34</v>
      </c>
      <c r="C80" s="13" t="s">
        <v>35</v>
      </c>
      <c r="D80" s="13" t="s">
        <v>36</v>
      </c>
      <c r="E80" s="13" t="s">
        <v>37</v>
      </c>
      <c r="F80" s="920"/>
      <c r="G80" s="920"/>
      <c r="H80" s="924" t="s">
        <v>38</v>
      </c>
      <c r="I80" s="924"/>
      <c r="J80" s="921" t="s">
        <v>31</v>
      </c>
      <c r="K80" s="921" t="s">
        <v>31</v>
      </c>
      <c r="L80" s="925">
        <v>0</v>
      </c>
    </row>
    <row r="81" spans="1:12" ht="34.200000000000003" x14ac:dyDescent="0.25">
      <c r="A81" s="918"/>
      <c r="B81" s="14" t="s">
        <v>343</v>
      </c>
      <c r="C81" s="14" t="s">
        <v>2665</v>
      </c>
      <c r="D81" s="15">
        <v>43579</v>
      </c>
      <c r="E81" s="14" t="s">
        <v>369</v>
      </c>
      <c r="F81" s="920"/>
      <c r="G81" s="920"/>
      <c r="H81" s="924"/>
      <c r="I81" s="924"/>
      <c r="J81" s="921"/>
      <c r="K81" s="921"/>
      <c r="L81" s="925"/>
    </row>
    <row r="82" spans="1:12" ht="24" x14ac:dyDescent="0.25">
      <c r="A82" s="918">
        <v>815</v>
      </c>
      <c r="B82" s="9" t="s">
        <v>22</v>
      </c>
      <c r="C82" s="13" t="s">
        <v>23</v>
      </c>
      <c r="D82" s="13" t="s">
        <v>24</v>
      </c>
      <c r="E82" s="13" t="s">
        <v>25</v>
      </c>
      <c r="F82" s="919" t="s">
        <v>17</v>
      </c>
      <c r="G82" s="919"/>
      <c r="H82" s="920"/>
      <c r="I82" s="920"/>
      <c r="J82" s="920"/>
      <c r="K82" s="920"/>
      <c r="L82" s="920"/>
    </row>
    <row r="83" spans="1:12" x14ac:dyDescent="0.25">
      <c r="A83" s="918"/>
      <c r="B83" s="921" t="s">
        <v>2666</v>
      </c>
      <c r="C83" s="921" t="s">
        <v>2667</v>
      </c>
      <c r="D83" s="923">
        <v>43686</v>
      </c>
      <c r="E83" s="921" t="s">
        <v>308</v>
      </c>
      <c r="F83" s="921" t="s">
        <v>309</v>
      </c>
      <c r="G83" s="921"/>
      <c r="H83" s="924" t="s">
        <v>30</v>
      </c>
      <c r="I83" s="924"/>
      <c r="J83" s="14" t="s">
        <v>31</v>
      </c>
      <c r="K83" s="14" t="s">
        <v>32</v>
      </c>
      <c r="L83" s="16">
        <v>1219.5</v>
      </c>
    </row>
    <row r="84" spans="1:12" x14ac:dyDescent="0.25">
      <c r="A84" s="918"/>
      <c r="B84" s="921"/>
      <c r="C84" s="921"/>
      <c r="D84" s="923"/>
      <c r="E84" s="921"/>
      <c r="F84" s="921"/>
      <c r="G84" s="921"/>
      <c r="H84" s="924" t="s">
        <v>33</v>
      </c>
      <c r="I84" s="924"/>
      <c r="J84" s="14" t="s">
        <v>31</v>
      </c>
      <c r="K84" s="14" t="s">
        <v>31</v>
      </c>
      <c r="L84" s="16">
        <v>0</v>
      </c>
    </row>
    <row r="85" spans="1:12" ht="24" x14ac:dyDescent="0.25">
      <c r="A85" s="918"/>
      <c r="B85" s="9" t="s">
        <v>34</v>
      </c>
      <c r="C85" s="13" t="s">
        <v>35</v>
      </c>
      <c r="D85" s="13" t="s">
        <v>36</v>
      </c>
      <c r="E85" s="13" t="s">
        <v>37</v>
      </c>
      <c r="F85" s="920"/>
      <c r="G85" s="920"/>
      <c r="H85" s="924" t="s">
        <v>38</v>
      </c>
      <c r="I85" s="924"/>
      <c r="J85" s="921" t="s">
        <v>31</v>
      </c>
      <c r="K85" s="921" t="s">
        <v>31</v>
      </c>
      <c r="L85" s="925">
        <v>0</v>
      </c>
    </row>
    <row r="86" spans="1:12" ht="22.8" x14ac:dyDescent="0.25">
      <c r="A86" s="918"/>
      <c r="B86" s="14" t="s">
        <v>2668</v>
      </c>
      <c r="C86" s="14" t="s">
        <v>309</v>
      </c>
      <c r="D86" s="15">
        <v>43694</v>
      </c>
      <c r="E86" s="14" t="s">
        <v>730</v>
      </c>
      <c r="F86" s="920"/>
      <c r="G86" s="920"/>
      <c r="H86" s="924"/>
      <c r="I86" s="924"/>
      <c r="J86" s="921"/>
      <c r="K86" s="921"/>
      <c r="L86" s="925"/>
    </row>
    <row r="87" spans="1:12" ht="24" x14ac:dyDescent="0.25">
      <c r="A87" s="918">
        <v>816</v>
      </c>
      <c r="B87" s="9" t="s">
        <v>22</v>
      </c>
      <c r="C87" s="13" t="s">
        <v>23</v>
      </c>
      <c r="D87" s="13" t="s">
        <v>24</v>
      </c>
      <c r="E87" s="13" t="s">
        <v>25</v>
      </c>
      <c r="F87" s="919" t="s">
        <v>17</v>
      </c>
      <c r="G87" s="919"/>
      <c r="H87" s="920"/>
      <c r="I87" s="920"/>
      <c r="J87" s="920"/>
      <c r="K87" s="920"/>
      <c r="L87" s="920"/>
    </row>
    <row r="88" spans="1:12" x14ac:dyDescent="0.25">
      <c r="A88" s="918"/>
      <c r="B88" s="921" t="s">
        <v>2669</v>
      </c>
      <c r="C88" s="922" t="s">
        <v>2670</v>
      </c>
      <c r="D88" s="923">
        <v>43579</v>
      </c>
      <c r="E88" s="921" t="s">
        <v>2671</v>
      </c>
      <c r="F88" s="921" t="s">
        <v>2672</v>
      </c>
      <c r="G88" s="921"/>
      <c r="H88" s="924" t="s">
        <v>30</v>
      </c>
      <c r="I88" s="924"/>
      <c r="J88" s="14" t="s">
        <v>31</v>
      </c>
      <c r="K88" s="14" t="s">
        <v>32</v>
      </c>
      <c r="L88" s="16">
        <v>157</v>
      </c>
    </row>
    <row r="89" spans="1:12" x14ac:dyDescent="0.25">
      <c r="A89" s="918"/>
      <c r="B89" s="921"/>
      <c r="C89" s="922"/>
      <c r="D89" s="923"/>
      <c r="E89" s="921"/>
      <c r="F89" s="921"/>
      <c r="G89" s="921"/>
      <c r="H89" s="924" t="s">
        <v>33</v>
      </c>
      <c r="I89" s="924"/>
      <c r="J89" s="14" t="s">
        <v>31</v>
      </c>
      <c r="K89" s="14" t="s">
        <v>32</v>
      </c>
      <c r="L89" s="16">
        <v>527</v>
      </c>
    </row>
    <row r="90" spans="1:12" ht="24" x14ac:dyDescent="0.25">
      <c r="A90" s="918"/>
      <c r="B90" s="9" t="s">
        <v>34</v>
      </c>
      <c r="C90" s="13" t="s">
        <v>35</v>
      </c>
      <c r="D90" s="13" t="s">
        <v>36</v>
      </c>
      <c r="E90" s="13" t="s">
        <v>37</v>
      </c>
      <c r="F90" s="920"/>
      <c r="G90" s="920"/>
      <c r="H90" s="924" t="s">
        <v>38</v>
      </c>
      <c r="I90" s="924"/>
      <c r="J90" s="921" t="s">
        <v>31</v>
      </c>
      <c r="K90" s="921" t="s">
        <v>32</v>
      </c>
      <c r="L90" s="925">
        <v>100</v>
      </c>
    </row>
    <row r="91" spans="1:12" ht="22.8" x14ac:dyDescent="0.25">
      <c r="A91" s="918"/>
      <c r="B91" s="14" t="s">
        <v>204</v>
      </c>
      <c r="C91" s="14" t="s">
        <v>2672</v>
      </c>
      <c r="D91" s="15">
        <v>43580</v>
      </c>
      <c r="E91" s="14" t="s">
        <v>2115</v>
      </c>
      <c r="F91" s="920"/>
      <c r="G91" s="920"/>
      <c r="H91" s="924"/>
      <c r="I91" s="924"/>
      <c r="J91" s="921"/>
      <c r="K91" s="921"/>
      <c r="L91" s="925"/>
    </row>
    <row r="92" spans="1:12" ht="24" x14ac:dyDescent="0.25">
      <c r="A92" s="918">
        <v>817</v>
      </c>
      <c r="B92" s="9" t="s">
        <v>22</v>
      </c>
      <c r="C92" s="13" t="s">
        <v>23</v>
      </c>
      <c r="D92" s="13" t="s">
        <v>24</v>
      </c>
      <c r="E92" s="13" t="s">
        <v>25</v>
      </c>
      <c r="F92" s="919" t="s">
        <v>17</v>
      </c>
      <c r="G92" s="919"/>
      <c r="H92" s="920"/>
      <c r="I92" s="920"/>
      <c r="J92" s="920"/>
      <c r="K92" s="920"/>
      <c r="L92" s="920"/>
    </row>
    <row r="93" spans="1:12" x14ac:dyDescent="0.25">
      <c r="A93" s="918"/>
      <c r="B93" s="921" t="s">
        <v>2669</v>
      </c>
      <c r="C93" s="922" t="s">
        <v>2673</v>
      </c>
      <c r="D93" s="923">
        <v>43621</v>
      </c>
      <c r="E93" s="921" t="s">
        <v>2674</v>
      </c>
      <c r="F93" s="921" t="s">
        <v>2675</v>
      </c>
      <c r="G93" s="921"/>
      <c r="H93" s="924" t="s">
        <v>30</v>
      </c>
      <c r="I93" s="924"/>
      <c r="J93" s="14" t="s">
        <v>31</v>
      </c>
      <c r="K93" s="14" t="s">
        <v>32</v>
      </c>
      <c r="L93" s="16">
        <v>310.72000000000003</v>
      </c>
    </row>
    <row r="94" spans="1:12" x14ac:dyDescent="0.25">
      <c r="A94" s="918"/>
      <c r="B94" s="921"/>
      <c r="C94" s="922"/>
      <c r="D94" s="923"/>
      <c r="E94" s="921"/>
      <c r="F94" s="921"/>
      <c r="G94" s="921"/>
      <c r="H94" s="924" t="s">
        <v>33</v>
      </c>
      <c r="I94" s="924"/>
      <c r="J94" s="921" t="s">
        <v>31</v>
      </c>
      <c r="K94" s="921" t="s">
        <v>32</v>
      </c>
      <c r="L94" s="925">
        <v>311.60000000000002</v>
      </c>
    </row>
    <row r="95" spans="1:12" x14ac:dyDescent="0.25">
      <c r="A95" s="918"/>
      <c r="B95" s="921"/>
      <c r="C95" s="922"/>
      <c r="D95" s="923"/>
      <c r="E95" s="921"/>
      <c r="F95" s="921"/>
      <c r="G95" s="921"/>
      <c r="H95" s="924"/>
      <c r="I95" s="924"/>
      <c r="J95" s="921"/>
      <c r="K95" s="921"/>
      <c r="L95" s="925"/>
    </row>
    <row r="96" spans="1:12" ht="24" x14ac:dyDescent="0.25">
      <c r="A96" s="918"/>
      <c r="B96" s="9" t="s">
        <v>34</v>
      </c>
      <c r="C96" s="13" t="s">
        <v>35</v>
      </c>
      <c r="D96" s="13" t="s">
        <v>36</v>
      </c>
      <c r="E96" s="13" t="s">
        <v>37</v>
      </c>
      <c r="F96" s="920"/>
      <c r="G96" s="920"/>
      <c r="H96" s="924" t="s">
        <v>38</v>
      </c>
      <c r="I96" s="924"/>
      <c r="J96" s="921" t="s">
        <v>31</v>
      </c>
      <c r="K96" s="921" t="s">
        <v>32</v>
      </c>
      <c r="L96" s="925">
        <v>100</v>
      </c>
    </row>
    <row r="97" spans="1:12" ht="22.8" x14ac:dyDescent="0.25">
      <c r="A97" s="918"/>
      <c r="B97" s="14" t="s">
        <v>204</v>
      </c>
      <c r="C97" s="14" t="s">
        <v>2675</v>
      </c>
      <c r="D97" s="15">
        <v>43623</v>
      </c>
      <c r="E97" s="14" t="s">
        <v>673</v>
      </c>
      <c r="F97" s="920"/>
      <c r="G97" s="920"/>
      <c r="H97" s="924"/>
      <c r="I97" s="924"/>
      <c r="J97" s="921"/>
      <c r="K97" s="921"/>
      <c r="L97" s="925"/>
    </row>
    <row r="98" spans="1:12" ht="24" x14ac:dyDescent="0.25">
      <c r="A98" s="918">
        <v>818</v>
      </c>
      <c r="B98" s="9" t="s">
        <v>22</v>
      </c>
      <c r="C98" s="13" t="s">
        <v>23</v>
      </c>
      <c r="D98" s="13" t="s">
        <v>24</v>
      </c>
      <c r="E98" s="13" t="s">
        <v>25</v>
      </c>
      <c r="F98" s="919" t="s">
        <v>17</v>
      </c>
      <c r="G98" s="919"/>
      <c r="H98" s="920"/>
      <c r="I98" s="920"/>
      <c r="J98" s="920"/>
      <c r="K98" s="920"/>
      <c r="L98" s="920"/>
    </row>
    <row r="99" spans="1:12" x14ac:dyDescent="0.25">
      <c r="A99" s="918"/>
      <c r="B99" s="921" t="s">
        <v>2676</v>
      </c>
      <c r="C99" s="922" t="s">
        <v>2677</v>
      </c>
      <c r="D99" s="923">
        <v>43571</v>
      </c>
      <c r="E99" s="921" t="s">
        <v>136</v>
      </c>
      <c r="F99" s="921" t="s">
        <v>137</v>
      </c>
      <c r="G99" s="921"/>
      <c r="H99" s="924" t="s">
        <v>30</v>
      </c>
      <c r="I99" s="924"/>
      <c r="J99" s="14" t="s">
        <v>31</v>
      </c>
      <c r="K99" s="14" t="s">
        <v>32</v>
      </c>
      <c r="L99" s="16">
        <v>406</v>
      </c>
    </row>
    <row r="100" spans="1:12" x14ac:dyDescent="0.25">
      <c r="A100" s="918"/>
      <c r="B100" s="921"/>
      <c r="C100" s="922"/>
      <c r="D100" s="923"/>
      <c r="E100" s="921"/>
      <c r="F100" s="921"/>
      <c r="G100" s="921"/>
      <c r="H100" s="924" t="s">
        <v>33</v>
      </c>
      <c r="I100" s="924"/>
      <c r="J100" s="14" t="s">
        <v>31</v>
      </c>
      <c r="K100" s="14" t="s">
        <v>32</v>
      </c>
      <c r="L100" s="16">
        <v>98</v>
      </c>
    </row>
    <row r="101" spans="1:12" ht="24" x14ac:dyDescent="0.25">
      <c r="A101" s="918"/>
      <c r="B101" s="9" t="s">
        <v>34</v>
      </c>
      <c r="C101" s="13" t="s">
        <v>35</v>
      </c>
      <c r="D101" s="13" t="s">
        <v>36</v>
      </c>
      <c r="E101" s="13" t="s">
        <v>37</v>
      </c>
      <c r="F101" s="920"/>
      <c r="G101" s="920"/>
      <c r="H101" s="924" t="s">
        <v>38</v>
      </c>
      <c r="I101" s="924"/>
      <c r="J101" s="921" t="s">
        <v>31</v>
      </c>
      <c r="K101" s="921" t="s">
        <v>31</v>
      </c>
      <c r="L101" s="925">
        <v>0</v>
      </c>
    </row>
    <row r="102" spans="1:12" ht="22.8" x14ac:dyDescent="0.25">
      <c r="A102" s="918"/>
      <c r="B102" s="14" t="s">
        <v>229</v>
      </c>
      <c r="C102" s="14" t="s">
        <v>137</v>
      </c>
      <c r="D102" s="15">
        <v>43573</v>
      </c>
      <c r="E102" s="14" t="s">
        <v>112</v>
      </c>
      <c r="F102" s="920"/>
      <c r="G102" s="920"/>
      <c r="H102" s="924"/>
      <c r="I102" s="924"/>
      <c r="J102" s="921"/>
      <c r="K102" s="921"/>
      <c r="L102" s="925"/>
    </row>
    <row r="103" spans="1:12" ht="24" x14ac:dyDescent="0.25">
      <c r="A103" s="918">
        <v>819</v>
      </c>
      <c r="B103" s="9" t="s">
        <v>22</v>
      </c>
      <c r="C103" s="13" t="s">
        <v>23</v>
      </c>
      <c r="D103" s="13" t="s">
        <v>24</v>
      </c>
      <c r="E103" s="13" t="s">
        <v>25</v>
      </c>
      <c r="F103" s="919" t="s">
        <v>17</v>
      </c>
      <c r="G103" s="919"/>
      <c r="H103" s="920"/>
      <c r="I103" s="920"/>
      <c r="J103" s="920"/>
      <c r="K103" s="920"/>
      <c r="L103" s="920"/>
    </row>
    <row r="104" spans="1:12" x14ac:dyDescent="0.25">
      <c r="A104" s="918"/>
      <c r="B104" s="921" t="s">
        <v>2678</v>
      </c>
      <c r="C104" s="922" t="s">
        <v>2679</v>
      </c>
      <c r="D104" s="923">
        <v>43730</v>
      </c>
      <c r="E104" s="921" t="s">
        <v>1060</v>
      </c>
      <c r="F104" s="921" t="s">
        <v>958</v>
      </c>
      <c r="G104" s="921"/>
      <c r="H104" s="924" t="s">
        <v>30</v>
      </c>
      <c r="I104" s="924"/>
      <c r="J104" s="14" t="s">
        <v>31</v>
      </c>
      <c r="K104" s="14" t="s">
        <v>31</v>
      </c>
      <c r="L104" s="16">
        <v>0</v>
      </c>
    </row>
    <row r="105" spans="1:12" x14ac:dyDescent="0.25">
      <c r="A105" s="918"/>
      <c r="B105" s="921"/>
      <c r="C105" s="922"/>
      <c r="D105" s="923"/>
      <c r="E105" s="921"/>
      <c r="F105" s="921"/>
      <c r="G105" s="921"/>
      <c r="H105" s="924" t="s">
        <v>33</v>
      </c>
      <c r="I105" s="924"/>
      <c r="J105" s="921" t="s">
        <v>31</v>
      </c>
      <c r="K105" s="921" t="s">
        <v>31</v>
      </c>
      <c r="L105" s="925">
        <v>0</v>
      </c>
    </row>
    <row r="106" spans="1:12" x14ac:dyDescent="0.25">
      <c r="A106" s="918"/>
      <c r="B106" s="921"/>
      <c r="C106" s="922"/>
      <c r="D106" s="923"/>
      <c r="E106" s="921"/>
      <c r="F106" s="921"/>
      <c r="G106" s="921"/>
      <c r="H106" s="924"/>
      <c r="I106" s="924"/>
      <c r="J106" s="921"/>
      <c r="K106" s="921"/>
      <c r="L106" s="925"/>
    </row>
    <row r="107" spans="1:12" ht="24" x14ac:dyDescent="0.25">
      <c r="A107" s="918"/>
      <c r="B107" s="9" t="s">
        <v>34</v>
      </c>
      <c r="C107" s="13" t="s">
        <v>35</v>
      </c>
      <c r="D107" s="13" t="s">
        <v>36</v>
      </c>
      <c r="E107" s="13" t="s">
        <v>37</v>
      </c>
      <c r="F107" s="920"/>
      <c r="G107" s="920"/>
      <c r="H107" s="924" t="s">
        <v>38</v>
      </c>
      <c r="I107" s="924"/>
      <c r="J107" s="921" t="s">
        <v>31</v>
      </c>
      <c r="K107" s="921" t="s">
        <v>32</v>
      </c>
      <c r="L107" s="925">
        <v>500</v>
      </c>
    </row>
    <row r="108" spans="1:12" ht="22.8" x14ac:dyDescent="0.25">
      <c r="A108" s="918"/>
      <c r="B108" s="14" t="s">
        <v>2680</v>
      </c>
      <c r="C108" s="14" t="s">
        <v>958</v>
      </c>
      <c r="D108" s="15">
        <v>43736</v>
      </c>
      <c r="E108" s="14" t="s">
        <v>1772</v>
      </c>
      <c r="F108" s="920"/>
      <c r="G108" s="920"/>
      <c r="H108" s="924"/>
      <c r="I108" s="924"/>
      <c r="J108" s="921"/>
      <c r="K108" s="921"/>
      <c r="L108" s="925"/>
    </row>
    <row r="109" spans="1:12" ht="24" x14ac:dyDescent="0.25">
      <c r="A109" s="918">
        <v>820</v>
      </c>
      <c r="B109" s="9" t="s">
        <v>22</v>
      </c>
      <c r="C109" s="13" t="s">
        <v>23</v>
      </c>
      <c r="D109" s="13" t="s">
        <v>24</v>
      </c>
      <c r="E109" s="13" t="s">
        <v>25</v>
      </c>
      <c r="F109" s="919" t="s">
        <v>17</v>
      </c>
      <c r="G109" s="919"/>
      <c r="H109" s="920"/>
      <c r="I109" s="920"/>
      <c r="J109" s="920"/>
      <c r="K109" s="920"/>
      <c r="L109" s="920"/>
    </row>
    <row r="110" spans="1:12" x14ac:dyDescent="0.25">
      <c r="A110" s="918"/>
      <c r="B110" s="921" t="s">
        <v>2681</v>
      </c>
      <c r="C110" s="922" t="s">
        <v>2682</v>
      </c>
      <c r="D110" s="923">
        <v>43608</v>
      </c>
      <c r="E110" s="921" t="s">
        <v>283</v>
      </c>
      <c r="F110" s="921" t="s">
        <v>284</v>
      </c>
      <c r="G110" s="921"/>
      <c r="H110" s="924" t="s">
        <v>30</v>
      </c>
      <c r="I110" s="924"/>
      <c r="J110" s="14" t="s">
        <v>31</v>
      </c>
      <c r="K110" s="14" t="s">
        <v>32</v>
      </c>
      <c r="L110" s="16">
        <v>211.75</v>
      </c>
    </row>
    <row r="111" spans="1:12" x14ac:dyDescent="0.25">
      <c r="A111" s="918"/>
      <c r="B111" s="921"/>
      <c r="C111" s="922"/>
      <c r="D111" s="923"/>
      <c r="E111" s="921"/>
      <c r="F111" s="921"/>
      <c r="G111" s="921"/>
      <c r="H111" s="924" t="s">
        <v>33</v>
      </c>
      <c r="I111" s="924"/>
      <c r="J111" s="14" t="s">
        <v>31</v>
      </c>
      <c r="K111" s="14" t="s">
        <v>32</v>
      </c>
      <c r="L111" s="16">
        <v>230.96</v>
      </c>
    </row>
    <row r="112" spans="1:12" ht="24" x14ac:dyDescent="0.25">
      <c r="A112" s="918"/>
      <c r="B112" s="9" t="s">
        <v>34</v>
      </c>
      <c r="C112" s="13" t="s">
        <v>35</v>
      </c>
      <c r="D112" s="13" t="s">
        <v>36</v>
      </c>
      <c r="E112" s="13" t="s">
        <v>37</v>
      </c>
      <c r="F112" s="920"/>
      <c r="G112" s="920"/>
      <c r="H112" s="924" t="s">
        <v>38</v>
      </c>
      <c r="I112" s="924"/>
      <c r="J112" s="921" t="s">
        <v>31</v>
      </c>
      <c r="K112" s="921" t="s">
        <v>31</v>
      </c>
      <c r="L112" s="925">
        <v>0</v>
      </c>
    </row>
    <row r="113" spans="1:12" ht="22.8" x14ac:dyDescent="0.25">
      <c r="A113" s="918"/>
      <c r="B113" s="14" t="s">
        <v>229</v>
      </c>
      <c r="C113" s="14" t="s">
        <v>284</v>
      </c>
      <c r="D113" s="15">
        <v>43609</v>
      </c>
      <c r="E113" s="14" t="s">
        <v>2184</v>
      </c>
      <c r="F113" s="920"/>
      <c r="G113" s="920"/>
      <c r="H113" s="924"/>
      <c r="I113" s="924"/>
      <c r="J113" s="921"/>
      <c r="K113" s="921"/>
      <c r="L113" s="925"/>
    </row>
    <row r="114" spans="1:12" ht="24" x14ac:dyDescent="0.25">
      <c r="A114" s="918">
        <v>821</v>
      </c>
      <c r="B114" s="9" t="s">
        <v>22</v>
      </c>
      <c r="C114" s="13" t="s">
        <v>23</v>
      </c>
      <c r="D114" s="13" t="s">
        <v>24</v>
      </c>
      <c r="E114" s="13" t="s">
        <v>25</v>
      </c>
      <c r="F114" s="919" t="s">
        <v>17</v>
      </c>
      <c r="G114" s="919"/>
      <c r="H114" s="920"/>
      <c r="I114" s="920"/>
      <c r="J114" s="920"/>
      <c r="K114" s="920"/>
      <c r="L114" s="920"/>
    </row>
    <row r="115" spans="1:12" x14ac:dyDescent="0.25">
      <c r="A115" s="918"/>
      <c r="B115" s="921" t="s">
        <v>2683</v>
      </c>
      <c r="C115" s="922" t="s">
        <v>2684</v>
      </c>
      <c r="D115" s="923">
        <v>43723</v>
      </c>
      <c r="E115" s="921" t="s">
        <v>1542</v>
      </c>
      <c r="F115" s="921" t="s">
        <v>1543</v>
      </c>
      <c r="G115" s="921"/>
      <c r="H115" s="924" t="s">
        <v>30</v>
      </c>
      <c r="I115" s="924"/>
      <c r="J115" s="14" t="s">
        <v>31</v>
      </c>
      <c r="K115" s="14" t="s">
        <v>32</v>
      </c>
      <c r="L115" s="16">
        <v>327</v>
      </c>
    </row>
    <row r="116" spans="1:12" x14ac:dyDescent="0.25">
      <c r="A116" s="918"/>
      <c r="B116" s="921"/>
      <c r="C116" s="922"/>
      <c r="D116" s="923"/>
      <c r="E116" s="921"/>
      <c r="F116" s="921"/>
      <c r="G116" s="921"/>
      <c r="H116" s="924" t="s">
        <v>33</v>
      </c>
      <c r="I116" s="924"/>
      <c r="J116" s="14" t="s">
        <v>31</v>
      </c>
      <c r="K116" s="14" t="s">
        <v>31</v>
      </c>
      <c r="L116" s="16">
        <v>0</v>
      </c>
    </row>
    <row r="117" spans="1:12" ht="24" x14ac:dyDescent="0.25">
      <c r="A117" s="918"/>
      <c r="B117" s="9" t="s">
        <v>34</v>
      </c>
      <c r="C117" s="13" t="s">
        <v>35</v>
      </c>
      <c r="D117" s="13" t="s">
        <v>36</v>
      </c>
      <c r="E117" s="13" t="s">
        <v>37</v>
      </c>
      <c r="F117" s="920"/>
      <c r="G117" s="920"/>
      <c r="H117" s="924" t="s">
        <v>38</v>
      </c>
      <c r="I117" s="924"/>
      <c r="J117" s="921" t="s">
        <v>31</v>
      </c>
      <c r="K117" s="921" t="s">
        <v>31</v>
      </c>
      <c r="L117" s="925">
        <v>0</v>
      </c>
    </row>
    <row r="118" spans="1:12" ht="22.8" x14ac:dyDescent="0.25">
      <c r="A118" s="918"/>
      <c r="B118" s="14" t="s">
        <v>39</v>
      </c>
      <c r="C118" s="14" t="s">
        <v>1543</v>
      </c>
      <c r="D118" s="15">
        <v>43725</v>
      </c>
      <c r="E118" s="14" t="s">
        <v>792</v>
      </c>
      <c r="F118" s="920"/>
      <c r="G118" s="920"/>
      <c r="H118" s="924"/>
      <c r="I118" s="924"/>
      <c r="J118" s="921"/>
      <c r="K118" s="921"/>
      <c r="L118" s="925"/>
    </row>
    <row r="119" spans="1:12" ht="24" x14ac:dyDescent="0.25">
      <c r="A119" s="918">
        <v>822</v>
      </c>
      <c r="B119" s="9" t="s">
        <v>22</v>
      </c>
      <c r="C119" s="13" t="s">
        <v>23</v>
      </c>
      <c r="D119" s="13" t="s">
        <v>24</v>
      </c>
      <c r="E119" s="13" t="s">
        <v>25</v>
      </c>
      <c r="F119" s="919" t="s">
        <v>17</v>
      </c>
      <c r="G119" s="919"/>
      <c r="H119" s="920"/>
      <c r="I119" s="920"/>
      <c r="J119" s="920"/>
      <c r="K119" s="920"/>
      <c r="L119" s="920"/>
    </row>
    <row r="120" spans="1:12" x14ac:dyDescent="0.25">
      <c r="A120" s="918"/>
      <c r="B120" s="921" t="s">
        <v>2685</v>
      </c>
      <c r="C120" s="922" t="s">
        <v>2686</v>
      </c>
      <c r="D120" s="923">
        <v>43672</v>
      </c>
      <c r="E120" s="921" t="s">
        <v>1493</v>
      </c>
      <c r="F120" s="921" t="s">
        <v>2687</v>
      </c>
      <c r="G120" s="921"/>
      <c r="H120" s="924" t="s">
        <v>30</v>
      </c>
      <c r="I120" s="924"/>
      <c r="J120" s="14" t="s">
        <v>31</v>
      </c>
      <c r="K120" s="14" t="s">
        <v>32</v>
      </c>
      <c r="L120" s="16">
        <v>340</v>
      </c>
    </row>
    <row r="121" spans="1:12" x14ac:dyDescent="0.25">
      <c r="A121" s="918"/>
      <c r="B121" s="921"/>
      <c r="C121" s="922"/>
      <c r="D121" s="923"/>
      <c r="E121" s="921"/>
      <c r="F121" s="921"/>
      <c r="G121" s="921"/>
      <c r="H121" s="924" t="s">
        <v>33</v>
      </c>
      <c r="I121" s="924"/>
      <c r="J121" s="14" t="s">
        <v>31</v>
      </c>
      <c r="K121" s="14" t="s">
        <v>31</v>
      </c>
      <c r="L121" s="16">
        <v>0</v>
      </c>
    </row>
    <row r="122" spans="1:12" ht="24" x14ac:dyDescent="0.25">
      <c r="A122" s="918"/>
      <c r="B122" s="9" t="s">
        <v>34</v>
      </c>
      <c r="C122" s="13" t="s">
        <v>35</v>
      </c>
      <c r="D122" s="13" t="s">
        <v>36</v>
      </c>
      <c r="E122" s="13" t="s">
        <v>37</v>
      </c>
      <c r="F122" s="920"/>
      <c r="G122" s="920"/>
      <c r="H122" s="924" t="s">
        <v>38</v>
      </c>
      <c r="I122" s="924"/>
      <c r="J122" s="921" t="s">
        <v>31</v>
      </c>
      <c r="K122" s="921" t="s">
        <v>32</v>
      </c>
      <c r="L122" s="925">
        <v>699</v>
      </c>
    </row>
    <row r="123" spans="1:12" ht="22.8" x14ac:dyDescent="0.25">
      <c r="A123" s="918"/>
      <c r="B123" s="14" t="s">
        <v>204</v>
      </c>
      <c r="C123" s="14" t="s">
        <v>2687</v>
      </c>
      <c r="D123" s="15">
        <v>43679</v>
      </c>
      <c r="E123" s="14" t="s">
        <v>2688</v>
      </c>
      <c r="F123" s="920"/>
      <c r="G123" s="920"/>
      <c r="H123" s="924"/>
      <c r="I123" s="924"/>
      <c r="J123" s="921"/>
      <c r="K123" s="921"/>
      <c r="L123" s="925"/>
    </row>
    <row r="124" spans="1:12" ht="24" x14ac:dyDescent="0.25">
      <c r="A124" s="918">
        <v>823</v>
      </c>
      <c r="B124" s="9" t="s">
        <v>22</v>
      </c>
      <c r="C124" s="13" t="s">
        <v>23</v>
      </c>
      <c r="D124" s="13" t="s">
        <v>24</v>
      </c>
      <c r="E124" s="13" t="s">
        <v>25</v>
      </c>
      <c r="F124" s="919" t="s">
        <v>17</v>
      </c>
      <c r="G124" s="919"/>
      <c r="H124" s="920"/>
      <c r="I124" s="920"/>
      <c r="J124" s="920"/>
      <c r="K124" s="920"/>
      <c r="L124" s="920"/>
    </row>
    <row r="125" spans="1:12" x14ac:dyDescent="0.25">
      <c r="A125" s="918"/>
      <c r="B125" s="921" t="s">
        <v>2685</v>
      </c>
      <c r="C125" s="922" t="s">
        <v>2686</v>
      </c>
      <c r="D125" s="923">
        <v>43672</v>
      </c>
      <c r="E125" s="921" t="s">
        <v>1493</v>
      </c>
      <c r="F125" s="921" t="s">
        <v>2689</v>
      </c>
      <c r="G125" s="921"/>
      <c r="H125" s="924" t="s">
        <v>30</v>
      </c>
      <c r="I125" s="924"/>
      <c r="J125" s="14" t="s">
        <v>31</v>
      </c>
      <c r="K125" s="14" t="s">
        <v>32</v>
      </c>
      <c r="L125" s="16">
        <v>445</v>
      </c>
    </row>
    <row r="126" spans="1:12" x14ac:dyDescent="0.25">
      <c r="A126" s="918"/>
      <c r="B126" s="921"/>
      <c r="C126" s="922"/>
      <c r="D126" s="923"/>
      <c r="E126" s="921"/>
      <c r="F126" s="921"/>
      <c r="G126" s="921"/>
      <c r="H126" s="924" t="s">
        <v>33</v>
      </c>
      <c r="I126" s="924"/>
      <c r="J126" s="14" t="s">
        <v>31</v>
      </c>
      <c r="K126" s="14" t="s">
        <v>31</v>
      </c>
      <c r="L126" s="16">
        <v>0</v>
      </c>
    </row>
    <row r="127" spans="1:12" ht="24" x14ac:dyDescent="0.25">
      <c r="A127" s="918"/>
      <c r="B127" s="9" t="s">
        <v>34</v>
      </c>
      <c r="C127" s="13" t="s">
        <v>35</v>
      </c>
      <c r="D127" s="13" t="s">
        <v>36</v>
      </c>
      <c r="E127" s="13" t="s">
        <v>37</v>
      </c>
      <c r="F127" s="920"/>
      <c r="G127" s="920"/>
      <c r="H127" s="924" t="s">
        <v>38</v>
      </c>
      <c r="I127" s="924"/>
      <c r="J127" s="921" t="s">
        <v>31</v>
      </c>
      <c r="K127" s="921" t="s">
        <v>32</v>
      </c>
      <c r="L127" s="925">
        <v>70</v>
      </c>
    </row>
    <row r="128" spans="1:12" ht="22.8" x14ac:dyDescent="0.25">
      <c r="A128" s="918"/>
      <c r="B128" s="14" t="s">
        <v>204</v>
      </c>
      <c r="C128" s="14" t="s">
        <v>2689</v>
      </c>
      <c r="D128" s="15">
        <v>43679</v>
      </c>
      <c r="E128" s="14" t="s">
        <v>2688</v>
      </c>
      <c r="F128" s="920"/>
      <c r="G128" s="920"/>
      <c r="H128" s="924"/>
      <c r="I128" s="924"/>
      <c r="J128" s="921"/>
      <c r="K128" s="921"/>
      <c r="L128" s="925"/>
    </row>
    <row r="129" spans="1:12" ht="24" x14ac:dyDescent="0.25">
      <c r="A129" s="918">
        <v>824</v>
      </c>
      <c r="B129" s="9" t="s">
        <v>22</v>
      </c>
      <c r="C129" s="13" t="s">
        <v>23</v>
      </c>
      <c r="D129" s="13" t="s">
        <v>24</v>
      </c>
      <c r="E129" s="13" t="s">
        <v>25</v>
      </c>
      <c r="F129" s="919" t="s">
        <v>17</v>
      </c>
      <c r="G129" s="919"/>
      <c r="H129" s="920"/>
      <c r="I129" s="920"/>
      <c r="J129" s="920"/>
      <c r="K129" s="920"/>
      <c r="L129" s="920"/>
    </row>
    <row r="130" spans="1:12" x14ac:dyDescent="0.25">
      <c r="A130" s="918"/>
      <c r="B130" s="921" t="s">
        <v>2690</v>
      </c>
      <c r="C130" s="922" t="s">
        <v>2691</v>
      </c>
      <c r="D130" s="923">
        <v>43622</v>
      </c>
      <c r="E130" s="921" t="s">
        <v>159</v>
      </c>
      <c r="F130" s="921" t="s">
        <v>2692</v>
      </c>
      <c r="G130" s="921"/>
      <c r="H130" s="924" t="s">
        <v>30</v>
      </c>
      <c r="I130" s="924"/>
      <c r="J130" s="14" t="s">
        <v>31</v>
      </c>
      <c r="K130" s="14" t="s">
        <v>32</v>
      </c>
      <c r="L130" s="16">
        <v>515.43000000000006</v>
      </c>
    </row>
    <row r="131" spans="1:12" x14ac:dyDescent="0.25">
      <c r="A131" s="918"/>
      <c r="B131" s="921"/>
      <c r="C131" s="922"/>
      <c r="D131" s="923"/>
      <c r="E131" s="921"/>
      <c r="F131" s="921"/>
      <c r="G131" s="921"/>
      <c r="H131" s="924" t="s">
        <v>33</v>
      </c>
      <c r="I131" s="924"/>
      <c r="J131" s="14" t="s">
        <v>31</v>
      </c>
      <c r="K131" s="14" t="s">
        <v>31</v>
      </c>
      <c r="L131" s="16">
        <v>0</v>
      </c>
    </row>
    <row r="132" spans="1:12" ht="24" x14ac:dyDescent="0.25">
      <c r="A132" s="918"/>
      <c r="B132" s="9" t="s">
        <v>34</v>
      </c>
      <c r="C132" s="13" t="s">
        <v>35</v>
      </c>
      <c r="D132" s="13" t="s">
        <v>36</v>
      </c>
      <c r="E132" s="13" t="s">
        <v>37</v>
      </c>
      <c r="F132" s="920"/>
      <c r="G132" s="920"/>
      <c r="H132" s="924" t="s">
        <v>38</v>
      </c>
      <c r="I132" s="924"/>
      <c r="J132" s="921" t="s">
        <v>31</v>
      </c>
      <c r="K132" s="921" t="s">
        <v>31</v>
      </c>
      <c r="L132" s="925">
        <v>0</v>
      </c>
    </row>
    <row r="133" spans="1:12" ht="22.8" x14ac:dyDescent="0.25">
      <c r="A133" s="918"/>
      <c r="B133" s="14" t="s">
        <v>323</v>
      </c>
      <c r="C133" s="14" t="s">
        <v>2692</v>
      </c>
      <c r="D133" s="15">
        <v>43624</v>
      </c>
      <c r="E133" s="14" t="s">
        <v>1196</v>
      </c>
      <c r="F133" s="920"/>
      <c r="G133" s="920"/>
      <c r="H133" s="924"/>
      <c r="I133" s="924"/>
      <c r="J133" s="921"/>
      <c r="K133" s="921"/>
      <c r="L133" s="925"/>
    </row>
    <row r="134" spans="1:12" ht="24" x14ac:dyDescent="0.25">
      <c r="A134" s="918">
        <v>825</v>
      </c>
      <c r="B134" s="9" t="s">
        <v>22</v>
      </c>
      <c r="C134" s="13" t="s">
        <v>23</v>
      </c>
      <c r="D134" s="13" t="s">
        <v>24</v>
      </c>
      <c r="E134" s="13" t="s">
        <v>25</v>
      </c>
      <c r="F134" s="919" t="s">
        <v>17</v>
      </c>
      <c r="G134" s="919"/>
      <c r="H134" s="920"/>
      <c r="I134" s="920"/>
      <c r="J134" s="920"/>
      <c r="K134" s="920"/>
      <c r="L134" s="920"/>
    </row>
    <row r="135" spans="1:12" x14ac:dyDescent="0.25">
      <c r="A135" s="918"/>
      <c r="B135" s="921" t="s">
        <v>2690</v>
      </c>
      <c r="C135" s="922" t="s">
        <v>2693</v>
      </c>
      <c r="D135" s="923">
        <v>43718</v>
      </c>
      <c r="E135" s="921" t="s">
        <v>820</v>
      </c>
      <c r="F135" s="921" t="s">
        <v>2694</v>
      </c>
      <c r="G135" s="921"/>
      <c r="H135" s="924" t="s">
        <v>30</v>
      </c>
      <c r="I135" s="924"/>
      <c r="J135" s="14" t="s">
        <v>31</v>
      </c>
      <c r="K135" s="14" t="s">
        <v>32</v>
      </c>
      <c r="L135" s="16">
        <v>493.96</v>
      </c>
    </row>
    <row r="136" spans="1:12" x14ac:dyDescent="0.25">
      <c r="A136" s="918"/>
      <c r="B136" s="921"/>
      <c r="C136" s="922"/>
      <c r="D136" s="923"/>
      <c r="E136" s="921"/>
      <c r="F136" s="921"/>
      <c r="G136" s="921"/>
      <c r="H136" s="924" t="s">
        <v>33</v>
      </c>
      <c r="I136" s="924"/>
      <c r="J136" s="14" t="s">
        <v>31</v>
      </c>
      <c r="K136" s="14" t="s">
        <v>31</v>
      </c>
      <c r="L136" s="16">
        <v>0</v>
      </c>
    </row>
    <row r="137" spans="1:12" ht="24" x14ac:dyDescent="0.25">
      <c r="A137" s="918"/>
      <c r="B137" s="9" t="s">
        <v>34</v>
      </c>
      <c r="C137" s="13" t="s">
        <v>35</v>
      </c>
      <c r="D137" s="13" t="s">
        <v>36</v>
      </c>
      <c r="E137" s="13" t="s">
        <v>37</v>
      </c>
      <c r="F137" s="920"/>
      <c r="G137" s="920"/>
      <c r="H137" s="924" t="s">
        <v>38</v>
      </c>
      <c r="I137" s="924"/>
      <c r="J137" s="921" t="s">
        <v>31</v>
      </c>
      <c r="K137" s="921" t="s">
        <v>32</v>
      </c>
      <c r="L137" s="925">
        <v>50</v>
      </c>
    </row>
    <row r="138" spans="1:12" ht="22.8" x14ac:dyDescent="0.25">
      <c r="A138" s="918"/>
      <c r="B138" s="14" t="s">
        <v>323</v>
      </c>
      <c r="C138" s="14" t="s">
        <v>2694</v>
      </c>
      <c r="D138" s="15">
        <v>43727</v>
      </c>
      <c r="E138" s="14" t="s">
        <v>2695</v>
      </c>
      <c r="F138" s="920"/>
      <c r="G138" s="920"/>
      <c r="H138" s="924"/>
      <c r="I138" s="924"/>
      <c r="J138" s="921"/>
      <c r="K138" s="921"/>
      <c r="L138" s="925"/>
    </row>
    <row r="139" spans="1:12" ht="24" x14ac:dyDescent="0.25">
      <c r="A139" s="918">
        <v>826</v>
      </c>
      <c r="B139" s="9" t="s">
        <v>22</v>
      </c>
      <c r="C139" s="13" t="s">
        <v>23</v>
      </c>
      <c r="D139" s="13" t="s">
        <v>24</v>
      </c>
      <c r="E139" s="13" t="s">
        <v>25</v>
      </c>
      <c r="F139" s="919" t="s">
        <v>17</v>
      </c>
      <c r="G139" s="919"/>
      <c r="H139" s="920"/>
      <c r="I139" s="920"/>
      <c r="J139" s="920"/>
      <c r="K139" s="920"/>
      <c r="L139" s="920"/>
    </row>
    <row r="140" spans="1:12" x14ac:dyDescent="0.25">
      <c r="A140" s="918"/>
      <c r="B140" s="921" t="s">
        <v>2690</v>
      </c>
      <c r="C140" s="922" t="s">
        <v>2693</v>
      </c>
      <c r="D140" s="923">
        <v>43718</v>
      </c>
      <c r="E140" s="921" t="s">
        <v>820</v>
      </c>
      <c r="F140" s="921" t="s">
        <v>1213</v>
      </c>
      <c r="G140" s="921"/>
      <c r="H140" s="924" t="s">
        <v>30</v>
      </c>
      <c r="I140" s="924"/>
      <c r="J140" s="14" t="s">
        <v>31</v>
      </c>
      <c r="K140" s="14" t="s">
        <v>32</v>
      </c>
      <c r="L140" s="16">
        <v>338.88</v>
      </c>
    </row>
    <row r="141" spans="1:12" x14ac:dyDescent="0.25">
      <c r="A141" s="918"/>
      <c r="B141" s="921"/>
      <c r="C141" s="922"/>
      <c r="D141" s="923"/>
      <c r="E141" s="921"/>
      <c r="F141" s="921"/>
      <c r="G141" s="921"/>
      <c r="H141" s="924" t="s">
        <v>33</v>
      </c>
      <c r="I141" s="924"/>
      <c r="J141" s="14" t="s">
        <v>31</v>
      </c>
      <c r="K141" s="14" t="s">
        <v>32</v>
      </c>
      <c r="L141" s="16">
        <v>744.18</v>
      </c>
    </row>
    <row r="142" spans="1:12" ht="24" x14ac:dyDescent="0.25">
      <c r="A142" s="918"/>
      <c r="B142" s="9" t="s">
        <v>34</v>
      </c>
      <c r="C142" s="13" t="s">
        <v>35</v>
      </c>
      <c r="D142" s="13" t="s">
        <v>36</v>
      </c>
      <c r="E142" s="13" t="s">
        <v>37</v>
      </c>
      <c r="F142" s="920"/>
      <c r="G142" s="920"/>
      <c r="H142" s="924" t="s">
        <v>38</v>
      </c>
      <c r="I142" s="924"/>
      <c r="J142" s="921" t="s">
        <v>31</v>
      </c>
      <c r="K142" s="921" t="s">
        <v>32</v>
      </c>
      <c r="L142" s="925">
        <v>72.37</v>
      </c>
    </row>
    <row r="143" spans="1:12" ht="22.8" x14ac:dyDescent="0.25">
      <c r="A143" s="918"/>
      <c r="B143" s="14" t="s">
        <v>323</v>
      </c>
      <c r="C143" s="14" t="s">
        <v>1213</v>
      </c>
      <c r="D143" s="15">
        <v>43727</v>
      </c>
      <c r="E143" s="14" t="s">
        <v>2695</v>
      </c>
      <c r="F143" s="920"/>
      <c r="G143" s="920"/>
      <c r="H143" s="924"/>
      <c r="I143" s="924"/>
      <c r="J143" s="921"/>
      <c r="K143" s="921"/>
      <c r="L143" s="925"/>
    </row>
    <row r="144" spans="1:12" ht="24" x14ac:dyDescent="0.25">
      <c r="A144" s="918">
        <v>827</v>
      </c>
      <c r="B144" s="9" t="s">
        <v>22</v>
      </c>
      <c r="C144" s="13" t="s">
        <v>23</v>
      </c>
      <c r="D144" s="13" t="s">
        <v>24</v>
      </c>
      <c r="E144" s="13" t="s">
        <v>25</v>
      </c>
      <c r="F144" s="919" t="s">
        <v>17</v>
      </c>
      <c r="G144" s="919"/>
      <c r="H144" s="920"/>
      <c r="I144" s="920"/>
      <c r="J144" s="920"/>
      <c r="K144" s="920"/>
      <c r="L144" s="920"/>
    </row>
    <row r="145" spans="1:12" x14ac:dyDescent="0.25">
      <c r="A145" s="918"/>
      <c r="B145" s="921" t="s">
        <v>2696</v>
      </c>
      <c r="C145" s="922" t="s">
        <v>2697</v>
      </c>
      <c r="D145" s="923">
        <v>43641</v>
      </c>
      <c r="E145" s="921" t="s">
        <v>397</v>
      </c>
      <c r="F145" s="921" t="s">
        <v>2698</v>
      </c>
      <c r="G145" s="921"/>
      <c r="H145" s="924" t="s">
        <v>30</v>
      </c>
      <c r="I145" s="924"/>
      <c r="J145" s="14" t="s">
        <v>31</v>
      </c>
      <c r="K145" s="14" t="s">
        <v>32</v>
      </c>
      <c r="L145" s="16">
        <v>765.9</v>
      </c>
    </row>
    <row r="146" spans="1:12" x14ac:dyDescent="0.25">
      <c r="A146" s="918"/>
      <c r="B146" s="921"/>
      <c r="C146" s="922"/>
      <c r="D146" s="923"/>
      <c r="E146" s="921"/>
      <c r="F146" s="921"/>
      <c r="G146" s="921"/>
      <c r="H146" s="924" t="s">
        <v>33</v>
      </c>
      <c r="I146" s="924"/>
      <c r="J146" s="14" t="s">
        <v>31</v>
      </c>
      <c r="K146" s="14" t="s">
        <v>32</v>
      </c>
      <c r="L146" s="16">
        <v>700</v>
      </c>
    </row>
    <row r="147" spans="1:12" ht="24" x14ac:dyDescent="0.25">
      <c r="A147" s="918"/>
      <c r="B147" s="9" t="s">
        <v>34</v>
      </c>
      <c r="C147" s="13" t="s">
        <v>35</v>
      </c>
      <c r="D147" s="13" t="s">
        <v>36</v>
      </c>
      <c r="E147" s="13" t="s">
        <v>37</v>
      </c>
      <c r="F147" s="920"/>
      <c r="G147" s="920"/>
      <c r="H147" s="924" t="s">
        <v>38</v>
      </c>
      <c r="I147" s="924"/>
      <c r="J147" s="921" t="s">
        <v>31</v>
      </c>
      <c r="K147" s="921" t="s">
        <v>32</v>
      </c>
      <c r="L147" s="925">
        <v>346</v>
      </c>
    </row>
    <row r="148" spans="1:12" ht="22.8" x14ac:dyDescent="0.25">
      <c r="A148" s="918"/>
      <c r="B148" s="14" t="s">
        <v>702</v>
      </c>
      <c r="C148" s="14" t="s">
        <v>2698</v>
      </c>
      <c r="D148" s="15">
        <v>43644</v>
      </c>
      <c r="E148" s="14" t="s">
        <v>2699</v>
      </c>
      <c r="F148" s="920"/>
      <c r="G148" s="920"/>
      <c r="H148" s="924"/>
      <c r="I148" s="924"/>
      <c r="J148" s="921"/>
      <c r="K148" s="921"/>
      <c r="L148" s="925"/>
    </row>
    <row r="149" spans="1:12" ht="24" x14ac:dyDescent="0.25">
      <c r="A149" s="918">
        <v>828</v>
      </c>
      <c r="B149" s="9" t="s">
        <v>22</v>
      </c>
      <c r="C149" s="13" t="s">
        <v>23</v>
      </c>
      <c r="D149" s="13" t="s">
        <v>24</v>
      </c>
      <c r="E149" s="13" t="s">
        <v>25</v>
      </c>
      <c r="F149" s="919" t="s">
        <v>17</v>
      </c>
      <c r="G149" s="919"/>
      <c r="H149" s="920"/>
      <c r="I149" s="920"/>
      <c r="J149" s="920"/>
      <c r="K149" s="920"/>
      <c r="L149" s="920"/>
    </row>
    <row r="150" spans="1:12" x14ac:dyDescent="0.25">
      <c r="A150" s="918"/>
      <c r="B150" s="921" t="s">
        <v>2700</v>
      </c>
      <c r="C150" s="922" t="s">
        <v>2701</v>
      </c>
      <c r="D150" s="923">
        <v>43585</v>
      </c>
      <c r="E150" s="921" t="s">
        <v>28</v>
      </c>
      <c r="F150" s="921" t="s">
        <v>2702</v>
      </c>
      <c r="G150" s="921"/>
      <c r="H150" s="924" t="s">
        <v>30</v>
      </c>
      <c r="I150" s="924"/>
      <c r="J150" s="14" t="s">
        <v>31</v>
      </c>
      <c r="K150" s="14" t="s">
        <v>32</v>
      </c>
      <c r="L150" s="16">
        <v>320</v>
      </c>
    </row>
    <row r="151" spans="1:12" x14ac:dyDescent="0.25">
      <c r="A151" s="918"/>
      <c r="B151" s="921"/>
      <c r="C151" s="922"/>
      <c r="D151" s="923"/>
      <c r="E151" s="921"/>
      <c r="F151" s="921"/>
      <c r="G151" s="921"/>
      <c r="H151" s="924" t="s">
        <v>33</v>
      </c>
      <c r="I151" s="924"/>
      <c r="J151" s="14" t="s">
        <v>31</v>
      </c>
      <c r="K151" s="14" t="s">
        <v>32</v>
      </c>
      <c r="L151" s="16">
        <v>518.6</v>
      </c>
    </row>
    <row r="152" spans="1:12" ht="24" x14ac:dyDescent="0.25">
      <c r="A152" s="918"/>
      <c r="B152" s="9" t="s">
        <v>34</v>
      </c>
      <c r="C152" s="13" t="s">
        <v>35</v>
      </c>
      <c r="D152" s="13" t="s">
        <v>36</v>
      </c>
      <c r="E152" s="13" t="s">
        <v>37</v>
      </c>
      <c r="F152" s="920"/>
      <c r="G152" s="920"/>
      <c r="H152" s="924" t="s">
        <v>38</v>
      </c>
      <c r="I152" s="924"/>
      <c r="J152" s="921" t="s">
        <v>31</v>
      </c>
      <c r="K152" s="921" t="s">
        <v>32</v>
      </c>
      <c r="L152" s="925">
        <v>303.60000000000002</v>
      </c>
    </row>
    <row r="153" spans="1:12" ht="22.8" x14ac:dyDescent="0.25">
      <c r="A153" s="918"/>
      <c r="B153" s="14" t="s">
        <v>39</v>
      </c>
      <c r="C153" s="14" t="s">
        <v>2702</v>
      </c>
      <c r="D153" s="15">
        <v>43587</v>
      </c>
      <c r="E153" s="14" t="s">
        <v>1353</v>
      </c>
      <c r="F153" s="920"/>
      <c r="G153" s="920"/>
      <c r="H153" s="924"/>
      <c r="I153" s="924"/>
      <c r="J153" s="921"/>
      <c r="K153" s="921"/>
      <c r="L153" s="925"/>
    </row>
    <row r="154" spans="1:12" ht="24" x14ac:dyDescent="0.25">
      <c r="A154" s="918">
        <v>829</v>
      </c>
      <c r="B154" s="9" t="s">
        <v>22</v>
      </c>
      <c r="C154" s="13" t="s">
        <v>23</v>
      </c>
      <c r="D154" s="13" t="s">
        <v>24</v>
      </c>
      <c r="E154" s="13" t="s">
        <v>25</v>
      </c>
      <c r="F154" s="919" t="s">
        <v>17</v>
      </c>
      <c r="G154" s="919"/>
      <c r="H154" s="920"/>
      <c r="I154" s="920"/>
      <c r="J154" s="920"/>
      <c r="K154" s="920"/>
      <c r="L154" s="920"/>
    </row>
    <row r="155" spans="1:12" x14ac:dyDescent="0.25">
      <c r="A155" s="918"/>
      <c r="B155" s="921" t="s">
        <v>2700</v>
      </c>
      <c r="C155" s="922" t="s">
        <v>2703</v>
      </c>
      <c r="D155" s="923">
        <v>43636</v>
      </c>
      <c r="E155" s="921" t="s">
        <v>28</v>
      </c>
      <c r="F155" s="921" t="s">
        <v>29</v>
      </c>
      <c r="G155" s="921"/>
      <c r="H155" s="924" t="s">
        <v>30</v>
      </c>
      <c r="I155" s="924"/>
      <c r="J155" s="14" t="s">
        <v>31</v>
      </c>
      <c r="K155" s="14" t="s">
        <v>32</v>
      </c>
      <c r="L155" s="16">
        <v>1034.58</v>
      </c>
    </row>
    <row r="156" spans="1:12" x14ac:dyDescent="0.25">
      <c r="A156" s="918"/>
      <c r="B156" s="921"/>
      <c r="C156" s="922"/>
      <c r="D156" s="923"/>
      <c r="E156" s="921"/>
      <c r="F156" s="921"/>
      <c r="G156" s="921"/>
      <c r="H156" s="924" t="s">
        <v>33</v>
      </c>
      <c r="I156" s="924"/>
      <c r="J156" s="14" t="s">
        <v>31</v>
      </c>
      <c r="K156" s="14" t="s">
        <v>32</v>
      </c>
      <c r="L156" s="16">
        <v>642.61</v>
      </c>
    </row>
    <row r="157" spans="1:12" ht="24" x14ac:dyDescent="0.25">
      <c r="A157" s="918"/>
      <c r="B157" s="9" t="s">
        <v>34</v>
      </c>
      <c r="C157" s="13" t="s">
        <v>35</v>
      </c>
      <c r="D157" s="13" t="s">
        <v>36</v>
      </c>
      <c r="E157" s="13" t="s">
        <v>37</v>
      </c>
      <c r="F157" s="920"/>
      <c r="G157" s="920"/>
      <c r="H157" s="924" t="s">
        <v>38</v>
      </c>
      <c r="I157" s="924"/>
      <c r="J157" s="921" t="s">
        <v>31</v>
      </c>
      <c r="K157" s="921" t="s">
        <v>31</v>
      </c>
      <c r="L157" s="925">
        <v>0</v>
      </c>
    </row>
    <row r="158" spans="1:12" ht="22.8" x14ac:dyDescent="0.25">
      <c r="A158" s="918"/>
      <c r="B158" s="14" t="s">
        <v>39</v>
      </c>
      <c r="C158" s="14" t="s">
        <v>29</v>
      </c>
      <c r="D158" s="15">
        <v>43640</v>
      </c>
      <c r="E158" s="14" t="s">
        <v>2704</v>
      </c>
      <c r="F158" s="920"/>
      <c r="G158" s="920"/>
      <c r="H158" s="924"/>
      <c r="I158" s="924"/>
      <c r="J158" s="921"/>
      <c r="K158" s="921"/>
      <c r="L158" s="925"/>
    </row>
    <row r="159" spans="1:12" ht="24" x14ac:dyDescent="0.25">
      <c r="A159" s="918">
        <v>830</v>
      </c>
      <c r="B159" s="9" t="s">
        <v>22</v>
      </c>
      <c r="C159" s="13" t="s">
        <v>23</v>
      </c>
      <c r="D159" s="13" t="s">
        <v>24</v>
      </c>
      <c r="E159" s="13" t="s">
        <v>25</v>
      </c>
      <c r="F159" s="919" t="s">
        <v>17</v>
      </c>
      <c r="G159" s="919"/>
      <c r="H159" s="920"/>
      <c r="I159" s="920"/>
      <c r="J159" s="920"/>
      <c r="K159" s="920"/>
      <c r="L159" s="920"/>
    </row>
    <row r="160" spans="1:12" x14ac:dyDescent="0.25">
      <c r="A160" s="918"/>
      <c r="B160" s="921" t="s">
        <v>2700</v>
      </c>
      <c r="C160" s="922" t="s">
        <v>2705</v>
      </c>
      <c r="D160" s="923">
        <v>43678</v>
      </c>
      <c r="E160" s="921" t="s">
        <v>283</v>
      </c>
      <c r="F160" s="921" t="s">
        <v>2706</v>
      </c>
      <c r="G160" s="921"/>
      <c r="H160" s="924" t="s">
        <v>30</v>
      </c>
      <c r="I160" s="924"/>
      <c r="J160" s="14" t="s">
        <v>31</v>
      </c>
      <c r="K160" s="14" t="s">
        <v>31</v>
      </c>
      <c r="L160" s="16">
        <v>0</v>
      </c>
    </row>
    <row r="161" spans="1:12" x14ac:dyDescent="0.25">
      <c r="A161" s="918"/>
      <c r="B161" s="921"/>
      <c r="C161" s="922"/>
      <c r="D161" s="923"/>
      <c r="E161" s="921"/>
      <c r="F161" s="921"/>
      <c r="G161" s="921"/>
      <c r="H161" s="924" t="s">
        <v>33</v>
      </c>
      <c r="I161" s="924"/>
      <c r="J161" s="14" t="s">
        <v>31</v>
      </c>
      <c r="K161" s="14" t="s">
        <v>31</v>
      </c>
      <c r="L161" s="16">
        <v>0</v>
      </c>
    </row>
    <row r="162" spans="1:12" ht="24" x14ac:dyDescent="0.25">
      <c r="A162" s="918"/>
      <c r="B162" s="9" t="s">
        <v>34</v>
      </c>
      <c r="C162" s="13" t="s">
        <v>35</v>
      </c>
      <c r="D162" s="13" t="s">
        <v>36</v>
      </c>
      <c r="E162" s="13" t="s">
        <v>37</v>
      </c>
      <c r="F162" s="920"/>
      <c r="G162" s="920"/>
      <c r="H162" s="924" t="s">
        <v>38</v>
      </c>
      <c r="I162" s="924"/>
      <c r="J162" s="921" t="s">
        <v>31</v>
      </c>
      <c r="K162" s="921" t="s">
        <v>32</v>
      </c>
      <c r="L162" s="925">
        <v>350</v>
      </c>
    </row>
    <row r="163" spans="1:12" ht="22.8" x14ac:dyDescent="0.25">
      <c r="A163" s="918"/>
      <c r="B163" s="14" t="s">
        <v>39</v>
      </c>
      <c r="C163" s="14" t="s">
        <v>2706</v>
      </c>
      <c r="D163" s="15">
        <v>43681</v>
      </c>
      <c r="E163" s="14" t="s">
        <v>1186</v>
      </c>
      <c r="F163" s="920"/>
      <c r="G163" s="920"/>
      <c r="H163" s="924"/>
      <c r="I163" s="924"/>
      <c r="J163" s="921"/>
      <c r="K163" s="921"/>
      <c r="L163" s="925"/>
    </row>
    <row r="164" spans="1:12" ht="24" x14ac:dyDescent="0.25">
      <c r="A164" s="918">
        <v>831</v>
      </c>
      <c r="B164" s="9" t="s">
        <v>22</v>
      </c>
      <c r="C164" s="13" t="s">
        <v>23</v>
      </c>
      <c r="D164" s="13" t="s">
        <v>24</v>
      </c>
      <c r="E164" s="13" t="s">
        <v>25</v>
      </c>
      <c r="F164" s="919" t="s">
        <v>17</v>
      </c>
      <c r="G164" s="919"/>
      <c r="H164" s="920"/>
      <c r="I164" s="920"/>
      <c r="J164" s="920"/>
      <c r="K164" s="920"/>
      <c r="L164" s="920"/>
    </row>
    <row r="165" spans="1:12" x14ac:dyDescent="0.25">
      <c r="A165" s="918"/>
      <c r="B165" s="921" t="s">
        <v>2707</v>
      </c>
      <c r="C165" s="922" t="s">
        <v>2708</v>
      </c>
      <c r="D165" s="923">
        <v>43641</v>
      </c>
      <c r="E165" s="921" t="s">
        <v>28</v>
      </c>
      <c r="F165" s="921" t="s">
        <v>2709</v>
      </c>
      <c r="G165" s="921"/>
      <c r="H165" s="924" t="s">
        <v>30</v>
      </c>
      <c r="I165" s="924"/>
      <c r="J165" s="14" t="s">
        <v>31</v>
      </c>
      <c r="K165" s="14" t="s">
        <v>32</v>
      </c>
      <c r="L165" s="16">
        <v>625</v>
      </c>
    </row>
    <row r="166" spans="1:12" x14ac:dyDescent="0.25">
      <c r="A166" s="918"/>
      <c r="B166" s="921"/>
      <c r="C166" s="922"/>
      <c r="D166" s="923"/>
      <c r="E166" s="921"/>
      <c r="F166" s="921"/>
      <c r="G166" s="921"/>
      <c r="H166" s="924" t="s">
        <v>33</v>
      </c>
      <c r="I166" s="924"/>
      <c r="J166" s="14" t="s">
        <v>31</v>
      </c>
      <c r="K166" s="14" t="s">
        <v>32</v>
      </c>
      <c r="L166" s="16">
        <v>426.6</v>
      </c>
    </row>
    <row r="167" spans="1:12" ht="24" x14ac:dyDescent="0.25">
      <c r="A167" s="918"/>
      <c r="B167" s="9" t="s">
        <v>34</v>
      </c>
      <c r="C167" s="13" t="s">
        <v>35</v>
      </c>
      <c r="D167" s="13" t="s">
        <v>36</v>
      </c>
      <c r="E167" s="13" t="s">
        <v>37</v>
      </c>
      <c r="F167" s="920"/>
      <c r="G167" s="920"/>
      <c r="H167" s="924" t="s">
        <v>38</v>
      </c>
      <c r="I167" s="924"/>
      <c r="J167" s="921" t="s">
        <v>31</v>
      </c>
      <c r="K167" s="921" t="s">
        <v>31</v>
      </c>
      <c r="L167" s="925">
        <v>0</v>
      </c>
    </row>
    <row r="168" spans="1:12" ht="22.8" x14ac:dyDescent="0.25">
      <c r="A168" s="918"/>
      <c r="B168" s="14" t="s">
        <v>31</v>
      </c>
      <c r="C168" s="14" t="s">
        <v>2709</v>
      </c>
      <c r="D168" s="15">
        <v>43644</v>
      </c>
      <c r="E168" s="14" t="s">
        <v>2699</v>
      </c>
      <c r="F168" s="920"/>
      <c r="G168" s="920"/>
      <c r="H168" s="924"/>
      <c r="I168" s="924"/>
      <c r="J168" s="921"/>
      <c r="K168" s="921"/>
      <c r="L168" s="925"/>
    </row>
    <row r="169" spans="1:12" ht="24" x14ac:dyDescent="0.25">
      <c r="A169" s="918">
        <v>832</v>
      </c>
      <c r="B169" s="9" t="s">
        <v>22</v>
      </c>
      <c r="C169" s="13" t="s">
        <v>23</v>
      </c>
      <c r="D169" s="13" t="s">
        <v>24</v>
      </c>
      <c r="E169" s="13" t="s">
        <v>25</v>
      </c>
      <c r="F169" s="919" t="s">
        <v>17</v>
      </c>
      <c r="G169" s="919"/>
      <c r="H169" s="920"/>
      <c r="I169" s="920"/>
      <c r="J169" s="920"/>
      <c r="K169" s="920"/>
      <c r="L169" s="920"/>
    </row>
    <row r="170" spans="1:12" x14ac:dyDescent="0.25">
      <c r="A170" s="918"/>
      <c r="B170" s="921" t="s">
        <v>2710</v>
      </c>
      <c r="C170" s="921" t="s">
        <v>2711</v>
      </c>
      <c r="D170" s="923">
        <v>43579</v>
      </c>
      <c r="E170" s="921" t="s">
        <v>298</v>
      </c>
      <c r="F170" s="921" t="s">
        <v>2417</v>
      </c>
      <c r="G170" s="921"/>
      <c r="H170" s="924" t="s">
        <v>30</v>
      </c>
      <c r="I170" s="924"/>
      <c r="J170" s="14" t="s">
        <v>31</v>
      </c>
      <c r="K170" s="14" t="s">
        <v>32</v>
      </c>
      <c r="L170" s="16">
        <v>664.34</v>
      </c>
    </row>
    <row r="171" spans="1:12" x14ac:dyDescent="0.25">
      <c r="A171" s="918"/>
      <c r="B171" s="921"/>
      <c r="C171" s="921"/>
      <c r="D171" s="923"/>
      <c r="E171" s="921"/>
      <c r="F171" s="921"/>
      <c r="G171" s="921"/>
      <c r="H171" s="924" t="s">
        <v>33</v>
      </c>
      <c r="I171" s="924"/>
      <c r="J171" s="14" t="s">
        <v>31</v>
      </c>
      <c r="K171" s="14" t="s">
        <v>32</v>
      </c>
      <c r="L171" s="16">
        <v>277.60000000000002</v>
      </c>
    </row>
    <row r="172" spans="1:12" ht="24" x14ac:dyDescent="0.25">
      <c r="A172" s="918"/>
      <c r="B172" s="9" t="s">
        <v>34</v>
      </c>
      <c r="C172" s="13" t="s">
        <v>35</v>
      </c>
      <c r="D172" s="13" t="s">
        <v>36</v>
      </c>
      <c r="E172" s="13" t="s">
        <v>37</v>
      </c>
      <c r="F172" s="920"/>
      <c r="G172" s="920"/>
      <c r="H172" s="924" t="s">
        <v>38</v>
      </c>
      <c r="I172" s="924"/>
      <c r="J172" s="921" t="s">
        <v>31</v>
      </c>
      <c r="K172" s="921" t="s">
        <v>31</v>
      </c>
      <c r="L172" s="925">
        <v>0</v>
      </c>
    </row>
    <row r="173" spans="1:12" ht="22.8" x14ac:dyDescent="0.25">
      <c r="A173" s="918"/>
      <c r="B173" s="14" t="s">
        <v>55</v>
      </c>
      <c r="C173" s="14" t="s">
        <v>2417</v>
      </c>
      <c r="D173" s="15">
        <v>43582</v>
      </c>
      <c r="E173" s="14" t="s">
        <v>2712</v>
      </c>
      <c r="F173" s="920"/>
      <c r="G173" s="920"/>
      <c r="H173" s="924"/>
      <c r="I173" s="924"/>
      <c r="J173" s="921"/>
      <c r="K173" s="921"/>
      <c r="L173" s="925"/>
    </row>
    <row r="174" spans="1:12" ht="24" x14ac:dyDescent="0.25">
      <c r="A174" s="918">
        <v>833</v>
      </c>
      <c r="B174" s="9" t="s">
        <v>22</v>
      </c>
      <c r="C174" s="13" t="s">
        <v>23</v>
      </c>
      <c r="D174" s="13" t="s">
        <v>24</v>
      </c>
      <c r="E174" s="13" t="s">
        <v>25</v>
      </c>
      <c r="F174" s="919" t="s">
        <v>17</v>
      </c>
      <c r="G174" s="919"/>
      <c r="H174" s="920"/>
      <c r="I174" s="920"/>
      <c r="J174" s="920"/>
      <c r="K174" s="920"/>
      <c r="L174" s="920"/>
    </row>
    <row r="175" spans="1:12" x14ac:dyDescent="0.25">
      <c r="A175" s="918"/>
      <c r="B175" s="921" t="s">
        <v>2713</v>
      </c>
      <c r="C175" s="922" t="s">
        <v>2714</v>
      </c>
      <c r="D175" s="923">
        <v>43612</v>
      </c>
      <c r="E175" s="921" t="s">
        <v>1528</v>
      </c>
      <c r="F175" s="921" t="s">
        <v>1529</v>
      </c>
      <c r="G175" s="921"/>
      <c r="H175" s="924" t="s">
        <v>30</v>
      </c>
      <c r="I175" s="924"/>
      <c r="J175" s="14" t="s">
        <v>31</v>
      </c>
      <c r="K175" s="14" t="s">
        <v>31</v>
      </c>
      <c r="L175" s="16">
        <v>0</v>
      </c>
    </row>
    <row r="176" spans="1:12" x14ac:dyDescent="0.25">
      <c r="A176" s="918"/>
      <c r="B176" s="921"/>
      <c r="C176" s="922"/>
      <c r="D176" s="923"/>
      <c r="E176" s="921"/>
      <c r="F176" s="921"/>
      <c r="G176" s="921"/>
      <c r="H176" s="924" t="s">
        <v>33</v>
      </c>
      <c r="I176" s="924"/>
      <c r="J176" s="14" t="s">
        <v>31</v>
      </c>
      <c r="K176" s="14" t="s">
        <v>31</v>
      </c>
      <c r="L176" s="16">
        <v>0</v>
      </c>
    </row>
    <row r="177" spans="1:12" ht="24" x14ac:dyDescent="0.25">
      <c r="A177" s="918"/>
      <c r="B177" s="9" t="s">
        <v>34</v>
      </c>
      <c r="C177" s="13" t="s">
        <v>35</v>
      </c>
      <c r="D177" s="13" t="s">
        <v>36</v>
      </c>
      <c r="E177" s="13" t="s">
        <v>37</v>
      </c>
      <c r="F177" s="920"/>
      <c r="G177" s="920"/>
      <c r="H177" s="924" t="s">
        <v>38</v>
      </c>
      <c r="I177" s="924"/>
      <c r="J177" s="921" t="s">
        <v>31</v>
      </c>
      <c r="K177" s="921" t="s">
        <v>32</v>
      </c>
      <c r="L177" s="925">
        <v>325</v>
      </c>
    </row>
    <row r="178" spans="1:12" ht="22.8" x14ac:dyDescent="0.25">
      <c r="A178" s="918"/>
      <c r="B178" s="14" t="s">
        <v>39</v>
      </c>
      <c r="C178" s="14" t="s">
        <v>1529</v>
      </c>
      <c r="D178" s="15">
        <v>43615</v>
      </c>
      <c r="E178" s="14" t="s">
        <v>2715</v>
      </c>
      <c r="F178" s="920"/>
      <c r="G178" s="920"/>
      <c r="H178" s="924"/>
      <c r="I178" s="924"/>
      <c r="J178" s="921"/>
      <c r="K178" s="921"/>
      <c r="L178" s="925"/>
    </row>
    <row r="179" spans="1:12" ht="24" x14ac:dyDescent="0.25">
      <c r="A179" s="918">
        <v>834</v>
      </c>
      <c r="B179" s="9" t="s">
        <v>22</v>
      </c>
      <c r="C179" s="13" t="s">
        <v>23</v>
      </c>
      <c r="D179" s="13" t="s">
        <v>24</v>
      </c>
      <c r="E179" s="13" t="s">
        <v>25</v>
      </c>
      <c r="F179" s="919" t="s">
        <v>17</v>
      </c>
      <c r="G179" s="919"/>
      <c r="H179" s="920"/>
      <c r="I179" s="920"/>
      <c r="J179" s="920"/>
      <c r="K179" s="920"/>
      <c r="L179" s="920"/>
    </row>
    <row r="180" spans="1:12" x14ac:dyDescent="0.25">
      <c r="A180" s="918"/>
      <c r="B180" s="921" t="s">
        <v>2716</v>
      </c>
      <c r="C180" s="922" t="s">
        <v>2717</v>
      </c>
      <c r="D180" s="923">
        <v>43593</v>
      </c>
      <c r="E180" s="921" t="s">
        <v>2718</v>
      </c>
      <c r="F180" s="921" t="s">
        <v>2719</v>
      </c>
      <c r="G180" s="921"/>
      <c r="H180" s="924" t="s">
        <v>30</v>
      </c>
      <c r="I180" s="924"/>
      <c r="J180" s="14" t="s">
        <v>31</v>
      </c>
      <c r="K180" s="14" t="s">
        <v>32</v>
      </c>
      <c r="L180" s="16">
        <v>691.48</v>
      </c>
    </row>
    <row r="181" spans="1:12" x14ac:dyDescent="0.25">
      <c r="A181" s="918"/>
      <c r="B181" s="921"/>
      <c r="C181" s="922"/>
      <c r="D181" s="923"/>
      <c r="E181" s="921"/>
      <c r="F181" s="921"/>
      <c r="G181" s="921"/>
      <c r="H181" s="924" t="s">
        <v>33</v>
      </c>
      <c r="I181" s="924"/>
      <c r="J181" s="14" t="s">
        <v>31</v>
      </c>
      <c r="K181" s="14" t="s">
        <v>32</v>
      </c>
      <c r="L181" s="16">
        <v>1071.55</v>
      </c>
    </row>
    <row r="182" spans="1:12" ht="24" x14ac:dyDescent="0.25">
      <c r="A182" s="918"/>
      <c r="B182" s="9" t="s">
        <v>34</v>
      </c>
      <c r="C182" s="13" t="s">
        <v>35</v>
      </c>
      <c r="D182" s="13" t="s">
        <v>36</v>
      </c>
      <c r="E182" s="13" t="s">
        <v>37</v>
      </c>
      <c r="F182" s="920"/>
      <c r="G182" s="920"/>
      <c r="H182" s="924" t="s">
        <v>38</v>
      </c>
      <c r="I182" s="924"/>
      <c r="J182" s="921" t="s">
        <v>31</v>
      </c>
      <c r="K182" s="921" t="s">
        <v>31</v>
      </c>
      <c r="L182" s="925">
        <v>0</v>
      </c>
    </row>
    <row r="183" spans="1:12" ht="22.8" x14ac:dyDescent="0.25">
      <c r="A183" s="918"/>
      <c r="B183" s="14" t="s">
        <v>2720</v>
      </c>
      <c r="C183" s="14" t="s">
        <v>2719</v>
      </c>
      <c r="D183" s="15">
        <v>43598</v>
      </c>
      <c r="E183" s="14" t="s">
        <v>2721</v>
      </c>
      <c r="F183" s="920"/>
      <c r="G183" s="920"/>
      <c r="H183" s="924"/>
      <c r="I183" s="924"/>
      <c r="J183" s="921"/>
      <c r="K183" s="921"/>
      <c r="L183" s="925"/>
    </row>
    <row r="184" spans="1:12" ht="24" x14ac:dyDescent="0.25">
      <c r="A184" s="918">
        <v>835</v>
      </c>
      <c r="B184" s="9" t="s">
        <v>22</v>
      </c>
      <c r="C184" s="13" t="s">
        <v>23</v>
      </c>
      <c r="D184" s="13" t="s">
        <v>24</v>
      </c>
      <c r="E184" s="13" t="s">
        <v>25</v>
      </c>
      <c r="F184" s="919" t="s">
        <v>17</v>
      </c>
      <c r="G184" s="919"/>
      <c r="H184" s="920"/>
      <c r="I184" s="920"/>
      <c r="J184" s="920"/>
      <c r="K184" s="920"/>
      <c r="L184" s="920"/>
    </row>
    <row r="185" spans="1:12" x14ac:dyDescent="0.25">
      <c r="A185" s="918"/>
      <c r="B185" s="921" t="s">
        <v>2716</v>
      </c>
      <c r="C185" s="922" t="s">
        <v>2722</v>
      </c>
      <c r="D185" s="923">
        <v>43625</v>
      </c>
      <c r="E185" s="921" t="s">
        <v>2723</v>
      </c>
      <c r="F185" s="921" t="s">
        <v>2724</v>
      </c>
      <c r="G185" s="921"/>
      <c r="H185" s="924" t="s">
        <v>30</v>
      </c>
      <c r="I185" s="924"/>
      <c r="J185" s="14" t="s">
        <v>31</v>
      </c>
      <c r="K185" s="14" t="s">
        <v>32</v>
      </c>
      <c r="L185" s="16">
        <v>575.15</v>
      </c>
    </row>
    <row r="186" spans="1:12" x14ac:dyDescent="0.25">
      <c r="A186" s="918"/>
      <c r="B186" s="921"/>
      <c r="C186" s="922"/>
      <c r="D186" s="923"/>
      <c r="E186" s="921"/>
      <c r="F186" s="921"/>
      <c r="G186" s="921"/>
      <c r="H186" s="924" t="s">
        <v>33</v>
      </c>
      <c r="I186" s="924"/>
      <c r="J186" s="921" t="s">
        <v>31</v>
      </c>
      <c r="K186" s="921" t="s">
        <v>32</v>
      </c>
      <c r="L186" s="925">
        <v>1595</v>
      </c>
    </row>
    <row r="187" spans="1:12" x14ac:dyDescent="0.25">
      <c r="A187" s="918"/>
      <c r="B187" s="921"/>
      <c r="C187" s="922"/>
      <c r="D187" s="923"/>
      <c r="E187" s="921"/>
      <c r="F187" s="921"/>
      <c r="G187" s="921"/>
      <c r="H187" s="924"/>
      <c r="I187" s="924"/>
      <c r="J187" s="921"/>
      <c r="K187" s="921"/>
      <c r="L187" s="925"/>
    </row>
    <row r="188" spans="1:12" ht="24" x14ac:dyDescent="0.25">
      <c r="A188" s="918"/>
      <c r="B188" s="9" t="s">
        <v>34</v>
      </c>
      <c r="C188" s="13" t="s">
        <v>35</v>
      </c>
      <c r="D188" s="13" t="s">
        <v>36</v>
      </c>
      <c r="E188" s="13" t="s">
        <v>37</v>
      </c>
      <c r="F188" s="920"/>
      <c r="G188" s="920"/>
      <c r="H188" s="924" t="s">
        <v>38</v>
      </c>
      <c r="I188" s="924"/>
      <c r="J188" s="921" t="s">
        <v>31</v>
      </c>
      <c r="K188" s="921" t="s">
        <v>31</v>
      </c>
      <c r="L188" s="925">
        <v>0</v>
      </c>
    </row>
    <row r="189" spans="1:12" ht="22.8" x14ac:dyDescent="0.25">
      <c r="A189" s="918"/>
      <c r="B189" s="14" t="s">
        <v>2720</v>
      </c>
      <c r="C189" s="14" t="s">
        <v>2724</v>
      </c>
      <c r="D189" s="15">
        <v>43629</v>
      </c>
      <c r="E189" s="14" t="s">
        <v>2355</v>
      </c>
      <c r="F189" s="920"/>
      <c r="G189" s="920"/>
      <c r="H189" s="924"/>
      <c r="I189" s="924"/>
      <c r="J189" s="921"/>
      <c r="K189" s="921"/>
      <c r="L189" s="925"/>
    </row>
    <row r="190" spans="1:12" ht="24" x14ac:dyDescent="0.25">
      <c r="A190" s="918">
        <v>836</v>
      </c>
      <c r="B190" s="9" t="s">
        <v>22</v>
      </c>
      <c r="C190" s="13" t="s">
        <v>23</v>
      </c>
      <c r="D190" s="13" t="s">
        <v>24</v>
      </c>
      <c r="E190" s="13" t="s">
        <v>25</v>
      </c>
      <c r="F190" s="919" t="s">
        <v>17</v>
      </c>
      <c r="G190" s="919"/>
      <c r="H190" s="920"/>
      <c r="I190" s="920"/>
      <c r="J190" s="920"/>
      <c r="K190" s="920"/>
      <c r="L190" s="920"/>
    </row>
    <row r="191" spans="1:12" x14ac:dyDescent="0.25">
      <c r="A191" s="918"/>
      <c r="B191" s="921" t="s">
        <v>2716</v>
      </c>
      <c r="C191" s="922" t="s">
        <v>2725</v>
      </c>
      <c r="D191" s="923">
        <v>43659</v>
      </c>
      <c r="E191" s="921" t="s">
        <v>647</v>
      </c>
      <c r="F191" s="921" t="s">
        <v>2726</v>
      </c>
      <c r="G191" s="921"/>
      <c r="H191" s="924" t="s">
        <v>30</v>
      </c>
      <c r="I191" s="924"/>
      <c r="J191" s="14" t="s">
        <v>31</v>
      </c>
      <c r="K191" s="14" t="s">
        <v>31</v>
      </c>
      <c r="L191" s="16">
        <v>0</v>
      </c>
    </row>
    <row r="192" spans="1:12" x14ac:dyDescent="0.25">
      <c r="A192" s="918"/>
      <c r="B192" s="921"/>
      <c r="C192" s="922"/>
      <c r="D192" s="923"/>
      <c r="E192" s="921"/>
      <c r="F192" s="921"/>
      <c r="G192" s="921"/>
      <c r="H192" s="924" t="s">
        <v>33</v>
      </c>
      <c r="I192" s="924"/>
      <c r="J192" s="14" t="s">
        <v>31</v>
      </c>
      <c r="K192" s="14" t="s">
        <v>31</v>
      </c>
      <c r="L192" s="16">
        <v>0</v>
      </c>
    </row>
    <row r="193" spans="1:12" ht="24" x14ac:dyDescent="0.25">
      <c r="A193" s="918"/>
      <c r="B193" s="9" t="s">
        <v>34</v>
      </c>
      <c r="C193" s="13" t="s">
        <v>35</v>
      </c>
      <c r="D193" s="13" t="s">
        <v>36</v>
      </c>
      <c r="E193" s="13" t="s">
        <v>37</v>
      </c>
      <c r="F193" s="920"/>
      <c r="G193" s="920"/>
      <c r="H193" s="924" t="s">
        <v>38</v>
      </c>
      <c r="I193" s="924"/>
      <c r="J193" s="921" t="s">
        <v>31</v>
      </c>
      <c r="K193" s="921" t="s">
        <v>32</v>
      </c>
      <c r="L193" s="925">
        <v>1530</v>
      </c>
    </row>
    <row r="194" spans="1:12" ht="22.8" x14ac:dyDescent="0.25">
      <c r="A194" s="918"/>
      <c r="B194" s="14" t="s">
        <v>2720</v>
      </c>
      <c r="C194" s="14" t="s">
        <v>2726</v>
      </c>
      <c r="D194" s="15">
        <v>43665</v>
      </c>
      <c r="E194" s="14" t="s">
        <v>328</v>
      </c>
      <c r="F194" s="920"/>
      <c r="G194" s="920"/>
      <c r="H194" s="924"/>
      <c r="I194" s="924"/>
      <c r="J194" s="921"/>
      <c r="K194" s="921"/>
      <c r="L194" s="925"/>
    </row>
    <row r="195" spans="1:12" ht="24" x14ac:dyDescent="0.25">
      <c r="A195" s="918">
        <v>837</v>
      </c>
      <c r="B195" s="9" t="s">
        <v>22</v>
      </c>
      <c r="C195" s="13" t="s">
        <v>23</v>
      </c>
      <c r="D195" s="13" t="s">
        <v>24</v>
      </c>
      <c r="E195" s="13" t="s">
        <v>25</v>
      </c>
      <c r="F195" s="919" t="s">
        <v>17</v>
      </c>
      <c r="G195" s="919"/>
      <c r="H195" s="920"/>
      <c r="I195" s="920"/>
      <c r="J195" s="920"/>
      <c r="K195" s="920"/>
      <c r="L195" s="920"/>
    </row>
    <row r="196" spans="1:12" x14ac:dyDescent="0.25">
      <c r="A196" s="918"/>
      <c r="B196" s="921" t="s">
        <v>2727</v>
      </c>
      <c r="C196" s="922" t="s">
        <v>2728</v>
      </c>
      <c r="D196" s="923">
        <v>43631</v>
      </c>
      <c r="E196" s="921" t="s">
        <v>977</v>
      </c>
      <c r="F196" s="921" t="s">
        <v>978</v>
      </c>
      <c r="G196" s="921"/>
      <c r="H196" s="924" t="s">
        <v>30</v>
      </c>
      <c r="I196" s="924"/>
      <c r="J196" s="14" t="s">
        <v>31</v>
      </c>
      <c r="K196" s="14" t="s">
        <v>32</v>
      </c>
      <c r="L196" s="16">
        <v>844</v>
      </c>
    </row>
    <row r="197" spans="1:12" x14ac:dyDescent="0.25">
      <c r="A197" s="918"/>
      <c r="B197" s="921"/>
      <c r="C197" s="922"/>
      <c r="D197" s="923"/>
      <c r="E197" s="921"/>
      <c r="F197" s="921"/>
      <c r="G197" s="921"/>
      <c r="H197" s="924" t="s">
        <v>33</v>
      </c>
      <c r="I197" s="924"/>
      <c r="J197" s="14" t="s">
        <v>31</v>
      </c>
      <c r="K197" s="14" t="s">
        <v>31</v>
      </c>
      <c r="L197" s="16">
        <v>0</v>
      </c>
    </row>
    <row r="198" spans="1:12" ht="24" x14ac:dyDescent="0.25">
      <c r="A198" s="918"/>
      <c r="B198" s="9" t="s">
        <v>34</v>
      </c>
      <c r="C198" s="13" t="s">
        <v>35</v>
      </c>
      <c r="D198" s="13" t="s">
        <v>36</v>
      </c>
      <c r="E198" s="13" t="s">
        <v>37</v>
      </c>
      <c r="F198" s="920"/>
      <c r="G198" s="920"/>
      <c r="H198" s="924" t="s">
        <v>38</v>
      </c>
      <c r="I198" s="924"/>
      <c r="J198" s="921" t="s">
        <v>31</v>
      </c>
      <c r="K198" s="921" t="s">
        <v>31</v>
      </c>
      <c r="L198" s="925">
        <v>0</v>
      </c>
    </row>
    <row r="199" spans="1:12" ht="22.8" x14ac:dyDescent="0.25">
      <c r="A199" s="918"/>
      <c r="B199" s="14" t="s">
        <v>295</v>
      </c>
      <c r="C199" s="14" t="s">
        <v>978</v>
      </c>
      <c r="D199" s="15">
        <v>43638</v>
      </c>
      <c r="E199" s="14" t="s">
        <v>2729</v>
      </c>
      <c r="F199" s="920"/>
      <c r="G199" s="920"/>
      <c r="H199" s="924"/>
      <c r="I199" s="924"/>
      <c r="J199" s="921"/>
      <c r="K199" s="921"/>
      <c r="L199" s="925"/>
    </row>
    <row r="200" spans="1:12" ht="24" x14ac:dyDescent="0.25">
      <c r="A200" s="918">
        <v>838</v>
      </c>
      <c r="B200" s="9" t="s">
        <v>22</v>
      </c>
      <c r="C200" s="13" t="s">
        <v>23</v>
      </c>
      <c r="D200" s="13" t="s">
        <v>24</v>
      </c>
      <c r="E200" s="13" t="s">
        <v>25</v>
      </c>
      <c r="F200" s="919" t="s">
        <v>17</v>
      </c>
      <c r="G200" s="919"/>
      <c r="H200" s="920"/>
      <c r="I200" s="920"/>
      <c r="J200" s="920"/>
      <c r="K200" s="920"/>
      <c r="L200" s="920"/>
    </row>
    <row r="201" spans="1:12" x14ac:dyDescent="0.25">
      <c r="A201" s="918"/>
      <c r="B201" s="921" t="s">
        <v>2730</v>
      </c>
      <c r="C201" s="922" t="s">
        <v>2731</v>
      </c>
      <c r="D201" s="923">
        <v>43727</v>
      </c>
      <c r="E201" s="921" t="s">
        <v>53</v>
      </c>
      <c r="F201" s="921" t="s">
        <v>54</v>
      </c>
      <c r="G201" s="921"/>
      <c r="H201" s="924" t="s">
        <v>30</v>
      </c>
      <c r="I201" s="924"/>
      <c r="J201" s="14" t="s">
        <v>31</v>
      </c>
      <c r="K201" s="14" t="s">
        <v>32</v>
      </c>
      <c r="L201" s="16">
        <v>457.72</v>
      </c>
    </row>
    <row r="202" spans="1:12" x14ac:dyDescent="0.25">
      <c r="A202" s="918"/>
      <c r="B202" s="921"/>
      <c r="C202" s="922"/>
      <c r="D202" s="923"/>
      <c r="E202" s="921"/>
      <c r="F202" s="921"/>
      <c r="G202" s="921"/>
      <c r="H202" s="924" t="s">
        <v>33</v>
      </c>
      <c r="I202" s="924"/>
      <c r="J202" s="14" t="s">
        <v>31</v>
      </c>
      <c r="K202" s="14" t="s">
        <v>32</v>
      </c>
      <c r="L202" s="16">
        <v>149</v>
      </c>
    </row>
    <row r="203" spans="1:12" ht="24" x14ac:dyDescent="0.25">
      <c r="A203" s="918"/>
      <c r="B203" s="9" t="s">
        <v>34</v>
      </c>
      <c r="C203" s="13" t="s">
        <v>35</v>
      </c>
      <c r="D203" s="13" t="s">
        <v>36</v>
      </c>
      <c r="E203" s="13" t="s">
        <v>37</v>
      </c>
      <c r="F203" s="920"/>
      <c r="G203" s="920"/>
      <c r="H203" s="924" t="s">
        <v>38</v>
      </c>
      <c r="I203" s="924"/>
      <c r="J203" s="921" t="s">
        <v>31</v>
      </c>
      <c r="K203" s="921" t="s">
        <v>31</v>
      </c>
      <c r="L203" s="925">
        <v>0</v>
      </c>
    </row>
    <row r="204" spans="1:12" ht="22.8" x14ac:dyDescent="0.25">
      <c r="A204" s="918"/>
      <c r="B204" s="14" t="s">
        <v>39</v>
      </c>
      <c r="C204" s="14" t="s">
        <v>54</v>
      </c>
      <c r="D204" s="15">
        <v>43728</v>
      </c>
      <c r="E204" s="14" t="s">
        <v>56</v>
      </c>
      <c r="F204" s="920"/>
      <c r="G204" s="920"/>
      <c r="H204" s="924"/>
      <c r="I204" s="924"/>
      <c r="J204" s="921"/>
      <c r="K204" s="921"/>
      <c r="L204" s="925"/>
    </row>
    <row r="205" spans="1:12" ht="24" x14ac:dyDescent="0.25">
      <c r="A205" s="918">
        <v>839</v>
      </c>
      <c r="B205" s="9" t="s">
        <v>22</v>
      </c>
      <c r="C205" s="13" t="s">
        <v>23</v>
      </c>
      <c r="D205" s="13" t="s">
        <v>24</v>
      </c>
      <c r="E205" s="13" t="s">
        <v>25</v>
      </c>
      <c r="F205" s="919" t="s">
        <v>17</v>
      </c>
      <c r="G205" s="919"/>
      <c r="H205" s="920"/>
      <c r="I205" s="920"/>
      <c r="J205" s="920"/>
      <c r="K205" s="920"/>
      <c r="L205" s="920"/>
    </row>
    <row r="206" spans="1:12" x14ac:dyDescent="0.25">
      <c r="A206" s="918"/>
      <c r="B206" s="921" t="s">
        <v>2732</v>
      </c>
      <c r="C206" s="922" t="s">
        <v>2733</v>
      </c>
      <c r="D206" s="923">
        <v>43586</v>
      </c>
      <c r="E206" s="921" t="s">
        <v>187</v>
      </c>
      <c r="F206" s="921" t="s">
        <v>2734</v>
      </c>
      <c r="G206" s="921"/>
      <c r="H206" s="924" t="s">
        <v>30</v>
      </c>
      <c r="I206" s="924"/>
      <c r="J206" s="14" t="s">
        <v>31</v>
      </c>
      <c r="K206" s="14" t="s">
        <v>32</v>
      </c>
      <c r="L206" s="16">
        <v>669.17</v>
      </c>
    </row>
    <row r="207" spans="1:12" x14ac:dyDescent="0.25">
      <c r="A207" s="918"/>
      <c r="B207" s="921"/>
      <c r="C207" s="922"/>
      <c r="D207" s="923"/>
      <c r="E207" s="921"/>
      <c r="F207" s="921"/>
      <c r="G207" s="921"/>
      <c r="H207" s="924" t="s">
        <v>33</v>
      </c>
      <c r="I207" s="924"/>
      <c r="J207" s="14" t="s">
        <v>31</v>
      </c>
      <c r="K207" s="14" t="s">
        <v>32</v>
      </c>
      <c r="L207" s="16">
        <v>328.59</v>
      </c>
    </row>
    <row r="208" spans="1:12" ht="24" x14ac:dyDescent="0.25">
      <c r="A208" s="918"/>
      <c r="B208" s="9" t="s">
        <v>34</v>
      </c>
      <c r="C208" s="13" t="s">
        <v>35</v>
      </c>
      <c r="D208" s="13" t="s">
        <v>36</v>
      </c>
      <c r="E208" s="13" t="s">
        <v>37</v>
      </c>
      <c r="F208" s="920"/>
      <c r="G208" s="920"/>
      <c r="H208" s="924" t="s">
        <v>38</v>
      </c>
      <c r="I208" s="924"/>
      <c r="J208" s="921" t="s">
        <v>31</v>
      </c>
      <c r="K208" s="921" t="s">
        <v>31</v>
      </c>
      <c r="L208" s="925">
        <v>0</v>
      </c>
    </row>
    <row r="209" spans="1:12" ht="22.8" x14ac:dyDescent="0.25">
      <c r="A209" s="918"/>
      <c r="B209" s="14" t="s">
        <v>605</v>
      </c>
      <c r="C209" s="14" t="s">
        <v>2734</v>
      </c>
      <c r="D209" s="15">
        <v>43588</v>
      </c>
      <c r="E209" s="14" t="s">
        <v>376</v>
      </c>
      <c r="F209" s="920"/>
      <c r="G209" s="920"/>
      <c r="H209" s="924"/>
      <c r="I209" s="924"/>
      <c r="J209" s="921"/>
      <c r="K209" s="921"/>
      <c r="L209" s="925"/>
    </row>
    <row r="210" spans="1:12" ht="24" x14ac:dyDescent="0.25">
      <c r="A210" s="918">
        <v>840</v>
      </c>
      <c r="B210" s="9" t="s">
        <v>22</v>
      </c>
      <c r="C210" s="13" t="s">
        <v>23</v>
      </c>
      <c r="D210" s="13" t="s">
        <v>24</v>
      </c>
      <c r="E210" s="13" t="s">
        <v>25</v>
      </c>
      <c r="F210" s="919" t="s">
        <v>17</v>
      </c>
      <c r="G210" s="919"/>
      <c r="H210" s="920"/>
      <c r="I210" s="920"/>
      <c r="J210" s="920"/>
      <c r="K210" s="920"/>
      <c r="L210" s="920"/>
    </row>
    <row r="211" spans="1:12" x14ac:dyDescent="0.25">
      <c r="A211" s="918"/>
      <c r="B211" s="921" t="s">
        <v>2735</v>
      </c>
      <c r="C211" s="922" t="s">
        <v>2736</v>
      </c>
      <c r="D211" s="923">
        <v>43631</v>
      </c>
      <c r="E211" s="921" t="s">
        <v>633</v>
      </c>
      <c r="F211" s="921" t="s">
        <v>2737</v>
      </c>
      <c r="G211" s="921"/>
      <c r="H211" s="924" t="s">
        <v>30</v>
      </c>
      <c r="I211" s="924"/>
      <c r="J211" s="14" t="s">
        <v>31</v>
      </c>
      <c r="K211" s="14" t="s">
        <v>32</v>
      </c>
      <c r="L211" s="16">
        <v>1041.7</v>
      </c>
    </row>
    <row r="212" spans="1:12" x14ac:dyDescent="0.25">
      <c r="A212" s="918"/>
      <c r="B212" s="921"/>
      <c r="C212" s="922"/>
      <c r="D212" s="923"/>
      <c r="E212" s="921"/>
      <c r="F212" s="921"/>
      <c r="G212" s="921"/>
      <c r="H212" s="924" t="s">
        <v>33</v>
      </c>
      <c r="I212" s="924"/>
      <c r="J212" s="14" t="s">
        <v>31</v>
      </c>
      <c r="K212" s="14" t="s">
        <v>31</v>
      </c>
      <c r="L212" s="16">
        <v>0</v>
      </c>
    </row>
    <row r="213" spans="1:12" ht="24" x14ac:dyDescent="0.25">
      <c r="A213" s="918"/>
      <c r="B213" s="9" t="s">
        <v>34</v>
      </c>
      <c r="C213" s="13" t="s">
        <v>35</v>
      </c>
      <c r="D213" s="13" t="s">
        <v>36</v>
      </c>
      <c r="E213" s="13" t="s">
        <v>37</v>
      </c>
      <c r="F213" s="920"/>
      <c r="G213" s="920"/>
      <c r="H213" s="924" t="s">
        <v>38</v>
      </c>
      <c r="I213" s="924"/>
      <c r="J213" s="921" t="s">
        <v>31</v>
      </c>
      <c r="K213" s="921" t="s">
        <v>31</v>
      </c>
      <c r="L213" s="925">
        <v>0</v>
      </c>
    </row>
    <row r="214" spans="1:12" ht="22.8" x14ac:dyDescent="0.25">
      <c r="A214" s="918"/>
      <c r="B214" s="14" t="s">
        <v>39</v>
      </c>
      <c r="C214" s="14" t="s">
        <v>2737</v>
      </c>
      <c r="D214" s="15">
        <v>43639</v>
      </c>
      <c r="E214" s="14" t="s">
        <v>2738</v>
      </c>
      <c r="F214" s="920"/>
      <c r="G214" s="920"/>
      <c r="H214" s="924"/>
      <c r="I214" s="924"/>
      <c r="J214" s="921"/>
      <c r="K214" s="921"/>
      <c r="L214" s="925"/>
    </row>
    <row r="215" spans="1:12" ht="24" x14ac:dyDescent="0.25">
      <c r="A215" s="918">
        <v>841</v>
      </c>
      <c r="B215" s="9" t="s">
        <v>22</v>
      </c>
      <c r="C215" s="13" t="s">
        <v>23</v>
      </c>
      <c r="D215" s="13" t="s">
        <v>24</v>
      </c>
      <c r="E215" s="13" t="s">
        <v>25</v>
      </c>
      <c r="F215" s="919" t="s">
        <v>17</v>
      </c>
      <c r="G215" s="919"/>
      <c r="H215" s="920"/>
      <c r="I215" s="920"/>
      <c r="J215" s="920"/>
      <c r="K215" s="920"/>
      <c r="L215" s="920"/>
    </row>
    <row r="216" spans="1:12" x14ac:dyDescent="0.25">
      <c r="A216" s="918"/>
      <c r="B216" s="921" t="s">
        <v>2739</v>
      </c>
      <c r="C216" s="922" t="s">
        <v>2740</v>
      </c>
      <c r="D216" s="923">
        <v>43589</v>
      </c>
      <c r="E216" s="921" t="s">
        <v>227</v>
      </c>
      <c r="F216" s="921" t="s">
        <v>1972</v>
      </c>
      <c r="G216" s="921"/>
      <c r="H216" s="924" t="s">
        <v>30</v>
      </c>
      <c r="I216" s="924"/>
      <c r="J216" s="14" t="s">
        <v>31</v>
      </c>
      <c r="K216" s="14" t="s">
        <v>32</v>
      </c>
      <c r="L216" s="16">
        <v>586</v>
      </c>
    </row>
    <row r="217" spans="1:12" x14ac:dyDescent="0.25">
      <c r="A217" s="918"/>
      <c r="B217" s="921"/>
      <c r="C217" s="922"/>
      <c r="D217" s="923"/>
      <c r="E217" s="921"/>
      <c r="F217" s="921"/>
      <c r="G217" s="921"/>
      <c r="H217" s="924" t="s">
        <v>33</v>
      </c>
      <c r="I217" s="924"/>
      <c r="J217" s="921" t="s">
        <v>31</v>
      </c>
      <c r="K217" s="921" t="s">
        <v>32</v>
      </c>
      <c r="L217" s="925">
        <v>120</v>
      </c>
    </row>
    <row r="218" spans="1:12" x14ac:dyDescent="0.25">
      <c r="A218" s="918"/>
      <c r="B218" s="921"/>
      <c r="C218" s="922"/>
      <c r="D218" s="923"/>
      <c r="E218" s="921"/>
      <c r="F218" s="921"/>
      <c r="G218" s="921"/>
      <c r="H218" s="924"/>
      <c r="I218" s="924"/>
      <c r="J218" s="921"/>
      <c r="K218" s="921"/>
      <c r="L218" s="925"/>
    </row>
    <row r="219" spans="1:12" ht="24" x14ac:dyDescent="0.25">
      <c r="A219" s="918"/>
      <c r="B219" s="9" t="s">
        <v>34</v>
      </c>
      <c r="C219" s="13" t="s">
        <v>35</v>
      </c>
      <c r="D219" s="13" t="s">
        <v>36</v>
      </c>
      <c r="E219" s="13" t="s">
        <v>37</v>
      </c>
      <c r="F219" s="920"/>
      <c r="G219" s="920"/>
      <c r="H219" s="924" t="s">
        <v>38</v>
      </c>
      <c r="I219" s="924"/>
      <c r="J219" s="921" t="s">
        <v>31</v>
      </c>
      <c r="K219" s="921" t="s">
        <v>32</v>
      </c>
      <c r="L219" s="925">
        <v>450</v>
      </c>
    </row>
    <row r="220" spans="1:12" ht="34.200000000000003" x14ac:dyDescent="0.25">
      <c r="A220" s="918"/>
      <c r="B220" s="14" t="s">
        <v>496</v>
      </c>
      <c r="C220" s="14" t="s">
        <v>1972</v>
      </c>
      <c r="D220" s="15">
        <v>43594</v>
      </c>
      <c r="E220" s="14" t="s">
        <v>1048</v>
      </c>
      <c r="F220" s="920"/>
      <c r="G220" s="920"/>
      <c r="H220" s="924"/>
      <c r="I220" s="924"/>
      <c r="J220" s="921"/>
      <c r="K220" s="921"/>
      <c r="L220" s="925"/>
    </row>
    <row r="221" spans="1:12" ht="24" x14ac:dyDescent="0.25">
      <c r="A221" s="918">
        <v>842</v>
      </c>
      <c r="B221" s="9" t="s">
        <v>22</v>
      </c>
      <c r="C221" s="13" t="s">
        <v>23</v>
      </c>
      <c r="D221" s="13" t="s">
        <v>24</v>
      </c>
      <c r="E221" s="13" t="s">
        <v>25</v>
      </c>
      <c r="F221" s="919" t="s">
        <v>17</v>
      </c>
      <c r="G221" s="919"/>
      <c r="H221" s="920"/>
      <c r="I221" s="920"/>
      <c r="J221" s="920"/>
      <c r="K221" s="920"/>
      <c r="L221" s="920"/>
    </row>
    <row r="222" spans="1:12" x14ac:dyDescent="0.25">
      <c r="A222" s="918"/>
      <c r="B222" s="921" t="s">
        <v>2739</v>
      </c>
      <c r="C222" s="922" t="s">
        <v>2741</v>
      </c>
      <c r="D222" s="923">
        <v>43717</v>
      </c>
      <c r="E222" s="921" t="s">
        <v>1430</v>
      </c>
      <c r="F222" s="921" t="s">
        <v>2742</v>
      </c>
      <c r="G222" s="921"/>
      <c r="H222" s="924" t="s">
        <v>30</v>
      </c>
      <c r="I222" s="924"/>
      <c r="J222" s="14" t="s">
        <v>31</v>
      </c>
      <c r="K222" s="14" t="s">
        <v>32</v>
      </c>
      <c r="L222" s="16">
        <v>937</v>
      </c>
    </row>
    <row r="223" spans="1:12" x14ac:dyDescent="0.25">
      <c r="A223" s="918"/>
      <c r="B223" s="921"/>
      <c r="C223" s="922"/>
      <c r="D223" s="923"/>
      <c r="E223" s="921"/>
      <c r="F223" s="921"/>
      <c r="G223" s="921"/>
      <c r="H223" s="924" t="s">
        <v>33</v>
      </c>
      <c r="I223" s="924"/>
      <c r="J223" s="14" t="s">
        <v>31</v>
      </c>
      <c r="K223" s="14" t="s">
        <v>32</v>
      </c>
      <c r="L223" s="16">
        <v>300</v>
      </c>
    </row>
    <row r="224" spans="1:12" ht="24" x14ac:dyDescent="0.25">
      <c r="A224" s="918"/>
      <c r="B224" s="9" t="s">
        <v>34</v>
      </c>
      <c r="C224" s="13" t="s">
        <v>35</v>
      </c>
      <c r="D224" s="13" t="s">
        <v>36</v>
      </c>
      <c r="E224" s="13" t="s">
        <v>37</v>
      </c>
      <c r="F224" s="920"/>
      <c r="G224" s="920"/>
      <c r="H224" s="924" t="s">
        <v>38</v>
      </c>
      <c r="I224" s="924"/>
      <c r="J224" s="921" t="s">
        <v>31</v>
      </c>
      <c r="K224" s="921" t="s">
        <v>32</v>
      </c>
      <c r="L224" s="925">
        <v>50</v>
      </c>
    </row>
    <row r="225" spans="1:12" ht="34.200000000000003" x14ac:dyDescent="0.25">
      <c r="A225" s="918"/>
      <c r="B225" s="14" t="s">
        <v>496</v>
      </c>
      <c r="C225" s="14" t="s">
        <v>2742</v>
      </c>
      <c r="D225" s="15">
        <v>43719</v>
      </c>
      <c r="E225" s="14" t="s">
        <v>2743</v>
      </c>
      <c r="F225" s="920"/>
      <c r="G225" s="920"/>
      <c r="H225" s="924"/>
      <c r="I225" s="924"/>
      <c r="J225" s="921"/>
      <c r="K225" s="921"/>
      <c r="L225" s="925"/>
    </row>
    <row r="226" spans="1:12" ht="24" x14ac:dyDescent="0.25">
      <c r="A226" s="918">
        <v>843</v>
      </c>
      <c r="B226" s="9" t="s">
        <v>22</v>
      </c>
      <c r="C226" s="13" t="s">
        <v>23</v>
      </c>
      <c r="D226" s="13" t="s">
        <v>24</v>
      </c>
      <c r="E226" s="13" t="s">
        <v>25</v>
      </c>
      <c r="F226" s="919" t="s">
        <v>17</v>
      </c>
      <c r="G226" s="919"/>
      <c r="H226" s="920"/>
      <c r="I226" s="920"/>
      <c r="J226" s="920"/>
      <c r="K226" s="920"/>
      <c r="L226" s="920"/>
    </row>
    <row r="227" spans="1:12" x14ac:dyDescent="0.25">
      <c r="A227" s="918"/>
      <c r="B227" s="921" t="s">
        <v>2744</v>
      </c>
      <c r="C227" s="922" t="s">
        <v>2745</v>
      </c>
      <c r="D227" s="923">
        <v>43559</v>
      </c>
      <c r="E227" s="921" t="s">
        <v>90</v>
      </c>
      <c r="F227" s="921" t="s">
        <v>653</v>
      </c>
      <c r="G227" s="921"/>
      <c r="H227" s="924" t="s">
        <v>30</v>
      </c>
      <c r="I227" s="924"/>
      <c r="J227" s="14" t="s">
        <v>31</v>
      </c>
      <c r="K227" s="14" t="s">
        <v>31</v>
      </c>
      <c r="L227" s="16">
        <v>0</v>
      </c>
    </row>
    <row r="228" spans="1:12" x14ac:dyDescent="0.25">
      <c r="A228" s="918"/>
      <c r="B228" s="921"/>
      <c r="C228" s="922"/>
      <c r="D228" s="923"/>
      <c r="E228" s="921"/>
      <c r="F228" s="921"/>
      <c r="G228" s="921"/>
      <c r="H228" s="924" t="s">
        <v>33</v>
      </c>
      <c r="I228" s="924"/>
      <c r="J228" s="14" t="s">
        <v>31</v>
      </c>
      <c r="K228" s="14" t="s">
        <v>31</v>
      </c>
      <c r="L228" s="16">
        <v>0</v>
      </c>
    </row>
    <row r="229" spans="1:12" ht="24" x14ac:dyDescent="0.25">
      <c r="A229" s="918"/>
      <c r="B229" s="9" t="s">
        <v>34</v>
      </c>
      <c r="C229" s="13" t="s">
        <v>35</v>
      </c>
      <c r="D229" s="13" t="s">
        <v>36</v>
      </c>
      <c r="E229" s="13" t="s">
        <v>37</v>
      </c>
      <c r="F229" s="920"/>
      <c r="G229" s="920"/>
      <c r="H229" s="924" t="s">
        <v>38</v>
      </c>
      <c r="I229" s="924"/>
      <c r="J229" s="921" t="s">
        <v>31</v>
      </c>
      <c r="K229" s="921" t="s">
        <v>32</v>
      </c>
      <c r="L229" s="925">
        <v>750</v>
      </c>
    </row>
    <row r="230" spans="1:12" ht="22.8" x14ac:dyDescent="0.25">
      <c r="A230" s="918"/>
      <c r="B230" s="14" t="s">
        <v>55</v>
      </c>
      <c r="C230" s="14" t="s">
        <v>653</v>
      </c>
      <c r="D230" s="15">
        <v>43562</v>
      </c>
      <c r="E230" s="14" t="s">
        <v>1254</v>
      </c>
      <c r="F230" s="920"/>
      <c r="G230" s="920"/>
      <c r="H230" s="924"/>
      <c r="I230" s="924"/>
      <c r="J230" s="921"/>
      <c r="K230" s="921"/>
      <c r="L230" s="925"/>
    </row>
    <row r="231" spans="1:12" ht="24" x14ac:dyDescent="0.25">
      <c r="A231" s="918">
        <v>844</v>
      </c>
      <c r="B231" s="9" t="s">
        <v>22</v>
      </c>
      <c r="C231" s="13" t="s">
        <v>23</v>
      </c>
      <c r="D231" s="13" t="s">
        <v>24</v>
      </c>
      <c r="E231" s="13" t="s">
        <v>25</v>
      </c>
      <c r="F231" s="919" t="s">
        <v>17</v>
      </c>
      <c r="G231" s="919"/>
      <c r="H231" s="920"/>
      <c r="I231" s="920"/>
      <c r="J231" s="920"/>
      <c r="K231" s="920"/>
      <c r="L231" s="920"/>
    </row>
    <row r="232" spans="1:12" x14ac:dyDescent="0.25">
      <c r="A232" s="918"/>
      <c r="B232" s="921" t="s">
        <v>2744</v>
      </c>
      <c r="C232" s="922" t="s">
        <v>2746</v>
      </c>
      <c r="D232" s="923">
        <v>43600</v>
      </c>
      <c r="E232" s="921" t="s">
        <v>53</v>
      </c>
      <c r="F232" s="921" t="s">
        <v>1516</v>
      </c>
      <c r="G232" s="921"/>
      <c r="H232" s="924" t="s">
        <v>30</v>
      </c>
      <c r="I232" s="924"/>
      <c r="J232" s="14" t="s">
        <v>31</v>
      </c>
      <c r="K232" s="14" t="s">
        <v>32</v>
      </c>
      <c r="L232" s="16">
        <v>1070.56</v>
      </c>
    </row>
    <row r="233" spans="1:12" x14ac:dyDescent="0.25">
      <c r="A233" s="918"/>
      <c r="B233" s="921"/>
      <c r="C233" s="922"/>
      <c r="D233" s="923"/>
      <c r="E233" s="921"/>
      <c r="F233" s="921"/>
      <c r="G233" s="921"/>
      <c r="H233" s="924" t="s">
        <v>33</v>
      </c>
      <c r="I233" s="924"/>
      <c r="J233" s="921" t="s">
        <v>31</v>
      </c>
      <c r="K233" s="921" t="s">
        <v>32</v>
      </c>
      <c r="L233" s="925">
        <v>243.56</v>
      </c>
    </row>
    <row r="234" spans="1:12" x14ac:dyDescent="0.25">
      <c r="A234" s="918"/>
      <c r="B234" s="921"/>
      <c r="C234" s="922"/>
      <c r="D234" s="923"/>
      <c r="E234" s="921"/>
      <c r="F234" s="921"/>
      <c r="G234" s="921"/>
      <c r="H234" s="924"/>
      <c r="I234" s="924"/>
      <c r="J234" s="921"/>
      <c r="K234" s="921"/>
      <c r="L234" s="925"/>
    </row>
    <row r="235" spans="1:12" ht="24" x14ac:dyDescent="0.25">
      <c r="A235" s="918"/>
      <c r="B235" s="9" t="s">
        <v>34</v>
      </c>
      <c r="C235" s="13" t="s">
        <v>35</v>
      </c>
      <c r="D235" s="13" t="s">
        <v>36</v>
      </c>
      <c r="E235" s="13" t="s">
        <v>37</v>
      </c>
      <c r="F235" s="920"/>
      <c r="G235" s="920"/>
      <c r="H235" s="924" t="s">
        <v>38</v>
      </c>
      <c r="I235" s="924"/>
      <c r="J235" s="921" t="s">
        <v>31</v>
      </c>
      <c r="K235" s="921" t="s">
        <v>31</v>
      </c>
      <c r="L235" s="925">
        <v>0</v>
      </c>
    </row>
    <row r="236" spans="1:12" ht="22.8" x14ac:dyDescent="0.25">
      <c r="A236" s="918"/>
      <c r="B236" s="14" t="s">
        <v>55</v>
      </c>
      <c r="C236" s="14" t="s">
        <v>1516</v>
      </c>
      <c r="D236" s="15">
        <v>43604</v>
      </c>
      <c r="E236" s="14" t="s">
        <v>2747</v>
      </c>
      <c r="F236" s="920"/>
      <c r="G236" s="920"/>
      <c r="H236" s="924"/>
      <c r="I236" s="924"/>
      <c r="J236" s="921"/>
      <c r="K236" s="921"/>
      <c r="L236" s="925"/>
    </row>
    <row r="237" spans="1:12" ht="24" x14ac:dyDescent="0.25">
      <c r="A237" s="918">
        <v>845</v>
      </c>
      <c r="B237" s="9" t="s">
        <v>22</v>
      </c>
      <c r="C237" s="13" t="s">
        <v>23</v>
      </c>
      <c r="D237" s="13" t="s">
        <v>24</v>
      </c>
      <c r="E237" s="13" t="s">
        <v>25</v>
      </c>
      <c r="F237" s="919" t="s">
        <v>17</v>
      </c>
      <c r="G237" s="919"/>
      <c r="H237" s="920"/>
      <c r="I237" s="920"/>
      <c r="J237" s="920"/>
      <c r="K237" s="920"/>
      <c r="L237" s="920"/>
    </row>
    <row r="238" spans="1:12" x14ac:dyDescent="0.25">
      <c r="A238" s="918"/>
      <c r="B238" s="921" t="s">
        <v>2748</v>
      </c>
      <c r="C238" s="922" t="s">
        <v>2749</v>
      </c>
      <c r="D238" s="923">
        <v>43736</v>
      </c>
      <c r="E238" s="921" t="s">
        <v>684</v>
      </c>
      <c r="F238" s="921" t="s">
        <v>2130</v>
      </c>
      <c r="G238" s="921"/>
      <c r="H238" s="924" t="s">
        <v>30</v>
      </c>
      <c r="I238" s="924"/>
      <c r="J238" s="14" t="s">
        <v>31</v>
      </c>
      <c r="K238" s="14" t="s">
        <v>32</v>
      </c>
      <c r="L238" s="16">
        <v>223.76</v>
      </c>
    </row>
    <row r="239" spans="1:12" x14ac:dyDescent="0.25">
      <c r="A239" s="918"/>
      <c r="B239" s="921"/>
      <c r="C239" s="922"/>
      <c r="D239" s="923"/>
      <c r="E239" s="921"/>
      <c r="F239" s="921"/>
      <c r="G239" s="921"/>
      <c r="H239" s="924" t="s">
        <v>33</v>
      </c>
      <c r="I239" s="924"/>
      <c r="J239" s="921" t="s">
        <v>31</v>
      </c>
      <c r="K239" s="921" t="s">
        <v>32</v>
      </c>
      <c r="L239" s="925">
        <v>1520.54</v>
      </c>
    </row>
    <row r="240" spans="1:12" x14ac:dyDescent="0.25">
      <c r="A240" s="918"/>
      <c r="B240" s="921"/>
      <c r="C240" s="922"/>
      <c r="D240" s="923"/>
      <c r="E240" s="921"/>
      <c r="F240" s="921"/>
      <c r="G240" s="921"/>
      <c r="H240" s="924"/>
      <c r="I240" s="924"/>
      <c r="J240" s="921"/>
      <c r="K240" s="921"/>
      <c r="L240" s="925"/>
    </row>
    <row r="241" spans="1:12" ht="24" x14ac:dyDescent="0.25">
      <c r="A241" s="918"/>
      <c r="B241" s="9" t="s">
        <v>34</v>
      </c>
      <c r="C241" s="13" t="s">
        <v>35</v>
      </c>
      <c r="D241" s="13" t="s">
        <v>36</v>
      </c>
      <c r="E241" s="13" t="s">
        <v>37</v>
      </c>
      <c r="F241" s="920"/>
      <c r="G241" s="920"/>
      <c r="H241" s="924" t="s">
        <v>38</v>
      </c>
      <c r="I241" s="924"/>
      <c r="J241" s="921" t="s">
        <v>31</v>
      </c>
      <c r="K241" s="921" t="s">
        <v>32</v>
      </c>
      <c r="L241" s="925">
        <v>143.76</v>
      </c>
    </row>
    <row r="242" spans="1:12" ht="22.8" x14ac:dyDescent="0.25">
      <c r="A242" s="918"/>
      <c r="B242" s="14" t="s">
        <v>61</v>
      </c>
      <c r="C242" s="14" t="s">
        <v>2130</v>
      </c>
      <c r="D242" s="15">
        <v>43738</v>
      </c>
      <c r="E242" s="14" t="s">
        <v>433</v>
      </c>
      <c r="F242" s="920"/>
      <c r="G242" s="920"/>
      <c r="H242" s="924"/>
      <c r="I242" s="924"/>
      <c r="J242" s="921"/>
      <c r="K242" s="921"/>
      <c r="L242" s="925"/>
    </row>
    <row r="243" spans="1:12" ht="24" x14ac:dyDescent="0.25">
      <c r="A243" s="918">
        <v>846</v>
      </c>
      <c r="B243" s="9" t="s">
        <v>22</v>
      </c>
      <c r="C243" s="13" t="s">
        <v>23</v>
      </c>
      <c r="D243" s="13" t="s">
        <v>24</v>
      </c>
      <c r="E243" s="13" t="s">
        <v>25</v>
      </c>
      <c r="F243" s="919" t="s">
        <v>17</v>
      </c>
      <c r="G243" s="919"/>
      <c r="H243" s="920"/>
      <c r="I243" s="920"/>
      <c r="J243" s="920"/>
      <c r="K243" s="920"/>
      <c r="L243" s="920"/>
    </row>
    <row r="244" spans="1:12" x14ac:dyDescent="0.25">
      <c r="A244" s="918"/>
      <c r="B244" s="921" t="s">
        <v>2750</v>
      </c>
      <c r="C244" s="921" t="s">
        <v>2751</v>
      </c>
      <c r="D244" s="923">
        <v>43560</v>
      </c>
      <c r="E244" s="921" t="s">
        <v>115</v>
      </c>
      <c r="F244" s="921" t="s">
        <v>116</v>
      </c>
      <c r="G244" s="921"/>
      <c r="H244" s="924" t="s">
        <v>30</v>
      </c>
      <c r="I244" s="924"/>
      <c r="J244" s="14" t="s">
        <v>31</v>
      </c>
      <c r="K244" s="14" t="s">
        <v>32</v>
      </c>
      <c r="L244" s="16">
        <v>975.03</v>
      </c>
    </row>
    <row r="245" spans="1:12" x14ac:dyDescent="0.25">
      <c r="A245" s="918"/>
      <c r="B245" s="921"/>
      <c r="C245" s="921"/>
      <c r="D245" s="923"/>
      <c r="E245" s="921"/>
      <c r="F245" s="921"/>
      <c r="G245" s="921"/>
      <c r="H245" s="924" t="s">
        <v>33</v>
      </c>
      <c r="I245" s="924"/>
      <c r="J245" s="14" t="s">
        <v>31</v>
      </c>
      <c r="K245" s="14" t="s">
        <v>32</v>
      </c>
      <c r="L245" s="16">
        <v>686.61</v>
      </c>
    </row>
    <row r="246" spans="1:12" ht="24" x14ac:dyDescent="0.25">
      <c r="A246" s="918"/>
      <c r="B246" s="9" t="s">
        <v>34</v>
      </c>
      <c r="C246" s="13" t="s">
        <v>35</v>
      </c>
      <c r="D246" s="13" t="s">
        <v>36</v>
      </c>
      <c r="E246" s="13" t="s">
        <v>37</v>
      </c>
      <c r="F246" s="920"/>
      <c r="G246" s="920"/>
      <c r="H246" s="924" t="s">
        <v>38</v>
      </c>
      <c r="I246" s="924"/>
      <c r="J246" s="921" t="s">
        <v>31</v>
      </c>
      <c r="K246" s="921" t="s">
        <v>32</v>
      </c>
      <c r="L246" s="925">
        <v>675</v>
      </c>
    </row>
    <row r="247" spans="1:12" ht="22.8" x14ac:dyDescent="0.25">
      <c r="A247" s="918"/>
      <c r="B247" s="14" t="s">
        <v>39</v>
      </c>
      <c r="C247" s="14" t="s">
        <v>116</v>
      </c>
      <c r="D247" s="15">
        <v>43563</v>
      </c>
      <c r="E247" s="14" t="s">
        <v>2752</v>
      </c>
      <c r="F247" s="920"/>
      <c r="G247" s="920"/>
      <c r="H247" s="924"/>
      <c r="I247" s="924"/>
      <c r="J247" s="921"/>
      <c r="K247" s="921"/>
      <c r="L247" s="925"/>
    </row>
    <row r="248" spans="1:12" ht="24" x14ac:dyDescent="0.25">
      <c r="A248" s="918">
        <v>847</v>
      </c>
      <c r="B248" s="9" t="s">
        <v>22</v>
      </c>
      <c r="C248" s="13" t="s">
        <v>23</v>
      </c>
      <c r="D248" s="13" t="s">
        <v>24</v>
      </c>
      <c r="E248" s="13" t="s">
        <v>25</v>
      </c>
      <c r="F248" s="919" t="s">
        <v>17</v>
      </c>
      <c r="G248" s="919"/>
      <c r="H248" s="920"/>
      <c r="I248" s="920"/>
      <c r="J248" s="920"/>
      <c r="K248" s="920"/>
      <c r="L248" s="920"/>
    </row>
    <row r="249" spans="1:12" x14ac:dyDescent="0.25">
      <c r="A249" s="918"/>
      <c r="B249" s="921" t="s">
        <v>2750</v>
      </c>
      <c r="C249" s="921" t="s">
        <v>2753</v>
      </c>
      <c r="D249" s="923">
        <v>43605</v>
      </c>
      <c r="E249" s="921" t="s">
        <v>2754</v>
      </c>
      <c r="F249" s="921" t="s">
        <v>2755</v>
      </c>
      <c r="G249" s="921"/>
      <c r="H249" s="924" t="s">
        <v>30</v>
      </c>
      <c r="I249" s="924"/>
      <c r="J249" s="14" t="s">
        <v>31</v>
      </c>
      <c r="K249" s="14" t="s">
        <v>32</v>
      </c>
      <c r="L249" s="16">
        <v>518.91</v>
      </c>
    </row>
    <row r="250" spans="1:12" x14ac:dyDescent="0.25">
      <c r="A250" s="918"/>
      <c r="B250" s="921"/>
      <c r="C250" s="921"/>
      <c r="D250" s="923"/>
      <c r="E250" s="921"/>
      <c r="F250" s="921"/>
      <c r="G250" s="921"/>
      <c r="H250" s="924" t="s">
        <v>33</v>
      </c>
      <c r="I250" s="924"/>
      <c r="J250" s="14" t="s">
        <v>31</v>
      </c>
      <c r="K250" s="14" t="s">
        <v>32</v>
      </c>
      <c r="L250" s="16">
        <v>3550.3</v>
      </c>
    </row>
    <row r="251" spans="1:12" ht="24" x14ac:dyDescent="0.25">
      <c r="A251" s="918"/>
      <c r="B251" s="9" t="s">
        <v>34</v>
      </c>
      <c r="C251" s="13" t="s">
        <v>35</v>
      </c>
      <c r="D251" s="13" t="s">
        <v>36</v>
      </c>
      <c r="E251" s="13" t="s">
        <v>37</v>
      </c>
      <c r="F251" s="920"/>
      <c r="G251" s="920"/>
      <c r="H251" s="924" t="s">
        <v>38</v>
      </c>
      <c r="I251" s="924"/>
      <c r="J251" s="921" t="s">
        <v>31</v>
      </c>
      <c r="K251" s="921" t="s">
        <v>32</v>
      </c>
      <c r="L251" s="925">
        <v>409.46</v>
      </c>
    </row>
    <row r="252" spans="1:12" ht="22.8" x14ac:dyDescent="0.25">
      <c r="A252" s="918"/>
      <c r="B252" s="14" t="s">
        <v>39</v>
      </c>
      <c r="C252" s="14" t="s">
        <v>2755</v>
      </c>
      <c r="D252" s="15">
        <v>43609</v>
      </c>
      <c r="E252" s="14" t="s">
        <v>1101</v>
      </c>
      <c r="F252" s="920"/>
      <c r="G252" s="920"/>
      <c r="H252" s="924"/>
      <c r="I252" s="924"/>
      <c r="J252" s="921"/>
      <c r="K252" s="921"/>
      <c r="L252" s="925"/>
    </row>
    <row r="253" spans="1:12" ht="24" x14ac:dyDescent="0.25">
      <c r="A253" s="918">
        <v>848</v>
      </c>
      <c r="B253" s="9" t="s">
        <v>22</v>
      </c>
      <c r="C253" s="13" t="s">
        <v>23</v>
      </c>
      <c r="D253" s="13" t="s">
        <v>24</v>
      </c>
      <c r="E253" s="13" t="s">
        <v>25</v>
      </c>
      <c r="F253" s="919" t="s">
        <v>17</v>
      </c>
      <c r="G253" s="919"/>
      <c r="H253" s="920"/>
      <c r="I253" s="920"/>
      <c r="J253" s="920"/>
      <c r="K253" s="920"/>
      <c r="L253" s="920"/>
    </row>
    <row r="254" spans="1:12" x14ac:dyDescent="0.25">
      <c r="A254" s="918"/>
      <c r="B254" s="921" t="s">
        <v>2750</v>
      </c>
      <c r="C254" s="921" t="s">
        <v>2756</v>
      </c>
      <c r="D254" s="923">
        <v>43620</v>
      </c>
      <c r="E254" s="921" t="s">
        <v>1540</v>
      </c>
      <c r="F254" s="921" t="s">
        <v>2757</v>
      </c>
      <c r="G254" s="921"/>
      <c r="H254" s="924" t="s">
        <v>30</v>
      </c>
      <c r="I254" s="924"/>
      <c r="J254" s="14" t="s">
        <v>31</v>
      </c>
      <c r="K254" s="14" t="s">
        <v>31</v>
      </c>
      <c r="L254" s="16">
        <v>0</v>
      </c>
    </row>
    <row r="255" spans="1:12" x14ac:dyDescent="0.25">
      <c r="A255" s="918"/>
      <c r="B255" s="921"/>
      <c r="C255" s="921"/>
      <c r="D255" s="923"/>
      <c r="E255" s="921"/>
      <c r="F255" s="921"/>
      <c r="G255" s="921"/>
      <c r="H255" s="924" t="s">
        <v>33</v>
      </c>
      <c r="I255" s="924"/>
      <c r="J255" s="14" t="s">
        <v>31</v>
      </c>
      <c r="K255" s="14" t="s">
        <v>31</v>
      </c>
      <c r="L255" s="16">
        <v>0</v>
      </c>
    </row>
    <row r="256" spans="1:12" ht="24" x14ac:dyDescent="0.25">
      <c r="A256" s="918"/>
      <c r="B256" s="9" t="s">
        <v>34</v>
      </c>
      <c r="C256" s="13" t="s">
        <v>35</v>
      </c>
      <c r="D256" s="13" t="s">
        <v>36</v>
      </c>
      <c r="E256" s="13" t="s">
        <v>37</v>
      </c>
      <c r="F256" s="920"/>
      <c r="G256" s="920"/>
      <c r="H256" s="924" t="s">
        <v>38</v>
      </c>
      <c r="I256" s="924"/>
      <c r="J256" s="921" t="s">
        <v>31</v>
      </c>
      <c r="K256" s="921" t="s">
        <v>32</v>
      </c>
      <c r="L256" s="925">
        <v>1355</v>
      </c>
    </row>
    <row r="257" spans="1:12" ht="22.8" x14ac:dyDescent="0.25">
      <c r="A257" s="918"/>
      <c r="B257" s="14" t="s">
        <v>39</v>
      </c>
      <c r="C257" s="14" t="s">
        <v>2757</v>
      </c>
      <c r="D257" s="15">
        <v>43622</v>
      </c>
      <c r="E257" s="14" t="s">
        <v>2758</v>
      </c>
      <c r="F257" s="920"/>
      <c r="G257" s="920"/>
      <c r="H257" s="924"/>
      <c r="I257" s="924"/>
      <c r="J257" s="921"/>
      <c r="K257" s="921"/>
      <c r="L257" s="925"/>
    </row>
    <row r="258" spans="1:12" ht="24" x14ac:dyDescent="0.25">
      <c r="A258" s="918">
        <v>849</v>
      </c>
      <c r="B258" s="9" t="s">
        <v>22</v>
      </c>
      <c r="C258" s="13" t="s">
        <v>23</v>
      </c>
      <c r="D258" s="13" t="s">
        <v>24</v>
      </c>
      <c r="E258" s="13" t="s">
        <v>25</v>
      </c>
      <c r="F258" s="919" t="s">
        <v>17</v>
      </c>
      <c r="G258" s="919"/>
      <c r="H258" s="920"/>
      <c r="I258" s="920"/>
      <c r="J258" s="920"/>
      <c r="K258" s="920"/>
      <c r="L258" s="920"/>
    </row>
    <row r="259" spans="1:12" x14ac:dyDescent="0.25">
      <c r="A259" s="918"/>
      <c r="B259" s="921" t="s">
        <v>2750</v>
      </c>
      <c r="C259" s="922" t="s">
        <v>2759</v>
      </c>
      <c r="D259" s="923">
        <v>43632</v>
      </c>
      <c r="E259" s="921" t="s">
        <v>28</v>
      </c>
      <c r="F259" s="921" t="s">
        <v>2760</v>
      </c>
      <c r="G259" s="921"/>
      <c r="H259" s="924" t="s">
        <v>30</v>
      </c>
      <c r="I259" s="924"/>
      <c r="J259" s="14" t="s">
        <v>31</v>
      </c>
      <c r="K259" s="14" t="s">
        <v>32</v>
      </c>
      <c r="L259" s="16">
        <v>249.38</v>
      </c>
    </row>
    <row r="260" spans="1:12" x14ac:dyDescent="0.25">
      <c r="A260" s="918"/>
      <c r="B260" s="921"/>
      <c r="C260" s="922"/>
      <c r="D260" s="923"/>
      <c r="E260" s="921"/>
      <c r="F260" s="921"/>
      <c r="G260" s="921"/>
      <c r="H260" s="924" t="s">
        <v>33</v>
      </c>
      <c r="I260" s="924"/>
      <c r="J260" s="14" t="s">
        <v>32</v>
      </c>
      <c r="K260" s="14" t="s">
        <v>31</v>
      </c>
      <c r="L260" s="16">
        <v>626.30000000000007</v>
      </c>
    </row>
    <row r="261" spans="1:12" ht="24" x14ac:dyDescent="0.25">
      <c r="A261" s="918"/>
      <c r="B261" s="9" t="s">
        <v>34</v>
      </c>
      <c r="C261" s="13" t="s">
        <v>35</v>
      </c>
      <c r="D261" s="13" t="s">
        <v>36</v>
      </c>
      <c r="E261" s="13" t="s">
        <v>37</v>
      </c>
      <c r="F261" s="920"/>
      <c r="G261" s="920"/>
      <c r="H261" s="924" t="s">
        <v>38</v>
      </c>
      <c r="I261" s="924"/>
      <c r="J261" s="921" t="s">
        <v>32</v>
      </c>
      <c r="K261" s="921" t="s">
        <v>31</v>
      </c>
      <c r="L261" s="925">
        <v>89.83</v>
      </c>
    </row>
    <row r="262" spans="1:12" ht="22.8" x14ac:dyDescent="0.25">
      <c r="A262" s="918"/>
      <c r="B262" s="14" t="s">
        <v>39</v>
      </c>
      <c r="C262" s="14" t="s">
        <v>2760</v>
      </c>
      <c r="D262" s="15">
        <v>43636</v>
      </c>
      <c r="E262" s="14" t="s">
        <v>2761</v>
      </c>
      <c r="F262" s="920"/>
      <c r="G262" s="920"/>
      <c r="H262" s="924"/>
      <c r="I262" s="924"/>
      <c r="J262" s="921"/>
      <c r="K262" s="921"/>
      <c r="L262" s="925"/>
    </row>
    <row r="263" spans="1:12" ht="24" x14ac:dyDescent="0.25">
      <c r="A263" s="918">
        <v>850</v>
      </c>
      <c r="B263" s="9" t="s">
        <v>22</v>
      </c>
      <c r="C263" s="13" t="s">
        <v>23</v>
      </c>
      <c r="D263" s="13" t="s">
        <v>24</v>
      </c>
      <c r="E263" s="13" t="s">
        <v>25</v>
      </c>
      <c r="F263" s="919" t="s">
        <v>17</v>
      </c>
      <c r="G263" s="919"/>
      <c r="H263" s="920"/>
      <c r="I263" s="920"/>
      <c r="J263" s="920"/>
      <c r="K263" s="920"/>
      <c r="L263" s="920"/>
    </row>
    <row r="264" spans="1:12" x14ac:dyDescent="0.25">
      <c r="A264" s="918"/>
      <c r="B264" s="921" t="s">
        <v>2750</v>
      </c>
      <c r="C264" s="922" t="s">
        <v>2759</v>
      </c>
      <c r="D264" s="923">
        <v>43632</v>
      </c>
      <c r="E264" s="921" t="s">
        <v>28</v>
      </c>
      <c r="F264" s="921" t="s">
        <v>1183</v>
      </c>
      <c r="G264" s="921"/>
      <c r="H264" s="924" t="s">
        <v>30</v>
      </c>
      <c r="I264" s="924"/>
      <c r="J264" s="14" t="s">
        <v>32</v>
      </c>
      <c r="K264" s="14" t="s">
        <v>31</v>
      </c>
      <c r="L264" s="16">
        <v>475.17</v>
      </c>
    </row>
    <row r="265" spans="1:12" x14ac:dyDescent="0.25">
      <c r="A265" s="918"/>
      <c r="B265" s="921"/>
      <c r="C265" s="922"/>
      <c r="D265" s="923"/>
      <c r="E265" s="921"/>
      <c r="F265" s="921"/>
      <c r="G265" s="921"/>
      <c r="H265" s="924" t="s">
        <v>33</v>
      </c>
      <c r="I265" s="924"/>
      <c r="J265" s="14" t="s">
        <v>32</v>
      </c>
      <c r="K265" s="14" t="s">
        <v>31</v>
      </c>
      <c r="L265" s="16">
        <v>232.3</v>
      </c>
    </row>
    <row r="266" spans="1:12" ht="24" x14ac:dyDescent="0.25">
      <c r="A266" s="918"/>
      <c r="B266" s="9" t="s">
        <v>34</v>
      </c>
      <c r="C266" s="13" t="s">
        <v>35</v>
      </c>
      <c r="D266" s="13" t="s">
        <v>36</v>
      </c>
      <c r="E266" s="13" t="s">
        <v>37</v>
      </c>
      <c r="F266" s="920"/>
      <c r="G266" s="920"/>
      <c r="H266" s="924" t="s">
        <v>38</v>
      </c>
      <c r="I266" s="924"/>
      <c r="J266" s="921" t="s">
        <v>32</v>
      </c>
      <c r="K266" s="921" t="s">
        <v>31</v>
      </c>
      <c r="L266" s="925">
        <v>87.28</v>
      </c>
    </row>
    <row r="267" spans="1:12" ht="22.8" x14ac:dyDescent="0.25">
      <c r="A267" s="918"/>
      <c r="B267" s="14" t="s">
        <v>39</v>
      </c>
      <c r="C267" s="14" t="s">
        <v>1183</v>
      </c>
      <c r="D267" s="15">
        <v>43636</v>
      </c>
      <c r="E267" s="14" t="s">
        <v>2761</v>
      </c>
      <c r="F267" s="920"/>
      <c r="G267" s="920"/>
      <c r="H267" s="924"/>
      <c r="I267" s="924"/>
      <c r="J267" s="921"/>
      <c r="K267" s="921"/>
      <c r="L267" s="925"/>
    </row>
    <row r="268" spans="1:12" ht="24" x14ac:dyDescent="0.25">
      <c r="A268" s="918">
        <v>851</v>
      </c>
      <c r="B268" s="9" t="s">
        <v>22</v>
      </c>
      <c r="C268" s="13" t="s">
        <v>23</v>
      </c>
      <c r="D268" s="13" t="s">
        <v>24</v>
      </c>
      <c r="E268" s="13" t="s">
        <v>25</v>
      </c>
      <c r="F268" s="919" t="s">
        <v>17</v>
      </c>
      <c r="G268" s="919"/>
      <c r="H268" s="920"/>
      <c r="I268" s="920"/>
      <c r="J268" s="920"/>
      <c r="K268" s="920"/>
      <c r="L268" s="920"/>
    </row>
    <row r="269" spans="1:12" x14ac:dyDescent="0.25">
      <c r="A269" s="918"/>
      <c r="B269" s="921" t="s">
        <v>2762</v>
      </c>
      <c r="C269" s="921" t="s">
        <v>2763</v>
      </c>
      <c r="D269" s="923">
        <v>43556</v>
      </c>
      <c r="E269" s="921" t="s">
        <v>90</v>
      </c>
      <c r="F269" s="921" t="s">
        <v>223</v>
      </c>
      <c r="G269" s="921"/>
      <c r="H269" s="924" t="s">
        <v>30</v>
      </c>
      <c r="I269" s="924"/>
      <c r="J269" s="14" t="s">
        <v>31</v>
      </c>
      <c r="K269" s="14" t="s">
        <v>31</v>
      </c>
      <c r="L269" s="16">
        <v>0</v>
      </c>
    </row>
    <row r="270" spans="1:12" x14ac:dyDescent="0.25">
      <c r="A270" s="918"/>
      <c r="B270" s="921"/>
      <c r="C270" s="921"/>
      <c r="D270" s="923"/>
      <c r="E270" s="921"/>
      <c r="F270" s="921"/>
      <c r="G270" s="921"/>
      <c r="H270" s="924" t="s">
        <v>33</v>
      </c>
      <c r="I270" s="924"/>
      <c r="J270" s="14" t="s">
        <v>31</v>
      </c>
      <c r="K270" s="14" t="s">
        <v>31</v>
      </c>
      <c r="L270" s="16">
        <v>0</v>
      </c>
    </row>
    <row r="271" spans="1:12" ht="24" x14ac:dyDescent="0.25">
      <c r="A271" s="918"/>
      <c r="B271" s="9" t="s">
        <v>34</v>
      </c>
      <c r="C271" s="13" t="s">
        <v>35</v>
      </c>
      <c r="D271" s="13" t="s">
        <v>36</v>
      </c>
      <c r="E271" s="13" t="s">
        <v>37</v>
      </c>
      <c r="F271" s="920"/>
      <c r="G271" s="920"/>
      <c r="H271" s="924" t="s">
        <v>38</v>
      </c>
      <c r="I271" s="924"/>
      <c r="J271" s="921" t="s">
        <v>31</v>
      </c>
      <c r="K271" s="921" t="s">
        <v>32</v>
      </c>
      <c r="L271" s="925">
        <v>660</v>
      </c>
    </row>
    <row r="272" spans="1:12" ht="22.8" x14ac:dyDescent="0.25">
      <c r="A272" s="918"/>
      <c r="B272" s="14" t="s">
        <v>204</v>
      </c>
      <c r="C272" s="14" t="s">
        <v>223</v>
      </c>
      <c r="D272" s="15">
        <v>43557</v>
      </c>
      <c r="E272" s="14" t="s">
        <v>1332</v>
      </c>
      <c r="F272" s="920"/>
      <c r="G272" s="920"/>
      <c r="H272" s="924"/>
      <c r="I272" s="924"/>
      <c r="J272" s="921"/>
      <c r="K272" s="921"/>
      <c r="L272" s="925"/>
    </row>
    <row r="273" spans="1:12" ht="24" x14ac:dyDescent="0.25">
      <c r="A273" s="918">
        <v>852</v>
      </c>
      <c r="B273" s="9" t="s">
        <v>22</v>
      </c>
      <c r="C273" s="13" t="s">
        <v>23</v>
      </c>
      <c r="D273" s="13" t="s">
        <v>24</v>
      </c>
      <c r="E273" s="13" t="s">
        <v>25</v>
      </c>
      <c r="F273" s="919" t="s">
        <v>17</v>
      </c>
      <c r="G273" s="919"/>
      <c r="H273" s="920"/>
      <c r="I273" s="920"/>
      <c r="J273" s="920"/>
      <c r="K273" s="920"/>
      <c r="L273" s="920"/>
    </row>
    <row r="274" spans="1:12" x14ac:dyDescent="0.25">
      <c r="A274" s="918"/>
      <c r="B274" s="921" t="s">
        <v>2762</v>
      </c>
      <c r="C274" s="922" t="s">
        <v>2764</v>
      </c>
      <c r="D274" s="923">
        <v>43599</v>
      </c>
      <c r="E274" s="921" t="s">
        <v>298</v>
      </c>
      <c r="F274" s="921" t="s">
        <v>2765</v>
      </c>
      <c r="G274" s="921"/>
      <c r="H274" s="924" t="s">
        <v>30</v>
      </c>
      <c r="I274" s="924"/>
      <c r="J274" s="14" t="s">
        <v>31</v>
      </c>
      <c r="K274" s="14" t="s">
        <v>31</v>
      </c>
      <c r="L274" s="16">
        <v>0</v>
      </c>
    </row>
    <row r="275" spans="1:12" x14ac:dyDescent="0.25">
      <c r="A275" s="918"/>
      <c r="B275" s="921"/>
      <c r="C275" s="922"/>
      <c r="D275" s="923"/>
      <c r="E275" s="921"/>
      <c r="F275" s="921"/>
      <c r="G275" s="921"/>
      <c r="H275" s="924" t="s">
        <v>33</v>
      </c>
      <c r="I275" s="924"/>
      <c r="J275" s="14" t="s">
        <v>31</v>
      </c>
      <c r="K275" s="14" t="s">
        <v>31</v>
      </c>
      <c r="L275" s="16">
        <v>0</v>
      </c>
    </row>
    <row r="276" spans="1:12" ht="24" x14ac:dyDescent="0.25">
      <c r="A276" s="918"/>
      <c r="B276" s="9" t="s">
        <v>34</v>
      </c>
      <c r="C276" s="13" t="s">
        <v>35</v>
      </c>
      <c r="D276" s="13" t="s">
        <v>36</v>
      </c>
      <c r="E276" s="13" t="s">
        <v>37</v>
      </c>
      <c r="F276" s="920"/>
      <c r="G276" s="920"/>
      <c r="H276" s="924" t="s">
        <v>38</v>
      </c>
      <c r="I276" s="924"/>
      <c r="J276" s="921" t="s">
        <v>31</v>
      </c>
      <c r="K276" s="921" t="s">
        <v>32</v>
      </c>
      <c r="L276" s="925">
        <v>630</v>
      </c>
    </row>
    <row r="277" spans="1:12" ht="22.8" x14ac:dyDescent="0.25">
      <c r="A277" s="918"/>
      <c r="B277" s="14" t="s">
        <v>204</v>
      </c>
      <c r="C277" s="14" t="s">
        <v>2765</v>
      </c>
      <c r="D277" s="15">
        <v>43600</v>
      </c>
      <c r="E277" s="14" t="s">
        <v>2766</v>
      </c>
      <c r="F277" s="920"/>
      <c r="G277" s="920"/>
      <c r="H277" s="924"/>
      <c r="I277" s="924"/>
      <c r="J277" s="921"/>
      <c r="K277" s="921"/>
      <c r="L277" s="925"/>
    </row>
    <row r="278" spans="1:12" ht="24" x14ac:dyDescent="0.25">
      <c r="A278" s="918">
        <v>853</v>
      </c>
      <c r="B278" s="9" t="s">
        <v>22</v>
      </c>
      <c r="C278" s="13" t="s">
        <v>23</v>
      </c>
      <c r="D278" s="13" t="s">
        <v>24</v>
      </c>
      <c r="E278" s="13" t="s">
        <v>25</v>
      </c>
      <c r="F278" s="919" t="s">
        <v>17</v>
      </c>
      <c r="G278" s="919"/>
      <c r="H278" s="920"/>
      <c r="I278" s="920"/>
      <c r="J278" s="920"/>
      <c r="K278" s="920"/>
      <c r="L278" s="920"/>
    </row>
    <row r="279" spans="1:12" x14ac:dyDescent="0.25">
      <c r="A279" s="918"/>
      <c r="B279" s="921" t="s">
        <v>2762</v>
      </c>
      <c r="C279" s="922" t="s">
        <v>2767</v>
      </c>
      <c r="D279" s="923">
        <v>43726</v>
      </c>
      <c r="E279" s="921" t="s">
        <v>159</v>
      </c>
      <c r="F279" s="921" t="s">
        <v>223</v>
      </c>
      <c r="G279" s="921"/>
      <c r="H279" s="924" t="s">
        <v>30</v>
      </c>
      <c r="I279" s="924"/>
      <c r="J279" s="14" t="s">
        <v>31</v>
      </c>
      <c r="K279" s="14" t="s">
        <v>32</v>
      </c>
      <c r="L279" s="16">
        <v>218</v>
      </c>
    </row>
    <row r="280" spans="1:12" x14ac:dyDescent="0.25">
      <c r="A280" s="918"/>
      <c r="B280" s="921"/>
      <c r="C280" s="922"/>
      <c r="D280" s="923"/>
      <c r="E280" s="921"/>
      <c r="F280" s="921"/>
      <c r="G280" s="921"/>
      <c r="H280" s="924" t="s">
        <v>33</v>
      </c>
      <c r="I280" s="924"/>
      <c r="J280" s="14" t="s">
        <v>31</v>
      </c>
      <c r="K280" s="14" t="s">
        <v>32</v>
      </c>
      <c r="L280" s="16">
        <v>407.8</v>
      </c>
    </row>
    <row r="281" spans="1:12" ht="24" x14ac:dyDescent="0.25">
      <c r="A281" s="918"/>
      <c r="B281" s="9" t="s">
        <v>34</v>
      </c>
      <c r="C281" s="13" t="s">
        <v>35</v>
      </c>
      <c r="D281" s="13" t="s">
        <v>36</v>
      </c>
      <c r="E281" s="13" t="s">
        <v>37</v>
      </c>
      <c r="F281" s="920"/>
      <c r="G281" s="920"/>
      <c r="H281" s="924" t="s">
        <v>38</v>
      </c>
      <c r="I281" s="924"/>
      <c r="J281" s="921" t="s">
        <v>31</v>
      </c>
      <c r="K281" s="921" t="s">
        <v>32</v>
      </c>
      <c r="L281" s="925">
        <v>850</v>
      </c>
    </row>
    <row r="282" spans="1:12" ht="22.8" x14ac:dyDescent="0.25">
      <c r="A282" s="918"/>
      <c r="B282" s="14" t="s">
        <v>204</v>
      </c>
      <c r="C282" s="14" t="s">
        <v>223</v>
      </c>
      <c r="D282" s="15">
        <v>43728</v>
      </c>
      <c r="E282" s="14" t="s">
        <v>1676</v>
      </c>
      <c r="F282" s="920"/>
      <c r="G282" s="920"/>
      <c r="H282" s="924"/>
      <c r="I282" s="924"/>
      <c r="J282" s="921"/>
      <c r="K282" s="921"/>
      <c r="L282" s="925"/>
    </row>
    <row r="283" spans="1:12" ht="24" x14ac:dyDescent="0.25">
      <c r="A283" s="918">
        <v>854</v>
      </c>
      <c r="B283" s="9" t="s">
        <v>22</v>
      </c>
      <c r="C283" s="13" t="s">
        <v>23</v>
      </c>
      <c r="D283" s="13" t="s">
        <v>24</v>
      </c>
      <c r="E283" s="13" t="s">
        <v>25</v>
      </c>
      <c r="F283" s="919" t="s">
        <v>17</v>
      </c>
      <c r="G283" s="919"/>
      <c r="H283" s="920"/>
      <c r="I283" s="920"/>
      <c r="J283" s="920"/>
      <c r="K283" s="920"/>
      <c r="L283" s="920"/>
    </row>
    <row r="284" spans="1:12" x14ac:dyDescent="0.25">
      <c r="A284" s="918"/>
      <c r="B284" s="921" t="s">
        <v>2768</v>
      </c>
      <c r="C284" s="921" t="s">
        <v>2769</v>
      </c>
      <c r="D284" s="923">
        <v>43565</v>
      </c>
      <c r="E284" s="921" t="s">
        <v>2226</v>
      </c>
      <c r="F284" s="921" t="s">
        <v>2770</v>
      </c>
      <c r="G284" s="921"/>
      <c r="H284" s="924" t="s">
        <v>30</v>
      </c>
      <c r="I284" s="924"/>
      <c r="J284" s="14" t="s">
        <v>31</v>
      </c>
      <c r="K284" s="14" t="s">
        <v>32</v>
      </c>
      <c r="L284" s="16">
        <v>708.51</v>
      </c>
    </row>
    <row r="285" spans="1:12" x14ac:dyDescent="0.25">
      <c r="A285" s="918"/>
      <c r="B285" s="921"/>
      <c r="C285" s="921"/>
      <c r="D285" s="923"/>
      <c r="E285" s="921"/>
      <c r="F285" s="921"/>
      <c r="G285" s="921"/>
      <c r="H285" s="924" t="s">
        <v>33</v>
      </c>
      <c r="I285" s="924"/>
      <c r="J285" s="14" t="s">
        <v>31</v>
      </c>
      <c r="K285" s="14" t="s">
        <v>32</v>
      </c>
      <c r="L285" s="16">
        <v>350.6</v>
      </c>
    </row>
    <row r="286" spans="1:12" ht="24" x14ac:dyDescent="0.25">
      <c r="A286" s="918"/>
      <c r="B286" s="9" t="s">
        <v>34</v>
      </c>
      <c r="C286" s="13" t="s">
        <v>35</v>
      </c>
      <c r="D286" s="13" t="s">
        <v>36</v>
      </c>
      <c r="E286" s="13" t="s">
        <v>37</v>
      </c>
      <c r="F286" s="920"/>
      <c r="G286" s="920"/>
      <c r="H286" s="924" t="s">
        <v>38</v>
      </c>
      <c r="I286" s="924"/>
      <c r="J286" s="921" t="s">
        <v>31</v>
      </c>
      <c r="K286" s="921" t="s">
        <v>32</v>
      </c>
      <c r="L286" s="925">
        <v>500</v>
      </c>
    </row>
    <row r="287" spans="1:12" ht="34.200000000000003" x14ac:dyDescent="0.25">
      <c r="A287" s="918"/>
      <c r="B287" s="14" t="s">
        <v>2771</v>
      </c>
      <c r="C287" s="14" t="s">
        <v>2770</v>
      </c>
      <c r="D287" s="15">
        <v>43568</v>
      </c>
      <c r="E287" s="14" t="s">
        <v>2261</v>
      </c>
      <c r="F287" s="920"/>
      <c r="G287" s="920"/>
      <c r="H287" s="924"/>
      <c r="I287" s="924"/>
      <c r="J287" s="921"/>
      <c r="K287" s="921"/>
      <c r="L287" s="925"/>
    </row>
    <row r="288" spans="1:12" ht="24" x14ac:dyDescent="0.25">
      <c r="A288" s="918">
        <v>855</v>
      </c>
      <c r="B288" s="9" t="s">
        <v>22</v>
      </c>
      <c r="C288" s="13" t="s">
        <v>23</v>
      </c>
      <c r="D288" s="13" t="s">
        <v>24</v>
      </c>
      <c r="E288" s="13" t="s">
        <v>25</v>
      </c>
      <c r="F288" s="919" t="s">
        <v>17</v>
      </c>
      <c r="G288" s="919"/>
      <c r="H288" s="920"/>
      <c r="I288" s="920"/>
      <c r="J288" s="920"/>
      <c r="K288" s="920"/>
      <c r="L288" s="920"/>
    </row>
    <row r="289" spans="1:12" x14ac:dyDescent="0.25">
      <c r="A289" s="918"/>
      <c r="B289" s="921" t="s">
        <v>2772</v>
      </c>
      <c r="C289" s="922" t="s">
        <v>2773</v>
      </c>
      <c r="D289" s="923">
        <v>43660</v>
      </c>
      <c r="E289" s="921" t="s">
        <v>28</v>
      </c>
      <c r="F289" s="921" t="s">
        <v>2594</v>
      </c>
      <c r="G289" s="921"/>
      <c r="H289" s="924" t="s">
        <v>30</v>
      </c>
      <c r="I289" s="924"/>
      <c r="J289" s="14" t="s">
        <v>31</v>
      </c>
      <c r="K289" s="14" t="s">
        <v>32</v>
      </c>
      <c r="L289" s="16">
        <v>668.68</v>
      </c>
    </row>
    <row r="290" spans="1:12" x14ac:dyDescent="0.25">
      <c r="A290" s="918"/>
      <c r="B290" s="921"/>
      <c r="C290" s="922"/>
      <c r="D290" s="923"/>
      <c r="E290" s="921"/>
      <c r="F290" s="921"/>
      <c r="G290" s="921"/>
      <c r="H290" s="924" t="s">
        <v>33</v>
      </c>
      <c r="I290" s="924"/>
      <c r="J290" s="921" t="s">
        <v>31</v>
      </c>
      <c r="K290" s="921" t="s">
        <v>32</v>
      </c>
      <c r="L290" s="925">
        <v>320.95999999999998</v>
      </c>
    </row>
    <row r="291" spans="1:12" x14ac:dyDescent="0.25">
      <c r="A291" s="918"/>
      <c r="B291" s="921"/>
      <c r="C291" s="922"/>
      <c r="D291" s="923"/>
      <c r="E291" s="921"/>
      <c r="F291" s="921"/>
      <c r="G291" s="921"/>
      <c r="H291" s="924"/>
      <c r="I291" s="924"/>
      <c r="J291" s="921"/>
      <c r="K291" s="921"/>
      <c r="L291" s="925"/>
    </row>
    <row r="292" spans="1:12" ht="24" x14ac:dyDescent="0.25">
      <c r="A292" s="918"/>
      <c r="B292" s="9" t="s">
        <v>34</v>
      </c>
      <c r="C292" s="13" t="s">
        <v>35</v>
      </c>
      <c r="D292" s="13" t="s">
        <v>36</v>
      </c>
      <c r="E292" s="13" t="s">
        <v>37</v>
      </c>
      <c r="F292" s="920"/>
      <c r="G292" s="920"/>
      <c r="H292" s="924" t="s">
        <v>38</v>
      </c>
      <c r="I292" s="924"/>
      <c r="J292" s="921" t="s">
        <v>31</v>
      </c>
      <c r="K292" s="921" t="s">
        <v>32</v>
      </c>
      <c r="L292" s="925">
        <v>985</v>
      </c>
    </row>
    <row r="293" spans="1:12" ht="22.8" x14ac:dyDescent="0.25">
      <c r="A293" s="918"/>
      <c r="B293" s="14" t="s">
        <v>2680</v>
      </c>
      <c r="C293" s="14" t="s">
        <v>2594</v>
      </c>
      <c r="D293" s="15">
        <v>43663</v>
      </c>
      <c r="E293" s="14" t="s">
        <v>372</v>
      </c>
      <c r="F293" s="920"/>
      <c r="G293" s="920"/>
      <c r="H293" s="924"/>
      <c r="I293" s="924"/>
      <c r="J293" s="921"/>
      <c r="K293" s="921"/>
      <c r="L293" s="925"/>
    </row>
    <row r="294" spans="1:12" ht="24" x14ac:dyDescent="0.25">
      <c r="A294" s="918">
        <v>856</v>
      </c>
      <c r="B294" s="9" t="s">
        <v>22</v>
      </c>
      <c r="C294" s="13" t="s">
        <v>23</v>
      </c>
      <c r="D294" s="13" t="s">
        <v>24</v>
      </c>
      <c r="E294" s="13" t="s">
        <v>25</v>
      </c>
      <c r="F294" s="919" t="s">
        <v>17</v>
      </c>
      <c r="G294" s="919"/>
      <c r="H294" s="920"/>
      <c r="I294" s="920"/>
      <c r="J294" s="920"/>
      <c r="K294" s="920"/>
      <c r="L294" s="920"/>
    </row>
    <row r="295" spans="1:12" x14ac:dyDescent="0.25">
      <c r="A295" s="918"/>
      <c r="B295" s="921" t="s">
        <v>2772</v>
      </c>
      <c r="C295" s="922" t="s">
        <v>2774</v>
      </c>
      <c r="D295" s="923">
        <v>43723</v>
      </c>
      <c r="E295" s="921" t="s">
        <v>2775</v>
      </c>
      <c r="F295" s="921" t="s">
        <v>2776</v>
      </c>
      <c r="G295" s="921"/>
      <c r="H295" s="924" t="s">
        <v>30</v>
      </c>
      <c r="I295" s="924"/>
      <c r="J295" s="14" t="s">
        <v>31</v>
      </c>
      <c r="K295" s="14" t="s">
        <v>32</v>
      </c>
      <c r="L295" s="16">
        <v>440.88</v>
      </c>
    </row>
    <row r="296" spans="1:12" x14ac:dyDescent="0.25">
      <c r="A296" s="918"/>
      <c r="B296" s="921"/>
      <c r="C296" s="922"/>
      <c r="D296" s="923"/>
      <c r="E296" s="921"/>
      <c r="F296" s="921"/>
      <c r="G296" s="921"/>
      <c r="H296" s="924" t="s">
        <v>33</v>
      </c>
      <c r="I296" s="924"/>
      <c r="J296" s="14" t="s">
        <v>31</v>
      </c>
      <c r="K296" s="14" t="s">
        <v>32</v>
      </c>
      <c r="L296" s="16">
        <v>39</v>
      </c>
    </row>
    <row r="297" spans="1:12" ht="24" x14ac:dyDescent="0.25">
      <c r="A297" s="918"/>
      <c r="B297" s="9" t="s">
        <v>34</v>
      </c>
      <c r="C297" s="13" t="s">
        <v>35</v>
      </c>
      <c r="D297" s="13" t="s">
        <v>36</v>
      </c>
      <c r="E297" s="13" t="s">
        <v>37</v>
      </c>
      <c r="F297" s="920"/>
      <c r="G297" s="920"/>
      <c r="H297" s="924" t="s">
        <v>38</v>
      </c>
      <c r="I297" s="924"/>
      <c r="J297" s="921" t="s">
        <v>31</v>
      </c>
      <c r="K297" s="921" t="s">
        <v>32</v>
      </c>
      <c r="L297" s="925">
        <v>300</v>
      </c>
    </row>
    <row r="298" spans="1:12" ht="22.8" x14ac:dyDescent="0.25">
      <c r="A298" s="918"/>
      <c r="B298" s="14" t="s">
        <v>2680</v>
      </c>
      <c r="C298" s="14" t="s">
        <v>2776</v>
      </c>
      <c r="D298" s="15">
        <v>43725</v>
      </c>
      <c r="E298" s="14" t="s">
        <v>792</v>
      </c>
      <c r="F298" s="920"/>
      <c r="G298" s="920"/>
      <c r="H298" s="924"/>
      <c r="I298" s="924"/>
      <c r="J298" s="921"/>
      <c r="K298" s="921"/>
      <c r="L298" s="925"/>
    </row>
    <row r="299" spans="1:12" ht="24" x14ac:dyDescent="0.25">
      <c r="A299" s="918">
        <v>857</v>
      </c>
      <c r="B299" s="9" t="s">
        <v>22</v>
      </c>
      <c r="C299" s="13" t="s">
        <v>23</v>
      </c>
      <c r="D299" s="13" t="s">
        <v>24</v>
      </c>
      <c r="E299" s="13" t="s">
        <v>25</v>
      </c>
      <c r="F299" s="919" t="s">
        <v>17</v>
      </c>
      <c r="G299" s="919"/>
      <c r="H299" s="920"/>
      <c r="I299" s="920"/>
      <c r="J299" s="920"/>
      <c r="K299" s="920"/>
      <c r="L299" s="920"/>
    </row>
    <row r="300" spans="1:12" x14ac:dyDescent="0.25">
      <c r="A300" s="918"/>
      <c r="B300" s="921" t="s">
        <v>2777</v>
      </c>
      <c r="C300" s="922" t="s">
        <v>2778</v>
      </c>
      <c r="D300" s="923">
        <v>43606</v>
      </c>
      <c r="E300" s="921" t="s">
        <v>53</v>
      </c>
      <c r="F300" s="921" t="s">
        <v>203</v>
      </c>
      <c r="G300" s="921"/>
      <c r="H300" s="924" t="s">
        <v>30</v>
      </c>
      <c r="I300" s="924"/>
      <c r="J300" s="14" t="s">
        <v>31</v>
      </c>
      <c r="K300" s="14" t="s">
        <v>32</v>
      </c>
      <c r="L300" s="16">
        <v>403.45</v>
      </c>
    </row>
    <row r="301" spans="1:12" x14ac:dyDescent="0.25">
      <c r="A301" s="918"/>
      <c r="B301" s="921"/>
      <c r="C301" s="922"/>
      <c r="D301" s="923"/>
      <c r="E301" s="921"/>
      <c r="F301" s="921"/>
      <c r="G301" s="921"/>
      <c r="H301" s="924" t="s">
        <v>33</v>
      </c>
      <c r="I301" s="924"/>
      <c r="J301" s="921" t="s">
        <v>31</v>
      </c>
      <c r="K301" s="921" t="s">
        <v>32</v>
      </c>
      <c r="L301" s="925">
        <v>206</v>
      </c>
    </row>
    <row r="302" spans="1:12" x14ac:dyDescent="0.25">
      <c r="A302" s="918"/>
      <c r="B302" s="921"/>
      <c r="C302" s="922"/>
      <c r="D302" s="923"/>
      <c r="E302" s="921"/>
      <c r="F302" s="921"/>
      <c r="G302" s="921"/>
      <c r="H302" s="924"/>
      <c r="I302" s="924"/>
      <c r="J302" s="921"/>
      <c r="K302" s="921"/>
      <c r="L302" s="925"/>
    </row>
    <row r="303" spans="1:12" ht="24" x14ac:dyDescent="0.25">
      <c r="A303" s="918"/>
      <c r="B303" s="9" t="s">
        <v>34</v>
      </c>
      <c r="C303" s="13" t="s">
        <v>35</v>
      </c>
      <c r="D303" s="13" t="s">
        <v>36</v>
      </c>
      <c r="E303" s="13" t="s">
        <v>37</v>
      </c>
      <c r="F303" s="920"/>
      <c r="G303" s="920"/>
      <c r="H303" s="924" t="s">
        <v>38</v>
      </c>
      <c r="I303" s="924"/>
      <c r="J303" s="921" t="s">
        <v>31</v>
      </c>
      <c r="K303" s="921" t="s">
        <v>32</v>
      </c>
      <c r="L303" s="925">
        <v>200</v>
      </c>
    </row>
    <row r="304" spans="1:12" ht="22.8" x14ac:dyDescent="0.25">
      <c r="A304" s="918"/>
      <c r="B304" s="14" t="s">
        <v>229</v>
      </c>
      <c r="C304" s="14" t="s">
        <v>203</v>
      </c>
      <c r="D304" s="15">
        <v>43607</v>
      </c>
      <c r="E304" s="14" t="s">
        <v>1827</v>
      </c>
      <c r="F304" s="920"/>
      <c r="G304" s="920"/>
      <c r="H304" s="924"/>
      <c r="I304" s="924"/>
      <c r="J304" s="921"/>
      <c r="K304" s="921"/>
      <c r="L304" s="925"/>
    </row>
    <row r="305" spans="1:12" ht="24" x14ac:dyDescent="0.25">
      <c r="A305" s="918">
        <v>858</v>
      </c>
      <c r="B305" s="9" t="s">
        <v>22</v>
      </c>
      <c r="C305" s="13" t="s">
        <v>23</v>
      </c>
      <c r="D305" s="13" t="s">
        <v>24</v>
      </c>
      <c r="E305" s="13" t="s">
        <v>25</v>
      </c>
      <c r="F305" s="919" t="s">
        <v>17</v>
      </c>
      <c r="G305" s="919"/>
      <c r="H305" s="920"/>
      <c r="I305" s="920"/>
      <c r="J305" s="920"/>
      <c r="K305" s="920"/>
      <c r="L305" s="920"/>
    </row>
    <row r="306" spans="1:12" x14ac:dyDescent="0.25">
      <c r="A306" s="918"/>
      <c r="B306" s="921" t="s">
        <v>2777</v>
      </c>
      <c r="C306" s="922" t="s">
        <v>2779</v>
      </c>
      <c r="D306" s="923">
        <v>43619</v>
      </c>
      <c r="E306" s="921" t="s">
        <v>53</v>
      </c>
      <c r="F306" s="921" t="s">
        <v>1987</v>
      </c>
      <c r="G306" s="921"/>
      <c r="H306" s="924" t="s">
        <v>30</v>
      </c>
      <c r="I306" s="924"/>
      <c r="J306" s="14" t="s">
        <v>31</v>
      </c>
      <c r="K306" s="14" t="s">
        <v>32</v>
      </c>
      <c r="L306" s="16">
        <v>700.02</v>
      </c>
    </row>
    <row r="307" spans="1:12" x14ac:dyDescent="0.25">
      <c r="A307" s="918"/>
      <c r="B307" s="921"/>
      <c r="C307" s="922"/>
      <c r="D307" s="923"/>
      <c r="E307" s="921"/>
      <c r="F307" s="921"/>
      <c r="G307" s="921"/>
      <c r="H307" s="924" t="s">
        <v>33</v>
      </c>
      <c r="I307" s="924"/>
      <c r="J307" s="921" t="s">
        <v>31</v>
      </c>
      <c r="K307" s="921" t="s">
        <v>32</v>
      </c>
      <c r="L307" s="925">
        <v>226</v>
      </c>
    </row>
    <row r="308" spans="1:12" x14ac:dyDescent="0.25">
      <c r="A308" s="918"/>
      <c r="B308" s="921"/>
      <c r="C308" s="922"/>
      <c r="D308" s="923"/>
      <c r="E308" s="921"/>
      <c r="F308" s="921"/>
      <c r="G308" s="921"/>
      <c r="H308" s="924"/>
      <c r="I308" s="924"/>
      <c r="J308" s="921"/>
      <c r="K308" s="921"/>
      <c r="L308" s="925"/>
    </row>
    <row r="309" spans="1:12" ht="24" x14ac:dyDescent="0.25">
      <c r="A309" s="918"/>
      <c r="B309" s="9" t="s">
        <v>34</v>
      </c>
      <c r="C309" s="13" t="s">
        <v>35</v>
      </c>
      <c r="D309" s="13" t="s">
        <v>36</v>
      </c>
      <c r="E309" s="13" t="s">
        <v>37</v>
      </c>
      <c r="F309" s="920"/>
      <c r="G309" s="920"/>
      <c r="H309" s="924" t="s">
        <v>38</v>
      </c>
      <c r="I309" s="924"/>
      <c r="J309" s="921" t="s">
        <v>31</v>
      </c>
      <c r="K309" s="921" t="s">
        <v>32</v>
      </c>
      <c r="L309" s="925">
        <v>174.8</v>
      </c>
    </row>
    <row r="310" spans="1:12" ht="22.8" x14ac:dyDescent="0.25">
      <c r="A310" s="918"/>
      <c r="B310" s="14" t="s">
        <v>229</v>
      </c>
      <c r="C310" s="14" t="s">
        <v>1987</v>
      </c>
      <c r="D310" s="15">
        <v>43621</v>
      </c>
      <c r="E310" s="14" t="s">
        <v>2780</v>
      </c>
      <c r="F310" s="920"/>
      <c r="G310" s="920"/>
      <c r="H310" s="924"/>
      <c r="I310" s="924"/>
      <c r="J310" s="921"/>
      <c r="K310" s="921"/>
      <c r="L310" s="925"/>
    </row>
    <row r="311" spans="1:12" ht="24" x14ac:dyDescent="0.25">
      <c r="A311" s="918">
        <v>859</v>
      </c>
      <c r="B311" s="9" t="s">
        <v>22</v>
      </c>
      <c r="C311" s="13" t="s">
        <v>23</v>
      </c>
      <c r="D311" s="13" t="s">
        <v>24</v>
      </c>
      <c r="E311" s="13" t="s">
        <v>25</v>
      </c>
      <c r="F311" s="919" t="s">
        <v>17</v>
      </c>
      <c r="G311" s="919"/>
      <c r="H311" s="920"/>
      <c r="I311" s="920"/>
      <c r="J311" s="920"/>
      <c r="K311" s="920"/>
      <c r="L311" s="920"/>
    </row>
    <row r="312" spans="1:12" x14ac:dyDescent="0.25">
      <c r="A312" s="918"/>
      <c r="B312" s="921" t="s">
        <v>2777</v>
      </c>
      <c r="C312" s="922" t="s">
        <v>2781</v>
      </c>
      <c r="D312" s="923">
        <v>43700</v>
      </c>
      <c r="E312" s="921" t="s">
        <v>115</v>
      </c>
      <c r="F312" s="921" t="s">
        <v>116</v>
      </c>
      <c r="G312" s="921"/>
      <c r="H312" s="924" t="s">
        <v>30</v>
      </c>
      <c r="I312" s="924"/>
      <c r="J312" s="14" t="s">
        <v>31</v>
      </c>
      <c r="K312" s="14" t="s">
        <v>32</v>
      </c>
      <c r="L312" s="16">
        <v>403.02</v>
      </c>
    </row>
    <row r="313" spans="1:12" x14ac:dyDescent="0.25">
      <c r="A313" s="918"/>
      <c r="B313" s="921"/>
      <c r="C313" s="922"/>
      <c r="D313" s="923"/>
      <c r="E313" s="921"/>
      <c r="F313" s="921"/>
      <c r="G313" s="921"/>
      <c r="H313" s="924" t="s">
        <v>33</v>
      </c>
      <c r="I313" s="924"/>
      <c r="J313" s="921" t="s">
        <v>31</v>
      </c>
      <c r="K313" s="921" t="s">
        <v>32</v>
      </c>
      <c r="L313" s="925">
        <v>490.82</v>
      </c>
    </row>
    <row r="314" spans="1:12" x14ac:dyDescent="0.25">
      <c r="A314" s="918"/>
      <c r="B314" s="921"/>
      <c r="C314" s="922"/>
      <c r="D314" s="923"/>
      <c r="E314" s="921"/>
      <c r="F314" s="921"/>
      <c r="G314" s="921"/>
      <c r="H314" s="924"/>
      <c r="I314" s="924"/>
      <c r="J314" s="921"/>
      <c r="K314" s="921"/>
      <c r="L314" s="925"/>
    </row>
    <row r="315" spans="1:12" ht="24" x14ac:dyDescent="0.25">
      <c r="A315" s="918"/>
      <c r="B315" s="9" t="s">
        <v>34</v>
      </c>
      <c r="C315" s="13" t="s">
        <v>35</v>
      </c>
      <c r="D315" s="13" t="s">
        <v>36</v>
      </c>
      <c r="E315" s="13" t="s">
        <v>37</v>
      </c>
      <c r="F315" s="920"/>
      <c r="G315" s="920"/>
      <c r="H315" s="924" t="s">
        <v>38</v>
      </c>
      <c r="I315" s="924"/>
      <c r="J315" s="921" t="s">
        <v>31</v>
      </c>
      <c r="K315" s="921" t="s">
        <v>32</v>
      </c>
      <c r="L315" s="925">
        <v>800</v>
      </c>
    </row>
    <row r="316" spans="1:12" ht="22.8" x14ac:dyDescent="0.25">
      <c r="A316" s="918"/>
      <c r="B316" s="14" t="s">
        <v>229</v>
      </c>
      <c r="C316" s="14" t="s">
        <v>116</v>
      </c>
      <c r="D316" s="15">
        <v>43702</v>
      </c>
      <c r="E316" s="14" t="s">
        <v>2782</v>
      </c>
      <c r="F316" s="920"/>
      <c r="G316" s="920"/>
      <c r="H316" s="924"/>
      <c r="I316" s="924"/>
      <c r="J316" s="921"/>
      <c r="K316" s="921"/>
      <c r="L316" s="925"/>
    </row>
    <row r="317" spans="1:12" ht="24" x14ac:dyDescent="0.25">
      <c r="A317" s="918">
        <v>860</v>
      </c>
      <c r="B317" s="9" t="s">
        <v>22</v>
      </c>
      <c r="C317" s="13" t="s">
        <v>23</v>
      </c>
      <c r="D317" s="13" t="s">
        <v>24</v>
      </c>
      <c r="E317" s="13" t="s">
        <v>25</v>
      </c>
      <c r="F317" s="919" t="s">
        <v>17</v>
      </c>
      <c r="G317" s="919"/>
      <c r="H317" s="920"/>
      <c r="I317" s="920"/>
      <c r="J317" s="920"/>
      <c r="K317" s="920"/>
      <c r="L317" s="920"/>
    </row>
    <row r="318" spans="1:12" x14ac:dyDescent="0.25">
      <c r="A318" s="918"/>
      <c r="B318" s="921" t="s">
        <v>2777</v>
      </c>
      <c r="C318" s="922" t="s">
        <v>2783</v>
      </c>
      <c r="D318" s="923">
        <v>43712</v>
      </c>
      <c r="E318" s="921" t="s">
        <v>2784</v>
      </c>
      <c r="F318" s="921" t="s">
        <v>2785</v>
      </c>
      <c r="G318" s="921"/>
      <c r="H318" s="924" t="s">
        <v>30</v>
      </c>
      <c r="I318" s="924"/>
      <c r="J318" s="14" t="s">
        <v>31</v>
      </c>
      <c r="K318" s="14" t="s">
        <v>32</v>
      </c>
      <c r="L318" s="16">
        <v>747</v>
      </c>
    </row>
    <row r="319" spans="1:12" x14ac:dyDescent="0.25">
      <c r="A319" s="918"/>
      <c r="B319" s="921"/>
      <c r="C319" s="922"/>
      <c r="D319" s="923"/>
      <c r="E319" s="921"/>
      <c r="F319" s="921"/>
      <c r="G319" s="921"/>
      <c r="H319" s="924" t="s">
        <v>33</v>
      </c>
      <c r="I319" s="924"/>
      <c r="J319" s="921" t="s">
        <v>31</v>
      </c>
      <c r="K319" s="921" t="s">
        <v>32</v>
      </c>
      <c r="L319" s="925">
        <v>900</v>
      </c>
    </row>
    <row r="320" spans="1:12" x14ac:dyDescent="0.25">
      <c r="A320" s="918"/>
      <c r="B320" s="921"/>
      <c r="C320" s="922"/>
      <c r="D320" s="923"/>
      <c r="E320" s="921"/>
      <c r="F320" s="921"/>
      <c r="G320" s="921"/>
      <c r="H320" s="924"/>
      <c r="I320" s="924"/>
      <c r="J320" s="921"/>
      <c r="K320" s="921"/>
      <c r="L320" s="925"/>
    </row>
    <row r="321" spans="1:12" ht="24" x14ac:dyDescent="0.25">
      <c r="A321" s="918"/>
      <c r="B321" s="9" t="s">
        <v>34</v>
      </c>
      <c r="C321" s="13" t="s">
        <v>35</v>
      </c>
      <c r="D321" s="13" t="s">
        <v>36</v>
      </c>
      <c r="E321" s="13" t="s">
        <v>37</v>
      </c>
      <c r="F321" s="920"/>
      <c r="G321" s="920"/>
      <c r="H321" s="924" t="s">
        <v>38</v>
      </c>
      <c r="I321" s="924"/>
      <c r="J321" s="921" t="s">
        <v>31</v>
      </c>
      <c r="K321" s="921" t="s">
        <v>32</v>
      </c>
      <c r="L321" s="925">
        <v>200</v>
      </c>
    </row>
    <row r="322" spans="1:12" ht="22.8" x14ac:dyDescent="0.25">
      <c r="A322" s="918"/>
      <c r="B322" s="14" t="s">
        <v>229</v>
      </c>
      <c r="C322" s="14" t="s">
        <v>2785</v>
      </c>
      <c r="D322" s="15">
        <v>43715</v>
      </c>
      <c r="E322" s="14" t="s">
        <v>2786</v>
      </c>
      <c r="F322" s="920"/>
      <c r="G322" s="920"/>
      <c r="H322" s="924"/>
      <c r="I322" s="924"/>
      <c r="J322" s="921"/>
      <c r="K322" s="921"/>
      <c r="L322" s="925"/>
    </row>
    <row r="323" spans="1:12" ht="24" x14ac:dyDescent="0.25">
      <c r="A323" s="918">
        <v>861</v>
      </c>
      <c r="B323" s="9" t="s">
        <v>22</v>
      </c>
      <c r="C323" s="13" t="s">
        <v>23</v>
      </c>
      <c r="D323" s="13" t="s">
        <v>24</v>
      </c>
      <c r="E323" s="13" t="s">
        <v>25</v>
      </c>
      <c r="F323" s="919" t="s">
        <v>17</v>
      </c>
      <c r="G323" s="919"/>
      <c r="H323" s="920"/>
      <c r="I323" s="920"/>
      <c r="J323" s="920"/>
      <c r="K323" s="920"/>
      <c r="L323" s="920"/>
    </row>
    <row r="324" spans="1:12" x14ac:dyDescent="0.25">
      <c r="A324" s="918"/>
      <c r="B324" s="921" t="s">
        <v>2787</v>
      </c>
      <c r="C324" s="922" t="s">
        <v>2788</v>
      </c>
      <c r="D324" s="923">
        <v>43729</v>
      </c>
      <c r="E324" s="921" t="s">
        <v>2789</v>
      </c>
      <c r="F324" s="921" t="s">
        <v>2790</v>
      </c>
      <c r="G324" s="921"/>
      <c r="H324" s="924" t="s">
        <v>30</v>
      </c>
      <c r="I324" s="924"/>
      <c r="J324" s="14" t="s">
        <v>31</v>
      </c>
      <c r="K324" s="14" t="s">
        <v>32</v>
      </c>
      <c r="L324" s="16">
        <v>1302</v>
      </c>
    </row>
    <row r="325" spans="1:12" x14ac:dyDescent="0.25">
      <c r="A325" s="918"/>
      <c r="B325" s="921"/>
      <c r="C325" s="922"/>
      <c r="D325" s="923"/>
      <c r="E325" s="921"/>
      <c r="F325" s="921"/>
      <c r="G325" s="921"/>
      <c r="H325" s="924" t="s">
        <v>33</v>
      </c>
      <c r="I325" s="924"/>
      <c r="J325" s="14" t="s">
        <v>31</v>
      </c>
      <c r="K325" s="14" t="s">
        <v>31</v>
      </c>
      <c r="L325" s="16">
        <v>0</v>
      </c>
    </row>
    <row r="326" spans="1:12" ht="24" x14ac:dyDescent="0.25">
      <c r="A326" s="918"/>
      <c r="B326" s="9" t="s">
        <v>34</v>
      </c>
      <c r="C326" s="13" t="s">
        <v>35</v>
      </c>
      <c r="D326" s="13" t="s">
        <v>36</v>
      </c>
      <c r="E326" s="13" t="s">
        <v>37</v>
      </c>
      <c r="F326" s="920"/>
      <c r="G326" s="920"/>
      <c r="H326" s="924" t="s">
        <v>38</v>
      </c>
      <c r="I326" s="924"/>
      <c r="J326" s="921" t="s">
        <v>31</v>
      </c>
      <c r="K326" s="921" t="s">
        <v>32</v>
      </c>
      <c r="L326" s="925">
        <v>69</v>
      </c>
    </row>
    <row r="327" spans="1:12" ht="22.8" x14ac:dyDescent="0.25">
      <c r="A327" s="918"/>
      <c r="B327" s="14" t="s">
        <v>295</v>
      </c>
      <c r="C327" s="14" t="s">
        <v>2790</v>
      </c>
      <c r="D327" s="15">
        <v>43738</v>
      </c>
      <c r="E327" s="14" t="s">
        <v>2791</v>
      </c>
      <c r="F327" s="920"/>
      <c r="G327" s="920"/>
      <c r="H327" s="924"/>
      <c r="I327" s="924"/>
      <c r="J327" s="921"/>
      <c r="K327" s="921"/>
      <c r="L327" s="925"/>
    </row>
    <row r="328" spans="1:12" ht="24" x14ac:dyDescent="0.25">
      <c r="A328" s="918">
        <v>862</v>
      </c>
      <c r="B328" s="9" t="s">
        <v>22</v>
      </c>
      <c r="C328" s="13" t="s">
        <v>23</v>
      </c>
      <c r="D328" s="13" t="s">
        <v>24</v>
      </c>
      <c r="E328" s="13" t="s">
        <v>25</v>
      </c>
      <c r="F328" s="919" t="s">
        <v>17</v>
      </c>
      <c r="G328" s="919"/>
      <c r="H328" s="920"/>
      <c r="I328" s="920"/>
      <c r="J328" s="920"/>
      <c r="K328" s="920"/>
      <c r="L328" s="920"/>
    </row>
    <row r="329" spans="1:12" x14ac:dyDescent="0.25">
      <c r="A329" s="918"/>
      <c r="B329" s="921" t="s">
        <v>2792</v>
      </c>
      <c r="C329" s="922" t="s">
        <v>2793</v>
      </c>
      <c r="D329" s="923">
        <v>43562</v>
      </c>
      <c r="E329" s="921" t="s">
        <v>53</v>
      </c>
      <c r="F329" s="921" t="s">
        <v>203</v>
      </c>
      <c r="G329" s="921"/>
      <c r="H329" s="924" t="s">
        <v>30</v>
      </c>
      <c r="I329" s="924"/>
      <c r="J329" s="14" t="s">
        <v>31</v>
      </c>
      <c r="K329" s="14" t="s">
        <v>32</v>
      </c>
      <c r="L329" s="16">
        <v>345.04</v>
      </c>
    </row>
    <row r="330" spans="1:12" x14ac:dyDescent="0.25">
      <c r="A330" s="918"/>
      <c r="B330" s="921"/>
      <c r="C330" s="922"/>
      <c r="D330" s="923"/>
      <c r="E330" s="921"/>
      <c r="F330" s="921"/>
      <c r="G330" s="921"/>
      <c r="H330" s="924" t="s">
        <v>33</v>
      </c>
      <c r="I330" s="924"/>
      <c r="J330" s="14" t="s">
        <v>31</v>
      </c>
      <c r="K330" s="14" t="s">
        <v>32</v>
      </c>
      <c r="L330" s="16">
        <v>145</v>
      </c>
    </row>
    <row r="331" spans="1:12" ht="24" x14ac:dyDescent="0.25">
      <c r="A331" s="918"/>
      <c r="B331" s="9" t="s">
        <v>34</v>
      </c>
      <c r="C331" s="13" t="s">
        <v>35</v>
      </c>
      <c r="D331" s="13" t="s">
        <v>36</v>
      </c>
      <c r="E331" s="13" t="s">
        <v>37</v>
      </c>
      <c r="F331" s="920"/>
      <c r="G331" s="920"/>
      <c r="H331" s="924" t="s">
        <v>38</v>
      </c>
      <c r="I331" s="924"/>
      <c r="J331" s="921" t="s">
        <v>31</v>
      </c>
      <c r="K331" s="921" t="s">
        <v>32</v>
      </c>
      <c r="L331" s="925">
        <v>168</v>
      </c>
    </row>
    <row r="332" spans="1:12" ht="34.200000000000003" x14ac:dyDescent="0.25">
      <c r="A332" s="918"/>
      <c r="B332" s="14" t="s">
        <v>2794</v>
      </c>
      <c r="C332" s="14" t="s">
        <v>203</v>
      </c>
      <c r="D332" s="15">
        <v>43563</v>
      </c>
      <c r="E332" s="14" t="s">
        <v>1428</v>
      </c>
      <c r="F332" s="920"/>
      <c r="G332" s="920"/>
      <c r="H332" s="924"/>
      <c r="I332" s="924"/>
      <c r="J332" s="921"/>
      <c r="K332" s="921"/>
      <c r="L332" s="925"/>
    </row>
    <row r="333" spans="1:12" ht="24" x14ac:dyDescent="0.25">
      <c r="A333" s="918">
        <v>863</v>
      </c>
      <c r="B333" s="9" t="s">
        <v>22</v>
      </c>
      <c r="C333" s="13" t="s">
        <v>23</v>
      </c>
      <c r="D333" s="13" t="s">
        <v>24</v>
      </c>
      <c r="E333" s="13" t="s">
        <v>25</v>
      </c>
      <c r="F333" s="919" t="s">
        <v>17</v>
      </c>
      <c r="G333" s="919"/>
      <c r="H333" s="920"/>
      <c r="I333" s="920"/>
      <c r="J333" s="920"/>
      <c r="K333" s="920"/>
      <c r="L333" s="920"/>
    </row>
    <row r="334" spans="1:12" x14ac:dyDescent="0.25">
      <c r="A334" s="918"/>
      <c r="B334" s="921" t="s">
        <v>2792</v>
      </c>
      <c r="C334" s="922" t="s">
        <v>2795</v>
      </c>
      <c r="D334" s="923">
        <v>43602</v>
      </c>
      <c r="E334" s="921" t="s">
        <v>469</v>
      </c>
      <c r="F334" s="921" t="s">
        <v>1729</v>
      </c>
      <c r="G334" s="921"/>
      <c r="H334" s="924" t="s">
        <v>30</v>
      </c>
      <c r="I334" s="924"/>
      <c r="J334" s="14" t="s">
        <v>31</v>
      </c>
      <c r="K334" s="14" t="s">
        <v>32</v>
      </c>
      <c r="L334" s="16">
        <v>311.93</v>
      </c>
    </row>
    <row r="335" spans="1:12" x14ac:dyDescent="0.25">
      <c r="A335" s="918"/>
      <c r="B335" s="921"/>
      <c r="C335" s="922"/>
      <c r="D335" s="923"/>
      <c r="E335" s="921"/>
      <c r="F335" s="921"/>
      <c r="G335" s="921"/>
      <c r="H335" s="924" t="s">
        <v>33</v>
      </c>
      <c r="I335" s="924"/>
      <c r="J335" s="14" t="s">
        <v>31</v>
      </c>
      <c r="K335" s="14" t="s">
        <v>32</v>
      </c>
      <c r="L335" s="16">
        <v>467.4</v>
      </c>
    </row>
    <row r="336" spans="1:12" ht="24" x14ac:dyDescent="0.25">
      <c r="A336" s="918"/>
      <c r="B336" s="9" t="s">
        <v>34</v>
      </c>
      <c r="C336" s="13" t="s">
        <v>35</v>
      </c>
      <c r="D336" s="13" t="s">
        <v>36</v>
      </c>
      <c r="E336" s="13" t="s">
        <v>37</v>
      </c>
      <c r="F336" s="920"/>
      <c r="G336" s="920"/>
      <c r="H336" s="924" t="s">
        <v>38</v>
      </c>
      <c r="I336" s="924"/>
      <c r="J336" s="921" t="s">
        <v>31</v>
      </c>
      <c r="K336" s="921" t="s">
        <v>31</v>
      </c>
      <c r="L336" s="925">
        <v>0</v>
      </c>
    </row>
    <row r="337" spans="1:12" ht="34.200000000000003" x14ac:dyDescent="0.25">
      <c r="A337" s="918"/>
      <c r="B337" s="14" t="s">
        <v>2794</v>
      </c>
      <c r="C337" s="14" t="s">
        <v>1729</v>
      </c>
      <c r="D337" s="15">
        <v>43603</v>
      </c>
      <c r="E337" s="14" t="s">
        <v>2796</v>
      </c>
      <c r="F337" s="920"/>
      <c r="G337" s="920"/>
      <c r="H337" s="924"/>
      <c r="I337" s="924"/>
      <c r="J337" s="921"/>
      <c r="K337" s="921"/>
      <c r="L337" s="925"/>
    </row>
    <row r="338" spans="1:12" ht="24" x14ac:dyDescent="0.25">
      <c r="A338" s="918">
        <v>864</v>
      </c>
      <c r="B338" s="9" t="s">
        <v>22</v>
      </c>
      <c r="C338" s="13" t="s">
        <v>23</v>
      </c>
      <c r="D338" s="13" t="s">
        <v>24</v>
      </c>
      <c r="E338" s="13" t="s">
        <v>25</v>
      </c>
      <c r="F338" s="919" t="s">
        <v>17</v>
      </c>
      <c r="G338" s="919"/>
      <c r="H338" s="920"/>
      <c r="I338" s="920"/>
      <c r="J338" s="920"/>
      <c r="K338" s="920"/>
      <c r="L338" s="920"/>
    </row>
    <row r="339" spans="1:12" x14ac:dyDescent="0.25">
      <c r="A339" s="918"/>
      <c r="B339" s="921" t="s">
        <v>2792</v>
      </c>
      <c r="C339" s="922" t="s">
        <v>2797</v>
      </c>
      <c r="D339" s="923">
        <v>43613</v>
      </c>
      <c r="E339" s="921" t="s">
        <v>43</v>
      </c>
      <c r="F339" s="921" t="s">
        <v>2007</v>
      </c>
      <c r="G339" s="921"/>
      <c r="H339" s="924" t="s">
        <v>30</v>
      </c>
      <c r="I339" s="924"/>
      <c r="J339" s="14" t="s">
        <v>31</v>
      </c>
      <c r="K339" s="14" t="s">
        <v>32</v>
      </c>
      <c r="L339" s="16">
        <v>339.33</v>
      </c>
    </row>
    <row r="340" spans="1:12" x14ac:dyDescent="0.25">
      <c r="A340" s="918"/>
      <c r="B340" s="921"/>
      <c r="C340" s="922"/>
      <c r="D340" s="923"/>
      <c r="E340" s="921"/>
      <c r="F340" s="921"/>
      <c r="G340" s="921"/>
      <c r="H340" s="924" t="s">
        <v>33</v>
      </c>
      <c r="I340" s="924"/>
      <c r="J340" s="921" t="s">
        <v>31</v>
      </c>
      <c r="K340" s="921" t="s">
        <v>32</v>
      </c>
      <c r="L340" s="925">
        <v>118.26</v>
      </c>
    </row>
    <row r="341" spans="1:12" x14ac:dyDescent="0.25">
      <c r="A341" s="918"/>
      <c r="B341" s="921"/>
      <c r="C341" s="922"/>
      <c r="D341" s="923"/>
      <c r="E341" s="921"/>
      <c r="F341" s="921"/>
      <c r="G341" s="921"/>
      <c r="H341" s="924"/>
      <c r="I341" s="924"/>
      <c r="J341" s="921"/>
      <c r="K341" s="921"/>
      <c r="L341" s="925"/>
    </row>
    <row r="342" spans="1:12" ht="24" x14ac:dyDescent="0.25">
      <c r="A342" s="918"/>
      <c r="B342" s="9" t="s">
        <v>34</v>
      </c>
      <c r="C342" s="13" t="s">
        <v>35</v>
      </c>
      <c r="D342" s="13" t="s">
        <v>36</v>
      </c>
      <c r="E342" s="13" t="s">
        <v>37</v>
      </c>
      <c r="F342" s="920"/>
      <c r="G342" s="920"/>
      <c r="H342" s="924" t="s">
        <v>38</v>
      </c>
      <c r="I342" s="924"/>
      <c r="J342" s="921" t="s">
        <v>31</v>
      </c>
      <c r="K342" s="921" t="s">
        <v>31</v>
      </c>
      <c r="L342" s="925">
        <v>0</v>
      </c>
    </row>
    <row r="343" spans="1:12" ht="34.200000000000003" x14ac:dyDescent="0.25">
      <c r="A343" s="918"/>
      <c r="B343" s="14" t="s">
        <v>2794</v>
      </c>
      <c r="C343" s="14" t="s">
        <v>2007</v>
      </c>
      <c r="D343" s="15">
        <v>43624</v>
      </c>
      <c r="E343" s="14" t="s">
        <v>2798</v>
      </c>
      <c r="F343" s="920"/>
      <c r="G343" s="920"/>
      <c r="H343" s="924"/>
      <c r="I343" s="924"/>
      <c r="J343" s="921"/>
      <c r="K343" s="921"/>
      <c r="L343" s="925"/>
    </row>
    <row r="344" spans="1:12" ht="24" x14ac:dyDescent="0.25">
      <c r="A344" s="918">
        <v>865</v>
      </c>
      <c r="B344" s="9" t="s">
        <v>22</v>
      </c>
      <c r="C344" s="13" t="s">
        <v>23</v>
      </c>
      <c r="D344" s="13" t="s">
        <v>24</v>
      </c>
      <c r="E344" s="13" t="s">
        <v>25</v>
      </c>
      <c r="F344" s="919" t="s">
        <v>17</v>
      </c>
      <c r="G344" s="919"/>
      <c r="H344" s="920"/>
      <c r="I344" s="920"/>
      <c r="J344" s="920"/>
      <c r="K344" s="920"/>
      <c r="L344" s="920"/>
    </row>
    <row r="345" spans="1:12" x14ac:dyDescent="0.25">
      <c r="A345" s="918"/>
      <c r="B345" s="921" t="s">
        <v>2792</v>
      </c>
      <c r="C345" s="922" t="s">
        <v>2797</v>
      </c>
      <c r="D345" s="923">
        <v>43613</v>
      </c>
      <c r="E345" s="921" t="s">
        <v>43</v>
      </c>
      <c r="F345" s="921" t="s">
        <v>2694</v>
      </c>
      <c r="G345" s="921"/>
      <c r="H345" s="924" t="s">
        <v>30</v>
      </c>
      <c r="I345" s="924"/>
      <c r="J345" s="14" t="s">
        <v>31</v>
      </c>
      <c r="K345" s="14" t="s">
        <v>32</v>
      </c>
      <c r="L345" s="16">
        <v>913.96</v>
      </c>
    </row>
    <row r="346" spans="1:12" x14ac:dyDescent="0.25">
      <c r="A346" s="918"/>
      <c r="B346" s="921"/>
      <c r="C346" s="922"/>
      <c r="D346" s="923"/>
      <c r="E346" s="921"/>
      <c r="F346" s="921"/>
      <c r="G346" s="921"/>
      <c r="H346" s="924" t="s">
        <v>33</v>
      </c>
      <c r="I346" s="924"/>
      <c r="J346" s="921" t="s">
        <v>31</v>
      </c>
      <c r="K346" s="921" t="s">
        <v>32</v>
      </c>
      <c r="L346" s="925">
        <v>193.51</v>
      </c>
    </row>
    <row r="347" spans="1:12" x14ac:dyDescent="0.25">
      <c r="A347" s="918"/>
      <c r="B347" s="921"/>
      <c r="C347" s="922"/>
      <c r="D347" s="923"/>
      <c r="E347" s="921"/>
      <c r="F347" s="921"/>
      <c r="G347" s="921"/>
      <c r="H347" s="924"/>
      <c r="I347" s="924"/>
      <c r="J347" s="921"/>
      <c r="K347" s="921"/>
      <c r="L347" s="925"/>
    </row>
    <row r="348" spans="1:12" ht="24" x14ac:dyDescent="0.25">
      <c r="A348" s="918"/>
      <c r="B348" s="9" t="s">
        <v>34</v>
      </c>
      <c r="C348" s="13" t="s">
        <v>35</v>
      </c>
      <c r="D348" s="13" t="s">
        <v>36</v>
      </c>
      <c r="E348" s="13" t="s">
        <v>37</v>
      </c>
      <c r="F348" s="920"/>
      <c r="G348" s="920"/>
      <c r="H348" s="924" t="s">
        <v>38</v>
      </c>
      <c r="I348" s="924"/>
      <c r="J348" s="921" t="s">
        <v>31</v>
      </c>
      <c r="K348" s="921" t="s">
        <v>32</v>
      </c>
      <c r="L348" s="925">
        <v>100</v>
      </c>
    </row>
    <row r="349" spans="1:12" ht="34.200000000000003" x14ac:dyDescent="0.25">
      <c r="A349" s="918"/>
      <c r="B349" s="14" t="s">
        <v>2794</v>
      </c>
      <c r="C349" s="14" t="s">
        <v>2694</v>
      </c>
      <c r="D349" s="15">
        <v>43624</v>
      </c>
      <c r="E349" s="14" t="s">
        <v>2798</v>
      </c>
      <c r="F349" s="920"/>
      <c r="G349" s="920"/>
      <c r="H349" s="924"/>
      <c r="I349" s="924"/>
      <c r="J349" s="921"/>
      <c r="K349" s="921"/>
      <c r="L349" s="925"/>
    </row>
    <row r="350" spans="1:12" ht="24" x14ac:dyDescent="0.25">
      <c r="A350" s="918">
        <v>866</v>
      </c>
      <c r="B350" s="9" t="s">
        <v>22</v>
      </c>
      <c r="C350" s="13" t="s">
        <v>23</v>
      </c>
      <c r="D350" s="13" t="s">
        <v>24</v>
      </c>
      <c r="E350" s="13" t="s">
        <v>25</v>
      </c>
      <c r="F350" s="919" t="s">
        <v>17</v>
      </c>
      <c r="G350" s="919"/>
      <c r="H350" s="920"/>
      <c r="I350" s="920"/>
      <c r="J350" s="920"/>
      <c r="K350" s="920"/>
      <c r="L350" s="920"/>
    </row>
    <row r="351" spans="1:12" x14ac:dyDescent="0.25">
      <c r="A351" s="918"/>
      <c r="B351" s="921" t="s">
        <v>2799</v>
      </c>
      <c r="C351" s="922" t="s">
        <v>2800</v>
      </c>
      <c r="D351" s="923">
        <v>43572</v>
      </c>
      <c r="E351" s="921" t="s">
        <v>90</v>
      </c>
      <c r="F351" s="921" t="s">
        <v>933</v>
      </c>
      <c r="G351" s="921"/>
      <c r="H351" s="924" t="s">
        <v>30</v>
      </c>
      <c r="I351" s="924"/>
      <c r="J351" s="14" t="s">
        <v>31</v>
      </c>
      <c r="K351" s="14" t="s">
        <v>32</v>
      </c>
      <c r="L351" s="16">
        <v>496.86</v>
      </c>
    </row>
    <row r="352" spans="1:12" x14ac:dyDescent="0.25">
      <c r="A352" s="918"/>
      <c r="B352" s="921"/>
      <c r="C352" s="922"/>
      <c r="D352" s="923"/>
      <c r="E352" s="921"/>
      <c r="F352" s="921"/>
      <c r="G352" s="921"/>
      <c r="H352" s="924" t="s">
        <v>33</v>
      </c>
      <c r="I352" s="924"/>
      <c r="J352" s="14" t="s">
        <v>31</v>
      </c>
      <c r="K352" s="14" t="s">
        <v>32</v>
      </c>
      <c r="L352" s="16">
        <v>318.59000000000003</v>
      </c>
    </row>
    <row r="353" spans="1:12" ht="24" x14ac:dyDescent="0.25">
      <c r="A353" s="918"/>
      <c r="B353" s="9" t="s">
        <v>34</v>
      </c>
      <c r="C353" s="13" t="s">
        <v>35</v>
      </c>
      <c r="D353" s="13" t="s">
        <v>36</v>
      </c>
      <c r="E353" s="13" t="s">
        <v>37</v>
      </c>
      <c r="F353" s="920"/>
      <c r="G353" s="920"/>
      <c r="H353" s="924" t="s">
        <v>38</v>
      </c>
      <c r="I353" s="924"/>
      <c r="J353" s="921" t="s">
        <v>31</v>
      </c>
      <c r="K353" s="921" t="s">
        <v>32</v>
      </c>
      <c r="L353" s="925">
        <v>148</v>
      </c>
    </row>
    <row r="354" spans="1:12" ht="22.8" x14ac:dyDescent="0.25">
      <c r="A354" s="918"/>
      <c r="B354" s="14" t="s">
        <v>141</v>
      </c>
      <c r="C354" s="14" t="s">
        <v>933</v>
      </c>
      <c r="D354" s="15">
        <v>43574</v>
      </c>
      <c r="E354" s="14" t="s">
        <v>170</v>
      </c>
      <c r="F354" s="920"/>
      <c r="G354" s="920"/>
      <c r="H354" s="924"/>
      <c r="I354" s="924"/>
      <c r="J354" s="921"/>
      <c r="K354" s="921"/>
      <c r="L354" s="925"/>
    </row>
    <row r="355" spans="1:12" ht="24" x14ac:dyDescent="0.25">
      <c r="A355" s="918">
        <v>867</v>
      </c>
      <c r="B355" s="9" t="s">
        <v>22</v>
      </c>
      <c r="C355" s="13" t="s">
        <v>23</v>
      </c>
      <c r="D355" s="13" t="s">
        <v>24</v>
      </c>
      <c r="E355" s="13" t="s">
        <v>25</v>
      </c>
      <c r="F355" s="919" t="s">
        <v>17</v>
      </c>
      <c r="G355" s="919"/>
      <c r="H355" s="920"/>
      <c r="I355" s="920"/>
      <c r="J355" s="920"/>
      <c r="K355" s="920"/>
      <c r="L355" s="920"/>
    </row>
    <row r="356" spans="1:12" x14ac:dyDescent="0.25">
      <c r="A356" s="918"/>
      <c r="B356" s="921" t="s">
        <v>2799</v>
      </c>
      <c r="C356" s="922" t="s">
        <v>2801</v>
      </c>
      <c r="D356" s="923">
        <v>43685</v>
      </c>
      <c r="E356" s="921" t="s">
        <v>90</v>
      </c>
      <c r="F356" s="921" t="s">
        <v>933</v>
      </c>
      <c r="G356" s="921"/>
      <c r="H356" s="924" t="s">
        <v>30</v>
      </c>
      <c r="I356" s="924"/>
      <c r="J356" s="14" t="s">
        <v>31</v>
      </c>
      <c r="K356" s="14" t="s">
        <v>32</v>
      </c>
      <c r="L356" s="16">
        <v>496.88</v>
      </c>
    </row>
    <row r="357" spans="1:12" x14ac:dyDescent="0.25">
      <c r="A357" s="918"/>
      <c r="B357" s="921"/>
      <c r="C357" s="922"/>
      <c r="D357" s="923"/>
      <c r="E357" s="921"/>
      <c r="F357" s="921"/>
      <c r="G357" s="921"/>
      <c r="H357" s="924" t="s">
        <v>33</v>
      </c>
      <c r="I357" s="924"/>
      <c r="J357" s="14" t="s">
        <v>31</v>
      </c>
      <c r="K357" s="14" t="s">
        <v>32</v>
      </c>
      <c r="L357" s="16">
        <v>449.6</v>
      </c>
    </row>
    <row r="358" spans="1:12" ht="24" x14ac:dyDescent="0.25">
      <c r="A358" s="918"/>
      <c r="B358" s="9" t="s">
        <v>34</v>
      </c>
      <c r="C358" s="13" t="s">
        <v>35</v>
      </c>
      <c r="D358" s="13" t="s">
        <v>36</v>
      </c>
      <c r="E358" s="13" t="s">
        <v>37</v>
      </c>
      <c r="F358" s="920"/>
      <c r="G358" s="920"/>
      <c r="H358" s="924" t="s">
        <v>38</v>
      </c>
      <c r="I358" s="924"/>
      <c r="J358" s="921" t="s">
        <v>31</v>
      </c>
      <c r="K358" s="921" t="s">
        <v>32</v>
      </c>
      <c r="L358" s="925">
        <v>125</v>
      </c>
    </row>
    <row r="359" spans="1:12" ht="22.8" x14ac:dyDescent="0.25">
      <c r="A359" s="918"/>
      <c r="B359" s="14" t="s">
        <v>141</v>
      </c>
      <c r="C359" s="14" t="s">
        <v>933</v>
      </c>
      <c r="D359" s="15">
        <v>43687</v>
      </c>
      <c r="E359" s="14" t="s">
        <v>2802</v>
      </c>
      <c r="F359" s="920"/>
      <c r="G359" s="920"/>
      <c r="H359" s="924"/>
      <c r="I359" s="924"/>
      <c r="J359" s="921"/>
      <c r="K359" s="921"/>
      <c r="L359" s="925"/>
    </row>
    <row r="360" spans="1:12" ht="24" x14ac:dyDescent="0.25">
      <c r="A360" s="918">
        <v>868</v>
      </c>
      <c r="B360" s="9" t="s">
        <v>22</v>
      </c>
      <c r="C360" s="13" t="s">
        <v>23</v>
      </c>
      <c r="D360" s="13" t="s">
        <v>24</v>
      </c>
      <c r="E360" s="13" t="s">
        <v>25</v>
      </c>
      <c r="F360" s="919" t="s">
        <v>17</v>
      </c>
      <c r="G360" s="919"/>
      <c r="H360" s="920"/>
      <c r="I360" s="920"/>
      <c r="J360" s="920"/>
      <c r="K360" s="920"/>
      <c r="L360" s="920"/>
    </row>
    <row r="361" spans="1:12" x14ac:dyDescent="0.25">
      <c r="A361" s="918"/>
      <c r="B361" s="921" t="s">
        <v>2803</v>
      </c>
      <c r="C361" s="922" t="s">
        <v>2804</v>
      </c>
      <c r="D361" s="923">
        <v>43562</v>
      </c>
      <c r="E361" s="921" t="s">
        <v>2805</v>
      </c>
      <c r="F361" s="921" t="s">
        <v>2806</v>
      </c>
      <c r="G361" s="921"/>
      <c r="H361" s="924" t="s">
        <v>30</v>
      </c>
      <c r="I361" s="924"/>
      <c r="J361" s="14" t="s">
        <v>31</v>
      </c>
      <c r="K361" s="14" t="s">
        <v>32</v>
      </c>
      <c r="L361" s="16">
        <v>685</v>
      </c>
    </row>
    <row r="362" spans="1:12" x14ac:dyDescent="0.25">
      <c r="A362" s="918"/>
      <c r="B362" s="921"/>
      <c r="C362" s="922"/>
      <c r="D362" s="923"/>
      <c r="E362" s="921"/>
      <c r="F362" s="921"/>
      <c r="G362" s="921"/>
      <c r="H362" s="924" t="s">
        <v>33</v>
      </c>
      <c r="I362" s="924"/>
      <c r="J362" s="14" t="s">
        <v>31</v>
      </c>
      <c r="K362" s="14" t="s">
        <v>32</v>
      </c>
      <c r="L362" s="16">
        <v>606.81000000000006</v>
      </c>
    </row>
    <row r="363" spans="1:12" ht="24" x14ac:dyDescent="0.25">
      <c r="A363" s="918"/>
      <c r="B363" s="9" t="s">
        <v>34</v>
      </c>
      <c r="C363" s="13" t="s">
        <v>35</v>
      </c>
      <c r="D363" s="13" t="s">
        <v>36</v>
      </c>
      <c r="E363" s="13" t="s">
        <v>37</v>
      </c>
      <c r="F363" s="920"/>
      <c r="G363" s="920"/>
      <c r="H363" s="924" t="s">
        <v>38</v>
      </c>
      <c r="I363" s="924"/>
      <c r="J363" s="921" t="s">
        <v>31</v>
      </c>
      <c r="K363" s="921" t="s">
        <v>32</v>
      </c>
      <c r="L363" s="925">
        <v>70</v>
      </c>
    </row>
    <row r="364" spans="1:12" ht="22.8" x14ac:dyDescent="0.25">
      <c r="A364" s="918"/>
      <c r="B364" s="14" t="s">
        <v>39</v>
      </c>
      <c r="C364" s="14" t="s">
        <v>2806</v>
      </c>
      <c r="D364" s="15">
        <v>43567</v>
      </c>
      <c r="E364" s="14" t="s">
        <v>2807</v>
      </c>
      <c r="F364" s="920"/>
      <c r="G364" s="920"/>
      <c r="H364" s="924"/>
      <c r="I364" s="924"/>
      <c r="J364" s="921"/>
      <c r="K364" s="921"/>
      <c r="L364" s="925"/>
    </row>
    <row r="365" spans="1:12" ht="24" x14ac:dyDescent="0.25">
      <c r="A365" s="918">
        <v>869</v>
      </c>
      <c r="B365" s="9" t="s">
        <v>22</v>
      </c>
      <c r="C365" s="13" t="s">
        <v>23</v>
      </c>
      <c r="D365" s="13" t="s">
        <v>24</v>
      </c>
      <c r="E365" s="13" t="s">
        <v>25</v>
      </c>
      <c r="F365" s="919" t="s">
        <v>17</v>
      </c>
      <c r="G365" s="919"/>
      <c r="H365" s="920"/>
      <c r="I365" s="920"/>
      <c r="J365" s="920"/>
      <c r="K365" s="920"/>
      <c r="L365" s="920"/>
    </row>
    <row r="366" spans="1:12" x14ac:dyDescent="0.25">
      <c r="A366" s="918"/>
      <c r="B366" s="921" t="s">
        <v>2808</v>
      </c>
      <c r="C366" s="921" t="s">
        <v>2809</v>
      </c>
      <c r="D366" s="923">
        <v>43686</v>
      </c>
      <c r="E366" s="921" t="s">
        <v>308</v>
      </c>
      <c r="F366" s="921" t="s">
        <v>309</v>
      </c>
      <c r="G366" s="921"/>
      <c r="H366" s="924" t="s">
        <v>30</v>
      </c>
      <c r="I366" s="924"/>
      <c r="J366" s="14" t="s">
        <v>31</v>
      </c>
      <c r="K366" s="14" t="s">
        <v>32</v>
      </c>
      <c r="L366" s="16">
        <v>1219.5</v>
      </c>
    </row>
    <row r="367" spans="1:12" x14ac:dyDescent="0.25">
      <c r="A367" s="918"/>
      <c r="B367" s="921"/>
      <c r="C367" s="921"/>
      <c r="D367" s="923"/>
      <c r="E367" s="921"/>
      <c r="F367" s="921"/>
      <c r="G367" s="921"/>
      <c r="H367" s="924" t="s">
        <v>33</v>
      </c>
      <c r="I367" s="924"/>
      <c r="J367" s="14" t="s">
        <v>31</v>
      </c>
      <c r="K367" s="14" t="s">
        <v>31</v>
      </c>
      <c r="L367" s="16">
        <v>0</v>
      </c>
    </row>
    <row r="368" spans="1:12" ht="24" x14ac:dyDescent="0.25">
      <c r="A368" s="918"/>
      <c r="B368" s="9" t="s">
        <v>34</v>
      </c>
      <c r="C368" s="13" t="s">
        <v>35</v>
      </c>
      <c r="D368" s="13" t="s">
        <v>36</v>
      </c>
      <c r="E368" s="13" t="s">
        <v>37</v>
      </c>
      <c r="F368" s="920"/>
      <c r="G368" s="920"/>
      <c r="H368" s="924" t="s">
        <v>38</v>
      </c>
      <c r="I368" s="924"/>
      <c r="J368" s="921" t="s">
        <v>31</v>
      </c>
      <c r="K368" s="921" t="s">
        <v>31</v>
      </c>
      <c r="L368" s="925">
        <v>0</v>
      </c>
    </row>
    <row r="369" spans="1:12" ht="34.200000000000003" x14ac:dyDescent="0.25">
      <c r="A369" s="918"/>
      <c r="B369" s="14" t="s">
        <v>2810</v>
      </c>
      <c r="C369" s="14" t="s">
        <v>309</v>
      </c>
      <c r="D369" s="15">
        <v>43694</v>
      </c>
      <c r="E369" s="14" t="s">
        <v>730</v>
      </c>
      <c r="F369" s="920"/>
      <c r="G369" s="920"/>
      <c r="H369" s="924"/>
      <c r="I369" s="924"/>
      <c r="J369" s="921"/>
      <c r="K369" s="921"/>
      <c r="L369" s="925"/>
    </row>
    <row r="370" spans="1:12" ht="24" x14ac:dyDescent="0.25">
      <c r="A370" s="918">
        <v>870</v>
      </c>
      <c r="B370" s="9" t="s">
        <v>22</v>
      </c>
      <c r="C370" s="13" t="s">
        <v>23</v>
      </c>
      <c r="D370" s="13" t="s">
        <v>24</v>
      </c>
      <c r="E370" s="13" t="s">
        <v>25</v>
      </c>
      <c r="F370" s="919" t="s">
        <v>17</v>
      </c>
      <c r="G370" s="919"/>
      <c r="H370" s="920"/>
      <c r="I370" s="920"/>
      <c r="J370" s="920"/>
      <c r="K370" s="920"/>
      <c r="L370" s="920"/>
    </row>
    <row r="371" spans="1:12" x14ac:dyDescent="0.25">
      <c r="A371" s="918"/>
      <c r="B371" s="921" t="s">
        <v>2811</v>
      </c>
      <c r="C371" s="921" t="s">
        <v>2812</v>
      </c>
      <c r="D371" s="923">
        <v>43735</v>
      </c>
      <c r="E371" s="921" t="s">
        <v>2434</v>
      </c>
      <c r="F371" s="921" t="s">
        <v>1423</v>
      </c>
      <c r="G371" s="921"/>
      <c r="H371" s="924" t="s">
        <v>30</v>
      </c>
      <c r="I371" s="924"/>
      <c r="J371" s="14" t="s">
        <v>31</v>
      </c>
      <c r="K371" s="14" t="s">
        <v>32</v>
      </c>
      <c r="L371" s="16">
        <v>267.44</v>
      </c>
    </row>
    <row r="372" spans="1:12" x14ac:dyDescent="0.25">
      <c r="A372" s="918"/>
      <c r="B372" s="921"/>
      <c r="C372" s="921"/>
      <c r="D372" s="923"/>
      <c r="E372" s="921"/>
      <c r="F372" s="921"/>
      <c r="G372" s="921"/>
      <c r="H372" s="924" t="s">
        <v>33</v>
      </c>
      <c r="I372" s="924"/>
      <c r="J372" s="14" t="s">
        <v>31</v>
      </c>
      <c r="K372" s="14" t="s">
        <v>32</v>
      </c>
      <c r="L372" s="16">
        <v>444.72</v>
      </c>
    </row>
    <row r="373" spans="1:12" ht="24" x14ac:dyDescent="0.25">
      <c r="A373" s="918"/>
      <c r="B373" s="9" t="s">
        <v>34</v>
      </c>
      <c r="C373" s="13" t="s">
        <v>35</v>
      </c>
      <c r="D373" s="13" t="s">
        <v>36</v>
      </c>
      <c r="E373" s="13" t="s">
        <v>37</v>
      </c>
      <c r="F373" s="920"/>
      <c r="G373" s="920"/>
      <c r="H373" s="924" t="s">
        <v>38</v>
      </c>
      <c r="I373" s="924"/>
      <c r="J373" s="921" t="s">
        <v>31</v>
      </c>
      <c r="K373" s="921" t="s">
        <v>31</v>
      </c>
      <c r="L373" s="925">
        <v>0</v>
      </c>
    </row>
    <row r="374" spans="1:12" ht="22.8" x14ac:dyDescent="0.25">
      <c r="A374" s="918"/>
      <c r="B374" s="14" t="s">
        <v>1234</v>
      </c>
      <c r="C374" s="14" t="s">
        <v>1423</v>
      </c>
      <c r="D374" s="15">
        <v>43737</v>
      </c>
      <c r="E374" s="14" t="s">
        <v>1424</v>
      </c>
      <c r="F374" s="920"/>
      <c r="G374" s="920"/>
      <c r="H374" s="924"/>
      <c r="I374" s="924"/>
      <c r="J374" s="921"/>
      <c r="K374" s="921"/>
      <c r="L374" s="925"/>
    </row>
    <row r="375" spans="1:12" ht="24" x14ac:dyDescent="0.25">
      <c r="A375" s="918">
        <v>871</v>
      </c>
      <c r="B375" s="9" t="s">
        <v>22</v>
      </c>
      <c r="C375" s="13" t="s">
        <v>23</v>
      </c>
      <c r="D375" s="13" t="s">
        <v>24</v>
      </c>
      <c r="E375" s="13" t="s">
        <v>25</v>
      </c>
      <c r="F375" s="919" t="s">
        <v>17</v>
      </c>
      <c r="G375" s="919"/>
      <c r="H375" s="920"/>
      <c r="I375" s="920"/>
      <c r="J375" s="920"/>
      <c r="K375" s="920"/>
      <c r="L375" s="920"/>
    </row>
    <row r="376" spans="1:12" x14ac:dyDescent="0.25">
      <c r="A376" s="918"/>
      <c r="B376" s="921" t="s">
        <v>2813</v>
      </c>
      <c r="C376" s="922" t="s">
        <v>2814</v>
      </c>
      <c r="D376" s="923">
        <v>43563</v>
      </c>
      <c r="E376" s="921" t="s">
        <v>53</v>
      </c>
      <c r="F376" s="921" t="s">
        <v>2815</v>
      </c>
      <c r="G376" s="921"/>
      <c r="H376" s="924" t="s">
        <v>30</v>
      </c>
      <c r="I376" s="924"/>
      <c r="J376" s="14" t="s">
        <v>31</v>
      </c>
      <c r="K376" s="14" t="s">
        <v>32</v>
      </c>
      <c r="L376" s="16">
        <v>203</v>
      </c>
    </row>
    <row r="377" spans="1:12" x14ac:dyDescent="0.25">
      <c r="A377" s="918"/>
      <c r="B377" s="921"/>
      <c r="C377" s="922"/>
      <c r="D377" s="923"/>
      <c r="E377" s="921"/>
      <c r="F377" s="921"/>
      <c r="G377" s="921"/>
      <c r="H377" s="924" t="s">
        <v>33</v>
      </c>
      <c r="I377" s="924"/>
      <c r="J377" s="14" t="s">
        <v>31</v>
      </c>
      <c r="K377" s="14" t="s">
        <v>32</v>
      </c>
      <c r="L377" s="16">
        <v>64</v>
      </c>
    </row>
    <row r="378" spans="1:12" ht="24" x14ac:dyDescent="0.25">
      <c r="A378" s="918"/>
      <c r="B378" s="9" t="s">
        <v>34</v>
      </c>
      <c r="C378" s="13" t="s">
        <v>35</v>
      </c>
      <c r="D378" s="13" t="s">
        <v>36</v>
      </c>
      <c r="E378" s="13" t="s">
        <v>37</v>
      </c>
      <c r="F378" s="920"/>
      <c r="G378" s="920"/>
      <c r="H378" s="924" t="s">
        <v>38</v>
      </c>
      <c r="I378" s="924"/>
      <c r="J378" s="921" t="s">
        <v>31</v>
      </c>
      <c r="K378" s="921" t="s">
        <v>32</v>
      </c>
      <c r="L378" s="925">
        <v>16.66</v>
      </c>
    </row>
    <row r="379" spans="1:12" ht="22.8" x14ac:dyDescent="0.25">
      <c r="A379" s="918"/>
      <c r="B379" s="14" t="s">
        <v>39</v>
      </c>
      <c r="C379" s="14" t="s">
        <v>2815</v>
      </c>
      <c r="D379" s="15">
        <v>43565</v>
      </c>
      <c r="E379" s="14" t="s">
        <v>2660</v>
      </c>
      <c r="F379" s="920"/>
      <c r="G379" s="920"/>
      <c r="H379" s="924"/>
      <c r="I379" s="924"/>
      <c r="J379" s="921"/>
      <c r="K379" s="921"/>
      <c r="L379" s="925"/>
    </row>
    <row r="380" spans="1:12" ht="24" x14ac:dyDescent="0.25">
      <c r="A380" s="918">
        <v>872</v>
      </c>
      <c r="B380" s="9" t="s">
        <v>22</v>
      </c>
      <c r="C380" s="13" t="s">
        <v>23</v>
      </c>
      <c r="D380" s="13" t="s">
        <v>24</v>
      </c>
      <c r="E380" s="13" t="s">
        <v>25</v>
      </c>
      <c r="F380" s="919" t="s">
        <v>17</v>
      </c>
      <c r="G380" s="919"/>
      <c r="H380" s="920"/>
      <c r="I380" s="920"/>
      <c r="J380" s="920"/>
      <c r="K380" s="920"/>
      <c r="L380" s="920"/>
    </row>
    <row r="381" spans="1:12" x14ac:dyDescent="0.25">
      <c r="A381" s="918"/>
      <c r="B381" s="921" t="s">
        <v>2813</v>
      </c>
      <c r="C381" s="922" t="s">
        <v>2814</v>
      </c>
      <c r="D381" s="923">
        <v>43563</v>
      </c>
      <c r="E381" s="921" t="s">
        <v>53</v>
      </c>
      <c r="F381" s="921" t="s">
        <v>2816</v>
      </c>
      <c r="G381" s="921"/>
      <c r="H381" s="924" t="s">
        <v>30</v>
      </c>
      <c r="I381" s="924"/>
      <c r="J381" s="14" t="s">
        <v>31</v>
      </c>
      <c r="K381" s="14" t="s">
        <v>32</v>
      </c>
      <c r="L381" s="16">
        <v>203</v>
      </c>
    </row>
    <row r="382" spans="1:12" x14ac:dyDescent="0.25">
      <c r="A382" s="918"/>
      <c r="B382" s="921"/>
      <c r="C382" s="922"/>
      <c r="D382" s="923"/>
      <c r="E382" s="921"/>
      <c r="F382" s="921"/>
      <c r="G382" s="921"/>
      <c r="H382" s="924" t="s">
        <v>33</v>
      </c>
      <c r="I382" s="924"/>
      <c r="J382" s="14" t="s">
        <v>31</v>
      </c>
      <c r="K382" s="14" t="s">
        <v>32</v>
      </c>
      <c r="L382" s="16">
        <v>64</v>
      </c>
    </row>
    <row r="383" spans="1:12" ht="24" x14ac:dyDescent="0.25">
      <c r="A383" s="918"/>
      <c r="B383" s="9" t="s">
        <v>34</v>
      </c>
      <c r="C383" s="13" t="s">
        <v>35</v>
      </c>
      <c r="D383" s="13" t="s">
        <v>36</v>
      </c>
      <c r="E383" s="13" t="s">
        <v>37</v>
      </c>
      <c r="F383" s="920"/>
      <c r="G383" s="920"/>
      <c r="H383" s="924" t="s">
        <v>38</v>
      </c>
      <c r="I383" s="924"/>
      <c r="J383" s="921" t="s">
        <v>31</v>
      </c>
      <c r="K383" s="921" t="s">
        <v>32</v>
      </c>
      <c r="L383" s="925">
        <v>16.670000000000002</v>
      </c>
    </row>
    <row r="384" spans="1:12" ht="22.8" x14ac:dyDescent="0.25">
      <c r="A384" s="918"/>
      <c r="B384" s="14" t="s">
        <v>39</v>
      </c>
      <c r="C384" s="14" t="s">
        <v>2816</v>
      </c>
      <c r="D384" s="15">
        <v>43565</v>
      </c>
      <c r="E384" s="14" t="s">
        <v>2660</v>
      </c>
      <c r="F384" s="920"/>
      <c r="G384" s="920"/>
      <c r="H384" s="924"/>
      <c r="I384" s="924"/>
      <c r="J384" s="921"/>
      <c r="K384" s="921"/>
      <c r="L384" s="925"/>
    </row>
    <row r="385" spans="1:12" ht="24" x14ac:dyDescent="0.25">
      <c r="A385" s="918">
        <v>873</v>
      </c>
      <c r="B385" s="9" t="s">
        <v>22</v>
      </c>
      <c r="C385" s="13" t="s">
        <v>23</v>
      </c>
      <c r="D385" s="13" t="s">
        <v>24</v>
      </c>
      <c r="E385" s="13" t="s">
        <v>25</v>
      </c>
      <c r="F385" s="919" t="s">
        <v>17</v>
      </c>
      <c r="G385" s="919"/>
      <c r="H385" s="920"/>
      <c r="I385" s="920"/>
      <c r="J385" s="920"/>
      <c r="K385" s="920"/>
      <c r="L385" s="920"/>
    </row>
    <row r="386" spans="1:12" x14ac:dyDescent="0.25">
      <c r="A386" s="918"/>
      <c r="B386" s="921" t="s">
        <v>2813</v>
      </c>
      <c r="C386" s="922" t="s">
        <v>2814</v>
      </c>
      <c r="D386" s="923">
        <v>43563</v>
      </c>
      <c r="E386" s="921" t="s">
        <v>53</v>
      </c>
      <c r="F386" s="921" t="s">
        <v>238</v>
      </c>
      <c r="G386" s="921"/>
      <c r="H386" s="924" t="s">
        <v>30</v>
      </c>
      <c r="I386" s="924"/>
      <c r="J386" s="14" t="s">
        <v>31</v>
      </c>
      <c r="K386" s="14" t="s">
        <v>32</v>
      </c>
      <c r="L386" s="16">
        <v>203</v>
      </c>
    </row>
    <row r="387" spans="1:12" x14ac:dyDescent="0.25">
      <c r="A387" s="918"/>
      <c r="B387" s="921"/>
      <c r="C387" s="922"/>
      <c r="D387" s="923"/>
      <c r="E387" s="921"/>
      <c r="F387" s="921"/>
      <c r="G387" s="921"/>
      <c r="H387" s="924" t="s">
        <v>33</v>
      </c>
      <c r="I387" s="924"/>
      <c r="J387" s="14" t="s">
        <v>31</v>
      </c>
      <c r="K387" s="14" t="s">
        <v>32</v>
      </c>
      <c r="L387" s="16">
        <v>64</v>
      </c>
    </row>
    <row r="388" spans="1:12" ht="24" x14ac:dyDescent="0.25">
      <c r="A388" s="918"/>
      <c r="B388" s="9" t="s">
        <v>34</v>
      </c>
      <c r="C388" s="13" t="s">
        <v>35</v>
      </c>
      <c r="D388" s="13" t="s">
        <v>36</v>
      </c>
      <c r="E388" s="13" t="s">
        <v>37</v>
      </c>
      <c r="F388" s="920"/>
      <c r="G388" s="920"/>
      <c r="H388" s="924" t="s">
        <v>38</v>
      </c>
      <c r="I388" s="924"/>
      <c r="J388" s="921" t="s">
        <v>31</v>
      </c>
      <c r="K388" s="921" t="s">
        <v>32</v>
      </c>
      <c r="L388" s="925">
        <v>16.670000000000002</v>
      </c>
    </row>
    <row r="389" spans="1:12" ht="22.8" x14ac:dyDescent="0.25">
      <c r="A389" s="918"/>
      <c r="B389" s="14" t="s">
        <v>39</v>
      </c>
      <c r="C389" s="14" t="s">
        <v>238</v>
      </c>
      <c r="D389" s="15">
        <v>43565</v>
      </c>
      <c r="E389" s="14" t="s">
        <v>2660</v>
      </c>
      <c r="F389" s="920"/>
      <c r="G389" s="920"/>
      <c r="H389" s="924"/>
      <c r="I389" s="924"/>
      <c r="J389" s="921"/>
      <c r="K389" s="921"/>
      <c r="L389" s="925"/>
    </row>
    <row r="390" spans="1:12" ht="24" x14ac:dyDescent="0.25">
      <c r="A390" s="918">
        <v>874</v>
      </c>
      <c r="B390" s="9" t="s">
        <v>22</v>
      </c>
      <c r="C390" s="13" t="s">
        <v>23</v>
      </c>
      <c r="D390" s="13" t="s">
        <v>24</v>
      </c>
      <c r="E390" s="13" t="s">
        <v>25</v>
      </c>
      <c r="F390" s="919" t="s">
        <v>17</v>
      </c>
      <c r="G390" s="919"/>
      <c r="H390" s="920"/>
      <c r="I390" s="920"/>
      <c r="J390" s="920"/>
      <c r="K390" s="920"/>
      <c r="L390" s="920"/>
    </row>
    <row r="391" spans="1:12" x14ac:dyDescent="0.25">
      <c r="A391" s="918"/>
      <c r="B391" s="921" t="s">
        <v>2817</v>
      </c>
      <c r="C391" s="922" t="s">
        <v>2132</v>
      </c>
      <c r="D391" s="923">
        <v>43690</v>
      </c>
      <c r="E391" s="921" t="s">
        <v>308</v>
      </c>
      <c r="F391" s="921" t="s">
        <v>309</v>
      </c>
      <c r="G391" s="921"/>
      <c r="H391" s="924" t="s">
        <v>30</v>
      </c>
      <c r="I391" s="924"/>
      <c r="J391" s="14" t="s">
        <v>31</v>
      </c>
      <c r="K391" s="14" t="s">
        <v>32</v>
      </c>
      <c r="L391" s="16">
        <v>325.5</v>
      </c>
    </row>
    <row r="392" spans="1:12" x14ac:dyDescent="0.25">
      <c r="A392" s="918"/>
      <c r="B392" s="921"/>
      <c r="C392" s="922"/>
      <c r="D392" s="923"/>
      <c r="E392" s="921"/>
      <c r="F392" s="921"/>
      <c r="G392" s="921"/>
      <c r="H392" s="924" t="s">
        <v>33</v>
      </c>
      <c r="I392" s="924"/>
      <c r="J392" s="14" t="s">
        <v>31</v>
      </c>
      <c r="K392" s="14" t="s">
        <v>31</v>
      </c>
      <c r="L392" s="16">
        <v>0</v>
      </c>
    </row>
    <row r="393" spans="1:12" ht="24" x14ac:dyDescent="0.25">
      <c r="A393" s="918"/>
      <c r="B393" s="9" t="s">
        <v>34</v>
      </c>
      <c r="C393" s="13" t="s">
        <v>35</v>
      </c>
      <c r="D393" s="13" t="s">
        <v>36</v>
      </c>
      <c r="E393" s="13" t="s">
        <v>37</v>
      </c>
      <c r="F393" s="920"/>
      <c r="G393" s="920"/>
      <c r="H393" s="924" t="s">
        <v>38</v>
      </c>
      <c r="I393" s="924"/>
      <c r="J393" s="921" t="s">
        <v>31</v>
      </c>
      <c r="K393" s="921" t="s">
        <v>31</v>
      </c>
      <c r="L393" s="925">
        <v>0</v>
      </c>
    </row>
    <row r="394" spans="1:12" ht="22.8" x14ac:dyDescent="0.25">
      <c r="A394" s="918"/>
      <c r="B394" s="14" t="s">
        <v>39</v>
      </c>
      <c r="C394" s="14" t="s">
        <v>309</v>
      </c>
      <c r="D394" s="15">
        <v>43692</v>
      </c>
      <c r="E394" s="14" t="s">
        <v>930</v>
      </c>
      <c r="F394" s="920"/>
      <c r="G394" s="920"/>
      <c r="H394" s="924"/>
      <c r="I394" s="924"/>
      <c r="J394" s="921"/>
      <c r="K394" s="921"/>
      <c r="L394" s="925"/>
    </row>
    <row r="395" spans="1:12" ht="24" x14ac:dyDescent="0.25">
      <c r="A395" s="918">
        <v>875</v>
      </c>
      <c r="B395" s="9" t="s">
        <v>22</v>
      </c>
      <c r="C395" s="13" t="s">
        <v>23</v>
      </c>
      <c r="D395" s="13" t="s">
        <v>24</v>
      </c>
      <c r="E395" s="13" t="s">
        <v>25</v>
      </c>
      <c r="F395" s="919" t="s">
        <v>17</v>
      </c>
      <c r="G395" s="919"/>
      <c r="H395" s="920"/>
      <c r="I395" s="920"/>
      <c r="J395" s="920"/>
      <c r="K395" s="920"/>
      <c r="L395" s="920"/>
    </row>
    <row r="396" spans="1:12" x14ac:dyDescent="0.25">
      <c r="A396" s="918"/>
      <c r="B396" s="921" t="s">
        <v>2818</v>
      </c>
      <c r="C396" s="922" t="s">
        <v>2819</v>
      </c>
      <c r="D396" s="923">
        <v>43635</v>
      </c>
      <c r="E396" s="921" t="s">
        <v>298</v>
      </c>
      <c r="F396" s="921" t="s">
        <v>607</v>
      </c>
      <c r="G396" s="921"/>
      <c r="H396" s="924" t="s">
        <v>30</v>
      </c>
      <c r="I396" s="924"/>
      <c r="J396" s="14" t="s">
        <v>31</v>
      </c>
      <c r="K396" s="14" t="s">
        <v>32</v>
      </c>
      <c r="L396" s="16">
        <v>311.03000000000003</v>
      </c>
    </row>
    <row r="397" spans="1:12" x14ac:dyDescent="0.25">
      <c r="A397" s="918"/>
      <c r="B397" s="921"/>
      <c r="C397" s="922"/>
      <c r="D397" s="923"/>
      <c r="E397" s="921"/>
      <c r="F397" s="921"/>
      <c r="G397" s="921"/>
      <c r="H397" s="924" t="s">
        <v>33</v>
      </c>
      <c r="I397" s="924"/>
      <c r="J397" s="14" t="s">
        <v>31</v>
      </c>
      <c r="K397" s="14" t="s">
        <v>32</v>
      </c>
      <c r="L397" s="16">
        <v>242.2</v>
      </c>
    </row>
    <row r="398" spans="1:12" ht="24" x14ac:dyDescent="0.25">
      <c r="A398" s="918"/>
      <c r="B398" s="9" t="s">
        <v>34</v>
      </c>
      <c r="C398" s="13" t="s">
        <v>35</v>
      </c>
      <c r="D398" s="13" t="s">
        <v>36</v>
      </c>
      <c r="E398" s="13" t="s">
        <v>37</v>
      </c>
      <c r="F398" s="920"/>
      <c r="G398" s="920"/>
      <c r="H398" s="924" t="s">
        <v>38</v>
      </c>
      <c r="I398" s="924"/>
      <c r="J398" s="921" t="s">
        <v>31</v>
      </c>
      <c r="K398" s="921" t="s">
        <v>32</v>
      </c>
      <c r="L398" s="925">
        <v>944</v>
      </c>
    </row>
    <row r="399" spans="1:12" ht="34.200000000000003" x14ac:dyDescent="0.25">
      <c r="A399" s="918"/>
      <c r="B399" s="14" t="s">
        <v>2461</v>
      </c>
      <c r="C399" s="14" t="s">
        <v>607</v>
      </c>
      <c r="D399" s="15">
        <v>43636</v>
      </c>
      <c r="E399" s="14" t="s">
        <v>2820</v>
      </c>
      <c r="F399" s="920"/>
      <c r="G399" s="920"/>
      <c r="H399" s="924"/>
      <c r="I399" s="924"/>
      <c r="J399" s="921"/>
      <c r="K399" s="921"/>
      <c r="L399" s="925"/>
    </row>
    <row r="400" spans="1:12" ht="24" x14ac:dyDescent="0.25">
      <c r="A400" s="918">
        <v>876</v>
      </c>
      <c r="B400" s="9" t="s">
        <v>22</v>
      </c>
      <c r="C400" s="13" t="s">
        <v>23</v>
      </c>
      <c r="D400" s="13" t="s">
        <v>24</v>
      </c>
      <c r="E400" s="13" t="s">
        <v>25</v>
      </c>
      <c r="F400" s="919" t="s">
        <v>17</v>
      </c>
      <c r="G400" s="919"/>
      <c r="H400" s="920"/>
      <c r="I400" s="920"/>
      <c r="J400" s="920"/>
      <c r="K400" s="920"/>
      <c r="L400" s="920"/>
    </row>
    <row r="401" spans="1:12" x14ac:dyDescent="0.25">
      <c r="A401" s="918"/>
      <c r="B401" s="921" t="s">
        <v>2821</v>
      </c>
      <c r="C401" s="922" t="s">
        <v>2822</v>
      </c>
      <c r="D401" s="923">
        <v>43562</v>
      </c>
      <c r="E401" s="921" t="s">
        <v>75</v>
      </c>
      <c r="F401" s="921" t="s">
        <v>76</v>
      </c>
      <c r="G401" s="921"/>
      <c r="H401" s="924" t="s">
        <v>30</v>
      </c>
      <c r="I401" s="924"/>
      <c r="J401" s="14" t="s">
        <v>31</v>
      </c>
      <c r="K401" s="14" t="s">
        <v>32</v>
      </c>
      <c r="L401" s="16">
        <v>506.26</v>
      </c>
    </row>
    <row r="402" spans="1:12" x14ac:dyDescent="0.25">
      <c r="A402" s="918"/>
      <c r="B402" s="921"/>
      <c r="C402" s="922"/>
      <c r="D402" s="923"/>
      <c r="E402" s="921"/>
      <c r="F402" s="921"/>
      <c r="G402" s="921"/>
      <c r="H402" s="924" t="s">
        <v>33</v>
      </c>
      <c r="I402" s="924"/>
      <c r="J402" s="14" t="s">
        <v>31</v>
      </c>
      <c r="K402" s="14" t="s">
        <v>32</v>
      </c>
      <c r="L402" s="16">
        <v>30</v>
      </c>
    </row>
    <row r="403" spans="1:12" ht="24" x14ac:dyDescent="0.25">
      <c r="A403" s="918"/>
      <c r="B403" s="9" t="s">
        <v>34</v>
      </c>
      <c r="C403" s="13" t="s">
        <v>35</v>
      </c>
      <c r="D403" s="13" t="s">
        <v>36</v>
      </c>
      <c r="E403" s="13" t="s">
        <v>37</v>
      </c>
      <c r="F403" s="920"/>
      <c r="G403" s="920"/>
      <c r="H403" s="924" t="s">
        <v>38</v>
      </c>
      <c r="I403" s="924"/>
      <c r="J403" s="921" t="s">
        <v>31</v>
      </c>
      <c r="K403" s="921" t="s">
        <v>31</v>
      </c>
      <c r="L403" s="925">
        <v>0</v>
      </c>
    </row>
    <row r="404" spans="1:12" ht="22.8" x14ac:dyDescent="0.25">
      <c r="A404" s="918"/>
      <c r="B404" s="14" t="s">
        <v>39</v>
      </c>
      <c r="C404" s="14" t="s">
        <v>76</v>
      </c>
      <c r="D404" s="15">
        <v>43566</v>
      </c>
      <c r="E404" s="14" t="s">
        <v>2823</v>
      </c>
      <c r="F404" s="920"/>
      <c r="G404" s="920"/>
      <c r="H404" s="924"/>
      <c r="I404" s="924"/>
      <c r="J404" s="921"/>
      <c r="K404" s="921"/>
      <c r="L404" s="925"/>
    </row>
    <row r="405" spans="1:12" ht="24" x14ac:dyDescent="0.25">
      <c r="A405" s="918">
        <v>877</v>
      </c>
      <c r="B405" s="9" t="s">
        <v>22</v>
      </c>
      <c r="C405" s="13" t="s">
        <v>23</v>
      </c>
      <c r="D405" s="13" t="s">
        <v>24</v>
      </c>
      <c r="E405" s="13" t="s">
        <v>25</v>
      </c>
      <c r="F405" s="919" t="s">
        <v>17</v>
      </c>
      <c r="G405" s="919"/>
      <c r="H405" s="920"/>
      <c r="I405" s="920"/>
      <c r="J405" s="920"/>
      <c r="K405" s="920"/>
      <c r="L405" s="920"/>
    </row>
    <row r="406" spans="1:12" x14ac:dyDescent="0.25">
      <c r="A406" s="918"/>
      <c r="B406" s="921" t="s">
        <v>2821</v>
      </c>
      <c r="C406" s="922" t="s">
        <v>2822</v>
      </c>
      <c r="D406" s="923">
        <v>43562</v>
      </c>
      <c r="E406" s="921" t="s">
        <v>75</v>
      </c>
      <c r="F406" s="921" t="s">
        <v>284</v>
      </c>
      <c r="G406" s="921"/>
      <c r="H406" s="924" t="s">
        <v>30</v>
      </c>
      <c r="I406" s="924"/>
      <c r="J406" s="14" t="s">
        <v>31</v>
      </c>
      <c r="K406" s="14" t="s">
        <v>32</v>
      </c>
      <c r="L406" s="16">
        <v>520</v>
      </c>
    </row>
    <row r="407" spans="1:12" x14ac:dyDescent="0.25">
      <c r="A407" s="918"/>
      <c r="B407" s="921"/>
      <c r="C407" s="922"/>
      <c r="D407" s="923"/>
      <c r="E407" s="921"/>
      <c r="F407" s="921"/>
      <c r="G407" s="921"/>
      <c r="H407" s="924" t="s">
        <v>33</v>
      </c>
      <c r="I407" s="924"/>
      <c r="J407" s="14" t="s">
        <v>31</v>
      </c>
      <c r="K407" s="14" t="s">
        <v>32</v>
      </c>
      <c r="L407" s="16">
        <v>310.8</v>
      </c>
    </row>
    <row r="408" spans="1:12" ht="24" x14ac:dyDescent="0.25">
      <c r="A408" s="918"/>
      <c r="B408" s="9" t="s">
        <v>34</v>
      </c>
      <c r="C408" s="13" t="s">
        <v>35</v>
      </c>
      <c r="D408" s="13" t="s">
        <v>36</v>
      </c>
      <c r="E408" s="13" t="s">
        <v>37</v>
      </c>
      <c r="F408" s="920"/>
      <c r="G408" s="920"/>
      <c r="H408" s="924" t="s">
        <v>38</v>
      </c>
      <c r="I408" s="924"/>
      <c r="J408" s="921" t="s">
        <v>31</v>
      </c>
      <c r="K408" s="921" t="s">
        <v>32</v>
      </c>
      <c r="L408" s="925">
        <v>100</v>
      </c>
    </row>
    <row r="409" spans="1:12" ht="22.8" x14ac:dyDescent="0.25">
      <c r="A409" s="918"/>
      <c r="B409" s="14" t="s">
        <v>39</v>
      </c>
      <c r="C409" s="14" t="s">
        <v>284</v>
      </c>
      <c r="D409" s="15">
        <v>43566</v>
      </c>
      <c r="E409" s="14" t="s">
        <v>2823</v>
      </c>
      <c r="F409" s="920"/>
      <c r="G409" s="920"/>
      <c r="H409" s="924"/>
      <c r="I409" s="924"/>
      <c r="J409" s="921"/>
      <c r="K409" s="921"/>
      <c r="L409" s="925"/>
    </row>
    <row r="410" spans="1:12" ht="24" x14ac:dyDescent="0.25">
      <c r="A410" s="918">
        <v>878</v>
      </c>
      <c r="B410" s="9" t="s">
        <v>22</v>
      </c>
      <c r="C410" s="13" t="s">
        <v>23</v>
      </c>
      <c r="D410" s="13" t="s">
        <v>24</v>
      </c>
      <c r="E410" s="13" t="s">
        <v>25</v>
      </c>
      <c r="F410" s="919" t="s">
        <v>17</v>
      </c>
      <c r="G410" s="919"/>
      <c r="H410" s="920"/>
      <c r="I410" s="920"/>
      <c r="J410" s="920"/>
      <c r="K410" s="920"/>
      <c r="L410" s="920"/>
    </row>
    <row r="411" spans="1:12" x14ac:dyDescent="0.25">
      <c r="A411" s="918"/>
      <c r="B411" s="921" t="s">
        <v>2821</v>
      </c>
      <c r="C411" s="922" t="s">
        <v>2824</v>
      </c>
      <c r="D411" s="923">
        <v>43604</v>
      </c>
      <c r="E411" s="921" t="s">
        <v>647</v>
      </c>
      <c r="F411" s="921" t="s">
        <v>2825</v>
      </c>
      <c r="G411" s="921"/>
      <c r="H411" s="924" t="s">
        <v>30</v>
      </c>
      <c r="I411" s="924"/>
      <c r="J411" s="14" t="s">
        <v>31</v>
      </c>
      <c r="K411" s="14" t="s">
        <v>32</v>
      </c>
      <c r="L411" s="16">
        <v>737</v>
      </c>
    </row>
    <row r="412" spans="1:12" x14ac:dyDescent="0.25">
      <c r="A412" s="918"/>
      <c r="B412" s="921"/>
      <c r="C412" s="922"/>
      <c r="D412" s="923"/>
      <c r="E412" s="921"/>
      <c r="F412" s="921"/>
      <c r="G412" s="921"/>
      <c r="H412" s="924" t="s">
        <v>33</v>
      </c>
      <c r="I412" s="924"/>
      <c r="J412" s="14" t="s">
        <v>31</v>
      </c>
      <c r="K412" s="14" t="s">
        <v>31</v>
      </c>
      <c r="L412" s="16">
        <v>0</v>
      </c>
    </row>
    <row r="413" spans="1:12" ht="24" x14ac:dyDescent="0.25">
      <c r="A413" s="918"/>
      <c r="B413" s="9" t="s">
        <v>34</v>
      </c>
      <c r="C413" s="13" t="s">
        <v>35</v>
      </c>
      <c r="D413" s="13" t="s">
        <v>36</v>
      </c>
      <c r="E413" s="13" t="s">
        <v>37</v>
      </c>
      <c r="F413" s="920"/>
      <c r="G413" s="920"/>
      <c r="H413" s="924" t="s">
        <v>38</v>
      </c>
      <c r="I413" s="924"/>
      <c r="J413" s="921" t="s">
        <v>31</v>
      </c>
      <c r="K413" s="921" t="s">
        <v>32</v>
      </c>
      <c r="L413" s="925">
        <v>120</v>
      </c>
    </row>
    <row r="414" spans="1:12" ht="22.8" x14ac:dyDescent="0.25">
      <c r="A414" s="918"/>
      <c r="B414" s="14" t="s">
        <v>39</v>
      </c>
      <c r="C414" s="14" t="s">
        <v>2825</v>
      </c>
      <c r="D414" s="15">
        <v>43609</v>
      </c>
      <c r="E414" s="14" t="s">
        <v>2826</v>
      </c>
      <c r="F414" s="920"/>
      <c r="G414" s="920"/>
      <c r="H414" s="924"/>
      <c r="I414" s="924"/>
      <c r="J414" s="921"/>
      <c r="K414" s="921"/>
      <c r="L414" s="925"/>
    </row>
    <row r="415" spans="1:12" ht="24" x14ac:dyDescent="0.25">
      <c r="A415" s="918">
        <v>879</v>
      </c>
      <c r="B415" s="9" t="s">
        <v>22</v>
      </c>
      <c r="C415" s="13" t="s">
        <v>23</v>
      </c>
      <c r="D415" s="13" t="s">
        <v>24</v>
      </c>
      <c r="E415" s="13" t="s">
        <v>25</v>
      </c>
      <c r="F415" s="919" t="s">
        <v>17</v>
      </c>
      <c r="G415" s="919"/>
      <c r="H415" s="920"/>
      <c r="I415" s="920"/>
      <c r="J415" s="920"/>
      <c r="K415" s="920"/>
      <c r="L415" s="920"/>
    </row>
    <row r="416" spans="1:12" x14ac:dyDescent="0.25">
      <c r="A416" s="918"/>
      <c r="B416" s="921" t="s">
        <v>2821</v>
      </c>
      <c r="C416" s="922" t="s">
        <v>2827</v>
      </c>
      <c r="D416" s="923">
        <v>43616</v>
      </c>
      <c r="E416" s="921" t="s">
        <v>2828</v>
      </c>
      <c r="F416" s="921" t="s">
        <v>2829</v>
      </c>
      <c r="G416" s="921"/>
      <c r="H416" s="924" t="s">
        <v>30</v>
      </c>
      <c r="I416" s="924"/>
      <c r="J416" s="14" t="s">
        <v>31</v>
      </c>
      <c r="K416" s="14" t="s">
        <v>32</v>
      </c>
      <c r="L416" s="16">
        <v>881</v>
      </c>
    </row>
    <row r="417" spans="1:12" x14ac:dyDescent="0.25">
      <c r="A417" s="918"/>
      <c r="B417" s="921"/>
      <c r="C417" s="922"/>
      <c r="D417" s="923"/>
      <c r="E417" s="921"/>
      <c r="F417" s="921"/>
      <c r="G417" s="921"/>
      <c r="H417" s="924" t="s">
        <v>33</v>
      </c>
      <c r="I417" s="924"/>
      <c r="J417" s="14" t="s">
        <v>31</v>
      </c>
      <c r="K417" s="14" t="s">
        <v>32</v>
      </c>
      <c r="L417" s="16">
        <v>1529.17</v>
      </c>
    </row>
    <row r="418" spans="1:12" ht="24" x14ac:dyDescent="0.25">
      <c r="A418" s="918"/>
      <c r="B418" s="9" t="s">
        <v>34</v>
      </c>
      <c r="C418" s="13" t="s">
        <v>35</v>
      </c>
      <c r="D418" s="13" t="s">
        <v>36</v>
      </c>
      <c r="E418" s="13" t="s">
        <v>37</v>
      </c>
      <c r="F418" s="920"/>
      <c r="G418" s="920"/>
      <c r="H418" s="924" t="s">
        <v>38</v>
      </c>
      <c r="I418" s="924"/>
      <c r="J418" s="921" t="s">
        <v>31</v>
      </c>
      <c r="K418" s="921" t="s">
        <v>31</v>
      </c>
      <c r="L418" s="925">
        <v>0</v>
      </c>
    </row>
    <row r="419" spans="1:12" ht="22.8" x14ac:dyDescent="0.25">
      <c r="A419" s="918"/>
      <c r="B419" s="14" t="s">
        <v>39</v>
      </c>
      <c r="C419" s="14" t="s">
        <v>2829</v>
      </c>
      <c r="D419" s="15">
        <v>43623</v>
      </c>
      <c r="E419" s="14" t="s">
        <v>2830</v>
      </c>
      <c r="F419" s="920"/>
      <c r="G419" s="920"/>
      <c r="H419" s="924"/>
      <c r="I419" s="924"/>
      <c r="J419" s="921"/>
      <c r="K419" s="921"/>
      <c r="L419" s="925"/>
    </row>
    <row r="420" spans="1:12" ht="24" x14ac:dyDescent="0.25">
      <c r="A420" s="918">
        <v>880</v>
      </c>
      <c r="B420" s="9" t="s">
        <v>22</v>
      </c>
      <c r="C420" s="13" t="s">
        <v>23</v>
      </c>
      <c r="D420" s="13" t="s">
        <v>24</v>
      </c>
      <c r="E420" s="13" t="s">
        <v>25</v>
      </c>
      <c r="F420" s="919" t="s">
        <v>17</v>
      </c>
      <c r="G420" s="919"/>
      <c r="H420" s="920"/>
      <c r="I420" s="920"/>
      <c r="J420" s="920"/>
      <c r="K420" s="920"/>
      <c r="L420" s="920"/>
    </row>
    <row r="421" spans="1:12" x14ac:dyDescent="0.25">
      <c r="A421" s="918"/>
      <c r="B421" s="921" t="s">
        <v>2821</v>
      </c>
      <c r="C421" s="922" t="s">
        <v>2831</v>
      </c>
      <c r="D421" s="923">
        <v>43641</v>
      </c>
      <c r="E421" s="921" t="s">
        <v>628</v>
      </c>
      <c r="F421" s="921" t="s">
        <v>2832</v>
      </c>
      <c r="G421" s="921"/>
      <c r="H421" s="924" t="s">
        <v>30</v>
      </c>
      <c r="I421" s="924"/>
      <c r="J421" s="14" t="s">
        <v>31</v>
      </c>
      <c r="K421" s="14" t="s">
        <v>32</v>
      </c>
      <c r="L421" s="16">
        <v>591</v>
      </c>
    </row>
    <row r="422" spans="1:12" x14ac:dyDescent="0.25">
      <c r="A422" s="918"/>
      <c r="B422" s="921"/>
      <c r="C422" s="922"/>
      <c r="D422" s="923"/>
      <c r="E422" s="921"/>
      <c r="F422" s="921"/>
      <c r="G422" s="921"/>
      <c r="H422" s="924" t="s">
        <v>33</v>
      </c>
      <c r="I422" s="924"/>
      <c r="J422" s="14" t="s">
        <v>31</v>
      </c>
      <c r="K422" s="14" t="s">
        <v>32</v>
      </c>
      <c r="L422" s="16">
        <v>4054</v>
      </c>
    </row>
    <row r="423" spans="1:12" ht="24" x14ac:dyDescent="0.25">
      <c r="A423" s="918"/>
      <c r="B423" s="9" t="s">
        <v>34</v>
      </c>
      <c r="C423" s="13" t="s">
        <v>35</v>
      </c>
      <c r="D423" s="13" t="s">
        <v>36</v>
      </c>
      <c r="E423" s="13" t="s">
        <v>37</v>
      </c>
      <c r="F423" s="920"/>
      <c r="G423" s="920"/>
      <c r="H423" s="924" t="s">
        <v>38</v>
      </c>
      <c r="I423" s="924"/>
      <c r="J423" s="921" t="s">
        <v>31</v>
      </c>
      <c r="K423" s="921" t="s">
        <v>32</v>
      </c>
      <c r="L423" s="925">
        <v>40</v>
      </c>
    </row>
    <row r="424" spans="1:12" ht="22.8" x14ac:dyDescent="0.25">
      <c r="A424" s="918"/>
      <c r="B424" s="14" t="s">
        <v>39</v>
      </c>
      <c r="C424" s="14" t="s">
        <v>2832</v>
      </c>
      <c r="D424" s="15">
        <v>43645</v>
      </c>
      <c r="E424" s="14" t="s">
        <v>1373</v>
      </c>
      <c r="F424" s="920"/>
      <c r="G424" s="920"/>
      <c r="H424" s="924"/>
      <c r="I424" s="924"/>
      <c r="J424" s="921"/>
      <c r="K424" s="921"/>
      <c r="L424" s="925"/>
    </row>
    <row r="425" spans="1:12" ht="24" x14ac:dyDescent="0.25">
      <c r="A425" s="918">
        <v>881</v>
      </c>
      <c r="B425" s="9" t="s">
        <v>22</v>
      </c>
      <c r="C425" s="13" t="s">
        <v>23</v>
      </c>
      <c r="D425" s="13" t="s">
        <v>24</v>
      </c>
      <c r="E425" s="13" t="s">
        <v>25</v>
      </c>
      <c r="F425" s="919" t="s">
        <v>17</v>
      </c>
      <c r="G425" s="919"/>
      <c r="H425" s="920"/>
      <c r="I425" s="920"/>
      <c r="J425" s="920"/>
      <c r="K425" s="920"/>
      <c r="L425" s="920"/>
    </row>
    <row r="426" spans="1:12" x14ac:dyDescent="0.25">
      <c r="A426" s="918"/>
      <c r="B426" s="921" t="s">
        <v>2821</v>
      </c>
      <c r="C426" s="922" t="s">
        <v>2833</v>
      </c>
      <c r="D426" s="923">
        <v>43671</v>
      </c>
      <c r="E426" s="921" t="s">
        <v>43</v>
      </c>
      <c r="F426" s="921" t="s">
        <v>2834</v>
      </c>
      <c r="G426" s="921"/>
      <c r="H426" s="924" t="s">
        <v>30</v>
      </c>
      <c r="I426" s="924"/>
      <c r="J426" s="14" t="s">
        <v>31</v>
      </c>
      <c r="K426" s="14" t="s">
        <v>32</v>
      </c>
      <c r="L426" s="16">
        <v>175</v>
      </c>
    </row>
    <row r="427" spans="1:12" x14ac:dyDescent="0.25">
      <c r="A427" s="918"/>
      <c r="B427" s="921"/>
      <c r="C427" s="922"/>
      <c r="D427" s="923"/>
      <c r="E427" s="921"/>
      <c r="F427" s="921"/>
      <c r="G427" s="921"/>
      <c r="H427" s="924" t="s">
        <v>33</v>
      </c>
      <c r="I427" s="924"/>
      <c r="J427" s="921" t="s">
        <v>31</v>
      </c>
      <c r="K427" s="921" t="s">
        <v>32</v>
      </c>
      <c r="L427" s="925">
        <v>1142.43</v>
      </c>
    </row>
    <row r="428" spans="1:12" x14ac:dyDescent="0.25">
      <c r="A428" s="918"/>
      <c r="B428" s="921"/>
      <c r="C428" s="922"/>
      <c r="D428" s="923"/>
      <c r="E428" s="921"/>
      <c r="F428" s="921"/>
      <c r="G428" s="921"/>
      <c r="H428" s="924"/>
      <c r="I428" s="924"/>
      <c r="J428" s="921"/>
      <c r="K428" s="921"/>
      <c r="L428" s="925"/>
    </row>
    <row r="429" spans="1:12" ht="24" x14ac:dyDescent="0.25">
      <c r="A429" s="918"/>
      <c r="B429" s="9" t="s">
        <v>34</v>
      </c>
      <c r="C429" s="13" t="s">
        <v>35</v>
      </c>
      <c r="D429" s="13" t="s">
        <v>36</v>
      </c>
      <c r="E429" s="13" t="s">
        <v>37</v>
      </c>
      <c r="F429" s="920"/>
      <c r="G429" s="920"/>
      <c r="H429" s="924" t="s">
        <v>38</v>
      </c>
      <c r="I429" s="924"/>
      <c r="J429" s="921" t="s">
        <v>31</v>
      </c>
      <c r="K429" s="921" t="s">
        <v>32</v>
      </c>
      <c r="L429" s="925">
        <v>100</v>
      </c>
    </row>
    <row r="430" spans="1:12" ht="22.8" x14ac:dyDescent="0.25">
      <c r="A430" s="918"/>
      <c r="B430" s="14" t="s">
        <v>39</v>
      </c>
      <c r="C430" s="14" t="s">
        <v>2834</v>
      </c>
      <c r="D430" s="15">
        <v>43676</v>
      </c>
      <c r="E430" s="14" t="s">
        <v>2835</v>
      </c>
      <c r="F430" s="920"/>
      <c r="G430" s="920"/>
      <c r="H430" s="924"/>
      <c r="I430" s="924"/>
      <c r="J430" s="921"/>
      <c r="K430" s="921"/>
      <c r="L430" s="925"/>
    </row>
    <row r="431" spans="1:12" ht="24" x14ac:dyDescent="0.25">
      <c r="A431" s="918">
        <v>882</v>
      </c>
      <c r="B431" s="9" t="s">
        <v>22</v>
      </c>
      <c r="C431" s="13" t="s">
        <v>23</v>
      </c>
      <c r="D431" s="13" t="s">
        <v>24</v>
      </c>
      <c r="E431" s="13" t="s">
        <v>25</v>
      </c>
      <c r="F431" s="919" t="s">
        <v>17</v>
      </c>
      <c r="G431" s="919"/>
      <c r="H431" s="920"/>
      <c r="I431" s="920"/>
      <c r="J431" s="920"/>
      <c r="K431" s="920"/>
      <c r="L431" s="920"/>
    </row>
    <row r="432" spans="1:12" x14ac:dyDescent="0.25">
      <c r="A432" s="918"/>
      <c r="B432" s="921" t="s">
        <v>2821</v>
      </c>
      <c r="C432" s="922" t="s">
        <v>2836</v>
      </c>
      <c r="D432" s="923">
        <v>43684</v>
      </c>
      <c r="E432" s="921" t="s">
        <v>2837</v>
      </c>
      <c r="F432" s="921" t="s">
        <v>2838</v>
      </c>
      <c r="G432" s="921"/>
      <c r="H432" s="924" t="s">
        <v>30</v>
      </c>
      <c r="I432" s="924"/>
      <c r="J432" s="14" t="s">
        <v>31</v>
      </c>
      <c r="K432" s="14" t="s">
        <v>32</v>
      </c>
      <c r="L432" s="16">
        <v>339</v>
      </c>
    </row>
    <row r="433" spans="1:12" x14ac:dyDescent="0.25">
      <c r="A433" s="918"/>
      <c r="B433" s="921"/>
      <c r="C433" s="922"/>
      <c r="D433" s="923"/>
      <c r="E433" s="921"/>
      <c r="F433" s="921"/>
      <c r="G433" s="921"/>
      <c r="H433" s="924" t="s">
        <v>33</v>
      </c>
      <c r="I433" s="924"/>
      <c r="J433" s="14" t="s">
        <v>31</v>
      </c>
      <c r="K433" s="14" t="s">
        <v>32</v>
      </c>
      <c r="L433" s="16">
        <v>134</v>
      </c>
    </row>
    <row r="434" spans="1:12" ht="24" x14ac:dyDescent="0.25">
      <c r="A434" s="918"/>
      <c r="B434" s="9" t="s">
        <v>34</v>
      </c>
      <c r="C434" s="13" t="s">
        <v>35</v>
      </c>
      <c r="D434" s="13" t="s">
        <v>36</v>
      </c>
      <c r="E434" s="13" t="s">
        <v>37</v>
      </c>
      <c r="F434" s="920"/>
      <c r="G434" s="920"/>
      <c r="H434" s="924" t="s">
        <v>38</v>
      </c>
      <c r="I434" s="924"/>
      <c r="J434" s="921" t="s">
        <v>31</v>
      </c>
      <c r="K434" s="921" t="s">
        <v>31</v>
      </c>
      <c r="L434" s="925">
        <v>0</v>
      </c>
    </row>
    <row r="435" spans="1:12" ht="22.8" x14ac:dyDescent="0.25">
      <c r="A435" s="918"/>
      <c r="B435" s="14" t="s">
        <v>39</v>
      </c>
      <c r="C435" s="14" t="s">
        <v>2838</v>
      </c>
      <c r="D435" s="15">
        <v>43685</v>
      </c>
      <c r="E435" s="14" t="s">
        <v>1111</v>
      </c>
      <c r="F435" s="920"/>
      <c r="G435" s="920"/>
      <c r="H435" s="924"/>
      <c r="I435" s="924"/>
      <c r="J435" s="921"/>
      <c r="K435" s="921"/>
      <c r="L435" s="925"/>
    </row>
    <row r="436" spans="1:12" ht="24" x14ac:dyDescent="0.25">
      <c r="A436" s="918">
        <v>883</v>
      </c>
      <c r="B436" s="9" t="s">
        <v>22</v>
      </c>
      <c r="C436" s="13" t="s">
        <v>23</v>
      </c>
      <c r="D436" s="13" t="s">
        <v>24</v>
      </c>
      <c r="E436" s="13" t="s">
        <v>25</v>
      </c>
      <c r="F436" s="919" t="s">
        <v>17</v>
      </c>
      <c r="G436" s="919"/>
      <c r="H436" s="920"/>
      <c r="I436" s="920"/>
      <c r="J436" s="920"/>
      <c r="K436" s="920"/>
      <c r="L436" s="920"/>
    </row>
    <row r="437" spans="1:12" x14ac:dyDescent="0.25">
      <c r="A437" s="918"/>
      <c r="B437" s="921" t="s">
        <v>2821</v>
      </c>
      <c r="C437" s="922" t="s">
        <v>2839</v>
      </c>
      <c r="D437" s="923">
        <v>43713</v>
      </c>
      <c r="E437" s="921" t="s">
        <v>43</v>
      </c>
      <c r="F437" s="921" t="s">
        <v>2840</v>
      </c>
      <c r="G437" s="921"/>
      <c r="H437" s="924" t="s">
        <v>30</v>
      </c>
      <c r="I437" s="924"/>
      <c r="J437" s="14" t="s">
        <v>31</v>
      </c>
      <c r="K437" s="14" t="s">
        <v>32</v>
      </c>
      <c r="L437" s="16">
        <v>309</v>
      </c>
    </row>
    <row r="438" spans="1:12" x14ac:dyDescent="0.25">
      <c r="A438" s="918"/>
      <c r="B438" s="921"/>
      <c r="C438" s="922"/>
      <c r="D438" s="923"/>
      <c r="E438" s="921"/>
      <c r="F438" s="921"/>
      <c r="G438" s="921"/>
      <c r="H438" s="924" t="s">
        <v>33</v>
      </c>
      <c r="I438" s="924"/>
      <c r="J438" s="921" t="s">
        <v>31</v>
      </c>
      <c r="K438" s="921" t="s">
        <v>32</v>
      </c>
      <c r="L438" s="925">
        <v>204.4</v>
      </c>
    </row>
    <row r="439" spans="1:12" x14ac:dyDescent="0.25">
      <c r="A439" s="918"/>
      <c r="B439" s="921"/>
      <c r="C439" s="922"/>
      <c r="D439" s="923"/>
      <c r="E439" s="921"/>
      <c r="F439" s="921"/>
      <c r="G439" s="921"/>
      <c r="H439" s="924"/>
      <c r="I439" s="924"/>
      <c r="J439" s="921"/>
      <c r="K439" s="921"/>
      <c r="L439" s="925"/>
    </row>
    <row r="440" spans="1:12" x14ac:dyDescent="0.25">
      <c r="A440" s="918"/>
      <c r="B440" s="921"/>
      <c r="C440" s="922"/>
      <c r="D440" s="923"/>
      <c r="E440" s="921"/>
      <c r="F440" s="921"/>
      <c r="G440" s="921"/>
      <c r="H440" s="924"/>
      <c r="I440" s="924"/>
      <c r="J440" s="921"/>
      <c r="K440" s="921"/>
      <c r="L440" s="925"/>
    </row>
    <row r="441" spans="1:12" ht="24" x14ac:dyDescent="0.25">
      <c r="A441" s="918"/>
      <c r="B441" s="9" t="s">
        <v>34</v>
      </c>
      <c r="C441" s="13" t="s">
        <v>35</v>
      </c>
      <c r="D441" s="13" t="s">
        <v>36</v>
      </c>
      <c r="E441" s="13" t="s">
        <v>37</v>
      </c>
      <c r="F441" s="920"/>
      <c r="G441" s="920"/>
      <c r="H441" s="924" t="s">
        <v>38</v>
      </c>
      <c r="I441" s="924"/>
      <c r="J441" s="921" t="s">
        <v>31</v>
      </c>
      <c r="K441" s="921" t="s">
        <v>32</v>
      </c>
      <c r="L441" s="925">
        <v>128</v>
      </c>
    </row>
    <row r="442" spans="1:12" ht="22.8" x14ac:dyDescent="0.25">
      <c r="A442" s="918"/>
      <c r="B442" s="14" t="s">
        <v>39</v>
      </c>
      <c r="C442" s="14" t="s">
        <v>2840</v>
      </c>
      <c r="D442" s="15">
        <v>43723</v>
      </c>
      <c r="E442" s="14" t="s">
        <v>2841</v>
      </c>
      <c r="F442" s="920"/>
      <c r="G442" s="920"/>
      <c r="H442" s="924"/>
      <c r="I442" s="924"/>
      <c r="J442" s="921"/>
      <c r="K442" s="921"/>
      <c r="L442" s="925"/>
    </row>
    <row r="443" spans="1:12" ht="24" x14ac:dyDescent="0.25">
      <c r="A443" s="918">
        <v>884</v>
      </c>
      <c r="B443" s="9" t="s">
        <v>22</v>
      </c>
      <c r="C443" s="13" t="s">
        <v>23</v>
      </c>
      <c r="D443" s="13" t="s">
        <v>24</v>
      </c>
      <c r="E443" s="13" t="s">
        <v>25</v>
      </c>
      <c r="F443" s="919" t="s">
        <v>17</v>
      </c>
      <c r="G443" s="919"/>
      <c r="H443" s="920"/>
      <c r="I443" s="920"/>
      <c r="J443" s="920"/>
      <c r="K443" s="920"/>
      <c r="L443" s="920"/>
    </row>
    <row r="444" spans="1:12" x14ac:dyDescent="0.25">
      <c r="A444" s="918"/>
      <c r="B444" s="921" t="s">
        <v>2821</v>
      </c>
      <c r="C444" s="922" t="s">
        <v>2839</v>
      </c>
      <c r="D444" s="923">
        <v>43713</v>
      </c>
      <c r="E444" s="921" t="s">
        <v>43</v>
      </c>
      <c r="F444" s="921" t="s">
        <v>2842</v>
      </c>
      <c r="G444" s="921"/>
      <c r="H444" s="924" t="s">
        <v>30</v>
      </c>
      <c r="I444" s="924"/>
      <c r="J444" s="14" t="s">
        <v>31</v>
      </c>
      <c r="K444" s="14" t="s">
        <v>32</v>
      </c>
      <c r="L444" s="16">
        <v>140</v>
      </c>
    </row>
    <row r="445" spans="1:12" x14ac:dyDescent="0.25">
      <c r="A445" s="918"/>
      <c r="B445" s="921"/>
      <c r="C445" s="922"/>
      <c r="D445" s="923"/>
      <c r="E445" s="921"/>
      <c r="F445" s="921"/>
      <c r="G445" s="921"/>
      <c r="H445" s="924" t="s">
        <v>33</v>
      </c>
      <c r="I445" s="924"/>
      <c r="J445" s="921" t="s">
        <v>31</v>
      </c>
      <c r="K445" s="921" t="s">
        <v>32</v>
      </c>
      <c r="L445" s="925">
        <v>182</v>
      </c>
    </row>
    <row r="446" spans="1:12" x14ac:dyDescent="0.25">
      <c r="A446" s="918"/>
      <c r="B446" s="921"/>
      <c r="C446" s="922"/>
      <c r="D446" s="923"/>
      <c r="E446" s="921"/>
      <c r="F446" s="921"/>
      <c r="G446" s="921"/>
      <c r="H446" s="924"/>
      <c r="I446" s="924"/>
      <c r="J446" s="921"/>
      <c r="K446" s="921"/>
      <c r="L446" s="925"/>
    </row>
    <row r="447" spans="1:12" x14ac:dyDescent="0.25">
      <c r="A447" s="918"/>
      <c r="B447" s="921"/>
      <c r="C447" s="922"/>
      <c r="D447" s="923"/>
      <c r="E447" s="921"/>
      <c r="F447" s="921"/>
      <c r="G447" s="921"/>
      <c r="H447" s="924"/>
      <c r="I447" s="924"/>
      <c r="J447" s="921"/>
      <c r="K447" s="921"/>
      <c r="L447" s="925"/>
    </row>
    <row r="448" spans="1:12" ht="24" x14ac:dyDescent="0.25">
      <c r="A448" s="918"/>
      <c r="B448" s="9" t="s">
        <v>34</v>
      </c>
      <c r="C448" s="13" t="s">
        <v>35</v>
      </c>
      <c r="D448" s="13" t="s">
        <v>36</v>
      </c>
      <c r="E448" s="13" t="s">
        <v>37</v>
      </c>
      <c r="F448" s="920"/>
      <c r="G448" s="920"/>
      <c r="H448" s="924" t="s">
        <v>38</v>
      </c>
      <c r="I448" s="924"/>
      <c r="J448" s="921" t="s">
        <v>31</v>
      </c>
      <c r="K448" s="921" t="s">
        <v>31</v>
      </c>
      <c r="L448" s="925">
        <v>0</v>
      </c>
    </row>
    <row r="449" spans="1:12" ht="22.8" x14ac:dyDescent="0.25">
      <c r="A449" s="918"/>
      <c r="B449" s="14" t="s">
        <v>39</v>
      </c>
      <c r="C449" s="14" t="s">
        <v>2842</v>
      </c>
      <c r="D449" s="15">
        <v>43723</v>
      </c>
      <c r="E449" s="14" t="s">
        <v>2841</v>
      </c>
      <c r="F449" s="920"/>
      <c r="G449" s="920"/>
      <c r="H449" s="924"/>
      <c r="I449" s="924"/>
      <c r="J449" s="921"/>
      <c r="K449" s="921"/>
      <c r="L449" s="925"/>
    </row>
    <row r="450" spans="1:12" ht="24" x14ac:dyDescent="0.25">
      <c r="A450" s="918">
        <v>885</v>
      </c>
      <c r="B450" s="9" t="s">
        <v>22</v>
      </c>
      <c r="C450" s="13" t="s">
        <v>23</v>
      </c>
      <c r="D450" s="13" t="s">
        <v>24</v>
      </c>
      <c r="E450" s="13" t="s">
        <v>25</v>
      </c>
      <c r="F450" s="919" t="s">
        <v>17</v>
      </c>
      <c r="G450" s="919"/>
      <c r="H450" s="920"/>
      <c r="I450" s="920"/>
      <c r="J450" s="920"/>
      <c r="K450" s="920"/>
      <c r="L450" s="920"/>
    </row>
    <row r="451" spans="1:12" x14ac:dyDescent="0.25">
      <c r="A451" s="918"/>
      <c r="B451" s="921" t="s">
        <v>2821</v>
      </c>
      <c r="C451" s="922" t="s">
        <v>2839</v>
      </c>
      <c r="D451" s="923">
        <v>43713</v>
      </c>
      <c r="E451" s="921" t="s">
        <v>43</v>
      </c>
      <c r="F451" s="921" t="s">
        <v>71</v>
      </c>
      <c r="G451" s="921"/>
      <c r="H451" s="924" t="s">
        <v>30</v>
      </c>
      <c r="I451" s="924"/>
      <c r="J451" s="14" t="s">
        <v>31</v>
      </c>
      <c r="K451" s="14" t="s">
        <v>32</v>
      </c>
      <c r="L451" s="16">
        <v>780</v>
      </c>
    </row>
    <row r="452" spans="1:12" x14ac:dyDescent="0.25">
      <c r="A452" s="918"/>
      <c r="B452" s="921"/>
      <c r="C452" s="922"/>
      <c r="D452" s="923"/>
      <c r="E452" s="921"/>
      <c r="F452" s="921"/>
      <c r="G452" s="921"/>
      <c r="H452" s="924" t="s">
        <v>33</v>
      </c>
      <c r="I452" s="924"/>
      <c r="J452" s="921" t="s">
        <v>31</v>
      </c>
      <c r="K452" s="921" t="s">
        <v>32</v>
      </c>
      <c r="L452" s="925">
        <v>1422</v>
      </c>
    </row>
    <row r="453" spans="1:12" x14ac:dyDescent="0.25">
      <c r="A453" s="918"/>
      <c r="B453" s="921"/>
      <c r="C453" s="922"/>
      <c r="D453" s="923"/>
      <c r="E453" s="921"/>
      <c r="F453" s="921"/>
      <c r="G453" s="921"/>
      <c r="H453" s="924"/>
      <c r="I453" s="924"/>
      <c r="J453" s="921"/>
      <c r="K453" s="921"/>
      <c r="L453" s="925"/>
    </row>
    <row r="454" spans="1:12" x14ac:dyDescent="0.25">
      <c r="A454" s="918"/>
      <c r="B454" s="921"/>
      <c r="C454" s="922"/>
      <c r="D454" s="923"/>
      <c r="E454" s="921"/>
      <c r="F454" s="921"/>
      <c r="G454" s="921"/>
      <c r="H454" s="924"/>
      <c r="I454" s="924"/>
      <c r="J454" s="921"/>
      <c r="K454" s="921"/>
      <c r="L454" s="925"/>
    </row>
    <row r="455" spans="1:12" ht="24" x14ac:dyDescent="0.25">
      <c r="A455" s="918"/>
      <c r="B455" s="9" t="s">
        <v>34</v>
      </c>
      <c r="C455" s="13" t="s">
        <v>35</v>
      </c>
      <c r="D455" s="13" t="s">
        <v>36</v>
      </c>
      <c r="E455" s="13" t="s">
        <v>37</v>
      </c>
      <c r="F455" s="920"/>
      <c r="G455" s="920"/>
      <c r="H455" s="924" t="s">
        <v>38</v>
      </c>
      <c r="I455" s="924"/>
      <c r="J455" s="921" t="s">
        <v>31</v>
      </c>
      <c r="K455" s="921" t="s">
        <v>31</v>
      </c>
      <c r="L455" s="925">
        <v>0</v>
      </c>
    </row>
    <row r="456" spans="1:12" ht="22.8" x14ac:dyDescent="0.25">
      <c r="A456" s="918"/>
      <c r="B456" s="14" t="s">
        <v>39</v>
      </c>
      <c r="C456" s="14" t="s">
        <v>71</v>
      </c>
      <c r="D456" s="15">
        <v>43723</v>
      </c>
      <c r="E456" s="14" t="s">
        <v>2841</v>
      </c>
      <c r="F456" s="920"/>
      <c r="G456" s="920"/>
      <c r="H456" s="924"/>
      <c r="I456" s="924"/>
      <c r="J456" s="921"/>
      <c r="K456" s="921"/>
      <c r="L456" s="925"/>
    </row>
    <row r="457" spans="1:12" ht="24" x14ac:dyDescent="0.25">
      <c r="A457" s="918">
        <v>886</v>
      </c>
      <c r="B457" s="9" t="s">
        <v>22</v>
      </c>
      <c r="C457" s="13" t="s">
        <v>23</v>
      </c>
      <c r="D457" s="13" t="s">
        <v>24</v>
      </c>
      <c r="E457" s="13" t="s">
        <v>25</v>
      </c>
      <c r="F457" s="919" t="s">
        <v>17</v>
      </c>
      <c r="G457" s="919"/>
      <c r="H457" s="920"/>
      <c r="I457" s="920"/>
      <c r="J457" s="920"/>
      <c r="K457" s="920"/>
      <c r="L457" s="920"/>
    </row>
    <row r="458" spans="1:12" x14ac:dyDescent="0.25">
      <c r="A458" s="918"/>
      <c r="B458" s="921" t="s">
        <v>2843</v>
      </c>
      <c r="C458" s="922" t="s">
        <v>2844</v>
      </c>
      <c r="D458" s="923">
        <v>43692</v>
      </c>
      <c r="E458" s="921" t="s">
        <v>2845</v>
      </c>
      <c r="F458" s="921" t="s">
        <v>2846</v>
      </c>
      <c r="G458" s="921"/>
      <c r="H458" s="924" t="s">
        <v>30</v>
      </c>
      <c r="I458" s="924"/>
      <c r="J458" s="14" t="s">
        <v>31</v>
      </c>
      <c r="K458" s="14" t="s">
        <v>32</v>
      </c>
      <c r="L458" s="16">
        <v>375.5</v>
      </c>
    </row>
    <row r="459" spans="1:12" x14ac:dyDescent="0.25">
      <c r="A459" s="918"/>
      <c r="B459" s="921"/>
      <c r="C459" s="922"/>
      <c r="D459" s="923"/>
      <c r="E459" s="921"/>
      <c r="F459" s="921"/>
      <c r="G459" s="921"/>
      <c r="H459" s="924" t="s">
        <v>33</v>
      </c>
      <c r="I459" s="924"/>
      <c r="J459" s="14" t="s">
        <v>31</v>
      </c>
      <c r="K459" s="14" t="s">
        <v>32</v>
      </c>
      <c r="L459" s="16">
        <v>916</v>
      </c>
    </row>
    <row r="460" spans="1:12" ht="24" x14ac:dyDescent="0.25">
      <c r="A460" s="918"/>
      <c r="B460" s="9" t="s">
        <v>34</v>
      </c>
      <c r="C460" s="13" t="s">
        <v>35</v>
      </c>
      <c r="D460" s="13" t="s">
        <v>36</v>
      </c>
      <c r="E460" s="13" t="s">
        <v>37</v>
      </c>
      <c r="F460" s="920"/>
      <c r="G460" s="920"/>
      <c r="H460" s="924" t="s">
        <v>38</v>
      </c>
      <c r="I460" s="924"/>
      <c r="J460" s="921" t="s">
        <v>31</v>
      </c>
      <c r="K460" s="921" t="s">
        <v>32</v>
      </c>
      <c r="L460" s="925">
        <v>200</v>
      </c>
    </row>
    <row r="461" spans="1:12" ht="22.8" x14ac:dyDescent="0.25">
      <c r="A461" s="918"/>
      <c r="B461" s="14" t="s">
        <v>39</v>
      </c>
      <c r="C461" s="14" t="s">
        <v>2846</v>
      </c>
      <c r="D461" s="15">
        <v>43694</v>
      </c>
      <c r="E461" s="14" t="s">
        <v>2847</v>
      </c>
      <c r="F461" s="920"/>
      <c r="G461" s="920"/>
      <c r="H461" s="924"/>
      <c r="I461" s="924"/>
      <c r="J461" s="921"/>
      <c r="K461" s="921"/>
      <c r="L461" s="925"/>
    </row>
    <row r="462" spans="1:12" ht="24" x14ac:dyDescent="0.25">
      <c r="A462" s="918">
        <v>887</v>
      </c>
      <c r="B462" s="9" t="s">
        <v>22</v>
      </c>
      <c r="C462" s="13" t="s">
        <v>23</v>
      </c>
      <c r="D462" s="13" t="s">
        <v>24</v>
      </c>
      <c r="E462" s="13" t="s">
        <v>25</v>
      </c>
      <c r="F462" s="919" t="s">
        <v>17</v>
      </c>
      <c r="G462" s="919"/>
      <c r="H462" s="920"/>
      <c r="I462" s="920"/>
      <c r="J462" s="920"/>
      <c r="K462" s="920"/>
      <c r="L462" s="920"/>
    </row>
    <row r="463" spans="1:12" x14ac:dyDescent="0.25">
      <c r="A463" s="918"/>
      <c r="B463" s="921" t="s">
        <v>2848</v>
      </c>
      <c r="C463" s="921" t="s">
        <v>2849</v>
      </c>
      <c r="D463" s="923">
        <v>43721</v>
      </c>
      <c r="E463" s="921" t="s">
        <v>187</v>
      </c>
      <c r="F463" s="921" t="s">
        <v>1043</v>
      </c>
      <c r="G463" s="921"/>
      <c r="H463" s="924" t="s">
        <v>30</v>
      </c>
      <c r="I463" s="924"/>
      <c r="J463" s="14" t="s">
        <v>31</v>
      </c>
      <c r="K463" s="14" t="s">
        <v>31</v>
      </c>
      <c r="L463" s="16">
        <v>0</v>
      </c>
    </row>
    <row r="464" spans="1:12" x14ac:dyDescent="0.25">
      <c r="A464" s="918"/>
      <c r="B464" s="921"/>
      <c r="C464" s="921"/>
      <c r="D464" s="923"/>
      <c r="E464" s="921"/>
      <c r="F464" s="921"/>
      <c r="G464" s="921"/>
      <c r="H464" s="924" t="s">
        <v>33</v>
      </c>
      <c r="I464" s="924"/>
      <c r="J464" s="14" t="s">
        <v>31</v>
      </c>
      <c r="K464" s="14" t="s">
        <v>31</v>
      </c>
      <c r="L464" s="16">
        <v>0</v>
      </c>
    </row>
    <row r="465" spans="1:12" ht="24" x14ac:dyDescent="0.25">
      <c r="A465" s="918"/>
      <c r="B465" s="9" t="s">
        <v>34</v>
      </c>
      <c r="C465" s="13" t="s">
        <v>35</v>
      </c>
      <c r="D465" s="13" t="s">
        <v>36</v>
      </c>
      <c r="E465" s="13" t="s">
        <v>37</v>
      </c>
      <c r="F465" s="920"/>
      <c r="G465" s="920"/>
      <c r="H465" s="924" t="s">
        <v>38</v>
      </c>
      <c r="I465" s="924"/>
      <c r="J465" s="921" t="s">
        <v>31</v>
      </c>
      <c r="K465" s="921" t="s">
        <v>32</v>
      </c>
      <c r="L465" s="925">
        <v>640</v>
      </c>
    </row>
    <row r="466" spans="1:12" ht="22.8" x14ac:dyDescent="0.25">
      <c r="A466" s="918"/>
      <c r="B466" s="14" t="s">
        <v>55</v>
      </c>
      <c r="C466" s="14" t="s">
        <v>1043</v>
      </c>
      <c r="D466" s="15">
        <v>43726</v>
      </c>
      <c r="E466" s="14" t="s">
        <v>2850</v>
      </c>
      <c r="F466" s="920"/>
      <c r="G466" s="920"/>
      <c r="H466" s="924"/>
      <c r="I466" s="924"/>
      <c r="J466" s="921"/>
      <c r="K466" s="921"/>
      <c r="L466" s="925"/>
    </row>
    <row r="467" spans="1:12" ht="24" x14ac:dyDescent="0.25">
      <c r="A467" s="918">
        <v>888</v>
      </c>
      <c r="B467" s="9" t="s">
        <v>22</v>
      </c>
      <c r="C467" s="13" t="s">
        <v>23</v>
      </c>
      <c r="D467" s="13" t="s">
        <v>24</v>
      </c>
      <c r="E467" s="13" t="s">
        <v>25</v>
      </c>
      <c r="F467" s="919" t="s">
        <v>17</v>
      </c>
      <c r="G467" s="919"/>
      <c r="H467" s="920"/>
      <c r="I467" s="920"/>
      <c r="J467" s="920"/>
      <c r="K467" s="920"/>
      <c r="L467" s="920"/>
    </row>
    <row r="468" spans="1:12" x14ac:dyDescent="0.25">
      <c r="A468" s="918"/>
      <c r="B468" s="921" t="s">
        <v>2851</v>
      </c>
      <c r="C468" s="922" t="s">
        <v>2852</v>
      </c>
      <c r="D468" s="923">
        <v>43579</v>
      </c>
      <c r="E468" s="921" t="s">
        <v>115</v>
      </c>
      <c r="F468" s="921" t="s">
        <v>116</v>
      </c>
      <c r="G468" s="921"/>
      <c r="H468" s="924" t="s">
        <v>30</v>
      </c>
      <c r="I468" s="924"/>
      <c r="J468" s="14" t="s">
        <v>31</v>
      </c>
      <c r="K468" s="14" t="s">
        <v>32</v>
      </c>
      <c r="L468" s="16">
        <v>575</v>
      </c>
    </row>
    <row r="469" spans="1:12" x14ac:dyDescent="0.25">
      <c r="A469" s="918"/>
      <c r="B469" s="921"/>
      <c r="C469" s="922"/>
      <c r="D469" s="923"/>
      <c r="E469" s="921"/>
      <c r="F469" s="921"/>
      <c r="G469" s="921"/>
      <c r="H469" s="924" t="s">
        <v>33</v>
      </c>
      <c r="I469" s="924"/>
      <c r="J469" s="14" t="s">
        <v>31</v>
      </c>
      <c r="K469" s="14" t="s">
        <v>32</v>
      </c>
      <c r="L469" s="16">
        <v>658.57</v>
      </c>
    </row>
    <row r="470" spans="1:12" ht="24" x14ac:dyDescent="0.25">
      <c r="A470" s="918"/>
      <c r="B470" s="9" t="s">
        <v>34</v>
      </c>
      <c r="C470" s="13" t="s">
        <v>35</v>
      </c>
      <c r="D470" s="13" t="s">
        <v>36</v>
      </c>
      <c r="E470" s="13" t="s">
        <v>37</v>
      </c>
      <c r="F470" s="920"/>
      <c r="G470" s="920"/>
      <c r="H470" s="924" t="s">
        <v>38</v>
      </c>
      <c r="I470" s="924"/>
      <c r="J470" s="921" t="s">
        <v>31</v>
      </c>
      <c r="K470" s="921" t="s">
        <v>31</v>
      </c>
      <c r="L470" s="925">
        <v>0</v>
      </c>
    </row>
    <row r="471" spans="1:12" ht="22.8" x14ac:dyDescent="0.25">
      <c r="A471" s="918"/>
      <c r="B471" s="14" t="s">
        <v>204</v>
      </c>
      <c r="C471" s="14" t="s">
        <v>116</v>
      </c>
      <c r="D471" s="15">
        <v>43581</v>
      </c>
      <c r="E471" s="14" t="s">
        <v>117</v>
      </c>
      <c r="F471" s="920"/>
      <c r="G471" s="920"/>
      <c r="H471" s="924"/>
      <c r="I471" s="924"/>
      <c r="J471" s="921"/>
      <c r="K471" s="921"/>
      <c r="L471" s="925"/>
    </row>
    <row r="472" spans="1:12" ht="24" x14ac:dyDescent="0.25">
      <c r="A472" s="918">
        <v>889</v>
      </c>
      <c r="B472" s="9" t="s">
        <v>22</v>
      </c>
      <c r="C472" s="13" t="s">
        <v>23</v>
      </c>
      <c r="D472" s="13" t="s">
        <v>24</v>
      </c>
      <c r="E472" s="13" t="s">
        <v>25</v>
      </c>
      <c r="F472" s="919" t="s">
        <v>17</v>
      </c>
      <c r="G472" s="919"/>
      <c r="H472" s="920"/>
      <c r="I472" s="920"/>
      <c r="J472" s="920"/>
      <c r="K472" s="920"/>
      <c r="L472" s="920"/>
    </row>
    <row r="473" spans="1:12" x14ac:dyDescent="0.25">
      <c r="A473" s="918"/>
      <c r="B473" s="921" t="s">
        <v>2851</v>
      </c>
      <c r="C473" s="922" t="s">
        <v>2853</v>
      </c>
      <c r="D473" s="923">
        <v>43606</v>
      </c>
      <c r="E473" s="921" t="s">
        <v>2854</v>
      </c>
      <c r="F473" s="921" t="s">
        <v>2855</v>
      </c>
      <c r="G473" s="921"/>
      <c r="H473" s="924" t="s">
        <v>30</v>
      </c>
      <c r="I473" s="924"/>
      <c r="J473" s="14" t="s">
        <v>31</v>
      </c>
      <c r="K473" s="14" t="s">
        <v>32</v>
      </c>
      <c r="L473" s="16">
        <v>882.92</v>
      </c>
    </row>
    <row r="474" spans="1:12" x14ac:dyDescent="0.25">
      <c r="A474" s="918"/>
      <c r="B474" s="921"/>
      <c r="C474" s="922"/>
      <c r="D474" s="923"/>
      <c r="E474" s="921"/>
      <c r="F474" s="921"/>
      <c r="G474" s="921"/>
      <c r="H474" s="924" t="s">
        <v>33</v>
      </c>
      <c r="I474" s="924"/>
      <c r="J474" s="14" t="s">
        <v>31</v>
      </c>
      <c r="K474" s="14" t="s">
        <v>32</v>
      </c>
      <c r="L474" s="16">
        <v>2746.51</v>
      </c>
    </row>
    <row r="475" spans="1:12" ht="24" x14ac:dyDescent="0.25">
      <c r="A475" s="918"/>
      <c r="B475" s="9" t="s">
        <v>34</v>
      </c>
      <c r="C475" s="13" t="s">
        <v>35</v>
      </c>
      <c r="D475" s="13" t="s">
        <v>36</v>
      </c>
      <c r="E475" s="13" t="s">
        <v>37</v>
      </c>
      <c r="F475" s="920"/>
      <c r="G475" s="920"/>
      <c r="H475" s="924" t="s">
        <v>38</v>
      </c>
      <c r="I475" s="924"/>
      <c r="J475" s="921" t="s">
        <v>31</v>
      </c>
      <c r="K475" s="921" t="s">
        <v>31</v>
      </c>
      <c r="L475" s="925">
        <v>0</v>
      </c>
    </row>
    <row r="476" spans="1:12" ht="22.8" x14ac:dyDescent="0.25">
      <c r="A476" s="918"/>
      <c r="B476" s="14" t="s">
        <v>204</v>
      </c>
      <c r="C476" s="14" t="s">
        <v>2855</v>
      </c>
      <c r="D476" s="15">
        <v>43611</v>
      </c>
      <c r="E476" s="14" t="s">
        <v>1609</v>
      </c>
      <c r="F476" s="920"/>
      <c r="G476" s="920"/>
      <c r="H476" s="924"/>
      <c r="I476" s="924"/>
      <c r="J476" s="921"/>
      <c r="K476" s="921"/>
      <c r="L476" s="925"/>
    </row>
    <row r="477" spans="1:12" ht="24" x14ac:dyDescent="0.25">
      <c r="A477" s="918">
        <v>890</v>
      </c>
      <c r="B477" s="9" t="s">
        <v>22</v>
      </c>
      <c r="C477" s="13" t="s">
        <v>23</v>
      </c>
      <c r="D477" s="13" t="s">
        <v>24</v>
      </c>
      <c r="E477" s="13" t="s">
        <v>25</v>
      </c>
      <c r="F477" s="919" t="s">
        <v>17</v>
      </c>
      <c r="G477" s="919"/>
      <c r="H477" s="920"/>
      <c r="I477" s="920"/>
      <c r="J477" s="920"/>
      <c r="K477" s="920"/>
      <c r="L477" s="920"/>
    </row>
    <row r="478" spans="1:12" x14ac:dyDescent="0.25">
      <c r="A478" s="918"/>
      <c r="B478" s="921" t="s">
        <v>2856</v>
      </c>
      <c r="C478" s="922" t="s">
        <v>2857</v>
      </c>
      <c r="D478" s="923">
        <v>43566</v>
      </c>
      <c r="E478" s="921" t="s">
        <v>1363</v>
      </c>
      <c r="F478" s="921" t="s">
        <v>1364</v>
      </c>
      <c r="G478" s="921"/>
      <c r="H478" s="924" t="s">
        <v>30</v>
      </c>
      <c r="I478" s="924"/>
      <c r="J478" s="14" t="s">
        <v>31</v>
      </c>
      <c r="K478" s="14" t="s">
        <v>32</v>
      </c>
      <c r="L478" s="16">
        <v>204.4</v>
      </c>
    </row>
    <row r="479" spans="1:12" x14ac:dyDescent="0.25">
      <c r="A479" s="918"/>
      <c r="B479" s="921"/>
      <c r="C479" s="922"/>
      <c r="D479" s="923"/>
      <c r="E479" s="921"/>
      <c r="F479" s="921"/>
      <c r="G479" s="921"/>
      <c r="H479" s="924" t="s">
        <v>33</v>
      </c>
      <c r="I479" s="924"/>
      <c r="J479" s="921" t="s">
        <v>31</v>
      </c>
      <c r="K479" s="921" t="s">
        <v>32</v>
      </c>
      <c r="L479" s="925">
        <v>667.61</v>
      </c>
    </row>
    <row r="480" spans="1:12" x14ac:dyDescent="0.25">
      <c r="A480" s="918"/>
      <c r="B480" s="921"/>
      <c r="C480" s="922"/>
      <c r="D480" s="923"/>
      <c r="E480" s="921"/>
      <c r="F480" s="921"/>
      <c r="G480" s="921"/>
      <c r="H480" s="924"/>
      <c r="I480" s="924"/>
      <c r="J480" s="921"/>
      <c r="K480" s="921"/>
      <c r="L480" s="925"/>
    </row>
    <row r="481" spans="1:12" ht="24" x14ac:dyDescent="0.25">
      <c r="A481" s="918"/>
      <c r="B481" s="9" t="s">
        <v>34</v>
      </c>
      <c r="C481" s="13" t="s">
        <v>35</v>
      </c>
      <c r="D481" s="13" t="s">
        <v>36</v>
      </c>
      <c r="E481" s="13" t="s">
        <v>37</v>
      </c>
      <c r="F481" s="920"/>
      <c r="G481" s="920"/>
      <c r="H481" s="924" t="s">
        <v>38</v>
      </c>
      <c r="I481" s="924"/>
      <c r="J481" s="921" t="s">
        <v>31</v>
      </c>
      <c r="K481" s="921" t="s">
        <v>31</v>
      </c>
      <c r="L481" s="925">
        <v>0</v>
      </c>
    </row>
    <row r="482" spans="1:12" ht="22.8" x14ac:dyDescent="0.25">
      <c r="A482" s="918"/>
      <c r="B482" s="14" t="s">
        <v>39</v>
      </c>
      <c r="C482" s="14" t="s">
        <v>1364</v>
      </c>
      <c r="D482" s="15">
        <v>43567</v>
      </c>
      <c r="E482" s="14" t="s">
        <v>138</v>
      </c>
      <c r="F482" s="920"/>
      <c r="G482" s="920"/>
      <c r="H482" s="924"/>
      <c r="I482" s="924"/>
      <c r="J482" s="921"/>
      <c r="K482" s="921"/>
      <c r="L482" s="925"/>
    </row>
    <row r="483" spans="1:12" ht="24" x14ac:dyDescent="0.25">
      <c r="A483" s="918">
        <v>891</v>
      </c>
      <c r="B483" s="9" t="s">
        <v>22</v>
      </c>
      <c r="C483" s="13" t="s">
        <v>23</v>
      </c>
      <c r="D483" s="13" t="s">
        <v>24</v>
      </c>
      <c r="E483" s="13" t="s">
        <v>25</v>
      </c>
      <c r="F483" s="919" t="s">
        <v>17</v>
      </c>
      <c r="G483" s="919"/>
      <c r="H483" s="920"/>
      <c r="I483" s="920"/>
      <c r="J483" s="920"/>
      <c r="K483" s="920"/>
      <c r="L483" s="920"/>
    </row>
    <row r="484" spans="1:12" x14ac:dyDescent="0.25">
      <c r="A484" s="918"/>
      <c r="B484" s="921" t="s">
        <v>2856</v>
      </c>
      <c r="C484" s="922" t="s">
        <v>2858</v>
      </c>
      <c r="D484" s="923">
        <v>43586</v>
      </c>
      <c r="E484" s="921" t="s">
        <v>90</v>
      </c>
      <c r="F484" s="921" t="s">
        <v>933</v>
      </c>
      <c r="G484" s="921"/>
      <c r="H484" s="924" t="s">
        <v>30</v>
      </c>
      <c r="I484" s="924"/>
      <c r="J484" s="14" t="s">
        <v>31</v>
      </c>
      <c r="K484" s="14" t="s">
        <v>32</v>
      </c>
      <c r="L484" s="16">
        <v>543</v>
      </c>
    </row>
    <row r="485" spans="1:12" x14ac:dyDescent="0.25">
      <c r="A485" s="918"/>
      <c r="B485" s="921"/>
      <c r="C485" s="922"/>
      <c r="D485" s="923"/>
      <c r="E485" s="921"/>
      <c r="F485" s="921"/>
      <c r="G485" s="921"/>
      <c r="H485" s="924" t="s">
        <v>33</v>
      </c>
      <c r="I485" s="924"/>
      <c r="J485" s="14" t="s">
        <v>31</v>
      </c>
      <c r="K485" s="14" t="s">
        <v>32</v>
      </c>
      <c r="L485" s="16">
        <v>367.52</v>
      </c>
    </row>
    <row r="486" spans="1:12" ht="24" x14ac:dyDescent="0.25">
      <c r="A486" s="918"/>
      <c r="B486" s="9" t="s">
        <v>34</v>
      </c>
      <c r="C486" s="13" t="s">
        <v>35</v>
      </c>
      <c r="D486" s="13" t="s">
        <v>36</v>
      </c>
      <c r="E486" s="13" t="s">
        <v>37</v>
      </c>
      <c r="F486" s="920"/>
      <c r="G486" s="920"/>
      <c r="H486" s="924" t="s">
        <v>38</v>
      </c>
      <c r="I486" s="924"/>
      <c r="J486" s="921" t="s">
        <v>31</v>
      </c>
      <c r="K486" s="921" t="s">
        <v>31</v>
      </c>
      <c r="L486" s="925">
        <v>0</v>
      </c>
    </row>
    <row r="487" spans="1:12" ht="22.8" x14ac:dyDescent="0.25">
      <c r="A487" s="918"/>
      <c r="B487" s="14" t="s">
        <v>39</v>
      </c>
      <c r="C487" s="14" t="s">
        <v>933</v>
      </c>
      <c r="D487" s="15">
        <v>43589</v>
      </c>
      <c r="E487" s="14" t="s">
        <v>2169</v>
      </c>
      <c r="F487" s="920"/>
      <c r="G487" s="920"/>
      <c r="H487" s="924"/>
      <c r="I487" s="924"/>
      <c r="J487" s="921"/>
      <c r="K487" s="921"/>
      <c r="L487" s="925"/>
    </row>
    <row r="488" spans="1:12" ht="24" x14ac:dyDescent="0.25">
      <c r="A488" s="918">
        <v>892</v>
      </c>
      <c r="B488" s="9" t="s">
        <v>22</v>
      </c>
      <c r="C488" s="13" t="s">
        <v>23</v>
      </c>
      <c r="D488" s="13" t="s">
        <v>24</v>
      </c>
      <c r="E488" s="13" t="s">
        <v>25</v>
      </c>
      <c r="F488" s="919" t="s">
        <v>17</v>
      </c>
      <c r="G488" s="919"/>
      <c r="H488" s="920"/>
      <c r="I488" s="920"/>
      <c r="J488" s="920"/>
      <c r="K488" s="920"/>
      <c r="L488" s="920"/>
    </row>
    <row r="489" spans="1:12" x14ac:dyDescent="0.25">
      <c r="A489" s="918"/>
      <c r="B489" s="921" t="s">
        <v>2859</v>
      </c>
      <c r="C489" s="921" t="s">
        <v>2860</v>
      </c>
      <c r="D489" s="923">
        <v>43560</v>
      </c>
      <c r="E489" s="921" t="s">
        <v>1630</v>
      </c>
      <c r="F489" s="921" t="s">
        <v>2861</v>
      </c>
      <c r="G489" s="921"/>
      <c r="H489" s="924" t="s">
        <v>30</v>
      </c>
      <c r="I489" s="924"/>
      <c r="J489" s="14" t="s">
        <v>31</v>
      </c>
      <c r="K489" s="14" t="s">
        <v>32</v>
      </c>
      <c r="L489" s="16">
        <v>240.61</v>
      </c>
    </row>
    <row r="490" spans="1:12" x14ac:dyDescent="0.25">
      <c r="A490" s="918"/>
      <c r="B490" s="921"/>
      <c r="C490" s="921"/>
      <c r="D490" s="923"/>
      <c r="E490" s="921"/>
      <c r="F490" s="921"/>
      <c r="G490" s="921"/>
      <c r="H490" s="924" t="s">
        <v>33</v>
      </c>
      <c r="I490" s="924"/>
      <c r="J490" s="14" t="s">
        <v>31</v>
      </c>
      <c r="K490" s="14" t="s">
        <v>32</v>
      </c>
      <c r="L490" s="16">
        <v>379.3</v>
      </c>
    </row>
    <row r="491" spans="1:12" ht="24" x14ac:dyDescent="0.25">
      <c r="A491" s="918"/>
      <c r="B491" s="9" t="s">
        <v>34</v>
      </c>
      <c r="C491" s="13" t="s">
        <v>35</v>
      </c>
      <c r="D491" s="13" t="s">
        <v>36</v>
      </c>
      <c r="E491" s="13" t="s">
        <v>37</v>
      </c>
      <c r="F491" s="920"/>
      <c r="G491" s="920"/>
      <c r="H491" s="924" t="s">
        <v>38</v>
      </c>
      <c r="I491" s="924"/>
      <c r="J491" s="921" t="s">
        <v>31</v>
      </c>
      <c r="K491" s="921" t="s">
        <v>31</v>
      </c>
      <c r="L491" s="925">
        <v>0</v>
      </c>
    </row>
    <row r="492" spans="1:12" ht="22.8" x14ac:dyDescent="0.25">
      <c r="A492" s="918"/>
      <c r="B492" s="14" t="s">
        <v>55</v>
      </c>
      <c r="C492" s="14" t="s">
        <v>2861</v>
      </c>
      <c r="D492" s="15">
        <v>43561</v>
      </c>
      <c r="E492" s="14" t="s">
        <v>1446</v>
      </c>
      <c r="F492" s="920"/>
      <c r="G492" s="920"/>
      <c r="H492" s="924"/>
      <c r="I492" s="924"/>
      <c r="J492" s="921"/>
      <c r="K492" s="921"/>
      <c r="L492" s="925"/>
    </row>
    <row r="493" spans="1:12" ht="24" x14ac:dyDescent="0.25">
      <c r="A493" s="918">
        <v>893</v>
      </c>
      <c r="B493" s="9" t="s">
        <v>22</v>
      </c>
      <c r="C493" s="13" t="s">
        <v>23</v>
      </c>
      <c r="D493" s="13" t="s">
        <v>24</v>
      </c>
      <c r="E493" s="13" t="s">
        <v>25</v>
      </c>
      <c r="F493" s="919" t="s">
        <v>17</v>
      </c>
      <c r="G493" s="919"/>
      <c r="H493" s="920"/>
      <c r="I493" s="920"/>
      <c r="J493" s="920"/>
      <c r="K493" s="920"/>
      <c r="L493" s="920"/>
    </row>
    <row r="494" spans="1:12" x14ac:dyDescent="0.25">
      <c r="A494" s="918"/>
      <c r="B494" s="921" t="s">
        <v>2859</v>
      </c>
      <c r="C494" s="922" t="s">
        <v>2862</v>
      </c>
      <c r="D494" s="923">
        <v>43654</v>
      </c>
      <c r="E494" s="921" t="s">
        <v>2105</v>
      </c>
      <c r="F494" s="921" t="s">
        <v>2863</v>
      </c>
      <c r="G494" s="921"/>
      <c r="H494" s="924" t="s">
        <v>30</v>
      </c>
      <c r="I494" s="924"/>
      <c r="J494" s="14" t="s">
        <v>31</v>
      </c>
      <c r="K494" s="14" t="s">
        <v>31</v>
      </c>
      <c r="L494" s="16">
        <v>0</v>
      </c>
    </row>
    <row r="495" spans="1:12" x14ac:dyDescent="0.25">
      <c r="A495" s="918"/>
      <c r="B495" s="921"/>
      <c r="C495" s="922"/>
      <c r="D495" s="923"/>
      <c r="E495" s="921"/>
      <c r="F495" s="921"/>
      <c r="G495" s="921"/>
      <c r="H495" s="924" t="s">
        <v>33</v>
      </c>
      <c r="I495" s="924"/>
      <c r="J495" s="14" t="s">
        <v>31</v>
      </c>
      <c r="K495" s="14" t="s">
        <v>31</v>
      </c>
      <c r="L495" s="16">
        <v>0</v>
      </c>
    </row>
    <row r="496" spans="1:12" ht="24" x14ac:dyDescent="0.25">
      <c r="A496" s="918"/>
      <c r="B496" s="9" t="s">
        <v>34</v>
      </c>
      <c r="C496" s="13" t="s">
        <v>35</v>
      </c>
      <c r="D496" s="13" t="s">
        <v>36</v>
      </c>
      <c r="E496" s="13" t="s">
        <v>37</v>
      </c>
      <c r="F496" s="920"/>
      <c r="G496" s="920"/>
      <c r="H496" s="924" t="s">
        <v>38</v>
      </c>
      <c r="I496" s="924"/>
      <c r="J496" s="921" t="s">
        <v>31</v>
      </c>
      <c r="K496" s="921" t="s">
        <v>32</v>
      </c>
      <c r="L496" s="925">
        <v>650</v>
      </c>
    </row>
    <row r="497" spans="1:12" ht="22.8" x14ac:dyDescent="0.25">
      <c r="A497" s="918"/>
      <c r="B497" s="14" t="s">
        <v>55</v>
      </c>
      <c r="C497" s="14" t="s">
        <v>2863</v>
      </c>
      <c r="D497" s="15">
        <v>43660</v>
      </c>
      <c r="E497" s="14" t="s">
        <v>2864</v>
      </c>
      <c r="F497" s="920"/>
      <c r="G497" s="920"/>
      <c r="H497" s="924"/>
      <c r="I497" s="924"/>
      <c r="J497" s="921"/>
      <c r="K497" s="921"/>
      <c r="L497" s="925"/>
    </row>
    <row r="498" spans="1:12" ht="24" x14ac:dyDescent="0.25">
      <c r="A498" s="918">
        <v>894</v>
      </c>
      <c r="B498" s="9" t="s">
        <v>22</v>
      </c>
      <c r="C498" s="13" t="s">
        <v>23</v>
      </c>
      <c r="D498" s="13" t="s">
        <v>24</v>
      </c>
      <c r="E498" s="13" t="s">
        <v>25</v>
      </c>
      <c r="F498" s="919" t="s">
        <v>17</v>
      </c>
      <c r="G498" s="919"/>
      <c r="H498" s="920"/>
      <c r="I498" s="920"/>
      <c r="J498" s="920"/>
      <c r="K498" s="920"/>
      <c r="L498" s="920"/>
    </row>
    <row r="499" spans="1:12" x14ac:dyDescent="0.25">
      <c r="A499" s="918"/>
      <c r="B499" s="921" t="s">
        <v>2859</v>
      </c>
      <c r="C499" s="922" t="s">
        <v>2865</v>
      </c>
      <c r="D499" s="923">
        <v>43714</v>
      </c>
      <c r="E499" s="921" t="s">
        <v>187</v>
      </c>
      <c r="F499" s="921" t="s">
        <v>2866</v>
      </c>
      <c r="G499" s="921"/>
      <c r="H499" s="924" t="s">
        <v>30</v>
      </c>
      <c r="I499" s="924"/>
      <c r="J499" s="14" t="s">
        <v>31</v>
      </c>
      <c r="K499" s="14" t="s">
        <v>32</v>
      </c>
      <c r="L499" s="16">
        <v>343</v>
      </c>
    </row>
    <row r="500" spans="1:12" x14ac:dyDescent="0.25">
      <c r="A500" s="918"/>
      <c r="B500" s="921"/>
      <c r="C500" s="922"/>
      <c r="D500" s="923"/>
      <c r="E500" s="921"/>
      <c r="F500" s="921"/>
      <c r="G500" s="921"/>
      <c r="H500" s="924" t="s">
        <v>33</v>
      </c>
      <c r="I500" s="924"/>
      <c r="J500" s="14" t="s">
        <v>31</v>
      </c>
      <c r="K500" s="14" t="s">
        <v>32</v>
      </c>
      <c r="L500" s="16">
        <v>807.96</v>
      </c>
    </row>
    <row r="501" spans="1:12" ht="24" x14ac:dyDescent="0.25">
      <c r="A501" s="918"/>
      <c r="B501" s="9" t="s">
        <v>34</v>
      </c>
      <c r="C501" s="13" t="s">
        <v>35</v>
      </c>
      <c r="D501" s="13" t="s">
        <v>36</v>
      </c>
      <c r="E501" s="13" t="s">
        <v>37</v>
      </c>
      <c r="F501" s="920"/>
      <c r="G501" s="920"/>
      <c r="H501" s="924" t="s">
        <v>38</v>
      </c>
      <c r="I501" s="924"/>
      <c r="J501" s="921" t="s">
        <v>31</v>
      </c>
      <c r="K501" s="921" t="s">
        <v>31</v>
      </c>
      <c r="L501" s="925">
        <v>0</v>
      </c>
    </row>
    <row r="502" spans="1:12" ht="22.8" x14ac:dyDescent="0.25">
      <c r="A502" s="918"/>
      <c r="B502" s="14" t="s">
        <v>55</v>
      </c>
      <c r="C502" s="14" t="s">
        <v>2866</v>
      </c>
      <c r="D502" s="15">
        <v>43715</v>
      </c>
      <c r="E502" s="14" t="s">
        <v>2867</v>
      </c>
      <c r="F502" s="920"/>
      <c r="G502" s="920"/>
      <c r="H502" s="924"/>
      <c r="I502" s="924"/>
      <c r="J502" s="921"/>
      <c r="K502" s="921"/>
      <c r="L502" s="925"/>
    </row>
    <row r="503" spans="1:12" ht="24" x14ac:dyDescent="0.25">
      <c r="A503" s="918">
        <v>895</v>
      </c>
      <c r="B503" s="9" t="s">
        <v>22</v>
      </c>
      <c r="C503" s="13" t="s">
        <v>23</v>
      </c>
      <c r="D503" s="13" t="s">
        <v>24</v>
      </c>
      <c r="E503" s="13" t="s">
        <v>25</v>
      </c>
      <c r="F503" s="919" t="s">
        <v>17</v>
      </c>
      <c r="G503" s="919"/>
      <c r="H503" s="920"/>
      <c r="I503" s="920"/>
      <c r="J503" s="920"/>
      <c r="K503" s="920"/>
      <c r="L503" s="920"/>
    </row>
    <row r="504" spans="1:12" x14ac:dyDescent="0.25">
      <c r="A504" s="918"/>
      <c r="B504" s="921" t="s">
        <v>2859</v>
      </c>
      <c r="C504" s="921" t="s">
        <v>2868</v>
      </c>
      <c r="D504" s="923">
        <v>43716</v>
      </c>
      <c r="E504" s="921" t="s">
        <v>136</v>
      </c>
      <c r="F504" s="921" t="s">
        <v>2869</v>
      </c>
      <c r="G504" s="921"/>
      <c r="H504" s="924" t="s">
        <v>30</v>
      </c>
      <c r="I504" s="924"/>
      <c r="J504" s="14" t="s">
        <v>31</v>
      </c>
      <c r="K504" s="14" t="s">
        <v>32</v>
      </c>
      <c r="L504" s="16">
        <v>224.85</v>
      </c>
    </row>
    <row r="505" spans="1:12" x14ac:dyDescent="0.25">
      <c r="A505" s="918"/>
      <c r="B505" s="921"/>
      <c r="C505" s="921"/>
      <c r="D505" s="923"/>
      <c r="E505" s="921"/>
      <c r="F505" s="921"/>
      <c r="G505" s="921"/>
      <c r="H505" s="924" t="s">
        <v>33</v>
      </c>
      <c r="I505" s="924"/>
      <c r="J505" s="14" t="s">
        <v>31</v>
      </c>
      <c r="K505" s="14" t="s">
        <v>32</v>
      </c>
      <c r="L505" s="16">
        <v>98</v>
      </c>
    </row>
    <row r="506" spans="1:12" ht="24" x14ac:dyDescent="0.25">
      <c r="A506" s="918"/>
      <c r="B506" s="9" t="s">
        <v>34</v>
      </c>
      <c r="C506" s="13" t="s">
        <v>35</v>
      </c>
      <c r="D506" s="13" t="s">
        <v>36</v>
      </c>
      <c r="E506" s="13" t="s">
        <v>37</v>
      </c>
      <c r="F506" s="920"/>
      <c r="G506" s="920"/>
      <c r="H506" s="924" t="s">
        <v>38</v>
      </c>
      <c r="I506" s="924"/>
      <c r="J506" s="921" t="s">
        <v>31</v>
      </c>
      <c r="K506" s="921" t="s">
        <v>31</v>
      </c>
      <c r="L506" s="925">
        <v>0</v>
      </c>
    </row>
    <row r="507" spans="1:12" ht="22.8" x14ac:dyDescent="0.25">
      <c r="A507" s="918"/>
      <c r="B507" s="14" t="s">
        <v>55</v>
      </c>
      <c r="C507" s="14" t="s">
        <v>2869</v>
      </c>
      <c r="D507" s="15">
        <v>43717</v>
      </c>
      <c r="E507" s="14" t="s">
        <v>2870</v>
      </c>
      <c r="F507" s="920"/>
      <c r="G507" s="920"/>
      <c r="H507" s="924"/>
      <c r="I507" s="924"/>
      <c r="J507" s="921"/>
      <c r="K507" s="921"/>
      <c r="L507" s="925"/>
    </row>
    <row r="508" spans="1:12" ht="24" x14ac:dyDescent="0.25">
      <c r="A508" s="918">
        <v>896</v>
      </c>
      <c r="B508" s="9" t="s">
        <v>22</v>
      </c>
      <c r="C508" s="13" t="s">
        <v>23</v>
      </c>
      <c r="D508" s="13" t="s">
        <v>24</v>
      </c>
      <c r="E508" s="13" t="s">
        <v>25</v>
      </c>
      <c r="F508" s="919" t="s">
        <v>17</v>
      </c>
      <c r="G508" s="919"/>
      <c r="H508" s="920"/>
      <c r="I508" s="920"/>
      <c r="J508" s="920"/>
      <c r="K508" s="920"/>
      <c r="L508" s="920"/>
    </row>
    <row r="509" spans="1:12" x14ac:dyDescent="0.25">
      <c r="A509" s="918"/>
      <c r="B509" s="921" t="s">
        <v>2871</v>
      </c>
      <c r="C509" s="921" t="s">
        <v>2872</v>
      </c>
      <c r="D509" s="923">
        <v>43565</v>
      </c>
      <c r="E509" s="921" t="s">
        <v>481</v>
      </c>
      <c r="F509" s="921" t="s">
        <v>2135</v>
      </c>
      <c r="G509" s="921"/>
      <c r="H509" s="924" t="s">
        <v>30</v>
      </c>
      <c r="I509" s="924"/>
      <c r="J509" s="14" t="s">
        <v>31</v>
      </c>
      <c r="K509" s="14" t="s">
        <v>32</v>
      </c>
      <c r="L509" s="16">
        <v>727</v>
      </c>
    </row>
    <row r="510" spans="1:12" x14ac:dyDescent="0.25">
      <c r="A510" s="918"/>
      <c r="B510" s="921"/>
      <c r="C510" s="921"/>
      <c r="D510" s="923"/>
      <c r="E510" s="921"/>
      <c r="F510" s="921"/>
      <c r="G510" s="921"/>
      <c r="H510" s="924" t="s">
        <v>33</v>
      </c>
      <c r="I510" s="924"/>
      <c r="J510" s="14" t="s">
        <v>31</v>
      </c>
      <c r="K510" s="14" t="s">
        <v>32</v>
      </c>
      <c r="L510" s="16">
        <v>416.1</v>
      </c>
    </row>
    <row r="511" spans="1:12" ht="24" x14ac:dyDescent="0.25">
      <c r="A511" s="918"/>
      <c r="B511" s="9" t="s">
        <v>34</v>
      </c>
      <c r="C511" s="13" t="s">
        <v>35</v>
      </c>
      <c r="D511" s="13" t="s">
        <v>36</v>
      </c>
      <c r="E511" s="13" t="s">
        <v>37</v>
      </c>
      <c r="F511" s="920"/>
      <c r="G511" s="920"/>
      <c r="H511" s="924" t="s">
        <v>38</v>
      </c>
      <c r="I511" s="924"/>
      <c r="J511" s="921" t="s">
        <v>31</v>
      </c>
      <c r="K511" s="921" t="s">
        <v>32</v>
      </c>
      <c r="L511" s="925">
        <v>50</v>
      </c>
    </row>
    <row r="512" spans="1:12" ht="22.8" x14ac:dyDescent="0.25">
      <c r="A512" s="918"/>
      <c r="B512" s="14" t="s">
        <v>55</v>
      </c>
      <c r="C512" s="14" t="s">
        <v>2135</v>
      </c>
      <c r="D512" s="15">
        <v>43569</v>
      </c>
      <c r="E512" s="14" t="s">
        <v>2136</v>
      </c>
      <c r="F512" s="920"/>
      <c r="G512" s="920"/>
      <c r="H512" s="924"/>
      <c r="I512" s="924"/>
      <c r="J512" s="921"/>
      <c r="K512" s="921"/>
      <c r="L512" s="925"/>
    </row>
    <row r="513" spans="1:12" ht="24" x14ac:dyDescent="0.25">
      <c r="A513" s="918">
        <v>897</v>
      </c>
      <c r="B513" s="9" t="s">
        <v>22</v>
      </c>
      <c r="C513" s="13" t="s">
        <v>23</v>
      </c>
      <c r="D513" s="13" t="s">
        <v>24</v>
      </c>
      <c r="E513" s="13" t="s">
        <v>25</v>
      </c>
      <c r="F513" s="919" t="s">
        <v>17</v>
      </c>
      <c r="G513" s="919"/>
      <c r="H513" s="920"/>
      <c r="I513" s="920"/>
      <c r="J513" s="920"/>
      <c r="K513" s="920"/>
      <c r="L513" s="920"/>
    </row>
    <row r="514" spans="1:12" x14ac:dyDescent="0.25">
      <c r="A514" s="918"/>
      <c r="B514" s="921" t="s">
        <v>2871</v>
      </c>
      <c r="C514" s="921" t="s">
        <v>2873</v>
      </c>
      <c r="D514" s="923">
        <v>43637</v>
      </c>
      <c r="E514" s="921" t="s">
        <v>2874</v>
      </c>
      <c r="F514" s="921" t="s">
        <v>2875</v>
      </c>
      <c r="G514" s="921"/>
      <c r="H514" s="924" t="s">
        <v>30</v>
      </c>
      <c r="I514" s="924"/>
      <c r="J514" s="14" t="s">
        <v>31</v>
      </c>
      <c r="K514" s="14" t="s">
        <v>32</v>
      </c>
      <c r="L514" s="16">
        <v>303.02</v>
      </c>
    </row>
    <row r="515" spans="1:12" x14ac:dyDescent="0.25">
      <c r="A515" s="918"/>
      <c r="B515" s="921"/>
      <c r="C515" s="921"/>
      <c r="D515" s="923"/>
      <c r="E515" s="921"/>
      <c r="F515" s="921"/>
      <c r="G515" s="921"/>
      <c r="H515" s="924" t="s">
        <v>33</v>
      </c>
      <c r="I515" s="924"/>
      <c r="J515" s="14" t="s">
        <v>31</v>
      </c>
      <c r="K515" s="14" t="s">
        <v>32</v>
      </c>
      <c r="L515" s="16">
        <v>388.6</v>
      </c>
    </row>
    <row r="516" spans="1:12" ht="24" x14ac:dyDescent="0.25">
      <c r="A516" s="918"/>
      <c r="B516" s="9" t="s">
        <v>34</v>
      </c>
      <c r="C516" s="13" t="s">
        <v>35</v>
      </c>
      <c r="D516" s="13" t="s">
        <v>36</v>
      </c>
      <c r="E516" s="13" t="s">
        <v>37</v>
      </c>
      <c r="F516" s="920"/>
      <c r="G516" s="920"/>
      <c r="H516" s="924" t="s">
        <v>38</v>
      </c>
      <c r="I516" s="924"/>
      <c r="J516" s="921" t="s">
        <v>31</v>
      </c>
      <c r="K516" s="921" t="s">
        <v>32</v>
      </c>
      <c r="L516" s="925">
        <v>222</v>
      </c>
    </row>
    <row r="517" spans="1:12" ht="22.8" x14ac:dyDescent="0.25">
      <c r="A517" s="918"/>
      <c r="B517" s="14" t="s">
        <v>55</v>
      </c>
      <c r="C517" s="14" t="s">
        <v>2875</v>
      </c>
      <c r="D517" s="15">
        <v>43639</v>
      </c>
      <c r="E517" s="14" t="s">
        <v>2177</v>
      </c>
      <c r="F517" s="920"/>
      <c r="G517" s="920"/>
      <c r="H517" s="924"/>
      <c r="I517" s="924"/>
      <c r="J517" s="921"/>
      <c r="K517" s="921"/>
      <c r="L517" s="925"/>
    </row>
    <row r="518" spans="1:12" ht="24" x14ac:dyDescent="0.25">
      <c r="A518" s="918">
        <v>898</v>
      </c>
      <c r="B518" s="9" t="s">
        <v>22</v>
      </c>
      <c r="C518" s="13" t="s">
        <v>23</v>
      </c>
      <c r="D518" s="13" t="s">
        <v>24</v>
      </c>
      <c r="E518" s="13" t="s">
        <v>25</v>
      </c>
      <c r="F518" s="919" t="s">
        <v>17</v>
      </c>
      <c r="G518" s="919"/>
      <c r="H518" s="920"/>
      <c r="I518" s="920"/>
      <c r="J518" s="920"/>
      <c r="K518" s="920"/>
      <c r="L518" s="920"/>
    </row>
    <row r="519" spans="1:12" x14ac:dyDescent="0.25">
      <c r="A519" s="918"/>
      <c r="B519" s="921" t="s">
        <v>2876</v>
      </c>
      <c r="C519" s="921" t="s">
        <v>2877</v>
      </c>
      <c r="D519" s="923">
        <v>43691</v>
      </c>
      <c r="E519" s="921" t="s">
        <v>187</v>
      </c>
      <c r="F519" s="921" t="s">
        <v>2878</v>
      </c>
      <c r="G519" s="921"/>
      <c r="H519" s="924" t="s">
        <v>30</v>
      </c>
      <c r="I519" s="924"/>
      <c r="J519" s="14" t="s">
        <v>31</v>
      </c>
      <c r="K519" s="14" t="s">
        <v>32</v>
      </c>
      <c r="L519" s="16">
        <v>552.55000000000007</v>
      </c>
    </row>
    <row r="520" spans="1:12" x14ac:dyDescent="0.25">
      <c r="A520" s="918"/>
      <c r="B520" s="921"/>
      <c r="C520" s="921"/>
      <c r="D520" s="923"/>
      <c r="E520" s="921"/>
      <c r="F520" s="921"/>
      <c r="G520" s="921"/>
      <c r="H520" s="924" t="s">
        <v>33</v>
      </c>
      <c r="I520" s="924"/>
      <c r="J520" s="14" t="s">
        <v>31</v>
      </c>
      <c r="K520" s="14" t="s">
        <v>31</v>
      </c>
      <c r="L520" s="16">
        <v>0</v>
      </c>
    </row>
    <row r="521" spans="1:12" ht="24" x14ac:dyDescent="0.25">
      <c r="A521" s="918"/>
      <c r="B521" s="9" t="s">
        <v>34</v>
      </c>
      <c r="C521" s="13" t="s">
        <v>35</v>
      </c>
      <c r="D521" s="13" t="s">
        <v>36</v>
      </c>
      <c r="E521" s="13" t="s">
        <v>37</v>
      </c>
      <c r="F521" s="920"/>
      <c r="G521" s="920"/>
      <c r="H521" s="924" t="s">
        <v>38</v>
      </c>
      <c r="I521" s="924"/>
      <c r="J521" s="921" t="s">
        <v>31</v>
      </c>
      <c r="K521" s="921" t="s">
        <v>32</v>
      </c>
      <c r="L521" s="925">
        <v>400</v>
      </c>
    </row>
    <row r="522" spans="1:12" ht="22.8" x14ac:dyDescent="0.25">
      <c r="A522" s="918"/>
      <c r="B522" s="14" t="s">
        <v>229</v>
      </c>
      <c r="C522" s="14" t="s">
        <v>2878</v>
      </c>
      <c r="D522" s="15">
        <v>43694</v>
      </c>
      <c r="E522" s="14" t="s">
        <v>1881</v>
      </c>
      <c r="F522" s="920"/>
      <c r="G522" s="920"/>
      <c r="H522" s="924"/>
      <c r="I522" s="924"/>
      <c r="J522" s="921"/>
      <c r="K522" s="921"/>
      <c r="L522" s="925"/>
    </row>
    <row r="523" spans="1:12" ht="24" x14ac:dyDescent="0.25">
      <c r="A523" s="918">
        <v>899</v>
      </c>
      <c r="B523" s="9" t="s">
        <v>22</v>
      </c>
      <c r="C523" s="13" t="s">
        <v>23</v>
      </c>
      <c r="D523" s="13" t="s">
        <v>24</v>
      </c>
      <c r="E523" s="13" t="s">
        <v>25</v>
      </c>
      <c r="F523" s="919" t="s">
        <v>17</v>
      </c>
      <c r="G523" s="919"/>
      <c r="H523" s="920"/>
      <c r="I523" s="920"/>
      <c r="J523" s="920"/>
      <c r="K523" s="920"/>
      <c r="L523" s="920"/>
    </row>
    <row r="524" spans="1:12" x14ac:dyDescent="0.25">
      <c r="A524" s="918"/>
      <c r="B524" s="921" t="s">
        <v>2876</v>
      </c>
      <c r="C524" s="922" t="s">
        <v>2879</v>
      </c>
      <c r="D524" s="923">
        <v>43734</v>
      </c>
      <c r="E524" s="921" t="s">
        <v>1760</v>
      </c>
      <c r="F524" s="921" t="s">
        <v>2880</v>
      </c>
      <c r="G524" s="921"/>
      <c r="H524" s="924" t="s">
        <v>30</v>
      </c>
      <c r="I524" s="924"/>
      <c r="J524" s="14" t="s">
        <v>31</v>
      </c>
      <c r="K524" s="14" t="s">
        <v>32</v>
      </c>
      <c r="L524" s="16">
        <v>178.1</v>
      </c>
    </row>
    <row r="525" spans="1:12" x14ac:dyDescent="0.25">
      <c r="A525" s="918"/>
      <c r="B525" s="921"/>
      <c r="C525" s="922"/>
      <c r="D525" s="923"/>
      <c r="E525" s="921"/>
      <c r="F525" s="921"/>
      <c r="G525" s="921"/>
      <c r="H525" s="924" t="s">
        <v>33</v>
      </c>
      <c r="I525" s="924"/>
      <c r="J525" s="14" t="s">
        <v>31</v>
      </c>
      <c r="K525" s="14" t="s">
        <v>31</v>
      </c>
      <c r="L525" s="16">
        <v>0</v>
      </c>
    </row>
    <row r="526" spans="1:12" ht="24" x14ac:dyDescent="0.25">
      <c r="A526" s="918"/>
      <c r="B526" s="9" t="s">
        <v>34</v>
      </c>
      <c r="C526" s="13" t="s">
        <v>35</v>
      </c>
      <c r="D526" s="13" t="s">
        <v>36</v>
      </c>
      <c r="E526" s="13" t="s">
        <v>37</v>
      </c>
      <c r="F526" s="920"/>
      <c r="G526" s="920"/>
      <c r="H526" s="924" t="s">
        <v>38</v>
      </c>
      <c r="I526" s="924"/>
      <c r="J526" s="921" t="s">
        <v>31</v>
      </c>
      <c r="K526" s="921" t="s">
        <v>32</v>
      </c>
      <c r="L526" s="925">
        <v>637</v>
      </c>
    </row>
    <row r="527" spans="1:12" ht="22.8" x14ac:dyDescent="0.25">
      <c r="A527" s="918"/>
      <c r="B527" s="14" t="s">
        <v>229</v>
      </c>
      <c r="C527" s="14" t="s">
        <v>2880</v>
      </c>
      <c r="D527" s="15">
        <v>43738</v>
      </c>
      <c r="E527" s="14" t="s">
        <v>50</v>
      </c>
      <c r="F527" s="920"/>
      <c r="G527" s="920"/>
      <c r="H527" s="924"/>
      <c r="I527" s="924"/>
      <c r="J527" s="921"/>
      <c r="K527" s="921"/>
      <c r="L527" s="925"/>
    </row>
    <row r="528" spans="1:12" ht="24" x14ac:dyDescent="0.25">
      <c r="A528" s="918">
        <v>900</v>
      </c>
      <c r="B528" s="9" t="s">
        <v>22</v>
      </c>
      <c r="C528" s="13" t="s">
        <v>23</v>
      </c>
      <c r="D528" s="13" t="s">
        <v>24</v>
      </c>
      <c r="E528" s="13" t="s">
        <v>25</v>
      </c>
      <c r="F528" s="919" t="s">
        <v>17</v>
      </c>
      <c r="G528" s="919"/>
      <c r="H528" s="920"/>
      <c r="I528" s="920"/>
      <c r="J528" s="920"/>
      <c r="K528" s="920"/>
      <c r="L528" s="920"/>
    </row>
    <row r="529" spans="1:12" x14ac:dyDescent="0.25">
      <c r="A529" s="918"/>
      <c r="B529" s="921" t="s">
        <v>2881</v>
      </c>
      <c r="C529" s="921" t="s">
        <v>2882</v>
      </c>
      <c r="D529" s="923">
        <v>43580</v>
      </c>
      <c r="E529" s="921" t="s">
        <v>159</v>
      </c>
      <c r="F529" s="921" t="s">
        <v>2883</v>
      </c>
      <c r="G529" s="921"/>
      <c r="H529" s="924" t="s">
        <v>30</v>
      </c>
      <c r="I529" s="924"/>
      <c r="J529" s="14" t="s">
        <v>31</v>
      </c>
      <c r="K529" s="14" t="s">
        <v>32</v>
      </c>
      <c r="L529" s="16">
        <v>176</v>
      </c>
    </row>
    <row r="530" spans="1:12" x14ac:dyDescent="0.25">
      <c r="A530" s="918"/>
      <c r="B530" s="921"/>
      <c r="C530" s="921"/>
      <c r="D530" s="923"/>
      <c r="E530" s="921"/>
      <c r="F530" s="921"/>
      <c r="G530" s="921"/>
      <c r="H530" s="924" t="s">
        <v>33</v>
      </c>
      <c r="I530" s="924"/>
      <c r="J530" s="14" t="s">
        <v>31</v>
      </c>
      <c r="K530" s="14" t="s">
        <v>32</v>
      </c>
      <c r="L530" s="16">
        <v>450.58</v>
      </c>
    </row>
    <row r="531" spans="1:12" ht="24" x14ac:dyDescent="0.25">
      <c r="A531" s="918"/>
      <c r="B531" s="9" t="s">
        <v>34</v>
      </c>
      <c r="C531" s="13" t="s">
        <v>35</v>
      </c>
      <c r="D531" s="13" t="s">
        <v>36</v>
      </c>
      <c r="E531" s="13" t="s">
        <v>37</v>
      </c>
      <c r="F531" s="920"/>
      <c r="G531" s="920"/>
      <c r="H531" s="924" t="s">
        <v>38</v>
      </c>
      <c r="I531" s="924"/>
      <c r="J531" s="921" t="s">
        <v>31</v>
      </c>
      <c r="K531" s="921" t="s">
        <v>32</v>
      </c>
      <c r="L531" s="925">
        <v>200.64</v>
      </c>
    </row>
    <row r="532" spans="1:12" ht="22.8" x14ac:dyDescent="0.25">
      <c r="A532" s="918"/>
      <c r="B532" s="14" t="s">
        <v>39</v>
      </c>
      <c r="C532" s="14" t="s">
        <v>2883</v>
      </c>
      <c r="D532" s="15">
        <v>43581</v>
      </c>
      <c r="E532" s="14" t="s">
        <v>1385</v>
      </c>
      <c r="F532" s="920"/>
      <c r="G532" s="920"/>
      <c r="H532" s="924"/>
      <c r="I532" s="924"/>
      <c r="J532" s="921"/>
      <c r="K532" s="921"/>
      <c r="L532" s="925"/>
    </row>
  </sheetData>
  <mergeCells count="1575">
    <mergeCell ref="K6:L8"/>
    <mergeCell ref="C7:E7"/>
    <mergeCell ref="C8:E8"/>
    <mergeCell ref="F9:G9"/>
    <mergeCell ref="H9:I9"/>
    <mergeCell ref="B2:L2"/>
    <mergeCell ref="A3:A5"/>
    <mergeCell ref="B3:I4"/>
    <mergeCell ref="B5:L5"/>
    <mergeCell ref="A6:A8"/>
    <mergeCell ref="C6:E6"/>
    <mergeCell ref="F6:F8"/>
    <mergeCell ref="G6:G8"/>
    <mergeCell ref="I6:I8"/>
    <mergeCell ref="J6:J8"/>
    <mergeCell ref="K12:K13"/>
    <mergeCell ref="L12:L13"/>
    <mergeCell ref="F14:G15"/>
    <mergeCell ref="H14:I15"/>
    <mergeCell ref="J14:J15"/>
    <mergeCell ref="K14:K15"/>
    <mergeCell ref="L14:L15"/>
    <mergeCell ref="D11:D13"/>
    <mergeCell ref="E11:E13"/>
    <mergeCell ref="F11:G13"/>
    <mergeCell ref="H11:I11"/>
    <mergeCell ref="H12:I13"/>
    <mergeCell ref="J12:J13"/>
    <mergeCell ref="A10:A15"/>
    <mergeCell ref="F10:G10"/>
    <mergeCell ref="H10:L10"/>
    <mergeCell ref="B11:B13"/>
    <mergeCell ref="C11:C13"/>
    <mergeCell ref="D22:D23"/>
    <mergeCell ref="E22:E23"/>
    <mergeCell ref="F22:G23"/>
    <mergeCell ref="H22:I22"/>
    <mergeCell ref="H23:I23"/>
    <mergeCell ref="F19:G20"/>
    <mergeCell ref="H19:I20"/>
    <mergeCell ref="J19:J20"/>
    <mergeCell ref="K19:K20"/>
    <mergeCell ref="L19:L20"/>
    <mergeCell ref="A21:A25"/>
    <mergeCell ref="F21:G21"/>
    <mergeCell ref="H21:L21"/>
    <mergeCell ref="B22:B23"/>
    <mergeCell ref="C22:C23"/>
    <mergeCell ref="A16:A20"/>
    <mergeCell ref="F16:G16"/>
    <mergeCell ref="H16:L16"/>
    <mergeCell ref="B17:B18"/>
    <mergeCell ref="C17:C18"/>
    <mergeCell ref="D17:D18"/>
    <mergeCell ref="E17:E18"/>
    <mergeCell ref="F17:G18"/>
    <mergeCell ref="H17:I17"/>
    <mergeCell ref="H18:I18"/>
    <mergeCell ref="K29:K30"/>
    <mergeCell ref="L29:L30"/>
    <mergeCell ref="A31:A35"/>
    <mergeCell ref="F31:G31"/>
    <mergeCell ref="H31:L31"/>
    <mergeCell ref="B32:B33"/>
    <mergeCell ref="C32:C33"/>
    <mergeCell ref="D32:D33"/>
    <mergeCell ref="E32:E33"/>
    <mergeCell ref="F32:G33"/>
    <mergeCell ref="F27:G28"/>
    <mergeCell ref="H27:I27"/>
    <mergeCell ref="H28:I28"/>
    <mergeCell ref="F29:G30"/>
    <mergeCell ref="H29:I30"/>
    <mergeCell ref="J29:J30"/>
    <mergeCell ref="J24:J25"/>
    <mergeCell ref="K24:K25"/>
    <mergeCell ref="L24:L25"/>
    <mergeCell ref="A26:A30"/>
    <mergeCell ref="F26:G26"/>
    <mergeCell ref="H26:L26"/>
    <mergeCell ref="B27:B28"/>
    <mergeCell ref="C27:C28"/>
    <mergeCell ref="D27:D28"/>
    <mergeCell ref="E27:E28"/>
    <mergeCell ref="F24:G25"/>
    <mergeCell ref="H24:I25"/>
    <mergeCell ref="H38:I38"/>
    <mergeCell ref="F39:G40"/>
    <mergeCell ref="H39:I40"/>
    <mergeCell ref="J39:J40"/>
    <mergeCell ref="K39:K40"/>
    <mergeCell ref="L39:L40"/>
    <mergeCell ref="L34:L35"/>
    <mergeCell ref="A36:A40"/>
    <mergeCell ref="F36:G36"/>
    <mergeCell ref="H36:L36"/>
    <mergeCell ref="B37:B38"/>
    <mergeCell ref="C37:C38"/>
    <mergeCell ref="D37:D38"/>
    <mergeCell ref="E37:E38"/>
    <mergeCell ref="F37:G38"/>
    <mergeCell ref="H37:I37"/>
    <mergeCell ref="H32:I32"/>
    <mergeCell ref="H33:I33"/>
    <mergeCell ref="F34:G35"/>
    <mergeCell ref="H34:I35"/>
    <mergeCell ref="J34:J35"/>
    <mergeCell ref="K34:K35"/>
    <mergeCell ref="F44:G45"/>
    <mergeCell ref="H44:I45"/>
    <mergeCell ref="J44:J45"/>
    <mergeCell ref="K44:K45"/>
    <mergeCell ref="L44:L45"/>
    <mergeCell ref="A46:A50"/>
    <mergeCell ref="F46:G46"/>
    <mergeCell ref="H46:L46"/>
    <mergeCell ref="B47:B48"/>
    <mergeCell ref="C47:C48"/>
    <mergeCell ref="A41:A45"/>
    <mergeCell ref="F41:G41"/>
    <mergeCell ref="H41:L41"/>
    <mergeCell ref="B42:B43"/>
    <mergeCell ref="C42:C43"/>
    <mergeCell ref="D42:D43"/>
    <mergeCell ref="E42:E43"/>
    <mergeCell ref="F42:G43"/>
    <mergeCell ref="H42:I42"/>
    <mergeCell ref="H43:I43"/>
    <mergeCell ref="J49:J50"/>
    <mergeCell ref="K49:K50"/>
    <mergeCell ref="L49:L50"/>
    <mergeCell ref="D47:D48"/>
    <mergeCell ref="E47:E48"/>
    <mergeCell ref="F47:G48"/>
    <mergeCell ref="H47:I47"/>
    <mergeCell ref="H48:I48"/>
    <mergeCell ref="F49:G50"/>
    <mergeCell ref="H49:I50"/>
    <mergeCell ref="H57:I57"/>
    <mergeCell ref="H58:I58"/>
    <mergeCell ref="F59:G60"/>
    <mergeCell ref="H59:I60"/>
    <mergeCell ref="J59:J60"/>
    <mergeCell ref="K59:K60"/>
    <mergeCell ref="K54:K55"/>
    <mergeCell ref="L54:L55"/>
    <mergeCell ref="A56:A60"/>
    <mergeCell ref="F56:G56"/>
    <mergeCell ref="H56:L56"/>
    <mergeCell ref="B57:B58"/>
    <mergeCell ref="C57:C58"/>
    <mergeCell ref="D57:D58"/>
    <mergeCell ref="E57:E58"/>
    <mergeCell ref="F57:G58"/>
    <mergeCell ref="F52:G53"/>
    <mergeCell ref="H52:I52"/>
    <mergeCell ref="H53:I53"/>
    <mergeCell ref="F54:G55"/>
    <mergeCell ref="H54:I55"/>
    <mergeCell ref="J54:J55"/>
    <mergeCell ref="A51:A55"/>
    <mergeCell ref="F51:G51"/>
    <mergeCell ref="H51:L51"/>
    <mergeCell ref="B52:B53"/>
    <mergeCell ref="C52:C53"/>
    <mergeCell ref="D52:D53"/>
    <mergeCell ref="E52:E53"/>
    <mergeCell ref="H63:I64"/>
    <mergeCell ref="J63:J64"/>
    <mergeCell ref="K63:K64"/>
    <mergeCell ref="L63:L64"/>
    <mergeCell ref="F65:G66"/>
    <mergeCell ref="H65:I66"/>
    <mergeCell ref="J65:J66"/>
    <mergeCell ref="K65:K66"/>
    <mergeCell ref="L65:L66"/>
    <mergeCell ref="L59:L60"/>
    <mergeCell ref="A61:A66"/>
    <mergeCell ref="F61:G61"/>
    <mergeCell ref="H61:L61"/>
    <mergeCell ref="B62:B64"/>
    <mergeCell ref="C62:C64"/>
    <mergeCell ref="D62:D64"/>
    <mergeCell ref="E62:E64"/>
    <mergeCell ref="F62:G64"/>
    <mergeCell ref="H62:I62"/>
    <mergeCell ref="F70:G71"/>
    <mergeCell ref="H70:I71"/>
    <mergeCell ref="J70:J71"/>
    <mergeCell ref="K70:K71"/>
    <mergeCell ref="L70:L71"/>
    <mergeCell ref="A72:A76"/>
    <mergeCell ref="F72:G72"/>
    <mergeCell ref="H72:L72"/>
    <mergeCell ref="B73:B74"/>
    <mergeCell ref="C73:C74"/>
    <mergeCell ref="A67:A71"/>
    <mergeCell ref="F67:G67"/>
    <mergeCell ref="H67:L67"/>
    <mergeCell ref="B68:B69"/>
    <mergeCell ref="C68:C69"/>
    <mergeCell ref="D68:D69"/>
    <mergeCell ref="E68:E69"/>
    <mergeCell ref="F68:G69"/>
    <mergeCell ref="H68:I68"/>
    <mergeCell ref="H69:I69"/>
    <mergeCell ref="J75:J76"/>
    <mergeCell ref="K75:K76"/>
    <mergeCell ref="L75:L76"/>
    <mergeCell ref="D73:D74"/>
    <mergeCell ref="E73:E74"/>
    <mergeCell ref="F73:G74"/>
    <mergeCell ref="H73:I73"/>
    <mergeCell ref="H74:I74"/>
    <mergeCell ref="F75:G76"/>
    <mergeCell ref="H75:I76"/>
    <mergeCell ref="H83:I83"/>
    <mergeCell ref="H84:I84"/>
    <mergeCell ref="F85:G86"/>
    <mergeCell ref="H85:I86"/>
    <mergeCell ref="J85:J86"/>
    <mergeCell ref="K85:K86"/>
    <mergeCell ref="K80:K81"/>
    <mergeCell ref="L80:L81"/>
    <mergeCell ref="A82:A86"/>
    <mergeCell ref="F82:G82"/>
    <mergeCell ref="H82:L82"/>
    <mergeCell ref="B83:B84"/>
    <mergeCell ref="C83:C84"/>
    <mergeCell ref="D83:D84"/>
    <mergeCell ref="E83:E84"/>
    <mergeCell ref="F83:G84"/>
    <mergeCell ref="F78:G79"/>
    <mergeCell ref="H78:I78"/>
    <mergeCell ref="H79:I79"/>
    <mergeCell ref="F80:G81"/>
    <mergeCell ref="H80:I81"/>
    <mergeCell ref="J80:J81"/>
    <mergeCell ref="A77:A81"/>
    <mergeCell ref="F77:G77"/>
    <mergeCell ref="H77:L77"/>
    <mergeCell ref="B78:B79"/>
    <mergeCell ref="C78:C79"/>
    <mergeCell ref="D78:D79"/>
    <mergeCell ref="E78:E79"/>
    <mergeCell ref="H94:I95"/>
    <mergeCell ref="H89:I89"/>
    <mergeCell ref="F90:G91"/>
    <mergeCell ref="H90:I91"/>
    <mergeCell ref="J90:J91"/>
    <mergeCell ref="K90:K91"/>
    <mergeCell ref="L90:L91"/>
    <mergeCell ref="L85:L86"/>
    <mergeCell ref="A87:A91"/>
    <mergeCell ref="F87:G87"/>
    <mergeCell ref="H87:L87"/>
    <mergeCell ref="B88:B89"/>
    <mergeCell ref="C88:C89"/>
    <mergeCell ref="D88:D89"/>
    <mergeCell ref="E88:E89"/>
    <mergeCell ref="F88:G89"/>
    <mergeCell ref="H88:I88"/>
    <mergeCell ref="A103:A108"/>
    <mergeCell ref="F103:G103"/>
    <mergeCell ref="H103:L103"/>
    <mergeCell ref="B104:B106"/>
    <mergeCell ref="C104:C106"/>
    <mergeCell ref="A98:A102"/>
    <mergeCell ref="F98:G98"/>
    <mergeCell ref="H98:L98"/>
    <mergeCell ref="B99:B100"/>
    <mergeCell ref="C99:C100"/>
    <mergeCell ref="D99:D100"/>
    <mergeCell ref="E99:E100"/>
    <mergeCell ref="F99:G100"/>
    <mergeCell ref="H99:I99"/>
    <mergeCell ref="H100:I100"/>
    <mergeCell ref="J94:J95"/>
    <mergeCell ref="K94:K95"/>
    <mergeCell ref="L94:L95"/>
    <mergeCell ref="F96:G97"/>
    <mergeCell ref="H96:I97"/>
    <mergeCell ref="J96:J97"/>
    <mergeCell ref="K96:K97"/>
    <mergeCell ref="L96:L97"/>
    <mergeCell ref="A92:A97"/>
    <mergeCell ref="F92:G92"/>
    <mergeCell ref="H92:L92"/>
    <mergeCell ref="B93:B95"/>
    <mergeCell ref="C93:C95"/>
    <mergeCell ref="D93:D95"/>
    <mergeCell ref="E93:E95"/>
    <mergeCell ref="F93:G95"/>
    <mergeCell ref="H93:I93"/>
    <mergeCell ref="K105:K106"/>
    <mergeCell ref="L105:L106"/>
    <mergeCell ref="F107:G108"/>
    <mergeCell ref="H107:I108"/>
    <mergeCell ref="J107:J108"/>
    <mergeCell ref="K107:K108"/>
    <mergeCell ref="L107:L108"/>
    <mergeCell ref="D104:D106"/>
    <mergeCell ref="E104:E106"/>
    <mergeCell ref="F104:G106"/>
    <mergeCell ref="H104:I104"/>
    <mergeCell ref="H105:I106"/>
    <mergeCell ref="J105:J106"/>
    <mergeCell ref="F101:G102"/>
    <mergeCell ref="H101:I102"/>
    <mergeCell ref="J101:J102"/>
    <mergeCell ref="K101:K102"/>
    <mergeCell ref="L101:L102"/>
    <mergeCell ref="D115:D116"/>
    <mergeCell ref="E115:E116"/>
    <mergeCell ref="F115:G116"/>
    <mergeCell ref="H115:I115"/>
    <mergeCell ref="H116:I116"/>
    <mergeCell ref="F117:G118"/>
    <mergeCell ref="H117:I118"/>
    <mergeCell ref="F112:G113"/>
    <mergeCell ref="H112:I113"/>
    <mergeCell ref="J112:J113"/>
    <mergeCell ref="K112:K113"/>
    <mergeCell ref="L112:L113"/>
    <mergeCell ref="A114:A118"/>
    <mergeCell ref="F114:G114"/>
    <mergeCell ref="H114:L114"/>
    <mergeCell ref="B115:B116"/>
    <mergeCell ref="C115:C116"/>
    <mergeCell ref="A109:A113"/>
    <mergeCell ref="F109:G109"/>
    <mergeCell ref="H109:L109"/>
    <mergeCell ref="B110:B111"/>
    <mergeCell ref="C110:C111"/>
    <mergeCell ref="D110:D111"/>
    <mergeCell ref="E110:E111"/>
    <mergeCell ref="F110:G111"/>
    <mergeCell ref="H110:I110"/>
    <mergeCell ref="H111:I111"/>
    <mergeCell ref="K122:K123"/>
    <mergeCell ref="L122:L123"/>
    <mergeCell ref="A124:A128"/>
    <mergeCell ref="F124:G124"/>
    <mergeCell ref="H124:L124"/>
    <mergeCell ref="B125:B126"/>
    <mergeCell ref="C125:C126"/>
    <mergeCell ref="D125:D126"/>
    <mergeCell ref="E125:E126"/>
    <mergeCell ref="F125:G126"/>
    <mergeCell ref="F120:G121"/>
    <mergeCell ref="H120:I120"/>
    <mergeCell ref="H121:I121"/>
    <mergeCell ref="F122:G123"/>
    <mergeCell ref="H122:I123"/>
    <mergeCell ref="J122:J123"/>
    <mergeCell ref="J117:J118"/>
    <mergeCell ref="K117:K118"/>
    <mergeCell ref="L117:L118"/>
    <mergeCell ref="A119:A123"/>
    <mergeCell ref="F119:G119"/>
    <mergeCell ref="H119:L119"/>
    <mergeCell ref="B120:B121"/>
    <mergeCell ref="C120:C121"/>
    <mergeCell ref="D120:D121"/>
    <mergeCell ref="E120:E121"/>
    <mergeCell ref="H131:I131"/>
    <mergeCell ref="F132:G133"/>
    <mergeCell ref="H132:I133"/>
    <mergeCell ref="J132:J133"/>
    <mergeCell ref="K132:K133"/>
    <mergeCell ref="L132:L133"/>
    <mergeCell ref="L127:L128"/>
    <mergeCell ref="A129:A133"/>
    <mergeCell ref="F129:G129"/>
    <mergeCell ref="H129:L129"/>
    <mergeCell ref="B130:B131"/>
    <mergeCell ref="C130:C131"/>
    <mergeCell ref="D130:D131"/>
    <mergeCell ref="E130:E131"/>
    <mergeCell ref="F130:G131"/>
    <mergeCell ref="H130:I130"/>
    <mergeCell ref="H125:I125"/>
    <mergeCell ref="H126:I126"/>
    <mergeCell ref="F127:G128"/>
    <mergeCell ref="H127:I128"/>
    <mergeCell ref="J127:J128"/>
    <mergeCell ref="K127:K128"/>
    <mergeCell ref="D140:D141"/>
    <mergeCell ref="E140:E141"/>
    <mergeCell ref="F140:G141"/>
    <mergeCell ref="H140:I140"/>
    <mergeCell ref="H141:I141"/>
    <mergeCell ref="F142:G143"/>
    <mergeCell ref="H142:I143"/>
    <mergeCell ref="F137:G138"/>
    <mergeCell ref="H137:I138"/>
    <mergeCell ref="J137:J138"/>
    <mergeCell ref="K137:K138"/>
    <mergeCell ref="L137:L138"/>
    <mergeCell ref="A139:A143"/>
    <mergeCell ref="F139:G139"/>
    <mergeCell ref="H139:L139"/>
    <mergeCell ref="B140:B141"/>
    <mergeCell ref="C140:C141"/>
    <mergeCell ref="A134:A138"/>
    <mergeCell ref="F134:G134"/>
    <mergeCell ref="H134:L134"/>
    <mergeCell ref="B135:B136"/>
    <mergeCell ref="C135:C136"/>
    <mergeCell ref="D135:D136"/>
    <mergeCell ref="E135:E136"/>
    <mergeCell ref="F135:G136"/>
    <mergeCell ref="H135:I135"/>
    <mergeCell ref="H136:I136"/>
    <mergeCell ref="K147:K148"/>
    <mergeCell ref="L147:L148"/>
    <mergeCell ref="A149:A153"/>
    <mergeCell ref="F149:G149"/>
    <mergeCell ref="H149:L149"/>
    <mergeCell ref="B150:B151"/>
    <mergeCell ref="C150:C151"/>
    <mergeCell ref="D150:D151"/>
    <mergeCell ref="E150:E151"/>
    <mergeCell ref="F150:G151"/>
    <mergeCell ref="F145:G146"/>
    <mergeCell ref="H145:I145"/>
    <mergeCell ref="H146:I146"/>
    <mergeCell ref="F147:G148"/>
    <mergeCell ref="H147:I148"/>
    <mergeCell ref="J147:J148"/>
    <mergeCell ref="J142:J143"/>
    <mergeCell ref="K142:K143"/>
    <mergeCell ref="L142:L143"/>
    <mergeCell ref="A144:A148"/>
    <mergeCell ref="F144:G144"/>
    <mergeCell ref="H144:L144"/>
    <mergeCell ref="B145:B146"/>
    <mergeCell ref="C145:C146"/>
    <mergeCell ref="D145:D146"/>
    <mergeCell ref="E145:E146"/>
    <mergeCell ref="H156:I156"/>
    <mergeCell ref="F157:G158"/>
    <mergeCell ref="H157:I158"/>
    <mergeCell ref="J157:J158"/>
    <mergeCell ref="K157:K158"/>
    <mergeCell ref="L157:L158"/>
    <mergeCell ref="L152:L153"/>
    <mergeCell ref="A154:A158"/>
    <mergeCell ref="F154:G154"/>
    <mergeCell ref="H154:L154"/>
    <mergeCell ref="B155:B156"/>
    <mergeCell ref="C155:C156"/>
    <mergeCell ref="D155:D156"/>
    <mergeCell ref="E155:E156"/>
    <mergeCell ref="F155:G156"/>
    <mergeCell ref="H155:I155"/>
    <mergeCell ref="H150:I150"/>
    <mergeCell ref="H151:I151"/>
    <mergeCell ref="F152:G153"/>
    <mergeCell ref="H152:I153"/>
    <mergeCell ref="J152:J153"/>
    <mergeCell ref="K152:K153"/>
    <mergeCell ref="D165:D166"/>
    <mergeCell ref="E165:E166"/>
    <mergeCell ref="F165:G166"/>
    <mergeCell ref="H165:I165"/>
    <mergeCell ref="H166:I166"/>
    <mergeCell ref="F167:G168"/>
    <mergeCell ref="H167:I168"/>
    <mergeCell ref="F162:G163"/>
    <mergeCell ref="H162:I163"/>
    <mergeCell ref="J162:J163"/>
    <mergeCell ref="K162:K163"/>
    <mergeCell ref="L162:L163"/>
    <mergeCell ref="A164:A168"/>
    <mergeCell ref="F164:G164"/>
    <mergeCell ref="H164:L164"/>
    <mergeCell ref="B165:B166"/>
    <mergeCell ref="C165:C166"/>
    <mergeCell ref="A159:A163"/>
    <mergeCell ref="F159:G159"/>
    <mergeCell ref="H159:L159"/>
    <mergeCell ref="B160:B161"/>
    <mergeCell ref="C160:C161"/>
    <mergeCell ref="D160:D161"/>
    <mergeCell ref="E160:E161"/>
    <mergeCell ref="F160:G161"/>
    <mergeCell ref="H160:I160"/>
    <mergeCell ref="H161:I161"/>
    <mergeCell ref="K172:K173"/>
    <mergeCell ref="L172:L173"/>
    <mergeCell ref="A174:A178"/>
    <mergeCell ref="F174:G174"/>
    <mergeCell ref="H174:L174"/>
    <mergeCell ref="B175:B176"/>
    <mergeCell ref="C175:C176"/>
    <mergeCell ref="D175:D176"/>
    <mergeCell ref="E175:E176"/>
    <mergeCell ref="F175:G176"/>
    <mergeCell ref="F170:G171"/>
    <mergeCell ref="H170:I170"/>
    <mergeCell ref="H171:I171"/>
    <mergeCell ref="F172:G173"/>
    <mergeCell ref="H172:I173"/>
    <mergeCell ref="J172:J173"/>
    <mergeCell ref="J167:J168"/>
    <mergeCell ref="K167:K168"/>
    <mergeCell ref="L167:L168"/>
    <mergeCell ref="A169:A173"/>
    <mergeCell ref="F169:G169"/>
    <mergeCell ref="H169:L169"/>
    <mergeCell ref="B170:B171"/>
    <mergeCell ref="C170:C171"/>
    <mergeCell ref="D170:D171"/>
    <mergeCell ref="E170:E171"/>
    <mergeCell ref="H181:I181"/>
    <mergeCell ref="F182:G183"/>
    <mergeCell ref="H182:I183"/>
    <mergeCell ref="J182:J183"/>
    <mergeCell ref="K182:K183"/>
    <mergeCell ref="L182:L183"/>
    <mergeCell ref="L177:L178"/>
    <mergeCell ref="A179:A183"/>
    <mergeCell ref="F179:G179"/>
    <mergeCell ref="H179:L179"/>
    <mergeCell ref="B180:B181"/>
    <mergeCell ref="C180:C181"/>
    <mergeCell ref="D180:D181"/>
    <mergeCell ref="E180:E181"/>
    <mergeCell ref="F180:G181"/>
    <mergeCell ref="H180:I180"/>
    <mergeCell ref="H175:I175"/>
    <mergeCell ref="H176:I176"/>
    <mergeCell ref="F177:G178"/>
    <mergeCell ref="H177:I178"/>
    <mergeCell ref="J177:J178"/>
    <mergeCell ref="K177:K178"/>
    <mergeCell ref="J186:J187"/>
    <mergeCell ref="K186:K187"/>
    <mergeCell ref="L186:L187"/>
    <mergeCell ref="F188:G189"/>
    <mergeCell ref="H188:I189"/>
    <mergeCell ref="J188:J189"/>
    <mergeCell ref="K188:K189"/>
    <mergeCell ref="L188:L189"/>
    <mergeCell ref="A184:A189"/>
    <mergeCell ref="F184:G184"/>
    <mergeCell ref="H184:L184"/>
    <mergeCell ref="B185:B187"/>
    <mergeCell ref="C185:C187"/>
    <mergeCell ref="D185:D187"/>
    <mergeCell ref="E185:E187"/>
    <mergeCell ref="F185:G187"/>
    <mergeCell ref="H185:I185"/>
    <mergeCell ref="H186:I187"/>
    <mergeCell ref="D196:D197"/>
    <mergeCell ref="E196:E197"/>
    <mergeCell ref="F196:G197"/>
    <mergeCell ref="H196:I196"/>
    <mergeCell ref="H197:I197"/>
    <mergeCell ref="F198:G199"/>
    <mergeCell ref="H198:I199"/>
    <mergeCell ref="F193:G194"/>
    <mergeCell ref="H193:I194"/>
    <mergeCell ref="J193:J194"/>
    <mergeCell ref="K193:K194"/>
    <mergeCell ref="L193:L194"/>
    <mergeCell ref="A195:A199"/>
    <mergeCell ref="F195:G195"/>
    <mergeCell ref="H195:L195"/>
    <mergeCell ref="B196:B197"/>
    <mergeCell ref="C196:C197"/>
    <mergeCell ref="A190:A194"/>
    <mergeCell ref="F190:G190"/>
    <mergeCell ref="H190:L190"/>
    <mergeCell ref="B191:B192"/>
    <mergeCell ref="C191:C192"/>
    <mergeCell ref="D191:D192"/>
    <mergeCell ref="E191:E192"/>
    <mergeCell ref="F191:G192"/>
    <mergeCell ref="H191:I191"/>
    <mergeCell ref="H192:I192"/>
    <mergeCell ref="K203:K204"/>
    <mergeCell ref="L203:L204"/>
    <mergeCell ref="A205:A209"/>
    <mergeCell ref="F205:G205"/>
    <mergeCell ref="H205:L205"/>
    <mergeCell ref="B206:B207"/>
    <mergeCell ref="C206:C207"/>
    <mergeCell ref="D206:D207"/>
    <mergeCell ref="E206:E207"/>
    <mergeCell ref="F206:G207"/>
    <mergeCell ref="F201:G202"/>
    <mergeCell ref="H201:I201"/>
    <mergeCell ref="H202:I202"/>
    <mergeCell ref="F203:G204"/>
    <mergeCell ref="H203:I204"/>
    <mergeCell ref="J203:J204"/>
    <mergeCell ref="J198:J199"/>
    <mergeCell ref="K198:K199"/>
    <mergeCell ref="L198:L199"/>
    <mergeCell ref="A200:A204"/>
    <mergeCell ref="F200:G200"/>
    <mergeCell ref="H200:L200"/>
    <mergeCell ref="B201:B202"/>
    <mergeCell ref="C201:C202"/>
    <mergeCell ref="D201:D202"/>
    <mergeCell ref="E201:E202"/>
    <mergeCell ref="H212:I212"/>
    <mergeCell ref="F213:G214"/>
    <mergeCell ref="H213:I214"/>
    <mergeCell ref="J213:J214"/>
    <mergeCell ref="K213:K214"/>
    <mergeCell ref="L213:L214"/>
    <mergeCell ref="L208:L209"/>
    <mergeCell ref="A210:A214"/>
    <mergeCell ref="F210:G210"/>
    <mergeCell ref="H210:L210"/>
    <mergeCell ref="B211:B212"/>
    <mergeCell ref="C211:C212"/>
    <mergeCell ref="D211:D212"/>
    <mergeCell ref="E211:E212"/>
    <mergeCell ref="F211:G212"/>
    <mergeCell ref="H211:I211"/>
    <mergeCell ref="H206:I206"/>
    <mergeCell ref="H207:I207"/>
    <mergeCell ref="F208:G209"/>
    <mergeCell ref="H208:I209"/>
    <mergeCell ref="J208:J209"/>
    <mergeCell ref="K208:K209"/>
    <mergeCell ref="A221:A225"/>
    <mergeCell ref="F221:G221"/>
    <mergeCell ref="H221:L221"/>
    <mergeCell ref="B222:B223"/>
    <mergeCell ref="C222:C223"/>
    <mergeCell ref="D222:D223"/>
    <mergeCell ref="E222:E223"/>
    <mergeCell ref="F222:G223"/>
    <mergeCell ref="H222:I222"/>
    <mergeCell ref="H223:I223"/>
    <mergeCell ref="J217:J218"/>
    <mergeCell ref="K217:K218"/>
    <mergeCell ref="L217:L218"/>
    <mergeCell ref="F219:G220"/>
    <mergeCell ref="H219:I220"/>
    <mergeCell ref="J219:J220"/>
    <mergeCell ref="K219:K220"/>
    <mergeCell ref="L219:L220"/>
    <mergeCell ref="A215:A220"/>
    <mergeCell ref="F215:G215"/>
    <mergeCell ref="H215:L215"/>
    <mergeCell ref="B216:B218"/>
    <mergeCell ref="C216:C218"/>
    <mergeCell ref="D216:D218"/>
    <mergeCell ref="E216:E218"/>
    <mergeCell ref="F216:G218"/>
    <mergeCell ref="H216:I216"/>
    <mergeCell ref="H217:I218"/>
    <mergeCell ref="F241:G242"/>
    <mergeCell ref="H241:I242"/>
    <mergeCell ref="J241:J242"/>
    <mergeCell ref="K241:K242"/>
    <mergeCell ref="L241:L242"/>
    <mergeCell ref="D238:D240"/>
    <mergeCell ref="E238:E240"/>
    <mergeCell ref="F238:G240"/>
    <mergeCell ref="H238:I238"/>
    <mergeCell ref="D227:D228"/>
    <mergeCell ref="E227:E228"/>
    <mergeCell ref="F227:G228"/>
    <mergeCell ref="H227:I227"/>
    <mergeCell ref="H228:I228"/>
    <mergeCell ref="F229:G230"/>
    <mergeCell ref="H229:I230"/>
    <mergeCell ref="F224:G225"/>
    <mergeCell ref="H224:I225"/>
    <mergeCell ref="J224:J225"/>
    <mergeCell ref="K224:K225"/>
    <mergeCell ref="L224:L225"/>
    <mergeCell ref="F226:G226"/>
    <mergeCell ref="H226:L226"/>
    <mergeCell ref="F237:G237"/>
    <mergeCell ref="H237:L237"/>
    <mergeCell ref="B238:B240"/>
    <mergeCell ref="C238:C240"/>
    <mergeCell ref="F232:G234"/>
    <mergeCell ref="H232:I232"/>
    <mergeCell ref="H233:I234"/>
    <mergeCell ref="J233:J234"/>
    <mergeCell ref="K233:K234"/>
    <mergeCell ref="L233:L234"/>
    <mergeCell ref="J229:J230"/>
    <mergeCell ref="K229:K230"/>
    <mergeCell ref="L229:L230"/>
    <mergeCell ref="A231:A236"/>
    <mergeCell ref="F231:G231"/>
    <mergeCell ref="H231:L231"/>
    <mergeCell ref="B232:B234"/>
    <mergeCell ref="C232:C234"/>
    <mergeCell ref="D232:D234"/>
    <mergeCell ref="E232:E234"/>
    <mergeCell ref="K239:K240"/>
    <mergeCell ref="L239:L240"/>
    <mergeCell ref="A226:A230"/>
    <mergeCell ref="B227:B228"/>
    <mergeCell ref="C227:C228"/>
    <mergeCell ref="A243:A247"/>
    <mergeCell ref="F243:G243"/>
    <mergeCell ref="H243:L243"/>
    <mergeCell ref="B244:B245"/>
    <mergeCell ref="C244:C245"/>
    <mergeCell ref="D244:D245"/>
    <mergeCell ref="E244:E245"/>
    <mergeCell ref="F244:G245"/>
    <mergeCell ref="H244:I244"/>
    <mergeCell ref="H245:I245"/>
    <mergeCell ref="K256:K257"/>
    <mergeCell ref="L256:L257"/>
    <mergeCell ref="H239:I240"/>
    <mergeCell ref="J239:J240"/>
    <mergeCell ref="F235:G236"/>
    <mergeCell ref="H235:I236"/>
    <mergeCell ref="J235:J236"/>
    <mergeCell ref="K235:K236"/>
    <mergeCell ref="L235:L236"/>
    <mergeCell ref="D249:D250"/>
    <mergeCell ref="E249:E250"/>
    <mergeCell ref="F249:G250"/>
    <mergeCell ref="H249:I249"/>
    <mergeCell ref="H250:I250"/>
    <mergeCell ref="F251:G252"/>
    <mergeCell ref="H251:I252"/>
    <mergeCell ref="F246:G247"/>
    <mergeCell ref="H246:I247"/>
    <mergeCell ref="J246:J247"/>
    <mergeCell ref="K246:K247"/>
    <mergeCell ref="L246:L247"/>
    <mergeCell ref="A237:A242"/>
    <mergeCell ref="F254:G255"/>
    <mergeCell ref="H254:I254"/>
    <mergeCell ref="H255:I255"/>
    <mergeCell ref="F256:G257"/>
    <mergeCell ref="H256:I257"/>
    <mergeCell ref="J256:J257"/>
    <mergeCell ref="J251:J252"/>
    <mergeCell ref="K251:K252"/>
    <mergeCell ref="L251:L252"/>
    <mergeCell ref="A253:A257"/>
    <mergeCell ref="F253:G253"/>
    <mergeCell ref="H253:L253"/>
    <mergeCell ref="B254:B255"/>
    <mergeCell ref="C254:C255"/>
    <mergeCell ref="D254:D255"/>
    <mergeCell ref="E254:E255"/>
    <mergeCell ref="A248:A252"/>
    <mergeCell ref="F248:G248"/>
    <mergeCell ref="H248:L248"/>
    <mergeCell ref="B249:B250"/>
    <mergeCell ref="C249:C250"/>
    <mergeCell ref="H265:I265"/>
    <mergeCell ref="F266:G267"/>
    <mergeCell ref="H266:I267"/>
    <mergeCell ref="J266:J267"/>
    <mergeCell ref="K266:K267"/>
    <mergeCell ref="L266:L267"/>
    <mergeCell ref="L261:L262"/>
    <mergeCell ref="A263:A267"/>
    <mergeCell ref="F263:G263"/>
    <mergeCell ref="H263:L263"/>
    <mergeCell ref="B264:B265"/>
    <mergeCell ref="C264:C265"/>
    <mergeCell ref="D264:D265"/>
    <mergeCell ref="E264:E265"/>
    <mergeCell ref="F264:G265"/>
    <mergeCell ref="H264:I264"/>
    <mergeCell ref="H259:I259"/>
    <mergeCell ref="H260:I260"/>
    <mergeCell ref="F261:G262"/>
    <mergeCell ref="H261:I262"/>
    <mergeCell ref="J261:J262"/>
    <mergeCell ref="K261:K262"/>
    <mergeCell ref="A258:A262"/>
    <mergeCell ref="F258:G258"/>
    <mergeCell ref="H258:L258"/>
    <mergeCell ref="B259:B260"/>
    <mergeCell ref="C259:C260"/>
    <mergeCell ref="D259:D260"/>
    <mergeCell ref="E259:E260"/>
    <mergeCell ref="F259:G260"/>
    <mergeCell ref="F271:G272"/>
    <mergeCell ref="H271:I272"/>
    <mergeCell ref="J271:J272"/>
    <mergeCell ref="K271:K272"/>
    <mergeCell ref="L271:L272"/>
    <mergeCell ref="A273:A277"/>
    <mergeCell ref="F273:G273"/>
    <mergeCell ref="H273:L273"/>
    <mergeCell ref="B274:B275"/>
    <mergeCell ref="C274:C275"/>
    <mergeCell ref="A268:A272"/>
    <mergeCell ref="F268:G268"/>
    <mergeCell ref="H268:L268"/>
    <mergeCell ref="B269:B270"/>
    <mergeCell ref="C269:C270"/>
    <mergeCell ref="D269:D270"/>
    <mergeCell ref="E269:E270"/>
    <mergeCell ref="F269:G270"/>
    <mergeCell ref="H269:I269"/>
    <mergeCell ref="H270:I270"/>
    <mergeCell ref="F279:G280"/>
    <mergeCell ref="H279:I279"/>
    <mergeCell ref="H280:I280"/>
    <mergeCell ref="F281:G282"/>
    <mergeCell ref="H281:I282"/>
    <mergeCell ref="J281:J282"/>
    <mergeCell ref="J276:J277"/>
    <mergeCell ref="K276:K277"/>
    <mergeCell ref="L276:L277"/>
    <mergeCell ref="A278:A282"/>
    <mergeCell ref="F278:G278"/>
    <mergeCell ref="H278:L278"/>
    <mergeCell ref="B279:B280"/>
    <mergeCell ref="C279:C280"/>
    <mergeCell ref="D279:D280"/>
    <mergeCell ref="E279:E280"/>
    <mergeCell ref="D274:D275"/>
    <mergeCell ref="E274:E275"/>
    <mergeCell ref="F274:G275"/>
    <mergeCell ref="H274:I274"/>
    <mergeCell ref="H275:I275"/>
    <mergeCell ref="F276:G277"/>
    <mergeCell ref="H276:I277"/>
    <mergeCell ref="L286:L287"/>
    <mergeCell ref="A288:A293"/>
    <mergeCell ref="F288:G288"/>
    <mergeCell ref="H288:L288"/>
    <mergeCell ref="B289:B291"/>
    <mergeCell ref="C289:C291"/>
    <mergeCell ref="D289:D291"/>
    <mergeCell ref="E289:E291"/>
    <mergeCell ref="F289:G291"/>
    <mergeCell ref="H289:I289"/>
    <mergeCell ref="H284:I284"/>
    <mergeCell ref="H285:I285"/>
    <mergeCell ref="F286:G287"/>
    <mergeCell ref="H286:I287"/>
    <mergeCell ref="J286:J287"/>
    <mergeCell ref="K286:K287"/>
    <mergeCell ref="K281:K282"/>
    <mergeCell ref="L281:L282"/>
    <mergeCell ref="A283:A287"/>
    <mergeCell ref="F283:G283"/>
    <mergeCell ref="H283:L283"/>
    <mergeCell ref="B284:B285"/>
    <mergeCell ref="C284:C285"/>
    <mergeCell ref="D284:D285"/>
    <mergeCell ref="E284:E285"/>
    <mergeCell ref="F284:G285"/>
    <mergeCell ref="A299:A304"/>
    <mergeCell ref="F299:G299"/>
    <mergeCell ref="H299:L299"/>
    <mergeCell ref="B300:B302"/>
    <mergeCell ref="C300:C302"/>
    <mergeCell ref="A294:A298"/>
    <mergeCell ref="F294:G294"/>
    <mergeCell ref="H294:L294"/>
    <mergeCell ref="B295:B296"/>
    <mergeCell ref="C295:C296"/>
    <mergeCell ref="D295:D296"/>
    <mergeCell ref="E295:E296"/>
    <mergeCell ref="F295:G296"/>
    <mergeCell ref="H295:I295"/>
    <mergeCell ref="H296:I296"/>
    <mergeCell ref="H290:I291"/>
    <mergeCell ref="J290:J291"/>
    <mergeCell ref="K290:K291"/>
    <mergeCell ref="L290:L291"/>
    <mergeCell ref="F292:G293"/>
    <mergeCell ref="H292:I293"/>
    <mergeCell ref="J292:J293"/>
    <mergeCell ref="K292:K293"/>
    <mergeCell ref="L292:L293"/>
    <mergeCell ref="K301:K302"/>
    <mergeCell ref="L301:L302"/>
    <mergeCell ref="F303:G304"/>
    <mergeCell ref="H303:I304"/>
    <mergeCell ref="J303:J304"/>
    <mergeCell ref="K303:K304"/>
    <mergeCell ref="L303:L304"/>
    <mergeCell ref="D300:D302"/>
    <mergeCell ref="E300:E302"/>
    <mergeCell ref="F300:G302"/>
    <mergeCell ref="H300:I300"/>
    <mergeCell ref="H301:I302"/>
    <mergeCell ref="J301:J302"/>
    <mergeCell ref="F297:G298"/>
    <mergeCell ref="H297:I298"/>
    <mergeCell ref="J297:J298"/>
    <mergeCell ref="K297:K298"/>
    <mergeCell ref="L297:L298"/>
    <mergeCell ref="J307:J308"/>
    <mergeCell ref="K307:K308"/>
    <mergeCell ref="L307:L308"/>
    <mergeCell ref="F309:G310"/>
    <mergeCell ref="H309:I310"/>
    <mergeCell ref="J309:J310"/>
    <mergeCell ref="K309:K310"/>
    <mergeCell ref="L309:L310"/>
    <mergeCell ref="A305:A310"/>
    <mergeCell ref="F305:G305"/>
    <mergeCell ref="H305:L305"/>
    <mergeCell ref="B306:B308"/>
    <mergeCell ref="C306:C308"/>
    <mergeCell ref="D306:D308"/>
    <mergeCell ref="E306:E308"/>
    <mergeCell ref="F306:G308"/>
    <mergeCell ref="H306:I306"/>
    <mergeCell ref="H307:I308"/>
    <mergeCell ref="J313:J314"/>
    <mergeCell ref="K313:K314"/>
    <mergeCell ref="L313:L314"/>
    <mergeCell ref="F315:G316"/>
    <mergeCell ref="H315:I316"/>
    <mergeCell ref="J315:J316"/>
    <mergeCell ref="K315:K316"/>
    <mergeCell ref="L315:L316"/>
    <mergeCell ref="A311:A316"/>
    <mergeCell ref="F311:G311"/>
    <mergeCell ref="H311:L311"/>
    <mergeCell ref="B312:B314"/>
    <mergeCell ref="C312:C314"/>
    <mergeCell ref="D312:D314"/>
    <mergeCell ref="E312:E314"/>
    <mergeCell ref="F312:G314"/>
    <mergeCell ref="H312:I312"/>
    <mergeCell ref="H313:I314"/>
    <mergeCell ref="J319:J320"/>
    <mergeCell ref="K319:K320"/>
    <mergeCell ref="L319:L320"/>
    <mergeCell ref="F321:G322"/>
    <mergeCell ref="H321:I322"/>
    <mergeCell ref="J321:J322"/>
    <mergeCell ref="K321:K322"/>
    <mergeCell ref="L321:L322"/>
    <mergeCell ref="A317:A322"/>
    <mergeCell ref="F317:G317"/>
    <mergeCell ref="H317:L317"/>
    <mergeCell ref="B318:B320"/>
    <mergeCell ref="C318:C320"/>
    <mergeCell ref="D318:D320"/>
    <mergeCell ref="E318:E320"/>
    <mergeCell ref="F318:G320"/>
    <mergeCell ref="H318:I318"/>
    <mergeCell ref="H319:I320"/>
    <mergeCell ref="F326:G327"/>
    <mergeCell ref="H326:I327"/>
    <mergeCell ref="J326:J327"/>
    <mergeCell ref="K326:K327"/>
    <mergeCell ref="L326:L327"/>
    <mergeCell ref="A328:A332"/>
    <mergeCell ref="F328:G328"/>
    <mergeCell ref="H328:L328"/>
    <mergeCell ref="B329:B330"/>
    <mergeCell ref="C329:C330"/>
    <mergeCell ref="A323:A327"/>
    <mergeCell ref="F323:G323"/>
    <mergeCell ref="H323:L323"/>
    <mergeCell ref="B324:B325"/>
    <mergeCell ref="C324:C325"/>
    <mergeCell ref="D324:D325"/>
    <mergeCell ref="E324:E325"/>
    <mergeCell ref="F324:G325"/>
    <mergeCell ref="H324:I324"/>
    <mergeCell ref="H325:I325"/>
    <mergeCell ref="F334:G335"/>
    <mergeCell ref="H334:I334"/>
    <mergeCell ref="H335:I335"/>
    <mergeCell ref="F336:G337"/>
    <mergeCell ref="H336:I337"/>
    <mergeCell ref="J336:J337"/>
    <mergeCell ref="J331:J332"/>
    <mergeCell ref="K331:K332"/>
    <mergeCell ref="L331:L332"/>
    <mergeCell ref="A333:A337"/>
    <mergeCell ref="F333:G333"/>
    <mergeCell ref="H333:L333"/>
    <mergeCell ref="B334:B335"/>
    <mergeCell ref="C334:C335"/>
    <mergeCell ref="D334:D335"/>
    <mergeCell ref="E334:E335"/>
    <mergeCell ref="D329:D330"/>
    <mergeCell ref="E329:E330"/>
    <mergeCell ref="F329:G330"/>
    <mergeCell ref="H329:I329"/>
    <mergeCell ref="H330:I330"/>
    <mergeCell ref="F331:G332"/>
    <mergeCell ref="H331:I332"/>
    <mergeCell ref="H339:I339"/>
    <mergeCell ref="H340:I341"/>
    <mergeCell ref="J340:J341"/>
    <mergeCell ref="K340:K341"/>
    <mergeCell ref="L340:L341"/>
    <mergeCell ref="F342:G343"/>
    <mergeCell ref="H342:I343"/>
    <mergeCell ref="J342:J343"/>
    <mergeCell ref="K342:K343"/>
    <mergeCell ref="L342:L343"/>
    <mergeCell ref="K336:K337"/>
    <mergeCell ref="L336:L337"/>
    <mergeCell ref="A338:A343"/>
    <mergeCell ref="F338:G338"/>
    <mergeCell ref="H338:L338"/>
    <mergeCell ref="B339:B341"/>
    <mergeCell ref="C339:C341"/>
    <mergeCell ref="D339:D341"/>
    <mergeCell ref="E339:E341"/>
    <mergeCell ref="F339:G341"/>
    <mergeCell ref="J346:J347"/>
    <mergeCell ref="K346:K347"/>
    <mergeCell ref="L346:L347"/>
    <mergeCell ref="F348:G349"/>
    <mergeCell ref="H348:I349"/>
    <mergeCell ref="J348:J349"/>
    <mergeCell ref="K348:K349"/>
    <mergeCell ref="L348:L349"/>
    <mergeCell ref="A344:A349"/>
    <mergeCell ref="F344:G344"/>
    <mergeCell ref="H344:L344"/>
    <mergeCell ref="B345:B347"/>
    <mergeCell ref="C345:C347"/>
    <mergeCell ref="D345:D347"/>
    <mergeCell ref="E345:E347"/>
    <mergeCell ref="F345:G347"/>
    <mergeCell ref="H345:I345"/>
    <mergeCell ref="H346:I347"/>
    <mergeCell ref="D356:D357"/>
    <mergeCell ref="E356:E357"/>
    <mergeCell ref="F356:G357"/>
    <mergeCell ref="H356:I356"/>
    <mergeCell ref="H357:I357"/>
    <mergeCell ref="F358:G359"/>
    <mergeCell ref="H358:I359"/>
    <mergeCell ref="F353:G354"/>
    <mergeCell ref="H353:I354"/>
    <mergeCell ref="J353:J354"/>
    <mergeCell ref="K353:K354"/>
    <mergeCell ref="L353:L354"/>
    <mergeCell ref="A355:A359"/>
    <mergeCell ref="F355:G355"/>
    <mergeCell ref="H355:L355"/>
    <mergeCell ref="B356:B357"/>
    <mergeCell ref="C356:C357"/>
    <mergeCell ref="A350:A354"/>
    <mergeCell ref="F350:G350"/>
    <mergeCell ref="H350:L350"/>
    <mergeCell ref="B351:B352"/>
    <mergeCell ref="C351:C352"/>
    <mergeCell ref="D351:D352"/>
    <mergeCell ref="E351:E352"/>
    <mergeCell ref="F351:G352"/>
    <mergeCell ref="H351:I351"/>
    <mergeCell ref="H352:I352"/>
    <mergeCell ref="K363:K364"/>
    <mergeCell ref="L363:L364"/>
    <mergeCell ref="A365:A369"/>
    <mergeCell ref="F365:G365"/>
    <mergeCell ref="H365:L365"/>
    <mergeCell ref="B366:B367"/>
    <mergeCell ref="C366:C367"/>
    <mergeCell ref="D366:D367"/>
    <mergeCell ref="E366:E367"/>
    <mergeCell ref="F366:G367"/>
    <mergeCell ref="F361:G362"/>
    <mergeCell ref="H361:I361"/>
    <mergeCell ref="H362:I362"/>
    <mergeCell ref="F363:G364"/>
    <mergeCell ref="H363:I364"/>
    <mergeCell ref="J363:J364"/>
    <mergeCell ref="J358:J359"/>
    <mergeCell ref="K358:K359"/>
    <mergeCell ref="L358:L359"/>
    <mergeCell ref="A360:A364"/>
    <mergeCell ref="F360:G360"/>
    <mergeCell ref="H360:L360"/>
    <mergeCell ref="B361:B362"/>
    <mergeCell ref="C361:C362"/>
    <mergeCell ref="D361:D362"/>
    <mergeCell ref="E361:E362"/>
    <mergeCell ref="H372:I372"/>
    <mergeCell ref="F373:G374"/>
    <mergeCell ref="H373:I374"/>
    <mergeCell ref="J373:J374"/>
    <mergeCell ref="K373:K374"/>
    <mergeCell ref="L373:L374"/>
    <mergeCell ref="L368:L369"/>
    <mergeCell ref="A370:A374"/>
    <mergeCell ref="F370:G370"/>
    <mergeCell ref="H370:L370"/>
    <mergeCell ref="B371:B372"/>
    <mergeCell ref="C371:C372"/>
    <mergeCell ref="D371:D372"/>
    <mergeCell ref="E371:E372"/>
    <mergeCell ref="F371:G372"/>
    <mergeCell ref="H371:I371"/>
    <mergeCell ref="H366:I366"/>
    <mergeCell ref="H367:I367"/>
    <mergeCell ref="F368:G369"/>
    <mergeCell ref="H368:I369"/>
    <mergeCell ref="J368:J369"/>
    <mergeCell ref="K368:K369"/>
    <mergeCell ref="D381:D382"/>
    <mergeCell ref="E381:E382"/>
    <mergeCell ref="F381:G382"/>
    <mergeCell ref="H381:I381"/>
    <mergeCell ref="H382:I382"/>
    <mergeCell ref="F383:G384"/>
    <mergeCell ref="H383:I384"/>
    <mergeCell ref="F378:G379"/>
    <mergeCell ref="H378:I379"/>
    <mergeCell ref="J378:J379"/>
    <mergeCell ref="K378:K379"/>
    <mergeCell ref="L378:L379"/>
    <mergeCell ref="A380:A384"/>
    <mergeCell ref="F380:G380"/>
    <mergeCell ref="H380:L380"/>
    <mergeCell ref="B381:B382"/>
    <mergeCell ref="C381:C382"/>
    <mergeCell ref="A375:A379"/>
    <mergeCell ref="F375:G375"/>
    <mergeCell ref="H375:L375"/>
    <mergeCell ref="B376:B377"/>
    <mergeCell ref="C376:C377"/>
    <mergeCell ref="D376:D377"/>
    <mergeCell ref="E376:E377"/>
    <mergeCell ref="F376:G377"/>
    <mergeCell ref="H376:I376"/>
    <mergeCell ref="H377:I377"/>
    <mergeCell ref="K388:K389"/>
    <mergeCell ref="L388:L389"/>
    <mergeCell ref="A390:A394"/>
    <mergeCell ref="F390:G390"/>
    <mergeCell ref="H390:L390"/>
    <mergeCell ref="B391:B392"/>
    <mergeCell ref="C391:C392"/>
    <mergeCell ref="D391:D392"/>
    <mergeCell ref="E391:E392"/>
    <mergeCell ref="F391:G392"/>
    <mergeCell ref="F386:G387"/>
    <mergeCell ref="H386:I386"/>
    <mergeCell ref="H387:I387"/>
    <mergeCell ref="F388:G389"/>
    <mergeCell ref="H388:I389"/>
    <mergeCell ref="J388:J389"/>
    <mergeCell ref="J383:J384"/>
    <mergeCell ref="K383:K384"/>
    <mergeCell ref="L383:L384"/>
    <mergeCell ref="A385:A389"/>
    <mergeCell ref="F385:G385"/>
    <mergeCell ref="H385:L385"/>
    <mergeCell ref="B386:B387"/>
    <mergeCell ref="C386:C387"/>
    <mergeCell ref="D386:D387"/>
    <mergeCell ref="E386:E387"/>
    <mergeCell ref="H397:I397"/>
    <mergeCell ref="F398:G399"/>
    <mergeCell ref="H398:I399"/>
    <mergeCell ref="J398:J399"/>
    <mergeCell ref="K398:K399"/>
    <mergeCell ref="L398:L399"/>
    <mergeCell ref="L393:L394"/>
    <mergeCell ref="A395:A399"/>
    <mergeCell ref="F395:G395"/>
    <mergeCell ref="H395:L395"/>
    <mergeCell ref="B396:B397"/>
    <mergeCell ref="C396:C397"/>
    <mergeCell ref="D396:D397"/>
    <mergeCell ref="E396:E397"/>
    <mergeCell ref="F396:G397"/>
    <mergeCell ref="H396:I396"/>
    <mergeCell ref="H391:I391"/>
    <mergeCell ref="H392:I392"/>
    <mergeCell ref="F393:G394"/>
    <mergeCell ref="H393:I394"/>
    <mergeCell ref="J393:J394"/>
    <mergeCell ref="K393:K394"/>
    <mergeCell ref="F403:G404"/>
    <mergeCell ref="H403:I404"/>
    <mergeCell ref="J403:J404"/>
    <mergeCell ref="K403:K404"/>
    <mergeCell ref="L403:L404"/>
    <mergeCell ref="A405:A409"/>
    <mergeCell ref="F405:G405"/>
    <mergeCell ref="H405:L405"/>
    <mergeCell ref="B406:B407"/>
    <mergeCell ref="C406:C407"/>
    <mergeCell ref="A400:A404"/>
    <mergeCell ref="F400:G400"/>
    <mergeCell ref="H400:L400"/>
    <mergeCell ref="B401:B402"/>
    <mergeCell ref="C401:C402"/>
    <mergeCell ref="D401:D402"/>
    <mergeCell ref="E401:E402"/>
    <mergeCell ref="F401:G402"/>
    <mergeCell ref="H401:I401"/>
    <mergeCell ref="H402:I402"/>
    <mergeCell ref="J408:J409"/>
    <mergeCell ref="K408:K409"/>
    <mergeCell ref="L408:L409"/>
    <mergeCell ref="D406:D407"/>
    <mergeCell ref="E406:E407"/>
    <mergeCell ref="F406:G407"/>
    <mergeCell ref="H406:I406"/>
    <mergeCell ref="H407:I407"/>
    <mergeCell ref="F408:G409"/>
    <mergeCell ref="H408:I409"/>
    <mergeCell ref="H416:I416"/>
    <mergeCell ref="H417:I417"/>
    <mergeCell ref="F418:G419"/>
    <mergeCell ref="H418:I419"/>
    <mergeCell ref="J418:J419"/>
    <mergeCell ref="K418:K419"/>
    <mergeCell ref="K413:K414"/>
    <mergeCell ref="L413:L414"/>
    <mergeCell ref="A415:A419"/>
    <mergeCell ref="F415:G415"/>
    <mergeCell ref="H415:L415"/>
    <mergeCell ref="B416:B417"/>
    <mergeCell ref="C416:C417"/>
    <mergeCell ref="D416:D417"/>
    <mergeCell ref="E416:E417"/>
    <mergeCell ref="F416:G417"/>
    <mergeCell ref="F411:G412"/>
    <mergeCell ref="H411:I411"/>
    <mergeCell ref="H412:I412"/>
    <mergeCell ref="F413:G414"/>
    <mergeCell ref="H413:I414"/>
    <mergeCell ref="J413:J414"/>
    <mergeCell ref="A410:A414"/>
    <mergeCell ref="F410:G410"/>
    <mergeCell ref="H410:L410"/>
    <mergeCell ref="B411:B412"/>
    <mergeCell ref="C411:C412"/>
    <mergeCell ref="D411:D412"/>
    <mergeCell ref="E411:E412"/>
    <mergeCell ref="H427:I428"/>
    <mergeCell ref="H422:I422"/>
    <mergeCell ref="F423:G424"/>
    <mergeCell ref="H423:I424"/>
    <mergeCell ref="J423:J424"/>
    <mergeCell ref="K423:K424"/>
    <mergeCell ref="L423:L424"/>
    <mergeCell ref="L418:L419"/>
    <mergeCell ref="A420:A424"/>
    <mergeCell ref="F420:G420"/>
    <mergeCell ref="H420:L420"/>
    <mergeCell ref="B421:B422"/>
    <mergeCell ref="C421:C422"/>
    <mergeCell ref="D421:D422"/>
    <mergeCell ref="E421:E422"/>
    <mergeCell ref="F421:G422"/>
    <mergeCell ref="H421:I421"/>
    <mergeCell ref="A436:A442"/>
    <mergeCell ref="F436:G436"/>
    <mergeCell ref="H436:L436"/>
    <mergeCell ref="B437:B440"/>
    <mergeCell ref="C437:C440"/>
    <mergeCell ref="A431:A435"/>
    <mergeCell ref="F431:G431"/>
    <mergeCell ref="H431:L431"/>
    <mergeCell ref="B432:B433"/>
    <mergeCell ref="C432:C433"/>
    <mergeCell ref="D432:D433"/>
    <mergeCell ref="E432:E433"/>
    <mergeCell ref="F432:G433"/>
    <mergeCell ref="H432:I432"/>
    <mergeCell ref="H433:I433"/>
    <mergeCell ref="J427:J428"/>
    <mergeCell ref="K427:K428"/>
    <mergeCell ref="L427:L428"/>
    <mergeCell ref="F429:G430"/>
    <mergeCell ref="H429:I430"/>
    <mergeCell ref="J429:J430"/>
    <mergeCell ref="K429:K430"/>
    <mergeCell ref="L429:L430"/>
    <mergeCell ref="A425:A430"/>
    <mergeCell ref="F425:G425"/>
    <mergeCell ref="H425:L425"/>
    <mergeCell ref="B426:B428"/>
    <mergeCell ref="C426:C428"/>
    <mergeCell ref="D426:D428"/>
    <mergeCell ref="E426:E428"/>
    <mergeCell ref="F426:G428"/>
    <mergeCell ref="H426:I426"/>
    <mergeCell ref="K438:K440"/>
    <mergeCell ref="L438:L440"/>
    <mergeCell ref="F441:G442"/>
    <mergeCell ref="H441:I442"/>
    <mergeCell ref="J441:J442"/>
    <mergeCell ref="K441:K442"/>
    <mergeCell ref="L441:L442"/>
    <mergeCell ref="D437:D440"/>
    <mergeCell ref="E437:E440"/>
    <mergeCell ref="F437:G440"/>
    <mergeCell ref="H437:I437"/>
    <mergeCell ref="H438:I440"/>
    <mergeCell ref="J438:J440"/>
    <mergeCell ref="F434:G435"/>
    <mergeCell ref="H434:I435"/>
    <mergeCell ref="J434:J435"/>
    <mergeCell ref="K434:K435"/>
    <mergeCell ref="L434:L435"/>
    <mergeCell ref="J445:J447"/>
    <mergeCell ref="K445:K447"/>
    <mergeCell ref="L445:L447"/>
    <mergeCell ref="F448:G449"/>
    <mergeCell ref="H448:I449"/>
    <mergeCell ref="J448:J449"/>
    <mergeCell ref="K448:K449"/>
    <mergeCell ref="L448:L449"/>
    <mergeCell ref="A443:A449"/>
    <mergeCell ref="F443:G443"/>
    <mergeCell ref="H443:L443"/>
    <mergeCell ref="B444:B447"/>
    <mergeCell ref="C444:C447"/>
    <mergeCell ref="D444:D447"/>
    <mergeCell ref="E444:E447"/>
    <mergeCell ref="F444:G447"/>
    <mergeCell ref="H444:I444"/>
    <mergeCell ref="H445:I447"/>
    <mergeCell ref="J452:J454"/>
    <mergeCell ref="K452:K454"/>
    <mergeCell ref="L452:L454"/>
    <mergeCell ref="F455:G456"/>
    <mergeCell ref="H455:I456"/>
    <mergeCell ref="J455:J456"/>
    <mergeCell ref="K455:K456"/>
    <mergeCell ref="L455:L456"/>
    <mergeCell ref="A450:A456"/>
    <mergeCell ref="F450:G450"/>
    <mergeCell ref="H450:L450"/>
    <mergeCell ref="B451:B454"/>
    <mergeCell ref="C451:C454"/>
    <mergeCell ref="D451:D454"/>
    <mergeCell ref="E451:E454"/>
    <mergeCell ref="F451:G454"/>
    <mergeCell ref="H451:I451"/>
    <mergeCell ref="H452:I454"/>
    <mergeCell ref="F460:G461"/>
    <mergeCell ref="H460:I461"/>
    <mergeCell ref="J460:J461"/>
    <mergeCell ref="K460:K461"/>
    <mergeCell ref="L460:L461"/>
    <mergeCell ref="A462:A466"/>
    <mergeCell ref="F462:G462"/>
    <mergeCell ref="H462:L462"/>
    <mergeCell ref="B463:B464"/>
    <mergeCell ref="C463:C464"/>
    <mergeCell ref="A457:A461"/>
    <mergeCell ref="F457:G457"/>
    <mergeCell ref="H457:L457"/>
    <mergeCell ref="B458:B459"/>
    <mergeCell ref="C458:C459"/>
    <mergeCell ref="D458:D459"/>
    <mergeCell ref="E458:E459"/>
    <mergeCell ref="F458:G459"/>
    <mergeCell ref="H458:I458"/>
    <mergeCell ref="H459:I459"/>
    <mergeCell ref="J465:J466"/>
    <mergeCell ref="K465:K466"/>
    <mergeCell ref="L465:L466"/>
    <mergeCell ref="D463:D464"/>
    <mergeCell ref="E463:E464"/>
    <mergeCell ref="F463:G464"/>
    <mergeCell ref="H463:I463"/>
    <mergeCell ref="H464:I464"/>
    <mergeCell ref="F465:G466"/>
    <mergeCell ref="H465:I466"/>
    <mergeCell ref="H473:I473"/>
    <mergeCell ref="H474:I474"/>
    <mergeCell ref="F475:G476"/>
    <mergeCell ref="H475:I476"/>
    <mergeCell ref="J475:J476"/>
    <mergeCell ref="K475:K476"/>
    <mergeCell ref="K470:K471"/>
    <mergeCell ref="L470:L471"/>
    <mergeCell ref="A472:A476"/>
    <mergeCell ref="F472:G472"/>
    <mergeCell ref="H472:L472"/>
    <mergeCell ref="B473:B474"/>
    <mergeCell ref="C473:C474"/>
    <mergeCell ref="D473:D474"/>
    <mergeCell ref="E473:E474"/>
    <mergeCell ref="F473:G474"/>
    <mergeCell ref="F468:G469"/>
    <mergeCell ref="H468:I468"/>
    <mergeCell ref="H469:I469"/>
    <mergeCell ref="F470:G471"/>
    <mergeCell ref="H470:I471"/>
    <mergeCell ref="J470:J471"/>
    <mergeCell ref="A467:A471"/>
    <mergeCell ref="F467:G467"/>
    <mergeCell ref="H467:L467"/>
    <mergeCell ref="B468:B469"/>
    <mergeCell ref="C468:C469"/>
    <mergeCell ref="D468:D469"/>
    <mergeCell ref="E468:E469"/>
    <mergeCell ref="H479:I480"/>
    <mergeCell ref="J479:J480"/>
    <mergeCell ref="K479:K480"/>
    <mergeCell ref="L479:L480"/>
    <mergeCell ref="F481:G482"/>
    <mergeCell ref="H481:I482"/>
    <mergeCell ref="J481:J482"/>
    <mergeCell ref="K481:K482"/>
    <mergeCell ref="L481:L482"/>
    <mergeCell ref="L475:L476"/>
    <mergeCell ref="A477:A482"/>
    <mergeCell ref="F477:G477"/>
    <mergeCell ref="H477:L477"/>
    <mergeCell ref="B478:B480"/>
    <mergeCell ref="C478:C480"/>
    <mergeCell ref="D478:D480"/>
    <mergeCell ref="E478:E480"/>
    <mergeCell ref="F478:G480"/>
    <mergeCell ref="H478:I478"/>
    <mergeCell ref="D489:D490"/>
    <mergeCell ref="E489:E490"/>
    <mergeCell ref="F489:G490"/>
    <mergeCell ref="H489:I489"/>
    <mergeCell ref="H490:I490"/>
    <mergeCell ref="F491:G492"/>
    <mergeCell ref="H491:I492"/>
    <mergeCell ref="F486:G487"/>
    <mergeCell ref="H486:I487"/>
    <mergeCell ref="J486:J487"/>
    <mergeCell ref="K486:K487"/>
    <mergeCell ref="L486:L487"/>
    <mergeCell ref="A488:A492"/>
    <mergeCell ref="F488:G488"/>
    <mergeCell ref="H488:L488"/>
    <mergeCell ref="B489:B490"/>
    <mergeCell ref="C489:C490"/>
    <mergeCell ref="A483:A487"/>
    <mergeCell ref="F483:G483"/>
    <mergeCell ref="H483:L483"/>
    <mergeCell ref="B484:B485"/>
    <mergeCell ref="C484:C485"/>
    <mergeCell ref="D484:D485"/>
    <mergeCell ref="E484:E485"/>
    <mergeCell ref="F484:G485"/>
    <mergeCell ref="H484:I484"/>
    <mergeCell ref="H485:I485"/>
    <mergeCell ref="K496:K497"/>
    <mergeCell ref="L496:L497"/>
    <mergeCell ref="A498:A502"/>
    <mergeCell ref="F498:G498"/>
    <mergeCell ref="H498:L498"/>
    <mergeCell ref="B499:B500"/>
    <mergeCell ref="C499:C500"/>
    <mergeCell ref="D499:D500"/>
    <mergeCell ref="E499:E500"/>
    <mergeCell ref="F499:G500"/>
    <mergeCell ref="F494:G495"/>
    <mergeCell ref="H494:I494"/>
    <mergeCell ref="H495:I495"/>
    <mergeCell ref="F496:G497"/>
    <mergeCell ref="H496:I497"/>
    <mergeCell ref="J496:J497"/>
    <mergeCell ref="J491:J492"/>
    <mergeCell ref="K491:K492"/>
    <mergeCell ref="L491:L492"/>
    <mergeCell ref="A493:A497"/>
    <mergeCell ref="F493:G493"/>
    <mergeCell ref="H493:L493"/>
    <mergeCell ref="B494:B495"/>
    <mergeCell ref="C494:C495"/>
    <mergeCell ref="D494:D495"/>
    <mergeCell ref="E494:E495"/>
    <mergeCell ref="H505:I505"/>
    <mergeCell ref="F506:G507"/>
    <mergeCell ref="H506:I507"/>
    <mergeCell ref="J506:J507"/>
    <mergeCell ref="K506:K507"/>
    <mergeCell ref="L506:L507"/>
    <mergeCell ref="L501:L502"/>
    <mergeCell ref="A503:A507"/>
    <mergeCell ref="F503:G503"/>
    <mergeCell ref="H503:L503"/>
    <mergeCell ref="B504:B505"/>
    <mergeCell ref="C504:C505"/>
    <mergeCell ref="D504:D505"/>
    <mergeCell ref="E504:E505"/>
    <mergeCell ref="F504:G505"/>
    <mergeCell ref="H504:I504"/>
    <mergeCell ref="H499:I499"/>
    <mergeCell ref="H500:I500"/>
    <mergeCell ref="F501:G502"/>
    <mergeCell ref="H501:I502"/>
    <mergeCell ref="J501:J502"/>
    <mergeCell ref="K501:K502"/>
    <mergeCell ref="D514:D515"/>
    <mergeCell ref="E514:E515"/>
    <mergeCell ref="F514:G515"/>
    <mergeCell ref="H514:I514"/>
    <mergeCell ref="H515:I515"/>
    <mergeCell ref="F516:G517"/>
    <mergeCell ref="H516:I517"/>
    <mergeCell ref="F511:G512"/>
    <mergeCell ref="H511:I512"/>
    <mergeCell ref="J511:J512"/>
    <mergeCell ref="K511:K512"/>
    <mergeCell ref="L511:L512"/>
    <mergeCell ref="A513:A517"/>
    <mergeCell ref="F513:G513"/>
    <mergeCell ref="H513:L513"/>
    <mergeCell ref="B514:B515"/>
    <mergeCell ref="C514:C515"/>
    <mergeCell ref="A508:A512"/>
    <mergeCell ref="F508:G508"/>
    <mergeCell ref="H508:L508"/>
    <mergeCell ref="B509:B510"/>
    <mergeCell ref="C509:C510"/>
    <mergeCell ref="D509:D510"/>
    <mergeCell ref="E509:E510"/>
    <mergeCell ref="F509:G510"/>
    <mergeCell ref="H509:I509"/>
    <mergeCell ref="H510:I510"/>
    <mergeCell ref="K521:K522"/>
    <mergeCell ref="L521:L522"/>
    <mergeCell ref="A523:A527"/>
    <mergeCell ref="F523:G523"/>
    <mergeCell ref="H523:L523"/>
    <mergeCell ref="B524:B525"/>
    <mergeCell ref="C524:C525"/>
    <mergeCell ref="D524:D525"/>
    <mergeCell ref="E524:E525"/>
    <mergeCell ref="F524:G525"/>
    <mergeCell ref="F519:G520"/>
    <mergeCell ref="H519:I519"/>
    <mergeCell ref="H520:I520"/>
    <mergeCell ref="F521:G522"/>
    <mergeCell ref="H521:I522"/>
    <mergeCell ref="J521:J522"/>
    <mergeCell ref="J516:J517"/>
    <mergeCell ref="K516:K517"/>
    <mergeCell ref="L516:L517"/>
    <mergeCell ref="A518:A522"/>
    <mergeCell ref="F518:G518"/>
    <mergeCell ref="H518:L518"/>
    <mergeCell ref="B519:B520"/>
    <mergeCell ref="C519:C520"/>
    <mergeCell ref="D519:D520"/>
    <mergeCell ref="E519:E520"/>
    <mergeCell ref="H530:I530"/>
    <mergeCell ref="F531:G532"/>
    <mergeCell ref="H531:I532"/>
    <mergeCell ref="J531:J532"/>
    <mergeCell ref="K531:K532"/>
    <mergeCell ref="L531:L532"/>
    <mergeCell ref="L526:L527"/>
    <mergeCell ref="A528:A532"/>
    <mergeCell ref="F528:G528"/>
    <mergeCell ref="H528:L528"/>
    <mergeCell ref="B529:B530"/>
    <mergeCell ref="C529:C530"/>
    <mergeCell ref="D529:D530"/>
    <mergeCell ref="E529:E530"/>
    <mergeCell ref="F529:G530"/>
    <mergeCell ref="H529:I529"/>
    <mergeCell ref="H524:I524"/>
    <mergeCell ref="H525:I525"/>
    <mergeCell ref="F526:G527"/>
    <mergeCell ref="H526:I527"/>
    <mergeCell ref="J526:J527"/>
    <mergeCell ref="K526:K527"/>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L540"/>
  <sheetViews>
    <sheetView workbookViewId="0">
      <selection activeCell="C9" sqref="C9"/>
    </sheetView>
  </sheetViews>
  <sheetFormatPr defaultRowHeight="13.2" x14ac:dyDescent="0.25"/>
  <cols>
    <col min="1" max="1" width="5" customWidth="1"/>
    <col min="2" max="2" width="14.77734375" customWidth="1"/>
    <col min="3" max="3" width="25.77734375" customWidth="1"/>
    <col min="4" max="5" width="17" customWidth="1"/>
    <col min="6" max="6" width="2.88671875" customWidth="1"/>
    <col min="7" max="7" width="12.44140625" customWidth="1"/>
    <col min="8" max="8" width="2.5546875" customWidth="1"/>
    <col min="9" max="9" width="12.44140625" customWidth="1"/>
    <col min="10" max="10" width="12.109375" customWidth="1"/>
    <col min="11" max="11" width="11.44140625" customWidth="1"/>
    <col min="12" max="12" width="10.5546875" customWidth="1"/>
  </cols>
  <sheetData>
    <row r="1" spans="1:12" x14ac:dyDescent="0.25">
      <c r="A1" s="1"/>
      <c r="B1" s="1"/>
      <c r="C1" s="1"/>
      <c r="D1" s="1"/>
      <c r="E1" s="1"/>
      <c r="F1" s="1"/>
      <c r="G1" s="1"/>
      <c r="H1" s="1"/>
      <c r="I1" s="1"/>
      <c r="J1" s="1"/>
      <c r="K1" s="1"/>
      <c r="L1" s="1"/>
    </row>
    <row r="2" spans="1:12" ht="15.75" customHeight="1" x14ac:dyDescent="0.3">
      <c r="A2" s="2"/>
      <c r="B2" s="905" t="s">
        <v>0</v>
      </c>
      <c r="C2" s="905"/>
      <c r="D2" s="905"/>
      <c r="E2" s="905"/>
      <c r="F2" s="905"/>
      <c r="G2" s="905"/>
      <c r="H2" s="905"/>
      <c r="I2" s="905"/>
      <c r="J2" s="905"/>
      <c r="K2" s="905"/>
      <c r="L2" s="905"/>
    </row>
    <row r="3" spans="1:12" x14ac:dyDescent="0.25">
      <c r="A3" s="906"/>
      <c r="B3" s="907" t="s">
        <v>1</v>
      </c>
      <c r="C3" s="907"/>
      <c r="D3" s="907"/>
      <c r="E3" s="907"/>
      <c r="F3" s="907"/>
      <c r="G3" s="907"/>
      <c r="H3" s="907"/>
      <c r="I3" s="907"/>
      <c r="J3" s="3" t="s">
        <v>2</v>
      </c>
      <c r="K3" s="3" t="s">
        <v>3</v>
      </c>
      <c r="L3" s="3" t="s">
        <v>4</v>
      </c>
    </row>
    <row r="4" spans="1:12" x14ac:dyDescent="0.25">
      <c r="A4" s="906"/>
      <c r="B4" s="907"/>
      <c r="C4" s="907"/>
      <c r="D4" s="907"/>
      <c r="E4" s="907"/>
      <c r="F4" s="907"/>
      <c r="G4" s="907"/>
      <c r="H4" s="907"/>
      <c r="I4" s="907"/>
      <c r="J4" s="4">
        <v>10</v>
      </c>
      <c r="K4" s="4">
        <v>21</v>
      </c>
      <c r="L4" s="5" t="s">
        <v>5</v>
      </c>
    </row>
    <row r="5" spans="1:12" ht="12.75" customHeight="1" x14ac:dyDescent="0.25">
      <c r="A5" s="906"/>
      <c r="B5" s="908" t="s">
        <v>6</v>
      </c>
      <c r="C5" s="908"/>
      <c r="D5" s="908"/>
      <c r="E5" s="908"/>
      <c r="F5" s="908"/>
      <c r="G5" s="908"/>
      <c r="H5" s="908"/>
      <c r="I5" s="908"/>
      <c r="J5" s="908"/>
      <c r="K5" s="908"/>
      <c r="L5" s="908"/>
    </row>
    <row r="6" spans="1:12" ht="18" customHeight="1" x14ac:dyDescent="0.3">
      <c r="A6" s="909"/>
      <c r="B6" s="6"/>
      <c r="C6" s="910" t="s">
        <v>7</v>
      </c>
      <c r="D6" s="910"/>
      <c r="E6" s="910"/>
      <c r="F6" s="911"/>
      <c r="G6" s="912" t="s">
        <v>8</v>
      </c>
      <c r="H6" s="7"/>
      <c r="I6" s="912" t="s">
        <v>8</v>
      </c>
      <c r="J6" s="913"/>
      <c r="K6" s="914" t="s">
        <v>9</v>
      </c>
      <c r="L6" s="914"/>
    </row>
    <row r="7" spans="1:12" ht="17.399999999999999" x14ac:dyDescent="0.25">
      <c r="A7" s="909"/>
      <c r="B7" s="8"/>
      <c r="C7" s="915" t="s">
        <v>10</v>
      </c>
      <c r="D7" s="915"/>
      <c r="E7" s="915"/>
      <c r="F7" s="911"/>
      <c r="G7" s="912"/>
      <c r="H7" s="18" t="s">
        <v>32</v>
      </c>
      <c r="I7" s="912"/>
      <c r="J7" s="913"/>
      <c r="K7" s="914"/>
      <c r="L7" s="914"/>
    </row>
    <row r="8" spans="1:12" ht="12.75" customHeight="1" x14ac:dyDescent="0.25">
      <c r="A8" s="909"/>
      <c r="B8" s="9" t="s">
        <v>11</v>
      </c>
      <c r="C8" s="916" t="s">
        <v>5579</v>
      </c>
      <c r="D8" s="916"/>
      <c r="E8" s="916"/>
      <c r="F8" s="911"/>
      <c r="G8" s="912"/>
      <c r="H8" s="10"/>
      <c r="I8" s="912"/>
      <c r="J8" s="913"/>
      <c r="K8" s="914"/>
      <c r="L8" s="914"/>
    </row>
    <row r="9" spans="1:12" ht="48" customHeight="1" x14ac:dyDescent="0.25">
      <c r="A9" s="11" t="s">
        <v>12</v>
      </c>
      <c r="B9" s="11" t="s">
        <v>13</v>
      </c>
      <c r="C9" s="12" t="s">
        <v>14</v>
      </c>
      <c r="D9" s="12" t="s">
        <v>15</v>
      </c>
      <c r="E9" s="12" t="s">
        <v>16</v>
      </c>
      <c r="F9" s="917" t="s">
        <v>17</v>
      </c>
      <c r="G9" s="917"/>
      <c r="H9" s="917" t="s">
        <v>18</v>
      </c>
      <c r="I9" s="917"/>
      <c r="J9" s="12" t="s">
        <v>19</v>
      </c>
      <c r="K9" s="12" t="s">
        <v>20</v>
      </c>
      <c r="L9" s="12" t="s">
        <v>21</v>
      </c>
    </row>
    <row r="10" spans="1:12" ht="24" x14ac:dyDescent="0.25">
      <c r="A10" s="918">
        <v>901</v>
      </c>
      <c r="B10" s="9" t="s">
        <v>22</v>
      </c>
      <c r="C10" s="13" t="s">
        <v>23</v>
      </c>
      <c r="D10" s="13" t="s">
        <v>24</v>
      </c>
      <c r="E10" s="13" t="s">
        <v>25</v>
      </c>
      <c r="F10" s="919" t="s">
        <v>17</v>
      </c>
      <c r="G10" s="919"/>
      <c r="H10" s="920"/>
      <c r="I10" s="920"/>
      <c r="J10" s="920"/>
      <c r="K10" s="920"/>
      <c r="L10" s="920"/>
    </row>
    <row r="11" spans="1:12" x14ac:dyDescent="0.25">
      <c r="A11" s="918"/>
      <c r="B11" s="921" t="s">
        <v>2881</v>
      </c>
      <c r="C11" s="921" t="s">
        <v>2884</v>
      </c>
      <c r="D11" s="923">
        <v>43585</v>
      </c>
      <c r="E11" s="921" t="s">
        <v>397</v>
      </c>
      <c r="F11" s="921" t="s">
        <v>1853</v>
      </c>
      <c r="G11" s="921"/>
      <c r="H11" s="924" t="s">
        <v>30</v>
      </c>
      <c r="I11" s="924"/>
      <c r="J11" s="14" t="s">
        <v>31</v>
      </c>
      <c r="K11" s="14" t="s">
        <v>32</v>
      </c>
      <c r="L11" s="16">
        <v>156</v>
      </c>
    </row>
    <row r="12" spans="1:12" x14ac:dyDescent="0.25">
      <c r="A12" s="918"/>
      <c r="B12" s="921"/>
      <c r="C12" s="921"/>
      <c r="D12" s="923"/>
      <c r="E12" s="921"/>
      <c r="F12" s="921"/>
      <c r="G12" s="921"/>
      <c r="H12" s="924" t="s">
        <v>33</v>
      </c>
      <c r="I12" s="924"/>
      <c r="J12" s="14" t="s">
        <v>31</v>
      </c>
      <c r="K12" s="14" t="s">
        <v>32</v>
      </c>
      <c r="L12" s="16">
        <v>400</v>
      </c>
    </row>
    <row r="13" spans="1:12" ht="24" x14ac:dyDescent="0.25">
      <c r="A13" s="918"/>
      <c r="B13" s="9" t="s">
        <v>34</v>
      </c>
      <c r="C13" s="13" t="s">
        <v>35</v>
      </c>
      <c r="D13" s="13" t="s">
        <v>36</v>
      </c>
      <c r="E13" s="13" t="s">
        <v>37</v>
      </c>
      <c r="F13" s="920"/>
      <c r="G13" s="920"/>
      <c r="H13" s="924" t="s">
        <v>38</v>
      </c>
      <c r="I13" s="924"/>
      <c r="J13" s="921" t="s">
        <v>31</v>
      </c>
      <c r="K13" s="921" t="s">
        <v>32</v>
      </c>
      <c r="L13" s="925">
        <v>421</v>
      </c>
    </row>
    <row r="14" spans="1:12" ht="22.8" x14ac:dyDescent="0.25">
      <c r="A14" s="918"/>
      <c r="B14" s="14" t="s">
        <v>39</v>
      </c>
      <c r="C14" s="14" t="s">
        <v>1853</v>
      </c>
      <c r="D14" s="15">
        <v>43587</v>
      </c>
      <c r="E14" s="14" t="s">
        <v>1353</v>
      </c>
      <c r="F14" s="920"/>
      <c r="G14" s="920"/>
      <c r="H14" s="924"/>
      <c r="I14" s="924"/>
      <c r="J14" s="921"/>
      <c r="K14" s="921"/>
      <c r="L14" s="925"/>
    </row>
    <row r="15" spans="1:12" ht="24" x14ac:dyDescent="0.25">
      <c r="A15" s="918">
        <v>902</v>
      </c>
      <c r="B15" s="9" t="s">
        <v>22</v>
      </c>
      <c r="C15" s="13" t="s">
        <v>23</v>
      </c>
      <c r="D15" s="13" t="s">
        <v>24</v>
      </c>
      <c r="E15" s="13" t="s">
        <v>25</v>
      </c>
      <c r="F15" s="919" t="s">
        <v>17</v>
      </c>
      <c r="G15" s="919"/>
      <c r="H15" s="920"/>
      <c r="I15" s="920"/>
      <c r="J15" s="920"/>
      <c r="K15" s="920"/>
      <c r="L15" s="920"/>
    </row>
    <row r="16" spans="1:12" x14ac:dyDescent="0.25">
      <c r="A16" s="918"/>
      <c r="B16" s="921" t="s">
        <v>2881</v>
      </c>
      <c r="C16" s="921" t="s">
        <v>2885</v>
      </c>
      <c r="D16" s="923">
        <v>43640</v>
      </c>
      <c r="E16" s="921" t="s">
        <v>1363</v>
      </c>
      <c r="F16" s="921" t="s">
        <v>2886</v>
      </c>
      <c r="G16" s="921"/>
      <c r="H16" s="924" t="s">
        <v>30</v>
      </c>
      <c r="I16" s="924"/>
      <c r="J16" s="14" t="s">
        <v>31</v>
      </c>
      <c r="K16" s="14" t="s">
        <v>31</v>
      </c>
      <c r="L16" s="16">
        <v>0</v>
      </c>
    </row>
    <row r="17" spans="1:12" x14ac:dyDescent="0.25">
      <c r="A17" s="918"/>
      <c r="B17" s="921"/>
      <c r="C17" s="921"/>
      <c r="D17" s="923"/>
      <c r="E17" s="921"/>
      <c r="F17" s="921"/>
      <c r="G17" s="921"/>
      <c r="H17" s="924" t="s">
        <v>33</v>
      </c>
      <c r="I17" s="924"/>
      <c r="J17" s="14" t="s">
        <v>31</v>
      </c>
      <c r="K17" s="14" t="s">
        <v>32</v>
      </c>
      <c r="L17" s="16">
        <v>351.62</v>
      </c>
    </row>
    <row r="18" spans="1:12" ht="24" x14ac:dyDescent="0.25">
      <c r="A18" s="918"/>
      <c r="B18" s="9" t="s">
        <v>34</v>
      </c>
      <c r="C18" s="13" t="s">
        <v>35</v>
      </c>
      <c r="D18" s="13" t="s">
        <v>36</v>
      </c>
      <c r="E18" s="13" t="s">
        <v>37</v>
      </c>
      <c r="F18" s="920"/>
      <c r="G18" s="920"/>
      <c r="H18" s="924" t="s">
        <v>38</v>
      </c>
      <c r="I18" s="924"/>
      <c r="J18" s="921" t="s">
        <v>31</v>
      </c>
      <c r="K18" s="921" t="s">
        <v>31</v>
      </c>
      <c r="L18" s="925">
        <v>0</v>
      </c>
    </row>
    <row r="19" spans="1:12" ht="22.8" x14ac:dyDescent="0.25">
      <c r="A19" s="918"/>
      <c r="B19" s="14" t="s">
        <v>39</v>
      </c>
      <c r="C19" s="14" t="s">
        <v>2886</v>
      </c>
      <c r="D19" s="15">
        <v>43640</v>
      </c>
      <c r="E19" s="14" t="s">
        <v>2887</v>
      </c>
      <c r="F19" s="920"/>
      <c r="G19" s="920"/>
      <c r="H19" s="924"/>
      <c r="I19" s="924"/>
      <c r="J19" s="921"/>
      <c r="K19" s="921"/>
      <c r="L19" s="925"/>
    </row>
    <row r="20" spans="1:12" ht="24" x14ac:dyDescent="0.25">
      <c r="A20" s="918">
        <v>903</v>
      </c>
      <c r="B20" s="9" t="s">
        <v>22</v>
      </c>
      <c r="C20" s="13" t="s">
        <v>23</v>
      </c>
      <c r="D20" s="13" t="s">
        <v>24</v>
      </c>
      <c r="E20" s="13" t="s">
        <v>25</v>
      </c>
      <c r="F20" s="919" t="s">
        <v>17</v>
      </c>
      <c r="G20" s="919"/>
      <c r="H20" s="920"/>
      <c r="I20" s="920"/>
      <c r="J20" s="920"/>
      <c r="K20" s="920"/>
      <c r="L20" s="920"/>
    </row>
    <row r="21" spans="1:12" x14ac:dyDescent="0.25">
      <c r="A21" s="918"/>
      <c r="B21" s="921" t="s">
        <v>2881</v>
      </c>
      <c r="C21" s="921" t="s">
        <v>2888</v>
      </c>
      <c r="D21" s="923">
        <v>43670</v>
      </c>
      <c r="E21" s="921" t="s">
        <v>2889</v>
      </c>
      <c r="F21" s="921" t="s">
        <v>213</v>
      </c>
      <c r="G21" s="921"/>
      <c r="H21" s="924" t="s">
        <v>30</v>
      </c>
      <c r="I21" s="924"/>
      <c r="J21" s="14" t="s">
        <v>31</v>
      </c>
      <c r="K21" s="14" t="s">
        <v>32</v>
      </c>
      <c r="L21" s="16">
        <v>98</v>
      </c>
    </row>
    <row r="22" spans="1:12" x14ac:dyDescent="0.25">
      <c r="A22" s="918"/>
      <c r="B22" s="921"/>
      <c r="C22" s="921"/>
      <c r="D22" s="923"/>
      <c r="E22" s="921"/>
      <c r="F22" s="921"/>
      <c r="G22" s="921"/>
      <c r="H22" s="924" t="s">
        <v>33</v>
      </c>
      <c r="I22" s="924"/>
      <c r="J22" s="14" t="s">
        <v>31</v>
      </c>
      <c r="K22" s="14" t="s">
        <v>32</v>
      </c>
      <c r="L22" s="16">
        <v>700</v>
      </c>
    </row>
    <row r="23" spans="1:12" ht="24" x14ac:dyDescent="0.25">
      <c r="A23" s="918"/>
      <c r="B23" s="9" t="s">
        <v>34</v>
      </c>
      <c r="C23" s="13" t="s">
        <v>35</v>
      </c>
      <c r="D23" s="13" t="s">
        <v>36</v>
      </c>
      <c r="E23" s="13" t="s">
        <v>37</v>
      </c>
      <c r="F23" s="920"/>
      <c r="G23" s="920"/>
      <c r="H23" s="924" t="s">
        <v>38</v>
      </c>
      <c r="I23" s="924"/>
      <c r="J23" s="921" t="s">
        <v>31</v>
      </c>
      <c r="K23" s="921" t="s">
        <v>31</v>
      </c>
      <c r="L23" s="925">
        <v>0</v>
      </c>
    </row>
    <row r="24" spans="1:12" ht="22.8" x14ac:dyDescent="0.25">
      <c r="A24" s="918"/>
      <c r="B24" s="14" t="s">
        <v>39</v>
      </c>
      <c r="C24" s="14" t="s">
        <v>213</v>
      </c>
      <c r="D24" s="15">
        <v>43671</v>
      </c>
      <c r="E24" s="14" t="s">
        <v>2890</v>
      </c>
      <c r="F24" s="920"/>
      <c r="G24" s="920"/>
      <c r="H24" s="924"/>
      <c r="I24" s="924"/>
      <c r="J24" s="921"/>
      <c r="K24" s="921"/>
      <c r="L24" s="925"/>
    </row>
    <row r="25" spans="1:12" ht="24" x14ac:dyDescent="0.25">
      <c r="A25" s="918">
        <v>904</v>
      </c>
      <c r="B25" s="9" t="s">
        <v>22</v>
      </c>
      <c r="C25" s="13" t="s">
        <v>23</v>
      </c>
      <c r="D25" s="13" t="s">
        <v>24</v>
      </c>
      <c r="E25" s="13" t="s">
        <v>25</v>
      </c>
      <c r="F25" s="919" t="s">
        <v>17</v>
      </c>
      <c r="G25" s="919"/>
      <c r="H25" s="920"/>
      <c r="I25" s="920"/>
      <c r="J25" s="920"/>
      <c r="K25" s="920"/>
      <c r="L25" s="920"/>
    </row>
    <row r="26" spans="1:12" x14ac:dyDescent="0.25">
      <c r="A26" s="918"/>
      <c r="B26" s="921" t="s">
        <v>2881</v>
      </c>
      <c r="C26" s="921" t="s">
        <v>2891</v>
      </c>
      <c r="D26" s="923">
        <v>43712</v>
      </c>
      <c r="E26" s="921" t="s">
        <v>1704</v>
      </c>
      <c r="F26" s="921" t="s">
        <v>2892</v>
      </c>
      <c r="G26" s="921"/>
      <c r="H26" s="924" t="s">
        <v>30</v>
      </c>
      <c r="I26" s="924"/>
      <c r="J26" s="14" t="s">
        <v>31</v>
      </c>
      <c r="K26" s="14" t="s">
        <v>32</v>
      </c>
      <c r="L26" s="16">
        <v>142</v>
      </c>
    </row>
    <row r="27" spans="1:12" x14ac:dyDescent="0.25">
      <c r="A27" s="918"/>
      <c r="B27" s="921"/>
      <c r="C27" s="921"/>
      <c r="D27" s="923"/>
      <c r="E27" s="921"/>
      <c r="F27" s="921"/>
      <c r="G27" s="921"/>
      <c r="H27" s="924" t="s">
        <v>33</v>
      </c>
      <c r="I27" s="924"/>
      <c r="J27" s="14" t="s">
        <v>31</v>
      </c>
      <c r="K27" s="14" t="s">
        <v>32</v>
      </c>
      <c r="L27" s="16">
        <v>265</v>
      </c>
    </row>
    <row r="28" spans="1:12" ht="24" x14ac:dyDescent="0.25">
      <c r="A28" s="918"/>
      <c r="B28" s="9" t="s">
        <v>34</v>
      </c>
      <c r="C28" s="13" t="s">
        <v>35</v>
      </c>
      <c r="D28" s="13" t="s">
        <v>36</v>
      </c>
      <c r="E28" s="13" t="s">
        <v>37</v>
      </c>
      <c r="F28" s="920"/>
      <c r="G28" s="920"/>
      <c r="H28" s="924" t="s">
        <v>38</v>
      </c>
      <c r="I28" s="924"/>
      <c r="J28" s="921" t="s">
        <v>31</v>
      </c>
      <c r="K28" s="921" t="s">
        <v>32</v>
      </c>
      <c r="L28" s="925">
        <v>125</v>
      </c>
    </row>
    <row r="29" spans="1:12" ht="22.8" x14ac:dyDescent="0.25">
      <c r="A29" s="918"/>
      <c r="B29" s="14" t="s">
        <v>39</v>
      </c>
      <c r="C29" s="14" t="s">
        <v>2892</v>
      </c>
      <c r="D29" s="15">
        <v>43713</v>
      </c>
      <c r="E29" s="14" t="s">
        <v>1443</v>
      </c>
      <c r="F29" s="920"/>
      <c r="G29" s="920"/>
      <c r="H29" s="924"/>
      <c r="I29" s="924"/>
      <c r="J29" s="921"/>
      <c r="K29" s="921"/>
      <c r="L29" s="925"/>
    </row>
    <row r="30" spans="1:12" ht="24" x14ac:dyDescent="0.25">
      <c r="A30" s="918">
        <v>905</v>
      </c>
      <c r="B30" s="9" t="s">
        <v>22</v>
      </c>
      <c r="C30" s="13" t="s">
        <v>23</v>
      </c>
      <c r="D30" s="13" t="s">
        <v>24</v>
      </c>
      <c r="E30" s="13" t="s">
        <v>25</v>
      </c>
      <c r="F30" s="919" t="s">
        <v>17</v>
      </c>
      <c r="G30" s="919"/>
      <c r="H30" s="920"/>
      <c r="I30" s="920"/>
      <c r="J30" s="920"/>
      <c r="K30" s="920"/>
      <c r="L30" s="920"/>
    </row>
    <row r="31" spans="1:12" x14ac:dyDescent="0.25">
      <c r="A31" s="918"/>
      <c r="B31" s="921" t="s">
        <v>2881</v>
      </c>
      <c r="C31" s="922" t="s">
        <v>2893</v>
      </c>
      <c r="D31" s="923">
        <v>43720</v>
      </c>
      <c r="E31" s="921" t="s">
        <v>43</v>
      </c>
      <c r="F31" s="921" t="s">
        <v>2894</v>
      </c>
      <c r="G31" s="921"/>
      <c r="H31" s="924" t="s">
        <v>30</v>
      </c>
      <c r="I31" s="924"/>
      <c r="J31" s="14" t="s">
        <v>31</v>
      </c>
      <c r="K31" s="14" t="s">
        <v>32</v>
      </c>
      <c r="L31" s="16">
        <v>1794</v>
      </c>
    </row>
    <row r="32" spans="1:12" x14ac:dyDescent="0.25">
      <c r="A32" s="918"/>
      <c r="B32" s="921"/>
      <c r="C32" s="922"/>
      <c r="D32" s="923"/>
      <c r="E32" s="921"/>
      <c r="F32" s="921"/>
      <c r="G32" s="921"/>
      <c r="H32" s="924" t="s">
        <v>33</v>
      </c>
      <c r="I32" s="924"/>
      <c r="J32" s="14" t="s">
        <v>31</v>
      </c>
      <c r="K32" s="14" t="s">
        <v>32</v>
      </c>
      <c r="L32" s="16">
        <v>990.71</v>
      </c>
    </row>
    <row r="33" spans="1:12" ht="24" x14ac:dyDescent="0.25">
      <c r="A33" s="918"/>
      <c r="B33" s="9" t="s">
        <v>34</v>
      </c>
      <c r="C33" s="13" t="s">
        <v>35</v>
      </c>
      <c r="D33" s="13" t="s">
        <v>36</v>
      </c>
      <c r="E33" s="13" t="s">
        <v>37</v>
      </c>
      <c r="F33" s="920"/>
      <c r="G33" s="920"/>
      <c r="H33" s="924" t="s">
        <v>38</v>
      </c>
      <c r="I33" s="924"/>
      <c r="J33" s="921" t="s">
        <v>31</v>
      </c>
      <c r="K33" s="921" t="s">
        <v>31</v>
      </c>
      <c r="L33" s="925">
        <v>0</v>
      </c>
    </row>
    <row r="34" spans="1:12" ht="22.8" x14ac:dyDescent="0.25">
      <c r="A34" s="918"/>
      <c r="B34" s="14" t="s">
        <v>39</v>
      </c>
      <c r="C34" s="14" t="s">
        <v>2894</v>
      </c>
      <c r="D34" s="15">
        <v>43726</v>
      </c>
      <c r="E34" s="14" t="s">
        <v>2895</v>
      </c>
      <c r="F34" s="920"/>
      <c r="G34" s="920"/>
      <c r="H34" s="924"/>
      <c r="I34" s="924"/>
      <c r="J34" s="921"/>
      <c r="K34" s="921"/>
      <c r="L34" s="925"/>
    </row>
    <row r="35" spans="1:12" ht="24" x14ac:dyDescent="0.25">
      <c r="A35" s="918">
        <v>906</v>
      </c>
      <c r="B35" s="9" t="s">
        <v>22</v>
      </c>
      <c r="C35" s="13" t="s">
        <v>23</v>
      </c>
      <c r="D35" s="13" t="s">
        <v>24</v>
      </c>
      <c r="E35" s="13" t="s">
        <v>25</v>
      </c>
      <c r="F35" s="919" t="s">
        <v>17</v>
      </c>
      <c r="G35" s="919"/>
      <c r="H35" s="920"/>
      <c r="I35" s="920"/>
      <c r="J35" s="920"/>
      <c r="K35" s="920"/>
      <c r="L35" s="920"/>
    </row>
    <row r="36" spans="1:12" x14ac:dyDescent="0.25">
      <c r="A36" s="918"/>
      <c r="B36" s="921" t="s">
        <v>2881</v>
      </c>
      <c r="C36" s="921" t="s">
        <v>2896</v>
      </c>
      <c r="D36" s="923">
        <v>43733</v>
      </c>
      <c r="E36" s="921" t="s">
        <v>298</v>
      </c>
      <c r="F36" s="921" t="s">
        <v>2159</v>
      </c>
      <c r="G36" s="921"/>
      <c r="H36" s="924" t="s">
        <v>30</v>
      </c>
      <c r="I36" s="924"/>
      <c r="J36" s="14" t="s">
        <v>31</v>
      </c>
      <c r="K36" s="14" t="s">
        <v>32</v>
      </c>
      <c r="L36" s="16">
        <v>582</v>
      </c>
    </row>
    <row r="37" spans="1:12" x14ac:dyDescent="0.25">
      <c r="A37" s="918"/>
      <c r="B37" s="921"/>
      <c r="C37" s="921"/>
      <c r="D37" s="923"/>
      <c r="E37" s="921"/>
      <c r="F37" s="921"/>
      <c r="G37" s="921"/>
      <c r="H37" s="924" t="s">
        <v>33</v>
      </c>
      <c r="I37" s="924"/>
      <c r="J37" s="14" t="s">
        <v>31</v>
      </c>
      <c r="K37" s="14" t="s">
        <v>32</v>
      </c>
      <c r="L37" s="16">
        <v>350</v>
      </c>
    </row>
    <row r="38" spans="1:12" ht="24" x14ac:dyDescent="0.25">
      <c r="A38" s="918"/>
      <c r="B38" s="9" t="s">
        <v>34</v>
      </c>
      <c r="C38" s="13" t="s">
        <v>35</v>
      </c>
      <c r="D38" s="13" t="s">
        <v>36</v>
      </c>
      <c r="E38" s="13" t="s">
        <v>37</v>
      </c>
      <c r="F38" s="920"/>
      <c r="G38" s="920"/>
      <c r="H38" s="924" t="s">
        <v>38</v>
      </c>
      <c r="I38" s="924"/>
      <c r="J38" s="921" t="s">
        <v>31</v>
      </c>
      <c r="K38" s="921" t="s">
        <v>31</v>
      </c>
      <c r="L38" s="925">
        <v>0</v>
      </c>
    </row>
    <row r="39" spans="1:12" ht="22.8" x14ac:dyDescent="0.25">
      <c r="A39" s="918"/>
      <c r="B39" s="14" t="s">
        <v>39</v>
      </c>
      <c r="C39" s="14" t="s">
        <v>2159</v>
      </c>
      <c r="D39" s="15">
        <v>43737</v>
      </c>
      <c r="E39" s="14" t="s">
        <v>1382</v>
      </c>
      <c r="F39" s="920"/>
      <c r="G39" s="920"/>
      <c r="H39" s="924"/>
      <c r="I39" s="924"/>
      <c r="J39" s="921"/>
      <c r="K39" s="921"/>
      <c r="L39" s="925"/>
    </row>
    <row r="40" spans="1:12" ht="24" x14ac:dyDescent="0.25">
      <c r="A40" s="918">
        <v>907</v>
      </c>
      <c r="B40" s="9" t="s">
        <v>22</v>
      </c>
      <c r="C40" s="13" t="s">
        <v>23</v>
      </c>
      <c r="D40" s="13" t="s">
        <v>24</v>
      </c>
      <c r="E40" s="13" t="s">
        <v>25</v>
      </c>
      <c r="F40" s="919" t="s">
        <v>17</v>
      </c>
      <c r="G40" s="919"/>
      <c r="H40" s="920"/>
      <c r="I40" s="920"/>
      <c r="J40" s="920"/>
      <c r="K40" s="920"/>
      <c r="L40" s="920"/>
    </row>
    <row r="41" spans="1:12" x14ac:dyDescent="0.25">
      <c r="A41" s="918"/>
      <c r="B41" s="921" t="s">
        <v>2897</v>
      </c>
      <c r="C41" s="922" t="s">
        <v>2898</v>
      </c>
      <c r="D41" s="923">
        <v>43567</v>
      </c>
      <c r="E41" s="921" t="s">
        <v>1212</v>
      </c>
      <c r="F41" s="921" t="s">
        <v>210</v>
      </c>
      <c r="G41" s="921"/>
      <c r="H41" s="924" t="s">
        <v>30</v>
      </c>
      <c r="I41" s="924"/>
      <c r="J41" s="14" t="s">
        <v>31</v>
      </c>
      <c r="K41" s="14" t="s">
        <v>32</v>
      </c>
      <c r="L41" s="16">
        <v>1077</v>
      </c>
    </row>
    <row r="42" spans="1:12" x14ac:dyDescent="0.25">
      <c r="A42" s="918"/>
      <c r="B42" s="921"/>
      <c r="C42" s="922"/>
      <c r="D42" s="923"/>
      <c r="E42" s="921"/>
      <c r="F42" s="921"/>
      <c r="G42" s="921"/>
      <c r="H42" s="924" t="s">
        <v>33</v>
      </c>
      <c r="I42" s="924"/>
      <c r="J42" s="14" t="s">
        <v>31</v>
      </c>
      <c r="K42" s="14" t="s">
        <v>31</v>
      </c>
      <c r="L42" s="16">
        <v>0</v>
      </c>
    </row>
    <row r="43" spans="1:12" ht="24" x14ac:dyDescent="0.25">
      <c r="A43" s="918"/>
      <c r="B43" s="9" t="s">
        <v>34</v>
      </c>
      <c r="C43" s="13" t="s">
        <v>35</v>
      </c>
      <c r="D43" s="13" t="s">
        <v>36</v>
      </c>
      <c r="E43" s="13" t="s">
        <v>37</v>
      </c>
      <c r="F43" s="920"/>
      <c r="G43" s="920"/>
      <c r="H43" s="924" t="s">
        <v>38</v>
      </c>
      <c r="I43" s="924"/>
      <c r="J43" s="921" t="s">
        <v>31</v>
      </c>
      <c r="K43" s="921" t="s">
        <v>31</v>
      </c>
      <c r="L43" s="925">
        <v>0</v>
      </c>
    </row>
    <row r="44" spans="1:12" ht="22.8" x14ac:dyDescent="0.25">
      <c r="A44" s="918"/>
      <c r="B44" s="14" t="s">
        <v>39</v>
      </c>
      <c r="C44" s="14" t="s">
        <v>210</v>
      </c>
      <c r="D44" s="15">
        <v>43576</v>
      </c>
      <c r="E44" s="14" t="s">
        <v>545</v>
      </c>
      <c r="F44" s="920"/>
      <c r="G44" s="920"/>
      <c r="H44" s="924"/>
      <c r="I44" s="924"/>
      <c r="J44" s="921"/>
      <c r="K44" s="921"/>
      <c r="L44" s="925"/>
    </row>
    <row r="45" spans="1:12" ht="24" x14ac:dyDescent="0.25">
      <c r="A45" s="918">
        <v>908</v>
      </c>
      <c r="B45" s="9" t="s">
        <v>22</v>
      </c>
      <c r="C45" s="13" t="s">
        <v>23</v>
      </c>
      <c r="D45" s="13" t="s">
        <v>24</v>
      </c>
      <c r="E45" s="13" t="s">
        <v>25</v>
      </c>
      <c r="F45" s="919" t="s">
        <v>17</v>
      </c>
      <c r="G45" s="919"/>
      <c r="H45" s="920"/>
      <c r="I45" s="920"/>
      <c r="J45" s="920"/>
      <c r="K45" s="920"/>
      <c r="L45" s="920"/>
    </row>
    <row r="46" spans="1:12" x14ac:dyDescent="0.25">
      <c r="A46" s="918"/>
      <c r="B46" s="921" t="s">
        <v>2897</v>
      </c>
      <c r="C46" s="922" t="s">
        <v>2899</v>
      </c>
      <c r="D46" s="923">
        <v>43631</v>
      </c>
      <c r="E46" s="921" t="s">
        <v>298</v>
      </c>
      <c r="F46" s="921" t="s">
        <v>2900</v>
      </c>
      <c r="G46" s="921"/>
      <c r="H46" s="924" t="s">
        <v>30</v>
      </c>
      <c r="I46" s="924"/>
      <c r="J46" s="14" t="s">
        <v>31</v>
      </c>
      <c r="K46" s="14" t="s">
        <v>32</v>
      </c>
      <c r="L46" s="16">
        <v>982.04</v>
      </c>
    </row>
    <row r="47" spans="1:12" x14ac:dyDescent="0.25">
      <c r="A47" s="918"/>
      <c r="B47" s="921"/>
      <c r="C47" s="922"/>
      <c r="D47" s="923"/>
      <c r="E47" s="921"/>
      <c r="F47" s="921"/>
      <c r="G47" s="921"/>
      <c r="H47" s="924" t="s">
        <v>33</v>
      </c>
      <c r="I47" s="924"/>
      <c r="J47" s="14" t="s">
        <v>31</v>
      </c>
      <c r="K47" s="14" t="s">
        <v>32</v>
      </c>
      <c r="L47" s="16">
        <v>185.3</v>
      </c>
    </row>
    <row r="48" spans="1:12" ht="24" x14ac:dyDescent="0.25">
      <c r="A48" s="918"/>
      <c r="B48" s="9" t="s">
        <v>34</v>
      </c>
      <c r="C48" s="13" t="s">
        <v>35</v>
      </c>
      <c r="D48" s="13" t="s">
        <v>36</v>
      </c>
      <c r="E48" s="13" t="s">
        <v>37</v>
      </c>
      <c r="F48" s="920"/>
      <c r="G48" s="920"/>
      <c r="H48" s="924" t="s">
        <v>38</v>
      </c>
      <c r="I48" s="924"/>
      <c r="J48" s="921" t="s">
        <v>31</v>
      </c>
      <c r="K48" s="921" t="s">
        <v>32</v>
      </c>
      <c r="L48" s="925">
        <v>50</v>
      </c>
    </row>
    <row r="49" spans="1:12" ht="22.8" x14ac:dyDescent="0.25">
      <c r="A49" s="918"/>
      <c r="B49" s="14" t="s">
        <v>39</v>
      </c>
      <c r="C49" s="14" t="s">
        <v>2900</v>
      </c>
      <c r="D49" s="15">
        <v>43635</v>
      </c>
      <c r="E49" s="14" t="s">
        <v>2145</v>
      </c>
      <c r="F49" s="920"/>
      <c r="G49" s="920"/>
      <c r="H49" s="924"/>
      <c r="I49" s="924"/>
      <c r="J49" s="921"/>
      <c r="K49" s="921"/>
      <c r="L49" s="925"/>
    </row>
    <row r="50" spans="1:12" ht="24" x14ac:dyDescent="0.25">
      <c r="A50" s="918">
        <v>909</v>
      </c>
      <c r="B50" s="9" t="s">
        <v>22</v>
      </c>
      <c r="C50" s="13" t="s">
        <v>23</v>
      </c>
      <c r="D50" s="13" t="s">
        <v>24</v>
      </c>
      <c r="E50" s="13" t="s">
        <v>25</v>
      </c>
      <c r="F50" s="919" t="s">
        <v>17</v>
      </c>
      <c r="G50" s="919"/>
      <c r="H50" s="920"/>
      <c r="I50" s="920"/>
      <c r="J50" s="920"/>
      <c r="K50" s="920"/>
      <c r="L50" s="920"/>
    </row>
    <row r="51" spans="1:12" x14ac:dyDescent="0.25">
      <c r="A51" s="918"/>
      <c r="B51" s="921" t="s">
        <v>2897</v>
      </c>
      <c r="C51" s="921" t="s">
        <v>2901</v>
      </c>
      <c r="D51" s="923">
        <v>43686</v>
      </c>
      <c r="E51" s="921" t="s">
        <v>977</v>
      </c>
      <c r="F51" s="921" t="s">
        <v>978</v>
      </c>
      <c r="G51" s="921"/>
      <c r="H51" s="924" t="s">
        <v>30</v>
      </c>
      <c r="I51" s="924"/>
      <c r="J51" s="14" t="s">
        <v>31</v>
      </c>
      <c r="K51" s="14" t="s">
        <v>32</v>
      </c>
      <c r="L51" s="16">
        <v>1650.4</v>
      </c>
    </row>
    <row r="52" spans="1:12" x14ac:dyDescent="0.25">
      <c r="A52" s="918"/>
      <c r="B52" s="921"/>
      <c r="C52" s="921"/>
      <c r="D52" s="923"/>
      <c r="E52" s="921"/>
      <c r="F52" s="921"/>
      <c r="G52" s="921"/>
      <c r="H52" s="924" t="s">
        <v>33</v>
      </c>
      <c r="I52" s="924"/>
      <c r="J52" s="14" t="s">
        <v>31</v>
      </c>
      <c r="K52" s="14" t="s">
        <v>32</v>
      </c>
      <c r="L52" s="16">
        <v>185.3</v>
      </c>
    </row>
    <row r="53" spans="1:12" ht="24" x14ac:dyDescent="0.25">
      <c r="A53" s="918"/>
      <c r="B53" s="9" t="s">
        <v>34</v>
      </c>
      <c r="C53" s="13" t="s">
        <v>35</v>
      </c>
      <c r="D53" s="13" t="s">
        <v>36</v>
      </c>
      <c r="E53" s="13" t="s">
        <v>37</v>
      </c>
      <c r="F53" s="920"/>
      <c r="G53" s="920"/>
      <c r="H53" s="924" t="s">
        <v>38</v>
      </c>
      <c r="I53" s="924"/>
      <c r="J53" s="921" t="s">
        <v>31</v>
      </c>
      <c r="K53" s="921" t="s">
        <v>31</v>
      </c>
      <c r="L53" s="925">
        <v>0</v>
      </c>
    </row>
    <row r="54" spans="1:12" ht="22.8" x14ac:dyDescent="0.25">
      <c r="A54" s="918"/>
      <c r="B54" s="14" t="s">
        <v>39</v>
      </c>
      <c r="C54" s="14" t="s">
        <v>978</v>
      </c>
      <c r="D54" s="15">
        <v>43692</v>
      </c>
      <c r="E54" s="14" t="s">
        <v>1262</v>
      </c>
      <c r="F54" s="920"/>
      <c r="G54" s="920"/>
      <c r="H54" s="924"/>
      <c r="I54" s="924"/>
      <c r="J54" s="921"/>
      <c r="K54" s="921"/>
      <c r="L54" s="925"/>
    </row>
    <row r="55" spans="1:12" ht="24" x14ac:dyDescent="0.25">
      <c r="A55" s="918">
        <v>910</v>
      </c>
      <c r="B55" s="9" t="s">
        <v>22</v>
      </c>
      <c r="C55" s="13" t="s">
        <v>23</v>
      </c>
      <c r="D55" s="13" t="s">
        <v>24</v>
      </c>
      <c r="E55" s="13" t="s">
        <v>25</v>
      </c>
      <c r="F55" s="919" t="s">
        <v>17</v>
      </c>
      <c r="G55" s="919"/>
      <c r="H55" s="920"/>
      <c r="I55" s="920"/>
      <c r="J55" s="920"/>
      <c r="K55" s="920"/>
      <c r="L55" s="920"/>
    </row>
    <row r="56" spans="1:12" x14ac:dyDescent="0.25">
      <c r="A56" s="918"/>
      <c r="B56" s="921" t="s">
        <v>2902</v>
      </c>
      <c r="C56" s="921" t="s">
        <v>2903</v>
      </c>
      <c r="D56" s="923">
        <v>43628</v>
      </c>
      <c r="E56" s="921" t="s">
        <v>341</v>
      </c>
      <c r="F56" s="921" t="s">
        <v>2904</v>
      </c>
      <c r="G56" s="921"/>
      <c r="H56" s="924" t="s">
        <v>30</v>
      </c>
      <c r="I56" s="924"/>
      <c r="J56" s="14" t="s">
        <v>31</v>
      </c>
      <c r="K56" s="14" t="s">
        <v>32</v>
      </c>
      <c r="L56" s="16">
        <v>1262</v>
      </c>
    </row>
    <row r="57" spans="1:12" x14ac:dyDescent="0.25">
      <c r="A57" s="918"/>
      <c r="B57" s="921"/>
      <c r="C57" s="921"/>
      <c r="D57" s="923"/>
      <c r="E57" s="921"/>
      <c r="F57" s="921"/>
      <c r="G57" s="921"/>
      <c r="H57" s="924" t="s">
        <v>33</v>
      </c>
      <c r="I57" s="924"/>
      <c r="J57" s="14" t="s">
        <v>31</v>
      </c>
      <c r="K57" s="14" t="s">
        <v>32</v>
      </c>
      <c r="L57" s="16">
        <v>487.4</v>
      </c>
    </row>
    <row r="58" spans="1:12" ht="24" x14ac:dyDescent="0.25">
      <c r="A58" s="918"/>
      <c r="B58" s="9" t="s">
        <v>34</v>
      </c>
      <c r="C58" s="13" t="s">
        <v>35</v>
      </c>
      <c r="D58" s="13" t="s">
        <v>36</v>
      </c>
      <c r="E58" s="13" t="s">
        <v>37</v>
      </c>
      <c r="F58" s="920"/>
      <c r="G58" s="920"/>
      <c r="H58" s="924" t="s">
        <v>38</v>
      </c>
      <c r="I58" s="924"/>
      <c r="J58" s="921" t="s">
        <v>31</v>
      </c>
      <c r="K58" s="921" t="s">
        <v>32</v>
      </c>
      <c r="L58" s="925">
        <v>791</v>
      </c>
    </row>
    <row r="59" spans="1:12" ht="22.8" x14ac:dyDescent="0.25">
      <c r="A59" s="918"/>
      <c r="B59" s="14" t="s">
        <v>605</v>
      </c>
      <c r="C59" s="14" t="s">
        <v>2904</v>
      </c>
      <c r="D59" s="15">
        <v>43633</v>
      </c>
      <c r="E59" s="14" t="s">
        <v>2640</v>
      </c>
      <c r="F59" s="920"/>
      <c r="G59" s="920"/>
      <c r="H59" s="924"/>
      <c r="I59" s="924"/>
      <c r="J59" s="921"/>
      <c r="K59" s="921"/>
      <c r="L59" s="925"/>
    </row>
    <row r="60" spans="1:12" ht="24" x14ac:dyDescent="0.25">
      <c r="A60" s="918">
        <v>911</v>
      </c>
      <c r="B60" s="9" t="s">
        <v>22</v>
      </c>
      <c r="C60" s="13" t="s">
        <v>23</v>
      </c>
      <c r="D60" s="13" t="s">
        <v>24</v>
      </c>
      <c r="E60" s="13" t="s">
        <v>25</v>
      </c>
      <c r="F60" s="919" t="s">
        <v>17</v>
      </c>
      <c r="G60" s="919"/>
      <c r="H60" s="920"/>
      <c r="I60" s="920"/>
      <c r="J60" s="920"/>
      <c r="K60" s="920"/>
      <c r="L60" s="920"/>
    </row>
    <row r="61" spans="1:12" x14ac:dyDescent="0.25">
      <c r="A61" s="918"/>
      <c r="B61" s="921" t="s">
        <v>2905</v>
      </c>
      <c r="C61" s="921" t="s">
        <v>2906</v>
      </c>
      <c r="D61" s="923">
        <v>43733</v>
      </c>
      <c r="E61" s="921" t="s">
        <v>2907</v>
      </c>
      <c r="F61" s="921" t="s">
        <v>2908</v>
      </c>
      <c r="G61" s="921"/>
      <c r="H61" s="924" t="s">
        <v>30</v>
      </c>
      <c r="I61" s="924"/>
      <c r="J61" s="14" t="s">
        <v>31</v>
      </c>
      <c r="K61" s="14" t="s">
        <v>32</v>
      </c>
      <c r="L61" s="16">
        <v>545.5</v>
      </c>
    </row>
    <row r="62" spans="1:12" x14ac:dyDescent="0.25">
      <c r="A62" s="918"/>
      <c r="B62" s="921"/>
      <c r="C62" s="921"/>
      <c r="D62" s="923"/>
      <c r="E62" s="921"/>
      <c r="F62" s="921"/>
      <c r="G62" s="921"/>
      <c r="H62" s="924" t="s">
        <v>33</v>
      </c>
      <c r="I62" s="924"/>
      <c r="J62" s="14" t="s">
        <v>31</v>
      </c>
      <c r="K62" s="14" t="s">
        <v>31</v>
      </c>
      <c r="L62" s="16">
        <v>0</v>
      </c>
    </row>
    <row r="63" spans="1:12" ht="24" x14ac:dyDescent="0.25">
      <c r="A63" s="918"/>
      <c r="B63" s="9" t="s">
        <v>34</v>
      </c>
      <c r="C63" s="13" t="s">
        <v>35</v>
      </c>
      <c r="D63" s="13" t="s">
        <v>36</v>
      </c>
      <c r="E63" s="13" t="s">
        <v>37</v>
      </c>
      <c r="F63" s="920"/>
      <c r="G63" s="920"/>
      <c r="H63" s="924" t="s">
        <v>38</v>
      </c>
      <c r="I63" s="924"/>
      <c r="J63" s="921" t="s">
        <v>31</v>
      </c>
      <c r="K63" s="921" t="s">
        <v>32</v>
      </c>
      <c r="L63" s="925">
        <v>200</v>
      </c>
    </row>
    <row r="64" spans="1:12" ht="22.8" x14ac:dyDescent="0.25">
      <c r="A64" s="918"/>
      <c r="B64" s="14" t="s">
        <v>2909</v>
      </c>
      <c r="C64" s="14" t="s">
        <v>2908</v>
      </c>
      <c r="D64" s="15">
        <v>43735</v>
      </c>
      <c r="E64" s="14" t="s">
        <v>1466</v>
      </c>
      <c r="F64" s="920"/>
      <c r="G64" s="920"/>
      <c r="H64" s="924"/>
      <c r="I64" s="924"/>
      <c r="J64" s="921"/>
      <c r="K64" s="921"/>
      <c r="L64" s="925"/>
    </row>
    <row r="65" spans="1:12" ht="24" x14ac:dyDescent="0.25">
      <c r="A65" s="918">
        <v>912</v>
      </c>
      <c r="B65" s="9" t="s">
        <v>22</v>
      </c>
      <c r="C65" s="13" t="s">
        <v>23</v>
      </c>
      <c r="D65" s="13" t="s">
        <v>24</v>
      </c>
      <c r="E65" s="13" t="s">
        <v>25</v>
      </c>
      <c r="F65" s="919" t="s">
        <v>17</v>
      </c>
      <c r="G65" s="919"/>
      <c r="H65" s="920"/>
      <c r="I65" s="920"/>
      <c r="J65" s="920"/>
      <c r="K65" s="920"/>
      <c r="L65" s="920"/>
    </row>
    <row r="66" spans="1:12" x14ac:dyDescent="0.25">
      <c r="A66" s="918"/>
      <c r="B66" s="921" t="s">
        <v>2910</v>
      </c>
      <c r="C66" s="922" t="s">
        <v>2911</v>
      </c>
      <c r="D66" s="923">
        <v>43577</v>
      </c>
      <c r="E66" s="921" t="s">
        <v>313</v>
      </c>
      <c r="F66" s="921" t="s">
        <v>821</v>
      </c>
      <c r="G66" s="921"/>
      <c r="H66" s="924" t="s">
        <v>30</v>
      </c>
      <c r="I66" s="924"/>
      <c r="J66" s="14" t="s">
        <v>31</v>
      </c>
      <c r="K66" s="14" t="s">
        <v>32</v>
      </c>
      <c r="L66" s="16">
        <v>384.58</v>
      </c>
    </row>
    <row r="67" spans="1:12" x14ac:dyDescent="0.25">
      <c r="A67" s="918"/>
      <c r="B67" s="921"/>
      <c r="C67" s="922"/>
      <c r="D67" s="923"/>
      <c r="E67" s="921"/>
      <c r="F67" s="921"/>
      <c r="G67" s="921"/>
      <c r="H67" s="924" t="s">
        <v>33</v>
      </c>
      <c r="I67" s="924"/>
      <c r="J67" s="14" t="s">
        <v>31</v>
      </c>
      <c r="K67" s="14" t="s">
        <v>32</v>
      </c>
      <c r="L67" s="16">
        <v>772.04</v>
      </c>
    </row>
    <row r="68" spans="1:12" ht="24" x14ac:dyDescent="0.25">
      <c r="A68" s="918"/>
      <c r="B68" s="9" t="s">
        <v>34</v>
      </c>
      <c r="C68" s="13" t="s">
        <v>35</v>
      </c>
      <c r="D68" s="13" t="s">
        <v>36</v>
      </c>
      <c r="E68" s="13" t="s">
        <v>37</v>
      </c>
      <c r="F68" s="920"/>
      <c r="G68" s="920"/>
      <c r="H68" s="924" t="s">
        <v>38</v>
      </c>
      <c r="I68" s="924"/>
      <c r="J68" s="921" t="s">
        <v>31</v>
      </c>
      <c r="K68" s="921" t="s">
        <v>31</v>
      </c>
      <c r="L68" s="925">
        <v>0</v>
      </c>
    </row>
    <row r="69" spans="1:12" ht="34.200000000000003" x14ac:dyDescent="0.25">
      <c r="A69" s="918"/>
      <c r="B69" s="14" t="s">
        <v>2912</v>
      </c>
      <c r="C69" s="14" t="s">
        <v>821</v>
      </c>
      <c r="D69" s="15">
        <v>43580</v>
      </c>
      <c r="E69" s="14" t="s">
        <v>1249</v>
      </c>
      <c r="F69" s="920"/>
      <c r="G69" s="920"/>
      <c r="H69" s="924"/>
      <c r="I69" s="924"/>
      <c r="J69" s="921"/>
      <c r="K69" s="921"/>
      <c r="L69" s="925"/>
    </row>
    <row r="70" spans="1:12" ht="24" x14ac:dyDescent="0.25">
      <c r="A70" s="918">
        <v>913</v>
      </c>
      <c r="B70" s="9" t="s">
        <v>22</v>
      </c>
      <c r="C70" s="13" t="s">
        <v>23</v>
      </c>
      <c r="D70" s="13" t="s">
        <v>24</v>
      </c>
      <c r="E70" s="13" t="s">
        <v>25</v>
      </c>
      <c r="F70" s="919" t="s">
        <v>17</v>
      </c>
      <c r="G70" s="919"/>
      <c r="H70" s="920"/>
      <c r="I70" s="920"/>
      <c r="J70" s="920"/>
      <c r="K70" s="920"/>
      <c r="L70" s="920"/>
    </row>
    <row r="71" spans="1:12" x14ac:dyDescent="0.25">
      <c r="A71" s="918"/>
      <c r="B71" s="921" t="s">
        <v>2913</v>
      </c>
      <c r="C71" s="922" t="s">
        <v>2914</v>
      </c>
      <c r="D71" s="923">
        <v>43618</v>
      </c>
      <c r="E71" s="921" t="s">
        <v>1275</v>
      </c>
      <c r="F71" s="921" t="s">
        <v>2915</v>
      </c>
      <c r="G71" s="921"/>
      <c r="H71" s="924" t="s">
        <v>30</v>
      </c>
      <c r="I71" s="924"/>
      <c r="J71" s="14" t="s">
        <v>31</v>
      </c>
      <c r="K71" s="14" t="s">
        <v>32</v>
      </c>
      <c r="L71" s="16">
        <v>1710</v>
      </c>
    </row>
    <row r="72" spans="1:12" x14ac:dyDescent="0.25">
      <c r="A72" s="918"/>
      <c r="B72" s="921"/>
      <c r="C72" s="922"/>
      <c r="D72" s="923"/>
      <c r="E72" s="921"/>
      <c r="F72" s="921"/>
      <c r="G72" s="921"/>
      <c r="H72" s="924" t="s">
        <v>33</v>
      </c>
      <c r="I72" s="924"/>
      <c r="J72" s="14" t="s">
        <v>31</v>
      </c>
      <c r="K72" s="14" t="s">
        <v>31</v>
      </c>
      <c r="L72" s="16">
        <v>0</v>
      </c>
    </row>
    <row r="73" spans="1:12" ht="24" x14ac:dyDescent="0.25">
      <c r="A73" s="918"/>
      <c r="B73" s="9" t="s">
        <v>34</v>
      </c>
      <c r="C73" s="13" t="s">
        <v>35</v>
      </c>
      <c r="D73" s="13" t="s">
        <v>36</v>
      </c>
      <c r="E73" s="13" t="s">
        <v>37</v>
      </c>
      <c r="F73" s="920"/>
      <c r="G73" s="920"/>
      <c r="H73" s="924" t="s">
        <v>38</v>
      </c>
      <c r="I73" s="924"/>
      <c r="J73" s="921" t="s">
        <v>31</v>
      </c>
      <c r="K73" s="921" t="s">
        <v>31</v>
      </c>
      <c r="L73" s="925">
        <v>0</v>
      </c>
    </row>
    <row r="74" spans="1:12" ht="22.8" x14ac:dyDescent="0.25">
      <c r="A74" s="918"/>
      <c r="B74" s="14" t="s">
        <v>1605</v>
      </c>
      <c r="C74" s="14" t="s">
        <v>2915</v>
      </c>
      <c r="D74" s="15">
        <v>43625</v>
      </c>
      <c r="E74" s="14" t="s">
        <v>2916</v>
      </c>
      <c r="F74" s="920"/>
      <c r="G74" s="920"/>
      <c r="H74" s="924"/>
      <c r="I74" s="924"/>
      <c r="J74" s="921"/>
      <c r="K74" s="921"/>
      <c r="L74" s="925"/>
    </row>
    <row r="75" spans="1:12" ht="24" x14ac:dyDescent="0.25">
      <c r="A75" s="918">
        <v>914</v>
      </c>
      <c r="B75" s="9" t="s">
        <v>22</v>
      </c>
      <c r="C75" s="13" t="s">
        <v>23</v>
      </c>
      <c r="D75" s="13" t="s">
        <v>24</v>
      </c>
      <c r="E75" s="13" t="s">
        <v>25</v>
      </c>
      <c r="F75" s="919" t="s">
        <v>17</v>
      </c>
      <c r="G75" s="919"/>
      <c r="H75" s="920"/>
      <c r="I75" s="920"/>
      <c r="J75" s="920"/>
      <c r="K75" s="920"/>
      <c r="L75" s="920"/>
    </row>
    <row r="76" spans="1:12" x14ac:dyDescent="0.25">
      <c r="A76" s="918"/>
      <c r="B76" s="921" t="s">
        <v>2917</v>
      </c>
      <c r="C76" s="922" t="s">
        <v>2918</v>
      </c>
      <c r="D76" s="923">
        <v>43556</v>
      </c>
      <c r="E76" s="921" t="s">
        <v>1704</v>
      </c>
      <c r="F76" s="921" t="s">
        <v>2892</v>
      </c>
      <c r="G76" s="921"/>
      <c r="H76" s="924" t="s">
        <v>30</v>
      </c>
      <c r="I76" s="924"/>
      <c r="J76" s="14" t="s">
        <v>31</v>
      </c>
      <c r="K76" s="14" t="s">
        <v>32</v>
      </c>
      <c r="L76" s="16">
        <v>267.14</v>
      </c>
    </row>
    <row r="77" spans="1:12" x14ac:dyDescent="0.25">
      <c r="A77" s="918"/>
      <c r="B77" s="921"/>
      <c r="C77" s="922"/>
      <c r="D77" s="923"/>
      <c r="E77" s="921"/>
      <c r="F77" s="921"/>
      <c r="G77" s="921"/>
      <c r="H77" s="924" t="s">
        <v>33</v>
      </c>
      <c r="I77" s="924"/>
      <c r="J77" s="14" t="s">
        <v>31</v>
      </c>
      <c r="K77" s="14" t="s">
        <v>32</v>
      </c>
      <c r="L77" s="16">
        <v>306.92</v>
      </c>
    </row>
    <row r="78" spans="1:12" ht="24" x14ac:dyDescent="0.25">
      <c r="A78" s="918"/>
      <c r="B78" s="9" t="s">
        <v>34</v>
      </c>
      <c r="C78" s="13" t="s">
        <v>35</v>
      </c>
      <c r="D78" s="13" t="s">
        <v>36</v>
      </c>
      <c r="E78" s="13" t="s">
        <v>37</v>
      </c>
      <c r="F78" s="920"/>
      <c r="G78" s="920"/>
      <c r="H78" s="924" t="s">
        <v>38</v>
      </c>
      <c r="I78" s="924"/>
      <c r="J78" s="921" t="s">
        <v>31</v>
      </c>
      <c r="K78" s="921" t="s">
        <v>32</v>
      </c>
      <c r="L78" s="925">
        <v>163.4</v>
      </c>
    </row>
    <row r="79" spans="1:12" ht="22.8" x14ac:dyDescent="0.25">
      <c r="A79" s="918"/>
      <c r="B79" s="14" t="s">
        <v>605</v>
      </c>
      <c r="C79" s="14" t="s">
        <v>2892</v>
      </c>
      <c r="D79" s="15">
        <v>43557</v>
      </c>
      <c r="E79" s="14" t="s">
        <v>1332</v>
      </c>
      <c r="F79" s="920"/>
      <c r="G79" s="920"/>
      <c r="H79" s="924"/>
      <c r="I79" s="924"/>
      <c r="J79" s="921"/>
      <c r="K79" s="921"/>
      <c r="L79" s="925"/>
    </row>
    <row r="80" spans="1:12" ht="24" x14ac:dyDescent="0.25">
      <c r="A80" s="918">
        <v>915</v>
      </c>
      <c r="B80" s="9" t="s">
        <v>22</v>
      </c>
      <c r="C80" s="13" t="s">
        <v>23</v>
      </c>
      <c r="D80" s="13" t="s">
        <v>24</v>
      </c>
      <c r="E80" s="13" t="s">
        <v>25</v>
      </c>
      <c r="F80" s="919" t="s">
        <v>17</v>
      </c>
      <c r="G80" s="919"/>
      <c r="H80" s="920"/>
      <c r="I80" s="920"/>
      <c r="J80" s="920"/>
      <c r="K80" s="920"/>
      <c r="L80" s="920"/>
    </row>
    <row r="81" spans="1:12" x14ac:dyDescent="0.25">
      <c r="A81" s="918"/>
      <c r="B81" s="921" t="s">
        <v>2917</v>
      </c>
      <c r="C81" s="922" t="s">
        <v>2919</v>
      </c>
      <c r="D81" s="923">
        <v>43586</v>
      </c>
      <c r="E81" s="921" t="s">
        <v>2920</v>
      </c>
      <c r="F81" s="921" t="s">
        <v>2921</v>
      </c>
      <c r="G81" s="921"/>
      <c r="H81" s="924" t="s">
        <v>30</v>
      </c>
      <c r="I81" s="924"/>
      <c r="J81" s="14" t="s">
        <v>31</v>
      </c>
      <c r="K81" s="14" t="s">
        <v>32</v>
      </c>
      <c r="L81" s="16">
        <v>519.33000000000004</v>
      </c>
    </row>
    <row r="82" spans="1:12" x14ac:dyDescent="0.25">
      <c r="A82" s="918"/>
      <c r="B82" s="921"/>
      <c r="C82" s="922"/>
      <c r="D82" s="923"/>
      <c r="E82" s="921"/>
      <c r="F82" s="921"/>
      <c r="G82" s="921"/>
      <c r="H82" s="924" t="s">
        <v>33</v>
      </c>
      <c r="I82" s="924"/>
      <c r="J82" s="14" t="s">
        <v>31</v>
      </c>
      <c r="K82" s="14" t="s">
        <v>32</v>
      </c>
      <c r="L82" s="16">
        <v>2227.83</v>
      </c>
    </row>
    <row r="83" spans="1:12" ht="24" x14ac:dyDescent="0.25">
      <c r="A83" s="918"/>
      <c r="B83" s="9" t="s">
        <v>34</v>
      </c>
      <c r="C83" s="13" t="s">
        <v>35</v>
      </c>
      <c r="D83" s="13" t="s">
        <v>36</v>
      </c>
      <c r="E83" s="13" t="s">
        <v>37</v>
      </c>
      <c r="F83" s="920"/>
      <c r="G83" s="920"/>
      <c r="H83" s="924" t="s">
        <v>38</v>
      </c>
      <c r="I83" s="924"/>
      <c r="J83" s="921" t="s">
        <v>31</v>
      </c>
      <c r="K83" s="921" t="s">
        <v>32</v>
      </c>
      <c r="L83" s="925">
        <v>799</v>
      </c>
    </row>
    <row r="84" spans="1:12" ht="22.8" x14ac:dyDescent="0.25">
      <c r="A84" s="918"/>
      <c r="B84" s="14" t="s">
        <v>605</v>
      </c>
      <c r="C84" s="14" t="s">
        <v>2921</v>
      </c>
      <c r="D84" s="15">
        <v>43593</v>
      </c>
      <c r="E84" s="14" t="s">
        <v>2922</v>
      </c>
      <c r="F84" s="920"/>
      <c r="G84" s="920"/>
      <c r="H84" s="924"/>
      <c r="I84" s="924"/>
      <c r="J84" s="921"/>
      <c r="K84" s="921"/>
      <c r="L84" s="925"/>
    </row>
    <row r="85" spans="1:12" ht="24" x14ac:dyDescent="0.25">
      <c r="A85" s="918">
        <v>916</v>
      </c>
      <c r="B85" s="9" t="s">
        <v>22</v>
      </c>
      <c r="C85" s="13" t="s">
        <v>23</v>
      </c>
      <c r="D85" s="13" t="s">
        <v>24</v>
      </c>
      <c r="E85" s="13" t="s">
        <v>25</v>
      </c>
      <c r="F85" s="919" t="s">
        <v>17</v>
      </c>
      <c r="G85" s="919"/>
      <c r="H85" s="920"/>
      <c r="I85" s="920"/>
      <c r="J85" s="920"/>
      <c r="K85" s="920"/>
      <c r="L85" s="920"/>
    </row>
    <row r="86" spans="1:12" x14ac:dyDescent="0.25">
      <c r="A86" s="918"/>
      <c r="B86" s="921" t="s">
        <v>2917</v>
      </c>
      <c r="C86" s="922" t="s">
        <v>2919</v>
      </c>
      <c r="D86" s="923">
        <v>43586</v>
      </c>
      <c r="E86" s="921" t="s">
        <v>2920</v>
      </c>
      <c r="F86" s="921" t="s">
        <v>2923</v>
      </c>
      <c r="G86" s="921"/>
      <c r="H86" s="924" t="s">
        <v>30</v>
      </c>
      <c r="I86" s="924"/>
      <c r="J86" s="14" t="s">
        <v>31</v>
      </c>
      <c r="K86" s="14" t="s">
        <v>32</v>
      </c>
      <c r="L86" s="16">
        <v>435.66</v>
      </c>
    </row>
    <row r="87" spans="1:12" x14ac:dyDescent="0.25">
      <c r="A87" s="918"/>
      <c r="B87" s="921"/>
      <c r="C87" s="922"/>
      <c r="D87" s="923"/>
      <c r="E87" s="921"/>
      <c r="F87" s="921"/>
      <c r="G87" s="921"/>
      <c r="H87" s="924" t="s">
        <v>33</v>
      </c>
      <c r="I87" s="924"/>
      <c r="J87" s="14" t="s">
        <v>31</v>
      </c>
      <c r="K87" s="14" t="s">
        <v>31</v>
      </c>
      <c r="L87" s="16">
        <v>0</v>
      </c>
    </row>
    <row r="88" spans="1:12" ht="24" x14ac:dyDescent="0.25">
      <c r="A88" s="918"/>
      <c r="B88" s="9" t="s">
        <v>34</v>
      </c>
      <c r="C88" s="13" t="s">
        <v>35</v>
      </c>
      <c r="D88" s="13" t="s">
        <v>36</v>
      </c>
      <c r="E88" s="13" t="s">
        <v>37</v>
      </c>
      <c r="F88" s="920"/>
      <c r="G88" s="920"/>
      <c r="H88" s="924" t="s">
        <v>38</v>
      </c>
      <c r="I88" s="924"/>
      <c r="J88" s="921" t="s">
        <v>31</v>
      </c>
      <c r="K88" s="921" t="s">
        <v>32</v>
      </c>
      <c r="L88" s="925">
        <v>17.400000000000002</v>
      </c>
    </row>
    <row r="89" spans="1:12" ht="22.8" x14ac:dyDescent="0.25">
      <c r="A89" s="918"/>
      <c r="B89" s="14" t="s">
        <v>605</v>
      </c>
      <c r="C89" s="14" t="s">
        <v>2923</v>
      </c>
      <c r="D89" s="15">
        <v>43593</v>
      </c>
      <c r="E89" s="14" t="s">
        <v>2922</v>
      </c>
      <c r="F89" s="920"/>
      <c r="G89" s="920"/>
      <c r="H89" s="924"/>
      <c r="I89" s="924"/>
      <c r="J89" s="921"/>
      <c r="K89" s="921"/>
      <c r="L89" s="925"/>
    </row>
    <row r="90" spans="1:12" ht="24" x14ac:dyDescent="0.25">
      <c r="A90" s="918">
        <v>917</v>
      </c>
      <c r="B90" s="9" t="s">
        <v>22</v>
      </c>
      <c r="C90" s="13" t="s">
        <v>23</v>
      </c>
      <c r="D90" s="13" t="s">
        <v>24</v>
      </c>
      <c r="E90" s="13" t="s">
        <v>25</v>
      </c>
      <c r="F90" s="919" t="s">
        <v>17</v>
      </c>
      <c r="G90" s="919"/>
      <c r="H90" s="920"/>
      <c r="I90" s="920"/>
      <c r="J90" s="920"/>
      <c r="K90" s="920"/>
      <c r="L90" s="920"/>
    </row>
    <row r="91" spans="1:12" x14ac:dyDescent="0.25">
      <c r="A91" s="918"/>
      <c r="B91" s="921" t="s">
        <v>2924</v>
      </c>
      <c r="C91" s="921" t="s">
        <v>2925</v>
      </c>
      <c r="D91" s="923">
        <v>43618</v>
      </c>
      <c r="E91" s="921" t="s">
        <v>43</v>
      </c>
      <c r="F91" s="921" t="s">
        <v>2926</v>
      </c>
      <c r="G91" s="921"/>
      <c r="H91" s="924" t="s">
        <v>30</v>
      </c>
      <c r="I91" s="924"/>
      <c r="J91" s="14" t="s">
        <v>31</v>
      </c>
      <c r="K91" s="14" t="s">
        <v>32</v>
      </c>
      <c r="L91" s="16">
        <v>1263</v>
      </c>
    </row>
    <row r="92" spans="1:12" x14ac:dyDescent="0.25">
      <c r="A92" s="918"/>
      <c r="B92" s="921"/>
      <c r="C92" s="921"/>
      <c r="D92" s="923"/>
      <c r="E92" s="921"/>
      <c r="F92" s="921"/>
      <c r="G92" s="921"/>
      <c r="H92" s="924" t="s">
        <v>33</v>
      </c>
      <c r="I92" s="924"/>
      <c r="J92" s="14" t="s">
        <v>31</v>
      </c>
      <c r="K92" s="14" t="s">
        <v>32</v>
      </c>
      <c r="L92" s="16">
        <v>9300</v>
      </c>
    </row>
    <row r="93" spans="1:12" ht="24" x14ac:dyDescent="0.25">
      <c r="A93" s="918"/>
      <c r="B93" s="9" t="s">
        <v>34</v>
      </c>
      <c r="C93" s="13" t="s">
        <v>35</v>
      </c>
      <c r="D93" s="13" t="s">
        <v>36</v>
      </c>
      <c r="E93" s="13" t="s">
        <v>37</v>
      </c>
      <c r="F93" s="920"/>
      <c r="G93" s="920"/>
      <c r="H93" s="924" t="s">
        <v>38</v>
      </c>
      <c r="I93" s="924"/>
      <c r="J93" s="921" t="s">
        <v>31</v>
      </c>
      <c r="K93" s="921" t="s">
        <v>32</v>
      </c>
      <c r="L93" s="925">
        <v>400</v>
      </c>
    </row>
    <row r="94" spans="1:12" ht="22.8" x14ac:dyDescent="0.25">
      <c r="A94" s="918"/>
      <c r="B94" s="14" t="s">
        <v>229</v>
      </c>
      <c r="C94" s="14" t="s">
        <v>2926</v>
      </c>
      <c r="D94" s="15">
        <v>43621</v>
      </c>
      <c r="E94" s="14" t="s">
        <v>1434</v>
      </c>
      <c r="F94" s="920"/>
      <c r="G94" s="920"/>
      <c r="H94" s="924"/>
      <c r="I94" s="924"/>
      <c r="J94" s="921"/>
      <c r="K94" s="921"/>
      <c r="L94" s="925"/>
    </row>
    <row r="95" spans="1:12" ht="24" x14ac:dyDescent="0.25">
      <c r="A95" s="918">
        <v>918</v>
      </c>
      <c r="B95" s="9" t="s">
        <v>22</v>
      </c>
      <c r="C95" s="13" t="s">
        <v>23</v>
      </c>
      <c r="D95" s="13" t="s">
        <v>24</v>
      </c>
      <c r="E95" s="13" t="s">
        <v>25</v>
      </c>
      <c r="F95" s="919" t="s">
        <v>17</v>
      </c>
      <c r="G95" s="919"/>
      <c r="H95" s="920"/>
      <c r="I95" s="920"/>
      <c r="J95" s="920"/>
      <c r="K95" s="920"/>
      <c r="L95" s="920"/>
    </row>
    <row r="96" spans="1:12" x14ac:dyDescent="0.25">
      <c r="A96" s="918"/>
      <c r="B96" s="921" t="s">
        <v>2927</v>
      </c>
      <c r="C96" s="922" t="s">
        <v>2928</v>
      </c>
      <c r="D96" s="923">
        <v>43732</v>
      </c>
      <c r="E96" s="921" t="s">
        <v>2929</v>
      </c>
      <c r="F96" s="921" t="s">
        <v>2930</v>
      </c>
      <c r="G96" s="921"/>
      <c r="H96" s="924" t="s">
        <v>30</v>
      </c>
      <c r="I96" s="924"/>
      <c r="J96" s="14" t="s">
        <v>31</v>
      </c>
      <c r="K96" s="14" t="s">
        <v>32</v>
      </c>
      <c r="L96" s="16">
        <v>298</v>
      </c>
    </row>
    <row r="97" spans="1:12" x14ac:dyDescent="0.25">
      <c r="A97" s="918"/>
      <c r="B97" s="921"/>
      <c r="C97" s="922"/>
      <c r="D97" s="923"/>
      <c r="E97" s="921"/>
      <c r="F97" s="921"/>
      <c r="G97" s="921"/>
      <c r="H97" s="924" t="s">
        <v>33</v>
      </c>
      <c r="I97" s="924"/>
      <c r="J97" s="921" t="s">
        <v>31</v>
      </c>
      <c r="K97" s="921" t="s">
        <v>32</v>
      </c>
      <c r="L97" s="925">
        <v>356.6</v>
      </c>
    </row>
    <row r="98" spans="1:12" x14ac:dyDescent="0.25">
      <c r="A98" s="918"/>
      <c r="B98" s="921"/>
      <c r="C98" s="922"/>
      <c r="D98" s="923"/>
      <c r="E98" s="921"/>
      <c r="F98" s="921"/>
      <c r="G98" s="921"/>
      <c r="H98" s="924"/>
      <c r="I98" s="924"/>
      <c r="J98" s="921"/>
      <c r="K98" s="921"/>
      <c r="L98" s="925"/>
    </row>
    <row r="99" spans="1:12" ht="24" x14ac:dyDescent="0.25">
      <c r="A99" s="918"/>
      <c r="B99" s="9" t="s">
        <v>34</v>
      </c>
      <c r="C99" s="13" t="s">
        <v>35</v>
      </c>
      <c r="D99" s="13" t="s">
        <v>36</v>
      </c>
      <c r="E99" s="13" t="s">
        <v>37</v>
      </c>
      <c r="F99" s="920"/>
      <c r="G99" s="920"/>
      <c r="H99" s="924" t="s">
        <v>38</v>
      </c>
      <c r="I99" s="924"/>
      <c r="J99" s="921" t="s">
        <v>31</v>
      </c>
      <c r="K99" s="921" t="s">
        <v>32</v>
      </c>
      <c r="L99" s="925">
        <v>175</v>
      </c>
    </row>
    <row r="100" spans="1:12" ht="22.8" x14ac:dyDescent="0.25">
      <c r="A100" s="918"/>
      <c r="B100" s="14" t="s">
        <v>39</v>
      </c>
      <c r="C100" s="14" t="s">
        <v>2930</v>
      </c>
      <c r="D100" s="15">
        <v>43734</v>
      </c>
      <c r="E100" s="14" t="s">
        <v>2931</v>
      </c>
      <c r="F100" s="920"/>
      <c r="G100" s="920"/>
      <c r="H100" s="924"/>
      <c r="I100" s="924"/>
      <c r="J100" s="921"/>
      <c r="K100" s="921"/>
      <c r="L100" s="925"/>
    </row>
    <row r="101" spans="1:12" ht="24" x14ac:dyDescent="0.25">
      <c r="A101" s="918">
        <v>919</v>
      </c>
      <c r="B101" s="9" t="s">
        <v>22</v>
      </c>
      <c r="C101" s="13" t="s">
        <v>23</v>
      </c>
      <c r="D101" s="13" t="s">
        <v>24</v>
      </c>
      <c r="E101" s="13" t="s">
        <v>25</v>
      </c>
      <c r="F101" s="919" t="s">
        <v>17</v>
      </c>
      <c r="G101" s="919"/>
      <c r="H101" s="920"/>
      <c r="I101" s="920"/>
      <c r="J101" s="920"/>
      <c r="K101" s="920"/>
      <c r="L101" s="920"/>
    </row>
    <row r="102" spans="1:12" x14ac:dyDescent="0.25">
      <c r="A102" s="918"/>
      <c r="B102" s="921" t="s">
        <v>2932</v>
      </c>
      <c r="C102" s="921" t="s">
        <v>2933</v>
      </c>
      <c r="D102" s="923">
        <v>43605</v>
      </c>
      <c r="E102" s="921" t="s">
        <v>103</v>
      </c>
      <c r="F102" s="921" t="s">
        <v>2934</v>
      </c>
      <c r="G102" s="921"/>
      <c r="H102" s="924" t="s">
        <v>30</v>
      </c>
      <c r="I102" s="924"/>
      <c r="J102" s="14" t="s">
        <v>31</v>
      </c>
      <c r="K102" s="14" t="s">
        <v>32</v>
      </c>
      <c r="L102" s="16">
        <v>616</v>
      </c>
    </row>
    <row r="103" spans="1:12" x14ac:dyDescent="0.25">
      <c r="A103" s="918"/>
      <c r="B103" s="921"/>
      <c r="C103" s="921"/>
      <c r="D103" s="923"/>
      <c r="E103" s="921"/>
      <c r="F103" s="921"/>
      <c r="G103" s="921"/>
      <c r="H103" s="924" t="s">
        <v>33</v>
      </c>
      <c r="I103" s="924"/>
      <c r="J103" s="14" t="s">
        <v>31</v>
      </c>
      <c r="K103" s="14" t="s">
        <v>32</v>
      </c>
      <c r="L103" s="16">
        <v>3481.63</v>
      </c>
    </row>
    <row r="104" spans="1:12" ht="24" x14ac:dyDescent="0.25">
      <c r="A104" s="918"/>
      <c r="B104" s="9" t="s">
        <v>34</v>
      </c>
      <c r="C104" s="13" t="s">
        <v>35</v>
      </c>
      <c r="D104" s="13" t="s">
        <v>36</v>
      </c>
      <c r="E104" s="13" t="s">
        <v>37</v>
      </c>
      <c r="F104" s="920"/>
      <c r="G104" s="920"/>
      <c r="H104" s="924" t="s">
        <v>38</v>
      </c>
      <c r="I104" s="924"/>
      <c r="J104" s="921" t="s">
        <v>31</v>
      </c>
      <c r="K104" s="921" t="s">
        <v>31</v>
      </c>
      <c r="L104" s="925">
        <v>0</v>
      </c>
    </row>
    <row r="105" spans="1:12" ht="22.8" x14ac:dyDescent="0.25">
      <c r="A105" s="918"/>
      <c r="B105" s="14" t="s">
        <v>295</v>
      </c>
      <c r="C105" s="14" t="s">
        <v>2934</v>
      </c>
      <c r="D105" s="15">
        <v>43608</v>
      </c>
      <c r="E105" s="14" t="s">
        <v>2935</v>
      </c>
      <c r="F105" s="920"/>
      <c r="G105" s="920"/>
      <c r="H105" s="924"/>
      <c r="I105" s="924"/>
      <c r="J105" s="921"/>
      <c r="K105" s="921"/>
      <c r="L105" s="925"/>
    </row>
    <row r="106" spans="1:12" ht="24" x14ac:dyDescent="0.25">
      <c r="A106" s="918">
        <v>920</v>
      </c>
      <c r="B106" s="9" t="s">
        <v>22</v>
      </c>
      <c r="C106" s="13" t="s">
        <v>23</v>
      </c>
      <c r="D106" s="13" t="s">
        <v>24</v>
      </c>
      <c r="E106" s="13" t="s">
        <v>25</v>
      </c>
      <c r="F106" s="919" t="s">
        <v>17</v>
      </c>
      <c r="G106" s="919"/>
      <c r="H106" s="920"/>
      <c r="I106" s="920"/>
      <c r="J106" s="920"/>
      <c r="K106" s="920"/>
      <c r="L106" s="920"/>
    </row>
    <row r="107" spans="1:12" x14ac:dyDescent="0.25">
      <c r="A107" s="918"/>
      <c r="B107" s="921" t="s">
        <v>2936</v>
      </c>
      <c r="C107" s="921" t="s">
        <v>2937</v>
      </c>
      <c r="D107" s="923">
        <v>43587</v>
      </c>
      <c r="E107" s="921" t="s">
        <v>172</v>
      </c>
      <c r="F107" s="921" t="s">
        <v>173</v>
      </c>
      <c r="G107" s="921"/>
      <c r="H107" s="924" t="s">
        <v>30</v>
      </c>
      <c r="I107" s="924"/>
      <c r="J107" s="14" t="s">
        <v>31</v>
      </c>
      <c r="K107" s="14" t="s">
        <v>32</v>
      </c>
      <c r="L107" s="16">
        <v>281</v>
      </c>
    </row>
    <row r="108" spans="1:12" x14ac:dyDescent="0.25">
      <c r="A108" s="918"/>
      <c r="B108" s="921"/>
      <c r="C108" s="921"/>
      <c r="D108" s="923"/>
      <c r="E108" s="921"/>
      <c r="F108" s="921"/>
      <c r="G108" s="921"/>
      <c r="H108" s="924" t="s">
        <v>33</v>
      </c>
      <c r="I108" s="924"/>
      <c r="J108" s="14" t="s">
        <v>31</v>
      </c>
      <c r="K108" s="14" t="s">
        <v>32</v>
      </c>
      <c r="L108" s="16">
        <v>474.98</v>
      </c>
    </row>
    <row r="109" spans="1:12" ht="24" x14ac:dyDescent="0.25">
      <c r="A109" s="918"/>
      <c r="B109" s="9" t="s">
        <v>34</v>
      </c>
      <c r="C109" s="13" t="s">
        <v>35</v>
      </c>
      <c r="D109" s="13" t="s">
        <v>36</v>
      </c>
      <c r="E109" s="13" t="s">
        <v>37</v>
      </c>
      <c r="F109" s="920"/>
      <c r="G109" s="920"/>
      <c r="H109" s="924" t="s">
        <v>38</v>
      </c>
      <c r="I109" s="924"/>
      <c r="J109" s="921" t="s">
        <v>31</v>
      </c>
      <c r="K109" s="921" t="s">
        <v>32</v>
      </c>
      <c r="L109" s="925">
        <v>565</v>
      </c>
    </row>
    <row r="110" spans="1:12" ht="22.8" x14ac:dyDescent="0.25">
      <c r="A110" s="918"/>
      <c r="B110" s="14" t="s">
        <v>2938</v>
      </c>
      <c r="C110" s="14" t="s">
        <v>173</v>
      </c>
      <c r="D110" s="15">
        <v>43588</v>
      </c>
      <c r="E110" s="14" t="s">
        <v>550</v>
      </c>
      <c r="F110" s="920"/>
      <c r="G110" s="920"/>
      <c r="H110" s="924"/>
      <c r="I110" s="924"/>
      <c r="J110" s="921"/>
      <c r="K110" s="921"/>
      <c r="L110" s="925"/>
    </row>
    <row r="111" spans="1:12" ht="24" x14ac:dyDescent="0.25">
      <c r="A111" s="918">
        <v>921</v>
      </c>
      <c r="B111" s="9" t="s">
        <v>22</v>
      </c>
      <c r="C111" s="13" t="s">
        <v>23</v>
      </c>
      <c r="D111" s="13" t="s">
        <v>24</v>
      </c>
      <c r="E111" s="13" t="s">
        <v>25</v>
      </c>
      <c r="F111" s="919" t="s">
        <v>17</v>
      </c>
      <c r="G111" s="919"/>
      <c r="H111" s="920"/>
      <c r="I111" s="920"/>
      <c r="J111" s="920"/>
      <c r="K111" s="920"/>
      <c r="L111" s="920"/>
    </row>
    <row r="112" spans="1:12" x14ac:dyDescent="0.25">
      <c r="A112" s="918"/>
      <c r="B112" s="921" t="s">
        <v>2936</v>
      </c>
      <c r="C112" s="922" t="s">
        <v>2939</v>
      </c>
      <c r="D112" s="923">
        <v>43638</v>
      </c>
      <c r="E112" s="921" t="s">
        <v>2940</v>
      </c>
      <c r="F112" s="921" t="s">
        <v>2941</v>
      </c>
      <c r="G112" s="921"/>
      <c r="H112" s="924" t="s">
        <v>30</v>
      </c>
      <c r="I112" s="924"/>
      <c r="J112" s="14" t="s">
        <v>31</v>
      </c>
      <c r="K112" s="14" t="s">
        <v>32</v>
      </c>
      <c r="L112" s="16">
        <v>874.28</v>
      </c>
    </row>
    <row r="113" spans="1:12" x14ac:dyDescent="0.25">
      <c r="A113" s="918"/>
      <c r="B113" s="921"/>
      <c r="C113" s="922"/>
      <c r="D113" s="923"/>
      <c r="E113" s="921"/>
      <c r="F113" s="921"/>
      <c r="G113" s="921"/>
      <c r="H113" s="924" t="s">
        <v>33</v>
      </c>
      <c r="I113" s="924"/>
      <c r="J113" s="14" t="s">
        <v>31</v>
      </c>
      <c r="K113" s="14" t="s">
        <v>32</v>
      </c>
      <c r="L113" s="16">
        <v>2157.7600000000002</v>
      </c>
    </row>
    <row r="114" spans="1:12" ht="24" x14ac:dyDescent="0.25">
      <c r="A114" s="918"/>
      <c r="B114" s="9" t="s">
        <v>34</v>
      </c>
      <c r="C114" s="13" t="s">
        <v>35</v>
      </c>
      <c r="D114" s="13" t="s">
        <v>36</v>
      </c>
      <c r="E114" s="13" t="s">
        <v>37</v>
      </c>
      <c r="F114" s="920"/>
      <c r="G114" s="920"/>
      <c r="H114" s="924" t="s">
        <v>38</v>
      </c>
      <c r="I114" s="924"/>
      <c r="J114" s="921" t="s">
        <v>31</v>
      </c>
      <c r="K114" s="921" t="s">
        <v>31</v>
      </c>
      <c r="L114" s="925">
        <v>0</v>
      </c>
    </row>
    <row r="115" spans="1:12" ht="22.8" x14ac:dyDescent="0.25">
      <c r="A115" s="918"/>
      <c r="B115" s="14" t="s">
        <v>2938</v>
      </c>
      <c r="C115" s="14" t="s">
        <v>2941</v>
      </c>
      <c r="D115" s="15">
        <v>43643</v>
      </c>
      <c r="E115" s="14" t="s">
        <v>2339</v>
      </c>
      <c r="F115" s="920"/>
      <c r="G115" s="920"/>
      <c r="H115" s="924"/>
      <c r="I115" s="924"/>
      <c r="J115" s="921"/>
      <c r="K115" s="921"/>
      <c r="L115" s="925"/>
    </row>
    <row r="116" spans="1:12" ht="24" x14ac:dyDescent="0.25">
      <c r="A116" s="918">
        <v>922</v>
      </c>
      <c r="B116" s="9" t="s">
        <v>22</v>
      </c>
      <c r="C116" s="13" t="s">
        <v>23</v>
      </c>
      <c r="D116" s="13" t="s">
        <v>24</v>
      </c>
      <c r="E116" s="13" t="s">
        <v>25</v>
      </c>
      <c r="F116" s="919" t="s">
        <v>17</v>
      </c>
      <c r="G116" s="919"/>
      <c r="H116" s="920"/>
      <c r="I116" s="920"/>
      <c r="J116" s="920"/>
      <c r="K116" s="920"/>
      <c r="L116" s="920"/>
    </row>
    <row r="117" spans="1:12" x14ac:dyDescent="0.25">
      <c r="A117" s="918"/>
      <c r="B117" s="921" t="s">
        <v>2936</v>
      </c>
      <c r="C117" s="922" t="s">
        <v>2942</v>
      </c>
      <c r="D117" s="923">
        <v>43654</v>
      </c>
      <c r="E117" s="921" t="s">
        <v>2105</v>
      </c>
      <c r="F117" s="921" t="s">
        <v>2863</v>
      </c>
      <c r="G117" s="921"/>
      <c r="H117" s="924" t="s">
        <v>30</v>
      </c>
      <c r="I117" s="924"/>
      <c r="J117" s="14" t="s">
        <v>31</v>
      </c>
      <c r="K117" s="14" t="s">
        <v>31</v>
      </c>
      <c r="L117" s="16">
        <v>0</v>
      </c>
    </row>
    <row r="118" spans="1:12" x14ac:dyDescent="0.25">
      <c r="A118" s="918"/>
      <c r="B118" s="921"/>
      <c r="C118" s="922"/>
      <c r="D118" s="923"/>
      <c r="E118" s="921"/>
      <c r="F118" s="921"/>
      <c r="G118" s="921"/>
      <c r="H118" s="924" t="s">
        <v>33</v>
      </c>
      <c r="I118" s="924"/>
      <c r="J118" s="14" t="s">
        <v>31</v>
      </c>
      <c r="K118" s="14" t="s">
        <v>31</v>
      </c>
      <c r="L118" s="16">
        <v>0</v>
      </c>
    </row>
    <row r="119" spans="1:12" ht="24" x14ac:dyDescent="0.25">
      <c r="A119" s="918"/>
      <c r="B119" s="9" t="s">
        <v>34</v>
      </c>
      <c r="C119" s="13" t="s">
        <v>35</v>
      </c>
      <c r="D119" s="13" t="s">
        <v>36</v>
      </c>
      <c r="E119" s="13" t="s">
        <v>37</v>
      </c>
      <c r="F119" s="920"/>
      <c r="G119" s="920"/>
      <c r="H119" s="924" t="s">
        <v>38</v>
      </c>
      <c r="I119" s="924"/>
      <c r="J119" s="921" t="s">
        <v>31</v>
      </c>
      <c r="K119" s="921" t="s">
        <v>32</v>
      </c>
      <c r="L119" s="925">
        <v>650</v>
      </c>
    </row>
    <row r="120" spans="1:12" ht="22.8" x14ac:dyDescent="0.25">
      <c r="A120" s="918"/>
      <c r="B120" s="14" t="s">
        <v>2938</v>
      </c>
      <c r="C120" s="14" t="s">
        <v>2863</v>
      </c>
      <c r="D120" s="15">
        <v>43660</v>
      </c>
      <c r="E120" s="14" t="s">
        <v>2864</v>
      </c>
      <c r="F120" s="920"/>
      <c r="G120" s="920"/>
      <c r="H120" s="924"/>
      <c r="I120" s="924"/>
      <c r="J120" s="921"/>
      <c r="K120" s="921"/>
      <c r="L120" s="925"/>
    </row>
    <row r="121" spans="1:12" ht="24" x14ac:dyDescent="0.25">
      <c r="A121" s="918">
        <v>923</v>
      </c>
      <c r="B121" s="9" t="s">
        <v>22</v>
      </c>
      <c r="C121" s="13" t="s">
        <v>23</v>
      </c>
      <c r="D121" s="13" t="s">
        <v>24</v>
      </c>
      <c r="E121" s="13" t="s">
        <v>25</v>
      </c>
      <c r="F121" s="919" t="s">
        <v>17</v>
      </c>
      <c r="G121" s="919"/>
      <c r="H121" s="920"/>
      <c r="I121" s="920"/>
      <c r="J121" s="920"/>
      <c r="K121" s="920"/>
      <c r="L121" s="920"/>
    </row>
    <row r="122" spans="1:12" x14ac:dyDescent="0.25">
      <c r="A122" s="918"/>
      <c r="B122" s="921" t="s">
        <v>2936</v>
      </c>
      <c r="C122" s="922" t="s">
        <v>2943</v>
      </c>
      <c r="D122" s="923">
        <v>43714</v>
      </c>
      <c r="E122" s="921" t="s">
        <v>187</v>
      </c>
      <c r="F122" s="921" t="s">
        <v>2866</v>
      </c>
      <c r="G122" s="921"/>
      <c r="H122" s="924" t="s">
        <v>30</v>
      </c>
      <c r="I122" s="924"/>
      <c r="J122" s="14" t="s">
        <v>31</v>
      </c>
      <c r="K122" s="14" t="s">
        <v>32</v>
      </c>
      <c r="L122" s="16">
        <v>380</v>
      </c>
    </row>
    <row r="123" spans="1:12" x14ac:dyDescent="0.25">
      <c r="A123" s="918"/>
      <c r="B123" s="921"/>
      <c r="C123" s="922"/>
      <c r="D123" s="923"/>
      <c r="E123" s="921"/>
      <c r="F123" s="921"/>
      <c r="G123" s="921"/>
      <c r="H123" s="924" t="s">
        <v>33</v>
      </c>
      <c r="I123" s="924"/>
      <c r="J123" s="14" t="s">
        <v>31</v>
      </c>
      <c r="K123" s="14" t="s">
        <v>32</v>
      </c>
      <c r="L123" s="16">
        <v>819.96</v>
      </c>
    </row>
    <row r="124" spans="1:12" ht="24" x14ac:dyDescent="0.25">
      <c r="A124" s="918"/>
      <c r="B124" s="9" t="s">
        <v>34</v>
      </c>
      <c r="C124" s="13" t="s">
        <v>35</v>
      </c>
      <c r="D124" s="13" t="s">
        <v>36</v>
      </c>
      <c r="E124" s="13" t="s">
        <v>37</v>
      </c>
      <c r="F124" s="920"/>
      <c r="G124" s="920"/>
      <c r="H124" s="924" t="s">
        <v>38</v>
      </c>
      <c r="I124" s="924"/>
      <c r="J124" s="921" t="s">
        <v>31</v>
      </c>
      <c r="K124" s="921" t="s">
        <v>31</v>
      </c>
      <c r="L124" s="925">
        <v>0</v>
      </c>
    </row>
    <row r="125" spans="1:12" ht="22.8" x14ac:dyDescent="0.25">
      <c r="A125" s="918"/>
      <c r="B125" s="14" t="s">
        <v>2938</v>
      </c>
      <c r="C125" s="14" t="s">
        <v>2866</v>
      </c>
      <c r="D125" s="15">
        <v>43715</v>
      </c>
      <c r="E125" s="14" t="s">
        <v>2867</v>
      </c>
      <c r="F125" s="920"/>
      <c r="G125" s="920"/>
      <c r="H125" s="924"/>
      <c r="I125" s="924"/>
      <c r="J125" s="921"/>
      <c r="K125" s="921"/>
      <c r="L125" s="925"/>
    </row>
    <row r="126" spans="1:12" ht="24" x14ac:dyDescent="0.25">
      <c r="A126" s="918">
        <v>924</v>
      </c>
      <c r="B126" s="9" t="s">
        <v>22</v>
      </c>
      <c r="C126" s="13" t="s">
        <v>23</v>
      </c>
      <c r="D126" s="13" t="s">
        <v>24</v>
      </c>
      <c r="E126" s="13" t="s">
        <v>25</v>
      </c>
      <c r="F126" s="919" t="s">
        <v>17</v>
      </c>
      <c r="G126" s="919"/>
      <c r="H126" s="920"/>
      <c r="I126" s="920"/>
      <c r="J126" s="920"/>
      <c r="K126" s="920"/>
      <c r="L126" s="920"/>
    </row>
    <row r="127" spans="1:12" x14ac:dyDescent="0.25">
      <c r="A127" s="918"/>
      <c r="B127" s="921" t="s">
        <v>2936</v>
      </c>
      <c r="C127" s="921" t="s">
        <v>2944</v>
      </c>
      <c r="D127" s="923">
        <v>43721</v>
      </c>
      <c r="E127" s="921" t="s">
        <v>28</v>
      </c>
      <c r="F127" s="921" t="s">
        <v>2488</v>
      </c>
      <c r="G127" s="921"/>
      <c r="H127" s="924" t="s">
        <v>30</v>
      </c>
      <c r="I127" s="924"/>
      <c r="J127" s="14" t="s">
        <v>31</v>
      </c>
      <c r="K127" s="14" t="s">
        <v>32</v>
      </c>
      <c r="L127" s="16">
        <v>604</v>
      </c>
    </row>
    <row r="128" spans="1:12" x14ac:dyDescent="0.25">
      <c r="A128" s="918"/>
      <c r="B128" s="921"/>
      <c r="C128" s="921"/>
      <c r="D128" s="923"/>
      <c r="E128" s="921"/>
      <c r="F128" s="921"/>
      <c r="G128" s="921"/>
      <c r="H128" s="924" t="s">
        <v>33</v>
      </c>
      <c r="I128" s="924"/>
      <c r="J128" s="14" t="s">
        <v>31</v>
      </c>
      <c r="K128" s="14" t="s">
        <v>32</v>
      </c>
      <c r="L128" s="16">
        <v>548.82000000000005</v>
      </c>
    </row>
    <row r="129" spans="1:12" ht="24" x14ac:dyDescent="0.25">
      <c r="A129" s="918"/>
      <c r="B129" s="9" t="s">
        <v>34</v>
      </c>
      <c r="C129" s="13" t="s">
        <v>35</v>
      </c>
      <c r="D129" s="13" t="s">
        <v>36</v>
      </c>
      <c r="E129" s="13" t="s">
        <v>37</v>
      </c>
      <c r="F129" s="920"/>
      <c r="G129" s="920"/>
      <c r="H129" s="924" t="s">
        <v>38</v>
      </c>
      <c r="I129" s="924"/>
      <c r="J129" s="921" t="s">
        <v>31</v>
      </c>
      <c r="K129" s="921" t="s">
        <v>31</v>
      </c>
      <c r="L129" s="925">
        <v>0</v>
      </c>
    </row>
    <row r="130" spans="1:12" ht="22.8" x14ac:dyDescent="0.25">
      <c r="A130" s="918"/>
      <c r="B130" s="14" t="s">
        <v>2938</v>
      </c>
      <c r="C130" s="14" t="s">
        <v>2488</v>
      </c>
      <c r="D130" s="15">
        <v>43723</v>
      </c>
      <c r="E130" s="14" t="s">
        <v>2945</v>
      </c>
      <c r="F130" s="920"/>
      <c r="G130" s="920"/>
      <c r="H130" s="924"/>
      <c r="I130" s="924"/>
      <c r="J130" s="921"/>
      <c r="K130" s="921"/>
      <c r="L130" s="925"/>
    </row>
    <row r="131" spans="1:12" ht="24" x14ac:dyDescent="0.25">
      <c r="A131" s="918">
        <v>925</v>
      </c>
      <c r="B131" s="9" t="s">
        <v>22</v>
      </c>
      <c r="C131" s="13" t="s">
        <v>23</v>
      </c>
      <c r="D131" s="13" t="s">
        <v>24</v>
      </c>
      <c r="E131" s="13" t="s">
        <v>25</v>
      </c>
      <c r="F131" s="919" t="s">
        <v>17</v>
      </c>
      <c r="G131" s="919"/>
      <c r="H131" s="920"/>
      <c r="I131" s="920"/>
      <c r="J131" s="920"/>
      <c r="K131" s="920"/>
      <c r="L131" s="920"/>
    </row>
    <row r="132" spans="1:12" x14ac:dyDescent="0.25">
      <c r="A132" s="918"/>
      <c r="B132" s="921" t="s">
        <v>2946</v>
      </c>
      <c r="C132" s="922" t="s">
        <v>2947</v>
      </c>
      <c r="D132" s="923">
        <v>43560</v>
      </c>
      <c r="E132" s="921" t="s">
        <v>727</v>
      </c>
      <c r="F132" s="921" t="s">
        <v>1427</v>
      </c>
      <c r="G132" s="921"/>
      <c r="H132" s="924" t="s">
        <v>30</v>
      </c>
      <c r="I132" s="924"/>
      <c r="J132" s="14" t="s">
        <v>31</v>
      </c>
      <c r="K132" s="14" t="s">
        <v>32</v>
      </c>
      <c r="L132" s="16">
        <v>643.84</v>
      </c>
    </row>
    <row r="133" spans="1:12" x14ac:dyDescent="0.25">
      <c r="A133" s="918"/>
      <c r="B133" s="921"/>
      <c r="C133" s="922"/>
      <c r="D133" s="923"/>
      <c r="E133" s="921"/>
      <c r="F133" s="921"/>
      <c r="G133" s="921"/>
      <c r="H133" s="924" t="s">
        <v>33</v>
      </c>
      <c r="I133" s="924"/>
      <c r="J133" s="921" t="s">
        <v>31</v>
      </c>
      <c r="K133" s="921" t="s">
        <v>31</v>
      </c>
      <c r="L133" s="925">
        <v>0</v>
      </c>
    </row>
    <row r="134" spans="1:12" x14ac:dyDescent="0.25">
      <c r="A134" s="918"/>
      <c r="B134" s="921"/>
      <c r="C134" s="922"/>
      <c r="D134" s="923"/>
      <c r="E134" s="921"/>
      <c r="F134" s="921"/>
      <c r="G134" s="921"/>
      <c r="H134" s="924"/>
      <c r="I134" s="924"/>
      <c r="J134" s="921"/>
      <c r="K134" s="921"/>
      <c r="L134" s="925"/>
    </row>
    <row r="135" spans="1:12" ht="24" x14ac:dyDescent="0.25">
      <c r="A135" s="918"/>
      <c r="B135" s="9" t="s">
        <v>34</v>
      </c>
      <c r="C135" s="13" t="s">
        <v>35</v>
      </c>
      <c r="D135" s="13" t="s">
        <v>36</v>
      </c>
      <c r="E135" s="13" t="s">
        <v>37</v>
      </c>
      <c r="F135" s="920"/>
      <c r="G135" s="920"/>
      <c r="H135" s="924" t="s">
        <v>38</v>
      </c>
      <c r="I135" s="924"/>
      <c r="J135" s="921" t="s">
        <v>31</v>
      </c>
      <c r="K135" s="921" t="s">
        <v>31</v>
      </c>
      <c r="L135" s="925">
        <v>0</v>
      </c>
    </row>
    <row r="136" spans="1:12" ht="22.8" x14ac:dyDescent="0.25">
      <c r="A136" s="918"/>
      <c r="B136" s="14" t="s">
        <v>2948</v>
      </c>
      <c r="C136" s="14" t="s">
        <v>1427</v>
      </c>
      <c r="D136" s="15">
        <v>43566</v>
      </c>
      <c r="E136" s="14" t="s">
        <v>2949</v>
      </c>
      <c r="F136" s="920"/>
      <c r="G136" s="920"/>
      <c r="H136" s="924"/>
      <c r="I136" s="924"/>
      <c r="J136" s="921"/>
      <c r="K136" s="921"/>
      <c r="L136" s="925"/>
    </row>
    <row r="137" spans="1:12" ht="24" x14ac:dyDescent="0.25">
      <c r="A137" s="918">
        <v>926</v>
      </c>
      <c r="B137" s="9" t="s">
        <v>22</v>
      </c>
      <c r="C137" s="13" t="s">
        <v>23</v>
      </c>
      <c r="D137" s="13" t="s">
        <v>24</v>
      </c>
      <c r="E137" s="13" t="s">
        <v>25</v>
      </c>
      <c r="F137" s="919" t="s">
        <v>17</v>
      </c>
      <c r="G137" s="919"/>
      <c r="H137" s="920"/>
      <c r="I137" s="920"/>
      <c r="J137" s="920"/>
      <c r="K137" s="920"/>
      <c r="L137" s="920"/>
    </row>
    <row r="138" spans="1:12" x14ac:dyDescent="0.25">
      <c r="A138" s="918"/>
      <c r="B138" s="921" t="s">
        <v>2946</v>
      </c>
      <c r="C138" s="922" t="s">
        <v>2947</v>
      </c>
      <c r="D138" s="923">
        <v>43560</v>
      </c>
      <c r="E138" s="921" t="s">
        <v>727</v>
      </c>
      <c r="F138" s="921" t="s">
        <v>1257</v>
      </c>
      <c r="G138" s="921"/>
      <c r="H138" s="924" t="s">
        <v>30</v>
      </c>
      <c r="I138" s="924"/>
      <c r="J138" s="14" t="s">
        <v>31</v>
      </c>
      <c r="K138" s="14" t="s">
        <v>32</v>
      </c>
      <c r="L138" s="16">
        <v>296.92</v>
      </c>
    </row>
    <row r="139" spans="1:12" x14ac:dyDescent="0.25">
      <c r="A139" s="918"/>
      <c r="B139" s="921"/>
      <c r="C139" s="922"/>
      <c r="D139" s="923"/>
      <c r="E139" s="921"/>
      <c r="F139" s="921"/>
      <c r="G139" s="921"/>
      <c r="H139" s="924" t="s">
        <v>33</v>
      </c>
      <c r="I139" s="924"/>
      <c r="J139" s="921" t="s">
        <v>31</v>
      </c>
      <c r="K139" s="921" t="s">
        <v>32</v>
      </c>
      <c r="L139" s="925">
        <v>265.60000000000002</v>
      </c>
    </row>
    <row r="140" spans="1:12" x14ac:dyDescent="0.25">
      <c r="A140" s="918"/>
      <c r="B140" s="921"/>
      <c r="C140" s="922"/>
      <c r="D140" s="923"/>
      <c r="E140" s="921"/>
      <c r="F140" s="921"/>
      <c r="G140" s="921"/>
      <c r="H140" s="924"/>
      <c r="I140" s="924"/>
      <c r="J140" s="921"/>
      <c r="K140" s="921"/>
      <c r="L140" s="925"/>
    </row>
    <row r="141" spans="1:12" ht="24" x14ac:dyDescent="0.25">
      <c r="A141" s="918"/>
      <c r="B141" s="9" t="s">
        <v>34</v>
      </c>
      <c r="C141" s="13" t="s">
        <v>35</v>
      </c>
      <c r="D141" s="13" t="s">
        <v>36</v>
      </c>
      <c r="E141" s="13" t="s">
        <v>37</v>
      </c>
      <c r="F141" s="920"/>
      <c r="G141" s="920"/>
      <c r="H141" s="924" t="s">
        <v>38</v>
      </c>
      <c r="I141" s="924"/>
      <c r="J141" s="921" t="s">
        <v>31</v>
      </c>
      <c r="K141" s="921" t="s">
        <v>32</v>
      </c>
      <c r="L141" s="925">
        <v>420</v>
      </c>
    </row>
    <row r="142" spans="1:12" ht="22.8" x14ac:dyDescent="0.25">
      <c r="A142" s="918"/>
      <c r="B142" s="14" t="s">
        <v>2948</v>
      </c>
      <c r="C142" s="14" t="s">
        <v>1257</v>
      </c>
      <c r="D142" s="15">
        <v>43566</v>
      </c>
      <c r="E142" s="14" t="s">
        <v>2949</v>
      </c>
      <c r="F142" s="920"/>
      <c r="G142" s="920"/>
      <c r="H142" s="924"/>
      <c r="I142" s="924"/>
      <c r="J142" s="921"/>
      <c r="K142" s="921"/>
      <c r="L142" s="925"/>
    </row>
    <row r="143" spans="1:12" ht="24" x14ac:dyDescent="0.25">
      <c r="A143" s="918">
        <v>927</v>
      </c>
      <c r="B143" s="9" t="s">
        <v>22</v>
      </c>
      <c r="C143" s="13" t="s">
        <v>23</v>
      </c>
      <c r="D143" s="13" t="s">
        <v>24</v>
      </c>
      <c r="E143" s="13" t="s">
        <v>25</v>
      </c>
      <c r="F143" s="919" t="s">
        <v>17</v>
      </c>
      <c r="G143" s="919"/>
      <c r="H143" s="920"/>
      <c r="I143" s="920"/>
      <c r="J143" s="920"/>
      <c r="K143" s="920"/>
      <c r="L143" s="920"/>
    </row>
    <row r="144" spans="1:12" x14ac:dyDescent="0.25">
      <c r="A144" s="918"/>
      <c r="B144" s="921" t="s">
        <v>2946</v>
      </c>
      <c r="C144" s="922" t="s">
        <v>2950</v>
      </c>
      <c r="D144" s="923">
        <v>43586</v>
      </c>
      <c r="E144" s="921" t="s">
        <v>469</v>
      </c>
      <c r="F144" s="921" t="s">
        <v>1442</v>
      </c>
      <c r="G144" s="921"/>
      <c r="H144" s="924" t="s">
        <v>30</v>
      </c>
      <c r="I144" s="924"/>
      <c r="J144" s="14" t="s">
        <v>31</v>
      </c>
      <c r="K144" s="14" t="s">
        <v>32</v>
      </c>
      <c r="L144" s="16">
        <v>357</v>
      </c>
    </row>
    <row r="145" spans="1:12" x14ac:dyDescent="0.25">
      <c r="A145" s="918"/>
      <c r="B145" s="921"/>
      <c r="C145" s="922"/>
      <c r="D145" s="923"/>
      <c r="E145" s="921"/>
      <c r="F145" s="921"/>
      <c r="G145" s="921"/>
      <c r="H145" s="924" t="s">
        <v>33</v>
      </c>
      <c r="I145" s="924"/>
      <c r="J145" s="921" t="s">
        <v>31</v>
      </c>
      <c r="K145" s="921" t="s">
        <v>32</v>
      </c>
      <c r="L145" s="925">
        <v>392.38</v>
      </c>
    </row>
    <row r="146" spans="1:12" x14ac:dyDescent="0.25">
      <c r="A146" s="918"/>
      <c r="B146" s="921"/>
      <c r="C146" s="922"/>
      <c r="D146" s="923"/>
      <c r="E146" s="921"/>
      <c r="F146" s="921"/>
      <c r="G146" s="921"/>
      <c r="H146" s="924"/>
      <c r="I146" s="924"/>
      <c r="J146" s="921"/>
      <c r="K146" s="921"/>
      <c r="L146" s="925"/>
    </row>
    <row r="147" spans="1:12" ht="24" x14ac:dyDescent="0.25">
      <c r="A147" s="918"/>
      <c r="B147" s="9" t="s">
        <v>34</v>
      </c>
      <c r="C147" s="13" t="s">
        <v>35</v>
      </c>
      <c r="D147" s="13" t="s">
        <v>36</v>
      </c>
      <c r="E147" s="13" t="s">
        <v>37</v>
      </c>
      <c r="F147" s="920"/>
      <c r="G147" s="920"/>
      <c r="H147" s="924" t="s">
        <v>38</v>
      </c>
      <c r="I147" s="924"/>
      <c r="J147" s="921" t="s">
        <v>31</v>
      </c>
      <c r="K147" s="921" t="s">
        <v>32</v>
      </c>
      <c r="L147" s="925">
        <v>100</v>
      </c>
    </row>
    <row r="148" spans="1:12" ht="22.8" x14ac:dyDescent="0.25">
      <c r="A148" s="918"/>
      <c r="B148" s="14" t="s">
        <v>2948</v>
      </c>
      <c r="C148" s="14" t="s">
        <v>1442</v>
      </c>
      <c r="D148" s="15">
        <v>43588</v>
      </c>
      <c r="E148" s="14" t="s">
        <v>376</v>
      </c>
      <c r="F148" s="920"/>
      <c r="G148" s="920"/>
      <c r="H148" s="924"/>
      <c r="I148" s="924"/>
      <c r="J148" s="921"/>
      <c r="K148" s="921"/>
      <c r="L148" s="925"/>
    </row>
    <row r="149" spans="1:12" ht="24" x14ac:dyDescent="0.25">
      <c r="A149" s="918">
        <v>928</v>
      </c>
      <c r="B149" s="9" t="s">
        <v>22</v>
      </c>
      <c r="C149" s="13" t="s">
        <v>23</v>
      </c>
      <c r="D149" s="13" t="s">
        <v>24</v>
      </c>
      <c r="E149" s="13" t="s">
        <v>25</v>
      </c>
      <c r="F149" s="919" t="s">
        <v>17</v>
      </c>
      <c r="G149" s="919"/>
      <c r="H149" s="920"/>
      <c r="I149" s="920"/>
      <c r="J149" s="920"/>
      <c r="K149" s="920"/>
      <c r="L149" s="920"/>
    </row>
    <row r="150" spans="1:12" x14ac:dyDescent="0.25">
      <c r="A150" s="918"/>
      <c r="B150" s="921" t="s">
        <v>2951</v>
      </c>
      <c r="C150" s="922" t="s">
        <v>2952</v>
      </c>
      <c r="D150" s="923">
        <v>43716</v>
      </c>
      <c r="E150" s="921" t="s">
        <v>1019</v>
      </c>
      <c r="F150" s="921" t="s">
        <v>2953</v>
      </c>
      <c r="G150" s="921"/>
      <c r="H150" s="924" t="s">
        <v>30</v>
      </c>
      <c r="I150" s="924"/>
      <c r="J150" s="14" t="s">
        <v>31</v>
      </c>
      <c r="K150" s="14" t="s">
        <v>32</v>
      </c>
      <c r="L150" s="16">
        <v>1280</v>
      </c>
    </row>
    <row r="151" spans="1:12" x14ac:dyDescent="0.25">
      <c r="A151" s="918"/>
      <c r="B151" s="921"/>
      <c r="C151" s="922"/>
      <c r="D151" s="923"/>
      <c r="E151" s="921"/>
      <c r="F151" s="921"/>
      <c r="G151" s="921"/>
      <c r="H151" s="924" t="s">
        <v>33</v>
      </c>
      <c r="I151" s="924"/>
      <c r="J151" s="14" t="s">
        <v>31</v>
      </c>
      <c r="K151" s="14" t="s">
        <v>32</v>
      </c>
      <c r="L151" s="16">
        <v>2200</v>
      </c>
    </row>
    <row r="152" spans="1:12" ht="24" x14ac:dyDescent="0.25">
      <c r="A152" s="918"/>
      <c r="B152" s="9" t="s">
        <v>34</v>
      </c>
      <c r="C152" s="13" t="s">
        <v>35</v>
      </c>
      <c r="D152" s="13" t="s">
        <v>36</v>
      </c>
      <c r="E152" s="13" t="s">
        <v>37</v>
      </c>
      <c r="F152" s="920"/>
      <c r="G152" s="920"/>
      <c r="H152" s="924" t="s">
        <v>38</v>
      </c>
      <c r="I152" s="924"/>
      <c r="J152" s="921" t="s">
        <v>31</v>
      </c>
      <c r="K152" s="921" t="s">
        <v>31</v>
      </c>
      <c r="L152" s="925">
        <v>0</v>
      </c>
    </row>
    <row r="153" spans="1:12" ht="22.8" x14ac:dyDescent="0.25">
      <c r="A153" s="918"/>
      <c r="B153" s="14" t="s">
        <v>229</v>
      </c>
      <c r="C153" s="14" t="s">
        <v>2953</v>
      </c>
      <c r="D153" s="15">
        <v>43721</v>
      </c>
      <c r="E153" s="14" t="s">
        <v>2954</v>
      </c>
      <c r="F153" s="920"/>
      <c r="G153" s="920"/>
      <c r="H153" s="924"/>
      <c r="I153" s="924"/>
      <c r="J153" s="921"/>
      <c r="K153" s="921"/>
      <c r="L153" s="925"/>
    </row>
    <row r="154" spans="1:12" ht="24" x14ac:dyDescent="0.25">
      <c r="A154" s="918">
        <v>929</v>
      </c>
      <c r="B154" s="9" t="s">
        <v>22</v>
      </c>
      <c r="C154" s="13" t="s">
        <v>23</v>
      </c>
      <c r="D154" s="13" t="s">
        <v>24</v>
      </c>
      <c r="E154" s="13" t="s">
        <v>25</v>
      </c>
      <c r="F154" s="919" t="s">
        <v>17</v>
      </c>
      <c r="G154" s="919"/>
      <c r="H154" s="920"/>
      <c r="I154" s="920"/>
      <c r="J154" s="920"/>
      <c r="K154" s="920"/>
      <c r="L154" s="920"/>
    </row>
    <row r="155" spans="1:12" x14ac:dyDescent="0.25">
      <c r="A155" s="918"/>
      <c r="B155" s="921" t="s">
        <v>2955</v>
      </c>
      <c r="C155" s="922" t="s">
        <v>2956</v>
      </c>
      <c r="D155" s="923">
        <v>43594</v>
      </c>
      <c r="E155" s="921" t="s">
        <v>136</v>
      </c>
      <c r="F155" s="921" t="s">
        <v>2957</v>
      </c>
      <c r="G155" s="921"/>
      <c r="H155" s="924" t="s">
        <v>30</v>
      </c>
      <c r="I155" s="924"/>
      <c r="J155" s="14" t="s">
        <v>31</v>
      </c>
      <c r="K155" s="14" t="s">
        <v>32</v>
      </c>
      <c r="L155" s="16">
        <v>313.95999999999998</v>
      </c>
    </row>
    <row r="156" spans="1:12" x14ac:dyDescent="0.25">
      <c r="A156" s="918"/>
      <c r="B156" s="921"/>
      <c r="C156" s="922"/>
      <c r="D156" s="923"/>
      <c r="E156" s="921"/>
      <c r="F156" s="921"/>
      <c r="G156" s="921"/>
      <c r="H156" s="924" t="s">
        <v>33</v>
      </c>
      <c r="I156" s="924"/>
      <c r="J156" s="921" t="s">
        <v>31</v>
      </c>
      <c r="K156" s="921" t="s">
        <v>32</v>
      </c>
      <c r="L156" s="925">
        <v>256</v>
      </c>
    </row>
    <row r="157" spans="1:12" x14ac:dyDescent="0.25">
      <c r="A157" s="918"/>
      <c r="B157" s="921"/>
      <c r="C157" s="922"/>
      <c r="D157" s="923"/>
      <c r="E157" s="921"/>
      <c r="F157" s="921"/>
      <c r="G157" s="921"/>
      <c r="H157" s="924"/>
      <c r="I157" s="924"/>
      <c r="J157" s="921"/>
      <c r="K157" s="921"/>
      <c r="L157" s="925"/>
    </row>
    <row r="158" spans="1:12" ht="24" x14ac:dyDescent="0.25">
      <c r="A158" s="918"/>
      <c r="B158" s="9" t="s">
        <v>34</v>
      </c>
      <c r="C158" s="13" t="s">
        <v>35</v>
      </c>
      <c r="D158" s="13" t="s">
        <v>36</v>
      </c>
      <c r="E158" s="13" t="s">
        <v>37</v>
      </c>
      <c r="F158" s="920"/>
      <c r="G158" s="920"/>
      <c r="H158" s="924" t="s">
        <v>38</v>
      </c>
      <c r="I158" s="924"/>
      <c r="J158" s="921" t="s">
        <v>31</v>
      </c>
      <c r="K158" s="921" t="s">
        <v>32</v>
      </c>
      <c r="L158" s="925">
        <v>300</v>
      </c>
    </row>
    <row r="159" spans="1:12" ht="22.8" x14ac:dyDescent="0.25">
      <c r="A159" s="918"/>
      <c r="B159" s="14" t="s">
        <v>55</v>
      </c>
      <c r="C159" s="14" t="s">
        <v>2957</v>
      </c>
      <c r="D159" s="15">
        <v>43595</v>
      </c>
      <c r="E159" s="14" t="s">
        <v>1456</v>
      </c>
      <c r="F159" s="920"/>
      <c r="G159" s="920"/>
      <c r="H159" s="924"/>
      <c r="I159" s="924"/>
      <c r="J159" s="921"/>
      <c r="K159" s="921"/>
      <c r="L159" s="925"/>
    </row>
    <row r="160" spans="1:12" ht="24" x14ac:dyDescent="0.25">
      <c r="A160" s="918">
        <v>930</v>
      </c>
      <c r="B160" s="9" t="s">
        <v>22</v>
      </c>
      <c r="C160" s="13" t="s">
        <v>23</v>
      </c>
      <c r="D160" s="13" t="s">
        <v>24</v>
      </c>
      <c r="E160" s="13" t="s">
        <v>25</v>
      </c>
      <c r="F160" s="919" t="s">
        <v>17</v>
      </c>
      <c r="G160" s="919"/>
      <c r="H160" s="920"/>
      <c r="I160" s="920"/>
      <c r="J160" s="920"/>
      <c r="K160" s="920"/>
      <c r="L160" s="920"/>
    </row>
    <row r="161" spans="1:12" x14ac:dyDescent="0.25">
      <c r="A161" s="918"/>
      <c r="B161" s="921" t="s">
        <v>2955</v>
      </c>
      <c r="C161" s="922" t="s">
        <v>2958</v>
      </c>
      <c r="D161" s="923">
        <v>43699</v>
      </c>
      <c r="E161" s="921" t="s">
        <v>1542</v>
      </c>
      <c r="F161" s="921" t="s">
        <v>2959</v>
      </c>
      <c r="G161" s="921"/>
      <c r="H161" s="924" t="s">
        <v>30</v>
      </c>
      <c r="I161" s="924"/>
      <c r="J161" s="14" t="s">
        <v>31</v>
      </c>
      <c r="K161" s="14" t="s">
        <v>32</v>
      </c>
      <c r="L161" s="16">
        <v>255.14</v>
      </c>
    </row>
    <row r="162" spans="1:12" x14ac:dyDescent="0.25">
      <c r="A162" s="918"/>
      <c r="B162" s="921"/>
      <c r="C162" s="922"/>
      <c r="D162" s="923"/>
      <c r="E162" s="921"/>
      <c r="F162" s="921"/>
      <c r="G162" s="921"/>
      <c r="H162" s="924" t="s">
        <v>33</v>
      </c>
      <c r="I162" s="924"/>
      <c r="J162" s="14" t="s">
        <v>31</v>
      </c>
      <c r="K162" s="14" t="s">
        <v>32</v>
      </c>
      <c r="L162" s="16">
        <v>300.2</v>
      </c>
    </row>
    <row r="163" spans="1:12" ht="24" x14ac:dyDescent="0.25">
      <c r="A163" s="918"/>
      <c r="B163" s="9" t="s">
        <v>34</v>
      </c>
      <c r="C163" s="13" t="s">
        <v>35</v>
      </c>
      <c r="D163" s="13" t="s">
        <v>36</v>
      </c>
      <c r="E163" s="13" t="s">
        <v>37</v>
      </c>
      <c r="F163" s="920"/>
      <c r="G163" s="920"/>
      <c r="H163" s="924" t="s">
        <v>38</v>
      </c>
      <c r="I163" s="924"/>
      <c r="J163" s="921" t="s">
        <v>31</v>
      </c>
      <c r="K163" s="921" t="s">
        <v>32</v>
      </c>
      <c r="L163" s="925">
        <v>104</v>
      </c>
    </row>
    <row r="164" spans="1:12" ht="22.8" x14ac:dyDescent="0.25">
      <c r="A164" s="918"/>
      <c r="B164" s="14" t="s">
        <v>55</v>
      </c>
      <c r="C164" s="14" t="s">
        <v>2959</v>
      </c>
      <c r="D164" s="15">
        <v>43700</v>
      </c>
      <c r="E164" s="14" t="s">
        <v>2960</v>
      </c>
      <c r="F164" s="920"/>
      <c r="G164" s="920"/>
      <c r="H164" s="924"/>
      <c r="I164" s="924"/>
      <c r="J164" s="921"/>
      <c r="K164" s="921"/>
      <c r="L164" s="925"/>
    </row>
    <row r="165" spans="1:12" ht="24" x14ac:dyDescent="0.25">
      <c r="A165" s="918">
        <v>931</v>
      </c>
      <c r="B165" s="9" t="s">
        <v>22</v>
      </c>
      <c r="C165" s="13" t="s">
        <v>23</v>
      </c>
      <c r="D165" s="13" t="s">
        <v>24</v>
      </c>
      <c r="E165" s="13" t="s">
        <v>25</v>
      </c>
      <c r="F165" s="919" t="s">
        <v>17</v>
      </c>
      <c r="G165" s="919"/>
      <c r="H165" s="920"/>
      <c r="I165" s="920"/>
      <c r="J165" s="920"/>
      <c r="K165" s="920"/>
      <c r="L165" s="920"/>
    </row>
    <row r="166" spans="1:12" x14ac:dyDescent="0.25">
      <c r="A166" s="918"/>
      <c r="B166" s="921" t="s">
        <v>2961</v>
      </c>
      <c r="C166" s="922" t="s">
        <v>2962</v>
      </c>
      <c r="D166" s="923">
        <v>43715</v>
      </c>
      <c r="E166" s="921" t="s">
        <v>2143</v>
      </c>
      <c r="F166" s="921" t="s">
        <v>2963</v>
      </c>
      <c r="G166" s="921"/>
      <c r="H166" s="924" t="s">
        <v>30</v>
      </c>
      <c r="I166" s="924"/>
      <c r="J166" s="14" t="s">
        <v>31</v>
      </c>
      <c r="K166" s="14" t="s">
        <v>32</v>
      </c>
      <c r="L166" s="16">
        <v>1044.72</v>
      </c>
    </row>
    <row r="167" spans="1:12" x14ac:dyDescent="0.25">
      <c r="A167" s="918"/>
      <c r="B167" s="921"/>
      <c r="C167" s="922"/>
      <c r="D167" s="923"/>
      <c r="E167" s="921"/>
      <c r="F167" s="921"/>
      <c r="G167" s="921"/>
      <c r="H167" s="924" t="s">
        <v>33</v>
      </c>
      <c r="I167" s="924"/>
      <c r="J167" s="14" t="s">
        <v>31</v>
      </c>
      <c r="K167" s="14" t="s">
        <v>32</v>
      </c>
      <c r="L167" s="16">
        <v>1028.3600000000001</v>
      </c>
    </row>
    <row r="168" spans="1:12" ht="24" x14ac:dyDescent="0.25">
      <c r="A168" s="918"/>
      <c r="B168" s="9" t="s">
        <v>34</v>
      </c>
      <c r="C168" s="13" t="s">
        <v>35</v>
      </c>
      <c r="D168" s="13" t="s">
        <v>36</v>
      </c>
      <c r="E168" s="13" t="s">
        <v>37</v>
      </c>
      <c r="F168" s="920"/>
      <c r="G168" s="920"/>
      <c r="H168" s="924" t="s">
        <v>38</v>
      </c>
      <c r="I168" s="924"/>
      <c r="J168" s="921" t="s">
        <v>31</v>
      </c>
      <c r="K168" s="921" t="s">
        <v>32</v>
      </c>
      <c r="L168" s="925">
        <v>153.97999999999999</v>
      </c>
    </row>
    <row r="169" spans="1:12" ht="22.8" x14ac:dyDescent="0.25">
      <c r="A169" s="918"/>
      <c r="B169" s="14" t="s">
        <v>2964</v>
      </c>
      <c r="C169" s="14" t="s">
        <v>2963</v>
      </c>
      <c r="D169" s="15">
        <v>43719</v>
      </c>
      <c r="E169" s="14" t="s">
        <v>2965</v>
      </c>
      <c r="F169" s="920"/>
      <c r="G169" s="920"/>
      <c r="H169" s="924"/>
      <c r="I169" s="924"/>
      <c r="J169" s="921"/>
      <c r="K169" s="921"/>
      <c r="L169" s="925"/>
    </row>
    <row r="170" spans="1:12" ht="24" x14ac:dyDescent="0.25">
      <c r="A170" s="918">
        <v>932</v>
      </c>
      <c r="B170" s="9" t="s">
        <v>22</v>
      </c>
      <c r="C170" s="13" t="s">
        <v>23</v>
      </c>
      <c r="D170" s="13" t="s">
        <v>24</v>
      </c>
      <c r="E170" s="13" t="s">
        <v>25</v>
      </c>
      <c r="F170" s="919" t="s">
        <v>17</v>
      </c>
      <c r="G170" s="919"/>
      <c r="H170" s="920"/>
      <c r="I170" s="920"/>
      <c r="J170" s="920"/>
      <c r="K170" s="920"/>
      <c r="L170" s="920"/>
    </row>
    <row r="171" spans="1:12" x14ac:dyDescent="0.25">
      <c r="A171" s="918"/>
      <c r="B171" s="921" t="s">
        <v>2961</v>
      </c>
      <c r="C171" s="922" t="s">
        <v>2966</v>
      </c>
      <c r="D171" s="923">
        <v>43726</v>
      </c>
      <c r="E171" s="921" t="s">
        <v>2805</v>
      </c>
      <c r="F171" s="921" t="s">
        <v>2806</v>
      </c>
      <c r="G171" s="921"/>
      <c r="H171" s="924" t="s">
        <v>30</v>
      </c>
      <c r="I171" s="924"/>
      <c r="J171" s="14" t="s">
        <v>31</v>
      </c>
      <c r="K171" s="14" t="s">
        <v>32</v>
      </c>
      <c r="L171" s="16">
        <v>288</v>
      </c>
    </row>
    <row r="172" spans="1:12" x14ac:dyDescent="0.25">
      <c r="A172" s="918"/>
      <c r="B172" s="921"/>
      <c r="C172" s="922"/>
      <c r="D172" s="923"/>
      <c r="E172" s="921"/>
      <c r="F172" s="921"/>
      <c r="G172" s="921"/>
      <c r="H172" s="924" t="s">
        <v>33</v>
      </c>
      <c r="I172" s="924"/>
      <c r="J172" s="14" t="s">
        <v>31</v>
      </c>
      <c r="K172" s="14" t="s">
        <v>32</v>
      </c>
      <c r="L172" s="16">
        <v>526.44000000000005</v>
      </c>
    </row>
    <row r="173" spans="1:12" ht="24" x14ac:dyDescent="0.25">
      <c r="A173" s="918"/>
      <c r="B173" s="9" t="s">
        <v>34</v>
      </c>
      <c r="C173" s="13" t="s">
        <v>35</v>
      </c>
      <c r="D173" s="13" t="s">
        <v>36</v>
      </c>
      <c r="E173" s="13" t="s">
        <v>37</v>
      </c>
      <c r="F173" s="920"/>
      <c r="G173" s="920"/>
      <c r="H173" s="924" t="s">
        <v>38</v>
      </c>
      <c r="I173" s="924"/>
      <c r="J173" s="921" t="s">
        <v>31</v>
      </c>
      <c r="K173" s="921" t="s">
        <v>31</v>
      </c>
      <c r="L173" s="925">
        <v>0</v>
      </c>
    </row>
    <row r="174" spans="1:12" ht="22.8" x14ac:dyDescent="0.25">
      <c r="A174" s="918"/>
      <c r="B174" s="14" t="s">
        <v>2964</v>
      </c>
      <c r="C174" s="14" t="s">
        <v>2806</v>
      </c>
      <c r="D174" s="15">
        <v>43728</v>
      </c>
      <c r="E174" s="14" t="s">
        <v>1676</v>
      </c>
      <c r="F174" s="920"/>
      <c r="G174" s="920"/>
      <c r="H174" s="924"/>
      <c r="I174" s="924"/>
      <c r="J174" s="921"/>
      <c r="K174" s="921"/>
      <c r="L174" s="925"/>
    </row>
    <row r="175" spans="1:12" ht="24" x14ac:dyDescent="0.25">
      <c r="A175" s="918">
        <v>933</v>
      </c>
      <c r="B175" s="9" t="s">
        <v>22</v>
      </c>
      <c r="C175" s="13" t="s">
        <v>23</v>
      </c>
      <c r="D175" s="13" t="s">
        <v>24</v>
      </c>
      <c r="E175" s="13" t="s">
        <v>25</v>
      </c>
      <c r="F175" s="919" t="s">
        <v>17</v>
      </c>
      <c r="G175" s="919"/>
      <c r="H175" s="920"/>
      <c r="I175" s="920"/>
      <c r="J175" s="920"/>
      <c r="K175" s="920"/>
      <c r="L175" s="920"/>
    </row>
    <row r="176" spans="1:12" x14ac:dyDescent="0.25">
      <c r="A176" s="918"/>
      <c r="B176" s="921" t="s">
        <v>2967</v>
      </c>
      <c r="C176" s="922" t="s">
        <v>2968</v>
      </c>
      <c r="D176" s="923">
        <v>43562</v>
      </c>
      <c r="E176" s="921" t="s">
        <v>2320</v>
      </c>
      <c r="F176" s="921" t="s">
        <v>521</v>
      </c>
      <c r="G176" s="921"/>
      <c r="H176" s="924" t="s">
        <v>30</v>
      </c>
      <c r="I176" s="924"/>
      <c r="J176" s="14" t="s">
        <v>32</v>
      </c>
      <c r="K176" s="14" t="s">
        <v>31</v>
      </c>
      <c r="L176" s="16">
        <v>475.84</v>
      </c>
    </row>
    <row r="177" spans="1:12" x14ac:dyDescent="0.25">
      <c r="A177" s="918"/>
      <c r="B177" s="921"/>
      <c r="C177" s="922"/>
      <c r="D177" s="923"/>
      <c r="E177" s="921"/>
      <c r="F177" s="921"/>
      <c r="G177" s="921"/>
      <c r="H177" s="924" t="s">
        <v>33</v>
      </c>
      <c r="I177" s="924"/>
      <c r="J177" s="14" t="s">
        <v>32</v>
      </c>
      <c r="K177" s="14" t="s">
        <v>31</v>
      </c>
      <c r="L177" s="16">
        <v>1728.53</v>
      </c>
    </row>
    <row r="178" spans="1:12" ht="24" x14ac:dyDescent="0.25">
      <c r="A178" s="918"/>
      <c r="B178" s="9" t="s">
        <v>34</v>
      </c>
      <c r="C178" s="13" t="s">
        <v>35</v>
      </c>
      <c r="D178" s="13" t="s">
        <v>36</v>
      </c>
      <c r="E178" s="13" t="s">
        <v>37</v>
      </c>
      <c r="F178" s="920"/>
      <c r="G178" s="920"/>
      <c r="H178" s="924" t="s">
        <v>38</v>
      </c>
      <c r="I178" s="924"/>
      <c r="J178" s="921" t="s">
        <v>32</v>
      </c>
      <c r="K178" s="921" t="s">
        <v>32</v>
      </c>
      <c r="L178" s="925">
        <v>1168.67</v>
      </c>
    </row>
    <row r="179" spans="1:12" ht="22.8" x14ac:dyDescent="0.25">
      <c r="A179" s="918"/>
      <c r="B179" s="14" t="s">
        <v>55</v>
      </c>
      <c r="C179" s="14" t="s">
        <v>521</v>
      </c>
      <c r="D179" s="15">
        <v>43567</v>
      </c>
      <c r="E179" s="14" t="s">
        <v>2807</v>
      </c>
      <c r="F179" s="920"/>
      <c r="G179" s="920"/>
      <c r="H179" s="924"/>
      <c r="I179" s="924"/>
      <c r="J179" s="921"/>
      <c r="K179" s="921"/>
      <c r="L179" s="925"/>
    </row>
    <row r="180" spans="1:12" ht="24" x14ac:dyDescent="0.25">
      <c r="A180" s="918">
        <v>934</v>
      </c>
      <c r="B180" s="9" t="s">
        <v>22</v>
      </c>
      <c r="C180" s="13" t="s">
        <v>23</v>
      </c>
      <c r="D180" s="13" t="s">
        <v>24</v>
      </c>
      <c r="E180" s="13" t="s">
        <v>25</v>
      </c>
      <c r="F180" s="919" t="s">
        <v>17</v>
      </c>
      <c r="G180" s="919"/>
      <c r="H180" s="920"/>
      <c r="I180" s="920"/>
      <c r="J180" s="920"/>
      <c r="K180" s="920"/>
      <c r="L180" s="920"/>
    </row>
    <row r="181" spans="1:12" x14ac:dyDescent="0.25">
      <c r="A181" s="918"/>
      <c r="B181" s="921" t="s">
        <v>2967</v>
      </c>
      <c r="C181" s="921" t="s">
        <v>2969</v>
      </c>
      <c r="D181" s="923">
        <v>43615</v>
      </c>
      <c r="E181" s="921" t="s">
        <v>1306</v>
      </c>
      <c r="F181" s="921" t="s">
        <v>2970</v>
      </c>
      <c r="G181" s="921"/>
      <c r="H181" s="924" t="s">
        <v>30</v>
      </c>
      <c r="I181" s="924"/>
      <c r="J181" s="14" t="s">
        <v>31</v>
      </c>
      <c r="K181" s="14" t="s">
        <v>32</v>
      </c>
      <c r="L181" s="16">
        <v>195.27</v>
      </c>
    </row>
    <row r="182" spans="1:12" x14ac:dyDescent="0.25">
      <c r="A182" s="918"/>
      <c r="B182" s="921"/>
      <c r="C182" s="921"/>
      <c r="D182" s="923"/>
      <c r="E182" s="921"/>
      <c r="F182" s="921"/>
      <c r="G182" s="921"/>
      <c r="H182" s="924" t="s">
        <v>33</v>
      </c>
      <c r="I182" s="924"/>
      <c r="J182" s="14" t="s">
        <v>31</v>
      </c>
      <c r="K182" s="14" t="s">
        <v>32</v>
      </c>
      <c r="L182" s="16">
        <v>506.12</v>
      </c>
    </row>
    <row r="183" spans="1:12" ht="24" x14ac:dyDescent="0.25">
      <c r="A183" s="918"/>
      <c r="B183" s="9" t="s">
        <v>34</v>
      </c>
      <c r="C183" s="13" t="s">
        <v>35</v>
      </c>
      <c r="D183" s="13" t="s">
        <v>36</v>
      </c>
      <c r="E183" s="13" t="s">
        <v>37</v>
      </c>
      <c r="F183" s="920"/>
      <c r="G183" s="920"/>
      <c r="H183" s="924" t="s">
        <v>38</v>
      </c>
      <c r="I183" s="924"/>
      <c r="J183" s="921" t="s">
        <v>31</v>
      </c>
      <c r="K183" s="921" t="s">
        <v>32</v>
      </c>
      <c r="L183" s="925">
        <v>180.96</v>
      </c>
    </row>
    <row r="184" spans="1:12" ht="22.8" x14ac:dyDescent="0.25">
      <c r="A184" s="918"/>
      <c r="B184" s="14" t="s">
        <v>55</v>
      </c>
      <c r="C184" s="14" t="s">
        <v>2970</v>
      </c>
      <c r="D184" s="15">
        <v>43616</v>
      </c>
      <c r="E184" s="14" t="s">
        <v>2192</v>
      </c>
      <c r="F184" s="920"/>
      <c r="G184" s="920"/>
      <c r="H184" s="924"/>
      <c r="I184" s="924"/>
      <c r="J184" s="921"/>
      <c r="K184" s="921"/>
      <c r="L184" s="925"/>
    </row>
    <row r="185" spans="1:12" ht="24" x14ac:dyDescent="0.25">
      <c r="A185" s="918">
        <v>935</v>
      </c>
      <c r="B185" s="9" t="s">
        <v>22</v>
      </c>
      <c r="C185" s="13" t="s">
        <v>23</v>
      </c>
      <c r="D185" s="13" t="s">
        <v>24</v>
      </c>
      <c r="E185" s="13" t="s">
        <v>25</v>
      </c>
      <c r="F185" s="919" t="s">
        <v>17</v>
      </c>
      <c r="G185" s="919"/>
      <c r="H185" s="920"/>
      <c r="I185" s="920"/>
      <c r="J185" s="920"/>
      <c r="K185" s="920"/>
      <c r="L185" s="920"/>
    </row>
    <row r="186" spans="1:12" x14ac:dyDescent="0.25">
      <c r="A186" s="918"/>
      <c r="B186" s="921" t="s">
        <v>2967</v>
      </c>
      <c r="C186" s="922" t="s">
        <v>2971</v>
      </c>
      <c r="D186" s="923">
        <v>43621</v>
      </c>
      <c r="E186" s="921" t="s">
        <v>103</v>
      </c>
      <c r="F186" s="921" t="s">
        <v>1391</v>
      </c>
      <c r="G186" s="921"/>
      <c r="H186" s="924" t="s">
        <v>30</v>
      </c>
      <c r="I186" s="924"/>
      <c r="J186" s="14" t="s">
        <v>31</v>
      </c>
      <c r="K186" s="14" t="s">
        <v>31</v>
      </c>
      <c r="L186" s="16">
        <v>0</v>
      </c>
    </row>
    <row r="187" spans="1:12" x14ac:dyDescent="0.25">
      <c r="A187" s="918"/>
      <c r="B187" s="921"/>
      <c r="C187" s="922"/>
      <c r="D187" s="923"/>
      <c r="E187" s="921"/>
      <c r="F187" s="921"/>
      <c r="G187" s="921"/>
      <c r="H187" s="924" t="s">
        <v>33</v>
      </c>
      <c r="I187" s="924"/>
      <c r="J187" s="14" t="s">
        <v>31</v>
      </c>
      <c r="K187" s="14" t="s">
        <v>31</v>
      </c>
      <c r="L187" s="16">
        <v>0</v>
      </c>
    </row>
    <row r="188" spans="1:12" ht="24" x14ac:dyDescent="0.25">
      <c r="A188" s="918"/>
      <c r="B188" s="9" t="s">
        <v>34</v>
      </c>
      <c r="C188" s="13" t="s">
        <v>35</v>
      </c>
      <c r="D188" s="13" t="s">
        <v>36</v>
      </c>
      <c r="E188" s="13" t="s">
        <v>37</v>
      </c>
      <c r="F188" s="920"/>
      <c r="G188" s="920"/>
      <c r="H188" s="924" t="s">
        <v>38</v>
      </c>
      <c r="I188" s="924"/>
      <c r="J188" s="921" t="s">
        <v>31</v>
      </c>
      <c r="K188" s="921" t="s">
        <v>32</v>
      </c>
      <c r="L188" s="925">
        <v>735.51</v>
      </c>
    </row>
    <row r="189" spans="1:12" ht="22.8" x14ac:dyDescent="0.25">
      <c r="A189" s="918"/>
      <c r="B189" s="14" t="s">
        <v>55</v>
      </c>
      <c r="C189" s="14" t="s">
        <v>1391</v>
      </c>
      <c r="D189" s="15">
        <v>43632</v>
      </c>
      <c r="E189" s="14" t="s">
        <v>2972</v>
      </c>
      <c r="F189" s="920"/>
      <c r="G189" s="920"/>
      <c r="H189" s="924"/>
      <c r="I189" s="924"/>
      <c r="J189" s="921"/>
      <c r="K189" s="921"/>
      <c r="L189" s="925"/>
    </row>
    <row r="190" spans="1:12" ht="24" x14ac:dyDescent="0.25">
      <c r="A190" s="918">
        <v>936</v>
      </c>
      <c r="B190" s="9" t="s">
        <v>22</v>
      </c>
      <c r="C190" s="13" t="s">
        <v>23</v>
      </c>
      <c r="D190" s="13" t="s">
        <v>24</v>
      </c>
      <c r="E190" s="13" t="s">
        <v>25</v>
      </c>
      <c r="F190" s="919" t="s">
        <v>17</v>
      </c>
      <c r="G190" s="919"/>
      <c r="H190" s="920"/>
      <c r="I190" s="920"/>
      <c r="J190" s="920"/>
      <c r="K190" s="920"/>
      <c r="L190" s="920"/>
    </row>
    <row r="191" spans="1:12" x14ac:dyDescent="0.25">
      <c r="A191" s="918"/>
      <c r="B191" s="921" t="s">
        <v>2967</v>
      </c>
      <c r="C191" s="921" t="s">
        <v>2973</v>
      </c>
      <c r="D191" s="923">
        <v>43641</v>
      </c>
      <c r="E191" s="921" t="s">
        <v>2974</v>
      </c>
      <c r="F191" s="921" t="s">
        <v>2975</v>
      </c>
      <c r="G191" s="921"/>
      <c r="H191" s="924" t="s">
        <v>30</v>
      </c>
      <c r="I191" s="924"/>
      <c r="J191" s="14" t="s">
        <v>31</v>
      </c>
      <c r="K191" s="14" t="s">
        <v>32</v>
      </c>
      <c r="L191" s="16">
        <v>876.82</v>
      </c>
    </row>
    <row r="192" spans="1:12" x14ac:dyDescent="0.25">
      <c r="A192" s="918"/>
      <c r="B192" s="921"/>
      <c r="C192" s="921"/>
      <c r="D192" s="923"/>
      <c r="E192" s="921"/>
      <c r="F192" s="921"/>
      <c r="G192" s="921"/>
      <c r="H192" s="924" t="s">
        <v>33</v>
      </c>
      <c r="I192" s="924"/>
      <c r="J192" s="14" t="s">
        <v>31</v>
      </c>
      <c r="K192" s="14" t="s">
        <v>32</v>
      </c>
      <c r="L192" s="16">
        <v>1154.96</v>
      </c>
    </row>
    <row r="193" spans="1:12" ht="24" x14ac:dyDescent="0.25">
      <c r="A193" s="918"/>
      <c r="B193" s="9" t="s">
        <v>34</v>
      </c>
      <c r="C193" s="13" t="s">
        <v>35</v>
      </c>
      <c r="D193" s="13" t="s">
        <v>36</v>
      </c>
      <c r="E193" s="13" t="s">
        <v>37</v>
      </c>
      <c r="F193" s="920"/>
      <c r="G193" s="920"/>
      <c r="H193" s="924" t="s">
        <v>38</v>
      </c>
      <c r="I193" s="924"/>
      <c r="J193" s="921" t="s">
        <v>31</v>
      </c>
      <c r="K193" s="921" t="s">
        <v>32</v>
      </c>
      <c r="L193" s="925">
        <v>520.29999999999995</v>
      </c>
    </row>
    <row r="194" spans="1:12" ht="22.8" x14ac:dyDescent="0.25">
      <c r="A194" s="918"/>
      <c r="B194" s="14" t="s">
        <v>55</v>
      </c>
      <c r="C194" s="14" t="s">
        <v>2975</v>
      </c>
      <c r="D194" s="15">
        <v>43646</v>
      </c>
      <c r="E194" s="14" t="s">
        <v>2976</v>
      </c>
      <c r="F194" s="920"/>
      <c r="G194" s="920"/>
      <c r="H194" s="924"/>
      <c r="I194" s="924"/>
      <c r="J194" s="921"/>
      <c r="K194" s="921"/>
      <c r="L194" s="925"/>
    </row>
    <row r="195" spans="1:12" ht="24" x14ac:dyDescent="0.25">
      <c r="A195" s="918">
        <v>937</v>
      </c>
      <c r="B195" s="9" t="s">
        <v>22</v>
      </c>
      <c r="C195" s="13" t="s">
        <v>23</v>
      </c>
      <c r="D195" s="13" t="s">
        <v>24</v>
      </c>
      <c r="E195" s="13" t="s">
        <v>25</v>
      </c>
      <c r="F195" s="919" t="s">
        <v>17</v>
      </c>
      <c r="G195" s="919"/>
      <c r="H195" s="920"/>
      <c r="I195" s="920"/>
      <c r="J195" s="920"/>
      <c r="K195" s="920"/>
      <c r="L195" s="920"/>
    </row>
    <row r="196" spans="1:12" x14ac:dyDescent="0.25">
      <c r="A196" s="918"/>
      <c r="B196" s="921" t="s">
        <v>2967</v>
      </c>
      <c r="C196" s="922" t="s">
        <v>2977</v>
      </c>
      <c r="D196" s="923">
        <v>43668</v>
      </c>
      <c r="E196" s="921" t="s">
        <v>65</v>
      </c>
      <c r="F196" s="921" t="s">
        <v>2978</v>
      </c>
      <c r="G196" s="921"/>
      <c r="H196" s="924" t="s">
        <v>30</v>
      </c>
      <c r="I196" s="924"/>
      <c r="J196" s="14" t="s">
        <v>31</v>
      </c>
      <c r="K196" s="14" t="s">
        <v>32</v>
      </c>
      <c r="L196" s="16">
        <v>710.33</v>
      </c>
    </row>
    <row r="197" spans="1:12" x14ac:dyDescent="0.25">
      <c r="A197" s="918"/>
      <c r="B197" s="921"/>
      <c r="C197" s="922"/>
      <c r="D197" s="923"/>
      <c r="E197" s="921"/>
      <c r="F197" s="921"/>
      <c r="G197" s="921"/>
      <c r="H197" s="924" t="s">
        <v>33</v>
      </c>
      <c r="I197" s="924"/>
      <c r="J197" s="14" t="s">
        <v>31</v>
      </c>
      <c r="K197" s="14" t="s">
        <v>32</v>
      </c>
      <c r="L197" s="16">
        <v>6576</v>
      </c>
    </row>
    <row r="198" spans="1:12" ht="24" x14ac:dyDescent="0.25">
      <c r="A198" s="918"/>
      <c r="B198" s="9" t="s">
        <v>34</v>
      </c>
      <c r="C198" s="13" t="s">
        <v>35</v>
      </c>
      <c r="D198" s="13" t="s">
        <v>36</v>
      </c>
      <c r="E198" s="13" t="s">
        <v>37</v>
      </c>
      <c r="F198" s="920"/>
      <c r="G198" s="920"/>
      <c r="H198" s="924" t="s">
        <v>38</v>
      </c>
      <c r="I198" s="924"/>
      <c r="J198" s="921" t="s">
        <v>31</v>
      </c>
      <c r="K198" s="921" t="s">
        <v>32</v>
      </c>
      <c r="L198" s="925">
        <v>1206.71</v>
      </c>
    </row>
    <row r="199" spans="1:12" ht="22.8" x14ac:dyDescent="0.25">
      <c r="A199" s="918"/>
      <c r="B199" s="14" t="s">
        <v>55</v>
      </c>
      <c r="C199" s="14" t="s">
        <v>2978</v>
      </c>
      <c r="D199" s="15">
        <v>43673</v>
      </c>
      <c r="E199" s="14" t="s">
        <v>2979</v>
      </c>
      <c r="F199" s="920"/>
      <c r="G199" s="920"/>
      <c r="H199" s="924"/>
      <c r="I199" s="924"/>
      <c r="J199" s="921"/>
      <c r="K199" s="921"/>
      <c r="L199" s="925"/>
    </row>
    <row r="200" spans="1:12" ht="24" x14ac:dyDescent="0.25">
      <c r="A200" s="918">
        <v>938</v>
      </c>
      <c r="B200" s="9" t="s">
        <v>22</v>
      </c>
      <c r="C200" s="13" t="s">
        <v>23</v>
      </c>
      <c r="D200" s="13" t="s">
        <v>24</v>
      </c>
      <c r="E200" s="13" t="s">
        <v>25</v>
      </c>
      <c r="F200" s="919" t="s">
        <v>17</v>
      </c>
      <c r="G200" s="919"/>
      <c r="H200" s="920"/>
      <c r="I200" s="920"/>
      <c r="J200" s="920"/>
      <c r="K200" s="920"/>
      <c r="L200" s="920"/>
    </row>
    <row r="201" spans="1:12" x14ac:dyDescent="0.25">
      <c r="A201" s="918"/>
      <c r="B201" s="921" t="s">
        <v>2980</v>
      </c>
      <c r="C201" s="922" t="s">
        <v>2981</v>
      </c>
      <c r="D201" s="923">
        <v>43606</v>
      </c>
      <c r="E201" s="921" t="s">
        <v>2982</v>
      </c>
      <c r="F201" s="921" t="s">
        <v>2983</v>
      </c>
      <c r="G201" s="921"/>
      <c r="H201" s="924" t="s">
        <v>30</v>
      </c>
      <c r="I201" s="924"/>
      <c r="J201" s="14" t="s">
        <v>31</v>
      </c>
      <c r="K201" s="14" t="s">
        <v>32</v>
      </c>
      <c r="L201" s="16">
        <v>837.7</v>
      </c>
    </row>
    <row r="202" spans="1:12" x14ac:dyDescent="0.25">
      <c r="A202" s="918"/>
      <c r="B202" s="921"/>
      <c r="C202" s="922"/>
      <c r="D202" s="923"/>
      <c r="E202" s="921"/>
      <c r="F202" s="921"/>
      <c r="G202" s="921"/>
      <c r="H202" s="924" t="s">
        <v>33</v>
      </c>
      <c r="I202" s="924"/>
      <c r="J202" s="14" t="s">
        <v>31</v>
      </c>
      <c r="K202" s="14" t="s">
        <v>32</v>
      </c>
      <c r="L202" s="16">
        <v>2075.88</v>
      </c>
    </row>
    <row r="203" spans="1:12" ht="24" x14ac:dyDescent="0.25">
      <c r="A203" s="918"/>
      <c r="B203" s="9" t="s">
        <v>34</v>
      </c>
      <c r="C203" s="13" t="s">
        <v>35</v>
      </c>
      <c r="D203" s="13" t="s">
        <v>36</v>
      </c>
      <c r="E203" s="13" t="s">
        <v>37</v>
      </c>
      <c r="F203" s="920"/>
      <c r="G203" s="920"/>
      <c r="H203" s="924" t="s">
        <v>38</v>
      </c>
      <c r="I203" s="924"/>
      <c r="J203" s="921" t="s">
        <v>31</v>
      </c>
      <c r="K203" s="921" t="s">
        <v>32</v>
      </c>
      <c r="L203" s="925">
        <v>56</v>
      </c>
    </row>
    <row r="204" spans="1:12" ht="22.8" x14ac:dyDescent="0.25">
      <c r="A204" s="918"/>
      <c r="B204" s="14" t="s">
        <v>452</v>
      </c>
      <c r="C204" s="14" t="s">
        <v>2983</v>
      </c>
      <c r="D204" s="15">
        <v>43613</v>
      </c>
      <c r="E204" s="14" t="s">
        <v>2984</v>
      </c>
      <c r="F204" s="920"/>
      <c r="G204" s="920"/>
      <c r="H204" s="924"/>
      <c r="I204" s="924"/>
      <c r="J204" s="921"/>
      <c r="K204" s="921"/>
      <c r="L204" s="925"/>
    </row>
    <row r="205" spans="1:12" ht="24" x14ac:dyDescent="0.25">
      <c r="A205" s="918">
        <v>939</v>
      </c>
      <c r="B205" s="9" t="s">
        <v>22</v>
      </c>
      <c r="C205" s="13" t="s">
        <v>23</v>
      </c>
      <c r="D205" s="13" t="s">
        <v>24</v>
      </c>
      <c r="E205" s="13" t="s">
        <v>25</v>
      </c>
      <c r="F205" s="919" t="s">
        <v>17</v>
      </c>
      <c r="G205" s="919"/>
      <c r="H205" s="920"/>
      <c r="I205" s="920"/>
      <c r="J205" s="920"/>
      <c r="K205" s="920"/>
      <c r="L205" s="920"/>
    </row>
    <row r="206" spans="1:12" x14ac:dyDescent="0.25">
      <c r="A206" s="918"/>
      <c r="B206" s="921" t="s">
        <v>2980</v>
      </c>
      <c r="C206" s="921" t="s">
        <v>2985</v>
      </c>
      <c r="D206" s="923">
        <v>43630</v>
      </c>
      <c r="E206" s="921" t="s">
        <v>298</v>
      </c>
      <c r="F206" s="921" t="s">
        <v>2986</v>
      </c>
      <c r="G206" s="921"/>
      <c r="H206" s="924" t="s">
        <v>30</v>
      </c>
      <c r="I206" s="924"/>
      <c r="J206" s="14" t="s">
        <v>31</v>
      </c>
      <c r="K206" s="14" t="s">
        <v>32</v>
      </c>
      <c r="L206" s="16">
        <v>18</v>
      </c>
    </row>
    <row r="207" spans="1:12" x14ac:dyDescent="0.25">
      <c r="A207" s="918"/>
      <c r="B207" s="921"/>
      <c r="C207" s="921"/>
      <c r="D207" s="923"/>
      <c r="E207" s="921"/>
      <c r="F207" s="921"/>
      <c r="G207" s="921"/>
      <c r="H207" s="924" t="s">
        <v>33</v>
      </c>
      <c r="I207" s="924"/>
      <c r="J207" s="14" t="s">
        <v>31</v>
      </c>
      <c r="K207" s="14" t="s">
        <v>32</v>
      </c>
      <c r="L207" s="16">
        <v>383.1</v>
      </c>
    </row>
    <row r="208" spans="1:12" ht="24" x14ac:dyDescent="0.25">
      <c r="A208" s="918"/>
      <c r="B208" s="9" t="s">
        <v>34</v>
      </c>
      <c r="C208" s="13" t="s">
        <v>35</v>
      </c>
      <c r="D208" s="13" t="s">
        <v>36</v>
      </c>
      <c r="E208" s="13" t="s">
        <v>37</v>
      </c>
      <c r="F208" s="920"/>
      <c r="G208" s="920"/>
      <c r="H208" s="924" t="s">
        <v>38</v>
      </c>
      <c r="I208" s="924"/>
      <c r="J208" s="921" t="s">
        <v>31</v>
      </c>
      <c r="K208" s="921" t="s">
        <v>31</v>
      </c>
      <c r="L208" s="925">
        <v>0</v>
      </c>
    </row>
    <row r="209" spans="1:12" ht="22.8" x14ac:dyDescent="0.25">
      <c r="A209" s="918"/>
      <c r="B209" s="14" t="s">
        <v>452</v>
      </c>
      <c r="C209" s="14" t="s">
        <v>2986</v>
      </c>
      <c r="D209" s="15">
        <v>43630</v>
      </c>
      <c r="E209" s="14" t="s">
        <v>2987</v>
      </c>
      <c r="F209" s="920"/>
      <c r="G209" s="920"/>
      <c r="H209" s="924"/>
      <c r="I209" s="924"/>
      <c r="J209" s="921"/>
      <c r="K209" s="921"/>
      <c r="L209" s="925"/>
    </row>
    <row r="210" spans="1:12" ht="24" x14ac:dyDescent="0.25">
      <c r="A210" s="918">
        <v>940</v>
      </c>
      <c r="B210" s="9" t="s">
        <v>22</v>
      </c>
      <c r="C210" s="13" t="s">
        <v>23</v>
      </c>
      <c r="D210" s="13" t="s">
        <v>24</v>
      </c>
      <c r="E210" s="13" t="s">
        <v>25</v>
      </c>
      <c r="F210" s="919" t="s">
        <v>17</v>
      </c>
      <c r="G210" s="919"/>
      <c r="H210" s="920"/>
      <c r="I210" s="920"/>
      <c r="J210" s="920"/>
      <c r="K210" s="920"/>
      <c r="L210" s="920"/>
    </row>
    <row r="211" spans="1:12" x14ac:dyDescent="0.25">
      <c r="A211" s="918"/>
      <c r="B211" s="921" t="s">
        <v>2980</v>
      </c>
      <c r="C211" s="922" t="s">
        <v>2988</v>
      </c>
      <c r="D211" s="923">
        <v>43634</v>
      </c>
      <c r="E211" s="921" t="s">
        <v>351</v>
      </c>
      <c r="F211" s="921" t="s">
        <v>1944</v>
      </c>
      <c r="G211" s="921"/>
      <c r="H211" s="924" t="s">
        <v>30</v>
      </c>
      <c r="I211" s="924"/>
      <c r="J211" s="14" t="s">
        <v>31</v>
      </c>
      <c r="K211" s="14" t="s">
        <v>32</v>
      </c>
      <c r="L211" s="16">
        <v>297.88</v>
      </c>
    </row>
    <row r="212" spans="1:12" x14ac:dyDescent="0.25">
      <c r="A212" s="918"/>
      <c r="B212" s="921"/>
      <c r="C212" s="922"/>
      <c r="D212" s="923"/>
      <c r="E212" s="921"/>
      <c r="F212" s="921"/>
      <c r="G212" s="921"/>
      <c r="H212" s="924" t="s">
        <v>33</v>
      </c>
      <c r="I212" s="924"/>
      <c r="J212" s="14" t="s">
        <v>31</v>
      </c>
      <c r="K212" s="14" t="s">
        <v>32</v>
      </c>
      <c r="L212" s="16">
        <v>415.96</v>
      </c>
    </row>
    <row r="213" spans="1:12" ht="24" x14ac:dyDescent="0.25">
      <c r="A213" s="918"/>
      <c r="B213" s="9" t="s">
        <v>34</v>
      </c>
      <c r="C213" s="13" t="s">
        <v>35</v>
      </c>
      <c r="D213" s="13" t="s">
        <v>36</v>
      </c>
      <c r="E213" s="13" t="s">
        <v>37</v>
      </c>
      <c r="F213" s="920"/>
      <c r="G213" s="920"/>
      <c r="H213" s="924" t="s">
        <v>38</v>
      </c>
      <c r="I213" s="924"/>
      <c r="J213" s="921" t="s">
        <v>31</v>
      </c>
      <c r="K213" s="921" t="s">
        <v>31</v>
      </c>
      <c r="L213" s="925">
        <v>0</v>
      </c>
    </row>
    <row r="214" spans="1:12" ht="22.8" x14ac:dyDescent="0.25">
      <c r="A214" s="918"/>
      <c r="B214" s="14" t="s">
        <v>452</v>
      </c>
      <c r="C214" s="14" t="s">
        <v>1944</v>
      </c>
      <c r="D214" s="15">
        <v>43636</v>
      </c>
      <c r="E214" s="14" t="s">
        <v>2989</v>
      </c>
      <c r="F214" s="920"/>
      <c r="G214" s="920"/>
      <c r="H214" s="924"/>
      <c r="I214" s="924"/>
      <c r="J214" s="921"/>
      <c r="K214" s="921"/>
      <c r="L214" s="925"/>
    </row>
    <row r="215" spans="1:12" ht="24" x14ac:dyDescent="0.25">
      <c r="A215" s="918">
        <v>941</v>
      </c>
      <c r="B215" s="9" t="s">
        <v>22</v>
      </c>
      <c r="C215" s="13" t="s">
        <v>23</v>
      </c>
      <c r="D215" s="13" t="s">
        <v>24</v>
      </c>
      <c r="E215" s="13" t="s">
        <v>25</v>
      </c>
      <c r="F215" s="919" t="s">
        <v>17</v>
      </c>
      <c r="G215" s="919"/>
      <c r="H215" s="920"/>
      <c r="I215" s="920"/>
      <c r="J215" s="920"/>
      <c r="K215" s="920"/>
      <c r="L215" s="920"/>
    </row>
    <row r="216" spans="1:12" x14ac:dyDescent="0.25">
      <c r="A216" s="918"/>
      <c r="B216" s="921" t="s">
        <v>2990</v>
      </c>
      <c r="C216" s="922" t="s">
        <v>2991</v>
      </c>
      <c r="D216" s="923">
        <v>43606</v>
      </c>
      <c r="E216" s="921" t="s">
        <v>2992</v>
      </c>
      <c r="F216" s="921" t="s">
        <v>2993</v>
      </c>
      <c r="G216" s="921"/>
      <c r="H216" s="924" t="s">
        <v>30</v>
      </c>
      <c r="I216" s="924"/>
      <c r="J216" s="14" t="s">
        <v>31</v>
      </c>
      <c r="K216" s="14" t="s">
        <v>32</v>
      </c>
      <c r="L216" s="16">
        <v>330.77</v>
      </c>
    </row>
    <row r="217" spans="1:12" x14ac:dyDescent="0.25">
      <c r="A217" s="918"/>
      <c r="B217" s="921"/>
      <c r="C217" s="922"/>
      <c r="D217" s="923"/>
      <c r="E217" s="921"/>
      <c r="F217" s="921"/>
      <c r="G217" s="921"/>
      <c r="H217" s="924" t="s">
        <v>33</v>
      </c>
      <c r="I217" s="924"/>
      <c r="J217" s="921" t="s">
        <v>31</v>
      </c>
      <c r="K217" s="921" t="s">
        <v>32</v>
      </c>
      <c r="L217" s="925">
        <v>320.87</v>
      </c>
    </row>
    <row r="218" spans="1:12" x14ac:dyDescent="0.25">
      <c r="A218" s="918"/>
      <c r="B218" s="921"/>
      <c r="C218" s="922"/>
      <c r="D218" s="923"/>
      <c r="E218" s="921"/>
      <c r="F218" s="921"/>
      <c r="G218" s="921"/>
      <c r="H218" s="924"/>
      <c r="I218" s="924"/>
      <c r="J218" s="921"/>
      <c r="K218" s="921"/>
      <c r="L218" s="925"/>
    </row>
    <row r="219" spans="1:12" ht="24" x14ac:dyDescent="0.25">
      <c r="A219" s="918"/>
      <c r="B219" s="9" t="s">
        <v>34</v>
      </c>
      <c r="C219" s="13" t="s">
        <v>35</v>
      </c>
      <c r="D219" s="13" t="s">
        <v>36</v>
      </c>
      <c r="E219" s="13" t="s">
        <v>37</v>
      </c>
      <c r="F219" s="920"/>
      <c r="G219" s="920"/>
      <c r="H219" s="924" t="s">
        <v>38</v>
      </c>
      <c r="I219" s="924"/>
      <c r="J219" s="921" t="s">
        <v>31</v>
      </c>
      <c r="K219" s="921" t="s">
        <v>31</v>
      </c>
      <c r="L219" s="925">
        <v>0</v>
      </c>
    </row>
    <row r="220" spans="1:12" ht="34.200000000000003" x14ac:dyDescent="0.25">
      <c r="A220" s="918"/>
      <c r="B220" s="14" t="s">
        <v>2994</v>
      </c>
      <c r="C220" s="14" t="s">
        <v>2993</v>
      </c>
      <c r="D220" s="15">
        <v>43607</v>
      </c>
      <c r="E220" s="14" t="s">
        <v>1827</v>
      </c>
      <c r="F220" s="920"/>
      <c r="G220" s="920"/>
      <c r="H220" s="924"/>
      <c r="I220" s="924"/>
      <c r="J220" s="921"/>
      <c r="K220" s="921"/>
      <c r="L220" s="925"/>
    </row>
    <row r="221" spans="1:12" ht="24" x14ac:dyDescent="0.25">
      <c r="A221" s="918">
        <v>942</v>
      </c>
      <c r="B221" s="9" t="s">
        <v>22</v>
      </c>
      <c r="C221" s="13" t="s">
        <v>23</v>
      </c>
      <c r="D221" s="13" t="s">
        <v>24</v>
      </c>
      <c r="E221" s="13" t="s">
        <v>25</v>
      </c>
      <c r="F221" s="919" t="s">
        <v>17</v>
      </c>
      <c r="G221" s="919"/>
      <c r="H221" s="920"/>
      <c r="I221" s="920"/>
      <c r="J221" s="920"/>
      <c r="K221" s="920"/>
      <c r="L221" s="920"/>
    </row>
    <row r="222" spans="1:12" x14ac:dyDescent="0.25">
      <c r="A222" s="918"/>
      <c r="B222" s="921" t="s">
        <v>2995</v>
      </c>
      <c r="C222" s="922" t="s">
        <v>2996</v>
      </c>
      <c r="D222" s="923">
        <v>43712</v>
      </c>
      <c r="E222" s="921" t="s">
        <v>151</v>
      </c>
      <c r="F222" s="921" t="s">
        <v>152</v>
      </c>
      <c r="G222" s="921"/>
      <c r="H222" s="924" t="s">
        <v>30</v>
      </c>
      <c r="I222" s="924"/>
      <c r="J222" s="14" t="s">
        <v>31</v>
      </c>
      <c r="K222" s="14" t="s">
        <v>32</v>
      </c>
      <c r="L222" s="16">
        <v>689.51</v>
      </c>
    </row>
    <row r="223" spans="1:12" x14ac:dyDescent="0.25">
      <c r="A223" s="918"/>
      <c r="B223" s="921"/>
      <c r="C223" s="922"/>
      <c r="D223" s="923"/>
      <c r="E223" s="921"/>
      <c r="F223" s="921"/>
      <c r="G223" s="921"/>
      <c r="H223" s="924" t="s">
        <v>33</v>
      </c>
      <c r="I223" s="924"/>
      <c r="J223" s="921" t="s">
        <v>31</v>
      </c>
      <c r="K223" s="921" t="s">
        <v>32</v>
      </c>
      <c r="L223" s="925">
        <v>458.6</v>
      </c>
    </row>
    <row r="224" spans="1:12" x14ac:dyDescent="0.25">
      <c r="A224" s="918"/>
      <c r="B224" s="921"/>
      <c r="C224" s="922"/>
      <c r="D224" s="923"/>
      <c r="E224" s="921"/>
      <c r="F224" s="921"/>
      <c r="G224" s="921"/>
      <c r="H224" s="924"/>
      <c r="I224" s="924"/>
      <c r="J224" s="921"/>
      <c r="K224" s="921"/>
      <c r="L224" s="925"/>
    </row>
    <row r="225" spans="1:12" ht="24" x14ac:dyDescent="0.25">
      <c r="A225" s="918"/>
      <c r="B225" s="9" t="s">
        <v>34</v>
      </c>
      <c r="C225" s="13" t="s">
        <v>35</v>
      </c>
      <c r="D225" s="13" t="s">
        <v>36</v>
      </c>
      <c r="E225" s="13" t="s">
        <v>37</v>
      </c>
      <c r="F225" s="920"/>
      <c r="G225" s="920"/>
      <c r="H225" s="924" t="s">
        <v>38</v>
      </c>
      <c r="I225" s="924"/>
      <c r="J225" s="921" t="s">
        <v>31</v>
      </c>
      <c r="K225" s="921" t="s">
        <v>32</v>
      </c>
      <c r="L225" s="925">
        <v>350</v>
      </c>
    </row>
    <row r="226" spans="1:12" ht="22.8" x14ac:dyDescent="0.25">
      <c r="A226" s="918"/>
      <c r="B226" s="14" t="s">
        <v>55</v>
      </c>
      <c r="C226" s="14" t="s">
        <v>152</v>
      </c>
      <c r="D226" s="15">
        <v>43715</v>
      </c>
      <c r="E226" s="14" t="s">
        <v>2786</v>
      </c>
      <c r="F226" s="920"/>
      <c r="G226" s="920"/>
      <c r="H226" s="924"/>
      <c r="I226" s="924"/>
      <c r="J226" s="921"/>
      <c r="K226" s="921"/>
      <c r="L226" s="925"/>
    </row>
    <row r="227" spans="1:12" ht="24" x14ac:dyDescent="0.25">
      <c r="A227" s="918">
        <v>943</v>
      </c>
      <c r="B227" s="9" t="s">
        <v>22</v>
      </c>
      <c r="C227" s="13" t="s">
        <v>23</v>
      </c>
      <c r="D227" s="13" t="s">
        <v>24</v>
      </c>
      <c r="E227" s="13" t="s">
        <v>25</v>
      </c>
      <c r="F227" s="919" t="s">
        <v>17</v>
      </c>
      <c r="G227" s="919"/>
      <c r="H227" s="920"/>
      <c r="I227" s="920"/>
      <c r="J227" s="920"/>
      <c r="K227" s="920"/>
      <c r="L227" s="920"/>
    </row>
    <row r="228" spans="1:12" x14ac:dyDescent="0.25">
      <c r="A228" s="918"/>
      <c r="B228" s="921" t="s">
        <v>2997</v>
      </c>
      <c r="C228" s="922" t="s">
        <v>2998</v>
      </c>
      <c r="D228" s="923">
        <v>43597</v>
      </c>
      <c r="E228" s="921" t="s">
        <v>2143</v>
      </c>
      <c r="F228" s="921" t="s">
        <v>2999</v>
      </c>
      <c r="G228" s="921"/>
      <c r="H228" s="924" t="s">
        <v>30</v>
      </c>
      <c r="I228" s="924"/>
      <c r="J228" s="14" t="s">
        <v>31</v>
      </c>
      <c r="K228" s="14" t="s">
        <v>32</v>
      </c>
      <c r="L228" s="16">
        <v>428</v>
      </c>
    </row>
    <row r="229" spans="1:12" x14ac:dyDescent="0.25">
      <c r="A229" s="918"/>
      <c r="B229" s="921"/>
      <c r="C229" s="922"/>
      <c r="D229" s="923"/>
      <c r="E229" s="921"/>
      <c r="F229" s="921"/>
      <c r="G229" s="921"/>
      <c r="H229" s="924" t="s">
        <v>33</v>
      </c>
      <c r="I229" s="924"/>
      <c r="J229" s="921" t="s">
        <v>31</v>
      </c>
      <c r="K229" s="921" t="s">
        <v>31</v>
      </c>
      <c r="L229" s="925">
        <v>0</v>
      </c>
    </row>
    <row r="230" spans="1:12" x14ac:dyDescent="0.25">
      <c r="A230" s="918"/>
      <c r="B230" s="921"/>
      <c r="C230" s="922"/>
      <c r="D230" s="923"/>
      <c r="E230" s="921"/>
      <c r="F230" s="921"/>
      <c r="G230" s="921"/>
      <c r="H230" s="924"/>
      <c r="I230" s="924"/>
      <c r="J230" s="921"/>
      <c r="K230" s="921"/>
      <c r="L230" s="925"/>
    </row>
    <row r="231" spans="1:12" ht="24" x14ac:dyDescent="0.25">
      <c r="A231" s="918"/>
      <c r="B231" s="9" t="s">
        <v>34</v>
      </c>
      <c r="C231" s="13" t="s">
        <v>35</v>
      </c>
      <c r="D231" s="13" t="s">
        <v>36</v>
      </c>
      <c r="E231" s="13" t="s">
        <v>37</v>
      </c>
      <c r="F231" s="920"/>
      <c r="G231" s="920"/>
      <c r="H231" s="924" t="s">
        <v>38</v>
      </c>
      <c r="I231" s="924"/>
      <c r="J231" s="921" t="s">
        <v>31</v>
      </c>
      <c r="K231" s="921" t="s">
        <v>32</v>
      </c>
      <c r="L231" s="925">
        <v>49</v>
      </c>
    </row>
    <row r="232" spans="1:12" ht="22.8" x14ac:dyDescent="0.25">
      <c r="A232" s="918"/>
      <c r="B232" s="14" t="s">
        <v>2003</v>
      </c>
      <c r="C232" s="14" t="s">
        <v>2999</v>
      </c>
      <c r="D232" s="15">
        <v>43600</v>
      </c>
      <c r="E232" s="14" t="s">
        <v>3000</v>
      </c>
      <c r="F232" s="920"/>
      <c r="G232" s="920"/>
      <c r="H232" s="924"/>
      <c r="I232" s="924"/>
      <c r="J232" s="921"/>
      <c r="K232" s="921"/>
      <c r="L232" s="925"/>
    </row>
    <row r="233" spans="1:12" ht="24" x14ac:dyDescent="0.25">
      <c r="A233" s="918">
        <v>944</v>
      </c>
      <c r="B233" s="9" t="s">
        <v>22</v>
      </c>
      <c r="C233" s="13" t="s">
        <v>23</v>
      </c>
      <c r="D233" s="13" t="s">
        <v>24</v>
      </c>
      <c r="E233" s="13" t="s">
        <v>25</v>
      </c>
      <c r="F233" s="919" t="s">
        <v>17</v>
      </c>
      <c r="G233" s="919"/>
      <c r="H233" s="920"/>
      <c r="I233" s="920"/>
      <c r="J233" s="920"/>
      <c r="K233" s="920"/>
      <c r="L233" s="920"/>
    </row>
    <row r="234" spans="1:12" x14ac:dyDescent="0.25">
      <c r="A234" s="918"/>
      <c r="B234" s="921" t="s">
        <v>3001</v>
      </c>
      <c r="C234" s="921" t="s">
        <v>3002</v>
      </c>
      <c r="D234" s="923">
        <v>43564</v>
      </c>
      <c r="E234" s="921" t="s">
        <v>1849</v>
      </c>
      <c r="F234" s="921" t="s">
        <v>3003</v>
      </c>
      <c r="G234" s="921"/>
      <c r="H234" s="924" t="s">
        <v>30</v>
      </c>
      <c r="I234" s="924"/>
      <c r="J234" s="14" t="s">
        <v>31</v>
      </c>
      <c r="K234" s="14" t="s">
        <v>32</v>
      </c>
      <c r="L234" s="16">
        <v>1880</v>
      </c>
    </row>
    <row r="235" spans="1:12" x14ac:dyDescent="0.25">
      <c r="A235" s="918"/>
      <c r="B235" s="921"/>
      <c r="C235" s="921"/>
      <c r="D235" s="923"/>
      <c r="E235" s="921"/>
      <c r="F235" s="921"/>
      <c r="G235" s="921"/>
      <c r="H235" s="924" t="s">
        <v>33</v>
      </c>
      <c r="I235" s="924"/>
      <c r="J235" s="14" t="s">
        <v>31</v>
      </c>
      <c r="K235" s="14" t="s">
        <v>31</v>
      </c>
      <c r="L235" s="16">
        <v>0</v>
      </c>
    </row>
    <row r="236" spans="1:12" ht="24" x14ac:dyDescent="0.25">
      <c r="A236" s="918"/>
      <c r="B236" s="9" t="s">
        <v>34</v>
      </c>
      <c r="C236" s="13" t="s">
        <v>35</v>
      </c>
      <c r="D236" s="13" t="s">
        <v>36</v>
      </c>
      <c r="E236" s="13" t="s">
        <v>37</v>
      </c>
      <c r="F236" s="920"/>
      <c r="G236" s="920"/>
      <c r="H236" s="924" t="s">
        <v>38</v>
      </c>
      <c r="I236" s="924"/>
      <c r="J236" s="921" t="s">
        <v>31</v>
      </c>
      <c r="K236" s="921" t="s">
        <v>31</v>
      </c>
      <c r="L236" s="925">
        <v>0</v>
      </c>
    </row>
    <row r="237" spans="1:12" ht="22.8" x14ac:dyDescent="0.25">
      <c r="A237" s="918"/>
      <c r="B237" s="14" t="s">
        <v>229</v>
      </c>
      <c r="C237" s="14" t="s">
        <v>3003</v>
      </c>
      <c r="D237" s="15">
        <v>43570</v>
      </c>
      <c r="E237" s="14" t="s">
        <v>3004</v>
      </c>
      <c r="F237" s="920"/>
      <c r="G237" s="920"/>
      <c r="H237" s="924"/>
      <c r="I237" s="924"/>
      <c r="J237" s="921"/>
      <c r="K237" s="921"/>
      <c r="L237" s="925"/>
    </row>
    <row r="238" spans="1:12" ht="24" x14ac:dyDescent="0.25">
      <c r="A238" s="918">
        <v>945</v>
      </c>
      <c r="B238" s="9" t="s">
        <v>22</v>
      </c>
      <c r="C238" s="13" t="s">
        <v>23</v>
      </c>
      <c r="D238" s="13" t="s">
        <v>24</v>
      </c>
      <c r="E238" s="13" t="s">
        <v>25</v>
      </c>
      <c r="F238" s="919" t="s">
        <v>17</v>
      </c>
      <c r="G238" s="919"/>
      <c r="H238" s="920"/>
      <c r="I238" s="920"/>
      <c r="J238" s="920"/>
      <c r="K238" s="920"/>
      <c r="L238" s="920"/>
    </row>
    <row r="239" spans="1:12" x14ac:dyDescent="0.25">
      <c r="A239" s="918"/>
      <c r="B239" s="921" t="s">
        <v>3001</v>
      </c>
      <c r="C239" s="922" t="s">
        <v>3005</v>
      </c>
      <c r="D239" s="923">
        <v>43601</v>
      </c>
      <c r="E239" s="921" t="s">
        <v>115</v>
      </c>
      <c r="F239" s="921" t="s">
        <v>116</v>
      </c>
      <c r="G239" s="921"/>
      <c r="H239" s="924" t="s">
        <v>30</v>
      </c>
      <c r="I239" s="924"/>
      <c r="J239" s="14" t="s">
        <v>31</v>
      </c>
      <c r="K239" s="14" t="s">
        <v>32</v>
      </c>
      <c r="L239" s="16">
        <v>719.82</v>
      </c>
    </row>
    <row r="240" spans="1:12" x14ac:dyDescent="0.25">
      <c r="A240" s="918"/>
      <c r="B240" s="921"/>
      <c r="C240" s="922"/>
      <c r="D240" s="923"/>
      <c r="E240" s="921"/>
      <c r="F240" s="921"/>
      <c r="G240" s="921"/>
      <c r="H240" s="924" t="s">
        <v>33</v>
      </c>
      <c r="I240" s="924"/>
      <c r="J240" s="14" t="s">
        <v>31</v>
      </c>
      <c r="K240" s="14" t="s">
        <v>32</v>
      </c>
      <c r="L240" s="16">
        <v>703.5</v>
      </c>
    </row>
    <row r="241" spans="1:12" ht="24" x14ac:dyDescent="0.25">
      <c r="A241" s="918"/>
      <c r="B241" s="9" t="s">
        <v>34</v>
      </c>
      <c r="C241" s="13" t="s">
        <v>35</v>
      </c>
      <c r="D241" s="13" t="s">
        <v>36</v>
      </c>
      <c r="E241" s="13" t="s">
        <v>37</v>
      </c>
      <c r="F241" s="920"/>
      <c r="G241" s="920"/>
      <c r="H241" s="924" t="s">
        <v>38</v>
      </c>
      <c r="I241" s="924"/>
      <c r="J241" s="921" t="s">
        <v>31</v>
      </c>
      <c r="K241" s="921" t="s">
        <v>31</v>
      </c>
      <c r="L241" s="925">
        <v>0</v>
      </c>
    </row>
    <row r="242" spans="1:12" ht="22.8" x14ac:dyDescent="0.25">
      <c r="A242" s="918"/>
      <c r="B242" s="14" t="s">
        <v>229</v>
      </c>
      <c r="C242" s="14" t="s">
        <v>116</v>
      </c>
      <c r="D242" s="15">
        <v>43604</v>
      </c>
      <c r="E242" s="14" t="s">
        <v>1536</v>
      </c>
      <c r="F242" s="920"/>
      <c r="G242" s="920"/>
      <c r="H242" s="924"/>
      <c r="I242" s="924"/>
      <c r="J242" s="921"/>
      <c r="K242" s="921"/>
      <c r="L242" s="925"/>
    </row>
    <row r="243" spans="1:12" ht="24" x14ac:dyDescent="0.25">
      <c r="A243" s="918">
        <v>946</v>
      </c>
      <c r="B243" s="9" t="s">
        <v>22</v>
      </c>
      <c r="C243" s="13" t="s">
        <v>23</v>
      </c>
      <c r="D243" s="13" t="s">
        <v>24</v>
      </c>
      <c r="E243" s="13" t="s">
        <v>25</v>
      </c>
      <c r="F243" s="919" t="s">
        <v>17</v>
      </c>
      <c r="G243" s="919"/>
      <c r="H243" s="920"/>
      <c r="I243" s="920"/>
      <c r="J243" s="920"/>
      <c r="K243" s="920"/>
      <c r="L243" s="920"/>
    </row>
    <row r="244" spans="1:12" x14ac:dyDescent="0.25">
      <c r="A244" s="918"/>
      <c r="B244" s="921" t="s">
        <v>3001</v>
      </c>
      <c r="C244" s="921" t="s">
        <v>3006</v>
      </c>
      <c r="D244" s="923">
        <v>43714</v>
      </c>
      <c r="E244" s="921" t="s">
        <v>3007</v>
      </c>
      <c r="F244" s="921" t="s">
        <v>3008</v>
      </c>
      <c r="G244" s="921"/>
      <c r="H244" s="924" t="s">
        <v>30</v>
      </c>
      <c r="I244" s="924"/>
      <c r="J244" s="14" t="s">
        <v>31</v>
      </c>
      <c r="K244" s="14" t="s">
        <v>32</v>
      </c>
      <c r="L244" s="16">
        <v>360</v>
      </c>
    </row>
    <row r="245" spans="1:12" x14ac:dyDescent="0.25">
      <c r="A245" s="918"/>
      <c r="B245" s="921"/>
      <c r="C245" s="921"/>
      <c r="D245" s="923"/>
      <c r="E245" s="921"/>
      <c r="F245" s="921"/>
      <c r="G245" s="921"/>
      <c r="H245" s="924" t="s">
        <v>33</v>
      </c>
      <c r="I245" s="924"/>
      <c r="J245" s="14" t="s">
        <v>31</v>
      </c>
      <c r="K245" s="14" t="s">
        <v>32</v>
      </c>
      <c r="L245" s="16">
        <v>536</v>
      </c>
    </row>
    <row r="246" spans="1:12" ht="24" x14ac:dyDescent="0.25">
      <c r="A246" s="918"/>
      <c r="B246" s="9" t="s">
        <v>34</v>
      </c>
      <c r="C246" s="13" t="s">
        <v>35</v>
      </c>
      <c r="D246" s="13" t="s">
        <v>36</v>
      </c>
      <c r="E246" s="13" t="s">
        <v>37</v>
      </c>
      <c r="F246" s="920"/>
      <c r="G246" s="920"/>
      <c r="H246" s="924" t="s">
        <v>38</v>
      </c>
      <c r="I246" s="924"/>
      <c r="J246" s="921" t="s">
        <v>31</v>
      </c>
      <c r="K246" s="921" t="s">
        <v>31</v>
      </c>
      <c r="L246" s="925">
        <v>0</v>
      </c>
    </row>
    <row r="247" spans="1:12" ht="22.8" x14ac:dyDescent="0.25">
      <c r="A247" s="918"/>
      <c r="B247" s="14" t="s">
        <v>229</v>
      </c>
      <c r="C247" s="14" t="s">
        <v>3008</v>
      </c>
      <c r="D247" s="15">
        <v>43716</v>
      </c>
      <c r="E247" s="14" t="s">
        <v>2654</v>
      </c>
      <c r="F247" s="920"/>
      <c r="G247" s="920"/>
      <c r="H247" s="924"/>
      <c r="I247" s="924"/>
      <c r="J247" s="921"/>
      <c r="K247" s="921"/>
      <c r="L247" s="925"/>
    </row>
    <row r="248" spans="1:12" ht="24" x14ac:dyDescent="0.25">
      <c r="A248" s="918">
        <v>947</v>
      </c>
      <c r="B248" s="9" t="s">
        <v>22</v>
      </c>
      <c r="C248" s="13" t="s">
        <v>23</v>
      </c>
      <c r="D248" s="13" t="s">
        <v>24</v>
      </c>
      <c r="E248" s="13" t="s">
        <v>25</v>
      </c>
      <c r="F248" s="919" t="s">
        <v>17</v>
      </c>
      <c r="G248" s="919"/>
      <c r="H248" s="920"/>
      <c r="I248" s="920"/>
      <c r="J248" s="920"/>
      <c r="K248" s="920"/>
      <c r="L248" s="920"/>
    </row>
    <row r="249" spans="1:12" x14ac:dyDescent="0.25">
      <c r="A249" s="918"/>
      <c r="B249" s="921" t="s">
        <v>3001</v>
      </c>
      <c r="C249" s="921" t="s">
        <v>3009</v>
      </c>
      <c r="D249" s="923">
        <v>43736</v>
      </c>
      <c r="E249" s="921" t="s">
        <v>1650</v>
      </c>
      <c r="F249" s="921" t="s">
        <v>2171</v>
      </c>
      <c r="G249" s="921"/>
      <c r="H249" s="924" t="s">
        <v>30</v>
      </c>
      <c r="I249" s="924"/>
      <c r="J249" s="14" t="s">
        <v>31</v>
      </c>
      <c r="K249" s="14" t="s">
        <v>32</v>
      </c>
      <c r="L249" s="16">
        <v>624</v>
      </c>
    </row>
    <row r="250" spans="1:12" x14ac:dyDescent="0.25">
      <c r="A250" s="918"/>
      <c r="B250" s="921"/>
      <c r="C250" s="921"/>
      <c r="D250" s="923"/>
      <c r="E250" s="921"/>
      <c r="F250" s="921"/>
      <c r="G250" s="921"/>
      <c r="H250" s="924" t="s">
        <v>33</v>
      </c>
      <c r="I250" s="924"/>
      <c r="J250" s="14" t="s">
        <v>31</v>
      </c>
      <c r="K250" s="14" t="s">
        <v>32</v>
      </c>
      <c r="L250" s="16">
        <v>1043</v>
      </c>
    </row>
    <row r="251" spans="1:12" ht="24" x14ac:dyDescent="0.25">
      <c r="A251" s="918"/>
      <c r="B251" s="9" t="s">
        <v>34</v>
      </c>
      <c r="C251" s="13" t="s">
        <v>35</v>
      </c>
      <c r="D251" s="13" t="s">
        <v>36</v>
      </c>
      <c r="E251" s="13" t="s">
        <v>37</v>
      </c>
      <c r="F251" s="920"/>
      <c r="G251" s="920"/>
      <c r="H251" s="924" t="s">
        <v>38</v>
      </c>
      <c r="I251" s="924"/>
      <c r="J251" s="921" t="s">
        <v>31</v>
      </c>
      <c r="K251" s="921" t="s">
        <v>31</v>
      </c>
      <c r="L251" s="925">
        <v>0</v>
      </c>
    </row>
    <row r="252" spans="1:12" ht="22.8" x14ac:dyDescent="0.25">
      <c r="A252" s="918"/>
      <c r="B252" s="14" t="s">
        <v>229</v>
      </c>
      <c r="C252" s="14" t="s">
        <v>2171</v>
      </c>
      <c r="D252" s="15">
        <v>43738</v>
      </c>
      <c r="E252" s="14" t="s">
        <v>433</v>
      </c>
      <c r="F252" s="920"/>
      <c r="G252" s="920"/>
      <c r="H252" s="924"/>
      <c r="I252" s="924"/>
      <c r="J252" s="921"/>
      <c r="K252" s="921"/>
      <c r="L252" s="925"/>
    </row>
    <row r="253" spans="1:12" ht="24" x14ac:dyDescent="0.25">
      <c r="A253" s="918">
        <v>948</v>
      </c>
      <c r="B253" s="9" t="s">
        <v>22</v>
      </c>
      <c r="C253" s="13" t="s">
        <v>23</v>
      </c>
      <c r="D253" s="13" t="s">
        <v>24</v>
      </c>
      <c r="E253" s="13" t="s">
        <v>25</v>
      </c>
      <c r="F253" s="919" t="s">
        <v>17</v>
      </c>
      <c r="G253" s="919"/>
      <c r="H253" s="920"/>
      <c r="I253" s="920"/>
      <c r="J253" s="920"/>
      <c r="K253" s="920"/>
      <c r="L253" s="920"/>
    </row>
    <row r="254" spans="1:12" x14ac:dyDescent="0.25">
      <c r="A254" s="918"/>
      <c r="B254" s="921" t="s">
        <v>3010</v>
      </c>
      <c r="C254" s="922" t="s">
        <v>3011</v>
      </c>
      <c r="D254" s="923">
        <v>43605</v>
      </c>
      <c r="E254" s="921" t="s">
        <v>207</v>
      </c>
      <c r="F254" s="921" t="s">
        <v>208</v>
      </c>
      <c r="G254" s="921"/>
      <c r="H254" s="924" t="s">
        <v>30</v>
      </c>
      <c r="I254" s="924"/>
      <c r="J254" s="14" t="s">
        <v>31</v>
      </c>
      <c r="K254" s="14" t="s">
        <v>31</v>
      </c>
      <c r="L254" s="16">
        <v>0</v>
      </c>
    </row>
    <row r="255" spans="1:12" x14ac:dyDescent="0.25">
      <c r="A255" s="918"/>
      <c r="B255" s="921"/>
      <c r="C255" s="922"/>
      <c r="D255" s="923"/>
      <c r="E255" s="921"/>
      <c r="F255" s="921"/>
      <c r="G255" s="921"/>
      <c r="H255" s="924" t="s">
        <v>33</v>
      </c>
      <c r="I255" s="924"/>
      <c r="J255" s="921" t="s">
        <v>31</v>
      </c>
      <c r="K255" s="921" t="s">
        <v>31</v>
      </c>
      <c r="L255" s="925">
        <v>0</v>
      </c>
    </row>
    <row r="256" spans="1:12" x14ac:dyDescent="0.25">
      <c r="A256" s="918"/>
      <c r="B256" s="921"/>
      <c r="C256" s="922"/>
      <c r="D256" s="923"/>
      <c r="E256" s="921"/>
      <c r="F256" s="921"/>
      <c r="G256" s="921"/>
      <c r="H256" s="924"/>
      <c r="I256" s="924"/>
      <c r="J256" s="921"/>
      <c r="K256" s="921"/>
      <c r="L256" s="925"/>
    </row>
    <row r="257" spans="1:12" x14ac:dyDescent="0.25">
      <c r="A257" s="918"/>
      <c r="B257" s="921"/>
      <c r="C257" s="922"/>
      <c r="D257" s="923"/>
      <c r="E257" s="921"/>
      <c r="F257" s="921"/>
      <c r="G257" s="921"/>
      <c r="H257" s="924"/>
      <c r="I257" s="924"/>
      <c r="J257" s="921"/>
      <c r="K257" s="921"/>
      <c r="L257" s="925"/>
    </row>
    <row r="258" spans="1:12" ht="24" x14ac:dyDescent="0.25">
      <c r="A258" s="918"/>
      <c r="B258" s="9" t="s">
        <v>34</v>
      </c>
      <c r="C258" s="13" t="s">
        <v>35</v>
      </c>
      <c r="D258" s="13" t="s">
        <v>36</v>
      </c>
      <c r="E258" s="13" t="s">
        <v>37</v>
      </c>
      <c r="F258" s="920"/>
      <c r="G258" s="920"/>
      <c r="H258" s="924" t="s">
        <v>38</v>
      </c>
      <c r="I258" s="924"/>
      <c r="J258" s="921" t="s">
        <v>31</v>
      </c>
      <c r="K258" s="921" t="s">
        <v>32</v>
      </c>
      <c r="L258" s="925">
        <v>1000</v>
      </c>
    </row>
    <row r="259" spans="1:12" ht="22.8" x14ac:dyDescent="0.25">
      <c r="A259" s="918"/>
      <c r="B259" s="14" t="s">
        <v>3012</v>
      </c>
      <c r="C259" s="14" t="s">
        <v>208</v>
      </c>
      <c r="D259" s="15">
        <v>43610</v>
      </c>
      <c r="E259" s="14" t="s">
        <v>752</v>
      </c>
      <c r="F259" s="920"/>
      <c r="G259" s="920"/>
      <c r="H259" s="924"/>
      <c r="I259" s="924"/>
      <c r="J259" s="921"/>
      <c r="K259" s="921"/>
      <c r="L259" s="925"/>
    </row>
    <row r="260" spans="1:12" ht="24" x14ac:dyDescent="0.25">
      <c r="A260" s="918">
        <v>949</v>
      </c>
      <c r="B260" s="9" t="s">
        <v>22</v>
      </c>
      <c r="C260" s="13" t="s">
        <v>23</v>
      </c>
      <c r="D260" s="13" t="s">
        <v>24</v>
      </c>
      <c r="E260" s="13" t="s">
        <v>25</v>
      </c>
      <c r="F260" s="919" t="s">
        <v>17</v>
      </c>
      <c r="G260" s="919"/>
      <c r="H260" s="920"/>
      <c r="I260" s="920"/>
      <c r="J260" s="920"/>
      <c r="K260" s="920"/>
      <c r="L260" s="920"/>
    </row>
    <row r="261" spans="1:12" x14ac:dyDescent="0.25">
      <c r="A261" s="918"/>
      <c r="B261" s="921" t="s">
        <v>3010</v>
      </c>
      <c r="C261" s="922" t="s">
        <v>3013</v>
      </c>
      <c r="D261" s="923">
        <v>43724</v>
      </c>
      <c r="E261" s="921" t="s">
        <v>212</v>
      </c>
      <c r="F261" s="921" t="s">
        <v>213</v>
      </c>
      <c r="G261" s="921"/>
      <c r="H261" s="924" t="s">
        <v>30</v>
      </c>
      <c r="I261" s="924"/>
      <c r="J261" s="14" t="s">
        <v>31</v>
      </c>
      <c r="K261" s="14" t="s">
        <v>32</v>
      </c>
      <c r="L261" s="16">
        <v>179</v>
      </c>
    </row>
    <row r="262" spans="1:12" x14ac:dyDescent="0.25">
      <c r="A262" s="918"/>
      <c r="B262" s="921"/>
      <c r="C262" s="922"/>
      <c r="D262" s="923"/>
      <c r="E262" s="921"/>
      <c r="F262" s="921"/>
      <c r="G262" s="921"/>
      <c r="H262" s="924" t="s">
        <v>33</v>
      </c>
      <c r="I262" s="924"/>
      <c r="J262" s="921" t="s">
        <v>31</v>
      </c>
      <c r="K262" s="921" t="s">
        <v>32</v>
      </c>
      <c r="L262" s="925">
        <v>314.60000000000002</v>
      </c>
    </row>
    <row r="263" spans="1:12" x14ac:dyDescent="0.25">
      <c r="A263" s="918"/>
      <c r="B263" s="921"/>
      <c r="C263" s="922"/>
      <c r="D263" s="923"/>
      <c r="E263" s="921"/>
      <c r="F263" s="921"/>
      <c r="G263" s="921"/>
      <c r="H263" s="924"/>
      <c r="I263" s="924"/>
      <c r="J263" s="921"/>
      <c r="K263" s="921"/>
      <c r="L263" s="925"/>
    </row>
    <row r="264" spans="1:12" ht="24" x14ac:dyDescent="0.25">
      <c r="A264" s="918"/>
      <c r="B264" s="9" t="s">
        <v>34</v>
      </c>
      <c r="C264" s="13" t="s">
        <v>35</v>
      </c>
      <c r="D264" s="13" t="s">
        <v>36</v>
      </c>
      <c r="E264" s="13" t="s">
        <v>37</v>
      </c>
      <c r="F264" s="920"/>
      <c r="G264" s="920"/>
      <c r="H264" s="924" t="s">
        <v>38</v>
      </c>
      <c r="I264" s="924"/>
      <c r="J264" s="921" t="s">
        <v>31</v>
      </c>
      <c r="K264" s="921" t="s">
        <v>31</v>
      </c>
      <c r="L264" s="925">
        <v>0</v>
      </c>
    </row>
    <row r="265" spans="1:12" ht="22.8" x14ac:dyDescent="0.25">
      <c r="A265" s="918"/>
      <c r="B265" s="14" t="s">
        <v>3012</v>
      </c>
      <c r="C265" s="14" t="s">
        <v>213</v>
      </c>
      <c r="D265" s="15">
        <v>43725</v>
      </c>
      <c r="E265" s="14" t="s">
        <v>3014</v>
      </c>
      <c r="F265" s="920"/>
      <c r="G265" s="920"/>
      <c r="H265" s="924"/>
      <c r="I265" s="924"/>
      <c r="J265" s="921"/>
      <c r="K265" s="921"/>
      <c r="L265" s="925"/>
    </row>
    <row r="266" spans="1:12" ht="24" x14ac:dyDescent="0.25">
      <c r="A266" s="918">
        <v>950</v>
      </c>
      <c r="B266" s="9" t="s">
        <v>22</v>
      </c>
      <c r="C266" s="13" t="s">
        <v>23</v>
      </c>
      <c r="D266" s="13" t="s">
        <v>24</v>
      </c>
      <c r="E266" s="13" t="s">
        <v>25</v>
      </c>
      <c r="F266" s="919" t="s">
        <v>17</v>
      </c>
      <c r="G266" s="919"/>
      <c r="H266" s="920"/>
      <c r="I266" s="920"/>
      <c r="J266" s="920"/>
      <c r="K266" s="920"/>
      <c r="L266" s="920"/>
    </row>
    <row r="267" spans="1:12" x14ac:dyDescent="0.25">
      <c r="A267" s="918"/>
      <c r="B267" s="921" t="s">
        <v>3015</v>
      </c>
      <c r="C267" s="922" t="s">
        <v>3016</v>
      </c>
      <c r="D267" s="923">
        <v>43666</v>
      </c>
      <c r="E267" s="921" t="s">
        <v>3017</v>
      </c>
      <c r="F267" s="921" t="s">
        <v>210</v>
      </c>
      <c r="G267" s="921"/>
      <c r="H267" s="924" t="s">
        <v>30</v>
      </c>
      <c r="I267" s="924"/>
      <c r="J267" s="14" t="s">
        <v>31</v>
      </c>
      <c r="K267" s="14" t="s">
        <v>31</v>
      </c>
      <c r="L267" s="16">
        <v>0</v>
      </c>
    </row>
    <row r="268" spans="1:12" x14ac:dyDescent="0.25">
      <c r="A268" s="918"/>
      <c r="B268" s="921"/>
      <c r="C268" s="922"/>
      <c r="D268" s="923"/>
      <c r="E268" s="921"/>
      <c r="F268" s="921"/>
      <c r="G268" s="921"/>
      <c r="H268" s="924" t="s">
        <v>33</v>
      </c>
      <c r="I268" s="924"/>
      <c r="J268" s="14" t="s">
        <v>31</v>
      </c>
      <c r="K268" s="14" t="s">
        <v>31</v>
      </c>
      <c r="L268" s="16">
        <v>0</v>
      </c>
    </row>
    <row r="269" spans="1:12" ht="24" x14ac:dyDescent="0.25">
      <c r="A269" s="918"/>
      <c r="B269" s="9" t="s">
        <v>34</v>
      </c>
      <c r="C269" s="13" t="s">
        <v>35</v>
      </c>
      <c r="D269" s="13" t="s">
        <v>36</v>
      </c>
      <c r="E269" s="13" t="s">
        <v>37</v>
      </c>
      <c r="F269" s="920"/>
      <c r="G269" s="920"/>
      <c r="H269" s="924" t="s">
        <v>38</v>
      </c>
      <c r="I269" s="924"/>
      <c r="J269" s="921" t="s">
        <v>32</v>
      </c>
      <c r="K269" s="921" t="s">
        <v>31</v>
      </c>
      <c r="L269" s="925">
        <v>1065</v>
      </c>
    </row>
    <row r="270" spans="1:12" ht="22.8" x14ac:dyDescent="0.25">
      <c r="A270" s="918"/>
      <c r="B270" s="14" t="s">
        <v>39</v>
      </c>
      <c r="C270" s="14" t="s">
        <v>210</v>
      </c>
      <c r="D270" s="15">
        <v>43672</v>
      </c>
      <c r="E270" s="14" t="s">
        <v>809</v>
      </c>
      <c r="F270" s="920"/>
      <c r="G270" s="920"/>
      <c r="H270" s="924"/>
      <c r="I270" s="924"/>
      <c r="J270" s="921"/>
      <c r="K270" s="921"/>
      <c r="L270" s="925"/>
    </row>
    <row r="271" spans="1:12" ht="24" x14ac:dyDescent="0.25">
      <c r="A271" s="918">
        <v>951</v>
      </c>
      <c r="B271" s="9" t="s">
        <v>22</v>
      </c>
      <c r="C271" s="13" t="s">
        <v>23</v>
      </c>
      <c r="D271" s="13" t="s">
        <v>24</v>
      </c>
      <c r="E271" s="13" t="s">
        <v>25</v>
      </c>
      <c r="F271" s="919" t="s">
        <v>17</v>
      </c>
      <c r="G271" s="919"/>
      <c r="H271" s="920"/>
      <c r="I271" s="920"/>
      <c r="J271" s="920"/>
      <c r="K271" s="920"/>
      <c r="L271" s="920"/>
    </row>
    <row r="272" spans="1:12" x14ac:dyDescent="0.25">
      <c r="A272" s="918"/>
      <c r="B272" s="921" t="s">
        <v>3015</v>
      </c>
      <c r="C272" s="922" t="s">
        <v>3018</v>
      </c>
      <c r="D272" s="923">
        <v>43727</v>
      </c>
      <c r="E272" s="921" t="s">
        <v>53</v>
      </c>
      <c r="F272" s="921" t="s">
        <v>54</v>
      </c>
      <c r="G272" s="921"/>
      <c r="H272" s="924" t="s">
        <v>30</v>
      </c>
      <c r="I272" s="924"/>
      <c r="J272" s="14" t="s">
        <v>31</v>
      </c>
      <c r="K272" s="14" t="s">
        <v>32</v>
      </c>
      <c r="L272" s="16">
        <v>368</v>
      </c>
    </row>
    <row r="273" spans="1:12" x14ac:dyDescent="0.25">
      <c r="A273" s="918"/>
      <c r="B273" s="921"/>
      <c r="C273" s="922"/>
      <c r="D273" s="923"/>
      <c r="E273" s="921"/>
      <c r="F273" s="921"/>
      <c r="G273" s="921"/>
      <c r="H273" s="924" t="s">
        <v>33</v>
      </c>
      <c r="I273" s="924"/>
      <c r="J273" s="14" t="s">
        <v>31</v>
      </c>
      <c r="K273" s="14" t="s">
        <v>32</v>
      </c>
      <c r="L273" s="16">
        <v>149</v>
      </c>
    </row>
    <row r="274" spans="1:12" ht="24" x14ac:dyDescent="0.25">
      <c r="A274" s="918"/>
      <c r="B274" s="9" t="s">
        <v>34</v>
      </c>
      <c r="C274" s="13" t="s">
        <v>35</v>
      </c>
      <c r="D274" s="13" t="s">
        <v>36</v>
      </c>
      <c r="E274" s="13" t="s">
        <v>37</v>
      </c>
      <c r="F274" s="920"/>
      <c r="G274" s="920"/>
      <c r="H274" s="924" t="s">
        <v>38</v>
      </c>
      <c r="I274" s="924"/>
      <c r="J274" s="921" t="s">
        <v>31</v>
      </c>
      <c r="K274" s="921" t="s">
        <v>32</v>
      </c>
      <c r="L274" s="925">
        <v>160</v>
      </c>
    </row>
    <row r="275" spans="1:12" ht="22.8" x14ac:dyDescent="0.25">
      <c r="A275" s="918"/>
      <c r="B275" s="14" t="s">
        <v>39</v>
      </c>
      <c r="C275" s="14" t="s">
        <v>54</v>
      </c>
      <c r="D275" s="15">
        <v>43728</v>
      </c>
      <c r="E275" s="14" t="s">
        <v>56</v>
      </c>
      <c r="F275" s="920"/>
      <c r="G275" s="920"/>
      <c r="H275" s="924"/>
      <c r="I275" s="924"/>
      <c r="J275" s="921"/>
      <c r="K275" s="921"/>
      <c r="L275" s="925"/>
    </row>
    <row r="276" spans="1:12" ht="24" x14ac:dyDescent="0.25">
      <c r="A276" s="918">
        <v>952</v>
      </c>
      <c r="B276" s="9" t="s">
        <v>22</v>
      </c>
      <c r="C276" s="13" t="s">
        <v>23</v>
      </c>
      <c r="D276" s="13" t="s">
        <v>24</v>
      </c>
      <c r="E276" s="13" t="s">
        <v>25</v>
      </c>
      <c r="F276" s="919" t="s">
        <v>17</v>
      </c>
      <c r="G276" s="919"/>
      <c r="H276" s="920"/>
      <c r="I276" s="920"/>
      <c r="J276" s="920"/>
      <c r="K276" s="920"/>
      <c r="L276" s="920"/>
    </row>
    <row r="277" spans="1:12" x14ac:dyDescent="0.25">
      <c r="A277" s="918"/>
      <c r="B277" s="921" t="s">
        <v>3019</v>
      </c>
      <c r="C277" s="922" t="s">
        <v>3020</v>
      </c>
      <c r="D277" s="923">
        <v>43593</v>
      </c>
      <c r="E277" s="921" t="s">
        <v>187</v>
      </c>
      <c r="F277" s="921" t="s">
        <v>518</v>
      </c>
      <c r="G277" s="921"/>
      <c r="H277" s="924" t="s">
        <v>30</v>
      </c>
      <c r="I277" s="924"/>
      <c r="J277" s="14" t="s">
        <v>31</v>
      </c>
      <c r="K277" s="14" t="s">
        <v>31</v>
      </c>
      <c r="L277" s="16">
        <v>0</v>
      </c>
    </row>
    <row r="278" spans="1:12" x14ac:dyDescent="0.25">
      <c r="A278" s="918"/>
      <c r="B278" s="921"/>
      <c r="C278" s="922"/>
      <c r="D278" s="923"/>
      <c r="E278" s="921"/>
      <c r="F278" s="921"/>
      <c r="G278" s="921"/>
      <c r="H278" s="924" t="s">
        <v>33</v>
      </c>
      <c r="I278" s="924"/>
      <c r="J278" s="14" t="s">
        <v>31</v>
      </c>
      <c r="K278" s="14" t="s">
        <v>31</v>
      </c>
      <c r="L278" s="16">
        <v>0</v>
      </c>
    </row>
    <row r="279" spans="1:12" ht="24" x14ac:dyDescent="0.25">
      <c r="A279" s="918"/>
      <c r="B279" s="9" t="s">
        <v>34</v>
      </c>
      <c r="C279" s="13" t="s">
        <v>35</v>
      </c>
      <c r="D279" s="13" t="s">
        <v>36</v>
      </c>
      <c r="E279" s="13" t="s">
        <v>37</v>
      </c>
      <c r="F279" s="920"/>
      <c r="G279" s="920"/>
      <c r="H279" s="924" t="s">
        <v>38</v>
      </c>
      <c r="I279" s="924"/>
      <c r="J279" s="921" t="s">
        <v>31</v>
      </c>
      <c r="K279" s="921" t="s">
        <v>32</v>
      </c>
      <c r="L279" s="925">
        <v>599</v>
      </c>
    </row>
    <row r="280" spans="1:12" ht="22.8" x14ac:dyDescent="0.25">
      <c r="A280" s="918"/>
      <c r="B280" s="14" t="s">
        <v>2948</v>
      </c>
      <c r="C280" s="14" t="s">
        <v>518</v>
      </c>
      <c r="D280" s="15">
        <v>43596</v>
      </c>
      <c r="E280" s="14" t="s">
        <v>384</v>
      </c>
      <c r="F280" s="920"/>
      <c r="G280" s="920"/>
      <c r="H280" s="924"/>
      <c r="I280" s="924"/>
      <c r="J280" s="921"/>
      <c r="K280" s="921"/>
      <c r="L280" s="925"/>
    </row>
    <row r="281" spans="1:12" ht="24" x14ac:dyDescent="0.25">
      <c r="A281" s="918">
        <v>953</v>
      </c>
      <c r="B281" s="9" t="s">
        <v>22</v>
      </c>
      <c r="C281" s="13" t="s">
        <v>23</v>
      </c>
      <c r="D281" s="13" t="s">
        <v>24</v>
      </c>
      <c r="E281" s="13" t="s">
        <v>25</v>
      </c>
      <c r="F281" s="919" t="s">
        <v>17</v>
      </c>
      <c r="G281" s="919"/>
      <c r="H281" s="920"/>
      <c r="I281" s="920"/>
      <c r="J281" s="920"/>
      <c r="K281" s="920"/>
      <c r="L281" s="920"/>
    </row>
    <row r="282" spans="1:12" x14ac:dyDescent="0.25">
      <c r="A282" s="918"/>
      <c r="B282" s="921" t="s">
        <v>3021</v>
      </c>
      <c r="C282" s="922" t="s">
        <v>3022</v>
      </c>
      <c r="D282" s="923">
        <v>43576</v>
      </c>
      <c r="E282" s="921" t="s">
        <v>65</v>
      </c>
      <c r="F282" s="921" t="s">
        <v>1011</v>
      </c>
      <c r="G282" s="921"/>
      <c r="H282" s="924" t="s">
        <v>30</v>
      </c>
      <c r="I282" s="924"/>
      <c r="J282" s="14" t="s">
        <v>31</v>
      </c>
      <c r="K282" s="14" t="s">
        <v>32</v>
      </c>
      <c r="L282" s="16">
        <v>493.37</v>
      </c>
    </row>
    <row r="283" spans="1:12" x14ac:dyDescent="0.25">
      <c r="A283" s="918"/>
      <c r="B283" s="921"/>
      <c r="C283" s="922"/>
      <c r="D283" s="923"/>
      <c r="E283" s="921"/>
      <c r="F283" s="921"/>
      <c r="G283" s="921"/>
      <c r="H283" s="924" t="s">
        <v>33</v>
      </c>
      <c r="I283" s="924"/>
      <c r="J283" s="14" t="s">
        <v>31</v>
      </c>
      <c r="K283" s="14" t="s">
        <v>32</v>
      </c>
      <c r="L283" s="16">
        <v>1150</v>
      </c>
    </row>
    <row r="284" spans="1:12" ht="24" x14ac:dyDescent="0.25">
      <c r="A284" s="918"/>
      <c r="B284" s="9" t="s">
        <v>34</v>
      </c>
      <c r="C284" s="13" t="s">
        <v>35</v>
      </c>
      <c r="D284" s="13" t="s">
        <v>36</v>
      </c>
      <c r="E284" s="13" t="s">
        <v>37</v>
      </c>
      <c r="F284" s="920"/>
      <c r="G284" s="920"/>
      <c r="H284" s="924" t="s">
        <v>38</v>
      </c>
      <c r="I284" s="924"/>
      <c r="J284" s="921" t="s">
        <v>31</v>
      </c>
      <c r="K284" s="921" t="s">
        <v>32</v>
      </c>
      <c r="L284" s="925">
        <v>126</v>
      </c>
    </row>
    <row r="285" spans="1:12" ht="22.8" x14ac:dyDescent="0.25">
      <c r="A285" s="918"/>
      <c r="B285" s="14" t="s">
        <v>39</v>
      </c>
      <c r="C285" s="14" t="s">
        <v>1011</v>
      </c>
      <c r="D285" s="15">
        <v>43581</v>
      </c>
      <c r="E285" s="14" t="s">
        <v>687</v>
      </c>
      <c r="F285" s="920"/>
      <c r="G285" s="920"/>
      <c r="H285" s="924"/>
      <c r="I285" s="924"/>
      <c r="J285" s="921"/>
      <c r="K285" s="921"/>
      <c r="L285" s="925"/>
    </row>
    <row r="286" spans="1:12" ht="24" x14ac:dyDescent="0.25">
      <c r="A286" s="918">
        <v>954</v>
      </c>
      <c r="B286" s="9" t="s">
        <v>22</v>
      </c>
      <c r="C286" s="13" t="s">
        <v>23</v>
      </c>
      <c r="D286" s="13" t="s">
        <v>24</v>
      </c>
      <c r="E286" s="13" t="s">
        <v>25</v>
      </c>
      <c r="F286" s="919" t="s">
        <v>17</v>
      </c>
      <c r="G286" s="919"/>
      <c r="H286" s="920"/>
      <c r="I286" s="920"/>
      <c r="J286" s="920"/>
      <c r="K286" s="920"/>
      <c r="L286" s="920"/>
    </row>
    <row r="287" spans="1:12" x14ac:dyDescent="0.25">
      <c r="A287" s="918"/>
      <c r="B287" s="921" t="s">
        <v>3021</v>
      </c>
      <c r="C287" s="922" t="s">
        <v>3023</v>
      </c>
      <c r="D287" s="923">
        <v>43610</v>
      </c>
      <c r="E287" s="921" t="s">
        <v>1650</v>
      </c>
      <c r="F287" s="921" t="s">
        <v>3024</v>
      </c>
      <c r="G287" s="921"/>
      <c r="H287" s="924" t="s">
        <v>30</v>
      </c>
      <c r="I287" s="924"/>
      <c r="J287" s="14" t="s">
        <v>31</v>
      </c>
      <c r="K287" s="14" t="s">
        <v>31</v>
      </c>
      <c r="L287" s="16">
        <v>0</v>
      </c>
    </row>
    <row r="288" spans="1:12" x14ac:dyDescent="0.25">
      <c r="A288" s="918"/>
      <c r="B288" s="921"/>
      <c r="C288" s="922"/>
      <c r="D288" s="923"/>
      <c r="E288" s="921"/>
      <c r="F288" s="921"/>
      <c r="G288" s="921"/>
      <c r="H288" s="924" t="s">
        <v>33</v>
      </c>
      <c r="I288" s="924"/>
      <c r="J288" s="921" t="s">
        <v>32</v>
      </c>
      <c r="K288" s="921" t="s">
        <v>31</v>
      </c>
      <c r="L288" s="925">
        <v>2168.08</v>
      </c>
    </row>
    <row r="289" spans="1:12" x14ac:dyDescent="0.25">
      <c r="A289" s="918"/>
      <c r="B289" s="921"/>
      <c r="C289" s="922"/>
      <c r="D289" s="923"/>
      <c r="E289" s="921"/>
      <c r="F289" s="921"/>
      <c r="G289" s="921"/>
      <c r="H289" s="924"/>
      <c r="I289" s="924"/>
      <c r="J289" s="921"/>
      <c r="K289" s="921"/>
      <c r="L289" s="925"/>
    </row>
    <row r="290" spans="1:12" ht="24" x14ac:dyDescent="0.25">
      <c r="A290" s="918"/>
      <c r="B290" s="9" t="s">
        <v>34</v>
      </c>
      <c r="C290" s="13" t="s">
        <v>35</v>
      </c>
      <c r="D290" s="13" t="s">
        <v>36</v>
      </c>
      <c r="E290" s="13" t="s">
        <v>37</v>
      </c>
      <c r="F290" s="920"/>
      <c r="G290" s="920"/>
      <c r="H290" s="924" t="s">
        <v>38</v>
      </c>
      <c r="I290" s="924"/>
      <c r="J290" s="921" t="s">
        <v>31</v>
      </c>
      <c r="K290" s="921" t="s">
        <v>32</v>
      </c>
      <c r="L290" s="925">
        <v>1503.71</v>
      </c>
    </row>
    <row r="291" spans="1:12" ht="22.8" x14ac:dyDescent="0.25">
      <c r="A291" s="918"/>
      <c r="B291" s="14" t="s">
        <v>39</v>
      </c>
      <c r="C291" s="14" t="s">
        <v>3024</v>
      </c>
      <c r="D291" s="15">
        <v>43616</v>
      </c>
      <c r="E291" s="14" t="s">
        <v>837</v>
      </c>
      <c r="F291" s="920"/>
      <c r="G291" s="920"/>
      <c r="H291" s="924"/>
      <c r="I291" s="924"/>
      <c r="J291" s="921"/>
      <c r="K291" s="921"/>
      <c r="L291" s="925"/>
    </row>
    <row r="292" spans="1:12" ht="24" x14ac:dyDescent="0.25">
      <c r="A292" s="918">
        <v>955</v>
      </c>
      <c r="B292" s="9" t="s">
        <v>22</v>
      </c>
      <c r="C292" s="13" t="s">
        <v>23</v>
      </c>
      <c r="D292" s="13" t="s">
        <v>24</v>
      </c>
      <c r="E292" s="13" t="s">
        <v>25</v>
      </c>
      <c r="F292" s="919" t="s">
        <v>17</v>
      </c>
      <c r="G292" s="919"/>
      <c r="H292" s="920"/>
      <c r="I292" s="920"/>
      <c r="J292" s="920"/>
      <c r="K292" s="920"/>
      <c r="L292" s="920"/>
    </row>
    <row r="293" spans="1:12" x14ac:dyDescent="0.25">
      <c r="A293" s="918"/>
      <c r="B293" s="921" t="s">
        <v>3021</v>
      </c>
      <c r="C293" s="922" t="s">
        <v>3025</v>
      </c>
      <c r="D293" s="923">
        <v>43627</v>
      </c>
      <c r="E293" s="921" t="s">
        <v>163</v>
      </c>
      <c r="F293" s="921" t="s">
        <v>164</v>
      </c>
      <c r="G293" s="921"/>
      <c r="H293" s="924" t="s">
        <v>30</v>
      </c>
      <c r="I293" s="924"/>
      <c r="J293" s="14" t="s">
        <v>31</v>
      </c>
      <c r="K293" s="14" t="s">
        <v>32</v>
      </c>
      <c r="L293" s="16">
        <v>431.9</v>
      </c>
    </row>
    <row r="294" spans="1:12" x14ac:dyDescent="0.25">
      <c r="A294" s="918"/>
      <c r="B294" s="921"/>
      <c r="C294" s="922"/>
      <c r="D294" s="923"/>
      <c r="E294" s="921"/>
      <c r="F294" s="921"/>
      <c r="G294" s="921"/>
      <c r="H294" s="924" t="s">
        <v>33</v>
      </c>
      <c r="I294" s="924"/>
      <c r="J294" s="14" t="s">
        <v>31</v>
      </c>
      <c r="K294" s="14" t="s">
        <v>32</v>
      </c>
      <c r="L294" s="16">
        <v>156.6</v>
      </c>
    </row>
    <row r="295" spans="1:12" ht="24" x14ac:dyDescent="0.25">
      <c r="A295" s="918"/>
      <c r="B295" s="9" t="s">
        <v>34</v>
      </c>
      <c r="C295" s="13" t="s">
        <v>35</v>
      </c>
      <c r="D295" s="13" t="s">
        <v>36</v>
      </c>
      <c r="E295" s="13" t="s">
        <v>37</v>
      </c>
      <c r="F295" s="920"/>
      <c r="G295" s="920"/>
      <c r="H295" s="924" t="s">
        <v>38</v>
      </c>
      <c r="I295" s="924"/>
      <c r="J295" s="921" t="s">
        <v>31</v>
      </c>
      <c r="K295" s="921" t="s">
        <v>32</v>
      </c>
      <c r="L295" s="925">
        <v>172</v>
      </c>
    </row>
    <row r="296" spans="1:12" ht="22.8" x14ac:dyDescent="0.25">
      <c r="A296" s="918"/>
      <c r="B296" s="14" t="s">
        <v>39</v>
      </c>
      <c r="C296" s="14" t="s">
        <v>164</v>
      </c>
      <c r="D296" s="15">
        <v>43629</v>
      </c>
      <c r="E296" s="14" t="s">
        <v>3026</v>
      </c>
      <c r="F296" s="920"/>
      <c r="G296" s="920"/>
      <c r="H296" s="924"/>
      <c r="I296" s="924"/>
      <c r="J296" s="921"/>
      <c r="K296" s="921"/>
      <c r="L296" s="925"/>
    </row>
    <row r="297" spans="1:12" ht="24" x14ac:dyDescent="0.25">
      <c r="A297" s="918">
        <v>956</v>
      </c>
      <c r="B297" s="9" t="s">
        <v>22</v>
      </c>
      <c r="C297" s="13" t="s">
        <v>23</v>
      </c>
      <c r="D297" s="13" t="s">
        <v>24</v>
      </c>
      <c r="E297" s="13" t="s">
        <v>25</v>
      </c>
      <c r="F297" s="919" t="s">
        <v>17</v>
      </c>
      <c r="G297" s="919"/>
      <c r="H297" s="920"/>
      <c r="I297" s="920"/>
      <c r="J297" s="920"/>
      <c r="K297" s="920"/>
      <c r="L297" s="920"/>
    </row>
    <row r="298" spans="1:12" x14ac:dyDescent="0.25">
      <c r="A298" s="918"/>
      <c r="B298" s="921" t="s">
        <v>3027</v>
      </c>
      <c r="C298" s="922" t="s">
        <v>3028</v>
      </c>
      <c r="D298" s="923">
        <v>43612</v>
      </c>
      <c r="E298" s="921" t="s">
        <v>1528</v>
      </c>
      <c r="F298" s="921" t="s">
        <v>1529</v>
      </c>
      <c r="G298" s="921"/>
      <c r="H298" s="924" t="s">
        <v>30</v>
      </c>
      <c r="I298" s="924"/>
      <c r="J298" s="14" t="s">
        <v>31</v>
      </c>
      <c r="K298" s="14" t="s">
        <v>31</v>
      </c>
      <c r="L298" s="16">
        <v>0</v>
      </c>
    </row>
    <row r="299" spans="1:12" x14ac:dyDescent="0.25">
      <c r="A299" s="918"/>
      <c r="B299" s="921"/>
      <c r="C299" s="922"/>
      <c r="D299" s="923"/>
      <c r="E299" s="921"/>
      <c r="F299" s="921"/>
      <c r="G299" s="921"/>
      <c r="H299" s="924" t="s">
        <v>33</v>
      </c>
      <c r="I299" s="924"/>
      <c r="J299" s="14" t="s">
        <v>31</v>
      </c>
      <c r="K299" s="14" t="s">
        <v>31</v>
      </c>
      <c r="L299" s="16">
        <v>0</v>
      </c>
    </row>
    <row r="300" spans="1:12" ht="24" x14ac:dyDescent="0.25">
      <c r="A300" s="918"/>
      <c r="B300" s="9" t="s">
        <v>34</v>
      </c>
      <c r="C300" s="13" t="s">
        <v>35</v>
      </c>
      <c r="D300" s="13" t="s">
        <v>36</v>
      </c>
      <c r="E300" s="13" t="s">
        <v>37</v>
      </c>
      <c r="F300" s="920"/>
      <c r="G300" s="920"/>
      <c r="H300" s="924" t="s">
        <v>38</v>
      </c>
      <c r="I300" s="924"/>
      <c r="J300" s="921" t="s">
        <v>31</v>
      </c>
      <c r="K300" s="921" t="s">
        <v>32</v>
      </c>
      <c r="L300" s="925">
        <v>325</v>
      </c>
    </row>
    <row r="301" spans="1:12" ht="22.8" x14ac:dyDescent="0.25">
      <c r="A301" s="918"/>
      <c r="B301" s="14" t="s">
        <v>31</v>
      </c>
      <c r="C301" s="14" t="s">
        <v>1529</v>
      </c>
      <c r="D301" s="15">
        <v>43615</v>
      </c>
      <c r="E301" s="14" t="s">
        <v>2715</v>
      </c>
      <c r="F301" s="920"/>
      <c r="G301" s="920"/>
      <c r="H301" s="924"/>
      <c r="I301" s="924"/>
      <c r="J301" s="921"/>
      <c r="K301" s="921"/>
      <c r="L301" s="925"/>
    </row>
    <row r="302" spans="1:12" ht="24" x14ac:dyDescent="0.25">
      <c r="A302" s="918">
        <v>957</v>
      </c>
      <c r="B302" s="9" t="s">
        <v>22</v>
      </c>
      <c r="C302" s="13" t="s">
        <v>23</v>
      </c>
      <c r="D302" s="13" t="s">
        <v>24</v>
      </c>
      <c r="E302" s="13" t="s">
        <v>25</v>
      </c>
      <c r="F302" s="919" t="s">
        <v>17</v>
      </c>
      <c r="G302" s="919"/>
      <c r="H302" s="920"/>
      <c r="I302" s="920"/>
      <c r="J302" s="920"/>
      <c r="K302" s="920"/>
      <c r="L302" s="920"/>
    </row>
    <row r="303" spans="1:12" x14ac:dyDescent="0.25">
      <c r="A303" s="918"/>
      <c r="B303" s="921" t="s">
        <v>3029</v>
      </c>
      <c r="C303" s="922" t="s">
        <v>3030</v>
      </c>
      <c r="D303" s="923">
        <v>43571</v>
      </c>
      <c r="E303" s="921" t="s">
        <v>3031</v>
      </c>
      <c r="F303" s="921" t="s">
        <v>556</v>
      </c>
      <c r="G303" s="921"/>
      <c r="H303" s="924" t="s">
        <v>30</v>
      </c>
      <c r="I303" s="924"/>
      <c r="J303" s="14" t="s">
        <v>31</v>
      </c>
      <c r="K303" s="14" t="s">
        <v>32</v>
      </c>
      <c r="L303" s="16">
        <v>475</v>
      </c>
    </row>
    <row r="304" spans="1:12" x14ac:dyDescent="0.25">
      <c r="A304" s="918"/>
      <c r="B304" s="921"/>
      <c r="C304" s="922"/>
      <c r="D304" s="923"/>
      <c r="E304" s="921"/>
      <c r="F304" s="921"/>
      <c r="G304" s="921"/>
      <c r="H304" s="924" t="s">
        <v>33</v>
      </c>
      <c r="I304" s="924"/>
      <c r="J304" s="14" t="s">
        <v>31</v>
      </c>
      <c r="K304" s="14" t="s">
        <v>32</v>
      </c>
      <c r="L304" s="16">
        <v>409.1</v>
      </c>
    </row>
    <row r="305" spans="1:12" ht="24" x14ac:dyDescent="0.25">
      <c r="A305" s="918"/>
      <c r="B305" s="9" t="s">
        <v>34</v>
      </c>
      <c r="C305" s="13" t="s">
        <v>35</v>
      </c>
      <c r="D305" s="13" t="s">
        <v>36</v>
      </c>
      <c r="E305" s="13" t="s">
        <v>37</v>
      </c>
      <c r="F305" s="920"/>
      <c r="G305" s="920"/>
      <c r="H305" s="924" t="s">
        <v>38</v>
      </c>
      <c r="I305" s="924"/>
      <c r="J305" s="921" t="s">
        <v>31</v>
      </c>
      <c r="K305" s="921" t="s">
        <v>32</v>
      </c>
      <c r="L305" s="925">
        <v>180</v>
      </c>
    </row>
    <row r="306" spans="1:12" ht="22.8" x14ac:dyDescent="0.25">
      <c r="A306" s="918"/>
      <c r="B306" s="14" t="s">
        <v>229</v>
      </c>
      <c r="C306" s="14" t="s">
        <v>556</v>
      </c>
      <c r="D306" s="15">
        <v>43573</v>
      </c>
      <c r="E306" s="14" t="s">
        <v>112</v>
      </c>
      <c r="F306" s="920"/>
      <c r="G306" s="920"/>
      <c r="H306" s="924"/>
      <c r="I306" s="924"/>
      <c r="J306" s="921"/>
      <c r="K306" s="921"/>
      <c r="L306" s="925"/>
    </row>
    <row r="307" spans="1:12" ht="24" x14ac:dyDescent="0.25">
      <c r="A307" s="918">
        <v>958</v>
      </c>
      <c r="B307" s="9" t="s">
        <v>22</v>
      </c>
      <c r="C307" s="13" t="s">
        <v>23</v>
      </c>
      <c r="D307" s="13" t="s">
        <v>24</v>
      </c>
      <c r="E307" s="13" t="s">
        <v>25</v>
      </c>
      <c r="F307" s="919" t="s">
        <v>17</v>
      </c>
      <c r="G307" s="919"/>
      <c r="H307" s="920"/>
      <c r="I307" s="920"/>
      <c r="J307" s="920"/>
      <c r="K307" s="920"/>
      <c r="L307" s="920"/>
    </row>
    <row r="308" spans="1:12" x14ac:dyDescent="0.25">
      <c r="A308" s="918"/>
      <c r="B308" s="921" t="s">
        <v>3029</v>
      </c>
      <c r="C308" s="922" t="s">
        <v>3032</v>
      </c>
      <c r="D308" s="923">
        <v>43635</v>
      </c>
      <c r="E308" s="921" t="s">
        <v>1338</v>
      </c>
      <c r="F308" s="921" t="s">
        <v>208</v>
      </c>
      <c r="G308" s="921"/>
      <c r="H308" s="924" t="s">
        <v>30</v>
      </c>
      <c r="I308" s="924"/>
      <c r="J308" s="14" t="s">
        <v>31</v>
      </c>
      <c r="K308" s="14" t="s">
        <v>32</v>
      </c>
      <c r="L308" s="16">
        <v>306</v>
      </c>
    </row>
    <row r="309" spans="1:12" x14ac:dyDescent="0.25">
      <c r="A309" s="918"/>
      <c r="B309" s="921"/>
      <c r="C309" s="922"/>
      <c r="D309" s="923"/>
      <c r="E309" s="921"/>
      <c r="F309" s="921"/>
      <c r="G309" s="921"/>
      <c r="H309" s="924" t="s">
        <v>33</v>
      </c>
      <c r="I309" s="924"/>
      <c r="J309" s="921" t="s">
        <v>31</v>
      </c>
      <c r="K309" s="921" t="s">
        <v>31</v>
      </c>
      <c r="L309" s="925">
        <v>0</v>
      </c>
    </row>
    <row r="310" spans="1:12" x14ac:dyDescent="0.25">
      <c r="A310" s="918"/>
      <c r="B310" s="921"/>
      <c r="C310" s="922"/>
      <c r="D310" s="923"/>
      <c r="E310" s="921"/>
      <c r="F310" s="921"/>
      <c r="G310" s="921"/>
      <c r="H310" s="924"/>
      <c r="I310" s="924"/>
      <c r="J310" s="921"/>
      <c r="K310" s="921"/>
      <c r="L310" s="925"/>
    </row>
    <row r="311" spans="1:12" ht="24" x14ac:dyDescent="0.25">
      <c r="A311" s="918"/>
      <c r="B311" s="9" t="s">
        <v>34</v>
      </c>
      <c r="C311" s="13" t="s">
        <v>35</v>
      </c>
      <c r="D311" s="13" t="s">
        <v>36</v>
      </c>
      <c r="E311" s="13" t="s">
        <v>37</v>
      </c>
      <c r="F311" s="920"/>
      <c r="G311" s="920"/>
      <c r="H311" s="924" t="s">
        <v>38</v>
      </c>
      <c r="I311" s="924"/>
      <c r="J311" s="921" t="s">
        <v>31</v>
      </c>
      <c r="K311" s="921" t="s">
        <v>31</v>
      </c>
      <c r="L311" s="925">
        <v>0</v>
      </c>
    </row>
    <row r="312" spans="1:12" ht="22.8" x14ac:dyDescent="0.25">
      <c r="A312" s="918"/>
      <c r="B312" s="14" t="s">
        <v>229</v>
      </c>
      <c r="C312" s="14" t="s">
        <v>208</v>
      </c>
      <c r="D312" s="15">
        <v>43637</v>
      </c>
      <c r="E312" s="14" t="s">
        <v>2039</v>
      </c>
      <c r="F312" s="920"/>
      <c r="G312" s="920"/>
      <c r="H312" s="924"/>
      <c r="I312" s="924"/>
      <c r="J312" s="921"/>
      <c r="K312" s="921"/>
      <c r="L312" s="925"/>
    </row>
    <row r="313" spans="1:12" ht="24" x14ac:dyDescent="0.25">
      <c r="A313" s="918">
        <v>959</v>
      </c>
      <c r="B313" s="9" t="s">
        <v>22</v>
      </c>
      <c r="C313" s="13" t="s">
        <v>23</v>
      </c>
      <c r="D313" s="13" t="s">
        <v>24</v>
      </c>
      <c r="E313" s="13" t="s">
        <v>25</v>
      </c>
      <c r="F313" s="919" t="s">
        <v>17</v>
      </c>
      <c r="G313" s="919"/>
      <c r="H313" s="920"/>
      <c r="I313" s="920"/>
      <c r="J313" s="920"/>
      <c r="K313" s="920"/>
      <c r="L313" s="920"/>
    </row>
    <row r="314" spans="1:12" x14ac:dyDescent="0.25">
      <c r="A314" s="918"/>
      <c r="B314" s="921" t="s">
        <v>3029</v>
      </c>
      <c r="C314" s="922" t="s">
        <v>3033</v>
      </c>
      <c r="D314" s="923">
        <v>43679</v>
      </c>
      <c r="E314" s="921" t="s">
        <v>3034</v>
      </c>
      <c r="F314" s="921" t="s">
        <v>3035</v>
      </c>
      <c r="G314" s="921"/>
      <c r="H314" s="924" t="s">
        <v>30</v>
      </c>
      <c r="I314" s="924"/>
      <c r="J314" s="14" t="s">
        <v>31</v>
      </c>
      <c r="K314" s="14" t="s">
        <v>32</v>
      </c>
      <c r="L314" s="16">
        <v>1841</v>
      </c>
    </row>
    <row r="315" spans="1:12" x14ac:dyDescent="0.25">
      <c r="A315" s="918"/>
      <c r="B315" s="921"/>
      <c r="C315" s="922"/>
      <c r="D315" s="923"/>
      <c r="E315" s="921"/>
      <c r="F315" s="921"/>
      <c r="G315" s="921"/>
      <c r="H315" s="924" t="s">
        <v>33</v>
      </c>
      <c r="I315" s="924"/>
      <c r="J315" s="14" t="s">
        <v>31</v>
      </c>
      <c r="K315" s="14" t="s">
        <v>32</v>
      </c>
      <c r="L315" s="16">
        <v>1239.72</v>
      </c>
    </row>
    <row r="316" spans="1:12" ht="24" x14ac:dyDescent="0.25">
      <c r="A316" s="918"/>
      <c r="B316" s="9" t="s">
        <v>34</v>
      </c>
      <c r="C316" s="13" t="s">
        <v>35</v>
      </c>
      <c r="D316" s="13" t="s">
        <v>36</v>
      </c>
      <c r="E316" s="13" t="s">
        <v>37</v>
      </c>
      <c r="F316" s="920"/>
      <c r="G316" s="920"/>
      <c r="H316" s="924" t="s">
        <v>38</v>
      </c>
      <c r="I316" s="924"/>
      <c r="J316" s="921" t="s">
        <v>31</v>
      </c>
      <c r="K316" s="921" t="s">
        <v>32</v>
      </c>
      <c r="L316" s="925">
        <v>46.05</v>
      </c>
    </row>
    <row r="317" spans="1:12" ht="22.8" x14ac:dyDescent="0.25">
      <c r="A317" s="918"/>
      <c r="B317" s="14" t="s">
        <v>229</v>
      </c>
      <c r="C317" s="14" t="s">
        <v>3035</v>
      </c>
      <c r="D317" s="15">
        <v>43686</v>
      </c>
      <c r="E317" s="14" t="s">
        <v>3036</v>
      </c>
      <c r="F317" s="920"/>
      <c r="G317" s="920"/>
      <c r="H317" s="924"/>
      <c r="I317" s="924"/>
      <c r="J317" s="921"/>
      <c r="K317" s="921"/>
      <c r="L317" s="925"/>
    </row>
    <row r="318" spans="1:12" ht="24" x14ac:dyDescent="0.25">
      <c r="A318" s="918">
        <v>960</v>
      </c>
      <c r="B318" s="9" t="s">
        <v>22</v>
      </c>
      <c r="C318" s="13" t="s">
        <v>23</v>
      </c>
      <c r="D318" s="13" t="s">
        <v>24</v>
      </c>
      <c r="E318" s="13" t="s">
        <v>25</v>
      </c>
      <c r="F318" s="919" t="s">
        <v>17</v>
      </c>
      <c r="G318" s="919"/>
      <c r="H318" s="920"/>
      <c r="I318" s="920"/>
      <c r="J318" s="920"/>
      <c r="K318" s="920"/>
      <c r="L318" s="920"/>
    </row>
    <row r="319" spans="1:12" x14ac:dyDescent="0.25">
      <c r="A319" s="918"/>
      <c r="B319" s="921" t="s">
        <v>3029</v>
      </c>
      <c r="C319" s="922" t="s">
        <v>3037</v>
      </c>
      <c r="D319" s="923">
        <v>43728</v>
      </c>
      <c r="E319" s="921" t="s">
        <v>115</v>
      </c>
      <c r="F319" s="921" t="s">
        <v>3038</v>
      </c>
      <c r="G319" s="921"/>
      <c r="H319" s="924" t="s">
        <v>30</v>
      </c>
      <c r="I319" s="924"/>
      <c r="J319" s="14" t="s">
        <v>31</v>
      </c>
      <c r="K319" s="14" t="s">
        <v>32</v>
      </c>
      <c r="L319" s="16">
        <v>632</v>
      </c>
    </row>
    <row r="320" spans="1:12" x14ac:dyDescent="0.25">
      <c r="A320" s="918"/>
      <c r="B320" s="921"/>
      <c r="C320" s="922"/>
      <c r="D320" s="923"/>
      <c r="E320" s="921"/>
      <c r="F320" s="921"/>
      <c r="G320" s="921"/>
      <c r="H320" s="924" t="s">
        <v>33</v>
      </c>
      <c r="I320" s="924"/>
      <c r="J320" s="14" t="s">
        <v>31</v>
      </c>
      <c r="K320" s="14" t="s">
        <v>32</v>
      </c>
      <c r="L320" s="16">
        <v>770.6</v>
      </c>
    </row>
    <row r="321" spans="1:12" ht="24" x14ac:dyDescent="0.25">
      <c r="A321" s="918"/>
      <c r="B321" s="9" t="s">
        <v>34</v>
      </c>
      <c r="C321" s="13" t="s">
        <v>35</v>
      </c>
      <c r="D321" s="13" t="s">
        <v>36</v>
      </c>
      <c r="E321" s="13" t="s">
        <v>37</v>
      </c>
      <c r="F321" s="920"/>
      <c r="G321" s="920"/>
      <c r="H321" s="924" t="s">
        <v>38</v>
      </c>
      <c r="I321" s="924"/>
      <c r="J321" s="921" t="s">
        <v>31</v>
      </c>
      <c r="K321" s="921" t="s">
        <v>31</v>
      </c>
      <c r="L321" s="925">
        <v>0</v>
      </c>
    </row>
    <row r="322" spans="1:12" ht="22.8" x14ac:dyDescent="0.25">
      <c r="A322" s="918"/>
      <c r="B322" s="14" t="s">
        <v>229</v>
      </c>
      <c r="C322" s="14" t="s">
        <v>3038</v>
      </c>
      <c r="D322" s="15">
        <v>43730</v>
      </c>
      <c r="E322" s="14" t="s">
        <v>430</v>
      </c>
      <c r="F322" s="920"/>
      <c r="G322" s="920"/>
      <c r="H322" s="924"/>
      <c r="I322" s="924"/>
      <c r="J322" s="921"/>
      <c r="K322" s="921"/>
      <c r="L322" s="925"/>
    </row>
    <row r="323" spans="1:12" ht="24" x14ac:dyDescent="0.25">
      <c r="A323" s="918">
        <v>961</v>
      </c>
      <c r="B323" s="9" t="s">
        <v>22</v>
      </c>
      <c r="C323" s="13" t="s">
        <v>23</v>
      </c>
      <c r="D323" s="13" t="s">
        <v>24</v>
      </c>
      <c r="E323" s="13" t="s">
        <v>25</v>
      </c>
      <c r="F323" s="919" t="s">
        <v>17</v>
      </c>
      <c r="G323" s="919"/>
      <c r="H323" s="920"/>
      <c r="I323" s="920"/>
      <c r="J323" s="920"/>
      <c r="K323" s="920"/>
      <c r="L323" s="920"/>
    </row>
    <row r="324" spans="1:12" x14ac:dyDescent="0.25">
      <c r="A324" s="918"/>
      <c r="B324" s="921" t="s">
        <v>3039</v>
      </c>
      <c r="C324" s="922" t="s">
        <v>3040</v>
      </c>
      <c r="D324" s="923">
        <v>43588</v>
      </c>
      <c r="E324" s="921" t="s">
        <v>1924</v>
      </c>
      <c r="F324" s="921" t="s">
        <v>3041</v>
      </c>
      <c r="G324" s="921"/>
      <c r="H324" s="924" t="s">
        <v>30</v>
      </c>
      <c r="I324" s="924"/>
      <c r="J324" s="14" t="s">
        <v>31</v>
      </c>
      <c r="K324" s="14" t="s">
        <v>32</v>
      </c>
      <c r="L324" s="16">
        <v>1407.55</v>
      </c>
    </row>
    <row r="325" spans="1:12" x14ac:dyDescent="0.25">
      <c r="A325" s="918"/>
      <c r="B325" s="921"/>
      <c r="C325" s="922"/>
      <c r="D325" s="923"/>
      <c r="E325" s="921"/>
      <c r="F325" s="921"/>
      <c r="G325" s="921"/>
      <c r="H325" s="924" t="s">
        <v>33</v>
      </c>
      <c r="I325" s="924"/>
      <c r="J325" s="921" t="s">
        <v>31</v>
      </c>
      <c r="K325" s="921" t="s">
        <v>31</v>
      </c>
      <c r="L325" s="925">
        <v>0</v>
      </c>
    </row>
    <row r="326" spans="1:12" x14ac:dyDescent="0.25">
      <c r="A326" s="918"/>
      <c r="B326" s="921"/>
      <c r="C326" s="922"/>
      <c r="D326" s="923"/>
      <c r="E326" s="921"/>
      <c r="F326" s="921"/>
      <c r="G326" s="921"/>
      <c r="H326" s="924"/>
      <c r="I326" s="924"/>
      <c r="J326" s="921"/>
      <c r="K326" s="921"/>
      <c r="L326" s="925"/>
    </row>
    <row r="327" spans="1:12" x14ac:dyDescent="0.25">
      <c r="A327" s="918"/>
      <c r="B327" s="921"/>
      <c r="C327" s="922"/>
      <c r="D327" s="923"/>
      <c r="E327" s="921"/>
      <c r="F327" s="921"/>
      <c r="G327" s="921"/>
      <c r="H327" s="924"/>
      <c r="I327" s="924"/>
      <c r="J327" s="921"/>
      <c r="K327" s="921"/>
      <c r="L327" s="925"/>
    </row>
    <row r="328" spans="1:12" ht="24" x14ac:dyDescent="0.25">
      <c r="A328" s="918"/>
      <c r="B328" s="9" t="s">
        <v>34</v>
      </c>
      <c r="C328" s="13" t="s">
        <v>35</v>
      </c>
      <c r="D328" s="13" t="s">
        <v>36</v>
      </c>
      <c r="E328" s="13" t="s">
        <v>37</v>
      </c>
      <c r="F328" s="920"/>
      <c r="G328" s="920"/>
      <c r="H328" s="924" t="s">
        <v>38</v>
      </c>
      <c r="I328" s="924"/>
      <c r="J328" s="921" t="s">
        <v>31</v>
      </c>
      <c r="K328" s="921" t="s">
        <v>32</v>
      </c>
      <c r="L328" s="925">
        <v>703.77</v>
      </c>
    </row>
    <row r="329" spans="1:12" ht="22.8" x14ac:dyDescent="0.25">
      <c r="A329" s="918"/>
      <c r="B329" s="14" t="s">
        <v>257</v>
      </c>
      <c r="C329" s="14" t="s">
        <v>3041</v>
      </c>
      <c r="D329" s="15">
        <v>43619</v>
      </c>
      <c r="E329" s="14" t="s">
        <v>3042</v>
      </c>
      <c r="F329" s="920"/>
      <c r="G329" s="920"/>
      <c r="H329" s="924"/>
      <c r="I329" s="924"/>
      <c r="J329" s="921"/>
      <c r="K329" s="921"/>
      <c r="L329" s="925"/>
    </row>
    <row r="330" spans="1:12" ht="24" x14ac:dyDescent="0.25">
      <c r="A330" s="918">
        <v>962</v>
      </c>
      <c r="B330" s="9" t="s">
        <v>22</v>
      </c>
      <c r="C330" s="13" t="s">
        <v>23</v>
      </c>
      <c r="D330" s="13" t="s">
        <v>24</v>
      </c>
      <c r="E330" s="13" t="s">
        <v>25</v>
      </c>
      <c r="F330" s="919" t="s">
        <v>17</v>
      </c>
      <c r="G330" s="919"/>
      <c r="H330" s="920"/>
      <c r="I330" s="920"/>
      <c r="J330" s="920"/>
      <c r="K330" s="920"/>
      <c r="L330" s="920"/>
    </row>
    <row r="331" spans="1:12" x14ac:dyDescent="0.25">
      <c r="A331" s="918"/>
      <c r="B331" s="921" t="s">
        <v>3043</v>
      </c>
      <c r="C331" s="922" t="s">
        <v>3044</v>
      </c>
      <c r="D331" s="923">
        <v>43579</v>
      </c>
      <c r="E331" s="921" t="s">
        <v>250</v>
      </c>
      <c r="F331" s="921" t="s">
        <v>3045</v>
      </c>
      <c r="G331" s="921"/>
      <c r="H331" s="924" t="s">
        <v>30</v>
      </c>
      <c r="I331" s="924"/>
      <c r="J331" s="14" t="s">
        <v>31</v>
      </c>
      <c r="K331" s="14" t="s">
        <v>32</v>
      </c>
      <c r="L331" s="16">
        <v>493.5</v>
      </c>
    </row>
    <row r="332" spans="1:12" x14ac:dyDescent="0.25">
      <c r="A332" s="918"/>
      <c r="B332" s="921"/>
      <c r="C332" s="922"/>
      <c r="D332" s="923"/>
      <c r="E332" s="921"/>
      <c r="F332" s="921"/>
      <c r="G332" s="921"/>
      <c r="H332" s="924" t="s">
        <v>33</v>
      </c>
      <c r="I332" s="924"/>
      <c r="J332" s="14" t="s">
        <v>31</v>
      </c>
      <c r="K332" s="14" t="s">
        <v>32</v>
      </c>
      <c r="L332" s="16">
        <v>227.96</v>
      </c>
    </row>
    <row r="333" spans="1:12" ht="24" x14ac:dyDescent="0.25">
      <c r="A333" s="918"/>
      <c r="B333" s="9" t="s">
        <v>34</v>
      </c>
      <c r="C333" s="13" t="s">
        <v>35</v>
      </c>
      <c r="D333" s="13" t="s">
        <v>36</v>
      </c>
      <c r="E333" s="13" t="s">
        <v>37</v>
      </c>
      <c r="F333" s="920"/>
      <c r="G333" s="920"/>
      <c r="H333" s="924" t="s">
        <v>38</v>
      </c>
      <c r="I333" s="924"/>
      <c r="J333" s="921" t="s">
        <v>31</v>
      </c>
      <c r="K333" s="921" t="s">
        <v>31</v>
      </c>
      <c r="L333" s="925">
        <v>0</v>
      </c>
    </row>
    <row r="334" spans="1:12" ht="22.8" x14ac:dyDescent="0.25">
      <c r="A334" s="918"/>
      <c r="B334" s="14" t="s">
        <v>3046</v>
      </c>
      <c r="C334" s="14" t="s">
        <v>3045</v>
      </c>
      <c r="D334" s="15">
        <v>43581</v>
      </c>
      <c r="E334" s="14" t="s">
        <v>117</v>
      </c>
      <c r="F334" s="920"/>
      <c r="G334" s="920"/>
      <c r="H334" s="924"/>
      <c r="I334" s="924"/>
      <c r="J334" s="921"/>
      <c r="K334" s="921"/>
      <c r="L334" s="925"/>
    </row>
    <row r="335" spans="1:12" ht="24" x14ac:dyDescent="0.25">
      <c r="A335" s="918">
        <v>963</v>
      </c>
      <c r="B335" s="9" t="s">
        <v>22</v>
      </c>
      <c r="C335" s="13" t="s">
        <v>23</v>
      </c>
      <c r="D335" s="13" t="s">
        <v>24</v>
      </c>
      <c r="E335" s="13" t="s">
        <v>25</v>
      </c>
      <c r="F335" s="919" t="s">
        <v>17</v>
      </c>
      <c r="G335" s="919"/>
      <c r="H335" s="920"/>
      <c r="I335" s="920"/>
      <c r="J335" s="920"/>
      <c r="K335" s="920"/>
      <c r="L335" s="920"/>
    </row>
    <row r="336" spans="1:12" x14ac:dyDescent="0.25">
      <c r="A336" s="918"/>
      <c r="B336" s="921" t="s">
        <v>3047</v>
      </c>
      <c r="C336" s="922" t="s">
        <v>3048</v>
      </c>
      <c r="D336" s="923">
        <v>43711</v>
      </c>
      <c r="E336" s="921" t="s">
        <v>53</v>
      </c>
      <c r="F336" s="921" t="s">
        <v>208</v>
      </c>
      <c r="G336" s="921"/>
      <c r="H336" s="924" t="s">
        <v>30</v>
      </c>
      <c r="I336" s="924"/>
      <c r="J336" s="14" t="s">
        <v>31</v>
      </c>
      <c r="K336" s="14" t="s">
        <v>31</v>
      </c>
      <c r="L336" s="16">
        <v>0</v>
      </c>
    </row>
    <row r="337" spans="1:12" x14ac:dyDescent="0.25">
      <c r="A337" s="918"/>
      <c r="B337" s="921"/>
      <c r="C337" s="922"/>
      <c r="D337" s="923"/>
      <c r="E337" s="921"/>
      <c r="F337" s="921"/>
      <c r="G337" s="921"/>
      <c r="H337" s="924" t="s">
        <v>33</v>
      </c>
      <c r="I337" s="924"/>
      <c r="J337" s="921" t="s">
        <v>31</v>
      </c>
      <c r="K337" s="921" t="s">
        <v>31</v>
      </c>
      <c r="L337" s="925">
        <v>0</v>
      </c>
    </row>
    <row r="338" spans="1:12" x14ac:dyDescent="0.25">
      <c r="A338" s="918"/>
      <c r="B338" s="921"/>
      <c r="C338" s="922"/>
      <c r="D338" s="923"/>
      <c r="E338" s="921"/>
      <c r="F338" s="921"/>
      <c r="G338" s="921"/>
      <c r="H338" s="924"/>
      <c r="I338" s="924"/>
      <c r="J338" s="921"/>
      <c r="K338" s="921"/>
      <c r="L338" s="925"/>
    </row>
    <row r="339" spans="1:12" ht="24" x14ac:dyDescent="0.25">
      <c r="A339" s="918"/>
      <c r="B339" s="9" t="s">
        <v>34</v>
      </c>
      <c r="C339" s="13" t="s">
        <v>35</v>
      </c>
      <c r="D339" s="13" t="s">
        <v>36</v>
      </c>
      <c r="E339" s="13" t="s">
        <v>37</v>
      </c>
      <c r="F339" s="920"/>
      <c r="G339" s="920"/>
      <c r="H339" s="924" t="s">
        <v>38</v>
      </c>
      <c r="I339" s="924"/>
      <c r="J339" s="921" t="s">
        <v>31</v>
      </c>
      <c r="K339" s="921" t="s">
        <v>32</v>
      </c>
      <c r="L339" s="925">
        <v>1515</v>
      </c>
    </row>
    <row r="340" spans="1:12" ht="34.200000000000003" x14ac:dyDescent="0.25">
      <c r="A340" s="918"/>
      <c r="B340" s="14" t="s">
        <v>3049</v>
      </c>
      <c r="C340" s="14" t="s">
        <v>208</v>
      </c>
      <c r="D340" s="15">
        <v>43715</v>
      </c>
      <c r="E340" s="14" t="s">
        <v>1289</v>
      </c>
      <c r="F340" s="920"/>
      <c r="G340" s="920"/>
      <c r="H340" s="924"/>
      <c r="I340" s="924"/>
      <c r="J340" s="921"/>
      <c r="K340" s="921"/>
      <c r="L340" s="925"/>
    </row>
    <row r="341" spans="1:12" ht="24" x14ac:dyDescent="0.25">
      <c r="A341" s="918">
        <v>964</v>
      </c>
      <c r="B341" s="9" t="s">
        <v>22</v>
      </c>
      <c r="C341" s="13" t="s">
        <v>23</v>
      </c>
      <c r="D341" s="13" t="s">
        <v>24</v>
      </c>
      <c r="E341" s="13" t="s">
        <v>25</v>
      </c>
      <c r="F341" s="919" t="s">
        <v>17</v>
      </c>
      <c r="G341" s="919"/>
      <c r="H341" s="920"/>
      <c r="I341" s="920"/>
      <c r="J341" s="920"/>
      <c r="K341" s="920"/>
      <c r="L341" s="920"/>
    </row>
    <row r="342" spans="1:12" x14ac:dyDescent="0.25">
      <c r="A342" s="918"/>
      <c r="B342" s="921" t="s">
        <v>3047</v>
      </c>
      <c r="C342" s="922" t="s">
        <v>3050</v>
      </c>
      <c r="D342" s="923">
        <v>43725</v>
      </c>
      <c r="E342" s="921" t="s">
        <v>1069</v>
      </c>
      <c r="F342" s="921" t="s">
        <v>3051</v>
      </c>
      <c r="G342" s="921"/>
      <c r="H342" s="924" t="s">
        <v>30</v>
      </c>
      <c r="I342" s="924"/>
      <c r="J342" s="14" t="s">
        <v>32</v>
      </c>
      <c r="K342" s="14" t="s">
        <v>32</v>
      </c>
      <c r="L342" s="16">
        <v>1076</v>
      </c>
    </row>
    <row r="343" spans="1:12" x14ac:dyDescent="0.25">
      <c r="A343" s="918"/>
      <c r="B343" s="921"/>
      <c r="C343" s="922"/>
      <c r="D343" s="923"/>
      <c r="E343" s="921"/>
      <c r="F343" s="921"/>
      <c r="G343" s="921"/>
      <c r="H343" s="924" t="s">
        <v>33</v>
      </c>
      <c r="I343" s="924"/>
      <c r="J343" s="921" t="s">
        <v>31</v>
      </c>
      <c r="K343" s="921" t="s">
        <v>32</v>
      </c>
      <c r="L343" s="925">
        <v>204.6</v>
      </c>
    </row>
    <row r="344" spans="1:12" x14ac:dyDescent="0.25">
      <c r="A344" s="918"/>
      <c r="B344" s="921"/>
      <c r="C344" s="922"/>
      <c r="D344" s="923"/>
      <c r="E344" s="921"/>
      <c r="F344" s="921"/>
      <c r="G344" s="921"/>
      <c r="H344" s="924"/>
      <c r="I344" s="924"/>
      <c r="J344" s="921"/>
      <c r="K344" s="921"/>
      <c r="L344" s="925"/>
    </row>
    <row r="345" spans="1:12" ht="24" x14ac:dyDescent="0.25">
      <c r="A345" s="918"/>
      <c r="B345" s="9" t="s">
        <v>34</v>
      </c>
      <c r="C345" s="13" t="s">
        <v>35</v>
      </c>
      <c r="D345" s="13" t="s">
        <v>36</v>
      </c>
      <c r="E345" s="13" t="s">
        <v>37</v>
      </c>
      <c r="F345" s="920"/>
      <c r="G345" s="920"/>
      <c r="H345" s="924" t="s">
        <v>38</v>
      </c>
      <c r="I345" s="924"/>
      <c r="J345" s="921" t="s">
        <v>31</v>
      </c>
      <c r="K345" s="921" t="s">
        <v>32</v>
      </c>
      <c r="L345" s="925">
        <v>575</v>
      </c>
    </row>
    <row r="346" spans="1:12" ht="34.200000000000003" x14ac:dyDescent="0.25">
      <c r="A346" s="918"/>
      <c r="B346" s="14" t="s">
        <v>3049</v>
      </c>
      <c r="C346" s="14" t="s">
        <v>3051</v>
      </c>
      <c r="D346" s="15">
        <v>43731</v>
      </c>
      <c r="E346" s="14" t="s">
        <v>3052</v>
      </c>
      <c r="F346" s="920"/>
      <c r="G346" s="920"/>
      <c r="H346" s="924"/>
      <c r="I346" s="924"/>
      <c r="J346" s="921"/>
      <c r="K346" s="921"/>
      <c r="L346" s="925"/>
    </row>
    <row r="347" spans="1:12" ht="24" x14ac:dyDescent="0.25">
      <c r="A347" s="918">
        <v>965</v>
      </c>
      <c r="B347" s="9" t="s">
        <v>22</v>
      </c>
      <c r="C347" s="13" t="s">
        <v>23</v>
      </c>
      <c r="D347" s="13" t="s">
        <v>24</v>
      </c>
      <c r="E347" s="13" t="s">
        <v>25</v>
      </c>
      <c r="F347" s="919" t="s">
        <v>17</v>
      </c>
      <c r="G347" s="919"/>
      <c r="H347" s="920"/>
      <c r="I347" s="920"/>
      <c r="J347" s="920"/>
      <c r="K347" s="920"/>
      <c r="L347" s="920"/>
    </row>
    <row r="348" spans="1:12" x14ac:dyDescent="0.25">
      <c r="A348" s="918"/>
      <c r="B348" s="921" t="s">
        <v>3053</v>
      </c>
      <c r="C348" s="922" t="s">
        <v>3054</v>
      </c>
      <c r="D348" s="923">
        <v>43599</v>
      </c>
      <c r="E348" s="921" t="s">
        <v>255</v>
      </c>
      <c r="F348" s="921" t="s">
        <v>3055</v>
      </c>
      <c r="G348" s="921"/>
      <c r="H348" s="924" t="s">
        <v>30</v>
      </c>
      <c r="I348" s="924"/>
      <c r="J348" s="14" t="s">
        <v>31</v>
      </c>
      <c r="K348" s="14" t="s">
        <v>32</v>
      </c>
      <c r="L348" s="16">
        <v>187.77</v>
      </c>
    </row>
    <row r="349" spans="1:12" x14ac:dyDescent="0.25">
      <c r="A349" s="918"/>
      <c r="B349" s="921"/>
      <c r="C349" s="922"/>
      <c r="D349" s="923"/>
      <c r="E349" s="921"/>
      <c r="F349" s="921"/>
      <c r="G349" s="921"/>
      <c r="H349" s="924" t="s">
        <v>33</v>
      </c>
      <c r="I349" s="924"/>
      <c r="J349" s="14" t="s">
        <v>31</v>
      </c>
      <c r="K349" s="14" t="s">
        <v>32</v>
      </c>
      <c r="L349" s="16">
        <v>266.60000000000002</v>
      </c>
    </row>
    <row r="350" spans="1:12" ht="24" x14ac:dyDescent="0.25">
      <c r="A350" s="918"/>
      <c r="B350" s="9" t="s">
        <v>34</v>
      </c>
      <c r="C350" s="13" t="s">
        <v>35</v>
      </c>
      <c r="D350" s="13" t="s">
        <v>36</v>
      </c>
      <c r="E350" s="13" t="s">
        <v>37</v>
      </c>
      <c r="F350" s="920"/>
      <c r="G350" s="920"/>
      <c r="H350" s="924" t="s">
        <v>38</v>
      </c>
      <c r="I350" s="924"/>
      <c r="J350" s="921" t="s">
        <v>31</v>
      </c>
      <c r="K350" s="921" t="s">
        <v>32</v>
      </c>
      <c r="L350" s="925">
        <v>32</v>
      </c>
    </row>
    <row r="351" spans="1:12" ht="22.8" x14ac:dyDescent="0.25">
      <c r="A351" s="918"/>
      <c r="B351" s="14" t="s">
        <v>39</v>
      </c>
      <c r="C351" s="14" t="s">
        <v>3055</v>
      </c>
      <c r="D351" s="15">
        <v>43600</v>
      </c>
      <c r="E351" s="14" t="s">
        <v>2766</v>
      </c>
      <c r="F351" s="920"/>
      <c r="G351" s="920"/>
      <c r="H351" s="924"/>
      <c r="I351" s="924"/>
      <c r="J351" s="921"/>
      <c r="K351" s="921"/>
      <c r="L351" s="925"/>
    </row>
    <row r="352" spans="1:12" ht="24" x14ac:dyDescent="0.25">
      <c r="A352" s="918">
        <v>966</v>
      </c>
      <c r="B352" s="9" t="s">
        <v>22</v>
      </c>
      <c r="C352" s="13" t="s">
        <v>23</v>
      </c>
      <c r="D352" s="13" t="s">
        <v>24</v>
      </c>
      <c r="E352" s="13" t="s">
        <v>25</v>
      </c>
      <c r="F352" s="919" t="s">
        <v>17</v>
      </c>
      <c r="G352" s="919"/>
      <c r="H352" s="920"/>
      <c r="I352" s="920"/>
      <c r="J352" s="920"/>
      <c r="K352" s="920"/>
      <c r="L352" s="920"/>
    </row>
    <row r="353" spans="1:12" x14ac:dyDescent="0.25">
      <c r="A353" s="918"/>
      <c r="B353" s="921" t="s">
        <v>3053</v>
      </c>
      <c r="C353" s="922" t="s">
        <v>3056</v>
      </c>
      <c r="D353" s="923">
        <v>43633</v>
      </c>
      <c r="E353" s="921" t="s">
        <v>1487</v>
      </c>
      <c r="F353" s="921" t="s">
        <v>1488</v>
      </c>
      <c r="G353" s="921"/>
      <c r="H353" s="924" t="s">
        <v>30</v>
      </c>
      <c r="I353" s="924"/>
      <c r="J353" s="14" t="s">
        <v>31</v>
      </c>
      <c r="K353" s="14" t="s">
        <v>32</v>
      </c>
      <c r="L353" s="16">
        <v>135</v>
      </c>
    </row>
    <row r="354" spans="1:12" x14ac:dyDescent="0.25">
      <c r="A354" s="918"/>
      <c r="B354" s="921"/>
      <c r="C354" s="922"/>
      <c r="D354" s="923"/>
      <c r="E354" s="921"/>
      <c r="F354" s="921"/>
      <c r="G354" s="921"/>
      <c r="H354" s="924" t="s">
        <v>33</v>
      </c>
      <c r="I354" s="924"/>
      <c r="J354" s="14" t="s">
        <v>31</v>
      </c>
      <c r="K354" s="14" t="s">
        <v>32</v>
      </c>
      <c r="L354" s="16">
        <v>321.40000000000003</v>
      </c>
    </row>
    <row r="355" spans="1:12" ht="24" x14ac:dyDescent="0.25">
      <c r="A355" s="918"/>
      <c r="B355" s="9" t="s">
        <v>34</v>
      </c>
      <c r="C355" s="13" t="s">
        <v>35</v>
      </c>
      <c r="D355" s="13" t="s">
        <v>36</v>
      </c>
      <c r="E355" s="13" t="s">
        <v>37</v>
      </c>
      <c r="F355" s="920"/>
      <c r="G355" s="920"/>
      <c r="H355" s="924" t="s">
        <v>38</v>
      </c>
      <c r="I355" s="924"/>
      <c r="J355" s="921" t="s">
        <v>31</v>
      </c>
      <c r="K355" s="921" t="s">
        <v>32</v>
      </c>
      <c r="L355" s="925">
        <v>367</v>
      </c>
    </row>
    <row r="356" spans="1:12" ht="22.8" x14ac:dyDescent="0.25">
      <c r="A356" s="918"/>
      <c r="B356" s="14" t="s">
        <v>39</v>
      </c>
      <c r="C356" s="14" t="s">
        <v>1488</v>
      </c>
      <c r="D356" s="15">
        <v>43634</v>
      </c>
      <c r="E356" s="14" t="s">
        <v>2329</v>
      </c>
      <c r="F356" s="920"/>
      <c r="G356" s="920"/>
      <c r="H356" s="924"/>
      <c r="I356" s="924"/>
      <c r="J356" s="921"/>
      <c r="K356" s="921"/>
      <c r="L356" s="925"/>
    </row>
    <row r="357" spans="1:12" ht="24" x14ac:dyDescent="0.25">
      <c r="A357" s="918">
        <v>967</v>
      </c>
      <c r="B357" s="9" t="s">
        <v>22</v>
      </c>
      <c r="C357" s="13" t="s">
        <v>23</v>
      </c>
      <c r="D357" s="13" t="s">
        <v>24</v>
      </c>
      <c r="E357" s="13" t="s">
        <v>25</v>
      </c>
      <c r="F357" s="919" t="s">
        <v>17</v>
      </c>
      <c r="G357" s="919"/>
      <c r="H357" s="920"/>
      <c r="I357" s="920"/>
      <c r="J357" s="920"/>
      <c r="K357" s="920"/>
      <c r="L357" s="920"/>
    </row>
    <row r="358" spans="1:12" x14ac:dyDescent="0.25">
      <c r="A358" s="918"/>
      <c r="B358" s="921" t="s">
        <v>3053</v>
      </c>
      <c r="C358" s="922" t="s">
        <v>3057</v>
      </c>
      <c r="D358" s="923">
        <v>43721</v>
      </c>
      <c r="E358" s="921" t="s">
        <v>187</v>
      </c>
      <c r="F358" s="921" t="s">
        <v>992</v>
      </c>
      <c r="G358" s="921"/>
      <c r="H358" s="924" t="s">
        <v>30</v>
      </c>
      <c r="I358" s="924"/>
      <c r="J358" s="14" t="s">
        <v>31</v>
      </c>
      <c r="K358" s="14" t="s">
        <v>32</v>
      </c>
      <c r="L358" s="16">
        <v>669.18</v>
      </c>
    </row>
    <row r="359" spans="1:12" x14ac:dyDescent="0.25">
      <c r="A359" s="918"/>
      <c r="B359" s="921"/>
      <c r="C359" s="922"/>
      <c r="D359" s="923"/>
      <c r="E359" s="921"/>
      <c r="F359" s="921"/>
      <c r="G359" s="921"/>
      <c r="H359" s="924" t="s">
        <v>33</v>
      </c>
      <c r="I359" s="924"/>
      <c r="J359" s="14" t="s">
        <v>31</v>
      </c>
      <c r="K359" s="14" t="s">
        <v>32</v>
      </c>
      <c r="L359" s="16">
        <v>324.28000000000003</v>
      </c>
    </row>
    <row r="360" spans="1:12" ht="24" x14ac:dyDescent="0.25">
      <c r="A360" s="918"/>
      <c r="B360" s="9" t="s">
        <v>34</v>
      </c>
      <c r="C360" s="13" t="s">
        <v>35</v>
      </c>
      <c r="D360" s="13" t="s">
        <v>36</v>
      </c>
      <c r="E360" s="13" t="s">
        <v>37</v>
      </c>
      <c r="F360" s="920"/>
      <c r="G360" s="920"/>
      <c r="H360" s="924" t="s">
        <v>38</v>
      </c>
      <c r="I360" s="924"/>
      <c r="J360" s="921" t="s">
        <v>31</v>
      </c>
      <c r="K360" s="921" t="s">
        <v>32</v>
      </c>
      <c r="L360" s="925">
        <v>649</v>
      </c>
    </row>
    <row r="361" spans="1:12" ht="22.8" x14ac:dyDescent="0.25">
      <c r="A361" s="918"/>
      <c r="B361" s="14" t="s">
        <v>39</v>
      </c>
      <c r="C361" s="14" t="s">
        <v>992</v>
      </c>
      <c r="D361" s="15">
        <v>43723</v>
      </c>
      <c r="E361" s="14" t="s">
        <v>2945</v>
      </c>
      <c r="F361" s="920"/>
      <c r="G361" s="920"/>
      <c r="H361" s="924"/>
      <c r="I361" s="924"/>
      <c r="J361" s="921"/>
      <c r="K361" s="921"/>
      <c r="L361" s="925"/>
    </row>
    <row r="362" spans="1:12" ht="24" x14ac:dyDescent="0.25">
      <c r="A362" s="918">
        <v>968</v>
      </c>
      <c r="B362" s="9" t="s">
        <v>22</v>
      </c>
      <c r="C362" s="13" t="s">
        <v>23</v>
      </c>
      <c r="D362" s="13" t="s">
        <v>24</v>
      </c>
      <c r="E362" s="13" t="s">
        <v>25</v>
      </c>
      <c r="F362" s="919" t="s">
        <v>17</v>
      </c>
      <c r="G362" s="919"/>
      <c r="H362" s="920"/>
      <c r="I362" s="920"/>
      <c r="J362" s="920"/>
      <c r="K362" s="920"/>
      <c r="L362" s="920"/>
    </row>
    <row r="363" spans="1:12" x14ac:dyDescent="0.25">
      <c r="A363" s="918"/>
      <c r="B363" s="921" t="s">
        <v>3058</v>
      </c>
      <c r="C363" s="922" t="s">
        <v>3059</v>
      </c>
      <c r="D363" s="923">
        <v>43666</v>
      </c>
      <c r="E363" s="921" t="s">
        <v>465</v>
      </c>
      <c r="F363" s="921" t="s">
        <v>210</v>
      </c>
      <c r="G363" s="921"/>
      <c r="H363" s="924" t="s">
        <v>30</v>
      </c>
      <c r="I363" s="924"/>
      <c r="J363" s="14" t="s">
        <v>31</v>
      </c>
      <c r="K363" s="14" t="s">
        <v>31</v>
      </c>
      <c r="L363" s="16">
        <v>0</v>
      </c>
    </row>
    <row r="364" spans="1:12" x14ac:dyDescent="0.25">
      <c r="A364" s="918"/>
      <c r="B364" s="921"/>
      <c r="C364" s="922"/>
      <c r="D364" s="923"/>
      <c r="E364" s="921"/>
      <c r="F364" s="921"/>
      <c r="G364" s="921"/>
      <c r="H364" s="924" t="s">
        <v>33</v>
      </c>
      <c r="I364" s="924"/>
      <c r="J364" s="14" t="s">
        <v>31</v>
      </c>
      <c r="K364" s="14" t="s">
        <v>31</v>
      </c>
      <c r="L364" s="16">
        <v>0</v>
      </c>
    </row>
    <row r="365" spans="1:12" ht="24" x14ac:dyDescent="0.25">
      <c r="A365" s="918"/>
      <c r="B365" s="9" t="s">
        <v>34</v>
      </c>
      <c r="C365" s="13" t="s">
        <v>35</v>
      </c>
      <c r="D365" s="13" t="s">
        <v>36</v>
      </c>
      <c r="E365" s="13" t="s">
        <v>37</v>
      </c>
      <c r="F365" s="920"/>
      <c r="G365" s="920"/>
      <c r="H365" s="924" t="s">
        <v>38</v>
      </c>
      <c r="I365" s="924"/>
      <c r="J365" s="921" t="s">
        <v>31</v>
      </c>
      <c r="K365" s="921" t="s">
        <v>32</v>
      </c>
      <c r="L365" s="925">
        <v>1530</v>
      </c>
    </row>
    <row r="366" spans="1:12" ht="22.8" x14ac:dyDescent="0.25">
      <c r="A366" s="918"/>
      <c r="B366" s="14" t="s">
        <v>229</v>
      </c>
      <c r="C366" s="14" t="s">
        <v>210</v>
      </c>
      <c r="D366" s="15">
        <v>43672</v>
      </c>
      <c r="E366" s="14" t="s">
        <v>809</v>
      </c>
      <c r="F366" s="920"/>
      <c r="G366" s="920"/>
      <c r="H366" s="924"/>
      <c r="I366" s="924"/>
      <c r="J366" s="921"/>
      <c r="K366" s="921"/>
      <c r="L366" s="925"/>
    </row>
    <row r="367" spans="1:12" ht="24" x14ac:dyDescent="0.25">
      <c r="A367" s="918">
        <v>969</v>
      </c>
      <c r="B367" s="9" t="s">
        <v>22</v>
      </c>
      <c r="C367" s="13" t="s">
        <v>23</v>
      </c>
      <c r="D367" s="13" t="s">
        <v>24</v>
      </c>
      <c r="E367" s="13" t="s">
        <v>25</v>
      </c>
      <c r="F367" s="919" t="s">
        <v>17</v>
      </c>
      <c r="G367" s="919"/>
      <c r="H367" s="920"/>
      <c r="I367" s="920"/>
      <c r="J367" s="920"/>
      <c r="K367" s="920"/>
      <c r="L367" s="920"/>
    </row>
    <row r="368" spans="1:12" x14ac:dyDescent="0.25">
      <c r="A368" s="918"/>
      <c r="B368" s="921" t="s">
        <v>3060</v>
      </c>
      <c r="C368" s="922" t="s">
        <v>3061</v>
      </c>
      <c r="D368" s="923">
        <v>43717</v>
      </c>
      <c r="E368" s="921" t="s">
        <v>638</v>
      </c>
      <c r="F368" s="921" t="s">
        <v>3062</v>
      </c>
      <c r="G368" s="921"/>
      <c r="H368" s="924" t="s">
        <v>30</v>
      </c>
      <c r="I368" s="924"/>
      <c r="J368" s="14" t="s">
        <v>31</v>
      </c>
      <c r="K368" s="14" t="s">
        <v>32</v>
      </c>
      <c r="L368" s="16">
        <v>1358</v>
      </c>
    </row>
    <row r="369" spans="1:12" x14ac:dyDescent="0.25">
      <c r="A369" s="918"/>
      <c r="B369" s="921"/>
      <c r="C369" s="922"/>
      <c r="D369" s="923"/>
      <c r="E369" s="921"/>
      <c r="F369" s="921"/>
      <c r="G369" s="921"/>
      <c r="H369" s="924" t="s">
        <v>33</v>
      </c>
      <c r="I369" s="924"/>
      <c r="J369" s="921" t="s">
        <v>31</v>
      </c>
      <c r="K369" s="921" t="s">
        <v>32</v>
      </c>
      <c r="L369" s="925">
        <v>182.26</v>
      </c>
    </row>
    <row r="370" spans="1:12" x14ac:dyDescent="0.25">
      <c r="A370" s="918"/>
      <c r="B370" s="921"/>
      <c r="C370" s="922"/>
      <c r="D370" s="923"/>
      <c r="E370" s="921"/>
      <c r="F370" s="921"/>
      <c r="G370" s="921"/>
      <c r="H370" s="924"/>
      <c r="I370" s="924"/>
      <c r="J370" s="921"/>
      <c r="K370" s="921"/>
      <c r="L370" s="925"/>
    </row>
    <row r="371" spans="1:12" ht="24" x14ac:dyDescent="0.25">
      <c r="A371" s="918"/>
      <c r="B371" s="9" t="s">
        <v>34</v>
      </c>
      <c r="C371" s="13" t="s">
        <v>35</v>
      </c>
      <c r="D371" s="13" t="s">
        <v>36</v>
      </c>
      <c r="E371" s="13" t="s">
        <v>37</v>
      </c>
      <c r="F371" s="920"/>
      <c r="G371" s="920"/>
      <c r="H371" s="924" t="s">
        <v>38</v>
      </c>
      <c r="I371" s="924"/>
      <c r="J371" s="921" t="s">
        <v>31</v>
      </c>
      <c r="K371" s="921" t="s">
        <v>31</v>
      </c>
      <c r="L371" s="925">
        <v>0</v>
      </c>
    </row>
    <row r="372" spans="1:12" ht="22.8" x14ac:dyDescent="0.25">
      <c r="A372" s="918"/>
      <c r="B372" s="14" t="s">
        <v>31</v>
      </c>
      <c r="C372" s="14" t="s">
        <v>3062</v>
      </c>
      <c r="D372" s="15">
        <v>43737</v>
      </c>
      <c r="E372" s="14" t="s">
        <v>3063</v>
      </c>
      <c r="F372" s="920"/>
      <c r="G372" s="920"/>
      <c r="H372" s="924"/>
      <c r="I372" s="924"/>
      <c r="J372" s="921"/>
      <c r="K372" s="921"/>
      <c r="L372" s="925"/>
    </row>
    <row r="373" spans="1:12" ht="24" x14ac:dyDescent="0.25">
      <c r="A373" s="918">
        <v>970</v>
      </c>
      <c r="B373" s="9" t="s">
        <v>22</v>
      </c>
      <c r="C373" s="13" t="s">
        <v>23</v>
      </c>
      <c r="D373" s="13" t="s">
        <v>24</v>
      </c>
      <c r="E373" s="13" t="s">
        <v>25</v>
      </c>
      <c r="F373" s="919" t="s">
        <v>17</v>
      </c>
      <c r="G373" s="919"/>
      <c r="H373" s="920"/>
      <c r="I373" s="920"/>
      <c r="J373" s="920"/>
      <c r="K373" s="920"/>
      <c r="L373" s="920"/>
    </row>
    <row r="374" spans="1:12" x14ac:dyDescent="0.25">
      <c r="A374" s="918"/>
      <c r="B374" s="921" t="s">
        <v>3064</v>
      </c>
      <c r="C374" s="922" t="s">
        <v>3065</v>
      </c>
      <c r="D374" s="923">
        <v>43730</v>
      </c>
      <c r="E374" s="921" t="s">
        <v>1060</v>
      </c>
      <c r="F374" s="921" t="s">
        <v>958</v>
      </c>
      <c r="G374" s="921"/>
      <c r="H374" s="924" t="s">
        <v>30</v>
      </c>
      <c r="I374" s="924"/>
      <c r="J374" s="14" t="s">
        <v>31</v>
      </c>
      <c r="K374" s="14" t="s">
        <v>31</v>
      </c>
      <c r="L374" s="16">
        <v>0</v>
      </c>
    </row>
    <row r="375" spans="1:12" x14ac:dyDescent="0.25">
      <c r="A375" s="918"/>
      <c r="B375" s="921"/>
      <c r="C375" s="922"/>
      <c r="D375" s="923"/>
      <c r="E375" s="921"/>
      <c r="F375" s="921"/>
      <c r="G375" s="921"/>
      <c r="H375" s="924" t="s">
        <v>33</v>
      </c>
      <c r="I375" s="924"/>
      <c r="J375" s="921" t="s">
        <v>31</v>
      </c>
      <c r="K375" s="921" t="s">
        <v>31</v>
      </c>
      <c r="L375" s="925">
        <v>0</v>
      </c>
    </row>
    <row r="376" spans="1:12" x14ac:dyDescent="0.25">
      <c r="A376" s="918"/>
      <c r="B376" s="921"/>
      <c r="C376" s="922"/>
      <c r="D376" s="923"/>
      <c r="E376" s="921"/>
      <c r="F376" s="921"/>
      <c r="G376" s="921"/>
      <c r="H376" s="924"/>
      <c r="I376" s="924"/>
      <c r="J376" s="921"/>
      <c r="K376" s="921"/>
      <c r="L376" s="925"/>
    </row>
    <row r="377" spans="1:12" ht="24" x14ac:dyDescent="0.25">
      <c r="A377" s="918"/>
      <c r="B377" s="9" t="s">
        <v>34</v>
      </c>
      <c r="C377" s="13" t="s">
        <v>35</v>
      </c>
      <c r="D377" s="13" t="s">
        <v>36</v>
      </c>
      <c r="E377" s="13" t="s">
        <v>37</v>
      </c>
      <c r="F377" s="920"/>
      <c r="G377" s="920"/>
      <c r="H377" s="924" t="s">
        <v>38</v>
      </c>
      <c r="I377" s="924"/>
      <c r="J377" s="921" t="s">
        <v>31</v>
      </c>
      <c r="K377" s="921" t="s">
        <v>32</v>
      </c>
      <c r="L377" s="925">
        <v>500</v>
      </c>
    </row>
    <row r="378" spans="1:12" ht="22.8" x14ac:dyDescent="0.25">
      <c r="A378" s="918"/>
      <c r="B378" s="14" t="s">
        <v>39</v>
      </c>
      <c r="C378" s="14" t="s">
        <v>958</v>
      </c>
      <c r="D378" s="15">
        <v>43736</v>
      </c>
      <c r="E378" s="14" t="s">
        <v>1772</v>
      </c>
      <c r="F378" s="920"/>
      <c r="G378" s="920"/>
      <c r="H378" s="924"/>
      <c r="I378" s="924"/>
      <c r="J378" s="921"/>
      <c r="K378" s="921"/>
      <c r="L378" s="925"/>
    </row>
    <row r="379" spans="1:12" ht="24" x14ac:dyDescent="0.25">
      <c r="A379" s="918">
        <v>971</v>
      </c>
      <c r="B379" s="9" t="s">
        <v>22</v>
      </c>
      <c r="C379" s="13" t="s">
        <v>23</v>
      </c>
      <c r="D379" s="13" t="s">
        <v>24</v>
      </c>
      <c r="E379" s="13" t="s">
        <v>25</v>
      </c>
      <c r="F379" s="919" t="s">
        <v>17</v>
      </c>
      <c r="G379" s="919"/>
      <c r="H379" s="920"/>
      <c r="I379" s="920"/>
      <c r="J379" s="920"/>
      <c r="K379" s="920"/>
      <c r="L379" s="920"/>
    </row>
    <row r="380" spans="1:12" x14ac:dyDescent="0.25">
      <c r="A380" s="918"/>
      <c r="B380" s="921" t="s">
        <v>3066</v>
      </c>
      <c r="C380" s="922" t="s">
        <v>3067</v>
      </c>
      <c r="D380" s="923">
        <v>43683</v>
      </c>
      <c r="E380" s="921" t="s">
        <v>53</v>
      </c>
      <c r="F380" s="921" t="s">
        <v>3068</v>
      </c>
      <c r="G380" s="921"/>
      <c r="H380" s="924" t="s">
        <v>30</v>
      </c>
      <c r="I380" s="924"/>
      <c r="J380" s="14" t="s">
        <v>31</v>
      </c>
      <c r="K380" s="14" t="s">
        <v>32</v>
      </c>
      <c r="L380" s="16">
        <v>765</v>
      </c>
    </row>
    <row r="381" spans="1:12" x14ac:dyDescent="0.25">
      <c r="A381" s="918"/>
      <c r="B381" s="921"/>
      <c r="C381" s="922"/>
      <c r="D381" s="923"/>
      <c r="E381" s="921"/>
      <c r="F381" s="921"/>
      <c r="G381" s="921"/>
      <c r="H381" s="924" t="s">
        <v>33</v>
      </c>
      <c r="I381" s="924"/>
      <c r="J381" s="921" t="s">
        <v>31</v>
      </c>
      <c r="K381" s="921" t="s">
        <v>32</v>
      </c>
      <c r="L381" s="925">
        <v>400</v>
      </c>
    </row>
    <row r="382" spans="1:12" x14ac:dyDescent="0.25">
      <c r="A382" s="918"/>
      <c r="B382" s="921"/>
      <c r="C382" s="922"/>
      <c r="D382" s="923"/>
      <c r="E382" s="921"/>
      <c r="F382" s="921"/>
      <c r="G382" s="921"/>
      <c r="H382" s="924"/>
      <c r="I382" s="924"/>
      <c r="J382" s="921"/>
      <c r="K382" s="921"/>
      <c r="L382" s="925"/>
    </row>
    <row r="383" spans="1:12" ht="24" x14ac:dyDescent="0.25">
      <c r="A383" s="918"/>
      <c r="B383" s="9" t="s">
        <v>34</v>
      </c>
      <c r="C383" s="13" t="s">
        <v>35</v>
      </c>
      <c r="D383" s="13" t="s">
        <v>36</v>
      </c>
      <c r="E383" s="13" t="s">
        <v>37</v>
      </c>
      <c r="F383" s="920"/>
      <c r="G383" s="920"/>
      <c r="H383" s="924" t="s">
        <v>38</v>
      </c>
      <c r="I383" s="924"/>
      <c r="J383" s="921" t="s">
        <v>31</v>
      </c>
      <c r="K383" s="921" t="s">
        <v>31</v>
      </c>
      <c r="L383" s="925">
        <v>0</v>
      </c>
    </row>
    <row r="384" spans="1:12" ht="22.8" x14ac:dyDescent="0.25">
      <c r="A384" s="918"/>
      <c r="B384" s="14" t="s">
        <v>31</v>
      </c>
      <c r="C384" s="14" t="s">
        <v>3068</v>
      </c>
      <c r="D384" s="15">
        <v>43685</v>
      </c>
      <c r="E384" s="14" t="s">
        <v>2073</v>
      </c>
      <c r="F384" s="920"/>
      <c r="G384" s="920"/>
      <c r="H384" s="924"/>
      <c r="I384" s="924"/>
      <c r="J384" s="921"/>
      <c r="K384" s="921"/>
      <c r="L384" s="925"/>
    </row>
    <row r="385" spans="1:12" ht="24" x14ac:dyDescent="0.25">
      <c r="A385" s="918">
        <v>972</v>
      </c>
      <c r="B385" s="9" t="s">
        <v>22</v>
      </c>
      <c r="C385" s="13" t="s">
        <v>23</v>
      </c>
      <c r="D385" s="13" t="s">
        <v>24</v>
      </c>
      <c r="E385" s="13" t="s">
        <v>25</v>
      </c>
      <c r="F385" s="919" t="s">
        <v>17</v>
      </c>
      <c r="G385" s="919"/>
      <c r="H385" s="920"/>
      <c r="I385" s="920"/>
      <c r="J385" s="920"/>
      <c r="K385" s="920"/>
      <c r="L385" s="920"/>
    </row>
    <row r="386" spans="1:12" x14ac:dyDescent="0.25">
      <c r="A386" s="918"/>
      <c r="B386" s="921" t="s">
        <v>3069</v>
      </c>
      <c r="C386" s="922" t="s">
        <v>3070</v>
      </c>
      <c r="D386" s="923">
        <v>43721</v>
      </c>
      <c r="E386" s="921" t="s">
        <v>410</v>
      </c>
      <c r="F386" s="921" t="s">
        <v>737</v>
      </c>
      <c r="G386" s="921"/>
      <c r="H386" s="924" t="s">
        <v>30</v>
      </c>
      <c r="I386" s="924"/>
      <c r="J386" s="14" t="s">
        <v>31</v>
      </c>
      <c r="K386" s="14" t="s">
        <v>31</v>
      </c>
      <c r="L386" s="16">
        <v>0</v>
      </c>
    </row>
    <row r="387" spans="1:12" x14ac:dyDescent="0.25">
      <c r="A387" s="918"/>
      <c r="B387" s="921"/>
      <c r="C387" s="922"/>
      <c r="D387" s="923"/>
      <c r="E387" s="921"/>
      <c r="F387" s="921"/>
      <c r="G387" s="921"/>
      <c r="H387" s="924" t="s">
        <v>33</v>
      </c>
      <c r="I387" s="924"/>
      <c r="J387" s="921" t="s">
        <v>31</v>
      </c>
      <c r="K387" s="921" t="s">
        <v>32</v>
      </c>
      <c r="L387" s="925">
        <v>1834.04</v>
      </c>
    </row>
    <row r="388" spans="1:12" x14ac:dyDescent="0.25">
      <c r="A388" s="918"/>
      <c r="B388" s="921"/>
      <c r="C388" s="922"/>
      <c r="D388" s="923"/>
      <c r="E388" s="921"/>
      <c r="F388" s="921"/>
      <c r="G388" s="921"/>
      <c r="H388" s="924"/>
      <c r="I388" s="924"/>
      <c r="J388" s="921"/>
      <c r="K388" s="921"/>
      <c r="L388" s="925"/>
    </row>
    <row r="389" spans="1:12" x14ac:dyDescent="0.25">
      <c r="A389" s="918"/>
      <c r="B389" s="921"/>
      <c r="C389" s="922"/>
      <c r="D389" s="923"/>
      <c r="E389" s="921"/>
      <c r="F389" s="921"/>
      <c r="G389" s="921"/>
      <c r="H389" s="924"/>
      <c r="I389" s="924"/>
      <c r="J389" s="921"/>
      <c r="K389" s="921"/>
      <c r="L389" s="925"/>
    </row>
    <row r="390" spans="1:12" ht="24" x14ac:dyDescent="0.25">
      <c r="A390" s="918"/>
      <c r="B390" s="9" t="s">
        <v>34</v>
      </c>
      <c r="C390" s="13" t="s">
        <v>35</v>
      </c>
      <c r="D390" s="13" t="s">
        <v>36</v>
      </c>
      <c r="E390" s="13" t="s">
        <v>37</v>
      </c>
      <c r="F390" s="920"/>
      <c r="G390" s="920"/>
      <c r="H390" s="924" t="s">
        <v>38</v>
      </c>
      <c r="I390" s="924"/>
      <c r="J390" s="921" t="s">
        <v>31</v>
      </c>
      <c r="K390" s="921" t="s">
        <v>31</v>
      </c>
      <c r="L390" s="925">
        <v>0</v>
      </c>
    </row>
    <row r="391" spans="1:12" ht="22.8" x14ac:dyDescent="0.25">
      <c r="A391" s="918"/>
      <c r="B391" s="14" t="s">
        <v>105</v>
      </c>
      <c r="C391" s="14" t="s">
        <v>737</v>
      </c>
      <c r="D391" s="15">
        <v>43731</v>
      </c>
      <c r="E391" s="14" t="s">
        <v>3071</v>
      </c>
      <c r="F391" s="920"/>
      <c r="G391" s="920"/>
      <c r="H391" s="924"/>
      <c r="I391" s="924"/>
      <c r="J391" s="921"/>
      <c r="K391" s="921"/>
      <c r="L391" s="925"/>
    </row>
    <row r="392" spans="1:12" ht="24" x14ac:dyDescent="0.25">
      <c r="A392" s="918">
        <v>973</v>
      </c>
      <c r="B392" s="9" t="s">
        <v>22</v>
      </c>
      <c r="C392" s="13" t="s">
        <v>23</v>
      </c>
      <c r="D392" s="13" t="s">
        <v>24</v>
      </c>
      <c r="E392" s="13" t="s">
        <v>25</v>
      </c>
      <c r="F392" s="919" t="s">
        <v>17</v>
      </c>
      <c r="G392" s="919"/>
      <c r="H392" s="920"/>
      <c r="I392" s="920"/>
      <c r="J392" s="920"/>
      <c r="K392" s="920"/>
      <c r="L392" s="920"/>
    </row>
    <row r="393" spans="1:12" x14ac:dyDescent="0.25">
      <c r="A393" s="918"/>
      <c r="B393" s="921" t="s">
        <v>3072</v>
      </c>
      <c r="C393" s="922" t="s">
        <v>3073</v>
      </c>
      <c r="D393" s="923">
        <v>43737</v>
      </c>
      <c r="E393" s="921" t="s">
        <v>1650</v>
      </c>
      <c r="F393" s="921" t="s">
        <v>3074</v>
      </c>
      <c r="G393" s="921"/>
      <c r="H393" s="924" t="s">
        <v>30</v>
      </c>
      <c r="I393" s="924"/>
      <c r="J393" s="14" t="s">
        <v>31</v>
      </c>
      <c r="K393" s="14" t="s">
        <v>32</v>
      </c>
      <c r="L393" s="16">
        <v>148</v>
      </c>
    </row>
    <row r="394" spans="1:12" x14ac:dyDescent="0.25">
      <c r="A394" s="918"/>
      <c r="B394" s="921"/>
      <c r="C394" s="922"/>
      <c r="D394" s="923"/>
      <c r="E394" s="921"/>
      <c r="F394" s="921"/>
      <c r="G394" s="921"/>
      <c r="H394" s="924" t="s">
        <v>33</v>
      </c>
      <c r="I394" s="924"/>
      <c r="J394" s="14" t="s">
        <v>31</v>
      </c>
      <c r="K394" s="14" t="s">
        <v>32</v>
      </c>
      <c r="L394" s="16">
        <v>1400</v>
      </c>
    </row>
    <row r="395" spans="1:12" ht="24" x14ac:dyDescent="0.25">
      <c r="A395" s="918"/>
      <c r="B395" s="9" t="s">
        <v>34</v>
      </c>
      <c r="C395" s="13" t="s">
        <v>35</v>
      </c>
      <c r="D395" s="13" t="s">
        <v>36</v>
      </c>
      <c r="E395" s="13" t="s">
        <v>37</v>
      </c>
      <c r="F395" s="920"/>
      <c r="G395" s="920"/>
      <c r="H395" s="924" t="s">
        <v>38</v>
      </c>
      <c r="I395" s="924"/>
      <c r="J395" s="921" t="s">
        <v>31</v>
      </c>
      <c r="K395" s="921" t="s">
        <v>32</v>
      </c>
      <c r="L395" s="925">
        <v>629</v>
      </c>
    </row>
    <row r="396" spans="1:12" ht="22.8" x14ac:dyDescent="0.25">
      <c r="A396" s="918"/>
      <c r="B396" s="14" t="s">
        <v>204</v>
      </c>
      <c r="C396" s="14" t="s">
        <v>3074</v>
      </c>
      <c r="D396" s="15">
        <v>43738</v>
      </c>
      <c r="E396" s="14" t="s">
        <v>946</v>
      </c>
      <c r="F396" s="920"/>
      <c r="G396" s="920"/>
      <c r="H396" s="924"/>
      <c r="I396" s="924"/>
      <c r="J396" s="921"/>
      <c r="K396" s="921"/>
      <c r="L396" s="925"/>
    </row>
    <row r="397" spans="1:12" ht="24" x14ac:dyDescent="0.25">
      <c r="A397" s="918">
        <v>974</v>
      </c>
      <c r="B397" s="9" t="s">
        <v>22</v>
      </c>
      <c r="C397" s="13" t="s">
        <v>23</v>
      </c>
      <c r="D397" s="13" t="s">
        <v>24</v>
      </c>
      <c r="E397" s="13" t="s">
        <v>25</v>
      </c>
      <c r="F397" s="919" t="s">
        <v>17</v>
      </c>
      <c r="G397" s="919"/>
      <c r="H397" s="920"/>
      <c r="I397" s="920"/>
      <c r="J397" s="920"/>
      <c r="K397" s="920"/>
      <c r="L397" s="920"/>
    </row>
    <row r="398" spans="1:12" x14ac:dyDescent="0.25">
      <c r="A398" s="918"/>
      <c r="B398" s="921" t="s">
        <v>3075</v>
      </c>
      <c r="C398" s="922" t="s">
        <v>3076</v>
      </c>
      <c r="D398" s="923">
        <v>43582</v>
      </c>
      <c r="E398" s="921" t="s">
        <v>2143</v>
      </c>
      <c r="F398" s="921" t="s">
        <v>3077</v>
      </c>
      <c r="G398" s="921"/>
      <c r="H398" s="924" t="s">
        <v>30</v>
      </c>
      <c r="I398" s="924"/>
      <c r="J398" s="14" t="s">
        <v>31</v>
      </c>
      <c r="K398" s="14" t="s">
        <v>32</v>
      </c>
      <c r="L398" s="16">
        <v>585.18000000000006</v>
      </c>
    </row>
    <row r="399" spans="1:12" x14ac:dyDescent="0.25">
      <c r="A399" s="918"/>
      <c r="B399" s="921"/>
      <c r="C399" s="922"/>
      <c r="D399" s="923"/>
      <c r="E399" s="921"/>
      <c r="F399" s="921"/>
      <c r="G399" s="921"/>
      <c r="H399" s="924" t="s">
        <v>33</v>
      </c>
      <c r="I399" s="924"/>
      <c r="J399" s="921" t="s">
        <v>31</v>
      </c>
      <c r="K399" s="921" t="s">
        <v>32</v>
      </c>
      <c r="L399" s="925">
        <v>1709.74</v>
      </c>
    </row>
    <row r="400" spans="1:12" x14ac:dyDescent="0.25">
      <c r="A400" s="918"/>
      <c r="B400" s="921"/>
      <c r="C400" s="922"/>
      <c r="D400" s="923"/>
      <c r="E400" s="921"/>
      <c r="F400" s="921"/>
      <c r="G400" s="921"/>
      <c r="H400" s="924"/>
      <c r="I400" s="924"/>
      <c r="J400" s="921"/>
      <c r="K400" s="921"/>
      <c r="L400" s="925"/>
    </row>
    <row r="401" spans="1:12" ht="24" x14ac:dyDescent="0.25">
      <c r="A401" s="918"/>
      <c r="B401" s="9" t="s">
        <v>34</v>
      </c>
      <c r="C401" s="13" t="s">
        <v>35</v>
      </c>
      <c r="D401" s="13" t="s">
        <v>36</v>
      </c>
      <c r="E401" s="13" t="s">
        <v>37</v>
      </c>
      <c r="F401" s="920"/>
      <c r="G401" s="920"/>
      <c r="H401" s="924" t="s">
        <v>38</v>
      </c>
      <c r="I401" s="924"/>
      <c r="J401" s="921" t="s">
        <v>31</v>
      </c>
      <c r="K401" s="921" t="s">
        <v>32</v>
      </c>
      <c r="L401" s="925">
        <v>545.06000000000006</v>
      </c>
    </row>
    <row r="402" spans="1:12" ht="22.8" x14ac:dyDescent="0.25">
      <c r="A402" s="918"/>
      <c r="B402" s="14" t="s">
        <v>605</v>
      </c>
      <c r="C402" s="14" t="s">
        <v>3077</v>
      </c>
      <c r="D402" s="15">
        <v>43586</v>
      </c>
      <c r="E402" s="14" t="s">
        <v>46</v>
      </c>
      <c r="F402" s="920"/>
      <c r="G402" s="920"/>
      <c r="H402" s="924"/>
      <c r="I402" s="924"/>
      <c r="J402" s="921"/>
      <c r="K402" s="921"/>
      <c r="L402" s="925"/>
    </row>
    <row r="403" spans="1:12" ht="24" x14ac:dyDescent="0.25">
      <c r="A403" s="918">
        <v>975</v>
      </c>
      <c r="B403" s="9" t="s">
        <v>22</v>
      </c>
      <c r="C403" s="13" t="s">
        <v>23</v>
      </c>
      <c r="D403" s="13" t="s">
        <v>24</v>
      </c>
      <c r="E403" s="13" t="s">
        <v>25</v>
      </c>
      <c r="F403" s="919" t="s">
        <v>17</v>
      </c>
      <c r="G403" s="919"/>
      <c r="H403" s="920"/>
      <c r="I403" s="920"/>
      <c r="J403" s="920"/>
      <c r="K403" s="920"/>
      <c r="L403" s="920"/>
    </row>
    <row r="404" spans="1:12" x14ac:dyDescent="0.25">
      <c r="A404" s="918"/>
      <c r="B404" s="921" t="s">
        <v>3075</v>
      </c>
      <c r="C404" s="922" t="s">
        <v>3078</v>
      </c>
      <c r="D404" s="923">
        <v>43599</v>
      </c>
      <c r="E404" s="921" t="s">
        <v>1570</v>
      </c>
      <c r="F404" s="921" t="s">
        <v>3079</v>
      </c>
      <c r="G404" s="921"/>
      <c r="H404" s="924" t="s">
        <v>30</v>
      </c>
      <c r="I404" s="924"/>
      <c r="J404" s="14" t="s">
        <v>31</v>
      </c>
      <c r="K404" s="14" t="s">
        <v>32</v>
      </c>
      <c r="L404" s="16">
        <v>1378.25</v>
      </c>
    </row>
    <row r="405" spans="1:12" x14ac:dyDescent="0.25">
      <c r="A405" s="918"/>
      <c r="B405" s="921"/>
      <c r="C405" s="922"/>
      <c r="D405" s="923"/>
      <c r="E405" s="921"/>
      <c r="F405" s="921"/>
      <c r="G405" s="921"/>
      <c r="H405" s="924" t="s">
        <v>33</v>
      </c>
      <c r="I405" s="924"/>
      <c r="J405" s="921" t="s">
        <v>31</v>
      </c>
      <c r="K405" s="921" t="s">
        <v>32</v>
      </c>
      <c r="L405" s="925">
        <v>9431.23</v>
      </c>
    </row>
    <row r="406" spans="1:12" x14ac:dyDescent="0.25">
      <c r="A406" s="918"/>
      <c r="B406" s="921"/>
      <c r="C406" s="922"/>
      <c r="D406" s="923"/>
      <c r="E406" s="921"/>
      <c r="F406" s="921"/>
      <c r="G406" s="921"/>
      <c r="H406" s="924"/>
      <c r="I406" s="924"/>
      <c r="J406" s="921"/>
      <c r="K406" s="921"/>
      <c r="L406" s="925"/>
    </row>
    <row r="407" spans="1:12" ht="24" x14ac:dyDescent="0.25">
      <c r="A407" s="918"/>
      <c r="B407" s="9" t="s">
        <v>34</v>
      </c>
      <c r="C407" s="13" t="s">
        <v>35</v>
      </c>
      <c r="D407" s="13" t="s">
        <v>36</v>
      </c>
      <c r="E407" s="13" t="s">
        <v>37</v>
      </c>
      <c r="F407" s="920"/>
      <c r="G407" s="920"/>
      <c r="H407" s="924" t="s">
        <v>38</v>
      </c>
      <c r="I407" s="924"/>
      <c r="J407" s="921" t="s">
        <v>31</v>
      </c>
      <c r="K407" s="921" t="s">
        <v>32</v>
      </c>
      <c r="L407" s="925">
        <v>545.06000000000006</v>
      </c>
    </row>
    <row r="408" spans="1:12" ht="22.8" x14ac:dyDescent="0.25">
      <c r="A408" s="918"/>
      <c r="B408" s="14" t="s">
        <v>605</v>
      </c>
      <c r="C408" s="14" t="s">
        <v>3079</v>
      </c>
      <c r="D408" s="15">
        <v>43605</v>
      </c>
      <c r="E408" s="14" t="s">
        <v>3080</v>
      </c>
      <c r="F408" s="920"/>
      <c r="G408" s="920"/>
      <c r="H408" s="924"/>
      <c r="I408" s="924"/>
      <c r="J408" s="921"/>
      <c r="K408" s="921"/>
      <c r="L408" s="925"/>
    </row>
    <row r="409" spans="1:12" ht="24" x14ac:dyDescent="0.25">
      <c r="A409" s="918">
        <v>976</v>
      </c>
      <c r="B409" s="9" t="s">
        <v>22</v>
      </c>
      <c r="C409" s="13" t="s">
        <v>23</v>
      </c>
      <c r="D409" s="13" t="s">
        <v>24</v>
      </c>
      <c r="E409" s="13" t="s">
        <v>25</v>
      </c>
      <c r="F409" s="919" t="s">
        <v>17</v>
      </c>
      <c r="G409" s="919"/>
      <c r="H409" s="920"/>
      <c r="I409" s="920"/>
      <c r="J409" s="920"/>
      <c r="K409" s="920"/>
      <c r="L409" s="920"/>
    </row>
    <row r="410" spans="1:12" x14ac:dyDescent="0.25">
      <c r="A410" s="918"/>
      <c r="B410" s="921" t="s">
        <v>3081</v>
      </c>
      <c r="C410" s="922" t="s">
        <v>3082</v>
      </c>
      <c r="D410" s="923">
        <v>43633</v>
      </c>
      <c r="E410" s="921" t="s">
        <v>2122</v>
      </c>
      <c r="F410" s="921" t="s">
        <v>2123</v>
      </c>
      <c r="G410" s="921"/>
      <c r="H410" s="924" t="s">
        <v>30</v>
      </c>
      <c r="I410" s="924"/>
      <c r="J410" s="14" t="s">
        <v>31</v>
      </c>
      <c r="K410" s="14" t="s">
        <v>31</v>
      </c>
      <c r="L410" s="16">
        <v>0</v>
      </c>
    </row>
    <row r="411" spans="1:12" x14ac:dyDescent="0.25">
      <c r="A411" s="918"/>
      <c r="B411" s="921"/>
      <c r="C411" s="922"/>
      <c r="D411" s="923"/>
      <c r="E411" s="921"/>
      <c r="F411" s="921"/>
      <c r="G411" s="921"/>
      <c r="H411" s="924" t="s">
        <v>33</v>
      </c>
      <c r="I411" s="924"/>
      <c r="J411" s="921" t="s">
        <v>31</v>
      </c>
      <c r="K411" s="921" t="s">
        <v>31</v>
      </c>
      <c r="L411" s="925">
        <v>0</v>
      </c>
    </row>
    <row r="412" spans="1:12" x14ac:dyDescent="0.25">
      <c r="A412" s="918"/>
      <c r="B412" s="921"/>
      <c r="C412" s="922"/>
      <c r="D412" s="923"/>
      <c r="E412" s="921"/>
      <c r="F412" s="921"/>
      <c r="G412" s="921"/>
      <c r="H412" s="924"/>
      <c r="I412" s="924"/>
      <c r="J412" s="921"/>
      <c r="K412" s="921"/>
      <c r="L412" s="925"/>
    </row>
    <row r="413" spans="1:12" ht="24" x14ac:dyDescent="0.25">
      <c r="A413" s="918"/>
      <c r="B413" s="9" t="s">
        <v>34</v>
      </c>
      <c r="C413" s="13" t="s">
        <v>35</v>
      </c>
      <c r="D413" s="13" t="s">
        <v>36</v>
      </c>
      <c r="E413" s="13" t="s">
        <v>37</v>
      </c>
      <c r="F413" s="920"/>
      <c r="G413" s="920"/>
      <c r="H413" s="924" t="s">
        <v>38</v>
      </c>
      <c r="I413" s="924"/>
      <c r="J413" s="921" t="s">
        <v>31</v>
      </c>
      <c r="K413" s="921" t="s">
        <v>32</v>
      </c>
      <c r="L413" s="925">
        <v>1133.72</v>
      </c>
    </row>
    <row r="414" spans="1:12" ht="34.200000000000003" x14ac:dyDescent="0.25">
      <c r="A414" s="918"/>
      <c r="B414" s="14" t="s">
        <v>496</v>
      </c>
      <c r="C414" s="14" t="s">
        <v>2123</v>
      </c>
      <c r="D414" s="15">
        <v>43643</v>
      </c>
      <c r="E414" s="14" t="s">
        <v>3083</v>
      </c>
      <c r="F414" s="920"/>
      <c r="G414" s="920"/>
      <c r="H414" s="924"/>
      <c r="I414" s="924"/>
      <c r="J414" s="921"/>
      <c r="K414" s="921"/>
      <c r="L414" s="925"/>
    </row>
    <row r="415" spans="1:12" ht="24" x14ac:dyDescent="0.25">
      <c r="A415" s="918">
        <v>977</v>
      </c>
      <c r="B415" s="9" t="s">
        <v>22</v>
      </c>
      <c r="C415" s="13" t="s">
        <v>23</v>
      </c>
      <c r="D415" s="13" t="s">
        <v>24</v>
      </c>
      <c r="E415" s="13" t="s">
        <v>25</v>
      </c>
      <c r="F415" s="919" t="s">
        <v>17</v>
      </c>
      <c r="G415" s="919"/>
      <c r="H415" s="920"/>
      <c r="I415" s="920"/>
      <c r="J415" s="920"/>
      <c r="K415" s="920"/>
      <c r="L415" s="920"/>
    </row>
    <row r="416" spans="1:12" x14ac:dyDescent="0.25">
      <c r="A416" s="918"/>
      <c r="B416" s="921" t="s">
        <v>3084</v>
      </c>
      <c r="C416" s="922" t="s">
        <v>3085</v>
      </c>
      <c r="D416" s="923">
        <v>43675</v>
      </c>
      <c r="E416" s="921" t="s">
        <v>1741</v>
      </c>
      <c r="F416" s="921" t="s">
        <v>3086</v>
      </c>
      <c r="G416" s="921"/>
      <c r="H416" s="924" t="s">
        <v>30</v>
      </c>
      <c r="I416" s="924"/>
      <c r="J416" s="14" t="s">
        <v>31</v>
      </c>
      <c r="K416" s="14" t="s">
        <v>32</v>
      </c>
      <c r="L416" s="16">
        <v>256</v>
      </c>
    </row>
    <row r="417" spans="1:12" x14ac:dyDescent="0.25">
      <c r="A417" s="918"/>
      <c r="B417" s="921"/>
      <c r="C417" s="922"/>
      <c r="D417" s="923"/>
      <c r="E417" s="921"/>
      <c r="F417" s="921"/>
      <c r="G417" s="921"/>
      <c r="H417" s="924" t="s">
        <v>33</v>
      </c>
      <c r="I417" s="924"/>
      <c r="J417" s="14" t="s">
        <v>31</v>
      </c>
      <c r="K417" s="14" t="s">
        <v>31</v>
      </c>
      <c r="L417" s="16">
        <v>0</v>
      </c>
    </row>
    <row r="418" spans="1:12" ht="24" x14ac:dyDescent="0.25">
      <c r="A418" s="918"/>
      <c r="B418" s="9" t="s">
        <v>34</v>
      </c>
      <c r="C418" s="13" t="s">
        <v>35</v>
      </c>
      <c r="D418" s="13" t="s">
        <v>36</v>
      </c>
      <c r="E418" s="13" t="s">
        <v>37</v>
      </c>
      <c r="F418" s="920"/>
      <c r="G418" s="920"/>
      <c r="H418" s="924" t="s">
        <v>38</v>
      </c>
      <c r="I418" s="924"/>
      <c r="J418" s="921" t="s">
        <v>31</v>
      </c>
      <c r="K418" s="921" t="s">
        <v>31</v>
      </c>
      <c r="L418" s="925">
        <v>0</v>
      </c>
    </row>
    <row r="419" spans="1:12" ht="22.8" x14ac:dyDescent="0.25">
      <c r="A419" s="918"/>
      <c r="B419" s="14" t="s">
        <v>229</v>
      </c>
      <c r="C419" s="14" t="s">
        <v>3086</v>
      </c>
      <c r="D419" s="15">
        <v>43677</v>
      </c>
      <c r="E419" s="14" t="s">
        <v>3087</v>
      </c>
      <c r="F419" s="920"/>
      <c r="G419" s="920"/>
      <c r="H419" s="924"/>
      <c r="I419" s="924"/>
      <c r="J419" s="921"/>
      <c r="K419" s="921"/>
      <c r="L419" s="925"/>
    </row>
    <row r="420" spans="1:12" ht="24" x14ac:dyDescent="0.25">
      <c r="A420" s="918">
        <v>978</v>
      </c>
      <c r="B420" s="9" t="s">
        <v>22</v>
      </c>
      <c r="C420" s="13" t="s">
        <v>23</v>
      </c>
      <c r="D420" s="13" t="s">
        <v>24</v>
      </c>
      <c r="E420" s="13" t="s">
        <v>25</v>
      </c>
      <c r="F420" s="919" t="s">
        <v>17</v>
      </c>
      <c r="G420" s="919"/>
      <c r="H420" s="920"/>
      <c r="I420" s="920"/>
      <c r="J420" s="920"/>
      <c r="K420" s="920"/>
      <c r="L420" s="920"/>
    </row>
    <row r="421" spans="1:12" x14ac:dyDescent="0.25">
      <c r="A421" s="918"/>
      <c r="B421" s="921" t="s">
        <v>3088</v>
      </c>
      <c r="C421" s="922" t="s">
        <v>3089</v>
      </c>
      <c r="D421" s="923">
        <v>43636</v>
      </c>
      <c r="E421" s="921" t="s">
        <v>1130</v>
      </c>
      <c r="F421" s="921" t="s">
        <v>2532</v>
      </c>
      <c r="G421" s="921"/>
      <c r="H421" s="924" t="s">
        <v>30</v>
      </c>
      <c r="I421" s="924"/>
      <c r="J421" s="14" t="s">
        <v>31</v>
      </c>
      <c r="K421" s="14" t="s">
        <v>32</v>
      </c>
      <c r="L421" s="16">
        <v>296</v>
      </c>
    </row>
    <row r="422" spans="1:12" x14ac:dyDescent="0.25">
      <c r="A422" s="918"/>
      <c r="B422" s="921"/>
      <c r="C422" s="922"/>
      <c r="D422" s="923"/>
      <c r="E422" s="921"/>
      <c r="F422" s="921"/>
      <c r="G422" s="921"/>
      <c r="H422" s="924" t="s">
        <v>33</v>
      </c>
      <c r="I422" s="924"/>
      <c r="J422" s="14" t="s">
        <v>31</v>
      </c>
      <c r="K422" s="14" t="s">
        <v>32</v>
      </c>
      <c r="L422" s="16">
        <v>1824.39</v>
      </c>
    </row>
    <row r="423" spans="1:12" ht="24" x14ac:dyDescent="0.25">
      <c r="A423" s="918"/>
      <c r="B423" s="9" t="s">
        <v>34</v>
      </c>
      <c r="C423" s="13" t="s">
        <v>35</v>
      </c>
      <c r="D423" s="13" t="s">
        <v>36</v>
      </c>
      <c r="E423" s="13" t="s">
        <v>37</v>
      </c>
      <c r="F423" s="920"/>
      <c r="G423" s="920"/>
      <c r="H423" s="924" t="s">
        <v>38</v>
      </c>
      <c r="I423" s="924"/>
      <c r="J423" s="921" t="s">
        <v>31</v>
      </c>
      <c r="K423" s="921" t="s">
        <v>32</v>
      </c>
      <c r="L423" s="925">
        <v>237.69</v>
      </c>
    </row>
    <row r="424" spans="1:12" ht="22.8" x14ac:dyDescent="0.25">
      <c r="A424" s="918"/>
      <c r="B424" s="14" t="s">
        <v>204</v>
      </c>
      <c r="C424" s="14" t="s">
        <v>2532</v>
      </c>
      <c r="D424" s="15">
        <v>43642</v>
      </c>
      <c r="E424" s="14" t="s">
        <v>3090</v>
      </c>
      <c r="F424" s="920"/>
      <c r="G424" s="920"/>
      <c r="H424" s="924"/>
      <c r="I424" s="924"/>
      <c r="J424" s="921"/>
      <c r="K424" s="921"/>
      <c r="L424" s="925"/>
    </row>
    <row r="425" spans="1:12" ht="24" x14ac:dyDescent="0.25">
      <c r="A425" s="918">
        <v>979</v>
      </c>
      <c r="B425" s="9" t="s">
        <v>22</v>
      </c>
      <c r="C425" s="13" t="s">
        <v>23</v>
      </c>
      <c r="D425" s="13" t="s">
        <v>24</v>
      </c>
      <c r="E425" s="13" t="s">
        <v>25</v>
      </c>
      <c r="F425" s="919" t="s">
        <v>17</v>
      </c>
      <c r="G425" s="919"/>
      <c r="H425" s="920"/>
      <c r="I425" s="920"/>
      <c r="J425" s="920"/>
      <c r="K425" s="920"/>
      <c r="L425" s="920"/>
    </row>
    <row r="426" spans="1:12" x14ac:dyDescent="0.25">
      <c r="A426" s="918"/>
      <c r="B426" s="921" t="s">
        <v>3088</v>
      </c>
      <c r="C426" s="922" t="s">
        <v>3091</v>
      </c>
      <c r="D426" s="923">
        <v>43730</v>
      </c>
      <c r="E426" s="921" t="s">
        <v>159</v>
      </c>
      <c r="F426" s="921" t="s">
        <v>1761</v>
      </c>
      <c r="G426" s="921"/>
      <c r="H426" s="924" t="s">
        <v>30</v>
      </c>
      <c r="I426" s="924"/>
      <c r="J426" s="14" t="s">
        <v>31</v>
      </c>
      <c r="K426" s="14" t="s">
        <v>31</v>
      </c>
      <c r="L426" s="16">
        <v>0</v>
      </c>
    </row>
    <row r="427" spans="1:12" x14ac:dyDescent="0.25">
      <c r="A427" s="918"/>
      <c r="B427" s="921"/>
      <c r="C427" s="922"/>
      <c r="D427" s="923"/>
      <c r="E427" s="921"/>
      <c r="F427" s="921"/>
      <c r="G427" s="921"/>
      <c r="H427" s="924" t="s">
        <v>33</v>
      </c>
      <c r="I427" s="924"/>
      <c r="J427" s="14" t="s">
        <v>31</v>
      </c>
      <c r="K427" s="14" t="s">
        <v>31</v>
      </c>
      <c r="L427" s="16">
        <v>0</v>
      </c>
    </row>
    <row r="428" spans="1:12" ht="24" x14ac:dyDescent="0.25">
      <c r="A428" s="918"/>
      <c r="B428" s="9" t="s">
        <v>34</v>
      </c>
      <c r="C428" s="13" t="s">
        <v>35</v>
      </c>
      <c r="D428" s="13" t="s">
        <v>36</v>
      </c>
      <c r="E428" s="13" t="s">
        <v>37</v>
      </c>
      <c r="F428" s="920"/>
      <c r="G428" s="920"/>
      <c r="H428" s="924" t="s">
        <v>38</v>
      </c>
      <c r="I428" s="924"/>
      <c r="J428" s="921" t="s">
        <v>31</v>
      </c>
      <c r="K428" s="921" t="s">
        <v>32</v>
      </c>
      <c r="L428" s="925">
        <v>1389.39</v>
      </c>
    </row>
    <row r="429" spans="1:12" ht="22.8" x14ac:dyDescent="0.25">
      <c r="A429" s="918"/>
      <c r="B429" s="14" t="s">
        <v>204</v>
      </c>
      <c r="C429" s="14" t="s">
        <v>1761</v>
      </c>
      <c r="D429" s="15">
        <v>43735</v>
      </c>
      <c r="E429" s="14" t="s">
        <v>1762</v>
      </c>
      <c r="F429" s="920"/>
      <c r="G429" s="920"/>
      <c r="H429" s="924"/>
      <c r="I429" s="924"/>
      <c r="J429" s="921"/>
      <c r="K429" s="921"/>
      <c r="L429" s="925"/>
    </row>
    <row r="430" spans="1:12" ht="24" x14ac:dyDescent="0.25">
      <c r="A430" s="918">
        <v>980</v>
      </c>
      <c r="B430" s="9" t="s">
        <v>22</v>
      </c>
      <c r="C430" s="13" t="s">
        <v>23</v>
      </c>
      <c r="D430" s="13" t="s">
        <v>24</v>
      </c>
      <c r="E430" s="13" t="s">
        <v>25</v>
      </c>
      <c r="F430" s="919" t="s">
        <v>17</v>
      </c>
      <c r="G430" s="919"/>
      <c r="H430" s="920"/>
      <c r="I430" s="920"/>
      <c r="J430" s="920"/>
      <c r="K430" s="920"/>
      <c r="L430" s="920"/>
    </row>
    <row r="431" spans="1:12" x14ac:dyDescent="0.25">
      <c r="A431" s="918"/>
      <c r="B431" s="921" t="s">
        <v>3092</v>
      </c>
      <c r="C431" s="922" t="s">
        <v>3093</v>
      </c>
      <c r="D431" s="923">
        <v>43733</v>
      </c>
      <c r="E431" s="921" t="s">
        <v>3094</v>
      </c>
      <c r="F431" s="921" t="s">
        <v>3095</v>
      </c>
      <c r="G431" s="921"/>
      <c r="H431" s="924" t="s">
        <v>30</v>
      </c>
      <c r="I431" s="924"/>
      <c r="J431" s="14" t="s">
        <v>31</v>
      </c>
      <c r="K431" s="14" t="s">
        <v>32</v>
      </c>
      <c r="L431" s="16">
        <v>510</v>
      </c>
    </row>
    <row r="432" spans="1:12" x14ac:dyDescent="0.25">
      <c r="A432" s="918"/>
      <c r="B432" s="921"/>
      <c r="C432" s="922"/>
      <c r="D432" s="923"/>
      <c r="E432" s="921"/>
      <c r="F432" s="921"/>
      <c r="G432" s="921"/>
      <c r="H432" s="924" t="s">
        <v>33</v>
      </c>
      <c r="I432" s="924"/>
      <c r="J432" s="14" t="s">
        <v>31</v>
      </c>
      <c r="K432" s="14" t="s">
        <v>32</v>
      </c>
      <c r="L432" s="16">
        <v>1916.43</v>
      </c>
    </row>
    <row r="433" spans="1:12" ht="24" x14ac:dyDescent="0.25">
      <c r="A433" s="918"/>
      <c r="B433" s="9" t="s">
        <v>34</v>
      </c>
      <c r="C433" s="13" t="s">
        <v>35</v>
      </c>
      <c r="D433" s="13" t="s">
        <v>36</v>
      </c>
      <c r="E433" s="13" t="s">
        <v>37</v>
      </c>
      <c r="F433" s="920"/>
      <c r="G433" s="920"/>
      <c r="H433" s="924" t="s">
        <v>38</v>
      </c>
      <c r="I433" s="924"/>
      <c r="J433" s="921" t="s">
        <v>31</v>
      </c>
      <c r="K433" s="921" t="s">
        <v>32</v>
      </c>
      <c r="L433" s="925">
        <v>135</v>
      </c>
    </row>
    <row r="434" spans="1:12" ht="22.8" x14ac:dyDescent="0.25">
      <c r="A434" s="918"/>
      <c r="B434" s="14" t="s">
        <v>105</v>
      </c>
      <c r="C434" s="14" t="s">
        <v>3095</v>
      </c>
      <c r="D434" s="15">
        <v>43738</v>
      </c>
      <c r="E434" s="14" t="s">
        <v>3096</v>
      </c>
      <c r="F434" s="920"/>
      <c r="G434" s="920"/>
      <c r="H434" s="924"/>
      <c r="I434" s="924"/>
      <c r="J434" s="921"/>
      <c r="K434" s="921"/>
      <c r="L434" s="925"/>
    </row>
    <row r="435" spans="1:12" ht="24" x14ac:dyDescent="0.25">
      <c r="A435" s="918">
        <v>981</v>
      </c>
      <c r="B435" s="9" t="s">
        <v>22</v>
      </c>
      <c r="C435" s="13" t="s">
        <v>23</v>
      </c>
      <c r="D435" s="13" t="s">
        <v>24</v>
      </c>
      <c r="E435" s="13" t="s">
        <v>25</v>
      </c>
      <c r="F435" s="919" t="s">
        <v>17</v>
      </c>
      <c r="G435" s="919"/>
      <c r="H435" s="920"/>
      <c r="I435" s="920"/>
      <c r="J435" s="920"/>
      <c r="K435" s="920"/>
      <c r="L435" s="920"/>
    </row>
    <row r="436" spans="1:12" x14ac:dyDescent="0.25">
      <c r="A436" s="918"/>
      <c r="B436" s="921" t="s">
        <v>3097</v>
      </c>
      <c r="C436" s="921" t="s">
        <v>1870</v>
      </c>
      <c r="D436" s="923">
        <v>43713</v>
      </c>
      <c r="E436" s="921" t="s">
        <v>250</v>
      </c>
      <c r="F436" s="921" t="s">
        <v>1871</v>
      </c>
      <c r="G436" s="921"/>
      <c r="H436" s="924" t="s">
        <v>30</v>
      </c>
      <c r="I436" s="924"/>
      <c r="J436" s="14" t="s">
        <v>31</v>
      </c>
      <c r="K436" s="14" t="s">
        <v>32</v>
      </c>
      <c r="L436" s="16">
        <v>258</v>
      </c>
    </row>
    <row r="437" spans="1:12" x14ac:dyDescent="0.25">
      <c r="A437" s="918"/>
      <c r="B437" s="921"/>
      <c r="C437" s="921"/>
      <c r="D437" s="923"/>
      <c r="E437" s="921"/>
      <c r="F437" s="921"/>
      <c r="G437" s="921"/>
      <c r="H437" s="924" t="s">
        <v>33</v>
      </c>
      <c r="I437" s="924"/>
      <c r="J437" s="14" t="s">
        <v>31</v>
      </c>
      <c r="K437" s="14" t="s">
        <v>32</v>
      </c>
      <c r="L437" s="16">
        <v>334</v>
      </c>
    </row>
    <row r="438" spans="1:12" ht="24" x14ac:dyDescent="0.25">
      <c r="A438" s="918"/>
      <c r="B438" s="9" t="s">
        <v>34</v>
      </c>
      <c r="C438" s="13" t="s">
        <v>35</v>
      </c>
      <c r="D438" s="13" t="s">
        <v>36</v>
      </c>
      <c r="E438" s="13" t="s">
        <v>37</v>
      </c>
      <c r="F438" s="920"/>
      <c r="G438" s="920"/>
      <c r="H438" s="924" t="s">
        <v>38</v>
      </c>
      <c r="I438" s="924"/>
      <c r="J438" s="921" t="s">
        <v>31</v>
      </c>
      <c r="K438" s="921" t="s">
        <v>31</v>
      </c>
      <c r="L438" s="925">
        <v>0</v>
      </c>
    </row>
    <row r="439" spans="1:12" ht="34.200000000000003" x14ac:dyDescent="0.25">
      <c r="A439" s="918"/>
      <c r="B439" s="14" t="s">
        <v>496</v>
      </c>
      <c r="C439" s="14" t="s">
        <v>1871</v>
      </c>
      <c r="D439" s="15">
        <v>43715</v>
      </c>
      <c r="E439" s="14" t="s">
        <v>3098</v>
      </c>
      <c r="F439" s="920"/>
      <c r="G439" s="920"/>
      <c r="H439" s="924"/>
      <c r="I439" s="924"/>
      <c r="J439" s="921"/>
      <c r="K439" s="921"/>
      <c r="L439" s="925"/>
    </row>
    <row r="440" spans="1:12" ht="24" x14ac:dyDescent="0.25">
      <c r="A440" s="918">
        <v>982</v>
      </c>
      <c r="B440" s="9" t="s">
        <v>22</v>
      </c>
      <c r="C440" s="13" t="s">
        <v>23</v>
      </c>
      <c r="D440" s="13" t="s">
        <v>24</v>
      </c>
      <c r="E440" s="13" t="s">
        <v>25</v>
      </c>
      <c r="F440" s="919" t="s">
        <v>17</v>
      </c>
      <c r="G440" s="919"/>
      <c r="H440" s="920"/>
      <c r="I440" s="920"/>
      <c r="J440" s="920"/>
      <c r="K440" s="920"/>
      <c r="L440" s="920"/>
    </row>
    <row r="441" spans="1:12" x14ac:dyDescent="0.25">
      <c r="A441" s="918"/>
      <c r="B441" s="921" t="s">
        <v>3099</v>
      </c>
      <c r="C441" s="922" t="s">
        <v>3100</v>
      </c>
      <c r="D441" s="923">
        <v>43656</v>
      </c>
      <c r="E441" s="921" t="s">
        <v>43</v>
      </c>
      <c r="F441" s="921" t="s">
        <v>3101</v>
      </c>
      <c r="G441" s="921"/>
      <c r="H441" s="924" t="s">
        <v>30</v>
      </c>
      <c r="I441" s="924"/>
      <c r="J441" s="14" t="s">
        <v>31</v>
      </c>
      <c r="K441" s="14" t="s">
        <v>32</v>
      </c>
      <c r="L441" s="16">
        <v>455.18</v>
      </c>
    </row>
    <row r="442" spans="1:12" x14ac:dyDescent="0.25">
      <c r="A442" s="918"/>
      <c r="B442" s="921"/>
      <c r="C442" s="922"/>
      <c r="D442" s="923"/>
      <c r="E442" s="921"/>
      <c r="F442" s="921"/>
      <c r="G442" s="921"/>
      <c r="H442" s="924" t="s">
        <v>33</v>
      </c>
      <c r="I442" s="924"/>
      <c r="J442" s="921" t="s">
        <v>31</v>
      </c>
      <c r="K442" s="921" t="s">
        <v>32</v>
      </c>
      <c r="L442" s="925">
        <v>3530.05</v>
      </c>
    </row>
    <row r="443" spans="1:12" x14ac:dyDescent="0.25">
      <c r="A443" s="918"/>
      <c r="B443" s="921"/>
      <c r="C443" s="922"/>
      <c r="D443" s="923"/>
      <c r="E443" s="921"/>
      <c r="F443" s="921"/>
      <c r="G443" s="921"/>
      <c r="H443" s="924"/>
      <c r="I443" s="924"/>
      <c r="J443" s="921"/>
      <c r="K443" s="921"/>
      <c r="L443" s="925"/>
    </row>
    <row r="444" spans="1:12" ht="24" x14ac:dyDescent="0.25">
      <c r="A444" s="918"/>
      <c r="B444" s="9" t="s">
        <v>34</v>
      </c>
      <c r="C444" s="13" t="s">
        <v>35</v>
      </c>
      <c r="D444" s="13" t="s">
        <v>36</v>
      </c>
      <c r="E444" s="13" t="s">
        <v>37</v>
      </c>
      <c r="F444" s="920"/>
      <c r="G444" s="920"/>
      <c r="H444" s="924" t="s">
        <v>38</v>
      </c>
      <c r="I444" s="924"/>
      <c r="J444" s="921" t="s">
        <v>31</v>
      </c>
      <c r="K444" s="921" t="s">
        <v>32</v>
      </c>
      <c r="L444" s="925">
        <v>62.13</v>
      </c>
    </row>
    <row r="445" spans="1:12" ht="22.8" x14ac:dyDescent="0.25">
      <c r="A445" s="918"/>
      <c r="B445" s="14" t="s">
        <v>1234</v>
      </c>
      <c r="C445" s="14" t="s">
        <v>3101</v>
      </c>
      <c r="D445" s="15">
        <v>43659</v>
      </c>
      <c r="E445" s="14" t="s">
        <v>3102</v>
      </c>
      <c r="F445" s="920"/>
      <c r="G445" s="920"/>
      <c r="H445" s="924"/>
      <c r="I445" s="924"/>
      <c r="J445" s="921"/>
      <c r="K445" s="921"/>
      <c r="L445" s="925"/>
    </row>
    <row r="446" spans="1:12" ht="24" x14ac:dyDescent="0.25">
      <c r="A446" s="918">
        <v>983</v>
      </c>
      <c r="B446" s="9" t="s">
        <v>22</v>
      </c>
      <c r="C446" s="13" t="s">
        <v>23</v>
      </c>
      <c r="D446" s="13" t="s">
        <v>24</v>
      </c>
      <c r="E446" s="13" t="s">
        <v>25</v>
      </c>
      <c r="F446" s="919" t="s">
        <v>17</v>
      </c>
      <c r="G446" s="919"/>
      <c r="H446" s="920"/>
      <c r="I446" s="920"/>
      <c r="J446" s="920"/>
      <c r="K446" s="920"/>
      <c r="L446" s="920"/>
    </row>
    <row r="447" spans="1:12" x14ac:dyDescent="0.25">
      <c r="A447" s="918"/>
      <c r="B447" s="921" t="s">
        <v>3099</v>
      </c>
      <c r="C447" s="922" t="s">
        <v>3103</v>
      </c>
      <c r="D447" s="923">
        <v>43694</v>
      </c>
      <c r="E447" s="921" t="s">
        <v>3104</v>
      </c>
      <c r="F447" s="921" t="s">
        <v>3105</v>
      </c>
      <c r="G447" s="921"/>
      <c r="H447" s="924" t="s">
        <v>30</v>
      </c>
      <c r="I447" s="924"/>
      <c r="J447" s="14" t="s">
        <v>31</v>
      </c>
      <c r="K447" s="14" t="s">
        <v>32</v>
      </c>
      <c r="L447" s="16">
        <v>606.08000000000004</v>
      </c>
    </row>
    <row r="448" spans="1:12" x14ac:dyDescent="0.25">
      <c r="A448" s="918"/>
      <c r="B448" s="921"/>
      <c r="C448" s="922"/>
      <c r="D448" s="923"/>
      <c r="E448" s="921"/>
      <c r="F448" s="921"/>
      <c r="G448" s="921"/>
      <c r="H448" s="924" t="s">
        <v>33</v>
      </c>
      <c r="I448" s="924"/>
      <c r="J448" s="921" t="s">
        <v>31</v>
      </c>
      <c r="K448" s="921" t="s">
        <v>32</v>
      </c>
      <c r="L448" s="925">
        <v>2337.62</v>
      </c>
    </row>
    <row r="449" spans="1:12" x14ac:dyDescent="0.25">
      <c r="A449" s="918"/>
      <c r="B449" s="921"/>
      <c r="C449" s="922"/>
      <c r="D449" s="923"/>
      <c r="E449" s="921"/>
      <c r="F449" s="921"/>
      <c r="G449" s="921"/>
      <c r="H449" s="924"/>
      <c r="I449" s="924"/>
      <c r="J449" s="921"/>
      <c r="K449" s="921"/>
      <c r="L449" s="925"/>
    </row>
    <row r="450" spans="1:12" x14ac:dyDescent="0.25">
      <c r="A450" s="918"/>
      <c r="B450" s="921"/>
      <c r="C450" s="922"/>
      <c r="D450" s="923"/>
      <c r="E450" s="921"/>
      <c r="F450" s="921"/>
      <c r="G450" s="921"/>
      <c r="H450" s="924"/>
      <c r="I450" s="924"/>
      <c r="J450" s="921"/>
      <c r="K450" s="921"/>
      <c r="L450" s="925"/>
    </row>
    <row r="451" spans="1:12" ht="24" x14ac:dyDescent="0.25">
      <c r="A451" s="918"/>
      <c r="B451" s="9" t="s">
        <v>34</v>
      </c>
      <c r="C451" s="13" t="s">
        <v>35</v>
      </c>
      <c r="D451" s="13" t="s">
        <v>36</v>
      </c>
      <c r="E451" s="13" t="s">
        <v>37</v>
      </c>
      <c r="F451" s="920"/>
      <c r="G451" s="920"/>
      <c r="H451" s="924" t="s">
        <v>38</v>
      </c>
      <c r="I451" s="924"/>
      <c r="J451" s="921" t="s">
        <v>31</v>
      </c>
      <c r="K451" s="921" t="s">
        <v>32</v>
      </c>
      <c r="L451" s="925">
        <v>399</v>
      </c>
    </row>
    <row r="452" spans="1:12" ht="22.8" x14ac:dyDescent="0.25">
      <c r="A452" s="918"/>
      <c r="B452" s="14" t="s">
        <v>1234</v>
      </c>
      <c r="C452" s="14" t="s">
        <v>3105</v>
      </c>
      <c r="D452" s="15">
        <v>43701</v>
      </c>
      <c r="E452" s="14" t="s">
        <v>3106</v>
      </c>
      <c r="F452" s="920"/>
      <c r="G452" s="920"/>
      <c r="H452" s="924"/>
      <c r="I452" s="924"/>
      <c r="J452" s="921"/>
      <c r="K452" s="921"/>
      <c r="L452" s="925"/>
    </row>
    <row r="453" spans="1:12" ht="24" x14ac:dyDescent="0.25">
      <c r="A453" s="918">
        <v>984</v>
      </c>
      <c r="B453" s="9" t="s">
        <v>22</v>
      </c>
      <c r="C453" s="13" t="s">
        <v>23</v>
      </c>
      <c r="D453" s="13" t="s">
        <v>24</v>
      </c>
      <c r="E453" s="13" t="s">
        <v>25</v>
      </c>
      <c r="F453" s="919" t="s">
        <v>17</v>
      </c>
      <c r="G453" s="919"/>
      <c r="H453" s="920"/>
      <c r="I453" s="920"/>
      <c r="J453" s="920"/>
      <c r="K453" s="920"/>
      <c r="L453" s="920"/>
    </row>
    <row r="454" spans="1:12" x14ac:dyDescent="0.25">
      <c r="A454" s="918"/>
      <c r="B454" s="921" t="s">
        <v>3107</v>
      </c>
      <c r="C454" s="922" t="s">
        <v>3108</v>
      </c>
      <c r="D454" s="923">
        <v>43662</v>
      </c>
      <c r="E454" s="921" t="s">
        <v>548</v>
      </c>
      <c r="F454" s="921" t="s">
        <v>549</v>
      </c>
      <c r="G454" s="921"/>
      <c r="H454" s="924" t="s">
        <v>30</v>
      </c>
      <c r="I454" s="924"/>
      <c r="J454" s="14" t="s">
        <v>31</v>
      </c>
      <c r="K454" s="14" t="s">
        <v>32</v>
      </c>
      <c r="L454" s="16">
        <v>37</v>
      </c>
    </row>
    <row r="455" spans="1:12" x14ac:dyDescent="0.25">
      <c r="A455" s="918"/>
      <c r="B455" s="921"/>
      <c r="C455" s="922"/>
      <c r="D455" s="923"/>
      <c r="E455" s="921"/>
      <c r="F455" s="921"/>
      <c r="G455" s="921"/>
      <c r="H455" s="924" t="s">
        <v>33</v>
      </c>
      <c r="I455" s="924"/>
      <c r="J455" s="14" t="s">
        <v>31</v>
      </c>
      <c r="K455" s="14" t="s">
        <v>32</v>
      </c>
      <c r="L455" s="16">
        <v>254.2</v>
      </c>
    </row>
    <row r="456" spans="1:12" ht="24" x14ac:dyDescent="0.25">
      <c r="A456" s="918"/>
      <c r="B456" s="9" t="s">
        <v>34</v>
      </c>
      <c r="C456" s="13" t="s">
        <v>35</v>
      </c>
      <c r="D456" s="13" t="s">
        <v>36</v>
      </c>
      <c r="E456" s="13" t="s">
        <v>37</v>
      </c>
      <c r="F456" s="920"/>
      <c r="G456" s="920"/>
      <c r="H456" s="924" t="s">
        <v>38</v>
      </c>
      <c r="I456" s="924"/>
      <c r="J456" s="921" t="s">
        <v>31</v>
      </c>
      <c r="K456" s="921" t="s">
        <v>32</v>
      </c>
      <c r="L456" s="925">
        <v>230</v>
      </c>
    </row>
    <row r="457" spans="1:12" ht="22.8" x14ac:dyDescent="0.25">
      <c r="A457" s="918"/>
      <c r="B457" s="14" t="s">
        <v>204</v>
      </c>
      <c r="C457" s="14" t="s">
        <v>549</v>
      </c>
      <c r="D457" s="15">
        <v>43662</v>
      </c>
      <c r="E457" s="14" t="s">
        <v>3109</v>
      </c>
      <c r="F457" s="920"/>
      <c r="G457" s="920"/>
      <c r="H457" s="924"/>
      <c r="I457" s="924"/>
      <c r="J457" s="921"/>
      <c r="K457" s="921"/>
      <c r="L457" s="925"/>
    </row>
    <row r="458" spans="1:12" ht="24" x14ac:dyDescent="0.25">
      <c r="A458" s="918">
        <v>985</v>
      </c>
      <c r="B458" s="9" t="s">
        <v>22</v>
      </c>
      <c r="C458" s="13" t="s">
        <v>23</v>
      </c>
      <c r="D458" s="13" t="s">
        <v>24</v>
      </c>
      <c r="E458" s="13" t="s">
        <v>25</v>
      </c>
      <c r="F458" s="919" t="s">
        <v>17</v>
      </c>
      <c r="G458" s="919"/>
      <c r="H458" s="920"/>
      <c r="I458" s="920"/>
      <c r="J458" s="920"/>
      <c r="K458" s="920"/>
      <c r="L458" s="920"/>
    </row>
    <row r="459" spans="1:12" x14ac:dyDescent="0.25">
      <c r="A459" s="918"/>
      <c r="B459" s="921" t="s">
        <v>3107</v>
      </c>
      <c r="C459" s="922" t="s">
        <v>3110</v>
      </c>
      <c r="D459" s="923">
        <v>43726</v>
      </c>
      <c r="E459" s="921" t="s">
        <v>1039</v>
      </c>
      <c r="F459" s="921" t="s">
        <v>3111</v>
      </c>
      <c r="G459" s="921"/>
      <c r="H459" s="924" t="s">
        <v>30</v>
      </c>
      <c r="I459" s="924"/>
      <c r="J459" s="14" t="s">
        <v>31</v>
      </c>
      <c r="K459" s="14" t="s">
        <v>32</v>
      </c>
      <c r="L459" s="16">
        <v>1363.64</v>
      </c>
    </row>
    <row r="460" spans="1:12" x14ac:dyDescent="0.25">
      <c r="A460" s="918"/>
      <c r="B460" s="921"/>
      <c r="C460" s="922"/>
      <c r="D460" s="923"/>
      <c r="E460" s="921"/>
      <c r="F460" s="921"/>
      <c r="G460" s="921"/>
      <c r="H460" s="924" t="s">
        <v>33</v>
      </c>
      <c r="I460" s="924"/>
      <c r="J460" s="14" t="s">
        <v>31</v>
      </c>
      <c r="K460" s="14" t="s">
        <v>32</v>
      </c>
      <c r="L460" s="16">
        <v>799.68</v>
      </c>
    </row>
    <row r="461" spans="1:12" ht="24" x14ac:dyDescent="0.25">
      <c r="A461" s="918"/>
      <c r="B461" s="9" t="s">
        <v>34</v>
      </c>
      <c r="C461" s="13" t="s">
        <v>35</v>
      </c>
      <c r="D461" s="13" t="s">
        <v>36</v>
      </c>
      <c r="E461" s="13" t="s">
        <v>37</v>
      </c>
      <c r="F461" s="920"/>
      <c r="G461" s="920"/>
      <c r="H461" s="924" t="s">
        <v>38</v>
      </c>
      <c r="I461" s="924"/>
      <c r="J461" s="921" t="s">
        <v>31</v>
      </c>
      <c r="K461" s="921" t="s">
        <v>31</v>
      </c>
      <c r="L461" s="925">
        <v>0</v>
      </c>
    </row>
    <row r="462" spans="1:12" ht="22.8" x14ac:dyDescent="0.25">
      <c r="A462" s="918"/>
      <c r="B462" s="14" t="s">
        <v>204</v>
      </c>
      <c r="C462" s="14" t="s">
        <v>3111</v>
      </c>
      <c r="D462" s="15">
        <v>43730</v>
      </c>
      <c r="E462" s="14" t="s">
        <v>188</v>
      </c>
      <c r="F462" s="920"/>
      <c r="G462" s="920"/>
      <c r="H462" s="924"/>
      <c r="I462" s="924"/>
      <c r="J462" s="921"/>
      <c r="K462" s="921"/>
      <c r="L462" s="925"/>
    </row>
    <row r="463" spans="1:12" ht="24" x14ac:dyDescent="0.25">
      <c r="A463" s="918">
        <v>986</v>
      </c>
      <c r="B463" s="9" t="s">
        <v>22</v>
      </c>
      <c r="C463" s="13" t="s">
        <v>23</v>
      </c>
      <c r="D463" s="13" t="s">
        <v>24</v>
      </c>
      <c r="E463" s="13" t="s">
        <v>25</v>
      </c>
      <c r="F463" s="919" t="s">
        <v>17</v>
      </c>
      <c r="G463" s="919"/>
      <c r="H463" s="920"/>
      <c r="I463" s="920"/>
      <c r="J463" s="920"/>
      <c r="K463" s="920"/>
      <c r="L463" s="920"/>
    </row>
    <row r="464" spans="1:12" x14ac:dyDescent="0.25">
      <c r="A464" s="918"/>
      <c r="B464" s="921" t="s">
        <v>3112</v>
      </c>
      <c r="C464" s="922" t="s">
        <v>3113</v>
      </c>
      <c r="D464" s="923">
        <v>43569</v>
      </c>
      <c r="E464" s="921" t="s">
        <v>136</v>
      </c>
      <c r="F464" s="921" t="s">
        <v>137</v>
      </c>
      <c r="G464" s="921"/>
      <c r="H464" s="924" t="s">
        <v>30</v>
      </c>
      <c r="I464" s="924"/>
      <c r="J464" s="14" t="s">
        <v>31</v>
      </c>
      <c r="K464" s="14" t="s">
        <v>32</v>
      </c>
      <c r="L464" s="16">
        <v>542.41999999999996</v>
      </c>
    </row>
    <row r="465" spans="1:12" x14ac:dyDescent="0.25">
      <c r="A465" s="918"/>
      <c r="B465" s="921"/>
      <c r="C465" s="922"/>
      <c r="D465" s="923"/>
      <c r="E465" s="921"/>
      <c r="F465" s="921"/>
      <c r="G465" s="921"/>
      <c r="H465" s="924" t="s">
        <v>33</v>
      </c>
      <c r="I465" s="924"/>
      <c r="J465" s="14" t="s">
        <v>31</v>
      </c>
      <c r="K465" s="14" t="s">
        <v>32</v>
      </c>
      <c r="L465" s="16">
        <v>116</v>
      </c>
    </row>
    <row r="466" spans="1:12" ht="24" x14ac:dyDescent="0.25">
      <c r="A466" s="918"/>
      <c r="B466" s="9" t="s">
        <v>34</v>
      </c>
      <c r="C466" s="13" t="s">
        <v>35</v>
      </c>
      <c r="D466" s="13" t="s">
        <v>36</v>
      </c>
      <c r="E466" s="13" t="s">
        <v>37</v>
      </c>
      <c r="F466" s="920"/>
      <c r="G466" s="920"/>
      <c r="H466" s="924" t="s">
        <v>38</v>
      </c>
      <c r="I466" s="924"/>
      <c r="J466" s="921" t="s">
        <v>31</v>
      </c>
      <c r="K466" s="921" t="s">
        <v>31</v>
      </c>
      <c r="L466" s="925">
        <v>0</v>
      </c>
    </row>
    <row r="467" spans="1:12" ht="22.8" x14ac:dyDescent="0.25">
      <c r="A467" s="918"/>
      <c r="B467" s="14" t="s">
        <v>39</v>
      </c>
      <c r="C467" s="14" t="s">
        <v>137</v>
      </c>
      <c r="D467" s="15">
        <v>43571</v>
      </c>
      <c r="E467" s="14" t="s">
        <v>501</v>
      </c>
      <c r="F467" s="920"/>
      <c r="G467" s="920"/>
      <c r="H467" s="924"/>
      <c r="I467" s="924"/>
      <c r="J467" s="921"/>
      <c r="K467" s="921"/>
      <c r="L467" s="925"/>
    </row>
    <row r="468" spans="1:12" ht="24" x14ac:dyDescent="0.25">
      <c r="A468" s="918">
        <v>987</v>
      </c>
      <c r="B468" s="9" t="s">
        <v>22</v>
      </c>
      <c r="C468" s="13" t="s">
        <v>23</v>
      </c>
      <c r="D468" s="13" t="s">
        <v>24</v>
      </c>
      <c r="E468" s="13" t="s">
        <v>25</v>
      </c>
      <c r="F468" s="919" t="s">
        <v>17</v>
      </c>
      <c r="G468" s="919"/>
      <c r="H468" s="920"/>
      <c r="I468" s="920"/>
      <c r="J468" s="920"/>
      <c r="K468" s="920"/>
      <c r="L468" s="920"/>
    </row>
    <row r="469" spans="1:12" x14ac:dyDescent="0.25">
      <c r="A469" s="918"/>
      <c r="B469" s="921" t="s">
        <v>3112</v>
      </c>
      <c r="C469" s="922" t="s">
        <v>3114</v>
      </c>
      <c r="D469" s="923">
        <v>43617</v>
      </c>
      <c r="E469" s="921" t="s">
        <v>3115</v>
      </c>
      <c r="F469" s="921" t="s">
        <v>3116</v>
      </c>
      <c r="G469" s="921"/>
      <c r="H469" s="924" t="s">
        <v>30</v>
      </c>
      <c r="I469" s="924"/>
      <c r="J469" s="14" t="s">
        <v>31</v>
      </c>
      <c r="K469" s="14" t="s">
        <v>32</v>
      </c>
      <c r="L469" s="16">
        <v>855.56</v>
      </c>
    </row>
    <row r="470" spans="1:12" x14ac:dyDescent="0.25">
      <c r="A470" s="918"/>
      <c r="B470" s="921"/>
      <c r="C470" s="922"/>
      <c r="D470" s="923"/>
      <c r="E470" s="921"/>
      <c r="F470" s="921"/>
      <c r="G470" s="921"/>
      <c r="H470" s="924" t="s">
        <v>33</v>
      </c>
      <c r="I470" s="924"/>
      <c r="J470" s="14" t="s">
        <v>31</v>
      </c>
      <c r="K470" s="14" t="s">
        <v>32</v>
      </c>
      <c r="L470" s="16">
        <v>1318.29</v>
      </c>
    </row>
    <row r="471" spans="1:12" ht="24" x14ac:dyDescent="0.25">
      <c r="A471" s="918"/>
      <c r="B471" s="9" t="s">
        <v>34</v>
      </c>
      <c r="C471" s="13" t="s">
        <v>35</v>
      </c>
      <c r="D471" s="13" t="s">
        <v>36</v>
      </c>
      <c r="E471" s="13" t="s">
        <v>37</v>
      </c>
      <c r="F471" s="920"/>
      <c r="G471" s="920"/>
      <c r="H471" s="924" t="s">
        <v>38</v>
      </c>
      <c r="I471" s="924"/>
      <c r="J471" s="921" t="s">
        <v>31</v>
      </c>
      <c r="K471" s="921" t="s">
        <v>32</v>
      </c>
      <c r="L471" s="925">
        <v>224.89</v>
      </c>
    </row>
    <row r="472" spans="1:12" ht="22.8" x14ac:dyDescent="0.25">
      <c r="A472" s="918"/>
      <c r="B472" s="14" t="s">
        <v>39</v>
      </c>
      <c r="C472" s="14" t="s">
        <v>3116</v>
      </c>
      <c r="D472" s="15">
        <v>43625</v>
      </c>
      <c r="E472" s="14" t="s">
        <v>3117</v>
      </c>
      <c r="F472" s="920"/>
      <c r="G472" s="920"/>
      <c r="H472" s="924"/>
      <c r="I472" s="924"/>
      <c r="J472" s="921"/>
      <c r="K472" s="921"/>
      <c r="L472" s="925"/>
    </row>
    <row r="473" spans="1:12" ht="24" x14ac:dyDescent="0.25">
      <c r="A473" s="918">
        <v>988</v>
      </c>
      <c r="B473" s="9" t="s">
        <v>22</v>
      </c>
      <c r="C473" s="13" t="s">
        <v>23</v>
      </c>
      <c r="D473" s="13" t="s">
        <v>24</v>
      </c>
      <c r="E473" s="13" t="s">
        <v>25</v>
      </c>
      <c r="F473" s="919" t="s">
        <v>17</v>
      </c>
      <c r="G473" s="919"/>
      <c r="H473" s="920"/>
      <c r="I473" s="920"/>
      <c r="J473" s="920"/>
      <c r="K473" s="920"/>
      <c r="L473" s="920"/>
    </row>
    <row r="474" spans="1:12" x14ac:dyDescent="0.25">
      <c r="A474" s="918"/>
      <c r="B474" s="921" t="s">
        <v>3112</v>
      </c>
      <c r="C474" s="922" t="s">
        <v>3118</v>
      </c>
      <c r="D474" s="923">
        <v>43634</v>
      </c>
      <c r="E474" s="921" t="s">
        <v>90</v>
      </c>
      <c r="F474" s="921" t="s">
        <v>972</v>
      </c>
      <c r="G474" s="921"/>
      <c r="H474" s="924" t="s">
        <v>30</v>
      </c>
      <c r="I474" s="924"/>
      <c r="J474" s="14" t="s">
        <v>31</v>
      </c>
      <c r="K474" s="14" t="s">
        <v>32</v>
      </c>
      <c r="L474" s="16">
        <v>209</v>
      </c>
    </row>
    <row r="475" spans="1:12" x14ac:dyDescent="0.25">
      <c r="A475" s="918"/>
      <c r="B475" s="921"/>
      <c r="C475" s="922"/>
      <c r="D475" s="923"/>
      <c r="E475" s="921"/>
      <c r="F475" s="921"/>
      <c r="G475" s="921"/>
      <c r="H475" s="924" t="s">
        <v>33</v>
      </c>
      <c r="I475" s="924"/>
      <c r="J475" s="14" t="s">
        <v>31</v>
      </c>
      <c r="K475" s="14" t="s">
        <v>32</v>
      </c>
      <c r="L475" s="16">
        <v>322.59000000000003</v>
      </c>
    </row>
    <row r="476" spans="1:12" ht="24" x14ac:dyDescent="0.25">
      <c r="A476" s="918"/>
      <c r="B476" s="9" t="s">
        <v>34</v>
      </c>
      <c r="C476" s="13" t="s">
        <v>35</v>
      </c>
      <c r="D476" s="13" t="s">
        <v>36</v>
      </c>
      <c r="E476" s="13" t="s">
        <v>37</v>
      </c>
      <c r="F476" s="920"/>
      <c r="G476" s="920"/>
      <c r="H476" s="924" t="s">
        <v>38</v>
      </c>
      <c r="I476" s="924"/>
      <c r="J476" s="921" t="s">
        <v>31</v>
      </c>
      <c r="K476" s="921" t="s">
        <v>31</v>
      </c>
      <c r="L476" s="925">
        <v>0</v>
      </c>
    </row>
    <row r="477" spans="1:12" ht="22.8" x14ac:dyDescent="0.25">
      <c r="A477" s="918"/>
      <c r="B477" s="14" t="s">
        <v>39</v>
      </c>
      <c r="C477" s="14" t="s">
        <v>972</v>
      </c>
      <c r="D477" s="15">
        <v>43635</v>
      </c>
      <c r="E477" s="14" t="s">
        <v>2279</v>
      </c>
      <c r="F477" s="920"/>
      <c r="G477" s="920"/>
      <c r="H477" s="924"/>
      <c r="I477" s="924"/>
      <c r="J477" s="921"/>
      <c r="K477" s="921"/>
      <c r="L477" s="925"/>
    </row>
    <row r="478" spans="1:12" ht="24" x14ac:dyDescent="0.25">
      <c r="A478" s="918">
        <v>989</v>
      </c>
      <c r="B478" s="9" t="s">
        <v>22</v>
      </c>
      <c r="C478" s="13" t="s">
        <v>23</v>
      </c>
      <c r="D478" s="13" t="s">
        <v>24</v>
      </c>
      <c r="E478" s="13" t="s">
        <v>25</v>
      </c>
      <c r="F478" s="919" t="s">
        <v>17</v>
      </c>
      <c r="G478" s="919"/>
      <c r="H478" s="920"/>
      <c r="I478" s="920"/>
      <c r="J478" s="920"/>
      <c r="K478" s="920"/>
      <c r="L478" s="920"/>
    </row>
    <row r="479" spans="1:12" x14ac:dyDescent="0.25">
      <c r="A479" s="918"/>
      <c r="B479" s="921" t="s">
        <v>3112</v>
      </c>
      <c r="C479" s="922" t="s">
        <v>3119</v>
      </c>
      <c r="D479" s="923">
        <v>43733</v>
      </c>
      <c r="E479" s="921" t="s">
        <v>53</v>
      </c>
      <c r="F479" s="921" t="s">
        <v>2815</v>
      </c>
      <c r="G479" s="921"/>
      <c r="H479" s="924" t="s">
        <v>30</v>
      </c>
      <c r="I479" s="924"/>
      <c r="J479" s="14" t="s">
        <v>31</v>
      </c>
      <c r="K479" s="14" t="s">
        <v>32</v>
      </c>
      <c r="L479" s="16">
        <v>469</v>
      </c>
    </row>
    <row r="480" spans="1:12" x14ac:dyDescent="0.25">
      <c r="A480" s="918"/>
      <c r="B480" s="921"/>
      <c r="C480" s="922"/>
      <c r="D480" s="923"/>
      <c r="E480" s="921"/>
      <c r="F480" s="921"/>
      <c r="G480" s="921"/>
      <c r="H480" s="924" t="s">
        <v>33</v>
      </c>
      <c r="I480" s="924"/>
      <c r="J480" s="14" t="s">
        <v>31</v>
      </c>
      <c r="K480" s="14" t="s">
        <v>32</v>
      </c>
      <c r="L480" s="16">
        <v>106</v>
      </c>
    </row>
    <row r="481" spans="1:12" ht="24" x14ac:dyDescent="0.25">
      <c r="A481" s="918"/>
      <c r="B481" s="9" t="s">
        <v>34</v>
      </c>
      <c r="C481" s="13" t="s">
        <v>35</v>
      </c>
      <c r="D481" s="13" t="s">
        <v>36</v>
      </c>
      <c r="E481" s="13" t="s">
        <v>37</v>
      </c>
      <c r="F481" s="920"/>
      <c r="G481" s="920"/>
      <c r="H481" s="924" t="s">
        <v>38</v>
      </c>
      <c r="I481" s="924"/>
      <c r="J481" s="921" t="s">
        <v>31</v>
      </c>
      <c r="K481" s="921" t="s">
        <v>31</v>
      </c>
      <c r="L481" s="925">
        <v>0</v>
      </c>
    </row>
    <row r="482" spans="1:12" ht="22.8" x14ac:dyDescent="0.25">
      <c r="A482" s="918"/>
      <c r="B482" s="14" t="s">
        <v>39</v>
      </c>
      <c r="C482" s="14" t="s">
        <v>2815</v>
      </c>
      <c r="D482" s="15">
        <v>43736</v>
      </c>
      <c r="E482" s="14" t="s">
        <v>3120</v>
      </c>
      <c r="F482" s="920"/>
      <c r="G482" s="920"/>
      <c r="H482" s="924"/>
      <c r="I482" s="924"/>
      <c r="J482" s="921"/>
      <c r="K482" s="921"/>
      <c r="L482" s="925"/>
    </row>
    <row r="483" spans="1:12" ht="24" x14ac:dyDescent="0.25">
      <c r="A483" s="918">
        <v>990</v>
      </c>
      <c r="B483" s="9" t="s">
        <v>22</v>
      </c>
      <c r="C483" s="13" t="s">
        <v>23</v>
      </c>
      <c r="D483" s="13" t="s">
        <v>24</v>
      </c>
      <c r="E483" s="13" t="s">
        <v>25</v>
      </c>
      <c r="F483" s="919" t="s">
        <v>17</v>
      </c>
      <c r="G483" s="919"/>
      <c r="H483" s="920"/>
      <c r="I483" s="920"/>
      <c r="J483" s="920"/>
      <c r="K483" s="920"/>
      <c r="L483" s="920"/>
    </row>
    <row r="484" spans="1:12" x14ac:dyDescent="0.25">
      <c r="A484" s="918"/>
      <c r="B484" s="921" t="s">
        <v>3121</v>
      </c>
      <c r="C484" s="922" t="s">
        <v>3122</v>
      </c>
      <c r="D484" s="923">
        <v>43596</v>
      </c>
      <c r="E484" s="921" t="s">
        <v>43</v>
      </c>
      <c r="F484" s="921" t="s">
        <v>3123</v>
      </c>
      <c r="G484" s="921"/>
      <c r="H484" s="924" t="s">
        <v>30</v>
      </c>
      <c r="I484" s="924"/>
      <c r="J484" s="14" t="s">
        <v>31</v>
      </c>
      <c r="K484" s="14" t="s">
        <v>32</v>
      </c>
      <c r="L484" s="16">
        <v>536</v>
      </c>
    </row>
    <row r="485" spans="1:12" x14ac:dyDescent="0.25">
      <c r="A485" s="918"/>
      <c r="B485" s="921"/>
      <c r="C485" s="922"/>
      <c r="D485" s="923"/>
      <c r="E485" s="921"/>
      <c r="F485" s="921"/>
      <c r="G485" s="921"/>
      <c r="H485" s="924" t="s">
        <v>33</v>
      </c>
      <c r="I485" s="924"/>
      <c r="J485" s="14" t="s">
        <v>31</v>
      </c>
      <c r="K485" s="14" t="s">
        <v>32</v>
      </c>
      <c r="L485" s="16">
        <v>1670.65</v>
      </c>
    </row>
    <row r="486" spans="1:12" ht="24" x14ac:dyDescent="0.25">
      <c r="A486" s="918"/>
      <c r="B486" s="9" t="s">
        <v>34</v>
      </c>
      <c r="C486" s="13" t="s">
        <v>35</v>
      </c>
      <c r="D486" s="13" t="s">
        <v>36</v>
      </c>
      <c r="E486" s="13" t="s">
        <v>37</v>
      </c>
      <c r="F486" s="920"/>
      <c r="G486" s="920"/>
      <c r="H486" s="924" t="s">
        <v>38</v>
      </c>
      <c r="I486" s="924"/>
      <c r="J486" s="921" t="s">
        <v>31</v>
      </c>
      <c r="K486" s="921" t="s">
        <v>31</v>
      </c>
      <c r="L486" s="925">
        <v>0</v>
      </c>
    </row>
    <row r="487" spans="1:12" ht="22.8" x14ac:dyDescent="0.25">
      <c r="A487" s="918"/>
      <c r="B487" s="14" t="s">
        <v>3124</v>
      </c>
      <c r="C487" s="14" t="s">
        <v>3123</v>
      </c>
      <c r="D487" s="15">
        <v>43600</v>
      </c>
      <c r="E487" s="14" t="s">
        <v>463</v>
      </c>
      <c r="F487" s="920"/>
      <c r="G487" s="920"/>
      <c r="H487" s="924"/>
      <c r="I487" s="924"/>
      <c r="J487" s="921"/>
      <c r="K487" s="921"/>
      <c r="L487" s="925"/>
    </row>
    <row r="488" spans="1:12" ht="24" x14ac:dyDescent="0.25">
      <c r="A488" s="918">
        <v>991</v>
      </c>
      <c r="B488" s="9" t="s">
        <v>22</v>
      </c>
      <c r="C488" s="13" t="s">
        <v>23</v>
      </c>
      <c r="D488" s="13" t="s">
        <v>24</v>
      </c>
      <c r="E488" s="13" t="s">
        <v>25</v>
      </c>
      <c r="F488" s="919" t="s">
        <v>17</v>
      </c>
      <c r="G488" s="919"/>
      <c r="H488" s="920"/>
      <c r="I488" s="920"/>
      <c r="J488" s="920"/>
      <c r="K488" s="920"/>
      <c r="L488" s="920"/>
    </row>
    <row r="489" spans="1:12" x14ac:dyDescent="0.25">
      <c r="A489" s="918"/>
      <c r="B489" s="921" t="s">
        <v>3125</v>
      </c>
      <c r="C489" s="922" t="s">
        <v>3126</v>
      </c>
      <c r="D489" s="923">
        <v>43676</v>
      </c>
      <c r="E489" s="921" t="s">
        <v>90</v>
      </c>
      <c r="F489" s="921" t="s">
        <v>3127</v>
      </c>
      <c r="G489" s="921"/>
      <c r="H489" s="924" t="s">
        <v>30</v>
      </c>
      <c r="I489" s="924"/>
      <c r="J489" s="14" t="s">
        <v>31</v>
      </c>
      <c r="K489" s="14" t="s">
        <v>32</v>
      </c>
      <c r="L489" s="16">
        <v>366.24</v>
      </c>
    </row>
    <row r="490" spans="1:12" x14ac:dyDescent="0.25">
      <c r="A490" s="918"/>
      <c r="B490" s="921"/>
      <c r="C490" s="922"/>
      <c r="D490" s="923"/>
      <c r="E490" s="921"/>
      <c r="F490" s="921"/>
      <c r="G490" s="921"/>
      <c r="H490" s="924" t="s">
        <v>33</v>
      </c>
      <c r="I490" s="924"/>
      <c r="J490" s="921" t="s">
        <v>31</v>
      </c>
      <c r="K490" s="921" t="s">
        <v>32</v>
      </c>
      <c r="L490" s="925">
        <v>321.60000000000002</v>
      </c>
    </row>
    <row r="491" spans="1:12" x14ac:dyDescent="0.25">
      <c r="A491" s="918"/>
      <c r="B491" s="921"/>
      <c r="C491" s="922"/>
      <c r="D491" s="923"/>
      <c r="E491" s="921"/>
      <c r="F491" s="921"/>
      <c r="G491" s="921"/>
      <c r="H491" s="924"/>
      <c r="I491" s="924"/>
      <c r="J491" s="921"/>
      <c r="K491" s="921"/>
      <c r="L491" s="925"/>
    </row>
    <row r="492" spans="1:12" ht="24" x14ac:dyDescent="0.25">
      <c r="A492" s="918"/>
      <c r="B492" s="9" t="s">
        <v>34</v>
      </c>
      <c r="C492" s="13" t="s">
        <v>35</v>
      </c>
      <c r="D492" s="13" t="s">
        <v>36</v>
      </c>
      <c r="E492" s="13" t="s">
        <v>37</v>
      </c>
      <c r="F492" s="920"/>
      <c r="G492" s="920"/>
      <c r="H492" s="924" t="s">
        <v>38</v>
      </c>
      <c r="I492" s="924"/>
      <c r="J492" s="921" t="s">
        <v>31</v>
      </c>
      <c r="K492" s="921" t="s">
        <v>32</v>
      </c>
      <c r="L492" s="925">
        <v>825</v>
      </c>
    </row>
    <row r="493" spans="1:12" ht="22.8" x14ac:dyDescent="0.25">
      <c r="A493" s="918"/>
      <c r="B493" s="14" t="s">
        <v>39</v>
      </c>
      <c r="C493" s="14" t="s">
        <v>3127</v>
      </c>
      <c r="D493" s="15">
        <v>43678</v>
      </c>
      <c r="E493" s="14" t="s">
        <v>3128</v>
      </c>
      <c r="F493" s="920"/>
      <c r="G493" s="920"/>
      <c r="H493" s="924"/>
      <c r="I493" s="924"/>
      <c r="J493" s="921"/>
      <c r="K493" s="921"/>
      <c r="L493" s="925"/>
    </row>
    <row r="494" spans="1:12" ht="24" x14ac:dyDescent="0.25">
      <c r="A494" s="918">
        <v>992</v>
      </c>
      <c r="B494" s="9" t="s">
        <v>22</v>
      </c>
      <c r="C494" s="13" t="s">
        <v>23</v>
      </c>
      <c r="D494" s="13" t="s">
        <v>24</v>
      </c>
      <c r="E494" s="13" t="s">
        <v>25</v>
      </c>
      <c r="F494" s="919" t="s">
        <v>17</v>
      </c>
      <c r="G494" s="919"/>
      <c r="H494" s="920"/>
      <c r="I494" s="920"/>
      <c r="J494" s="920"/>
      <c r="K494" s="920"/>
      <c r="L494" s="920"/>
    </row>
    <row r="495" spans="1:12" x14ac:dyDescent="0.25">
      <c r="A495" s="918"/>
      <c r="B495" s="921" t="s">
        <v>3129</v>
      </c>
      <c r="C495" s="922" t="s">
        <v>3130</v>
      </c>
      <c r="D495" s="923">
        <v>43584</v>
      </c>
      <c r="E495" s="921" t="s">
        <v>3131</v>
      </c>
      <c r="F495" s="921" t="s">
        <v>3132</v>
      </c>
      <c r="G495" s="921"/>
      <c r="H495" s="924" t="s">
        <v>30</v>
      </c>
      <c r="I495" s="924"/>
      <c r="J495" s="14" t="s">
        <v>31</v>
      </c>
      <c r="K495" s="14" t="s">
        <v>32</v>
      </c>
      <c r="L495" s="16">
        <v>258</v>
      </c>
    </row>
    <row r="496" spans="1:12" x14ac:dyDescent="0.25">
      <c r="A496" s="918"/>
      <c r="B496" s="921"/>
      <c r="C496" s="922"/>
      <c r="D496" s="923"/>
      <c r="E496" s="921"/>
      <c r="F496" s="921"/>
      <c r="G496" s="921"/>
      <c r="H496" s="924" t="s">
        <v>33</v>
      </c>
      <c r="I496" s="924"/>
      <c r="J496" s="921" t="s">
        <v>31</v>
      </c>
      <c r="K496" s="921" t="s">
        <v>32</v>
      </c>
      <c r="L496" s="925">
        <v>1197.97</v>
      </c>
    </row>
    <row r="497" spans="1:12" x14ac:dyDescent="0.25">
      <c r="A497" s="918"/>
      <c r="B497" s="921"/>
      <c r="C497" s="922"/>
      <c r="D497" s="923"/>
      <c r="E497" s="921"/>
      <c r="F497" s="921"/>
      <c r="G497" s="921"/>
      <c r="H497" s="924"/>
      <c r="I497" s="924"/>
      <c r="J497" s="921"/>
      <c r="K497" s="921"/>
      <c r="L497" s="925"/>
    </row>
    <row r="498" spans="1:12" ht="24" x14ac:dyDescent="0.25">
      <c r="A498" s="918"/>
      <c r="B498" s="9" t="s">
        <v>34</v>
      </c>
      <c r="C498" s="13" t="s">
        <v>35</v>
      </c>
      <c r="D498" s="13" t="s">
        <v>36</v>
      </c>
      <c r="E498" s="13" t="s">
        <v>37</v>
      </c>
      <c r="F498" s="920"/>
      <c r="G498" s="920"/>
      <c r="H498" s="924" t="s">
        <v>38</v>
      </c>
      <c r="I498" s="924"/>
      <c r="J498" s="921" t="s">
        <v>31</v>
      </c>
      <c r="K498" s="921" t="s">
        <v>31</v>
      </c>
      <c r="L498" s="925">
        <v>0</v>
      </c>
    </row>
    <row r="499" spans="1:12" ht="22.8" x14ac:dyDescent="0.25">
      <c r="A499" s="918"/>
      <c r="B499" s="14" t="s">
        <v>39</v>
      </c>
      <c r="C499" s="14" t="s">
        <v>3132</v>
      </c>
      <c r="D499" s="15">
        <v>43590</v>
      </c>
      <c r="E499" s="14" t="s">
        <v>3133</v>
      </c>
      <c r="F499" s="920"/>
      <c r="G499" s="920"/>
      <c r="H499" s="924"/>
      <c r="I499" s="924"/>
      <c r="J499" s="921"/>
      <c r="K499" s="921"/>
      <c r="L499" s="925"/>
    </row>
    <row r="500" spans="1:12" ht="24" x14ac:dyDescent="0.25">
      <c r="A500" s="918">
        <v>993</v>
      </c>
      <c r="B500" s="9" t="s">
        <v>22</v>
      </c>
      <c r="C500" s="13" t="s">
        <v>23</v>
      </c>
      <c r="D500" s="13" t="s">
        <v>24</v>
      </c>
      <c r="E500" s="13" t="s">
        <v>25</v>
      </c>
      <c r="F500" s="919" t="s">
        <v>17</v>
      </c>
      <c r="G500" s="919"/>
      <c r="H500" s="920"/>
      <c r="I500" s="920"/>
      <c r="J500" s="920"/>
      <c r="K500" s="920"/>
      <c r="L500" s="920"/>
    </row>
    <row r="501" spans="1:12" x14ac:dyDescent="0.25">
      <c r="A501" s="918"/>
      <c r="B501" s="921" t="s">
        <v>3129</v>
      </c>
      <c r="C501" s="922" t="s">
        <v>3130</v>
      </c>
      <c r="D501" s="923">
        <v>43584</v>
      </c>
      <c r="E501" s="921" t="s">
        <v>3131</v>
      </c>
      <c r="F501" s="921" t="s">
        <v>3134</v>
      </c>
      <c r="G501" s="921"/>
      <c r="H501" s="924" t="s">
        <v>30</v>
      </c>
      <c r="I501" s="924"/>
      <c r="J501" s="14" t="s">
        <v>31</v>
      </c>
      <c r="K501" s="14" t="s">
        <v>32</v>
      </c>
      <c r="L501" s="16">
        <v>123.55</v>
      </c>
    </row>
    <row r="502" spans="1:12" x14ac:dyDescent="0.25">
      <c r="A502" s="918"/>
      <c r="B502" s="921"/>
      <c r="C502" s="922"/>
      <c r="D502" s="923"/>
      <c r="E502" s="921"/>
      <c r="F502" s="921"/>
      <c r="G502" s="921"/>
      <c r="H502" s="924" t="s">
        <v>33</v>
      </c>
      <c r="I502" s="924"/>
      <c r="J502" s="921" t="s">
        <v>31</v>
      </c>
      <c r="K502" s="921" t="s">
        <v>32</v>
      </c>
      <c r="L502" s="925">
        <v>362.3</v>
      </c>
    </row>
    <row r="503" spans="1:12" x14ac:dyDescent="0.25">
      <c r="A503" s="918"/>
      <c r="B503" s="921"/>
      <c r="C503" s="922"/>
      <c r="D503" s="923"/>
      <c r="E503" s="921"/>
      <c r="F503" s="921"/>
      <c r="G503" s="921"/>
      <c r="H503" s="924"/>
      <c r="I503" s="924"/>
      <c r="J503" s="921"/>
      <c r="K503" s="921"/>
      <c r="L503" s="925"/>
    </row>
    <row r="504" spans="1:12" ht="24" x14ac:dyDescent="0.25">
      <c r="A504" s="918"/>
      <c r="B504" s="9" t="s">
        <v>34</v>
      </c>
      <c r="C504" s="13" t="s">
        <v>35</v>
      </c>
      <c r="D504" s="13" t="s">
        <v>36</v>
      </c>
      <c r="E504" s="13" t="s">
        <v>37</v>
      </c>
      <c r="F504" s="920"/>
      <c r="G504" s="920"/>
      <c r="H504" s="924" t="s">
        <v>38</v>
      </c>
      <c r="I504" s="924"/>
      <c r="J504" s="921" t="s">
        <v>31</v>
      </c>
      <c r="K504" s="921" t="s">
        <v>32</v>
      </c>
      <c r="L504" s="925">
        <v>595</v>
      </c>
    </row>
    <row r="505" spans="1:12" ht="22.8" x14ac:dyDescent="0.25">
      <c r="A505" s="918"/>
      <c r="B505" s="14" t="s">
        <v>39</v>
      </c>
      <c r="C505" s="14" t="s">
        <v>3134</v>
      </c>
      <c r="D505" s="15">
        <v>43590</v>
      </c>
      <c r="E505" s="14" t="s">
        <v>3133</v>
      </c>
      <c r="F505" s="920"/>
      <c r="G505" s="920"/>
      <c r="H505" s="924"/>
      <c r="I505" s="924"/>
      <c r="J505" s="921"/>
      <c r="K505" s="921"/>
      <c r="L505" s="925"/>
    </row>
    <row r="506" spans="1:12" ht="24" x14ac:dyDescent="0.25">
      <c r="A506" s="918">
        <v>994</v>
      </c>
      <c r="B506" s="9" t="s">
        <v>22</v>
      </c>
      <c r="C506" s="13" t="s">
        <v>23</v>
      </c>
      <c r="D506" s="13" t="s">
        <v>24</v>
      </c>
      <c r="E506" s="13" t="s">
        <v>25</v>
      </c>
      <c r="F506" s="919" t="s">
        <v>17</v>
      </c>
      <c r="G506" s="919"/>
      <c r="H506" s="920"/>
      <c r="I506" s="920"/>
      <c r="J506" s="920"/>
      <c r="K506" s="920"/>
      <c r="L506" s="920"/>
    </row>
    <row r="507" spans="1:12" x14ac:dyDescent="0.25">
      <c r="A507" s="918"/>
      <c r="B507" s="921" t="s">
        <v>3135</v>
      </c>
      <c r="C507" s="922" t="s">
        <v>3136</v>
      </c>
      <c r="D507" s="923">
        <v>43586</v>
      </c>
      <c r="E507" s="921" t="s">
        <v>90</v>
      </c>
      <c r="F507" s="921" t="s">
        <v>933</v>
      </c>
      <c r="G507" s="921"/>
      <c r="H507" s="924" t="s">
        <v>30</v>
      </c>
      <c r="I507" s="924"/>
      <c r="J507" s="14" t="s">
        <v>31</v>
      </c>
      <c r="K507" s="14" t="s">
        <v>32</v>
      </c>
      <c r="L507" s="16">
        <v>543</v>
      </c>
    </row>
    <row r="508" spans="1:12" x14ac:dyDescent="0.25">
      <c r="A508" s="918"/>
      <c r="B508" s="921"/>
      <c r="C508" s="922"/>
      <c r="D508" s="923"/>
      <c r="E508" s="921"/>
      <c r="F508" s="921"/>
      <c r="G508" s="921"/>
      <c r="H508" s="924" t="s">
        <v>33</v>
      </c>
      <c r="I508" s="924"/>
      <c r="J508" s="14" t="s">
        <v>31</v>
      </c>
      <c r="K508" s="14" t="s">
        <v>32</v>
      </c>
      <c r="L508" s="16">
        <v>367.52</v>
      </c>
    </row>
    <row r="509" spans="1:12" ht="24" x14ac:dyDescent="0.25">
      <c r="A509" s="918"/>
      <c r="B509" s="9" t="s">
        <v>34</v>
      </c>
      <c r="C509" s="13" t="s">
        <v>35</v>
      </c>
      <c r="D509" s="13" t="s">
        <v>36</v>
      </c>
      <c r="E509" s="13" t="s">
        <v>37</v>
      </c>
      <c r="F509" s="920"/>
      <c r="G509" s="920"/>
      <c r="H509" s="924" t="s">
        <v>38</v>
      </c>
      <c r="I509" s="924"/>
      <c r="J509" s="921" t="s">
        <v>31</v>
      </c>
      <c r="K509" s="921" t="s">
        <v>31</v>
      </c>
      <c r="L509" s="925">
        <v>0</v>
      </c>
    </row>
    <row r="510" spans="1:12" ht="22.8" x14ac:dyDescent="0.25">
      <c r="A510" s="918"/>
      <c r="B510" s="14" t="s">
        <v>204</v>
      </c>
      <c r="C510" s="14" t="s">
        <v>933</v>
      </c>
      <c r="D510" s="15">
        <v>43589</v>
      </c>
      <c r="E510" s="14" t="s">
        <v>2169</v>
      </c>
      <c r="F510" s="920"/>
      <c r="G510" s="920"/>
      <c r="H510" s="924"/>
      <c r="I510" s="924"/>
      <c r="J510" s="921"/>
      <c r="K510" s="921"/>
      <c r="L510" s="925"/>
    </row>
    <row r="511" spans="1:12" ht="24" x14ac:dyDescent="0.25">
      <c r="A511" s="918">
        <v>995</v>
      </c>
      <c r="B511" s="9" t="s">
        <v>22</v>
      </c>
      <c r="C511" s="13" t="s">
        <v>23</v>
      </c>
      <c r="D511" s="13" t="s">
        <v>24</v>
      </c>
      <c r="E511" s="13" t="s">
        <v>25</v>
      </c>
      <c r="F511" s="919" t="s">
        <v>17</v>
      </c>
      <c r="G511" s="919"/>
      <c r="H511" s="920"/>
      <c r="I511" s="920"/>
      <c r="J511" s="920"/>
      <c r="K511" s="920"/>
      <c r="L511" s="920"/>
    </row>
    <row r="512" spans="1:12" x14ac:dyDescent="0.25">
      <c r="A512" s="918"/>
      <c r="B512" s="921" t="s">
        <v>3135</v>
      </c>
      <c r="C512" s="922" t="s">
        <v>3137</v>
      </c>
      <c r="D512" s="923">
        <v>43620</v>
      </c>
      <c r="E512" s="921" t="s">
        <v>90</v>
      </c>
      <c r="F512" s="921" t="s">
        <v>524</v>
      </c>
      <c r="G512" s="921"/>
      <c r="H512" s="924" t="s">
        <v>30</v>
      </c>
      <c r="I512" s="924"/>
      <c r="J512" s="14" t="s">
        <v>31</v>
      </c>
      <c r="K512" s="14" t="s">
        <v>32</v>
      </c>
      <c r="L512" s="16">
        <v>568.30000000000007</v>
      </c>
    </row>
    <row r="513" spans="1:12" x14ac:dyDescent="0.25">
      <c r="A513" s="918"/>
      <c r="B513" s="921"/>
      <c r="C513" s="922"/>
      <c r="D513" s="923"/>
      <c r="E513" s="921"/>
      <c r="F513" s="921"/>
      <c r="G513" s="921"/>
      <c r="H513" s="924" t="s">
        <v>33</v>
      </c>
      <c r="I513" s="924"/>
      <c r="J513" s="14" t="s">
        <v>31</v>
      </c>
      <c r="K513" s="14" t="s">
        <v>32</v>
      </c>
      <c r="L513" s="16">
        <v>335.58</v>
      </c>
    </row>
    <row r="514" spans="1:12" ht="24" x14ac:dyDescent="0.25">
      <c r="A514" s="918"/>
      <c r="B514" s="9" t="s">
        <v>34</v>
      </c>
      <c r="C514" s="13" t="s">
        <v>35</v>
      </c>
      <c r="D514" s="13" t="s">
        <v>36</v>
      </c>
      <c r="E514" s="13" t="s">
        <v>37</v>
      </c>
      <c r="F514" s="920"/>
      <c r="G514" s="920"/>
      <c r="H514" s="924" t="s">
        <v>38</v>
      </c>
      <c r="I514" s="924"/>
      <c r="J514" s="921" t="s">
        <v>31</v>
      </c>
      <c r="K514" s="921" t="s">
        <v>31</v>
      </c>
      <c r="L514" s="925">
        <v>0</v>
      </c>
    </row>
    <row r="515" spans="1:12" ht="22.8" x14ac:dyDescent="0.25">
      <c r="A515" s="918"/>
      <c r="B515" s="14" t="s">
        <v>204</v>
      </c>
      <c r="C515" s="14" t="s">
        <v>524</v>
      </c>
      <c r="D515" s="15">
        <v>43624</v>
      </c>
      <c r="E515" s="14" t="s">
        <v>565</v>
      </c>
      <c r="F515" s="920"/>
      <c r="G515" s="920"/>
      <c r="H515" s="924"/>
      <c r="I515" s="924"/>
      <c r="J515" s="921"/>
      <c r="K515" s="921"/>
      <c r="L515" s="925"/>
    </row>
    <row r="516" spans="1:12" ht="24" x14ac:dyDescent="0.25">
      <c r="A516" s="918">
        <v>996</v>
      </c>
      <c r="B516" s="9" t="s">
        <v>22</v>
      </c>
      <c r="C516" s="13" t="s">
        <v>23</v>
      </c>
      <c r="D516" s="13" t="s">
        <v>24</v>
      </c>
      <c r="E516" s="13" t="s">
        <v>25</v>
      </c>
      <c r="F516" s="919" t="s">
        <v>17</v>
      </c>
      <c r="G516" s="919"/>
      <c r="H516" s="920"/>
      <c r="I516" s="920"/>
      <c r="J516" s="920"/>
      <c r="K516" s="920"/>
      <c r="L516" s="920"/>
    </row>
    <row r="517" spans="1:12" x14ac:dyDescent="0.25">
      <c r="A517" s="918"/>
      <c r="B517" s="921" t="s">
        <v>3135</v>
      </c>
      <c r="C517" s="922" t="s">
        <v>3138</v>
      </c>
      <c r="D517" s="923">
        <v>43639</v>
      </c>
      <c r="E517" s="921" t="s">
        <v>727</v>
      </c>
      <c r="F517" s="921" t="s">
        <v>3139</v>
      </c>
      <c r="G517" s="921"/>
      <c r="H517" s="924" t="s">
        <v>30</v>
      </c>
      <c r="I517" s="924"/>
      <c r="J517" s="14" t="s">
        <v>31</v>
      </c>
      <c r="K517" s="14" t="s">
        <v>32</v>
      </c>
      <c r="L517" s="16">
        <v>334.69</v>
      </c>
    </row>
    <row r="518" spans="1:12" x14ac:dyDescent="0.25">
      <c r="A518" s="918"/>
      <c r="B518" s="921"/>
      <c r="C518" s="922"/>
      <c r="D518" s="923"/>
      <c r="E518" s="921"/>
      <c r="F518" s="921"/>
      <c r="G518" s="921"/>
      <c r="H518" s="924" t="s">
        <v>33</v>
      </c>
      <c r="I518" s="924"/>
      <c r="J518" s="14" t="s">
        <v>31</v>
      </c>
      <c r="K518" s="14" t="s">
        <v>32</v>
      </c>
      <c r="L518" s="16">
        <v>320.60000000000002</v>
      </c>
    </row>
    <row r="519" spans="1:12" ht="24" x14ac:dyDescent="0.25">
      <c r="A519" s="918"/>
      <c r="B519" s="9" t="s">
        <v>34</v>
      </c>
      <c r="C519" s="13" t="s">
        <v>35</v>
      </c>
      <c r="D519" s="13" t="s">
        <v>36</v>
      </c>
      <c r="E519" s="13" t="s">
        <v>37</v>
      </c>
      <c r="F519" s="920"/>
      <c r="G519" s="920"/>
      <c r="H519" s="924" t="s">
        <v>38</v>
      </c>
      <c r="I519" s="924"/>
      <c r="J519" s="921" t="s">
        <v>31</v>
      </c>
      <c r="K519" s="921" t="s">
        <v>31</v>
      </c>
      <c r="L519" s="925">
        <v>0</v>
      </c>
    </row>
    <row r="520" spans="1:12" ht="22.8" x14ac:dyDescent="0.25">
      <c r="A520" s="918"/>
      <c r="B520" s="14" t="s">
        <v>204</v>
      </c>
      <c r="C520" s="14" t="s">
        <v>3139</v>
      </c>
      <c r="D520" s="15">
        <v>43641</v>
      </c>
      <c r="E520" s="14" t="s">
        <v>1202</v>
      </c>
      <c r="F520" s="920"/>
      <c r="G520" s="920"/>
      <c r="H520" s="924"/>
      <c r="I520" s="924"/>
      <c r="J520" s="921"/>
      <c r="K520" s="921"/>
      <c r="L520" s="925"/>
    </row>
    <row r="521" spans="1:12" ht="24" x14ac:dyDescent="0.25">
      <c r="A521" s="918">
        <v>997</v>
      </c>
      <c r="B521" s="9" t="s">
        <v>22</v>
      </c>
      <c r="C521" s="13" t="s">
        <v>23</v>
      </c>
      <c r="D521" s="13" t="s">
        <v>24</v>
      </c>
      <c r="E521" s="13" t="s">
        <v>25</v>
      </c>
      <c r="F521" s="919" t="s">
        <v>17</v>
      </c>
      <c r="G521" s="919"/>
      <c r="H521" s="920"/>
      <c r="I521" s="920"/>
      <c r="J521" s="920"/>
      <c r="K521" s="920"/>
      <c r="L521" s="920"/>
    </row>
    <row r="522" spans="1:12" x14ac:dyDescent="0.25">
      <c r="A522" s="918"/>
      <c r="B522" s="921" t="s">
        <v>3135</v>
      </c>
      <c r="C522" s="922" t="s">
        <v>3140</v>
      </c>
      <c r="D522" s="923">
        <v>43711</v>
      </c>
      <c r="E522" s="921" t="s">
        <v>95</v>
      </c>
      <c r="F522" s="921" t="s">
        <v>3141</v>
      </c>
      <c r="G522" s="921"/>
      <c r="H522" s="924" t="s">
        <v>30</v>
      </c>
      <c r="I522" s="924"/>
      <c r="J522" s="14" t="s">
        <v>31</v>
      </c>
      <c r="K522" s="14" t="s">
        <v>32</v>
      </c>
      <c r="L522" s="16">
        <v>720</v>
      </c>
    </row>
    <row r="523" spans="1:12" x14ac:dyDescent="0.25">
      <c r="A523" s="918"/>
      <c r="B523" s="921"/>
      <c r="C523" s="922"/>
      <c r="D523" s="923"/>
      <c r="E523" s="921"/>
      <c r="F523" s="921"/>
      <c r="G523" s="921"/>
      <c r="H523" s="924" t="s">
        <v>33</v>
      </c>
      <c r="I523" s="924"/>
      <c r="J523" s="14" t="s">
        <v>31</v>
      </c>
      <c r="K523" s="14" t="s">
        <v>31</v>
      </c>
      <c r="L523" s="16">
        <v>0</v>
      </c>
    </row>
    <row r="524" spans="1:12" ht="24" x14ac:dyDescent="0.25">
      <c r="A524" s="918"/>
      <c r="B524" s="9" t="s">
        <v>34</v>
      </c>
      <c r="C524" s="13" t="s">
        <v>35</v>
      </c>
      <c r="D524" s="13" t="s">
        <v>36</v>
      </c>
      <c r="E524" s="13" t="s">
        <v>37</v>
      </c>
      <c r="F524" s="920"/>
      <c r="G524" s="920"/>
      <c r="H524" s="924" t="s">
        <v>38</v>
      </c>
      <c r="I524" s="924"/>
      <c r="J524" s="921" t="s">
        <v>31</v>
      </c>
      <c r="K524" s="921" t="s">
        <v>31</v>
      </c>
      <c r="L524" s="925">
        <v>0</v>
      </c>
    </row>
    <row r="525" spans="1:12" ht="22.8" x14ac:dyDescent="0.25">
      <c r="A525" s="918"/>
      <c r="B525" s="14" t="s">
        <v>204</v>
      </c>
      <c r="C525" s="14" t="s">
        <v>3141</v>
      </c>
      <c r="D525" s="15">
        <v>43715</v>
      </c>
      <c r="E525" s="14" t="s">
        <v>1289</v>
      </c>
      <c r="F525" s="920"/>
      <c r="G525" s="920"/>
      <c r="H525" s="924"/>
      <c r="I525" s="924"/>
      <c r="J525" s="921"/>
      <c r="K525" s="921"/>
      <c r="L525" s="925"/>
    </row>
    <row r="526" spans="1:12" ht="24" x14ac:dyDescent="0.25">
      <c r="A526" s="918">
        <v>998</v>
      </c>
      <c r="B526" s="9" t="s">
        <v>22</v>
      </c>
      <c r="C526" s="13" t="s">
        <v>23</v>
      </c>
      <c r="D526" s="13" t="s">
        <v>24</v>
      </c>
      <c r="E526" s="13" t="s">
        <v>25</v>
      </c>
      <c r="F526" s="919" t="s">
        <v>17</v>
      </c>
      <c r="G526" s="919"/>
      <c r="H526" s="920"/>
      <c r="I526" s="920"/>
      <c r="J526" s="920"/>
      <c r="K526" s="920"/>
      <c r="L526" s="920"/>
    </row>
    <row r="527" spans="1:12" x14ac:dyDescent="0.25">
      <c r="A527" s="918"/>
      <c r="B527" s="921" t="s">
        <v>3142</v>
      </c>
      <c r="C527" s="921" t="s">
        <v>3143</v>
      </c>
      <c r="D527" s="923">
        <v>43559</v>
      </c>
      <c r="E527" s="921" t="s">
        <v>3144</v>
      </c>
      <c r="F527" s="921" t="s">
        <v>3145</v>
      </c>
      <c r="G527" s="921"/>
      <c r="H527" s="924" t="s">
        <v>30</v>
      </c>
      <c r="I527" s="924"/>
      <c r="J527" s="14" t="s">
        <v>31</v>
      </c>
      <c r="K527" s="14" t="s">
        <v>32</v>
      </c>
      <c r="L527" s="16">
        <v>246.15</v>
      </c>
    </row>
    <row r="528" spans="1:12" x14ac:dyDescent="0.25">
      <c r="A528" s="918"/>
      <c r="B528" s="921"/>
      <c r="C528" s="921"/>
      <c r="D528" s="923"/>
      <c r="E528" s="921"/>
      <c r="F528" s="921"/>
      <c r="G528" s="921"/>
      <c r="H528" s="924" t="s">
        <v>33</v>
      </c>
      <c r="I528" s="924"/>
      <c r="J528" s="14" t="s">
        <v>31</v>
      </c>
      <c r="K528" s="14" t="s">
        <v>32</v>
      </c>
      <c r="L528" s="16">
        <v>129</v>
      </c>
    </row>
    <row r="529" spans="1:12" ht="24" x14ac:dyDescent="0.25">
      <c r="A529" s="918"/>
      <c r="B529" s="9" t="s">
        <v>34</v>
      </c>
      <c r="C529" s="13" t="s">
        <v>35</v>
      </c>
      <c r="D529" s="13" t="s">
        <v>36</v>
      </c>
      <c r="E529" s="13" t="s">
        <v>37</v>
      </c>
      <c r="F529" s="920"/>
      <c r="G529" s="920"/>
      <c r="H529" s="924" t="s">
        <v>38</v>
      </c>
      <c r="I529" s="924"/>
      <c r="J529" s="921" t="s">
        <v>31</v>
      </c>
      <c r="K529" s="921" t="s">
        <v>32</v>
      </c>
      <c r="L529" s="925">
        <v>146</v>
      </c>
    </row>
    <row r="530" spans="1:12" ht="22.8" x14ac:dyDescent="0.25">
      <c r="A530" s="918"/>
      <c r="B530" s="14" t="s">
        <v>55</v>
      </c>
      <c r="C530" s="14" t="s">
        <v>3145</v>
      </c>
      <c r="D530" s="15">
        <v>43560</v>
      </c>
      <c r="E530" s="14" t="s">
        <v>2156</v>
      </c>
      <c r="F530" s="920"/>
      <c r="G530" s="920"/>
      <c r="H530" s="924"/>
      <c r="I530" s="924"/>
      <c r="J530" s="921"/>
      <c r="K530" s="921"/>
      <c r="L530" s="925"/>
    </row>
    <row r="531" spans="1:12" ht="24" x14ac:dyDescent="0.25">
      <c r="A531" s="918">
        <v>999</v>
      </c>
      <c r="B531" s="9" t="s">
        <v>22</v>
      </c>
      <c r="C531" s="13" t="s">
        <v>23</v>
      </c>
      <c r="D531" s="13" t="s">
        <v>24</v>
      </c>
      <c r="E531" s="13" t="s">
        <v>25</v>
      </c>
      <c r="F531" s="919" t="s">
        <v>17</v>
      </c>
      <c r="G531" s="919"/>
      <c r="H531" s="920"/>
      <c r="I531" s="920"/>
      <c r="J531" s="920"/>
      <c r="K531" s="920"/>
      <c r="L531" s="920"/>
    </row>
    <row r="532" spans="1:12" x14ac:dyDescent="0.25">
      <c r="A532" s="918"/>
      <c r="B532" s="921" t="s">
        <v>3142</v>
      </c>
      <c r="C532" s="921" t="s">
        <v>3146</v>
      </c>
      <c r="D532" s="923">
        <v>43700</v>
      </c>
      <c r="E532" s="921" t="s">
        <v>298</v>
      </c>
      <c r="F532" s="921" t="s">
        <v>3147</v>
      </c>
      <c r="G532" s="921"/>
      <c r="H532" s="924" t="s">
        <v>30</v>
      </c>
      <c r="I532" s="924"/>
      <c r="J532" s="14" t="s">
        <v>31</v>
      </c>
      <c r="K532" s="14" t="s">
        <v>32</v>
      </c>
      <c r="L532" s="16">
        <v>549.76</v>
      </c>
    </row>
    <row r="533" spans="1:12" x14ac:dyDescent="0.25">
      <c r="A533" s="918"/>
      <c r="B533" s="921"/>
      <c r="C533" s="921"/>
      <c r="D533" s="923"/>
      <c r="E533" s="921"/>
      <c r="F533" s="921"/>
      <c r="G533" s="921"/>
      <c r="H533" s="924" t="s">
        <v>33</v>
      </c>
      <c r="I533" s="924"/>
      <c r="J533" s="14" t="s">
        <v>31</v>
      </c>
      <c r="K533" s="14" t="s">
        <v>32</v>
      </c>
      <c r="L533" s="16">
        <v>483.79</v>
      </c>
    </row>
    <row r="534" spans="1:12" ht="24" x14ac:dyDescent="0.25">
      <c r="A534" s="918"/>
      <c r="B534" s="9" t="s">
        <v>34</v>
      </c>
      <c r="C534" s="13" t="s">
        <v>35</v>
      </c>
      <c r="D534" s="13" t="s">
        <v>36</v>
      </c>
      <c r="E534" s="13" t="s">
        <v>37</v>
      </c>
      <c r="F534" s="920"/>
      <c r="G534" s="920"/>
      <c r="H534" s="924" t="s">
        <v>38</v>
      </c>
      <c r="I534" s="924"/>
      <c r="J534" s="921" t="s">
        <v>31</v>
      </c>
      <c r="K534" s="921" t="s">
        <v>32</v>
      </c>
      <c r="L534" s="925">
        <v>30</v>
      </c>
    </row>
    <row r="535" spans="1:12" ht="22.8" x14ac:dyDescent="0.25">
      <c r="A535" s="918"/>
      <c r="B535" s="14" t="s">
        <v>55</v>
      </c>
      <c r="C535" s="14" t="s">
        <v>3147</v>
      </c>
      <c r="D535" s="15">
        <v>43702</v>
      </c>
      <c r="E535" s="14" t="s">
        <v>2782</v>
      </c>
      <c r="F535" s="920"/>
      <c r="G535" s="920"/>
      <c r="H535" s="924"/>
      <c r="I535" s="924"/>
      <c r="J535" s="921"/>
      <c r="K535" s="921"/>
      <c r="L535" s="925"/>
    </row>
    <row r="536" spans="1:12" ht="24" x14ac:dyDescent="0.25">
      <c r="A536" s="918">
        <v>1000</v>
      </c>
      <c r="B536" s="9" t="s">
        <v>22</v>
      </c>
      <c r="C536" s="13" t="s">
        <v>23</v>
      </c>
      <c r="D536" s="13" t="s">
        <v>24</v>
      </c>
      <c r="E536" s="13" t="s">
        <v>25</v>
      </c>
      <c r="F536" s="919" t="s">
        <v>17</v>
      </c>
      <c r="G536" s="919"/>
      <c r="H536" s="920"/>
      <c r="I536" s="920"/>
      <c r="J536" s="920"/>
      <c r="K536" s="920"/>
      <c r="L536" s="920"/>
    </row>
    <row r="537" spans="1:12" x14ac:dyDescent="0.25">
      <c r="A537" s="918"/>
      <c r="B537" s="921" t="s">
        <v>3142</v>
      </c>
      <c r="C537" s="921" t="s">
        <v>3148</v>
      </c>
      <c r="D537" s="923">
        <v>43726</v>
      </c>
      <c r="E537" s="921" t="s">
        <v>298</v>
      </c>
      <c r="F537" s="921" t="s">
        <v>3149</v>
      </c>
      <c r="G537" s="921"/>
      <c r="H537" s="924" t="s">
        <v>30</v>
      </c>
      <c r="I537" s="924"/>
      <c r="J537" s="14" t="s">
        <v>31</v>
      </c>
      <c r="K537" s="14" t="s">
        <v>31</v>
      </c>
      <c r="L537" s="16">
        <v>0</v>
      </c>
    </row>
    <row r="538" spans="1:12" x14ac:dyDescent="0.25">
      <c r="A538" s="918"/>
      <c r="B538" s="921"/>
      <c r="C538" s="921"/>
      <c r="D538" s="923"/>
      <c r="E538" s="921"/>
      <c r="F538" s="921"/>
      <c r="G538" s="921"/>
      <c r="H538" s="924" t="s">
        <v>33</v>
      </c>
      <c r="I538" s="924"/>
      <c r="J538" s="14" t="s">
        <v>31</v>
      </c>
      <c r="K538" s="14" t="s">
        <v>31</v>
      </c>
      <c r="L538" s="16">
        <v>0</v>
      </c>
    </row>
    <row r="539" spans="1:12" ht="24" x14ac:dyDescent="0.25">
      <c r="A539" s="918"/>
      <c r="B539" s="9" t="s">
        <v>34</v>
      </c>
      <c r="C539" s="13" t="s">
        <v>35</v>
      </c>
      <c r="D539" s="13" t="s">
        <v>36</v>
      </c>
      <c r="E539" s="13" t="s">
        <v>37</v>
      </c>
      <c r="F539" s="920"/>
      <c r="G539" s="920"/>
      <c r="H539" s="924" t="s">
        <v>38</v>
      </c>
      <c r="I539" s="924"/>
      <c r="J539" s="921" t="s">
        <v>31</v>
      </c>
      <c r="K539" s="921" t="s">
        <v>32</v>
      </c>
      <c r="L539" s="925">
        <v>895</v>
      </c>
    </row>
    <row r="540" spans="1:12" ht="22.8" x14ac:dyDescent="0.25">
      <c r="A540" s="918"/>
      <c r="B540" s="14" t="s">
        <v>55</v>
      </c>
      <c r="C540" s="14" t="s">
        <v>3149</v>
      </c>
      <c r="D540" s="15">
        <v>43730</v>
      </c>
      <c r="E540" s="14" t="s">
        <v>188</v>
      </c>
      <c r="F540" s="920"/>
      <c r="G540" s="920"/>
      <c r="H540" s="924"/>
      <c r="I540" s="924"/>
      <c r="J540" s="921"/>
      <c r="K540" s="921"/>
      <c r="L540" s="925"/>
    </row>
  </sheetData>
  <mergeCells count="1596">
    <mergeCell ref="K6:L8"/>
    <mergeCell ref="C7:E7"/>
    <mergeCell ref="C8:E8"/>
    <mergeCell ref="F9:G9"/>
    <mergeCell ref="H9:I9"/>
    <mergeCell ref="B2:L2"/>
    <mergeCell ref="A3:A5"/>
    <mergeCell ref="B3:I4"/>
    <mergeCell ref="B5:L5"/>
    <mergeCell ref="A6:A8"/>
    <mergeCell ref="C6:E6"/>
    <mergeCell ref="F6:F8"/>
    <mergeCell ref="G6:G8"/>
    <mergeCell ref="I6:I8"/>
    <mergeCell ref="J6:J8"/>
    <mergeCell ref="D16:D17"/>
    <mergeCell ref="E16:E17"/>
    <mergeCell ref="F16:G17"/>
    <mergeCell ref="H16:I16"/>
    <mergeCell ref="H17:I17"/>
    <mergeCell ref="F13:G14"/>
    <mergeCell ref="H13:I14"/>
    <mergeCell ref="J13:J14"/>
    <mergeCell ref="K13:K14"/>
    <mergeCell ref="L13:L14"/>
    <mergeCell ref="A15:A19"/>
    <mergeCell ref="F15:G15"/>
    <mergeCell ref="H15:L15"/>
    <mergeCell ref="B16:B17"/>
    <mergeCell ref="C16:C17"/>
    <mergeCell ref="A10:A14"/>
    <mergeCell ref="F10:G10"/>
    <mergeCell ref="H10:L10"/>
    <mergeCell ref="B11:B12"/>
    <mergeCell ref="C11:C12"/>
    <mergeCell ref="D11:D12"/>
    <mergeCell ref="E11:E12"/>
    <mergeCell ref="F11:G12"/>
    <mergeCell ref="H11:I11"/>
    <mergeCell ref="H12:I12"/>
    <mergeCell ref="K23:K24"/>
    <mergeCell ref="L23:L24"/>
    <mergeCell ref="A25:A29"/>
    <mergeCell ref="F25:G25"/>
    <mergeCell ref="H25:L25"/>
    <mergeCell ref="B26:B27"/>
    <mergeCell ref="C26:C27"/>
    <mergeCell ref="D26:D27"/>
    <mergeCell ref="E26:E27"/>
    <mergeCell ref="F26:G27"/>
    <mergeCell ref="F21:G22"/>
    <mergeCell ref="H21:I21"/>
    <mergeCell ref="H22:I22"/>
    <mergeCell ref="F23:G24"/>
    <mergeCell ref="H23:I24"/>
    <mergeCell ref="J23:J24"/>
    <mergeCell ref="J18:J19"/>
    <mergeCell ref="K18:K19"/>
    <mergeCell ref="L18:L19"/>
    <mergeCell ref="A20:A24"/>
    <mergeCell ref="F20:G20"/>
    <mergeCell ref="H20:L20"/>
    <mergeCell ref="B21:B22"/>
    <mergeCell ref="C21:C22"/>
    <mergeCell ref="D21:D22"/>
    <mergeCell ref="E21:E22"/>
    <mergeCell ref="F18:G19"/>
    <mergeCell ref="H18:I19"/>
    <mergeCell ref="H32:I32"/>
    <mergeCell ref="F33:G34"/>
    <mergeCell ref="H33:I34"/>
    <mergeCell ref="J33:J34"/>
    <mergeCell ref="K33:K34"/>
    <mergeCell ref="L33:L34"/>
    <mergeCell ref="L28:L29"/>
    <mergeCell ref="A30:A34"/>
    <mergeCell ref="F30:G30"/>
    <mergeCell ref="H30:L30"/>
    <mergeCell ref="B31:B32"/>
    <mergeCell ref="C31:C32"/>
    <mergeCell ref="D31:D32"/>
    <mergeCell ref="E31:E32"/>
    <mergeCell ref="F31:G32"/>
    <mergeCell ref="H31:I31"/>
    <mergeCell ref="H26:I26"/>
    <mergeCell ref="H27:I27"/>
    <mergeCell ref="F28:G29"/>
    <mergeCell ref="H28:I29"/>
    <mergeCell ref="J28:J29"/>
    <mergeCell ref="K28:K29"/>
    <mergeCell ref="D41:D42"/>
    <mergeCell ref="E41:E42"/>
    <mergeCell ref="F41:G42"/>
    <mergeCell ref="H41:I41"/>
    <mergeCell ref="H42:I42"/>
    <mergeCell ref="F43:G44"/>
    <mergeCell ref="H43:I44"/>
    <mergeCell ref="F38:G39"/>
    <mergeCell ref="H38:I39"/>
    <mergeCell ref="J38:J39"/>
    <mergeCell ref="K38:K39"/>
    <mergeCell ref="L38:L39"/>
    <mergeCell ref="A40:A44"/>
    <mergeCell ref="F40:G40"/>
    <mergeCell ref="H40:L40"/>
    <mergeCell ref="B41:B42"/>
    <mergeCell ref="C41:C42"/>
    <mergeCell ref="A35:A39"/>
    <mergeCell ref="F35:G35"/>
    <mergeCell ref="H35:L35"/>
    <mergeCell ref="B36:B37"/>
    <mergeCell ref="C36:C37"/>
    <mergeCell ref="D36:D37"/>
    <mergeCell ref="E36:E37"/>
    <mergeCell ref="F36:G37"/>
    <mergeCell ref="H36:I36"/>
    <mergeCell ref="H37:I37"/>
    <mergeCell ref="K48:K49"/>
    <mergeCell ref="L48:L49"/>
    <mergeCell ref="A50:A54"/>
    <mergeCell ref="F50:G50"/>
    <mergeCell ref="H50:L50"/>
    <mergeCell ref="B51:B52"/>
    <mergeCell ref="C51:C52"/>
    <mergeCell ref="D51:D52"/>
    <mergeCell ref="E51:E52"/>
    <mergeCell ref="F51:G52"/>
    <mergeCell ref="F46:G47"/>
    <mergeCell ref="H46:I46"/>
    <mergeCell ref="H47:I47"/>
    <mergeCell ref="F48:G49"/>
    <mergeCell ref="H48:I49"/>
    <mergeCell ref="J48:J49"/>
    <mergeCell ref="J43:J44"/>
    <mergeCell ref="K43:K44"/>
    <mergeCell ref="L43:L44"/>
    <mergeCell ref="A45:A49"/>
    <mergeCell ref="F45:G45"/>
    <mergeCell ref="H45:L45"/>
    <mergeCell ref="B46:B47"/>
    <mergeCell ref="C46:C47"/>
    <mergeCell ref="D46:D47"/>
    <mergeCell ref="E46:E47"/>
    <mergeCell ref="H57:I57"/>
    <mergeCell ref="F58:G59"/>
    <mergeCell ref="H58:I59"/>
    <mergeCell ref="J58:J59"/>
    <mergeCell ref="K58:K59"/>
    <mergeCell ref="L58:L59"/>
    <mergeCell ref="L53:L54"/>
    <mergeCell ref="A55:A59"/>
    <mergeCell ref="F55:G55"/>
    <mergeCell ref="H55:L55"/>
    <mergeCell ref="B56:B57"/>
    <mergeCell ref="C56:C57"/>
    <mergeCell ref="D56:D57"/>
    <mergeCell ref="E56:E57"/>
    <mergeCell ref="F56:G57"/>
    <mergeCell ref="H56:I56"/>
    <mergeCell ref="H51:I51"/>
    <mergeCell ref="H52:I52"/>
    <mergeCell ref="F53:G54"/>
    <mergeCell ref="H53:I54"/>
    <mergeCell ref="J53:J54"/>
    <mergeCell ref="K53:K54"/>
    <mergeCell ref="D66:D67"/>
    <mergeCell ref="E66:E67"/>
    <mergeCell ref="F66:G67"/>
    <mergeCell ref="H66:I66"/>
    <mergeCell ref="H67:I67"/>
    <mergeCell ref="F68:G69"/>
    <mergeCell ref="H68:I69"/>
    <mergeCell ref="F63:G64"/>
    <mergeCell ref="H63:I64"/>
    <mergeCell ref="J63:J64"/>
    <mergeCell ref="K63:K64"/>
    <mergeCell ref="L63:L64"/>
    <mergeCell ref="A65:A69"/>
    <mergeCell ref="F65:G65"/>
    <mergeCell ref="H65:L65"/>
    <mergeCell ref="B66:B67"/>
    <mergeCell ref="C66:C67"/>
    <mergeCell ref="A60:A64"/>
    <mergeCell ref="F60:G60"/>
    <mergeCell ref="H60:L60"/>
    <mergeCell ref="B61:B62"/>
    <mergeCell ref="C61:C62"/>
    <mergeCell ref="D61:D62"/>
    <mergeCell ref="E61:E62"/>
    <mergeCell ref="F61:G62"/>
    <mergeCell ref="H61:I61"/>
    <mergeCell ref="H62:I62"/>
    <mergeCell ref="K73:K74"/>
    <mergeCell ref="L73:L74"/>
    <mergeCell ref="A75:A79"/>
    <mergeCell ref="F75:G75"/>
    <mergeCell ref="H75:L75"/>
    <mergeCell ref="B76:B77"/>
    <mergeCell ref="C76:C77"/>
    <mergeCell ref="D76:D77"/>
    <mergeCell ref="E76:E77"/>
    <mergeCell ref="F76:G77"/>
    <mergeCell ref="F71:G72"/>
    <mergeCell ref="H71:I71"/>
    <mergeCell ref="H72:I72"/>
    <mergeCell ref="F73:G74"/>
    <mergeCell ref="H73:I74"/>
    <mergeCell ref="J73:J74"/>
    <mergeCell ref="J68:J69"/>
    <mergeCell ref="K68:K69"/>
    <mergeCell ref="L68:L69"/>
    <mergeCell ref="A70:A74"/>
    <mergeCell ref="F70:G70"/>
    <mergeCell ref="H70:L70"/>
    <mergeCell ref="B71:B72"/>
    <mergeCell ref="C71:C72"/>
    <mergeCell ref="D71:D72"/>
    <mergeCell ref="E71:E72"/>
    <mergeCell ref="H82:I82"/>
    <mergeCell ref="F83:G84"/>
    <mergeCell ref="H83:I84"/>
    <mergeCell ref="J83:J84"/>
    <mergeCell ref="K83:K84"/>
    <mergeCell ref="L83:L84"/>
    <mergeCell ref="L78:L79"/>
    <mergeCell ref="A80:A84"/>
    <mergeCell ref="F80:G80"/>
    <mergeCell ref="H80:L80"/>
    <mergeCell ref="B81:B82"/>
    <mergeCell ref="C81:C82"/>
    <mergeCell ref="D81:D82"/>
    <mergeCell ref="E81:E82"/>
    <mergeCell ref="F81:G82"/>
    <mergeCell ref="H81:I81"/>
    <mergeCell ref="H76:I76"/>
    <mergeCell ref="H77:I77"/>
    <mergeCell ref="F78:G79"/>
    <mergeCell ref="H78:I79"/>
    <mergeCell ref="J78:J79"/>
    <mergeCell ref="K78:K79"/>
    <mergeCell ref="F88:G89"/>
    <mergeCell ref="H88:I89"/>
    <mergeCell ref="J88:J89"/>
    <mergeCell ref="K88:K89"/>
    <mergeCell ref="L88:L89"/>
    <mergeCell ref="A90:A94"/>
    <mergeCell ref="F90:G90"/>
    <mergeCell ref="H90:L90"/>
    <mergeCell ref="B91:B92"/>
    <mergeCell ref="C91:C92"/>
    <mergeCell ref="A85:A89"/>
    <mergeCell ref="F85:G85"/>
    <mergeCell ref="H85:L85"/>
    <mergeCell ref="B86:B87"/>
    <mergeCell ref="C86:C87"/>
    <mergeCell ref="D86:D87"/>
    <mergeCell ref="E86:E87"/>
    <mergeCell ref="F86:G87"/>
    <mergeCell ref="H86:I86"/>
    <mergeCell ref="H87:I87"/>
    <mergeCell ref="F96:G98"/>
    <mergeCell ref="H96:I96"/>
    <mergeCell ref="H97:I98"/>
    <mergeCell ref="J97:J98"/>
    <mergeCell ref="K97:K98"/>
    <mergeCell ref="L97:L98"/>
    <mergeCell ref="J93:J94"/>
    <mergeCell ref="K93:K94"/>
    <mergeCell ref="L93:L94"/>
    <mergeCell ref="A95:A100"/>
    <mergeCell ref="F95:G95"/>
    <mergeCell ref="H95:L95"/>
    <mergeCell ref="B96:B98"/>
    <mergeCell ref="C96:C98"/>
    <mergeCell ref="D96:D98"/>
    <mergeCell ref="E96:E98"/>
    <mergeCell ref="D91:D92"/>
    <mergeCell ref="E91:E92"/>
    <mergeCell ref="F91:G92"/>
    <mergeCell ref="H91:I91"/>
    <mergeCell ref="H92:I92"/>
    <mergeCell ref="F93:G94"/>
    <mergeCell ref="H93:I94"/>
    <mergeCell ref="D102:D103"/>
    <mergeCell ref="E102:E103"/>
    <mergeCell ref="F102:G103"/>
    <mergeCell ref="H102:I102"/>
    <mergeCell ref="H103:I103"/>
    <mergeCell ref="F104:G105"/>
    <mergeCell ref="H104:I105"/>
    <mergeCell ref="F99:G100"/>
    <mergeCell ref="H99:I100"/>
    <mergeCell ref="J99:J100"/>
    <mergeCell ref="K99:K100"/>
    <mergeCell ref="L99:L100"/>
    <mergeCell ref="A101:A105"/>
    <mergeCell ref="F101:G101"/>
    <mergeCell ref="H101:L101"/>
    <mergeCell ref="B102:B103"/>
    <mergeCell ref="C102:C103"/>
    <mergeCell ref="K109:K110"/>
    <mergeCell ref="L109:L110"/>
    <mergeCell ref="A111:A115"/>
    <mergeCell ref="F111:G111"/>
    <mergeCell ref="H111:L111"/>
    <mergeCell ref="B112:B113"/>
    <mergeCell ref="C112:C113"/>
    <mergeCell ref="D112:D113"/>
    <mergeCell ref="E112:E113"/>
    <mergeCell ref="F112:G113"/>
    <mergeCell ref="F107:G108"/>
    <mergeCell ref="H107:I107"/>
    <mergeCell ref="H108:I108"/>
    <mergeCell ref="F109:G110"/>
    <mergeCell ref="H109:I110"/>
    <mergeCell ref="J109:J110"/>
    <mergeCell ref="J104:J105"/>
    <mergeCell ref="K104:K105"/>
    <mergeCell ref="L104:L105"/>
    <mergeCell ref="A106:A110"/>
    <mergeCell ref="F106:G106"/>
    <mergeCell ref="H106:L106"/>
    <mergeCell ref="B107:B108"/>
    <mergeCell ref="C107:C108"/>
    <mergeCell ref="D107:D108"/>
    <mergeCell ref="E107:E108"/>
    <mergeCell ref="H118:I118"/>
    <mergeCell ref="F119:G120"/>
    <mergeCell ref="H119:I120"/>
    <mergeCell ref="J119:J120"/>
    <mergeCell ref="K119:K120"/>
    <mergeCell ref="L119:L120"/>
    <mergeCell ref="L114:L115"/>
    <mergeCell ref="A116:A120"/>
    <mergeCell ref="F116:G116"/>
    <mergeCell ref="H116:L116"/>
    <mergeCell ref="B117:B118"/>
    <mergeCell ref="C117:C118"/>
    <mergeCell ref="D117:D118"/>
    <mergeCell ref="E117:E118"/>
    <mergeCell ref="F117:G118"/>
    <mergeCell ref="H117:I117"/>
    <mergeCell ref="H112:I112"/>
    <mergeCell ref="H113:I113"/>
    <mergeCell ref="F114:G115"/>
    <mergeCell ref="H114:I115"/>
    <mergeCell ref="J114:J115"/>
    <mergeCell ref="K114:K115"/>
    <mergeCell ref="D127:D128"/>
    <mergeCell ref="E127:E128"/>
    <mergeCell ref="F127:G128"/>
    <mergeCell ref="H127:I127"/>
    <mergeCell ref="H128:I128"/>
    <mergeCell ref="F129:G130"/>
    <mergeCell ref="H129:I130"/>
    <mergeCell ref="F124:G125"/>
    <mergeCell ref="H124:I125"/>
    <mergeCell ref="J124:J125"/>
    <mergeCell ref="K124:K125"/>
    <mergeCell ref="L124:L125"/>
    <mergeCell ref="A126:A130"/>
    <mergeCell ref="F126:G126"/>
    <mergeCell ref="H126:L126"/>
    <mergeCell ref="B127:B128"/>
    <mergeCell ref="C127:C128"/>
    <mergeCell ref="A121:A125"/>
    <mergeCell ref="F121:G121"/>
    <mergeCell ref="H121:L121"/>
    <mergeCell ref="B122:B123"/>
    <mergeCell ref="C122:C123"/>
    <mergeCell ref="D122:D123"/>
    <mergeCell ref="E122:E123"/>
    <mergeCell ref="F122:G123"/>
    <mergeCell ref="H122:I122"/>
    <mergeCell ref="H123:I123"/>
    <mergeCell ref="A137:A142"/>
    <mergeCell ref="F137:G137"/>
    <mergeCell ref="H137:L137"/>
    <mergeCell ref="B138:B140"/>
    <mergeCell ref="C138:C140"/>
    <mergeCell ref="F132:G134"/>
    <mergeCell ref="H132:I132"/>
    <mergeCell ref="H133:I134"/>
    <mergeCell ref="J133:J134"/>
    <mergeCell ref="K133:K134"/>
    <mergeCell ref="L133:L134"/>
    <mergeCell ref="J129:J130"/>
    <mergeCell ref="K129:K130"/>
    <mergeCell ref="L129:L130"/>
    <mergeCell ref="A131:A136"/>
    <mergeCell ref="F131:G131"/>
    <mergeCell ref="H131:L131"/>
    <mergeCell ref="B132:B134"/>
    <mergeCell ref="C132:C134"/>
    <mergeCell ref="D132:D134"/>
    <mergeCell ref="E132:E134"/>
    <mergeCell ref="H145:I146"/>
    <mergeCell ref="K139:K140"/>
    <mergeCell ref="L139:L140"/>
    <mergeCell ref="F141:G142"/>
    <mergeCell ref="H141:I142"/>
    <mergeCell ref="J141:J142"/>
    <mergeCell ref="K141:K142"/>
    <mergeCell ref="L141:L142"/>
    <mergeCell ref="D138:D140"/>
    <mergeCell ref="E138:E140"/>
    <mergeCell ref="F138:G140"/>
    <mergeCell ref="H138:I138"/>
    <mergeCell ref="H139:I140"/>
    <mergeCell ref="J139:J140"/>
    <mergeCell ref="F135:G136"/>
    <mergeCell ref="H135:I136"/>
    <mergeCell ref="J135:J136"/>
    <mergeCell ref="K135:K136"/>
    <mergeCell ref="L135:L136"/>
    <mergeCell ref="A154:A159"/>
    <mergeCell ref="F154:G154"/>
    <mergeCell ref="H154:L154"/>
    <mergeCell ref="B155:B157"/>
    <mergeCell ref="C155:C157"/>
    <mergeCell ref="A149:A153"/>
    <mergeCell ref="F149:G149"/>
    <mergeCell ref="H149:L149"/>
    <mergeCell ref="B150:B151"/>
    <mergeCell ref="C150:C151"/>
    <mergeCell ref="D150:D151"/>
    <mergeCell ref="E150:E151"/>
    <mergeCell ref="F150:G151"/>
    <mergeCell ref="H150:I150"/>
    <mergeCell ref="H151:I151"/>
    <mergeCell ref="J145:J146"/>
    <mergeCell ref="K145:K146"/>
    <mergeCell ref="L145:L146"/>
    <mergeCell ref="F147:G148"/>
    <mergeCell ref="H147:I148"/>
    <mergeCell ref="J147:J148"/>
    <mergeCell ref="K147:K148"/>
    <mergeCell ref="L147:L148"/>
    <mergeCell ref="A143:A148"/>
    <mergeCell ref="F143:G143"/>
    <mergeCell ref="H143:L143"/>
    <mergeCell ref="B144:B146"/>
    <mergeCell ref="C144:C146"/>
    <mergeCell ref="D144:D146"/>
    <mergeCell ref="E144:E146"/>
    <mergeCell ref="F144:G146"/>
    <mergeCell ref="H144:I144"/>
    <mergeCell ref="K156:K157"/>
    <mergeCell ref="L156:L157"/>
    <mergeCell ref="F158:G159"/>
    <mergeCell ref="H158:I159"/>
    <mergeCell ref="J158:J159"/>
    <mergeCell ref="K158:K159"/>
    <mergeCell ref="L158:L159"/>
    <mergeCell ref="D155:D157"/>
    <mergeCell ref="E155:E157"/>
    <mergeCell ref="F155:G157"/>
    <mergeCell ref="H155:I155"/>
    <mergeCell ref="H156:I157"/>
    <mergeCell ref="J156:J157"/>
    <mergeCell ref="F152:G153"/>
    <mergeCell ref="H152:I153"/>
    <mergeCell ref="J152:J153"/>
    <mergeCell ref="K152:K153"/>
    <mergeCell ref="L152:L153"/>
    <mergeCell ref="D166:D167"/>
    <mergeCell ref="E166:E167"/>
    <mergeCell ref="F166:G167"/>
    <mergeCell ref="H166:I166"/>
    <mergeCell ref="H167:I167"/>
    <mergeCell ref="F168:G169"/>
    <mergeCell ref="H168:I169"/>
    <mergeCell ref="F163:G164"/>
    <mergeCell ref="H163:I164"/>
    <mergeCell ref="J163:J164"/>
    <mergeCell ref="K163:K164"/>
    <mergeCell ref="L163:L164"/>
    <mergeCell ref="A165:A169"/>
    <mergeCell ref="F165:G165"/>
    <mergeCell ref="H165:L165"/>
    <mergeCell ref="B166:B167"/>
    <mergeCell ref="C166:C167"/>
    <mergeCell ref="A160:A164"/>
    <mergeCell ref="F160:G160"/>
    <mergeCell ref="H160:L160"/>
    <mergeCell ref="B161:B162"/>
    <mergeCell ref="C161:C162"/>
    <mergeCell ref="D161:D162"/>
    <mergeCell ref="E161:E162"/>
    <mergeCell ref="F161:G162"/>
    <mergeCell ref="H161:I161"/>
    <mergeCell ref="H162:I162"/>
    <mergeCell ref="K173:K174"/>
    <mergeCell ref="L173:L174"/>
    <mergeCell ref="A175:A179"/>
    <mergeCell ref="F175:G175"/>
    <mergeCell ref="H175:L175"/>
    <mergeCell ref="B176:B177"/>
    <mergeCell ref="C176:C177"/>
    <mergeCell ref="D176:D177"/>
    <mergeCell ref="E176:E177"/>
    <mergeCell ref="F176:G177"/>
    <mergeCell ref="F171:G172"/>
    <mergeCell ref="H171:I171"/>
    <mergeCell ref="H172:I172"/>
    <mergeCell ref="F173:G174"/>
    <mergeCell ref="H173:I174"/>
    <mergeCell ref="J173:J174"/>
    <mergeCell ref="J168:J169"/>
    <mergeCell ref="K168:K169"/>
    <mergeCell ref="L168:L169"/>
    <mergeCell ref="A170:A174"/>
    <mergeCell ref="F170:G170"/>
    <mergeCell ref="H170:L170"/>
    <mergeCell ref="B171:B172"/>
    <mergeCell ref="C171:C172"/>
    <mergeCell ref="D171:D172"/>
    <mergeCell ref="E171:E172"/>
    <mergeCell ref="H182:I182"/>
    <mergeCell ref="F183:G184"/>
    <mergeCell ref="H183:I184"/>
    <mergeCell ref="J183:J184"/>
    <mergeCell ref="K183:K184"/>
    <mergeCell ref="L183:L184"/>
    <mergeCell ref="L178:L179"/>
    <mergeCell ref="A180:A184"/>
    <mergeCell ref="F180:G180"/>
    <mergeCell ref="H180:L180"/>
    <mergeCell ref="B181:B182"/>
    <mergeCell ref="C181:C182"/>
    <mergeCell ref="D181:D182"/>
    <mergeCell ref="E181:E182"/>
    <mergeCell ref="F181:G182"/>
    <mergeCell ref="H181:I181"/>
    <mergeCell ref="H176:I176"/>
    <mergeCell ref="H177:I177"/>
    <mergeCell ref="F178:G179"/>
    <mergeCell ref="H178:I179"/>
    <mergeCell ref="J178:J179"/>
    <mergeCell ref="K178:K179"/>
    <mergeCell ref="F188:G189"/>
    <mergeCell ref="H188:I189"/>
    <mergeCell ref="J188:J189"/>
    <mergeCell ref="K188:K189"/>
    <mergeCell ref="L188:L189"/>
    <mergeCell ref="A190:A194"/>
    <mergeCell ref="F190:G190"/>
    <mergeCell ref="H190:L190"/>
    <mergeCell ref="B191:B192"/>
    <mergeCell ref="C191:C192"/>
    <mergeCell ref="A185:A189"/>
    <mergeCell ref="F185:G185"/>
    <mergeCell ref="H185:L185"/>
    <mergeCell ref="B186:B187"/>
    <mergeCell ref="C186:C187"/>
    <mergeCell ref="D186:D187"/>
    <mergeCell ref="E186:E187"/>
    <mergeCell ref="F186:G187"/>
    <mergeCell ref="H186:I186"/>
    <mergeCell ref="H187:I187"/>
    <mergeCell ref="F196:G197"/>
    <mergeCell ref="H196:I196"/>
    <mergeCell ref="H197:I197"/>
    <mergeCell ref="F198:G199"/>
    <mergeCell ref="H198:I199"/>
    <mergeCell ref="J198:J199"/>
    <mergeCell ref="J193:J194"/>
    <mergeCell ref="K193:K194"/>
    <mergeCell ref="L193:L194"/>
    <mergeCell ref="A195:A199"/>
    <mergeCell ref="F195:G195"/>
    <mergeCell ref="H195:L195"/>
    <mergeCell ref="B196:B197"/>
    <mergeCell ref="C196:C197"/>
    <mergeCell ref="D196:D197"/>
    <mergeCell ref="E196:E197"/>
    <mergeCell ref="D191:D192"/>
    <mergeCell ref="E191:E192"/>
    <mergeCell ref="F191:G192"/>
    <mergeCell ref="H191:I191"/>
    <mergeCell ref="H192:I192"/>
    <mergeCell ref="F193:G194"/>
    <mergeCell ref="H193:I194"/>
    <mergeCell ref="L203:L204"/>
    <mergeCell ref="A205:A209"/>
    <mergeCell ref="F205:G205"/>
    <mergeCell ref="H205:L205"/>
    <mergeCell ref="B206:B207"/>
    <mergeCell ref="C206:C207"/>
    <mergeCell ref="D206:D207"/>
    <mergeCell ref="E206:E207"/>
    <mergeCell ref="F206:G207"/>
    <mergeCell ref="H206:I206"/>
    <mergeCell ref="H201:I201"/>
    <mergeCell ref="H202:I202"/>
    <mergeCell ref="F203:G204"/>
    <mergeCell ref="H203:I204"/>
    <mergeCell ref="J203:J204"/>
    <mergeCell ref="K203:K204"/>
    <mergeCell ref="K198:K199"/>
    <mergeCell ref="L198:L199"/>
    <mergeCell ref="A200:A204"/>
    <mergeCell ref="F200:G200"/>
    <mergeCell ref="H200:L200"/>
    <mergeCell ref="B201:B202"/>
    <mergeCell ref="C201:C202"/>
    <mergeCell ref="D201:D202"/>
    <mergeCell ref="E201:E202"/>
    <mergeCell ref="F201:G202"/>
    <mergeCell ref="H207:I207"/>
    <mergeCell ref="F208:G209"/>
    <mergeCell ref="H208:I209"/>
    <mergeCell ref="J208:J209"/>
    <mergeCell ref="K208:K209"/>
    <mergeCell ref="L208:L209"/>
    <mergeCell ref="K217:K218"/>
    <mergeCell ref="L217:L218"/>
    <mergeCell ref="F219:G220"/>
    <mergeCell ref="H219:I220"/>
    <mergeCell ref="J219:J220"/>
    <mergeCell ref="K219:K220"/>
    <mergeCell ref="L219:L220"/>
    <mergeCell ref="D216:D218"/>
    <mergeCell ref="E216:E218"/>
    <mergeCell ref="F216:G218"/>
    <mergeCell ref="H216:I216"/>
    <mergeCell ref="H217:I218"/>
    <mergeCell ref="J217:J218"/>
    <mergeCell ref="F213:G214"/>
    <mergeCell ref="H213:I214"/>
    <mergeCell ref="J213:J214"/>
    <mergeCell ref="K213:K214"/>
    <mergeCell ref="L213:L214"/>
    <mergeCell ref="L225:L226"/>
    <mergeCell ref="A221:A226"/>
    <mergeCell ref="F221:G221"/>
    <mergeCell ref="H221:L221"/>
    <mergeCell ref="B222:B224"/>
    <mergeCell ref="C222:C224"/>
    <mergeCell ref="D222:D224"/>
    <mergeCell ref="E222:E224"/>
    <mergeCell ref="F222:G224"/>
    <mergeCell ref="H222:I222"/>
    <mergeCell ref="H223:I224"/>
    <mergeCell ref="H210:L210"/>
    <mergeCell ref="B211:B212"/>
    <mergeCell ref="C211:C212"/>
    <mergeCell ref="D211:D212"/>
    <mergeCell ref="E211:E212"/>
    <mergeCell ref="F211:G212"/>
    <mergeCell ref="H211:I211"/>
    <mergeCell ref="H212:I212"/>
    <mergeCell ref="A215:A220"/>
    <mergeCell ref="F215:G215"/>
    <mergeCell ref="H215:L215"/>
    <mergeCell ref="B216:B218"/>
    <mergeCell ref="C216:C218"/>
    <mergeCell ref="A210:A214"/>
    <mergeCell ref="F210:G210"/>
    <mergeCell ref="J223:J224"/>
    <mergeCell ref="K223:K224"/>
    <mergeCell ref="L223:L224"/>
    <mergeCell ref="F225:G226"/>
    <mergeCell ref="H225:I226"/>
    <mergeCell ref="J225:J226"/>
    <mergeCell ref="K229:K230"/>
    <mergeCell ref="L229:L230"/>
    <mergeCell ref="F231:G232"/>
    <mergeCell ref="H231:I232"/>
    <mergeCell ref="J231:J232"/>
    <mergeCell ref="K231:K232"/>
    <mergeCell ref="L231:L232"/>
    <mergeCell ref="A227:A232"/>
    <mergeCell ref="F227:G227"/>
    <mergeCell ref="H227:L227"/>
    <mergeCell ref="B228:B230"/>
    <mergeCell ref="C228:C230"/>
    <mergeCell ref="D228:D230"/>
    <mergeCell ref="E228:E230"/>
    <mergeCell ref="F228:G230"/>
    <mergeCell ref="H228:I228"/>
    <mergeCell ref="H229:I230"/>
    <mergeCell ref="K225:K226"/>
    <mergeCell ref="F236:G237"/>
    <mergeCell ref="H236:I237"/>
    <mergeCell ref="J236:J237"/>
    <mergeCell ref="K236:K237"/>
    <mergeCell ref="L236:L237"/>
    <mergeCell ref="A238:A242"/>
    <mergeCell ref="F238:G238"/>
    <mergeCell ref="H238:L238"/>
    <mergeCell ref="B239:B240"/>
    <mergeCell ref="C239:C240"/>
    <mergeCell ref="A233:A237"/>
    <mergeCell ref="F233:G233"/>
    <mergeCell ref="H233:L233"/>
    <mergeCell ref="B234:B235"/>
    <mergeCell ref="C234:C235"/>
    <mergeCell ref="D234:D235"/>
    <mergeCell ref="E234:E235"/>
    <mergeCell ref="F234:G235"/>
    <mergeCell ref="H234:I234"/>
    <mergeCell ref="H235:I235"/>
    <mergeCell ref="J241:J242"/>
    <mergeCell ref="K241:K242"/>
    <mergeCell ref="L241:L242"/>
    <mergeCell ref="D239:D240"/>
    <mergeCell ref="E239:E240"/>
    <mergeCell ref="F239:G240"/>
    <mergeCell ref="H239:I239"/>
    <mergeCell ref="H240:I240"/>
    <mergeCell ref="F241:G242"/>
    <mergeCell ref="H241:I242"/>
    <mergeCell ref="J229:J230"/>
    <mergeCell ref="H249:I249"/>
    <mergeCell ref="H250:I250"/>
    <mergeCell ref="F251:G252"/>
    <mergeCell ref="H251:I252"/>
    <mergeCell ref="J251:J252"/>
    <mergeCell ref="K251:K252"/>
    <mergeCell ref="K246:K247"/>
    <mergeCell ref="L246:L247"/>
    <mergeCell ref="A248:A252"/>
    <mergeCell ref="F248:G248"/>
    <mergeCell ref="H248:L248"/>
    <mergeCell ref="B249:B250"/>
    <mergeCell ref="C249:C250"/>
    <mergeCell ref="D249:D250"/>
    <mergeCell ref="E249:E250"/>
    <mergeCell ref="F249:G250"/>
    <mergeCell ref="F244:G245"/>
    <mergeCell ref="H244:I244"/>
    <mergeCell ref="H245:I245"/>
    <mergeCell ref="F246:G247"/>
    <mergeCell ref="H246:I247"/>
    <mergeCell ref="J246:J247"/>
    <mergeCell ref="A243:A247"/>
    <mergeCell ref="F243:G243"/>
    <mergeCell ref="H243:L243"/>
    <mergeCell ref="B244:B245"/>
    <mergeCell ref="C244:C245"/>
    <mergeCell ref="D244:D245"/>
    <mergeCell ref="E244:E245"/>
    <mergeCell ref="H255:I257"/>
    <mergeCell ref="J255:J257"/>
    <mergeCell ref="K255:K257"/>
    <mergeCell ref="L255:L257"/>
    <mergeCell ref="F258:G259"/>
    <mergeCell ref="H258:I259"/>
    <mergeCell ref="J258:J259"/>
    <mergeCell ref="K258:K259"/>
    <mergeCell ref="L258:L259"/>
    <mergeCell ref="L251:L252"/>
    <mergeCell ref="A253:A259"/>
    <mergeCell ref="F253:G253"/>
    <mergeCell ref="H253:L253"/>
    <mergeCell ref="B254:B257"/>
    <mergeCell ref="C254:C257"/>
    <mergeCell ref="D254:D257"/>
    <mergeCell ref="E254:E257"/>
    <mergeCell ref="F254:G257"/>
    <mergeCell ref="H254:I254"/>
    <mergeCell ref="J262:J263"/>
    <mergeCell ref="K262:K263"/>
    <mergeCell ref="L262:L263"/>
    <mergeCell ref="F264:G265"/>
    <mergeCell ref="H264:I265"/>
    <mergeCell ref="J264:J265"/>
    <mergeCell ref="K264:K265"/>
    <mergeCell ref="L264:L265"/>
    <mergeCell ref="A260:A265"/>
    <mergeCell ref="F260:G260"/>
    <mergeCell ref="H260:L260"/>
    <mergeCell ref="B261:B263"/>
    <mergeCell ref="C261:C263"/>
    <mergeCell ref="D261:D263"/>
    <mergeCell ref="E261:E263"/>
    <mergeCell ref="F261:G263"/>
    <mergeCell ref="H261:I261"/>
    <mergeCell ref="H262:I263"/>
    <mergeCell ref="F269:G270"/>
    <mergeCell ref="H269:I270"/>
    <mergeCell ref="J269:J270"/>
    <mergeCell ref="K269:K270"/>
    <mergeCell ref="L269:L270"/>
    <mergeCell ref="A271:A275"/>
    <mergeCell ref="F271:G271"/>
    <mergeCell ref="H271:L271"/>
    <mergeCell ref="B272:B273"/>
    <mergeCell ref="C272:C273"/>
    <mergeCell ref="A266:A270"/>
    <mergeCell ref="F266:G266"/>
    <mergeCell ref="H266:L266"/>
    <mergeCell ref="B267:B268"/>
    <mergeCell ref="C267:C268"/>
    <mergeCell ref="D267:D268"/>
    <mergeCell ref="E267:E268"/>
    <mergeCell ref="F267:G268"/>
    <mergeCell ref="H267:I267"/>
    <mergeCell ref="H268:I268"/>
    <mergeCell ref="J274:J275"/>
    <mergeCell ref="K274:K275"/>
    <mergeCell ref="L274:L275"/>
    <mergeCell ref="D272:D273"/>
    <mergeCell ref="E272:E273"/>
    <mergeCell ref="F272:G273"/>
    <mergeCell ref="H272:I272"/>
    <mergeCell ref="H273:I273"/>
    <mergeCell ref="F274:G275"/>
    <mergeCell ref="H274:I275"/>
    <mergeCell ref="H282:I282"/>
    <mergeCell ref="H283:I283"/>
    <mergeCell ref="F284:G285"/>
    <mergeCell ref="H284:I285"/>
    <mergeCell ref="J284:J285"/>
    <mergeCell ref="K284:K285"/>
    <mergeCell ref="K279:K280"/>
    <mergeCell ref="L279:L280"/>
    <mergeCell ref="A281:A285"/>
    <mergeCell ref="F281:G281"/>
    <mergeCell ref="H281:L281"/>
    <mergeCell ref="B282:B283"/>
    <mergeCell ref="C282:C283"/>
    <mergeCell ref="D282:D283"/>
    <mergeCell ref="E282:E283"/>
    <mergeCell ref="F282:G283"/>
    <mergeCell ref="F277:G278"/>
    <mergeCell ref="H277:I277"/>
    <mergeCell ref="H278:I278"/>
    <mergeCell ref="F279:G280"/>
    <mergeCell ref="H279:I280"/>
    <mergeCell ref="J279:J280"/>
    <mergeCell ref="A276:A280"/>
    <mergeCell ref="F276:G276"/>
    <mergeCell ref="H276:L276"/>
    <mergeCell ref="B277:B278"/>
    <mergeCell ref="C277:C278"/>
    <mergeCell ref="D277:D278"/>
    <mergeCell ref="E277:E278"/>
    <mergeCell ref="H288:I289"/>
    <mergeCell ref="J288:J289"/>
    <mergeCell ref="K288:K289"/>
    <mergeCell ref="L288:L289"/>
    <mergeCell ref="F290:G291"/>
    <mergeCell ref="H290:I291"/>
    <mergeCell ref="J290:J291"/>
    <mergeCell ref="K290:K291"/>
    <mergeCell ref="L290:L291"/>
    <mergeCell ref="L284:L285"/>
    <mergeCell ref="A286:A291"/>
    <mergeCell ref="F286:G286"/>
    <mergeCell ref="H286:L286"/>
    <mergeCell ref="B287:B289"/>
    <mergeCell ref="C287:C289"/>
    <mergeCell ref="D287:D289"/>
    <mergeCell ref="E287:E289"/>
    <mergeCell ref="F287:G289"/>
    <mergeCell ref="H287:I287"/>
    <mergeCell ref="F295:G296"/>
    <mergeCell ref="H295:I296"/>
    <mergeCell ref="J295:J296"/>
    <mergeCell ref="K295:K296"/>
    <mergeCell ref="L295:L296"/>
    <mergeCell ref="A297:A301"/>
    <mergeCell ref="F297:G297"/>
    <mergeCell ref="H297:L297"/>
    <mergeCell ref="B298:B299"/>
    <mergeCell ref="C298:C299"/>
    <mergeCell ref="A292:A296"/>
    <mergeCell ref="F292:G292"/>
    <mergeCell ref="H292:L292"/>
    <mergeCell ref="B293:B294"/>
    <mergeCell ref="C293:C294"/>
    <mergeCell ref="D293:D294"/>
    <mergeCell ref="E293:E294"/>
    <mergeCell ref="F293:G294"/>
    <mergeCell ref="H293:I293"/>
    <mergeCell ref="H294:I294"/>
    <mergeCell ref="F303:G304"/>
    <mergeCell ref="H303:I303"/>
    <mergeCell ref="H304:I304"/>
    <mergeCell ref="F305:G306"/>
    <mergeCell ref="H305:I306"/>
    <mergeCell ref="J305:J306"/>
    <mergeCell ref="J300:J301"/>
    <mergeCell ref="K300:K301"/>
    <mergeCell ref="L300:L301"/>
    <mergeCell ref="A302:A306"/>
    <mergeCell ref="F302:G302"/>
    <mergeCell ref="H302:L302"/>
    <mergeCell ref="B303:B304"/>
    <mergeCell ref="C303:C304"/>
    <mergeCell ref="D303:D304"/>
    <mergeCell ref="E303:E304"/>
    <mergeCell ref="D298:D299"/>
    <mergeCell ref="E298:E299"/>
    <mergeCell ref="F298:G299"/>
    <mergeCell ref="H298:I298"/>
    <mergeCell ref="H299:I299"/>
    <mergeCell ref="F300:G301"/>
    <mergeCell ref="H300:I301"/>
    <mergeCell ref="H308:I308"/>
    <mergeCell ref="H309:I310"/>
    <mergeCell ref="J309:J310"/>
    <mergeCell ref="K309:K310"/>
    <mergeCell ref="L309:L310"/>
    <mergeCell ref="F311:G312"/>
    <mergeCell ref="H311:I312"/>
    <mergeCell ref="J311:J312"/>
    <mergeCell ref="K311:K312"/>
    <mergeCell ref="L311:L312"/>
    <mergeCell ref="K305:K306"/>
    <mergeCell ref="L305:L306"/>
    <mergeCell ref="A307:A312"/>
    <mergeCell ref="F307:G307"/>
    <mergeCell ref="H307:L307"/>
    <mergeCell ref="B308:B310"/>
    <mergeCell ref="C308:C310"/>
    <mergeCell ref="D308:D310"/>
    <mergeCell ref="E308:E310"/>
    <mergeCell ref="F308:G310"/>
    <mergeCell ref="F316:G317"/>
    <mergeCell ref="H316:I317"/>
    <mergeCell ref="J316:J317"/>
    <mergeCell ref="K316:K317"/>
    <mergeCell ref="L316:L317"/>
    <mergeCell ref="A318:A322"/>
    <mergeCell ref="F318:G318"/>
    <mergeCell ref="H318:L318"/>
    <mergeCell ref="B319:B320"/>
    <mergeCell ref="C319:C320"/>
    <mergeCell ref="A313:A317"/>
    <mergeCell ref="F313:G313"/>
    <mergeCell ref="H313:L313"/>
    <mergeCell ref="B314:B315"/>
    <mergeCell ref="C314:C315"/>
    <mergeCell ref="D314:D315"/>
    <mergeCell ref="E314:E315"/>
    <mergeCell ref="F314:G315"/>
    <mergeCell ref="H314:I314"/>
    <mergeCell ref="H315:I315"/>
    <mergeCell ref="F324:G327"/>
    <mergeCell ref="H324:I324"/>
    <mergeCell ref="H325:I327"/>
    <mergeCell ref="J325:J327"/>
    <mergeCell ref="K325:K327"/>
    <mergeCell ref="L325:L327"/>
    <mergeCell ref="J321:J322"/>
    <mergeCell ref="K321:K322"/>
    <mergeCell ref="L321:L322"/>
    <mergeCell ref="A323:A329"/>
    <mergeCell ref="F323:G323"/>
    <mergeCell ref="H323:L323"/>
    <mergeCell ref="B324:B327"/>
    <mergeCell ref="C324:C327"/>
    <mergeCell ref="D324:D327"/>
    <mergeCell ref="E324:E327"/>
    <mergeCell ref="D319:D320"/>
    <mergeCell ref="E319:E320"/>
    <mergeCell ref="F319:G320"/>
    <mergeCell ref="H319:I319"/>
    <mergeCell ref="H320:I320"/>
    <mergeCell ref="F321:G322"/>
    <mergeCell ref="H321:I322"/>
    <mergeCell ref="F345:G346"/>
    <mergeCell ref="H345:I346"/>
    <mergeCell ref="J345:J346"/>
    <mergeCell ref="K345:K346"/>
    <mergeCell ref="L345:L346"/>
    <mergeCell ref="D342:D344"/>
    <mergeCell ref="E342:E344"/>
    <mergeCell ref="F342:G344"/>
    <mergeCell ref="H342:I342"/>
    <mergeCell ref="D331:D332"/>
    <mergeCell ref="E331:E332"/>
    <mergeCell ref="F331:G332"/>
    <mergeCell ref="H331:I331"/>
    <mergeCell ref="H332:I332"/>
    <mergeCell ref="F333:G334"/>
    <mergeCell ref="H333:I334"/>
    <mergeCell ref="F328:G329"/>
    <mergeCell ref="H328:I329"/>
    <mergeCell ref="J328:J329"/>
    <mergeCell ref="K328:K329"/>
    <mergeCell ref="L328:L329"/>
    <mergeCell ref="F330:G330"/>
    <mergeCell ref="H330:L330"/>
    <mergeCell ref="H341:L341"/>
    <mergeCell ref="B342:B344"/>
    <mergeCell ref="C342:C344"/>
    <mergeCell ref="F336:G338"/>
    <mergeCell ref="H336:I336"/>
    <mergeCell ref="H337:I338"/>
    <mergeCell ref="J337:J338"/>
    <mergeCell ref="K337:K338"/>
    <mergeCell ref="L337:L338"/>
    <mergeCell ref="J333:J334"/>
    <mergeCell ref="K333:K334"/>
    <mergeCell ref="L333:L334"/>
    <mergeCell ref="A335:A340"/>
    <mergeCell ref="F335:G335"/>
    <mergeCell ref="H335:L335"/>
    <mergeCell ref="B336:B338"/>
    <mergeCell ref="C336:C338"/>
    <mergeCell ref="D336:D338"/>
    <mergeCell ref="E336:E338"/>
    <mergeCell ref="K343:K344"/>
    <mergeCell ref="L343:L344"/>
    <mergeCell ref="A330:A334"/>
    <mergeCell ref="B331:B332"/>
    <mergeCell ref="C331:C332"/>
    <mergeCell ref="H343:I344"/>
    <mergeCell ref="J343:J344"/>
    <mergeCell ref="F339:G340"/>
    <mergeCell ref="H339:I340"/>
    <mergeCell ref="J339:J340"/>
    <mergeCell ref="K339:K340"/>
    <mergeCell ref="L339:L340"/>
    <mergeCell ref="A341:A346"/>
    <mergeCell ref="F341:G341"/>
    <mergeCell ref="F350:G351"/>
    <mergeCell ref="H350:I351"/>
    <mergeCell ref="J350:J351"/>
    <mergeCell ref="K350:K351"/>
    <mergeCell ref="L350:L351"/>
    <mergeCell ref="A352:A356"/>
    <mergeCell ref="F352:G352"/>
    <mergeCell ref="H352:L352"/>
    <mergeCell ref="B353:B354"/>
    <mergeCell ref="C353:C354"/>
    <mergeCell ref="A347:A351"/>
    <mergeCell ref="F347:G347"/>
    <mergeCell ref="H347:L347"/>
    <mergeCell ref="B348:B349"/>
    <mergeCell ref="C348:C349"/>
    <mergeCell ref="D348:D349"/>
    <mergeCell ref="E348:E349"/>
    <mergeCell ref="F348:G349"/>
    <mergeCell ref="H348:I348"/>
    <mergeCell ref="H349:I349"/>
    <mergeCell ref="J355:J356"/>
    <mergeCell ref="K355:K356"/>
    <mergeCell ref="L355:L356"/>
    <mergeCell ref="D353:D354"/>
    <mergeCell ref="E353:E354"/>
    <mergeCell ref="F353:G354"/>
    <mergeCell ref="H353:I353"/>
    <mergeCell ref="H354:I354"/>
    <mergeCell ref="F355:G356"/>
    <mergeCell ref="H355:I356"/>
    <mergeCell ref="H363:I363"/>
    <mergeCell ref="H364:I364"/>
    <mergeCell ref="F365:G366"/>
    <mergeCell ref="H365:I366"/>
    <mergeCell ref="J365:J366"/>
    <mergeCell ref="K365:K366"/>
    <mergeCell ref="K360:K361"/>
    <mergeCell ref="L360:L361"/>
    <mergeCell ref="A362:A366"/>
    <mergeCell ref="F362:G362"/>
    <mergeCell ref="H362:L362"/>
    <mergeCell ref="B363:B364"/>
    <mergeCell ref="C363:C364"/>
    <mergeCell ref="D363:D364"/>
    <mergeCell ref="E363:E364"/>
    <mergeCell ref="F363:G364"/>
    <mergeCell ref="F358:G359"/>
    <mergeCell ref="H358:I358"/>
    <mergeCell ref="H359:I359"/>
    <mergeCell ref="F360:G361"/>
    <mergeCell ref="H360:I361"/>
    <mergeCell ref="J360:J361"/>
    <mergeCell ref="A357:A361"/>
    <mergeCell ref="F357:G357"/>
    <mergeCell ref="H357:L357"/>
    <mergeCell ref="B358:B359"/>
    <mergeCell ref="C358:C359"/>
    <mergeCell ref="D358:D359"/>
    <mergeCell ref="E358:E359"/>
    <mergeCell ref="H369:I370"/>
    <mergeCell ref="J369:J370"/>
    <mergeCell ref="K369:K370"/>
    <mergeCell ref="L369:L370"/>
    <mergeCell ref="F371:G372"/>
    <mergeCell ref="H371:I372"/>
    <mergeCell ref="J371:J372"/>
    <mergeCell ref="K371:K372"/>
    <mergeCell ref="L371:L372"/>
    <mergeCell ref="L365:L366"/>
    <mergeCell ref="A367:A372"/>
    <mergeCell ref="F367:G367"/>
    <mergeCell ref="H367:L367"/>
    <mergeCell ref="B368:B370"/>
    <mergeCell ref="C368:C370"/>
    <mergeCell ref="D368:D370"/>
    <mergeCell ref="E368:E370"/>
    <mergeCell ref="F368:G370"/>
    <mergeCell ref="H368:I368"/>
    <mergeCell ref="J375:J376"/>
    <mergeCell ref="K375:K376"/>
    <mergeCell ref="L375:L376"/>
    <mergeCell ref="F377:G378"/>
    <mergeCell ref="H377:I378"/>
    <mergeCell ref="J377:J378"/>
    <mergeCell ref="K377:K378"/>
    <mergeCell ref="L377:L378"/>
    <mergeCell ref="A373:A378"/>
    <mergeCell ref="F373:G373"/>
    <mergeCell ref="H373:L373"/>
    <mergeCell ref="B374:B376"/>
    <mergeCell ref="C374:C376"/>
    <mergeCell ref="D374:D376"/>
    <mergeCell ref="E374:E376"/>
    <mergeCell ref="F374:G376"/>
    <mergeCell ref="H374:I374"/>
    <mergeCell ref="H375:I376"/>
    <mergeCell ref="H387:I389"/>
    <mergeCell ref="J381:J382"/>
    <mergeCell ref="K381:K382"/>
    <mergeCell ref="L381:L382"/>
    <mergeCell ref="F383:G384"/>
    <mergeCell ref="H383:I384"/>
    <mergeCell ref="J383:J384"/>
    <mergeCell ref="K383:K384"/>
    <mergeCell ref="L383:L384"/>
    <mergeCell ref="A379:A384"/>
    <mergeCell ref="F379:G379"/>
    <mergeCell ref="H379:L379"/>
    <mergeCell ref="B380:B382"/>
    <mergeCell ref="C380:C382"/>
    <mergeCell ref="D380:D382"/>
    <mergeCell ref="E380:E382"/>
    <mergeCell ref="F380:G382"/>
    <mergeCell ref="H380:I380"/>
    <mergeCell ref="H381:I382"/>
    <mergeCell ref="A397:A402"/>
    <mergeCell ref="F397:G397"/>
    <mergeCell ref="H397:L397"/>
    <mergeCell ref="B398:B400"/>
    <mergeCell ref="C398:C400"/>
    <mergeCell ref="A392:A396"/>
    <mergeCell ref="F392:G392"/>
    <mergeCell ref="H392:L392"/>
    <mergeCell ref="B393:B394"/>
    <mergeCell ref="C393:C394"/>
    <mergeCell ref="D393:D394"/>
    <mergeCell ref="E393:E394"/>
    <mergeCell ref="F393:G394"/>
    <mergeCell ref="H393:I393"/>
    <mergeCell ref="H394:I394"/>
    <mergeCell ref="J387:J389"/>
    <mergeCell ref="K387:K389"/>
    <mergeCell ref="L387:L389"/>
    <mergeCell ref="F390:G391"/>
    <mergeCell ref="H390:I391"/>
    <mergeCell ref="J390:J391"/>
    <mergeCell ref="K390:K391"/>
    <mergeCell ref="L390:L391"/>
    <mergeCell ref="A385:A391"/>
    <mergeCell ref="F385:G385"/>
    <mergeCell ref="H385:L385"/>
    <mergeCell ref="B386:B389"/>
    <mergeCell ref="C386:C389"/>
    <mergeCell ref="D386:D389"/>
    <mergeCell ref="E386:E389"/>
    <mergeCell ref="F386:G389"/>
    <mergeCell ref="H386:I386"/>
    <mergeCell ref="K399:K400"/>
    <mergeCell ref="L399:L400"/>
    <mergeCell ref="F401:G402"/>
    <mergeCell ref="H401:I402"/>
    <mergeCell ref="J401:J402"/>
    <mergeCell ref="K401:K402"/>
    <mergeCell ref="L401:L402"/>
    <mergeCell ref="D398:D400"/>
    <mergeCell ref="E398:E400"/>
    <mergeCell ref="F398:G400"/>
    <mergeCell ref="H398:I398"/>
    <mergeCell ref="H399:I400"/>
    <mergeCell ref="J399:J400"/>
    <mergeCell ref="F395:G396"/>
    <mergeCell ref="H395:I396"/>
    <mergeCell ref="J395:J396"/>
    <mergeCell ref="K395:K396"/>
    <mergeCell ref="L395:L396"/>
    <mergeCell ref="J405:J406"/>
    <mergeCell ref="K405:K406"/>
    <mergeCell ref="L405:L406"/>
    <mergeCell ref="F407:G408"/>
    <mergeCell ref="H407:I408"/>
    <mergeCell ref="J407:J408"/>
    <mergeCell ref="K407:K408"/>
    <mergeCell ref="L407:L408"/>
    <mergeCell ref="A403:A408"/>
    <mergeCell ref="F403:G403"/>
    <mergeCell ref="H403:L403"/>
    <mergeCell ref="B404:B406"/>
    <mergeCell ref="C404:C406"/>
    <mergeCell ref="D404:D406"/>
    <mergeCell ref="E404:E406"/>
    <mergeCell ref="F404:G406"/>
    <mergeCell ref="H404:I404"/>
    <mergeCell ref="H405:I406"/>
    <mergeCell ref="J411:J412"/>
    <mergeCell ref="K411:K412"/>
    <mergeCell ref="L411:L412"/>
    <mergeCell ref="F413:G414"/>
    <mergeCell ref="H413:I414"/>
    <mergeCell ref="J413:J414"/>
    <mergeCell ref="K413:K414"/>
    <mergeCell ref="L413:L414"/>
    <mergeCell ref="A409:A414"/>
    <mergeCell ref="F409:G409"/>
    <mergeCell ref="H409:L409"/>
    <mergeCell ref="B410:B412"/>
    <mergeCell ref="C410:C412"/>
    <mergeCell ref="D410:D412"/>
    <mergeCell ref="E410:E412"/>
    <mergeCell ref="F410:G412"/>
    <mergeCell ref="H410:I410"/>
    <mergeCell ref="H411:I412"/>
    <mergeCell ref="D421:D422"/>
    <mergeCell ref="E421:E422"/>
    <mergeCell ref="F421:G422"/>
    <mergeCell ref="H421:I421"/>
    <mergeCell ref="H422:I422"/>
    <mergeCell ref="F423:G424"/>
    <mergeCell ref="H423:I424"/>
    <mergeCell ref="F418:G419"/>
    <mergeCell ref="H418:I419"/>
    <mergeCell ref="J418:J419"/>
    <mergeCell ref="K418:K419"/>
    <mergeCell ref="L418:L419"/>
    <mergeCell ref="A420:A424"/>
    <mergeCell ref="F420:G420"/>
    <mergeCell ref="H420:L420"/>
    <mergeCell ref="B421:B422"/>
    <mergeCell ref="C421:C422"/>
    <mergeCell ref="A415:A419"/>
    <mergeCell ref="F415:G415"/>
    <mergeCell ref="H415:L415"/>
    <mergeCell ref="B416:B417"/>
    <mergeCell ref="C416:C417"/>
    <mergeCell ref="D416:D417"/>
    <mergeCell ref="E416:E417"/>
    <mergeCell ref="F416:G417"/>
    <mergeCell ref="H416:I416"/>
    <mergeCell ref="H417:I417"/>
    <mergeCell ref="K428:K429"/>
    <mergeCell ref="L428:L429"/>
    <mergeCell ref="A430:A434"/>
    <mergeCell ref="F430:G430"/>
    <mergeCell ref="H430:L430"/>
    <mergeCell ref="B431:B432"/>
    <mergeCell ref="C431:C432"/>
    <mergeCell ref="D431:D432"/>
    <mergeCell ref="E431:E432"/>
    <mergeCell ref="F431:G432"/>
    <mergeCell ref="F426:G427"/>
    <mergeCell ref="H426:I426"/>
    <mergeCell ref="H427:I427"/>
    <mergeCell ref="F428:G429"/>
    <mergeCell ref="H428:I429"/>
    <mergeCell ref="J428:J429"/>
    <mergeCell ref="J423:J424"/>
    <mergeCell ref="K423:K424"/>
    <mergeCell ref="L423:L424"/>
    <mergeCell ref="A425:A429"/>
    <mergeCell ref="F425:G425"/>
    <mergeCell ref="H425:L425"/>
    <mergeCell ref="B426:B427"/>
    <mergeCell ref="C426:C427"/>
    <mergeCell ref="D426:D427"/>
    <mergeCell ref="E426:E427"/>
    <mergeCell ref="H437:I437"/>
    <mergeCell ref="F438:G439"/>
    <mergeCell ref="H438:I439"/>
    <mergeCell ref="J438:J439"/>
    <mergeCell ref="K438:K439"/>
    <mergeCell ref="L438:L439"/>
    <mergeCell ref="L433:L434"/>
    <mergeCell ref="A435:A439"/>
    <mergeCell ref="F435:G435"/>
    <mergeCell ref="H435:L435"/>
    <mergeCell ref="B436:B437"/>
    <mergeCell ref="C436:C437"/>
    <mergeCell ref="D436:D437"/>
    <mergeCell ref="E436:E437"/>
    <mergeCell ref="F436:G437"/>
    <mergeCell ref="H436:I436"/>
    <mergeCell ref="H431:I431"/>
    <mergeCell ref="H432:I432"/>
    <mergeCell ref="F433:G434"/>
    <mergeCell ref="H433:I434"/>
    <mergeCell ref="J433:J434"/>
    <mergeCell ref="K433:K434"/>
    <mergeCell ref="J442:J443"/>
    <mergeCell ref="K442:K443"/>
    <mergeCell ref="L442:L443"/>
    <mergeCell ref="F444:G445"/>
    <mergeCell ref="H444:I445"/>
    <mergeCell ref="J444:J445"/>
    <mergeCell ref="K444:K445"/>
    <mergeCell ref="L444:L445"/>
    <mergeCell ref="A440:A445"/>
    <mergeCell ref="F440:G440"/>
    <mergeCell ref="H440:L440"/>
    <mergeCell ref="B441:B443"/>
    <mergeCell ref="C441:C443"/>
    <mergeCell ref="D441:D443"/>
    <mergeCell ref="E441:E443"/>
    <mergeCell ref="F441:G443"/>
    <mergeCell ref="H441:I441"/>
    <mergeCell ref="H442:I443"/>
    <mergeCell ref="B464:B465"/>
    <mergeCell ref="C464:C465"/>
    <mergeCell ref="D464:D465"/>
    <mergeCell ref="E464:E465"/>
    <mergeCell ref="D459:D460"/>
    <mergeCell ref="E459:E460"/>
    <mergeCell ref="F459:G460"/>
    <mergeCell ref="J448:J450"/>
    <mergeCell ref="K448:K450"/>
    <mergeCell ref="L448:L450"/>
    <mergeCell ref="F451:G452"/>
    <mergeCell ref="H451:I452"/>
    <mergeCell ref="J451:J452"/>
    <mergeCell ref="K451:K452"/>
    <mergeCell ref="L451:L452"/>
    <mergeCell ref="A446:A452"/>
    <mergeCell ref="F446:G446"/>
    <mergeCell ref="H446:L446"/>
    <mergeCell ref="B447:B450"/>
    <mergeCell ref="C447:C450"/>
    <mergeCell ref="D447:D450"/>
    <mergeCell ref="E447:E450"/>
    <mergeCell ref="F447:G450"/>
    <mergeCell ref="H447:I447"/>
    <mergeCell ref="H448:I450"/>
    <mergeCell ref="F456:G457"/>
    <mergeCell ref="H456:I457"/>
    <mergeCell ref="J456:J457"/>
    <mergeCell ref="K456:K457"/>
    <mergeCell ref="L456:L457"/>
    <mergeCell ref="A458:A462"/>
    <mergeCell ref="F458:G458"/>
    <mergeCell ref="H458:L458"/>
    <mergeCell ref="B459:B460"/>
    <mergeCell ref="C459:C460"/>
    <mergeCell ref="A453:A457"/>
    <mergeCell ref="F453:G453"/>
    <mergeCell ref="H453:L453"/>
    <mergeCell ref="B454:B455"/>
    <mergeCell ref="C454:C455"/>
    <mergeCell ref="D454:D455"/>
    <mergeCell ref="E454:E455"/>
    <mergeCell ref="F454:G455"/>
    <mergeCell ref="H454:I454"/>
    <mergeCell ref="H455:I455"/>
    <mergeCell ref="J461:J462"/>
    <mergeCell ref="K461:K462"/>
    <mergeCell ref="H459:I459"/>
    <mergeCell ref="H460:I460"/>
    <mergeCell ref="F461:G462"/>
    <mergeCell ref="H461:I462"/>
    <mergeCell ref="H469:I469"/>
    <mergeCell ref="H470:I470"/>
    <mergeCell ref="F471:G472"/>
    <mergeCell ref="H471:I472"/>
    <mergeCell ref="J471:J472"/>
    <mergeCell ref="K471:K472"/>
    <mergeCell ref="K466:K467"/>
    <mergeCell ref="L466:L467"/>
    <mergeCell ref="L461:L462"/>
    <mergeCell ref="H465:I465"/>
    <mergeCell ref="F466:G467"/>
    <mergeCell ref="H466:I467"/>
    <mergeCell ref="J466:J467"/>
    <mergeCell ref="F468:G468"/>
    <mergeCell ref="H468:L468"/>
    <mergeCell ref="F464:G465"/>
    <mergeCell ref="H464:I464"/>
    <mergeCell ref="H463:L463"/>
    <mergeCell ref="B469:B470"/>
    <mergeCell ref="C469:C470"/>
    <mergeCell ref="D469:D470"/>
    <mergeCell ref="E469:E470"/>
    <mergeCell ref="F469:G470"/>
    <mergeCell ref="A478:A482"/>
    <mergeCell ref="F478:G478"/>
    <mergeCell ref="H478:L478"/>
    <mergeCell ref="B479:B480"/>
    <mergeCell ref="C479:C480"/>
    <mergeCell ref="D479:D480"/>
    <mergeCell ref="E479:E480"/>
    <mergeCell ref="F479:G480"/>
    <mergeCell ref="H479:I479"/>
    <mergeCell ref="H480:I480"/>
    <mergeCell ref="H475:I475"/>
    <mergeCell ref="F476:G477"/>
    <mergeCell ref="H476:I477"/>
    <mergeCell ref="J476:J477"/>
    <mergeCell ref="K476:K477"/>
    <mergeCell ref="L476:L477"/>
    <mergeCell ref="L471:L472"/>
    <mergeCell ref="A473:A477"/>
    <mergeCell ref="F473:G473"/>
    <mergeCell ref="H473:L473"/>
    <mergeCell ref="B474:B475"/>
    <mergeCell ref="C474:C475"/>
    <mergeCell ref="D474:D475"/>
    <mergeCell ref="E474:E475"/>
    <mergeCell ref="F474:G475"/>
    <mergeCell ref="H474:I474"/>
    <mergeCell ref="A468:A472"/>
    <mergeCell ref="A463:A467"/>
    <mergeCell ref="F463:G463"/>
    <mergeCell ref="H495:I495"/>
    <mergeCell ref="D484:D485"/>
    <mergeCell ref="E484:E485"/>
    <mergeCell ref="F484:G485"/>
    <mergeCell ref="H484:I484"/>
    <mergeCell ref="H485:I485"/>
    <mergeCell ref="F486:G487"/>
    <mergeCell ref="H486:I487"/>
    <mergeCell ref="F481:G482"/>
    <mergeCell ref="H481:I482"/>
    <mergeCell ref="J481:J482"/>
    <mergeCell ref="K481:K482"/>
    <mergeCell ref="L481:L482"/>
    <mergeCell ref="F483:G483"/>
    <mergeCell ref="H483:L483"/>
    <mergeCell ref="F489:G491"/>
    <mergeCell ref="H489:I489"/>
    <mergeCell ref="H490:I491"/>
    <mergeCell ref="J490:J491"/>
    <mergeCell ref="K490:K491"/>
    <mergeCell ref="L490:L491"/>
    <mergeCell ref="J486:J487"/>
    <mergeCell ref="K486:K487"/>
    <mergeCell ref="L486:L487"/>
    <mergeCell ref="A488:A493"/>
    <mergeCell ref="F488:G488"/>
    <mergeCell ref="H488:L488"/>
    <mergeCell ref="B489:B491"/>
    <mergeCell ref="C489:C491"/>
    <mergeCell ref="D489:D491"/>
    <mergeCell ref="E489:E491"/>
    <mergeCell ref="K496:K497"/>
    <mergeCell ref="L496:L497"/>
    <mergeCell ref="A483:A487"/>
    <mergeCell ref="B484:B485"/>
    <mergeCell ref="C484:C485"/>
    <mergeCell ref="H496:I497"/>
    <mergeCell ref="J496:J497"/>
    <mergeCell ref="F492:G493"/>
    <mergeCell ref="H492:I493"/>
    <mergeCell ref="J492:J493"/>
    <mergeCell ref="K492:K493"/>
    <mergeCell ref="L492:L493"/>
    <mergeCell ref="A494:A499"/>
    <mergeCell ref="F494:G494"/>
    <mergeCell ref="H494:L494"/>
    <mergeCell ref="B495:B497"/>
    <mergeCell ref="C495:C497"/>
    <mergeCell ref="F498:G499"/>
    <mergeCell ref="H498:I499"/>
    <mergeCell ref="J498:J499"/>
    <mergeCell ref="K498:K499"/>
    <mergeCell ref="L498:L499"/>
    <mergeCell ref="D495:D497"/>
    <mergeCell ref="E495:E497"/>
    <mergeCell ref="F495:G497"/>
    <mergeCell ref="J502:J503"/>
    <mergeCell ref="K502:K503"/>
    <mergeCell ref="L502:L503"/>
    <mergeCell ref="F504:G505"/>
    <mergeCell ref="H504:I505"/>
    <mergeCell ref="J504:J505"/>
    <mergeCell ref="K504:K505"/>
    <mergeCell ref="L504:L505"/>
    <mergeCell ref="A500:A505"/>
    <mergeCell ref="F500:G500"/>
    <mergeCell ref="H500:L500"/>
    <mergeCell ref="B501:B503"/>
    <mergeCell ref="C501:C503"/>
    <mergeCell ref="D501:D503"/>
    <mergeCell ref="E501:E503"/>
    <mergeCell ref="F501:G503"/>
    <mergeCell ref="H501:I501"/>
    <mergeCell ref="H502:I503"/>
    <mergeCell ref="D512:D513"/>
    <mergeCell ref="E512:E513"/>
    <mergeCell ref="F512:G513"/>
    <mergeCell ref="H512:I512"/>
    <mergeCell ref="H513:I513"/>
    <mergeCell ref="F514:G515"/>
    <mergeCell ref="H514:I515"/>
    <mergeCell ref="F509:G510"/>
    <mergeCell ref="H509:I510"/>
    <mergeCell ref="J509:J510"/>
    <mergeCell ref="K509:K510"/>
    <mergeCell ref="L509:L510"/>
    <mergeCell ref="A511:A515"/>
    <mergeCell ref="F511:G511"/>
    <mergeCell ref="H511:L511"/>
    <mergeCell ref="B512:B513"/>
    <mergeCell ref="C512:C513"/>
    <mergeCell ref="A506:A510"/>
    <mergeCell ref="F506:G506"/>
    <mergeCell ref="H506:L506"/>
    <mergeCell ref="B507:B508"/>
    <mergeCell ref="C507:C508"/>
    <mergeCell ref="D507:D508"/>
    <mergeCell ref="E507:E508"/>
    <mergeCell ref="F507:G508"/>
    <mergeCell ref="H507:I507"/>
    <mergeCell ref="H508:I508"/>
    <mergeCell ref="K519:K520"/>
    <mergeCell ref="L519:L520"/>
    <mergeCell ref="A521:A525"/>
    <mergeCell ref="F521:G521"/>
    <mergeCell ref="H521:L521"/>
    <mergeCell ref="B522:B523"/>
    <mergeCell ref="C522:C523"/>
    <mergeCell ref="D522:D523"/>
    <mergeCell ref="E522:E523"/>
    <mergeCell ref="F522:G523"/>
    <mergeCell ref="F517:G518"/>
    <mergeCell ref="H517:I517"/>
    <mergeCell ref="H518:I518"/>
    <mergeCell ref="F519:G520"/>
    <mergeCell ref="H519:I520"/>
    <mergeCell ref="J519:J520"/>
    <mergeCell ref="J514:J515"/>
    <mergeCell ref="K514:K515"/>
    <mergeCell ref="L514:L515"/>
    <mergeCell ref="A516:A520"/>
    <mergeCell ref="F516:G516"/>
    <mergeCell ref="H516:L516"/>
    <mergeCell ref="B517:B518"/>
    <mergeCell ref="C517:C518"/>
    <mergeCell ref="D517:D518"/>
    <mergeCell ref="E517:E518"/>
    <mergeCell ref="H528:I528"/>
    <mergeCell ref="F529:G530"/>
    <mergeCell ref="H529:I530"/>
    <mergeCell ref="J529:J530"/>
    <mergeCell ref="K529:K530"/>
    <mergeCell ref="L529:L530"/>
    <mergeCell ref="L524:L525"/>
    <mergeCell ref="A526:A530"/>
    <mergeCell ref="F526:G526"/>
    <mergeCell ref="H526:L526"/>
    <mergeCell ref="B527:B528"/>
    <mergeCell ref="C527:C528"/>
    <mergeCell ref="D527:D528"/>
    <mergeCell ref="E527:E528"/>
    <mergeCell ref="F527:G528"/>
    <mergeCell ref="H527:I527"/>
    <mergeCell ref="H522:I522"/>
    <mergeCell ref="H523:I523"/>
    <mergeCell ref="F524:G525"/>
    <mergeCell ref="H524:I525"/>
    <mergeCell ref="J524:J525"/>
    <mergeCell ref="K524:K525"/>
    <mergeCell ref="J539:J540"/>
    <mergeCell ref="K539:K540"/>
    <mergeCell ref="L539:L540"/>
    <mergeCell ref="D537:D538"/>
    <mergeCell ref="E537:E538"/>
    <mergeCell ref="F537:G538"/>
    <mergeCell ref="H537:I537"/>
    <mergeCell ref="H538:I538"/>
    <mergeCell ref="F539:G540"/>
    <mergeCell ref="H539:I540"/>
    <mergeCell ref="F534:G535"/>
    <mergeCell ref="H534:I535"/>
    <mergeCell ref="J534:J535"/>
    <mergeCell ref="K534:K535"/>
    <mergeCell ref="L534:L535"/>
    <mergeCell ref="A536:A540"/>
    <mergeCell ref="F536:G536"/>
    <mergeCell ref="H536:L536"/>
    <mergeCell ref="B537:B538"/>
    <mergeCell ref="C537:C538"/>
    <mergeCell ref="A531:A535"/>
    <mergeCell ref="F531:G531"/>
    <mergeCell ref="H531:L531"/>
    <mergeCell ref="B532:B533"/>
    <mergeCell ref="C532:C533"/>
    <mergeCell ref="D532:D533"/>
    <mergeCell ref="E532:E533"/>
    <mergeCell ref="F532:G533"/>
    <mergeCell ref="H532:I532"/>
    <mergeCell ref="H533:I533"/>
  </mergeCells>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L541"/>
  <sheetViews>
    <sheetView workbookViewId="0">
      <selection activeCell="C9" sqref="C9"/>
    </sheetView>
  </sheetViews>
  <sheetFormatPr defaultRowHeight="13.2" x14ac:dyDescent="0.25"/>
  <cols>
    <col min="1" max="1" width="5" customWidth="1"/>
    <col min="2" max="2" width="14.77734375" customWidth="1"/>
    <col min="3" max="3" width="25.77734375" customWidth="1"/>
    <col min="4" max="5" width="17" customWidth="1"/>
    <col min="6" max="6" width="2.88671875" customWidth="1"/>
    <col min="7" max="7" width="12.44140625" customWidth="1"/>
    <col min="8" max="8" width="2.5546875" customWidth="1"/>
    <col min="9" max="9" width="12.44140625" customWidth="1"/>
    <col min="10" max="10" width="12.109375" customWidth="1"/>
    <col min="11" max="11" width="11.44140625" customWidth="1"/>
    <col min="12" max="12" width="10.5546875" customWidth="1"/>
  </cols>
  <sheetData>
    <row r="1" spans="1:12" x14ac:dyDescent="0.25">
      <c r="A1" s="1"/>
      <c r="B1" s="1"/>
      <c r="C1" s="1"/>
      <c r="D1" s="1"/>
      <c r="E1" s="1"/>
      <c r="F1" s="1"/>
      <c r="G1" s="1"/>
      <c r="H1" s="1"/>
      <c r="I1" s="1"/>
      <c r="J1" s="1"/>
      <c r="K1" s="1"/>
      <c r="L1" s="1"/>
    </row>
    <row r="2" spans="1:12" ht="15.75" customHeight="1" x14ac:dyDescent="0.3">
      <c r="A2" s="2"/>
      <c r="B2" s="905" t="s">
        <v>0</v>
      </c>
      <c r="C2" s="905"/>
      <c r="D2" s="905"/>
      <c r="E2" s="905"/>
      <c r="F2" s="905"/>
      <c r="G2" s="905"/>
      <c r="H2" s="905"/>
      <c r="I2" s="905"/>
      <c r="J2" s="905"/>
      <c r="K2" s="905"/>
      <c r="L2" s="905"/>
    </row>
    <row r="3" spans="1:12" x14ac:dyDescent="0.25">
      <c r="A3" s="906"/>
      <c r="B3" s="907" t="s">
        <v>1</v>
      </c>
      <c r="C3" s="907"/>
      <c r="D3" s="907"/>
      <c r="E3" s="907"/>
      <c r="F3" s="907"/>
      <c r="G3" s="907"/>
      <c r="H3" s="907"/>
      <c r="I3" s="907"/>
      <c r="J3" s="3" t="s">
        <v>2</v>
      </c>
      <c r="K3" s="3" t="s">
        <v>3</v>
      </c>
      <c r="L3" s="3" t="s">
        <v>4</v>
      </c>
    </row>
    <row r="4" spans="1:12" x14ac:dyDescent="0.25">
      <c r="A4" s="906"/>
      <c r="B4" s="907"/>
      <c r="C4" s="907"/>
      <c r="D4" s="907"/>
      <c r="E4" s="907"/>
      <c r="F4" s="907"/>
      <c r="G4" s="907"/>
      <c r="H4" s="907"/>
      <c r="I4" s="907"/>
      <c r="J4" s="4">
        <v>11</v>
      </c>
      <c r="K4" s="4">
        <v>21</v>
      </c>
      <c r="L4" s="5" t="s">
        <v>5</v>
      </c>
    </row>
    <row r="5" spans="1:12" ht="12.75" customHeight="1" x14ac:dyDescent="0.25">
      <c r="A5" s="906"/>
      <c r="B5" s="908" t="s">
        <v>6</v>
      </c>
      <c r="C5" s="908"/>
      <c r="D5" s="908"/>
      <c r="E5" s="908"/>
      <c r="F5" s="908"/>
      <c r="G5" s="908"/>
      <c r="H5" s="908"/>
      <c r="I5" s="908"/>
      <c r="J5" s="908"/>
      <c r="K5" s="908"/>
      <c r="L5" s="908"/>
    </row>
    <row r="6" spans="1:12" ht="18" customHeight="1" x14ac:dyDescent="0.3">
      <c r="A6" s="909"/>
      <c r="B6" s="6"/>
      <c r="C6" s="910" t="s">
        <v>7</v>
      </c>
      <c r="D6" s="910"/>
      <c r="E6" s="910"/>
      <c r="F6" s="911"/>
      <c r="G6" s="912" t="s">
        <v>8</v>
      </c>
      <c r="H6" s="7"/>
      <c r="I6" s="912" t="s">
        <v>8</v>
      </c>
      <c r="J6" s="913"/>
      <c r="K6" s="914" t="s">
        <v>9</v>
      </c>
      <c r="L6" s="914"/>
    </row>
    <row r="7" spans="1:12" ht="17.399999999999999" x14ac:dyDescent="0.25">
      <c r="A7" s="909"/>
      <c r="B7" s="8"/>
      <c r="C7" s="915" t="s">
        <v>10</v>
      </c>
      <c r="D7" s="915"/>
      <c r="E7" s="915"/>
      <c r="F7" s="911"/>
      <c r="G7" s="912"/>
      <c r="H7" s="18" t="s">
        <v>32</v>
      </c>
      <c r="I7" s="912"/>
      <c r="J7" s="913"/>
      <c r="K7" s="914"/>
      <c r="L7" s="914"/>
    </row>
    <row r="8" spans="1:12" ht="12.75" customHeight="1" x14ac:dyDescent="0.25">
      <c r="A8" s="909"/>
      <c r="B8" s="9" t="s">
        <v>11</v>
      </c>
      <c r="C8" s="916" t="s">
        <v>5579</v>
      </c>
      <c r="D8" s="916"/>
      <c r="E8" s="916"/>
      <c r="F8" s="911"/>
      <c r="G8" s="912"/>
      <c r="H8" s="10"/>
      <c r="I8" s="912"/>
      <c r="J8" s="913"/>
      <c r="K8" s="914"/>
      <c r="L8" s="914"/>
    </row>
    <row r="9" spans="1:12" ht="48" customHeight="1" x14ac:dyDescent="0.25">
      <c r="A9" s="11" t="s">
        <v>12</v>
      </c>
      <c r="B9" s="11" t="s">
        <v>13</v>
      </c>
      <c r="C9" s="12" t="s">
        <v>14</v>
      </c>
      <c r="D9" s="12" t="s">
        <v>15</v>
      </c>
      <c r="E9" s="12" t="s">
        <v>16</v>
      </c>
      <c r="F9" s="917" t="s">
        <v>17</v>
      </c>
      <c r="G9" s="917"/>
      <c r="H9" s="917" t="s">
        <v>18</v>
      </c>
      <c r="I9" s="917"/>
      <c r="J9" s="12" t="s">
        <v>19</v>
      </c>
      <c r="K9" s="12" t="s">
        <v>20</v>
      </c>
      <c r="L9" s="12" t="s">
        <v>21</v>
      </c>
    </row>
    <row r="10" spans="1:12" ht="24" x14ac:dyDescent="0.25">
      <c r="A10" s="918">
        <v>1001</v>
      </c>
      <c r="B10" s="9" t="s">
        <v>22</v>
      </c>
      <c r="C10" s="13" t="s">
        <v>23</v>
      </c>
      <c r="D10" s="13" t="s">
        <v>24</v>
      </c>
      <c r="E10" s="13" t="s">
        <v>25</v>
      </c>
      <c r="F10" s="919" t="s">
        <v>17</v>
      </c>
      <c r="G10" s="919"/>
      <c r="H10" s="920"/>
      <c r="I10" s="920"/>
      <c r="J10" s="920"/>
      <c r="K10" s="920"/>
      <c r="L10" s="920"/>
    </row>
    <row r="11" spans="1:12" x14ac:dyDescent="0.25">
      <c r="A11" s="918"/>
      <c r="B11" s="921" t="s">
        <v>3150</v>
      </c>
      <c r="C11" s="922" t="s">
        <v>3151</v>
      </c>
      <c r="D11" s="923">
        <v>43625</v>
      </c>
      <c r="E11" s="921" t="s">
        <v>3152</v>
      </c>
      <c r="F11" s="921" t="s">
        <v>416</v>
      </c>
      <c r="G11" s="921"/>
      <c r="H11" s="924" t="s">
        <v>30</v>
      </c>
      <c r="I11" s="924"/>
      <c r="J11" s="14" t="s">
        <v>31</v>
      </c>
      <c r="K11" s="14" t="s">
        <v>31</v>
      </c>
      <c r="L11" s="16">
        <v>0</v>
      </c>
    </row>
    <row r="12" spans="1:12" x14ac:dyDescent="0.25">
      <c r="A12" s="918"/>
      <c r="B12" s="921"/>
      <c r="C12" s="922"/>
      <c r="D12" s="923"/>
      <c r="E12" s="921"/>
      <c r="F12" s="921"/>
      <c r="G12" s="921"/>
      <c r="H12" s="924" t="s">
        <v>33</v>
      </c>
      <c r="I12" s="924"/>
      <c r="J12" s="921" t="s">
        <v>31</v>
      </c>
      <c r="K12" s="921" t="s">
        <v>31</v>
      </c>
      <c r="L12" s="925">
        <v>0</v>
      </c>
    </row>
    <row r="13" spans="1:12" x14ac:dyDescent="0.25">
      <c r="A13" s="918"/>
      <c r="B13" s="921"/>
      <c r="C13" s="922"/>
      <c r="D13" s="923"/>
      <c r="E13" s="921"/>
      <c r="F13" s="921"/>
      <c r="G13" s="921"/>
      <c r="H13" s="924"/>
      <c r="I13" s="924"/>
      <c r="J13" s="921"/>
      <c r="K13" s="921"/>
      <c r="L13" s="925"/>
    </row>
    <row r="14" spans="1:12" ht="24" x14ac:dyDescent="0.25">
      <c r="A14" s="918"/>
      <c r="B14" s="9" t="s">
        <v>34</v>
      </c>
      <c r="C14" s="13" t="s">
        <v>35</v>
      </c>
      <c r="D14" s="13" t="s">
        <v>36</v>
      </c>
      <c r="E14" s="13" t="s">
        <v>37</v>
      </c>
      <c r="F14" s="920"/>
      <c r="G14" s="920"/>
      <c r="H14" s="924" t="s">
        <v>38</v>
      </c>
      <c r="I14" s="924"/>
      <c r="J14" s="921" t="s">
        <v>32</v>
      </c>
      <c r="K14" s="921" t="s">
        <v>31</v>
      </c>
      <c r="L14" s="925">
        <v>1000</v>
      </c>
    </row>
    <row r="15" spans="1:12" ht="22.8" x14ac:dyDescent="0.25">
      <c r="A15" s="918"/>
      <c r="B15" s="14" t="s">
        <v>204</v>
      </c>
      <c r="C15" s="14" t="s">
        <v>416</v>
      </c>
      <c r="D15" s="15">
        <v>43630</v>
      </c>
      <c r="E15" s="14" t="s">
        <v>3153</v>
      </c>
      <c r="F15" s="920"/>
      <c r="G15" s="920"/>
      <c r="H15" s="924"/>
      <c r="I15" s="924"/>
      <c r="J15" s="921"/>
      <c r="K15" s="921"/>
      <c r="L15" s="925"/>
    </row>
    <row r="16" spans="1:12" ht="24" x14ac:dyDescent="0.25">
      <c r="A16" s="918">
        <v>1002</v>
      </c>
      <c r="B16" s="9" t="s">
        <v>22</v>
      </c>
      <c r="C16" s="13" t="s">
        <v>23</v>
      </c>
      <c r="D16" s="13" t="s">
        <v>24</v>
      </c>
      <c r="E16" s="13" t="s">
        <v>25</v>
      </c>
      <c r="F16" s="919" t="s">
        <v>17</v>
      </c>
      <c r="G16" s="919"/>
      <c r="H16" s="920"/>
      <c r="I16" s="920"/>
      <c r="J16" s="920"/>
      <c r="K16" s="920"/>
      <c r="L16" s="920"/>
    </row>
    <row r="17" spans="1:12" x14ac:dyDescent="0.25">
      <c r="A17" s="918"/>
      <c r="B17" s="921" t="s">
        <v>3150</v>
      </c>
      <c r="C17" s="922" t="s">
        <v>3154</v>
      </c>
      <c r="D17" s="923">
        <v>43727</v>
      </c>
      <c r="E17" s="921" t="s">
        <v>255</v>
      </c>
      <c r="F17" s="921" t="s">
        <v>3155</v>
      </c>
      <c r="G17" s="921"/>
      <c r="H17" s="924" t="s">
        <v>30</v>
      </c>
      <c r="I17" s="924"/>
      <c r="J17" s="14" t="s">
        <v>31</v>
      </c>
      <c r="K17" s="14" t="s">
        <v>32</v>
      </c>
      <c r="L17" s="16">
        <v>147</v>
      </c>
    </row>
    <row r="18" spans="1:12" x14ac:dyDescent="0.25">
      <c r="A18" s="918"/>
      <c r="B18" s="921"/>
      <c r="C18" s="922"/>
      <c r="D18" s="923"/>
      <c r="E18" s="921"/>
      <c r="F18" s="921"/>
      <c r="G18" s="921"/>
      <c r="H18" s="924" t="s">
        <v>33</v>
      </c>
      <c r="I18" s="924"/>
      <c r="J18" s="921" t="s">
        <v>31</v>
      </c>
      <c r="K18" s="921" t="s">
        <v>32</v>
      </c>
      <c r="L18" s="925">
        <v>345.6</v>
      </c>
    </row>
    <row r="19" spans="1:12" x14ac:dyDescent="0.25">
      <c r="A19" s="918"/>
      <c r="B19" s="921"/>
      <c r="C19" s="922"/>
      <c r="D19" s="923"/>
      <c r="E19" s="921"/>
      <c r="F19" s="921"/>
      <c r="G19" s="921"/>
      <c r="H19" s="924"/>
      <c r="I19" s="924"/>
      <c r="J19" s="921"/>
      <c r="K19" s="921"/>
      <c r="L19" s="925"/>
    </row>
    <row r="20" spans="1:12" ht="24" x14ac:dyDescent="0.25">
      <c r="A20" s="918"/>
      <c r="B20" s="9" t="s">
        <v>34</v>
      </c>
      <c r="C20" s="13" t="s">
        <v>35</v>
      </c>
      <c r="D20" s="13" t="s">
        <v>36</v>
      </c>
      <c r="E20" s="13" t="s">
        <v>37</v>
      </c>
      <c r="F20" s="920"/>
      <c r="G20" s="920"/>
      <c r="H20" s="924" t="s">
        <v>38</v>
      </c>
      <c r="I20" s="924"/>
      <c r="J20" s="921" t="s">
        <v>31</v>
      </c>
      <c r="K20" s="921" t="s">
        <v>32</v>
      </c>
      <c r="L20" s="925">
        <v>100</v>
      </c>
    </row>
    <row r="21" spans="1:12" ht="22.8" x14ac:dyDescent="0.25">
      <c r="A21" s="918"/>
      <c r="B21" s="14" t="s">
        <v>204</v>
      </c>
      <c r="C21" s="14" t="s">
        <v>3155</v>
      </c>
      <c r="D21" s="15">
        <v>43729</v>
      </c>
      <c r="E21" s="14" t="s">
        <v>487</v>
      </c>
      <c r="F21" s="920"/>
      <c r="G21" s="920"/>
      <c r="H21" s="924"/>
      <c r="I21" s="924"/>
      <c r="J21" s="921"/>
      <c r="K21" s="921"/>
      <c r="L21" s="925"/>
    </row>
    <row r="22" spans="1:12" ht="24" x14ac:dyDescent="0.25">
      <c r="A22" s="918">
        <v>1003</v>
      </c>
      <c r="B22" s="9" t="s">
        <v>22</v>
      </c>
      <c r="C22" s="13" t="s">
        <v>23</v>
      </c>
      <c r="D22" s="13" t="s">
        <v>24</v>
      </c>
      <c r="E22" s="13" t="s">
        <v>25</v>
      </c>
      <c r="F22" s="919" t="s">
        <v>17</v>
      </c>
      <c r="G22" s="919"/>
      <c r="H22" s="920"/>
      <c r="I22" s="920"/>
      <c r="J22" s="920"/>
      <c r="K22" s="920"/>
      <c r="L22" s="920"/>
    </row>
    <row r="23" spans="1:12" x14ac:dyDescent="0.25">
      <c r="A23" s="918"/>
      <c r="B23" s="921" t="s">
        <v>3156</v>
      </c>
      <c r="C23" s="922" t="s">
        <v>3157</v>
      </c>
      <c r="D23" s="923">
        <v>43600</v>
      </c>
      <c r="E23" s="921" t="s">
        <v>83</v>
      </c>
      <c r="F23" s="921" t="s">
        <v>3158</v>
      </c>
      <c r="G23" s="921"/>
      <c r="H23" s="924" t="s">
        <v>30</v>
      </c>
      <c r="I23" s="924"/>
      <c r="J23" s="14" t="s">
        <v>31</v>
      </c>
      <c r="K23" s="14" t="s">
        <v>32</v>
      </c>
      <c r="L23" s="16">
        <v>716.16</v>
      </c>
    </row>
    <row r="24" spans="1:12" x14ac:dyDescent="0.25">
      <c r="A24" s="918"/>
      <c r="B24" s="921"/>
      <c r="C24" s="922"/>
      <c r="D24" s="923"/>
      <c r="E24" s="921"/>
      <c r="F24" s="921"/>
      <c r="G24" s="921"/>
      <c r="H24" s="924" t="s">
        <v>33</v>
      </c>
      <c r="I24" s="924"/>
      <c r="J24" s="14" t="s">
        <v>31</v>
      </c>
      <c r="K24" s="14" t="s">
        <v>32</v>
      </c>
      <c r="L24" s="16">
        <v>5341.36</v>
      </c>
    </row>
    <row r="25" spans="1:12" ht="24" x14ac:dyDescent="0.25">
      <c r="A25" s="918"/>
      <c r="B25" s="9" t="s">
        <v>34</v>
      </c>
      <c r="C25" s="13" t="s">
        <v>35</v>
      </c>
      <c r="D25" s="13" t="s">
        <v>36</v>
      </c>
      <c r="E25" s="13" t="s">
        <v>37</v>
      </c>
      <c r="F25" s="920"/>
      <c r="G25" s="920"/>
      <c r="H25" s="924" t="s">
        <v>38</v>
      </c>
      <c r="I25" s="924"/>
      <c r="J25" s="921" t="s">
        <v>31</v>
      </c>
      <c r="K25" s="921" t="s">
        <v>32</v>
      </c>
      <c r="L25" s="925">
        <v>335</v>
      </c>
    </row>
    <row r="26" spans="1:12" ht="22.8" x14ac:dyDescent="0.25">
      <c r="A26" s="918"/>
      <c r="B26" s="14" t="s">
        <v>55</v>
      </c>
      <c r="C26" s="14" t="s">
        <v>3158</v>
      </c>
      <c r="D26" s="15">
        <v>43605</v>
      </c>
      <c r="E26" s="14" t="s">
        <v>3159</v>
      </c>
      <c r="F26" s="920"/>
      <c r="G26" s="920"/>
      <c r="H26" s="924"/>
      <c r="I26" s="924"/>
      <c r="J26" s="921"/>
      <c r="K26" s="921"/>
      <c r="L26" s="925"/>
    </row>
    <row r="27" spans="1:12" ht="24" x14ac:dyDescent="0.25">
      <c r="A27" s="918">
        <v>1004</v>
      </c>
      <c r="B27" s="9" t="s">
        <v>22</v>
      </c>
      <c r="C27" s="13" t="s">
        <v>23</v>
      </c>
      <c r="D27" s="13" t="s">
        <v>24</v>
      </c>
      <c r="E27" s="13" t="s">
        <v>25</v>
      </c>
      <c r="F27" s="919" t="s">
        <v>17</v>
      </c>
      <c r="G27" s="919"/>
      <c r="H27" s="920"/>
      <c r="I27" s="920"/>
      <c r="J27" s="920"/>
      <c r="K27" s="920"/>
      <c r="L27" s="920"/>
    </row>
    <row r="28" spans="1:12" x14ac:dyDescent="0.25">
      <c r="A28" s="918"/>
      <c r="B28" s="921" t="s">
        <v>3160</v>
      </c>
      <c r="C28" s="922" t="s">
        <v>3161</v>
      </c>
      <c r="D28" s="923">
        <v>43685</v>
      </c>
      <c r="E28" s="921" t="s">
        <v>2784</v>
      </c>
      <c r="F28" s="921" t="s">
        <v>3162</v>
      </c>
      <c r="G28" s="921"/>
      <c r="H28" s="924" t="s">
        <v>30</v>
      </c>
      <c r="I28" s="924"/>
      <c r="J28" s="14" t="s">
        <v>31</v>
      </c>
      <c r="K28" s="14" t="s">
        <v>32</v>
      </c>
      <c r="L28" s="16">
        <v>455.35</v>
      </c>
    </row>
    <row r="29" spans="1:12" x14ac:dyDescent="0.25">
      <c r="A29" s="918"/>
      <c r="B29" s="921"/>
      <c r="C29" s="922"/>
      <c r="D29" s="923"/>
      <c r="E29" s="921"/>
      <c r="F29" s="921"/>
      <c r="G29" s="921"/>
      <c r="H29" s="924" t="s">
        <v>33</v>
      </c>
      <c r="I29" s="924"/>
      <c r="J29" s="14" t="s">
        <v>31</v>
      </c>
      <c r="K29" s="14" t="s">
        <v>32</v>
      </c>
      <c r="L29" s="16">
        <v>626.36</v>
      </c>
    </row>
    <row r="30" spans="1:12" ht="24" x14ac:dyDescent="0.25">
      <c r="A30" s="918"/>
      <c r="B30" s="9" t="s">
        <v>34</v>
      </c>
      <c r="C30" s="13" t="s">
        <v>35</v>
      </c>
      <c r="D30" s="13" t="s">
        <v>36</v>
      </c>
      <c r="E30" s="13" t="s">
        <v>37</v>
      </c>
      <c r="F30" s="920"/>
      <c r="G30" s="920"/>
      <c r="H30" s="924" t="s">
        <v>38</v>
      </c>
      <c r="I30" s="924"/>
      <c r="J30" s="921" t="s">
        <v>31</v>
      </c>
      <c r="K30" s="921" t="s">
        <v>32</v>
      </c>
      <c r="L30" s="925">
        <v>52.31</v>
      </c>
    </row>
    <row r="31" spans="1:12" ht="22.8" x14ac:dyDescent="0.25">
      <c r="A31" s="918"/>
      <c r="B31" s="14" t="s">
        <v>702</v>
      </c>
      <c r="C31" s="14" t="s">
        <v>3162</v>
      </c>
      <c r="D31" s="15">
        <v>43688</v>
      </c>
      <c r="E31" s="14" t="s">
        <v>3163</v>
      </c>
      <c r="F31" s="920"/>
      <c r="G31" s="920"/>
      <c r="H31" s="924"/>
      <c r="I31" s="924"/>
      <c r="J31" s="921"/>
      <c r="K31" s="921"/>
      <c r="L31" s="925"/>
    </row>
    <row r="32" spans="1:12" ht="24" x14ac:dyDescent="0.25">
      <c r="A32" s="918">
        <v>1005</v>
      </c>
      <c r="B32" s="9" t="s">
        <v>22</v>
      </c>
      <c r="C32" s="13" t="s">
        <v>23</v>
      </c>
      <c r="D32" s="13" t="s">
        <v>24</v>
      </c>
      <c r="E32" s="13" t="s">
        <v>25</v>
      </c>
      <c r="F32" s="919" t="s">
        <v>17</v>
      </c>
      <c r="G32" s="919"/>
      <c r="H32" s="920"/>
      <c r="I32" s="920"/>
      <c r="J32" s="920"/>
      <c r="K32" s="920"/>
      <c r="L32" s="920"/>
    </row>
    <row r="33" spans="1:12" x14ac:dyDescent="0.25">
      <c r="A33" s="918"/>
      <c r="B33" s="921" t="s">
        <v>3164</v>
      </c>
      <c r="C33" s="922" t="s">
        <v>3165</v>
      </c>
      <c r="D33" s="923">
        <v>43657</v>
      </c>
      <c r="E33" s="921" t="s">
        <v>1575</v>
      </c>
      <c r="F33" s="921" t="s">
        <v>1576</v>
      </c>
      <c r="G33" s="921"/>
      <c r="H33" s="924" t="s">
        <v>30</v>
      </c>
      <c r="I33" s="924"/>
      <c r="J33" s="14" t="s">
        <v>31</v>
      </c>
      <c r="K33" s="14" t="s">
        <v>32</v>
      </c>
      <c r="L33" s="16">
        <v>482.48</v>
      </c>
    </row>
    <row r="34" spans="1:12" x14ac:dyDescent="0.25">
      <c r="A34" s="918"/>
      <c r="B34" s="921"/>
      <c r="C34" s="922"/>
      <c r="D34" s="923"/>
      <c r="E34" s="921"/>
      <c r="F34" s="921"/>
      <c r="G34" s="921"/>
      <c r="H34" s="924" t="s">
        <v>33</v>
      </c>
      <c r="I34" s="924"/>
      <c r="J34" s="921" t="s">
        <v>31</v>
      </c>
      <c r="K34" s="921" t="s">
        <v>32</v>
      </c>
      <c r="L34" s="925">
        <v>601</v>
      </c>
    </row>
    <row r="35" spans="1:12" x14ac:dyDescent="0.25">
      <c r="A35" s="918"/>
      <c r="B35" s="921"/>
      <c r="C35" s="922"/>
      <c r="D35" s="923"/>
      <c r="E35" s="921"/>
      <c r="F35" s="921"/>
      <c r="G35" s="921"/>
      <c r="H35" s="924"/>
      <c r="I35" s="924"/>
      <c r="J35" s="921"/>
      <c r="K35" s="921"/>
      <c r="L35" s="925"/>
    </row>
    <row r="36" spans="1:12" ht="24" x14ac:dyDescent="0.25">
      <c r="A36" s="918"/>
      <c r="B36" s="9" t="s">
        <v>34</v>
      </c>
      <c r="C36" s="13" t="s">
        <v>35</v>
      </c>
      <c r="D36" s="13" t="s">
        <v>36</v>
      </c>
      <c r="E36" s="13" t="s">
        <v>37</v>
      </c>
      <c r="F36" s="920"/>
      <c r="G36" s="920"/>
      <c r="H36" s="924" t="s">
        <v>38</v>
      </c>
      <c r="I36" s="924"/>
      <c r="J36" s="921" t="s">
        <v>31</v>
      </c>
      <c r="K36" s="921" t="s">
        <v>31</v>
      </c>
      <c r="L36" s="925">
        <v>0</v>
      </c>
    </row>
    <row r="37" spans="1:12" ht="22.8" x14ac:dyDescent="0.25">
      <c r="A37" s="918"/>
      <c r="B37" s="14" t="s">
        <v>39</v>
      </c>
      <c r="C37" s="14" t="s">
        <v>1576</v>
      </c>
      <c r="D37" s="15">
        <v>43671</v>
      </c>
      <c r="E37" s="14" t="s">
        <v>3166</v>
      </c>
      <c r="F37" s="920"/>
      <c r="G37" s="920"/>
      <c r="H37" s="924"/>
      <c r="I37" s="924"/>
      <c r="J37" s="921"/>
      <c r="K37" s="921"/>
      <c r="L37" s="925"/>
    </row>
    <row r="38" spans="1:12" ht="24" x14ac:dyDescent="0.25">
      <c r="A38" s="918">
        <v>1006</v>
      </c>
      <c r="B38" s="9" t="s">
        <v>22</v>
      </c>
      <c r="C38" s="13" t="s">
        <v>23</v>
      </c>
      <c r="D38" s="13" t="s">
        <v>24</v>
      </c>
      <c r="E38" s="13" t="s">
        <v>25</v>
      </c>
      <c r="F38" s="919" t="s">
        <v>17</v>
      </c>
      <c r="G38" s="919"/>
      <c r="H38" s="920"/>
      <c r="I38" s="920"/>
      <c r="J38" s="920"/>
      <c r="K38" s="920"/>
      <c r="L38" s="920"/>
    </row>
    <row r="39" spans="1:12" x14ac:dyDescent="0.25">
      <c r="A39" s="918"/>
      <c r="B39" s="921" t="s">
        <v>3167</v>
      </c>
      <c r="C39" s="922" t="s">
        <v>3168</v>
      </c>
      <c r="D39" s="923">
        <v>43593</v>
      </c>
      <c r="E39" s="921" t="s">
        <v>3169</v>
      </c>
      <c r="F39" s="921" t="s">
        <v>3170</v>
      </c>
      <c r="G39" s="921"/>
      <c r="H39" s="924" t="s">
        <v>30</v>
      </c>
      <c r="I39" s="924"/>
      <c r="J39" s="14" t="s">
        <v>31</v>
      </c>
      <c r="K39" s="14" t="s">
        <v>32</v>
      </c>
      <c r="L39" s="16">
        <v>690</v>
      </c>
    </row>
    <row r="40" spans="1:12" x14ac:dyDescent="0.25">
      <c r="A40" s="918"/>
      <c r="B40" s="921"/>
      <c r="C40" s="922"/>
      <c r="D40" s="923"/>
      <c r="E40" s="921"/>
      <c r="F40" s="921"/>
      <c r="G40" s="921"/>
      <c r="H40" s="924" t="s">
        <v>33</v>
      </c>
      <c r="I40" s="924"/>
      <c r="J40" s="14" t="s">
        <v>31</v>
      </c>
      <c r="K40" s="14" t="s">
        <v>31</v>
      </c>
      <c r="L40" s="16">
        <v>0</v>
      </c>
    </row>
    <row r="41" spans="1:12" ht="24" x14ac:dyDescent="0.25">
      <c r="A41" s="918"/>
      <c r="B41" s="9" t="s">
        <v>34</v>
      </c>
      <c r="C41" s="13" t="s">
        <v>35</v>
      </c>
      <c r="D41" s="13" t="s">
        <v>36</v>
      </c>
      <c r="E41" s="13" t="s">
        <v>37</v>
      </c>
      <c r="F41" s="920"/>
      <c r="G41" s="920"/>
      <c r="H41" s="924" t="s">
        <v>38</v>
      </c>
      <c r="I41" s="924"/>
      <c r="J41" s="921" t="s">
        <v>31</v>
      </c>
      <c r="K41" s="921" t="s">
        <v>31</v>
      </c>
      <c r="L41" s="925">
        <v>0</v>
      </c>
    </row>
    <row r="42" spans="1:12" ht="22.8" x14ac:dyDescent="0.25">
      <c r="A42" s="918"/>
      <c r="B42" s="14" t="s">
        <v>239</v>
      </c>
      <c r="C42" s="14" t="s">
        <v>3170</v>
      </c>
      <c r="D42" s="15">
        <v>43597</v>
      </c>
      <c r="E42" s="14" t="s">
        <v>2322</v>
      </c>
      <c r="F42" s="920"/>
      <c r="G42" s="920"/>
      <c r="H42" s="924"/>
      <c r="I42" s="924"/>
      <c r="J42" s="921"/>
      <c r="K42" s="921"/>
      <c r="L42" s="925"/>
    </row>
    <row r="43" spans="1:12" ht="24" x14ac:dyDescent="0.25">
      <c r="A43" s="918">
        <v>1007</v>
      </c>
      <c r="B43" s="9" t="s">
        <v>22</v>
      </c>
      <c r="C43" s="13" t="s">
        <v>23</v>
      </c>
      <c r="D43" s="13" t="s">
        <v>24</v>
      </c>
      <c r="E43" s="13" t="s">
        <v>25</v>
      </c>
      <c r="F43" s="919" t="s">
        <v>17</v>
      </c>
      <c r="G43" s="919"/>
      <c r="H43" s="920"/>
      <c r="I43" s="920"/>
      <c r="J43" s="920"/>
      <c r="K43" s="920"/>
      <c r="L43" s="920"/>
    </row>
    <row r="44" spans="1:12" x14ac:dyDescent="0.25">
      <c r="A44" s="918"/>
      <c r="B44" s="921" t="s">
        <v>3167</v>
      </c>
      <c r="C44" s="921" t="s">
        <v>3171</v>
      </c>
      <c r="D44" s="923">
        <v>43664</v>
      </c>
      <c r="E44" s="921" t="s">
        <v>839</v>
      </c>
      <c r="F44" s="921" t="s">
        <v>840</v>
      </c>
      <c r="G44" s="921"/>
      <c r="H44" s="924" t="s">
        <v>30</v>
      </c>
      <c r="I44" s="924"/>
      <c r="J44" s="14" t="s">
        <v>31</v>
      </c>
      <c r="K44" s="14" t="s">
        <v>32</v>
      </c>
      <c r="L44" s="16">
        <v>477</v>
      </c>
    </row>
    <row r="45" spans="1:12" x14ac:dyDescent="0.25">
      <c r="A45" s="918"/>
      <c r="B45" s="921"/>
      <c r="C45" s="921"/>
      <c r="D45" s="923"/>
      <c r="E45" s="921"/>
      <c r="F45" s="921"/>
      <c r="G45" s="921"/>
      <c r="H45" s="924" t="s">
        <v>33</v>
      </c>
      <c r="I45" s="924"/>
      <c r="J45" s="14" t="s">
        <v>31</v>
      </c>
      <c r="K45" s="14" t="s">
        <v>32</v>
      </c>
      <c r="L45" s="16">
        <v>140</v>
      </c>
    </row>
    <row r="46" spans="1:12" ht="24" x14ac:dyDescent="0.25">
      <c r="A46" s="918"/>
      <c r="B46" s="9" t="s">
        <v>34</v>
      </c>
      <c r="C46" s="13" t="s">
        <v>35</v>
      </c>
      <c r="D46" s="13" t="s">
        <v>36</v>
      </c>
      <c r="E46" s="13" t="s">
        <v>37</v>
      </c>
      <c r="F46" s="920"/>
      <c r="G46" s="920"/>
      <c r="H46" s="924" t="s">
        <v>38</v>
      </c>
      <c r="I46" s="924"/>
      <c r="J46" s="921" t="s">
        <v>31</v>
      </c>
      <c r="K46" s="921" t="s">
        <v>32</v>
      </c>
      <c r="L46" s="925">
        <v>140</v>
      </c>
    </row>
    <row r="47" spans="1:12" ht="22.8" x14ac:dyDescent="0.25">
      <c r="A47" s="918"/>
      <c r="B47" s="14" t="s">
        <v>239</v>
      </c>
      <c r="C47" s="14" t="s">
        <v>840</v>
      </c>
      <c r="D47" s="15">
        <v>43667</v>
      </c>
      <c r="E47" s="14" t="s">
        <v>2521</v>
      </c>
      <c r="F47" s="920"/>
      <c r="G47" s="920"/>
      <c r="H47" s="924"/>
      <c r="I47" s="924"/>
      <c r="J47" s="921"/>
      <c r="K47" s="921"/>
      <c r="L47" s="925"/>
    </row>
    <row r="48" spans="1:12" ht="24" x14ac:dyDescent="0.25">
      <c r="A48" s="918">
        <v>1008</v>
      </c>
      <c r="B48" s="9" t="s">
        <v>22</v>
      </c>
      <c r="C48" s="13" t="s">
        <v>23</v>
      </c>
      <c r="D48" s="13" t="s">
        <v>24</v>
      </c>
      <c r="E48" s="13" t="s">
        <v>25</v>
      </c>
      <c r="F48" s="919" t="s">
        <v>17</v>
      </c>
      <c r="G48" s="919"/>
      <c r="H48" s="920"/>
      <c r="I48" s="920"/>
      <c r="J48" s="920"/>
      <c r="K48" s="920"/>
      <c r="L48" s="920"/>
    </row>
    <row r="49" spans="1:12" x14ac:dyDescent="0.25">
      <c r="A49" s="918"/>
      <c r="B49" s="921" t="s">
        <v>3172</v>
      </c>
      <c r="C49" s="922" t="s">
        <v>3173</v>
      </c>
      <c r="D49" s="923">
        <v>43725</v>
      </c>
      <c r="E49" s="921" t="s">
        <v>3174</v>
      </c>
      <c r="F49" s="921" t="s">
        <v>2999</v>
      </c>
      <c r="G49" s="921"/>
      <c r="H49" s="924" t="s">
        <v>30</v>
      </c>
      <c r="I49" s="924"/>
      <c r="J49" s="14" t="s">
        <v>31</v>
      </c>
      <c r="K49" s="14" t="s">
        <v>32</v>
      </c>
      <c r="L49" s="16">
        <v>1526</v>
      </c>
    </row>
    <row r="50" spans="1:12" x14ac:dyDescent="0.25">
      <c r="A50" s="918"/>
      <c r="B50" s="921"/>
      <c r="C50" s="922"/>
      <c r="D50" s="923"/>
      <c r="E50" s="921"/>
      <c r="F50" s="921"/>
      <c r="G50" s="921"/>
      <c r="H50" s="924" t="s">
        <v>33</v>
      </c>
      <c r="I50" s="924"/>
      <c r="J50" s="14" t="s">
        <v>31</v>
      </c>
      <c r="K50" s="14" t="s">
        <v>32</v>
      </c>
      <c r="L50" s="16">
        <v>1330</v>
      </c>
    </row>
    <row r="51" spans="1:12" ht="24" x14ac:dyDescent="0.25">
      <c r="A51" s="918"/>
      <c r="B51" s="9" t="s">
        <v>34</v>
      </c>
      <c r="C51" s="13" t="s">
        <v>35</v>
      </c>
      <c r="D51" s="13" t="s">
        <v>36</v>
      </c>
      <c r="E51" s="13" t="s">
        <v>37</v>
      </c>
      <c r="F51" s="920"/>
      <c r="G51" s="920"/>
      <c r="H51" s="924" t="s">
        <v>38</v>
      </c>
      <c r="I51" s="924"/>
      <c r="J51" s="921" t="s">
        <v>31</v>
      </c>
      <c r="K51" s="921" t="s">
        <v>32</v>
      </c>
      <c r="L51" s="925">
        <v>150</v>
      </c>
    </row>
    <row r="52" spans="1:12" ht="22.8" x14ac:dyDescent="0.25">
      <c r="A52" s="918"/>
      <c r="B52" s="14" t="s">
        <v>141</v>
      </c>
      <c r="C52" s="14" t="s">
        <v>2999</v>
      </c>
      <c r="D52" s="15">
        <v>43738</v>
      </c>
      <c r="E52" s="14" t="s">
        <v>3175</v>
      </c>
      <c r="F52" s="920"/>
      <c r="G52" s="920"/>
      <c r="H52" s="924"/>
      <c r="I52" s="924"/>
      <c r="J52" s="921"/>
      <c r="K52" s="921"/>
      <c r="L52" s="925"/>
    </row>
    <row r="53" spans="1:12" ht="24" x14ac:dyDescent="0.25">
      <c r="A53" s="918">
        <v>1009</v>
      </c>
      <c r="B53" s="9" t="s">
        <v>22</v>
      </c>
      <c r="C53" s="13" t="s">
        <v>23</v>
      </c>
      <c r="D53" s="13" t="s">
        <v>24</v>
      </c>
      <c r="E53" s="13" t="s">
        <v>25</v>
      </c>
      <c r="F53" s="919" t="s">
        <v>17</v>
      </c>
      <c r="G53" s="919"/>
      <c r="H53" s="920"/>
      <c r="I53" s="920"/>
      <c r="J53" s="920"/>
      <c r="K53" s="920"/>
      <c r="L53" s="920"/>
    </row>
    <row r="54" spans="1:12" x14ac:dyDescent="0.25">
      <c r="A54" s="918"/>
      <c r="B54" s="921" t="s">
        <v>3176</v>
      </c>
      <c r="C54" s="922" t="s">
        <v>3177</v>
      </c>
      <c r="D54" s="923">
        <v>43559</v>
      </c>
      <c r="E54" s="921" t="s">
        <v>2226</v>
      </c>
      <c r="F54" s="921" t="s">
        <v>3178</v>
      </c>
      <c r="G54" s="921"/>
      <c r="H54" s="924" t="s">
        <v>30</v>
      </c>
      <c r="I54" s="924"/>
      <c r="J54" s="14" t="s">
        <v>31</v>
      </c>
      <c r="K54" s="14" t="s">
        <v>32</v>
      </c>
      <c r="L54" s="16">
        <v>141</v>
      </c>
    </row>
    <row r="55" spans="1:12" x14ac:dyDescent="0.25">
      <c r="A55" s="918"/>
      <c r="B55" s="921"/>
      <c r="C55" s="922"/>
      <c r="D55" s="923"/>
      <c r="E55" s="921"/>
      <c r="F55" s="921"/>
      <c r="G55" s="921"/>
      <c r="H55" s="924" t="s">
        <v>33</v>
      </c>
      <c r="I55" s="924"/>
      <c r="J55" s="14" t="s">
        <v>31</v>
      </c>
      <c r="K55" s="14" t="s">
        <v>32</v>
      </c>
      <c r="L55" s="16">
        <v>402.6</v>
      </c>
    </row>
    <row r="56" spans="1:12" ht="24" x14ac:dyDescent="0.25">
      <c r="A56" s="918"/>
      <c r="B56" s="9" t="s">
        <v>34</v>
      </c>
      <c r="C56" s="13" t="s">
        <v>35</v>
      </c>
      <c r="D56" s="13" t="s">
        <v>36</v>
      </c>
      <c r="E56" s="13" t="s">
        <v>37</v>
      </c>
      <c r="F56" s="920"/>
      <c r="G56" s="920"/>
      <c r="H56" s="924" t="s">
        <v>38</v>
      </c>
      <c r="I56" s="924"/>
      <c r="J56" s="921" t="s">
        <v>31</v>
      </c>
      <c r="K56" s="921" t="s">
        <v>31</v>
      </c>
      <c r="L56" s="925">
        <v>0</v>
      </c>
    </row>
    <row r="57" spans="1:12" ht="22.8" x14ac:dyDescent="0.25">
      <c r="A57" s="918"/>
      <c r="B57" s="14" t="s">
        <v>204</v>
      </c>
      <c r="C57" s="14" t="s">
        <v>3178</v>
      </c>
      <c r="D57" s="15">
        <v>43560</v>
      </c>
      <c r="E57" s="14" t="s">
        <v>2156</v>
      </c>
      <c r="F57" s="920"/>
      <c r="G57" s="920"/>
      <c r="H57" s="924"/>
      <c r="I57" s="924"/>
      <c r="J57" s="921"/>
      <c r="K57" s="921"/>
      <c r="L57" s="925"/>
    </row>
    <row r="58" spans="1:12" ht="24" x14ac:dyDescent="0.25">
      <c r="A58" s="918">
        <v>1010</v>
      </c>
      <c r="B58" s="9" t="s">
        <v>22</v>
      </c>
      <c r="C58" s="13" t="s">
        <v>23</v>
      </c>
      <c r="D58" s="13" t="s">
        <v>24</v>
      </c>
      <c r="E58" s="13" t="s">
        <v>25</v>
      </c>
      <c r="F58" s="919" t="s">
        <v>17</v>
      </c>
      <c r="G58" s="919"/>
      <c r="H58" s="920"/>
      <c r="I58" s="920"/>
      <c r="J58" s="920"/>
      <c r="K58" s="920"/>
      <c r="L58" s="920"/>
    </row>
    <row r="59" spans="1:12" x14ac:dyDescent="0.25">
      <c r="A59" s="918"/>
      <c r="B59" s="921" t="s">
        <v>3176</v>
      </c>
      <c r="C59" s="922" t="s">
        <v>3179</v>
      </c>
      <c r="D59" s="923">
        <v>43564</v>
      </c>
      <c r="E59" s="921" t="s">
        <v>1849</v>
      </c>
      <c r="F59" s="921" t="s">
        <v>3180</v>
      </c>
      <c r="G59" s="921"/>
      <c r="H59" s="924" t="s">
        <v>30</v>
      </c>
      <c r="I59" s="924"/>
      <c r="J59" s="14" t="s">
        <v>31</v>
      </c>
      <c r="K59" s="14" t="s">
        <v>32</v>
      </c>
      <c r="L59" s="16">
        <v>714</v>
      </c>
    </row>
    <row r="60" spans="1:12" x14ac:dyDescent="0.25">
      <c r="A60" s="918"/>
      <c r="B60" s="921"/>
      <c r="C60" s="922"/>
      <c r="D60" s="923"/>
      <c r="E60" s="921"/>
      <c r="F60" s="921"/>
      <c r="G60" s="921"/>
      <c r="H60" s="924" t="s">
        <v>33</v>
      </c>
      <c r="I60" s="924"/>
      <c r="J60" s="14" t="s">
        <v>31</v>
      </c>
      <c r="K60" s="14" t="s">
        <v>32</v>
      </c>
      <c r="L60" s="16">
        <v>7677</v>
      </c>
    </row>
    <row r="61" spans="1:12" ht="24" x14ac:dyDescent="0.25">
      <c r="A61" s="918"/>
      <c r="B61" s="9" t="s">
        <v>34</v>
      </c>
      <c r="C61" s="13" t="s">
        <v>35</v>
      </c>
      <c r="D61" s="13" t="s">
        <v>36</v>
      </c>
      <c r="E61" s="13" t="s">
        <v>37</v>
      </c>
      <c r="F61" s="920"/>
      <c r="G61" s="920"/>
      <c r="H61" s="924" t="s">
        <v>38</v>
      </c>
      <c r="I61" s="924"/>
      <c r="J61" s="921" t="s">
        <v>31</v>
      </c>
      <c r="K61" s="921" t="s">
        <v>31</v>
      </c>
      <c r="L61" s="925">
        <v>0</v>
      </c>
    </row>
    <row r="62" spans="1:12" ht="22.8" x14ac:dyDescent="0.25">
      <c r="A62" s="918"/>
      <c r="B62" s="14" t="s">
        <v>204</v>
      </c>
      <c r="C62" s="14" t="s">
        <v>3180</v>
      </c>
      <c r="D62" s="15">
        <v>43570</v>
      </c>
      <c r="E62" s="14" t="s">
        <v>3004</v>
      </c>
      <c r="F62" s="920"/>
      <c r="G62" s="920"/>
      <c r="H62" s="924"/>
      <c r="I62" s="924"/>
      <c r="J62" s="921"/>
      <c r="K62" s="921"/>
      <c r="L62" s="925"/>
    </row>
    <row r="63" spans="1:12" ht="24" x14ac:dyDescent="0.25">
      <c r="A63" s="918">
        <v>1011</v>
      </c>
      <c r="B63" s="9" t="s">
        <v>22</v>
      </c>
      <c r="C63" s="13" t="s">
        <v>23</v>
      </c>
      <c r="D63" s="13" t="s">
        <v>24</v>
      </c>
      <c r="E63" s="13" t="s">
        <v>25</v>
      </c>
      <c r="F63" s="919" t="s">
        <v>17</v>
      </c>
      <c r="G63" s="919"/>
      <c r="H63" s="920"/>
      <c r="I63" s="920"/>
      <c r="J63" s="920"/>
      <c r="K63" s="920"/>
      <c r="L63" s="920"/>
    </row>
    <row r="64" spans="1:12" x14ac:dyDescent="0.25">
      <c r="A64" s="918"/>
      <c r="B64" s="921" t="s">
        <v>3176</v>
      </c>
      <c r="C64" s="922" t="s">
        <v>3181</v>
      </c>
      <c r="D64" s="923">
        <v>43618</v>
      </c>
      <c r="E64" s="921" t="s">
        <v>1876</v>
      </c>
      <c r="F64" s="921" t="s">
        <v>1579</v>
      </c>
      <c r="G64" s="921"/>
      <c r="H64" s="924" t="s">
        <v>30</v>
      </c>
      <c r="I64" s="924"/>
      <c r="J64" s="14" t="s">
        <v>31</v>
      </c>
      <c r="K64" s="14" t="s">
        <v>32</v>
      </c>
      <c r="L64" s="16">
        <v>249</v>
      </c>
    </row>
    <row r="65" spans="1:12" x14ac:dyDescent="0.25">
      <c r="A65" s="918"/>
      <c r="B65" s="921"/>
      <c r="C65" s="922"/>
      <c r="D65" s="923"/>
      <c r="E65" s="921"/>
      <c r="F65" s="921"/>
      <c r="G65" s="921"/>
      <c r="H65" s="924" t="s">
        <v>33</v>
      </c>
      <c r="I65" s="924"/>
      <c r="J65" s="14" t="s">
        <v>31</v>
      </c>
      <c r="K65" s="14" t="s">
        <v>32</v>
      </c>
      <c r="L65" s="16">
        <v>406.6</v>
      </c>
    </row>
    <row r="66" spans="1:12" ht="24" x14ac:dyDescent="0.25">
      <c r="A66" s="918"/>
      <c r="B66" s="9" t="s">
        <v>34</v>
      </c>
      <c r="C66" s="13" t="s">
        <v>35</v>
      </c>
      <c r="D66" s="13" t="s">
        <v>36</v>
      </c>
      <c r="E66" s="13" t="s">
        <v>37</v>
      </c>
      <c r="F66" s="920"/>
      <c r="G66" s="920"/>
      <c r="H66" s="924" t="s">
        <v>38</v>
      </c>
      <c r="I66" s="924"/>
      <c r="J66" s="921" t="s">
        <v>31</v>
      </c>
      <c r="K66" s="921" t="s">
        <v>31</v>
      </c>
      <c r="L66" s="925">
        <v>0</v>
      </c>
    </row>
    <row r="67" spans="1:12" ht="22.8" x14ac:dyDescent="0.25">
      <c r="A67" s="918"/>
      <c r="B67" s="14" t="s">
        <v>204</v>
      </c>
      <c r="C67" s="14" t="s">
        <v>1579</v>
      </c>
      <c r="D67" s="15">
        <v>43619</v>
      </c>
      <c r="E67" s="14" t="s">
        <v>3182</v>
      </c>
      <c r="F67" s="920"/>
      <c r="G67" s="920"/>
      <c r="H67" s="924"/>
      <c r="I67" s="924"/>
      <c r="J67" s="921"/>
      <c r="K67" s="921"/>
      <c r="L67" s="925"/>
    </row>
    <row r="68" spans="1:12" ht="24" x14ac:dyDescent="0.25">
      <c r="A68" s="918">
        <v>1012</v>
      </c>
      <c r="B68" s="9" t="s">
        <v>22</v>
      </c>
      <c r="C68" s="13" t="s">
        <v>23</v>
      </c>
      <c r="D68" s="13" t="s">
        <v>24</v>
      </c>
      <c r="E68" s="13" t="s">
        <v>25</v>
      </c>
      <c r="F68" s="919" t="s">
        <v>17</v>
      </c>
      <c r="G68" s="919"/>
      <c r="H68" s="920"/>
      <c r="I68" s="920"/>
      <c r="J68" s="920"/>
      <c r="K68" s="920"/>
      <c r="L68" s="920"/>
    </row>
    <row r="69" spans="1:12" x14ac:dyDescent="0.25">
      <c r="A69" s="918"/>
      <c r="B69" s="921" t="s">
        <v>3183</v>
      </c>
      <c r="C69" s="922" t="s">
        <v>3184</v>
      </c>
      <c r="D69" s="923">
        <v>43590</v>
      </c>
      <c r="E69" s="921" t="s">
        <v>75</v>
      </c>
      <c r="F69" s="921" t="s">
        <v>76</v>
      </c>
      <c r="G69" s="921"/>
      <c r="H69" s="924" t="s">
        <v>30</v>
      </c>
      <c r="I69" s="924"/>
      <c r="J69" s="14" t="s">
        <v>31</v>
      </c>
      <c r="K69" s="14" t="s">
        <v>32</v>
      </c>
      <c r="L69" s="16">
        <v>402.9</v>
      </c>
    </row>
    <row r="70" spans="1:12" x14ac:dyDescent="0.25">
      <c r="A70" s="918"/>
      <c r="B70" s="921"/>
      <c r="C70" s="922"/>
      <c r="D70" s="923"/>
      <c r="E70" s="921"/>
      <c r="F70" s="921"/>
      <c r="G70" s="921"/>
      <c r="H70" s="924" t="s">
        <v>33</v>
      </c>
      <c r="I70" s="924"/>
      <c r="J70" s="14" t="s">
        <v>31</v>
      </c>
      <c r="K70" s="14" t="s">
        <v>31</v>
      </c>
      <c r="L70" s="16">
        <v>0</v>
      </c>
    </row>
    <row r="71" spans="1:12" ht="24" x14ac:dyDescent="0.25">
      <c r="A71" s="918"/>
      <c r="B71" s="9" t="s">
        <v>34</v>
      </c>
      <c r="C71" s="13" t="s">
        <v>35</v>
      </c>
      <c r="D71" s="13" t="s">
        <v>36</v>
      </c>
      <c r="E71" s="13" t="s">
        <v>37</v>
      </c>
      <c r="F71" s="920"/>
      <c r="G71" s="920"/>
      <c r="H71" s="924" t="s">
        <v>38</v>
      </c>
      <c r="I71" s="924"/>
      <c r="J71" s="921" t="s">
        <v>31</v>
      </c>
      <c r="K71" s="921" t="s">
        <v>32</v>
      </c>
      <c r="L71" s="925">
        <v>30</v>
      </c>
    </row>
    <row r="72" spans="1:12" ht="22.8" x14ac:dyDescent="0.25">
      <c r="A72" s="918"/>
      <c r="B72" s="14" t="s">
        <v>204</v>
      </c>
      <c r="C72" s="14" t="s">
        <v>76</v>
      </c>
      <c r="D72" s="15">
        <v>43592</v>
      </c>
      <c r="E72" s="14" t="s">
        <v>3185</v>
      </c>
      <c r="F72" s="920"/>
      <c r="G72" s="920"/>
      <c r="H72" s="924"/>
      <c r="I72" s="924"/>
      <c r="J72" s="921"/>
      <c r="K72" s="921"/>
      <c r="L72" s="925"/>
    </row>
    <row r="73" spans="1:12" ht="24" x14ac:dyDescent="0.25">
      <c r="A73" s="918">
        <v>1013</v>
      </c>
      <c r="B73" s="9" t="s">
        <v>22</v>
      </c>
      <c r="C73" s="13" t="s">
        <v>23</v>
      </c>
      <c r="D73" s="13" t="s">
        <v>24</v>
      </c>
      <c r="E73" s="13" t="s">
        <v>25</v>
      </c>
      <c r="F73" s="919" t="s">
        <v>17</v>
      </c>
      <c r="G73" s="919"/>
      <c r="H73" s="920"/>
      <c r="I73" s="920"/>
      <c r="J73" s="920"/>
      <c r="K73" s="920"/>
      <c r="L73" s="920"/>
    </row>
    <row r="74" spans="1:12" x14ac:dyDescent="0.25">
      <c r="A74" s="918"/>
      <c r="B74" s="921" t="s">
        <v>3186</v>
      </c>
      <c r="C74" s="922" t="s">
        <v>3187</v>
      </c>
      <c r="D74" s="923">
        <v>43612</v>
      </c>
      <c r="E74" s="921" t="s">
        <v>410</v>
      </c>
      <c r="F74" s="921" t="s">
        <v>3188</v>
      </c>
      <c r="G74" s="921"/>
      <c r="H74" s="924" t="s">
        <v>30</v>
      </c>
      <c r="I74" s="924"/>
      <c r="J74" s="14" t="s">
        <v>31</v>
      </c>
      <c r="K74" s="14" t="s">
        <v>32</v>
      </c>
      <c r="L74" s="16">
        <v>2088.25</v>
      </c>
    </row>
    <row r="75" spans="1:12" x14ac:dyDescent="0.25">
      <c r="A75" s="918"/>
      <c r="B75" s="921"/>
      <c r="C75" s="922"/>
      <c r="D75" s="923"/>
      <c r="E75" s="921"/>
      <c r="F75" s="921"/>
      <c r="G75" s="921"/>
      <c r="H75" s="924" t="s">
        <v>33</v>
      </c>
      <c r="I75" s="924"/>
      <c r="J75" s="921" t="s">
        <v>31</v>
      </c>
      <c r="K75" s="921" t="s">
        <v>32</v>
      </c>
      <c r="L75" s="925">
        <v>1148.8800000000001</v>
      </c>
    </row>
    <row r="76" spans="1:12" x14ac:dyDescent="0.25">
      <c r="A76" s="918"/>
      <c r="B76" s="921"/>
      <c r="C76" s="922"/>
      <c r="D76" s="923"/>
      <c r="E76" s="921"/>
      <c r="F76" s="921"/>
      <c r="G76" s="921"/>
      <c r="H76" s="924"/>
      <c r="I76" s="924"/>
      <c r="J76" s="921"/>
      <c r="K76" s="921"/>
      <c r="L76" s="925"/>
    </row>
    <row r="77" spans="1:12" ht="24" x14ac:dyDescent="0.25">
      <c r="A77" s="918"/>
      <c r="B77" s="9" t="s">
        <v>34</v>
      </c>
      <c r="C77" s="13" t="s">
        <v>35</v>
      </c>
      <c r="D77" s="13" t="s">
        <v>36</v>
      </c>
      <c r="E77" s="13" t="s">
        <v>37</v>
      </c>
      <c r="F77" s="920"/>
      <c r="G77" s="920"/>
      <c r="H77" s="924" t="s">
        <v>38</v>
      </c>
      <c r="I77" s="924"/>
      <c r="J77" s="921" t="s">
        <v>31</v>
      </c>
      <c r="K77" s="921" t="s">
        <v>31</v>
      </c>
      <c r="L77" s="925">
        <v>0</v>
      </c>
    </row>
    <row r="78" spans="1:12" ht="22.8" x14ac:dyDescent="0.25">
      <c r="A78" s="918"/>
      <c r="B78" s="14" t="s">
        <v>204</v>
      </c>
      <c r="C78" s="14" t="s">
        <v>3188</v>
      </c>
      <c r="D78" s="15">
        <v>43618</v>
      </c>
      <c r="E78" s="14" t="s">
        <v>3189</v>
      </c>
      <c r="F78" s="920"/>
      <c r="G78" s="920"/>
      <c r="H78" s="924"/>
      <c r="I78" s="924"/>
      <c r="J78" s="921"/>
      <c r="K78" s="921"/>
      <c r="L78" s="925"/>
    </row>
    <row r="79" spans="1:12" ht="24" x14ac:dyDescent="0.25">
      <c r="A79" s="918">
        <v>1014</v>
      </c>
      <c r="B79" s="9" t="s">
        <v>22</v>
      </c>
      <c r="C79" s="13" t="s">
        <v>23</v>
      </c>
      <c r="D79" s="13" t="s">
        <v>24</v>
      </c>
      <c r="E79" s="13" t="s">
        <v>25</v>
      </c>
      <c r="F79" s="919" t="s">
        <v>17</v>
      </c>
      <c r="G79" s="919"/>
      <c r="H79" s="920"/>
      <c r="I79" s="920"/>
      <c r="J79" s="920"/>
      <c r="K79" s="920"/>
      <c r="L79" s="920"/>
    </row>
    <row r="80" spans="1:12" x14ac:dyDescent="0.25">
      <c r="A80" s="918"/>
      <c r="B80" s="921" t="s">
        <v>3186</v>
      </c>
      <c r="C80" s="922" t="s">
        <v>3190</v>
      </c>
      <c r="D80" s="923">
        <v>43660</v>
      </c>
      <c r="E80" s="921" t="s">
        <v>3191</v>
      </c>
      <c r="F80" s="921" t="s">
        <v>3192</v>
      </c>
      <c r="G80" s="921"/>
      <c r="H80" s="924" t="s">
        <v>30</v>
      </c>
      <c r="I80" s="924"/>
      <c r="J80" s="14" t="s">
        <v>31</v>
      </c>
      <c r="K80" s="14" t="s">
        <v>31</v>
      </c>
      <c r="L80" s="16">
        <v>0</v>
      </c>
    </row>
    <row r="81" spans="1:12" x14ac:dyDescent="0.25">
      <c r="A81" s="918"/>
      <c r="B81" s="921"/>
      <c r="C81" s="922"/>
      <c r="D81" s="923"/>
      <c r="E81" s="921"/>
      <c r="F81" s="921"/>
      <c r="G81" s="921"/>
      <c r="H81" s="924" t="s">
        <v>33</v>
      </c>
      <c r="I81" s="924"/>
      <c r="J81" s="14" t="s">
        <v>31</v>
      </c>
      <c r="K81" s="14" t="s">
        <v>31</v>
      </c>
      <c r="L81" s="16">
        <v>0</v>
      </c>
    </row>
    <row r="82" spans="1:12" ht="24" x14ac:dyDescent="0.25">
      <c r="A82" s="918"/>
      <c r="B82" s="9" t="s">
        <v>34</v>
      </c>
      <c r="C82" s="13" t="s">
        <v>35</v>
      </c>
      <c r="D82" s="13" t="s">
        <v>36</v>
      </c>
      <c r="E82" s="13" t="s">
        <v>37</v>
      </c>
      <c r="F82" s="920"/>
      <c r="G82" s="920"/>
      <c r="H82" s="924" t="s">
        <v>38</v>
      </c>
      <c r="I82" s="924"/>
      <c r="J82" s="921" t="s">
        <v>31</v>
      </c>
      <c r="K82" s="921" t="s">
        <v>32</v>
      </c>
      <c r="L82" s="925">
        <v>920</v>
      </c>
    </row>
    <row r="83" spans="1:12" ht="22.8" x14ac:dyDescent="0.25">
      <c r="A83" s="918"/>
      <c r="B83" s="14" t="s">
        <v>204</v>
      </c>
      <c r="C83" s="14" t="s">
        <v>3192</v>
      </c>
      <c r="D83" s="15">
        <v>43665</v>
      </c>
      <c r="E83" s="14" t="s">
        <v>846</v>
      </c>
      <c r="F83" s="920"/>
      <c r="G83" s="920"/>
      <c r="H83" s="924"/>
      <c r="I83" s="924"/>
      <c r="J83" s="921"/>
      <c r="K83" s="921"/>
      <c r="L83" s="925"/>
    </row>
    <row r="84" spans="1:12" ht="24" x14ac:dyDescent="0.25">
      <c r="A84" s="918">
        <v>1015</v>
      </c>
      <c r="B84" s="9" t="s">
        <v>22</v>
      </c>
      <c r="C84" s="13" t="s">
        <v>23</v>
      </c>
      <c r="D84" s="13" t="s">
        <v>24</v>
      </c>
      <c r="E84" s="13" t="s">
        <v>25</v>
      </c>
      <c r="F84" s="919" t="s">
        <v>17</v>
      </c>
      <c r="G84" s="919"/>
      <c r="H84" s="920"/>
      <c r="I84" s="920"/>
      <c r="J84" s="920"/>
      <c r="K84" s="920"/>
      <c r="L84" s="920"/>
    </row>
    <row r="85" spans="1:12" x14ac:dyDescent="0.25">
      <c r="A85" s="918"/>
      <c r="B85" s="921" t="s">
        <v>3193</v>
      </c>
      <c r="C85" s="922" t="s">
        <v>3194</v>
      </c>
      <c r="D85" s="923">
        <v>43570</v>
      </c>
      <c r="E85" s="921" t="s">
        <v>83</v>
      </c>
      <c r="F85" s="921" t="s">
        <v>3195</v>
      </c>
      <c r="G85" s="921"/>
      <c r="H85" s="924" t="s">
        <v>30</v>
      </c>
      <c r="I85" s="924"/>
      <c r="J85" s="14" t="s">
        <v>31</v>
      </c>
      <c r="K85" s="14" t="s">
        <v>32</v>
      </c>
      <c r="L85" s="16">
        <v>1465</v>
      </c>
    </row>
    <row r="86" spans="1:12" x14ac:dyDescent="0.25">
      <c r="A86" s="918"/>
      <c r="B86" s="921"/>
      <c r="C86" s="922"/>
      <c r="D86" s="923"/>
      <c r="E86" s="921"/>
      <c r="F86" s="921"/>
      <c r="G86" s="921"/>
      <c r="H86" s="924" t="s">
        <v>33</v>
      </c>
      <c r="I86" s="924"/>
      <c r="J86" s="14" t="s">
        <v>31</v>
      </c>
      <c r="K86" s="14" t="s">
        <v>32</v>
      </c>
      <c r="L86" s="16">
        <v>1628.03</v>
      </c>
    </row>
    <row r="87" spans="1:12" ht="24" x14ac:dyDescent="0.25">
      <c r="A87" s="918"/>
      <c r="B87" s="9" t="s">
        <v>34</v>
      </c>
      <c r="C87" s="13" t="s">
        <v>35</v>
      </c>
      <c r="D87" s="13" t="s">
        <v>36</v>
      </c>
      <c r="E87" s="13" t="s">
        <v>37</v>
      </c>
      <c r="F87" s="920"/>
      <c r="G87" s="920"/>
      <c r="H87" s="924" t="s">
        <v>38</v>
      </c>
      <c r="I87" s="924"/>
      <c r="J87" s="921" t="s">
        <v>31</v>
      </c>
      <c r="K87" s="921" t="s">
        <v>31</v>
      </c>
      <c r="L87" s="925">
        <v>0</v>
      </c>
    </row>
    <row r="88" spans="1:12" ht="22.8" x14ac:dyDescent="0.25">
      <c r="A88" s="918"/>
      <c r="B88" s="14" t="s">
        <v>605</v>
      </c>
      <c r="C88" s="14" t="s">
        <v>3195</v>
      </c>
      <c r="D88" s="15">
        <v>43575</v>
      </c>
      <c r="E88" s="14" t="s">
        <v>3196</v>
      </c>
      <c r="F88" s="920"/>
      <c r="G88" s="920"/>
      <c r="H88" s="924"/>
      <c r="I88" s="924"/>
      <c r="J88" s="921"/>
      <c r="K88" s="921"/>
      <c r="L88" s="925"/>
    </row>
    <row r="89" spans="1:12" ht="24" x14ac:dyDescent="0.25">
      <c r="A89" s="918">
        <v>1016</v>
      </c>
      <c r="B89" s="9" t="s">
        <v>22</v>
      </c>
      <c r="C89" s="13" t="s">
        <v>23</v>
      </c>
      <c r="D89" s="13" t="s">
        <v>24</v>
      </c>
      <c r="E89" s="13" t="s">
        <v>25</v>
      </c>
      <c r="F89" s="919" t="s">
        <v>17</v>
      </c>
      <c r="G89" s="919"/>
      <c r="H89" s="920"/>
      <c r="I89" s="920"/>
      <c r="J89" s="920"/>
      <c r="K89" s="920"/>
      <c r="L89" s="920"/>
    </row>
    <row r="90" spans="1:12" x14ac:dyDescent="0.25">
      <c r="A90" s="918"/>
      <c r="B90" s="921" t="s">
        <v>3193</v>
      </c>
      <c r="C90" s="922" t="s">
        <v>3197</v>
      </c>
      <c r="D90" s="923">
        <v>43586</v>
      </c>
      <c r="E90" s="921" t="s">
        <v>283</v>
      </c>
      <c r="F90" s="921" t="s">
        <v>284</v>
      </c>
      <c r="G90" s="921"/>
      <c r="H90" s="924" t="s">
        <v>30</v>
      </c>
      <c r="I90" s="924"/>
      <c r="J90" s="14" t="s">
        <v>31</v>
      </c>
      <c r="K90" s="14" t="s">
        <v>32</v>
      </c>
      <c r="L90" s="16">
        <v>198.5</v>
      </c>
    </row>
    <row r="91" spans="1:12" x14ac:dyDescent="0.25">
      <c r="A91" s="918"/>
      <c r="B91" s="921"/>
      <c r="C91" s="922"/>
      <c r="D91" s="923"/>
      <c r="E91" s="921"/>
      <c r="F91" s="921"/>
      <c r="G91" s="921"/>
      <c r="H91" s="924" t="s">
        <v>33</v>
      </c>
      <c r="I91" s="924"/>
      <c r="J91" s="14" t="s">
        <v>31</v>
      </c>
      <c r="K91" s="14" t="s">
        <v>32</v>
      </c>
      <c r="L91" s="16">
        <v>340.1</v>
      </c>
    </row>
    <row r="92" spans="1:12" ht="24" x14ac:dyDescent="0.25">
      <c r="A92" s="918"/>
      <c r="B92" s="9" t="s">
        <v>34</v>
      </c>
      <c r="C92" s="13" t="s">
        <v>35</v>
      </c>
      <c r="D92" s="13" t="s">
        <v>36</v>
      </c>
      <c r="E92" s="13" t="s">
        <v>37</v>
      </c>
      <c r="F92" s="920"/>
      <c r="G92" s="920"/>
      <c r="H92" s="924" t="s">
        <v>38</v>
      </c>
      <c r="I92" s="924"/>
      <c r="J92" s="921" t="s">
        <v>31</v>
      </c>
      <c r="K92" s="921" t="s">
        <v>31</v>
      </c>
      <c r="L92" s="925">
        <v>0</v>
      </c>
    </row>
    <row r="93" spans="1:12" ht="22.8" x14ac:dyDescent="0.25">
      <c r="A93" s="918"/>
      <c r="B93" s="14" t="s">
        <v>605</v>
      </c>
      <c r="C93" s="14" t="s">
        <v>284</v>
      </c>
      <c r="D93" s="15">
        <v>43587</v>
      </c>
      <c r="E93" s="14" t="s">
        <v>656</v>
      </c>
      <c r="F93" s="920"/>
      <c r="G93" s="920"/>
      <c r="H93" s="924"/>
      <c r="I93" s="924"/>
      <c r="J93" s="921"/>
      <c r="K93" s="921"/>
      <c r="L93" s="925"/>
    </row>
    <row r="94" spans="1:12" ht="24" x14ac:dyDescent="0.25">
      <c r="A94" s="918">
        <v>1017</v>
      </c>
      <c r="B94" s="9" t="s">
        <v>22</v>
      </c>
      <c r="C94" s="13" t="s">
        <v>23</v>
      </c>
      <c r="D94" s="13" t="s">
        <v>24</v>
      </c>
      <c r="E94" s="13" t="s">
        <v>25</v>
      </c>
      <c r="F94" s="919" t="s">
        <v>17</v>
      </c>
      <c r="G94" s="919"/>
      <c r="H94" s="920"/>
      <c r="I94" s="920"/>
      <c r="J94" s="920"/>
      <c r="K94" s="920"/>
      <c r="L94" s="920"/>
    </row>
    <row r="95" spans="1:12" x14ac:dyDescent="0.25">
      <c r="A95" s="918"/>
      <c r="B95" s="921" t="s">
        <v>3193</v>
      </c>
      <c r="C95" s="922" t="s">
        <v>3198</v>
      </c>
      <c r="D95" s="923">
        <v>43612</v>
      </c>
      <c r="E95" s="921" t="s">
        <v>115</v>
      </c>
      <c r="F95" s="921" t="s">
        <v>3199</v>
      </c>
      <c r="G95" s="921"/>
      <c r="H95" s="924" t="s">
        <v>30</v>
      </c>
      <c r="I95" s="924"/>
      <c r="J95" s="14" t="s">
        <v>31</v>
      </c>
      <c r="K95" s="14" t="s">
        <v>32</v>
      </c>
      <c r="L95" s="16">
        <v>962</v>
      </c>
    </row>
    <row r="96" spans="1:12" x14ac:dyDescent="0.25">
      <c r="A96" s="918"/>
      <c r="B96" s="921"/>
      <c r="C96" s="922"/>
      <c r="D96" s="923"/>
      <c r="E96" s="921"/>
      <c r="F96" s="921"/>
      <c r="G96" s="921"/>
      <c r="H96" s="924" t="s">
        <v>33</v>
      </c>
      <c r="I96" s="924"/>
      <c r="J96" s="14" t="s">
        <v>31</v>
      </c>
      <c r="K96" s="14" t="s">
        <v>32</v>
      </c>
      <c r="L96" s="16">
        <v>686.4</v>
      </c>
    </row>
    <row r="97" spans="1:12" ht="24" x14ac:dyDescent="0.25">
      <c r="A97" s="918"/>
      <c r="B97" s="9" t="s">
        <v>34</v>
      </c>
      <c r="C97" s="13" t="s">
        <v>35</v>
      </c>
      <c r="D97" s="13" t="s">
        <v>36</v>
      </c>
      <c r="E97" s="13" t="s">
        <v>37</v>
      </c>
      <c r="F97" s="920"/>
      <c r="G97" s="920"/>
      <c r="H97" s="924" t="s">
        <v>38</v>
      </c>
      <c r="I97" s="924"/>
      <c r="J97" s="921" t="s">
        <v>31</v>
      </c>
      <c r="K97" s="921" t="s">
        <v>32</v>
      </c>
      <c r="L97" s="925">
        <v>34</v>
      </c>
    </row>
    <row r="98" spans="1:12" ht="22.8" x14ac:dyDescent="0.25">
      <c r="A98" s="918"/>
      <c r="B98" s="14" t="s">
        <v>605</v>
      </c>
      <c r="C98" s="14" t="s">
        <v>3199</v>
      </c>
      <c r="D98" s="15">
        <v>43615</v>
      </c>
      <c r="E98" s="14" t="s">
        <v>2715</v>
      </c>
      <c r="F98" s="920"/>
      <c r="G98" s="920"/>
      <c r="H98" s="924"/>
      <c r="I98" s="924"/>
      <c r="J98" s="921"/>
      <c r="K98" s="921"/>
      <c r="L98" s="925"/>
    </row>
    <row r="99" spans="1:12" ht="24" x14ac:dyDescent="0.25">
      <c r="A99" s="918">
        <v>1018</v>
      </c>
      <c r="B99" s="9" t="s">
        <v>22</v>
      </c>
      <c r="C99" s="13" t="s">
        <v>23</v>
      </c>
      <c r="D99" s="13" t="s">
        <v>24</v>
      </c>
      <c r="E99" s="13" t="s">
        <v>25</v>
      </c>
      <c r="F99" s="919" t="s">
        <v>17</v>
      </c>
      <c r="G99" s="919"/>
      <c r="H99" s="920"/>
      <c r="I99" s="920"/>
      <c r="J99" s="920"/>
      <c r="K99" s="920"/>
      <c r="L99" s="920"/>
    </row>
    <row r="100" spans="1:12" x14ac:dyDescent="0.25">
      <c r="A100" s="918"/>
      <c r="B100" s="921" t="s">
        <v>3193</v>
      </c>
      <c r="C100" s="922" t="s">
        <v>3200</v>
      </c>
      <c r="D100" s="923">
        <v>43622</v>
      </c>
      <c r="E100" s="921" t="s">
        <v>136</v>
      </c>
      <c r="F100" s="921" t="s">
        <v>137</v>
      </c>
      <c r="G100" s="921"/>
      <c r="H100" s="924" t="s">
        <v>30</v>
      </c>
      <c r="I100" s="924"/>
      <c r="J100" s="14" t="s">
        <v>31</v>
      </c>
      <c r="K100" s="14" t="s">
        <v>32</v>
      </c>
      <c r="L100" s="16">
        <v>180</v>
      </c>
    </row>
    <row r="101" spans="1:12" x14ac:dyDescent="0.25">
      <c r="A101" s="918"/>
      <c r="B101" s="921"/>
      <c r="C101" s="922"/>
      <c r="D101" s="923"/>
      <c r="E101" s="921"/>
      <c r="F101" s="921"/>
      <c r="G101" s="921"/>
      <c r="H101" s="924" t="s">
        <v>33</v>
      </c>
      <c r="I101" s="924"/>
      <c r="J101" s="14" t="s">
        <v>31</v>
      </c>
      <c r="K101" s="14" t="s">
        <v>32</v>
      </c>
      <c r="L101" s="16">
        <v>192</v>
      </c>
    </row>
    <row r="102" spans="1:12" ht="24" x14ac:dyDescent="0.25">
      <c r="A102" s="918"/>
      <c r="B102" s="9" t="s">
        <v>34</v>
      </c>
      <c r="C102" s="13" t="s">
        <v>35</v>
      </c>
      <c r="D102" s="13" t="s">
        <v>36</v>
      </c>
      <c r="E102" s="13" t="s">
        <v>37</v>
      </c>
      <c r="F102" s="920"/>
      <c r="G102" s="920"/>
      <c r="H102" s="924" t="s">
        <v>38</v>
      </c>
      <c r="I102" s="924"/>
      <c r="J102" s="921" t="s">
        <v>31</v>
      </c>
      <c r="K102" s="921" t="s">
        <v>32</v>
      </c>
      <c r="L102" s="925">
        <v>56</v>
      </c>
    </row>
    <row r="103" spans="1:12" ht="22.8" x14ac:dyDescent="0.25">
      <c r="A103" s="918"/>
      <c r="B103" s="14" t="s">
        <v>605</v>
      </c>
      <c r="C103" s="14" t="s">
        <v>137</v>
      </c>
      <c r="D103" s="15">
        <v>43623</v>
      </c>
      <c r="E103" s="14" t="s">
        <v>3201</v>
      </c>
      <c r="F103" s="920"/>
      <c r="G103" s="920"/>
      <c r="H103" s="924"/>
      <c r="I103" s="924"/>
      <c r="J103" s="921"/>
      <c r="K103" s="921"/>
      <c r="L103" s="925"/>
    </row>
    <row r="104" spans="1:12" ht="24" x14ac:dyDescent="0.25">
      <c r="A104" s="918">
        <v>1019</v>
      </c>
      <c r="B104" s="9" t="s">
        <v>22</v>
      </c>
      <c r="C104" s="13" t="s">
        <v>23</v>
      </c>
      <c r="D104" s="13" t="s">
        <v>24</v>
      </c>
      <c r="E104" s="13" t="s">
        <v>25</v>
      </c>
      <c r="F104" s="919" t="s">
        <v>17</v>
      </c>
      <c r="G104" s="919"/>
      <c r="H104" s="920"/>
      <c r="I104" s="920"/>
      <c r="J104" s="920"/>
      <c r="K104" s="920"/>
      <c r="L104" s="920"/>
    </row>
    <row r="105" spans="1:12" x14ac:dyDescent="0.25">
      <c r="A105" s="918"/>
      <c r="B105" s="921" t="s">
        <v>3193</v>
      </c>
      <c r="C105" s="922" t="s">
        <v>3202</v>
      </c>
      <c r="D105" s="923">
        <v>43633</v>
      </c>
      <c r="E105" s="921" t="s">
        <v>136</v>
      </c>
      <c r="F105" s="921" t="s">
        <v>416</v>
      </c>
      <c r="G105" s="921"/>
      <c r="H105" s="924" t="s">
        <v>30</v>
      </c>
      <c r="I105" s="924"/>
      <c r="J105" s="14" t="s">
        <v>31</v>
      </c>
      <c r="K105" s="14" t="s">
        <v>31</v>
      </c>
      <c r="L105" s="16">
        <v>0</v>
      </c>
    </row>
    <row r="106" spans="1:12" x14ac:dyDescent="0.25">
      <c r="A106" s="918"/>
      <c r="B106" s="921"/>
      <c r="C106" s="922"/>
      <c r="D106" s="923"/>
      <c r="E106" s="921"/>
      <c r="F106" s="921"/>
      <c r="G106" s="921"/>
      <c r="H106" s="924" t="s">
        <v>33</v>
      </c>
      <c r="I106" s="924"/>
      <c r="J106" s="14" t="s">
        <v>31</v>
      </c>
      <c r="K106" s="14" t="s">
        <v>31</v>
      </c>
      <c r="L106" s="16">
        <v>0</v>
      </c>
    </row>
    <row r="107" spans="1:12" ht="24" x14ac:dyDescent="0.25">
      <c r="A107" s="918"/>
      <c r="B107" s="9" t="s">
        <v>34</v>
      </c>
      <c r="C107" s="13" t="s">
        <v>35</v>
      </c>
      <c r="D107" s="13" t="s">
        <v>36</v>
      </c>
      <c r="E107" s="13" t="s">
        <v>37</v>
      </c>
      <c r="F107" s="920"/>
      <c r="G107" s="920"/>
      <c r="H107" s="924" t="s">
        <v>38</v>
      </c>
      <c r="I107" s="924"/>
      <c r="J107" s="921" t="s">
        <v>32</v>
      </c>
      <c r="K107" s="921" t="s">
        <v>31</v>
      </c>
      <c r="L107" s="925">
        <v>1835</v>
      </c>
    </row>
    <row r="108" spans="1:12" ht="22.8" x14ac:dyDescent="0.25">
      <c r="A108" s="918"/>
      <c r="B108" s="14" t="s">
        <v>605</v>
      </c>
      <c r="C108" s="14" t="s">
        <v>416</v>
      </c>
      <c r="D108" s="15">
        <v>43637</v>
      </c>
      <c r="E108" s="14" t="s">
        <v>1459</v>
      </c>
      <c r="F108" s="920"/>
      <c r="G108" s="920"/>
      <c r="H108" s="924"/>
      <c r="I108" s="924"/>
      <c r="J108" s="921"/>
      <c r="K108" s="921"/>
      <c r="L108" s="925"/>
    </row>
    <row r="109" spans="1:12" ht="24" x14ac:dyDescent="0.25">
      <c r="A109" s="918">
        <v>1020</v>
      </c>
      <c r="B109" s="9" t="s">
        <v>22</v>
      </c>
      <c r="C109" s="13" t="s">
        <v>23</v>
      </c>
      <c r="D109" s="13" t="s">
        <v>24</v>
      </c>
      <c r="E109" s="13" t="s">
        <v>25</v>
      </c>
      <c r="F109" s="919" t="s">
        <v>17</v>
      </c>
      <c r="G109" s="919"/>
      <c r="H109" s="920"/>
      <c r="I109" s="920"/>
      <c r="J109" s="920"/>
      <c r="K109" s="920"/>
      <c r="L109" s="920"/>
    </row>
    <row r="110" spans="1:12" x14ac:dyDescent="0.25">
      <c r="A110" s="918"/>
      <c r="B110" s="921" t="s">
        <v>3203</v>
      </c>
      <c r="C110" s="922" t="s">
        <v>3204</v>
      </c>
      <c r="D110" s="923">
        <v>43560</v>
      </c>
      <c r="E110" s="921" t="s">
        <v>187</v>
      </c>
      <c r="F110" s="921" t="s">
        <v>3205</v>
      </c>
      <c r="G110" s="921"/>
      <c r="H110" s="924" t="s">
        <v>30</v>
      </c>
      <c r="I110" s="924"/>
      <c r="J110" s="14" t="s">
        <v>31</v>
      </c>
      <c r="K110" s="14" t="s">
        <v>32</v>
      </c>
      <c r="L110" s="16">
        <v>774</v>
      </c>
    </row>
    <row r="111" spans="1:12" x14ac:dyDescent="0.25">
      <c r="A111" s="918"/>
      <c r="B111" s="921"/>
      <c r="C111" s="922"/>
      <c r="D111" s="923"/>
      <c r="E111" s="921"/>
      <c r="F111" s="921"/>
      <c r="G111" s="921"/>
      <c r="H111" s="924" t="s">
        <v>33</v>
      </c>
      <c r="I111" s="924"/>
      <c r="J111" s="14" t="s">
        <v>32</v>
      </c>
      <c r="K111" s="14" t="s">
        <v>31</v>
      </c>
      <c r="L111" s="16">
        <v>286.55</v>
      </c>
    </row>
    <row r="112" spans="1:12" ht="24" x14ac:dyDescent="0.25">
      <c r="A112" s="918"/>
      <c r="B112" s="9" t="s">
        <v>34</v>
      </c>
      <c r="C112" s="13" t="s">
        <v>35</v>
      </c>
      <c r="D112" s="13" t="s">
        <v>36</v>
      </c>
      <c r="E112" s="13" t="s">
        <v>37</v>
      </c>
      <c r="F112" s="920"/>
      <c r="G112" s="920"/>
      <c r="H112" s="924" t="s">
        <v>38</v>
      </c>
      <c r="I112" s="924"/>
      <c r="J112" s="921" t="s">
        <v>32</v>
      </c>
      <c r="K112" s="921" t="s">
        <v>31</v>
      </c>
      <c r="L112" s="925">
        <v>160</v>
      </c>
    </row>
    <row r="113" spans="1:12" ht="34.200000000000003" x14ac:dyDescent="0.25">
      <c r="A113" s="918"/>
      <c r="B113" s="14" t="s">
        <v>343</v>
      </c>
      <c r="C113" s="14" t="s">
        <v>3205</v>
      </c>
      <c r="D113" s="15">
        <v>43562</v>
      </c>
      <c r="E113" s="14" t="s">
        <v>3206</v>
      </c>
      <c r="F113" s="920"/>
      <c r="G113" s="920"/>
      <c r="H113" s="924"/>
      <c r="I113" s="924"/>
      <c r="J113" s="921"/>
      <c r="K113" s="921"/>
      <c r="L113" s="925"/>
    </row>
    <row r="114" spans="1:12" ht="24" x14ac:dyDescent="0.25">
      <c r="A114" s="918">
        <v>1021</v>
      </c>
      <c r="B114" s="9" t="s">
        <v>22</v>
      </c>
      <c r="C114" s="13" t="s">
        <v>23</v>
      </c>
      <c r="D114" s="13" t="s">
        <v>24</v>
      </c>
      <c r="E114" s="13" t="s">
        <v>25</v>
      </c>
      <c r="F114" s="919" t="s">
        <v>17</v>
      </c>
      <c r="G114" s="919"/>
      <c r="H114" s="920"/>
      <c r="I114" s="920"/>
      <c r="J114" s="920"/>
      <c r="K114" s="920"/>
      <c r="L114" s="920"/>
    </row>
    <row r="115" spans="1:12" x14ac:dyDescent="0.25">
      <c r="A115" s="918"/>
      <c r="B115" s="921" t="s">
        <v>3203</v>
      </c>
      <c r="C115" s="922" t="s">
        <v>3207</v>
      </c>
      <c r="D115" s="923">
        <v>43633</v>
      </c>
      <c r="E115" s="921" t="s">
        <v>298</v>
      </c>
      <c r="F115" s="921" t="s">
        <v>3208</v>
      </c>
      <c r="G115" s="921"/>
      <c r="H115" s="924" t="s">
        <v>30</v>
      </c>
      <c r="I115" s="924"/>
      <c r="J115" s="14" t="s">
        <v>31</v>
      </c>
      <c r="K115" s="14" t="s">
        <v>32</v>
      </c>
      <c r="L115" s="16">
        <v>684.42</v>
      </c>
    </row>
    <row r="116" spans="1:12" x14ac:dyDescent="0.25">
      <c r="A116" s="918"/>
      <c r="B116" s="921"/>
      <c r="C116" s="922"/>
      <c r="D116" s="923"/>
      <c r="E116" s="921"/>
      <c r="F116" s="921"/>
      <c r="G116" s="921"/>
      <c r="H116" s="924" t="s">
        <v>33</v>
      </c>
      <c r="I116" s="924"/>
      <c r="J116" s="14" t="s">
        <v>31</v>
      </c>
      <c r="K116" s="14" t="s">
        <v>31</v>
      </c>
      <c r="L116" s="16">
        <v>0</v>
      </c>
    </row>
    <row r="117" spans="1:12" ht="24" x14ac:dyDescent="0.25">
      <c r="A117" s="918"/>
      <c r="B117" s="9" t="s">
        <v>34</v>
      </c>
      <c r="C117" s="13" t="s">
        <v>35</v>
      </c>
      <c r="D117" s="13" t="s">
        <v>36</v>
      </c>
      <c r="E117" s="13" t="s">
        <v>37</v>
      </c>
      <c r="F117" s="920"/>
      <c r="G117" s="920"/>
      <c r="H117" s="924" t="s">
        <v>38</v>
      </c>
      <c r="I117" s="924"/>
      <c r="J117" s="921" t="s">
        <v>31</v>
      </c>
      <c r="K117" s="921" t="s">
        <v>31</v>
      </c>
      <c r="L117" s="925">
        <v>0</v>
      </c>
    </row>
    <row r="118" spans="1:12" ht="34.200000000000003" x14ac:dyDescent="0.25">
      <c r="A118" s="918"/>
      <c r="B118" s="14" t="s">
        <v>343</v>
      </c>
      <c r="C118" s="14" t="s">
        <v>3208</v>
      </c>
      <c r="D118" s="15">
        <v>43637</v>
      </c>
      <c r="E118" s="14" t="s">
        <v>1459</v>
      </c>
      <c r="F118" s="920"/>
      <c r="G118" s="920"/>
      <c r="H118" s="924"/>
      <c r="I118" s="924"/>
      <c r="J118" s="921"/>
      <c r="K118" s="921"/>
      <c r="L118" s="925"/>
    </row>
    <row r="119" spans="1:12" ht="24" x14ac:dyDescent="0.25">
      <c r="A119" s="918">
        <v>1022</v>
      </c>
      <c r="B119" s="9" t="s">
        <v>22</v>
      </c>
      <c r="C119" s="13" t="s">
        <v>23</v>
      </c>
      <c r="D119" s="13" t="s">
        <v>24</v>
      </c>
      <c r="E119" s="13" t="s">
        <v>25</v>
      </c>
      <c r="F119" s="919" t="s">
        <v>17</v>
      </c>
      <c r="G119" s="919"/>
      <c r="H119" s="920"/>
      <c r="I119" s="920"/>
      <c r="J119" s="920"/>
      <c r="K119" s="920"/>
      <c r="L119" s="920"/>
    </row>
    <row r="120" spans="1:12" x14ac:dyDescent="0.25">
      <c r="A120" s="918"/>
      <c r="B120" s="921" t="s">
        <v>3203</v>
      </c>
      <c r="C120" s="922" t="s">
        <v>3209</v>
      </c>
      <c r="D120" s="923">
        <v>43646</v>
      </c>
      <c r="E120" s="921" t="s">
        <v>115</v>
      </c>
      <c r="F120" s="921" t="s">
        <v>1088</v>
      </c>
      <c r="G120" s="921"/>
      <c r="H120" s="924" t="s">
        <v>30</v>
      </c>
      <c r="I120" s="924"/>
      <c r="J120" s="14" t="s">
        <v>31</v>
      </c>
      <c r="K120" s="14" t="s">
        <v>32</v>
      </c>
      <c r="L120" s="16">
        <v>520.5</v>
      </c>
    </row>
    <row r="121" spans="1:12" x14ac:dyDescent="0.25">
      <c r="A121" s="918"/>
      <c r="B121" s="921"/>
      <c r="C121" s="922"/>
      <c r="D121" s="923"/>
      <c r="E121" s="921"/>
      <c r="F121" s="921"/>
      <c r="G121" s="921"/>
      <c r="H121" s="924" t="s">
        <v>33</v>
      </c>
      <c r="I121" s="924"/>
      <c r="J121" s="14" t="s">
        <v>31</v>
      </c>
      <c r="K121" s="14" t="s">
        <v>31</v>
      </c>
      <c r="L121" s="16">
        <v>0</v>
      </c>
    </row>
    <row r="122" spans="1:12" ht="24" x14ac:dyDescent="0.25">
      <c r="A122" s="918"/>
      <c r="B122" s="9" t="s">
        <v>34</v>
      </c>
      <c r="C122" s="13" t="s">
        <v>35</v>
      </c>
      <c r="D122" s="13" t="s">
        <v>36</v>
      </c>
      <c r="E122" s="13" t="s">
        <v>37</v>
      </c>
      <c r="F122" s="920"/>
      <c r="G122" s="920"/>
      <c r="H122" s="924" t="s">
        <v>38</v>
      </c>
      <c r="I122" s="924"/>
      <c r="J122" s="921" t="s">
        <v>31</v>
      </c>
      <c r="K122" s="921" t="s">
        <v>32</v>
      </c>
      <c r="L122" s="925">
        <v>374.5</v>
      </c>
    </row>
    <row r="123" spans="1:12" ht="34.200000000000003" x14ac:dyDescent="0.25">
      <c r="A123" s="918"/>
      <c r="B123" s="14" t="s">
        <v>343</v>
      </c>
      <c r="C123" s="14" t="s">
        <v>1088</v>
      </c>
      <c r="D123" s="15">
        <v>43649</v>
      </c>
      <c r="E123" s="14" t="s">
        <v>3210</v>
      </c>
      <c r="F123" s="920"/>
      <c r="G123" s="920"/>
      <c r="H123" s="924"/>
      <c r="I123" s="924"/>
      <c r="J123" s="921"/>
      <c r="K123" s="921"/>
      <c r="L123" s="925"/>
    </row>
    <row r="124" spans="1:12" ht="24" x14ac:dyDescent="0.25">
      <c r="A124" s="918">
        <v>1023</v>
      </c>
      <c r="B124" s="9" t="s">
        <v>22</v>
      </c>
      <c r="C124" s="13" t="s">
        <v>23</v>
      </c>
      <c r="D124" s="13" t="s">
        <v>24</v>
      </c>
      <c r="E124" s="13" t="s">
        <v>25</v>
      </c>
      <c r="F124" s="919" t="s">
        <v>17</v>
      </c>
      <c r="G124" s="919"/>
      <c r="H124" s="920"/>
      <c r="I124" s="920"/>
      <c r="J124" s="920"/>
      <c r="K124" s="920"/>
      <c r="L124" s="920"/>
    </row>
    <row r="125" spans="1:12" x14ac:dyDescent="0.25">
      <c r="A125" s="918"/>
      <c r="B125" s="921" t="s">
        <v>3203</v>
      </c>
      <c r="C125" s="922" t="s">
        <v>3211</v>
      </c>
      <c r="D125" s="923">
        <v>43732</v>
      </c>
      <c r="E125" s="921" t="s">
        <v>53</v>
      </c>
      <c r="F125" s="921" t="s">
        <v>375</v>
      </c>
      <c r="G125" s="921"/>
      <c r="H125" s="924" t="s">
        <v>30</v>
      </c>
      <c r="I125" s="924"/>
      <c r="J125" s="14" t="s">
        <v>31</v>
      </c>
      <c r="K125" s="14" t="s">
        <v>32</v>
      </c>
      <c r="L125" s="16">
        <v>825</v>
      </c>
    </row>
    <row r="126" spans="1:12" x14ac:dyDescent="0.25">
      <c r="A126" s="918"/>
      <c r="B126" s="921"/>
      <c r="C126" s="922"/>
      <c r="D126" s="923"/>
      <c r="E126" s="921"/>
      <c r="F126" s="921"/>
      <c r="G126" s="921"/>
      <c r="H126" s="924" t="s">
        <v>33</v>
      </c>
      <c r="I126" s="924"/>
      <c r="J126" s="14" t="s">
        <v>31</v>
      </c>
      <c r="K126" s="14" t="s">
        <v>32</v>
      </c>
      <c r="L126" s="16">
        <v>676.6</v>
      </c>
    </row>
    <row r="127" spans="1:12" ht="24" x14ac:dyDescent="0.25">
      <c r="A127" s="918"/>
      <c r="B127" s="9" t="s">
        <v>34</v>
      </c>
      <c r="C127" s="13" t="s">
        <v>35</v>
      </c>
      <c r="D127" s="13" t="s">
        <v>36</v>
      </c>
      <c r="E127" s="13" t="s">
        <v>37</v>
      </c>
      <c r="F127" s="920"/>
      <c r="G127" s="920"/>
      <c r="H127" s="924" t="s">
        <v>38</v>
      </c>
      <c r="I127" s="924"/>
      <c r="J127" s="921" t="s">
        <v>31</v>
      </c>
      <c r="K127" s="921" t="s">
        <v>32</v>
      </c>
      <c r="L127" s="925">
        <v>69</v>
      </c>
    </row>
    <row r="128" spans="1:12" ht="34.200000000000003" x14ac:dyDescent="0.25">
      <c r="A128" s="918"/>
      <c r="B128" s="14" t="s">
        <v>343</v>
      </c>
      <c r="C128" s="14" t="s">
        <v>375</v>
      </c>
      <c r="D128" s="15">
        <v>43734</v>
      </c>
      <c r="E128" s="14" t="s">
        <v>2931</v>
      </c>
      <c r="F128" s="920"/>
      <c r="G128" s="920"/>
      <c r="H128" s="924"/>
      <c r="I128" s="924"/>
      <c r="J128" s="921"/>
      <c r="K128" s="921"/>
      <c r="L128" s="925"/>
    </row>
    <row r="129" spans="1:12" ht="24" x14ac:dyDescent="0.25">
      <c r="A129" s="918">
        <v>1024</v>
      </c>
      <c r="B129" s="9" t="s">
        <v>22</v>
      </c>
      <c r="C129" s="13" t="s">
        <v>23</v>
      </c>
      <c r="D129" s="13" t="s">
        <v>24</v>
      </c>
      <c r="E129" s="13" t="s">
        <v>25</v>
      </c>
      <c r="F129" s="919" t="s">
        <v>17</v>
      </c>
      <c r="G129" s="919"/>
      <c r="H129" s="920"/>
      <c r="I129" s="920"/>
      <c r="J129" s="920"/>
      <c r="K129" s="920"/>
      <c r="L129" s="920"/>
    </row>
    <row r="130" spans="1:12" x14ac:dyDescent="0.25">
      <c r="A130" s="918"/>
      <c r="B130" s="921" t="s">
        <v>3212</v>
      </c>
      <c r="C130" s="922" t="s">
        <v>3213</v>
      </c>
      <c r="D130" s="923">
        <v>43562</v>
      </c>
      <c r="E130" s="921" t="s">
        <v>3214</v>
      </c>
      <c r="F130" s="921" t="s">
        <v>3215</v>
      </c>
      <c r="G130" s="921"/>
      <c r="H130" s="924" t="s">
        <v>30</v>
      </c>
      <c r="I130" s="924"/>
      <c r="J130" s="14" t="s">
        <v>31</v>
      </c>
      <c r="K130" s="14" t="s">
        <v>32</v>
      </c>
      <c r="L130" s="16">
        <v>479.28</v>
      </c>
    </row>
    <row r="131" spans="1:12" x14ac:dyDescent="0.25">
      <c r="A131" s="918"/>
      <c r="B131" s="921"/>
      <c r="C131" s="922"/>
      <c r="D131" s="923"/>
      <c r="E131" s="921"/>
      <c r="F131" s="921"/>
      <c r="G131" s="921"/>
      <c r="H131" s="924" t="s">
        <v>33</v>
      </c>
      <c r="I131" s="924"/>
      <c r="J131" s="14" t="s">
        <v>31</v>
      </c>
      <c r="K131" s="14" t="s">
        <v>32</v>
      </c>
      <c r="L131" s="16">
        <v>716.6</v>
      </c>
    </row>
    <row r="132" spans="1:12" ht="24" x14ac:dyDescent="0.25">
      <c r="A132" s="918"/>
      <c r="B132" s="9" t="s">
        <v>34</v>
      </c>
      <c r="C132" s="13" t="s">
        <v>35</v>
      </c>
      <c r="D132" s="13" t="s">
        <v>36</v>
      </c>
      <c r="E132" s="13" t="s">
        <v>37</v>
      </c>
      <c r="F132" s="920"/>
      <c r="G132" s="920"/>
      <c r="H132" s="924" t="s">
        <v>38</v>
      </c>
      <c r="I132" s="924"/>
      <c r="J132" s="921" t="s">
        <v>31</v>
      </c>
      <c r="K132" s="921" t="s">
        <v>31</v>
      </c>
      <c r="L132" s="925">
        <v>0</v>
      </c>
    </row>
    <row r="133" spans="1:12" ht="22.8" x14ac:dyDescent="0.25">
      <c r="A133" s="918"/>
      <c r="B133" s="14" t="s">
        <v>111</v>
      </c>
      <c r="C133" s="14" t="s">
        <v>3215</v>
      </c>
      <c r="D133" s="15">
        <v>43564</v>
      </c>
      <c r="E133" s="14" t="s">
        <v>77</v>
      </c>
      <c r="F133" s="920"/>
      <c r="G133" s="920"/>
      <c r="H133" s="924"/>
      <c r="I133" s="924"/>
      <c r="J133" s="921"/>
      <c r="K133" s="921"/>
      <c r="L133" s="925"/>
    </row>
    <row r="134" spans="1:12" ht="24" x14ac:dyDescent="0.25">
      <c r="A134" s="918">
        <v>1025</v>
      </c>
      <c r="B134" s="9" t="s">
        <v>22</v>
      </c>
      <c r="C134" s="13" t="s">
        <v>23</v>
      </c>
      <c r="D134" s="13" t="s">
        <v>24</v>
      </c>
      <c r="E134" s="13" t="s">
        <v>25</v>
      </c>
      <c r="F134" s="919" t="s">
        <v>17</v>
      </c>
      <c r="G134" s="919"/>
      <c r="H134" s="920"/>
      <c r="I134" s="920"/>
      <c r="J134" s="920"/>
      <c r="K134" s="920"/>
      <c r="L134" s="920"/>
    </row>
    <row r="135" spans="1:12" x14ac:dyDescent="0.25">
      <c r="A135" s="918"/>
      <c r="B135" s="921" t="s">
        <v>3212</v>
      </c>
      <c r="C135" s="922" t="s">
        <v>3216</v>
      </c>
      <c r="D135" s="923">
        <v>43575</v>
      </c>
      <c r="E135" s="921" t="s">
        <v>65</v>
      </c>
      <c r="F135" s="921" t="s">
        <v>1011</v>
      </c>
      <c r="G135" s="921"/>
      <c r="H135" s="924" t="s">
        <v>30</v>
      </c>
      <c r="I135" s="924"/>
      <c r="J135" s="14" t="s">
        <v>31</v>
      </c>
      <c r="K135" s="14" t="s">
        <v>32</v>
      </c>
      <c r="L135" s="16">
        <v>696</v>
      </c>
    </row>
    <row r="136" spans="1:12" x14ac:dyDescent="0.25">
      <c r="A136" s="918"/>
      <c r="B136" s="921"/>
      <c r="C136" s="922"/>
      <c r="D136" s="923"/>
      <c r="E136" s="921"/>
      <c r="F136" s="921"/>
      <c r="G136" s="921"/>
      <c r="H136" s="924" t="s">
        <v>33</v>
      </c>
      <c r="I136" s="924"/>
      <c r="J136" s="14" t="s">
        <v>31</v>
      </c>
      <c r="K136" s="14" t="s">
        <v>32</v>
      </c>
      <c r="L136" s="16">
        <v>1150</v>
      </c>
    </row>
    <row r="137" spans="1:12" ht="24" x14ac:dyDescent="0.25">
      <c r="A137" s="918"/>
      <c r="B137" s="9" t="s">
        <v>34</v>
      </c>
      <c r="C137" s="13" t="s">
        <v>35</v>
      </c>
      <c r="D137" s="13" t="s">
        <v>36</v>
      </c>
      <c r="E137" s="13" t="s">
        <v>37</v>
      </c>
      <c r="F137" s="920"/>
      <c r="G137" s="920"/>
      <c r="H137" s="924" t="s">
        <v>38</v>
      </c>
      <c r="I137" s="924"/>
      <c r="J137" s="921" t="s">
        <v>31</v>
      </c>
      <c r="K137" s="921" t="s">
        <v>32</v>
      </c>
      <c r="L137" s="925">
        <v>72</v>
      </c>
    </row>
    <row r="138" spans="1:12" ht="22.8" x14ac:dyDescent="0.25">
      <c r="A138" s="918"/>
      <c r="B138" s="14" t="s">
        <v>111</v>
      </c>
      <c r="C138" s="14" t="s">
        <v>1011</v>
      </c>
      <c r="D138" s="15">
        <v>43581</v>
      </c>
      <c r="E138" s="14" t="s">
        <v>1012</v>
      </c>
      <c r="F138" s="920"/>
      <c r="G138" s="920"/>
      <c r="H138" s="924"/>
      <c r="I138" s="924"/>
      <c r="J138" s="921"/>
      <c r="K138" s="921"/>
      <c r="L138" s="925"/>
    </row>
    <row r="139" spans="1:12" ht="24" x14ac:dyDescent="0.25">
      <c r="A139" s="918">
        <v>1026</v>
      </c>
      <c r="B139" s="9" t="s">
        <v>22</v>
      </c>
      <c r="C139" s="13" t="s">
        <v>23</v>
      </c>
      <c r="D139" s="13" t="s">
        <v>24</v>
      </c>
      <c r="E139" s="13" t="s">
        <v>25</v>
      </c>
      <c r="F139" s="919" t="s">
        <v>17</v>
      </c>
      <c r="G139" s="919"/>
      <c r="H139" s="920"/>
      <c r="I139" s="920"/>
      <c r="J139" s="920"/>
      <c r="K139" s="920"/>
      <c r="L139" s="920"/>
    </row>
    <row r="140" spans="1:12" x14ac:dyDescent="0.25">
      <c r="A140" s="918"/>
      <c r="B140" s="921" t="s">
        <v>3212</v>
      </c>
      <c r="C140" s="922" t="s">
        <v>3217</v>
      </c>
      <c r="D140" s="923">
        <v>43639</v>
      </c>
      <c r="E140" s="921" t="s">
        <v>207</v>
      </c>
      <c r="F140" s="921" t="s">
        <v>208</v>
      </c>
      <c r="G140" s="921"/>
      <c r="H140" s="924" t="s">
        <v>30</v>
      </c>
      <c r="I140" s="924"/>
      <c r="J140" s="14" t="s">
        <v>31</v>
      </c>
      <c r="K140" s="14" t="s">
        <v>32</v>
      </c>
      <c r="L140" s="16">
        <v>357.5</v>
      </c>
    </row>
    <row r="141" spans="1:12" x14ac:dyDescent="0.25">
      <c r="A141" s="918"/>
      <c r="B141" s="921"/>
      <c r="C141" s="922"/>
      <c r="D141" s="923"/>
      <c r="E141" s="921"/>
      <c r="F141" s="921"/>
      <c r="G141" s="921"/>
      <c r="H141" s="924" t="s">
        <v>33</v>
      </c>
      <c r="I141" s="924"/>
      <c r="J141" s="14" t="s">
        <v>31</v>
      </c>
      <c r="K141" s="14" t="s">
        <v>32</v>
      </c>
      <c r="L141" s="16">
        <v>346</v>
      </c>
    </row>
    <row r="142" spans="1:12" ht="24" x14ac:dyDescent="0.25">
      <c r="A142" s="918"/>
      <c r="B142" s="9" t="s">
        <v>34</v>
      </c>
      <c r="C142" s="13" t="s">
        <v>35</v>
      </c>
      <c r="D142" s="13" t="s">
        <v>36</v>
      </c>
      <c r="E142" s="13" t="s">
        <v>37</v>
      </c>
      <c r="F142" s="920"/>
      <c r="G142" s="920"/>
      <c r="H142" s="924" t="s">
        <v>38</v>
      </c>
      <c r="I142" s="924"/>
      <c r="J142" s="921" t="s">
        <v>31</v>
      </c>
      <c r="K142" s="921" t="s">
        <v>32</v>
      </c>
      <c r="L142" s="925">
        <v>250</v>
      </c>
    </row>
    <row r="143" spans="1:12" ht="22.8" x14ac:dyDescent="0.25">
      <c r="A143" s="918"/>
      <c r="B143" s="14" t="s">
        <v>111</v>
      </c>
      <c r="C143" s="14" t="s">
        <v>208</v>
      </c>
      <c r="D143" s="15">
        <v>43641</v>
      </c>
      <c r="E143" s="14" t="s">
        <v>1202</v>
      </c>
      <c r="F143" s="920"/>
      <c r="G143" s="920"/>
      <c r="H143" s="924"/>
      <c r="I143" s="924"/>
      <c r="J143" s="921"/>
      <c r="K143" s="921"/>
      <c r="L143" s="925"/>
    </row>
    <row r="144" spans="1:12" ht="24" x14ac:dyDescent="0.25">
      <c r="A144" s="918">
        <v>1027</v>
      </c>
      <c r="B144" s="9" t="s">
        <v>22</v>
      </c>
      <c r="C144" s="13" t="s">
        <v>23</v>
      </c>
      <c r="D144" s="13" t="s">
        <v>24</v>
      </c>
      <c r="E144" s="13" t="s">
        <v>25</v>
      </c>
      <c r="F144" s="919" t="s">
        <v>17</v>
      </c>
      <c r="G144" s="919"/>
      <c r="H144" s="920"/>
      <c r="I144" s="920"/>
      <c r="J144" s="920"/>
      <c r="K144" s="920"/>
      <c r="L144" s="920"/>
    </row>
    <row r="145" spans="1:12" x14ac:dyDescent="0.25">
      <c r="A145" s="918"/>
      <c r="B145" s="921" t="s">
        <v>3212</v>
      </c>
      <c r="C145" s="922" t="s">
        <v>3218</v>
      </c>
      <c r="D145" s="923">
        <v>43733</v>
      </c>
      <c r="E145" s="921" t="s">
        <v>1570</v>
      </c>
      <c r="F145" s="921" t="s">
        <v>3219</v>
      </c>
      <c r="G145" s="921"/>
      <c r="H145" s="924" t="s">
        <v>30</v>
      </c>
      <c r="I145" s="924"/>
      <c r="J145" s="14" t="s">
        <v>31</v>
      </c>
      <c r="K145" s="14" t="s">
        <v>32</v>
      </c>
      <c r="L145" s="16">
        <v>948</v>
      </c>
    </row>
    <row r="146" spans="1:12" x14ac:dyDescent="0.25">
      <c r="A146" s="918"/>
      <c r="B146" s="921"/>
      <c r="C146" s="922"/>
      <c r="D146" s="923"/>
      <c r="E146" s="921"/>
      <c r="F146" s="921"/>
      <c r="G146" s="921"/>
      <c r="H146" s="924" t="s">
        <v>33</v>
      </c>
      <c r="I146" s="924"/>
      <c r="J146" s="14" t="s">
        <v>31</v>
      </c>
      <c r="K146" s="14" t="s">
        <v>31</v>
      </c>
      <c r="L146" s="16">
        <v>0</v>
      </c>
    </row>
    <row r="147" spans="1:12" ht="24" x14ac:dyDescent="0.25">
      <c r="A147" s="918"/>
      <c r="B147" s="9" t="s">
        <v>34</v>
      </c>
      <c r="C147" s="13" t="s">
        <v>35</v>
      </c>
      <c r="D147" s="13" t="s">
        <v>36</v>
      </c>
      <c r="E147" s="13" t="s">
        <v>37</v>
      </c>
      <c r="F147" s="920"/>
      <c r="G147" s="920"/>
      <c r="H147" s="924" t="s">
        <v>38</v>
      </c>
      <c r="I147" s="924"/>
      <c r="J147" s="921" t="s">
        <v>31</v>
      </c>
      <c r="K147" s="921" t="s">
        <v>31</v>
      </c>
      <c r="L147" s="925">
        <v>0</v>
      </c>
    </row>
    <row r="148" spans="1:12" ht="22.8" x14ac:dyDescent="0.25">
      <c r="A148" s="918"/>
      <c r="B148" s="14" t="s">
        <v>111</v>
      </c>
      <c r="C148" s="14" t="s">
        <v>3219</v>
      </c>
      <c r="D148" s="15">
        <v>43738</v>
      </c>
      <c r="E148" s="14" t="s">
        <v>3096</v>
      </c>
      <c r="F148" s="920"/>
      <c r="G148" s="920"/>
      <c r="H148" s="924"/>
      <c r="I148" s="924"/>
      <c r="J148" s="921"/>
      <c r="K148" s="921"/>
      <c r="L148" s="925"/>
    </row>
    <row r="149" spans="1:12" ht="24" x14ac:dyDescent="0.25">
      <c r="A149" s="918">
        <v>1028</v>
      </c>
      <c r="B149" s="9" t="s">
        <v>22</v>
      </c>
      <c r="C149" s="13" t="s">
        <v>23</v>
      </c>
      <c r="D149" s="13" t="s">
        <v>24</v>
      </c>
      <c r="E149" s="13" t="s">
        <v>25</v>
      </c>
      <c r="F149" s="919" t="s">
        <v>17</v>
      </c>
      <c r="G149" s="919"/>
      <c r="H149" s="920"/>
      <c r="I149" s="920"/>
      <c r="J149" s="920"/>
      <c r="K149" s="920"/>
      <c r="L149" s="920"/>
    </row>
    <row r="150" spans="1:12" x14ac:dyDescent="0.25">
      <c r="A150" s="918"/>
      <c r="B150" s="921" t="s">
        <v>3220</v>
      </c>
      <c r="C150" s="922" t="s">
        <v>3221</v>
      </c>
      <c r="D150" s="923">
        <v>43576</v>
      </c>
      <c r="E150" s="921" t="s">
        <v>65</v>
      </c>
      <c r="F150" s="921" t="s">
        <v>1011</v>
      </c>
      <c r="G150" s="921"/>
      <c r="H150" s="924" t="s">
        <v>30</v>
      </c>
      <c r="I150" s="924"/>
      <c r="J150" s="14" t="s">
        <v>31</v>
      </c>
      <c r="K150" s="14" t="s">
        <v>32</v>
      </c>
      <c r="L150" s="16">
        <v>576.37</v>
      </c>
    </row>
    <row r="151" spans="1:12" x14ac:dyDescent="0.25">
      <c r="A151" s="918"/>
      <c r="B151" s="921"/>
      <c r="C151" s="922"/>
      <c r="D151" s="923"/>
      <c r="E151" s="921"/>
      <c r="F151" s="921"/>
      <c r="G151" s="921"/>
      <c r="H151" s="924" t="s">
        <v>33</v>
      </c>
      <c r="I151" s="924"/>
      <c r="J151" s="921" t="s">
        <v>31</v>
      </c>
      <c r="K151" s="921" t="s">
        <v>32</v>
      </c>
      <c r="L151" s="925">
        <v>1271.32</v>
      </c>
    </row>
    <row r="152" spans="1:12" x14ac:dyDescent="0.25">
      <c r="A152" s="918"/>
      <c r="B152" s="921"/>
      <c r="C152" s="922"/>
      <c r="D152" s="923"/>
      <c r="E152" s="921"/>
      <c r="F152" s="921"/>
      <c r="G152" s="921"/>
      <c r="H152" s="924"/>
      <c r="I152" s="924"/>
      <c r="J152" s="921"/>
      <c r="K152" s="921"/>
      <c r="L152" s="925"/>
    </row>
    <row r="153" spans="1:12" x14ac:dyDescent="0.25">
      <c r="A153" s="918"/>
      <c r="B153" s="921"/>
      <c r="C153" s="922"/>
      <c r="D153" s="923"/>
      <c r="E153" s="921"/>
      <c r="F153" s="921"/>
      <c r="G153" s="921"/>
      <c r="H153" s="924"/>
      <c r="I153" s="924"/>
      <c r="J153" s="921"/>
      <c r="K153" s="921"/>
      <c r="L153" s="925"/>
    </row>
    <row r="154" spans="1:12" ht="24" x14ac:dyDescent="0.25">
      <c r="A154" s="918"/>
      <c r="B154" s="9" t="s">
        <v>34</v>
      </c>
      <c r="C154" s="13" t="s">
        <v>35</v>
      </c>
      <c r="D154" s="13" t="s">
        <v>36</v>
      </c>
      <c r="E154" s="13" t="s">
        <v>37</v>
      </c>
      <c r="F154" s="920"/>
      <c r="G154" s="920"/>
      <c r="H154" s="924" t="s">
        <v>38</v>
      </c>
      <c r="I154" s="924"/>
      <c r="J154" s="921" t="s">
        <v>31</v>
      </c>
      <c r="K154" s="921" t="s">
        <v>32</v>
      </c>
      <c r="L154" s="925">
        <v>72</v>
      </c>
    </row>
    <row r="155" spans="1:12" ht="22.8" x14ac:dyDescent="0.25">
      <c r="A155" s="918"/>
      <c r="B155" s="14" t="s">
        <v>39</v>
      </c>
      <c r="C155" s="14" t="s">
        <v>1011</v>
      </c>
      <c r="D155" s="15">
        <v>43585</v>
      </c>
      <c r="E155" s="14" t="s">
        <v>3222</v>
      </c>
      <c r="F155" s="920"/>
      <c r="G155" s="920"/>
      <c r="H155" s="924"/>
      <c r="I155" s="924"/>
      <c r="J155" s="921"/>
      <c r="K155" s="921"/>
      <c r="L155" s="925"/>
    </row>
    <row r="156" spans="1:12" ht="24" x14ac:dyDescent="0.25">
      <c r="A156" s="918">
        <v>1029</v>
      </c>
      <c r="B156" s="9" t="s">
        <v>22</v>
      </c>
      <c r="C156" s="13" t="s">
        <v>23</v>
      </c>
      <c r="D156" s="13" t="s">
        <v>24</v>
      </c>
      <c r="E156" s="13" t="s">
        <v>25</v>
      </c>
      <c r="F156" s="919" t="s">
        <v>17</v>
      </c>
      <c r="G156" s="919"/>
      <c r="H156" s="920"/>
      <c r="I156" s="920"/>
      <c r="J156" s="920"/>
      <c r="K156" s="920"/>
      <c r="L156" s="920"/>
    </row>
    <row r="157" spans="1:12" x14ac:dyDescent="0.25">
      <c r="A157" s="918"/>
      <c r="B157" s="921" t="s">
        <v>3220</v>
      </c>
      <c r="C157" s="922" t="s">
        <v>3223</v>
      </c>
      <c r="D157" s="923">
        <v>43724</v>
      </c>
      <c r="E157" s="921" t="s">
        <v>136</v>
      </c>
      <c r="F157" s="921" t="s">
        <v>2278</v>
      </c>
      <c r="G157" s="921"/>
      <c r="H157" s="924" t="s">
        <v>30</v>
      </c>
      <c r="I157" s="924"/>
      <c r="J157" s="14" t="s">
        <v>31</v>
      </c>
      <c r="K157" s="14" t="s">
        <v>32</v>
      </c>
      <c r="L157" s="16">
        <v>377</v>
      </c>
    </row>
    <row r="158" spans="1:12" x14ac:dyDescent="0.25">
      <c r="A158" s="918"/>
      <c r="B158" s="921"/>
      <c r="C158" s="922"/>
      <c r="D158" s="923"/>
      <c r="E158" s="921"/>
      <c r="F158" s="921"/>
      <c r="G158" s="921"/>
      <c r="H158" s="924" t="s">
        <v>33</v>
      </c>
      <c r="I158" s="924"/>
      <c r="J158" s="14" t="s">
        <v>31</v>
      </c>
      <c r="K158" s="14" t="s">
        <v>32</v>
      </c>
      <c r="L158" s="16">
        <v>120</v>
      </c>
    </row>
    <row r="159" spans="1:12" ht="24" x14ac:dyDescent="0.25">
      <c r="A159" s="918"/>
      <c r="B159" s="9" t="s">
        <v>34</v>
      </c>
      <c r="C159" s="13" t="s">
        <v>35</v>
      </c>
      <c r="D159" s="13" t="s">
        <v>36</v>
      </c>
      <c r="E159" s="13" t="s">
        <v>37</v>
      </c>
      <c r="F159" s="920"/>
      <c r="G159" s="920"/>
      <c r="H159" s="924" t="s">
        <v>38</v>
      </c>
      <c r="I159" s="924"/>
      <c r="J159" s="921" t="s">
        <v>31</v>
      </c>
      <c r="K159" s="921" t="s">
        <v>31</v>
      </c>
      <c r="L159" s="925">
        <v>0</v>
      </c>
    </row>
    <row r="160" spans="1:12" ht="22.8" x14ac:dyDescent="0.25">
      <c r="A160" s="918"/>
      <c r="B160" s="14" t="s">
        <v>39</v>
      </c>
      <c r="C160" s="14" t="s">
        <v>2278</v>
      </c>
      <c r="D160" s="15">
        <v>43726</v>
      </c>
      <c r="E160" s="14" t="s">
        <v>1044</v>
      </c>
      <c r="F160" s="920"/>
      <c r="G160" s="920"/>
      <c r="H160" s="924"/>
      <c r="I160" s="924"/>
      <c r="J160" s="921"/>
      <c r="K160" s="921"/>
      <c r="L160" s="925"/>
    </row>
    <row r="161" spans="1:12" ht="24" x14ac:dyDescent="0.25">
      <c r="A161" s="918">
        <v>1030</v>
      </c>
      <c r="B161" s="9" t="s">
        <v>22</v>
      </c>
      <c r="C161" s="13" t="s">
        <v>23</v>
      </c>
      <c r="D161" s="13" t="s">
        <v>24</v>
      </c>
      <c r="E161" s="13" t="s">
        <v>25</v>
      </c>
      <c r="F161" s="919" t="s">
        <v>17</v>
      </c>
      <c r="G161" s="919"/>
      <c r="H161" s="920"/>
      <c r="I161" s="920"/>
      <c r="J161" s="920"/>
      <c r="K161" s="920"/>
      <c r="L161" s="920"/>
    </row>
    <row r="162" spans="1:12" x14ac:dyDescent="0.25">
      <c r="A162" s="918"/>
      <c r="B162" s="921" t="s">
        <v>3224</v>
      </c>
      <c r="C162" s="922" t="s">
        <v>3225</v>
      </c>
      <c r="D162" s="923">
        <v>43556</v>
      </c>
      <c r="E162" s="921" t="s">
        <v>1603</v>
      </c>
      <c r="F162" s="921" t="s">
        <v>1604</v>
      </c>
      <c r="G162" s="921"/>
      <c r="H162" s="924" t="s">
        <v>30</v>
      </c>
      <c r="I162" s="924"/>
      <c r="J162" s="14" t="s">
        <v>31</v>
      </c>
      <c r="K162" s="14" t="s">
        <v>32</v>
      </c>
      <c r="L162" s="16">
        <v>392</v>
      </c>
    </row>
    <row r="163" spans="1:12" x14ac:dyDescent="0.25">
      <c r="A163" s="918"/>
      <c r="B163" s="921"/>
      <c r="C163" s="922"/>
      <c r="D163" s="923"/>
      <c r="E163" s="921"/>
      <c r="F163" s="921"/>
      <c r="G163" s="921"/>
      <c r="H163" s="924" t="s">
        <v>33</v>
      </c>
      <c r="I163" s="924"/>
      <c r="J163" s="14" t="s">
        <v>31</v>
      </c>
      <c r="K163" s="14" t="s">
        <v>32</v>
      </c>
      <c r="L163" s="16">
        <v>710.33</v>
      </c>
    </row>
    <row r="164" spans="1:12" ht="24" x14ac:dyDescent="0.25">
      <c r="A164" s="918"/>
      <c r="B164" s="9" t="s">
        <v>34</v>
      </c>
      <c r="C164" s="13" t="s">
        <v>35</v>
      </c>
      <c r="D164" s="13" t="s">
        <v>36</v>
      </c>
      <c r="E164" s="13" t="s">
        <v>37</v>
      </c>
      <c r="F164" s="920"/>
      <c r="G164" s="920"/>
      <c r="H164" s="924" t="s">
        <v>38</v>
      </c>
      <c r="I164" s="924"/>
      <c r="J164" s="921" t="s">
        <v>31</v>
      </c>
      <c r="K164" s="921" t="s">
        <v>32</v>
      </c>
      <c r="L164" s="925">
        <v>37.04</v>
      </c>
    </row>
    <row r="165" spans="1:12" ht="34.200000000000003" x14ac:dyDescent="0.25">
      <c r="A165" s="918"/>
      <c r="B165" s="14" t="s">
        <v>343</v>
      </c>
      <c r="C165" s="14" t="s">
        <v>1604</v>
      </c>
      <c r="D165" s="15">
        <v>43558</v>
      </c>
      <c r="E165" s="14" t="s">
        <v>1009</v>
      </c>
      <c r="F165" s="920"/>
      <c r="G165" s="920"/>
      <c r="H165" s="924"/>
      <c r="I165" s="924"/>
      <c r="J165" s="921"/>
      <c r="K165" s="921"/>
      <c r="L165" s="925"/>
    </row>
    <row r="166" spans="1:12" ht="24" x14ac:dyDescent="0.25">
      <c r="A166" s="918">
        <v>1031</v>
      </c>
      <c r="B166" s="9" t="s">
        <v>22</v>
      </c>
      <c r="C166" s="13" t="s">
        <v>23</v>
      </c>
      <c r="D166" s="13" t="s">
        <v>24</v>
      </c>
      <c r="E166" s="13" t="s">
        <v>25</v>
      </c>
      <c r="F166" s="919" t="s">
        <v>17</v>
      </c>
      <c r="G166" s="919"/>
      <c r="H166" s="920"/>
      <c r="I166" s="920"/>
      <c r="J166" s="920"/>
      <c r="K166" s="920"/>
      <c r="L166" s="920"/>
    </row>
    <row r="167" spans="1:12" x14ac:dyDescent="0.25">
      <c r="A167" s="918"/>
      <c r="B167" s="921" t="s">
        <v>3226</v>
      </c>
      <c r="C167" s="922" t="s">
        <v>3227</v>
      </c>
      <c r="D167" s="923">
        <v>43678</v>
      </c>
      <c r="E167" s="921" t="s">
        <v>159</v>
      </c>
      <c r="F167" s="921" t="s">
        <v>3228</v>
      </c>
      <c r="G167" s="921"/>
      <c r="H167" s="924" t="s">
        <v>30</v>
      </c>
      <c r="I167" s="924"/>
      <c r="J167" s="14" t="s">
        <v>31</v>
      </c>
      <c r="K167" s="14" t="s">
        <v>32</v>
      </c>
      <c r="L167" s="16">
        <v>576.20000000000005</v>
      </c>
    </row>
    <row r="168" spans="1:12" x14ac:dyDescent="0.25">
      <c r="A168" s="918"/>
      <c r="B168" s="921"/>
      <c r="C168" s="922"/>
      <c r="D168" s="923"/>
      <c r="E168" s="921"/>
      <c r="F168" s="921"/>
      <c r="G168" s="921"/>
      <c r="H168" s="924" t="s">
        <v>33</v>
      </c>
      <c r="I168" s="924"/>
      <c r="J168" s="921" t="s">
        <v>31</v>
      </c>
      <c r="K168" s="921" t="s">
        <v>31</v>
      </c>
      <c r="L168" s="925">
        <v>0</v>
      </c>
    </row>
    <row r="169" spans="1:12" x14ac:dyDescent="0.25">
      <c r="A169" s="918"/>
      <c r="B169" s="921"/>
      <c r="C169" s="922"/>
      <c r="D169" s="923"/>
      <c r="E169" s="921"/>
      <c r="F169" s="921"/>
      <c r="G169" s="921"/>
      <c r="H169" s="924"/>
      <c r="I169" s="924"/>
      <c r="J169" s="921"/>
      <c r="K169" s="921"/>
      <c r="L169" s="925"/>
    </row>
    <row r="170" spans="1:12" ht="24" x14ac:dyDescent="0.25">
      <c r="A170" s="918"/>
      <c r="B170" s="9" t="s">
        <v>34</v>
      </c>
      <c r="C170" s="13" t="s">
        <v>35</v>
      </c>
      <c r="D170" s="13" t="s">
        <v>36</v>
      </c>
      <c r="E170" s="13" t="s">
        <v>37</v>
      </c>
      <c r="F170" s="920"/>
      <c r="G170" s="920"/>
      <c r="H170" s="924" t="s">
        <v>38</v>
      </c>
      <c r="I170" s="924"/>
      <c r="J170" s="921" t="s">
        <v>31</v>
      </c>
      <c r="K170" s="921" t="s">
        <v>31</v>
      </c>
      <c r="L170" s="925">
        <v>0</v>
      </c>
    </row>
    <row r="171" spans="1:12" ht="22.8" x14ac:dyDescent="0.25">
      <c r="A171" s="918"/>
      <c r="B171" s="14" t="s">
        <v>39</v>
      </c>
      <c r="C171" s="14" t="s">
        <v>3228</v>
      </c>
      <c r="D171" s="15">
        <v>43681</v>
      </c>
      <c r="E171" s="14" t="s">
        <v>1186</v>
      </c>
      <c r="F171" s="920"/>
      <c r="G171" s="920"/>
      <c r="H171" s="924"/>
      <c r="I171" s="924"/>
      <c r="J171" s="921"/>
      <c r="K171" s="921"/>
      <c r="L171" s="925"/>
    </row>
    <row r="172" spans="1:12" ht="24" x14ac:dyDescent="0.25">
      <c r="A172" s="918">
        <v>1032</v>
      </c>
      <c r="B172" s="9" t="s">
        <v>22</v>
      </c>
      <c r="C172" s="13" t="s">
        <v>23</v>
      </c>
      <c r="D172" s="13" t="s">
        <v>24</v>
      </c>
      <c r="E172" s="13" t="s">
        <v>25</v>
      </c>
      <c r="F172" s="919" t="s">
        <v>17</v>
      </c>
      <c r="G172" s="919"/>
      <c r="H172" s="920"/>
      <c r="I172" s="920"/>
      <c r="J172" s="920"/>
      <c r="K172" s="920"/>
      <c r="L172" s="920"/>
    </row>
    <row r="173" spans="1:12" x14ac:dyDescent="0.25">
      <c r="A173" s="918"/>
      <c r="B173" s="921" t="s">
        <v>3229</v>
      </c>
      <c r="C173" s="922" t="s">
        <v>3230</v>
      </c>
      <c r="D173" s="923">
        <v>43590</v>
      </c>
      <c r="E173" s="921" t="s">
        <v>1878</v>
      </c>
      <c r="F173" s="921" t="s">
        <v>203</v>
      </c>
      <c r="G173" s="921"/>
      <c r="H173" s="924" t="s">
        <v>30</v>
      </c>
      <c r="I173" s="924"/>
      <c r="J173" s="14" t="s">
        <v>31</v>
      </c>
      <c r="K173" s="14" t="s">
        <v>32</v>
      </c>
      <c r="L173" s="16">
        <v>506</v>
      </c>
    </row>
    <row r="174" spans="1:12" x14ac:dyDescent="0.25">
      <c r="A174" s="918"/>
      <c r="B174" s="921"/>
      <c r="C174" s="922"/>
      <c r="D174" s="923"/>
      <c r="E174" s="921"/>
      <c r="F174" s="921"/>
      <c r="G174" s="921"/>
      <c r="H174" s="924" t="s">
        <v>33</v>
      </c>
      <c r="I174" s="924"/>
      <c r="J174" s="14" t="s">
        <v>31</v>
      </c>
      <c r="K174" s="14" t="s">
        <v>31</v>
      </c>
      <c r="L174" s="16">
        <v>0</v>
      </c>
    </row>
    <row r="175" spans="1:12" ht="24" x14ac:dyDescent="0.25">
      <c r="A175" s="918"/>
      <c r="B175" s="9" t="s">
        <v>34</v>
      </c>
      <c r="C175" s="13" t="s">
        <v>35</v>
      </c>
      <c r="D175" s="13" t="s">
        <v>36</v>
      </c>
      <c r="E175" s="13" t="s">
        <v>37</v>
      </c>
      <c r="F175" s="920"/>
      <c r="G175" s="920"/>
      <c r="H175" s="924" t="s">
        <v>38</v>
      </c>
      <c r="I175" s="924"/>
      <c r="J175" s="921" t="s">
        <v>31</v>
      </c>
      <c r="K175" s="921" t="s">
        <v>31</v>
      </c>
      <c r="L175" s="925">
        <v>0</v>
      </c>
    </row>
    <row r="176" spans="1:12" ht="22.8" x14ac:dyDescent="0.25">
      <c r="A176" s="918"/>
      <c r="B176" s="14" t="s">
        <v>3046</v>
      </c>
      <c r="C176" s="14" t="s">
        <v>203</v>
      </c>
      <c r="D176" s="15">
        <v>43592</v>
      </c>
      <c r="E176" s="14" t="s">
        <v>3185</v>
      </c>
      <c r="F176" s="920"/>
      <c r="G176" s="920"/>
      <c r="H176" s="924"/>
      <c r="I176" s="924"/>
      <c r="J176" s="921"/>
      <c r="K176" s="921"/>
      <c r="L176" s="925"/>
    </row>
    <row r="177" spans="1:12" ht="24" x14ac:dyDescent="0.25">
      <c r="A177" s="918">
        <v>1033</v>
      </c>
      <c r="B177" s="9" t="s">
        <v>22</v>
      </c>
      <c r="C177" s="13" t="s">
        <v>23</v>
      </c>
      <c r="D177" s="13" t="s">
        <v>24</v>
      </c>
      <c r="E177" s="13" t="s">
        <v>25</v>
      </c>
      <c r="F177" s="919" t="s">
        <v>17</v>
      </c>
      <c r="G177" s="919"/>
      <c r="H177" s="920"/>
      <c r="I177" s="920"/>
      <c r="J177" s="920"/>
      <c r="K177" s="920"/>
      <c r="L177" s="920"/>
    </row>
    <row r="178" spans="1:12" x14ac:dyDescent="0.25">
      <c r="A178" s="918"/>
      <c r="B178" s="921" t="s">
        <v>3229</v>
      </c>
      <c r="C178" s="922" t="s">
        <v>3231</v>
      </c>
      <c r="D178" s="923">
        <v>43615</v>
      </c>
      <c r="E178" s="921" t="s">
        <v>1039</v>
      </c>
      <c r="F178" s="921" t="s">
        <v>3232</v>
      </c>
      <c r="G178" s="921"/>
      <c r="H178" s="924" t="s">
        <v>30</v>
      </c>
      <c r="I178" s="924"/>
      <c r="J178" s="14" t="s">
        <v>31</v>
      </c>
      <c r="K178" s="14" t="s">
        <v>32</v>
      </c>
      <c r="L178" s="16">
        <v>942</v>
      </c>
    </row>
    <row r="179" spans="1:12" x14ac:dyDescent="0.25">
      <c r="A179" s="918"/>
      <c r="B179" s="921"/>
      <c r="C179" s="922"/>
      <c r="D179" s="923"/>
      <c r="E179" s="921"/>
      <c r="F179" s="921"/>
      <c r="G179" s="921"/>
      <c r="H179" s="924" t="s">
        <v>33</v>
      </c>
      <c r="I179" s="924"/>
      <c r="J179" s="14" t="s">
        <v>31</v>
      </c>
      <c r="K179" s="14" t="s">
        <v>32</v>
      </c>
      <c r="L179" s="16">
        <v>930</v>
      </c>
    </row>
    <row r="180" spans="1:12" ht="24" x14ac:dyDescent="0.25">
      <c r="A180" s="918"/>
      <c r="B180" s="9" t="s">
        <v>34</v>
      </c>
      <c r="C180" s="13" t="s">
        <v>35</v>
      </c>
      <c r="D180" s="13" t="s">
        <v>36</v>
      </c>
      <c r="E180" s="13" t="s">
        <v>37</v>
      </c>
      <c r="F180" s="920"/>
      <c r="G180" s="920"/>
      <c r="H180" s="924" t="s">
        <v>38</v>
      </c>
      <c r="I180" s="924"/>
      <c r="J180" s="921" t="s">
        <v>31</v>
      </c>
      <c r="K180" s="921" t="s">
        <v>32</v>
      </c>
      <c r="L180" s="925">
        <v>595</v>
      </c>
    </row>
    <row r="181" spans="1:12" ht="22.8" x14ac:dyDescent="0.25">
      <c r="A181" s="918"/>
      <c r="B181" s="14" t="s">
        <v>3046</v>
      </c>
      <c r="C181" s="14" t="s">
        <v>3232</v>
      </c>
      <c r="D181" s="15">
        <v>43618</v>
      </c>
      <c r="E181" s="14" t="s">
        <v>3233</v>
      </c>
      <c r="F181" s="920"/>
      <c r="G181" s="920"/>
      <c r="H181" s="924"/>
      <c r="I181" s="924"/>
      <c r="J181" s="921"/>
      <c r="K181" s="921"/>
      <c r="L181" s="925"/>
    </row>
    <row r="182" spans="1:12" ht="24" x14ac:dyDescent="0.25">
      <c r="A182" s="918">
        <v>1034</v>
      </c>
      <c r="B182" s="9" t="s">
        <v>22</v>
      </c>
      <c r="C182" s="13" t="s">
        <v>23</v>
      </c>
      <c r="D182" s="13" t="s">
        <v>24</v>
      </c>
      <c r="E182" s="13" t="s">
        <v>25</v>
      </c>
      <c r="F182" s="919" t="s">
        <v>17</v>
      </c>
      <c r="G182" s="919"/>
      <c r="H182" s="920"/>
      <c r="I182" s="920"/>
      <c r="J182" s="920"/>
      <c r="K182" s="920"/>
      <c r="L182" s="920"/>
    </row>
    <row r="183" spans="1:12" x14ac:dyDescent="0.25">
      <c r="A183" s="918"/>
      <c r="B183" s="921" t="s">
        <v>3234</v>
      </c>
      <c r="C183" s="922" t="s">
        <v>3235</v>
      </c>
      <c r="D183" s="923">
        <v>43564</v>
      </c>
      <c r="E183" s="921" t="s">
        <v>1195</v>
      </c>
      <c r="F183" s="921" t="s">
        <v>1376</v>
      </c>
      <c r="G183" s="921"/>
      <c r="H183" s="924" t="s">
        <v>30</v>
      </c>
      <c r="I183" s="924"/>
      <c r="J183" s="14" t="s">
        <v>31</v>
      </c>
      <c r="K183" s="14" t="s">
        <v>32</v>
      </c>
      <c r="L183" s="16">
        <v>498.58</v>
      </c>
    </row>
    <row r="184" spans="1:12" x14ac:dyDescent="0.25">
      <c r="A184" s="918"/>
      <c r="B184" s="921"/>
      <c r="C184" s="922"/>
      <c r="D184" s="923"/>
      <c r="E184" s="921"/>
      <c r="F184" s="921"/>
      <c r="G184" s="921"/>
      <c r="H184" s="924" t="s">
        <v>33</v>
      </c>
      <c r="I184" s="924"/>
      <c r="J184" s="14" t="s">
        <v>31</v>
      </c>
      <c r="K184" s="14" t="s">
        <v>32</v>
      </c>
      <c r="L184" s="16">
        <v>233.97</v>
      </c>
    </row>
    <row r="185" spans="1:12" ht="24" x14ac:dyDescent="0.25">
      <c r="A185" s="918"/>
      <c r="B185" s="9" t="s">
        <v>34</v>
      </c>
      <c r="C185" s="13" t="s">
        <v>35</v>
      </c>
      <c r="D185" s="13" t="s">
        <v>36</v>
      </c>
      <c r="E185" s="13" t="s">
        <v>37</v>
      </c>
      <c r="F185" s="920"/>
      <c r="G185" s="920"/>
      <c r="H185" s="924" t="s">
        <v>38</v>
      </c>
      <c r="I185" s="924"/>
      <c r="J185" s="921" t="s">
        <v>31</v>
      </c>
      <c r="K185" s="921" t="s">
        <v>32</v>
      </c>
      <c r="L185" s="925">
        <v>100</v>
      </c>
    </row>
    <row r="186" spans="1:12" ht="22.8" x14ac:dyDescent="0.25">
      <c r="A186" s="918"/>
      <c r="B186" s="14" t="s">
        <v>229</v>
      </c>
      <c r="C186" s="14" t="s">
        <v>1376</v>
      </c>
      <c r="D186" s="15">
        <v>43566</v>
      </c>
      <c r="E186" s="14" t="s">
        <v>365</v>
      </c>
      <c r="F186" s="920"/>
      <c r="G186" s="920"/>
      <c r="H186" s="924"/>
      <c r="I186" s="924"/>
      <c r="J186" s="921"/>
      <c r="K186" s="921"/>
      <c r="L186" s="925"/>
    </row>
    <row r="187" spans="1:12" ht="24" x14ac:dyDescent="0.25">
      <c r="A187" s="918">
        <v>1035</v>
      </c>
      <c r="B187" s="9" t="s">
        <v>22</v>
      </c>
      <c r="C187" s="13" t="s">
        <v>23</v>
      </c>
      <c r="D187" s="13" t="s">
        <v>24</v>
      </c>
      <c r="E187" s="13" t="s">
        <v>25</v>
      </c>
      <c r="F187" s="919" t="s">
        <v>17</v>
      </c>
      <c r="G187" s="919"/>
      <c r="H187" s="920"/>
      <c r="I187" s="920"/>
      <c r="J187" s="920"/>
      <c r="K187" s="920"/>
      <c r="L187" s="920"/>
    </row>
    <row r="188" spans="1:12" x14ac:dyDescent="0.25">
      <c r="A188" s="918"/>
      <c r="B188" s="921" t="s">
        <v>3236</v>
      </c>
      <c r="C188" s="921" t="s">
        <v>3237</v>
      </c>
      <c r="D188" s="923">
        <v>43579</v>
      </c>
      <c r="E188" s="921" t="s">
        <v>3238</v>
      </c>
      <c r="F188" s="921" t="s">
        <v>3239</v>
      </c>
      <c r="G188" s="921"/>
      <c r="H188" s="924" t="s">
        <v>30</v>
      </c>
      <c r="I188" s="924"/>
      <c r="J188" s="14" t="s">
        <v>31</v>
      </c>
      <c r="K188" s="14" t="s">
        <v>32</v>
      </c>
      <c r="L188" s="16">
        <v>1077.8</v>
      </c>
    </row>
    <row r="189" spans="1:12" x14ac:dyDescent="0.25">
      <c r="A189" s="918"/>
      <c r="B189" s="921"/>
      <c r="C189" s="921"/>
      <c r="D189" s="923"/>
      <c r="E189" s="921"/>
      <c r="F189" s="921"/>
      <c r="G189" s="921"/>
      <c r="H189" s="924" t="s">
        <v>33</v>
      </c>
      <c r="I189" s="924"/>
      <c r="J189" s="14" t="s">
        <v>31</v>
      </c>
      <c r="K189" s="14" t="s">
        <v>32</v>
      </c>
      <c r="L189" s="16">
        <v>1030.8600000000001</v>
      </c>
    </row>
    <row r="190" spans="1:12" ht="24" x14ac:dyDescent="0.25">
      <c r="A190" s="918"/>
      <c r="B190" s="9" t="s">
        <v>34</v>
      </c>
      <c r="C190" s="13" t="s">
        <v>35</v>
      </c>
      <c r="D190" s="13" t="s">
        <v>36</v>
      </c>
      <c r="E190" s="13" t="s">
        <v>37</v>
      </c>
      <c r="F190" s="920"/>
      <c r="G190" s="920"/>
      <c r="H190" s="924" t="s">
        <v>38</v>
      </c>
      <c r="I190" s="924"/>
      <c r="J190" s="921" t="s">
        <v>31</v>
      </c>
      <c r="K190" s="921" t="s">
        <v>32</v>
      </c>
      <c r="L190" s="925">
        <v>140</v>
      </c>
    </row>
    <row r="191" spans="1:12" ht="22.8" x14ac:dyDescent="0.25">
      <c r="A191" s="918"/>
      <c r="B191" s="14" t="s">
        <v>3240</v>
      </c>
      <c r="C191" s="14" t="s">
        <v>3239</v>
      </c>
      <c r="D191" s="15">
        <v>43584</v>
      </c>
      <c r="E191" s="14" t="s">
        <v>3241</v>
      </c>
      <c r="F191" s="920"/>
      <c r="G191" s="920"/>
      <c r="H191" s="924"/>
      <c r="I191" s="924"/>
      <c r="J191" s="921"/>
      <c r="K191" s="921"/>
      <c r="L191" s="925"/>
    </row>
    <row r="192" spans="1:12" ht="24" x14ac:dyDescent="0.25">
      <c r="A192" s="918">
        <v>1036</v>
      </c>
      <c r="B192" s="9" t="s">
        <v>22</v>
      </c>
      <c r="C192" s="13" t="s">
        <v>23</v>
      </c>
      <c r="D192" s="13" t="s">
        <v>24</v>
      </c>
      <c r="E192" s="13" t="s">
        <v>25</v>
      </c>
      <c r="F192" s="919" t="s">
        <v>17</v>
      </c>
      <c r="G192" s="919"/>
      <c r="H192" s="920"/>
      <c r="I192" s="920"/>
      <c r="J192" s="920"/>
      <c r="K192" s="920"/>
      <c r="L192" s="920"/>
    </row>
    <row r="193" spans="1:12" x14ac:dyDescent="0.25">
      <c r="A193" s="918"/>
      <c r="B193" s="921" t="s">
        <v>3236</v>
      </c>
      <c r="C193" s="922" t="s">
        <v>3242</v>
      </c>
      <c r="D193" s="923">
        <v>43666</v>
      </c>
      <c r="E193" s="921" t="s">
        <v>351</v>
      </c>
      <c r="F193" s="921" t="s">
        <v>3243</v>
      </c>
      <c r="G193" s="921"/>
      <c r="H193" s="924" t="s">
        <v>30</v>
      </c>
      <c r="I193" s="924"/>
      <c r="J193" s="14" t="s">
        <v>31</v>
      </c>
      <c r="K193" s="14" t="s">
        <v>32</v>
      </c>
      <c r="L193" s="16">
        <v>35</v>
      </c>
    </row>
    <row r="194" spans="1:12" x14ac:dyDescent="0.25">
      <c r="A194" s="918"/>
      <c r="B194" s="921"/>
      <c r="C194" s="922"/>
      <c r="D194" s="923"/>
      <c r="E194" s="921"/>
      <c r="F194" s="921"/>
      <c r="G194" s="921"/>
      <c r="H194" s="924" t="s">
        <v>33</v>
      </c>
      <c r="I194" s="924"/>
      <c r="J194" s="14" t="s">
        <v>31</v>
      </c>
      <c r="K194" s="14" t="s">
        <v>32</v>
      </c>
      <c r="L194" s="16">
        <v>534.88</v>
      </c>
    </row>
    <row r="195" spans="1:12" ht="24" x14ac:dyDescent="0.25">
      <c r="A195" s="918"/>
      <c r="B195" s="9" t="s">
        <v>34</v>
      </c>
      <c r="C195" s="13" t="s">
        <v>35</v>
      </c>
      <c r="D195" s="13" t="s">
        <v>36</v>
      </c>
      <c r="E195" s="13" t="s">
        <v>37</v>
      </c>
      <c r="F195" s="920"/>
      <c r="G195" s="920"/>
      <c r="H195" s="924" t="s">
        <v>38</v>
      </c>
      <c r="I195" s="924"/>
      <c r="J195" s="921" t="s">
        <v>31</v>
      </c>
      <c r="K195" s="921" t="s">
        <v>32</v>
      </c>
      <c r="L195" s="925">
        <v>617.26</v>
      </c>
    </row>
    <row r="196" spans="1:12" ht="22.8" x14ac:dyDescent="0.25">
      <c r="A196" s="918"/>
      <c r="B196" s="14" t="s">
        <v>3240</v>
      </c>
      <c r="C196" s="14" t="s">
        <v>3243</v>
      </c>
      <c r="D196" s="15">
        <v>43666</v>
      </c>
      <c r="E196" s="14" t="s">
        <v>3244</v>
      </c>
      <c r="F196" s="920"/>
      <c r="G196" s="920"/>
      <c r="H196" s="924"/>
      <c r="I196" s="924"/>
      <c r="J196" s="921"/>
      <c r="K196" s="921"/>
      <c r="L196" s="925"/>
    </row>
    <row r="197" spans="1:12" ht="24" x14ac:dyDescent="0.25">
      <c r="A197" s="918">
        <v>1037</v>
      </c>
      <c r="B197" s="9" t="s">
        <v>22</v>
      </c>
      <c r="C197" s="13" t="s">
        <v>23</v>
      </c>
      <c r="D197" s="13" t="s">
        <v>24</v>
      </c>
      <c r="E197" s="13" t="s">
        <v>25</v>
      </c>
      <c r="F197" s="919" t="s">
        <v>17</v>
      </c>
      <c r="G197" s="919"/>
      <c r="H197" s="920"/>
      <c r="I197" s="920"/>
      <c r="J197" s="920"/>
      <c r="K197" s="920"/>
      <c r="L197" s="920"/>
    </row>
    <row r="198" spans="1:12" x14ac:dyDescent="0.25">
      <c r="A198" s="918"/>
      <c r="B198" s="921" t="s">
        <v>3236</v>
      </c>
      <c r="C198" s="922" t="s">
        <v>3245</v>
      </c>
      <c r="D198" s="923">
        <v>43729</v>
      </c>
      <c r="E198" s="921" t="s">
        <v>3246</v>
      </c>
      <c r="F198" s="921" t="s">
        <v>3247</v>
      </c>
      <c r="G198" s="921"/>
      <c r="H198" s="924" t="s">
        <v>30</v>
      </c>
      <c r="I198" s="924"/>
      <c r="J198" s="14" t="s">
        <v>31</v>
      </c>
      <c r="K198" s="14" t="s">
        <v>32</v>
      </c>
      <c r="L198" s="16">
        <v>733.79</v>
      </c>
    </row>
    <row r="199" spans="1:12" x14ac:dyDescent="0.25">
      <c r="A199" s="918"/>
      <c r="B199" s="921"/>
      <c r="C199" s="922"/>
      <c r="D199" s="923"/>
      <c r="E199" s="921"/>
      <c r="F199" s="921"/>
      <c r="G199" s="921"/>
      <c r="H199" s="924" t="s">
        <v>33</v>
      </c>
      <c r="I199" s="924"/>
      <c r="J199" s="14" t="s">
        <v>31</v>
      </c>
      <c r="K199" s="14" t="s">
        <v>32</v>
      </c>
      <c r="L199" s="16">
        <v>979.46</v>
      </c>
    </row>
    <row r="200" spans="1:12" ht="24" x14ac:dyDescent="0.25">
      <c r="A200" s="918"/>
      <c r="B200" s="9" t="s">
        <v>34</v>
      </c>
      <c r="C200" s="13" t="s">
        <v>35</v>
      </c>
      <c r="D200" s="13" t="s">
        <v>36</v>
      </c>
      <c r="E200" s="13" t="s">
        <v>37</v>
      </c>
      <c r="F200" s="920"/>
      <c r="G200" s="920"/>
      <c r="H200" s="924" t="s">
        <v>38</v>
      </c>
      <c r="I200" s="924"/>
      <c r="J200" s="921" t="s">
        <v>31</v>
      </c>
      <c r="K200" s="921" t="s">
        <v>32</v>
      </c>
      <c r="L200" s="925">
        <v>260</v>
      </c>
    </row>
    <row r="201" spans="1:12" ht="22.8" x14ac:dyDescent="0.25">
      <c r="A201" s="918"/>
      <c r="B201" s="14" t="s">
        <v>3240</v>
      </c>
      <c r="C201" s="14" t="s">
        <v>3247</v>
      </c>
      <c r="D201" s="15">
        <v>43732</v>
      </c>
      <c r="E201" s="14" t="s">
        <v>3248</v>
      </c>
      <c r="F201" s="920"/>
      <c r="G201" s="920"/>
      <c r="H201" s="924"/>
      <c r="I201" s="924"/>
      <c r="J201" s="921"/>
      <c r="K201" s="921"/>
      <c r="L201" s="925"/>
    </row>
    <row r="202" spans="1:12" ht="24" x14ac:dyDescent="0.25">
      <c r="A202" s="918">
        <v>1038</v>
      </c>
      <c r="B202" s="9" t="s">
        <v>22</v>
      </c>
      <c r="C202" s="13" t="s">
        <v>23</v>
      </c>
      <c r="D202" s="13" t="s">
        <v>24</v>
      </c>
      <c r="E202" s="13" t="s">
        <v>25</v>
      </c>
      <c r="F202" s="919" t="s">
        <v>17</v>
      </c>
      <c r="G202" s="919"/>
      <c r="H202" s="920"/>
      <c r="I202" s="920"/>
      <c r="J202" s="920"/>
      <c r="K202" s="920"/>
      <c r="L202" s="920"/>
    </row>
    <row r="203" spans="1:12" x14ac:dyDescent="0.25">
      <c r="A203" s="918"/>
      <c r="B203" s="921" t="s">
        <v>3249</v>
      </c>
      <c r="C203" s="922" t="s">
        <v>3250</v>
      </c>
      <c r="D203" s="923">
        <v>43563</v>
      </c>
      <c r="E203" s="921" t="s">
        <v>163</v>
      </c>
      <c r="F203" s="921" t="s">
        <v>164</v>
      </c>
      <c r="G203" s="921"/>
      <c r="H203" s="924" t="s">
        <v>30</v>
      </c>
      <c r="I203" s="924"/>
      <c r="J203" s="14" t="s">
        <v>31</v>
      </c>
      <c r="K203" s="14" t="s">
        <v>32</v>
      </c>
      <c r="L203" s="16">
        <v>482.4</v>
      </c>
    </row>
    <row r="204" spans="1:12" x14ac:dyDescent="0.25">
      <c r="A204" s="918"/>
      <c r="B204" s="921"/>
      <c r="C204" s="922"/>
      <c r="D204" s="923"/>
      <c r="E204" s="921"/>
      <c r="F204" s="921"/>
      <c r="G204" s="921"/>
      <c r="H204" s="924" t="s">
        <v>33</v>
      </c>
      <c r="I204" s="924"/>
      <c r="J204" s="921" t="s">
        <v>31</v>
      </c>
      <c r="K204" s="921" t="s">
        <v>32</v>
      </c>
      <c r="L204" s="925">
        <v>346.6</v>
      </c>
    </row>
    <row r="205" spans="1:12" x14ac:dyDescent="0.25">
      <c r="A205" s="918"/>
      <c r="B205" s="921"/>
      <c r="C205" s="922"/>
      <c r="D205" s="923"/>
      <c r="E205" s="921"/>
      <c r="F205" s="921"/>
      <c r="G205" s="921"/>
      <c r="H205" s="924"/>
      <c r="I205" s="924"/>
      <c r="J205" s="921"/>
      <c r="K205" s="921"/>
      <c r="L205" s="925"/>
    </row>
    <row r="206" spans="1:12" ht="24" x14ac:dyDescent="0.25">
      <c r="A206" s="918"/>
      <c r="B206" s="9" t="s">
        <v>34</v>
      </c>
      <c r="C206" s="13" t="s">
        <v>35</v>
      </c>
      <c r="D206" s="13" t="s">
        <v>36</v>
      </c>
      <c r="E206" s="13" t="s">
        <v>37</v>
      </c>
      <c r="F206" s="920"/>
      <c r="G206" s="920"/>
      <c r="H206" s="924" t="s">
        <v>38</v>
      </c>
      <c r="I206" s="924"/>
      <c r="J206" s="921" t="s">
        <v>31</v>
      </c>
      <c r="K206" s="921" t="s">
        <v>32</v>
      </c>
      <c r="L206" s="925">
        <v>170.18</v>
      </c>
    </row>
    <row r="207" spans="1:12" ht="22.8" x14ac:dyDescent="0.25">
      <c r="A207" s="918"/>
      <c r="B207" s="14" t="s">
        <v>204</v>
      </c>
      <c r="C207" s="14" t="s">
        <v>164</v>
      </c>
      <c r="D207" s="15">
        <v>43565</v>
      </c>
      <c r="E207" s="14" t="s">
        <v>2660</v>
      </c>
      <c r="F207" s="920"/>
      <c r="G207" s="920"/>
      <c r="H207" s="924"/>
      <c r="I207" s="924"/>
      <c r="J207" s="921"/>
      <c r="K207" s="921"/>
      <c r="L207" s="925"/>
    </row>
    <row r="208" spans="1:12" ht="24" x14ac:dyDescent="0.25">
      <c r="A208" s="918">
        <v>1039</v>
      </c>
      <c r="B208" s="9" t="s">
        <v>22</v>
      </c>
      <c r="C208" s="13" t="s">
        <v>23</v>
      </c>
      <c r="D208" s="13" t="s">
        <v>24</v>
      </c>
      <c r="E208" s="13" t="s">
        <v>25</v>
      </c>
      <c r="F208" s="919" t="s">
        <v>17</v>
      </c>
      <c r="G208" s="919"/>
      <c r="H208" s="920"/>
      <c r="I208" s="920"/>
      <c r="J208" s="920"/>
      <c r="K208" s="920"/>
      <c r="L208" s="920"/>
    </row>
    <row r="209" spans="1:12" x14ac:dyDescent="0.25">
      <c r="A209" s="918"/>
      <c r="B209" s="921" t="s">
        <v>3249</v>
      </c>
      <c r="C209" s="921" t="s">
        <v>3251</v>
      </c>
      <c r="D209" s="923">
        <v>43622</v>
      </c>
      <c r="E209" s="921" t="s">
        <v>207</v>
      </c>
      <c r="F209" s="921" t="s">
        <v>208</v>
      </c>
      <c r="G209" s="921"/>
      <c r="H209" s="924" t="s">
        <v>30</v>
      </c>
      <c r="I209" s="924"/>
      <c r="J209" s="14" t="s">
        <v>31</v>
      </c>
      <c r="K209" s="14" t="s">
        <v>31</v>
      </c>
      <c r="L209" s="16">
        <v>0</v>
      </c>
    </row>
    <row r="210" spans="1:12" x14ac:dyDescent="0.25">
      <c r="A210" s="918"/>
      <c r="B210" s="921"/>
      <c r="C210" s="921"/>
      <c r="D210" s="923"/>
      <c r="E210" s="921"/>
      <c r="F210" s="921"/>
      <c r="G210" s="921"/>
      <c r="H210" s="924" t="s">
        <v>33</v>
      </c>
      <c r="I210" s="924"/>
      <c r="J210" s="14" t="s">
        <v>31</v>
      </c>
      <c r="K210" s="14" t="s">
        <v>31</v>
      </c>
      <c r="L210" s="16">
        <v>0</v>
      </c>
    </row>
    <row r="211" spans="1:12" ht="24" x14ac:dyDescent="0.25">
      <c r="A211" s="918"/>
      <c r="B211" s="9" t="s">
        <v>34</v>
      </c>
      <c r="C211" s="13" t="s">
        <v>35</v>
      </c>
      <c r="D211" s="13" t="s">
        <v>36</v>
      </c>
      <c r="E211" s="13" t="s">
        <v>37</v>
      </c>
      <c r="F211" s="920"/>
      <c r="G211" s="920"/>
      <c r="H211" s="924" t="s">
        <v>38</v>
      </c>
      <c r="I211" s="924"/>
      <c r="J211" s="921" t="s">
        <v>31</v>
      </c>
      <c r="K211" s="921" t="s">
        <v>32</v>
      </c>
      <c r="L211" s="925">
        <v>4990</v>
      </c>
    </row>
    <row r="212" spans="1:12" ht="22.8" x14ac:dyDescent="0.25">
      <c r="A212" s="918"/>
      <c r="B212" s="14" t="s">
        <v>204</v>
      </c>
      <c r="C212" s="14" t="s">
        <v>208</v>
      </c>
      <c r="D212" s="15">
        <v>43626</v>
      </c>
      <c r="E212" s="14" t="s">
        <v>3252</v>
      </c>
      <c r="F212" s="920"/>
      <c r="G212" s="920"/>
      <c r="H212" s="924"/>
      <c r="I212" s="924"/>
      <c r="J212" s="921"/>
      <c r="K212" s="921"/>
      <c r="L212" s="925"/>
    </row>
    <row r="213" spans="1:12" ht="24" x14ac:dyDescent="0.25">
      <c r="A213" s="918">
        <v>1040</v>
      </c>
      <c r="B213" s="9" t="s">
        <v>22</v>
      </c>
      <c r="C213" s="13" t="s">
        <v>23</v>
      </c>
      <c r="D213" s="13" t="s">
        <v>24</v>
      </c>
      <c r="E213" s="13" t="s">
        <v>25</v>
      </c>
      <c r="F213" s="919" t="s">
        <v>17</v>
      </c>
      <c r="G213" s="919"/>
      <c r="H213" s="920"/>
      <c r="I213" s="920"/>
      <c r="J213" s="920"/>
      <c r="K213" s="920"/>
      <c r="L213" s="920"/>
    </row>
    <row r="214" spans="1:12" x14ac:dyDescent="0.25">
      <c r="A214" s="918"/>
      <c r="B214" s="921" t="s">
        <v>3253</v>
      </c>
      <c r="C214" s="921" t="s">
        <v>3254</v>
      </c>
      <c r="D214" s="923">
        <v>43565</v>
      </c>
      <c r="E214" s="921" t="s">
        <v>481</v>
      </c>
      <c r="F214" s="921" t="s">
        <v>2135</v>
      </c>
      <c r="G214" s="921"/>
      <c r="H214" s="924" t="s">
        <v>30</v>
      </c>
      <c r="I214" s="924"/>
      <c r="J214" s="14" t="s">
        <v>31</v>
      </c>
      <c r="K214" s="14" t="s">
        <v>32</v>
      </c>
      <c r="L214" s="16">
        <v>585.78</v>
      </c>
    </row>
    <row r="215" spans="1:12" x14ac:dyDescent="0.25">
      <c r="A215" s="918"/>
      <c r="B215" s="921"/>
      <c r="C215" s="921"/>
      <c r="D215" s="923"/>
      <c r="E215" s="921"/>
      <c r="F215" s="921"/>
      <c r="G215" s="921"/>
      <c r="H215" s="924" t="s">
        <v>33</v>
      </c>
      <c r="I215" s="924"/>
      <c r="J215" s="14" t="s">
        <v>31</v>
      </c>
      <c r="K215" s="14" t="s">
        <v>32</v>
      </c>
      <c r="L215" s="16">
        <v>336.1</v>
      </c>
    </row>
    <row r="216" spans="1:12" ht="24" x14ac:dyDescent="0.25">
      <c r="A216" s="918"/>
      <c r="B216" s="9" t="s">
        <v>34</v>
      </c>
      <c r="C216" s="13" t="s">
        <v>35</v>
      </c>
      <c r="D216" s="13" t="s">
        <v>36</v>
      </c>
      <c r="E216" s="13" t="s">
        <v>37</v>
      </c>
      <c r="F216" s="920"/>
      <c r="G216" s="920"/>
      <c r="H216" s="924" t="s">
        <v>38</v>
      </c>
      <c r="I216" s="924"/>
      <c r="J216" s="921" t="s">
        <v>31</v>
      </c>
      <c r="K216" s="921" t="s">
        <v>32</v>
      </c>
      <c r="L216" s="925">
        <v>44.2</v>
      </c>
    </row>
    <row r="217" spans="1:12" ht="22.8" x14ac:dyDescent="0.25">
      <c r="A217" s="918"/>
      <c r="B217" s="14" t="s">
        <v>39</v>
      </c>
      <c r="C217" s="14" t="s">
        <v>2135</v>
      </c>
      <c r="D217" s="15">
        <v>43569</v>
      </c>
      <c r="E217" s="14" t="s">
        <v>2136</v>
      </c>
      <c r="F217" s="920"/>
      <c r="G217" s="920"/>
      <c r="H217" s="924"/>
      <c r="I217" s="924"/>
      <c r="J217" s="921"/>
      <c r="K217" s="921"/>
      <c r="L217" s="925"/>
    </row>
    <row r="218" spans="1:12" ht="24" x14ac:dyDescent="0.25">
      <c r="A218" s="918">
        <v>1041</v>
      </c>
      <c r="B218" s="9" t="s">
        <v>22</v>
      </c>
      <c r="C218" s="13" t="s">
        <v>23</v>
      </c>
      <c r="D218" s="13" t="s">
        <v>24</v>
      </c>
      <c r="E218" s="13" t="s">
        <v>25</v>
      </c>
      <c r="F218" s="919" t="s">
        <v>17</v>
      </c>
      <c r="G218" s="919"/>
      <c r="H218" s="920"/>
      <c r="I218" s="920"/>
      <c r="J218" s="920"/>
      <c r="K218" s="920"/>
      <c r="L218" s="920"/>
    </row>
    <row r="219" spans="1:12" x14ac:dyDescent="0.25">
      <c r="A219" s="918"/>
      <c r="B219" s="921" t="s">
        <v>3253</v>
      </c>
      <c r="C219" s="921" t="s">
        <v>3255</v>
      </c>
      <c r="D219" s="923">
        <v>43624</v>
      </c>
      <c r="E219" s="921" t="s">
        <v>378</v>
      </c>
      <c r="F219" s="921" t="s">
        <v>1282</v>
      </c>
      <c r="G219" s="921"/>
      <c r="H219" s="924" t="s">
        <v>30</v>
      </c>
      <c r="I219" s="924"/>
      <c r="J219" s="14" t="s">
        <v>32</v>
      </c>
      <c r="K219" s="14" t="s">
        <v>31</v>
      </c>
      <c r="L219" s="16">
        <v>1270.5899999999999</v>
      </c>
    </row>
    <row r="220" spans="1:12" x14ac:dyDescent="0.25">
      <c r="A220" s="918"/>
      <c r="B220" s="921"/>
      <c r="C220" s="921"/>
      <c r="D220" s="923"/>
      <c r="E220" s="921"/>
      <c r="F220" s="921"/>
      <c r="G220" s="921"/>
      <c r="H220" s="924" t="s">
        <v>33</v>
      </c>
      <c r="I220" s="924"/>
      <c r="J220" s="14" t="s">
        <v>32</v>
      </c>
      <c r="K220" s="14" t="s">
        <v>31</v>
      </c>
      <c r="L220" s="16">
        <v>983.03</v>
      </c>
    </row>
    <row r="221" spans="1:12" ht="24" x14ac:dyDescent="0.25">
      <c r="A221" s="918"/>
      <c r="B221" s="9" t="s">
        <v>34</v>
      </c>
      <c r="C221" s="13" t="s">
        <v>35</v>
      </c>
      <c r="D221" s="13" t="s">
        <v>36</v>
      </c>
      <c r="E221" s="13" t="s">
        <v>37</v>
      </c>
      <c r="F221" s="920"/>
      <c r="G221" s="920"/>
      <c r="H221" s="924" t="s">
        <v>38</v>
      </c>
      <c r="I221" s="924"/>
      <c r="J221" s="921" t="s">
        <v>31</v>
      </c>
      <c r="K221" s="921" t="s">
        <v>32</v>
      </c>
      <c r="L221" s="925">
        <v>359.74</v>
      </c>
    </row>
    <row r="222" spans="1:12" ht="22.8" x14ac:dyDescent="0.25">
      <c r="A222" s="918"/>
      <c r="B222" s="14" t="s">
        <v>39</v>
      </c>
      <c r="C222" s="14" t="s">
        <v>1282</v>
      </c>
      <c r="D222" s="15">
        <v>43631</v>
      </c>
      <c r="E222" s="14" t="s">
        <v>3256</v>
      </c>
      <c r="F222" s="920"/>
      <c r="G222" s="920"/>
      <c r="H222" s="924"/>
      <c r="I222" s="924"/>
      <c r="J222" s="921"/>
      <c r="K222" s="921"/>
      <c r="L222" s="925"/>
    </row>
    <row r="223" spans="1:12" ht="24" x14ac:dyDescent="0.25">
      <c r="A223" s="918">
        <v>1042</v>
      </c>
      <c r="B223" s="9" t="s">
        <v>22</v>
      </c>
      <c r="C223" s="13" t="s">
        <v>23</v>
      </c>
      <c r="D223" s="13" t="s">
        <v>24</v>
      </c>
      <c r="E223" s="13" t="s">
        <v>25</v>
      </c>
      <c r="F223" s="919" t="s">
        <v>17</v>
      </c>
      <c r="G223" s="919"/>
      <c r="H223" s="920"/>
      <c r="I223" s="920"/>
      <c r="J223" s="920"/>
      <c r="K223" s="920"/>
      <c r="L223" s="920"/>
    </row>
    <row r="224" spans="1:12" x14ac:dyDescent="0.25">
      <c r="A224" s="918"/>
      <c r="B224" s="921" t="s">
        <v>3257</v>
      </c>
      <c r="C224" s="921" t="s">
        <v>3258</v>
      </c>
      <c r="D224" s="923">
        <v>43732</v>
      </c>
      <c r="E224" s="921" t="s">
        <v>283</v>
      </c>
      <c r="F224" s="921" t="s">
        <v>284</v>
      </c>
      <c r="G224" s="921"/>
      <c r="H224" s="924" t="s">
        <v>30</v>
      </c>
      <c r="I224" s="924"/>
      <c r="J224" s="14" t="s">
        <v>31</v>
      </c>
      <c r="K224" s="14" t="s">
        <v>32</v>
      </c>
      <c r="L224" s="16">
        <v>173</v>
      </c>
    </row>
    <row r="225" spans="1:12" x14ac:dyDescent="0.25">
      <c r="A225" s="918"/>
      <c r="B225" s="921"/>
      <c r="C225" s="921"/>
      <c r="D225" s="923"/>
      <c r="E225" s="921"/>
      <c r="F225" s="921"/>
      <c r="G225" s="921"/>
      <c r="H225" s="924" t="s">
        <v>33</v>
      </c>
      <c r="I225" s="924"/>
      <c r="J225" s="14" t="s">
        <v>31</v>
      </c>
      <c r="K225" s="14" t="s">
        <v>32</v>
      </c>
      <c r="L225" s="16">
        <v>671.98</v>
      </c>
    </row>
    <row r="226" spans="1:12" ht="24" x14ac:dyDescent="0.25">
      <c r="A226" s="918"/>
      <c r="B226" s="9" t="s">
        <v>34</v>
      </c>
      <c r="C226" s="13" t="s">
        <v>35</v>
      </c>
      <c r="D226" s="13" t="s">
        <v>36</v>
      </c>
      <c r="E226" s="13" t="s">
        <v>37</v>
      </c>
      <c r="F226" s="920"/>
      <c r="G226" s="920"/>
      <c r="H226" s="924" t="s">
        <v>38</v>
      </c>
      <c r="I226" s="924"/>
      <c r="J226" s="921" t="s">
        <v>31</v>
      </c>
      <c r="K226" s="921" t="s">
        <v>32</v>
      </c>
      <c r="L226" s="925">
        <v>150</v>
      </c>
    </row>
    <row r="227" spans="1:12" ht="22.8" x14ac:dyDescent="0.25">
      <c r="A227" s="918"/>
      <c r="B227" s="14" t="s">
        <v>39</v>
      </c>
      <c r="C227" s="14" t="s">
        <v>284</v>
      </c>
      <c r="D227" s="15">
        <v>43733</v>
      </c>
      <c r="E227" s="14" t="s">
        <v>602</v>
      </c>
      <c r="F227" s="920"/>
      <c r="G227" s="920"/>
      <c r="H227" s="924"/>
      <c r="I227" s="924"/>
      <c r="J227" s="921"/>
      <c r="K227" s="921"/>
      <c r="L227" s="925"/>
    </row>
    <row r="228" spans="1:12" ht="24" x14ac:dyDescent="0.25">
      <c r="A228" s="918">
        <v>1043</v>
      </c>
      <c r="B228" s="9" t="s">
        <v>22</v>
      </c>
      <c r="C228" s="13" t="s">
        <v>23</v>
      </c>
      <c r="D228" s="13" t="s">
        <v>24</v>
      </c>
      <c r="E228" s="13" t="s">
        <v>25</v>
      </c>
      <c r="F228" s="919" t="s">
        <v>17</v>
      </c>
      <c r="G228" s="919"/>
      <c r="H228" s="920"/>
      <c r="I228" s="920"/>
      <c r="J228" s="920"/>
      <c r="K228" s="920"/>
      <c r="L228" s="920"/>
    </row>
    <row r="229" spans="1:12" x14ac:dyDescent="0.25">
      <c r="A229" s="918"/>
      <c r="B229" s="921" t="s">
        <v>3259</v>
      </c>
      <c r="C229" s="922" t="s">
        <v>3260</v>
      </c>
      <c r="D229" s="923">
        <v>43593</v>
      </c>
      <c r="E229" s="921" t="s">
        <v>83</v>
      </c>
      <c r="F229" s="921" t="s">
        <v>3158</v>
      </c>
      <c r="G229" s="921"/>
      <c r="H229" s="924" t="s">
        <v>30</v>
      </c>
      <c r="I229" s="924"/>
      <c r="J229" s="14" t="s">
        <v>31</v>
      </c>
      <c r="K229" s="14" t="s">
        <v>32</v>
      </c>
      <c r="L229" s="16">
        <v>387.36</v>
      </c>
    </row>
    <row r="230" spans="1:12" x14ac:dyDescent="0.25">
      <c r="A230" s="918"/>
      <c r="B230" s="921"/>
      <c r="C230" s="922"/>
      <c r="D230" s="923"/>
      <c r="E230" s="921"/>
      <c r="F230" s="921"/>
      <c r="G230" s="921"/>
      <c r="H230" s="924" t="s">
        <v>33</v>
      </c>
      <c r="I230" s="924"/>
      <c r="J230" s="14" t="s">
        <v>31</v>
      </c>
      <c r="K230" s="14" t="s">
        <v>32</v>
      </c>
      <c r="L230" s="16">
        <v>1070.03</v>
      </c>
    </row>
    <row r="231" spans="1:12" ht="24" x14ac:dyDescent="0.25">
      <c r="A231" s="918"/>
      <c r="B231" s="9" t="s">
        <v>34</v>
      </c>
      <c r="C231" s="13" t="s">
        <v>35</v>
      </c>
      <c r="D231" s="13" t="s">
        <v>36</v>
      </c>
      <c r="E231" s="13" t="s">
        <v>37</v>
      </c>
      <c r="F231" s="920"/>
      <c r="G231" s="920"/>
      <c r="H231" s="924" t="s">
        <v>38</v>
      </c>
      <c r="I231" s="924"/>
      <c r="J231" s="921" t="s">
        <v>31</v>
      </c>
      <c r="K231" s="921" t="s">
        <v>31</v>
      </c>
      <c r="L231" s="925">
        <v>0</v>
      </c>
    </row>
    <row r="232" spans="1:12" ht="22.8" x14ac:dyDescent="0.25">
      <c r="A232" s="918"/>
      <c r="B232" s="14" t="s">
        <v>229</v>
      </c>
      <c r="C232" s="14" t="s">
        <v>3158</v>
      </c>
      <c r="D232" s="15">
        <v>43598</v>
      </c>
      <c r="E232" s="14" t="s">
        <v>2721</v>
      </c>
      <c r="F232" s="920"/>
      <c r="G232" s="920"/>
      <c r="H232" s="924"/>
      <c r="I232" s="924"/>
      <c r="J232" s="921"/>
      <c r="K232" s="921"/>
      <c r="L232" s="925"/>
    </row>
    <row r="233" spans="1:12" ht="24" x14ac:dyDescent="0.25">
      <c r="A233" s="918">
        <v>1044</v>
      </c>
      <c r="B233" s="9" t="s">
        <v>22</v>
      </c>
      <c r="C233" s="13" t="s">
        <v>23</v>
      </c>
      <c r="D233" s="13" t="s">
        <v>24</v>
      </c>
      <c r="E233" s="13" t="s">
        <v>25</v>
      </c>
      <c r="F233" s="919" t="s">
        <v>17</v>
      </c>
      <c r="G233" s="919"/>
      <c r="H233" s="920"/>
      <c r="I233" s="920"/>
      <c r="J233" s="920"/>
      <c r="K233" s="920"/>
      <c r="L233" s="920"/>
    </row>
    <row r="234" spans="1:12" x14ac:dyDescent="0.25">
      <c r="A234" s="918"/>
      <c r="B234" s="921" t="s">
        <v>3259</v>
      </c>
      <c r="C234" s="922" t="s">
        <v>3261</v>
      </c>
      <c r="D234" s="923">
        <v>43664</v>
      </c>
      <c r="E234" s="921" t="s">
        <v>2235</v>
      </c>
      <c r="F234" s="921" t="s">
        <v>3262</v>
      </c>
      <c r="G234" s="921"/>
      <c r="H234" s="924" t="s">
        <v>30</v>
      </c>
      <c r="I234" s="924"/>
      <c r="J234" s="14" t="s">
        <v>31</v>
      </c>
      <c r="K234" s="14" t="s">
        <v>32</v>
      </c>
      <c r="L234" s="16">
        <v>488</v>
      </c>
    </row>
    <row r="235" spans="1:12" x14ac:dyDescent="0.25">
      <c r="A235" s="918"/>
      <c r="B235" s="921"/>
      <c r="C235" s="922"/>
      <c r="D235" s="923"/>
      <c r="E235" s="921"/>
      <c r="F235" s="921"/>
      <c r="G235" s="921"/>
      <c r="H235" s="924" t="s">
        <v>33</v>
      </c>
      <c r="I235" s="924"/>
      <c r="J235" s="921" t="s">
        <v>31</v>
      </c>
      <c r="K235" s="921" t="s">
        <v>32</v>
      </c>
      <c r="L235" s="925">
        <v>838.15</v>
      </c>
    </row>
    <row r="236" spans="1:12" x14ac:dyDescent="0.25">
      <c r="A236" s="918"/>
      <c r="B236" s="921"/>
      <c r="C236" s="922"/>
      <c r="D236" s="923"/>
      <c r="E236" s="921"/>
      <c r="F236" s="921"/>
      <c r="G236" s="921"/>
      <c r="H236" s="924"/>
      <c r="I236" s="924"/>
      <c r="J236" s="921"/>
      <c r="K236" s="921"/>
      <c r="L236" s="925"/>
    </row>
    <row r="237" spans="1:12" ht="24" x14ac:dyDescent="0.25">
      <c r="A237" s="918"/>
      <c r="B237" s="9" t="s">
        <v>34</v>
      </c>
      <c r="C237" s="13" t="s">
        <v>35</v>
      </c>
      <c r="D237" s="13" t="s">
        <v>36</v>
      </c>
      <c r="E237" s="13" t="s">
        <v>37</v>
      </c>
      <c r="F237" s="920"/>
      <c r="G237" s="920"/>
      <c r="H237" s="924" t="s">
        <v>38</v>
      </c>
      <c r="I237" s="924"/>
      <c r="J237" s="921" t="s">
        <v>31</v>
      </c>
      <c r="K237" s="921" t="s">
        <v>32</v>
      </c>
      <c r="L237" s="925">
        <v>56.6</v>
      </c>
    </row>
    <row r="238" spans="1:12" ht="22.8" x14ac:dyDescent="0.25">
      <c r="A238" s="918"/>
      <c r="B238" s="14" t="s">
        <v>229</v>
      </c>
      <c r="C238" s="14" t="s">
        <v>3262</v>
      </c>
      <c r="D238" s="15">
        <v>43668</v>
      </c>
      <c r="E238" s="14" t="s">
        <v>3263</v>
      </c>
      <c r="F238" s="920"/>
      <c r="G238" s="920"/>
      <c r="H238" s="924"/>
      <c r="I238" s="924"/>
      <c r="J238" s="921"/>
      <c r="K238" s="921"/>
      <c r="L238" s="925"/>
    </row>
    <row r="239" spans="1:12" ht="24" x14ac:dyDescent="0.25">
      <c r="A239" s="918">
        <v>1045</v>
      </c>
      <c r="B239" s="9" t="s">
        <v>22</v>
      </c>
      <c r="C239" s="13" t="s">
        <v>23</v>
      </c>
      <c r="D239" s="13" t="s">
        <v>24</v>
      </c>
      <c r="E239" s="13" t="s">
        <v>25</v>
      </c>
      <c r="F239" s="919" t="s">
        <v>17</v>
      </c>
      <c r="G239" s="919"/>
      <c r="H239" s="920"/>
      <c r="I239" s="920"/>
      <c r="J239" s="920"/>
      <c r="K239" s="920"/>
      <c r="L239" s="920"/>
    </row>
    <row r="240" spans="1:12" x14ac:dyDescent="0.25">
      <c r="A240" s="918"/>
      <c r="B240" s="921" t="s">
        <v>3264</v>
      </c>
      <c r="C240" s="922" t="s">
        <v>3265</v>
      </c>
      <c r="D240" s="923">
        <v>43644</v>
      </c>
      <c r="E240" s="921" t="s">
        <v>3266</v>
      </c>
      <c r="F240" s="921" t="s">
        <v>3267</v>
      </c>
      <c r="G240" s="921"/>
      <c r="H240" s="924" t="s">
        <v>30</v>
      </c>
      <c r="I240" s="924"/>
      <c r="J240" s="14" t="s">
        <v>31</v>
      </c>
      <c r="K240" s="14" t="s">
        <v>32</v>
      </c>
      <c r="L240" s="16">
        <v>823.58</v>
      </c>
    </row>
    <row r="241" spans="1:12" x14ac:dyDescent="0.25">
      <c r="A241" s="918"/>
      <c r="B241" s="921"/>
      <c r="C241" s="922"/>
      <c r="D241" s="923"/>
      <c r="E241" s="921"/>
      <c r="F241" s="921"/>
      <c r="G241" s="921"/>
      <c r="H241" s="924" t="s">
        <v>33</v>
      </c>
      <c r="I241" s="924"/>
      <c r="J241" s="14" t="s">
        <v>31</v>
      </c>
      <c r="K241" s="14" t="s">
        <v>32</v>
      </c>
      <c r="L241" s="16">
        <v>715</v>
      </c>
    </row>
    <row r="242" spans="1:12" ht="24" x14ac:dyDescent="0.25">
      <c r="A242" s="918"/>
      <c r="B242" s="9" t="s">
        <v>34</v>
      </c>
      <c r="C242" s="13" t="s">
        <v>35</v>
      </c>
      <c r="D242" s="13" t="s">
        <v>36</v>
      </c>
      <c r="E242" s="13" t="s">
        <v>37</v>
      </c>
      <c r="F242" s="920"/>
      <c r="G242" s="920"/>
      <c r="H242" s="924" t="s">
        <v>38</v>
      </c>
      <c r="I242" s="924"/>
      <c r="J242" s="921" t="s">
        <v>31</v>
      </c>
      <c r="K242" s="921" t="s">
        <v>31</v>
      </c>
      <c r="L242" s="925">
        <v>0</v>
      </c>
    </row>
    <row r="243" spans="1:12" ht="22.8" x14ac:dyDescent="0.25">
      <c r="A243" s="918"/>
      <c r="B243" s="14" t="s">
        <v>229</v>
      </c>
      <c r="C243" s="14" t="s">
        <v>3267</v>
      </c>
      <c r="D243" s="15">
        <v>43646</v>
      </c>
      <c r="E243" s="14" t="s">
        <v>475</v>
      </c>
      <c r="F243" s="920"/>
      <c r="G243" s="920"/>
      <c r="H243" s="924"/>
      <c r="I243" s="924"/>
      <c r="J243" s="921"/>
      <c r="K243" s="921"/>
      <c r="L243" s="925"/>
    </row>
    <row r="244" spans="1:12" ht="24" x14ac:dyDescent="0.25">
      <c r="A244" s="918">
        <v>1046</v>
      </c>
      <c r="B244" s="9" t="s">
        <v>22</v>
      </c>
      <c r="C244" s="13" t="s">
        <v>23</v>
      </c>
      <c r="D244" s="13" t="s">
        <v>24</v>
      </c>
      <c r="E244" s="13" t="s">
        <v>25</v>
      </c>
      <c r="F244" s="919" t="s">
        <v>17</v>
      </c>
      <c r="G244" s="919"/>
      <c r="H244" s="920"/>
      <c r="I244" s="920"/>
      <c r="J244" s="920"/>
      <c r="K244" s="920"/>
      <c r="L244" s="920"/>
    </row>
    <row r="245" spans="1:12" x14ac:dyDescent="0.25">
      <c r="A245" s="918"/>
      <c r="B245" s="921" t="s">
        <v>3264</v>
      </c>
      <c r="C245" s="921" t="s">
        <v>3268</v>
      </c>
      <c r="D245" s="923">
        <v>43701</v>
      </c>
      <c r="E245" s="921" t="s">
        <v>3269</v>
      </c>
      <c r="F245" s="921" t="s">
        <v>609</v>
      </c>
      <c r="G245" s="921"/>
      <c r="H245" s="924" t="s">
        <v>30</v>
      </c>
      <c r="I245" s="924"/>
      <c r="J245" s="14" t="s">
        <v>31</v>
      </c>
      <c r="K245" s="14" t="s">
        <v>32</v>
      </c>
      <c r="L245" s="16">
        <v>574.20000000000005</v>
      </c>
    </row>
    <row r="246" spans="1:12" x14ac:dyDescent="0.25">
      <c r="A246" s="918"/>
      <c r="B246" s="921"/>
      <c r="C246" s="921"/>
      <c r="D246" s="923"/>
      <c r="E246" s="921"/>
      <c r="F246" s="921"/>
      <c r="G246" s="921"/>
      <c r="H246" s="924" t="s">
        <v>33</v>
      </c>
      <c r="I246" s="924"/>
      <c r="J246" s="14" t="s">
        <v>31</v>
      </c>
      <c r="K246" s="14" t="s">
        <v>31</v>
      </c>
      <c r="L246" s="16">
        <v>0</v>
      </c>
    </row>
    <row r="247" spans="1:12" ht="24" x14ac:dyDescent="0.25">
      <c r="A247" s="918"/>
      <c r="B247" s="9" t="s">
        <v>34</v>
      </c>
      <c r="C247" s="13" t="s">
        <v>35</v>
      </c>
      <c r="D247" s="13" t="s">
        <v>36</v>
      </c>
      <c r="E247" s="13" t="s">
        <v>37</v>
      </c>
      <c r="F247" s="920"/>
      <c r="G247" s="920"/>
      <c r="H247" s="924" t="s">
        <v>38</v>
      </c>
      <c r="I247" s="924"/>
      <c r="J247" s="921" t="s">
        <v>31</v>
      </c>
      <c r="K247" s="921" t="s">
        <v>32</v>
      </c>
      <c r="L247" s="925">
        <v>585.46</v>
      </c>
    </row>
    <row r="248" spans="1:12" ht="22.8" x14ac:dyDescent="0.25">
      <c r="A248" s="918"/>
      <c r="B248" s="14" t="s">
        <v>229</v>
      </c>
      <c r="C248" s="14" t="s">
        <v>609</v>
      </c>
      <c r="D248" s="15">
        <v>43707</v>
      </c>
      <c r="E248" s="14" t="s">
        <v>3270</v>
      </c>
      <c r="F248" s="920"/>
      <c r="G248" s="920"/>
      <c r="H248" s="924"/>
      <c r="I248" s="924"/>
      <c r="J248" s="921"/>
      <c r="K248" s="921"/>
      <c r="L248" s="925"/>
    </row>
    <row r="249" spans="1:12" ht="24" x14ac:dyDescent="0.25">
      <c r="A249" s="918">
        <v>1047</v>
      </c>
      <c r="B249" s="9" t="s">
        <v>22</v>
      </c>
      <c r="C249" s="13" t="s">
        <v>23</v>
      </c>
      <c r="D249" s="13" t="s">
        <v>24</v>
      </c>
      <c r="E249" s="13" t="s">
        <v>25</v>
      </c>
      <c r="F249" s="919" t="s">
        <v>17</v>
      </c>
      <c r="G249" s="919"/>
      <c r="H249" s="920"/>
      <c r="I249" s="920"/>
      <c r="J249" s="920"/>
      <c r="K249" s="920"/>
      <c r="L249" s="920"/>
    </row>
    <row r="250" spans="1:12" x14ac:dyDescent="0.25">
      <c r="A250" s="918"/>
      <c r="B250" s="921" t="s">
        <v>3271</v>
      </c>
      <c r="C250" s="922" t="s">
        <v>3272</v>
      </c>
      <c r="D250" s="923">
        <v>43598</v>
      </c>
      <c r="E250" s="921" t="s">
        <v>298</v>
      </c>
      <c r="F250" s="921" t="s">
        <v>3273</v>
      </c>
      <c r="G250" s="921"/>
      <c r="H250" s="924" t="s">
        <v>30</v>
      </c>
      <c r="I250" s="924"/>
      <c r="J250" s="14" t="s">
        <v>31</v>
      </c>
      <c r="K250" s="14" t="s">
        <v>31</v>
      </c>
      <c r="L250" s="16">
        <v>0</v>
      </c>
    </row>
    <row r="251" spans="1:12" x14ac:dyDescent="0.25">
      <c r="A251" s="918"/>
      <c r="B251" s="921"/>
      <c r="C251" s="922"/>
      <c r="D251" s="923"/>
      <c r="E251" s="921"/>
      <c r="F251" s="921"/>
      <c r="G251" s="921"/>
      <c r="H251" s="924" t="s">
        <v>33</v>
      </c>
      <c r="I251" s="924"/>
      <c r="J251" s="14" t="s">
        <v>31</v>
      </c>
      <c r="K251" s="14" t="s">
        <v>31</v>
      </c>
      <c r="L251" s="16">
        <v>0</v>
      </c>
    </row>
    <row r="252" spans="1:12" ht="24" x14ac:dyDescent="0.25">
      <c r="A252" s="918"/>
      <c r="B252" s="9" t="s">
        <v>34</v>
      </c>
      <c r="C252" s="13" t="s">
        <v>35</v>
      </c>
      <c r="D252" s="13" t="s">
        <v>36</v>
      </c>
      <c r="E252" s="13" t="s">
        <v>37</v>
      </c>
      <c r="F252" s="920"/>
      <c r="G252" s="920"/>
      <c r="H252" s="924" t="s">
        <v>38</v>
      </c>
      <c r="I252" s="924"/>
      <c r="J252" s="921" t="s">
        <v>31</v>
      </c>
      <c r="K252" s="921" t="s">
        <v>32</v>
      </c>
      <c r="L252" s="925">
        <v>415</v>
      </c>
    </row>
    <row r="253" spans="1:12" ht="22.8" x14ac:dyDescent="0.25">
      <c r="A253" s="918"/>
      <c r="B253" s="14" t="s">
        <v>39</v>
      </c>
      <c r="C253" s="14" t="s">
        <v>3273</v>
      </c>
      <c r="D253" s="15">
        <v>43600</v>
      </c>
      <c r="E253" s="14" t="s">
        <v>1975</v>
      </c>
      <c r="F253" s="920"/>
      <c r="G253" s="920"/>
      <c r="H253" s="924"/>
      <c r="I253" s="924"/>
      <c r="J253" s="921"/>
      <c r="K253" s="921"/>
      <c r="L253" s="925"/>
    </row>
    <row r="254" spans="1:12" ht="24" x14ac:dyDescent="0.25">
      <c r="A254" s="918">
        <v>1048</v>
      </c>
      <c r="B254" s="9" t="s">
        <v>22</v>
      </c>
      <c r="C254" s="13" t="s">
        <v>23</v>
      </c>
      <c r="D254" s="13" t="s">
        <v>24</v>
      </c>
      <c r="E254" s="13" t="s">
        <v>25</v>
      </c>
      <c r="F254" s="919" t="s">
        <v>17</v>
      </c>
      <c r="G254" s="919"/>
      <c r="H254" s="920"/>
      <c r="I254" s="920"/>
      <c r="J254" s="920"/>
      <c r="K254" s="920"/>
      <c r="L254" s="920"/>
    </row>
    <row r="255" spans="1:12" x14ac:dyDescent="0.25">
      <c r="A255" s="918"/>
      <c r="B255" s="921" t="s">
        <v>3274</v>
      </c>
      <c r="C255" s="922" t="s">
        <v>3275</v>
      </c>
      <c r="D255" s="923">
        <v>43717</v>
      </c>
      <c r="E255" s="921" t="s">
        <v>351</v>
      </c>
      <c r="F255" s="921" t="s">
        <v>1944</v>
      </c>
      <c r="G255" s="921"/>
      <c r="H255" s="924" t="s">
        <v>30</v>
      </c>
      <c r="I255" s="924"/>
      <c r="J255" s="14" t="s">
        <v>31</v>
      </c>
      <c r="K255" s="14" t="s">
        <v>32</v>
      </c>
      <c r="L255" s="16">
        <v>220.94</v>
      </c>
    </row>
    <row r="256" spans="1:12" x14ac:dyDescent="0.25">
      <c r="A256" s="918"/>
      <c r="B256" s="921"/>
      <c r="C256" s="922"/>
      <c r="D256" s="923"/>
      <c r="E256" s="921"/>
      <c r="F256" s="921"/>
      <c r="G256" s="921"/>
      <c r="H256" s="924" t="s">
        <v>33</v>
      </c>
      <c r="I256" s="924"/>
      <c r="J256" s="14" t="s">
        <v>31</v>
      </c>
      <c r="K256" s="14" t="s">
        <v>32</v>
      </c>
      <c r="L256" s="16">
        <v>386.96</v>
      </c>
    </row>
    <row r="257" spans="1:12" ht="24" x14ac:dyDescent="0.25">
      <c r="A257" s="918"/>
      <c r="B257" s="9" t="s">
        <v>34</v>
      </c>
      <c r="C257" s="13" t="s">
        <v>35</v>
      </c>
      <c r="D257" s="13" t="s">
        <v>36</v>
      </c>
      <c r="E257" s="13" t="s">
        <v>37</v>
      </c>
      <c r="F257" s="920"/>
      <c r="G257" s="920"/>
      <c r="H257" s="924" t="s">
        <v>38</v>
      </c>
      <c r="I257" s="924"/>
      <c r="J257" s="921" t="s">
        <v>31</v>
      </c>
      <c r="K257" s="921" t="s">
        <v>32</v>
      </c>
      <c r="L257" s="925">
        <v>60</v>
      </c>
    </row>
    <row r="258" spans="1:12" ht="22.8" x14ac:dyDescent="0.25">
      <c r="A258" s="918"/>
      <c r="B258" s="14" t="s">
        <v>39</v>
      </c>
      <c r="C258" s="14" t="s">
        <v>1944</v>
      </c>
      <c r="D258" s="15">
        <v>43718</v>
      </c>
      <c r="E258" s="14" t="s">
        <v>3276</v>
      </c>
      <c r="F258" s="920"/>
      <c r="G258" s="920"/>
      <c r="H258" s="924"/>
      <c r="I258" s="924"/>
      <c r="J258" s="921"/>
      <c r="K258" s="921"/>
      <c r="L258" s="925"/>
    </row>
    <row r="259" spans="1:12" ht="24" x14ac:dyDescent="0.25">
      <c r="A259" s="918">
        <v>1049</v>
      </c>
      <c r="B259" s="9" t="s">
        <v>22</v>
      </c>
      <c r="C259" s="13" t="s">
        <v>23</v>
      </c>
      <c r="D259" s="13" t="s">
        <v>24</v>
      </c>
      <c r="E259" s="13" t="s">
        <v>25</v>
      </c>
      <c r="F259" s="919" t="s">
        <v>17</v>
      </c>
      <c r="G259" s="919"/>
      <c r="H259" s="920"/>
      <c r="I259" s="920"/>
      <c r="J259" s="920"/>
      <c r="K259" s="920"/>
      <c r="L259" s="920"/>
    </row>
    <row r="260" spans="1:12" x14ac:dyDescent="0.25">
      <c r="A260" s="918"/>
      <c r="B260" s="921" t="s">
        <v>3277</v>
      </c>
      <c r="C260" s="921" t="s">
        <v>3278</v>
      </c>
      <c r="D260" s="923">
        <v>43617</v>
      </c>
      <c r="E260" s="921" t="s">
        <v>298</v>
      </c>
      <c r="F260" s="921" t="s">
        <v>3279</v>
      </c>
      <c r="G260" s="921"/>
      <c r="H260" s="924" t="s">
        <v>30</v>
      </c>
      <c r="I260" s="924"/>
      <c r="J260" s="14" t="s">
        <v>31</v>
      </c>
      <c r="K260" s="14" t="s">
        <v>32</v>
      </c>
      <c r="L260" s="16">
        <v>295</v>
      </c>
    </row>
    <row r="261" spans="1:12" x14ac:dyDescent="0.25">
      <c r="A261" s="918"/>
      <c r="B261" s="921"/>
      <c r="C261" s="921"/>
      <c r="D261" s="923"/>
      <c r="E261" s="921"/>
      <c r="F261" s="921"/>
      <c r="G261" s="921"/>
      <c r="H261" s="924" t="s">
        <v>33</v>
      </c>
      <c r="I261" s="924"/>
      <c r="J261" s="14" t="s">
        <v>31</v>
      </c>
      <c r="K261" s="14" t="s">
        <v>32</v>
      </c>
      <c r="L261" s="16">
        <v>545.6</v>
      </c>
    </row>
    <row r="262" spans="1:12" ht="24" x14ac:dyDescent="0.25">
      <c r="A262" s="918"/>
      <c r="B262" s="9" t="s">
        <v>34</v>
      </c>
      <c r="C262" s="13" t="s">
        <v>35</v>
      </c>
      <c r="D262" s="13" t="s">
        <v>36</v>
      </c>
      <c r="E262" s="13" t="s">
        <v>37</v>
      </c>
      <c r="F262" s="920"/>
      <c r="G262" s="920"/>
      <c r="H262" s="924" t="s">
        <v>38</v>
      </c>
      <c r="I262" s="924"/>
      <c r="J262" s="921" t="s">
        <v>31</v>
      </c>
      <c r="K262" s="921" t="s">
        <v>32</v>
      </c>
      <c r="L262" s="925">
        <v>10</v>
      </c>
    </row>
    <row r="263" spans="1:12" ht="22.8" x14ac:dyDescent="0.25">
      <c r="A263" s="918"/>
      <c r="B263" s="14" t="s">
        <v>605</v>
      </c>
      <c r="C263" s="14" t="s">
        <v>3279</v>
      </c>
      <c r="D263" s="15">
        <v>43618</v>
      </c>
      <c r="E263" s="14" t="s">
        <v>3280</v>
      </c>
      <c r="F263" s="920"/>
      <c r="G263" s="920"/>
      <c r="H263" s="924"/>
      <c r="I263" s="924"/>
      <c r="J263" s="921"/>
      <c r="K263" s="921"/>
      <c r="L263" s="925"/>
    </row>
    <row r="264" spans="1:12" ht="24" x14ac:dyDescent="0.25">
      <c r="A264" s="918">
        <v>1050</v>
      </c>
      <c r="B264" s="9" t="s">
        <v>22</v>
      </c>
      <c r="C264" s="13" t="s">
        <v>23</v>
      </c>
      <c r="D264" s="13" t="s">
        <v>24</v>
      </c>
      <c r="E264" s="13" t="s">
        <v>25</v>
      </c>
      <c r="F264" s="919" t="s">
        <v>17</v>
      </c>
      <c r="G264" s="919"/>
      <c r="H264" s="920"/>
      <c r="I264" s="920"/>
      <c r="J264" s="920"/>
      <c r="K264" s="920"/>
      <c r="L264" s="920"/>
    </row>
    <row r="265" spans="1:12" x14ac:dyDescent="0.25">
      <c r="A265" s="918"/>
      <c r="B265" s="921" t="s">
        <v>3281</v>
      </c>
      <c r="C265" s="922" t="s">
        <v>3282</v>
      </c>
      <c r="D265" s="923">
        <v>43656</v>
      </c>
      <c r="E265" s="921" t="s">
        <v>53</v>
      </c>
      <c r="F265" s="921" t="s">
        <v>1025</v>
      </c>
      <c r="G265" s="921"/>
      <c r="H265" s="924" t="s">
        <v>30</v>
      </c>
      <c r="I265" s="924"/>
      <c r="J265" s="14" t="s">
        <v>31</v>
      </c>
      <c r="K265" s="14" t="s">
        <v>32</v>
      </c>
      <c r="L265" s="16">
        <v>693.22</v>
      </c>
    </row>
    <row r="266" spans="1:12" x14ac:dyDescent="0.25">
      <c r="A266" s="918"/>
      <c r="B266" s="921"/>
      <c r="C266" s="922"/>
      <c r="D266" s="923"/>
      <c r="E266" s="921"/>
      <c r="F266" s="921"/>
      <c r="G266" s="921"/>
      <c r="H266" s="924" t="s">
        <v>33</v>
      </c>
      <c r="I266" s="924"/>
      <c r="J266" s="921" t="s">
        <v>31</v>
      </c>
      <c r="K266" s="921" t="s">
        <v>32</v>
      </c>
      <c r="L266" s="925">
        <v>351</v>
      </c>
    </row>
    <row r="267" spans="1:12" x14ac:dyDescent="0.25">
      <c r="A267" s="918"/>
      <c r="B267" s="921"/>
      <c r="C267" s="922"/>
      <c r="D267" s="923"/>
      <c r="E267" s="921"/>
      <c r="F267" s="921"/>
      <c r="G267" s="921"/>
      <c r="H267" s="924"/>
      <c r="I267" s="924"/>
      <c r="J267" s="921"/>
      <c r="K267" s="921"/>
      <c r="L267" s="925"/>
    </row>
    <row r="268" spans="1:12" ht="24" x14ac:dyDescent="0.25">
      <c r="A268" s="918"/>
      <c r="B268" s="9" t="s">
        <v>34</v>
      </c>
      <c r="C268" s="13" t="s">
        <v>35</v>
      </c>
      <c r="D268" s="13" t="s">
        <v>36</v>
      </c>
      <c r="E268" s="13" t="s">
        <v>37</v>
      </c>
      <c r="F268" s="920"/>
      <c r="G268" s="920"/>
      <c r="H268" s="924" t="s">
        <v>38</v>
      </c>
      <c r="I268" s="924"/>
      <c r="J268" s="921" t="s">
        <v>31</v>
      </c>
      <c r="K268" s="921" t="s">
        <v>32</v>
      </c>
      <c r="L268" s="925">
        <v>950</v>
      </c>
    </row>
    <row r="269" spans="1:12" ht="22.8" x14ac:dyDescent="0.25">
      <c r="A269" s="918"/>
      <c r="B269" s="14" t="s">
        <v>323</v>
      </c>
      <c r="C269" s="14" t="s">
        <v>1025</v>
      </c>
      <c r="D269" s="15">
        <v>43658</v>
      </c>
      <c r="E269" s="14" t="s">
        <v>1713</v>
      </c>
      <c r="F269" s="920"/>
      <c r="G269" s="920"/>
      <c r="H269" s="924"/>
      <c r="I269" s="924"/>
      <c r="J269" s="921"/>
      <c r="K269" s="921"/>
      <c r="L269" s="925"/>
    </row>
    <row r="270" spans="1:12" ht="24" x14ac:dyDescent="0.25">
      <c r="A270" s="918">
        <v>1051</v>
      </c>
      <c r="B270" s="9" t="s">
        <v>22</v>
      </c>
      <c r="C270" s="13" t="s">
        <v>23</v>
      </c>
      <c r="D270" s="13" t="s">
        <v>24</v>
      </c>
      <c r="E270" s="13" t="s">
        <v>25</v>
      </c>
      <c r="F270" s="919" t="s">
        <v>17</v>
      </c>
      <c r="G270" s="919"/>
      <c r="H270" s="920"/>
      <c r="I270" s="920"/>
      <c r="J270" s="920"/>
      <c r="K270" s="920"/>
      <c r="L270" s="920"/>
    </row>
    <row r="271" spans="1:12" x14ac:dyDescent="0.25">
      <c r="A271" s="918"/>
      <c r="B271" s="921" t="s">
        <v>3283</v>
      </c>
      <c r="C271" s="922" t="s">
        <v>3284</v>
      </c>
      <c r="D271" s="923">
        <v>43556</v>
      </c>
      <c r="E271" s="921" t="s">
        <v>90</v>
      </c>
      <c r="F271" s="921" t="s">
        <v>223</v>
      </c>
      <c r="G271" s="921"/>
      <c r="H271" s="924" t="s">
        <v>30</v>
      </c>
      <c r="I271" s="924"/>
      <c r="J271" s="14" t="s">
        <v>31</v>
      </c>
      <c r="K271" s="14" t="s">
        <v>31</v>
      </c>
      <c r="L271" s="16">
        <v>0</v>
      </c>
    </row>
    <row r="272" spans="1:12" x14ac:dyDescent="0.25">
      <c r="A272" s="918"/>
      <c r="B272" s="921"/>
      <c r="C272" s="922"/>
      <c r="D272" s="923"/>
      <c r="E272" s="921"/>
      <c r="F272" s="921"/>
      <c r="G272" s="921"/>
      <c r="H272" s="924" t="s">
        <v>33</v>
      </c>
      <c r="I272" s="924"/>
      <c r="J272" s="14" t="s">
        <v>31</v>
      </c>
      <c r="K272" s="14" t="s">
        <v>31</v>
      </c>
      <c r="L272" s="16">
        <v>0</v>
      </c>
    </row>
    <row r="273" spans="1:12" ht="24" x14ac:dyDescent="0.25">
      <c r="A273" s="918"/>
      <c r="B273" s="9" t="s">
        <v>34</v>
      </c>
      <c r="C273" s="13" t="s">
        <v>35</v>
      </c>
      <c r="D273" s="13" t="s">
        <v>36</v>
      </c>
      <c r="E273" s="13" t="s">
        <v>37</v>
      </c>
      <c r="F273" s="920"/>
      <c r="G273" s="920"/>
      <c r="H273" s="924" t="s">
        <v>38</v>
      </c>
      <c r="I273" s="924"/>
      <c r="J273" s="921" t="s">
        <v>31</v>
      </c>
      <c r="K273" s="921" t="s">
        <v>32</v>
      </c>
      <c r="L273" s="925">
        <v>915</v>
      </c>
    </row>
    <row r="274" spans="1:12" ht="34.200000000000003" x14ac:dyDescent="0.25">
      <c r="A274" s="918"/>
      <c r="B274" s="14" t="s">
        <v>3285</v>
      </c>
      <c r="C274" s="14" t="s">
        <v>223</v>
      </c>
      <c r="D274" s="15">
        <v>43558</v>
      </c>
      <c r="E274" s="14" t="s">
        <v>1009</v>
      </c>
      <c r="F274" s="920"/>
      <c r="G274" s="920"/>
      <c r="H274" s="924"/>
      <c r="I274" s="924"/>
      <c r="J274" s="921"/>
      <c r="K274" s="921"/>
      <c r="L274" s="925"/>
    </row>
    <row r="275" spans="1:12" ht="24" x14ac:dyDescent="0.25">
      <c r="A275" s="918">
        <v>1052</v>
      </c>
      <c r="B275" s="9" t="s">
        <v>22</v>
      </c>
      <c r="C275" s="13" t="s">
        <v>23</v>
      </c>
      <c r="D275" s="13" t="s">
        <v>24</v>
      </c>
      <c r="E275" s="13" t="s">
        <v>25</v>
      </c>
      <c r="F275" s="919" t="s">
        <v>17</v>
      </c>
      <c r="G275" s="919"/>
      <c r="H275" s="920"/>
      <c r="I275" s="920"/>
      <c r="J275" s="920"/>
      <c r="K275" s="920"/>
      <c r="L275" s="920"/>
    </row>
    <row r="276" spans="1:12" x14ac:dyDescent="0.25">
      <c r="A276" s="918"/>
      <c r="B276" s="921" t="s">
        <v>3286</v>
      </c>
      <c r="C276" s="922" t="s">
        <v>3287</v>
      </c>
      <c r="D276" s="923">
        <v>43728</v>
      </c>
      <c r="E276" s="921" t="s">
        <v>367</v>
      </c>
      <c r="F276" s="921" t="s">
        <v>678</v>
      </c>
      <c r="G276" s="921"/>
      <c r="H276" s="924" t="s">
        <v>30</v>
      </c>
      <c r="I276" s="924"/>
      <c r="J276" s="14" t="s">
        <v>32</v>
      </c>
      <c r="K276" s="14" t="s">
        <v>32</v>
      </c>
      <c r="L276" s="16">
        <v>522.87</v>
      </c>
    </row>
    <row r="277" spans="1:12" x14ac:dyDescent="0.25">
      <c r="A277" s="918"/>
      <c r="B277" s="921"/>
      <c r="C277" s="922"/>
      <c r="D277" s="923"/>
      <c r="E277" s="921"/>
      <c r="F277" s="921"/>
      <c r="G277" s="921"/>
      <c r="H277" s="924" t="s">
        <v>33</v>
      </c>
      <c r="I277" s="924"/>
      <c r="J277" s="14" t="s">
        <v>31</v>
      </c>
      <c r="K277" s="14" t="s">
        <v>32</v>
      </c>
      <c r="L277" s="16">
        <v>713.03</v>
      </c>
    </row>
    <row r="278" spans="1:12" ht="24" x14ac:dyDescent="0.25">
      <c r="A278" s="918"/>
      <c r="B278" s="9" t="s">
        <v>34</v>
      </c>
      <c r="C278" s="13" t="s">
        <v>35</v>
      </c>
      <c r="D278" s="13" t="s">
        <v>36</v>
      </c>
      <c r="E278" s="13" t="s">
        <v>37</v>
      </c>
      <c r="F278" s="920"/>
      <c r="G278" s="920"/>
      <c r="H278" s="924" t="s">
        <v>38</v>
      </c>
      <c r="I278" s="924"/>
      <c r="J278" s="921" t="s">
        <v>31</v>
      </c>
      <c r="K278" s="921" t="s">
        <v>32</v>
      </c>
      <c r="L278" s="925">
        <v>30</v>
      </c>
    </row>
    <row r="279" spans="1:12" ht="34.200000000000003" x14ac:dyDescent="0.25">
      <c r="A279" s="918"/>
      <c r="B279" s="14" t="s">
        <v>3288</v>
      </c>
      <c r="C279" s="14" t="s">
        <v>678</v>
      </c>
      <c r="D279" s="15">
        <v>43730</v>
      </c>
      <c r="E279" s="14" t="s">
        <v>430</v>
      </c>
      <c r="F279" s="920"/>
      <c r="G279" s="920"/>
      <c r="H279" s="924"/>
      <c r="I279" s="924"/>
      <c r="J279" s="921"/>
      <c r="K279" s="921"/>
      <c r="L279" s="925"/>
    </row>
    <row r="280" spans="1:12" ht="24" x14ac:dyDescent="0.25">
      <c r="A280" s="918">
        <v>1053</v>
      </c>
      <c r="B280" s="9" t="s">
        <v>22</v>
      </c>
      <c r="C280" s="13" t="s">
        <v>23</v>
      </c>
      <c r="D280" s="13" t="s">
        <v>24</v>
      </c>
      <c r="E280" s="13" t="s">
        <v>25</v>
      </c>
      <c r="F280" s="919" t="s">
        <v>17</v>
      </c>
      <c r="G280" s="919"/>
      <c r="H280" s="920"/>
      <c r="I280" s="920"/>
      <c r="J280" s="920"/>
      <c r="K280" s="920"/>
      <c r="L280" s="920"/>
    </row>
    <row r="281" spans="1:12" x14ac:dyDescent="0.25">
      <c r="A281" s="918"/>
      <c r="B281" s="921" t="s">
        <v>3289</v>
      </c>
      <c r="C281" s="922" t="s">
        <v>3290</v>
      </c>
      <c r="D281" s="923">
        <v>43559</v>
      </c>
      <c r="E281" s="921" t="s">
        <v>90</v>
      </c>
      <c r="F281" s="921" t="s">
        <v>653</v>
      </c>
      <c r="G281" s="921"/>
      <c r="H281" s="924" t="s">
        <v>30</v>
      </c>
      <c r="I281" s="924"/>
      <c r="J281" s="14" t="s">
        <v>31</v>
      </c>
      <c r="K281" s="14" t="s">
        <v>32</v>
      </c>
      <c r="L281" s="16">
        <v>645</v>
      </c>
    </row>
    <row r="282" spans="1:12" x14ac:dyDescent="0.25">
      <c r="A282" s="918"/>
      <c r="B282" s="921"/>
      <c r="C282" s="922"/>
      <c r="D282" s="923"/>
      <c r="E282" s="921"/>
      <c r="F282" s="921"/>
      <c r="G282" s="921"/>
      <c r="H282" s="924" t="s">
        <v>33</v>
      </c>
      <c r="I282" s="924"/>
      <c r="J282" s="14" t="s">
        <v>31</v>
      </c>
      <c r="K282" s="14" t="s">
        <v>32</v>
      </c>
      <c r="L282" s="16">
        <v>371.6</v>
      </c>
    </row>
    <row r="283" spans="1:12" ht="24" x14ac:dyDescent="0.25">
      <c r="A283" s="918"/>
      <c r="B283" s="9" t="s">
        <v>34</v>
      </c>
      <c r="C283" s="13" t="s">
        <v>35</v>
      </c>
      <c r="D283" s="13" t="s">
        <v>36</v>
      </c>
      <c r="E283" s="13" t="s">
        <v>37</v>
      </c>
      <c r="F283" s="920"/>
      <c r="G283" s="920"/>
      <c r="H283" s="924" t="s">
        <v>38</v>
      </c>
      <c r="I283" s="924"/>
      <c r="J283" s="921" t="s">
        <v>31</v>
      </c>
      <c r="K283" s="921" t="s">
        <v>31</v>
      </c>
      <c r="L283" s="925">
        <v>0</v>
      </c>
    </row>
    <row r="284" spans="1:12" ht="22.8" x14ac:dyDescent="0.25">
      <c r="A284" s="918"/>
      <c r="B284" s="14" t="s">
        <v>55</v>
      </c>
      <c r="C284" s="14" t="s">
        <v>653</v>
      </c>
      <c r="D284" s="15">
        <v>43562</v>
      </c>
      <c r="E284" s="14" t="s">
        <v>1254</v>
      </c>
      <c r="F284" s="920"/>
      <c r="G284" s="920"/>
      <c r="H284" s="924"/>
      <c r="I284" s="924"/>
      <c r="J284" s="921"/>
      <c r="K284" s="921"/>
      <c r="L284" s="925"/>
    </row>
    <row r="285" spans="1:12" ht="24" x14ac:dyDescent="0.25">
      <c r="A285" s="918">
        <v>1054</v>
      </c>
      <c r="B285" s="9" t="s">
        <v>22</v>
      </c>
      <c r="C285" s="13" t="s">
        <v>23</v>
      </c>
      <c r="D285" s="13" t="s">
        <v>24</v>
      </c>
      <c r="E285" s="13" t="s">
        <v>25</v>
      </c>
      <c r="F285" s="919" t="s">
        <v>17</v>
      </c>
      <c r="G285" s="919"/>
      <c r="H285" s="920"/>
      <c r="I285" s="920"/>
      <c r="J285" s="920"/>
      <c r="K285" s="920"/>
      <c r="L285" s="920"/>
    </row>
    <row r="286" spans="1:12" x14ac:dyDescent="0.25">
      <c r="A286" s="918"/>
      <c r="B286" s="921" t="s">
        <v>3289</v>
      </c>
      <c r="C286" s="922" t="s">
        <v>3291</v>
      </c>
      <c r="D286" s="923">
        <v>43572</v>
      </c>
      <c r="E286" s="921" t="s">
        <v>298</v>
      </c>
      <c r="F286" s="921" t="s">
        <v>3292</v>
      </c>
      <c r="G286" s="921"/>
      <c r="H286" s="924" t="s">
        <v>30</v>
      </c>
      <c r="I286" s="924"/>
      <c r="J286" s="14" t="s">
        <v>31</v>
      </c>
      <c r="K286" s="14" t="s">
        <v>32</v>
      </c>
      <c r="L286" s="16">
        <v>309.75</v>
      </c>
    </row>
    <row r="287" spans="1:12" x14ac:dyDescent="0.25">
      <c r="A287" s="918"/>
      <c r="B287" s="921"/>
      <c r="C287" s="922"/>
      <c r="D287" s="923"/>
      <c r="E287" s="921"/>
      <c r="F287" s="921"/>
      <c r="G287" s="921"/>
      <c r="H287" s="924" t="s">
        <v>33</v>
      </c>
      <c r="I287" s="924"/>
      <c r="J287" s="921" t="s">
        <v>31</v>
      </c>
      <c r="K287" s="921" t="s">
        <v>32</v>
      </c>
      <c r="L287" s="925">
        <v>258.60000000000002</v>
      </c>
    </row>
    <row r="288" spans="1:12" x14ac:dyDescent="0.25">
      <c r="A288" s="918"/>
      <c r="B288" s="921"/>
      <c r="C288" s="922"/>
      <c r="D288" s="923"/>
      <c r="E288" s="921"/>
      <c r="F288" s="921"/>
      <c r="G288" s="921"/>
      <c r="H288" s="924"/>
      <c r="I288" s="924"/>
      <c r="J288" s="921"/>
      <c r="K288" s="921"/>
      <c r="L288" s="925"/>
    </row>
    <row r="289" spans="1:12" ht="24" x14ac:dyDescent="0.25">
      <c r="A289" s="918"/>
      <c r="B289" s="9" t="s">
        <v>34</v>
      </c>
      <c r="C289" s="13" t="s">
        <v>35</v>
      </c>
      <c r="D289" s="13" t="s">
        <v>36</v>
      </c>
      <c r="E289" s="13" t="s">
        <v>37</v>
      </c>
      <c r="F289" s="920"/>
      <c r="G289" s="920"/>
      <c r="H289" s="924" t="s">
        <v>38</v>
      </c>
      <c r="I289" s="924"/>
      <c r="J289" s="921" t="s">
        <v>31</v>
      </c>
      <c r="K289" s="921" t="s">
        <v>32</v>
      </c>
      <c r="L289" s="925">
        <v>66.5</v>
      </c>
    </row>
    <row r="290" spans="1:12" ht="22.8" x14ac:dyDescent="0.25">
      <c r="A290" s="918"/>
      <c r="B290" s="14" t="s">
        <v>55</v>
      </c>
      <c r="C290" s="14" t="s">
        <v>3292</v>
      </c>
      <c r="D290" s="15">
        <v>43573</v>
      </c>
      <c r="E290" s="14" t="s">
        <v>1736</v>
      </c>
      <c r="F290" s="920"/>
      <c r="G290" s="920"/>
      <c r="H290" s="924"/>
      <c r="I290" s="924"/>
      <c r="J290" s="921"/>
      <c r="K290" s="921"/>
      <c r="L290" s="925"/>
    </row>
    <row r="291" spans="1:12" ht="24" x14ac:dyDescent="0.25">
      <c r="A291" s="918">
        <v>1055</v>
      </c>
      <c r="B291" s="9" t="s">
        <v>22</v>
      </c>
      <c r="C291" s="13" t="s">
        <v>23</v>
      </c>
      <c r="D291" s="13" t="s">
        <v>24</v>
      </c>
      <c r="E291" s="13" t="s">
        <v>25</v>
      </c>
      <c r="F291" s="919" t="s">
        <v>17</v>
      </c>
      <c r="G291" s="919"/>
      <c r="H291" s="920"/>
      <c r="I291" s="920"/>
      <c r="J291" s="920"/>
      <c r="K291" s="920"/>
      <c r="L291" s="920"/>
    </row>
    <row r="292" spans="1:12" x14ac:dyDescent="0.25">
      <c r="A292" s="918"/>
      <c r="B292" s="921" t="s">
        <v>3289</v>
      </c>
      <c r="C292" s="922" t="s">
        <v>3293</v>
      </c>
      <c r="D292" s="923">
        <v>43587</v>
      </c>
      <c r="E292" s="921" t="s">
        <v>1603</v>
      </c>
      <c r="F292" s="921" t="s">
        <v>1604</v>
      </c>
      <c r="G292" s="921"/>
      <c r="H292" s="924" t="s">
        <v>30</v>
      </c>
      <c r="I292" s="924"/>
      <c r="J292" s="14" t="s">
        <v>31</v>
      </c>
      <c r="K292" s="14" t="s">
        <v>32</v>
      </c>
      <c r="L292" s="16">
        <v>419</v>
      </c>
    </row>
    <row r="293" spans="1:12" x14ac:dyDescent="0.25">
      <c r="A293" s="918"/>
      <c r="B293" s="921"/>
      <c r="C293" s="922"/>
      <c r="D293" s="923"/>
      <c r="E293" s="921"/>
      <c r="F293" s="921"/>
      <c r="G293" s="921"/>
      <c r="H293" s="924" t="s">
        <v>33</v>
      </c>
      <c r="I293" s="924"/>
      <c r="J293" s="921" t="s">
        <v>31</v>
      </c>
      <c r="K293" s="921" t="s">
        <v>32</v>
      </c>
      <c r="L293" s="925">
        <v>600</v>
      </c>
    </row>
    <row r="294" spans="1:12" x14ac:dyDescent="0.25">
      <c r="A294" s="918"/>
      <c r="B294" s="921"/>
      <c r="C294" s="922"/>
      <c r="D294" s="923"/>
      <c r="E294" s="921"/>
      <c r="F294" s="921"/>
      <c r="G294" s="921"/>
      <c r="H294" s="924"/>
      <c r="I294" s="924"/>
      <c r="J294" s="921"/>
      <c r="K294" s="921"/>
      <c r="L294" s="925"/>
    </row>
    <row r="295" spans="1:12" ht="24" x14ac:dyDescent="0.25">
      <c r="A295" s="918"/>
      <c r="B295" s="9" t="s">
        <v>34</v>
      </c>
      <c r="C295" s="13" t="s">
        <v>35</v>
      </c>
      <c r="D295" s="13" t="s">
        <v>36</v>
      </c>
      <c r="E295" s="13" t="s">
        <v>37</v>
      </c>
      <c r="F295" s="920"/>
      <c r="G295" s="920"/>
      <c r="H295" s="924" t="s">
        <v>38</v>
      </c>
      <c r="I295" s="924"/>
      <c r="J295" s="921" t="s">
        <v>31</v>
      </c>
      <c r="K295" s="921" t="s">
        <v>31</v>
      </c>
      <c r="L295" s="925">
        <v>0</v>
      </c>
    </row>
    <row r="296" spans="1:12" ht="22.8" x14ac:dyDescent="0.25">
      <c r="A296" s="918"/>
      <c r="B296" s="14" t="s">
        <v>55</v>
      </c>
      <c r="C296" s="14" t="s">
        <v>1604</v>
      </c>
      <c r="D296" s="15">
        <v>43589</v>
      </c>
      <c r="E296" s="14" t="s">
        <v>404</v>
      </c>
      <c r="F296" s="920"/>
      <c r="G296" s="920"/>
      <c r="H296" s="924"/>
      <c r="I296" s="924"/>
      <c r="J296" s="921"/>
      <c r="K296" s="921"/>
      <c r="L296" s="925"/>
    </row>
    <row r="297" spans="1:12" ht="24" x14ac:dyDescent="0.25">
      <c r="A297" s="918">
        <v>1056</v>
      </c>
      <c r="B297" s="9" t="s">
        <v>22</v>
      </c>
      <c r="C297" s="13" t="s">
        <v>23</v>
      </c>
      <c r="D297" s="13" t="s">
        <v>24</v>
      </c>
      <c r="E297" s="13" t="s">
        <v>25</v>
      </c>
      <c r="F297" s="919" t="s">
        <v>17</v>
      </c>
      <c r="G297" s="919"/>
      <c r="H297" s="920"/>
      <c r="I297" s="920"/>
      <c r="J297" s="920"/>
      <c r="K297" s="920"/>
      <c r="L297" s="920"/>
    </row>
    <row r="298" spans="1:12" x14ac:dyDescent="0.25">
      <c r="A298" s="918"/>
      <c r="B298" s="921" t="s">
        <v>3289</v>
      </c>
      <c r="C298" s="922" t="s">
        <v>3294</v>
      </c>
      <c r="D298" s="923">
        <v>43606</v>
      </c>
      <c r="E298" s="921" t="s">
        <v>1878</v>
      </c>
      <c r="F298" s="921" t="s">
        <v>203</v>
      </c>
      <c r="G298" s="921"/>
      <c r="H298" s="924" t="s">
        <v>30</v>
      </c>
      <c r="I298" s="924"/>
      <c r="J298" s="14" t="s">
        <v>31</v>
      </c>
      <c r="K298" s="14" t="s">
        <v>32</v>
      </c>
      <c r="L298" s="16">
        <v>292.75</v>
      </c>
    </row>
    <row r="299" spans="1:12" x14ac:dyDescent="0.25">
      <c r="A299" s="918"/>
      <c r="B299" s="921"/>
      <c r="C299" s="922"/>
      <c r="D299" s="923"/>
      <c r="E299" s="921"/>
      <c r="F299" s="921"/>
      <c r="G299" s="921"/>
      <c r="H299" s="924" t="s">
        <v>33</v>
      </c>
      <c r="I299" s="924"/>
      <c r="J299" s="921" t="s">
        <v>31</v>
      </c>
      <c r="K299" s="921" t="s">
        <v>32</v>
      </c>
      <c r="L299" s="925">
        <v>543</v>
      </c>
    </row>
    <row r="300" spans="1:12" x14ac:dyDescent="0.25">
      <c r="A300" s="918"/>
      <c r="B300" s="921"/>
      <c r="C300" s="922"/>
      <c r="D300" s="923"/>
      <c r="E300" s="921"/>
      <c r="F300" s="921"/>
      <c r="G300" s="921"/>
      <c r="H300" s="924"/>
      <c r="I300" s="924"/>
      <c r="J300" s="921"/>
      <c r="K300" s="921"/>
      <c r="L300" s="925"/>
    </row>
    <row r="301" spans="1:12" ht="24" x14ac:dyDescent="0.25">
      <c r="A301" s="918"/>
      <c r="B301" s="9" t="s">
        <v>34</v>
      </c>
      <c r="C301" s="13" t="s">
        <v>35</v>
      </c>
      <c r="D301" s="13" t="s">
        <v>36</v>
      </c>
      <c r="E301" s="13" t="s">
        <v>37</v>
      </c>
      <c r="F301" s="920"/>
      <c r="G301" s="920"/>
      <c r="H301" s="924" t="s">
        <v>38</v>
      </c>
      <c r="I301" s="924"/>
      <c r="J301" s="921" t="s">
        <v>31</v>
      </c>
      <c r="K301" s="921" t="s">
        <v>31</v>
      </c>
      <c r="L301" s="925">
        <v>0</v>
      </c>
    </row>
    <row r="302" spans="1:12" ht="22.8" x14ac:dyDescent="0.25">
      <c r="A302" s="918"/>
      <c r="B302" s="14" t="s">
        <v>55</v>
      </c>
      <c r="C302" s="14" t="s">
        <v>203</v>
      </c>
      <c r="D302" s="15">
        <v>43607</v>
      </c>
      <c r="E302" s="14" t="s">
        <v>1827</v>
      </c>
      <c r="F302" s="920"/>
      <c r="G302" s="920"/>
      <c r="H302" s="924"/>
      <c r="I302" s="924"/>
      <c r="J302" s="921"/>
      <c r="K302" s="921"/>
      <c r="L302" s="925"/>
    </row>
    <row r="303" spans="1:12" ht="24" x14ac:dyDescent="0.25">
      <c r="A303" s="918">
        <v>1057</v>
      </c>
      <c r="B303" s="9" t="s">
        <v>22</v>
      </c>
      <c r="C303" s="13" t="s">
        <v>23</v>
      </c>
      <c r="D303" s="13" t="s">
        <v>24</v>
      </c>
      <c r="E303" s="13" t="s">
        <v>25</v>
      </c>
      <c r="F303" s="919" t="s">
        <v>17</v>
      </c>
      <c r="G303" s="919"/>
      <c r="H303" s="920"/>
      <c r="I303" s="920"/>
      <c r="J303" s="920"/>
      <c r="K303" s="920"/>
      <c r="L303" s="920"/>
    </row>
    <row r="304" spans="1:12" x14ac:dyDescent="0.25">
      <c r="A304" s="918"/>
      <c r="B304" s="921" t="s">
        <v>3289</v>
      </c>
      <c r="C304" s="922" t="s">
        <v>3295</v>
      </c>
      <c r="D304" s="923">
        <v>43643</v>
      </c>
      <c r="E304" s="921" t="s">
        <v>151</v>
      </c>
      <c r="F304" s="921" t="s">
        <v>3296</v>
      </c>
      <c r="G304" s="921"/>
      <c r="H304" s="924" t="s">
        <v>30</v>
      </c>
      <c r="I304" s="924"/>
      <c r="J304" s="14" t="s">
        <v>31</v>
      </c>
      <c r="K304" s="14" t="s">
        <v>32</v>
      </c>
      <c r="L304" s="16">
        <v>363.9</v>
      </c>
    </row>
    <row r="305" spans="1:12" x14ac:dyDescent="0.25">
      <c r="A305" s="918"/>
      <c r="B305" s="921"/>
      <c r="C305" s="922"/>
      <c r="D305" s="923"/>
      <c r="E305" s="921"/>
      <c r="F305" s="921"/>
      <c r="G305" s="921"/>
      <c r="H305" s="924" t="s">
        <v>33</v>
      </c>
      <c r="I305" s="924"/>
      <c r="J305" s="921" t="s">
        <v>31</v>
      </c>
      <c r="K305" s="921" t="s">
        <v>32</v>
      </c>
      <c r="L305" s="925">
        <v>634.69000000000005</v>
      </c>
    </row>
    <row r="306" spans="1:12" x14ac:dyDescent="0.25">
      <c r="A306" s="918"/>
      <c r="B306" s="921"/>
      <c r="C306" s="922"/>
      <c r="D306" s="923"/>
      <c r="E306" s="921"/>
      <c r="F306" s="921"/>
      <c r="G306" s="921"/>
      <c r="H306" s="924"/>
      <c r="I306" s="924"/>
      <c r="J306" s="921"/>
      <c r="K306" s="921"/>
      <c r="L306" s="925"/>
    </row>
    <row r="307" spans="1:12" ht="24" x14ac:dyDescent="0.25">
      <c r="A307" s="918"/>
      <c r="B307" s="9" t="s">
        <v>34</v>
      </c>
      <c r="C307" s="13" t="s">
        <v>35</v>
      </c>
      <c r="D307" s="13" t="s">
        <v>36</v>
      </c>
      <c r="E307" s="13" t="s">
        <v>37</v>
      </c>
      <c r="F307" s="920"/>
      <c r="G307" s="920"/>
      <c r="H307" s="924" t="s">
        <v>38</v>
      </c>
      <c r="I307" s="924"/>
      <c r="J307" s="921" t="s">
        <v>31</v>
      </c>
      <c r="K307" s="921" t="s">
        <v>31</v>
      </c>
      <c r="L307" s="925">
        <v>0</v>
      </c>
    </row>
    <row r="308" spans="1:12" ht="22.8" x14ac:dyDescent="0.25">
      <c r="A308" s="918"/>
      <c r="B308" s="14" t="s">
        <v>55</v>
      </c>
      <c r="C308" s="14" t="s">
        <v>3296</v>
      </c>
      <c r="D308" s="15">
        <v>43645</v>
      </c>
      <c r="E308" s="14" t="s">
        <v>3297</v>
      </c>
      <c r="F308" s="920"/>
      <c r="G308" s="920"/>
      <c r="H308" s="924"/>
      <c r="I308" s="924"/>
      <c r="J308" s="921"/>
      <c r="K308" s="921"/>
      <c r="L308" s="925"/>
    </row>
    <row r="309" spans="1:12" ht="24" x14ac:dyDescent="0.25">
      <c r="A309" s="918">
        <v>1058</v>
      </c>
      <c r="B309" s="9" t="s">
        <v>22</v>
      </c>
      <c r="C309" s="13" t="s">
        <v>23</v>
      </c>
      <c r="D309" s="13" t="s">
        <v>24</v>
      </c>
      <c r="E309" s="13" t="s">
        <v>25</v>
      </c>
      <c r="F309" s="919" t="s">
        <v>17</v>
      </c>
      <c r="G309" s="919"/>
      <c r="H309" s="920"/>
      <c r="I309" s="920"/>
      <c r="J309" s="920"/>
      <c r="K309" s="920"/>
      <c r="L309" s="920"/>
    </row>
    <row r="310" spans="1:12" x14ac:dyDescent="0.25">
      <c r="A310" s="918"/>
      <c r="B310" s="921" t="s">
        <v>3289</v>
      </c>
      <c r="C310" s="922" t="s">
        <v>3298</v>
      </c>
      <c r="D310" s="923">
        <v>43696</v>
      </c>
      <c r="E310" s="921" t="s">
        <v>298</v>
      </c>
      <c r="F310" s="921" t="s">
        <v>3299</v>
      </c>
      <c r="G310" s="921"/>
      <c r="H310" s="924" t="s">
        <v>30</v>
      </c>
      <c r="I310" s="924"/>
      <c r="J310" s="14" t="s">
        <v>31</v>
      </c>
      <c r="K310" s="14" t="s">
        <v>32</v>
      </c>
      <c r="L310" s="16">
        <v>278.25</v>
      </c>
    </row>
    <row r="311" spans="1:12" x14ac:dyDescent="0.25">
      <c r="A311" s="918"/>
      <c r="B311" s="921"/>
      <c r="C311" s="922"/>
      <c r="D311" s="923"/>
      <c r="E311" s="921"/>
      <c r="F311" s="921"/>
      <c r="G311" s="921"/>
      <c r="H311" s="924" t="s">
        <v>33</v>
      </c>
      <c r="I311" s="924"/>
      <c r="J311" s="14" t="s">
        <v>31</v>
      </c>
      <c r="K311" s="14" t="s">
        <v>32</v>
      </c>
      <c r="L311" s="16">
        <v>263.53000000000003</v>
      </c>
    </row>
    <row r="312" spans="1:12" ht="24" x14ac:dyDescent="0.25">
      <c r="A312" s="918"/>
      <c r="B312" s="9" t="s">
        <v>34</v>
      </c>
      <c r="C312" s="13" t="s">
        <v>35</v>
      </c>
      <c r="D312" s="13" t="s">
        <v>36</v>
      </c>
      <c r="E312" s="13" t="s">
        <v>37</v>
      </c>
      <c r="F312" s="920"/>
      <c r="G312" s="920"/>
      <c r="H312" s="924" t="s">
        <v>38</v>
      </c>
      <c r="I312" s="924"/>
      <c r="J312" s="921" t="s">
        <v>31</v>
      </c>
      <c r="K312" s="921" t="s">
        <v>32</v>
      </c>
      <c r="L312" s="925">
        <v>254.42</v>
      </c>
    </row>
    <row r="313" spans="1:12" ht="22.8" x14ac:dyDescent="0.25">
      <c r="A313" s="918"/>
      <c r="B313" s="14" t="s">
        <v>55</v>
      </c>
      <c r="C313" s="14" t="s">
        <v>3299</v>
      </c>
      <c r="D313" s="15">
        <v>43697</v>
      </c>
      <c r="E313" s="14" t="s">
        <v>3300</v>
      </c>
      <c r="F313" s="920"/>
      <c r="G313" s="920"/>
      <c r="H313" s="924"/>
      <c r="I313" s="924"/>
      <c r="J313" s="921"/>
      <c r="K313" s="921"/>
      <c r="L313" s="925"/>
    </row>
    <row r="314" spans="1:12" ht="24" x14ac:dyDescent="0.25">
      <c r="A314" s="918">
        <v>1059</v>
      </c>
      <c r="B314" s="9" t="s">
        <v>22</v>
      </c>
      <c r="C314" s="13" t="s">
        <v>23</v>
      </c>
      <c r="D314" s="13" t="s">
        <v>24</v>
      </c>
      <c r="E314" s="13" t="s">
        <v>25</v>
      </c>
      <c r="F314" s="919" t="s">
        <v>17</v>
      </c>
      <c r="G314" s="919"/>
      <c r="H314" s="920"/>
      <c r="I314" s="920"/>
      <c r="J314" s="920"/>
      <c r="K314" s="920"/>
      <c r="L314" s="920"/>
    </row>
    <row r="315" spans="1:12" x14ac:dyDescent="0.25">
      <c r="A315" s="918"/>
      <c r="B315" s="921" t="s">
        <v>3289</v>
      </c>
      <c r="C315" s="922" t="s">
        <v>3301</v>
      </c>
      <c r="D315" s="923">
        <v>43718</v>
      </c>
      <c r="E315" s="921" t="s">
        <v>3302</v>
      </c>
      <c r="F315" s="921" t="s">
        <v>3303</v>
      </c>
      <c r="G315" s="921"/>
      <c r="H315" s="924" t="s">
        <v>30</v>
      </c>
      <c r="I315" s="924"/>
      <c r="J315" s="14" t="s">
        <v>31</v>
      </c>
      <c r="K315" s="14" t="s">
        <v>32</v>
      </c>
      <c r="L315" s="16">
        <v>336</v>
      </c>
    </row>
    <row r="316" spans="1:12" x14ac:dyDescent="0.25">
      <c r="A316" s="918"/>
      <c r="B316" s="921"/>
      <c r="C316" s="922"/>
      <c r="D316" s="923"/>
      <c r="E316" s="921"/>
      <c r="F316" s="921"/>
      <c r="G316" s="921"/>
      <c r="H316" s="924" t="s">
        <v>33</v>
      </c>
      <c r="I316" s="924"/>
      <c r="J316" s="14" t="s">
        <v>31</v>
      </c>
      <c r="K316" s="14" t="s">
        <v>32</v>
      </c>
      <c r="L316" s="16">
        <v>3369.03</v>
      </c>
    </row>
    <row r="317" spans="1:12" ht="24" x14ac:dyDescent="0.25">
      <c r="A317" s="918"/>
      <c r="B317" s="9" t="s">
        <v>34</v>
      </c>
      <c r="C317" s="13" t="s">
        <v>35</v>
      </c>
      <c r="D317" s="13" t="s">
        <v>36</v>
      </c>
      <c r="E317" s="13" t="s">
        <v>37</v>
      </c>
      <c r="F317" s="920"/>
      <c r="G317" s="920"/>
      <c r="H317" s="924" t="s">
        <v>38</v>
      </c>
      <c r="I317" s="924"/>
      <c r="J317" s="921" t="s">
        <v>31</v>
      </c>
      <c r="K317" s="921" t="s">
        <v>32</v>
      </c>
      <c r="L317" s="925">
        <v>100</v>
      </c>
    </row>
    <row r="318" spans="1:12" ht="22.8" x14ac:dyDescent="0.25">
      <c r="A318" s="918"/>
      <c r="B318" s="14" t="s">
        <v>55</v>
      </c>
      <c r="C318" s="14" t="s">
        <v>3303</v>
      </c>
      <c r="D318" s="15">
        <v>43723</v>
      </c>
      <c r="E318" s="14" t="s">
        <v>1292</v>
      </c>
      <c r="F318" s="920"/>
      <c r="G318" s="920"/>
      <c r="H318" s="924"/>
      <c r="I318" s="924"/>
      <c r="J318" s="921"/>
      <c r="K318" s="921"/>
      <c r="L318" s="925"/>
    </row>
    <row r="319" spans="1:12" ht="24" x14ac:dyDescent="0.25">
      <c r="A319" s="918">
        <v>1060</v>
      </c>
      <c r="B319" s="9" t="s">
        <v>22</v>
      </c>
      <c r="C319" s="13" t="s">
        <v>23</v>
      </c>
      <c r="D319" s="13" t="s">
        <v>24</v>
      </c>
      <c r="E319" s="13" t="s">
        <v>25</v>
      </c>
      <c r="F319" s="919" t="s">
        <v>17</v>
      </c>
      <c r="G319" s="919"/>
      <c r="H319" s="920"/>
      <c r="I319" s="920"/>
      <c r="J319" s="920"/>
      <c r="K319" s="920"/>
      <c r="L319" s="920"/>
    </row>
    <row r="320" spans="1:12" x14ac:dyDescent="0.25">
      <c r="A320" s="918"/>
      <c r="B320" s="921" t="s">
        <v>3304</v>
      </c>
      <c r="C320" s="922" t="s">
        <v>3305</v>
      </c>
      <c r="D320" s="923">
        <v>43563</v>
      </c>
      <c r="E320" s="921" t="s">
        <v>647</v>
      </c>
      <c r="F320" s="921" t="s">
        <v>3306</v>
      </c>
      <c r="G320" s="921"/>
      <c r="H320" s="924" t="s">
        <v>30</v>
      </c>
      <c r="I320" s="924"/>
      <c r="J320" s="14" t="s">
        <v>31</v>
      </c>
      <c r="K320" s="14" t="s">
        <v>32</v>
      </c>
      <c r="L320" s="16">
        <v>496.56</v>
      </c>
    </row>
    <row r="321" spans="1:12" x14ac:dyDescent="0.25">
      <c r="A321" s="918"/>
      <c r="B321" s="921"/>
      <c r="C321" s="922"/>
      <c r="D321" s="923"/>
      <c r="E321" s="921"/>
      <c r="F321" s="921"/>
      <c r="G321" s="921"/>
      <c r="H321" s="924" t="s">
        <v>33</v>
      </c>
      <c r="I321" s="924"/>
      <c r="J321" s="14" t="s">
        <v>31</v>
      </c>
      <c r="K321" s="14" t="s">
        <v>31</v>
      </c>
      <c r="L321" s="16">
        <v>0</v>
      </c>
    </row>
    <row r="322" spans="1:12" ht="24" x14ac:dyDescent="0.25">
      <c r="A322" s="918"/>
      <c r="B322" s="9" t="s">
        <v>34</v>
      </c>
      <c r="C322" s="13" t="s">
        <v>35</v>
      </c>
      <c r="D322" s="13" t="s">
        <v>36</v>
      </c>
      <c r="E322" s="13" t="s">
        <v>37</v>
      </c>
      <c r="F322" s="920"/>
      <c r="G322" s="920"/>
      <c r="H322" s="924" t="s">
        <v>38</v>
      </c>
      <c r="I322" s="924"/>
      <c r="J322" s="921" t="s">
        <v>31</v>
      </c>
      <c r="K322" s="921" t="s">
        <v>31</v>
      </c>
      <c r="L322" s="925">
        <v>0</v>
      </c>
    </row>
    <row r="323" spans="1:12" ht="22.8" x14ac:dyDescent="0.25">
      <c r="A323" s="918"/>
      <c r="B323" s="14" t="s">
        <v>39</v>
      </c>
      <c r="C323" s="14" t="s">
        <v>3306</v>
      </c>
      <c r="D323" s="15">
        <v>43568</v>
      </c>
      <c r="E323" s="14" t="s">
        <v>3307</v>
      </c>
      <c r="F323" s="920"/>
      <c r="G323" s="920"/>
      <c r="H323" s="924"/>
      <c r="I323" s="924"/>
      <c r="J323" s="921"/>
      <c r="K323" s="921"/>
      <c r="L323" s="925"/>
    </row>
    <row r="324" spans="1:12" ht="24" x14ac:dyDescent="0.25">
      <c r="A324" s="918">
        <v>1061</v>
      </c>
      <c r="B324" s="9" t="s">
        <v>22</v>
      </c>
      <c r="C324" s="13" t="s">
        <v>23</v>
      </c>
      <c r="D324" s="13" t="s">
        <v>24</v>
      </c>
      <c r="E324" s="13" t="s">
        <v>25</v>
      </c>
      <c r="F324" s="919" t="s">
        <v>17</v>
      </c>
      <c r="G324" s="919"/>
      <c r="H324" s="920"/>
      <c r="I324" s="920"/>
      <c r="J324" s="920"/>
      <c r="K324" s="920"/>
      <c r="L324" s="920"/>
    </row>
    <row r="325" spans="1:12" x14ac:dyDescent="0.25">
      <c r="A325" s="918"/>
      <c r="B325" s="921" t="s">
        <v>3308</v>
      </c>
      <c r="C325" s="922" t="s">
        <v>3309</v>
      </c>
      <c r="D325" s="923">
        <v>43626</v>
      </c>
      <c r="E325" s="921" t="s">
        <v>3310</v>
      </c>
      <c r="F325" s="921" t="s">
        <v>2815</v>
      </c>
      <c r="G325" s="921"/>
      <c r="H325" s="924" t="s">
        <v>30</v>
      </c>
      <c r="I325" s="924"/>
      <c r="J325" s="14" t="s">
        <v>31</v>
      </c>
      <c r="K325" s="14" t="s">
        <v>32</v>
      </c>
      <c r="L325" s="16">
        <v>571.70000000000005</v>
      </c>
    </row>
    <row r="326" spans="1:12" x14ac:dyDescent="0.25">
      <c r="A326" s="918"/>
      <c r="B326" s="921"/>
      <c r="C326" s="922"/>
      <c r="D326" s="923"/>
      <c r="E326" s="921"/>
      <c r="F326" s="921"/>
      <c r="G326" s="921"/>
      <c r="H326" s="924" t="s">
        <v>33</v>
      </c>
      <c r="I326" s="924"/>
      <c r="J326" s="14" t="s">
        <v>31</v>
      </c>
      <c r="K326" s="14" t="s">
        <v>32</v>
      </c>
      <c r="L326" s="16">
        <v>206</v>
      </c>
    </row>
    <row r="327" spans="1:12" ht="24" x14ac:dyDescent="0.25">
      <c r="A327" s="918"/>
      <c r="B327" s="9" t="s">
        <v>34</v>
      </c>
      <c r="C327" s="13" t="s">
        <v>35</v>
      </c>
      <c r="D327" s="13" t="s">
        <v>36</v>
      </c>
      <c r="E327" s="13" t="s">
        <v>37</v>
      </c>
      <c r="F327" s="920"/>
      <c r="G327" s="920"/>
      <c r="H327" s="924" t="s">
        <v>38</v>
      </c>
      <c r="I327" s="924"/>
      <c r="J327" s="921" t="s">
        <v>31</v>
      </c>
      <c r="K327" s="921" t="s">
        <v>32</v>
      </c>
      <c r="L327" s="925">
        <v>50</v>
      </c>
    </row>
    <row r="328" spans="1:12" ht="22.8" x14ac:dyDescent="0.25">
      <c r="A328" s="918"/>
      <c r="B328" s="14" t="s">
        <v>3311</v>
      </c>
      <c r="C328" s="14" t="s">
        <v>2815</v>
      </c>
      <c r="D328" s="15">
        <v>43628</v>
      </c>
      <c r="E328" s="14" t="s">
        <v>911</v>
      </c>
      <c r="F328" s="920"/>
      <c r="G328" s="920"/>
      <c r="H328" s="924"/>
      <c r="I328" s="924"/>
      <c r="J328" s="921"/>
      <c r="K328" s="921"/>
      <c r="L328" s="925"/>
    </row>
    <row r="329" spans="1:12" ht="24" x14ac:dyDescent="0.25">
      <c r="A329" s="918">
        <v>1062</v>
      </c>
      <c r="B329" s="9" t="s">
        <v>22</v>
      </c>
      <c r="C329" s="13" t="s">
        <v>23</v>
      </c>
      <c r="D329" s="13" t="s">
        <v>24</v>
      </c>
      <c r="E329" s="13" t="s">
        <v>25</v>
      </c>
      <c r="F329" s="919" t="s">
        <v>17</v>
      </c>
      <c r="G329" s="919"/>
      <c r="H329" s="920"/>
      <c r="I329" s="920"/>
      <c r="J329" s="920"/>
      <c r="K329" s="920"/>
      <c r="L329" s="920"/>
    </row>
    <row r="330" spans="1:12" x14ac:dyDescent="0.25">
      <c r="A330" s="918"/>
      <c r="B330" s="921" t="s">
        <v>3312</v>
      </c>
      <c r="C330" s="921" t="s">
        <v>3313</v>
      </c>
      <c r="D330" s="923">
        <v>43583</v>
      </c>
      <c r="E330" s="921" t="s">
        <v>420</v>
      </c>
      <c r="F330" s="921" t="s">
        <v>3314</v>
      </c>
      <c r="G330" s="921"/>
      <c r="H330" s="924" t="s">
        <v>30</v>
      </c>
      <c r="I330" s="924"/>
      <c r="J330" s="14" t="s">
        <v>31</v>
      </c>
      <c r="K330" s="14" t="s">
        <v>32</v>
      </c>
      <c r="L330" s="16">
        <v>251.73</v>
      </c>
    </row>
    <row r="331" spans="1:12" x14ac:dyDescent="0.25">
      <c r="A331" s="918"/>
      <c r="B331" s="921"/>
      <c r="C331" s="921"/>
      <c r="D331" s="923"/>
      <c r="E331" s="921"/>
      <c r="F331" s="921"/>
      <c r="G331" s="921"/>
      <c r="H331" s="924" t="s">
        <v>33</v>
      </c>
      <c r="I331" s="924"/>
      <c r="J331" s="14" t="s">
        <v>31</v>
      </c>
      <c r="K331" s="14" t="s">
        <v>32</v>
      </c>
      <c r="L331" s="16">
        <v>303.61</v>
      </c>
    </row>
    <row r="332" spans="1:12" ht="24" x14ac:dyDescent="0.25">
      <c r="A332" s="918"/>
      <c r="B332" s="9" t="s">
        <v>34</v>
      </c>
      <c r="C332" s="13" t="s">
        <v>35</v>
      </c>
      <c r="D332" s="13" t="s">
        <v>36</v>
      </c>
      <c r="E332" s="13" t="s">
        <v>37</v>
      </c>
      <c r="F332" s="920"/>
      <c r="G332" s="920"/>
      <c r="H332" s="924" t="s">
        <v>38</v>
      </c>
      <c r="I332" s="924"/>
      <c r="J332" s="921" t="s">
        <v>31</v>
      </c>
      <c r="K332" s="921" t="s">
        <v>32</v>
      </c>
      <c r="L332" s="925">
        <v>100</v>
      </c>
    </row>
    <row r="333" spans="1:12" ht="22.8" x14ac:dyDescent="0.25">
      <c r="A333" s="918"/>
      <c r="B333" s="14" t="s">
        <v>204</v>
      </c>
      <c r="C333" s="14" t="s">
        <v>3314</v>
      </c>
      <c r="D333" s="15">
        <v>43584</v>
      </c>
      <c r="E333" s="14" t="s">
        <v>3315</v>
      </c>
      <c r="F333" s="920"/>
      <c r="G333" s="920"/>
      <c r="H333" s="924"/>
      <c r="I333" s="924"/>
      <c r="J333" s="921"/>
      <c r="K333" s="921"/>
      <c r="L333" s="925"/>
    </row>
    <row r="334" spans="1:12" ht="24" x14ac:dyDescent="0.25">
      <c r="A334" s="918">
        <v>1063</v>
      </c>
      <c r="B334" s="9" t="s">
        <v>22</v>
      </c>
      <c r="C334" s="13" t="s">
        <v>23</v>
      </c>
      <c r="D334" s="13" t="s">
        <v>24</v>
      </c>
      <c r="E334" s="13" t="s">
        <v>25</v>
      </c>
      <c r="F334" s="919" t="s">
        <v>17</v>
      </c>
      <c r="G334" s="919"/>
      <c r="H334" s="920"/>
      <c r="I334" s="920"/>
      <c r="J334" s="920"/>
      <c r="K334" s="920"/>
      <c r="L334" s="920"/>
    </row>
    <row r="335" spans="1:12" x14ac:dyDescent="0.25">
      <c r="A335" s="918"/>
      <c r="B335" s="921" t="s">
        <v>3312</v>
      </c>
      <c r="C335" s="921" t="s">
        <v>3316</v>
      </c>
      <c r="D335" s="923">
        <v>43588</v>
      </c>
      <c r="E335" s="921" t="s">
        <v>1741</v>
      </c>
      <c r="F335" s="921" t="s">
        <v>3317</v>
      </c>
      <c r="G335" s="921"/>
      <c r="H335" s="924" t="s">
        <v>30</v>
      </c>
      <c r="I335" s="924"/>
      <c r="J335" s="14" t="s">
        <v>31</v>
      </c>
      <c r="K335" s="14" t="s">
        <v>32</v>
      </c>
      <c r="L335" s="16">
        <v>42</v>
      </c>
    </row>
    <row r="336" spans="1:12" x14ac:dyDescent="0.25">
      <c r="A336" s="918"/>
      <c r="B336" s="921"/>
      <c r="C336" s="921"/>
      <c r="D336" s="923"/>
      <c r="E336" s="921"/>
      <c r="F336" s="921"/>
      <c r="G336" s="921"/>
      <c r="H336" s="924" t="s">
        <v>33</v>
      </c>
      <c r="I336" s="924"/>
      <c r="J336" s="14" t="s">
        <v>31</v>
      </c>
      <c r="K336" s="14" t="s">
        <v>32</v>
      </c>
      <c r="L336" s="16">
        <v>110</v>
      </c>
    </row>
    <row r="337" spans="1:12" ht="24" x14ac:dyDescent="0.25">
      <c r="A337" s="918"/>
      <c r="B337" s="9" t="s">
        <v>34</v>
      </c>
      <c r="C337" s="13" t="s">
        <v>35</v>
      </c>
      <c r="D337" s="13" t="s">
        <v>36</v>
      </c>
      <c r="E337" s="13" t="s">
        <v>37</v>
      </c>
      <c r="F337" s="920"/>
      <c r="G337" s="920"/>
      <c r="H337" s="924" t="s">
        <v>38</v>
      </c>
      <c r="I337" s="924"/>
      <c r="J337" s="921" t="s">
        <v>31</v>
      </c>
      <c r="K337" s="921" t="s">
        <v>32</v>
      </c>
      <c r="L337" s="925">
        <v>100</v>
      </c>
    </row>
    <row r="338" spans="1:12" ht="22.8" x14ac:dyDescent="0.25">
      <c r="A338" s="918"/>
      <c r="B338" s="14" t="s">
        <v>204</v>
      </c>
      <c r="C338" s="14" t="s">
        <v>3317</v>
      </c>
      <c r="D338" s="15">
        <v>43588</v>
      </c>
      <c r="E338" s="14" t="s">
        <v>3318</v>
      </c>
      <c r="F338" s="920"/>
      <c r="G338" s="920"/>
      <c r="H338" s="924"/>
      <c r="I338" s="924"/>
      <c r="J338" s="921"/>
      <c r="K338" s="921"/>
      <c r="L338" s="925"/>
    </row>
    <row r="339" spans="1:12" ht="24" x14ac:dyDescent="0.25">
      <c r="A339" s="918">
        <v>1064</v>
      </c>
      <c r="B339" s="9" t="s">
        <v>22</v>
      </c>
      <c r="C339" s="13" t="s">
        <v>23</v>
      </c>
      <c r="D339" s="13" t="s">
        <v>24</v>
      </c>
      <c r="E339" s="13" t="s">
        <v>25</v>
      </c>
      <c r="F339" s="919" t="s">
        <v>17</v>
      </c>
      <c r="G339" s="919"/>
      <c r="H339" s="920"/>
      <c r="I339" s="920"/>
      <c r="J339" s="920"/>
      <c r="K339" s="920"/>
      <c r="L339" s="920"/>
    </row>
    <row r="340" spans="1:12" x14ac:dyDescent="0.25">
      <c r="A340" s="918"/>
      <c r="B340" s="921" t="s">
        <v>3319</v>
      </c>
      <c r="C340" s="922" t="s">
        <v>3320</v>
      </c>
      <c r="D340" s="923">
        <v>43599</v>
      </c>
      <c r="E340" s="921" t="s">
        <v>136</v>
      </c>
      <c r="F340" s="921" t="s">
        <v>3321</v>
      </c>
      <c r="G340" s="921"/>
      <c r="H340" s="924" t="s">
        <v>30</v>
      </c>
      <c r="I340" s="924"/>
      <c r="J340" s="14" t="s">
        <v>31</v>
      </c>
      <c r="K340" s="14" t="s">
        <v>32</v>
      </c>
      <c r="L340" s="16">
        <v>336.65</v>
      </c>
    </row>
    <row r="341" spans="1:12" x14ac:dyDescent="0.25">
      <c r="A341" s="918"/>
      <c r="B341" s="921"/>
      <c r="C341" s="922"/>
      <c r="D341" s="923"/>
      <c r="E341" s="921"/>
      <c r="F341" s="921"/>
      <c r="G341" s="921"/>
      <c r="H341" s="924" t="s">
        <v>33</v>
      </c>
      <c r="I341" s="924"/>
      <c r="J341" s="14" t="s">
        <v>31</v>
      </c>
      <c r="K341" s="14" t="s">
        <v>32</v>
      </c>
      <c r="L341" s="16">
        <v>78</v>
      </c>
    </row>
    <row r="342" spans="1:12" ht="24" x14ac:dyDescent="0.25">
      <c r="A342" s="918"/>
      <c r="B342" s="9" t="s">
        <v>34</v>
      </c>
      <c r="C342" s="13" t="s">
        <v>35</v>
      </c>
      <c r="D342" s="13" t="s">
        <v>36</v>
      </c>
      <c r="E342" s="13" t="s">
        <v>37</v>
      </c>
      <c r="F342" s="920"/>
      <c r="G342" s="920"/>
      <c r="H342" s="924" t="s">
        <v>38</v>
      </c>
      <c r="I342" s="924"/>
      <c r="J342" s="921" t="s">
        <v>31</v>
      </c>
      <c r="K342" s="921" t="s">
        <v>31</v>
      </c>
      <c r="L342" s="925">
        <v>0</v>
      </c>
    </row>
    <row r="343" spans="1:12" ht="22.8" x14ac:dyDescent="0.25">
      <c r="A343" s="918"/>
      <c r="B343" s="14" t="s">
        <v>229</v>
      </c>
      <c r="C343" s="14" t="s">
        <v>3321</v>
      </c>
      <c r="D343" s="15">
        <v>43600</v>
      </c>
      <c r="E343" s="14" t="s">
        <v>2766</v>
      </c>
      <c r="F343" s="920"/>
      <c r="G343" s="920"/>
      <c r="H343" s="924"/>
      <c r="I343" s="924"/>
      <c r="J343" s="921"/>
      <c r="K343" s="921"/>
      <c r="L343" s="925"/>
    </row>
    <row r="344" spans="1:12" ht="24" x14ac:dyDescent="0.25">
      <c r="A344" s="918">
        <v>1065</v>
      </c>
      <c r="B344" s="9" t="s">
        <v>22</v>
      </c>
      <c r="C344" s="13" t="s">
        <v>23</v>
      </c>
      <c r="D344" s="13" t="s">
        <v>24</v>
      </c>
      <c r="E344" s="13" t="s">
        <v>25</v>
      </c>
      <c r="F344" s="919" t="s">
        <v>17</v>
      </c>
      <c r="G344" s="919"/>
      <c r="H344" s="920"/>
      <c r="I344" s="920"/>
      <c r="J344" s="920"/>
      <c r="K344" s="920"/>
      <c r="L344" s="920"/>
    </row>
    <row r="345" spans="1:12" x14ac:dyDescent="0.25">
      <c r="A345" s="918"/>
      <c r="B345" s="921" t="s">
        <v>3319</v>
      </c>
      <c r="C345" s="922" t="s">
        <v>3322</v>
      </c>
      <c r="D345" s="923">
        <v>43631</v>
      </c>
      <c r="E345" s="921" t="s">
        <v>736</v>
      </c>
      <c r="F345" s="921" t="s">
        <v>3323</v>
      </c>
      <c r="G345" s="921"/>
      <c r="H345" s="924" t="s">
        <v>30</v>
      </c>
      <c r="I345" s="924"/>
      <c r="J345" s="14" t="s">
        <v>31</v>
      </c>
      <c r="K345" s="14" t="s">
        <v>32</v>
      </c>
      <c r="L345" s="16">
        <v>370.26</v>
      </c>
    </row>
    <row r="346" spans="1:12" x14ac:dyDescent="0.25">
      <c r="A346" s="918"/>
      <c r="B346" s="921"/>
      <c r="C346" s="922"/>
      <c r="D346" s="923"/>
      <c r="E346" s="921"/>
      <c r="F346" s="921"/>
      <c r="G346" s="921"/>
      <c r="H346" s="924" t="s">
        <v>33</v>
      </c>
      <c r="I346" s="924"/>
      <c r="J346" s="921" t="s">
        <v>31</v>
      </c>
      <c r="K346" s="921" t="s">
        <v>31</v>
      </c>
      <c r="L346" s="925">
        <v>0</v>
      </c>
    </row>
    <row r="347" spans="1:12" x14ac:dyDescent="0.25">
      <c r="A347" s="918"/>
      <c r="B347" s="921"/>
      <c r="C347" s="922"/>
      <c r="D347" s="923"/>
      <c r="E347" s="921"/>
      <c r="F347" s="921"/>
      <c r="G347" s="921"/>
      <c r="H347" s="924"/>
      <c r="I347" s="924"/>
      <c r="J347" s="921"/>
      <c r="K347" s="921"/>
      <c r="L347" s="925"/>
    </row>
    <row r="348" spans="1:12" ht="24" x14ac:dyDescent="0.25">
      <c r="A348" s="918"/>
      <c r="B348" s="9" t="s">
        <v>34</v>
      </c>
      <c r="C348" s="13" t="s">
        <v>35</v>
      </c>
      <c r="D348" s="13" t="s">
        <v>36</v>
      </c>
      <c r="E348" s="13" t="s">
        <v>37</v>
      </c>
      <c r="F348" s="920"/>
      <c r="G348" s="920"/>
      <c r="H348" s="924" t="s">
        <v>38</v>
      </c>
      <c r="I348" s="924"/>
      <c r="J348" s="921" t="s">
        <v>31</v>
      </c>
      <c r="K348" s="921" t="s">
        <v>32</v>
      </c>
      <c r="L348" s="925">
        <v>150</v>
      </c>
    </row>
    <row r="349" spans="1:12" ht="22.8" x14ac:dyDescent="0.25">
      <c r="A349" s="918"/>
      <c r="B349" s="14" t="s">
        <v>229</v>
      </c>
      <c r="C349" s="14" t="s">
        <v>3323</v>
      </c>
      <c r="D349" s="15">
        <v>43638</v>
      </c>
      <c r="E349" s="14" t="s">
        <v>2729</v>
      </c>
      <c r="F349" s="920"/>
      <c r="G349" s="920"/>
      <c r="H349" s="924"/>
      <c r="I349" s="924"/>
      <c r="J349" s="921"/>
      <c r="K349" s="921"/>
      <c r="L349" s="925"/>
    </row>
    <row r="350" spans="1:12" ht="24" x14ac:dyDescent="0.25">
      <c r="A350" s="918">
        <v>1066</v>
      </c>
      <c r="B350" s="9" t="s">
        <v>22</v>
      </c>
      <c r="C350" s="13" t="s">
        <v>23</v>
      </c>
      <c r="D350" s="13" t="s">
        <v>24</v>
      </c>
      <c r="E350" s="13" t="s">
        <v>25</v>
      </c>
      <c r="F350" s="919" t="s">
        <v>17</v>
      </c>
      <c r="G350" s="919"/>
      <c r="H350" s="920"/>
      <c r="I350" s="920"/>
      <c r="J350" s="920"/>
      <c r="K350" s="920"/>
      <c r="L350" s="920"/>
    </row>
    <row r="351" spans="1:12" x14ac:dyDescent="0.25">
      <c r="A351" s="918"/>
      <c r="B351" s="921" t="s">
        <v>3319</v>
      </c>
      <c r="C351" s="922" t="s">
        <v>3322</v>
      </c>
      <c r="D351" s="923">
        <v>43631</v>
      </c>
      <c r="E351" s="921" t="s">
        <v>736</v>
      </c>
      <c r="F351" s="921" t="s">
        <v>1588</v>
      </c>
      <c r="G351" s="921"/>
      <c r="H351" s="924" t="s">
        <v>30</v>
      </c>
      <c r="I351" s="924"/>
      <c r="J351" s="14" t="s">
        <v>31</v>
      </c>
      <c r="K351" s="14" t="s">
        <v>32</v>
      </c>
      <c r="L351" s="16">
        <v>581.64</v>
      </c>
    </row>
    <row r="352" spans="1:12" x14ac:dyDescent="0.25">
      <c r="A352" s="918"/>
      <c r="B352" s="921"/>
      <c r="C352" s="922"/>
      <c r="D352" s="923"/>
      <c r="E352" s="921"/>
      <c r="F352" s="921"/>
      <c r="G352" s="921"/>
      <c r="H352" s="924" t="s">
        <v>33</v>
      </c>
      <c r="I352" s="924"/>
      <c r="J352" s="921" t="s">
        <v>31</v>
      </c>
      <c r="K352" s="921" t="s">
        <v>31</v>
      </c>
      <c r="L352" s="925">
        <v>0</v>
      </c>
    </row>
    <row r="353" spans="1:12" x14ac:dyDescent="0.25">
      <c r="A353" s="918"/>
      <c r="B353" s="921"/>
      <c r="C353" s="922"/>
      <c r="D353" s="923"/>
      <c r="E353" s="921"/>
      <c r="F353" s="921"/>
      <c r="G353" s="921"/>
      <c r="H353" s="924"/>
      <c r="I353" s="924"/>
      <c r="J353" s="921"/>
      <c r="K353" s="921"/>
      <c r="L353" s="925"/>
    </row>
    <row r="354" spans="1:12" ht="24" x14ac:dyDescent="0.25">
      <c r="A354" s="918"/>
      <c r="B354" s="9" t="s">
        <v>34</v>
      </c>
      <c r="C354" s="13" t="s">
        <v>35</v>
      </c>
      <c r="D354" s="13" t="s">
        <v>36</v>
      </c>
      <c r="E354" s="13" t="s">
        <v>37</v>
      </c>
      <c r="F354" s="920"/>
      <c r="G354" s="920"/>
      <c r="H354" s="924" t="s">
        <v>38</v>
      </c>
      <c r="I354" s="924"/>
      <c r="J354" s="921" t="s">
        <v>31</v>
      </c>
      <c r="K354" s="921" t="s">
        <v>31</v>
      </c>
      <c r="L354" s="925">
        <v>0</v>
      </c>
    </row>
    <row r="355" spans="1:12" ht="22.8" x14ac:dyDescent="0.25">
      <c r="A355" s="918"/>
      <c r="B355" s="14" t="s">
        <v>229</v>
      </c>
      <c r="C355" s="14" t="s">
        <v>1588</v>
      </c>
      <c r="D355" s="15">
        <v>43638</v>
      </c>
      <c r="E355" s="14" t="s">
        <v>2729</v>
      </c>
      <c r="F355" s="920"/>
      <c r="G355" s="920"/>
      <c r="H355" s="924"/>
      <c r="I355" s="924"/>
      <c r="J355" s="921"/>
      <c r="K355" s="921"/>
      <c r="L355" s="925"/>
    </row>
    <row r="356" spans="1:12" ht="24" x14ac:dyDescent="0.25">
      <c r="A356" s="918">
        <v>1067</v>
      </c>
      <c r="B356" s="9" t="s">
        <v>22</v>
      </c>
      <c r="C356" s="13" t="s">
        <v>23</v>
      </c>
      <c r="D356" s="13" t="s">
        <v>24</v>
      </c>
      <c r="E356" s="13" t="s">
        <v>25</v>
      </c>
      <c r="F356" s="919" t="s">
        <v>17</v>
      </c>
      <c r="G356" s="919"/>
      <c r="H356" s="920"/>
      <c r="I356" s="920"/>
      <c r="J356" s="920"/>
      <c r="K356" s="920"/>
      <c r="L356" s="920"/>
    </row>
    <row r="357" spans="1:12" x14ac:dyDescent="0.25">
      <c r="A357" s="918"/>
      <c r="B357" s="921" t="s">
        <v>3324</v>
      </c>
      <c r="C357" s="922" t="s">
        <v>3325</v>
      </c>
      <c r="D357" s="923">
        <v>43622</v>
      </c>
      <c r="E357" s="921" t="s">
        <v>1195</v>
      </c>
      <c r="F357" s="921" t="s">
        <v>725</v>
      </c>
      <c r="G357" s="921"/>
      <c r="H357" s="924" t="s">
        <v>30</v>
      </c>
      <c r="I357" s="924"/>
      <c r="J357" s="14" t="s">
        <v>31</v>
      </c>
      <c r="K357" s="14" t="s">
        <v>32</v>
      </c>
      <c r="L357" s="16">
        <v>386.84</v>
      </c>
    </row>
    <row r="358" spans="1:12" x14ac:dyDescent="0.25">
      <c r="A358" s="918"/>
      <c r="B358" s="921"/>
      <c r="C358" s="922"/>
      <c r="D358" s="923"/>
      <c r="E358" s="921"/>
      <c r="F358" s="921"/>
      <c r="G358" s="921"/>
      <c r="H358" s="924" t="s">
        <v>33</v>
      </c>
      <c r="I358" s="924"/>
      <c r="J358" s="14" t="s">
        <v>31</v>
      </c>
      <c r="K358" s="14" t="s">
        <v>32</v>
      </c>
      <c r="L358" s="16">
        <v>222.96</v>
      </c>
    </row>
    <row r="359" spans="1:12" ht="24" x14ac:dyDescent="0.25">
      <c r="A359" s="918"/>
      <c r="B359" s="9" t="s">
        <v>34</v>
      </c>
      <c r="C359" s="13" t="s">
        <v>35</v>
      </c>
      <c r="D359" s="13" t="s">
        <v>36</v>
      </c>
      <c r="E359" s="13" t="s">
        <v>37</v>
      </c>
      <c r="F359" s="920"/>
      <c r="G359" s="920"/>
      <c r="H359" s="924" t="s">
        <v>38</v>
      </c>
      <c r="I359" s="924"/>
      <c r="J359" s="921" t="s">
        <v>31</v>
      </c>
      <c r="K359" s="921" t="s">
        <v>32</v>
      </c>
      <c r="L359" s="925">
        <v>25</v>
      </c>
    </row>
    <row r="360" spans="1:12" ht="22.8" x14ac:dyDescent="0.25">
      <c r="A360" s="918"/>
      <c r="B360" s="14" t="s">
        <v>141</v>
      </c>
      <c r="C360" s="14" t="s">
        <v>725</v>
      </c>
      <c r="D360" s="15">
        <v>43624</v>
      </c>
      <c r="E360" s="14" t="s">
        <v>1196</v>
      </c>
      <c r="F360" s="920"/>
      <c r="G360" s="920"/>
      <c r="H360" s="924"/>
      <c r="I360" s="924"/>
      <c r="J360" s="921"/>
      <c r="K360" s="921"/>
      <c r="L360" s="925"/>
    </row>
    <row r="361" spans="1:12" ht="24" x14ac:dyDescent="0.25">
      <c r="A361" s="918">
        <v>1068</v>
      </c>
      <c r="B361" s="9" t="s">
        <v>22</v>
      </c>
      <c r="C361" s="13" t="s">
        <v>23</v>
      </c>
      <c r="D361" s="13" t="s">
        <v>24</v>
      </c>
      <c r="E361" s="13" t="s">
        <v>25</v>
      </c>
      <c r="F361" s="919" t="s">
        <v>17</v>
      </c>
      <c r="G361" s="919"/>
      <c r="H361" s="920"/>
      <c r="I361" s="920"/>
      <c r="J361" s="920"/>
      <c r="K361" s="920"/>
      <c r="L361" s="920"/>
    </row>
    <row r="362" spans="1:12" x14ac:dyDescent="0.25">
      <c r="A362" s="918"/>
      <c r="B362" s="921" t="s">
        <v>3326</v>
      </c>
      <c r="C362" s="922" t="s">
        <v>3327</v>
      </c>
      <c r="D362" s="923">
        <v>43565</v>
      </c>
      <c r="E362" s="921" t="s">
        <v>3328</v>
      </c>
      <c r="F362" s="921" t="s">
        <v>3329</v>
      </c>
      <c r="G362" s="921"/>
      <c r="H362" s="924" t="s">
        <v>30</v>
      </c>
      <c r="I362" s="924"/>
      <c r="J362" s="14" t="s">
        <v>31</v>
      </c>
      <c r="K362" s="14" t="s">
        <v>32</v>
      </c>
      <c r="L362" s="16">
        <v>240.66</v>
      </c>
    </row>
    <row r="363" spans="1:12" x14ac:dyDescent="0.25">
      <c r="A363" s="918"/>
      <c r="B363" s="921"/>
      <c r="C363" s="922"/>
      <c r="D363" s="923"/>
      <c r="E363" s="921"/>
      <c r="F363" s="921"/>
      <c r="G363" s="921"/>
      <c r="H363" s="924" t="s">
        <v>33</v>
      </c>
      <c r="I363" s="924"/>
      <c r="J363" s="921" t="s">
        <v>31</v>
      </c>
      <c r="K363" s="921" t="s">
        <v>32</v>
      </c>
      <c r="L363" s="925">
        <v>1635.66</v>
      </c>
    </row>
    <row r="364" spans="1:12" x14ac:dyDescent="0.25">
      <c r="A364" s="918"/>
      <c r="B364" s="921"/>
      <c r="C364" s="922"/>
      <c r="D364" s="923"/>
      <c r="E364" s="921"/>
      <c r="F364" s="921"/>
      <c r="G364" s="921"/>
      <c r="H364" s="924"/>
      <c r="I364" s="924"/>
      <c r="J364" s="921"/>
      <c r="K364" s="921"/>
      <c r="L364" s="925"/>
    </row>
    <row r="365" spans="1:12" ht="24" x14ac:dyDescent="0.25">
      <c r="A365" s="918"/>
      <c r="B365" s="9" t="s">
        <v>34</v>
      </c>
      <c r="C365" s="13" t="s">
        <v>35</v>
      </c>
      <c r="D365" s="13" t="s">
        <v>36</v>
      </c>
      <c r="E365" s="13" t="s">
        <v>37</v>
      </c>
      <c r="F365" s="920"/>
      <c r="G365" s="920"/>
      <c r="H365" s="924" t="s">
        <v>38</v>
      </c>
      <c r="I365" s="924"/>
      <c r="J365" s="921" t="s">
        <v>31</v>
      </c>
      <c r="K365" s="921" t="s">
        <v>32</v>
      </c>
      <c r="L365" s="925">
        <v>119.28</v>
      </c>
    </row>
    <row r="366" spans="1:12" ht="22.8" x14ac:dyDescent="0.25">
      <c r="A366" s="918"/>
      <c r="B366" s="14" t="s">
        <v>204</v>
      </c>
      <c r="C366" s="14" t="s">
        <v>3329</v>
      </c>
      <c r="D366" s="15">
        <v>43572</v>
      </c>
      <c r="E366" s="14" t="s">
        <v>3330</v>
      </c>
      <c r="F366" s="920"/>
      <c r="G366" s="920"/>
      <c r="H366" s="924"/>
      <c r="I366" s="924"/>
      <c r="J366" s="921"/>
      <c r="K366" s="921"/>
      <c r="L366" s="925"/>
    </row>
    <row r="367" spans="1:12" ht="24" x14ac:dyDescent="0.25">
      <c r="A367" s="918">
        <v>1069</v>
      </c>
      <c r="B367" s="9" t="s">
        <v>22</v>
      </c>
      <c r="C367" s="13" t="s">
        <v>23</v>
      </c>
      <c r="D367" s="13" t="s">
        <v>24</v>
      </c>
      <c r="E367" s="13" t="s">
        <v>25</v>
      </c>
      <c r="F367" s="919" t="s">
        <v>17</v>
      </c>
      <c r="G367" s="919"/>
      <c r="H367" s="920"/>
      <c r="I367" s="920"/>
      <c r="J367" s="920"/>
      <c r="K367" s="920"/>
      <c r="L367" s="920"/>
    </row>
    <row r="368" spans="1:12" x14ac:dyDescent="0.25">
      <c r="A368" s="918"/>
      <c r="B368" s="921" t="s">
        <v>3326</v>
      </c>
      <c r="C368" s="922" t="s">
        <v>3327</v>
      </c>
      <c r="D368" s="923">
        <v>43565</v>
      </c>
      <c r="E368" s="921" t="s">
        <v>3328</v>
      </c>
      <c r="F368" s="921" t="s">
        <v>1156</v>
      </c>
      <c r="G368" s="921"/>
      <c r="H368" s="924" t="s">
        <v>30</v>
      </c>
      <c r="I368" s="924"/>
      <c r="J368" s="14" t="s">
        <v>31</v>
      </c>
      <c r="K368" s="14" t="s">
        <v>32</v>
      </c>
      <c r="L368" s="16">
        <v>420.63</v>
      </c>
    </row>
    <row r="369" spans="1:12" x14ac:dyDescent="0.25">
      <c r="A369" s="918"/>
      <c r="B369" s="921"/>
      <c r="C369" s="922"/>
      <c r="D369" s="923"/>
      <c r="E369" s="921"/>
      <c r="F369" s="921"/>
      <c r="G369" s="921"/>
      <c r="H369" s="924" t="s">
        <v>33</v>
      </c>
      <c r="I369" s="924"/>
      <c r="J369" s="921" t="s">
        <v>31</v>
      </c>
      <c r="K369" s="921" t="s">
        <v>31</v>
      </c>
      <c r="L369" s="925">
        <v>0</v>
      </c>
    </row>
    <row r="370" spans="1:12" x14ac:dyDescent="0.25">
      <c r="A370" s="918"/>
      <c r="B370" s="921"/>
      <c r="C370" s="922"/>
      <c r="D370" s="923"/>
      <c r="E370" s="921"/>
      <c r="F370" s="921"/>
      <c r="G370" s="921"/>
      <c r="H370" s="924"/>
      <c r="I370" s="924"/>
      <c r="J370" s="921"/>
      <c r="K370" s="921"/>
      <c r="L370" s="925"/>
    </row>
    <row r="371" spans="1:12" ht="24" x14ac:dyDescent="0.25">
      <c r="A371" s="918"/>
      <c r="B371" s="9" t="s">
        <v>34</v>
      </c>
      <c r="C371" s="13" t="s">
        <v>35</v>
      </c>
      <c r="D371" s="13" t="s">
        <v>36</v>
      </c>
      <c r="E371" s="13" t="s">
        <v>37</v>
      </c>
      <c r="F371" s="920"/>
      <c r="G371" s="920"/>
      <c r="H371" s="924" t="s">
        <v>38</v>
      </c>
      <c r="I371" s="924"/>
      <c r="J371" s="921" t="s">
        <v>31</v>
      </c>
      <c r="K371" s="921" t="s">
        <v>31</v>
      </c>
      <c r="L371" s="925">
        <v>0</v>
      </c>
    </row>
    <row r="372" spans="1:12" ht="22.8" x14ac:dyDescent="0.25">
      <c r="A372" s="918"/>
      <c r="B372" s="14" t="s">
        <v>204</v>
      </c>
      <c r="C372" s="14" t="s">
        <v>1156</v>
      </c>
      <c r="D372" s="15">
        <v>43572</v>
      </c>
      <c r="E372" s="14" t="s">
        <v>3330</v>
      </c>
      <c r="F372" s="920"/>
      <c r="G372" s="920"/>
      <c r="H372" s="924"/>
      <c r="I372" s="924"/>
      <c r="J372" s="921"/>
      <c r="K372" s="921"/>
      <c r="L372" s="925"/>
    </row>
    <row r="373" spans="1:12" ht="24" x14ac:dyDescent="0.25">
      <c r="A373" s="918">
        <v>1070</v>
      </c>
      <c r="B373" s="9" t="s">
        <v>22</v>
      </c>
      <c r="C373" s="13" t="s">
        <v>23</v>
      </c>
      <c r="D373" s="13" t="s">
        <v>24</v>
      </c>
      <c r="E373" s="13" t="s">
        <v>25</v>
      </c>
      <c r="F373" s="919" t="s">
        <v>17</v>
      </c>
      <c r="G373" s="919"/>
      <c r="H373" s="920"/>
      <c r="I373" s="920"/>
      <c r="J373" s="920"/>
      <c r="K373" s="920"/>
      <c r="L373" s="920"/>
    </row>
    <row r="374" spans="1:12" x14ac:dyDescent="0.25">
      <c r="A374" s="918"/>
      <c r="B374" s="921" t="s">
        <v>3326</v>
      </c>
      <c r="C374" s="922" t="s">
        <v>3331</v>
      </c>
      <c r="D374" s="923">
        <v>43597</v>
      </c>
      <c r="E374" s="921" t="s">
        <v>1164</v>
      </c>
      <c r="F374" s="921" t="s">
        <v>2110</v>
      </c>
      <c r="G374" s="921"/>
      <c r="H374" s="924" t="s">
        <v>30</v>
      </c>
      <c r="I374" s="924"/>
      <c r="J374" s="14" t="s">
        <v>31</v>
      </c>
      <c r="K374" s="14" t="s">
        <v>32</v>
      </c>
      <c r="L374" s="16">
        <v>591.99</v>
      </c>
    </row>
    <row r="375" spans="1:12" x14ac:dyDescent="0.25">
      <c r="A375" s="918"/>
      <c r="B375" s="921"/>
      <c r="C375" s="922"/>
      <c r="D375" s="923"/>
      <c r="E375" s="921"/>
      <c r="F375" s="921"/>
      <c r="G375" s="921"/>
      <c r="H375" s="924" t="s">
        <v>33</v>
      </c>
      <c r="I375" s="924"/>
      <c r="J375" s="14" t="s">
        <v>31</v>
      </c>
      <c r="K375" s="14" t="s">
        <v>32</v>
      </c>
      <c r="L375" s="16">
        <v>4060</v>
      </c>
    </row>
    <row r="376" spans="1:12" ht="24" x14ac:dyDescent="0.25">
      <c r="A376" s="918"/>
      <c r="B376" s="9" t="s">
        <v>34</v>
      </c>
      <c r="C376" s="13" t="s">
        <v>35</v>
      </c>
      <c r="D376" s="13" t="s">
        <v>36</v>
      </c>
      <c r="E376" s="13" t="s">
        <v>37</v>
      </c>
      <c r="F376" s="920"/>
      <c r="G376" s="920"/>
      <c r="H376" s="924" t="s">
        <v>38</v>
      </c>
      <c r="I376" s="924"/>
      <c r="J376" s="921" t="s">
        <v>31</v>
      </c>
      <c r="K376" s="921" t="s">
        <v>31</v>
      </c>
      <c r="L376" s="925">
        <v>0</v>
      </c>
    </row>
    <row r="377" spans="1:12" ht="22.8" x14ac:dyDescent="0.25">
      <c r="A377" s="918"/>
      <c r="B377" s="14" t="s">
        <v>204</v>
      </c>
      <c r="C377" s="14" t="s">
        <v>2110</v>
      </c>
      <c r="D377" s="15">
        <v>43601</v>
      </c>
      <c r="E377" s="14" t="s">
        <v>2023</v>
      </c>
      <c r="F377" s="920"/>
      <c r="G377" s="920"/>
      <c r="H377" s="924"/>
      <c r="I377" s="924"/>
      <c r="J377" s="921"/>
      <c r="K377" s="921"/>
      <c r="L377" s="925"/>
    </row>
    <row r="378" spans="1:12" ht="24" x14ac:dyDescent="0.25">
      <c r="A378" s="918">
        <v>1071</v>
      </c>
      <c r="B378" s="9" t="s">
        <v>22</v>
      </c>
      <c r="C378" s="13" t="s">
        <v>23</v>
      </c>
      <c r="D378" s="13" t="s">
        <v>24</v>
      </c>
      <c r="E378" s="13" t="s">
        <v>25</v>
      </c>
      <c r="F378" s="919" t="s">
        <v>17</v>
      </c>
      <c r="G378" s="919"/>
      <c r="H378" s="920"/>
      <c r="I378" s="920"/>
      <c r="J378" s="920"/>
      <c r="K378" s="920"/>
      <c r="L378" s="920"/>
    </row>
    <row r="379" spans="1:12" x14ac:dyDescent="0.25">
      <c r="A379" s="918"/>
      <c r="B379" s="921" t="s">
        <v>3326</v>
      </c>
      <c r="C379" s="922" t="s">
        <v>3332</v>
      </c>
      <c r="D379" s="923">
        <v>43639</v>
      </c>
      <c r="E379" s="921" t="s">
        <v>808</v>
      </c>
      <c r="F379" s="921" t="s">
        <v>416</v>
      </c>
      <c r="G379" s="921"/>
      <c r="H379" s="924" t="s">
        <v>30</v>
      </c>
      <c r="I379" s="924"/>
      <c r="J379" s="14" t="s">
        <v>31</v>
      </c>
      <c r="K379" s="14" t="s">
        <v>31</v>
      </c>
      <c r="L379" s="16">
        <v>0</v>
      </c>
    </row>
    <row r="380" spans="1:12" x14ac:dyDescent="0.25">
      <c r="A380" s="918"/>
      <c r="B380" s="921"/>
      <c r="C380" s="922"/>
      <c r="D380" s="923"/>
      <c r="E380" s="921"/>
      <c r="F380" s="921"/>
      <c r="G380" s="921"/>
      <c r="H380" s="924" t="s">
        <v>33</v>
      </c>
      <c r="I380" s="924"/>
      <c r="J380" s="921" t="s">
        <v>31</v>
      </c>
      <c r="K380" s="921" t="s">
        <v>31</v>
      </c>
      <c r="L380" s="925">
        <v>0</v>
      </c>
    </row>
    <row r="381" spans="1:12" x14ac:dyDescent="0.25">
      <c r="A381" s="918"/>
      <c r="B381" s="921"/>
      <c r="C381" s="922"/>
      <c r="D381" s="923"/>
      <c r="E381" s="921"/>
      <c r="F381" s="921"/>
      <c r="G381" s="921"/>
      <c r="H381" s="924"/>
      <c r="I381" s="924"/>
      <c r="J381" s="921"/>
      <c r="K381" s="921"/>
      <c r="L381" s="925"/>
    </row>
    <row r="382" spans="1:12" x14ac:dyDescent="0.25">
      <c r="A382" s="918"/>
      <c r="B382" s="921"/>
      <c r="C382" s="922"/>
      <c r="D382" s="923"/>
      <c r="E382" s="921"/>
      <c r="F382" s="921"/>
      <c r="G382" s="921"/>
      <c r="H382" s="924"/>
      <c r="I382" s="924"/>
      <c r="J382" s="921"/>
      <c r="K382" s="921"/>
      <c r="L382" s="925"/>
    </row>
    <row r="383" spans="1:12" ht="24" x14ac:dyDescent="0.25">
      <c r="A383" s="918"/>
      <c r="B383" s="9" t="s">
        <v>34</v>
      </c>
      <c r="C383" s="13" t="s">
        <v>35</v>
      </c>
      <c r="D383" s="13" t="s">
        <v>36</v>
      </c>
      <c r="E383" s="13" t="s">
        <v>37</v>
      </c>
      <c r="F383" s="920"/>
      <c r="G383" s="920"/>
      <c r="H383" s="924" t="s">
        <v>38</v>
      </c>
      <c r="I383" s="924"/>
      <c r="J383" s="921" t="s">
        <v>32</v>
      </c>
      <c r="K383" s="921" t="s">
        <v>31</v>
      </c>
      <c r="L383" s="925">
        <v>1570</v>
      </c>
    </row>
    <row r="384" spans="1:12" ht="22.8" x14ac:dyDescent="0.25">
      <c r="A384" s="918"/>
      <c r="B384" s="14" t="s">
        <v>204</v>
      </c>
      <c r="C384" s="14" t="s">
        <v>416</v>
      </c>
      <c r="D384" s="15">
        <v>43644</v>
      </c>
      <c r="E384" s="14" t="s">
        <v>1368</v>
      </c>
      <c r="F384" s="920"/>
      <c r="G384" s="920"/>
      <c r="H384" s="924"/>
      <c r="I384" s="924"/>
      <c r="J384" s="921"/>
      <c r="K384" s="921"/>
      <c r="L384" s="925"/>
    </row>
    <row r="385" spans="1:12" ht="24" x14ac:dyDescent="0.25">
      <c r="A385" s="918">
        <v>1072</v>
      </c>
      <c r="B385" s="9" t="s">
        <v>22</v>
      </c>
      <c r="C385" s="13" t="s">
        <v>23</v>
      </c>
      <c r="D385" s="13" t="s">
        <v>24</v>
      </c>
      <c r="E385" s="13" t="s">
        <v>25</v>
      </c>
      <c r="F385" s="919" t="s">
        <v>17</v>
      </c>
      <c r="G385" s="919"/>
      <c r="H385" s="920"/>
      <c r="I385" s="920"/>
      <c r="J385" s="920"/>
      <c r="K385" s="920"/>
      <c r="L385" s="920"/>
    </row>
    <row r="386" spans="1:12" x14ac:dyDescent="0.25">
      <c r="A386" s="918"/>
      <c r="B386" s="921" t="s">
        <v>3326</v>
      </c>
      <c r="C386" s="922" t="s">
        <v>3333</v>
      </c>
      <c r="D386" s="923">
        <v>43670</v>
      </c>
      <c r="E386" s="921" t="s">
        <v>3334</v>
      </c>
      <c r="F386" s="921" t="s">
        <v>3335</v>
      </c>
      <c r="G386" s="921"/>
      <c r="H386" s="924" t="s">
        <v>30</v>
      </c>
      <c r="I386" s="924"/>
      <c r="J386" s="14" t="s">
        <v>31</v>
      </c>
      <c r="K386" s="14" t="s">
        <v>32</v>
      </c>
      <c r="L386" s="16">
        <v>1233.97</v>
      </c>
    </row>
    <row r="387" spans="1:12" x14ac:dyDescent="0.25">
      <c r="A387" s="918"/>
      <c r="B387" s="921"/>
      <c r="C387" s="922"/>
      <c r="D387" s="923"/>
      <c r="E387" s="921"/>
      <c r="F387" s="921"/>
      <c r="G387" s="921"/>
      <c r="H387" s="924" t="s">
        <v>33</v>
      </c>
      <c r="I387" s="924"/>
      <c r="J387" s="921" t="s">
        <v>31</v>
      </c>
      <c r="K387" s="921" t="s">
        <v>31</v>
      </c>
      <c r="L387" s="925">
        <v>0</v>
      </c>
    </row>
    <row r="388" spans="1:12" x14ac:dyDescent="0.25">
      <c r="A388" s="918"/>
      <c r="B388" s="921"/>
      <c r="C388" s="922"/>
      <c r="D388" s="923"/>
      <c r="E388" s="921"/>
      <c r="F388" s="921"/>
      <c r="G388" s="921"/>
      <c r="H388" s="924"/>
      <c r="I388" s="924"/>
      <c r="J388" s="921"/>
      <c r="K388" s="921"/>
      <c r="L388" s="925"/>
    </row>
    <row r="389" spans="1:12" x14ac:dyDescent="0.25">
      <c r="A389" s="918"/>
      <c r="B389" s="921"/>
      <c r="C389" s="922"/>
      <c r="D389" s="923"/>
      <c r="E389" s="921"/>
      <c r="F389" s="921"/>
      <c r="G389" s="921"/>
      <c r="H389" s="924"/>
      <c r="I389" s="924"/>
      <c r="J389" s="921"/>
      <c r="K389" s="921"/>
      <c r="L389" s="925"/>
    </row>
    <row r="390" spans="1:12" ht="24" x14ac:dyDescent="0.25">
      <c r="A390" s="918"/>
      <c r="B390" s="9" t="s">
        <v>34</v>
      </c>
      <c r="C390" s="13" t="s">
        <v>35</v>
      </c>
      <c r="D390" s="13" t="s">
        <v>36</v>
      </c>
      <c r="E390" s="13" t="s">
        <v>37</v>
      </c>
      <c r="F390" s="920"/>
      <c r="G390" s="920"/>
      <c r="H390" s="924" t="s">
        <v>38</v>
      </c>
      <c r="I390" s="924"/>
      <c r="J390" s="921" t="s">
        <v>31</v>
      </c>
      <c r="K390" s="921" t="s">
        <v>32</v>
      </c>
      <c r="L390" s="925">
        <v>425.7</v>
      </c>
    </row>
    <row r="391" spans="1:12" ht="22.8" x14ac:dyDescent="0.25">
      <c r="A391" s="918"/>
      <c r="B391" s="14" t="s">
        <v>204</v>
      </c>
      <c r="C391" s="14" t="s">
        <v>3335</v>
      </c>
      <c r="D391" s="15">
        <v>43682</v>
      </c>
      <c r="E391" s="14" t="s">
        <v>3336</v>
      </c>
      <c r="F391" s="920"/>
      <c r="G391" s="920"/>
      <c r="H391" s="924"/>
      <c r="I391" s="924"/>
      <c r="J391" s="921"/>
      <c r="K391" s="921"/>
      <c r="L391" s="925"/>
    </row>
    <row r="392" spans="1:12" ht="24" x14ac:dyDescent="0.25">
      <c r="A392" s="918">
        <v>1073</v>
      </c>
      <c r="B392" s="9" t="s">
        <v>22</v>
      </c>
      <c r="C392" s="13" t="s">
        <v>23</v>
      </c>
      <c r="D392" s="13" t="s">
        <v>24</v>
      </c>
      <c r="E392" s="13" t="s">
        <v>25</v>
      </c>
      <c r="F392" s="919" t="s">
        <v>17</v>
      </c>
      <c r="G392" s="919"/>
      <c r="H392" s="920"/>
      <c r="I392" s="920"/>
      <c r="J392" s="920"/>
      <c r="K392" s="920"/>
      <c r="L392" s="920"/>
    </row>
    <row r="393" spans="1:12" x14ac:dyDescent="0.25">
      <c r="A393" s="918"/>
      <c r="B393" s="921" t="s">
        <v>3326</v>
      </c>
      <c r="C393" s="922" t="s">
        <v>3333</v>
      </c>
      <c r="D393" s="923">
        <v>43670</v>
      </c>
      <c r="E393" s="921" t="s">
        <v>3334</v>
      </c>
      <c r="F393" s="921" t="s">
        <v>2110</v>
      </c>
      <c r="G393" s="921"/>
      <c r="H393" s="924" t="s">
        <v>30</v>
      </c>
      <c r="I393" s="924"/>
      <c r="J393" s="14" t="s">
        <v>31</v>
      </c>
      <c r="K393" s="14" t="s">
        <v>32</v>
      </c>
      <c r="L393" s="16">
        <v>638.19000000000005</v>
      </c>
    </row>
    <row r="394" spans="1:12" x14ac:dyDescent="0.25">
      <c r="A394" s="918"/>
      <c r="B394" s="921"/>
      <c r="C394" s="922"/>
      <c r="D394" s="923"/>
      <c r="E394" s="921"/>
      <c r="F394" s="921"/>
      <c r="G394" s="921"/>
      <c r="H394" s="924" t="s">
        <v>33</v>
      </c>
      <c r="I394" s="924"/>
      <c r="J394" s="921" t="s">
        <v>31</v>
      </c>
      <c r="K394" s="921" t="s">
        <v>32</v>
      </c>
      <c r="L394" s="925">
        <v>6687.71</v>
      </c>
    </row>
    <row r="395" spans="1:12" x14ac:dyDescent="0.25">
      <c r="A395" s="918"/>
      <c r="B395" s="921"/>
      <c r="C395" s="922"/>
      <c r="D395" s="923"/>
      <c r="E395" s="921"/>
      <c r="F395" s="921"/>
      <c r="G395" s="921"/>
      <c r="H395" s="924"/>
      <c r="I395" s="924"/>
      <c r="J395" s="921"/>
      <c r="K395" s="921"/>
      <c r="L395" s="925"/>
    </row>
    <row r="396" spans="1:12" x14ac:dyDescent="0.25">
      <c r="A396" s="918"/>
      <c r="B396" s="921"/>
      <c r="C396" s="922"/>
      <c r="D396" s="923"/>
      <c r="E396" s="921"/>
      <c r="F396" s="921"/>
      <c r="G396" s="921"/>
      <c r="H396" s="924"/>
      <c r="I396" s="924"/>
      <c r="J396" s="921"/>
      <c r="K396" s="921"/>
      <c r="L396" s="925"/>
    </row>
    <row r="397" spans="1:12" ht="24" x14ac:dyDescent="0.25">
      <c r="A397" s="918"/>
      <c r="B397" s="9" t="s">
        <v>34</v>
      </c>
      <c r="C397" s="13" t="s">
        <v>35</v>
      </c>
      <c r="D397" s="13" t="s">
        <v>36</v>
      </c>
      <c r="E397" s="13" t="s">
        <v>37</v>
      </c>
      <c r="F397" s="920"/>
      <c r="G397" s="920"/>
      <c r="H397" s="924" t="s">
        <v>38</v>
      </c>
      <c r="I397" s="924"/>
      <c r="J397" s="921" t="s">
        <v>31</v>
      </c>
      <c r="K397" s="921" t="s">
        <v>32</v>
      </c>
      <c r="L397" s="925">
        <v>100</v>
      </c>
    </row>
    <row r="398" spans="1:12" ht="22.8" x14ac:dyDescent="0.25">
      <c r="A398" s="918"/>
      <c r="B398" s="14" t="s">
        <v>204</v>
      </c>
      <c r="C398" s="14" t="s">
        <v>2110</v>
      </c>
      <c r="D398" s="15">
        <v>43682</v>
      </c>
      <c r="E398" s="14" t="s">
        <v>3336</v>
      </c>
      <c r="F398" s="920"/>
      <c r="G398" s="920"/>
      <c r="H398" s="924"/>
      <c r="I398" s="924"/>
      <c r="J398" s="921"/>
      <c r="K398" s="921"/>
      <c r="L398" s="925"/>
    </row>
    <row r="399" spans="1:12" ht="24" x14ac:dyDescent="0.25">
      <c r="A399" s="918">
        <v>1074</v>
      </c>
      <c r="B399" s="9" t="s">
        <v>22</v>
      </c>
      <c r="C399" s="13" t="s">
        <v>23</v>
      </c>
      <c r="D399" s="13" t="s">
        <v>24</v>
      </c>
      <c r="E399" s="13" t="s">
        <v>25</v>
      </c>
      <c r="F399" s="919" t="s">
        <v>17</v>
      </c>
      <c r="G399" s="919"/>
      <c r="H399" s="920"/>
      <c r="I399" s="920"/>
      <c r="J399" s="920"/>
      <c r="K399" s="920"/>
      <c r="L399" s="920"/>
    </row>
    <row r="400" spans="1:12" x14ac:dyDescent="0.25">
      <c r="A400" s="918"/>
      <c r="B400" s="921" t="s">
        <v>3326</v>
      </c>
      <c r="C400" s="922" t="s">
        <v>3337</v>
      </c>
      <c r="D400" s="923">
        <v>43718</v>
      </c>
      <c r="E400" s="921" t="s">
        <v>638</v>
      </c>
      <c r="F400" s="921" t="s">
        <v>3338</v>
      </c>
      <c r="G400" s="921"/>
      <c r="H400" s="924" t="s">
        <v>30</v>
      </c>
      <c r="I400" s="924"/>
      <c r="J400" s="14" t="s">
        <v>31</v>
      </c>
      <c r="K400" s="14" t="s">
        <v>32</v>
      </c>
      <c r="L400" s="16">
        <v>761.35</v>
      </c>
    </row>
    <row r="401" spans="1:12" x14ac:dyDescent="0.25">
      <c r="A401" s="918"/>
      <c r="B401" s="921"/>
      <c r="C401" s="922"/>
      <c r="D401" s="923"/>
      <c r="E401" s="921"/>
      <c r="F401" s="921"/>
      <c r="G401" s="921"/>
      <c r="H401" s="924" t="s">
        <v>33</v>
      </c>
      <c r="I401" s="924"/>
      <c r="J401" s="921" t="s">
        <v>31</v>
      </c>
      <c r="K401" s="921" t="s">
        <v>31</v>
      </c>
      <c r="L401" s="925">
        <v>0</v>
      </c>
    </row>
    <row r="402" spans="1:12" x14ac:dyDescent="0.25">
      <c r="A402" s="918"/>
      <c r="B402" s="921"/>
      <c r="C402" s="922"/>
      <c r="D402" s="923"/>
      <c r="E402" s="921"/>
      <c r="F402" s="921"/>
      <c r="G402" s="921"/>
      <c r="H402" s="924"/>
      <c r="I402" s="924"/>
      <c r="J402" s="921"/>
      <c r="K402" s="921"/>
      <c r="L402" s="925"/>
    </row>
    <row r="403" spans="1:12" x14ac:dyDescent="0.25">
      <c r="A403" s="918"/>
      <c r="B403" s="921"/>
      <c r="C403" s="922"/>
      <c r="D403" s="923"/>
      <c r="E403" s="921"/>
      <c r="F403" s="921"/>
      <c r="G403" s="921"/>
      <c r="H403" s="924"/>
      <c r="I403" s="924"/>
      <c r="J403" s="921"/>
      <c r="K403" s="921"/>
      <c r="L403" s="925"/>
    </row>
    <row r="404" spans="1:12" ht="24" x14ac:dyDescent="0.25">
      <c r="A404" s="918"/>
      <c r="B404" s="9" t="s">
        <v>34</v>
      </c>
      <c r="C404" s="13" t="s">
        <v>35</v>
      </c>
      <c r="D404" s="13" t="s">
        <v>36</v>
      </c>
      <c r="E404" s="13" t="s">
        <v>37</v>
      </c>
      <c r="F404" s="920"/>
      <c r="G404" s="920"/>
      <c r="H404" s="924" t="s">
        <v>38</v>
      </c>
      <c r="I404" s="924"/>
      <c r="J404" s="921" t="s">
        <v>31</v>
      </c>
      <c r="K404" s="921" t="s">
        <v>31</v>
      </c>
      <c r="L404" s="925">
        <v>0</v>
      </c>
    </row>
    <row r="405" spans="1:12" ht="22.8" x14ac:dyDescent="0.25">
      <c r="A405" s="918"/>
      <c r="B405" s="14" t="s">
        <v>204</v>
      </c>
      <c r="C405" s="14" t="s">
        <v>3338</v>
      </c>
      <c r="D405" s="15">
        <v>43729</v>
      </c>
      <c r="E405" s="14" t="s">
        <v>3339</v>
      </c>
      <c r="F405" s="920"/>
      <c r="G405" s="920"/>
      <c r="H405" s="924"/>
      <c r="I405" s="924"/>
      <c r="J405" s="921"/>
      <c r="K405" s="921"/>
      <c r="L405" s="925"/>
    </row>
    <row r="406" spans="1:12" ht="24" x14ac:dyDescent="0.25">
      <c r="A406" s="918">
        <v>1075</v>
      </c>
      <c r="B406" s="9" t="s">
        <v>22</v>
      </c>
      <c r="C406" s="13" t="s">
        <v>23</v>
      </c>
      <c r="D406" s="13" t="s">
        <v>24</v>
      </c>
      <c r="E406" s="13" t="s">
        <v>25</v>
      </c>
      <c r="F406" s="919" t="s">
        <v>17</v>
      </c>
      <c r="G406" s="919"/>
      <c r="H406" s="920"/>
      <c r="I406" s="920"/>
      <c r="J406" s="920"/>
      <c r="K406" s="920"/>
      <c r="L406" s="920"/>
    </row>
    <row r="407" spans="1:12" x14ac:dyDescent="0.25">
      <c r="A407" s="918"/>
      <c r="B407" s="921" t="s">
        <v>3340</v>
      </c>
      <c r="C407" s="922" t="s">
        <v>3341</v>
      </c>
      <c r="D407" s="923">
        <v>43642</v>
      </c>
      <c r="E407" s="921" t="s">
        <v>43</v>
      </c>
      <c r="F407" s="921" t="s">
        <v>2894</v>
      </c>
      <c r="G407" s="921"/>
      <c r="H407" s="924" t="s">
        <v>30</v>
      </c>
      <c r="I407" s="924"/>
      <c r="J407" s="14" t="s">
        <v>31</v>
      </c>
      <c r="K407" s="14" t="s">
        <v>32</v>
      </c>
      <c r="L407" s="16">
        <v>598</v>
      </c>
    </row>
    <row r="408" spans="1:12" x14ac:dyDescent="0.25">
      <c r="A408" s="918"/>
      <c r="B408" s="921"/>
      <c r="C408" s="922"/>
      <c r="D408" s="923"/>
      <c r="E408" s="921"/>
      <c r="F408" s="921"/>
      <c r="G408" s="921"/>
      <c r="H408" s="924" t="s">
        <v>33</v>
      </c>
      <c r="I408" s="924"/>
      <c r="J408" s="14" t="s">
        <v>31</v>
      </c>
      <c r="K408" s="14" t="s">
        <v>31</v>
      </c>
      <c r="L408" s="16">
        <v>0</v>
      </c>
    </row>
    <row r="409" spans="1:12" ht="24" x14ac:dyDescent="0.25">
      <c r="A409" s="918"/>
      <c r="B409" s="9" t="s">
        <v>34</v>
      </c>
      <c r="C409" s="13" t="s">
        <v>35</v>
      </c>
      <c r="D409" s="13" t="s">
        <v>36</v>
      </c>
      <c r="E409" s="13" t="s">
        <v>37</v>
      </c>
      <c r="F409" s="920"/>
      <c r="G409" s="920"/>
      <c r="H409" s="924" t="s">
        <v>38</v>
      </c>
      <c r="I409" s="924"/>
      <c r="J409" s="921" t="s">
        <v>31</v>
      </c>
      <c r="K409" s="921" t="s">
        <v>31</v>
      </c>
      <c r="L409" s="925">
        <v>0</v>
      </c>
    </row>
    <row r="410" spans="1:12" ht="22.8" x14ac:dyDescent="0.25">
      <c r="A410" s="918"/>
      <c r="B410" s="14" t="s">
        <v>111</v>
      </c>
      <c r="C410" s="14" t="s">
        <v>2894</v>
      </c>
      <c r="D410" s="15">
        <v>43645</v>
      </c>
      <c r="E410" s="14" t="s">
        <v>3342</v>
      </c>
      <c r="F410" s="920"/>
      <c r="G410" s="920"/>
      <c r="H410" s="924"/>
      <c r="I410" s="924"/>
      <c r="J410" s="921"/>
      <c r="K410" s="921"/>
      <c r="L410" s="925"/>
    </row>
    <row r="411" spans="1:12" ht="24" x14ac:dyDescent="0.25">
      <c r="A411" s="918">
        <v>1076</v>
      </c>
      <c r="B411" s="9" t="s">
        <v>22</v>
      </c>
      <c r="C411" s="13" t="s">
        <v>23</v>
      </c>
      <c r="D411" s="13" t="s">
        <v>24</v>
      </c>
      <c r="E411" s="13" t="s">
        <v>25</v>
      </c>
      <c r="F411" s="919" t="s">
        <v>17</v>
      </c>
      <c r="G411" s="919"/>
      <c r="H411" s="920"/>
      <c r="I411" s="920"/>
      <c r="J411" s="920"/>
      <c r="K411" s="920"/>
      <c r="L411" s="920"/>
    </row>
    <row r="412" spans="1:12" x14ac:dyDescent="0.25">
      <c r="A412" s="918"/>
      <c r="B412" s="921" t="s">
        <v>3343</v>
      </c>
      <c r="C412" s="922" t="s">
        <v>3344</v>
      </c>
      <c r="D412" s="923">
        <v>43564</v>
      </c>
      <c r="E412" s="921" t="s">
        <v>3345</v>
      </c>
      <c r="F412" s="921" t="s">
        <v>3346</v>
      </c>
      <c r="G412" s="921"/>
      <c r="H412" s="924" t="s">
        <v>30</v>
      </c>
      <c r="I412" s="924"/>
      <c r="J412" s="14" t="s">
        <v>31</v>
      </c>
      <c r="K412" s="14" t="s">
        <v>32</v>
      </c>
      <c r="L412" s="16">
        <v>312.62</v>
      </c>
    </row>
    <row r="413" spans="1:12" x14ac:dyDescent="0.25">
      <c r="A413" s="918"/>
      <c r="B413" s="921"/>
      <c r="C413" s="922"/>
      <c r="D413" s="923"/>
      <c r="E413" s="921"/>
      <c r="F413" s="921"/>
      <c r="G413" s="921"/>
      <c r="H413" s="924" t="s">
        <v>33</v>
      </c>
      <c r="I413" s="924"/>
      <c r="J413" s="14" t="s">
        <v>31</v>
      </c>
      <c r="K413" s="14" t="s">
        <v>32</v>
      </c>
      <c r="L413" s="16">
        <v>2447.0500000000002</v>
      </c>
    </row>
    <row r="414" spans="1:12" ht="24" x14ac:dyDescent="0.25">
      <c r="A414" s="918"/>
      <c r="B414" s="9" t="s">
        <v>34</v>
      </c>
      <c r="C414" s="13" t="s">
        <v>35</v>
      </c>
      <c r="D414" s="13" t="s">
        <v>36</v>
      </c>
      <c r="E414" s="13" t="s">
        <v>37</v>
      </c>
      <c r="F414" s="920"/>
      <c r="G414" s="920"/>
      <c r="H414" s="924" t="s">
        <v>38</v>
      </c>
      <c r="I414" s="924"/>
      <c r="J414" s="921" t="s">
        <v>31</v>
      </c>
      <c r="K414" s="921" t="s">
        <v>31</v>
      </c>
      <c r="L414" s="925">
        <v>0</v>
      </c>
    </row>
    <row r="415" spans="1:12" ht="22.8" x14ac:dyDescent="0.25">
      <c r="A415" s="918"/>
      <c r="B415" s="14" t="s">
        <v>39</v>
      </c>
      <c r="C415" s="14" t="s">
        <v>3346</v>
      </c>
      <c r="D415" s="15">
        <v>43570</v>
      </c>
      <c r="E415" s="14" t="s">
        <v>3004</v>
      </c>
      <c r="F415" s="920"/>
      <c r="G415" s="920"/>
      <c r="H415" s="924"/>
      <c r="I415" s="924"/>
      <c r="J415" s="921"/>
      <c r="K415" s="921"/>
      <c r="L415" s="925"/>
    </row>
    <row r="416" spans="1:12" ht="24" x14ac:dyDescent="0.25">
      <c r="A416" s="918">
        <v>1077</v>
      </c>
      <c r="B416" s="9" t="s">
        <v>22</v>
      </c>
      <c r="C416" s="13" t="s">
        <v>23</v>
      </c>
      <c r="D416" s="13" t="s">
        <v>24</v>
      </c>
      <c r="E416" s="13" t="s">
        <v>25</v>
      </c>
      <c r="F416" s="919" t="s">
        <v>17</v>
      </c>
      <c r="G416" s="919"/>
      <c r="H416" s="920"/>
      <c r="I416" s="920"/>
      <c r="J416" s="920"/>
      <c r="K416" s="920"/>
      <c r="L416" s="920"/>
    </row>
    <row r="417" spans="1:12" x14ac:dyDescent="0.25">
      <c r="A417" s="918"/>
      <c r="B417" s="921" t="s">
        <v>3347</v>
      </c>
      <c r="C417" s="921" t="s">
        <v>3348</v>
      </c>
      <c r="D417" s="923">
        <v>43727</v>
      </c>
      <c r="E417" s="921" t="s">
        <v>53</v>
      </c>
      <c r="F417" s="921" t="s">
        <v>54</v>
      </c>
      <c r="G417" s="921"/>
      <c r="H417" s="924" t="s">
        <v>30</v>
      </c>
      <c r="I417" s="924"/>
      <c r="J417" s="14" t="s">
        <v>31</v>
      </c>
      <c r="K417" s="14" t="s">
        <v>32</v>
      </c>
      <c r="L417" s="16">
        <v>417</v>
      </c>
    </row>
    <row r="418" spans="1:12" x14ac:dyDescent="0.25">
      <c r="A418" s="918"/>
      <c r="B418" s="921"/>
      <c r="C418" s="921"/>
      <c r="D418" s="923"/>
      <c r="E418" s="921"/>
      <c r="F418" s="921"/>
      <c r="G418" s="921"/>
      <c r="H418" s="924" t="s">
        <v>33</v>
      </c>
      <c r="I418" s="924"/>
      <c r="J418" s="14" t="s">
        <v>31</v>
      </c>
      <c r="K418" s="14" t="s">
        <v>32</v>
      </c>
      <c r="L418" s="16">
        <v>106</v>
      </c>
    </row>
    <row r="419" spans="1:12" ht="24" x14ac:dyDescent="0.25">
      <c r="A419" s="918"/>
      <c r="B419" s="9" t="s">
        <v>34</v>
      </c>
      <c r="C419" s="13" t="s">
        <v>35</v>
      </c>
      <c r="D419" s="13" t="s">
        <v>36</v>
      </c>
      <c r="E419" s="13" t="s">
        <v>37</v>
      </c>
      <c r="F419" s="920"/>
      <c r="G419" s="920"/>
      <c r="H419" s="924" t="s">
        <v>38</v>
      </c>
      <c r="I419" s="924"/>
      <c r="J419" s="921" t="s">
        <v>31</v>
      </c>
      <c r="K419" s="921" t="s">
        <v>31</v>
      </c>
      <c r="L419" s="925">
        <v>0</v>
      </c>
    </row>
    <row r="420" spans="1:12" ht="22.8" x14ac:dyDescent="0.25">
      <c r="A420" s="918"/>
      <c r="B420" s="14" t="s">
        <v>39</v>
      </c>
      <c r="C420" s="14" t="s">
        <v>54</v>
      </c>
      <c r="D420" s="15">
        <v>43728</v>
      </c>
      <c r="E420" s="14" t="s">
        <v>56</v>
      </c>
      <c r="F420" s="920"/>
      <c r="G420" s="920"/>
      <c r="H420" s="924"/>
      <c r="I420" s="924"/>
      <c r="J420" s="921"/>
      <c r="K420" s="921"/>
      <c r="L420" s="925"/>
    </row>
    <row r="421" spans="1:12" ht="24" x14ac:dyDescent="0.25">
      <c r="A421" s="918">
        <v>1078</v>
      </c>
      <c r="B421" s="9" t="s">
        <v>22</v>
      </c>
      <c r="C421" s="13" t="s">
        <v>23</v>
      </c>
      <c r="D421" s="13" t="s">
        <v>24</v>
      </c>
      <c r="E421" s="13" t="s">
        <v>25</v>
      </c>
      <c r="F421" s="919" t="s">
        <v>17</v>
      </c>
      <c r="G421" s="919"/>
      <c r="H421" s="920"/>
      <c r="I421" s="920"/>
      <c r="J421" s="920"/>
      <c r="K421" s="920"/>
      <c r="L421" s="920"/>
    </row>
    <row r="422" spans="1:12" x14ac:dyDescent="0.25">
      <c r="A422" s="918"/>
      <c r="B422" s="921" t="s">
        <v>3349</v>
      </c>
      <c r="C422" s="922" t="s">
        <v>3350</v>
      </c>
      <c r="D422" s="923">
        <v>43662</v>
      </c>
      <c r="E422" s="921" t="s">
        <v>43</v>
      </c>
      <c r="F422" s="921" t="s">
        <v>3351</v>
      </c>
      <c r="G422" s="921"/>
      <c r="H422" s="924" t="s">
        <v>30</v>
      </c>
      <c r="I422" s="924"/>
      <c r="J422" s="14" t="s">
        <v>31</v>
      </c>
      <c r="K422" s="14" t="s">
        <v>32</v>
      </c>
      <c r="L422" s="16">
        <v>669</v>
      </c>
    </row>
    <row r="423" spans="1:12" x14ac:dyDescent="0.25">
      <c r="A423" s="918"/>
      <c r="B423" s="921"/>
      <c r="C423" s="922"/>
      <c r="D423" s="923"/>
      <c r="E423" s="921"/>
      <c r="F423" s="921"/>
      <c r="G423" s="921"/>
      <c r="H423" s="924" t="s">
        <v>33</v>
      </c>
      <c r="I423" s="924"/>
      <c r="J423" s="921" t="s">
        <v>31</v>
      </c>
      <c r="K423" s="921" t="s">
        <v>31</v>
      </c>
      <c r="L423" s="925">
        <v>0</v>
      </c>
    </row>
    <row r="424" spans="1:12" x14ac:dyDescent="0.25">
      <c r="A424" s="918"/>
      <c r="B424" s="921"/>
      <c r="C424" s="922"/>
      <c r="D424" s="923"/>
      <c r="E424" s="921"/>
      <c r="F424" s="921"/>
      <c r="G424" s="921"/>
      <c r="H424" s="924"/>
      <c r="I424" s="924"/>
      <c r="J424" s="921"/>
      <c r="K424" s="921"/>
      <c r="L424" s="925"/>
    </row>
    <row r="425" spans="1:12" ht="24" x14ac:dyDescent="0.25">
      <c r="A425" s="918"/>
      <c r="B425" s="9" t="s">
        <v>34</v>
      </c>
      <c r="C425" s="13" t="s">
        <v>35</v>
      </c>
      <c r="D425" s="13" t="s">
        <v>36</v>
      </c>
      <c r="E425" s="13" t="s">
        <v>37</v>
      </c>
      <c r="F425" s="920"/>
      <c r="G425" s="920"/>
      <c r="H425" s="924" t="s">
        <v>38</v>
      </c>
      <c r="I425" s="924"/>
      <c r="J425" s="921" t="s">
        <v>31</v>
      </c>
      <c r="K425" s="921" t="s">
        <v>31</v>
      </c>
      <c r="L425" s="925">
        <v>0</v>
      </c>
    </row>
    <row r="426" spans="1:12" ht="22.8" x14ac:dyDescent="0.25">
      <c r="A426" s="918"/>
      <c r="B426" s="14" t="s">
        <v>429</v>
      </c>
      <c r="C426" s="14" t="s">
        <v>3351</v>
      </c>
      <c r="D426" s="15">
        <v>43667</v>
      </c>
      <c r="E426" s="14" t="s">
        <v>3352</v>
      </c>
      <c r="F426" s="920"/>
      <c r="G426" s="920"/>
      <c r="H426" s="924"/>
      <c r="I426" s="924"/>
      <c r="J426" s="921"/>
      <c r="K426" s="921"/>
      <c r="L426" s="925"/>
    </row>
    <row r="427" spans="1:12" ht="24" x14ac:dyDescent="0.25">
      <c r="A427" s="918">
        <v>1079</v>
      </c>
      <c r="B427" s="9" t="s">
        <v>22</v>
      </c>
      <c r="C427" s="13" t="s">
        <v>23</v>
      </c>
      <c r="D427" s="13" t="s">
        <v>24</v>
      </c>
      <c r="E427" s="13" t="s">
        <v>25</v>
      </c>
      <c r="F427" s="919" t="s">
        <v>17</v>
      </c>
      <c r="G427" s="919"/>
      <c r="H427" s="920"/>
      <c r="I427" s="920"/>
      <c r="J427" s="920"/>
      <c r="K427" s="920"/>
      <c r="L427" s="920"/>
    </row>
    <row r="428" spans="1:12" x14ac:dyDescent="0.25">
      <c r="A428" s="918"/>
      <c r="B428" s="921" t="s">
        <v>3353</v>
      </c>
      <c r="C428" s="922" t="s">
        <v>3354</v>
      </c>
      <c r="D428" s="923">
        <v>43635</v>
      </c>
      <c r="E428" s="921" t="s">
        <v>1363</v>
      </c>
      <c r="F428" s="921" t="s">
        <v>3355</v>
      </c>
      <c r="G428" s="921"/>
      <c r="H428" s="924" t="s">
        <v>30</v>
      </c>
      <c r="I428" s="924"/>
      <c r="J428" s="14" t="s">
        <v>31</v>
      </c>
      <c r="K428" s="14" t="s">
        <v>32</v>
      </c>
      <c r="L428" s="16">
        <v>495.6</v>
      </c>
    </row>
    <row r="429" spans="1:12" x14ac:dyDescent="0.25">
      <c r="A429" s="918"/>
      <c r="B429" s="921"/>
      <c r="C429" s="922"/>
      <c r="D429" s="923"/>
      <c r="E429" s="921"/>
      <c r="F429" s="921"/>
      <c r="G429" s="921"/>
      <c r="H429" s="924" t="s">
        <v>33</v>
      </c>
      <c r="I429" s="924"/>
      <c r="J429" s="921" t="s">
        <v>31</v>
      </c>
      <c r="K429" s="921" t="s">
        <v>32</v>
      </c>
      <c r="L429" s="925">
        <v>448.04</v>
      </c>
    </row>
    <row r="430" spans="1:12" x14ac:dyDescent="0.25">
      <c r="A430" s="918"/>
      <c r="B430" s="921"/>
      <c r="C430" s="922"/>
      <c r="D430" s="923"/>
      <c r="E430" s="921"/>
      <c r="F430" s="921"/>
      <c r="G430" s="921"/>
      <c r="H430" s="924"/>
      <c r="I430" s="924"/>
      <c r="J430" s="921"/>
      <c r="K430" s="921"/>
      <c r="L430" s="925"/>
    </row>
    <row r="431" spans="1:12" ht="24" x14ac:dyDescent="0.25">
      <c r="A431" s="918"/>
      <c r="B431" s="9" t="s">
        <v>34</v>
      </c>
      <c r="C431" s="13" t="s">
        <v>35</v>
      </c>
      <c r="D431" s="13" t="s">
        <v>36</v>
      </c>
      <c r="E431" s="13" t="s">
        <v>37</v>
      </c>
      <c r="F431" s="920"/>
      <c r="G431" s="920"/>
      <c r="H431" s="924" t="s">
        <v>38</v>
      </c>
      <c r="I431" s="924"/>
      <c r="J431" s="921" t="s">
        <v>31</v>
      </c>
      <c r="K431" s="921" t="s">
        <v>31</v>
      </c>
      <c r="L431" s="925">
        <v>0</v>
      </c>
    </row>
    <row r="432" spans="1:12" ht="22.8" x14ac:dyDescent="0.25">
      <c r="A432" s="918"/>
      <c r="B432" s="14" t="s">
        <v>111</v>
      </c>
      <c r="C432" s="14" t="s">
        <v>3355</v>
      </c>
      <c r="D432" s="15">
        <v>43637</v>
      </c>
      <c r="E432" s="14" t="s">
        <v>2039</v>
      </c>
      <c r="F432" s="920"/>
      <c r="G432" s="920"/>
      <c r="H432" s="924"/>
      <c r="I432" s="924"/>
      <c r="J432" s="921"/>
      <c r="K432" s="921"/>
      <c r="L432" s="925"/>
    </row>
    <row r="433" spans="1:12" ht="24" x14ac:dyDescent="0.25">
      <c r="A433" s="918">
        <v>1080</v>
      </c>
      <c r="B433" s="9" t="s">
        <v>22</v>
      </c>
      <c r="C433" s="13" t="s">
        <v>23</v>
      </c>
      <c r="D433" s="13" t="s">
        <v>24</v>
      </c>
      <c r="E433" s="13" t="s">
        <v>25</v>
      </c>
      <c r="F433" s="919" t="s">
        <v>17</v>
      </c>
      <c r="G433" s="919"/>
      <c r="H433" s="920"/>
      <c r="I433" s="920"/>
      <c r="J433" s="920"/>
      <c r="K433" s="920"/>
      <c r="L433" s="920"/>
    </row>
    <row r="434" spans="1:12" x14ac:dyDescent="0.25">
      <c r="A434" s="918"/>
      <c r="B434" s="921" t="s">
        <v>3356</v>
      </c>
      <c r="C434" s="921" t="s">
        <v>3357</v>
      </c>
      <c r="D434" s="923">
        <v>43731</v>
      </c>
      <c r="E434" s="921" t="s">
        <v>151</v>
      </c>
      <c r="F434" s="921" t="s">
        <v>423</v>
      </c>
      <c r="G434" s="921"/>
      <c r="H434" s="924" t="s">
        <v>30</v>
      </c>
      <c r="I434" s="924"/>
      <c r="J434" s="14" t="s">
        <v>31</v>
      </c>
      <c r="K434" s="14" t="s">
        <v>32</v>
      </c>
      <c r="L434" s="16">
        <v>643</v>
      </c>
    </row>
    <row r="435" spans="1:12" x14ac:dyDescent="0.25">
      <c r="A435" s="918"/>
      <c r="B435" s="921"/>
      <c r="C435" s="921"/>
      <c r="D435" s="923"/>
      <c r="E435" s="921"/>
      <c r="F435" s="921"/>
      <c r="G435" s="921"/>
      <c r="H435" s="924" t="s">
        <v>33</v>
      </c>
      <c r="I435" s="924"/>
      <c r="J435" s="14" t="s">
        <v>31</v>
      </c>
      <c r="K435" s="14" t="s">
        <v>32</v>
      </c>
      <c r="L435" s="16">
        <v>535</v>
      </c>
    </row>
    <row r="436" spans="1:12" ht="24" x14ac:dyDescent="0.25">
      <c r="A436" s="918"/>
      <c r="B436" s="9" t="s">
        <v>34</v>
      </c>
      <c r="C436" s="13" t="s">
        <v>35</v>
      </c>
      <c r="D436" s="13" t="s">
        <v>36</v>
      </c>
      <c r="E436" s="13" t="s">
        <v>37</v>
      </c>
      <c r="F436" s="920"/>
      <c r="G436" s="920"/>
      <c r="H436" s="924" t="s">
        <v>38</v>
      </c>
      <c r="I436" s="924"/>
      <c r="J436" s="921" t="s">
        <v>31</v>
      </c>
      <c r="K436" s="921" t="s">
        <v>32</v>
      </c>
      <c r="L436" s="925">
        <v>100</v>
      </c>
    </row>
    <row r="437" spans="1:12" ht="22.8" x14ac:dyDescent="0.25">
      <c r="A437" s="918"/>
      <c r="B437" s="14" t="s">
        <v>105</v>
      </c>
      <c r="C437" s="14" t="s">
        <v>423</v>
      </c>
      <c r="D437" s="15">
        <v>43734</v>
      </c>
      <c r="E437" s="14" t="s">
        <v>1658</v>
      </c>
      <c r="F437" s="920"/>
      <c r="G437" s="920"/>
      <c r="H437" s="924"/>
      <c r="I437" s="924"/>
      <c r="J437" s="921"/>
      <c r="K437" s="921"/>
      <c r="L437" s="925"/>
    </row>
    <row r="438" spans="1:12" ht="24" x14ac:dyDescent="0.25">
      <c r="A438" s="918">
        <v>1081</v>
      </c>
      <c r="B438" s="9" t="s">
        <v>22</v>
      </c>
      <c r="C438" s="13" t="s">
        <v>23</v>
      </c>
      <c r="D438" s="13" t="s">
        <v>24</v>
      </c>
      <c r="E438" s="13" t="s">
        <v>25</v>
      </c>
      <c r="F438" s="919" t="s">
        <v>17</v>
      </c>
      <c r="G438" s="919"/>
      <c r="H438" s="920"/>
      <c r="I438" s="920"/>
      <c r="J438" s="920"/>
      <c r="K438" s="920"/>
      <c r="L438" s="920"/>
    </row>
    <row r="439" spans="1:12" x14ac:dyDescent="0.25">
      <c r="A439" s="918"/>
      <c r="B439" s="921" t="s">
        <v>3358</v>
      </c>
      <c r="C439" s="922" t="s">
        <v>3359</v>
      </c>
      <c r="D439" s="923">
        <v>43642</v>
      </c>
      <c r="E439" s="921" t="s">
        <v>187</v>
      </c>
      <c r="F439" s="921" t="s">
        <v>2002</v>
      </c>
      <c r="G439" s="921"/>
      <c r="H439" s="924" t="s">
        <v>30</v>
      </c>
      <c r="I439" s="924"/>
      <c r="J439" s="14" t="s">
        <v>31</v>
      </c>
      <c r="K439" s="14" t="s">
        <v>32</v>
      </c>
      <c r="L439" s="16">
        <v>700</v>
      </c>
    </row>
    <row r="440" spans="1:12" x14ac:dyDescent="0.25">
      <c r="A440" s="918"/>
      <c r="B440" s="921"/>
      <c r="C440" s="922"/>
      <c r="D440" s="923"/>
      <c r="E440" s="921"/>
      <c r="F440" s="921"/>
      <c r="G440" s="921"/>
      <c r="H440" s="924" t="s">
        <v>33</v>
      </c>
      <c r="I440" s="924"/>
      <c r="J440" s="921" t="s">
        <v>31</v>
      </c>
      <c r="K440" s="921" t="s">
        <v>32</v>
      </c>
      <c r="L440" s="925">
        <v>481.6</v>
      </c>
    </row>
    <row r="441" spans="1:12" x14ac:dyDescent="0.25">
      <c r="A441" s="918"/>
      <c r="B441" s="921"/>
      <c r="C441" s="922"/>
      <c r="D441" s="923"/>
      <c r="E441" s="921"/>
      <c r="F441" s="921"/>
      <c r="G441" s="921"/>
      <c r="H441" s="924"/>
      <c r="I441" s="924"/>
      <c r="J441" s="921"/>
      <c r="K441" s="921"/>
      <c r="L441" s="925"/>
    </row>
    <row r="442" spans="1:12" ht="24" x14ac:dyDescent="0.25">
      <c r="A442" s="918"/>
      <c r="B442" s="9" t="s">
        <v>34</v>
      </c>
      <c r="C442" s="13" t="s">
        <v>35</v>
      </c>
      <c r="D442" s="13" t="s">
        <v>36</v>
      </c>
      <c r="E442" s="13" t="s">
        <v>37</v>
      </c>
      <c r="F442" s="920"/>
      <c r="G442" s="920"/>
      <c r="H442" s="924" t="s">
        <v>38</v>
      </c>
      <c r="I442" s="924"/>
      <c r="J442" s="921" t="s">
        <v>31</v>
      </c>
      <c r="K442" s="921" t="s">
        <v>32</v>
      </c>
      <c r="L442" s="925">
        <v>150</v>
      </c>
    </row>
    <row r="443" spans="1:12" ht="22.8" x14ac:dyDescent="0.25">
      <c r="A443" s="918"/>
      <c r="B443" s="14" t="s">
        <v>61</v>
      </c>
      <c r="C443" s="14" t="s">
        <v>2002</v>
      </c>
      <c r="D443" s="15">
        <v>43644</v>
      </c>
      <c r="E443" s="14" t="s">
        <v>3360</v>
      </c>
      <c r="F443" s="920"/>
      <c r="G443" s="920"/>
      <c r="H443" s="924"/>
      <c r="I443" s="924"/>
      <c r="J443" s="921"/>
      <c r="K443" s="921"/>
      <c r="L443" s="925"/>
    </row>
    <row r="444" spans="1:12" ht="24" x14ac:dyDescent="0.25">
      <c r="A444" s="918">
        <v>1082</v>
      </c>
      <c r="B444" s="9" t="s">
        <v>22</v>
      </c>
      <c r="C444" s="13" t="s">
        <v>23</v>
      </c>
      <c r="D444" s="13" t="s">
        <v>24</v>
      </c>
      <c r="E444" s="13" t="s">
        <v>25</v>
      </c>
      <c r="F444" s="919" t="s">
        <v>17</v>
      </c>
      <c r="G444" s="919"/>
      <c r="H444" s="920"/>
      <c r="I444" s="920"/>
      <c r="J444" s="920"/>
      <c r="K444" s="920"/>
      <c r="L444" s="920"/>
    </row>
    <row r="445" spans="1:12" x14ac:dyDescent="0.25">
      <c r="A445" s="918"/>
      <c r="B445" s="921" t="s">
        <v>3361</v>
      </c>
      <c r="C445" s="922" t="s">
        <v>3362</v>
      </c>
      <c r="D445" s="923">
        <v>43634</v>
      </c>
      <c r="E445" s="921" t="s">
        <v>59</v>
      </c>
      <c r="F445" s="921" t="s">
        <v>3363</v>
      </c>
      <c r="G445" s="921"/>
      <c r="H445" s="924" t="s">
        <v>30</v>
      </c>
      <c r="I445" s="924"/>
      <c r="J445" s="14" t="s">
        <v>31</v>
      </c>
      <c r="K445" s="14" t="s">
        <v>32</v>
      </c>
      <c r="L445" s="16">
        <v>487.8</v>
      </c>
    </row>
    <row r="446" spans="1:12" x14ac:dyDescent="0.25">
      <c r="A446" s="918"/>
      <c r="B446" s="921"/>
      <c r="C446" s="922"/>
      <c r="D446" s="923"/>
      <c r="E446" s="921"/>
      <c r="F446" s="921"/>
      <c r="G446" s="921"/>
      <c r="H446" s="924" t="s">
        <v>33</v>
      </c>
      <c r="I446" s="924"/>
      <c r="J446" s="921" t="s">
        <v>31</v>
      </c>
      <c r="K446" s="921" t="s">
        <v>32</v>
      </c>
      <c r="L446" s="925">
        <v>1045.26</v>
      </c>
    </row>
    <row r="447" spans="1:12" x14ac:dyDescent="0.25">
      <c r="A447" s="918"/>
      <c r="B447" s="921"/>
      <c r="C447" s="922"/>
      <c r="D447" s="923"/>
      <c r="E447" s="921"/>
      <c r="F447" s="921"/>
      <c r="G447" s="921"/>
      <c r="H447" s="924"/>
      <c r="I447" s="924"/>
      <c r="J447" s="921"/>
      <c r="K447" s="921"/>
      <c r="L447" s="925"/>
    </row>
    <row r="448" spans="1:12" ht="24" x14ac:dyDescent="0.25">
      <c r="A448" s="918"/>
      <c r="B448" s="9" t="s">
        <v>34</v>
      </c>
      <c r="C448" s="13" t="s">
        <v>35</v>
      </c>
      <c r="D448" s="13" t="s">
        <v>36</v>
      </c>
      <c r="E448" s="13" t="s">
        <v>37</v>
      </c>
      <c r="F448" s="920"/>
      <c r="G448" s="920"/>
      <c r="H448" s="924" t="s">
        <v>38</v>
      </c>
      <c r="I448" s="924"/>
      <c r="J448" s="921" t="s">
        <v>31</v>
      </c>
      <c r="K448" s="921" t="s">
        <v>32</v>
      </c>
      <c r="L448" s="925">
        <v>66.930000000000007</v>
      </c>
    </row>
    <row r="449" spans="1:12" ht="22.8" x14ac:dyDescent="0.25">
      <c r="A449" s="918"/>
      <c r="B449" s="14" t="s">
        <v>702</v>
      </c>
      <c r="C449" s="14" t="s">
        <v>3363</v>
      </c>
      <c r="D449" s="15">
        <v>43639</v>
      </c>
      <c r="E449" s="14" t="s">
        <v>3364</v>
      </c>
      <c r="F449" s="920"/>
      <c r="G449" s="920"/>
      <c r="H449" s="924"/>
      <c r="I449" s="924"/>
      <c r="J449" s="921"/>
      <c r="K449" s="921"/>
      <c r="L449" s="925"/>
    </row>
    <row r="450" spans="1:12" ht="24" x14ac:dyDescent="0.25">
      <c r="A450" s="918">
        <v>1083</v>
      </c>
      <c r="B450" s="9" t="s">
        <v>22</v>
      </c>
      <c r="C450" s="13" t="s">
        <v>23</v>
      </c>
      <c r="D450" s="13" t="s">
        <v>24</v>
      </c>
      <c r="E450" s="13" t="s">
        <v>25</v>
      </c>
      <c r="F450" s="919" t="s">
        <v>17</v>
      </c>
      <c r="G450" s="919"/>
      <c r="H450" s="920"/>
      <c r="I450" s="920"/>
      <c r="J450" s="920"/>
      <c r="K450" s="920"/>
      <c r="L450" s="920"/>
    </row>
    <row r="451" spans="1:12" x14ac:dyDescent="0.25">
      <c r="A451" s="918"/>
      <c r="B451" s="921" t="s">
        <v>3365</v>
      </c>
      <c r="C451" s="922" t="s">
        <v>3366</v>
      </c>
      <c r="D451" s="923">
        <v>43558</v>
      </c>
      <c r="E451" s="921" t="s">
        <v>3367</v>
      </c>
      <c r="F451" s="921" t="s">
        <v>3368</v>
      </c>
      <c r="G451" s="921"/>
      <c r="H451" s="924" t="s">
        <v>30</v>
      </c>
      <c r="I451" s="924"/>
      <c r="J451" s="14" t="s">
        <v>31</v>
      </c>
      <c r="K451" s="14" t="s">
        <v>32</v>
      </c>
      <c r="L451" s="16">
        <v>187</v>
      </c>
    </row>
    <row r="452" spans="1:12" x14ac:dyDescent="0.25">
      <c r="A452" s="918"/>
      <c r="B452" s="921"/>
      <c r="C452" s="922"/>
      <c r="D452" s="923"/>
      <c r="E452" s="921"/>
      <c r="F452" s="921"/>
      <c r="G452" s="921"/>
      <c r="H452" s="924" t="s">
        <v>33</v>
      </c>
      <c r="I452" s="924"/>
      <c r="J452" s="14" t="s">
        <v>31</v>
      </c>
      <c r="K452" s="14" t="s">
        <v>32</v>
      </c>
      <c r="L452" s="16">
        <v>98</v>
      </c>
    </row>
    <row r="453" spans="1:12" ht="24" x14ac:dyDescent="0.25">
      <c r="A453" s="918"/>
      <c r="B453" s="9" t="s">
        <v>34</v>
      </c>
      <c r="C453" s="13" t="s">
        <v>35</v>
      </c>
      <c r="D453" s="13" t="s">
        <v>36</v>
      </c>
      <c r="E453" s="13" t="s">
        <v>37</v>
      </c>
      <c r="F453" s="920"/>
      <c r="G453" s="920"/>
      <c r="H453" s="924" t="s">
        <v>38</v>
      </c>
      <c r="I453" s="924"/>
      <c r="J453" s="921" t="s">
        <v>31</v>
      </c>
      <c r="K453" s="921" t="s">
        <v>31</v>
      </c>
      <c r="L453" s="925">
        <v>0</v>
      </c>
    </row>
    <row r="454" spans="1:12" ht="22.8" x14ac:dyDescent="0.25">
      <c r="A454" s="918"/>
      <c r="B454" s="14" t="s">
        <v>229</v>
      </c>
      <c r="C454" s="14" t="s">
        <v>3368</v>
      </c>
      <c r="D454" s="15">
        <v>43559</v>
      </c>
      <c r="E454" s="14" t="s">
        <v>3369</v>
      </c>
      <c r="F454" s="920"/>
      <c r="G454" s="920"/>
      <c r="H454" s="924"/>
      <c r="I454" s="924"/>
      <c r="J454" s="921"/>
      <c r="K454" s="921"/>
      <c r="L454" s="925"/>
    </row>
    <row r="455" spans="1:12" ht="24" x14ac:dyDescent="0.25">
      <c r="A455" s="918">
        <v>1084</v>
      </c>
      <c r="B455" s="9" t="s">
        <v>22</v>
      </c>
      <c r="C455" s="13" t="s">
        <v>23</v>
      </c>
      <c r="D455" s="13" t="s">
        <v>24</v>
      </c>
      <c r="E455" s="13" t="s">
        <v>25</v>
      </c>
      <c r="F455" s="919" t="s">
        <v>17</v>
      </c>
      <c r="G455" s="919"/>
      <c r="H455" s="920"/>
      <c r="I455" s="920"/>
      <c r="J455" s="920"/>
      <c r="K455" s="920"/>
      <c r="L455" s="920"/>
    </row>
    <row r="456" spans="1:12" x14ac:dyDescent="0.25">
      <c r="A456" s="918"/>
      <c r="B456" s="921" t="s">
        <v>3365</v>
      </c>
      <c r="C456" s="921" t="s">
        <v>3370</v>
      </c>
      <c r="D456" s="923">
        <v>43572</v>
      </c>
      <c r="E456" s="921" t="s">
        <v>3371</v>
      </c>
      <c r="F456" s="921" t="s">
        <v>3372</v>
      </c>
      <c r="G456" s="921"/>
      <c r="H456" s="924" t="s">
        <v>30</v>
      </c>
      <c r="I456" s="924"/>
      <c r="J456" s="14" t="s">
        <v>31</v>
      </c>
      <c r="K456" s="14" t="s">
        <v>32</v>
      </c>
      <c r="L456" s="16">
        <v>347.63</v>
      </c>
    </row>
    <row r="457" spans="1:12" x14ac:dyDescent="0.25">
      <c r="A457" s="918"/>
      <c r="B457" s="921"/>
      <c r="C457" s="921"/>
      <c r="D457" s="923"/>
      <c r="E457" s="921"/>
      <c r="F457" s="921"/>
      <c r="G457" s="921"/>
      <c r="H457" s="924" t="s">
        <v>33</v>
      </c>
      <c r="I457" s="924"/>
      <c r="J457" s="14" t="s">
        <v>31</v>
      </c>
      <c r="K457" s="14" t="s">
        <v>32</v>
      </c>
      <c r="L457" s="16">
        <v>262.95999999999998</v>
      </c>
    </row>
    <row r="458" spans="1:12" ht="24" x14ac:dyDescent="0.25">
      <c r="A458" s="918"/>
      <c r="B458" s="9" t="s">
        <v>34</v>
      </c>
      <c r="C458" s="13" t="s">
        <v>35</v>
      </c>
      <c r="D458" s="13" t="s">
        <v>36</v>
      </c>
      <c r="E458" s="13" t="s">
        <v>37</v>
      </c>
      <c r="F458" s="920"/>
      <c r="G458" s="920"/>
      <c r="H458" s="924" t="s">
        <v>38</v>
      </c>
      <c r="I458" s="924"/>
      <c r="J458" s="921" t="s">
        <v>31</v>
      </c>
      <c r="K458" s="921" t="s">
        <v>32</v>
      </c>
      <c r="L458" s="925">
        <v>50</v>
      </c>
    </row>
    <row r="459" spans="1:12" ht="22.8" x14ac:dyDescent="0.25">
      <c r="A459" s="918"/>
      <c r="B459" s="14" t="s">
        <v>229</v>
      </c>
      <c r="C459" s="14" t="s">
        <v>3372</v>
      </c>
      <c r="D459" s="15">
        <v>43574</v>
      </c>
      <c r="E459" s="14" t="s">
        <v>170</v>
      </c>
      <c r="F459" s="920"/>
      <c r="G459" s="920"/>
      <c r="H459" s="924"/>
      <c r="I459" s="924"/>
      <c r="J459" s="921"/>
      <c r="K459" s="921"/>
      <c r="L459" s="925"/>
    </row>
    <row r="460" spans="1:12" ht="24" x14ac:dyDescent="0.25">
      <c r="A460" s="918">
        <v>1085</v>
      </c>
      <c r="B460" s="9" t="s">
        <v>22</v>
      </c>
      <c r="C460" s="13" t="s">
        <v>23</v>
      </c>
      <c r="D460" s="13" t="s">
        <v>24</v>
      </c>
      <c r="E460" s="13" t="s">
        <v>25</v>
      </c>
      <c r="F460" s="919" t="s">
        <v>17</v>
      </c>
      <c r="G460" s="919"/>
      <c r="H460" s="920"/>
      <c r="I460" s="920"/>
      <c r="J460" s="920"/>
      <c r="K460" s="920"/>
      <c r="L460" s="920"/>
    </row>
    <row r="461" spans="1:12" x14ac:dyDescent="0.25">
      <c r="A461" s="918"/>
      <c r="B461" s="921" t="s">
        <v>3365</v>
      </c>
      <c r="C461" s="922" t="s">
        <v>3373</v>
      </c>
      <c r="D461" s="923">
        <v>43581</v>
      </c>
      <c r="E461" s="921" t="s">
        <v>436</v>
      </c>
      <c r="F461" s="921" t="s">
        <v>3374</v>
      </c>
      <c r="G461" s="921"/>
      <c r="H461" s="924" t="s">
        <v>30</v>
      </c>
      <c r="I461" s="924"/>
      <c r="J461" s="14" t="s">
        <v>31</v>
      </c>
      <c r="K461" s="14" t="s">
        <v>32</v>
      </c>
      <c r="L461" s="16">
        <v>300</v>
      </c>
    </row>
    <row r="462" spans="1:12" x14ac:dyDescent="0.25">
      <c r="A462" s="918"/>
      <c r="B462" s="921"/>
      <c r="C462" s="922"/>
      <c r="D462" s="923"/>
      <c r="E462" s="921"/>
      <c r="F462" s="921"/>
      <c r="G462" s="921"/>
      <c r="H462" s="924" t="s">
        <v>33</v>
      </c>
      <c r="I462" s="924"/>
      <c r="J462" s="14" t="s">
        <v>31</v>
      </c>
      <c r="K462" s="14" t="s">
        <v>31</v>
      </c>
      <c r="L462" s="16">
        <v>0</v>
      </c>
    </row>
    <row r="463" spans="1:12" ht="24" x14ac:dyDescent="0.25">
      <c r="A463" s="918"/>
      <c r="B463" s="9" t="s">
        <v>34</v>
      </c>
      <c r="C463" s="13" t="s">
        <v>35</v>
      </c>
      <c r="D463" s="13" t="s">
        <v>36</v>
      </c>
      <c r="E463" s="13" t="s">
        <v>37</v>
      </c>
      <c r="F463" s="920"/>
      <c r="G463" s="920"/>
      <c r="H463" s="924" t="s">
        <v>38</v>
      </c>
      <c r="I463" s="924"/>
      <c r="J463" s="921" t="s">
        <v>31</v>
      </c>
      <c r="K463" s="921" t="s">
        <v>31</v>
      </c>
      <c r="L463" s="925">
        <v>0</v>
      </c>
    </row>
    <row r="464" spans="1:12" ht="22.8" x14ac:dyDescent="0.25">
      <c r="A464" s="918"/>
      <c r="B464" s="14" t="s">
        <v>229</v>
      </c>
      <c r="C464" s="14" t="s">
        <v>3374</v>
      </c>
      <c r="D464" s="15">
        <v>43590</v>
      </c>
      <c r="E464" s="14" t="s">
        <v>3375</v>
      </c>
      <c r="F464" s="920"/>
      <c r="G464" s="920"/>
      <c r="H464" s="924"/>
      <c r="I464" s="924"/>
      <c r="J464" s="921"/>
      <c r="K464" s="921"/>
      <c r="L464" s="925"/>
    </row>
    <row r="465" spans="1:12" ht="24" x14ac:dyDescent="0.25">
      <c r="A465" s="918">
        <v>1086</v>
      </c>
      <c r="B465" s="9" t="s">
        <v>22</v>
      </c>
      <c r="C465" s="13" t="s">
        <v>23</v>
      </c>
      <c r="D465" s="13" t="s">
        <v>24</v>
      </c>
      <c r="E465" s="13" t="s">
        <v>25</v>
      </c>
      <c r="F465" s="919" t="s">
        <v>17</v>
      </c>
      <c r="G465" s="919"/>
      <c r="H465" s="920"/>
      <c r="I465" s="920"/>
      <c r="J465" s="920"/>
      <c r="K465" s="920"/>
      <c r="L465" s="920"/>
    </row>
    <row r="466" spans="1:12" x14ac:dyDescent="0.25">
      <c r="A466" s="918"/>
      <c r="B466" s="921" t="s">
        <v>3365</v>
      </c>
      <c r="C466" s="922" t="s">
        <v>3376</v>
      </c>
      <c r="D466" s="923">
        <v>43595</v>
      </c>
      <c r="E466" s="921" t="s">
        <v>187</v>
      </c>
      <c r="F466" s="921" t="s">
        <v>982</v>
      </c>
      <c r="G466" s="921"/>
      <c r="H466" s="924" t="s">
        <v>30</v>
      </c>
      <c r="I466" s="924"/>
      <c r="J466" s="14" t="s">
        <v>31</v>
      </c>
      <c r="K466" s="14" t="s">
        <v>32</v>
      </c>
      <c r="L466" s="16">
        <v>272</v>
      </c>
    </row>
    <row r="467" spans="1:12" x14ac:dyDescent="0.25">
      <c r="A467" s="918"/>
      <c r="B467" s="921"/>
      <c r="C467" s="922"/>
      <c r="D467" s="923"/>
      <c r="E467" s="921"/>
      <c r="F467" s="921"/>
      <c r="G467" s="921"/>
      <c r="H467" s="924" t="s">
        <v>33</v>
      </c>
      <c r="I467" s="924"/>
      <c r="J467" s="14" t="s">
        <v>31</v>
      </c>
      <c r="K467" s="14" t="s">
        <v>32</v>
      </c>
      <c r="L467" s="16">
        <v>478.06</v>
      </c>
    </row>
    <row r="468" spans="1:12" ht="24" x14ac:dyDescent="0.25">
      <c r="A468" s="918"/>
      <c r="B468" s="9" t="s">
        <v>34</v>
      </c>
      <c r="C468" s="13" t="s">
        <v>35</v>
      </c>
      <c r="D468" s="13" t="s">
        <v>36</v>
      </c>
      <c r="E468" s="13" t="s">
        <v>37</v>
      </c>
      <c r="F468" s="920"/>
      <c r="G468" s="920"/>
      <c r="H468" s="924" t="s">
        <v>38</v>
      </c>
      <c r="I468" s="924"/>
      <c r="J468" s="921" t="s">
        <v>31</v>
      </c>
      <c r="K468" s="921" t="s">
        <v>32</v>
      </c>
      <c r="L468" s="925">
        <v>189.86</v>
      </c>
    </row>
    <row r="469" spans="1:12" ht="22.8" x14ac:dyDescent="0.25">
      <c r="A469" s="918"/>
      <c r="B469" s="14" t="s">
        <v>229</v>
      </c>
      <c r="C469" s="14" t="s">
        <v>982</v>
      </c>
      <c r="D469" s="15">
        <v>43596</v>
      </c>
      <c r="E469" s="14" t="s">
        <v>3377</v>
      </c>
      <c r="F469" s="920"/>
      <c r="G469" s="920"/>
      <c r="H469" s="924"/>
      <c r="I469" s="924"/>
      <c r="J469" s="921"/>
      <c r="K469" s="921"/>
      <c r="L469" s="925"/>
    </row>
    <row r="470" spans="1:12" ht="24" x14ac:dyDescent="0.25">
      <c r="A470" s="918">
        <v>1087</v>
      </c>
      <c r="B470" s="9" t="s">
        <v>22</v>
      </c>
      <c r="C470" s="13" t="s">
        <v>23</v>
      </c>
      <c r="D470" s="13" t="s">
        <v>24</v>
      </c>
      <c r="E470" s="13" t="s">
        <v>25</v>
      </c>
      <c r="F470" s="919" t="s">
        <v>17</v>
      </c>
      <c r="G470" s="919"/>
      <c r="H470" s="920"/>
      <c r="I470" s="920"/>
      <c r="J470" s="920"/>
      <c r="K470" s="920"/>
      <c r="L470" s="920"/>
    </row>
    <row r="471" spans="1:12" x14ac:dyDescent="0.25">
      <c r="A471" s="918"/>
      <c r="B471" s="921" t="s">
        <v>3365</v>
      </c>
      <c r="C471" s="921" t="s">
        <v>3378</v>
      </c>
      <c r="D471" s="923">
        <v>43606</v>
      </c>
      <c r="E471" s="921" t="s">
        <v>172</v>
      </c>
      <c r="F471" s="921" t="s">
        <v>3379</v>
      </c>
      <c r="G471" s="921"/>
      <c r="H471" s="924" t="s">
        <v>30</v>
      </c>
      <c r="I471" s="924"/>
      <c r="J471" s="14" t="s">
        <v>31</v>
      </c>
      <c r="K471" s="14" t="s">
        <v>32</v>
      </c>
      <c r="L471" s="16">
        <v>175.57</v>
      </c>
    </row>
    <row r="472" spans="1:12" x14ac:dyDescent="0.25">
      <c r="A472" s="918"/>
      <c r="B472" s="921"/>
      <c r="C472" s="921"/>
      <c r="D472" s="923"/>
      <c r="E472" s="921"/>
      <c r="F472" s="921"/>
      <c r="G472" s="921"/>
      <c r="H472" s="924" t="s">
        <v>33</v>
      </c>
      <c r="I472" s="924"/>
      <c r="J472" s="14" t="s">
        <v>31</v>
      </c>
      <c r="K472" s="14" t="s">
        <v>32</v>
      </c>
      <c r="L472" s="16">
        <v>372.28</v>
      </c>
    </row>
    <row r="473" spans="1:12" ht="24" x14ac:dyDescent="0.25">
      <c r="A473" s="918"/>
      <c r="B473" s="9" t="s">
        <v>34</v>
      </c>
      <c r="C473" s="13" t="s">
        <v>35</v>
      </c>
      <c r="D473" s="13" t="s">
        <v>36</v>
      </c>
      <c r="E473" s="13" t="s">
        <v>37</v>
      </c>
      <c r="F473" s="920"/>
      <c r="G473" s="920"/>
      <c r="H473" s="924" t="s">
        <v>38</v>
      </c>
      <c r="I473" s="924"/>
      <c r="J473" s="921" t="s">
        <v>31</v>
      </c>
      <c r="K473" s="921" t="s">
        <v>31</v>
      </c>
      <c r="L473" s="925">
        <v>0</v>
      </c>
    </row>
    <row r="474" spans="1:12" ht="22.8" x14ac:dyDescent="0.25">
      <c r="A474" s="918"/>
      <c r="B474" s="14" t="s">
        <v>229</v>
      </c>
      <c r="C474" s="14" t="s">
        <v>3379</v>
      </c>
      <c r="D474" s="15">
        <v>43607</v>
      </c>
      <c r="E474" s="14" t="s">
        <v>1827</v>
      </c>
      <c r="F474" s="920"/>
      <c r="G474" s="920"/>
      <c r="H474" s="924"/>
      <c r="I474" s="924"/>
      <c r="J474" s="921"/>
      <c r="K474" s="921"/>
      <c r="L474" s="925"/>
    </row>
    <row r="475" spans="1:12" ht="24" x14ac:dyDescent="0.25">
      <c r="A475" s="918">
        <v>1088</v>
      </c>
      <c r="B475" s="9" t="s">
        <v>22</v>
      </c>
      <c r="C475" s="13" t="s">
        <v>23</v>
      </c>
      <c r="D475" s="13" t="s">
        <v>24</v>
      </c>
      <c r="E475" s="13" t="s">
        <v>25</v>
      </c>
      <c r="F475" s="919" t="s">
        <v>17</v>
      </c>
      <c r="G475" s="919"/>
      <c r="H475" s="920"/>
      <c r="I475" s="920"/>
      <c r="J475" s="920"/>
      <c r="K475" s="920"/>
      <c r="L475" s="920"/>
    </row>
    <row r="476" spans="1:12" x14ac:dyDescent="0.25">
      <c r="A476" s="918"/>
      <c r="B476" s="921" t="s">
        <v>3365</v>
      </c>
      <c r="C476" s="921" t="s">
        <v>3380</v>
      </c>
      <c r="D476" s="923">
        <v>43665</v>
      </c>
      <c r="E476" s="921" t="s">
        <v>2291</v>
      </c>
      <c r="F476" s="921" t="s">
        <v>210</v>
      </c>
      <c r="G476" s="921"/>
      <c r="H476" s="924" t="s">
        <v>30</v>
      </c>
      <c r="I476" s="924"/>
      <c r="J476" s="14" t="s">
        <v>31</v>
      </c>
      <c r="K476" s="14" t="s">
        <v>31</v>
      </c>
      <c r="L476" s="16">
        <v>0</v>
      </c>
    </row>
    <row r="477" spans="1:12" x14ac:dyDescent="0.25">
      <c r="A477" s="918"/>
      <c r="B477" s="921"/>
      <c r="C477" s="921"/>
      <c r="D477" s="923"/>
      <c r="E477" s="921"/>
      <c r="F477" s="921"/>
      <c r="G477" s="921"/>
      <c r="H477" s="924" t="s">
        <v>33</v>
      </c>
      <c r="I477" s="924"/>
      <c r="J477" s="14" t="s">
        <v>31</v>
      </c>
      <c r="K477" s="14" t="s">
        <v>31</v>
      </c>
      <c r="L477" s="16">
        <v>0</v>
      </c>
    </row>
    <row r="478" spans="1:12" ht="24" x14ac:dyDescent="0.25">
      <c r="A478" s="918"/>
      <c r="B478" s="9" t="s">
        <v>34</v>
      </c>
      <c r="C478" s="13" t="s">
        <v>35</v>
      </c>
      <c r="D478" s="13" t="s">
        <v>36</v>
      </c>
      <c r="E478" s="13" t="s">
        <v>37</v>
      </c>
      <c r="F478" s="920"/>
      <c r="G478" s="920"/>
      <c r="H478" s="924" t="s">
        <v>38</v>
      </c>
      <c r="I478" s="924"/>
      <c r="J478" s="921" t="s">
        <v>31</v>
      </c>
      <c r="K478" s="921" t="s">
        <v>32</v>
      </c>
      <c r="L478" s="925">
        <v>1290</v>
      </c>
    </row>
    <row r="479" spans="1:12" ht="22.8" x14ac:dyDescent="0.25">
      <c r="A479" s="918"/>
      <c r="B479" s="14" t="s">
        <v>229</v>
      </c>
      <c r="C479" s="14" t="s">
        <v>210</v>
      </c>
      <c r="D479" s="15">
        <v>43674</v>
      </c>
      <c r="E479" s="14" t="s">
        <v>3381</v>
      </c>
      <c r="F479" s="920"/>
      <c r="G479" s="920"/>
      <c r="H479" s="924"/>
      <c r="I479" s="924"/>
      <c r="J479" s="921"/>
      <c r="K479" s="921"/>
      <c r="L479" s="925"/>
    </row>
    <row r="480" spans="1:12" ht="24" x14ac:dyDescent="0.25">
      <c r="A480" s="918">
        <v>1089</v>
      </c>
      <c r="B480" s="9" t="s">
        <v>22</v>
      </c>
      <c r="C480" s="13" t="s">
        <v>23</v>
      </c>
      <c r="D480" s="13" t="s">
        <v>24</v>
      </c>
      <c r="E480" s="13" t="s">
        <v>25</v>
      </c>
      <c r="F480" s="919" t="s">
        <v>17</v>
      </c>
      <c r="G480" s="919"/>
      <c r="H480" s="920"/>
      <c r="I480" s="920"/>
      <c r="J480" s="920"/>
      <c r="K480" s="920"/>
      <c r="L480" s="920"/>
    </row>
    <row r="481" spans="1:12" x14ac:dyDescent="0.25">
      <c r="A481" s="918"/>
      <c r="B481" s="921" t="s">
        <v>3365</v>
      </c>
      <c r="C481" s="921" t="s">
        <v>3382</v>
      </c>
      <c r="D481" s="923">
        <v>43734</v>
      </c>
      <c r="E481" s="921" t="s">
        <v>1575</v>
      </c>
      <c r="F481" s="921" t="s">
        <v>1576</v>
      </c>
      <c r="G481" s="921"/>
      <c r="H481" s="924" t="s">
        <v>30</v>
      </c>
      <c r="I481" s="924"/>
      <c r="J481" s="14" t="s">
        <v>31</v>
      </c>
      <c r="K481" s="14" t="s">
        <v>32</v>
      </c>
      <c r="L481" s="16">
        <v>213.85</v>
      </c>
    </row>
    <row r="482" spans="1:12" x14ac:dyDescent="0.25">
      <c r="A482" s="918"/>
      <c r="B482" s="921"/>
      <c r="C482" s="921"/>
      <c r="D482" s="923"/>
      <c r="E482" s="921"/>
      <c r="F482" s="921"/>
      <c r="G482" s="921"/>
      <c r="H482" s="924" t="s">
        <v>33</v>
      </c>
      <c r="I482" s="924"/>
      <c r="J482" s="14" t="s">
        <v>31</v>
      </c>
      <c r="K482" s="14" t="s">
        <v>32</v>
      </c>
      <c r="L482" s="16">
        <v>485.04</v>
      </c>
    </row>
    <row r="483" spans="1:12" ht="24" x14ac:dyDescent="0.25">
      <c r="A483" s="918"/>
      <c r="B483" s="9" t="s">
        <v>34</v>
      </c>
      <c r="C483" s="13" t="s">
        <v>35</v>
      </c>
      <c r="D483" s="13" t="s">
        <v>36</v>
      </c>
      <c r="E483" s="13" t="s">
        <v>37</v>
      </c>
      <c r="F483" s="920"/>
      <c r="G483" s="920"/>
      <c r="H483" s="924" t="s">
        <v>38</v>
      </c>
      <c r="I483" s="924"/>
      <c r="J483" s="921" t="s">
        <v>31</v>
      </c>
      <c r="K483" s="921" t="s">
        <v>32</v>
      </c>
      <c r="L483" s="925">
        <v>195</v>
      </c>
    </row>
    <row r="484" spans="1:12" ht="22.8" x14ac:dyDescent="0.25">
      <c r="A484" s="918"/>
      <c r="B484" s="14" t="s">
        <v>229</v>
      </c>
      <c r="C484" s="14" t="s">
        <v>1576</v>
      </c>
      <c r="D484" s="15">
        <v>43737</v>
      </c>
      <c r="E484" s="14" t="s">
        <v>3383</v>
      </c>
      <c r="F484" s="920"/>
      <c r="G484" s="920"/>
      <c r="H484" s="924"/>
      <c r="I484" s="924"/>
      <c r="J484" s="921"/>
      <c r="K484" s="921"/>
      <c r="L484" s="925"/>
    </row>
    <row r="485" spans="1:12" ht="24" x14ac:dyDescent="0.25">
      <c r="A485" s="918">
        <v>1090</v>
      </c>
      <c r="B485" s="9" t="s">
        <v>22</v>
      </c>
      <c r="C485" s="13" t="s">
        <v>23</v>
      </c>
      <c r="D485" s="13" t="s">
        <v>24</v>
      </c>
      <c r="E485" s="13" t="s">
        <v>25</v>
      </c>
      <c r="F485" s="919" t="s">
        <v>17</v>
      </c>
      <c r="G485" s="919"/>
      <c r="H485" s="920"/>
      <c r="I485" s="920"/>
      <c r="J485" s="920"/>
      <c r="K485" s="920"/>
      <c r="L485" s="920"/>
    </row>
    <row r="486" spans="1:12" x14ac:dyDescent="0.25">
      <c r="A486" s="918"/>
      <c r="B486" s="921" t="s">
        <v>3384</v>
      </c>
      <c r="C486" s="922" t="s">
        <v>3385</v>
      </c>
      <c r="D486" s="923">
        <v>43651</v>
      </c>
      <c r="E486" s="921" t="s">
        <v>2491</v>
      </c>
      <c r="F486" s="921" t="s">
        <v>3386</v>
      </c>
      <c r="G486" s="921"/>
      <c r="H486" s="924" t="s">
        <v>30</v>
      </c>
      <c r="I486" s="924"/>
      <c r="J486" s="14" t="s">
        <v>31</v>
      </c>
      <c r="K486" s="14" t="s">
        <v>32</v>
      </c>
      <c r="L486" s="16">
        <v>720</v>
      </c>
    </row>
    <row r="487" spans="1:12" x14ac:dyDescent="0.25">
      <c r="A487" s="918"/>
      <c r="B487" s="921"/>
      <c r="C487" s="922"/>
      <c r="D487" s="923"/>
      <c r="E487" s="921"/>
      <c r="F487" s="921"/>
      <c r="G487" s="921"/>
      <c r="H487" s="924" t="s">
        <v>33</v>
      </c>
      <c r="I487" s="924"/>
      <c r="J487" s="921" t="s">
        <v>31</v>
      </c>
      <c r="K487" s="921" t="s">
        <v>31</v>
      </c>
      <c r="L487" s="925">
        <v>0</v>
      </c>
    </row>
    <row r="488" spans="1:12" x14ac:dyDescent="0.25">
      <c r="A488" s="918"/>
      <c r="B488" s="921"/>
      <c r="C488" s="922"/>
      <c r="D488" s="923"/>
      <c r="E488" s="921"/>
      <c r="F488" s="921"/>
      <c r="G488" s="921"/>
      <c r="H488" s="924"/>
      <c r="I488" s="924"/>
      <c r="J488" s="921"/>
      <c r="K488" s="921"/>
      <c r="L488" s="925"/>
    </row>
    <row r="489" spans="1:12" ht="24" x14ac:dyDescent="0.25">
      <c r="A489" s="918"/>
      <c r="B489" s="9" t="s">
        <v>34</v>
      </c>
      <c r="C489" s="13" t="s">
        <v>35</v>
      </c>
      <c r="D489" s="13" t="s">
        <v>36</v>
      </c>
      <c r="E489" s="13" t="s">
        <v>37</v>
      </c>
      <c r="F489" s="920"/>
      <c r="G489" s="920"/>
      <c r="H489" s="924" t="s">
        <v>38</v>
      </c>
      <c r="I489" s="924"/>
      <c r="J489" s="921" t="s">
        <v>31</v>
      </c>
      <c r="K489" s="921" t="s">
        <v>32</v>
      </c>
      <c r="L489" s="925">
        <v>236.76</v>
      </c>
    </row>
    <row r="490" spans="1:12" ht="22.8" x14ac:dyDescent="0.25">
      <c r="A490" s="918"/>
      <c r="B490" s="14" t="s">
        <v>204</v>
      </c>
      <c r="C490" s="14" t="s">
        <v>3386</v>
      </c>
      <c r="D490" s="15">
        <v>43666</v>
      </c>
      <c r="E490" s="14" t="s">
        <v>3387</v>
      </c>
      <c r="F490" s="920"/>
      <c r="G490" s="920"/>
      <c r="H490" s="924"/>
      <c r="I490" s="924"/>
      <c r="J490" s="921"/>
      <c r="K490" s="921"/>
      <c r="L490" s="925"/>
    </row>
    <row r="491" spans="1:12" ht="24" x14ac:dyDescent="0.25">
      <c r="A491" s="918">
        <v>1091</v>
      </c>
      <c r="B491" s="9" t="s">
        <v>22</v>
      </c>
      <c r="C491" s="13" t="s">
        <v>23</v>
      </c>
      <c r="D491" s="13" t="s">
        <v>24</v>
      </c>
      <c r="E491" s="13" t="s">
        <v>25</v>
      </c>
      <c r="F491" s="919" t="s">
        <v>17</v>
      </c>
      <c r="G491" s="919"/>
      <c r="H491" s="920"/>
      <c r="I491" s="920"/>
      <c r="J491" s="920"/>
      <c r="K491" s="920"/>
      <c r="L491" s="920"/>
    </row>
    <row r="492" spans="1:12" x14ac:dyDescent="0.25">
      <c r="A492" s="918"/>
      <c r="B492" s="921" t="s">
        <v>3388</v>
      </c>
      <c r="C492" s="922" t="s">
        <v>3389</v>
      </c>
      <c r="D492" s="923">
        <v>43575</v>
      </c>
      <c r="E492" s="921" t="s">
        <v>65</v>
      </c>
      <c r="F492" s="921" t="s">
        <v>3390</v>
      </c>
      <c r="G492" s="921"/>
      <c r="H492" s="924" t="s">
        <v>30</v>
      </c>
      <c r="I492" s="924"/>
      <c r="J492" s="14" t="s">
        <v>31</v>
      </c>
      <c r="K492" s="14" t="s">
        <v>32</v>
      </c>
      <c r="L492" s="16">
        <v>1842</v>
      </c>
    </row>
    <row r="493" spans="1:12" x14ac:dyDescent="0.25">
      <c r="A493" s="918"/>
      <c r="B493" s="921"/>
      <c r="C493" s="922"/>
      <c r="D493" s="923"/>
      <c r="E493" s="921"/>
      <c r="F493" s="921"/>
      <c r="G493" s="921"/>
      <c r="H493" s="924" t="s">
        <v>33</v>
      </c>
      <c r="I493" s="924"/>
      <c r="J493" s="14" t="s">
        <v>31</v>
      </c>
      <c r="K493" s="14" t="s">
        <v>31</v>
      </c>
      <c r="L493" s="16">
        <v>0</v>
      </c>
    </row>
    <row r="494" spans="1:12" ht="24" x14ac:dyDescent="0.25">
      <c r="A494" s="918"/>
      <c r="B494" s="9" t="s">
        <v>34</v>
      </c>
      <c r="C494" s="13" t="s">
        <v>35</v>
      </c>
      <c r="D494" s="13" t="s">
        <v>36</v>
      </c>
      <c r="E494" s="13" t="s">
        <v>37</v>
      </c>
      <c r="F494" s="920"/>
      <c r="G494" s="920"/>
      <c r="H494" s="924" t="s">
        <v>38</v>
      </c>
      <c r="I494" s="924"/>
      <c r="J494" s="921" t="s">
        <v>31</v>
      </c>
      <c r="K494" s="921" t="s">
        <v>31</v>
      </c>
      <c r="L494" s="925">
        <v>0</v>
      </c>
    </row>
    <row r="495" spans="1:12" ht="22.8" x14ac:dyDescent="0.25">
      <c r="A495" s="918"/>
      <c r="B495" s="14" t="s">
        <v>111</v>
      </c>
      <c r="C495" s="14" t="s">
        <v>3390</v>
      </c>
      <c r="D495" s="15">
        <v>43583</v>
      </c>
      <c r="E495" s="14" t="s">
        <v>1137</v>
      </c>
      <c r="F495" s="920"/>
      <c r="G495" s="920"/>
      <c r="H495" s="924"/>
      <c r="I495" s="924"/>
      <c r="J495" s="921"/>
      <c r="K495" s="921"/>
      <c r="L495" s="925"/>
    </row>
    <row r="496" spans="1:12" ht="24" x14ac:dyDescent="0.25">
      <c r="A496" s="918">
        <v>1092</v>
      </c>
      <c r="B496" s="9" t="s">
        <v>22</v>
      </c>
      <c r="C496" s="13" t="s">
        <v>23</v>
      </c>
      <c r="D496" s="13" t="s">
        <v>24</v>
      </c>
      <c r="E496" s="13" t="s">
        <v>25</v>
      </c>
      <c r="F496" s="919" t="s">
        <v>17</v>
      </c>
      <c r="G496" s="919"/>
      <c r="H496" s="920"/>
      <c r="I496" s="920"/>
      <c r="J496" s="920"/>
      <c r="K496" s="920"/>
      <c r="L496" s="920"/>
    </row>
    <row r="497" spans="1:12" x14ac:dyDescent="0.25">
      <c r="A497" s="918"/>
      <c r="B497" s="921" t="s">
        <v>3391</v>
      </c>
      <c r="C497" s="921" t="s">
        <v>3392</v>
      </c>
      <c r="D497" s="923">
        <v>43679</v>
      </c>
      <c r="E497" s="921" t="s">
        <v>227</v>
      </c>
      <c r="F497" s="921" t="s">
        <v>228</v>
      </c>
      <c r="G497" s="921"/>
      <c r="H497" s="924" t="s">
        <v>30</v>
      </c>
      <c r="I497" s="924"/>
      <c r="J497" s="14" t="s">
        <v>31</v>
      </c>
      <c r="K497" s="14" t="s">
        <v>31</v>
      </c>
      <c r="L497" s="16">
        <v>0</v>
      </c>
    </row>
    <row r="498" spans="1:12" x14ac:dyDescent="0.25">
      <c r="A498" s="918"/>
      <c r="B498" s="921"/>
      <c r="C498" s="921"/>
      <c r="D498" s="923"/>
      <c r="E498" s="921"/>
      <c r="F498" s="921"/>
      <c r="G498" s="921"/>
      <c r="H498" s="924" t="s">
        <v>33</v>
      </c>
      <c r="I498" s="924"/>
      <c r="J498" s="14" t="s">
        <v>31</v>
      </c>
      <c r="K498" s="14" t="s">
        <v>31</v>
      </c>
      <c r="L498" s="16">
        <v>0</v>
      </c>
    </row>
    <row r="499" spans="1:12" ht="24" x14ac:dyDescent="0.25">
      <c r="A499" s="918"/>
      <c r="B499" s="9" t="s">
        <v>34</v>
      </c>
      <c r="C499" s="13" t="s">
        <v>35</v>
      </c>
      <c r="D499" s="13" t="s">
        <v>36</v>
      </c>
      <c r="E499" s="13" t="s">
        <v>37</v>
      </c>
      <c r="F499" s="920"/>
      <c r="G499" s="920"/>
      <c r="H499" s="924" t="s">
        <v>38</v>
      </c>
      <c r="I499" s="924"/>
      <c r="J499" s="921" t="s">
        <v>31</v>
      </c>
      <c r="K499" s="921" t="s">
        <v>32</v>
      </c>
      <c r="L499" s="925">
        <v>622</v>
      </c>
    </row>
    <row r="500" spans="1:12" ht="22.8" x14ac:dyDescent="0.25">
      <c r="A500" s="918"/>
      <c r="B500" s="14" t="s">
        <v>39</v>
      </c>
      <c r="C500" s="14" t="s">
        <v>228</v>
      </c>
      <c r="D500" s="15">
        <v>43690</v>
      </c>
      <c r="E500" s="14" t="s">
        <v>3393</v>
      </c>
      <c r="F500" s="920"/>
      <c r="G500" s="920"/>
      <c r="H500" s="924"/>
      <c r="I500" s="924"/>
      <c r="J500" s="921"/>
      <c r="K500" s="921"/>
      <c r="L500" s="925"/>
    </row>
    <row r="501" spans="1:12" ht="24" x14ac:dyDescent="0.25">
      <c r="A501" s="918">
        <v>1093</v>
      </c>
      <c r="B501" s="9" t="s">
        <v>22</v>
      </c>
      <c r="C501" s="13" t="s">
        <v>23</v>
      </c>
      <c r="D501" s="13" t="s">
        <v>24</v>
      </c>
      <c r="E501" s="13" t="s">
        <v>25</v>
      </c>
      <c r="F501" s="919" t="s">
        <v>17</v>
      </c>
      <c r="G501" s="919"/>
      <c r="H501" s="920"/>
      <c r="I501" s="920"/>
      <c r="J501" s="920"/>
      <c r="K501" s="920"/>
      <c r="L501" s="920"/>
    </row>
    <row r="502" spans="1:12" x14ac:dyDescent="0.25">
      <c r="A502" s="918"/>
      <c r="B502" s="921" t="s">
        <v>3394</v>
      </c>
      <c r="C502" s="922" t="s">
        <v>3395</v>
      </c>
      <c r="D502" s="923">
        <v>43587</v>
      </c>
      <c r="E502" s="921" t="s">
        <v>298</v>
      </c>
      <c r="F502" s="921" t="s">
        <v>3292</v>
      </c>
      <c r="G502" s="921"/>
      <c r="H502" s="924" t="s">
        <v>30</v>
      </c>
      <c r="I502" s="924"/>
      <c r="J502" s="14" t="s">
        <v>31</v>
      </c>
      <c r="K502" s="14" t="s">
        <v>32</v>
      </c>
      <c r="L502" s="16">
        <v>273</v>
      </c>
    </row>
    <row r="503" spans="1:12" x14ac:dyDescent="0.25">
      <c r="A503" s="918"/>
      <c r="B503" s="921"/>
      <c r="C503" s="922"/>
      <c r="D503" s="923"/>
      <c r="E503" s="921"/>
      <c r="F503" s="921"/>
      <c r="G503" s="921"/>
      <c r="H503" s="924" t="s">
        <v>33</v>
      </c>
      <c r="I503" s="924"/>
      <c r="J503" s="14" t="s">
        <v>31</v>
      </c>
      <c r="K503" s="14" t="s">
        <v>32</v>
      </c>
      <c r="L503" s="16">
        <v>205.6</v>
      </c>
    </row>
    <row r="504" spans="1:12" ht="24" x14ac:dyDescent="0.25">
      <c r="A504" s="918"/>
      <c r="B504" s="9" t="s">
        <v>34</v>
      </c>
      <c r="C504" s="13" t="s">
        <v>35</v>
      </c>
      <c r="D504" s="13" t="s">
        <v>36</v>
      </c>
      <c r="E504" s="13" t="s">
        <v>37</v>
      </c>
      <c r="F504" s="920"/>
      <c r="G504" s="920"/>
      <c r="H504" s="924" t="s">
        <v>38</v>
      </c>
      <c r="I504" s="924"/>
      <c r="J504" s="921" t="s">
        <v>31</v>
      </c>
      <c r="K504" s="921" t="s">
        <v>31</v>
      </c>
      <c r="L504" s="925">
        <v>0</v>
      </c>
    </row>
    <row r="505" spans="1:12" ht="22.8" x14ac:dyDescent="0.25">
      <c r="A505" s="918"/>
      <c r="B505" s="14" t="s">
        <v>295</v>
      </c>
      <c r="C505" s="14" t="s">
        <v>3292</v>
      </c>
      <c r="D505" s="15">
        <v>43588</v>
      </c>
      <c r="E505" s="14" t="s">
        <v>550</v>
      </c>
      <c r="F505" s="920"/>
      <c r="G505" s="920"/>
      <c r="H505" s="924"/>
      <c r="I505" s="924"/>
      <c r="J505" s="921"/>
      <c r="K505" s="921"/>
      <c r="L505" s="925"/>
    </row>
    <row r="506" spans="1:12" ht="24" x14ac:dyDescent="0.25">
      <c r="A506" s="918">
        <v>1094</v>
      </c>
      <c r="B506" s="9" t="s">
        <v>22</v>
      </c>
      <c r="C506" s="13" t="s">
        <v>23</v>
      </c>
      <c r="D506" s="13" t="s">
        <v>24</v>
      </c>
      <c r="E506" s="13" t="s">
        <v>25</v>
      </c>
      <c r="F506" s="919" t="s">
        <v>17</v>
      </c>
      <c r="G506" s="919"/>
      <c r="H506" s="920"/>
      <c r="I506" s="920"/>
      <c r="J506" s="920"/>
      <c r="K506" s="920"/>
      <c r="L506" s="920"/>
    </row>
    <row r="507" spans="1:12" x14ac:dyDescent="0.25">
      <c r="A507" s="918"/>
      <c r="B507" s="921" t="s">
        <v>3394</v>
      </c>
      <c r="C507" s="921" t="s">
        <v>3396</v>
      </c>
      <c r="D507" s="923">
        <v>43600</v>
      </c>
      <c r="E507" s="921" t="s">
        <v>288</v>
      </c>
      <c r="F507" s="921" t="s">
        <v>289</v>
      </c>
      <c r="G507" s="921"/>
      <c r="H507" s="924" t="s">
        <v>30</v>
      </c>
      <c r="I507" s="924"/>
      <c r="J507" s="14" t="s">
        <v>31</v>
      </c>
      <c r="K507" s="14" t="s">
        <v>32</v>
      </c>
      <c r="L507" s="16">
        <v>309</v>
      </c>
    </row>
    <row r="508" spans="1:12" x14ac:dyDescent="0.25">
      <c r="A508" s="918"/>
      <c r="B508" s="921"/>
      <c r="C508" s="921"/>
      <c r="D508" s="923"/>
      <c r="E508" s="921"/>
      <c r="F508" s="921"/>
      <c r="G508" s="921"/>
      <c r="H508" s="924" t="s">
        <v>33</v>
      </c>
      <c r="I508" s="924"/>
      <c r="J508" s="14" t="s">
        <v>31</v>
      </c>
      <c r="K508" s="14" t="s">
        <v>32</v>
      </c>
      <c r="L508" s="16">
        <v>415</v>
      </c>
    </row>
    <row r="509" spans="1:12" ht="24" x14ac:dyDescent="0.25">
      <c r="A509" s="918"/>
      <c r="B509" s="9" t="s">
        <v>34</v>
      </c>
      <c r="C509" s="13" t="s">
        <v>35</v>
      </c>
      <c r="D509" s="13" t="s">
        <v>36</v>
      </c>
      <c r="E509" s="13" t="s">
        <v>37</v>
      </c>
      <c r="F509" s="920"/>
      <c r="G509" s="920"/>
      <c r="H509" s="924" t="s">
        <v>38</v>
      </c>
      <c r="I509" s="924"/>
      <c r="J509" s="921" t="s">
        <v>31</v>
      </c>
      <c r="K509" s="921" t="s">
        <v>31</v>
      </c>
      <c r="L509" s="925">
        <v>0</v>
      </c>
    </row>
    <row r="510" spans="1:12" ht="22.8" x14ac:dyDescent="0.25">
      <c r="A510" s="918"/>
      <c r="B510" s="14" t="s">
        <v>295</v>
      </c>
      <c r="C510" s="14" t="s">
        <v>289</v>
      </c>
      <c r="D510" s="15">
        <v>43602</v>
      </c>
      <c r="E510" s="14" t="s">
        <v>275</v>
      </c>
      <c r="F510" s="920"/>
      <c r="G510" s="920"/>
      <c r="H510" s="924"/>
      <c r="I510" s="924"/>
      <c r="J510" s="921"/>
      <c r="K510" s="921"/>
      <c r="L510" s="925"/>
    </row>
    <row r="511" spans="1:12" ht="24" x14ac:dyDescent="0.25">
      <c r="A511" s="918">
        <v>1095</v>
      </c>
      <c r="B511" s="9" t="s">
        <v>22</v>
      </c>
      <c r="C511" s="13" t="s">
        <v>23</v>
      </c>
      <c r="D511" s="13" t="s">
        <v>24</v>
      </c>
      <c r="E511" s="13" t="s">
        <v>25</v>
      </c>
      <c r="F511" s="919" t="s">
        <v>17</v>
      </c>
      <c r="G511" s="919"/>
      <c r="H511" s="920"/>
      <c r="I511" s="920"/>
      <c r="J511" s="920"/>
      <c r="K511" s="920"/>
      <c r="L511" s="920"/>
    </row>
    <row r="512" spans="1:12" x14ac:dyDescent="0.25">
      <c r="A512" s="918"/>
      <c r="B512" s="921" t="s">
        <v>3394</v>
      </c>
      <c r="C512" s="922" t="s">
        <v>3397</v>
      </c>
      <c r="D512" s="923">
        <v>43623</v>
      </c>
      <c r="E512" s="921" t="s">
        <v>233</v>
      </c>
      <c r="F512" s="921" t="s">
        <v>3329</v>
      </c>
      <c r="G512" s="921"/>
      <c r="H512" s="924" t="s">
        <v>30</v>
      </c>
      <c r="I512" s="924"/>
      <c r="J512" s="14" t="s">
        <v>31</v>
      </c>
      <c r="K512" s="14" t="s">
        <v>32</v>
      </c>
      <c r="L512" s="16">
        <v>1416</v>
      </c>
    </row>
    <row r="513" spans="1:12" x14ac:dyDescent="0.25">
      <c r="A513" s="918"/>
      <c r="B513" s="921"/>
      <c r="C513" s="922"/>
      <c r="D513" s="923"/>
      <c r="E513" s="921"/>
      <c r="F513" s="921"/>
      <c r="G513" s="921"/>
      <c r="H513" s="924" t="s">
        <v>33</v>
      </c>
      <c r="I513" s="924"/>
      <c r="J513" s="14" t="s">
        <v>31</v>
      </c>
      <c r="K513" s="14" t="s">
        <v>32</v>
      </c>
      <c r="L513" s="16">
        <v>1322.53</v>
      </c>
    </row>
    <row r="514" spans="1:12" ht="24" x14ac:dyDescent="0.25">
      <c r="A514" s="918"/>
      <c r="B514" s="9" t="s">
        <v>34</v>
      </c>
      <c r="C514" s="13" t="s">
        <v>35</v>
      </c>
      <c r="D514" s="13" t="s">
        <v>36</v>
      </c>
      <c r="E514" s="13" t="s">
        <v>37</v>
      </c>
      <c r="F514" s="920"/>
      <c r="G514" s="920"/>
      <c r="H514" s="924" t="s">
        <v>38</v>
      </c>
      <c r="I514" s="924"/>
      <c r="J514" s="921" t="s">
        <v>31</v>
      </c>
      <c r="K514" s="921" t="s">
        <v>31</v>
      </c>
      <c r="L514" s="925">
        <v>0</v>
      </c>
    </row>
    <row r="515" spans="1:12" ht="22.8" x14ac:dyDescent="0.25">
      <c r="A515" s="918"/>
      <c r="B515" s="14" t="s">
        <v>295</v>
      </c>
      <c r="C515" s="14" t="s">
        <v>3329</v>
      </c>
      <c r="D515" s="15">
        <v>43634</v>
      </c>
      <c r="E515" s="14" t="s">
        <v>3398</v>
      </c>
      <c r="F515" s="920"/>
      <c r="G515" s="920"/>
      <c r="H515" s="924"/>
      <c r="I515" s="924"/>
      <c r="J515" s="921"/>
      <c r="K515" s="921"/>
      <c r="L515" s="925"/>
    </row>
    <row r="516" spans="1:12" ht="24" x14ac:dyDescent="0.25">
      <c r="A516" s="918">
        <v>1096</v>
      </c>
      <c r="B516" s="9" t="s">
        <v>22</v>
      </c>
      <c r="C516" s="13" t="s">
        <v>23</v>
      </c>
      <c r="D516" s="13" t="s">
        <v>24</v>
      </c>
      <c r="E516" s="13" t="s">
        <v>25</v>
      </c>
      <c r="F516" s="919" t="s">
        <v>17</v>
      </c>
      <c r="G516" s="919"/>
      <c r="H516" s="920"/>
      <c r="I516" s="920"/>
      <c r="J516" s="920"/>
      <c r="K516" s="920"/>
      <c r="L516" s="920"/>
    </row>
    <row r="517" spans="1:12" x14ac:dyDescent="0.25">
      <c r="A517" s="918"/>
      <c r="B517" s="921" t="s">
        <v>3399</v>
      </c>
      <c r="C517" s="922" t="s">
        <v>3400</v>
      </c>
      <c r="D517" s="923">
        <v>43558</v>
      </c>
      <c r="E517" s="921" t="s">
        <v>3401</v>
      </c>
      <c r="F517" s="921" t="s">
        <v>3402</v>
      </c>
      <c r="G517" s="921"/>
      <c r="H517" s="924" t="s">
        <v>30</v>
      </c>
      <c r="I517" s="924"/>
      <c r="J517" s="14" t="s">
        <v>31</v>
      </c>
      <c r="K517" s="14" t="s">
        <v>32</v>
      </c>
      <c r="L517" s="16">
        <v>65.25</v>
      </c>
    </row>
    <row r="518" spans="1:12" x14ac:dyDescent="0.25">
      <c r="A518" s="918"/>
      <c r="B518" s="921"/>
      <c r="C518" s="922"/>
      <c r="D518" s="923"/>
      <c r="E518" s="921"/>
      <c r="F518" s="921"/>
      <c r="G518" s="921"/>
      <c r="H518" s="924" t="s">
        <v>33</v>
      </c>
      <c r="I518" s="924"/>
      <c r="J518" s="14" t="s">
        <v>31</v>
      </c>
      <c r="K518" s="14" t="s">
        <v>32</v>
      </c>
      <c r="L518" s="16">
        <v>300</v>
      </c>
    </row>
    <row r="519" spans="1:12" ht="24" x14ac:dyDescent="0.25">
      <c r="A519" s="918"/>
      <c r="B519" s="9" t="s">
        <v>34</v>
      </c>
      <c r="C519" s="13" t="s">
        <v>35</v>
      </c>
      <c r="D519" s="13" t="s">
        <v>36</v>
      </c>
      <c r="E519" s="13" t="s">
        <v>37</v>
      </c>
      <c r="F519" s="920"/>
      <c r="G519" s="920"/>
      <c r="H519" s="924" t="s">
        <v>38</v>
      </c>
      <c r="I519" s="924"/>
      <c r="J519" s="921" t="s">
        <v>31</v>
      </c>
      <c r="K519" s="921" t="s">
        <v>31</v>
      </c>
      <c r="L519" s="925">
        <v>0</v>
      </c>
    </row>
    <row r="520" spans="1:12" ht="22.8" x14ac:dyDescent="0.25">
      <c r="A520" s="918"/>
      <c r="B520" s="14" t="s">
        <v>45</v>
      </c>
      <c r="C520" s="14" t="s">
        <v>3402</v>
      </c>
      <c r="D520" s="15">
        <v>43559</v>
      </c>
      <c r="E520" s="14" t="s">
        <v>3369</v>
      </c>
      <c r="F520" s="920"/>
      <c r="G520" s="920"/>
      <c r="H520" s="924"/>
      <c r="I520" s="924"/>
      <c r="J520" s="921"/>
      <c r="K520" s="921"/>
      <c r="L520" s="925"/>
    </row>
    <row r="521" spans="1:12" ht="24" x14ac:dyDescent="0.25">
      <c r="A521" s="918">
        <v>1097</v>
      </c>
      <c r="B521" s="9" t="s">
        <v>22</v>
      </c>
      <c r="C521" s="13" t="s">
        <v>23</v>
      </c>
      <c r="D521" s="13" t="s">
        <v>24</v>
      </c>
      <c r="E521" s="13" t="s">
        <v>25</v>
      </c>
      <c r="F521" s="919" t="s">
        <v>17</v>
      </c>
      <c r="G521" s="919"/>
      <c r="H521" s="920"/>
      <c r="I521" s="920"/>
      <c r="J521" s="920"/>
      <c r="K521" s="920"/>
      <c r="L521" s="920"/>
    </row>
    <row r="522" spans="1:12" x14ac:dyDescent="0.25">
      <c r="A522" s="918"/>
      <c r="B522" s="921" t="s">
        <v>3403</v>
      </c>
      <c r="C522" s="922" t="s">
        <v>3404</v>
      </c>
      <c r="D522" s="923">
        <v>43586</v>
      </c>
      <c r="E522" s="921" t="s">
        <v>3405</v>
      </c>
      <c r="F522" s="921" t="s">
        <v>3406</v>
      </c>
      <c r="G522" s="921"/>
      <c r="H522" s="924" t="s">
        <v>30</v>
      </c>
      <c r="I522" s="924"/>
      <c r="J522" s="14" t="s">
        <v>31</v>
      </c>
      <c r="K522" s="14" t="s">
        <v>32</v>
      </c>
      <c r="L522" s="16">
        <v>1024.42</v>
      </c>
    </row>
    <row r="523" spans="1:12" x14ac:dyDescent="0.25">
      <c r="A523" s="918"/>
      <c r="B523" s="921"/>
      <c r="C523" s="922"/>
      <c r="D523" s="923"/>
      <c r="E523" s="921"/>
      <c r="F523" s="921"/>
      <c r="G523" s="921"/>
      <c r="H523" s="924" t="s">
        <v>33</v>
      </c>
      <c r="I523" s="924"/>
      <c r="J523" s="921" t="s">
        <v>31</v>
      </c>
      <c r="K523" s="921" t="s">
        <v>32</v>
      </c>
      <c r="L523" s="925">
        <v>418.96</v>
      </c>
    </row>
    <row r="524" spans="1:12" x14ac:dyDescent="0.25">
      <c r="A524" s="918"/>
      <c r="B524" s="921"/>
      <c r="C524" s="922"/>
      <c r="D524" s="923"/>
      <c r="E524" s="921"/>
      <c r="F524" s="921"/>
      <c r="G524" s="921"/>
      <c r="H524" s="924"/>
      <c r="I524" s="924"/>
      <c r="J524" s="921"/>
      <c r="K524" s="921"/>
      <c r="L524" s="925"/>
    </row>
    <row r="525" spans="1:12" ht="24" x14ac:dyDescent="0.25">
      <c r="A525" s="918"/>
      <c r="B525" s="9" t="s">
        <v>34</v>
      </c>
      <c r="C525" s="13" t="s">
        <v>35</v>
      </c>
      <c r="D525" s="13" t="s">
        <v>36</v>
      </c>
      <c r="E525" s="13" t="s">
        <v>37</v>
      </c>
      <c r="F525" s="920"/>
      <c r="G525" s="920"/>
      <c r="H525" s="924" t="s">
        <v>38</v>
      </c>
      <c r="I525" s="924"/>
      <c r="J525" s="921" t="s">
        <v>31</v>
      </c>
      <c r="K525" s="921" t="s">
        <v>32</v>
      </c>
      <c r="L525" s="925">
        <v>225</v>
      </c>
    </row>
    <row r="526" spans="1:12" ht="22.8" x14ac:dyDescent="0.25">
      <c r="A526" s="918"/>
      <c r="B526" s="14" t="s">
        <v>55</v>
      </c>
      <c r="C526" s="14" t="s">
        <v>3406</v>
      </c>
      <c r="D526" s="15">
        <v>43590</v>
      </c>
      <c r="E526" s="14" t="s">
        <v>3407</v>
      </c>
      <c r="F526" s="920"/>
      <c r="G526" s="920"/>
      <c r="H526" s="924"/>
      <c r="I526" s="924"/>
      <c r="J526" s="921"/>
      <c r="K526" s="921"/>
      <c r="L526" s="925"/>
    </row>
    <row r="527" spans="1:12" ht="24" x14ac:dyDescent="0.25">
      <c r="A527" s="918">
        <v>1098</v>
      </c>
      <c r="B527" s="9" t="s">
        <v>22</v>
      </c>
      <c r="C527" s="13" t="s">
        <v>23</v>
      </c>
      <c r="D527" s="13" t="s">
        <v>24</v>
      </c>
      <c r="E527" s="13" t="s">
        <v>25</v>
      </c>
      <c r="F527" s="919" t="s">
        <v>17</v>
      </c>
      <c r="G527" s="919"/>
      <c r="H527" s="920"/>
      <c r="I527" s="920"/>
      <c r="J527" s="920"/>
      <c r="K527" s="920"/>
      <c r="L527" s="920"/>
    </row>
    <row r="528" spans="1:12" x14ac:dyDescent="0.25">
      <c r="A528" s="918"/>
      <c r="B528" s="921" t="s">
        <v>3408</v>
      </c>
      <c r="C528" s="922" t="s">
        <v>3409</v>
      </c>
      <c r="D528" s="923">
        <v>43630</v>
      </c>
      <c r="E528" s="921" t="s">
        <v>593</v>
      </c>
      <c r="F528" s="921" t="s">
        <v>3410</v>
      </c>
      <c r="G528" s="921"/>
      <c r="H528" s="924" t="s">
        <v>30</v>
      </c>
      <c r="I528" s="924"/>
      <c r="J528" s="14" t="s">
        <v>31</v>
      </c>
      <c r="K528" s="14" t="s">
        <v>32</v>
      </c>
      <c r="L528" s="16">
        <v>652</v>
      </c>
    </row>
    <row r="529" spans="1:12" x14ac:dyDescent="0.25">
      <c r="A529" s="918"/>
      <c r="B529" s="921"/>
      <c r="C529" s="922"/>
      <c r="D529" s="923"/>
      <c r="E529" s="921"/>
      <c r="F529" s="921"/>
      <c r="G529" s="921"/>
      <c r="H529" s="924" t="s">
        <v>33</v>
      </c>
      <c r="I529" s="924"/>
      <c r="J529" s="14" t="s">
        <v>31</v>
      </c>
      <c r="K529" s="14" t="s">
        <v>32</v>
      </c>
      <c r="L529" s="16">
        <v>1534</v>
      </c>
    </row>
    <row r="530" spans="1:12" ht="24" x14ac:dyDescent="0.25">
      <c r="A530" s="918"/>
      <c r="B530" s="9" t="s">
        <v>34</v>
      </c>
      <c r="C530" s="13" t="s">
        <v>35</v>
      </c>
      <c r="D530" s="13" t="s">
        <v>36</v>
      </c>
      <c r="E530" s="13" t="s">
        <v>37</v>
      </c>
      <c r="F530" s="920"/>
      <c r="G530" s="920"/>
      <c r="H530" s="924" t="s">
        <v>38</v>
      </c>
      <c r="I530" s="924"/>
      <c r="J530" s="921" t="s">
        <v>31</v>
      </c>
      <c r="K530" s="921" t="s">
        <v>32</v>
      </c>
      <c r="L530" s="925">
        <v>577</v>
      </c>
    </row>
    <row r="531" spans="1:12" ht="22.8" x14ac:dyDescent="0.25">
      <c r="A531" s="918"/>
      <c r="B531" s="14" t="s">
        <v>257</v>
      </c>
      <c r="C531" s="14" t="s">
        <v>3410</v>
      </c>
      <c r="D531" s="15">
        <v>43635</v>
      </c>
      <c r="E531" s="14" t="s">
        <v>3411</v>
      </c>
      <c r="F531" s="920"/>
      <c r="G531" s="920"/>
      <c r="H531" s="924"/>
      <c r="I531" s="924"/>
      <c r="J531" s="921"/>
      <c r="K531" s="921"/>
      <c r="L531" s="925"/>
    </row>
    <row r="532" spans="1:12" ht="24" x14ac:dyDescent="0.25">
      <c r="A532" s="918">
        <v>1099</v>
      </c>
      <c r="B532" s="9" t="s">
        <v>22</v>
      </c>
      <c r="C532" s="13" t="s">
        <v>23</v>
      </c>
      <c r="D532" s="13" t="s">
        <v>24</v>
      </c>
      <c r="E532" s="13" t="s">
        <v>25</v>
      </c>
      <c r="F532" s="919" t="s">
        <v>17</v>
      </c>
      <c r="G532" s="919"/>
      <c r="H532" s="920"/>
      <c r="I532" s="920"/>
      <c r="J532" s="920"/>
      <c r="K532" s="920"/>
      <c r="L532" s="920"/>
    </row>
    <row r="533" spans="1:12" x14ac:dyDescent="0.25">
      <c r="A533" s="918"/>
      <c r="B533" s="921" t="s">
        <v>3412</v>
      </c>
      <c r="C533" s="922" t="s">
        <v>3413</v>
      </c>
      <c r="D533" s="923">
        <v>43646</v>
      </c>
      <c r="E533" s="921" t="s">
        <v>465</v>
      </c>
      <c r="F533" s="921" t="s">
        <v>441</v>
      </c>
      <c r="G533" s="921"/>
      <c r="H533" s="924" t="s">
        <v>30</v>
      </c>
      <c r="I533" s="924"/>
      <c r="J533" s="14" t="s">
        <v>31</v>
      </c>
      <c r="K533" s="14" t="s">
        <v>32</v>
      </c>
      <c r="L533" s="16">
        <v>262.56</v>
      </c>
    </row>
    <row r="534" spans="1:12" x14ac:dyDescent="0.25">
      <c r="A534" s="918"/>
      <c r="B534" s="921"/>
      <c r="C534" s="922"/>
      <c r="D534" s="923"/>
      <c r="E534" s="921"/>
      <c r="F534" s="921"/>
      <c r="G534" s="921"/>
      <c r="H534" s="924" t="s">
        <v>33</v>
      </c>
      <c r="I534" s="924"/>
      <c r="J534" s="14" t="s">
        <v>31</v>
      </c>
      <c r="K534" s="14" t="s">
        <v>31</v>
      </c>
      <c r="L534" s="16">
        <v>0</v>
      </c>
    </row>
    <row r="535" spans="1:12" ht="24" x14ac:dyDescent="0.25">
      <c r="A535" s="918"/>
      <c r="B535" s="9" t="s">
        <v>34</v>
      </c>
      <c r="C535" s="13" t="s">
        <v>35</v>
      </c>
      <c r="D535" s="13" t="s">
        <v>36</v>
      </c>
      <c r="E535" s="13" t="s">
        <v>37</v>
      </c>
      <c r="F535" s="920"/>
      <c r="G535" s="920"/>
      <c r="H535" s="924" t="s">
        <v>38</v>
      </c>
      <c r="I535" s="924"/>
      <c r="J535" s="921" t="s">
        <v>31</v>
      </c>
      <c r="K535" s="921" t="s">
        <v>32</v>
      </c>
      <c r="L535" s="925">
        <v>450.63</v>
      </c>
    </row>
    <row r="536" spans="1:12" ht="22.8" x14ac:dyDescent="0.25">
      <c r="A536" s="918"/>
      <c r="B536" s="14" t="s">
        <v>452</v>
      </c>
      <c r="C536" s="14" t="s">
        <v>441</v>
      </c>
      <c r="D536" s="15">
        <v>43652</v>
      </c>
      <c r="E536" s="14" t="s">
        <v>3414</v>
      </c>
      <c r="F536" s="920"/>
      <c r="G536" s="920"/>
      <c r="H536" s="924"/>
      <c r="I536" s="924"/>
      <c r="J536" s="921"/>
      <c r="K536" s="921"/>
      <c r="L536" s="925"/>
    </row>
    <row r="537" spans="1:12" ht="24" x14ac:dyDescent="0.25">
      <c r="A537" s="918">
        <v>1100</v>
      </c>
      <c r="B537" s="9" t="s">
        <v>22</v>
      </c>
      <c r="C537" s="13" t="s">
        <v>23</v>
      </c>
      <c r="D537" s="13" t="s">
        <v>24</v>
      </c>
      <c r="E537" s="13" t="s">
        <v>25</v>
      </c>
      <c r="F537" s="919" t="s">
        <v>17</v>
      </c>
      <c r="G537" s="919"/>
      <c r="H537" s="920"/>
      <c r="I537" s="920"/>
      <c r="J537" s="920"/>
      <c r="K537" s="920"/>
      <c r="L537" s="920"/>
    </row>
    <row r="538" spans="1:12" x14ac:dyDescent="0.25">
      <c r="A538" s="918"/>
      <c r="B538" s="921" t="s">
        <v>3415</v>
      </c>
      <c r="C538" s="922" t="s">
        <v>3416</v>
      </c>
      <c r="D538" s="923">
        <v>43557</v>
      </c>
      <c r="E538" s="921" t="s">
        <v>805</v>
      </c>
      <c r="F538" s="921" t="s">
        <v>3417</v>
      </c>
      <c r="G538" s="921"/>
      <c r="H538" s="924" t="s">
        <v>30</v>
      </c>
      <c r="I538" s="924"/>
      <c r="J538" s="14" t="s">
        <v>31</v>
      </c>
      <c r="K538" s="14" t="s">
        <v>32</v>
      </c>
      <c r="L538" s="16">
        <v>722</v>
      </c>
    </row>
    <row r="539" spans="1:12" x14ac:dyDescent="0.25">
      <c r="A539" s="918"/>
      <c r="B539" s="921"/>
      <c r="C539" s="922"/>
      <c r="D539" s="923"/>
      <c r="E539" s="921"/>
      <c r="F539" s="921"/>
      <c r="G539" s="921"/>
      <c r="H539" s="924" t="s">
        <v>33</v>
      </c>
      <c r="I539" s="924"/>
      <c r="J539" s="14" t="s">
        <v>31</v>
      </c>
      <c r="K539" s="14" t="s">
        <v>32</v>
      </c>
      <c r="L539" s="16">
        <v>1198.49</v>
      </c>
    </row>
    <row r="540" spans="1:12" ht="24" x14ac:dyDescent="0.25">
      <c r="A540" s="918"/>
      <c r="B540" s="9" t="s">
        <v>34</v>
      </c>
      <c r="C540" s="13" t="s">
        <v>35</v>
      </c>
      <c r="D540" s="13" t="s">
        <v>36</v>
      </c>
      <c r="E540" s="13" t="s">
        <v>37</v>
      </c>
      <c r="F540" s="920"/>
      <c r="G540" s="920"/>
      <c r="H540" s="924" t="s">
        <v>38</v>
      </c>
      <c r="I540" s="924"/>
      <c r="J540" s="921" t="s">
        <v>31</v>
      </c>
      <c r="K540" s="921" t="s">
        <v>32</v>
      </c>
      <c r="L540" s="925">
        <v>171</v>
      </c>
    </row>
    <row r="541" spans="1:12" ht="22.8" x14ac:dyDescent="0.25">
      <c r="A541" s="918"/>
      <c r="B541" s="14" t="s">
        <v>55</v>
      </c>
      <c r="C541" s="14" t="s">
        <v>3417</v>
      </c>
      <c r="D541" s="15">
        <v>43562</v>
      </c>
      <c r="E541" s="14" t="s">
        <v>716</v>
      </c>
      <c r="F541" s="920"/>
      <c r="G541" s="920"/>
      <c r="H541" s="924"/>
      <c r="I541" s="924"/>
      <c r="J541" s="921"/>
      <c r="K541" s="921"/>
      <c r="L541" s="925"/>
    </row>
  </sheetData>
  <mergeCells count="1596">
    <mergeCell ref="K6:L8"/>
    <mergeCell ref="C7:E7"/>
    <mergeCell ref="C8:E8"/>
    <mergeCell ref="F9:G9"/>
    <mergeCell ref="H9:I9"/>
    <mergeCell ref="B2:L2"/>
    <mergeCell ref="A3:A5"/>
    <mergeCell ref="B3:I4"/>
    <mergeCell ref="B5:L5"/>
    <mergeCell ref="A6:A8"/>
    <mergeCell ref="C6:E6"/>
    <mergeCell ref="F6:F8"/>
    <mergeCell ref="G6:G8"/>
    <mergeCell ref="I6:I8"/>
    <mergeCell ref="J6:J8"/>
    <mergeCell ref="A16:A21"/>
    <mergeCell ref="F16:G16"/>
    <mergeCell ref="H16:L16"/>
    <mergeCell ref="B17:B19"/>
    <mergeCell ref="C17:C19"/>
    <mergeCell ref="F11:G13"/>
    <mergeCell ref="H11:I11"/>
    <mergeCell ref="H12:I13"/>
    <mergeCell ref="J12:J13"/>
    <mergeCell ref="K12:K13"/>
    <mergeCell ref="L12:L13"/>
    <mergeCell ref="A10:A15"/>
    <mergeCell ref="F10:G10"/>
    <mergeCell ref="H10:L10"/>
    <mergeCell ref="B11:B13"/>
    <mergeCell ref="C11:C13"/>
    <mergeCell ref="D11:D13"/>
    <mergeCell ref="E11:E13"/>
    <mergeCell ref="K18:K19"/>
    <mergeCell ref="L18:L19"/>
    <mergeCell ref="F20:G21"/>
    <mergeCell ref="H20:I21"/>
    <mergeCell ref="J20:J21"/>
    <mergeCell ref="K20:K21"/>
    <mergeCell ref="L20:L21"/>
    <mergeCell ref="D17:D19"/>
    <mergeCell ref="E17:E19"/>
    <mergeCell ref="F17:G19"/>
    <mergeCell ref="H17:I17"/>
    <mergeCell ref="H18:I19"/>
    <mergeCell ref="J18:J19"/>
    <mergeCell ref="F14:G15"/>
    <mergeCell ref="H14:I15"/>
    <mergeCell ref="J14:J15"/>
    <mergeCell ref="K14:K15"/>
    <mergeCell ref="L14:L15"/>
    <mergeCell ref="F25:G26"/>
    <mergeCell ref="H25:I26"/>
    <mergeCell ref="J25:J26"/>
    <mergeCell ref="K25:K26"/>
    <mergeCell ref="L25:L26"/>
    <mergeCell ref="A27:A31"/>
    <mergeCell ref="F27:G27"/>
    <mergeCell ref="H27:L27"/>
    <mergeCell ref="B28:B29"/>
    <mergeCell ref="C28:C29"/>
    <mergeCell ref="A22:A26"/>
    <mergeCell ref="F22:G22"/>
    <mergeCell ref="H22:L22"/>
    <mergeCell ref="B23:B24"/>
    <mergeCell ref="C23:C24"/>
    <mergeCell ref="D23:D24"/>
    <mergeCell ref="E23:E24"/>
    <mergeCell ref="F23:G24"/>
    <mergeCell ref="H23:I23"/>
    <mergeCell ref="H24:I24"/>
    <mergeCell ref="F33:G35"/>
    <mergeCell ref="H33:I33"/>
    <mergeCell ref="H34:I35"/>
    <mergeCell ref="J34:J35"/>
    <mergeCell ref="K34:K35"/>
    <mergeCell ref="L34:L35"/>
    <mergeCell ref="J30:J31"/>
    <mergeCell ref="K30:K31"/>
    <mergeCell ref="L30:L31"/>
    <mergeCell ref="A32:A37"/>
    <mergeCell ref="F32:G32"/>
    <mergeCell ref="H32:L32"/>
    <mergeCell ref="B33:B35"/>
    <mergeCell ref="C33:C35"/>
    <mergeCell ref="D33:D35"/>
    <mergeCell ref="E33:E35"/>
    <mergeCell ref="D28:D29"/>
    <mergeCell ref="E28:E29"/>
    <mergeCell ref="F28:G29"/>
    <mergeCell ref="H28:I28"/>
    <mergeCell ref="H29:I29"/>
    <mergeCell ref="F30:G31"/>
    <mergeCell ref="H30:I31"/>
    <mergeCell ref="D39:D40"/>
    <mergeCell ref="E39:E40"/>
    <mergeCell ref="F39:G40"/>
    <mergeCell ref="H39:I39"/>
    <mergeCell ref="H40:I40"/>
    <mergeCell ref="F41:G42"/>
    <mergeCell ref="H41:I42"/>
    <mergeCell ref="F36:G37"/>
    <mergeCell ref="H36:I37"/>
    <mergeCell ref="J36:J37"/>
    <mergeCell ref="K36:K37"/>
    <mergeCell ref="L36:L37"/>
    <mergeCell ref="A38:A42"/>
    <mergeCell ref="F38:G38"/>
    <mergeCell ref="H38:L38"/>
    <mergeCell ref="B39:B40"/>
    <mergeCell ref="C39:C40"/>
    <mergeCell ref="K46:K47"/>
    <mergeCell ref="L46:L47"/>
    <mergeCell ref="A48:A52"/>
    <mergeCell ref="F48:G48"/>
    <mergeCell ref="H48:L48"/>
    <mergeCell ref="B49:B50"/>
    <mergeCell ref="C49:C50"/>
    <mergeCell ref="D49:D50"/>
    <mergeCell ref="E49:E50"/>
    <mergeCell ref="F49:G50"/>
    <mergeCell ref="F44:G45"/>
    <mergeCell ref="H44:I44"/>
    <mergeCell ref="H45:I45"/>
    <mergeCell ref="F46:G47"/>
    <mergeCell ref="H46:I47"/>
    <mergeCell ref="J46:J47"/>
    <mergeCell ref="J41:J42"/>
    <mergeCell ref="K41:K42"/>
    <mergeCell ref="L41:L42"/>
    <mergeCell ref="A43:A47"/>
    <mergeCell ref="F43:G43"/>
    <mergeCell ref="H43:L43"/>
    <mergeCell ref="B44:B45"/>
    <mergeCell ref="C44:C45"/>
    <mergeCell ref="D44:D45"/>
    <mergeCell ref="E44:E45"/>
    <mergeCell ref="H55:I55"/>
    <mergeCell ref="F56:G57"/>
    <mergeCell ref="H56:I57"/>
    <mergeCell ref="J56:J57"/>
    <mergeCell ref="K56:K57"/>
    <mergeCell ref="L56:L57"/>
    <mergeCell ref="L51:L52"/>
    <mergeCell ref="A53:A57"/>
    <mergeCell ref="F53:G53"/>
    <mergeCell ref="H53:L53"/>
    <mergeCell ref="B54:B55"/>
    <mergeCell ref="C54:C55"/>
    <mergeCell ref="D54:D55"/>
    <mergeCell ref="E54:E55"/>
    <mergeCell ref="F54:G55"/>
    <mergeCell ref="H54:I54"/>
    <mergeCell ref="H49:I49"/>
    <mergeCell ref="H50:I50"/>
    <mergeCell ref="F51:G52"/>
    <mergeCell ref="H51:I52"/>
    <mergeCell ref="J51:J52"/>
    <mergeCell ref="K51:K52"/>
    <mergeCell ref="F61:G62"/>
    <mergeCell ref="H61:I62"/>
    <mergeCell ref="J61:J62"/>
    <mergeCell ref="K61:K62"/>
    <mergeCell ref="L61:L62"/>
    <mergeCell ref="A63:A67"/>
    <mergeCell ref="F63:G63"/>
    <mergeCell ref="H63:L63"/>
    <mergeCell ref="B64:B65"/>
    <mergeCell ref="C64:C65"/>
    <mergeCell ref="A58:A62"/>
    <mergeCell ref="F58:G58"/>
    <mergeCell ref="H58:L58"/>
    <mergeCell ref="B59:B60"/>
    <mergeCell ref="C59:C60"/>
    <mergeCell ref="D59:D60"/>
    <mergeCell ref="E59:E60"/>
    <mergeCell ref="F59:G60"/>
    <mergeCell ref="H59:I59"/>
    <mergeCell ref="H60:I60"/>
    <mergeCell ref="F69:G70"/>
    <mergeCell ref="H69:I69"/>
    <mergeCell ref="H70:I70"/>
    <mergeCell ref="F71:G72"/>
    <mergeCell ref="H71:I72"/>
    <mergeCell ref="J71:J72"/>
    <mergeCell ref="J66:J67"/>
    <mergeCell ref="K66:K67"/>
    <mergeCell ref="L66:L67"/>
    <mergeCell ref="A68:A72"/>
    <mergeCell ref="F68:G68"/>
    <mergeCell ref="H68:L68"/>
    <mergeCell ref="B69:B70"/>
    <mergeCell ref="C69:C70"/>
    <mergeCell ref="D69:D70"/>
    <mergeCell ref="E69:E70"/>
    <mergeCell ref="D64:D65"/>
    <mergeCell ref="E64:E65"/>
    <mergeCell ref="F64:G65"/>
    <mergeCell ref="H64:I64"/>
    <mergeCell ref="H65:I65"/>
    <mergeCell ref="F66:G67"/>
    <mergeCell ref="H66:I67"/>
    <mergeCell ref="H74:I74"/>
    <mergeCell ref="H75:I76"/>
    <mergeCell ref="J75:J76"/>
    <mergeCell ref="K75:K76"/>
    <mergeCell ref="L75:L76"/>
    <mergeCell ref="F77:G78"/>
    <mergeCell ref="H77:I78"/>
    <mergeCell ref="J77:J78"/>
    <mergeCell ref="K77:K78"/>
    <mergeCell ref="L77:L78"/>
    <mergeCell ref="K71:K72"/>
    <mergeCell ref="L71:L72"/>
    <mergeCell ref="A73:A78"/>
    <mergeCell ref="F73:G73"/>
    <mergeCell ref="H73:L73"/>
    <mergeCell ref="B74:B76"/>
    <mergeCell ref="C74:C76"/>
    <mergeCell ref="D74:D76"/>
    <mergeCell ref="E74:E76"/>
    <mergeCell ref="F74:G76"/>
    <mergeCell ref="D85:D86"/>
    <mergeCell ref="E85:E86"/>
    <mergeCell ref="F85:G86"/>
    <mergeCell ref="H85:I85"/>
    <mergeCell ref="H86:I86"/>
    <mergeCell ref="F87:G88"/>
    <mergeCell ref="H87:I88"/>
    <mergeCell ref="F82:G83"/>
    <mergeCell ref="H82:I83"/>
    <mergeCell ref="J82:J83"/>
    <mergeCell ref="K82:K83"/>
    <mergeCell ref="L82:L83"/>
    <mergeCell ref="A84:A88"/>
    <mergeCell ref="F84:G84"/>
    <mergeCell ref="H84:L84"/>
    <mergeCell ref="B85:B86"/>
    <mergeCell ref="C85:C86"/>
    <mergeCell ref="A79:A83"/>
    <mergeCell ref="F79:G79"/>
    <mergeCell ref="H79:L79"/>
    <mergeCell ref="B80:B81"/>
    <mergeCell ref="C80:C81"/>
    <mergeCell ref="D80:D81"/>
    <mergeCell ref="E80:E81"/>
    <mergeCell ref="F80:G81"/>
    <mergeCell ref="H80:I80"/>
    <mergeCell ref="H81:I81"/>
    <mergeCell ref="K92:K93"/>
    <mergeCell ref="L92:L93"/>
    <mergeCell ref="A94:A98"/>
    <mergeCell ref="F94:G94"/>
    <mergeCell ref="H94:L94"/>
    <mergeCell ref="B95:B96"/>
    <mergeCell ref="C95:C96"/>
    <mergeCell ref="D95:D96"/>
    <mergeCell ref="E95:E96"/>
    <mergeCell ref="F95:G96"/>
    <mergeCell ref="F90:G91"/>
    <mergeCell ref="H90:I90"/>
    <mergeCell ref="H91:I91"/>
    <mergeCell ref="F92:G93"/>
    <mergeCell ref="H92:I93"/>
    <mergeCell ref="J92:J93"/>
    <mergeCell ref="J87:J88"/>
    <mergeCell ref="K87:K88"/>
    <mergeCell ref="L87:L88"/>
    <mergeCell ref="A89:A93"/>
    <mergeCell ref="F89:G89"/>
    <mergeCell ref="H89:L89"/>
    <mergeCell ref="B90:B91"/>
    <mergeCell ref="C90:C91"/>
    <mergeCell ref="D90:D91"/>
    <mergeCell ref="E90:E91"/>
    <mergeCell ref="H101:I101"/>
    <mergeCell ref="F102:G103"/>
    <mergeCell ref="H102:I103"/>
    <mergeCell ref="J102:J103"/>
    <mergeCell ref="K102:K103"/>
    <mergeCell ref="L102:L103"/>
    <mergeCell ref="L97:L98"/>
    <mergeCell ref="A99:A103"/>
    <mergeCell ref="F99:G99"/>
    <mergeCell ref="H99:L99"/>
    <mergeCell ref="B100:B101"/>
    <mergeCell ref="C100:C101"/>
    <mergeCell ref="D100:D101"/>
    <mergeCell ref="E100:E101"/>
    <mergeCell ref="F100:G101"/>
    <mergeCell ref="H100:I100"/>
    <mergeCell ref="H95:I95"/>
    <mergeCell ref="H96:I96"/>
    <mergeCell ref="F97:G98"/>
    <mergeCell ref="H97:I98"/>
    <mergeCell ref="J97:J98"/>
    <mergeCell ref="K97:K98"/>
    <mergeCell ref="D110:D111"/>
    <mergeCell ref="E110:E111"/>
    <mergeCell ref="F110:G111"/>
    <mergeCell ref="H110:I110"/>
    <mergeCell ref="H111:I111"/>
    <mergeCell ref="F112:G113"/>
    <mergeCell ref="H112:I113"/>
    <mergeCell ref="F107:G108"/>
    <mergeCell ref="H107:I108"/>
    <mergeCell ref="J107:J108"/>
    <mergeCell ref="K107:K108"/>
    <mergeCell ref="L107:L108"/>
    <mergeCell ref="A109:A113"/>
    <mergeCell ref="F109:G109"/>
    <mergeCell ref="H109:L109"/>
    <mergeCell ref="B110:B111"/>
    <mergeCell ref="C110:C111"/>
    <mergeCell ref="A104:A108"/>
    <mergeCell ref="F104:G104"/>
    <mergeCell ref="H104:L104"/>
    <mergeCell ref="B105:B106"/>
    <mergeCell ref="C105:C106"/>
    <mergeCell ref="D105:D106"/>
    <mergeCell ref="E105:E106"/>
    <mergeCell ref="F105:G106"/>
    <mergeCell ref="H105:I105"/>
    <mergeCell ref="H106:I106"/>
    <mergeCell ref="K117:K118"/>
    <mergeCell ref="L117:L118"/>
    <mergeCell ref="A119:A123"/>
    <mergeCell ref="F119:G119"/>
    <mergeCell ref="H119:L119"/>
    <mergeCell ref="B120:B121"/>
    <mergeCell ref="C120:C121"/>
    <mergeCell ref="D120:D121"/>
    <mergeCell ref="E120:E121"/>
    <mergeCell ref="F120:G121"/>
    <mergeCell ref="F115:G116"/>
    <mergeCell ref="H115:I115"/>
    <mergeCell ref="H116:I116"/>
    <mergeCell ref="F117:G118"/>
    <mergeCell ref="H117:I118"/>
    <mergeCell ref="J117:J118"/>
    <mergeCell ref="J112:J113"/>
    <mergeCell ref="K112:K113"/>
    <mergeCell ref="L112:L113"/>
    <mergeCell ref="A114:A118"/>
    <mergeCell ref="F114:G114"/>
    <mergeCell ref="H114:L114"/>
    <mergeCell ref="B115:B116"/>
    <mergeCell ref="C115:C116"/>
    <mergeCell ref="D115:D116"/>
    <mergeCell ref="E115:E116"/>
    <mergeCell ref="H126:I126"/>
    <mergeCell ref="F127:G128"/>
    <mergeCell ref="H127:I128"/>
    <mergeCell ref="J127:J128"/>
    <mergeCell ref="K127:K128"/>
    <mergeCell ref="L127:L128"/>
    <mergeCell ref="L122:L123"/>
    <mergeCell ref="A124:A128"/>
    <mergeCell ref="F124:G124"/>
    <mergeCell ref="H124:L124"/>
    <mergeCell ref="B125:B126"/>
    <mergeCell ref="C125:C126"/>
    <mergeCell ref="D125:D126"/>
    <mergeCell ref="E125:E126"/>
    <mergeCell ref="F125:G126"/>
    <mergeCell ref="H125:I125"/>
    <mergeCell ref="H120:I120"/>
    <mergeCell ref="H121:I121"/>
    <mergeCell ref="F122:G123"/>
    <mergeCell ref="H122:I123"/>
    <mergeCell ref="J122:J123"/>
    <mergeCell ref="K122:K123"/>
    <mergeCell ref="F132:G133"/>
    <mergeCell ref="H132:I133"/>
    <mergeCell ref="J132:J133"/>
    <mergeCell ref="K132:K133"/>
    <mergeCell ref="L132:L133"/>
    <mergeCell ref="A134:A138"/>
    <mergeCell ref="F134:G134"/>
    <mergeCell ref="H134:L134"/>
    <mergeCell ref="B135:B136"/>
    <mergeCell ref="C135:C136"/>
    <mergeCell ref="A129:A133"/>
    <mergeCell ref="F129:G129"/>
    <mergeCell ref="H129:L129"/>
    <mergeCell ref="B130:B131"/>
    <mergeCell ref="C130:C131"/>
    <mergeCell ref="D130:D131"/>
    <mergeCell ref="E130:E131"/>
    <mergeCell ref="F130:G131"/>
    <mergeCell ref="H130:I130"/>
    <mergeCell ref="H131:I131"/>
    <mergeCell ref="J137:J138"/>
    <mergeCell ref="K137:K138"/>
    <mergeCell ref="L137:L138"/>
    <mergeCell ref="D135:D136"/>
    <mergeCell ref="E135:E136"/>
    <mergeCell ref="F135:G136"/>
    <mergeCell ref="H135:I135"/>
    <mergeCell ref="H136:I136"/>
    <mergeCell ref="F137:G138"/>
    <mergeCell ref="H137:I138"/>
    <mergeCell ref="H145:I145"/>
    <mergeCell ref="H146:I146"/>
    <mergeCell ref="F147:G148"/>
    <mergeCell ref="H147:I148"/>
    <mergeCell ref="J147:J148"/>
    <mergeCell ref="K147:K148"/>
    <mergeCell ref="K142:K143"/>
    <mergeCell ref="L142:L143"/>
    <mergeCell ref="A144:A148"/>
    <mergeCell ref="F144:G144"/>
    <mergeCell ref="H144:L144"/>
    <mergeCell ref="B145:B146"/>
    <mergeCell ref="C145:C146"/>
    <mergeCell ref="D145:D146"/>
    <mergeCell ref="E145:E146"/>
    <mergeCell ref="F145:G146"/>
    <mergeCell ref="F140:G141"/>
    <mergeCell ref="H140:I140"/>
    <mergeCell ref="H141:I141"/>
    <mergeCell ref="F142:G143"/>
    <mergeCell ref="H142:I143"/>
    <mergeCell ref="J142:J143"/>
    <mergeCell ref="A139:A143"/>
    <mergeCell ref="F139:G139"/>
    <mergeCell ref="H139:L139"/>
    <mergeCell ref="B140:B141"/>
    <mergeCell ref="C140:C141"/>
    <mergeCell ref="D140:D141"/>
    <mergeCell ref="E140:E141"/>
    <mergeCell ref="H151:I153"/>
    <mergeCell ref="J151:J153"/>
    <mergeCell ref="K151:K153"/>
    <mergeCell ref="L151:L153"/>
    <mergeCell ref="F154:G155"/>
    <mergeCell ref="H154:I155"/>
    <mergeCell ref="J154:J155"/>
    <mergeCell ref="K154:K155"/>
    <mergeCell ref="L154:L155"/>
    <mergeCell ref="L147:L148"/>
    <mergeCell ref="A149:A155"/>
    <mergeCell ref="F149:G149"/>
    <mergeCell ref="H149:L149"/>
    <mergeCell ref="B150:B153"/>
    <mergeCell ref="C150:C153"/>
    <mergeCell ref="D150:D153"/>
    <mergeCell ref="E150:E153"/>
    <mergeCell ref="F150:G153"/>
    <mergeCell ref="H150:I150"/>
    <mergeCell ref="F159:G160"/>
    <mergeCell ref="H159:I160"/>
    <mergeCell ref="J159:J160"/>
    <mergeCell ref="K159:K160"/>
    <mergeCell ref="L159:L160"/>
    <mergeCell ref="A161:A165"/>
    <mergeCell ref="F161:G161"/>
    <mergeCell ref="H161:L161"/>
    <mergeCell ref="B162:B163"/>
    <mergeCell ref="C162:C163"/>
    <mergeCell ref="A156:A160"/>
    <mergeCell ref="F156:G156"/>
    <mergeCell ref="H156:L156"/>
    <mergeCell ref="B157:B158"/>
    <mergeCell ref="C157:C158"/>
    <mergeCell ref="D157:D158"/>
    <mergeCell ref="E157:E158"/>
    <mergeCell ref="F157:G158"/>
    <mergeCell ref="H157:I157"/>
    <mergeCell ref="H158:I158"/>
    <mergeCell ref="F167:G169"/>
    <mergeCell ref="H167:I167"/>
    <mergeCell ref="H168:I169"/>
    <mergeCell ref="J168:J169"/>
    <mergeCell ref="K168:K169"/>
    <mergeCell ref="L168:L169"/>
    <mergeCell ref="J164:J165"/>
    <mergeCell ref="K164:K165"/>
    <mergeCell ref="L164:L165"/>
    <mergeCell ref="A166:A171"/>
    <mergeCell ref="F166:G166"/>
    <mergeCell ref="H166:L166"/>
    <mergeCell ref="B167:B169"/>
    <mergeCell ref="C167:C169"/>
    <mergeCell ref="D167:D169"/>
    <mergeCell ref="E167:E169"/>
    <mergeCell ref="D162:D163"/>
    <mergeCell ref="E162:E163"/>
    <mergeCell ref="F162:G163"/>
    <mergeCell ref="H162:I162"/>
    <mergeCell ref="H163:I163"/>
    <mergeCell ref="F164:G165"/>
    <mergeCell ref="H164:I165"/>
    <mergeCell ref="D173:D174"/>
    <mergeCell ref="E173:E174"/>
    <mergeCell ref="F173:G174"/>
    <mergeCell ref="H173:I173"/>
    <mergeCell ref="H174:I174"/>
    <mergeCell ref="F175:G176"/>
    <mergeCell ref="H175:I176"/>
    <mergeCell ref="F170:G171"/>
    <mergeCell ref="H170:I171"/>
    <mergeCell ref="J170:J171"/>
    <mergeCell ref="K170:K171"/>
    <mergeCell ref="L170:L171"/>
    <mergeCell ref="A172:A176"/>
    <mergeCell ref="F172:G172"/>
    <mergeCell ref="H172:L172"/>
    <mergeCell ref="B173:B174"/>
    <mergeCell ref="C173:C174"/>
    <mergeCell ref="K180:K181"/>
    <mergeCell ref="L180:L181"/>
    <mergeCell ref="A182:A186"/>
    <mergeCell ref="F182:G182"/>
    <mergeCell ref="H182:L182"/>
    <mergeCell ref="B183:B184"/>
    <mergeCell ref="C183:C184"/>
    <mergeCell ref="D183:D184"/>
    <mergeCell ref="E183:E184"/>
    <mergeCell ref="F183:G184"/>
    <mergeCell ref="F178:G179"/>
    <mergeCell ref="H178:I178"/>
    <mergeCell ref="H179:I179"/>
    <mergeCell ref="F180:G181"/>
    <mergeCell ref="H180:I181"/>
    <mergeCell ref="J180:J181"/>
    <mergeCell ref="J175:J176"/>
    <mergeCell ref="K175:K176"/>
    <mergeCell ref="L175:L176"/>
    <mergeCell ref="A177:A181"/>
    <mergeCell ref="F177:G177"/>
    <mergeCell ref="H177:L177"/>
    <mergeCell ref="B178:B179"/>
    <mergeCell ref="C178:C179"/>
    <mergeCell ref="D178:D179"/>
    <mergeCell ref="E178:E179"/>
    <mergeCell ref="H189:I189"/>
    <mergeCell ref="F190:G191"/>
    <mergeCell ref="H190:I191"/>
    <mergeCell ref="J190:J191"/>
    <mergeCell ref="K190:K191"/>
    <mergeCell ref="L190:L191"/>
    <mergeCell ref="L185:L186"/>
    <mergeCell ref="A187:A191"/>
    <mergeCell ref="F187:G187"/>
    <mergeCell ref="H187:L187"/>
    <mergeCell ref="B188:B189"/>
    <mergeCell ref="C188:C189"/>
    <mergeCell ref="D188:D189"/>
    <mergeCell ref="E188:E189"/>
    <mergeCell ref="F188:G189"/>
    <mergeCell ref="H188:I188"/>
    <mergeCell ref="H183:I183"/>
    <mergeCell ref="H184:I184"/>
    <mergeCell ref="F185:G186"/>
    <mergeCell ref="H185:I186"/>
    <mergeCell ref="J185:J186"/>
    <mergeCell ref="K185:K186"/>
    <mergeCell ref="D198:D199"/>
    <mergeCell ref="E198:E199"/>
    <mergeCell ref="F198:G199"/>
    <mergeCell ref="H198:I198"/>
    <mergeCell ref="H199:I199"/>
    <mergeCell ref="F200:G201"/>
    <mergeCell ref="H200:I201"/>
    <mergeCell ref="F195:G196"/>
    <mergeCell ref="H195:I196"/>
    <mergeCell ref="J195:J196"/>
    <mergeCell ref="K195:K196"/>
    <mergeCell ref="L195:L196"/>
    <mergeCell ref="A197:A201"/>
    <mergeCell ref="F197:G197"/>
    <mergeCell ref="H197:L197"/>
    <mergeCell ref="B198:B199"/>
    <mergeCell ref="C198:C199"/>
    <mergeCell ref="A192:A196"/>
    <mergeCell ref="F192:G192"/>
    <mergeCell ref="H192:L192"/>
    <mergeCell ref="B193:B194"/>
    <mergeCell ref="C193:C194"/>
    <mergeCell ref="D193:D194"/>
    <mergeCell ref="E193:E194"/>
    <mergeCell ref="F193:G194"/>
    <mergeCell ref="H193:I193"/>
    <mergeCell ref="H194:I194"/>
    <mergeCell ref="F206:G207"/>
    <mergeCell ref="H206:I207"/>
    <mergeCell ref="J206:J207"/>
    <mergeCell ref="K206:K207"/>
    <mergeCell ref="L206:L207"/>
    <mergeCell ref="A208:A212"/>
    <mergeCell ref="F208:G208"/>
    <mergeCell ref="H208:L208"/>
    <mergeCell ref="B209:B210"/>
    <mergeCell ref="C209:C210"/>
    <mergeCell ref="F203:G205"/>
    <mergeCell ref="H203:I203"/>
    <mergeCell ref="H204:I205"/>
    <mergeCell ref="J204:J205"/>
    <mergeCell ref="K204:K205"/>
    <mergeCell ref="L204:L205"/>
    <mergeCell ref="J200:J201"/>
    <mergeCell ref="K200:K201"/>
    <mergeCell ref="L200:L201"/>
    <mergeCell ref="A202:A207"/>
    <mergeCell ref="F202:G202"/>
    <mergeCell ref="H202:L202"/>
    <mergeCell ref="B203:B205"/>
    <mergeCell ref="C203:C205"/>
    <mergeCell ref="D203:D205"/>
    <mergeCell ref="E203:E205"/>
    <mergeCell ref="J211:J212"/>
    <mergeCell ref="K211:K212"/>
    <mergeCell ref="L211:L212"/>
    <mergeCell ref="A213:A217"/>
    <mergeCell ref="F213:G213"/>
    <mergeCell ref="H213:L213"/>
    <mergeCell ref="B214:B215"/>
    <mergeCell ref="C214:C215"/>
    <mergeCell ref="D214:D215"/>
    <mergeCell ref="E214:E215"/>
    <mergeCell ref="D209:D210"/>
    <mergeCell ref="E209:E210"/>
    <mergeCell ref="F209:G210"/>
    <mergeCell ref="H209:I209"/>
    <mergeCell ref="H210:I210"/>
    <mergeCell ref="F211:G212"/>
    <mergeCell ref="H211:I212"/>
    <mergeCell ref="H219:I219"/>
    <mergeCell ref="H220:I220"/>
    <mergeCell ref="F221:G222"/>
    <mergeCell ref="H221:I222"/>
    <mergeCell ref="J221:J222"/>
    <mergeCell ref="K221:K222"/>
    <mergeCell ref="K216:K217"/>
    <mergeCell ref="L216:L217"/>
    <mergeCell ref="A218:A222"/>
    <mergeCell ref="F218:G218"/>
    <mergeCell ref="H218:L218"/>
    <mergeCell ref="B219:B220"/>
    <mergeCell ref="C219:C220"/>
    <mergeCell ref="D219:D220"/>
    <mergeCell ref="E219:E220"/>
    <mergeCell ref="F219:G220"/>
    <mergeCell ref="F214:G215"/>
    <mergeCell ref="H214:I214"/>
    <mergeCell ref="H215:I215"/>
    <mergeCell ref="F216:G217"/>
    <mergeCell ref="H216:I217"/>
    <mergeCell ref="J216:J217"/>
    <mergeCell ref="F237:G238"/>
    <mergeCell ref="H237:I238"/>
    <mergeCell ref="J237:J238"/>
    <mergeCell ref="K237:K238"/>
    <mergeCell ref="L237:L238"/>
    <mergeCell ref="D234:D236"/>
    <mergeCell ref="E234:E236"/>
    <mergeCell ref="F234:G236"/>
    <mergeCell ref="H234:I234"/>
    <mergeCell ref="L221:L222"/>
    <mergeCell ref="A223:A227"/>
    <mergeCell ref="F223:G223"/>
    <mergeCell ref="H223:L223"/>
    <mergeCell ref="B224:B225"/>
    <mergeCell ref="C224:C225"/>
    <mergeCell ref="D224:D225"/>
    <mergeCell ref="E224:E225"/>
    <mergeCell ref="F224:G225"/>
    <mergeCell ref="H224:I224"/>
    <mergeCell ref="F233:G233"/>
    <mergeCell ref="H233:L233"/>
    <mergeCell ref="B234:B236"/>
    <mergeCell ref="C234:C236"/>
    <mergeCell ref="A228:A232"/>
    <mergeCell ref="F228:G228"/>
    <mergeCell ref="H228:L228"/>
    <mergeCell ref="B229:B230"/>
    <mergeCell ref="C229:C230"/>
    <mergeCell ref="D229:D230"/>
    <mergeCell ref="E229:E230"/>
    <mergeCell ref="F229:G230"/>
    <mergeCell ref="H229:I229"/>
    <mergeCell ref="H230:I230"/>
    <mergeCell ref="H225:I225"/>
    <mergeCell ref="F226:G227"/>
    <mergeCell ref="H226:I227"/>
    <mergeCell ref="J226:J227"/>
    <mergeCell ref="K226:K227"/>
    <mergeCell ref="L226:L227"/>
    <mergeCell ref="K235:K236"/>
    <mergeCell ref="L235:L236"/>
    <mergeCell ref="A239:A243"/>
    <mergeCell ref="F239:G239"/>
    <mergeCell ref="H239:L239"/>
    <mergeCell ref="B240:B241"/>
    <mergeCell ref="C240:C241"/>
    <mergeCell ref="D240:D241"/>
    <mergeCell ref="E240:E241"/>
    <mergeCell ref="F240:G241"/>
    <mergeCell ref="H240:I240"/>
    <mergeCell ref="H241:I241"/>
    <mergeCell ref="A233:A238"/>
    <mergeCell ref="K252:K253"/>
    <mergeCell ref="L252:L253"/>
    <mergeCell ref="H235:I236"/>
    <mergeCell ref="J235:J236"/>
    <mergeCell ref="F231:G232"/>
    <mergeCell ref="H231:I232"/>
    <mergeCell ref="J231:J232"/>
    <mergeCell ref="K231:K232"/>
    <mergeCell ref="L231:L232"/>
    <mergeCell ref="D245:D246"/>
    <mergeCell ref="E245:E246"/>
    <mergeCell ref="F245:G246"/>
    <mergeCell ref="H245:I245"/>
    <mergeCell ref="H246:I246"/>
    <mergeCell ref="F247:G248"/>
    <mergeCell ref="H247:I248"/>
    <mergeCell ref="F242:G243"/>
    <mergeCell ref="H242:I243"/>
    <mergeCell ref="J242:J243"/>
    <mergeCell ref="K242:K243"/>
    <mergeCell ref="L242:L243"/>
    <mergeCell ref="F250:G251"/>
    <mergeCell ref="H250:I250"/>
    <mergeCell ref="H251:I251"/>
    <mergeCell ref="F252:G253"/>
    <mergeCell ref="H252:I253"/>
    <mergeCell ref="J252:J253"/>
    <mergeCell ref="J247:J248"/>
    <mergeCell ref="K247:K248"/>
    <mergeCell ref="L247:L248"/>
    <mergeCell ref="A249:A253"/>
    <mergeCell ref="F249:G249"/>
    <mergeCell ref="H249:L249"/>
    <mergeCell ref="B250:B251"/>
    <mergeCell ref="C250:C251"/>
    <mergeCell ref="D250:D251"/>
    <mergeCell ref="E250:E251"/>
    <mergeCell ref="A244:A248"/>
    <mergeCell ref="F244:G244"/>
    <mergeCell ref="H244:L244"/>
    <mergeCell ref="B245:B246"/>
    <mergeCell ref="C245:C246"/>
    <mergeCell ref="H261:I261"/>
    <mergeCell ref="F262:G263"/>
    <mergeCell ref="H262:I263"/>
    <mergeCell ref="J262:J263"/>
    <mergeCell ref="K262:K263"/>
    <mergeCell ref="L262:L263"/>
    <mergeCell ref="L257:L258"/>
    <mergeCell ref="A259:A263"/>
    <mergeCell ref="F259:G259"/>
    <mergeCell ref="H259:L259"/>
    <mergeCell ref="B260:B261"/>
    <mergeCell ref="C260:C261"/>
    <mergeCell ref="D260:D261"/>
    <mergeCell ref="E260:E261"/>
    <mergeCell ref="F260:G261"/>
    <mergeCell ref="H260:I260"/>
    <mergeCell ref="H255:I255"/>
    <mergeCell ref="H256:I256"/>
    <mergeCell ref="F257:G258"/>
    <mergeCell ref="H257:I258"/>
    <mergeCell ref="J257:J258"/>
    <mergeCell ref="K257:K258"/>
    <mergeCell ref="A254:A258"/>
    <mergeCell ref="F254:G254"/>
    <mergeCell ref="H254:L254"/>
    <mergeCell ref="B255:B256"/>
    <mergeCell ref="C255:C256"/>
    <mergeCell ref="D255:D256"/>
    <mergeCell ref="E255:E256"/>
    <mergeCell ref="F255:G256"/>
    <mergeCell ref="J266:J267"/>
    <mergeCell ref="K266:K267"/>
    <mergeCell ref="L266:L267"/>
    <mergeCell ref="F268:G269"/>
    <mergeCell ref="H268:I269"/>
    <mergeCell ref="J268:J269"/>
    <mergeCell ref="K268:K269"/>
    <mergeCell ref="L268:L269"/>
    <mergeCell ref="A264:A269"/>
    <mergeCell ref="F264:G264"/>
    <mergeCell ref="H264:L264"/>
    <mergeCell ref="B265:B267"/>
    <mergeCell ref="C265:C267"/>
    <mergeCell ref="D265:D267"/>
    <mergeCell ref="E265:E267"/>
    <mergeCell ref="F265:G267"/>
    <mergeCell ref="H265:I265"/>
    <mergeCell ref="H266:I267"/>
    <mergeCell ref="F273:G274"/>
    <mergeCell ref="H273:I274"/>
    <mergeCell ref="J273:J274"/>
    <mergeCell ref="K273:K274"/>
    <mergeCell ref="L273:L274"/>
    <mergeCell ref="A275:A279"/>
    <mergeCell ref="F275:G275"/>
    <mergeCell ref="H275:L275"/>
    <mergeCell ref="B276:B277"/>
    <mergeCell ref="C276:C277"/>
    <mergeCell ref="A270:A274"/>
    <mergeCell ref="F270:G270"/>
    <mergeCell ref="H270:L270"/>
    <mergeCell ref="B271:B272"/>
    <mergeCell ref="C271:C272"/>
    <mergeCell ref="D271:D272"/>
    <mergeCell ref="E271:E272"/>
    <mergeCell ref="F271:G272"/>
    <mergeCell ref="H271:I271"/>
    <mergeCell ref="H272:I272"/>
    <mergeCell ref="F281:G282"/>
    <mergeCell ref="H281:I281"/>
    <mergeCell ref="H282:I282"/>
    <mergeCell ref="F283:G284"/>
    <mergeCell ref="H283:I284"/>
    <mergeCell ref="J283:J284"/>
    <mergeCell ref="J278:J279"/>
    <mergeCell ref="K278:K279"/>
    <mergeCell ref="L278:L279"/>
    <mergeCell ref="A280:A284"/>
    <mergeCell ref="F280:G280"/>
    <mergeCell ref="H280:L280"/>
    <mergeCell ref="B281:B282"/>
    <mergeCell ref="C281:C282"/>
    <mergeCell ref="D281:D282"/>
    <mergeCell ref="E281:E282"/>
    <mergeCell ref="D276:D277"/>
    <mergeCell ref="E276:E277"/>
    <mergeCell ref="F276:G277"/>
    <mergeCell ref="H276:I276"/>
    <mergeCell ref="H277:I277"/>
    <mergeCell ref="F278:G279"/>
    <mergeCell ref="H278:I279"/>
    <mergeCell ref="H286:I286"/>
    <mergeCell ref="H287:I288"/>
    <mergeCell ref="J287:J288"/>
    <mergeCell ref="K287:K288"/>
    <mergeCell ref="L287:L288"/>
    <mergeCell ref="F289:G290"/>
    <mergeCell ref="H289:I290"/>
    <mergeCell ref="J289:J290"/>
    <mergeCell ref="K289:K290"/>
    <mergeCell ref="L289:L290"/>
    <mergeCell ref="K283:K284"/>
    <mergeCell ref="L283:L284"/>
    <mergeCell ref="A285:A290"/>
    <mergeCell ref="F285:G285"/>
    <mergeCell ref="H285:L285"/>
    <mergeCell ref="B286:B288"/>
    <mergeCell ref="C286:C288"/>
    <mergeCell ref="D286:D288"/>
    <mergeCell ref="E286:E288"/>
    <mergeCell ref="F286:G288"/>
    <mergeCell ref="J293:J294"/>
    <mergeCell ref="K293:K294"/>
    <mergeCell ref="L293:L294"/>
    <mergeCell ref="F295:G296"/>
    <mergeCell ref="H295:I296"/>
    <mergeCell ref="J295:J296"/>
    <mergeCell ref="K295:K296"/>
    <mergeCell ref="L295:L296"/>
    <mergeCell ref="A291:A296"/>
    <mergeCell ref="F291:G291"/>
    <mergeCell ref="H291:L291"/>
    <mergeCell ref="B292:B294"/>
    <mergeCell ref="C292:C294"/>
    <mergeCell ref="D292:D294"/>
    <mergeCell ref="E292:E294"/>
    <mergeCell ref="F292:G294"/>
    <mergeCell ref="H292:I292"/>
    <mergeCell ref="H293:I294"/>
    <mergeCell ref="J299:J300"/>
    <mergeCell ref="K299:K300"/>
    <mergeCell ref="L299:L300"/>
    <mergeCell ref="F301:G302"/>
    <mergeCell ref="H301:I302"/>
    <mergeCell ref="J301:J302"/>
    <mergeCell ref="K301:K302"/>
    <mergeCell ref="L301:L302"/>
    <mergeCell ref="A297:A302"/>
    <mergeCell ref="F297:G297"/>
    <mergeCell ref="H297:L297"/>
    <mergeCell ref="B298:B300"/>
    <mergeCell ref="C298:C300"/>
    <mergeCell ref="D298:D300"/>
    <mergeCell ref="E298:E300"/>
    <mergeCell ref="F298:G300"/>
    <mergeCell ref="H298:I298"/>
    <mergeCell ref="H299:I300"/>
    <mergeCell ref="J305:J306"/>
    <mergeCell ref="K305:K306"/>
    <mergeCell ref="L305:L306"/>
    <mergeCell ref="F307:G308"/>
    <mergeCell ref="H307:I308"/>
    <mergeCell ref="J307:J308"/>
    <mergeCell ref="K307:K308"/>
    <mergeCell ref="L307:L308"/>
    <mergeCell ref="A303:A308"/>
    <mergeCell ref="F303:G303"/>
    <mergeCell ref="H303:L303"/>
    <mergeCell ref="B304:B306"/>
    <mergeCell ref="C304:C306"/>
    <mergeCell ref="D304:D306"/>
    <mergeCell ref="E304:E306"/>
    <mergeCell ref="F304:G306"/>
    <mergeCell ref="H304:I304"/>
    <mergeCell ref="H305:I306"/>
    <mergeCell ref="D315:D316"/>
    <mergeCell ref="E315:E316"/>
    <mergeCell ref="F315:G316"/>
    <mergeCell ref="H315:I315"/>
    <mergeCell ref="H316:I316"/>
    <mergeCell ref="F317:G318"/>
    <mergeCell ref="H317:I318"/>
    <mergeCell ref="F312:G313"/>
    <mergeCell ref="H312:I313"/>
    <mergeCell ref="J312:J313"/>
    <mergeCell ref="K312:K313"/>
    <mergeCell ref="L312:L313"/>
    <mergeCell ref="A314:A318"/>
    <mergeCell ref="F314:G314"/>
    <mergeCell ref="H314:L314"/>
    <mergeCell ref="B315:B316"/>
    <mergeCell ref="C315:C316"/>
    <mergeCell ref="A309:A313"/>
    <mergeCell ref="F309:G309"/>
    <mergeCell ref="H309:L309"/>
    <mergeCell ref="B310:B311"/>
    <mergeCell ref="C310:C311"/>
    <mergeCell ref="D310:D311"/>
    <mergeCell ref="E310:E311"/>
    <mergeCell ref="F310:G311"/>
    <mergeCell ref="H310:I310"/>
    <mergeCell ref="H311:I311"/>
    <mergeCell ref="K322:K323"/>
    <mergeCell ref="L322:L323"/>
    <mergeCell ref="A324:A328"/>
    <mergeCell ref="F324:G324"/>
    <mergeCell ref="H324:L324"/>
    <mergeCell ref="B325:B326"/>
    <mergeCell ref="C325:C326"/>
    <mergeCell ref="D325:D326"/>
    <mergeCell ref="E325:E326"/>
    <mergeCell ref="F325:G326"/>
    <mergeCell ref="F320:G321"/>
    <mergeCell ref="H320:I320"/>
    <mergeCell ref="H321:I321"/>
    <mergeCell ref="F322:G323"/>
    <mergeCell ref="H322:I323"/>
    <mergeCell ref="J322:J323"/>
    <mergeCell ref="J317:J318"/>
    <mergeCell ref="K317:K318"/>
    <mergeCell ref="L317:L318"/>
    <mergeCell ref="A319:A323"/>
    <mergeCell ref="F319:G319"/>
    <mergeCell ref="H319:L319"/>
    <mergeCell ref="B320:B321"/>
    <mergeCell ref="C320:C321"/>
    <mergeCell ref="D320:D321"/>
    <mergeCell ref="E320:E321"/>
    <mergeCell ref="H331:I331"/>
    <mergeCell ref="F332:G333"/>
    <mergeCell ref="H332:I333"/>
    <mergeCell ref="J332:J333"/>
    <mergeCell ref="K332:K333"/>
    <mergeCell ref="L332:L333"/>
    <mergeCell ref="L327:L328"/>
    <mergeCell ref="A329:A333"/>
    <mergeCell ref="F329:G329"/>
    <mergeCell ref="H329:L329"/>
    <mergeCell ref="B330:B331"/>
    <mergeCell ref="C330:C331"/>
    <mergeCell ref="D330:D331"/>
    <mergeCell ref="E330:E331"/>
    <mergeCell ref="F330:G331"/>
    <mergeCell ref="H330:I330"/>
    <mergeCell ref="H325:I325"/>
    <mergeCell ref="H326:I326"/>
    <mergeCell ref="F327:G328"/>
    <mergeCell ref="H327:I328"/>
    <mergeCell ref="J327:J328"/>
    <mergeCell ref="K327:K328"/>
    <mergeCell ref="D340:D341"/>
    <mergeCell ref="E340:E341"/>
    <mergeCell ref="F340:G341"/>
    <mergeCell ref="H340:I340"/>
    <mergeCell ref="H341:I341"/>
    <mergeCell ref="F342:G343"/>
    <mergeCell ref="H342:I343"/>
    <mergeCell ref="F337:G338"/>
    <mergeCell ref="H337:I338"/>
    <mergeCell ref="J337:J338"/>
    <mergeCell ref="K337:K338"/>
    <mergeCell ref="L337:L338"/>
    <mergeCell ref="A339:A343"/>
    <mergeCell ref="F339:G339"/>
    <mergeCell ref="H339:L339"/>
    <mergeCell ref="B340:B341"/>
    <mergeCell ref="C340:C341"/>
    <mergeCell ref="A334:A338"/>
    <mergeCell ref="F334:G334"/>
    <mergeCell ref="H334:L334"/>
    <mergeCell ref="B335:B336"/>
    <mergeCell ref="C335:C336"/>
    <mergeCell ref="D335:D336"/>
    <mergeCell ref="E335:E336"/>
    <mergeCell ref="F335:G336"/>
    <mergeCell ref="H335:I335"/>
    <mergeCell ref="H336:I336"/>
    <mergeCell ref="F348:G349"/>
    <mergeCell ref="H348:I349"/>
    <mergeCell ref="J348:J349"/>
    <mergeCell ref="K348:K349"/>
    <mergeCell ref="L348:L349"/>
    <mergeCell ref="A350:A355"/>
    <mergeCell ref="F350:G350"/>
    <mergeCell ref="H350:L350"/>
    <mergeCell ref="B351:B353"/>
    <mergeCell ref="C351:C353"/>
    <mergeCell ref="F345:G347"/>
    <mergeCell ref="H345:I345"/>
    <mergeCell ref="H346:I347"/>
    <mergeCell ref="J346:J347"/>
    <mergeCell ref="K346:K347"/>
    <mergeCell ref="L346:L347"/>
    <mergeCell ref="J342:J343"/>
    <mergeCell ref="K342:K343"/>
    <mergeCell ref="L342:L343"/>
    <mergeCell ref="A344:A349"/>
    <mergeCell ref="F344:G344"/>
    <mergeCell ref="H344:L344"/>
    <mergeCell ref="B345:B347"/>
    <mergeCell ref="C345:C347"/>
    <mergeCell ref="D345:D347"/>
    <mergeCell ref="E345:E347"/>
    <mergeCell ref="A361:A366"/>
    <mergeCell ref="F361:G361"/>
    <mergeCell ref="H361:L361"/>
    <mergeCell ref="B362:B364"/>
    <mergeCell ref="C362:C364"/>
    <mergeCell ref="A356:A360"/>
    <mergeCell ref="F356:G356"/>
    <mergeCell ref="H356:L356"/>
    <mergeCell ref="B357:B358"/>
    <mergeCell ref="C357:C358"/>
    <mergeCell ref="D357:D358"/>
    <mergeCell ref="E357:E358"/>
    <mergeCell ref="F357:G358"/>
    <mergeCell ref="H357:I357"/>
    <mergeCell ref="H358:I358"/>
    <mergeCell ref="K352:K353"/>
    <mergeCell ref="L352:L353"/>
    <mergeCell ref="F354:G355"/>
    <mergeCell ref="H354:I355"/>
    <mergeCell ref="J354:J355"/>
    <mergeCell ref="K354:K355"/>
    <mergeCell ref="L354:L355"/>
    <mergeCell ref="D351:D353"/>
    <mergeCell ref="E351:E353"/>
    <mergeCell ref="F351:G353"/>
    <mergeCell ref="H351:I351"/>
    <mergeCell ref="H352:I353"/>
    <mergeCell ref="J352:J353"/>
    <mergeCell ref="H369:I370"/>
    <mergeCell ref="K363:K364"/>
    <mergeCell ref="L363:L364"/>
    <mergeCell ref="F365:G366"/>
    <mergeCell ref="H365:I366"/>
    <mergeCell ref="J365:J366"/>
    <mergeCell ref="K365:K366"/>
    <mergeCell ref="L365:L366"/>
    <mergeCell ref="D362:D364"/>
    <mergeCell ref="E362:E364"/>
    <mergeCell ref="F362:G364"/>
    <mergeCell ref="H362:I362"/>
    <mergeCell ref="H363:I364"/>
    <mergeCell ref="J363:J364"/>
    <mergeCell ref="F359:G360"/>
    <mergeCell ref="H359:I360"/>
    <mergeCell ref="J359:J360"/>
    <mergeCell ref="K359:K360"/>
    <mergeCell ref="L359:L360"/>
    <mergeCell ref="A378:A384"/>
    <mergeCell ref="F378:G378"/>
    <mergeCell ref="H378:L378"/>
    <mergeCell ref="B379:B382"/>
    <mergeCell ref="C379:C382"/>
    <mergeCell ref="A373:A377"/>
    <mergeCell ref="F373:G373"/>
    <mergeCell ref="H373:L373"/>
    <mergeCell ref="B374:B375"/>
    <mergeCell ref="C374:C375"/>
    <mergeCell ref="D374:D375"/>
    <mergeCell ref="E374:E375"/>
    <mergeCell ref="F374:G375"/>
    <mergeCell ref="H374:I374"/>
    <mergeCell ref="H375:I375"/>
    <mergeCell ref="J369:J370"/>
    <mergeCell ref="K369:K370"/>
    <mergeCell ref="L369:L370"/>
    <mergeCell ref="F371:G372"/>
    <mergeCell ref="H371:I372"/>
    <mergeCell ref="J371:J372"/>
    <mergeCell ref="K371:K372"/>
    <mergeCell ref="L371:L372"/>
    <mergeCell ref="A367:A372"/>
    <mergeCell ref="F367:G367"/>
    <mergeCell ref="H367:L367"/>
    <mergeCell ref="B368:B370"/>
    <mergeCell ref="C368:C370"/>
    <mergeCell ref="D368:D370"/>
    <mergeCell ref="E368:E370"/>
    <mergeCell ref="F368:G370"/>
    <mergeCell ref="H368:I368"/>
    <mergeCell ref="K380:K382"/>
    <mergeCell ref="L380:L382"/>
    <mergeCell ref="F383:G384"/>
    <mergeCell ref="H383:I384"/>
    <mergeCell ref="J383:J384"/>
    <mergeCell ref="K383:K384"/>
    <mergeCell ref="L383:L384"/>
    <mergeCell ref="D379:D382"/>
    <mergeCell ref="E379:E382"/>
    <mergeCell ref="F379:G382"/>
    <mergeCell ref="H379:I379"/>
    <mergeCell ref="H380:I382"/>
    <mergeCell ref="J380:J382"/>
    <mergeCell ref="F376:G377"/>
    <mergeCell ref="H376:I377"/>
    <mergeCell ref="J376:J377"/>
    <mergeCell ref="K376:K377"/>
    <mergeCell ref="L376:L377"/>
    <mergeCell ref="J387:J389"/>
    <mergeCell ref="K387:K389"/>
    <mergeCell ref="L387:L389"/>
    <mergeCell ref="F390:G391"/>
    <mergeCell ref="H390:I391"/>
    <mergeCell ref="J390:J391"/>
    <mergeCell ref="K390:K391"/>
    <mergeCell ref="L390:L391"/>
    <mergeCell ref="A385:A391"/>
    <mergeCell ref="F385:G385"/>
    <mergeCell ref="H385:L385"/>
    <mergeCell ref="B386:B389"/>
    <mergeCell ref="C386:C389"/>
    <mergeCell ref="D386:D389"/>
    <mergeCell ref="E386:E389"/>
    <mergeCell ref="F386:G389"/>
    <mergeCell ref="H386:I386"/>
    <mergeCell ref="H387:I389"/>
    <mergeCell ref="J394:J396"/>
    <mergeCell ref="K394:K396"/>
    <mergeCell ref="L394:L396"/>
    <mergeCell ref="F397:G398"/>
    <mergeCell ref="H397:I398"/>
    <mergeCell ref="J397:J398"/>
    <mergeCell ref="K397:K398"/>
    <mergeCell ref="L397:L398"/>
    <mergeCell ref="A392:A398"/>
    <mergeCell ref="F392:G392"/>
    <mergeCell ref="H392:L392"/>
    <mergeCell ref="B393:B396"/>
    <mergeCell ref="C393:C396"/>
    <mergeCell ref="D393:D396"/>
    <mergeCell ref="E393:E396"/>
    <mergeCell ref="F393:G396"/>
    <mergeCell ref="H393:I393"/>
    <mergeCell ref="H394:I396"/>
    <mergeCell ref="J401:J403"/>
    <mergeCell ref="K401:K403"/>
    <mergeCell ref="L401:L403"/>
    <mergeCell ref="F404:G405"/>
    <mergeCell ref="H404:I405"/>
    <mergeCell ref="J404:J405"/>
    <mergeCell ref="K404:K405"/>
    <mergeCell ref="L404:L405"/>
    <mergeCell ref="A399:A405"/>
    <mergeCell ref="F399:G399"/>
    <mergeCell ref="H399:L399"/>
    <mergeCell ref="B400:B403"/>
    <mergeCell ref="C400:C403"/>
    <mergeCell ref="D400:D403"/>
    <mergeCell ref="E400:E403"/>
    <mergeCell ref="F400:G403"/>
    <mergeCell ref="H400:I400"/>
    <mergeCell ref="H401:I403"/>
    <mergeCell ref="F409:G410"/>
    <mergeCell ref="H409:I410"/>
    <mergeCell ref="J409:J410"/>
    <mergeCell ref="K409:K410"/>
    <mergeCell ref="L409:L410"/>
    <mergeCell ref="A411:A415"/>
    <mergeCell ref="F411:G411"/>
    <mergeCell ref="H411:L411"/>
    <mergeCell ref="B412:B413"/>
    <mergeCell ref="C412:C413"/>
    <mergeCell ref="A406:A410"/>
    <mergeCell ref="F406:G406"/>
    <mergeCell ref="H406:L406"/>
    <mergeCell ref="B407:B408"/>
    <mergeCell ref="C407:C408"/>
    <mergeCell ref="D407:D408"/>
    <mergeCell ref="E407:E408"/>
    <mergeCell ref="F407:G408"/>
    <mergeCell ref="H407:I407"/>
    <mergeCell ref="H408:I408"/>
    <mergeCell ref="F417:G418"/>
    <mergeCell ref="H417:I417"/>
    <mergeCell ref="H418:I418"/>
    <mergeCell ref="F419:G420"/>
    <mergeCell ref="H419:I420"/>
    <mergeCell ref="J419:J420"/>
    <mergeCell ref="J414:J415"/>
    <mergeCell ref="K414:K415"/>
    <mergeCell ref="L414:L415"/>
    <mergeCell ref="A416:A420"/>
    <mergeCell ref="F416:G416"/>
    <mergeCell ref="H416:L416"/>
    <mergeCell ref="B417:B418"/>
    <mergeCell ref="C417:C418"/>
    <mergeCell ref="D417:D418"/>
    <mergeCell ref="E417:E418"/>
    <mergeCell ref="D412:D413"/>
    <mergeCell ref="E412:E413"/>
    <mergeCell ref="F412:G413"/>
    <mergeCell ref="H412:I412"/>
    <mergeCell ref="H413:I413"/>
    <mergeCell ref="F414:G415"/>
    <mergeCell ref="H414:I415"/>
    <mergeCell ref="H429:I430"/>
    <mergeCell ref="H422:I422"/>
    <mergeCell ref="H423:I424"/>
    <mergeCell ref="J423:J424"/>
    <mergeCell ref="K423:K424"/>
    <mergeCell ref="L423:L424"/>
    <mergeCell ref="F425:G426"/>
    <mergeCell ref="H425:I426"/>
    <mergeCell ref="J425:J426"/>
    <mergeCell ref="K425:K426"/>
    <mergeCell ref="L425:L426"/>
    <mergeCell ref="K419:K420"/>
    <mergeCell ref="L419:L420"/>
    <mergeCell ref="A421:A426"/>
    <mergeCell ref="F421:G421"/>
    <mergeCell ref="H421:L421"/>
    <mergeCell ref="B422:B424"/>
    <mergeCell ref="C422:C424"/>
    <mergeCell ref="D422:D424"/>
    <mergeCell ref="E422:E424"/>
    <mergeCell ref="F422:G424"/>
    <mergeCell ref="A438:A443"/>
    <mergeCell ref="F438:G438"/>
    <mergeCell ref="H438:L438"/>
    <mergeCell ref="B439:B441"/>
    <mergeCell ref="C439:C441"/>
    <mergeCell ref="A433:A437"/>
    <mergeCell ref="F433:G433"/>
    <mergeCell ref="H433:L433"/>
    <mergeCell ref="B434:B435"/>
    <mergeCell ref="C434:C435"/>
    <mergeCell ref="D434:D435"/>
    <mergeCell ref="E434:E435"/>
    <mergeCell ref="F434:G435"/>
    <mergeCell ref="H434:I434"/>
    <mergeCell ref="H435:I435"/>
    <mergeCell ref="J429:J430"/>
    <mergeCell ref="K429:K430"/>
    <mergeCell ref="L429:L430"/>
    <mergeCell ref="F431:G432"/>
    <mergeCell ref="H431:I432"/>
    <mergeCell ref="J431:J432"/>
    <mergeCell ref="K431:K432"/>
    <mergeCell ref="L431:L432"/>
    <mergeCell ref="A427:A432"/>
    <mergeCell ref="F427:G427"/>
    <mergeCell ref="H427:L427"/>
    <mergeCell ref="B428:B430"/>
    <mergeCell ref="C428:C430"/>
    <mergeCell ref="D428:D430"/>
    <mergeCell ref="E428:E430"/>
    <mergeCell ref="F428:G430"/>
    <mergeCell ref="H428:I428"/>
    <mergeCell ref="K440:K441"/>
    <mergeCell ref="L440:L441"/>
    <mergeCell ref="F442:G443"/>
    <mergeCell ref="H442:I443"/>
    <mergeCell ref="J442:J443"/>
    <mergeCell ref="K442:K443"/>
    <mergeCell ref="L442:L443"/>
    <mergeCell ref="D439:D441"/>
    <mergeCell ref="E439:E441"/>
    <mergeCell ref="F439:G441"/>
    <mergeCell ref="H439:I439"/>
    <mergeCell ref="H440:I441"/>
    <mergeCell ref="J440:J441"/>
    <mergeCell ref="F436:G437"/>
    <mergeCell ref="H436:I437"/>
    <mergeCell ref="J436:J437"/>
    <mergeCell ref="K436:K437"/>
    <mergeCell ref="L436:L437"/>
    <mergeCell ref="J446:J447"/>
    <mergeCell ref="K446:K447"/>
    <mergeCell ref="L446:L447"/>
    <mergeCell ref="F448:G449"/>
    <mergeCell ref="H448:I449"/>
    <mergeCell ref="J448:J449"/>
    <mergeCell ref="K448:K449"/>
    <mergeCell ref="L448:L449"/>
    <mergeCell ref="A444:A449"/>
    <mergeCell ref="F444:G444"/>
    <mergeCell ref="H444:L444"/>
    <mergeCell ref="B445:B447"/>
    <mergeCell ref="C445:C447"/>
    <mergeCell ref="D445:D447"/>
    <mergeCell ref="E445:E447"/>
    <mergeCell ref="F445:G447"/>
    <mergeCell ref="H445:I445"/>
    <mergeCell ref="H446:I447"/>
    <mergeCell ref="D456:D457"/>
    <mergeCell ref="E456:E457"/>
    <mergeCell ref="F456:G457"/>
    <mergeCell ref="H456:I456"/>
    <mergeCell ref="H457:I457"/>
    <mergeCell ref="F458:G459"/>
    <mergeCell ref="H458:I459"/>
    <mergeCell ref="F453:G454"/>
    <mergeCell ref="H453:I454"/>
    <mergeCell ref="J453:J454"/>
    <mergeCell ref="K453:K454"/>
    <mergeCell ref="L453:L454"/>
    <mergeCell ref="A455:A459"/>
    <mergeCell ref="F455:G455"/>
    <mergeCell ref="H455:L455"/>
    <mergeCell ref="B456:B457"/>
    <mergeCell ref="C456:C457"/>
    <mergeCell ref="A450:A454"/>
    <mergeCell ref="F450:G450"/>
    <mergeCell ref="H450:L450"/>
    <mergeCell ref="B451:B452"/>
    <mergeCell ref="C451:C452"/>
    <mergeCell ref="D451:D452"/>
    <mergeCell ref="E451:E452"/>
    <mergeCell ref="F451:G452"/>
    <mergeCell ref="H451:I451"/>
    <mergeCell ref="H452:I452"/>
    <mergeCell ref="K463:K464"/>
    <mergeCell ref="L463:L464"/>
    <mergeCell ref="A465:A469"/>
    <mergeCell ref="F465:G465"/>
    <mergeCell ref="H465:L465"/>
    <mergeCell ref="B466:B467"/>
    <mergeCell ref="C466:C467"/>
    <mergeCell ref="D466:D467"/>
    <mergeCell ref="E466:E467"/>
    <mergeCell ref="F466:G467"/>
    <mergeCell ref="F461:G462"/>
    <mergeCell ref="H461:I461"/>
    <mergeCell ref="H462:I462"/>
    <mergeCell ref="F463:G464"/>
    <mergeCell ref="H463:I464"/>
    <mergeCell ref="J463:J464"/>
    <mergeCell ref="J458:J459"/>
    <mergeCell ref="K458:K459"/>
    <mergeCell ref="L458:L459"/>
    <mergeCell ref="A460:A464"/>
    <mergeCell ref="F460:G460"/>
    <mergeCell ref="H460:L460"/>
    <mergeCell ref="B461:B462"/>
    <mergeCell ref="C461:C462"/>
    <mergeCell ref="D461:D462"/>
    <mergeCell ref="E461:E462"/>
    <mergeCell ref="H472:I472"/>
    <mergeCell ref="F473:G474"/>
    <mergeCell ref="H473:I474"/>
    <mergeCell ref="J473:J474"/>
    <mergeCell ref="K473:K474"/>
    <mergeCell ref="L473:L474"/>
    <mergeCell ref="L468:L469"/>
    <mergeCell ref="A470:A474"/>
    <mergeCell ref="F470:G470"/>
    <mergeCell ref="H470:L470"/>
    <mergeCell ref="B471:B472"/>
    <mergeCell ref="C471:C472"/>
    <mergeCell ref="D471:D472"/>
    <mergeCell ref="E471:E472"/>
    <mergeCell ref="F471:G472"/>
    <mergeCell ref="H471:I471"/>
    <mergeCell ref="H466:I466"/>
    <mergeCell ref="H467:I467"/>
    <mergeCell ref="F468:G469"/>
    <mergeCell ref="H468:I469"/>
    <mergeCell ref="J468:J469"/>
    <mergeCell ref="K468:K469"/>
    <mergeCell ref="F478:G479"/>
    <mergeCell ref="H478:I479"/>
    <mergeCell ref="J478:J479"/>
    <mergeCell ref="K478:K479"/>
    <mergeCell ref="L478:L479"/>
    <mergeCell ref="A480:A484"/>
    <mergeCell ref="F480:G480"/>
    <mergeCell ref="H480:L480"/>
    <mergeCell ref="B481:B482"/>
    <mergeCell ref="C481:C482"/>
    <mergeCell ref="A475:A479"/>
    <mergeCell ref="F475:G475"/>
    <mergeCell ref="H475:L475"/>
    <mergeCell ref="B476:B477"/>
    <mergeCell ref="C476:C477"/>
    <mergeCell ref="D476:D477"/>
    <mergeCell ref="E476:E477"/>
    <mergeCell ref="F476:G477"/>
    <mergeCell ref="H476:I476"/>
    <mergeCell ref="H477:I477"/>
    <mergeCell ref="F486:G488"/>
    <mergeCell ref="H486:I486"/>
    <mergeCell ref="H487:I488"/>
    <mergeCell ref="J487:J488"/>
    <mergeCell ref="K487:K488"/>
    <mergeCell ref="L487:L488"/>
    <mergeCell ref="J483:J484"/>
    <mergeCell ref="K483:K484"/>
    <mergeCell ref="L483:L484"/>
    <mergeCell ref="A485:A490"/>
    <mergeCell ref="F485:G485"/>
    <mergeCell ref="H485:L485"/>
    <mergeCell ref="B486:B488"/>
    <mergeCell ref="C486:C488"/>
    <mergeCell ref="D486:D488"/>
    <mergeCell ref="E486:E488"/>
    <mergeCell ref="D481:D482"/>
    <mergeCell ref="E481:E482"/>
    <mergeCell ref="F481:G482"/>
    <mergeCell ref="H481:I481"/>
    <mergeCell ref="H482:I482"/>
    <mergeCell ref="F483:G484"/>
    <mergeCell ref="H483:I484"/>
    <mergeCell ref="D492:D493"/>
    <mergeCell ref="E492:E493"/>
    <mergeCell ref="F492:G493"/>
    <mergeCell ref="H492:I492"/>
    <mergeCell ref="H493:I493"/>
    <mergeCell ref="F494:G495"/>
    <mergeCell ref="H494:I495"/>
    <mergeCell ref="F489:G490"/>
    <mergeCell ref="H489:I490"/>
    <mergeCell ref="J489:J490"/>
    <mergeCell ref="K489:K490"/>
    <mergeCell ref="L489:L490"/>
    <mergeCell ref="A491:A495"/>
    <mergeCell ref="F491:G491"/>
    <mergeCell ref="H491:L491"/>
    <mergeCell ref="B492:B493"/>
    <mergeCell ref="C492:C493"/>
    <mergeCell ref="K499:K500"/>
    <mergeCell ref="L499:L500"/>
    <mergeCell ref="A501:A505"/>
    <mergeCell ref="F501:G501"/>
    <mergeCell ref="H501:L501"/>
    <mergeCell ref="B502:B503"/>
    <mergeCell ref="C502:C503"/>
    <mergeCell ref="D502:D503"/>
    <mergeCell ref="E502:E503"/>
    <mergeCell ref="F502:G503"/>
    <mergeCell ref="F497:G498"/>
    <mergeCell ref="H497:I497"/>
    <mergeCell ref="H498:I498"/>
    <mergeCell ref="F499:G500"/>
    <mergeCell ref="H499:I500"/>
    <mergeCell ref="J499:J500"/>
    <mergeCell ref="J494:J495"/>
    <mergeCell ref="K494:K495"/>
    <mergeCell ref="L494:L495"/>
    <mergeCell ref="A496:A500"/>
    <mergeCell ref="F496:G496"/>
    <mergeCell ref="H496:L496"/>
    <mergeCell ref="B497:B498"/>
    <mergeCell ref="C497:C498"/>
    <mergeCell ref="D497:D498"/>
    <mergeCell ref="E497:E498"/>
    <mergeCell ref="H508:I508"/>
    <mergeCell ref="F509:G510"/>
    <mergeCell ref="H509:I510"/>
    <mergeCell ref="J509:J510"/>
    <mergeCell ref="K509:K510"/>
    <mergeCell ref="L509:L510"/>
    <mergeCell ref="L504:L505"/>
    <mergeCell ref="A506:A510"/>
    <mergeCell ref="F506:G506"/>
    <mergeCell ref="H506:L506"/>
    <mergeCell ref="B507:B508"/>
    <mergeCell ref="C507:C508"/>
    <mergeCell ref="D507:D508"/>
    <mergeCell ref="E507:E508"/>
    <mergeCell ref="F507:G508"/>
    <mergeCell ref="H507:I507"/>
    <mergeCell ref="H502:I502"/>
    <mergeCell ref="H503:I503"/>
    <mergeCell ref="F504:G505"/>
    <mergeCell ref="H504:I505"/>
    <mergeCell ref="J504:J505"/>
    <mergeCell ref="K504:K505"/>
    <mergeCell ref="D517:D518"/>
    <mergeCell ref="E517:E518"/>
    <mergeCell ref="F517:G518"/>
    <mergeCell ref="H517:I517"/>
    <mergeCell ref="H518:I518"/>
    <mergeCell ref="F519:G520"/>
    <mergeCell ref="H519:I520"/>
    <mergeCell ref="F514:G515"/>
    <mergeCell ref="H514:I515"/>
    <mergeCell ref="J514:J515"/>
    <mergeCell ref="K514:K515"/>
    <mergeCell ref="L514:L515"/>
    <mergeCell ref="A516:A520"/>
    <mergeCell ref="F516:G516"/>
    <mergeCell ref="H516:L516"/>
    <mergeCell ref="B517:B518"/>
    <mergeCell ref="C517:C518"/>
    <mergeCell ref="A511:A515"/>
    <mergeCell ref="F511:G511"/>
    <mergeCell ref="H511:L511"/>
    <mergeCell ref="B512:B513"/>
    <mergeCell ref="C512:C513"/>
    <mergeCell ref="D512:D513"/>
    <mergeCell ref="E512:E513"/>
    <mergeCell ref="F512:G513"/>
    <mergeCell ref="H512:I512"/>
    <mergeCell ref="H513:I513"/>
    <mergeCell ref="F525:G526"/>
    <mergeCell ref="H525:I526"/>
    <mergeCell ref="J525:J526"/>
    <mergeCell ref="K525:K526"/>
    <mergeCell ref="L525:L526"/>
    <mergeCell ref="A527:A531"/>
    <mergeCell ref="F527:G527"/>
    <mergeCell ref="H527:L527"/>
    <mergeCell ref="B528:B529"/>
    <mergeCell ref="C528:C529"/>
    <mergeCell ref="F522:G524"/>
    <mergeCell ref="H522:I522"/>
    <mergeCell ref="H523:I524"/>
    <mergeCell ref="J523:J524"/>
    <mergeCell ref="K523:K524"/>
    <mergeCell ref="L523:L524"/>
    <mergeCell ref="J519:J520"/>
    <mergeCell ref="K519:K520"/>
    <mergeCell ref="L519:L520"/>
    <mergeCell ref="A521:A526"/>
    <mergeCell ref="F521:G521"/>
    <mergeCell ref="H521:L521"/>
    <mergeCell ref="B522:B524"/>
    <mergeCell ref="C522:C524"/>
    <mergeCell ref="D522:D524"/>
    <mergeCell ref="E522:E524"/>
    <mergeCell ref="F533:G534"/>
    <mergeCell ref="H533:I533"/>
    <mergeCell ref="H534:I534"/>
    <mergeCell ref="F535:G536"/>
    <mergeCell ref="H535:I536"/>
    <mergeCell ref="J535:J536"/>
    <mergeCell ref="J530:J531"/>
    <mergeCell ref="K530:K531"/>
    <mergeCell ref="L530:L531"/>
    <mergeCell ref="A532:A536"/>
    <mergeCell ref="F532:G532"/>
    <mergeCell ref="H532:L532"/>
    <mergeCell ref="B533:B534"/>
    <mergeCell ref="C533:C534"/>
    <mergeCell ref="D533:D534"/>
    <mergeCell ref="E533:E534"/>
    <mergeCell ref="D528:D529"/>
    <mergeCell ref="E528:E529"/>
    <mergeCell ref="F528:G529"/>
    <mergeCell ref="H528:I528"/>
    <mergeCell ref="H529:I529"/>
    <mergeCell ref="F530:G531"/>
    <mergeCell ref="H530:I531"/>
    <mergeCell ref="L540:L541"/>
    <mergeCell ref="H538:I538"/>
    <mergeCell ref="H539:I539"/>
    <mergeCell ref="F540:G541"/>
    <mergeCell ref="H540:I541"/>
    <mergeCell ref="J540:J541"/>
    <mergeCell ref="K540:K541"/>
    <mergeCell ref="K535:K536"/>
    <mergeCell ref="L535:L536"/>
    <mergeCell ref="A537:A541"/>
    <mergeCell ref="F537:G537"/>
    <mergeCell ref="H537:L537"/>
    <mergeCell ref="B538:B539"/>
    <mergeCell ref="C538:C539"/>
    <mergeCell ref="D538:D539"/>
    <mergeCell ref="E538:E539"/>
    <mergeCell ref="F538:G539"/>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L541"/>
  <sheetViews>
    <sheetView workbookViewId="0">
      <selection activeCell="C9" sqref="C9"/>
    </sheetView>
  </sheetViews>
  <sheetFormatPr defaultRowHeight="13.2" x14ac:dyDescent="0.25"/>
  <cols>
    <col min="1" max="1" width="5" customWidth="1"/>
    <col min="2" max="2" width="14.77734375" customWidth="1"/>
    <col min="3" max="3" width="25.77734375" customWidth="1"/>
    <col min="4" max="5" width="17" customWidth="1"/>
    <col min="6" max="6" width="2.88671875" customWidth="1"/>
    <col min="7" max="7" width="12.44140625" customWidth="1"/>
    <col min="8" max="8" width="2.5546875" customWidth="1"/>
    <col min="9" max="9" width="12.44140625" customWidth="1"/>
    <col min="10" max="10" width="12.109375" customWidth="1"/>
    <col min="11" max="11" width="11.44140625" customWidth="1"/>
    <col min="12" max="12" width="10.5546875" customWidth="1"/>
  </cols>
  <sheetData>
    <row r="1" spans="1:12" x14ac:dyDescent="0.25">
      <c r="A1" s="1"/>
      <c r="B1" s="1"/>
      <c r="C1" s="1"/>
      <c r="D1" s="1"/>
      <c r="E1" s="1"/>
      <c r="F1" s="1"/>
      <c r="G1" s="1"/>
      <c r="H1" s="1"/>
      <c r="I1" s="1"/>
      <c r="J1" s="1"/>
      <c r="K1" s="1"/>
      <c r="L1" s="1"/>
    </row>
    <row r="2" spans="1:12" ht="15.75" customHeight="1" x14ac:dyDescent="0.3">
      <c r="A2" s="2"/>
      <c r="B2" s="905" t="s">
        <v>0</v>
      </c>
      <c r="C2" s="905"/>
      <c r="D2" s="905"/>
      <c r="E2" s="905"/>
      <c r="F2" s="905"/>
      <c r="G2" s="905"/>
      <c r="H2" s="905"/>
      <c r="I2" s="905"/>
      <c r="J2" s="905"/>
      <c r="K2" s="905"/>
      <c r="L2" s="905"/>
    </row>
    <row r="3" spans="1:12" x14ac:dyDescent="0.25">
      <c r="A3" s="906"/>
      <c r="B3" s="907" t="s">
        <v>1</v>
      </c>
      <c r="C3" s="907"/>
      <c r="D3" s="907"/>
      <c r="E3" s="907"/>
      <c r="F3" s="907"/>
      <c r="G3" s="907"/>
      <c r="H3" s="907"/>
      <c r="I3" s="907"/>
      <c r="J3" s="3" t="s">
        <v>2</v>
      </c>
      <c r="K3" s="3" t="s">
        <v>3</v>
      </c>
      <c r="L3" s="3" t="s">
        <v>4</v>
      </c>
    </row>
    <row r="4" spans="1:12" x14ac:dyDescent="0.25">
      <c r="A4" s="906"/>
      <c r="B4" s="907"/>
      <c r="C4" s="907"/>
      <c r="D4" s="907"/>
      <c r="E4" s="907"/>
      <c r="F4" s="907"/>
      <c r="G4" s="907"/>
      <c r="H4" s="907"/>
      <c r="I4" s="907"/>
      <c r="J4" s="4">
        <v>12</v>
      </c>
      <c r="K4" s="4">
        <v>21</v>
      </c>
      <c r="L4" s="5" t="s">
        <v>5</v>
      </c>
    </row>
    <row r="5" spans="1:12" ht="12.75" customHeight="1" x14ac:dyDescent="0.25">
      <c r="A5" s="906"/>
      <c r="B5" s="908" t="s">
        <v>6</v>
      </c>
      <c r="C5" s="908"/>
      <c r="D5" s="908"/>
      <c r="E5" s="908"/>
      <c r="F5" s="908"/>
      <c r="G5" s="908"/>
      <c r="H5" s="908"/>
      <c r="I5" s="908"/>
      <c r="J5" s="908"/>
      <c r="K5" s="908"/>
      <c r="L5" s="908"/>
    </row>
    <row r="6" spans="1:12" ht="18" customHeight="1" x14ac:dyDescent="0.3">
      <c r="A6" s="909"/>
      <c r="B6" s="6"/>
      <c r="C6" s="910" t="s">
        <v>7</v>
      </c>
      <c r="D6" s="910"/>
      <c r="E6" s="910"/>
      <c r="F6" s="911"/>
      <c r="G6" s="912" t="s">
        <v>8</v>
      </c>
      <c r="H6" s="7"/>
      <c r="I6" s="912" t="s">
        <v>8</v>
      </c>
      <c r="J6" s="913"/>
      <c r="K6" s="914" t="s">
        <v>9</v>
      </c>
      <c r="L6" s="914"/>
    </row>
    <row r="7" spans="1:12" ht="17.399999999999999" x14ac:dyDescent="0.25">
      <c r="A7" s="909"/>
      <c r="B7" s="8"/>
      <c r="C7" s="915" t="s">
        <v>10</v>
      </c>
      <c r="D7" s="915"/>
      <c r="E7" s="915"/>
      <c r="F7" s="911"/>
      <c r="G7" s="912"/>
      <c r="H7" s="18" t="s">
        <v>32</v>
      </c>
      <c r="I7" s="912"/>
      <c r="J7" s="913"/>
      <c r="K7" s="914"/>
      <c r="L7" s="914"/>
    </row>
    <row r="8" spans="1:12" ht="12.75" customHeight="1" x14ac:dyDescent="0.25">
      <c r="A8" s="909"/>
      <c r="B8" s="9" t="s">
        <v>11</v>
      </c>
      <c r="C8" s="916" t="s">
        <v>5579</v>
      </c>
      <c r="D8" s="916"/>
      <c r="E8" s="916"/>
      <c r="F8" s="911"/>
      <c r="G8" s="912"/>
      <c r="H8" s="10"/>
      <c r="I8" s="912"/>
      <c r="J8" s="913"/>
      <c r="K8" s="914"/>
      <c r="L8" s="914"/>
    </row>
    <row r="9" spans="1:12" ht="48" customHeight="1" x14ac:dyDescent="0.25">
      <c r="A9" s="11" t="s">
        <v>12</v>
      </c>
      <c r="B9" s="11" t="s">
        <v>13</v>
      </c>
      <c r="C9" s="12" t="s">
        <v>14</v>
      </c>
      <c r="D9" s="12" t="s">
        <v>15</v>
      </c>
      <c r="E9" s="12" t="s">
        <v>16</v>
      </c>
      <c r="F9" s="917" t="s">
        <v>17</v>
      </c>
      <c r="G9" s="917"/>
      <c r="H9" s="917" t="s">
        <v>18</v>
      </c>
      <c r="I9" s="917"/>
      <c r="J9" s="12" t="s">
        <v>19</v>
      </c>
      <c r="K9" s="12" t="s">
        <v>20</v>
      </c>
      <c r="L9" s="12" t="s">
        <v>21</v>
      </c>
    </row>
    <row r="10" spans="1:12" ht="24" x14ac:dyDescent="0.25">
      <c r="A10" s="918">
        <v>1101</v>
      </c>
      <c r="B10" s="9" t="s">
        <v>22</v>
      </c>
      <c r="C10" s="13" t="s">
        <v>23</v>
      </c>
      <c r="D10" s="13" t="s">
        <v>24</v>
      </c>
      <c r="E10" s="13" t="s">
        <v>25</v>
      </c>
      <c r="F10" s="919" t="s">
        <v>17</v>
      </c>
      <c r="G10" s="919"/>
      <c r="H10" s="920"/>
      <c r="I10" s="920"/>
      <c r="J10" s="920"/>
      <c r="K10" s="920"/>
      <c r="L10" s="920"/>
    </row>
    <row r="11" spans="1:12" x14ac:dyDescent="0.25">
      <c r="A11" s="918"/>
      <c r="B11" s="921" t="s">
        <v>3415</v>
      </c>
      <c r="C11" s="922" t="s">
        <v>3418</v>
      </c>
      <c r="D11" s="923">
        <v>43565</v>
      </c>
      <c r="E11" s="921" t="s">
        <v>1570</v>
      </c>
      <c r="F11" s="921" t="s">
        <v>247</v>
      </c>
      <c r="G11" s="921"/>
      <c r="H11" s="924" t="s">
        <v>30</v>
      </c>
      <c r="I11" s="924"/>
      <c r="J11" s="14" t="s">
        <v>31</v>
      </c>
      <c r="K11" s="14" t="s">
        <v>32</v>
      </c>
      <c r="L11" s="16">
        <v>264</v>
      </c>
    </row>
    <row r="12" spans="1:12" x14ac:dyDescent="0.25">
      <c r="A12" s="918"/>
      <c r="B12" s="921"/>
      <c r="C12" s="922"/>
      <c r="D12" s="923"/>
      <c r="E12" s="921"/>
      <c r="F12" s="921"/>
      <c r="G12" s="921"/>
      <c r="H12" s="924" t="s">
        <v>33</v>
      </c>
      <c r="I12" s="924"/>
      <c r="J12" s="14" t="s">
        <v>31</v>
      </c>
      <c r="K12" s="14" t="s">
        <v>32</v>
      </c>
      <c r="L12" s="16">
        <v>1971.77</v>
      </c>
    </row>
    <row r="13" spans="1:12" ht="24" x14ac:dyDescent="0.25">
      <c r="A13" s="918"/>
      <c r="B13" s="9" t="s">
        <v>34</v>
      </c>
      <c r="C13" s="13" t="s">
        <v>35</v>
      </c>
      <c r="D13" s="13" t="s">
        <v>36</v>
      </c>
      <c r="E13" s="13" t="s">
        <v>37</v>
      </c>
      <c r="F13" s="920"/>
      <c r="G13" s="920"/>
      <c r="H13" s="924" t="s">
        <v>38</v>
      </c>
      <c r="I13" s="924"/>
      <c r="J13" s="921" t="s">
        <v>31</v>
      </c>
      <c r="K13" s="921" t="s">
        <v>32</v>
      </c>
      <c r="L13" s="925">
        <v>569</v>
      </c>
    </row>
    <row r="14" spans="1:12" ht="22.8" x14ac:dyDescent="0.25">
      <c r="A14" s="918"/>
      <c r="B14" s="14" t="s">
        <v>55</v>
      </c>
      <c r="C14" s="14" t="s">
        <v>247</v>
      </c>
      <c r="D14" s="15">
        <v>43570</v>
      </c>
      <c r="E14" s="14" t="s">
        <v>248</v>
      </c>
      <c r="F14" s="920"/>
      <c r="G14" s="920"/>
      <c r="H14" s="924"/>
      <c r="I14" s="924"/>
      <c r="J14" s="921"/>
      <c r="K14" s="921"/>
      <c r="L14" s="925"/>
    </row>
    <row r="15" spans="1:12" ht="24" x14ac:dyDescent="0.25">
      <c r="A15" s="918">
        <v>1102</v>
      </c>
      <c r="B15" s="9" t="s">
        <v>22</v>
      </c>
      <c r="C15" s="13" t="s">
        <v>23</v>
      </c>
      <c r="D15" s="13" t="s">
        <v>24</v>
      </c>
      <c r="E15" s="13" t="s">
        <v>25</v>
      </c>
      <c r="F15" s="919" t="s">
        <v>17</v>
      </c>
      <c r="G15" s="919"/>
      <c r="H15" s="920"/>
      <c r="I15" s="920"/>
      <c r="J15" s="920"/>
      <c r="K15" s="920"/>
      <c r="L15" s="920"/>
    </row>
    <row r="16" spans="1:12" x14ac:dyDescent="0.25">
      <c r="A16" s="918"/>
      <c r="B16" s="921" t="s">
        <v>3415</v>
      </c>
      <c r="C16" s="922" t="s">
        <v>3419</v>
      </c>
      <c r="D16" s="923">
        <v>43615</v>
      </c>
      <c r="E16" s="921" t="s">
        <v>187</v>
      </c>
      <c r="F16" s="921" t="s">
        <v>2272</v>
      </c>
      <c r="G16" s="921"/>
      <c r="H16" s="924" t="s">
        <v>30</v>
      </c>
      <c r="I16" s="924"/>
      <c r="J16" s="14" t="s">
        <v>31</v>
      </c>
      <c r="K16" s="14" t="s">
        <v>32</v>
      </c>
      <c r="L16" s="16">
        <v>257.11</v>
      </c>
    </row>
    <row r="17" spans="1:12" x14ac:dyDescent="0.25">
      <c r="A17" s="918"/>
      <c r="B17" s="921"/>
      <c r="C17" s="922"/>
      <c r="D17" s="923"/>
      <c r="E17" s="921"/>
      <c r="F17" s="921"/>
      <c r="G17" s="921"/>
      <c r="H17" s="924" t="s">
        <v>33</v>
      </c>
      <c r="I17" s="924"/>
      <c r="J17" s="14" t="s">
        <v>31</v>
      </c>
      <c r="K17" s="14" t="s">
        <v>31</v>
      </c>
      <c r="L17" s="16">
        <v>0</v>
      </c>
    </row>
    <row r="18" spans="1:12" ht="24" x14ac:dyDescent="0.25">
      <c r="A18" s="918"/>
      <c r="B18" s="9" t="s">
        <v>34</v>
      </c>
      <c r="C18" s="13" t="s">
        <v>35</v>
      </c>
      <c r="D18" s="13" t="s">
        <v>36</v>
      </c>
      <c r="E18" s="13" t="s">
        <v>37</v>
      </c>
      <c r="F18" s="920"/>
      <c r="G18" s="920"/>
      <c r="H18" s="924" t="s">
        <v>38</v>
      </c>
      <c r="I18" s="924"/>
      <c r="J18" s="921" t="s">
        <v>31</v>
      </c>
      <c r="K18" s="921" t="s">
        <v>32</v>
      </c>
      <c r="L18" s="925">
        <v>750</v>
      </c>
    </row>
    <row r="19" spans="1:12" ht="22.8" x14ac:dyDescent="0.25">
      <c r="A19" s="918"/>
      <c r="B19" s="14" t="s">
        <v>55</v>
      </c>
      <c r="C19" s="14" t="s">
        <v>2272</v>
      </c>
      <c r="D19" s="15">
        <v>43619</v>
      </c>
      <c r="E19" s="14" t="s">
        <v>2324</v>
      </c>
      <c r="F19" s="920"/>
      <c r="G19" s="920"/>
      <c r="H19" s="924"/>
      <c r="I19" s="924"/>
      <c r="J19" s="921"/>
      <c r="K19" s="921"/>
      <c r="L19" s="925"/>
    </row>
    <row r="20" spans="1:12" ht="24" x14ac:dyDescent="0.25">
      <c r="A20" s="918">
        <v>1103</v>
      </c>
      <c r="B20" s="9" t="s">
        <v>22</v>
      </c>
      <c r="C20" s="13" t="s">
        <v>23</v>
      </c>
      <c r="D20" s="13" t="s">
        <v>24</v>
      </c>
      <c r="E20" s="13" t="s">
        <v>25</v>
      </c>
      <c r="F20" s="919" t="s">
        <v>17</v>
      </c>
      <c r="G20" s="919"/>
      <c r="H20" s="920"/>
      <c r="I20" s="920"/>
      <c r="J20" s="920"/>
      <c r="K20" s="920"/>
      <c r="L20" s="920"/>
    </row>
    <row r="21" spans="1:12" x14ac:dyDescent="0.25">
      <c r="A21" s="918"/>
      <c r="B21" s="921" t="s">
        <v>3415</v>
      </c>
      <c r="C21" s="922" t="s">
        <v>3420</v>
      </c>
      <c r="D21" s="923">
        <v>43636</v>
      </c>
      <c r="E21" s="921" t="s">
        <v>28</v>
      </c>
      <c r="F21" s="921" t="s">
        <v>29</v>
      </c>
      <c r="G21" s="921"/>
      <c r="H21" s="924" t="s">
        <v>30</v>
      </c>
      <c r="I21" s="924"/>
      <c r="J21" s="14" t="s">
        <v>31</v>
      </c>
      <c r="K21" s="14" t="s">
        <v>32</v>
      </c>
      <c r="L21" s="16">
        <v>1032.52</v>
      </c>
    </row>
    <row r="22" spans="1:12" x14ac:dyDescent="0.25">
      <c r="A22" s="918"/>
      <c r="B22" s="921"/>
      <c r="C22" s="922"/>
      <c r="D22" s="923"/>
      <c r="E22" s="921"/>
      <c r="F22" s="921"/>
      <c r="G22" s="921"/>
      <c r="H22" s="924" t="s">
        <v>33</v>
      </c>
      <c r="I22" s="924"/>
      <c r="J22" s="14" t="s">
        <v>31</v>
      </c>
      <c r="K22" s="14" t="s">
        <v>32</v>
      </c>
      <c r="L22" s="16">
        <v>688.61</v>
      </c>
    </row>
    <row r="23" spans="1:12" ht="24" x14ac:dyDescent="0.25">
      <c r="A23" s="918"/>
      <c r="B23" s="9" t="s">
        <v>34</v>
      </c>
      <c r="C23" s="13" t="s">
        <v>35</v>
      </c>
      <c r="D23" s="13" t="s">
        <v>36</v>
      </c>
      <c r="E23" s="13" t="s">
        <v>37</v>
      </c>
      <c r="F23" s="920"/>
      <c r="G23" s="920"/>
      <c r="H23" s="924" t="s">
        <v>38</v>
      </c>
      <c r="I23" s="924"/>
      <c r="J23" s="921" t="s">
        <v>31</v>
      </c>
      <c r="K23" s="921" t="s">
        <v>31</v>
      </c>
      <c r="L23" s="925">
        <v>0</v>
      </c>
    </row>
    <row r="24" spans="1:12" ht="22.8" x14ac:dyDescent="0.25">
      <c r="A24" s="918"/>
      <c r="B24" s="14" t="s">
        <v>55</v>
      </c>
      <c r="C24" s="14" t="s">
        <v>29</v>
      </c>
      <c r="D24" s="15">
        <v>43639</v>
      </c>
      <c r="E24" s="14" t="s">
        <v>40</v>
      </c>
      <c r="F24" s="920"/>
      <c r="G24" s="920"/>
      <c r="H24" s="924"/>
      <c r="I24" s="924"/>
      <c r="J24" s="921"/>
      <c r="K24" s="921"/>
      <c r="L24" s="925"/>
    </row>
    <row r="25" spans="1:12" ht="24" x14ac:dyDescent="0.25">
      <c r="A25" s="918">
        <v>1104</v>
      </c>
      <c r="B25" s="9" t="s">
        <v>22</v>
      </c>
      <c r="C25" s="13" t="s">
        <v>23</v>
      </c>
      <c r="D25" s="13" t="s">
        <v>24</v>
      </c>
      <c r="E25" s="13" t="s">
        <v>25</v>
      </c>
      <c r="F25" s="919" t="s">
        <v>17</v>
      </c>
      <c r="G25" s="919"/>
      <c r="H25" s="920"/>
      <c r="I25" s="920"/>
      <c r="J25" s="920"/>
      <c r="K25" s="920"/>
      <c r="L25" s="920"/>
    </row>
    <row r="26" spans="1:12" x14ac:dyDescent="0.25">
      <c r="A26" s="918"/>
      <c r="B26" s="921" t="s">
        <v>3415</v>
      </c>
      <c r="C26" s="922" t="s">
        <v>3421</v>
      </c>
      <c r="D26" s="923">
        <v>43681</v>
      </c>
      <c r="E26" s="921" t="s">
        <v>28</v>
      </c>
      <c r="F26" s="921" t="s">
        <v>3422</v>
      </c>
      <c r="G26" s="921"/>
      <c r="H26" s="924" t="s">
        <v>30</v>
      </c>
      <c r="I26" s="924"/>
      <c r="J26" s="14" t="s">
        <v>31</v>
      </c>
      <c r="K26" s="14" t="s">
        <v>32</v>
      </c>
      <c r="L26" s="16">
        <v>636.62</v>
      </c>
    </row>
    <row r="27" spans="1:12" x14ac:dyDescent="0.25">
      <c r="A27" s="918"/>
      <c r="B27" s="921"/>
      <c r="C27" s="922"/>
      <c r="D27" s="923"/>
      <c r="E27" s="921"/>
      <c r="F27" s="921"/>
      <c r="G27" s="921"/>
      <c r="H27" s="924" t="s">
        <v>33</v>
      </c>
      <c r="I27" s="924"/>
      <c r="J27" s="14" t="s">
        <v>31</v>
      </c>
      <c r="K27" s="14" t="s">
        <v>32</v>
      </c>
      <c r="L27" s="16">
        <v>670.61</v>
      </c>
    </row>
    <row r="28" spans="1:12" ht="24" x14ac:dyDescent="0.25">
      <c r="A28" s="918"/>
      <c r="B28" s="9" t="s">
        <v>34</v>
      </c>
      <c r="C28" s="13" t="s">
        <v>35</v>
      </c>
      <c r="D28" s="13" t="s">
        <v>36</v>
      </c>
      <c r="E28" s="13" t="s">
        <v>37</v>
      </c>
      <c r="F28" s="920"/>
      <c r="G28" s="920"/>
      <c r="H28" s="924" t="s">
        <v>38</v>
      </c>
      <c r="I28" s="924"/>
      <c r="J28" s="921" t="s">
        <v>31</v>
      </c>
      <c r="K28" s="921" t="s">
        <v>32</v>
      </c>
      <c r="L28" s="925">
        <v>59.14</v>
      </c>
    </row>
    <row r="29" spans="1:12" ht="22.8" x14ac:dyDescent="0.25">
      <c r="A29" s="918"/>
      <c r="B29" s="14" t="s">
        <v>55</v>
      </c>
      <c r="C29" s="14" t="s">
        <v>3422</v>
      </c>
      <c r="D29" s="15">
        <v>43683</v>
      </c>
      <c r="E29" s="14" t="s">
        <v>3423</v>
      </c>
      <c r="F29" s="920"/>
      <c r="G29" s="920"/>
      <c r="H29" s="924"/>
      <c r="I29" s="924"/>
      <c r="J29" s="921"/>
      <c r="K29" s="921"/>
      <c r="L29" s="925"/>
    </row>
    <row r="30" spans="1:12" ht="24" x14ac:dyDescent="0.25">
      <c r="A30" s="918">
        <v>1105</v>
      </c>
      <c r="B30" s="9" t="s">
        <v>22</v>
      </c>
      <c r="C30" s="13" t="s">
        <v>23</v>
      </c>
      <c r="D30" s="13" t="s">
        <v>24</v>
      </c>
      <c r="E30" s="13" t="s">
        <v>25</v>
      </c>
      <c r="F30" s="919" t="s">
        <v>17</v>
      </c>
      <c r="G30" s="919"/>
      <c r="H30" s="920"/>
      <c r="I30" s="920"/>
      <c r="J30" s="920"/>
      <c r="K30" s="920"/>
      <c r="L30" s="920"/>
    </row>
    <row r="31" spans="1:12" x14ac:dyDescent="0.25">
      <c r="A31" s="918"/>
      <c r="B31" s="921" t="s">
        <v>3415</v>
      </c>
      <c r="C31" s="922" t="s">
        <v>3424</v>
      </c>
      <c r="D31" s="923">
        <v>43685</v>
      </c>
      <c r="E31" s="921" t="s">
        <v>298</v>
      </c>
      <c r="F31" s="921" t="s">
        <v>607</v>
      </c>
      <c r="G31" s="921"/>
      <c r="H31" s="924" t="s">
        <v>30</v>
      </c>
      <c r="I31" s="924"/>
      <c r="J31" s="14" t="s">
        <v>31</v>
      </c>
      <c r="K31" s="14" t="s">
        <v>32</v>
      </c>
      <c r="L31" s="16">
        <v>291.73</v>
      </c>
    </row>
    <row r="32" spans="1:12" x14ac:dyDescent="0.25">
      <c r="A32" s="918"/>
      <c r="B32" s="921"/>
      <c r="C32" s="922"/>
      <c r="D32" s="923"/>
      <c r="E32" s="921"/>
      <c r="F32" s="921"/>
      <c r="G32" s="921"/>
      <c r="H32" s="924" t="s">
        <v>33</v>
      </c>
      <c r="I32" s="924"/>
      <c r="J32" s="14" t="s">
        <v>31</v>
      </c>
      <c r="K32" s="14" t="s">
        <v>32</v>
      </c>
      <c r="L32" s="16">
        <v>309.48</v>
      </c>
    </row>
    <row r="33" spans="1:12" ht="24" x14ac:dyDescent="0.25">
      <c r="A33" s="918"/>
      <c r="B33" s="9" t="s">
        <v>34</v>
      </c>
      <c r="C33" s="13" t="s">
        <v>35</v>
      </c>
      <c r="D33" s="13" t="s">
        <v>36</v>
      </c>
      <c r="E33" s="13" t="s">
        <v>37</v>
      </c>
      <c r="F33" s="920"/>
      <c r="G33" s="920"/>
      <c r="H33" s="924" t="s">
        <v>38</v>
      </c>
      <c r="I33" s="924"/>
      <c r="J33" s="921" t="s">
        <v>31</v>
      </c>
      <c r="K33" s="921" t="s">
        <v>32</v>
      </c>
      <c r="L33" s="925">
        <v>944</v>
      </c>
    </row>
    <row r="34" spans="1:12" ht="22.8" x14ac:dyDescent="0.25">
      <c r="A34" s="918"/>
      <c r="B34" s="14" t="s">
        <v>55</v>
      </c>
      <c r="C34" s="14" t="s">
        <v>607</v>
      </c>
      <c r="D34" s="15">
        <v>43686</v>
      </c>
      <c r="E34" s="14" t="s">
        <v>3425</v>
      </c>
      <c r="F34" s="920"/>
      <c r="G34" s="920"/>
      <c r="H34" s="924"/>
      <c r="I34" s="924"/>
      <c r="J34" s="921"/>
      <c r="K34" s="921"/>
      <c r="L34" s="925"/>
    </row>
    <row r="35" spans="1:12" ht="24" x14ac:dyDescent="0.25">
      <c r="A35" s="918">
        <v>1106</v>
      </c>
      <c r="B35" s="9" t="s">
        <v>22</v>
      </c>
      <c r="C35" s="13" t="s">
        <v>23</v>
      </c>
      <c r="D35" s="13" t="s">
        <v>24</v>
      </c>
      <c r="E35" s="13" t="s">
        <v>25</v>
      </c>
      <c r="F35" s="919" t="s">
        <v>17</v>
      </c>
      <c r="G35" s="919"/>
      <c r="H35" s="920"/>
      <c r="I35" s="920"/>
      <c r="J35" s="920"/>
      <c r="K35" s="920"/>
      <c r="L35" s="920"/>
    </row>
    <row r="36" spans="1:12" x14ac:dyDescent="0.25">
      <c r="A36" s="918"/>
      <c r="B36" s="921" t="s">
        <v>3426</v>
      </c>
      <c r="C36" s="922" t="s">
        <v>3427</v>
      </c>
      <c r="D36" s="923">
        <v>43703</v>
      </c>
      <c r="E36" s="921" t="s">
        <v>3428</v>
      </c>
      <c r="F36" s="921" t="s">
        <v>3429</v>
      </c>
      <c r="G36" s="921"/>
      <c r="H36" s="924" t="s">
        <v>30</v>
      </c>
      <c r="I36" s="924"/>
      <c r="J36" s="14" t="s">
        <v>31</v>
      </c>
      <c r="K36" s="14" t="s">
        <v>31</v>
      </c>
      <c r="L36" s="16">
        <v>0</v>
      </c>
    </row>
    <row r="37" spans="1:12" x14ac:dyDescent="0.25">
      <c r="A37" s="918"/>
      <c r="B37" s="921"/>
      <c r="C37" s="922"/>
      <c r="D37" s="923"/>
      <c r="E37" s="921"/>
      <c r="F37" s="921"/>
      <c r="G37" s="921"/>
      <c r="H37" s="924" t="s">
        <v>33</v>
      </c>
      <c r="I37" s="924"/>
      <c r="J37" s="14" t="s">
        <v>31</v>
      </c>
      <c r="K37" s="14" t="s">
        <v>32</v>
      </c>
      <c r="L37" s="16">
        <v>2627</v>
      </c>
    </row>
    <row r="38" spans="1:12" ht="24" x14ac:dyDescent="0.25">
      <c r="A38" s="918"/>
      <c r="B38" s="9" t="s">
        <v>34</v>
      </c>
      <c r="C38" s="13" t="s">
        <v>35</v>
      </c>
      <c r="D38" s="13" t="s">
        <v>36</v>
      </c>
      <c r="E38" s="13" t="s">
        <v>37</v>
      </c>
      <c r="F38" s="920"/>
      <c r="G38" s="920"/>
      <c r="H38" s="924" t="s">
        <v>38</v>
      </c>
      <c r="I38" s="924"/>
      <c r="J38" s="921" t="s">
        <v>31</v>
      </c>
      <c r="K38" s="921" t="s">
        <v>31</v>
      </c>
      <c r="L38" s="925">
        <v>0</v>
      </c>
    </row>
    <row r="39" spans="1:12" ht="22.8" x14ac:dyDescent="0.25">
      <c r="A39" s="918"/>
      <c r="B39" s="14" t="s">
        <v>105</v>
      </c>
      <c r="C39" s="14" t="s">
        <v>3429</v>
      </c>
      <c r="D39" s="15">
        <v>43715</v>
      </c>
      <c r="E39" s="14" t="s">
        <v>3430</v>
      </c>
      <c r="F39" s="920"/>
      <c r="G39" s="920"/>
      <c r="H39" s="924"/>
      <c r="I39" s="924"/>
      <c r="J39" s="921"/>
      <c r="K39" s="921"/>
      <c r="L39" s="925"/>
    </row>
    <row r="40" spans="1:12" ht="24" x14ac:dyDescent="0.25">
      <c r="A40" s="918">
        <v>1107</v>
      </c>
      <c r="B40" s="9" t="s">
        <v>22</v>
      </c>
      <c r="C40" s="13" t="s">
        <v>23</v>
      </c>
      <c r="D40" s="13" t="s">
        <v>24</v>
      </c>
      <c r="E40" s="13" t="s">
        <v>25</v>
      </c>
      <c r="F40" s="919" t="s">
        <v>17</v>
      </c>
      <c r="G40" s="919"/>
      <c r="H40" s="920"/>
      <c r="I40" s="920"/>
      <c r="J40" s="920"/>
      <c r="K40" s="920"/>
      <c r="L40" s="920"/>
    </row>
    <row r="41" spans="1:12" x14ac:dyDescent="0.25">
      <c r="A41" s="918"/>
      <c r="B41" s="921" t="s">
        <v>3426</v>
      </c>
      <c r="C41" s="922" t="s">
        <v>3427</v>
      </c>
      <c r="D41" s="923">
        <v>43703</v>
      </c>
      <c r="E41" s="921" t="s">
        <v>3428</v>
      </c>
      <c r="F41" s="921" t="s">
        <v>3431</v>
      </c>
      <c r="G41" s="921"/>
      <c r="H41" s="924" t="s">
        <v>30</v>
      </c>
      <c r="I41" s="924"/>
      <c r="J41" s="14" t="s">
        <v>31</v>
      </c>
      <c r="K41" s="14" t="s">
        <v>32</v>
      </c>
      <c r="L41" s="16">
        <v>970</v>
      </c>
    </row>
    <row r="42" spans="1:12" x14ac:dyDescent="0.25">
      <c r="A42" s="918"/>
      <c r="B42" s="921"/>
      <c r="C42" s="922"/>
      <c r="D42" s="923"/>
      <c r="E42" s="921"/>
      <c r="F42" s="921"/>
      <c r="G42" s="921"/>
      <c r="H42" s="924" t="s">
        <v>33</v>
      </c>
      <c r="I42" s="924"/>
      <c r="J42" s="14" t="s">
        <v>31</v>
      </c>
      <c r="K42" s="14" t="s">
        <v>31</v>
      </c>
      <c r="L42" s="16">
        <v>0</v>
      </c>
    </row>
    <row r="43" spans="1:12" ht="24" x14ac:dyDescent="0.25">
      <c r="A43" s="918"/>
      <c r="B43" s="9" t="s">
        <v>34</v>
      </c>
      <c r="C43" s="13" t="s">
        <v>35</v>
      </c>
      <c r="D43" s="13" t="s">
        <v>36</v>
      </c>
      <c r="E43" s="13" t="s">
        <v>37</v>
      </c>
      <c r="F43" s="920"/>
      <c r="G43" s="920"/>
      <c r="H43" s="924" t="s">
        <v>38</v>
      </c>
      <c r="I43" s="924"/>
      <c r="J43" s="921" t="s">
        <v>31</v>
      </c>
      <c r="K43" s="921" t="s">
        <v>31</v>
      </c>
      <c r="L43" s="925">
        <v>0</v>
      </c>
    </row>
    <row r="44" spans="1:12" ht="22.8" x14ac:dyDescent="0.25">
      <c r="A44" s="918"/>
      <c r="B44" s="14" t="s">
        <v>105</v>
      </c>
      <c r="C44" s="14" t="s">
        <v>3431</v>
      </c>
      <c r="D44" s="15">
        <v>43715</v>
      </c>
      <c r="E44" s="14" t="s">
        <v>3430</v>
      </c>
      <c r="F44" s="920"/>
      <c r="G44" s="920"/>
      <c r="H44" s="924"/>
      <c r="I44" s="924"/>
      <c r="J44" s="921"/>
      <c r="K44" s="921"/>
      <c r="L44" s="925"/>
    </row>
    <row r="45" spans="1:12" ht="24" x14ac:dyDescent="0.25">
      <c r="A45" s="918">
        <v>1108</v>
      </c>
      <c r="B45" s="9" t="s">
        <v>22</v>
      </c>
      <c r="C45" s="13" t="s">
        <v>23</v>
      </c>
      <c r="D45" s="13" t="s">
        <v>24</v>
      </c>
      <c r="E45" s="13" t="s">
        <v>25</v>
      </c>
      <c r="F45" s="919" t="s">
        <v>17</v>
      </c>
      <c r="G45" s="919"/>
      <c r="H45" s="920"/>
      <c r="I45" s="920"/>
      <c r="J45" s="920"/>
      <c r="K45" s="920"/>
      <c r="L45" s="920"/>
    </row>
    <row r="46" spans="1:12" x14ac:dyDescent="0.25">
      <c r="A46" s="918"/>
      <c r="B46" s="921" t="s">
        <v>3426</v>
      </c>
      <c r="C46" s="922" t="s">
        <v>3427</v>
      </c>
      <c r="D46" s="923">
        <v>43703</v>
      </c>
      <c r="E46" s="921" t="s">
        <v>3428</v>
      </c>
      <c r="F46" s="921" t="s">
        <v>3432</v>
      </c>
      <c r="G46" s="921"/>
      <c r="H46" s="924" t="s">
        <v>30</v>
      </c>
      <c r="I46" s="924"/>
      <c r="J46" s="14" t="s">
        <v>31</v>
      </c>
      <c r="K46" s="14" t="s">
        <v>32</v>
      </c>
      <c r="L46" s="16">
        <v>1164</v>
      </c>
    </row>
    <row r="47" spans="1:12" x14ac:dyDescent="0.25">
      <c r="A47" s="918"/>
      <c r="B47" s="921"/>
      <c r="C47" s="922"/>
      <c r="D47" s="923"/>
      <c r="E47" s="921"/>
      <c r="F47" s="921"/>
      <c r="G47" s="921"/>
      <c r="H47" s="924" t="s">
        <v>33</v>
      </c>
      <c r="I47" s="924"/>
      <c r="J47" s="14" t="s">
        <v>31</v>
      </c>
      <c r="K47" s="14" t="s">
        <v>32</v>
      </c>
      <c r="L47" s="16">
        <v>277.60000000000002</v>
      </c>
    </row>
    <row r="48" spans="1:12" ht="24" x14ac:dyDescent="0.25">
      <c r="A48" s="918"/>
      <c r="B48" s="9" t="s">
        <v>34</v>
      </c>
      <c r="C48" s="13" t="s">
        <v>35</v>
      </c>
      <c r="D48" s="13" t="s">
        <v>36</v>
      </c>
      <c r="E48" s="13" t="s">
        <v>37</v>
      </c>
      <c r="F48" s="920"/>
      <c r="G48" s="920"/>
      <c r="H48" s="924" t="s">
        <v>38</v>
      </c>
      <c r="I48" s="924"/>
      <c r="J48" s="921" t="s">
        <v>31</v>
      </c>
      <c r="K48" s="921" t="s">
        <v>31</v>
      </c>
      <c r="L48" s="925">
        <v>0</v>
      </c>
    </row>
    <row r="49" spans="1:12" ht="22.8" x14ac:dyDescent="0.25">
      <c r="A49" s="918"/>
      <c r="B49" s="14" t="s">
        <v>105</v>
      </c>
      <c r="C49" s="14" t="s">
        <v>3432</v>
      </c>
      <c r="D49" s="15">
        <v>43715</v>
      </c>
      <c r="E49" s="14" t="s">
        <v>3430</v>
      </c>
      <c r="F49" s="920"/>
      <c r="G49" s="920"/>
      <c r="H49" s="924"/>
      <c r="I49" s="924"/>
      <c r="J49" s="921"/>
      <c r="K49" s="921"/>
      <c r="L49" s="925"/>
    </row>
    <row r="50" spans="1:12" ht="24" x14ac:dyDescent="0.25">
      <c r="A50" s="918">
        <v>1109</v>
      </c>
      <c r="B50" s="9" t="s">
        <v>22</v>
      </c>
      <c r="C50" s="13" t="s">
        <v>23</v>
      </c>
      <c r="D50" s="13" t="s">
        <v>24</v>
      </c>
      <c r="E50" s="13" t="s">
        <v>25</v>
      </c>
      <c r="F50" s="919" t="s">
        <v>17</v>
      </c>
      <c r="G50" s="919"/>
      <c r="H50" s="920"/>
      <c r="I50" s="920"/>
      <c r="J50" s="920"/>
      <c r="K50" s="920"/>
      <c r="L50" s="920"/>
    </row>
    <row r="51" spans="1:12" x14ac:dyDescent="0.25">
      <c r="A51" s="918"/>
      <c r="B51" s="921" t="s">
        <v>3433</v>
      </c>
      <c r="C51" s="922" t="s">
        <v>3434</v>
      </c>
      <c r="D51" s="923">
        <v>43563</v>
      </c>
      <c r="E51" s="921" t="s">
        <v>1575</v>
      </c>
      <c r="F51" s="921" t="s">
        <v>1576</v>
      </c>
      <c r="G51" s="921"/>
      <c r="H51" s="924" t="s">
        <v>30</v>
      </c>
      <c r="I51" s="924"/>
      <c r="J51" s="14" t="s">
        <v>31</v>
      </c>
      <c r="K51" s="14" t="s">
        <v>32</v>
      </c>
      <c r="L51" s="16">
        <v>364</v>
      </c>
    </row>
    <row r="52" spans="1:12" x14ac:dyDescent="0.25">
      <c r="A52" s="918"/>
      <c r="B52" s="921"/>
      <c r="C52" s="922"/>
      <c r="D52" s="923"/>
      <c r="E52" s="921"/>
      <c r="F52" s="921"/>
      <c r="G52" s="921"/>
      <c r="H52" s="924" t="s">
        <v>33</v>
      </c>
      <c r="I52" s="924"/>
      <c r="J52" s="14" t="s">
        <v>31</v>
      </c>
      <c r="K52" s="14" t="s">
        <v>32</v>
      </c>
      <c r="L52" s="16">
        <v>498.13</v>
      </c>
    </row>
    <row r="53" spans="1:12" ht="24" x14ac:dyDescent="0.25">
      <c r="A53" s="918"/>
      <c r="B53" s="9" t="s">
        <v>34</v>
      </c>
      <c r="C53" s="13" t="s">
        <v>35</v>
      </c>
      <c r="D53" s="13" t="s">
        <v>36</v>
      </c>
      <c r="E53" s="13" t="s">
        <v>37</v>
      </c>
      <c r="F53" s="920"/>
      <c r="G53" s="920"/>
      <c r="H53" s="924" t="s">
        <v>38</v>
      </c>
      <c r="I53" s="924"/>
      <c r="J53" s="921" t="s">
        <v>31</v>
      </c>
      <c r="K53" s="921" t="s">
        <v>32</v>
      </c>
      <c r="L53" s="925">
        <v>86</v>
      </c>
    </row>
    <row r="54" spans="1:12" ht="22.8" x14ac:dyDescent="0.25">
      <c r="A54" s="918"/>
      <c r="B54" s="14" t="s">
        <v>702</v>
      </c>
      <c r="C54" s="14" t="s">
        <v>1576</v>
      </c>
      <c r="D54" s="15">
        <v>43565</v>
      </c>
      <c r="E54" s="14" t="s">
        <v>2660</v>
      </c>
      <c r="F54" s="920"/>
      <c r="G54" s="920"/>
      <c r="H54" s="924"/>
      <c r="I54" s="924"/>
      <c r="J54" s="921"/>
      <c r="K54" s="921"/>
      <c r="L54" s="925"/>
    </row>
    <row r="55" spans="1:12" ht="24" x14ac:dyDescent="0.25">
      <c r="A55" s="918">
        <v>1110</v>
      </c>
      <c r="B55" s="9" t="s">
        <v>22</v>
      </c>
      <c r="C55" s="13" t="s">
        <v>23</v>
      </c>
      <c r="D55" s="13" t="s">
        <v>24</v>
      </c>
      <c r="E55" s="13" t="s">
        <v>25</v>
      </c>
      <c r="F55" s="919" t="s">
        <v>17</v>
      </c>
      <c r="G55" s="919"/>
      <c r="H55" s="920"/>
      <c r="I55" s="920"/>
      <c r="J55" s="920"/>
      <c r="K55" s="920"/>
      <c r="L55" s="920"/>
    </row>
    <row r="56" spans="1:12" x14ac:dyDescent="0.25">
      <c r="A56" s="918"/>
      <c r="B56" s="921" t="s">
        <v>3435</v>
      </c>
      <c r="C56" s="922" t="s">
        <v>3436</v>
      </c>
      <c r="D56" s="923">
        <v>43600</v>
      </c>
      <c r="E56" s="921" t="s">
        <v>53</v>
      </c>
      <c r="F56" s="921" t="s">
        <v>1516</v>
      </c>
      <c r="G56" s="921"/>
      <c r="H56" s="924" t="s">
        <v>30</v>
      </c>
      <c r="I56" s="924"/>
      <c r="J56" s="14" t="s">
        <v>31</v>
      </c>
      <c r="K56" s="14" t="s">
        <v>32</v>
      </c>
      <c r="L56" s="16">
        <v>1138.5899999999999</v>
      </c>
    </row>
    <row r="57" spans="1:12" x14ac:dyDescent="0.25">
      <c r="A57" s="918"/>
      <c r="B57" s="921"/>
      <c r="C57" s="922"/>
      <c r="D57" s="923"/>
      <c r="E57" s="921"/>
      <c r="F57" s="921"/>
      <c r="G57" s="921"/>
      <c r="H57" s="924" t="s">
        <v>33</v>
      </c>
      <c r="I57" s="924"/>
      <c r="J57" s="921" t="s">
        <v>31</v>
      </c>
      <c r="K57" s="921" t="s">
        <v>32</v>
      </c>
      <c r="L57" s="925">
        <v>238.71</v>
      </c>
    </row>
    <row r="58" spans="1:12" x14ac:dyDescent="0.25">
      <c r="A58" s="918"/>
      <c r="B58" s="921"/>
      <c r="C58" s="922"/>
      <c r="D58" s="923"/>
      <c r="E58" s="921"/>
      <c r="F58" s="921"/>
      <c r="G58" s="921"/>
      <c r="H58" s="924"/>
      <c r="I58" s="924"/>
      <c r="J58" s="921"/>
      <c r="K58" s="921"/>
      <c r="L58" s="925"/>
    </row>
    <row r="59" spans="1:12" ht="24" x14ac:dyDescent="0.25">
      <c r="A59" s="918"/>
      <c r="B59" s="9" t="s">
        <v>34</v>
      </c>
      <c r="C59" s="13" t="s">
        <v>35</v>
      </c>
      <c r="D59" s="13" t="s">
        <v>36</v>
      </c>
      <c r="E59" s="13" t="s">
        <v>37</v>
      </c>
      <c r="F59" s="920"/>
      <c r="G59" s="920"/>
      <c r="H59" s="924" t="s">
        <v>38</v>
      </c>
      <c r="I59" s="924"/>
      <c r="J59" s="921" t="s">
        <v>31</v>
      </c>
      <c r="K59" s="921" t="s">
        <v>31</v>
      </c>
      <c r="L59" s="925">
        <v>0</v>
      </c>
    </row>
    <row r="60" spans="1:12" ht="34.200000000000003" x14ac:dyDescent="0.25">
      <c r="A60" s="918"/>
      <c r="B60" s="14" t="s">
        <v>1131</v>
      </c>
      <c r="C60" s="14" t="s">
        <v>1516</v>
      </c>
      <c r="D60" s="15">
        <v>43603</v>
      </c>
      <c r="E60" s="14" t="s">
        <v>3437</v>
      </c>
      <c r="F60" s="920"/>
      <c r="G60" s="920"/>
      <c r="H60" s="924"/>
      <c r="I60" s="924"/>
      <c r="J60" s="921"/>
      <c r="K60" s="921"/>
      <c r="L60" s="925"/>
    </row>
    <row r="61" spans="1:12" ht="24" x14ac:dyDescent="0.25">
      <c r="A61" s="918">
        <v>1111</v>
      </c>
      <c r="B61" s="9" t="s">
        <v>22</v>
      </c>
      <c r="C61" s="13" t="s">
        <v>23</v>
      </c>
      <c r="D61" s="13" t="s">
        <v>24</v>
      </c>
      <c r="E61" s="13" t="s">
        <v>25</v>
      </c>
      <c r="F61" s="919" t="s">
        <v>17</v>
      </c>
      <c r="G61" s="919"/>
      <c r="H61" s="920"/>
      <c r="I61" s="920"/>
      <c r="J61" s="920"/>
      <c r="K61" s="920"/>
      <c r="L61" s="920"/>
    </row>
    <row r="62" spans="1:12" x14ac:dyDescent="0.25">
      <c r="A62" s="918"/>
      <c r="B62" s="921" t="s">
        <v>3435</v>
      </c>
      <c r="C62" s="922" t="s">
        <v>3438</v>
      </c>
      <c r="D62" s="923">
        <v>43615</v>
      </c>
      <c r="E62" s="921" t="s">
        <v>785</v>
      </c>
      <c r="F62" s="921" t="s">
        <v>786</v>
      </c>
      <c r="G62" s="921"/>
      <c r="H62" s="924" t="s">
        <v>30</v>
      </c>
      <c r="I62" s="924"/>
      <c r="J62" s="14" t="s">
        <v>31</v>
      </c>
      <c r="K62" s="14" t="s">
        <v>32</v>
      </c>
      <c r="L62" s="16">
        <v>242</v>
      </c>
    </row>
    <row r="63" spans="1:12" x14ac:dyDescent="0.25">
      <c r="A63" s="918"/>
      <c r="B63" s="921"/>
      <c r="C63" s="922"/>
      <c r="D63" s="923"/>
      <c r="E63" s="921"/>
      <c r="F63" s="921"/>
      <c r="G63" s="921"/>
      <c r="H63" s="924" t="s">
        <v>33</v>
      </c>
      <c r="I63" s="924"/>
      <c r="J63" s="921" t="s">
        <v>31</v>
      </c>
      <c r="K63" s="921" t="s">
        <v>32</v>
      </c>
      <c r="L63" s="925">
        <v>600</v>
      </c>
    </row>
    <row r="64" spans="1:12" x14ac:dyDescent="0.25">
      <c r="A64" s="918"/>
      <c r="B64" s="921"/>
      <c r="C64" s="922"/>
      <c r="D64" s="923"/>
      <c r="E64" s="921"/>
      <c r="F64" s="921"/>
      <c r="G64" s="921"/>
      <c r="H64" s="924"/>
      <c r="I64" s="924"/>
      <c r="J64" s="921"/>
      <c r="K64" s="921"/>
      <c r="L64" s="925"/>
    </row>
    <row r="65" spans="1:12" ht="24" x14ac:dyDescent="0.25">
      <c r="A65" s="918"/>
      <c r="B65" s="9" t="s">
        <v>34</v>
      </c>
      <c r="C65" s="13" t="s">
        <v>35</v>
      </c>
      <c r="D65" s="13" t="s">
        <v>36</v>
      </c>
      <c r="E65" s="13" t="s">
        <v>37</v>
      </c>
      <c r="F65" s="920"/>
      <c r="G65" s="920"/>
      <c r="H65" s="924" t="s">
        <v>38</v>
      </c>
      <c r="I65" s="924"/>
      <c r="J65" s="921" t="s">
        <v>31</v>
      </c>
      <c r="K65" s="921" t="s">
        <v>32</v>
      </c>
      <c r="L65" s="925">
        <v>60</v>
      </c>
    </row>
    <row r="66" spans="1:12" ht="34.200000000000003" x14ac:dyDescent="0.25">
      <c r="A66" s="918"/>
      <c r="B66" s="14" t="s">
        <v>1131</v>
      </c>
      <c r="C66" s="14" t="s">
        <v>786</v>
      </c>
      <c r="D66" s="15">
        <v>43617</v>
      </c>
      <c r="E66" s="14" t="s">
        <v>3439</v>
      </c>
      <c r="F66" s="920"/>
      <c r="G66" s="920"/>
      <c r="H66" s="924"/>
      <c r="I66" s="924"/>
      <c r="J66" s="921"/>
      <c r="K66" s="921"/>
      <c r="L66" s="925"/>
    </row>
    <row r="67" spans="1:12" ht="24" x14ac:dyDescent="0.25">
      <c r="A67" s="918">
        <v>1112</v>
      </c>
      <c r="B67" s="9" t="s">
        <v>22</v>
      </c>
      <c r="C67" s="13" t="s">
        <v>23</v>
      </c>
      <c r="D67" s="13" t="s">
        <v>24</v>
      </c>
      <c r="E67" s="13" t="s">
        <v>25</v>
      </c>
      <c r="F67" s="919" t="s">
        <v>17</v>
      </c>
      <c r="G67" s="919"/>
      <c r="H67" s="920"/>
      <c r="I67" s="920"/>
      <c r="J67" s="920"/>
      <c r="K67" s="920"/>
      <c r="L67" s="920"/>
    </row>
    <row r="68" spans="1:12" x14ac:dyDescent="0.25">
      <c r="A68" s="918"/>
      <c r="B68" s="921" t="s">
        <v>3435</v>
      </c>
      <c r="C68" s="922" t="s">
        <v>3440</v>
      </c>
      <c r="D68" s="923">
        <v>43629</v>
      </c>
      <c r="E68" s="921" t="s">
        <v>785</v>
      </c>
      <c r="F68" s="921" t="s">
        <v>786</v>
      </c>
      <c r="G68" s="921"/>
      <c r="H68" s="924" t="s">
        <v>30</v>
      </c>
      <c r="I68" s="924"/>
      <c r="J68" s="14" t="s">
        <v>31</v>
      </c>
      <c r="K68" s="14" t="s">
        <v>32</v>
      </c>
      <c r="L68" s="16">
        <v>492</v>
      </c>
    </row>
    <row r="69" spans="1:12" x14ac:dyDescent="0.25">
      <c r="A69" s="918"/>
      <c r="B69" s="921"/>
      <c r="C69" s="922"/>
      <c r="D69" s="923"/>
      <c r="E69" s="921"/>
      <c r="F69" s="921"/>
      <c r="G69" s="921"/>
      <c r="H69" s="924" t="s">
        <v>33</v>
      </c>
      <c r="I69" s="924"/>
      <c r="J69" s="921" t="s">
        <v>31</v>
      </c>
      <c r="K69" s="921" t="s">
        <v>32</v>
      </c>
      <c r="L69" s="925">
        <v>393.15</v>
      </c>
    </row>
    <row r="70" spans="1:12" x14ac:dyDescent="0.25">
      <c r="A70" s="918"/>
      <c r="B70" s="921"/>
      <c r="C70" s="922"/>
      <c r="D70" s="923"/>
      <c r="E70" s="921"/>
      <c r="F70" s="921"/>
      <c r="G70" s="921"/>
      <c r="H70" s="924"/>
      <c r="I70" s="924"/>
      <c r="J70" s="921"/>
      <c r="K70" s="921"/>
      <c r="L70" s="925"/>
    </row>
    <row r="71" spans="1:12" ht="24" x14ac:dyDescent="0.25">
      <c r="A71" s="918"/>
      <c r="B71" s="9" t="s">
        <v>34</v>
      </c>
      <c r="C71" s="13" t="s">
        <v>35</v>
      </c>
      <c r="D71" s="13" t="s">
        <v>36</v>
      </c>
      <c r="E71" s="13" t="s">
        <v>37</v>
      </c>
      <c r="F71" s="920"/>
      <c r="G71" s="920"/>
      <c r="H71" s="924" t="s">
        <v>38</v>
      </c>
      <c r="I71" s="924"/>
      <c r="J71" s="921" t="s">
        <v>31</v>
      </c>
      <c r="K71" s="921" t="s">
        <v>31</v>
      </c>
      <c r="L71" s="925">
        <v>0</v>
      </c>
    </row>
    <row r="72" spans="1:12" ht="34.200000000000003" x14ac:dyDescent="0.25">
      <c r="A72" s="918"/>
      <c r="B72" s="14" t="s">
        <v>1131</v>
      </c>
      <c r="C72" s="14" t="s">
        <v>786</v>
      </c>
      <c r="D72" s="15">
        <v>43631</v>
      </c>
      <c r="E72" s="14" t="s">
        <v>1200</v>
      </c>
      <c r="F72" s="920"/>
      <c r="G72" s="920"/>
      <c r="H72" s="924"/>
      <c r="I72" s="924"/>
      <c r="J72" s="921"/>
      <c r="K72" s="921"/>
      <c r="L72" s="925"/>
    </row>
    <row r="73" spans="1:12" ht="24" x14ac:dyDescent="0.25">
      <c r="A73" s="918">
        <v>1113</v>
      </c>
      <c r="B73" s="9" t="s">
        <v>22</v>
      </c>
      <c r="C73" s="13" t="s">
        <v>23</v>
      </c>
      <c r="D73" s="13" t="s">
        <v>24</v>
      </c>
      <c r="E73" s="13" t="s">
        <v>25</v>
      </c>
      <c r="F73" s="919" t="s">
        <v>17</v>
      </c>
      <c r="G73" s="919"/>
      <c r="H73" s="920"/>
      <c r="I73" s="920"/>
      <c r="J73" s="920"/>
      <c r="K73" s="920"/>
      <c r="L73" s="920"/>
    </row>
    <row r="74" spans="1:12" x14ac:dyDescent="0.25">
      <c r="A74" s="918"/>
      <c r="B74" s="921" t="s">
        <v>3441</v>
      </c>
      <c r="C74" s="922" t="s">
        <v>3442</v>
      </c>
      <c r="D74" s="923">
        <v>43656</v>
      </c>
      <c r="E74" s="921" t="s">
        <v>53</v>
      </c>
      <c r="F74" s="921" t="s">
        <v>1025</v>
      </c>
      <c r="G74" s="921"/>
      <c r="H74" s="924" t="s">
        <v>30</v>
      </c>
      <c r="I74" s="924"/>
      <c r="J74" s="14" t="s">
        <v>31</v>
      </c>
      <c r="K74" s="14" t="s">
        <v>32</v>
      </c>
      <c r="L74" s="16">
        <v>693.21</v>
      </c>
    </row>
    <row r="75" spans="1:12" x14ac:dyDescent="0.25">
      <c r="A75" s="918"/>
      <c r="B75" s="921"/>
      <c r="C75" s="922"/>
      <c r="D75" s="923"/>
      <c r="E75" s="921"/>
      <c r="F75" s="921"/>
      <c r="G75" s="921"/>
      <c r="H75" s="924" t="s">
        <v>33</v>
      </c>
      <c r="I75" s="924"/>
      <c r="J75" s="14" t="s">
        <v>31</v>
      </c>
      <c r="K75" s="14" t="s">
        <v>32</v>
      </c>
      <c r="L75" s="16">
        <v>340.8</v>
      </c>
    </row>
    <row r="76" spans="1:12" ht="24" x14ac:dyDescent="0.25">
      <c r="A76" s="918"/>
      <c r="B76" s="9" t="s">
        <v>34</v>
      </c>
      <c r="C76" s="13" t="s">
        <v>35</v>
      </c>
      <c r="D76" s="13" t="s">
        <v>36</v>
      </c>
      <c r="E76" s="13" t="s">
        <v>37</v>
      </c>
      <c r="F76" s="920"/>
      <c r="G76" s="920"/>
      <c r="H76" s="924" t="s">
        <v>38</v>
      </c>
      <c r="I76" s="924"/>
      <c r="J76" s="921" t="s">
        <v>31</v>
      </c>
      <c r="K76" s="921" t="s">
        <v>32</v>
      </c>
      <c r="L76" s="925">
        <v>1600</v>
      </c>
    </row>
    <row r="77" spans="1:12" ht="22.8" x14ac:dyDescent="0.25">
      <c r="A77" s="918"/>
      <c r="B77" s="14" t="s">
        <v>39</v>
      </c>
      <c r="C77" s="14" t="s">
        <v>1025</v>
      </c>
      <c r="D77" s="15">
        <v>43658</v>
      </c>
      <c r="E77" s="14" t="s">
        <v>1713</v>
      </c>
      <c r="F77" s="920"/>
      <c r="G77" s="920"/>
      <c r="H77" s="924"/>
      <c r="I77" s="924"/>
      <c r="J77" s="921"/>
      <c r="K77" s="921"/>
      <c r="L77" s="925"/>
    </row>
    <row r="78" spans="1:12" ht="24" x14ac:dyDescent="0.25">
      <c r="A78" s="918">
        <v>1114</v>
      </c>
      <c r="B78" s="9" t="s">
        <v>22</v>
      </c>
      <c r="C78" s="13" t="s">
        <v>23</v>
      </c>
      <c r="D78" s="13" t="s">
        <v>24</v>
      </c>
      <c r="E78" s="13" t="s">
        <v>25</v>
      </c>
      <c r="F78" s="919" t="s">
        <v>17</v>
      </c>
      <c r="G78" s="919"/>
      <c r="H78" s="920"/>
      <c r="I78" s="920"/>
      <c r="J78" s="920"/>
      <c r="K78" s="920"/>
      <c r="L78" s="920"/>
    </row>
    <row r="79" spans="1:12" x14ac:dyDescent="0.25">
      <c r="A79" s="918"/>
      <c r="B79" s="921" t="s">
        <v>3443</v>
      </c>
      <c r="C79" s="922" t="s">
        <v>3444</v>
      </c>
      <c r="D79" s="923">
        <v>43642</v>
      </c>
      <c r="E79" s="921" t="s">
        <v>28</v>
      </c>
      <c r="F79" s="921" t="s">
        <v>3445</v>
      </c>
      <c r="G79" s="921"/>
      <c r="H79" s="924" t="s">
        <v>30</v>
      </c>
      <c r="I79" s="924"/>
      <c r="J79" s="14" t="s">
        <v>31</v>
      </c>
      <c r="K79" s="14" t="s">
        <v>31</v>
      </c>
      <c r="L79" s="16">
        <v>0</v>
      </c>
    </row>
    <row r="80" spans="1:12" x14ac:dyDescent="0.25">
      <c r="A80" s="918"/>
      <c r="B80" s="921"/>
      <c r="C80" s="922"/>
      <c r="D80" s="923"/>
      <c r="E80" s="921"/>
      <c r="F80" s="921"/>
      <c r="G80" s="921"/>
      <c r="H80" s="924" t="s">
        <v>33</v>
      </c>
      <c r="I80" s="924"/>
      <c r="J80" s="921" t="s">
        <v>31</v>
      </c>
      <c r="K80" s="921" t="s">
        <v>32</v>
      </c>
      <c r="L80" s="925">
        <v>601.69000000000005</v>
      </c>
    </row>
    <row r="81" spans="1:12" x14ac:dyDescent="0.25">
      <c r="A81" s="918"/>
      <c r="B81" s="921"/>
      <c r="C81" s="922"/>
      <c r="D81" s="923"/>
      <c r="E81" s="921"/>
      <c r="F81" s="921"/>
      <c r="G81" s="921"/>
      <c r="H81" s="924"/>
      <c r="I81" s="924"/>
      <c r="J81" s="921"/>
      <c r="K81" s="921"/>
      <c r="L81" s="925"/>
    </row>
    <row r="82" spans="1:12" ht="24" x14ac:dyDescent="0.25">
      <c r="A82" s="918"/>
      <c r="B82" s="9" t="s">
        <v>34</v>
      </c>
      <c r="C82" s="13" t="s">
        <v>35</v>
      </c>
      <c r="D82" s="13" t="s">
        <v>36</v>
      </c>
      <c r="E82" s="13" t="s">
        <v>37</v>
      </c>
      <c r="F82" s="920"/>
      <c r="G82" s="920"/>
      <c r="H82" s="924" t="s">
        <v>38</v>
      </c>
      <c r="I82" s="924"/>
      <c r="J82" s="921" t="s">
        <v>31</v>
      </c>
      <c r="K82" s="921" t="s">
        <v>32</v>
      </c>
      <c r="L82" s="925">
        <v>745</v>
      </c>
    </row>
    <row r="83" spans="1:12" ht="22.8" x14ac:dyDescent="0.25">
      <c r="A83" s="918"/>
      <c r="B83" s="14" t="s">
        <v>105</v>
      </c>
      <c r="C83" s="14" t="s">
        <v>3445</v>
      </c>
      <c r="D83" s="15">
        <v>43646</v>
      </c>
      <c r="E83" s="14" t="s">
        <v>3446</v>
      </c>
      <c r="F83" s="920"/>
      <c r="G83" s="920"/>
      <c r="H83" s="924"/>
      <c r="I83" s="924"/>
      <c r="J83" s="921"/>
      <c r="K83" s="921"/>
      <c r="L83" s="925"/>
    </row>
    <row r="84" spans="1:12" ht="24" x14ac:dyDescent="0.25">
      <c r="A84" s="918">
        <v>1115</v>
      </c>
      <c r="B84" s="9" t="s">
        <v>22</v>
      </c>
      <c r="C84" s="13" t="s">
        <v>23</v>
      </c>
      <c r="D84" s="13" t="s">
        <v>24</v>
      </c>
      <c r="E84" s="13" t="s">
        <v>25</v>
      </c>
      <c r="F84" s="919" t="s">
        <v>17</v>
      </c>
      <c r="G84" s="919"/>
      <c r="H84" s="920"/>
      <c r="I84" s="920"/>
      <c r="J84" s="920"/>
      <c r="K84" s="920"/>
      <c r="L84" s="920"/>
    </row>
    <row r="85" spans="1:12" x14ac:dyDescent="0.25">
      <c r="A85" s="918"/>
      <c r="B85" s="921" t="s">
        <v>3447</v>
      </c>
      <c r="C85" s="922" t="s">
        <v>3448</v>
      </c>
      <c r="D85" s="923">
        <v>43566</v>
      </c>
      <c r="E85" s="921" t="s">
        <v>669</v>
      </c>
      <c r="F85" s="921" t="s">
        <v>670</v>
      </c>
      <c r="G85" s="921"/>
      <c r="H85" s="924" t="s">
        <v>30</v>
      </c>
      <c r="I85" s="924"/>
      <c r="J85" s="14" t="s">
        <v>31</v>
      </c>
      <c r="K85" s="14" t="s">
        <v>32</v>
      </c>
      <c r="L85" s="16">
        <v>192.15</v>
      </c>
    </row>
    <row r="86" spans="1:12" x14ac:dyDescent="0.25">
      <c r="A86" s="918"/>
      <c r="B86" s="921"/>
      <c r="C86" s="922"/>
      <c r="D86" s="923"/>
      <c r="E86" s="921"/>
      <c r="F86" s="921"/>
      <c r="G86" s="921"/>
      <c r="H86" s="924" t="s">
        <v>33</v>
      </c>
      <c r="I86" s="924"/>
      <c r="J86" s="14" t="s">
        <v>31</v>
      </c>
      <c r="K86" s="14" t="s">
        <v>32</v>
      </c>
      <c r="L86" s="16">
        <v>179.6</v>
      </c>
    </row>
    <row r="87" spans="1:12" ht="24" x14ac:dyDescent="0.25">
      <c r="A87" s="918"/>
      <c r="B87" s="9" t="s">
        <v>34</v>
      </c>
      <c r="C87" s="13" t="s">
        <v>35</v>
      </c>
      <c r="D87" s="13" t="s">
        <v>36</v>
      </c>
      <c r="E87" s="13" t="s">
        <v>37</v>
      </c>
      <c r="F87" s="920"/>
      <c r="G87" s="920"/>
      <c r="H87" s="924" t="s">
        <v>38</v>
      </c>
      <c r="I87" s="924"/>
      <c r="J87" s="921" t="s">
        <v>31</v>
      </c>
      <c r="K87" s="921" t="s">
        <v>32</v>
      </c>
      <c r="L87" s="925">
        <v>129.6</v>
      </c>
    </row>
    <row r="88" spans="1:12" ht="22.8" x14ac:dyDescent="0.25">
      <c r="A88" s="918"/>
      <c r="B88" s="14" t="s">
        <v>295</v>
      </c>
      <c r="C88" s="14" t="s">
        <v>670</v>
      </c>
      <c r="D88" s="15">
        <v>43567</v>
      </c>
      <c r="E88" s="14" t="s">
        <v>138</v>
      </c>
      <c r="F88" s="920"/>
      <c r="G88" s="920"/>
      <c r="H88" s="924"/>
      <c r="I88" s="924"/>
      <c r="J88" s="921"/>
      <c r="K88" s="921"/>
      <c r="L88" s="925"/>
    </row>
    <row r="89" spans="1:12" ht="24" x14ac:dyDescent="0.25">
      <c r="A89" s="918">
        <v>1116</v>
      </c>
      <c r="B89" s="9" t="s">
        <v>22</v>
      </c>
      <c r="C89" s="13" t="s">
        <v>23</v>
      </c>
      <c r="D89" s="13" t="s">
        <v>24</v>
      </c>
      <c r="E89" s="13" t="s">
        <v>25</v>
      </c>
      <c r="F89" s="919" t="s">
        <v>17</v>
      </c>
      <c r="G89" s="919"/>
      <c r="H89" s="920"/>
      <c r="I89" s="920"/>
      <c r="J89" s="920"/>
      <c r="K89" s="920"/>
      <c r="L89" s="920"/>
    </row>
    <row r="90" spans="1:12" x14ac:dyDescent="0.25">
      <c r="A90" s="918"/>
      <c r="B90" s="921" t="s">
        <v>3449</v>
      </c>
      <c r="C90" s="922" t="s">
        <v>3450</v>
      </c>
      <c r="D90" s="923">
        <v>43712</v>
      </c>
      <c r="E90" s="921" t="s">
        <v>1363</v>
      </c>
      <c r="F90" s="921" t="s">
        <v>3451</v>
      </c>
      <c r="G90" s="921"/>
      <c r="H90" s="924" t="s">
        <v>30</v>
      </c>
      <c r="I90" s="924"/>
      <c r="J90" s="14" t="s">
        <v>31</v>
      </c>
      <c r="K90" s="14" t="s">
        <v>32</v>
      </c>
      <c r="L90" s="16">
        <v>862</v>
      </c>
    </row>
    <row r="91" spans="1:12" x14ac:dyDescent="0.25">
      <c r="A91" s="918"/>
      <c r="B91" s="921"/>
      <c r="C91" s="922"/>
      <c r="D91" s="923"/>
      <c r="E91" s="921"/>
      <c r="F91" s="921"/>
      <c r="G91" s="921"/>
      <c r="H91" s="924" t="s">
        <v>33</v>
      </c>
      <c r="I91" s="924"/>
      <c r="J91" s="14" t="s">
        <v>31</v>
      </c>
      <c r="K91" s="14" t="s">
        <v>32</v>
      </c>
      <c r="L91" s="16">
        <v>229.96</v>
      </c>
    </row>
    <row r="92" spans="1:12" ht="24" x14ac:dyDescent="0.25">
      <c r="A92" s="918"/>
      <c r="B92" s="9" t="s">
        <v>34</v>
      </c>
      <c r="C92" s="13" t="s">
        <v>35</v>
      </c>
      <c r="D92" s="13" t="s">
        <v>36</v>
      </c>
      <c r="E92" s="13" t="s">
        <v>37</v>
      </c>
      <c r="F92" s="920"/>
      <c r="G92" s="920"/>
      <c r="H92" s="924" t="s">
        <v>38</v>
      </c>
      <c r="I92" s="924"/>
      <c r="J92" s="921" t="s">
        <v>31</v>
      </c>
      <c r="K92" s="921" t="s">
        <v>31</v>
      </c>
      <c r="L92" s="925">
        <v>0</v>
      </c>
    </row>
    <row r="93" spans="1:12" ht="22.8" x14ac:dyDescent="0.25">
      <c r="A93" s="918"/>
      <c r="B93" s="14" t="s">
        <v>39</v>
      </c>
      <c r="C93" s="14" t="s">
        <v>3451</v>
      </c>
      <c r="D93" s="15">
        <v>43716</v>
      </c>
      <c r="E93" s="14" t="s">
        <v>3452</v>
      </c>
      <c r="F93" s="920"/>
      <c r="G93" s="920"/>
      <c r="H93" s="924"/>
      <c r="I93" s="924"/>
      <c r="J93" s="921"/>
      <c r="K93" s="921"/>
      <c r="L93" s="925"/>
    </row>
    <row r="94" spans="1:12" ht="24" x14ac:dyDescent="0.25">
      <c r="A94" s="918">
        <v>1117</v>
      </c>
      <c r="B94" s="9" t="s">
        <v>22</v>
      </c>
      <c r="C94" s="13" t="s">
        <v>23</v>
      </c>
      <c r="D94" s="13" t="s">
        <v>24</v>
      </c>
      <c r="E94" s="13" t="s">
        <v>25</v>
      </c>
      <c r="F94" s="919" t="s">
        <v>17</v>
      </c>
      <c r="G94" s="919"/>
      <c r="H94" s="920"/>
      <c r="I94" s="920"/>
      <c r="J94" s="920"/>
      <c r="K94" s="920"/>
      <c r="L94" s="920"/>
    </row>
    <row r="95" spans="1:12" x14ac:dyDescent="0.25">
      <c r="A95" s="918"/>
      <c r="B95" s="921" t="s">
        <v>3453</v>
      </c>
      <c r="C95" s="921" t="s">
        <v>3454</v>
      </c>
      <c r="D95" s="923">
        <v>43711</v>
      </c>
      <c r="E95" s="921" t="s">
        <v>187</v>
      </c>
      <c r="F95" s="921" t="s">
        <v>3455</v>
      </c>
      <c r="G95" s="921"/>
      <c r="H95" s="924" t="s">
        <v>30</v>
      </c>
      <c r="I95" s="924"/>
      <c r="J95" s="14" t="s">
        <v>31</v>
      </c>
      <c r="K95" s="14" t="s">
        <v>32</v>
      </c>
      <c r="L95" s="16">
        <v>851.75</v>
      </c>
    </row>
    <row r="96" spans="1:12" x14ac:dyDescent="0.25">
      <c r="A96" s="918"/>
      <c r="B96" s="921"/>
      <c r="C96" s="921"/>
      <c r="D96" s="923"/>
      <c r="E96" s="921"/>
      <c r="F96" s="921"/>
      <c r="G96" s="921"/>
      <c r="H96" s="924" t="s">
        <v>33</v>
      </c>
      <c r="I96" s="924"/>
      <c r="J96" s="14" t="s">
        <v>31</v>
      </c>
      <c r="K96" s="14" t="s">
        <v>32</v>
      </c>
      <c r="L96" s="16">
        <v>374.6</v>
      </c>
    </row>
    <row r="97" spans="1:12" ht="24" x14ac:dyDescent="0.25">
      <c r="A97" s="918"/>
      <c r="B97" s="9" t="s">
        <v>34</v>
      </c>
      <c r="C97" s="13" t="s">
        <v>35</v>
      </c>
      <c r="D97" s="13" t="s">
        <v>36</v>
      </c>
      <c r="E97" s="13" t="s">
        <v>37</v>
      </c>
      <c r="F97" s="920"/>
      <c r="G97" s="920"/>
      <c r="H97" s="924" t="s">
        <v>38</v>
      </c>
      <c r="I97" s="924"/>
      <c r="J97" s="921" t="s">
        <v>31</v>
      </c>
      <c r="K97" s="921" t="s">
        <v>31</v>
      </c>
      <c r="L97" s="925">
        <v>0</v>
      </c>
    </row>
    <row r="98" spans="1:12" ht="22.8" x14ac:dyDescent="0.25">
      <c r="A98" s="918"/>
      <c r="B98" s="14" t="s">
        <v>39</v>
      </c>
      <c r="C98" s="14" t="s">
        <v>3455</v>
      </c>
      <c r="D98" s="15">
        <v>43714</v>
      </c>
      <c r="E98" s="14" t="s">
        <v>1810</v>
      </c>
      <c r="F98" s="920"/>
      <c r="G98" s="920"/>
      <c r="H98" s="924"/>
      <c r="I98" s="924"/>
      <c r="J98" s="921"/>
      <c r="K98" s="921"/>
      <c r="L98" s="925"/>
    </row>
    <row r="99" spans="1:12" ht="24" x14ac:dyDescent="0.25">
      <c r="A99" s="918">
        <v>1118</v>
      </c>
      <c r="B99" s="9" t="s">
        <v>22</v>
      </c>
      <c r="C99" s="13" t="s">
        <v>23</v>
      </c>
      <c r="D99" s="13" t="s">
        <v>24</v>
      </c>
      <c r="E99" s="13" t="s">
        <v>25</v>
      </c>
      <c r="F99" s="919" t="s">
        <v>17</v>
      </c>
      <c r="G99" s="919"/>
      <c r="H99" s="920"/>
      <c r="I99" s="920"/>
      <c r="J99" s="920"/>
      <c r="K99" s="920"/>
      <c r="L99" s="920"/>
    </row>
    <row r="100" spans="1:12" x14ac:dyDescent="0.25">
      <c r="A100" s="918"/>
      <c r="B100" s="921" t="s">
        <v>3456</v>
      </c>
      <c r="C100" s="922" t="s">
        <v>3457</v>
      </c>
      <c r="D100" s="923">
        <v>43565</v>
      </c>
      <c r="E100" s="921" t="s">
        <v>115</v>
      </c>
      <c r="F100" s="921" t="s">
        <v>3458</v>
      </c>
      <c r="G100" s="921"/>
      <c r="H100" s="924" t="s">
        <v>30</v>
      </c>
      <c r="I100" s="924"/>
      <c r="J100" s="14" t="s">
        <v>31</v>
      </c>
      <c r="K100" s="14" t="s">
        <v>32</v>
      </c>
      <c r="L100" s="16">
        <v>343.65</v>
      </c>
    </row>
    <row r="101" spans="1:12" x14ac:dyDescent="0.25">
      <c r="A101" s="918"/>
      <c r="B101" s="921"/>
      <c r="C101" s="922"/>
      <c r="D101" s="923"/>
      <c r="E101" s="921"/>
      <c r="F101" s="921"/>
      <c r="G101" s="921"/>
      <c r="H101" s="924" t="s">
        <v>33</v>
      </c>
      <c r="I101" s="924"/>
      <c r="J101" s="14" t="s">
        <v>31</v>
      </c>
      <c r="K101" s="14" t="s">
        <v>32</v>
      </c>
      <c r="L101" s="16">
        <v>728.6</v>
      </c>
    </row>
    <row r="102" spans="1:12" ht="24" x14ac:dyDescent="0.25">
      <c r="A102" s="918"/>
      <c r="B102" s="9" t="s">
        <v>34</v>
      </c>
      <c r="C102" s="13" t="s">
        <v>35</v>
      </c>
      <c r="D102" s="13" t="s">
        <v>36</v>
      </c>
      <c r="E102" s="13" t="s">
        <v>37</v>
      </c>
      <c r="F102" s="920"/>
      <c r="G102" s="920"/>
      <c r="H102" s="924" t="s">
        <v>38</v>
      </c>
      <c r="I102" s="924"/>
      <c r="J102" s="921" t="s">
        <v>31</v>
      </c>
      <c r="K102" s="921" t="s">
        <v>32</v>
      </c>
      <c r="L102" s="925">
        <v>275</v>
      </c>
    </row>
    <row r="103" spans="1:12" ht="22.8" x14ac:dyDescent="0.25">
      <c r="A103" s="918"/>
      <c r="B103" s="14" t="s">
        <v>3459</v>
      </c>
      <c r="C103" s="14" t="s">
        <v>3458</v>
      </c>
      <c r="D103" s="15">
        <v>43566</v>
      </c>
      <c r="E103" s="14" t="s">
        <v>1147</v>
      </c>
      <c r="F103" s="920"/>
      <c r="G103" s="920"/>
      <c r="H103" s="924"/>
      <c r="I103" s="924"/>
      <c r="J103" s="921"/>
      <c r="K103" s="921"/>
      <c r="L103" s="925"/>
    </row>
    <row r="104" spans="1:12" ht="24" x14ac:dyDescent="0.25">
      <c r="A104" s="918">
        <v>1119</v>
      </c>
      <c r="B104" s="9" t="s">
        <v>22</v>
      </c>
      <c r="C104" s="13" t="s">
        <v>23</v>
      </c>
      <c r="D104" s="13" t="s">
        <v>24</v>
      </c>
      <c r="E104" s="13" t="s">
        <v>25</v>
      </c>
      <c r="F104" s="919" t="s">
        <v>17</v>
      </c>
      <c r="G104" s="919"/>
      <c r="H104" s="920"/>
      <c r="I104" s="920"/>
      <c r="J104" s="920"/>
      <c r="K104" s="920"/>
      <c r="L104" s="920"/>
    </row>
    <row r="105" spans="1:12" x14ac:dyDescent="0.25">
      <c r="A105" s="918"/>
      <c r="B105" s="921" t="s">
        <v>3456</v>
      </c>
      <c r="C105" s="922" t="s">
        <v>3460</v>
      </c>
      <c r="D105" s="923">
        <v>43619</v>
      </c>
      <c r="E105" s="921" t="s">
        <v>617</v>
      </c>
      <c r="F105" s="921" t="s">
        <v>3461</v>
      </c>
      <c r="G105" s="921"/>
      <c r="H105" s="924" t="s">
        <v>30</v>
      </c>
      <c r="I105" s="924"/>
      <c r="J105" s="14" t="s">
        <v>31</v>
      </c>
      <c r="K105" s="14" t="s">
        <v>32</v>
      </c>
      <c r="L105" s="16">
        <v>676</v>
      </c>
    </row>
    <row r="106" spans="1:12" x14ac:dyDescent="0.25">
      <c r="A106" s="918"/>
      <c r="B106" s="921"/>
      <c r="C106" s="922"/>
      <c r="D106" s="923"/>
      <c r="E106" s="921"/>
      <c r="F106" s="921"/>
      <c r="G106" s="921"/>
      <c r="H106" s="924" t="s">
        <v>33</v>
      </c>
      <c r="I106" s="924"/>
      <c r="J106" s="14" t="s">
        <v>31</v>
      </c>
      <c r="K106" s="14" t="s">
        <v>32</v>
      </c>
      <c r="L106" s="16">
        <v>2708.99</v>
      </c>
    </row>
    <row r="107" spans="1:12" ht="24" x14ac:dyDescent="0.25">
      <c r="A107" s="918"/>
      <c r="B107" s="9" t="s">
        <v>34</v>
      </c>
      <c r="C107" s="13" t="s">
        <v>35</v>
      </c>
      <c r="D107" s="13" t="s">
        <v>36</v>
      </c>
      <c r="E107" s="13" t="s">
        <v>37</v>
      </c>
      <c r="F107" s="920"/>
      <c r="G107" s="920"/>
      <c r="H107" s="924" t="s">
        <v>38</v>
      </c>
      <c r="I107" s="924"/>
      <c r="J107" s="921" t="s">
        <v>31</v>
      </c>
      <c r="K107" s="921" t="s">
        <v>31</v>
      </c>
      <c r="L107" s="925">
        <v>0</v>
      </c>
    </row>
    <row r="108" spans="1:12" ht="22.8" x14ac:dyDescent="0.25">
      <c r="A108" s="918"/>
      <c r="B108" s="14" t="s">
        <v>3459</v>
      </c>
      <c r="C108" s="14" t="s">
        <v>3461</v>
      </c>
      <c r="D108" s="15">
        <v>43622</v>
      </c>
      <c r="E108" s="14" t="s">
        <v>3462</v>
      </c>
      <c r="F108" s="920"/>
      <c r="G108" s="920"/>
      <c r="H108" s="924"/>
      <c r="I108" s="924"/>
      <c r="J108" s="921"/>
      <c r="K108" s="921"/>
      <c r="L108" s="925"/>
    </row>
    <row r="109" spans="1:12" ht="24" x14ac:dyDescent="0.25">
      <c r="A109" s="918">
        <v>1120</v>
      </c>
      <c r="B109" s="9" t="s">
        <v>22</v>
      </c>
      <c r="C109" s="13" t="s">
        <v>23</v>
      </c>
      <c r="D109" s="13" t="s">
        <v>24</v>
      </c>
      <c r="E109" s="13" t="s">
        <v>25</v>
      </c>
      <c r="F109" s="919" t="s">
        <v>17</v>
      </c>
      <c r="G109" s="919"/>
      <c r="H109" s="920"/>
      <c r="I109" s="920"/>
      <c r="J109" s="920"/>
      <c r="K109" s="920"/>
      <c r="L109" s="920"/>
    </row>
    <row r="110" spans="1:12" x14ac:dyDescent="0.25">
      <c r="A110" s="918"/>
      <c r="B110" s="921" t="s">
        <v>3456</v>
      </c>
      <c r="C110" s="922" t="s">
        <v>3463</v>
      </c>
      <c r="D110" s="923">
        <v>43626</v>
      </c>
      <c r="E110" s="921" t="s">
        <v>820</v>
      </c>
      <c r="F110" s="921" t="s">
        <v>1999</v>
      </c>
      <c r="G110" s="921"/>
      <c r="H110" s="924" t="s">
        <v>30</v>
      </c>
      <c r="I110" s="924"/>
      <c r="J110" s="14" t="s">
        <v>31</v>
      </c>
      <c r="K110" s="14" t="s">
        <v>32</v>
      </c>
      <c r="L110" s="16">
        <v>387</v>
      </c>
    </row>
    <row r="111" spans="1:12" x14ac:dyDescent="0.25">
      <c r="A111" s="918"/>
      <c r="B111" s="921"/>
      <c r="C111" s="922"/>
      <c r="D111" s="923"/>
      <c r="E111" s="921"/>
      <c r="F111" s="921"/>
      <c r="G111" s="921"/>
      <c r="H111" s="924" t="s">
        <v>33</v>
      </c>
      <c r="I111" s="924"/>
      <c r="J111" s="14" t="s">
        <v>31</v>
      </c>
      <c r="K111" s="14" t="s">
        <v>32</v>
      </c>
      <c r="L111" s="16">
        <v>1185.27</v>
      </c>
    </row>
    <row r="112" spans="1:12" ht="24" x14ac:dyDescent="0.25">
      <c r="A112" s="918"/>
      <c r="B112" s="9" t="s">
        <v>34</v>
      </c>
      <c r="C112" s="13" t="s">
        <v>35</v>
      </c>
      <c r="D112" s="13" t="s">
        <v>36</v>
      </c>
      <c r="E112" s="13" t="s">
        <v>37</v>
      </c>
      <c r="F112" s="920"/>
      <c r="G112" s="920"/>
      <c r="H112" s="924" t="s">
        <v>38</v>
      </c>
      <c r="I112" s="924"/>
      <c r="J112" s="921" t="s">
        <v>31</v>
      </c>
      <c r="K112" s="921" t="s">
        <v>31</v>
      </c>
      <c r="L112" s="925">
        <v>0</v>
      </c>
    </row>
    <row r="113" spans="1:12" ht="22.8" x14ac:dyDescent="0.25">
      <c r="A113" s="918"/>
      <c r="B113" s="14" t="s">
        <v>3459</v>
      </c>
      <c r="C113" s="14" t="s">
        <v>1999</v>
      </c>
      <c r="D113" s="15">
        <v>43628</v>
      </c>
      <c r="E113" s="14" t="s">
        <v>911</v>
      </c>
      <c r="F113" s="920"/>
      <c r="G113" s="920"/>
      <c r="H113" s="924"/>
      <c r="I113" s="924"/>
      <c r="J113" s="921"/>
      <c r="K113" s="921"/>
      <c r="L113" s="925"/>
    </row>
    <row r="114" spans="1:12" ht="24" x14ac:dyDescent="0.25">
      <c r="A114" s="918">
        <v>1121</v>
      </c>
      <c r="B114" s="9" t="s">
        <v>22</v>
      </c>
      <c r="C114" s="13" t="s">
        <v>23</v>
      </c>
      <c r="D114" s="13" t="s">
        <v>24</v>
      </c>
      <c r="E114" s="13" t="s">
        <v>25</v>
      </c>
      <c r="F114" s="919" t="s">
        <v>17</v>
      </c>
      <c r="G114" s="919"/>
      <c r="H114" s="920"/>
      <c r="I114" s="920"/>
      <c r="J114" s="920"/>
      <c r="K114" s="920"/>
      <c r="L114" s="920"/>
    </row>
    <row r="115" spans="1:12" x14ac:dyDescent="0.25">
      <c r="A115" s="918"/>
      <c r="B115" s="921" t="s">
        <v>3456</v>
      </c>
      <c r="C115" s="922" t="s">
        <v>3464</v>
      </c>
      <c r="D115" s="923">
        <v>43632</v>
      </c>
      <c r="E115" s="921" t="s">
        <v>1019</v>
      </c>
      <c r="F115" s="921" t="s">
        <v>1999</v>
      </c>
      <c r="G115" s="921"/>
      <c r="H115" s="924" t="s">
        <v>30</v>
      </c>
      <c r="I115" s="924"/>
      <c r="J115" s="14" t="s">
        <v>31</v>
      </c>
      <c r="K115" s="14" t="s">
        <v>32</v>
      </c>
      <c r="L115" s="16">
        <v>505</v>
      </c>
    </row>
    <row r="116" spans="1:12" x14ac:dyDescent="0.25">
      <c r="A116" s="918"/>
      <c r="B116" s="921"/>
      <c r="C116" s="922"/>
      <c r="D116" s="923"/>
      <c r="E116" s="921"/>
      <c r="F116" s="921"/>
      <c r="G116" s="921"/>
      <c r="H116" s="924" t="s">
        <v>33</v>
      </c>
      <c r="I116" s="924"/>
      <c r="J116" s="921" t="s">
        <v>31</v>
      </c>
      <c r="K116" s="921" t="s">
        <v>32</v>
      </c>
      <c r="L116" s="925">
        <v>900</v>
      </c>
    </row>
    <row r="117" spans="1:12" x14ac:dyDescent="0.25">
      <c r="A117" s="918"/>
      <c r="B117" s="921"/>
      <c r="C117" s="922"/>
      <c r="D117" s="923"/>
      <c r="E117" s="921"/>
      <c r="F117" s="921"/>
      <c r="G117" s="921"/>
      <c r="H117" s="924"/>
      <c r="I117" s="924"/>
      <c r="J117" s="921"/>
      <c r="K117" s="921"/>
      <c r="L117" s="925"/>
    </row>
    <row r="118" spans="1:12" ht="24" x14ac:dyDescent="0.25">
      <c r="A118" s="918"/>
      <c r="B118" s="9" t="s">
        <v>34</v>
      </c>
      <c r="C118" s="13" t="s">
        <v>35</v>
      </c>
      <c r="D118" s="13" t="s">
        <v>36</v>
      </c>
      <c r="E118" s="13" t="s">
        <v>37</v>
      </c>
      <c r="F118" s="920"/>
      <c r="G118" s="920"/>
      <c r="H118" s="924" t="s">
        <v>38</v>
      </c>
      <c r="I118" s="924"/>
      <c r="J118" s="921" t="s">
        <v>31</v>
      </c>
      <c r="K118" s="921" t="s">
        <v>31</v>
      </c>
      <c r="L118" s="925">
        <v>0</v>
      </c>
    </row>
    <row r="119" spans="1:12" ht="22.8" x14ac:dyDescent="0.25">
      <c r="A119" s="918"/>
      <c r="B119" s="14" t="s">
        <v>3459</v>
      </c>
      <c r="C119" s="14" t="s">
        <v>1999</v>
      </c>
      <c r="D119" s="15">
        <v>43638</v>
      </c>
      <c r="E119" s="14" t="s">
        <v>1589</v>
      </c>
      <c r="F119" s="920"/>
      <c r="G119" s="920"/>
      <c r="H119" s="924"/>
      <c r="I119" s="924"/>
      <c r="J119" s="921"/>
      <c r="K119" s="921"/>
      <c r="L119" s="925"/>
    </row>
    <row r="120" spans="1:12" ht="24" x14ac:dyDescent="0.25">
      <c r="A120" s="918">
        <v>1122</v>
      </c>
      <c r="B120" s="9" t="s">
        <v>22</v>
      </c>
      <c r="C120" s="13" t="s">
        <v>23</v>
      </c>
      <c r="D120" s="13" t="s">
        <v>24</v>
      </c>
      <c r="E120" s="13" t="s">
        <v>25</v>
      </c>
      <c r="F120" s="919" t="s">
        <v>17</v>
      </c>
      <c r="G120" s="919"/>
      <c r="H120" s="920"/>
      <c r="I120" s="920"/>
      <c r="J120" s="920"/>
      <c r="K120" s="920"/>
      <c r="L120" s="920"/>
    </row>
    <row r="121" spans="1:12" x14ac:dyDescent="0.25">
      <c r="A121" s="918"/>
      <c r="B121" s="921" t="s">
        <v>3465</v>
      </c>
      <c r="C121" s="922" t="s">
        <v>3466</v>
      </c>
      <c r="D121" s="923">
        <v>43600</v>
      </c>
      <c r="E121" s="921" t="s">
        <v>187</v>
      </c>
      <c r="F121" s="921" t="s">
        <v>3467</v>
      </c>
      <c r="G121" s="921"/>
      <c r="H121" s="924" t="s">
        <v>30</v>
      </c>
      <c r="I121" s="924"/>
      <c r="J121" s="14" t="s">
        <v>31</v>
      </c>
      <c r="K121" s="14" t="s">
        <v>32</v>
      </c>
      <c r="L121" s="16">
        <v>974</v>
      </c>
    </row>
    <row r="122" spans="1:12" x14ac:dyDescent="0.25">
      <c r="A122" s="918"/>
      <c r="B122" s="921"/>
      <c r="C122" s="922"/>
      <c r="D122" s="923"/>
      <c r="E122" s="921"/>
      <c r="F122" s="921"/>
      <c r="G122" s="921"/>
      <c r="H122" s="924" t="s">
        <v>33</v>
      </c>
      <c r="I122" s="924"/>
      <c r="J122" s="14" t="s">
        <v>31</v>
      </c>
      <c r="K122" s="14" t="s">
        <v>32</v>
      </c>
      <c r="L122" s="16">
        <v>350</v>
      </c>
    </row>
    <row r="123" spans="1:12" ht="24" x14ac:dyDescent="0.25">
      <c r="A123" s="918"/>
      <c r="B123" s="9" t="s">
        <v>34</v>
      </c>
      <c r="C123" s="13" t="s">
        <v>35</v>
      </c>
      <c r="D123" s="13" t="s">
        <v>36</v>
      </c>
      <c r="E123" s="13" t="s">
        <v>37</v>
      </c>
      <c r="F123" s="920"/>
      <c r="G123" s="920"/>
      <c r="H123" s="924" t="s">
        <v>38</v>
      </c>
      <c r="I123" s="924"/>
      <c r="J123" s="921" t="s">
        <v>31</v>
      </c>
      <c r="K123" s="921" t="s">
        <v>32</v>
      </c>
      <c r="L123" s="925">
        <v>445</v>
      </c>
    </row>
    <row r="124" spans="1:12" ht="22.8" x14ac:dyDescent="0.25">
      <c r="A124" s="918"/>
      <c r="B124" s="14" t="s">
        <v>31</v>
      </c>
      <c r="C124" s="14" t="s">
        <v>3467</v>
      </c>
      <c r="D124" s="15">
        <v>43604</v>
      </c>
      <c r="E124" s="14" t="s">
        <v>2747</v>
      </c>
      <c r="F124" s="920"/>
      <c r="G124" s="920"/>
      <c r="H124" s="924"/>
      <c r="I124" s="924"/>
      <c r="J124" s="921"/>
      <c r="K124" s="921"/>
      <c r="L124" s="925"/>
    </row>
    <row r="125" spans="1:12" ht="24" x14ac:dyDescent="0.25">
      <c r="A125" s="918">
        <v>1123</v>
      </c>
      <c r="B125" s="9" t="s">
        <v>22</v>
      </c>
      <c r="C125" s="13" t="s">
        <v>23</v>
      </c>
      <c r="D125" s="13" t="s">
        <v>24</v>
      </c>
      <c r="E125" s="13" t="s">
        <v>25</v>
      </c>
      <c r="F125" s="919" t="s">
        <v>17</v>
      </c>
      <c r="G125" s="919"/>
      <c r="H125" s="920"/>
      <c r="I125" s="920"/>
      <c r="J125" s="920"/>
      <c r="K125" s="920"/>
      <c r="L125" s="920"/>
    </row>
    <row r="126" spans="1:12" x14ac:dyDescent="0.25">
      <c r="A126" s="918"/>
      <c r="B126" s="921" t="s">
        <v>3468</v>
      </c>
      <c r="C126" s="922" t="s">
        <v>3469</v>
      </c>
      <c r="D126" s="923">
        <v>43608</v>
      </c>
      <c r="E126" s="921" t="s">
        <v>3470</v>
      </c>
      <c r="F126" s="921" t="s">
        <v>3471</v>
      </c>
      <c r="G126" s="921"/>
      <c r="H126" s="924" t="s">
        <v>30</v>
      </c>
      <c r="I126" s="924"/>
      <c r="J126" s="14" t="s">
        <v>31</v>
      </c>
      <c r="K126" s="14" t="s">
        <v>32</v>
      </c>
      <c r="L126" s="16">
        <v>215.67</v>
      </c>
    </row>
    <row r="127" spans="1:12" x14ac:dyDescent="0.25">
      <c r="A127" s="918"/>
      <c r="B127" s="921"/>
      <c r="C127" s="922"/>
      <c r="D127" s="923"/>
      <c r="E127" s="921"/>
      <c r="F127" s="921"/>
      <c r="G127" s="921"/>
      <c r="H127" s="924" t="s">
        <v>33</v>
      </c>
      <c r="I127" s="924"/>
      <c r="J127" s="14" t="s">
        <v>31</v>
      </c>
      <c r="K127" s="14" t="s">
        <v>32</v>
      </c>
      <c r="L127" s="16">
        <v>420.6</v>
      </c>
    </row>
    <row r="128" spans="1:12" ht="24" x14ac:dyDescent="0.25">
      <c r="A128" s="918"/>
      <c r="B128" s="9" t="s">
        <v>34</v>
      </c>
      <c r="C128" s="13" t="s">
        <v>35</v>
      </c>
      <c r="D128" s="13" t="s">
        <v>36</v>
      </c>
      <c r="E128" s="13" t="s">
        <v>37</v>
      </c>
      <c r="F128" s="920"/>
      <c r="G128" s="920"/>
      <c r="H128" s="924" t="s">
        <v>38</v>
      </c>
      <c r="I128" s="924"/>
      <c r="J128" s="921" t="s">
        <v>31</v>
      </c>
      <c r="K128" s="921" t="s">
        <v>32</v>
      </c>
      <c r="L128" s="925">
        <v>120</v>
      </c>
    </row>
    <row r="129" spans="1:12" ht="22.8" x14ac:dyDescent="0.25">
      <c r="A129" s="918"/>
      <c r="B129" s="14" t="s">
        <v>61</v>
      </c>
      <c r="C129" s="14" t="s">
        <v>3471</v>
      </c>
      <c r="D129" s="15">
        <v>43609</v>
      </c>
      <c r="E129" s="14" t="s">
        <v>2184</v>
      </c>
      <c r="F129" s="920"/>
      <c r="G129" s="920"/>
      <c r="H129" s="924"/>
      <c r="I129" s="924"/>
      <c r="J129" s="921"/>
      <c r="K129" s="921"/>
      <c r="L129" s="925"/>
    </row>
    <row r="130" spans="1:12" ht="24" x14ac:dyDescent="0.25">
      <c r="A130" s="918">
        <v>1124</v>
      </c>
      <c r="B130" s="9" t="s">
        <v>22</v>
      </c>
      <c r="C130" s="13" t="s">
        <v>23</v>
      </c>
      <c r="D130" s="13" t="s">
        <v>24</v>
      </c>
      <c r="E130" s="13" t="s">
        <v>25</v>
      </c>
      <c r="F130" s="919" t="s">
        <v>17</v>
      </c>
      <c r="G130" s="919"/>
      <c r="H130" s="920"/>
      <c r="I130" s="920"/>
      <c r="J130" s="920"/>
      <c r="K130" s="920"/>
      <c r="L130" s="920"/>
    </row>
    <row r="131" spans="1:12" x14ac:dyDescent="0.25">
      <c r="A131" s="918"/>
      <c r="B131" s="921" t="s">
        <v>3468</v>
      </c>
      <c r="C131" s="922" t="s">
        <v>3472</v>
      </c>
      <c r="D131" s="923">
        <v>43635</v>
      </c>
      <c r="E131" s="921" t="s">
        <v>151</v>
      </c>
      <c r="F131" s="921" t="s">
        <v>791</v>
      </c>
      <c r="G131" s="921"/>
      <c r="H131" s="924" t="s">
        <v>30</v>
      </c>
      <c r="I131" s="924"/>
      <c r="J131" s="14" t="s">
        <v>31</v>
      </c>
      <c r="K131" s="14" t="s">
        <v>32</v>
      </c>
      <c r="L131" s="16">
        <v>104.15</v>
      </c>
    </row>
    <row r="132" spans="1:12" x14ac:dyDescent="0.25">
      <c r="A132" s="918"/>
      <c r="B132" s="921"/>
      <c r="C132" s="922"/>
      <c r="D132" s="923"/>
      <c r="E132" s="921"/>
      <c r="F132" s="921"/>
      <c r="G132" s="921"/>
      <c r="H132" s="924" t="s">
        <v>33</v>
      </c>
      <c r="I132" s="924"/>
      <c r="J132" s="14" t="s">
        <v>31</v>
      </c>
      <c r="K132" s="14" t="s">
        <v>32</v>
      </c>
      <c r="L132" s="16">
        <v>655.6</v>
      </c>
    </row>
    <row r="133" spans="1:12" ht="24" x14ac:dyDescent="0.25">
      <c r="A133" s="918"/>
      <c r="B133" s="9" t="s">
        <v>34</v>
      </c>
      <c r="C133" s="13" t="s">
        <v>35</v>
      </c>
      <c r="D133" s="13" t="s">
        <v>36</v>
      </c>
      <c r="E133" s="13" t="s">
        <v>37</v>
      </c>
      <c r="F133" s="920"/>
      <c r="G133" s="920"/>
      <c r="H133" s="924" t="s">
        <v>38</v>
      </c>
      <c r="I133" s="924"/>
      <c r="J133" s="921" t="s">
        <v>31</v>
      </c>
      <c r="K133" s="921" t="s">
        <v>31</v>
      </c>
      <c r="L133" s="925">
        <v>0</v>
      </c>
    </row>
    <row r="134" spans="1:12" ht="22.8" x14ac:dyDescent="0.25">
      <c r="A134" s="918"/>
      <c r="B134" s="14" t="s">
        <v>61</v>
      </c>
      <c r="C134" s="14" t="s">
        <v>791</v>
      </c>
      <c r="D134" s="15">
        <v>43637</v>
      </c>
      <c r="E134" s="14" t="s">
        <v>2039</v>
      </c>
      <c r="F134" s="920"/>
      <c r="G134" s="920"/>
      <c r="H134" s="924"/>
      <c r="I134" s="924"/>
      <c r="J134" s="921"/>
      <c r="K134" s="921"/>
      <c r="L134" s="925"/>
    </row>
    <row r="135" spans="1:12" ht="24" x14ac:dyDescent="0.25">
      <c r="A135" s="918">
        <v>1125</v>
      </c>
      <c r="B135" s="9" t="s">
        <v>22</v>
      </c>
      <c r="C135" s="13" t="s">
        <v>23</v>
      </c>
      <c r="D135" s="13" t="s">
        <v>24</v>
      </c>
      <c r="E135" s="13" t="s">
        <v>25</v>
      </c>
      <c r="F135" s="919" t="s">
        <v>17</v>
      </c>
      <c r="G135" s="919"/>
      <c r="H135" s="920"/>
      <c r="I135" s="920"/>
      <c r="J135" s="920"/>
      <c r="K135" s="920"/>
      <c r="L135" s="920"/>
    </row>
    <row r="136" spans="1:12" x14ac:dyDescent="0.25">
      <c r="A136" s="918"/>
      <c r="B136" s="921" t="s">
        <v>3468</v>
      </c>
      <c r="C136" s="922" t="s">
        <v>3472</v>
      </c>
      <c r="D136" s="923">
        <v>43635</v>
      </c>
      <c r="E136" s="921" t="s">
        <v>151</v>
      </c>
      <c r="F136" s="921" t="s">
        <v>152</v>
      </c>
      <c r="G136" s="921"/>
      <c r="H136" s="924" t="s">
        <v>30</v>
      </c>
      <c r="I136" s="924"/>
      <c r="J136" s="14" t="s">
        <v>31</v>
      </c>
      <c r="K136" s="14" t="s">
        <v>32</v>
      </c>
      <c r="L136" s="16">
        <v>676</v>
      </c>
    </row>
    <row r="137" spans="1:12" x14ac:dyDescent="0.25">
      <c r="A137" s="918"/>
      <c r="B137" s="921"/>
      <c r="C137" s="922"/>
      <c r="D137" s="923"/>
      <c r="E137" s="921"/>
      <c r="F137" s="921"/>
      <c r="G137" s="921"/>
      <c r="H137" s="924" t="s">
        <v>33</v>
      </c>
      <c r="I137" s="924"/>
      <c r="J137" s="14" t="s">
        <v>31</v>
      </c>
      <c r="K137" s="14" t="s">
        <v>31</v>
      </c>
      <c r="L137" s="16">
        <v>0</v>
      </c>
    </row>
    <row r="138" spans="1:12" ht="24" x14ac:dyDescent="0.25">
      <c r="A138" s="918"/>
      <c r="B138" s="9" t="s">
        <v>34</v>
      </c>
      <c r="C138" s="13" t="s">
        <v>35</v>
      </c>
      <c r="D138" s="13" t="s">
        <v>36</v>
      </c>
      <c r="E138" s="13" t="s">
        <v>37</v>
      </c>
      <c r="F138" s="920"/>
      <c r="G138" s="920"/>
      <c r="H138" s="924" t="s">
        <v>38</v>
      </c>
      <c r="I138" s="924"/>
      <c r="J138" s="921" t="s">
        <v>31</v>
      </c>
      <c r="K138" s="921" t="s">
        <v>32</v>
      </c>
      <c r="L138" s="925">
        <v>183.06</v>
      </c>
    </row>
    <row r="139" spans="1:12" ht="22.8" x14ac:dyDescent="0.25">
      <c r="A139" s="918"/>
      <c r="B139" s="14" t="s">
        <v>61</v>
      </c>
      <c r="C139" s="14" t="s">
        <v>152</v>
      </c>
      <c r="D139" s="15">
        <v>43637</v>
      </c>
      <c r="E139" s="14" t="s">
        <v>2039</v>
      </c>
      <c r="F139" s="920"/>
      <c r="G139" s="920"/>
      <c r="H139" s="924"/>
      <c r="I139" s="924"/>
      <c r="J139" s="921"/>
      <c r="K139" s="921"/>
      <c r="L139" s="925"/>
    </row>
    <row r="140" spans="1:12" ht="24" x14ac:dyDescent="0.25">
      <c r="A140" s="918">
        <v>1126</v>
      </c>
      <c r="B140" s="9" t="s">
        <v>22</v>
      </c>
      <c r="C140" s="13" t="s">
        <v>23</v>
      </c>
      <c r="D140" s="13" t="s">
        <v>24</v>
      </c>
      <c r="E140" s="13" t="s">
        <v>25</v>
      </c>
      <c r="F140" s="919" t="s">
        <v>17</v>
      </c>
      <c r="G140" s="919"/>
      <c r="H140" s="920"/>
      <c r="I140" s="920"/>
      <c r="J140" s="920"/>
      <c r="K140" s="920"/>
      <c r="L140" s="920"/>
    </row>
    <row r="141" spans="1:12" x14ac:dyDescent="0.25">
      <c r="A141" s="918"/>
      <c r="B141" s="921" t="s">
        <v>3473</v>
      </c>
      <c r="C141" s="922" t="s">
        <v>3474</v>
      </c>
      <c r="D141" s="923">
        <v>43564</v>
      </c>
      <c r="E141" s="921" t="s">
        <v>445</v>
      </c>
      <c r="F141" s="921" t="s">
        <v>446</v>
      </c>
      <c r="G141" s="921"/>
      <c r="H141" s="924" t="s">
        <v>30</v>
      </c>
      <c r="I141" s="924"/>
      <c r="J141" s="14" t="s">
        <v>31</v>
      </c>
      <c r="K141" s="14" t="s">
        <v>32</v>
      </c>
      <c r="L141" s="16">
        <v>598.78</v>
      </c>
    </row>
    <row r="142" spans="1:12" x14ac:dyDescent="0.25">
      <c r="A142" s="918"/>
      <c r="B142" s="921"/>
      <c r="C142" s="922"/>
      <c r="D142" s="923"/>
      <c r="E142" s="921"/>
      <c r="F142" s="921"/>
      <c r="G142" s="921"/>
      <c r="H142" s="924" t="s">
        <v>33</v>
      </c>
      <c r="I142" s="924"/>
      <c r="J142" s="921" t="s">
        <v>31</v>
      </c>
      <c r="K142" s="921" t="s">
        <v>32</v>
      </c>
      <c r="L142" s="925">
        <v>554.6</v>
      </c>
    </row>
    <row r="143" spans="1:12" x14ac:dyDescent="0.25">
      <c r="A143" s="918"/>
      <c r="B143" s="921"/>
      <c r="C143" s="922"/>
      <c r="D143" s="923"/>
      <c r="E143" s="921"/>
      <c r="F143" s="921"/>
      <c r="G143" s="921"/>
      <c r="H143" s="924"/>
      <c r="I143" s="924"/>
      <c r="J143" s="921"/>
      <c r="K143" s="921"/>
      <c r="L143" s="925"/>
    </row>
    <row r="144" spans="1:12" ht="24" x14ac:dyDescent="0.25">
      <c r="A144" s="918"/>
      <c r="B144" s="9" t="s">
        <v>34</v>
      </c>
      <c r="C144" s="13" t="s">
        <v>35</v>
      </c>
      <c r="D144" s="13" t="s">
        <v>36</v>
      </c>
      <c r="E144" s="13" t="s">
        <v>37</v>
      </c>
      <c r="F144" s="920"/>
      <c r="G144" s="920"/>
      <c r="H144" s="924" t="s">
        <v>38</v>
      </c>
      <c r="I144" s="924"/>
      <c r="J144" s="921" t="s">
        <v>31</v>
      </c>
      <c r="K144" s="921" t="s">
        <v>31</v>
      </c>
      <c r="L144" s="925">
        <v>0</v>
      </c>
    </row>
    <row r="145" spans="1:12" ht="22.8" x14ac:dyDescent="0.25">
      <c r="A145" s="918"/>
      <c r="B145" s="14" t="s">
        <v>605</v>
      </c>
      <c r="C145" s="14" t="s">
        <v>446</v>
      </c>
      <c r="D145" s="15">
        <v>43567</v>
      </c>
      <c r="E145" s="14" t="s">
        <v>3475</v>
      </c>
      <c r="F145" s="920"/>
      <c r="G145" s="920"/>
      <c r="H145" s="924"/>
      <c r="I145" s="924"/>
      <c r="J145" s="921"/>
      <c r="K145" s="921"/>
      <c r="L145" s="925"/>
    </row>
    <row r="146" spans="1:12" ht="24" x14ac:dyDescent="0.25">
      <c r="A146" s="918">
        <v>1127</v>
      </c>
      <c r="B146" s="9" t="s">
        <v>22</v>
      </c>
      <c r="C146" s="13" t="s">
        <v>23</v>
      </c>
      <c r="D146" s="13" t="s">
        <v>24</v>
      </c>
      <c r="E146" s="13" t="s">
        <v>25</v>
      </c>
      <c r="F146" s="919" t="s">
        <v>17</v>
      </c>
      <c r="G146" s="919"/>
      <c r="H146" s="920"/>
      <c r="I146" s="920"/>
      <c r="J146" s="920"/>
      <c r="K146" s="920"/>
      <c r="L146" s="920"/>
    </row>
    <row r="147" spans="1:12" x14ac:dyDescent="0.25">
      <c r="A147" s="918"/>
      <c r="B147" s="921" t="s">
        <v>3473</v>
      </c>
      <c r="C147" s="922" t="s">
        <v>3476</v>
      </c>
      <c r="D147" s="923">
        <v>43660</v>
      </c>
      <c r="E147" s="921" t="s">
        <v>2434</v>
      </c>
      <c r="F147" s="921" t="s">
        <v>210</v>
      </c>
      <c r="G147" s="921"/>
      <c r="H147" s="924" t="s">
        <v>30</v>
      </c>
      <c r="I147" s="924"/>
      <c r="J147" s="14" t="s">
        <v>31</v>
      </c>
      <c r="K147" s="14" t="s">
        <v>31</v>
      </c>
      <c r="L147" s="16">
        <v>0</v>
      </c>
    </row>
    <row r="148" spans="1:12" x14ac:dyDescent="0.25">
      <c r="A148" s="918"/>
      <c r="B148" s="921"/>
      <c r="C148" s="922"/>
      <c r="D148" s="923"/>
      <c r="E148" s="921"/>
      <c r="F148" s="921"/>
      <c r="G148" s="921"/>
      <c r="H148" s="924" t="s">
        <v>33</v>
      </c>
      <c r="I148" s="924"/>
      <c r="J148" s="14" t="s">
        <v>31</v>
      </c>
      <c r="K148" s="14" t="s">
        <v>31</v>
      </c>
      <c r="L148" s="16">
        <v>0</v>
      </c>
    </row>
    <row r="149" spans="1:12" ht="24" x14ac:dyDescent="0.25">
      <c r="A149" s="918"/>
      <c r="B149" s="9" t="s">
        <v>34</v>
      </c>
      <c r="C149" s="13" t="s">
        <v>35</v>
      </c>
      <c r="D149" s="13" t="s">
        <v>36</v>
      </c>
      <c r="E149" s="13" t="s">
        <v>37</v>
      </c>
      <c r="F149" s="920"/>
      <c r="G149" s="920"/>
      <c r="H149" s="924" t="s">
        <v>38</v>
      </c>
      <c r="I149" s="924"/>
      <c r="J149" s="921" t="s">
        <v>31</v>
      </c>
      <c r="K149" s="921" t="s">
        <v>32</v>
      </c>
      <c r="L149" s="925">
        <v>920</v>
      </c>
    </row>
    <row r="150" spans="1:12" ht="22.8" x14ac:dyDescent="0.25">
      <c r="A150" s="918"/>
      <c r="B150" s="14" t="s">
        <v>605</v>
      </c>
      <c r="C150" s="14" t="s">
        <v>210</v>
      </c>
      <c r="D150" s="15">
        <v>43665</v>
      </c>
      <c r="E150" s="14" t="s">
        <v>846</v>
      </c>
      <c r="F150" s="920"/>
      <c r="G150" s="920"/>
      <c r="H150" s="924"/>
      <c r="I150" s="924"/>
      <c r="J150" s="921"/>
      <c r="K150" s="921"/>
      <c r="L150" s="925"/>
    </row>
    <row r="151" spans="1:12" ht="24" x14ac:dyDescent="0.25">
      <c r="A151" s="918">
        <v>1128</v>
      </c>
      <c r="B151" s="9" t="s">
        <v>22</v>
      </c>
      <c r="C151" s="13" t="s">
        <v>23</v>
      </c>
      <c r="D151" s="13" t="s">
        <v>24</v>
      </c>
      <c r="E151" s="13" t="s">
        <v>25</v>
      </c>
      <c r="F151" s="919" t="s">
        <v>17</v>
      </c>
      <c r="G151" s="919"/>
      <c r="H151" s="920"/>
      <c r="I151" s="920"/>
      <c r="J151" s="920"/>
      <c r="K151" s="920"/>
      <c r="L151" s="920"/>
    </row>
    <row r="152" spans="1:12" x14ac:dyDescent="0.25">
      <c r="A152" s="918"/>
      <c r="B152" s="921" t="s">
        <v>3477</v>
      </c>
      <c r="C152" s="922" t="s">
        <v>3478</v>
      </c>
      <c r="D152" s="923">
        <v>43638</v>
      </c>
      <c r="E152" s="921" t="s">
        <v>1267</v>
      </c>
      <c r="F152" s="921" t="s">
        <v>3479</v>
      </c>
      <c r="G152" s="921"/>
      <c r="H152" s="924" t="s">
        <v>30</v>
      </c>
      <c r="I152" s="924"/>
      <c r="J152" s="14" t="s">
        <v>31</v>
      </c>
      <c r="K152" s="14" t="s">
        <v>32</v>
      </c>
      <c r="L152" s="16">
        <v>1326</v>
      </c>
    </row>
    <row r="153" spans="1:12" x14ac:dyDescent="0.25">
      <c r="A153" s="918"/>
      <c r="B153" s="921"/>
      <c r="C153" s="922"/>
      <c r="D153" s="923"/>
      <c r="E153" s="921"/>
      <c r="F153" s="921"/>
      <c r="G153" s="921"/>
      <c r="H153" s="924" t="s">
        <v>33</v>
      </c>
      <c r="I153" s="924"/>
      <c r="J153" s="14" t="s">
        <v>31</v>
      </c>
      <c r="K153" s="14" t="s">
        <v>32</v>
      </c>
      <c r="L153" s="16">
        <v>2134</v>
      </c>
    </row>
    <row r="154" spans="1:12" ht="24" x14ac:dyDescent="0.25">
      <c r="A154" s="918"/>
      <c r="B154" s="9" t="s">
        <v>34</v>
      </c>
      <c r="C154" s="13" t="s">
        <v>35</v>
      </c>
      <c r="D154" s="13" t="s">
        <v>36</v>
      </c>
      <c r="E154" s="13" t="s">
        <v>37</v>
      </c>
      <c r="F154" s="920"/>
      <c r="G154" s="920"/>
      <c r="H154" s="924" t="s">
        <v>38</v>
      </c>
      <c r="I154" s="924"/>
      <c r="J154" s="921" t="s">
        <v>31</v>
      </c>
      <c r="K154" s="921" t="s">
        <v>31</v>
      </c>
      <c r="L154" s="925">
        <v>0</v>
      </c>
    </row>
    <row r="155" spans="1:12" ht="22.8" x14ac:dyDescent="0.25">
      <c r="A155" s="918"/>
      <c r="B155" s="14" t="s">
        <v>39</v>
      </c>
      <c r="C155" s="14" t="s">
        <v>3479</v>
      </c>
      <c r="D155" s="15">
        <v>43645</v>
      </c>
      <c r="E155" s="14" t="s">
        <v>3480</v>
      </c>
      <c r="F155" s="920"/>
      <c r="G155" s="920"/>
      <c r="H155" s="924"/>
      <c r="I155" s="924"/>
      <c r="J155" s="921"/>
      <c r="K155" s="921"/>
      <c r="L155" s="925"/>
    </row>
    <row r="156" spans="1:12" ht="24" x14ac:dyDescent="0.25">
      <c r="A156" s="918">
        <v>1129</v>
      </c>
      <c r="B156" s="9" t="s">
        <v>22</v>
      </c>
      <c r="C156" s="13" t="s">
        <v>23</v>
      </c>
      <c r="D156" s="13" t="s">
        <v>24</v>
      </c>
      <c r="E156" s="13" t="s">
        <v>25</v>
      </c>
      <c r="F156" s="919" t="s">
        <v>17</v>
      </c>
      <c r="G156" s="919"/>
      <c r="H156" s="920"/>
      <c r="I156" s="920"/>
      <c r="J156" s="920"/>
      <c r="K156" s="920"/>
      <c r="L156" s="920"/>
    </row>
    <row r="157" spans="1:12" x14ac:dyDescent="0.25">
      <c r="A157" s="918"/>
      <c r="B157" s="921" t="s">
        <v>3481</v>
      </c>
      <c r="C157" s="922" t="s">
        <v>3482</v>
      </c>
      <c r="D157" s="923">
        <v>43586</v>
      </c>
      <c r="E157" s="921" t="s">
        <v>1570</v>
      </c>
      <c r="F157" s="921" t="s">
        <v>3483</v>
      </c>
      <c r="G157" s="921"/>
      <c r="H157" s="924" t="s">
        <v>30</v>
      </c>
      <c r="I157" s="924"/>
      <c r="J157" s="14" t="s">
        <v>31</v>
      </c>
      <c r="K157" s="14" t="s">
        <v>32</v>
      </c>
      <c r="L157" s="16">
        <v>594</v>
      </c>
    </row>
    <row r="158" spans="1:12" x14ac:dyDescent="0.25">
      <c r="A158" s="918"/>
      <c r="B158" s="921"/>
      <c r="C158" s="922"/>
      <c r="D158" s="923"/>
      <c r="E158" s="921"/>
      <c r="F158" s="921"/>
      <c r="G158" s="921"/>
      <c r="H158" s="924" t="s">
        <v>33</v>
      </c>
      <c r="I158" s="924"/>
      <c r="J158" s="921" t="s">
        <v>31</v>
      </c>
      <c r="K158" s="921" t="s">
        <v>31</v>
      </c>
      <c r="L158" s="925">
        <v>0</v>
      </c>
    </row>
    <row r="159" spans="1:12" x14ac:dyDescent="0.25">
      <c r="A159" s="918"/>
      <c r="B159" s="921"/>
      <c r="C159" s="922"/>
      <c r="D159" s="923"/>
      <c r="E159" s="921"/>
      <c r="F159" s="921"/>
      <c r="G159" s="921"/>
      <c r="H159" s="924"/>
      <c r="I159" s="924"/>
      <c r="J159" s="921"/>
      <c r="K159" s="921"/>
      <c r="L159" s="925"/>
    </row>
    <row r="160" spans="1:12" ht="24" x14ac:dyDescent="0.25">
      <c r="A160" s="918"/>
      <c r="B160" s="9" t="s">
        <v>34</v>
      </c>
      <c r="C160" s="13" t="s">
        <v>35</v>
      </c>
      <c r="D160" s="13" t="s">
        <v>36</v>
      </c>
      <c r="E160" s="13" t="s">
        <v>37</v>
      </c>
      <c r="F160" s="920"/>
      <c r="G160" s="920"/>
      <c r="H160" s="924" t="s">
        <v>38</v>
      </c>
      <c r="I160" s="924"/>
      <c r="J160" s="921" t="s">
        <v>31</v>
      </c>
      <c r="K160" s="921" t="s">
        <v>32</v>
      </c>
      <c r="L160" s="925">
        <v>246.88</v>
      </c>
    </row>
    <row r="161" spans="1:12" ht="22.8" x14ac:dyDescent="0.25">
      <c r="A161" s="918"/>
      <c r="B161" s="14" t="s">
        <v>229</v>
      </c>
      <c r="C161" s="14" t="s">
        <v>3483</v>
      </c>
      <c r="D161" s="15">
        <v>43591</v>
      </c>
      <c r="E161" s="14" t="s">
        <v>3484</v>
      </c>
      <c r="F161" s="920"/>
      <c r="G161" s="920"/>
      <c r="H161" s="924"/>
      <c r="I161" s="924"/>
      <c r="J161" s="921"/>
      <c r="K161" s="921"/>
      <c r="L161" s="925"/>
    </row>
    <row r="162" spans="1:12" ht="24" x14ac:dyDescent="0.25">
      <c r="A162" s="918">
        <v>1130</v>
      </c>
      <c r="B162" s="9" t="s">
        <v>22</v>
      </c>
      <c r="C162" s="13" t="s">
        <v>23</v>
      </c>
      <c r="D162" s="13" t="s">
        <v>24</v>
      </c>
      <c r="E162" s="13" t="s">
        <v>25</v>
      </c>
      <c r="F162" s="919" t="s">
        <v>17</v>
      </c>
      <c r="G162" s="919"/>
      <c r="H162" s="920"/>
      <c r="I162" s="920"/>
      <c r="J162" s="920"/>
      <c r="K162" s="920"/>
      <c r="L162" s="920"/>
    </row>
    <row r="163" spans="1:12" x14ac:dyDescent="0.25">
      <c r="A163" s="918"/>
      <c r="B163" s="921" t="s">
        <v>3481</v>
      </c>
      <c r="C163" s="922" t="s">
        <v>3485</v>
      </c>
      <c r="D163" s="923">
        <v>43729</v>
      </c>
      <c r="E163" s="921" t="s">
        <v>3486</v>
      </c>
      <c r="F163" s="921" t="s">
        <v>3483</v>
      </c>
      <c r="G163" s="921"/>
      <c r="H163" s="924" t="s">
        <v>30</v>
      </c>
      <c r="I163" s="924"/>
      <c r="J163" s="14" t="s">
        <v>31</v>
      </c>
      <c r="K163" s="14" t="s">
        <v>32</v>
      </c>
      <c r="L163" s="16">
        <v>1468</v>
      </c>
    </row>
    <row r="164" spans="1:12" x14ac:dyDescent="0.25">
      <c r="A164" s="918"/>
      <c r="B164" s="921"/>
      <c r="C164" s="922"/>
      <c r="D164" s="923"/>
      <c r="E164" s="921"/>
      <c r="F164" s="921"/>
      <c r="G164" s="921"/>
      <c r="H164" s="924" t="s">
        <v>33</v>
      </c>
      <c r="I164" s="924"/>
      <c r="J164" s="921" t="s">
        <v>31</v>
      </c>
      <c r="K164" s="921" t="s">
        <v>31</v>
      </c>
      <c r="L164" s="925">
        <v>0</v>
      </c>
    </row>
    <row r="165" spans="1:12" x14ac:dyDescent="0.25">
      <c r="A165" s="918"/>
      <c r="B165" s="921"/>
      <c r="C165" s="922"/>
      <c r="D165" s="923"/>
      <c r="E165" s="921"/>
      <c r="F165" s="921"/>
      <c r="G165" s="921"/>
      <c r="H165" s="924"/>
      <c r="I165" s="924"/>
      <c r="J165" s="921"/>
      <c r="K165" s="921"/>
      <c r="L165" s="925"/>
    </row>
    <row r="166" spans="1:12" ht="24" x14ac:dyDescent="0.25">
      <c r="A166" s="918"/>
      <c r="B166" s="9" t="s">
        <v>34</v>
      </c>
      <c r="C166" s="13" t="s">
        <v>35</v>
      </c>
      <c r="D166" s="13" t="s">
        <v>36</v>
      </c>
      <c r="E166" s="13" t="s">
        <v>37</v>
      </c>
      <c r="F166" s="920"/>
      <c r="G166" s="920"/>
      <c r="H166" s="924" t="s">
        <v>38</v>
      </c>
      <c r="I166" s="924"/>
      <c r="J166" s="921" t="s">
        <v>31</v>
      </c>
      <c r="K166" s="921" t="s">
        <v>32</v>
      </c>
      <c r="L166" s="925">
        <v>505.1</v>
      </c>
    </row>
    <row r="167" spans="1:12" ht="22.8" x14ac:dyDescent="0.25">
      <c r="A167" s="918"/>
      <c r="B167" s="14" t="s">
        <v>229</v>
      </c>
      <c r="C167" s="14" t="s">
        <v>3483</v>
      </c>
      <c r="D167" s="15">
        <v>43735</v>
      </c>
      <c r="E167" s="14" t="s">
        <v>3487</v>
      </c>
      <c r="F167" s="920"/>
      <c r="G167" s="920"/>
      <c r="H167" s="924"/>
      <c r="I167" s="924"/>
      <c r="J167" s="921"/>
      <c r="K167" s="921"/>
      <c r="L167" s="925"/>
    </row>
    <row r="168" spans="1:12" ht="24" x14ac:dyDescent="0.25">
      <c r="A168" s="918">
        <v>1131</v>
      </c>
      <c r="B168" s="9" t="s">
        <v>22</v>
      </c>
      <c r="C168" s="13" t="s">
        <v>23</v>
      </c>
      <c r="D168" s="13" t="s">
        <v>24</v>
      </c>
      <c r="E168" s="13" t="s">
        <v>25</v>
      </c>
      <c r="F168" s="919" t="s">
        <v>17</v>
      </c>
      <c r="G168" s="919"/>
      <c r="H168" s="920"/>
      <c r="I168" s="920"/>
      <c r="J168" s="920"/>
      <c r="K168" s="920"/>
      <c r="L168" s="920"/>
    </row>
    <row r="169" spans="1:12" x14ac:dyDescent="0.25">
      <c r="A169" s="918"/>
      <c r="B169" s="921" t="s">
        <v>3488</v>
      </c>
      <c r="C169" s="922" t="s">
        <v>3489</v>
      </c>
      <c r="D169" s="923">
        <v>43594</v>
      </c>
      <c r="E169" s="921" t="s">
        <v>95</v>
      </c>
      <c r="F169" s="921" t="s">
        <v>96</v>
      </c>
      <c r="G169" s="921"/>
      <c r="H169" s="924" t="s">
        <v>30</v>
      </c>
      <c r="I169" s="924"/>
      <c r="J169" s="14" t="s">
        <v>31</v>
      </c>
      <c r="K169" s="14" t="s">
        <v>32</v>
      </c>
      <c r="L169" s="16">
        <v>1239.7</v>
      </c>
    </row>
    <row r="170" spans="1:12" x14ac:dyDescent="0.25">
      <c r="A170" s="918"/>
      <c r="B170" s="921"/>
      <c r="C170" s="922"/>
      <c r="D170" s="923"/>
      <c r="E170" s="921"/>
      <c r="F170" s="921"/>
      <c r="G170" s="921"/>
      <c r="H170" s="924" t="s">
        <v>33</v>
      </c>
      <c r="I170" s="924"/>
      <c r="J170" s="921" t="s">
        <v>31</v>
      </c>
      <c r="K170" s="921" t="s">
        <v>31</v>
      </c>
      <c r="L170" s="925">
        <v>0</v>
      </c>
    </row>
    <row r="171" spans="1:12" x14ac:dyDescent="0.25">
      <c r="A171" s="918"/>
      <c r="B171" s="921"/>
      <c r="C171" s="922"/>
      <c r="D171" s="923"/>
      <c r="E171" s="921"/>
      <c r="F171" s="921"/>
      <c r="G171" s="921"/>
      <c r="H171" s="924"/>
      <c r="I171" s="924"/>
      <c r="J171" s="921"/>
      <c r="K171" s="921"/>
      <c r="L171" s="925"/>
    </row>
    <row r="172" spans="1:12" ht="24" x14ac:dyDescent="0.25">
      <c r="A172" s="918"/>
      <c r="B172" s="9" t="s">
        <v>34</v>
      </c>
      <c r="C172" s="13" t="s">
        <v>35</v>
      </c>
      <c r="D172" s="13" t="s">
        <v>36</v>
      </c>
      <c r="E172" s="13" t="s">
        <v>37</v>
      </c>
      <c r="F172" s="920"/>
      <c r="G172" s="920"/>
      <c r="H172" s="924" t="s">
        <v>38</v>
      </c>
      <c r="I172" s="924"/>
      <c r="J172" s="921" t="s">
        <v>31</v>
      </c>
      <c r="K172" s="921" t="s">
        <v>31</v>
      </c>
      <c r="L172" s="925">
        <v>0</v>
      </c>
    </row>
    <row r="173" spans="1:12" ht="22.8" x14ac:dyDescent="0.25">
      <c r="A173" s="918"/>
      <c r="B173" s="14" t="s">
        <v>39</v>
      </c>
      <c r="C173" s="14" t="s">
        <v>96</v>
      </c>
      <c r="D173" s="15">
        <v>43599</v>
      </c>
      <c r="E173" s="14" t="s">
        <v>100</v>
      </c>
      <c r="F173" s="920"/>
      <c r="G173" s="920"/>
      <c r="H173" s="924"/>
      <c r="I173" s="924"/>
      <c r="J173" s="921"/>
      <c r="K173" s="921"/>
      <c r="L173" s="925"/>
    </row>
    <row r="174" spans="1:12" ht="24" x14ac:dyDescent="0.25">
      <c r="A174" s="918">
        <v>1132</v>
      </c>
      <c r="B174" s="9" t="s">
        <v>22</v>
      </c>
      <c r="C174" s="13" t="s">
        <v>23</v>
      </c>
      <c r="D174" s="13" t="s">
        <v>24</v>
      </c>
      <c r="E174" s="13" t="s">
        <v>25</v>
      </c>
      <c r="F174" s="919" t="s">
        <v>17</v>
      </c>
      <c r="G174" s="919"/>
      <c r="H174" s="920"/>
      <c r="I174" s="920"/>
      <c r="J174" s="920"/>
      <c r="K174" s="920"/>
      <c r="L174" s="920"/>
    </row>
    <row r="175" spans="1:12" x14ac:dyDescent="0.25">
      <c r="A175" s="918"/>
      <c r="B175" s="921" t="s">
        <v>3488</v>
      </c>
      <c r="C175" s="922" t="s">
        <v>3490</v>
      </c>
      <c r="D175" s="923">
        <v>43737</v>
      </c>
      <c r="E175" s="921" t="s">
        <v>283</v>
      </c>
      <c r="F175" s="921" t="s">
        <v>284</v>
      </c>
      <c r="G175" s="921"/>
      <c r="H175" s="924" t="s">
        <v>30</v>
      </c>
      <c r="I175" s="924"/>
      <c r="J175" s="14" t="s">
        <v>31</v>
      </c>
      <c r="K175" s="14" t="s">
        <v>32</v>
      </c>
      <c r="L175" s="16">
        <v>215.75</v>
      </c>
    </row>
    <row r="176" spans="1:12" x14ac:dyDescent="0.25">
      <c r="A176" s="918"/>
      <c r="B176" s="921"/>
      <c r="C176" s="922"/>
      <c r="D176" s="923"/>
      <c r="E176" s="921"/>
      <c r="F176" s="921"/>
      <c r="G176" s="921"/>
      <c r="H176" s="924" t="s">
        <v>33</v>
      </c>
      <c r="I176" s="924"/>
      <c r="J176" s="14" t="s">
        <v>31</v>
      </c>
      <c r="K176" s="14" t="s">
        <v>32</v>
      </c>
      <c r="L176" s="16">
        <v>252.04</v>
      </c>
    </row>
    <row r="177" spans="1:12" ht="24" x14ac:dyDescent="0.25">
      <c r="A177" s="918"/>
      <c r="B177" s="9" t="s">
        <v>34</v>
      </c>
      <c r="C177" s="13" t="s">
        <v>35</v>
      </c>
      <c r="D177" s="13" t="s">
        <v>36</v>
      </c>
      <c r="E177" s="13" t="s">
        <v>37</v>
      </c>
      <c r="F177" s="920"/>
      <c r="G177" s="920"/>
      <c r="H177" s="924" t="s">
        <v>38</v>
      </c>
      <c r="I177" s="924"/>
      <c r="J177" s="921" t="s">
        <v>31</v>
      </c>
      <c r="K177" s="921" t="s">
        <v>31</v>
      </c>
      <c r="L177" s="925">
        <v>0</v>
      </c>
    </row>
    <row r="178" spans="1:12" ht="22.8" x14ac:dyDescent="0.25">
      <c r="A178" s="918"/>
      <c r="B178" s="14" t="s">
        <v>39</v>
      </c>
      <c r="C178" s="14" t="s">
        <v>284</v>
      </c>
      <c r="D178" s="15">
        <v>43738</v>
      </c>
      <c r="E178" s="14" t="s">
        <v>946</v>
      </c>
      <c r="F178" s="920"/>
      <c r="G178" s="920"/>
      <c r="H178" s="924"/>
      <c r="I178" s="924"/>
      <c r="J178" s="921"/>
      <c r="K178" s="921"/>
      <c r="L178" s="925"/>
    </row>
    <row r="179" spans="1:12" ht="24" x14ac:dyDescent="0.25">
      <c r="A179" s="918">
        <v>1133</v>
      </c>
      <c r="B179" s="9" t="s">
        <v>22</v>
      </c>
      <c r="C179" s="13" t="s">
        <v>23</v>
      </c>
      <c r="D179" s="13" t="s">
        <v>24</v>
      </c>
      <c r="E179" s="13" t="s">
        <v>25</v>
      </c>
      <c r="F179" s="919" t="s">
        <v>17</v>
      </c>
      <c r="G179" s="919"/>
      <c r="H179" s="920"/>
      <c r="I179" s="920"/>
      <c r="J179" s="920"/>
      <c r="K179" s="920"/>
      <c r="L179" s="920"/>
    </row>
    <row r="180" spans="1:12" x14ac:dyDescent="0.25">
      <c r="A180" s="918"/>
      <c r="B180" s="921" t="s">
        <v>3491</v>
      </c>
      <c r="C180" s="922" t="s">
        <v>3492</v>
      </c>
      <c r="D180" s="923">
        <v>43639</v>
      </c>
      <c r="E180" s="921" t="s">
        <v>378</v>
      </c>
      <c r="F180" s="921" t="s">
        <v>3493</v>
      </c>
      <c r="G180" s="921"/>
      <c r="H180" s="924" t="s">
        <v>30</v>
      </c>
      <c r="I180" s="924"/>
      <c r="J180" s="14" t="s">
        <v>31</v>
      </c>
      <c r="K180" s="14" t="s">
        <v>32</v>
      </c>
      <c r="L180" s="16">
        <v>678</v>
      </c>
    </row>
    <row r="181" spans="1:12" x14ac:dyDescent="0.25">
      <c r="A181" s="918"/>
      <c r="B181" s="921"/>
      <c r="C181" s="922"/>
      <c r="D181" s="923"/>
      <c r="E181" s="921"/>
      <c r="F181" s="921"/>
      <c r="G181" s="921"/>
      <c r="H181" s="924" t="s">
        <v>33</v>
      </c>
      <c r="I181" s="924"/>
      <c r="J181" s="921" t="s">
        <v>31</v>
      </c>
      <c r="K181" s="921" t="s">
        <v>31</v>
      </c>
      <c r="L181" s="925">
        <v>0</v>
      </c>
    </row>
    <row r="182" spans="1:12" x14ac:dyDescent="0.25">
      <c r="A182" s="918"/>
      <c r="B182" s="921"/>
      <c r="C182" s="922"/>
      <c r="D182" s="923"/>
      <c r="E182" s="921"/>
      <c r="F182" s="921"/>
      <c r="G182" s="921"/>
      <c r="H182" s="924"/>
      <c r="I182" s="924"/>
      <c r="J182" s="921"/>
      <c r="K182" s="921"/>
      <c r="L182" s="925"/>
    </row>
    <row r="183" spans="1:12" ht="24" x14ac:dyDescent="0.25">
      <c r="A183" s="918"/>
      <c r="B183" s="9" t="s">
        <v>34</v>
      </c>
      <c r="C183" s="13" t="s">
        <v>35</v>
      </c>
      <c r="D183" s="13" t="s">
        <v>36</v>
      </c>
      <c r="E183" s="13" t="s">
        <v>37</v>
      </c>
      <c r="F183" s="920"/>
      <c r="G183" s="920"/>
      <c r="H183" s="924" t="s">
        <v>38</v>
      </c>
      <c r="I183" s="924"/>
      <c r="J183" s="921" t="s">
        <v>31</v>
      </c>
      <c r="K183" s="921" t="s">
        <v>31</v>
      </c>
      <c r="L183" s="925">
        <v>0</v>
      </c>
    </row>
    <row r="184" spans="1:12" ht="22.8" x14ac:dyDescent="0.25">
      <c r="A184" s="918"/>
      <c r="B184" s="14" t="s">
        <v>31</v>
      </c>
      <c r="C184" s="14" t="s">
        <v>3493</v>
      </c>
      <c r="D184" s="15">
        <v>43653</v>
      </c>
      <c r="E184" s="14" t="s">
        <v>3494</v>
      </c>
      <c r="F184" s="920"/>
      <c r="G184" s="920"/>
      <c r="H184" s="924"/>
      <c r="I184" s="924"/>
      <c r="J184" s="921"/>
      <c r="K184" s="921"/>
      <c r="L184" s="925"/>
    </row>
    <row r="185" spans="1:12" ht="24" x14ac:dyDescent="0.25">
      <c r="A185" s="918">
        <v>1134</v>
      </c>
      <c r="B185" s="9" t="s">
        <v>22</v>
      </c>
      <c r="C185" s="13" t="s">
        <v>23</v>
      </c>
      <c r="D185" s="13" t="s">
        <v>24</v>
      </c>
      <c r="E185" s="13" t="s">
        <v>25</v>
      </c>
      <c r="F185" s="919" t="s">
        <v>17</v>
      </c>
      <c r="G185" s="919"/>
      <c r="H185" s="920"/>
      <c r="I185" s="920"/>
      <c r="J185" s="920"/>
      <c r="K185" s="920"/>
      <c r="L185" s="920"/>
    </row>
    <row r="186" spans="1:12" x14ac:dyDescent="0.25">
      <c r="A186" s="918"/>
      <c r="B186" s="921" t="s">
        <v>3491</v>
      </c>
      <c r="C186" s="922" t="s">
        <v>3492</v>
      </c>
      <c r="D186" s="923">
        <v>43639</v>
      </c>
      <c r="E186" s="921" t="s">
        <v>378</v>
      </c>
      <c r="F186" s="921" t="s">
        <v>2444</v>
      </c>
      <c r="G186" s="921"/>
      <c r="H186" s="924" t="s">
        <v>30</v>
      </c>
      <c r="I186" s="924"/>
      <c r="J186" s="14" t="s">
        <v>31</v>
      </c>
      <c r="K186" s="14" t="s">
        <v>32</v>
      </c>
      <c r="L186" s="16">
        <v>1212</v>
      </c>
    </row>
    <row r="187" spans="1:12" x14ac:dyDescent="0.25">
      <c r="A187" s="918"/>
      <c r="B187" s="921"/>
      <c r="C187" s="922"/>
      <c r="D187" s="923"/>
      <c r="E187" s="921"/>
      <c r="F187" s="921"/>
      <c r="G187" s="921"/>
      <c r="H187" s="924" t="s">
        <v>33</v>
      </c>
      <c r="I187" s="924"/>
      <c r="J187" s="921" t="s">
        <v>31</v>
      </c>
      <c r="K187" s="921" t="s">
        <v>32</v>
      </c>
      <c r="L187" s="925">
        <v>1480</v>
      </c>
    </row>
    <row r="188" spans="1:12" x14ac:dyDescent="0.25">
      <c r="A188" s="918"/>
      <c r="B188" s="921"/>
      <c r="C188" s="922"/>
      <c r="D188" s="923"/>
      <c r="E188" s="921"/>
      <c r="F188" s="921"/>
      <c r="G188" s="921"/>
      <c r="H188" s="924"/>
      <c r="I188" s="924"/>
      <c r="J188" s="921"/>
      <c r="K188" s="921"/>
      <c r="L188" s="925"/>
    </row>
    <row r="189" spans="1:12" ht="24" x14ac:dyDescent="0.25">
      <c r="A189" s="918"/>
      <c r="B189" s="9" t="s">
        <v>34</v>
      </c>
      <c r="C189" s="13" t="s">
        <v>35</v>
      </c>
      <c r="D189" s="13" t="s">
        <v>36</v>
      </c>
      <c r="E189" s="13" t="s">
        <v>37</v>
      </c>
      <c r="F189" s="920"/>
      <c r="G189" s="920"/>
      <c r="H189" s="924" t="s">
        <v>38</v>
      </c>
      <c r="I189" s="924"/>
      <c r="J189" s="921" t="s">
        <v>31</v>
      </c>
      <c r="K189" s="921" t="s">
        <v>32</v>
      </c>
      <c r="L189" s="925">
        <v>675</v>
      </c>
    </row>
    <row r="190" spans="1:12" ht="22.8" x14ac:dyDescent="0.25">
      <c r="A190" s="918"/>
      <c r="B190" s="14" t="s">
        <v>31</v>
      </c>
      <c r="C190" s="14" t="s">
        <v>2444</v>
      </c>
      <c r="D190" s="15">
        <v>43653</v>
      </c>
      <c r="E190" s="14" t="s">
        <v>3494</v>
      </c>
      <c r="F190" s="920"/>
      <c r="G190" s="920"/>
      <c r="H190" s="924"/>
      <c r="I190" s="924"/>
      <c r="J190" s="921"/>
      <c r="K190" s="921"/>
      <c r="L190" s="925"/>
    </row>
    <row r="191" spans="1:12" ht="24" x14ac:dyDescent="0.25">
      <c r="A191" s="918">
        <v>1135</v>
      </c>
      <c r="B191" s="9" t="s">
        <v>22</v>
      </c>
      <c r="C191" s="13" t="s">
        <v>23</v>
      </c>
      <c r="D191" s="13" t="s">
        <v>24</v>
      </c>
      <c r="E191" s="13" t="s">
        <v>25</v>
      </c>
      <c r="F191" s="919" t="s">
        <v>17</v>
      </c>
      <c r="G191" s="919"/>
      <c r="H191" s="920"/>
      <c r="I191" s="920"/>
      <c r="J191" s="920"/>
      <c r="K191" s="920"/>
      <c r="L191" s="920"/>
    </row>
    <row r="192" spans="1:12" x14ac:dyDescent="0.25">
      <c r="A192" s="918"/>
      <c r="B192" s="921" t="s">
        <v>3495</v>
      </c>
      <c r="C192" s="922" t="s">
        <v>3496</v>
      </c>
      <c r="D192" s="923">
        <v>43719</v>
      </c>
      <c r="E192" s="921" t="s">
        <v>298</v>
      </c>
      <c r="F192" s="921" t="s">
        <v>821</v>
      </c>
      <c r="G192" s="921"/>
      <c r="H192" s="924" t="s">
        <v>30</v>
      </c>
      <c r="I192" s="924"/>
      <c r="J192" s="14" t="s">
        <v>31</v>
      </c>
      <c r="K192" s="14" t="s">
        <v>32</v>
      </c>
      <c r="L192" s="16">
        <v>379.5</v>
      </c>
    </row>
    <row r="193" spans="1:12" x14ac:dyDescent="0.25">
      <c r="A193" s="918"/>
      <c r="B193" s="921"/>
      <c r="C193" s="922"/>
      <c r="D193" s="923"/>
      <c r="E193" s="921"/>
      <c r="F193" s="921"/>
      <c r="G193" s="921"/>
      <c r="H193" s="924" t="s">
        <v>33</v>
      </c>
      <c r="I193" s="924"/>
      <c r="J193" s="14" t="s">
        <v>31</v>
      </c>
      <c r="K193" s="14" t="s">
        <v>31</v>
      </c>
      <c r="L193" s="16">
        <v>0</v>
      </c>
    </row>
    <row r="194" spans="1:12" ht="24" x14ac:dyDescent="0.25">
      <c r="A194" s="918"/>
      <c r="B194" s="9" t="s">
        <v>34</v>
      </c>
      <c r="C194" s="13" t="s">
        <v>35</v>
      </c>
      <c r="D194" s="13" t="s">
        <v>36</v>
      </c>
      <c r="E194" s="13" t="s">
        <v>37</v>
      </c>
      <c r="F194" s="920"/>
      <c r="G194" s="920"/>
      <c r="H194" s="924" t="s">
        <v>38</v>
      </c>
      <c r="I194" s="924"/>
      <c r="J194" s="921" t="s">
        <v>31</v>
      </c>
      <c r="K194" s="921" t="s">
        <v>32</v>
      </c>
      <c r="L194" s="925">
        <v>27.25</v>
      </c>
    </row>
    <row r="195" spans="1:12" ht="34.200000000000003" x14ac:dyDescent="0.25">
      <c r="A195" s="918"/>
      <c r="B195" s="14" t="s">
        <v>496</v>
      </c>
      <c r="C195" s="14" t="s">
        <v>821</v>
      </c>
      <c r="D195" s="15">
        <v>43720</v>
      </c>
      <c r="E195" s="14" t="s">
        <v>3497</v>
      </c>
      <c r="F195" s="920"/>
      <c r="G195" s="920"/>
      <c r="H195" s="924"/>
      <c r="I195" s="924"/>
      <c r="J195" s="921"/>
      <c r="K195" s="921"/>
      <c r="L195" s="925"/>
    </row>
    <row r="196" spans="1:12" ht="24" x14ac:dyDescent="0.25">
      <c r="A196" s="918">
        <v>1136</v>
      </c>
      <c r="B196" s="9" t="s">
        <v>22</v>
      </c>
      <c r="C196" s="13" t="s">
        <v>23</v>
      </c>
      <c r="D196" s="13" t="s">
        <v>24</v>
      </c>
      <c r="E196" s="13" t="s">
        <v>25</v>
      </c>
      <c r="F196" s="919" t="s">
        <v>17</v>
      </c>
      <c r="G196" s="919"/>
      <c r="H196" s="920"/>
      <c r="I196" s="920"/>
      <c r="J196" s="920"/>
      <c r="K196" s="920"/>
      <c r="L196" s="920"/>
    </row>
    <row r="197" spans="1:12" x14ac:dyDescent="0.25">
      <c r="A197" s="918"/>
      <c r="B197" s="921" t="s">
        <v>3498</v>
      </c>
      <c r="C197" s="921" t="s">
        <v>3499</v>
      </c>
      <c r="D197" s="923">
        <v>43686</v>
      </c>
      <c r="E197" s="921" t="s">
        <v>308</v>
      </c>
      <c r="F197" s="921" t="s">
        <v>309</v>
      </c>
      <c r="G197" s="921"/>
      <c r="H197" s="924" t="s">
        <v>30</v>
      </c>
      <c r="I197" s="924"/>
      <c r="J197" s="14" t="s">
        <v>31</v>
      </c>
      <c r="K197" s="14" t="s">
        <v>32</v>
      </c>
      <c r="L197" s="16">
        <v>1070.5</v>
      </c>
    </row>
    <row r="198" spans="1:12" x14ac:dyDescent="0.25">
      <c r="A198" s="918"/>
      <c r="B198" s="921"/>
      <c r="C198" s="921"/>
      <c r="D198" s="923"/>
      <c r="E198" s="921"/>
      <c r="F198" s="921"/>
      <c r="G198" s="921"/>
      <c r="H198" s="924" t="s">
        <v>33</v>
      </c>
      <c r="I198" s="924"/>
      <c r="J198" s="14" t="s">
        <v>31</v>
      </c>
      <c r="K198" s="14" t="s">
        <v>31</v>
      </c>
      <c r="L198" s="16">
        <v>0</v>
      </c>
    </row>
    <row r="199" spans="1:12" ht="24" x14ac:dyDescent="0.25">
      <c r="A199" s="918"/>
      <c r="B199" s="9" t="s">
        <v>34</v>
      </c>
      <c r="C199" s="13" t="s">
        <v>35</v>
      </c>
      <c r="D199" s="13" t="s">
        <v>36</v>
      </c>
      <c r="E199" s="13" t="s">
        <v>37</v>
      </c>
      <c r="F199" s="920"/>
      <c r="G199" s="920"/>
      <c r="H199" s="924" t="s">
        <v>38</v>
      </c>
      <c r="I199" s="924"/>
      <c r="J199" s="921" t="s">
        <v>31</v>
      </c>
      <c r="K199" s="921" t="s">
        <v>31</v>
      </c>
      <c r="L199" s="925">
        <v>0</v>
      </c>
    </row>
    <row r="200" spans="1:12" ht="22.8" x14ac:dyDescent="0.25">
      <c r="A200" s="918"/>
      <c r="B200" s="14" t="s">
        <v>3500</v>
      </c>
      <c r="C200" s="14" t="s">
        <v>309</v>
      </c>
      <c r="D200" s="15">
        <v>43694</v>
      </c>
      <c r="E200" s="14" t="s">
        <v>730</v>
      </c>
      <c r="F200" s="920"/>
      <c r="G200" s="920"/>
      <c r="H200" s="924"/>
      <c r="I200" s="924"/>
      <c r="J200" s="921"/>
      <c r="K200" s="921"/>
      <c r="L200" s="925"/>
    </row>
    <row r="201" spans="1:12" ht="24" x14ac:dyDescent="0.25">
      <c r="A201" s="918">
        <v>1137</v>
      </c>
      <c r="B201" s="9" t="s">
        <v>22</v>
      </c>
      <c r="C201" s="13" t="s">
        <v>23</v>
      </c>
      <c r="D201" s="13" t="s">
        <v>24</v>
      </c>
      <c r="E201" s="13" t="s">
        <v>25</v>
      </c>
      <c r="F201" s="919" t="s">
        <v>17</v>
      </c>
      <c r="G201" s="919"/>
      <c r="H201" s="920"/>
      <c r="I201" s="920"/>
      <c r="J201" s="920"/>
      <c r="K201" s="920"/>
      <c r="L201" s="920"/>
    </row>
    <row r="202" spans="1:12" x14ac:dyDescent="0.25">
      <c r="A202" s="918"/>
      <c r="B202" s="921" t="s">
        <v>3501</v>
      </c>
      <c r="C202" s="922" t="s">
        <v>3502</v>
      </c>
      <c r="D202" s="923">
        <v>43557</v>
      </c>
      <c r="E202" s="921" t="s">
        <v>2226</v>
      </c>
      <c r="F202" s="921" t="s">
        <v>3178</v>
      </c>
      <c r="G202" s="921"/>
      <c r="H202" s="924" t="s">
        <v>30</v>
      </c>
      <c r="I202" s="924"/>
      <c r="J202" s="14" t="s">
        <v>31</v>
      </c>
      <c r="K202" s="14" t="s">
        <v>32</v>
      </c>
      <c r="L202" s="16">
        <v>524.06000000000006</v>
      </c>
    </row>
    <row r="203" spans="1:12" x14ac:dyDescent="0.25">
      <c r="A203" s="918"/>
      <c r="B203" s="921"/>
      <c r="C203" s="922"/>
      <c r="D203" s="923"/>
      <c r="E203" s="921"/>
      <c r="F203" s="921"/>
      <c r="G203" s="921"/>
      <c r="H203" s="924" t="s">
        <v>33</v>
      </c>
      <c r="I203" s="924"/>
      <c r="J203" s="14" t="s">
        <v>31</v>
      </c>
      <c r="K203" s="14" t="s">
        <v>31</v>
      </c>
      <c r="L203" s="16">
        <v>0</v>
      </c>
    </row>
    <row r="204" spans="1:12" ht="24" x14ac:dyDescent="0.25">
      <c r="A204" s="918"/>
      <c r="B204" s="9" t="s">
        <v>34</v>
      </c>
      <c r="C204" s="13" t="s">
        <v>35</v>
      </c>
      <c r="D204" s="13" t="s">
        <v>36</v>
      </c>
      <c r="E204" s="13" t="s">
        <v>37</v>
      </c>
      <c r="F204" s="920"/>
      <c r="G204" s="920"/>
      <c r="H204" s="924" t="s">
        <v>38</v>
      </c>
      <c r="I204" s="924"/>
      <c r="J204" s="921" t="s">
        <v>31</v>
      </c>
      <c r="K204" s="921" t="s">
        <v>32</v>
      </c>
      <c r="L204" s="925">
        <v>152.04</v>
      </c>
    </row>
    <row r="205" spans="1:12" ht="22.8" x14ac:dyDescent="0.25">
      <c r="A205" s="918"/>
      <c r="B205" s="14" t="s">
        <v>31</v>
      </c>
      <c r="C205" s="14" t="s">
        <v>3178</v>
      </c>
      <c r="D205" s="15">
        <v>43559</v>
      </c>
      <c r="E205" s="14" t="s">
        <v>654</v>
      </c>
      <c r="F205" s="920"/>
      <c r="G205" s="920"/>
      <c r="H205" s="924"/>
      <c r="I205" s="924"/>
      <c r="J205" s="921"/>
      <c r="K205" s="921"/>
      <c r="L205" s="925"/>
    </row>
    <row r="206" spans="1:12" ht="24" x14ac:dyDescent="0.25">
      <c r="A206" s="918">
        <v>1138</v>
      </c>
      <c r="B206" s="9" t="s">
        <v>22</v>
      </c>
      <c r="C206" s="13" t="s">
        <v>23</v>
      </c>
      <c r="D206" s="13" t="s">
        <v>24</v>
      </c>
      <c r="E206" s="13" t="s">
        <v>25</v>
      </c>
      <c r="F206" s="919" t="s">
        <v>17</v>
      </c>
      <c r="G206" s="919"/>
      <c r="H206" s="920"/>
      <c r="I206" s="920"/>
      <c r="J206" s="920"/>
      <c r="K206" s="920"/>
      <c r="L206" s="920"/>
    </row>
    <row r="207" spans="1:12" x14ac:dyDescent="0.25">
      <c r="A207" s="918"/>
      <c r="B207" s="921" t="s">
        <v>3503</v>
      </c>
      <c r="C207" s="921" t="s">
        <v>3504</v>
      </c>
      <c r="D207" s="923">
        <v>43633</v>
      </c>
      <c r="E207" s="921" t="s">
        <v>298</v>
      </c>
      <c r="F207" s="921" t="s">
        <v>3208</v>
      </c>
      <c r="G207" s="921"/>
      <c r="H207" s="924" t="s">
        <v>30</v>
      </c>
      <c r="I207" s="924"/>
      <c r="J207" s="14" t="s">
        <v>31</v>
      </c>
      <c r="K207" s="14" t="s">
        <v>31</v>
      </c>
      <c r="L207" s="16">
        <v>0</v>
      </c>
    </row>
    <row r="208" spans="1:12" x14ac:dyDescent="0.25">
      <c r="A208" s="918"/>
      <c r="B208" s="921"/>
      <c r="C208" s="921"/>
      <c r="D208" s="923"/>
      <c r="E208" s="921"/>
      <c r="F208" s="921"/>
      <c r="G208" s="921"/>
      <c r="H208" s="924" t="s">
        <v>33</v>
      </c>
      <c r="I208" s="924"/>
      <c r="J208" s="14" t="s">
        <v>31</v>
      </c>
      <c r="K208" s="14" t="s">
        <v>31</v>
      </c>
      <c r="L208" s="16">
        <v>0</v>
      </c>
    </row>
    <row r="209" spans="1:12" ht="24" x14ac:dyDescent="0.25">
      <c r="A209" s="918"/>
      <c r="B209" s="9" t="s">
        <v>34</v>
      </c>
      <c r="C209" s="13" t="s">
        <v>35</v>
      </c>
      <c r="D209" s="13" t="s">
        <v>36</v>
      </c>
      <c r="E209" s="13" t="s">
        <v>37</v>
      </c>
      <c r="F209" s="920"/>
      <c r="G209" s="920"/>
      <c r="H209" s="924" t="s">
        <v>38</v>
      </c>
      <c r="I209" s="924"/>
      <c r="J209" s="921" t="s">
        <v>31</v>
      </c>
      <c r="K209" s="921" t="s">
        <v>32</v>
      </c>
      <c r="L209" s="925">
        <v>750</v>
      </c>
    </row>
    <row r="210" spans="1:12" ht="22.8" x14ac:dyDescent="0.25">
      <c r="A210" s="918"/>
      <c r="B210" s="14" t="s">
        <v>323</v>
      </c>
      <c r="C210" s="14" t="s">
        <v>3208</v>
      </c>
      <c r="D210" s="15">
        <v>43637</v>
      </c>
      <c r="E210" s="14" t="s">
        <v>1459</v>
      </c>
      <c r="F210" s="920"/>
      <c r="G210" s="920"/>
      <c r="H210" s="924"/>
      <c r="I210" s="924"/>
      <c r="J210" s="921"/>
      <c r="K210" s="921"/>
      <c r="L210" s="925"/>
    </row>
    <row r="211" spans="1:12" ht="24" x14ac:dyDescent="0.25">
      <c r="A211" s="918">
        <v>1139</v>
      </c>
      <c r="B211" s="9" t="s">
        <v>22</v>
      </c>
      <c r="C211" s="13" t="s">
        <v>23</v>
      </c>
      <c r="D211" s="13" t="s">
        <v>24</v>
      </c>
      <c r="E211" s="13" t="s">
        <v>25</v>
      </c>
      <c r="F211" s="919" t="s">
        <v>17</v>
      </c>
      <c r="G211" s="919"/>
      <c r="H211" s="920"/>
      <c r="I211" s="920"/>
      <c r="J211" s="920"/>
      <c r="K211" s="920"/>
      <c r="L211" s="920"/>
    </row>
    <row r="212" spans="1:12" x14ac:dyDescent="0.25">
      <c r="A212" s="918"/>
      <c r="B212" s="921" t="s">
        <v>3505</v>
      </c>
      <c r="C212" s="922" t="s">
        <v>3506</v>
      </c>
      <c r="D212" s="923">
        <v>43653</v>
      </c>
      <c r="E212" s="921" t="s">
        <v>617</v>
      </c>
      <c r="F212" s="921" t="s">
        <v>3507</v>
      </c>
      <c r="G212" s="921"/>
      <c r="H212" s="924" t="s">
        <v>30</v>
      </c>
      <c r="I212" s="924"/>
      <c r="J212" s="14" t="s">
        <v>31</v>
      </c>
      <c r="K212" s="14" t="s">
        <v>32</v>
      </c>
      <c r="L212" s="16">
        <v>310.59000000000003</v>
      </c>
    </row>
    <row r="213" spans="1:12" x14ac:dyDescent="0.25">
      <c r="A213" s="918"/>
      <c r="B213" s="921"/>
      <c r="C213" s="922"/>
      <c r="D213" s="923"/>
      <c r="E213" s="921"/>
      <c r="F213" s="921"/>
      <c r="G213" s="921"/>
      <c r="H213" s="924" t="s">
        <v>33</v>
      </c>
      <c r="I213" s="924"/>
      <c r="J213" s="14" t="s">
        <v>31</v>
      </c>
      <c r="K213" s="14" t="s">
        <v>32</v>
      </c>
      <c r="L213" s="16">
        <v>1437.27</v>
      </c>
    </row>
    <row r="214" spans="1:12" ht="24" x14ac:dyDescent="0.25">
      <c r="A214" s="918"/>
      <c r="B214" s="9" t="s">
        <v>34</v>
      </c>
      <c r="C214" s="13" t="s">
        <v>35</v>
      </c>
      <c r="D214" s="13" t="s">
        <v>36</v>
      </c>
      <c r="E214" s="13" t="s">
        <v>37</v>
      </c>
      <c r="F214" s="920"/>
      <c r="G214" s="920"/>
      <c r="H214" s="924" t="s">
        <v>38</v>
      </c>
      <c r="I214" s="924"/>
      <c r="J214" s="921" t="s">
        <v>31</v>
      </c>
      <c r="K214" s="921" t="s">
        <v>32</v>
      </c>
      <c r="L214" s="925">
        <v>550</v>
      </c>
    </row>
    <row r="215" spans="1:12" ht="22.8" x14ac:dyDescent="0.25">
      <c r="A215" s="918"/>
      <c r="B215" s="14" t="s">
        <v>204</v>
      </c>
      <c r="C215" s="14" t="s">
        <v>3507</v>
      </c>
      <c r="D215" s="15">
        <v>43659</v>
      </c>
      <c r="E215" s="14" t="s">
        <v>3508</v>
      </c>
      <c r="F215" s="920"/>
      <c r="G215" s="920"/>
      <c r="H215" s="924"/>
      <c r="I215" s="924"/>
      <c r="J215" s="921"/>
      <c r="K215" s="921"/>
      <c r="L215" s="925"/>
    </row>
    <row r="216" spans="1:12" ht="24" x14ac:dyDescent="0.25">
      <c r="A216" s="918">
        <v>1140</v>
      </c>
      <c r="B216" s="9" t="s">
        <v>22</v>
      </c>
      <c r="C216" s="13" t="s">
        <v>23</v>
      </c>
      <c r="D216" s="13" t="s">
        <v>24</v>
      </c>
      <c r="E216" s="13" t="s">
        <v>25</v>
      </c>
      <c r="F216" s="919" t="s">
        <v>17</v>
      </c>
      <c r="G216" s="919"/>
      <c r="H216" s="920"/>
      <c r="I216" s="920"/>
      <c r="J216" s="920"/>
      <c r="K216" s="920"/>
      <c r="L216" s="920"/>
    </row>
    <row r="217" spans="1:12" x14ac:dyDescent="0.25">
      <c r="A217" s="918"/>
      <c r="B217" s="921" t="s">
        <v>3505</v>
      </c>
      <c r="C217" s="922" t="s">
        <v>3509</v>
      </c>
      <c r="D217" s="923">
        <v>43734</v>
      </c>
      <c r="E217" s="921" t="s">
        <v>469</v>
      </c>
      <c r="F217" s="921" t="s">
        <v>3510</v>
      </c>
      <c r="G217" s="921"/>
      <c r="H217" s="924" t="s">
        <v>30</v>
      </c>
      <c r="I217" s="924"/>
      <c r="J217" s="14" t="s">
        <v>31</v>
      </c>
      <c r="K217" s="14" t="s">
        <v>32</v>
      </c>
      <c r="L217" s="16">
        <v>202.27</v>
      </c>
    </row>
    <row r="218" spans="1:12" x14ac:dyDescent="0.25">
      <c r="A218" s="918"/>
      <c r="B218" s="921"/>
      <c r="C218" s="922"/>
      <c r="D218" s="923"/>
      <c r="E218" s="921"/>
      <c r="F218" s="921"/>
      <c r="G218" s="921"/>
      <c r="H218" s="924" t="s">
        <v>33</v>
      </c>
      <c r="I218" s="924"/>
      <c r="J218" s="14" t="s">
        <v>31</v>
      </c>
      <c r="K218" s="14" t="s">
        <v>32</v>
      </c>
      <c r="L218" s="16">
        <v>329.96</v>
      </c>
    </row>
    <row r="219" spans="1:12" ht="24" x14ac:dyDescent="0.25">
      <c r="A219" s="918"/>
      <c r="B219" s="9" t="s">
        <v>34</v>
      </c>
      <c r="C219" s="13" t="s">
        <v>35</v>
      </c>
      <c r="D219" s="13" t="s">
        <v>36</v>
      </c>
      <c r="E219" s="13" t="s">
        <v>37</v>
      </c>
      <c r="F219" s="920"/>
      <c r="G219" s="920"/>
      <c r="H219" s="924" t="s">
        <v>38</v>
      </c>
      <c r="I219" s="924"/>
      <c r="J219" s="921" t="s">
        <v>31</v>
      </c>
      <c r="K219" s="921" t="s">
        <v>31</v>
      </c>
      <c r="L219" s="925">
        <v>0</v>
      </c>
    </row>
    <row r="220" spans="1:12" ht="22.8" x14ac:dyDescent="0.25">
      <c r="A220" s="918"/>
      <c r="B220" s="14" t="s">
        <v>204</v>
      </c>
      <c r="C220" s="14" t="s">
        <v>3510</v>
      </c>
      <c r="D220" s="15">
        <v>43736</v>
      </c>
      <c r="E220" s="14" t="s">
        <v>989</v>
      </c>
      <c r="F220" s="920"/>
      <c r="G220" s="920"/>
      <c r="H220" s="924"/>
      <c r="I220" s="924"/>
      <c r="J220" s="921"/>
      <c r="K220" s="921"/>
      <c r="L220" s="925"/>
    </row>
    <row r="221" spans="1:12" ht="24" x14ac:dyDescent="0.25">
      <c r="A221" s="918">
        <v>1141</v>
      </c>
      <c r="B221" s="9" t="s">
        <v>22</v>
      </c>
      <c r="C221" s="13" t="s">
        <v>23</v>
      </c>
      <c r="D221" s="13" t="s">
        <v>24</v>
      </c>
      <c r="E221" s="13" t="s">
        <v>25</v>
      </c>
      <c r="F221" s="919" t="s">
        <v>17</v>
      </c>
      <c r="G221" s="919"/>
      <c r="H221" s="920"/>
      <c r="I221" s="920"/>
      <c r="J221" s="920"/>
      <c r="K221" s="920"/>
      <c r="L221" s="920"/>
    </row>
    <row r="222" spans="1:12" x14ac:dyDescent="0.25">
      <c r="A222" s="918"/>
      <c r="B222" s="921" t="s">
        <v>3511</v>
      </c>
      <c r="C222" s="922" t="s">
        <v>3512</v>
      </c>
      <c r="D222" s="923">
        <v>43572</v>
      </c>
      <c r="E222" s="921" t="s">
        <v>1716</v>
      </c>
      <c r="F222" s="921" t="s">
        <v>3513</v>
      </c>
      <c r="G222" s="921"/>
      <c r="H222" s="924" t="s">
        <v>30</v>
      </c>
      <c r="I222" s="924"/>
      <c r="J222" s="14" t="s">
        <v>31</v>
      </c>
      <c r="K222" s="14" t="s">
        <v>32</v>
      </c>
      <c r="L222" s="16">
        <v>136</v>
      </c>
    </row>
    <row r="223" spans="1:12" x14ac:dyDescent="0.25">
      <c r="A223" s="918"/>
      <c r="B223" s="921"/>
      <c r="C223" s="922"/>
      <c r="D223" s="923"/>
      <c r="E223" s="921"/>
      <c r="F223" s="921"/>
      <c r="G223" s="921"/>
      <c r="H223" s="924" t="s">
        <v>33</v>
      </c>
      <c r="I223" s="924"/>
      <c r="J223" s="921" t="s">
        <v>31</v>
      </c>
      <c r="K223" s="921" t="s">
        <v>32</v>
      </c>
      <c r="L223" s="925">
        <v>489.95</v>
      </c>
    </row>
    <row r="224" spans="1:12" x14ac:dyDescent="0.25">
      <c r="A224" s="918"/>
      <c r="B224" s="921"/>
      <c r="C224" s="922"/>
      <c r="D224" s="923"/>
      <c r="E224" s="921"/>
      <c r="F224" s="921"/>
      <c r="G224" s="921"/>
      <c r="H224" s="924"/>
      <c r="I224" s="924"/>
      <c r="J224" s="921"/>
      <c r="K224" s="921"/>
      <c r="L224" s="925"/>
    </row>
    <row r="225" spans="1:12" ht="24" x14ac:dyDescent="0.25">
      <c r="A225" s="918"/>
      <c r="B225" s="9" t="s">
        <v>34</v>
      </c>
      <c r="C225" s="13" t="s">
        <v>35</v>
      </c>
      <c r="D225" s="13" t="s">
        <v>36</v>
      </c>
      <c r="E225" s="13" t="s">
        <v>37</v>
      </c>
      <c r="F225" s="920"/>
      <c r="G225" s="920"/>
      <c r="H225" s="924" t="s">
        <v>38</v>
      </c>
      <c r="I225" s="924"/>
      <c r="J225" s="921" t="s">
        <v>31</v>
      </c>
      <c r="K225" s="921" t="s">
        <v>31</v>
      </c>
      <c r="L225" s="925">
        <v>0</v>
      </c>
    </row>
    <row r="226" spans="1:12" ht="22.8" x14ac:dyDescent="0.25">
      <c r="A226" s="918"/>
      <c r="B226" s="14" t="s">
        <v>3514</v>
      </c>
      <c r="C226" s="14" t="s">
        <v>3513</v>
      </c>
      <c r="D226" s="15">
        <v>43573</v>
      </c>
      <c r="E226" s="14" t="s">
        <v>1736</v>
      </c>
      <c r="F226" s="920"/>
      <c r="G226" s="920"/>
      <c r="H226" s="924"/>
      <c r="I226" s="924"/>
      <c r="J226" s="921"/>
      <c r="K226" s="921"/>
      <c r="L226" s="925"/>
    </row>
    <row r="227" spans="1:12" ht="24" x14ac:dyDescent="0.25">
      <c r="A227" s="918">
        <v>1142</v>
      </c>
      <c r="B227" s="9" t="s">
        <v>22</v>
      </c>
      <c r="C227" s="13" t="s">
        <v>23</v>
      </c>
      <c r="D227" s="13" t="s">
        <v>24</v>
      </c>
      <c r="E227" s="13" t="s">
        <v>25</v>
      </c>
      <c r="F227" s="919" t="s">
        <v>17</v>
      </c>
      <c r="G227" s="919"/>
      <c r="H227" s="920"/>
      <c r="I227" s="920"/>
      <c r="J227" s="920"/>
      <c r="K227" s="920"/>
      <c r="L227" s="920"/>
    </row>
    <row r="228" spans="1:12" x14ac:dyDescent="0.25">
      <c r="A228" s="918"/>
      <c r="B228" s="921" t="s">
        <v>3515</v>
      </c>
      <c r="C228" s="922" t="s">
        <v>3516</v>
      </c>
      <c r="D228" s="923">
        <v>43572</v>
      </c>
      <c r="E228" s="921" t="s">
        <v>1575</v>
      </c>
      <c r="F228" s="921" t="s">
        <v>1576</v>
      </c>
      <c r="G228" s="921"/>
      <c r="H228" s="924" t="s">
        <v>30</v>
      </c>
      <c r="I228" s="924"/>
      <c r="J228" s="14" t="s">
        <v>31</v>
      </c>
      <c r="K228" s="14" t="s">
        <v>32</v>
      </c>
      <c r="L228" s="16">
        <v>401.8</v>
      </c>
    </row>
    <row r="229" spans="1:12" x14ac:dyDescent="0.25">
      <c r="A229" s="918"/>
      <c r="B229" s="921"/>
      <c r="C229" s="922"/>
      <c r="D229" s="923"/>
      <c r="E229" s="921"/>
      <c r="F229" s="921"/>
      <c r="G229" s="921"/>
      <c r="H229" s="924" t="s">
        <v>33</v>
      </c>
      <c r="I229" s="924"/>
      <c r="J229" s="921" t="s">
        <v>31</v>
      </c>
      <c r="K229" s="921" t="s">
        <v>32</v>
      </c>
      <c r="L229" s="925">
        <v>556.35</v>
      </c>
    </row>
    <row r="230" spans="1:12" x14ac:dyDescent="0.25">
      <c r="A230" s="918"/>
      <c r="B230" s="921"/>
      <c r="C230" s="922"/>
      <c r="D230" s="923"/>
      <c r="E230" s="921"/>
      <c r="F230" s="921"/>
      <c r="G230" s="921"/>
      <c r="H230" s="924"/>
      <c r="I230" s="924"/>
      <c r="J230" s="921"/>
      <c r="K230" s="921"/>
      <c r="L230" s="925"/>
    </row>
    <row r="231" spans="1:12" ht="24" x14ac:dyDescent="0.25">
      <c r="A231" s="918"/>
      <c r="B231" s="9" t="s">
        <v>34</v>
      </c>
      <c r="C231" s="13" t="s">
        <v>35</v>
      </c>
      <c r="D231" s="13" t="s">
        <v>36</v>
      </c>
      <c r="E231" s="13" t="s">
        <v>37</v>
      </c>
      <c r="F231" s="920"/>
      <c r="G231" s="920"/>
      <c r="H231" s="924" t="s">
        <v>38</v>
      </c>
      <c r="I231" s="924"/>
      <c r="J231" s="921" t="s">
        <v>31</v>
      </c>
      <c r="K231" s="921" t="s">
        <v>31</v>
      </c>
      <c r="L231" s="925">
        <v>0</v>
      </c>
    </row>
    <row r="232" spans="1:12" ht="22.8" x14ac:dyDescent="0.25">
      <c r="A232" s="918"/>
      <c r="B232" s="14" t="s">
        <v>229</v>
      </c>
      <c r="C232" s="14" t="s">
        <v>1576</v>
      </c>
      <c r="D232" s="15">
        <v>43574</v>
      </c>
      <c r="E232" s="14" t="s">
        <v>170</v>
      </c>
      <c r="F232" s="920"/>
      <c r="G232" s="920"/>
      <c r="H232" s="924"/>
      <c r="I232" s="924"/>
      <c r="J232" s="921"/>
      <c r="K232" s="921"/>
      <c r="L232" s="925"/>
    </row>
    <row r="233" spans="1:12" ht="24" x14ac:dyDescent="0.25">
      <c r="A233" s="918">
        <v>1143</v>
      </c>
      <c r="B233" s="9" t="s">
        <v>22</v>
      </c>
      <c r="C233" s="13" t="s">
        <v>23</v>
      </c>
      <c r="D233" s="13" t="s">
        <v>24</v>
      </c>
      <c r="E233" s="13" t="s">
        <v>25</v>
      </c>
      <c r="F233" s="919" t="s">
        <v>17</v>
      </c>
      <c r="G233" s="919"/>
      <c r="H233" s="920"/>
      <c r="I233" s="920"/>
      <c r="J233" s="920"/>
      <c r="K233" s="920"/>
      <c r="L233" s="920"/>
    </row>
    <row r="234" spans="1:12" x14ac:dyDescent="0.25">
      <c r="A234" s="918"/>
      <c r="B234" s="921" t="s">
        <v>3517</v>
      </c>
      <c r="C234" s="922" t="s">
        <v>3518</v>
      </c>
      <c r="D234" s="923">
        <v>43565</v>
      </c>
      <c r="E234" s="921" t="s">
        <v>2580</v>
      </c>
      <c r="F234" s="921" t="s">
        <v>556</v>
      </c>
      <c r="G234" s="921"/>
      <c r="H234" s="924" t="s">
        <v>30</v>
      </c>
      <c r="I234" s="924"/>
      <c r="J234" s="14" t="s">
        <v>31</v>
      </c>
      <c r="K234" s="14" t="s">
        <v>32</v>
      </c>
      <c r="L234" s="16">
        <v>373.2</v>
      </c>
    </row>
    <row r="235" spans="1:12" x14ac:dyDescent="0.25">
      <c r="A235" s="918"/>
      <c r="B235" s="921"/>
      <c r="C235" s="922"/>
      <c r="D235" s="923"/>
      <c r="E235" s="921"/>
      <c r="F235" s="921"/>
      <c r="G235" s="921"/>
      <c r="H235" s="924" t="s">
        <v>33</v>
      </c>
      <c r="I235" s="924"/>
      <c r="J235" s="921" t="s">
        <v>31</v>
      </c>
      <c r="K235" s="921" t="s">
        <v>32</v>
      </c>
      <c r="L235" s="925">
        <v>339.6</v>
      </c>
    </row>
    <row r="236" spans="1:12" x14ac:dyDescent="0.25">
      <c r="A236" s="918"/>
      <c r="B236" s="921"/>
      <c r="C236" s="922"/>
      <c r="D236" s="923"/>
      <c r="E236" s="921"/>
      <c r="F236" s="921"/>
      <c r="G236" s="921"/>
      <c r="H236" s="924"/>
      <c r="I236" s="924"/>
      <c r="J236" s="921"/>
      <c r="K236" s="921"/>
      <c r="L236" s="925"/>
    </row>
    <row r="237" spans="1:12" ht="24" x14ac:dyDescent="0.25">
      <c r="A237" s="918"/>
      <c r="B237" s="9" t="s">
        <v>34</v>
      </c>
      <c r="C237" s="13" t="s">
        <v>35</v>
      </c>
      <c r="D237" s="13" t="s">
        <v>36</v>
      </c>
      <c r="E237" s="13" t="s">
        <v>37</v>
      </c>
      <c r="F237" s="920"/>
      <c r="G237" s="920"/>
      <c r="H237" s="924" t="s">
        <v>38</v>
      </c>
      <c r="I237" s="924"/>
      <c r="J237" s="921" t="s">
        <v>31</v>
      </c>
      <c r="K237" s="921" t="s">
        <v>31</v>
      </c>
      <c r="L237" s="925">
        <v>0</v>
      </c>
    </row>
    <row r="238" spans="1:12" ht="22.8" x14ac:dyDescent="0.25">
      <c r="A238" s="918"/>
      <c r="B238" s="14" t="s">
        <v>61</v>
      </c>
      <c r="C238" s="14" t="s">
        <v>556</v>
      </c>
      <c r="D238" s="15">
        <v>43567</v>
      </c>
      <c r="E238" s="14" t="s">
        <v>447</v>
      </c>
      <c r="F238" s="920"/>
      <c r="G238" s="920"/>
      <c r="H238" s="924"/>
      <c r="I238" s="924"/>
      <c r="J238" s="921"/>
      <c r="K238" s="921"/>
      <c r="L238" s="925"/>
    </row>
    <row r="239" spans="1:12" ht="24" x14ac:dyDescent="0.25">
      <c r="A239" s="918">
        <v>1144</v>
      </c>
      <c r="B239" s="9" t="s">
        <v>22</v>
      </c>
      <c r="C239" s="13" t="s">
        <v>23</v>
      </c>
      <c r="D239" s="13" t="s">
        <v>24</v>
      </c>
      <c r="E239" s="13" t="s">
        <v>25</v>
      </c>
      <c r="F239" s="919" t="s">
        <v>17</v>
      </c>
      <c r="G239" s="919"/>
      <c r="H239" s="920"/>
      <c r="I239" s="920"/>
      <c r="J239" s="920"/>
      <c r="K239" s="920"/>
      <c r="L239" s="920"/>
    </row>
    <row r="240" spans="1:12" x14ac:dyDescent="0.25">
      <c r="A240" s="918"/>
      <c r="B240" s="921" t="s">
        <v>3517</v>
      </c>
      <c r="C240" s="922" t="s">
        <v>3519</v>
      </c>
      <c r="D240" s="923">
        <v>43617</v>
      </c>
      <c r="E240" s="921" t="s">
        <v>2828</v>
      </c>
      <c r="F240" s="921" t="s">
        <v>3520</v>
      </c>
      <c r="G240" s="921"/>
      <c r="H240" s="924" t="s">
        <v>30</v>
      </c>
      <c r="I240" s="924"/>
      <c r="J240" s="14" t="s">
        <v>31</v>
      </c>
      <c r="K240" s="14" t="s">
        <v>32</v>
      </c>
      <c r="L240" s="16">
        <v>1292</v>
      </c>
    </row>
    <row r="241" spans="1:12" x14ac:dyDescent="0.25">
      <c r="A241" s="918"/>
      <c r="B241" s="921"/>
      <c r="C241" s="922"/>
      <c r="D241" s="923"/>
      <c r="E241" s="921"/>
      <c r="F241" s="921"/>
      <c r="G241" s="921"/>
      <c r="H241" s="924" t="s">
        <v>33</v>
      </c>
      <c r="I241" s="924"/>
      <c r="J241" s="921" t="s">
        <v>31</v>
      </c>
      <c r="K241" s="921" t="s">
        <v>32</v>
      </c>
      <c r="L241" s="925">
        <v>1589.4</v>
      </c>
    </row>
    <row r="242" spans="1:12" x14ac:dyDescent="0.25">
      <c r="A242" s="918"/>
      <c r="B242" s="921"/>
      <c r="C242" s="922"/>
      <c r="D242" s="923"/>
      <c r="E242" s="921"/>
      <c r="F242" s="921"/>
      <c r="G242" s="921"/>
      <c r="H242" s="924"/>
      <c r="I242" s="924"/>
      <c r="J242" s="921"/>
      <c r="K242" s="921"/>
      <c r="L242" s="925"/>
    </row>
    <row r="243" spans="1:12" ht="24" x14ac:dyDescent="0.25">
      <c r="A243" s="918"/>
      <c r="B243" s="9" t="s">
        <v>34</v>
      </c>
      <c r="C243" s="13" t="s">
        <v>35</v>
      </c>
      <c r="D243" s="13" t="s">
        <v>36</v>
      </c>
      <c r="E243" s="13" t="s">
        <v>37</v>
      </c>
      <c r="F243" s="920"/>
      <c r="G243" s="920"/>
      <c r="H243" s="924" t="s">
        <v>38</v>
      </c>
      <c r="I243" s="924"/>
      <c r="J243" s="921" t="s">
        <v>31</v>
      </c>
      <c r="K243" s="921" t="s">
        <v>32</v>
      </c>
      <c r="L243" s="925">
        <v>701.83</v>
      </c>
    </row>
    <row r="244" spans="1:12" ht="22.8" x14ac:dyDescent="0.25">
      <c r="A244" s="918"/>
      <c r="B244" s="14" t="s">
        <v>61</v>
      </c>
      <c r="C244" s="14" t="s">
        <v>3520</v>
      </c>
      <c r="D244" s="15">
        <v>43623</v>
      </c>
      <c r="E244" s="14" t="s">
        <v>1268</v>
      </c>
      <c r="F244" s="920"/>
      <c r="G244" s="920"/>
      <c r="H244" s="924"/>
      <c r="I244" s="924"/>
      <c r="J244" s="921"/>
      <c r="K244" s="921"/>
      <c r="L244" s="925"/>
    </row>
    <row r="245" spans="1:12" ht="24" x14ac:dyDescent="0.25">
      <c r="A245" s="918">
        <v>1145</v>
      </c>
      <c r="B245" s="9" t="s">
        <v>22</v>
      </c>
      <c r="C245" s="13" t="s">
        <v>23</v>
      </c>
      <c r="D245" s="13" t="s">
        <v>24</v>
      </c>
      <c r="E245" s="13" t="s">
        <v>25</v>
      </c>
      <c r="F245" s="919" t="s">
        <v>17</v>
      </c>
      <c r="G245" s="919"/>
      <c r="H245" s="920"/>
      <c r="I245" s="920"/>
      <c r="J245" s="920"/>
      <c r="K245" s="920"/>
      <c r="L245" s="920"/>
    </row>
    <row r="246" spans="1:12" x14ac:dyDescent="0.25">
      <c r="A246" s="918"/>
      <c r="B246" s="921" t="s">
        <v>3517</v>
      </c>
      <c r="C246" s="922" t="s">
        <v>3521</v>
      </c>
      <c r="D246" s="923">
        <v>43633</v>
      </c>
      <c r="E246" s="921" t="s">
        <v>151</v>
      </c>
      <c r="F246" s="921" t="s">
        <v>423</v>
      </c>
      <c r="G246" s="921"/>
      <c r="H246" s="924" t="s">
        <v>30</v>
      </c>
      <c r="I246" s="924"/>
      <c r="J246" s="14" t="s">
        <v>31</v>
      </c>
      <c r="K246" s="14" t="s">
        <v>32</v>
      </c>
      <c r="L246" s="16">
        <v>1375</v>
      </c>
    </row>
    <row r="247" spans="1:12" x14ac:dyDescent="0.25">
      <c r="A247" s="918"/>
      <c r="B247" s="921"/>
      <c r="C247" s="922"/>
      <c r="D247" s="923"/>
      <c r="E247" s="921"/>
      <c r="F247" s="921"/>
      <c r="G247" s="921"/>
      <c r="H247" s="924" t="s">
        <v>33</v>
      </c>
      <c r="I247" s="924"/>
      <c r="J247" s="921" t="s">
        <v>31</v>
      </c>
      <c r="K247" s="921" t="s">
        <v>32</v>
      </c>
      <c r="L247" s="925">
        <v>337.46</v>
      </c>
    </row>
    <row r="248" spans="1:12" x14ac:dyDescent="0.25">
      <c r="A248" s="918"/>
      <c r="B248" s="921"/>
      <c r="C248" s="922"/>
      <c r="D248" s="923"/>
      <c r="E248" s="921"/>
      <c r="F248" s="921"/>
      <c r="G248" s="921"/>
      <c r="H248" s="924"/>
      <c r="I248" s="924"/>
      <c r="J248" s="921"/>
      <c r="K248" s="921"/>
      <c r="L248" s="925"/>
    </row>
    <row r="249" spans="1:12" x14ac:dyDescent="0.25">
      <c r="A249" s="918"/>
      <c r="B249" s="921"/>
      <c r="C249" s="922"/>
      <c r="D249" s="923"/>
      <c r="E249" s="921"/>
      <c r="F249" s="921"/>
      <c r="G249" s="921"/>
      <c r="H249" s="924"/>
      <c r="I249" s="924"/>
      <c r="J249" s="921"/>
      <c r="K249" s="921"/>
      <c r="L249" s="925"/>
    </row>
    <row r="250" spans="1:12" ht="24" x14ac:dyDescent="0.25">
      <c r="A250" s="918"/>
      <c r="B250" s="9" t="s">
        <v>34</v>
      </c>
      <c r="C250" s="13" t="s">
        <v>35</v>
      </c>
      <c r="D250" s="13" t="s">
        <v>36</v>
      </c>
      <c r="E250" s="13" t="s">
        <v>37</v>
      </c>
      <c r="F250" s="920"/>
      <c r="G250" s="920"/>
      <c r="H250" s="924" t="s">
        <v>38</v>
      </c>
      <c r="I250" s="924"/>
      <c r="J250" s="921" t="s">
        <v>31</v>
      </c>
      <c r="K250" s="921" t="s">
        <v>32</v>
      </c>
      <c r="L250" s="925">
        <v>90.9</v>
      </c>
    </row>
    <row r="251" spans="1:12" ht="22.8" x14ac:dyDescent="0.25">
      <c r="A251" s="918"/>
      <c r="B251" s="14" t="s">
        <v>61</v>
      </c>
      <c r="C251" s="14" t="s">
        <v>423</v>
      </c>
      <c r="D251" s="15">
        <v>43642</v>
      </c>
      <c r="E251" s="14" t="s">
        <v>424</v>
      </c>
      <c r="F251" s="920"/>
      <c r="G251" s="920"/>
      <c r="H251" s="924"/>
      <c r="I251" s="924"/>
      <c r="J251" s="921"/>
      <c r="K251" s="921"/>
      <c r="L251" s="925"/>
    </row>
    <row r="252" spans="1:12" ht="24" x14ac:dyDescent="0.25">
      <c r="A252" s="918">
        <v>1146</v>
      </c>
      <c r="B252" s="9" t="s">
        <v>22</v>
      </c>
      <c r="C252" s="13" t="s">
        <v>23</v>
      </c>
      <c r="D252" s="13" t="s">
        <v>24</v>
      </c>
      <c r="E252" s="13" t="s">
        <v>25</v>
      </c>
      <c r="F252" s="919" t="s">
        <v>17</v>
      </c>
      <c r="G252" s="919"/>
      <c r="H252" s="920"/>
      <c r="I252" s="920"/>
      <c r="J252" s="920"/>
      <c r="K252" s="920"/>
      <c r="L252" s="920"/>
    </row>
    <row r="253" spans="1:12" x14ac:dyDescent="0.25">
      <c r="A253" s="918"/>
      <c r="B253" s="921" t="s">
        <v>3522</v>
      </c>
      <c r="C253" s="921" t="s">
        <v>3523</v>
      </c>
      <c r="D253" s="923">
        <v>43703</v>
      </c>
      <c r="E253" s="921" t="s">
        <v>1363</v>
      </c>
      <c r="F253" s="921" t="s">
        <v>2163</v>
      </c>
      <c r="G253" s="921"/>
      <c r="H253" s="924" t="s">
        <v>30</v>
      </c>
      <c r="I253" s="924"/>
      <c r="J253" s="14" t="s">
        <v>31</v>
      </c>
      <c r="K253" s="14" t="s">
        <v>31</v>
      </c>
      <c r="L253" s="16">
        <v>0</v>
      </c>
    </row>
    <row r="254" spans="1:12" x14ac:dyDescent="0.25">
      <c r="A254" s="918"/>
      <c r="B254" s="921"/>
      <c r="C254" s="921"/>
      <c r="D254" s="923"/>
      <c r="E254" s="921"/>
      <c r="F254" s="921"/>
      <c r="G254" s="921"/>
      <c r="H254" s="924" t="s">
        <v>33</v>
      </c>
      <c r="I254" s="924"/>
      <c r="J254" s="14" t="s">
        <v>31</v>
      </c>
      <c r="K254" s="14" t="s">
        <v>31</v>
      </c>
      <c r="L254" s="16">
        <v>0</v>
      </c>
    </row>
    <row r="255" spans="1:12" ht="24" x14ac:dyDescent="0.25">
      <c r="A255" s="918"/>
      <c r="B255" s="9" t="s">
        <v>34</v>
      </c>
      <c r="C255" s="13" t="s">
        <v>35</v>
      </c>
      <c r="D255" s="13" t="s">
        <v>36</v>
      </c>
      <c r="E255" s="13" t="s">
        <v>37</v>
      </c>
      <c r="F255" s="920"/>
      <c r="G255" s="920"/>
      <c r="H255" s="924" t="s">
        <v>38</v>
      </c>
      <c r="I255" s="924"/>
      <c r="J255" s="921" t="s">
        <v>31</v>
      </c>
      <c r="K255" s="921" t="s">
        <v>32</v>
      </c>
      <c r="L255" s="925">
        <v>485</v>
      </c>
    </row>
    <row r="256" spans="1:12" ht="22.8" x14ac:dyDescent="0.25">
      <c r="A256" s="918"/>
      <c r="B256" s="14" t="s">
        <v>39</v>
      </c>
      <c r="C256" s="14" t="s">
        <v>2163</v>
      </c>
      <c r="D256" s="15">
        <v>43706</v>
      </c>
      <c r="E256" s="14" t="s">
        <v>2383</v>
      </c>
      <c r="F256" s="920"/>
      <c r="G256" s="920"/>
      <c r="H256" s="924"/>
      <c r="I256" s="924"/>
      <c r="J256" s="921"/>
      <c r="K256" s="921"/>
      <c r="L256" s="925"/>
    </row>
    <row r="257" spans="1:12" ht="24" x14ac:dyDescent="0.25">
      <c r="A257" s="918">
        <v>1147</v>
      </c>
      <c r="B257" s="9" t="s">
        <v>22</v>
      </c>
      <c r="C257" s="13" t="s">
        <v>23</v>
      </c>
      <c r="D257" s="13" t="s">
        <v>24</v>
      </c>
      <c r="E257" s="13" t="s">
        <v>25</v>
      </c>
      <c r="F257" s="919" t="s">
        <v>17</v>
      </c>
      <c r="G257" s="919"/>
      <c r="H257" s="920"/>
      <c r="I257" s="920"/>
      <c r="J257" s="920"/>
      <c r="K257" s="920"/>
      <c r="L257" s="920"/>
    </row>
    <row r="258" spans="1:12" x14ac:dyDescent="0.25">
      <c r="A258" s="918"/>
      <c r="B258" s="921" t="s">
        <v>3524</v>
      </c>
      <c r="C258" s="922" t="s">
        <v>3525</v>
      </c>
      <c r="D258" s="923">
        <v>43565</v>
      </c>
      <c r="E258" s="921" t="s">
        <v>163</v>
      </c>
      <c r="F258" s="921" t="s">
        <v>164</v>
      </c>
      <c r="G258" s="921"/>
      <c r="H258" s="924" t="s">
        <v>30</v>
      </c>
      <c r="I258" s="924"/>
      <c r="J258" s="14" t="s">
        <v>31</v>
      </c>
      <c r="K258" s="14" t="s">
        <v>32</v>
      </c>
      <c r="L258" s="16">
        <v>150</v>
      </c>
    </row>
    <row r="259" spans="1:12" x14ac:dyDescent="0.25">
      <c r="A259" s="918"/>
      <c r="B259" s="921"/>
      <c r="C259" s="922"/>
      <c r="D259" s="923"/>
      <c r="E259" s="921"/>
      <c r="F259" s="921"/>
      <c r="G259" s="921"/>
      <c r="H259" s="924" t="s">
        <v>33</v>
      </c>
      <c r="I259" s="924"/>
      <c r="J259" s="14" t="s">
        <v>31</v>
      </c>
      <c r="K259" s="14" t="s">
        <v>32</v>
      </c>
      <c r="L259" s="16">
        <v>164.6</v>
      </c>
    </row>
    <row r="260" spans="1:12" ht="24" x14ac:dyDescent="0.25">
      <c r="A260" s="918"/>
      <c r="B260" s="9" t="s">
        <v>34</v>
      </c>
      <c r="C260" s="13" t="s">
        <v>35</v>
      </c>
      <c r="D260" s="13" t="s">
        <v>36</v>
      </c>
      <c r="E260" s="13" t="s">
        <v>37</v>
      </c>
      <c r="F260" s="920"/>
      <c r="G260" s="920"/>
      <c r="H260" s="924" t="s">
        <v>38</v>
      </c>
      <c r="I260" s="924"/>
      <c r="J260" s="921" t="s">
        <v>31</v>
      </c>
      <c r="K260" s="921" t="s">
        <v>32</v>
      </c>
      <c r="L260" s="925">
        <v>131.94</v>
      </c>
    </row>
    <row r="261" spans="1:12" ht="22.8" x14ac:dyDescent="0.25">
      <c r="A261" s="918"/>
      <c r="B261" s="14" t="s">
        <v>323</v>
      </c>
      <c r="C261" s="14" t="s">
        <v>164</v>
      </c>
      <c r="D261" s="15">
        <v>43566</v>
      </c>
      <c r="E261" s="14" t="s">
        <v>1147</v>
      </c>
      <c r="F261" s="920"/>
      <c r="G261" s="920"/>
      <c r="H261" s="924"/>
      <c r="I261" s="924"/>
      <c r="J261" s="921"/>
      <c r="K261" s="921"/>
      <c r="L261" s="925"/>
    </row>
    <row r="262" spans="1:12" ht="24" x14ac:dyDescent="0.25">
      <c r="A262" s="918">
        <v>1148</v>
      </c>
      <c r="B262" s="9" t="s">
        <v>22</v>
      </c>
      <c r="C262" s="13" t="s">
        <v>23</v>
      </c>
      <c r="D262" s="13" t="s">
        <v>24</v>
      </c>
      <c r="E262" s="13" t="s">
        <v>25</v>
      </c>
      <c r="F262" s="919" t="s">
        <v>17</v>
      </c>
      <c r="G262" s="919"/>
      <c r="H262" s="920"/>
      <c r="I262" s="920"/>
      <c r="J262" s="920"/>
      <c r="K262" s="920"/>
      <c r="L262" s="920"/>
    </row>
    <row r="263" spans="1:12" x14ac:dyDescent="0.25">
      <c r="A263" s="918"/>
      <c r="B263" s="921" t="s">
        <v>3524</v>
      </c>
      <c r="C263" s="921" t="s">
        <v>3526</v>
      </c>
      <c r="D263" s="923">
        <v>43628</v>
      </c>
      <c r="E263" s="921" t="s">
        <v>103</v>
      </c>
      <c r="F263" s="921" t="s">
        <v>1391</v>
      </c>
      <c r="G263" s="921"/>
      <c r="H263" s="924" t="s">
        <v>30</v>
      </c>
      <c r="I263" s="924"/>
      <c r="J263" s="14" t="s">
        <v>31</v>
      </c>
      <c r="K263" s="14" t="s">
        <v>31</v>
      </c>
      <c r="L263" s="16">
        <v>0</v>
      </c>
    </row>
    <row r="264" spans="1:12" x14ac:dyDescent="0.25">
      <c r="A264" s="918"/>
      <c r="B264" s="921"/>
      <c r="C264" s="921"/>
      <c r="D264" s="923"/>
      <c r="E264" s="921"/>
      <c r="F264" s="921"/>
      <c r="G264" s="921"/>
      <c r="H264" s="924" t="s">
        <v>33</v>
      </c>
      <c r="I264" s="924"/>
      <c r="J264" s="14" t="s">
        <v>31</v>
      </c>
      <c r="K264" s="14" t="s">
        <v>31</v>
      </c>
      <c r="L264" s="16">
        <v>0</v>
      </c>
    </row>
    <row r="265" spans="1:12" ht="24" x14ac:dyDescent="0.25">
      <c r="A265" s="918"/>
      <c r="B265" s="9" t="s">
        <v>34</v>
      </c>
      <c r="C265" s="13" t="s">
        <v>35</v>
      </c>
      <c r="D265" s="13" t="s">
        <v>36</v>
      </c>
      <c r="E265" s="13" t="s">
        <v>37</v>
      </c>
      <c r="F265" s="920"/>
      <c r="G265" s="920"/>
      <c r="H265" s="924" t="s">
        <v>38</v>
      </c>
      <c r="I265" s="924"/>
      <c r="J265" s="921" t="s">
        <v>31</v>
      </c>
      <c r="K265" s="921" t="s">
        <v>32</v>
      </c>
      <c r="L265" s="925">
        <v>1060.4100000000001</v>
      </c>
    </row>
    <row r="266" spans="1:12" ht="22.8" x14ac:dyDescent="0.25">
      <c r="A266" s="918"/>
      <c r="B266" s="14" t="s">
        <v>323</v>
      </c>
      <c r="C266" s="14" t="s">
        <v>1391</v>
      </c>
      <c r="D266" s="15">
        <v>43632</v>
      </c>
      <c r="E266" s="14" t="s">
        <v>3527</v>
      </c>
      <c r="F266" s="920"/>
      <c r="G266" s="920"/>
      <c r="H266" s="924"/>
      <c r="I266" s="924"/>
      <c r="J266" s="921"/>
      <c r="K266" s="921"/>
      <c r="L266" s="925"/>
    </row>
    <row r="267" spans="1:12" ht="24" x14ac:dyDescent="0.25">
      <c r="A267" s="918">
        <v>1149</v>
      </c>
      <c r="B267" s="9" t="s">
        <v>22</v>
      </c>
      <c r="C267" s="13" t="s">
        <v>23</v>
      </c>
      <c r="D267" s="13" t="s">
        <v>24</v>
      </c>
      <c r="E267" s="13" t="s">
        <v>25</v>
      </c>
      <c r="F267" s="919" t="s">
        <v>17</v>
      </c>
      <c r="G267" s="919"/>
      <c r="H267" s="920"/>
      <c r="I267" s="920"/>
      <c r="J267" s="920"/>
      <c r="K267" s="920"/>
      <c r="L267" s="920"/>
    </row>
    <row r="268" spans="1:12" x14ac:dyDescent="0.25">
      <c r="A268" s="918"/>
      <c r="B268" s="921" t="s">
        <v>3528</v>
      </c>
      <c r="C268" s="922" t="s">
        <v>3529</v>
      </c>
      <c r="D268" s="923">
        <v>43573</v>
      </c>
      <c r="E268" s="921" t="s">
        <v>3169</v>
      </c>
      <c r="F268" s="921" t="s">
        <v>3170</v>
      </c>
      <c r="G268" s="921"/>
      <c r="H268" s="924" t="s">
        <v>30</v>
      </c>
      <c r="I268" s="924"/>
      <c r="J268" s="14" t="s">
        <v>31</v>
      </c>
      <c r="K268" s="14" t="s">
        <v>32</v>
      </c>
      <c r="L268" s="16">
        <v>16</v>
      </c>
    </row>
    <row r="269" spans="1:12" x14ac:dyDescent="0.25">
      <c r="A269" s="918"/>
      <c r="B269" s="921"/>
      <c r="C269" s="922"/>
      <c r="D269" s="923"/>
      <c r="E269" s="921"/>
      <c r="F269" s="921"/>
      <c r="G269" s="921"/>
      <c r="H269" s="924" t="s">
        <v>33</v>
      </c>
      <c r="I269" s="924"/>
      <c r="J269" s="14" t="s">
        <v>31</v>
      </c>
      <c r="K269" s="14" t="s">
        <v>32</v>
      </c>
      <c r="L269" s="16">
        <v>374.97</v>
      </c>
    </row>
    <row r="270" spans="1:12" ht="24" x14ac:dyDescent="0.25">
      <c r="A270" s="918"/>
      <c r="B270" s="9" t="s">
        <v>34</v>
      </c>
      <c r="C270" s="13" t="s">
        <v>35</v>
      </c>
      <c r="D270" s="13" t="s">
        <v>36</v>
      </c>
      <c r="E270" s="13" t="s">
        <v>37</v>
      </c>
      <c r="F270" s="920"/>
      <c r="G270" s="920"/>
      <c r="H270" s="924" t="s">
        <v>38</v>
      </c>
      <c r="I270" s="924"/>
      <c r="J270" s="921" t="s">
        <v>31</v>
      </c>
      <c r="K270" s="921" t="s">
        <v>31</v>
      </c>
      <c r="L270" s="925">
        <v>0</v>
      </c>
    </row>
    <row r="271" spans="1:12" ht="22.8" x14ac:dyDescent="0.25">
      <c r="A271" s="918"/>
      <c r="B271" s="14" t="s">
        <v>229</v>
      </c>
      <c r="C271" s="14" t="s">
        <v>3170</v>
      </c>
      <c r="D271" s="15">
        <v>43573</v>
      </c>
      <c r="E271" s="14" t="s">
        <v>3530</v>
      </c>
      <c r="F271" s="920"/>
      <c r="G271" s="920"/>
      <c r="H271" s="924"/>
      <c r="I271" s="924"/>
      <c r="J271" s="921"/>
      <c r="K271" s="921"/>
      <c r="L271" s="925"/>
    </row>
    <row r="272" spans="1:12" ht="24" x14ac:dyDescent="0.25">
      <c r="A272" s="918">
        <v>1150</v>
      </c>
      <c r="B272" s="9" t="s">
        <v>22</v>
      </c>
      <c r="C272" s="13" t="s">
        <v>23</v>
      </c>
      <c r="D272" s="13" t="s">
        <v>24</v>
      </c>
      <c r="E272" s="13" t="s">
        <v>25</v>
      </c>
      <c r="F272" s="919" t="s">
        <v>17</v>
      </c>
      <c r="G272" s="919"/>
      <c r="H272" s="920"/>
      <c r="I272" s="920"/>
      <c r="J272" s="920"/>
      <c r="K272" s="920"/>
      <c r="L272" s="920"/>
    </row>
    <row r="273" spans="1:12" x14ac:dyDescent="0.25">
      <c r="A273" s="918"/>
      <c r="B273" s="921" t="s">
        <v>3528</v>
      </c>
      <c r="C273" s="922" t="s">
        <v>3531</v>
      </c>
      <c r="D273" s="923">
        <v>43575</v>
      </c>
      <c r="E273" s="921" t="s">
        <v>65</v>
      </c>
      <c r="F273" s="921" t="s">
        <v>1011</v>
      </c>
      <c r="G273" s="921"/>
      <c r="H273" s="924" t="s">
        <v>30</v>
      </c>
      <c r="I273" s="924"/>
      <c r="J273" s="14" t="s">
        <v>31</v>
      </c>
      <c r="K273" s="14" t="s">
        <v>32</v>
      </c>
      <c r="L273" s="16">
        <v>669</v>
      </c>
    </row>
    <row r="274" spans="1:12" x14ac:dyDescent="0.25">
      <c r="A274" s="918"/>
      <c r="B274" s="921"/>
      <c r="C274" s="922"/>
      <c r="D274" s="923"/>
      <c r="E274" s="921"/>
      <c r="F274" s="921"/>
      <c r="G274" s="921"/>
      <c r="H274" s="924" t="s">
        <v>33</v>
      </c>
      <c r="I274" s="924"/>
      <c r="J274" s="921" t="s">
        <v>31</v>
      </c>
      <c r="K274" s="921" t="s">
        <v>32</v>
      </c>
      <c r="L274" s="925">
        <v>1150</v>
      </c>
    </row>
    <row r="275" spans="1:12" x14ac:dyDescent="0.25">
      <c r="A275" s="918"/>
      <c r="B275" s="921"/>
      <c r="C275" s="922"/>
      <c r="D275" s="923"/>
      <c r="E275" s="921"/>
      <c r="F275" s="921"/>
      <c r="G275" s="921"/>
      <c r="H275" s="924"/>
      <c r="I275" s="924"/>
      <c r="J275" s="921"/>
      <c r="K275" s="921"/>
      <c r="L275" s="925"/>
    </row>
    <row r="276" spans="1:12" ht="24" x14ac:dyDescent="0.25">
      <c r="A276" s="918"/>
      <c r="B276" s="9" t="s">
        <v>34</v>
      </c>
      <c r="C276" s="13" t="s">
        <v>35</v>
      </c>
      <c r="D276" s="13" t="s">
        <v>36</v>
      </c>
      <c r="E276" s="13" t="s">
        <v>37</v>
      </c>
      <c r="F276" s="920"/>
      <c r="G276" s="920"/>
      <c r="H276" s="924" t="s">
        <v>38</v>
      </c>
      <c r="I276" s="924"/>
      <c r="J276" s="921" t="s">
        <v>31</v>
      </c>
      <c r="K276" s="921" t="s">
        <v>32</v>
      </c>
      <c r="L276" s="925">
        <v>72</v>
      </c>
    </row>
    <row r="277" spans="1:12" ht="22.8" x14ac:dyDescent="0.25">
      <c r="A277" s="918"/>
      <c r="B277" s="14" t="s">
        <v>229</v>
      </c>
      <c r="C277" s="14" t="s">
        <v>1011</v>
      </c>
      <c r="D277" s="15">
        <v>43581</v>
      </c>
      <c r="E277" s="14" t="s">
        <v>1012</v>
      </c>
      <c r="F277" s="920"/>
      <c r="G277" s="920"/>
      <c r="H277" s="924"/>
      <c r="I277" s="924"/>
      <c r="J277" s="921"/>
      <c r="K277" s="921"/>
      <c r="L277" s="925"/>
    </row>
    <row r="278" spans="1:12" ht="24" x14ac:dyDescent="0.25">
      <c r="A278" s="918">
        <v>1151</v>
      </c>
      <c r="B278" s="9" t="s">
        <v>22</v>
      </c>
      <c r="C278" s="13" t="s">
        <v>23</v>
      </c>
      <c r="D278" s="13" t="s">
        <v>24</v>
      </c>
      <c r="E278" s="13" t="s">
        <v>25</v>
      </c>
      <c r="F278" s="919" t="s">
        <v>17</v>
      </c>
      <c r="G278" s="919"/>
      <c r="H278" s="920"/>
      <c r="I278" s="920"/>
      <c r="J278" s="920"/>
      <c r="K278" s="920"/>
      <c r="L278" s="920"/>
    </row>
    <row r="279" spans="1:12" x14ac:dyDescent="0.25">
      <c r="A279" s="918"/>
      <c r="B279" s="921" t="s">
        <v>3528</v>
      </c>
      <c r="C279" s="922" t="s">
        <v>3532</v>
      </c>
      <c r="D279" s="923">
        <v>43625</v>
      </c>
      <c r="E279" s="921" t="s">
        <v>3017</v>
      </c>
      <c r="F279" s="921" t="s">
        <v>210</v>
      </c>
      <c r="G279" s="921"/>
      <c r="H279" s="924" t="s">
        <v>30</v>
      </c>
      <c r="I279" s="924"/>
      <c r="J279" s="14" t="s">
        <v>31</v>
      </c>
      <c r="K279" s="14" t="s">
        <v>31</v>
      </c>
      <c r="L279" s="16">
        <v>0</v>
      </c>
    </row>
    <row r="280" spans="1:12" x14ac:dyDescent="0.25">
      <c r="A280" s="918"/>
      <c r="B280" s="921"/>
      <c r="C280" s="922"/>
      <c r="D280" s="923"/>
      <c r="E280" s="921"/>
      <c r="F280" s="921"/>
      <c r="G280" s="921"/>
      <c r="H280" s="924" t="s">
        <v>33</v>
      </c>
      <c r="I280" s="924"/>
      <c r="J280" s="921" t="s">
        <v>31</v>
      </c>
      <c r="K280" s="921" t="s">
        <v>31</v>
      </c>
      <c r="L280" s="925">
        <v>0</v>
      </c>
    </row>
    <row r="281" spans="1:12" x14ac:dyDescent="0.25">
      <c r="A281" s="918"/>
      <c r="B281" s="921"/>
      <c r="C281" s="922"/>
      <c r="D281" s="923"/>
      <c r="E281" s="921"/>
      <c r="F281" s="921"/>
      <c r="G281" s="921"/>
      <c r="H281" s="924"/>
      <c r="I281" s="924"/>
      <c r="J281" s="921"/>
      <c r="K281" s="921"/>
      <c r="L281" s="925"/>
    </row>
    <row r="282" spans="1:12" ht="24" x14ac:dyDescent="0.25">
      <c r="A282" s="918"/>
      <c r="B282" s="9" t="s">
        <v>34</v>
      </c>
      <c r="C282" s="13" t="s">
        <v>35</v>
      </c>
      <c r="D282" s="13" t="s">
        <v>36</v>
      </c>
      <c r="E282" s="13" t="s">
        <v>37</v>
      </c>
      <c r="F282" s="920"/>
      <c r="G282" s="920"/>
      <c r="H282" s="924" t="s">
        <v>38</v>
      </c>
      <c r="I282" s="924"/>
      <c r="J282" s="921" t="s">
        <v>31</v>
      </c>
      <c r="K282" s="921" t="s">
        <v>32</v>
      </c>
      <c r="L282" s="925">
        <v>1065</v>
      </c>
    </row>
    <row r="283" spans="1:12" ht="22.8" x14ac:dyDescent="0.25">
      <c r="A283" s="918"/>
      <c r="B283" s="14" t="s">
        <v>229</v>
      </c>
      <c r="C283" s="14" t="s">
        <v>210</v>
      </c>
      <c r="D283" s="15">
        <v>43629</v>
      </c>
      <c r="E283" s="14" t="s">
        <v>2355</v>
      </c>
      <c r="F283" s="920"/>
      <c r="G283" s="920"/>
      <c r="H283" s="924"/>
      <c r="I283" s="924"/>
      <c r="J283" s="921"/>
      <c r="K283" s="921"/>
      <c r="L283" s="925"/>
    </row>
    <row r="284" spans="1:12" ht="24" x14ac:dyDescent="0.25">
      <c r="A284" s="918">
        <v>1152</v>
      </c>
      <c r="B284" s="9" t="s">
        <v>22</v>
      </c>
      <c r="C284" s="13" t="s">
        <v>23</v>
      </c>
      <c r="D284" s="13" t="s">
        <v>24</v>
      </c>
      <c r="E284" s="13" t="s">
        <v>25</v>
      </c>
      <c r="F284" s="919" t="s">
        <v>17</v>
      </c>
      <c r="G284" s="919"/>
      <c r="H284" s="920"/>
      <c r="I284" s="920"/>
      <c r="J284" s="920"/>
      <c r="K284" s="920"/>
      <c r="L284" s="920"/>
    </row>
    <row r="285" spans="1:12" x14ac:dyDescent="0.25">
      <c r="A285" s="918"/>
      <c r="B285" s="921" t="s">
        <v>3528</v>
      </c>
      <c r="C285" s="922" t="s">
        <v>3533</v>
      </c>
      <c r="D285" s="923">
        <v>43653</v>
      </c>
      <c r="E285" s="921" t="s">
        <v>2434</v>
      </c>
      <c r="F285" s="921" t="s">
        <v>210</v>
      </c>
      <c r="G285" s="921"/>
      <c r="H285" s="924" t="s">
        <v>30</v>
      </c>
      <c r="I285" s="924"/>
      <c r="J285" s="14" t="s">
        <v>31</v>
      </c>
      <c r="K285" s="14" t="s">
        <v>31</v>
      </c>
      <c r="L285" s="16">
        <v>0</v>
      </c>
    </row>
    <row r="286" spans="1:12" x14ac:dyDescent="0.25">
      <c r="A286" s="918"/>
      <c r="B286" s="921"/>
      <c r="C286" s="922"/>
      <c r="D286" s="923"/>
      <c r="E286" s="921"/>
      <c r="F286" s="921"/>
      <c r="G286" s="921"/>
      <c r="H286" s="924" t="s">
        <v>33</v>
      </c>
      <c r="I286" s="924"/>
      <c r="J286" s="921" t="s">
        <v>31</v>
      </c>
      <c r="K286" s="921" t="s">
        <v>31</v>
      </c>
      <c r="L286" s="925">
        <v>0</v>
      </c>
    </row>
    <row r="287" spans="1:12" x14ac:dyDescent="0.25">
      <c r="A287" s="918"/>
      <c r="B287" s="921"/>
      <c r="C287" s="922"/>
      <c r="D287" s="923"/>
      <c r="E287" s="921"/>
      <c r="F287" s="921"/>
      <c r="G287" s="921"/>
      <c r="H287" s="924"/>
      <c r="I287" s="924"/>
      <c r="J287" s="921"/>
      <c r="K287" s="921"/>
      <c r="L287" s="925"/>
    </row>
    <row r="288" spans="1:12" ht="24" x14ac:dyDescent="0.25">
      <c r="A288" s="918"/>
      <c r="B288" s="9" t="s">
        <v>34</v>
      </c>
      <c r="C288" s="13" t="s">
        <v>35</v>
      </c>
      <c r="D288" s="13" t="s">
        <v>36</v>
      </c>
      <c r="E288" s="13" t="s">
        <v>37</v>
      </c>
      <c r="F288" s="920"/>
      <c r="G288" s="920"/>
      <c r="H288" s="924" t="s">
        <v>38</v>
      </c>
      <c r="I288" s="924"/>
      <c r="J288" s="921" t="s">
        <v>31</v>
      </c>
      <c r="K288" s="921" t="s">
        <v>32</v>
      </c>
      <c r="L288" s="925">
        <v>1420</v>
      </c>
    </row>
    <row r="289" spans="1:12" ht="22.8" x14ac:dyDescent="0.25">
      <c r="A289" s="918"/>
      <c r="B289" s="14" t="s">
        <v>229</v>
      </c>
      <c r="C289" s="14" t="s">
        <v>210</v>
      </c>
      <c r="D289" s="15">
        <v>43658</v>
      </c>
      <c r="E289" s="14" t="s">
        <v>789</v>
      </c>
      <c r="F289" s="920"/>
      <c r="G289" s="920"/>
      <c r="H289" s="924"/>
      <c r="I289" s="924"/>
      <c r="J289" s="921"/>
      <c r="K289" s="921"/>
      <c r="L289" s="925"/>
    </row>
    <row r="290" spans="1:12" ht="24" x14ac:dyDescent="0.25">
      <c r="A290" s="918">
        <v>1153</v>
      </c>
      <c r="B290" s="9" t="s">
        <v>22</v>
      </c>
      <c r="C290" s="13" t="s">
        <v>23</v>
      </c>
      <c r="D290" s="13" t="s">
        <v>24</v>
      </c>
      <c r="E290" s="13" t="s">
        <v>25</v>
      </c>
      <c r="F290" s="919" t="s">
        <v>17</v>
      </c>
      <c r="G290" s="919"/>
      <c r="H290" s="920"/>
      <c r="I290" s="920"/>
      <c r="J290" s="920"/>
      <c r="K290" s="920"/>
      <c r="L290" s="920"/>
    </row>
    <row r="291" spans="1:12" x14ac:dyDescent="0.25">
      <c r="A291" s="918"/>
      <c r="B291" s="921" t="s">
        <v>3534</v>
      </c>
      <c r="C291" s="922" t="s">
        <v>3535</v>
      </c>
      <c r="D291" s="923">
        <v>43653</v>
      </c>
      <c r="E291" s="921" t="s">
        <v>1267</v>
      </c>
      <c r="F291" s="921" t="s">
        <v>3536</v>
      </c>
      <c r="G291" s="921"/>
      <c r="H291" s="924" t="s">
        <v>30</v>
      </c>
      <c r="I291" s="924"/>
      <c r="J291" s="14" t="s">
        <v>31</v>
      </c>
      <c r="K291" s="14" t="s">
        <v>32</v>
      </c>
      <c r="L291" s="16">
        <v>1146</v>
      </c>
    </row>
    <row r="292" spans="1:12" x14ac:dyDescent="0.25">
      <c r="A292" s="918"/>
      <c r="B292" s="921"/>
      <c r="C292" s="922"/>
      <c r="D292" s="923"/>
      <c r="E292" s="921"/>
      <c r="F292" s="921"/>
      <c r="G292" s="921"/>
      <c r="H292" s="924" t="s">
        <v>33</v>
      </c>
      <c r="I292" s="924"/>
      <c r="J292" s="14" t="s">
        <v>31</v>
      </c>
      <c r="K292" s="14" t="s">
        <v>31</v>
      </c>
      <c r="L292" s="16">
        <v>0</v>
      </c>
    </row>
    <row r="293" spans="1:12" ht="24" x14ac:dyDescent="0.25">
      <c r="A293" s="918"/>
      <c r="B293" s="9" t="s">
        <v>34</v>
      </c>
      <c r="C293" s="13" t="s">
        <v>35</v>
      </c>
      <c r="D293" s="13" t="s">
        <v>36</v>
      </c>
      <c r="E293" s="13" t="s">
        <v>37</v>
      </c>
      <c r="F293" s="920"/>
      <c r="G293" s="920"/>
      <c r="H293" s="924" t="s">
        <v>38</v>
      </c>
      <c r="I293" s="924"/>
      <c r="J293" s="921" t="s">
        <v>31</v>
      </c>
      <c r="K293" s="921" t="s">
        <v>32</v>
      </c>
      <c r="L293" s="925">
        <v>1041.1200000000001</v>
      </c>
    </row>
    <row r="294" spans="1:12" ht="22.8" x14ac:dyDescent="0.25">
      <c r="A294" s="918"/>
      <c r="B294" s="14" t="s">
        <v>229</v>
      </c>
      <c r="C294" s="14" t="s">
        <v>3536</v>
      </c>
      <c r="D294" s="15">
        <v>43660</v>
      </c>
      <c r="E294" s="14" t="s">
        <v>1091</v>
      </c>
      <c r="F294" s="920"/>
      <c r="G294" s="920"/>
      <c r="H294" s="924"/>
      <c r="I294" s="924"/>
      <c r="J294" s="921"/>
      <c r="K294" s="921"/>
      <c r="L294" s="925"/>
    </row>
    <row r="295" spans="1:12" ht="24" x14ac:dyDescent="0.25">
      <c r="A295" s="918">
        <v>1154</v>
      </c>
      <c r="B295" s="9" t="s">
        <v>22</v>
      </c>
      <c r="C295" s="13" t="s">
        <v>23</v>
      </c>
      <c r="D295" s="13" t="s">
        <v>24</v>
      </c>
      <c r="E295" s="13" t="s">
        <v>25</v>
      </c>
      <c r="F295" s="919" t="s">
        <v>17</v>
      </c>
      <c r="G295" s="919"/>
      <c r="H295" s="920"/>
      <c r="I295" s="920"/>
      <c r="J295" s="920"/>
      <c r="K295" s="920"/>
      <c r="L295" s="920"/>
    </row>
    <row r="296" spans="1:12" x14ac:dyDescent="0.25">
      <c r="A296" s="918"/>
      <c r="B296" s="921" t="s">
        <v>3534</v>
      </c>
      <c r="C296" s="922" t="s">
        <v>3537</v>
      </c>
      <c r="D296" s="923">
        <v>43665</v>
      </c>
      <c r="E296" s="921" t="s">
        <v>1363</v>
      </c>
      <c r="F296" s="921" t="s">
        <v>3538</v>
      </c>
      <c r="G296" s="921"/>
      <c r="H296" s="924" t="s">
        <v>30</v>
      </c>
      <c r="I296" s="924"/>
      <c r="J296" s="14" t="s">
        <v>31</v>
      </c>
      <c r="K296" s="14" t="s">
        <v>32</v>
      </c>
      <c r="L296" s="16">
        <v>151</v>
      </c>
    </row>
    <row r="297" spans="1:12" x14ac:dyDescent="0.25">
      <c r="A297" s="918"/>
      <c r="B297" s="921"/>
      <c r="C297" s="922"/>
      <c r="D297" s="923"/>
      <c r="E297" s="921"/>
      <c r="F297" s="921"/>
      <c r="G297" s="921"/>
      <c r="H297" s="924" t="s">
        <v>33</v>
      </c>
      <c r="I297" s="924"/>
      <c r="J297" s="14" t="s">
        <v>31</v>
      </c>
      <c r="K297" s="14" t="s">
        <v>32</v>
      </c>
      <c r="L297" s="16">
        <v>468.64</v>
      </c>
    </row>
    <row r="298" spans="1:12" ht="24" x14ac:dyDescent="0.25">
      <c r="A298" s="918"/>
      <c r="B298" s="9" t="s">
        <v>34</v>
      </c>
      <c r="C298" s="13" t="s">
        <v>35</v>
      </c>
      <c r="D298" s="13" t="s">
        <v>36</v>
      </c>
      <c r="E298" s="13" t="s">
        <v>37</v>
      </c>
      <c r="F298" s="920"/>
      <c r="G298" s="920"/>
      <c r="H298" s="924" t="s">
        <v>38</v>
      </c>
      <c r="I298" s="924"/>
      <c r="J298" s="921" t="s">
        <v>31</v>
      </c>
      <c r="K298" s="921" t="s">
        <v>32</v>
      </c>
      <c r="L298" s="925">
        <v>132.38</v>
      </c>
    </row>
    <row r="299" spans="1:12" ht="22.8" x14ac:dyDescent="0.25">
      <c r="A299" s="918"/>
      <c r="B299" s="14" t="s">
        <v>229</v>
      </c>
      <c r="C299" s="14" t="s">
        <v>3538</v>
      </c>
      <c r="D299" s="15">
        <v>43666</v>
      </c>
      <c r="E299" s="14" t="s">
        <v>2411</v>
      </c>
      <c r="F299" s="920"/>
      <c r="G299" s="920"/>
      <c r="H299" s="924"/>
      <c r="I299" s="924"/>
      <c r="J299" s="921"/>
      <c r="K299" s="921"/>
      <c r="L299" s="925"/>
    </row>
    <row r="300" spans="1:12" ht="24" x14ac:dyDescent="0.25">
      <c r="A300" s="918">
        <v>1155</v>
      </c>
      <c r="B300" s="9" t="s">
        <v>22</v>
      </c>
      <c r="C300" s="13" t="s">
        <v>23</v>
      </c>
      <c r="D300" s="13" t="s">
        <v>24</v>
      </c>
      <c r="E300" s="13" t="s">
        <v>25</v>
      </c>
      <c r="F300" s="919" t="s">
        <v>17</v>
      </c>
      <c r="G300" s="919"/>
      <c r="H300" s="920"/>
      <c r="I300" s="920"/>
      <c r="J300" s="920"/>
      <c r="K300" s="920"/>
      <c r="L300" s="920"/>
    </row>
    <row r="301" spans="1:12" x14ac:dyDescent="0.25">
      <c r="A301" s="918"/>
      <c r="B301" s="921" t="s">
        <v>3539</v>
      </c>
      <c r="C301" s="922" t="s">
        <v>3540</v>
      </c>
      <c r="D301" s="923">
        <v>43570</v>
      </c>
      <c r="E301" s="921" t="s">
        <v>2284</v>
      </c>
      <c r="F301" s="921" t="s">
        <v>3541</v>
      </c>
      <c r="G301" s="921"/>
      <c r="H301" s="924" t="s">
        <v>30</v>
      </c>
      <c r="I301" s="924"/>
      <c r="J301" s="14" t="s">
        <v>31</v>
      </c>
      <c r="K301" s="14" t="s">
        <v>32</v>
      </c>
      <c r="L301" s="16">
        <v>809</v>
      </c>
    </row>
    <row r="302" spans="1:12" x14ac:dyDescent="0.25">
      <c r="A302" s="918"/>
      <c r="B302" s="921"/>
      <c r="C302" s="922"/>
      <c r="D302" s="923"/>
      <c r="E302" s="921"/>
      <c r="F302" s="921"/>
      <c r="G302" s="921"/>
      <c r="H302" s="924" t="s">
        <v>33</v>
      </c>
      <c r="I302" s="924"/>
      <c r="J302" s="14" t="s">
        <v>31</v>
      </c>
      <c r="K302" s="14" t="s">
        <v>32</v>
      </c>
      <c r="L302" s="16">
        <v>326.60000000000002</v>
      </c>
    </row>
    <row r="303" spans="1:12" ht="24" x14ac:dyDescent="0.25">
      <c r="A303" s="918"/>
      <c r="B303" s="9" t="s">
        <v>34</v>
      </c>
      <c r="C303" s="13" t="s">
        <v>35</v>
      </c>
      <c r="D303" s="13" t="s">
        <v>36</v>
      </c>
      <c r="E303" s="13" t="s">
        <v>37</v>
      </c>
      <c r="F303" s="920"/>
      <c r="G303" s="920"/>
      <c r="H303" s="924" t="s">
        <v>38</v>
      </c>
      <c r="I303" s="924"/>
      <c r="J303" s="921" t="s">
        <v>31</v>
      </c>
      <c r="K303" s="921" t="s">
        <v>31</v>
      </c>
      <c r="L303" s="925">
        <v>0</v>
      </c>
    </row>
    <row r="304" spans="1:12" ht="22.8" x14ac:dyDescent="0.25">
      <c r="A304" s="918"/>
      <c r="B304" s="14" t="s">
        <v>105</v>
      </c>
      <c r="C304" s="14" t="s">
        <v>3541</v>
      </c>
      <c r="D304" s="15">
        <v>43572</v>
      </c>
      <c r="E304" s="14" t="s">
        <v>2447</v>
      </c>
      <c r="F304" s="920"/>
      <c r="G304" s="920"/>
      <c r="H304" s="924"/>
      <c r="I304" s="924"/>
      <c r="J304" s="921"/>
      <c r="K304" s="921"/>
      <c r="L304" s="925"/>
    </row>
    <row r="305" spans="1:12" ht="24" x14ac:dyDescent="0.25">
      <c r="A305" s="918">
        <v>1156</v>
      </c>
      <c r="B305" s="9" t="s">
        <v>22</v>
      </c>
      <c r="C305" s="13" t="s">
        <v>23</v>
      </c>
      <c r="D305" s="13" t="s">
        <v>24</v>
      </c>
      <c r="E305" s="13" t="s">
        <v>25</v>
      </c>
      <c r="F305" s="919" t="s">
        <v>17</v>
      </c>
      <c r="G305" s="919"/>
      <c r="H305" s="920"/>
      <c r="I305" s="920"/>
      <c r="J305" s="920"/>
      <c r="K305" s="920"/>
      <c r="L305" s="920"/>
    </row>
    <row r="306" spans="1:12" x14ac:dyDescent="0.25">
      <c r="A306" s="918"/>
      <c r="B306" s="921" t="s">
        <v>3539</v>
      </c>
      <c r="C306" s="922" t="s">
        <v>3542</v>
      </c>
      <c r="D306" s="923">
        <v>43592</v>
      </c>
      <c r="E306" s="921" t="s">
        <v>378</v>
      </c>
      <c r="F306" s="921" t="s">
        <v>3543</v>
      </c>
      <c r="G306" s="921"/>
      <c r="H306" s="924" t="s">
        <v>30</v>
      </c>
      <c r="I306" s="924"/>
      <c r="J306" s="14" t="s">
        <v>31</v>
      </c>
      <c r="K306" s="14" t="s">
        <v>32</v>
      </c>
      <c r="L306" s="16">
        <v>930</v>
      </c>
    </row>
    <row r="307" spans="1:12" x14ac:dyDescent="0.25">
      <c r="A307" s="918"/>
      <c r="B307" s="921"/>
      <c r="C307" s="922"/>
      <c r="D307" s="923"/>
      <c r="E307" s="921"/>
      <c r="F307" s="921"/>
      <c r="G307" s="921"/>
      <c r="H307" s="924" t="s">
        <v>33</v>
      </c>
      <c r="I307" s="924"/>
      <c r="J307" s="14" t="s">
        <v>31</v>
      </c>
      <c r="K307" s="14" t="s">
        <v>32</v>
      </c>
      <c r="L307" s="16">
        <v>1598.82</v>
      </c>
    </row>
    <row r="308" spans="1:12" ht="24" x14ac:dyDescent="0.25">
      <c r="A308" s="918"/>
      <c r="B308" s="9" t="s">
        <v>34</v>
      </c>
      <c r="C308" s="13" t="s">
        <v>35</v>
      </c>
      <c r="D308" s="13" t="s">
        <v>36</v>
      </c>
      <c r="E308" s="13" t="s">
        <v>37</v>
      </c>
      <c r="F308" s="920"/>
      <c r="G308" s="920"/>
      <c r="H308" s="924" t="s">
        <v>38</v>
      </c>
      <c r="I308" s="924"/>
      <c r="J308" s="921" t="s">
        <v>31</v>
      </c>
      <c r="K308" s="921" t="s">
        <v>32</v>
      </c>
      <c r="L308" s="925">
        <v>498.1</v>
      </c>
    </row>
    <row r="309" spans="1:12" ht="22.8" x14ac:dyDescent="0.25">
      <c r="A309" s="918"/>
      <c r="B309" s="14" t="s">
        <v>105</v>
      </c>
      <c r="C309" s="14" t="s">
        <v>3543</v>
      </c>
      <c r="D309" s="15">
        <v>43597</v>
      </c>
      <c r="E309" s="14" t="s">
        <v>2004</v>
      </c>
      <c r="F309" s="920"/>
      <c r="G309" s="920"/>
      <c r="H309" s="924"/>
      <c r="I309" s="924"/>
      <c r="J309" s="921"/>
      <c r="K309" s="921"/>
      <c r="L309" s="925"/>
    </row>
    <row r="310" spans="1:12" ht="24" x14ac:dyDescent="0.25">
      <c r="A310" s="918">
        <v>1157</v>
      </c>
      <c r="B310" s="9" t="s">
        <v>22</v>
      </c>
      <c r="C310" s="13" t="s">
        <v>23</v>
      </c>
      <c r="D310" s="13" t="s">
        <v>24</v>
      </c>
      <c r="E310" s="13" t="s">
        <v>25</v>
      </c>
      <c r="F310" s="919" t="s">
        <v>17</v>
      </c>
      <c r="G310" s="919"/>
      <c r="H310" s="920"/>
      <c r="I310" s="920"/>
      <c r="J310" s="920"/>
      <c r="K310" s="920"/>
      <c r="L310" s="920"/>
    </row>
    <row r="311" spans="1:12" x14ac:dyDescent="0.25">
      <c r="A311" s="918"/>
      <c r="B311" s="921" t="s">
        <v>3539</v>
      </c>
      <c r="C311" s="922" t="s">
        <v>3544</v>
      </c>
      <c r="D311" s="923">
        <v>43635</v>
      </c>
      <c r="E311" s="921" t="s">
        <v>298</v>
      </c>
      <c r="F311" s="921" t="s">
        <v>3208</v>
      </c>
      <c r="G311" s="921"/>
      <c r="H311" s="924" t="s">
        <v>30</v>
      </c>
      <c r="I311" s="924"/>
      <c r="J311" s="14" t="s">
        <v>31</v>
      </c>
      <c r="K311" s="14" t="s">
        <v>32</v>
      </c>
      <c r="L311" s="16">
        <v>720.6</v>
      </c>
    </row>
    <row r="312" spans="1:12" x14ac:dyDescent="0.25">
      <c r="A312" s="918"/>
      <c r="B312" s="921"/>
      <c r="C312" s="922"/>
      <c r="D312" s="923"/>
      <c r="E312" s="921"/>
      <c r="F312" s="921"/>
      <c r="G312" s="921"/>
      <c r="H312" s="924" t="s">
        <v>33</v>
      </c>
      <c r="I312" s="924"/>
      <c r="J312" s="14" t="s">
        <v>31</v>
      </c>
      <c r="K312" s="14" t="s">
        <v>31</v>
      </c>
      <c r="L312" s="16">
        <v>0</v>
      </c>
    </row>
    <row r="313" spans="1:12" ht="24" x14ac:dyDescent="0.25">
      <c r="A313" s="918"/>
      <c r="B313" s="9" t="s">
        <v>34</v>
      </c>
      <c r="C313" s="13" t="s">
        <v>35</v>
      </c>
      <c r="D313" s="13" t="s">
        <v>36</v>
      </c>
      <c r="E313" s="13" t="s">
        <v>37</v>
      </c>
      <c r="F313" s="920"/>
      <c r="G313" s="920"/>
      <c r="H313" s="924" t="s">
        <v>38</v>
      </c>
      <c r="I313" s="924"/>
      <c r="J313" s="921" t="s">
        <v>31</v>
      </c>
      <c r="K313" s="921" t="s">
        <v>32</v>
      </c>
      <c r="L313" s="925">
        <v>370</v>
      </c>
    </row>
    <row r="314" spans="1:12" ht="22.8" x14ac:dyDescent="0.25">
      <c r="A314" s="918"/>
      <c r="B314" s="14" t="s">
        <v>105</v>
      </c>
      <c r="C314" s="14" t="s">
        <v>3208</v>
      </c>
      <c r="D314" s="15">
        <v>43637</v>
      </c>
      <c r="E314" s="14" t="s">
        <v>2039</v>
      </c>
      <c r="F314" s="920"/>
      <c r="G314" s="920"/>
      <c r="H314" s="924"/>
      <c r="I314" s="924"/>
      <c r="J314" s="921"/>
      <c r="K314" s="921"/>
      <c r="L314" s="925"/>
    </row>
    <row r="315" spans="1:12" ht="24" x14ac:dyDescent="0.25">
      <c r="A315" s="918">
        <v>1158</v>
      </c>
      <c r="B315" s="9" t="s">
        <v>22</v>
      </c>
      <c r="C315" s="13" t="s">
        <v>23</v>
      </c>
      <c r="D315" s="13" t="s">
        <v>24</v>
      </c>
      <c r="E315" s="13" t="s">
        <v>25</v>
      </c>
      <c r="F315" s="919" t="s">
        <v>17</v>
      </c>
      <c r="G315" s="919"/>
      <c r="H315" s="920"/>
      <c r="I315" s="920"/>
      <c r="J315" s="920"/>
      <c r="K315" s="920"/>
      <c r="L315" s="920"/>
    </row>
    <row r="316" spans="1:12" x14ac:dyDescent="0.25">
      <c r="A316" s="918"/>
      <c r="B316" s="921" t="s">
        <v>3545</v>
      </c>
      <c r="C316" s="921" t="s">
        <v>3546</v>
      </c>
      <c r="D316" s="923">
        <v>43565</v>
      </c>
      <c r="E316" s="921" t="s">
        <v>1849</v>
      </c>
      <c r="F316" s="921" t="s">
        <v>3003</v>
      </c>
      <c r="G316" s="921"/>
      <c r="H316" s="924" t="s">
        <v>30</v>
      </c>
      <c r="I316" s="924"/>
      <c r="J316" s="14" t="s">
        <v>31</v>
      </c>
      <c r="K316" s="14" t="s">
        <v>32</v>
      </c>
      <c r="L316" s="16">
        <v>1410</v>
      </c>
    </row>
    <row r="317" spans="1:12" x14ac:dyDescent="0.25">
      <c r="A317" s="918"/>
      <c r="B317" s="921"/>
      <c r="C317" s="921"/>
      <c r="D317" s="923"/>
      <c r="E317" s="921"/>
      <c r="F317" s="921"/>
      <c r="G317" s="921"/>
      <c r="H317" s="924" t="s">
        <v>33</v>
      </c>
      <c r="I317" s="924"/>
      <c r="J317" s="14" t="s">
        <v>31</v>
      </c>
      <c r="K317" s="14" t="s">
        <v>31</v>
      </c>
      <c r="L317" s="16">
        <v>0</v>
      </c>
    </row>
    <row r="318" spans="1:12" ht="24" x14ac:dyDescent="0.25">
      <c r="A318" s="918"/>
      <c r="B318" s="9" t="s">
        <v>34</v>
      </c>
      <c r="C318" s="13" t="s">
        <v>35</v>
      </c>
      <c r="D318" s="13" t="s">
        <v>36</v>
      </c>
      <c r="E318" s="13" t="s">
        <v>37</v>
      </c>
      <c r="F318" s="920"/>
      <c r="G318" s="920"/>
      <c r="H318" s="924" t="s">
        <v>38</v>
      </c>
      <c r="I318" s="924"/>
      <c r="J318" s="921" t="s">
        <v>31</v>
      </c>
      <c r="K318" s="921" t="s">
        <v>32</v>
      </c>
      <c r="L318" s="925">
        <v>227</v>
      </c>
    </row>
    <row r="319" spans="1:12" ht="22.8" x14ac:dyDescent="0.25">
      <c r="A319" s="918"/>
      <c r="B319" s="14" t="s">
        <v>39</v>
      </c>
      <c r="C319" s="14" t="s">
        <v>3003</v>
      </c>
      <c r="D319" s="15">
        <v>43572</v>
      </c>
      <c r="E319" s="14" t="s">
        <v>3330</v>
      </c>
      <c r="F319" s="920"/>
      <c r="G319" s="920"/>
      <c r="H319" s="924"/>
      <c r="I319" s="924"/>
      <c r="J319" s="921"/>
      <c r="K319" s="921"/>
      <c r="L319" s="925"/>
    </row>
    <row r="320" spans="1:12" ht="24" x14ac:dyDescent="0.25">
      <c r="A320" s="918">
        <v>1159</v>
      </c>
      <c r="B320" s="9" t="s">
        <v>22</v>
      </c>
      <c r="C320" s="13" t="s">
        <v>23</v>
      </c>
      <c r="D320" s="13" t="s">
        <v>24</v>
      </c>
      <c r="E320" s="13" t="s">
        <v>25</v>
      </c>
      <c r="F320" s="919" t="s">
        <v>17</v>
      </c>
      <c r="G320" s="919"/>
      <c r="H320" s="920"/>
      <c r="I320" s="920"/>
      <c r="J320" s="920"/>
      <c r="K320" s="920"/>
      <c r="L320" s="920"/>
    </row>
    <row r="321" spans="1:12" x14ac:dyDescent="0.25">
      <c r="A321" s="918"/>
      <c r="B321" s="921" t="s">
        <v>3547</v>
      </c>
      <c r="C321" s="921" t="s">
        <v>3548</v>
      </c>
      <c r="D321" s="923">
        <v>43733</v>
      </c>
      <c r="E321" s="921" t="s">
        <v>3371</v>
      </c>
      <c r="F321" s="921" t="s">
        <v>3549</v>
      </c>
      <c r="G321" s="921"/>
      <c r="H321" s="924" t="s">
        <v>30</v>
      </c>
      <c r="I321" s="924"/>
      <c r="J321" s="14" t="s">
        <v>31</v>
      </c>
      <c r="K321" s="14" t="s">
        <v>31</v>
      </c>
      <c r="L321" s="16">
        <v>0</v>
      </c>
    </row>
    <row r="322" spans="1:12" x14ac:dyDescent="0.25">
      <c r="A322" s="918"/>
      <c r="B322" s="921"/>
      <c r="C322" s="921"/>
      <c r="D322" s="923"/>
      <c r="E322" s="921"/>
      <c r="F322" s="921"/>
      <c r="G322" s="921"/>
      <c r="H322" s="924" t="s">
        <v>33</v>
      </c>
      <c r="I322" s="924"/>
      <c r="J322" s="14" t="s">
        <v>31</v>
      </c>
      <c r="K322" s="14" t="s">
        <v>32</v>
      </c>
      <c r="L322" s="16">
        <v>472.6</v>
      </c>
    </row>
    <row r="323" spans="1:12" ht="24" x14ac:dyDescent="0.25">
      <c r="A323" s="918"/>
      <c r="B323" s="9" t="s">
        <v>34</v>
      </c>
      <c r="C323" s="13" t="s">
        <v>35</v>
      </c>
      <c r="D323" s="13" t="s">
        <v>36</v>
      </c>
      <c r="E323" s="13" t="s">
        <v>37</v>
      </c>
      <c r="F323" s="920"/>
      <c r="G323" s="920"/>
      <c r="H323" s="924" t="s">
        <v>38</v>
      </c>
      <c r="I323" s="924"/>
      <c r="J323" s="921" t="s">
        <v>31</v>
      </c>
      <c r="K323" s="921" t="s">
        <v>32</v>
      </c>
      <c r="L323" s="925">
        <v>240</v>
      </c>
    </row>
    <row r="324" spans="1:12" ht="22.8" x14ac:dyDescent="0.25">
      <c r="A324" s="918"/>
      <c r="B324" s="14" t="s">
        <v>39</v>
      </c>
      <c r="C324" s="14" t="s">
        <v>3549</v>
      </c>
      <c r="D324" s="15">
        <v>43737</v>
      </c>
      <c r="E324" s="14" t="s">
        <v>1382</v>
      </c>
      <c r="F324" s="920"/>
      <c r="G324" s="920"/>
      <c r="H324" s="924"/>
      <c r="I324" s="924"/>
      <c r="J324" s="921"/>
      <c r="K324" s="921"/>
      <c r="L324" s="925"/>
    </row>
    <row r="325" spans="1:12" ht="24" x14ac:dyDescent="0.25">
      <c r="A325" s="918">
        <v>1160</v>
      </c>
      <c r="B325" s="9" t="s">
        <v>22</v>
      </c>
      <c r="C325" s="13" t="s">
        <v>23</v>
      </c>
      <c r="D325" s="13" t="s">
        <v>24</v>
      </c>
      <c r="E325" s="13" t="s">
        <v>25</v>
      </c>
      <c r="F325" s="919" t="s">
        <v>17</v>
      </c>
      <c r="G325" s="919"/>
      <c r="H325" s="920"/>
      <c r="I325" s="920"/>
      <c r="J325" s="920"/>
      <c r="K325" s="920"/>
      <c r="L325" s="920"/>
    </row>
    <row r="326" spans="1:12" x14ac:dyDescent="0.25">
      <c r="A326" s="918"/>
      <c r="B326" s="921" t="s">
        <v>3550</v>
      </c>
      <c r="C326" s="922" t="s">
        <v>3551</v>
      </c>
      <c r="D326" s="923">
        <v>43561</v>
      </c>
      <c r="E326" s="921" t="s">
        <v>842</v>
      </c>
      <c r="F326" s="921" t="s">
        <v>631</v>
      </c>
      <c r="G326" s="921"/>
      <c r="H326" s="924" t="s">
        <v>30</v>
      </c>
      <c r="I326" s="924"/>
      <c r="J326" s="14" t="s">
        <v>31</v>
      </c>
      <c r="K326" s="14" t="s">
        <v>32</v>
      </c>
      <c r="L326" s="16">
        <v>398</v>
      </c>
    </row>
    <row r="327" spans="1:12" x14ac:dyDescent="0.25">
      <c r="A327" s="918"/>
      <c r="B327" s="921"/>
      <c r="C327" s="922"/>
      <c r="D327" s="923"/>
      <c r="E327" s="921"/>
      <c r="F327" s="921"/>
      <c r="G327" s="921"/>
      <c r="H327" s="924" t="s">
        <v>33</v>
      </c>
      <c r="I327" s="924"/>
      <c r="J327" s="921" t="s">
        <v>31</v>
      </c>
      <c r="K327" s="921" t="s">
        <v>32</v>
      </c>
      <c r="L327" s="925">
        <v>2174.02</v>
      </c>
    </row>
    <row r="328" spans="1:12" x14ac:dyDescent="0.25">
      <c r="A328" s="918"/>
      <c r="B328" s="921"/>
      <c r="C328" s="922"/>
      <c r="D328" s="923"/>
      <c r="E328" s="921"/>
      <c r="F328" s="921"/>
      <c r="G328" s="921"/>
      <c r="H328" s="924"/>
      <c r="I328" s="924"/>
      <c r="J328" s="921"/>
      <c r="K328" s="921"/>
      <c r="L328" s="925"/>
    </row>
    <row r="329" spans="1:12" ht="24" x14ac:dyDescent="0.25">
      <c r="A329" s="918"/>
      <c r="B329" s="9" t="s">
        <v>34</v>
      </c>
      <c r="C329" s="13" t="s">
        <v>35</v>
      </c>
      <c r="D329" s="13" t="s">
        <v>36</v>
      </c>
      <c r="E329" s="13" t="s">
        <v>37</v>
      </c>
      <c r="F329" s="920"/>
      <c r="G329" s="920"/>
      <c r="H329" s="924" t="s">
        <v>38</v>
      </c>
      <c r="I329" s="924"/>
      <c r="J329" s="921" t="s">
        <v>31</v>
      </c>
      <c r="K329" s="921" t="s">
        <v>31</v>
      </c>
      <c r="L329" s="925">
        <v>0</v>
      </c>
    </row>
    <row r="330" spans="1:12" ht="22.8" x14ac:dyDescent="0.25">
      <c r="A330" s="918"/>
      <c r="B330" s="14" t="s">
        <v>39</v>
      </c>
      <c r="C330" s="14" t="s">
        <v>631</v>
      </c>
      <c r="D330" s="15">
        <v>43567</v>
      </c>
      <c r="E330" s="14" t="s">
        <v>3552</v>
      </c>
      <c r="F330" s="920"/>
      <c r="G330" s="920"/>
      <c r="H330" s="924"/>
      <c r="I330" s="924"/>
      <c r="J330" s="921"/>
      <c r="K330" s="921"/>
      <c r="L330" s="925"/>
    </row>
    <row r="331" spans="1:12" ht="24" x14ac:dyDescent="0.25">
      <c r="A331" s="918">
        <v>1161</v>
      </c>
      <c r="B331" s="9" t="s">
        <v>22</v>
      </c>
      <c r="C331" s="13" t="s">
        <v>23</v>
      </c>
      <c r="D331" s="13" t="s">
        <v>24</v>
      </c>
      <c r="E331" s="13" t="s">
        <v>25</v>
      </c>
      <c r="F331" s="919" t="s">
        <v>17</v>
      </c>
      <c r="G331" s="919"/>
      <c r="H331" s="920"/>
      <c r="I331" s="920"/>
      <c r="J331" s="920"/>
      <c r="K331" s="920"/>
      <c r="L331" s="920"/>
    </row>
    <row r="332" spans="1:12" x14ac:dyDescent="0.25">
      <c r="A332" s="918"/>
      <c r="B332" s="921" t="s">
        <v>3550</v>
      </c>
      <c r="C332" s="922" t="s">
        <v>3551</v>
      </c>
      <c r="D332" s="923">
        <v>43561</v>
      </c>
      <c r="E332" s="921" t="s">
        <v>842</v>
      </c>
      <c r="F332" s="921" t="s">
        <v>3553</v>
      </c>
      <c r="G332" s="921"/>
      <c r="H332" s="924" t="s">
        <v>30</v>
      </c>
      <c r="I332" s="924"/>
      <c r="J332" s="14" t="s">
        <v>31</v>
      </c>
      <c r="K332" s="14" t="s">
        <v>32</v>
      </c>
      <c r="L332" s="16">
        <v>495</v>
      </c>
    </row>
    <row r="333" spans="1:12" x14ac:dyDescent="0.25">
      <c r="A333" s="918"/>
      <c r="B333" s="921"/>
      <c r="C333" s="922"/>
      <c r="D333" s="923"/>
      <c r="E333" s="921"/>
      <c r="F333" s="921"/>
      <c r="G333" s="921"/>
      <c r="H333" s="924" t="s">
        <v>33</v>
      </c>
      <c r="I333" s="924"/>
      <c r="J333" s="921" t="s">
        <v>31</v>
      </c>
      <c r="K333" s="921" t="s">
        <v>31</v>
      </c>
      <c r="L333" s="925">
        <v>0</v>
      </c>
    </row>
    <row r="334" spans="1:12" x14ac:dyDescent="0.25">
      <c r="A334" s="918"/>
      <c r="B334" s="921"/>
      <c r="C334" s="922"/>
      <c r="D334" s="923"/>
      <c r="E334" s="921"/>
      <c r="F334" s="921"/>
      <c r="G334" s="921"/>
      <c r="H334" s="924"/>
      <c r="I334" s="924"/>
      <c r="J334" s="921"/>
      <c r="K334" s="921"/>
      <c r="L334" s="925"/>
    </row>
    <row r="335" spans="1:12" ht="24" x14ac:dyDescent="0.25">
      <c r="A335" s="918"/>
      <c r="B335" s="9" t="s">
        <v>34</v>
      </c>
      <c r="C335" s="13" t="s">
        <v>35</v>
      </c>
      <c r="D335" s="13" t="s">
        <v>36</v>
      </c>
      <c r="E335" s="13" t="s">
        <v>37</v>
      </c>
      <c r="F335" s="920"/>
      <c r="G335" s="920"/>
      <c r="H335" s="924" t="s">
        <v>38</v>
      </c>
      <c r="I335" s="924"/>
      <c r="J335" s="921" t="s">
        <v>31</v>
      </c>
      <c r="K335" s="921" t="s">
        <v>31</v>
      </c>
      <c r="L335" s="925">
        <v>0</v>
      </c>
    </row>
    <row r="336" spans="1:12" ht="22.8" x14ac:dyDescent="0.25">
      <c r="A336" s="918"/>
      <c r="B336" s="14" t="s">
        <v>39</v>
      </c>
      <c r="C336" s="14" t="s">
        <v>3553</v>
      </c>
      <c r="D336" s="15">
        <v>43567</v>
      </c>
      <c r="E336" s="14" t="s">
        <v>3552</v>
      </c>
      <c r="F336" s="920"/>
      <c r="G336" s="920"/>
      <c r="H336" s="924"/>
      <c r="I336" s="924"/>
      <c r="J336" s="921"/>
      <c r="K336" s="921"/>
      <c r="L336" s="925"/>
    </row>
    <row r="337" spans="1:12" ht="24" x14ac:dyDescent="0.25">
      <c r="A337" s="918">
        <v>1162</v>
      </c>
      <c r="B337" s="9" t="s">
        <v>22</v>
      </c>
      <c r="C337" s="13" t="s">
        <v>23</v>
      </c>
      <c r="D337" s="13" t="s">
        <v>24</v>
      </c>
      <c r="E337" s="13" t="s">
        <v>25</v>
      </c>
      <c r="F337" s="919" t="s">
        <v>17</v>
      </c>
      <c r="G337" s="919"/>
      <c r="H337" s="920"/>
      <c r="I337" s="920"/>
      <c r="J337" s="920"/>
      <c r="K337" s="920"/>
      <c r="L337" s="920"/>
    </row>
    <row r="338" spans="1:12" x14ac:dyDescent="0.25">
      <c r="A338" s="918"/>
      <c r="B338" s="921" t="s">
        <v>3550</v>
      </c>
      <c r="C338" s="922" t="s">
        <v>3554</v>
      </c>
      <c r="D338" s="923">
        <v>43722</v>
      </c>
      <c r="E338" s="921" t="s">
        <v>3555</v>
      </c>
      <c r="F338" s="921" t="s">
        <v>3556</v>
      </c>
      <c r="G338" s="921"/>
      <c r="H338" s="924" t="s">
        <v>30</v>
      </c>
      <c r="I338" s="924"/>
      <c r="J338" s="14" t="s">
        <v>31</v>
      </c>
      <c r="K338" s="14" t="s">
        <v>32</v>
      </c>
      <c r="L338" s="16">
        <v>416</v>
      </c>
    </row>
    <row r="339" spans="1:12" x14ac:dyDescent="0.25">
      <c r="A339" s="918"/>
      <c r="B339" s="921"/>
      <c r="C339" s="922"/>
      <c r="D339" s="923"/>
      <c r="E339" s="921"/>
      <c r="F339" s="921"/>
      <c r="G339" s="921"/>
      <c r="H339" s="924" t="s">
        <v>33</v>
      </c>
      <c r="I339" s="924"/>
      <c r="J339" s="921" t="s">
        <v>31</v>
      </c>
      <c r="K339" s="921" t="s">
        <v>32</v>
      </c>
      <c r="L339" s="925">
        <v>2874</v>
      </c>
    </row>
    <row r="340" spans="1:12" x14ac:dyDescent="0.25">
      <c r="A340" s="918"/>
      <c r="B340" s="921"/>
      <c r="C340" s="922"/>
      <c r="D340" s="923"/>
      <c r="E340" s="921"/>
      <c r="F340" s="921"/>
      <c r="G340" s="921"/>
      <c r="H340" s="924"/>
      <c r="I340" s="924"/>
      <c r="J340" s="921"/>
      <c r="K340" s="921"/>
      <c r="L340" s="925"/>
    </row>
    <row r="341" spans="1:12" ht="24" x14ac:dyDescent="0.25">
      <c r="A341" s="918"/>
      <c r="B341" s="9" t="s">
        <v>34</v>
      </c>
      <c r="C341" s="13" t="s">
        <v>35</v>
      </c>
      <c r="D341" s="13" t="s">
        <v>36</v>
      </c>
      <c r="E341" s="13" t="s">
        <v>37</v>
      </c>
      <c r="F341" s="920"/>
      <c r="G341" s="920"/>
      <c r="H341" s="924" t="s">
        <v>38</v>
      </c>
      <c r="I341" s="924"/>
      <c r="J341" s="921" t="s">
        <v>31</v>
      </c>
      <c r="K341" s="921" t="s">
        <v>31</v>
      </c>
      <c r="L341" s="925">
        <v>0</v>
      </c>
    </row>
    <row r="342" spans="1:12" ht="22.8" x14ac:dyDescent="0.25">
      <c r="A342" s="918"/>
      <c r="B342" s="14" t="s">
        <v>39</v>
      </c>
      <c r="C342" s="14" t="s">
        <v>3556</v>
      </c>
      <c r="D342" s="15">
        <v>43725</v>
      </c>
      <c r="E342" s="14" t="s">
        <v>1617</v>
      </c>
      <c r="F342" s="920"/>
      <c r="G342" s="920"/>
      <c r="H342" s="924"/>
      <c r="I342" s="924"/>
      <c r="J342" s="921"/>
      <c r="K342" s="921"/>
      <c r="L342" s="925"/>
    </row>
    <row r="343" spans="1:12" ht="24" x14ac:dyDescent="0.25">
      <c r="A343" s="918">
        <v>1163</v>
      </c>
      <c r="B343" s="9" t="s">
        <v>22</v>
      </c>
      <c r="C343" s="13" t="s">
        <v>23</v>
      </c>
      <c r="D343" s="13" t="s">
        <v>24</v>
      </c>
      <c r="E343" s="13" t="s">
        <v>25</v>
      </c>
      <c r="F343" s="919" t="s">
        <v>17</v>
      </c>
      <c r="G343" s="919"/>
      <c r="H343" s="920"/>
      <c r="I343" s="920"/>
      <c r="J343" s="920"/>
      <c r="K343" s="920"/>
      <c r="L343" s="920"/>
    </row>
    <row r="344" spans="1:12" x14ac:dyDescent="0.25">
      <c r="A344" s="918"/>
      <c r="B344" s="921" t="s">
        <v>3550</v>
      </c>
      <c r="C344" s="922" t="s">
        <v>3557</v>
      </c>
      <c r="D344" s="923">
        <v>43731</v>
      </c>
      <c r="E344" s="921" t="s">
        <v>159</v>
      </c>
      <c r="F344" s="921" t="s">
        <v>3558</v>
      </c>
      <c r="G344" s="921"/>
      <c r="H344" s="924" t="s">
        <v>30</v>
      </c>
      <c r="I344" s="924"/>
      <c r="J344" s="14" t="s">
        <v>31</v>
      </c>
      <c r="K344" s="14" t="s">
        <v>32</v>
      </c>
      <c r="L344" s="16">
        <v>528</v>
      </c>
    </row>
    <row r="345" spans="1:12" x14ac:dyDescent="0.25">
      <c r="A345" s="918"/>
      <c r="B345" s="921"/>
      <c r="C345" s="922"/>
      <c r="D345" s="923"/>
      <c r="E345" s="921"/>
      <c r="F345" s="921"/>
      <c r="G345" s="921"/>
      <c r="H345" s="924" t="s">
        <v>33</v>
      </c>
      <c r="I345" s="924"/>
      <c r="J345" s="14" t="s">
        <v>31</v>
      </c>
      <c r="K345" s="14" t="s">
        <v>32</v>
      </c>
      <c r="L345" s="16">
        <v>422</v>
      </c>
    </row>
    <row r="346" spans="1:12" ht="24" x14ac:dyDescent="0.25">
      <c r="A346" s="918"/>
      <c r="B346" s="9" t="s">
        <v>34</v>
      </c>
      <c r="C346" s="13" t="s">
        <v>35</v>
      </c>
      <c r="D346" s="13" t="s">
        <v>36</v>
      </c>
      <c r="E346" s="13" t="s">
        <v>37</v>
      </c>
      <c r="F346" s="920"/>
      <c r="G346" s="920"/>
      <c r="H346" s="924" t="s">
        <v>38</v>
      </c>
      <c r="I346" s="924"/>
      <c r="J346" s="921" t="s">
        <v>31</v>
      </c>
      <c r="K346" s="921" t="s">
        <v>32</v>
      </c>
      <c r="L346" s="925">
        <v>226</v>
      </c>
    </row>
    <row r="347" spans="1:12" ht="22.8" x14ac:dyDescent="0.25">
      <c r="A347" s="918"/>
      <c r="B347" s="14" t="s">
        <v>39</v>
      </c>
      <c r="C347" s="14" t="s">
        <v>3558</v>
      </c>
      <c r="D347" s="15">
        <v>43734</v>
      </c>
      <c r="E347" s="14" t="s">
        <v>1658</v>
      </c>
      <c r="F347" s="920"/>
      <c r="G347" s="920"/>
      <c r="H347" s="924"/>
      <c r="I347" s="924"/>
      <c r="J347" s="921"/>
      <c r="K347" s="921"/>
      <c r="L347" s="925"/>
    </row>
    <row r="348" spans="1:12" ht="24" x14ac:dyDescent="0.25">
      <c r="A348" s="918">
        <v>1164</v>
      </c>
      <c r="B348" s="9" t="s">
        <v>22</v>
      </c>
      <c r="C348" s="13" t="s">
        <v>23</v>
      </c>
      <c r="D348" s="13" t="s">
        <v>24</v>
      </c>
      <c r="E348" s="13" t="s">
        <v>25</v>
      </c>
      <c r="F348" s="919" t="s">
        <v>17</v>
      </c>
      <c r="G348" s="919"/>
      <c r="H348" s="920"/>
      <c r="I348" s="920"/>
      <c r="J348" s="920"/>
      <c r="K348" s="920"/>
      <c r="L348" s="920"/>
    </row>
    <row r="349" spans="1:12" x14ac:dyDescent="0.25">
      <c r="A349" s="918"/>
      <c r="B349" s="921" t="s">
        <v>3559</v>
      </c>
      <c r="C349" s="922" t="s">
        <v>3560</v>
      </c>
      <c r="D349" s="923">
        <v>43607</v>
      </c>
      <c r="E349" s="921" t="s">
        <v>469</v>
      </c>
      <c r="F349" s="921" t="s">
        <v>3561</v>
      </c>
      <c r="G349" s="921"/>
      <c r="H349" s="924" t="s">
        <v>30</v>
      </c>
      <c r="I349" s="924"/>
      <c r="J349" s="14" t="s">
        <v>31</v>
      </c>
      <c r="K349" s="14" t="s">
        <v>32</v>
      </c>
      <c r="L349" s="16">
        <v>166.48</v>
      </c>
    </row>
    <row r="350" spans="1:12" x14ac:dyDescent="0.25">
      <c r="A350" s="918"/>
      <c r="B350" s="921"/>
      <c r="C350" s="922"/>
      <c r="D350" s="923"/>
      <c r="E350" s="921"/>
      <c r="F350" s="921"/>
      <c r="G350" s="921"/>
      <c r="H350" s="924" t="s">
        <v>33</v>
      </c>
      <c r="I350" s="924"/>
      <c r="J350" s="14" t="s">
        <v>31</v>
      </c>
      <c r="K350" s="14" t="s">
        <v>32</v>
      </c>
      <c r="L350" s="16">
        <v>570.6</v>
      </c>
    </row>
    <row r="351" spans="1:12" ht="24" x14ac:dyDescent="0.25">
      <c r="A351" s="918"/>
      <c r="B351" s="9" t="s">
        <v>34</v>
      </c>
      <c r="C351" s="13" t="s">
        <v>35</v>
      </c>
      <c r="D351" s="13" t="s">
        <v>36</v>
      </c>
      <c r="E351" s="13" t="s">
        <v>37</v>
      </c>
      <c r="F351" s="920"/>
      <c r="G351" s="920"/>
      <c r="H351" s="924" t="s">
        <v>38</v>
      </c>
      <c r="I351" s="924"/>
      <c r="J351" s="921" t="s">
        <v>31</v>
      </c>
      <c r="K351" s="921" t="s">
        <v>31</v>
      </c>
      <c r="L351" s="925">
        <v>0</v>
      </c>
    </row>
    <row r="352" spans="1:12" ht="22.8" x14ac:dyDescent="0.25">
      <c r="A352" s="918"/>
      <c r="B352" s="14" t="s">
        <v>204</v>
      </c>
      <c r="C352" s="14" t="s">
        <v>3561</v>
      </c>
      <c r="D352" s="15">
        <v>43608</v>
      </c>
      <c r="E352" s="14" t="s">
        <v>148</v>
      </c>
      <c r="F352" s="920"/>
      <c r="G352" s="920"/>
      <c r="H352" s="924"/>
      <c r="I352" s="924"/>
      <c r="J352" s="921"/>
      <c r="K352" s="921"/>
      <c r="L352" s="925"/>
    </row>
    <row r="353" spans="1:12" ht="24" x14ac:dyDescent="0.25">
      <c r="A353" s="918">
        <v>1165</v>
      </c>
      <c r="B353" s="9" t="s">
        <v>22</v>
      </c>
      <c r="C353" s="13" t="s">
        <v>23</v>
      </c>
      <c r="D353" s="13" t="s">
        <v>24</v>
      </c>
      <c r="E353" s="13" t="s">
        <v>25</v>
      </c>
      <c r="F353" s="919" t="s">
        <v>17</v>
      </c>
      <c r="G353" s="919"/>
      <c r="H353" s="920"/>
      <c r="I353" s="920"/>
      <c r="J353" s="920"/>
      <c r="K353" s="920"/>
      <c r="L353" s="920"/>
    </row>
    <row r="354" spans="1:12" x14ac:dyDescent="0.25">
      <c r="A354" s="918"/>
      <c r="B354" s="921" t="s">
        <v>3559</v>
      </c>
      <c r="C354" s="922" t="s">
        <v>3562</v>
      </c>
      <c r="D354" s="923">
        <v>43726</v>
      </c>
      <c r="E354" s="921" t="s">
        <v>187</v>
      </c>
      <c r="F354" s="921" t="s">
        <v>1003</v>
      </c>
      <c r="G354" s="921"/>
      <c r="H354" s="924" t="s">
        <v>30</v>
      </c>
      <c r="I354" s="924"/>
      <c r="J354" s="14" t="s">
        <v>31</v>
      </c>
      <c r="K354" s="14" t="s">
        <v>32</v>
      </c>
      <c r="L354" s="16">
        <v>1075.3600000000001</v>
      </c>
    </row>
    <row r="355" spans="1:12" x14ac:dyDescent="0.25">
      <c r="A355" s="918"/>
      <c r="B355" s="921"/>
      <c r="C355" s="922"/>
      <c r="D355" s="923"/>
      <c r="E355" s="921"/>
      <c r="F355" s="921"/>
      <c r="G355" s="921"/>
      <c r="H355" s="924" t="s">
        <v>33</v>
      </c>
      <c r="I355" s="924"/>
      <c r="J355" s="921" t="s">
        <v>31</v>
      </c>
      <c r="K355" s="921" t="s">
        <v>31</v>
      </c>
      <c r="L355" s="925">
        <v>0</v>
      </c>
    </row>
    <row r="356" spans="1:12" x14ac:dyDescent="0.25">
      <c r="A356" s="918"/>
      <c r="B356" s="921"/>
      <c r="C356" s="922"/>
      <c r="D356" s="923"/>
      <c r="E356" s="921"/>
      <c r="F356" s="921"/>
      <c r="G356" s="921"/>
      <c r="H356" s="924"/>
      <c r="I356" s="924"/>
      <c r="J356" s="921"/>
      <c r="K356" s="921"/>
      <c r="L356" s="925"/>
    </row>
    <row r="357" spans="1:12" ht="24" x14ac:dyDescent="0.25">
      <c r="A357" s="918"/>
      <c r="B357" s="9" t="s">
        <v>34</v>
      </c>
      <c r="C357" s="13" t="s">
        <v>35</v>
      </c>
      <c r="D357" s="13" t="s">
        <v>36</v>
      </c>
      <c r="E357" s="13" t="s">
        <v>37</v>
      </c>
      <c r="F357" s="920"/>
      <c r="G357" s="920"/>
      <c r="H357" s="924" t="s">
        <v>38</v>
      </c>
      <c r="I357" s="924"/>
      <c r="J357" s="921" t="s">
        <v>31</v>
      </c>
      <c r="K357" s="921" t="s">
        <v>32</v>
      </c>
      <c r="L357" s="925">
        <v>663.44</v>
      </c>
    </row>
    <row r="358" spans="1:12" ht="22.8" x14ac:dyDescent="0.25">
      <c r="A358" s="918"/>
      <c r="B358" s="14" t="s">
        <v>204</v>
      </c>
      <c r="C358" s="14" t="s">
        <v>1003</v>
      </c>
      <c r="D358" s="15">
        <v>43730</v>
      </c>
      <c r="E358" s="14" t="s">
        <v>188</v>
      </c>
      <c r="F358" s="920"/>
      <c r="G358" s="920"/>
      <c r="H358" s="924"/>
      <c r="I358" s="924"/>
      <c r="J358" s="921"/>
      <c r="K358" s="921"/>
      <c r="L358" s="925"/>
    </row>
    <row r="359" spans="1:12" ht="24" x14ac:dyDescent="0.25">
      <c r="A359" s="918">
        <v>1166</v>
      </c>
      <c r="B359" s="9" t="s">
        <v>22</v>
      </c>
      <c r="C359" s="13" t="s">
        <v>23</v>
      </c>
      <c r="D359" s="13" t="s">
        <v>24</v>
      </c>
      <c r="E359" s="13" t="s">
        <v>25</v>
      </c>
      <c r="F359" s="919" t="s">
        <v>17</v>
      </c>
      <c r="G359" s="919"/>
      <c r="H359" s="920"/>
      <c r="I359" s="920"/>
      <c r="J359" s="920"/>
      <c r="K359" s="920"/>
      <c r="L359" s="920"/>
    </row>
    <row r="360" spans="1:12" x14ac:dyDescent="0.25">
      <c r="A360" s="918"/>
      <c r="B360" s="921" t="s">
        <v>3563</v>
      </c>
      <c r="C360" s="922" t="s">
        <v>3564</v>
      </c>
      <c r="D360" s="923">
        <v>43707</v>
      </c>
      <c r="E360" s="921" t="s">
        <v>313</v>
      </c>
      <c r="F360" s="921" t="s">
        <v>3565</v>
      </c>
      <c r="G360" s="921"/>
      <c r="H360" s="924" t="s">
        <v>30</v>
      </c>
      <c r="I360" s="924"/>
      <c r="J360" s="14" t="s">
        <v>31</v>
      </c>
      <c r="K360" s="14" t="s">
        <v>32</v>
      </c>
      <c r="L360" s="16">
        <v>453.92</v>
      </c>
    </row>
    <row r="361" spans="1:12" x14ac:dyDescent="0.25">
      <c r="A361" s="918"/>
      <c r="B361" s="921"/>
      <c r="C361" s="922"/>
      <c r="D361" s="923"/>
      <c r="E361" s="921"/>
      <c r="F361" s="921"/>
      <c r="G361" s="921"/>
      <c r="H361" s="924" t="s">
        <v>33</v>
      </c>
      <c r="I361" s="924"/>
      <c r="J361" s="921" t="s">
        <v>31</v>
      </c>
      <c r="K361" s="921" t="s">
        <v>32</v>
      </c>
      <c r="L361" s="925">
        <v>1401.03</v>
      </c>
    </row>
    <row r="362" spans="1:12" x14ac:dyDescent="0.25">
      <c r="A362" s="918"/>
      <c r="B362" s="921"/>
      <c r="C362" s="922"/>
      <c r="D362" s="923"/>
      <c r="E362" s="921"/>
      <c r="F362" s="921"/>
      <c r="G362" s="921"/>
      <c r="H362" s="924"/>
      <c r="I362" s="924"/>
      <c r="J362" s="921"/>
      <c r="K362" s="921"/>
      <c r="L362" s="925"/>
    </row>
    <row r="363" spans="1:12" ht="24" x14ac:dyDescent="0.25">
      <c r="A363" s="918"/>
      <c r="B363" s="9" t="s">
        <v>34</v>
      </c>
      <c r="C363" s="13" t="s">
        <v>35</v>
      </c>
      <c r="D363" s="13" t="s">
        <v>36</v>
      </c>
      <c r="E363" s="13" t="s">
        <v>37</v>
      </c>
      <c r="F363" s="920"/>
      <c r="G363" s="920"/>
      <c r="H363" s="924" t="s">
        <v>38</v>
      </c>
      <c r="I363" s="924"/>
      <c r="J363" s="921" t="s">
        <v>31</v>
      </c>
      <c r="K363" s="921" t="s">
        <v>32</v>
      </c>
      <c r="L363" s="925">
        <v>120</v>
      </c>
    </row>
    <row r="364" spans="1:12" ht="22.8" x14ac:dyDescent="0.25">
      <c r="A364" s="918"/>
      <c r="B364" s="14" t="s">
        <v>702</v>
      </c>
      <c r="C364" s="14" t="s">
        <v>3565</v>
      </c>
      <c r="D364" s="15">
        <v>43711</v>
      </c>
      <c r="E364" s="14" t="s">
        <v>3566</v>
      </c>
      <c r="F364" s="920"/>
      <c r="G364" s="920"/>
      <c r="H364" s="924"/>
      <c r="I364" s="924"/>
      <c r="J364" s="921"/>
      <c r="K364" s="921"/>
      <c r="L364" s="925"/>
    </row>
    <row r="365" spans="1:12" ht="24" x14ac:dyDescent="0.25">
      <c r="A365" s="918">
        <v>1167</v>
      </c>
      <c r="B365" s="9" t="s">
        <v>22</v>
      </c>
      <c r="C365" s="13" t="s">
        <v>23</v>
      </c>
      <c r="D365" s="13" t="s">
        <v>24</v>
      </c>
      <c r="E365" s="13" t="s">
        <v>25</v>
      </c>
      <c r="F365" s="919" t="s">
        <v>17</v>
      </c>
      <c r="G365" s="919"/>
      <c r="H365" s="920"/>
      <c r="I365" s="920"/>
      <c r="J365" s="920"/>
      <c r="K365" s="920"/>
      <c r="L365" s="920"/>
    </row>
    <row r="366" spans="1:12" x14ac:dyDescent="0.25">
      <c r="A366" s="918"/>
      <c r="B366" s="921" t="s">
        <v>3563</v>
      </c>
      <c r="C366" s="922" t="s">
        <v>3567</v>
      </c>
      <c r="D366" s="923">
        <v>43732</v>
      </c>
      <c r="E366" s="921" t="s">
        <v>136</v>
      </c>
      <c r="F366" s="921" t="s">
        <v>2869</v>
      </c>
      <c r="G366" s="921"/>
      <c r="H366" s="924" t="s">
        <v>30</v>
      </c>
      <c r="I366" s="924"/>
      <c r="J366" s="14" t="s">
        <v>31</v>
      </c>
      <c r="K366" s="14" t="s">
        <v>32</v>
      </c>
      <c r="L366" s="16">
        <v>471.43</v>
      </c>
    </row>
    <row r="367" spans="1:12" x14ac:dyDescent="0.25">
      <c r="A367" s="918"/>
      <c r="B367" s="921"/>
      <c r="C367" s="922"/>
      <c r="D367" s="923"/>
      <c r="E367" s="921"/>
      <c r="F367" s="921"/>
      <c r="G367" s="921"/>
      <c r="H367" s="924" t="s">
        <v>33</v>
      </c>
      <c r="I367" s="924"/>
      <c r="J367" s="14" t="s">
        <v>31</v>
      </c>
      <c r="K367" s="14" t="s">
        <v>31</v>
      </c>
      <c r="L367" s="16">
        <v>0</v>
      </c>
    </row>
    <row r="368" spans="1:12" ht="24" x14ac:dyDescent="0.25">
      <c r="A368" s="918"/>
      <c r="B368" s="9" t="s">
        <v>34</v>
      </c>
      <c r="C368" s="13" t="s">
        <v>35</v>
      </c>
      <c r="D368" s="13" t="s">
        <v>36</v>
      </c>
      <c r="E368" s="13" t="s">
        <v>37</v>
      </c>
      <c r="F368" s="920"/>
      <c r="G368" s="920"/>
      <c r="H368" s="924" t="s">
        <v>38</v>
      </c>
      <c r="I368" s="924"/>
      <c r="J368" s="921" t="s">
        <v>31</v>
      </c>
      <c r="K368" s="921" t="s">
        <v>31</v>
      </c>
      <c r="L368" s="925">
        <v>0</v>
      </c>
    </row>
    <row r="369" spans="1:12" ht="22.8" x14ac:dyDescent="0.25">
      <c r="A369" s="918"/>
      <c r="B369" s="14" t="s">
        <v>702</v>
      </c>
      <c r="C369" s="14" t="s">
        <v>2869</v>
      </c>
      <c r="D369" s="15">
        <v>43734</v>
      </c>
      <c r="E369" s="14" t="s">
        <v>2931</v>
      </c>
      <c r="F369" s="920"/>
      <c r="G369" s="920"/>
      <c r="H369" s="924"/>
      <c r="I369" s="924"/>
      <c r="J369" s="921"/>
      <c r="K369" s="921"/>
      <c r="L369" s="925"/>
    </row>
    <row r="370" spans="1:12" ht="24" x14ac:dyDescent="0.25">
      <c r="A370" s="918">
        <v>1168</v>
      </c>
      <c r="B370" s="9" t="s">
        <v>22</v>
      </c>
      <c r="C370" s="13" t="s">
        <v>23</v>
      </c>
      <c r="D370" s="13" t="s">
        <v>24</v>
      </c>
      <c r="E370" s="13" t="s">
        <v>25</v>
      </c>
      <c r="F370" s="919" t="s">
        <v>17</v>
      </c>
      <c r="G370" s="919"/>
      <c r="H370" s="920"/>
      <c r="I370" s="920"/>
      <c r="J370" s="920"/>
      <c r="K370" s="920"/>
      <c r="L370" s="920"/>
    </row>
    <row r="371" spans="1:12" x14ac:dyDescent="0.25">
      <c r="A371" s="918"/>
      <c r="B371" s="921" t="s">
        <v>3568</v>
      </c>
      <c r="C371" s="922" t="s">
        <v>3569</v>
      </c>
      <c r="D371" s="923">
        <v>43615</v>
      </c>
      <c r="E371" s="921" t="s">
        <v>151</v>
      </c>
      <c r="F371" s="921" t="s">
        <v>3570</v>
      </c>
      <c r="G371" s="921"/>
      <c r="H371" s="924" t="s">
        <v>30</v>
      </c>
      <c r="I371" s="924"/>
      <c r="J371" s="14" t="s">
        <v>31</v>
      </c>
      <c r="K371" s="14" t="s">
        <v>32</v>
      </c>
      <c r="L371" s="16">
        <v>52</v>
      </c>
    </row>
    <row r="372" spans="1:12" x14ac:dyDescent="0.25">
      <c r="A372" s="918"/>
      <c r="B372" s="921"/>
      <c r="C372" s="922"/>
      <c r="D372" s="923"/>
      <c r="E372" s="921"/>
      <c r="F372" s="921"/>
      <c r="G372" s="921"/>
      <c r="H372" s="924" t="s">
        <v>33</v>
      </c>
      <c r="I372" s="924"/>
      <c r="J372" s="14" t="s">
        <v>31</v>
      </c>
      <c r="K372" s="14" t="s">
        <v>32</v>
      </c>
      <c r="L372" s="16">
        <v>693.6</v>
      </c>
    </row>
    <row r="373" spans="1:12" ht="24" x14ac:dyDescent="0.25">
      <c r="A373" s="918"/>
      <c r="B373" s="9" t="s">
        <v>34</v>
      </c>
      <c r="C373" s="13" t="s">
        <v>35</v>
      </c>
      <c r="D373" s="13" t="s">
        <v>36</v>
      </c>
      <c r="E373" s="13" t="s">
        <v>37</v>
      </c>
      <c r="F373" s="920"/>
      <c r="G373" s="920"/>
      <c r="H373" s="924" t="s">
        <v>38</v>
      </c>
      <c r="I373" s="924"/>
      <c r="J373" s="921" t="s">
        <v>31</v>
      </c>
      <c r="K373" s="921" t="s">
        <v>32</v>
      </c>
      <c r="L373" s="925">
        <v>150</v>
      </c>
    </row>
    <row r="374" spans="1:12" ht="34.200000000000003" x14ac:dyDescent="0.25">
      <c r="A374" s="918"/>
      <c r="B374" s="14" t="s">
        <v>3571</v>
      </c>
      <c r="C374" s="14" t="s">
        <v>3570</v>
      </c>
      <c r="D374" s="15">
        <v>43616</v>
      </c>
      <c r="E374" s="14" t="s">
        <v>2192</v>
      </c>
      <c r="F374" s="920"/>
      <c r="G374" s="920"/>
      <c r="H374" s="924"/>
      <c r="I374" s="924"/>
      <c r="J374" s="921"/>
      <c r="K374" s="921"/>
      <c r="L374" s="925"/>
    </row>
    <row r="375" spans="1:12" ht="24" x14ac:dyDescent="0.25">
      <c r="A375" s="918">
        <v>1169</v>
      </c>
      <c r="B375" s="9" t="s">
        <v>22</v>
      </c>
      <c r="C375" s="13" t="s">
        <v>23</v>
      </c>
      <c r="D375" s="13" t="s">
        <v>24</v>
      </c>
      <c r="E375" s="13" t="s">
        <v>25</v>
      </c>
      <c r="F375" s="919" t="s">
        <v>17</v>
      </c>
      <c r="G375" s="919"/>
      <c r="H375" s="920"/>
      <c r="I375" s="920"/>
      <c r="J375" s="920"/>
      <c r="K375" s="920"/>
      <c r="L375" s="920"/>
    </row>
    <row r="376" spans="1:12" x14ac:dyDescent="0.25">
      <c r="A376" s="918"/>
      <c r="B376" s="921" t="s">
        <v>3568</v>
      </c>
      <c r="C376" s="922" t="s">
        <v>3572</v>
      </c>
      <c r="D376" s="923">
        <v>43638</v>
      </c>
      <c r="E376" s="921" t="s">
        <v>103</v>
      </c>
      <c r="F376" s="921" t="s">
        <v>3573</v>
      </c>
      <c r="G376" s="921"/>
      <c r="H376" s="924" t="s">
        <v>30</v>
      </c>
      <c r="I376" s="924"/>
      <c r="J376" s="14" t="s">
        <v>31</v>
      </c>
      <c r="K376" s="14" t="s">
        <v>32</v>
      </c>
      <c r="L376" s="16">
        <v>500</v>
      </c>
    </row>
    <row r="377" spans="1:12" x14ac:dyDescent="0.25">
      <c r="A377" s="918"/>
      <c r="B377" s="921"/>
      <c r="C377" s="922"/>
      <c r="D377" s="923"/>
      <c r="E377" s="921"/>
      <c r="F377" s="921"/>
      <c r="G377" s="921"/>
      <c r="H377" s="924" t="s">
        <v>33</v>
      </c>
      <c r="I377" s="924"/>
      <c r="J377" s="921" t="s">
        <v>31</v>
      </c>
      <c r="K377" s="921" t="s">
        <v>32</v>
      </c>
      <c r="L377" s="925">
        <v>1200</v>
      </c>
    </row>
    <row r="378" spans="1:12" x14ac:dyDescent="0.25">
      <c r="A378" s="918"/>
      <c r="B378" s="921"/>
      <c r="C378" s="922"/>
      <c r="D378" s="923"/>
      <c r="E378" s="921"/>
      <c r="F378" s="921"/>
      <c r="G378" s="921"/>
      <c r="H378" s="924"/>
      <c r="I378" s="924"/>
      <c r="J378" s="921"/>
      <c r="K378" s="921"/>
      <c r="L378" s="925"/>
    </row>
    <row r="379" spans="1:12" x14ac:dyDescent="0.25">
      <c r="A379" s="918"/>
      <c r="B379" s="921"/>
      <c r="C379" s="922"/>
      <c r="D379" s="923"/>
      <c r="E379" s="921"/>
      <c r="F379" s="921"/>
      <c r="G379" s="921"/>
      <c r="H379" s="924"/>
      <c r="I379" s="924"/>
      <c r="J379" s="921"/>
      <c r="K379" s="921"/>
      <c r="L379" s="925"/>
    </row>
    <row r="380" spans="1:12" ht="24" x14ac:dyDescent="0.25">
      <c r="A380" s="918"/>
      <c r="B380" s="9" t="s">
        <v>34</v>
      </c>
      <c r="C380" s="13" t="s">
        <v>35</v>
      </c>
      <c r="D380" s="13" t="s">
        <v>36</v>
      </c>
      <c r="E380" s="13" t="s">
        <v>37</v>
      </c>
      <c r="F380" s="920"/>
      <c r="G380" s="920"/>
      <c r="H380" s="924" t="s">
        <v>38</v>
      </c>
      <c r="I380" s="924"/>
      <c r="J380" s="921" t="s">
        <v>31</v>
      </c>
      <c r="K380" s="921" t="s">
        <v>32</v>
      </c>
      <c r="L380" s="925">
        <v>150</v>
      </c>
    </row>
    <row r="381" spans="1:12" ht="34.200000000000003" x14ac:dyDescent="0.25">
      <c r="A381" s="918"/>
      <c r="B381" s="14" t="s">
        <v>3571</v>
      </c>
      <c r="C381" s="14" t="s">
        <v>3573</v>
      </c>
      <c r="D381" s="15">
        <v>43643</v>
      </c>
      <c r="E381" s="14" t="s">
        <v>2339</v>
      </c>
      <c r="F381" s="920"/>
      <c r="G381" s="920"/>
      <c r="H381" s="924"/>
      <c r="I381" s="924"/>
      <c r="J381" s="921"/>
      <c r="K381" s="921"/>
      <c r="L381" s="925"/>
    </row>
    <row r="382" spans="1:12" ht="24" x14ac:dyDescent="0.25">
      <c r="A382" s="918">
        <v>1170</v>
      </c>
      <c r="B382" s="9" t="s">
        <v>22</v>
      </c>
      <c r="C382" s="13" t="s">
        <v>23</v>
      </c>
      <c r="D382" s="13" t="s">
        <v>24</v>
      </c>
      <c r="E382" s="13" t="s">
        <v>25</v>
      </c>
      <c r="F382" s="919" t="s">
        <v>17</v>
      </c>
      <c r="G382" s="919"/>
      <c r="H382" s="920"/>
      <c r="I382" s="920"/>
      <c r="J382" s="920"/>
      <c r="K382" s="920"/>
      <c r="L382" s="920"/>
    </row>
    <row r="383" spans="1:12" x14ac:dyDescent="0.25">
      <c r="A383" s="918"/>
      <c r="B383" s="921" t="s">
        <v>3574</v>
      </c>
      <c r="C383" s="922" t="s">
        <v>3575</v>
      </c>
      <c r="D383" s="923">
        <v>43620</v>
      </c>
      <c r="E383" s="921" t="s">
        <v>28</v>
      </c>
      <c r="F383" s="921" t="s">
        <v>3215</v>
      </c>
      <c r="G383" s="921"/>
      <c r="H383" s="924" t="s">
        <v>30</v>
      </c>
      <c r="I383" s="924"/>
      <c r="J383" s="14" t="s">
        <v>31</v>
      </c>
      <c r="K383" s="14" t="s">
        <v>32</v>
      </c>
      <c r="L383" s="16">
        <v>397</v>
      </c>
    </row>
    <row r="384" spans="1:12" x14ac:dyDescent="0.25">
      <c r="A384" s="918"/>
      <c r="B384" s="921"/>
      <c r="C384" s="922"/>
      <c r="D384" s="923"/>
      <c r="E384" s="921"/>
      <c r="F384" s="921"/>
      <c r="G384" s="921"/>
      <c r="H384" s="924" t="s">
        <v>33</v>
      </c>
      <c r="I384" s="924"/>
      <c r="J384" s="14" t="s">
        <v>31</v>
      </c>
      <c r="K384" s="14" t="s">
        <v>32</v>
      </c>
      <c r="L384" s="16">
        <v>344.6</v>
      </c>
    </row>
    <row r="385" spans="1:12" ht="24" x14ac:dyDescent="0.25">
      <c r="A385" s="918"/>
      <c r="B385" s="9" t="s">
        <v>34</v>
      </c>
      <c r="C385" s="13" t="s">
        <v>35</v>
      </c>
      <c r="D385" s="13" t="s">
        <v>36</v>
      </c>
      <c r="E385" s="13" t="s">
        <v>37</v>
      </c>
      <c r="F385" s="920"/>
      <c r="G385" s="920"/>
      <c r="H385" s="924" t="s">
        <v>38</v>
      </c>
      <c r="I385" s="924"/>
      <c r="J385" s="921" t="s">
        <v>31</v>
      </c>
      <c r="K385" s="921" t="s">
        <v>32</v>
      </c>
      <c r="L385" s="925">
        <v>33.06</v>
      </c>
    </row>
    <row r="386" spans="1:12" ht="22.8" x14ac:dyDescent="0.25">
      <c r="A386" s="918"/>
      <c r="B386" s="14" t="s">
        <v>39</v>
      </c>
      <c r="C386" s="14" t="s">
        <v>3215</v>
      </c>
      <c r="D386" s="15">
        <v>43622</v>
      </c>
      <c r="E386" s="14" t="s">
        <v>2758</v>
      </c>
      <c r="F386" s="920"/>
      <c r="G386" s="920"/>
      <c r="H386" s="924"/>
      <c r="I386" s="924"/>
      <c r="J386" s="921"/>
      <c r="K386" s="921"/>
      <c r="L386" s="925"/>
    </row>
    <row r="387" spans="1:12" ht="24" x14ac:dyDescent="0.25">
      <c r="A387" s="918">
        <v>1171</v>
      </c>
      <c r="B387" s="9" t="s">
        <v>22</v>
      </c>
      <c r="C387" s="13" t="s">
        <v>23</v>
      </c>
      <c r="D387" s="13" t="s">
        <v>24</v>
      </c>
      <c r="E387" s="13" t="s">
        <v>25</v>
      </c>
      <c r="F387" s="919" t="s">
        <v>17</v>
      </c>
      <c r="G387" s="919"/>
      <c r="H387" s="920"/>
      <c r="I387" s="920"/>
      <c r="J387" s="920"/>
      <c r="K387" s="920"/>
      <c r="L387" s="920"/>
    </row>
    <row r="388" spans="1:12" x14ac:dyDescent="0.25">
      <c r="A388" s="918"/>
      <c r="B388" s="921" t="s">
        <v>3576</v>
      </c>
      <c r="C388" s="922" t="s">
        <v>3577</v>
      </c>
      <c r="D388" s="923">
        <v>43596</v>
      </c>
      <c r="E388" s="921" t="s">
        <v>805</v>
      </c>
      <c r="F388" s="921" t="s">
        <v>3077</v>
      </c>
      <c r="G388" s="921"/>
      <c r="H388" s="924" t="s">
        <v>30</v>
      </c>
      <c r="I388" s="924"/>
      <c r="J388" s="14" t="s">
        <v>31</v>
      </c>
      <c r="K388" s="14" t="s">
        <v>32</v>
      </c>
      <c r="L388" s="16">
        <v>408</v>
      </c>
    </row>
    <row r="389" spans="1:12" x14ac:dyDescent="0.25">
      <c r="A389" s="918"/>
      <c r="B389" s="921"/>
      <c r="C389" s="922"/>
      <c r="D389" s="923"/>
      <c r="E389" s="921"/>
      <c r="F389" s="921"/>
      <c r="G389" s="921"/>
      <c r="H389" s="924" t="s">
        <v>33</v>
      </c>
      <c r="I389" s="924"/>
      <c r="J389" s="921" t="s">
        <v>31</v>
      </c>
      <c r="K389" s="921" t="s">
        <v>32</v>
      </c>
      <c r="L389" s="925">
        <v>1126.5899999999999</v>
      </c>
    </row>
    <row r="390" spans="1:12" x14ac:dyDescent="0.25">
      <c r="A390" s="918"/>
      <c r="B390" s="921"/>
      <c r="C390" s="922"/>
      <c r="D390" s="923"/>
      <c r="E390" s="921"/>
      <c r="F390" s="921"/>
      <c r="G390" s="921"/>
      <c r="H390" s="924"/>
      <c r="I390" s="924"/>
      <c r="J390" s="921"/>
      <c r="K390" s="921"/>
      <c r="L390" s="925"/>
    </row>
    <row r="391" spans="1:12" ht="24" x14ac:dyDescent="0.25">
      <c r="A391" s="918"/>
      <c r="B391" s="9" t="s">
        <v>34</v>
      </c>
      <c r="C391" s="13" t="s">
        <v>35</v>
      </c>
      <c r="D391" s="13" t="s">
        <v>36</v>
      </c>
      <c r="E391" s="13" t="s">
        <v>37</v>
      </c>
      <c r="F391" s="920"/>
      <c r="G391" s="920"/>
      <c r="H391" s="924" t="s">
        <v>38</v>
      </c>
      <c r="I391" s="924"/>
      <c r="J391" s="921" t="s">
        <v>31</v>
      </c>
      <c r="K391" s="921" t="s">
        <v>31</v>
      </c>
      <c r="L391" s="925">
        <v>0</v>
      </c>
    </row>
    <row r="392" spans="1:12" ht="34.200000000000003" x14ac:dyDescent="0.25">
      <c r="A392" s="918"/>
      <c r="B392" s="14" t="s">
        <v>496</v>
      </c>
      <c r="C392" s="14" t="s">
        <v>3077</v>
      </c>
      <c r="D392" s="15">
        <v>43603</v>
      </c>
      <c r="E392" s="14" t="s">
        <v>3578</v>
      </c>
      <c r="F392" s="920"/>
      <c r="G392" s="920"/>
      <c r="H392" s="924"/>
      <c r="I392" s="924"/>
      <c r="J392" s="921"/>
      <c r="K392" s="921"/>
      <c r="L392" s="925"/>
    </row>
    <row r="393" spans="1:12" ht="24" x14ac:dyDescent="0.25">
      <c r="A393" s="918">
        <v>1172</v>
      </c>
      <c r="B393" s="9" t="s">
        <v>22</v>
      </c>
      <c r="C393" s="13" t="s">
        <v>23</v>
      </c>
      <c r="D393" s="13" t="s">
        <v>24</v>
      </c>
      <c r="E393" s="13" t="s">
        <v>25</v>
      </c>
      <c r="F393" s="919" t="s">
        <v>17</v>
      </c>
      <c r="G393" s="919"/>
      <c r="H393" s="920"/>
      <c r="I393" s="920"/>
      <c r="J393" s="920"/>
      <c r="K393" s="920"/>
      <c r="L393" s="920"/>
    </row>
    <row r="394" spans="1:12" x14ac:dyDescent="0.25">
      <c r="A394" s="918"/>
      <c r="B394" s="921" t="s">
        <v>3576</v>
      </c>
      <c r="C394" s="922" t="s">
        <v>3579</v>
      </c>
      <c r="D394" s="923">
        <v>43670</v>
      </c>
      <c r="E394" s="921" t="s">
        <v>151</v>
      </c>
      <c r="F394" s="921" t="s">
        <v>3580</v>
      </c>
      <c r="G394" s="921"/>
      <c r="H394" s="924" t="s">
        <v>30</v>
      </c>
      <c r="I394" s="924"/>
      <c r="J394" s="14" t="s">
        <v>31</v>
      </c>
      <c r="K394" s="14" t="s">
        <v>32</v>
      </c>
      <c r="L394" s="16">
        <v>706</v>
      </c>
    </row>
    <row r="395" spans="1:12" x14ac:dyDescent="0.25">
      <c r="A395" s="918"/>
      <c r="B395" s="921"/>
      <c r="C395" s="922"/>
      <c r="D395" s="923"/>
      <c r="E395" s="921"/>
      <c r="F395" s="921"/>
      <c r="G395" s="921"/>
      <c r="H395" s="924" t="s">
        <v>33</v>
      </c>
      <c r="I395" s="924"/>
      <c r="J395" s="921" t="s">
        <v>31</v>
      </c>
      <c r="K395" s="921" t="s">
        <v>32</v>
      </c>
      <c r="L395" s="925">
        <v>700</v>
      </c>
    </row>
    <row r="396" spans="1:12" x14ac:dyDescent="0.25">
      <c r="A396" s="918"/>
      <c r="B396" s="921"/>
      <c r="C396" s="922"/>
      <c r="D396" s="923"/>
      <c r="E396" s="921"/>
      <c r="F396" s="921"/>
      <c r="G396" s="921"/>
      <c r="H396" s="924"/>
      <c r="I396" s="924"/>
      <c r="J396" s="921"/>
      <c r="K396" s="921"/>
      <c r="L396" s="925"/>
    </row>
    <row r="397" spans="1:12" ht="24" x14ac:dyDescent="0.25">
      <c r="A397" s="918"/>
      <c r="B397" s="9" t="s">
        <v>34</v>
      </c>
      <c r="C397" s="13" t="s">
        <v>35</v>
      </c>
      <c r="D397" s="13" t="s">
        <v>36</v>
      </c>
      <c r="E397" s="13" t="s">
        <v>37</v>
      </c>
      <c r="F397" s="920"/>
      <c r="G397" s="920"/>
      <c r="H397" s="924" t="s">
        <v>38</v>
      </c>
      <c r="I397" s="924"/>
      <c r="J397" s="921" t="s">
        <v>31</v>
      </c>
      <c r="K397" s="921" t="s">
        <v>31</v>
      </c>
      <c r="L397" s="925">
        <v>0</v>
      </c>
    </row>
    <row r="398" spans="1:12" ht="34.200000000000003" x14ac:dyDescent="0.25">
      <c r="A398" s="918"/>
      <c r="B398" s="14" t="s">
        <v>496</v>
      </c>
      <c r="C398" s="14" t="s">
        <v>3580</v>
      </c>
      <c r="D398" s="15">
        <v>43672</v>
      </c>
      <c r="E398" s="14" t="s">
        <v>2619</v>
      </c>
      <c r="F398" s="920"/>
      <c r="G398" s="920"/>
      <c r="H398" s="924"/>
      <c r="I398" s="924"/>
      <c r="J398" s="921"/>
      <c r="K398" s="921"/>
      <c r="L398" s="925"/>
    </row>
    <row r="399" spans="1:12" ht="24" x14ac:dyDescent="0.25">
      <c r="A399" s="918">
        <v>1173</v>
      </c>
      <c r="B399" s="9" t="s">
        <v>22</v>
      </c>
      <c r="C399" s="13" t="s">
        <v>23</v>
      </c>
      <c r="D399" s="13" t="s">
        <v>24</v>
      </c>
      <c r="E399" s="13" t="s">
        <v>25</v>
      </c>
      <c r="F399" s="919" t="s">
        <v>17</v>
      </c>
      <c r="G399" s="919"/>
      <c r="H399" s="920"/>
      <c r="I399" s="920"/>
      <c r="J399" s="920"/>
      <c r="K399" s="920"/>
      <c r="L399" s="920"/>
    </row>
    <row r="400" spans="1:12" x14ac:dyDescent="0.25">
      <c r="A400" s="918"/>
      <c r="B400" s="921" t="s">
        <v>3581</v>
      </c>
      <c r="C400" s="922" t="s">
        <v>3582</v>
      </c>
      <c r="D400" s="923">
        <v>43603</v>
      </c>
      <c r="E400" s="921" t="s">
        <v>1407</v>
      </c>
      <c r="F400" s="921" t="s">
        <v>210</v>
      </c>
      <c r="G400" s="921"/>
      <c r="H400" s="924" t="s">
        <v>30</v>
      </c>
      <c r="I400" s="924"/>
      <c r="J400" s="14" t="s">
        <v>31</v>
      </c>
      <c r="K400" s="14" t="s">
        <v>32</v>
      </c>
      <c r="L400" s="16">
        <v>1079</v>
      </c>
    </row>
    <row r="401" spans="1:12" x14ac:dyDescent="0.25">
      <c r="A401" s="918"/>
      <c r="B401" s="921"/>
      <c r="C401" s="922"/>
      <c r="D401" s="923"/>
      <c r="E401" s="921"/>
      <c r="F401" s="921"/>
      <c r="G401" s="921"/>
      <c r="H401" s="924" t="s">
        <v>33</v>
      </c>
      <c r="I401" s="924"/>
      <c r="J401" s="14" t="s">
        <v>31</v>
      </c>
      <c r="K401" s="14" t="s">
        <v>31</v>
      </c>
      <c r="L401" s="16">
        <v>0</v>
      </c>
    </row>
    <row r="402" spans="1:12" ht="24" x14ac:dyDescent="0.25">
      <c r="A402" s="918"/>
      <c r="B402" s="9" t="s">
        <v>34</v>
      </c>
      <c r="C402" s="13" t="s">
        <v>35</v>
      </c>
      <c r="D402" s="13" t="s">
        <v>36</v>
      </c>
      <c r="E402" s="13" t="s">
        <v>37</v>
      </c>
      <c r="F402" s="920"/>
      <c r="G402" s="920"/>
      <c r="H402" s="924" t="s">
        <v>38</v>
      </c>
      <c r="I402" s="924"/>
      <c r="J402" s="921" t="s">
        <v>31</v>
      </c>
      <c r="K402" s="921" t="s">
        <v>32</v>
      </c>
      <c r="L402" s="925">
        <v>1431</v>
      </c>
    </row>
    <row r="403" spans="1:12" ht="22.8" x14ac:dyDescent="0.25">
      <c r="A403" s="918"/>
      <c r="B403" s="14" t="s">
        <v>219</v>
      </c>
      <c r="C403" s="14" t="s">
        <v>210</v>
      </c>
      <c r="D403" s="15">
        <v>43609</v>
      </c>
      <c r="E403" s="14" t="s">
        <v>3583</v>
      </c>
      <c r="F403" s="920"/>
      <c r="G403" s="920"/>
      <c r="H403" s="924"/>
      <c r="I403" s="924"/>
      <c r="J403" s="921"/>
      <c r="K403" s="921"/>
      <c r="L403" s="925"/>
    </row>
    <row r="404" spans="1:12" ht="24" x14ac:dyDescent="0.25">
      <c r="A404" s="918">
        <v>1174</v>
      </c>
      <c r="B404" s="9" t="s">
        <v>22</v>
      </c>
      <c r="C404" s="13" t="s">
        <v>23</v>
      </c>
      <c r="D404" s="13" t="s">
        <v>24</v>
      </c>
      <c r="E404" s="13" t="s">
        <v>25</v>
      </c>
      <c r="F404" s="919" t="s">
        <v>17</v>
      </c>
      <c r="G404" s="919"/>
      <c r="H404" s="920"/>
      <c r="I404" s="920"/>
      <c r="J404" s="920"/>
      <c r="K404" s="920"/>
      <c r="L404" s="920"/>
    </row>
    <row r="405" spans="1:12" x14ac:dyDescent="0.25">
      <c r="A405" s="918"/>
      <c r="B405" s="921" t="s">
        <v>3581</v>
      </c>
      <c r="C405" s="922" t="s">
        <v>3584</v>
      </c>
      <c r="D405" s="923">
        <v>43670</v>
      </c>
      <c r="E405" s="921" t="s">
        <v>187</v>
      </c>
      <c r="F405" s="921" t="s">
        <v>812</v>
      </c>
      <c r="G405" s="921"/>
      <c r="H405" s="924" t="s">
        <v>30</v>
      </c>
      <c r="I405" s="924"/>
      <c r="J405" s="14" t="s">
        <v>31</v>
      </c>
      <c r="K405" s="14" t="s">
        <v>32</v>
      </c>
      <c r="L405" s="16">
        <v>1138</v>
      </c>
    </row>
    <row r="406" spans="1:12" x14ac:dyDescent="0.25">
      <c r="A406" s="918"/>
      <c r="B406" s="921"/>
      <c r="C406" s="922"/>
      <c r="D406" s="923"/>
      <c r="E406" s="921"/>
      <c r="F406" s="921"/>
      <c r="G406" s="921"/>
      <c r="H406" s="924" t="s">
        <v>33</v>
      </c>
      <c r="I406" s="924"/>
      <c r="J406" s="14" t="s">
        <v>31</v>
      </c>
      <c r="K406" s="14" t="s">
        <v>31</v>
      </c>
      <c r="L406" s="16">
        <v>0</v>
      </c>
    </row>
    <row r="407" spans="1:12" ht="24" x14ac:dyDescent="0.25">
      <c r="A407" s="918"/>
      <c r="B407" s="9" t="s">
        <v>34</v>
      </c>
      <c r="C407" s="13" t="s">
        <v>35</v>
      </c>
      <c r="D407" s="13" t="s">
        <v>36</v>
      </c>
      <c r="E407" s="13" t="s">
        <v>37</v>
      </c>
      <c r="F407" s="920"/>
      <c r="G407" s="920"/>
      <c r="H407" s="924" t="s">
        <v>38</v>
      </c>
      <c r="I407" s="924"/>
      <c r="J407" s="921" t="s">
        <v>31</v>
      </c>
      <c r="K407" s="921" t="s">
        <v>31</v>
      </c>
      <c r="L407" s="925">
        <v>0</v>
      </c>
    </row>
    <row r="408" spans="1:12" ht="22.8" x14ac:dyDescent="0.25">
      <c r="A408" s="918"/>
      <c r="B408" s="14" t="s">
        <v>219</v>
      </c>
      <c r="C408" s="14" t="s">
        <v>812</v>
      </c>
      <c r="D408" s="15">
        <v>43674</v>
      </c>
      <c r="E408" s="14" t="s">
        <v>472</v>
      </c>
      <c r="F408" s="920"/>
      <c r="G408" s="920"/>
      <c r="H408" s="924"/>
      <c r="I408" s="924"/>
      <c r="J408" s="921"/>
      <c r="K408" s="921"/>
      <c r="L408" s="925"/>
    </row>
    <row r="409" spans="1:12" ht="24" x14ac:dyDescent="0.25">
      <c r="A409" s="918">
        <v>1175</v>
      </c>
      <c r="B409" s="9" t="s">
        <v>22</v>
      </c>
      <c r="C409" s="13" t="s">
        <v>23</v>
      </c>
      <c r="D409" s="13" t="s">
        <v>24</v>
      </c>
      <c r="E409" s="13" t="s">
        <v>25</v>
      </c>
      <c r="F409" s="919" t="s">
        <v>17</v>
      </c>
      <c r="G409" s="919"/>
      <c r="H409" s="920"/>
      <c r="I409" s="920"/>
      <c r="J409" s="920"/>
      <c r="K409" s="920"/>
      <c r="L409" s="920"/>
    </row>
    <row r="410" spans="1:12" x14ac:dyDescent="0.25">
      <c r="A410" s="918"/>
      <c r="B410" s="921" t="s">
        <v>3585</v>
      </c>
      <c r="C410" s="922" t="s">
        <v>3586</v>
      </c>
      <c r="D410" s="923">
        <v>43599</v>
      </c>
      <c r="E410" s="921" t="s">
        <v>780</v>
      </c>
      <c r="F410" s="921" t="s">
        <v>2589</v>
      </c>
      <c r="G410" s="921"/>
      <c r="H410" s="924" t="s">
        <v>30</v>
      </c>
      <c r="I410" s="924"/>
      <c r="J410" s="14" t="s">
        <v>31</v>
      </c>
      <c r="K410" s="14" t="s">
        <v>32</v>
      </c>
      <c r="L410" s="16">
        <v>600</v>
      </c>
    </row>
    <row r="411" spans="1:12" x14ac:dyDescent="0.25">
      <c r="A411" s="918"/>
      <c r="B411" s="921"/>
      <c r="C411" s="922"/>
      <c r="D411" s="923"/>
      <c r="E411" s="921"/>
      <c r="F411" s="921"/>
      <c r="G411" s="921"/>
      <c r="H411" s="924" t="s">
        <v>33</v>
      </c>
      <c r="I411" s="924"/>
      <c r="J411" s="14" t="s">
        <v>31</v>
      </c>
      <c r="K411" s="14" t="s">
        <v>32</v>
      </c>
      <c r="L411" s="16">
        <v>2507.36</v>
      </c>
    </row>
    <row r="412" spans="1:12" ht="24" x14ac:dyDescent="0.25">
      <c r="A412" s="918"/>
      <c r="B412" s="9" t="s">
        <v>34</v>
      </c>
      <c r="C412" s="13" t="s">
        <v>35</v>
      </c>
      <c r="D412" s="13" t="s">
        <v>36</v>
      </c>
      <c r="E412" s="13" t="s">
        <v>37</v>
      </c>
      <c r="F412" s="920"/>
      <c r="G412" s="920"/>
      <c r="H412" s="924" t="s">
        <v>38</v>
      </c>
      <c r="I412" s="924"/>
      <c r="J412" s="921" t="s">
        <v>31</v>
      </c>
      <c r="K412" s="921" t="s">
        <v>31</v>
      </c>
      <c r="L412" s="925">
        <v>0</v>
      </c>
    </row>
    <row r="413" spans="1:12" ht="34.200000000000003" x14ac:dyDescent="0.25">
      <c r="A413" s="918"/>
      <c r="B413" s="14" t="s">
        <v>496</v>
      </c>
      <c r="C413" s="14" t="s">
        <v>2589</v>
      </c>
      <c r="D413" s="15">
        <v>43604</v>
      </c>
      <c r="E413" s="14" t="s">
        <v>106</v>
      </c>
      <c r="F413" s="920"/>
      <c r="G413" s="920"/>
      <c r="H413" s="924"/>
      <c r="I413" s="924"/>
      <c r="J413" s="921"/>
      <c r="K413" s="921"/>
      <c r="L413" s="925"/>
    </row>
    <row r="414" spans="1:12" ht="24" x14ac:dyDescent="0.25">
      <c r="A414" s="918">
        <v>1176</v>
      </c>
      <c r="B414" s="9" t="s">
        <v>22</v>
      </c>
      <c r="C414" s="13" t="s">
        <v>23</v>
      </c>
      <c r="D414" s="13" t="s">
        <v>24</v>
      </c>
      <c r="E414" s="13" t="s">
        <v>25</v>
      </c>
      <c r="F414" s="919" t="s">
        <v>17</v>
      </c>
      <c r="G414" s="919"/>
      <c r="H414" s="920"/>
      <c r="I414" s="920"/>
      <c r="J414" s="920"/>
      <c r="K414" s="920"/>
      <c r="L414" s="920"/>
    </row>
    <row r="415" spans="1:12" x14ac:dyDescent="0.25">
      <c r="A415" s="918"/>
      <c r="B415" s="921" t="s">
        <v>3585</v>
      </c>
      <c r="C415" s="922" t="s">
        <v>3587</v>
      </c>
      <c r="D415" s="923">
        <v>43716</v>
      </c>
      <c r="E415" s="921" t="s">
        <v>2784</v>
      </c>
      <c r="F415" s="921" t="s">
        <v>3588</v>
      </c>
      <c r="G415" s="921"/>
      <c r="H415" s="924" t="s">
        <v>30</v>
      </c>
      <c r="I415" s="924"/>
      <c r="J415" s="14" t="s">
        <v>31</v>
      </c>
      <c r="K415" s="14" t="s">
        <v>31</v>
      </c>
      <c r="L415" s="16">
        <v>0</v>
      </c>
    </row>
    <row r="416" spans="1:12" x14ac:dyDescent="0.25">
      <c r="A416" s="918"/>
      <c r="B416" s="921"/>
      <c r="C416" s="922"/>
      <c r="D416" s="923"/>
      <c r="E416" s="921"/>
      <c r="F416" s="921"/>
      <c r="G416" s="921"/>
      <c r="H416" s="924" t="s">
        <v>33</v>
      </c>
      <c r="I416" s="924"/>
      <c r="J416" s="921" t="s">
        <v>31</v>
      </c>
      <c r="K416" s="921" t="s">
        <v>32</v>
      </c>
      <c r="L416" s="925">
        <v>638.99</v>
      </c>
    </row>
    <row r="417" spans="1:12" x14ac:dyDescent="0.25">
      <c r="A417" s="918"/>
      <c r="B417" s="921"/>
      <c r="C417" s="922"/>
      <c r="D417" s="923"/>
      <c r="E417" s="921"/>
      <c r="F417" s="921"/>
      <c r="G417" s="921"/>
      <c r="H417" s="924"/>
      <c r="I417" s="924"/>
      <c r="J417" s="921"/>
      <c r="K417" s="921"/>
      <c r="L417" s="925"/>
    </row>
    <row r="418" spans="1:12" ht="24" x14ac:dyDescent="0.25">
      <c r="A418" s="918"/>
      <c r="B418" s="9" t="s">
        <v>34</v>
      </c>
      <c r="C418" s="13" t="s">
        <v>35</v>
      </c>
      <c r="D418" s="13" t="s">
        <v>36</v>
      </c>
      <c r="E418" s="13" t="s">
        <v>37</v>
      </c>
      <c r="F418" s="920"/>
      <c r="G418" s="920"/>
      <c r="H418" s="924" t="s">
        <v>38</v>
      </c>
      <c r="I418" s="924"/>
      <c r="J418" s="921" t="s">
        <v>31</v>
      </c>
      <c r="K418" s="921" t="s">
        <v>32</v>
      </c>
      <c r="L418" s="925">
        <v>75</v>
      </c>
    </row>
    <row r="419" spans="1:12" ht="34.200000000000003" x14ac:dyDescent="0.25">
      <c r="A419" s="918"/>
      <c r="B419" s="14" t="s">
        <v>496</v>
      </c>
      <c r="C419" s="14" t="s">
        <v>3588</v>
      </c>
      <c r="D419" s="15">
        <v>43720</v>
      </c>
      <c r="E419" s="14" t="s">
        <v>3589</v>
      </c>
      <c r="F419" s="920"/>
      <c r="G419" s="920"/>
      <c r="H419" s="924"/>
      <c r="I419" s="924"/>
      <c r="J419" s="921"/>
      <c r="K419" s="921"/>
      <c r="L419" s="925"/>
    </row>
    <row r="420" spans="1:12" ht="24" x14ac:dyDescent="0.25">
      <c r="A420" s="918">
        <v>1177</v>
      </c>
      <c r="B420" s="9" t="s">
        <v>22</v>
      </c>
      <c r="C420" s="13" t="s">
        <v>23</v>
      </c>
      <c r="D420" s="13" t="s">
        <v>24</v>
      </c>
      <c r="E420" s="13" t="s">
        <v>25</v>
      </c>
      <c r="F420" s="919" t="s">
        <v>17</v>
      </c>
      <c r="G420" s="919"/>
      <c r="H420" s="920"/>
      <c r="I420" s="920"/>
      <c r="J420" s="920"/>
      <c r="K420" s="920"/>
      <c r="L420" s="920"/>
    </row>
    <row r="421" spans="1:12" x14ac:dyDescent="0.25">
      <c r="A421" s="918"/>
      <c r="B421" s="921" t="s">
        <v>3590</v>
      </c>
      <c r="C421" s="922" t="s">
        <v>3591</v>
      </c>
      <c r="D421" s="923">
        <v>43706</v>
      </c>
      <c r="E421" s="921" t="s">
        <v>633</v>
      </c>
      <c r="F421" s="921" t="s">
        <v>3592</v>
      </c>
      <c r="G421" s="921"/>
      <c r="H421" s="924" t="s">
        <v>30</v>
      </c>
      <c r="I421" s="924"/>
      <c r="J421" s="14" t="s">
        <v>31</v>
      </c>
      <c r="K421" s="14" t="s">
        <v>32</v>
      </c>
      <c r="L421" s="16">
        <v>1215</v>
      </c>
    </row>
    <row r="422" spans="1:12" x14ac:dyDescent="0.25">
      <c r="A422" s="918"/>
      <c r="B422" s="921"/>
      <c r="C422" s="922"/>
      <c r="D422" s="923"/>
      <c r="E422" s="921"/>
      <c r="F422" s="921"/>
      <c r="G422" s="921"/>
      <c r="H422" s="924" t="s">
        <v>33</v>
      </c>
      <c r="I422" s="924"/>
      <c r="J422" s="14" t="s">
        <v>31</v>
      </c>
      <c r="K422" s="14" t="s">
        <v>32</v>
      </c>
      <c r="L422" s="16">
        <v>4613</v>
      </c>
    </row>
    <row r="423" spans="1:12" ht="24" x14ac:dyDescent="0.25">
      <c r="A423" s="918"/>
      <c r="B423" s="9" t="s">
        <v>34</v>
      </c>
      <c r="C423" s="13" t="s">
        <v>35</v>
      </c>
      <c r="D423" s="13" t="s">
        <v>36</v>
      </c>
      <c r="E423" s="13" t="s">
        <v>37</v>
      </c>
      <c r="F423" s="920"/>
      <c r="G423" s="920"/>
      <c r="H423" s="924" t="s">
        <v>38</v>
      </c>
      <c r="I423" s="924"/>
      <c r="J423" s="921" t="s">
        <v>31</v>
      </c>
      <c r="K423" s="921" t="s">
        <v>32</v>
      </c>
      <c r="L423" s="925">
        <v>167</v>
      </c>
    </row>
    <row r="424" spans="1:12" ht="22.8" x14ac:dyDescent="0.25">
      <c r="A424" s="918"/>
      <c r="B424" s="14" t="s">
        <v>39</v>
      </c>
      <c r="C424" s="14" t="s">
        <v>3592</v>
      </c>
      <c r="D424" s="15">
        <v>43709</v>
      </c>
      <c r="E424" s="14" t="s">
        <v>623</v>
      </c>
      <c r="F424" s="920"/>
      <c r="G424" s="920"/>
      <c r="H424" s="924"/>
      <c r="I424" s="924"/>
      <c r="J424" s="921"/>
      <c r="K424" s="921"/>
      <c r="L424" s="925"/>
    </row>
    <row r="425" spans="1:12" ht="24" x14ac:dyDescent="0.25">
      <c r="A425" s="918">
        <v>1178</v>
      </c>
      <c r="B425" s="9" t="s">
        <v>22</v>
      </c>
      <c r="C425" s="13" t="s">
        <v>23</v>
      </c>
      <c r="D425" s="13" t="s">
        <v>24</v>
      </c>
      <c r="E425" s="13" t="s">
        <v>25</v>
      </c>
      <c r="F425" s="919" t="s">
        <v>17</v>
      </c>
      <c r="G425" s="919"/>
      <c r="H425" s="920"/>
      <c r="I425" s="920"/>
      <c r="J425" s="920"/>
      <c r="K425" s="920"/>
      <c r="L425" s="920"/>
    </row>
    <row r="426" spans="1:12" x14ac:dyDescent="0.25">
      <c r="A426" s="918"/>
      <c r="B426" s="921" t="s">
        <v>3593</v>
      </c>
      <c r="C426" s="922" t="s">
        <v>3594</v>
      </c>
      <c r="D426" s="923">
        <v>43578</v>
      </c>
      <c r="E426" s="921" t="s">
        <v>397</v>
      </c>
      <c r="F426" s="921" t="s">
        <v>1853</v>
      </c>
      <c r="G426" s="921"/>
      <c r="H426" s="924" t="s">
        <v>30</v>
      </c>
      <c r="I426" s="924"/>
      <c r="J426" s="14" t="s">
        <v>31</v>
      </c>
      <c r="K426" s="14" t="s">
        <v>31</v>
      </c>
      <c r="L426" s="16">
        <v>0</v>
      </c>
    </row>
    <row r="427" spans="1:12" x14ac:dyDescent="0.25">
      <c r="A427" s="918"/>
      <c r="B427" s="921"/>
      <c r="C427" s="922"/>
      <c r="D427" s="923"/>
      <c r="E427" s="921"/>
      <c r="F427" s="921"/>
      <c r="G427" s="921"/>
      <c r="H427" s="924" t="s">
        <v>33</v>
      </c>
      <c r="I427" s="924"/>
      <c r="J427" s="14" t="s">
        <v>31</v>
      </c>
      <c r="K427" s="14" t="s">
        <v>32</v>
      </c>
      <c r="L427" s="16">
        <v>274.3</v>
      </c>
    </row>
    <row r="428" spans="1:12" ht="24" x14ac:dyDescent="0.25">
      <c r="A428" s="918"/>
      <c r="B428" s="9" t="s">
        <v>34</v>
      </c>
      <c r="C428" s="13" t="s">
        <v>35</v>
      </c>
      <c r="D428" s="13" t="s">
        <v>36</v>
      </c>
      <c r="E428" s="13" t="s">
        <v>37</v>
      </c>
      <c r="F428" s="920"/>
      <c r="G428" s="920"/>
      <c r="H428" s="924" t="s">
        <v>38</v>
      </c>
      <c r="I428" s="924"/>
      <c r="J428" s="921" t="s">
        <v>31</v>
      </c>
      <c r="K428" s="921" t="s">
        <v>32</v>
      </c>
      <c r="L428" s="925">
        <v>300</v>
      </c>
    </row>
    <row r="429" spans="1:12" ht="22.8" x14ac:dyDescent="0.25">
      <c r="A429" s="918"/>
      <c r="B429" s="14" t="s">
        <v>3595</v>
      </c>
      <c r="C429" s="14" t="s">
        <v>1853</v>
      </c>
      <c r="D429" s="15">
        <v>43581</v>
      </c>
      <c r="E429" s="14" t="s">
        <v>324</v>
      </c>
      <c r="F429" s="920"/>
      <c r="G429" s="920"/>
      <c r="H429" s="924"/>
      <c r="I429" s="924"/>
      <c r="J429" s="921"/>
      <c r="K429" s="921"/>
      <c r="L429" s="925"/>
    </row>
    <row r="430" spans="1:12" ht="24" x14ac:dyDescent="0.25">
      <c r="A430" s="918">
        <v>1179</v>
      </c>
      <c r="B430" s="9" t="s">
        <v>22</v>
      </c>
      <c r="C430" s="13" t="s">
        <v>23</v>
      </c>
      <c r="D430" s="13" t="s">
        <v>24</v>
      </c>
      <c r="E430" s="13" t="s">
        <v>25</v>
      </c>
      <c r="F430" s="919" t="s">
        <v>17</v>
      </c>
      <c r="G430" s="919"/>
      <c r="H430" s="920"/>
      <c r="I430" s="920"/>
      <c r="J430" s="920"/>
      <c r="K430" s="920"/>
      <c r="L430" s="920"/>
    </row>
    <row r="431" spans="1:12" x14ac:dyDescent="0.25">
      <c r="A431" s="918"/>
      <c r="B431" s="921" t="s">
        <v>3593</v>
      </c>
      <c r="C431" s="922" t="s">
        <v>3596</v>
      </c>
      <c r="D431" s="923">
        <v>43585</v>
      </c>
      <c r="E431" s="921" t="s">
        <v>1650</v>
      </c>
      <c r="F431" s="921" t="s">
        <v>3597</v>
      </c>
      <c r="G431" s="921"/>
      <c r="H431" s="924" t="s">
        <v>30</v>
      </c>
      <c r="I431" s="924"/>
      <c r="J431" s="14" t="s">
        <v>31</v>
      </c>
      <c r="K431" s="14" t="s">
        <v>32</v>
      </c>
      <c r="L431" s="16">
        <v>1006.25</v>
      </c>
    </row>
    <row r="432" spans="1:12" x14ac:dyDescent="0.25">
      <c r="A432" s="918"/>
      <c r="B432" s="921"/>
      <c r="C432" s="922"/>
      <c r="D432" s="923"/>
      <c r="E432" s="921"/>
      <c r="F432" s="921"/>
      <c r="G432" s="921"/>
      <c r="H432" s="924" t="s">
        <v>33</v>
      </c>
      <c r="I432" s="924"/>
      <c r="J432" s="14" t="s">
        <v>31</v>
      </c>
      <c r="K432" s="14" t="s">
        <v>31</v>
      </c>
      <c r="L432" s="16">
        <v>0</v>
      </c>
    </row>
    <row r="433" spans="1:12" ht="24" x14ac:dyDescent="0.25">
      <c r="A433" s="918"/>
      <c r="B433" s="9" t="s">
        <v>34</v>
      </c>
      <c r="C433" s="13" t="s">
        <v>35</v>
      </c>
      <c r="D433" s="13" t="s">
        <v>36</v>
      </c>
      <c r="E433" s="13" t="s">
        <v>37</v>
      </c>
      <c r="F433" s="920"/>
      <c r="G433" s="920"/>
      <c r="H433" s="924" t="s">
        <v>38</v>
      </c>
      <c r="I433" s="924"/>
      <c r="J433" s="921" t="s">
        <v>31</v>
      </c>
      <c r="K433" s="921" t="s">
        <v>31</v>
      </c>
      <c r="L433" s="925">
        <v>0</v>
      </c>
    </row>
    <row r="434" spans="1:12" ht="22.8" x14ac:dyDescent="0.25">
      <c r="A434" s="918"/>
      <c r="B434" s="14" t="s">
        <v>3595</v>
      </c>
      <c r="C434" s="14" t="s">
        <v>3597</v>
      </c>
      <c r="D434" s="15">
        <v>43593</v>
      </c>
      <c r="E434" s="14" t="s">
        <v>3598</v>
      </c>
      <c r="F434" s="920"/>
      <c r="G434" s="920"/>
      <c r="H434" s="924"/>
      <c r="I434" s="924"/>
      <c r="J434" s="921"/>
      <c r="K434" s="921"/>
      <c r="L434" s="925"/>
    </row>
    <row r="435" spans="1:12" ht="24" x14ac:dyDescent="0.25">
      <c r="A435" s="918">
        <v>1180</v>
      </c>
      <c r="B435" s="9" t="s">
        <v>22</v>
      </c>
      <c r="C435" s="13" t="s">
        <v>23</v>
      </c>
      <c r="D435" s="13" t="s">
        <v>24</v>
      </c>
      <c r="E435" s="13" t="s">
        <v>25</v>
      </c>
      <c r="F435" s="919" t="s">
        <v>17</v>
      </c>
      <c r="G435" s="919"/>
      <c r="H435" s="920"/>
      <c r="I435" s="920"/>
      <c r="J435" s="920"/>
      <c r="K435" s="920"/>
      <c r="L435" s="920"/>
    </row>
    <row r="436" spans="1:12" x14ac:dyDescent="0.25">
      <c r="A436" s="918"/>
      <c r="B436" s="921" t="s">
        <v>3593</v>
      </c>
      <c r="C436" s="922" t="s">
        <v>3599</v>
      </c>
      <c r="D436" s="923">
        <v>43619</v>
      </c>
      <c r="E436" s="921" t="s">
        <v>397</v>
      </c>
      <c r="F436" s="921" t="s">
        <v>3600</v>
      </c>
      <c r="G436" s="921"/>
      <c r="H436" s="924" t="s">
        <v>30</v>
      </c>
      <c r="I436" s="924"/>
      <c r="J436" s="14" t="s">
        <v>31</v>
      </c>
      <c r="K436" s="14" t="s">
        <v>32</v>
      </c>
      <c r="L436" s="16">
        <v>489.05</v>
      </c>
    </row>
    <row r="437" spans="1:12" x14ac:dyDescent="0.25">
      <c r="A437" s="918"/>
      <c r="B437" s="921"/>
      <c r="C437" s="922"/>
      <c r="D437" s="923"/>
      <c r="E437" s="921"/>
      <c r="F437" s="921"/>
      <c r="G437" s="921"/>
      <c r="H437" s="924" t="s">
        <v>33</v>
      </c>
      <c r="I437" s="924"/>
      <c r="J437" s="14" t="s">
        <v>31</v>
      </c>
      <c r="K437" s="14" t="s">
        <v>32</v>
      </c>
      <c r="L437" s="16">
        <v>344.7</v>
      </c>
    </row>
    <row r="438" spans="1:12" ht="24" x14ac:dyDescent="0.25">
      <c r="A438" s="918"/>
      <c r="B438" s="9" t="s">
        <v>34</v>
      </c>
      <c r="C438" s="13" t="s">
        <v>35</v>
      </c>
      <c r="D438" s="13" t="s">
        <v>36</v>
      </c>
      <c r="E438" s="13" t="s">
        <v>37</v>
      </c>
      <c r="F438" s="920"/>
      <c r="G438" s="920"/>
      <c r="H438" s="924" t="s">
        <v>38</v>
      </c>
      <c r="I438" s="924"/>
      <c r="J438" s="921" t="s">
        <v>31</v>
      </c>
      <c r="K438" s="921" t="s">
        <v>31</v>
      </c>
      <c r="L438" s="925">
        <v>0</v>
      </c>
    </row>
    <row r="439" spans="1:12" ht="22.8" x14ac:dyDescent="0.25">
      <c r="A439" s="918"/>
      <c r="B439" s="14" t="s">
        <v>3595</v>
      </c>
      <c r="C439" s="14" t="s">
        <v>3600</v>
      </c>
      <c r="D439" s="15">
        <v>43621</v>
      </c>
      <c r="E439" s="14" t="s">
        <v>2780</v>
      </c>
      <c r="F439" s="920"/>
      <c r="G439" s="920"/>
      <c r="H439" s="924"/>
      <c r="I439" s="924"/>
      <c r="J439" s="921"/>
      <c r="K439" s="921"/>
      <c r="L439" s="925"/>
    </row>
    <row r="440" spans="1:12" ht="24" x14ac:dyDescent="0.25">
      <c r="A440" s="918">
        <v>1181</v>
      </c>
      <c r="B440" s="9" t="s">
        <v>22</v>
      </c>
      <c r="C440" s="13" t="s">
        <v>23</v>
      </c>
      <c r="D440" s="13" t="s">
        <v>24</v>
      </c>
      <c r="E440" s="13" t="s">
        <v>25</v>
      </c>
      <c r="F440" s="919" t="s">
        <v>17</v>
      </c>
      <c r="G440" s="919"/>
      <c r="H440" s="920"/>
      <c r="I440" s="920"/>
      <c r="J440" s="920"/>
      <c r="K440" s="920"/>
      <c r="L440" s="920"/>
    </row>
    <row r="441" spans="1:12" x14ac:dyDescent="0.25">
      <c r="A441" s="918"/>
      <c r="B441" s="921" t="s">
        <v>3593</v>
      </c>
      <c r="C441" s="922" t="s">
        <v>3601</v>
      </c>
      <c r="D441" s="923">
        <v>43661</v>
      </c>
      <c r="E441" s="921" t="s">
        <v>3602</v>
      </c>
      <c r="F441" s="921" t="s">
        <v>332</v>
      </c>
      <c r="G441" s="921"/>
      <c r="H441" s="924" t="s">
        <v>30</v>
      </c>
      <c r="I441" s="924"/>
      <c r="J441" s="14" t="s">
        <v>31</v>
      </c>
      <c r="K441" s="14" t="s">
        <v>31</v>
      </c>
      <c r="L441" s="16">
        <v>0</v>
      </c>
    </row>
    <row r="442" spans="1:12" x14ac:dyDescent="0.25">
      <c r="A442" s="918"/>
      <c r="B442" s="921"/>
      <c r="C442" s="922"/>
      <c r="D442" s="923"/>
      <c r="E442" s="921"/>
      <c r="F442" s="921"/>
      <c r="G442" s="921"/>
      <c r="H442" s="924" t="s">
        <v>33</v>
      </c>
      <c r="I442" s="924"/>
      <c r="J442" s="14" t="s">
        <v>31</v>
      </c>
      <c r="K442" s="14" t="s">
        <v>32</v>
      </c>
      <c r="L442" s="16">
        <v>565.94000000000005</v>
      </c>
    </row>
    <row r="443" spans="1:12" ht="24" x14ac:dyDescent="0.25">
      <c r="A443" s="918"/>
      <c r="B443" s="9" t="s">
        <v>34</v>
      </c>
      <c r="C443" s="13" t="s">
        <v>35</v>
      </c>
      <c r="D443" s="13" t="s">
        <v>36</v>
      </c>
      <c r="E443" s="13" t="s">
        <v>37</v>
      </c>
      <c r="F443" s="920"/>
      <c r="G443" s="920"/>
      <c r="H443" s="924" t="s">
        <v>38</v>
      </c>
      <c r="I443" s="924"/>
      <c r="J443" s="921" t="s">
        <v>31</v>
      </c>
      <c r="K443" s="921" t="s">
        <v>32</v>
      </c>
      <c r="L443" s="925">
        <v>200</v>
      </c>
    </row>
    <row r="444" spans="1:12" ht="22.8" x14ac:dyDescent="0.25">
      <c r="A444" s="918"/>
      <c r="B444" s="14" t="s">
        <v>3595</v>
      </c>
      <c r="C444" s="14" t="s">
        <v>332</v>
      </c>
      <c r="D444" s="15">
        <v>43663</v>
      </c>
      <c r="E444" s="14" t="s">
        <v>333</v>
      </c>
      <c r="F444" s="920"/>
      <c r="G444" s="920"/>
      <c r="H444" s="924"/>
      <c r="I444" s="924"/>
      <c r="J444" s="921"/>
      <c r="K444" s="921"/>
      <c r="L444" s="925"/>
    </row>
    <row r="445" spans="1:12" ht="24" x14ac:dyDescent="0.25">
      <c r="A445" s="918">
        <v>1182</v>
      </c>
      <c r="B445" s="9" t="s">
        <v>22</v>
      </c>
      <c r="C445" s="13" t="s">
        <v>23</v>
      </c>
      <c r="D445" s="13" t="s">
        <v>24</v>
      </c>
      <c r="E445" s="13" t="s">
        <v>25</v>
      </c>
      <c r="F445" s="919" t="s">
        <v>17</v>
      </c>
      <c r="G445" s="919"/>
      <c r="H445" s="920"/>
      <c r="I445" s="920"/>
      <c r="J445" s="920"/>
      <c r="K445" s="920"/>
      <c r="L445" s="920"/>
    </row>
    <row r="446" spans="1:12" x14ac:dyDescent="0.25">
      <c r="A446" s="918"/>
      <c r="B446" s="921" t="s">
        <v>3593</v>
      </c>
      <c r="C446" s="922" t="s">
        <v>3603</v>
      </c>
      <c r="D446" s="923">
        <v>43665</v>
      </c>
      <c r="E446" s="921" t="s">
        <v>187</v>
      </c>
      <c r="F446" s="921" t="s">
        <v>922</v>
      </c>
      <c r="G446" s="921"/>
      <c r="H446" s="924" t="s">
        <v>30</v>
      </c>
      <c r="I446" s="924"/>
      <c r="J446" s="14" t="s">
        <v>31</v>
      </c>
      <c r="K446" s="14" t="s">
        <v>32</v>
      </c>
      <c r="L446" s="16">
        <v>478</v>
      </c>
    </row>
    <row r="447" spans="1:12" x14ac:dyDescent="0.25">
      <c r="A447" s="918"/>
      <c r="B447" s="921"/>
      <c r="C447" s="922"/>
      <c r="D447" s="923"/>
      <c r="E447" s="921"/>
      <c r="F447" s="921"/>
      <c r="G447" s="921"/>
      <c r="H447" s="924" t="s">
        <v>33</v>
      </c>
      <c r="I447" s="924"/>
      <c r="J447" s="14" t="s">
        <v>31</v>
      </c>
      <c r="K447" s="14" t="s">
        <v>32</v>
      </c>
      <c r="L447" s="16">
        <v>644.81000000000006</v>
      </c>
    </row>
    <row r="448" spans="1:12" ht="24" x14ac:dyDescent="0.25">
      <c r="A448" s="918"/>
      <c r="B448" s="9" t="s">
        <v>34</v>
      </c>
      <c r="C448" s="13" t="s">
        <v>35</v>
      </c>
      <c r="D448" s="13" t="s">
        <v>36</v>
      </c>
      <c r="E448" s="13" t="s">
        <v>37</v>
      </c>
      <c r="F448" s="920"/>
      <c r="G448" s="920"/>
      <c r="H448" s="924" t="s">
        <v>38</v>
      </c>
      <c r="I448" s="924"/>
      <c r="J448" s="921" t="s">
        <v>31</v>
      </c>
      <c r="K448" s="921" t="s">
        <v>31</v>
      </c>
      <c r="L448" s="925">
        <v>0</v>
      </c>
    </row>
    <row r="449" spans="1:12" ht="22.8" x14ac:dyDescent="0.25">
      <c r="A449" s="918"/>
      <c r="B449" s="14" t="s">
        <v>3595</v>
      </c>
      <c r="C449" s="14" t="s">
        <v>922</v>
      </c>
      <c r="D449" s="15">
        <v>43667</v>
      </c>
      <c r="E449" s="14" t="s">
        <v>923</v>
      </c>
      <c r="F449" s="920"/>
      <c r="G449" s="920"/>
      <c r="H449" s="924"/>
      <c r="I449" s="924"/>
      <c r="J449" s="921"/>
      <c r="K449" s="921"/>
      <c r="L449" s="925"/>
    </row>
    <row r="450" spans="1:12" ht="24" x14ac:dyDescent="0.25">
      <c r="A450" s="918">
        <v>1183</v>
      </c>
      <c r="B450" s="9" t="s">
        <v>22</v>
      </c>
      <c r="C450" s="13" t="s">
        <v>23</v>
      </c>
      <c r="D450" s="13" t="s">
        <v>24</v>
      </c>
      <c r="E450" s="13" t="s">
        <v>25</v>
      </c>
      <c r="F450" s="919" t="s">
        <v>17</v>
      </c>
      <c r="G450" s="919"/>
      <c r="H450" s="920"/>
      <c r="I450" s="920"/>
      <c r="J450" s="920"/>
      <c r="K450" s="920"/>
      <c r="L450" s="920"/>
    </row>
    <row r="451" spans="1:12" x14ac:dyDescent="0.25">
      <c r="A451" s="918"/>
      <c r="B451" s="921" t="s">
        <v>3593</v>
      </c>
      <c r="C451" s="922" t="s">
        <v>3604</v>
      </c>
      <c r="D451" s="923">
        <v>43672</v>
      </c>
      <c r="E451" s="921" t="s">
        <v>53</v>
      </c>
      <c r="F451" s="921" t="s">
        <v>577</v>
      </c>
      <c r="G451" s="921"/>
      <c r="H451" s="924" t="s">
        <v>30</v>
      </c>
      <c r="I451" s="924"/>
      <c r="J451" s="14" t="s">
        <v>31</v>
      </c>
      <c r="K451" s="14" t="s">
        <v>32</v>
      </c>
      <c r="L451" s="16">
        <v>384.71</v>
      </c>
    </row>
    <row r="452" spans="1:12" x14ac:dyDescent="0.25">
      <c r="A452" s="918"/>
      <c r="B452" s="921"/>
      <c r="C452" s="922"/>
      <c r="D452" s="923"/>
      <c r="E452" s="921"/>
      <c r="F452" s="921"/>
      <c r="G452" s="921"/>
      <c r="H452" s="924" t="s">
        <v>33</v>
      </c>
      <c r="I452" s="924"/>
      <c r="J452" s="14" t="s">
        <v>31</v>
      </c>
      <c r="K452" s="14" t="s">
        <v>31</v>
      </c>
      <c r="L452" s="16">
        <v>0</v>
      </c>
    </row>
    <row r="453" spans="1:12" ht="24" x14ac:dyDescent="0.25">
      <c r="A453" s="918"/>
      <c r="B453" s="9" t="s">
        <v>34</v>
      </c>
      <c r="C453" s="13" t="s">
        <v>35</v>
      </c>
      <c r="D453" s="13" t="s">
        <v>36</v>
      </c>
      <c r="E453" s="13" t="s">
        <v>37</v>
      </c>
      <c r="F453" s="920"/>
      <c r="G453" s="920"/>
      <c r="H453" s="924" t="s">
        <v>38</v>
      </c>
      <c r="I453" s="924"/>
      <c r="J453" s="921" t="s">
        <v>31</v>
      </c>
      <c r="K453" s="921" t="s">
        <v>31</v>
      </c>
      <c r="L453" s="925">
        <v>0</v>
      </c>
    </row>
    <row r="454" spans="1:12" ht="22.8" x14ac:dyDescent="0.25">
      <c r="A454" s="918"/>
      <c r="B454" s="14" t="s">
        <v>3595</v>
      </c>
      <c r="C454" s="14" t="s">
        <v>577</v>
      </c>
      <c r="D454" s="15">
        <v>43673</v>
      </c>
      <c r="E454" s="14" t="s">
        <v>3605</v>
      </c>
      <c r="F454" s="920"/>
      <c r="G454" s="920"/>
      <c r="H454" s="924"/>
      <c r="I454" s="924"/>
      <c r="J454" s="921"/>
      <c r="K454" s="921"/>
      <c r="L454" s="925"/>
    </row>
    <row r="455" spans="1:12" ht="24" x14ac:dyDescent="0.25">
      <c r="A455" s="918">
        <v>1184</v>
      </c>
      <c r="B455" s="9" t="s">
        <v>22</v>
      </c>
      <c r="C455" s="13" t="s">
        <v>23</v>
      </c>
      <c r="D455" s="13" t="s">
        <v>24</v>
      </c>
      <c r="E455" s="13" t="s">
        <v>25</v>
      </c>
      <c r="F455" s="919" t="s">
        <v>17</v>
      </c>
      <c r="G455" s="919"/>
      <c r="H455" s="920"/>
      <c r="I455" s="920"/>
      <c r="J455" s="920"/>
      <c r="K455" s="920"/>
      <c r="L455" s="920"/>
    </row>
    <row r="456" spans="1:12" x14ac:dyDescent="0.25">
      <c r="A456" s="918"/>
      <c r="B456" s="921" t="s">
        <v>3593</v>
      </c>
      <c r="C456" s="922" t="s">
        <v>3606</v>
      </c>
      <c r="D456" s="923">
        <v>43728</v>
      </c>
      <c r="E456" s="921" t="s">
        <v>1039</v>
      </c>
      <c r="F456" s="921" t="s">
        <v>1792</v>
      </c>
      <c r="G456" s="921"/>
      <c r="H456" s="924" t="s">
        <v>30</v>
      </c>
      <c r="I456" s="924"/>
      <c r="J456" s="14" t="s">
        <v>31</v>
      </c>
      <c r="K456" s="14" t="s">
        <v>32</v>
      </c>
      <c r="L456" s="16">
        <v>358</v>
      </c>
    </row>
    <row r="457" spans="1:12" x14ac:dyDescent="0.25">
      <c r="A457" s="918"/>
      <c r="B457" s="921"/>
      <c r="C457" s="922"/>
      <c r="D457" s="923"/>
      <c r="E457" s="921"/>
      <c r="F457" s="921"/>
      <c r="G457" s="921"/>
      <c r="H457" s="924" t="s">
        <v>33</v>
      </c>
      <c r="I457" s="924"/>
      <c r="J457" s="14" t="s">
        <v>31</v>
      </c>
      <c r="K457" s="14" t="s">
        <v>31</v>
      </c>
      <c r="L457" s="16">
        <v>0</v>
      </c>
    </row>
    <row r="458" spans="1:12" ht="24" x14ac:dyDescent="0.25">
      <c r="A458" s="918"/>
      <c r="B458" s="9" t="s">
        <v>34</v>
      </c>
      <c r="C458" s="13" t="s">
        <v>35</v>
      </c>
      <c r="D458" s="13" t="s">
        <v>36</v>
      </c>
      <c r="E458" s="13" t="s">
        <v>37</v>
      </c>
      <c r="F458" s="920"/>
      <c r="G458" s="920"/>
      <c r="H458" s="924" t="s">
        <v>38</v>
      </c>
      <c r="I458" s="924"/>
      <c r="J458" s="921" t="s">
        <v>31</v>
      </c>
      <c r="K458" s="921" t="s">
        <v>31</v>
      </c>
      <c r="L458" s="925">
        <v>0</v>
      </c>
    </row>
    <row r="459" spans="1:12" ht="22.8" x14ac:dyDescent="0.25">
      <c r="A459" s="918"/>
      <c r="B459" s="14" t="s">
        <v>3595</v>
      </c>
      <c r="C459" s="14" t="s">
        <v>1792</v>
      </c>
      <c r="D459" s="15">
        <v>43731</v>
      </c>
      <c r="E459" s="14" t="s">
        <v>3607</v>
      </c>
      <c r="F459" s="920"/>
      <c r="G459" s="920"/>
      <c r="H459" s="924"/>
      <c r="I459" s="924"/>
      <c r="J459" s="921"/>
      <c r="K459" s="921"/>
      <c r="L459" s="925"/>
    </row>
    <row r="460" spans="1:12" ht="24" x14ac:dyDescent="0.25">
      <c r="A460" s="918">
        <v>1185</v>
      </c>
      <c r="B460" s="9" t="s">
        <v>22</v>
      </c>
      <c r="C460" s="13" t="s">
        <v>23</v>
      </c>
      <c r="D460" s="13" t="s">
        <v>24</v>
      </c>
      <c r="E460" s="13" t="s">
        <v>25</v>
      </c>
      <c r="F460" s="919" t="s">
        <v>17</v>
      </c>
      <c r="G460" s="919"/>
      <c r="H460" s="920"/>
      <c r="I460" s="920"/>
      <c r="J460" s="920"/>
      <c r="K460" s="920"/>
      <c r="L460" s="920"/>
    </row>
    <row r="461" spans="1:12" x14ac:dyDescent="0.25">
      <c r="A461" s="918"/>
      <c r="B461" s="921" t="s">
        <v>3608</v>
      </c>
      <c r="C461" s="922" t="s">
        <v>3609</v>
      </c>
      <c r="D461" s="923">
        <v>43578</v>
      </c>
      <c r="E461" s="921" t="s">
        <v>465</v>
      </c>
      <c r="F461" s="921" t="s">
        <v>3610</v>
      </c>
      <c r="G461" s="921"/>
      <c r="H461" s="924" t="s">
        <v>30</v>
      </c>
      <c r="I461" s="924"/>
      <c r="J461" s="14" t="s">
        <v>31</v>
      </c>
      <c r="K461" s="14" t="s">
        <v>32</v>
      </c>
      <c r="L461" s="16">
        <v>552</v>
      </c>
    </row>
    <row r="462" spans="1:12" x14ac:dyDescent="0.25">
      <c r="A462" s="918"/>
      <c r="B462" s="921"/>
      <c r="C462" s="922"/>
      <c r="D462" s="923"/>
      <c r="E462" s="921"/>
      <c r="F462" s="921"/>
      <c r="G462" s="921"/>
      <c r="H462" s="924" t="s">
        <v>33</v>
      </c>
      <c r="I462" s="924"/>
      <c r="J462" s="14" t="s">
        <v>31</v>
      </c>
      <c r="K462" s="14" t="s">
        <v>32</v>
      </c>
      <c r="L462" s="16">
        <v>1810.82</v>
      </c>
    </row>
    <row r="463" spans="1:12" ht="24" x14ac:dyDescent="0.25">
      <c r="A463" s="918"/>
      <c r="B463" s="9" t="s">
        <v>34</v>
      </c>
      <c r="C463" s="13" t="s">
        <v>35</v>
      </c>
      <c r="D463" s="13" t="s">
        <v>36</v>
      </c>
      <c r="E463" s="13" t="s">
        <v>37</v>
      </c>
      <c r="F463" s="920"/>
      <c r="G463" s="920"/>
      <c r="H463" s="924" t="s">
        <v>38</v>
      </c>
      <c r="I463" s="924"/>
      <c r="J463" s="921" t="s">
        <v>31</v>
      </c>
      <c r="K463" s="921" t="s">
        <v>32</v>
      </c>
      <c r="L463" s="925">
        <v>475</v>
      </c>
    </row>
    <row r="464" spans="1:12" ht="34.200000000000003" x14ac:dyDescent="0.25">
      <c r="A464" s="918"/>
      <c r="B464" s="14" t="s">
        <v>3611</v>
      </c>
      <c r="C464" s="14" t="s">
        <v>3610</v>
      </c>
      <c r="D464" s="15">
        <v>43583</v>
      </c>
      <c r="E464" s="14" t="s">
        <v>3612</v>
      </c>
      <c r="F464" s="920"/>
      <c r="G464" s="920"/>
      <c r="H464" s="924"/>
      <c r="I464" s="924"/>
      <c r="J464" s="921"/>
      <c r="K464" s="921"/>
      <c r="L464" s="925"/>
    </row>
    <row r="465" spans="1:12" ht="24" x14ac:dyDescent="0.25">
      <c r="A465" s="918">
        <v>1186</v>
      </c>
      <c r="B465" s="9" t="s">
        <v>22</v>
      </c>
      <c r="C465" s="13" t="s">
        <v>23</v>
      </c>
      <c r="D465" s="13" t="s">
        <v>24</v>
      </c>
      <c r="E465" s="13" t="s">
        <v>25</v>
      </c>
      <c r="F465" s="919" t="s">
        <v>17</v>
      </c>
      <c r="G465" s="919"/>
      <c r="H465" s="920"/>
      <c r="I465" s="920"/>
      <c r="J465" s="920"/>
      <c r="K465" s="920"/>
      <c r="L465" s="920"/>
    </row>
    <row r="466" spans="1:12" x14ac:dyDescent="0.25">
      <c r="A466" s="918"/>
      <c r="B466" s="921" t="s">
        <v>3608</v>
      </c>
      <c r="C466" s="922" t="s">
        <v>3613</v>
      </c>
      <c r="D466" s="923">
        <v>43605</v>
      </c>
      <c r="E466" s="921" t="s">
        <v>647</v>
      </c>
      <c r="F466" s="921" t="s">
        <v>3614</v>
      </c>
      <c r="G466" s="921"/>
      <c r="H466" s="924" t="s">
        <v>30</v>
      </c>
      <c r="I466" s="924"/>
      <c r="J466" s="14" t="s">
        <v>31</v>
      </c>
      <c r="K466" s="14" t="s">
        <v>32</v>
      </c>
      <c r="L466" s="16">
        <v>428</v>
      </c>
    </row>
    <row r="467" spans="1:12" x14ac:dyDescent="0.25">
      <c r="A467" s="918"/>
      <c r="B467" s="921"/>
      <c r="C467" s="922"/>
      <c r="D467" s="923"/>
      <c r="E467" s="921"/>
      <c r="F467" s="921"/>
      <c r="G467" s="921"/>
      <c r="H467" s="924" t="s">
        <v>33</v>
      </c>
      <c r="I467" s="924"/>
      <c r="J467" s="14" t="s">
        <v>31</v>
      </c>
      <c r="K467" s="14" t="s">
        <v>31</v>
      </c>
      <c r="L467" s="16">
        <v>0</v>
      </c>
    </row>
    <row r="468" spans="1:12" ht="24" x14ac:dyDescent="0.25">
      <c r="A468" s="918"/>
      <c r="B468" s="9" t="s">
        <v>34</v>
      </c>
      <c r="C468" s="13" t="s">
        <v>35</v>
      </c>
      <c r="D468" s="13" t="s">
        <v>36</v>
      </c>
      <c r="E468" s="13" t="s">
        <v>37</v>
      </c>
      <c r="F468" s="920"/>
      <c r="G468" s="920"/>
      <c r="H468" s="924" t="s">
        <v>38</v>
      </c>
      <c r="I468" s="924"/>
      <c r="J468" s="921" t="s">
        <v>31</v>
      </c>
      <c r="K468" s="921" t="s">
        <v>32</v>
      </c>
      <c r="L468" s="925">
        <v>803</v>
      </c>
    </row>
    <row r="469" spans="1:12" ht="34.200000000000003" x14ac:dyDescent="0.25">
      <c r="A469" s="918"/>
      <c r="B469" s="14" t="s">
        <v>3611</v>
      </c>
      <c r="C469" s="14" t="s">
        <v>3614</v>
      </c>
      <c r="D469" s="15">
        <v>43611</v>
      </c>
      <c r="E469" s="14" t="s">
        <v>3615</v>
      </c>
      <c r="F469" s="920"/>
      <c r="G469" s="920"/>
      <c r="H469" s="924"/>
      <c r="I469" s="924"/>
      <c r="J469" s="921"/>
      <c r="K469" s="921"/>
      <c r="L469" s="925"/>
    </row>
    <row r="470" spans="1:12" ht="24" x14ac:dyDescent="0.25">
      <c r="A470" s="918">
        <v>1187</v>
      </c>
      <c r="B470" s="9" t="s">
        <v>22</v>
      </c>
      <c r="C470" s="13" t="s">
        <v>23</v>
      </c>
      <c r="D470" s="13" t="s">
        <v>24</v>
      </c>
      <c r="E470" s="13" t="s">
        <v>25</v>
      </c>
      <c r="F470" s="919" t="s">
        <v>17</v>
      </c>
      <c r="G470" s="919"/>
      <c r="H470" s="920"/>
      <c r="I470" s="920"/>
      <c r="J470" s="920"/>
      <c r="K470" s="920"/>
      <c r="L470" s="920"/>
    </row>
    <row r="471" spans="1:12" x14ac:dyDescent="0.25">
      <c r="A471" s="918"/>
      <c r="B471" s="921" t="s">
        <v>3616</v>
      </c>
      <c r="C471" s="922" t="s">
        <v>3617</v>
      </c>
      <c r="D471" s="923">
        <v>43669</v>
      </c>
      <c r="E471" s="921" t="s">
        <v>1056</v>
      </c>
      <c r="F471" s="921" t="s">
        <v>332</v>
      </c>
      <c r="G471" s="921"/>
      <c r="H471" s="924" t="s">
        <v>30</v>
      </c>
      <c r="I471" s="924"/>
      <c r="J471" s="14" t="s">
        <v>31</v>
      </c>
      <c r="K471" s="14" t="s">
        <v>32</v>
      </c>
      <c r="L471" s="16">
        <v>583.05000000000007</v>
      </c>
    </row>
    <row r="472" spans="1:12" x14ac:dyDescent="0.25">
      <c r="A472" s="918"/>
      <c r="B472" s="921"/>
      <c r="C472" s="922"/>
      <c r="D472" s="923"/>
      <c r="E472" s="921"/>
      <c r="F472" s="921"/>
      <c r="G472" s="921"/>
      <c r="H472" s="924" t="s">
        <v>33</v>
      </c>
      <c r="I472" s="924"/>
      <c r="J472" s="14" t="s">
        <v>31</v>
      </c>
      <c r="K472" s="14" t="s">
        <v>32</v>
      </c>
      <c r="L472" s="16">
        <v>358.8</v>
      </c>
    </row>
    <row r="473" spans="1:12" ht="24" x14ac:dyDescent="0.25">
      <c r="A473" s="918"/>
      <c r="B473" s="9" t="s">
        <v>34</v>
      </c>
      <c r="C473" s="13" t="s">
        <v>35</v>
      </c>
      <c r="D473" s="13" t="s">
        <v>36</v>
      </c>
      <c r="E473" s="13" t="s">
        <v>37</v>
      </c>
      <c r="F473" s="920"/>
      <c r="G473" s="920"/>
      <c r="H473" s="924" t="s">
        <v>38</v>
      </c>
      <c r="I473" s="924"/>
      <c r="J473" s="921" t="s">
        <v>31</v>
      </c>
      <c r="K473" s="921" t="s">
        <v>31</v>
      </c>
      <c r="L473" s="925">
        <v>0</v>
      </c>
    </row>
    <row r="474" spans="1:12" ht="22.8" x14ac:dyDescent="0.25">
      <c r="A474" s="918"/>
      <c r="B474" s="14" t="s">
        <v>323</v>
      </c>
      <c r="C474" s="14" t="s">
        <v>332</v>
      </c>
      <c r="D474" s="15">
        <v>43672</v>
      </c>
      <c r="E474" s="14" t="s">
        <v>3618</v>
      </c>
      <c r="F474" s="920"/>
      <c r="G474" s="920"/>
      <c r="H474" s="924"/>
      <c r="I474" s="924"/>
      <c r="J474" s="921"/>
      <c r="K474" s="921"/>
      <c r="L474" s="925"/>
    </row>
    <row r="475" spans="1:12" ht="24" x14ac:dyDescent="0.25">
      <c r="A475" s="918">
        <v>1188</v>
      </c>
      <c r="B475" s="9" t="s">
        <v>22</v>
      </c>
      <c r="C475" s="13" t="s">
        <v>23</v>
      </c>
      <c r="D475" s="13" t="s">
        <v>24</v>
      </c>
      <c r="E475" s="13" t="s">
        <v>25</v>
      </c>
      <c r="F475" s="919" t="s">
        <v>17</v>
      </c>
      <c r="G475" s="919"/>
      <c r="H475" s="920"/>
      <c r="I475" s="920"/>
      <c r="J475" s="920"/>
      <c r="K475" s="920"/>
      <c r="L475" s="920"/>
    </row>
    <row r="476" spans="1:12" x14ac:dyDescent="0.25">
      <c r="A476" s="918"/>
      <c r="B476" s="921" t="s">
        <v>3619</v>
      </c>
      <c r="C476" s="921" t="s">
        <v>3620</v>
      </c>
      <c r="D476" s="923">
        <v>43727</v>
      </c>
      <c r="E476" s="921" t="s">
        <v>2230</v>
      </c>
      <c r="F476" s="921" t="s">
        <v>3621</v>
      </c>
      <c r="G476" s="921"/>
      <c r="H476" s="924" t="s">
        <v>30</v>
      </c>
      <c r="I476" s="924"/>
      <c r="J476" s="14" t="s">
        <v>31</v>
      </c>
      <c r="K476" s="14" t="s">
        <v>32</v>
      </c>
      <c r="L476" s="16">
        <v>2027.5</v>
      </c>
    </row>
    <row r="477" spans="1:12" x14ac:dyDescent="0.25">
      <c r="A477" s="918"/>
      <c r="B477" s="921"/>
      <c r="C477" s="921"/>
      <c r="D477" s="923"/>
      <c r="E477" s="921"/>
      <c r="F477" s="921"/>
      <c r="G477" s="921"/>
      <c r="H477" s="924" t="s">
        <v>33</v>
      </c>
      <c r="I477" s="924"/>
      <c r="J477" s="14" t="s">
        <v>31</v>
      </c>
      <c r="K477" s="14" t="s">
        <v>32</v>
      </c>
      <c r="L477" s="16">
        <v>1206.3900000000001</v>
      </c>
    </row>
    <row r="478" spans="1:12" ht="24" x14ac:dyDescent="0.25">
      <c r="A478" s="918"/>
      <c r="B478" s="9" t="s">
        <v>34</v>
      </c>
      <c r="C478" s="13" t="s">
        <v>35</v>
      </c>
      <c r="D478" s="13" t="s">
        <v>36</v>
      </c>
      <c r="E478" s="13" t="s">
        <v>37</v>
      </c>
      <c r="F478" s="920"/>
      <c r="G478" s="920"/>
      <c r="H478" s="924" t="s">
        <v>38</v>
      </c>
      <c r="I478" s="924"/>
      <c r="J478" s="921" t="s">
        <v>31</v>
      </c>
      <c r="K478" s="921" t="s">
        <v>31</v>
      </c>
      <c r="L478" s="925">
        <v>0</v>
      </c>
    </row>
    <row r="479" spans="1:12" ht="22.8" x14ac:dyDescent="0.25">
      <c r="A479" s="918"/>
      <c r="B479" s="14" t="s">
        <v>702</v>
      </c>
      <c r="C479" s="14" t="s">
        <v>3621</v>
      </c>
      <c r="D479" s="15">
        <v>43736</v>
      </c>
      <c r="E479" s="14" t="s">
        <v>3622</v>
      </c>
      <c r="F479" s="920"/>
      <c r="G479" s="920"/>
      <c r="H479" s="924"/>
      <c r="I479" s="924"/>
      <c r="J479" s="921"/>
      <c r="K479" s="921"/>
      <c r="L479" s="925"/>
    </row>
    <row r="480" spans="1:12" ht="24" x14ac:dyDescent="0.25">
      <c r="A480" s="918">
        <v>1189</v>
      </c>
      <c r="B480" s="9" t="s">
        <v>22</v>
      </c>
      <c r="C480" s="13" t="s">
        <v>23</v>
      </c>
      <c r="D480" s="13" t="s">
        <v>24</v>
      </c>
      <c r="E480" s="13" t="s">
        <v>25</v>
      </c>
      <c r="F480" s="919" t="s">
        <v>17</v>
      </c>
      <c r="G480" s="919"/>
      <c r="H480" s="920"/>
      <c r="I480" s="920"/>
      <c r="J480" s="920"/>
      <c r="K480" s="920"/>
      <c r="L480" s="920"/>
    </row>
    <row r="481" spans="1:12" x14ac:dyDescent="0.25">
      <c r="A481" s="918"/>
      <c r="B481" s="921" t="s">
        <v>3623</v>
      </c>
      <c r="C481" s="922" t="s">
        <v>3624</v>
      </c>
      <c r="D481" s="923">
        <v>43733</v>
      </c>
      <c r="E481" s="921" t="s">
        <v>3094</v>
      </c>
      <c r="F481" s="921" t="s">
        <v>3095</v>
      </c>
      <c r="G481" s="921"/>
      <c r="H481" s="924" t="s">
        <v>30</v>
      </c>
      <c r="I481" s="924"/>
      <c r="J481" s="14" t="s">
        <v>31</v>
      </c>
      <c r="K481" s="14" t="s">
        <v>32</v>
      </c>
      <c r="L481" s="16">
        <v>510</v>
      </c>
    </row>
    <row r="482" spans="1:12" x14ac:dyDescent="0.25">
      <c r="A482" s="918"/>
      <c r="B482" s="921"/>
      <c r="C482" s="922"/>
      <c r="D482" s="923"/>
      <c r="E482" s="921"/>
      <c r="F482" s="921"/>
      <c r="G482" s="921"/>
      <c r="H482" s="924" t="s">
        <v>33</v>
      </c>
      <c r="I482" s="924"/>
      <c r="J482" s="14" t="s">
        <v>31</v>
      </c>
      <c r="K482" s="14" t="s">
        <v>32</v>
      </c>
      <c r="L482" s="16">
        <v>1916.43</v>
      </c>
    </row>
    <row r="483" spans="1:12" ht="24" x14ac:dyDescent="0.25">
      <c r="A483" s="918"/>
      <c r="B483" s="9" t="s">
        <v>34</v>
      </c>
      <c r="C483" s="13" t="s">
        <v>35</v>
      </c>
      <c r="D483" s="13" t="s">
        <v>36</v>
      </c>
      <c r="E483" s="13" t="s">
        <v>37</v>
      </c>
      <c r="F483" s="920"/>
      <c r="G483" s="920"/>
      <c r="H483" s="924" t="s">
        <v>38</v>
      </c>
      <c r="I483" s="924"/>
      <c r="J483" s="921" t="s">
        <v>31</v>
      </c>
      <c r="K483" s="921" t="s">
        <v>32</v>
      </c>
      <c r="L483" s="925">
        <v>135</v>
      </c>
    </row>
    <row r="484" spans="1:12" ht="22.8" x14ac:dyDescent="0.25">
      <c r="A484" s="918"/>
      <c r="B484" s="14" t="s">
        <v>1872</v>
      </c>
      <c r="C484" s="14" t="s">
        <v>3095</v>
      </c>
      <c r="D484" s="15">
        <v>43738</v>
      </c>
      <c r="E484" s="14" t="s">
        <v>3096</v>
      </c>
      <c r="F484" s="920"/>
      <c r="G484" s="920"/>
      <c r="H484" s="924"/>
      <c r="I484" s="924"/>
      <c r="J484" s="921"/>
      <c r="K484" s="921"/>
      <c r="L484" s="925"/>
    </row>
    <row r="485" spans="1:12" ht="24" x14ac:dyDescent="0.25">
      <c r="A485" s="918">
        <v>1190</v>
      </c>
      <c r="B485" s="9" t="s">
        <v>22</v>
      </c>
      <c r="C485" s="13" t="s">
        <v>23</v>
      </c>
      <c r="D485" s="13" t="s">
        <v>24</v>
      </c>
      <c r="E485" s="13" t="s">
        <v>25</v>
      </c>
      <c r="F485" s="919" t="s">
        <v>17</v>
      </c>
      <c r="G485" s="919"/>
      <c r="H485" s="920"/>
      <c r="I485" s="920"/>
      <c r="J485" s="920"/>
      <c r="K485" s="920"/>
      <c r="L485" s="920"/>
    </row>
    <row r="486" spans="1:12" x14ac:dyDescent="0.25">
      <c r="A486" s="918"/>
      <c r="B486" s="921" t="s">
        <v>3625</v>
      </c>
      <c r="C486" s="922" t="s">
        <v>3626</v>
      </c>
      <c r="D486" s="923">
        <v>43688</v>
      </c>
      <c r="E486" s="921" t="s">
        <v>308</v>
      </c>
      <c r="F486" s="921" t="s">
        <v>309</v>
      </c>
      <c r="G486" s="921"/>
      <c r="H486" s="924" t="s">
        <v>30</v>
      </c>
      <c r="I486" s="924"/>
      <c r="J486" s="14" t="s">
        <v>31</v>
      </c>
      <c r="K486" s="14" t="s">
        <v>32</v>
      </c>
      <c r="L486" s="16">
        <v>325.5</v>
      </c>
    </row>
    <row r="487" spans="1:12" x14ac:dyDescent="0.25">
      <c r="A487" s="918"/>
      <c r="B487" s="921"/>
      <c r="C487" s="922"/>
      <c r="D487" s="923"/>
      <c r="E487" s="921"/>
      <c r="F487" s="921"/>
      <c r="G487" s="921"/>
      <c r="H487" s="924" t="s">
        <v>33</v>
      </c>
      <c r="I487" s="924"/>
      <c r="J487" s="14" t="s">
        <v>31</v>
      </c>
      <c r="K487" s="14" t="s">
        <v>31</v>
      </c>
      <c r="L487" s="16">
        <v>0</v>
      </c>
    </row>
    <row r="488" spans="1:12" ht="24" x14ac:dyDescent="0.25">
      <c r="A488" s="918"/>
      <c r="B488" s="9" t="s">
        <v>34</v>
      </c>
      <c r="C488" s="13" t="s">
        <v>35</v>
      </c>
      <c r="D488" s="13" t="s">
        <v>36</v>
      </c>
      <c r="E488" s="13" t="s">
        <v>37</v>
      </c>
      <c r="F488" s="920"/>
      <c r="G488" s="920"/>
      <c r="H488" s="924" t="s">
        <v>38</v>
      </c>
      <c r="I488" s="924"/>
      <c r="J488" s="921" t="s">
        <v>31</v>
      </c>
      <c r="K488" s="921" t="s">
        <v>31</v>
      </c>
      <c r="L488" s="925">
        <v>0</v>
      </c>
    </row>
    <row r="489" spans="1:12" ht="34.200000000000003" x14ac:dyDescent="0.25">
      <c r="A489" s="918"/>
      <c r="B489" s="14" t="s">
        <v>1412</v>
      </c>
      <c r="C489" s="14" t="s">
        <v>309</v>
      </c>
      <c r="D489" s="15">
        <v>43690</v>
      </c>
      <c r="E489" s="14" t="s">
        <v>1413</v>
      </c>
      <c r="F489" s="920"/>
      <c r="G489" s="920"/>
      <c r="H489" s="924"/>
      <c r="I489" s="924"/>
      <c r="J489" s="921"/>
      <c r="K489" s="921"/>
      <c r="L489" s="925"/>
    </row>
    <row r="490" spans="1:12" ht="24" x14ac:dyDescent="0.25">
      <c r="A490" s="918">
        <v>1191</v>
      </c>
      <c r="B490" s="9" t="s">
        <v>22</v>
      </c>
      <c r="C490" s="13" t="s">
        <v>23</v>
      </c>
      <c r="D490" s="13" t="s">
        <v>24</v>
      </c>
      <c r="E490" s="13" t="s">
        <v>25</v>
      </c>
      <c r="F490" s="919" t="s">
        <v>17</v>
      </c>
      <c r="G490" s="919"/>
      <c r="H490" s="920"/>
      <c r="I490" s="920"/>
      <c r="J490" s="920"/>
      <c r="K490" s="920"/>
      <c r="L490" s="920"/>
    </row>
    <row r="491" spans="1:12" x14ac:dyDescent="0.25">
      <c r="A491" s="918"/>
      <c r="B491" s="921" t="s">
        <v>3627</v>
      </c>
      <c r="C491" s="922" t="s">
        <v>3628</v>
      </c>
      <c r="D491" s="923">
        <v>43561</v>
      </c>
      <c r="E491" s="921" t="s">
        <v>727</v>
      </c>
      <c r="F491" s="921" t="s">
        <v>1257</v>
      </c>
      <c r="G491" s="921"/>
      <c r="H491" s="924" t="s">
        <v>30</v>
      </c>
      <c r="I491" s="924"/>
      <c r="J491" s="14" t="s">
        <v>31</v>
      </c>
      <c r="K491" s="14" t="s">
        <v>32</v>
      </c>
      <c r="L491" s="16">
        <v>141.25</v>
      </c>
    </row>
    <row r="492" spans="1:12" x14ac:dyDescent="0.25">
      <c r="A492" s="918"/>
      <c r="B492" s="921"/>
      <c r="C492" s="922"/>
      <c r="D492" s="923"/>
      <c r="E492" s="921"/>
      <c r="F492" s="921"/>
      <c r="G492" s="921"/>
      <c r="H492" s="924" t="s">
        <v>33</v>
      </c>
      <c r="I492" s="924"/>
      <c r="J492" s="14" t="s">
        <v>31</v>
      </c>
      <c r="K492" s="14" t="s">
        <v>31</v>
      </c>
      <c r="L492" s="16">
        <v>0</v>
      </c>
    </row>
    <row r="493" spans="1:12" ht="24" x14ac:dyDescent="0.25">
      <c r="A493" s="918"/>
      <c r="B493" s="9" t="s">
        <v>34</v>
      </c>
      <c r="C493" s="13" t="s">
        <v>35</v>
      </c>
      <c r="D493" s="13" t="s">
        <v>36</v>
      </c>
      <c r="E493" s="13" t="s">
        <v>37</v>
      </c>
      <c r="F493" s="920"/>
      <c r="G493" s="920"/>
      <c r="H493" s="924" t="s">
        <v>38</v>
      </c>
      <c r="I493" s="924"/>
      <c r="J493" s="921" t="s">
        <v>31</v>
      </c>
      <c r="K493" s="921" t="s">
        <v>32</v>
      </c>
      <c r="L493" s="925">
        <v>420</v>
      </c>
    </row>
    <row r="494" spans="1:12" ht="22.8" x14ac:dyDescent="0.25">
      <c r="A494" s="918"/>
      <c r="B494" s="14" t="s">
        <v>3629</v>
      </c>
      <c r="C494" s="14" t="s">
        <v>1257</v>
      </c>
      <c r="D494" s="15">
        <v>43562</v>
      </c>
      <c r="E494" s="14" t="s">
        <v>2497</v>
      </c>
      <c r="F494" s="920"/>
      <c r="G494" s="920"/>
      <c r="H494" s="924"/>
      <c r="I494" s="924"/>
      <c r="J494" s="921"/>
      <c r="K494" s="921"/>
      <c r="L494" s="925"/>
    </row>
    <row r="495" spans="1:12" ht="24" x14ac:dyDescent="0.25">
      <c r="A495" s="918">
        <v>1192</v>
      </c>
      <c r="B495" s="9" t="s">
        <v>22</v>
      </c>
      <c r="C495" s="13" t="s">
        <v>23</v>
      </c>
      <c r="D495" s="13" t="s">
        <v>24</v>
      </c>
      <c r="E495" s="13" t="s">
        <v>25</v>
      </c>
      <c r="F495" s="919" t="s">
        <v>17</v>
      </c>
      <c r="G495" s="919"/>
      <c r="H495" s="920"/>
      <c r="I495" s="920"/>
      <c r="J495" s="920"/>
      <c r="K495" s="920"/>
      <c r="L495" s="920"/>
    </row>
    <row r="496" spans="1:12" x14ac:dyDescent="0.25">
      <c r="A496" s="918"/>
      <c r="B496" s="921" t="s">
        <v>3627</v>
      </c>
      <c r="C496" s="922" t="s">
        <v>3630</v>
      </c>
      <c r="D496" s="923">
        <v>43580</v>
      </c>
      <c r="E496" s="921" t="s">
        <v>115</v>
      </c>
      <c r="F496" s="921" t="s">
        <v>116</v>
      </c>
      <c r="G496" s="921"/>
      <c r="H496" s="924" t="s">
        <v>30</v>
      </c>
      <c r="I496" s="924"/>
      <c r="J496" s="14" t="s">
        <v>31</v>
      </c>
      <c r="K496" s="14" t="s">
        <v>32</v>
      </c>
      <c r="L496" s="16">
        <v>1100</v>
      </c>
    </row>
    <row r="497" spans="1:12" x14ac:dyDescent="0.25">
      <c r="A497" s="918"/>
      <c r="B497" s="921"/>
      <c r="C497" s="922"/>
      <c r="D497" s="923"/>
      <c r="E497" s="921"/>
      <c r="F497" s="921"/>
      <c r="G497" s="921"/>
      <c r="H497" s="924" t="s">
        <v>33</v>
      </c>
      <c r="I497" s="924"/>
      <c r="J497" s="14" t="s">
        <v>31</v>
      </c>
      <c r="K497" s="14" t="s">
        <v>32</v>
      </c>
      <c r="L497" s="16">
        <v>450</v>
      </c>
    </row>
    <row r="498" spans="1:12" ht="24" x14ac:dyDescent="0.25">
      <c r="A498" s="918"/>
      <c r="B498" s="9" t="s">
        <v>34</v>
      </c>
      <c r="C498" s="13" t="s">
        <v>35</v>
      </c>
      <c r="D498" s="13" t="s">
        <v>36</v>
      </c>
      <c r="E498" s="13" t="s">
        <v>37</v>
      </c>
      <c r="F498" s="920"/>
      <c r="G498" s="920"/>
      <c r="H498" s="924" t="s">
        <v>38</v>
      </c>
      <c r="I498" s="924"/>
      <c r="J498" s="921" t="s">
        <v>31</v>
      </c>
      <c r="K498" s="921" t="s">
        <v>31</v>
      </c>
      <c r="L498" s="925">
        <v>0</v>
      </c>
    </row>
    <row r="499" spans="1:12" ht="22.8" x14ac:dyDescent="0.25">
      <c r="A499" s="918"/>
      <c r="B499" s="14" t="s">
        <v>3629</v>
      </c>
      <c r="C499" s="14" t="s">
        <v>116</v>
      </c>
      <c r="D499" s="15">
        <v>43585</v>
      </c>
      <c r="E499" s="14" t="s">
        <v>3631</v>
      </c>
      <c r="F499" s="920"/>
      <c r="G499" s="920"/>
      <c r="H499" s="924"/>
      <c r="I499" s="924"/>
      <c r="J499" s="921"/>
      <c r="K499" s="921"/>
      <c r="L499" s="925"/>
    </row>
    <row r="500" spans="1:12" ht="24" x14ac:dyDescent="0.25">
      <c r="A500" s="918">
        <v>1193</v>
      </c>
      <c r="B500" s="9" t="s">
        <v>22</v>
      </c>
      <c r="C500" s="13" t="s">
        <v>23</v>
      </c>
      <c r="D500" s="13" t="s">
        <v>24</v>
      </c>
      <c r="E500" s="13" t="s">
        <v>25</v>
      </c>
      <c r="F500" s="919" t="s">
        <v>17</v>
      </c>
      <c r="G500" s="919"/>
      <c r="H500" s="920"/>
      <c r="I500" s="920"/>
      <c r="J500" s="920"/>
      <c r="K500" s="920"/>
      <c r="L500" s="920"/>
    </row>
    <row r="501" spans="1:12" x14ac:dyDescent="0.25">
      <c r="A501" s="918"/>
      <c r="B501" s="921" t="s">
        <v>3627</v>
      </c>
      <c r="C501" s="922" t="s">
        <v>3632</v>
      </c>
      <c r="D501" s="923">
        <v>43641</v>
      </c>
      <c r="E501" s="921" t="s">
        <v>1320</v>
      </c>
      <c r="F501" s="921" t="s">
        <v>1330</v>
      </c>
      <c r="G501" s="921"/>
      <c r="H501" s="924" t="s">
        <v>30</v>
      </c>
      <c r="I501" s="924"/>
      <c r="J501" s="14" t="s">
        <v>31</v>
      </c>
      <c r="K501" s="14" t="s">
        <v>32</v>
      </c>
      <c r="L501" s="16">
        <v>298</v>
      </c>
    </row>
    <row r="502" spans="1:12" x14ac:dyDescent="0.25">
      <c r="A502" s="918"/>
      <c r="B502" s="921"/>
      <c r="C502" s="922"/>
      <c r="D502" s="923"/>
      <c r="E502" s="921"/>
      <c r="F502" s="921"/>
      <c r="G502" s="921"/>
      <c r="H502" s="924" t="s">
        <v>33</v>
      </c>
      <c r="I502" s="924"/>
      <c r="J502" s="14" t="s">
        <v>31</v>
      </c>
      <c r="K502" s="14" t="s">
        <v>31</v>
      </c>
      <c r="L502" s="16">
        <v>0</v>
      </c>
    </row>
    <row r="503" spans="1:12" ht="24" x14ac:dyDescent="0.25">
      <c r="A503" s="918"/>
      <c r="B503" s="9" t="s">
        <v>34</v>
      </c>
      <c r="C503" s="13" t="s">
        <v>35</v>
      </c>
      <c r="D503" s="13" t="s">
        <v>36</v>
      </c>
      <c r="E503" s="13" t="s">
        <v>37</v>
      </c>
      <c r="F503" s="920"/>
      <c r="G503" s="920"/>
      <c r="H503" s="924" t="s">
        <v>38</v>
      </c>
      <c r="I503" s="924"/>
      <c r="J503" s="921" t="s">
        <v>31</v>
      </c>
      <c r="K503" s="921" t="s">
        <v>31</v>
      </c>
      <c r="L503" s="925">
        <v>0</v>
      </c>
    </row>
    <row r="504" spans="1:12" ht="22.8" x14ac:dyDescent="0.25">
      <c r="A504" s="918"/>
      <c r="B504" s="14" t="s">
        <v>3629</v>
      </c>
      <c r="C504" s="14" t="s">
        <v>1330</v>
      </c>
      <c r="D504" s="15">
        <v>43643</v>
      </c>
      <c r="E504" s="14" t="s">
        <v>3633</v>
      </c>
      <c r="F504" s="920"/>
      <c r="G504" s="920"/>
      <c r="H504" s="924"/>
      <c r="I504" s="924"/>
      <c r="J504" s="921"/>
      <c r="K504" s="921"/>
      <c r="L504" s="925"/>
    </row>
    <row r="505" spans="1:12" ht="24" x14ac:dyDescent="0.25">
      <c r="A505" s="918">
        <v>1194</v>
      </c>
      <c r="B505" s="9" t="s">
        <v>22</v>
      </c>
      <c r="C505" s="13" t="s">
        <v>23</v>
      </c>
      <c r="D505" s="13" t="s">
        <v>24</v>
      </c>
      <c r="E505" s="13" t="s">
        <v>25</v>
      </c>
      <c r="F505" s="919" t="s">
        <v>17</v>
      </c>
      <c r="G505" s="919"/>
      <c r="H505" s="920"/>
      <c r="I505" s="920"/>
      <c r="J505" s="920"/>
      <c r="K505" s="920"/>
      <c r="L505" s="920"/>
    </row>
    <row r="506" spans="1:12" x14ac:dyDescent="0.25">
      <c r="A506" s="918"/>
      <c r="B506" s="921" t="s">
        <v>3634</v>
      </c>
      <c r="C506" s="922" t="s">
        <v>3635</v>
      </c>
      <c r="D506" s="923">
        <v>43563</v>
      </c>
      <c r="E506" s="921" t="s">
        <v>367</v>
      </c>
      <c r="F506" s="921" t="s">
        <v>678</v>
      </c>
      <c r="G506" s="921"/>
      <c r="H506" s="924" t="s">
        <v>30</v>
      </c>
      <c r="I506" s="924"/>
      <c r="J506" s="14" t="s">
        <v>31</v>
      </c>
      <c r="K506" s="14" t="s">
        <v>32</v>
      </c>
      <c r="L506" s="16">
        <v>334.8</v>
      </c>
    </row>
    <row r="507" spans="1:12" x14ac:dyDescent="0.25">
      <c r="A507" s="918"/>
      <c r="B507" s="921"/>
      <c r="C507" s="922"/>
      <c r="D507" s="923"/>
      <c r="E507" s="921"/>
      <c r="F507" s="921"/>
      <c r="G507" s="921"/>
      <c r="H507" s="924" t="s">
        <v>33</v>
      </c>
      <c r="I507" s="924"/>
      <c r="J507" s="14" t="s">
        <v>31</v>
      </c>
      <c r="K507" s="14" t="s">
        <v>32</v>
      </c>
      <c r="L507" s="16">
        <v>318.61</v>
      </c>
    </row>
    <row r="508" spans="1:12" ht="24" x14ac:dyDescent="0.25">
      <c r="A508" s="918"/>
      <c r="B508" s="9" t="s">
        <v>34</v>
      </c>
      <c r="C508" s="13" t="s">
        <v>35</v>
      </c>
      <c r="D508" s="13" t="s">
        <v>36</v>
      </c>
      <c r="E508" s="13" t="s">
        <v>37</v>
      </c>
      <c r="F508" s="920"/>
      <c r="G508" s="920"/>
      <c r="H508" s="924" t="s">
        <v>38</v>
      </c>
      <c r="I508" s="924"/>
      <c r="J508" s="921" t="s">
        <v>31</v>
      </c>
      <c r="K508" s="921" t="s">
        <v>32</v>
      </c>
      <c r="L508" s="925">
        <v>52.8</v>
      </c>
    </row>
    <row r="509" spans="1:12" ht="22.8" x14ac:dyDescent="0.25">
      <c r="A509" s="918"/>
      <c r="B509" s="14" t="s">
        <v>39</v>
      </c>
      <c r="C509" s="14" t="s">
        <v>678</v>
      </c>
      <c r="D509" s="15">
        <v>43565</v>
      </c>
      <c r="E509" s="14" t="s">
        <v>2660</v>
      </c>
      <c r="F509" s="920"/>
      <c r="G509" s="920"/>
      <c r="H509" s="924"/>
      <c r="I509" s="924"/>
      <c r="J509" s="921"/>
      <c r="K509" s="921"/>
      <c r="L509" s="925"/>
    </row>
    <row r="510" spans="1:12" ht="24" x14ac:dyDescent="0.25">
      <c r="A510" s="918">
        <v>1195</v>
      </c>
      <c r="B510" s="9" t="s">
        <v>22</v>
      </c>
      <c r="C510" s="13" t="s">
        <v>23</v>
      </c>
      <c r="D510" s="13" t="s">
        <v>24</v>
      </c>
      <c r="E510" s="13" t="s">
        <v>25</v>
      </c>
      <c r="F510" s="919" t="s">
        <v>17</v>
      </c>
      <c r="G510" s="919"/>
      <c r="H510" s="920"/>
      <c r="I510" s="920"/>
      <c r="J510" s="920"/>
      <c r="K510" s="920"/>
      <c r="L510" s="920"/>
    </row>
    <row r="511" spans="1:12" x14ac:dyDescent="0.25">
      <c r="A511" s="918"/>
      <c r="B511" s="921" t="s">
        <v>3636</v>
      </c>
      <c r="C511" s="922" t="s">
        <v>3637</v>
      </c>
      <c r="D511" s="923">
        <v>43617</v>
      </c>
      <c r="E511" s="921" t="s">
        <v>187</v>
      </c>
      <c r="F511" s="921" t="s">
        <v>2272</v>
      </c>
      <c r="G511" s="921"/>
      <c r="H511" s="924" t="s">
        <v>30</v>
      </c>
      <c r="I511" s="924"/>
      <c r="J511" s="14" t="s">
        <v>31</v>
      </c>
      <c r="K511" s="14" t="s">
        <v>31</v>
      </c>
      <c r="L511" s="16">
        <v>0</v>
      </c>
    </row>
    <row r="512" spans="1:12" x14ac:dyDescent="0.25">
      <c r="A512" s="918"/>
      <c r="B512" s="921"/>
      <c r="C512" s="922"/>
      <c r="D512" s="923"/>
      <c r="E512" s="921"/>
      <c r="F512" s="921"/>
      <c r="G512" s="921"/>
      <c r="H512" s="924" t="s">
        <v>33</v>
      </c>
      <c r="I512" s="924"/>
      <c r="J512" s="14" t="s">
        <v>31</v>
      </c>
      <c r="K512" s="14" t="s">
        <v>31</v>
      </c>
      <c r="L512" s="16">
        <v>0</v>
      </c>
    </row>
    <row r="513" spans="1:12" ht="24" x14ac:dyDescent="0.25">
      <c r="A513" s="918"/>
      <c r="B513" s="9" t="s">
        <v>34</v>
      </c>
      <c r="C513" s="13" t="s">
        <v>35</v>
      </c>
      <c r="D513" s="13" t="s">
        <v>36</v>
      </c>
      <c r="E513" s="13" t="s">
        <v>37</v>
      </c>
      <c r="F513" s="920"/>
      <c r="G513" s="920"/>
      <c r="H513" s="924" t="s">
        <v>38</v>
      </c>
      <c r="I513" s="924"/>
      <c r="J513" s="921" t="s">
        <v>31</v>
      </c>
      <c r="K513" s="921" t="s">
        <v>32</v>
      </c>
      <c r="L513" s="925">
        <v>625</v>
      </c>
    </row>
    <row r="514" spans="1:12" ht="22.8" x14ac:dyDescent="0.25">
      <c r="A514" s="918"/>
      <c r="B514" s="14" t="s">
        <v>39</v>
      </c>
      <c r="C514" s="14" t="s">
        <v>2272</v>
      </c>
      <c r="D514" s="15">
        <v>43620</v>
      </c>
      <c r="E514" s="14" t="s">
        <v>3638</v>
      </c>
      <c r="F514" s="920"/>
      <c r="G514" s="920"/>
      <c r="H514" s="924"/>
      <c r="I514" s="924"/>
      <c r="J514" s="921"/>
      <c r="K514" s="921"/>
      <c r="L514" s="925"/>
    </row>
    <row r="515" spans="1:12" ht="24" x14ac:dyDescent="0.25">
      <c r="A515" s="918">
        <v>1196</v>
      </c>
      <c r="B515" s="9" t="s">
        <v>22</v>
      </c>
      <c r="C515" s="13" t="s">
        <v>23</v>
      </c>
      <c r="D515" s="13" t="s">
        <v>24</v>
      </c>
      <c r="E515" s="13" t="s">
        <v>25</v>
      </c>
      <c r="F515" s="919" t="s">
        <v>17</v>
      </c>
      <c r="G515" s="919"/>
      <c r="H515" s="920"/>
      <c r="I515" s="920"/>
      <c r="J515" s="920"/>
      <c r="K515" s="920"/>
      <c r="L515" s="920"/>
    </row>
    <row r="516" spans="1:12" x14ac:dyDescent="0.25">
      <c r="A516" s="918"/>
      <c r="B516" s="921" t="s">
        <v>3639</v>
      </c>
      <c r="C516" s="922" t="s">
        <v>3640</v>
      </c>
      <c r="D516" s="923">
        <v>43605</v>
      </c>
      <c r="E516" s="921" t="s">
        <v>2143</v>
      </c>
      <c r="F516" s="921" t="s">
        <v>3641</v>
      </c>
      <c r="G516" s="921"/>
      <c r="H516" s="924" t="s">
        <v>30</v>
      </c>
      <c r="I516" s="924"/>
      <c r="J516" s="14" t="s">
        <v>31</v>
      </c>
      <c r="K516" s="14" t="s">
        <v>32</v>
      </c>
      <c r="L516" s="16">
        <v>410.46</v>
      </c>
    </row>
    <row r="517" spans="1:12" x14ac:dyDescent="0.25">
      <c r="A517" s="918"/>
      <c r="B517" s="921"/>
      <c r="C517" s="922"/>
      <c r="D517" s="923"/>
      <c r="E517" s="921"/>
      <c r="F517" s="921"/>
      <c r="G517" s="921"/>
      <c r="H517" s="924" t="s">
        <v>33</v>
      </c>
      <c r="I517" s="924"/>
      <c r="J517" s="921" t="s">
        <v>31</v>
      </c>
      <c r="K517" s="921" t="s">
        <v>32</v>
      </c>
      <c r="L517" s="925">
        <v>1144.7</v>
      </c>
    </row>
    <row r="518" spans="1:12" x14ac:dyDescent="0.25">
      <c r="A518" s="918"/>
      <c r="B518" s="921"/>
      <c r="C518" s="922"/>
      <c r="D518" s="923"/>
      <c r="E518" s="921"/>
      <c r="F518" s="921"/>
      <c r="G518" s="921"/>
      <c r="H518" s="924"/>
      <c r="I518" s="924"/>
      <c r="J518" s="921"/>
      <c r="K518" s="921"/>
      <c r="L518" s="925"/>
    </row>
    <row r="519" spans="1:12" ht="24" x14ac:dyDescent="0.25">
      <c r="A519" s="918"/>
      <c r="B519" s="9" t="s">
        <v>34</v>
      </c>
      <c r="C519" s="13" t="s">
        <v>35</v>
      </c>
      <c r="D519" s="13" t="s">
        <v>36</v>
      </c>
      <c r="E519" s="13" t="s">
        <v>37</v>
      </c>
      <c r="F519" s="920"/>
      <c r="G519" s="920"/>
      <c r="H519" s="924" t="s">
        <v>38</v>
      </c>
      <c r="I519" s="924"/>
      <c r="J519" s="921" t="s">
        <v>31</v>
      </c>
      <c r="K519" s="921" t="s">
        <v>32</v>
      </c>
      <c r="L519" s="925">
        <v>1062.68</v>
      </c>
    </row>
    <row r="520" spans="1:12" ht="22.8" x14ac:dyDescent="0.25">
      <c r="A520" s="918"/>
      <c r="B520" s="14" t="s">
        <v>31</v>
      </c>
      <c r="C520" s="14" t="s">
        <v>3641</v>
      </c>
      <c r="D520" s="15">
        <v>43609</v>
      </c>
      <c r="E520" s="14" t="s">
        <v>1101</v>
      </c>
      <c r="F520" s="920"/>
      <c r="G520" s="920"/>
      <c r="H520" s="924"/>
      <c r="I520" s="924"/>
      <c r="J520" s="921"/>
      <c r="K520" s="921"/>
      <c r="L520" s="925"/>
    </row>
    <row r="521" spans="1:12" ht="24" x14ac:dyDescent="0.25">
      <c r="A521" s="918">
        <v>1197</v>
      </c>
      <c r="B521" s="9" t="s">
        <v>22</v>
      </c>
      <c r="C521" s="13" t="s">
        <v>23</v>
      </c>
      <c r="D521" s="13" t="s">
        <v>24</v>
      </c>
      <c r="E521" s="13" t="s">
        <v>25</v>
      </c>
      <c r="F521" s="919" t="s">
        <v>17</v>
      </c>
      <c r="G521" s="919"/>
      <c r="H521" s="920"/>
      <c r="I521" s="920"/>
      <c r="J521" s="920"/>
      <c r="K521" s="920"/>
      <c r="L521" s="920"/>
    </row>
    <row r="522" spans="1:12" x14ac:dyDescent="0.25">
      <c r="A522" s="918"/>
      <c r="B522" s="921" t="s">
        <v>3639</v>
      </c>
      <c r="C522" s="921" t="s">
        <v>3642</v>
      </c>
      <c r="D522" s="923">
        <v>43652</v>
      </c>
      <c r="E522" s="921" t="s">
        <v>727</v>
      </c>
      <c r="F522" s="921" t="s">
        <v>3643</v>
      </c>
      <c r="G522" s="921"/>
      <c r="H522" s="924" t="s">
        <v>30</v>
      </c>
      <c r="I522" s="924"/>
      <c r="J522" s="14" t="s">
        <v>31</v>
      </c>
      <c r="K522" s="14" t="s">
        <v>32</v>
      </c>
      <c r="L522" s="16">
        <v>34</v>
      </c>
    </row>
    <row r="523" spans="1:12" x14ac:dyDescent="0.25">
      <c r="A523" s="918"/>
      <c r="B523" s="921"/>
      <c r="C523" s="921"/>
      <c r="D523" s="923"/>
      <c r="E523" s="921"/>
      <c r="F523" s="921"/>
      <c r="G523" s="921"/>
      <c r="H523" s="924" t="s">
        <v>33</v>
      </c>
      <c r="I523" s="924"/>
      <c r="J523" s="14" t="s">
        <v>31</v>
      </c>
      <c r="K523" s="14" t="s">
        <v>31</v>
      </c>
      <c r="L523" s="16">
        <v>0</v>
      </c>
    </row>
    <row r="524" spans="1:12" ht="24" x14ac:dyDescent="0.25">
      <c r="A524" s="918"/>
      <c r="B524" s="9" t="s">
        <v>34</v>
      </c>
      <c r="C524" s="13" t="s">
        <v>35</v>
      </c>
      <c r="D524" s="13" t="s">
        <v>36</v>
      </c>
      <c r="E524" s="13" t="s">
        <v>37</v>
      </c>
      <c r="F524" s="920"/>
      <c r="G524" s="920"/>
      <c r="H524" s="924" t="s">
        <v>38</v>
      </c>
      <c r="I524" s="924"/>
      <c r="J524" s="921" t="s">
        <v>31</v>
      </c>
      <c r="K524" s="921" t="s">
        <v>32</v>
      </c>
      <c r="L524" s="925">
        <v>520</v>
      </c>
    </row>
    <row r="525" spans="1:12" ht="22.8" x14ac:dyDescent="0.25">
      <c r="A525" s="918"/>
      <c r="B525" s="14" t="s">
        <v>31</v>
      </c>
      <c r="C525" s="14" t="s">
        <v>3643</v>
      </c>
      <c r="D525" s="15">
        <v>43658</v>
      </c>
      <c r="E525" s="14" t="s">
        <v>3644</v>
      </c>
      <c r="F525" s="920"/>
      <c r="G525" s="920"/>
      <c r="H525" s="924"/>
      <c r="I525" s="924"/>
      <c r="J525" s="921"/>
      <c r="K525" s="921"/>
      <c r="L525" s="925"/>
    </row>
    <row r="526" spans="1:12" ht="24" x14ac:dyDescent="0.25">
      <c r="A526" s="918">
        <v>1198</v>
      </c>
      <c r="B526" s="9" t="s">
        <v>22</v>
      </c>
      <c r="C526" s="13" t="s">
        <v>23</v>
      </c>
      <c r="D526" s="13" t="s">
        <v>24</v>
      </c>
      <c r="E526" s="13" t="s">
        <v>25</v>
      </c>
      <c r="F526" s="919" t="s">
        <v>17</v>
      </c>
      <c r="G526" s="919"/>
      <c r="H526" s="920"/>
      <c r="I526" s="920"/>
      <c r="J526" s="920"/>
      <c r="K526" s="920"/>
      <c r="L526" s="920"/>
    </row>
    <row r="527" spans="1:12" x14ac:dyDescent="0.25">
      <c r="A527" s="918"/>
      <c r="B527" s="921" t="s">
        <v>3645</v>
      </c>
      <c r="C527" s="922" t="s">
        <v>3646</v>
      </c>
      <c r="D527" s="923">
        <v>43698</v>
      </c>
      <c r="E527" s="921" t="s">
        <v>1306</v>
      </c>
      <c r="F527" s="921" t="s">
        <v>2147</v>
      </c>
      <c r="G527" s="921"/>
      <c r="H527" s="924" t="s">
        <v>30</v>
      </c>
      <c r="I527" s="924"/>
      <c r="J527" s="14" t="s">
        <v>31</v>
      </c>
      <c r="K527" s="14" t="s">
        <v>32</v>
      </c>
      <c r="L527" s="16">
        <v>292.5</v>
      </c>
    </row>
    <row r="528" spans="1:12" x14ac:dyDescent="0.25">
      <c r="A528" s="918"/>
      <c r="B528" s="921"/>
      <c r="C528" s="922"/>
      <c r="D528" s="923"/>
      <c r="E528" s="921"/>
      <c r="F528" s="921"/>
      <c r="G528" s="921"/>
      <c r="H528" s="924" t="s">
        <v>33</v>
      </c>
      <c r="I528" s="924"/>
      <c r="J528" s="14" t="s">
        <v>31</v>
      </c>
      <c r="K528" s="14" t="s">
        <v>32</v>
      </c>
      <c r="L528" s="16">
        <v>340.1</v>
      </c>
    </row>
    <row r="529" spans="1:12" ht="24" x14ac:dyDescent="0.25">
      <c r="A529" s="918"/>
      <c r="B529" s="9" t="s">
        <v>34</v>
      </c>
      <c r="C529" s="13" t="s">
        <v>35</v>
      </c>
      <c r="D529" s="13" t="s">
        <v>36</v>
      </c>
      <c r="E529" s="13" t="s">
        <v>37</v>
      </c>
      <c r="F529" s="920"/>
      <c r="G529" s="920"/>
      <c r="H529" s="924" t="s">
        <v>38</v>
      </c>
      <c r="I529" s="924"/>
      <c r="J529" s="921" t="s">
        <v>31</v>
      </c>
      <c r="K529" s="921" t="s">
        <v>32</v>
      </c>
      <c r="L529" s="925">
        <v>100</v>
      </c>
    </row>
    <row r="530" spans="1:12" ht="22.8" x14ac:dyDescent="0.25">
      <c r="A530" s="918"/>
      <c r="B530" s="14" t="s">
        <v>3647</v>
      </c>
      <c r="C530" s="14" t="s">
        <v>2147</v>
      </c>
      <c r="D530" s="15">
        <v>43699</v>
      </c>
      <c r="E530" s="14" t="s">
        <v>3648</v>
      </c>
      <c r="F530" s="920"/>
      <c r="G530" s="920"/>
      <c r="H530" s="924"/>
      <c r="I530" s="924"/>
      <c r="J530" s="921"/>
      <c r="K530" s="921"/>
      <c r="L530" s="925"/>
    </row>
    <row r="531" spans="1:12" ht="24" x14ac:dyDescent="0.25">
      <c r="A531" s="918">
        <v>1199</v>
      </c>
      <c r="B531" s="9" t="s">
        <v>22</v>
      </c>
      <c r="C531" s="13" t="s">
        <v>23</v>
      </c>
      <c r="D531" s="13" t="s">
        <v>24</v>
      </c>
      <c r="E531" s="13" t="s">
        <v>25</v>
      </c>
      <c r="F531" s="919" t="s">
        <v>17</v>
      </c>
      <c r="G531" s="919"/>
      <c r="H531" s="920"/>
      <c r="I531" s="920"/>
      <c r="J531" s="920"/>
      <c r="K531" s="920"/>
      <c r="L531" s="920"/>
    </row>
    <row r="532" spans="1:12" x14ac:dyDescent="0.25">
      <c r="A532" s="918"/>
      <c r="B532" s="921" t="s">
        <v>3649</v>
      </c>
      <c r="C532" s="922" t="s">
        <v>3650</v>
      </c>
      <c r="D532" s="923">
        <v>43716</v>
      </c>
      <c r="E532" s="921" t="s">
        <v>445</v>
      </c>
      <c r="F532" s="921" t="s">
        <v>1758</v>
      </c>
      <c r="G532" s="921"/>
      <c r="H532" s="924" t="s">
        <v>30</v>
      </c>
      <c r="I532" s="924"/>
      <c r="J532" s="14" t="s">
        <v>31</v>
      </c>
      <c r="K532" s="14" t="s">
        <v>32</v>
      </c>
      <c r="L532" s="16">
        <v>330.05</v>
      </c>
    </row>
    <row r="533" spans="1:12" x14ac:dyDescent="0.25">
      <c r="A533" s="918"/>
      <c r="B533" s="921"/>
      <c r="C533" s="922"/>
      <c r="D533" s="923"/>
      <c r="E533" s="921"/>
      <c r="F533" s="921"/>
      <c r="G533" s="921"/>
      <c r="H533" s="924" t="s">
        <v>33</v>
      </c>
      <c r="I533" s="924"/>
      <c r="J533" s="921" t="s">
        <v>31</v>
      </c>
      <c r="K533" s="921" t="s">
        <v>32</v>
      </c>
      <c r="L533" s="925">
        <v>421.48</v>
      </c>
    </row>
    <row r="534" spans="1:12" x14ac:dyDescent="0.25">
      <c r="A534" s="918"/>
      <c r="B534" s="921"/>
      <c r="C534" s="922"/>
      <c r="D534" s="923"/>
      <c r="E534" s="921"/>
      <c r="F534" s="921"/>
      <c r="G534" s="921"/>
      <c r="H534" s="924"/>
      <c r="I534" s="924"/>
      <c r="J534" s="921"/>
      <c r="K534" s="921"/>
      <c r="L534" s="925"/>
    </row>
    <row r="535" spans="1:12" ht="24" x14ac:dyDescent="0.25">
      <c r="A535" s="918"/>
      <c r="B535" s="9" t="s">
        <v>34</v>
      </c>
      <c r="C535" s="13" t="s">
        <v>35</v>
      </c>
      <c r="D535" s="13" t="s">
        <v>36</v>
      </c>
      <c r="E535" s="13" t="s">
        <v>37</v>
      </c>
      <c r="F535" s="920"/>
      <c r="G535" s="920"/>
      <c r="H535" s="924" t="s">
        <v>38</v>
      </c>
      <c r="I535" s="924"/>
      <c r="J535" s="921" t="s">
        <v>31</v>
      </c>
      <c r="K535" s="921" t="s">
        <v>31</v>
      </c>
      <c r="L535" s="925">
        <v>0</v>
      </c>
    </row>
    <row r="536" spans="1:12" ht="22.8" x14ac:dyDescent="0.25">
      <c r="A536" s="918"/>
      <c r="B536" s="14" t="s">
        <v>39</v>
      </c>
      <c r="C536" s="14" t="s">
        <v>1758</v>
      </c>
      <c r="D536" s="15">
        <v>43717</v>
      </c>
      <c r="E536" s="14" t="s">
        <v>2870</v>
      </c>
      <c r="F536" s="920"/>
      <c r="G536" s="920"/>
      <c r="H536" s="924"/>
      <c r="I536" s="924"/>
      <c r="J536" s="921"/>
      <c r="K536" s="921"/>
      <c r="L536" s="925"/>
    </row>
    <row r="537" spans="1:12" ht="24" x14ac:dyDescent="0.25">
      <c r="A537" s="918">
        <v>1200</v>
      </c>
      <c r="B537" s="9" t="s">
        <v>22</v>
      </c>
      <c r="C537" s="13" t="s">
        <v>23</v>
      </c>
      <c r="D537" s="13" t="s">
        <v>24</v>
      </c>
      <c r="E537" s="13" t="s">
        <v>25</v>
      </c>
      <c r="F537" s="919" t="s">
        <v>17</v>
      </c>
      <c r="G537" s="919"/>
      <c r="H537" s="920"/>
      <c r="I537" s="920"/>
      <c r="J537" s="920"/>
      <c r="K537" s="920"/>
      <c r="L537" s="920"/>
    </row>
    <row r="538" spans="1:12" x14ac:dyDescent="0.25">
      <c r="A538" s="918"/>
      <c r="B538" s="921" t="s">
        <v>3651</v>
      </c>
      <c r="C538" s="922" t="s">
        <v>3652</v>
      </c>
      <c r="D538" s="923">
        <v>43641</v>
      </c>
      <c r="E538" s="921" t="s">
        <v>3653</v>
      </c>
      <c r="F538" s="921" t="s">
        <v>3654</v>
      </c>
      <c r="G538" s="921"/>
      <c r="H538" s="924" t="s">
        <v>30</v>
      </c>
      <c r="I538" s="924"/>
      <c r="J538" s="14" t="s">
        <v>31</v>
      </c>
      <c r="K538" s="14" t="s">
        <v>32</v>
      </c>
      <c r="L538" s="16">
        <v>164.5</v>
      </c>
    </row>
    <row r="539" spans="1:12" x14ac:dyDescent="0.25">
      <c r="A539" s="918"/>
      <c r="B539" s="921"/>
      <c r="C539" s="922"/>
      <c r="D539" s="923"/>
      <c r="E539" s="921"/>
      <c r="F539" s="921"/>
      <c r="G539" s="921"/>
      <c r="H539" s="924" t="s">
        <v>33</v>
      </c>
      <c r="I539" s="924"/>
      <c r="J539" s="14" t="s">
        <v>31</v>
      </c>
      <c r="K539" s="14" t="s">
        <v>32</v>
      </c>
      <c r="L539" s="16">
        <v>221.38</v>
      </c>
    </row>
    <row r="540" spans="1:12" ht="24" x14ac:dyDescent="0.25">
      <c r="A540" s="918"/>
      <c r="B540" s="9" t="s">
        <v>34</v>
      </c>
      <c r="C540" s="13" t="s">
        <v>35</v>
      </c>
      <c r="D540" s="13" t="s">
        <v>36</v>
      </c>
      <c r="E540" s="13" t="s">
        <v>37</v>
      </c>
      <c r="F540" s="920"/>
      <c r="G540" s="920"/>
      <c r="H540" s="924" t="s">
        <v>38</v>
      </c>
      <c r="I540" s="924"/>
      <c r="J540" s="921" t="s">
        <v>31</v>
      </c>
      <c r="K540" s="921" t="s">
        <v>32</v>
      </c>
      <c r="L540" s="925">
        <v>177.79</v>
      </c>
    </row>
    <row r="541" spans="1:12" ht="34.200000000000003" x14ac:dyDescent="0.25">
      <c r="A541" s="918"/>
      <c r="B541" s="14" t="s">
        <v>85</v>
      </c>
      <c r="C541" s="14" t="s">
        <v>3654</v>
      </c>
      <c r="D541" s="15">
        <v>43642</v>
      </c>
      <c r="E541" s="14" t="s">
        <v>2612</v>
      </c>
      <c r="F541" s="920"/>
      <c r="G541" s="920"/>
      <c r="H541" s="924"/>
      <c r="I541" s="924"/>
      <c r="J541" s="921"/>
      <c r="K541" s="921"/>
      <c r="L541" s="925"/>
    </row>
  </sheetData>
  <mergeCells count="1605">
    <mergeCell ref="B2:L2"/>
    <mergeCell ref="A3:A5"/>
    <mergeCell ref="B3:I4"/>
    <mergeCell ref="B5:L5"/>
    <mergeCell ref="A6:A8"/>
    <mergeCell ref="C6:E6"/>
    <mergeCell ref="F6:F8"/>
    <mergeCell ref="G6:G8"/>
    <mergeCell ref="I6:I8"/>
    <mergeCell ref="J6:J8"/>
    <mergeCell ref="H12:I12"/>
    <mergeCell ref="F13:G14"/>
    <mergeCell ref="H13:I14"/>
    <mergeCell ref="J13:J14"/>
    <mergeCell ref="K13:K14"/>
    <mergeCell ref="L13:L14"/>
    <mergeCell ref="A10:A14"/>
    <mergeCell ref="F10:G10"/>
    <mergeCell ref="H10:L10"/>
    <mergeCell ref="B11:B12"/>
    <mergeCell ref="C11:C12"/>
    <mergeCell ref="D11:D12"/>
    <mergeCell ref="E11:E12"/>
    <mergeCell ref="F11:G12"/>
    <mergeCell ref="H11:I11"/>
    <mergeCell ref="K6:L8"/>
    <mergeCell ref="C7:E7"/>
    <mergeCell ref="C8:E8"/>
    <mergeCell ref="F9:G9"/>
    <mergeCell ref="H9:I9"/>
    <mergeCell ref="D21:D22"/>
    <mergeCell ref="E21:E22"/>
    <mergeCell ref="F21:G22"/>
    <mergeCell ref="H21:I21"/>
    <mergeCell ref="H22:I22"/>
    <mergeCell ref="F23:G24"/>
    <mergeCell ref="H23:I24"/>
    <mergeCell ref="F18:G19"/>
    <mergeCell ref="H18:I19"/>
    <mergeCell ref="J18:J19"/>
    <mergeCell ref="K18:K19"/>
    <mergeCell ref="L18:L19"/>
    <mergeCell ref="A20:A24"/>
    <mergeCell ref="F20:G20"/>
    <mergeCell ref="H20:L20"/>
    <mergeCell ref="B21:B22"/>
    <mergeCell ref="C21:C22"/>
    <mergeCell ref="A15:A19"/>
    <mergeCell ref="F15:G15"/>
    <mergeCell ref="H15:L15"/>
    <mergeCell ref="B16:B17"/>
    <mergeCell ref="C16:C17"/>
    <mergeCell ref="D16:D17"/>
    <mergeCell ref="E16:E17"/>
    <mergeCell ref="F16:G17"/>
    <mergeCell ref="H16:I16"/>
    <mergeCell ref="H17:I17"/>
    <mergeCell ref="K28:K29"/>
    <mergeCell ref="L28:L29"/>
    <mergeCell ref="A30:A34"/>
    <mergeCell ref="F30:G30"/>
    <mergeCell ref="H30:L30"/>
    <mergeCell ref="B31:B32"/>
    <mergeCell ref="C31:C32"/>
    <mergeCell ref="D31:D32"/>
    <mergeCell ref="E31:E32"/>
    <mergeCell ref="F31:G32"/>
    <mergeCell ref="F26:G27"/>
    <mergeCell ref="H26:I26"/>
    <mergeCell ref="H27:I27"/>
    <mergeCell ref="F28:G29"/>
    <mergeCell ref="H28:I29"/>
    <mergeCell ref="J28:J29"/>
    <mergeCell ref="J23:J24"/>
    <mergeCell ref="K23:K24"/>
    <mergeCell ref="L23:L24"/>
    <mergeCell ref="A25:A29"/>
    <mergeCell ref="F25:G25"/>
    <mergeCell ref="H25:L25"/>
    <mergeCell ref="B26:B27"/>
    <mergeCell ref="C26:C27"/>
    <mergeCell ref="D26:D27"/>
    <mergeCell ref="E26:E27"/>
    <mergeCell ref="H37:I37"/>
    <mergeCell ref="F38:G39"/>
    <mergeCell ref="H38:I39"/>
    <mergeCell ref="J38:J39"/>
    <mergeCell ref="K38:K39"/>
    <mergeCell ref="L38:L39"/>
    <mergeCell ref="L33:L34"/>
    <mergeCell ref="A35:A39"/>
    <mergeCell ref="F35:G35"/>
    <mergeCell ref="H35:L35"/>
    <mergeCell ref="B36:B37"/>
    <mergeCell ref="C36:C37"/>
    <mergeCell ref="D36:D37"/>
    <mergeCell ref="E36:E37"/>
    <mergeCell ref="F36:G37"/>
    <mergeCell ref="H36:I36"/>
    <mergeCell ref="H31:I31"/>
    <mergeCell ref="H32:I32"/>
    <mergeCell ref="F33:G34"/>
    <mergeCell ref="H33:I34"/>
    <mergeCell ref="J33:J34"/>
    <mergeCell ref="K33:K34"/>
    <mergeCell ref="F43:G44"/>
    <mergeCell ref="H43:I44"/>
    <mergeCell ref="J43:J44"/>
    <mergeCell ref="K43:K44"/>
    <mergeCell ref="L43:L44"/>
    <mergeCell ref="A45:A49"/>
    <mergeCell ref="F45:G45"/>
    <mergeCell ref="H45:L45"/>
    <mergeCell ref="B46:B47"/>
    <mergeCell ref="C46:C47"/>
    <mergeCell ref="A40:A44"/>
    <mergeCell ref="F40:G40"/>
    <mergeCell ref="H40:L40"/>
    <mergeCell ref="B41:B42"/>
    <mergeCell ref="C41:C42"/>
    <mergeCell ref="D41:D42"/>
    <mergeCell ref="E41:E42"/>
    <mergeCell ref="F41:G42"/>
    <mergeCell ref="H41:I41"/>
    <mergeCell ref="H42:I42"/>
    <mergeCell ref="F51:G52"/>
    <mergeCell ref="H51:I51"/>
    <mergeCell ref="H52:I52"/>
    <mergeCell ref="F53:G54"/>
    <mergeCell ref="H53:I54"/>
    <mergeCell ref="J53:J54"/>
    <mergeCell ref="J48:J49"/>
    <mergeCell ref="K48:K49"/>
    <mergeCell ref="L48:L49"/>
    <mergeCell ref="A50:A54"/>
    <mergeCell ref="F50:G50"/>
    <mergeCell ref="H50:L50"/>
    <mergeCell ref="B51:B52"/>
    <mergeCell ref="C51:C52"/>
    <mergeCell ref="D51:D52"/>
    <mergeCell ref="E51:E52"/>
    <mergeCell ref="D46:D47"/>
    <mergeCell ref="E46:E47"/>
    <mergeCell ref="F46:G47"/>
    <mergeCell ref="H46:I46"/>
    <mergeCell ref="H47:I47"/>
    <mergeCell ref="F48:G49"/>
    <mergeCell ref="H48:I49"/>
    <mergeCell ref="H56:I56"/>
    <mergeCell ref="H57:I58"/>
    <mergeCell ref="J57:J58"/>
    <mergeCell ref="K57:K58"/>
    <mergeCell ref="L57:L58"/>
    <mergeCell ref="F59:G60"/>
    <mergeCell ref="H59:I60"/>
    <mergeCell ref="J59:J60"/>
    <mergeCell ref="K59:K60"/>
    <mergeCell ref="L59:L60"/>
    <mergeCell ref="K53:K54"/>
    <mergeCell ref="L53:L54"/>
    <mergeCell ref="A55:A60"/>
    <mergeCell ref="F55:G55"/>
    <mergeCell ref="H55:L55"/>
    <mergeCell ref="B56:B58"/>
    <mergeCell ref="C56:C58"/>
    <mergeCell ref="D56:D58"/>
    <mergeCell ref="E56:E58"/>
    <mergeCell ref="F56:G58"/>
    <mergeCell ref="H69:I70"/>
    <mergeCell ref="J63:J64"/>
    <mergeCell ref="K63:K64"/>
    <mergeCell ref="L63:L64"/>
    <mergeCell ref="F65:G66"/>
    <mergeCell ref="H65:I66"/>
    <mergeCell ref="J65:J66"/>
    <mergeCell ref="K65:K66"/>
    <mergeCell ref="L65:L66"/>
    <mergeCell ref="A61:A66"/>
    <mergeCell ref="F61:G61"/>
    <mergeCell ref="H61:L61"/>
    <mergeCell ref="B62:B64"/>
    <mergeCell ref="C62:C64"/>
    <mergeCell ref="D62:D64"/>
    <mergeCell ref="E62:E64"/>
    <mergeCell ref="F62:G64"/>
    <mergeCell ref="H62:I62"/>
    <mergeCell ref="H63:I64"/>
    <mergeCell ref="A78:A83"/>
    <mergeCell ref="F78:G78"/>
    <mergeCell ref="H78:L78"/>
    <mergeCell ref="B79:B81"/>
    <mergeCell ref="C79:C81"/>
    <mergeCell ref="A73:A77"/>
    <mergeCell ref="F73:G73"/>
    <mergeCell ref="H73:L73"/>
    <mergeCell ref="B74:B75"/>
    <mergeCell ref="C74:C75"/>
    <mergeCell ref="D74:D75"/>
    <mergeCell ref="E74:E75"/>
    <mergeCell ref="F74:G75"/>
    <mergeCell ref="H74:I74"/>
    <mergeCell ref="H75:I75"/>
    <mergeCell ref="J69:J70"/>
    <mergeCell ref="K69:K70"/>
    <mergeCell ref="L69:L70"/>
    <mergeCell ref="F71:G72"/>
    <mergeCell ref="H71:I72"/>
    <mergeCell ref="J71:J72"/>
    <mergeCell ref="K71:K72"/>
    <mergeCell ref="L71:L72"/>
    <mergeCell ref="A67:A72"/>
    <mergeCell ref="F67:G67"/>
    <mergeCell ref="H67:L67"/>
    <mergeCell ref="B68:B70"/>
    <mergeCell ref="C68:C70"/>
    <mergeCell ref="D68:D70"/>
    <mergeCell ref="E68:E70"/>
    <mergeCell ref="F68:G70"/>
    <mergeCell ref="H68:I68"/>
    <mergeCell ref="K80:K81"/>
    <mergeCell ref="L80:L81"/>
    <mergeCell ref="F82:G83"/>
    <mergeCell ref="H82:I83"/>
    <mergeCell ref="J82:J83"/>
    <mergeCell ref="K82:K83"/>
    <mergeCell ref="L82:L83"/>
    <mergeCell ref="D79:D81"/>
    <mergeCell ref="E79:E81"/>
    <mergeCell ref="F79:G81"/>
    <mergeCell ref="H79:I79"/>
    <mergeCell ref="H80:I81"/>
    <mergeCell ref="J80:J81"/>
    <mergeCell ref="F76:G77"/>
    <mergeCell ref="H76:I77"/>
    <mergeCell ref="J76:J77"/>
    <mergeCell ref="K76:K77"/>
    <mergeCell ref="L76:L77"/>
    <mergeCell ref="F87:G88"/>
    <mergeCell ref="H87:I88"/>
    <mergeCell ref="J87:J88"/>
    <mergeCell ref="K87:K88"/>
    <mergeCell ref="L87:L88"/>
    <mergeCell ref="A89:A93"/>
    <mergeCell ref="F89:G89"/>
    <mergeCell ref="H89:L89"/>
    <mergeCell ref="B90:B91"/>
    <mergeCell ref="C90:C91"/>
    <mergeCell ref="A84:A88"/>
    <mergeCell ref="F84:G84"/>
    <mergeCell ref="H84:L84"/>
    <mergeCell ref="B85:B86"/>
    <mergeCell ref="C85:C86"/>
    <mergeCell ref="D85:D86"/>
    <mergeCell ref="E85:E86"/>
    <mergeCell ref="F85:G86"/>
    <mergeCell ref="H85:I85"/>
    <mergeCell ref="H86:I86"/>
    <mergeCell ref="J92:J93"/>
    <mergeCell ref="K92:K93"/>
    <mergeCell ref="L92:L93"/>
    <mergeCell ref="A94:A98"/>
    <mergeCell ref="F94:G94"/>
    <mergeCell ref="H94:L94"/>
    <mergeCell ref="B95:B96"/>
    <mergeCell ref="C95:C96"/>
    <mergeCell ref="D95:D96"/>
    <mergeCell ref="E95:E96"/>
    <mergeCell ref="D90:D91"/>
    <mergeCell ref="E90:E91"/>
    <mergeCell ref="F90:G91"/>
    <mergeCell ref="H90:I90"/>
    <mergeCell ref="H91:I91"/>
    <mergeCell ref="F92:G93"/>
    <mergeCell ref="H92:I93"/>
    <mergeCell ref="H100:I100"/>
    <mergeCell ref="H101:I101"/>
    <mergeCell ref="F102:G103"/>
    <mergeCell ref="H102:I103"/>
    <mergeCell ref="J102:J103"/>
    <mergeCell ref="K102:K103"/>
    <mergeCell ref="K97:K98"/>
    <mergeCell ref="L97:L98"/>
    <mergeCell ref="A99:A103"/>
    <mergeCell ref="F99:G99"/>
    <mergeCell ref="H99:L99"/>
    <mergeCell ref="B100:B101"/>
    <mergeCell ref="C100:C101"/>
    <mergeCell ref="D100:D101"/>
    <mergeCell ref="E100:E101"/>
    <mergeCell ref="F100:G101"/>
    <mergeCell ref="F95:G96"/>
    <mergeCell ref="H95:I95"/>
    <mergeCell ref="H96:I96"/>
    <mergeCell ref="F97:G98"/>
    <mergeCell ref="H97:I98"/>
    <mergeCell ref="J97:J98"/>
    <mergeCell ref="F118:G119"/>
    <mergeCell ref="H118:I119"/>
    <mergeCell ref="J118:J119"/>
    <mergeCell ref="K118:K119"/>
    <mergeCell ref="L118:L119"/>
    <mergeCell ref="D115:D117"/>
    <mergeCell ref="E115:E117"/>
    <mergeCell ref="F115:G117"/>
    <mergeCell ref="H115:I115"/>
    <mergeCell ref="L102:L103"/>
    <mergeCell ref="A104:A108"/>
    <mergeCell ref="F104:G104"/>
    <mergeCell ref="H104:L104"/>
    <mergeCell ref="B105:B106"/>
    <mergeCell ref="C105:C106"/>
    <mergeCell ref="D105:D106"/>
    <mergeCell ref="E105:E106"/>
    <mergeCell ref="F105:G106"/>
    <mergeCell ref="H105:I105"/>
    <mergeCell ref="H114:L114"/>
    <mergeCell ref="B115:B117"/>
    <mergeCell ref="C115:C117"/>
    <mergeCell ref="A109:A113"/>
    <mergeCell ref="F109:G109"/>
    <mergeCell ref="H109:L109"/>
    <mergeCell ref="B110:B111"/>
    <mergeCell ref="C110:C111"/>
    <mergeCell ref="D110:D111"/>
    <mergeCell ref="B131:B132"/>
    <mergeCell ref="C131:C132"/>
    <mergeCell ref="D131:D132"/>
    <mergeCell ref="E131:E132"/>
    <mergeCell ref="E110:E111"/>
    <mergeCell ref="F110:G111"/>
    <mergeCell ref="H110:I110"/>
    <mergeCell ref="H111:I111"/>
    <mergeCell ref="H106:I106"/>
    <mergeCell ref="F107:G108"/>
    <mergeCell ref="H107:I108"/>
    <mergeCell ref="J107:J108"/>
    <mergeCell ref="K107:K108"/>
    <mergeCell ref="L107:L108"/>
    <mergeCell ref="K116:K117"/>
    <mergeCell ref="L116:L117"/>
    <mergeCell ref="H116:I117"/>
    <mergeCell ref="J116:J117"/>
    <mergeCell ref="F112:G113"/>
    <mergeCell ref="H112:I113"/>
    <mergeCell ref="J112:J113"/>
    <mergeCell ref="K112:K113"/>
    <mergeCell ref="L112:L113"/>
    <mergeCell ref="B126:B127"/>
    <mergeCell ref="C126:C127"/>
    <mergeCell ref="A120:A124"/>
    <mergeCell ref="F120:G120"/>
    <mergeCell ref="H120:L120"/>
    <mergeCell ref="B121:B122"/>
    <mergeCell ref="C121:C122"/>
    <mergeCell ref="D121:D122"/>
    <mergeCell ref="E121:E122"/>
    <mergeCell ref="F121:G122"/>
    <mergeCell ref="H121:I121"/>
    <mergeCell ref="H122:I122"/>
    <mergeCell ref="J128:J129"/>
    <mergeCell ref="K128:K129"/>
    <mergeCell ref="L128:L129"/>
    <mergeCell ref="F130:G130"/>
    <mergeCell ref="H130:L130"/>
    <mergeCell ref="A114:A119"/>
    <mergeCell ref="F114:G114"/>
    <mergeCell ref="D126:D127"/>
    <mergeCell ref="E126:E127"/>
    <mergeCell ref="F126:G127"/>
    <mergeCell ref="H126:I126"/>
    <mergeCell ref="H127:I127"/>
    <mergeCell ref="F128:G129"/>
    <mergeCell ref="H128:I129"/>
    <mergeCell ref="H136:I136"/>
    <mergeCell ref="H137:I137"/>
    <mergeCell ref="F138:G139"/>
    <mergeCell ref="H138:I139"/>
    <mergeCell ref="J138:J139"/>
    <mergeCell ref="K138:K139"/>
    <mergeCell ref="K133:K134"/>
    <mergeCell ref="L133:L134"/>
    <mergeCell ref="A135:A139"/>
    <mergeCell ref="F135:G135"/>
    <mergeCell ref="H135:L135"/>
    <mergeCell ref="B136:B137"/>
    <mergeCell ref="C136:C137"/>
    <mergeCell ref="D136:D137"/>
    <mergeCell ref="A130:A134"/>
    <mergeCell ref="F123:G124"/>
    <mergeCell ref="H123:I124"/>
    <mergeCell ref="J123:J124"/>
    <mergeCell ref="K123:K124"/>
    <mergeCell ref="L123:L124"/>
    <mergeCell ref="A125:A129"/>
    <mergeCell ref="F125:G125"/>
    <mergeCell ref="H125:L125"/>
    <mergeCell ref="L138:L139"/>
    <mergeCell ref="E136:E137"/>
    <mergeCell ref="F136:G137"/>
    <mergeCell ref="F131:G132"/>
    <mergeCell ref="H131:I131"/>
    <mergeCell ref="H132:I132"/>
    <mergeCell ref="F133:G134"/>
    <mergeCell ref="H133:I134"/>
    <mergeCell ref="J133:J134"/>
    <mergeCell ref="H142:I143"/>
    <mergeCell ref="J142:J143"/>
    <mergeCell ref="K142:K143"/>
    <mergeCell ref="L142:L143"/>
    <mergeCell ref="F144:G145"/>
    <mergeCell ref="H144:I145"/>
    <mergeCell ref="J144:J145"/>
    <mergeCell ref="K144:K145"/>
    <mergeCell ref="L144:L145"/>
    <mergeCell ref="A140:A145"/>
    <mergeCell ref="F140:G140"/>
    <mergeCell ref="H140:L140"/>
    <mergeCell ref="B141:B143"/>
    <mergeCell ref="C141:C143"/>
    <mergeCell ref="D141:D143"/>
    <mergeCell ref="E141:E143"/>
    <mergeCell ref="F141:G143"/>
    <mergeCell ref="H141:I141"/>
    <mergeCell ref="A146:A150"/>
    <mergeCell ref="F146:G146"/>
    <mergeCell ref="H146:L146"/>
    <mergeCell ref="B147:B148"/>
    <mergeCell ref="C147:C148"/>
    <mergeCell ref="D147:D148"/>
    <mergeCell ref="E147:E148"/>
    <mergeCell ref="F147:G148"/>
    <mergeCell ref="H147:I147"/>
    <mergeCell ref="H148:I148"/>
    <mergeCell ref="D152:D153"/>
    <mergeCell ref="E152:E153"/>
    <mergeCell ref="F152:G153"/>
    <mergeCell ref="H152:I152"/>
    <mergeCell ref="H153:I153"/>
    <mergeCell ref="F154:G155"/>
    <mergeCell ref="H154:I155"/>
    <mergeCell ref="F149:G150"/>
    <mergeCell ref="H149:I150"/>
    <mergeCell ref="J149:J150"/>
    <mergeCell ref="K149:K150"/>
    <mergeCell ref="L149:L150"/>
    <mergeCell ref="A162:A167"/>
    <mergeCell ref="F162:G162"/>
    <mergeCell ref="H162:L162"/>
    <mergeCell ref="B163:B165"/>
    <mergeCell ref="C163:C165"/>
    <mergeCell ref="F157:G159"/>
    <mergeCell ref="H157:I157"/>
    <mergeCell ref="H158:I159"/>
    <mergeCell ref="J158:J159"/>
    <mergeCell ref="K158:K159"/>
    <mergeCell ref="L158:L159"/>
    <mergeCell ref="J154:J155"/>
    <mergeCell ref="K154:K155"/>
    <mergeCell ref="L154:L155"/>
    <mergeCell ref="A156:A161"/>
    <mergeCell ref="F156:G156"/>
    <mergeCell ref="H156:L156"/>
    <mergeCell ref="B157:B159"/>
    <mergeCell ref="C157:C159"/>
    <mergeCell ref="D157:D159"/>
    <mergeCell ref="E157:E159"/>
    <mergeCell ref="A151:A155"/>
    <mergeCell ref="F151:G151"/>
    <mergeCell ref="H151:L151"/>
    <mergeCell ref="B152:B153"/>
    <mergeCell ref="C152:C153"/>
    <mergeCell ref="H170:I171"/>
    <mergeCell ref="K164:K165"/>
    <mergeCell ref="L164:L165"/>
    <mergeCell ref="F166:G167"/>
    <mergeCell ref="H166:I167"/>
    <mergeCell ref="J166:J167"/>
    <mergeCell ref="K166:K167"/>
    <mergeCell ref="L166:L167"/>
    <mergeCell ref="D163:D165"/>
    <mergeCell ref="E163:E165"/>
    <mergeCell ref="F163:G165"/>
    <mergeCell ref="H163:I163"/>
    <mergeCell ref="H164:I165"/>
    <mergeCell ref="J164:J165"/>
    <mergeCell ref="F160:G161"/>
    <mergeCell ref="H160:I161"/>
    <mergeCell ref="J160:J161"/>
    <mergeCell ref="K160:K161"/>
    <mergeCell ref="L160:L161"/>
    <mergeCell ref="A179:A184"/>
    <mergeCell ref="F179:G179"/>
    <mergeCell ref="H179:L179"/>
    <mergeCell ref="B180:B182"/>
    <mergeCell ref="C180:C182"/>
    <mergeCell ref="A174:A178"/>
    <mergeCell ref="F174:G174"/>
    <mergeCell ref="H174:L174"/>
    <mergeCell ref="B175:B176"/>
    <mergeCell ref="C175:C176"/>
    <mergeCell ref="D175:D176"/>
    <mergeCell ref="E175:E176"/>
    <mergeCell ref="F175:G176"/>
    <mergeCell ref="H175:I175"/>
    <mergeCell ref="H176:I176"/>
    <mergeCell ref="J170:J171"/>
    <mergeCell ref="K170:K171"/>
    <mergeCell ref="L170:L171"/>
    <mergeCell ref="F172:G173"/>
    <mergeCell ref="H172:I173"/>
    <mergeCell ref="J172:J173"/>
    <mergeCell ref="K172:K173"/>
    <mergeCell ref="L172:L173"/>
    <mergeCell ref="A168:A173"/>
    <mergeCell ref="F168:G168"/>
    <mergeCell ref="H168:L168"/>
    <mergeCell ref="B169:B171"/>
    <mergeCell ref="C169:C171"/>
    <mergeCell ref="D169:D171"/>
    <mergeCell ref="E169:E171"/>
    <mergeCell ref="F169:G171"/>
    <mergeCell ref="H169:I169"/>
    <mergeCell ref="K181:K182"/>
    <mergeCell ref="L181:L182"/>
    <mergeCell ref="F183:G184"/>
    <mergeCell ref="H183:I184"/>
    <mergeCell ref="J183:J184"/>
    <mergeCell ref="K183:K184"/>
    <mergeCell ref="L183:L184"/>
    <mergeCell ref="D180:D182"/>
    <mergeCell ref="E180:E182"/>
    <mergeCell ref="F180:G182"/>
    <mergeCell ref="H180:I180"/>
    <mergeCell ref="H181:I182"/>
    <mergeCell ref="J181:J182"/>
    <mergeCell ref="F177:G178"/>
    <mergeCell ref="H177:I178"/>
    <mergeCell ref="J177:J178"/>
    <mergeCell ref="K177:K178"/>
    <mergeCell ref="L177:L178"/>
    <mergeCell ref="J187:J188"/>
    <mergeCell ref="K187:K188"/>
    <mergeCell ref="L187:L188"/>
    <mergeCell ref="F189:G190"/>
    <mergeCell ref="H189:I190"/>
    <mergeCell ref="J189:J190"/>
    <mergeCell ref="K189:K190"/>
    <mergeCell ref="L189:L190"/>
    <mergeCell ref="A185:A190"/>
    <mergeCell ref="F185:G185"/>
    <mergeCell ref="H185:L185"/>
    <mergeCell ref="B186:B188"/>
    <mergeCell ref="C186:C188"/>
    <mergeCell ref="D186:D188"/>
    <mergeCell ref="E186:E188"/>
    <mergeCell ref="F186:G188"/>
    <mergeCell ref="H186:I186"/>
    <mergeCell ref="H187:I188"/>
    <mergeCell ref="F194:G195"/>
    <mergeCell ref="H194:I195"/>
    <mergeCell ref="J194:J195"/>
    <mergeCell ref="K194:K195"/>
    <mergeCell ref="L194:L195"/>
    <mergeCell ref="A196:A200"/>
    <mergeCell ref="F196:G196"/>
    <mergeCell ref="H196:L196"/>
    <mergeCell ref="B197:B198"/>
    <mergeCell ref="C197:C198"/>
    <mergeCell ref="A191:A195"/>
    <mergeCell ref="F191:G191"/>
    <mergeCell ref="H191:L191"/>
    <mergeCell ref="B192:B193"/>
    <mergeCell ref="C192:C193"/>
    <mergeCell ref="D192:D193"/>
    <mergeCell ref="E192:E193"/>
    <mergeCell ref="F192:G193"/>
    <mergeCell ref="H192:I192"/>
    <mergeCell ref="H193:I193"/>
    <mergeCell ref="J199:J200"/>
    <mergeCell ref="K199:K200"/>
    <mergeCell ref="L199:L200"/>
    <mergeCell ref="A201:A205"/>
    <mergeCell ref="F201:G201"/>
    <mergeCell ref="H201:L201"/>
    <mergeCell ref="B202:B203"/>
    <mergeCell ref="C202:C203"/>
    <mergeCell ref="D202:D203"/>
    <mergeCell ref="E202:E203"/>
    <mergeCell ref="D197:D198"/>
    <mergeCell ref="E197:E198"/>
    <mergeCell ref="F197:G198"/>
    <mergeCell ref="H197:I197"/>
    <mergeCell ref="H198:I198"/>
    <mergeCell ref="F199:G200"/>
    <mergeCell ref="H199:I200"/>
    <mergeCell ref="K204:K205"/>
    <mergeCell ref="L204:L205"/>
    <mergeCell ref="A206:A210"/>
    <mergeCell ref="F206:G206"/>
    <mergeCell ref="H206:L206"/>
    <mergeCell ref="B207:B208"/>
    <mergeCell ref="C207:C208"/>
    <mergeCell ref="D207:D208"/>
    <mergeCell ref="E207:E208"/>
    <mergeCell ref="F207:G208"/>
    <mergeCell ref="H213:I213"/>
    <mergeCell ref="F214:G215"/>
    <mergeCell ref="H214:I215"/>
    <mergeCell ref="J214:J215"/>
    <mergeCell ref="K214:K215"/>
    <mergeCell ref="L214:L215"/>
    <mergeCell ref="F202:G203"/>
    <mergeCell ref="H202:I202"/>
    <mergeCell ref="H203:I203"/>
    <mergeCell ref="F204:G205"/>
    <mergeCell ref="H204:I205"/>
    <mergeCell ref="J204:J205"/>
    <mergeCell ref="F219:G220"/>
    <mergeCell ref="H219:I220"/>
    <mergeCell ref="J219:J220"/>
    <mergeCell ref="K219:K220"/>
    <mergeCell ref="L219:L220"/>
    <mergeCell ref="L209:L210"/>
    <mergeCell ref="A211:A215"/>
    <mergeCell ref="F211:G211"/>
    <mergeCell ref="H211:L211"/>
    <mergeCell ref="B212:B213"/>
    <mergeCell ref="C212:C213"/>
    <mergeCell ref="D212:D213"/>
    <mergeCell ref="E212:E213"/>
    <mergeCell ref="F212:G213"/>
    <mergeCell ref="H212:I212"/>
    <mergeCell ref="H207:I207"/>
    <mergeCell ref="H208:I208"/>
    <mergeCell ref="F209:G210"/>
    <mergeCell ref="H209:I210"/>
    <mergeCell ref="J209:J210"/>
    <mergeCell ref="K209:K210"/>
    <mergeCell ref="K229:K230"/>
    <mergeCell ref="L229:L230"/>
    <mergeCell ref="A227:A232"/>
    <mergeCell ref="B228:B230"/>
    <mergeCell ref="C228:C230"/>
    <mergeCell ref="H216:L216"/>
    <mergeCell ref="B217:B218"/>
    <mergeCell ref="C217:C218"/>
    <mergeCell ref="D217:D218"/>
    <mergeCell ref="E217:E218"/>
    <mergeCell ref="F217:G218"/>
    <mergeCell ref="H217:I217"/>
    <mergeCell ref="H218:I218"/>
    <mergeCell ref="A221:A226"/>
    <mergeCell ref="F221:G221"/>
    <mergeCell ref="H221:L221"/>
    <mergeCell ref="B222:B224"/>
    <mergeCell ref="F231:G232"/>
    <mergeCell ref="H231:I232"/>
    <mergeCell ref="J231:J232"/>
    <mergeCell ref="K223:K224"/>
    <mergeCell ref="L223:L224"/>
    <mergeCell ref="F225:G226"/>
    <mergeCell ref="H225:I226"/>
    <mergeCell ref="J225:J226"/>
    <mergeCell ref="K225:K226"/>
    <mergeCell ref="L225:L226"/>
    <mergeCell ref="D222:D224"/>
    <mergeCell ref="E222:E224"/>
    <mergeCell ref="F222:G224"/>
    <mergeCell ref="H222:I222"/>
    <mergeCell ref="H223:I224"/>
    <mergeCell ref="J223:J224"/>
    <mergeCell ref="D234:D236"/>
    <mergeCell ref="E234:E236"/>
    <mergeCell ref="F234:G236"/>
    <mergeCell ref="H234:I234"/>
    <mergeCell ref="H235:I236"/>
    <mergeCell ref="L231:L232"/>
    <mergeCell ref="F227:G227"/>
    <mergeCell ref="H227:L227"/>
    <mergeCell ref="D228:D230"/>
    <mergeCell ref="E228:E230"/>
    <mergeCell ref="F228:G230"/>
    <mergeCell ref="H228:I228"/>
    <mergeCell ref="H229:I230"/>
    <mergeCell ref="F233:G233"/>
    <mergeCell ref="H233:L233"/>
    <mergeCell ref="C222:C224"/>
    <mergeCell ref="A216:A220"/>
    <mergeCell ref="F216:G216"/>
    <mergeCell ref="J229:J230"/>
    <mergeCell ref="K231:K232"/>
    <mergeCell ref="J241:J242"/>
    <mergeCell ref="K241:K242"/>
    <mergeCell ref="L241:L242"/>
    <mergeCell ref="F243:G244"/>
    <mergeCell ref="H243:I244"/>
    <mergeCell ref="J243:J244"/>
    <mergeCell ref="K243:K244"/>
    <mergeCell ref="L243:L244"/>
    <mergeCell ref="A239:A244"/>
    <mergeCell ref="F239:G239"/>
    <mergeCell ref="H239:L239"/>
    <mergeCell ref="B240:B242"/>
    <mergeCell ref="C240:C242"/>
    <mergeCell ref="D240:D242"/>
    <mergeCell ref="E240:E242"/>
    <mergeCell ref="F240:G242"/>
    <mergeCell ref="H240:I240"/>
    <mergeCell ref="H241:I242"/>
    <mergeCell ref="J235:J236"/>
    <mergeCell ref="K235:K236"/>
    <mergeCell ref="L235:L236"/>
    <mergeCell ref="F237:G238"/>
    <mergeCell ref="H237:I238"/>
    <mergeCell ref="J237:J238"/>
    <mergeCell ref="K237:K238"/>
    <mergeCell ref="L237:L238"/>
    <mergeCell ref="A233:A238"/>
    <mergeCell ref="B234:B236"/>
    <mergeCell ref="C234:C236"/>
    <mergeCell ref="J247:J249"/>
    <mergeCell ref="K247:K249"/>
    <mergeCell ref="L247:L249"/>
    <mergeCell ref="F250:G251"/>
    <mergeCell ref="H250:I251"/>
    <mergeCell ref="J250:J251"/>
    <mergeCell ref="K250:K251"/>
    <mergeCell ref="L250:L251"/>
    <mergeCell ref="A245:A251"/>
    <mergeCell ref="F245:G245"/>
    <mergeCell ref="H245:L245"/>
    <mergeCell ref="B246:B249"/>
    <mergeCell ref="C246:C249"/>
    <mergeCell ref="D246:D249"/>
    <mergeCell ref="E246:E249"/>
    <mergeCell ref="F246:G249"/>
    <mergeCell ref="H246:I246"/>
    <mergeCell ref="H247:I249"/>
    <mergeCell ref="F255:G256"/>
    <mergeCell ref="H255:I256"/>
    <mergeCell ref="J255:J256"/>
    <mergeCell ref="K255:K256"/>
    <mergeCell ref="L255:L256"/>
    <mergeCell ref="A257:A261"/>
    <mergeCell ref="F257:G257"/>
    <mergeCell ref="H257:L257"/>
    <mergeCell ref="B258:B259"/>
    <mergeCell ref="C258:C259"/>
    <mergeCell ref="A252:A256"/>
    <mergeCell ref="F252:G252"/>
    <mergeCell ref="H252:L252"/>
    <mergeCell ref="B253:B254"/>
    <mergeCell ref="C253:C254"/>
    <mergeCell ref="D253:D254"/>
    <mergeCell ref="E253:E254"/>
    <mergeCell ref="F253:G254"/>
    <mergeCell ref="H253:I253"/>
    <mergeCell ref="H254:I254"/>
    <mergeCell ref="J260:J261"/>
    <mergeCell ref="K260:K261"/>
    <mergeCell ref="L260:L261"/>
    <mergeCell ref="D258:D259"/>
    <mergeCell ref="E258:E259"/>
    <mergeCell ref="F258:G259"/>
    <mergeCell ref="H258:I258"/>
    <mergeCell ref="H259:I259"/>
    <mergeCell ref="F260:G261"/>
    <mergeCell ref="H260:I261"/>
    <mergeCell ref="H268:I268"/>
    <mergeCell ref="H269:I269"/>
    <mergeCell ref="F270:G271"/>
    <mergeCell ref="H270:I271"/>
    <mergeCell ref="J270:J271"/>
    <mergeCell ref="K270:K271"/>
    <mergeCell ref="K265:K266"/>
    <mergeCell ref="L265:L266"/>
    <mergeCell ref="A267:A271"/>
    <mergeCell ref="F267:G267"/>
    <mergeCell ref="H267:L267"/>
    <mergeCell ref="B268:B269"/>
    <mergeCell ref="C268:C269"/>
    <mergeCell ref="D268:D269"/>
    <mergeCell ref="E268:E269"/>
    <mergeCell ref="F268:G269"/>
    <mergeCell ref="F263:G264"/>
    <mergeCell ref="H263:I263"/>
    <mergeCell ref="H264:I264"/>
    <mergeCell ref="F265:G266"/>
    <mergeCell ref="H265:I266"/>
    <mergeCell ref="J265:J266"/>
    <mergeCell ref="A262:A266"/>
    <mergeCell ref="F262:G262"/>
    <mergeCell ref="H262:L262"/>
    <mergeCell ref="B263:B264"/>
    <mergeCell ref="C263:C264"/>
    <mergeCell ref="D263:D264"/>
    <mergeCell ref="E263:E264"/>
    <mergeCell ref="H274:I275"/>
    <mergeCell ref="J274:J275"/>
    <mergeCell ref="K274:K275"/>
    <mergeCell ref="L274:L275"/>
    <mergeCell ref="F276:G277"/>
    <mergeCell ref="H276:I277"/>
    <mergeCell ref="J276:J277"/>
    <mergeCell ref="K276:K277"/>
    <mergeCell ref="L276:L277"/>
    <mergeCell ref="L270:L271"/>
    <mergeCell ref="A272:A277"/>
    <mergeCell ref="F272:G272"/>
    <mergeCell ref="H272:L272"/>
    <mergeCell ref="B273:B275"/>
    <mergeCell ref="C273:C275"/>
    <mergeCell ref="D273:D275"/>
    <mergeCell ref="E273:E275"/>
    <mergeCell ref="F273:G275"/>
    <mergeCell ref="H273:I273"/>
    <mergeCell ref="J280:J281"/>
    <mergeCell ref="K280:K281"/>
    <mergeCell ref="L280:L281"/>
    <mergeCell ref="F282:G283"/>
    <mergeCell ref="H282:I283"/>
    <mergeCell ref="J282:J283"/>
    <mergeCell ref="K282:K283"/>
    <mergeCell ref="L282:L283"/>
    <mergeCell ref="A278:A283"/>
    <mergeCell ref="F278:G278"/>
    <mergeCell ref="H278:L278"/>
    <mergeCell ref="B279:B281"/>
    <mergeCell ref="C279:C281"/>
    <mergeCell ref="D279:D281"/>
    <mergeCell ref="E279:E281"/>
    <mergeCell ref="F279:G281"/>
    <mergeCell ref="H279:I279"/>
    <mergeCell ref="H280:I281"/>
    <mergeCell ref="J286:J287"/>
    <mergeCell ref="K286:K287"/>
    <mergeCell ref="L286:L287"/>
    <mergeCell ref="F288:G289"/>
    <mergeCell ref="H288:I289"/>
    <mergeCell ref="J288:J289"/>
    <mergeCell ref="K288:K289"/>
    <mergeCell ref="L288:L289"/>
    <mergeCell ref="A284:A289"/>
    <mergeCell ref="F284:G284"/>
    <mergeCell ref="H284:L284"/>
    <mergeCell ref="B285:B287"/>
    <mergeCell ref="C285:C287"/>
    <mergeCell ref="D285:D287"/>
    <mergeCell ref="E285:E287"/>
    <mergeCell ref="F285:G287"/>
    <mergeCell ref="H285:I285"/>
    <mergeCell ref="H286:I287"/>
    <mergeCell ref="D296:D297"/>
    <mergeCell ref="E296:E297"/>
    <mergeCell ref="F296:G297"/>
    <mergeCell ref="H296:I296"/>
    <mergeCell ref="H297:I297"/>
    <mergeCell ref="F298:G299"/>
    <mergeCell ref="H298:I299"/>
    <mergeCell ref="F293:G294"/>
    <mergeCell ref="H293:I294"/>
    <mergeCell ref="J293:J294"/>
    <mergeCell ref="K293:K294"/>
    <mergeCell ref="L293:L294"/>
    <mergeCell ref="A295:A299"/>
    <mergeCell ref="F295:G295"/>
    <mergeCell ref="H295:L295"/>
    <mergeCell ref="B296:B297"/>
    <mergeCell ref="C296:C297"/>
    <mergeCell ref="A290:A294"/>
    <mergeCell ref="F290:G290"/>
    <mergeCell ref="H290:L290"/>
    <mergeCell ref="B291:B292"/>
    <mergeCell ref="C291:C292"/>
    <mergeCell ref="D291:D292"/>
    <mergeCell ref="E291:E292"/>
    <mergeCell ref="F291:G292"/>
    <mergeCell ref="H291:I291"/>
    <mergeCell ref="H292:I292"/>
    <mergeCell ref="K303:K304"/>
    <mergeCell ref="L303:L304"/>
    <mergeCell ref="A305:A309"/>
    <mergeCell ref="F305:G305"/>
    <mergeCell ref="H305:L305"/>
    <mergeCell ref="B306:B307"/>
    <mergeCell ref="C306:C307"/>
    <mergeCell ref="D306:D307"/>
    <mergeCell ref="E306:E307"/>
    <mergeCell ref="F306:G307"/>
    <mergeCell ref="F301:G302"/>
    <mergeCell ref="H301:I301"/>
    <mergeCell ref="H302:I302"/>
    <mergeCell ref="F303:G304"/>
    <mergeCell ref="H303:I304"/>
    <mergeCell ref="J303:J304"/>
    <mergeCell ref="J298:J299"/>
    <mergeCell ref="K298:K299"/>
    <mergeCell ref="L298:L299"/>
    <mergeCell ref="A300:A304"/>
    <mergeCell ref="F300:G300"/>
    <mergeCell ref="H300:L300"/>
    <mergeCell ref="B301:B302"/>
    <mergeCell ref="C301:C302"/>
    <mergeCell ref="D301:D302"/>
    <mergeCell ref="E301:E302"/>
    <mergeCell ref="H312:I312"/>
    <mergeCell ref="F313:G314"/>
    <mergeCell ref="H313:I314"/>
    <mergeCell ref="J313:J314"/>
    <mergeCell ref="K313:K314"/>
    <mergeCell ref="L313:L314"/>
    <mergeCell ref="L308:L309"/>
    <mergeCell ref="A310:A314"/>
    <mergeCell ref="F310:G310"/>
    <mergeCell ref="H310:L310"/>
    <mergeCell ref="B311:B312"/>
    <mergeCell ref="C311:C312"/>
    <mergeCell ref="D311:D312"/>
    <mergeCell ref="E311:E312"/>
    <mergeCell ref="F311:G312"/>
    <mergeCell ref="H311:I311"/>
    <mergeCell ref="H306:I306"/>
    <mergeCell ref="H307:I307"/>
    <mergeCell ref="F308:G309"/>
    <mergeCell ref="H308:I309"/>
    <mergeCell ref="J308:J309"/>
    <mergeCell ref="K308:K309"/>
    <mergeCell ref="E332:E334"/>
    <mergeCell ref="F332:G334"/>
    <mergeCell ref="H332:I332"/>
    <mergeCell ref="D321:D322"/>
    <mergeCell ref="E321:E322"/>
    <mergeCell ref="F321:G322"/>
    <mergeCell ref="H321:I321"/>
    <mergeCell ref="H322:I322"/>
    <mergeCell ref="F323:G324"/>
    <mergeCell ref="H323:I324"/>
    <mergeCell ref="F318:G319"/>
    <mergeCell ref="H318:I319"/>
    <mergeCell ref="J318:J319"/>
    <mergeCell ref="K318:K319"/>
    <mergeCell ref="L318:L319"/>
    <mergeCell ref="A320:A324"/>
    <mergeCell ref="F320:G320"/>
    <mergeCell ref="H320:L320"/>
    <mergeCell ref="B321:B322"/>
    <mergeCell ref="C321:C322"/>
    <mergeCell ref="A315:A319"/>
    <mergeCell ref="F315:G315"/>
    <mergeCell ref="H315:L315"/>
    <mergeCell ref="B316:B317"/>
    <mergeCell ref="C316:C317"/>
    <mergeCell ref="D316:D317"/>
    <mergeCell ref="E316:E317"/>
    <mergeCell ref="F316:G317"/>
    <mergeCell ref="H316:I316"/>
    <mergeCell ref="H317:I317"/>
    <mergeCell ref="F338:G340"/>
    <mergeCell ref="H338:I338"/>
    <mergeCell ref="H339:I340"/>
    <mergeCell ref="A331:A336"/>
    <mergeCell ref="F331:G331"/>
    <mergeCell ref="H331:L331"/>
    <mergeCell ref="B332:B334"/>
    <mergeCell ref="C332:C334"/>
    <mergeCell ref="F326:G328"/>
    <mergeCell ref="H326:I326"/>
    <mergeCell ref="H327:I328"/>
    <mergeCell ref="J327:J328"/>
    <mergeCell ref="K327:K328"/>
    <mergeCell ref="L327:L328"/>
    <mergeCell ref="J323:J324"/>
    <mergeCell ref="K323:K324"/>
    <mergeCell ref="L323:L324"/>
    <mergeCell ref="A325:A330"/>
    <mergeCell ref="F325:G325"/>
    <mergeCell ref="H325:L325"/>
    <mergeCell ref="B326:B328"/>
    <mergeCell ref="C326:C328"/>
    <mergeCell ref="D326:D328"/>
    <mergeCell ref="E326:E328"/>
    <mergeCell ref="K333:K334"/>
    <mergeCell ref="L333:L334"/>
    <mergeCell ref="F335:G336"/>
    <mergeCell ref="H335:I336"/>
    <mergeCell ref="J335:J336"/>
    <mergeCell ref="K335:K336"/>
    <mergeCell ref="L335:L336"/>
    <mergeCell ref="D332:D334"/>
    <mergeCell ref="A343:A347"/>
    <mergeCell ref="F343:G343"/>
    <mergeCell ref="H343:L343"/>
    <mergeCell ref="B344:B345"/>
    <mergeCell ref="C344:C345"/>
    <mergeCell ref="D344:D345"/>
    <mergeCell ref="E344:E345"/>
    <mergeCell ref="F344:G345"/>
    <mergeCell ref="H344:I344"/>
    <mergeCell ref="H345:I345"/>
    <mergeCell ref="H333:I334"/>
    <mergeCell ref="J333:J334"/>
    <mergeCell ref="F329:G330"/>
    <mergeCell ref="H329:I330"/>
    <mergeCell ref="J329:J330"/>
    <mergeCell ref="K329:K330"/>
    <mergeCell ref="L329:L330"/>
    <mergeCell ref="J339:J340"/>
    <mergeCell ref="K339:K340"/>
    <mergeCell ref="L339:L340"/>
    <mergeCell ref="F341:G342"/>
    <mergeCell ref="H341:I342"/>
    <mergeCell ref="J341:J342"/>
    <mergeCell ref="K341:K342"/>
    <mergeCell ref="L341:L342"/>
    <mergeCell ref="A337:A342"/>
    <mergeCell ref="F337:G337"/>
    <mergeCell ref="H337:L337"/>
    <mergeCell ref="B338:B340"/>
    <mergeCell ref="C338:C340"/>
    <mergeCell ref="D338:D340"/>
    <mergeCell ref="E338:E340"/>
    <mergeCell ref="H360:I360"/>
    <mergeCell ref="D349:D350"/>
    <mergeCell ref="E349:E350"/>
    <mergeCell ref="F349:G350"/>
    <mergeCell ref="H349:I349"/>
    <mergeCell ref="H350:I350"/>
    <mergeCell ref="F351:G352"/>
    <mergeCell ref="H351:I352"/>
    <mergeCell ref="F346:G347"/>
    <mergeCell ref="H346:I347"/>
    <mergeCell ref="J346:J347"/>
    <mergeCell ref="K346:K347"/>
    <mergeCell ref="L346:L347"/>
    <mergeCell ref="F348:G348"/>
    <mergeCell ref="H348:L348"/>
    <mergeCell ref="F354:G356"/>
    <mergeCell ref="H354:I354"/>
    <mergeCell ref="H355:I356"/>
    <mergeCell ref="J355:J356"/>
    <mergeCell ref="K355:K356"/>
    <mergeCell ref="L355:L356"/>
    <mergeCell ref="J351:J352"/>
    <mergeCell ref="K351:K352"/>
    <mergeCell ref="L351:L352"/>
    <mergeCell ref="A353:A358"/>
    <mergeCell ref="F353:G353"/>
    <mergeCell ref="H353:L353"/>
    <mergeCell ref="B354:B356"/>
    <mergeCell ref="C354:C356"/>
    <mergeCell ref="D354:D356"/>
    <mergeCell ref="E354:E356"/>
    <mergeCell ref="K361:K362"/>
    <mergeCell ref="L361:L362"/>
    <mergeCell ref="A348:A352"/>
    <mergeCell ref="B349:B350"/>
    <mergeCell ref="C349:C350"/>
    <mergeCell ref="H361:I362"/>
    <mergeCell ref="J361:J362"/>
    <mergeCell ref="F357:G358"/>
    <mergeCell ref="H357:I358"/>
    <mergeCell ref="J357:J358"/>
    <mergeCell ref="K357:K358"/>
    <mergeCell ref="L357:L358"/>
    <mergeCell ref="A359:A364"/>
    <mergeCell ref="F359:G359"/>
    <mergeCell ref="H359:L359"/>
    <mergeCell ref="B360:B362"/>
    <mergeCell ref="C360:C362"/>
    <mergeCell ref="F363:G364"/>
    <mergeCell ref="H363:I364"/>
    <mergeCell ref="J363:J364"/>
    <mergeCell ref="K363:K364"/>
    <mergeCell ref="L363:L364"/>
    <mergeCell ref="D360:D362"/>
    <mergeCell ref="E360:E362"/>
    <mergeCell ref="F360:G362"/>
    <mergeCell ref="F368:G369"/>
    <mergeCell ref="H368:I369"/>
    <mergeCell ref="J368:J369"/>
    <mergeCell ref="K368:K369"/>
    <mergeCell ref="L368:L369"/>
    <mergeCell ref="A370:A374"/>
    <mergeCell ref="F370:G370"/>
    <mergeCell ref="H370:L370"/>
    <mergeCell ref="B371:B372"/>
    <mergeCell ref="C371:C372"/>
    <mergeCell ref="A365:A369"/>
    <mergeCell ref="F365:G365"/>
    <mergeCell ref="H365:L365"/>
    <mergeCell ref="B366:B367"/>
    <mergeCell ref="C366:C367"/>
    <mergeCell ref="D366:D367"/>
    <mergeCell ref="E366:E367"/>
    <mergeCell ref="F366:G367"/>
    <mergeCell ref="H366:I366"/>
    <mergeCell ref="H367:I367"/>
    <mergeCell ref="F376:G379"/>
    <mergeCell ref="H376:I376"/>
    <mergeCell ref="H377:I379"/>
    <mergeCell ref="J377:J379"/>
    <mergeCell ref="K377:K379"/>
    <mergeCell ref="L377:L379"/>
    <mergeCell ref="J373:J374"/>
    <mergeCell ref="K373:K374"/>
    <mergeCell ref="L373:L374"/>
    <mergeCell ref="A375:A381"/>
    <mergeCell ref="F375:G375"/>
    <mergeCell ref="H375:L375"/>
    <mergeCell ref="B376:B379"/>
    <mergeCell ref="C376:C379"/>
    <mergeCell ref="D376:D379"/>
    <mergeCell ref="E376:E379"/>
    <mergeCell ref="D371:D372"/>
    <mergeCell ref="E371:E372"/>
    <mergeCell ref="F371:G372"/>
    <mergeCell ref="H371:I371"/>
    <mergeCell ref="H372:I372"/>
    <mergeCell ref="F373:G374"/>
    <mergeCell ref="H373:I374"/>
    <mergeCell ref="H394:I394"/>
    <mergeCell ref="D383:D384"/>
    <mergeCell ref="E383:E384"/>
    <mergeCell ref="F383:G384"/>
    <mergeCell ref="H383:I383"/>
    <mergeCell ref="H384:I384"/>
    <mergeCell ref="F385:G386"/>
    <mergeCell ref="H385:I386"/>
    <mergeCell ref="F380:G381"/>
    <mergeCell ref="H380:I381"/>
    <mergeCell ref="J380:J381"/>
    <mergeCell ref="K380:K381"/>
    <mergeCell ref="L380:L381"/>
    <mergeCell ref="F382:G382"/>
    <mergeCell ref="H382:L382"/>
    <mergeCell ref="F388:G390"/>
    <mergeCell ref="H388:I388"/>
    <mergeCell ref="H389:I390"/>
    <mergeCell ref="J389:J390"/>
    <mergeCell ref="K389:K390"/>
    <mergeCell ref="L389:L390"/>
    <mergeCell ref="J385:J386"/>
    <mergeCell ref="K385:K386"/>
    <mergeCell ref="L385:L386"/>
    <mergeCell ref="A387:A392"/>
    <mergeCell ref="F387:G387"/>
    <mergeCell ref="H387:L387"/>
    <mergeCell ref="B388:B390"/>
    <mergeCell ref="C388:C390"/>
    <mergeCell ref="D388:D390"/>
    <mergeCell ref="E388:E390"/>
    <mergeCell ref="K395:K396"/>
    <mergeCell ref="L395:L396"/>
    <mergeCell ref="A382:A386"/>
    <mergeCell ref="B383:B384"/>
    <mergeCell ref="C383:C384"/>
    <mergeCell ref="H395:I396"/>
    <mergeCell ref="J395:J396"/>
    <mergeCell ref="F391:G392"/>
    <mergeCell ref="H391:I392"/>
    <mergeCell ref="J391:J392"/>
    <mergeCell ref="K391:K392"/>
    <mergeCell ref="L391:L392"/>
    <mergeCell ref="A393:A398"/>
    <mergeCell ref="F393:G393"/>
    <mergeCell ref="H393:L393"/>
    <mergeCell ref="B394:B396"/>
    <mergeCell ref="C394:C396"/>
    <mergeCell ref="F397:G398"/>
    <mergeCell ref="H397:I398"/>
    <mergeCell ref="J397:J398"/>
    <mergeCell ref="K397:K398"/>
    <mergeCell ref="L397:L398"/>
    <mergeCell ref="D394:D396"/>
    <mergeCell ref="E394:E396"/>
    <mergeCell ref="F394:G396"/>
    <mergeCell ref="F402:G403"/>
    <mergeCell ref="H402:I403"/>
    <mergeCell ref="J402:J403"/>
    <mergeCell ref="K402:K403"/>
    <mergeCell ref="L402:L403"/>
    <mergeCell ref="A404:A408"/>
    <mergeCell ref="F404:G404"/>
    <mergeCell ref="H404:L404"/>
    <mergeCell ref="B405:B406"/>
    <mergeCell ref="C405:C406"/>
    <mergeCell ref="A399:A403"/>
    <mergeCell ref="F399:G399"/>
    <mergeCell ref="H399:L399"/>
    <mergeCell ref="B400:B401"/>
    <mergeCell ref="C400:C401"/>
    <mergeCell ref="D400:D401"/>
    <mergeCell ref="E400:E401"/>
    <mergeCell ref="F400:G401"/>
    <mergeCell ref="H400:I400"/>
    <mergeCell ref="H401:I401"/>
    <mergeCell ref="F410:G411"/>
    <mergeCell ref="H410:I410"/>
    <mergeCell ref="H411:I411"/>
    <mergeCell ref="F412:G413"/>
    <mergeCell ref="H412:I413"/>
    <mergeCell ref="J412:J413"/>
    <mergeCell ref="J407:J408"/>
    <mergeCell ref="K407:K408"/>
    <mergeCell ref="L407:L408"/>
    <mergeCell ref="A409:A413"/>
    <mergeCell ref="F409:G409"/>
    <mergeCell ref="H409:L409"/>
    <mergeCell ref="B410:B411"/>
    <mergeCell ref="C410:C411"/>
    <mergeCell ref="D410:D411"/>
    <mergeCell ref="E410:E411"/>
    <mergeCell ref="D405:D406"/>
    <mergeCell ref="E405:E406"/>
    <mergeCell ref="F405:G406"/>
    <mergeCell ref="H405:I405"/>
    <mergeCell ref="H406:I406"/>
    <mergeCell ref="F407:G408"/>
    <mergeCell ref="H407:I408"/>
    <mergeCell ref="H415:I415"/>
    <mergeCell ref="H416:I417"/>
    <mergeCell ref="J416:J417"/>
    <mergeCell ref="K416:K417"/>
    <mergeCell ref="L416:L417"/>
    <mergeCell ref="F418:G419"/>
    <mergeCell ref="H418:I419"/>
    <mergeCell ref="J418:J419"/>
    <mergeCell ref="K418:K419"/>
    <mergeCell ref="L418:L419"/>
    <mergeCell ref="K412:K413"/>
    <mergeCell ref="L412:L413"/>
    <mergeCell ref="A414:A419"/>
    <mergeCell ref="F414:G414"/>
    <mergeCell ref="H414:L414"/>
    <mergeCell ref="B415:B417"/>
    <mergeCell ref="C415:C417"/>
    <mergeCell ref="D415:D417"/>
    <mergeCell ref="E415:E417"/>
    <mergeCell ref="F415:G417"/>
    <mergeCell ref="D426:D427"/>
    <mergeCell ref="E426:E427"/>
    <mergeCell ref="F426:G427"/>
    <mergeCell ref="H426:I426"/>
    <mergeCell ref="H427:I427"/>
    <mergeCell ref="F428:G429"/>
    <mergeCell ref="H428:I429"/>
    <mergeCell ref="F423:G424"/>
    <mergeCell ref="H423:I424"/>
    <mergeCell ref="J423:J424"/>
    <mergeCell ref="K423:K424"/>
    <mergeCell ref="L423:L424"/>
    <mergeCell ref="A425:A429"/>
    <mergeCell ref="F425:G425"/>
    <mergeCell ref="H425:L425"/>
    <mergeCell ref="B426:B427"/>
    <mergeCell ref="C426:C427"/>
    <mergeCell ref="A420:A424"/>
    <mergeCell ref="F420:G420"/>
    <mergeCell ref="H420:L420"/>
    <mergeCell ref="B421:B422"/>
    <mergeCell ref="C421:C422"/>
    <mergeCell ref="D421:D422"/>
    <mergeCell ref="E421:E422"/>
    <mergeCell ref="F421:G422"/>
    <mergeCell ref="H421:I421"/>
    <mergeCell ref="H422:I422"/>
    <mergeCell ref="K433:K434"/>
    <mergeCell ref="L433:L434"/>
    <mergeCell ref="A435:A439"/>
    <mergeCell ref="F435:G435"/>
    <mergeCell ref="H435:L435"/>
    <mergeCell ref="B436:B437"/>
    <mergeCell ref="C436:C437"/>
    <mergeCell ref="D436:D437"/>
    <mergeCell ref="E436:E437"/>
    <mergeCell ref="F436:G437"/>
    <mergeCell ref="F431:G432"/>
    <mergeCell ref="H431:I431"/>
    <mergeCell ref="H432:I432"/>
    <mergeCell ref="F433:G434"/>
    <mergeCell ref="H433:I434"/>
    <mergeCell ref="J433:J434"/>
    <mergeCell ref="J428:J429"/>
    <mergeCell ref="K428:K429"/>
    <mergeCell ref="L428:L429"/>
    <mergeCell ref="A430:A434"/>
    <mergeCell ref="F430:G430"/>
    <mergeCell ref="H430:L430"/>
    <mergeCell ref="B431:B432"/>
    <mergeCell ref="C431:C432"/>
    <mergeCell ref="D431:D432"/>
    <mergeCell ref="E431:E432"/>
    <mergeCell ref="H442:I442"/>
    <mergeCell ref="F443:G444"/>
    <mergeCell ref="H443:I444"/>
    <mergeCell ref="J443:J444"/>
    <mergeCell ref="K443:K444"/>
    <mergeCell ref="L443:L444"/>
    <mergeCell ref="L438:L439"/>
    <mergeCell ref="A440:A444"/>
    <mergeCell ref="F440:G440"/>
    <mergeCell ref="H440:L440"/>
    <mergeCell ref="B441:B442"/>
    <mergeCell ref="C441:C442"/>
    <mergeCell ref="D441:D442"/>
    <mergeCell ref="E441:E442"/>
    <mergeCell ref="F441:G442"/>
    <mergeCell ref="H441:I441"/>
    <mergeCell ref="H436:I436"/>
    <mergeCell ref="H437:I437"/>
    <mergeCell ref="F438:G439"/>
    <mergeCell ref="H438:I439"/>
    <mergeCell ref="J438:J439"/>
    <mergeCell ref="K438:K439"/>
    <mergeCell ref="D451:D452"/>
    <mergeCell ref="E451:E452"/>
    <mergeCell ref="F451:G452"/>
    <mergeCell ref="H451:I451"/>
    <mergeCell ref="H452:I452"/>
    <mergeCell ref="F453:G454"/>
    <mergeCell ref="H453:I454"/>
    <mergeCell ref="F448:G449"/>
    <mergeCell ref="H448:I449"/>
    <mergeCell ref="J448:J449"/>
    <mergeCell ref="K448:K449"/>
    <mergeCell ref="L448:L449"/>
    <mergeCell ref="A450:A454"/>
    <mergeCell ref="F450:G450"/>
    <mergeCell ref="H450:L450"/>
    <mergeCell ref="B451:B452"/>
    <mergeCell ref="C451:C452"/>
    <mergeCell ref="A445:A449"/>
    <mergeCell ref="F445:G445"/>
    <mergeCell ref="H445:L445"/>
    <mergeCell ref="B446:B447"/>
    <mergeCell ref="C446:C447"/>
    <mergeCell ref="D446:D447"/>
    <mergeCell ref="E446:E447"/>
    <mergeCell ref="F446:G447"/>
    <mergeCell ref="H446:I446"/>
    <mergeCell ref="H447:I447"/>
    <mergeCell ref="K458:K459"/>
    <mergeCell ref="L458:L459"/>
    <mergeCell ref="A460:A464"/>
    <mergeCell ref="F460:G460"/>
    <mergeCell ref="H460:L460"/>
    <mergeCell ref="B461:B462"/>
    <mergeCell ref="C461:C462"/>
    <mergeCell ref="D461:D462"/>
    <mergeCell ref="E461:E462"/>
    <mergeCell ref="F461:G462"/>
    <mergeCell ref="F456:G457"/>
    <mergeCell ref="H456:I456"/>
    <mergeCell ref="H457:I457"/>
    <mergeCell ref="F458:G459"/>
    <mergeCell ref="H458:I459"/>
    <mergeCell ref="J458:J459"/>
    <mergeCell ref="J453:J454"/>
    <mergeCell ref="K453:K454"/>
    <mergeCell ref="L453:L454"/>
    <mergeCell ref="A455:A459"/>
    <mergeCell ref="F455:G455"/>
    <mergeCell ref="H455:L455"/>
    <mergeCell ref="B456:B457"/>
    <mergeCell ref="C456:C457"/>
    <mergeCell ref="D456:D457"/>
    <mergeCell ref="E456:E457"/>
    <mergeCell ref="H467:I467"/>
    <mergeCell ref="F468:G469"/>
    <mergeCell ref="H468:I469"/>
    <mergeCell ref="J468:J469"/>
    <mergeCell ref="K468:K469"/>
    <mergeCell ref="L468:L469"/>
    <mergeCell ref="L463:L464"/>
    <mergeCell ref="A465:A469"/>
    <mergeCell ref="F465:G465"/>
    <mergeCell ref="H465:L465"/>
    <mergeCell ref="B466:B467"/>
    <mergeCell ref="C466:C467"/>
    <mergeCell ref="D466:D467"/>
    <mergeCell ref="E466:E467"/>
    <mergeCell ref="F466:G467"/>
    <mergeCell ref="H466:I466"/>
    <mergeCell ref="H461:I461"/>
    <mergeCell ref="H462:I462"/>
    <mergeCell ref="F463:G464"/>
    <mergeCell ref="H463:I464"/>
    <mergeCell ref="J463:J464"/>
    <mergeCell ref="K463:K464"/>
    <mergeCell ref="D476:D477"/>
    <mergeCell ref="E476:E477"/>
    <mergeCell ref="F476:G477"/>
    <mergeCell ref="H476:I476"/>
    <mergeCell ref="H477:I477"/>
    <mergeCell ref="F478:G479"/>
    <mergeCell ref="H478:I479"/>
    <mergeCell ref="F473:G474"/>
    <mergeCell ref="H473:I474"/>
    <mergeCell ref="J473:J474"/>
    <mergeCell ref="K473:K474"/>
    <mergeCell ref="L473:L474"/>
    <mergeCell ref="A475:A479"/>
    <mergeCell ref="F475:G475"/>
    <mergeCell ref="H475:L475"/>
    <mergeCell ref="B476:B477"/>
    <mergeCell ref="C476:C477"/>
    <mergeCell ref="A470:A474"/>
    <mergeCell ref="F470:G470"/>
    <mergeCell ref="H470:L470"/>
    <mergeCell ref="B471:B472"/>
    <mergeCell ref="C471:C472"/>
    <mergeCell ref="D471:D472"/>
    <mergeCell ref="E471:E472"/>
    <mergeCell ref="F471:G472"/>
    <mergeCell ref="H471:I471"/>
    <mergeCell ref="H472:I472"/>
    <mergeCell ref="K483:K484"/>
    <mergeCell ref="L483:L484"/>
    <mergeCell ref="A485:A489"/>
    <mergeCell ref="F485:G485"/>
    <mergeCell ref="H485:L485"/>
    <mergeCell ref="B486:B487"/>
    <mergeCell ref="C486:C487"/>
    <mergeCell ref="D486:D487"/>
    <mergeCell ref="E486:E487"/>
    <mergeCell ref="F486:G487"/>
    <mergeCell ref="F481:G482"/>
    <mergeCell ref="H481:I481"/>
    <mergeCell ref="H482:I482"/>
    <mergeCell ref="F483:G484"/>
    <mergeCell ref="H483:I484"/>
    <mergeCell ref="J483:J484"/>
    <mergeCell ref="J478:J479"/>
    <mergeCell ref="K478:K479"/>
    <mergeCell ref="L478:L479"/>
    <mergeCell ref="A480:A484"/>
    <mergeCell ref="F480:G480"/>
    <mergeCell ref="H480:L480"/>
    <mergeCell ref="B481:B482"/>
    <mergeCell ref="C481:C482"/>
    <mergeCell ref="D481:D482"/>
    <mergeCell ref="E481:E482"/>
    <mergeCell ref="H492:I492"/>
    <mergeCell ref="F493:G494"/>
    <mergeCell ref="H493:I494"/>
    <mergeCell ref="J493:J494"/>
    <mergeCell ref="K493:K494"/>
    <mergeCell ref="L493:L494"/>
    <mergeCell ref="L488:L489"/>
    <mergeCell ref="A490:A494"/>
    <mergeCell ref="F490:G490"/>
    <mergeCell ref="H490:L490"/>
    <mergeCell ref="B491:B492"/>
    <mergeCell ref="C491:C492"/>
    <mergeCell ref="D491:D492"/>
    <mergeCell ref="E491:E492"/>
    <mergeCell ref="F491:G492"/>
    <mergeCell ref="H491:I491"/>
    <mergeCell ref="H486:I486"/>
    <mergeCell ref="H487:I487"/>
    <mergeCell ref="F488:G489"/>
    <mergeCell ref="H488:I489"/>
    <mergeCell ref="J488:J489"/>
    <mergeCell ref="K488:K489"/>
    <mergeCell ref="F498:G499"/>
    <mergeCell ref="H498:I499"/>
    <mergeCell ref="J498:J499"/>
    <mergeCell ref="K498:K499"/>
    <mergeCell ref="L498:L499"/>
    <mergeCell ref="A500:A504"/>
    <mergeCell ref="F500:G500"/>
    <mergeCell ref="H500:L500"/>
    <mergeCell ref="B501:B502"/>
    <mergeCell ref="C501:C502"/>
    <mergeCell ref="A495:A499"/>
    <mergeCell ref="F495:G495"/>
    <mergeCell ref="H495:L495"/>
    <mergeCell ref="B496:B497"/>
    <mergeCell ref="C496:C497"/>
    <mergeCell ref="D496:D497"/>
    <mergeCell ref="E496:E497"/>
    <mergeCell ref="F496:G497"/>
    <mergeCell ref="H496:I496"/>
    <mergeCell ref="H497:I497"/>
    <mergeCell ref="J503:J504"/>
    <mergeCell ref="K503:K504"/>
    <mergeCell ref="L503:L504"/>
    <mergeCell ref="D501:D502"/>
    <mergeCell ref="E501:E502"/>
    <mergeCell ref="F501:G502"/>
    <mergeCell ref="H501:I501"/>
    <mergeCell ref="H502:I502"/>
    <mergeCell ref="F503:G504"/>
    <mergeCell ref="H503:I504"/>
    <mergeCell ref="H511:I511"/>
    <mergeCell ref="H512:I512"/>
    <mergeCell ref="F513:G514"/>
    <mergeCell ref="H513:I514"/>
    <mergeCell ref="J513:J514"/>
    <mergeCell ref="K513:K514"/>
    <mergeCell ref="K508:K509"/>
    <mergeCell ref="L508:L509"/>
    <mergeCell ref="A510:A514"/>
    <mergeCell ref="F510:G510"/>
    <mergeCell ref="H510:L510"/>
    <mergeCell ref="B511:B512"/>
    <mergeCell ref="C511:C512"/>
    <mergeCell ref="D511:D512"/>
    <mergeCell ref="E511:E512"/>
    <mergeCell ref="F511:G512"/>
    <mergeCell ref="F506:G507"/>
    <mergeCell ref="H506:I506"/>
    <mergeCell ref="H507:I507"/>
    <mergeCell ref="F508:G509"/>
    <mergeCell ref="H508:I509"/>
    <mergeCell ref="J508:J509"/>
    <mergeCell ref="A505:A509"/>
    <mergeCell ref="F505:G505"/>
    <mergeCell ref="H505:L505"/>
    <mergeCell ref="B506:B507"/>
    <mergeCell ref="C506:C507"/>
    <mergeCell ref="D506:D507"/>
    <mergeCell ref="E506:E507"/>
    <mergeCell ref="H517:I518"/>
    <mergeCell ref="J517:J518"/>
    <mergeCell ref="K517:K518"/>
    <mergeCell ref="L517:L518"/>
    <mergeCell ref="F519:G520"/>
    <mergeCell ref="H519:I520"/>
    <mergeCell ref="J519:J520"/>
    <mergeCell ref="K519:K520"/>
    <mergeCell ref="L519:L520"/>
    <mergeCell ref="L513:L514"/>
    <mergeCell ref="A515:A520"/>
    <mergeCell ref="F515:G515"/>
    <mergeCell ref="H515:L515"/>
    <mergeCell ref="B516:B518"/>
    <mergeCell ref="C516:C518"/>
    <mergeCell ref="D516:D518"/>
    <mergeCell ref="E516:E518"/>
    <mergeCell ref="F516:G518"/>
    <mergeCell ref="H516:I516"/>
    <mergeCell ref="F524:G525"/>
    <mergeCell ref="H524:I525"/>
    <mergeCell ref="J524:J525"/>
    <mergeCell ref="K524:K525"/>
    <mergeCell ref="L524:L525"/>
    <mergeCell ref="A526:A530"/>
    <mergeCell ref="F526:G526"/>
    <mergeCell ref="H526:L526"/>
    <mergeCell ref="B527:B528"/>
    <mergeCell ref="C527:C528"/>
    <mergeCell ref="A521:A525"/>
    <mergeCell ref="F521:G521"/>
    <mergeCell ref="H521:L521"/>
    <mergeCell ref="B522:B523"/>
    <mergeCell ref="C522:C523"/>
    <mergeCell ref="D522:D523"/>
    <mergeCell ref="E522:E523"/>
    <mergeCell ref="F522:G523"/>
    <mergeCell ref="H522:I522"/>
    <mergeCell ref="H523:I523"/>
    <mergeCell ref="F532:G534"/>
    <mergeCell ref="H532:I532"/>
    <mergeCell ref="H533:I534"/>
    <mergeCell ref="J533:J534"/>
    <mergeCell ref="K533:K534"/>
    <mergeCell ref="L533:L534"/>
    <mergeCell ref="J529:J530"/>
    <mergeCell ref="K529:K530"/>
    <mergeCell ref="L529:L530"/>
    <mergeCell ref="A531:A536"/>
    <mergeCell ref="F531:G531"/>
    <mergeCell ref="H531:L531"/>
    <mergeCell ref="B532:B534"/>
    <mergeCell ref="C532:C534"/>
    <mergeCell ref="D532:D534"/>
    <mergeCell ref="E532:E534"/>
    <mergeCell ref="D527:D528"/>
    <mergeCell ref="E527:E528"/>
    <mergeCell ref="F527:G528"/>
    <mergeCell ref="H527:I527"/>
    <mergeCell ref="H528:I528"/>
    <mergeCell ref="F529:G530"/>
    <mergeCell ref="H529:I530"/>
    <mergeCell ref="J540:J541"/>
    <mergeCell ref="K540:K541"/>
    <mergeCell ref="L540:L541"/>
    <mergeCell ref="D538:D539"/>
    <mergeCell ref="E538:E539"/>
    <mergeCell ref="F538:G539"/>
    <mergeCell ref="H538:I538"/>
    <mergeCell ref="H539:I539"/>
    <mergeCell ref="F540:G541"/>
    <mergeCell ref="H540:I541"/>
    <mergeCell ref="F535:G536"/>
    <mergeCell ref="H535:I536"/>
    <mergeCell ref="J535:J536"/>
    <mergeCell ref="K535:K536"/>
    <mergeCell ref="L535:L536"/>
    <mergeCell ref="A537:A541"/>
    <mergeCell ref="F537:G537"/>
    <mergeCell ref="H537:L537"/>
    <mergeCell ref="B538:B539"/>
    <mergeCell ref="C538:C539"/>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L542"/>
  <sheetViews>
    <sheetView workbookViewId="0">
      <selection activeCell="C9" sqref="C9"/>
    </sheetView>
  </sheetViews>
  <sheetFormatPr defaultRowHeight="13.2" x14ac:dyDescent="0.25"/>
  <cols>
    <col min="1" max="1" width="5" customWidth="1"/>
    <col min="2" max="2" width="14.77734375" customWidth="1"/>
    <col min="3" max="3" width="25.77734375" customWidth="1"/>
    <col min="4" max="5" width="17" customWidth="1"/>
    <col min="6" max="6" width="2.88671875" customWidth="1"/>
    <col min="7" max="7" width="12.44140625" customWidth="1"/>
    <col min="8" max="8" width="2.5546875" customWidth="1"/>
    <col min="9" max="9" width="12.44140625" customWidth="1"/>
    <col min="10" max="10" width="12.109375" customWidth="1"/>
    <col min="11" max="11" width="11.44140625" customWidth="1"/>
    <col min="12" max="12" width="10.5546875" customWidth="1"/>
  </cols>
  <sheetData>
    <row r="1" spans="1:12" x14ac:dyDescent="0.25">
      <c r="A1" s="1"/>
      <c r="B1" s="1"/>
      <c r="C1" s="1"/>
      <c r="D1" s="1"/>
      <c r="E1" s="1"/>
      <c r="F1" s="1"/>
      <c r="G1" s="1"/>
      <c r="H1" s="1"/>
      <c r="I1" s="1"/>
      <c r="J1" s="1"/>
      <c r="K1" s="1"/>
      <c r="L1" s="1"/>
    </row>
    <row r="2" spans="1:12" ht="15.75" customHeight="1" x14ac:dyDescent="0.3">
      <c r="A2" s="2"/>
      <c r="B2" s="905" t="s">
        <v>0</v>
      </c>
      <c r="C2" s="905"/>
      <c r="D2" s="905"/>
      <c r="E2" s="905"/>
      <c r="F2" s="905"/>
      <c r="G2" s="905"/>
      <c r="H2" s="905"/>
      <c r="I2" s="905"/>
      <c r="J2" s="905"/>
      <c r="K2" s="905"/>
      <c r="L2" s="905"/>
    </row>
    <row r="3" spans="1:12" x14ac:dyDescent="0.25">
      <c r="A3" s="906"/>
      <c r="B3" s="907" t="s">
        <v>1</v>
      </c>
      <c r="C3" s="907"/>
      <c r="D3" s="907"/>
      <c r="E3" s="907"/>
      <c r="F3" s="907"/>
      <c r="G3" s="907"/>
      <c r="H3" s="907"/>
      <c r="I3" s="907"/>
      <c r="J3" s="3" t="s">
        <v>2</v>
      </c>
      <c r="K3" s="3" t="s">
        <v>3</v>
      </c>
      <c r="L3" s="3" t="s">
        <v>4</v>
      </c>
    </row>
    <row r="4" spans="1:12" x14ac:dyDescent="0.25">
      <c r="A4" s="906"/>
      <c r="B4" s="907"/>
      <c r="C4" s="907"/>
      <c r="D4" s="907"/>
      <c r="E4" s="907"/>
      <c r="F4" s="907"/>
      <c r="G4" s="907"/>
      <c r="H4" s="907"/>
      <c r="I4" s="907"/>
      <c r="J4" s="4">
        <v>13</v>
      </c>
      <c r="K4" s="4">
        <v>21</v>
      </c>
      <c r="L4" s="5" t="s">
        <v>5</v>
      </c>
    </row>
    <row r="5" spans="1:12" ht="12.75" customHeight="1" x14ac:dyDescent="0.25">
      <c r="A5" s="906"/>
      <c r="B5" s="908" t="s">
        <v>6</v>
      </c>
      <c r="C5" s="908"/>
      <c r="D5" s="908"/>
      <c r="E5" s="908"/>
      <c r="F5" s="908"/>
      <c r="G5" s="908"/>
      <c r="H5" s="908"/>
      <c r="I5" s="908"/>
      <c r="J5" s="908"/>
      <c r="K5" s="908"/>
      <c r="L5" s="908"/>
    </row>
    <row r="6" spans="1:12" ht="18" customHeight="1" x14ac:dyDescent="0.3">
      <c r="A6" s="909"/>
      <c r="B6" s="6"/>
      <c r="C6" s="910" t="s">
        <v>7</v>
      </c>
      <c r="D6" s="910"/>
      <c r="E6" s="910"/>
      <c r="F6" s="911"/>
      <c r="G6" s="912" t="s">
        <v>8</v>
      </c>
      <c r="H6" s="7"/>
      <c r="I6" s="912" t="s">
        <v>8</v>
      </c>
      <c r="J6" s="913"/>
      <c r="K6" s="914" t="s">
        <v>9</v>
      </c>
      <c r="L6" s="914"/>
    </row>
    <row r="7" spans="1:12" ht="17.399999999999999" x14ac:dyDescent="0.25">
      <c r="A7" s="909"/>
      <c r="B7" s="8"/>
      <c r="C7" s="915" t="s">
        <v>10</v>
      </c>
      <c r="D7" s="915"/>
      <c r="E7" s="915"/>
      <c r="F7" s="911"/>
      <c r="G7" s="912"/>
      <c r="H7" s="18" t="s">
        <v>32</v>
      </c>
      <c r="I7" s="912"/>
      <c r="J7" s="913"/>
      <c r="K7" s="914"/>
      <c r="L7" s="914"/>
    </row>
    <row r="8" spans="1:12" ht="12.75" customHeight="1" x14ac:dyDescent="0.25">
      <c r="A8" s="909"/>
      <c r="B8" s="9" t="s">
        <v>11</v>
      </c>
      <c r="C8" s="916" t="s">
        <v>5579</v>
      </c>
      <c r="D8" s="916"/>
      <c r="E8" s="916"/>
      <c r="F8" s="911"/>
      <c r="G8" s="912"/>
      <c r="H8" s="10"/>
      <c r="I8" s="912"/>
      <c r="J8" s="913"/>
      <c r="K8" s="914"/>
      <c r="L8" s="914"/>
    </row>
    <row r="9" spans="1:12" ht="48" customHeight="1" x14ac:dyDescent="0.25">
      <c r="A9" s="11" t="s">
        <v>12</v>
      </c>
      <c r="B9" s="11" t="s">
        <v>13</v>
      </c>
      <c r="C9" s="12" t="s">
        <v>14</v>
      </c>
      <c r="D9" s="12" t="s">
        <v>15</v>
      </c>
      <c r="E9" s="12" t="s">
        <v>16</v>
      </c>
      <c r="F9" s="917" t="s">
        <v>17</v>
      </c>
      <c r="G9" s="917"/>
      <c r="H9" s="917" t="s">
        <v>18</v>
      </c>
      <c r="I9" s="917"/>
      <c r="J9" s="12" t="s">
        <v>19</v>
      </c>
      <c r="K9" s="12" t="s">
        <v>20</v>
      </c>
      <c r="L9" s="12" t="s">
        <v>21</v>
      </c>
    </row>
    <row r="10" spans="1:12" ht="24" x14ac:dyDescent="0.25">
      <c r="A10" s="918">
        <v>1201</v>
      </c>
      <c r="B10" s="9" t="s">
        <v>22</v>
      </c>
      <c r="C10" s="13" t="s">
        <v>23</v>
      </c>
      <c r="D10" s="13" t="s">
        <v>24</v>
      </c>
      <c r="E10" s="13" t="s">
        <v>25</v>
      </c>
      <c r="F10" s="919" t="s">
        <v>17</v>
      </c>
      <c r="G10" s="919"/>
      <c r="H10" s="920"/>
      <c r="I10" s="920"/>
      <c r="J10" s="920"/>
      <c r="K10" s="920"/>
      <c r="L10" s="920"/>
    </row>
    <row r="11" spans="1:12" x14ac:dyDescent="0.25">
      <c r="A11" s="918"/>
      <c r="B11" s="921" t="s">
        <v>3655</v>
      </c>
      <c r="C11" s="922" t="s">
        <v>3656</v>
      </c>
      <c r="D11" s="923">
        <v>43594</v>
      </c>
      <c r="E11" s="921" t="s">
        <v>90</v>
      </c>
      <c r="F11" s="921" t="s">
        <v>1282</v>
      </c>
      <c r="G11" s="921"/>
      <c r="H11" s="924" t="s">
        <v>30</v>
      </c>
      <c r="I11" s="924"/>
      <c r="J11" s="14" t="s">
        <v>31</v>
      </c>
      <c r="K11" s="14" t="s">
        <v>32</v>
      </c>
      <c r="L11" s="16">
        <v>436</v>
      </c>
    </row>
    <row r="12" spans="1:12" x14ac:dyDescent="0.25">
      <c r="A12" s="918"/>
      <c r="B12" s="921"/>
      <c r="C12" s="922"/>
      <c r="D12" s="923"/>
      <c r="E12" s="921"/>
      <c r="F12" s="921"/>
      <c r="G12" s="921"/>
      <c r="H12" s="924" t="s">
        <v>33</v>
      </c>
      <c r="I12" s="924"/>
      <c r="J12" s="921" t="s">
        <v>31</v>
      </c>
      <c r="K12" s="921" t="s">
        <v>32</v>
      </c>
      <c r="L12" s="925">
        <v>419.6</v>
      </c>
    </row>
    <row r="13" spans="1:12" x14ac:dyDescent="0.25">
      <c r="A13" s="918"/>
      <c r="B13" s="921"/>
      <c r="C13" s="922"/>
      <c r="D13" s="923"/>
      <c r="E13" s="921"/>
      <c r="F13" s="921"/>
      <c r="G13" s="921"/>
      <c r="H13" s="924"/>
      <c r="I13" s="924"/>
      <c r="J13" s="921"/>
      <c r="K13" s="921"/>
      <c r="L13" s="925"/>
    </row>
    <row r="14" spans="1:12" ht="24" x14ac:dyDescent="0.25">
      <c r="A14" s="918"/>
      <c r="B14" s="9" t="s">
        <v>34</v>
      </c>
      <c r="C14" s="13" t="s">
        <v>35</v>
      </c>
      <c r="D14" s="13" t="s">
        <v>36</v>
      </c>
      <c r="E14" s="13" t="s">
        <v>37</v>
      </c>
      <c r="F14" s="920"/>
      <c r="G14" s="920"/>
      <c r="H14" s="924" t="s">
        <v>38</v>
      </c>
      <c r="I14" s="924"/>
      <c r="J14" s="921" t="s">
        <v>31</v>
      </c>
      <c r="K14" s="921" t="s">
        <v>32</v>
      </c>
      <c r="L14" s="925">
        <v>150</v>
      </c>
    </row>
    <row r="15" spans="1:12" ht="22.8" x14ac:dyDescent="0.25">
      <c r="A15" s="918"/>
      <c r="B15" s="14" t="s">
        <v>3657</v>
      </c>
      <c r="C15" s="14" t="s">
        <v>1282</v>
      </c>
      <c r="D15" s="15">
        <v>43596</v>
      </c>
      <c r="E15" s="14" t="s">
        <v>1283</v>
      </c>
      <c r="F15" s="920"/>
      <c r="G15" s="920"/>
      <c r="H15" s="924"/>
      <c r="I15" s="924"/>
      <c r="J15" s="921"/>
      <c r="K15" s="921"/>
      <c r="L15" s="925"/>
    </row>
    <row r="16" spans="1:12" ht="24" x14ac:dyDescent="0.25">
      <c r="A16" s="918">
        <v>1202</v>
      </c>
      <c r="B16" s="9" t="s">
        <v>22</v>
      </c>
      <c r="C16" s="13" t="s">
        <v>23</v>
      </c>
      <c r="D16" s="13" t="s">
        <v>24</v>
      </c>
      <c r="E16" s="13" t="s">
        <v>25</v>
      </c>
      <c r="F16" s="919" t="s">
        <v>17</v>
      </c>
      <c r="G16" s="919"/>
      <c r="H16" s="920"/>
      <c r="I16" s="920"/>
      <c r="J16" s="920"/>
      <c r="K16" s="920"/>
      <c r="L16" s="920"/>
    </row>
    <row r="17" spans="1:12" x14ac:dyDescent="0.25">
      <c r="A17" s="918"/>
      <c r="B17" s="921" t="s">
        <v>3655</v>
      </c>
      <c r="C17" s="922" t="s">
        <v>3658</v>
      </c>
      <c r="D17" s="923">
        <v>43727</v>
      </c>
      <c r="E17" s="921" t="s">
        <v>95</v>
      </c>
      <c r="F17" s="921" t="s">
        <v>3659</v>
      </c>
      <c r="G17" s="921"/>
      <c r="H17" s="924" t="s">
        <v>30</v>
      </c>
      <c r="I17" s="924"/>
      <c r="J17" s="14" t="s">
        <v>31</v>
      </c>
      <c r="K17" s="14" t="s">
        <v>32</v>
      </c>
      <c r="L17" s="16">
        <v>448.55</v>
      </c>
    </row>
    <row r="18" spans="1:12" x14ac:dyDescent="0.25">
      <c r="A18" s="918"/>
      <c r="B18" s="921"/>
      <c r="C18" s="922"/>
      <c r="D18" s="923"/>
      <c r="E18" s="921"/>
      <c r="F18" s="921"/>
      <c r="G18" s="921"/>
      <c r="H18" s="924" t="s">
        <v>33</v>
      </c>
      <c r="I18" s="924"/>
      <c r="J18" s="921" t="s">
        <v>31</v>
      </c>
      <c r="K18" s="921" t="s">
        <v>31</v>
      </c>
      <c r="L18" s="925">
        <v>0</v>
      </c>
    </row>
    <row r="19" spans="1:12" x14ac:dyDescent="0.25">
      <c r="A19" s="918"/>
      <c r="B19" s="921"/>
      <c r="C19" s="922"/>
      <c r="D19" s="923"/>
      <c r="E19" s="921"/>
      <c r="F19" s="921"/>
      <c r="G19" s="921"/>
      <c r="H19" s="924"/>
      <c r="I19" s="924"/>
      <c r="J19" s="921"/>
      <c r="K19" s="921"/>
      <c r="L19" s="925"/>
    </row>
    <row r="20" spans="1:12" ht="24" x14ac:dyDescent="0.25">
      <c r="A20" s="918"/>
      <c r="B20" s="9" t="s">
        <v>34</v>
      </c>
      <c r="C20" s="13" t="s">
        <v>35</v>
      </c>
      <c r="D20" s="13" t="s">
        <v>36</v>
      </c>
      <c r="E20" s="13" t="s">
        <v>37</v>
      </c>
      <c r="F20" s="920"/>
      <c r="G20" s="920"/>
      <c r="H20" s="924" t="s">
        <v>38</v>
      </c>
      <c r="I20" s="924"/>
      <c r="J20" s="921" t="s">
        <v>31</v>
      </c>
      <c r="K20" s="921" t="s">
        <v>31</v>
      </c>
      <c r="L20" s="925">
        <v>0</v>
      </c>
    </row>
    <row r="21" spans="1:12" ht="22.8" x14ac:dyDescent="0.25">
      <c r="A21" s="918"/>
      <c r="B21" s="14" t="s">
        <v>3657</v>
      </c>
      <c r="C21" s="14" t="s">
        <v>3659</v>
      </c>
      <c r="D21" s="15">
        <v>43729</v>
      </c>
      <c r="E21" s="14" t="s">
        <v>487</v>
      </c>
      <c r="F21" s="920"/>
      <c r="G21" s="920"/>
      <c r="H21" s="924"/>
      <c r="I21" s="924"/>
      <c r="J21" s="921"/>
      <c r="K21" s="921"/>
      <c r="L21" s="925"/>
    </row>
    <row r="22" spans="1:12" ht="24" x14ac:dyDescent="0.25">
      <c r="A22" s="918">
        <v>1203</v>
      </c>
      <c r="B22" s="9" t="s">
        <v>22</v>
      </c>
      <c r="C22" s="13" t="s">
        <v>23</v>
      </c>
      <c r="D22" s="13" t="s">
        <v>24</v>
      </c>
      <c r="E22" s="13" t="s">
        <v>25</v>
      </c>
      <c r="F22" s="919" t="s">
        <v>17</v>
      </c>
      <c r="G22" s="919"/>
      <c r="H22" s="920"/>
      <c r="I22" s="920"/>
      <c r="J22" s="920"/>
      <c r="K22" s="920"/>
      <c r="L22" s="920"/>
    </row>
    <row r="23" spans="1:12" x14ac:dyDescent="0.25">
      <c r="A23" s="918"/>
      <c r="B23" s="921" t="s">
        <v>3660</v>
      </c>
      <c r="C23" s="922" t="s">
        <v>3661</v>
      </c>
      <c r="D23" s="923">
        <v>43638</v>
      </c>
      <c r="E23" s="921" t="s">
        <v>633</v>
      </c>
      <c r="F23" s="921" t="s">
        <v>634</v>
      </c>
      <c r="G23" s="921"/>
      <c r="H23" s="924" t="s">
        <v>30</v>
      </c>
      <c r="I23" s="924"/>
      <c r="J23" s="14" t="s">
        <v>31</v>
      </c>
      <c r="K23" s="14" t="s">
        <v>32</v>
      </c>
      <c r="L23" s="16">
        <v>1066</v>
      </c>
    </row>
    <row r="24" spans="1:12" x14ac:dyDescent="0.25">
      <c r="A24" s="918"/>
      <c r="B24" s="921"/>
      <c r="C24" s="922"/>
      <c r="D24" s="923"/>
      <c r="E24" s="921"/>
      <c r="F24" s="921"/>
      <c r="G24" s="921"/>
      <c r="H24" s="924" t="s">
        <v>33</v>
      </c>
      <c r="I24" s="924"/>
      <c r="J24" s="14" t="s">
        <v>31</v>
      </c>
      <c r="K24" s="14" t="s">
        <v>31</v>
      </c>
      <c r="L24" s="16">
        <v>0</v>
      </c>
    </row>
    <row r="25" spans="1:12" ht="24" x14ac:dyDescent="0.25">
      <c r="A25" s="918"/>
      <c r="B25" s="9" t="s">
        <v>34</v>
      </c>
      <c r="C25" s="13" t="s">
        <v>35</v>
      </c>
      <c r="D25" s="13" t="s">
        <v>36</v>
      </c>
      <c r="E25" s="13" t="s">
        <v>37</v>
      </c>
      <c r="F25" s="920"/>
      <c r="G25" s="920"/>
      <c r="H25" s="924" t="s">
        <v>38</v>
      </c>
      <c r="I25" s="924"/>
      <c r="J25" s="921" t="s">
        <v>31</v>
      </c>
      <c r="K25" s="921" t="s">
        <v>31</v>
      </c>
      <c r="L25" s="925">
        <v>0</v>
      </c>
    </row>
    <row r="26" spans="1:12" ht="22.8" x14ac:dyDescent="0.25">
      <c r="A26" s="918"/>
      <c r="B26" s="14" t="s">
        <v>3662</v>
      </c>
      <c r="C26" s="14" t="s">
        <v>634</v>
      </c>
      <c r="D26" s="15">
        <v>43646</v>
      </c>
      <c r="E26" s="14" t="s">
        <v>3663</v>
      </c>
      <c r="F26" s="920"/>
      <c r="G26" s="920"/>
      <c r="H26" s="924"/>
      <c r="I26" s="924"/>
      <c r="J26" s="921"/>
      <c r="K26" s="921"/>
      <c r="L26" s="925"/>
    </row>
    <row r="27" spans="1:12" ht="24" x14ac:dyDescent="0.25">
      <c r="A27" s="918">
        <v>1204</v>
      </c>
      <c r="B27" s="9" t="s">
        <v>22</v>
      </c>
      <c r="C27" s="13" t="s">
        <v>23</v>
      </c>
      <c r="D27" s="13" t="s">
        <v>24</v>
      </c>
      <c r="E27" s="13" t="s">
        <v>25</v>
      </c>
      <c r="F27" s="919" t="s">
        <v>17</v>
      </c>
      <c r="G27" s="919"/>
      <c r="H27" s="920"/>
      <c r="I27" s="920"/>
      <c r="J27" s="920"/>
      <c r="K27" s="920"/>
      <c r="L27" s="920"/>
    </row>
    <row r="28" spans="1:12" x14ac:dyDescent="0.25">
      <c r="A28" s="918"/>
      <c r="B28" s="921" t="s">
        <v>3664</v>
      </c>
      <c r="C28" s="922" t="s">
        <v>3665</v>
      </c>
      <c r="D28" s="923">
        <v>43641</v>
      </c>
      <c r="E28" s="921" t="s">
        <v>3666</v>
      </c>
      <c r="F28" s="921" t="s">
        <v>1972</v>
      </c>
      <c r="G28" s="921"/>
      <c r="H28" s="924" t="s">
        <v>30</v>
      </c>
      <c r="I28" s="924"/>
      <c r="J28" s="14" t="s">
        <v>31</v>
      </c>
      <c r="K28" s="14" t="s">
        <v>31</v>
      </c>
      <c r="L28" s="16">
        <v>0</v>
      </c>
    </row>
    <row r="29" spans="1:12" x14ac:dyDescent="0.25">
      <c r="A29" s="918"/>
      <c r="B29" s="921"/>
      <c r="C29" s="922"/>
      <c r="D29" s="923"/>
      <c r="E29" s="921"/>
      <c r="F29" s="921"/>
      <c r="G29" s="921"/>
      <c r="H29" s="924" t="s">
        <v>33</v>
      </c>
      <c r="I29" s="924"/>
      <c r="J29" s="14" t="s">
        <v>31</v>
      </c>
      <c r="K29" s="14" t="s">
        <v>32</v>
      </c>
      <c r="L29" s="16">
        <v>1832.93</v>
      </c>
    </row>
    <row r="30" spans="1:12" ht="24" x14ac:dyDescent="0.25">
      <c r="A30" s="918"/>
      <c r="B30" s="9" t="s">
        <v>34</v>
      </c>
      <c r="C30" s="13" t="s">
        <v>35</v>
      </c>
      <c r="D30" s="13" t="s">
        <v>36</v>
      </c>
      <c r="E30" s="13" t="s">
        <v>37</v>
      </c>
      <c r="F30" s="920"/>
      <c r="G30" s="920"/>
      <c r="H30" s="924" t="s">
        <v>38</v>
      </c>
      <c r="I30" s="924"/>
      <c r="J30" s="921" t="s">
        <v>31</v>
      </c>
      <c r="K30" s="921" t="s">
        <v>31</v>
      </c>
      <c r="L30" s="925">
        <v>0</v>
      </c>
    </row>
    <row r="31" spans="1:12" ht="22.8" x14ac:dyDescent="0.25">
      <c r="A31" s="918"/>
      <c r="B31" s="14" t="s">
        <v>39</v>
      </c>
      <c r="C31" s="14" t="s">
        <v>1972</v>
      </c>
      <c r="D31" s="15">
        <v>43644</v>
      </c>
      <c r="E31" s="14" t="s">
        <v>2699</v>
      </c>
      <c r="F31" s="920"/>
      <c r="G31" s="920"/>
      <c r="H31" s="924"/>
      <c r="I31" s="924"/>
      <c r="J31" s="921"/>
      <c r="K31" s="921"/>
      <c r="L31" s="925"/>
    </row>
    <row r="32" spans="1:12" ht="24" x14ac:dyDescent="0.25">
      <c r="A32" s="918">
        <v>1205</v>
      </c>
      <c r="B32" s="9" t="s">
        <v>22</v>
      </c>
      <c r="C32" s="13" t="s">
        <v>23</v>
      </c>
      <c r="D32" s="13" t="s">
        <v>24</v>
      </c>
      <c r="E32" s="13" t="s">
        <v>25</v>
      </c>
      <c r="F32" s="919" t="s">
        <v>17</v>
      </c>
      <c r="G32" s="919"/>
      <c r="H32" s="920"/>
      <c r="I32" s="920"/>
      <c r="J32" s="920"/>
      <c r="K32" s="920"/>
      <c r="L32" s="920"/>
    </row>
    <row r="33" spans="1:12" x14ac:dyDescent="0.25">
      <c r="A33" s="918"/>
      <c r="B33" s="921" t="s">
        <v>3667</v>
      </c>
      <c r="C33" s="922" t="s">
        <v>3668</v>
      </c>
      <c r="D33" s="923">
        <v>43585</v>
      </c>
      <c r="E33" s="921" t="s">
        <v>43</v>
      </c>
      <c r="F33" s="921" t="s">
        <v>71</v>
      </c>
      <c r="G33" s="921"/>
      <c r="H33" s="924" t="s">
        <v>30</v>
      </c>
      <c r="I33" s="924"/>
      <c r="J33" s="14" t="s">
        <v>31</v>
      </c>
      <c r="K33" s="14" t="s">
        <v>32</v>
      </c>
      <c r="L33" s="16">
        <v>897</v>
      </c>
    </row>
    <row r="34" spans="1:12" x14ac:dyDescent="0.25">
      <c r="A34" s="918"/>
      <c r="B34" s="921"/>
      <c r="C34" s="922"/>
      <c r="D34" s="923"/>
      <c r="E34" s="921"/>
      <c r="F34" s="921"/>
      <c r="G34" s="921"/>
      <c r="H34" s="924" t="s">
        <v>33</v>
      </c>
      <c r="I34" s="924"/>
      <c r="J34" s="14" t="s">
        <v>31</v>
      </c>
      <c r="K34" s="14" t="s">
        <v>32</v>
      </c>
      <c r="L34" s="16">
        <v>640.37</v>
      </c>
    </row>
    <row r="35" spans="1:12" ht="24" x14ac:dyDescent="0.25">
      <c r="A35" s="918"/>
      <c r="B35" s="9" t="s">
        <v>34</v>
      </c>
      <c r="C35" s="13" t="s">
        <v>35</v>
      </c>
      <c r="D35" s="13" t="s">
        <v>36</v>
      </c>
      <c r="E35" s="13" t="s">
        <v>37</v>
      </c>
      <c r="F35" s="920"/>
      <c r="G35" s="920"/>
      <c r="H35" s="924" t="s">
        <v>38</v>
      </c>
      <c r="I35" s="924"/>
      <c r="J35" s="921" t="s">
        <v>31</v>
      </c>
      <c r="K35" s="921" t="s">
        <v>32</v>
      </c>
      <c r="L35" s="925">
        <v>47.3</v>
      </c>
    </row>
    <row r="36" spans="1:12" ht="34.200000000000003" x14ac:dyDescent="0.25">
      <c r="A36" s="918"/>
      <c r="B36" s="14" t="s">
        <v>3669</v>
      </c>
      <c r="C36" s="14" t="s">
        <v>71</v>
      </c>
      <c r="D36" s="15">
        <v>43588</v>
      </c>
      <c r="E36" s="14" t="s">
        <v>1475</v>
      </c>
      <c r="F36" s="920"/>
      <c r="G36" s="920"/>
      <c r="H36" s="924"/>
      <c r="I36" s="924"/>
      <c r="J36" s="921"/>
      <c r="K36" s="921"/>
      <c r="L36" s="925"/>
    </row>
    <row r="37" spans="1:12" ht="24" x14ac:dyDescent="0.25">
      <c r="A37" s="918">
        <v>1206</v>
      </c>
      <c r="B37" s="9" t="s">
        <v>22</v>
      </c>
      <c r="C37" s="13" t="s">
        <v>23</v>
      </c>
      <c r="D37" s="13" t="s">
        <v>24</v>
      </c>
      <c r="E37" s="13" t="s">
        <v>25</v>
      </c>
      <c r="F37" s="919" t="s">
        <v>17</v>
      </c>
      <c r="G37" s="919"/>
      <c r="H37" s="920"/>
      <c r="I37" s="920"/>
      <c r="J37" s="920"/>
      <c r="K37" s="920"/>
      <c r="L37" s="920"/>
    </row>
    <row r="38" spans="1:12" x14ac:dyDescent="0.25">
      <c r="A38" s="918"/>
      <c r="B38" s="921" t="s">
        <v>3670</v>
      </c>
      <c r="C38" s="922" t="s">
        <v>3671</v>
      </c>
      <c r="D38" s="923">
        <v>43597</v>
      </c>
      <c r="E38" s="921" t="s">
        <v>1650</v>
      </c>
      <c r="F38" s="921" t="s">
        <v>1651</v>
      </c>
      <c r="G38" s="921"/>
      <c r="H38" s="924" t="s">
        <v>30</v>
      </c>
      <c r="I38" s="924"/>
      <c r="J38" s="14" t="s">
        <v>31</v>
      </c>
      <c r="K38" s="14" t="s">
        <v>32</v>
      </c>
      <c r="L38" s="16">
        <v>936</v>
      </c>
    </row>
    <row r="39" spans="1:12" x14ac:dyDescent="0.25">
      <c r="A39" s="918"/>
      <c r="B39" s="921"/>
      <c r="C39" s="922"/>
      <c r="D39" s="923"/>
      <c r="E39" s="921"/>
      <c r="F39" s="921"/>
      <c r="G39" s="921"/>
      <c r="H39" s="924" t="s">
        <v>33</v>
      </c>
      <c r="I39" s="924"/>
      <c r="J39" s="14" t="s">
        <v>31</v>
      </c>
      <c r="K39" s="14" t="s">
        <v>32</v>
      </c>
      <c r="L39" s="16">
        <v>2926.87</v>
      </c>
    </row>
    <row r="40" spans="1:12" ht="24" x14ac:dyDescent="0.25">
      <c r="A40" s="918"/>
      <c r="B40" s="9" t="s">
        <v>34</v>
      </c>
      <c r="C40" s="13" t="s">
        <v>35</v>
      </c>
      <c r="D40" s="13" t="s">
        <v>36</v>
      </c>
      <c r="E40" s="13" t="s">
        <v>37</v>
      </c>
      <c r="F40" s="920"/>
      <c r="G40" s="920"/>
      <c r="H40" s="924" t="s">
        <v>38</v>
      </c>
      <c r="I40" s="924"/>
      <c r="J40" s="921" t="s">
        <v>31</v>
      </c>
      <c r="K40" s="921" t="s">
        <v>32</v>
      </c>
      <c r="L40" s="925">
        <v>80</v>
      </c>
    </row>
    <row r="41" spans="1:12" ht="34.200000000000003" x14ac:dyDescent="0.25">
      <c r="A41" s="918"/>
      <c r="B41" s="14" t="s">
        <v>496</v>
      </c>
      <c r="C41" s="14" t="s">
        <v>1651</v>
      </c>
      <c r="D41" s="15">
        <v>43601</v>
      </c>
      <c r="E41" s="14" t="s">
        <v>2023</v>
      </c>
      <c r="F41" s="920"/>
      <c r="G41" s="920"/>
      <c r="H41" s="924"/>
      <c r="I41" s="924"/>
      <c r="J41" s="921"/>
      <c r="K41" s="921"/>
      <c r="L41" s="925"/>
    </row>
    <row r="42" spans="1:12" ht="24" x14ac:dyDescent="0.25">
      <c r="A42" s="918">
        <v>1207</v>
      </c>
      <c r="B42" s="9" t="s">
        <v>22</v>
      </c>
      <c r="C42" s="13" t="s">
        <v>23</v>
      </c>
      <c r="D42" s="13" t="s">
        <v>24</v>
      </c>
      <c r="E42" s="13" t="s">
        <v>25</v>
      </c>
      <c r="F42" s="919" t="s">
        <v>17</v>
      </c>
      <c r="G42" s="919"/>
      <c r="H42" s="920"/>
      <c r="I42" s="920"/>
      <c r="J42" s="920"/>
      <c r="K42" s="920"/>
      <c r="L42" s="920"/>
    </row>
    <row r="43" spans="1:12" x14ac:dyDescent="0.25">
      <c r="A43" s="918"/>
      <c r="B43" s="921" t="s">
        <v>3670</v>
      </c>
      <c r="C43" s="921" t="s">
        <v>3672</v>
      </c>
      <c r="D43" s="923">
        <v>43648</v>
      </c>
      <c r="E43" s="921" t="s">
        <v>597</v>
      </c>
      <c r="F43" s="921" t="s">
        <v>665</v>
      </c>
      <c r="G43" s="921"/>
      <c r="H43" s="924" t="s">
        <v>30</v>
      </c>
      <c r="I43" s="924"/>
      <c r="J43" s="14" t="s">
        <v>31</v>
      </c>
      <c r="K43" s="14" t="s">
        <v>32</v>
      </c>
      <c r="L43" s="16">
        <v>258</v>
      </c>
    </row>
    <row r="44" spans="1:12" x14ac:dyDescent="0.25">
      <c r="A44" s="918"/>
      <c r="B44" s="921"/>
      <c r="C44" s="921"/>
      <c r="D44" s="923"/>
      <c r="E44" s="921"/>
      <c r="F44" s="921"/>
      <c r="G44" s="921"/>
      <c r="H44" s="924" t="s">
        <v>33</v>
      </c>
      <c r="I44" s="924"/>
      <c r="J44" s="14" t="s">
        <v>31</v>
      </c>
      <c r="K44" s="14" t="s">
        <v>32</v>
      </c>
      <c r="L44" s="16">
        <v>18.690000000000001</v>
      </c>
    </row>
    <row r="45" spans="1:12" ht="24" x14ac:dyDescent="0.25">
      <c r="A45" s="918"/>
      <c r="B45" s="9" t="s">
        <v>34</v>
      </c>
      <c r="C45" s="13" t="s">
        <v>35</v>
      </c>
      <c r="D45" s="13" t="s">
        <v>36</v>
      </c>
      <c r="E45" s="13" t="s">
        <v>37</v>
      </c>
      <c r="F45" s="920"/>
      <c r="G45" s="920"/>
      <c r="H45" s="924" t="s">
        <v>38</v>
      </c>
      <c r="I45" s="924"/>
      <c r="J45" s="921" t="s">
        <v>31</v>
      </c>
      <c r="K45" s="921" t="s">
        <v>31</v>
      </c>
      <c r="L45" s="925">
        <v>0</v>
      </c>
    </row>
    <row r="46" spans="1:12" ht="34.200000000000003" x14ac:dyDescent="0.25">
      <c r="A46" s="918"/>
      <c r="B46" s="14" t="s">
        <v>496</v>
      </c>
      <c r="C46" s="14" t="s">
        <v>665</v>
      </c>
      <c r="D46" s="15">
        <v>43651</v>
      </c>
      <c r="E46" s="14" t="s">
        <v>3673</v>
      </c>
      <c r="F46" s="920"/>
      <c r="G46" s="920"/>
      <c r="H46" s="924"/>
      <c r="I46" s="924"/>
      <c r="J46" s="921"/>
      <c r="K46" s="921"/>
      <c r="L46" s="925"/>
    </row>
    <row r="47" spans="1:12" ht="24" x14ac:dyDescent="0.25">
      <c r="A47" s="918">
        <v>1208</v>
      </c>
      <c r="B47" s="9" t="s">
        <v>22</v>
      </c>
      <c r="C47" s="13" t="s">
        <v>23</v>
      </c>
      <c r="D47" s="13" t="s">
        <v>24</v>
      </c>
      <c r="E47" s="13" t="s">
        <v>25</v>
      </c>
      <c r="F47" s="919" t="s">
        <v>17</v>
      </c>
      <c r="G47" s="919"/>
      <c r="H47" s="920"/>
      <c r="I47" s="920"/>
      <c r="J47" s="920"/>
      <c r="K47" s="920"/>
      <c r="L47" s="920"/>
    </row>
    <row r="48" spans="1:12" x14ac:dyDescent="0.25">
      <c r="A48" s="918"/>
      <c r="B48" s="921" t="s">
        <v>3674</v>
      </c>
      <c r="C48" s="922" t="s">
        <v>3675</v>
      </c>
      <c r="D48" s="923">
        <v>43560</v>
      </c>
      <c r="E48" s="921" t="s">
        <v>90</v>
      </c>
      <c r="F48" s="921" t="s">
        <v>653</v>
      </c>
      <c r="G48" s="921"/>
      <c r="H48" s="924" t="s">
        <v>30</v>
      </c>
      <c r="I48" s="924"/>
      <c r="J48" s="14" t="s">
        <v>31</v>
      </c>
      <c r="K48" s="14" t="s">
        <v>32</v>
      </c>
      <c r="L48" s="16">
        <v>508.54</v>
      </c>
    </row>
    <row r="49" spans="1:12" x14ac:dyDescent="0.25">
      <c r="A49" s="918"/>
      <c r="B49" s="921"/>
      <c r="C49" s="922"/>
      <c r="D49" s="923"/>
      <c r="E49" s="921"/>
      <c r="F49" s="921"/>
      <c r="G49" s="921"/>
      <c r="H49" s="924" t="s">
        <v>33</v>
      </c>
      <c r="I49" s="924"/>
      <c r="J49" s="921" t="s">
        <v>31</v>
      </c>
      <c r="K49" s="921" t="s">
        <v>32</v>
      </c>
      <c r="L49" s="925">
        <v>371.6</v>
      </c>
    </row>
    <row r="50" spans="1:12" x14ac:dyDescent="0.25">
      <c r="A50" s="918"/>
      <c r="B50" s="921"/>
      <c r="C50" s="922"/>
      <c r="D50" s="923"/>
      <c r="E50" s="921"/>
      <c r="F50" s="921"/>
      <c r="G50" s="921"/>
      <c r="H50" s="924"/>
      <c r="I50" s="924"/>
      <c r="J50" s="921"/>
      <c r="K50" s="921"/>
      <c r="L50" s="925"/>
    </row>
    <row r="51" spans="1:12" ht="24" x14ac:dyDescent="0.25">
      <c r="A51" s="918"/>
      <c r="B51" s="9" t="s">
        <v>34</v>
      </c>
      <c r="C51" s="13" t="s">
        <v>35</v>
      </c>
      <c r="D51" s="13" t="s">
        <v>36</v>
      </c>
      <c r="E51" s="13" t="s">
        <v>37</v>
      </c>
      <c r="F51" s="920"/>
      <c r="G51" s="920"/>
      <c r="H51" s="924" t="s">
        <v>38</v>
      </c>
      <c r="I51" s="924"/>
      <c r="J51" s="921" t="s">
        <v>31</v>
      </c>
      <c r="K51" s="921" t="s">
        <v>32</v>
      </c>
      <c r="L51" s="925">
        <v>550</v>
      </c>
    </row>
    <row r="52" spans="1:12" ht="22.8" x14ac:dyDescent="0.25">
      <c r="A52" s="918"/>
      <c r="B52" s="14" t="s">
        <v>55</v>
      </c>
      <c r="C52" s="14" t="s">
        <v>653</v>
      </c>
      <c r="D52" s="15">
        <v>43562</v>
      </c>
      <c r="E52" s="14" t="s">
        <v>3206</v>
      </c>
      <c r="F52" s="920"/>
      <c r="G52" s="920"/>
      <c r="H52" s="924"/>
      <c r="I52" s="924"/>
      <c r="J52" s="921"/>
      <c r="K52" s="921"/>
      <c r="L52" s="925"/>
    </row>
    <row r="53" spans="1:12" ht="24" x14ac:dyDescent="0.25">
      <c r="A53" s="918">
        <v>1209</v>
      </c>
      <c r="B53" s="9" t="s">
        <v>22</v>
      </c>
      <c r="C53" s="13" t="s">
        <v>23</v>
      </c>
      <c r="D53" s="13" t="s">
        <v>24</v>
      </c>
      <c r="E53" s="13" t="s">
        <v>25</v>
      </c>
      <c r="F53" s="919" t="s">
        <v>17</v>
      </c>
      <c r="G53" s="919"/>
      <c r="H53" s="920"/>
      <c r="I53" s="920"/>
      <c r="J53" s="920"/>
      <c r="K53" s="920"/>
      <c r="L53" s="920"/>
    </row>
    <row r="54" spans="1:12" x14ac:dyDescent="0.25">
      <c r="A54" s="918"/>
      <c r="B54" s="921" t="s">
        <v>3674</v>
      </c>
      <c r="C54" s="922" t="s">
        <v>3676</v>
      </c>
      <c r="D54" s="923">
        <v>43564</v>
      </c>
      <c r="E54" s="921" t="s">
        <v>298</v>
      </c>
      <c r="F54" s="921" t="s">
        <v>3677</v>
      </c>
      <c r="G54" s="921"/>
      <c r="H54" s="924" t="s">
        <v>30</v>
      </c>
      <c r="I54" s="924"/>
      <c r="J54" s="14" t="s">
        <v>31</v>
      </c>
      <c r="K54" s="14" t="s">
        <v>32</v>
      </c>
      <c r="L54" s="16">
        <v>328.09</v>
      </c>
    </row>
    <row r="55" spans="1:12" x14ac:dyDescent="0.25">
      <c r="A55" s="918"/>
      <c r="B55" s="921"/>
      <c r="C55" s="922"/>
      <c r="D55" s="923"/>
      <c r="E55" s="921"/>
      <c r="F55" s="921"/>
      <c r="G55" s="921"/>
      <c r="H55" s="924" t="s">
        <v>33</v>
      </c>
      <c r="I55" s="924"/>
      <c r="J55" s="921" t="s">
        <v>31</v>
      </c>
      <c r="K55" s="921" t="s">
        <v>32</v>
      </c>
      <c r="L55" s="925">
        <v>180.41</v>
      </c>
    </row>
    <row r="56" spans="1:12" x14ac:dyDescent="0.25">
      <c r="A56" s="918"/>
      <c r="B56" s="921"/>
      <c r="C56" s="922"/>
      <c r="D56" s="923"/>
      <c r="E56" s="921"/>
      <c r="F56" s="921"/>
      <c r="G56" s="921"/>
      <c r="H56" s="924"/>
      <c r="I56" s="924"/>
      <c r="J56" s="921"/>
      <c r="K56" s="921"/>
      <c r="L56" s="925"/>
    </row>
    <row r="57" spans="1:12" ht="24" x14ac:dyDescent="0.25">
      <c r="A57" s="918"/>
      <c r="B57" s="9" t="s">
        <v>34</v>
      </c>
      <c r="C57" s="13" t="s">
        <v>35</v>
      </c>
      <c r="D57" s="13" t="s">
        <v>36</v>
      </c>
      <c r="E57" s="13" t="s">
        <v>37</v>
      </c>
      <c r="F57" s="920"/>
      <c r="G57" s="920"/>
      <c r="H57" s="924" t="s">
        <v>38</v>
      </c>
      <c r="I57" s="924"/>
      <c r="J57" s="921" t="s">
        <v>31</v>
      </c>
      <c r="K57" s="921" t="s">
        <v>32</v>
      </c>
      <c r="L57" s="925">
        <v>66.5</v>
      </c>
    </row>
    <row r="58" spans="1:12" ht="22.8" x14ac:dyDescent="0.25">
      <c r="A58" s="918"/>
      <c r="B58" s="14" t="s">
        <v>55</v>
      </c>
      <c r="C58" s="14" t="s">
        <v>3677</v>
      </c>
      <c r="D58" s="15">
        <v>43565</v>
      </c>
      <c r="E58" s="14" t="s">
        <v>3678</v>
      </c>
      <c r="F58" s="920"/>
      <c r="G58" s="920"/>
      <c r="H58" s="924"/>
      <c r="I58" s="924"/>
      <c r="J58" s="921"/>
      <c r="K58" s="921"/>
      <c r="L58" s="925"/>
    </row>
    <row r="59" spans="1:12" ht="24" x14ac:dyDescent="0.25">
      <c r="A59" s="918">
        <v>1210</v>
      </c>
      <c r="B59" s="9" t="s">
        <v>22</v>
      </c>
      <c r="C59" s="13" t="s">
        <v>23</v>
      </c>
      <c r="D59" s="13" t="s">
        <v>24</v>
      </c>
      <c r="E59" s="13" t="s">
        <v>25</v>
      </c>
      <c r="F59" s="919" t="s">
        <v>17</v>
      </c>
      <c r="G59" s="919"/>
      <c r="H59" s="920"/>
      <c r="I59" s="920"/>
      <c r="J59" s="920"/>
      <c r="K59" s="920"/>
      <c r="L59" s="920"/>
    </row>
    <row r="60" spans="1:12" x14ac:dyDescent="0.25">
      <c r="A60" s="918"/>
      <c r="B60" s="921" t="s">
        <v>3674</v>
      </c>
      <c r="C60" s="922" t="s">
        <v>3679</v>
      </c>
      <c r="D60" s="923">
        <v>43584</v>
      </c>
      <c r="E60" s="921" t="s">
        <v>885</v>
      </c>
      <c r="F60" s="921" t="s">
        <v>3680</v>
      </c>
      <c r="G60" s="921"/>
      <c r="H60" s="924" t="s">
        <v>30</v>
      </c>
      <c r="I60" s="924"/>
      <c r="J60" s="14" t="s">
        <v>31</v>
      </c>
      <c r="K60" s="14" t="s">
        <v>31</v>
      </c>
      <c r="L60" s="16">
        <v>0</v>
      </c>
    </row>
    <row r="61" spans="1:12" x14ac:dyDescent="0.25">
      <c r="A61" s="918"/>
      <c r="B61" s="921"/>
      <c r="C61" s="922"/>
      <c r="D61" s="923"/>
      <c r="E61" s="921"/>
      <c r="F61" s="921"/>
      <c r="G61" s="921"/>
      <c r="H61" s="924" t="s">
        <v>33</v>
      </c>
      <c r="I61" s="924"/>
      <c r="J61" s="14" t="s">
        <v>31</v>
      </c>
      <c r="K61" s="14" t="s">
        <v>31</v>
      </c>
      <c r="L61" s="16">
        <v>0</v>
      </c>
    </row>
    <row r="62" spans="1:12" ht="24" x14ac:dyDescent="0.25">
      <c r="A62" s="918"/>
      <c r="B62" s="9" t="s">
        <v>34</v>
      </c>
      <c r="C62" s="13" t="s">
        <v>35</v>
      </c>
      <c r="D62" s="13" t="s">
        <v>36</v>
      </c>
      <c r="E62" s="13" t="s">
        <v>37</v>
      </c>
      <c r="F62" s="920"/>
      <c r="G62" s="920"/>
      <c r="H62" s="924" t="s">
        <v>38</v>
      </c>
      <c r="I62" s="924"/>
      <c r="J62" s="921" t="s">
        <v>31</v>
      </c>
      <c r="K62" s="921" t="s">
        <v>32</v>
      </c>
      <c r="L62" s="925">
        <v>650</v>
      </c>
    </row>
    <row r="63" spans="1:12" ht="22.8" x14ac:dyDescent="0.25">
      <c r="A63" s="918"/>
      <c r="B63" s="14" t="s">
        <v>55</v>
      </c>
      <c r="C63" s="14" t="s">
        <v>3680</v>
      </c>
      <c r="D63" s="15">
        <v>43584</v>
      </c>
      <c r="E63" s="14" t="s">
        <v>3681</v>
      </c>
      <c r="F63" s="920"/>
      <c r="G63" s="920"/>
      <c r="H63" s="924"/>
      <c r="I63" s="924"/>
      <c r="J63" s="921"/>
      <c r="K63" s="921"/>
      <c r="L63" s="925"/>
    </row>
    <row r="64" spans="1:12" ht="24" x14ac:dyDescent="0.25">
      <c r="A64" s="918">
        <v>1211</v>
      </c>
      <c r="B64" s="9" t="s">
        <v>22</v>
      </c>
      <c r="C64" s="13" t="s">
        <v>23</v>
      </c>
      <c r="D64" s="13" t="s">
        <v>24</v>
      </c>
      <c r="E64" s="13" t="s">
        <v>25</v>
      </c>
      <c r="F64" s="919" t="s">
        <v>17</v>
      </c>
      <c r="G64" s="919"/>
      <c r="H64" s="920"/>
      <c r="I64" s="920"/>
      <c r="J64" s="920"/>
      <c r="K64" s="920"/>
      <c r="L64" s="920"/>
    </row>
    <row r="65" spans="1:12" x14ac:dyDescent="0.25">
      <c r="A65" s="918"/>
      <c r="B65" s="921" t="s">
        <v>3674</v>
      </c>
      <c r="C65" s="922" t="s">
        <v>3682</v>
      </c>
      <c r="D65" s="923">
        <v>43587</v>
      </c>
      <c r="E65" s="921" t="s">
        <v>187</v>
      </c>
      <c r="F65" s="921" t="s">
        <v>757</v>
      </c>
      <c r="G65" s="921"/>
      <c r="H65" s="924" t="s">
        <v>30</v>
      </c>
      <c r="I65" s="924"/>
      <c r="J65" s="14" t="s">
        <v>31</v>
      </c>
      <c r="K65" s="14" t="s">
        <v>32</v>
      </c>
      <c r="L65" s="16">
        <v>235.02</v>
      </c>
    </row>
    <row r="66" spans="1:12" x14ac:dyDescent="0.25">
      <c r="A66" s="918"/>
      <c r="B66" s="921"/>
      <c r="C66" s="922"/>
      <c r="D66" s="923"/>
      <c r="E66" s="921"/>
      <c r="F66" s="921"/>
      <c r="G66" s="921"/>
      <c r="H66" s="924" t="s">
        <v>33</v>
      </c>
      <c r="I66" s="924"/>
      <c r="J66" s="14" t="s">
        <v>31</v>
      </c>
      <c r="K66" s="14" t="s">
        <v>32</v>
      </c>
      <c r="L66" s="16">
        <v>365.12</v>
      </c>
    </row>
    <row r="67" spans="1:12" ht="24" x14ac:dyDescent="0.25">
      <c r="A67" s="918"/>
      <c r="B67" s="9" t="s">
        <v>34</v>
      </c>
      <c r="C67" s="13" t="s">
        <v>35</v>
      </c>
      <c r="D67" s="13" t="s">
        <v>36</v>
      </c>
      <c r="E67" s="13" t="s">
        <v>37</v>
      </c>
      <c r="F67" s="920"/>
      <c r="G67" s="920"/>
      <c r="H67" s="924" t="s">
        <v>38</v>
      </c>
      <c r="I67" s="924"/>
      <c r="J67" s="921" t="s">
        <v>31</v>
      </c>
      <c r="K67" s="921" t="s">
        <v>32</v>
      </c>
      <c r="L67" s="925">
        <v>100</v>
      </c>
    </row>
    <row r="68" spans="1:12" ht="22.8" x14ac:dyDescent="0.25">
      <c r="A68" s="918"/>
      <c r="B68" s="14" t="s">
        <v>55</v>
      </c>
      <c r="C68" s="14" t="s">
        <v>757</v>
      </c>
      <c r="D68" s="15">
        <v>43588</v>
      </c>
      <c r="E68" s="14" t="s">
        <v>550</v>
      </c>
      <c r="F68" s="920"/>
      <c r="G68" s="920"/>
      <c r="H68" s="924"/>
      <c r="I68" s="924"/>
      <c r="J68" s="921"/>
      <c r="K68" s="921"/>
      <c r="L68" s="925"/>
    </row>
    <row r="69" spans="1:12" ht="24" x14ac:dyDescent="0.25">
      <c r="A69" s="918">
        <v>1212</v>
      </c>
      <c r="B69" s="9" t="s">
        <v>22</v>
      </c>
      <c r="C69" s="13" t="s">
        <v>23</v>
      </c>
      <c r="D69" s="13" t="s">
        <v>24</v>
      </c>
      <c r="E69" s="13" t="s">
        <v>25</v>
      </c>
      <c r="F69" s="919" t="s">
        <v>17</v>
      </c>
      <c r="G69" s="919"/>
      <c r="H69" s="920"/>
      <c r="I69" s="920"/>
      <c r="J69" s="920"/>
      <c r="K69" s="920"/>
      <c r="L69" s="920"/>
    </row>
    <row r="70" spans="1:12" x14ac:dyDescent="0.25">
      <c r="A70" s="918"/>
      <c r="B70" s="921" t="s">
        <v>3674</v>
      </c>
      <c r="C70" s="922" t="s">
        <v>3683</v>
      </c>
      <c r="D70" s="923">
        <v>43601</v>
      </c>
      <c r="E70" s="921" t="s">
        <v>628</v>
      </c>
      <c r="F70" s="921" t="s">
        <v>3684</v>
      </c>
      <c r="G70" s="921"/>
      <c r="H70" s="924" t="s">
        <v>30</v>
      </c>
      <c r="I70" s="924"/>
      <c r="J70" s="14" t="s">
        <v>31</v>
      </c>
      <c r="K70" s="14" t="s">
        <v>32</v>
      </c>
      <c r="L70" s="16">
        <v>1116.44</v>
      </c>
    </row>
    <row r="71" spans="1:12" x14ac:dyDescent="0.25">
      <c r="A71" s="918"/>
      <c r="B71" s="921"/>
      <c r="C71" s="922"/>
      <c r="D71" s="923"/>
      <c r="E71" s="921"/>
      <c r="F71" s="921"/>
      <c r="G71" s="921"/>
      <c r="H71" s="924" t="s">
        <v>33</v>
      </c>
      <c r="I71" s="924"/>
      <c r="J71" s="921" t="s">
        <v>31</v>
      </c>
      <c r="K71" s="921" t="s">
        <v>32</v>
      </c>
      <c r="L71" s="925">
        <v>1991.29</v>
      </c>
    </row>
    <row r="72" spans="1:12" x14ac:dyDescent="0.25">
      <c r="A72" s="918"/>
      <c r="B72" s="921"/>
      <c r="C72" s="922"/>
      <c r="D72" s="923"/>
      <c r="E72" s="921"/>
      <c r="F72" s="921"/>
      <c r="G72" s="921"/>
      <c r="H72" s="924"/>
      <c r="I72" s="924"/>
      <c r="J72" s="921"/>
      <c r="K72" s="921"/>
      <c r="L72" s="925"/>
    </row>
    <row r="73" spans="1:12" ht="24" x14ac:dyDescent="0.25">
      <c r="A73" s="918"/>
      <c r="B73" s="9" t="s">
        <v>34</v>
      </c>
      <c r="C73" s="13" t="s">
        <v>35</v>
      </c>
      <c r="D73" s="13" t="s">
        <v>36</v>
      </c>
      <c r="E73" s="13" t="s">
        <v>37</v>
      </c>
      <c r="F73" s="920"/>
      <c r="G73" s="920"/>
      <c r="H73" s="924" t="s">
        <v>38</v>
      </c>
      <c r="I73" s="924"/>
      <c r="J73" s="921" t="s">
        <v>31</v>
      </c>
      <c r="K73" s="921" t="s">
        <v>32</v>
      </c>
      <c r="L73" s="925">
        <v>300</v>
      </c>
    </row>
    <row r="74" spans="1:12" ht="22.8" x14ac:dyDescent="0.25">
      <c r="A74" s="918"/>
      <c r="B74" s="14" t="s">
        <v>55</v>
      </c>
      <c r="C74" s="14" t="s">
        <v>3684</v>
      </c>
      <c r="D74" s="15">
        <v>43604</v>
      </c>
      <c r="E74" s="14" t="s">
        <v>1536</v>
      </c>
      <c r="F74" s="920"/>
      <c r="G74" s="920"/>
      <c r="H74" s="924"/>
      <c r="I74" s="924"/>
      <c r="J74" s="921"/>
      <c r="K74" s="921"/>
      <c r="L74" s="925"/>
    </row>
    <row r="75" spans="1:12" ht="24" x14ac:dyDescent="0.25">
      <c r="A75" s="918">
        <v>1213</v>
      </c>
      <c r="B75" s="9" t="s">
        <v>22</v>
      </c>
      <c r="C75" s="13" t="s">
        <v>23</v>
      </c>
      <c r="D75" s="13" t="s">
        <v>24</v>
      </c>
      <c r="E75" s="13" t="s">
        <v>25</v>
      </c>
      <c r="F75" s="919" t="s">
        <v>17</v>
      </c>
      <c r="G75" s="919"/>
      <c r="H75" s="920"/>
      <c r="I75" s="920"/>
      <c r="J75" s="920"/>
      <c r="K75" s="920"/>
      <c r="L75" s="920"/>
    </row>
    <row r="76" spans="1:12" x14ac:dyDescent="0.25">
      <c r="A76" s="918"/>
      <c r="B76" s="921" t="s">
        <v>3674</v>
      </c>
      <c r="C76" s="922" t="s">
        <v>3685</v>
      </c>
      <c r="D76" s="923">
        <v>43685</v>
      </c>
      <c r="E76" s="921" t="s">
        <v>298</v>
      </c>
      <c r="F76" s="921" t="s">
        <v>3677</v>
      </c>
      <c r="G76" s="921"/>
      <c r="H76" s="924" t="s">
        <v>30</v>
      </c>
      <c r="I76" s="924"/>
      <c r="J76" s="14" t="s">
        <v>31</v>
      </c>
      <c r="K76" s="14" t="s">
        <v>32</v>
      </c>
      <c r="L76" s="16">
        <v>18</v>
      </c>
    </row>
    <row r="77" spans="1:12" x14ac:dyDescent="0.25">
      <c r="A77" s="918"/>
      <c r="B77" s="921"/>
      <c r="C77" s="922"/>
      <c r="D77" s="923"/>
      <c r="E77" s="921"/>
      <c r="F77" s="921"/>
      <c r="G77" s="921"/>
      <c r="H77" s="924" t="s">
        <v>33</v>
      </c>
      <c r="I77" s="924"/>
      <c r="J77" s="14" t="s">
        <v>31</v>
      </c>
      <c r="K77" s="14" t="s">
        <v>32</v>
      </c>
      <c r="L77" s="16">
        <v>242.64</v>
      </c>
    </row>
    <row r="78" spans="1:12" ht="24" x14ac:dyDescent="0.25">
      <c r="A78" s="918"/>
      <c r="B78" s="9" t="s">
        <v>34</v>
      </c>
      <c r="C78" s="13" t="s">
        <v>35</v>
      </c>
      <c r="D78" s="13" t="s">
        <v>36</v>
      </c>
      <c r="E78" s="13" t="s">
        <v>37</v>
      </c>
      <c r="F78" s="920"/>
      <c r="G78" s="920"/>
      <c r="H78" s="924" t="s">
        <v>38</v>
      </c>
      <c r="I78" s="924"/>
      <c r="J78" s="921" t="s">
        <v>31</v>
      </c>
      <c r="K78" s="921" t="s">
        <v>32</v>
      </c>
      <c r="L78" s="925">
        <v>150</v>
      </c>
    </row>
    <row r="79" spans="1:12" ht="22.8" x14ac:dyDescent="0.25">
      <c r="A79" s="918"/>
      <c r="B79" s="14" t="s">
        <v>55</v>
      </c>
      <c r="C79" s="14" t="s">
        <v>3677</v>
      </c>
      <c r="D79" s="15">
        <v>43685</v>
      </c>
      <c r="E79" s="14" t="s">
        <v>3686</v>
      </c>
      <c r="F79" s="920"/>
      <c r="G79" s="920"/>
      <c r="H79" s="924"/>
      <c r="I79" s="924"/>
      <c r="J79" s="921"/>
      <c r="K79" s="921"/>
      <c r="L79" s="925"/>
    </row>
    <row r="80" spans="1:12" ht="24" x14ac:dyDescent="0.25">
      <c r="A80" s="918">
        <v>1214</v>
      </c>
      <c r="B80" s="9" t="s">
        <v>22</v>
      </c>
      <c r="C80" s="13" t="s">
        <v>23</v>
      </c>
      <c r="D80" s="13" t="s">
        <v>24</v>
      </c>
      <c r="E80" s="13" t="s">
        <v>25</v>
      </c>
      <c r="F80" s="919" t="s">
        <v>17</v>
      </c>
      <c r="G80" s="919"/>
      <c r="H80" s="920"/>
      <c r="I80" s="920"/>
      <c r="J80" s="920"/>
      <c r="K80" s="920"/>
      <c r="L80" s="920"/>
    </row>
    <row r="81" spans="1:12" x14ac:dyDescent="0.25">
      <c r="A81" s="918"/>
      <c r="B81" s="921" t="s">
        <v>3687</v>
      </c>
      <c r="C81" s="922" t="s">
        <v>3688</v>
      </c>
      <c r="D81" s="923">
        <v>43560</v>
      </c>
      <c r="E81" s="921" t="s">
        <v>3689</v>
      </c>
      <c r="F81" s="921" t="s">
        <v>3690</v>
      </c>
      <c r="G81" s="921"/>
      <c r="H81" s="924" t="s">
        <v>30</v>
      </c>
      <c r="I81" s="924"/>
      <c r="J81" s="14" t="s">
        <v>31</v>
      </c>
      <c r="K81" s="14" t="s">
        <v>32</v>
      </c>
      <c r="L81" s="16">
        <v>517.20000000000005</v>
      </c>
    </row>
    <row r="82" spans="1:12" x14ac:dyDescent="0.25">
      <c r="A82" s="918"/>
      <c r="B82" s="921"/>
      <c r="C82" s="922"/>
      <c r="D82" s="923"/>
      <c r="E82" s="921"/>
      <c r="F82" s="921"/>
      <c r="G82" s="921"/>
      <c r="H82" s="924" t="s">
        <v>33</v>
      </c>
      <c r="I82" s="924"/>
      <c r="J82" s="14" t="s">
        <v>31</v>
      </c>
      <c r="K82" s="14" t="s">
        <v>31</v>
      </c>
      <c r="L82" s="16">
        <v>0</v>
      </c>
    </row>
    <row r="83" spans="1:12" ht="24" x14ac:dyDescent="0.25">
      <c r="A83" s="918"/>
      <c r="B83" s="9" t="s">
        <v>34</v>
      </c>
      <c r="C83" s="13" t="s">
        <v>35</v>
      </c>
      <c r="D83" s="13" t="s">
        <v>36</v>
      </c>
      <c r="E83" s="13" t="s">
        <v>37</v>
      </c>
      <c r="F83" s="920"/>
      <c r="G83" s="920"/>
      <c r="H83" s="924" t="s">
        <v>38</v>
      </c>
      <c r="I83" s="924"/>
      <c r="J83" s="921" t="s">
        <v>31</v>
      </c>
      <c r="K83" s="921" t="s">
        <v>31</v>
      </c>
      <c r="L83" s="925">
        <v>0</v>
      </c>
    </row>
    <row r="84" spans="1:12" ht="22.8" x14ac:dyDescent="0.25">
      <c r="A84" s="918"/>
      <c r="B84" s="14" t="s">
        <v>3691</v>
      </c>
      <c r="C84" s="14" t="s">
        <v>3690</v>
      </c>
      <c r="D84" s="15">
        <v>43567</v>
      </c>
      <c r="E84" s="14" t="s">
        <v>3692</v>
      </c>
      <c r="F84" s="920"/>
      <c r="G84" s="920"/>
      <c r="H84" s="924"/>
      <c r="I84" s="924"/>
      <c r="J84" s="921"/>
      <c r="K84" s="921"/>
      <c r="L84" s="925"/>
    </row>
    <row r="85" spans="1:12" ht="24" x14ac:dyDescent="0.25">
      <c r="A85" s="918">
        <v>1215</v>
      </c>
      <c r="B85" s="9" t="s">
        <v>22</v>
      </c>
      <c r="C85" s="13" t="s">
        <v>23</v>
      </c>
      <c r="D85" s="13" t="s">
        <v>24</v>
      </c>
      <c r="E85" s="13" t="s">
        <v>25</v>
      </c>
      <c r="F85" s="919" t="s">
        <v>17</v>
      </c>
      <c r="G85" s="919"/>
      <c r="H85" s="920"/>
      <c r="I85" s="920"/>
      <c r="J85" s="920"/>
      <c r="K85" s="920"/>
      <c r="L85" s="920"/>
    </row>
    <row r="86" spans="1:12" x14ac:dyDescent="0.25">
      <c r="A86" s="918"/>
      <c r="B86" s="921" t="s">
        <v>3687</v>
      </c>
      <c r="C86" s="922" t="s">
        <v>3693</v>
      </c>
      <c r="D86" s="923">
        <v>43599</v>
      </c>
      <c r="E86" s="921" t="s">
        <v>163</v>
      </c>
      <c r="F86" s="921" t="s">
        <v>164</v>
      </c>
      <c r="G86" s="921"/>
      <c r="H86" s="924" t="s">
        <v>30</v>
      </c>
      <c r="I86" s="924"/>
      <c r="J86" s="14" t="s">
        <v>31</v>
      </c>
      <c r="K86" s="14" t="s">
        <v>32</v>
      </c>
      <c r="L86" s="16">
        <v>481.28</v>
      </c>
    </row>
    <row r="87" spans="1:12" x14ac:dyDescent="0.25">
      <c r="A87" s="918"/>
      <c r="B87" s="921"/>
      <c r="C87" s="922"/>
      <c r="D87" s="923"/>
      <c r="E87" s="921"/>
      <c r="F87" s="921"/>
      <c r="G87" s="921"/>
      <c r="H87" s="924" t="s">
        <v>33</v>
      </c>
      <c r="I87" s="924"/>
      <c r="J87" s="14" t="s">
        <v>31</v>
      </c>
      <c r="K87" s="14" t="s">
        <v>32</v>
      </c>
      <c r="L87" s="16">
        <v>344.6</v>
      </c>
    </row>
    <row r="88" spans="1:12" ht="24" x14ac:dyDescent="0.25">
      <c r="A88" s="918"/>
      <c r="B88" s="9" t="s">
        <v>34</v>
      </c>
      <c r="C88" s="13" t="s">
        <v>35</v>
      </c>
      <c r="D88" s="13" t="s">
        <v>36</v>
      </c>
      <c r="E88" s="13" t="s">
        <v>37</v>
      </c>
      <c r="F88" s="920"/>
      <c r="G88" s="920"/>
      <c r="H88" s="924" t="s">
        <v>38</v>
      </c>
      <c r="I88" s="924"/>
      <c r="J88" s="921" t="s">
        <v>31</v>
      </c>
      <c r="K88" s="921" t="s">
        <v>32</v>
      </c>
      <c r="L88" s="925">
        <v>144</v>
      </c>
    </row>
    <row r="89" spans="1:12" ht="22.8" x14ac:dyDescent="0.25">
      <c r="A89" s="918"/>
      <c r="B89" s="14" t="s">
        <v>3691</v>
      </c>
      <c r="C89" s="14" t="s">
        <v>164</v>
      </c>
      <c r="D89" s="15">
        <v>43601</v>
      </c>
      <c r="E89" s="14" t="s">
        <v>2172</v>
      </c>
      <c r="F89" s="920"/>
      <c r="G89" s="920"/>
      <c r="H89" s="924"/>
      <c r="I89" s="924"/>
      <c r="J89" s="921"/>
      <c r="K89" s="921"/>
      <c r="L89" s="925"/>
    </row>
    <row r="90" spans="1:12" ht="24" x14ac:dyDescent="0.25">
      <c r="A90" s="918">
        <v>1216</v>
      </c>
      <c r="B90" s="9" t="s">
        <v>22</v>
      </c>
      <c r="C90" s="13" t="s">
        <v>23</v>
      </c>
      <c r="D90" s="13" t="s">
        <v>24</v>
      </c>
      <c r="E90" s="13" t="s">
        <v>25</v>
      </c>
      <c r="F90" s="919" t="s">
        <v>17</v>
      </c>
      <c r="G90" s="919"/>
      <c r="H90" s="920"/>
      <c r="I90" s="920"/>
      <c r="J90" s="920"/>
      <c r="K90" s="920"/>
      <c r="L90" s="920"/>
    </row>
    <row r="91" spans="1:12" x14ac:dyDescent="0.25">
      <c r="A91" s="918"/>
      <c r="B91" s="921" t="s">
        <v>3687</v>
      </c>
      <c r="C91" s="922" t="s">
        <v>3694</v>
      </c>
      <c r="D91" s="923">
        <v>43615</v>
      </c>
      <c r="E91" s="921" t="s">
        <v>187</v>
      </c>
      <c r="F91" s="921" t="s">
        <v>3695</v>
      </c>
      <c r="G91" s="921"/>
      <c r="H91" s="924" t="s">
        <v>30</v>
      </c>
      <c r="I91" s="924"/>
      <c r="J91" s="14" t="s">
        <v>31</v>
      </c>
      <c r="K91" s="14" t="s">
        <v>32</v>
      </c>
      <c r="L91" s="16">
        <v>449.98</v>
      </c>
    </row>
    <row r="92" spans="1:12" x14ac:dyDescent="0.25">
      <c r="A92" s="918"/>
      <c r="B92" s="921"/>
      <c r="C92" s="922"/>
      <c r="D92" s="923"/>
      <c r="E92" s="921"/>
      <c r="F92" s="921"/>
      <c r="G92" s="921"/>
      <c r="H92" s="924" t="s">
        <v>33</v>
      </c>
      <c r="I92" s="924"/>
      <c r="J92" s="14" t="s">
        <v>31</v>
      </c>
      <c r="K92" s="14" t="s">
        <v>32</v>
      </c>
      <c r="L92" s="16">
        <v>365.12</v>
      </c>
    </row>
    <row r="93" spans="1:12" ht="24" x14ac:dyDescent="0.25">
      <c r="A93" s="918"/>
      <c r="B93" s="9" t="s">
        <v>34</v>
      </c>
      <c r="C93" s="13" t="s">
        <v>35</v>
      </c>
      <c r="D93" s="13" t="s">
        <v>36</v>
      </c>
      <c r="E93" s="13" t="s">
        <v>37</v>
      </c>
      <c r="F93" s="920"/>
      <c r="G93" s="920"/>
      <c r="H93" s="924" t="s">
        <v>38</v>
      </c>
      <c r="I93" s="924"/>
      <c r="J93" s="921" t="s">
        <v>31</v>
      </c>
      <c r="K93" s="921" t="s">
        <v>32</v>
      </c>
      <c r="L93" s="925">
        <v>150</v>
      </c>
    </row>
    <row r="94" spans="1:12" ht="22.8" x14ac:dyDescent="0.25">
      <c r="A94" s="918"/>
      <c r="B94" s="14" t="s">
        <v>3691</v>
      </c>
      <c r="C94" s="14" t="s">
        <v>3695</v>
      </c>
      <c r="D94" s="15">
        <v>43616</v>
      </c>
      <c r="E94" s="14" t="s">
        <v>2192</v>
      </c>
      <c r="F94" s="920"/>
      <c r="G94" s="920"/>
      <c r="H94" s="924"/>
      <c r="I94" s="924"/>
      <c r="J94" s="921"/>
      <c r="K94" s="921"/>
      <c r="L94" s="925"/>
    </row>
    <row r="95" spans="1:12" ht="24" x14ac:dyDescent="0.25">
      <c r="A95" s="918">
        <v>1217</v>
      </c>
      <c r="B95" s="9" t="s">
        <v>22</v>
      </c>
      <c r="C95" s="13" t="s">
        <v>23</v>
      </c>
      <c r="D95" s="13" t="s">
        <v>24</v>
      </c>
      <c r="E95" s="13" t="s">
        <v>25</v>
      </c>
      <c r="F95" s="919" t="s">
        <v>17</v>
      </c>
      <c r="G95" s="919"/>
      <c r="H95" s="920"/>
      <c r="I95" s="920"/>
      <c r="J95" s="920"/>
      <c r="K95" s="920"/>
      <c r="L95" s="920"/>
    </row>
    <row r="96" spans="1:12" x14ac:dyDescent="0.25">
      <c r="A96" s="918"/>
      <c r="B96" s="921" t="s">
        <v>3687</v>
      </c>
      <c r="C96" s="922" t="s">
        <v>3696</v>
      </c>
      <c r="D96" s="923">
        <v>43675</v>
      </c>
      <c r="E96" s="921" t="s">
        <v>3697</v>
      </c>
      <c r="F96" s="921" t="s">
        <v>714</v>
      </c>
      <c r="G96" s="921"/>
      <c r="H96" s="924" t="s">
        <v>30</v>
      </c>
      <c r="I96" s="924"/>
      <c r="J96" s="14" t="s">
        <v>31</v>
      </c>
      <c r="K96" s="14" t="s">
        <v>32</v>
      </c>
      <c r="L96" s="16">
        <v>349.14</v>
      </c>
    </row>
    <row r="97" spans="1:12" x14ac:dyDescent="0.25">
      <c r="A97" s="918"/>
      <c r="B97" s="921"/>
      <c r="C97" s="922"/>
      <c r="D97" s="923"/>
      <c r="E97" s="921"/>
      <c r="F97" s="921"/>
      <c r="G97" s="921"/>
      <c r="H97" s="924" t="s">
        <v>33</v>
      </c>
      <c r="I97" s="924"/>
      <c r="J97" s="14" t="s">
        <v>31</v>
      </c>
      <c r="K97" s="14" t="s">
        <v>32</v>
      </c>
      <c r="L97" s="16">
        <v>615.04</v>
      </c>
    </row>
    <row r="98" spans="1:12" ht="24" x14ac:dyDescent="0.25">
      <c r="A98" s="918"/>
      <c r="B98" s="9" t="s">
        <v>34</v>
      </c>
      <c r="C98" s="13" t="s">
        <v>35</v>
      </c>
      <c r="D98" s="13" t="s">
        <v>36</v>
      </c>
      <c r="E98" s="13" t="s">
        <v>37</v>
      </c>
      <c r="F98" s="920"/>
      <c r="G98" s="920"/>
      <c r="H98" s="924" t="s">
        <v>38</v>
      </c>
      <c r="I98" s="924"/>
      <c r="J98" s="921" t="s">
        <v>31</v>
      </c>
      <c r="K98" s="921" t="s">
        <v>32</v>
      </c>
      <c r="L98" s="925">
        <v>154</v>
      </c>
    </row>
    <row r="99" spans="1:12" ht="22.8" x14ac:dyDescent="0.25">
      <c r="A99" s="918"/>
      <c r="B99" s="14" t="s">
        <v>3691</v>
      </c>
      <c r="C99" s="14" t="s">
        <v>714</v>
      </c>
      <c r="D99" s="15">
        <v>43677</v>
      </c>
      <c r="E99" s="14" t="s">
        <v>3087</v>
      </c>
      <c r="F99" s="920"/>
      <c r="G99" s="920"/>
      <c r="H99" s="924"/>
      <c r="I99" s="924"/>
      <c r="J99" s="921"/>
      <c r="K99" s="921"/>
      <c r="L99" s="925"/>
    </row>
    <row r="100" spans="1:12" ht="24" x14ac:dyDescent="0.25">
      <c r="A100" s="918">
        <v>1218</v>
      </c>
      <c r="B100" s="9" t="s">
        <v>22</v>
      </c>
      <c r="C100" s="13" t="s">
        <v>23</v>
      </c>
      <c r="D100" s="13" t="s">
        <v>24</v>
      </c>
      <c r="E100" s="13" t="s">
        <v>25</v>
      </c>
      <c r="F100" s="919" t="s">
        <v>17</v>
      </c>
      <c r="G100" s="919"/>
      <c r="H100" s="920"/>
      <c r="I100" s="920"/>
      <c r="J100" s="920"/>
      <c r="K100" s="920"/>
      <c r="L100" s="920"/>
    </row>
    <row r="101" spans="1:12" x14ac:dyDescent="0.25">
      <c r="A101" s="918"/>
      <c r="B101" s="921" t="s">
        <v>3687</v>
      </c>
      <c r="C101" s="922" t="s">
        <v>3698</v>
      </c>
      <c r="D101" s="923">
        <v>43704</v>
      </c>
      <c r="E101" s="921" t="s">
        <v>3699</v>
      </c>
      <c r="F101" s="921" t="s">
        <v>3700</v>
      </c>
      <c r="G101" s="921"/>
      <c r="H101" s="924" t="s">
        <v>30</v>
      </c>
      <c r="I101" s="924"/>
      <c r="J101" s="14" t="s">
        <v>31</v>
      </c>
      <c r="K101" s="14" t="s">
        <v>32</v>
      </c>
      <c r="L101" s="16">
        <v>430.1</v>
      </c>
    </row>
    <row r="102" spans="1:12" x14ac:dyDescent="0.25">
      <c r="A102" s="918"/>
      <c r="B102" s="921"/>
      <c r="C102" s="922"/>
      <c r="D102" s="923"/>
      <c r="E102" s="921"/>
      <c r="F102" s="921"/>
      <c r="G102" s="921"/>
      <c r="H102" s="924" t="s">
        <v>33</v>
      </c>
      <c r="I102" s="924"/>
      <c r="J102" s="14" t="s">
        <v>31</v>
      </c>
      <c r="K102" s="14" t="s">
        <v>32</v>
      </c>
      <c r="L102" s="16">
        <v>3071.79</v>
      </c>
    </row>
    <row r="103" spans="1:12" ht="24" x14ac:dyDescent="0.25">
      <c r="A103" s="918"/>
      <c r="B103" s="9" t="s">
        <v>34</v>
      </c>
      <c r="C103" s="13" t="s">
        <v>35</v>
      </c>
      <c r="D103" s="13" t="s">
        <v>36</v>
      </c>
      <c r="E103" s="13" t="s">
        <v>37</v>
      </c>
      <c r="F103" s="920"/>
      <c r="G103" s="920"/>
      <c r="H103" s="924" t="s">
        <v>38</v>
      </c>
      <c r="I103" s="924"/>
      <c r="J103" s="921" t="s">
        <v>31</v>
      </c>
      <c r="K103" s="921" t="s">
        <v>32</v>
      </c>
      <c r="L103" s="925">
        <v>300</v>
      </c>
    </row>
    <row r="104" spans="1:12" ht="22.8" x14ac:dyDescent="0.25">
      <c r="A104" s="918"/>
      <c r="B104" s="14" t="s">
        <v>3691</v>
      </c>
      <c r="C104" s="14" t="s">
        <v>3700</v>
      </c>
      <c r="D104" s="15">
        <v>43712</v>
      </c>
      <c r="E104" s="14" t="s">
        <v>1462</v>
      </c>
      <c r="F104" s="920"/>
      <c r="G104" s="920"/>
      <c r="H104" s="924"/>
      <c r="I104" s="924"/>
      <c r="J104" s="921"/>
      <c r="K104" s="921"/>
      <c r="L104" s="925"/>
    </row>
    <row r="105" spans="1:12" ht="24" x14ac:dyDescent="0.25">
      <c r="A105" s="918">
        <v>1219</v>
      </c>
      <c r="B105" s="9" t="s">
        <v>22</v>
      </c>
      <c r="C105" s="13" t="s">
        <v>23</v>
      </c>
      <c r="D105" s="13" t="s">
        <v>24</v>
      </c>
      <c r="E105" s="13" t="s">
        <v>25</v>
      </c>
      <c r="F105" s="919" t="s">
        <v>17</v>
      </c>
      <c r="G105" s="919"/>
      <c r="H105" s="920"/>
      <c r="I105" s="920"/>
      <c r="J105" s="920"/>
      <c r="K105" s="920"/>
      <c r="L105" s="920"/>
    </row>
    <row r="106" spans="1:12" x14ac:dyDescent="0.25">
      <c r="A106" s="918"/>
      <c r="B106" s="921" t="s">
        <v>3687</v>
      </c>
      <c r="C106" s="922" t="s">
        <v>3698</v>
      </c>
      <c r="D106" s="923">
        <v>43704</v>
      </c>
      <c r="E106" s="921" t="s">
        <v>3699</v>
      </c>
      <c r="F106" s="921" t="s">
        <v>609</v>
      </c>
      <c r="G106" s="921"/>
      <c r="H106" s="924" t="s">
        <v>30</v>
      </c>
      <c r="I106" s="924"/>
      <c r="J106" s="14" t="s">
        <v>31</v>
      </c>
      <c r="K106" s="14" t="s">
        <v>32</v>
      </c>
      <c r="L106" s="16">
        <v>104.56</v>
      </c>
    </row>
    <row r="107" spans="1:12" x14ac:dyDescent="0.25">
      <c r="A107" s="918"/>
      <c r="B107" s="921"/>
      <c r="C107" s="922"/>
      <c r="D107" s="923"/>
      <c r="E107" s="921"/>
      <c r="F107" s="921"/>
      <c r="G107" s="921"/>
      <c r="H107" s="924" t="s">
        <v>33</v>
      </c>
      <c r="I107" s="924"/>
      <c r="J107" s="14" t="s">
        <v>31</v>
      </c>
      <c r="K107" s="14" t="s">
        <v>32</v>
      </c>
      <c r="L107" s="16">
        <v>2411.4900000000002</v>
      </c>
    </row>
    <row r="108" spans="1:12" ht="24" x14ac:dyDescent="0.25">
      <c r="A108" s="918"/>
      <c r="B108" s="9" t="s">
        <v>34</v>
      </c>
      <c r="C108" s="13" t="s">
        <v>35</v>
      </c>
      <c r="D108" s="13" t="s">
        <v>36</v>
      </c>
      <c r="E108" s="13" t="s">
        <v>37</v>
      </c>
      <c r="F108" s="920"/>
      <c r="G108" s="920"/>
      <c r="H108" s="924" t="s">
        <v>38</v>
      </c>
      <c r="I108" s="924"/>
      <c r="J108" s="921" t="s">
        <v>31</v>
      </c>
      <c r="K108" s="921" t="s">
        <v>31</v>
      </c>
      <c r="L108" s="925">
        <v>0</v>
      </c>
    </row>
    <row r="109" spans="1:12" ht="22.8" x14ac:dyDescent="0.25">
      <c r="A109" s="918"/>
      <c r="B109" s="14" t="s">
        <v>3691</v>
      </c>
      <c r="C109" s="14" t="s">
        <v>609</v>
      </c>
      <c r="D109" s="15">
        <v>43712</v>
      </c>
      <c r="E109" s="14" t="s">
        <v>1462</v>
      </c>
      <c r="F109" s="920"/>
      <c r="G109" s="920"/>
      <c r="H109" s="924"/>
      <c r="I109" s="924"/>
      <c r="J109" s="921"/>
      <c r="K109" s="921"/>
      <c r="L109" s="925"/>
    </row>
    <row r="110" spans="1:12" ht="24" x14ac:dyDescent="0.25">
      <c r="A110" s="918">
        <v>1220</v>
      </c>
      <c r="B110" s="9" t="s">
        <v>22</v>
      </c>
      <c r="C110" s="13" t="s">
        <v>23</v>
      </c>
      <c r="D110" s="13" t="s">
        <v>24</v>
      </c>
      <c r="E110" s="13" t="s">
        <v>25</v>
      </c>
      <c r="F110" s="919" t="s">
        <v>17</v>
      </c>
      <c r="G110" s="919"/>
      <c r="H110" s="920"/>
      <c r="I110" s="920"/>
      <c r="J110" s="920"/>
      <c r="K110" s="920"/>
      <c r="L110" s="920"/>
    </row>
    <row r="111" spans="1:12" x14ac:dyDescent="0.25">
      <c r="A111" s="918"/>
      <c r="B111" s="921" t="s">
        <v>3701</v>
      </c>
      <c r="C111" s="922" t="s">
        <v>3702</v>
      </c>
      <c r="D111" s="923">
        <v>43636</v>
      </c>
      <c r="E111" s="921" t="s">
        <v>303</v>
      </c>
      <c r="F111" s="921" t="s">
        <v>3703</v>
      </c>
      <c r="G111" s="921"/>
      <c r="H111" s="924" t="s">
        <v>30</v>
      </c>
      <c r="I111" s="924"/>
      <c r="J111" s="14" t="s">
        <v>32</v>
      </c>
      <c r="K111" s="14" t="s">
        <v>32</v>
      </c>
      <c r="L111" s="16">
        <v>2193.5499999999997</v>
      </c>
    </row>
    <row r="112" spans="1:12" x14ac:dyDescent="0.25">
      <c r="A112" s="918"/>
      <c r="B112" s="921"/>
      <c r="C112" s="922"/>
      <c r="D112" s="923"/>
      <c r="E112" s="921"/>
      <c r="F112" s="921"/>
      <c r="G112" s="921"/>
      <c r="H112" s="924" t="s">
        <v>33</v>
      </c>
      <c r="I112" s="924"/>
      <c r="J112" s="921" t="s">
        <v>31</v>
      </c>
      <c r="K112" s="921" t="s">
        <v>31</v>
      </c>
      <c r="L112" s="925">
        <v>0</v>
      </c>
    </row>
    <row r="113" spans="1:12" x14ac:dyDescent="0.25">
      <c r="A113" s="918"/>
      <c r="B113" s="921"/>
      <c r="C113" s="922"/>
      <c r="D113" s="923"/>
      <c r="E113" s="921"/>
      <c r="F113" s="921"/>
      <c r="G113" s="921"/>
      <c r="H113" s="924"/>
      <c r="I113" s="924"/>
      <c r="J113" s="921"/>
      <c r="K113" s="921"/>
      <c r="L113" s="925"/>
    </row>
    <row r="114" spans="1:12" ht="24" x14ac:dyDescent="0.25">
      <c r="A114" s="918"/>
      <c r="B114" s="9" t="s">
        <v>34</v>
      </c>
      <c r="C114" s="13" t="s">
        <v>35</v>
      </c>
      <c r="D114" s="13" t="s">
        <v>36</v>
      </c>
      <c r="E114" s="13" t="s">
        <v>37</v>
      </c>
      <c r="F114" s="920"/>
      <c r="G114" s="920"/>
      <c r="H114" s="924" t="s">
        <v>38</v>
      </c>
      <c r="I114" s="924"/>
      <c r="J114" s="921" t="s">
        <v>31</v>
      </c>
      <c r="K114" s="921" t="s">
        <v>31</v>
      </c>
      <c r="L114" s="925">
        <v>0</v>
      </c>
    </row>
    <row r="115" spans="1:12" ht="22.8" x14ac:dyDescent="0.25">
      <c r="A115" s="918"/>
      <c r="B115" s="14" t="s">
        <v>31</v>
      </c>
      <c r="C115" s="14" t="s">
        <v>3703</v>
      </c>
      <c r="D115" s="15">
        <v>43674</v>
      </c>
      <c r="E115" s="14" t="s">
        <v>3704</v>
      </c>
      <c r="F115" s="920"/>
      <c r="G115" s="920"/>
      <c r="H115" s="924"/>
      <c r="I115" s="924"/>
      <c r="J115" s="921"/>
      <c r="K115" s="921"/>
      <c r="L115" s="925"/>
    </row>
    <row r="116" spans="1:12" ht="24" x14ac:dyDescent="0.25">
      <c r="A116" s="918">
        <v>1221</v>
      </c>
      <c r="B116" s="9" t="s">
        <v>22</v>
      </c>
      <c r="C116" s="13" t="s">
        <v>23</v>
      </c>
      <c r="D116" s="13" t="s">
        <v>24</v>
      </c>
      <c r="E116" s="13" t="s">
        <v>25</v>
      </c>
      <c r="F116" s="919" t="s">
        <v>17</v>
      </c>
      <c r="G116" s="919"/>
      <c r="H116" s="920"/>
      <c r="I116" s="920"/>
      <c r="J116" s="920"/>
      <c r="K116" s="920"/>
      <c r="L116" s="920"/>
    </row>
    <row r="117" spans="1:12" x14ac:dyDescent="0.25">
      <c r="A117" s="918"/>
      <c r="B117" s="921" t="s">
        <v>3705</v>
      </c>
      <c r="C117" s="922" t="s">
        <v>3706</v>
      </c>
      <c r="D117" s="923">
        <v>43707</v>
      </c>
      <c r="E117" s="921" t="s">
        <v>3707</v>
      </c>
      <c r="F117" s="921" t="s">
        <v>3708</v>
      </c>
      <c r="G117" s="921"/>
      <c r="H117" s="924" t="s">
        <v>30</v>
      </c>
      <c r="I117" s="924"/>
      <c r="J117" s="14" t="s">
        <v>31</v>
      </c>
      <c r="K117" s="14" t="s">
        <v>32</v>
      </c>
      <c r="L117" s="16">
        <v>645.20000000000005</v>
      </c>
    </row>
    <row r="118" spans="1:12" x14ac:dyDescent="0.25">
      <c r="A118" s="918"/>
      <c r="B118" s="921"/>
      <c r="C118" s="922"/>
      <c r="D118" s="923"/>
      <c r="E118" s="921"/>
      <c r="F118" s="921"/>
      <c r="G118" s="921"/>
      <c r="H118" s="924" t="s">
        <v>33</v>
      </c>
      <c r="I118" s="924"/>
      <c r="J118" s="14" t="s">
        <v>31</v>
      </c>
      <c r="K118" s="14" t="s">
        <v>31</v>
      </c>
      <c r="L118" s="16">
        <v>0</v>
      </c>
    </row>
    <row r="119" spans="1:12" ht="24" x14ac:dyDescent="0.25">
      <c r="A119" s="918"/>
      <c r="B119" s="9" t="s">
        <v>34</v>
      </c>
      <c r="C119" s="13" t="s">
        <v>35</v>
      </c>
      <c r="D119" s="13" t="s">
        <v>36</v>
      </c>
      <c r="E119" s="13" t="s">
        <v>37</v>
      </c>
      <c r="F119" s="920"/>
      <c r="G119" s="920"/>
      <c r="H119" s="924" t="s">
        <v>38</v>
      </c>
      <c r="I119" s="924"/>
      <c r="J119" s="921" t="s">
        <v>31</v>
      </c>
      <c r="K119" s="921" t="s">
        <v>32</v>
      </c>
      <c r="L119" s="925">
        <v>841.58</v>
      </c>
    </row>
    <row r="120" spans="1:12" ht="22.8" x14ac:dyDescent="0.25">
      <c r="A120" s="918"/>
      <c r="B120" s="14" t="s">
        <v>105</v>
      </c>
      <c r="C120" s="14" t="s">
        <v>3708</v>
      </c>
      <c r="D120" s="15">
        <v>43713</v>
      </c>
      <c r="E120" s="14" t="s">
        <v>3709</v>
      </c>
      <c r="F120" s="920"/>
      <c r="G120" s="920"/>
      <c r="H120" s="924"/>
      <c r="I120" s="924"/>
      <c r="J120" s="921"/>
      <c r="K120" s="921"/>
      <c r="L120" s="925"/>
    </row>
    <row r="121" spans="1:12" ht="24" x14ac:dyDescent="0.25">
      <c r="A121" s="918">
        <v>1222</v>
      </c>
      <c r="B121" s="9" t="s">
        <v>22</v>
      </c>
      <c r="C121" s="13" t="s">
        <v>23</v>
      </c>
      <c r="D121" s="13" t="s">
        <v>24</v>
      </c>
      <c r="E121" s="13" t="s">
        <v>25</v>
      </c>
      <c r="F121" s="919" t="s">
        <v>17</v>
      </c>
      <c r="G121" s="919"/>
      <c r="H121" s="920"/>
      <c r="I121" s="920"/>
      <c r="J121" s="920"/>
      <c r="K121" s="920"/>
      <c r="L121" s="920"/>
    </row>
    <row r="122" spans="1:12" x14ac:dyDescent="0.25">
      <c r="A122" s="918"/>
      <c r="B122" s="921" t="s">
        <v>3710</v>
      </c>
      <c r="C122" s="922" t="s">
        <v>3711</v>
      </c>
      <c r="D122" s="923">
        <v>43600</v>
      </c>
      <c r="E122" s="921" t="s">
        <v>2404</v>
      </c>
      <c r="F122" s="921" t="s">
        <v>2405</v>
      </c>
      <c r="G122" s="921"/>
      <c r="H122" s="924" t="s">
        <v>30</v>
      </c>
      <c r="I122" s="924"/>
      <c r="J122" s="14" t="s">
        <v>31</v>
      </c>
      <c r="K122" s="14" t="s">
        <v>32</v>
      </c>
      <c r="L122" s="16">
        <v>218.5</v>
      </c>
    </row>
    <row r="123" spans="1:12" x14ac:dyDescent="0.25">
      <c r="A123" s="918"/>
      <c r="B123" s="921"/>
      <c r="C123" s="922"/>
      <c r="D123" s="923"/>
      <c r="E123" s="921"/>
      <c r="F123" s="921"/>
      <c r="G123" s="921"/>
      <c r="H123" s="924" t="s">
        <v>33</v>
      </c>
      <c r="I123" s="924"/>
      <c r="J123" s="921" t="s">
        <v>31</v>
      </c>
      <c r="K123" s="921" t="s">
        <v>32</v>
      </c>
      <c r="L123" s="925">
        <v>435.02</v>
      </c>
    </row>
    <row r="124" spans="1:12" x14ac:dyDescent="0.25">
      <c r="A124" s="918"/>
      <c r="B124" s="921"/>
      <c r="C124" s="922"/>
      <c r="D124" s="923"/>
      <c r="E124" s="921"/>
      <c r="F124" s="921"/>
      <c r="G124" s="921"/>
      <c r="H124" s="924"/>
      <c r="I124" s="924"/>
      <c r="J124" s="921"/>
      <c r="K124" s="921"/>
      <c r="L124" s="925"/>
    </row>
    <row r="125" spans="1:12" ht="24" x14ac:dyDescent="0.25">
      <c r="A125" s="918"/>
      <c r="B125" s="9" t="s">
        <v>34</v>
      </c>
      <c r="C125" s="13" t="s">
        <v>35</v>
      </c>
      <c r="D125" s="13" t="s">
        <v>36</v>
      </c>
      <c r="E125" s="13" t="s">
        <v>37</v>
      </c>
      <c r="F125" s="920"/>
      <c r="G125" s="920"/>
      <c r="H125" s="924" t="s">
        <v>38</v>
      </c>
      <c r="I125" s="924"/>
      <c r="J125" s="921" t="s">
        <v>31</v>
      </c>
      <c r="K125" s="921" t="s">
        <v>31</v>
      </c>
      <c r="L125" s="925">
        <v>0</v>
      </c>
    </row>
    <row r="126" spans="1:12" ht="22.8" x14ac:dyDescent="0.25">
      <c r="A126" s="918"/>
      <c r="B126" s="14" t="s">
        <v>39</v>
      </c>
      <c r="C126" s="14" t="s">
        <v>2405</v>
      </c>
      <c r="D126" s="15">
        <v>43602</v>
      </c>
      <c r="E126" s="14" t="s">
        <v>275</v>
      </c>
      <c r="F126" s="920"/>
      <c r="G126" s="920"/>
      <c r="H126" s="924"/>
      <c r="I126" s="924"/>
      <c r="J126" s="921"/>
      <c r="K126" s="921"/>
      <c r="L126" s="925"/>
    </row>
    <row r="127" spans="1:12" ht="24" x14ac:dyDescent="0.25">
      <c r="A127" s="918">
        <v>1223</v>
      </c>
      <c r="B127" s="9" t="s">
        <v>22</v>
      </c>
      <c r="C127" s="13" t="s">
        <v>23</v>
      </c>
      <c r="D127" s="13" t="s">
        <v>24</v>
      </c>
      <c r="E127" s="13" t="s">
        <v>25</v>
      </c>
      <c r="F127" s="919" t="s">
        <v>17</v>
      </c>
      <c r="G127" s="919"/>
      <c r="H127" s="920"/>
      <c r="I127" s="920"/>
      <c r="J127" s="920"/>
      <c r="K127" s="920"/>
      <c r="L127" s="920"/>
    </row>
    <row r="128" spans="1:12" x14ac:dyDescent="0.25">
      <c r="A128" s="918"/>
      <c r="B128" s="921" t="s">
        <v>3712</v>
      </c>
      <c r="C128" s="922" t="s">
        <v>3713</v>
      </c>
      <c r="D128" s="923">
        <v>43619</v>
      </c>
      <c r="E128" s="921" t="s">
        <v>1650</v>
      </c>
      <c r="F128" s="921" t="s">
        <v>1651</v>
      </c>
      <c r="G128" s="921"/>
      <c r="H128" s="924" t="s">
        <v>30</v>
      </c>
      <c r="I128" s="924"/>
      <c r="J128" s="14" t="s">
        <v>31</v>
      </c>
      <c r="K128" s="14" t="s">
        <v>32</v>
      </c>
      <c r="L128" s="16">
        <v>680.32</v>
      </c>
    </row>
    <row r="129" spans="1:12" x14ac:dyDescent="0.25">
      <c r="A129" s="918"/>
      <c r="B129" s="921"/>
      <c r="C129" s="922"/>
      <c r="D129" s="923"/>
      <c r="E129" s="921"/>
      <c r="F129" s="921"/>
      <c r="G129" s="921"/>
      <c r="H129" s="924" t="s">
        <v>33</v>
      </c>
      <c r="I129" s="924"/>
      <c r="J129" s="921" t="s">
        <v>31</v>
      </c>
      <c r="K129" s="921" t="s">
        <v>32</v>
      </c>
      <c r="L129" s="925">
        <v>1282.8900000000001</v>
      </c>
    </row>
    <row r="130" spans="1:12" x14ac:dyDescent="0.25">
      <c r="A130" s="918"/>
      <c r="B130" s="921"/>
      <c r="C130" s="922"/>
      <c r="D130" s="923"/>
      <c r="E130" s="921"/>
      <c r="F130" s="921"/>
      <c r="G130" s="921"/>
      <c r="H130" s="924"/>
      <c r="I130" s="924"/>
      <c r="J130" s="921"/>
      <c r="K130" s="921"/>
      <c r="L130" s="925"/>
    </row>
    <row r="131" spans="1:12" ht="24" x14ac:dyDescent="0.25">
      <c r="A131" s="918"/>
      <c r="B131" s="9" t="s">
        <v>34</v>
      </c>
      <c r="C131" s="13" t="s">
        <v>35</v>
      </c>
      <c r="D131" s="13" t="s">
        <v>36</v>
      </c>
      <c r="E131" s="13" t="s">
        <v>37</v>
      </c>
      <c r="F131" s="920"/>
      <c r="G131" s="920"/>
      <c r="H131" s="924" t="s">
        <v>38</v>
      </c>
      <c r="I131" s="924"/>
      <c r="J131" s="921" t="s">
        <v>31</v>
      </c>
      <c r="K131" s="921" t="s">
        <v>31</v>
      </c>
      <c r="L131" s="925">
        <v>0</v>
      </c>
    </row>
    <row r="132" spans="1:12" ht="22.8" x14ac:dyDescent="0.25">
      <c r="A132" s="918"/>
      <c r="B132" s="14" t="s">
        <v>61</v>
      </c>
      <c r="C132" s="14" t="s">
        <v>1651</v>
      </c>
      <c r="D132" s="15">
        <v>43624</v>
      </c>
      <c r="E132" s="14" t="s">
        <v>3714</v>
      </c>
      <c r="F132" s="920"/>
      <c r="G132" s="920"/>
      <c r="H132" s="924"/>
      <c r="I132" s="924"/>
      <c r="J132" s="921"/>
      <c r="K132" s="921"/>
      <c r="L132" s="925"/>
    </row>
    <row r="133" spans="1:12" ht="24" x14ac:dyDescent="0.25">
      <c r="A133" s="918">
        <v>1224</v>
      </c>
      <c r="B133" s="9" t="s">
        <v>22</v>
      </c>
      <c r="C133" s="13" t="s">
        <v>23</v>
      </c>
      <c r="D133" s="13" t="s">
        <v>24</v>
      </c>
      <c r="E133" s="13" t="s">
        <v>25</v>
      </c>
      <c r="F133" s="919" t="s">
        <v>17</v>
      </c>
      <c r="G133" s="919"/>
      <c r="H133" s="920"/>
      <c r="I133" s="920"/>
      <c r="J133" s="920"/>
      <c r="K133" s="920"/>
      <c r="L133" s="920"/>
    </row>
    <row r="134" spans="1:12" x14ac:dyDescent="0.25">
      <c r="A134" s="918"/>
      <c r="B134" s="921" t="s">
        <v>3712</v>
      </c>
      <c r="C134" s="922" t="s">
        <v>3715</v>
      </c>
      <c r="D134" s="923">
        <v>43694</v>
      </c>
      <c r="E134" s="921" t="s">
        <v>3716</v>
      </c>
      <c r="F134" s="921" t="s">
        <v>3717</v>
      </c>
      <c r="G134" s="921"/>
      <c r="H134" s="924" t="s">
        <v>30</v>
      </c>
      <c r="I134" s="924"/>
      <c r="J134" s="14" t="s">
        <v>31</v>
      </c>
      <c r="K134" s="14" t="s">
        <v>32</v>
      </c>
      <c r="L134" s="16">
        <v>600</v>
      </c>
    </row>
    <row r="135" spans="1:12" x14ac:dyDescent="0.25">
      <c r="A135" s="918"/>
      <c r="B135" s="921"/>
      <c r="C135" s="922"/>
      <c r="D135" s="923"/>
      <c r="E135" s="921"/>
      <c r="F135" s="921"/>
      <c r="G135" s="921"/>
      <c r="H135" s="924" t="s">
        <v>33</v>
      </c>
      <c r="I135" s="924"/>
      <c r="J135" s="14" t="s">
        <v>31</v>
      </c>
      <c r="K135" s="14" t="s">
        <v>32</v>
      </c>
      <c r="L135" s="16">
        <v>705</v>
      </c>
    </row>
    <row r="136" spans="1:12" ht="24" x14ac:dyDescent="0.25">
      <c r="A136" s="918"/>
      <c r="B136" s="9" t="s">
        <v>34</v>
      </c>
      <c r="C136" s="13" t="s">
        <v>35</v>
      </c>
      <c r="D136" s="13" t="s">
        <v>36</v>
      </c>
      <c r="E136" s="13" t="s">
        <v>37</v>
      </c>
      <c r="F136" s="920"/>
      <c r="G136" s="920"/>
      <c r="H136" s="924" t="s">
        <v>38</v>
      </c>
      <c r="I136" s="924"/>
      <c r="J136" s="921" t="s">
        <v>31</v>
      </c>
      <c r="K136" s="921" t="s">
        <v>31</v>
      </c>
      <c r="L136" s="925">
        <v>0</v>
      </c>
    </row>
    <row r="137" spans="1:12" ht="22.8" x14ac:dyDescent="0.25">
      <c r="A137" s="918"/>
      <c r="B137" s="14" t="s">
        <v>61</v>
      </c>
      <c r="C137" s="14" t="s">
        <v>3717</v>
      </c>
      <c r="D137" s="15">
        <v>43699</v>
      </c>
      <c r="E137" s="14" t="s">
        <v>3718</v>
      </c>
      <c r="F137" s="920"/>
      <c r="G137" s="920"/>
      <c r="H137" s="924"/>
      <c r="I137" s="924"/>
      <c r="J137" s="921"/>
      <c r="K137" s="921"/>
      <c r="L137" s="925"/>
    </row>
    <row r="138" spans="1:12" ht="24" x14ac:dyDescent="0.25">
      <c r="A138" s="918">
        <v>1225</v>
      </c>
      <c r="B138" s="9" t="s">
        <v>22</v>
      </c>
      <c r="C138" s="13" t="s">
        <v>23</v>
      </c>
      <c r="D138" s="13" t="s">
        <v>24</v>
      </c>
      <c r="E138" s="13" t="s">
        <v>25</v>
      </c>
      <c r="F138" s="919" t="s">
        <v>17</v>
      </c>
      <c r="G138" s="919"/>
      <c r="H138" s="920"/>
      <c r="I138" s="920"/>
      <c r="J138" s="920"/>
      <c r="K138" s="920"/>
      <c r="L138" s="920"/>
    </row>
    <row r="139" spans="1:12" x14ac:dyDescent="0.25">
      <c r="A139" s="918"/>
      <c r="B139" s="921" t="s">
        <v>3719</v>
      </c>
      <c r="C139" s="921" t="s">
        <v>3720</v>
      </c>
      <c r="D139" s="923">
        <v>43598</v>
      </c>
      <c r="E139" s="921" t="s">
        <v>689</v>
      </c>
      <c r="F139" s="921" t="s">
        <v>2012</v>
      </c>
      <c r="G139" s="921"/>
      <c r="H139" s="924" t="s">
        <v>30</v>
      </c>
      <c r="I139" s="924"/>
      <c r="J139" s="14" t="s">
        <v>31</v>
      </c>
      <c r="K139" s="14" t="s">
        <v>32</v>
      </c>
      <c r="L139" s="16">
        <v>856</v>
      </c>
    </row>
    <row r="140" spans="1:12" x14ac:dyDescent="0.25">
      <c r="A140" s="918"/>
      <c r="B140" s="921"/>
      <c r="C140" s="921"/>
      <c r="D140" s="923"/>
      <c r="E140" s="921"/>
      <c r="F140" s="921"/>
      <c r="G140" s="921"/>
      <c r="H140" s="924" t="s">
        <v>33</v>
      </c>
      <c r="I140" s="924"/>
      <c r="J140" s="14" t="s">
        <v>31</v>
      </c>
      <c r="K140" s="14" t="s">
        <v>31</v>
      </c>
      <c r="L140" s="16">
        <v>0</v>
      </c>
    </row>
    <row r="141" spans="1:12" ht="24" x14ac:dyDescent="0.25">
      <c r="A141" s="918"/>
      <c r="B141" s="9" t="s">
        <v>34</v>
      </c>
      <c r="C141" s="13" t="s">
        <v>35</v>
      </c>
      <c r="D141" s="13" t="s">
        <v>36</v>
      </c>
      <c r="E141" s="13" t="s">
        <v>37</v>
      </c>
      <c r="F141" s="920"/>
      <c r="G141" s="920"/>
      <c r="H141" s="924" t="s">
        <v>38</v>
      </c>
      <c r="I141" s="924"/>
      <c r="J141" s="921" t="s">
        <v>31</v>
      </c>
      <c r="K141" s="921" t="s">
        <v>31</v>
      </c>
      <c r="L141" s="925">
        <v>0</v>
      </c>
    </row>
    <row r="142" spans="1:12" ht="22.8" x14ac:dyDescent="0.25">
      <c r="A142" s="918"/>
      <c r="B142" s="14" t="s">
        <v>3721</v>
      </c>
      <c r="C142" s="14" t="s">
        <v>2012</v>
      </c>
      <c r="D142" s="15">
        <v>43602</v>
      </c>
      <c r="E142" s="14" t="s">
        <v>3722</v>
      </c>
      <c r="F142" s="920"/>
      <c r="G142" s="920"/>
      <c r="H142" s="924"/>
      <c r="I142" s="924"/>
      <c r="J142" s="921"/>
      <c r="K142" s="921"/>
      <c r="L142" s="925"/>
    </row>
    <row r="143" spans="1:12" ht="24" x14ac:dyDescent="0.25">
      <c r="A143" s="918">
        <v>1226</v>
      </c>
      <c r="B143" s="9" t="s">
        <v>22</v>
      </c>
      <c r="C143" s="13" t="s">
        <v>23</v>
      </c>
      <c r="D143" s="13" t="s">
        <v>24</v>
      </c>
      <c r="E143" s="13" t="s">
        <v>25</v>
      </c>
      <c r="F143" s="919" t="s">
        <v>17</v>
      </c>
      <c r="G143" s="919"/>
      <c r="H143" s="920"/>
      <c r="I143" s="920"/>
      <c r="J143" s="920"/>
      <c r="K143" s="920"/>
      <c r="L143" s="920"/>
    </row>
    <row r="144" spans="1:12" x14ac:dyDescent="0.25">
      <c r="A144" s="918"/>
      <c r="B144" s="921" t="s">
        <v>3723</v>
      </c>
      <c r="C144" s="921" t="s">
        <v>3724</v>
      </c>
      <c r="D144" s="923">
        <v>43556</v>
      </c>
      <c r="E144" s="921" t="s">
        <v>53</v>
      </c>
      <c r="F144" s="921" t="s">
        <v>238</v>
      </c>
      <c r="G144" s="921"/>
      <c r="H144" s="924" t="s">
        <v>30</v>
      </c>
      <c r="I144" s="924"/>
      <c r="J144" s="14" t="s">
        <v>31</v>
      </c>
      <c r="K144" s="14" t="s">
        <v>32</v>
      </c>
      <c r="L144" s="16">
        <v>298</v>
      </c>
    </row>
    <row r="145" spans="1:12" x14ac:dyDescent="0.25">
      <c r="A145" s="918"/>
      <c r="B145" s="921"/>
      <c r="C145" s="921"/>
      <c r="D145" s="923"/>
      <c r="E145" s="921"/>
      <c r="F145" s="921"/>
      <c r="G145" s="921"/>
      <c r="H145" s="924" t="s">
        <v>33</v>
      </c>
      <c r="I145" s="924"/>
      <c r="J145" s="14" t="s">
        <v>31</v>
      </c>
      <c r="K145" s="14" t="s">
        <v>32</v>
      </c>
      <c r="L145" s="16">
        <v>303</v>
      </c>
    </row>
    <row r="146" spans="1:12" ht="24" x14ac:dyDescent="0.25">
      <c r="A146" s="918"/>
      <c r="B146" s="9" t="s">
        <v>34</v>
      </c>
      <c r="C146" s="13" t="s">
        <v>35</v>
      </c>
      <c r="D146" s="13" t="s">
        <v>36</v>
      </c>
      <c r="E146" s="13" t="s">
        <v>37</v>
      </c>
      <c r="F146" s="920"/>
      <c r="G146" s="920"/>
      <c r="H146" s="924" t="s">
        <v>38</v>
      </c>
      <c r="I146" s="924"/>
      <c r="J146" s="921" t="s">
        <v>31</v>
      </c>
      <c r="K146" s="921" t="s">
        <v>32</v>
      </c>
      <c r="L146" s="925">
        <v>80</v>
      </c>
    </row>
    <row r="147" spans="1:12" ht="22.8" x14ac:dyDescent="0.25">
      <c r="A147" s="918"/>
      <c r="B147" s="14" t="s">
        <v>39</v>
      </c>
      <c r="C147" s="14" t="s">
        <v>238</v>
      </c>
      <c r="D147" s="15">
        <v>43557</v>
      </c>
      <c r="E147" s="14" t="s">
        <v>1332</v>
      </c>
      <c r="F147" s="920"/>
      <c r="G147" s="920"/>
      <c r="H147" s="924"/>
      <c r="I147" s="924"/>
      <c r="J147" s="921"/>
      <c r="K147" s="921"/>
      <c r="L147" s="925"/>
    </row>
    <row r="148" spans="1:12" ht="24" x14ac:dyDescent="0.25">
      <c r="A148" s="918">
        <v>1227</v>
      </c>
      <c r="B148" s="9" t="s">
        <v>22</v>
      </c>
      <c r="C148" s="13" t="s">
        <v>23</v>
      </c>
      <c r="D148" s="13" t="s">
        <v>24</v>
      </c>
      <c r="E148" s="13" t="s">
        <v>25</v>
      </c>
      <c r="F148" s="919" t="s">
        <v>17</v>
      </c>
      <c r="G148" s="919"/>
      <c r="H148" s="920"/>
      <c r="I148" s="920"/>
      <c r="J148" s="920"/>
      <c r="K148" s="920"/>
      <c r="L148" s="920"/>
    </row>
    <row r="149" spans="1:12" x14ac:dyDescent="0.25">
      <c r="A149" s="918"/>
      <c r="B149" s="921" t="s">
        <v>3723</v>
      </c>
      <c r="C149" s="921" t="s">
        <v>3725</v>
      </c>
      <c r="D149" s="923">
        <v>43586</v>
      </c>
      <c r="E149" s="921" t="s">
        <v>298</v>
      </c>
      <c r="F149" s="921" t="s">
        <v>3726</v>
      </c>
      <c r="G149" s="921"/>
      <c r="H149" s="924" t="s">
        <v>30</v>
      </c>
      <c r="I149" s="924"/>
      <c r="J149" s="14" t="s">
        <v>31</v>
      </c>
      <c r="K149" s="14" t="s">
        <v>32</v>
      </c>
      <c r="L149" s="16">
        <v>35.25</v>
      </c>
    </row>
    <row r="150" spans="1:12" x14ac:dyDescent="0.25">
      <c r="A150" s="918"/>
      <c r="B150" s="921"/>
      <c r="C150" s="921"/>
      <c r="D150" s="923"/>
      <c r="E150" s="921"/>
      <c r="F150" s="921"/>
      <c r="G150" s="921"/>
      <c r="H150" s="924" t="s">
        <v>33</v>
      </c>
      <c r="I150" s="924"/>
      <c r="J150" s="14" t="s">
        <v>31</v>
      </c>
      <c r="K150" s="14" t="s">
        <v>32</v>
      </c>
      <c r="L150" s="16">
        <v>220.6</v>
      </c>
    </row>
    <row r="151" spans="1:12" ht="24" x14ac:dyDescent="0.25">
      <c r="A151" s="918"/>
      <c r="B151" s="9" t="s">
        <v>34</v>
      </c>
      <c r="C151" s="13" t="s">
        <v>35</v>
      </c>
      <c r="D151" s="13" t="s">
        <v>36</v>
      </c>
      <c r="E151" s="13" t="s">
        <v>37</v>
      </c>
      <c r="F151" s="920"/>
      <c r="G151" s="920"/>
      <c r="H151" s="924" t="s">
        <v>38</v>
      </c>
      <c r="I151" s="924"/>
      <c r="J151" s="921" t="s">
        <v>31</v>
      </c>
      <c r="K151" s="921" t="s">
        <v>32</v>
      </c>
      <c r="L151" s="925">
        <v>60</v>
      </c>
    </row>
    <row r="152" spans="1:12" ht="22.8" x14ac:dyDescent="0.25">
      <c r="A152" s="918"/>
      <c r="B152" s="14" t="s">
        <v>39</v>
      </c>
      <c r="C152" s="14" t="s">
        <v>3726</v>
      </c>
      <c r="D152" s="15">
        <v>43586</v>
      </c>
      <c r="E152" s="14" t="s">
        <v>3727</v>
      </c>
      <c r="F152" s="920"/>
      <c r="G152" s="920"/>
      <c r="H152" s="924"/>
      <c r="I152" s="924"/>
      <c r="J152" s="921"/>
      <c r="K152" s="921"/>
      <c r="L152" s="925"/>
    </row>
    <row r="153" spans="1:12" ht="24" x14ac:dyDescent="0.25">
      <c r="A153" s="918">
        <v>1228</v>
      </c>
      <c r="B153" s="9" t="s">
        <v>22</v>
      </c>
      <c r="C153" s="13" t="s">
        <v>23</v>
      </c>
      <c r="D153" s="13" t="s">
        <v>24</v>
      </c>
      <c r="E153" s="13" t="s">
        <v>25</v>
      </c>
      <c r="F153" s="919" t="s">
        <v>17</v>
      </c>
      <c r="G153" s="919"/>
      <c r="H153" s="920"/>
      <c r="I153" s="920"/>
      <c r="J153" s="920"/>
      <c r="K153" s="920"/>
      <c r="L153" s="920"/>
    </row>
    <row r="154" spans="1:12" x14ac:dyDescent="0.25">
      <c r="A154" s="918"/>
      <c r="B154" s="921" t="s">
        <v>3723</v>
      </c>
      <c r="C154" s="921" t="s">
        <v>3728</v>
      </c>
      <c r="D154" s="923">
        <v>43591</v>
      </c>
      <c r="E154" s="921" t="s">
        <v>397</v>
      </c>
      <c r="F154" s="921" t="s">
        <v>3729</v>
      </c>
      <c r="G154" s="921"/>
      <c r="H154" s="924" t="s">
        <v>30</v>
      </c>
      <c r="I154" s="924"/>
      <c r="J154" s="14" t="s">
        <v>31</v>
      </c>
      <c r="K154" s="14" t="s">
        <v>32</v>
      </c>
      <c r="L154" s="16">
        <v>214</v>
      </c>
    </row>
    <row r="155" spans="1:12" x14ac:dyDescent="0.25">
      <c r="A155" s="918"/>
      <c r="B155" s="921"/>
      <c r="C155" s="921"/>
      <c r="D155" s="923"/>
      <c r="E155" s="921"/>
      <c r="F155" s="921"/>
      <c r="G155" s="921"/>
      <c r="H155" s="924" t="s">
        <v>33</v>
      </c>
      <c r="I155" s="924"/>
      <c r="J155" s="14" t="s">
        <v>31</v>
      </c>
      <c r="K155" s="14" t="s">
        <v>32</v>
      </c>
      <c r="L155" s="16">
        <v>346.8</v>
      </c>
    </row>
    <row r="156" spans="1:12" ht="24" x14ac:dyDescent="0.25">
      <c r="A156" s="918"/>
      <c r="B156" s="9" t="s">
        <v>34</v>
      </c>
      <c r="C156" s="13" t="s">
        <v>35</v>
      </c>
      <c r="D156" s="13" t="s">
        <v>36</v>
      </c>
      <c r="E156" s="13" t="s">
        <v>37</v>
      </c>
      <c r="F156" s="920"/>
      <c r="G156" s="920"/>
      <c r="H156" s="924" t="s">
        <v>38</v>
      </c>
      <c r="I156" s="924"/>
      <c r="J156" s="921" t="s">
        <v>31</v>
      </c>
      <c r="K156" s="921" t="s">
        <v>32</v>
      </c>
      <c r="L156" s="925">
        <v>45</v>
      </c>
    </row>
    <row r="157" spans="1:12" ht="22.8" x14ac:dyDescent="0.25">
      <c r="A157" s="918"/>
      <c r="B157" s="14" t="s">
        <v>39</v>
      </c>
      <c r="C157" s="14" t="s">
        <v>3729</v>
      </c>
      <c r="D157" s="15">
        <v>43592</v>
      </c>
      <c r="E157" s="14" t="s">
        <v>1665</v>
      </c>
      <c r="F157" s="920"/>
      <c r="G157" s="920"/>
      <c r="H157" s="924"/>
      <c r="I157" s="924"/>
      <c r="J157" s="921"/>
      <c r="K157" s="921"/>
      <c r="L157" s="925"/>
    </row>
    <row r="158" spans="1:12" ht="24" x14ac:dyDescent="0.25">
      <c r="A158" s="918">
        <v>1229</v>
      </c>
      <c r="B158" s="9" t="s">
        <v>22</v>
      </c>
      <c r="C158" s="13" t="s">
        <v>23</v>
      </c>
      <c r="D158" s="13" t="s">
        <v>24</v>
      </c>
      <c r="E158" s="13" t="s">
        <v>25</v>
      </c>
      <c r="F158" s="919" t="s">
        <v>17</v>
      </c>
      <c r="G158" s="919"/>
      <c r="H158" s="920"/>
      <c r="I158" s="920"/>
      <c r="J158" s="920"/>
      <c r="K158" s="920"/>
      <c r="L158" s="920"/>
    </row>
    <row r="159" spans="1:12" x14ac:dyDescent="0.25">
      <c r="A159" s="918"/>
      <c r="B159" s="921" t="s">
        <v>3723</v>
      </c>
      <c r="C159" s="921" t="s">
        <v>3730</v>
      </c>
      <c r="D159" s="923">
        <v>43696</v>
      </c>
      <c r="E159" s="921" t="s">
        <v>53</v>
      </c>
      <c r="F159" s="921" t="s">
        <v>3731</v>
      </c>
      <c r="G159" s="921"/>
      <c r="H159" s="924" t="s">
        <v>30</v>
      </c>
      <c r="I159" s="924"/>
      <c r="J159" s="14" t="s">
        <v>31</v>
      </c>
      <c r="K159" s="14" t="s">
        <v>32</v>
      </c>
      <c r="L159" s="16">
        <v>647.62</v>
      </c>
    </row>
    <row r="160" spans="1:12" x14ac:dyDescent="0.25">
      <c r="A160" s="918"/>
      <c r="B160" s="921"/>
      <c r="C160" s="921"/>
      <c r="D160" s="923"/>
      <c r="E160" s="921"/>
      <c r="F160" s="921"/>
      <c r="G160" s="921"/>
      <c r="H160" s="924" t="s">
        <v>33</v>
      </c>
      <c r="I160" s="924"/>
      <c r="J160" s="14" t="s">
        <v>31</v>
      </c>
      <c r="K160" s="14" t="s">
        <v>32</v>
      </c>
      <c r="L160" s="16">
        <v>421.6</v>
      </c>
    </row>
    <row r="161" spans="1:12" ht="24" x14ac:dyDescent="0.25">
      <c r="A161" s="918"/>
      <c r="B161" s="9" t="s">
        <v>34</v>
      </c>
      <c r="C161" s="13" t="s">
        <v>35</v>
      </c>
      <c r="D161" s="13" t="s">
        <v>36</v>
      </c>
      <c r="E161" s="13" t="s">
        <v>37</v>
      </c>
      <c r="F161" s="920"/>
      <c r="G161" s="920"/>
      <c r="H161" s="924" t="s">
        <v>38</v>
      </c>
      <c r="I161" s="924"/>
      <c r="J161" s="921" t="s">
        <v>31</v>
      </c>
      <c r="K161" s="921" t="s">
        <v>32</v>
      </c>
      <c r="L161" s="925">
        <v>76</v>
      </c>
    </row>
    <row r="162" spans="1:12" ht="22.8" x14ac:dyDescent="0.25">
      <c r="A162" s="918"/>
      <c r="B162" s="14" t="s">
        <v>39</v>
      </c>
      <c r="C162" s="14" t="s">
        <v>3731</v>
      </c>
      <c r="D162" s="15">
        <v>43698</v>
      </c>
      <c r="E162" s="14" t="s">
        <v>3732</v>
      </c>
      <c r="F162" s="920"/>
      <c r="G162" s="920"/>
      <c r="H162" s="924"/>
      <c r="I162" s="924"/>
      <c r="J162" s="921"/>
      <c r="K162" s="921"/>
      <c r="L162" s="925"/>
    </row>
    <row r="163" spans="1:12" ht="24" x14ac:dyDescent="0.25">
      <c r="A163" s="918">
        <v>1230</v>
      </c>
      <c r="B163" s="9" t="s">
        <v>22</v>
      </c>
      <c r="C163" s="13" t="s">
        <v>23</v>
      </c>
      <c r="D163" s="13" t="s">
        <v>24</v>
      </c>
      <c r="E163" s="13" t="s">
        <v>25</v>
      </c>
      <c r="F163" s="919" t="s">
        <v>17</v>
      </c>
      <c r="G163" s="919"/>
      <c r="H163" s="920"/>
      <c r="I163" s="920"/>
      <c r="J163" s="920"/>
      <c r="K163" s="920"/>
      <c r="L163" s="920"/>
    </row>
    <row r="164" spans="1:12" x14ac:dyDescent="0.25">
      <c r="A164" s="918"/>
      <c r="B164" s="921" t="s">
        <v>3723</v>
      </c>
      <c r="C164" s="921" t="s">
        <v>3733</v>
      </c>
      <c r="D164" s="923">
        <v>43712</v>
      </c>
      <c r="E164" s="921" t="s">
        <v>402</v>
      </c>
      <c r="F164" s="921" t="s">
        <v>3734</v>
      </c>
      <c r="G164" s="921"/>
      <c r="H164" s="924" t="s">
        <v>30</v>
      </c>
      <c r="I164" s="924"/>
      <c r="J164" s="14" t="s">
        <v>31</v>
      </c>
      <c r="K164" s="14" t="s">
        <v>32</v>
      </c>
      <c r="L164" s="16">
        <v>151.87</v>
      </c>
    </row>
    <row r="165" spans="1:12" x14ac:dyDescent="0.25">
      <c r="A165" s="918"/>
      <c r="B165" s="921"/>
      <c r="C165" s="921"/>
      <c r="D165" s="923"/>
      <c r="E165" s="921"/>
      <c r="F165" s="921"/>
      <c r="G165" s="921"/>
      <c r="H165" s="924" t="s">
        <v>33</v>
      </c>
      <c r="I165" s="924"/>
      <c r="J165" s="14" t="s">
        <v>31</v>
      </c>
      <c r="K165" s="14" t="s">
        <v>32</v>
      </c>
      <c r="L165" s="16">
        <v>313.95999999999998</v>
      </c>
    </row>
    <row r="166" spans="1:12" ht="24" x14ac:dyDescent="0.25">
      <c r="A166" s="918"/>
      <c r="B166" s="9" t="s">
        <v>34</v>
      </c>
      <c r="C166" s="13" t="s">
        <v>35</v>
      </c>
      <c r="D166" s="13" t="s">
        <v>36</v>
      </c>
      <c r="E166" s="13" t="s">
        <v>37</v>
      </c>
      <c r="F166" s="920"/>
      <c r="G166" s="920"/>
      <c r="H166" s="924" t="s">
        <v>38</v>
      </c>
      <c r="I166" s="924"/>
      <c r="J166" s="921" t="s">
        <v>31</v>
      </c>
      <c r="K166" s="921" t="s">
        <v>32</v>
      </c>
      <c r="L166" s="925">
        <v>30</v>
      </c>
    </row>
    <row r="167" spans="1:12" ht="22.8" x14ac:dyDescent="0.25">
      <c r="A167" s="918"/>
      <c r="B167" s="14" t="s">
        <v>39</v>
      </c>
      <c r="C167" s="14" t="s">
        <v>3734</v>
      </c>
      <c r="D167" s="15">
        <v>43713</v>
      </c>
      <c r="E167" s="14" t="s">
        <v>1443</v>
      </c>
      <c r="F167" s="920"/>
      <c r="G167" s="920"/>
      <c r="H167" s="924"/>
      <c r="I167" s="924"/>
      <c r="J167" s="921"/>
      <c r="K167" s="921"/>
      <c r="L167" s="925"/>
    </row>
    <row r="168" spans="1:12" ht="24" x14ac:dyDescent="0.25">
      <c r="A168" s="918">
        <v>1231</v>
      </c>
      <c r="B168" s="9" t="s">
        <v>22</v>
      </c>
      <c r="C168" s="13" t="s">
        <v>23</v>
      </c>
      <c r="D168" s="13" t="s">
        <v>24</v>
      </c>
      <c r="E168" s="13" t="s">
        <v>25</v>
      </c>
      <c r="F168" s="919" t="s">
        <v>17</v>
      </c>
      <c r="G168" s="919"/>
      <c r="H168" s="920"/>
      <c r="I168" s="920"/>
      <c r="J168" s="920"/>
      <c r="K168" s="920"/>
      <c r="L168" s="920"/>
    </row>
    <row r="169" spans="1:12" x14ac:dyDescent="0.25">
      <c r="A169" s="918"/>
      <c r="B169" s="921" t="s">
        <v>3735</v>
      </c>
      <c r="C169" s="922" t="s">
        <v>3736</v>
      </c>
      <c r="D169" s="923">
        <v>43620</v>
      </c>
      <c r="E169" s="921" t="s">
        <v>633</v>
      </c>
      <c r="F169" s="921" t="s">
        <v>3737</v>
      </c>
      <c r="G169" s="921"/>
      <c r="H169" s="924" t="s">
        <v>30</v>
      </c>
      <c r="I169" s="924"/>
      <c r="J169" s="14" t="s">
        <v>31</v>
      </c>
      <c r="K169" s="14" t="s">
        <v>32</v>
      </c>
      <c r="L169" s="16">
        <v>1572.3</v>
      </c>
    </row>
    <row r="170" spans="1:12" x14ac:dyDescent="0.25">
      <c r="A170" s="918"/>
      <c r="B170" s="921"/>
      <c r="C170" s="922"/>
      <c r="D170" s="923"/>
      <c r="E170" s="921"/>
      <c r="F170" s="921"/>
      <c r="G170" s="921"/>
      <c r="H170" s="924" t="s">
        <v>33</v>
      </c>
      <c r="I170" s="924"/>
      <c r="J170" s="14" t="s">
        <v>31</v>
      </c>
      <c r="K170" s="14" t="s">
        <v>32</v>
      </c>
      <c r="L170" s="16">
        <v>1695.72</v>
      </c>
    </row>
    <row r="171" spans="1:12" ht="24" x14ac:dyDescent="0.25">
      <c r="A171" s="918"/>
      <c r="B171" s="9" t="s">
        <v>34</v>
      </c>
      <c r="C171" s="13" t="s">
        <v>35</v>
      </c>
      <c r="D171" s="13" t="s">
        <v>36</v>
      </c>
      <c r="E171" s="13" t="s">
        <v>37</v>
      </c>
      <c r="F171" s="920"/>
      <c r="G171" s="920"/>
      <c r="H171" s="924" t="s">
        <v>38</v>
      </c>
      <c r="I171" s="924"/>
      <c r="J171" s="921" t="s">
        <v>31</v>
      </c>
      <c r="K171" s="921" t="s">
        <v>32</v>
      </c>
      <c r="L171" s="925">
        <v>608</v>
      </c>
    </row>
    <row r="172" spans="1:12" ht="22.8" x14ac:dyDescent="0.25">
      <c r="A172" s="918"/>
      <c r="B172" s="14" t="s">
        <v>605</v>
      </c>
      <c r="C172" s="14" t="s">
        <v>3737</v>
      </c>
      <c r="D172" s="15">
        <v>43625</v>
      </c>
      <c r="E172" s="14" t="s">
        <v>1738</v>
      </c>
      <c r="F172" s="920"/>
      <c r="G172" s="920"/>
      <c r="H172" s="924"/>
      <c r="I172" s="924"/>
      <c r="J172" s="921"/>
      <c r="K172" s="921"/>
      <c r="L172" s="925"/>
    </row>
    <row r="173" spans="1:12" ht="24" x14ac:dyDescent="0.25">
      <c r="A173" s="918">
        <v>1232</v>
      </c>
      <c r="B173" s="9" t="s">
        <v>22</v>
      </c>
      <c r="C173" s="13" t="s">
        <v>23</v>
      </c>
      <c r="D173" s="13" t="s">
        <v>24</v>
      </c>
      <c r="E173" s="13" t="s">
        <v>25</v>
      </c>
      <c r="F173" s="919" t="s">
        <v>17</v>
      </c>
      <c r="G173" s="919"/>
      <c r="H173" s="920"/>
      <c r="I173" s="920"/>
      <c r="J173" s="920"/>
      <c r="K173" s="920"/>
      <c r="L173" s="920"/>
    </row>
    <row r="174" spans="1:12" x14ac:dyDescent="0.25">
      <c r="A174" s="918"/>
      <c r="B174" s="921" t="s">
        <v>3735</v>
      </c>
      <c r="C174" s="922" t="s">
        <v>3738</v>
      </c>
      <c r="D174" s="923">
        <v>43738</v>
      </c>
      <c r="E174" s="921" t="s">
        <v>436</v>
      </c>
      <c r="F174" s="921" t="s">
        <v>3739</v>
      </c>
      <c r="G174" s="921"/>
      <c r="H174" s="924" t="s">
        <v>30</v>
      </c>
      <c r="I174" s="924"/>
      <c r="J174" s="14" t="s">
        <v>31</v>
      </c>
      <c r="K174" s="14" t="s">
        <v>31</v>
      </c>
      <c r="L174" s="16">
        <v>0</v>
      </c>
    </row>
    <row r="175" spans="1:12" x14ac:dyDescent="0.25">
      <c r="A175" s="918"/>
      <c r="B175" s="921"/>
      <c r="C175" s="922"/>
      <c r="D175" s="923"/>
      <c r="E175" s="921"/>
      <c r="F175" s="921"/>
      <c r="G175" s="921"/>
      <c r="H175" s="924" t="s">
        <v>33</v>
      </c>
      <c r="I175" s="924"/>
      <c r="J175" s="14" t="s">
        <v>31</v>
      </c>
      <c r="K175" s="14" t="s">
        <v>32</v>
      </c>
      <c r="L175" s="16">
        <v>1076.32</v>
      </c>
    </row>
    <row r="176" spans="1:12" ht="24" x14ac:dyDescent="0.25">
      <c r="A176" s="918"/>
      <c r="B176" s="9" t="s">
        <v>34</v>
      </c>
      <c r="C176" s="13" t="s">
        <v>35</v>
      </c>
      <c r="D176" s="13" t="s">
        <v>36</v>
      </c>
      <c r="E176" s="13" t="s">
        <v>37</v>
      </c>
      <c r="F176" s="920"/>
      <c r="G176" s="920"/>
      <c r="H176" s="924" t="s">
        <v>38</v>
      </c>
      <c r="I176" s="924"/>
      <c r="J176" s="921" t="s">
        <v>31</v>
      </c>
      <c r="K176" s="921" t="s">
        <v>31</v>
      </c>
      <c r="L176" s="925">
        <v>0</v>
      </c>
    </row>
    <row r="177" spans="1:12" ht="22.8" x14ac:dyDescent="0.25">
      <c r="A177" s="918"/>
      <c r="B177" s="14" t="s">
        <v>605</v>
      </c>
      <c r="C177" s="14" t="s">
        <v>3739</v>
      </c>
      <c r="D177" s="15">
        <v>43738</v>
      </c>
      <c r="E177" s="14" t="s">
        <v>214</v>
      </c>
      <c r="F177" s="920"/>
      <c r="G177" s="920"/>
      <c r="H177" s="924"/>
      <c r="I177" s="924"/>
      <c r="J177" s="921"/>
      <c r="K177" s="921"/>
      <c r="L177" s="925"/>
    </row>
    <row r="178" spans="1:12" ht="24" x14ac:dyDescent="0.25">
      <c r="A178" s="918">
        <v>1233</v>
      </c>
      <c r="B178" s="9" t="s">
        <v>22</v>
      </c>
      <c r="C178" s="13" t="s">
        <v>23</v>
      </c>
      <c r="D178" s="13" t="s">
        <v>24</v>
      </c>
      <c r="E178" s="13" t="s">
        <v>25</v>
      </c>
      <c r="F178" s="919" t="s">
        <v>17</v>
      </c>
      <c r="G178" s="919"/>
      <c r="H178" s="920"/>
      <c r="I178" s="920"/>
      <c r="J178" s="920"/>
      <c r="K178" s="920"/>
      <c r="L178" s="920"/>
    </row>
    <row r="179" spans="1:12" x14ac:dyDescent="0.25">
      <c r="A179" s="918"/>
      <c r="B179" s="921" t="s">
        <v>3740</v>
      </c>
      <c r="C179" s="922" t="s">
        <v>3741</v>
      </c>
      <c r="D179" s="923">
        <v>43589</v>
      </c>
      <c r="E179" s="921" t="s">
        <v>83</v>
      </c>
      <c r="F179" s="921" t="s">
        <v>2424</v>
      </c>
      <c r="G179" s="921"/>
      <c r="H179" s="924" t="s">
        <v>30</v>
      </c>
      <c r="I179" s="924"/>
      <c r="J179" s="14" t="s">
        <v>31</v>
      </c>
      <c r="K179" s="14" t="s">
        <v>32</v>
      </c>
      <c r="L179" s="16">
        <v>480</v>
      </c>
    </row>
    <row r="180" spans="1:12" x14ac:dyDescent="0.25">
      <c r="A180" s="918"/>
      <c r="B180" s="921"/>
      <c r="C180" s="922"/>
      <c r="D180" s="923"/>
      <c r="E180" s="921"/>
      <c r="F180" s="921"/>
      <c r="G180" s="921"/>
      <c r="H180" s="924" t="s">
        <v>33</v>
      </c>
      <c r="I180" s="924"/>
      <c r="J180" s="14" t="s">
        <v>31</v>
      </c>
      <c r="K180" s="14" t="s">
        <v>32</v>
      </c>
      <c r="L180" s="16">
        <v>1043.92</v>
      </c>
    </row>
    <row r="181" spans="1:12" ht="24" x14ac:dyDescent="0.25">
      <c r="A181" s="918"/>
      <c r="B181" s="9" t="s">
        <v>34</v>
      </c>
      <c r="C181" s="13" t="s">
        <v>35</v>
      </c>
      <c r="D181" s="13" t="s">
        <v>36</v>
      </c>
      <c r="E181" s="13" t="s">
        <v>37</v>
      </c>
      <c r="F181" s="920"/>
      <c r="G181" s="920"/>
      <c r="H181" s="924" t="s">
        <v>38</v>
      </c>
      <c r="I181" s="924"/>
      <c r="J181" s="921" t="s">
        <v>31</v>
      </c>
      <c r="K181" s="921" t="s">
        <v>32</v>
      </c>
      <c r="L181" s="925">
        <v>1080</v>
      </c>
    </row>
    <row r="182" spans="1:12" ht="34.200000000000003" x14ac:dyDescent="0.25">
      <c r="A182" s="918"/>
      <c r="B182" s="14" t="s">
        <v>3742</v>
      </c>
      <c r="C182" s="14" t="s">
        <v>2424</v>
      </c>
      <c r="D182" s="15">
        <v>43596</v>
      </c>
      <c r="E182" s="14" t="s">
        <v>3743</v>
      </c>
      <c r="F182" s="920"/>
      <c r="G182" s="920"/>
      <c r="H182" s="924"/>
      <c r="I182" s="924"/>
      <c r="J182" s="921"/>
      <c r="K182" s="921"/>
      <c r="L182" s="925"/>
    </row>
    <row r="183" spans="1:12" ht="24" x14ac:dyDescent="0.25">
      <c r="A183" s="918">
        <v>1234</v>
      </c>
      <c r="B183" s="9" t="s">
        <v>22</v>
      </c>
      <c r="C183" s="13" t="s">
        <v>23</v>
      </c>
      <c r="D183" s="13" t="s">
        <v>24</v>
      </c>
      <c r="E183" s="13" t="s">
        <v>25</v>
      </c>
      <c r="F183" s="919" t="s">
        <v>17</v>
      </c>
      <c r="G183" s="919"/>
      <c r="H183" s="920"/>
      <c r="I183" s="920"/>
      <c r="J183" s="920"/>
      <c r="K183" s="920"/>
      <c r="L183" s="920"/>
    </row>
    <row r="184" spans="1:12" x14ac:dyDescent="0.25">
      <c r="A184" s="918"/>
      <c r="B184" s="921" t="s">
        <v>3744</v>
      </c>
      <c r="C184" s="922" t="s">
        <v>3745</v>
      </c>
      <c r="D184" s="923">
        <v>43584</v>
      </c>
      <c r="E184" s="921" t="s">
        <v>3746</v>
      </c>
      <c r="F184" s="921" t="s">
        <v>3747</v>
      </c>
      <c r="G184" s="921"/>
      <c r="H184" s="924" t="s">
        <v>30</v>
      </c>
      <c r="I184" s="924"/>
      <c r="J184" s="14" t="s">
        <v>31</v>
      </c>
      <c r="K184" s="14" t="s">
        <v>32</v>
      </c>
      <c r="L184" s="16">
        <v>641.1</v>
      </c>
    </row>
    <row r="185" spans="1:12" x14ac:dyDescent="0.25">
      <c r="A185" s="918"/>
      <c r="B185" s="921"/>
      <c r="C185" s="922"/>
      <c r="D185" s="923"/>
      <c r="E185" s="921"/>
      <c r="F185" s="921"/>
      <c r="G185" s="921"/>
      <c r="H185" s="924" t="s">
        <v>33</v>
      </c>
      <c r="I185" s="924"/>
      <c r="J185" s="14" t="s">
        <v>31</v>
      </c>
      <c r="K185" s="14" t="s">
        <v>32</v>
      </c>
      <c r="L185" s="16">
        <v>301.48</v>
      </c>
    </row>
    <row r="186" spans="1:12" ht="24" x14ac:dyDescent="0.25">
      <c r="A186" s="918"/>
      <c r="B186" s="9" t="s">
        <v>34</v>
      </c>
      <c r="C186" s="13" t="s">
        <v>35</v>
      </c>
      <c r="D186" s="13" t="s">
        <v>36</v>
      </c>
      <c r="E186" s="13" t="s">
        <v>37</v>
      </c>
      <c r="F186" s="920"/>
      <c r="G186" s="920"/>
      <c r="H186" s="924" t="s">
        <v>38</v>
      </c>
      <c r="I186" s="924"/>
      <c r="J186" s="921" t="s">
        <v>31</v>
      </c>
      <c r="K186" s="921" t="s">
        <v>32</v>
      </c>
      <c r="L186" s="925">
        <v>300</v>
      </c>
    </row>
    <row r="187" spans="1:12" ht="22.8" x14ac:dyDescent="0.25">
      <c r="A187" s="918"/>
      <c r="B187" s="14" t="s">
        <v>45</v>
      </c>
      <c r="C187" s="14" t="s">
        <v>3747</v>
      </c>
      <c r="D187" s="15">
        <v>43586</v>
      </c>
      <c r="E187" s="14" t="s">
        <v>986</v>
      </c>
      <c r="F187" s="920"/>
      <c r="G187" s="920"/>
      <c r="H187" s="924"/>
      <c r="I187" s="924"/>
      <c r="J187" s="921"/>
      <c r="K187" s="921"/>
      <c r="L187" s="925"/>
    </row>
    <row r="188" spans="1:12" ht="24" x14ac:dyDescent="0.25">
      <c r="A188" s="918">
        <v>1235</v>
      </c>
      <c r="B188" s="9" t="s">
        <v>22</v>
      </c>
      <c r="C188" s="13" t="s">
        <v>23</v>
      </c>
      <c r="D188" s="13" t="s">
        <v>24</v>
      </c>
      <c r="E188" s="13" t="s">
        <v>25</v>
      </c>
      <c r="F188" s="919" t="s">
        <v>17</v>
      </c>
      <c r="G188" s="919"/>
      <c r="H188" s="920"/>
      <c r="I188" s="920"/>
      <c r="J188" s="920"/>
      <c r="K188" s="920"/>
      <c r="L188" s="920"/>
    </row>
    <row r="189" spans="1:12" x14ac:dyDescent="0.25">
      <c r="A189" s="918"/>
      <c r="B189" s="921" t="s">
        <v>3744</v>
      </c>
      <c r="C189" s="922" t="s">
        <v>3748</v>
      </c>
      <c r="D189" s="923">
        <v>43592</v>
      </c>
      <c r="E189" s="921" t="s">
        <v>2784</v>
      </c>
      <c r="F189" s="921" t="s">
        <v>3749</v>
      </c>
      <c r="G189" s="921"/>
      <c r="H189" s="924" t="s">
        <v>30</v>
      </c>
      <c r="I189" s="924"/>
      <c r="J189" s="14" t="s">
        <v>31</v>
      </c>
      <c r="K189" s="14" t="s">
        <v>32</v>
      </c>
      <c r="L189" s="16">
        <v>358.44</v>
      </c>
    </row>
    <row r="190" spans="1:12" x14ac:dyDescent="0.25">
      <c r="A190" s="918"/>
      <c r="B190" s="921"/>
      <c r="C190" s="922"/>
      <c r="D190" s="923"/>
      <c r="E190" s="921"/>
      <c r="F190" s="921"/>
      <c r="G190" s="921"/>
      <c r="H190" s="924" t="s">
        <v>33</v>
      </c>
      <c r="I190" s="924"/>
      <c r="J190" s="14" t="s">
        <v>31</v>
      </c>
      <c r="K190" s="14" t="s">
        <v>32</v>
      </c>
      <c r="L190" s="16">
        <v>614</v>
      </c>
    </row>
    <row r="191" spans="1:12" ht="24" x14ac:dyDescent="0.25">
      <c r="A191" s="918"/>
      <c r="B191" s="9" t="s">
        <v>34</v>
      </c>
      <c r="C191" s="13" t="s">
        <v>35</v>
      </c>
      <c r="D191" s="13" t="s">
        <v>36</v>
      </c>
      <c r="E191" s="13" t="s">
        <v>37</v>
      </c>
      <c r="F191" s="920"/>
      <c r="G191" s="920"/>
      <c r="H191" s="924" t="s">
        <v>38</v>
      </c>
      <c r="I191" s="924"/>
      <c r="J191" s="921" t="s">
        <v>31</v>
      </c>
      <c r="K191" s="921" t="s">
        <v>31</v>
      </c>
      <c r="L191" s="925">
        <v>0</v>
      </c>
    </row>
    <row r="192" spans="1:12" ht="22.8" x14ac:dyDescent="0.25">
      <c r="A192" s="918"/>
      <c r="B192" s="14" t="s">
        <v>45</v>
      </c>
      <c r="C192" s="14" t="s">
        <v>3749</v>
      </c>
      <c r="D192" s="15">
        <v>43599</v>
      </c>
      <c r="E192" s="14" t="s">
        <v>3750</v>
      </c>
      <c r="F192" s="920"/>
      <c r="G192" s="920"/>
      <c r="H192" s="924"/>
      <c r="I192" s="924"/>
      <c r="J192" s="921"/>
      <c r="K192" s="921"/>
      <c r="L192" s="925"/>
    </row>
    <row r="193" spans="1:12" ht="24" x14ac:dyDescent="0.25">
      <c r="A193" s="918">
        <v>1236</v>
      </c>
      <c r="B193" s="9" t="s">
        <v>22</v>
      </c>
      <c r="C193" s="13" t="s">
        <v>23</v>
      </c>
      <c r="D193" s="13" t="s">
        <v>24</v>
      </c>
      <c r="E193" s="13" t="s">
        <v>25</v>
      </c>
      <c r="F193" s="919" t="s">
        <v>17</v>
      </c>
      <c r="G193" s="919"/>
      <c r="H193" s="920"/>
      <c r="I193" s="920"/>
      <c r="J193" s="920"/>
      <c r="K193" s="920"/>
      <c r="L193" s="920"/>
    </row>
    <row r="194" spans="1:12" x14ac:dyDescent="0.25">
      <c r="A194" s="918"/>
      <c r="B194" s="921" t="s">
        <v>3744</v>
      </c>
      <c r="C194" s="922" t="s">
        <v>3751</v>
      </c>
      <c r="D194" s="923">
        <v>43628</v>
      </c>
      <c r="E194" s="921" t="s">
        <v>159</v>
      </c>
      <c r="F194" s="921" t="s">
        <v>3752</v>
      </c>
      <c r="G194" s="921"/>
      <c r="H194" s="924" t="s">
        <v>30</v>
      </c>
      <c r="I194" s="924"/>
      <c r="J194" s="14" t="s">
        <v>31</v>
      </c>
      <c r="K194" s="14" t="s">
        <v>31</v>
      </c>
      <c r="L194" s="16">
        <v>0</v>
      </c>
    </row>
    <row r="195" spans="1:12" x14ac:dyDescent="0.25">
      <c r="A195" s="918"/>
      <c r="B195" s="921"/>
      <c r="C195" s="922"/>
      <c r="D195" s="923"/>
      <c r="E195" s="921"/>
      <c r="F195" s="921"/>
      <c r="G195" s="921"/>
      <c r="H195" s="924" t="s">
        <v>33</v>
      </c>
      <c r="I195" s="924"/>
      <c r="J195" s="14" t="s">
        <v>31</v>
      </c>
      <c r="K195" s="14" t="s">
        <v>31</v>
      </c>
      <c r="L195" s="16">
        <v>0</v>
      </c>
    </row>
    <row r="196" spans="1:12" ht="24" x14ac:dyDescent="0.25">
      <c r="A196" s="918"/>
      <c r="B196" s="9" t="s">
        <v>34</v>
      </c>
      <c r="C196" s="13" t="s">
        <v>35</v>
      </c>
      <c r="D196" s="13" t="s">
        <v>36</v>
      </c>
      <c r="E196" s="13" t="s">
        <v>37</v>
      </c>
      <c r="F196" s="920"/>
      <c r="G196" s="920"/>
      <c r="H196" s="924" t="s">
        <v>38</v>
      </c>
      <c r="I196" s="924"/>
      <c r="J196" s="921" t="s">
        <v>31</v>
      </c>
      <c r="K196" s="921" t="s">
        <v>32</v>
      </c>
      <c r="L196" s="925">
        <v>650</v>
      </c>
    </row>
    <row r="197" spans="1:12" ht="22.8" x14ac:dyDescent="0.25">
      <c r="A197" s="918"/>
      <c r="B197" s="14" t="s">
        <v>45</v>
      </c>
      <c r="C197" s="14" t="s">
        <v>3752</v>
      </c>
      <c r="D197" s="15">
        <v>43631</v>
      </c>
      <c r="E197" s="14" t="s">
        <v>1667</v>
      </c>
      <c r="F197" s="920"/>
      <c r="G197" s="920"/>
      <c r="H197" s="924"/>
      <c r="I197" s="924"/>
      <c r="J197" s="921"/>
      <c r="K197" s="921"/>
      <c r="L197" s="925"/>
    </row>
    <row r="198" spans="1:12" ht="24" x14ac:dyDescent="0.25">
      <c r="A198" s="918">
        <v>1237</v>
      </c>
      <c r="B198" s="9" t="s">
        <v>22</v>
      </c>
      <c r="C198" s="13" t="s">
        <v>23</v>
      </c>
      <c r="D198" s="13" t="s">
        <v>24</v>
      </c>
      <c r="E198" s="13" t="s">
        <v>25</v>
      </c>
      <c r="F198" s="919" t="s">
        <v>17</v>
      </c>
      <c r="G198" s="919"/>
      <c r="H198" s="920"/>
      <c r="I198" s="920"/>
      <c r="J198" s="920"/>
      <c r="K198" s="920"/>
      <c r="L198" s="920"/>
    </row>
    <row r="199" spans="1:12" x14ac:dyDescent="0.25">
      <c r="A199" s="918"/>
      <c r="B199" s="921" t="s">
        <v>3744</v>
      </c>
      <c r="C199" s="922" t="s">
        <v>3753</v>
      </c>
      <c r="D199" s="923">
        <v>43683</v>
      </c>
      <c r="E199" s="921" t="s">
        <v>2390</v>
      </c>
      <c r="F199" s="921" t="s">
        <v>208</v>
      </c>
      <c r="G199" s="921"/>
      <c r="H199" s="924" t="s">
        <v>30</v>
      </c>
      <c r="I199" s="924"/>
      <c r="J199" s="14" t="s">
        <v>31</v>
      </c>
      <c r="K199" s="14" t="s">
        <v>31</v>
      </c>
      <c r="L199" s="16">
        <v>0</v>
      </c>
    </row>
    <row r="200" spans="1:12" x14ac:dyDescent="0.25">
      <c r="A200" s="918"/>
      <c r="B200" s="921"/>
      <c r="C200" s="922"/>
      <c r="D200" s="923"/>
      <c r="E200" s="921"/>
      <c r="F200" s="921"/>
      <c r="G200" s="921"/>
      <c r="H200" s="924" t="s">
        <v>33</v>
      </c>
      <c r="I200" s="924"/>
      <c r="J200" s="14" t="s">
        <v>31</v>
      </c>
      <c r="K200" s="14" t="s">
        <v>32</v>
      </c>
      <c r="L200" s="16">
        <v>386.61</v>
      </c>
    </row>
    <row r="201" spans="1:12" ht="24" x14ac:dyDescent="0.25">
      <c r="A201" s="918"/>
      <c r="B201" s="9" t="s">
        <v>34</v>
      </c>
      <c r="C201" s="13" t="s">
        <v>35</v>
      </c>
      <c r="D201" s="13" t="s">
        <v>36</v>
      </c>
      <c r="E201" s="13" t="s">
        <v>37</v>
      </c>
      <c r="F201" s="920"/>
      <c r="G201" s="920"/>
      <c r="H201" s="924" t="s">
        <v>38</v>
      </c>
      <c r="I201" s="924"/>
      <c r="J201" s="921" t="s">
        <v>31</v>
      </c>
      <c r="K201" s="921" t="s">
        <v>32</v>
      </c>
      <c r="L201" s="925">
        <v>2996.84</v>
      </c>
    </row>
    <row r="202" spans="1:12" ht="22.8" x14ac:dyDescent="0.25">
      <c r="A202" s="918"/>
      <c r="B202" s="14" t="s">
        <v>45</v>
      </c>
      <c r="C202" s="14" t="s">
        <v>208</v>
      </c>
      <c r="D202" s="15">
        <v>43686</v>
      </c>
      <c r="E202" s="14" t="s">
        <v>3754</v>
      </c>
      <c r="F202" s="920"/>
      <c r="G202" s="920"/>
      <c r="H202" s="924"/>
      <c r="I202" s="924"/>
      <c r="J202" s="921"/>
      <c r="K202" s="921"/>
      <c r="L202" s="925"/>
    </row>
    <row r="203" spans="1:12" ht="24" x14ac:dyDescent="0.25">
      <c r="A203" s="918">
        <v>1238</v>
      </c>
      <c r="B203" s="9" t="s">
        <v>22</v>
      </c>
      <c r="C203" s="13" t="s">
        <v>23</v>
      </c>
      <c r="D203" s="13" t="s">
        <v>24</v>
      </c>
      <c r="E203" s="13" t="s">
        <v>25</v>
      </c>
      <c r="F203" s="919" t="s">
        <v>17</v>
      </c>
      <c r="G203" s="919"/>
      <c r="H203" s="920"/>
      <c r="I203" s="920"/>
      <c r="J203" s="920"/>
      <c r="K203" s="920"/>
      <c r="L203" s="920"/>
    </row>
    <row r="204" spans="1:12" x14ac:dyDescent="0.25">
      <c r="A204" s="918"/>
      <c r="B204" s="921" t="s">
        <v>3744</v>
      </c>
      <c r="C204" s="922" t="s">
        <v>3755</v>
      </c>
      <c r="D204" s="923">
        <v>43688</v>
      </c>
      <c r="E204" s="921" t="s">
        <v>3756</v>
      </c>
      <c r="F204" s="921" t="s">
        <v>1052</v>
      </c>
      <c r="G204" s="921"/>
      <c r="H204" s="924" t="s">
        <v>30</v>
      </c>
      <c r="I204" s="924"/>
      <c r="J204" s="14" t="s">
        <v>31</v>
      </c>
      <c r="K204" s="14" t="s">
        <v>31</v>
      </c>
      <c r="L204" s="16">
        <v>0</v>
      </c>
    </row>
    <row r="205" spans="1:12" x14ac:dyDescent="0.25">
      <c r="A205" s="918"/>
      <c r="B205" s="921"/>
      <c r="C205" s="922"/>
      <c r="D205" s="923"/>
      <c r="E205" s="921"/>
      <c r="F205" s="921"/>
      <c r="G205" s="921"/>
      <c r="H205" s="924" t="s">
        <v>33</v>
      </c>
      <c r="I205" s="924"/>
      <c r="J205" s="14" t="s">
        <v>31</v>
      </c>
      <c r="K205" s="14" t="s">
        <v>31</v>
      </c>
      <c r="L205" s="16">
        <v>0</v>
      </c>
    </row>
    <row r="206" spans="1:12" ht="24" x14ac:dyDescent="0.25">
      <c r="A206" s="918"/>
      <c r="B206" s="9" t="s">
        <v>34</v>
      </c>
      <c r="C206" s="13" t="s">
        <v>35</v>
      </c>
      <c r="D206" s="13" t="s">
        <v>36</v>
      </c>
      <c r="E206" s="13" t="s">
        <v>37</v>
      </c>
      <c r="F206" s="920"/>
      <c r="G206" s="920"/>
      <c r="H206" s="924" t="s">
        <v>38</v>
      </c>
      <c r="I206" s="924"/>
      <c r="J206" s="921" t="s">
        <v>31</v>
      </c>
      <c r="K206" s="921" t="s">
        <v>32</v>
      </c>
      <c r="L206" s="925">
        <v>1420</v>
      </c>
    </row>
    <row r="207" spans="1:12" ht="22.8" x14ac:dyDescent="0.25">
      <c r="A207" s="918"/>
      <c r="B207" s="14" t="s">
        <v>45</v>
      </c>
      <c r="C207" s="14" t="s">
        <v>1052</v>
      </c>
      <c r="D207" s="15">
        <v>43693</v>
      </c>
      <c r="E207" s="14" t="s">
        <v>2309</v>
      </c>
      <c r="F207" s="920"/>
      <c r="G207" s="920"/>
      <c r="H207" s="924"/>
      <c r="I207" s="924"/>
      <c r="J207" s="921"/>
      <c r="K207" s="921"/>
      <c r="L207" s="925"/>
    </row>
    <row r="208" spans="1:12" ht="24" x14ac:dyDescent="0.25">
      <c r="A208" s="918">
        <v>1239</v>
      </c>
      <c r="B208" s="9" t="s">
        <v>22</v>
      </c>
      <c r="C208" s="13" t="s">
        <v>23</v>
      </c>
      <c r="D208" s="13" t="s">
        <v>24</v>
      </c>
      <c r="E208" s="13" t="s">
        <v>25</v>
      </c>
      <c r="F208" s="919" t="s">
        <v>17</v>
      </c>
      <c r="G208" s="919"/>
      <c r="H208" s="920"/>
      <c r="I208" s="920"/>
      <c r="J208" s="920"/>
      <c r="K208" s="920"/>
      <c r="L208" s="920"/>
    </row>
    <row r="209" spans="1:12" x14ac:dyDescent="0.25">
      <c r="A209" s="918"/>
      <c r="B209" s="921" t="s">
        <v>3744</v>
      </c>
      <c r="C209" s="922" t="s">
        <v>3757</v>
      </c>
      <c r="D209" s="923">
        <v>43702</v>
      </c>
      <c r="E209" s="921" t="s">
        <v>1195</v>
      </c>
      <c r="F209" s="921" t="s">
        <v>1376</v>
      </c>
      <c r="G209" s="921"/>
      <c r="H209" s="924" t="s">
        <v>30</v>
      </c>
      <c r="I209" s="924"/>
      <c r="J209" s="14" t="s">
        <v>31</v>
      </c>
      <c r="K209" s="14" t="s">
        <v>32</v>
      </c>
      <c r="L209" s="16">
        <v>483.98</v>
      </c>
    </row>
    <row r="210" spans="1:12" x14ac:dyDescent="0.25">
      <c r="A210" s="918"/>
      <c r="B210" s="921"/>
      <c r="C210" s="922"/>
      <c r="D210" s="923"/>
      <c r="E210" s="921"/>
      <c r="F210" s="921"/>
      <c r="G210" s="921"/>
      <c r="H210" s="924" t="s">
        <v>33</v>
      </c>
      <c r="I210" s="924"/>
      <c r="J210" s="14" t="s">
        <v>31</v>
      </c>
      <c r="K210" s="14" t="s">
        <v>32</v>
      </c>
      <c r="L210" s="16">
        <v>300.95999999999998</v>
      </c>
    </row>
    <row r="211" spans="1:12" ht="24" x14ac:dyDescent="0.25">
      <c r="A211" s="918"/>
      <c r="B211" s="9" t="s">
        <v>34</v>
      </c>
      <c r="C211" s="13" t="s">
        <v>35</v>
      </c>
      <c r="D211" s="13" t="s">
        <v>36</v>
      </c>
      <c r="E211" s="13" t="s">
        <v>37</v>
      </c>
      <c r="F211" s="920"/>
      <c r="G211" s="920"/>
      <c r="H211" s="924" t="s">
        <v>38</v>
      </c>
      <c r="I211" s="924"/>
      <c r="J211" s="921" t="s">
        <v>31</v>
      </c>
      <c r="K211" s="921" t="s">
        <v>32</v>
      </c>
      <c r="L211" s="925">
        <v>100</v>
      </c>
    </row>
    <row r="212" spans="1:12" ht="22.8" x14ac:dyDescent="0.25">
      <c r="A212" s="918"/>
      <c r="B212" s="14" t="s">
        <v>45</v>
      </c>
      <c r="C212" s="14" t="s">
        <v>1376</v>
      </c>
      <c r="D212" s="15">
        <v>43704</v>
      </c>
      <c r="E212" s="14" t="s">
        <v>3758</v>
      </c>
      <c r="F212" s="920"/>
      <c r="G212" s="920"/>
      <c r="H212" s="924"/>
      <c r="I212" s="924"/>
      <c r="J212" s="921"/>
      <c r="K212" s="921"/>
      <c r="L212" s="925"/>
    </row>
    <row r="213" spans="1:12" ht="24" x14ac:dyDescent="0.25">
      <c r="A213" s="918">
        <v>1240</v>
      </c>
      <c r="B213" s="9" t="s">
        <v>22</v>
      </c>
      <c r="C213" s="13" t="s">
        <v>23</v>
      </c>
      <c r="D213" s="13" t="s">
        <v>24</v>
      </c>
      <c r="E213" s="13" t="s">
        <v>25</v>
      </c>
      <c r="F213" s="919" t="s">
        <v>17</v>
      </c>
      <c r="G213" s="919"/>
      <c r="H213" s="920"/>
      <c r="I213" s="920"/>
      <c r="J213" s="920"/>
      <c r="K213" s="920"/>
      <c r="L213" s="920"/>
    </row>
    <row r="214" spans="1:12" x14ac:dyDescent="0.25">
      <c r="A214" s="918"/>
      <c r="B214" s="921" t="s">
        <v>3744</v>
      </c>
      <c r="C214" s="922" t="s">
        <v>3759</v>
      </c>
      <c r="D214" s="923">
        <v>43738</v>
      </c>
      <c r="E214" s="921" t="s">
        <v>2457</v>
      </c>
      <c r="F214" s="921" t="s">
        <v>3760</v>
      </c>
      <c r="G214" s="921"/>
      <c r="H214" s="924" t="s">
        <v>30</v>
      </c>
      <c r="I214" s="924"/>
      <c r="J214" s="14" t="s">
        <v>31</v>
      </c>
      <c r="K214" s="14" t="s">
        <v>31</v>
      </c>
      <c r="L214" s="16">
        <v>0</v>
      </c>
    </row>
    <row r="215" spans="1:12" x14ac:dyDescent="0.25">
      <c r="A215" s="918"/>
      <c r="B215" s="921"/>
      <c r="C215" s="922"/>
      <c r="D215" s="923"/>
      <c r="E215" s="921"/>
      <c r="F215" s="921"/>
      <c r="G215" s="921"/>
      <c r="H215" s="924" t="s">
        <v>33</v>
      </c>
      <c r="I215" s="924"/>
      <c r="J215" s="14" t="s">
        <v>31</v>
      </c>
      <c r="K215" s="14" t="s">
        <v>32</v>
      </c>
      <c r="L215" s="16">
        <v>510</v>
      </c>
    </row>
    <row r="216" spans="1:12" ht="24" x14ac:dyDescent="0.25">
      <c r="A216" s="918"/>
      <c r="B216" s="9" t="s">
        <v>34</v>
      </c>
      <c r="C216" s="13" t="s">
        <v>35</v>
      </c>
      <c r="D216" s="13" t="s">
        <v>36</v>
      </c>
      <c r="E216" s="13" t="s">
        <v>37</v>
      </c>
      <c r="F216" s="920"/>
      <c r="G216" s="920"/>
      <c r="H216" s="924" t="s">
        <v>38</v>
      </c>
      <c r="I216" s="924"/>
      <c r="J216" s="921" t="s">
        <v>31</v>
      </c>
      <c r="K216" s="921" t="s">
        <v>31</v>
      </c>
      <c r="L216" s="925">
        <v>0</v>
      </c>
    </row>
    <row r="217" spans="1:12" ht="22.8" x14ac:dyDescent="0.25">
      <c r="A217" s="918"/>
      <c r="B217" s="14" t="s">
        <v>45</v>
      </c>
      <c r="C217" s="14" t="s">
        <v>3760</v>
      </c>
      <c r="D217" s="15">
        <v>43738</v>
      </c>
      <c r="E217" s="14" t="s">
        <v>214</v>
      </c>
      <c r="F217" s="920"/>
      <c r="G217" s="920"/>
      <c r="H217" s="924"/>
      <c r="I217" s="924"/>
      <c r="J217" s="921"/>
      <c r="K217" s="921"/>
      <c r="L217" s="925"/>
    </row>
    <row r="218" spans="1:12" ht="24" x14ac:dyDescent="0.25">
      <c r="A218" s="918">
        <v>1241</v>
      </c>
      <c r="B218" s="9" t="s">
        <v>22</v>
      </c>
      <c r="C218" s="13" t="s">
        <v>23</v>
      </c>
      <c r="D218" s="13" t="s">
        <v>24</v>
      </c>
      <c r="E218" s="13" t="s">
        <v>25</v>
      </c>
      <c r="F218" s="919" t="s">
        <v>17</v>
      </c>
      <c r="G218" s="919"/>
      <c r="H218" s="920"/>
      <c r="I218" s="920"/>
      <c r="J218" s="920"/>
      <c r="K218" s="920"/>
      <c r="L218" s="920"/>
    </row>
    <row r="219" spans="1:12" x14ac:dyDescent="0.25">
      <c r="A219" s="918"/>
      <c r="B219" s="921" t="s">
        <v>3761</v>
      </c>
      <c r="C219" s="922" t="s">
        <v>3762</v>
      </c>
      <c r="D219" s="923">
        <v>43688</v>
      </c>
      <c r="E219" s="921" t="s">
        <v>1540</v>
      </c>
      <c r="F219" s="921" t="s">
        <v>2757</v>
      </c>
      <c r="G219" s="921"/>
      <c r="H219" s="924" t="s">
        <v>30</v>
      </c>
      <c r="I219" s="924"/>
      <c r="J219" s="14" t="s">
        <v>31</v>
      </c>
      <c r="K219" s="14" t="s">
        <v>31</v>
      </c>
      <c r="L219" s="16">
        <v>0</v>
      </c>
    </row>
    <row r="220" spans="1:12" x14ac:dyDescent="0.25">
      <c r="A220" s="918"/>
      <c r="B220" s="921"/>
      <c r="C220" s="922"/>
      <c r="D220" s="923"/>
      <c r="E220" s="921"/>
      <c r="F220" s="921"/>
      <c r="G220" s="921"/>
      <c r="H220" s="924" t="s">
        <v>33</v>
      </c>
      <c r="I220" s="924"/>
      <c r="J220" s="14" t="s">
        <v>31</v>
      </c>
      <c r="K220" s="14" t="s">
        <v>31</v>
      </c>
      <c r="L220" s="16">
        <v>0</v>
      </c>
    </row>
    <row r="221" spans="1:12" ht="24" x14ac:dyDescent="0.25">
      <c r="A221" s="918"/>
      <c r="B221" s="9" t="s">
        <v>34</v>
      </c>
      <c r="C221" s="13" t="s">
        <v>35</v>
      </c>
      <c r="D221" s="13" t="s">
        <v>36</v>
      </c>
      <c r="E221" s="13" t="s">
        <v>37</v>
      </c>
      <c r="F221" s="920"/>
      <c r="G221" s="920"/>
      <c r="H221" s="924" t="s">
        <v>38</v>
      </c>
      <c r="I221" s="924"/>
      <c r="J221" s="921" t="s">
        <v>31</v>
      </c>
      <c r="K221" s="921" t="s">
        <v>32</v>
      </c>
      <c r="L221" s="925">
        <v>1355</v>
      </c>
    </row>
    <row r="222" spans="1:12" ht="22.8" x14ac:dyDescent="0.25">
      <c r="A222" s="918"/>
      <c r="B222" s="14" t="s">
        <v>3763</v>
      </c>
      <c r="C222" s="14" t="s">
        <v>2757</v>
      </c>
      <c r="D222" s="15">
        <v>43693</v>
      </c>
      <c r="E222" s="14" t="s">
        <v>2309</v>
      </c>
      <c r="F222" s="920"/>
      <c r="G222" s="920"/>
      <c r="H222" s="924"/>
      <c r="I222" s="924"/>
      <c r="J222" s="921"/>
      <c r="K222" s="921"/>
      <c r="L222" s="925"/>
    </row>
    <row r="223" spans="1:12" ht="24" x14ac:dyDescent="0.25">
      <c r="A223" s="918">
        <v>1242</v>
      </c>
      <c r="B223" s="9" t="s">
        <v>22</v>
      </c>
      <c r="C223" s="13" t="s">
        <v>23</v>
      </c>
      <c r="D223" s="13" t="s">
        <v>24</v>
      </c>
      <c r="E223" s="13" t="s">
        <v>25</v>
      </c>
      <c r="F223" s="919" t="s">
        <v>17</v>
      </c>
      <c r="G223" s="919"/>
      <c r="H223" s="920"/>
      <c r="I223" s="920"/>
      <c r="J223" s="920"/>
      <c r="K223" s="920"/>
      <c r="L223" s="920"/>
    </row>
    <row r="224" spans="1:12" x14ac:dyDescent="0.25">
      <c r="A224" s="918"/>
      <c r="B224" s="921" t="s">
        <v>3764</v>
      </c>
      <c r="C224" s="922" t="s">
        <v>3765</v>
      </c>
      <c r="D224" s="923">
        <v>43732</v>
      </c>
      <c r="E224" s="921" t="s">
        <v>617</v>
      </c>
      <c r="F224" s="921" t="s">
        <v>3766</v>
      </c>
      <c r="G224" s="921"/>
      <c r="H224" s="924" t="s">
        <v>30</v>
      </c>
      <c r="I224" s="924"/>
      <c r="J224" s="14" t="s">
        <v>31</v>
      </c>
      <c r="K224" s="14" t="s">
        <v>32</v>
      </c>
      <c r="L224" s="16">
        <v>681</v>
      </c>
    </row>
    <row r="225" spans="1:12" x14ac:dyDescent="0.25">
      <c r="A225" s="918"/>
      <c r="B225" s="921"/>
      <c r="C225" s="922"/>
      <c r="D225" s="923"/>
      <c r="E225" s="921"/>
      <c r="F225" s="921"/>
      <c r="G225" s="921"/>
      <c r="H225" s="924" t="s">
        <v>33</v>
      </c>
      <c r="I225" s="924"/>
      <c r="J225" s="14" t="s">
        <v>31</v>
      </c>
      <c r="K225" s="14" t="s">
        <v>31</v>
      </c>
      <c r="L225" s="16">
        <v>0</v>
      </c>
    </row>
    <row r="226" spans="1:12" ht="24" x14ac:dyDescent="0.25">
      <c r="A226" s="918"/>
      <c r="B226" s="9" t="s">
        <v>34</v>
      </c>
      <c r="C226" s="13" t="s">
        <v>35</v>
      </c>
      <c r="D226" s="13" t="s">
        <v>36</v>
      </c>
      <c r="E226" s="13" t="s">
        <v>37</v>
      </c>
      <c r="F226" s="920"/>
      <c r="G226" s="920"/>
      <c r="H226" s="924" t="s">
        <v>38</v>
      </c>
      <c r="I226" s="924"/>
      <c r="J226" s="921" t="s">
        <v>31</v>
      </c>
      <c r="K226" s="921" t="s">
        <v>31</v>
      </c>
      <c r="L226" s="925">
        <v>0</v>
      </c>
    </row>
    <row r="227" spans="1:12" ht="22.8" x14ac:dyDescent="0.25">
      <c r="A227" s="918"/>
      <c r="B227" s="14" t="s">
        <v>353</v>
      </c>
      <c r="C227" s="14" t="s">
        <v>3766</v>
      </c>
      <c r="D227" s="15">
        <v>43738</v>
      </c>
      <c r="E227" s="14" t="s">
        <v>3767</v>
      </c>
      <c r="F227" s="920"/>
      <c r="G227" s="920"/>
      <c r="H227" s="924"/>
      <c r="I227" s="924"/>
      <c r="J227" s="921"/>
      <c r="K227" s="921"/>
      <c r="L227" s="925"/>
    </row>
    <row r="228" spans="1:12" ht="24" x14ac:dyDescent="0.25">
      <c r="A228" s="918">
        <v>1243</v>
      </c>
      <c r="B228" s="9" t="s">
        <v>22</v>
      </c>
      <c r="C228" s="13" t="s">
        <v>23</v>
      </c>
      <c r="D228" s="13" t="s">
        <v>24</v>
      </c>
      <c r="E228" s="13" t="s">
        <v>25</v>
      </c>
      <c r="F228" s="919" t="s">
        <v>17</v>
      </c>
      <c r="G228" s="919"/>
      <c r="H228" s="920"/>
      <c r="I228" s="920"/>
      <c r="J228" s="920"/>
      <c r="K228" s="920"/>
      <c r="L228" s="920"/>
    </row>
    <row r="229" spans="1:12" x14ac:dyDescent="0.25">
      <c r="A229" s="918"/>
      <c r="B229" s="921" t="s">
        <v>3768</v>
      </c>
      <c r="C229" s="922" t="s">
        <v>3769</v>
      </c>
      <c r="D229" s="923">
        <v>43562</v>
      </c>
      <c r="E229" s="921" t="s">
        <v>3770</v>
      </c>
      <c r="F229" s="921" t="s">
        <v>3771</v>
      </c>
      <c r="G229" s="921"/>
      <c r="H229" s="924" t="s">
        <v>30</v>
      </c>
      <c r="I229" s="924"/>
      <c r="J229" s="14" t="s">
        <v>31</v>
      </c>
      <c r="K229" s="14" t="s">
        <v>32</v>
      </c>
      <c r="L229" s="16">
        <v>2527.5</v>
      </c>
    </row>
    <row r="230" spans="1:12" x14ac:dyDescent="0.25">
      <c r="A230" s="918"/>
      <c r="B230" s="921"/>
      <c r="C230" s="922"/>
      <c r="D230" s="923"/>
      <c r="E230" s="921"/>
      <c r="F230" s="921"/>
      <c r="G230" s="921"/>
      <c r="H230" s="924" t="s">
        <v>33</v>
      </c>
      <c r="I230" s="924"/>
      <c r="J230" s="14" t="s">
        <v>31</v>
      </c>
      <c r="K230" s="14" t="s">
        <v>32</v>
      </c>
      <c r="L230" s="16">
        <v>2087.6999999999998</v>
      </c>
    </row>
    <row r="231" spans="1:12" ht="24" x14ac:dyDescent="0.25">
      <c r="A231" s="918"/>
      <c r="B231" s="9" t="s">
        <v>34</v>
      </c>
      <c r="C231" s="13" t="s">
        <v>35</v>
      </c>
      <c r="D231" s="13" t="s">
        <v>36</v>
      </c>
      <c r="E231" s="13" t="s">
        <v>37</v>
      </c>
      <c r="F231" s="920"/>
      <c r="G231" s="920"/>
      <c r="H231" s="924" t="s">
        <v>38</v>
      </c>
      <c r="I231" s="924"/>
      <c r="J231" s="921" t="s">
        <v>31</v>
      </c>
      <c r="K231" s="921" t="s">
        <v>31</v>
      </c>
      <c r="L231" s="925">
        <v>0</v>
      </c>
    </row>
    <row r="232" spans="1:12" ht="22.8" x14ac:dyDescent="0.25">
      <c r="A232" s="918"/>
      <c r="B232" s="14" t="s">
        <v>39</v>
      </c>
      <c r="C232" s="14" t="s">
        <v>3771</v>
      </c>
      <c r="D232" s="15">
        <v>43572</v>
      </c>
      <c r="E232" s="14" t="s">
        <v>3772</v>
      </c>
      <c r="F232" s="920"/>
      <c r="G232" s="920"/>
      <c r="H232" s="924"/>
      <c r="I232" s="924"/>
      <c r="J232" s="921"/>
      <c r="K232" s="921"/>
      <c r="L232" s="925"/>
    </row>
    <row r="233" spans="1:12" ht="24" x14ac:dyDescent="0.25">
      <c r="A233" s="918">
        <v>1244</v>
      </c>
      <c r="B233" s="9" t="s">
        <v>22</v>
      </c>
      <c r="C233" s="13" t="s">
        <v>23</v>
      </c>
      <c r="D233" s="13" t="s">
        <v>24</v>
      </c>
      <c r="E233" s="13" t="s">
        <v>25</v>
      </c>
      <c r="F233" s="919" t="s">
        <v>17</v>
      </c>
      <c r="G233" s="919"/>
      <c r="H233" s="920"/>
      <c r="I233" s="920"/>
      <c r="J233" s="920"/>
      <c r="K233" s="920"/>
      <c r="L233" s="920"/>
    </row>
    <row r="234" spans="1:12" x14ac:dyDescent="0.25">
      <c r="A234" s="918"/>
      <c r="B234" s="921" t="s">
        <v>3773</v>
      </c>
      <c r="C234" s="922" t="s">
        <v>3774</v>
      </c>
      <c r="D234" s="923">
        <v>43599</v>
      </c>
      <c r="E234" s="921" t="s">
        <v>187</v>
      </c>
      <c r="F234" s="921" t="s">
        <v>91</v>
      </c>
      <c r="G234" s="921"/>
      <c r="H234" s="924" t="s">
        <v>30</v>
      </c>
      <c r="I234" s="924"/>
      <c r="J234" s="14" t="s">
        <v>31</v>
      </c>
      <c r="K234" s="14" t="s">
        <v>32</v>
      </c>
      <c r="L234" s="16">
        <v>369.59</v>
      </c>
    </row>
    <row r="235" spans="1:12" x14ac:dyDescent="0.25">
      <c r="A235" s="918"/>
      <c r="B235" s="921"/>
      <c r="C235" s="922"/>
      <c r="D235" s="923"/>
      <c r="E235" s="921"/>
      <c r="F235" s="921"/>
      <c r="G235" s="921"/>
      <c r="H235" s="924" t="s">
        <v>33</v>
      </c>
      <c r="I235" s="924"/>
      <c r="J235" s="14" t="s">
        <v>31</v>
      </c>
      <c r="K235" s="14" t="s">
        <v>32</v>
      </c>
      <c r="L235" s="16">
        <v>322.60000000000002</v>
      </c>
    </row>
    <row r="236" spans="1:12" ht="24" x14ac:dyDescent="0.25">
      <c r="A236" s="918"/>
      <c r="B236" s="9" t="s">
        <v>34</v>
      </c>
      <c r="C236" s="13" t="s">
        <v>35</v>
      </c>
      <c r="D236" s="13" t="s">
        <v>36</v>
      </c>
      <c r="E236" s="13" t="s">
        <v>37</v>
      </c>
      <c r="F236" s="920"/>
      <c r="G236" s="920"/>
      <c r="H236" s="924" t="s">
        <v>38</v>
      </c>
      <c r="I236" s="924"/>
      <c r="J236" s="921" t="s">
        <v>31</v>
      </c>
      <c r="K236" s="921" t="s">
        <v>32</v>
      </c>
      <c r="L236" s="925">
        <v>30</v>
      </c>
    </row>
    <row r="237" spans="1:12" ht="22.8" x14ac:dyDescent="0.25">
      <c r="A237" s="918"/>
      <c r="B237" s="14" t="s">
        <v>45</v>
      </c>
      <c r="C237" s="14" t="s">
        <v>91</v>
      </c>
      <c r="D237" s="15">
        <v>43600</v>
      </c>
      <c r="E237" s="14" t="s">
        <v>2766</v>
      </c>
      <c r="F237" s="920"/>
      <c r="G237" s="920"/>
      <c r="H237" s="924"/>
      <c r="I237" s="924"/>
      <c r="J237" s="921"/>
      <c r="K237" s="921"/>
      <c r="L237" s="925"/>
    </row>
    <row r="238" spans="1:12" ht="24" x14ac:dyDescent="0.25">
      <c r="A238" s="918">
        <v>1245</v>
      </c>
      <c r="B238" s="9" t="s">
        <v>22</v>
      </c>
      <c r="C238" s="13" t="s">
        <v>23</v>
      </c>
      <c r="D238" s="13" t="s">
        <v>24</v>
      </c>
      <c r="E238" s="13" t="s">
        <v>25</v>
      </c>
      <c r="F238" s="919" t="s">
        <v>17</v>
      </c>
      <c r="G238" s="919"/>
      <c r="H238" s="920"/>
      <c r="I238" s="920"/>
      <c r="J238" s="920"/>
      <c r="K238" s="920"/>
      <c r="L238" s="920"/>
    </row>
    <row r="239" spans="1:12" x14ac:dyDescent="0.25">
      <c r="A239" s="918"/>
      <c r="B239" s="921" t="s">
        <v>3773</v>
      </c>
      <c r="C239" s="922" t="s">
        <v>3775</v>
      </c>
      <c r="D239" s="923">
        <v>43701</v>
      </c>
      <c r="E239" s="921" t="s">
        <v>512</v>
      </c>
      <c r="F239" s="921" t="s">
        <v>598</v>
      </c>
      <c r="G239" s="921"/>
      <c r="H239" s="924" t="s">
        <v>30</v>
      </c>
      <c r="I239" s="924"/>
      <c r="J239" s="14" t="s">
        <v>31</v>
      </c>
      <c r="K239" s="14" t="s">
        <v>31</v>
      </c>
      <c r="L239" s="16">
        <v>0</v>
      </c>
    </row>
    <row r="240" spans="1:12" x14ac:dyDescent="0.25">
      <c r="A240" s="918"/>
      <c r="B240" s="921"/>
      <c r="C240" s="922"/>
      <c r="D240" s="923"/>
      <c r="E240" s="921"/>
      <c r="F240" s="921"/>
      <c r="G240" s="921"/>
      <c r="H240" s="924" t="s">
        <v>33</v>
      </c>
      <c r="I240" s="924"/>
      <c r="J240" s="14" t="s">
        <v>31</v>
      </c>
      <c r="K240" s="14" t="s">
        <v>31</v>
      </c>
      <c r="L240" s="16">
        <v>0</v>
      </c>
    </row>
    <row r="241" spans="1:12" ht="24" x14ac:dyDescent="0.25">
      <c r="A241" s="918"/>
      <c r="B241" s="9" t="s">
        <v>34</v>
      </c>
      <c r="C241" s="13" t="s">
        <v>35</v>
      </c>
      <c r="D241" s="13" t="s">
        <v>36</v>
      </c>
      <c r="E241" s="13" t="s">
        <v>37</v>
      </c>
      <c r="F241" s="920"/>
      <c r="G241" s="920"/>
      <c r="H241" s="924" t="s">
        <v>38</v>
      </c>
      <c r="I241" s="924"/>
      <c r="J241" s="921" t="s">
        <v>31</v>
      </c>
      <c r="K241" s="921" t="s">
        <v>32</v>
      </c>
      <c r="L241" s="925">
        <v>695.6</v>
      </c>
    </row>
    <row r="242" spans="1:12" ht="22.8" x14ac:dyDescent="0.25">
      <c r="A242" s="918"/>
      <c r="B242" s="14" t="s">
        <v>45</v>
      </c>
      <c r="C242" s="14" t="s">
        <v>598</v>
      </c>
      <c r="D242" s="15">
        <v>43706</v>
      </c>
      <c r="E242" s="14" t="s">
        <v>1995</v>
      </c>
      <c r="F242" s="920"/>
      <c r="G242" s="920"/>
      <c r="H242" s="924"/>
      <c r="I242" s="924"/>
      <c r="J242" s="921"/>
      <c r="K242" s="921"/>
      <c r="L242" s="925"/>
    </row>
    <row r="243" spans="1:12" ht="24" x14ac:dyDescent="0.25">
      <c r="A243" s="918">
        <v>1246</v>
      </c>
      <c r="B243" s="9" t="s">
        <v>22</v>
      </c>
      <c r="C243" s="13" t="s">
        <v>23</v>
      </c>
      <c r="D243" s="13" t="s">
        <v>24</v>
      </c>
      <c r="E243" s="13" t="s">
        <v>25</v>
      </c>
      <c r="F243" s="919" t="s">
        <v>17</v>
      </c>
      <c r="G243" s="919"/>
      <c r="H243" s="920"/>
      <c r="I243" s="920"/>
      <c r="J243" s="920"/>
      <c r="K243" s="920"/>
      <c r="L243" s="920"/>
    </row>
    <row r="244" spans="1:12" x14ac:dyDescent="0.25">
      <c r="A244" s="918"/>
      <c r="B244" s="921" t="s">
        <v>3776</v>
      </c>
      <c r="C244" s="922" t="s">
        <v>1728</v>
      </c>
      <c r="D244" s="923">
        <v>43720</v>
      </c>
      <c r="E244" s="921" t="s">
        <v>727</v>
      </c>
      <c r="F244" s="921" t="s">
        <v>1729</v>
      </c>
      <c r="G244" s="921"/>
      <c r="H244" s="924" t="s">
        <v>30</v>
      </c>
      <c r="I244" s="924"/>
      <c r="J244" s="14" t="s">
        <v>31</v>
      </c>
      <c r="K244" s="14" t="s">
        <v>32</v>
      </c>
      <c r="L244" s="16">
        <v>284</v>
      </c>
    </row>
    <row r="245" spans="1:12" x14ac:dyDescent="0.25">
      <c r="A245" s="918"/>
      <c r="B245" s="921"/>
      <c r="C245" s="922"/>
      <c r="D245" s="923"/>
      <c r="E245" s="921"/>
      <c r="F245" s="921"/>
      <c r="G245" s="921"/>
      <c r="H245" s="924" t="s">
        <v>33</v>
      </c>
      <c r="I245" s="924"/>
      <c r="J245" s="14" t="s">
        <v>31</v>
      </c>
      <c r="K245" s="14" t="s">
        <v>32</v>
      </c>
      <c r="L245" s="16">
        <v>341.94</v>
      </c>
    </row>
    <row r="246" spans="1:12" ht="24" x14ac:dyDescent="0.25">
      <c r="A246" s="918"/>
      <c r="B246" s="9" t="s">
        <v>34</v>
      </c>
      <c r="C246" s="13" t="s">
        <v>35</v>
      </c>
      <c r="D246" s="13" t="s">
        <v>36</v>
      </c>
      <c r="E246" s="13" t="s">
        <v>37</v>
      </c>
      <c r="F246" s="920"/>
      <c r="G246" s="920"/>
      <c r="H246" s="924" t="s">
        <v>38</v>
      </c>
      <c r="I246" s="924"/>
      <c r="J246" s="921" t="s">
        <v>31</v>
      </c>
      <c r="K246" s="921" t="s">
        <v>31</v>
      </c>
      <c r="L246" s="925">
        <v>0</v>
      </c>
    </row>
    <row r="247" spans="1:12" ht="22.8" x14ac:dyDescent="0.25">
      <c r="A247" s="918"/>
      <c r="B247" s="14" t="s">
        <v>605</v>
      </c>
      <c r="C247" s="14" t="s">
        <v>1729</v>
      </c>
      <c r="D247" s="15">
        <v>43721</v>
      </c>
      <c r="E247" s="14" t="s">
        <v>1238</v>
      </c>
      <c r="F247" s="920"/>
      <c r="G247" s="920"/>
      <c r="H247" s="924"/>
      <c r="I247" s="924"/>
      <c r="J247" s="921"/>
      <c r="K247" s="921"/>
      <c r="L247" s="925"/>
    </row>
    <row r="248" spans="1:12" ht="24" x14ac:dyDescent="0.25">
      <c r="A248" s="918">
        <v>1247</v>
      </c>
      <c r="B248" s="9" t="s">
        <v>22</v>
      </c>
      <c r="C248" s="13" t="s">
        <v>23</v>
      </c>
      <c r="D248" s="13" t="s">
        <v>24</v>
      </c>
      <c r="E248" s="13" t="s">
        <v>25</v>
      </c>
      <c r="F248" s="919" t="s">
        <v>17</v>
      </c>
      <c r="G248" s="919"/>
      <c r="H248" s="920"/>
      <c r="I248" s="920"/>
      <c r="J248" s="920"/>
      <c r="K248" s="920"/>
      <c r="L248" s="920"/>
    </row>
    <row r="249" spans="1:12" x14ac:dyDescent="0.25">
      <c r="A249" s="918"/>
      <c r="B249" s="921" t="s">
        <v>3777</v>
      </c>
      <c r="C249" s="921" t="s">
        <v>3778</v>
      </c>
      <c r="D249" s="923">
        <v>43578</v>
      </c>
      <c r="E249" s="921" t="s">
        <v>548</v>
      </c>
      <c r="F249" s="921" t="s">
        <v>3779</v>
      </c>
      <c r="G249" s="921"/>
      <c r="H249" s="924" t="s">
        <v>30</v>
      </c>
      <c r="I249" s="924"/>
      <c r="J249" s="14" t="s">
        <v>31</v>
      </c>
      <c r="K249" s="14" t="s">
        <v>32</v>
      </c>
      <c r="L249" s="16">
        <v>139</v>
      </c>
    </row>
    <row r="250" spans="1:12" x14ac:dyDescent="0.25">
      <c r="A250" s="918"/>
      <c r="B250" s="921"/>
      <c r="C250" s="921"/>
      <c r="D250" s="923"/>
      <c r="E250" s="921"/>
      <c r="F250" s="921"/>
      <c r="G250" s="921"/>
      <c r="H250" s="924" t="s">
        <v>33</v>
      </c>
      <c r="I250" s="924"/>
      <c r="J250" s="14" t="s">
        <v>31</v>
      </c>
      <c r="K250" s="14" t="s">
        <v>32</v>
      </c>
      <c r="L250" s="16">
        <v>312.8</v>
      </c>
    </row>
    <row r="251" spans="1:12" ht="24" x14ac:dyDescent="0.25">
      <c r="A251" s="918"/>
      <c r="B251" s="9" t="s">
        <v>34</v>
      </c>
      <c r="C251" s="13" t="s">
        <v>35</v>
      </c>
      <c r="D251" s="13" t="s">
        <v>36</v>
      </c>
      <c r="E251" s="13" t="s">
        <v>37</v>
      </c>
      <c r="F251" s="920"/>
      <c r="G251" s="920"/>
      <c r="H251" s="924" t="s">
        <v>38</v>
      </c>
      <c r="I251" s="924"/>
      <c r="J251" s="921" t="s">
        <v>31</v>
      </c>
      <c r="K251" s="921" t="s">
        <v>31</v>
      </c>
      <c r="L251" s="925">
        <v>0</v>
      </c>
    </row>
    <row r="252" spans="1:12" ht="22.8" x14ac:dyDescent="0.25">
      <c r="A252" s="918"/>
      <c r="B252" s="14" t="s">
        <v>323</v>
      </c>
      <c r="C252" s="14" t="s">
        <v>3779</v>
      </c>
      <c r="D252" s="15">
        <v>43579</v>
      </c>
      <c r="E252" s="14" t="s">
        <v>263</v>
      </c>
      <c r="F252" s="920"/>
      <c r="G252" s="920"/>
      <c r="H252" s="924"/>
      <c r="I252" s="924"/>
      <c r="J252" s="921"/>
      <c r="K252" s="921"/>
      <c r="L252" s="925"/>
    </row>
    <row r="253" spans="1:12" ht="24" x14ac:dyDescent="0.25">
      <c r="A253" s="918">
        <v>1248</v>
      </c>
      <c r="B253" s="9" t="s">
        <v>22</v>
      </c>
      <c r="C253" s="13" t="s">
        <v>23</v>
      </c>
      <c r="D253" s="13" t="s">
        <v>24</v>
      </c>
      <c r="E253" s="13" t="s">
        <v>25</v>
      </c>
      <c r="F253" s="919" t="s">
        <v>17</v>
      </c>
      <c r="G253" s="919"/>
      <c r="H253" s="920"/>
      <c r="I253" s="920"/>
      <c r="J253" s="920"/>
      <c r="K253" s="920"/>
      <c r="L253" s="920"/>
    </row>
    <row r="254" spans="1:12" x14ac:dyDescent="0.25">
      <c r="A254" s="918"/>
      <c r="B254" s="921" t="s">
        <v>3777</v>
      </c>
      <c r="C254" s="921" t="s">
        <v>3780</v>
      </c>
      <c r="D254" s="923">
        <v>43583</v>
      </c>
      <c r="E254" s="921" t="s">
        <v>187</v>
      </c>
      <c r="F254" s="921" t="s">
        <v>982</v>
      </c>
      <c r="G254" s="921"/>
      <c r="H254" s="924" t="s">
        <v>30</v>
      </c>
      <c r="I254" s="924"/>
      <c r="J254" s="14" t="s">
        <v>31</v>
      </c>
      <c r="K254" s="14" t="s">
        <v>32</v>
      </c>
      <c r="L254" s="16">
        <v>494.5</v>
      </c>
    </row>
    <row r="255" spans="1:12" x14ac:dyDescent="0.25">
      <c r="A255" s="918"/>
      <c r="B255" s="921"/>
      <c r="C255" s="921"/>
      <c r="D255" s="923"/>
      <c r="E255" s="921"/>
      <c r="F255" s="921"/>
      <c r="G255" s="921"/>
      <c r="H255" s="924" t="s">
        <v>33</v>
      </c>
      <c r="I255" s="924"/>
      <c r="J255" s="14" t="s">
        <v>31</v>
      </c>
      <c r="K255" s="14" t="s">
        <v>32</v>
      </c>
      <c r="L255" s="16">
        <v>354.6</v>
      </c>
    </row>
    <row r="256" spans="1:12" ht="24" x14ac:dyDescent="0.25">
      <c r="A256" s="918"/>
      <c r="B256" s="9" t="s">
        <v>34</v>
      </c>
      <c r="C256" s="13" t="s">
        <v>35</v>
      </c>
      <c r="D256" s="13" t="s">
        <v>36</v>
      </c>
      <c r="E256" s="13" t="s">
        <v>37</v>
      </c>
      <c r="F256" s="920"/>
      <c r="G256" s="920"/>
      <c r="H256" s="924" t="s">
        <v>38</v>
      </c>
      <c r="I256" s="924"/>
      <c r="J256" s="921" t="s">
        <v>31</v>
      </c>
      <c r="K256" s="921" t="s">
        <v>31</v>
      </c>
      <c r="L256" s="925">
        <v>0</v>
      </c>
    </row>
    <row r="257" spans="1:12" ht="22.8" x14ac:dyDescent="0.25">
      <c r="A257" s="918"/>
      <c r="B257" s="14" t="s">
        <v>323</v>
      </c>
      <c r="C257" s="14" t="s">
        <v>982</v>
      </c>
      <c r="D257" s="15">
        <v>43585</v>
      </c>
      <c r="E257" s="14" t="s">
        <v>2462</v>
      </c>
      <c r="F257" s="920"/>
      <c r="G257" s="920"/>
      <c r="H257" s="924"/>
      <c r="I257" s="924"/>
      <c r="J257" s="921"/>
      <c r="K257" s="921"/>
      <c r="L257" s="925"/>
    </row>
    <row r="258" spans="1:12" ht="24" x14ac:dyDescent="0.25">
      <c r="A258" s="918">
        <v>1249</v>
      </c>
      <c r="B258" s="9" t="s">
        <v>22</v>
      </c>
      <c r="C258" s="13" t="s">
        <v>23</v>
      </c>
      <c r="D258" s="13" t="s">
        <v>24</v>
      </c>
      <c r="E258" s="13" t="s">
        <v>25</v>
      </c>
      <c r="F258" s="919" t="s">
        <v>17</v>
      </c>
      <c r="G258" s="919"/>
      <c r="H258" s="920"/>
      <c r="I258" s="920"/>
      <c r="J258" s="920"/>
      <c r="K258" s="920"/>
      <c r="L258" s="920"/>
    </row>
    <row r="259" spans="1:12" x14ac:dyDescent="0.25">
      <c r="A259" s="918"/>
      <c r="B259" s="921" t="s">
        <v>3777</v>
      </c>
      <c r="C259" s="922" t="s">
        <v>3781</v>
      </c>
      <c r="D259" s="923">
        <v>43621</v>
      </c>
      <c r="E259" s="921" t="s">
        <v>1560</v>
      </c>
      <c r="F259" s="921" t="s">
        <v>3782</v>
      </c>
      <c r="G259" s="921"/>
      <c r="H259" s="924" t="s">
        <v>30</v>
      </c>
      <c r="I259" s="924"/>
      <c r="J259" s="14" t="s">
        <v>31</v>
      </c>
      <c r="K259" s="14" t="s">
        <v>31</v>
      </c>
      <c r="L259" s="16">
        <v>0</v>
      </c>
    </row>
    <row r="260" spans="1:12" x14ac:dyDescent="0.25">
      <c r="A260" s="918"/>
      <c r="B260" s="921"/>
      <c r="C260" s="922"/>
      <c r="D260" s="923"/>
      <c r="E260" s="921"/>
      <c r="F260" s="921"/>
      <c r="G260" s="921"/>
      <c r="H260" s="924" t="s">
        <v>33</v>
      </c>
      <c r="I260" s="924"/>
      <c r="J260" s="14" t="s">
        <v>31</v>
      </c>
      <c r="K260" s="14" t="s">
        <v>31</v>
      </c>
      <c r="L260" s="16">
        <v>0</v>
      </c>
    </row>
    <row r="261" spans="1:12" ht="24" x14ac:dyDescent="0.25">
      <c r="A261" s="918"/>
      <c r="B261" s="9" t="s">
        <v>34</v>
      </c>
      <c r="C261" s="13" t="s">
        <v>35</v>
      </c>
      <c r="D261" s="13" t="s">
        <v>36</v>
      </c>
      <c r="E261" s="13" t="s">
        <v>37</v>
      </c>
      <c r="F261" s="920"/>
      <c r="G261" s="920"/>
      <c r="H261" s="924" t="s">
        <v>38</v>
      </c>
      <c r="I261" s="924"/>
      <c r="J261" s="921" t="s">
        <v>31</v>
      </c>
      <c r="K261" s="921" t="s">
        <v>32</v>
      </c>
      <c r="L261" s="925">
        <v>560.14</v>
      </c>
    </row>
    <row r="262" spans="1:12" ht="22.8" x14ac:dyDescent="0.25">
      <c r="A262" s="918"/>
      <c r="B262" s="14" t="s">
        <v>323</v>
      </c>
      <c r="C262" s="14" t="s">
        <v>3782</v>
      </c>
      <c r="D262" s="15">
        <v>43629</v>
      </c>
      <c r="E262" s="14" t="s">
        <v>1561</v>
      </c>
      <c r="F262" s="920"/>
      <c r="G262" s="920"/>
      <c r="H262" s="924"/>
      <c r="I262" s="924"/>
      <c r="J262" s="921"/>
      <c r="K262" s="921"/>
      <c r="L262" s="925"/>
    </row>
    <row r="263" spans="1:12" ht="24" x14ac:dyDescent="0.25">
      <c r="A263" s="918">
        <v>1250</v>
      </c>
      <c r="B263" s="9" t="s">
        <v>22</v>
      </c>
      <c r="C263" s="13" t="s">
        <v>23</v>
      </c>
      <c r="D263" s="13" t="s">
        <v>24</v>
      </c>
      <c r="E263" s="13" t="s">
        <v>25</v>
      </c>
      <c r="F263" s="919" t="s">
        <v>17</v>
      </c>
      <c r="G263" s="919"/>
      <c r="H263" s="920"/>
      <c r="I263" s="920"/>
      <c r="J263" s="920"/>
      <c r="K263" s="920"/>
      <c r="L263" s="920"/>
    </row>
    <row r="264" spans="1:12" x14ac:dyDescent="0.25">
      <c r="A264" s="918"/>
      <c r="B264" s="921" t="s">
        <v>3777</v>
      </c>
      <c r="C264" s="921" t="s">
        <v>3783</v>
      </c>
      <c r="D264" s="923">
        <v>43640</v>
      </c>
      <c r="E264" s="921" t="s">
        <v>136</v>
      </c>
      <c r="F264" s="921" t="s">
        <v>137</v>
      </c>
      <c r="G264" s="921"/>
      <c r="H264" s="924" t="s">
        <v>30</v>
      </c>
      <c r="I264" s="924"/>
      <c r="J264" s="14" t="s">
        <v>31</v>
      </c>
      <c r="K264" s="14" t="s">
        <v>31</v>
      </c>
      <c r="L264" s="16">
        <v>0</v>
      </c>
    </row>
    <row r="265" spans="1:12" x14ac:dyDescent="0.25">
      <c r="A265" s="918"/>
      <c r="B265" s="921"/>
      <c r="C265" s="921"/>
      <c r="D265" s="923"/>
      <c r="E265" s="921"/>
      <c r="F265" s="921"/>
      <c r="G265" s="921"/>
      <c r="H265" s="924" t="s">
        <v>33</v>
      </c>
      <c r="I265" s="924"/>
      <c r="J265" s="14" t="s">
        <v>31</v>
      </c>
      <c r="K265" s="14" t="s">
        <v>31</v>
      </c>
      <c r="L265" s="16">
        <v>0</v>
      </c>
    </row>
    <row r="266" spans="1:12" ht="24" x14ac:dyDescent="0.25">
      <c r="A266" s="918"/>
      <c r="B266" s="9" t="s">
        <v>34</v>
      </c>
      <c r="C266" s="13" t="s">
        <v>35</v>
      </c>
      <c r="D266" s="13" t="s">
        <v>36</v>
      </c>
      <c r="E266" s="13" t="s">
        <v>37</v>
      </c>
      <c r="F266" s="920"/>
      <c r="G266" s="920"/>
      <c r="H266" s="924" t="s">
        <v>38</v>
      </c>
      <c r="I266" s="924"/>
      <c r="J266" s="921" t="s">
        <v>31</v>
      </c>
      <c r="K266" s="921" t="s">
        <v>32</v>
      </c>
      <c r="L266" s="925">
        <v>1000</v>
      </c>
    </row>
    <row r="267" spans="1:12" ht="22.8" x14ac:dyDescent="0.25">
      <c r="A267" s="918"/>
      <c r="B267" s="14" t="s">
        <v>323</v>
      </c>
      <c r="C267" s="14" t="s">
        <v>137</v>
      </c>
      <c r="D267" s="15">
        <v>43643</v>
      </c>
      <c r="E267" s="14" t="s">
        <v>3784</v>
      </c>
      <c r="F267" s="920"/>
      <c r="G267" s="920"/>
      <c r="H267" s="924"/>
      <c r="I267" s="924"/>
      <c r="J267" s="921"/>
      <c r="K267" s="921"/>
      <c r="L267" s="925"/>
    </row>
    <row r="268" spans="1:12" ht="24" x14ac:dyDescent="0.25">
      <c r="A268" s="918">
        <v>1251</v>
      </c>
      <c r="B268" s="9" t="s">
        <v>22</v>
      </c>
      <c r="C268" s="13" t="s">
        <v>23</v>
      </c>
      <c r="D268" s="13" t="s">
        <v>24</v>
      </c>
      <c r="E268" s="13" t="s">
        <v>25</v>
      </c>
      <c r="F268" s="919" t="s">
        <v>17</v>
      </c>
      <c r="G268" s="919"/>
      <c r="H268" s="920"/>
      <c r="I268" s="920"/>
      <c r="J268" s="920"/>
      <c r="K268" s="920"/>
      <c r="L268" s="920"/>
    </row>
    <row r="269" spans="1:12" x14ac:dyDescent="0.25">
      <c r="A269" s="918"/>
      <c r="B269" s="921" t="s">
        <v>3785</v>
      </c>
      <c r="C269" s="921" t="s">
        <v>3786</v>
      </c>
      <c r="D269" s="923">
        <v>43578</v>
      </c>
      <c r="E269" s="921" t="s">
        <v>1753</v>
      </c>
      <c r="F269" s="921" t="s">
        <v>3787</v>
      </c>
      <c r="G269" s="921"/>
      <c r="H269" s="924" t="s">
        <v>30</v>
      </c>
      <c r="I269" s="924"/>
      <c r="J269" s="14" t="s">
        <v>31</v>
      </c>
      <c r="K269" s="14" t="s">
        <v>31</v>
      </c>
      <c r="L269" s="16">
        <v>0</v>
      </c>
    </row>
    <row r="270" spans="1:12" x14ac:dyDescent="0.25">
      <c r="A270" s="918"/>
      <c r="B270" s="921"/>
      <c r="C270" s="921"/>
      <c r="D270" s="923"/>
      <c r="E270" s="921"/>
      <c r="F270" s="921"/>
      <c r="G270" s="921"/>
      <c r="H270" s="924" t="s">
        <v>33</v>
      </c>
      <c r="I270" s="924"/>
      <c r="J270" s="14" t="s">
        <v>31</v>
      </c>
      <c r="K270" s="14" t="s">
        <v>32</v>
      </c>
      <c r="L270" s="16">
        <v>101.12</v>
      </c>
    </row>
    <row r="271" spans="1:12" ht="24" x14ac:dyDescent="0.25">
      <c r="A271" s="918"/>
      <c r="B271" s="9" t="s">
        <v>34</v>
      </c>
      <c r="C271" s="13" t="s">
        <v>35</v>
      </c>
      <c r="D271" s="13" t="s">
        <v>36</v>
      </c>
      <c r="E271" s="13" t="s">
        <v>37</v>
      </c>
      <c r="F271" s="920"/>
      <c r="G271" s="920"/>
      <c r="H271" s="924" t="s">
        <v>38</v>
      </c>
      <c r="I271" s="924"/>
      <c r="J271" s="921" t="s">
        <v>31</v>
      </c>
      <c r="K271" s="921" t="s">
        <v>32</v>
      </c>
      <c r="L271" s="925">
        <v>460</v>
      </c>
    </row>
    <row r="272" spans="1:12" ht="22.8" x14ac:dyDescent="0.25">
      <c r="A272" s="918"/>
      <c r="B272" s="14" t="s">
        <v>229</v>
      </c>
      <c r="C272" s="14" t="s">
        <v>3787</v>
      </c>
      <c r="D272" s="15">
        <v>43583</v>
      </c>
      <c r="E272" s="14" t="s">
        <v>3612</v>
      </c>
      <c r="F272" s="920"/>
      <c r="G272" s="920"/>
      <c r="H272" s="924"/>
      <c r="I272" s="924"/>
      <c r="J272" s="921"/>
      <c r="K272" s="921"/>
      <c r="L272" s="925"/>
    </row>
    <row r="273" spans="1:12" ht="24" x14ac:dyDescent="0.25">
      <c r="A273" s="918">
        <v>1252</v>
      </c>
      <c r="B273" s="9" t="s">
        <v>22</v>
      </c>
      <c r="C273" s="13" t="s">
        <v>23</v>
      </c>
      <c r="D273" s="13" t="s">
        <v>24</v>
      </c>
      <c r="E273" s="13" t="s">
        <v>25</v>
      </c>
      <c r="F273" s="919" t="s">
        <v>17</v>
      </c>
      <c r="G273" s="919"/>
      <c r="H273" s="920"/>
      <c r="I273" s="920"/>
      <c r="J273" s="920"/>
      <c r="K273" s="920"/>
      <c r="L273" s="920"/>
    </row>
    <row r="274" spans="1:12" x14ac:dyDescent="0.25">
      <c r="A274" s="918"/>
      <c r="B274" s="921" t="s">
        <v>3785</v>
      </c>
      <c r="C274" s="922" t="s">
        <v>3788</v>
      </c>
      <c r="D274" s="923">
        <v>43648</v>
      </c>
      <c r="E274" s="921" t="s">
        <v>3789</v>
      </c>
      <c r="F274" s="921" t="s">
        <v>3790</v>
      </c>
      <c r="G274" s="921"/>
      <c r="H274" s="924" t="s">
        <v>30</v>
      </c>
      <c r="I274" s="924"/>
      <c r="J274" s="14" t="s">
        <v>31</v>
      </c>
      <c r="K274" s="14" t="s">
        <v>32</v>
      </c>
      <c r="L274" s="16">
        <v>322</v>
      </c>
    </row>
    <row r="275" spans="1:12" x14ac:dyDescent="0.25">
      <c r="A275" s="918"/>
      <c r="B275" s="921"/>
      <c r="C275" s="922"/>
      <c r="D275" s="923"/>
      <c r="E275" s="921"/>
      <c r="F275" s="921"/>
      <c r="G275" s="921"/>
      <c r="H275" s="924" t="s">
        <v>33</v>
      </c>
      <c r="I275" s="924"/>
      <c r="J275" s="14" t="s">
        <v>31</v>
      </c>
      <c r="K275" s="14" t="s">
        <v>32</v>
      </c>
      <c r="L275" s="16">
        <v>2416.19</v>
      </c>
    </row>
    <row r="276" spans="1:12" ht="24" x14ac:dyDescent="0.25">
      <c r="A276" s="918"/>
      <c r="B276" s="9" t="s">
        <v>34</v>
      </c>
      <c r="C276" s="13" t="s">
        <v>35</v>
      </c>
      <c r="D276" s="13" t="s">
        <v>36</v>
      </c>
      <c r="E276" s="13" t="s">
        <v>37</v>
      </c>
      <c r="F276" s="920"/>
      <c r="G276" s="920"/>
      <c r="H276" s="924" t="s">
        <v>38</v>
      </c>
      <c r="I276" s="924"/>
      <c r="J276" s="921" t="s">
        <v>31</v>
      </c>
      <c r="K276" s="921" t="s">
        <v>31</v>
      </c>
      <c r="L276" s="925">
        <v>0</v>
      </c>
    </row>
    <row r="277" spans="1:12" ht="22.8" x14ac:dyDescent="0.25">
      <c r="A277" s="918"/>
      <c r="B277" s="14" t="s">
        <v>229</v>
      </c>
      <c r="C277" s="14" t="s">
        <v>3790</v>
      </c>
      <c r="D277" s="15">
        <v>43660</v>
      </c>
      <c r="E277" s="14" t="s">
        <v>3791</v>
      </c>
      <c r="F277" s="920"/>
      <c r="G277" s="920"/>
      <c r="H277" s="924"/>
      <c r="I277" s="924"/>
      <c r="J277" s="921"/>
      <c r="K277" s="921"/>
      <c r="L277" s="925"/>
    </row>
    <row r="278" spans="1:12" ht="24" x14ac:dyDescent="0.25">
      <c r="A278" s="918">
        <v>1253</v>
      </c>
      <c r="B278" s="9" t="s">
        <v>22</v>
      </c>
      <c r="C278" s="13" t="s">
        <v>23</v>
      </c>
      <c r="D278" s="13" t="s">
        <v>24</v>
      </c>
      <c r="E278" s="13" t="s">
        <v>25</v>
      </c>
      <c r="F278" s="919" t="s">
        <v>17</v>
      </c>
      <c r="G278" s="919"/>
      <c r="H278" s="920"/>
      <c r="I278" s="920"/>
      <c r="J278" s="920"/>
      <c r="K278" s="920"/>
      <c r="L278" s="920"/>
    </row>
    <row r="279" spans="1:12" x14ac:dyDescent="0.25">
      <c r="A279" s="918"/>
      <c r="B279" s="921" t="s">
        <v>3785</v>
      </c>
      <c r="C279" s="922" t="s">
        <v>3788</v>
      </c>
      <c r="D279" s="923">
        <v>43648</v>
      </c>
      <c r="E279" s="921" t="s">
        <v>3789</v>
      </c>
      <c r="F279" s="921" t="s">
        <v>3792</v>
      </c>
      <c r="G279" s="921"/>
      <c r="H279" s="924" t="s">
        <v>30</v>
      </c>
      <c r="I279" s="924"/>
      <c r="J279" s="14" t="s">
        <v>31</v>
      </c>
      <c r="K279" s="14" t="s">
        <v>32</v>
      </c>
      <c r="L279" s="16">
        <v>385</v>
      </c>
    </row>
    <row r="280" spans="1:12" x14ac:dyDescent="0.25">
      <c r="A280" s="918"/>
      <c r="B280" s="921"/>
      <c r="C280" s="922"/>
      <c r="D280" s="923"/>
      <c r="E280" s="921"/>
      <c r="F280" s="921"/>
      <c r="G280" s="921"/>
      <c r="H280" s="924" t="s">
        <v>33</v>
      </c>
      <c r="I280" s="924"/>
      <c r="J280" s="14" t="s">
        <v>31</v>
      </c>
      <c r="K280" s="14" t="s">
        <v>31</v>
      </c>
      <c r="L280" s="16">
        <v>0</v>
      </c>
    </row>
    <row r="281" spans="1:12" ht="24" x14ac:dyDescent="0.25">
      <c r="A281" s="918"/>
      <c r="B281" s="9" t="s">
        <v>34</v>
      </c>
      <c r="C281" s="13" t="s">
        <v>35</v>
      </c>
      <c r="D281" s="13" t="s">
        <v>36</v>
      </c>
      <c r="E281" s="13" t="s">
        <v>37</v>
      </c>
      <c r="F281" s="920"/>
      <c r="G281" s="920"/>
      <c r="H281" s="924" t="s">
        <v>38</v>
      </c>
      <c r="I281" s="924"/>
      <c r="J281" s="921" t="s">
        <v>31</v>
      </c>
      <c r="K281" s="921" t="s">
        <v>31</v>
      </c>
      <c r="L281" s="925">
        <v>0</v>
      </c>
    </row>
    <row r="282" spans="1:12" ht="22.8" x14ac:dyDescent="0.25">
      <c r="A282" s="918"/>
      <c r="B282" s="14" t="s">
        <v>229</v>
      </c>
      <c r="C282" s="14" t="s">
        <v>3792</v>
      </c>
      <c r="D282" s="15">
        <v>43660</v>
      </c>
      <c r="E282" s="14" t="s">
        <v>3791</v>
      </c>
      <c r="F282" s="920"/>
      <c r="G282" s="920"/>
      <c r="H282" s="924"/>
      <c r="I282" s="924"/>
      <c r="J282" s="921"/>
      <c r="K282" s="921"/>
      <c r="L282" s="925"/>
    </row>
    <row r="283" spans="1:12" ht="24" x14ac:dyDescent="0.25">
      <c r="A283" s="918">
        <v>1254</v>
      </c>
      <c r="B283" s="9" t="s">
        <v>22</v>
      </c>
      <c r="C283" s="13" t="s">
        <v>23</v>
      </c>
      <c r="D283" s="13" t="s">
        <v>24</v>
      </c>
      <c r="E283" s="13" t="s">
        <v>25</v>
      </c>
      <c r="F283" s="919" t="s">
        <v>17</v>
      </c>
      <c r="G283" s="919"/>
      <c r="H283" s="920"/>
      <c r="I283" s="920"/>
      <c r="J283" s="920"/>
      <c r="K283" s="920"/>
      <c r="L283" s="920"/>
    </row>
    <row r="284" spans="1:12" x14ac:dyDescent="0.25">
      <c r="A284" s="918"/>
      <c r="B284" s="921" t="s">
        <v>3785</v>
      </c>
      <c r="C284" s="921" t="s">
        <v>3793</v>
      </c>
      <c r="D284" s="923">
        <v>43680</v>
      </c>
      <c r="E284" s="921" t="s">
        <v>227</v>
      </c>
      <c r="F284" s="921" t="s">
        <v>228</v>
      </c>
      <c r="G284" s="921"/>
      <c r="H284" s="924" t="s">
        <v>30</v>
      </c>
      <c r="I284" s="924"/>
      <c r="J284" s="14" t="s">
        <v>31</v>
      </c>
      <c r="K284" s="14" t="s">
        <v>32</v>
      </c>
      <c r="L284" s="16">
        <v>846.4</v>
      </c>
    </row>
    <row r="285" spans="1:12" x14ac:dyDescent="0.25">
      <c r="A285" s="918"/>
      <c r="B285" s="921"/>
      <c r="C285" s="921"/>
      <c r="D285" s="923"/>
      <c r="E285" s="921"/>
      <c r="F285" s="921"/>
      <c r="G285" s="921"/>
      <c r="H285" s="924" t="s">
        <v>33</v>
      </c>
      <c r="I285" s="924"/>
      <c r="J285" s="14" t="s">
        <v>31</v>
      </c>
      <c r="K285" s="14" t="s">
        <v>32</v>
      </c>
      <c r="L285" s="16">
        <v>1210.99</v>
      </c>
    </row>
    <row r="286" spans="1:12" ht="24" x14ac:dyDescent="0.25">
      <c r="A286" s="918"/>
      <c r="B286" s="9" t="s">
        <v>34</v>
      </c>
      <c r="C286" s="13" t="s">
        <v>35</v>
      </c>
      <c r="D286" s="13" t="s">
        <v>36</v>
      </c>
      <c r="E286" s="13" t="s">
        <v>37</v>
      </c>
      <c r="F286" s="920"/>
      <c r="G286" s="920"/>
      <c r="H286" s="924" t="s">
        <v>38</v>
      </c>
      <c r="I286" s="924"/>
      <c r="J286" s="921" t="s">
        <v>31</v>
      </c>
      <c r="K286" s="921" t="s">
        <v>32</v>
      </c>
      <c r="L286" s="925">
        <v>622</v>
      </c>
    </row>
    <row r="287" spans="1:12" ht="22.8" x14ac:dyDescent="0.25">
      <c r="A287" s="918"/>
      <c r="B287" s="14" t="s">
        <v>229</v>
      </c>
      <c r="C287" s="14" t="s">
        <v>228</v>
      </c>
      <c r="D287" s="15">
        <v>43686</v>
      </c>
      <c r="E287" s="14" t="s">
        <v>1221</v>
      </c>
      <c r="F287" s="920"/>
      <c r="G287" s="920"/>
      <c r="H287" s="924"/>
      <c r="I287" s="924"/>
      <c r="J287" s="921"/>
      <c r="K287" s="921"/>
      <c r="L287" s="925"/>
    </row>
    <row r="288" spans="1:12" ht="24" x14ac:dyDescent="0.25">
      <c r="A288" s="918">
        <v>1255</v>
      </c>
      <c r="B288" s="9" t="s">
        <v>22</v>
      </c>
      <c r="C288" s="13" t="s">
        <v>23</v>
      </c>
      <c r="D288" s="13" t="s">
        <v>24</v>
      </c>
      <c r="E288" s="13" t="s">
        <v>25</v>
      </c>
      <c r="F288" s="919" t="s">
        <v>17</v>
      </c>
      <c r="G288" s="919"/>
      <c r="H288" s="920"/>
      <c r="I288" s="920"/>
      <c r="J288" s="920"/>
      <c r="K288" s="920"/>
      <c r="L288" s="920"/>
    </row>
    <row r="289" spans="1:12" x14ac:dyDescent="0.25">
      <c r="A289" s="918"/>
      <c r="B289" s="921" t="s">
        <v>3794</v>
      </c>
      <c r="C289" s="922" t="s">
        <v>3795</v>
      </c>
      <c r="D289" s="923">
        <v>43556</v>
      </c>
      <c r="E289" s="921" t="s">
        <v>151</v>
      </c>
      <c r="F289" s="921" t="s">
        <v>1765</v>
      </c>
      <c r="G289" s="921"/>
      <c r="H289" s="924" t="s">
        <v>30</v>
      </c>
      <c r="I289" s="924"/>
      <c r="J289" s="14" t="s">
        <v>31</v>
      </c>
      <c r="K289" s="14" t="s">
        <v>32</v>
      </c>
      <c r="L289" s="16">
        <v>291.84000000000003</v>
      </c>
    </row>
    <row r="290" spans="1:12" x14ac:dyDescent="0.25">
      <c r="A290" s="918"/>
      <c r="B290" s="921"/>
      <c r="C290" s="922"/>
      <c r="D290" s="923"/>
      <c r="E290" s="921"/>
      <c r="F290" s="921"/>
      <c r="G290" s="921"/>
      <c r="H290" s="924" t="s">
        <v>33</v>
      </c>
      <c r="I290" s="924"/>
      <c r="J290" s="921" t="s">
        <v>31</v>
      </c>
      <c r="K290" s="921" t="s">
        <v>32</v>
      </c>
      <c r="L290" s="925">
        <v>896.6</v>
      </c>
    </row>
    <row r="291" spans="1:12" x14ac:dyDescent="0.25">
      <c r="A291" s="918"/>
      <c r="B291" s="921"/>
      <c r="C291" s="922"/>
      <c r="D291" s="923"/>
      <c r="E291" s="921"/>
      <c r="F291" s="921"/>
      <c r="G291" s="921"/>
      <c r="H291" s="924"/>
      <c r="I291" s="924"/>
      <c r="J291" s="921"/>
      <c r="K291" s="921"/>
      <c r="L291" s="925"/>
    </row>
    <row r="292" spans="1:12" ht="24" x14ac:dyDescent="0.25">
      <c r="A292" s="918"/>
      <c r="B292" s="9" t="s">
        <v>34</v>
      </c>
      <c r="C292" s="13" t="s">
        <v>35</v>
      </c>
      <c r="D292" s="13" t="s">
        <v>36</v>
      </c>
      <c r="E292" s="13" t="s">
        <v>37</v>
      </c>
      <c r="F292" s="920"/>
      <c r="G292" s="920"/>
      <c r="H292" s="924" t="s">
        <v>38</v>
      </c>
      <c r="I292" s="924"/>
      <c r="J292" s="921" t="s">
        <v>31</v>
      </c>
      <c r="K292" s="921" t="s">
        <v>32</v>
      </c>
      <c r="L292" s="925">
        <v>665</v>
      </c>
    </row>
    <row r="293" spans="1:12" ht="22.8" x14ac:dyDescent="0.25">
      <c r="A293" s="918"/>
      <c r="B293" s="14" t="s">
        <v>3796</v>
      </c>
      <c r="C293" s="14" t="s">
        <v>1765</v>
      </c>
      <c r="D293" s="15">
        <v>43561</v>
      </c>
      <c r="E293" s="14" t="s">
        <v>3797</v>
      </c>
      <c r="F293" s="920"/>
      <c r="G293" s="920"/>
      <c r="H293" s="924"/>
      <c r="I293" s="924"/>
      <c r="J293" s="921"/>
      <c r="K293" s="921"/>
      <c r="L293" s="925"/>
    </row>
    <row r="294" spans="1:12" ht="24" x14ac:dyDescent="0.25">
      <c r="A294" s="918">
        <v>1256</v>
      </c>
      <c r="B294" s="9" t="s">
        <v>22</v>
      </c>
      <c r="C294" s="13" t="s">
        <v>23</v>
      </c>
      <c r="D294" s="13" t="s">
        <v>24</v>
      </c>
      <c r="E294" s="13" t="s">
        <v>25</v>
      </c>
      <c r="F294" s="919" t="s">
        <v>17</v>
      </c>
      <c r="G294" s="919"/>
      <c r="H294" s="920"/>
      <c r="I294" s="920"/>
      <c r="J294" s="920"/>
      <c r="K294" s="920"/>
      <c r="L294" s="920"/>
    </row>
    <row r="295" spans="1:12" x14ac:dyDescent="0.25">
      <c r="A295" s="918"/>
      <c r="B295" s="921" t="s">
        <v>3794</v>
      </c>
      <c r="C295" s="922" t="s">
        <v>3798</v>
      </c>
      <c r="D295" s="923">
        <v>43579</v>
      </c>
      <c r="E295" s="921" t="s">
        <v>2854</v>
      </c>
      <c r="F295" s="921" t="s">
        <v>3799</v>
      </c>
      <c r="G295" s="921"/>
      <c r="H295" s="924" t="s">
        <v>30</v>
      </c>
      <c r="I295" s="924"/>
      <c r="J295" s="14" t="s">
        <v>31</v>
      </c>
      <c r="K295" s="14" t="s">
        <v>31</v>
      </c>
      <c r="L295" s="16">
        <v>0</v>
      </c>
    </row>
    <row r="296" spans="1:12" x14ac:dyDescent="0.25">
      <c r="A296" s="918"/>
      <c r="B296" s="921"/>
      <c r="C296" s="922"/>
      <c r="D296" s="923"/>
      <c r="E296" s="921"/>
      <c r="F296" s="921"/>
      <c r="G296" s="921"/>
      <c r="H296" s="924" t="s">
        <v>33</v>
      </c>
      <c r="I296" s="924"/>
      <c r="J296" s="921" t="s">
        <v>31</v>
      </c>
      <c r="K296" s="921" t="s">
        <v>32</v>
      </c>
      <c r="L296" s="925">
        <v>1797.47</v>
      </c>
    </row>
    <row r="297" spans="1:12" x14ac:dyDescent="0.25">
      <c r="A297" s="918"/>
      <c r="B297" s="921"/>
      <c r="C297" s="922"/>
      <c r="D297" s="923"/>
      <c r="E297" s="921"/>
      <c r="F297" s="921"/>
      <c r="G297" s="921"/>
      <c r="H297" s="924"/>
      <c r="I297" s="924"/>
      <c r="J297" s="921"/>
      <c r="K297" s="921"/>
      <c r="L297" s="925"/>
    </row>
    <row r="298" spans="1:12" ht="24" x14ac:dyDescent="0.25">
      <c r="A298" s="918"/>
      <c r="B298" s="9" t="s">
        <v>34</v>
      </c>
      <c r="C298" s="13" t="s">
        <v>35</v>
      </c>
      <c r="D298" s="13" t="s">
        <v>36</v>
      </c>
      <c r="E298" s="13" t="s">
        <v>37</v>
      </c>
      <c r="F298" s="920"/>
      <c r="G298" s="920"/>
      <c r="H298" s="924" t="s">
        <v>38</v>
      </c>
      <c r="I298" s="924"/>
      <c r="J298" s="921" t="s">
        <v>31</v>
      </c>
      <c r="K298" s="921" t="s">
        <v>31</v>
      </c>
      <c r="L298" s="925">
        <v>0</v>
      </c>
    </row>
    <row r="299" spans="1:12" ht="22.8" x14ac:dyDescent="0.25">
      <c r="A299" s="918"/>
      <c r="B299" s="14" t="s">
        <v>3796</v>
      </c>
      <c r="C299" s="14" t="s">
        <v>3799</v>
      </c>
      <c r="D299" s="15">
        <v>43585</v>
      </c>
      <c r="E299" s="14" t="s">
        <v>1022</v>
      </c>
      <c r="F299" s="920"/>
      <c r="G299" s="920"/>
      <c r="H299" s="924"/>
      <c r="I299" s="924"/>
      <c r="J299" s="921"/>
      <c r="K299" s="921"/>
      <c r="L299" s="925"/>
    </row>
    <row r="300" spans="1:12" ht="24" x14ac:dyDescent="0.25">
      <c r="A300" s="918">
        <v>1257</v>
      </c>
      <c r="B300" s="9" t="s">
        <v>22</v>
      </c>
      <c r="C300" s="13" t="s">
        <v>23</v>
      </c>
      <c r="D300" s="13" t="s">
        <v>24</v>
      </c>
      <c r="E300" s="13" t="s">
        <v>25</v>
      </c>
      <c r="F300" s="919" t="s">
        <v>17</v>
      </c>
      <c r="G300" s="919"/>
      <c r="H300" s="920"/>
      <c r="I300" s="920"/>
      <c r="J300" s="920"/>
      <c r="K300" s="920"/>
      <c r="L300" s="920"/>
    </row>
    <row r="301" spans="1:12" x14ac:dyDescent="0.25">
      <c r="A301" s="918"/>
      <c r="B301" s="921" t="s">
        <v>3794</v>
      </c>
      <c r="C301" s="922" t="s">
        <v>3800</v>
      </c>
      <c r="D301" s="923">
        <v>43594</v>
      </c>
      <c r="E301" s="921" t="s">
        <v>1704</v>
      </c>
      <c r="F301" s="921" t="s">
        <v>3801</v>
      </c>
      <c r="G301" s="921"/>
      <c r="H301" s="924" t="s">
        <v>30</v>
      </c>
      <c r="I301" s="924"/>
      <c r="J301" s="14" t="s">
        <v>31</v>
      </c>
      <c r="K301" s="14" t="s">
        <v>32</v>
      </c>
      <c r="L301" s="16">
        <v>170.46</v>
      </c>
    </row>
    <row r="302" spans="1:12" x14ac:dyDescent="0.25">
      <c r="A302" s="918"/>
      <c r="B302" s="921"/>
      <c r="C302" s="922"/>
      <c r="D302" s="923"/>
      <c r="E302" s="921"/>
      <c r="F302" s="921"/>
      <c r="G302" s="921"/>
      <c r="H302" s="924" t="s">
        <v>33</v>
      </c>
      <c r="I302" s="924"/>
      <c r="J302" s="921" t="s">
        <v>31</v>
      </c>
      <c r="K302" s="921" t="s">
        <v>32</v>
      </c>
      <c r="L302" s="925">
        <v>260.61</v>
      </c>
    </row>
    <row r="303" spans="1:12" x14ac:dyDescent="0.25">
      <c r="A303" s="918"/>
      <c r="B303" s="921"/>
      <c r="C303" s="922"/>
      <c r="D303" s="923"/>
      <c r="E303" s="921"/>
      <c r="F303" s="921"/>
      <c r="G303" s="921"/>
      <c r="H303" s="924"/>
      <c r="I303" s="924"/>
      <c r="J303" s="921"/>
      <c r="K303" s="921"/>
      <c r="L303" s="925"/>
    </row>
    <row r="304" spans="1:12" ht="24" x14ac:dyDescent="0.25">
      <c r="A304" s="918"/>
      <c r="B304" s="9" t="s">
        <v>34</v>
      </c>
      <c r="C304" s="13" t="s">
        <v>35</v>
      </c>
      <c r="D304" s="13" t="s">
        <v>36</v>
      </c>
      <c r="E304" s="13" t="s">
        <v>37</v>
      </c>
      <c r="F304" s="920"/>
      <c r="G304" s="920"/>
      <c r="H304" s="924" t="s">
        <v>38</v>
      </c>
      <c r="I304" s="924"/>
      <c r="J304" s="921" t="s">
        <v>31</v>
      </c>
      <c r="K304" s="921" t="s">
        <v>31</v>
      </c>
      <c r="L304" s="925">
        <v>0</v>
      </c>
    </row>
    <row r="305" spans="1:12" ht="22.8" x14ac:dyDescent="0.25">
      <c r="A305" s="918"/>
      <c r="B305" s="14" t="s">
        <v>3796</v>
      </c>
      <c r="C305" s="14" t="s">
        <v>3801</v>
      </c>
      <c r="D305" s="15">
        <v>43595</v>
      </c>
      <c r="E305" s="14" t="s">
        <v>1456</v>
      </c>
      <c r="F305" s="920"/>
      <c r="G305" s="920"/>
      <c r="H305" s="924"/>
      <c r="I305" s="924"/>
      <c r="J305" s="921"/>
      <c r="K305" s="921"/>
      <c r="L305" s="925"/>
    </row>
    <row r="306" spans="1:12" ht="24" x14ac:dyDescent="0.25">
      <c r="A306" s="918">
        <v>1258</v>
      </c>
      <c r="B306" s="9" t="s">
        <v>22</v>
      </c>
      <c r="C306" s="13" t="s">
        <v>23</v>
      </c>
      <c r="D306" s="13" t="s">
        <v>24</v>
      </c>
      <c r="E306" s="13" t="s">
        <v>25</v>
      </c>
      <c r="F306" s="919" t="s">
        <v>17</v>
      </c>
      <c r="G306" s="919"/>
      <c r="H306" s="920"/>
      <c r="I306" s="920"/>
      <c r="J306" s="920"/>
      <c r="K306" s="920"/>
      <c r="L306" s="920"/>
    </row>
    <row r="307" spans="1:12" x14ac:dyDescent="0.25">
      <c r="A307" s="918"/>
      <c r="B307" s="921" t="s">
        <v>3794</v>
      </c>
      <c r="C307" s="922" t="s">
        <v>3802</v>
      </c>
      <c r="D307" s="923">
        <v>43640</v>
      </c>
      <c r="E307" s="921" t="s">
        <v>298</v>
      </c>
      <c r="F307" s="921" t="s">
        <v>2349</v>
      </c>
      <c r="G307" s="921"/>
      <c r="H307" s="924" t="s">
        <v>30</v>
      </c>
      <c r="I307" s="924"/>
      <c r="J307" s="14" t="s">
        <v>31</v>
      </c>
      <c r="K307" s="14" t="s">
        <v>32</v>
      </c>
      <c r="L307" s="16">
        <v>410.87</v>
      </c>
    </row>
    <row r="308" spans="1:12" x14ac:dyDescent="0.25">
      <c r="A308" s="918"/>
      <c r="B308" s="921"/>
      <c r="C308" s="922"/>
      <c r="D308" s="923"/>
      <c r="E308" s="921"/>
      <c r="F308" s="921"/>
      <c r="G308" s="921"/>
      <c r="H308" s="924" t="s">
        <v>33</v>
      </c>
      <c r="I308" s="924"/>
      <c r="J308" s="921" t="s">
        <v>31</v>
      </c>
      <c r="K308" s="921" t="s">
        <v>32</v>
      </c>
      <c r="L308" s="925">
        <v>384.1</v>
      </c>
    </row>
    <row r="309" spans="1:12" x14ac:dyDescent="0.25">
      <c r="A309" s="918"/>
      <c r="B309" s="921"/>
      <c r="C309" s="922"/>
      <c r="D309" s="923"/>
      <c r="E309" s="921"/>
      <c r="F309" s="921"/>
      <c r="G309" s="921"/>
      <c r="H309" s="924"/>
      <c r="I309" s="924"/>
      <c r="J309" s="921"/>
      <c r="K309" s="921"/>
      <c r="L309" s="925"/>
    </row>
    <row r="310" spans="1:12" ht="24" x14ac:dyDescent="0.25">
      <c r="A310" s="918"/>
      <c r="B310" s="9" t="s">
        <v>34</v>
      </c>
      <c r="C310" s="13" t="s">
        <v>35</v>
      </c>
      <c r="D310" s="13" t="s">
        <v>36</v>
      </c>
      <c r="E310" s="13" t="s">
        <v>37</v>
      </c>
      <c r="F310" s="920"/>
      <c r="G310" s="920"/>
      <c r="H310" s="924" t="s">
        <v>38</v>
      </c>
      <c r="I310" s="924"/>
      <c r="J310" s="921" t="s">
        <v>31</v>
      </c>
      <c r="K310" s="921" t="s">
        <v>31</v>
      </c>
      <c r="L310" s="925">
        <v>0</v>
      </c>
    </row>
    <row r="311" spans="1:12" ht="22.8" x14ac:dyDescent="0.25">
      <c r="A311" s="918"/>
      <c r="B311" s="14" t="s">
        <v>3796</v>
      </c>
      <c r="C311" s="14" t="s">
        <v>2349</v>
      </c>
      <c r="D311" s="15">
        <v>43641</v>
      </c>
      <c r="E311" s="14" t="s">
        <v>973</v>
      </c>
      <c r="F311" s="920"/>
      <c r="G311" s="920"/>
      <c r="H311" s="924"/>
      <c r="I311" s="924"/>
      <c r="J311" s="921"/>
      <c r="K311" s="921"/>
      <c r="L311" s="925"/>
    </row>
    <row r="312" spans="1:12" ht="24" x14ac:dyDescent="0.25">
      <c r="A312" s="918">
        <v>1259</v>
      </c>
      <c r="B312" s="9" t="s">
        <v>22</v>
      </c>
      <c r="C312" s="13" t="s">
        <v>23</v>
      </c>
      <c r="D312" s="13" t="s">
        <v>24</v>
      </c>
      <c r="E312" s="13" t="s">
        <v>25</v>
      </c>
      <c r="F312" s="919" t="s">
        <v>17</v>
      </c>
      <c r="G312" s="919"/>
      <c r="H312" s="920"/>
      <c r="I312" s="920"/>
      <c r="J312" s="920"/>
      <c r="K312" s="920"/>
      <c r="L312" s="920"/>
    </row>
    <row r="313" spans="1:12" x14ac:dyDescent="0.25">
      <c r="A313" s="918"/>
      <c r="B313" s="921" t="s">
        <v>3794</v>
      </c>
      <c r="C313" s="922" t="s">
        <v>3803</v>
      </c>
      <c r="D313" s="923">
        <v>43649</v>
      </c>
      <c r="E313" s="921" t="s">
        <v>2854</v>
      </c>
      <c r="F313" s="921" t="s">
        <v>3799</v>
      </c>
      <c r="G313" s="921"/>
      <c r="H313" s="924" t="s">
        <v>30</v>
      </c>
      <c r="I313" s="924"/>
      <c r="J313" s="14" t="s">
        <v>31</v>
      </c>
      <c r="K313" s="14" t="s">
        <v>31</v>
      </c>
      <c r="L313" s="16">
        <v>0</v>
      </c>
    </row>
    <row r="314" spans="1:12" x14ac:dyDescent="0.25">
      <c r="A314" s="918"/>
      <c r="B314" s="921"/>
      <c r="C314" s="922"/>
      <c r="D314" s="923"/>
      <c r="E314" s="921"/>
      <c r="F314" s="921"/>
      <c r="G314" s="921"/>
      <c r="H314" s="924" t="s">
        <v>33</v>
      </c>
      <c r="I314" s="924"/>
      <c r="J314" s="921" t="s">
        <v>31</v>
      </c>
      <c r="K314" s="921" t="s">
        <v>32</v>
      </c>
      <c r="L314" s="925">
        <v>1863.55</v>
      </c>
    </row>
    <row r="315" spans="1:12" x14ac:dyDescent="0.25">
      <c r="A315" s="918"/>
      <c r="B315" s="921"/>
      <c r="C315" s="922"/>
      <c r="D315" s="923"/>
      <c r="E315" s="921"/>
      <c r="F315" s="921"/>
      <c r="G315" s="921"/>
      <c r="H315" s="924"/>
      <c r="I315" s="924"/>
      <c r="J315" s="921"/>
      <c r="K315" s="921"/>
      <c r="L315" s="925"/>
    </row>
    <row r="316" spans="1:12" ht="24" x14ac:dyDescent="0.25">
      <c r="A316" s="918"/>
      <c r="B316" s="9" t="s">
        <v>34</v>
      </c>
      <c r="C316" s="13" t="s">
        <v>35</v>
      </c>
      <c r="D316" s="13" t="s">
        <v>36</v>
      </c>
      <c r="E316" s="13" t="s">
        <v>37</v>
      </c>
      <c r="F316" s="920"/>
      <c r="G316" s="920"/>
      <c r="H316" s="924" t="s">
        <v>38</v>
      </c>
      <c r="I316" s="924"/>
      <c r="J316" s="921" t="s">
        <v>31</v>
      </c>
      <c r="K316" s="921" t="s">
        <v>31</v>
      </c>
      <c r="L316" s="925">
        <v>0</v>
      </c>
    </row>
    <row r="317" spans="1:12" ht="22.8" x14ac:dyDescent="0.25">
      <c r="A317" s="918"/>
      <c r="B317" s="14" t="s">
        <v>3796</v>
      </c>
      <c r="C317" s="14" t="s">
        <v>3799</v>
      </c>
      <c r="D317" s="15">
        <v>43654</v>
      </c>
      <c r="E317" s="14" t="s">
        <v>3804</v>
      </c>
      <c r="F317" s="920"/>
      <c r="G317" s="920"/>
      <c r="H317" s="924"/>
      <c r="I317" s="924"/>
      <c r="J317" s="921"/>
      <c r="K317" s="921"/>
      <c r="L317" s="925"/>
    </row>
    <row r="318" spans="1:12" ht="24" x14ac:dyDescent="0.25">
      <c r="A318" s="918">
        <v>1260</v>
      </c>
      <c r="B318" s="9" t="s">
        <v>22</v>
      </c>
      <c r="C318" s="13" t="s">
        <v>23</v>
      </c>
      <c r="D318" s="13" t="s">
        <v>24</v>
      </c>
      <c r="E318" s="13" t="s">
        <v>25</v>
      </c>
      <c r="F318" s="919" t="s">
        <v>17</v>
      </c>
      <c r="G318" s="919"/>
      <c r="H318" s="920"/>
      <c r="I318" s="920"/>
      <c r="J318" s="920"/>
      <c r="K318" s="920"/>
      <c r="L318" s="920"/>
    </row>
    <row r="319" spans="1:12" x14ac:dyDescent="0.25">
      <c r="A319" s="918"/>
      <c r="B319" s="921" t="s">
        <v>3805</v>
      </c>
      <c r="C319" s="922" t="s">
        <v>3806</v>
      </c>
      <c r="D319" s="923">
        <v>43606</v>
      </c>
      <c r="E319" s="921" t="s">
        <v>3807</v>
      </c>
      <c r="F319" s="921" t="s">
        <v>3808</v>
      </c>
      <c r="G319" s="921"/>
      <c r="H319" s="924" t="s">
        <v>30</v>
      </c>
      <c r="I319" s="924"/>
      <c r="J319" s="14" t="s">
        <v>31</v>
      </c>
      <c r="K319" s="14" t="s">
        <v>32</v>
      </c>
      <c r="L319" s="16">
        <v>453.37</v>
      </c>
    </row>
    <row r="320" spans="1:12" x14ac:dyDescent="0.25">
      <c r="A320" s="918"/>
      <c r="B320" s="921"/>
      <c r="C320" s="922"/>
      <c r="D320" s="923"/>
      <c r="E320" s="921"/>
      <c r="F320" s="921"/>
      <c r="G320" s="921"/>
      <c r="H320" s="924" t="s">
        <v>33</v>
      </c>
      <c r="I320" s="924"/>
      <c r="J320" s="14" t="s">
        <v>31</v>
      </c>
      <c r="K320" s="14" t="s">
        <v>31</v>
      </c>
      <c r="L320" s="16">
        <v>0</v>
      </c>
    </row>
    <row r="321" spans="1:12" ht="24" x14ac:dyDescent="0.25">
      <c r="A321" s="918"/>
      <c r="B321" s="9" t="s">
        <v>34</v>
      </c>
      <c r="C321" s="13" t="s">
        <v>35</v>
      </c>
      <c r="D321" s="13" t="s">
        <v>36</v>
      </c>
      <c r="E321" s="13" t="s">
        <v>37</v>
      </c>
      <c r="F321" s="920"/>
      <c r="G321" s="920"/>
      <c r="H321" s="924" t="s">
        <v>38</v>
      </c>
      <c r="I321" s="924"/>
      <c r="J321" s="921" t="s">
        <v>31</v>
      </c>
      <c r="K321" s="921" t="s">
        <v>31</v>
      </c>
      <c r="L321" s="925">
        <v>0</v>
      </c>
    </row>
    <row r="322" spans="1:12" ht="22.8" x14ac:dyDescent="0.25">
      <c r="A322" s="918"/>
      <c r="B322" s="14" t="s">
        <v>31</v>
      </c>
      <c r="C322" s="14" t="s">
        <v>3808</v>
      </c>
      <c r="D322" s="15">
        <v>43608</v>
      </c>
      <c r="E322" s="14" t="s">
        <v>3809</v>
      </c>
      <c r="F322" s="920"/>
      <c r="G322" s="920"/>
      <c r="H322" s="924"/>
      <c r="I322" s="924"/>
      <c r="J322" s="921"/>
      <c r="K322" s="921"/>
      <c r="L322" s="925"/>
    </row>
    <row r="323" spans="1:12" ht="24" x14ac:dyDescent="0.25">
      <c r="A323" s="918">
        <v>1261</v>
      </c>
      <c r="B323" s="9" t="s">
        <v>22</v>
      </c>
      <c r="C323" s="13" t="s">
        <v>23</v>
      </c>
      <c r="D323" s="13" t="s">
        <v>24</v>
      </c>
      <c r="E323" s="13" t="s">
        <v>25</v>
      </c>
      <c r="F323" s="919" t="s">
        <v>17</v>
      </c>
      <c r="G323" s="919"/>
      <c r="H323" s="920"/>
      <c r="I323" s="920"/>
      <c r="J323" s="920"/>
      <c r="K323" s="920"/>
      <c r="L323" s="920"/>
    </row>
    <row r="324" spans="1:12" x14ac:dyDescent="0.25">
      <c r="A324" s="918"/>
      <c r="B324" s="921" t="s">
        <v>3810</v>
      </c>
      <c r="C324" s="922" t="s">
        <v>3811</v>
      </c>
      <c r="D324" s="923">
        <v>43651</v>
      </c>
      <c r="E324" s="921" t="s">
        <v>410</v>
      </c>
      <c r="F324" s="921" t="s">
        <v>3812</v>
      </c>
      <c r="G324" s="921"/>
      <c r="H324" s="924" t="s">
        <v>30</v>
      </c>
      <c r="I324" s="924"/>
      <c r="J324" s="14" t="s">
        <v>31</v>
      </c>
      <c r="K324" s="14" t="s">
        <v>32</v>
      </c>
      <c r="L324" s="16">
        <v>108</v>
      </c>
    </row>
    <row r="325" spans="1:12" x14ac:dyDescent="0.25">
      <c r="A325" s="918"/>
      <c r="B325" s="921"/>
      <c r="C325" s="922"/>
      <c r="D325" s="923"/>
      <c r="E325" s="921"/>
      <c r="F325" s="921"/>
      <c r="G325" s="921"/>
      <c r="H325" s="924" t="s">
        <v>33</v>
      </c>
      <c r="I325" s="924"/>
      <c r="J325" s="921" t="s">
        <v>31</v>
      </c>
      <c r="K325" s="921" t="s">
        <v>32</v>
      </c>
      <c r="L325" s="925">
        <v>4080</v>
      </c>
    </row>
    <row r="326" spans="1:12" x14ac:dyDescent="0.25">
      <c r="A326" s="918"/>
      <c r="B326" s="921"/>
      <c r="C326" s="922"/>
      <c r="D326" s="923"/>
      <c r="E326" s="921"/>
      <c r="F326" s="921"/>
      <c r="G326" s="921"/>
      <c r="H326" s="924"/>
      <c r="I326" s="924"/>
      <c r="J326" s="921"/>
      <c r="K326" s="921"/>
      <c r="L326" s="925"/>
    </row>
    <row r="327" spans="1:12" x14ac:dyDescent="0.25">
      <c r="A327" s="918"/>
      <c r="B327" s="921"/>
      <c r="C327" s="922"/>
      <c r="D327" s="923"/>
      <c r="E327" s="921"/>
      <c r="F327" s="921"/>
      <c r="G327" s="921"/>
      <c r="H327" s="924"/>
      <c r="I327" s="924"/>
      <c r="J327" s="921"/>
      <c r="K327" s="921"/>
      <c r="L327" s="925"/>
    </row>
    <row r="328" spans="1:12" ht="24" x14ac:dyDescent="0.25">
      <c r="A328" s="918"/>
      <c r="B328" s="9" t="s">
        <v>34</v>
      </c>
      <c r="C328" s="13" t="s">
        <v>35</v>
      </c>
      <c r="D328" s="13" t="s">
        <v>36</v>
      </c>
      <c r="E328" s="13" t="s">
        <v>37</v>
      </c>
      <c r="F328" s="920"/>
      <c r="G328" s="920"/>
      <c r="H328" s="924" t="s">
        <v>38</v>
      </c>
      <c r="I328" s="924"/>
      <c r="J328" s="921" t="s">
        <v>31</v>
      </c>
      <c r="K328" s="921" t="s">
        <v>32</v>
      </c>
      <c r="L328" s="925">
        <v>41</v>
      </c>
    </row>
    <row r="329" spans="1:12" ht="22.8" x14ac:dyDescent="0.25">
      <c r="A329" s="918"/>
      <c r="B329" s="14" t="s">
        <v>111</v>
      </c>
      <c r="C329" s="14" t="s">
        <v>3812</v>
      </c>
      <c r="D329" s="15">
        <v>43662</v>
      </c>
      <c r="E329" s="14" t="s">
        <v>3813</v>
      </c>
      <c r="F329" s="920"/>
      <c r="G329" s="920"/>
      <c r="H329" s="924"/>
      <c r="I329" s="924"/>
      <c r="J329" s="921"/>
      <c r="K329" s="921"/>
      <c r="L329" s="925"/>
    </row>
    <row r="330" spans="1:12" ht="24" x14ac:dyDescent="0.25">
      <c r="A330" s="918">
        <v>1262</v>
      </c>
      <c r="B330" s="9" t="s">
        <v>22</v>
      </c>
      <c r="C330" s="13" t="s">
        <v>23</v>
      </c>
      <c r="D330" s="13" t="s">
        <v>24</v>
      </c>
      <c r="E330" s="13" t="s">
        <v>25</v>
      </c>
      <c r="F330" s="919" t="s">
        <v>17</v>
      </c>
      <c r="G330" s="919"/>
      <c r="H330" s="920"/>
      <c r="I330" s="920"/>
      <c r="J330" s="920"/>
      <c r="K330" s="920"/>
      <c r="L330" s="920"/>
    </row>
    <row r="331" spans="1:12" x14ac:dyDescent="0.25">
      <c r="A331" s="918"/>
      <c r="B331" s="921" t="s">
        <v>3814</v>
      </c>
      <c r="C331" s="922" t="s">
        <v>3815</v>
      </c>
      <c r="D331" s="923">
        <v>43696</v>
      </c>
      <c r="E331" s="921" t="s">
        <v>83</v>
      </c>
      <c r="F331" s="921" t="s">
        <v>3816</v>
      </c>
      <c r="G331" s="921"/>
      <c r="H331" s="924" t="s">
        <v>30</v>
      </c>
      <c r="I331" s="924"/>
      <c r="J331" s="14" t="s">
        <v>31</v>
      </c>
      <c r="K331" s="14" t="s">
        <v>32</v>
      </c>
      <c r="L331" s="16">
        <v>562.5</v>
      </c>
    </row>
    <row r="332" spans="1:12" x14ac:dyDescent="0.25">
      <c r="A332" s="918"/>
      <c r="B332" s="921"/>
      <c r="C332" s="922"/>
      <c r="D332" s="923"/>
      <c r="E332" s="921"/>
      <c r="F332" s="921"/>
      <c r="G332" s="921"/>
      <c r="H332" s="924" t="s">
        <v>33</v>
      </c>
      <c r="I332" s="924"/>
      <c r="J332" s="14" t="s">
        <v>31</v>
      </c>
      <c r="K332" s="14" t="s">
        <v>32</v>
      </c>
      <c r="L332" s="16">
        <v>1500</v>
      </c>
    </row>
    <row r="333" spans="1:12" ht="24" x14ac:dyDescent="0.25">
      <c r="A333" s="918"/>
      <c r="B333" s="9" t="s">
        <v>34</v>
      </c>
      <c r="C333" s="13" t="s">
        <v>35</v>
      </c>
      <c r="D333" s="13" t="s">
        <v>36</v>
      </c>
      <c r="E333" s="13" t="s">
        <v>37</v>
      </c>
      <c r="F333" s="920"/>
      <c r="G333" s="920"/>
      <c r="H333" s="924" t="s">
        <v>38</v>
      </c>
      <c r="I333" s="924"/>
      <c r="J333" s="921" t="s">
        <v>31</v>
      </c>
      <c r="K333" s="921" t="s">
        <v>31</v>
      </c>
      <c r="L333" s="925">
        <v>0</v>
      </c>
    </row>
    <row r="334" spans="1:12" ht="22.8" x14ac:dyDescent="0.25">
      <c r="A334" s="918"/>
      <c r="B334" s="14" t="s">
        <v>111</v>
      </c>
      <c r="C334" s="14" t="s">
        <v>3816</v>
      </c>
      <c r="D334" s="15">
        <v>43701</v>
      </c>
      <c r="E334" s="14" t="s">
        <v>3817</v>
      </c>
      <c r="F334" s="920"/>
      <c r="G334" s="920"/>
      <c r="H334" s="924"/>
      <c r="I334" s="924"/>
      <c r="J334" s="921"/>
      <c r="K334" s="921"/>
      <c r="L334" s="925"/>
    </row>
    <row r="335" spans="1:12" ht="24" x14ac:dyDescent="0.25">
      <c r="A335" s="918">
        <v>1263</v>
      </c>
      <c r="B335" s="9" t="s">
        <v>22</v>
      </c>
      <c r="C335" s="13" t="s">
        <v>23</v>
      </c>
      <c r="D335" s="13" t="s">
        <v>24</v>
      </c>
      <c r="E335" s="13" t="s">
        <v>25</v>
      </c>
      <c r="F335" s="919" t="s">
        <v>17</v>
      </c>
      <c r="G335" s="919"/>
      <c r="H335" s="920"/>
      <c r="I335" s="920"/>
      <c r="J335" s="920"/>
      <c r="K335" s="920"/>
      <c r="L335" s="920"/>
    </row>
    <row r="336" spans="1:12" x14ac:dyDescent="0.25">
      <c r="A336" s="918"/>
      <c r="B336" s="921" t="s">
        <v>3818</v>
      </c>
      <c r="C336" s="921" t="s">
        <v>3819</v>
      </c>
      <c r="D336" s="923">
        <v>43662</v>
      </c>
      <c r="E336" s="921" t="s">
        <v>3820</v>
      </c>
      <c r="F336" s="921" t="s">
        <v>3821</v>
      </c>
      <c r="G336" s="921"/>
      <c r="H336" s="924" t="s">
        <v>30</v>
      </c>
      <c r="I336" s="924"/>
      <c r="J336" s="14" t="s">
        <v>31</v>
      </c>
      <c r="K336" s="14" t="s">
        <v>32</v>
      </c>
      <c r="L336" s="16">
        <v>179.9</v>
      </c>
    </row>
    <row r="337" spans="1:12" x14ac:dyDescent="0.25">
      <c r="A337" s="918"/>
      <c r="B337" s="921"/>
      <c r="C337" s="921"/>
      <c r="D337" s="923"/>
      <c r="E337" s="921"/>
      <c r="F337" s="921"/>
      <c r="G337" s="921"/>
      <c r="H337" s="924" t="s">
        <v>33</v>
      </c>
      <c r="I337" s="924"/>
      <c r="J337" s="14" t="s">
        <v>31</v>
      </c>
      <c r="K337" s="14" t="s">
        <v>31</v>
      </c>
      <c r="L337" s="16">
        <v>0</v>
      </c>
    </row>
    <row r="338" spans="1:12" ht="24" x14ac:dyDescent="0.25">
      <c r="A338" s="918"/>
      <c r="B338" s="9" t="s">
        <v>34</v>
      </c>
      <c r="C338" s="13" t="s">
        <v>35</v>
      </c>
      <c r="D338" s="13" t="s">
        <v>36</v>
      </c>
      <c r="E338" s="13" t="s">
        <v>37</v>
      </c>
      <c r="F338" s="920"/>
      <c r="G338" s="920"/>
      <c r="H338" s="924" t="s">
        <v>38</v>
      </c>
      <c r="I338" s="924"/>
      <c r="J338" s="921" t="s">
        <v>31</v>
      </c>
      <c r="K338" s="921" t="s">
        <v>32</v>
      </c>
      <c r="L338" s="925">
        <v>265</v>
      </c>
    </row>
    <row r="339" spans="1:12" ht="22.8" x14ac:dyDescent="0.25">
      <c r="A339" s="918"/>
      <c r="B339" s="14" t="s">
        <v>3822</v>
      </c>
      <c r="C339" s="14" t="s">
        <v>3821</v>
      </c>
      <c r="D339" s="15">
        <v>43663</v>
      </c>
      <c r="E339" s="14" t="s">
        <v>1158</v>
      </c>
      <c r="F339" s="920"/>
      <c r="G339" s="920"/>
      <c r="H339" s="924"/>
      <c r="I339" s="924"/>
      <c r="J339" s="921"/>
      <c r="K339" s="921"/>
      <c r="L339" s="925"/>
    </row>
    <row r="340" spans="1:12" ht="24" x14ac:dyDescent="0.25">
      <c r="A340" s="918">
        <v>1264</v>
      </c>
      <c r="B340" s="9" t="s">
        <v>22</v>
      </c>
      <c r="C340" s="13" t="s">
        <v>23</v>
      </c>
      <c r="D340" s="13" t="s">
        <v>24</v>
      </c>
      <c r="E340" s="13" t="s">
        <v>25</v>
      </c>
      <c r="F340" s="919" t="s">
        <v>17</v>
      </c>
      <c r="G340" s="919"/>
      <c r="H340" s="920"/>
      <c r="I340" s="920"/>
      <c r="J340" s="920"/>
      <c r="K340" s="920"/>
      <c r="L340" s="920"/>
    </row>
    <row r="341" spans="1:12" x14ac:dyDescent="0.25">
      <c r="A341" s="918"/>
      <c r="B341" s="921" t="s">
        <v>3823</v>
      </c>
      <c r="C341" s="922" t="s">
        <v>3824</v>
      </c>
      <c r="D341" s="923">
        <v>43618</v>
      </c>
      <c r="E341" s="921" t="s">
        <v>1550</v>
      </c>
      <c r="F341" s="921" t="s">
        <v>1620</v>
      </c>
      <c r="G341" s="921"/>
      <c r="H341" s="924" t="s">
        <v>30</v>
      </c>
      <c r="I341" s="924"/>
      <c r="J341" s="14" t="s">
        <v>31</v>
      </c>
      <c r="K341" s="14" t="s">
        <v>32</v>
      </c>
      <c r="L341" s="16">
        <v>582</v>
      </c>
    </row>
    <row r="342" spans="1:12" x14ac:dyDescent="0.25">
      <c r="A342" s="918"/>
      <c r="B342" s="921"/>
      <c r="C342" s="922"/>
      <c r="D342" s="923"/>
      <c r="E342" s="921"/>
      <c r="F342" s="921"/>
      <c r="G342" s="921"/>
      <c r="H342" s="924" t="s">
        <v>33</v>
      </c>
      <c r="I342" s="924"/>
      <c r="J342" s="921" t="s">
        <v>31</v>
      </c>
      <c r="K342" s="921" t="s">
        <v>31</v>
      </c>
      <c r="L342" s="925">
        <v>0</v>
      </c>
    </row>
    <row r="343" spans="1:12" x14ac:dyDescent="0.25">
      <c r="A343" s="918"/>
      <c r="B343" s="921"/>
      <c r="C343" s="922"/>
      <c r="D343" s="923"/>
      <c r="E343" s="921"/>
      <c r="F343" s="921"/>
      <c r="G343" s="921"/>
      <c r="H343" s="924"/>
      <c r="I343" s="924"/>
      <c r="J343" s="921"/>
      <c r="K343" s="921"/>
      <c r="L343" s="925"/>
    </row>
    <row r="344" spans="1:12" ht="24" x14ac:dyDescent="0.25">
      <c r="A344" s="918"/>
      <c r="B344" s="9" t="s">
        <v>34</v>
      </c>
      <c r="C344" s="13" t="s">
        <v>35</v>
      </c>
      <c r="D344" s="13" t="s">
        <v>36</v>
      </c>
      <c r="E344" s="13" t="s">
        <v>37</v>
      </c>
      <c r="F344" s="920"/>
      <c r="G344" s="920"/>
      <c r="H344" s="924" t="s">
        <v>38</v>
      </c>
      <c r="I344" s="924"/>
      <c r="J344" s="921" t="s">
        <v>31</v>
      </c>
      <c r="K344" s="921" t="s">
        <v>32</v>
      </c>
      <c r="L344" s="925">
        <v>550</v>
      </c>
    </row>
    <row r="345" spans="1:12" ht="34.200000000000003" x14ac:dyDescent="0.25">
      <c r="A345" s="918"/>
      <c r="B345" s="14" t="s">
        <v>496</v>
      </c>
      <c r="C345" s="14" t="s">
        <v>1620</v>
      </c>
      <c r="D345" s="15">
        <v>43623</v>
      </c>
      <c r="E345" s="14" t="s">
        <v>3825</v>
      </c>
      <c r="F345" s="920"/>
      <c r="G345" s="920"/>
      <c r="H345" s="924"/>
      <c r="I345" s="924"/>
      <c r="J345" s="921"/>
      <c r="K345" s="921"/>
      <c r="L345" s="925"/>
    </row>
    <row r="346" spans="1:12" ht="24" x14ac:dyDescent="0.25">
      <c r="A346" s="918">
        <v>1265</v>
      </c>
      <c r="B346" s="9" t="s">
        <v>22</v>
      </c>
      <c r="C346" s="13" t="s">
        <v>23</v>
      </c>
      <c r="D346" s="13" t="s">
        <v>24</v>
      </c>
      <c r="E346" s="13" t="s">
        <v>25</v>
      </c>
      <c r="F346" s="919" t="s">
        <v>17</v>
      </c>
      <c r="G346" s="919"/>
      <c r="H346" s="920"/>
      <c r="I346" s="920"/>
      <c r="J346" s="920"/>
      <c r="K346" s="920"/>
      <c r="L346" s="920"/>
    </row>
    <row r="347" spans="1:12" x14ac:dyDescent="0.25">
      <c r="A347" s="918"/>
      <c r="B347" s="921" t="s">
        <v>3823</v>
      </c>
      <c r="C347" s="922" t="s">
        <v>3826</v>
      </c>
      <c r="D347" s="923">
        <v>43716</v>
      </c>
      <c r="E347" s="921" t="s">
        <v>1550</v>
      </c>
      <c r="F347" s="921" t="s">
        <v>3827</v>
      </c>
      <c r="G347" s="921"/>
      <c r="H347" s="924" t="s">
        <v>30</v>
      </c>
      <c r="I347" s="924"/>
      <c r="J347" s="14" t="s">
        <v>31</v>
      </c>
      <c r="K347" s="14" t="s">
        <v>32</v>
      </c>
      <c r="L347" s="16">
        <v>348.4</v>
      </c>
    </row>
    <row r="348" spans="1:12" x14ac:dyDescent="0.25">
      <c r="A348" s="918"/>
      <c r="B348" s="921"/>
      <c r="C348" s="922"/>
      <c r="D348" s="923"/>
      <c r="E348" s="921"/>
      <c r="F348" s="921"/>
      <c r="G348" s="921"/>
      <c r="H348" s="924" t="s">
        <v>33</v>
      </c>
      <c r="I348" s="924"/>
      <c r="J348" s="921" t="s">
        <v>31</v>
      </c>
      <c r="K348" s="921" t="s">
        <v>32</v>
      </c>
      <c r="L348" s="925">
        <v>870</v>
      </c>
    </row>
    <row r="349" spans="1:12" x14ac:dyDescent="0.25">
      <c r="A349" s="918"/>
      <c r="B349" s="921"/>
      <c r="C349" s="922"/>
      <c r="D349" s="923"/>
      <c r="E349" s="921"/>
      <c r="F349" s="921"/>
      <c r="G349" s="921"/>
      <c r="H349" s="924"/>
      <c r="I349" s="924"/>
      <c r="J349" s="921"/>
      <c r="K349" s="921"/>
      <c r="L349" s="925"/>
    </row>
    <row r="350" spans="1:12" ht="24" x14ac:dyDescent="0.25">
      <c r="A350" s="918"/>
      <c r="B350" s="9" t="s">
        <v>34</v>
      </c>
      <c r="C350" s="13" t="s">
        <v>35</v>
      </c>
      <c r="D350" s="13" t="s">
        <v>36</v>
      </c>
      <c r="E350" s="13" t="s">
        <v>37</v>
      </c>
      <c r="F350" s="920"/>
      <c r="G350" s="920"/>
      <c r="H350" s="924" t="s">
        <v>38</v>
      </c>
      <c r="I350" s="924"/>
      <c r="J350" s="921" t="s">
        <v>31</v>
      </c>
      <c r="K350" s="921" t="s">
        <v>32</v>
      </c>
      <c r="L350" s="925">
        <v>330</v>
      </c>
    </row>
    <row r="351" spans="1:12" ht="34.200000000000003" x14ac:dyDescent="0.25">
      <c r="A351" s="918"/>
      <c r="B351" s="14" t="s">
        <v>496</v>
      </c>
      <c r="C351" s="14" t="s">
        <v>3827</v>
      </c>
      <c r="D351" s="15">
        <v>43719</v>
      </c>
      <c r="E351" s="14" t="s">
        <v>128</v>
      </c>
      <c r="F351" s="920"/>
      <c r="G351" s="920"/>
      <c r="H351" s="924"/>
      <c r="I351" s="924"/>
      <c r="J351" s="921"/>
      <c r="K351" s="921"/>
      <c r="L351" s="925"/>
    </row>
    <row r="352" spans="1:12" ht="24" x14ac:dyDescent="0.25">
      <c r="A352" s="918">
        <v>1266</v>
      </c>
      <c r="B352" s="9" t="s">
        <v>22</v>
      </c>
      <c r="C352" s="13" t="s">
        <v>23</v>
      </c>
      <c r="D352" s="13" t="s">
        <v>24</v>
      </c>
      <c r="E352" s="13" t="s">
        <v>25</v>
      </c>
      <c r="F352" s="919" t="s">
        <v>17</v>
      </c>
      <c r="G352" s="919"/>
      <c r="H352" s="920"/>
      <c r="I352" s="920"/>
      <c r="J352" s="920"/>
      <c r="K352" s="920"/>
      <c r="L352" s="920"/>
    </row>
    <row r="353" spans="1:12" x14ac:dyDescent="0.25">
      <c r="A353" s="918"/>
      <c r="B353" s="921" t="s">
        <v>3828</v>
      </c>
      <c r="C353" s="922" t="s">
        <v>3829</v>
      </c>
      <c r="D353" s="923">
        <v>43556</v>
      </c>
      <c r="E353" s="921" t="s">
        <v>2974</v>
      </c>
      <c r="F353" s="921" t="s">
        <v>3830</v>
      </c>
      <c r="G353" s="921"/>
      <c r="H353" s="924" t="s">
        <v>30</v>
      </c>
      <c r="I353" s="924"/>
      <c r="J353" s="14" t="s">
        <v>31</v>
      </c>
      <c r="K353" s="14" t="s">
        <v>32</v>
      </c>
      <c r="L353" s="16">
        <v>663.76</v>
      </c>
    </row>
    <row r="354" spans="1:12" x14ac:dyDescent="0.25">
      <c r="A354" s="918"/>
      <c r="B354" s="921"/>
      <c r="C354" s="922"/>
      <c r="D354" s="923"/>
      <c r="E354" s="921"/>
      <c r="F354" s="921"/>
      <c r="G354" s="921"/>
      <c r="H354" s="924" t="s">
        <v>33</v>
      </c>
      <c r="I354" s="924"/>
      <c r="J354" s="14" t="s">
        <v>31</v>
      </c>
      <c r="K354" s="14" t="s">
        <v>32</v>
      </c>
      <c r="L354" s="16">
        <v>839.57</v>
      </c>
    </row>
    <row r="355" spans="1:12" ht="24" x14ac:dyDescent="0.25">
      <c r="A355" s="918"/>
      <c r="B355" s="9" t="s">
        <v>34</v>
      </c>
      <c r="C355" s="13" t="s">
        <v>35</v>
      </c>
      <c r="D355" s="13" t="s">
        <v>36</v>
      </c>
      <c r="E355" s="13" t="s">
        <v>37</v>
      </c>
      <c r="F355" s="920"/>
      <c r="G355" s="920"/>
      <c r="H355" s="924" t="s">
        <v>38</v>
      </c>
      <c r="I355" s="924"/>
      <c r="J355" s="921" t="s">
        <v>31</v>
      </c>
      <c r="K355" s="921" t="s">
        <v>32</v>
      </c>
      <c r="L355" s="925">
        <v>214</v>
      </c>
    </row>
    <row r="356" spans="1:12" ht="22.8" x14ac:dyDescent="0.25">
      <c r="A356" s="918"/>
      <c r="B356" s="14" t="s">
        <v>3831</v>
      </c>
      <c r="C356" s="14" t="s">
        <v>3830</v>
      </c>
      <c r="D356" s="15">
        <v>43559</v>
      </c>
      <c r="E356" s="14" t="s">
        <v>3832</v>
      </c>
      <c r="F356" s="920"/>
      <c r="G356" s="920"/>
      <c r="H356" s="924"/>
      <c r="I356" s="924"/>
      <c r="J356" s="921"/>
      <c r="K356" s="921"/>
      <c r="L356" s="925"/>
    </row>
    <row r="357" spans="1:12" ht="24" x14ac:dyDescent="0.25">
      <c r="A357" s="918">
        <v>1267</v>
      </c>
      <c r="B357" s="9" t="s">
        <v>22</v>
      </c>
      <c r="C357" s="13" t="s">
        <v>23</v>
      </c>
      <c r="D357" s="13" t="s">
        <v>24</v>
      </c>
      <c r="E357" s="13" t="s">
        <v>25</v>
      </c>
      <c r="F357" s="919" t="s">
        <v>17</v>
      </c>
      <c r="G357" s="919"/>
      <c r="H357" s="920"/>
      <c r="I357" s="920"/>
      <c r="J357" s="920"/>
      <c r="K357" s="920"/>
      <c r="L357" s="920"/>
    </row>
    <row r="358" spans="1:12" x14ac:dyDescent="0.25">
      <c r="A358" s="918"/>
      <c r="B358" s="921" t="s">
        <v>3828</v>
      </c>
      <c r="C358" s="922" t="s">
        <v>3833</v>
      </c>
      <c r="D358" s="923">
        <v>43579</v>
      </c>
      <c r="E358" s="921" t="s">
        <v>3834</v>
      </c>
      <c r="F358" s="921" t="s">
        <v>3835</v>
      </c>
      <c r="G358" s="921"/>
      <c r="H358" s="924" t="s">
        <v>30</v>
      </c>
      <c r="I358" s="924"/>
      <c r="J358" s="14" t="s">
        <v>31</v>
      </c>
      <c r="K358" s="14" t="s">
        <v>32</v>
      </c>
      <c r="L358" s="16">
        <v>345</v>
      </c>
    </row>
    <row r="359" spans="1:12" x14ac:dyDescent="0.25">
      <c r="A359" s="918"/>
      <c r="B359" s="921"/>
      <c r="C359" s="922"/>
      <c r="D359" s="923"/>
      <c r="E359" s="921"/>
      <c r="F359" s="921"/>
      <c r="G359" s="921"/>
      <c r="H359" s="924" t="s">
        <v>33</v>
      </c>
      <c r="I359" s="924"/>
      <c r="J359" s="921" t="s">
        <v>31</v>
      </c>
      <c r="K359" s="921" t="s">
        <v>31</v>
      </c>
      <c r="L359" s="925">
        <v>0</v>
      </c>
    </row>
    <row r="360" spans="1:12" x14ac:dyDescent="0.25">
      <c r="A360" s="918"/>
      <c r="B360" s="921"/>
      <c r="C360" s="922"/>
      <c r="D360" s="923"/>
      <c r="E360" s="921"/>
      <c r="F360" s="921"/>
      <c r="G360" s="921"/>
      <c r="H360" s="924"/>
      <c r="I360" s="924"/>
      <c r="J360" s="921"/>
      <c r="K360" s="921"/>
      <c r="L360" s="925"/>
    </row>
    <row r="361" spans="1:12" ht="24" x14ac:dyDescent="0.25">
      <c r="A361" s="918"/>
      <c r="B361" s="9" t="s">
        <v>34</v>
      </c>
      <c r="C361" s="13" t="s">
        <v>35</v>
      </c>
      <c r="D361" s="13" t="s">
        <v>36</v>
      </c>
      <c r="E361" s="13" t="s">
        <v>37</v>
      </c>
      <c r="F361" s="920"/>
      <c r="G361" s="920"/>
      <c r="H361" s="924" t="s">
        <v>38</v>
      </c>
      <c r="I361" s="924"/>
      <c r="J361" s="921" t="s">
        <v>31</v>
      </c>
      <c r="K361" s="921" t="s">
        <v>31</v>
      </c>
      <c r="L361" s="925">
        <v>0</v>
      </c>
    </row>
    <row r="362" spans="1:12" ht="22.8" x14ac:dyDescent="0.25">
      <c r="A362" s="918"/>
      <c r="B362" s="14" t="s">
        <v>3831</v>
      </c>
      <c r="C362" s="14" t="s">
        <v>3835</v>
      </c>
      <c r="D362" s="15">
        <v>43583</v>
      </c>
      <c r="E362" s="14" t="s">
        <v>3836</v>
      </c>
      <c r="F362" s="920"/>
      <c r="G362" s="920"/>
      <c r="H362" s="924"/>
      <c r="I362" s="924"/>
      <c r="J362" s="921"/>
      <c r="K362" s="921"/>
      <c r="L362" s="925"/>
    </row>
    <row r="363" spans="1:12" ht="24" x14ac:dyDescent="0.25">
      <c r="A363" s="918">
        <v>1268</v>
      </c>
      <c r="B363" s="9" t="s">
        <v>22</v>
      </c>
      <c r="C363" s="13" t="s">
        <v>23</v>
      </c>
      <c r="D363" s="13" t="s">
        <v>24</v>
      </c>
      <c r="E363" s="13" t="s">
        <v>25</v>
      </c>
      <c r="F363" s="919" t="s">
        <v>17</v>
      </c>
      <c r="G363" s="919"/>
      <c r="H363" s="920"/>
      <c r="I363" s="920"/>
      <c r="J363" s="920"/>
      <c r="K363" s="920"/>
      <c r="L363" s="920"/>
    </row>
    <row r="364" spans="1:12" x14ac:dyDescent="0.25">
      <c r="A364" s="918"/>
      <c r="B364" s="921" t="s">
        <v>3828</v>
      </c>
      <c r="C364" s="922" t="s">
        <v>3837</v>
      </c>
      <c r="D364" s="923">
        <v>43585</v>
      </c>
      <c r="E364" s="921" t="s">
        <v>548</v>
      </c>
      <c r="F364" s="921" t="s">
        <v>549</v>
      </c>
      <c r="G364" s="921"/>
      <c r="H364" s="924" t="s">
        <v>30</v>
      </c>
      <c r="I364" s="924"/>
      <c r="J364" s="14" t="s">
        <v>31</v>
      </c>
      <c r="K364" s="14" t="s">
        <v>32</v>
      </c>
      <c r="L364" s="16">
        <v>248.86</v>
      </c>
    </row>
    <row r="365" spans="1:12" x14ac:dyDescent="0.25">
      <c r="A365" s="918"/>
      <c r="B365" s="921"/>
      <c r="C365" s="922"/>
      <c r="D365" s="923"/>
      <c r="E365" s="921"/>
      <c r="F365" s="921"/>
      <c r="G365" s="921"/>
      <c r="H365" s="924" t="s">
        <v>33</v>
      </c>
      <c r="I365" s="924"/>
      <c r="J365" s="14" t="s">
        <v>31</v>
      </c>
      <c r="K365" s="14" t="s">
        <v>32</v>
      </c>
      <c r="L365" s="16">
        <v>292.40000000000003</v>
      </c>
    </row>
    <row r="366" spans="1:12" ht="24" x14ac:dyDescent="0.25">
      <c r="A366" s="918"/>
      <c r="B366" s="9" t="s">
        <v>34</v>
      </c>
      <c r="C366" s="13" t="s">
        <v>35</v>
      </c>
      <c r="D366" s="13" t="s">
        <v>36</v>
      </c>
      <c r="E366" s="13" t="s">
        <v>37</v>
      </c>
      <c r="F366" s="920"/>
      <c r="G366" s="920"/>
      <c r="H366" s="924" t="s">
        <v>38</v>
      </c>
      <c r="I366" s="924"/>
      <c r="J366" s="921" t="s">
        <v>31</v>
      </c>
      <c r="K366" s="921" t="s">
        <v>32</v>
      </c>
      <c r="L366" s="925">
        <v>119.6</v>
      </c>
    </row>
    <row r="367" spans="1:12" ht="22.8" x14ac:dyDescent="0.25">
      <c r="A367" s="918"/>
      <c r="B367" s="14" t="s">
        <v>3831</v>
      </c>
      <c r="C367" s="14" t="s">
        <v>549</v>
      </c>
      <c r="D367" s="15">
        <v>43586</v>
      </c>
      <c r="E367" s="14" t="s">
        <v>1149</v>
      </c>
      <c r="F367" s="920"/>
      <c r="G367" s="920"/>
      <c r="H367" s="924"/>
      <c r="I367" s="924"/>
      <c r="J367" s="921"/>
      <c r="K367" s="921"/>
      <c r="L367" s="925"/>
    </row>
    <row r="368" spans="1:12" ht="24" x14ac:dyDescent="0.25">
      <c r="A368" s="918">
        <v>1269</v>
      </c>
      <c r="B368" s="9" t="s">
        <v>22</v>
      </c>
      <c r="C368" s="13" t="s">
        <v>23</v>
      </c>
      <c r="D368" s="13" t="s">
        <v>24</v>
      </c>
      <c r="E368" s="13" t="s">
        <v>25</v>
      </c>
      <c r="F368" s="919" t="s">
        <v>17</v>
      </c>
      <c r="G368" s="919"/>
      <c r="H368" s="920"/>
      <c r="I368" s="920"/>
      <c r="J368" s="920"/>
      <c r="K368" s="920"/>
      <c r="L368" s="920"/>
    </row>
    <row r="369" spans="1:12" x14ac:dyDescent="0.25">
      <c r="A369" s="918"/>
      <c r="B369" s="921" t="s">
        <v>3828</v>
      </c>
      <c r="C369" s="922" t="s">
        <v>3838</v>
      </c>
      <c r="D369" s="923">
        <v>43592</v>
      </c>
      <c r="E369" s="921" t="s">
        <v>1363</v>
      </c>
      <c r="F369" s="921" t="s">
        <v>3839</v>
      </c>
      <c r="G369" s="921"/>
      <c r="H369" s="924" t="s">
        <v>30</v>
      </c>
      <c r="I369" s="924"/>
      <c r="J369" s="14" t="s">
        <v>31</v>
      </c>
      <c r="K369" s="14" t="s">
        <v>32</v>
      </c>
      <c r="L369" s="16">
        <v>337</v>
      </c>
    </row>
    <row r="370" spans="1:12" x14ac:dyDescent="0.25">
      <c r="A370" s="918"/>
      <c r="B370" s="921"/>
      <c r="C370" s="922"/>
      <c r="D370" s="923"/>
      <c r="E370" s="921"/>
      <c r="F370" s="921"/>
      <c r="G370" s="921"/>
      <c r="H370" s="924" t="s">
        <v>33</v>
      </c>
      <c r="I370" s="924"/>
      <c r="J370" s="14" t="s">
        <v>31</v>
      </c>
      <c r="K370" s="14" t="s">
        <v>32</v>
      </c>
      <c r="L370" s="16">
        <v>507.6</v>
      </c>
    </row>
    <row r="371" spans="1:12" ht="24" x14ac:dyDescent="0.25">
      <c r="A371" s="918"/>
      <c r="B371" s="9" t="s">
        <v>34</v>
      </c>
      <c r="C371" s="13" t="s">
        <v>35</v>
      </c>
      <c r="D371" s="13" t="s">
        <v>36</v>
      </c>
      <c r="E371" s="13" t="s">
        <v>37</v>
      </c>
      <c r="F371" s="920"/>
      <c r="G371" s="920"/>
      <c r="H371" s="924" t="s">
        <v>38</v>
      </c>
      <c r="I371" s="924"/>
      <c r="J371" s="921" t="s">
        <v>31</v>
      </c>
      <c r="K371" s="921" t="s">
        <v>31</v>
      </c>
      <c r="L371" s="925">
        <v>0</v>
      </c>
    </row>
    <row r="372" spans="1:12" ht="22.8" x14ac:dyDescent="0.25">
      <c r="A372" s="918"/>
      <c r="B372" s="14" t="s">
        <v>3831</v>
      </c>
      <c r="C372" s="14" t="s">
        <v>3839</v>
      </c>
      <c r="D372" s="15">
        <v>43593</v>
      </c>
      <c r="E372" s="14" t="s">
        <v>205</v>
      </c>
      <c r="F372" s="920"/>
      <c r="G372" s="920"/>
      <c r="H372" s="924"/>
      <c r="I372" s="924"/>
      <c r="J372" s="921"/>
      <c r="K372" s="921"/>
      <c r="L372" s="925"/>
    </row>
    <row r="373" spans="1:12" ht="24" x14ac:dyDescent="0.25">
      <c r="A373" s="918">
        <v>1270</v>
      </c>
      <c r="B373" s="9" t="s">
        <v>22</v>
      </c>
      <c r="C373" s="13" t="s">
        <v>23</v>
      </c>
      <c r="D373" s="13" t="s">
        <v>24</v>
      </c>
      <c r="E373" s="13" t="s">
        <v>25</v>
      </c>
      <c r="F373" s="919" t="s">
        <v>17</v>
      </c>
      <c r="G373" s="919"/>
      <c r="H373" s="920"/>
      <c r="I373" s="920"/>
      <c r="J373" s="920"/>
      <c r="K373" s="920"/>
      <c r="L373" s="920"/>
    </row>
    <row r="374" spans="1:12" x14ac:dyDescent="0.25">
      <c r="A374" s="918"/>
      <c r="B374" s="921" t="s">
        <v>3828</v>
      </c>
      <c r="C374" s="922" t="s">
        <v>3840</v>
      </c>
      <c r="D374" s="923">
        <v>43617</v>
      </c>
      <c r="E374" s="921" t="s">
        <v>233</v>
      </c>
      <c r="F374" s="921" t="s">
        <v>3841</v>
      </c>
      <c r="G374" s="921"/>
      <c r="H374" s="924" t="s">
        <v>30</v>
      </c>
      <c r="I374" s="924"/>
      <c r="J374" s="14" t="s">
        <v>31</v>
      </c>
      <c r="K374" s="14" t="s">
        <v>32</v>
      </c>
      <c r="L374" s="16">
        <v>930</v>
      </c>
    </row>
    <row r="375" spans="1:12" x14ac:dyDescent="0.25">
      <c r="A375" s="918"/>
      <c r="B375" s="921"/>
      <c r="C375" s="922"/>
      <c r="D375" s="923"/>
      <c r="E375" s="921"/>
      <c r="F375" s="921"/>
      <c r="G375" s="921"/>
      <c r="H375" s="924" t="s">
        <v>33</v>
      </c>
      <c r="I375" s="924"/>
      <c r="J375" s="14" t="s">
        <v>31</v>
      </c>
      <c r="K375" s="14" t="s">
        <v>31</v>
      </c>
      <c r="L375" s="16">
        <v>0</v>
      </c>
    </row>
    <row r="376" spans="1:12" ht="24" x14ac:dyDescent="0.25">
      <c r="A376" s="918"/>
      <c r="B376" s="9" t="s">
        <v>34</v>
      </c>
      <c r="C376" s="13" t="s">
        <v>35</v>
      </c>
      <c r="D376" s="13" t="s">
        <v>36</v>
      </c>
      <c r="E376" s="13" t="s">
        <v>37</v>
      </c>
      <c r="F376" s="920"/>
      <c r="G376" s="920"/>
      <c r="H376" s="924" t="s">
        <v>38</v>
      </c>
      <c r="I376" s="924"/>
      <c r="J376" s="921" t="s">
        <v>31</v>
      </c>
      <c r="K376" s="921" t="s">
        <v>32</v>
      </c>
      <c r="L376" s="925">
        <v>590</v>
      </c>
    </row>
    <row r="377" spans="1:12" ht="22.8" x14ac:dyDescent="0.25">
      <c r="A377" s="918"/>
      <c r="B377" s="14" t="s">
        <v>3831</v>
      </c>
      <c r="C377" s="14" t="s">
        <v>3841</v>
      </c>
      <c r="D377" s="15">
        <v>43623</v>
      </c>
      <c r="E377" s="14" t="s">
        <v>1268</v>
      </c>
      <c r="F377" s="920"/>
      <c r="G377" s="920"/>
      <c r="H377" s="924"/>
      <c r="I377" s="924"/>
      <c r="J377" s="921"/>
      <c r="K377" s="921"/>
      <c r="L377" s="925"/>
    </row>
    <row r="378" spans="1:12" ht="24" x14ac:dyDescent="0.25">
      <c r="A378" s="918">
        <v>1271</v>
      </c>
      <c r="B378" s="9" t="s">
        <v>22</v>
      </c>
      <c r="C378" s="13" t="s">
        <v>23</v>
      </c>
      <c r="D378" s="13" t="s">
        <v>24</v>
      </c>
      <c r="E378" s="13" t="s">
        <v>25</v>
      </c>
      <c r="F378" s="919" t="s">
        <v>17</v>
      </c>
      <c r="G378" s="919"/>
      <c r="H378" s="920"/>
      <c r="I378" s="920"/>
      <c r="J378" s="920"/>
      <c r="K378" s="920"/>
      <c r="L378" s="920"/>
    </row>
    <row r="379" spans="1:12" x14ac:dyDescent="0.25">
      <c r="A379" s="918"/>
      <c r="B379" s="921" t="s">
        <v>3842</v>
      </c>
      <c r="C379" s="922" t="s">
        <v>3843</v>
      </c>
      <c r="D379" s="923">
        <v>43641</v>
      </c>
      <c r="E379" s="921" t="s">
        <v>378</v>
      </c>
      <c r="F379" s="921" t="s">
        <v>2444</v>
      </c>
      <c r="G379" s="921"/>
      <c r="H379" s="924" t="s">
        <v>30</v>
      </c>
      <c r="I379" s="924"/>
      <c r="J379" s="14" t="s">
        <v>31</v>
      </c>
      <c r="K379" s="14" t="s">
        <v>32</v>
      </c>
      <c r="L379" s="16">
        <v>1168</v>
      </c>
    </row>
    <row r="380" spans="1:12" x14ac:dyDescent="0.25">
      <c r="A380" s="918"/>
      <c r="B380" s="921"/>
      <c r="C380" s="922"/>
      <c r="D380" s="923"/>
      <c r="E380" s="921"/>
      <c r="F380" s="921"/>
      <c r="G380" s="921"/>
      <c r="H380" s="924" t="s">
        <v>33</v>
      </c>
      <c r="I380" s="924"/>
      <c r="J380" s="14" t="s">
        <v>31</v>
      </c>
      <c r="K380" s="14" t="s">
        <v>32</v>
      </c>
      <c r="L380" s="16">
        <v>1480</v>
      </c>
    </row>
    <row r="381" spans="1:12" ht="24" x14ac:dyDescent="0.25">
      <c r="A381" s="918"/>
      <c r="B381" s="9" t="s">
        <v>34</v>
      </c>
      <c r="C381" s="13" t="s">
        <v>35</v>
      </c>
      <c r="D381" s="13" t="s">
        <v>36</v>
      </c>
      <c r="E381" s="13" t="s">
        <v>37</v>
      </c>
      <c r="F381" s="920"/>
      <c r="G381" s="920"/>
      <c r="H381" s="924" t="s">
        <v>38</v>
      </c>
      <c r="I381" s="924"/>
      <c r="J381" s="921" t="s">
        <v>31</v>
      </c>
      <c r="K381" s="921" t="s">
        <v>32</v>
      </c>
      <c r="L381" s="925">
        <v>675</v>
      </c>
    </row>
    <row r="382" spans="1:12" ht="34.200000000000003" x14ac:dyDescent="0.25">
      <c r="A382" s="918"/>
      <c r="B382" s="14" t="s">
        <v>1131</v>
      </c>
      <c r="C382" s="14" t="s">
        <v>2444</v>
      </c>
      <c r="D382" s="15">
        <v>43646</v>
      </c>
      <c r="E382" s="14" t="s">
        <v>2976</v>
      </c>
      <c r="F382" s="920"/>
      <c r="G382" s="920"/>
      <c r="H382" s="924"/>
      <c r="I382" s="924"/>
      <c r="J382" s="921"/>
      <c r="K382" s="921"/>
      <c r="L382" s="925"/>
    </row>
    <row r="383" spans="1:12" ht="24" x14ac:dyDescent="0.25">
      <c r="A383" s="918">
        <v>1272</v>
      </c>
      <c r="B383" s="9" t="s">
        <v>22</v>
      </c>
      <c r="C383" s="13" t="s">
        <v>23</v>
      </c>
      <c r="D383" s="13" t="s">
        <v>24</v>
      </c>
      <c r="E383" s="13" t="s">
        <v>25</v>
      </c>
      <c r="F383" s="919" t="s">
        <v>17</v>
      </c>
      <c r="G383" s="919"/>
      <c r="H383" s="920"/>
      <c r="I383" s="920"/>
      <c r="J383" s="920"/>
      <c r="K383" s="920"/>
      <c r="L383" s="920"/>
    </row>
    <row r="384" spans="1:12" x14ac:dyDescent="0.25">
      <c r="A384" s="918"/>
      <c r="B384" s="921" t="s">
        <v>3842</v>
      </c>
      <c r="C384" s="922" t="s">
        <v>3844</v>
      </c>
      <c r="D384" s="923">
        <v>43647</v>
      </c>
      <c r="E384" s="921" t="s">
        <v>115</v>
      </c>
      <c r="F384" s="921" t="s">
        <v>1088</v>
      </c>
      <c r="G384" s="921"/>
      <c r="H384" s="924" t="s">
        <v>30</v>
      </c>
      <c r="I384" s="924"/>
      <c r="J384" s="14" t="s">
        <v>31</v>
      </c>
      <c r="K384" s="14" t="s">
        <v>32</v>
      </c>
      <c r="L384" s="16">
        <v>597</v>
      </c>
    </row>
    <row r="385" spans="1:12" x14ac:dyDescent="0.25">
      <c r="A385" s="918"/>
      <c r="B385" s="921"/>
      <c r="C385" s="922"/>
      <c r="D385" s="923"/>
      <c r="E385" s="921"/>
      <c r="F385" s="921"/>
      <c r="G385" s="921"/>
      <c r="H385" s="924" t="s">
        <v>33</v>
      </c>
      <c r="I385" s="924"/>
      <c r="J385" s="14" t="s">
        <v>31</v>
      </c>
      <c r="K385" s="14" t="s">
        <v>31</v>
      </c>
      <c r="L385" s="16">
        <v>0</v>
      </c>
    </row>
    <row r="386" spans="1:12" ht="24" x14ac:dyDescent="0.25">
      <c r="A386" s="918"/>
      <c r="B386" s="9" t="s">
        <v>34</v>
      </c>
      <c r="C386" s="13" t="s">
        <v>35</v>
      </c>
      <c r="D386" s="13" t="s">
        <v>36</v>
      </c>
      <c r="E386" s="13" t="s">
        <v>37</v>
      </c>
      <c r="F386" s="920"/>
      <c r="G386" s="920"/>
      <c r="H386" s="924" t="s">
        <v>38</v>
      </c>
      <c r="I386" s="924"/>
      <c r="J386" s="921" t="s">
        <v>31</v>
      </c>
      <c r="K386" s="921" t="s">
        <v>32</v>
      </c>
      <c r="L386" s="925">
        <v>699</v>
      </c>
    </row>
    <row r="387" spans="1:12" ht="34.200000000000003" x14ac:dyDescent="0.25">
      <c r="A387" s="918"/>
      <c r="B387" s="14" t="s">
        <v>1131</v>
      </c>
      <c r="C387" s="14" t="s">
        <v>1088</v>
      </c>
      <c r="D387" s="15">
        <v>43649</v>
      </c>
      <c r="E387" s="14" t="s">
        <v>3845</v>
      </c>
      <c r="F387" s="920"/>
      <c r="G387" s="920"/>
      <c r="H387" s="924"/>
      <c r="I387" s="924"/>
      <c r="J387" s="921"/>
      <c r="K387" s="921"/>
      <c r="L387" s="925"/>
    </row>
    <row r="388" spans="1:12" ht="24" x14ac:dyDescent="0.25">
      <c r="A388" s="918">
        <v>1273</v>
      </c>
      <c r="B388" s="9" t="s">
        <v>22</v>
      </c>
      <c r="C388" s="13" t="s">
        <v>23</v>
      </c>
      <c r="D388" s="13" t="s">
        <v>24</v>
      </c>
      <c r="E388" s="13" t="s">
        <v>25</v>
      </c>
      <c r="F388" s="919" t="s">
        <v>17</v>
      </c>
      <c r="G388" s="919"/>
      <c r="H388" s="920"/>
      <c r="I388" s="920"/>
      <c r="J388" s="920"/>
      <c r="K388" s="920"/>
      <c r="L388" s="920"/>
    </row>
    <row r="389" spans="1:12" x14ac:dyDescent="0.25">
      <c r="A389" s="918"/>
      <c r="B389" s="921" t="s">
        <v>3846</v>
      </c>
      <c r="C389" s="922" t="s">
        <v>3847</v>
      </c>
      <c r="D389" s="923">
        <v>43688</v>
      </c>
      <c r="E389" s="921" t="s">
        <v>308</v>
      </c>
      <c r="F389" s="921" t="s">
        <v>309</v>
      </c>
      <c r="G389" s="921"/>
      <c r="H389" s="924" t="s">
        <v>30</v>
      </c>
      <c r="I389" s="924"/>
      <c r="J389" s="14" t="s">
        <v>31</v>
      </c>
      <c r="K389" s="14" t="s">
        <v>32</v>
      </c>
      <c r="L389" s="16">
        <v>325.5</v>
      </c>
    </row>
    <row r="390" spans="1:12" x14ac:dyDescent="0.25">
      <c r="A390" s="918"/>
      <c r="B390" s="921"/>
      <c r="C390" s="922"/>
      <c r="D390" s="923"/>
      <c r="E390" s="921"/>
      <c r="F390" s="921"/>
      <c r="G390" s="921"/>
      <c r="H390" s="924" t="s">
        <v>33</v>
      </c>
      <c r="I390" s="924"/>
      <c r="J390" s="14" t="s">
        <v>31</v>
      </c>
      <c r="K390" s="14" t="s">
        <v>31</v>
      </c>
      <c r="L390" s="16">
        <v>0</v>
      </c>
    </row>
    <row r="391" spans="1:12" ht="24" x14ac:dyDescent="0.25">
      <c r="A391" s="918"/>
      <c r="B391" s="9" t="s">
        <v>34</v>
      </c>
      <c r="C391" s="13" t="s">
        <v>35</v>
      </c>
      <c r="D391" s="13" t="s">
        <v>36</v>
      </c>
      <c r="E391" s="13" t="s">
        <v>37</v>
      </c>
      <c r="F391" s="920"/>
      <c r="G391" s="920"/>
      <c r="H391" s="924" t="s">
        <v>38</v>
      </c>
      <c r="I391" s="924"/>
      <c r="J391" s="921" t="s">
        <v>31</v>
      </c>
      <c r="K391" s="921" t="s">
        <v>31</v>
      </c>
      <c r="L391" s="925">
        <v>0</v>
      </c>
    </row>
    <row r="392" spans="1:12" ht="22.8" x14ac:dyDescent="0.25">
      <c r="A392" s="918"/>
      <c r="B392" s="14" t="s">
        <v>39</v>
      </c>
      <c r="C392" s="14" t="s">
        <v>309</v>
      </c>
      <c r="D392" s="15">
        <v>43690</v>
      </c>
      <c r="E392" s="14" t="s">
        <v>1413</v>
      </c>
      <c r="F392" s="920"/>
      <c r="G392" s="920"/>
      <c r="H392" s="924"/>
      <c r="I392" s="924"/>
      <c r="J392" s="921"/>
      <c r="K392" s="921"/>
      <c r="L392" s="925"/>
    </row>
    <row r="393" spans="1:12" ht="24" x14ac:dyDescent="0.25">
      <c r="A393" s="918">
        <v>1274</v>
      </c>
      <c r="B393" s="9" t="s">
        <v>22</v>
      </c>
      <c r="C393" s="13" t="s">
        <v>23</v>
      </c>
      <c r="D393" s="13" t="s">
        <v>24</v>
      </c>
      <c r="E393" s="13" t="s">
        <v>25</v>
      </c>
      <c r="F393" s="919" t="s">
        <v>17</v>
      </c>
      <c r="G393" s="919"/>
      <c r="H393" s="920"/>
      <c r="I393" s="920"/>
      <c r="J393" s="920"/>
      <c r="K393" s="920"/>
      <c r="L393" s="920"/>
    </row>
    <row r="394" spans="1:12" x14ac:dyDescent="0.25">
      <c r="A394" s="918"/>
      <c r="B394" s="921" t="s">
        <v>3848</v>
      </c>
      <c r="C394" s="921" t="s">
        <v>3849</v>
      </c>
      <c r="D394" s="923">
        <v>43593</v>
      </c>
      <c r="E394" s="921" t="s">
        <v>378</v>
      </c>
      <c r="F394" s="921" t="s">
        <v>3850</v>
      </c>
      <c r="G394" s="921"/>
      <c r="H394" s="924" t="s">
        <v>30</v>
      </c>
      <c r="I394" s="924"/>
      <c r="J394" s="14" t="s">
        <v>31</v>
      </c>
      <c r="K394" s="14" t="s">
        <v>32</v>
      </c>
      <c r="L394" s="16">
        <v>930</v>
      </c>
    </row>
    <row r="395" spans="1:12" x14ac:dyDescent="0.25">
      <c r="A395" s="918"/>
      <c r="B395" s="921"/>
      <c r="C395" s="921"/>
      <c r="D395" s="923"/>
      <c r="E395" s="921"/>
      <c r="F395" s="921"/>
      <c r="G395" s="921"/>
      <c r="H395" s="924" t="s">
        <v>33</v>
      </c>
      <c r="I395" s="924"/>
      <c r="J395" s="14" t="s">
        <v>31</v>
      </c>
      <c r="K395" s="14" t="s">
        <v>32</v>
      </c>
      <c r="L395" s="16">
        <v>2000</v>
      </c>
    </row>
    <row r="396" spans="1:12" ht="24" x14ac:dyDescent="0.25">
      <c r="A396" s="918"/>
      <c r="B396" s="9" t="s">
        <v>34</v>
      </c>
      <c r="C396" s="13" t="s">
        <v>35</v>
      </c>
      <c r="D396" s="13" t="s">
        <v>36</v>
      </c>
      <c r="E396" s="13" t="s">
        <v>37</v>
      </c>
      <c r="F396" s="920"/>
      <c r="G396" s="920"/>
      <c r="H396" s="924" t="s">
        <v>38</v>
      </c>
      <c r="I396" s="924"/>
      <c r="J396" s="921" t="s">
        <v>31</v>
      </c>
      <c r="K396" s="921" t="s">
        <v>31</v>
      </c>
      <c r="L396" s="925">
        <v>0</v>
      </c>
    </row>
    <row r="397" spans="1:12" ht="22.8" x14ac:dyDescent="0.25">
      <c r="A397" s="918"/>
      <c r="B397" s="14" t="s">
        <v>39</v>
      </c>
      <c r="C397" s="14" t="s">
        <v>3850</v>
      </c>
      <c r="D397" s="15">
        <v>43596</v>
      </c>
      <c r="E397" s="14" t="s">
        <v>384</v>
      </c>
      <c r="F397" s="920"/>
      <c r="G397" s="920"/>
      <c r="H397" s="924"/>
      <c r="I397" s="924"/>
      <c r="J397" s="921"/>
      <c r="K397" s="921"/>
      <c r="L397" s="925"/>
    </row>
    <row r="398" spans="1:12" ht="24" x14ac:dyDescent="0.25">
      <c r="A398" s="918">
        <v>1275</v>
      </c>
      <c r="B398" s="9" t="s">
        <v>22</v>
      </c>
      <c r="C398" s="13" t="s">
        <v>23</v>
      </c>
      <c r="D398" s="13" t="s">
        <v>24</v>
      </c>
      <c r="E398" s="13" t="s">
        <v>25</v>
      </c>
      <c r="F398" s="919" t="s">
        <v>17</v>
      </c>
      <c r="G398" s="919"/>
      <c r="H398" s="920"/>
      <c r="I398" s="920"/>
      <c r="J398" s="920"/>
      <c r="K398" s="920"/>
      <c r="L398" s="920"/>
    </row>
    <row r="399" spans="1:12" x14ac:dyDescent="0.25">
      <c r="A399" s="918"/>
      <c r="B399" s="921" t="s">
        <v>3848</v>
      </c>
      <c r="C399" s="922" t="s">
        <v>3851</v>
      </c>
      <c r="D399" s="923">
        <v>43720</v>
      </c>
      <c r="E399" s="921" t="s">
        <v>136</v>
      </c>
      <c r="F399" s="921" t="s">
        <v>3852</v>
      </c>
      <c r="G399" s="921"/>
      <c r="H399" s="924" t="s">
        <v>30</v>
      </c>
      <c r="I399" s="924"/>
      <c r="J399" s="14" t="s">
        <v>31</v>
      </c>
      <c r="K399" s="14" t="s">
        <v>32</v>
      </c>
      <c r="L399" s="16">
        <v>433</v>
      </c>
    </row>
    <row r="400" spans="1:12" x14ac:dyDescent="0.25">
      <c r="A400" s="918"/>
      <c r="B400" s="921"/>
      <c r="C400" s="922"/>
      <c r="D400" s="923"/>
      <c r="E400" s="921"/>
      <c r="F400" s="921"/>
      <c r="G400" s="921"/>
      <c r="H400" s="924" t="s">
        <v>33</v>
      </c>
      <c r="I400" s="924"/>
      <c r="J400" s="14" t="s">
        <v>31</v>
      </c>
      <c r="K400" s="14" t="s">
        <v>32</v>
      </c>
      <c r="L400" s="16">
        <v>118</v>
      </c>
    </row>
    <row r="401" spans="1:12" ht="24" x14ac:dyDescent="0.25">
      <c r="A401" s="918"/>
      <c r="B401" s="9" t="s">
        <v>34</v>
      </c>
      <c r="C401" s="13" t="s">
        <v>35</v>
      </c>
      <c r="D401" s="13" t="s">
        <v>36</v>
      </c>
      <c r="E401" s="13" t="s">
        <v>37</v>
      </c>
      <c r="F401" s="920"/>
      <c r="G401" s="920"/>
      <c r="H401" s="924" t="s">
        <v>38</v>
      </c>
      <c r="I401" s="924"/>
      <c r="J401" s="921" t="s">
        <v>31</v>
      </c>
      <c r="K401" s="921" t="s">
        <v>31</v>
      </c>
      <c r="L401" s="925">
        <v>0</v>
      </c>
    </row>
    <row r="402" spans="1:12" ht="22.8" x14ac:dyDescent="0.25">
      <c r="A402" s="918"/>
      <c r="B402" s="14" t="s">
        <v>39</v>
      </c>
      <c r="C402" s="14" t="s">
        <v>3852</v>
      </c>
      <c r="D402" s="15">
        <v>43721</v>
      </c>
      <c r="E402" s="14" t="s">
        <v>1238</v>
      </c>
      <c r="F402" s="920"/>
      <c r="G402" s="920"/>
      <c r="H402" s="924"/>
      <c r="I402" s="924"/>
      <c r="J402" s="921"/>
      <c r="K402" s="921"/>
      <c r="L402" s="925"/>
    </row>
    <row r="403" spans="1:12" ht="24" x14ac:dyDescent="0.25">
      <c r="A403" s="918">
        <v>1276</v>
      </c>
      <c r="B403" s="9" t="s">
        <v>22</v>
      </c>
      <c r="C403" s="13" t="s">
        <v>23</v>
      </c>
      <c r="D403" s="13" t="s">
        <v>24</v>
      </c>
      <c r="E403" s="13" t="s">
        <v>25</v>
      </c>
      <c r="F403" s="919" t="s">
        <v>17</v>
      </c>
      <c r="G403" s="919"/>
      <c r="H403" s="920"/>
      <c r="I403" s="920"/>
      <c r="J403" s="920"/>
      <c r="K403" s="920"/>
      <c r="L403" s="920"/>
    </row>
    <row r="404" spans="1:12" x14ac:dyDescent="0.25">
      <c r="A404" s="918"/>
      <c r="B404" s="921" t="s">
        <v>3853</v>
      </c>
      <c r="C404" s="921" t="s">
        <v>3854</v>
      </c>
      <c r="D404" s="923">
        <v>43726</v>
      </c>
      <c r="E404" s="921" t="s">
        <v>420</v>
      </c>
      <c r="F404" s="921" t="s">
        <v>421</v>
      </c>
      <c r="G404" s="921"/>
      <c r="H404" s="924" t="s">
        <v>30</v>
      </c>
      <c r="I404" s="924"/>
      <c r="J404" s="14" t="s">
        <v>31</v>
      </c>
      <c r="K404" s="14" t="s">
        <v>32</v>
      </c>
      <c r="L404" s="16">
        <v>426.55</v>
      </c>
    </row>
    <row r="405" spans="1:12" x14ac:dyDescent="0.25">
      <c r="A405" s="918"/>
      <c r="B405" s="921"/>
      <c r="C405" s="921"/>
      <c r="D405" s="923"/>
      <c r="E405" s="921"/>
      <c r="F405" s="921"/>
      <c r="G405" s="921"/>
      <c r="H405" s="924" t="s">
        <v>33</v>
      </c>
      <c r="I405" s="924"/>
      <c r="J405" s="14" t="s">
        <v>31</v>
      </c>
      <c r="K405" s="14" t="s">
        <v>32</v>
      </c>
      <c r="L405" s="16">
        <v>198.16</v>
      </c>
    </row>
    <row r="406" spans="1:12" ht="24" x14ac:dyDescent="0.25">
      <c r="A406" s="918"/>
      <c r="B406" s="9" t="s">
        <v>34</v>
      </c>
      <c r="C406" s="13" t="s">
        <v>35</v>
      </c>
      <c r="D406" s="13" t="s">
        <v>36</v>
      </c>
      <c r="E406" s="13" t="s">
        <v>37</v>
      </c>
      <c r="F406" s="920"/>
      <c r="G406" s="920"/>
      <c r="H406" s="924" t="s">
        <v>38</v>
      </c>
      <c r="I406" s="924"/>
      <c r="J406" s="921" t="s">
        <v>31</v>
      </c>
      <c r="K406" s="921" t="s">
        <v>32</v>
      </c>
      <c r="L406" s="925">
        <v>338</v>
      </c>
    </row>
    <row r="407" spans="1:12" ht="34.200000000000003" x14ac:dyDescent="0.25">
      <c r="A407" s="918"/>
      <c r="B407" s="14" t="s">
        <v>496</v>
      </c>
      <c r="C407" s="14" t="s">
        <v>421</v>
      </c>
      <c r="D407" s="15">
        <v>43728</v>
      </c>
      <c r="E407" s="14" t="s">
        <v>1676</v>
      </c>
      <c r="F407" s="920"/>
      <c r="G407" s="920"/>
      <c r="H407" s="924"/>
      <c r="I407" s="924"/>
      <c r="J407" s="921"/>
      <c r="K407" s="921"/>
      <c r="L407" s="925"/>
    </row>
    <row r="408" spans="1:12" ht="24" x14ac:dyDescent="0.25">
      <c r="A408" s="918">
        <v>1277</v>
      </c>
      <c r="B408" s="9" t="s">
        <v>22</v>
      </c>
      <c r="C408" s="13" t="s">
        <v>23</v>
      </c>
      <c r="D408" s="13" t="s">
        <v>24</v>
      </c>
      <c r="E408" s="13" t="s">
        <v>25</v>
      </c>
      <c r="F408" s="919" t="s">
        <v>17</v>
      </c>
      <c r="G408" s="919"/>
      <c r="H408" s="920"/>
      <c r="I408" s="920"/>
      <c r="J408" s="920"/>
      <c r="K408" s="920"/>
      <c r="L408" s="920"/>
    </row>
    <row r="409" spans="1:12" x14ac:dyDescent="0.25">
      <c r="A409" s="918"/>
      <c r="B409" s="921" t="s">
        <v>3855</v>
      </c>
      <c r="C409" s="922" t="s">
        <v>3856</v>
      </c>
      <c r="D409" s="923">
        <v>43592</v>
      </c>
      <c r="E409" s="921" t="s">
        <v>298</v>
      </c>
      <c r="F409" s="921" t="s">
        <v>2002</v>
      </c>
      <c r="G409" s="921"/>
      <c r="H409" s="924" t="s">
        <v>30</v>
      </c>
      <c r="I409" s="924"/>
      <c r="J409" s="14" t="s">
        <v>31</v>
      </c>
      <c r="K409" s="14" t="s">
        <v>32</v>
      </c>
      <c r="L409" s="16">
        <v>325.7</v>
      </c>
    </row>
    <row r="410" spans="1:12" x14ac:dyDescent="0.25">
      <c r="A410" s="918"/>
      <c r="B410" s="921"/>
      <c r="C410" s="922"/>
      <c r="D410" s="923"/>
      <c r="E410" s="921"/>
      <c r="F410" s="921"/>
      <c r="G410" s="921"/>
      <c r="H410" s="924" t="s">
        <v>33</v>
      </c>
      <c r="I410" s="924"/>
      <c r="J410" s="14" t="s">
        <v>31</v>
      </c>
      <c r="K410" s="14" t="s">
        <v>32</v>
      </c>
      <c r="L410" s="16">
        <v>296.60000000000002</v>
      </c>
    </row>
    <row r="411" spans="1:12" ht="24" x14ac:dyDescent="0.25">
      <c r="A411" s="918"/>
      <c r="B411" s="9" t="s">
        <v>34</v>
      </c>
      <c r="C411" s="13" t="s">
        <v>35</v>
      </c>
      <c r="D411" s="13" t="s">
        <v>36</v>
      </c>
      <c r="E411" s="13" t="s">
        <v>37</v>
      </c>
      <c r="F411" s="920"/>
      <c r="G411" s="920"/>
      <c r="H411" s="924" t="s">
        <v>38</v>
      </c>
      <c r="I411" s="924"/>
      <c r="J411" s="921" t="s">
        <v>31</v>
      </c>
      <c r="K411" s="921" t="s">
        <v>31</v>
      </c>
      <c r="L411" s="925">
        <v>0</v>
      </c>
    </row>
    <row r="412" spans="1:12" ht="22.8" x14ac:dyDescent="0.25">
      <c r="A412" s="918"/>
      <c r="B412" s="14" t="s">
        <v>3857</v>
      </c>
      <c r="C412" s="14" t="s">
        <v>2002</v>
      </c>
      <c r="D412" s="15">
        <v>43593</v>
      </c>
      <c r="E412" s="14" t="s">
        <v>205</v>
      </c>
      <c r="F412" s="920"/>
      <c r="G412" s="920"/>
      <c r="H412" s="924"/>
      <c r="I412" s="924"/>
      <c r="J412" s="921"/>
      <c r="K412" s="921"/>
      <c r="L412" s="925"/>
    </row>
    <row r="413" spans="1:12" ht="24" x14ac:dyDescent="0.25">
      <c r="A413" s="918">
        <v>1278</v>
      </c>
      <c r="B413" s="9" t="s">
        <v>22</v>
      </c>
      <c r="C413" s="13" t="s">
        <v>23</v>
      </c>
      <c r="D413" s="13" t="s">
        <v>24</v>
      </c>
      <c r="E413" s="13" t="s">
        <v>25</v>
      </c>
      <c r="F413" s="919" t="s">
        <v>17</v>
      </c>
      <c r="G413" s="919"/>
      <c r="H413" s="920"/>
      <c r="I413" s="920"/>
      <c r="J413" s="920"/>
      <c r="K413" s="920"/>
      <c r="L413" s="920"/>
    </row>
    <row r="414" spans="1:12" x14ac:dyDescent="0.25">
      <c r="A414" s="918"/>
      <c r="B414" s="921" t="s">
        <v>3855</v>
      </c>
      <c r="C414" s="922" t="s">
        <v>3858</v>
      </c>
      <c r="D414" s="923">
        <v>43636</v>
      </c>
      <c r="E414" s="921" t="s">
        <v>3371</v>
      </c>
      <c r="F414" s="921" t="s">
        <v>3859</v>
      </c>
      <c r="G414" s="921"/>
      <c r="H414" s="924" t="s">
        <v>30</v>
      </c>
      <c r="I414" s="924"/>
      <c r="J414" s="14" t="s">
        <v>31</v>
      </c>
      <c r="K414" s="14" t="s">
        <v>31</v>
      </c>
      <c r="L414" s="16">
        <v>0</v>
      </c>
    </row>
    <row r="415" spans="1:12" x14ac:dyDescent="0.25">
      <c r="A415" s="918"/>
      <c r="B415" s="921"/>
      <c r="C415" s="922"/>
      <c r="D415" s="923"/>
      <c r="E415" s="921"/>
      <c r="F415" s="921"/>
      <c r="G415" s="921"/>
      <c r="H415" s="924" t="s">
        <v>33</v>
      </c>
      <c r="I415" s="924"/>
      <c r="J415" s="14" t="s">
        <v>31</v>
      </c>
      <c r="K415" s="14" t="s">
        <v>32</v>
      </c>
      <c r="L415" s="16">
        <v>362.6</v>
      </c>
    </row>
    <row r="416" spans="1:12" ht="24" x14ac:dyDescent="0.25">
      <c r="A416" s="918"/>
      <c r="B416" s="9" t="s">
        <v>34</v>
      </c>
      <c r="C416" s="13" t="s">
        <v>35</v>
      </c>
      <c r="D416" s="13" t="s">
        <v>36</v>
      </c>
      <c r="E416" s="13" t="s">
        <v>37</v>
      </c>
      <c r="F416" s="920"/>
      <c r="G416" s="920"/>
      <c r="H416" s="924" t="s">
        <v>38</v>
      </c>
      <c r="I416" s="924"/>
      <c r="J416" s="921" t="s">
        <v>31</v>
      </c>
      <c r="K416" s="921" t="s">
        <v>32</v>
      </c>
      <c r="L416" s="925">
        <v>425</v>
      </c>
    </row>
    <row r="417" spans="1:12" ht="22.8" x14ac:dyDescent="0.25">
      <c r="A417" s="918"/>
      <c r="B417" s="14" t="s">
        <v>3857</v>
      </c>
      <c r="C417" s="14" t="s">
        <v>3859</v>
      </c>
      <c r="D417" s="15">
        <v>43636</v>
      </c>
      <c r="E417" s="14" t="s">
        <v>3860</v>
      </c>
      <c r="F417" s="920"/>
      <c r="G417" s="920"/>
      <c r="H417" s="924"/>
      <c r="I417" s="924"/>
      <c r="J417" s="921"/>
      <c r="K417" s="921"/>
      <c r="L417" s="925"/>
    </row>
    <row r="418" spans="1:12" ht="24" x14ac:dyDescent="0.25">
      <c r="A418" s="918">
        <v>1279</v>
      </c>
      <c r="B418" s="9" t="s">
        <v>22</v>
      </c>
      <c r="C418" s="13" t="s">
        <v>23</v>
      </c>
      <c r="D418" s="13" t="s">
        <v>24</v>
      </c>
      <c r="E418" s="13" t="s">
        <v>25</v>
      </c>
      <c r="F418" s="919" t="s">
        <v>17</v>
      </c>
      <c r="G418" s="919"/>
      <c r="H418" s="920"/>
      <c r="I418" s="920"/>
      <c r="J418" s="920"/>
      <c r="K418" s="920"/>
      <c r="L418" s="920"/>
    </row>
    <row r="419" spans="1:12" x14ac:dyDescent="0.25">
      <c r="A419" s="918"/>
      <c r="B419" s="921" t="s">
        <v>3861</v>
      </c>
      <c r="C419" s="921" t="s">
        <v>3862</v>
      </c>
      <c r="D419" s="923">
        <v>43616</v>
      </c>
      <c r="E419" s="921" t="s">
        <v>2643</v>
      </c>
      <c r="F419" s="921" t="s">
        <v>3863</v>
      </c>
      <c r="G419" s="921"/>
      <c r="H419" s="924" t="s">
        <v>30</v>
      </c>
      <c r="I419" s="924"/>
      <c r="J419" s="14" t="s">
        <v>31</v>
      </c>
      <c r="K419" s="14" t="s">
        <v>32</v>
      </c>
      <c r="L419" s="16">
        <v>277</v>
      </c>
    </row>
    <row r="420" spans="1:12" x14ac:dyDescent="0.25">
      <c r="A420" s="918"/>
      <c r="B420" s="921"/>
      <c r="C420" s="921"/>
      <c r="D420" s="923"/>
      <c r="E420" s="921"/>
      <c r="F420" s="921"/>
      <c r="G420" s="921"/>
      <c r="H420" s="924" t="s">
        <v>33</v>
      </c>
      <c r="I420" s="924"/>
      <c r="J420" s="14" t="s">
        <v>31</v>
      </c>
      <c r="K420" s="14" t="s">
        <v>32</v>
      </c>
      <c r="L420" s="16">
        <v>908.01</v>
      </c>
    </row>
    <row r="421" spans="1:12" ht="24" x14ac:dyDescent="0.25">
      <c r="A421" s="918"/>
      <c r="B421" s="9" t="s">
        <v>34</v>
      </c>
      <c r="C421" s="13" t="s">
        <v>35</v>
      </c>
      <c r="D421" s="13" t="s">
        <v>36</v>
      </c>
      <c r="E421" s="13" t="s">
        <v>37</v>
      </c>
      <c r="F421" s="920"/>
      <c r="G421" s="920"/>
      <c r="H421" s="924" t="s">
        <v>38</v>
      </c>
      <c r="I421" s="924"/>
      <c r="J421" s="921" t="s">
        <v>31</v>
      </c>
      <c r="K421" s="921" t="s">
        <v>31</v>
      </c>
      <c r="L421" s="925">
        <v>0</v>
      </c>
    </row>
    <row r="422" spans="1:12" ht="34.200000000000003" x14ac:dyDescent="0.25">
      <c r="A422" s="918"/>
      <c r="B422" s="14" t="s">
        <v>1131</v>
      </c>
      <c r="C422" s="14" t="s">
        <v>3863</v>
      </c>
      <c r="D422" s="15">
        <v>43618</v>
      </c>
      <c r="E422" s="14" t="s">
        <v>3864</v>
      </c>
      <c r="F422" s="920"/>
      <c r="G422" s="920"/>
      <c r="H422" s="924"/>
      <c r="I422" s="924"/>
      <c r="J422" s="921"/>
      <c r="K422" s="921"/>
      <c r="L422" s="925"/>
    </row>
    <row r="423" spans="1:12" ht="24" x14ac:dyDescent="0.25">
      <c r="A423" s="918">
        <v>1280</v>
      </c>
      <c r="B423" s="9" t="s">
        <v>22</v>
      </c>
      <c r="C423" s="13" t="s">
        <v>23</v>
      </c>
      <c r="D423" s="13" t="s">
        <v>24</v>
      </c>
      <c r="E423" s="13" t="s">
        <v>25</v>
      </c>
      <c r="F423" s="919" t="s">
        <v>17</v>
      </c>
      <c r="G423" s="919"/>
      <c r="H423" s="920"/>
      <c r="I423" s="920"/>
      <c r="J423" s="920"/>
      <c r="K423" s="920"/>
      <c r="L423" s="920"/>
    </row>
    <row r="424" spans="1:12" x14ac:dyDescent="0.25">
      <c r="A424" s="918"/>
      <c r="B424" s="921" t="s">
        <v>3865</v>
      </c>
      <c r="C424" s="922" t="s">
        <v>3866</v>
      </c>
      <c r="D424" s="923">
        <v>43565</v>
      </c>
      <c r="E424" s="921" t="s">
        <v>3867</v>
      </c>
      <c r="F424" s="921" t="s">
        <v>3868</v>
      </c>
      <c r="G424" s="921"/>
      <c r="H424" s="924" t="s">
        <v>30</v>
      </c>
      <c r="I424" s="924"/>
      <c r="J424" s="14" t="s">
        <v>31</v>
      </c>
      <c r="K424" s="14" t="s">
        <v>32</v>
      </c>
      <c r="L424" s="16">
        <v>176.5</v>
      </c>
    </row>
    <row r="425" spans="1:12" x14ac:dyDescent="0.25">
      <c r="A425" s="918"/>
      <c r="B425" s="921"/>
      <c r="C425" s="922"/>
      <c r="D425" s="923"/>
      <c r="E425" s="921"/>
      <c r="F425" s="921"/>
      <c r="G425" s="921"/>
      <c r="H425" s="924" t="s">
        <v>33</v>
      </c>
      <c r="I425" s="924"/>
      <c r="J425" s="921" t="s">
        <v>31</v>
      </c>
      <c r="K425" s="921" t="s">
        <v>32</v>
      </c>
      <c r="L425" s="925">
        <v>457.84</v>
      </c>
    </row>
    <row r="426" spans="1:12" x14ac:dyDescent="0.25">
      <c r="A426" s="918"/>
      <c r="B426" s="921"/>
      <c r="C426" s="922"/>
      <c r="D426" s="923"/>
      <c r="E426" s="921"/>
      <c r="F426" s="921"/>
      <c r="G426" s="921"/>
      <c r="H426" s="924"/>
      <c r="I426" s="924"/>
      <c r="J426" s="921"/>
      <c r="K426" s="921"/>
      <c r="L426" s="925"/>
    </row>
    <row r="427" spans="1:12" ht="24" x14ac:dyDescent="0.25">
      <c r="A427" s="918"/>
      <c r="B427" s="9" t="s">
        <v>34</v>
      </c>
      <c r="C427" s="13" t="s">
        <v>35</v>
      </c>
      <c r="D427" s="13" t="s">
        <v>36</v>
      </c>
      <c r="E427" s="13" t="s">
        <v>37</v>
      </c>
      <c r="F427" s="920"/>
      <c r="G427" s="920"/>
      <c r="H427" s="924" t="s">
        <v>38</v>
      </c>
      <c r="I427" s="924"/>
      <c r="J427" s="921" t="s">
        <v>31</v>
      </c>
      <c r="K427" s="921" t="s">
        <v>32</v>
      </c>
      <c r="L427" s="925">
        <v>100</v>
      </c>
    </row>
    <row r="428" spans="1:12" ht="34.200000000000003" x14ac:dyDescent="0.25">
      <c r="A428" s="918"/>
      <c r="B428" s="14" t="s">
        <v>1273</v>
      </c>
      <c r="C428" s="14" t="s">
        <v>3868</v>
      </c>
      <c r="D428" s="15">
        <v>43566</v>
      </c>
      <c r="E428" s="14" t="s">
        <v>1147</v>
      </c>
      <c r="F428" s="920"/>
      <c r="G428" s="920"/>
      <c r="H428" s="924"/>
      <c r="I428" s="924"/>
      <c r="J428" s="921"/>
      <c r="K428" s="921"/>
      <c r="L428" s="925"/>
    </row>
    <row r="429" spans="1:12" ht="24" x14ac:dyDescent="0.25">
      <c r="A429" s="918">
        <v>1281</v>
      </c>
      <c r="B429" s="9" t="s">
        <v>22</v>
      </c>
      <c r="C429" s="13" t="s">
        <v>23</v>
      </c>
      <c r="D429" s="13" t="s">
        <v>24</v>
      </c>
      <c r="E429" s="13" t="s">
        <v>25</v>
      </c>
      <c r="F429" s="919" t="s">
        <v>17</v>
      </c>
      <c r="G429" s="919"/>
      <c r="H429" s="920"/>
      <c r="I429" s="920"/>
      <c r="J429" s="920"/>
      <c r="K429" s="920"/>
      <c r="L429" s="920"/>
    </row>
    <row r="430" spans="1:12" x14ac:dyDescent="0.25">
      <c r="A430" s="918"/>
      <c r="B430" s="921" t="s">
        <v>3865</v>
      </c>
      <c r="C430" s="922" t="s">
        <v>3869</v>
      </c>
      <c r="D430" s="923">
        <v>43569</v>
      </c>
      <c r="E430" s="921" t="s">
        <v>469</v>
      </c>
      <c r="F430" s="921" t="s">
        <v>1442</v>
      </c>
      <c r="G430" s="921"/>
      <c r="H430" s="924" t="s">
        <v>30</v>
      </c>
      <c r="I430" s="924"/>
      <c r="J430" s="14" t="s">
        <v>31</v>
      </c>
      <c r="K430" s="14" t="s">
        <v>32</v>
      </c>
      <c r="L430" s="16">
        <v>498.43</v>
      </c>
    </row>
    <row r="431" spans="1:12" x14ac:dyDescent="0.25">
      <c r="A431" s="918"/>
      <c r="B431" s="921"/>
      <c r="C431" s="922"/>
      <c r="D431" s="923"/>
      <c r="E431" s="921"/>
      <c r="F431" s="921"/>
      <c r="G431" s="921"/>
      <c r="H431" s="924" t="s">
        <v>33</v>
      </c>
      <c r="I431" s="924"/>
      <c r="J431" s="921" t="s">
        <v>31</v>
      </c>
      <c r="K431" s="921" t="s">
        <v>32</v>
      </c>
      <c r="L431" s="925">
        <v>516.52</v>
      </c>
    </row>
    <row r="432" spans="1:12" x14ac:dyDescent="0.25">
      <c r="A432" s="918"/>
      <c r="B432" s="921"/>
      <c r="C432" s="922"/>
      <c r="D432" s="923"/>
      <c r="E432" s="921"/>
      <c r="F432" s="921"/>
      <c r="G432" s="921"/>
      <c r="H432" s="924"/>
      <c r="I432" s="924"/>
      <c r="J432" s="921"/>
      <c r="K432" s="921"/>
      <c r="L432" s="925"/>
    </row>
    <row r="433" spans="1:12" ht="24" x14ac:dyDescent="0.25">
      <c r="A433" s="918"/>
      <c r="B433" s="9" t="s">
        <v>34</v>
      </c>
      <c r="C433" s="13" t="s">
        <v>35</v>
      </c>
      <c r="D433" s="13" t="s">
        <v>36</v>
      </c>
      <c r="E433" s="13" t="s">
        <v>37</v>
      </c>
      <c r="F433" s="920"/>
      <c r="G433" s="920"/>
      <c r="H433" s="924" t="s">
        <v>38</v>
      </c>
      <c r="I433" s="924"/>
      <c r="J433" s="921" t="s">
        <v>31</v>
      </c>
      <c r="K433" s="921" t="s">
        <v>31</v>
      </c>
      <c r="L433" s="925">
        <v>0</v>
      </c>
    </row>
    <row r="434" spans="1:12" ht="34.200000000000003" x14ac:dyDescent="0.25">
      <c r="A434" s="918"/>
      <c r="B434" s="14" t="s">
        <v>1273</v>
      </c>
      <c r="C434" s="14" t="s">
        <v>1442</v>
      </c>
      <c r="D434" s="15">
        <v>43571</v>
      </c>
      <c r="E434" s="14" t="s">
        <v>501</v>
      </c>
      <c r="F434" s="920"/>
      <c r="G434" s="920"/>
      <c r="H434" s="924"/>
      <c r="I434" s="924"/>
      <c r="J434" s="921"/>
      <c r="K434" s="921"/>
      <c r="L434" s="925"/>
    </row>
    <row r="435" spans="1:12" ht="24" x14ac:dyDescent="0.25">
      <c r="A435" s="918">
        <v>1282</v>
      </c>
      <c r="B435" s="9" t="s">
        <v>22</v>
      </c>
      <c r="C435" s="13" t="s">
        <v>23</v>
      </c>
      <c r="D435" s="13" t="s">
        <v>24</v>
      </c>
      <c r="E435" s="13" t="s">
        <v>25</v>
      </c>
      <c r="F435" s="919" t="s">
        <v>17</v>
      </c>
      <c r="G435" s="919"/>
      <c r="H435" s="920"/>
      <c r="I435" s="920"/>
      <c r="J435" s="920"/>
      <c r="K435" s="920"/>
      <c r="L435" s="920"/>
    </row>
    <row r="436" spans="1:12" x14ac:dyDescent="0.25">
      <c r="A436" s="918"/>
      <c r="B436" s="921" t="s">
        <v>3865</v>
      </c>
      <c r="C436" s="922" t="s">
        <v>3870</v>
      </c>
      <c r="D436" s="923">
        <v>43613</v>
      </c>
      <c r="E436" s="921" t="s">
        <v>1849</v>
      </c>
      <c r="F436" s="921" t="s">
        <v>3871</v>
      </c>
      <c r="G436" s="921"/>
      <c r="H436" s="924" t="s">
        <v>30</v>
      </c>
      <c r="I436" s="924"/>
      <c r="J436" s="14" t="s">
        <v>31</v>
      </c>
      <c r="K436" s="14" t="s">
        <v>32</v>
      </c>
      <c r="L436" s="16">
        <v>826.36</v>
      </c>
    </row>
    <row r="437" spans="1:12" x14ac:dyDescent="0.25">
      <c r="A437" s="918"/>
      <c r="B437" s="921"/>
      <c r="C437" s="922"/>
      <c r="D437" s="923"/>
      <c r="E437" s="921"/>
      <c r="F437" s="921"/>
      <c r="G437" s="921"/>
      <c r="H437" s="924" t="s">
        <v>33</v>
      </c>
      <c r="I437" s="924"/>
      <c r="J437" s="921" t="s">
        <v>31</v>
      </c>
      <c r="K437" s="921" t="s">
        <v>32</v>
      </c>
      <c r="L437" s="925">
        <v>3009</v>
      </c>
    </row>
    <row r="438" spans="1:12" x14ac:dyDescent="0.25">
      <c r="A438" s="918"/>
      <c r="B438" s="921"/>
      <c r="C438" s="922"/>
      <c r="D438" s="923"/>
      <c r="E438" s="921"/>
      <c r="F438" s="921"/>
      <c r="G438" s="921"/>
      <c r="H438" s="924"/>
      <c r="I438" s="924"/>
      <c r="J438" s="921"/>
      <c r="K438" s="921"/>
      <c r="L438" s="925"/>
    </row>
    <row r="439" spans="1:12" ht="24" x14ac:dyDescent="0.25">
      <c r="A439" s="918"/>
      <c r="B439" s="9" t="s">
        <v>34</v>
      </c>
      <c r="C439" s="13" t="s">
        <v>35</v>
      </c>
      <c r="D439" s="13" t="s">
        <v>36</v>
      </c>
      <c r="E439" s="13" t="s">
        <v>37</v>
      </c>
      <c r="F439" s="920"/>
      <c r="G439" s="920"/>
      <c r="H439" s="924" t="s">
        <v>38</v>
      </c>
      <c r="I439" s="924"/>
      <c r="J439" s="921" t="s">
        <v>31</v>
      </c>
      <c r="K439" s="921" t="s">
        <v>32</v>
      </c>
      <c r="L439" s="925">
        <v>350</v>
      </c>
    </row>
    <row r="440" spans="1:12" ht="34.200000000000003" x14ac:dyDescent="0.25">
      <c r="A440" s="918"/>
      <c r="B440" s="14" t="s">
        <v>1273</v>
      </c>
      <c r="C440" s="14" t="s">
        <v>3871</v>
      </c>
      <c r="D440" s="15">
        <v>43619</v>
      </c>
      <c r="E440" s="14" t="s">
        <v>2568</v>
      </c>
      <c r="F440" s="920"/>
      <c r="G440" s="920"/>
      <c r="H440" s="924"/>
      <c r="I440" s="924"/>
      <c r="J440" s="921"/>
      <c r="K440" s="921"/>
      <c r="L440" s="925"/>
    </row>
    <row r="441" spans="1:12" ht="24" x14ac:dyDescent="0.25">
      <c r="A441" s="918">
        <v>1283</v>
      </c>
      <c r="B441" s="9" t="s">
        <v>22</v>
      </c>
      <c r="C441" s="13" t="s">
        <v>23</v>
      </c>
      <c r="D441" s="13" t="s">
        <v>24</v>
      </c>
      <c r="E441" s="13" t="s">
        <v>25</v>
      </c>
      <c r="F441" s="919" t="s">
        <v>17</v>
      </c>
      <c r="G441" s="919"/>
      <c r="H441" s="920"/>
      <c r="I441" s="920"/>
      <c r="J441" s="920"/>
      <c r="K441" s="920"/>
      <c r="L441" s="920"/>
    </row>
    <row r="442" spans="1:12" x14ac:dyDescent="0.25">
      <c r="A442" s="918"/>
      <c r="B442" s="921" t="s">
        <v>3865</v>
      </c>
      <c r="C442" s="922" t="s">
        <v>3872</v>
      </c>
      <c r="D442" s="923">
        <v>43621</v>
      </c>
      <c r="E442" s="921" t="s">
        <v>90</v>
      </c>
      <c r="F442" s="921" t="s">
        <v>3873</v>
      </c>
      <c r="G442" s="921"/>
      <c r="H442" s="924" t="s">
        <v>30</v>
      </c>
      <c r="I442" s="924"/>
      <c r="J442" s="14" t="s">
        <v>31</v>
      </c>
      <c r="K442" s="14" t="s">
        <v>32</v>
      </c>
      <c r="L442" s="16">
        <v>249</v>
      </c>
    </row>
    <row r="443" spans="1:12" x14ac:dyDescent="0.25">
      <c r="A443" s="918"/>
      <c r="B443" s="921"/>
      <c r="C443" s="922"/>
      <c r="D443" s="923"/>
      <c r="E443" s="921"/>
      <c r="F443" s="921"/>
      <c r="G443" s="921"/>
      <c r="H443" s="924" t="s">
        <v>33</v>
      </c>
      <c r="I443" s="924"/>
      <c r="J443" s="921" t="s">
        <v>31</v>
      </c>
      <c r="K443" s="921" t="s">
        <v>32</v>
      </c>
      <c r="L443" s="925">
        <v>250.6</v>
      </c>
    </row>
    <row r="444" spans="1:12" x14ac:dyDescent="0.25">
      <c r="A444" s="918"/>
      <c r="B444" s="921"/>
      <c r="C444" s="922"/>
      <c r="D444" s="923"/>
      <c r="E444" s="921"/>
      <c r="F444" s="921"/>
      <c r="G444" s="921"/>
      <c r="H444" s="924"/>
      <c r="I444" s="924"/>
      <c r="J444" s="921"/>
      <c r="K444" s="921"/>
      <c r="L444" s="925"/>
    </row>
    <row r="445" spans="1:12" ht="24" x14ac:dyDescent="0.25">
      <c r="A445" s="918"/>
      <c r="B445" s="9" t="s">
        <v>34</v>
      </c>
      <c r="C445" s="13" t="s">
        <v>35</v>
      </c>
      <c r="D445" s="13" t="s">
        <v>36</v>
      </c>
      <c r="E445" s="13" t="s">
        <v>37</v>
      </c>
      <c r="F445" s="920"/>
      <c r="G445" s="920"/>
      <c r="H445" s="924" t="s">
        <v>38</v>
      </c>
      <c r="I445" s="924"/>
      <c r="J445" s="921" t="s">
        <v>31</v>
      </c>
      <c r="K445" s="921" t="s">
        <v>32</v>
      </c>
      <c r="L445" s="925">
        <v>575</v>
      </c>
    </row>
    <row r="446" spans="1:12" ht="34.200000000000003" x14ac:dyDescent="0.25">
      <c r="A446" s="918"/>
      <c r="B446" s="14" t="s">
        <v>1273</v>
      </c>
      <c r="C446" s="14" t="s">
        <v>3873</v>
      </c>
      <c r="D446" s="15">
        <v>43622</v>
      </c>
      <c r="E446" s="14" t="s">
        <v>3874</v>
      </c>
      <c r="F446" s="920"/>
      <c r="G446" s="920"/>
      <c r="H446" s="924"/>
      <c r="I446" s="924"/>
      <c r="J446" s="921"/>
      <c r="K446" s="921"/>
      <c r="L446" s="925"/>
    </row>
    <row r="447" spans="1:12" ht="24" x14ac:dyDescent="0.25">
      <c r="A447" s="918">
        <v>1284</v>
      </c>
      <c r="B447" s="9" t="s">
        <v>22</v>
      </c>
      <c r="C447" s="13" t="s">
        <v>23</v>
      </c>
      <c r="D447" s="13" t="s">
        <v>24</v>
      </c>
      <c r="E447" s="13" t="s">
        <v>25</v>
      </c>
      <c r="F447" s="919" t="s">
        <v>17</v>
      </c>
      <c r="G447" s="919"/>
      <c r="H447" s="920"/>
      <c r="I447" s="920"/>
      <c r="J447" s="920"/>
      <c r="K447" s="920"/>
      <c r="L447" s="920"/>
    </row>
    <row r="448" spans="1:12" x14ac:dyDescent="0.25">
      <c r="A448" s="918"/>
      <c r="B448" s="921" t="s">
        <v>3865</v>
      </c>
      <c r="C448" s="922" t="s">
        <v>3875</v>
      </c>
      <c r="D448" s="923">
        <v>43684</v>
      </c>
      <c r="E448" s="921" t="s">
        <v>481</v>
      </c>
      <c r="F448" s="921" t="s">
        <v>482</v>
      </c>
      <c r="G448" s="921"/>
      <c r="H448" s="924" t="s">
        <v>30</v>
      </c>
      <c r="I448" s="924"/>
      <c r="J448" s="14" t="s">
        <v>31</v>
      </c>
      <c r="K448" s="14" t="s">
        <v>32</v>
      </c>
      <c r="L448" s="16">
        <v>179.91</v>
      </c>
    </row>
    <row r="449" spans="1:12" x14ac:dyDescent="0.25">
      <c r="A449" s="918"/>
      <c r="B449" s="921"/>
      <c r="C449" s="922"/>
      <c r="D449" s="923"/>
      <c r="E449" s="921"/>
      <c r="F449" s="921"/>
      <c r="G449" s="921"/>
      <c r="H449" s="924" t="s">
        <v>33</v>
      </c>
      <c r="I449" s="924"/>
      <c r="J449" s="921" t="s">
        <v>31</v>
      </c>
      <c r="K449" s="921" t="s">
        <v>32</v>
      </c>
      <c r="L449" s="925">
        <v>290.95999999999998</v>
      </c>
    </row>
    <row r="450" spans="1:12" x14ac:dyDescent="0.25">
      <c r="A450" s="918"/>
      <c r="B450" s="921"/>
      <c r="C450" s="922"/>
      <c r="D450" s="923"/>
      <c r="E450" s="921"/>
      <c r="F450" s="921"/>
      <c r="G450" s="921"/>
      <c r="H450" s="924"/>
      <c r="I450" s="924"/>
      <c r="J450" s="921"/>
      <c r="K450" s="921"/>
      <c r="L450" s="925"/>
    </row>
    <row r="451" spans="1:12" ht="24" x14ac:dyDescent="0.25">
      <c r="A451" s="918"/>
      <c r="B451" s="9" t="s">
        <v>34</v>
      </c>
      <c r="C451" s="13" t="s">
        <v>35</v>
      </c>
      <c r="D451" s="13" t="s">
        <v>36</v>
      </c>
      <c r="E451" s="13" t="s">
        <v>37</v>
      </c>
      <c r="F451" s="920"/>
      <c r="G451" s="920"/>
      <c r="H451" s="924" t="s">
        <v>38</v>
      </c>
      <c r="I451" s="924"/>
      <c r="J451" s="921" t="s">
        <v>31</v>
      </c>
      <c r="K451" s="921" t="s">
        <v>32</v>
      </c>
      <c r="L451" s="925">
        <v>50</v>
      </c>
    </row>
    <row r="452" spans="1:12" ht="34.200000000000003" x14ac:dyDescent="0.25">
      <c r="A452" s="918"/>
      <c r="B452" s="14" t="s">
        <v>1273</v>
      </c>
      <c r="C452" s="14" t="s">
        <v>482</v>
      </c>
      <c r="D452" s="15">
        <v>43685</v>
      </c>
      <c r="E452" s="14" t="s">
        <v>1111</v>
      </c>
      <c r="F452" s="920"/>
      <c r="G452" s="920"/>
      <c r="H452" s="924"/>
      <c r="I452" s="924"/>
      <c r="J452" s="921"/>
      <c r="K452" s="921"/>
      <c r="L452" s="925"/>
    </row>
    <row r="453" spans="1:12" ht="24" x14ac:dyDescent="0.25">
      <c r="A453" s="918">
        <v>1285</v>
      </c>
      <c r="B453" s="9" t="s">
        <v>22</v>
      </c>
      <c r="C453" s="13" t="s">
        <v>23</v>
      </c>
      <c r="D453" s="13" t="s">
        <v>24</v>
      </c>
      <c r="E453" s="13" t="s">
        <v>25</v>
      </c>
      <c r="F453" s="919" t="s">
        <v>17</v>
      </c>
      <c r="G453" s="919"/>
      <c r="H453" s="920"/>
      <c r="I453" s="920"/>
      <c r="J453" s="920"/>
      <c r="K453" s="920"/>
      <c r="L453" s="920"/>
    </row>
    <row r="454" spans="1:12" x14ac:dyDescent="0.25">
      <c r="A454" s="918"/>
      <c r="B454" s="921" t="s">
        <v>3876</v>
      </c>
      <c r="C454" s="922" t="s">
        <v>3877</v>
      </c>
      <c r="D454" s="923">
        <v>43586</v>
      </c>
      <c r="E454" s="921" t="s">
        <v>367</v>
      </c>
      <c r="F454" s="921" t="s">
        <v>1279</v>
      </c>
      <c r="G454" s="921"/>
      <c r="H454" s="924" t="s">
        <v>30</v>
      </c>
      <c r="I454" s="924"/>
      <c r="J454" s="14" t="s">
        <v>31</v>
      </c>
      <c r="K454" s="14" t="s">
        <v>32</v>
      </c>
      <c r="L454" s="16">
        <v>733.39</v>
      </c>
    </row>
    <row r="455" spans="1:12" x14ac:dyDescent="0.25">
      <c r="A455" s="918"/>
      <c r="B455" s="921"/>
      <c r="C455" s="922"/>
      <c r="D455" s="923"/>
      <c r="E455" s="921"/>
      <c r="F455" s="921"/>
      <c r="G455" s="921"/>
      <c r="H455" s="924" t="s">
        <v>33</v>
      </c>
      <c r="I455" s="924"/>
      <c r="J455" s="14" t="s">
        <v>31</v>
      </c>
      <c r="K455" s="14" t="s">
        <v>32</v>
      </c>
      <c r="L455" s="16">
        <v>435.3</v>
      </c>
    </row>
    <row r="456" spans="1:12" ht="24" x14ac:dyDescent="0.25">
      <c r="A456" s="918"/>
      <c r="B456" s="9" t="s">
        <v>34</v>
      </c>
      <c r="C456" s="13" t="s">
        <v>35</v>
      </c>
      <c r="D456" s="13" t="s">
        <v>36</v>
      </c>
      <c r="E456" s="13" t="s">
        <v>37</v>
      </c>
      <c r="F456" s="920"/>
      <c r="G456" s="920"/>
      <c r="H456" s="924" t="s">
        <v>38</v>
      </c>
      <c r="I456" s="924"/>
      <c r="J456" s="921" t="s">
        <v>31</v>
      </c>
      <c r="K456" s="921" t="s">
        <v>31</v>
      </c>
      <c r="L456" s="925">
        <v>0</v>
      </c>
    </row>
    <row r="457" spans="1:12" ht="34.200000000000003" x14ac:dyDescent="0.25">
      <c r="A457" s="918"/>
      <c r="B457" s="14" t="s">
        <v>496</v>
      </c>
      <c r="C457" s="14" t="s">
        <v>1279</v>
      </c>
      <c r="D457" s="15">
        <v>43589</v>
      </c>
      <c r="E457" s="14" t="s">
        <v>2169</v>
      </c>
      <c r="F457" s="920"/>
      <c r="G457" s="920"/>
      <c r="H457" s="924"/>
      <c r="I457" s="924"/>
      <c r="J457" s="921"/>
      <c r="K457" s="921"/>
      <c r="L457" s="925"/>
    </row>
    <row r="458" spans="1:12" ht="24" x14ac:dyDescent="0.25">
      <c r="A458" s="918">
        <v>1286</v>
      </c>
      <c r="B458" s="9" t="s">
        <v>22</v>
      </c>
      <c r="C458" s="13" t="s">
        <v>23</v>
      </c>
      <c r="D458" s="13" t="s">
        <v>24</v>
      </c>
      <c r="E458" s="13" t="s">
        <v>25</v>
      </c>
      <c r="F458" s="919" t="s">
        <v>17</v>
      </c>
      <c r="G458" s="919"/>
      <c r="H458" s="920"/>
      <c r="I458" s="920"/>
      <c r="J458" s="920"/>
      <c r="K458" s="920"/>
      <c r="L458" s="920"/>
    </row>
    <row r="459" spans="1:12" x14ac:dyDescent="0.25">
      <c r="A459" s="918"/>
      <c r="B459" s="921" t="s">
        <v>3876</v>
      </c>
      <c r="C459" s="921" t="s">
        <v>3878</v>
      </c>
      <c r="D459" s="923">
        <v>43593</v>
      </c>
      <c r="E459" s="921" t="s">
        <v>95</v>
      </c>
      <c r="F459" s="921" t="s">
        <v>96</v>
      </c>
      <c r="G459" s="921"/>
      <c r="H459" s="924" t="s">
        <v>30</v>
      </c>
      <c r="I459" s="924"/>
      <c r="J459" s="14" t="s">
        <v>31</v>
      </c>
      <c r="K459" s="14" t="s">
        <v>32</v>
      </c>
      <c r="L459" s="16">
        <v>224.48</v>
      </c>
    </row>
    <row r="460" spans="1:12" x14ac:dyDescent="0.25">
      <c r="A460" s="918"/>
      <c r="B460" s="921"/>
      <c r="C460" s="921"/>
      <c r="D460" s="923"/>
      <c r="E460" s="921"/>
      <c r="F460" s="921"/>
      <c r="G460" s="921"/>
      <c r="H460" s="924" t="s">
        <v>33</v>
      </c>
      <c r="I460" s="924"/>
      <c r="J460" s="14" t="s">
        <v>31</v>
      </c>
      <c r="K460" s="14" t="s">
        <v>31</v>
      </c>
      <c r="L460" s="16">
        <v>0</v>
      </c>
    </row>
    <row r="461" spans="1:12" ht="24" x14ac:dyDescent="0.25">
      <c r="A461" s="918"/>
      <c r="B461" s="9" t="s">
        <v>34</v>
      </c>
      <c r="C461" s="13" t="s">
        <v>35</v>
      </c>
      <c r="D461" s="13" t="s">
        <v>36</v>
      </c>
      <c r="E461" s="13" t="s">
        <v>37</v>
      </c>
      <c r="F461" s="920"/>
      <c r="G461" s="920"/>
      <c r="H461" s="924" t="s">
        <v>38</v>
      </c>
      <c r="I461" s="924"/>
      <c r="J461" s="921" t="s">
        <v>31</v>
      </c>
      <c r="K461" s="921" t="s">
        <v>32</v>
      </c>
      <c r="L461" s="925">
        <v>395</v>
      </c>
    </row>
    <row r="462" spans="1:12" ht="34.200000000000003" x14ac:dyDescent="0.25">
      <c r="A462" s="918"/>
      <c r="B462" s="14" t="s">
        <v>496</v>
      </c>
      <c r="C462" s="14" t="s">
        <v>96</v>
      </c>
      <c r="D462" s="15">
        <v>43598</v>
      </c>
      <c r="E462" s="14" t="s">
        <v>2721</v>
      </c>
      <c r="F462" s="920"/>
      <c r="G462" s="920"/>
      <c r="H462" s="924"/>
      <c r="I462" s="924"/>
      <c r="J462" s="921"/>
      <c r="K462" s="921"/>
      <c r="L462" s="925"/>
    </row>
    <row r="463" spans="1:12" ht="24" x14ac:dyDescent="0.25">
      <c r="A463" s="918">
        <v>1287</v>
      </c>
      <c r="B463" s="9" t="s">
        <v>22</v>
      </c>
      <c r="C463" s="13" t="s">
        <v>23</v>
      </c>
      <c r="D463" s="13" t="s">
        <v>24</v>
      </c>
      <c r="E463" s="13" t="s">
        <v>25</v>
      </c>
      <c r="F463" s="919" t="s">
        <v>17</v>
      </c>
      <c r="G463" s="919"/>
      <c r="H463" s="920"/>
      <c r="I463" s="920"/>
      <c r="J463" s="920"/>
      <c r="K463" s="920"/>
      <c r="L463" s="920"/>
    </row>
    <row r="464" spans="1:12" x14ac:dyDescent="0.25">
      <c r="A464" s="918"/>
      <c r="B464" s="921" t="s">
        <v>3879</v>
      </c>
      <c r="C464" s="922" t="s">
        <v>3880</v>
      </c>
      <c r="D464" s="923">
        <v>43670</v>
      </c>
      <c r="E464" s="921" t="s">
        <v>90</v>
      </c>
      <c r="F464" s="921" t="s">
        <v>2617</v>
      </c>
      <c r="G464" s="921"/>
      <c r="H464" s="924" t="s">
        <v>30</v>
      </c>
      <c r="I464" s="924"/>
      <c r="J464" s="14" t="s">
        <v>31</v>
      </c>
      <c r="K464" s="14" t="s">
        <v>32</v>
      </c>
      <c r="L464" s="16">
        <v>444.11</v>
      </c>
    </row>
    <row r="465" spans="1:12" x14ac:dyDescent="0.25">
      <c r="A465" s="918"/>
      <c r="B465" s="921"/>
      <c r="C465" s="922"/>
      <c r="D465" s="923"/>
      <c r="E465" s="921"/>
      <c r="F465" s="921"/>
      <c r="G465" s="921"/>
      <c r="H465" s="924" t="s">
        <v>33</v>
      </c>
      <c r="I465" s="924"/>
      <c r="J465" s="921" t="s">
        <v>31</v>
      </c>
      <c r="K465" s="921" t="s">
        <v>32</v>
      </c>
      <c r="L465" s="925">
        <v>492.6</v>
      </c>
    </row>
    <row r="466" spans="1:12" x14ac:dyDescent="0.25">
      <c r="A466" s="918"/>
      <c r="B466" s="921"/>
      <c r="C466" s="922"/>
      <c r="D466" s="923"/>
      <c r="E466" s="921"/>
      <c r="F466" s="921"/>
      <c r="G466" s="921"/>
      <c r="H466" s="924"/>
      <c r="I466" s="924"/>
      <c r="J466" s="921"/>
      <c r="K466" s="921"/>
      <c r="L466" s="925"/>
    </row>
    <row r="467" spans="1:12" ht="24" x14ac:dyDescent="0.25">
      <c r="A467" s="918"/>
      <c r="B467" s="9" t="s">
        <v>34</v>
      </c>
      <c r="C467" s="13" t="s">
        <v>35</v>
      </c>
      <c r="D467" s="13" t="s">
        <v>36</v>
      </c>
      <c r="E467" s="13" t="s">
        <v>37</v>
      </c>
      <c r="F467" s="920"/>
      <c r="G467" s="920"/>
      <c r="H467" s="924" t="s">
        <v>38</v>
      </c>
      <c r="I467" s="924"/>
      <c r="J467" s="921" t="s">
        <v>31</v>
      </c>
      <c r="K467" s="921" t="s">
        <v>32</v>
      </c>
      <c r="L467" s="925">
        <v>150</v>
      </c>
    </row>
    <row r="468" spans="1:12" ht="22.8" x14ac:dyDescent="0.25">
      <c r="A468" s="918"/>
      <c r="B468" s="14" t="s">
        <v>55</v>
      </c>
      <c r="C468" s="14" t="s">
        <v>2617</v>
      </c>
      <c r="D468" s="15">
        <v>43672</v>
      </c>
      <c r="E468" s="14" t="s">
        <v>2619</v>
      </c>
      <c r="F468" s="920"/>
      <c r="G468" s="920"/>
      <c r="H468" s="924"/>
      <c r="I468" s="924"/>
      <c r="J468" s="921"/>
      <c r="K468" s="921"/>
      <c r="L468" s="925"/>
    </row>
    <row r="469" spans="1:12" ht="24" x14ac:dyDescent="0.25">
      <c r="A469" s="918">
        <v>1288</v>
      </c>
      <c r="B469" s="9" t="s">
        <v>22</v>
      </c>
      <c r="C469" s="13" t="s">
        <v>23</v>
      </c>
      <c r="D469" s="13" t="s">
        <v>24</v>
      </c>
      <c r="E469" s="13" t="s">
        <v>25</v>
      </c>
      <c r="F469" s="919" t="s">
        <v>17</v>
      </c>
      <c r="G469" s="919"/>
      <c r="H469" s="920"/>
      <c r="I469" s="920"/>
      <c r="J469" s="920"/>
      <c r="K469" s="920"/>
      <c r="L469" s="920"/>
    </row>
    <row r="470" spans="1:12" x14ac:dyDescent="0.25">
      <c r="A470" s="918"/>
      <c r="B470" s="921" t="s">
        <v>3879</v>
      </c>
      <c r="C470" s="922" t="s">
        <v>3881</v>
      </c>
      <c r="D470" s="923">
        <v>43734</v>
      </c>
      <c r="E470" s="921" t="s">
        <v>3031</v>
      </c>
      <c r="F470" s="921" t="s">
        <v>556</v>
      </c>
      <c r="G470" s="921"/>
      <c r="H470" s="924" t="s">
        <v>30</v>
      </c>
      <c r="I470" s="924"/>
      <c r="J470" s="14" t="s">
        <v>31</v>
      </c>
      <c r="K470" s="14" t="s">
        <v>32</v>
      </c>
      <c r="L470" s="16">
        <v>301</v>
      </c>
    </row>
    <row r="471" spans="1:12" x14ac:dyDescent="0.25">
      <c r="A471" s="918"/>
      <c r="B471" s="921"/>
      <c r="C471" s="922"/>
      <c r="D471" s="923"/>
      <c r="E471" s="921"/>
      <c r="F471" s="921"/>
      <c r="G471" s="921"/>
      <c r="H471" s="924" t="s">
        <v>33</v>
      </c>
      <c r="I471" s="924"/>
      <c r="J471" s="14" t="s">
        <v>31</v>
      </c>
      <c r="K471" s="14" t="s">
        <v>31</v>
      </c>
      <c r="L471" s="16">
        <v>0</v>
      </c>
    </row>
    <row r="472" spans="1:12" ht="24" x14ac:dyDescent="0.25">
      <c r="A472" s="918"/>
      <c r="B472" s="9" t="s">
        <v>34</v>
      </c>
      <c r="C472" s="13" t="s">
        <v>35</v>
      </c>
      <c r="D472" s="13" t="s">
        <v>36</v>
      </c>
      <c r="E472" s="13" t="s">
        <v>37</v>
      </c>
      <c r="F472" s="920"/>
      <c r="G472" s="920"/>
      <c r="H472" s="924" t="s">
        <v>38</v>
      </c>
      <c r="I472" s="924"/>
      <c r="J472" s="921" t="s">
        <v>31</v>
      </c>
      <c r="K472" s="921" t="s">
        <v>31</v>
      </c>
      <c r="L472" s="925">
        <v>0</v>
      </c>
    </row>
    <row r="473" spans="1:12" ht="22.8" x14ac:dyDescent="0.25">
      <c r="A473" s="918"/>
      <c r="B473" s="14" t="s">
        <v>55</v>
      </c>
      <c r="C473" s="14" t="s">
        <v>556</v>
      </c>
      <c r="D473" s="15">
        <v>43736</v>
      </c>
      <c r="E473" s="14" t="s">
        <v>989</v>
      </c>
      <c r="F473" s="920"/>
      <c r="G473" s="920"/>
      <c r="H473" s="924"/>
      <c r="I473" s="924"/>
      <c r="J473" s="921"/>
      <c r="K473" s="921"/>
      <c r="L473" s="925"/>
    </row>
    <row r="474" spans="1:12" ht="24" x14ac:dyDescent="0.25">
      <c r="A474" s="918">
        <v>1289</v>
      </c>
      <c r="B474" s="9" t="s">
        <v>22</v>
      </c>
      <c r="C474" s="13" t="s">
        <v>23</v>
      </c>
      <c r="D474" s="13" t="s">
        <v>24</v>
      </c>
      <c r="E474" s="13" t="s">
        <v>25</v>
      </c>
      <c r="F474" s="919" t="s">
        <v>17</v>
      </c>
      <c r="G474" s="919"/>
      <c r="H474" s="920"/>
      <c r="I474" s="920"/>
      <c r="J474" s="920"/>
      <c r="K474" s="920"/>
      <c r="L474" s="920"/>
    </row>
    <row r="475" spans="1:12" x14ac:dyDescent="0.25">
      <c r="A475" s="918"/>
      <c r="B475" s="921" t="s">
        <v>3882</v>
      </c>
      <c r="C475" s="922" t="s">
        <v>3883</v>
      </c>
      <c r="D475" s="923">
        <v>43727</v>
      </c>
      <c r="E475" s="921" t="s">
        <v>3884</v>
      </c>
      <c r="F475" s="921" t="s">
        <v>3885</v>
      </c>
      <c r="G475" s="921"/>
      <c r="H475" s="924" t="s">
        <v>30</v>
      </c>
      <c r="I475" s="924"/>
      <c r="J475" s="14" t="s">
        <v>31</v>
      </c>
      <c r="K475" s="14" t="s">
        <v>32</v>
      </c>
      <c r="L475" s="16">
        <v>2103.62</v>
      </c>
    </row>
    <row r="476" spans="1:12" x14ac:dyDescent="0.25">
      <c r="A476" s="918"/>
      <c r="B476" s="921"/>
      <c r="C476" s="922"/>
      <c r="D476" s="923"/>
      <c r="E476" s="921"/>
      <c r="F476" s="921"/>
      <c r="G476" s="921"/>
      <c r="H476" s="924" t="s">
        <v>33</v>
      </c>
      <c r="I476" s="924"/>
      <c r="J476" s="921" t="s">
        <v>31</v>
      </c>
      <c r="K476" s="921" t="s">
        <v>32</v>
      </c>
      <c r="L476" s="925">
        <v>10120.1</v>
      </c>
    </row>
    <row r="477" spans="1:12" x14ac:dyDescent="0.25">
      <c r="A477" s="918"/>
      <c r="B477" s="921"/>
      <c r="C477" s="922"/>
      <c r="D477" s="923"/>
      <c r="E477" s="921"/>
      <c r="F477" s="921"/>
      <c r="G477" s="921"/>
      <c r="H477" s="924"/>
      <c r="I477" s="924"/>
      <c r="J477" s="921"/>
      <c r="K477" s="921"/>
      <c r="L477" s="925"/>
    </row>
    <row r="478" spans="1:12" x14ac:dyDescent="0.25">
      <c r="A478" s="918"/>
      <c r="B478" s="921"/>
      <c r="C478" s="922"/>
      <c r="D478" s="923"/>
      <c r="E478" s="921"/>
      <c r="F478" s="921"/>
      <c r="G478" s="921"/>
      <c r="H478" s="924"/>
      <c r="I478" s="924"/>
      <c r="J478" s="921"/>
      <c r="K478" s="921"/>
      <c r="L478" s="925"/>
    </row>
    <row r="479" spans="1:12" ht="24" x14ac:dyDescent="0.25">
      <c r="A479" s="918"/>
      <c r="B479" s="9" t="s">
        <v>34</v>
      </c>
      <c r="C479" s="13" t="s">
        <v>35</v>
      </c>
      <c r="D479" s="13" t="s">
        <v>36</v>
      </c>
      <c r="E479" s="13" t="s">
        <v>37</v>
      </c>
      <c r="F479" s="920"/>
      <c r="G479" s="920"/>
      <c r="H479" s="924" t="s">
        <v>38</v>
      </c>
      <c r="I479" s="924"/>
      <c r="J479" s="921" t="s">
        <v>31</v>
      </c>
      <c r="K479" s="921" t="s">
        <v>32</v>
      </c>
      <c r="L479" s="925">
        <v>214.76</v>
      </c>
    </row>
    <row r="480" spans="1:12" ht="22.8" x14ac:dyDescent="0.25">
      <c r="A480" s="918"/>
      <c r="B480" s="14" t="s">
        <v>429</v>
      </c>
      <c r="C480" s="14" t="s">
        <v>3885</v>
      </c>
      <c r="D480" s="15">
        <v>43738</v>
      </c>
      <c r="E480" s="14" t="s">
        <v>3886</v>
      </c>
      <c r="F480" s="920"/>
      <c r="G480" s="920"/>
      <c r="H480" s="924"/>
      <c r="I480" s="924"/>
      <c r="J480" s="921"/>
      <c r="K480" s="921"/>
      <c r="L480" s="925"/>
    </row>
    <row r="481" spans="1:12" ht="24" x14ac:dyDescent="0.25">
      <c r="A481" s="918">
        <v>1290</v>
      </c>
      <c r="B481" s="9" t="s">
        <v>22</v>
      </c>
      <c r="C481" s="13" t="s">
        <v>23</v>
      </c>
      <c r="D481" s="13" t="s">
        <v>24</v>
      </c>
      <c r="E481" s="13" t="s">
        <v>25</v>
      </c>
      <c r="F481" s="919" t="s">
        <v>17</v>
      </c>
      <c r="G481" s="919"/>
      <c r="H481" s="920"/>
      <c r="I481" s="920"/>
      <c r="J481" s="920"/>
      <c r="K481" s="920"/>
      <c r="L481" s="920"/>
    </row>
    <row r="482" spans="1:12" x14ac:dyDescent="0.25">
      <c r="A482" s="918"/>
      <c r="B482" s="921" t="s">
        <v>3887</v>
      </c>
      <c r="C482" s="922" t="s">
        <v>3888</v>
      </c>
      <c r="D482" s="923">
        <v>43702</v>
      </c>
      <c r="E482" s="921" t="s">
        <v>696</v>
      </c>
      <c r="F482" s="921" t="s">
        <v>3889</v>
      </c>
      <c r="G482" s="921"/>
      <c r="H482" s="924" t="s">
        <v>30</v>
      </c>
      <c r="I482" s="924"/>
      <c r="J482" s="14" t="s">
        <v>31</v>
      </c>
      <c r="K482" s="14" t="s">
        <v>31</v>
      </c>
      <c r="L482" s="16">
        <v>0</v>
      </c>
    </row>
    <row r="483" spans="1:12" x14ac:dyDescent="0.25">
      <c r="A483" s="918"/>
      <c r="B483" s="921"/>
      <c r="C483" s="922"/>
      <c r="D483" s="923"/>
      <c r="E483" s="921"/>
      <c r="F483" s="921"/>
      <c r="G483" s="921"/>
      <c r="H483" s="924" t="s">
        <v>33</v>
      </c>
      <c r="I483" s="924"/>
      <c r="J483" s="14" t="s">
        <v>31</v>
      </c>
      <c r="K483" s="14" t="s">
        <v>32</v>
      </c>
      <c r="L483" s="16">
        <v>1375.1</v>
      </c>
    </row>
    <row r="484" spans="1:12" ht="24" x14ac:dyDescent="0.25">
      <c r="A484" s="918"/>
      <c r="B484" s="9" t="s">
        <v>34</v>
      </c>
      <c r="C484" s="13" t="s">
        <v>35</v>
      </c>
      <c r="D484" s="13" t="s">
        <v>36</v>
      </c>
      <c r="E484" s="13" t="s">
        <v>37</v>
      </c>
      <c r="F484" s="920"/>
      <c r="G484" s="920"/>
      <c r="H484" s="924" t="s">
        <v>38</v>
      </c>
      <c r="I484" s="924"/>
      <c r="J484" s="921" t="s">
        <v>31</v>
      </c>
      <c r="K484" s="921" t="s">
        <v>31</v>
      </c>
      <c r="L484" s="925">
        <v>0</v>
      </c>
    </row>
    <row r="485" spans="1:12" ht="22.8" x14ac:dyDescent="0.25">
      <c r="A485" s="918"/>
      <c r="B485" s="14" t="s">
        <v>39</v>
      </c>
      <c r="C485" s="14" t="s">
        <v>3889</v>
      </c>
      <c r="D485" s="15">
        <v>43710</v>
      </c>
      <c r="E485" s="14" t="s">
        <v>3890</v>
      </c>
      <c r="F485" s="920"/>
      <c r="G485" s="920"/>
      <c r="H485" s="924"/>
      <c r="I485" s="924"/>
      <c r="J485" s="921"/>
      <c r="K485" s="921"/>
      <c r="L485" s="925"/>
    </row>
    <row r="486" spans="1:12" ht="24" x14ac:dyDescent="0.25">
      <c r="A486" s="918">
        <v>1291</v>
      </c>
      <c r="B486" s="9" t="s">
        <v>22</v>
      </c>
      <c r="C486" s="13" t="s">
        <v>23</v>
      </c>
      <c r="D486" s="13" t="s">
        <v>24</v>
      </c>
      <c r="E486" s="13" t="s">
        <v>25</v>
      </c>
      <c r="F486" s="919" t="s">
        <v>17</v>
      </c>
      <c r="G486" s="919"/>
      <c r="H486" s="920"/>
      <c r="I486" s="920"/>
      <c r="J486" s="920"/>
      <c r="K486" s="920"/>
      <c r="L486" s="920"/>
    </row>
    <row r="487" spans="1:12" x14ac:dyDescent="0.25">
      <c r="A487" s="918"/>
      <c r="B487" s="921" t="s">
        <v>3891</v>
      </c>
      <c r="C487" s="922" t="s">
        <v>3892</v>
      </c>
      <c r="D487" s="923">
        <v>43642</v>
      </c>
      <c r="E487" s="921" t="s">
        <v>187</v>
      </c>
      <c r="F487" s="921" t="s">
        <v>2002</v>
      </c>
      <c r="G487" s="921"/>
      <c r="H487" s="924" t="s">
        <v>30</v>
      </c>
      <c r="I487" s="924"/>
      <c r="J487" s="14" t="s">
        <v>31</v>
      </c>
      <c r="K487" s="14" t="s">
        <v>32</v>
      </c>
      <c r="L487" s="16">
        <v>700</v>
      </c>
    </row>
    <row r="488" spans="1:12" x14ac:dyDescent="0.25">
      <c r="A488" s="918"/>
      <c r="B488" s="921"/>
      <c r="C488" s="922"/>
      <c r="D488" s="923"/>
      <c r="E488" s="921"/>
      <c r="F488" s="921"/>
      <c r="G488" s="921"/>
      <c r="H488" s="924" t="s">
        <v>33</v>
      </c>
      <c r="I488" s="924"/>
      <c r="J488" s="921" t="s">
        <v>31</v>
      </c>
      <c r="K488" s="921" t="s">
        <v>32</v>
      </c>
      <c r="L488" s="925">
        <v>481.6</v>
      </c>
    </row>
    <row r="489" spans="1:12" x14ac:dyDescent="0.25">
      <c r="A489" s="918"/>
      <c r="B489" s="921"/>
      <c r="C489" s="922"/>
      <c r="D489" s="923"/>
      <c r="E489" s="921"/>
      <c r="F489" s="921"/>
      <c r="G489" s="921"/>
      <c r="H489" s="924"/>
      <c r="I489" s="924"/>
      <c r="J489" s="921"/>
      <c r="K489" s="921"/>
      <c r="L489" s="925"/>
    </row>
    <row r="490" spans="1:12" ht="24" x14ac:dyDescent="0.25">
      <c r="A490" s="918"/>
      <c r="B490" s="9" t="s">
        <v>34</v>
      </c>
      <c r="C490" s="13" t="s">
        <v>35</v>
      </c>
      <c r="D490" s="13" t="s">
        <v>36</v>
      </c>
      <c r="E490" s="13" t="s">
        <v>37</v>
      </c>
      <c r="F490" s="920"/>
      <c r="G490" s="920"/>
      <c r="H490" s="924" t="s">
        <v>38</v>
      </c>
      <c r="I490" s="924"/>
      <c r="J490" s="921" t="s">
        <v>31</v>
      </c>
      <c r="K490" s="921" t="s">
        <v>32</v>
      </c>
      <c r="L490" s="925">
        <v>150</v>
      </c>
    </row>
    <row r="491" spans="1:12" ht="22.8" x14ac:dyDescent="0.25">
      <c r="A491" s="918"/>
      <c r="B491" s="14" t="s">
        <v>702</v>
      </c>
      <c r="C491" s="14" t="s">
        <v>2002</v>
      </c>
      <c r="D491" s="15">
        <v>43644</v>
      </c>
      <c r="E491" s="14" t="s">
        <v>3360</v>
      </c>
      <c r="F491" s="920"/>
      <c r="G491" s="920"/>
      <c r="H491" s="924"/>
      <c r="I491" s="924"/>
      <c r="J491" s="921"/>
      <c r="K491" s="921"/>
      <c r="L491" s="925"/>
    </row>
    <row r="492" spans="1:12" ht="24" x14ac:dyDescent="0.25">
      <c r="A492" s="918">
        <v>1292</v>
      </c>
      <c r="B492" s="9" t="s">
        <v>22</v>
      </c>
      <c r="C492" s="13" t="s">
        <v>23</v>
      </c>
      <c r="D492" s="13" t="s">
        <v>24</v>
      </c>
      <c r="E492" s="13" t="s">
        <v>25</v>
      </c>
      <c r="F492" s="919" t="s">
        <v>17</v>
      </c>
      <c r="G492" s="919"/>
      <c r="H492" s="920"/>
      <c r="I492" s="920"/>
      <c r="J492" s="920"/>
      <c r="K492" s="920"/>
      <c r="L492" s="920"/>
    </row>
    <row r="493" spans="1:12" x14ac:dyDescent="0.25">
      <c r="A493" s="918"/>
      <c r="B493" s="921" t="s">
        <v>3893</v>
      </c>
      <c r="C493" s="921" t="s">
        <v>3894</v>
      </c>
      <c r="D493" s="923">
        <v>43621</v>
      </c>
      <c r="E493" s="921" t="s">
        <v>3895</v>
      </c>
      <c r="F493" s="921" t="s">
        <v>2269</v>
      </c>
      <c r="G493" s="921"/>
      <c r="H493" s="924" t="s">
        <v>30</v>
      </c>
      <c r="I493" s="924"/>
      <c r="J493" s="14" t="s">
        <v>31</v>
      </c>
      <c r="K493" s="14" t="s">
        <v>31</v>
      </c>
      <c r="L493" s="16">
        <v>0</v>
      </c>
    </row>
    <row r="494" spans="1:12" x14ac:dyDescent="0.25">
      <c r="A494" s="918"/>
      <c r="B494" s="921"/>
      <c r="C494" s="921"/>
      <c r="D494" s="923"/>
      <c r="E494" s="921"/>
      <c r="F494" s="921"/>
      <c r="G494" s="921"/>
      <c r="H494" s="924" t="s">
        <v>33</v>
      </c>
      <c r="I494" s="924"/>
      <c r="J494" s="14" t="s">
        <v>31</v>
      </c>
      <c r="K494" s="14" t="s">
        <v>32</v>
      </c>
      <c r="L494" s="16">
        <v>661</v>
      </c>
    </row>
    <row r="495" spans="1:12" ht="24" x14ac:dyDescent="0.25">
      <c r="A495" s="918"/>
      <c r="B495" s="9" t="s">
        <v>34</v>
      </c>
      <c r="C495" s="13" t="s">
        <v>35</v>
      </c>
      <c r="D495" s="13" t="s">
        <v>36</v>
      </c>
      <c r="E495" s="13" t="s">
        <v>37</v>
      </c>
      <c r="F495" s="920"/>
      <c r="G495" s="920"/>
      <c r="H495" s="924" t="s">
        <v>38</v>
      </c>
      <c r="I495" s="924"/>
      <c r="J495" s="921" t="s">
        <v>31</v>
      </c>
      <c r="K495" s="921" t="s">
        <v>32</v>
      </c>
      <c r="L495" s="925">
        <v>180</v>
      </c>
    </row>
    <row r="496" spans="1:12" ht="34.200000000000003" x14ac:dyDescent="0.25">
      <c r="A496" s="918"/>
      <c r="B496" s="14" t="s">
        <v>3896</v>
      </c>
      <c r="C496" s="14" t="s">
        <v>2269</v>
      </c>
      <c r="D496" s="15">
        <v>43623</v>
      </c>
      <c r="E496" s="14" t="s">
        <v>673</v>
      </c>
      <c r="F496" s="920"/>
      <c r="G496" s="920"/>
      <c r="H496" s="924"/>
      <c r="I496" s="924"/>
      <c r="J496" s="921"/>
      <c r="K496" s="921"/>
      <c r="L496" s="925"/>
    </row>
    <row r="497" spans="1:12" ht="24" x14ac:dyDescent="0.25">
      <c r="A497" s="918">
        <v>1293</v>
      </c>
      <c r="B497" s="9" t="s">
        <v>22</v>
      </c>
      <c r="C497" s="13" t="s">
        <v>23</v>
      </c>
      <c r="D497" s="13" t="s">
        <v>24</v>
      </c>
      <c r="E497" s="13" t="s">
        <v>25</v>
      </c>
      <c r="F497" s="919" t="s">
        <v>17</v>
      </c>
      <c r="G497" s="919"/>
      <c r="H497" s="920"/>
      <c r="I497" s="920"/>
      <c r="J497" s="920"/>
      <c r="K497" s="920"/>
      <c r="L497" s="920"/>
    </row>
    <row r="498" spans="1:12" x14ac:dyDescent="0.25">
      <c r="A498" s="918"/>
      <c r="B498" s="921" t="s">
        <v>3897</v>
      </c>
      <c r="C498" s="922" t="s">
        <v>3898</v>
      </c>
      <c r="D498" s="923">
        <v>43563</v>
      </c>
      <c r="E498" s="921" t="s">
        <v>298</v>
      </c>
      <c r="F498" s="921" t="s">
        <v>856</v>
      </c>
      <c r="G498" s="921"/>
      <c r="H498" s="924" t="s">
        <v>30</v>
      </c>
      <c r="I498" s="924"/>
      <c r="J498" s="14" t="s">
        <v>31</v>
      </c>
      <c r="K498" s="14" t="s">
        <v>32</v>
      </c>
      <c r="L498" s="16">
        <v>790</v>
      </c>
    </row>
    <row r="499" spans="1:12" x14ac:dyDescent="0.25">
      <c r="A499" s="918"/>
      <c r="B499" s="921"/>
      <c r="C499" s="922"/>
      <c r="D499" s="923"/>
      <c r="E499" s="921"/>
      <c r="F499" s="921"/>
      <c r="G499" s="921"/>
      <c r="H499" s="924" t="s">
        <v>33</v>
      </c>
      <c r="I499" s="924"/>
      <c r="J499" s="921" t="s">
        <v>31</v>
      </c>
      <c r="K499" s="921" t="s">
        <v>32</v>
      </c>
      <c r="L499" s="925">
        <v>188.6</v>
      </c>
    </row>
    <row r="500" spans="1:12" x14ac:dyDescent="0.25">
      <c r="A500" s="918"/>
      <c r="B500" s="921"/>
      <c r="C500" s="922"/>
      <c r="D500" s="923"/>
      <c r="E500" s="921"/>
      <c r="F500" s="921"/>
      <c r="G500" s="921"/>
      <c r="H500" s="924"/>
      <c r="I500" s="924"/>
      <c r="J500" s="921"/>
      <c r="K500" s="921"/>
      <c r="L500" s="925"/>
    </row>
    <row r="501" spans="1:12" ht="24" x14ac:dyDescent="0.25">
      <c r="A501" s="918"/>
      <c r="B501" s="9" t="s">
        <v>34</v>
      </c>
      <c r="C501" s="13" t="s">
        <v>35</v>
      </c>
      <c r="D501" s="13" t="s">
        <v>36</v>
      </c>
      <c r="E501" s="13" t="s">
        <v>37</v>
      </c>
      <c r="F501" s="920"/>
      <c r="G501" s="920"/>
      <c r="H501" s="924" t="s">
        <v>38</v>
      </c>
      <c r="I501" s="924"/>
      <c r="J501" s="921" t="s">
        <v>31</v>
      </c>
      <c r="K501" s="921" t="s">
        <v>32</v>
      </c>
      <c r="L501" s="925">
        <v>100</v>
      </c>
    </row>
    <row r="502" spans="1:12" ht="22.8" x14ac:dyDescent="0.25">
      <c r="A502" s="918"/>
      <c r="B502" s="14" t="s">
        <v>39</v>
      </c>
      <c r="C502" s="14" t="s">
        <v>856</v>
      </c>
      <c r="D502" s="15">
        <v>43565</v>
      </c>
      <c r="E502" s="14" t="s">
        <v>2660</v>
      </c>
      <c r="F502" s="920"/>
      <c r="G502" s="920"/>
      <c r="H502" s="924"/>
      <c r="I502" s="924"/>
      <c r="J502" s="921"/>
      <c r="K502" s="921"/>
      <c r="L502" s="925"/>
    </row>
    <row r="503" spans="1:12" ht="24" x14ac:dyDescent="0.25">
      <c r="A503" s="918">
        <v>1294</v>
      </c>
      <c r="B503" s="9" t="s">
        <v>22</v>
      </c>
      <c r="C503" s="13" t="s">
        <v>23</v>
      </c>
      <c r="D503" s="13" t="s">
        <v>24</v>
      </c>
      <c r="E503" s="13" t="s">
        <v>25</v>
      </c>
      <c r="F503" s="919" t="s">
        <v>17</v>
      </c>
      <c r="G503" s="919"/>
      <c r="H503" s="920"/>
      <c r="I503" s="920"/>
      <c r="J503" s="920"/>
      <c r="K503" s="920"/>
      <c r="L503" s="920"/>
    </row>
    <row r="504" spans="1:12" x14ac:dyDescent="0.25">
      <c r="A504" s="918"/>
      <c r="B504" s="921" t="s">
        <v>3897</v>
      </c>
      <c r="C504" s="922" t="s">
        <v>3899</v>
      </c>
      <c r="D504" s="923">
        <v>43670</v>
      </c>
      <c r="E504" s="921" t="s">
        <v>187</v>
      </c>
      <c r="F504" s="921" t="s">
        <v>812</v>
      </c>
      <c r="G504" s="921"/>
      <c r="H504" s="924" t="s">
        <v>30</v>
      </c>
      <c r="I504" s="924"/>
      <c r="J504" s="14" t="s">
        <v>31</v>
      </c>
      <c r="K504" s="14" t="s">
        <v>32</v>
      </c>
      <c r="L504" s="16">
        <v>1931</v>
      </c>
    </row>
    <row r="505" spans="1:12" x14ac:dyDescent="0.25">
      <c r="A505" s="918"/>
      <c r="B505" s="921"/>
      <c r="C505" s="922"/>
      <c r="D505" s="923"/>
      <c r="E505" s="921"/>
      <c r="F505" s="921"/>
      <c r="G505" s="921"/>
      <c r="H505" s="924" t="s">
        <v>33</v>
      </c>
      <c r="I505" s="924"/>
      <c r="J505" s="921" t="s">
        <v>31</v>
      </c>
      <c r="K505" s="921" t="s">
        <v>31</v>
      </c>
      <c r="L505" s="925">
        <v>0</v>
      </c>
    </row>
    <row r="506" spans="1:12" x14ac:dyDescent="0.25">
      <c r="A506" s="918"/>
      <c r="B506" s="921"/>
      <c r="C506" s="922"/>
      <c r="D506" s="923"/>
      <c r="E506" s="921"/>
      <c r="F506" s="921"/>
      <c r="G506" s="921"/>
      <c r="H506" s="924"/>
      <c r="I506" s="924"/>
      <c r="J506" s="921"/>
      <c r="K506" s="921"/>
      <c r="L506" s="925"/>
    </row>
    <row r="507" spans="1:12" ht="24" x14ac:dyDescent="0.25">
      <c r="A507" s="918"/>
      <c r="B507" s="9" t="s">
        <v>34</v>
      </c>
      <c r="C507" s="13" t="s">
        <v>35</v>
      </c>
      <c r="D507" s="13" t="s">
        <v>36</v>
      </c>
      <c r="E507" s="13" t="s">
        <v>37</v>
      </c>
      <c r="F507" s="920"/>
      <c r="G507" s="920"/>
      <c r="H507" s="924" t="s">
        <v>38</v>
      </c>
      <c r="I507" s="924"/>
      <c r="J507" s="921" t="s">
        <v>31</v>
      </c>
      <c r="K507" s="921" t="s">
        <v>32</v>
      </c>
      <c r="L507" s="925">
        <v>170</v>
      </c>
    </row>
    <row r="508" spans="1:12" ht="22.8" x14ac:dyDescent="0.25">
      <c r="A508" s="918"/>
      <c r="B508" s="14" t="s">
        <v>39</v>
      </c>
      <c r="C508" s="14" t="s">
        <v>812</v>
      </c>
      <c r="D508" s="15">
        <v>43674</v>
      </c>
      <c r="E508" s="14" t="s">
        <v>472</v>
      </c>
      <c r="F508" s="920"/>
      <c r="G508" s="920"/>
      <c r="H508" s="924"/>
      <c r="I508" s="924"/>
      <c r="J508" s="921"/>
      <c r="K508" s="921"/>
      <c r="L508" s="925"/>
    </row>
    <row r="509" spans="1:12" ht="24" x14ac:dyDescent="0.25">
      <c r="A509" s="918">
        <v>1295</v>
      </c>
      <c r="B509" s="9" t="s">
        <v>22</v>
      </c>
      <c r="C509" s="13" t="s">
        <v>23</v>
      </c>
      <c r="D509" s="13" t="s">
        <v>24</v>
      </c>
      <c r="E509" s="13" t="s">
        <v>25</v>
      </c>
      <c r="F509" s="919" t="s">
        <v>17</v>
      </c>
      <c r="G509" s="919"/>
      <c r="H509" s="920"/>
      <c r="I509" s="920"/>
      <c r="J509" s="920"/>
      <c r="K509" s="920"/>
      <c r="L509" s="920"/>
    </row>
    <row r="510" spans="1:12" x14ac:dyDescent="0.25">
      <c r="A510" s="918"/>
      <c r="B510" s="921" t="s">
        <v>3897</v>
      </c>
      <c r="C510" s="922" t="s">
        <v>3900</v>
      </c>
      <c r="D510" s="923">
        <v>43713</v>
      </c>
      <c r="E510" s="921" t="s">
        <v>870</v>
      </c>
      <c r="F510" s="921" t="s">
        <v>871</v>
      </c>
      <c r="G510" s="921"/>
      <c r="H510" s="924" t="s">
        <v>30</v>
      </c>
      <c r="I510" s="924"/>
      <c r="J510" s="14" t="s">
        <v>31</v>
      </c>
      <c r="K510" s="14" t="s">
        <v>32</v>
      </c>
      <c r="L510" s="16">
        <v>490.26</v>
      </c>
    </row>
    <row r="511" spans="1:12" x14ac:dyDescent="0.25">
      <c r="A511" s="918"/>
      <c r="B511" s="921"/>
      <c r="C511" s="922"/>
      <c r="D511" s="923"/>
      <c r="E511" s="921"/>
      <c r="F511" s="921"/>
      <c r="G511" s="921"/>
      <c r="H511" s="924" t="s">
        <v>33</v>
      </c>
      <c r="I511" s="924"/>
      <c r="J511" s="921" t="s">
        <v>31</v>
      </c>
      <c r="K511" s="921" t="s">
        <v>31</v>
      </c>
      <c r="L511" s="925">
        <v>0</v>
      </c>
    </row>
    <row r="512" spans="1:12" x14ac:dyDescent="0.25">
      <c r="A512" s="918"/>
      <c r="B512" s="921"/>
      <c r="C512" s="922"/>
      <c r="D512" s="923"/>
      <c r="E512" s="921"/>
      <c r="F512" s="921"/>
      <c r="G512" s="921"/>
      <c r="H512" s="924"/>
      <c r="I512" s="924"/>
      <c r="J512" s="921"/>
      <c r="K512" s="921"/>
      <c r="L512" s="925"/>
    </row>
    <row r="513" spans="1:12" ht="24" x14ac:dyDescent="0.25">
      <c r="A513" s="918"/>
      <c r="B513" s="9" t="s">
        <v>34</v>
      </c>
      <c r="C513" s="13" t="s">
        <v>35</v>
      </c>
      <c r="D513" s="13" t="s">
        <v>36</v>
      </c>
      <c r="E513" s="13" t="s">
        <v>37</v>
      </c>
      <c r="F513" s="920"/>
      <c r="G513" s="920"/>
      <c r="H513" s="924" t="s">
        <v>38</v>
      </c>
      <c r="I513" s="924"/>
      <c r="J513" s="921" t="s">
        <v>31</v>
      </c>
      <c r="K513" s="921" t="s">
        <v>31</v>
      </c>
      <c r="L513" s="925">
        <v>0</v>
      </c>
    </row>
    <row r="514" spans="1:12" ht="22.8" x14ac:dyDescent="0.25">
      <c r="A514" s="918"/>
      <c r="B514" s="14" t="s">
        <v>39</v>
      </c>
      <c r="C514" s="14" t="s">
        <v>871</v>
      </c>
      <c r="D514" s="15">
        <v>43716</v>
      </c>
      <c r="E514" s="14" t="s">
        <v>872</v>
      </c>
      <c r="F514" s="920"/>
      <c r="G514" s="920"/>
      <c r="H514" s="924"/>
      <c r="I514" s="924"/>
      <c r="J514" s="921"/>
      <c r="K514" s="921"/>
      <c r="L514" s="925"/>
    </row>
    <row r="515" spans="1:12" ht="24" x14ac:dyDescent="0.25">
      <c r="A515" s="918">
        <v>1296</v>
      </c>
      <c r="B515" s="9" t="s">
        <v>22</v>
      </c>
      <c r="C515" s="13" t="s">
        <v>23</v>
      </c>
      <c r="D515" s="13" t="s">
        <v>24</v>
      </c>
      <c r="E515" s="13" t="s">
        <v>25</v>
      </c>
      <c r="F515" s="919" t="s">
        <v>17</v>
      </c>
      <c r="G515" s="919"/>
      <c r="H515" s="920"/>
      <c r="I515" s="920"/>
      <c r="J515" s="920"/>
      <c r="K515" s="920"/>
      <c r="L515" s="920"/>
    </row>
    <row r="516" spans="1:12" x14ac:dyDescent="0.25">
      <c r="A516" s="918"/>
      <c r="B516" s="921" t="s">
        <v>3901</v>
      </c>
      <c r="C516" s="922" t="s">
        <v>3902</v>
      </c>
      <c r="D516" s="923">
        <v>43561</v>
      </c>
      <c r="E516" s="921" t="s">
        <v>3689</v>
      </c>
      <c r="F516" s="921" t="s">
        <v>3690</v>
      </c>
      <c r="G516" s="921"/>
      <c r="H516" s="924" t="s">
        <v>30</v>
      </c>
      <c r="I516" s="924"/>
      <c r="J516" s="14" t="s">
        <v>31</v>
      </c>
      <c r="K516" s="14" t="s">
        <v>32</v>
      </c>
      <c r="L516" s="16">
        <v>1469</v>
      </c>
    </row>
    <row r="517" spans="1:12" x14ac:dyDescent="0.25">
      <c r="A517" s="918"/>
      <c r="B517" s="921"/>
      <c r="C517" s="922"/>
      <c r="D517" s="923"/>
      <c r="E517" s="921"/>
      <c r="F517" s="921"/>
      <c r="G517" s="921"/>
      <c r="H517" s="924" t="s">
        <v>33</v>
      </c>
      <c r="I517" s="924"/>
      <c r="J517" s="14" t="s">
        <v>31</v>
      </c>
      <c r="K517" s="14" t="s">
        <v>32</v>
      </c>
      <c r="L517" s="16">
        <v>1184</v>
      </c>
    </row>
    <row r="518" spans="1:12" ht="24" x14ac:dyDescent="0.25">
      <c r="A518" s="918"/>
      <c r="B518" s="9" t="s">
        <v>34</v>
      </c>
      <c r="C518" s="13" t="s">
        <v>35</v>
      </c>
      <c r="D518" s="13" t="s">
        <v>36</v>
      </c>
      <c r="E518" s="13" t="s">
        <v>37</v>
      </c>
      <c r="F518" s="920"/>
      <c r="G518" s="920"/>
      <c r="H518" s="924" t="s">
        <v>38</v>
      </c>
      <c r="I518" s="924"/>
      <c r="J518" s="921" t="s">
        <v>31</v>
      </c>
      <c r="K518" s="921" t="s">
        <v>31</v>
      </c>
      <c r="L518" s="925">
        <v>0</v>
      </c>
    </row>
    <row r="519" spans="1:12" ht="22.8" x14ac:dyDescent="0.25">
      <c r="A519" s="918"/>
      <c r="B519" s="14" t="s">
        <v>204</v>
      </c>
      <c r="C519" s="14" t="s">
        <v>3690</v>
      </c>
      <c r="D519" s="15">
        <v>43566</v>
      </c>
      <c r="E519" s="14" t="s">
        <v>2560</v>
      </c>
      <c r="F519" s="920"/>
      <c r="G519" s="920"/>
      <c r="H519" s="924"/>
      <c r="I519" s="924"/>
      <c r="J519" s="921"/>
      <c r="K519" s="921"/>
      <c r="L519" s="925"/>
    </row>
    <row r="520" spans="1:12" ht="24" x14ac:dyDescent="0.25">
      <c r="A520" s="918">
        <v>1297</v>
      </c>
      <c r="B520" s="9" t="s">
        <v>22</v>
      </c>
      <c r="C520" s="13" t="s">
        <v>23</v>
      </c>
      <c r="D520" s="13" t="s">
        <v>24</v>
      </c>
      <c r="E520" s="13" t="s">
        <v>25</v>
      </c>
      <c r="F520" s="919" t="s">
        <v>17</v>
      </c>
      <c r="G520" s="919"/>
      <c r="H520" s="920"/>
      <c r="I520" s="920"/>
      <c r="J520" s="920"/>
      <c r="K520" s="920"/>
      <c r="L520" s="920"/>
    </row>
    <row r="521" spans="1:12" x14ac:dyDescent="0.25">
      <c r="A521" s="918"/>
      <c r="B521" s="921" t="s">
        <v>3901</v>
      </c>
      <c r="C521" s="922" t="s">
        <v>3903</v>
      </c>
      <c r="D521" s="923">
        <v>43633</v>
      </c>
      <c r="E521" s="921" t="s">
        <v>684</v>
      </c>
      <c r="F521" s="921" t="s">
        <v>3904</v>
      </c>
      <c r="G521" s="921"/>
      <c r="H521" s="924" t="s">
        <v>30</v>
      </c>
      <c r="I521" s="924"/>
      <c r="J521" s="14" t="s">
        <v>31</v>
      </c>
      <c r="K521" s="14" t="s">
        <v>32</v>
      </c>
      <c r="L521" s="16">
        <v>1234</v>
      </c>
    </row>
    <row r="522" spans="1:12" x14ac:dyDescent="0.25">
      <c r="A522" s="918"/>
      <c r="B522" s="921"/>
      <c r="C522" s="922"/>
      <c r="D522" s="923"/>
      <c r="E522" s="921"/>
      <c r="F522" s="921"/>
      <c r="G522" s="921"/>
      <c r="H522" s="924" t="s">
        <v>33</v>
      </c>
      <c r="I522" s="924"/>
      <c r="J522" s="14" t="s">
        <v>31</v>
      </c>
      <c r="K522" s="14" t="s">
        <v>32</v>
      </c>
      <c r="L522" s="16">
        <v>1526</v>
      </c>
    </row>
    <row r="523" spans="1:12" ht="24" x14ac:dyDescent="0.25">
      <c r="A523" s="918"/>
      <c r="B523" s="9" t="s">
        <v>34</v>
      </c>
      <c r="C523" s="13" t="s">
        <v>35</v>
      </c>
      <c r="D523" s="13" t="s">
        <v>36</v>
      </c>
      <c r="E523" s="13" t="s">
        <v>37</v>
      </c>
      <c r="F523" s="920"/>
      <c r="G523" s="920"/>
      <c r="H523" s="924" t="s">
        <v>38</v>
      </c>
      <c r="I523" s="924"/>
      <c r="J523" s="921" t="s">
        <v>31</v>
      </c>
      <c r="K523" s="921" t="s">
        <v>31</v>
      </c>
      <c r="L523" s="925">
        <v>0</v>
      </c>
    </row>
    <row r="524" spans="1:12" ht="22.8" x14ac:dyDescent="0.25">
      <c r="A524" s="918"/>
      <c r="B524" s="14" t="s">
        <v>204</v>
      </c>
      <c r="C524" s="14" t="s">
        <v>3904</v>
      </c>
      <c r="D524" s="15">
        <v>43638</v>
      </c>
      <c r="E524" s="14" t="s">
        <v>619</v>
      </c>
      <c r="F524" s="920"/>
      <c r="G524" s="920"/>
      <c r="H524" s="924"/>
      <c r="I524" s="924"/>
      <c r="J524" s="921"/>
      <c r="K524" s="921"/>
      <c r="L524" s="925"/>
    </row>
    <row r="525" spans="1:12" ht="24" x14ac:dyDescent="0.25">
      <c r="A525" s="918">
        <v>1298</v>
      </c>
      <c r="B525" s="9" t="s">
        <v>22</v>
      </c>
      <c r="C525" s="13" t="s">
        <v>23</v>
      </c>
      <c r="D525" s="13" t="s">
        <v>24</v>
      </c>
      <c r="E525" s="13" t="s">
        <v>25</v>
      </c>
      <c r="F525" s="919" t="s">
        <v>17</v>
      </c>
      <c r="G525" s="919"/>
      <c r="H525" s="920"/>
      <c r="I525" s="920"/>
      <c r="J525" s="920"/>
      <c r="K525" s="920"/>
      <c r="L525" s="920"/>
    </row>
    <row r="526" spans="1:12" x14ac:dyDescent="0.25">
      <c r="A526" s="918"/>
      <c r="B526" s="921" t="s">
        <v>3901</v>
      </c>
      <c r="C526" s="922" t="s">
        <v>3905</v>
      </c>
      <c r="D526" s="923">
        <v>43706</v>
      </c>
      <c r="E526" s="921" t="s">
        <v>621</v>
      </c>
      <c r="F526" s="921" t="s">
        <v>622</v>
      </c>
      <c r="G526" s="921"/>
      <c r="H526" s="924" t="s">
        <v>30</v>
      </c>
      <c r="I526" s="924"/>
      <c r="J526" s="14" t="s">
        <v>31</v>
      </c>
      <c r="K526" s="14" t="s">
        <v>32</v>
      </c>
      <c r="L526" s="16">
        <v>431</v>
      </c>
    </row>
    <row r="527" spans="1:12" x14ac:dyDescent="0.25">
      <c r="A527" s="918"/>
      <c r="B527" s="921"/>
      <c r="C527" s="922"/>
      <c r="D527" s="923"/>
      <c r="E527" s="921"/>
      <c r="F527" s="921"/>
      <c r="G527" s="921"/>
      <c r="H527" s="924" t="s">
        <v>33</v>
      </c>
      <c r="I527" s="924"/>
      <c r="J527" s="921" t="s">
        <v>31</v>
      </c>
      <c r="K527" s="921" t="s">
        <v>31</v>
      </c>
      <c r="L527" s="925">
        <v>0</v>
      </c>
    </row>
    <row r="528" spans="1:12" x14ac:dyDescent="0.25">
      <c r="A528" s="918"/>
      <c r="B528" s="921"/>
      <c r="C528" s="922"/>
      <c r="D528" s="923"/>
      <c r="E528" s="921"/>
      <c r="F528" s="921"/>
      <c r="G528" s="921"/>
      <c r="H528" s="924"/>
      <c r="I528" s="924"/>
      <c r="J528" s="921"/>
      <c r="K528" s="921"/>
      <c r="L528" s="925"/>
    </row>
    <row r="529" spans="1:12" ht="24" x14ac:dyDescent="0.25">
      <c r="A529" s="918"/>
      <c r="B529" s="9" t="s">
        <v>34</v>
      </c>
      <c r="C529" s="13" t="s">
        <v>35</v>
      </c>
      <c r="D529" s="13" t="s">
        <v>36</v>
      </c>
      <c r="E529" s="13" t="s">
        <v>37</v>
      </c>
      <c r="F529" s="920"/>
      <c r="G529" s="920"/>
      <c r="H529" s="924" t="s">
        <v>38</v>
      </c>
      <c r="I529" s="924"/>
      <c r="J529" s="921" t="s">
        <v>31</v>
      </c>
      <c r="K529" s="921" t="s">
        <v>32</v>
      </c>
      <c r="L529" s="925">
        <v>150</v>
      </c>
    </row>
    <row r="530" spans="1:12" ht="22.8" x14ac:dyDescent="0.25">
      <c r="A530" s="918"/>
      <c r="B530" s="14" t="s">
        <v>204</v>
      </c>
      <c r="C530" s="14" t="s">
        <v>622</v>
      </c>
      <c r="D530" s="15">
        <v>43709</v>
      </c>
      <c r="E530" s="14" t="s">
        <v>623</v>
      </c>
      <c r="F530" s="920"/>
      <c r="G530" s="920"/>
      <c r="H530" s="924"/>
      <c r="I530" s="924"/>
      <c r="J530" s="921"/>
      <c r="K530" s="921"/>
      <c r="L530" s="925"/>
    </row>
    <row r="531" spans="1:12" ht="24" x14ac:dyDescent="0.25">
      <c r="A531" s="918">
        <v>1299</v>
      </c>
      <c r="B531" s="9" t="s">
        <v>22</v>
      </c>
      <c r="C531" s="13" t="s">
        <v>23</v>
      </c>
      <c r="D531" s="13" t="s">
        <v>24</v>
      </c>
      <c r="E531" s="13" t="s">
        <v>25</v>
      </c>
      <c r="F531" s="919" t="s">
        <v>17</v>
      </c>
      <c r="G531" s="919"/>
      <c r="H531" s="920"/>
      <c r="I531" s="920"/>
      <c r="J531" s="920"/>
      <c r="K531" s="920"/>
      <c r="L531" s="920"/>
    </row>
    <row r="532" spans="1:12" x14ac:dyDescent="0.25">
      <c r="A532" s="918"/>
      <c r="B532" s="921" t="s">
        <v>3901</v>
      </c>
      <c r="C532" s="922" t="s">
        <v>3906</v>
      </c>
      <c r="D532" s="923">
        <v>43723</v>
      </c>
      <c r="E532" s="921" t="s">
        <v>227</v>
      </c>
      <c r="F532" s="921" t="s">
        <v>609</v>
      </c>
      <c r="G532" s="921"/>
      <c r="H532" s="924" t="s">
        <v>30</v>
      </c>
      <c r="I532" s="924"/>
      <c r="J532" s="14" t="s">
        <v>31</v>
      </c>
      <c r="K532" s="14" t="s">
        <v>32</v>
      </c>
      <c r="L532" s="16">
        <v>1487</v>
      </c>
    </row>
    <row r="533" spans="1:12" x14ac:dyDescent="0.25">
      <c r="A533" s="918"/>
      <c r="B533" s="921"/>
      <c r="C533" s="922"/>
      <c r="D533" s="923"/>
      <c r="E533" s="921"/>
      <c r="F533" s="921"/>
      <c r="G533" s="921"/>
      <c r="H533" s="924" t="s">
        <v>33</v>
      </c>
      <c r="I533" s="924"/>
      <c r="J533" s="921" t="s">
        <v>31</v>
      </c>
      <c r="K533" s="921" t="s">
        <v>31</v>
      </c>
      <c r="L533" s="925">
        <v>0</v>
      </c>
    </row>
    <row r="534" spans="1:12" x14ac:dyDescent="0.25">
      <c r="A534" s="918"/>
      <c r="B534" s="921"/>
      <c r="C534" s="922"/>
      <c r="D534" s="923"/>
      <c r="E534" s="921"/>
      <c r="F534" s="921"/>
      <c r="G534" s="921"/>
      <c r="H534" s="924"/>
      <c r="I534" s="924"/>
      <c r="J534" s="921"/>
      <c r="K534" s="921"/>
      <c r="L534" s="925"/>
    </row>
    <row r="535" spans="1:12" ht="24" x14ac:dyDescent="0.25">
      <c r="A535" s="918"/>
      <c r="B535" s="9" t="s">
        <v>34</v>
      </c>
      <c r="C535" s="13" t="s">
        <v>35</v>
      </c>
      <c r="D535" s="13" t="s">
        <v>36</v>
      </c>
      <c r="E535" s="13" t="s">
        <v>37</v>
      </c>
      <c r="F535" s="920"/>
      <c r="G535" s="920"/>
      <c r="H535" s="924" t="s">
        <v>38</v>
      </c>
      <c r="I535" s="924"/>
      <c r="J535" s="921" t="s">
        <v>31</v>
      </c>
      <c r="K535" s="921" t="s">
        <v>31</v>
      </c>
      <c r="L535" s="925">
        <v>0</v>
      </c>
    </row>
    <row r="536" spans="1:12" ht="22.8" x14ac:dyDescent="0.25">
      <c r="A536" s="918"/>
      <c r="B536" s="14" t="s">
        <v>204</v>
      </c>
      <c r="C536" s="14" t="s">
        <v>609</v>
      </c>
      <c r="D536" s="15">
        <v>43728</v>
      </c>
      <c r="E536" s="14" t="s">
        <v>3907</v>
      </c>
      <c r="F536" s="920"/>
      <c r="G536" s="920"/>
      <c r="H536" s="924"/>
      <c r="I536" s="924"/>
      <c r="J536" s="921"/>
      <c r="K536" s="921"/>
      <c r="L536" s="925"/>
    </row>
    <row r="537" spans="1:12" ht="24" x14ac:dyDescent="0.25">
      <c r="A537" s="918">
        <v>1300</v>
      </c>
      <c r="B537" s="9" t="s">
        <v>22</v>
      </c>
      <c r="C537" s="13" t="s">
        <v>23</v>
      </c>
      <c r="D537" s="13" t="s">
        <v>24</v>
      </c>
      <c r="E537" s="13" t="s">
        <v>25</v>
      </c>
      <c r="F537" s="919" t="s">
        <v>17</v>
      </c>
      <c r="G537" s="919"/>
      <c r="H537" s="920"/>
      <c r="I537" s="920"/>
      <c r="J537" s="920"/>
      <c r="K537" s="920"/>
      <c r="L537" s="920"/>
    </row>
    <row r="538" spans="1:12" x14ac:dyDescent="0.25">
      <c r="A538" s="918"/>
      <c r="B538" s="921" t="s">
        <v>3908</v>
      </c>
      <c r="C538" s="922" t="s">
        <v>3909</v>
      </c>
      <c r="D538" s="923">
        <v>43650</v>
      </c>
      <c r="E538" s="921" t="s">
        <v>633</v>
      </c>
      <c r="F538" s="921" t="s">
        <v>3910</v>
      </c>
      <c r="G538" s="921"/>
      <c r="H538" s="924" t="s">
        <v>30</v>
      </c>
      <c r="I538" s="924"/>
      <c r="J538" s="14" t="s">
        <v>31</v>
      </c>
      <c r="K538" s="14" t="s">
        <v>32</v>
      </c>
      <c r="L538" s="16">
        <v>2078.09</v>
      </c>
    </row>
    <row r="539" spans="1:12" x14ac:dyDescent="0.25">
      <c r="A539" s="918"/>
      <c r="B539" s="921"/>
      <c r="C539" s="922"/>
      <c r="D539" s="923"/>
      <c r="E539" s="921"/>
      <c r="F539" s="921"/>
      <c r="G539" s="921"/>
      <c r="H539" s="924" t="s">
        <v>33</v>
      </c>
      <c r="I539" s="924"/>
      <c r="J539" s="921" t="s">
        <v>31</v>
      </c>
      <c r="K539" s="921" t="s">
        <v>31</v>
      </c>
      <c r="L539" s="925">
        <v>0</v>
      </c>
    </row>
    <row r="540" spans="1:12" x14ac:dyDescent="0.25">
      <c r="A540" s="918"/>
      <c r="B540" s="921"/>
      <c r="C540" s="922"/>
      <c r="D540" s="923"/>
      <c r="E540" s="921"/>
      <c r="F540" s="921"/>
      <c r="G540" s="921"/>
      <c r="H540" s="924"/>
      <c r="I540" s="924"/>
      <c r="J540" s="921"/>
      <c r="K540" s="921"/>
      <c r="L540" s="925"/>
    </row>
    <row r="541" spans="1:12" ht="24" x14ac:dyDescent="0.25">
      <c r="A541" s="918"/>
      <c r="B541" s="9" t="s">
        <v>34</v>
      </c>
      <c r="C541" s="13" t="s">
        <v>35</v>
      </c>
      <c r="D541" s="13" t="s">
        <v>36</v>
      </c>
      <c r="E541" s="13" t="s">
        <v>37</v>
      </c>
      <c r="F541" s="920"/>
      <c r="G541" s="920"/>
      <c r="H541" s="924" t="s">
        <v>38</v>
      </c>
      <c r="I541" s="924"/>
      <c r="J541" s="921" t="s">
        <v>31</v>
      </c>
      <c r="K541" s="921" t="s">
        <v>31</v>
      </c>
      <c r="L541" s="925">
        <v>0</v>
      </c>
    </row>
    <row r="542" spans="1:12" ht="22.8" x14ac:dyDescent="0.25">
      <c r="A542" s="918"/>
      <c r="B542" s="14" t="s">
        <v>105</v>
      </c>
      <c r="C542" s="14" t="s">
        <v>3910</v>
      </c>
      <c r="D542" s="15">
        <v>43659</v>
      </c>
      <c r="E542" s="14" t="s">
        <v>1552</v>
      </c>
      <c r="F542" s="920"/>
      <c r="G542" s="920"/>
      <c r="H542" s="924"/>
      <c r="I542" s="924"/>
      <c r="J542" s="921"/>
      <c r="K542" s="921"/>
      <c r="L542" s="925"/>
    </row>
  </sheetData>
  <mergeCells count="1608">
    <mergeCell ref="K6:L8"/>
    <mergeCell ref="C7:E7"/>
    <mergeCell ref="C8:E8"/>
    <mergeCell ref="F9:G9"/>
    <mergeCell ref="H9:I9"/>
    <mergeCell ref="B2:L2"/>
    <mergeCell ref="A3:A5"/>
    <mergeCell ref="B3:I4"/>
    <mergeCell ref="B5:L5"/>
    <mergeCell ref="A6:A8"/>
    <mergeCell ref="C6:E6"/>
    <mergeCell ref="F6:F8"/>
    <mergeCell ref="G6:G8"/>
    <mergeCell ref="I6:I8"/>
    <mergeCell ref="J6:J8"/>
    <mergeCell ref="A16:A21"/>
    <mergeCell ref="F16:G16"/>
    <mergeCell ref="H16:L16"/>
    <mergeCell ref="B17:B19"/>
    <mergeCell ref="C17:C19"/>
    <mergeCell ref="F11:G13"/>
    <mergeCell ref="H11:I11"/>
    <mergeCell ref="H12:I13"/>
    <mergeCell ref="J12:J13"/>
    <mergeCell ref="K12:K13"/>
    <mergeCell ref="L12:L13"/>
    <mergeCell ref="A10:A15"/>
    <mergeCell ref="F10:G10"/>
    <mergeCell ref="H10:L10"/>
    <mergeCell ref="B11:B13"/>
    <mergeCell ref="C11:C13"/>
    <mergeCell ref="D11:D13"/>
    <mergeCell ref="E11:E13"/>
    <mergeCell ref="K18:K19"/>
    <mergeCell ref="L18:L19"/>
    <mergeCell ref="F20:G21"/>
    <mergeCell ref="H20:I21"/>
    <mergeCell ref="J20:J21"/>
    <mergeCell ref="K20:K21"/>
    <mergeCell ref="L20:L21"/>
    <mergeCell ref="D17:D19"/>
    <mergeCell ref="E17:E19"/>
    <mergeCell ref="F17:G19"/>
    <mergeCell ref="H17:I17"/>
    <mergeCell ref="H18:I19"/>
    <mergeCell ref="J18:J19"/>
    <mergeCell ref="F14:G15"/>
    <mergeCell ref="H14:I15"/>
    <mergeCell ref="J14:J15"/>
    <mergeCell ref="K14:K15"/>
    <mergeCell ref="L14:L15"/>
    <mergeCell ref="D28:D29"/>
    <mergeCell ref="E28:E29"/>
    <mergeCell ref="F28:G29"/>
    <mergeCell ref="H28:I28"/>
    <mergeCell ref="H29:I29"/>
    <mergeCell ref="F30:G31"/>
    <mergeCell ref="H30:I31"/>
    <mergeCell ref="F25:G26"/>
    <mergeCell ref="H25:I26"/>
    <mergeCell ref="J25:J26"/>
    <mergeCell ref="K25:K26"/>
    <mergeCell ref="L25:L26"/>
    <mergeCell ref="A27:A31"/>
    <mergeCell ref="F27:G27"/>
    <mergeCell ref="H27:L27"/>
    <mergeCell ref="B28:B29"/>
    <mergeCell ref="C28:C29"/>
    <mergeCell ref="A22:A26"/>
    <mergeCell ref="F22:G22"/>
    <mergeCell ref="H22:L22"/>
    <mergeCell ref="B23:B24"/>
    <mergeCell ref="C23:C24"/>
    <mergeCell ref="D23:D24"/>
    <mergeCell ref="E23:E24"/>
    <mergeCell ref="F23:G24"/>
    <mergeCell ref="H23:I23"/>
    <mergeCell ref="H24:I24"/>
    <mergeCell ref="K35:K36"/>
    <mergeCell ref="L35:L36"/>
    <mergeCell ref="A37:A41"/>
    <mergeCell ref="F37:G37"/>
    <mergeCell ref="H37:L37"/>
    <mergeCell ref="B38:B39"/>
    <mergeCell ref="C38:C39"/>
    <mergeCell ref="D38:D39"/>
    <mergeCell ref="E38:E39"/>
    <mergeCell ref="F38:G39"/>
    <mergeCell ref="F33:G34"/>
    <mergeCell ref="H33:I33"/>
    <mergeCell ref="H34:I34"/>
    <mergeCell ref="F35:G36"/>
    <mergeCell ref="H35:I36"/>
    <mergeCell ref="J35:J36"/>
    <mergeCell ref="J30:J31"/>
    <mergeCell ref="K30:K31"/>
    <mergeCell ref="L30:L31"/>
    <mergeCell ref="A32:A36"/>
    <mergeCell ref="F32:G32"/>
    <mergeCell ref="H32:L32"/>
    <mergeCell ref="B33:B34"/>
    <mergeCell ref="C33:C34"/>
    <mergeCell ref="D33:D34"/>
    <mergeCell ref="E33:E34"/>
    <mergeCell ref="H44:I44"/>
    <mergeCell ref="F45:G46"/>
    <mergeCell ref="H45:I46"/>
    <mergeCell ref="J45:J46"/>
    <mergeCell ref="K45:K46"/>
    <mergeCell ref="L45:L46"/>
    <mergeCell ref="L40:L41"/>
    <mergeCell ref="A42:A46"/>
    <mergeCell ref="F42:G42"/>
    <mergeCell ref="H42:L42"/>
    <mergeCell ref="B43:B44"/>
    <mergeCell ref="C43:C44"/>
    <mergeCell ref="D43:D44"/>
    <mergeCell ref="E43:E44"/>
    <mergeCell ref="F43:G44"/>
    <mergeCell ref="H43:I43"/>
    <mergeCell ref="H38:I38"/>
    <mergeCell ref="H39:I39"/>
    <mergeCell ref="F40:G41"/>
    <mergeCell ref="H40:I41"/>
    <mergeCell ref="J40:J41"/>
    <mergeCell ref="K40:K41"/>
    <mergeCell ref="J49:J50"/>
    <mergeCell ref="K49:K50"/>
    <mergeCell ref="L49:L50"/>
    <mergeCell ref="F51:G52"/>
    <mergeCell ref="H51:I52"/>
    <mergeCell ref="J51:J52"/>
    <mergeCell ref="K51:K52"/>
    <mergeCell ref="L51:L52"/>
    <mergeCell ref="A47:A52"/>
    <mergeCell ref="F47:G47"/>
    <mergeCell ref="H47:L47"/>
    <mergeCell ref="B48:B50"/>
    <mergeCell ref="C48:C50"/>
    <mergeCell ref="D48:D50"/>
    <mergeCell ref="E48:E50"/>
    <mergeCell ref="F48:G50"/>
    <mergeCell ref="H48:I48"/>
    <mergeCell ref="H49:I50"/>
    <mergeCell ref="J55:J56"/>
    <mergeCell ref="K55:K56"/>
    <mergeCell ref="L55:L56"/>
    <mergeCell ref="F57:G58"/>
    <mergeCell ref="H57:I58"/>
    <mergeCell ref="J57:J58"/>
    <mergeCell ref="K57:K58"/>
    <mergeCell ref="L57:L58"/>
    <mergeCell ref="A53:A58"/>
    <mergeCell ref="F53:G53"/>
    <mergeCell ref="H53:L53"/>
    <mergeCell ref="B54:B56"/>
    <mergeCell ref="C54:C56"/>
    <mergeCell ref="D54:D56"/>
    <mergeCell ref="E54:E56"/>
    <mergeCell ref="F54:G56"/>
    <mergeCell ref="H54:I54"/>
    <mergeCell ref="H55:I56"/>
    <mergeCell ref="F62:G63"/>
    <mergeCell ref="H62:I63"/>
    <mergeCell ref="J62:J63"/>
    <mergeCell ref="K62:K63"/>
    <mergeCell ref="L62:L63"/>
    <mergeCell ref="A64:A68"/>
    <mergeCell ref="F64:G64"/>
    <mergeCell ref="H64:L64"/>
    <mergeCell ref="B65:B66"/>
    <mergeCell ref="C65:C66"/>
    <mergeCell ref="A59:A63"/>
    <mergeCell ref="F59:G59"/>
    <mergeCell ref="H59:L59"/>
    <mergeCell ref="B60:B61"/>
    <mergeCell ref="C60:C61"/>
    <mergeCell ref="D60:D61"/>
    <mergeCell ref="E60:E61"/>
    <mergeCell ref="F60:G61"/>
    <mergeCell ref="H60:I60"/>
    <mergeCell ref="H61:I61"/>
    <mergeCell ref="F70:G72"/>
    <mergeCell ref="H70:I70"/>
    <mergeCell ref="H71:I72"/>
    <mergeCell ref="J71:J72"/>
    <mergeCell ref="K71:K72"/>
    <mergeCell ref="L71:L72"/>
    <mergeCell ref="J67:J68"/>
    <mergeCell ref="K67:K68"/>
    <mergeCell ref="L67:L68"/>
    <mergeCell ref="A69:A74"/>
    <mergeCell ref="F69:G69"/>
    <mergeCell ref="H69:L69"/>
    <mergeCell ref="B70:B72"/>
    <mergeCell ref="C70:C72"/>
    <mergeCell ref="D70:D72"/>
    <mergeCell ref="E70:E72"/>
    <mergeCell ref="D65:D66"/>
    <mergeCell ref="E65:E66"/>
    <mergeCell ref="F65:G66"/>
    <mergeCell ref="H65:I65"/>
    <mergeCell ref="H66:I66"/>
    <mergeCell ref="F67:G68"/>
    <mergeCell ref="H67:I68"/>
    <mergeCell ref="D76:D77"/>
    <mergeCell ref="E76:E77"/>
    <mergeCell ref="F76:G77"/>
    <mergeCell ref="H76:I76"/>
    <mergeCell ref="H77:I77"/>
    <mergeCell ref="F78:G79"/>
    <mergeCell ref="H78:I79"/>
    <mergeCell ref="F73:G74"/>
    <mergeCell ref="H73:I74"/>
    <mergeCell ref="J73:J74"/>
    <mergeCell ref="K73:K74"/>
    <mergeCell ref="L73:L74"/>
    <mergeCell ref="A75:A79"/>
    <mergeCell ref="F75:G75"/>
    <mergeCell ref="H75:L75"/>
    <mergeCell ref="B76:B77"/>
    <mergeCell ref="C76:C77"/>
    <mergeCell ref="K83:K84"/>
    <mergeCell ref="L83:L84"/>
    <mergeCell ref="A85:A89"/>
    <mergeCell ref="F85:G85"/>
    <mergeCell ref="H85:L85"/>
    <mergeCell ref="B86:B87"/>
    <mergeCell ref="C86:C87"/>
    <mergeCell ref="D86:D87"/>
    <mergeCell ref="E86:E87"/>
    <mergeCell ref="F86:G87"/>
    <mergeCell ref="F81:G82"/>
    <mergeCell ref="H81:I81"/>
    <mergeCell ref="H82:I82"/>
    <mergeCell ref="F83:G84"/>
    <mergeCell ref="H83:I84"/>
    <mergeCell ref="J83:J84"/>
    <mergeCell ref="J78:J79"/>
    <mergeCell ref="K78:K79"/>
    <mergeCell ref="L78:L79"/>
    <mergeCell ref="A80:A84"/>
    <mergeCell ref="F80:G80"/>
    <mergeCell ref="H80:L80"/>
    <mergeCell ref="B81:B82"/>
    <mergeCell ref="C81:C82"/>
    <mergeCell ref="D81:D82"/>
    <mergeCell ref="E81:E82"/>
    <mergeCell ref="H92:I92"/>
    <mergeCell ref="F93:G94"/>
    <mergeCell ref="H93:I94"/>
    <mergeCell ref="J93:J94"/>
    <mergeCell ref="K93:K94"/>
    <mergeCell ref="L93:L94"/>
    <mergeCell ref="L88:L89"/>
    <mergeCell ref="A90:A94"/>
    <mergeCell ref="F90:G90"/>
    <mergeCell ref="H90:L90"/>
    <mergeCell ref="B91:B92"/>
    <mergeCell ref="C91:C92"/>
    <mergeCell ref="D91:D92"/>
    <mergeCell ref="E91:E92"/>
    <mergeCell ref="F91:G92"/>
    <mergeCell ref="H91:I91"/>
    <mergeCell ref="H86:I86"/>
    <mergeCell ref="H87:I87"/>
    <mergeCell ref="F88:G89"/>
    <mergeCell ref="H88:I89"/>
    <mergeCell ref="J88:J89"/>
    <mergeCell ref="K88:K89"/>
    <mergeCell ref="D101:D102"/>
    <mergeCell ref="E101:E102"/>
    <mergeCell ref="F101:G102"/>
    <mergeCell ref="H101:I101"/>
    <mergeCell ref="H102:I102"/>
    <mergeCell ref="F103:G104"/>
    <mergeCell ref="H103:I104"/>
    <mergeCell ref="F98:G99"/>
    <mergeCell ref="H98:I99"/>
    <mergeCell ref="J98:J99"/>
    <mergeCell ref="K98:K99"/>
    <mergeCell ref="L98:L99"/>
    <mergeCell ref="A100:A104"/>
    <mergeCell ref="F100:G100"/>
    <mergeCell ref="H100:L100"/>
    <mergeCell ref="B101:B102"/>
    <mergeCell ref="C101:C102"/>
    <mergeCell ref="A95:A99"/>
    <mergeCell ref="F95:G95"/>
    <mergeCell ref="H95:L95"/>
    <mergeCell ref="B96:B97"/>
    <mergeCell ref="C96:C97"/>
    <mergeCell ref="D96:D97"/>
    <mergeCell ref="E96:E97"/>
    <mergeCell ref="F96:G97"/>
    <mergeCell ref="H96:I96"/>
    <mergeCell ref="H97:I97"/>
    <mergeCell ref="K108:K109"/>
    <mergeCell ref="L108:L109"/>
    <mergeCell ref="A110:A115"/>
    <mergeCell ref="F110:G110"/>
    <mergeCell ref="H110:L110"/>
    <mergeCell ref="B111:B113"/>
    <mergeCell ref="C111:C113"/>
    <mergeCell ref="D111:D113"/>
    <mergeCell ref="E111:E113"/>
    <mergeCell ref="F111:G113"/>
    <mergeCell ref="F106:G107"/>
    <mergeCell ref="H106:I106"/>
    <mergeCell ref="H107:I107"/>
    <mergeCell ref="F108:G109"/>
    <mergeCell ref="H108:I109"/>
    <mergeCell ref="J108:J109"/>
    <mergeCell ref="J103:J104"/>
    <mergeCell ref="K103:K104"/>
    <mergeCell ref="L103:L104"/>
    <mergeCell ref="A105:A109"/>
    <mergeCell ref="F105:G105"/>
    <mergeCell ref="H105:L105"/>
    <mergeCell ref="B106:B107"/>
    <mergeCell ref="C106:C107"/>
    <mergeCell ref="D106:D107"/>
    <mergeCell ref="E106:E107"/>
    <mergeCell ref="A121:A126"/>
    <mergeCell ref="F121:G121"/>
    <mergeCell ref="H121:L121"/>
    <mergeCell ref="B122:B124"/>
    <mergeCell ref="C122:C124"/>
    <mergeCell ref="A116:A120"/>
    <mergeCell ref="F116:G116"/>
    <mergeCell ref="H116:L116"/>
    <mergeCell ref="B117:B118"/>
    <mergeCell ref="C117:C118"/>
    <mergeCell ref="D117:D118"/>
    <mergeCell ref="E117:E118"/>
    <mergeCell ref="F117:G118"/>
    <mergeCell ref="H117:I117"/>
    <mergeCell ref="H118:I118"/>
    <mergeCell ref="H111:I111"/>
    <mergeCell ref="H112:I113"/>
    <mergeCell ref="J112:J113"/>
    <mergeCell ref="K112:K113"/>
    <mergeCell ref="L112:L113"/>
    <mergeCell ref="F114:G115"/>
    <mergeCell ref="H114:I115"/>
    <mergeCell ref="J114:J115"/>
    <mergeCell ref="K114:K115"/>
    <mergeCell ref="L114:L115"/>
    <mergeCell ref="K123:K124"/>
    <mergeCell ref="L123:L124"/>
    <mergeCell ref="F125:G126"/>
    <mergeCell ref="H125:I126"/>
    <mergeCell ref="J125:J126"/>
    <mergeCell ref="K125:K126"/>
    <mergeCell ref="L125:L126"/>
    <mergeCell ref="D122:D124"/>
    <mergeCell ref="E122:E124"/>
    <mergeCell ref="F122:G124"/>
    <mergeCell ref="H122:I122"/>
    <mergeCell ref="H123:I124"/>
    <mergeCell ref="J123:J124"/>
    <mergeCell ref="F119:G120"/>
    <mergeCell ref="H119:I120"/>
    <mergeCell ref="J119:J120"/>
    <mergeCell ref="K119:K120"/>
    <mergeCell ref="L119:L120"/>
    <mergeCell ref="J129:J130"/>
    <mergeCell ref="K129:K130"/>
    <mergeCell ref="L129:L130"/>
    <mergeCell ref="F131:G132"/>
    <mergeCell ref="H131:I132"/>
    <mergeCell ref="J131:J132"/>
    <mergeCell ref="K131:K132"/>
    <mergeCell ref="L131:L132"/>
    <mergeCell ref="A127:A132"/>
    <mergeCell ref="F127:G127"/>
    <mergeCell ref="H127:L127"/>
    <mergeCell ref="B128:B130"/>
    <mergeCell ref="C128:C130"/>
    <mergeCell ref="D128:D130"/>
    <mergeCell ref="E128:E130"/>
    <mergeCell ref="F128:G130"/>
    <mergeCell ref="H128:I128"/>
    <mergeCell ref="H129:I130"/>
    <mergeCell ref="D139:D140"/>
    <mergeCell ref="E139:E140"/>
    <mergeCell ref="F139:G140"/>
    <mergeCell ref="H139:I139"/>
    <mergeCell ref="H140:I140"/>
    <mergeCell ref="F141:G142"/>
    <mergeCell ref="H141:I142"/>
    <mergeCell ref="F136:G137"/>
    <mergeCell ref="H136:I137"/>
    <mergeCell ref="J136:J137"/>
    <mergeCell ref="K136:K137"/>
    <mergeCell ref="L136:L137"/>
    <mergeCell ref="A138:A142"/>
    <mergeCell ref="F138:G138"/>
    <mergeCell ref="H138:L138"/>
    <mergeCell ref="B139:B140"/>
    <mergeCell ref="C139:C140"/>
    <mergeCell ref="A133:A137"/>
    <mergeCell ref="F133:G133"/>
    <mergeCell ref="H133:L133"/>
    <mergeCell ref="B134:B135"/>
    <mergeCell ref="C134:C135"/>
    <mergeCell ref="D134:D135"/>
    <mergeCell ref="E134:E135"/>
    <mergeCell ref="F134:G135"/>
    <mergeCell ref="H134:I134"/>
    <mergeCell ref="H135:I135"/>
    <mergeCell ref="K146:K147"/>
    <mergeCell ref="L146:L147"/>
    <mergeCell ref="A148:A152"/>
    <mergeCell ref="F148:G148"/>
    <mergeCell ref="H148:L148"/>
    <mergeCell ref="B149:B150"/>
    <mergeCell ref="C149:C150"/>
    <mergeCell ref="D149:D150"/>
    <mergeCell ref="E149:E150"/>
    <mergeCell ref="F149:G150"/>
    <mergeCell ref="F144:G145"/>
    <mergeCell ref="H144:I144"/>
    <mergeCell ref="H145:I145"/>
    <mergeCell ref="F146:G147"/>
    <mergeCell ref="H146:I147"/>
    <mergeCell ref="J146:J147"/>
    <mergeCell ref="J141:J142"/>
    <mergeCell ref="K141:K142"/>
    <mergeCell ref="L141:L142"/>
    <mergeCell ref="A143:A147"/>
    <mergeCell ref="F143:G143"/>
    <mergeCell ref="H143:L143"/>
    <mergeCell ref="B144:B145"/>
    <mergeCell ref="C144:C145"/>
    <mergeCell ref="D144:D145"/>
    <mergeCell ref="E144:E145"/>
    <mergeCell ref="H155:I155"/>
    <mergeCell ref="F156:G157"/>
    <mergeCell ref="H156:I157"/>
    <mergeCell ref="J156:J157"/>
    <mergeCell ref="K156:K157"/>
    <mergeCell ref="L156:L157"/>
    <mergeCell ref="L151:L152"/>
    <mergeCell ref="A153:A157"/>
    <mergeCell ref="F153:G153"/>
    <mergeCell ref="H153:L153"/>
    <mergeCell ref="B154:B155"/>
    <mergeCell ref="C154:C155"/>
    <mergeCell ref="D154:D155"/>
    <mergeCell ref="E154:E155"/>
    <mergeCell ref="F154:G155"/>
    <mergeCell ref="H154:I154"/>
    <mergeCell ref="H149:I149"/>
    <mergeCell ref="H150:I150"/>
    <mergeCell ref="F151:G152"/>
    <mergeCell ref="H151:I152"/>
    <mergeCell ref="J151:J152"/>
    <mergeCell ref="K151:K152"/>
    <mergeCell ref="D164:D165"/>
    <mergeCell ref="E164:E165"/>
    <mergeCell ref="F164:G165"/>
    <mergeCell ref="H164:I164"/>
    <mergeCell ref="H165:I165"/>
    <mergeCell ref="F166:G167"/>
    <mergeCell ref="H166:I167"/>
    <mergeCell ref="F161:G162"/>
    <mergeCell ref="H161:I162"/>
    <mergeCell ref="J161:J162"/>
    <mergeCell ref="K161:K162"/>
    <mergeCell ref="L161:L162"/>
    <mergeCell ref="A163:A167"/>
    <mergeCell ref="F163:G163"/>
    <mergeCell ref="H163:L163"/>
    <mergeCell ref="B164:B165"/>
    <mergeCell ref="C164:C165"/>
    <mergeCell ref="A158:A162"/>
    <mergeCell ref="F158:G158"/>
    <mergeCell ref="H158:L158"/>
    <mergeCell ref="B159:B160"/>
    <mergeCell ref="C159:C160"/>
    <mergeCell ref="D159:D160"/>
    <mergeCell ref="E159:E160"/>
    <mergeCell ref="F159:G160"/>
    <mergeCell ref="H159:I159"/>
    <mergeCell ref="H160:I160"/>
    <mergeCell ref="K171:K172"/>
    <mergeCell ref="L171:L172"/>
    <mergeCell ref="A173:A177"/>
    <mergeCell ref="F173:G173"/>
    <mergeCell ref="H173:L173"/>
    <mergeCell ref="B174:B175"/>
    <mergeCell ref="C174:C175"/>
    <mergeCell ref="D174:D175"/>
    <mergeCell ref="E174:E175"/>
    <mergeCell ref="F174:G175"/>
    <mergeCell ref="F169:G170"/>
    <mergeCell ref="H169:I169"/>
    <mergeCell ref="H170:I170"/>
    <mergeCell ref="F171:G172"/>
    <mergeCell ref="H171:I172"/>
    <mergeCell ref="J171:J172"/>
    <mergeCell ref="J166:J167"/>
    <mergeCell ref="K166:K167"/>
    <mergeCell ref="L166:L167"/>
    <mergeCell ref="A168:A172"/>
    <mergeCell ref="F168:G168"/>
    <mergeCell ref="H168:L168"/>
    <mergeCell ref="B169:B170"/>
    <mergeCell ref="C169:C170"/>
    <mergeCell ref="D169:D170"/>
    <mergeCell ref="E169:E170"/>
    <mergeCell ref="H180:I180"/>
    <mergeCell ref="F181:G182"/>
    <mergeCell ref="H181:I182"/>
    <mergeCell ref="J181:J182"/>
    <mergeCell ref="K181:K182"/>
    <mergeCell ref="L181:L182"/>
    <mergeCell ref="L176:L177"/>
    <mergeCell ref="A178:A182"/>
    <mergeCell ref="F178:G178"/>
    <mergeCell ref="H178:L178"/>
    <mergeCell ref="B179:B180"/>
    <mergeCell ref="C179:C180"/>
    <mergeCell ref="D179:D180"/>
    <mergeCell ref="E179:E180"/>
    <mergeCell ref="F179:G180"/>
    <mergeCell ref="H179:I179"/>
    <mergeCell ref="H174:I174"/>
    <mergeCell ref="H175:I175"/>
    <mergeCell ref="F176:G177"/>
    <mergeCell ref="H176:I177"/>
    <mergeCell ref="J176:J177"/>
    <mergeCell ref="K176:K177"/>
    <mergeCell ref="D189:D190"/>
    <mergeCell ref="E189:E190"/>
    <mergeCell ref="F189:G190"/>
    <mergeCell ref="H189:I189"/>
    <mergeCell ref="H190:I190"/>
    <mergeCell ref="F191:G192"/>
    <mergeCell ref="H191:I192"/>
    <mergeCell ref="F186:G187"/>
    <mergeCell ref="H186:I187"/>
    <mergeCell ref="J186:J187"/>
    <mergeCell ref="K186:K187"/>
    <mergeCell ref="L186:L187"/>
    <mergeCell ref="A188:A192"/>
    <mergeCell ref="F188:G188"/>
    <mergeCell ref="H188:L188"/>
    <mergeCell ref="B189:B190"/>
    <mergeCell ref="C189:C190"/>
    <mergeCell ref="A183:A187"/>
    <mergeCell ref="F183:G183"/>
    <mergeCell ref="H183:L183"/>
    <mergeCell ref="B184:B185"/>
    <mergeCell ref="C184:C185"/>
    <mergeCell ref="D184:D185"/>
    <mergeCell ref="E184:E185"/>
    <mergeCell ref="F184:G185"/>
    <mergeCell ref="H184:I184"/>
    <mergeCell ref="H185:I185"/>
    <mergeCell ref="K196:K197"/>
    <mergeCell ref="L196:L197"/>
    <mergeCell ref="A198:A202"/>
    <mergeCell ref="F198:G198"/>
    <mergeCell ref="H198:L198"/>
    <mergeCell ref="B199:B200"/>
    <mergeCell ref="C199:C200"/>
    <mergeCell ref="D199:D200"/>
    <mergeCell ref="E199:E200"/>
    <mergeCell ref="F199:G200"/>
    <mergeCell ref="F194:G195"/>
    <mergeCell ref="H194:I194"/>
    <mergeCell ref="H195:I195"/>
    <mergeCell ref="F196:G197"/>
    <mergeCell ref="H196:I197"/>
    <mergeCell ref="J196:J197"/>
    <mergeCell ref="J191:J192"/>
    <mergeCell ref="K191:K192"/>
    <mergeCell ref="L191:L192"/>
    <mergeCell ref="A193:A197"/>
    <mergeCell ref="F193:G193"/>
    <mergeCell ref="H193:L193"/>
    <mergeCell ref="B194:B195"/>
    <mergeCell ref="C194:C195"/>
    <mergeCell ref="D194:D195"/>
    <mergeCell ref="E194:E195"/>
    <mergeCell ref="H205:I205"/>
    <mergeCell ref="F206:G207"/>
    <mergeCell ref="H206:I207"/>
    <mergeCell ref="J206:J207"/>
    <mergeCell ref="K206:K207"/>
    <mergeCell ref="L206:L207"/>
    <mergeCell ref="L201:L202"/>
    <mergeCell ref="A203:A207"/>
    <mergeCell ref="F203:G203"/>
    <mergeCell ref="H203:L203"/>
    <mergeCell ref="B204:B205"/>
    <mergeCell ref="C204:C205"/>
    <mergeCell ref="D204:D205"/>
    <mergeCell ref="E204:E205"/>
    <mergeCell ref="F204:G205"/>
    <mergeCell ref="H204:I204"/>
    <mergeCell ref="H199:I199"/>
    <mergeCell ref="H200:I200"/>
    <mergeCell ref="F201:G202"/>
    <mergeCell ref="H201:I202"/>
    <mergeCell ref="J201:J202"/>
    <mergeCell ref="K201:K202"/>
    <mergeCell ref="D214:D215"/>
    <mergeCell ref="E214:E215"/>
    <mergeCell ref="F214:G215"/>
    <mergeCell ref="H214:I214"/>
    <mergeCell ref="H215:I215"/>
    <mergeCell ref="F216:G217"/>
    <mergeCell ref="H216:I217"/>
    <mergeCell ref="F211:G212"/>
    <mergeCell ref="H211:I212"/>
    <mergeCell ref="J211:J212"/>
    <mergeCell ref="K211:K212"/>
    <mergeCell ref="L211:L212"/>
    <mergeCell ref="A213:A217"/>
    <mergeCell ref="F213:G213"/>
    <mergeCell ref="H213:L213"/>
    <mergeCell ref="B214:B215"/>
    <mergeCell ref="C214:C215"/>
    <mergeCell ref="A208:A212"/>
    <mergeCell ref="F208:G208"/>
    <mergeCell ref="H208:L208"/>
    <mergeCell ref="B209:B210"/>
    <mergeCell ref="C209:C210"/>
    <mergeCell ref="D209:D210"/>
    <mergeCell ref="E209:E210"/>
    <mergeCell ref="F209:G210"/>
    <mergeCell ref="H209:I209"/>
    <mergeCell ref="H210:I210"/>
    <mergeCell ref="K221:K222"/>
    <mergeCell ref="L221:L222"/>
    <mergeCell ref="A223:A227"/>
    <mergeCell ref="F223:G223"/>
    <mergeCell ref="H223:L223"/>
    <mergeCell ref="B224:B225"/>
    <mergeCell ref="C224:C225"/>
    <mergeCell ref="D224:D225"/>
    <mergeCell ref="E224:E225"/>
    <mergeCell ref="F224:G225"/>
    <mergeCell ref="F219:G220"/>
    <mergeCell ref="H219:I219"/>
    <mergeCell ref="H220:I220"/>
    <mergeCell ref="F221:G222"/>
    <mergeCell ref="H221:I222"/>
    <mergeCell ref="J221:J222"/>
    <mergeCell ref="J216:J217"/>
    <mergeCell ref="K216:K217"/>
    <mergeCell ref="L216:L217"/>
    <mergeCell ref="A218:A222"/>
    <mergeCell ref="F218:G218"/>
    <mergeCell ref="H218:L218"/>
    <mergeCell ref="B219:B220"/>
    <mergeCell ref="C219:C220"/>
    <mergeCell ref="D219:D220"/>
    <mergeCell ref="E219:E220"/>
    <mergeCell ref="H230:I230"/>
    <mergeCell ref="F231:G232"/>
    <mergeCell ref="H231:I232"/>
    <mergeCell ref="J231:J232"/>
    <mergeCell ref="K231:K232"/>
    <mergeCell ref="L231:L232"/>
    <mergeCell ref="L226:L227"/>
    <mergeCell ref="A228:A232"/>
    <mergeCell ref="F228:G228"/>
    <mergeCell ref="H228:L228"/>
    <mergeCell ref="B229:B230"/>
    <mergeCell ref="C229:C230"/>
    <mergeCell ref="D229:D230"/>
    <mergeCell ref="E229:E230"/>
    <mergeCell ref="F229:G230"/>
    <mergeCell ref="H229:I229"/>
    <mergeCell ref="H224:I224"/>
    <mergeCell ref="H225:I225"/>
    <mergeCell ref="F226:G227"/>
    <mergeCell ref="H226:I227"/>
    <mergeCell ref="J226:J227"/>
    <mergeCell ref="K226:K227"/>
    <mergeCell ref="D239:D240"/>
    <mergeCell ref="E239:E240"/>
    <mergeCell ref="F239:G240"/>
    <mergeCell ref="H239:I239"/>
    <mergeCell ref="H240:I240"/>
    <mergeCell ref="F241:G242"/>
    <mergeCell ref="H241:I242"/>
    <mergeCell ref="F236:G237"/>
    <mergeCell ref="H236:I237"/>
    <mergeCell ref="J236:J237"/>
    <mergeCell ref="K236:K237"/>
    <mergeCell ref="L236:L237"/>
    <mergeCell ref="A238:A242"/>
    <mergeCell ref="F238:G238"/>
    <mergeCell ref="H238:L238"/>
    <mergeCell ref="B239:B240"/>
    <mergeCell ref="C239:C240"/>
    <mergeCell ref="A233:A237"/>
    <mergeCell ref="F233:G233"/>
    <mergeCell ref="H233:L233"/>
    <mergeCell ref="B234:B235"/>
    <mergeCell ref="C234:C235"/>
    <mergeCell ref="D234:D235"/>
    <mergeCell ref="E234:E235"/>
    <mergeCell ref="F234:G235"/>
    <mergeCell ref="H234:I234"/>
    <mergeCell ref="H235:I235"/>
    <mergeCell ref="K246:K247"/>
    <mergeCell ref="L246:L247"/>
    <mergeCell ref="A248:A252"/>
    <mergeCell ref="F248:G248"/>
    <mergeCell ref="H248:L248"/>
    <mergeCell ref="B249:B250"/>
    <mergeCell ref="C249:C250"/>
    <mergeCell ref="D249:D250"/>
    <mergeCell ref="E249:E250"/>
    <mergeCell ref="F249:G250"/>
    <mergeCell ref="F244:G245"/>
    <mergeCell ref="H244:I244"/>
    <mergeCell ref="H245:I245"/>
    <mergeCell ref="F246:G247"/>
    <mergeCell ref="H246:I247"/>
    <mergeCell ref="J246:J247"/>
    <mergeCell ref="J241:J242"/>
    <mergeCell ref="K241:K242"/>
    <mergeCell ref="L241:L242"/>
    <mergeCell ref="A243:A247"/>
    <mergeCell ref="F243:G243"/>
    <mergeCell ref="H243:L243"/>
    <mergeCell ref="B244:B245"/>
    <mergeCell ref="C244:C245"/>
    <mergeCell ref="D244:D245"/>
    <mergeCell ref="E244:E245"/>
    <mergeCell ref="H255:I255"/>
    <mergeCell ref="F256:G257"/>
    <mergeCell ref="H256:I257"/>
    <mergeCell ref="J256:J257"/>
    <mergeCell ref="K256:K257"/>
    <mergeCell ref="L256:L257"/>
    <mergeCell ref="L251:L252"/>
    <mergeCell ref="A253:A257"/>
    <mergeCell ref="F253:G253"/>
    <mergeCell ref="H253:L253"/>
    <mergeCell ref="B254:B255"/>
    <mergeCell ref="C254:C255"/>
    <mergeCell ref="D254:D255"/>
    <mergeCell ref="E254:E255"/>
    <mergeCell ref="F254:G255"/>
    <mergeCell ref="H254:I254"/>
    <mergeCell ref="H249:I249"/>
    <mergeCell ref="H250:I250"/>
    <mergeCell ref="F251:G252"/>
    <mergeCell ref="H251:I252"/>
    <mergeCell ref="J251:J252"/>
    <mergeCell ref="K251:K252"/>
    <mergeCell ref="F261:G262"/>
    <mergeCell ref="H261:I262"/>
    <mergeCell ref="J261:J262"/>
    <mergeCell ref="K261:K262"/>
    <mergeCell ref="L261:L262"/>
    <mergeCell ref="A263:A267"/>
    <mergeCell ref="F263:G263"/>
    <mergeCell ref="H263:L263"/>
    <mergeCell ref="B264:B265"/>
    <mergeCell ref="C264:C265"/>
    <mergeCell ref="A258:A262"/>
    <mergeCell ref="F258:G258"/>
    <mergeCell ref="H258:L258"/>
    <mergeCell ref="B259:B260"/>
    <mergeCell ref="C259:C260"/>
    <mergeCell ref="D259:D260"/>
    <mergeCell ref="E259:E260"/>
    <mergeCell ref="F259:G260"/>
    <mergeCell ref="H259:I259"/>
    <mergeCell ref="H260:I260"/>
    <mergeCell ref="J266:J267"/>
    <mergeCell ref="K266:K267"/>
    <mergeCell ref="L266:L267"/>
    <mergeCell ref="D264:D265"/>
    <mergeCell ref="E264:E265"/>
    <mergeCell ref="F264:G265"/>
    <mergeCell ref="H264:I264"/>
    <mergeCell ref="H265:I265"/>
    <mergeCell ref="F266:G267"/>
    <mergeCell ref="H266:I267"/>
    <mergeCell ref="K271:K272"/>
    <mergeCell ref="L271:L272"/>
    <mergeCell ref="A273:A277"/>
    <mergeCell ref="F273:G273"/>
    <mergeCell ref="H273:L273"/>
    <mergeCell ref="B274:B275"/>
    <mergeCell ref="C274:C275"/>
    <mergeCell ref="D274:D275"/>
    <mergeCell ref="E274:E275"/>
    <mergeCell ref="F274:G275"/>
    <mergeCell ref="F269:G270"/>
    <mergeCell ref="H269:I269"/>
    <mergeCell ref="H270:I270"/>
    <mergeCell ref="F271:G272"/>
    <mergeCell ref="H271:I272"/>
    <mergeCell ref="J271:J272"/>
    <mergeCell ref="H286:I287"/>
    <mergeCell ref="J286:J287"/>
    <mergeCell ref="K286:K287"/>
    <mergeCell ref="L286:L287"/>
    <mergeCell ref="L276:L277"/>
    <mergeCell ref="A268:A272"/>
    <mergeCell ref="F268:G268"/>
    <mergeCell ref="H268:L268"/>
    <mergeCell ref="B269:B270"/>
    <mergeCell ref="C269:C270"/>
    <mergeCell ref="D269:D270"/>
    <mergeCell ref="E269:E270"/>
    <mergeCell ref="A278:A282"/>
    <mergeCell ref="F278:G278"/>
    <mergeCell ref="H278:L278"/>
    <mergeCell ref="B279:B280"/>
    <mergeCell ref="C279:C280"/>
    <mergeCell ref="D279:D280"/>
    <mergeCell ref="E279:E280"/>
    <mergeCell ref="F279:G280"/>
    <mergeCell ref="H279:I279"/>
    <mergeCell ref="H274:I274"/>
    <mergeCell ref="H275:I275"/>
    <mergeCell ref="F276:G277"/>
    <mergeCell ref="H276:I277"/>
    <mergeCell ref="J276:J277"/>
    <mergeCell ref="K276:K277"/>
    <mergeCell ref="H283:L283"/>
    <mergeCell ref="B284:B285"/>
    <mergeCell ref="C284:C285"/>
    <mergeCell ref="D284:D285"/>
    <mergeCell ref="E284:E285"/>
    <mergeCell ref="F284:G285"/>
    <mergeCell ref="H284:I284"/>
    <mergeCell ref="H285:I285"/>
    <mergeCell ref="H280:I280"/>
    <mergeCell ref="F281:G282"/>
    <mergeCell ref="H281:I282"/>
    <mergeCell ref="J281:J282"/>
    <mergeCell ref="K281:K282"/>
    <mergeCell ref="L281:L282"/>
    <mergeCell ref="A288:A293"/>
    <mergeCell ref="F288:G288"/>
    <mergeCell ref="H288:L288"/>
    <mergeCell ref="B289:B291"/>
    <mergeCell ref="C289:C291"/>
    <mergeCell ref="A283:A287"/>
    <mergeCell ref="F283:G283"/>
    <mergeCell ref="J296:J297"/>
    <mergeCell ref="K296:K297"/>
    <mergeCell ref="L296:L297"/>
    <mergeCell ref="K290:K291"/>
    <mergeCell ref="L290:L291"/>
    <mergeCell ref="F292:G293"/>
    <mergeCell ref="H292:I293"/>
    <mergeCell ref="J292:J293"/>
    <mergeCell ref="K292:K293"/>
    <mergeCell ref="L292:L293"/>
    <mergeCell ref="D289:D291"/>
    <mergeCell ref="E289:E291"/>
    <mergeCell ref="F289:G291"/>
    <mergeCell ref="H289:I289"/>
    <mergeCell ref="H290:I291"/>
    <mergeCell ref="J290:J291"/>
    <mergeCell ref="F286:G287"/>
    <mergeCell ref="C301:C303"/>
    <mergeCell ref="D301:D303"/>
    <mergeCell ref="E301:E303"/>
    <mergeCell ref="F301:G303"/>
    <mergeCell ref="H301:I301"/>
    <mergeCell ref="H302:I303"/>
    <mergeCell ref="L298:L299"/>
    <mergeCell ref="A294:A299"/>
    <mergeCell ref="F294:G294"/>
    <mergeCell ref="H294:L294"/>
    <mergeCell ref="B295:B297"/>
    <mergeCell ref="C295:C297"/>
    <mergeCell ref="D295:D297"/>
    <mergeCell ref="E295:E297"/>
    <mergeCell ref="F295:G297"/>
    <mergeCell ref="H295:I295"/>
    <mergeCell ref="H296:I297"/>
    <mergeCell ref="F298:G299"/>
    <mergeCell ref="H298:I299"/>
    <mergeCell ref="J298:J299"/>
    <mergeCell ref="K298:K299"/>
    <mergeCell ref="J302:J303"/>
    <mergeCell ref="K302:K303"/>
    <mergeCell ref="L302:L303"/>
    <mergeCell ref="H314:I315"/>
    <mergeCell ref="J308:J309"/>
    <mergeCell ref="K308:K309"/>
    <mergeCell ref="L308:L309"/>
    <mergeCell ref="F310:G311"/>
    <mergeCell ref="H310:I311"/>
    <mergeCell ref="J310:J311"/>
    <mergeCell ref="K310:K311"/>
    <mergeCell ref="L310:L311"/>
    <mergeCell ref="A306:A311"/>
    <mergeCell ref="F306:G306"/>
    <mergeCell ref="H306:L306"/>
    <mergeCell ref="B307:B309"/>
    <mergeCell ref="C307:C309"/>
    <mergeCell ref="D307:D309"/>
    <mergeCell ref="E307:E309"/>
    <mergeCell ref="F307:G309"/>
    <mergeCell ref="H307:I307"/>
    <mergeCell ref="H308:I309"/>
    <mergeCell ref="A312:A317"/>
    <mergeCell ref="F312:G312"/>
    <mergeCell ref="H312:L312"/>
    <mergeCell ref="B313:B315"/>
    <mergeCell ref="C313:C315"/>
    <mergeCell ref="D313:D315"/>
    <mergeCell ref="E313:E315"/>
    <mergeCell ref="F313:G315"/>
    <mergeCell ref="H313:I313"/>
    <mergeCell ref="F304:G305"/>
    <mergeCell ref="H304:I305"/>
    <mergeCell ref="J304:J305"/>
    <mergeCell ref="K304:K305"/>
    <mergeCell ref="L304:L305"/>
    <mergeCell ref="A300:A305"/>
    <mergeCell ref="F300:G300"/>
    <mergeCell ref="H300:L300"/>
    <mergeCell ref="B301:B303"/>
    <mergeCell ref="A323:A329"/>
    <mergeCell ref="F323:G323"/>
    <mergeCell ref="H323:L323"/>
    <mergeCell ref="B324:B327"/>
    <mergeCell ref="C324:C327"/>
    <mergeCell ref="A318:A322"/>
    <mergeCell ref="F318:G318"/>
    <mergeCell ref="H318:L318"/>
    <mergeCell ref="B319:B320"/>
    <mergeCell ref="C319:C320"/>
    <mergeCell ref="D319:D320"/>
    <mergeCell ref="E319:E320"/>
    <mergeCell ref="F319:G320"/>
    <mergeCell ref="H319:I319"/>
    <mergeCell ref="H320:I320"/>
    <mergeCell ref="J314:J315"/>
    <mergeCell ref="K314:K315"/>
    <mergeCell ref="L314:L315"/>
    <mergeCell ref="F316:G317"/>
    <mergeCell ref="H316:I317"/>
    <mergeCell ref="J316:J317"/>
    <mergeCell ref="K316:K317"/>
    <mergeCell ref="L316:L317"/>
    <mergeCell ref="K325:K327"/>
    <mergeCell ref="L325:L327"/>
    <mergeCell ref="F328:G329"/>
    <mergeCell ref="H328:I329"/>
    <mergeCell ref="J328:J329"/>
    <mergeCell ref="K328:K329"/>
    <mergeCell ref="L328:L329"/>
    <mergeCell ref="D324:D327"/>
    <mergeCell ref="E324:E327"/>
    <mergeCell ref="F324:G327"/>
    <mergeCell ref="H324:I324"/>
    <mergeCell ref="H325:I327"/>
    <mergeCell ref="J325:J327"/>
    <mergeCell ref="F321:G322"/>
    <mergeCell ref="H321:I322"/>
    <mergeCell ref="J321:J322"/>
    <mergeCell ref="K321:K322"/>
    <mergeCell ref="L321:L322"/>
    <mergeCell ref="D336:D337"/>
    <mergeCell ref="E336:E337"/>
    <mergeCell ref="F336:G337"/>
    <mergeCell ref="H336:I336"/>
    <mergeCell ref="H337:I337"/>
    <mergeCell ref="F338:G339"/>
    <mergeCell ref="H338:I339"/>
    <mergeCell ref="F333:G334"/>
    <mergeCell ref="H333:I334"/>
    <mergeCell ref="J333:J334"/>
    <mergeCell ref="K333:K334"/>
    <mergeCell ref="L333:L334"/>
    <mergeCell ref="A335:A339"/>
    <mergeCell ref="F335:G335"/>
    <mergeCell ref="H335:L335"/>
    <mergeCell ref="B336:B337"/>
    <mergeCell ref="C336:C337"/>
    <mergeCell ref="A330:A334"/>
    <mergeCell ref="F330:G330"/>
    <mergeCell ref="H330:L330"/>
    <mergeCell ref="B331:B332"/>
    <mergeCell ref="C331:C332"/>
    <mergeCell ref="D331:D332"/>
    <mergeCell ref="E331:E332"/>
    <mergeCell ref="F331:G332"/>
    <mergeCell ref="H331:I331"/>
    <mergeCell ref="H332:I332"/>
    <mergeCell ref="F344:G345"/>
    <mergeCell ref="H344:I345"/>
    <mergeCell ref="J344:J345"/>
    <mergeCell ref="K344:K345"/>
    <mergeCell ref="L344:L345"/>
    <mergeCell ref="A346:A351"/>
    <mergeCell ref="F346:G346"/>
    <mergeCell ref="H346:L346"/>
    <mergeCell ref="B347:B349"/>
    <mergeCell ref="C347:C349"/>
    <mergeCell ref="F341:G343"/>
    <mergeCell ref="H341:I341"/>
    <mergeCell ref="H342:I343"/>
    <mergeCell ref="J342:J343"/>
    <mergeCell ref="K342:K343"/>
    <mergeCell ref="L342:L343"/>
    <mergeCell ref="J338:J339"/>
    <mergeCell ref="K338:K339"/>
    <mergeCell ref="L338:L339"/>
    <mergeCell ref="A340:A345"/>
    <mergeCell ref="F340:G340"/>
    <mergeCell ref="H340:L340"/>
    <mergeCell ref="B341:B343"/>
    <mergeCell ref="C341:C343"/>
    <mergeCell ref="D341:D343"/>
    <mergeCell ref="E341:E343"/>
    <mergeCell ref="K348:K349"/>
    <mergeCell ref="L348:L349"/>
    <mergeCell ref="F350:G351"/>
    <mergeCell ref="H350:I351"/>
    <mergeCell ref="J350:J351"/>
    <mergeCell ref="K350:K351"/>
    <mergeCell ref="L350:L351"/>
    <mergeCell ref="D347:D349"/>
    <mergeCell ref="E347:E349"/>
    <mergeCell ref="F347:G349"/>
    <mergeCell ref="H347:I347"/>
    <mergeCell ref="H348:I349"/>
    <mergeCell ref="J348:J349"/>
    <mergeCell ref="K359:K360"/>
    <mergeCell ref="L359:L360"/>
    <mergeCell ref="F361:G362"/>
    <mergeCell ref="H361:I362"/>
    <mergeCell ref="F355:G356"/>
    <mergeCell ref="H355:I356"/>
    <mergeCell ref="J355:J356"/>
    <mergeCell ref="K355:K356"/>
    <mergeCell ref="L355:L356"/>
    <mergeCell ref="D369:D370"/>
    <mergeCell ref="E369:E370"/>
    <mergeCell ref="F369:G370"/>
    <mergeCell ref="H369:I369"/>
    <mergeCell ref="H370:I370"/>
    <mergeCell ref="F366:G367"/>
    <mergeCell ref="H366:I367"/>
    <mergeCell ref="J366:J367"/>
    <mergeCell ref="K366:K367"/>
    <mergeCell ref="L366:L367"/>
    <mergeCell ref="A357:A362"/>
    <mergeCell ref="F357:G357"/>
    <mergeCell ref="H357:L357"/>
    <mergeCell ref="B358:B360"/>
    <mergeCell ref="C358:C360"/>
    <mergeCell ref="A352:A356"/>
    <mergeCell ref="F352:G352"/>
    <mergeCell ref="H352:L352"/>
    <mergeCell ref="B353:B354"/>
    <mergeCell ref="C353:C354"/>
    <mergeCell ref="D353:D354"/>
    <mergeCell ref="E353:E354"/>
    <mergeCell ref="F353:G354"/>
    <mergeCell ref="H353:I353"/>
    <mergeCell ref="H354:I354"/>
    <mergeCell ref="A363:A367"/>
    <mergeCell ref="F363:G363"/>
    <mergeCell ref="H363:L363"/>
    <mergeCell ref="B364:B365"/>
    <mergeCell ref="C364:C365"/>
    <mergeCell ref="D364:D365"/>
    <mergeCell ref="E364:E365"/>
    <mergeCell ref="F364:G365"/>
    <mergeCell ref="H364:I364"/>
    <mergeCell ref="H365:I365"/>
    <mergeCell ref="K376:K377"/>
    <mergeCell ref="L376:L377"/>
    <mergeCell ref="J361:J362"/>
    <mergeCell ref="K361:K362"/>
    <mergeCell ref="L361:L362"/>
    <mergeCell ref="D358:D360"/>
    <mergeCell ref="E358:E360"/>
    <mergeCell ref="F358:G360"/>
    <mergeCell ref="H358:I358"/>
    <mergeCell ref="H359:I360"/>
    <mergeCell ref="J359:J360"/>
    <mergeCell ref="F374:G375"/>
    <mergeCell ref="H374:I374"/>
    <mergeCell ref="H375:I375"/>
    <mergeCell ref="F376:G377"/>
    <mergeCell ref="H376:I377"/>
    <mergeCell ref="J376:J377"/>
    <mergeCell ref="J371:J372"/>
    <mergeCell ref="K371:K372"/>
    <mergeCell ref="L371:L372"/>
    <mergeCell ref="A373:A377"/>
    <mergeCell ref="F373:G373"/>
    <mergeCell ref="H373:L373"/>
    <mergeCell ref="B374:B375"/>
    <mergeCell ref="C374:C375"/>
    <mergeCell ref="D374:D375"/>
    <mergeCell ref="E374:E375"/>
    <mergeCell ref="F371:G372"/>
    <mergeCell ref="H371:I372"/>
    <mergeCell ref="A368:A372"/>
    <mergeCell ref="F368:G368"/>
    <mergeCell ref="H368:L368"/>
    <mergeCell ref="B369:B370"/>
    <mergeCell ref="C369:C370"/>
    <mergeCell ref="H385:I385"/>
    <mergeCell ref="F386:G387"/>
    <mergeCell ref="H386:I387"/>
    <mergeCell ref="J386:J387"/>
    <mergeCell ref="K386:K387"/>
    <mergeCell ref="L386:L387"/>
    <mergeCell ref="L381:L382"/>
    <mergeCell ref="A383:A387"/>
    <mergeCell ref="F383:G383"/>
    <mergeCell ref="H383:L383"/>
    <mergeCell ref="B384:B385"/>
    <mergeCell ref="C384:C385"/>
    <mergeCell ref="D384:D385"/>
    <mergeCell ref="E384:E385"/>
    <mergeCell ref="F384:G385"/>
    <mergeCell ref="H384:I384"/>
    <mergeCell ref="H379:I379"/>
    <mergeCell ref="H380:I380"/>
    <mergeCell ref="F381:G382"/>
    <mergeCell ref="H381:I382"/>
    <mergeCell ref="J381:J382"/>
    <mergeCell ref="K381:K382"/>
    <mergeCell ref="A378:A382"/>
    <mergeCell ref="F378:G378"/>
    <mergeCell ref="H378:L378"/>
    <mergeCell ref="B379:B380"/>
    <mergeCell ref="C379:C380"/>
    <mergeCell ref="D379:D380"/>
    <mergeCell ref="E379:E380"/>
    <mergeCell ref="F379:G380"/>
    <mergeCell ref="A403:A407"/>
    <mergeCell ref="F403:G403"/>
    <mergeCell ref="H403:L403"/>
    <mergeCell ref="B404:B405"/>
    <mergeCell ref="C404:C405"/>
    <mergeCell ref="D404:D405"/>
    <mergeCell ref="E404:E405"/>
    <mergeCell ref="F404:G405"/>
    <mergeCell ref="F399:G400"/>
    <mergeCell ref="H399:I399"/>
    <mergeCell ref="F391:G392"/>
    <mergeCell ref="H391:I392"/>
    <mergeCell ref="J391:J392"/>
    <mergeCell ref="K391:K392"/>
    <mergeCell ref="L391:L392"/>
    <mergeCell ref="A393:A397"/>
    <mergeCell ref="F393:G393"/>
    <mergeCell ref="H393:L393"/>
    <mergeCell ref="B394:B395"/>
    <mergeCell ref="C394:C395"/>
    <mergeCell ref="A388:A392"/>
    <mergeCell ref="F388:G388"/>
    <mergeCell ref="H388:L388"/>
    <mergeCell ref="B389:B390"/>
    <mergeCell ref="C389:C390"/>
    <mergeCell ref="D389:D390"/>
    <mergeCell ref="E389:E390"/>
    <mergeCell ref="F389:G390"/>
    <mergeCell ref="H389:I389"/>
    <mergeCell ref="H390:I390"/>
    <mergeCell ref="J396:J397"/>
    <mergeCell ref="K396:K397"/>
    <mergeCell ref="H398:L398"/>
    <mergeCell ref="B399:B400"/>
    <mergeCell ref="C399:C400"/>
    <mergeCell ref="D399:D400"/>
    <mergeCell ref="E399:E400"/>
    <mergeCell ref="D394:D395"/>
    <mergeCell ref="E394:E395"/>
    <mergeCell ref="F394:G395"/>
    <mergeCell ref="H394:I394"/>
    <mergeCell ref="H395:I395"/>
    <mergeCell ref="F396:G397"/>
    <mergeCell ref="H396:I397"/>
    <mergeCell ref="H404:I404"/>
    <mergeCell ref="H405:I405"/>
    <mergeCell ref="F406:G407"/>
    <mergeCell ref="H406:I407"/>
    <mergeCell ref="J406:J407"/>
    <mergeCell ref="K406:K407"/>
    <mergeCell ref="K401:K402"/>
    <mergeCell ref="L401:L402"/>
    <mergeCell ref="L396:L397"/>
    <mergeCell ref="H400:I400"/>
    <mergeCell ref="F401:G402"/>
    <mergeCell ref="H401:I402"/>
    <mergeCell ref="J401:J402"/>
    <mergeCell ref="A413:A417"/>
    <mergeCell ref="F413:G413"/>
    <mergeCell ref="H413:L413"/>
    <mergeCell ref="B414:B415"/>
    <mergeCell ref="C414:C415"/>
    <mergeCell ref="D414:D415"/>
    <mergeCell ref="E414:E415"/>
    <mergeCell ref="F414:G415"/>
    <mergeCell ref="H414:I414"/>
    <mergeCell ref="H415:I415"/>
    <mergeCell ref="H410:I410"/>
    <mergeCell ref="F411:G412"/>
    <mergeCell ref="H411:I412"/>
    <mergeCell ref="J411:J412"/>
    <mergeCell ref="K411:K412"/>
    <mergeCell ref="L411:L412"/>
    <mergeCell ref="L406:L407"/>
    <mergeCell ref="A408:A412"/>
    <mergeCell ref="F408:G408"/>
    <mergeCell ref="H408:L408"/>
    <mergeCell ref="B409:B410"/>
    <mergeCell ref="C409:C410"/>
    <mergeCell ref="D409:D410"/>
    <mergeCell ref="E409:E410"/>
    <mergeCell ref="F409:G410"/>
    <mergeCell ref="H409:I409"/>
    <mergeCell ref="A398:A402"/>
    <mergeCell ref="F398:G398"/>
    <mergeCell ref="H430:I430"/>
    <mergeCell ref="D419:D420"/>
    <mergeCell ref="E419:E420"/>
    <mergeCell ref="F419:G420"/>
    <mergeCell ref="H419:I419"/>
    <mergeCell ref="H420:I420"/>
    <mergeCell ref="F421:G422"/>
    <mergeCell ref="H421:I422"/>
    <mergeCell ref="F416:G417"/>
    <mergeCell ref="H416:I417"/>
    <mergeCell ref="J416:J417"/>
    <mergeCell ref="K416:K417"/>
    <mergeCell ref="L416:L417"/>
    <mergeCell ref="F418:G418"/>
    <mergeCell ref="H418:L418"/>
    <mergeCell ref="F424:G426"/>
    <mergeCell ref="H424:I424"/>
    <mergeCell ref="H425:I426"/>
    <mergeCell ref="J425:J426"/>
    <mergeCell ref="K425:K426"/>
    <mergeCell ref="L425:L426"/>
    <mergeCell ref="J421:J422"/>
    <mergeCell ref="K421:K422"/>
    <mergeCell ref="L421:L422"/>
    <mergeCell ref="A423:A428"/>
    <mergeCell ref="F423:G423"/>
    <mergeCell ref="H423:L423"/>
    <mergeCell ref="B424:B426"/>
    <mergeCell ref="C424:C426"/>
    <mergeCell ref="D424:D426"/>
    <mergeCell ref="E424:E426"/>
    <mergeCell ref="K431:K432"/>
    <mergeCell ref="L431:L432"/>
    <mergeCell ref="A418:A422"/>
    <mergeCell ref="B419:B420"/>
    <mergeCell ref="C419:C420"/>
    <mergeCell ref="H431:I432"/>
    <mergeCell ref="J431:J432"/>
    <mergeCell ref="F427:G428"/>
    <mergeCell ref="H427:I428"/>
    <mergeCell ref="J427:J428"/>
    <mergeCell ref="K427:K428"/>
    <mergeCell ref="L427:L428"/>
    <mergeCell ref="A429:A434"/>
    <mergeCell ref="F429:G429"/>
    <mergeCell ref="H429:L429"/>
    <mergeCell ref="B430:B432"/>
    <mergeCell ref="C430:C432"/>
    <mergeCell ref="F433:G434"/>
    <mergeCell ref="H433:I434"/>
    <mergeCell ref="J433:J434"/>
    <mergeCell ref="K433:K434"/>
    <mergeCell ref="L433:L434"/>
    <mergeCell ref="D430:D432"/>
    <mergeCell ref="E430:E432"/>
    <mergeCell ref="F430:G432"/>
    <mergeCell ref="J437:J438"/>
    <mergeCell ref="K437:K438"/>
    <mergeCell ref="L437:L438"/>
    <mergeCell ref="F439:G440"/>
    <mergeCell ref="H439:I440"/>
    <mergeCell ref="J439:J440"/>
    <mergeCell ref="K439:K440"/>
    <mergeCell ref="L439:L440"/>
    <mergeCell ref="A435:A440"/>
    <mergeCell ref="F435:G435"/>
    <mergeCell ref="H435:L435"/>
    <mergeCell ref="B436:B438"/>
    <mergeCell ref="C436:C438"/>
    <mergeCell ref="D436:D438"/>
    <mergeCell ref="E436:E438"/>
    <mergeCell ref="F436:G438"/>
    <mergeCell ref="H436:I436"/>
    <mergeCell ref="H437:I438"/>
    <mergeCell ref="J443:J444"/>
    <mergeCell ref="K443:K444"/>
    <mergeCell ref="L443:L444"/>
    <mergeCell ref="F445:G446"/>
    <mergeCell ref="H445:I446"/>
    <mergeCell ref="J445:J446"/>
    <mergeCell ref="K445:K446"/>
    <mergeCell ref="L445:L446"/>
    <mergeCell ref="A441:A446"/>
    <mergeCell ref="F441:G441"/>
    <mergeCell ref="H441:L441"/>
    <mergeCell ref="B442:B444"/>
    <mergeCell ref="C442:C444"/>
    <mergeCell ref="D442:D444"/>
    <mergeCell ref="E442:E444"/>
    <mergeCell ref="F442:G444"/>
    <mergeCell ref="H442:I442"/>
    <mergeCell ref="H443:I444"/>
    <mergeCell ref="J449:J450"/>
    <mergeCell ref="K449:K450"/>
    <mergeCell ref="L449:L450"/>
    <mergeCell ref="F451:G452"/>
    <mergeCell ref="H451:I452"/>
    <mergeCell ref="J451:J452"/>
    <mergeCell ref="K451:K452"/>
    <mergeCell ref="L451:L452"/>
    <mergeCell ref="A447:A452"/>
    <mergeCell ref="F447:G447"/>
    <mergeCell ref="H447:L447"/>
    <mergeCell ref="B448:B450"/>
    <mergeCell ref="C448:C450"/>
    <mergeCell ref="D448:D450"/>
    <mergeCell ref="E448:E450"/>
    <mergeCell ref="F448:G450"/>
    <mergeCell ref="H448:I448"/>
    <mergeCell ref="H449:I450"/>
    <mergeCell ref="F456:G457"/>
    <mergeCell ref="H456:I457"/>
    <mergeCell ref="J456:J457"/>
    <mergeCell ref="K456:K457"/>
    <mergeCell ref="L456:L457"/>
    <mergeCell ref="A458:A462"/>
    <mergeCell ref="F458:G458"/>
    <mergeCell ref="H458:L458"/>
    <mergeCell ref="B459:B460"/>
    <mergeCell ref="C459:C460"/>
    <mergeCell ref="A453:A457"/>
    <mergeCell ref="F453:G453"/>
    <mergeCell ref="H453:L453"/>
    <mergeCell ref="B454:B455"/>
    <mergeCell ref="C454:C455"/>
    <mergeCell ref="D454:D455"/>
    <mergeCell ref="E454:E455"/>
    <mergeCell ref="F454:G455"/>
    <mergeCell ref="H454:I454"/>
    <mergeCell ref="H455:I455"/>
    <mergeCell ref="F464:G466"/>
    <mergeCell ref="H464:I464"/>
    <mergeCell ref="H465:I466"/>
    <mergeCell ref="J465:J466"/>
    <mergeCell ref="K465:K466"/>
    <mergeCell ref="L465:L466"/>
    <mergeCell ref="J461:J462"/>
    <mergeCell ref="K461:K462"/>
    <mergeCell ref="L461:L462"/>
    <mergeCell ref="A463:A468"/>
    <mergeCell ref="F463:G463"/>
    <mergeCell ref="H463:L463"/>
    <mergeCell ref="B464:B466"/>
    <mergeCell ref="C464:C466"/>
    <mergeCell ref="D464:D466"/>
    <mergeCell ref="E464:E466"/>
    <mergeCell ref="D459:D460"/>
    <mergeCell ref="E459:E460"/>
    <mergeCell ref="F459:G460"/>
    <mergeCell ref="H459:I459"/>
    <mergeCell ref="H460:I460"/>
    <mergeCell ref="F461:G462"/>
    <mergeCell ref="H461:I462"/>
    <mergeCell ref="D470:D471"/>
    <mergeCell ref="E470:E471"/>
    <mergeCell ref="F470:G471"/>
    <mergeCell ref="H470:I470"/>
    <mergeCell ref="H471:I471"/>
    <mergeCell ref="F472:G473"/>
    <mergeCell ref="H472:I473"/>
    <mergeCell ref="F467:G468"/>
    <mergeCell ref="H467:I468"/>
    <mergeCell ref="J467:J468"/>
    <mergeCell ref="K467:K468"/>
    <mergeCell ref="L467:L468"/>
    <mergeCell ref="A469:A473"/>
    <mergeCell ref="F469:G469"/>
    <mergeCell ref="H469:L469"/>
    <mergeCell ref="B470:B471"/>
    <mergeCell ref="C470:C471"/>
    <mergeCell ref="F479:G480"/>
    <mergeCell ref="H479:I480"/>
    <mergeCell ref="J479:J480"/>
    <mergeCell ref="K479:K480"/>
    <mergeCell ref="L479:L480"/>
    <mergeCell ref="A481:A485"/>
    <mergeCell ref="F481:G481"/>
    <mergeCell ref="H481:L481"/>
    <mergeCell ref="B482:B483"/>
    <mergeCell ref="C482:C483"/>
    <mergeCell ref="F475:G478"/>
    <mergeCell ref="H475:I475"/>
    <mergeCell ref="H476:I478"/>
    <mergeCell ref="J476:J478"/>
    <mergeCell ref="K476:K478"/>
    <mergeCell ref="L476:L478"/>
    <mergeCell ref="J472:J473"/>
    <mergeCell ref="K472:K473"/>
    <mergeCell ref="L472:L473"/>
    <mergeCell ref="A474:A480"/>
    <mergeCell ref="F474:G474"/>
    <mergeCell ref="H474:L474"/>
    <mergeCell ref="B475:B478"/>
    <mergeCell ref="C475:C478"/>
    <mergeCell ref="D475:D478"/>
    <mergeCell ref="E475:E478"/>
    <mergeCell ref="F487:G489"/>
    <mergeCell ref="H487:I487"/>
    <mergeCell ref="H488:I489"/>
    <mergeCell ref="J488:J489"/>
    <mergeCell ref="K488:K489"/>
    <mergeCell ref="L488:L489"/>
    <mergeCell ref="J484:J485"/>
    <mergeCell ref="K484:K485"/>
    <mergeCell ref="L484:L485"/>
    <mergeCell ref="A486:A491"/>
    <mergeCell ref="F486:G486"/>
    <mergeCell ref="H486:L486"/>
    <mergeCell ref="B487:B489"/>
    <mergeCell ref="C487:C489"/>
    <mergeCell ref="D487:D489"/>
    <mergeCell ref="E487:E489"/>
    <mergeCell ref="D482:D483"/>
    <mergeCell ref="E482:E483"/>
    <mergeCell ref="F482:G483"/>
    <mergeCell ref="H482:I482"/>
    <mergeCell ref="H483:I483"/>
    <mergeCell ref="F484:G485"/>
    <mergeCell ref="H484:I485"/>
    <mergeCell ref="E504:E506"/>
    <mergeCell ref="F504:G506"/>
    <mergeCell ref="H504:I504"/>
    <mergeCell ref="D493:D494"/>
    <mergeCell ref="E493:E494"/>
    <mergeCell ref="F493:G494"/>
    <mergeCell ref="H493:I493"/>
    <mergeCell ref="H494:I494"/>
    <mergeCell ref="F495:G496"/>
    <mergeCell ref="H495:I496"/>
    <mergeCell ref="F490:G491"/>
    <mergeCell ref="H490:I491"/>
    <mergeCell ref="J490:J491"/>
    <mergeCell ref="K490:K491"/>
    <mergeCell ref="L490:L491"/>
    <mergeCell ref="A492:A496"/>
    <mergeCell ref="F492:G492"/>
    <mergeCell ref="H492:L492"/>
    <mergeCell ref="B493:B494"/>
    <mergeCell ref="C493:C494"/>
    <mergeCell ref="F510:G512"/>
    <mergeCell ref="H510:I510"/>
    <mergeCell ref="H511:I512"/>
    <mergeCell ref="A503:A508"/>
    <mergeCell ref="F503:G503"/>
    <mergeCell ref="H503:L503"/>
    <mergeCell ref="B504:B506"/>
    <mergeCell ref="C504:C506"/>
    <mergeCell ref="F498:G500"/>
    <mergeCell ref="H498:I498"/>
    <mergeCell ref="H499:I500"/>
    <mergeCell ref="J499:J500"/>
    <mergeCell ref="K499:K500"/>
    <mergeCell ref="L499:L500"/>
    <mergeCell ref="J495:J496"/>
    <mergeCell ref="K495:K496"/>
    <mergeCell ref="L495:L496"/>
    <mergeCell ref="A497:A502"/>
    <mergeCell ref="F497:G497"/>
    <mergeCell ref="H497:L497"/>
    <mergeCell ref="B498:B500"/>
    <mergeCell ref="C498:C500"/>
    <mergeCell ref="D498:D500"/>
    <mergeCell ref="E498:E500"/>
    <mergeCell ref="K505:K506"/>
    <mergeCell ref="L505:L506"/>
    <mergeCell ref="F507:G508"/>
    <mergeCell ref="H507:I508"/>
    <mergeCell ref="J507:J508"/>
    <mergeCell ref="K507:K508"/>
    <mergeCell ref="L507:L508"/>
    <mergeCell ref="D504:D506"/>
    <mergeCell ref="A515:A519"/>
    <mergeCell ref="F515:G515"/>
    <mergeCell ref="H515:L515"/>
    <mergeCell ref="B516:B517"/>
    <mergeCell ref="C516:C517"/>
    <mergeCell ref="D516:D517"/>
    <mergeCell ref="E516:E517"/>
    <mergeCell ref="F516:G517"/>
    <mergeCell ref="H516:I516"/>
    <mergeCell ref="H517:I517"/>
    <mergeCell ref="H505:I506"/>
    <mergeCell ref="J505:J506"/>
    <mergeCell ref="F501:G502"/>
    <mergeCell ref="H501:I502"/>
    <mergeCell ref="J501:J502"/>
    <mergeCell ref="K501:K502"/>
    <mergeCell ref="L501:L502"/>
    <mergeCell ref="J511:J512"/>
    <mergeCell ref="K511:K512"/>
    <mergeCell ref="L511:L512"/>
    <mergeCell ref="F513:G514"/>
    <mergeCell ref="H513:I514"/>
    <mergeCell ref="J513:J514"/>
    <mergeCell ref="K513:K514"/>
    <mergeCell ref="L513:L514"/>
    <mergeCell ref="A509:A514"/>
    <mergeCell ref="F509:G509"/>
    <mergeCell ref="H509:L509"/>
    <mergeCell ref="B510:B512"/>
    <mergeCell ref="C510:C512"/>
    <mergeCell ref="D510:D512"/>
    <mergeCell ref="E510:E512"/>
    <mergeCell ref="H532:I532"/>
    <mergeCell ref="D521:D522"/>
    <mergeCell ref="E521:E522"/>
    <mergeCell ref="F521:G522"/>
    <mergeCell ref="H521:I521"/>
    <mergeCell ref="H522:I522"/>
    <mergeCell ref="F523:G524"/>
    <mergeCell ref="H523:I524"/>
    <mergeCell ref="F518:G519"/>
    <mergeCell ref="H518:I519"/>
    <mergeCell ref="J518:J519"/>
    <mergeCell ref="K518:K519"/>
    <mergeCell ref="L518:L519"/>
    <mergeCell ref="F520:G520"/>
    <mergeCell ref="H520:L520"/>
    <mergeCell ref="F526:G528"/>
    <mergeCell ref="H526:I526"/>
    <mergeCell ref="H527:I528"/>
    <mergeCell ref="J527:J528"/>
    <mergeCell ref="K527:K528"/>
    <mergeCell ref="L527:L528"/>
    <mergeCell ref="J523:J524"/>
    <mergeCell ref="K523:K524"/>
    <mergeCell ref="L523:L524"/>
    <mergeCell ref="A525:A530"/>
    <mergeCell ref="F525:G525"/>
    <mergeCell ref="H525:L525"/>
    <mergeCell ref="B526:B528"/>
    <mergeCell ref="C526:C528"/>
    <mergeCell ref="D526:D528"/>
    <mergeCell ref="E526:E528"/>
    <mergeCell ref="K533:K534"/>
    <mergeCell ref="L533:L534"/>
    <mergeCell ref="A520:A524"/>
    <mergeCell ref="B521:B522"/>
    <mergeCell ref="C521:C522"/>
    <mergeCell ref="H533:I534"/>
    <mergeCell ref="J533:J534"/>
    <mergeCell ref="F529:G530"/>
    <mergeCell ref="H529:I530"/>
    <mergeCell ref="J529:J530"/>
    <mergeCell ref="K529:K530"/>
    <mergeCell ref="L529:L530"/>
    <mergeCell ref="A531:A536"/>
    <mergeCell ref="F531:G531"/>
    <mergeCell ref="H531:L531"/>
    <mergeCell ref="B532:B534"/>
    <mergeCell ref="C532:C534"/>
    <mergeCell ref="F535:G536"/>
    <mergeCell ref="H535:I536"/>
    <mergeCell ref="J535:J536"/>
    <mergeCell ref="K535:K536"/>
    <mergeCell ref="L535:L536"/>
    <mergeCell ref="D532:D534"/>
    <mergeCell ref="E532:E534"/>
    <mergeCell ref="F532:G534"/>
    <mergeCell ref="J539:J540"/>
    <mergeCell ref="K539:K540"/>
    <mergeCell ref="L539:L540"/>
    <mergeCell ref="F541:G542"/>
    <mergeCell ref="H541:I542"/>
    <mergeCell ref="J541:J542"/>
    <mergeCell ref="K541:K542"/>
    <mergeCell ref="L541:L542"/>
    <mergeCell ref="A537:A542"/>
    <mergeCell ref="F537:G537"/>
    <mergeCell ref="H537:L537"/>
    <mergeCell ref="B538:B540"/>
    <mergeCell ref="C538:C540"/>
    <mergeCell ref="D538:D540"/>
    <mergeCell ref="E538:E540"/>
    <mergeCell ref="F538:G540"/>
    <mergeCell ref="H538:I538"/>
    <mergeCell ref="H539:I540"/>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4"/>
  <sheetViews>
    <sheetView topLeftCell="A2" zoomScale="140" zoomScaleNormal="140" zoomScaleSheetLayoutView="140" workbookViewId="0">
      <selection activeCell="B3" sqref="B3"/>
    </sheetView>
  </sheetViews>
  <sheetFormatPr defaultColWidth="9.109375" defaultRowHeight="13.2" x14ac:dyDescent="0.25"/>
  <cols>
    <col min="1" max="1" width="3.88671875" style="19" customWidth="1"/>
    <col min="2" max="2" width="16.109375" style="19" customWidth="1"/>
    <col min="3" max="3" width="24.5546875" style="19" customWidth="1"/>
    <col min="4" max="4" width="14.44140625" style="20" customWidth="1"/>
    <col min="5" max="5" width="18.6640625" style="19" hidden="1" customWidth="1"/>
    <col min="6" max="6" width="15.109375" style="20" customWidth="1"/>
    <col min="7" max="7" width="3" style="19" customWidth="1"/>
    <col min="8" max="8" width="11.33203125" style="19" customWidth="1"/>
    <col min="9" max="9" width="3" style="19" customWidth="1"/>
    <col min="10" max="10" width="15.6640625" style="19" customWidth="1"/>
    <col min="11" max="11" width="8.44140625" style="19" customWidth="1"/>
    <col min="12" max="12" width="8.88671875" style="20" customWidth="1"/>
    <col min="13" max="13" width="9.33203125" style="21" customWidth="1"/>
    <col min="14" max="14" width="14.88671875" style="19" customWidth="1"/>
    <col min="15" max="15" width="9.109375" style="19"/>
    <col min="16" max="16" width="20.33203125" style="19" bestFit="1" customWidth="1"/>
    <col min="17" max="20" width="9.109375" style="19"/>
    <col min="21" max="21" width="9.44140625" style="19" customWidth="1"/>
    <col min="22" max="22" width="13.6640625" style="101" customWidth="1"/>
    <col min="23" max="16384" width="9.109375" style="19"/>
  </cols>
  <sheetData>
    <row r="1" spans="1:19" s="19" customFormat="1" hidden="1" x14ac:dyDescent="0.25">
      <c r="D1" s="20"/>
      <c r="F1" s="20"/>
      <c r="L1" s="20"/>
      <c r="M1" s="21"/>
    </row>
    <row r="2" spans="1:19" s="19" customFormat="1" x14ac:dyDescent="0.25">
      <c r="A2" s="19" t="s">
        <v>5580</v>
      </c>
      <c r="D2" s="20"/>
      <c r="F2" s="20"/>
      <c r="J2" s="795" t="s">
        <v>5581</v>
      </c>
      <c r="K2" s="796"/>
      <c r="L2" s="796"/>
      <c r="M2" s="796"/>
      <c r="P2" s="798"/>
      <c r="Q2" s="798"/>
      <c r="R2" s="798"/>
      <c r="S2" s="798"/>
    </row>
    <row r="3" spans="1:19" s="19" customFormat="1" x14ac:dyDescent="0.25">
      <c r="D3" s="20"/>
      <c r="F3" s="20"/>
      <c r="J3" s="796"/>
      <c r="K3" s="796"/>
      <c r="L3" s="796"/>
      <c r="M3" s="796"/>
      <c r="P3" s="799"/>
      <c r="Q3" s="799"/>
      <c r="R3" s="799"/>
      <c r="S3" s="799"/>
    </row>
    <row r="4" spans="1:19" s="19" customFormat="1" ht="13.8" thickBot="1" x14ac:dyDescent="0.3">
      <c r="A4" s="22"/>
      <c r="B4" s="22"/>
      <c r="C4" s="22"/>
      <c r="D4" s="23"/>
      <c r="E4" s="22"/>
      <c r="F4" s="23"/>
      <c r="G4" s="22"/>
      <c r="H4" s="22"/>
      <c r="I4" s="22"/>
      <c r="J4" s="797"/>
      <c r="K4" s="797"/>
      <c r="L4" s="797"/>
      <c r="M4" s="797"/>
      <c r="P4" s="800"/>
      <c r="Q4" s="800"/>
      <c r="R4" s="800"/>
      <c r="S4" s="800"/>
    </row>
    <row r="5" spans="1:19" s="19" customFormat="1" ht="30" customHeight="1" thickTop="1" thickBot="1" x14ac:dyDescent="0.3">
      <c r="A5" s="801" t="str">
        <f>CONCATENATE("1353 Travel Report for ",B9,", ",B10," for the reporting period ",IF(G9=0,IF(I9=0,CONCATENATE("[MARK REPORTING PERIOD]"),CONCATENATE(P5)), CONCATENATE(P5)))</f>
        <v>1353 Travel Report for Health and Human Services, Centers for Medicare &amp; Medicaid Services for the reporting period APR 2019- SEPT 2019</v>
      </c>
      <c r="B5" s="802"/>
      <c r="C5" s="802"/>
      <c r="D5" s="802"/>
      <c r="E5" s="802"/>
      <c r="F5" s="802"/>
      <c r="G5" s="802"/>
      <c r="H5" s="802"/>
      <c r="I5" s="802"/>
      <c r="J5" s="802"/>
      <c r="K5" s="802"/>
      <c r="L5" s="802"/>
      <c r="M5" s="802"/>
      <c r="N5" s="24"/>
      <c r="O5" s="22"/>
      <c r="P5" s="19" t="s">
        <v>5615</v>
      </c>
      <c r="Q5" s="25"/>
    </row>
    <row r="6" spans="1:19" s="19" customFormat="1" ht="13.5" customHeight="1" thickTop="1" x14ac:dyDescent="0.25">
      <c r="A6" s="803" t="s">
        <v>12</v>
      </c>
      <c r="B6" s="805" t="s">
        <v>1</v>
      </c>
      <c r="C6" s="806"/>
      <c r="D6" s="806"/>
      <c r="E6" s="806"/>
      <c r="F6" s="806"/>
      <c r="G6" s="806"/>
      <c r="H6" s="806"/>
      <c r="I6" s="806"/>
      <c r="J6" s="807"/>
      <c r="K6" s="26" t="s">
        <v>2</v>
      </c>
      <c r="L6" s="27" t="s">
        <v>3</v>
      </c>
      <c r="M6" s="28" t="s">
        <v>4</v>
      </c>
      <c r="N6" s="29"/>
      <c r="O6" s="22"/>
      <c r="P6" s="19" t="str">
        <f>+B9</f>
        <v>Health and Human Services</v>
      </c>
    </row>
    <row r="7" spans="1:19" s="19" customFormat="1" ht="20.25" customHeight="1" thickBot="1" x14ac:dyDescent="0.3">
      <c r="A7" s="803"/>
      <c r="B7" s="808"/>
      <c r="C7" s="809"/>
      <c r="D7" s="809"/>
      <c r="E7" s="809"/>
      <c r="F7" s="809"/>
      <c r="G7" s="809"/>
      <c r="H7" s="809"/>
      <c r="I7" s="809"/>
      <c r="J7" s="810"/>
      <c r="K7" s="30">
        <v>1</v>
      </c>
      <c r="L7" s="31">
        <v>2</v>
      </c>
      <c r="M7" s="32">
        <v>2019</v>
      </c>
      <c r="N7" s="33"/>
      <c r="O7" s="22"/>
    </row>
    <row r="8" spans="1:19" s="19" customFormat="1" ht="27.75" customHeight="1" thickTop="1" thickBot="1" x14ac:dyDescent="0.3">
      <c r="A8" s="803"/>
      <c r="B8" s="811" t="s">
        <v>5582</v>
      </c>
      <c r="C8" s="812"/>
      <c r="D8" s="812"/>
      <c r="E8" s="812"/>
      <c r="F8" s="812"/>
      <c r="G8" s="813"/>
      <c r="H8" s="813"/>
      <c r="I8" s="813"/>
      <c r="J8" s="813"/>
      <c r="K8" s="813"/>
      <c r="L8" s="812"/>
      <c r="M8" s="812"/>
      <c r="N8" s="814"/>
      <c r="O8" s="22"/>
    </row>
    <row r="9" spans="1:19" s="19" customFormat="1" ht="18" customHeight="1" thickTop="1" x14ac:dyDescent="0.3">
      <c r="A9" s="803"/>
      <c r="B9" s="815" t="s">
        <v>7</v>
      </c>
      <c r="C9" s="790"/>
      <c r="D9" s="790"/>
      <c r="E9" s="790"/>
      <c r="F9" s="790"/>
      <c r="G9" s="816"/>
      <c r="H9" s="648"/>
      <c r="I9" s="819" t="s">
        <v>5583</v>
      </c>
      <c r="J9" s="654" t="s">
        <v>5584</v>
      </c>
      <c r="K9" s="657"/>
      <c r="L9" s="662"/>
      <c r="M9" s="661"/>
      <c r="N9" s="34"/>
      <c r="O9" s="35"/>
      <c r="P9" s="22"/>
    </row>
    <row r="10" spans="1:19" s="19" customFormat="1" ht="15.75" customHeight="1" x14ac:dyDescent="0.25">
      <c r="A10" s="803"/>
      <c r="B10" s="789" t="s">
        <v>5585</v>
      </c>
      <c r="C10" s="790"/>
      <c r="D10" s="790"/>
      <c r="E10" s="790"/>
      <c r="F10" s="791"/>
      <c r="G10" s="817"/>
      <c r="H10" s="649"/>
      <c r="I10" s="820"/>
      <c r="J10" s="655"/>
      <c r="K10" s="658"/>
      <c r="L10" s="662"/>
      <c r="M10" s="661"/>
      <c r="N10" s="34"/>
      <c r="O10" s="35"/>
      <c r="P10" s="22"/>
    </row>
    <row r="11" spans="1:19" s="19" customFormat="1" ht="14.4" thickBot="1" x14ac:dyDescent="0.35">
      <c r="A11" s="803"/>
      <c r="B11" s="36" t="s">
        <v>11</v>
      </c>
      <c r="C11" s="37" t="s">
        <v>5586</v>
      </c>
      <c r="D11" s="792" t="s">
        <v>5587</v>
      </c>
      <c r="E11" s="793"/>
      <c r="F11" s="794"/>
      <c r="G11" s="818"/>
      <c r="H11" s="650"/>
      <c r="I11" s="821"/>
      <c r="J11" s="656"/>
      <c r="K11" s="659"/>
      <c r="L11" s="663"/>
      <c r="M11" s="664"/>
      <c r="N11" s="38"/>
      <c r="O11" s="35"/>
      <c r="P11" s="22"/>
    </row>
    <row r="12" spans="1:19" s="19" customFormat="1" ht="13.8" thickTop="1" x14ac:dyDescent="0.25">
      <c r="A12" s="803"/>
      <c r="B12" s="781" t="s">
        <v>5588</v>
      </c>
      <c r="C12" s="698" t="s">
        <v>14</v>
      </c>
      <c r="D12" s="696" t="s">
        <v>5589</v>
      </c>
      <c r="E12" s="717" t="s">
        <v>5590</v>
      </c>
      <c r="F12" s="718"/>
      <c r="G12" s="783" t="s">
        <v>17</v>
      </c>
      <c r="H12" s="784"/>
      <c r="I12" s="785"/>
      <c r="J12" s="698" t="s">
        <v>18</v>
      </c>
      <c r="K12" s="692" t="s">
        <v>19</v>
      </c>
      <c r="L12" s="694" t="s">
        <v>5591</v>
      </c>
      <c r="M12" s="766" t="s">
        <v>21</v>
      </c>
      <c r="N12" s="39"/>
      <c r="O12" s="22"/>
    </row>
    <row r="13" spans="1:19" s="19" customFormat="1" ht="34.5" customHeight="1" thickBot="1" x14ac:dyDescent="0.3">
      <c r="A13" s="804"/>
      <c r="B13" s="782"/>
      <c r="C13" s="715"/>
      <c r="D13" s="716"/>
      <c r="E13" s="719"/>
      <c r="F13" s="720"/>
      <c r="G13" s="786"/>
      <c r="H13" s="787"/>
      <c r="I13" s="788"/>
      <c r="J13" s="763"/>
      <c r="K13" s="764"/>
      <c r="L13" s="765"/>
      <c r="M13" s="767"/>
      <c r="N13" s="40"/>
      <c r="O13" s="22"/>
    </row>
    <row r="14" spans="1:19" s="19" customFormat="1" ht="24" hidden="1" customHeight="1" thickTop="1" thickBot="1" x14ac:dyDescent="0.3">
      <c r="A14" s="768" t="s">
        <v>5592</v>
      </c>
      <c r="B14" s="41" t="s">
        <v>22</v>
      </c>
      <c r="C14" s="41" t="s">
        <v>23</v>
      </c>
      <c r="D14" s="42" t="s">
        <v>5593</v>
      </c>
      <c r="E14" s="771" t="s">
        <v>5594</v>
      </c>
      <c r="F14" s="772"/>
      <c r="G14" s="771" t="s">
        <v>17</v>
      </c>
      <c r="H14" s="773"/>
      <c r="I14" s="43"/>
      <c r="J14" s="44"/>
      <c r="K14" s="45"/>
      <c r="L14" s="46"/>
      <c r="M14" s="47"/>
      <c r="N14" s="39"/>
    </row>
    <row r="15" spans="1:19" s="19" customFormat="1" ht="21.6" hidden="1" thickTop="1" thickBot="1" x14ac:dyDescent="0.3">
      <c r="A15" s="769"/>
      <c r="B15" s="48" t="s">
        <v>5595</v>
      </c>
      <c r="C15" s="48" t="s">
        <v>5596</v>
      </c>
      <c r="D15" s="49">
        <v>40766</v>
      </c>
      <c r="E15" s="50"/>
      <c r="F15" s="51" t="s">
        <v>5597</v>
      </c>
      <c r="G15" s="774" t="s">
        <v>5598</v>
      </c>
      <c r="H15" s="775"/>
      <c r="I15" s="776"/>
      <c r="J15" s="52" t="s">
        <v>5599</v>
      </c>
      <c r="K15" s="53"/>
      <c r="L15" s="53" t="s">
        <v>32</v>
      </c>
      <c r="M15" s="54">
        <v>280</v>
      </c>
      <c r="N15" s="39"/>
      <c r="O15" s="22"/>
    </row>
    <row r="16" spans="1:19" s="19" customFormat="1" ht="21.6" hidden="1" thickTop="1" thickBot="1" x14ac:dyDescent="0.3">
      <c r="A16" s="769"/>
      <c r="B16" s="55" t="s">
        <v>34</v>
      </c>
      <c r="C16" s="55" t="s">
        <v>35</v>
      </c>
      <c r="D16" s="56" t="s">
        <v>5600</v>
      </c>
      <c r="E16" s="777" t="s">
        <v>5601</v>
      </c>
      <c r="F16" s="777"/>
      <c r="G16" s="709"/>
      <c r="H16" s="710"/>
      <c r="I16" s="711"/>
      <c r="J16" s="58" t="s">
        <v>5602</v>
      </c>
      <c r="K16" s="45" t="s">
        <v>32</v>
      </c>
      <c r="L16" s="59"/>
      <c r="M16" s="60">
        <v>825</v>
      </c>
      <c r="N16" s="39"/>
    </row>
    <row r="17" spans="1:22" ht="14.4" hidden="1" thickTop="1" thickBot="1" x14ac:dyDescent="0.3">
      <c r="A17" s="770"/>
      <c r="B17" s="61" t="s">
        <v>5603</v>
      </c>
      <c r="C17" s="61" t="s">
        <v>5604</v>
      </c>
      <c r="D17" s="49">
        <v>40767</v>
      </c>
      <c r="E17" s="62" t="s">
        <v>5605</v>
      </c>
      <c r="F17" s="51" t="s">
        <v>5606</v>
      </c>
      <c r="G17" s="778"/>
      <c r="H17" s="779"/>
      <c r="I17" s="780"/>
      <c r="J17" s="63" t="s">
        <v>5607</v>
      </c>
      <c r="K17" s="64"/>
      <c r="L17" s="64" t="s">
        <v>32</v>
      </c>
      <c r="M17" s="65">
        <v>120</v>
      </c>
      <c r="N17" s="39"/>
      <c r="V17" s="19"/>
    </row>
    <row r="18" spans="1:22" ht="24" customHeight="1" thickTop="1" x14ac:dyDescent="0.25">
      <c r="A18" s="750">
        <f>1</f>
        <v>1</v>
      </c>
      <c r="B18" s="66" t="s">
        <v>22</v>
      </c>
      <c r="C18" s="66" t="s">
        <v>23</v>
      </c>
      <c r="D18" s="67" t="s">
        <v>5593</v>
      </c>
      <c r="E18" s="753" t="s">
        <v>5594</v>
      </c>
      <c r="F18" s="753"/>
      <c r="G18" s="754" t="s">
        <v>17</v>
      </c>
      <c r="H18" s="755"/>
      <c r="I18" s="68"/>
      <c r="J18" s="69" t="s">
        <v>5608</v>
      </c>
      <c r="K18" s="70"/>
      <c r="L18" s="71"/>
      <c r="M18" s="72"/>
      <c r="N18" s="39"/>
      <c r="V18" s="73"/>
    </row>
    <row r="19" spans="1:22" ht="58.5" customHeight="1" thickBot="1" x14ac:dyDescent="0.3">
      <c r="A19" s="751"/>
      <c r="B19" s="74" t="str">
        <f>'[1]FY19 MOTHERBOARD'!K2</f>
        <v>MICHELLE SCHREIBER</v>
      </c>
      <c r="C19" s="74" t="str">
        <f>'[1]FY19 MOTHERBOARD'!Q2</f>
        <v>KEYNOTE SPEAKER - MOVING THE NEEDLE AND CREATING CHANGE AT THE NATIONAL LEVEL</v>
      </c>
      <c r="D19" s="75">
        <f>'[1]FY19 MOTHERBOARD'!N2</f>
        <v>43566</v>
      </c>
      <c r="E19" s="76"/>
      <c r="F19" s="74" t="str">
        <f>'[1]FY19 MOTHERBOARD'!R2</f>
        <v>FORT LAUDERDALE, FL</v>
      </c>
      <c r="G19" s="756" t="str">
        <f>'[1]FY19 MOTHERBOARD'!S2</f>
        <v>ANTICOAGULATION FORUM</v>
      </c>
      <c r="H19" s="757"/>
      <c r="I19" s="758"/>
      <c r="J19" s="77" t="s">
        <v>5609</v>
      </c>
      <c r="K19" s="78"/>
      <c r="L19" s="77" t="s">
        <v>32</v>
      </c>
      <c r="M19" s="79">
        <f>'[1]FY19 MOTHERBOARD'!U2</f>
        <v>850</v>
      </c>
      <c r="N19" s="39"/>
      <c r="V19" s="73"/>
    </row>
    <row r="20" spans="1:22" ht="30.6" customHeight="1" x14ac:dyDescent="0.25">
      <c r="A20" s="751"/>
      <c r="B20" s="80" t="s">
        <v>34</v>
      </c>
      <c r="C20" s="80" t="s">
        <v>35</v>
      </c>
      <c r="D20" s="80" t="s">
        <v>5600</v>
      </c>
      <c r="E20" s="759" t="s">
        <v>5601</v>
      </c>
      <c r="F20" s="759"/>
      <c r="G20" s="730"/>
      <c r="H20" s="731"/>
      <c r="I20" s="732"/>
      <c r="J20" s="81" t="s">
        <v>5610</v>
      </c>
      <c r="K20" s="82"/>
      <c r="L20" s="83" t="s">
        <v>32</v>
      </c>
      <c r="M20" s="79">
        <f>'[1]FY19 MOTHERBOARD'!V2</f>
        <v>747</v>
      </c>
      <c r="N20" s="39"/>
      <c r="V20" s="73"/>
    </row>
    <row r="21" spans="1:22" ht="30.6" customHeight="1" thickBot="1" x14ac:dyDescent="0.3">
      <c r="A21" s="752"/>
      <c r="B21" s="84" t="str">
        <f>'[1]FY19 MOTHERBOARD'!T2</f>
        <v>DIRECTOR</v>
      </c>
      <c r="C21" s="84" t="str">
        <f>'[1]FY19 MOTHERBOARD'!L2</f>
        <v>ANTICOAGULATION FORUM</v>
      </c>
      <c r="D21" s="85">
        <f>'[1]FY19 MOTHERBOARD'!P2</f>
        <v>43568</v>
      </c>
      <c r="E21" s="86"/>
      <c r="F21" s="75" t="str">
        <f>CONCATENATE(TEXT('[1]FY19 MOTHERBOARD'!M2,"mm/dd/yy")," - ",(TEXT('[1]FY19 MOTHERBOARD'!O2,"mm/dd/yy")))</f>
        <v>04/10/19 - 04/13/19</v>
      </c>
      <c r="G21" s="760"/>
      <c r="H21" s="761"/>
      <c r="I21" s="762"/>
      <c r="J21" s="87" t="s">
        <v>5611</v>
      </c>
      <c r="K21" s="88"/>
      <c r="L21" s="89"/>
      <c r="M21" s="90">
        <f>'[1]FY19 MOTHERBOARD'!W2</f>
        <v>0</v>
      </c>
      <c r="N21" s="39"/>
      <c r="V21" s="73"/>
    </row>
    <row r="22" spans="1:22" ht="30.6" customHeight="1" x14ac:dyDescent="0.25">
      <c r="A22" s="750">
        <v>2</v>
      </c>
      <c r="B22" s="67" t="s">
        <v>22</v>
      </c>
      <c r="C22" s="67" t="s">
        <v>23</v>
      </c>
      <c r="D22" s="67" t="s">
        <v>5593</v>
      </c>
      <c r="E22" s="753" t="s">
        <v>5594</v>
      </c>
      <c r="F22" s="753"/>
      <c r="G22" s="754" t="s">
        <v>17</v>
      </c>
      <c r="H22" s="755"/>
      <c r="I22" s="68"/>
      <c r="J22" s="71" t="s">
        <v>5608</v>
      </c>
      <c r="K22" s="70"/>
      <c r="L22" s="71"/>
      <c r="M22" s="72"/>
      <c r="N22" s="39"/>
      <c r="V22" s="73"/>
    </row>
    <row r="23" spans="1:22" ht="47.25" customHeight="1" thickBot="1" x14ac:dyDescent="0.3">
      <c r="A23" s="751"/>
      <c r="B23" s="74" t="str">
        <f>'[1]FY19 MOTHERBOARD'!K6</f>
        <v>ALLISON OELSCHLAEGER</v>
      </c>
      <c r="C23" s="74" t="str">
        <f>'[1]FY19 MOTHERBOARD'!Q6</f>
        <v>KEYNOTE SPEAKER AT BIG DATA IN PRECISION HEALTH CONFERENCE ON ARTIFICIAL INTELLIGENCE</v>
      </c>
      <c r="D23" s="75">
        <f>'[1]FY19 MOTHERBOARD'!N6</f>
        <v>43607</v>
      </c>
      <c r="E23" s="76"/>
      <c r="F23" s="74" t="str">
        <f>'[1]FY19 MOTHERBOARD'!R6</f>
        <v>STANFORD, CA</v>
      </c>
      <c r="G23" s="756" t="str">
        <f>'[1]FY19 MOTHERBOARD'!S6</f>
        <v>STANFORD UNIVERSITY SCHOOL OF MEDICINE</v>
      </c>
      <c r="H23" s="757"/>
      <c r="I23" s="758"/>
      <c r="J23" s="77" t="s">
        <v>5609</v>
      </c>
      <c r="K23" s="78"/>
      <c r="L23" s="77"/>
      <c r="M23" s="79">
        <f>'[1]FY19 MOTHERBOARD'!U6</f>
        <v>0</v>
      </c>
      <c r="N23" s="39"/>
      <c r="V23" s="73"/>
    </row>
    <row r="24" spans="1:22" ht="30.6" customHeight="1" x14ac:dyDescent="0.25">
      <c r="A24" s="751"/>
      <c r="B24" s="80" t="s">
        <v>34</v>
      </c>
      <c r="C24" s="80" t="s">
        <v>35</v>
      </c>
      <c r="D24" s="80" t="s">
        <v>5600</v>
      </c>
      <c r="E24" s="759" t="s">
        <v>5601</v>
      </c>
      <c r="F24" s="759"/>
      <c r="G24" s="730"/>
      <c r="H24" s="731"/>
      <c r="I24" s="732"/>
      <c r="J24" s="81" t="s">
        <v>5610</v>
      </c>
      <c r="K24" s="82"/>
      <c r="L24" s="83" t="s">
        <v>32</v>
      </c>
      <c r="M24" s="79">
        <f>'[1]FY19 MOTHERBOARD'!V6</f>
        <v>348</v>
      </c>
      <c r="N24" s="39"/>
      <c r="V24" s="73"/>
    </row>
    <row r="25" spans="1:22" ht="30.6" customHeight="1" thickBot="1" x14ac:dyDescent="0.3">
      <c r="A25" s="752"/>
      <c r="B25" s="84" t="str">
        <f>'[1]FY19 MOTHERBOARD'!T6</f>
        <v>DIRECTOR</v>
      </c>
      <c r="C25" s="84" t="str">
        <f>'[1]FY19 MOTHERBOARD'!L6</f>
        <v>STANFORD UNIVERSITY SCHOOL OF MEDICINE</v>
      </c>
      <c r="D25" s="85">
        <f>'[1]FY19 MOTHERBOARD'!P6</f>
        <v>43608</v>
      </c>
      <c r="E25" s="86"/>
      <c r="F25" s="91" t="str">
        <f>CONCATENATE(TEXT('[1]FY19 MOTHERBOARD'!M6,"mm/dd/yy")," - ",(TEXT('[1]FY19 MOTHERBOARD'!O6,"mm/dd/yy")))</f>
        <v>05/21/19 - 05/23/19</v>
      </c>
      <c r="G25" s="760"/>
      <c r="H25" s="761"/>
      <c r="I25" s="762"/>
      <c r="J25" s="87" t="s">
        <v>5611</v>
      </c>
      <c r="K25" s="88"/>
      <c r="L25" s="89"/>
      <c r="M25" s="90">
        <f>'[1]FY19 MOTHERBOARD'!W6</f>
        <v>0</v>
      </c>
      <c r="N25" s="39"/>
      <c r="V25" s="73"/>
    </row>
    <row r="26" spans="1:22" ht="30.6" customHeight="1" x14ac:dyDescent="0.25">
      <c r="A26" s="750">
        <v>3</v>
      </c>
      <c r="B26" s="67" t="s">
        <v>22</v>
      </c>
      <c r="C26" s="67" t="s">
        <v>23</v>
      </c>
      <c r="D26" s="67" t="s">
        <v>5593</v>
      </c>
      <c r="E26" s="753" t="s">
        <v>5594</v>
      </c>
      <c r="F26" s="753"/>
      <c r="G26" s="754" t="s">
        <v>17</v>
      </c>
      <c r="H26" s="755"/>
      <c r="I26" s="68"/>
      <c r="J26" s="71" t="s">
        <v>5608</v>
      </c>
      <c r="K26" s="70"/>
      <c r="L26" s="71"/>
      <c r="M26" s="72"/>
      <c r="N26" s="39"/>
      <c r="V26" s="73"/>
    </row>
    <row r="27" spans="1:22" ht="90.75" customHeight="1" thickBot="1" x14ac:dyDescent="0.3">
      <c r="A27" s="751"/>
      <c r="B27" s="74" t="str">
        <f>'[1]FY19 MOTHERBOARD'!K8</f>
        <v>CARA JAMES</v>
      </c>
      <c r="C27" s="74" t="str">
        <f>'[1]FY19 MOTHERBOARD'!Q8</f>
        <v>KEYNOTE SPEAKER TO DISCUSS INNOVATIVE APPROACHES AND STRATEGIES FOR IMPROVING HEALTH CARE QUALITY, PATIENT SAFETY, AND HIGH-VALUE CARE THROUGH HEALTHCARE PROFESSIONALS</v>
      </c>
      <c r="D27" s="75">
        <f>'[1]FY19 MOTHERBOARD'!N8</f>
        <v>43621</v>
      </c>
      <c r="E27" s="76"/>
      <c r="F27" s="74" t="str">
        <f>'[1]FY19 MOTHERBOARD'!R8</f>
        <v>MINNEAPOLIS, MN</v>
      </c>
      <c r="G27" s="756" t="str">
        <f>'[1]FY19 MOTHERBOARD'!S8</f>
        <v>ASSOCIATION OF AMERICAN MEDICAL COLLEGES</v>
      </c>
      <c r="H27" s="757"/>
      <c r="I27" s="758"/>
      <c r="J27" s="77" t="s">
        <v>5609</v>
      </c>
      <c r="K27" s="78"/>
      <c r="L27" s="77" t="s">
        <v>32</v>
      </c>
      <c r="M27" s="79">
        <f>'[1]FY19 MOTHERBOARD'!U8</f>
        <v>480</v>
      </c>
      <c r="N27" s="39"/>
      <c r="V27" s="73"/>
    </row>
    <row r="28" spans="1:22" ht="30.6" customHeight="1" x14ac:dyDescent="0.25">
      <c r="A28" s="751"/>
      <c r="B28" s="80" t="s">
        <v>34</v>
      </c>
      <c r="C28" s="80" t="s">
        <v>35</v>
      </c>
      <c r="D28" s="80" t="s">
        <v>5600</v>
      </c>
      <c r="E28" s="759" t="s">
        <v>5601</v>
      </c>
      <c r="F28" s="759"/>
      <c r="G28" s="730"/>
      <c r="H28" s="731"/>
      <c r="I28" s="732"/>
      <c r="J28" s="81" t="s">
        <v>5610</v>
      </c>
      <c r="K28" s="82"/>
      <c r="L28" s="83"/>
      <c r="M28" s="79">
        <f>'[1]FY19 MOTHERBOARD'!V8</f>
        <v>151</v>
      </c>
      <c r="N28" s="39"/>
      <c r="V28" s="73"/>
    </row>
    <row r="29" spans="1:22" ht="30.6" customHeight="1" thickBot="1" x14ac:dyDescent="0.3">
      <c r="A29" s="752"/>
      <c r="B29" s="84" t="str">
        <f>'[1]FY19 MOTHERBOARD'!T8</f>
        <v>DIRECTOR</v>
      </c>
      <c r="C29" s="84" t="str">
        <f>'[1]FY19 MOTHERBOARD'!L8</f>
        <v>ASSOCIATION OF AMERICAN MEDICAL COLLEGES</v>
      </c>
      <c r="D29" s="85">
        <f>'[1]FY19 MOTHERBOARD'!P8</f>
        <v>43622</v>
      </c>
      <c r="E29" s="86"/>
      <c r="F29" s="91" t="str">
        <f>CONCATENATE(TEXT('[1]FY19 MOTHERBOARD'!M8,"mm/dd/yy")," - ",(TEXT('[1]FY19 MOTHERBOARD'!O8,"mm/dd/yy")))</f>
        <v>06/05/19 - 06/06/19</v>
      </c>
      <c r="G29" s="760"/>
      <c r="H29" s="761"/>
      <c r="I29" s="762"/>
      <c r="J29" s="87" t="s">
        <v>5611</v>
      </c>
      <c r="K29" s="88"/>
      <c r="L29" s="89"/>
      <c r="M29" s="90">
        <f>'[1]FY19 MOTHERBOARD'!W8</f>
        <v>0</v>
      </c>
      <c r="N29" s="39"/>
      <c r="V29" s="73"/>
    </row>
    <row r="30" spans="1:22" ht="30.6" customHeight="1" x14ac:dyDescent="0.25">
      <c r="A30" s="750">
        <v>4</v>
      </c>
      <c r="B30" s="67" t="s">
        <v>22</v>
      </c>
      <c r="C30" s="67" t="s">
        <v>23</v>
      </c>
      <c r="D30" s="67" t="s">
        <v>5593</v>
      </c>
      <c r="E30" s="753" t="s">
        <v>5594</v>
      </c>
      <c r="F30" s="753"/>
      <c r="G30" s="754" t="s">
        <v>17</v>
      </c>
      <c r="H30" s="755"/>
      <c r="I30" s="68"/>
      <c r="J30" s="71" t="s">
        <v>5608</v>
      </c>
      <c r="K30" s="70"/>
      <c r="L30" s="71"/>
      <c r="M30" s="72"/>
      <c r="N30" s="39"/>
      <c r="V30" s="73"/>
    </row>
    <row r="31" spans="1:22" ht="70.5" customHeight="1" thickBot="1" x14ac:dyDescent="0.3">
      <c r="A31" s="751"/>
      <c r="B31" s="74" t="str">
        <f>'[1]FY19 MOTHERBOARD'!K10</f>
        <v>MARION COUCH</v>
      </c>
      <c r="C31" s="74" t="str">
        <f>'[1]FY19 MOTHERBOARD'!Q10</f>
        <v>KEYNOTE SPEAKER ABOUT HEALTHCARE LEADERSHIP FOR THE NEXT GENERATION</v>
      </c>
      <c r="D31" s="75">
        <f>'[1]FY19 MOTHERBOARD'!N10</f>
        <v>43636</v>
      </c>
      <c r="E31" s="76"/>
      <c r="F31" s="74" t="str">
        <f>'[1]FY19 MOTHERBOARD'!R10</f>
        <v>MADISON, WI</v>
      </c>
      <c r="G31" s="756" t="str">
        <f>'[1]FY19 MOTHERBOARD'!S10</f>
        <v>UNIVERSITY OF WISCONSIN SCHOOL OF MEDICINE AND PUBLIC HEALTH</v>
      </c>
      <c r="H31" s="757"/>
      <c r="I31" s="758"/>
      <c r="J31" s="77" t="s">
        <v>5609</v>
      </c>
      <c r="K31" s="78"/>
      <c r="L31" s="77" t="s">
        <v>32</v>
      </c>
      <c r="M31" s="79">
        <f>'[1]FY19 MOTHERBOARD'!U10</f>
        <v>1000</v>
      </c>
      <c r="N31" s="39"/>
      <c r="V31" s="73"/>
    </row>
    <row r="32" spans="1:22" ht="30.6" customHeight="1" x14ac:dyDescent="0.25">
      <c r="A32" s="751"/>
      <c r="B32" s="80" t="s">
        <v>34</v>
      </c>
      <c r="C32" s="80" t="s">
        <v>35</v>
      </c>
      <c r="D32" s="80" t="s">
        <v>5600</v>
      </c>
      <c r="E32" s="759" t="s">
        <v>5601</v>
      </c>
      <c r="F32" s="759"/>
      <c r="G32" s="730"/>
      <c r="H32" s="731"/>
      <c r="I32" s="732"/>
      <c r="J32" s="81" t="s">
        <v>5610</v>
      </c>
      <c r="K32" s="82"/>
      <c r="L32" s="83" t="s">
        <v>32</v>
      </c>
      <c r="M32" s="79">
        <f>'[1]FY19 MOTHERBOARD'!V10</f>
        <v>585</v>
      </c>
      <c r="N32" s="39"/>
      <c r="V32" s="73"/>
    </row>
    <row r="33" spans="1:22" ht="36.75" customHeight="1" thickBot="1" x14ac:dyDescent="0.3">
      <c r="A33" s="752"/>
      <c r="B33" s="84" t="str">
        <f>'[1]FY19 MOTHERBOARD'!T10</f>
        <v>DIRECTOR</v>
      </c>
      <c r="C33" s="84" t="str">
        <f>'[1]FY19 MOTHERBOARD'!L10</f>
        <v>UNIVERSITY OF WISCONSIN SCHOOL OF MEDICINE AND PUBLIC HEALTH</v>
      </c>
      <c r="D33" s="85">
        <f>'[1]FY19 MOTHERBOARD'!P10</f>
        <v>43638</v>
      </c>
      <c r="E33" s="86"/>
      <c r="F33" s="91" t="str">
        <f>CONCATENATE(TEXT('[1]FY19 MOTHERBOARD'!M10,"mm/dd/yy")," - ",(TEXT('[1]FY19 MOTHERBOARD'!O10,"mm/dd/yy")))</f>
        <v>06/20/19 - 06/22/19</v>
      </c>
      <c r="G33" s="760"/>
      <c r="H33" s="761"/>
      <c r="I33" s="762"/>
      <c r="J33" s="87" t="s">
        <v>5611</v>
      </c>
      <c r="K33" s="88"/>
      <c r="L33" s="89"/>
      <c r="M33" s="90">
        <f>'[1]FY19 MOTHERBOARD'!W10</f>
        <v>70</v>
      </c>
      <c r="N33" s="39"/>
      <c r="V33" s="73"/>
    </row>
    <row r="34" spans="1:22" ht="30.6" customHeight="1" x14ac:dyDescent="0.25">
      <c r="A34" s="750">
        <v>5</v>
      </c>
      <c r="B34" s="67" t="s">
        <v>22</v>
      </c>
      <c r="C34" s="67" t="s">
        <v>23</v>
      </c>
      <c r="D34" s="67" t="s">
        <v>5593</v>
      </c>
      <c r="E34" s="753" t="s">
        <v>5594</v>
      </c>
      <c r="F34" s="753"/>
      <c r="G34" s="754" t="s">
        <v>17</v>
      </c>
      <c r="H34" s="755"/>
      <c r="I34" s="68"/>
      <c r="J34" s="71" t="s">
        <v>5608</v>
      </c>
      <c r="K34" s="70"/>
      <c r="L34" s="71"/>
      <c r="M34" s="72"/>
      <c r="N34" s="39"/>
      <c r="V34" s="73"/>
    </row>
    <row r="35" spans="1:22" ht="70.5" customHeight="1" thickBot="1" x14ac:dyDescent="0.3">
      <c r="A35" s="751"/>
      <c r="B35" s="74" t="str">
        <f>'[1]FY19 MOTHERBOARD'!K4</f>
        <v>SCOTT GIBERSON</v>
      </c>
      <c r="C35" s="74" t="str">
        <f>'[1]FY19 MOTHERBOARD'!Q4</f>
        <v>SPEAKER - INFECTIOUS LEADERSHIP AND ENABLING INCREASED PUBLIC UNDERSTANDING OF PUBLIC HEALTH SERVICES</v>
      </c>
      <c r="D35" s="75">
        <f>'[1]FY19 MOTHERBOARD'!N4</f>
        <v>43665</v>
      </c>
      <c r="E35" s="76"/>
      <c r="F35" s="74" t="str">
        <f>'[1]FY19 MOTHERBOARD'!R4</f>
        <v>LINCOLN, NE</v>
      </c>
      <c r="G35" s="756" t="str">
        <f>'[1]FY19 MOTHERBOARD'!S4</f>
        <v>NEBRASKA PHARMACISTS ASSOCIATION</v>
      </c>
      <c r="H35" s="757"/>
      <c r="I35" s="758"/>
      <c r="J35" s="77" t="s">
        <v>5612</v>
      </c>
      <c r="K35" s="78"/>
      <c r="L35" s="77" t="s">
        <v>32</v>
      </c>
      <c r="M35" s="79">
        <f>'[1]FY19 MOTHERBOARD'!U4</f>
        <v>450</v>
      </c>
      <c r="N35" s="39"/>
      <c r="V35" s="73"/>
    </row>
    <row r="36" spans="1:22" ht="30.6" customHeight="1" x14ac:dyDescent="0.25">
      <c r="A36" s="751"/>
      <c r="B36" s="80" t="s">
        <v>34</v>
      </c>
      <c r="C36" s="80" t="s">
        <v>35</v>
      </c>
      <c r="D36" s="80" t="s">
        <v>5600</v>
      </c>
      <c r="E36" s="759" t="s">
        <v>5601</v>
      </c>
      <c r="F36" s="759"/>
      <c r="G36" s="730"/>
      <c r="H36" s="731"/>
      <c r="I36" s="732"/>
      <c r="J36" s="81" t="s">
        <v>5610</v>
      </c>
      <c r="K36" s="82"/>
      <c r="L36" s="83" t="s">
        <v>32</v>
      </c>
      <c r="M36" s="79">
        <f>'[1]FY19 MOTHERBOARD'!V4</f>
        <v>94</v>
      </c>
      <c r="N36" s="39"/>
      <c r="V36" s="73"/>
    </row>
    <row r="37" spans="1:22" ht="30.6" customHeight="1" thickBot="1" x14ac:dyDescent="0.3">
      <c r="A37" s="752"/>
      <c r="B37" s="84" t="str">
        <f>'[1]FY19 MOTHERBOARD'!T4</f>
        <v>DEPUTY DIRECTOR</v>
      </c>
      <c r="C37" s="84" t="str">
        <f>'[1]FY19 MOTHERBOARD'!L4</f>
        <v>NEBRASKA PHARMACISTS ASSOCIATION</v>
      </c>
      <c r="D37" s="85">
        <f>'[1]FY19 MOTHERBOARD'!P4</f>
        <v>43665</v>
      </c>
      <c r="E37" s="86"/>
      <c r="F37" s="75" t="str">
        <f>CONCATENATE(TEXT('[1]FY19 MOTHERBOARD'!M4,"mm/dd/yy")," - ",(TEXT('[1]FY19 MOTHERBOARD'!O4,"mm/dd/yy")))</f>
        <v>07/18/19 - 07/19/19</v>
      </c>
      <c r="G37" s="760"/>
      <c r="H37" s="761"/>
      <c r="I37" s="762"/>
      <c r="J37" s="87" t="s">
        <v>5611</v>
      </c>
      <c r="K37" s="88"/>
      <c r="L37" s="89"/>
      <c r="M37" s="90">
        <f>'[1]FY19 MOTHERBOARD'!W6</f>
        <v>0</v>
      </c>
      <c r="N37" s="39"/>
      <c r="V37" s="73"/>
    </row>
    <row r="38" spans="1:22" ht="30.6" hidden="1" customHeight="1" x14ac:dyDescent="0.25">
      <c r="A38" s="750">
        <f>A30+1</f>
        <v>5</v>
      </c>
      <c r="B38" s="67" t="s">
        <v>22</v>
      </c>
      <c r="C38" s="67" t="s">
        <v>23</v>
      </c>
      <c r="D38" s="67" t="s">
        <v>5593</v>
      </c>
      <c r="E38" s="753" t="s">
        <v>5594</v>
      </c>
      <c r="F38" s="753"/>
      <c r="G38" s="754" t="s">
        <v>17</v>
      </c>
      <c r="H38" s="755"/>
      <c r="I38" s="68"/>
      <c r="J38" s="71" t="s">
        <v>5608</v>
      </c>
      <c r="K38" s="70"/>
      <c r="L38" s="71"/>
      <c r="M38" s="72"/>
      <c r="N38" s="39"/>
      <c r="V38" s="73"/>
    </row>
    <row r="39" spans="1:22" ht="63" hidden="1" customHeight="1" thickBot="1" x14ac:dyDescent="0.3">
      <c r="A39" s="751"/>
      <c r="B39" s="74" t="str">
        <f>'[1]FY19 MOTHERBOARD'!K12</f>
        <v>BARBARA VARNHAGEN</v>
      </c>
      <c r="C39" s="74" t="str">
        <f>'[1]FY19 MOTHERBOARD'!Q12</f>
        <v>KEYNOTE SPEAKER ABOUT MLR ENFORCEMENT AT SOFE'S CONFERENCE FOR FINANCIAL EXAMINERS</v>
      </c>
      <c r="D39" s="75">
        <f>'[1]FY19 MOTHERBOARD'!N12</f>
        <v>43667</v>
      </c>
      <c r="E39" s="76"/>
      <c r="F39" s="74" t="str">
        <f>'[1]FY19 MOTHERBOARD'!R12</f>
        <v>MEMPHIS, TN</v>
      </c>
      <c r="G39" s="756" t="str">
        <f>'[1]FY19 MOTHERBOARD'!S12</f>
        <v>SOCIETY OF FINANCIAL EXAMINERS</v>
      </c>
      <c r="H39" s="757"/>
      <c r="I39" s="758"/>
      <c r="J39" s="77" t="s">
        <v>5609</v>
      </c>
      <c r="K39" s="78"/>
      <c r="L39" s="77" t="s">
        <v>32</v>
      </c>
      <c r="M39" s="79">
        <f>'[1]FY19 MOTHERBOARD'!U12</f>
        <v>0</v>
      </c>
      <c r="N39" s="39"/>
      <c r="V39" s="73"/>
    </row>
    <row r="40" spans="1:22" ht="30.6" hidden="1" customHeight="1" x14ac:dyDescent="0.25">
      <c r="A40" s="751"/>
      <c r="B40" s="80" t="s">
        <v>34</v>
      </c>
      <c r="C40" s="80" t="s">
        <v>35</v>
      </c>
      <c r="D40" s="80" t="s">
        <v>5600</v>
      </c>
      <c r="E40" s="759" t="s">
        <v>5601</v>
      </c>
      <c r="F40" s="759"/>
      <c r="G40" s="730"/>
      <c r="H40" s="731"/>
      <c r="I40" s="732"/>
      <c r="J40" s="81" t="s">
        <v>5610</v>
      </c>
      <c r="K40" s="82"/>
      <c r="L40" s="83" t="s">
        <v>32</v>
      </c>
      <c r="M40" s="79">
        <f>'[1]FY19 MOTHERBOARD'!V12</f>
        <v>144.47999999999999</v>
      </c>
      <c r="N40" s="39"/>
      <c r="V40" s="73"/>
    </row>
    <row r="41" spans="1:22" ht="30.6" hidden="1" customHeight="1" thickBot="1" x14ac:dyDescent="0.3">
      <c r="A41" s="752"/>
      <c r="B41" s="84" t="str">
        <f>'[1]FY19 MOTHERBOARD'!T12</f>
        <v>DIRECTOR</v>
      </c>
      <c r="C41" s="84" t="str">
        <f>'[1]FY19 MOTHERBOARD'!L12</f>
        <v>SOCIETY OF FINANCIAL EXAMINERS</v>
      </c>
      <c r="D41" s="85">
        <f>'[1]FY19 MOTHERBOARD'!O12</f>
        <v>43670</v>
      </c>
      <c r="E41" s="86"/>
      <c r="F41" s="91" t="str">
        <f>CONCATENATE(TEXT('[1]FY19 MOTHERBOARD'!M12,"mm/dd/yy")," - ",(TEXT('[1]FY19 MOTHERBOARD'!O12,"mm/dd/yy")))</f>
        <v>07/21/19 - 07/24/19</v>
      </c>
      <c r="G41" s="760"/>
      <c r="H41" s="761"/>
      <c r="I41" s="762"/>
      <c r="J41" s="87" t="s">
        <v>5611</v>
      </c>
      <c r="K41" s="88"/>
      <c r="L41" s="89"/>
      <c r="M41" s="90">
        <f>'[1]FY19 MOTHERBOARD'!W12</f>
        <v>0</v>
      </c>
      <c r="N41" s="39"/>
      <c r="V41" s="73"/>
    </row>
    <row r="42" spans="1:22" ht="30.6" hidden="1" customHeight="1" x14ac:dyDescent="0.25">
      <c r="A42" s="750">
        <f>A38+1</f>
        <v>6</v>
      </c>
      <c r="B42" s="67" t="s">
        <v>5613</v>
      </c>
      <c r="C42" s="67" t="s">
        <v>23</v>
      </c>
      <c r="D42" s="67" t="s">
        <v>5593</v>
      </c>
      <c r="E42" s="753" t="s">
        <v>5594</v>
      </c>
      <c r="F42" s="753"/>
      <c r="G42" s="754" t="s">
        <v>17</v>
      </c>
      <c r="H42" s="755"/>
      <c r="I42" s="68"/>
      <c r="J42" s="71" t="s">
        <v>5608</v>
      </c>
      <c r="K42" s="70"/>
      <c r="L42" s="71"/>
      <c r="M42" s="72"/>
      <c r="N42" s="39"/>
      <c r="V42" s="73"/>
    </row>
    <row r="43" spans="1:22" ht="96.75" hidden="1" customHeight="1" thickBot="1" x14ac:dyDescent="0.3">
      <c r="A43" s="751"/>
      <c r="B43" s="74">
        <f>'[1]FY19 MOTHERBOARD'!K14</f>
        <v>0</v>
      </c>
      <c r="C43" s="74">
        <f>'[1]FY19 MOTHERBOARD'!Q14</f>
        <v>0</v>
      </c>
      <c r="D43" s="75">
        <f>'[1]FY19 MOTHERBOARD'!N14</f>
        <v>0</v>
      </c>
      <c r="E43" s="76"/>
      <c r="F43" s="74">
        <f>'[1]FY19 MOTHERBOARD'!R14</f>
        <v>0</v>
      </c>
      <c r="G43" s="756">
        <f>'[1]FY19 MOTHERBOARD'!S14</f>
        <v>0</v>
      </c>
      <c r="H43" s="757"/>
      <c r="I43" s="758"/>
      <c r="J43" s="77" t="s">
        <v>5609</v>
      </c>
      <c r="K43" s="78"/>
      <c r="L43" s="77" t="s">
        <v>32</v>
      </c>
      <c r="M43" s="79">
        <f>'[1]FY19 MOTHERBOARD'!U14</f>
        <v>0</v>
      </c>
      <c r="N43" s="39"/>
      <c r="V43" s="73"/>
    </row>
    <row r="44" spans="1:22" ht="30.6" hidden="1" customHeight="1" x14ac:dyDescent="0.25">
      <c r="A44" s="751"/>
      <c r="B44" s="80" t="s">
        <v>34</v>
      </c>
      <c r="C44" s="80" t="s">
        <v>35</v>
      </c>
      <c r="D44" s="80" t="s">
        <v>5600</v>
      </c>
      <c r="E44" s="759" t="s">
        <v>5601</v>
      </c>
      <c r="F44" s="759"/>
      <c r="G44" s="730"/>
      <c r="H44" s="731"/>
      <c r="I44" s="732"/>
      <c r="J44" s="81" t="s">
        <v>5610</v>
      </c>
      <c r="K44" s="82"/>
      <c r="L44" s="83" t="s">
        <v>32</v>
      </c>
      <c r="M44" s="79">
        <f>'[1]FY19 MOTHERBOARD'!V14</f>
        <v>0</v>
      </c>
      <c r="N44" s="39"/>
      <c r="V44" s="73"/>
    </row>
    <row r="45" spans="1:22" ht="30.6" hidden="1" customHeight="1" thickBot="1" x14ac:dyDescent="0.3">
      <c r="A45" s="752"/>
      <c r="B45" s="84">
        <f>'[1]FY19 MOTHERBOARD'!T14</f>
        <v>0</v>
      </c>
      <c r="C45" s="84">
        <f>'[1]FY19 MOTHERBOARD'!L14</f>
        <v>0</v>
      </c>
      <c r="D45" s="85">
        <f>'[1]FY19 MOTHERBOARD'!P14</f>
        <v>0</v>
      </c>
      <c r="E45" s="86"/>
      <c r="F45" s="91" t="str">
        <f>CONCATENATE(TEXT('[1]FY19 MOTHERBOARD'!M14,"mm-dd-yy")," - ",(TEXT('[1]FY19 MOTHERBOARD'!O14,"mm-dd-yy")))</f>
        <v>01-00-00 - 01-00-00</v>
      </c>
      <c r="G45" s="760"/>
      <c r="H45" s="761"/>
      <c r="I45" s="762"/>
      <c r="J45" s="87" t="s">
        <v>5611</v>
      </c>
      <c r="K45" s="88"/>
      <c r="L45" s="89"/>
      <c r="M45" s="90">
        <f>'[1]FY19 MOTHERBOARD'!W14</f>
        <v>0</v>
      </c>
      <c r="N45" s="39"/>
      <c r="V45" s="73"/>
    </row>
    <row r="46" spans="1:22" ht="30.6" hidden="1" customHeight="1" x14ac:dyDescent="0.25">
      <c r="A46" s="750">
        <f>A42+1</f>
        <v>7</v>
      </c>
      <c r="B46" s="67" t="s">
        <v>22</v>
      </c>
      <c r="C46" s="67" t="s">
        <v>23</v>
      </c>
      <c r="D46" s="67" t="s">
        <v>5593</v>
      </c>
      <c r="E46" s="753" t="s">
        <v>5594</v>
      </c>
      <c r="F46" s="753"/>
      <c r="G46" s="754" t="s">
        <v>17</v>
      </c>
      <c r="H46" s="755"/>
      <c r="I46" s="68"/>
      <c r="J46" s="71" t="s">
        <v>5608</v>
      </c>
      <c r="K46" s="70"/>
      <c r="L46" s="71"/>
      <c r="M46" s="72"/>
      <c r="N46" s="39"/>
      <c r="V46" s="73"/>
    </row>
    <row r="47" spans="1:22" ht="69" hidden="1" customHeight="1" thickBot="1" x14ac:dyDescent="0.3">
      <c r="A47" s="751"/>
      <c r="B47" s="74">
        <f>'[1]FY19 MOTHERBOARD'!K16</f>
        <v>0</v>
      </c>
      <c r="C47" s="74">
        <f>'[1]FY19 MOTHERBOARD'!Q16</f>
        <v>0</v>
      </c>
      <c r="D47" s="75">
        <f>'[1]FY19 MOTHERBOARD'!N16</f>
        <v>0</v>
      </c>
      <c r="E47" s="76"/>
      <c r="F47" s="74">
        <f>'[1]FY19 MOTHERBOARD'!R16</f>
        <v>0</v>
      </c>
      <c r="G47" s="756">
        <f>'[1]FY19 MOTHERBOARD'!S16</f>
        <v>0</v>
      </c>
      <c r="H47" s="757"/>
      <c r="I47" s="758"/>
      <c r="J47" s="77" t="s">
        <v>5609</v>
      </c>
      <c r="K47" s="78"/>
      <c r="L47" s="77"/>
      <c r="M47" s="79">
        <f>'[1]FY19 MOTHERBOARD'!U16</f>
        <v>0</v>
      </c>
      <c r="N47" s="39"/>
      <c r="V47" s="73"/>
    </row>
    <row r="48" spans="1:22" ht="30.6" hidden="1" customHeight="1" x14ac:dyDescent="0.25">
      <c r="A48" s="751"/>
      <c r="B48" s="80" t="s">
        <v>34</v>
      </c>
      <c r="C48" s="80" t="s">
        <v>35</v>
      </c>
      <c r="D48" s="80" t="s">
        <v>5600</v>
      </c>
      <c r="E48" s="759" t="s">
        <v>5601</v>
      </c>
      <c r="F48" s="759"/>
      <c r="G48" s="730"/>
      <c r="H48" s="731"/>
      <c r="I48" s="732"/>
      <c r="J48" s="81" t="s">
        <v>5610</v>
      </c>
      <c r="K48" s="82"/>
      <c r="L48" s="83"/>
      <c r="M48" s="79">
        <f>'[1]FY19 MOTHERBOARD'!V16</f>
        <v>0</v>
      </c>
      <c r="N48" s="39"/>
      <c r="V48" s="73"/>
    </row>
    <row r="49" spans="1:22" ht="30.6" hidden="1" customHeight="1" thickBot="1" x14ac:dyDescent="0.3">
      <c r="A49" s="752"/>
      <c r="B49" s="84">
        <f>'[1]FY19 MOTHERBOARD'!T16</f>
        <v>0</v>
      </c>
      <c r="C49" s="84">
        <f>'[1]FY19 MOTHERBOARD'!L16</f>
        <v>0</v>
      </c>
      <c r="D49" s="85">
        <f>'[1]FY19 MOTHERBOARD'!P16</f>
        <v>0</v>
      </c>
      <c r="E49" s="86"/>
      <c r="F49" s="91" t="str">
        <f>CONCATENATE(TEXT('[1]FY19 MOTHERBOARD'!M16,"mm-dd-yy")," - ",(TEXT('[1]FY19 MOTHERBOARD'!O16,"mm-dd-yy")))</f>
        <v>01-00-00 - 01-00-00</v>
      </c>
      <c r="G49" s="760"/>
      <c r="H49" s="761"/>
      <c r="I49" s="762"/>
      <c r="J49" s="87" t="s">
        <v>5611</v>
      </c>
      <c r="K49" s="88"/>
      <c r="L49" s="89"/>
      <c r="M49" s="90">
        <f>'[1]FY19 MOTHERBOARD'!W16</f>
        <v>0</v>
      </c>
      <c r="N49" s="39"/>
      <c r="V49" s="73"/>
    </row>
    <row r="50" spans="1:22" ht="18.75" customHeight="1" x14ac:dyDescent="0.25">
      <c r="A50" s="92"/>
      <c r="B50" s="741" t="s">
        <v>5614</v>
      </c>
      <c r="C50" s="742"/>
      <c r="D50" s="742"/>
      <c r="E50" s="742"/>
      <c r="F50" s="742"/>
      <c r="G50" s="742"/>
      <c r="H50" s="742"/>
      <c r="I50" s="743"/>
      <c r="J50" s="77" t="s">
        <v>5609</v>
      </c>
      <c r="K50" s="78"/>
      <c r="L50" s="77" t="s">
        <v>32</v>
      </c>
      <c r="M50" s="93">
        <f>M19+M35+M23+M27+M31</f>
        <v>2780</v>
      </c>
      <c r="N50" s="94"/>
      <c r="V50" s="73"/>
    </row>
    <row r="51" spans="1:22" ht="15" customHeight="1" x14ac:dyDescent="0.25">
      <c r="A51" s="92"/>
      <c r="B51" s="744"/>
      <c r="C51" s="745"/>
      <c r="D51" s="745"/>
      <c r="E51" s="745"/>
      <c r="F51" s="745"/>
      <c r="G51" s="745"/>
      <c r="H51" s="745"/>
      <c r="I51" s="746"/>
      <c r="J51" s="81" t="s">
        <v>5610</v>
      </c>
      <c r="K51" s="82"/>
      <c r="L51" s="83" t="s">
        <v>32</v>
      </c>
      <c r="M51" s="95">
        <f>M20+M36++M24+M28+M32</f>
        <v>1925</v>
      </c>
      <c r="N51" s="94"/>
      <c r="V51" s="73"/>
    </row>
    <row r="52" spans="1:22" ht="15.75" customHeight="1" thickBot="1" x14ac:dyDescent="0.3">
      <c r="A52" s="92"/>
      <c r="B52" s="747"/>
      <c r="C52" s="748"/>
      <c r="D52" s="748"/>
      <c r="E52" s="748"/>
      <c r="F52" s="748"/>
      <c r="G52" s="748"/>
      <c r="H52" s="748"/>
      <c r="I52" s="749"/>
      <c r="J52" s="87" t="s">
        <v>5611</v>
      </c>
      <c r="K52" s="88"/>
      <c r="L52" s="89" t="s">
        <v>32</v>
      </c>
      <c r="M52" s="96">
        <f>M21+M37+M25+M29+M33</f>
        <v>70</v>
      </c>
      <c r="N52" s="94"/>
      <c r="V52" s="73">
        <f>G224</f>
        <v>0</v>
      </c>
    </row>
    <row r="54" spans="1:22" s="97" customFormat="1" x14ac:dyDescent="0.25">
      <c r="D54" s="98"/>
      <c r="F54" s="98"/>
      <c r="L54" s="98"/>
      <c r="M54" s="99"/>
      <c r="V54" s="100"/>
    </row>
  </sheetData>
  <mergeCells count="82">
    <mergeCell ref="B10:F10"/>
    <mergeCell ref="D11:F11"/>
    <mergeCell ref="J2:M4"/>
    <mergeCell ref="P2:S2"/>
    <mergeCell ref="P3:S3"/>
    <mergeCell ref="P4:S4"/>
    <mergeCell ref="A5:M5"/>
    <mergeCell ref="A6:A13"/>
    <mergeCell ref="B6:J7"/>
    <mergeCell ref="B8:N8"/>
    <mergeCell ref="B9:F9"/>
    <mergeCell ref="G9:G11"/>
    <mergeCell ref="H9:H11"/>
    <mergeCell ref="I9:I11"/>
    <mergeCell ref="J9:J11"/>
    <mergeCell ref="K9:K11"/>
    <mergeCell ref="L9:M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J12:J13"/>
    <mergeCell ref="A18:A21"/>
    <mergeCell ref="E18:F18"/>
    <mergeCell ref="G18:H18"/>
    <mergeCell ref="G19:I19"/>
    <mergeCell ref="E20:F20"/>
    <mergeCell ref="G20:I21"/>
    <mergeCell ref="A22:A25"/>
    <mergeCell ref="E22:F22"/>
    <mergeCell ref="G22:H22"/>
    <mergeCell ref="G23:I23"/>
    <mergeCell ref="E24:F24"/>
    <mergeCell ref="G24:I25"/>
    <mergeCell ref="A26:A29"/>
    <mergeCell ref="E26:F26"/>
    <mergeCell ref="G26:H26"/>
    <mergeCell ref="G27:I27"/>
    <mergeCell ref="E28:F28"/>
    <mergeCell ref="G28:I29"/>
    <mergeCell ref="A30:A33"/>
    <mergeCell ref="E30:F30"/>
    <mergeCell ref="G30:H30"/>
    <mergeCell ref="G31:I31"/>
    <mergeCell ref="E32:F32"/>
    <mergeCell ref="G32:I33"/>
    <mergeCell ref="A34:A37"/>
    <mergeCell ref="E34:F34"/>
    <mergeCell ref="G34:H34"/>
    <mergeCell ref="G35:I35"/>
    <mergeCell ref="E36:F36"/>
    <mergeCell ref="G36:I37"/>
    <mergeCell ref="A38:A41"/>
    <mergeCell ref="E38:F38"/>
    <mergeCell ref="G38:H38"/>
    <mergeCell ref="G39:I39"/>
    <mergeCell ref="E40:F40"/>
    <mergeCell ref="G40:I41"/>
    <mergeCell ref="A42:A45"/>
    <mergeCell ref="E42:F42"/>
    <mergeCell ref="G42:H42"/>
    <mergeCell ref="G43:I43"/>
    <mergeCell ref="E44:F44"/>
    <mergeCell ref="G44:I45"/>
    <mergeCell ref="B50:I52"/>
    <mergeCell ref="A46:A49"/>
    <mergeCell ref="E46:F46"/>
    <mergeCell ref="G46:H46"/>
    <mergeCell ref="G47:I47"/>
    <mergeCell ref="E48:F48"/>
    <mergeCell ref="G48:I49"/>
  </mergeCells>
  <dataValidations count="52">
    <dataValidation allowBlank="1" showInputMessage="1" showErrorMessage="1" promptTitle="Benefit Source" prompt="List the benefit source here." sqref="G15:I15 G37:I37 G33:I33 G25:I25 C49:E49 G49:I49 G23:I23 G31:I31 G43:I43 G47:I47 G35:I35 G45:I45 G17:I17 C41:E41 G21:I21 G27:I27 C33:E33 G41:I41 G39:I39 G19:I19 G29:I29"/>
    <dataValidation allowBlank="1" showInputMessage="1" showErrorMessage="1" promptTitle="Benefit#1 Description Example" prompt="Benefit Description for Entry #1 is listed here." sqref="J15"/>
    <dataValidation allowBlank="1" showInputMessage="1" showErrorMessage="1" promptTitle="Benefit #1--Payment by Check" prompt="If payment type for benefit #1 was by check, this box would contain an x." sqref="K15"/>
    <dataValidation allowBlank="1" showInputMessage="1" showErrorMessage="1" promptTitle="Benefit #1-- Payment in-kind" prompt="Since the payment type for benefit #1 was in-kind, this box contains an x." sqref="L15"/>
    <dataValidation allowBlank="1" showInputMessage="1" showErrorMessage="1" promptTitle="Benefit #1 Total Amount Example" prompt="The total amount of Benefit #1 is entered here." sqref="M15"/>
    <dataValidation allowBlank="1" showInputMessage="1" showErrorMessage="1" promptTitle="Benefit #2 Description Example" prompt="Benefit #2 description is listed here" sqref="J16"/>
    <dataValidation allowBlank="1" showInputMessage="1" showErrorMessage="1" promptTitle="Benefit #3 Description Example" prompt="Benefit #3 description is listed here" sqref="J17"/>
    <dataValidation allowBlank="1" showInputMessage="1" showErrorMessage="1" promptTitle="Benefit #2-- Payment by Check" prompt="Since benefit #2 was paid by check, this box contains an x." sqref="K16"/>
    <dataValidation allowBlank="1" showInputMessage="1" showErrorMessage="1" promptTitle="Benefit #3-- Payment by Check" prompt="If payment type for benefit #3 was by check, this box would contain an x." sqref="K17"/>
    <dataValidation allowBlank="1" showInputMessage="1" showErrorMessage="1" promptTitle="Benefit #3-- Payment in-kind" prompt="Since the payment type for benefit #3 was in-kind, this box contains an x." sqref="L17"/>
    <dataValidation allowBlank="1" showInputMessage="1" showErrorMessage="1" promptTitle="Payment #2-- Payment in-kind" prompt="If payment type for benefit #2 was in-kind, this box would contain an x." sqref="L16"/>
    <dataValidation allowBlank="1" showInputMessage="1" showErrorMessage="1" promptTitle="Benefit #2 Total Amount Example" prompt="The total amount of Benefit #2 is entered here." sqref="M16"/>
    <dataValidation allowBlank="1" showInputMessage="1" showErrorMessage="1" promptTitle="Benefit #3 Total Amount Example" prompt="The total amount of Benefit #3 is entered here." sqref="M17"/>
    <dataValidation type="whole" allowBlank="1" showInputMessage="1" showErrorMessage="1" promptTitle="Year" prompt="Enter the current year here.  It will populate the correct year in the rest of the form." sqref="M7">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allowBlank="1" showInputMessage="1" showErrorMessage="1" promptTitle="Traveler Name Example" prompt="Traveler Name Listed Here" sqref="B15"/>
    <dataValidation allowBlank="1" showInputMessage="1" showErrorMessage="1" promptTitle="Event Description Example" prompt="Event Description listed here._x000a_" sqref="C15"/>
    <dataValidation allowBlank="1" showInputMessage="1" showErrorMessage="1" promptTitle="Location Example" prompt="Location listed here." sqref="F15"/>
    <dataValidation allowBlank="1" showInputMessage="1" showErrorMessage="1" promptTitle="Traveler Title Example" prompt="Traveler Title is listed here." sqref="B17"/>
    <dataValidation allowBlank="1" showInputMessage="1" showErrorMessage="1" promptTitle="Event Sponsor Example" prompt="Event Sponsor is listed here." sqref="C17"/>
    <dataValidation allowBlank="1" showInputMessage="1" showErrorMessage="1" promptTitle="Travel Date(s) Example" prompt="Travel Date is listed here." sqref="F17"/>
    <dataValidation allowBlank="1" showInputMessage="1" showErrorMessage="1" promptTitle="Page Number" prompt="Enter page number referentially to the other pages in this workbook." sqref="K7"/>
    <dataValidation allowBlank="1" showInputMessage="1" showErrorMessage="1" promptTitle="Of Pages" prompt="Enter total number of pages in workbook." sqref="L7"/>
    <dataValidation allowBlank="1" showInputMessage="1" showErrorMessage="1" promptTitle="Reporting Agency Name" prompt="Delete contents of this cell and enter reporting agency name." sqref="B9:F9"/>
    <dataValidation allowBlank="1" showInputMessage="1" showErrorMessage="1" promptTitle="Sub-Agency Name" prompt="Delete contents and enter sub-agency name.  If there is no sub-agency, then delete this cell." sqref="B10:F10"/>
    <dataValidation allowBlank="1" showInputMessage="1" showErrorMessage="1" promptTitle="Agency Contact Name" prompt="Delete contents of this cell and enter agency contact's name" sqref="C11"/>
    <dataValidation allowBlank="1" showInputMessage="1" showErrorMessage="1" promptTitle="Agency Contact Email" prompt="Delete contents of this cell and replace with agency contact's email address." sqref="D11:F11"/>
    <dataValidation allowBlank="1" showInputMessage="1" showErrorMessage="1" promptTitle="Traveler Name " prompt="List traveler's first and last name here." sqref="B23 B31 B27 B39 B19"/>
    <dataValidation allowBlank="1" showInputMessage="1" showErrorMessage="1" promptTitle="Event Description" prompt="Provide event description (e.g. title of the conference) here." sqref="C23 C31 C43 C47 C35 C27 C39 C19"/>
    <dataValidation type="date" allowBlank="1" showInputMessage="1" showErrorMessage="1" errorTitle="Text Entered Not Valid" error="Please enter date using standardized format MM/DD/YYYY." promptTitle="Event Beginning Date" prompt="Insert event beginning date using the format MM/DD/YYYY here._x000a_" sqref="D23 D31 D43 D47 D35 D27 D39 D19">
      <formula1>40179</formula1>
      <formula2>73051</formula2>
    </dataValidation>
    <dataValidation allowBlank="1" showInputMessage="1" showErrorMessage="1" promptTitle="Location " prompt="List location of event here." sqref="F23 F31 F43 F47 F35 F27 F39 F19"/>
    <dataValidation allowBlank="1" showInputMessage="1" showErrorMessage="1" promptTitle="Traveler Title" prompt="List traveler's title here." sqref="B49 B25 B45 B37 B41 B21 B33 B29"/>
    <dataValidation allowBlank="1" showInputMessage="1" showErrorMessage="1" promptTitle="Event Sponsor" prompt="List the event sponsor here." sqref="C37 C45 C25 C21 C29"/>
    <dataValidation type="date" allowBlank="1" showInputMessage="1" showErrorMessage="1" errorTitle="Data Entry Error" error="Please enter date using MM/DD/YYYY" promptTitle="Event Ending Date" prompt="List Event ending date here using the format MM/DD/YYYY." sqref="D37 D45 D25 D21 D29">
      <formula1>40179</formula1>
      <formula2>73051</formula2>
    </dataValidation>
    <dataValidation allowBlank="1" showInputMessage="1" showErrorMessage="1" promptTitle="Travel Date(s)" prompt="List the dates of travel here expressed in the format MM/DD/YYYY-MM/DD/YYYY." sqref="F37 F25 F49 F45 F41 F21 F33 F29"/>
    <dataValidation allowBlank="1" showInputMessage="1" showErrorMessage="1" promptTitle="Benefit#1 Description" prompt="Benefit Description for Entry #1 is listed here." sqref="J24 J44 J22 J46 J34 J51 J30 J32 J42 J28 J26 J38 J40 J20 J18"/>
    <dataValidation allowBlank="1" showInputMessage="1" showErrorMessage="1" promptTitle="Benefit #1 Total Amount" prompt="The total amount of Benefit #1 is entered here." sqref="M50 M30:M31 M42:M43 M22 M34:M35 M26 M38:M39 M46:M47 M18"/>
    <dataValidation allowBlank="1" showInputMessage="1" showErrorMessage="1" promptTitle="Benefit #2 Description" prompt="Benefit #2 description is listed here" sqref="J48 J36"/>
    <dataValidation allowBlank="1" showInputMessage="1" showErrorMessage="1" promptTitle="Benefit #2 Total Amount" prompt="The total amount of Benefit #2 is entered here." sqref="M51 M32 M44 M36 M40 M48"/>
    <dataValidation allowBlank="1" showInputMessage="1" showErrorMessage="1" promptTitle="Benefit #3 Total Amount" prompt="The total amount of Benefit #3 is entered here." sqref="M37 M25 M49 M52 M45 M41 M21 M33 M29"/>
    <dataValidation allowBlank="1" showInputMessage="1" showErrorMessage="1" promptTitle="Benefit #3 Description" prompt="Benefit #3 description is listed here" sqref="J49 J52 J37 J45 J25 J41 J21 J33 J29"/>
    <dataValidation allowBlank="1" showInputMessage="1" showErrorMessage="1" promptTitle="Benefit #1--Payment by Check" prompt="If there is a benefit #1 and it was paid by check, mark an x in this cell._x000a_" sqref="K50 K30:K31 K42:K43 K46:K47 K22 K34:K35 K24 K26 K28 K38:K39 K18 K20"/>
    <dataValidation allowBlank="1" showInputMessage="1" showErrorMessage="1" promptTitle="Benefit #2--Payment by Check" prompt="If there is a benefit #2 and it was paid by check, mark an x in this cell._x000a_" sqref="K51 K32 K44 K48 K36 K40"/>
    <dataValidation allowBlank="1" showInputMessage="1" showErrorMessage="1" promptTitle="Benefit #3--Payment by Check" prompt="If there is a benefit #3 and it was paid by check, mark an x in this cell._x000a_" sqref="K37 K25 K49 K52 K45 K41 K21 K33 K29"/>
    <dataValidation allowBlank="1" showInputMessage="1" showErrorMessage="1" promptTitle="Benefit #1- Payment in-kind" prompt="If there is a benefit #1 and it was paid in-kind, mark this box with an  x._x000a_" sqref="L50 L30:L31 L42:L43 L46:L47 L22 L34:L35 L24 L26 L28 L38:L39 L18 L20"/>
    <dataValidation allowBlank="1" showInputMessage="1" showErrorMessage="1" promptTitle="Benefit #2- Payment in-kind" prompt="If there is a benefit #2 and it was paid in-kind, mark this box with an  x._x000a_" sqref="L51 L32 L44 L48 L36 L40"/>
    <dataValidation allowBlank="1" showInputMessage="1" showErrorMessage="1" promptTitle="Benefit #3- Payment in-kind" prompt="If there is a benefit #3 and it was paid in-kind, mark this box with an  x._x000a_" sqref="L37 L25 L49 L52 L45 L41 L21 L33 L29"/>
    <dataValidation allowBlank="1" showInputMessage="1" showErrorMessage="1" promptTitle="Next Traveler Name " prompt="List traveler's first and last name here." sqref="B43 B47 B35"/>
    <dataValidation allowBlank="1" showInputMessage="1" showErrorMessage="1" promptTitle="Indicate Reporting Period" prompt="Mark an X in this box if you are reporting for the period October 1st-March 31st." sqref="G9:G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Negative Report" prompt="Mark an X in this box if you are submitting a negative report for this reporting period." sqref="K9:K11"/>
  </dataValidations>
  <hyperlinks>
    <hyperlink ref="D11" r:id="rId1"/>
  </hyperlinks>
  <printOptions gridLines="1"/>
  <pageMargins left="0.25" right="0.25" top="0.75" bottom="0.75" header="0.3" footer="0.3"/>
  <pageSetup fitToHeight="0" orientation="landscape" blackAndWhite="1" r:id="rId2"/>
  <rowBreaks count="1" manualBreakCount="1">
    <brk id="25" max="16383" man="1"/>
  </rowBreaks>
  <colBreaks count="1" manualBreakCount="1">
    <brk id="13" max="1048575" man="1"/>
  </colBreak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L571"/>
  <sheetViews>
    <sheetView workbookViewId="0">
      <selection activeCell="C9" sqref="C9"/>
    </sheetView>
  </sheetViews>
  <sheetFormatPr defaultRowHeight="13.2" x14ac:dyDescent="0.25"/>
  <cols>
    <col min="1" max="1" width="5" customWidth="1"/>
    <col min="2" max="2" width="14.77734375" customWidth="1"/>
    <col min="3" max="3" width="25.77734375" customWidth="1"/>
    <col min="4" max="5" width="17" customWidth="1"/>
    <col min="6" max="6" width="2.88671875" customWidth="1"/>
    <col min="7" max="7" width="12.44140625" customWidth="1"/>
    <col min="8" max="8" width="2.5546875" customWidth="1"/>
    <col min="9" max="9" width="12.44140625" customWidth="1"/>
    <col min="10" max="10" width="12.109375" customWidth="1"/>
    <col min="11" max="11" width="11.44140625" customWidth="1"/>
    <col min="12" max="12" width="10.5546875" customWidth="1"/>
  </cols>
  <sheetData>
    <row r="1" spans="1:12" x14ac:dyDescent="0.25">
      <c r="A1" s="1"/>
      <c r="B1" s="1"/>
      <c r="C1" s="1"/>
      <c r="D1" s="1"/>
      <c r="E1" s="1"/>
      <c r="F1" s="1"/>
      <c r="G1" s="1"/>
      <c r="H1" s="1"/>
      <c r="I1" s="1"/>
      <c r="J1" s="1"/>
      <c r="K1" s="1"/>
      <c r="L1" s="1"/>
    </row>
    <row r="2" spans="1:12" ht="15.75" customHeight="1" x14ac:dyDescent="0.3">
      <c r="A2" s="2"/>
      <c r="B2" s="905" t="s">
        <v>0</v>
      </c>
      <c r="C2" s="905"/>
      <c r="D2" s="905"/>
      <c r="E2" s="905"/>
      <c r="F2" s="905"/>
      <c r="G2" s="905"/>
      <c r="H2" s="905"/>
      <c r="I2" s="905"/>
      <c r="J2" s="905"/>
      <c r="K2" s="905"/>
      <c r="L2" s="905"/>
    </row>
    <row r="3" spans="1:12" x14ac:dyDescent="0.25">
      <c r="A3" s="906"/>
      <c r="B3" s="907" t="s">
        <v>1</v>
      </c>
      <c r="C3" s="907"/>
      <c r="D3" s="907"/>
      <c r="E3" s="907"/>
      <c r="F3" s="907"/>
      <c r="G3" s="907"/>
      <c r="H3" s="907"/>
      <c r="I3" s="907"/>
      <c r="J3" s="3" t="s">
        <v>2</v>
      </c>
      <c r="K3" s="3" t="s">
        <v>3</v>
      </c>
      <c r="L3" s="3" t="s">
        <v>4</v>
      </c>
    </row>
    <row r="4" spans="1:12" x14ac:dyDescent="0.25">
      <c r="A4" s="906"/>
      <c r="B4" s="907"/>
      <c r="C4" s="907"/>
      <c r="D4" s="907"/>
      <c r="E4" s="907"/>
      <c r="F4" s="907"/>
      <c r="G4" s="907"/>
      <c r="H4" s="907"/>
      <c r="I4" s="907"/>
      <c r="J4" s="4">
        <v>14</v>
      </c>
      <c r="K4" s="4">
        <v>21</v>
      </c>
      <c r="L4" s="5" t="s">
        <v>5</v>
      </c>
    </row>
    <row r="5" spans="1:12" ht="12.75" customHeight="1" x14ac:dyDescent="0.25">
      <c r="A5" s="906"/>
      <c r="B5" s="908" t="s">
        <v>6</v>
      </c>
      <c r="C5" s="908"/>
      <c r="D5" s="908"/>
      <c r="E5" s="908"/>
      <c r="F5" s="908"/>
      <c r="G5" s="908"/>
      <c r="H5" s="908"/>
      <c r="I5" s="908"/>
      <c r="J5" s="908"/>
      <c r="K5" s="908"/>
      <c r="L5" s="908"/>
    </row>
    <row r="6" spans="1:12" ht="18" customHeight="1" x14ac:dyDescent="0.3">
      <c r="A6" s="909"/>
      <c r="B6" s="6"/>
      <c r="C6" s="910" t="s">
        <v>7</v>
      </c>
      <c r="D6" s="910"/>
      <c r="E6" s="910"/>
      <c r="F6" s="911"/>
      <c r="G6" s="912" t="s">
        <v>8</v>
      </c>
      <c r="H6" s="7"/>
      <c r="I6" s="912" t="s">
        <v>8</v>
      </c>
      <c r="J6" s="913"/>
      <c r="K6" s="914" t="s">
        <v>9</v>
      </c>
      <c r="L6" s="914"/>
    </row>
    <row r="7" spans="1:12" ht="17.399999999999999" x14ac:dyDescent="0.25">
      <c r="A7" s="909"/>
      <c r="B7" s="8"/>
      <c r="C7" s="915" t="s">
        <v>10</v>
      </c>
      <c r="D7" s="915"/>
      <c r="E7" s="915"/>
      <c r="F7" s="911"/>
      <c r="G7" s="912"/>
      <c r="H7" s="18" t="s">
        <v>32</v>
      </c>
      <c r="I7" s="912"/>
      <c r="J7" s="913"/>
      <c r="K7" s="914"/>
      <c r="L7" s="914"/>
    </row>
    <row r="8" spans="1:12" ht="12.75" customHeight="1" x14ac:dyDescent="0.25">
      <c r="A8" s="909"/>
      <c r="B8" s="9" t="s">
        <v>11</v>
      </c>
      <c r="C8" s="916" t="s">
        <v>5579</v>
      </c>
      <c r="D8" s="916"/>
      <c r="E8" s="916"/>
      <c r="F8" s="911"/>
      <c r="G8" s="912"/>
      <c r="H8" s="10"/>
      <c r="I8" s="912"/>
      <c r="J8" s="913"/>
      <c r="K8" s="914"/>
      <c r="L8" s="914"/>
    </row>
    <row r="9" spans="1:12" ht="48" customHeight="1" x14ac:dyDescent="0.25">
      <c r="A9" s="11" t="s">
        <v>12</v>
      </c>
      <c r="B9" s="11" t="s">
        <v>13</v>
      </c>
      <c r="C9" s="12" t="s">
        <v>14</v>
      </c>
      <c r="D9" s="12" t="s">
        <v>15</v>
      </c>
      <c r="E9" s="12" t="s">
        <v>16</v>
      </c>
      <c r="F9" s="917" t="s">
        <v>17</v>
      </c>
      <c r="G9" s="917"/>
      <c r="H9" s="917" t="s">
        <v>18</v>
      </c>
      <c r="I9" s="917"/>
      <c r="J9" s="12" t="s">
        <v>19</v>
      </c>
      <c r="K9" s="12" t="s">
        <v>20</v>
      </c>
      <c r="L9" s="12" t="s">
        <v>21</v>
      </c>
    </row>
    <row r="10" spans="1:12" ht="24" x14ac:dyDescent="0.25">
      <c r="A10" s="918">
        <v>1301</v>
      </c>
      <c r="B10" s="9" t="s">
        <v>22</v>
      </c>
      <c r="C10" s="13" t="s">
        <v>23</v>
      </c>
      <c r="D10" s="13" t="s">
        <v>24</v>
      </c>
      <c r="E10" s="13" t="s">
        <v>25</v>
      </c>
      <c r="F10" s="919" t="s">
        <v>17</v>
      </c>
      <c r="G10" s="919"/>
      <c r="H10" s="920"/>
      <c r="I10" s="920"/>
      <c r="J10" s="920"/>
      <c r="K10" s="920"/>
      <c r="L10" s="920"/>
    </row>
    <row r="11" spans="1:12" x14ac:dyDescent="0.25">
      <c r="A11" s="918"/>
      <c r="B11" s="921" t="s">
        <v>3911</v>
      </c>
      <c r="C11" s="922" t="s">
        <v>3912</v>
      </c>
      <c r="D11" s="923">
        <v>43714</v>
      </c>
      <c r="E11" s="921" t="s">
        <v>2226</v>
      </c>
      <c r="F11" s="921" t="s">
        <v>3913</v>
      </c>
      <c r="G11" s="921"/>
      <c r="H11" s="924" t="s">
        <v>30</v>
      </c>
      <c r="I11" s="924"/>
      <c r="J11" s="14" t="s">
        <v>31</v>
      </c>
      <c r="K11" s="14" t="s">
        <v>32</v>
      </c>
      <c r="L11" s="16">
        <v>213.57</v>
      </c>
    </row>
    <row r="12" spans="1:12" x14ac:dyDescent="0.25">
      <c r="A12" s="918"/>
      <c r="B12" s="921"/>
      <c r="C12" s="922"/>
      <c r="D12" s="923"/>
      <c r="E12" s="921"/>
      <c r="F12" s="921"/>
      <c r="G12" s="921"/>
      <c r="H12" s="924" t="s">
        <v>33</v>
      </c>
      <c r="I12" s="924"/>
      <c r="J12" s="14" t="s">
        <v>31</v>
      </c>
      <c r="K12" s="14" t="s">
        <v>32</v>
      </c>
      <c r="L12" s="16">
        <v>310.31</v>
      </c>
    </row>
    <row r="13" spans="1:12" ht="24" x14ac:dyDescent="0.25">
      <c r="A13" s="918"/>
      <c r="B13" s="9" t="s">
        <v>34</v>
      </c>
      <c r="C13" s="13" t="s">
        <v>35</v>
      </c>
      <c r="D13" s="13" t="s">
        <v>36</v>
      </c>
      <c r="E13" s="13" t="s">
        <v>37</v>
      </c>
      <c r="F13" s="920"/>
      <c r="G13" s="920"/>
      <c r="H13" s="924" t="s">
        <v>38</v>
      </c>
      <c r="I13" s="924"/>
      <c r="J13" s="921" t="s">
        <v>31</v>
      </c>
      <c r="K13" s="921" t="s">
        <v>32</v>
      </c>
      <c r="L13" s="925">
        <v>1069</v>
      </c>
    </row>
    <row r="14" spans="1:12" ht="22.8" x14ac:dyDescent="0.25">
      <c r="A14" s="918"/>
      <c r="B14" s="14" t="s">
        <v>605</v>
      </c>
      <c r="C14" s="14" t="s">
        <v>3913</v>
      </c>
      <c r="D14" s="15">
        <v>43715</v>
      </c>
      <c r="E14" s="14" t="s">
        <v>2867</v>
      </c>
      <c r="F14" s="920"/>
      <c r="G14" s="920"/>
      <c r="H14" s="924"/>
      <c r="I14" s="924"/>
      <c r="J14" s="921"/>
      <c r="K14" s="921"/>
      <c r="L14" s="925"/>
    </row>
    <row r="15" spans="1:12" ht="24" x14ac:dyDescent="0.25">
      <c r="A15" s="918">
        <v>1302</v>
      </c>
      <c r="B15" s="9" t="s">
        <v>22</v>
      </c>
      <c r="C15" s="13" t="s">
        <v>23</v>
      </c>
      <c r="D15" s="13" t="s">
        <v>24</v>
      </c>
      <c r="E15" s="13" t="s">
        <v>25</v>
      </c>
      <c r="F15" s="919" t="s">
        <v>17</v>
      </c>
      <c r="G15" s="919"/>
      <c r="H15" s="920"/>
      <c r="I15" s="920"/>
      <c r="J15" s="920"/>
      <c r="K15" s="920"/>
      <c r="L15" s="920"/>
    </row>
    <row r="16" spans="1:12" x14ac:dyDescent="0.25">
      <c r="A16" s="918"/>
      <c r="B16" s="921" t="s">
        <v>3911</v>
      </c>
      <c r="C16" s="922" t="s">
        <v>3914</v>
      </c>
      <c r="D16" s="923">
        <v>43728</v>
      </c>
      <c r="E16" s="921" t="s">
        <v>151</v>
      </c>
      <c r="F16" s="921" t="s">
        <v>3913</v>
      </c>
      <c r="G16" s="921"/>
      <c r="H16" s="924" t="s">
        <v>30</v>
      </c>
      <c r="I16" s="924"/>
      <c r="J16" s="14" t="s">
        <v>31</v>
      </c>
      <c r="K16" s="14" t="s">
        <v>32</v>
      </c>
      <c r="L16" s="16">
        <v>287.84000000000003</v>
      </c>
    </row>
    <row r="17" spans="1:12" x14ac:dyDescent="0.25">
      <c r="A17" s="918"/>
      <c r="B17" s="921"/>
      <c r="C17" s="922"/>
      <c r="D17" s="923"/>
      <c r="E17" s="921"/>
      <c r="F17" s="921"/>
      <c r="G17" s="921"/>
      <c r="H17" s="924" t="s">
        <v>33</v>
      </c>
      <c r="I17" s="924"/>
      <c r="J17" s="14" t="s">
        <v>31</v>
      </c>
      <c r="K17" s="14" t="s">
        <v>32</v>
      </c>
      <c r="L17" s="16">
        <v>421.6</v>
      </c>
    </row>
    <row r="18" spans="1:12" ht="24" x14ac:dyDescent="0.25">
      <c r="A18" s="918"/>
      <c r="B18" s="9" t="s">
        <v>34</v>
      </c>
      <c r="C18" s="13" t="s">
        <v>35</v>
      </c>
      <c r="D18" s="13" t="s">
        <v>36</v>
      </c>
      <c r="E18" s="13" t="s">
        <v>37</v>
      </c>
      <c r="F18" s="920"/>
      <c r="G18" s="920"/>
      <c r="H18" s="924" t="s">
        <v>38</v>
      </c>
      <c r="I18" s="924"/>
      <c r="J18" s="921" t="s">
        <v>31</v>
      </c>
      <c r="K18" s="921" t="s">
        <v>32</v>
      </c>
      <c r="L18" s="925">
        <v>1129</v>
      </c>
    </row>
    <row r="19" spans="1:12" ht="22.8" x14ac:dyDescent="0.25">
      <c r="A19" s="918"/>
      <c r="B19" s="14" t="s">
        <v>605</v>
      </c>
      <c r="C19" s="14" t="s">
        <v>3913</v>
      </c>
      <c r="D19" s="15">
        <v>43729</v>
      </c>
      <c r="E19" s="14" t="s">
        <v>3915</v>
      </c>
      <c r="F19" s="920"/>
      <c r="G19" s="920"/>
      <c r="H19" s="924"/>
      <c r="I19" s="924"/>
      <c r="J19" s="921"/>
      <c r="K19" s="921"/>
      <c r="L19" s="925"/>
    </row>
    <row r="20" spans="1:12" ht="24" x14ac:dyDescent="0.25">
      <c r="A20" s="918">
        <v>1303</v>
      </c>
      <c r="B20" s="9" t="s">
        <v>22</v>
      </c>
      <c r="C20" s="13" t="s">
        <v>23</v>
      </c>
      <c r="D20" s="13" t="s">
        <v>24</v>
      </c>
      <c r="E20" s="13" t="s">
        <v>25</v>
      </c>
      <c r="F20" s="919" t="s">
        <v>17</v>
      </c>
      <c r="G20" s="919"/>
      <c r="H20" s="920"/>
      <c r="I20" s="920"/>
      <c r="J20" s="920"/>
      <c r="K20" s="920"/>
      <c r="L20" s="920"/>
    </row>
    <row r="21" spans="1:12" x14ac:dyDescent="0.25">
      <c r="A21" s="918"/>
      <c r="B21" s="921" t="s">
        <v>3916</v>
      </c>
      <c r="C21" s="922" t="s">
        <v>3917</v>
      </c>
      <c r="D21" s="923">
        <v>43565</v>
      </c>
      <c r="E21" s="921" t="s">
        <v>3918</v>
      </c>
      <c r="F21" s="921" t="s">
        <v>3919</v>
      </c>
      <c r="G21" s="921"/>
      <c r="H21" s="924" t="s">
        <v>30</v>
      </c>
      <c r="I21" s="924"/>
      <c r="J21" s="14" t="s">
        <v>31</v>
      </c>
      <c r="K21" s="14" t="s">
        <v>32</v>
      </c>
      <c r="L21" s="16">
        <v>940</v>
      </c>
    </row>
    <row r="22" spans="1:12" x14ac:dyDescent="0.25">
      <c r="A22" s="918"/>
      <c r="B22" s="921"/>
      <c r="C22" s="922"/>
      <c r="D22" s="923"/>
      <c r="E22" s="921"/>
      <c r="F22" s="921"/>
      <c r="G22" s="921"/>
      <c r="H22" s="924" t="s">
        <v>33</v>
      </c>
      <c r="I22" s="924"/>
      <c r="J22" s="14" t="s">
        <v>31</v>
      </c>
      <c r="K22" s="14" t="s">
        <v>32</v>
      </c>
      <c r="L22" s="16">
        <v>600</v>
      </c>
    </row>
    <row r="23" spans="1:12" ht="24" x14ac:dyDescent="0.25">
      <c r="A23" s="918"/>
      <c r="B23" s="9" t="s">
        <v>34</v>
      </c>
      <c r="C23" s="13" t="s">
        <v>35</v>
      </c>
      <c r="D23" s="13" t="s">
        <v>36</v>
      </c>
      <c r="E23" s="13" t="s">
        <v>37</v>
      </c>
      <c r="F23" s="920"/>
      <c r="G23" s="920"/>
      <c r="H23" s="924" t="s">
        <v>38</v>
      </c>
      <c r="I23" s="924"/>
      <c r="J23" s="921" t="s">
        <v>31</v>
      </c>
      <c r="K23" s="921" t="s">
        <v>32</v>
      </c>
      <c r="L23" s="925">
        <v>200</v>
      </c>
    </row>
    <row r="24" spans="1:12" ht="34.200000000000003" x14ac:dyDescent="0.25">
      <c r="A24" s="918"/>
      <c r="B24" s="14" t="s">
        <v>1412</v>
      </c>
      <c r="C24" s="14" t="s">
        <v>3919</v>
      </c>
      <c r="D24" s="15">
        <v>43567</v>
      </c>
      <c r="E24" s="14" t="s">
        <v>447</v>
      </c>
      <c r="F24" s="920"/>
      <c r="G24" s="920"/>
      <c r="H24" s="924"/>
      <c r="I24" s="924"/>
      <c r="J24" s="921"/>
      <c r="K24" s="921"/>
      <c r="L24" s="925"/>
    </row>
    <row r="25" spans="1:12" ht="24" x14ac:dyDescent="0.25">
      <c r="A25" s="918">
        <v>1304</v>
      </c>
      <c r="B25" s="9" t="s">
        <v>22</v>
      </c>
      <c r="C25" s="13" t="s">
        <v>23</v>
      </c>
      <c r="D25" s="13" t="s">
        <v>24</v>
      </c>
      <c r="E25" s="13" t="s">
        <v>25</v>
      </c>
      <c r="F25" s="919" t="s">
        <v>17</v>
      </c>
      <c r="G25" s="919"/>
      <c r="H25" s="920"/>
      <c r="I25" s="920"/>
      <c r="J25" s="920"/>
      <c r="K25" s="920"/>
      <c r="L25" s="920"/>
    </row>
    <row r="26" spans="1:12" x14ac:dyDescent="0.25">
      <c r="A26" s="918"/>
      <c r="B26" s="921" t="s">
        <v>3920</v>
      </c>
      <c r="C26" s="922" t="s">
        <v>3921</v>
      </c>
      <c r="D26" s="923">
        <v>43720</v>
      </c>
      <c r="E26" s="921" t="s">
        <v>3922</v>
      </c>
      <c r="F26" s="921" t="s">
        <v>3923</v>
      </c>
      <c r="G26" s="921"/>
      <c r="H26" s="924" t="s">
        <v>30</v>
      </c>
      <c r="I26" s="924"/>
      <c r="J26" s="14" t="s">
        <v>31</v>
      </c>
      <c r="K26" s="14" t="s">
        <v>32</v>
      </c>
      <c r="L26" s="16">
        <v>584</v>
      </c>
    </row>
    <row r="27" spans="1:12" x14ac:dyDescent="0.25">
      <c r="A27" s="918"/>
      <c r="B27" s="921"/>
      <c r="C27" s="922"/>
      <c r="D27" s="923"/>
      <c r="E27" s="921"/>
      <c r="F27" s="921"/>
      <c r="G27" s="921"/>
      <c r="H27" s="924" t="s">
        <v>33</v>
      </c>
      <c r="I27" s="924"/>
      <c r="J27" s="921" t="s">
        <v>32</v>
      </c>
      <c r="K27" s="921" t="s">
        <v>31</v>
      </c>
      <c r="L27" s="925">
        <v>1744.85</v>
      </c>
    </row>
    <row r="28" spans="1:12" x14ac:dyDescent="0.25">
      <c r="A28" s="918"/>
      <c r="B28" s="921"/>
      <c r="C28" s="922"/>
      <c r="D28" s="923"/>
      <c r="E28" s="921"/>
      <c r="F28" s="921"/>
      <c r="G28" s="921"/>
      <c r="H28" s="924"/>
      <c r="I28" s="924"/>
      <c r="J28" s="921"/>
      <c r="K28" s="921"/>
      <c r="L28" s="925"/>
    </row>
    <row r="29" spans="1:12" ht="24" x14ac:dyDescent="0.25">
      <c r="A29" s="918"/>
      <c r="B29" s="9" t="s">
        <v>34</v>
      </c>
      <c r="C29" s="13" t="s">
        <v>35</v>
      </c>
      <c r="D29" s="13" t="s">
        <v>36</v>
      </c>
      <c r="E29" s="13" t="s">
        <v>37</v>
      </c>
      <c r="F29" s="920"/>
      <c r="G29" s="920"/>
      <c r="H29" s="924" t="s">
        <v>38</v>
      </c>
      <c r="I29" s="924"/>
      <c r="J29" s="921" t="s">
        <v>31</v>
      </c>
      <c r="K29" s="921" t="s">
        <v>32</v>
      </c>
      <c r="L29" s="925">
        <v>610.70000000000005</v>
      </c>
    </row>
    <row r="30" spans="1:12" ht="22.8" x14ac:dyDescent="0.25">
      <c r="A30" s="918"/>
      <c r="B30" s="14" t="s">
        <v>111</v>
      </c>
      <c r="C30" s="14" t="s">
        <v>3923</v>
      </c>
      <c r="D30" s="15">
        <v>43726</v>
      </c>
      <c r="E30" s="14" t="s">
        <v>2895</v>
      </c>
      <c r="F30" s="920"/>
      <c r="G30" s="920"/>
      <c r="H30" s="924"/>
      <c r="I30" s="924"/>
      <c r="J30" s="921"/>
      <c r="K30" s="921"/>
      <c r="L30" s="925"/>
    </row>
    <row r="31" spans="1:12" ht="24" x14ac:dyDescent="0.25">
      <c r="A31" s="918">
        <v>1305</v>
      </c>
      <c r="B31" s="9" t="s">
        <v>22</v>
      </c>
      <c r="C31" s="13" t="s">
        <v>23</v>
      </c>
      <c r="D31" s="13" t="s">
        <v>24</v>
      </c>
      <c r="E31" s="13" t="s">
        <v>25</v>
      </c>
      <c r="F31" s="919" t="s">
        <v>17</v>
      </c>
      <c r="G31" s="919"/>
      <c r="H31" s="920"/>
      <c r="I31" s="920"/>
      <c r="J31" s="920"/>
      <c r="K31" s="920"/>
      <c r="L31" s="920"/>
    </row>
    <row r="32" spans="1:12" x14ac:dyDescent="0.25">
      <c r="A32" s="918"/>
      <c r="B32" s="921" t="s">
        <v>3924</v>
      </c>
      <c r="C32" s="921" t="s">
        <v>3925</v>
      </c>
      <c r="D32" s="923">
        <v>43688</v>
      </c>
      <c r="E32" s="921" t="s">
        <v>308</v>
      </c>
      <c r="F32" s="921" t="s">
        <v>309</v>
      </c>
      <c r="G32" s="921"/>
      <c r="H32" s="924" t="s">
        <v>30</v>
      </c>
      <c r="I32" s="924"/>
      <c r="J32" s="14" t="s">
        <v>31</v>
      </c>
      <c r="K32" s="14" t="s">
        <v>32</v>
      </c>
      <c r="L32" s="16">
        <v>325.5</v>
      </c>
    </row>
    <row r="33" spans="1:12" x14ac:dyDescent="0.25">
      <c r="A33" s="918"/>
      <c r="B33" s="921"/>
      <c r="C33" s="921"/>
      <c r="D33" s="923"/>
      <c r="E33" s="921"/>
      <c r="F33" s="921"/>
      <c r="G33" s="921"/>
      <c r="H33" s="924" t="s">
        <v>33</v>
      </c>
      <c r="I33" s="924"/>
      <c r="J33" s="14" t="s">
        <v>31</v>
      </c>
      <c r="K33" s="14" t="s">
        <v>31</v>
      </c>
      <c r="L33" s="16">
        <v>0</v>
      </c>
    </row>
    <row r="34" spans="1:12" ht="24" x14ac:dyDescent="0.25">
      <c r="A34" s="918"/>
      <c r="B34" s="9" t="s">
        <v>34</v>
      </c>
      <c r="C34" s="13" t="s">
        <v>35</v>
      </c>
      <c r="D34" s="13" t="s">
        <v>36</v>
      </c>
      <c r="E34" s="13" t="s">
        <v>37</v>
      </c>
      <c r="F34" s="920"/>
      <c r="G34" s="920"/>
      <c r="H34" s="924" t="s">
        <v>38</v>
      </c>
      <c r="I34" s="924"/>
      <c r="J34" s="921" t="s">
        <v>31</v>
      </c>
      <c r="K34" s="921" t="s">
        <v>31</v>
      </c>
      <c r="L34" s="925">
        <v>0</v>
      </c>
    </row>
    <row r="35" spans="1:12" ht="22.8" x14ac:dyDescent="0.25">
      <c r="A35" s="918"/>
      <c r="B35" s="14" t="s">
        <v>39</v>
      </c>
      <c r="C35" s="14" t="s">
        <v>309</v>
      </c>
      <c r="D35" s="15">
        <v>43690</v>
      </c>
      <c r="E35" s="14" t="s">
        <v>1413</v>
      </c>
      <c r="F35" s="920"/>
      <c r="G35" s="920"/>
      <c r="H35" s="924"/>
      <c r="I35" s="924"/>
      <c r="J35" s="921"/>
      <c r="K35" s="921"/>
      <c r="L35" s="925"/>
    </row>
    <row r="36" spans="1:12" ht="24" x14ac:dyDescent="0.25">
      <c r="A36" s="918">
        <v>1306</v>
      </c>
      <c r="B36" s="9" t="s">
        <v>22</v>
      </c>
      <c r="C36" s="13" t="s">
        <v>23</v>
      </c>
      <c r="D36" s="13" t="s">
        <v>24</v>
      </c>
      <c r="E36" s="13" t="s">
        <v>25</v>
      </c>
      <c r="F36" s="919" t="s">
        <v>17</v>
      </c>
      <c r="G36" s="919"/>
      <c r="H36" s="920"/>
      <c r="I36" s="920"/>
      <c r="J36" s="920"/>
      <c r="K36" s="920"/>
      <c r="L36" s="920"/>
    </row>
    <row r="37" spans="1:12" x14ac:dyDescent="0.25">
      <c r="A37" s="918"/>
      <c r="B37" s="921" t="s">
        <v>3926</v>
      </c>
      <c r="C37" s="922" t="s">
        <v>3927</v>
      </c>
      <c r="D37" s="923">
        <v>43557</v>
      </c>
      <c r="E37" s="921" t="s">
        <v>90</v>
      </c>
      <c r="F37" s="921" t="s">
        <v>653</v>
      </c>
      <c r="G37" s="921"/>
      <c r="H37" s="924" t="s">
        <v>30</v>
      </c>
      <c r="I37" s="924"/>
      <c r="J37" s="14" t="s">
        <v>31</v>
      </c>
      <c r="K37" s="14" t="s">
        <v>32</v>
      </c>
      <c r="L37" s="16">
        <v>793</v>
      </c>
    </row>
    <row r="38" spans="1:12" x14ac:dyDescent="0.25">
      <c r="A38" s="918"/>
      <c r="B38" s="921"/>
      <c r="C38" s="922"/>
      <c r="D38" s="923"/>
      <c r="E38" s="921"/>
      <c r="F38" s="921"/>
      <c r="G38" s="921"/>
      <c r="H38" s="924" t="s">
        <v>33</v>
      </c>
      <c r="I38" s="924"/>
      <c r="J38" s="921" t="s">
        <v>31</v>
      </c>
      <c r="K38" s="921" t="s">
        <v>32</v>
      </c>
      <c r="L38" s="925">
        <v>369.6</v>
      </c>
    </row>
    <row r="39" spans="1:12" x14ac:dyDescent="0.25">
      <c r="A39" s="918"/>
      <c r="B39" s="921"/>
      <c r="C39" s="922"/>
      <c r="D39" s="923"/>
      <c r="E39" s="921"/>
      <c r="F39" s="921"/>
      <c r="G39" s="921"/>
      <c r="H39" s="924"/>
      <c r="I39" s="924"/>
      <c r="J39" s="921"/>
      <c r="K39" s="921"/>
      <c r="L39" s="925"/>
    </row>
    <row r="40" spans="1:12" ht="24" x14ac:dyDescent="0.25">
      <c r="A40" s="918"/>
      <c r="B40" s="9" t="s">
        <v>34</v>
      </c>
      <c r="C40" s="13" t="s">
        <v>35</v>
      </c>
      <c r="D40" s="13" t="s">
        <v>36</v>
      </c>
      <c r="E40" s="13" t="s">
        <v>37</v>
      </c>
      <c r="F40" s="920"/>
      <c r="G40" s="920"/>
      <c r="H40" s="924" t="s">
        <v>38</v>
      </c>
      <c r="I40" s="924"/>
      <c r="J40" s="921" t="s">
        <v>31</v>
      </c>
      <c r="K40" s="921" t="s">
        <v>31</v>
      </c>
      <c r="L40" s="925">
        <v>0</v>
      </c>
    </row>
    <row r="41" spans="1:12" ht="22.8" x14ac:dyDescent="0.25">
      <c r="A41" s="918"/>
      <c r="B41" s="14" t="s">
        <v>39</v>
      </c>
      <c r="C41" s="14" t="s">
        <v>653</v>
      </c>
      <c r="D41" s="15">
        <v>43562</v>
      </c>
      <c r="E41" s="14" t="s">
        <v>716</v>
      </c>
      <c r="F41" s="920"/>
      <c r="G41" s="920"/>
      <c r="H41" s="924"/>
      <c r="I41" s="924"/>
      <c r="J41" s="921"/>
      <c r="K41" s="921"/>
      <c r="L41" s="925"/>
    </row>
    <row r="42" spans="1:12" ht="24" x14ac:dyDescent="0.25">
      <c r="A42" s="918">
        <v>1307</v>
      </c>
      <c r="B42" s="9" t="s">
        <v>22</v>
      </c>
      <c r="C42" s="13" t="s">
        <v>23</v>
      </c>
      <c r="D42" s="13" t="s">
        <v>24</v>
      </c>
      <c r="E42" s="13" t="s">
        <v>25</v>
      </c>
      <c r="F42" s="919" t="s">
        <v>17</v>
      </c>
      <c r="G42" s="919"/>
      <c r="H42" s="920"/>
      <c r="I42" s="920"/>
      <c r="J42" s="920"/>
      <c r="K42" s="920"/>
      <c r="L42" s="920"/>
    </row>
    <row r="43" spans="1:12" x14ac:dyDescent="0.25">
      <c r="A43" s="918"/>
      <c r="B43" s="921" t="s">
        <v>3926</v>
      </c>
      <c r="C43" s="922" t="s">
        <v>3928</v>
      </c>
      <c r="D43" s="923">
        <v>43563</v>
      </c>
      <c r="E43" s="921" t="s">
        <v>839</v>
      </c>
      <c r="F43" s="921" t="s">
        <v>840</v>
      </c>
      <c r="G43" s="921"/>
      <c r="H43" s="924" t="s">
        <v>30</v>
      </c>
      <c r="I43" s="924"/>
      <c r="J43" s="14" t="s">
        <v>31</v>
      </c>
      <c r="K43" s="14" t="s">
        <v>32</v>
      </c>
      <c r="L43" s="16">
        <v>524</v>
      </c>
    </row>
    <row r="44" spans="1:12" x14ac:dyDescent="0.25">
      <c r="A44" s="918"/>
      <c r="B44" s="921"/>
      <c r="C44" s="922"/>
      <c r="D44" s="923"/>
      <c r="E44" s="921"/>
      <c r="F44" s="921"/>
      <c r="G44" s="921"/>
      <c r="H44" s="924" t="s">
        <v>33</v>
      </c>
      <c r="I44" s="924"/>
      <c r="J44" s="921" t="s">
        <v>31</v>
      </c>
      <c r="K44" s="921" t="s">
        <v>32</v>
      </c>
      <c r="L44" s="925">
        <v>200</v>
      </c>
    </row>
    <row r="45" spans="1:12" x14ac:dyDescent="0.25">
      <c r="A45" s="918"/>
      <c r="B45" s="921"/>
      <c r="C45" s="922"/>
      <c r="D45" s="923"/>
      <c r="E45" s="921"/>
      <c r="F45" s="921"/>
      <c r="G45" s="921"/>
      <c r="H45" s="924"/>
      <c r="I45" s="924"/>
      <c r="J45" s="921"/>
      <c r="K45" s="921"/>
      <c r="L45" s="925"/>
    </row>
    <row r="46" spans="1:12" x14ac:dyDescent="0.25">
      <c r="A46" s="918"/>
      <c r="B46" s="921"/>
      <c r="C46" s="922"/>
      <c r="D46" s="923"/>
      <c r="E46" s="921"/>
      <c r="F46" s="921"/>
      <c r="G46" s="921"/>
      <c r="H46" s="924"/>
      <c r="I46" s="924"/>
      <c r="J46" s="921"/>
      <c r="K46" s="921"/>
      <c r="L46" s="925"/>
    </row>
    <row r="47" spans="1:12" ht="24" x14ac:dyDescent="0.25">
      <c r="A47" s="918"/>
      <c r="B47" s="9" t="s">
        <v>34</v>
      </c>
      <c r="C47" s="13" t="s">
        <v>35</v>
      </c>
      <c r="D47" s="13" t="s">
        <v>36</v>
      </c>
      <c r="E47" s="13" t="s">
        <v>37</v>
      </c>
      <c r="F47" s="920"/>
      <c r="G47" s="920"/>
      <c r="H47" s="924" t="s">
        <v>38</v>
      </c>
      <c r="I47" s="924"/>
      <c r="J47" s="921" t="s">
        <v>31</v>
      </c>
      <c r="K47" s="921" t="s">
        <v>31</v>
      </c>
      <c r="L47" s="925">
        <v>0</v>
      </c>
    </row>
    <row r="48" spans="1:12" ht="22.8" x14ac:dyDescent="0.25">
      <c r="A48" s="918"/>
      <c r="B48" s="14" t="s">
        <v>39</v>
      </c>
      <c r="C48" s="14" t="s">
        <v>840</v>
      </c>
      <c r="D48" s="15">
        <v>43565</v>
      </c>
      <c r="E48" s="14" t="s">
        <v>2660</v>
      </c>
      <c r="F48" s="920"/>
      <c r="G48" s="920"/>
      <c r="H48" s="924"/>
      <c r="I48" s="924"/>
      <c r="J48" s="921"/>
      <c r="K48" s="921"/>
      <c r="L48" s="925"/>
    </row>
    <row r="49" spans="1:12" ht="24" x14ac:dyDescent="0.25">
      <c r="A49" s="918">
        <v>1308</v>
      </c>
      <c r="B49" s="9" t="s">
        <v>22</v>
      </c>
      <c r="C49" s="13" t="s">
        <v>23</v>
      </c>
      <c r="D49" s="13" t="s">
        <v>24</v>
      </c>
      <c r="E49" s="13" t="s">
        <v>25</v>
      </c>
      <c r="F49" s="919" t="s">
        <v>17</v>
      </c>
      <c r="G49" s="919"/>
      <c r="H49" s="920"/>
      <c r="I49" s="920"/>
      <c r="J49" s="920"/>
      <c r="K49" s="920"/>
      <c r="L49" s="920"/>
    </row>
    <row r="50" spans="1:12" x14ac:dyDescent="0.25">
      <c r="A50" s="918"/>
      <c r="B50" s="921" t="s">
        <v>3926</v>
      </c>
      <c r="C50" s="922" t="s">
        <v>3929</v>
      </c>
      <c r="D50" s="923">
        <v>43588</v>
      </c>
      <c r="E50" s="921" t="s">
        <v>172</v>
      </c>
      <c r="F50" s="921" t="s">
        <v>3930</v>
      </c>
      <c r="G50" s="921"/>
      <c r="H50" s="924" t="s">
        <v>30</v>
      </c>
      <c r="I50" s="924"/>
      <c r="J50" s="14" t="s">
        <v>31</v>
      </c>
      <c r="K50" s="14" t="s">
        <v>32</v>
      </c>
      <c r="L50" s="16">
        <v>444.37</v>
      </c>
    </row>
    <row r="51" spans="1:12" x14ac:dyDescent="0.25">
      <c r="A51" s="918"/>
      <c r="B51" s="921"/>
      <c r="C51" s="922"/>
      <c r="D51" s="923"/>
      <c r="E51" s="921"/>
      <c r="F51" s="921"/>
      <c r="G51" s="921"/>
      <c r="H51" s="924" t="s">
        <v>33</v>
      </c>
      <c r="I51" s="924"/>
      <c r="J51" s="921" t="s">
        <v>31</v>
      </c>
      <c r="K51" s="921" t="s">
        <v>32</v>
      </c>
      <c r="L51" s="925">
        <v>620.6</v>
      </c>
    </row>
    <row r="52" spans="1:12" x14ac:dyDescent="0.25">
      <c r="A52" s="918"/>
      <c r="B52" s="921"/>
      <c r="C52" s="922"/>
      <c r="D52" s="923"/>
      <c r="E52" s="921"/>
      <c r="F52" s="921"/>
      <c r="G52" s="921"/>
      <c r="H52" s="924"/>
      <c r="I52" s="924"/>
      <c r="J52" s="921"/>
      <c r="K52" s="921"/>
      <c r="L52" s="925"/>
    </row>
    <row r="53" spans="1:12" ht="24" x14ac:dyDescent="0.25">
      <c r="A53" s="918"/>
      <c r="B53" s="9" t="s">
        <v>34</v>
      </c>
      <c r="C53" s="13" t="s">
        <v>35</v>
      </c>
      <c r="D53" s="13" t="s">
        <v>36</v>
      </c>
      <c r="E53" s="13" t="s">
        <v>37</v>
      </c>
      <c r="F53" s="920"/>
      <c r="G53" s="920"/>
      <c r="H53" s="924" t="s">
        <v>38</v>
      </c>
      <c r="I53" s="924"/>
      <c r="J53" s="921" t="s">
        <v>31</v>
      </c>
      <c r="K53" s="921" t="s">
        <v>32</v>
      </c>
      <c r="L53" s="925">
        <v>875</v>
      </c>
    </row>
    <row r="54" spans="1:12" ht="22.8" x14ac:dyDescent="0.25">
      <c r="A54" s="918"/>
      <c r="B54" s="14" t="s">
        <v>39</v>
      </c>
      <c r="C54" s="14" t="s">
        <v>3930</v>
      </c>
      <c r="D54" s="15">
        <v>43589</v>
      </c>
      <c r="E54" s="14" t="s">
        <v>174</v>
      </c>
      <c r="F54" s="920"/>
      <c r="G54" s="920"/>
      <c r="H54" s="924"/>
      <c r="I54" s="924"/>
      <c r="J54" s="921"/>
      <c r="K54" s="921"/>
      <c r="L54" s="925"/>
    </row>
    <row r="55" spans="1:12" ht="24" x14ac:dyDescent="0.25">
      <c r="A55" s="918">
        <v>1309</v>
      </c>
      <c r="B55" s="9" t="s">
        <v>22</v>
      </c>
      <c r="C55" s="13" t="s">
        <v>23</v>
      </c>
      <c r="D55" s="13" t="s">
        <v>24</v>
      </c>
      <c r="E55" s="13" t="s">
        <v>25</v>
      </c>
      <c r="F55" s="919" t="s">
        <v>17</v>
      </c>
      <c r="G55" s="919"/>
      <c r="H55" s="920"/>
      <c r="I55" s="920"/>
      <c r="J55" s="920"/>
      <c r="K55" s="920"/>
      <c r="L55" s="920"/>
    </row>
    <row r="56" spans="1:12" x14ac:dyDescent="0.25">
      <c r="A56" s="918"/>
      <c r="B56" s="921" t="s">
        <v>3926</v>
      </c>
      <c r="C56" s="922" t="s">
        <v>3931</v>
      </c>
      <c r="D56" s="923">
        <v>43597</v>
      </c>
      <c r="E56" s="921" t="s">
        <v>103</v>
      </c>
      <c r="F56" s="921" t="s">
        <v>3932</v>
      </c>
      <c r="G56" s="921"/>
      <c r="H56" s="924" t="s">
        <v>30</v>
      </c>
      <c r="I56" s="924"/>
      <c r="J56" s="14" t="s">
        <v>31</v>
      </c>
      <c r="K56" s="14" t="s">
        <v>32</v>
      </c>
      <c r="L56" s="16">
        <v>1598</v>
      </c>
    </row>
    <row r="57" spans="1:12" x14ac:dyDescent="0.25">
      <c r="A57" s="918"/>
      <c r="B57" s="921"/>
      <c r="C57" s="922"/>
      <c r="D57" s="923"/>
      <c r="E57" s="921"/>
      <c r="F57" s="921"/>
      <c r="G57" s="921"/>
      <c r="H57" s="924" t="s">
        <v>33</v>
      </c>
      <c r="I57" s="924"/>
      <c r="J57" s="921" t="s">
        <v>31</v>
      </c>
      <c r="K57" s="921" t="s">
        <v>32</v>
      </c>
      <c r="L57" s="925">
        <v>2126.83</v>
      </c>
    </row>
    <row r="58" spans="1:12" x14ac:dyDescent="0.25">
      <c r="A58" s="918"/>
      <c r="B58" s="921"/>
      <c r="C58" s="922"/>
      <c r="D58" s="923"/>
      <c r="E58" s="921"/>
      <c r="F58" s="921"/>
      <c r="G58" s="921"/>
      <c r="H58" s="924"/>
      <c r="I58" s="924"/>
      <c r="J58" s="921"/>
      <c r="K58" s="921"/>
      <c r="L58" s="925"/>
    </row>
    <row r="59" spans="1:12" x14ac:dyDescent="0.25">
      <c r="A59" s="918"/>
      <c r="B59" s="921"/>
      <c r="C59" s="922"/>
      <c r="D59" s="923"/>
      <c r="E59" s="921"/>
      <c r="F59" s="921"/>
      <c r="G59" s="921"/>
      <c r="H59" s="924"/>
      <c r="I59" s="924"/>
      <c r="J59" s="921"/>
      <c r="K59" s="921"/>
      <c r="L59" s="925"/>
    </row>
    <row r="60" spans="1:12" ht="24" x14ac:dyDescent="0.25">
      <c r="A60" s="918"/>
      <c r="B60" s="9" t="s">
        <v>34</v>
      </c>
      <c r="C60" s="13" t="s">
        <v>35</v>
      </c>
      <c r="D60" s="13" t="s">
        <v>36</v>
      </c>
      <c r="E60" s="13" t="s">
        <v>37</v>
      </c>
      <c r="F60" s="920"/>
      <c r="G60" s="920"/>
      <c r="H60" s="924" t="s">
        <v>38</v>
      </c>
      <c r="I60" s="924"/>
      <c r="J60" s="921" t="s">
        <v>31</v>
      </c>
      <c r="K60" s="921" t="s">
        <v>31</v>
      </c>
      <c r="L60" s="925">
        <v>0</v>
      </c>
    </row>
    <row r="61" spans="1:12" ht="22.8" x14ac:dyDescent="0.25">
      <c r="A61" s="918"/>
      <c r="B61" s="14" t="s">
        <v>39</v>
      </c>
      <c r="C61" s="14" t="s">
        <v>3932</v>
      </c>
      <c r="D61" s="15">
        <v>43606</v>
      </c>
      <c r="E61" s="14" t="s">
        <v>3933</v>
      </c>
      <c r="F61" s="920"/>
      <c r="G61" s="920"/>
      <c r="H61" s="924"/>
      <c r="I61" s="924"/>
      <c r="J61" s="921"/>
      <c r="K61" s="921"/>
      <c r="L61" s="925"/>
    </row>
    <row r="62" spans="1:12" ht="24" x14ac:dyDescent="0.25">
      <c r="A62" s="918">
        <v>1310</v>
      </c>
      <c r="B62" s="9" t="s">
        <v>22</v>
      </c>
      <c r="C62" s="13" t="s">
        <v>23</v>
      </c>
      <c r="D62" s="13" t="s">
        <v>24</v>
      </c>
      <c r="E62" s="13" t="s">
        <v>25</v>
      </c>
      <c r="F62" s="919" t="s">
        <v>17</v>
      </c>
      <c r="G62" s="919"/>
      <c r="H62" s="920"/>
      <c r="I62" s="920"/>
      <c r="J62" s="920"/>
      <c r="K62" s="920"/>
      <c r="L62" s="920"/>
    </row>
    <row r="63" spans="1:12" x14ac:dyDescent="0.25">
      <c r="A63" s="918"/>
      <c r="B63" s="921" t="s">
        <v>3926</v>
      </c>
      <c r="C63" s="922" t="s">
        <v>3931</v>
      </c>
      <c r="D63" s="923">
        <v>43597</v>
      </c>
      <c r="E63" s="921" t="s">
        <v>103</v>
      </c>
      <c r="F63" s="921" t="s">
        <v>2503</v>
      </c>
      <c r="G63" s="921"/>
      <c r="H63" s="924" t="s">
        <v>30</v>
      </c>
      <c r="I63" s="924"/>
      <c r="J63" s="14" t="s">
        <v>31</v>
      </c>
      <c r="K63" s="14" t="s">
        <v>32</v>
      </c>
      <c r="L63" s="16">
        <v>730</v>
      </c>
    </row>
    <row r="64" spans="1:12" x14ac:dyDescent="0.25">
      <c r="A64" s="918"/>
      <c r="B64" s="921"/>
      <c r="C64" s="922"/>
      <c r="D64" s="923"/>
      <c r="E64" s="921"/>
      <c r="F64" s="921"/>
      <c r="G64" s="921"/>
      <c r="H64" s="924" t="s">
        <v>33</v>
      </c>
      <c r="I64" s="924"/>
      <c r="J64" s="921" t="s">
        <v>31</v>
      </c>
      <c r="K64" s="921" t="s">
        <v>32</v>
      </c>
      <c r="L64" s="925">
        <v>134</v>
      </c>
    </row>
    <row r="65" spans="1:12" x14ac:dyDescent="0.25">
      <c r="A65" s="918"/>
      <c r="B65" s="921"/>
      <c r="C65" s="922"/>
      <c r="D65" s="923"/>
      <c r="E65" s="921"/>
      <c r="F65" s="921"/>
      <c r="G65" s="921"/>
      <c r="H65" s="924"/>
      <c r="I65" s="924"/>
      <c r="J65" s="921"/>
      <c r="K65" s="921"/>
      <c r="L65" s="925"/>
    </row>
    <row r="66" spans="1:12" x14ac:dyDescent="0.25">
      <c r="A66" s="918"/>
      <c r="B66" s="921"/>
      <c r="C66" s="922"/>
      <c r="D66" s="923"/>
      <c r="E66" s="921"/>
      <c r="F66" s="921"/>
      <c r="G66" s="921"/>
      <c r="H66" s="924"/>
      <c r="I66" s="924"/>
      <c r="J66" s="921"/>
      <c r="K66" s="921"/>
      <c r="L66" s="925"/>
    </row>
    <row r="67" spans="1:12" ht="24" x14ac:dyDescent="0.25">
      <c r="A67" s="918"/>
      <c r="B67" s="9" t="s">
        <v>34</v>
      </c>
      <c r="C67" s="13" t="s">
        <v>35</v>
      </c>
      <c r="D67" s="13" t="s">
        <v>36</v>
      </c>
      <c r="E67" s="13" t="s">
        <v>37</v>
      </c>
      <c r="F67" s="920"/>
      <c r="G67" s="920"/>
      <c r="H67" s="924" t="s">
        <v>38</v>
      </c>
      <c r="I67" s="924"/>
      <c r="J67" s="921" t="s">
        <v>31</v>
      </c>
      <c r="K67" s="921" t="s">
        <v>31</v>
      </c>
      <c r="L67" s="925">
        <v>0</v>
      </c>
    </row>
    <row r="68" spans="1:12" ht="22.8" x14ac:dyDescent="0.25">
      <c r="A68" s="918"/>
      <c r="B68" s="14" t="s">
        <v>39</v>
      </c>
      <c r="C68" s="14" t="s">
        <v>2503</v>
      </c>
      <c r="D68" s="15">
        <v>43606</v>
      </c>
      <c r="E68" s="14" t="s">
        <v>3933</v>
      </c>
      <c r="F68" s="920"/>
      <c r="G68" s="920"/>
      <c r="H68" s="924"/>
      <c r="I68" s="924"/>
      <c r="J68" s="921"/>
      <c r="K68" s="921"/>
      <c r="L68" s="925"/>
    </row>
    <row r="69" spans="1:12" ht="24" x14ac:dyDescent="0.25">
      <c r="A69" s="918">
        <v>1311</v>
      </c>
      <c r="B69" s="9" t="s">
        <v>22</v>
      </c>
      <c r="C69" s="13" t="s">
        <v>23</v>
      </c>
      <c r="D69" s="13" t="s">
        <v>24</v>
      </c>
      <c r="E69" s="13" t="s">
        <v>25</v>
      </c>
      <c r="F69" s="919" t="s">
        <v>17</v>
      </c>
      <c r="G69" s="919"/>
      <c r="H69" s="920"/>
      <c r="I69" s="920"/>
      <c r="J69" s="920"/>
      <c r="K69" s="920"/>
      <c r="L69" s="920"/>
    </row>
    <row r="70" spans="1:12" x14ac:dyDescent="0.25">
      <c r="A70" s="918"/>
      <c r="B70" s="921" t="s">
        <v>3926</v>
      </c>
      <c r="C70" s="922" t="s">
        <v>3934</v>
      </c>
      <c r="D70" s="923">
        <v>43618</v>
      </c>
      <c r="E70" s="921" t="s">
        <v>53</v>
      </c>
      <c r="F70" s="921" t="s">
        <v>2816</v>
      </c>
      <c r="G70" s="921"/>
      <c r="H70" s="924" t="s">
        <v>30</v>
      </c>
      <c r="I70" s="924"/>
      <c r="J70" s="14" t="s">
        <v>31</v>
      </c>
      <c r="K70" s="14" t="s">
        <v>32</v>
      </c>
      <c r="L70" s="16">
        <v>245.5</v>
      </c>
    </row>
    <row r="71" spans="1:12" x14ac:dyDescent="0.25">
      <c r="A71" s="918"/>
      <c r="B71" s="921"/>
      <c r="C71" s="922"/>
      <c r="D71" s="923"/>
      <c r="E71" s="921"/>
      <c r="F71" s="921"/>
      <c r="G71" s="921"/>
      <c r="H71" s="924" t="s">
        <v>33</v>
      </c>
      <c r="I71" s="924"/>
      <c r="J71" s="14" t="s">
        <v>31</v>
      </c>
      <c r="K71" s="14" t="s">
        <v>32</v>
      </c>
      <c r="L71" s="16">
        <v>178</v>
      </c>
    </row>
    <row r="72" spans="1:12" ht="24" x14ac:dyDescent="0.25">
      <c r="A72" s="918"/>
      <c r="B72" s="9" t="s">
        <v>34</v>
      </c>
      <c r="C72" s="13" t="s">
        <v>35</v>
      </c>
      <c r="D72" s="13" t="s">
        <v>36</v>
      </c>
      <c r="E72" s="13" t="s">
        <v>37</v>
      </c>
      <c r="F72" s="920"/>
      <c r="G72" s="920"/>
      <c r="H72" s="924" t="s">
        <v>38</v>
      </c>
      <c r="I72" s="924"/>
      <c r="J72" s="921" t="s">
        <v>31</v>
      </c>
      <c r="K72" s="921" t="s">
        <v>32</v>
      </c>
      <c r="L72" s="925">
        <v>120</v>
      </c>
    </row>
    <row r="73" spans="1:12" ht="22.8" x14ac:dyDescent="0.25">
      <c r="A73" s="918"/>
      <c r="B73" s="14" t="s">
        <v>39</v>
      </c>
      <c r="C73" s="14" t="s">
        <v>2816</v>
      </c>
      <c r="D73" s="15">
        <v>43619</v>
      </c>
      <c r="E73" s="14" t="s">
        <v>3182</v>
      </c>
      <c r="F73" s="920"/>
      <c r="G73" s="920"/>
      <c r="H73" s="924"/>
      <c r="I73" s="924"/>
      <c r="J73" s="921"/>
      <c r="K73" s="921"/>
      <c r="L73" s="925"/>
    </row>
    <row r="74" spans="1:12" ht="24" x14ac:dyDescent="0.25">
      <c r="A74" s="918">
        <v>1312</v>
      </c>
      <c r="B74" s="9" t="s">
        <v>22</v>
      </c>
      <c r="C74" s="13" t="s">
        <v>23</v>
      </c>
      <c r="D74" s="13" t="s">
        <v>24</v>
      </c>
      <c r="E74" s="13" t="s">
        <v>25</v>
      </c>
      <c r="F74" s="919" t="s">
        <v>17</v>
      </c>
      <c r="G74" s="919"/>
      <c r="H74" s="920"/>
      <c r="I74" s="920"/>
      <c r="J74" s="920"/>
      <c r="K74" s="920"/>
      <c r="L74" s="920"/>
    </row>
    <row r="75" spans="1:12" x14ac:dyDescent="0.25">
      <c r="A75" s="918"/>
      <c r="B75" s="921" t="s">
        <v>3926</v>
      </c>
      <c r="C75" s="922" t="s">
        <v>3935</v>
      </c>
      <c r="D75" s="923">
        <v>43622</v>
      </c>
      <c r="E75" s="921" t="s">
        <v>266</v>
      </c>
      <c r="F75" s="921" t="s">
        <v>363</v>
      </c>
      <c r="G75" s="921"/>
      <c r="H75" s="924" t="s">
        <v>30</v>
      </c>
      <c r="I75" s="924"/>
      <c r="J75" s="14" t="s">
        <v>31</v>
      </c>
      <c r="K75" s="14" t="s">
        <v>32</v>
      </c>
      <c r="L75" s="16">
        <v>425.06</v>
      </c>
    </row>
    <row r="76" spans="1:12" x14ac:dyDescent="0.25">
      <c r="A76" s="918"/>
      <c r="B76" s="921"/>
      <c r="C76" s="922"/>
      <c r="D76" s="923"/>
      <c r="E76" s="921"/>
      <c r="F76" s="921"/>
      <c r="G76" s="921"/>
      <c r="H76" s="924" t="s">
        <v>33</v>
      </c>
      <c r="I76" s="924"/>
      <c r="J76" s="921" t="s">
        <v>31</v>
      </c>
      <c r="K76" s="921" t="s">
        <v>32</v>
      </c>
      <c r="L76" s="925">
        <v>459.13</v>
      </c>
    </row>
    <row r="77" spans="1:12" x14ac:dyDescent="0.25">
      <c r="A77" s="918"/>
      <c r="B77" s="921"/>
      <c r="C77" s="922"/>
      <c r="D77" s="923"/>
      <c r="E77" s="921"/>
      <c r="F77" s="921"/>
      <c r="G77" s="921"/>
      <c r="H77" s="924"/>
      <c r="I77" s="924"/>
      <c r="J77" s="921"/>
      <c r="K77" s="921"/>
      <c r="L77" s="925"/>
    </row>
    <row r="78" spans="1:12" ht="24" x14ac:dyDescent="0.25">
      <c r="A78" s="918"/>
      <c r="B78" s="9" t="s">
        <v>34</v>
      </c>
      <c r="C78" s="13" t="s">
        <v>35</v>
      </c>
      <c r="D78" s="13" t="s">
        <v>36</v>
      </c>
      <c r="E78" s="13" t="s">
        <v>37</v>
      </c>
      <c r="F78" s="920"/>
      <c r="G78" s="920"/>
      <c r="H78" s="924" t="s">
        <v>38</v>
      </c>
      <c r="I78" s="924"/>
      <c r="J78" s="921" t="s">
        <v>31</v>
      </c>
      <c r="K78" s="921" t="s">
        <v>32</v>
      </c>
      <c r="L78" s="925">
        <v>138</v>
      </c>
    </row>
    <row r="79" spans="1:12" ht="22.8" x14ac:dyDescent="0.25">
      <c r="A79" s="918"/>
      <c r="B79" s="14" t="s">
        <v>39</v>
      </c>
      <c r="C79" s="14" t="s">
        <v>363</v>
      </c>
      <c r="D79" s="15">
        <v>43624</v>
      </c>
      <c r="E79" s="14" t="s">
        <v>1196</v>
      </c>
      <c r="F79" s="920"/>
      <c r="G79" s="920"/>
      <c r="H79" s="924"/>
      <c r="I79" s="924"/>
      <c r="J79" s="921"/>
      <c r="K79" s="921"/>
      <c r="L79" s="925"/>
    </row>
    <row r="80" spans="1:12" ht="24" x14ac:dyDescent="0.25">
      <c r="A80" s="918">
        <v>1313</v>
      </c>
      <c r="B80" s="9" t="s">
        <v>22</v>
      </c>
      <c r="C80" s="13" t="s">
        <v>23</v>
      </c>
      <c r="D80" s="13" t="s">
        <v>24</v>
      </c>
      <c r="E80" s="13" t="s">
        <v>25</v>
      </c>
      <c r="F80" s="919" t="s">
        <v>17</v>
      </c>
      <c r="G80" s="919"/>
      <c r="H80" s="920"/>
      <c r="I80" s="920"/>
      <c r="J80" s="920"/>
      <c r="K80" s="920"/>
      <c r="L80" s="920"/>
    </row>
    <row r="81" spans="1:12" x14ac:dyDescent="0.25">
      <c r="A81" s="918"/>
      <c r="B81" s="921" t="s">
        <v>3926</v>
      </c>
      <c r="C81" s="922" t="s">
        <v>3936</v>
      </c>
      <c r="D81" s="923">
        <v>43640</v>
      </c>
      <c r="E81" s="921" t="s">
        <v>1198</v>
      </c>
      <c r="F81" s="921" t="s">
        <v>3937</v>
      </c>
      <c r="G81" s="921"/>
      <c r="H81" s="924" t="s">
        <v>30</v>
      </c>
      <c r="I81" s="924"/>
      <c r="J81" s="14" t="s">
        <v>31</v>
      </c>
      <c r="K81" s="14" t="s">
        <v>32</v>
      </c>
      <c r="L81" s="16">
        <v>179</v>
      </c>
    </row>
    <row r="82" spans="1:12" x14ac:dyDescent="0.25">
      <c r="A82" s="918"/>
      <c r="B82" s="921"/>
      <c r="C82" s="922"/>
      <c r="D82" s="923"/>
      <c r="E82" s="921"/>
      <c r="F82" s="921"/>
      <c r="G82" s="921"/>
      <c r="H82" s="924" t="s">
        <v>33</v>
      </c>
      <c r="I82" s="924"/>
      <c r="J82" s="921" t="s">
        <v>31</v>
      </c>
      <c r="K82" s="921" t="s">
        <v>32</v>
      </c>
      <c r="L82" s="925">
        <v>750</v>
      </c>
    </row>
    <row r="83" spans="1:12" x14ac:dyDescent="0.25">
      <c r="A83" s="918"/>
      <c r="B83" s="921"/>
      <c r="C83" s="922"/>
      <c r="D83" s="923"/>
      <c r="E83" s="921"/>
      <c r="F83" s="921"/>
      <c r="G83" s="921"/>
      <c r="H83" s="924"/>
      <c r="I83" s="924"/>
      <c r="J83" s="921"/>
      <c r="K83" s="921"/>
      <c r="L83" s="925"/>
    </row>
    <row r="84" spans="1:12" ht="24" x14ac:dyDescent="0.25">
      <c r="A84" s="918"/>
      <c r="B84" s="9" t="s">
        <v>34</v>
      </c>
      <c r="C84" s="13" t="s">
        <v>35</v>
      </c>
      <c r="D84" s="13" t="s">
        <v>36</v>
      </c>
      <c r="E84" s="13" t="s">
        <v>37</v>
      </c>
      <c r="F84" s="920"/>
      <c r="G84" s="920"/>
      <c r="H84" s="924" t="s">
        <v>38</v>
      </c>
      <c r="I84" s="924"/>
      <c r="J84" s="921" t="s">
        <v>31</v>
      </c>
      <c r="K84" s="921" t="s">
        <v>32</v>
      </c>
      <c r="L84" s="925">
        <v>700</v>
      </c>
    </row>
    <row r="85" spans="1:12" ht="22.8" x14ac:dyDescent="0.25">
      <c r="A85" s="918"/>
      <c r="B85" s="14" t="s">
        <v>39</v>
      </c>
      <c r="C85" s="14" t="s">
        <v>3937</v>
      </c>
      <c r="D85" s="15">
        <v>43641</v>
      </c>
      <c r="E85" s="14" t="s">
        <v>973</v>
      </c>
      <c r="F85" s="920"/>
      <c r="G85" s="920"/>
      <c r="H85" s="924"/>
      <c r="I85" s="924"/>
      <c r="J85" s="921"/>
      <c r="K85" s="921"/>
      <c r="L85" s="925"/>
    </row>
    <row r="86" spans="1:12" ht="24" x14ac:dyDescent="0.25">
      <c r="A86" s="918">
        <v>1314</v>
      </c>
      <c r="B86" s="9" t="s">
        <v>22</v>
      </c>
      <c r="C86" s="13" t="s">
        <v>23</v>
      </c>
      <c r="D86" s="13" t="s">
        <v>24</v>
      </c>
      <c r="E86" s="13" t="s">
        <v>25</v>
      </c>
      <c r="F86" s="919" t="s">
        <v>17</v>
      </c>
      <c r="G86" s="919"/>
      <c r="H86" s="920"/>
      <c r="I86" s="920"/>
      <c r="J86" s="920"/>
      <c r="K86" s="920"/>
      <c r="L86" s="920"/>
    </row>
    <row r="87" spans="1:12" x14ac:dyDescent="0.25">
      <c r="A87" s="918"/>
      <c r="B87" s="921" t="s">
        <v>3926</v>
      </c>
      <c r="C87" s="922" t="s">
        <v>3938</v>
      </c>
      <c r="D87" s="923">
        <v>43711</v>
      </c>
      <c r="E87" s="921" t="s">
        <v>3939</v>
      </c>
      <c r="F87" s="921" t="s">
        <v>3940</v>
      </c>
      <c r="G87" s="921"/>
      <c r="H87" s="924" t="s">
        <v>30</v>
      </c>
      <c r="I87" s="924"/>
      <c r="J87" s="14" t="s">
        <v>31</v>
      </c>
      <c r="K87" s="14" t="s">
        <v>32</v>
      </c>
      <c r="L87" s="16">
        <v>551</v>
      </c>
    </row>
    <row r="88" spans="1:12" x14ac:dyDescent="0.25">
      <c r="A88" s="918"/>
      <c r="B88" s="921"/>
      <c r="C88" s="922"/>
      <c r="D88" s="923"/>
      <c r="E88" s="921"/>
      <c r="F88" s="921"/>
      <c r="G88" s="921"/>
      <c r="H88" s="924" t="s">
        <v>33</v>
      </c>
      <c r="I88" s="924"/>
      <c r="J88" s="921" t="s">
        <v>31</v>
      </c>
      <c r="K88" s="921" t="s">
        <v>32</v>
      </c>
      <c r="L88" s="925">
        <v>2270.1</v>
      </c>
    </row>
    <row r="89" spans="1:12" x14ac:dyDescent="0.25">
      <c r="A89" s="918"/>
      <c r="B89" s="921"/>
      <c r="C89" s="922"/>
      <c r="D89" s="923"/>
      <c r="E89" s="921"/>
      <c r="F89" s="921"/>
      <c r="G89" s="921"/>
      <c r="H89" s="924"/>
      <c r="I89" s="924"/>
      <c r="J89" s="921"/>
      <c r="K89" s="921"/>
      <c r="L89" s="925"/>
    </row>
    <row r="90" spans="1:12" ht="24" x14ac:dyDescent="0.25">
      <c r="A90" s="918"/>
      <c r="B90" s="9" t="s">
        <v>34</v>
      </c>
      <c r="C90" s="13" t="s">
        <v>35</v>
      </c>
      <c r="D90" s="13" t="s">
        <v>36</v>
      </c>
      <c r="E90" s="13" t="s">
        <v>37</v>
      </c>
      <c r="F90" s="920"/>
      <c r="G90" s="920"/>
      <c r="H90" s="924" t="s">
        <v>38</v>
      </c>
      <c r="I90" s="924"/>
      <c r="J90" s="921" t="s">
        <v>31</v>
      </c>
      <c r="K90" s="921" t="s">
        <v>32</v>
      </c>
      <c r="L90" s="925">
        <v>450</v>
      </c>
    </row>
    <row r="91" spans="1:12" ht="22.8" x14ac:dyDescent="0.25">
      <c r="A91" s="918"/>
      <c r="B91" s="14" t="s">
        <v>39</v>
      </c>
      <c r="C91" s="14" t="s">
        <v>3940</v>
      </c>
      <c r="D91" s="15">
        <v>43716</v>
      </c>
      <c r="E91" s="14" t="s">
        <v>3941</v>
      </c>
      <c r="F91" s="920"/>
      <c r="G91" s="920"/>
      <c r="H91" s="924"/>
      <c r="I91" s="924"/>
      <c r="J91" s="921"/>
      <c r="K91" s="921"/>
      <c r="L91" s="925"/>
    </row>
    <row r="92" spans="1:12" ht="24" x14ac:dyDescent="0.25">
      <c r="A92" s="918">
        <v>1315</v>
      </c>
      <c r="B92" s="9" t="s">
        <v>22</v>
      </c>
      <c r="C92" s="13" t="s">
        <v>23</v>
      </c>
      <c r="D92" s="13" t="s">
        <v>24</v>
      </c>
      <c r="E92" s="13" t="s">
        <v>25</v>
      </c>
      <c r="F92" s="919" t="s">
        <v>17</v>
      </c>
      <c r="G92" s="919"/>
      <c r="H92" s="920"/>
      <c r="I92" s="920"/>
      <c r="J92" s="920"/>
      <c r="K92" s="920"/>
      <c r="L92" s="920"/>
    </row>
    <row r="93" spans="1:12" x14ac:dyDescent="0.25">
      <c r="A93" s="918"/>
      <c r="B93" s="921" t="s">
        <v>3926</v>
      </c>
      <c r="C93" s="922" t="s">
        <v>3942</v>
      </c>
      <c r="D93" s="923">
        <v>43734</v>
      </c>
      <c r="E93" s="921" t="s">
        <v>1039</v>
      </c>
      <c r="F93" s="921" t="s">
        <v>3943</v>
      </c>
      <c r="G93" s="921"/>
      <c r="H93" s="924" t="s">
        <v>30</v>
      </c>
      <c r="I93" s="924"/>
      <c r="J93" s="14" t="s">
        <v>31</v>
      </c>
      <c r="K93" s="14" t="s">
        <v>32</v>
      </c>
      <c r="L93" s="16">
        <v>544.12</v>
      </c>
    </row>
    <row r="94" spans="1:12" x14ac:dyDescent="0.25">
      <c r="A94" s="918"/>
      <c r="B94" s="921"/>
      <c r="C94" s="922"/>
      <c r="D94" s="923"/>
      <c r="E94" s="921"/>
      <c r="F94" s="921"/>
      <c r="G94" s="921"/>
      <c r="H94" s="924" t="s">
        <v>33</v>
      </c>
      <c r="I94" s="924"/>
      <c r="J94" s="921" t="s">
        <v>31</v>
      </c>
      <c r="K94" s="921" t="s">
        <v>32</v>
      </c>
      <c r="L94" s="925">
        <v>628.59</v>
      </c>
    </row>
    <row r="95" spans="1:12" x14ac:dyDescent="0.25">
      <c r="A95" s="918"/>
      <c r="B95" s="921"/>
      <c r="C95" s="922"/>
      <c r="D95" s="923"/>
      <c r="E95" s="921"/>
      <c r="F95" s="921"/>
      <c r="G95" s="921"/>
      <c r="H95" s="924"/>
      <c r="I95" s="924"/>
      <c r="J95" s="921"/>
      <c r="K95" s="921"/>
      <c r="L95" s="925"/>
    </row>
    <row r="96" spans="1:12" ht="24" x14ac:dyDescent="0.25">
      <c r="A96" s="918"/>
      <c r="B96" s="9" t="s">
        <v>34</v>
      </c>
      <c r="C96" s="13" t="s">
        <v>35</v>
      </c>
      <c r="D96" s="13" t="s">
        <v>36</v>
      </c>
      <c r="E96" s="13" t="s">
        <v>37</v>
      </c>
      <c r="F96" s="920"/>
      <c r="G96" s="920"/>
      <c r="H96" s="924" t="s">
        <v>38</v>
      </c>
      <c r="I96" s="924"/>
      <c r="J96" s="921" t="s">
        <v>31</v>
      </c>
      <c r="K96" s="921" t="s">
        <v>32</v>
      </c>
      <c r="L96" s="925">
        <v>80</v>
      </c>
    </row>
    <row r="97" spans="1:12" ht="22.8" x14ac:dyDescent="0.25">
      <c r="A97" s="918"/>
      <c r="B97" s="14" t="s">
        <v>39</v>
      </c>
      <c r="C97" s="14" t="s">
        <v>3943</v>
      </c>
      <c r="D97" s="15">
        <v>43736</v>
      </c>
      <c r="E97" s="14" t="s">
        <v>989</v>
      </c>
      <c r="F97" s="920"/>
      <c r="G97" s="920"/>
      <c r="H97" s="924"/>
      <c r="I97" s="924"/>
      <c r="J97" s="921"/>
      <c r="K97" s="921"/>
      <c r="L97" s="925"/>
    </row>
    <row r="98" spans="1:12" ht="24" x14ac:dyDescent="0.25">
      <c r="A98" s="918">
        <v>1316</v>
      </c>
      <c r="B98" s="9" t="s">
        <v>22</v>
      </c>
      <c r="C98" s="13" t="s">
        <v>23</v>
      </c>
      <c r="D98" s="13" t="s">
        <v>24</v>
      </c>
      <c r="E98" s="13" t="s">
        <v>25</v>
      </c>
      <c r="F98" s="919" t="s">
        <v>17</v>
      </c>
      <c r="G98" s="919"/>
      <c r="H98" s="920"/>
      <c r="I98" s="920"/>
      <c r="J98" s="920"/>
      <c r="K98" s="920"/>
      <c r="L98" s="920"/>
    </row>
    <row r="99" spans="1:12" x14ac:dyDescent="0.25">
      <c r="A99" s="918"/>
      <c r="B99" s="921" t="s">
        <v>3944</v>
      </c>
      <c r="C99" s="922" t="s">
        <v>3945</v>
      </c>
      <c r="D99" s="923">
        <v>43567</v>
      </c>
      <c r="E99" s="921" t="s">
        <v>53</v>
      </c>
      <c r="F99" s="921" t="s">
        <v>375</v>
      </c>
      <c r="G99" s="921"/>
      <c r="H99" s="924" t="s">
        <v>30</v>
      </c>
      <c r="I99" s="924"/>
      <c r="J99" s="14" t="s">
        <v>31</v>
      </c>
      <c r="K99" s="14" t="s">
        <v>32</v>
      </c>
      <c r="L99" s="16">
        <v>548.28</v>
      </c>
    </row>
    <row r="100" spans="1:12" x14ac:dyDescent="0.25">
      <c r="A100" s="918"/>
      <c r="B100" s="921"/>
      <c r="C100" s="922"/>
      <c r="D100" s="923"/>
      <c r="E100" s="921"/>
      <c r="F100" s="921"/>
      <c r="G100" s="921"/>
      <c r="H100" s="924" t="s">
        <v>33</v>
      </c>
      <c r="I100" s="924"/>
      <c r="J100" s="921" t="s">
        <v>31</v>
      </c>
      <c r="K100" s="921" t="s">
        <v>32</v>
      </c>
      <c r="L100" s="925">
        <v>237</v>
      </c>
    </row>
    <row r="101" spans="1:12" x14ac:dyDescent="0.25">
      <c r="A101" s="918"/>
      <c r="B101" s="921"/>
      <c r="C101" s="922"/>
      <c r="D101" s="923"/>
      <c r="E101" s="921"/>
      <c r="F101" s="921"/>
      <c r="G101" s="921"/>
      <c r="H101" s="924"/>
      <c r="I101" s="924"/>
      <c r="J101" s="921"/>
      <c r="K101" s="921"/>
      <c r="L101" s="925"/>
    </row>
    <row r="102" spans="1:12" ht="24" x14ac:dyDescent="0.25">
      <c r="A102" s="918"/>
      <c r="B102" s="9" t="s">
        <v>34</v>
      </c>
      <c r="C102" s="13" t="s">
        <v>35</v>
      </c>
      <c r="D102" s="13" t="s">
        <v>36</v>
      </c>
      <c r="E102" s="13" t="s">
        <v>37</v>
      </c>
      <c r="F102" s="920"/>
      <c r="G102" s="920"/>
      <c r="H102" s="924" t="s">
        <v>38</v>
      </c>
      <c r="I102" s="924"/>
      <c r="J102" s="921" t="s">
        <v>31</v>
      </c>
      <c r="K102" s="921" t="s">
        <v>31</v>
      </c>
      <c r="L102" s="925">
        <v>0</v>
      </c>
    </row>
    <row r="103" spans="1:12" ht="22.8" x14ac:dyDescent="0.25">
      <c r="A103" s="918"/>
      <c r="B103" s="14" t="s">
        <v>204</v>
      </c>
      <c r="C103" s="14" t="s">
        <v>375</v>
      </c>
      <c r="D103" s="15">
        <v>43572</v>
      </c>
      <c r="E103" s="14" t="s">
        <v>3946</v>
      </c>
      <c r="F103" s="920"/>
      <c r="G103" s="920"/>
      <c r="H103" s="924"/>
      <c r="I103" s="924"/>
      <c r="J103" s="921"/>
      <c r="K103" s="921"/>
      <c r="L103" s="925"/>
    </row>
    <row r="104" spans="1:12" ht="24" x14ac:dyDescent="0.25">
      <c r="A104" s="918">
        <v>1317</v>
      </c>
      <c r="B104" s="9" t="s">
        <v>22</v>
      </c>
      <c r="C104" s="13" t="s">
        <v>23</v>
      </c>
      <c r="D104" s="13" t="s">
        <v>24</v>
      </c>
      <c r="E104" s="13" t="s">
        <v>25</v>
      </c>
      <c r="F104" s="919" t="s">
        <v>17</v>
      </c>
      <c r="G104" s="919"/>
      <c r="H104" s="920"/>
      <c r="I104" s="920"/>
      <c r="J104" s="920"/>
      <c r="K104" s="920"/>
      <c r="L104" s="920"/>
    </row>
    <row r="105" spans="1:12" x14ac:dyDescent="0.25">
      <c r="A105" s="918"/>
      <c r="B105" s="921" t="s">
        <v>3944</v>
      </c>
      <c r="C105" s="922" t="s">
        <v>3947</v>
      </c>
      <c r="D105" s="923">
        <v>43585</v>
      </c>
      <c r="E105" s="921" t="s">
        <v>1306</v>
      </c>
      <c r="F105" s="921" t="s">
        <v>3948</v>
      </c>
      <c r="G105" s="921"/>
      <c r="H105" s="924" t="s">
        <v>30</v>
      </c>
      <c r="I105" s="924"/>
      <c r="J105" s="14" t="s">
        <v>31</v>
      </c>
      <c r="K105" s="14" t="s">
        <v>32</v>
      </c>
      <c r="L105" s="16">
        <v>522.99</v>
      </c>
    </row>
    <row r="106" spans="1:12" x14ac:dyDescent="0.25">
      <c r="A106" s="918"/>
      <c r="B106" s="921"/>
      <c r="C106" s="922"/>
      <c r="D106" s="923"/>
      <c r="E106" s="921"/>
      <c r="F106" s="921"/>
      <c r="G106" s="921"/>
      <c r="H106" s="924" t="s">
        <v>33</v>
      </c>
      <c r="I106" s="924"/>
      <c r="J106" s="921" t="s">
        <v>31</v>
      </c>
      <c r="K106" s="921" t="s">
        <v>31</v>
      </c>
      <c r="L106" s="925">
        <v>0</v>
      </c>
    </row>
    <row r="107" spans="1:12" x14ac:dyDescent="0.25">
      <c r="A107" s="918"/>
      <c r="B107" s="921"/>
      <c r="C107" s="922"/>
      <c r="D107" s="923"/>
      <c r="E107" s="921"/>
      <c r="F107" s="921"/>
      <c r="G107" s="921"/>
      <c r="H107" s="924"/>
      <c r="I107" s="924"/>
      <c r="J107" s="921"/>
      <c r="K107" s="921"/>
      <c r="L107" s="925"/>
    </row>
    <row r="108" spans="1:12" ht="24" x14ac:dyDescent="0.25">
      <c r="A108" s="918"/>
      <c r="B108" s="9" t="s">
        <v>34</v>
      </c>
      <c r="C108" s="13" t="s">
        <v>35</v>
      </c>
      <c r="D108" s="13" t="s">
        <v>36</v>
      </c>
      <c r="E108" s="13" t="s">
        <v>37</v>
      </c>
      <c r="F108" s="920"/>
      <c r="G108" s="920"/>
      <c r="H108" s="924" t="s">
        <v>38</v>
      </c>
      <c r="I108" s="924"/>
      <c r="J108" s="921" t="s">
        <v>31</v>
      </c>
      <c r="K108" s="921" t="s">
        <v>32</v>
      </c>
      <c r="L108" s="925">
        <v>450</v>
      </c>
    </row>
    <row r="109" spans="1:12" ht="22.8" x14ac:dyDescent="0.25">
      <c r="A109" s="918"/>
      <c r="B109" s="14" t="s">
        <v>204</v>
      </c>
      <c r="C109" s="14" t="s">
        <v>3948</v>
      </c>
      <c r="D109" s="15">
        <v>43590</v>
      </c>
      <c r="E109" s="14" t="s">
        <v>3949</v>
      </c>
      <c r="F109" s="920"/>
      <c r="G109" s="920"/>
      <c r="H109" s="924"/>
      <c r="I109" s="924"/>
      <c r="J109" s="921"/>
      <c r="K109" s="921"/>
      <c r="L109" s="925"/>
    </row>
    <row r="110" spans="1:12" ht="24" x14ac:dyDescent="0.25">
      <c r="A110" s="918">
        <v>1318</v>
      </c>
      <c r="B110" s="9" t="s">
        <v>22</v>
      </c>
      <c r="C110" s="13" t="s">
        <v>23</v>
      </c>
      <c r="D110" s="13" t="s">
        <v>24</v>
      </c>
      <c r="E110" s="13" t="s">
        <v>25</v>
      </c>
      <c r="F110" s="919" t="s">
        <v>17</v>
      </c>
      <c r="G110" s="919"/>
      <c r="H110" s="920"/>
      <c r="I110" s="920"/>
      <c r="J110" s="920"/>
      <c r="K110" s="920"/>
      <c r="L110" s="920"/>
    </row>
    <row r="111" spans="1:12" x14ac:dyDescent="0.25">
      <c r="A111" s="918"/>
      <c r="B111" s="921" t="s">
        <v>3944</v>
      </c>
      <c r="C111" s="922" t="s">
        <v>3947</v>
      </c>
      <c r="D111" s="923">
        <v>43585</v>
      </c>
      <c r="E111" s="921" t="s">
        <v>1306</v>
      </c>
      <c r="F111" s="921" t="s">
        <v>556</v>
      </c>
      <c r="G111" s="921"/>
      <c r="H111" s="924" t="s">
        <v>30</v>
      </c>
      <c r="I111" s="924"/>
      <c r="J111" s="14" t="s">
        <v>31</v>
      </c>
      <c r="K111" s="14" t="s">
        <v>32</v>
      </c>
      <c r="L111" s="16">
        <v>405.2</v>
      </c>
    </row>
    <row r="112" spans="1:12" x14ac:dyDescent="0.25">
      <c r="A112" s="918"/>
      <c r="B112" s="921"/>
      <c r="C112" s="922"/>
      <c r="D112" s="923"/>
      <c r="E112" s="921"/>
      <c r="F112" s="921"/>
      <c r="G112" s="921"/>
      <c r="H112" s="924" t="s">
        <v>33</v>
      </c>
      <c r="I112" s="924"/>
      <c r="J112" s="921" t="s">
        <v>31</v>
      </c>
      <c r="K112" s="921" t="s">
        <v>32</v>
      </c>
      <c r="L112" s="925">
        <v>578.6</v>
      </c>
    </row>
    <row r="113" spans="1:12" x14ac:dyDescent="0.25">
      <c r="A113" s="918"/>
      <c r="B113" s="921"/>
      <c r="C113" s="922"/>
      <c r="D113" s="923"/>
      <c r="E113" s="921"/>
      <c r="F113" s="921"/>
      <c r="G113" s="921"/>
      <c r="H113" s="924"/>
      <c r="I113" s="924"/>
      <c r="J113" s="921"/>
      <c r="K113" s="921"/>
      <c r="L113" s="925"/>
    </row>
    <row r="114" spans="1:12" ht="24" x14ac:dyDescent="0.25">
      <c r="A114" s="918"/>
      <c r="B114" s="9" t="s">
        <v>34</v>
      </c>
      <c r="C114" s="13" t="s">
        <v>35</v>
      </c>
      <c r="D114" s="13" t="s">
        <v>36</v>
      </c>
      <c r="E114" s="13" t="s">
        <v>37</v>
      </c>
      <c r="F114" s="920"/>
      <c r="G114" s="920"/>
      <c r="H114" s="924" t="s">
        <v>38</v>
      </c>
      <c r="I114" s="924"/>
      <c r="J114" s="921" t="s">
        <v>31</v>
      </c>
      <c r="K114" s="921" t="s">
        <v>32</v>
      </c>
      <c r="L114" s="925">
        <v>100</v>
      </c>
    </row>
    <row r="115" spans="1:12" ht="22.8" x14ac:dyDescent="0.25">
      <c r="A115" s="918"/>
      <c r="B115" s="14" t="s">
        <v>204</v>
      </c>
      <c r="C115" s="14" t="s">
        <v>556</v>
      </c>
      <c r="D115" s="15">
        <v>43590</v>
      </c>
      <c r="E115" s="14" t="s">
        <v>3949</v>
      </c>
      <c r="F115" s="920"/>
      <c r="G115" s="920"/>
      <c r="H115" s="924"/>
      <c r="I115" s="924"/>
      <c r="J115" s="921"/>
      <c r="K115" s="921"/>
      <c r="L115" s="925"/>
    </row>
    <row r="116" spans="1:12" ht="24" x14ac:dyDescent="0.25">
      <c r="A116" s="918">
        <v>1319</v>
      </c>
      <c r="B116" s="9" t="s">
        <v>22</v>
      </c>
      <c r="C116" s="13" t="s">
        <v>23</v>
      </c>
      <c r="D116" s="13" t="s">
        <v>24</v>
      </c>
      <c r="E116" s="13" t="s">
        <v>25</v>
      </c>
      <c r="F116" s="919" t="s">
        <v>17</v>
      </c>
      <c r="G116" s="919"/>
      <c r="H116" s="920"/>
      <c r="I116" s="920"/>
      <c r="J116" s="920"/>
      <c r="K116" s="920"/>
      <c r="L116" s="920"/>
    </row>
    <row r="117" spans="1:12" x14ac:dyDescent="0.25">
      <c r="A117" s="918"/>
      <c r="B117" s="921" t="s">
        <v>3944</v>
      </c>
      <c r="C117" s="922" t="s">
        <v>3950</v>
      </c>
      <c r="D117" s="923">
        <v>43598</v>
      </c>
      <c r="E117" s="921" t="s">
        <v>633</v>
      </c>
      <c r="F117" s="921" t="s">
        <v>3951</v>
      </c>
      <c r="G117" s="921"/>
      <c r="H117" s="924" t="s">
        <v>30</v>
      </c>
      <c r="I117" s="924"/>
      <c r="J117" s="14" t="s">
        <v>31</v>
      </c>
      <c r="K117" s="14" t="s">
        <v>31</v>
      </c>
      <c r="L117" s="16">
        <v>0</v>
      </c>
    </row>
    <row r="118" spans="1:12" x14ac:dyDescent="0.25">
      <c r="A118" s="918"/>
      <c r="B118" s="921"/>
      <c r="C118" s="922"/>
      <c r="D118" s="923"/>
      <c r="E118" s="921"/>
      <c r="F118" s="921"/>
      <c r="G118" s="921"/>
      <c r="H118" s="924" t="s">
        <v>33</v>
      </c>
      <c r="I118" s="924"/>
      <c r="J118" s="921" t="s">
        <v>31</v>
      </c>
      <c r="K118" s="921" t="s">
        <v>32</v>
      </c>
      <c r="L118" s="925">
        <v>243.19</v>
      </c>
    </row>
    <row r="119" spans="1:12" x14ac:dyDescent="0.25">
      <c r="A119" s="918"/>
      <c r="B119" s="921"/>
      <c r="C119" s="922"/>
      <c r="D119" s="923"/>
      <c r="E119" s="921"/>
      <c r="F119" s="921"/>
      <c r="G119" s="921"/>
      <c r="H119" s="924"/>
      <c r="I119" s="924"/>
      <c r="J119" s="921"/>
      <c r="K119" s="921"/>
      <c r="L119" s="925"/>
    </row>
    <row r="120" spans="1:12" x14ac:dyDescent="0.25">
      <c r="A120" s="918"/>
      <c r="B120" s="921"/>
      <c r="C120" s="922"/>
      <c r="D120" s="923"/>
      <c r="E120" s="921"/>
      <c r="F120" s="921"/>
      <c r="G120" s="921"/>
      <c r="H120" s="924"/>
      <c r="I120" s="924"/>
      <c r="J120" s="921"/>
      <c r="K120" s="921"/>
      <c r="L120" s="925"/>
    </row>
    <row r="121" spans="1:12" ht="24" x14ac:dyDescent="0.25">
      <c r="A121" s="918"/>
      <c r="B121" s="9" t="s">
        <v>34</v>
      </c>
      <c r="C121" s="13" t="s">
        <v>35</v>
      </c>
      <c r="D121" s="13" t="s">
        <v>36</v>
      </c>
      <c r="E121" s="13" t="s">
        <v>37</v>
      </c>
      <c r="F121" s="920"/>
      <c r="G121" s="920"/>
      <c r="H121" s="924" t="s">
        <v>38</v>
      </c>
      <c r="I121" s="924"/>
      <c r="J121" s="921" t="s">
        <v>31</v>
      </c>
      <c r="K121" s="921" t="s">
        <v>32</v>
      </c>
      <c r="L121" s="925">
        <v>979.52</v>
      </c>
    </row>
    <row r="122" spans="1:12" ht="22.8" x14ac:dyDescent="0.25">
      <c r="A122" s="918"/>
      <c r="B122" s="14" t="s">
        <v>204</v>
      </c>
      <c r="C122" s="14" t="s">
        <v>3951</v>
      </c>
      <c r="D122" s="15">
        <v>43610</v>
      </c>
      <c r="E122" s="14" t="s">
        <v>3952</v>
      </c>
      <c r="F122" s="920"/>
      <c r="G122" s="920"/>
      <c r="H122" s="924"/>
      <c r="I122" s="924"/>
      <c r="J122" s="921"/>
      <c r="K122" s="921"/>
      <c r="L122" s="925"/>
    </row>
    <row r="123" spans="1:12" ht="24" x14ac:dyDescent="0.25">
      <c r="A123" s="918">
        <v>1320</v>
      </c>
      <c r="B123" s="9" t="s">
        <v>22</v>
      </c>
      <c r="C123" s="13" t="s">
        <v>23</v>
      </c>
      <c r="D123" s="13" t="s">
        <v>24</v>
      </c>
      <c r="E123" s="13" t="s">
        <v>25</v>
      </c>
      <c r="F123" s="919" t="s">
        <v>17</v>
      </c>
      <c r="G123" s="919"/>
      <c r="H123" s="920"/>
      <c r="I123" s="920"/>
      <c r="J123" s="920"/>
      <c r="K123" s="920"/>
      <c r="L123" s="920"/>
    </row>
    <row r="124" spans="1:12" x14ac:dyDescent="0.25">
      <c r="A124" s="918"/>
      <c r="B124" s="921" t="s">
        <v>3944</v>
      </c>
      <c r="C124" s="922" t="s">
        <v>3950</v>
      </c>
      <c r="D124" s="923">
        <v>43598</v>
      </c>
      <c r="E124" s="921" t="s">
        <v>633</v>
      </c>
      <c r="F124" s="921" t="s">
        <v>3953</v>
      </c>
      <c r="G124" s="921"/>
      <c r="H124" s="924" t="s">
        <v>30</v>
      </c>
      <c r="I124" s="924"/>
      <c r="J124" s="14" t="s">
        <v>31</v>
      </c>
      <c r="K124" s="14" t="s">
        <v>32</v>
      </c>
      <c r="L124" s="16">
        <v>405.18</v>
      </c>
    </row>
    <row r="125" spans="1:12" x14ac:dyDescent="0.25">
      <c r="A125" s="918"/>
      <c r="B125" s="921"/>
      <c r="C125" s="922"/>
      <c r="D125" s="923"/>
      <c r="E125" s="921"/>
      <c r="F125" s="921"/>
      <c r="G125" s="921"/>
      <c r="H125" s="924" t="s">
        <v>33</v>
      </c>
      <c r="I125" s="924"/>
      <c r="J125" s="921" t="s">
        <v>31</v>
      </c>
      <c r="K125" s="921" t="s">
        <v>31</v>
      </c>
      <c r="L125" s="925">
        <v>0</v>
      </c>
    </row>
    <row r="126" spans="1:12" x14ac:dyDescent="0.25">
      <c r="A126" s="918"/>
      <c r="B126" s="921"/>
      <c r="C126" s="922"/>
      <c r="D126" s="923"/>
      <c r="E126" s="921"/>
      <c r="F126" s="921"/>
      <c r="G126" s="921"/>
      <c r="H126" s="924"/>
      <c r="I126" s="924"/>
      <c r="J126" s="921"/>
      <c r="K126" s="921"/>
      <c r="L126" s="925"/>
    </row>
    <row r="127" spans="1:12" x14ac:dyDescent="0.25">
      <c r="A127" s="918"/>
      <c r="B127" s="921"/>
      <c r="C127" s="922"/>
      <c r="D127" s="923"/>
      <c r="E127" s="921"/>
      <c r="F127" s="921"/>
      <c r="G127" s="921"/>
      <c r="H127" s="924"/>
      <c r="I127" s="924"/>
      <c r="J127" s="921"/>
      <c r="K127" s="921"/>
      <c r="L127" s="925"/>
    </row>
    <row r="128" spans="1:12" ht="24" x14ac:dyDescent="0.25">
      <c r="A128" s="918"/>
      <c r="B128" s="9" t="s">
        <v>34</v>
      </c>
      <c r="C128" s="13" t="s">
        <v>35</v>
      </c>
      <c r="D128" s="13" t="s">
        <v>36</v>
      </c>
      <c r="E128" s="13" t="s">
        <v>37</v>
      </c>
      <c r="F128" s="920"/>
      <c r="G128" s="920"/>
      <c r="H128" s="924" t="s">
        <v>38</v>
      </c>
      <c r="I128" s="924"/>
      <c r="J128" s="921" t="s">
        <v>31</v>
      </c>
      <c r="K128" s="921" t="s">
        <v>31</v>
      </c>
      <c r="L128" s="925">
        <v>0</v>
      </c>
    </row>
    <row r="129" spans="1:12" ht="22.8" x14ac:dyDescent="0.25">
      <c r="A129" s="918"/>
      <c r="B129" s="14" t="s">
        <v>204</v>
      </c>
      <c r="C129" s="14" t="s">
        <v>3953</v>
      </c>
      <c r="D129" s="15">
        <v>43610</v>
      </c>
      <c r="E129" s="14" t="s">
        <v>3952</v>
      </c>
      <c r="F129" s="920"/>
      <c r="G129" s="920"/>
      <c r="H129" s="924"/>
      <c r="I129" s="924"/>
      <c r="J129" s="921"/>
      <c r="K129" s="921"/>
      <c r="L129" s="925"/>
    </row>
    <row r="130" spans="1:12" ht="24" x14ac:dyDescent="0.25">
      <c r="A130" s="918">
        <v>1321</v>
      </c>
      <c r="B130" s="9" t="s">
        <v>22</v>
      </c>
      <c r="C130" s="13" t="s">
        <v>23</v>
      </c>
      <c r="D130" s="13" t="s">
        <v>24</v>
      </c>
      <c r="E130" s="13" t="s">
        <v>25</v>
      </c>
      <c r="F130" s="919" t="s">
        <v>17</v>
      </c>
      <c r="G130" s="919"/>
      <c r="H130" s="920"/>
      <c r="I130" s="920"/>
      <c r="J130" s="920"/>
      <c r="K130" s="920"/>
      <c r="L130" s="920"/>
    </row>
    <row r="131" spans="1:12" x14ac:dyDescent="0.25">
      <c r="A131" s="918"/>
      <c r="B131" s="921" t="s">
        <v>3944</v>
      </c>
      <c r="C131" s="922" t="s">
        <v>3950</v>
      </c>
      <c r="D131" s="923">
        <v>43598</v>
      </c>
      <c r="E131" s="921" t="s">
        <v>633</v>
      </c>
      <c r="F131" s="921" t="s">
        <v>3954</v>
      </c>
      <c r="G131" s="921"/>
      <c r="H131" s="924" t="s">
        <v>30</v>
      </c>
      <c r="I131" s="924"/>
      <c r="J131" s="14" t="s">
        <v>31</v>
      </c>
      <c r="K131" s="14" t="s">
        <v>32</v>
      </c>
      <c r="L131" s="16">
        <v>316.44</v>
      </c>
    </row>
    <row r="132" spans="1:12" x14ac:dyDescent="0.25">
      <c r="A132" s="918"/>
      <c r="B132" s="921"/>
      <c r="C132" s="922"/>
      <c r="D132" s="923"/>
      <c r="E132" s="921"/>
      <c r="F132" s="921"/>
      <c r="G132" s="921"/>
      <c r="H132" s="924" t="s">
        <v>33</v>
      </c>
      <c r="I132" s="924"/>
      <c r="J132" s="921" t="s">
        <v>31</v>
      </c>
      <c r="K132" s="921" t="s">
        <v>32</v>
      </c>
      <c r="L132" s="925">
        <v>142.97999999999999</v>
      </c>
    </row>
    <row r="133" spans="1:12" x14ac:dyDescent="0.25">
      <c r="A133" s="918"/>
      <c r="B133" s="921"/>
      <c r="C133" s="922"/>
      <c r="D133" s="923"/>
      <c r="E133" s="921"/>
      <c r="F133" s="921"/>
      <c r="G133" s="921"/>
      <c r="H133" s="924"/>
      <c r="I133" s="924"/>
      <c r="J133" s="921"/>
      <c r="K133" s="921"/>
      <c r="L133" s="925"/>
    </row>
    <row r="134" spans="1:12" x14ac:dyDescent="0.25">
      <c r="A134" s="918"/>
      <c r="B134" s="921"/>
      <c r="C134" s="922"/>
      <c r="D134" s="923"/>
      <c r="E134" s="921"/>
      <c r="F134" s="921"/>
      <c r="G134" s="921"/>
      <c r="H134" s="924"/>
      <c r="I134" s="924"/>
      <c r="J134" s="921"/>
      <c r="K134" s="921"/>
      <c r="L134" s="925"/>
    </row>
    <row r="135" spans="1:12" ht="24" x14ac:dyDescent="0.25">
      <c r="A135" s="918"/>
      <c r="B135" s="9" t="s">
        <v>34</v>
      </c>
      <c r="C135" s="13" t="s">
        <v>35</v>
      </c>
      <c r="D135" s="13" t="s">
        <v>36</v>
      </c>
      <c r="E135" s="13" t="s">
        <v>37</v>
      </c>
      <c r="F135" s="920"/>
      <c r="G135" s="920"/>
      <c r="H135" s="924" t="s">
        <v>38</v>
      </c>
      <c r="I135" s="924"/>
      <c r="J135" s="921" t="s">
        <v>31</v>
      </c>
      <c r="K135" s="921" t="s">
        <v>32</v>
      </c>
      <c r="L135" s="925">
        <v>67.55</v>
      </c>
    </row>
    <row r="136" spans="1:12" ht="22.8" x14ac:dyDescent="0.25">
      <c r="A136" s="918"/>
      <c r="B136" s="14" t="s">
        <v>204</v>
      </c>
      <c r="C136" s="14" t="s">
        <v>3954</v>
      </c>
      <c r="D136" s="15">
        <v>43610</v>
      </c>
      <c r="E136" s="14" t="s">
        <v>3952</v>
      </c>
      <c r="F136" s="920"/>
      <c r="G136" s="920"/>
      <c r="H136" s="924"/>
      <c r="I136" s="924"/>
      <c r="J136" s="921"/>
      <c r="K136" s="921"/>
      <c r="L136" s="925"/>
    </row>
    <row r="137" spans="1:12" ht="24" x14ac:dyDescent="0.25">
      <c r="A137" s="918">
        <v>1322</v>
      </c>
      <c r="B137" s="9" t="s">
        <v>22</v>
      </c>
      <c r="C137" s="13" t="s">
        <v>23</v>
      </c>
      <c r="D137" s="13" t="s">
        <v>24</v>
      </c>
      <c r="E137" s="13" t="s">
        <v>25</v>
      </c>
      <c r="F137" s="919" t="s">
        <v>17</v>
      </c>
      <c r="G137" s="919"/>
      <c r="H137" s="920"/>
      <c r="I137" s="920"/>
      <c r="J137" s="920"/>
      <c r="K137" s="920"/>
      <c r="L137" s="920"/>
    </row>
    <row r="138" spans="1:12" x14ac:dyDescent="0.25">
      <c r="A138" s="918"/>
      <c r="B138" s="921" t="s">
        <v>3944</v>
      </c>
      <c r="C138" s="922" t="s">
        <v>3950</v>
      </c>
      <c r="D138" s="923">
        <v>43598</v>
      </c>
      <c r="E138" s="921" t="s">
        <v>633</v>
      </c>
      <c r="F138" s="921" t="s">
        <v>634</v>
      </c>
      <c r="G138" s="921"/>
      <c r="H138" s="924" t="s">
        <v>30</v>
      </c>
      <c r="I138" s="924"/>
      <c r="J138" s="14" t="s">
        <v>31</v>
      </c>
      <c r="K138" s="14" t="s">
        <v>32</v>
      </c>
      <c r="L138" s="16">
        <v>409.82</v>
      </c>
    </row>
    <row r="139" spans="1:12" x14ac:dyDescent="0.25">
      <c r="A139" s="918"/>
      <c r="B139" s="921"/>
      <c r="C139" s="922"/>
      <c r="D139" s="923"/>
      <c r="E139" s="921"/>
      <c r="F139" s="921"/>
      <c r="G139" s="921"/>
      <c r="H139" s="924" t="s">
        <v>33</v>
      </c>
      <c r="I139" s="924"/>
      <c r="J139" s="921" t="s">
        <v>31</v>
      </c>
      <c r="K139" s="921" t="s">
        <v>32</v>
      </c>
      <c r="L139" s="925">
        <v>1171.6400000000001</v>
      </c>
    </row>
    <row r="140" spans="1:12" x14ac:dyDescent="0.25">
      <c r="A140" s="918"/>
      <c r="B140" s="921"/>
      <c r="C140" s="922"/>
      <c r="D140" s="923"/>
      <c r="E140" s="921"/>
      <c r="F140" s="921"/>
      <c r="G140" s="921"/>
      <c r="H140" s="924"/>
      <c r="I140" s="924"/>
      <c r="J140" s="921"/>
      <c r="K140" s="921"/>
      <c r="L140" s="925"/>
    </row>
    <row r="141" spans="1:12" x14ac:dyDescent="0.25">
      <c r="A141" s="918"/>
      <c r="B141" s="921"/>
      <c r="C141" s="922"/>
      <c r="D141" s="923"/>
      <c r="E141" s="921"/>
      <c r="F141" s="921"/>
      <c r="G141" s="921"/>
      <c r="H141" s="924"/>
      <c r="I141" s="924"/>
      <c r="J141" s="921"/>
      <c r="K141" s="921"/>
      <c r="L141" s="925"/>
    </row>
    <row r="142" spans="1:12" ht="24" x14ac:dyDescent="0.25">
      <c r="A142" s="918"/>
      <c r="B142" s="9" t="s">
        <v>34</v>
      </c>
      <c r="C142" s="13" t="s">
        <v>35</v>
      </c>
      <c r="D142" s="13" t="s">
        <v>36</v>
      </c>
      <c r="E142" s="13" t="s">
        <v>37</v>
      </c>
      <c r="F142" s="920"/>
      <c r="G142" s="920"/>
      <c r="H142" s="924" t="s">
        <v>38</v>
      </c>
      <c r="I142" s="924"/>
      <c r="J142" s="921" t="s">
        <v>31</v>
      </c>
      <c r="K142" s="921" t="s">
        <v>32</v>
      </c>
      <c r="L142" s="925">
        <v>168.88</v>
      </c>
    </row>
    <row r="143" spans="1:12" ht="22.8" x14ac:dyDescent="0.25">
      <c r="A143" s="918"/>
      <c r="B143" s="14" t="s">
        <v>204</v>
      </c>
      <c r="C143" s="14" t="s">
        <v>634</v>
      </c>
      <c r="D143" s="15">
        <v>43610</v>
      </c>
      <c r="E143" s="14" t="s">
        <v>3952</v>
      </c>
      <c r="F143" s="920"/>
      <c r="G143" s="920"/>
      <c r="H143" s="924"/>
      <c r="I143" s="924"/>
      <c r="J143" s="921"/>
      <c r="K143" s="921"/>
      <c r="L143" s="925"/>
    </row>
    <row r="144" spans="1:12" ht="24" x14ac:dyDescent="0.25">
      <c r="A144" s="918">
        <v>1323</v>
      </c>
      <c r="B144" s="9" t="s">
        <v>22</v>
      </c>
      <c r="C144" s="13" t="s">
        <v>23</v>
      </c>
      <c r="D144" s="13" t="s">
        <v>24</v>
      </c>
      <c r="E144" s="13" t="s">
        <v>25</v>
      </c>
      <c r="F144" s="919" t="s">
        <v>17</v>
      </c>
      <c r="G144" s="919"/>
      <c r="H144" s="920"/>
      <c r="I144" s="920"/>
      <c r="J144" s="920"/>
      <c r="K144" s="920"/>
      <c r="L144" s="920"/>
    </row>
    <row r="145" spans="1:12" x14ac:dyDescent="0.25">
      <c r="A145" s="918"/>
      <c r="B145" s="921" t="s">
        <v>3944</v>
      </c>
      <c r="C145" s="922" t="s">
        <v>3955</v>
      </c>
      <c r="D145" s="923">
        <v>43708</v>
      </c>
      <c r="E145" s="921" t="s">
        <v>207</v>
      </c>
      <c r="F145" s="921" t="s">
        <v>208</v>
      </c>
      <c r="G145" s="921"/>
      <c r="H145" s="924" t="s">
        <v>30</v>
      </c>
      <c r="I145" s="924"/>
      <c r="J145" s="14" t="s">
        <v>31</v>
      </c>
      <c r="K145" s="14" t="s">
        <v>31</v>
      </c>
      <c r="L145" s="16">
        <v>0</v>
      </c>
    </row>
    <row r="146" spans="1:12" x14ac:dyDescent="0.25">
      <c r="A146" s="918"/>
      <c r="B146" s="921"/>
      <c r="C146" s="922"/>
      <c r="D146" s="923"/>
      <c r="E146" s="921"/>
      <c r="F146" s="921"/>
      <c r="G146" s="921"/>
      <c r="H146" s="924" t="s">
        <v>33</v>
      </c>
      <c r="I146" s="924"/>
      <c r="J146" s="14" t="s">
        <v>31</v>
      </c>
      <c r="K146" s="14" t="s">
        <v>31</v>
      </c>
      <c r="L146" s="16">
        <v>0</v>
      </c>
    </row>
    <row r="147" spans="1:12" ht="24" x14ac:dyDescent="0.25">
      <c r="A147" s="918"/>
      <c r="B147" s="9" t="s">
        <v>34</v>
      </c>
      <c r="C147" s="13" t="s">
        <v>35</v>
      </c>
      <c r="D147" s="13" t="s">
        <v>36</v>
      </c>
      <c r="E147" s="13" t="s">
        <v>37</v>
      </c>
      <c r="F147" s="920"/>
      <c r="G147" s="920"/>
      <c r="H147" s="924" t="s">
        <v>38</v>
      </c>
      <c r="I147" s="924"/>
      <c r="J147" s="921" t="s">
        <v>31</v>
      </c>
      <c r="K147" s="921" t="s">
        <v>32</v>
      </c>
      <c r="L147" s="925">
        <v>1515</v>
      </c>
    </row>
    <row r="148" spans="1:12" ht="22.8" x14ac:dyDescent="0.25">
      <c r="A148" s="918"/>
      <c r="B148" s="14" t="s">
        <v>204</v>
      </c>
      <c r="C148" s="14" t="s">
        <v>208</v>
      </c>
      <c r="D148" s="15">
        <v>43715</v>
      </c>
      <c r="E148" s="14" t="s">
        <v>630</v>
      </c>
      <c r="F148" s="920"/>
      <c r="G148" s="920"/>
      <c r="H148" s="924"/>
      <c r="I148" s="924"/>
      <c r="J148" s="921"/>
      <c r="K148" s="921"/>
      <c r="L148" s="925"/>
    </row>
    <row r="149" spans="1:12" ht="24" x14ac:dyDescent="0.25">
      <c r="A149" s="918">
        <v>1324</v>
      </c>
      <c r="B149" s="9" t="s">
        <v>22</v>
      </c>
      <c r="C149" s="13" t="s">
        <v>23</v>
      </c>
      <c r="D149" s="13" t="s">
        <v>24</v>
      </c>
      <c r="E149" s="13" t="s">
        <v>25</v>
      </c>
      <c r="F149" s="919" t="s">
        <v>17</v>
      </c>
      <c r="G149" s="919"/>
      <c r="H149" s="920"/>
      <c r="I149" s="920"/>
      <c r="J149" s="920"/>
      <c r="K149" s="920"/>
      <c r="L149" s="920"/>
    </row>
    <row r="150" spans="1:12" x14ac:dyDescent="0.25">
      <c r="A150" s="918"/>
      <c r="B150" s="921" t="s">
        <v>3956</v>
      </c>
      <c r="C150" s="922" t="s">
        <v>3957</v>
      </c>
      <c r="D150" s="923">
        <v>43562</v>
      </c>
      <c r="E150" s="921" t="s">
        <v>351</v>
      </c>
      <c r="F150" s="921" t="s">
        <v>560</v>
      </c>
      <c r="G150" s="921"/>
      <c r="H150" s="924" t="s">
        <v>30</v>
      </c>
      <c r="I150" s="924"/>
      <c r="J150" s="14" t="s">
        <v>31</v>
      </c>
      <c r="K150" s="14" t="s">
        <v>32</v>
      </c>
      <c r="L150" s="16">
        <v>341</v>
      </c>
    </row>
    <row r="151" spans="1:12" x14ac:dyDescent="0.25">
      <c r="A151" s="918"/>
      <c r="B151" s="921"/>
      <c r="C151" s="922"/>
      <c r="D151" s="923"/>
      <c r="E151" s="921"/>
      <c r="F151" s="921"/>
      <c r="G151" s="921"/>
      <c r="H151" s="924" t="s">
        <v>33</v>
      </c>
      <c r="I151" s="924"/>
      <c r="J151" s="14" t="s">
        <v>31</v>
      </c>
      <c r="K151" s="14" t="s">
        <v>31</v>
      </c>
      <c r="L151" s="16">
        <v>0</v>
      </c>
    </row>
    <row r="152" spans="1:12" ht="24" x14ac:dyDescent="0.25">
      <c r="A152" s="918"/>
      <c r="B152" s="9" t="s">
        <v>34</v>
      </c>
      <c r="C152" s="13" t="s">
        <v>35</v>
      </c>
      <c r="D152" s="13" t="s">
        <v>36</v>
      </c>
      <c r="E152" s="13" t="s">
        <v>37</v>
      </c>
      <c r="F152" s="920"/>
      <c r="G152" s="920"/>
      <c r="H152" s="924" t="s">
        <v>38</v>
      </c>
      <c r="I152" s="924"/>
      <c r="J152" s="921" t="s">
        <v>31</v>
      </c>
      <c r="K152" s="921" t="s">
        <v>32</v>
      </c>
      <c r="L152" s="925">
        <v>815</v>
      </c>
    </row>
    <row r="153" spans="1:12" ht="22.8" x14ac:dyDescent="0.25">
      <c r="A153" s="918"/>
      <c r="B153" s="14" t="s">
        <v>3046</v>
      </c>
      <c r="C153" s="14" t="s">
        <v>560</v>
      </c>
      <c r="D153" s="15">
        <v>43565</v>
      </c>
      <c r="E153" s="14" t="s">
        <v>561</v>
      </c>
      <c r="F153" s="920"/>
      <c r="G153" s="920"/>
      <c r="H153" s="924"/>
      <c r="I153" s="924"/>
      <c r="J153" s="921"/>
      <c r="K153" s="921"/>
      <c r="L153" s="925"/>
    </row>
    <row r="154" spans="1:12" ht="24" x14ac:dyDescent="0.25">
      <c r="A154" s="918">
        <v>1325</v>
      </c>
      <c r="B154" s="9" t="s">
        <v>22</v>
      </c>
      <c r="C154" s="13" t="s">
        <v>23</v>
      </c>
      <c r="D154" s="13" t="s">
        <v>24</v>
      </c>
      <c r="E154" s="13" t="s">
        <v>25</v>
      </c>
      <c r="F154" s="919" t="s">
        <v>17</v>
      </c>
      <c r="G154" s="919"/>
      <c r="H154" s="920"/>
      <c r="I154" s="920"/>
      <c r="J154" s="920"/>
      <c r="K154" s="920"/>
      <c r="L154" s="920"/>
    </row>
    <row r="155" spans="1:12" x14ac:dyDescent="0.25">
      <c r="A155" s="918"/>
      <c r="B155" s="921" t="s">
        <v>3956</v>
      </c>
      <c r="C155" s="922" t="s">
        <v>3958</v>
      </c>
      <c r="D155" s="923">
        <v>43628</v>
      </c>
      <c r="E155" s="921" t="s">
        <v>397</v>
      </c>
      <c r="F155" s="921" t="s">
        <v>3959</v>
      </c>
      <c r="G155" s="921"/>
      <c r="H155" s="924" t="s">
        <v>30</v>
      </c>
      <c r="I155" s="924"/>
      <c r="J155" s="14" t="s">
        <v>31</v>
      </c>
      <c r="K155" s="14" t="s">
        <v>32</v>
      </c>
      <c r="L155" s="16">
        <v>411.5</v>
      </c>
    </row>
    <row r="156" spans="1:12" x14ac:dyDescent="0.25">
      <c r="A156" s="918"/>
      <c r="B156" s="921"/>
      <c r="C156" s="922"/>
      <c r="D156" s="923"/>
      <c r="E156" s="921"/>
      <c r="F156" s="921"/>
      <c r="G156" s="921"/>
      <c r="H156" s="924" t="s">
        <v>33</v>
      </c>
      <c r="I156" s="924"/>
      <c r="J156" s="14" t="s">
        <v>31</v>
      </c>
      <c r="K156" s="14" t="s">
        <v>32</v>
      </c>
      <c r="L156" s="16">
        <v>500</v>
      </c>
    </row>
    <row r="157" spans="1:12" ht="24" x14ac:dyDescent="0.25">
      <c r="A157" s="918"/>
      <c r="B157" s="9" t="s">
        <v>34</v>
      </c>
      <c r="C157" s="13" t="s">
        <v>35</v>
      </c>
      <c r="D157" s="13" t="s">
        <v>36</v>
      </c>
      <c r="E157" s="13" t="s">
        <v>37</v>
      </c>
      <c r="F157" s="920"/>
      <c r="G157" s="920"/>
      <c r="H157" s="924" t="s">
        <v>38</v>
      </c>
      <c r="I157" s="924"/>
      <c r="J157" s="921" t="s">
        <v>31</v>
      </c>
      <c r="K157" s="921" t="s">
        <v>32</v>
      </c>
      <c r="L157" s="925">
        <v>450</v>
      </c>
    </row>
    <row r="158" spans="1:12" ht="22.8" x14ac:dyDescent="0.25">
      <c r="A158" s="918"/>
      <c r="B158" s="14" t="s">
        <v>3046</v>
      </c>
      <c r="C158" s="14" t="s">
        <v>3959</v>
      </c>
      <c r="D158" s="15">
        <v>43629</v>
      </c>
      <c r="E158" s="14" t="s">
        <v>3960</v>
      </c>
      <c r="F158" s="920"/>
      <c r="G158" s="920"/>
      <c r="H158" s="924"/>
      <c r="I158" s="924"/>
      <c r="J158" s="921"/>
      <c r="K158" s="921"/>
      <c r="L158" s="925"/>
    </row>
    <row r="159" spans="1:12" ht="24" x14ac:dyDescent="0.25">
      <c r="A159" s="918">
        <v>1326</v>
      </c>
      <c r="B159" s="9" t="s">
        <v>22</v>
      </c>
      <c r="C159" s="13" t="s">
        <v>23</v>
      </c>
      <c r="D159" s="13" t="s">
        <v>24</v>
      </c>
      <c r="E159" s="13" t="s">
        <v>25</v>
      </c>
      <c r="F159" s="919" t="s">
        <v>17</v>
      </c>
      <c r="G159" s="919"/>
      <c r="H159" s="920"/>
      <c r="I159" s="920"/>
      <c r="J159" s="920"/>
      <c r="K159" s="920"/>
      <c r="L159" s="920"/>
    </row>
    <row r="160" spans="1:12" x14ac:dyDescent="0.25">
      <c r="A160" s="918"/>
      <c r="B160" s="921" t="s">
        <v>3956</v>
      </c>
      <c r="C160" s="922" t="s">
        <v>3961</v>
      </c>
      <c r="D160" s="923">
        <v>43638</v>
      </c>
      <c r="E160" s="921" t="s">
        <v>2940</v>
      </c>
      <c r="F160" s="921" t="s">
        <v>2941</v>
      </c>
      <c r="G160" s="921"/>
      <c r="H160" s="924" t="s">
        <v>30</v>
      </c>
      <c r="I160" s="924"/>
      <c r="J160" s="14" t="s">
        <v>31</v>
      </c>
      <c r="K160" s="14" t="s">
        <v>32</v>
      </c>
      <c r="L160" s="16">
        <v>672.21</v>
      </c>
    </row>
    <row r="161" spans="1:12" x14ac:dyDescent="0.25">
      <c r="A161" s="918"/>
      <c r="B161" s="921"/>
      <c r="C161" s="922"/>
      <c r="D161" s="923"/>
      <c r="E161" s="921"/>
      <c r="F161" s="921"/>
      <c r="G161" s="921"/>
      <c r="H161" s="924" t="s">
        <v>33</v>
      </c>
      <c r="I161" s="924"/>
      <c r="J161" s="14" t="s">
        <v>32</v>
      </c>
      <c r="K161" s="14" t="s">
        <v>31</v>
      </c>
      <c r="L161" s="16">
        <v>41.55</v>
      </c>
    </row>
    <row r="162" spans="1:12" ht="24" x14ac:dyDescent="0.25">
      <c r="A162" s="918"/>
      <c r="B162" s="9" t="s">
        <v>34</v>
      </c>
      <c r="C162" s="13" t="s">
        <v>35</v>
      </c>
      <c r="D162" s="13" t="s">
        <v>36</v>
      </c>
      <c r="E162" s="13" t="s">
        <v>37</v>
      </c>
      <c r="F162" s="920"/>
      <c r="G162" s="920"/>
      <c r="H162" s="924" t="s">
        <v>38</v>
      </c>
      <c r="I162" s="924"/>
      <c r="J162" s="921" t="s">
        <v>31</v>
      </c>
      <c r="K162" s="921" t="s">
        <v>32</v>
      </c>
      <c r="L162" s="925">
        <v>94</v>
      </c>
    </row>
    <row r="163" spans="1:12" ht="22.8" x14ac:dyDescent="0.25">
      <c r="A163" s="918"/>
      <c r="B163" s="14" t="s">
        <v>3046</v>
      </c>
      <c r="C163" s="14" t="s">
        <v>2941</v>
      </c>
      <c r="D163" s="15">
        <v>43643</v>
      </c>
      <c r="E163" s="14" t="s">
        <v>2339</v>
      </c>
      <c r="F163" s="920"/>
      <c r="G163" s="920"/>
      <c r="H163" s="924"/>
      <c r="I163" s="924"/>
      <c r="J163" s="921"/>
      <c r="K163" s="921"/>
      <c r="L163" s="925"/>
    </row>
    <row r="164" spans="1:12" ht="24" x14ac:dyDescent="0.25">
      <c r="A164" s="918">
        <v>1327</v>
      </c>
      <c r="B164" s="9" t="s">
        <v>22</v>
      </c>
      <c r="C164" s="13" t="s">
        <v>23</v>
      </c>
      <c r="D164" s="13" t="s">
        <v>24</v>
      </c>
      <c r="E164" s="13" t="s">
        <v>25</v>
      </c>
      <c r="F164" s="919" t="s">
        <v>17</v>
      </c>
      <c r="G164" s="919"/>
      <c r="H164" s="920"/>
      <c r="I164" s="920"/>
      <c r="J164" s="920"/>
      <c r="K164" s="920"/>
      <c r="L164" s="920"/>
    </row>
    <row r="165" spans="1:12" x14ac:dyDescent="0.25">
      <c r="A165" s="918"/>
      <c r="B165" s="921" t="s">
        <v>3962</v>
      </c>
      <c r="C165" s="922" t="s">
        <v>3963</v>
      </c>
      <c r="D165" s="923">
        <v>43721</v>
      </c>
      <c r="E165" s="921" t="s">
        <v>28</v>
      </c>
      <c r="F165" s="921" t="s">
        <v>2488</v>
      </c>
      <c r="G165" s="921"/>
      <c r="H165" s="924" t="s">
        <v>30</v>
      </c>
      <c r="I165" s="924"/>
      <c r="J165" s="14" t="s">
        <v>31</v>
      </c>
      <c r="K165" s="14" t="s">
        <v>32</v>
      </c>
      <c r="L165" s="16">
        <v>426</v>
      </c>
    </row>
    <row r="166" spans="1:12" x14ac:dyDescent="0.25">
      <c r="A166" s="918"/>
      <c r="B166" s="921"/>
      <c r="C166" s="922"/>
      <c r="D166" s="923"/>
      <c r="E166" s="921"/>
      <c r="F166" s="921"/>
      <c r="G166" s="921"/>
      <c r="H166" s="924" t="s">
        <v>33</v>
      </c>
      <c r="I166" s="924"/>
      <c r="J166" s="921" t="s">
        <v>31</v>
      </c>
      <c r="K166" s="921" t="s">
        <v>32</v>
      </c>
      <c r="L166" s="925">
        <v>541.95000000000005</v>
      </c>
    </row>
    <row r="167" spans="1:12" x14ac:dyDescent="0.25">
      <c r="A167" s="918"/>
      <c r="B167" s="921"/>
      <c r="C167" s="922"/>
      <c r="D167" s="923"/>
      <c r="E167" s="921"/>
      <c r="F167" s="921"/>
      <c r="G167" s="921"/>
      <c r="H167" s="924"/>
      <c r="I167" s="924"/>
      <c r="J167" s="921"/>
      <c r="K167" s="921"/>
      <c r="L167" s="925"/>
    </row>
    <row r="168" spans="1:12" ht="24" x14ac:dyDescent="0.25">
      <c r="A168" s="918"/>
      <c r="B168" s="9" t="s">
        <v>34</v>
      </c>
      <c r="C168" s="13" t="s">
        <v>35</v>
      </c>
      <c r="D168" s="13" t="s">
        <v>36</v>
      </c>
      <c r="E168" s="13" t="s">
        <v>37</v>
      </c>
      <c r="F168" s="920"/>
      <c r="G168" s="920"/>
      <c r="H168" s="924" t="s">
        <v>38</v>
      </c>
      <c r="I168" s="924"/>
      <c r="J168" s="921" t="s">
        <v>31</v>
      </c>
      <c r="K168" s="921" t="s">
        <v>32</v>
      </c>
      <c r="L168" s="925">
        <v>120</v>
      </c>
    </row>
    <row r="169" spans="1:12" ht="22.8" x14ac:dyDescent="0.25">
      <c r="A169" s="918"/>
      <c r="B169" s="14" t="s">
        <v>55</v>
      </c>
      <c r="C169" s="14" t="s">
        <v>2488</v>
      </c>
      <c r="D169" s="15">
        <v>43723</v>
      </c>
      <c r="E169" s="14" t="s">
        <v>2945</v>
      </c>
      <c r="F169" s="920"/>
      <c r="G169" s="920"/>
      <c r="H169" s="924"/>
      <c r="I169" s="924"/>
      <c r="J169" s="921"/>
      <c r="K169" s="921"/>
      <c r="L169" s="925"/>
    </row>
    <row r="170" spans="1:12" ht="24" x14ac:dyDescent="0.25">
      <c r="A170" s="918">
        <v>1328</v>
      </c>
      <c r="B170" s="9" t="s">
        <v>22</v>
      </c>
      <c r="C170" s="13" t="s">
        <v>23</v>
      </c>
      <c r="D170" s="13" t="s">
        <v>24</v>
      </c>
      <c r="E170" s="13" t="s">
        <v>25</v>
      </c>
      <c r="F170" s="919" t="s">
        <v>17</v>
      </c>
      <c r="G170" s="919"/>
      <c r="H170" s="920"/>
      <c r="I170" s="920"/>
      <c r="J170" s="920"/>
      <c r="K170" s="920"/>
      <c r="L170" s="920"/>
    </row>
    <row r="171" spans="1:12" x14ac:dyDescent="0.25">
      <c r="A171" s="918"/>
      <c r="B171" s="921" t="s">
        <v>3964</v>
      </c>
      <c r="C171" s="922" t="s">
        <v>3965</v>
      </c>
      <c r="D171" s="923">
        <v>43601</v>
      </c>
      <c r="E171" s="921" t="s">
        <v>3966</v>
      </c>
      <c r="F171" s="921" t="s">
        <v>3967</v>
      </c>
      <c r="G171" s="921"/>
      <c r="H171" s="924" t="s">
        <v>30</v>
      </c>
      <c r="I171" s="924"/>
      <c r="J171" s="14" t="s">
        <v>31</v>
      </c>
      <c r="K171" s="14" t="s">
        <v>32</v>
      </c>
      <c r="L171" s="16">
        <v>147</v>
      </c>
    </row>
    <row r="172" spans="1:12" x14ac:dyDescent="0.25">
      <c r="A172" s="918"/>
      <c r="B172" s="921"/>
      <c r="C172" s="922"/>
      <c r="D172" s="923"/>
      <c r="E172" s="921"/>
      <c r="F172" s="921"/>
      <c r="G172" s="921"/>
      <c r="H172" s="924" t="s">
        <v>33</v>
      </c>
      <c r="I172" s="924"/>
      <c r="J172" s="14" t="s">
        <v>31</v>
      </c>
      <c r="K172" s="14" t="s">
        <v>32</v>
      </c>
      <c r="L172" s="16">
        <v>692.3</v>
      </c>
    </row>
    <row r="173" spans="1:12" ht="24" x14ac:dyDescent="0.25">
      <c r="A173" s="918"/>
      <c r="B173" s="9" t="s">
        <v>34</v>
      </c>
      <c r="C173" s="13" t="s">
        <v>35</v>
      </c>
      <c r="D173" s="13" t="s">
        <v>36</v>
      </c>
      <c r="E173" s="13" t="s">
        <v>37</v>
      </c>
      <c r="F173" s="920"/>
      <c r="G173" s="920"/>
      <c r="H173" s="924" t="s">
        <v>38</v>
      </c>
      <c r="I173" s="924"/>
      <c r="J173" s="921" t="s">
        <v>31</v>
      </c>
      <c r="K173" s="921" t="s">
        <v>31</v>
      </c>
      <c r="L173" s="925">
        <v>0</v>
      </c>
    </row>
    <row r="174" spans="1:12" ht="22.8" x14ac:dyDescent="0.25">
      <c r="A174" s="918"/>
      <c r="B174" s="14" t="s">
        <v>702</v>
      </c>
      <c r="C174" s="14" t="s">
        <v>3967</v>
      </c>
      <c r="D174" s="15">
        <v>43604</v>
      </c>
      <c r="E174" s="14" t="s">
        <v>1536</v>
      </c>
      <c r="F174" s="920"/>
      <c r="G174" s="920"/>
      <c r="H174" s="924"/>
      <c r="I174" s="924"/>
      <c r="J174" s="921"/>
      <c r="K174" s="921"/>
      <c r="L174" s="925"/>
    </row>
    <row r="175" spans="1:12" ht="24" x14ac:dyDescent="0.25">
      <c r="A175" s="918">
        <v>1329</v>
      </c>
      <c r="B175" s="9" t="s">
        <v>22</v>
      </c>
      <c r="C175" s="13" t="s">
        <v>23</v>
      </c>
      <c r="D175" s="13" t="s">
        <v>24</v>
      </c>
      <c r="E175" s="13" t="s">
        <v>25</v>
      </c>
      <c r="F175" s="919" t="s">
        <v>17</v>
      </c>
      <c r="G175" s="919"/>
      <c r="H175" s="920"/>
      <c r="I175" s="920"/>
      <c r="J175" s="920"/>
      <c r="K175" s="920"/>
      <c r="L175" s="920"/>
    </row>
    <row r="176" spans="1:12" x14ac:dyDescent="0.25">
      <c r="A176" s="918"/>
      <c r="B176" s="921" t="s">
        <v>3968</v>
      </c>
      <c r="C176" s="922" t="s">
        <v>3969</v>
      </c>
      <c r="D176" s="923">
        <v>43599</v>
      </c>
      <c r="E176" s="921" t="s">
        <v>1195</v>
      </c>
      <c r="F176" s="921" t="s">
        <v>3970</v>
      </c>
      <c r="G176" s="921"/>
      <c r="H176" s="924" t="s">
        <v>30</v>
      </c>
      <c r="I176" s="924"/>
      <c r="J176" s="14" t="s">
        <v>31</v>
      </c>
      <c r="K176" s="14" t="s">
        <v>32</v>
      </c>
      <c r="L176" s="16">
        <v>712</v>
      </c>
    </row>
    <row r="177" spans="1:12" x14ac:dyDescent="0.25">
      <c r="A177" s="918"/>
      <c r="B177" s="921"/>
      <c r="C177" s="922"/>
      <c r="D177" s="923"/>
      <c r="E177" s="921"/>
      <c r="F177" s="921"/>
      <c r="G177" s="921"/>
      <c r="H177" s="924" t="s">
        <v>33</v>
      </c>
      <c r="I177" s="924"/>
      <c r="J177" s="14" t="s">
        <v>31</v>
      </c>
      <c r="K177" s="14" t="s">
        <v>32</v>
      </c>
      <c r="L177" s="16">
        <v>253.23</v>
      </c>
    </row>
    <row r="178" spans="1:12" ht="24" x14ac:dyDescent="0.25">
      <c r="A178" s="918"/>
      <c r="B178" s="9" t="s">
        <v>34</v>
      </c>
      <c r="C178" s="13" t="s">
        <v>35</v>
      </c>
      <c r="D178" s="13" t="s">
        <v>36</v>
      </c>
      <c r="E178" s="13" t="s">
        <v>37</v>
      </c>
      <c r="F178" s="920"/>
      <c r="G178" s="920"/>
      <c r="H178" s="924" t="s">
        <v>38</v>
      </c>
      <c r="I178" s="924"/>
      <c r="J178" s="921" t="s">
        <v>31</v>
      </c>
      <c r="K178" s="921" t="s">
        <v>32</v>
      </c>
      <c r="L178" s="925">
        <v>690</v>
      </c>
    </row>
    <row r="179" spans="1:12" ht="22.8" x14ac:dyDescent="0.25">
      <c r="A179" s="918"/>
      <c r="B179" s="14" t="s">
        <v>257</v>
      </c>
      <c r="C179" s="14" t="s">
        <v>3970</v>
      </c>
      <c r="D179" s="15">
        <v>43602</v>
      </c>
      <c r="E179" s="14" t="s">
        <v>3971</v>
      </c>
      <c r="F179" s="920"/>
      <c r="G179" s="920"/>
      <c r="H179" s="924"/>
      <c r="I179" s="924"/>
      <c r="J179" s="921"/>
      <c r="K179" s="921"/>
      <c r="L179" s="925"/>
    </row>
    <row r="180" spans="1:12" ht="24" x14ac:dyDescent="0.25">
      <c r="A180" s="918">
        <v>1330</v>
      </c>
      <c r="B180" s="9" t="s">
        <v>22</v>
      </c>
      <c r="C180" s="13" t="s">
        <v>23</v>
      </c>
      <c r="D180" s="13" t="s">
        <v>24</v>
      </c>
      <c r="E180" s="13" t="s">
        <v>25</v>
      </c>
      <c r="F180" s="919" t="s">
        <v>17</v>
      </c>
      <c r="G180" s="919"/>
      <c r="H180" s="920"/>
      <c r="I180" s="920"/>
      <c r="J180" s="920"/>
      <c r="K180" s="920"/>
      <c r="L180" s="920"/>
    </row>
    <row r="181" spans="1:12" x14ac:dyDescent="0.25">
      <c r="A181" s="918"/>
      <c r="B181" s="921" t="s">
        <v>3972</v>
      </c>
      <c r="C181" s="922" t="s">
        <v>3973</v>
      </c>
      <c r="D181" s="923">
        <v>43729</v>
      </c>
      <c r="E181" s="921" t="s">
        <v>298</v>
      </c>
      <c r="F181" s="921" t="s">
        <v>3974</v>
      </c>
      <c r="G181" s="921"/>
      <c r="H181" s="924" t="s">
        <v>30</v>
      </c>
      <c r="I181" s="924"/>
      <c r="J181" s="14" t="s">
        <v>31</v>
      </c>
      <c r="K181" s="14" t="s">
        <v>32</v>
      </c>
      <c r="L181" s="16">
        <v>345.75</v>
      </c>
    </row>
    <row r="182" spans="1:12" x14ac:dyDescent="0.25">
      <c r="A182" s="918"/>
      <c r="B182" s="921"/>
      <c r="C182" s="922"/>
      <c r="D182" s="923"/>
      <c r="E182" s="921"/>
      <c r="F182" s="921"/>
      <c r="G182" s="921"/>
      <c r="H182" s="924" t="s">
        <v>33</v>
      </c>
      <c r="I182" s="924"/>
      <c r="J182" s="14" t="s">
        <v>31</v>
      </c>
      <c r="K182" s="14" t="s">
        <v>32</v>
      </c>
      <c r="L182" s="16">
        <v>511.59</v>
      </c>
    </row>
    <row r="183" spans="1:12" ht="24" x14ac:dyDescent="0.25">
      <c r="A183" s="918"/>
      <c r="B183" s="9" t="s">
        <v>34</v>
      </c>
      <c r="C183" s="13" t="s">
        <v>35</v>
      </c>
      <c r="D183" s="13" t="s">
        <v>36</v>
      </c>
      <c r="E183" s="13" t="s">
        <v>37</v>
      </c>
      <c r="F183" s="920"/>
      <c r="G183" s="920"/>
      <c r="H183" s="924" t="s">
        <v>38</v>
      </c>
      <c r="I183" s="924"/>
      <c r="J183" s="921" t="s">
        <v>31</v>
      </c>
      <c r="K183" s="921" t="s">
        <v>31</v>
      </c>
      <c r="L183" s="925">
        <v>0</v>
      </c>
    </row>
    <row r="184" spans="1:12" ht="22.8" x14ac:dyDescent="0.25">
      <c r="A184" s="918"/>
      <c r="B184" s="14" t="s">
        <v>3975</v>
      </c>
      <c r="C184" s="14" t="s">
        <v>3974</v>
      </c>
      <c r="D184" s="15">
        <v>43730</v>
      </c>
      <c r="E184" s="14" t="s">
        <v>3976</v>
      </c>
      <c r="F184" s="920"/>
      <c r="G184" s="920"/>
      <c r="H184" s="924"/>
      <c r="I184" s="924"/>
      <c r="J184" s="921"/>
      <c r="K184" s="921"/>
      <c r="L184" s="925"/>
    </row>
    <row r="185" spans="1:12" ht="24" x14ac:dyDescent="0.25">
      <c r="A185" s="918">
        <v>1331</v>
      </c>
      <c r="B185" s="9" t="s">
        <v>22</v>
      </c>
      <c r="C185" s="13" t="s">
        <v>23</v>
      </c>
      <c r="D185" s="13" t="s">
        <v>24</v>
      </c>
      <c r="E185" s="13" t="s">
        <v>25</v>
      </c>
      <c r="F185" s="919" t="s">
        <v>17</v>
      </c>
      <c r="G185" s="919"/>
      <c r="H185" s="920"/>
      <c r="I185" s="920"/>
      <c r="J185" s="920"/>
      <c r="K185" s="920"/>
      <c r="L185" s="920"/>
    </row>
    <row r="186" spans="1:12" x14ac:dyDescent="0.25">
      <c r="A186" s="918"/>
      <c r="B186" s="921" t="s">
        <v>3977</v>
      </c>
      <c r="C186" s="922" t="s">
        <v>3978</v>
      </c>
      <c r="D186" s="923">
        <v>43599</v>
      </c>
      <c r="E186" s="921" t="s">
        <v>2118</v>
      </c>
      <c r="F186" s="921" t="s">
        <v>3979</v>
      </c>
      <c r="G186" s="921"/>
      <c r="H186" s="924" t="s">
        <v>30</v>
      </c>
      <c r="I186" s="924"/>
      <c r="J186" s="14" t="s">
        <v>31</v>
      </c>
      <c r="K186" s="14" t="s">
        <v>32</v>
      </c>
      <c r="L186" s="16">
        <v>671.39</v>
      </c>
    </row>
    <row r="187" spans="1:12" x14ac:dyDescent="0.25">
      <c r="A187" s="918"/>
      <c r="B187" s="921"/>
      <c r="C187" s="922"/>
      <c r="D187" s="923"/>
      <c r="E187" s="921"/>
      <c r="F187" s="921"/>
      <c r="G187" s="921"/>
      <c r="H187" s="924" t="s">
        <v>33</v>
      </c>
      <c r="I187" s="924"/>
      <c r="J187" s="14" t="s">
        <v>31</v>
      </c>
      <c r="K187" s="14" t="s">
        <v>32</v>
      </c>
      <c r="L187" s="16">
        <v>1884.73</v>
      </c>
    </row>
    <row r="188" spans="1:12" ht="24" x14ac:dyDescent="0.25">
      <c r="A188" s="918"/>
      <c r="B188" s="9" t="s">
        <v>34</v>
      </c>
      <c r="C188" s="13" t="s">
        <v>35</v>
      </c>
      <c r="D188" s="13" t="s">
        <v>36</v>
      </c>
      <c r="E188" s="13" t="s">
        <v>37</v>
      </c>
      <c r="F188" s="920"/>
      <c r="G188" s="920"/>
      <c r="H188" s="924" t="s">
        <v>38</v>
      </c>
      <c r="I188" s="924"/>
      <c r="J188" s="921" t="s">
        <v>31</v>
      </c>
      <c r="K188" s="921" t="s">
        <v>32</v>
      </c>
      <c r="L188" s="925">
        <v>100</v>
      </c>
    </row>
    <row r="189" spans="1:12" ht="22.8" x14ac:dyDescent="0.25">
      <c r="A189" s="918"/>
      <c r="B189" s="14" t="s">
        <v>105</v>
      </c>
      <c r="C189" s="14" t="s">
        <v>3979</v>
      </c>
      <c r="D189" s="15">
        <v>43604</v>
      </c>
      <c r="E189" s="14" t="s">
        <v>106</v>
      </c>
      <c r="F189" s="920"/>
      <c r="G189" s="920"/>
      <c r="H189" s="924"/>
      <c r="I189" s="924"/>
      <c r="J189" s="921"/>
      <c r="K189" s="921"/>
      <c r="L189" s="925"/>
    </row>
    <row r="190" spans="1:12" ht="24" x14ac:dyDescent="0.25">
      <c r="A190" s="918">
        <v>1332</v>
      </c>
      <c r="B190" s="9" t="s">
        <v>22</v>
      </c>
      <c r="C190" s="13" t="s">
        <v>23</v>
      </c>
      <c r="D190" s="13" t="s">
        <v>24</v>
      </c>
      <c r="E190" s="13" t="s">
        <v>25</v>
      </c>
      <c r="F190" s="919" t="s">
        <v>17</v>
      </c>
      <c r="G190" s="919"/>
      <c r="H190" s="920"/>
      <c r="I190" s="920"/>
      <c r="J190" s="920"/>
      <c r="K190" s="920"/>
      <c r="L190" s="920"/>
    </row>
    <row r="191" spans="1:12" x14ac:dyDescent="0.25">
      <c r="A191" s="918"/>
      <c r="B191" s="921" t="s">
        <v>3980</v>
      </c>
      <c r="C191" s="922" t="s">
        <v>3981</v>
      </c>
      <c r="D191" s="923">
        <v>43700</v>
      </c>
      <c r="E191" s="921" t="s">
        <v>103</v>
      </c>
      <c r="F191" s="921" t="s">
        <v>3982</v>
      </c>
      <c r="G191" s="921"/>
      <c r="H191" s="924" t="s">
        <v>30</v>
      </c>
      <c r="I191" s="924"/>
      <c r="J191" s="14" t="s">
        <v>31</v>
      </c>
      <c r="K191" s="14" t="s">
        <v>32</v>
      </c>
      <c r="L191" s="16">
        <v>664</v>
      </c>
    </row>
    <row r="192" spans="1:12" x14ac:dyDescent="0.25">
      <c r="A192" s="918"/>
      <c r="B192" s="921"/>
      <c r="C192" s="922"/>
      <c r="D192" s="923"/>
      <c r="E192" s="921"/>
      <c r="F192" s="921"/>
      <c r="G192" s="921"/>
      <c r="H192" s="924" t="s">
        <v>33</v>
      </c>
      <c r="I192" s="924"/>
      <c r="J192" s="14" t="s">
        <v>31</v>
      </c>
      <c r="K192" s="14" t="s">
        <v>31</v>
      </c>
      <c r="L192" s="16">
        <v>0</v>
      </c>
    </row>
    <row r="193" spans="1:12" ht="24" x14ac:dyDescent="0.25">
      <c r="A193" s="918"/>
      <c r="B193" s="9" t="s">
        <v>34</v>
      </c>
      <c r="C193" s="13" t="s">
        <v>35</v>
      </c>
      <c r="D193" s="13" t="s">
        <v>36</v>
      </c>
      <c r="E193" s="13" t="s">
        <v>37</v>
      </c>
      <c r="F193" s="920"/>
      <c r="G193" s="920"/>
      <c r="H193" s="924" t="s">
        <v>38</v>
      </c>
      <c r="I193" s="924"/>
      <c r="J193" s="921" t="s">
        <v>31</v>
      </c>
      <c r="K193" s="921" t="s">
        <v>32</v>
      </c>
      <c r="L193" s="925">
        <v>698.62</v>
      </c>
    </row>
    <row r="194" spans="1:12" ht="22.8" x14ac:dyDescent="0.25">
      <c r="A194" s="918"/>
      <c r="B194" s="14" t="s">
        <v>105</v>
      </c>
      <c r="C194" s="14" t="s">
        <v>3982</v>
      </c>
      <c r="D194" s="15">
        <v>43713</v>
      </c>
      <c r="E194" s="14" t="s">
        <v>3983</v>
      </c>
      <c r="F194" s="920"/>
      <c r="G194" s="920"/>
      <c r="H194" s="924"/>
      <c r="I194" s="924"/>
      <c r="J194" s="921"/>
      <c r="K194" s="921"/>
      <c r="L194" s="925"/>
    </row>
    <row r="195" spans="1:12" ht="24" x14ac:dyDescent="0.25">
      <c r="A195" s="918">
        <v>1333</v>
      </c>
      <c r="B195" s="9" t="s">
        <v>22</v>
      </c>
      <c r="C195" s="13" t="s">
        <v>23</v>
      </c>
      <c r="D195" s="13" t="s">
        <v>24</v>
      </c>
      <c r="E195" s="13" t="s">
        <v>25</v>
      </c>
      <c r="F195" s="919" t="s">
        <v>17</v>
      </c>
      <c r="G195" s="919"/>
      <c r="H195" s="920"/>
      <c r="I195" s="920"/>
      <c r="J195" s="920"/>
      <c r="K195" s="920"/>
      <c r="L195" s="920"/>
    </row>
    <row r="196" spans="1:12" x14ac:dyDescent="0.25">
      <c r="A196" s="918"/>
      <c r="B196" s="921" t="s">
        <v>3984</v>
      </c>
      <c r="C196" s="922" t="s">
        <v>3985</v>
      </c>
      <c r="D196" s="923">
        <v>43692</v>
      </c>
      <c r="E196" s="921" t="s">
        <v>308</v>
      </c>
      <c r="F196" s="921" t="s">
        <v>309</v>
      </c>
      <c r="G196" s="921"/>
      <c r="H196" s="924" t="s">
        <v>30</v>
      </c>
      <c r="I196" s="924"/>
      <c r="J196" s="14" t="s">
        <v>31</v>
      </c>
      <c r="K196" s="14" t="s">
        <v>32</v>
      </c>
      <c r="L196" s="16">
        <v>325.5</v>
      </c>
    </row>
    <row r="197" spans="1:12" x14ac:dyDescent="0.25">
      <c r="A197" s="918"/>
      <c r="B197" s="921"/>
      <c r="C197" s="922"/>
      <c r="D197" s="923"/>
      <c r="E197" s="921"/>
      <c r="F197" s="921"/>
      <c r="G197" s="921"/>
      <c r="H197" s="924" t="s">
        <v>33</v>
      </c>
      <c r="I197" s="924"/>
      <c r="J197" s="14" t="s">
        <v>31</v>
      </c>
      <c r="K197" s="14" t="s">
        <v>31</v>
      </c>
      <c r="L197" s="16">
        <v>0</v>
      </c>
    </row>
    <row r="198" spans="1:12" ht="24" x14ac:dyDescent="0.25">
      <c r="A198" s="918"/>
      <c r="B198" s="9" t="s">
        <v>34</v>
      </c>
      <c r="C198" s="13" t="s">
        <v>35</v>
      </c>
      <c r="D198" s="13" t="s">
        <v>36</v>
      </c>
      <c r="E198" s="13" t="s">
        <v>37</v>
      </c>
      <c r="F198" s="920"/>
      <c r="G198" s="920"/>
      <c r="H198" s="924" t="s">
        <v>38</v>
      </c>
      <c r="I198" s="924"/>
      <c r="J198" s="921" t="s">
        <v>31</v>
      </c>
      <c r="K198" s="921" t="s">
        <v>31</v>
      </c>
      <c r="L198" s="925">
        <v>0</v>
      </c>
    </row>
    <row r="199" spans="1:12" ht="34.200000000000003" x14ac:dyDescent="0.25">
      <c r="A199" s="918"/>
      <c r="B199" s="14" t="s">
        <v>1412</v>
      </c>
      <c r="C199" s="14" t="s">
        <v>309</v>
      </c>
      <c r="D199" s="15">
        <v>43694</v>
      </c>
      <c r="E199" s="14" t="s">
        <v>2847</v>
      </c>
      <c r="F199" s="920"/>
      <c r="G199" s="920"/>
      <c r="H199" s="924"/>
      <c r="I199" s="924"/>
      <c r="J199" s="921"/>
      <c r="K199" s="921"/>
      <c r="L199" s="925"/>
    </row>
    <row r="200" spans="1:12" ht="24" x14ac:dyDescent="0.25">
      <c r="A200" s="918">
        <v>1334</v>
      </c>
      <c r="B200" s="9" t="s">
        <v>22</v>
      </c>
      <c r="C200" s="13" t="s">
        <v>23</v>
      </c>
      <c r="D200" s="13" t="s">
        <v>24</v>
      </c>
      <c r="E200" s="13" t="s">
        <v>25</v>
      </c>
      <c r="F200" s="919" t="s">
        <v>17</v>
      </c>
      <c r="G200" s="919"/>
      <c r="H200" s="920"/>
      <c r="I200" s="920"/>
      <c r="J200" s="920"/>
      <c r="K200" s="920"/>
      <c r="L200" s="920"/>
    </row>
    <row r="201" spans="1:12" x14ac:dyDescent="0.25">
      <c r="A201" s="918"/>
      <c r="B201" s="921" t="s">
        <v>3986</v>
      </c>
      <c r="C201" s="922" t="s">
        <v>3987</v>
      </c>
      <c r="D201" s="923">
        <v>43631</v>
      </c>
      <c r="E201" s="921" t="s">
        <v>298</v>
      </c>
      <c r="F201" s="921" t="s">
        <v>1052</v>
      </c>
      <c r="G201" s="921"/>
      <c r="H201" s="924" t="s">
        <v>30</v>
      </c>
      <c r="I201" s="924"/>
      <c r="J201" s="14" t="s">
        <v>31</v>
      </c>
      <c r="K201" s="14" t="s">
        <v>32</v>
      </c>
      <c r="L201" s="16">
        <v>822.78</v>
      </c>
    </row>
    <row r="202" spans="1:12" x14ac:dyDescent="0.25">
      <c r="A202" s="918"/>
      <c r="B202" s="921"/>
      <c r="C202" s="922"/>
      <c r="D202" s="923"/>
      <c r="E202" s="921"/>
      <c r="F202" s="921"/>
      <c r="G202" s="921"/>
      <c r="H202" s="924" t="s">
        <v>33</v>
      </c>
      <c r="I202" s="924"/>
      <c r="J202" s="921" t="s">
        <v>32</v>
      </c>
      <c r="K202" s="921" t="s">
        <v>31</v>
      </c>
      <c r="L202" s="925">
        <v>249.6</v>
      </c>
    </row>
    <row r="203" spans="1:12" x14ac:dyDescent="0.25">
      <c r="A203" s="918"/>
      <c r="B203" s="921"/>
      <c r="C203" s="922"/>
      <c r="D203" s="923"/>
      <c r="E203" s="921"/>
      <c r="F203" s="921"/>
      <c r="G203" s="921"/>
      <c r="H203" s="924"/>
      <c r="I203" s="924"/>
      <c r="J203" s="921"/>
      <c r="K203" s="921"/>
      <c r="L203" s="925"/>
    </row>
    <row r="204" spans="1:12" ht="24" x14ac:dyDescent="0.25">
      <c r="A204" s="918"/>
      <c r="B204" s="9" t="s">
        <v>34</v>
      </c>
      <c r="C204" s="13" t="s">
        <v>35</v>
      </c>
      <c r="D204" s="13" t="s">
        <v>36</v>
      </c>
      <c r="E204" s="13" t="s">
        <v>37</v>
      </c>
      <c r="F204" s="920"/>
      <c r="G204" s="920"/>
      <c r="H204" s="924" t="s">
        <v>38</v>
      </c>
      <c r="I204" s="924"/>
      <c r="J204" s="921" t="s">
        <v>31</v>
      </c>
      <c r="K204" s="921" t="s">
        <v>32</v>
      </c>
      <c r="L204" s="925">
        <v>548</v>
      </c>
    </row>
    <row r="205" spans="1:12" ht="22.8" x14ac:dyDescent="0.25">
      <c r="A205" s="918"/>
      <c r="B205" s="14" t="s">
        <v>105</v>
      </c>
      <c r="C205" s="14" t="s">
        <v>1052</v>
      </c>
      <c r="D205" s="15">
        <v>43635</v>
      </c>
      <c r="E205" s="14" t="s">
        <v>2145</v>
      </c>
      <c r="F205" s="920"/>
      <c r="G205" s="920"/>
      <c r="H205" s="924"/>
      <c r="I205" s="924"/>
      <c r="J205" s="921"/>
      <c r="K205" s="921"/>
      <c r="L205" s="925"/>
    </row>
    <row r="206" spans="1:12" ht="24" x14ac:dyDescent="0.25">
      <c r="A206" s="918">
        <v>1335</v>
      </c>
      <c r="B206" s="9" t="s">
        <v>22</v>
      </c>
      <c r="C206" s="13" t="s">
        <v>23</v>
      </c>
      <c r="D206" s="13" t="s">
        <v>24</v>
      </c>
      <c r="E206" s="13" t="s">
        <v>25</v>
      </c>
      <c r="F206" s="919" t="s">
        <v>17</v>
      </c>
      <c r="G206" s="919"/>
      <c r="H206" s="920"/>
      <c r="I206" s="920"/>
      <c r="J206" s="920"/>
      <c r="K206" s="920"/>
      <c r="L206" s="920"/>
    </row>
    <row r="207" spans="1:12" x14ac:dyDescent="0.25">
      <c r="A207" s="918"/>
      <c r="B207" s="921" t="s">
        <v>3988</v>
      </c>
      <c r="C207" s="922" t="s">
        <v>3989</v>
      </c>
      <c r="D207" s="923">
        <v>43730</v>
      </c>
      <c r="E207" s="921" t="s">
        <v>298</v>
      </c>
      <c r="F207" s="921" t="s">
        <v>3990</v>
      </c>
      <c r="G207" s="921"/>
      <c r="H207" s="924" t="s">
        <v>30</v>
      </c>
      <c r="I207" s="924"/>
      <c r="J207" s="14" t="s">
        <v>31</v>
      </c>
      <c r="K207" s="14" t="s">
        <v>32</v>
      </c>
      <c r="L207" s="16">
        <v>345.92</v>
      </c>
    </row>
    <row r="208" spans="1:12" x14ac:dyDescent="0.25">
      <c r="A208" s="918"/>
      <c r="B208" s="921"/>
      <c r="C208" s="922"/>
      <c r="D208" s="923"/>
      <c r="E208" s="921"/>
      <c r="F208" s="921"/>
      <c r="G208" s="921"/>
      <c r="H208" s="924" t="s">
        <v>33</v>
      </c>
      <c r="I208" s="924"/>
      <c r="J208" s="921" t="s">
        <v>31</v>
      </c>
      <c r="K208" s="921" t="s">
        <v>32</v>
      </c>
      <c r="L208" s="925">
        <v>244.3</v>
      </c>
    </row>
    <row r="209" spans="1:12" x14ac:dyDescent="0.25">
      <c r="A209" s="918"/>
      <c r="B209" s="921"/>
      <c r="C209" s="922"/>
      <c r="D209" s="923"/>
      <c r="E209" s="921"/>
      <c r="F209" s="921"/>
      <c r="G209" s="921"/>
      <c r="H209" s="924"/>
      <c r="I209" s="924"/>
      <c r="J209" s="921"/>
      <c r="K209" s="921"/>
      <c r="L209" s="925"/>
    </row>
    <row r="210" spans="1:12" ht="24" x14ac:dyDescent="0.25">
      <c r="A210" s="918"/>
      <c r="B210" s="9" t="s">
        <v>34</v>
      </c>
      <c r="C210" s="13" t="s">
        <v>35</v>
      </c>
      <c r="D210" s="13" t="s">
        <v>36</v>
      </c>
      <c r="E210" s="13" t="s">
        <v>37</v>
      </c>
      <c r="F210" s="920"/>
      <c r="G210" s="920"/>
      <c r="H210" s="924" t="s">
        <v>38</v>
      </c>
      <c r="I210" s="924"/>
      <c r="J210" s="921" t="s">
        <v>31</v>
      </c>
      <c r="K210" s="921" t="s">
        <v>31</v>
      </c>
      <c r="L210" s="925">
        <v>0</v>
      </c>
    </row>
    <row r="211" spans="1:12" ht="22.8" x14ac:dyDescent="0.25">
      <c r="A211" s="918"/>
      <c r="B211" s="14" t="s">
        <v>204</v>
      </c>
      <c r="C211" s="14" t="s">
        <v>3990</v>
      </c>
      <c r="D211" s="15">
        <v>43738</v>
      </c>
      <c r="E211" s="14" t="s">
        <v>86</v>
      </c>
      <c r="F211" s="920"/>
      <c r="G211" s="920"/>
      <c r="H211" s="924"/>
      <c r="I211" s="924"/>
      <c r="J211" s="921"/>
      <c r="K211" s="921"/>
      <c r="L211" s="925"/>
    </row>
    <row r="212" spans="1:12" ht="24" x14ac:dyDescent="0.25">
      <c r="A212" s="918">
        <v>1336</v>
      </c>
      <c r="B212" s="9" t="s">
        <v>22</v>
      </c>
      <c r="C212" s="13" t="s">
        <v>23</v>
      </c>
      <c r="D212" s="13" t="s">
        <v>24</v>
      </c>
      <c r="E212" s="13" t="s">
        <v>25</v>
      </c>
      <c r="F212" s="919" t="s">
        <v>17</v>
      </c>
      <c r="G212" s="919"/>
      <c r="H212" s="920"/>
      <c r="I212" s="920"/>
      <c r="J212" s="920"/>
      <c r="K212" s="920"/>
      <c r="L212" s="920"/>
    </row>
    <row r="213" spans="1:12" x14ac:dyDescent="0.25">
      <c r="A213" s="918"/>
      <c r="B213" s="921" t="s">
        <v>3991</v>
      </c>
      <c r="C213" s="922" t="s">
        <v>3992</v>
      </c>
      <c r="D213" s="923">
        <v>43579</v>
      </c>
      <c r="E213" s="921" t="s">
        <v>3993</v>
      </c>
      <c r="F213" s="921" t="s">
        <v>3994</v>
      </c>
      <c r="G213" s="921"/>
      <c r="H213" s="924" t="s">
        <v>30</v>
      </c>
      <c r="I213" s="924"/>
      <c r="J213" s="14" t="s">
        <v>31</v>
      </c>
      <c r="K213" s="14" t="s">
        <v>32</v>
      </c>
      <c r="L213" s="16">
        <v>492</v>
      </c>
    </row>
    <row r="214" spans="1:12" x14ac:dyDescent="0.25">
      <c r="A214" s="918"/>
      <c r="B214" s="921"/>
      <c r="C214" s="922"/>
      <c r="D214" s="923"/>
      <c r="E214" s="921"/>
      <c r="F214" s="921"/>
      <c r="G214" s="921"/>
      <c r="H214" s="924" t="s">
        <v>33</v>
      </c>
      <c r="I214" s="924"/>
      <c r="J214" s="921" t="s">
        <v>31</v>
      </c>
      <c r="K214" s="921" t="s">
        <v>31</v>
      </c>
      <c r="L214" s="925">
        <v>0</v>
      </c>
    </row>
    <row r="215" spans="1:12" x14ac:dyDescent="0.25">
      <c r="A215" s="918"/>
      <c r="B215" s="921"/>
      <c r="C215" s="922"/>
      <c r="D215" s="923"/>
      <c r="E215" s="921"/>
      <c r="F215" s="921"/>
      <c r="G215" s="921"/>
      <c r="H215" s="924"/>
      <c r="I215" s="924"/>
      <c r="J215" s="921"/>
      <c r="K215" s="921"/>
      <c r="L215" s="925"/>
    </row>
    <row r="216" spans="1:12" ht="24" x14ac:dyDescent="0.25">
      <c r="A216" s="918"/>
      <c r="B216" s="9" t="s">
        <v>34</v>
      </c>
      <c r="C216" s="13" t="s">
        <v>35</v>
      </c>
      <c r="D216" s="13" t="s">
        <v>36</v>
      </c>
      <c r="E216" s="13" t="s">
        <v>37</v>
      </c>
      <c r="F216" s="920"/>
      <c r="G216" s="920"/>
      <c r="H216" s="924" t="s">
        <v>38</v>
      </c>
      <c r="I216" s="924"/>
      <c r="J216" s="921" t="s">
        <v>31</v>
      </c>
      <c r="K216" s="921" t="s">
        <v>32</v>
      </c>
      <c r="L216" s="925">
        <v>200</v>
      </c>
    </row>
    <row r="217" spans="1:12" ht="22.8" x14ac:dyDescent="0.25">
      <c r="A217" s="918"/>
      <c r="B217" s="14" t="s">
        <v>105</v>
      </c>
      <c r="C217" s="14" t="s">
        <v>3994</v>
      </c>
      <c r="D217" s="15">
        <v>43583</v>
      </c>
      <c r="E217" s="14" t="s">
        <v>3836</v>
      </c>
      <c r="F217" s="920"/>
      <c r="G217" s="920"/>
      <c r="H217" s="924"/>
      <c r="I217" s="924"/>
      <c r="J217" s="921"/>
      <c r="K217" s="921"/>
      <c r="L217" s="925"/>
    </row>
    <row r="218" spans="1:12" ht="24" x14ac:dyDescent="0.25">
      <c r="A218" s="918">
        <v>1337</v>
      </c>
      <c r="B218" s="9" t="s">
        <v>22</v>
      </c>
      <c r="C218" s="13" t="s">
        <v>23</v>
      </c>
      <c r="D218" s="13" t="s">
        <v>24</v>
      </c>
      <c r="E218" s="13" t="s">
        <v>25</v>
      </c>
      <c r="F218" s="919" t="s">
        <v>17</v>
      </c>
      <c r="G218" s="919"/>
      <c r="H218" s="920"/>
      <c r="I218" s="920"/>
      <c r="J218" s="920"/>
      <c r="K218" s="920"/>
      <c r="L218" s="920"/>
    </row>
    <row r="219" spans="1:12" x14ac:dyDescent="0.25">
      <c r="A219" s="918"/>
      <c r="B219" s="921" t="s">
        <v>3995</v>
      </c>
      <c r="C219" s="922" t="s">
        <v>3996</v>
      </c>
      <c r="D219" s="923">
        <v>43594</v>
      </c>
      <c r="E219" s="921" t="s">
        <v>3131</v>
      </c>
      <c r="F219" s="921" t="s">
        <v>2806</v>
      </c>
      <c r="G219" s="921"/>
      <c r="H219" s="924" t="s">
        <v>30</v>
      </c>
      <c r="I219" s="924"/>
      <c r="J219" s="14" t="s">
        <v>31</v>
      </c>
      <c r="K219" s="14" t="s">
        <v>32</v>
      </c>
      <c r="L219" s="16">
        <v>336.4</v>
      </c>
    </row>
    <row r="220" spans="1:12" x14ac:dyDescent="0.25">
      <c r="A220" s="918"/>
      <c r="B220" s="921"/>
      <c r="C220" s="922"/>
      <c r="D220" s="923"/>
      <c r="E220" s="921"/>
      <c r="F220" s="921"/>
      <c r="G220" s="921"/>
      <c r="H220" s="924" t="s">
        <v>33</v>
      </c>
      <c r="I220" s="924"/>
      <c r="J220" s="921" t="s">
        <v>31</v>
      </c>
      <c r="K220" s="921" t="s">
        <v>32</v>
      </c>
      <c r="L220" s="925">
        <v>447.6</v>
      </c>
    </row>
    <row r="221" spans="1:12" x14ac:dyDescent="0.25">
      <c r="A221" s="918"/>
      <c r="B221" s="921"/>
      <c r="C221" s="922"/>
      <c r="D221" s="923"/>
      <c r="E221" s="921"/>
      <c r="F221" s="921"/>
      <c r="G221" s="921"/>
      <c r="H221" s="924"/>
      <c r="I221" s="924"/>
      <c r="J221" s="921"/>
      <c r="K221" s="921"/>
      <c r="L221" s="925"/>
    </row>
    <row r="222" spans="1:12" ht="24" x14ac:dyDescent="0.25">
      <c r="A222" s="918"/>
      <c r="B222" s="9" t="s">
        <v>34</v>
      </c>
      <c r="C222" s="13" t="s">
        <v>35</v>
      </c>
      <c r="D222" s="13" t="s">
        <v>36</v>
      </c>
      <c r="E222" s="13" t="s">
        <v>37</v>
      </c>
      <c r="F222" s="920"/>
      <c r="G222" s="920"/>
      <c r="H222" s="924" t="s">
        <v>38</v>
      </c>
      <c r="I222" s="924"/>
      <c r="J222" s="921" t="s">
        <v>31</v>
      </c>
      <c r="K222" s="921" t="s">
        <v>31</v>
      </c>
      <c r="L222" s="925">
        <v>0</v>
      </c>
    </row>
    <row r="223" spans="1:12" ht="22.8" x14ac:dyDescent="0.25">
      <c r="A223" s="918"/>
      <c r="B223" s="14" t="s">
        <v>702</v>
      </c>
      <c r="C223" s="14" t="s">
        <v>2806</v>
      </c>
      <c r="D223" s="15">
        <v>43596</v>
      </c>
      <c r="E223" s="14" t="s">
        <v>1283</v>
      </c>
      <c r="F223" s="920"/>
      <c r="G223" s="920"/>
      <c r="H223" s="924"/>
      <c r="I223" s="924"/>
      <c r="J223" s="921"/>
      <c r="K223" s="921"/>
      <c r="L223" s="925"/>
    </row>
    <row r="224" spans="1:12" ht="24" x14ac:dyDescent="0.25">
      <c r="A224" s="918">
        <v>1338</v>
      </c>
      <c r="B224" s="9" t="s">
        <v>22</v>
      </c>
      <c r="C224" s="13" t="s">
        <v>23</v>
      </c>
      <c r="D224" s="13" t="s">
        <v>24</v>
      </c>
      <c r="E224" s="13" t="s">
        <v>25</v>
      </c>
      <c r="F224" s="919" t="s">
        <v>17</v>
      </c>
      <c r="G224" s="919"/>
      <c r="H224" s="920"/>
      <c r="I224" s="920"/>
      <c r="J224" s="920"/>
      <c r="K224" s="920"/>
      <c r="L224" s="920"/>
    </row>
    <row r="225" spans="1:12" x14ac:dyDescent="0.25">
      <c r="A225" s="918"/>
      <c r="B225" s="921" t="s">
        <v>3995</v>
      </c>
      <c r="C225" s="922" t="s">
        <v>3997</v>
      </c>
      <c r="D225" s="923">
        <v>43601</v>
      </c>
      <c r="E225" s="921" t="s">
        <v>469</v>
      </c>
      <c r="F225" s="921" t="s">
        <v>1729</v>
      </c>
      <c r="G225" s="921"/>
      <c r="H225" s="924" t="s">
        <v>30</v>
      </c>
      <c r="I225" s="924"/>
      <c r="J225" s="14" t="s">
        <v>31</v>
      </c>
      <c r="K225" s="14" t="s">
        <v>32</v>
      </c>
      <c r="L225" s="16">
        <v>311</v>
      </c>
    </row>
    <row r="226" spans="1:12" x14ac:dyDescent="0.25">
      <c r="A226" s="918"/>
      <c r="B226" s="921"/>
      <c r="C226" s="922"/>
      <c r="D226" s="923"/>
      <c r="E226" s="921"/>
      <c r="F226" s="921"/>
      <c r="G226" s="921"/>
      <c r="H226" s="924" t="s">
        <v>33</v>
      </c>
      <c r="I226" s="924"/>
      <c r="J226" s="921" t="s">
        <v>31</v>
      </c>
      <c r="K226" s="921" t="s">
        <v>32</v>
      </c>
      <c r="L226" s="925">
        <v>450.6</v>
      </c>
    </row>
    <row r="227" spans="1:12" x14ac:dyDescent="0.25">
      <c r="A227" s="918"/>
      <c r="B227" s="921"/>
      <c r="C227" s="922"/>
      <c r="D227" s="923"/>
      <c r="E227" s="921"/>
      <c r="F227" s="921"/>
      <c r="G227" s="921"/>
      <c r="H227" s="924"/>
      <c r="I227" s="924"/>
      <c r="J227" s="921"/>
      <c r="K227" s="921"/>
      <c r="L227" s="925"/>
    </row>
    <row r="228" spans="1:12" x14ac:dyDescent="0.25">
      <c r="A228" s="918"/>
      <c r="B228" s="921"/>
      <c r="C228" s="922"/>
      <c r="D228" s="923"/>
      <c r="E228" s="921"/>
      <c r="F228" s="921"/>
      <c r="G228" s="921"/>
      <c r="H228" s="924"/>
      <c r="I228" s="924"/>
      <c r="J228" s="921"/>
      <c r="K228" s="921"/>
      <c r="L228" s="925"/>
    </row>
    <row r="229" spans="1:12" ht="24" x14ac:dyDescent="0.25">
      <c r="A229" s="918"/>
      <c r="B229" s="9" t="s">
        <v>34</v>
      </c>
      <c r="C229" s="13" t="s">
        <v>35</v>
      </c>
      <c r="D229" s="13" t="s">
        <v>36</v>
      </c>
      <c r="E229" s="13" t="s">
        <v>37</v>
      </c>
      <c r="F229" s="920"/>
      <c r="G229" s="920"/>
      <c r="H229" s="924" t="s">
        <v>38</v>
      </c>
      <c r="I229" s="924"/>
      <c r="J229" s="921" t="s">
        <v>31</v>
      </c>
      <c r="K229" s="921" t="s">
        <v>31</v>
      </c>
      <c r="L229" s="925">
        <v>0</v>
      </c>
    </row>
    <row r="230" spans="1:12" ht="22.8" x14ac:dyDescent="0.25">
      <c r="A230" s="918"/>
      <c r="B230" s="14" t="s">
        <v>702</v>
      </c>
      <c r="C230" s="14" t="s">
        <v>1729</v>
      </c>
      <c r="D230" s="15">
        <v>43607</v>
      </c>
      <c r="E230" s="14" t="s">
        <v>3998</v>
      </c>
      <c r="F230" s="920"/>
      <c r="G230" s="920"/>
      <c r="H230" s="924"/>
      <c r="I230" s="924"/>
      <c r="J230" s="921"/>
      <c r="K230" s="921"/>
      <c r="L230" s="925"/>
    </row>
    <row r="231" spans="1:12" ht="24" x14ac:dyDescent="0.25">
      <c r="A231" s="918">
        <v>1339</v>
      </c>
      <c r="B231" s="9" t="s">
        <v>22</v>
      </c>
      <c r="C231" s="13" t="s">
        <v>23</v>
      </c>
      <c r="D231" s="13" t="s">
        <v>24</v>
      </c>
      <c r="E231" s="13" t="s">
        <v>25</v>
      </c>
      <c r="F231" s="919" t="s">
        <v>17</v>
      </c>
      <c r="G231" s="919"/>
      <c r="H231" s="920"/>
      <c r="I231" s="920"/>
      <c r="J231" s="920"/>
      <c r="K231" s="920"/>
      <c r="L231" s="920"/>
    </row>
    <row r="232" spans="1:12" x14ac:dyDescent="0.25">
      <c r="A232" s="918"/>
      <c r="B232" s="921" t="s">
        <v>3995</v>
      </c>
      <c r="C232" s="922" t="s">
        <v>3997</v>
      </c>
      <c r="D232" s="923">
        <v>43601</v>
      </c>
      <c r="E232" s="921" t="s">
        <v>469</v>
      </c>
      <c r="F232" s="921" t="s">
        <v>1944</v>
      </c>
      <c r="G232" s="921"/>
      <c r="H232" s="924" t="s">
        <v>30</v>
      </c>
      <c r="I232" s="924"/>
      <c r="J232" s="14" t="s">
        <v>31</v>
      </c>
      <c r="K232" s="14" t="s">
        <v>32</v>
      </c>
      <c r="L232" s="16">
        <v>310.95999999999998</v>
      </c>
    </row>
    <row r="233" spans="1:12" x14ac:dyDescent="0.25">
      <c r="A233" s="918"/>
      <c r="B233" s="921"/>
      <c r="C233" s="922"/>
      <c r="D233" s="923"/>
      <c r="E233" s="921"/>
      <c r="F233" s="921"/>
      <c r="G233" s="921"/>
      <c r="H233" s="924" t="s">
        <v>33</v>
      </c>
      <c r="I233" s="924"/>
      <c r="J233" s="921" t="s">
        <v>31</v>
      </c>
      <c r="K233" s="921" t="s">
        <v>31</v>
      </c>
      <c r="L233" s="925">
        <v>0</v>
      </c>
    </row>
    <row r="234" spans="1:12" x14ac:dyDescent="0.25">
      <c r="A234" s="918"/>
      <c r="B234" s="921"/>
      <c r="C234" s="922"/>
      <c r="D234" s="923"/>
      <c r="E234" s="921"/>
      <c r="F234" s="921"/>
      <c r="G234" s="921"/>
      <c r="H234" s="924"/>
      <c r="I234" s="924"/>
      <c r="J234" s="921"/>
      <c r="K234" s="921"/>
      <c r="L234" s="925"/>
    </row>
    <row r="235" spans="1:12" x14ac:dyDescent="0.25">
      <c r="A235" s="918"/>
      <c r="B235" s="921"/>
      <c r="C235" s="922"/>
      <c r="D235" s="923"/>
      <c r="E235" s="921"/>
      <c r="F235" s="921"/>
      <c r="G235" s="921"/>
      <c r="H235" s="924"/>
      <c r="I235" s="924"/>
      <c r="J235" s="921"/>
      <c r="K235" s="921"/>
      <c r="L235" s="925"/>
    </row>
    <row r="236" spans="1:12" ht="24" x14ac:dyDescent="0.25">
      <c r="A236" s="918"/>
      <c r="B236" s="9" t="s">
        <v>34</v>
      </c>
      <c r="C236" s="13" t="s">
        <v>35</v>
      </c>
      <c r="D236" s="13" t="s">
        <v>36</v>
      </c>
      <c r="E236" s="13" t="s">
        <v>37</v>
      </c>
      <c r="F236" s="920"/>
      <c r="G236" s="920"/>
      <c r="H236" s="924" t="s">
        <v>38</v>
      </c>
      <c r="I236" s="924"/>
      <c r="J236" s="921" t="s">
        <v>31</v>
      </c>
      <c r="K236" s="921" t="s">
        <v>32</v>
      </c>
      <c r="L236" s="925">
        <v>50</v>
      </c>
    </row>
    <row r="237" spans="1:12" ht="22.8" x14ac:dyDescent="0.25">
      <c r="A237" s="918"/>
      <c r="B237" s="14" t="s">
        <v>702</v>
      </c>
      <c r="C237" s="14" t="s">
        <v>1944</v>
      </c>
      <c r="D237" s="15">
        <v>43607</v>
      </c>
      <c r="E237" s="14" t="s">
        <v>3998</v>
      </c>
      <c r="F237" s="920"/>
      <c r="G237" s="920"/>
      <c r="H237" s="924"/>
      <c r="I237" s="924"/>
      <c r="J237" s="921"/>
      <c r="K237" s="921"/>
      <c r="L237" s="925"/>
    </row>
    <row r="238" spans="1:12" ht="24" x14ac:dyDescent="0.25">
      <c r="A238" s="918">
        <v>1340</v>
      </c>
      <c r="B238" s="9" t="s">
        <v>22</v>
      </c>
      <c r="C238" s="13" t="s">
        <v>23</v>
      </c>
      <c r="D238" s="13" t="s">
        <v>24</v>
      </c>
      <c r="E238" s="13" t="s">
        <v>25</v>
      </c>
      <c r="F238" s="919" t="s">
        <v>17</v>
      </c>
      <c r="G238" s="919"/>
      <c r="H238" s="920"/>
      <c r="I238" s="920"/>
      <c r="J238" s="920"/>
      <c r="K238" s="920"/>
      <c r="L238" s="920"/>
    </row>
    <row r="239" spans="1:12" x14ac:dyDescent="0.25">
      <c r="A239" s="918"/>
      <c r="B239" s="921" t="s">
        <v>3995</v>
      </c>
      <c r="C239" s="922" t="s">
        <v>3999</v>
      </c>
      <c r="D239" s="923">
        <v>43697</v>
      </c>
      <c r="E239" s="921" t="s">
        <v>1363</v>
      </c>
      <c r="F239" s="921" t="s">
        <v>4000</v>
      </c>
      <c r="G239" s="921"/>
      <c r="H239" s="924" t="s">
        <v>30</v>
      </c>
      <c r="I239" s="924"/>
      <c r="J239" s="14" t="s">
        <v>31</v>
      </c>
      <c r="K239" s="14" t="s">
        <v>32</v>
      </c>
      <c r="L239" s="16">
        <v>569</v>
      </c>
    </row>
    <row r="240" spans="1:12" x14ac:dyDescent="0.25">
      <c r="A240" s="918"/>
      <c r="B240" s="921"/>
      <c r="C240" s="922"/>
      <c r="D240" s="923"/>
      <c r="E240" s="921"/>
      <c r="F240" s="921"/>
      <c r="G240" s="921"/>
      <c r="H240" s="924" t="s">
        <v>33</v>
      </c>
      <c r="I240" s="924"/>
      <c r="J240" s="14" t="s">
        <v>31</v>
      </c>
      <c r="K240" s="14" t="s">
        <v>32</v>
      </c>
      <c r="L240" s="16">
        <v>262.60000000000002</v>
      </c>
    </row>
    <row r="241" spans="1:12" ht="24" x14ac:dyDescent="0.25">
      <c r="A241" s="918"/>
      <c r="B241" s="9" t="s">
        <v>34</v>
      </c>
      <c r="C241" s="13" t="s">
        <v>35</v>
      </c>
      <c r="D241" s="13" t="s">
        <v>36</v>
      </c>
      <c r="E241" s="13" t="s">
        <v>37</v>
      </c>
      <c r="F241" s="920"/>
      <c r="G241" s="920"/>
      <c r="H241" s="924" t="s">
        <v>38</v>
      </c>
      <c r="I241" s="924"/>
      <c r="J241" s="921" t="s">
        <v>31</v>
      </c>
      <c r="K241" s="921" t="s">
        <v>32</v>
      </c>
      <c r="L241" s="925">
        <v>300</v>
      </c>
    </row>
    <row r="242" spans="1:12" ht="22.8" x14ac:dyDescent="0.25">
      <c r="A242" s="918"/>
      <c r="B242" s="14" t="s">
        <v>702</v>
      </c>
      <c r="C242" s="14" t="s">
        <v>4000</v>
      </c>
      <c r="D242" s="15">
        <v>43700</v>
      </c>
      <c r="E242" s="14" t="s">
        <v>1077</v>
      </c>
      <c r="F242" s="920"/>
      <c r="G242" s="920"/>
      <c r="H242" s="924"/>
      <c r="I242" s="924"/>
      <c r="J242" s="921"/>
      <c r="K242" s="921"/>
      <c r="L242" s="925"/>
    </row>
    <row r="243" spans="1:12" ht="24" x14ac:dyDescent="0.25">
      <c r="A243" s="918">
        <v>1341</v>
      </c>
      <c r="B243" s="9" t="s">
        <v>22</v>
      </c>
      <c r="C243" s="13" t="s">
        <v>23</v>
      </c>
      <c r="D243" s="13" t="s">
        <v>24</v>
      </c>
      <c r="E243" s="13" t="s">
        <v>25</v>
      </c>
      <c r="F243" s="919" t="s">
        <v>17</v>
      </c>
      <c r="G243" s="919"/>
      <c r="H243" s="920"/>
      <c r="I243" s="920"/>
      <c r="J243" s="920"/>
      <c r="K243" s="920"/>
      <c r="L243" s="920"/>
    </row>
    <row r="244" spans="1:12" x14ac:dyDescent="0.25">
      <c r="A244" s="918"/>
      <c r="B244" s="921" t="s">
        <v>3995</v>
      </c>
      <c r="C244" s="922" t="s">
        <v>4001</v>
      </c>
      <c r="D244" s="923">
        <v>43720</v>
      </c>
      <c r="E244" s="921" t="s">
        <v>266</v>
      </c>
      <c r="F244" s="921" t="s">
        <v>4002</v>
      </c>
      <c r="G244" s="921"/>
      <c r="H244" s="924" t="s">
        <v>30</v>
      </c>
      <c r="I244" s="924"/>
      <c r="J244" s="14" t="s">
        <v>31</v>
      </c>
      <c r="K244" s="14" t="s">
        <v>32</v>
      </c>
      <c r="L244" s="16">
        <v>393.94</v>
      </c>
    </row>
    <row r="245" spans="1:12" x14ac:dyDescent="0.25">
      <c r="A245" s="918"/>
      <c r="B245" s="921"/>
      <c r="C245" s="922"/>
      <c r="D245" s="923"/>
      <c r="E245" s="921"/>
      <c r="F245" s="921"/>
      <c r="G245" s="921"/>
      <c r="H245" s="924" t="s">
        <v>33</v>
      </c>
      <c r="I245" s="924"/>
      <c r="J245" s="921" t="s">
        <v>31</v>
      </c>
      <c r="K245" s="921" t="s">
        <v>32</v>
      </c>
      <c r="L245" s="925">
        <v>556.59</v>
      </c>
    </row>
    <row r="246" spans="1:12" x14ac:dyDescent="0.25">
      <c r="A246" s="918"/>
      <c r="B246" s="921"/>
      <c r="C246" s="922"/>
      <c r="D246" s="923"/>
      <c r="E246" s="921"/>
      <c r="F246" s="921"/>
      <c r="G246" s="921"/>
      <c r="H246" s="924"/>
      <c r="I246" s="924"/>
      <c r="J246" s="921"/>
      <c r="K246" s="921"/>
      <c r="L246" s="925"/>
    </row>
    <row r="247" spans="1:12" ht="24" x14ac:dyDescent="0.25">
      <c r="A247" s="918"/>
      <c r="B247" s="9" t="s">
        <v>34</v>
      </c>
      <c r="C247" s="13" t="s">
        <v>35</v>
      </c>
      <c r="D247" s="13" t="s">
        <v>36</v>
      </c>
      <c r="E247" s="13" t="s">
        <v>37</v>
      </c>
      <c r="F247" s="920"/>
      <c r="G247" s="920"/>
      <c r="H247" s="924" t="s">
        <v>38</v>
      </c>
      <c r="I247" s="924"/>
      <c r="J247" s="921" t="s">
        <v>31</v>
      </c>
      <c r="K247" s="921" t="s">
        <v>32</v>
      </c>
      <c r="L247" s="925">
        <v>100</v>
      </c>
    </row>
    <row r="248" spans="1:12" ht="22.8" x14ac:dyDescent="0.25">
      <c r="A248" s="918"/>
      <c r="B248" s="14" t="s">
        <v>702</v>
      </c>
      <c r="C248" s="14" t="s">
        <v>4002</v>
      </c>
      <c r="D248" s="15">
        <v>43721</v>
      </c>
      <c r="E248" s="14" t="s">
        <v>1238</v>
      </c>
      <c r="F248" s="920"/>
      <c r="G248" s="920"/>
      <c r="H248" s="924"/>
      <c r="I248" s="924"/>
      <c r="J248" s="921"/>
      <c r="K248" s="921"/>
      <c r="L248" s="925"/>
    </row>
    <row r="249" spans="1:12" ht="24" x14ac:dyDescent="0.25">
      <c r="A249" s="918">
        <v>1342</v>
      </c>
      <c r="B249" s="9" t="s">
        <v>22</v>
      </c>
      <c r="C249" s="13" t="s">
        <v>23</v>
      </c>
      <c r="D249" s="13" t="s">
        <v>24</v>
      </c>
      <c r="E249" s="13" t="s">
        <v>25</v>
      </c>
      <c r="F249" s="919" t="s">
        <v>17</v>
      </c>
      <c r="G249" s="919"/>
      <c r="H249" s="920"/>
      <c r="I249" s="920"/>
      <c r="J249" s="920"/>
      <c r="K249" s="920"/>
      <c r="L249" s="920"/>
    </row>
    <row r="250" spans="1:12" x14ac:dyDescent="0.25">
      <c r="A250" s="918"/>
      <c r="B250" s="921" t="s">
        <v>4003</v>
      </c>
      <c r="C250" s="921" t="s">
        <v>4004</v>
      </c>
      <c r="D250" s="923">
        <v>43594</v>
      </c>
      <c r="E250" s="921" t="s">
        <v>90</v>
      </c>
      <c r="F250" s="921" t="s">
        <v>1282</v>
      </c>
      <c r="G250" s="921"/>
      <c r="H250" s="924" t="s">
        <v>30</v>
      </c>
      <c r="I250" s="924"/>
      <c r="J250" s="14" t="s">
        <v>31</v>
      </c>
      <c r="K250" s="14" t="s">
        <v>32</v>
      </c>
      <c r="L250" s="16">
        <v>500.28</v>
      </c>
    </row>
    <row r="251" spans="1:12" x14ac:dyDescent="0.25">
      <c r="A251" s="918"/>
      <c r="B251" s="921"/>
      <c r="C251" s="921"/>
      <c r="D251" s="923"/>
      <c r="E251" s="921"/>
      <c r="F251" s="921"/>
      <c r="G251" s="921"/>
      <c r="H251" s="924" t="s">
        <v>33</v>
      </c>
      <c r="I251" s="924"/>
      <c r="J251" s="14" t="s">
        <v>31</v>
      </c>
      <c r="K251" s="14" t="s">
        <v>32</v>
      </c>
      <c r="L251" s="16">
        <v>372.38</v>
      </c>
    </row>
    <row r="252" spans="1:12" ht="24" x14ac:dyDescent="0.25">
      <c r="A252" s="918"/>
      <c r="B252" s="9" t="s">
        <v>34</v>
      </c>
      <c r="C252" s="13" t="s">
        <v>35</v>
      </c>
      <c r="D252" s="13" t="s">
        <v>36</v>
      </c>
      <c r="E252" s="13" t="s">
        <v>37</v>
      </c>
      <c r="F252" s="920"/>
      <c r="G252" s="920"/>
      <c r="H252" s="924" t="s">
        <v>38</v>
      </c>
      <c r="I252" s="924"/>
      <c r="J252" s="921" t="s">
        <v>31</v>
      </c>
      <c r="K252" s="921" t="s">
        <v>31</v>
      </c>
      <c r="L252" s="925">
        <v>0</v>
      </c>
    </row>
    <row r="253" spans="1:12" ht="22.8" x14ac:dyDescent="0.25">
      <c r="A253" s="918"/>
      <c r="B253" s="14" t="s">
        <v>55</v>
      </c>
      <c r="C253" s="14" t="s">
        <v>1282</v>
      </c>
      <c r="D253" s="15">
        <v>43596</v>
      </c>
      <c r="E253" s="14" t="s">
        <v>1283</v>
      </c>
      <c r="F253" s="920"/>
      <c r="G253" s="920"/>
      <c r="H253" s="924"/>
      <c r="I253" s="924"/>
      <c r="J253" s="921"/>
      <c r="K253" s="921"/>
      <c r="L253" s="925"/>
    </row>
    <row r="254" spans="1:12" ht="24" x14ac:dyDescent="0.25">
      <c r="A254" s="918">
        <v>1343</v>
      </c>
      <c r="B254" s="9" t="s">
        <v>22</v>
      </c>
      <c r="C254" s="13" t="s">
        <v>23</v>
      </c>
      <c r="D254" s="13" t="s">
        <v>24</v>
      </c>
      <c r="E254" s="13" t="s">
        <v>25</v>
      </c>
      <c r="F254" s="919" t="s">
        <v>17</v>
      </c>
      <c r="G254" s="919"/>
      <c r="H254" s="920"/>
      <c r="I254" s="920"/>
      <c r="J254" s="920"/>
      <c r="K254" s="920"/>
      <c r="L254" s="920"/>
    </row>
    <row r="255" spans="1:12" x14ac:dyDescent="0.25">
      <c r="A255" s="918"/>
      <c r="B255" s="921" t="s">
        <v>4003</v>
      </c>
      <c r="C255" s="921" t="s">
        <v>4005</v>
      </c>
      <c r="D255" s="923">
        <v>43600</v>
      </c>
      <c r="E255" s="921" t="s">
        <v>90</v>
      </c>
      <c r="F255" s="921" t="s">
        <v>1282</v>
      </c>
      <c r="G255" s="921"/>
      <c r="H255" s="924" t="s">
        <v>30</v>
      </c>
      <c r="I255" s="924"/>
      <c r="J255" s="14" t="s">
        <v>31</v>
      </c>
      <c r="K255" s="14" t="s">
        <v>32</v>
      </c>
      <c r="L255" s="16">
        <v>267.01</v>
      </c>
    </row>
    <row r="256" spans="1:12" x14ac:dyDescent="0.25">
      <c r="A256" s="918"/>
      <c r="B256" s="921"/>
      <c r="C256" s="921"/>
      <c r="D256" s="923"/>
      <c r="E256" s="921"/>
      <c r="F256" s="921"/>
      <c r="G256" s="921"/>
      <c r="H256" s="924" t="s">
        <v>33</v>
      </c>
      <c r="I256" s="924"/>
      <c r="J256" s="14" t="s">
        <v>31</v>
      </c>
      <c r="K256" s="14" t="s">
        <v>32</v>
      </c>
      <c r="L256" s="16">
        <v>372.38</v>
      </c>
    </row>
    <row r="257" spans="1:12" ht="24" x14ac:dyDescent="0.25">
      <c r="A257" s="918"/>
      <c r="B257" s="9" t="s">
        <v>34</v>
      </c>
      <c r="C257" s="13" t="s">
        <v>35</v>
      </c>
      <c r="D257" s="13" t="s">
        <v>36</v>
      </c>
      <c r="E257" s="13" t="s">
        <v>37</v>
      </c>
      <c r="F257" s="920"/>
      <c r="G257" s="920"/>
      <c r="H257" s="924" t="s">
        <v>38</v>
      </c>
      <c r="I257" s="924"/>
      <c r="J257" s="921" t="s">
        <v>31</v>
      </c>
      <c r="K257" s="921" t="s">
        <v>31</v>
      </c>
      <c r="L257" s="925">
        <v>0</v>
      </c>
    </row>
    <row r="258" spans="1:12" ht="22.8" x14ac:dyDescent="0.25">
      <c r="A258" s="918"/>
      <c r="B258" s="14" t="s">
        <v>55</v>
      </c>
      <c r="C258" s="14" t="s">
        <v>1282</v>
      </c>
      <c r="D258" s="15">
        <v>43601</v>
      </c>
      <c r="E258" s="14" t="s">
        <v>1104</v>
      </c>
      <c r="F258" s="920"/>
      <c r="G258" s="920"/>
      <c r="H258" s="924"/>
      <c r="I258" s="924"/>
      <c r="J258" s="921"/>
      <c r="K258" s="921"/>
      <c r="L258" s="925"/>
    </row>
    <row r="259" spans="1:12" ht="24" x14ac:dyDescent="0.25">
      <c r="A259" s="918">
        <v>1344</v>
      </c>
      <c r="B259" s="9" t="s">
        <v>22</v>
      </c>
      <c r="C259" s="13" t="s">
        <v>23</v>
      </c>
      <c r="D259" s="13" t="s">
        <v>24</v>
      </c>
      <c r="E259" s="13" t="s">
        <v>25</v>
      </c>
      <c r="F259" s="919" t="s">
        <v>17</v>
      </c>
      <c r="G259" s="919"/>
      <c r="H259" s="920"/>
      <c r="I259" s="920"/>
      <c r="J259" s="920"/>
      <c r="K259" s="920"/>
      <c r="L259" s="920"/>
    </row>
    <row r="260" spans="1:12" x14ac:dyDescent="0.25">
      <c r="A260" s="918"/>
      <c r="B260" s="921" t="s">
        <v>4003</v>
      </c>
      <c r="C260" s="922" t="s">
        <v>4006</v>
      </c>
      <c r="D260" s="923">
        <v>43725</v>
      </c>
      <c r="E260" s="921" t="s">
        <v>90</v>
      </c>
      <c r="F260" s="921" t="s">
        <v>4007</v>
      </c>
      <c r="G260" s="921"/>
      <c r="H260" s="924" t="s">
        <v>30</v>
      </c>
      <c r="I260" s="924"/>
      <c r="J260" s="14" t="s">
        <v>31</v>
      </c>
      <c r="K260" s="14" t="s">
        <v>32</v>
      </c>
      <c r="L260" s="16">
        <v>248.31</v>
      </c>
    </row>
    <row r="261" spans="1:12" x14ac:dyDescent="0.25">
      <c r="A261" s="918"/>
      <c r="B261" s="921"/>
      <c r="C261" s="922"/>
      <c r="D261" s="923"/>
      <c r="E261" s="921"/>
      <c r="F261" s="921"/>
      <c r="G261" s="921"/>
      <c r="H261" s="924" t="s">
        <v>33</v>
      </c>
      <c r="I261" s="924"/>
      <c r="J261" s="14" t="s">
        <v>31</v>
      </c>
      <c r="K261" s="14" t="s">
        <v>32</v>
      </c>
      <c r="L261" s="16">
        <v>287.60000000000002</v>
      </c>
    </row>
    <row r="262" spans="1:12" ht="24" x14ac:dyDescent="0.25">
      <c r="A262" s="918"/>
      <c r="B262" s="9" t="s">
        <v>34</v>
      </c>
      <c r="C262" s="13" t="s">
        <v>35</v>
      </c>
      <c r="D262" s="13" t="s">
        <v>36</v>
      </c>
      <c r="E262" s="13" t="s">
        <v>37</v>
      </c>
      <c r="F262" s="920"/>
      <c r="G262" s="920"/>
      <c r="H262" s="924" t="s">
        <v>38</v>
      </c>
      <c r="I262" s="924"/>
      <c r="J262" s="921" t="s">
        <v>31</v>
      </c>
      <c r="K262" s="921" t="s">
        <v>31</v>
      </c>
      <c r="L262" s="925">
        <v>0</v>
      </c>
    </row>
    <row r="263" spans="1:12" ht="22.8" x14ac:dyDescent="0.25">
      <c r="A263" s="918"/>
      <c r="B263" s="14" t="s">
        <v>55</v>
      </c>
      <c r="C263" s="14" t="s">
        <v>4007</v>
      </c>
      <c r="D263" s="15">
        <v>43726</v>
      </c>
      <c r="E263" s="14" t="s">
        <v>4008</v>
      </c>
      <c r="F263" s="920"/>
      <c r="G263" s="920"/>
      <c r="H263" s="924"/>
      <c r="I263" s="924"/>
      <c r="J263" s="921"/>
      <c r="K263" s="921"/>
      <c r="L263" s="925"/>
    </row>
    <row r="264" spans="1:12" ht="24" x14ac:dyDescent="0.25">
      <c r="A264" s="918">
        <v>1345</v>
      </c>
      <c r="B264" s="9" t="s">
        <v>22</v>
      </c>
      <c r="C264" s="13" t="s">
        <v>23</v>
      </c>
      <c r="D264" s="13" t="s">
        <v>24</v>
      </c>
      <c r="E264" s="13" t="s">
        <v>25</v>
      </c>
      <c r="F264" s="919" t="s">
        <v>17</v>
      </c>
      <c r="G264" s="919"/>
      <c r="H264" s="920"/>
      <c r="I264" s="920"/>
      <c r="J264" s="920"/>
      <c r="K264" s="920"/>
      <c r="L264" s="920"/>
    </row>
    <row r="265" spans="1:12" x14ac:dyDescent="0.25">
      <c r="A265" s="918"/>
      <c r="B265" s="921" t="s">
        <v>4009</v>
      </c>
      <c r="C265" s="922" t="s">
        <v>4010</v>
      </c>
      <c r="D265" s="923">
        <v>43593</v>
      </c>
      <c r="E265" s="921" t="s">
        <v>95</v>
      </c>
      <c r="F265" s="921" t="s">
        <v>96</v>
      </c>
      <c r="G265" s="921"/>
      <c r="H265" s="924" t="s">
        <v>30</v>
      </c>
      <c r="I265" s="924"/>
      <c r="J265" s="14" t="s">
        <v>31</v>
      </c>
      <c r="K265" s="14" t="s">
        <v>32</v>
      </c>
      <c r="L265" s="16">
        <v>673.44</v>
      </c>
    </row>
    <row r="266" spans="1:12" x14ac:dyDescent="0.25">
      <c r="A266" s="918"/>
      <c r="B266" s="921"/>
      <c r="C266" s="922"/>
      <c r="D266" s="923"/>
      <c r="E266" s="921"/>
      <c r="F266" s="921"/>
      <c r="G266" s="921"/>
      <c r="H266" s="924" t="s">
        <v>33</v>
      </c>
      <c r="I266" s="924"/>
      <c r="J266" s="921" t="s">
        <v>31</v>
      </c>
      <c r="K266" s="921" t="s">
        <v>31</v>
      </c>
      <c r="L266" s="925">
        <v>0</v>
      </c>
    </row>
    <row r="267" spans="1:12" x14ac:dyDescent="0.25">
      <c r="A267" s="918"/>
      <c r="B267" s="921"/>
      <c r="C267" s="922"/>
      <c r="D267" s="923"/>
      <c r="E267" s="921"/>
      <c r="F267" s="921"/>
      <c r="G267" s="921"/>
      <c r="H267" s="924"/>
      <c r="I267" s="924"/>
      <c r="J267" s="921"/>
      <c r="K267" s="921"/>
      <c r="L267" s="925"/>
    </row>
    <row r="268" spans="1:12" ht="24" x14ac:dyDescent="0.25">
      <c r="A268" s="918"/>
      <c r="B268" s="9" t="s">
        <v>34</v>
      </c>
      <c r="C268" s="13" t="s">
        <v>35</v>
      </c>
      <c r="D268" s="13" t="s">
        <v>36</v>
      </c>
      <c r="E268" s="13" t="s">
        <v>37</v>
      </c>
      <c r="F268" s="920"/>
      <c r="G268" s="920"/>
      <c r="H268" s="924" t="s">
        <v>38</v>
      </c>
      <c r="I268" s="924"/>
      <c r="J268" s="921" t="s">
        <v>31</v>
      </c>
      <c r="K268" s="921" t="s">
        <v>32</v>
      </c>
      <c r="L268" s="925">
        <v>395</v>
      </c>
    </row>
    <row r="269" spans="1:12" ht="22.8" x14ac:dyDescent="0.25">
      <c r="A269" s="918"/>
      <c r="B269" s="14" t="s">
        <v>31</v>
      </c>
      <c r="C269" s="14" t="s">
        <v>96</v>
      </c>
      <c r="D269" s="15">
        <v>43599</v>
      </c>
      <c r="E269" s="14" t="s">
        <v>4011</v>
      </c>
      <c r="F269" s="920"/>
      <c r="G269" s="920"/>
      <c r="H269" s="924"/>
      <c r="I269" s="924"/>
      <c r="J269" s="921"/>
      <c r="K269" s="921"/>
      <c r="L269" s="925"/>
    </row>
    <row r="270" spans="1:12" ht="24" x14ac:dyDescent="0.25">
      <c r="A270" s="918">
        <v>1346</v>
      </c>
      <c r="B270" s="9" t="s">
        <v>22</v>
      </c>
      <c r="C270" s="13" t="s">
        <v>23</v>
      </c>
      <c r="D270" s="13" t="s">
        <v>24</v>
      </c>
      <c r="E270" s="13" t="s">
        <v>25</v>
      </c>
      <c r="F270" s="919" t="s">
        <v>17</v>
      </c>
      <c r="G270" s="919"/>
      <c r="H270" s="920"/>
      <c r="I270" s="920"/>
      <c r="J270" s="920"/>
      <c r="K270" s="920"/>
      <c r="L270" s="920"/>
    </row>
    <row r="271" spans="1:12" x14ac:dyDescent="0.25">
      <c r="A271" s="918"/>
      <c r="B271" s="921" t="s">
        <v>4012</v>
      </c>
      <c r="C271" s="922" t="s">
        <v>4013</v>
      </c>
      <c r="D271" s="923">
        <v>43646</v>
      </c>
      <c r="E271" s="921" t="s">
        <v>115</v>
      </c>
      <c r="F271" s="921" t="s">
        <v>1088</v>
      </c>
      <c r="G271" s="921"/>
      <c r="H271" s="924" t="s">
        <v>30</v>
      </c>
      <c r="I271" s="924"/>
      <c r="J271" s="14" t="s">
        <v>31</v>
      </c>
      <c r="K271" s="14" t="s">
        <v>32</v>
      </c>
      <c r="L271" s="16">
        <v>660</v>
      </c>
    </row>
    <row r="272" spans="1:12" x14ac:dyDescent="0.25">
      <c r="A272" s="918"/>
      <c r="B272" s="921"/>
      <c r="C272" s="922"/>
      <c r="D272" s="923"/>
      <c r="E272" s="921"/>
      <c r="F272" s="921"/>
      <c r="G272" s="921"/>
      <c r="H272" s="924" t="s">
        <v>33</v>
      </c>
      <c r="I272" s="924"/>
      <c r="J272" s="14" t="s">
        <v>31</v>
      </c>
      <c r="K272" s="14" t="s">
        <v>31</v>
      </c>
      <c r="L272" s="16">
        <v>0</v>
      </c>
    </row>
    <row r="273" spans="1:12" ht="24" x14ac:dyDescent="0.25">
      <c r="A273" s="918"/>
      <c r="B273" s="9" t="s">
        <v>34</v>
      </c>
      <c r="C273" s="13" t="s">
        <v>35</v>
      </c>
      <c r="D273" s="13" t="s">
        <v>36</v>
      </c>
      <c r="E273" s="13" t="s">
        <v>37</v>
      </c>
      <c r="F273" s="920"/>
      <c r="G273" s="920"/>
      <c r="H273" s="924" t="s">
        <v>38</v>
      </c>
      <c r="I273" s="924"/>
      <c r="J273" s="921" t="s">
        <v>31</v>
      </c>
      <c r="K273" s="921" t="s">
        <v>32</v>
      </c>
      <c r="L273" s="925">
        <v>649</v>
      </c>
    </row>
    <row r="274" spans="1:12" ht="22.8" x14ac:dyDescent="0.25">
      <c r="A274" s="918"/>
      <c r="B274" s="14" t="s">
        <v>4014</v>
      </c>
      <c r="C274" s="14" t="s">
        <v>1088</v>
      </c>
      <c r="D274" s="15">
        <v>43650</v>
      </c>
      <c r="E274" s="14" t="s">
        <v>1673</v>
      </c>
      <c r="F274" s="920"/>
      <c r="G274" s="920"/>
      <c r="H274" s="924"/>
      <c r="I274" s="924"/>
      <c r="J274" s="921"/>
      <c r="K274" s="921"/>
      <c r="L274" s="925"/>
    </row>
    <row r="275" spans="1:12" ht="24" x14ac:dyDescent="0.25">
      <c r="A275" s="918">
        <v>1347</v>
      </c>
      <c r="B275" s="9" t="s">
        <v>22</v>
      </c>
      <c r="C275" s="13" t="s">
        <v>23</v>
      </c>
      <c r="D275" s="13" t="s">
        <v>24</v>
      </c>
      <c r="E275" s="13" t="s">
        <v>25</v>
      </c>
      <c r="F275" s="919" t="s">
        <v>17</v>
      </c>
      <c r="G275" s="919"/>
      <c r="H275" s="920"/>
      <c r="I275" s="920"/>
      <c r="J275" s="920"/>
      <c r="K275" s="920"/>
      <c r="L275" s="920"/>
    </row>
    <row r="276" spans="1:12" x14ac:dyDescent="0.25">
      <c r="A276" s="918"/>
      <c r="B276" s="921" t="s">
        <v>4012</v>
      </c>
      <c r="C276" s="922" t="s">
        <v>4015</v>
      </c>
      <c r="D276" s="923">
        <v>43726</v>
      </c>
      <c r="E276" s="921" t="s">
        <v>136</v>
      </c>
      <c r="F276" s="921" t="s">
        <v>4016</v>
      </c>
      <c r="G276" s="921"/>
      <c r="H276" s="924" t="s">
        <v>30</v>
      </c>
      <c r="I276" s="924"/>
      <c r="J276" s="14" t="s">
        <v>31</v>
      </c>
      <c r="K276" s="14" t="s">
        <v>32</v>
      </c>
      <c r="L276" s="16">
        <v>369.68</v>
      </c>
    </row>
    <row r="277" spans="1:12" x14ac:dyDescent="0.25">
      <c r="A277" s="918"/>
      <c r="B277" s="921"/>
      <c r="C277" s="922"/>
      <c r="D277" s="923"/>
      <c r="E277" s="921"/>
      <c r="F277" s="921"/>
      <c r="G277" s="921"/>
      <c r="H277" s="924" t="s">
        <v>33</v>
      </c>
      <c r="I277" s="924"/>
      <c r="J277" s="14" t="s">
        <v>31</v>
      </c>
      <c r="K277" s="14" t="s">
        <v>31</v>
      </c>
      <c r="L277" s="16">
        <v>0</v>
      </c>
    </row>
    <row r="278" spans="1:12" ht="24" x14ac:dyDescent="0.25">
      <c r="A278" s="918"/>
      <c r="B278" s="9" t="s">
        <v>34</v>
      </c>
      <c r="C278" s="13" t="s">
        <v>35</v>
      </c>
      <c r="D278" s="13" t="s">
        <v>36</v>
      </c>
      <c r="E278" s="13" t="s">
        <v>37</v>
      </c>
      <c r="F278" s="920"/>
      <c r="G278" s="920"/>
      <c r="H278" s="924" t="s">
        <v>38</v>
      </c>
      <c r="I278" s="924"/>
      <c r="J278" s="921" t="s">
        <v>31</v>
      </c>
      <c r="K278" s="921" t="s">
        <v>32</v>
      </c>
      <c r="L278" s="925">
        <v>499</v>
      </c>
    </row>
    <row r="279" spans="1:12" ht="22.8" x14ac:dyDescent="0.25">
      <c r="A279" s="918"/>
      <c r="B279" s="14" t="s">
        <v>4014</v>
      </c>
      <c r="C279" s="14" t="s">
        <v>4016</v>
      </c>
      <c r="D279" s="15">
        <v>43728</v>
      </c>
      <c r="E279" s="14" t="s">
        <v>1676</v>
      </c>
      <c r="F279" s="920"/>
      <c r="G279" s="920"/>
      <c r="H279" s="924"/>
      <c r="I279" s="924"/>
      <c r="J279" s="921"/>
      <c r="K279" s="921"/>
      <c r="L279" s="925"/>
    </row>
    <row r="280" spans="1:12" ht="24" x14ac:dyDescent="0.25">
      <c r="A280" s="918">
        <v>1348</v>
      </c>
      <c r="B280" s="9" t="s">
        <v>22</v>
      </c>
      <c r="C280" s="13" t="s">
        <v>23</v>
      </c>
      <c r="D280" s="13" t="s">
        <v>24</v>
      </c>
      <c r="E280" s="13" t="s">
        <v>25</v>
      </c>
      <c r="F280" s="919" t="s">
        <v>17</v>
      </c>
      <c r="G280" s="919"/>
      <c r="H280" s="920"/>
      <c r="I280" s="920"/>
      <c r="J280" s="920"/>
      <c r="K280" s="920"/>
      <c r="L280" s="920"/>
    </row>
    <row r="281" spans="1:12" x14ac:dyDescent="0.25">
      <c r="A281" s="918"/>
      <c r="B281" s="921" t="s">
        <v>4017</v>
      </c>
      <c r="C281" s="922" t="s">
        <v>4018</v>
      </c>
      <c r="D281" s="923">
        <v>43606</v>
      </c>
      <c r="E281" s="921" t="s">
        <v>136</v>
      </c>
      <c r="F281" s="921" t="s">
        <v>137</v>
      </c>
      <c r="G281" s="921"/>
      <c r="H281" s="924" t="s">
        <v>30</v>
      </c>
      <c r="I281" s="924"/>
      <c r="J281" s="14" t="s">
        <v>31</v>
      </c>
      <c r="K281" s="14" t="s">
        <v>31</v>
      </c>
      <c r="L281" s="16">
        <v>0</v>
      </c>
    </row>
    <row r="282" spans="1:12" x14ac:dyDescent="0.25">
      <c r="A282" s="918"/>
      <c r="B282" s="921"/>
      <c r="C282" s="922"/>
      <c r="D282" s="923"/>
      <c r="E282" s="921"/>
      <c r="F282" s="921"/>
      <c r="G282" s="921"/>
      <c r="H282" s="924" t="s">
        <v>33</v>
      </c>
      <c r="I282" s="924"/>
      <c r="J282" s="14" t="s">
        <v>31</v>
      </c>
      <c r="K282" s="14" t="s">
        <v>32</v>
      </c>
      <c r="L282" s="16">
        <v>256</v>
      </c>
    </row>
    <row r="283" spans="1:12" ht="24" x14ac:dyDescent="0.25">
      <c r="A283" s="918"/>
      <c r="B283" s="9" t="s">
        <v>34</v>
      </c>
      <c r="C283" s="13" t="s">
        <v>35</v>
      </c>
      <c r="D283" s="13" t="s">
        <v>36</v>
      </c>
      <c r="E283" s="13" t="s">
        <v>37</v>
      </c>
      <c r="F283" s="920"/>
      <c r="G283" s="920"/>
      <c r="H283" s="924" t="s">
        <v>38</v>
      </c>
      <c r="I283" s="924"/>
      <c r="J283" s="921" t="s">
        <v>31</v>
      </c>
      <c r="K283" s="921" t="s">
        <v>32</v>
      </c>
      <c r="L283" s="925">
        <v>100</v>
      </c>
    </row>
    <row r="284" spans="1:12" ht="22.8" x14ac:dyDescent="0.25">
      <c r="A284" s="918"/>
      <c r="B284" s="14" t="s">
        <v>605</v>
      </c>
      <c r="C284" s="14" t="s">
        <v>137</v>
      </c>
      <c r="D284" s="15">
        <v>43606</v>
      </c>
      <c r="E284" s="14" t="s">
        <v>4019</v>
      </c>
      <c r="F284" s="920"/>
      <c r="G284" s="920"/>
      <c r="H284" s="924"/>
      <c r="I284" s="924"/>
      <c r="J284" s="921"/>
      <c r="K284" s="921"/>
      <c r="L284" s="925"/>
    </row>
    <row r="285" spans="1:12" ht="24" x14ac:dyDescent="0.25">
      <c r="A285" s="918">
        <v>1349</v>
      </c>
      <c r="B285" s="9" t="s">
        <v>22</v>
      </c>
      <c r="C285" s="13" t="s">
        <v>23</v>
      </c>
      <c r="D285" s="13" t="s">
        <v>24</v>
      </c>
      <c r="E285" s="13" t="s">
        <v>25</v>
      </c>
      <c r="F285" s="919" t="s">
        <v>17</v>
      </c>
      <c r="G285" s="919"/>
      <c r="H285" s="920"/>
      <c r="I285" s="920"/>
      <c r="J285" s="920"/>
      <c r="K285" s="920"/>
      <c r="L285" s="920"/>
    </row>
    <row r="286" spans="1:12" x14ac:dyDescent="0.25">
      <c r="A286" s="918"/>
      <c r="B286" s="921" t="s">
        <v>4017</v>
      </c>
      <c r="C286" s="922" t="s">
        <v>4020</v>
      </c>
      <c r="D286" s="923">
        <v>43628</v>
      </c>
      <c r="E286" s="921" t="s">
        <v>103</v>
      </c>
      <c r="F286" s="921" t="s">
        <v>4021</v>
      </c>
      <c r="G286" s="921"/>
      <c r="H286" s="924" t="s">
        <v>30</v>
      </c>
      <c r="I286" s="924"/>
      <c r="J286" s="14" t="s">
        <v>31</v>
      </c>
      <c r="K286" s="14" t="s">
        <v>32</v>
      </c>
      <c r="L286" s="16">
        <v>862</v>
      </c>
    </row>
    <row r="287" spans="1:12" x14ac:dyDescent="0.25">
      <c r="A287" s="918"/>
      <c r="B287" s="921"/>
      <c r="C287" s="922"/>
      <c r="D287" s="923"/>
      <c r="E287" s="921"/>
      <c r="F287" s="921"/>
      <c r="G287" s="921"/>
      <c r="H287" s="924" t="s">
        <v>33</v>
      </c>
      <c r="I287" s="924"/>
      <c r="J287" s="14" t="s">
        <v>31</v>
      </c>
      <c r="K287" s="14" t="s">
        <v>32</v>
      </c>
      <c r="L287" s="16">
        <v>10835</v>
      </c>
    </row>
    <row r="288" spans="1:12" ht="24" x14ac:dyDescent="0.25">
      <c r="A288" s="918"/>
      <c r="B288" s="9" t="s">
        <v>34</v>
      </c>
      <c r="C288" s="13" t="s">
        <v>35</v>
      </c>
      <c r="D288" s="13" t="s">
        <v>36</v>
      </c>
      <c r="E288" s="13" t="s">
        <v>37</v>
      </c>
      <c r="F288" s="920"/>
      <c r="G288" s="920"/>
      <c r="H288" s="924" t="s">
        <v>38</v>
      </c>
      <c r="I288" s="924"/>
      <c r="J288" s="921" t="s">
        <v>31</v>
      </c>
      <c r="K288" s="921" t="s">
        <v>32</v>
      </c>
      <c r="L288" s="925">
        <v>1113.9000000000001</v>
      </c>
    </row>
    <row r="289" spans="1:12" ht="22.8" x14ac:dyDescent="0.25">
      <c r="A289" s="918"/>
      <c r="B289" s="14" t="s">
        <v>605</v>
      </c>
      <c r="C289" s="14" t="s">
        <v>4021</v>
      </c>
      <c r="D289" s="15">
        <v>43631</v>
      </c>
      <c r="E289" s="14" t="s">
        <v>1667</v>
      </c>
      <c r="F289" s="920"/>
      <c r="G289" s="920"/>
      <c r="H289" s="924"/>
      <c r="I289" s="924"/>
      <c r="J289" s="921"/>
      <c r="K289" s="921"/>
      <c r="L289" s="925"/>
    </row>
    <row r="290" spans="1:12" ht="24" x14ac:dyDescent="0.25">
      <c r="A290" s="918">
        <v>1350</v>
      </c>
      <c r="B290" s="9" t="s">
        <v>22</v>
      </c>
      <c r="C290" s="13" t="s">
        <v>23</v>
      </c>
      <c r="D290" s="13" t="s">
        <v>24</v>
      </c>
      <c r="E290" s="13" t="s">
        <v>25</v>
      </c>
      <c r="F290" s="919" t="s">
        <v>17</v>
      </c>
      <c r="G290" s="919"/>
      <c r="H290" s="920"/>
      <c r="I290" s="920"/>
      <c r="J290" s="920"/>
      <c r="K290" s="920"/>
      <c r="L290" s="920"/>
    </row>
    <row r="291" spans="1:12" x14ac:dyDescent="0.25">
      <c r="A291" s="918"/>
      <c r="B291" s="921" t="s">
        <v>4017</v>
      </c>
      <c r="C291" s="922" t="s">
        <v>4022</v>
      </c>
      <c r="D291" s="923">
        <v>43710</v>
      </c>
      <c r="E291" s="921" t="s">
        <v>597</v>
      </c>
      <c r="F291" s="921" t="s">
        <v>665</v>
      </c>
      <c r="G291" s="921"/>
      <c r="H291" s="924" t="s">
        <v>30</v>
      </c>
      <c r="I291" s="924"/>
      <c r="J291" s="14" t="s">
        <v>31</v>
      </c>
      <c r="K291" s="14" t="s">
        <v>32</v>
      </c>
      <c r="L291" s="16">
        <v>346.84</v>
      </c>
    </row>
    <row r="292" spans="1:12" x14ac:dyDescent="0.25">
      <c r="A292" s="918"/>
      <c r="B292" s="921"/>
      <c r="C292" s="922"/>
      <c r="D292" s="923"/>
      <c r="E292" s="921"/>
      <c r="F292" s="921"/>
      <c r="G292" s="921"/>
      <c r="H292" s="924" t="s">
        <v>33</v>
      </c>
      <c r="I292" s="924"/>
      <c r="J292" s="14" t="s">
        <v>31</v>
      </c>
      <c r="K292" s="14" t="s">
        <v>32</v>
      </c>
      <c r="L292" s="16">
        <v>1350.68</v>
      </c>
    </row>
    <row r="293" spans="1:12" ht="24" x14ac:dyDescent="0.25">
      <c r="A293" s="918"/>
      <c r="B293" s="9" t="s">
        <v>34</v>
      </c>
      <c r="C293" s="13" t="s">
        <v>35</v>
      </c>
      <c r="D293" s="13" t="s">
        <v>36</v>
      </c>
      <c r="E293" s="13" t="s">
        <v>37</v>
      </c>
      <c r="F293" s="920"/>
      <c r="G293" s="920"/>
      <c r="H293" s="924" t="s">
        <v>38</v>
      </c>
      <c r="I293" s="924"/>
      <c r="J293" s="921" t="s">
        <v>31</v>
      </c>
      <c r="K293" s="921" t="s">
        <v>32</v>
      </c>
      <c r="L293" s="925">
        <v>878.3</v>
      </c>
    </row>
    <row r="294" spans="1:12" ht="22.8" x14ac:dyDescent="0.25">
      <c r="A294" s="918"/>
      <c r="B294" s="14" t="s">
        <v>605</v>
      </c>
      <c r="C294" s="14" t="s">
        <v>665</v>
      </c>
      <c r="D294" s="15">
        <v>43713</v>
      </c>
      <c r="E294" s="14" t="s">
        <v>4023</v>
      </c>
      <c r="F294" s="920"/>
      <c r="G294" s="920"/>
      <c r="H294" s="924"/>
      <c r="I294" s="924"/>
      <c r="J294" s="921"/>
      <c r="K294" s="921"/>
      <c r="L294" s="925"/>
    </row>
    <row r="295" spans="1:12" ht="24" x14ac:dyDescent="0.25">
      <c r="A295" s="918">
        <v>1351</v>
      </c>
      <c r="B295" s="9" t="s">
        <v>22</v>
      </c>
      <c r="C295" s="13" t="s">
        <v>23</v>
      </c>
      <c r="D295" s="13" t="s">
        <v>24</v>
      </c>
      <c r="E295" s="13" t="s">
        <v>25</v>
      </c>
      <c r="F295" s="919" t="s">
        <v>17</v>
      </c>
      <c r="G295" s="919"/>
      <c r="H295" s="920"/>
      <c r="I295" s="920"/>
      <c r="J295" s="920"/>
      <c r="K295" s="920"/>
      <c r="L295" s="920"/>
    </row>
    <row r="296" spans="1:12" x14ac:dyDescent="0.25">
      <c r="A296" s="918"/>
      <c r="B296" s="921" t="s">
        <v>4017</v>
      </c>
      <c r="C296" s="921" t="s">
        <v>4024</v>
      </c>
      <c r="D296" s="923">
        <v>43726</v>
      </c>
      <c r="E296" s="921" t="s">
        <v>53</v>
      </c>
      <c r="F296" s="921" t="s">
        <v>816</v>
      </c>
      <c r="G296" s="921"/>
      <c r="H296" s="924" t="s">
        <v>30</v>
      </c>
      <c r="I296" s="924"/>
      <c r="J296" s="14" t="s">
        <v>31</v>
      </c>
      <c r="K296" s="14" t="s">
        <v>32</v>
      </c>
      <c r="L296" s="16">
        <v>497</v>
      </c>
    </row>
    <row r="297" spans="1:12" x14ac:dyDescent="0.25">
      <c r="A297" s="918"/>
      <c r="B297" s="921"/>
      <c r="C297" s="921"/>
      <c r="D297" s="923"/>
      <c r="E297" s="921"/>
      <c r="F297" s="921"/>
      <c r="G297" s="921"/>
      <c r="H297" s="924" t="s">
        <v>33</v>
      </c>
      <c r="I297" s="924"/>
      <c r="J297" s="14" t="s">
        <v>31</v>
      </c>
      <c r="K297" s="14" t="s">
        <v>32</v>
      </c>
      <c r="L297" s="16">
        <v>366.6</v>
      </c>
    </row>
    <row r="298" spans="1:12" ht="24" x14ac:dyDescent="0.25">
      <c r="A298" s="918"/>
      <c r="B298" s="9" t="s">
        <v>34</v>
      </c>
      <c r="C298" s="13" t="s">
        <v>35</v>
      </c>
      <c r="D298" s="13" t="s">
        <v>36</v>
      </c>
      <c r="E298" s="13" t="s">
        <v>37</v>
      </c>
      <c r="F298" s="920"/>
      <c r="G298" s="920"/>
      <c r="H298" s="924" t="s">
        <v>38</v>
      </c>
      <c r="I298" s="924"/>
      <c r="J298" s="921" t="s">
        <v>31</v>
      </c>
      <c r="K298" s="921" t="s">
        <v>32</v>
      </c>
      <c r="L298" s="925">
        <v>150</v>
      </c>
    </row>
    <row r="299" spans="1:12" ht="22.8" x14ac:dyDescent="0.25">
      <c r="A299" s="918"/>
      <c r="B299" s="14" t="s">
        <v>605</v>
      </c>
      <c r="C299" s="14" t="s">
        <v>816</v>
      </c>
      <c r="D299" s="15">
        <v>43727</v>
      </c>
      <c r="E299" s="14" t="s">
        <v>4025</v>
      </c>
      <c r="F299" s="920"/>
      <c r="G299" s="920"/>
      <c r="H299" s="924"/>
      <c r="I299" s="924"/>
      <c r="J299" s="921"/>
      <c r="K299" s="921"/>
      <c r="L299" s="925"/>
    </row>
    <row r="300" spans="1:12" ht="24" x14ac:dyDescent="0.25">
      <c r="A300" s="918">
        <v>1352</v>
      </c>
      <c r="B300" s="9" t="s">
        <v>22</v>
      </c>
      <c r="C300" s="13" t="s">
        <v>23</v>
      </c>
      <c r="D300" s="13" t="s">
        <v>24</v>
      </c>
      <c r="E300" s="13" t="s">
        <v>25</v>
      </c>
      <c r="F300" s="919" t="s">
        <v>17</v>
      </c>
      <c r="G300" s="919"/>
      <c r="H300" s="920"/>
      <c r="I300" s="920"/>
      <c r="J300" s="920"/>
      <c r="K300" s="920"/>
      <c r="L300" s="920"/>
    </row>
    <row r="301" spans="1:12" x14ac:dyDescent="0.25">
      <c r="A301" s="918"/>
      <c r="B301" s="921" t="s">
        <v>4026</v>
      </c>
      <c r="C301" s="922" t="s">
        <v>4027</v>
      </c>
      <c r="D301" s="923">
        <v>43578</v>
      </c>
      <c r="E301" s="921" t="s">
        <v>436</v>
      </c>
      <c r="F301" s="921" t="s">
        <v>4028</v>
      </c>
      <c r="G301" s="921"/>
      <c r="H301" s="924" t="s">
        <v>30</v>
      </c>
      <c r="I301" s="924"/>
      <c r="J301" s="14" t="s">
        <v>31</v>
      </c>
      <c r="K301" s="14" t="s">
        <v>32</v>
      </c>
      <c r="L301" s="16">
        <v>593.88</v>
      </c>
    </row>
    <row r="302" spans="1:12" x14ac:dyDescent="0.25">
      <c r="A302" s="918"/>
      <c r="B302" s="921"/>
      <c r="C302" s="922"/>
      <c r="D302" s="923"/>
      <c r="E302" s="921"/>
      <c r="F302" s="921"/>
      <c r="G302" s="921"/>
      <c r="H302" s="924" t="s">
        <v>33</v>
      </c>
      <c r="I302" s="924"/>
      <c r="J302" s="14" t="s">
        <v>31</v>
      </c>
      <c r="K302" s="14" t="s">
        <v>32</v>
      </c>
      <c r="L302" s="16">
        <v>2861.21</v>
      </c>
    </row>
    <row r="303" spans="1:12" ht="24" x14ac:dyDescent="0.25">
      <c r="A303" s="918"/>
      <c r="B303" s="9" t="s">
        <v>34</v>
      </c>
      <c r="C303" s="13" t="s">
        <v>35</v>
      </c>
      <c r="D303" s="13" t="s">
        <v>36</v>
      </c>
      <c r="E303" s="13" t="s">
        <v>37</v>
      </c>
      <c r="F303" s="920"/>
      <c r="G303" s="920"/>
      <c r="H303" s="924" t="s">
        <v>38</v>
      </c>
      <c r="I303" s="924"/>
      <c r="J303" s="921" t="s">
        <v>31</v>
      </c>
      <c r="K303" s="921" t="s">
        <v>31</v>
      </c>
      <c r="L303" s="925">
        <v>0</v>
      </c>
    </row>
    <row r="304" spans="1:12" ht="22.8" x14ac:dyDescent="0.25">
      <c r="A304" s="918"/>
      <c r="B304" s="14" t="s">
        <v>4029</v>
      </c>
      <c r="C304" s="14" t="s">
        <v>4028</v>
      </c>
      <c r="D304" s="15">
        <v>43583</v>
      </c>
      <c r="E304" s="14" t="s">
        <v>3612</v>
      </c>
      <c r="F304" s="920"/>
      <c r="G304" s="920"/>
      <c r="H304" s="924"/>
      <c r="I304" s="924"/>
      <c r="J304" s="921"/>
      <c r="K304" s="921"/>
      <c r="L304" s="925"/>
    </row>
    <row r="305" spans="1:12" ht="24" x14ac:dyDescent="0.25">
      <c r="A305" s="918">
        <v>1353</v>
      </c>
      <c r="B305" s="9" t="s">
        <v>22</v>
      </c>
      <c r="C305" s="13" t="s">
        <v>23</v>
      </c>
      <c r="D305" s="13" t="s">
        <v>24</v>
      </c>
      <c r="E305" s="13" t="s">
        <v>25</v>
      </c>
      <c r="F305" s="919" t="s">
        <v>17</v>
      </c>
      <c r="G305" s="919"/>
      <c r="H305" s="920"/>
      <c r="I305" s="920"/>
      <c r="J305" s="920"/>
      <c r="K305" s="920"/>
      <c r="L305" s="920"/>
    </row>
    <row r="306" spans="1:12" x14ac:dyDescent="0.25">
      <c r="A306" s="918"/>
      <c r="B306" s="921" t="s">
        <v>4026</v>
      </c>
      <c r="C306" s="922" t="s">
        <v>4030</v>
      </c>
      <c r="D306" s="923">
        <v>43586</v>
      </c>
      <c r="E306" s="921" t="s">
        <v>4031</v>
      </c>
      <c r="F306" s="921" t="s">
        <v>110</v>
      </c>
      <c r="G306" s="921"/>
      <c r="H306" s="924" t="s">
        <v>30</v>
      </c>
      <c r="I306" s="924"/>
      <c r="J306" s="14" t="s">
        <v>31</v>
      </c>
      <c r="K306" s="14" t="s">
        <v>32</v>
      </c>
      <c r="L306" s="16">
        <v>169.38</v>
      </c>
    </row>
    <row r="307" spans="1:12" x14ac:dyDescent="0.25">
      <c r="A307" s="918"/>
      <c r="B307" s="921"/>
      <c r="C307" s="922"/>
      <c r="D307" s="923"/>
      <c r="E307" s="921"/>
      <c r="F307" s="921"/>
      <c r="G307" s="921"/>
      <c r="H307" s="924" t="s">
        <v>33</v>
      </c>
      <c r="I307" s="924"/>
      <c r="J307" s="921" t="s">
        <v>31</v>
      </c>
      <c r="K307" s="921" t="s">
        <v>32</v>
      </c>
      <c r="L307" s="925">
        <v>574.23</v>
      </c>
    </row>
    <row r="308" spans="1:12" x14ac:dyDescent="0.25">
      <c r="A308" s="918"/>
      <c r="B308" s="921"/>
      <c r="C308" s="922"/>
      <c r="D308" s="923"/>
      <c r="E308" s="921"/>
      <c r="F308" s="921"/>
      <c r="G308" s="921"/>
      <c r="H308" s="924"/>
      <c r="I308" s="924"/>
      <c r="J308" s="921"/>
      <c r="K308" s="921"/>
      <c r="L308" s="925"/>
    </row>
    <row r="309" spans="1:12" ht="24" x14ac:dyDescent="0.25">
      <c r="A309" s="918"/>
      <c r="B309" s="9" t="s">
        <v>34</v>
      </c>
      <c r="C309" s="13" t="s">
        <v>35</v>
      </c>
      <c r="D309" s="13" t="s">
        <v>36</v>
      </c>
      <c r="E309" s="13" t="s">
        <v>37</v>
      </c>
      <c r="F309" s="920"/>
      <c r="G309" s="920"/>
      <c r="H309" s="924" t="s">
        <v>38</v>
      </c>
      <c r="I309" s="924"/>
      <c r="J309" s="921" t="s">
        <v>31</v>
      </c>
      <c r="K309" s="921" t="s">
        <v>31</v>
      </c>
      <c r="L309" s="925">
        <v>0</v>
      </c>
    </row>
    <row r="310" spans="1:12" ht="22.8" x14ac:dyDescent="0.25">
      <c r="A310" s="918"/>
      <c r="B310" s="14" t="s">
        <v>4029</v>
      </c>
      <c r="C310" s="14" t="s">
        <v>110</v>
      </c>
      <c r="D310" s="15">
        <v>43587</v>
      </c>
      <c r="E310" s="14" t="s">
        <v>656</v>
      </c>
      <c r="F310" s="920"/>
      <c r="G310" s="920"/>
      <c r="H310" s="924"/>
      <c r="I310" s="924"/>
      <c r="J310" s="921"/>
      <c r="K310" s="921"/>
      <c r="L310" s="925"/>
    </row>
    <row r="311" spans="1:12" ht="24" x14ac:dyDescent="0.25">
      <c r="A311" s="918">
        <v>1354</v>
      </c>
      <c r="B311" s="9" t="s">
        <v>22</v>
      </c>
      <c r="C311" s="13" t="s">
        <v>23</v>
      </c>
      <c r="D311" s="13" t="s">
        <v>24</v>
      </c>
      <c r="E311" s="13" t="s">
        <v>25</v>
      </c>
      <c r="F311" s="919" t="s">
        <v>17</v>
      </c>
      <c r="G311" s="919"/>
      <c r="H311" s="920"/>
      <c r="I311" s="920"/>
      <c r="J311" s="920"/>
      <c r="K311" s="920"/>
      <c r="L311" s="920"/>
    </row>
    <row r="312" spans="1:12" x14ac:dyDescent="0.25">
      <c r="A312" s="918"/>
      <c r="B312" s="921" t="s">
        <v>4026</v>
      </c>
      <c r="C312" s="922" t="s">
        <v>4032</v>
      </c>
      <c r="D312" s="923">
        <v>43621</v>
      </c>
      <c r="E312" s="921" t="s">
        <v>440</v>
      </c>
      <c r="F312" s="921" t="s">
        <v>4033</v>
      </c>
      <c r="G312" s="921"/>
      <c r="H312" s="924" t="s">
        <v>30</v>
      </c>
      <c r="I312" s="924"/>
      <c r="J312" s="14" t="s">
        <v>31</v>
      </c>
      <c r="K312" s="14" t="s">
        <v>32</v>
      </c>
      <c r="L312" s="16">
        <v>102.66</v>
      </c>
    </row>
    <row r="313" spans="1:12" x14ac:dyDescent="0.25">
      <c r="A313" s="918"/>
      <c r="B313" s="921"/>
      <c r="C313" s="922"/>
      <c r="D313" s="923"/>
      <c r="E313" s="921"/>
      <c r="F313" s="921"/>
      <c r="G313" s="921"/>
      <c r="H313" s="924" t="s">
        <v>33</v>
      </c>
      <c r="I313" s="924"/>
      <c r="J313" s="14" t="s">
        <v>31</v>
      </c>
      <c r="K313" s="14" t="s">
        <v>32</v>
      </c>
      <c r="L313" s="16">
        <v>3430.47</v>
      </c>
    </row>
    <row r="314" spans="1:12" ht="24" x14ac:dyDescent="0.25">
      <c r="A314" s="918"/>
      <c r="B314" s="9" t="s">
        <v>34</v>
      </c>
      <c r="C314" s="13" t="s">
        <v>35</v>
      </c>
      <c r="D314" s="13" t="s">
        <v>36</v>
      </c>
      <c r="E314" s="13" t="s">
        <v>37</v>
      </c>
      <c r="F314" s="920"/>
      <c r="G314" s="920"/>
      <c r="H314" s="924" t="s">
        <v>38</v>
      </c>
      <c r="I314" s="924"/>
      <c r="J314" s="921" t="s">
        <v>31</v>
      </c>
      <c r="K314" s="921" t="s">
        <v>32</v>
      </c>
      <c r="L314" s="925">
        <v>89.28</v>
      </c>
    </row>
    <row r="315" spans="1:12" ht="22.8" x14ac:dyDescent="0.25">
      <c r="A315" s="918"/>
      <c r="B315" s="14" t="s">
        <v>4029</v>
      </c>
      <c r="C315" s="14" t="s">
        <v>4033</v>
      </c>
      <c r="D315" s="15">
        <v>43623</v>
      </c>
      <c r="E315" s="14" t="s">
        <v>673</v>
      </c>
      <c r="F315" s="920"/>
      <c r="G315" s="920"/>
      <c r="H315" s="924"/>
      <c r="I315" s="924"/>
      <c r="J315" s="921"/>
      <c r="K315" s="921"/>
      <c r="L315" s="925"/>
    </row>
    <row r="316" spans="1:12" ht="24" x14ac:dyDescent="0.25">
      <c r="A316" s="918">
        <v>1355</v>
      </c>
      <c r="B316" s="9" t="s">
        <v>22</v>
      </c>
      <c r="C316" s="13" t="s">
        <v>23</v>
      </c>
      <c r="D316" s="13" t="s">
        <v>24</v>
      </c>
      <c r="E316" s="13" t="s">
        <v>25</v>
      </c>
      <c r="F316" s="919" t="s">
        <v>17</v>
      </c>
      <c r="G316" s="919"/>
      <c r="H316" s="920"/>
      <c r="I316" s="920"/>
      <c r="J316" s="920"/>
      <c r="K316" s="920"/>
      <c r="L316" s="920"/>
    </row>
    <row r="317" spans="1:12" x14ac:dyDescent="0.25">
      <c r="A317" s="918"/>
      <c r="B317" s="921" t="s">
        <v>4026</v>
      </c>
      <c r="C317" s="922" t="s">
        <v>4034</v>
      </c>
      <c r="D317" s="923">
        <v>43655</v>
      </c>
      <c r="E317" s="921" t="s">
        <v>647</v>
      </c>
      <c r="F317" s="921" t="s">
        <v>4035</v>
      </c>
      <c r="G317" s="921"/>
      <c r="H317" s="924" t="s">
        <v>30</v>
      </c>
      <c r="I317" s="924"/>
      <c r="J317" s="14" t="s">
        <v>31</v>
      </c>
      <c r="K317" s="14" t="s">
        <v>32</v>
      </c>
      <c r="L317" s="16">
        <v>191.86</v>
      </c>
    </row>
    <row r="318" spans="1:12" x14ac:dyDescent="0.25">
      <c r="A318" s="918"/>
      <c r="B318" s="921"/>
      <c r="C318" s="922"/>
      <c r="D318" s="923"/>
      <c r="E318" s="921"/>
      <c r="F318" s="921"/>
      <c r="G318" s="921"/>
      <c r="H318" s="924" t="s">
        <v>33</v>
      </c>
      <c r="I318" s="924"/>
      <c r="J318" s="14" t="s">
        <v>31</v>
      </c>
      <c r="K318" s="14" t="s">
        <v>31</v>
      </c>
      <c r="L318" s="16">
        <v>0</v>
      </c>
    </row>
    <row r="319" spans="1:12" ht="24" x14ac:dyDescent="0.25">
      <c r="A319" s="918"/>
      <c r="B319" s="9" t="s">
        <v>34</v>
      </c>
      <c r="C319" s="13" t="s">
        <v>35</v>
      </c>
      <c r="D319" s="13" t="s">
        <v>36</v>
      </c>
      <c r="E319" s="13" t="s">
        <v>37</v>
      </c>
      <c r="F319" s="920"/>
      <c r="G319" s="920"/>
      <c r="H319" s="924" t="s">
        <v>38</v>
      </c>
      <c r="I319" s="924"/>
      <c r="J319" s="921" t="s">
        <v>31</v>
      </c>
      <c r="K319" s="921" t="s">
        <v>32</v>
      </c>
      <c r="L319" s="925">
        <v>710</v>
      </c>
    </row>
    <row r="320" spans="1:12" ht="22.8" x14ac:dyDescent="0.25">
      <c r="A320" s="918"/>
      <c r="B320" s="14" t="s">
        <v>4029</v>
      </c>
      <c r="C320" s="14" t="s">
        <v>4035</v>
      </c>
      <c r="D320" s="15">
        <v>43658</v>
      </c>
      <c r="E320" s="14" t="s">
        <v>4036</v>
      </c>
      <c r="F320" s="920"/>
      <c r="G320" s="920"/>
      <c r="H320" s="924"/>
      <c r="I320" s="924"/>
      <c r="J320" s="921"/>
      <c r="K320" s="921"/>
      <c r="L320" s="925"/>
    </row>
    <row r="321" spans="1:12" ht="24" x14ac:dyDescent="0.25">
      <c r="A321" s="918">
        <v>1356</v>
      </c>
      <c r="B321" s="9" t="s">
        <v>22</v>
      </c>
      <c r="C321" s="13" t="s">
        <v>23</v>
      </c>
      <c r="D321" s="13" t="s">
        <v>24</v>
      </c>
      <c r="E321" s="13" t="s">
        <v>25</v>
      </c>
      <c r="F321" s="919" t="s">
        <v>17</v>
      </c>
      <c r="G321" s="919"/>
      <c r="H321" s="920"/>
      <c r="I321" s="920"/>
      <c r="J321" s="920"/>
      <c r="K321" s="920"/>
      <c r="L321" s="920"/>
    </row>
    <row r="322" spans="1:12" x14ac:dyDescent="0.25">
      <c r="A322" s="918"/>
      <c r="B322" s="921" t="s">
        <v>4026</v>
      </c>
      <c r="C322" s="922" t="s">
        <v>4037</v>
      </c>
      <c r="D322" s="923">
        <v>43666</v>
      </c>
      <c r="E322" s="921" t="s">
        <v>4038</v>
      </c>
      <c r="F322" s="921" t="s">
        <v>4039</v>
      </c>
      <c r="G322" s="921"/>
      <c r="H322" s="924" t="s">
        <v>30</v>
      </c>
      <c r="I322" s="924"/>
      <c r="J322" s="14" t="s">
        <v>31</v>
      </c>
      <c r="K322" s="14" t="s">
        <v>32</v>
      </c>
      <c r="L322" s="16">
        <v>144</v>
      </c>
    </row>
    <row r="323" spans="1:12" x14ac:dyDescent="0.25">
      <c r="A323" s="918"/>
      <c r="B323" s="921"/>
      <c r="C323" s="922"/>
      <c r="D323" s="923"/>
      <c r="E323" s="921"/>
      <c r="F323" s="921"/>
      <c r="G323" s="921"/>
      <c r="H323" s="924" t="s">
        <v>33</v>
      </c>
      <c r="I323" s="924"/>
      <c r="J323" s="921" t="s">
        <v>31</v>
      </c>
      <c r="K323" s="921" t="s">
        <v>31</v>
      </c>
      <c r="L323" s="925">
        <v>0</v>
      </c>
    </row>
    <row r="324" spans="1:12" x14ac:dyDescent="0.25">
      <c r="A324" s="918"/>
      <c r="B324" s="921"/>
      <c r="C324" s="922"/>
      <c r="D324" s="923"/>
      <c r="E324" s="921"/>
      <c r="F324" s="921"/>
      <c r="G324" s="921"/>
      <c r="H324" s="924"/>
      <c r="I324" s="924"/>
      <c r="J324" s="921"/>
      <c r="K324" s="921"/>
      <c r="L324" s="925"/>
    </row>
    <row r="325" spans="1:12" x14ac:dyDescent="0.25">
      <c r="A325" s="918"/>
      <c r="B325" s="921"/>
      <c r="C325" s="922"/>
      <c r="D325" s="923"/>
      <c r="E325" s="921"/>
      <c r="F325" s="921"/>
      <c r="G325" s="921"/>
      <c r="H325" s="924"/>
      <c r="I325" s="924"/>
      <c r="J325" s="921"/>
      <c r="K325" s="921"/>
      <c r="L325" s="925"/>
    </row>
    <row r="326" spans="1:12" ht="24" x14ac:dyDescent="0.25">
      <c r="A326" s="918"/>
      <c r="B326" s="9" t="s">
        <v>34</v>
      </c>
      <c r="C326" s="13" t="s">
        <v>35</v>
      </c>
      <c r="D326" s="13" t="s">
        <v>36</v>
      </c>
      <c r="E326" s="13" t="s">
        <v>37</v>
      </c>
      <c r="F326" s="920"/>
      <c r="G326" s="920"/>
      <c r="H326" s="924" t="s">
        <v>38</v>
      </c>
      <c r="I326" s="924"/>
      <c r="J326" s="921" t="s">
        <v>31</v>
      </c>
      <c r="K326" s="921" t="s">
        <v>32</v>
      </c>
      <c r="L326" s="925">
        <v>260</v>
      </c>
    </row>
    <row r="327" spans="1:12" ht="22.8" x14ac:dyDescent="0.25">
      <c r="A327" s="918"/>
      <c r="B327" s="14" t="s">
        <v>4029</v>
      </c>
      <c r="C327" s="14" t="s">
        <v>4039</v>
      </c>
      <c r="D327" s="15">
        <v>43673</v>
      </c>
      <c r="E327" s="14" t="s">
        <v>4040</v>
      </c>
      <c r="F327" s="920"/>
      <c r="G327" s="920"/>
      <c r="H327" s="924"/>
      <c r="I327" s="924"/>
      <c r="J327" s="921"/>
      <c r="K327" s="921"/>
      <c r="L327" s="925"/>
    </row>
    <row r="328" spans="1:12" ht="24" x14ac:dyDescent="0.25">
      <c r="A328" s="918">
        <v>1357</v>
      </c>
      <c r="B328" s="9" t="s">
        <v>22</v>
      </c>
      <c r="C328" s="13" t="s">
        <v>23</v>
      </c>
      <c r="D328" s="13" t="s">
        <v>24</v>
      </c>
      <c r="E328" s="13" t="s">
        <v>25</v>
      </c>
      <c r="F328" s="919" t="s">
        <v>17</v>
      </c>
      <c r="G328" s="919"/>
      <c r="H328" s="920"/>
      <c r="I328" s="920"/>
      <c r="J328" s="920"/>
      <c r="K328" s="920"/>
      <c r="L328" s="920"/>
    </row>
    <row r="329" spans="1:12" x14ac:dyDescent="0.25">
      <c r="A329" s="918"/>
      <c r="B329" s="921" t="s">
        <v>4026</v>
      </c>
      <c r="C329" s="922" t="s">
        <v>4041</v>
      </c>
      <c r="D329" s="923">
        <v>43725</v>
      </c>
      <c r="E329" s="921" t="s">
        <v>397</v>
      </c>
      <c r="F329" s="921" t="s">
        <v>524</v>
      </c>
      <c r="G329" s="921"/>
      <c r="H329" s="924" t="s">
        <v>30</v>
      </c>
      <c r="I329" s="924"/>
      <c r="J329" s="14" t="s">
        <v>31</v>
      </c>
      <c r="K329" s="14" t="s">
        <v>32</v>
      </c>
      <c r="L329" s="16">
        <v>222.72</v>
      </c>
    </row>
    <row r="330" spans="1:12" x14ac:dyDescent="0.25">
      <c r="A330" s="918"/>
      <c r="B330" s="921"/>
      <c r="C330" s="922"/>
      <c r="D330" s="923"/>
      <c r="E330" s="921"/>
      <c r="F330" s="921"/>
      <c r="G330" s="921"/>
      <c r="H330" s="924" t="s">
        <v>33</v>
      </c>
      <c r="I330" s="924"/>
      <c r="J330" s="14" t="s">
        <v>31</v>
      </c>
      <c r="K330" s="14" t="s">
        <v>32</v>
      </c>
      <c r="L330" s="16">
        <v>469.19</v>
      </c>
    </row>
    <row r="331" spans="1:12" ht="24" x14ac:dyDescent="0.25">
      <c r="A331" s="918"/>
      <c r="B331" s="9" t="s">
        <v>34</v>
      </c>
      <c r="C331" s="13" t="s">
        <v>35</v>
      </c>
      <c r="D331" s="13" t="s">
        <v>36</v>
      </c>
      <c r="E331" s="13" t="s">
        <v>37</v>
      </c>
      <c r="F331" s="920"/>
      <c r="G331" s="920"/>
      <c r="H331" s="924" t="s">
        <v>38</v>
      </c>
      <c r="I331" s="924"/>
      <c r="J331" s="921" t="s">
        <v>31</v>
      </c>
      <c r="K331" s="921" t="s">
        <v>31</v>
      </c>
      <c r="L331" s="925">
        <v>0</v>
      </c>
    </row>
    <row r="332" spans="1:12" ht="22.8" x14ac:dyDescent="0.25">
      <c r="A332" s="918"/>
      <c r="B332" s="14" t="s">
        <v>4029</v>
      </c>
      <c r="C332" s="14" t="s">
        <v>524</v>
      </c>
      <c r="D332" s="15">
        <v>43726</v>
      </c>
      <c r="E332" s="14" t="s">
        <v>4008</v>
      </c>
      <c r="F332" s="920"/>
      <c r="G332" s="920"/>
      <c r="H332" s="924"/>
      <c r="I332" s="924"/>
      <c r="J332" s="921"/>
      <c r="K332" s="921"/>
      <c r="L332" s="925"/>
    </row>
    <row r="333" spans="1:12" ht="24" x14ac:dyDescent="0.25">
      <c r="A333" s="918">
        <v>1358</v>
      </c>
      <c r="B333" s="9" t="s">
        <v>22</v>
      </c>
      <c r="C333" s="13" t="s">
        <v>23</v>
      </c>
      <c r="D333" s="13" t="s">
        <v>24</v>
      </c>
      <c r="E333" s="13" t="s">
        <v>25</v>
      </c>
      <c r="F333" s="919" t="s">
        <v>17</v>
      </c>
      <c r="G333" s="919"/>
      <c r="H333" s="920"/>
      <c r="I333" s="920"/>
      <c r="J333" s="920"/>
      <c r="K333" s="920"/>
      <c r="L333" s="920"/>
    </row>
    <row r="334" spans="1:12" x14ac:dyDescent="0.25">
      <c r="A334" s="918"/>
      <c r="B334" s="921" t="s">
        <v>4042</v>
      </c>
      <c r="C334" s="922" t="s">
        <v>4043</v>
      </c>
      <c r="D334" s="923">
        <v>43563</v>
      </c>
      <c r="E334" s="921" t="s">
        <v>4044</v>
      </c>
      <c r="F334" s="921" t="s">
        <v>3597</v>
      </c>
      <c r="G334" s="921"/>
      <c r="H334" s="924" t="s">
        <v>30</v>
      </c>
      <c r="I334" s="924"/>
      <c r="J334" s="14" t="s">
        <v>31</v>
      </c>
      <c r="K334" s="14" t="s">
        <v>32</v>
      </c>
      <c r="L334" s="16">
        <v>756</v>
      </c>
    </row>
    <row r="335" spans="1:12" x14ac:dyDescent="0.25">
      <c r="A335" s="918"/>
      <c r="B335" s="921"/>
      <c r="C335" s="922"/>
      <c r="D335" s="923"/>
      <c r="E335" s="921"/>
      <c r="F335" s="921"/>
      <c r="G335" s="921"/>
      <c r="H335" s="924" t="s">
        <v>33</v>
      </c>
      <c r="I335" s="924"/>
      <c r="J335" s="921" t="s">
        <v>31</v>
      </c>
      <c r="K335" s="921" t="s">
        <v>32</v>
      </c>
      <c r="L335" s="925">
        <v>2580.5</v>
      </c>
    </row>
    <row r="336" spans="1:12" x14ac:dyDescent="0.25">
      <c r="A336" s="918"/>
      <c r="B336" s="921"/>
      <c r="C336" s="922"/>
      <c r="D336" s="923"/>
      <c r="E336" s="921"/>
      <c r="F336" s="921"/>
      <c r="G336" s="921"/>
      <c r="H336" s="924"/>
      <c r="I336" s="924"/>
      <c r="J336" s="921"/>
      <c r="K336" s="921"/>
      <c r="L336" s="925"/>
    </row>
    <row r="337" spans="1:12" ht="24" x14ac:dyDescent="0.25">
      <c r="A337" s="918"/>
      <c r="B337" s="9" t="s">
        <v>34</v>
      </c>
      <c r="C337" s="13" t="s">
        <v>35</v>
      </c>
      <c r="D337" s="13" t="s">
        <v>36</v>
      </c>
      <c r="E337" s="13" t="s">
        <v>37</v>
      </c>
      <c r="F337" s="920"/>
      <c r="G337" s="920"/>
      <c r="H337" s="924" t="s">
        <v>38</v>
      </c>
      <c r="I337" s="924"/>
      <c r="J337" s="921" t="s">
        <v>31</v>
      </c>
      <c r="K337" s="921" t="s">
        <v>32</v>
      </c>
      <c r="L337" s="925">
        <v>587.87</v>
      </c>
    </row>
    <row r="338" spans="1:12" ht="22.8" x14ac:dyDescent="0.25">
      <c r="A338" s="918"/>
      <c r="B338" s="14" t="s">
        <v>239</v>
      </c>
      <c r="C338" s="14" t="s">
        <v>3597</v>
      </c>
      <c r="D338" s="15">
        <v>43569</v>
      </c>
      <c r="E338" s="14" t="s">
        <v>4045</v>
      </c>
      <c r="F338" s="920"/>
      <c r="G338" s="920"/>
      <c r="H338" s="924"/>
      <c r="I338" s="924"/>
      <c r="J338" s="921"/>
      <c r="K338" s="921"/>
      <c r="L338" s="925"/>
    </row>
    <row r="339" spans="1:12" ht="24" x14ac:dyDescent="0.25">
      <c r="A339" s="918">
        <v>1359</v>
      </c>
      <c r="B339" s="9" t="s">
        <v>22</v>
      </c>
      <c r="C339" s="13" t="s">
        <v>23</v>
      </c>
      <c r="D339" s="13" t="s">
        <v>24</v>
      </c>
      <c r="E339" s="13" t="s">
        <v>25</v>
      </c>
      <c r="F339" s="919" t="s">
        <v>17</v>
      </c>
      <c r="G339" s="919"/>
      <c r="H339" s="920"/>
      <c r="I339" s="920"/>
      <c r="J339" s="920"/>
      <c r="K339" s="920"/>
      <c r="L339" s="920"/>
    </row>
    <row r="340" spans="1:12" x14ac:dyDescent="0.25">
      <c r="A340" s="918"/>
      <c r="B340" s="921" t="s">
        <v>4042</v>
      </c>
      <c r="C340" s="922" t="s">
        <v>4046</v>
      </c>
      <c r="D340" s="923">
        <v>43680</v>
      </c>
      <c r="E340" s="921" t="s">
        <v>647</v>
      </c>
      <c r="F340" s="921" t="s">
        <v>210</v>
      </c>
      <c r="G340" s="921"/>
      <c r="H340" s="924" t="s">
        <v>30</v>
      </c>
      <c r="I340" s="924"/>
      <c r="J340" s="14" t="s">
        <v>31</v>
      </c>
      <c r="K340" s="14" t="s">
        <v>31</v>
      </c>
      <c r="L340" s="16">
        <v>0</v>
      </c>
    </row>
    <row r="341" spans="1:12" x14ac:dyDescent="0.25">
      <c r="A341" s="918"/>
      <c r="B341" s="921"/>
      <c r="C341" s="922"/>
      <c r="D341" s="923"/>
      <c r="E341" s="921"/>
      <c r="F341" s="921"/>
      <c r="G341" s="921"/>
      <c r="H341" s="924" t="s">
        <v>33</v>
      </c>
      <c r="I341" s="924"/>
      <c r="J341" s="921" t="s">
        <v>31</v>
      </c>
      <c r="K341" s="921" t="s">
        <v>31</v>
      </c>
      <c r="L341" s="925">
        <v>0</v>
      </c>
    </row>
    <row r="342" spans="1:12" x14ac:dyDescent="0.25">
      <c r="A342" s="918"/>
      <c r="B342" s="921"/>
      <c r="C342" s="922"/>
      <c r="D342" s="923"/>
      <c r="E342" s="921"/>
      <c r="F342" s="921"/>
      <c r="G342" s="921"/>
      <c r="H342" s="924"/>
      <c r="I342" s="924"/>
      <c r="J342" s="921"/>
      <c r="K342" s="921"/>
      <c r="L342" s="925"/>
    </row>
    <row r="343" spans="1:12" x14ac:dyDescent="0.25">
      <c r="A343" s="918"/>
      <c r="B343" s="921"/>
      <c r="C343" s="922"/>
      <c r="D343" s="923"/>
      <c r="E343" s="921"/>
      <c r="F343" s="921"/>
      <c r="G343" s="921"/>
      <c r="H343" s="924"/>
      <c r="I343" s="924"/>
      <c r="J343" s="921"/>
      <c r="K343" s="921"/>
      <c r="L343" s="925"/>
    </row>
    <row r="344" spans="1:12" ht="24" x14ac:dyDescent="0.25">
      <c r="A344" s="918"/>
      <c r="B344" s="9" t="s">
        <v>34</v>
      </c>
      <c r="C344" s="13" t="s">
        <v>35</v>
      </c>
      <c r="D344" s="13" t="s">
        <v>36</v>
      </c>
      <c r="E344" s="13" t="s">
        <v>37</v>
      </c>
      <c r="F344" s="920"/>
      <c r="G344" s="920"/>
      <c r="H344" s="924" t="s">
        <v>38</v>
      </c>
      <c r="I344" s="924"/>
      <c r="J344" s="921" t="s">
        <v>31</v>
      </c>
      <c r="K344" s="921" t="s">
        <v>32</v>
      </c>
      <c r="L344" s="925">
        <v>1000</v>
      </c>
    </row>
    <row r="345" spans="1:12" ht="22.8" x14ac:dyDescent="0.25">
      <c r="A345" s="918"/>
      <c r="B345" s="14" t="s">
        <v>239</v>
      </c>
      <c r="C345" s="14" t="s">
        <v>210</v>
      </c>
      <c r="D345" s="15">
        <v>43688</v>
      </c>
      <c r="E345" s="14" t="s">
        <v>4047</v>
      </c>
      <c r="F345" s="920"/>
      <c r="G345" s="920"/>
      <c r="H345" s="924"/>
      <c r="I345" s="924"/>
      <c r="J345" s="921"/>
      <c r="K345" s="921"/>
      <c r="L345" s="925"/>
    </row>
    <row r="346" spans="1:12" ht="24" x14ac:dyDescent="0.25">
      <c r="A346" s="918">
        <v>1360</v>
      </c>
      <c r="B346" s="9" t="s">
        <v>22</v>
      </c>
      <c r="C346" s="13" t="s">
        <v>23</v>
      </c>
      <c r="D346" s="13" t="s">
        <v>24</v>
      </c>
      <c r="E346" s="13" t="s">
        <v>25</v>
      </c>
      <c r="F346" s="919" t="s">
        <v>17</v>
      </c>
      <c r="G346" s="919"/>
      <c r="H346" s="920"/>
      <c r="I346" s="920"/>
      <c r="J346" s="920"/>
      <c r="K346" s="920"/>
      <c r="L346" s="920"/>
    </row>
    <row r="347" spans="1:12" x14ac:dyDescent="0.25">
      <c r="A347" s="918"/>
      <c r="B347" s="921" t="s">
        <v>4042</v>
      </c>
      <c r="C347" s="922" t="s">
        <v>4048</v>
      </c>
      <c r="D347" s="923">
        <v>43710</v>
      </c>
      <c r="E347" s="921" t="s">
        <v>1490</v>
      </c>
      <c r="F347" s="921" t="s">
        <v>1491</v>
      </c>
      <c r="G347" s="921"/>
      <c r="H347" s="924" t="s">
        <v>30</v>
      </c>
      <c r="I347" s="924"/>
      <c r="J347" s="14" t="s">
        <v>31</v>
      </c>
      <c r="K347" s="14" t="s">
        <v>32</v>
      </c>
      <c r="L347" s="16">
        <v>374.8</v>
      </c>
    </row>
    <row r="348" spans="1:12" x14ac:dyDescent="0.25">
      <c r="A348" s="918"/>
      <c r="B348" s="921"/>
      <c r="C348" s="922"/>
      <c r="D348" s="923"/>
      <c r="E348" s="921"/>
      <c r="F348" s="921"/>
      <c r="G348" s="921"/>
      <c r="H348" s="924" t="s">
        <v>33</v>
      </c>
      <c r="I348" s="924"/>
      <c r="J348" s="14" t="s">
        <v>31</v>
      </c>
      <c r="K348" s="14" t="s">
        <v>32</v>
      </c>
      <c r="L348" s="16">
        <v>424.6</v>
      </c>
    </row>
    <row r="349" spans="1:12" ht="24" x14ac:dyDescent="0.25">
      <c r="A349" s="918"/>
      <c r="B349" s="9" t="s">
        <v>34</v>
      </c>
      <c r="C349" s="13" t="s">
        <v>35</v>
      </c>
      <c r="D349" s="13" t="s">
        <v>36</v>
      </c>
      <c r="E349" s="13" t="s">
        <v>37</v>
      </c>
      <c r="F349" s="920"/>
      <c r="G349" s="920"/>
      <c r="H349" s="924" t="s">
        <v>38</v>
      </c>
      <c r="I349" s="924"/>
      <c r="J349" s="921" t="s">
        <v>31</v>
      </c>
      <c r="K349" s="921" t="s">
        <v>31</v>
      </c>
      <c r="L349" s="925">
        <v>0</v>
      </c>
    </row>
    <row r="350" spans="1:12" ht="22.8" x14ac:dyDescent="0.25">
      <c r="A350" s="918"/>
      <c r="B350" s="14" t="s">
        <v>239</v>
      </c>
      <c r="C350" s="14" t="s">
        <v>1491</v>
      </c>
      <c r="D350" s="15">
        <v>43712</v>
      </c>
      <c r="E350" s="14" t="s">
        <v>4049</v>
      </c>
      <c r="F350" s="920"/>
      <c r="G350" s="920"/>
      <c r="H350" s="924"/>
      <c r="I350" s="924"/>
      <c r="J350" s="921"/>
      <c r="K350" s="921"/>
      <c r="L350" s="925"/>
    </row>
    <row r="351" spans="1:12" ht="24" x14ac:dyDescent="0.25">
      <c r="A351" s="918">
        <v>1361</v>
      </c>
      <c r="B351" s="9" t="s">
        <v>22</v>
      </c>
      <c r="C351" s="13" t="s">
        <v>23</v>
      </c>
      <c r="D351" s="13" t="s">
        <v>24</v>
      </c>
      <c r="E351" s="13" t="s">
        <v>25</v>
      </c>
      <c r="F351" s="919" t="s">
        <v>17</v>
      </c>
      <c r="G351" s="919"/>
      <c r="H351" s="920"/>
      <c r="I351" s="920"/>
      <c r="J351" s="920"/>
      <c r="K351" s="920"/>
      <c r="L351" s="920"/>
    </row>
    <row r="352" spans="1:12" x14ac:dyDescent="0.25">
      <c r="A352" s="918"/>
      <c r="B352" s="921" t="s">
        <v>4050</v>
      </c>
      <c r="C352" s="922" t="s">
        <v>4051</v>
      </c>
      <c r="D352" s="923">
        <v>43566</v>
      </c>
      <c r="E352" s="921" t="s">
        <v>4052</v>
      </c>
      <c r="F352" s="921" t="s">
        <v>4053</v>
      </c>
      <c r="G352" s="921"/>
      <c r="H352" s="924" t="s">
        <v>30</v>
      </c>
      <c r="I352" s="924"/>
      <c r="J352" s="14" t="s">
        <v>31</v>
      </c>
      <c r="K352" s="14" t="s">
        <v>32</v>
      </c>
      <c r="L352" s="16">
        <v>325.42</v>
      </c>
    </row>
    <row r="353" spans="1:12" x14ac:dyDescent="0.25">
      <c r="A353" s="918"/>
      <c r="B353" s="921"/>
      <c r="C353" s="922"/>
      <c r="D353" s="923"/>
      <c r="E353" s="921"/>
      <c r="F353" s="921"/>
      <c r="G353" s="921"/>
      <c r="H353" s="924" t="s">
        <v>33</v>
      </c>
      <c r="I353" s="924"/>
      <c r="J353" s="921" t="s">
        <v>31</v>
      </c>
      <c r="K353" s="921" t="s">
        <v>31</v>
      </c>
      <c r="L353" s="925">
        <v>0</v>
      </c>
    </row>
    <row r="354" spans="1:12" x14ac:dyDescent="0.25">
      <c r="A354" s="918"/>
      <c r="B354" s="921"/>
      <c r="C354" s="922"/>
      <c r="D354" s="923"/>
      <c r="E354" s="921"/>
      <c r="F354" s="921"/>
      <c r="G354" s="921"/>
      <c r="H354" s="924"/>
      <c r="I354" s="924"/>
      <c r="J354" s="921"/>
      <c r="K354" s="921"/>
      <c r="L354" s="925"/>
    </row>
    <row r="355" spans="1:12" ht="24" x14ac:dyDescent="0.25">
      <c r="A355" s="918"/>
      <c r="B355" s="9" t="s">
        <v>34</v>
      </c>
      <c r="C355" s="13" t="s">
        <v>35</v>
      </c>
      <c r="D355" s="13" t="s">
        <v>36</v>
      </c>
      <c r="E355" s="13" t="s">
        <v>37</v>
      </c>
      <c r="F355" s="920"/>
      <c r="G355" s="920"/>
      <c r="H355" s="924" t="s">
        <v>38</v>
      </c>
      <c r="I355" s="924"/>
      <c r="J355" s="921" t="s">
        <v>31</v>
      </c>
      <c r="K355" s="921" t="s">
        <v>32</v>
      </c>
      <c r="L355" s="925">
        <v>105</v>
      </c>
    </row>
    <row r="356" spans="1:12" ht="22.8" x14ac:dyDescent="0.25">
      <c r="A356" s="918"/>
      <c r="B356" s="14" t="s">
        <v>204</v>
      </c>
      <c r="C356" s="14" t="s">
        <v>4053</v>
      </c>
      <c r="D356" s="15">
        <v>43567</v>
      </c>
      <c r="E356" s="14" t="s">
        <v>138</v>
      </c>
      <c r="F356" s="920"/>
      <c r="G356" s="920"/>
      <c r="H356" s="924"/>
      <c r="I356" s="924"/>
      <c r="J356" s="921"/>
      <c r="K356" s="921"/>
      <c r="L356" s="925"/>
    </row>
    <row r="357" spans="1:12" ht="24" x14ac:dyDescent="0.25">
      <c r="A357" s="918">
        <v>1362</v>
      </c>
      <c r="B357" s="9" t="s">
        <v>22</v>
      </c>
      <c r="C357" s="13" t="s">
        <v>23</v>
      </c>
      <c r="D357" s="13" t="s">
        <v>24</v>
      </c>
      <c r="E357" s="13" t="s">
        <v>25</v>
      </c>
      <c r="F357" s="919" t="s">
        <v>17</v>
      </c>
      <c r="G357" s="919"/>
      <c r="H357" s="920"/>
      <c r="I357" s="920"/>
      <c r="J357" s="920"/>
      <c r="K357" s="920"/>
      <c r="L357" s="920"/>
    </row>
    <row r="358" spans="1:12" x14ac:dyDescent="0.25">
      <c r="A358" s="918"/>
      <c r="B358" s="921" t="s">
        <v>4050</v>
      </c>
      <c r="C358" s="922" t="s">
        <v>4054</v>
      </c>
      <c r="D358" s="923">
        <v>43613</v>
      </c>
      <c r="E358" s="921" t="s">
        <v>4038</v>
      </c>
      <c r="F358" s="921" t="s">
        <v>4055</v>
      </c>
      <c r="G358" s="921"/>
      <c r="H358" s="924" t="s">
        <v>30</v>
      </c>
      <c r="I358" s="924"/>
      <c r="J358" s="14" t="s">
        <v>31</v>
      </c>
      <c r="K358" s="14" t="s">
        <v>32</v>
      </c>
      <c r="L358" s="16">
        <v>89</v>
      </c>
    </row>
    <row r="359" spans="1:12" x14ac:dyDescent="0.25">
      <c r="A359" s="918"/>
      <c r="B359" s="921"/>
      <c r="C359" s="922"/>
      <c r="D359" s="923"/>
      <c r="E359" s="921"/>
      <c r="F359" s="921"/>
      <c r="G359" s="921"/>
      <c r="H359" s="924" t="s">
        <v>33</v>
      </c>
      <c r="I359" s="924"/>
      <c r="J359" s="921" t="s">
        <v>31</v>
      </c>
      <c r="K359" s="921" t="s">
        <v>32</v>
      </c>
      <c r="L359" s="925">
        <v>2110.09</v>
      </c>
    </row>
    <row r="360" spans="1:12" x14ac:dyDescent="0.25">
      <c r="A360" s="918"/>
      <c r="B360" s="921"/>
      <c r="C360" s="922"/>
      <c r="D360" s="923"/>
      <c r="E360" s="921"/>
      <c r="F360" s="921"/>
      <c r="G360" s="921"/>
      <c r="H360" s="924"/>
      <c r="I360" s="924"/>
      <c r="J360" s="921"/>
      <c r="K360" s="921"/>
      <c r="L360" s="925"/>
    </row>
    <row r="361" spans="1:12" ht="24" x14ac:dyDescent="0.25">
      <c r="A361" s="918"/>
      <c r="B361" s="9" t="s">
        <v>34</v>
      </c>
      <c r="C361" s="13" t="s">
        <v>35</v>
      </c>
      <c r="D361" s="13" t="s">
        <v>36</v>
      </c>
      <c r="E361" s="13" t="s">
        <v>37</v>
      </c>
      <c r="F361" s="920"/>
      <c r="G361" s="920"/>
      <c r="H361" s="924" t="s">
        <v>38</v>
      </c>
      <c r="I361" s="924"/>
      <c r="J361" s="921" t="s">
        <v>31</v>
      </c>
      <c r="K361" s="921" t="s">
        <v>32</v>
      </c>
      <c r="L361" s="925">
        <v>58</v>
      </c>
    </row>
    <row r="362" spans="1:12" ht="22.8" x14ac:dyDescent="0.25">
      <c r="A362" s="918"/>
      <c r="B362" s="14" t="s">
        <v>204</v>
      </c>
      <c r="C362" s="14" t="s">
        <v>4055</v>
      </c>
      <c r="D362" s="15">
        <v>43618</v>
      </c>
      <c r="E362" s="14" t="s">
        <v>1904</v>
      </c>
      <c r="F362" s="920"/>
      <c r="G362" s="920"/>
      <c r="H362" s="924"/>
      <c r="I362" s="924"/>
      <c r="J362" s="921"/>
      <c r="K362" s="921"/>
      <c r="L362" s="925"/>
    </row>
    <row r="363" spans="1:12" ht="24" x14ac:dyDescent="0.25">
      <c r="A363" s="918">
        <v>1363</v>
      </c>
      <c r="B363" s="9" t="s">
        <v>22</v>
      </c>
      <c r="C363" s="13" t="s">
        <v>23</v>
      </c>
      <c r="D363" s="13" t="s">
        <v>24</v>
      </c>
      <c r="E363" s="13" t="s">
        <v>25</v>
      </c>
      <c r="F363" s="919" t="s">
        <v>17</v>
      </c>
      <c r="G363" s="919"/>
      <c r="H363" s="920"/>
      <c r="I363" s="920"/>
      <c r="J363" s="920"/>
      <c r="K363" s="920"/>
      <c r="L363" s="920"/>
    </row>
    <row r="364" spans="1:12" x14ac:dyDescent="0.25">
      <c r="A364" s="918"/>
      <c r="B364" s="921" t="s">
        <v>4050</v>
      </c>
      <c r="C364" s="922" t="s">
        <v>4056</v>
      </c>
      <c r="D364" s="923">
        <v>43622</v>
      </c>
      <c r="E364" s="921" t="s">
        <v>2889</v>
      </c>
      <c r="F364" s="921" t="s">
        <v>213</v>
      </c>
      <c r="G364" s="921"/>
      <c r="H364" s="924" t="s">
        <v>30</v>
      </c>
      <c r="I364" s="924"/>
      <c r="J364" s="14" t="s">
        <v>31</v>
      </c>
      <c r="K364" s="14" t="s">
        <v>32</v>
      </c>
      <c r="L364" s="16">
        <v>358.96</v>
      </c>
    </row>
    <row r="365" spans="1:12" x14ac:dyDescent="0.25">
      <c r="A365" s="918"/>
      <c r="B365" s="921"/>
      <c r="C365" s="922"/>
      <c r="D365" s="923"/>
      <c r="E365" s="921"/>
      <c r="F365" s="921"/>
      <c r="G365" s="921"/>
      <c r="H365" s="924" t="s">
        <v>33</v>
      </c>
      <c r="I365" s="924"/>
      <c r="J365" s="921" t="s">
        <v>31</v>
      </c>
      <c r="K365" s="921" t="s">
        <v>32</v>
      </c>
      <c r="L365" s="925">
        <v>272.60000000000002</v>
      </c>
    </row>
    <row r="366" spans="1:12" x14ac:dyDescent="0.25">
      <c r="A366" s="918"/>
      <c r="B366" s="921"/>
      <c r="C366" s="922"/>
      <c r="D366" s="923"/>
      <c r="E366" s="921"/>
      <c r="F366" s="921"/>
      <c r="G366" s="921"/>
      <c r="H366" s="924"/>
      <c r="I366" s="924"/>
      <c r="J366" s="921"/>
      <c r="K366" s="921"/>
      <c r="L366" s="925"/>
    </row>
    <row r="367" spans="1:12" ht="24" x14ac:dyDescent="0.25">
      <c r="A367" s="918"/>
      <c r="B367" s="9" t="s">
        <v>34</v>
      </c>
      <c r="C367" s="13" t="s">
        <v>35</v>
      </c>
      <c r="D367" s="13" t="s">
        <v>36</v>
      </c>
      <c r="E367" s="13" t="s">
        <v>37</v>
      </c>
      <c r="F367" s="920"/>
      <c r="G367" s="920"/>
      <c r="H367" s="924" t="s">
        <v>38</v>
      </c>
      <c r="I367" s="924"/>
      <c r="J367" s="921" t="s">
        <v>31</v>
      </c>
      <c r="K367" s="921" t="s">
        <v>32</v>
      </c>
      <c r="L367" s="925">
        <v>60</v>
      </c>
    </row>
    <row r="368" spans="1:12" ht="22.8" x14ac:dyDescent="0.25">
      <c r="A368" s="918"/>
      <c r="B368" s="14" t="s">
        <v>204</v>
      </c>
      <c r="C368" s="14" t="s">
        <v>213</v>
      </c>
      <c r="D368" s="15">
        <v>43624</v>
      </c>
      <c r="E368" s="14" t="s">
        <v>1196</v>
      </c>
      <c r="F368" s="920"/>
      <c r="G368" s="920"/>
      <c r="H368" s="924"/>
      <c r="I368" s="924"/>
      <c r="J368" s="921"/>
      <c r="K368" s="921"/>
      <c r="L368" s="925"/>
    </row>
    <row r="369" spans="1:12" ht="24" x14ac:dyDescent="0.25">
      <c r="A369" s="918">
        <v>1364</v>
      </c>
      <c r="B369" s="9" t="s">
        <v>22</v>
      </c>
      <c r="C369" s="13" t="s">
        <v>23</v>
      </c>
      <c r="D369" s="13" t="s">
        <v>24</v>
      </c>
      <c r="E369" s="13" t="s">
        <v>25</v>
      </c>
      <c r="F369" s="919" t="s">
        <v>17</v>
      </c>
      <c r="G369" s="919"/>
      <c r="H369" s="920"/>
      <c r="I369" s="920"/>
      <c r="J369" s="920"/>
      <c r="K369" s="920"/>
      <c r="L369" s="920"/>
    </row>
    <row r="370" spans="1:12" x14ac:dyDescent="0.25">
      <c r="A370" s="918"/>
      <c r="B370" s="921" t="s">
        <v>4050</v>
      </c>
      <c r="C370" s="922" t="s">
        <v>4057</v>
      </c>
      <c r="D370" s="923">
        <v>43662</v>
      </c>
      <c r="E370" s="921" t="s">
        <v>4058</v>
      </c>
      <c r="F370" s="921" t="s">
        <v>4059</v>
      </c>
      <c r="G370" s="921"/>
      <c r="H370" s="924" t="s">
        <v>30</v>
      </c>
      <c r="I370" s="924"/>
      <c r="J370" s="14" t="s">
        <v>31</v>
      </c>
      <c r="K370" s="14" t="s">
        <v>32</v>
      </c>
      <c r="L370" s="16">
        <v>482.8</v>
      </c>
    </row>
    <row r="371" spans="1:12" x14ac:dyDescent="0.25">
      <c r="A371" s="918"/>
      <c r="B371" s="921"/>
      <c r="C371" s="922"/>
      <c r="D371" s="923"/>
      <c r="E371" s="921"/>
      <c r="F371" s="921"/>
      <c r="G371" s="921"/>
      <c r="H371" s="924" t="s">
        <v>33</v>
      </c>
      <c r="I371" s="924"/>
      <c r="J371" s="921" t="s">
        <v>31</v>
      </c>
      <c r="K371" s="921" t="s">
        <v>32</v>
      </c>
      <c r="L371" s="925">
        <v>7299</v>
      </c>
    </row>
    <row r="372" spans="1:12" x14ac:dyDescent="0.25">
      <c r="A372" s="918"/>
      <c r="B372" s="921"/>
      <c r="C372" s="922"/>
      <c r="D372" s="923"/>
      <c r="E372" s="921"/>
      <c r="F372" s="921"/>
      <c r="G372" s="921"/>
      <c r="H372" s="924"/>
      <c r="I372" s="924"/>
      <c r="J372" s="921"/>
      <c r="K372" s="921"/>
      <c r="L372" s="925"/>
    </row>
    <row r="373" spans="1:12" ht="24" x14ac:dyDescent="0.25">
      <c r="A373" s="918"/>
      <c r="B373" s="9" t="s">
        <v>34</v>
      </c>
      <c r="C373" s="13" t="s">
        <v>35</v>
      </c>
      <c r="D373" s="13" t="s">
        <v>36</v>
      </c>
      <c r="E373" s="13" t="s">
        <v>37</v>
      </c>
      <c r="F373" s="920"/>
      <c r="G373" s="920"/>
      <c r="H373" s="924" t="s">
        <v>38</v>
      </c>
      <c r="I373" s="924"/>
      <c r="J373" s="921" t="s">
        <v>31</v>
      </c>
      <c r="K373" s="921" t="s">
        <v>32</v>
      </c>
      <c r="L373" s="925">
        <v>603.84</v>
      </c>
    </row>
    <row r="374" spans="1:12" ht="22.8" x14ac:dyDescent="0.25">
      <c r="A374" s="918"/>
      <c r="B374" s="14" t="s">
        <v>204</v>
      </c>
      <c r="C374" s="14" t="s">
        <v>4059</v>
      </c>
      <c r="D374" s="15">
        <v>43667</v>
      </c>
      <c r="E374" s="14" t="s">
        <v>3352</v>
      </c>
      <c r="F374" s="920"/>
      <c r="G374" s="920"/>
      <c r="H374" s="924"/>
      <c r="I374" s="924"/>
      <c r="J374" s="921"/>
      <c r="K374" s="921"/>
      <c r="L374" s="925"/>
    </row>
    <row r="375" spans="1:12" ht="24" x14ac:dyDescent="0.25">
      <c r="A375" s="918">
        <v>1365</v>
      </c>
      <c r="B375" s="9" t="s">
        <v>22</v>
      </c>
      <c r="C375" s="13" t="s">
        <v>23</v>
      </c>
      <c r="D375" s="13" t="s">
        <v>24</v>
      </c>
      <c r="E375" s="13" t="s">
        <v>25</v>
      </c>
      <c r="F375" s="919" t="s">
        <v>17</v>
      </c>
      <c r="G375" s="919"/>
      <c r="H375" s="920"/>
      <c r="I375" s="920"/>
      <c r="J375" s="920"/>
      <c r="K375" s="920"/>
      <c r="L375" s="920"/>
    </row>
    <row r="376" spans="1:12" x14ac:dyDescent="0.25">
      <c r="A376" s="918"/>
      <c r="B376" s="921" t="s">
        <v>4050</v>
      </c>
      <c r="C376" s="922" t="s">
        <v>4060</v>
      </c>
      <c r="D376" s="923">
        <v>43723</v>
      </c>
      <c r="E376" s="921" t="s">
        <v>4038</v>
      </c>
      <c r="F376" s="921" t="s">
        <v>4061</v>
      </c>
      <c r="G376" s="921"/>
      <c r="H376" s="924" t="s">
        <v>30</v>
      </c>
      <c r="I376" s="924"/>
      <c r="J376" s="14" t="s">
        <v>31</v>
      </c>
      <c r="K376" s="14" t="s">
        <v>31</v>
      </c>
      <c r="L376" s="16">
        <v>0</v>
      </c>
    </row>
    <row r="377" spans="1:12" x14ac:dyDescent="0.25">
      <c r="A377" s="918"/>
      <c r="B377" s="921"/>
      <c r="C377" s="922"/>
      <c r="D377" s="923"/>
      <c r="E377" s="921"/>
      <c r="F377" s="921"/>
      <c r="G377" s="921"/>
      <c r="H377" s="924" t="s">
        <v>33</v>
      </c>
      <c r="I377" s="924"/>
      <c r="J377" s="14" t="s">
        <v>31</v>
      </c>
      <c r="K377" s="14" t="s">
        <v>31</v>
      </c>
      <c r="L377" s="16">
        <v>0</v>
      </c>
    </row>
    <row r="378" spans="1:12" ht="24" x14ac:dyDescent="0.25">
      <c r="A378" s="918"/>
      <c r="B378" s="9" t="s">
        <v>34</v>
      </c>
      <c r="C378" s="13" t="s">
        <v>35</v>
      </c>
      <c r="D378" s="13" t="s">
        <v>36</v>
      </c>
      <c r="E378" s="13" t="s">
        <v>37</v>
      </c>
      <c r="F378" s="920"/>
      <c r="G378" s="920"/>
      <c r="H378" s="924" t="s">
        <v>38</v>
      </c>
      <c r="I378" s="924"/>
      <c r="J378" s="921" t="s">
        <v>31</v>
      </c>
      <c r="K378" s="921" t="s">
        <v>32</v>
      </c>
      <c r="L378" s="925">
        <v>450</v>
      </c>
    </row>
    <row r="379" spans="1:12" ht="22.8" x14ac:dyDescent="0.25">
      <c r="A379" s="918"/>
      <c r="B379" s="14" t="s">
        <v>204</v>
      </c>
      <c r="C379" s="14" t="s">
        <v>4061</v>
      </c>
      <c r="D379" s="15">
        <v>43730</v>
      </c>
      <c r="E379" s="14" t="s">
        <v>4062</v>
      </c>
      <c r="F379" s="920"/>
      <c r="G379" s="920"/>
      <c r="H379" s="924"/>
      <c r="I379" s="924"/>
      <c r="J379" s="921"/>
      <c r="K379" s="921"/>
      <c r="L379" s="925"/>
    </row>
    <row r="380" spans="1:12" ht="24" x14ac:dyDescent="0.25">
      <c r="A380" s="918">
        <v>1366</v>
      </c>
      <c r="B380" s="9" t="s">
        <v>22</v>
      </c>
      <c r="C380" s="13" t="s">
        <v>23</v>
      </c>
      <c r="D380" s="13" t="s">
        <v>24</v>
      </c>
      <c r="E380" s="13" t="s">
        <v>25</v>
      </c>
      <c r="F380" s="919" t="s">
        <v>17</v>
      </c>
      <c r="G380" s="919"/>
      <c r="H380" s="920"/>
      <c r="I380" s="920"/>
      <c r="J380" s="920"/>
      <c r="K380" s="920"/>
      <c r="L380" s="920"/>
    </row>
    <row r="381" spans="1:12" x14ac:dyDescent="0.25">
      <c r="A381" s="918"/>
      <c r="B381" s="921" t="s">
        <v>4063</v>
      </c>
      <c r="C381" s="921" t="s">
        <v>4064</v>
      </c>
      <c r="D381" s="923">
        <v>43579</v>
      </c>
      <c r="E381" s="921" t="s">
        <v>4065</v>
      </c>
      <c r="F381" s="921" t="s">
        <v>363</v>
      </c>
      <c r="G381" s="921"/>
      <c r="H381" s="924" t="s">
        <v>30</v>
      </c>
      <c r="I381" s="924"/>
      <c r="J381" s="14" t="s">
        <v>31</v>
      </c>
      <c r="K381" s="14" t="s">
        <v>32</v>
      </c>
      <c r="L381" s="16">
        <v>376.32</v>
      </c>
    </row>
    <row r="382" spans="1:12" x14ac:dyDescent="0.25">
      <c r="A382" s="918"/>
      <c r="B382" s="921"/>
      <c r="C382" s="921"/>
      <c r="D382" s="923"/>
      <c r="E382" s="921"/>
      <c r="F382" s="921"/>
      <c r="G382" s="921"/>
      <c r="H382" s="924" t="s">
        <v>33</v>
      </c>
      <c r="I382" s="924"/>
      <c r="J382" s="14" t="s">
        <v>31</v>
      </c>
      <c r="K382" s="14" t="s">
        <v>32</v>
      </c>
      <c r="L382" s="16">
        <v>398.4</v>
      </c>
    </row>
    <row r="383" spans="1:12" ht="24" x14ac:dyDescent="0.25">
      <c r="A383" s="918"/>
      <c r="B383" s="9" t="s">
        <v>34</v>
      </c>
      <c r="C383" s="13" t="s">
        <v>35</v>
      </c>
      <c r="D383" s="13" t="s">
        <v>36</v>
      </c>
      <c r="E383" s="13" t="s">
        <v>37</v>
      </c>
      <c r="F383" s="920"/>
      <c r="G383" s="920"/>
      <c r="H383" s="924" t="s">
        <v>38</v>
      </c>
      <c r="I383" s="924"/>
      <c r="J383" s="921" t="s">
        <v>31</v>
      </c>
      <c r="K383" s="921" t="s">
        <v>31</v>
      </c>
      <c r="L383" s="925">
        <v>0</v>
      </c>
    </row>
    <row r="384" spans="1:12" ht="22.8" x14ac:dyDescent="0.25">
      <c r="A384" s="918"/>
      <c r="B384" s="14" t="s">
        <v>61</v>
      </c>
      <c r="C384" s="14" t="s">
        <v>363</v>
      </c>
      <c r="D384" s="15">
        <v>43581</v>
      </c>
      <c r="E384" s="14" t="s">
        <v>117</v>
      </c>
      <c r="F384" s="920"/>
      <c r="G384" s="920"/>
      <c r="H384" s="924"/>
      <c r="I384" s="924"/>
      <c r="J384" s="921"/>
      <c r="K384" s="921"/>
      <c r="L384" s="925"/>
    </row>
    <row r="385" spans="1:12" ht="24" x14ac:dyDescent="0.25">
      <c r="A385" s="918">
        <v>1367</v>
      </c>
      <c r="B385" s="9" t="s">
        <v>22</v>
      </c>
      <c r="C385" s="13" t="s">
        <v>23</v>
      </c>
      <c r="D385" s="13" t="s">
        <v>24</v>
      </c>
      <c r="E385" s="13" t="s">
        <v>25</v>
      </c>
      <c r="F385" s="919" t="s">
        <v>17</v>
      </c>
      <c r="G385" s="919"/>
      <c r="H385" s="920"/>
      <c r="I385" s="920"/>
      <c r="J385" s="920"/>
      <c r="K385" s="920"/>
      <c r="L385" s="920"/>
    </row>
    <row r="386" spans="1:12" x14ac:dyDescent="0.25">
      <c r="A386" s="918"/>
      <c r="B386" s="921" t="s">
        <v>4063</v>
      </c>
      <c r="C386" s="922" t="s">
        <v>4066</v>
      </c>
      <c r="D386" s="923">
        <v>43603</v>
      </c>
      <c r="E386" s="921" t="s">
        <v>4067</v>
      </c>
      <c r="F386" s="921" t="s">
        <v>4068</v>
      </c>
      <c r="G386" s="921"/>
      <c r="H386" s="924" t="s">
        <v>30</v>
      </c>
      <c r="I386" s="924"/>
      <c r="J386" s="14" t="s">
        <v>31</v>
      </c>
      <c r="K386" s="14" t="s">
        <v>32</v>
      </c>
      <c r="L386" s="16">
        <v>559.55000000000007</v>
      </c>
    </row>
    <row r="387" spans="1:12" x14ac:dyDescent="0.25">
      <c r="A387" s="918"/>
      <c r="B387" s="921"/>
      <c r="C387" s="922"/>
      <c r="D387" s="923"/>
      <c r="E387" s="921"/>
      <c r="F387" s="921"/>
      <c r="G387" s="921"/>
      <c r="H387" s="924" t="s">
        <v>33</v>
      </c>
      <c r="I387" s="924"/>
      <c r="J387" s="14" t="s">
        <v>31</v>
      </c>
      <c r="K387" s="14" t="s">
        <v>31</v>
      </c>
      <c r="L387" s="16">
        <v>0</v>
      </c>
    </row>
    <row r="388" spans="1:12" ht="24" x14ac:dyDescent="0.25">
      <c r="A388" s="918"/>
      <c r="B388" s="9" t="s">
        <v>34</v>
      </c>
      <c r="C388" s="13" t="s">
        <v>35</v>
      </c>
      <c r="D388" s="13" t="s">
        <v>36</v>
      </c>
      <c r="E388" s="13" t="s">
        <v>37</v>
      </c>
      <c r="F388" s="920"/>
      <c r="G388" s="920"/>
      <c r="H388" s="924" t="s">
        <v>38</v>
      </c>
      <c r="I388" s="924"/>
      <c r="J388" s="921" t="s">
        <v>31</v>
      </c>
      <c r="K388" s="921" t="s">
        <v>32</v>
      </c>
      <c r="L388" s="925">
        <v>440</v>
      </c>
    </row>
    <row r="389" spans="1:12" ht="22.8" x14ac:dyDescent="0.25">
      <c r="A389" s="918"/>
      <c r="B389" s="14" t="s">
        <v>61</v>
      </c>
      <c r="C389" s="14" t="s">
        <v>4068</v>
      </c>
      <c r="D389" s="15">
        <v>43609</v>
      </c>
      <c r="E389" s="14" t="s">
        <v>3583</v>
      </c>
      <c r="F389" s="920"/>
      <c r="G389" s="920"/>
      <c r="H389" s="924"/>
      <c r="I389" s="924"/>
      <c r="J389" s="921"/>
      <c r="K389" s="921"/>
      <c r="L389" s="925"/>
    </row>
    <row r="390" spans="1:12" ht="24" x14ac:dyDescent="0.25">
      <c r="A390" s="918">
        <v>1368</v>
      </c>
      <c r="B390" s="9" t="s">
        <v>22</v>
      </c>
      <c r="C390" s="13" t="s">
        <v>23</v>
      </c>
      <c r="D390" s="13" t="s">
        <v>24</v>
      </c>
      <c r="E390" s="13" t="s">
        <v>25</v>
      </c>
      <c r="F390" s="919" t="s">
        <v>17</v>
      </c>
      <c r="G390" s="919"/>
      <c r="H390" s="920"/>
      <c r="I390" s="920"/>
      <c r="J390" s="920"/>
      <c r="K390" s="920"/>
      <c r="L390" s="920"/>
    </row>
    <row r="391" spans="1:12" x14ac:dyDescent="0.25">
      <c r="A391" s="918"/>
      <c r="B391" s="921" t="s">
        <v>4069</v>
      </c>
      <c r="C391" s="922" t="s">
        <v>4070</v>
      </c>
      <c r="D391" s="923">
        <v>43660</v>
      </c>
      <c r="E391" s="921" t="s">
        <v>95</v>
      </c>
      <c r="F391" s="921" t="s">
        <v>2055</v>
      </c>
      <c r="G391" s="921"/>
      <c r="H391" s="924" t="s">
        <v>30</v>
      </c>
      <c r="I391" s="924"/>
      <c r="J391" s="14" t="s">
        <v>31</v>
      </c>
      <c r="K391" s="14" t="s">
        <v>32</v>
      </c>
      <c r="L391" s="16">
        <v>1839</v>
      </c>
    </row>
    <row r="392" spans="1:12" x14ac:dyDescent="0.25">
      <c r="A392" s="918"/>
      <c r="B392" s="921"/>
      <c r="C392" s="922"/>
      <c r="D392" s="923"/>
      <c r="E392" s="921"/>
      <c r="F392" s="921"/>
      <c r="G392" s="921"/>
      <c r="H392" s="924" t="s">
        <v>33</v>
      </c>
      <c r="I392" s="924"/>
      <c r="J392" s="14" t="s">
        <v>31</v>
      </c>
      <c r="K392" s="14" t="s">
        <v>32</v>
      </c>
      <c r="L392" s="16">
        <v>660.59</v>
      </c>
    </row>
    <row r="393" spans="1:12" ht="24" x14ac:dyDescent="0.25">
      <c r="A393" s="918"/>
      <c r="B393" s="9" t="s">
        <v>34</v>
      </c>
      <c r="C393" s="13" t="s">
        <v>35</v>
      </c>
      <c r="D393" s="13" t="s">
        <v>36</v>
      </c>
      <c r="E393" s="13" t="s">
        <v>37</v>
      </c>
      <c r="F393" s="920"/>
      <c r="G393" s="920"/>
      <c r="H393" s="924" t="s">
        <v>38</v>
      </c>
      <c r="I393" s="924"/>
      <c r="J393" s="921" t="s">
        <v>31</v>
      </c>
      <c r="K393" s="921" t="s">
        <v>31</v>
      </c>
      <c r="L393" s="925">
        <v>0</v>
      </c>
    </row>
    <row r="394" spans="1:12" ht="22.8" x14ac:dyDescent="0.25">
      <c r="A394" s="918"/>
      <c r="B394" s="14" t="s">
        <v>45</v>
      </c>
      <c r="C394" s="14" t="s">
        <v>2055</v>
      </c>
      <c r="D394" s="15">
        <v>43665</v>
      </c>
      <c r="E394" s="14" t="s">
        <v>846</v>
      </c>
      <c r="F394" s="920"/>
      <c r="G394" s="920"/>
      <c r="H394" s="924"/>
      <c r="I394" s="924"/>
      <c r="J394" s="921"/>
      <c r="K394" s="921"/>
      <c r="L394" s="925"/>
    </row>
    <row r="395" spans="1:12" ht="24" x14ac:dyDescent="0.25">
      <c r="A395" s="918">
        <v>1369</v>
      </c>
      <c r="B395" s="9" t="s">
        <v>22</v>
      </c>
      <c r="C395" s="13" t="s">
        <v>23</v>
      </c>
      <c r="D395" s="13" t="s">
        <v>24</v>
      </c>
      <c r="E395" s="13" t="s">
        <v>25</v>
      </c>
      <c r="F395" s="919" t="s">
        <v>17</v>
      </c>
      <c r="G395" s="919"/>
      <c r="H395" s="920"/>
      <c r="I395" s="920"/>
      <c r="J395" s="920"/>
      <c r="K395" s="920"/>
      <c r="L395" s="920"/>
    </row>
    <row r="396" spans="1:12" x14ac:dyDescent="0.25">
      <c r="A396" s="918"/>
      <c r="B396" s="921" t="s">
        <v>4071</v>
      </c>
      <c r="C396" s="921" t="s">
        <v>4072</v>
      </c>
      <c r="D396" s="923">
        <v>43578</v>
      </c>
      <c r="E396" s="921" t="s">
        <v>298</v>
      </c>
      <c r="F396" s="921" t="s">
        <v>2417</v>
      </c>
      <c r="G396" s="921"/>
      <c r="H396" s="924" t="s">
        <v>30</v>
      </c>
      <c r="I396" s="924"/>
      <c r="J396" s="14" t="s">
        <v>31</v>
      </c>
      <c r="K396" s="14" t="s">
        <v>32</v>
      </c>
      <c r="L396" s="16">
        <v>546</v>
      </c>
    </row>
    <row r="397" spans="1:12" x14ac:dyDescent="0.25">
      <c r="A397" s="918"/>
      <c r="B397" s="921"/>
      <c r="C397" s="921"/>
      <c r="D397" s="923"/>
      <c r="E397" s="921"/>
      <c r="F397" s="921"/>
      <c r="G397" s="921"/>
      <c r="H397" s="924" t="s">
        <v>33</v>
      </c>
      <c r="I397" s="924"/>
      <c r="J397" s="14" t="s">
        <v>31</v>
      </c>
      <c r="K397" s="14" t="s">
        <v>32</v>
      </c>
      <c r="L397" s="16">
        <v>251.89</v>
      </c>
    </row>
    <row r="398" spans="1:12" ht="24" x14ac:dyDescent="0.25">
      <c r="A398" s="918"/>
      <c r="B398" s="9" t="s">
        <v>34</v>
      </c>
      <c r="C398" s="13" t="s">
        <v>35</v>
      </c>
      <c r="D398" s="13" t="s">
        <v>36</v>
      </c>
      <c r="E398" s="13" t="s">
        <v>37</v>
      </c>
      <c r="F398" s="920"/>
      <c r="G398" s="920"/>
      <c r="H398" s="924" t="s">
        <v>38</v>
      </c>
      <c r="I398" s="924"/>
      <c r="J398" s="921" t="s">
        <v>31</v>
      </c>
      <c r="K398" s="921" t="s">
        <v>31</v>
      </c>
      <c r="L398" s="925">
        <v>0</v>
      </c>
    </row>
    <row r="399" spans="1:12" ht="22.8" x14ac:dyDescent="0.25">
      <c r="A399" s="918"/>
      <c r="B399" s="14" t="s">
        <v>55</v>
      </c>
      <c r="C399" s="14" t="s">
        <v>2417</v>
      </c>
      <c r="D399" s="15">
        <v>43581</v>
      </c>
      <c r="E399" s="14" t="s">
        <v>324</v>
      </c>
      <c r="F399" s="920"/>
      <c r="G399" s="920"/>
      <c r="H399" s="924"/>
      <c r="I399" s="924"/>
      <c r="J399" s="921"/>
      <c r="K399" s="921"/>
      <c r="L399" s="925"/>
    </row>
    <row r="400" spans="1:12" ht="24" x14ac:dyDescent="0.25">
      <c r="A400" s="918">
        <v>1370</v>
      </c>
      <c r="B400" s="9" t="s">
        <v>22</v>
      </c>
      <c r="C400" s="13" t="s">
        <v>23</v>
      </c>
      <c r="D400" s="13" t="s">
        <v>24</v>
      </c>
      <c r="E400" s="13" t="s">
        <v>25</v>
      </c>
      <c r="F400" s="919" t="s">
        <v>17</v>
      </c>
      <c r="G400" s="919"/>
      <c r="H400" s="920"/>
      <c r="I400" s="920"/>
      <c r="J400" s="920"/>
      <c r="K400" s="920"/>
      <c r="L400" s="920"/>
    </row>
    <row r="401" spans="1:12" x14ac:dyDescent="0.25">
      <c r="A401" s="918"/>
      <c r="B401" s="921" t="s">
        <v>4073</v>
      </c>
      <c r="C401" s="922" t="s">
        <v>4074</v>
      </c>
      <c r="D401" s="923">
        <v>43617</v>
      </c>
      <c r="E401" s="921" t="s">
        <v>1490</v>
      </c>
      <c r="F401" s="921" t="s">
        <v>4075</v>
      </c>
      <c r="G401" s="921"/>
      <c r="H401" s="924" t="s">
        <v>30</v>
      </c>
      <c r="I401" s="924"/>
      <c r="J401" s="14" t="s">
        <v>31</v>
      </c>
      <c r="K401" s="14" t="s">
        <v>32</v>
      </c>
      <c r="L401" s="16">
        <v>642</v>
      </c>
    </row>
    <row r="402" spans="1:12" x14ac:dyDescent="0.25">
      <c r="A402" s="918"/>
      <c r="B402" s="921"/>
      <c r="C402" s="922"/>
      <c r="D402" s="923"/>
      <c r="E402" s="921"/>
      <c r="F402" s="921"/>
      <c r="G402" s="921"/>
      <c r="H402" s="924" t="s">
        <v>33</v>
      </c>
      <c r="I402" s="924"/>
      <c r="J402" s="921" t="s">
        <v>31</v>
      </c>
      <c r="K402" s="921" t="s">
        <v>32</v>
      </c>
      <c r="L402" s="925">
        <v>389.1</v>
      </c>
    </row>
    <row r="403" spans="1:12" x14ac:dyDescent="0.25">
      <c r="A403" s="918"/>
      <c r="B403" s="921"/>
      <c r="C403" s="922"/>
      <c r="D403" s="923"/>
      <c r="E403" s="921"/>
      <c r="F403" s="921"/>
      <c r="G403" s="921"/>
      <c r="H403" s="924"/>
      <c r="I403" s="924"/>
      <c r="J403" s="921"/>
      <c r="K403" s="921"/>
      <c r="L403" s="925"/>
    </row>
    <row r="404" spans="1:12" ht="24" x14ac:dyDescent="0.25">
      <c r="A404" s="918"/>
      <c r="B404" s="9" t="s">
        <v>34</v>
      </c>
      <c r="C404" s="13" t="s">
        <v>35</v>
      </c>
      <c r="D404" s="13" t="s">
        <v>36</v>
      </c>
      <c r="E404" s="13" t="s">
        <v>37</v>
      </c>
      <c r="F404" s="920"/>
      <c r="G404" s="920"/>
      <c r="H404" s="924" t="s">
        <v>38</v>
      </c>
      <c r="I404" s="924"/>
      <c r="J404" s="921" t="s">
        <v>31</v>
      </c>
      <c r="K404" s="921" t="s">
        <v>31</v>
      </c>
      <c r="L404" s="925">
        <v>0</v>
      </c>
    </row>
    <row r="405" spans="1:12" ht="22.8" x14ac:dyDescent="0.25">
      <c r="A405" s="918"/>
      <c r="B405" s="14" t="s">
        <v>4076</v>
      </c>
      <c r="C405" s="14" t="s">
        <v>4075</v>
      </c>
      <c r="D405" s="15">
        <v>43623</v>
      </c>
      <c r="E405" s="14" t="s">
        <v>1268</v>
      </c>
      <c r="F405" s="920"/>
      <c r="G405" s="920"/>
      <c r="H405" s="924"/>
      <c r="I405" s="924"/>
      <c r="J405" s="921"/>
      <c r="K405" s="921"/>
      <c r="L405" s="925"/>
    </row>
    <row r="406" spans="1:12" ht="24" x14ac:dyDescent="0.25">
      <c r="A406" s="918">
        <v>1371</v>
      </c>
      <c r="B406" s="9" t="s">
        <v>22</v>
      </c>
      <c r="C406" s="13" t="s">
        <v>23</v>
      </c>
      <c r="D406" s="13" t="s">
        <v>24</v>
      </c>
      <c r="E406" s="13" t="s">
        <v>25</v>
      </c>
      <c r="F406" s="919" t="s">
        <v>17</v>
      </c>
      <c r="G406" s="919"/>
      <c r="H406" s="920"/>
      <c r="I406" s="920"/>
      <c r="J406" s="920"/>
      <c r="K406" s="920"/>
      <c r="L406" s="920"/>
    </row>
    <row r="407" spans="1:12" x14ac:dyDescent="0.25">
      <c r="A407" s="918"/>
      <c r="B407" s="921" t="s">
        <v>4073</v>
      </c>
      <c r="C407" s="922" t="s">
        <v>4077</v>
      </c>
      <c r="D407" s="923">
        <v>43661</v>
      </c>
      <c r="E407" s="921" t="s">
        <v>1306</v>
      </c>
      <c r="F407" s="921" t="s">
        <v>4078</v>
      </c>
      <c r="G407" s="921"/>
      <c r="H407" s="924" t="s">
        <v>30</v>
      </c>
      <c r="I407" s="924"/>
      <c r="J407" s="14" t="s">
        <v>31</v>
      </c>
      <c r="K407" s="14" t="s">
        <v>32</v>
      </c>
      <c r="L407" s="16">
        <v>280.8</v>
      </c>
    </row>
    <row r="408" spans="1:12" x14ac:dyDescent="0.25">
      <c r="A408" s="918"/>
      <c r="B408" s="921"/>
      <c r="C408" s="922"/>
      <c r="D408" s="923"/>
      <c r="E408" s="921"/>
      <c r="F408" s="921"/>
      <c r="G408" s="921"/>
      <c r="H408" s="924" t="s">
        <v>33</v>
      </c>
      <c r="I408" s="924"/>
      <c r="J408" s="14" t="s">
        <v>31</v>
      </c>
      <c r="K408" s="14" t="s">
        <v>32</v>
      </c>
      <c r="L408" s="16">
        <v>516.61</v>
      </c>
    </row>
    <row r="409" spans="1:12" ht="24" x14ac:dyDescent="0.25">
      <c r="A409" s="918"/>
      <c r="B409" s="9" t="s">
        <v>34</v>
      </c>
      <c r="C409" s="13" t="s">
        <v>35</v>
      </c>
      <c r="D409" s="13" t="s">
        <v>36</v>
      </c>
      <c r="E409" s="13" t="s">
        <v>37</v>
      </c>
      <c r="F409" s="920"/>
      <c r="G409" s="920"/>
      <c r="H409" s="924" t="s">
        <v>38</v>
      </c>
      <c r="I409" s="924"/>
      <c r="J409" s="921" t="s">
        <v>31</v>
      </c>
      <c r="K409" s="921" t="s">
        <v>32</v>
      </c>
      <c r="L409" s="925">
        <v>90</v>
      </c>
    </row>
    <row r="410" spans="1:12" ht="22.8" x14ac:dyDescent="0.25">
      <c r="A410" s="918"/>
      <c r="B410" s="14" t="s">
        <v>4076</v>
      </c>
      <c r="C410" s="14" t="s">
        <v>4078</v>
      </c>
      <c r="D410" s="15">
        <v>43663</v>
      </c>
      <c r="E410" s="14" t="s">
        <v>333</v>
      </c>
      <c r="F410" s="920"/>
      <c r="G410" s="920"/>
      <c r="H410" s="924"/>
      <c r="I410" s="924"/>
      <c r="J410" s="921"/>
      <c r="K410" s="921"/>
      <c r="L410" s="925"/>
    </row>
    <row r="411" spans="1:12" ht="24" x14ac:dyDescent="0.25">
      <c r="A411" s="918">
        <v>1372</v>
      </c>
      <c r="B411" s="9" t="s">
        <v>22</v>
      </c>
      <c r="C411" s="13" t="s">
        <v>23</v>
      </c>
      <c r="D411" s="13" t="s">
        <v>24</v>
      </c>
      <c r="E411" s="13" t="s">
        <v>25</v>
      </c>
      <c r="F411" s="919" t="s">
        <v>17</v>
      </c>
      <c r="G411" s="919"/>
      <c r="H411" s="920"/>
      <c r="I411" s="920"/>
      <c r="J411" s="920"/>
      <c r="K411" s="920"/>
      <c r="L411" s="920"/>
    </row>
    <row r="412" spans="1:12" x14ac:dyDescent="0.25">
      <c r="A412" s="918"/>
      <c r="B412" s="921" t="s">
        <v>4079</v>
      </c>
      <c r="C412" s="922" t="s">
        <v>4080</v>
      </c>
      <c r="D412" s="923">
        <v>43580</v>
      </c>
      <c r="E412" s="921" t="s">
        <v>2992</v>
      </c>
      <c r="F412" s="921" t="s">
        <v>4081</v>
      </c>
      <c r="G412" s="921"/>
      <c r="H412" s="924" t="s">
        <v>30</v>
      </c>
      <c r="I412" s="924"/>
      <c r="J412" s="14" t="s">
        <v>31</v>
      </c>
      <c r="K412" s="14" t="s">
        <v>32</v>
      </c>
      <c r="L412" s="16">
        <v>428</v>
      </c>
    </row>
    <row r="413" spans="1:12" x14ac:dyDescent="0.25">
      <c r="A413" s="918"/>
      <c r="B413" s="921"/>
      <c r="C413" s="922"/>
      <c r="D413" s="923"/>
      <c r="E413" s="921"/>
      <c r="F413" s="921"/>
      <c r="G413" s="921"/>
      <c r="H413" s="924" t="s">
        <v>33</v>
      </c>
      <c r="I413" s="924"/>
      <c r="J413" s="921" t="s">
        <v>31</v>
      </c>
      <c r="K413" s="921" t="s">
        <v>32</v>
      </c>
      <c r="L413" s="925">
        <v>332.6</v>
      </c>
    </row>
    <row r="414" spans="1:12" x14ac:dyDescent="0.25">
      <c r="A414" s="918"/>
      <c r="B414" s="921"/>
      <c r="C414" s="922"/>
      <c r="D414" s="923"/>
      <c r="E414" s="921"/>
      <c r="F414" s="921"/>
      <c r="G414" s="921"/>
      <c r="H414" s="924"/>
      <c r="I414" s="924"/>
      <c r="J414" s="921"/>
      <c r="K414" s="921"/>
      <c r="L414" s="925"/>
    </row>
    <row r="415" spans="1:12" ht="24" x14ac:dyDescent="0.25">
      <c r="A415" s="918"/>
      <c r="B415" s="9" t="s">
        <v>34</v>
      </c>
      <c r="C415" s="13" t="s">
        <v>35</v>
      </c>
      <c r="D415" s="13" t="s">
        <v>36</v>
      </c>
      <c r="E415" s="13" t="s">
        <v>37</v>
      </c>
      <c r="F415" s="920"/>
      <c r="G415" s="920"/>
      <c r="H415" s="924" t="s">
        <v>38</v>
      </c>
      <c r="I415" s="924"/>
      <c r="J415" s="921" t="s">
        <v>31</v>
      </c>
      <c r="K415" s="921" t="s">
        <v>32</v>
      </c>
      <c r="L415" s="925">
        <v>142.33000000000001</v>
      </c>
    </row>
    <row r="416" spans="1:12" ht="22.8" x14ac:dyDescent="0.25">
      <c r="A416" s="918"/>
      <c r="B416" s="14" t="s">
        <v>605</v>
      </c>
      <c r="C416" s="14" t="s">
        <v>4081</v>
      </c>
      <c r="D416" s="15">
        <v>43582</v>
      </c>
      <c r="E416" s="14" t="s">
        <v>914</v>
      </c>
      <c r="F416" s="920"/>
      <c r="G416" s="920"/>
      <c r="H416" s="924"/>
      <c r="I416" s="924"/>
      <c r="J416" s="921"/>
      <c r="K416" s="921"/>
      <c r="L416" s="925"/>
    </row>
    <row r="417" spans="1:12" ht="24" x14ac:dyDescent="0.25">
      <c r="A417" s="918">
        <v>1373</v>
      </c>
      <c r="B417" s="9" t="s">
        <v>22</v>
      </c>
      <c r="C417" s="13" t="s">
        <v>23</v>
      </c>
      <c r="D417" s="13" t="s">
        <v>24</v>
      </c>
      <c r="E417" s="13" t="s">
        <v>25</v>
      </c>
      <c r="F417" s="919" t="s">
        <v>17</v>
      </c>
      <c r="G417" s="919"/>
      <c r="H417" s="920"/>
      <c r="I417" s="920"/>
      <c r="J417" s="920"/>
      <c r="K417" s="920"/>
      <c r="L417" s="920"/>
    </row>
    <row r="418" spans="1:12" x14ac:dyDescent="0.25">
      <c r="A418" s="918"/>
      <c r="B418" s="921" t="s">
        <v>4082</v>
      </c>
      <c r="C418" s="922" t="s">
        <v>4083</v>
      </c>
      <c r="D418" s="923">
        <v>43602</v>
      </c>
      <c r="E418" s="921" t="s">
        <v>266</v>
      </c>
      <c r="F418" s="921" t="s">
        <v>4084</v>
      </c>
      <c r="G418" s="921"/>
      <c r="H418" s="924" t="s">
        <v>30</v>
      </c>
      <c r="I418" s="924"/>
      <c r="J418" s="14" t="s">
        <v>31</v>
      </c>
      <c r="K418" s="14" t="s">
        <v>32</v>
      </c>
      <c r="L418" s="16">
        <v>1086</v>
      </c>
    </row>
    <row r="419" spans="1:12" x14ac:dyDescent="0.25">
      <c r="A419" s="918"/>
      <c r="B419" s="921"/>
      <c r="C419" s="922"/>
      <c r="D419" s="923"/>
      <c r="E419" s="921"/>
      <c r="F419" s="921"/>
      <c r="G419" s="921"/>
      <c r="H419" s="924" t="s">
        <v>33</v>
      </c>
      <c r="I419" s="924"/>
      <c r="J419" s="14" t="s">
        <v>31</v>
      </c>
      <c r="K419" s="14" t="s">
        <v>31</v>
      </c>
      <c r="L419" s="16">
        <v>0</v>
      </c>
    </row>
    <row r="420" spans="1:12" ht="24" x14ac:dyDescent="0.25">
      <c r="A420" s="918"/>
      <c r="B420" s="9" t="s">
        <v>34</v>
      </c>
      <c r="C420" s="13" t="s">
        <v>35</v>
      </c>
      <c r="D420" s="13" t="s">
        <v>36</v>
      </c>
      <c r="E420" s="13" t="s">
        <v>37</v>
      </c>
      <c r="F420" s="920"/>
      <c r="G420" s="920"/>
      <c r="H420" s="924" t="s">
        <v>38</v>
      </c>
      <c r="I420" s="924"/>
      <c r="J420" s="921" t="s">
        <v>31</v>
      </c>
      <c r="K420" s="921" t="s">
        <v>32</v>
      </c>
      <c r="L420" s="925">
        <v>750</v>
      </c>
    </row>
    <row r="421" spans="1:12" ht="22.8" x14ac:dyDescent="0.25">
      <c r="A421" s="918"/>
      <c r="B421" s="14" t="s">
        <v>39</v>
      </c>
      <c r="C421" s="14" t="s">
        <v>4084</v>
      </c>
      <c r="D421" s="15">
        <v>43608</v>
      </c>
      <c r="E421" s="14" t="s">
        <v>4085</v>
      </c>
      <c r="F421" s="920"/>
      <c r="G421" s="920"/>
      <c r="H421" s="924"/>
      <c r="I421" s="924"/>
      <c r="J421" s="921"/>
      <c r="K421" s="921"/>
      <c r="L421" s="925"/>
    </row>
    <row r="422" spans="1:12" ht="24" x14ac:dyDescent="0.25">
      <c r="A422" s="918">
        <v>1374</v>
      </c>
      <c r="B422" s="9" t="s">
        <v>22</v>
      </c>
      <c r="C422" s="13" t="s">
        <v>23</v>
      </c>
      <c r="D422" s="13" t="s">
        <v>24</v>
      </c>
      <c r="E422" s="13" t="s">
        <v>25</v>
      </c>
      <c r="F422" s="919" t="s">
        <v>17</v>
      </c>
      <c r="G422" s="919"/>
      <c r="H422" s="920"/>
      <c r="I422" s="920"/>
      <c r="J422" s="920"/>
      <c r="K422" s="920"/>
      <c r="L422" s="920"/>
    </row>
    <row r="423" spans="1:12" x14ac:dyDescent="0.25">
      <c r="A423" s="918"/>
      <c r="B423" s="921" t="s">
        <v>4086</v>
      </c>
      <c r="C423" s="922" t="s">
        <v>4087</v>
      </c>
      <c r="D423" s="923">
        <v>43561</v>
      </c>
      <c r="E423" s="921" t="s">
        <v>1430</v>
      </c>
      <c r="F423" s="921" t="s">
        <v>2260</v>
      </c>
      <c r="G423" s="921"/>
      <c r="H423" s="924" t="s">
        <v>30</v>
      </c>
      <c r="I423" s="924"/>
      <c r="J423" s="14" t="s">
        <v>31</v>
      </c>
      <c r="K423" s="14" t="s">
        <v>32</v>
      </c>
      <c r="L423" s="16">
        <v>678.96</v>
      </c>
    </row>
    <row r="424" spans="1:12" x14ac:dyDescent="0.25">
      <c r="A424" s="918"/>
      <c r="B424" s="921"/>
      <c r="C424" s="922"/>
      <c r="D424" s="923"/>
      <c r="E424" s="921"/>
      <c r="F424" s="921"/>
      <c r="G424" s="921"/>
      <c r="H424" s="924" t="s">
        <v>33</v>
      </c>
      <c r="I424" s="924"/>
      <c r="J424" s="921" t="s">
        <v>31</v>
      </c>
      <c r="K424" s="921" t="s">
        <v>32</v>
      </c>
      <c r="L424" s="925">
        <v>155.30000000000001</v>
      </c>
    </row>
    <row r="425" spans="1:12" x14ac:dyDescent="0.25">
      <c r="A425" s="918"/>
      <c r="B425" s="921"/>
      <c r="C425" s="922"/>
      <c r="D425" s="923"/>
      <c r="E425" s="921"/>
      <c r="F425" s="921"/>
      <c r="G425" s="921"/>
      <c r="H425" s="924"/>
      <c r="I425" s="924"/>
      <c r="J425" s="921"/>
      <c r="K425" s="921"/>
      <c r="L425" s="925"/>
    </row>
    <row r="426" spans="1:12" x14ac:dyDescent="0.25">
      <c r="A426" s="918"/>
      <c r="B426" s="921"/>
      <c r="C426" s="922"/>
      <c r="D426" s="923"/>
      <c r="E426" s="921"/>
      <c r="F426" s="921"/>
      <c r="G426" s="921"/>
      <c r="H426" s="924"/>
      <c r="I426" s="924"/>
      <c r="J426" s="921"/>
      <c r="K426" s="921"/>
      <c r="L426" s="925"/>
    </row>
    <row r="427" spans="1:12" ht="24" x14ac:dyDescent="0.25">
      <c r="A427" s="918"/>
      <c r="B427" s="9" t="s">
        <v>34</v>
      </c>
      <c r="C427" s="13" t="s">
        <v>35</v>
      </c>
      <c r="D427" s="13" t="s">
        <v>36</v>
      </c>
      <c r="E427" s="13" t="s">
        <v>37</v>
      </c>
      <c r="F427" s="920"/>
      <c r="G427" s="920"/>
      <c r="H427" s="924" t="s">
        <v>38</v>
      </c>
      <c r="I427" s="924"/>
      <c r="J427" s="921" t="s">
        <v>31</v>
      </c>
      <c r="K427" s="921" t="s">
        <v>32</v>
      </c>
      <c r="L427" s="925">
        <v>1249</v>
      </c>
    </row>
    <row r="428" spans="1:12" ht="22.8" x14ac:dyDescent="0.25">
      <c r="A428" s="918"/>
      <c r="B428" s="14" t="s">
        <v>4088</v>
      </c>
      <c r="C428" s="14" t="s">
        <v>2260</v>
      </c>
      <c r="D428" s="15">
        <v>43565</v>
      </c>
      <c r="E428" s="14" t="s">
        <v>2535</v>
      </c>
      <c r="F428" s="920"/>
      <c r="G428" s="920"/>
      <c r="H428" s="924"/>
      <c r="I428" s="924"/>
      <c r="J428" s="921"/>
      <c r="K428" s="921"/>
      <c r="L428" s="925"/>
    </row>
    <row r="429" spans="1:12" ht="24" x14ac:dyDescent="0.25">
      <c r="A429" s="918">
        <v>1375</v>
      </c>
      <c r="B429" s="9" t="s">
        <v>22</v>
      </c>
      <c r="C429" s="13" t="s">
        <v>23</v>
      </c>
      <c r="D429" s="13" t="s">
        <v>24</v>
      </c>
      <c r="E429" s="13" t="s">
        <v>25</v>
      </c>
      <c r="F429" s="919" t="s">
        <v>17</v>
      </c>
      <c r="G429" s="919"/>
      <c r="H429" s="920"/>
      <c r="I429" s="920"/>
      <c r="J429" s="920"/>
      <c r="K429" s="920"/>
      <c r="L429" s="920"/>
    </row>
    <row r="430" spans="1:12" x14ac:dyDescent="0.25">
      <c r="A430" s="918"/>
      <c r="B430" s="921" t="s">
        <v>4086</v>
      </c>
      <c r="C430" s="922" t="s">
        <v>4087</v>
      </c>
      <c r="D430" s="923">
        <v>43561</v>
      </c>
      <c r="E430" s="921" t="s">
        <v>1430</v>
      </c>
      <c r="F430" s="921" t="s">
        <v>4089</v>
      </c>
      <c r="G430" s="921"/>
      <c r="H430" s="924" t="s">
        <v>30</v>
      </c>
      <c r="I430" s="924"/>
      <c r="J430" s="14" t="s">
        <v>31</v>
      </c>
      <c r="K430" s="14" t="s">
        <v>32</v>
      </c>
      <c r="L430" s="16">
        <v>592.86</v>
      </c>
    </row>
    <row r="431" spans="1:12" x14ac:dyDescent="0.25">
      <c r="A431" s="918"/>
      <c r="B431" s="921"/>
      <c r="C431" s="922"/>
      <c r="D431" s="923"/>
      <c r="E431" s="921"/>
      <c r="F431" s="921"/>
      <c r="G431" s="921"/>
      <c r="H431" s="924" t="s">
        <v>33</v>
      </c>
      <c r="I431" s="924"/>
      <c r="J431" s="921" t="s">
        <v>31</v>
      </c>
      <c r="K431" s="921" t="s">
        <v>32</v>
      </c>
      <c r="L431" s="925">
        <v>188.3</v>
      </c>
    </row>
    <row r="432" spans="1:12" x14ac:dyDescent="0.25">
      <c r="A432" s="918"/>
      <c r="B432" s="921"/>
      <c r="C432" s="922"/>
      <c r="D432" s="923"/>
      <c r="E432" s="921"/>
      <c r="F432" s="921"/>
      <c r="G432" s="921"/>
      <c r="H432" s="924"/>
      <c r="I432" s="924"/>
      <c r="J432" s="921"/>
      <c r="K432" s="921"/>
      <c r="L432" s="925"/>
    </row>
    <row r="433" spans="1:12" x14ac:dyDescent="0.25">
      <c r="A433" s="918"/>
      <c r="B433" s="921"/>
      <c r="C433" s="922"/>
      <c r="D433" s="923"/>
      <c r="E433" s="921"/>
      <c r="F433" s="921"/>
      <c r="G433" s="921"/>
      <c r="H433" s="924"/>
      <c r="I433" s="924"/>
      <c r="J433" s="921"/>
      <c r="K433" s="921"/>
      <c r="L433" s="925"/>
    </row>
    <row r="434" spans="1:12" ht="24" x14ac:dyDescent="0.25">
      <c r="A434" s="918"/>
      <c r="B434" s="9" t="s">
        <v>34</v>
      </c>
      <c r="C434" s="13" t="s">
        <v>35</v>
      </c>
      <c r="D434" s="13" t="s">
        <v>36</v>
      </c>
      <c r="E434" s="13" t="s">
        <v>37</v>
      </c>
      <c r="F434" s="920"/>
      <c r="G434" s="920"/>
      <c r="H434" s="924" t="s">
        <v>38</v>
      </c>
      <c r="I434" s="924"/>
      <c r="J434" s="921" t="s">
        <v>31</v>
      </c>
      <c r="K434" s="921" t="s">
        <v>32</v>
      </c>
      <c r="L434" s="925">
        <v>110</v>
      </c>
    </row>
    <row r="435" spans="1:12" ht="22.8" x14ac:dyDescent="0.25">
      <c r="A435" s="918"/>
      <c r="B435" s="14" t="s">
        <v>4088</v>
      </c>
      <c r="C435" s="14" t="s">
        <v>4089</v>
      </c>
      <c r="D435" s="15">
        <v>43565</v>
      </c>
      <c r="E435" s="14" t="s">
        <v>2535</v>
      </c>
      <c r="F435" s="920"/>
      <c r="G435" s="920"/>
      <c r="H435" s="924"/>
      <c r="I435" s="924"/>
      <c r="J435" s="921"/>
      <c r="K435" s="921"/>
      <c r="L435" s="925"/>
    </row>
    <row r="436" spans="1:12" ht="24" x14ac:dyDescent="0.25">
      <c r="A436" s="918">
        <v>1376</v>
      </c>
      <c r="B436" s="9" t="s">
        <v>22</v>
      </c>
      <c r="C436" s="13" t="s">
        <v>23</v>
      </c>
      <c r="D436" s="13" t="s">
        <v>24</v>
      </c>
      <c r="E436" s="13" t="s">
        <v>25</v>
      </c>
      <c r="F436" s="919" t="s">
        <v>17</v>
      </c>
      <c r="G436" s="919"/>
      <c r="H436" s="920"/>
      <c r="I436" s="920"/>
      <c r="J436" s="920"/>
      <c r="K436" s="920"/>
      <c r="L436" s="920"/>
    </row>
    <row r="437" spans="1:12" x14ac:dyDescent="0.25">
      <c r="A437" s="918"/>
      <c r="B437" s="921" t="s">
        <v>4090</v>
      </c>
      <c r="C437" s="922" t="s">
        <v>4091</v>
      </c>
      <c r="D437" s="923">
        <v>43590</v>
      </c>
      <c r="E437" s="921" t="s">
        <v>1542</v>
      </c>
      <c r="F437" s="921" t="s">
        <v>1543</v>
      </c>
      <c r="G437" s="921"/>
      <c r="H437" s="924" t="s">
        <v>30</v>
      </c>
      <c r="I437" s="924"/>
      <c r="J437" s="14" t="s">
        <v>31</v>
      </c>
      <c r="K437" s="14" t="s">
        <v>32</v>
      </c>
      <c r="L437" s="16">
        <v>408</v>
      </c>
    </row>
    <row r="438" spans="1:12" x14ac:dyDescent="0.25">
      <c r="A438" s="918"/>
      <c r="B438" s="921"/>
      <c r="C438" s="922"/>
      <c r="D438" s="923"/>
      <c r="E438" s="921"/>
      <c r="F438" s="921"/>
      <c r="G438" s="921"/>
      <c r="H438" s="924" t="s">
        <v>33</v>
      </c>
      <c r="I438" s="924"/>
      <c r="J438" s="921" t="s">
        <v>31</v>
      </c>
      <c r="K438" s="921" t="s">
        <v>32</v>
      </c>
      <c r="L438" s="925">
        <v>294.40000000000003</v>
      </c>
    </row>
    <row r="439" spans="1:12" x14ac:dyDescent="0.25">
      <c r="A439" s="918"/>
      <c r="B439" s="921"/>
      <c r="C439" s="922"/>
      <c r="D439" s="923"/>
      <c r="E439" s="921"/>
      <c r="F439" s="921"/>
      <c r="G439" s="921"/>
      <c r="H439" s="924"/>
      <c r="I439" s="924"/>
      <c r="J439" s="921"/>
      <c r="K439" s="921"/>
      <c r="L439" s="925"/>
    </row>
    <row r="440" spans="1:12" ht="24" x14ac:dyDescent="0.25">
      <c r="A440" s="918"/>
      <c r="B440" s="9" t="s">
        <v>34</v>
      </c>
      <c r="C440" s="13" t="s">
        <v>35</v>
      </c>
      <c r="D440" s="13" t="s">
        <v>36</v>
      </c>
      <c r="E440" s="13" t="s">
        <v>37</v>
      </c>
      <c r="F440" s="920"/>
      <c r="G440" s="920"/>
      <c r="H440" s="924" t="s">
        <v>38</v>
      </c>
      <c r="I440" s="924"/>
      <c r="J440" s="921" t="s">
        <v>31</v>
      </c>
      <c r="K440" s="921" t="s">
        <v>32</v>
      </c>
      <c r="L440" s="925">
        <v>93.44</v>
      </c>
    </row>
    <row r="441" spans="1:12" ht="22.8" x14ac:dyDescent="0.25">
      <c r="A441" s="918"/>
      <c r="B441" s="14" t="s">
        <v>39</v>
      </c>
      <c r="C441" s="14" t="s">
        <v>1543</v>
      </c>
      <c r="D441" s="15">
        <v>43592</v>
      </c>
      <c r="E441" s="14" t="s">
        <v>3185</v>
      </c>
      <c r="F441" s="920"/>
      <c r="G441" s="920"/>
      <c r="H441" s="924"/>
      <c r="I441" s="924"/>
      <c r="J441" s="921"/>
      <c r="K441" s="921"/>
      <c r="L441" s="925"/>
    </row>
    <row r="442" spans="1:12" ht="24" x14ac:dyDescent="0.25">
      <c r="A442" s="918">
        <v>1377</v>
      </c>
      <c r="B442" s="9" t="s">
        <v>22</v>
      </c>
      <c r="C442" s="13" t="s">
        <v>23</v>
      </c>
      <c r="D442" s="13" t="s">
        <v>24</v>
      </c>
      <c r="E442" s="13" t="s">
        <v>25</v>
      </c>
      <c r="F442" s="919" t="s">
        <v>17</v>
      </c>
      <c r="G442" s="919"/>
      <c r="H442" s="920"/>
      <c r="I442" s="920"/>
      <c r="J442" s="920"/>
      <c r="K442" s="920"/>
      <c r="L442" s="920"/>
    </row>
    <row r="443" spans="1:12" x14ac:dyDescent="0.25">
      <c r="A443" s="918"/>
      <c r="B443" s="921" t="s">
        <v>4092</v>
      </c>
      <c r="C443" s="921" t="s">
        <v>4093</v>
      </c>
      <c r="D443" s="923">
        <v>43661</v>
      </c>
      <c r="E443" s="921" t="s">
        <v>4094</v>
      </c>
      <c r="F443" s="921" t="s">
        <v>4095</v>
      </c>
      <c r="G443" s="921"/>
      <c r="H443" s="924" t="s">
        <v>30</v>
      </c>
      <c r="I443" s="924"/>
      <c r="J443" s="14" t="s">
        <v>31</v>
      </c>
      <c r="K443" s="14" t="s">
        <v>32</v>
      </c>
      <c r="L443" s="16">
        <v>113</v>
      </c>
    </row>
    <row r="444" spans="1:12" x14ac:dyDescent="0.25">
      <c r="A444" s="918"/>
      <c r="B444" s="921"/>
      <c r="C444" s="921"/>
      <c r="D444" s="923"/>
      <c r="E444" s="921"/>
      <c r="F444" s="921"/>
      <c r="G444" s="921"/>
      <c r="H444" s="924" t="s">
        <v>33</v>
      </c>
      <c r="I444" s="924"/>
      <c r="J444" s="14" t="s">
        <v>31</v>
      </c>
      <c r="K444" s="14" t="s">
        <v>32</v>
      </c>
      <c r="L444" s="16">
        <v>300</v>
      </c>
    </row>
    <row r="445" spans="1:12" ht="24" x14ac:dyDescent="0.25">
      <c r="A445" s="918"/>
      <c r="B445" s="9" t="s">
        <v>34</v>
      </c>
      <c r="C445" s="13" t="s">
        <v>35</v>
      </c>
      <c r="D445" s="13" t="s">
        <v>36</v>
      </c>
      <c r="E445" s="13" t="s">
        <v>37</v>
      </c>
      <c r="F445" s="920"/>
      <c r="G445" s="920"/>
      <c r="H445" s="924" t="s">
        <v>38</v>
      </c>
      <c r="I445" s="924"/>
      <c r="J445" s="921" t="s">
        <v>31</v>
      </c>
      <c r="K445" s="921" t="s">
        <v>31</v>
      </c>
      <c r="L445" s="925">
        <v>0</v>
      </c>
    </row>
    <row r="446" spans="1:12" ht="22.8" x14ac:dyDescent="0.25">
      <c r="A446" s="918"/>
      <c r="B446" s="14" t="s">
        <v>702</v>
      </c>
      <c r="C446" s="14" t="s">
        <v>4095</v>
      </c>
      <c r="D446" s="15">
        <v>43662</v>
      </c>
      <c r="E446" s="14" t="s">
        <v>354</v>
      </c>
      <c r="F446" s="920"/>
      <c r="G446" s="920"/>
      <c r="H446" s="924"/>
      <c r="I446" s="924"/>
      <c r="J446" s="921"/>
      <c r="K446" s="921"/>
      <c r="L446" s="925"/>
    </row>
    <row r="447" spans="1:12" ht="24" x14ac:dyDescent="0.25">
      <c r="A447" s="918">
        <v>1378</v>
      </c>
      <c r="B447" s="9" t="s">
        <v>22</v>
      </c>
      <c r="C447" s="13" t="s">
        <v>23</v>
      </c>
      <c r="D447" s="13" t="s">
        <v>24</v>
      </c>
      <c r="E447" s="13" t="s">
        <v>25</v>
      </c>
      <c r="F447" s="919" t="s">
        <v>17</v>
      </c>
      <c r="G447" s="919"/>
      <c r="H447" s="920"/>
      <c r="I447" s="920"/>
      <c r="J447" s="920"/>
      <c r="K447" s="920"/>
      <c r="L447" s="920"/>
    </row>
    <row r="448" spans="1:12" x14ac:dyDescent="0.25">
      <c r="A448" s="918"/>
      <c r="B448" s="921" t="s">
        <v>4096</v>
      </c>
      <c r="C448" s="922" t="s">
        <v>4097</v>
      </c>
      <c r="D448" s="923">
        <v>43566</v>
      </c>
      <c r="E448" s="921" t="s">
        <v>3367</v>
      </c>
      <c r="F448" s="921" t="s">
        <v>1488</v>
      </c>
      <c r="G448" s="921"/>
      <c r="H448" s="924" t="s">
        <v>30</v>
      </c>
      <c r="I448" s="924"/>
      <c r="J448" s="14" t="s">
        <v>31</v>
      </c>
      <c r="K448" s="14" t="s">
        <v>32</v>
      </c>
      <c r="L448" s="16">
        <v>183.4</v>
      </c>
    </row>
    <row r="449" spans="1:12" x14ac:dyDescent="0.25">
      <c r="A449" s="918"/>
      <c r="B449" s="921"/>
      <c r="C449" s="922"/>
      <c r="D449" s="923"/>
      <c r="E449" s="921"/>
      <c r="F449" s="921"/>
      <c r="G449" s="921"/>
      <c r="H449" s="924" t="s">
        <v>33</v>
      </c>
      <c r="I449" s="924"/>
      <c r="J449" s="921" t="s">
        <v>31</v>
      </c>
      <c r="K449" s="921" t="s">
        <v>32</v>
      </c>
      <c r="L449" s="925">
        <v>145</v>
      </c>
    </row>
    <row r="450" spans="1:12" x14ac:dyDescent="0.25">
      <c r="A450" s="918"/>
      <c r="B450" s="921"/>
      <c r="C450" s="922"/>
      <c r="D450" s="923"/>
      <c r="E450" s="921"/>
      <c r="F450" s="921"/>
      <c r="G450" s="921"/>
      <c r="H450" s="924"/>
      <c r="I450" s="924"/>
      <c r="J450" s="921"/>
      <c r="K450" s="921"/>
      <c r="L450" s="925"/>
    </row>
    <row r="451" spans="1:12" ht="24" x14ac:dyDescent="0.25">
      <c r="A451" s="918"/>
      <c r="B451" s="9" t="s">
        <v>34</v>
      </c>
      <c r="C451" s="13" t="s">
        <v>35</v>
      </c>
      <c r="D451" s="13" t="s">
        <v>36</v>
      </c>
      <c r="E451" s="13" t="s">
        <v>37</v>
      </c>
      <c r="F451" s="920"/>
      <c r="G451" s="920"/>
      <c r="H451" s="924" t="s">
        <v>38</v>
      </c>
      <c r="I451" s="924"/>
      <c r="J451" s="921" t="s">
        <v>31</v>
      </c>
      <c r="K451" s="921" t="s">
        <v>31</v>
      </c>
      <c r="L451" s="925">
        <v>0</v>
      </c>
    </row>
    <row r="452" spans="1:12" ht="22.8" x14ac:dyDescent="0.25">
      <c r="A452" s="918"/>
      <c r="B452" s="14" t="s">
        <v>229</v>
      </c>
      <c r="C452" s="14" t="s">
        <v>1488</v>
      </c>
      <c r="D452" s="15">
        <v>43567</v>
      </c>
      <c r="E452" s="14" t="s">
        <v>138</v>
      </c>
      <c r="F452" s="920"/>
      <c r="G452" s="920"/>
      <c r="H452" s="924"/>
      <c r="I452" s="924"/>
      <c r="J452" s="921"/>
      <c r="K452" s="921"/>
      <c r="L452" s="925"/>
    </row>
    <row r="453" spans="1:12" ht="24" x14ac:dyDescent="0.25">
      <c r="A453" s="918">
        <v>1379</v>
      </c>
      <c r="B453" s="9" t="s">
        <v>22</v>
      </c>
      <c r="C453" s="13" t="s">
        <v>23</v>
      </c>
      <c r="D453" s="13" t="s">
        <v>24</v>
      </c>
      <c r="E453" s="13" t="s">
        <v>25</v>
      </c>
      <c r="F453" s="919" t="s">
        <v>17</v>
      </c>
      <c r="G453" s="919"/>
      <c r="H453" s="920"/>
      <c r="I453" s="920"/>
      <c r="J453" s="920"/>
      <c r="K453" s="920"/>
      <c r="L453" s="920"/>
    </row>
    <row r="454" spans="1:12" x14ac:dyDescent="0.25">
      <c r="A454" s="918"/>
      <c r="B454" s="921" t="s">
        <v>4096</v>
      </c>
      <c r="C454" s="922" t="s">
        <v>4098</v>
      </c>
      <c r="D454" s="923">
        <v>43616</v>
      </c>
      <c r="E454" s="921" t="s">
        <v>4099</v>
      </c>
      <c r="F454" s="921" t="s">
        <v>4100</v>
      </c>
      <c r="G454" s="921"/>
      <c r="H454" s="924" t="s">
        <v>30</v>
      </c>
      <c r="I454" s="924"/>
      <c r="J454" s="14" t="s">
        <v>31</v>
      </c>
      <c r="K454" s="14" t="s">
        <v>32</v>
      </c>
      <c r="L454" s="16">
        <v>463.72</v>
      </c>
    </row>
    <row r="455" spans="1:12" x14ac:dyDescent="0.25">
      <c r="A455" s="918"/>
      <c r="B455" s="921"/>
      <c r="C455" s="922"/>
      <c r="D455" s="923"/>
      <c r="E455" s="921"/>
      <c r="F455" s="921"/>
      <c r="G455" s="921"/>
      <c r="H455" s="924" t="s">
        <v>33</v>
      </c>
      <c r="I455" s="924"/>
      <c r="J455" s="921" t="s">
        <v>31</v>
      </c>
      <c r="K455" s="921" t="s">
        <v>32</v>
      </c>
      <c r="L455" s="925">
        <v>448.78</v>
      </c>
    </row>
    <row r="456" spans="1:12" x14ac:dyDescent="0.25">
      <c r="A456" s="918"/>
      <c r="B456" s="921"/>
      <c r="C456" s="922"/>
      <c r="D456" s="923"/>
      <c r="E456" s="921"/>
      <c r="F456" s="921"/>
      <c r="G456" s="921"/>
      <c r="H456" s="924"/>
      <c r="I456" s="924"/>
      <c r="J456" s="921"/>
      <c r="K456" s="921"/>
      <c r="L456" s="925"/>
    </row>
    <row r="457" spans="1:12" ht="24" x14ac:dyDescent="0.25">
      <c r="A457" s="918"/>
      <c r="B457" s="9" t="s">
        <v>34</v>
      </c>
      <c r="C457" s="13" t="s">
        <v>35</v>
      </c>
      <c r="D457" s="13" t="s">
        <v>36</v>
      </c>
      <c r="E457" s="13" t="s">
        <v>37</v>
      </c>
      <c r="F457" s="920"/>
      <c r="G457" s="920"/>
      <c r="H457" s="924" t="s">
        <v>38</v>
      </c>
      <c r="I457" s="924"/>
      <c r="J457" s="921" t="s">
        <v>31</v>
      </c>
      <c r="K457" s="921" t="s">
        <v>32</v>
      </c>
      <c r="L457" s="925">
        <v>340</v>
      </c>
    </row>
    <row r="458" spans="1:12" ht="22.8" x14ac:dyDescent="0.25">
      <c r="A458" s="918"/>
      <c r="B458" s="14" t="s">
        <v>229</v>
      </c>
      <c r="C458" s="14" t="s">
        <v>4100</v>
      </c>
      <c r="D458" s="15">
        <v>43620</v>
      </c>
      <c r="E458" s="14" t="s">
        <v>4101</v>
      </c>
      <c r="F458" s="920"/>
      <c r="G458" s="920"/>
      <c r="H458" s="924"/>
      <c r="I458" s="924"/>
      <c r="J458" s="921"/>
      <c r="K458" s="921"/>
      <c r="L458" s="925"/>
    </row>
    <row r="459" spans="1:12" ht="24" x14ac:dyDescent="0.25">
      <c r="A459" s="918">
        <v>1380</v>
      </c>
      <c r="B459" s="9" t="s">
        <v>22</v>
      </c>
      <c r="C459" s="13" t="s">
        <v>23</v>
      </c>
      <c r="D459" s="13" t="s">
        <v>24</v>
      </c>
      <c r="E459" s="13" t="s">
        <v>25</v>
      </c>
      <c r="F459" s="919" t="s">
        <v>17</v>
      </c>
      <c r="G459" s="919"/>
      <c r="H459" s="920"/>
      <c r="I459" s="920"/>
      <c r="J459" s="920"/>
      <c r="K459" s="920"/>
      <c r="L459" s="920"/>
    </row>
    <row r="460" spans="1:12" x14ac:dyDescent="0.25">
      <c r="A460" s="918"/>
      <c r="B460" s="921" t="s">
        <v>4102</v>
      </c>
      <c r="C460" s="922" t="s">
        <v>4103</v>
      </c>
      <c r="D460" s="923">
        <v>43600</v>
      </c>
      <c r="E460" s="921" t="s">
        <v>1560</v>
      </c>
      <c r="F460" s="921" t="s">
        <v>4104</v>
      </c>
      <c r="G460" s="921"/>
      <c r="H460" s="924" t="s">
        <v>30</v>
      </c>
      <c r="I460" s="924"/>
      <c r="J460" s="14" t="s">
        <v>31</v>
      </c>
      <c r="K460" s="14" t="s">
        <v>32</v>
      </c>
      <c r="L460" s="16">
        <v>620.52</v>
      </c>
    </row>
    <row r="461" spans="1:12" x14ac:dyDescent="0.25">
      <c r="A461" s="918"/>
      <c r="B461" s="921"/>
      <c r="C461" s="922"/>
      <c r="D461" s="923"/>
      <c r="E461" s="921"/>
      <c r="F461" s="921"/>
      <c r="G461" s="921"/>
      <c r="H461" s="924" t="s">
        <v>33</v>
      </c>
      <c r="I461" s="924"/>
      <c r="J461" s="921" t="s">
        <v>31</v>
      </c>
      <c r="K461" s="921" t="s">
        <v>32</v>
      </c>
      <c r="L461" s="925">
        <v>3741.13</v>
      </c>
    </row>
    <row r="462" spans="1:12" x14ac:dyDescent="0.25">
      <c r="A462" s="918"/>
      <c r="B462" s="921"/>
      <c r="C462" s="922"/>
      <c r="D462" s="923"/>
      <c r="E462" s="921"/>
      <c r="F462" s="921"/>
      <c r="G462" s="921"/>
      <c r="H462" s="924"/>
      <c r="I462" s="924"/>
      <c r="J462" s="921"/>
      <c r="K462" s="921"/>
      <c r="L462" s="925"/>
    </row>
    <row r="463" spans="1:12" ht="24" x14ac:dyDescent="0.25">
      <c r="A463" s="918"/>
      <c r="B463" s="9" t="s">
        <v>34</v>
      </c>
      <c r="C463" s="13" t="s">
        <v>35</v>
      </c>
      <c r="D463" s="13" t="s">
        <v>36</v>
      </c>
      <c r="E463" s="13" t="s">
        <v>37</v>
      </c>
      <c r="F463" s="920"/>
      <c r="G463" s="920"/>
      <c r="H463" s="924" t="s">
        <v>38</v>
      </c>
      <c r="I463" s="924"/>
      <c r="J463" s="921" t="s">
        <v>31</v>
      </c>
      <c r="K463" s="921" t="s">
        <v>32</v>
      </c>
      <c r="L463" s="925">
        <v>113.23</v>
      </c>
    </row>
    <row r="464" spans="1:12" ht="22.8" x14ac:dyDescent="0.25">
      <c r="A464" s="918"/>
      <c r="B464" s="14" t="s">
        <v>229</v>
      </c>
      <c r="C464" s="14" t="s">
        <v>4104</v>
      </c>
      <c r="D464" s="15">
        <v>43623</v>
      </c>
      <c r="E464" s="14" t="s">
        <v>4105</v>
      </c>
      <c r="F464" s="920"/>
      <c r="G464" s="920"/>
      <c r="H464" s="924"/>
      <c r="I464" s="924"/>
      <c r="J464" s="921"/>
      <c r="K464" s="921"/>
      <c r="L464" s="925"/>
    </row>
    <row r="465" spans="1:12" ht="24" x14ac:dyDescent="0.25">
      <c r="A465" s="918">
        <v>1381</v>
      </c>
      <c r="B465" s="9" t="s">
        <v>22</v>
      </c>
      <c r="C465" s="13" t="s">
        <v>23</v>
      </c>
      <c r="D465" s="13" t="s">
        <v>24</v>
      </c>
      <c r="E465" s="13" t="s">
        <v>25</v>
      </c>
      <c r="F465" s="919" t="s">
        <v>17</v>
      </c>
      <c r="G465" s="919"/>
      <c r="H465" s="920"/>
      <c r="I465" s="920"/>
      <c r="J465" s="920"/>
      <c r="K465" s="920"/>
      <c r="L465" s="920"/>
    </row>
    <row r="466" spans="1:12" x14ac:dyDescent="0.25">
      <c r="A466" s="918"/>
      <c r="B466" s="921" t="s">
        <v>4102</v>
      </c>
      <c r="C466" s="922" t="s">
        <v>4103</v>
      </c>
      <c r="D466" s="923">
        <v>43600</v>
      </c>
      <c r="E466" s="921" t="s">
        <v>1560</v>
      </c>
      <c r="F466" s="921" t="s">
        <v>4106</v>
      </c>
      <c r="G466" s="921"/>
      <c r="H466" s="924" t="s">
        <v>30</v>
      </c>
      <c r="I466" s="924"/>
      <c r="J466" s="14" t="s">
        <v>31</v>
      </c>
      <c r="K466" s="14" t="s">
        <v>32</v>
      </c>
      <c r="L466" s="16">
        <v>471</v>
      </c>
    </row>
    <row r="467" spans="1:12" x14ac:dyDescent="0.25">
      <c r="A467" s="918"/>
      <c r="B467" s="921"/>
      <c r="C467" s="922"/>
      <c r="D467" s="923"/>
      <c r="E467" s="921"/>
      <c r="F467" s="921"/>
      <c r="G467" s="921"/>
      <c r="H467" s="924" t="s">
        <v>33</v>
      </c>
      <c r="I467" s="924"/>
      <c r="J467" s="921" t="s">
        <v>31</v>
      </c>
      <c r="K467" s="921" t="s">
        <v>31</v>
      </c>
      <c r="L467" s="925">
        <v>0</v>
      </c>
    </row>
    <row r="468" spans="1:12" x14ac:dyDescent="0.25">
      <c r="A468" s="918"/>
      <c r="B468" s="921"/>
      <c r="C468" s="922"/>
      <c r="D468" s="923"/>
      <c r="E468" s="921"/>
      <c r="F468" s="921"/>
      <c r="G468" s="921"/>
      <c r="H468" s="924"/>
      <c r="I468" s="924"/>
      <c r="J468" s="921"/>
      <c r="K468" s="921"/>
      <c r="L468" s="925"/>
    </row>
    <row r="469" spans="1:12" ht="24" x14ac:dyDescent="0.25">
      <c r="A469" s="918"/>
      <c r="B469" s="9" t="s">
        <v>34</v>
      </c>
      <c r="C469" s="13" t="s">
        <v>35</v>
      </c>
      <c r="D469" s="13" t="s">
        <v>36</v>
      </c>
      <c r="E469" s="13" t="s">
        <v>37</v>
      </c>
      <c r="F469" s="920"/>
      <c r="G469" s="920"/>
      <c r="H469" s="924" t="s">
        <v>38</v>
      </c>
      <c r="I469" s="924"/>
      <c r="J469" s="921" t="s">
        <v>31</v>
      </c>
      <c r="K469" s="921" t="s">
        <v>31</v>
      </c>
      <c r="L469" s="925">
        <v>0</v>
      </c>
    </row>
    <row r="470" spans="1:12" ht="22.8" x14ac:dyDescent="0.25">
      <c r="A470" s="918"/>
      <c r="B470" s="14" t="s">
        <v>229</v>
      </c>
      <c r="C470" s="14" t="s">
        <v>4106</v>
      </c>
      <c r="D470" s="15">
        <v>43623</v>
      </c>
      <c r="E470" s="14" t="s">
        <v>4105</v>
      </c>
      <c r="F470" s="920"/>
      <c r="G470" s="920"/>
      <c r="H470" s="924"/>
      <c r="I470" s="924"/>
      <c r="J470" s="921"/>
      <c r="K470" s="921"/>
      <c r="L470" s="925"/>
    </row>
    <row r="471" spans="1:12" ht="24" x14ac:dyDescent="0.25">
      <c r="A471" s="918">
        <v>1382</v>
      </c>
      <c r="B471" s="9" t="s">
        <v>22</v>
      </c>
      <c r="C471" s="13" t="s">
        <v>23</v>
      </c>
      <c r="D471" s="13" t="s">
        <v>24</v>
      </c>
      <c r="E471" s="13" t="s">
        <v>25</v>
      </c>
      <c r="F471" s="919" t="s">
        <v>17</v>
      </c>
      <c r="G471" s="919"/>
      <c r="H471" s="920"/>
      <c r="I471" s="920"/>
      <c r="J471" s="920"/>
      <c r="K471" s="920"/>
      <c r="L471" s="920"/>
    </row>
    <row r="472" spans="1:12" x14ac:dyDescent="0.25">
      <c r="A472" s="918"/>
      <c r="B472" s="921" t="s">
        <v>4107</v>
      </c>
      <c r="C472" s="922" t="s">
        <v>4108</v>
      </c>
      <c r="D472" s="923">
        <v>43580</v>
      </c>
      <c r="E472" s="921" t="s">
        <v>1542</v>
      </c>
      <c r="F472" s="921" t="s">
        <v>4109</v>
      </c>
      <c r="G472" s="921"/>
      <c r="H472" s="924" t="s">
        <v>30</v>
      </c>
      <c r="I472" s="924"/>
      <c r="J472" s="14" t="s">
        <v>31</v>
      </c>
      <c r="K472" s="14" t="s">
        <v>32</v>
      </c>
      <c r="L472" s="16">
        <v>127.03</v>
      </c>
    </row>
    <row r="473" spans="1:12" x14ac:dyDescent="0.25">
      <c r="A473" s="918"/>
      <c r="B473" s="921"/>
      <c r="C473" s="922"/>
      <c r="D473" s="923"/>
      <c r="E473" s="921"/>
      <c r="F473" s="921"/>
      <c r="G473" s="921"/>
      <c r="H473" s="924" t="s">
        <v>33</v>
      </c>
      <c r="I473" s="924"/>
      <c r="J473" s="14" t="s">
        <v>31</v>
      </c>
      <c r="K473" s="14" t="s">
        <v>32</v>
      </c>
      <c r="L473" s="16">
        <v>340.6</v>
      </c>
    </row>
    <row r="474" spans="1:12" ht="24" x14ac:dyDescent="0.25">
      <c r="A474" s="918"/>
      <c r="B474" s="9" t="s">
        <v>34</v>
      </c>
      <c r="C474" s="13" t="s">
        <v>35</v>
      </c>
      <c r="D474" s="13" t="s">
        <v>36</v>
      </c>
      <c r="E474" s="13" t="s">
        <v>37</v>
      </c>
      <c r="F474" s="920"/>
      <c r="G474" s="920"/>
      <c r="H474" s="924" t="s">
        <v>38</v>
      </c>
      <c r="I474" s="924"/>
      <c r="J474" s="921" t="s">
        <v>31</v>
      </c>
      <c r="K474" s="921" t="s">
        <v>32</v>
      </c>
      <c r="L474" s="925">
        <v>250</v>
      </c>
    </row>
    <row r="475" spans="1:12" ht="22.8" x14ac:dyDescent="0.25">
      <c r="A475" s="918"/>
      <c r="B475" s="14" t="s">
        <v>702</v>
      </c>
      <c r="C475" s="14" t="s">
        <v>4109</v>
      </c>
      <c r="D475" s="15">
        <v>43581</v>
      </c>
      <c r="E475" s="14" t="s">
        <v>1385</v>
      </c>
      <c r="F475" s="920"/>
      <c r="G475" s="920"/>
      <c r="H475" s="924"/>
      <c r="I475" s="924"/>
      <c r="J475" s="921"/>
      <c r="K475" s="921"/>
      <c r="L475" s="925"/>
    </row>
    <row r="476" spans="1:12" ht="24" x14ac:dyDescent="0.25">
      <c r="A476" s="918">
        <v>1383</v>
      </c>
      <c r="B476" s="9" t="s">
        <v>22</v>
      </c>
      <c r="C476" s="13" t="s">
        <v>23</v>
      </c>
      <c r="D476" s="13" t="s">
        <v>24</v>
      </c>
      <c r="E476" s="13" t="s">
        <v>25</v>
      </c>
      <c r="F476" s="919" t="s">
        <v>17</v>
      </c>
      <c r="G476" s="919"/>
      <c r="H476" s="920"/>
      <c r="I476" s="920"/>
      <c r="J476" s="920"/>
      <c r="K476" s="920"/>
      <c r="L476" s="920"/>
    </row>
    <row r="477" spans="1:12" x14ac:dyDescent="0.25">
      <c r="A477" s="918"/>
      <c r="B477" s="921" t="s">
        <v>4107</v>
      </c>
      <c r="C477" s="922" t="s">
        <v>4110</v>
      </c>
      <c r="D477" s="923">
        <v>43597</v>
      </c>
      <c r="E477" s="921" t="s">
        <v>1287</v>
      </c>
      <c r="F477" s="921" t="s">
        <v>4111</v>
      </c>
      <c r="G477" s="921"/>
      <c r="H477" s="924" t="s">
        <v>30</v>
      </c>
      <c r="I477" s="924"/>
      <c r="J477" s="14" t="s">
        <v>31</v>
      </c>
      <c r="K477" s="14" t="s">
        <v>31</v>
      </c>
      <c r="L477" s="16">
        <v>0</v>
      </c>
    </row>
    <row r="478" spans="1:12" x14ac:dyDescent="0.25">
      <c r="A478" s="918"/>
      <c r="B478" s="921"/>
      <c r="C478" s="922"/>
      <c r="D478" s="923"/>
      <c r="E478" s="921"/>
      <c r="F478" s="921"/>
      <c r="G478" s="921"/>
      <c r="H478" s="924" t="s">
        <v>33</v>
      </c>
      <c r="I478" s="924"/>
      <c r="J478" s="14" t="s">
        <v>31</v>
      </c>
      <c r="K478" s="14" t="s">
        <v>32</v>
      </c>
      <c r="L478" s="16">
        <v>1929.27</v>
      </c>
    </row>
    <row r="479" spans="1:12" ht="24" x14ac:dyDescent="0.25">
      <c r="A479" s="918"/>
      <c r="B479" s="9" t="s">
        <v>34</v>
      </c>
      <c r="C479" s="13" t="s">
        <v>35</v>
      </c>
      <c r="D479" s="13" t="s">
        <v>36</v>
      </c>
      <c r="E479" s="13" t="s">
        <v>37</v>
      </c>
      <c r="F479" s="920"/>
      <c r="G479" s="920"/>
      <c r="H479" s="924" t="s">
        <v>38</v>
      </c>
      <c r="I479" s="924"/>
      <c r="J479" s="921" t="s">
        <v>31</v>
      </c>
      <c r="K479" s="921" t="s">
        <v>32</v>
      </c>
      <c r="L479" s="925">
        <v>170</v>
      </c>
    </row>
    <row r="480" spans="1:12" ht="22.8" x14ac:dyDescent="0.25">
      <c r="A480" s="918"/>
      <c r="B480" s="14" t="s">
        <v>702</v>
      </c>
      <c r="C480" s="14" t="s">
        <v>4111</v>
      </c>
      <c r="D480" s="15">
        <v>43607</v>
      </c>
      <c r="E480" s="14" t="s">
        <v>4112</v>
      </c>
      <c r="F480" s="920"/>
      <c r="G480" s="920"/>
      <c r="H480" s="924"/>
      <c r="I480" s="924"/>
      <c r="J480" s="921"/>
      <c r="K480" s="921"/>
      <c r="L480" s="925"/>
    </row>
    <row r="481" spans="1:12" ht="24" x14ac:dyDescent="0.25">
      <c r="A481" s="918">
        <v>1384</v>
      </c>
      <c r="B481" s="9" t="s">
        <v>22</v>
      </c>
      <c r="C481" s="13" t="s">
        <v>23</v>
      </c>
      <c r="D481" s="13" t="s">
        <v>24</v>
      </c>
      <c r="E481" s="13" t="s">
        <v>25</v>
      </c>
      <c r="F481" s="919" t="s">
        <v>17</v>
      </c>
      <c r="G481" s="919"/>
      <c r="H481" s="920"/>
      <c r="I481" s="920"/>
      <c r="J481" s="920"/>
      <c r="K481" s="920"/>
      <c r="L481" s="920"/>
    </row>
    <row r="482" spans="1:12" x14ac:dyDescent="0.25">
      <c r="A482" s="918"/>
      <c r="B482" s="921" t="s">
        <v>4107</v>
      </c>
      <c r="C482" s="922" t="s">
        <v>4110</v>
      </c>
      <c r="D482" s="923">
        <v>43597</v>
      </c>
      <c r="E482" s="921" t="s">
        <v>1287</v>
      </c>
      <c r="F482" s="921" t="s">
        <v>4113</v>
      </c>
      <c r="G482" s="921"/>
      <c r="H482" s="924" t="s">
        <v>30</v>
      </c>
      <c r="I482" s="924"/>
      <c r="J482" s="14" t="s">
        <v>31</v>
      </c>
      <c r="K482" s="14" t="s">
        <v>31</v>
      </c>
      <c r="L482" s="16">
        <v>0</v>
      </c>
    </row>
    <row r="483" spans="1:12" x14ac:dyDescent="0.25">
      <c r="A483" s="918"/>
      <c r="B483" s="921"/>
      <c r="C483" s="922"/>
      <c r="D483" s="923"/>
      <c r="E483" s="921"/>
      <c r="F483" s="921"/>
      <c r="G483" s="921"/>
      <c r="H483" s="924" t="s">
        <v>33</v>
      </c>
      <c r="I483" s="924"/>
      <c r="J483" s="14" t="s">
        <v>31</v>
      </c>
      <c r="K483" s="14" t="s">
        <v>32</v>
      </c>
      <c r="L483" s="16">
        <v>394.78</v>
      </c>
    </row>
    <row r="484" spans="1:12" ht="24" x14ac:dyDescent="0.25">
      <c r="A484" s="918"/>
      <c r="B484" s="9" t="s">
        <v>34</v>
      </c>
      <c r="C484" s="13" t="s">
        <v>35</v>
      </c>
      <c r="D484" s="13" t="s">
        <v>36</v>
      </c>
      <c r="E484" s="13" t="s">
        <v>37</v>
      </c>
      <c r="F484" s="920"/>
      <c r="G484" s="920"/>
      <c r="H484" s="924" t="s">
        <v>38</v>
      </c>
      <c r="I484" s="924"/>
      <c r="J484" s="921" t="s">
        <v>31</v>
      </c>
      <c r="K484" s="921" t="s">
        <v>31</v>
      </c>
      <c r="L484" s="925">
        <v>0</v>
      </c>
    </row>
    <row r="485" spans="1:12" ht="22.8" x14ac:dyDescent="0.25">
      <c r="A485" s="918"/>
      <c r="B485" s="14" t="s">
        <v>702</v>
      </c>
      <c r="C485" s="14" t="s">
        <v>4113</v>
      </c>
      <c r="D485" s="15">
        <v>43607</v>
      </c>
      <c r="E485" s="14" t="s">
        <v>4112</v>
      </c>
      <c r="F485" s="920"/>
      <c r="G485" s="920"/>
      <c r="H485" s="924"/>
      <c r="I485" s="924"/>
      <c r="J485" s="921"/>
      <c r="K485" s="921"/>
      <c r="L485" s="925"/>
    </row>
    <row r="486" spans="1:12" ht="24" x14ac:dyDescent="0.25">
      <c r="A486" s="918">
        <v>1385</v>
      </c>
      <c r="B486" s="9" t="s">
        <v>22</v>
      </c>
      <c r="C486" s="13" t="s">
        <v>23</v>
      </c>
      <c r="D486" s="13" t="s">
        <v>24</v>
      </c>
      <c r="E486" s="13" t="s">
        <v>25</v>
      </c>
      <c r="F486" s="919" t="s">
        <v>17</v>
      </c>
      <c r="G486" s="919"/>
      <c r="H486" s="920"/>
      <c r="I486" s="920"/>
      <c r="J486" s="920"/>
      <c r="K486" s="920"/>
      <c r="L486" s="920"/>
    </row>
    <row r="487" spans="1:12" x14ac:dyDescent="0.25">
      <c r="A487" s="918"/>
      <c r="B487" s="921" t="s">
        <v>4114</v>
      </c>
      <c r="C487" s="922" t="s">
        <v>4115</v>
      </c>
      <c r="D487" s="923">
        <v>43616</v>
      </c>
      <c r="E487" s="921" t="s">
        <v>187</v>
      </c>
      <c r="F487" s="921" t="s">
        <v>2272</v>
      </c>
      <c r="G487" s="921"/>
      <c r="H487" s="924" t="s">
        <v>30</v>
      </c>
      <c r="I487" s="924"/>
      <c r="J487" s="14" t="s">
        <v>31</v>
      </c>
      <c r="K487" s="14" t="s">
        <v>32</v>
      </c>
      <c r="L487" s="16">
        <v>787.5</v>
      </c>
    </row>
    <row r="488" spans="1:12" x14ac:dyDescent="0.25">
      <c r="A488" s="918"/>
      <c r="B488" s="921"/>
      <c r="C488" s="922"/>
      <c r="D488" s="923"/>
      <c r="E488" s="921"/>
      <c r="F488" s="921"/>
      <c r="G488" s="921"/>
      <c r="H488" s="924" t="s">
        <v>33</v>
      </c>
      <c r="I488" s="924"/>
      <c r="J488" s="14" t="s">
        <v>31</v>
      </c>
      <c r="K488" s="14" t="s">
        <v>32</v>
      </c>
      <c r="L488" s="16">
        <v>370.97</v>
      </c>
    </row>
    <row r="489" spans="1:12" ht="24" x14ac:dyDescent="0.25">
      <c r="A489" s="918"/>
      <c r="B489" s="9" t="s">
        <v>34</v>
      </c>
      <c r="C489" s="13" t="s">
        <v>35</v>
      </c>
      <c r="D489" s="13" t="s">
        <v>36</v>
      </c>
      <c r="E489" s="13" t="s">
        <v>37</v>
      </c>
      <c r="F489" s="920"/>
      <c r="G489" s="920"/>
      <c r="H489" s="924" t="s">
        <v>38</v>
      </c>
      <c r="I489" s="924"/>
      <c r="J489" s="921" t="s">
        <v>31</v>
      </c>
      <c r="K489" s="921" t="s">
        <v>32</v>
      </c>
      <c r="L489" s="925">
        <v>1020</v>
      </c>
    </row>
    <row r="490" spans="1:12" ht="22.8" x14ac:dyDescent="0.25">
      <c r="A490" s="918"/>
      <c r="B490" s="14" t="s">
        <v>39</v>
      </c>
      <c r="C490" s="14" t="s">
        <v>2272</v>
      </c>
      <c r="D490" s="15">
        <v>43620</v>
      </c>
      <c r="E490" s="14" t="s">
        <v>4101</v>
      </c>
      <c r="F490" s="920"/>
      <c r="G490" s="920"/>
      <c r="H490" s="924"/>
      <c r="I490" s="924"/>
      <c r="J490" s="921"/>
      <c r="K490" s="921"/>
      <c r="L490" s="925"/>
    </row>
    <row r="491" spans="1:12" ht="24" x14ac:dyDescent="0.25">
      <c r="A491" s="918">
        <v>1386</v>
      </c>
      <c r="B491" s="9" t="s">
        <v>22</v>
      </c>
      <c r="C491" s="13" t="s">
        <v>23</v>
      </c>
      <c r="D491" s="13" t="s">
        <v>24</v>
      </c>
      <c r="E491" s="13" t="s">
        <v>25</v>
      </c>
      <c r="F491" s="919" t="s">
        <v>17</v>
      </c>
      <c r="G491" s="919"/>
      <c r="H491" s="920"/>
      <c r="I491" s="920"/>
      <c r="J491" s="920"/>
      <c r="K491" s="920"/>
      <c r="L491" s="920"/>
    </row>
    <row r="492" spans="1:12" x14ac:dyDescent="0.25">
      <c r="A492" s="918"/>
      <c r="B492" s="921" t="s">
        <v>4116</v>
      </c>
      <c r="C492" s="922" t="s">
        <v>4117</v>
      </c>
      <c r="D492" s="923">
        <v>43633</v>
      </c>
      <c r="E492" s="921" t="s">
        <v>2457</v>
      </c>
      <c r="F492" s="921" t="s">
        <v>3239</v>
      </c>
      <c r="G492" s="921"/>
      <c r="H492" s="924" t="s">
        <v>30</v>
      </c>
      <c r="I492" s="924"/>
      <c r="J492" s="14" t="s">
        <v>31</v>
      </c>
      <c r="K492" s="14" t="s">
        <v>32</v>
      </c>
      <c r="L492" s="16">
        <v>700.88</v>
      </c>
    </row>
    <row r="493" spans="1:12" x14ac:dyDescent="0.25">
      <c r="A493" s="918"/>
      <c r="B493" s="921"/>
      <c r="C493" s="922"/>
      <c r="D493" s="923"/>
      <c r="E493" s="921"/>
      <c r="F493" s="921"/>
      <c r="G493" s="921"/>
      <c r="H493" s="924" t="s">
        <v>33</v>
      </c>
      <c r="I493" s="924"/>
      <c r="J493" s="921" t="s">
        <v>31</v>
      </c>
      <c r="K493" s="921" t="s">
        <v>32</v>
      </c>
      <c r="L493" s="925">
        <v>3898.13</v>
      </c>
    </row>
    <row r="494" spans="1:12" x14ac:dyDescent="0.25">
      <c r="A494" s="918"/>
      <c r="B494" s="921"/>
      <c r="C494" s="922"/>
      <c r="D494" s="923"/>
      <c r="E494" s="921"/>
      <c r="F494" s="921"/>
      <c r="G494" s="921"/>
      <c r="H494" s="924"/>
      <c r="I494" s="924"/>
      <c r="J494" s="921"/>
      <c r="K494" s="921"/>
      <c r="L494" s="925"/>
    </row>
    <row r="495" spans="1:12" ht="24" x14ac:dyDescent="0.25">
      <c r="A495" s="918"/>
      <c r="B495" s="9" t="s">
        <v>34</v>
      </c>
      <c r="C495" s="13" t="s">
        <v>35</v>
      </c>
      <c r="D495" s="13" t="s">
        <v>36</v>
      </c>
      <c r="E495" s="13" t="s">
        <v>37</v>
      </c>
      <c r="F495" s="920"/>
      <c r="G495" s="920"/>
      <c r="H495" s="924" t="s">
        <v>38</v>
      </c>
      <c r="I495" s="924"/>
      <c r="J495" s="921" t="s">
        <v>31</v>
      </c>
      <c r="K495" s="921" t="s">
        <v>32</v>
      </c>
      <c r="L495" s="925">
        <v>615.30000000000007</v>
      </c>
    </row>
    <row r="496" spans="1:12" ht="22.8" x14ac:dyDescent="0.25">
      <c r="A496" s="918"/>
      <c r="B496" s="14" t="s">
        <v>105</v>
      </c>
      <c r="C496" s="14" t="s">
        <v>3239</v>
      </c>
      <c r="D496" s="15">
        <v>43638</v>
      </c>
      <c r="E496" s="14" t="s">
        <v>619</v>
      </c>
      <c r="F496" s="920"/>
      <c r="G496" s="920"/>
      <c r="H496" s="924"/>
      <c r="I496" s="924"/>
      <c r="J496" s="921"/>
      <c r="K496" s="921"/>
      <c r="L496" s="925"/>
    </row>
    <row r="497" spans="1:12" ht="24" x14ac:dyDescent="0.25">
      <c r="A497" s="918">
        <v>1387</v>
      </c>
      <c r="B497" s="9" t="s">
        <v>22</v>
      </c>
      <c r="C497" s="13" t="s">
        <v>23</v>
      </c>
      <c r="D497" s="13" t="s">
        <v>24</v>
      </c>
      <c r="E497" s="13" t="s">
        <v>25</v>
      </c>
      <c r="F497" s="919" t="s">
        <v>17</v>
      </c>
      <c r="G497" s="919"/>
      <c r="H497" s="920"/>
      <c r="I497" s="920"/>
      <c r="J497" s="920"/>
      <c r="K497" s="920"/>
      <c r="L497" s="920"/>
    </row>
    <row r="498" spans="1:12" x14ac:dyDescent="0.25">
      <c r="A498" s="918"/>
      <c r="B498" s="921" t="s">
        <v>4118</v>
      </c>
      <c r="C498" s="922" t="s">
        <v>4119</v>
      </c>
      <c r="D498" s="923">
        <v>43565</v>
      </c>
      <c r="E498" s="921" t="s">
        <v>115</v>
      </c>
      <c r="F498" s="921" t="s">
        <v>116</v>
      </c>
      <c r="G498" s="921"/>
      <c r="H498" s="924" t="s">
        <v>30</v>
      </c>
      <c r="I498" s="924"/>
      <c r="J498" s="14" t="s">
        <v>31</v>
      </c>
      <c r="K498" s="14" t="s">
        <v>32</v>
      </c>
      <c r="L498" s="16">
        <v>694.02</v>
      </c>
    </row>
    <row r="499" spans="1:12" x14ac:dyDescent="0.25">
      <c r="A499" s="918"/>
      <c r="B499" s="921"/>
      <c r="C499" s="922"/>
      <c r="D499" s="923"/>
      <c r="E499" s="921"/>
      <c r="F499" s="921"/>
      <c r="G499" s="921"/>
      <c r="H499" s="924" t="s">
        <v>33</v>
      </c>
      <c r="I499" s="924"/>
      <c r="J499" s="14" t="s">
        <v>31</v>
      </c>
      <c r="K499" s="14" t="s">
        <v>32</v>
      </c>
      <c r="L499" s="16">
        <v>832.56</v>
      </c>
    </row>
    <row r="500" spans="1:12" ht="24" x14ac:dyDescent="0.25">
      <c r="A500" s="918"/>
      <c r="B500" s="9" t="s">
        <v>34</v>
      </c>
      <c r="C500" s="13" t="s">
        <v>35</v>
      </c>
      <c r="D500" s="13" t="s">
        <v>36</v>
      </c>
      <c r="E500" s="13" t="s">
        <v>37</v>
      </c>
      <c r="F500" s="920"/>
      <c r="G500" s="920"/>
      <c r="H500" s="924" t="s">
        <v>38</v>
      </c>
      <c r="I500" s="924"/>
      <c r="J500" s="921" t="s">
        <v>31</v>
      </c>
      <c r="K500" s="921" t="s">
        <v>31</v>
      </c>
      <c r="L500" s="925">
        <v>0</v>
      </c>
    </row>
    <row r="501" spans="1:12" ht="22.8" x14ac:dyDescent="0.25">
      <c r="A501" s="918"/>
      <c r="B501" s="14" t="s">
        <v>39</v>
      </c>
      <c r="C501" s="14" t="s">
        <v>116</v>
      </c>
      <c r="D501" s="15">
        <v>43567</v>
      </c>
      <c r="E501" s="14" t="s">
        <v>447</v>
      </c>
      <c r="F501" s="920"/>
      <c r="G501" s="920"/>
      <c r="H501" s="924"/>
      <c r="I501" s="924"/>
      <c r="J501" s="921"/>
      <c r="K501" s="921"/>
      <c r="L501" s="925"/>
    </row>
    <row r="502" spans="1:12" ht="24" x14ac:dyDescent="0.25">
      <c r="A502" s="918">
        <v>1388</v>
      </c>
      <c r="B502" s="9" t="s">
        <v>22</v>
      </c>
      <c r="C502" s="13" t="s">
        <v>23</v>
      </c>
      <c r="D502" s="13" t="s">
        <v>24</v>
      </c>
      <c r="E502" s="13" t="s">
        <v>25</v>
      </c>
      <c r="F502" s="919" t="s">
        <v>17</v>
      </c>
      <c r="G502" s="919"/>
      <c r="H502" s="920"/>
      <c r="I502" s="920"/>
      <c r="J502" s="920"/>
      <c r="K502" s="920"/>
      <c r="L502" s="920"/>
    </row>
    <row r="503" spans="1:12" x14ac:dyDescent="0.25">
      <c r="A503" s="918"/>
      <c r="B503" s="921" t="s">
        <v>4118</v>
      </c>
      <c r="C503" s="922" t="s">
        <v>4120</v>
      </c>
      <c r="D503" s="923">
        <v>43681</v>
      </c>
      <c r="E503" s="921" t="s">
        <v>298</v>
      </c>
      <c r="F503" s="921" t="s">
        <v>2523</v>
      </c>
      <c r="G503" s="921"/>
      <c r="H503" s="924" t="s">
        <v>30</v>
      </c>
      <c r="I503" s="924"/>
      <c r="J503" s="14" t="s">
        <v>31</v>
      </c>
      <c r="K503" s="14" t="s">
        <v>31</v>
      </c>
      <c r="L503" s="16">
        <v>0</v>
      </c>
    </row>
    <row r="504" spans="1:12" x14ac:dyDescent="0.25">
      <c r="A504" s="918"/>
      <c r="B504" s="921"/>
      <c r="C504" s="922"/>
      <c r="D504" s="923"/>
      <c r="E504" s="921"/>
      <c r="F504" s="921"/>
      <c r="G504" s="921"/>
      <c r="H504" s="924" t="s">
        <v>33</v>
      </c>
      <c r="I504" s="924"/>
      <c r="J504" s="14" t="s">
        <v>31</v>
      </c>
      <c r="K504" s="14" t="s">
        <v>31</v>
      </c>
      <c r="L504" s="16">
        <v>0</v>
      </c>
    </row>
    <row r="505" spans="1:12" ht="24" x14ac:dyDescent="0.25">
      <c r="A505" s="918"/>
      <c r="B505" s="9" t="s">
        <v>34</v>
      </c>
      <c r="C505" s="13" t="s">
        <v>35</v>
      </c>
      <c r="D505" s="13" t="s">
        <v>36</v>
      </c>
      <c r="E505" s="13" t="s">
        <v>37</v>
      </c>
      <c r="F505" s="920"/>
      <c r="G505" s="920"/>
      <c r="H505" s="924" t="s">
        <v>38</v>
      </c>
      <c r="I505" s="924"/>
      <c r="J505" s="921" t="s">
        <v>31</v>
      </c>
      <c r="K505" s="921" t="s">
        <v>32</v>
      </c>
      <c r="L505" s="925">
        <v>1095</v>
      </c>
    </row>
    <row r="506" spans="1:12" ht="22.8" x14ac:dyDescent="0.25">
      <c r="A506" s="918"/>
      <c r="B506" s="14" t="s">
        <v>39</v>
      </c>
      <c r="C506" s="14" t="s">
        <v>2523</v>
      </c>
      <c r="D506" s="15">
        <v>43685</v>
      </c>
      <c r="E506" s="14" t="s">
        <v>4121</v>
      </c>
      <c r="F506" s="920"/>
      <c r="G506" s="920"/>
      <c r="H506" s="924"/>
      <c r="I506" s="924"/>
      <c r="J506" s="921"/>
      <c r="K506" s="921"/>
      <c r="L506" s="925"/>
    </row>
    <row r="507" spans="1:12" ht="24" x14ac:dyDescent="0.25">
      <c r="A507" s="918">
        <v>1389</v>
      </c>
      <c r="B507" s="9" t="s">
        <v>22</v>
      </c>
      <c r="C507" s="13" t="s">
        <v>23</v>
      </c>
      <c r="D507" s="13" t="s">
        <v>24</v>
      </c>
      <c r="E507" s="13" t="s">
        <v>25</v>
      </c>
      <c r="F507" s="919" t="s">
        <v>17</v>
      </c>
      <c r="G507" s="919"/>
      <c r="H507" s="920"/>
      <c r="I507" s="920"/>
      <c r="J507" s="920"/>
      <c r="K507" s="920"/>
      <c r="L507" s="920"/>
    </row>
    <row r="508" spans="1:12" x14ac:dyDescent="0.25">
      <c r="A508" s="918"/>
      <c r="B508" s="921" t="s">
        <v>4122</v>
      </c>
      <c r="C508" s="922" t="s">
        <v>4123</v>
      </c>
      <c r="D508" s="923">
        <v>43730</v>
      </c>
      <c r="E508" s="921" t="s">
        <v>1060</v>
      </c>
      <c r="F508" s="921" t="s">
        <v>958</v>
      </c>
      <c r="G508" s="921"/>
      <c r="H508" s="924" t="s">
        <v>30</v>
      </c>
      <c r="I508" s="924"/>
      <c r="J508" s="14" t="s">
        <v>31</v>
      </c>
      <c r="K508" s="14" t="s">
        <v>31</v>
      </c>
      <c r="L508" s="16">
        <v>0</v>
      </c>
    </row>
    <row r="509" spans="1:12" x14ac:dyDescent="0.25">
      <c r="A509" s="918"/>
      <c r="B509" s="921"/>
      <c r="C509" s="922"/>
      <c r="D509" s="923"/>
      <c r="E509" s="921"/>
      <c r="F509" s="921"/>
      <c r="G509" s="921"/>
      <c r="H509" s="924" t="s">
        <v>33</v>
      </c>
      <c r="I509" s="924"/>
      <c r="J509" s="921" t="s">
        <v>31</v>
      </c>
      <c r="K509" s="921" t="s">
        <v>31</v>
      </c>
      <c r="L509" s="925">
        <v>0</v>
      </c>
    </row>
    <row r="510" spans="1:12" x14ac:dyDescent="0.25">
      <c r="A510" s="918"/>
      <c r="B510" s="921"/>
      <c r="C510" s="922"/>
      <c r="D510" s="923"/>
      <c r="E510" s="921"/>
      <c r="F510" s="921"/>
      <c r="G510" s="921"/>
      <c r="H510" s="924"/>
      <c r="I510" s="924"/>
      <c r="J510" s="921"/>
      <c r="K510" s="921"/>
      <c r="L510" s="925"/>
    </row>
    <row r="511" spans="1:12" ht="24" x14ac:dyDescent="0.25">
      <c r="A511" s="918"/>
      <c r="B511" s="9" t="s">
        <v>34</v>
      </c>
      <c r="C511" s="13" t="s">
        <v>35</v>
      </c>
      <c r="D511" s="13" t="s">
        <v>36</v>
      </c>
      <c r="E511" s="13" t="s">
        <v>37</v>
      </c>
      <c r="F511" s="920"/>
      <c r="G511" s="920"/>
      <c r="H511" s="924" t="s">
        <v>38</v>
      </c>
      <c r="I511" s="924"/>
      <c r="J511" s="921" t="s">
        <v>31</v>
      </c>
      <c r="K511" s="921" t="s">
        <v>32</v>
      </c>
      <c r="L511" s="925">
        <v>500</v>
      </c>
    </row>
    <row r="512" spans="1:12" ht="22.8" x14ac:dyDescent="0.25">
      <c r="A512" s="918"/>
      <c r="B512" s="14" t="s">
        <v>55</v>
      </c>
      <c r="C512" s="14" t="s">
        <v>958</v>
      </c>
      <c r="D512" s="15">
        <v>43736</v>
      </c>
      <c r="E512" s="14" t="s">
        <v>1772</v>
      </c>
      <c r="F512" s="920"/>
      <c r="G512" s="920"/>
      <c r="H512" s="924"/>
      <c r="I512" s="924"/>
      <c r="J512" s="921"/>
      <c r="K512" s="921"/>
      <c r="L512" s="925"/>
    </row>
    <row r="513" spans="1:12" ht="24" x14ac:dyDescent="0.25">
      <c r="A513" s="918">
        <v>1390</v>
      </c>
      <c r="B513" s="9" t="s">
        <v>22</v>
      </c>
      <c r="C513" s="13" t="s">
        <v>23</v>
      </c>
      <c r="D513" s="13" t="s">
        <v>24</v>
      </c>
      <c r="E513" s="13" t="s">
        <v>25</v>
      </c>
      <c r="F513" s="919" t="s">
        <v>17</v>
      </c>
      <c r="G513" s="919"/>
      <c r="H513" s="920"/>
      <c r="I513" s="920"/>
      <c r="J513" s="920"/>
      <c r="K513" s="920"/>
      <c r="L513" s="920"/>
    </row>
    <row r="514" spans="1:12" x14ac:dyDescent="0.25">
      <c r="A514" s="918"/>
      <c r="B514" s="921" t="s">
        <v>4124</v>
      </c>
      <c r="C514" s="922" t="s">
        <v>4125</v>
      </c>
      <c r="D514" s="923">
        <v>43585</v>
      </c>
      <c r="E514" s="921" t="s">
        <v>1542</v>
      </c>
      <c r="F514" s="921" t="s">
        <v>4126</v>
      </c>
      <c r="G514" s="921"/>
      <c r="H514" s="924" t="s">
        <v>30</v>
      </c>
      <c r="I514" s="924"/>
      <c r="J514" s="14" t="s">
        <v>31</v>
      </c>
      <c r="K514" s="14" t="s">
        <v>32</v>
      </c>
      <c r="L514" s="16">
        <v>364.18</v>
      </c>
    </row>
    <row r="515" spans="1:12" x14ac:dyDescent="0.25">
      <c r="A515" s="918"/>
      <c r="B515" s="921"/>
      <c r="C515" s="922"/>
      <c r="D515" s="923"/>
      <c r="E515" s="921"/>
      <c r="F515" s="921"/>
      <c r="G515" s="921"/>
      <c r="H515" s="924" t="s">
        <v>33</v>
      </c>
      <c r="I515" s="924"/>
      <c r="J515" s="14" t="s">
        <v>31</v>
      </c>
      <c r="K515" s="14" t="s">
        <v>32</v>
      </c>
      <c r="L515" s="16">
        <v>729.75</v>
      </c>
    </row>
    <row r="516" spans="1:12" ht="24" x14ac:dyDescent="0.25">
      <c r="A516" s="918"/>
      <c r="B516" s="9" t="s">
        <v>34</v>
      </c>
      <c r="C516" s="13" t="s">
        <v>35</v>
      </c>
      <c r="D516" s="13" t="s">
        <v>36</v>
      </c>
      <c r="E516" s="13" t="s">
        <v>37</v>
      </c>
      <c r="F516" s="920"/>
      <c r="G516" s="920"/>
      <c r="H516" s="924" t="s">
        <v>38</v>
      </c>
      <c r="I516" s="924"/>
      <c r="J516" s="921" t="s">
        <v>31</v>
      </c>
      <c r="K516" s="921" t="s">
        <v>32</v>
      </c>
      <c r="L516" s="925">
        <v>106</v>
      </c>
    </row>
    <row r="517" spans="1:12" ht="22.8" x14ac:dyDescent="0.25">
      <c r="A517" s="918"/>
      <c r="B517" s="14" t="s">
        <v>45</v>
      </c>
      <c r="C517" s="14" t="s">
        <v>4126</v>
      </c>
      <c r="D517" s="15">
        <v>43587</v>
      </c>
      <c r="E517" s="14" t="s">
        <v>1353</v>
      </c>
      <c r="F517" s="920"/>
      <c r="G517" s="920"/>
      <c r="H517" s="924"/>
      <c r="I517" s="924"/>
      <c r="J517" s="921"/>
      <c r="K517" s="921"/>
      <c r="L517" s="925"/>
    </row>
    <row r="518" spans="1:12" ht="24" x14ac:dyDescent="0.25">
      <c r="A518" s="918">
        <v>1391</v>
      </c>
      <c r="B518" s="9" t="s">
        <v>22</v>
      </c>
      <c r="C518" s="13" t="s">
        <v>23</v>
      </c>
      <c r="D518" s="13" t="s">
        <v>24</v>
      </c>
      <c r="E518" s="13" t="s">
        <v>25</v>
      </c>
      <c r="F518" s="919" t="s">
        <v>17</v>
      </c>
      <c r="G518" s="919"/>
      <c r="H518" s="920"/>
      <c r="I518" s="920"/>
      <c r="J518" s="920"/>
      <c r="K518" s="920"/>
      <c r="L518" s="920"/>
    </row>
    <row r="519" spans="1:12" x14ac:dyDescent="0.25">
      <c r="A519" s="918"/>
      <c r="B519" s="921" t="s">
        <v>4127</v>
      </c>
      <c r="C519" s="922" t="s">
        <v>4128</v>
      </c>
      <c r="D519" s="923">
        <v>43602</v>
      </c>
      <c r="E519" s="921" t="s">
        <v>4129</v>
      </c>
      <c r="F519" s="921" t="s">
        <v>4130</v>
      </c>
      <c r="G519" s="921"/>
      <c r="H519" s="924" t="s">
        <v>30</v>
      </c>
      <c r="I519" s="924"/>
      <c r="J519" s="14" t="s">
        <v>31</v>
      </c>
      <c r="K519" s="14" t="s">
        <v>32</v>
      </c>
      <c r="L519" s="16">
        <v>450.36</v>
      </c>
    </row>
    <row r="520" spans="1:12" x14ac:dyDescent="0.25">
      <c r="A520" s="918"/>
      <c r="B520" s="921"/>
      <c r="C520" s="922"/>
      <c r="D520" s="923"/>
      <c r="E520" s="921"/>
      <c r="F520" s="921"/>
      <c r="G520" s="921"/>
      <c r="H520" s="924" t="s">
        <v>33</v>
      </c>
      <c r="I520" s="924"/>
      <c r="J520" s="921" t="s">
        <v>31</v>
      </c>
      <c r="K520" s="921" t="s">
        <v>32</v>
      </c>
      <c r="L520" s="925">
        <v>1704.62</v>
      </c>
    </row>
    <row r="521" spans="1:12" x14ac:dyDescent="0.25">
      <c r="A521" s="918"/>
      <c r="B521" s="921"/>
      <c r="C521" s="922"/>
      <c r="D521" s="923"/>
      <c r="E521" s="921"/>
      <c r="F521" s="921"/>
      <c r="G521" s="921"/>
      <c r="H521" s="924"/>
      <c r="I521" s="924"/>
      <c r="J521" s="921"/>
      <c r="K521" s="921"/>
      <c r="L521" s="925"/>
    </row>
    <row r="522" spans="1:12" ht="24" x14ac:dyDescent="0.25">
      <c r="A522" s="918"/>
      <c r="B522" s="9" t="s">
        <v>34</v>
      </c>
      <c r="C522" s="13" t="s">
        <v>35</v>
      </c>
      <c r="D522" s="13" t="s">
        <v>36</v>
      </c>
      <c r="E522" s="13" t="s">
        <v>37</v>
      </c>
      <c r="F522" s="920"/>
      <c r="G522" s="920"/>
      <c r="H522" s="924" t="s">
        <v>38</v>
      </c>
      <c r="I522" s="924"/>
      <c r="J522" s="921" t="s">
        <v>31</v>
      </c>
      <c r="K522" s="921" t="s">
        <v>32</v>
      </c>
      <c r="L522" s="925">
        <v>746.16</v>
      </c>
    </row>
    <row r="523" spans="1:12" ht="34.200000000000003" x14ac:dyDescent="0.25">
      <c r="A523" s="918"/>
      <c r="B523" s="14" t="s">
        <v>4131</v>
      </c>
      <c r="C523" s="14" t="s">
        <v>4130</v>
      </c>
      <c r="D523" s="15">
        <v>43609</v>
      </c>
      <c r="E523" s="14" t="s">
        <v>660</v>
      </c>
      <c r="F523" s="920"/>
      <c r="G523" s="920"/>
      <c r="H523" s="924"/>
      <c r="I523" s="924"/>
      <c r="J523" s="921"/>
      <c r="K523" s="921"/>
      <c r="L523" s="925"/>
    </row>
    <row r="524" spans="1:12" ht="24" x14ac:dyDescent="0.25">
      <c r="A524" s="918">
        <v>1392</v>
      </c>
      <c r="B524" s="9" t="s">
        <v>22</v>
      </c>
      <c r="C524" s="13" t="s">
        <v>23</v>
      </c>
      <c r="D524" s="13" t="s">
        <v>24</v>
      </c>
      <c r="E524" s="13" t="s">
        <v>25</v>
      </c>
      <c r="F524" s="919" t="s">
        <v>17</v>
      </c>
      <c r="G524" s="919"/>
      <c r="H524" s="920"/>
      <c r="I524" s="920"/>
      <c r="J524" s="920"/>
      <c r="K524" s="920"/>
      <c r="L524" s="920"/>
    </row>
    <row r="525" spans="1:12" x14ac:dyDescent="0.25">
      <c r="A525" s="918"/>
      <c r="B525" s="921" t="s">
        <v>4132</v>
      </c>
      <c r="C525" s="921" t="s">
        <v>4133</v>
      </c>
      <c r="D525" s="923">
        <v>43646</v>
      </c>
      <c r="E525" s="921" t="s">
        <v>1650</v>
      </c>
      <c r="F525" s="921" t="s">
        <v>4134</v>
      </c>
      <c r="G525" s="921"/>
      <c r="H525" s="924" t="s">
        <v>30</v>
      </c>
      <c r="I525" s="924"/>
      <c r="J525" s="14" t="s">
        <v>31</v>
      </c>
      <c r="K525" s="14" t="s">
        <v>32</v>
      </c>
      <c r="L525" s="16">
        <v>1064</v>
      </c>
    </row>
    <row r="526" spans="1:12" x14ac:dyDescent="0.25">
      <c r="A526" s="918"/>
      <c r="B526" s="921"/>
      <c r="C526" s="921"/>
      <c r="D526" s="923"/>
      <c r="E526" s="921"/>
      <c r="F526" s="921"/>
      <c r="G526" s="921"/>
      <c r="H526" s="924" t="s">
        <v>33</v>
      </c>
      <c r="I526" s="924"/>
      <c r="J526" s="14" t="s">
        <v>31</v>
      </c>
      <c r="K526" s="14" t="s">
        <v>32</v>
      </c>
      <c r="L526" s="16">
        <v>2086</v>
      </c>
    </row>
    <row r="527" spans="1:12" ht="24" x14ac:dyDescent="0.25">
      <c r="A527" s="918"/>
      <c r="B527" s="9" t="s">
        <v>34</v>
      </c>
      <c r="C527" s="13" t="s">
        <v>35</v>
      </c>
      <c r="D527" s="13" t="s">
        <v>36</v>
      </c>
      <c r="E527" s="13" t="s">
        <v>37</v>
      </c>
      <c r="F527" s="920"/>
      <c r="G527" s="920"/>
      <c r="H527" s="924" t="s">
        <v>38</v>
      </c>
      <c r="I527" s="924"/>
      <c r="J527" s="921" t="s">
        <v>31</v>
      </c>
      <c r="K527" s="921" t="s">
        <v>31</v>
      </c>
      <c r="L527" s="925">
        <v>0</v>
      </c>
    </row>
    <row r="528" spans="1:12" ht="22.8" x14ac:dyDescent="0.25">
      <c r="A528" s="918"/>
      <c r="B528" s="14" t="s">
        <v>61</v>
      </c>
      <c r="C528" s="14" t="s">
        <v>4134</v>
      </c>
      <c r="D528" s="15">
        <v>43652</v>
      </c>
      <c r="E528" s="14" t="s">
        <v>3414</v>
      </c>
      <c r="F528" s="920"/>
      <c r="G528" s="920"/>
      <c r="H528" s="924"/>
      <c r="I528" s="924"/>
      <c r="J528" s="921"/>
      <c r="K528" s="921"/>
      <c r="L528" s="925"/>
    </row>
    <row r="529" spans="1:12" ht="24" x14ac:dyDescent="0.25">
      <c r="A529" s="918">
        <v>1393</v>
      </c>
      <c r="B529" s="9" t="s">
        <v>22</v>
      </c>
      <c r="C529" s="13" t="s">
        <v>23</v>
      </c>
      <c r="D529" s="13" t="s">
        <v>24</v>
      </c>
      <c r="E529" s="13" t="s">
        <v>25</v>
      </c>
      <c r="F529" s="919" t="s">
        <v>17</v>
      </c>
      <c r="G529" s="919"/>
      <c r="H529" s="920"/>
      <c r="I529" s="920"/>
      <c r="J529" s="920"/>
      <c r="K529" s="920"/>
      <c r="L529" s="920"/>
    </row>
    <row r="530" spans="1:12" x14ac:dyDescent="0.25">
      <c r="A530" s="918"/>
      <c r="B530" s="921" t="s">
        <v>4132</v>
      </c>
      <c r="C530" s="921" t="s">
        <v>4135</v>
      </c>
      <c r="D530" s="923">
        <v>43657</v>
      </c>
      <c r="E530" s="921" t="s">
        <v>1542</v>
      </c>
      <c r="F530" s="921" t="s">
        <v>1543</v>
      </c>
      <c r="G530" s="921"/>
      <c r="H530" s="924" t="s">
        <v>30</v>
      </c>
      <c r="I530" s="924"/>
      <c r="J530" s="14" t="s">
        <v>31</v>
      </c>
      <c r="K530" s="14" t="s">
        <v>32</v>
      </c>
      <c r="L530" s="16">
        <v>445.45</v>
      </c>
    </row>
    <row r="531" spans="1:12" x14ac:dyDescent="0.25">
      <c r="A531" s="918"/>
      <c r="B531" s="921"/>
      <c r="C531" s="921"/>
      <c r="D531" s="923"/>
      <c r="E531" s="921"/>
      <c r="F531" s="921"/>
      <c r="G531" s="921"/>
      <c r="H531" s="924" t="s">
        <v>33</v>
      </c>
      <c r="I531" s="924"/>
      <c r="J531" s="14" t="s">
        <v>31</v>
      </c>
      <c r="K531" s="14" t="s">
        <v>32</v>
      </c>
      <c r="L531" s="16">
        <v>652</v>
      </c>
    </row>
    <row r="532" spans="1:12" ht="24" x14ac:dyDescent="0.25">
      <c r="A532" s="918"/>
      <c r="B532" s="9" t="s">
        <v>34</v>
      </c>
      <c r="C532" s="13" t="s">
        <v>35</v>
      </c>
      <c r="D532" s="13" t="s">
        <v>36</v>
      </c>
      <c r="E532" s="13" t="s">
        <v>37</v>
      </c>
      <c r="F532" s="920"/>
      <c r="G532" s="920"/>
      <c r="H532" s="924" t="s">
        <v>38</v>
      </c>
      <c r="I532" s="924"/>
      <c r="J532" s="921" t="s">
        <v>31</v>
      </c>
      <c r="K532" s="921" t="s">
        <v>31</v>
      </c>
      <c r="L532" s="925">
        <v>0</v>
      </c>
    </row>
    <row r="533" spans="1:12" ht="22.8" x14ac:dyDescent="0.25">
      <c r="A533" s="918"/>
      <c r="B533" s="14" t="s">
        <v>61</v>
      </c>
      <c r="C533" s="14" t="s">
        <v>1543</v>
      </c>
      <c r="D533" s="15">
        <v>43659</v>
      </c>
      <c r="E533" s="14" t="s">
        <v>1204</v>
      </c>
      <c r="F533" s="920"/>
      <c r="G533" s="920"/>
      <c r="H533" s="924"/>
      <c r="I533" s="924"/>
      <c r="J533" s="921"/>
      <c r="K533" s="921"/>
      <c r="L533" s="925"/>
    </row>
    <row r="534" spans="1:12" ht="24" x14ac:dyDescent="0.25">
      <c r="A534" s="918">
        <v>1394</v>
      </c>
      <c r="B534" s="9" t="s">
        <v>22</v>
      </c>
      <c r="C534" s="13" t="s">
        <v>23</v>
      </c>
      <c r="D534" s="13" t="s">
        <v>24</v>
      </c>
      <c r="E534" s="13" t="s">
        <v>25</v>
      </c>
      <c r="F534" s="919" t="s">
        <v>17</v>
      </c>
      <c r="G534" s="919"/>
      <c r="H534" s="920"/>
      <c r="I534" s="920"/>
      <c r="J534" s="920"/>
      <c r="K534" s="920"/>
      <c r="L534" s="920"/>
    </row>
    <row r="535" spans="1:12" x14ac:dyDescent="0.25">
      <c r="A535" s="918"/>
      <c r="B535" s="921" t="s">
        <v>4132</v>
      </c>
      <c r="C535" s="922" t="s">
        <v>4136</v>
      </c>
      <c r="D535" s="923">
        <v>43736</v>
      </c>
      <c r="E535" s="921" t="s">
        <v>1650</v>
      </c>
      <c r="F535" s="921" t="s">
        <v>2171</v>
      </c>
      <c r="G535" s="921"/>
      <c r="H535" s="924" t="s">
        <v>30</v>
      </c>
      <c r="I535" s="924"/>
      <c r="J535" s="14" t="s">
        <v>31</v>
      </c>
      <c r="K535" s="14" t="s">
        <v>31</v>
      </c>
      <c r="L535" s="16">
        <v>0</v>
      </c>
    </row>
    <row r="536" spans="1:12" x14ac:dyDescent="0.25">
      <c r="A536" s="918"/>
      <c r="B536" s="921"/>
      <c r="C536" s="922"/>
      <c r="D536" s="923"/>
      <c r="E536" s="921"/>
      <c r="F536" s="921"/>
      <c r="G536" s="921"/>
      <c r="H536" s="924" t="s">
        <v>33</v>
      </c>
      <c r="I536" s="924"/>
      <c r="J536" s="14" t="s">
        <v>31</v>
      </c>
      <c r="K536" s="14" t="s">
        <v>32</v>
      </c>
      <c r="L536" s="16">
        <v>2086</v>
      </c>
    </row>
    <row r="537" spans="1:12" ht="24" x14ac:dyDescent="0.25">
      <c r="A537" s="918"/>
      <c r="B537" s="9" t="s">
        <v>34</v>
      </c>
      <c r="C537" s="13" t="s">
        <v>35</v>
      </c>
      <c r="D537" s="13" t="s">
        <v>36</v>
      </c>
      <c r="E537" s="13" t="s">
        <v>37</v>
      </c>
      <c r="F537" s="920"/>
      <c r="G537" s="920"/>
      <c r="H537" s="924" t="s">
        <v>38</v>
      </c>
      <c r="I537" s="924"/>
      <c r="J537" s="921" t="s">
        <v>31</v>
      </c>
      <c r="K537" s="921" t="s">
        <v>31</v>
      </c>
      <c r="L537" s="925">
        <v>0</v>
      </c>
    </row>
    <row r="538" spans="1:12" ht="22.8" x14ac:dyDescent="0.25">
      <c r="A538" s="918"/>
      <c r="B538" s="14" t="s">
        <v>61</v>
      </c>
      <c r="C538" s="14" t="s">
        <v>2171</v>
      </c>
      <c r="D538" s="15">
        <v>43738</v>
      </c>
      <c r="E538" s="14" t="s">
        <v>433</v>
      </c>
      <c r="F538" s="920"/>
      <c r="G538" s="920"/>
      <c r="H538" s="924"/>
      <c r="I538" s="924"/>
      <c r="J538" s="921"/>
      <c r="K538" s="921"/>
      <c r="L538" s="925"/>
    </row>
    <row r="539" spans="1:12" ht="24" x14ac:dyDescent="0.25">
      <c r="A539" s="918">
        <v>1395</v>
      </c>
      <c r="B539" s="9" t="s">
        <v>22</v>
      </c>
      <c r="C539" s="13" t="s">
        <v>23</v>
      </c>
      <c r="D539" s="13" t="s">
        <v>24</v>
      </c>
      <c r="E539" s="13" t="s">
        <v>25</v>
      </c>
      <c r="F539" s="919" t="s">
        <v>17</v>
      </c>
      <c r="G539" s="919"/>
      <c r="H539" s="920"/>
      <c r="I539" s="920"/>
      <c r="J539" s="920"/>
      <c r="K539" s="920"/>
      <c r="L539" s="920"/>
    </row>
    <row r="540" spans="1:12" x14ac:dyDescent="0.25">
      <c r="A540" s="918"/>
      <c r="B540" s="921" t="s">
        <v>4137</v>
      </c>
      <c r="C540" s="922" t="s">
        <v>4138</v>
      </c>
      <c r="D540" s="923">
        <v>43596</v>
      </c>
      <c r="E540" s="921" t="s">
        <v>770</v>
      </c>
      <c r="F540" s="921" t="s">
        <v>4139</v>
      </c>
      <c r="G540" s="921"/>
      <c r="H540" s="924" t="s">
        <v>30</v>
      </c>
      <c r="I540" s="924"/>
      <c r="J540" s="14" t="s">
        <v>31</v>
      </c>
      <c r="K540" s="14" t="s">
        <v>32</v>
      </c>
      <c r="L540" s="16">
        <v>268.86</v>
      </c>
    </row>
    <row r="541" spans="1:12" x14ac:dyDescent="0.25">
      <c r="A541" s="918"/>
      <c r="B541" s="921"/>
      <c r="C541" s="922"/>
      <c r="D541" s="923"/>
      <c r="E541" s="921"/>
      <c r="F541" s="921"/>
      <c r="G541" s="921"/>
      <c r="H541" s="924" t="s">
        <v>33</v>
      </c>
      <c r="I541" s="924"/>
      <c r="J541" s="921" t="s">
        <v>31</v>
      </c>
      <c r="K541" s="921" t="s">
        <v>32</v>
      </c>
      <c r="L541" s="925">
        <v>100</v>
      </c>
    </row>
    <row r="542" spans="1:12" x14ac:dyDescent="0.25">
      <c r="A542" s="918"/>
      <c r="B542" s="921"/>
      <c r="C542" s="922"/>
      <c r="D542" s="923"/>
      <c r="E542" s="921"/>
      <c r="F542" s="921"/>
      <c r="G542" s="921"/>
      <c r="H542" s="924"/>
      <c r="I542" s="924"/>
      <c r="J542" s="921"/>
      <c r="K542" s="921"/>
      <c r="L542" s="925"/>
    </row>
    <row r="543" spans="1:12" ht="24" x14ac:dyDescent="0.25">
      <c r="A543" s="918"/>
      <c r="B543" s="9" t="s">
        <v>34</v>
      </c>
      <c r="C543" s="13" t="s">
        <v>35</v>
      </c>
      <c r="D543" s="13" t="s">
        <v>36</v>
      </c>
      <c r="E543" s="13" t="s">
        <v>37</v>
      </c>
      <c r="F543" s="920"/>
      <c r="G543" s="920"/>
      <c r="H543" s="924" t="s">
        <v>38</v>
      </c>
      <c r="I543" s="924"/>
      <c r="J543" s="921" t="s">
        <v>31</v>
      </c>
      <c r="K543" s="921" t="s">
        <v>31</v>
      </c>
      <c r="L543" s="925">
        <v>0</v>
      </c>
    </row>
    <row r="544" spans="1:12" ht="22.8" x14ac:dyDescent="0.25">
      <c r="A544" s="918"/>
      <c r="B544" s="14" t="s">
        <v>4140</v>
      </c>
      <c r="C544" s="14" t="s">
        <v>4139</v>
      </c>
      <c r="D544" s="15">
        <v>43606</v>
      </c>
      <c r="E544" s="14" t="s">
        <v>4141</v>
      </c>
      <c r="F544" s="920"/>
      <c r="G544" s="920"/>
      <c r="H544" s="924"/>
      <c r="I544" s="924"/>
      <c r="J544" s="921"/>
      <c r="K544" s="921"/>
      <c r="L544" s="925"/>
    </row>
    <row r="545" spans="1:12" ht="24" x14ac:dyDescent="0.25">
      <c r="A545" s="918">
        <v>1396</v>
      </c>
      <c r="B545" s="9" t="s">
        <v>22</v>
      </c>
      <c r="C545" s="13" t="s">
        <v>23</v>
      </c>
      <c r="D545" s="13" t="s">
        <v>24</v>
      </c>
      <c r="E545" s="13" t="s">
        <v>25</v>
      </c>
      <c r="F545" s="919" t="s">
        <v>17</v>
      </c>
      <c r="G545" s="919"/>
      <c r="H545" s="920"/>
      <c r="I545" s="920"/>
      <c r="J545" s="920"/>
      <c r="K545" s="920"/>
      <c r="L545" s="920"/>
    </row>
    <row r="546" spans="1:12" x14ac:dyDescent="0.25">
      <c r="A546" s="918"/>
      <c r="B546" s="921" t="s">
        <v>4137</v>
      </c>
      <c r="C546" s="922" t="s">
        <v>4138</v>
      </c>
      <c r="D546" s="923">
        <v>43596</v>
      </c>
      <c r="E546" s="921" t="s">
        <v>770</v>
      </c>
      <c r="F546" s="921" t="s">
        <v>4142</v>
      </c>
      <c r="G546" s="921"/>
      <c r="H546" s="924" t="s">
        <v>30</v>
      </c>
      <c r="I546" s="924"/>
      <c r="J546" s="14" t="s">
        <v>31</v>
      </c>
      <c r="K546" s="14" t="s">
        <v>32</v>
      </c>
      <c r="L546" s="16">
        <v>820.32</v>
      </c>
    </row>
    <row r="547" spans="1:12" x14ac:dyDescent="0.25">
      <c r="A547" s="918"/>
      <c r="B547" s="921"/>
      <c r="C547" s="922"/>
      <c r="D547" s="923"/>
      <c r="E547" s="921"/>
      <c r="F547" s="921"/>
      <c r="G547" s="921"/>
      <c r="H547" s="924" t="s">
        <v>33</v>
      </c>
      <c r="I547" s="924"/>
      <c r="J547" s="921" t="s">
        <v>31</v>
      </c>
      <c r="K547" s="921" t="s">
        <v>32</v>
      </c>
      <c r="L547" s="925">
        <v>750.73</v>
      </c>
    </row>
    <row r="548" spans="1:12" x14ac:dyDescent="0.25">
      <c r="A548" s="918"/>
      <c r="B548" s="921"/>
      <c r="C548" s="922"/>
      <c r="D548" s="923"/>
      <c r="E548" s="921"/>
      <c r="F548" s="921"/>
      <c r="G548" s="921"/>
      <c r="H548" s="924"/>
      <c r="I548" s="924"/>
      <c r="J548" s="921"/>
      <c r="K548" s="921"/>
      <c r="L548" s="925"/>
    </row>
    <row r="549" spans="1:12" ht="24" x14ac:dyDescent="0.25">
      <c r="A549" s="918"/>
      <c r="B549" s="9" t="s">
        <v>34</v>
      </c>
      <c r="C549" s="13" t="s">
        <v>35</v>
      </c>
      <c r="D549" s="13" t="s">
        <v>36</v>
      </c>
      <c r="E549" s="13" t="s">
        <v>37</v>
      </c>
      <c r="F549" s="920"/>
      <c r="G549" s="920"/>
      <c r="H549" s="924" t="s">
        <v>38</v>
      </c>
      <c r="I549" s="924"/>
      <c r="J549" s="921" t="s">
        <v>31</v>
      </c>
      <c r="K549" s="921" t="s">
        <v>31</v>
      </c>
      <c r="L549" s="925">
        <v>0</v>
      </c>
    </row>
    <row r="550" spans="1:12" ht="22.8" x14ac:dyDescent="0.25">
      <c r="A550" s="918"/>
      <c r="B550" s="14" t="s">
        <v>4140</v>
      </c>
      <c r="C550" s="14" t="s">
        <v>4142</v>
      </c>
      <c r="D550" s="15">
        <v>43606</v>
      </c>
      <c r="E550" s="14" t="s">
        <v>4141</v>
      </c>
      <c r="F550" s="920"/>
      <c r="G550" s="920"/>
      <c r="H550" s="924"/>
      <c r="I550" s="924"/>
      <c r="J550" s="921"/>
      <c r="K550" s="921"/>
      <c r="L550" s="925"/>
    </row>
    <row r="551" spans="1:12" ht="24" x14ac:dyDescent="0.25">
      <c r="A551" s="918">
        <v>1397</v>
      </c>
      <c r="B551" s="9" t="s">
        <v>22</v>
      </c>
      <c r="C551" s="13" t="s">
        <v>23</v>
      </c>
      <c r="D551" s="13" t="s">
        <v>24</v>
      </c>
      <c r="E551" s="13" t="s">
        <v>25</v>
      </c>
      <c r="F551" s="919" t="s">
        <v>17</v>
      </c>
      <c r="G551" s="919"/>
      <c r="H551" s="920"/>
      <c r="I551" s="920"/>
      <c r="J551" s="920"/>
      <c r="K551" s="920"/>
      <c r="L551" s="920"/>
    </row>
    <row r="552" spans="1:12" x14ac:dyDescent="0.25">
      <c r="A552" s="918"/>
      <c r="B552" s="921" t="s">
        <v>4137</v>
      </c>
      <c r="C552" s="922" t="s">
        <v>4143</v>
      </c>
      <c r="D552" s="923">
        <v>43728</v>
      </c>
      <c r="E552" s="921" t="s">
        <v>1924</v>
      </c>
      <c r="F552" s="921" t="s">
        <v>1925</v>
      </c>
      <c r="G552" s="921"/>
      <c r="H552" s="924" t="s">
        <v>30</v>
      </c>
      <c r="I552" s="924"/>
      <c r="J552" s="14" t="s">
        <v>31</v>
      </c>
      <c r="K552" s="14" t="s">
        <v>32</v>
      </c>
      <c r="L552" s="16">
        <v>730</v>
      </c>
    </row>
    <row r="553" spans="1:12" x14ac:dyDescent="0.25">
      <c r="A553" s="918"/>
      <c r="B553" s="921"/>
      <c r="C553" s="922"/>
      <c r="D553" s="923"/>
      <c r="E553" s="921"/>
      <c r="F553" s="921"/>
      <c r="G553" s="921"/>
      <c r="H553" s="924" t="s">
        <v>33</v>
      </c>
      <c r="I553" s="924"/>
      <c r="J553" s="14" t="s">
        <v>31</v>
      </c>
      <c r="K553" s="14" t="s">
        <v>32</v>
      </c>
      <c r="L553" s="16">
        <v>1035.5</v>
      </c>
    </row>
    <row r="554" spans="1:12" ht="24" x14ac:dyDescent="0.25">
      <c r="A554" s="918"/>
      <c r="B554" s="9" t="s">
        <v>34</v>
      </c>
      <c r="C554" s="13" t="s">
        <v>35</v>
      </c>
      <c r="D554" s="13" t="s">
        <v>36</v>
      </c>
      <c r="E554" s="13" t="s">
        <v>37</v>
      </c>
      <c r="F554" s="920"/>
      <c r="G554" s="920"/>
      <c r="H554" s="924" t="s">
        <v>38</v>
      </c>
      <c r="I554" s="924"/>
      <c r="J554" s="921" t="s">
        <v>31</v>
      </c>
      <c r="K554" s="921" t="s">
        <v>32</v>
      </c>
      <c r="L554" s="925">
        <v>275.52</v>
      </c>
    </row>
    <row r="555" spans="1:12" ht="22.8" x14ac:dyDescent="0.25">
      <c r="A555" s="918"/>
      <c r="B555" s="14" t="s">
        <v>4140</v>
      </c>
      <c r="C555" s="14" t="s">
        <v>1925</v>
      </c>
      <c r="D555" s="15">
        <v>43734</v>
      </c>
      <c r="E555" s="14" t="s">
        <v>1793</v>
      </c>
      <c r="F555" s="920"/>
      <c r="G555" s="920"/>
      <c r="H555" s="924"/>
      <c r="I555" s="924"/>
      <c r="J555" s="921"/>
      <c r="K555" s="921"/>
      <c r="L555" s="925"/>
    </row>
    <row r="556" spans="1:12" ht="24" x14ac:dyDescent="0.25">
      <c r="A556" s="918">
        <v>1398</v>
      </c>
      <c r="B556" s="9" t="s">
        <v>22</v>
      </c>
      <c r="C556" s="13" t="s">
        <v>23</v>
      </c>
      <c r="D556" s="13" t="s">
        <v>24</v>
      </c>
      <c r="E556" s="13" t="s">
        <v>25</v>
      </c>
      <c r="F556" s="919" t="s">
        <v>17</v>
      </c>
      <c r="G556" s="919"/>
      <c r="H556" s="920"/>
      <c r="I556" s="920"/>
      <c r="J556" s="920"/>
      <c r="K556" s="920"/>
      <c r="L556" s="920"/>
    </row>
    <row r="557" spans="1:12" x14ac:dyDescent="0.25">
      <c r="A557" s="918"/>
      <c r="B557" s="921" t="s">
        <v>4144</v>
      </c>
      <c r="C557" s="922" t="s">
        <v>4145</v>
      </c>
      <c r="D557" s="923">
        <v>43724</v>
      </c>
      <c r="E557" s="921" t="s">
        <v>490</v>
      </c>
      <c r="F557" s="921" t="s">
        <v>1809</v>
      </c>
      <c r="G557" s="921"/>
      <c r="H557" s="924" t="s">
        <v>30</v>
      </c>
      <c r="I557" s="924"/>
      <c r="J557" s="14" t="s">
        <v>31</v>
      </c>
      <c r="K557" s="14" t="s">
        <v>32</v>
      </c>
      <c r="L557" s="16">
        <v>744</v>
      </c>
    </row>
    <row r="558" spans="1:12" x14ac:dyDescent="0.25">
      <c r="A558" s="918"/>
      <c r="B558" s="921"/>
      <c r="C558" s="922"/>
      <c r="D558" s="923"/>
      <c r="E558" s="921"/>
      <c r="F558" s="921"/>
      <c r="G558" s="921"/>
      <c r="H558" s="924" t="s">
        <v>33</v>
      </c>
      <c r="I558" s="924"/>
      <c r="J558" s="921" t="s">
        <v>31</v>
      </c>
      <c r="K558" s="921" t="s">
        <v>32</v>
      </c>
      <c r="L558" s="925">
        <v>361.6</v>
      </c>
    </row>
    <row r="559" spans="1:12" x14ac:dyDescent="0.25">
      <c r="A559" s="918"/>
      <c r="B559" s="921"/>
      <c r="C559" s="922"/>
      <c r="D559" s="923"/>
      <c r="E559" s="921"/>
      <c r="F559" s="921"/>
      <c r="G559" s="921"/>
      <c r="H559" s="924"/>
      <c r="I559" s="924"/>
      <c r="J559" s="921"/>
      <c r="K559" s="921"/>
      <c r="L559" s="925"/>
    </row>
    <row r="560" spans="1:12" ht="24" x14ac:dyDescent="0.25">
      <c r="A560" s="918"/>
      <c r="B560" s="9" t="s">
        <v>34</v>
      </c>
      <c r="C560" s="13" t="s">
        <v>35</v>
      </c>
      <c r="D560" s="13" t="s">
        <v>36</v>
      </c>
      <c r="E560" s="13" t="s">
        <v>37</v>
      </c>
      <c r="F560" s="920"/>
      <c r="G560" s="920"/>
      <c r="H560" s="924" t="s">
        <v>38</v>
      </c>
      <c r="I560" s="924"/>
      <c r="J560" s="921" t="s">
        <v>31</v>
      </c>
      <c r="K560" s="921" t="s">
        <v>32</v>
      </c>
      <c r="L560" s="925">
        <v>192.6</v>
      </c>
    </row>
    <row r="561" spans="1:12" ht="22.8" x14ac:dyDescent="0.25">
      <c r="A561" s="918"/>
      <c r="B561" s="14" t="s">
        <v>39</v>
      </c>
      <c r="C561" s="14" t="s">
        <v>1809</v>
      </c>
      <c r="D561" s="15">
        <v>43727</v>
      </c>
      <c r="E561" s="14" t="s">
        <v>2373</v>
      </c>
      <c r="F561" s="920"/>
      <c r="G561" s="920"/>
      <c r="H561" s="924"/>
      <c r="I561" s="924"/>
      <c r="J561" s="921"/>
      <c r="K561" s="921"/>
      <c r="L561" s="925"/>
    </row>
    <row r="562" spans="1:12" ht="24" x14ac:dyDescent="0.25">
      <c r="A562" s="918">
        <v>1399</v>
      </c>
      <c r="B562" s="9" t="s">
        <v>22</v>
      </c>
      <c r="C562" s="13" t="s">
        <v>23</v>
      </c>
      <c r="D562" s="13" t="s">
        <v>24</v>
      </c>
      <c r="E562" s="13" t="s">
        <v>25</v>
      </c>
      <c r="F562" s="919" t="s">
        <v>17</v>
      </c>
      <c r="G562" s="919"/>
      <c r="H562" s="920"/>
      <c r="I562" s="920"/>
      <c r="J562" s="920"/>
      <c r="K562" s="920"/>
      <c r="L562" s="920"/>
    </row>
    <row r="563" spans="1:12" x14ac:dyDescent="0.25">
      <c r="A563" s="918"/>
      <c r="B563" s="921" t="s">
        <v>4146</v>
      </c>
      <c r="C563" s="922" t="s">
        <v>4147</v>
      </c>
      <c r="D563" s="923">
        <v>43659</v>
      </c>
      <c r="E563" s="921" t="s">
        <v>465</v>
      </c>
      <c r="F563" s="921" t="s">
        <v>210</v>
      </c>
      <c r="G563" s="921"/>
      <c r="H563" s="924" t="s">
        <v>30</v>
      </c>
      <c r="I563" s="924"/>
      <c r="J563" s="14" t="s">
        <v>31</v>
      </c>
      <c r="K563" s="14" t="s">
        <v>31</v>
      </c>
      <c r="L563" s="16">
        <v>0</v>
      </c>
    </row>
    <row r="564" spans="1:12" x14ac:dyDescent="0.25">
      <c r="A564" s="918"/>
      <c r="B564" s="921"/>
      <c r="C564" s="922"/>
      <c r="D564" s="923"/>
      <c r="E564" s="921"/>
      <c r="F564" s="921"/>
      <c r="G564" s="921"/>
      <c r="H564" s="924" t="s">
        <v>33</v>
      </c>
      <c r="I564" s="924"/>
      <c r="J564" s="14" t="s">
        <v>31</v>
      </c>
      <c r="K564" s="14" t="s">
        <v>31</v>
      </c>
      <c r="L564" s="16">
        <v>0</v>
      </c>
    </row>
    <row r="565" spans="1:12" ht="24" x14ac:dyDescent="0.25">
      <c r="A565" s="918"/>
      <c r="B565" s="9" t="s">
        <v>34</v>
      </c>
      <c r="C565" s="13" t="s">
        <v>35</v>
      </c>
      <c r="D565" s="13" t="s">
        <v>36</v>
      </c>
      <c r="E565" s="13" t="s">
        <v>37</v>
      </c>
      <c r="F565" s="920"/>
      <c r="G565" s="920"/>
      <c r="H565" s="924" t="s">
        <v>38</v>
      </c>
      <c r="I565" s="924"/>
      <c r="J565" s="921" t="s">
        <v>32</v>
      </c>
      <c r="K565" s="921" t="s">
        <v>31</v>
      </c>
      <c r="L565" s="925">
        <v>1530</v>
      </c>
    </row>
    <row r="566" spans="1:12" ht="22.8" x14ac:dyDescent="0.25">
      <c r="A566" s="918"/>
      <c r="B566" s="14" t="s">
        <v>452</v>
      </c>
      <c r="C566" s="14" t="s">
        <v>210</v>
      </c>
      <c r="D566" s="15">
        <v>43665</v>
      </c>
      <c r="E566" s="14" t="s">
        <v>328</v>
      </c>
      <c r="F566" s="920"/>
      <c r="G566" s="920"/>
      <c r="H566" s="924"/>
      <c r="I566" s="924"/>
      <c r="J566" s="921"/>
      <c r="K566" s="921"/>
      <c r="L566" s="925"/>
    </row>
    <row r="567" spans="1:12" ht="24" x14ac:dyDescent="0.25">
      <c r="A567" s="918">
        <v>1400</v>
      </c>
      <c r="B567" s="9" t="s">
        <v>22</v>
      </c>
      <c r="C567" s="13" t="s">
        <v>23</v>
      </c>
      <c r="D567" s="13" t="s">
        <v>24</v>
      </c>
      <c r="E567" s="13" t="s">
        <v>25</v>
      </c>
      <c r="F567" s="919" t="s">
        <v>17</v>
      </c>
      <c r="G567" s="919"/>
      <c r="H567" s="920"/>
      <c r="I567" s="920"/>
      <c r="J567" s="920"/>
      <c r="K567" s="920"/>
      <c r="L567" s="920"/>
    </row>
    <row r="568" spans="1:12" x14ac:dyDescent="0.25">
      <c r="A568" s="918"/>
      <c r="B568" s="921" t="s">
        <v>4148</v>
      </c>
      <c r="C568" s="921" t="s">
        <v>4149</v>
      </c>
      <c r="D568" s="923">
        <v>43694</v>
      </c>
      <c r="E568" s="921" t="s">
        <v>1704</v>
      </c>
      <c r="F568" s="921" t="s">
        <v>2892</v>
      </c>
      <c r="G568" s="921"/>
      <c r="H568" s="924" t="s">
        <v>30</v>
      </c>
      <c r="I568" s="924"/>
      <c r="J568" s="14" t="s">
        <v>31</v>
      </c>
      <c r="K568" s="14" t="s">
        <v>32</v>
      </c>
      <c r="L568" s="16">
        <v>27.75</v>
      </c>
    </row>
    <row r="569" spans="1:12" x14ac:dyDescent="0.25">
      <c r="A569" s="918"/>
      <c r="B569" s="921"/>
      <c r="C569" s="921"/>
      <c r="D569" s="923"/>
      <c r="E569" s="921"/>
      <c r="F569" s="921"/>
      <c r="G569" s="921"/>
      <c r="H569" s="924" t="s">
        <v>33</v>
      </c>
      <c r="I569" s="924"/>
      <c r="J569" s="14" t="s">
        <v>31</v>
      </c>
      <c r="K569" s="14" t="s">
        <v>32</v>
      </c>
      <c r="L569" s="16">
        <v>169.96</v>
      </c>
    </row>
    <row r="570" spans="1:12" ht="24" x14ac:dyDescent="0.25">
      <c r="A570" s="918"/>
      <c r="B570" s="9" t="s">
        <v>34</v>
      </c>
      <c r="C570" s="13" t="s">
        <v>35</v>
      </c>
      <c r="D570" s="13" t="s">
        <v>36</v>
      </c>
      <c r="E570" s="13" t="s">
        <v>37</v>
      </c>
      <c r="F570" s="920"/>
      <c r="G570" s="920"/>
      <c r="H570" s="924" t="s">
        <v>38</v>
      </c>
      <c r="I570" s="924"/>
      <c r="J570" s="921" t="s">
        <v>31</v>
      </c>
      <c r="K570" s="921" t="s">
        <v>32</v>
      </c>
      <c r="L570" s="925">
        <v>160.47999999999999</v>
      </c>
    </row>
    <row r="571" spans="1:12" ht="22.8" x14ac:dyDescent="0.25">
      <c r="A571" s="918"/>
      <c r="B571" s="14" t="s">
        <v>39</v>
      </c>
      <c r="C571" s="14" t="s">
        <v>2892</v>
      </c>
      <c r="D571" s="15">
        <v>43694</v>
      </c>
      <c r="E571" s="14" t="s">
        <v>4150</v>
      </c>
      <c r="F571" s="920"/>
      <c r="G571" s="920"/>
      <c r="H571" s="924"/>
      <c r="I571" s="924"/>
      <c r="J571" s="921"/>
      <c r="K571" s="921"/>
      <c r="L571" s="925"/>
    </row>
  </sheetData>
  <mergeCells count="1662">
    <mergeCell ref="K6:L8"/>
    <mergeCell ref="C7:E7"/>
    <mergeCell ref="C8:E8"/>
    <mergeCell ref="F9:G9"/>
    <mergeCell ref="H9:I9"/>
    <mergeCell ref="B2:L2"/>
    <mergeCell ref="A3:A5"/>
    <mergeCell ref="B3:I4"/>
    <mergeCell ref="B5:L5"/>
    <mergeCell ref="A6:A8"/>
    <mergeCell ref="C6:E6"/>
    <mergeCell ref="F6:F8"/>
    <mergeCell ref="G6:G8"/>
    <mergeCell ref="I6:I8"/>
    <mergeCell ref="J6:J8"/>
    <mergeCell ref="D16:D17"/>
    <mergeCell ref="E16:E17"/>
    <mergeCell ref="F16:G17"/>
    <mergeCell ref="H16:I16"/>
    <mergeCell ref="H17:I17"/>
    <mergeCell ref="F13:G14"/>
    <mergeCell ref="H13:I14"/>
    <mergeCell ref="J13:J14"/>
    <mergeCell ref="K13:K14"/>
    <mergeCell ref="L13:L14"/>
    <mergeCell ref="A15:A19"/>
    <mergeCell ref="F15:G15"/>
    <mergeCell ref="H15:L15"/>
    <mergeCell ref="B16:B17"/>
    <mergeCell ref="C16:C17"/>
    <mergeCell ref="A10:A14"/>
    <mergeCell ref="F10:G10"/>
    <mergeCell ref="H10:L10"/>
    <mergeCell ref="B11:B12"/>
    <mergeCell ref="C11:C12"/>
    <mergeCell ref="D11:D12"/>
    <mergeCell ref="E11:E12"/>
    <mergeCell ref="F11:G12"/>
    <mergeCell ref="H11:I11"/>
    <mergeCell ref="H12:I12"/>
    <mergeCell ref="K23:K24"/>
    <mergeCell ref="L23:L24"/>
    <mergeCell ref="A25:A30"/>
    <mergeCell ref="F25:G25"/>
    <mergeCell ref="H25:L25"/>
    <mergeCell ref="B26:B28"/>
    <mergeCell ref="C26:C28"/>
    <mergeCell ref="D26:D28"/>
    <mergeCell ref="E26:E28"/>
    <mergeCell ref="F26:G28"/>
    <mergeCell ref="F21:G22"/>
    <mergeCell ref="H21:I21"/>
    <mergeCell ref="H22:I22"/>
    <mergeCell ref="F23:G24"/>
    <mergeCell ref="H23:I24"/>
    <mergeCell ref="J23:J24"/>
    <mergeCell ref="J18:J19"/>
    <mergeCell ref="K18:K19"/>
    <mergeCell ref="L18:L19"/>
    <mergeCell ref="A20:A24"/>
    <mergeCell ref="F20:G20"/>
    <mergeCell ref="H20:L20"/>
    <mergeCell ref="B21:B22"/>
    <mergeCell ref="C21:C22"/>
    <mergeCell ref="D21:D22"/>
    <mergeCell ref="E21:E22"/>
    <mergeCell ref="F18:G19"/>
    <mergeCell ref="H18:I19"/>
    <mergeCell ref="A36:A41"/>
    <mergeCell ref="F36:G36"/>
    <mergeCell ref="H36:L36"/>
    <mergeCell ref="B37:B39"/>
    <mergeCell ref="C37:C39"/>
    <mergeCell ref="A31:A35"/>
    <mergeCell ref="F31:G31"/>
    <mergeCell ref="H31:L31"/>
    <mergeCell ref="B32:B33"/>
    <mergeCell ref="C32:C33"/>
    <mergeCell ref="D32:D33"/>
    <mergeCell ref="E32:E33"/>
    <mergeCell ref="F32:G33"/>
    <mergeCell ref="H32:I32"/>
    <mergeCell ref="H33:I33"/>
    <mergeCell ref="H26:I26"/>
    <mergeCell ref="H27:I28"/>
    <mergeCell ref="J27:J28"/>
    <mergeCell ref="K27:K28"/>
    <mergeCell ref="L27:L28"/>
    <mergeCell ref="F29:G30"/>
    <mergeCell ref="H29:I30"/>
    <mergeCell ref="J29:J30"/>
    <mergeCell ref="K29:K30"/>
    <mergeCell ref="L29:L30"/>
    <mergeCell ref="K38:K39"/>
    <mergeCell ref="L38:L39"/>
    <mergeCell ref="F40:G41"/>
    <mergeCell ref="H40:I41"/>
    <mergeCell ref="J40:J41"/>
    <mergeCell ref="K40:K41"/>
    <mergeCell ref="L40:L41"/>
    <mergeCell ref="D37:D39"/>
    <mergeCell ref="E37:E39"/>
    <mergeCell ref="F37:G39"/>
    <mergeCell ref="H37:I37"/>
    <mergeCell ref="H38:I39"/>
    <mergeCell ref="J38:J39"/>
    <mergeCell ref="F34:G35"/>
    <mergeCell ref="H34:I35"/>
    <mergeCell ref="J34:J35"/>
    <mergeCell ref="K34:K35"/>
    <mergeCell ref="L34:L35"/>
    <mergeCell ref="J44:J46"/>
    <mergeCell ref="K44:K46"/>
    <mergeCell ref="L44:L46"/>
    <mergeCell ref="F47:G48"/>
    <mergeCell ref="H47:I48"/>
    <mergeCell ref="J47:J48"/>
    <mergeCell ref="K47:K48"/>
    <mergeCell ref="L47:L48"/>
    <mergeCell ref="A42:A48"/>
    <mergeCell ref="F42:G42"/>
    <mergeCell ref="H42:L42"/>
    <mergeCell ref="B43:B46"/>
    <mergeCell ref="C43:C46"/>
    <mergeCell ref="D43:D46"/>
    <mergeCell ref="E43:E46"/>
    <mergeCell ref="F43:G46"/>
    <mergeCell ref="H43:I43"/>
    <mergeCell ref="H44:I46"/>
    <mergeCell ref="J51:J52"/>
    <mergeCell ref="K51:K52"/>
    <mergeCell ref="L51:L52"/>
    <mergeCell ref="F53:G54"/>
    <mergeCell ref="H53:I54"/>
    <mergeCell ref="J53:J54"/>
    <mergeCell ref="K53:K54"/>
    <mergeCell ref="L53:L54"/>
    <mergeCell ref="A49:A54"/>
    <mergeCell ref="F49:G49"/>
    <mergeCell ref="H49:L49"/>
    <mergeCell ref="B50:B52"/>
    <mergeCell ref="C50:C52"/>
    <mergeCell ref="D50:D52"/>
    <mergeCell ref="E50:E52"/>
    <mergeCell ref="F50:G52"/>
    <mergeCell ref="H50:I50"/>
    <mergeCell ref="H51:I52"/>
    <mergeCell ref="H64:I66"/>
    <mergeCell ref="J57:J59"/>
    <mergeCell ref="K57:K59"/>
    <mergeCell ref="L57:L59"/>
    <mergeCell ref="F60:G61"/>
    <mergeCell ref="H60:I61"/>
    <mergeCell ref="J60:J61"/>
    <mergeCell ref="K60:K61"/>
    <mergeCell ref="L60:L61"/>
    <mergeCell ref="A55:A61"/>
    <mergeCell ref="F55:G55"/>
    <mergeCell ref="H55:L55"/>
    <mergeCell ref="B56:B59"/>
    <mergeCell ref="C56:C59"/>
    <mergeCell ref="D56:D59"/>
    <mergeCell ref="E56:E59"/>
    <mergeCell ref="F56:G59"/>
    <mergeCell ref="H56:I56"/>
    <mergeCell ref="H57:I59"/>
    <mergeCell ref="A74:A79"/>
    <mergeCell ref="F74:G74"/>
    <mergeCell ref="H74:L74"/>
    <mergeCell ref="B75:B77"/>
    <mergeCell ref="C75:C77"/>
    <mergeCell ref="A69:A73"/>
    <mergeCell ref="F69:G69"/>
    <mergeCell ref="H69:L69"/>
    <mergeCell ref="B70:B71"/>
    <mergeCell ref="C70:C71"/>
    <mergeCell ref="D70:D71"/>
    <mergeCell ref="E70:E71"/>
    <mergeCell ref="F70:G71"/>
    <mergeCell ref="H70:I70"/>
    <mergeCell ref="H71:I71"/>
    <mergeCell ref="J64:J66"/>
    <mergeCell ref="K64:K66"/>
    <mergeCell ref="L64:L66"/>
    <mergeCell ref="F67:G68"/>
    <mergeCell ref="H67:I68"/>
    <mergeCell ref="J67:J68"/>
    <mergeCell ref="K67:K68"/>
    <mergeCell ref="L67:L68"/>
    <mergeCell ref="A62:A68"/>
    <mergeCell ref="F62:G62"/>
    <mergeCell ref="H62:L62"/>
    <mergeCell ref="B63:B66"/>
    <mergeCell ref="C63:C66"/>
    <mergeCell ref="D63:D66"/>
    <mergeCell ref="E63:E66"/>
    <mergeCell ref="F63:G66"/>
    <mergeCell ref="H63:I63"/>
    <mergeCell ref="K76:K77"/>
    <mergeCell ref="L76:L77"/>
    <mergeCell ref="F78:G79"/>
    <mergeCell ref="H78:I79"/>
    <mergeCell ref="J78:J79"/>
    <mergeCell ref="K78:K79"/>
    <mergeCell ref="L78:L79"/>
    <mergeCell ref="D75:D77"/>
    <mergeCell ref="E75:E77"/>
    <mergeCell ref="F75:G77"/>
    <mergeCell ref="H75:I75"/>
    <mergeCell ref="H76:I77"/>
    <mergeCell ref="J76:J77"/>
    <mergeCell ref="F72:G73"/>
    <mergeCell ref="H72:I73"/>
    <mergeCell ref="J72:J73"/>
    <mergeCell ref="K72:K73"/>
    <mergeCell ref="L72:L73"/>
    <mergeCell ref="J82:J83"/>
    <mergeCell ref="K82:K83"/>
    <mergeCell ref="L82:L83"/>
    <mergeCell ref="F84:G85"/>
    <mergeCell ref="H84:I85"/>
    <mergeCell ref="J84:J85"/>
    <mergeCell ref="K84:K85"/>
    <mergeCell ref="L84:L85"/>
    <mergeCell ref="A80:A85"/>
    <mergeCell ref="F80:G80"/>
    <mergeCell ref="H80:L80"/>
    <mergeCell ref="B81:B83"/>
    <mergeCell ref="C81:C83"/>
    <mergeCell ref="D81:D83"/>
    <mergeCell ref="E81:E83"/>
    <mergeCell ref="F81:G83"/>
    <mergeCell ref="H81:I81"/>
    <mergeCell ref="H82:I83"/>
    <mergeCell ref="J88:J89"/>
    <mergeCell ref="K88:K89"/>
    <mergeCell ref="L88:L89"/>
    <mergeCell ref="F90:G91"/>
    <mergeCell ref="H90:I91"/>
    <mergeCell ref="J90:J91"/>
    <mergeCell ref="K90:K91"/>
    <mergeCell ref="L90:L91"/>
    <mergeCell ref="A86:A91"/>
    <mergeCell ref="F86:G86"/>
    <mergeCell ref="H86:L86"/>
    <mergeCell ref="B87:B89"/>
    <mergeCell ref="C87:C89"/>
    <mergeCell ref="D87:D89"/>
    <mergeCell ref="E87:E89"/>
    <mergeCell ref="F87:G89"/>
    <mergeCell ref="H87:I87"/>
    <mergeCell ref="H88:I89"/>
    <mergeCell ref="J94:J95"/>
    <mergeCell ref="K94:K95"/>
    <mergeCell ref="L94:L95"/>
    <mergeCell ref="F96:G97"/>
    <mergeCell ref="H96:I97"/>
    <mergeCell ref="J96:J97"/>
    <mergeCell ref="K96:K97"/>
    <mergeCell ref="L96:L97"/>
    <mergeCell ref="A92:A97"/>
    <mergeCell ref="F92:G92"/>
    <mergeCell ref="H92:L92"/>
    <mergeCell ref="B93:B95"/>
    <mergeCell ref="C93:C95"/>
    <mergeCell ref="D93:D95"/>
    <mergeCell ref="E93:E95"/>
    <mergeCell ref="F93:G95"/>
    <mergeCell ref="H93:I93"/>
    <mergeCell ref="H94:I95"/>
    <mergeCell ref="J100:J101"/>
    <mergeCell ref="K100:K101"/>
    <mergeCell ref="L100:L101"/>
    <mergeCell ref="F102:G103"/>
    <mergeCell ref="H102:I103"/>
    <mergeCell ref="J102:J103"/>
    <mergeCell ref="K102:K103"/>
    <mergeCell ref="L102:L103"/>
    <mergeCell ref="A98:A103"/>
    <mergeCell ref="F98:G98"/>
    <mergeCell ref="H98:L98"/>
    <mergeCell ref="B99:B101"/>
    <mergeCell ref="C99:C101"/>
    <mergeCell ref="D99:D101"/>
    <mergeCell ref="E99:E101"/>
    <mergeCell ref="F99:G101"/>
    <mergeCell ref="H99:I99"/>
    <mergeCell ref="H100:I101"/>
    <mergeCell ref="J106:J107"/>
    <mergeCell ref="K106:K107"/>
    <mergeCell ref="L106:L107"/>
    <mergeCell ref="F108:G109"/>
    <mergeCell ref="H108:I109"/>
    <mergeCell ref="J108:J109"/>
    <mergeCell ref="K108:K109"/>
    <mergeCell ref="L108:L109"/>
    <mergeCell ref="A104:A109"/>
    <mergeCell ref="F104:G104"/>
    <mergeCell ref="H104:L104"/>
    <mergeCell ref="B105:B107"/>
    <mergeCell ref="C105:C107"/>
    <mergeCell ref="D105:D107"/>
    <mergeCell ref="E105:E107"/>
    <mergeCell ref="F105:G107"/>
    <mergeCell ref="H105:I105"/>
    <mergeCell ref="H106:I107"/>
    <mergeCell ref="J112:J113"/>
    <mergeCell ref="K112:K113"/>
    <mergeCell ref="L112:L113"/>
    <mergeCell ref="F114:G115"/>
    <mergeCell ref="H114:I115"/>
    <mergeCell ref="J114:J115"/>
    <mergeCell ref="K114:K115"/>
    <mergeCell ref="L114:L115"/>
    <mergeCell ref="A110:A115"/>
    <mergeCell ref="F110:G110"/>
    <mergeCell ref="H110:L110"/>
    <mergeCell ref="B111:B113"/>
    <mergeCell ref="C111:C113"/>
    <mergeCell ref="D111:D113"/>
    <mergeCell ref="E111:E113"/>
    <mergeCell ref="F111:G113"/>
    <mergeCell ref="H111:I111"/>
    <mergeCell ref="H112:I113"/>
    <mergeCell ref="J118:J120"/>
    <mergeCell ref="K118:K120"/>
    <mergeCell ref="L118:L120"/>
    <mergeCell ref="F121:G122"/>
    <mergeCell ref="H121:I122"/>
    <mergeCell ref="J121:J122"/>
    <mergeCell ref="K121:K122"/>
    <mergeCell ref="L121:L122"/>
    <mergeCell ref="A116:A122"/>
    <mergeCell ref="F116:G116"/>
    <mergeCell ref="H116:L116"/>
    <mergeCell ref="B117:B120"/>
    <mergeCell ref="C117:C120"/>
    <mergeCell ref="D117:D120"/>
    <mergeCell ref="E117:E120"/>
    <mergeCell ref="F117:G120"/>
    <mergeCell ref="H117:I117"/>
    <mergeCell ref="H118:I120"/>
    <mergeCell ref="J125:J127"/>
    <mergeCell ref="K125:K127"/>
    <mergeCell ref="L125:L127"/>
    <mergeCell ref="F128:G129"/>
    <mergeCell ref="H128:I129"/>
    <mergeCell ref="J128:J129"/>
    <mergeCell ref="K128:K129"/>
    <mergeCell ref="L128:L129"/>
    <mergeCell ref="A123:A129"/>
    <mergeCell ref="F123:G123"/>
    <mergeCell ref="H123:L123"/>
    <mergeCell ref="B124:B127"/>
    <mergeCell ref="C124:C127"/>
    <mergeCell ref="D124:D127"/>
    <mergeCell ref="E124:E127"/>
    <mergeCell ref="F124:G127"/>
    <mergeCell ref="H124:I124"/>
    <mergeCell ref="H125:I127"/>
    <mergeCell ref="J132:J134"/>
    <mergeCell ref="K132:K134"/>
    <mergeCell ref="L132:L134"/>
    <mergeCell ref="F135:G136"/>
    <mergeCell ref="H135:I136"/>
    <mergeCell ref="J135:J136"/>
    <mergeCell ref="K135:K136"/>
    <mergeCell ref="L135:L136"/>
    <mergeCell ref="A130:A136"/>
    <mergeCell ref="F130:G130"/>
    <mergeCell ref="H130:L130"/>
    <mergeCell ref="B131:B134"/>
    <mergeCell ref="C131:C134"/>
    <mergeCell ref="D131:D134"/>
    <mergeCell ref="E131:E134"/>
    <mergeCell ref="F131:G134"/>
    <mergeCell ref="H131:I131"/>
    <mergeCell ref="H132:I134"/>
    <mergeCell ref="J139:J141"/>
    <mergeCell ref="K139:K141"/>
    <mergeCell ref="L139:L141"/>
    <mergeCell ref="F142:G143"/>
    <mergeCell ref="H142:I143"/>
    <mergeCell ref="J142:J143"/>
    <mergeCell ref="K142:K143"/>
    <mergeCell ref="L142:L143"/>
    <mergeCell ref="A137:A143"/>
    <mergeCell ref="F137:G137"/>
    <mergeCell ref="H137:L137"/>
    <mergeCell ref="B138:B141"/>
    <mergeCell ref="C138:C141"/>
    <mergeCell ref="D138:D141"/>
    <mergeCell ref="E138:E141"/>
    <mergeCell ref="F138:G141"/>
    <mergeCell ref="H138:I138"/>
    <mergeCell ref="H139:I141"/>
    <mergeCell ref="F147:G148"/>
    <mergeCell ref="H147:I148"/>
    <mergeCell ref="J147:J148"/>
    <mergeCell ref="K147:K148"/>
    <mergeCell ref="L147:L148"/>
    <mergeCell ref="A149:A153"/>
    <mergeCell ref="F149:G149"/>
    <mergeCell ref="H149:L149"/>
    <mergeCell ref="B150:B151"/>
    <mergeCell ref="C150:C151"/>
    <mergeCell ref="A144:A148"/>
    <mergeCell ref="F144:G144"/>
    <mergeCell ref="H144:L144"/>
    <mergeCell ref="B145:B146"/>
    <mergeCell ref="C145:C146"/>
    <mergeCell ref="D145:D146"/>
    <mergeCell ref="E145:E146"/>
    <mergeCell ref="F145:G146"/>
    <mergeCell ref="H145:I145"/>
    <mergeCell ref="H146:I146"/>
    <mergeCell ref="J152:J153"/>
    <mergeCell ref="K152:K153"/>
    <mergeCell ref="L152:L153"/>
    <mergeCell ref="D150:D151"/>
    <mergeCell ref="E150:E151"/>
    <mergeCell ref="F150:G151"/>
    <mergeCell ref="H150:I150"/>
    <mergeCell ref="H151:I151"/>
    <mergeCell ref="F152:G153"/>
    <mergeCell ref="H152:I153"/>
    <mergeCell ref="H160:I160"/>
    <mergeCell ref="H161:I161"/>
    <mergeCell ref="F162:G163"/>
    <mergeCell ref="H162:I163"/>
    <mergeCell ref="J162:J163"/>
    <mergeCell ref="K162:K163"/>
    <mergeCell ref="K157:K158"/>
    <mergeCell ref="L157:L158"/>
    <mergeCell ref="A159:A163"/>
    <mergeCell ref="F159:G159"/>
    <mergeCell ref="H159:L159"/>
    <mergeCell ref="B160:B161"/>
    <mergeCell ref="C160:C161"/>
    <mergeCell ref="D160:D161"/>
    <mergeCell ref="E160:E161"/>
    <mergeCell ref="F160:G161"/>
    <mergeCell ref="F155:G156"/>
    <mergeCell ref="H155:I155"/>
    <mergeCell ref="H156:I156"/>
    <mergeCell ref="F157:G158"/>
    <mergeCell ref="H157:I158"/>
    <mergeCell ref="J157:J158"/>
    <mergeCell ref="A154:A158"/>
    <mergeCell ref="F154:G154"/>
    <mergeCell ref="H154:L154"/>
    <mergeCell ref="B155:B156"/>
    <mergeCell ref="C155:C156"/>
    <mergeCell ref="D155:D156"/>
    <mergeCell ref="E155:E156"/>
    <mergeCell ref="H166:I167"/>
    <mergeCell ref="J166:J167"/>
    <mergeCell ref="K166:K167"/>
    <mergeCell ref="L166:L167"/>
    <mergeCell ref="F168:G169"/>
    <mergeCell ref="H168:I169"/>
    <mergeCell ref="J168:J169"/>
    <mergeCell ref="K168:K169"/>
    <mergeCell ref="L168:L169"/>
    <mergeCell ref="L162:L163"/>
    <mergeCell ref="A164:A169"/>
    <mergeCell ref="F164:G164"/>
    <mergeCell ref="H164:L164"/>
    <mergeCell ref="B165:B167"/>
    <mergeCell ref="C165:C167"/>
    <mergeCell ref="D165:D167"/>
    <mergeCell ref="E165:E167"/>
    <mergeCell ref="F165:G167"/>
    <mergeCell ref="H165:I165"/>
    <mergeCell ref="F173:G174"/>
    <mergeCell ref="H173:I174"/>
    <mergeCell ref="J173:J174"/>
    <mergeCell ref="K173:K174"/>
    <mergeCell ref="L173:L174"/>
    <mergeCell ref="A175:A179"/>
    <mergeCell ref="F175:G175"/>
    <mergeCell ref="H175:L175"/>
    <mergeCell ref="B176:B177"/>
    <mergeCell ref="C176:C177"/>
    <mergeCell ref="A170:A174"/>
    <mergeCell ref="F170:G170"/>
    <mergeCell ref="H170:L170"/>
    <mergeCell ref="B171:B172"/>
    <mergeCell ref="C171:C172"/>
    <mergeCell ref="D171:D172"/>
    <mergeCell ref="E171:E172"/>
    <mergeCell ref="F171:G172"/>
    <mergeCell ref="H171:I171"/>
    <mergeCell ref="H172:I172"/>
    <mergeCell ref="J178:J179"/>
    <mergeCell ref="K178:K179"/>
    <mergeCell ref="L178:L179"/>
    <mergeCell ref="A180:A184"/>
    <mergeCell ref="F180:G180"/>
    <mergeCell ref="H180:L180"/>
    <mergeCell ref="B181:B182"/>
    <mergeCell ref="C181:C182"/>
    <mergeCell ref="D181:D182"/>
    <mergeCell ref="E181:E182"/>
    <mergeCell ref="D176:D177"/>
    <mergeCell ref="E176:E177"/>
    <mergeCell ref="F176:G177"/>
    <mergeCell ref="H176:I176"/>
    <mergeCell ref="H177:I177"/>
    <mergeCell ref="F178:G179"/>
    <mergeCell ref="H178:I179"/>
    <mergeCell ref="K183:K184"/>
    <mergeCell ref="L183:L184"/>
    <mergeCell ref="A185:A189"/>
    <mergeCell ref="F185:G185"/>
    <mergeCell ref="H185:L185"/>
    <mergeCell ref="B186:B187"/>
    <mergeCell ref="C186:C187"/>
    <mergeCell ref="D186:D187"/>
    <mergeCell ref="E186:E187"/>
    <mergeCell ref="F186:G187"/>
    <mergeCell ref="H192:I192"/>
    <mergeCell ref="F193:G194"/>
    <mergeCell ref="H193:I194"/>
    <mergeCell ref="J193:J194"/>
    <mergeCell ref="K193:K194"/>
    <mergeCell ref="L193:L194"/>
    <mergeCell ref="F181:G182"/>
    <mergeCell ref="H181:I181"/>
    <mergeCell ref="H182:I182"/>
    <mergeCell ref="F183:G184"/>
    <mergeCell ref="H183:I184"/>
    <mergeCell ref="J183:J184"/>
    <mergeCell ref="F198:G199"/>
    <mergeCell ref="H198:I199"/>
    <mergeCell ref="J198:J199"/>
    <mergeCell ref="K198:K199"/>
    <mergeCell ref="L198:L199"/>
    <mergeCell ref="L188:L189"/>
    <mergeCell ref="A190:A194"/>
    <mergeCell ref="F190:G190"/>
    <mergeCell ref="H190:L190"/>
    <mergeCell ref="B191:B192"/>
    <mergeCell ref="C191:C192"/>
    <mergeCell ref="D191:D192"/>
    <mergeCell ref="E191:E192"/>
    <mergeCell ref="F191:G192"/>
    <mergeCell ref="H191:I191"/>
    <mergeCell ref="H186:I186"/>
    <mergeCell ref="H187:I187"/>
    <mergeCell ref="F188:G189"/>
    <mergeCell ref="H188:I189"/>
    <mergeCell ref="J188:J189"/>
    <mergeCell ref="K188:K189"/>
    <mergeCell ref="K208:K209"/>
    <mergeCell ref="L208:L209"/>
    <mergeCell ref="A206:A211"/>
    <mergeCell ref="B207:B209"/>
    <mergeCell ref="C207:C209"/>
    <mergeCell ref="H195:L195"/>
    <mergeCell ref="B196:B197"/>
    <mergeCell ref="C196:C197"/>
    <mergeCell ref="D196:D197"/>
    <mergeCell ref="E196:E197"/>
    <mergeCell ref="F196:G197"/>
    <mergeCell ref="H196:I196"/>
    <mergeCell ref="H197:I197"/>
    <mergeCell ref="A200:A205"/>
    <mergeCell ref="F200:G200"/>
    <mergeCell ref="H200:L200"/>
    <mergeCell ref="B201:B203"/>
    <mergeCell ref="F210:G211"/>
    <mergeCell ref="H210:I211"/>
    <mergeCell ref="J210:J211"/>
    <mergeCell ref="K202:K203"/>
    <mergeCell ref="L202:L203"/>
    <mergeCell ref="F204:G205"/>
    <mergeCell ref="H204:I205"/>
    <mergeCell ref="J204:J205"/>
    <mergeCell ref="K204:K205"/>
    <mergeCell ref="L204:L205"/>
    <mergeCell ref="D201:D203"/>
    <mergeCell ref="E201:E203"/>
    <mergeCell ref="F201:G203"/>
    <mergeCell ref="H201:I201"/>
    <mergeCell ref="H202:I203"/>
    <mergeCell ref="J202:J203"/>
    <mergeCell ref="D213:D215"/>
    <mergeCell ref="E213:E215"/>
    <mergeCell ref="F213:G215"/>
    <mergeCell ref="H213:I213"/>
    <mergeCell ref="H214:I215"/>
    <mergeCell ref="L210:L211"/>
    <mergeCell ref="F206:G206"/>
    <mergeCell ref="H206:L206"/>
    <mergeCell ref="D207:D209"/>
    <mergeCell ref="E207:E209"/>
    <mergeCell ref="F207:G209"/>
    <mergeCell ref="H207:I207"/>
    <mergeCell ref="H208:I209"/>
    <mergeCell ref="F212:G212"/>
    <mergeCell ref="H212:L212"/>
    <mergeCell ref="C201:C203"/>
    <mergeCell ref="A195:A199"/>
    <mergeCell ref="F195:G195"/>
    <mergeCell ref="J208:J209"/>
    <mergeCell ref="K210:K211"/>
    <mergeCell ref="J220:J221"/>
    <mergeCell ref="K220:K221"/>
    <mergeCell ref="L220:L221"/>
    <mergeCell ref="F222:G223"/>
    <mergeCell ref="H222:I223"/>
    <mergeCell ref="J222:J223"/>
    <mergeCell ref="K222:K223"/>
    <mergeCell ref="L222:L223"/>
    <mergeCell ref="A218:A223"/>
    <mergeCell ref="F218:G218"/>
    <mergeCell ref="H218:L218"/>
    <mergeCell ref="B219:B221"/>
    <mergeCell ref="C219:C221"/>
    <mergeCell ref="D219:D221"/>
    <mergeCell ref="E219:E221"/>
    <mergeCell ref="F219:G221"/>
    <mergeCell ref="H219:I219"/>
    <mergeCell ref="H220:I221"/>
    <mergeCell ref="J214:J215"/>
    <mergeCell ref="K214:K215"/>
    <mergeCell ref="L214:L215"/>
    <mergeCell ref="F216:G217"/>
    <mergeCell ref="H216:I217"/>
    <mergeCell ref="J216:J217"/>
    <mergeCell ref="K216:K217"/>
    <mergeCell ref="L216:L217"/>
    <mergeCell ref="A212:A217"/>
    <mergeCell ref="B213:B215"/>
    <mergeCell ref="C213:C215"/>
    <mergeCell ref="H233:I235"/>
    <mergeCell ref="J226:J228"/>
    <mergeCell ref="K226:K228"/>
    <mergeCell ref="L226:L228"/>
    <mergeCell ref="F229:G230"/>
    <mergeCell ref="H229:I230"/>
    <mergeCell ref="J229:J230"/>
    <mergeCell ref="K229:K230"/>
    <mergeCell ref="L229:L230"/>
    <mergeCell ref="A224:A230"/>
    <mergeCell ref="F224:G224"/>
    <mergeCell ref="H224:L224"/>
    <mergeCell ref="B225:B228"/>
    <mergeCell ref="C225:C228"/>
    <mergeCell ref="D225:D228"/>
    <mergeCell ref="E225:E228"/>
    <mergeCell ref="F225:G228"/>
    <mergeCell ref="H225:I225"/>
    <mergeCell ref="H226:I228"/>
    <mergeCell ref="A243:A248"/>
    <mergeCell ref="F243:G243"/>
    <mergeCell ref="H243:L243"/>
    <mergeCell ref="B244:B246"/>
    <mergeCell ref="C244:C246"/>
    <mergeCell ref="A238:A242"/>
    <mergeCell ref="F238:G238"/>
    <mergeCell ref="H238:L238"/>
    <mergeCell ref="B239:B240"/>
    <mergeCell ref="C239:C240"/>
    <mergeCell ref="D239:D240"/>
    <mergeCell ref="E239:E240"/>
    <mergeCell ref="F239:G240"/>
    <mergeCell ref="H239:I239"/>
    <mergeCell ref="H240:I240"/>
    <mergeCell ref="J233:J235"/>
    <mergeCell ref="K233:K235"/>
    <mergeCell ref="L233:L235"/>
    <mergeCell ref="F236:G237"/>
    <mergeCell ref="H236:I237"/>
    <mergeCell ref="J236:J237"/>
    <mergeCell ref="K236:K237"/>
    <mergeCell ref="L236:L237"/>
    <mergeCell ref="A231:A237"/>
    <mergeCell ref="F231:G231"/>
    <mergeCell ref="H231:L231"/>
    <mergeCell ref="B232:B235"/>
    <mergeCell ref="C232:C235"/>
    <mergeCell ref="D232:D235"/>
    <mergeCell ref="E232:E235"/>
    <mergeCell ref="F232:G235"/>
    <mergeCell ref="H232:I232"/>
    <mergeCell ref="K245:K246"/>
    <mergeCell ref="L245:L246"/>
    <mergeCell ref="F247:G248"/>
    <mergeCell ref="H247:I248"/>
    <mergeCell ref="J247:J248"/>
    <mergeCell ref="K247:K248"/>
    <mergeCell ref="L247:L248"/>
    <mergeCell ref="D244:D246"/>
    <mergeCell ref="E244:E246"/>
    <mergeCell ref="F244:G246"/>
    <mergeCell ref="H244:I244"/>
    <mergeCell ref="H245:I246"/>
    <mergeCell ref="J245:J246"/>
    <mergeCell ref="F241:G242"/>
    <mergeCell ref="H241:I242"/>
    <mergeCell ref="J241:J242"/>
    <mergeCell ref="K241:K242"/>
    <mergeCell ref="L241:L242"/>
    <mergeCell ref="F252:G253"/>
    <mergeCell ref="H252:I253"/>
    <mergeCell ref="J252:J253"/>
    <mergeCell ref="K252:K253"/>
    <mergeCell ref="L252:L253"/>
    <mergeCell ref="A254:A258"/>
    <mergeCell ref="F254:G254"/>
    <mergeCell ref="H254:L254"/>
    <mergeCell ref="B255:B256"/>
    <mergeCell ref="C255:C256"/>
    <mergeCell ref="A249:A253"/>
    <mergeCell ref="F249:G249"/>
    <mergeCell ref="H249:L249"/>
    <mergeCell ref="B250:B251"/>
    <mergeCell ref="C250:C251"/>
    <mergeCell ref="D250:D251"/>
    <mergeCell ref="E250:E251"/>
    <mergeCell ref="F250:G251"/>
    <mergeCell ref="H250:I250"/>
    <mergeCell ref="H251:I251"/>
    <mergeCell ref="F260:G261"/>
    <mergeCell ref="H260:I260"/>
    <mergeCell ref="H261:I261"/>
    <mergeCell ref="F262:G263"/>
    <mergeCell ref="H262:I263"/>
    <mergeCell ref="J262:J263"/>
    <mergeCell ref="J257:J258"/>
    <mergeCell ref="K257:K258"/>
    <mergeCell ref="L257:L258"/>
    <mergeCell ref="A259:A263"/>
    <mergeCell ref="F259:G259"/>
    <mergeCell ref="H259:L259"/>
    <mergeCell ref="B260:B261"/>
    <mergeCell ref="C260:C261"/>
    <mergeCell ref="D260:D261"/>
    <mergeCell ref="E260:E261"/>
    <mergeCell ref="D255:D256"/>
    <mergeCell ref="E255:E256"/>
    <mergeCell ref="F255:G256"/>
    <mergeCell ref="H255:I255"/>
    <mergeCell ref="H256:I256"/>
    <mergeCell ref="F257:G258"/>
    <mergeCell ref="H257:I258"/>
    <mergeCell ref="H265:I265"/>
    <mergeCell ref="H266:I267"/>
    <mergeCell ref="J266:J267"/>
    <mergeCell ref="K266:K267"/>
    <mergeCell ref="L266:L267"/>
    <mergeCell ref="F268:G269"/>
    <mergeCell ref="H268:I269"/>
    <mergeCell ref="J268:J269"/>
    <mergeCell ref="K268:K269"/>
    <mergeCell ref="L268:L269"/>
    <mergeCell ref="K262:K263"/>
    <mergeCell ref="L262:L263"/>
    <mergeCell ref="A264:A269"/>
    <mergeCell ref="F264:G264"/>
    <mergeCell ref="H264:L264"/>
    <mergeCell ref="B265:B267"/>
    <mergeCell ref="C265:C267"/>
    <mergeCell ref="D265:D267"/>
    <mergeCell ref="E265:E267"/>
    <mergeCell ref="F265:G267"/>
    <mergeCell ref="D276:D277"/>
    <mergeCell ref="E276:E277"/>
    <mergeCell ref="F276:G277"/>
    <mergeCell ref="H276:I276"/>
    <mergeCell ref="H277:I277"/>
    <mergeCell ref="F278:G279"/>
    <mergeCell ref="H278:I279"/>
    <mergeCell ref="F273:G274"/>
    <mergeCell ref="H273:I274"/>
    <mergeCell ref="J273:J274"/>
    <mergeCell ref="K273:K274"/>
    <mergeCell ref="L273:L274"/>
    <mergeCell ref="A275:A279"/>
    <mergeCell ref="F275:G275"/>
    <mergeCell ref="H275:L275"/>
    <mergeCell ref="B276:B277"/>
    <mergeCell ref="C276:C277"/>
    <mergeCell ref="A270:A274"/>
    <mergeCell ref="F270:G270"/>
    <mergeCell ref="H270:L270"/>
    <mergeCell ref="B271:B272"/>
    <mergeCell ref="C271:C272"/>
    <mergeCell ref="D271:D272"/>
    <mergeCell ref="E271:E272"/>
    <mergeCell ref="F271:G272"/>
    <mergeCell ref="H271:I271"/>
    <mergeCell ref="H272:I272"/>
    <mergeCell ref="K283:K284"/>
    <mergeCell ref="L283:L284"/>
    <mergeCell ref="A285:A289"/>
    <mergeCell ref="F285:G285"/>
    <mergeCell ref="H285:L285"/>
    <mergeCell ref="B286:B287"/>
    <mergeCell ref="C286:C287"/>
    <mergeCell ref="D286:D287"/>
    <mergeCell ref="E286:E287"/>
    <mergeCell ref="F286:G287"/>
    <mergeCell ref="F281:G282"/>
    <mergeCell ref="H281:I281"/>
    <mergeCell ref="H282:I282"/>
    <mergeCell ref="F283:G284"/>
    <mergeCell ref="H283:I284"/>
    <mergeCell ref="J283:J284"/>
    <mergeCell ref="J278:J279"/>
    <mergeCell ref="K278:K279"/>
    <mergeCell ref="L278:L279"/>
    <mergeCell ref="A280:A284"/>
    <mergeCell ref="F280:G280"/>
    <mergeCell ref="H280:L280"/>
    <mergeCell ref="B281:B282"/>
    <mergeCell ref="C281:C282"/>
    <mergeCell ref="D281:D282"/>
    <mergeCell ref="E281:E282"/>
    <mergeCell ref="H292:I292"/>
    <mergeCell ref="F293:G294"/>
    <mergeCell ref="H293:I294"/>
    <mergeCell ref="J293:J294"/>
    <mergeCell ref="K293:K294"/>
    <mergeCell ref="L293:L294"/>
    <mergeCell ref="L288:L289"/>
    <mergeCell ref="A290:A294"/>
    <mergeCell ref="F290:G290"/>
    <mergeCell ref="H290:L290"/>
    <mergeCell ref="B291:B292"/>
    <mergeCell ref="C291:C292"/>
    <mergeCell ref="D291:D292"/>
    <mergeCell ref="E291:E292"/>
    <mergeCell ref="F291:G292"/>
    <mergeCell ref="H291:I291"/>
    <mergeCell ref="H286:I286"/>
    <mergeCell ref="H287:I287"/>
    <mergeCell ref="F288:G289"/>
    <mergeCell ref="H288:I289"/>
    <mergeCell ref="J288:J289"/>
    <mergeCell ref="K288:K289"/>
    <mergeCell ref="F298:G299"/>
    <mergeCell ref="H298:I299"/>
    <mergeCell ref="J298:J299"/>
    <mergeCell ref="K298:K299"/>
    <mergeCell ref="L298:L299"/>
    <mergeCell ref="A300:A304"/>
    <mergeCell ref="F300:G300"/>
    <mergeCell ref="H300:L300"/>
    <mergeCell ref="B301:B302"/>
    <mergeCell ref="C301:C302"/>
    <mergeCell ref="A295:A299"/>
    <mergeCell ref="F295:G295"/>
    <mergeCell ref="H295:L295"/>
    <mergeCell ref="B296:B297"/>
    <mergeCell ref="C296:C297"/>
    <mergeCell ref="D296:D297"/>
    <mergeCell ref="E296:E297"/>
    <mergeCell ref="F296:G297"/>
    <mergeCell ref="H296:I296"/>
    <mergeCell ref="H297:I297"/>
    <mergeCell ref="F306:G308"/>
    <mergeCell ref="H306:I306"/>
    <mergeCell ref="H307:I308"/>
    <mergeCell ref="J307:J308"/>
    <mergeCell ref="K307:K308"/>
    <mergeCell ref="L307:L308"/>
    <mergeCell ref="J303:J304"/>
    <mergeCell ref="K303:K304"/>
    <mergeCell ref="L303:L304"/>
    <mergeCell ref="A305:A310"/>
    <mergeCell ref="F305:G305"/>
    <mergeCell ref="H305:L305"/>
    <mergeCell ref="B306:B308"/>
    <mergeCell ref="C306:C308"/>
    <mergeCell ref="D306:D308"/>
    <mergeCell ref="E306:E308"/>
    <mergeCell ref="D301:D302"/>
    <mergeCell ref="E301:E302"/>
    <mergeCell ref="F301:G302"/>
    <mergeCell ref="H301:I301"/>
    <mergeCell ref="H302:I302"/>
    <mergeCell ref="F303:G304"/>
    <mergeCell ref="H303:I304"/>
    <mergeCell ref="D312:D313"/>
    <mergeCell ref="E312:E313"/>
    <mergeCell ref="F312:G313"/>
    <mergeCell ref="H312:I312"/>
    <mergeCell ref="H313:I313"/>
    <mergeCell ref="F314:G315"/>
    <mergeCell ref="H314:I315"/>
    <mergeCell ref="F309:G310"/>
    <mergeCell ref="H309:I310"/>
    <mergeCell ref="J309:J310"/>
    <mergeCell ref="K309:K310"/>
    <mergeCell ref="L309:L310"/>
    <mergeCell ref="A311:A315"/>
    <mergeCell ref="F311:G311"/>
    <mergeCell ref="H311:L311"/>
    <mergeCell ref="B312:B313"/>
    <mergeCell ref="C312:C313"/>
    <mergeCell ref="K319:K320"/>
    <mergeCell ref="L319:L320"/>
    <mergeCell ref="A321:A327"/>
    <mergeCell ref="F321:G321"/>
    <mergeCell ref="H321:L321"/>
    <mergeCell ref="B322:B325"/>
    <mergeCell ref="C322:C325"/>
    <mergeCell ref="D322:D325"/>
    <mergeCell ref="E322:E325"/>
    <mergeCell ref="F322:G325"/>
    <mergeCell ref="F317:G318"/>
    <mergeCell ref="H317:I317"/>
    <mergeCell ref="H318:I318"/>
    <mergeCell ref="F319:G320"/>
    <mergeCell ref="H319:I320"/>
    <mergeCell ref="J319:J320"/>
    <mergeCell ref="J314:J315"/>
    <mergeCell ref="K314:K315"/>
    <mergeCell ref="L314:L315"/>
    <mergeCell ref="A316:A320"/>
    <mergeCell ref="F316:G316"/>
    <mergeCell ref="H316:L316"/>
    <mergeCell ref="B317:B318"/>
    <mergeCell ref="C317:C318"/>
    <mergeCell ref="D317:D318"/>
    <mergeCell ref="E317:E318"/>
    <mergeCell ref="A333:A338"/>
    <mergeCell ref="F333:G333"/>
    <mergeCell ref="H333:L333"/>
    <mergeCell ref="B334:B336"/>
    <mergeCell ref="C334:C336"/>
    <mergeCell ref="A328:A332"/>
    <mergeCell ref="F328:G328"/>
    <mergeCell ref="H328:L328"/>
    <mergeCell ref="B329:B330"/>
    <mergeCell ref="C329:C330"/>
    <mergeCell ref="D329:D330"/>
    <mergeCell ref="E329:E330"/>
    <mergeCell ref="F329:G330"/>
    <mergeCell ref="H329:I329"/>
    <mergeCell ref="H330:I330"/>
    <mergeCell ref="H322:I322"/>
    <mergeCell ref="H323:I325"/>
    <mergeCell ref="J323:J325"/>
    <mergeCell ref="K323:K325"/>
    <mergeCell ref="L323:L325"/>
    <mergeCell ref="F326:G327"/>
    <mergeCell ref="H326:I327"/>
    <mergeCell ref="J326:J327"/>
    <mergeCell ref="K326:K327"/>
    <mergeCell ref="L326:L327"/>
    <mergeCell ref="H341:I343"/>
    <mergeCell ref="K335:K336"/>
    <mergeCell ref="L335:L336"/>
    <mergeCell ref="F337:G338"/>
    <mergeCell ref="H337:I338"/>
    <mergeCell ref="J337:J338"/>
    <mergeCell ref="K337:K338"/>
    <mergeCell ref="L337:L338"/>
    <mergeCell ref="D334:D336"/>
    <mergeCell ref="E334:E336"/>
    <mergeCell ref="F334:G336"/>
    <mergeCell ref="H334:I334"/>
    <mergeCell ref="H335:I336"/>
    <mergeCell ref="J335:J336"/>
    <mergeCell ref="F331:G332"/>
    <mergeCell ref="H331:I332"/>
    <mergeCell ref="J331:J332"/>
    <mergeCell ref="K331:K332"/>
    <mergeCell ref="L331:L332"/>
    <mergeCell ref="A351:A356"/>
    <mergeCell ref="F351:G351"/>
    <mergeCell ref="H351:L351"/>
    <mergeCell ref="B352:B354"/>
    <mergeCell ref="C352:C354"/>
    <mergeCell ref="A346:A350"/>
    <mergeCell ref="F346:G346"/>
    <mergeCell ref="H346:L346"/>
    <mergeCell ref="B347:B348"/>
    <mergeCell ref="C347:C348"/>
    <mergeCell ref="D347:D348"/>
    <mergeCell ref="E347:E348"/>
    <mergeCell ref="F347:G348"/>
    <mergeCell ref="H347:I347"/>
    <mergeCell ref="H348:I348"/>
    <mergeCell ref="J341:J343"/>
    <mergeCell ref="K341:K343"/>
    <mergeCell ref="L341:L343"/>
    <mergeCell ref="F344:G345"/>
    <mergeCell ref="H344:I345"/>
    <mergeCell ref="J344:J345"/>
    <mergeCell ref="K344:K345"/>
    <mergeCell ref="L344:L345"/>
    <mergeCell ref="A339:A345"/>
    <mergeCell ref="F339:G339"/>
    <mergeCell ref="H339:L339"/>
    <mergeCell ref="B340:B343"/>
    <mergeCell ref="C340:C343"/>
    <mergeCell ref="D340:D343"/>
    <mergeCell ref="E340:E343"/>
    <mergeCell ref="F340:G343"/>
    <mergeCell ref="H340:I340"/>
    <mergeCell ref="K353:K354"/>
    <mergeCell ref="L353:L354"/>
    <mergeCell ref="F355:G356"/>
    <mergeCell ref="H355:I356"/>
    <mergeCell ref="J355:J356"/>
    <mergeCell ref="K355:K356"/>
    <mergeCell ref="L355:L356"/>
    <mergeCell ref="D352:D354"/>
    <mergeCell ref="E352:E354"/>
    <mergeCell ref="F352:G354"/>
    <mergeCell ref="H352:I352"/>
    <mergeCell ref="H353:I354"/>
    <mergeCell ref="J353:J354"/>
    <mergeCell ref="F349:G350"/>
    <mergeCell ref="H349:I350"/>
    <mergeCell ref="J349:J350"/>
    <mergeCell ref="K349:K350"/>
    <mergeCell ref="L349:L350"/>
    <mergeCell ref="J359:J360"/>
    <mergeCell ref="K359:K360"/>
    <mergeCell ref="L359:L360"/>
    <mergeCell ref="F361:G362"/>
    <mergeCell ref="H361:I362"/>
    <mergeCell ref="J361:J362"/>
    <mergeCell ref="K361:K362"/>
    <mergeCell ref="L361:L362"/>
    <mergeCell ref="A357:A362"/>
    <mergeCell ref="F357:G357"/>
    <mergeCell ref="H357:L357"/>
    <mergeCell ref="B358:B360"/>
    <mergeCell ref="C358:C360"/>
    <mergeCell ref="D358:D360"/>
    <mergeCell ref="E358:E360"/>
    <mergeCell ref="F358:G360"/>
    <mergeCell ref="H358:I358"/>
    <mergeCell ref="H359:I360"/>
    <mergeCell ref="J365:J366"/>
    <mergeCell ref="K365:K366"/>
    <mergeCell ref="L365:L366"/>
    <mergeCell ref="F367:G368"/>
    <mergeCell ref="H367:I368"/>
    <mergeCell ref="J367:J368"/>
    <mergeCell ref="K367:K368"/>
    <mergeCell ref="L367:L368"/>
    <mergeCell ref="A363:A368"/>
    <mergeCell ref="F363:G363"/>
    <mergeCell ref="H363:L363"/>
    <mergeCell ref="B364:B366"/>
    <mergeCell ref="C364:C366"/>
    <mergeCell ref="D364:D366"/>
    <mergeCell ref="E364:E366"/>
    <mergeCell ref="F364:G366"/>
    <mergeCell ref="H364:I364"/>
    <mergeCell ref="H365:I366"/>
    <mergeCell ref="J371:J372"/>
    <mergeCell ref="K371:K372"/>
    <mergeCell ref="L371:L372"/>
    <mergeCell ref="F373:G374"/>
    <mergeCell ref="H373:I374"/>
    <mergeCell ref="J373:J374"/>
    <mergeCell ref="K373:K374"/>
    <mergeCell ref="L373:L374"/>
    <mergeCell ref="A369:A374"/>
    <mergeCell ref="F369:G369"/>
    <mergeCell ref="H369:L369"/>
    <mergeCell ref="B370:B372"/>
    <mergeCell ref="C370:C372"/>
    <mergeCell ref="D370:D372"/>
    <mergeCell ref="E370:E372"/>
    <mergeCell ref="F370:G372"/>
    <mergeCell ref="H370:I370"/>
    <mergeCell ref="H371:I372"/>
    <mergeCell ref="D381:D382"/>
    <mergeCell ref="E381:E382"/>
    <mergeCell ref="F381:G382"/>
    <mergeCell ref="H381:I381"/>
    <mergeCell ref="H382:I382"/>
    <mergeCell ref="F383:G384"/>
    <mergeCell ref="H383:I384"/>
    <mergeCell ref="F378:G379"/>
    <mergeCell ref="H378:I379"/>
    <mergeCell ref="J378:J379"/>
    <mergeCell ref="K378:K379"/>
    <mergeCell ref="L378:L379"/>
    <mergeCell ref="A380:A384"/>
    <mergeCell ref="F380:G380"/>
    <mergeCell ref="H380:L380"/>
    <mergeCell ref="B381:B382"/>
    <mergeCell ref="C381:C382"/>
    <mergeCell ref="A375:A379"/>
    <mergeCell ref="F375:G375"/>
    <mergeCell ref="H375:L375"/>
    <mergeCell ref="B376:B377"/>
    <mergeCell ref="C376:C377"/>
    <mergeCell ref="D376:D377"/>
    <mergeCell ref="E376:E377"/>
    <mergeCell ref="F376:G377"/>
    <mergeCell ref="H376:I376"/>
    <mergeCell ref="H377:I377"/>
    <mergeCell ref="K388:K389"/>
    <mergeCell ref="L388:L389"/>
    <mergeCell ref="A390:A394"/>
    <mergeCell ref="F390:G390"/>
    <mergeCell ref="H390:L390"/>
    <mergeCell ref="B391:B392"/>
    <mergeCell ref="C391:C392"/>
    <mergeCell ref="D391:D392"/>
    <mergeCell ref="E391:E392"/>
    <mergeCell ref="F391:G392"/>
    <mergeCell ref="F386:G387"/>
    <mergeCell ref="H386:I386"/>
    <mergeCell ref="H387:I387"/>
    <mergeCell ref="F388:G389"/>
    <mergeCell ref="H388:I389"/>
    <mergeCell ref="J388:J389"/>
    <mergeCell ref="J383:J384"/>
    <mergeCell ref="K383:K384"/>
    <mergeCell ref="L383:L384"/>
    <mergeCell ref="A385:A389"/>
    <mergeCell ref="F385:G385"/>
    <mergeCell ref="H385:L385"/>
    <mergeCell ref="B386:B387"/>
    <mergeCell ref="C386:C387"/>
    <mergeCell ref="D386:D387"/>
    <mergeCell ref="E386:E387"/>
    <mergeCell ref="H397:I397"/>
    <mergeCell ref="F398:G399"/>
    <mergeCell ref="H398:I399"/>
    <mergeCell ref="J398:J399"/>
    <mergeCell ref="K398:K399"/>
    <mergeCell ref="L398:L399"/>
    <mergeCell ref="L393:L394"/>
    <mergeCell ref="A395:A399"/>
    <mergeCell ref="F395:G395"/>
    <mergeCell ref="H395:L395"/>
    <mergeCell ref="B396:B397"/>
    <mergeCell ref="C396:C397"/>
    <mergeCell ref="D396:D397"/>
    <mergeCell ref="E396:E397"/>
    <mergeCell ref="F396:G397"/>
    <mergeCell ref="H396:I396"/>
    <mergeCell ref="H391:I391"/>
    <mergeCell ref="H392:I392"/>
    <mergeCell ref="F393:G394"/>
    <mergeCell ref="H393:I394"/>
    <mergeCell ref="J393:J394"/>
    <mergeCell ref="K393:K394"/>
    <mergeCell ref="J402:J403"/>
    <mergeCell ref="K402:K403"/>
    <mergeCell ref="L402:L403"/>
    <mergeCell ref="F404:G405"/>
    <mergeCell ref="H404:I405"/>
    <mergeCell ref="J404:J405"/>
    <mergeCell ref="K404:K405"/>
    <mergeCell ref="L404:L405"/>
    <mergeCell ref="A400:A405"/>
    <mergeCell ref="F400:G400"/>
    <mergeCell ref="H400:L400"/>
    <mergeCell ref="B401:B403"/>
    <mergeCell ref="C401:C403"/>
    <mergeCell ref="D401:D403"/>
    <mergeCell ref="E401:E403"/>
    <mergeCell ref="F401:G403"/>
    <mergeCell ref="H401:I401"/>
    <mergeCell ref="H402:I403"/>
    <mergeCell ref="F409:G410"/>
    <mergeCell ref="H409:I410"/>
    <mergeCell ref="J409:J410"/>
    <mergeCell ref="K409:K410"/>
    <mergeCell ref="L409:L410"/>
    <mergeCell ref="A411:A416"/>
    <mergeCell ref="F411:G411"/>
    <mergeCell ref="H411:L411"/>
    <mergeCell ref="B412:B414"/>
    <mergeCell ref="C412:C414"/>
    <mergeCell ref="A406:A410"/>
    <mergeCell ref="F406:G406"/>
    <mergeCell ref="H406:L406"/>
    <mergeCell ref="B407:B408"/>
    <mergeCell ref="C407:C408"/>
    <mergeCell ref="D407:D408"/>
    <mergeCell ref="E407:E408"/>
    <mergeCell ref="F407:G408"/>
    <mergeCell ref="H407:I407"/>
    <mergeCell ref="H408:I408"/>
    <mergeCell ref="A422:A428"/>
    <mergeCell ref="F422:G422"/>
    <mergeCell ref="H422:L422"/>
    <mergeCell ref="B423:B426"/>
    <mergeCell ref="C423:C426"/>
    <mergeCell ref="A417:A421"/>
    <mergeCell ref="F417:G417"/>
    <mergeCell ref="H417:L417"/>
    <mergeCell ref="B418:B419"/>
    <mergeCell ref="C418:C419"/>
    <mergeCell ref="D418:D419"/>
    <mergeCell ref="E418:E419"/>
    <mergeCell ref="F418:G419"/>
    <mergeCell ref="H418:I418"/>
    <mergeCell ref="H419:I419"/>
    <mergeCell ref="K413:K414"/>
    <mergeCell ref="L413:L414"/>
    <mergeCell ref="F415:G416"/>
    <mergeCell ref="H415:I416"/>
    <mergeCell ref="J415:J416"/>
    <mergeCell ref="K415:K416"/>
    <mergeCell ref="L415:L416"/>
    <mergeCell ref="D412:D414"/>
    <mergeCell ref="E412:E414"/>
    <mergeCell ref="F412:G414"/>
    <mergeCell ref="H412:I412"/>
    <mergeCell ref="H413:I414"/>
    <mergeCell ref="J413:J414"/>
    <mergeCell ref="K424:K426"/>
    <mergeCell ref="L424:L426"/>
    <mergeCell ref="F427:G428"/>
    <mergeCell ref="H427:I428"/>
    <mergeCell ref="J427:J428"/>
    <mergeCell ref="K427:K428"/>
    <mergeCell ref="L427:L428"/>
    <mergeCell ref="D423:D426"/>
    <mergeCell ref="E423:E426"/>
    <mergeCell ref="F423:G426"/>
    <mergeCell ref="H423:I423"/>
    <mergeCell ref="H424:I426"/>
    <mergeCell ref="J424:J426"/>
    <mergeCell ref="F420:G421"/>
    <mergeCell ref="H420:I421"/>
    <mergeCell ref="J420:J421"/>
    <mergeCell ref="K420:K421"/>
    <mergeCell ref="L420:L421"/>
    <mergeCell ref="H438:I439"/>
    <mergeCell ref="J431:J433"/>
    <mergeCell ref="K431:K433"/>
    <mergeCell ref="L431:L433"/>
    <mergeCell ref="F434:G435"/>
    <mergeCell ref="H434:I435"/>
    <mergeCell ref="J434:J435"/>
    <mergeCell ref="K434:K435"/>
    <mergeCell ref="L434:L435"/>
    <mergeCell ref="A429:A435"/>
    <mergeCell ref="F429:G429"/>
    <mergeCell ref="H429:L429"/>
    <mergeCell ref="B430:B433"/>
    <mergeCell ref="C430:C433"/>
    <mergeCell ref="D430:D433"/>
    <mergeCell ref="E430:E433"/>
    <mergeCell ref="F430:G433"/>
    <mergeCell ref="H430:I430"/>
    <mergeCell ref="H431:I433"/>
    <mergeCell ref="A447:A452"/>
    <mergeCell ref="F447:G447"/>
    <mergeCell ref="H447:L447"/>
    <mergeCell ref="B448:B450"/>
    <mergeCell ref="C448:C450"/>
    <mergeCell ref="A442:A446"/>
    <mergeCell ref="F442:G442"/>
    <mergeCell ref="H442:L442"/>
    <mergeCell ref="B443:B444"/>
    <mergeCell ref="C443:C444"/>
    <mergeCell ref="D443:D444"/>
    <mergeCell ref="E443:E444"/>
    <mergeCell ref="F443:G444"/>
    <mergeCell ref="H443:I443"/>
    <mergeCell ref="H444:I444"/>
    <mergeCell ref="J438:J439"/>
    <mergeCell ref="K438:K439"/>
    <mergeCell ref="L438:L439"/>
    <mergeCell ref="F440:G441"/>
    <mergeCell ref="H440:I441"/>
    <mergeCell ref="J440:J441"/>
    <mergeCell ref="K440:K441"/>
    <mergeCell ref="L440:L441"/>
    <mergeCell ref="A436:A441"/>
    <mergeCell ref="F436:G436"/>
    <mergeCell ref="H436:L436"/>
    <mergeCell ref="B437:B439"/>
    <mergeCell ref="C437:C439"/>
    <mergeCell ref="D437:D439"/>
    <mergeCell ref="E437:E439"/>
    <mergeCell ref="F437:G439"/>
    <mergeCell ref="H437:I437"/>
    <mergeCell ref="K449:K450"/>
    <mergeCell ref="L449:L450"/>
    <mergeCell ref="F451:G452"/>
    <mergeCell ref="H451:I452"/>
    <mergeCell ref="J451:J452"/>
    <mergeCell ref="K451:K452"/>
    <mergeCell ref="L451:L452"/>
    <mergeCell ref="D448:D450"/>
    <mergeCell ref="E448:E450"/>
    <mergeCell ref="F448:G450"/>
    <mergeCell ref="H448:I448"/>
    <mergeCell ref="H449:I450"/>
    <mergeCell ref="J449:J450"/>
    <mergeCell ref="F445:G446"/>
    <mergeCell ref="H445:I446"/>
    <mergeCell ref="J445:J446"/>
    <mergeCell ref="K445:K446"/>
    <mergeCell ref="L445:L446"/>
    <mergeCell ref="J455:J456"/>
    <mergeCell ref="K455:K456"/>
    <mergeCell ref="L455:L456"/>
    <mergeCell ref="F457:G458"/>
    <mergeCell ref="H457:I458"/>
    <mergeCell ref="J457:J458"/>
    <mergeCell ref="K457:K458"/>
    <mergeCell ref="L457:L458"/>
    <mergeCell ref="A453:A458"/>
    <mergeCell ref="F453:G453"/>
    <mergeCell ref="H453:L453"/>
    <mergeCell ref="B454:B456"/>
    <mergeCell ref="C454:C456"/>
    <mergeCell ref="D454:D456"/>
    <mergeCell ref="E454:E456"/>
    <mergeCell ref="F454:G456"/>
    <mergeCell ref="H454:I454"/>
    <mergeCell ref="H455:I456"/>
    <mergeCell ref="J461:J462"/>
    <mergeCell ref="K461:K462"/>
    <mergeCell ref="L461:L462"/>
    <mergeCell ref="F463:G464"/>
    <mergeCell ref="H463:I464"/>
    <mergeCell ref="J463:J464"/>
    <mergeCell ref="K463:K464"/>
    <mergeCell ref="L463:L464"/>
    <mergeCell ref="A459:A464"/>
    <mergeCell ref="F459:G459"/>
    <mergeCell ref="H459:L459"/>
    <mergeCell ref="B460:B462"/>
    <mergeCell ref="C460:C462"/>
    <mergeCell ref="D460:D462"/>
    <mergeCell ref="E460:E462"/>
    <mergeCell ref="F460:G462"/>
    <mergeCell ref="H460:I460"/>
    <mergeCell ref="H461:I462"/>
    <mergeCell ref="J467:J468"/>
    <mergeCell ref="K467:K468"/>
    <mergeCell ref="L467:L468"/>
    <mergeCell ref="F469:G470"/>
    <mergeCell ref="H469:I470"/>
    <mergeCell ref="J469:J470"/>
    <mergeCell ref="K469:K470"/>
    <mergeCell ref="L469:L470"/>
    <mergeCell ref="A465:A470"/>
    <mergeCell ref="F465:G465"/>
    <mergeCell ref="H465:L465"/>
    <mergeCell ref="B466:B468"/>
    <mergeCell ref="C466:C468"/>
    <mergeCell ref="D466:D468"/>
    <mergeCell ref="E466:E468"/>
    <mergeCell ref="F466:G468"/>
    <mergeCell ref="H466:I466"/>
    <mergeCell ref="H467:I468"/>
    <mergeCell ref="F474:G475"/>
    <mergeCell ref="H474:I475"/>
    <mergeCell ref="J474:J475"/>
    <mergeCell ref="K474:K475"/>
    <mergeCell ref="L474:L475"/>
    <mergeCell ref="A476:A480"/>
    <mergeCell ref="F476:G476"/>
    <mergeCell ref="H476:L476"/>
    <mergeCell ref="B477:B478"/>
    <mergeCell ref="C477:C478"/>
    <mergeCell ref="A471:A475"/>
    <mergeCell ref="F471:G471"/>
    <mergeCell ref="H471:L471"/>
    <mergeCell ref="B472:B473"/>
    <mergeCell ref="C472:C473"/>
    <mergeCell ref="D472:D473"/>
    <mergeCell ref="E472:E473"/>
    <mergeCell ref="F472:G473"/>
    <mergeCell ref="H472:I472"/>
    <mergeCell ref="H473:I473"/>
    <mergeCell ref="J479:J480"/>
    <mergeCell ref="K479:K480"/>
    <mergeCell ref="L479:L480"/>
    <mergeCell ref="D477:D478"/>
    <mergeCell ref="E477:E478"/>
    <mergeCell ref="F477:G478"/>
    <mergeCell ref="H477:I477"/>
    <mergeCell ref="H478:I478"/>
    <mergeCell ref="F479:G480"/>
    <mergeCell ref="H479:I480"/>
    <mergeCell ref="H487:I487"/>
    <mergeCell ref="H488:I488"/>
    <mergeCell ref="F489:G490"/>
    <mergeCell ref="H489:I490"/>
    <mergeCell ref="J489:J490"/>
    <mergeCell ref="K489:K490"/>
    <mergeCell ref="K484:K485"/>
    <mergeCell ref="L484:L485"/>
    <mergeCell ref="A486:A490"/>
    <mergeCell ref="F486:G486"/>
    <mergeCell ref="H486:L486"/>
    <mergeCell ref="B487:B488"/>
    <mergeCell ref="C487:C488"/>
    <mergeCell ref="D487:D488"/>
    <mergeCell ref="E487:E488"/>
    <mergeCell ref="F487:G488"/>
    <mergeCell ref="F482:G483"/>
    <mergeCell ref="H482:I482"/>
    <mergeCell ref="H483:I483"/>
    <mergeCell ref="F484:G485"/>
    <mergeCell ref="H484:I485"/>
    <mergeCell ref="J484:J485"/>
    <mergeCell ref="A481:A485"/>
    <mergeCell ref="F481:G481"/>
    <mergeCell ref="H481:L481"/>
    <mergeCell ref="B482:B483"/>
    <mergeCell ref="C482:C483"/>
    <mergeCell ref="D482:D483"/>
    <mergeCell ref="E482:E483"/>
    <mergeCell ref="H493:I494"/>
    <mergeCell ref="J493:J494"/>
    <mergeCell ref="K493:K494"/>
    <mergeCell ref="L493:L494"/>
    <mergeCell ref="F495:G496"/>
    <mergeCell ref="H495:I496"/>
    <mergeCell ref="J495:J496"/>
    <mergeCell ref="K495:K496"/>
    <mergeCell ref="L495:L496"/>
    <mergeCell ref="L489:L490"/>
    <mergeCell ref="A491:A496"/>
    <mergeCell ref="F491:G491"/>
    <mergeCell ref="H491:L491"/>
    <mergeCell ref="B492:B494"/>
    <mergeCell ref="C492:C494"/>
    <mergeCell ref="D492:D494"/>
    <mergeCell ref="E492:E494"/>
    <mergeCell ref="F492:G494"/>
    <mergeCell ref="H492:I492"/>
    <mergeCell ref="F500:G501"/>
    <mergeCell ref="H500:I501"/>
    <mergeCell ref="J500:J501"/>
    <mergeCell ref="K500:K501"/>
    <mergeCell ref="L500:L501"/>
    <mergeCell ref="A502:A506"/>
    <mergeCell ref="F502:G502"/>
    <mergeCell ref="H502:L502"/>
    <mergeCell ref="B503:B504"/>
    <mergeCell ref="C503:C504"/>
    <mergeCell ref="A497:A501"/>
    <mergeCell ref="F497:G497"/>
    <mergeCell ref="H497:L497"/>
    <mergeCell ref="B498:B499"/>
    <mergeCell ref="C498:C499"/>
    <mergeCell ref="D498:D499"/>
    <mergeCell ref="E498:E499"/>
    <mergeCell ref="F498:G499"/>
    <mergeCell ref="H498:I498"/>
    <mergeCell ref="H499:I499"/>
    <mergeCell ref="F508:G510"/>
    <mergeCell ref="H508:I508"/>
    <mergeCell ref="H509:I510"/>
    <mergeCell ref="J509:J510"/>
    <mergeCell ref="K509:K510"/>
    <mergeCell ref="L509:L510"/>
    <mergeCell ref="J505:J506"/>
    <mergeCell ref="K505:K506"/>
    <mergeCell ref="L505:L506"/>
    <mergeCell ref="A507:A512"/>
    <mergeCell ref="F507:G507"/>
    <mergeCell ref="H507:L507"/>
    <mergeCell ref="B508:B510"/>
    <mergeCell ref="C508:C510"/>
    <mergeCell ref="D508:D510"/>
    <mergeCell ref="E508:E510"/>
    <mergeCell ref="D503:D504"/>
    <mergeCell ref="E503:E504"/>
    <mergeCell ref="F503:G504"/>
    <mergeCell ref="H503:I503"/>
    <mergeCell ref="H504:I504"/>
    <mergeCell ref="F505:G506"/>
    <mergeCell ref="H505:I506"/>
    <mergeCell ref="D514:D515"/>
    <mergeCell ref="E514:E515"/>
    <mergeCell ref="F514:G515"/>
    <mergeCell ref="H514:I514"/>
    <mergeCell ref="H515:I515"/>
    <mergeCell ref="F516:G517"/>
    <mergeCell ref="H516:I517"/>
    <mergeCell ref="F511:G512"/>
    <mergeCell ref="H511:I512"/>
    <mergeCell ref="J511:J512"/>
    <mergeCell ref="K511:K512"/>
    <mergeCell ref="L511:L512"/>
    <mergeCell ref="A513:A517"/>
    <mergeCell ref="F513:G513"/>
    <mergeCell ref="H513:L513"/>
    <mergeCell ref="B514:B515"/>
    <mergeCell ref="C514:C515"/>
    <mergeCell ref="F522:G523"/>
    <mergeCell ref="H522:I523"/>
    <mergeCell ref="J522:J523"/>
    <mergeCell ref="K522:K523"/>
    <mergeCell ref="L522:L523"/>
    <mergeCell ref="A524:A528"/>
    <mergeCell ref="F524:G524"/>
    <mergeCell ref="H524:L524"/>
    <mergeCell ref="B525:B526"/>
    <mergeCell ref="C525:C526"/>
    <mergeCell ref="F519:G521"/>
    <mergeCell ref="H519:I519"/>
    <mergeCell ref="H520:I521"/>
    <mergeCell ref="J520:J521"/>
    <mergeCell ref="K520:K521"/>
    <mergeCell ref="L520:L521"/>
    <mergeCell ref="J516:J517"/>
    <mergeCell ref="K516:K517"/>
    <mergeCell ref="L516:L517"/>
    <mergeCell ref="A518:A523"/>
    <mergeCell ref="F518:G518"/>
    <mergeCell ref="H518:L518"/>
    <mergeCell ref="B519:B521"/>
    <mergeCell ref="C519:C521"/>
    <mergeCell ref="D519:D521"/>
    <mergeCell ref="E519:E521"/>
    <mergeCell ref="J527:J528"/>
    <mergeCell ref="K527:K528"/>
    <mergeCell ref="L527:L528"/>
    <mergeCell ref="D525:D526"/>
    <mergeCell ref="E525:E526"/>
    <mergeCell ref="F525:G526"/>
    <mergeCell ref="H525:I525"/>
    <mergeCell ref="H526:I526"/>
    <mergeCell ref="F527:G528"/>
    <mergeCell ref="H527:I528"/>
    <mergeCell ref="H535:I535"/>
    <mergeCell ref="H536:I536"/>
    <mergeCell ref="F537:G538"/>
    <mergeCell ref="H537:I538"/>
    <mergeCell ref="J537:J538"/>
    <mergeCell ref="K537:K538"/>
    <mergeCell ref="K532:K533"/>
    <mergeCell ref="L532:L533"/>
    <mergeCell ref="A534:A538"/>
    <mergeCell ref="F534:G534"/>
    <mergeCell ref="H534:L534"/>
    <mergeCell ref="B535:B536"/>
    <mergeCell ref="C535:C536"/>
    <mergeCell ref="D535:D536"/>
    <mergeCell ref="E535:E536"/>
    <mergeCell ref="F535:G536"/>
    <mergeCell ref="F530:G531"/>
    <mergeCell ref="H530:I530"/>
    <mergeCell ref="H531:I531"/>
    <mergeCell ref="F532:G533"/>
    <mergeCell ref="H532:I533"/>
    <mergeCell ref="J532:J533"/>
    <mergeCell ref="A529:A533"/>
    <mergeCell ref="F529:G529"/>
    <mergeCell ref="H529:L529"/>
    <mergeCell ref="B530:B531"/>
    <mergeCell ref="C530:C531"/>
    <mergeCell ref="D530:D531"/>
    <mergeCell ref="H547:I548"/>
    <mergeCell ref="H541:I542"/>
    <mergeCell ref="J541:J542"/>
    <mergeCell ref="K541:K542"/>
    <mergeCell ref="L541:L542"/>
    <mergeCell ref="F543:G544"/>
    <mergeCell ref="H543:I544"/>
    <mergeCell ref="J543:J544"/>
    <mergeCell ref="K543:K544"/>
    <mergeCell ref="L543:L544"/>
    <mergeCell ref="L537:L538"/>
    <mergeCell ref="A539:A544"/>
    <mergeCell ref="F539:G539"/>
    <mergeCell ref="H539:L539"/>
    <mergeCell ref="B540:B542"/>
    <mergeCell ref="C540:C542"/>
    <mergeCell ref="D540:D542"/>
    <mergeCell ref="E540:E542"/>
    <mergeCell ref="F540:G542"/>
    <mergeCell ref="H540:I540"/>
    <mergeCell ref="H546:I546"/>
    <mergeCell ref="E530:E531"/>
    <mergeCell ref="A556:A561"/>
    <mergeCell ref="F556:G556"/>
    <mergeCell ref="H556:L556"/>
    <mergeCell ref="B557:B559"/>
    <mergeCell ref="C557:C559"/>
    <mergeCell ref="A551:A555"/>
    <mergeCell ref="F551:G551"/>
    <mergeCell ref="H551:L551"/>
    <mergeCell ref="B552:B553"/>
    <mergeCell ref="C552:C553"/>
    <mergeCell ref="D552:D553"/>
    <mergeCell ref="E552:E553"/>
    <mergeCell ref="F552:G553"/>
    <mergeCell ref="H552:I552"/>
    <mergeCell ref="H553:I553"/>
    <mergeCell ref="J547:J548"/>
    <mergeCell ref="K547:K548"/>
    <mergeCell ref="L547:L548"/>
    <mergeCell ref="F549:G550"/>
    <mergeCell ref="H549:I550"/>
    <mergeCell ref="J549:J550"/>
    <mergeCell ref="K549:K550"/>
    <mergeCell ref="L549:L550"/>
    <mergeCell ref="A545:A550"/>
    <mergeCell ref="F545:G545"/>
    <mergeCell ref="H545:L545"/>
    <mergeCell ref="B546:B548"/>
    <mergeCell ref="C546:C548"/>
    <mergeCell ref="D546:D548"/>
    <mergeCell ref="E546:E548"/>
    <mergeCell ref="F546:G548"/>
    <mergeCell ref="K558:K559"/>
    <mergeCell ref="L558:L559"/>
    <mergeCell ref="F560:G561"/>
    <mergeCell ref="H560:I561"/>
    <mergeCell ref="J560:J561"/>
    <mergeCell ref="K560:K561"/>
    <mergeCell ref="L560:L561"/>
    <mergeCell ref="D557:D559"/>
    <mergeCell ref="E557:E559"/>
    <mergeCell ref="F557:G559"/>
    <mergeCell ref="H557:I557"/>
    <mergeCell ref="H558:I559"/>
    <mergeCell ref="J558:J559"/>
    <mergeCell ref="F554:G555"/>
    <mergeCell ref="H554:I555"/>
    <mergeCell ref="J554:J555"/>
    <mergeCell ref="K554:K555"/>
    <mergeCell ref="L554:L555"/>
    <mergeCell ref="J570:J571"/>
    <mergeCell ref="K570:K571"/>
    <mergeCell ref="L570:L571"/>
    <mergeCell ref="D568:D569"/>
    <mergeCell ref="E568:E569"/>
    <mergeCell ref="F568:G569"/>
    <mergeCell ref="H568:I568"/>
    <mergeCell ref="H569:I569"/>
    <mergeCell ref="F570:G571"/>
    <mergeCell ref="H570:I571"/>
    <mergeCell ref="F565:G566"/>
    <mergeCell ref="H565:I566"/>
    <mergeCell ref="J565:J566"/>
    <mergeCell ref="K565:K566"/>
    <mergeCell ref="L565:L566"/>
    <mergeCell ref="A567:A571"/>
    <mergeCell ref="F567:G567"/>
    <mergeCell ref="H567:L567"/>
    <mergeCell ref="B568:B569"/>
    <mergeCell ref="C568:C569"/>
    <mergeCell ref="A562:A566"/>
    <mergeCell ref="F562:G562"/>
    <mergeCell ref="H562:L562"/>
    <mergeCell ref="B563:B564"/>
    <mergeCell ref="C563:C564"/>
    <mergeCell ref="D563:D564"/>
    <mergeCell ref="E563:E564"/>
    <mergeCell ref="F563:G564"/>
    <mergeCell ref="H563:I563"/>
    <mergeCell ref="H564:I564"/>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L551"/>
  <sheetViews>
    <sheetView workbookViewId="0">
      <selection activeCell="C9" sqref="C9"/>
    </sheetView>
  </sheetViews>
  <sheetFormatPr defaultRowHeight="13.2" x14ac:dyDescent="0.25"/>
  <cols>
    <col min="1" max="1" width="5" customWidth="1"/>
    <col min="2" max="2" width="14.77734375" customWidth="1"/>
    <col min="3" max="3" width="25.77734375" customWidth="1"/>
    <col min="4" max="5" width="17" customWidth="1"/>
    <col min="6" max="6" width="2.88671875" customWidth="1"/>
    <col min="7" max="7" width="12.44140625" customWidth="1"/>
    <col min="8" max="8" width="2.5546875" customWidth="1"/>
    <col min="9" max="9" width="12.44140625" customWidth="1"/>
    <col min="10" max="10" width="12.109375" customWidth="1"/>
    <col min="11" max="11" width="11.44140625" customWidth="1"/>
    <col min="12" max="12" width="10.5546875" customWidth="1"/>
  </cols>
  <sheetData>
    <row r="1" spans="1:12" x14ac:dyDescent="0.25">
      <c r="A1" s="1"/>
      <c r="B1" s="1"/>
      <c r="C1" s="1"/>
      <c r="D1" s="1"/>
      <c r="E1" s="1"/>
      <c r="F1" s="1"/>
      <c r="G1" s="1"/>
      <c r="H1" s="1"/>
      <c r="I1" s="1"/>
      <c r="J1" s="1"/>
      <c r="K1" s="1"/>
      <c r="L1" s="1"/>
    </row>
    <row r="2" spans="1:12" ht="15.75" customHeight="1" x14ac:dyDescent="0.3">
      <c r="A2" s="2"/>
      <c r="B2" s="905" t="s">
        <v>0</v>
      </c>
      <c r="C2" s="905"/>
      <c r="D2" s="905"/>
      <c r="E2" s="905"/>
      <c r="F2" s="905"/>
      <c r="G2" s="905"/>
      <c r="H2" s="905"/>
      <c r="I2" s="905"/>
      <c r="J2" s="905"/>
      <c r="K2" s="905"/>
      <c r="L2" s="905"/>
    </row>
    <row r="3" spans="1:12" x14ac:dyDescent="0.25">
      <c r="A3" s="906"/>
      <c r="B3" s="907" t="s">
        <v>1</v>
      </c>
      <c r="C3" s="907"/>
      <c r="D3" s="907"/>
      <c r="E3" s="907"/>
      <c r="F3" s="907"/>
      <c r="G3" s="907"/>
      <c r="H3" s="907"/>
      <c r="I3" s="907"/>
      <c r="J3" s="3" t="s">
        <v>2</v>
      </c>
      <c r="K3" s="3" t="s">
        <v>3</v>
      </c>
      <c r="L3" s="3" t="s">
        <v>4</v>
      </c>
    </row>
    <row r="4" spans="1:12" x14ac:dyDescent="0.25">
      <c r="A4" s="906"/>
      <c r="B4" s="907"/>
      <c r="C4" s="907"/>
      <c r="D4" s="907"/>
      <c r="E4" s="907"/>
      <c r="F4" s="907"/>
      <c r="G4" s="907"/>
      <c r="H4" s="907"/>
      <c r="I4" s="907"/>
      <c r="J4" s="4">
        <v>15</v>
      </c>
      <c r="K4" s="4">
        <v>21</v>
      </c>
      <c r="L4" s="5" t="s">
        <v>5</v>
      </c>
    </row>
    <row r="5" spans="1:12" ht="12.75" customHeight="1" x14ac:dyDescent="0.25">
      <c r="A5" s="906"/>
      <c r="B5" s="908" t="s">
        <v>6</v>
      </c>
      <c r="C5" s="908"/>
      <c r="D5" s="908"/>
      <c r="E5" s="908"/>
      <c r="F5" s="908"/>
      <c r="G5" s="908"/>
      <c r="H5" s="908"/>
      <c r="I5" s="908"/>
      <c r="J5" s="908"/>
      <c r="K5" s="908"/>
      <c r="L5" s="908"/>
    </row>
    <row r="6" spans="1:12" ht="18" customHeight="1" x14ac:dyDescent="0.3">
      <c r="A6" s="909"/>
      <c r="B6" s="6"/>
      <c r="C6" s="910" t="s">
        <v>7</v>
      </c>
      <c r="D6" s="910"/>
      <c r="E6" s="910"/>
      <c r="F6" s="911"/>
      <c r="G6" s="912" t="s">
        <v>8</v>
      </c>
      <c r="H6" s="7"/>
      <c r="I6" s="912" t="s">
        <v>8</v>
      </c>
      <c r="J6" s="913"/>
      <c r="K6" s="914" t="s">
        <v>9</v>
      </c>
      <c r="L6" s="914"/>
    </row>
    <row r="7" spans="1:12" ht="17.399999999999999" x14ac:dyDescent="0.25">
      <c r="A7" s="909"/>
      <c r="B7" s="8"/>
      <c r="C7" s="915" t="s">
        <v>10</v>
      </c>
      <c r="D7" s="915"/>
      <c r="E7" s="915"/>
      <c r="F7" s="911"/>
      <c r="G7" s="912"/>
      <c r="H7" s="18" t="s">
        <v>32</v>
      </c>
      <c r="I7" s="912"/>
      <c r="J7" s="913"/>
      <c r="K7" s="914"/>
      <c r="L7" s="914"/>
    </row>
    <row r="8" spans="1:12" ht="12.75" customHeight="1" x14ac:dyDescent="0.25">
      <c r="A8" s="909"/>
      <c r="B8" s="9" t="s">
        <v>11</v>
      </c>
      <c r="C8" s="916" t="s">
        <v>5579</v>
      </c>
      <c r="D8" s="916"/>
      <c r="E8" s="916"/>
      <c r="F8" s="911"/>
      <c r="G8" s="912"/>
      <c r="H8" s="10"/>
      <c r="I8" s="912"/>
      <c r="J8" s="913"/>
      <c r="K8" s="914"/>
      <c r="L8" s="914"/>
    </row>
    <row r="9" spans="1:12" ht="48" customHeight="1" x14ac:dyDescent="0.25">
      <c r="A9" s="11" t="s">
        <v>12</v>
      </c>
      <c r="B9" s="11" t="s">
        <v>13</v>
      </c>
      <c r="C9" s="12" t="s">
        <v>14</v>
      </c>
      <c r="D9" s="12" t="s">
        <v>15</v>
      </c>
      <c r="E9" s="12" t="s">
        <v>16</v>
      </c>
      <c r="F9" s="917" t="s">
        <v>17</v>
      </c>
      <c r="G9" s="917"/>
      <c r="H9" s="917" t="s">
        <v>18</v>
      </c>
      <c r="I9" s="917"/>
      <c r="J9" s="12" t="s">
        <v>19</v>
      </c>
      <c r="K9" s="12" t="s">
        <v>20</v>
      </c>
      <c r="L9" s="12" t="s">
        <v>21</v>
      </c>
    </row>
    <row r="10" spans="1:12" ht="24" x14ac:dyDescent="0.25">
      <c r="A10" s="918">
        <v>1401</v>
      </c>
      <c r="B10" s="9" t="s">
        <v>22</v>
      </c>
      <c r="C10" s="13" t="s">
        <v>23</v>
      </c>
      <c r="D10" s="13" t="s">
        <v>24</v>
      </c>
      <c r="E10" s="13" t="s">
        <v>25</v>
      </c>
      <c r="F10" s="919" t="s">
        <v>17</v>
      </c>
      <c r="G10" s="919"/>
      <c r="H10" s="920"/>
      <c r="I10" s="920"/>
      <c r="J10" s="920"/>
      <c r="K10" s="920"/>
      <c r="L10" s="920"/>
    </row>
    <row r="11" spans="1:12" x14ac:dyDescent="0.25">
      <c r="A11" s="918"/>
      <c r="B11" s="921" t="s">
        <v>4148</v>
      </c>
      <c r="C11" s="921" t="s">
        <v>4151</v>
      </c>
      <c r="D11" s="923">
        <v>43728</v>
      </c>
      <c r="E11" s="921" t="s">
        <v>115</v>
      </c>
      <c r="F11" s="921" t="s">
        <v>1775</v>
      </c>
      <c r="G11" s="921"/>
      <c r="H11" s="924" t="s">
        <v>30</v>
      </c>
      <c r="I11" s="924"/>
      <c r="J11" s="14" t="s">
        <v>31</v>
      </c>
      <c r="K11" s="14" t="s">
        <v>32</v>
      </c>
      <c r="L11" s="16">
        <v>414.56</v>
      </c>
    </row>
    <row r="12" spans="1:12" x14ac:dyDescent="0.25">
      <c r="A12" s="918"/>
      <c r="B12" s="921"/>
      <c r="C12" s="921"/>
      <c r="D12" s="923"/>
      <c r="E12" s="921"/>
      <c r="F12" s="921"/>
      <c r="G12" s="921"/>
      <c r="H12" s="924" t="s">
        <v>33</v>
      </c>
      <c r="I12" s="924"/>
      <c r="J12" s="14" t="s">
        <v>31</v>
      </c>
      <c r="K12" s="14" t="s">
        <v>32</v>
      </c>
      <c r="L12" s="16">
        <v>414.3</v>
      </c>
    </row>
    <row r="13" spans="1:12" ht="24" x14ac:dyDescent="0.25">
      <c r="A13" s="918"/>
      <c r="B13" s="9" t="s">
        <v>34</v>
      </c>
      <c r="C13" s="13" t="s">
        <v>35</v>
      </c>
      <c r="D13" s="13" t="s">
        <v>36</v>
      </c>
      <c r="E13" s="13" t="s">
        <v>37</v>
      </c>
      <c r="F13" s="920"/>
      <c r="G13" s="920"/>
      <c r="H13" s="924" t="s">
        <v>38</v>
      </c>
      <c r="I13" s="924"/>
      <c r="J13" s="921" t="s">
        <v>31</v>
      </c>
      <c r="K13" s="921" t="s">
        <v>32</v>
      </c>
      <c r="L13" s="925">
        <v>125</v>
      </c>
    </row>
    <row r="14" spans="1:12" ht="22.8" x14ac:dyDescent="0.25">
      <c r="A14" s="918"/>
      <c r="B14" s="14" t="s">
        <v>39</v>
      </c>
      <c r="C14" s="14" t="s">
        <v>1775</v>
      </c>
      <c r="D14" s="15">
        <v>43732</v>
      </c>
      <c r="E14" s="14" t="s">
        <v>224</v>
      </c>
      <c r="F14" s="920"/>
      <c r="G14" s="920"/>
      <c r="H14" s="924"/>
      <c r="I14" s="924"/>
      <c r="J14" s="921"/>
      <c r="K14" s="921"/>
      <c r="L14" s="925"/>
    </row>
    <row r="15" spans="1:12" ht="24" x14ac:dyDescent="0.25">
      <c r="A15" s="918">
        <v>1402</v>
      </c>
      <c r="B15" s="9" t="s">
        <v>22</v>
      </c>
      <c r="C15" s="13" t="s">
        <v>23</v>
      </c>
      <c r="D15" s="13" t="s">
        <v>24</v>
      </c>
      <c r="E15" s="13" t="s">
        <v>25</v>
      </c>
      <c r="F15" s="919" t="s">
        <v>17</v>
      </c>
      <c r="G15" s="919"/>
      <c r="H15" s="920"/>
      <c r="I15" s="920"/>
      <c r="J15" s="920"/>
      <c r="K15" s="920"/>
      <c r="L15" s="920"/>
    </row>
    <row r="16" spans="1:12" x14ac:dyDescent="0.25">
      <c r="A16" s="918"/>
      <c r="B16" s="921" t="s">
        <v>4152</v>
      </c>
      <c r="C16" s="922" t="s">
        <v>4153</v>
      </c>
      <c r="D16" s="923">
        <v>43728</v>
      </c>
      <c r="E16" s="921" t="s">
        <v>4154</v>
      </c>
      <c r="F16" s="921" t="s">
        <v>4155</v>
      </c>
      <c r="G16" s="921"/>
      <c r="H16" s="924" t="s">
        <v>30</v>
      </c>
      <c r="I16" s="924"/>
      <c r="J16" s="14" t="s">
        <v>31</v>
      </c>
      <c r="K16" s="14" t="s">
        <v>32</v>
      </c>
      <c r="L16" s="16">
        <v>420</v>
      </c>
    </row>
    <row r="17" spans="1:12" x14ac:dyDescent="0.25">
      <c r="A17" s="918"/>
      <c r="B17" s="921"/>
      <c r="C17" s="922"/>
      <c r="D17" s="923"/>
      <c r="E17" s="921"/>
      <c r="F17" s="921"/>
      <c r="G17" s="921"/>
      <c r="H17" s="924" t="s">
        <v>33</v>
      </c>
      <c r="I17" s="924"/>
      <c r="J17" s="14" t="s">
        <v>31</v>
      </c>
      <c r="K17" s="14" t="s">
        <v>32</v>
      </c>
      <c r="L17" s="16">
        <v>800</v>
      </c>
    </row>
    <row r="18" spans="1:12" ht="24" x14ac:dyDescent="0.25">
      <c r="A18" s="918"/>
      <c r="B18" s="9" t="s">
        <v>34</v>
      </c>
      <c r="C18" s="13" t="s">
        <v>35</v>
      </c>
      <c r="D18" s="13" t="s">
        <v>36</v>
      </c>
      <c r="E18" s="13" t="s">
        <v>37</v>
      </c>
      <c r="F18" s="920"/>
      <c r="G18" s="920"/>
      <c r="H18" s="924" t="s">
        <v>38</v>
      </c>
      <c r="I18" s="924"/>
      <c r="J18" s="921" t="s">
        <v>31</v>
      </c>
      <c r="K18" s="921" t="s">
        <v>31</v>
      </c>
      <c r="L18" s="925">
        <v>0</v>
      </c>
    </row>
    <row r="19" spans="1:12" ht="22.8" x14ac:dyDescent="0.25">
      <c r="A19" s="918"/>
      <c r="B19" s="14" t="s">
        <v>105</v>
      </c>
      <c r="C19" s="14" t="s">
        <v>4155</v>
      </c>
      <c r="D19" s="15">
        <v>43738</v>
      </c>
      <c r="E19" s="14" t="s">
        <v>4156</v>
      </c>
      <c r="F19" s="920"/>
      <c r="G19" s="920"/>
      <c r="H19" s="924"/>
      <c r="I19" s="924"/>
      <c r="J19" s="921"/>
      <c r="K19" s="921"/>
      <c r="L19" s="925"/>
    </row>
    <row r="20" spans="1:12" ht="24" x14ac:dyDescent="0.25">
      <c r="A20" s="918">
        <v>1403</v>
      </c>
      <c r="B20" s="9" t="s">
        <v>22</v>
      </c>
      <c r="C20" s="13" t="s">
        <v>23</v>
      </c>
      <c r="D20" s="13" t="s">
        <v>24</v>
      </c>
      <c r="E20" s="13" t="s">
        <v>25</v>
      </c>
      <c r="F20" s="919" t="s">
        <v>17</v>
      </c>
      <c r="G20" s="919"/>
      <c r="H20" s="920"/>
      <c r="I20" s="920"/>
      <c r="J20" s="920"/>
      <c r="K20" s="920"/>
      <c r="L20" s="920"/>
    </row>
    <row r="21" spans="1:12" x14ac:dyDescent="0.25">
      <c r="A21" s="918"/>
      <c r="B21" s="921" t="s">
        <v>4157</v>
      </c>
      <c r="C21" s="922" t="s">
        <v>4158</v>
      </c>
      <c r="D21" s="923">
        <v>43577</v>
      </c>
      <c r="E21" s="921" t="s">
        <v>1623</v>
      </c>
      <c r="F21" s="921" t="s">
        <v>3827</v>
      </c>
      <c r="G21" s="921"/>
      <c r="H21" s="924" t="s">
        <v>30</v>
      </c>
      <c r="I21" s="924"/>
      <c r="J21" s="14" t="s">
        <v>31</v>
      </c>
      <c r="K21" s="14" t="s">
        <v>32</v>
      </c>
      <c r="L21" s="16">
        <v>394.9</v>
      </c>
    </row>
    <row r="22" spans="1:12" x14ac:dyDescent="0.25">
      <c r="A22" s="918"/>
      <c r="B22" s="921"/>
      <c r="C22" s="922"/>
      <c r="D22" s="923"/>
      <c r="E22" s="921"/>
      <c r="F22" s="921"/>
      <c r="G22" s="921"/>
      <c r="H22" s="924" t="s">
        <v>33</v>
      </c>
      <c r="I22" s="924"/>
      <c r="J22" s="14" t="s">
        <v>31</v>
      </c>
      <c r="K22" s="14" t="s">
        <v>32</v>
      </c>
      <c r="L22" s="16">
        <v>299.95999999999998</v>
      </c>
    </row>
    <row r="23" spans="1:12" ht="24" x14ac:dyDescent="0.25">
      <c r="A23" s="918"/>
      <c r="B23" s="9" t="s">
        <v>34</v>
      </c>
      <c r="C23" s="13" t="s">
        <v>35</v>
      </c>
      <c r="D23" s="13" t="s">
        <v>36</v>
      </c>
      <c r="E23" s="13" t="s">
        <v>37</v>
      </c>
      <c r="F23" s="920"/>
      <c r="G23" s="920"/>
      <c r="H23" s="924" t="s">
        <v>38</v>
      </c>
      <c r="I23" s="924"/>
      <c r="J23" s="921" t="s">
        <v>31</v>
      </c>
      <c r="K23" s="921" t="s">
        <v>32</v>
      </c>
      <c r="L23" s="925">
        <v>244</v>
      </c>
    </row>
    <row r="24" spans="1:12" ht="22.8" x14ac:dyDescent="0.25">
      <c r="A24" s="918"/>
      <c r="B24" s="14" t="s">
        <v>204</v>
      </c>
      <c r="C24" s="14" t="s">
        <v>3827</v>
      </c>
      <c r="D24" s="15">
        <v>43579</v>
      </c>
      <c r="E24" s="14" t="s">
        <v>369</v>
      </c>
      <c r="F24" s="920"/>
      <c r="G24" s="920"/>
      <c r="H24" s="924"/>
      <c r="I24" s="924"/>
      <c r="J24" s="921"/>
      <c r="K24" s="921"/>
      <c r="L24" s="925"/>
    </row>
    <row r="25" spans="1:12" ht="24" x14ac:dyDescent="0.25">
      <c r="A25" s="918">
        <v>1404</v>
      </c>
      <c r="B25" s="9" t="s">
        <v>22</v>
      </c>
      <c r="C25" s="13" t="s">
        <v>23</v>
      </c>
      <c r="D25" s="13" t="s">
        <v>24</v>
      </c>
      <c r="E25" s="13" t="s">
        <v>25</v>
      </c>
      <c r="F25" s="919" t="s">
        <v>17</v>
      </c>
      <c r="G25" s="919"/>
      <c r="H25" s="920"/>
      <c r="I25" s="920"/>
      <c r="J25" s="920"/>
      <c r="K25" s="920"/>
      <c r="L25" s="920"/>
    </row>
    <row r="26" spans="1:12" x14ac:dyDescent="0.25">
      <c r="A26" s="918"/>
      <c r="B26" s="921" t="s">
        <v>4159</v>
      </c>
      <c r="C26" s="922" t="s">
        <v>4160</v>
      </c>
      <c r="D26" s="923">
        <v>43613</v>
      </c>
      <c r="E26" s="921" t="s">
        <v>727</v>
      </c>
      <c r="F26" s="921" t="s">
        <v>4161</v>
      </c>
      <c r="G26" s="921"/>
      <c r="H26" s="924" t="s">
        <v>30</v>
      </c>
      <c r="I26" s="924"/>
      <c r="J26" s="14" t="s">
        <v>31</v>
      </c>
      <c r="K26" s="14" t="s">
        <v>32</v>
      </c>
      <c r="L26" s="16">
        <v>562.69000000000005</v>
      </c>
    </row>
    <row r="27" spans="1:12" x14ac:dyDescent="0.25">
      <c r="A27" s="918"/>
      <c r="B27" s="921"/>
      <c r="C27" s="922"/>
      <c r="D27" s="923"/>
      <c r="E27" s="921"/>
      <c r="F27" s="921"/>
      <c r="G27" s="921"/>
      <c r="H27" s="924" t="s">
        <v>33</v>
      </c>
      <c r="I27" s="924"/>
      <c r="J27" s="14" t="s">
        <v>31</v>
      </c>
      <c r="K27" s="14" t="s">
        <v>32</v>
      </c>
      <c r="L27" s="16">
        <v>257.60000000000002</v>
      </c>
    </row>
    <row r="28" spans="1:12" ht="24" x14ac:dyDescent="0.25">
      <c r="A28" s="918"/>
      <c r="B28" s="9" t="s">
        <v>34</v>
      </c>
      <c r="C28" s="13" t="s">
        <v>35</v>
      </c>
      <c r="D28" s="13" t="s">
        <v>36</v>
      </c>
      <c r="E28" s="13" t="s">
        <v>37</v>
      </c>
      <c r="F28" s="920"/>
      <c r="G28" s="920"/>
      <c r="H28" s="924" t="s">
        <v>38</v>
      </c>
      <c r="I28" s="924"/>
      <c r="J28" s="921" t="s">
        <v>31</v>
      </c>
      <c r="K28" s="921" t="s">
        <v>32</v>
      </c>
      <c r="L28" s="925">
        <v>230</v>
      </c>
    </row>
    <row r="29" spans="1:12" ht="22.8" x14ac:dyDescent="0.25">
      <c r="A29" s="918"/>
      <c r="B29" s="14" t="s">
        <v>39</v>
      </c>
      <c r="C29" s="14" t="s">
        <v>4161</v>
      </c>
      <c r="D29" s="15">
        <v>43617</v>
      </c>
      <c r="E29" s="14" t="s">
        <v>822</v>
      </c>
      <c r="F29" s="920"/>
      <c r="G29" s="920"/>
      <c r="H29" s="924"/>
      <c r="I29" s="924"/>
      <c r="J29" s="921"/>
      <c r="K29" s="921"/>
      <c r="L29" s="925"/>
    </row>
    <row r="30" spans="1:12" ht="24" x14ac:dyDescent="0.25">
      <c r="A30" s="918">
        <v>1405</v>
      </c>
      <c r="B30" s="9" t="s">
        <v>22</v>
      </c>
      <c r="C30" s="13" t="s">
        <v>23</v>
      </c>
      <c r="D30" s="13" t="s">
        <v>24</v>
      </c>
      <c r="E30" s="13" t="s">
        <v>25</v>
      </c>
      <c r="F30" s="919" t="s">
        <v>17</v>
      </c>
      <c r="G30" s="919"/>
      <c r="H30" s="920"/>
      <c r="I30" s="920"/>
      <c r="J30" s="920"/>
      <c r="K30" s="920"/>
      <c r="L30" s="920"/>
    </row>
    <row r="31" spans="1:12" x14ac:dyDescent="0.25">
      <c r="A31" s="918"/>
      <c r="B31" s="921" t="s">
        <v>4162</v>
      </c>
      <c r="C31" s="922" t="s">
        <v>4163</v>
      </c>
      <c r="D31" s="923">
        <v>43639</v>
      </c>
      <c r="E31" s="921" t="s">
        <v>43</v>
      </c>
      <c r="F31" s="921" t="s">
        <v>665</v>
      </c>
      <c r="G31" s="921"/>
      <c r="H31" s="924" t="s">
        <v>30</v>
      </c>
      <c r="I31" s="924"/>
      <c r="J31" s="14" t="s">
        <v>31</v>
      </c>
      <c r="K31" s="14" t="s">
        <v>32</v>
      </c>
      <c r="L31" s="16">
        <v>594.06000000000006</v>
      </c>
    </row>
    <row r="32" spans="1:12" x14ac:dyDescent="0.25">
      <c r="A32" s="918"/>
      <c r="B32" s="921"/>
      <c r="C32" s="922"/>
      <c r="D32" s="923"/>
      <c r="E32" s="921"/>
      <c r="F32" s="921"/>
      <c r="G32" s="921"/>
      <c r="H32" s="924" t="s">
        <v>33</v>
      </c>
      <c r="I32" s="924"/>
      <c r="J32" s="14" t="s">
        <v>31</v>
      </c>
      <c r="K32" s="14" t="s">
        <v>32</v>
      </c>
      <c r="L32" s="16">
        <v>1642.5</v>
      </c>
    </row>
    <row r="33" spans="1:12" ht="24" x14ac:dyDescent="0.25">
      <c r="A33" s="918"/>
      <c r="B33" s="9" t="s">
        <v>34</v>
      </c>
      <c r="C33" s="13" t="s">
        <v>35</v>
      </c>
      <c r="D33" s="13" t="s">
        <v>36</v>
      </c>
      <c r="E33" s="13" t="s">
        <v>37</v>
      </c>
      <c r="F33" s="920"/>
      <c r="G33" s="920"/>
      <c r="H33" s="924" t="s">
        <v>38</v>
      </c>
      <c r="I33" s="924"/>
      <c r="J33" s="921" t="s">
        <v>31</v>
      </c>
      <c r="K33" s="921" t="s">
        <v>31</v>
      </c>
      <c r="L33" s="925">
        <v>0</v>
      </c>
    </row>
    <row r="34" spans="1:12" ht="22.8" x14ac:dyDescent="0.25">
      <c r="A34" s="918"/>
      <c r="B34" s="14" t="s">
        <v>229</v>
      </c>
      <c r="C34" s="14" t="s">
        <v>665</v>
      </c>
      <c r="D34" s="15">
        <v>43642</v>
      </c>
      <c r="E34" s="14" t="s">
        <v>509</v>
      </c>
      <c r="F34" s="920"/>
      <c r="G34" s="920"/>
      <c r="H34" s="924"/>
      <c r="I34" s="924"/>
      <c r="J34" s="921"/>
      <c r="K34" s="921"/>
      <c r="L34" s="925"/>
    </row>
    <row r="35" spans="1:12" ht="24" x14ac:dyDescent="0.25">
      <c r="A35" s="918">
        <v>1406</v>
      </c>
      <c r="B35" s="9" t="s">
        <v>22</v>
      </c>
      <c r="C35" s="13" t="s">
        <v>23</v>
      </c>
      <c r="D35" s="13" t="s">
        <v>24</v>
      </c>
      <c r="E35" s="13" t="s">
        <v>25</v>
      </c>
      <c r="F35" s="919" t="s">
        <v>17</v>
      </c>
      <c r="G35" s="919"/>
      <c r="H35" s="920"/>
      <c r="I35" s="920"/>
      <c r="J35" s="920"/>
      <c r="K35" s="920"/>
      <c r="L35" s="920"/>
    </row>
    <row r="36" spans="1:12" x14ac:dyDescent="0.25">
      <c r="A36" s="918"/>
      <c r="B36" s="921" t="s">
        <v>4162</v>
      </c>
      <c r="C36" s="922" t="s">
        <v>4164</v>
      </c>
      <c r="D36" s="923">
        <v>43670</v>
      </c>
      <c r="E36" s="921" t="s">
        <v>53</v>
      </c>
      <c r="F36" s="921" t="s">
        <v>577</v>
      </c>
      <c r="G36" s="921"/>
      <c r="H36" s="924" t="s">
        <v>30</v>
      </c>
      <c r="I36" s="924"/>
      <c r="J36" s="14" t="s">
        <v>31</v>
      </c>
      <c r="K36" s="14" t="s">
        <v>32</v>
      </c>
      <c r="L36" s="16">
        <v>361</v>
      </c>
    </row>
    <row r="37" spans="1:12" x14ac:dyDescent="0.25">
      <c r="A37" s="918"/>
      <c r="B37" s="921"/>
      <c r="C37" s="922"/>
      <c r="D37" s="923"/>
      <c r="E37" s="921"/>
      <c r="F37" s="921"/>
      <c r="G37" s="921"/>
      <c r="H37" s="924" t="s">
        <v>33</v>
      </c>
      <c r="I37" s="924"/>
      <c r="J37" s="921" t="s">
        <v>31</v>
      </c>
      <c r="K37" s="921" t="s">
        <v>31</v>
      </c>
      <c r="L37" s="925">
        <v>0</v>
      </c>
    </row>
    <row r="38" spans="1:12" x14ac:dyDescent="0.25">
      <c r="A38" s="918"/>
      <c r="B38" s="921"/>
      <c r="C38" s="922"/>
      <c r="D38" s="923"/>
      <c r="E38" s="921"/>
      <c r="F38" s="921"/>
      <c r="G38" s="921"/>
      <c r="H38" s="924"/>
      <c r="I38" s="924"/>
      <c r="J38" s="921"/>
      <c r="K38" s="921"/>
      <c r="L38" s="925"/>
    </row>
    <row r="39" spans="1:12" ht="24" x14ac:dyDescent="0.25">
      <c r="A39" s="918"/>
      <c r="B39" s="9" t="s">
        <v>34</v>
      </c>
      <c r="C39" s="13" t="s">
        <v>35</v>
      </c>
      <c r="D39" s="13" t="s">
        <v>36</v>
      </c>
      <c r="E39" s="13" t="s">
        <v>37</v>
      </c>
      <c r="F39" s="920"/>
      <c r="G39" s="920"/>
      <c r="H39" s="924" t="s">
        <v>38</v>
      </c>
      <c r="I39" s="924"/>
      <c r="J39" s="921" t="s">
        <v>31</v>
      </c>
      <c r="K39" s="921" t="s">
        <v>31</v>
      </c>
      <c r="L39" s="925">
        <v>0</v>
      </c>
    </row>
    <row r="40" spans="1:12" ht="22.8" x14ac:dyDescent="0.25">
      <c r="A40" s="918"/>
      <c r="B40" s="14" t="s">
        <v>229</v>
      </c>
      <c r="C40" s="14" t="s">
        <v>577</v>
      </c>
      <c r="D40" s="15">
        <v>43673</v>
      </c>
      <c r="E40" s="14" t="s">
        <v>813</v>
      </c>
      <c r="F40" s="920"/>
      <c r="G40" s="920"/>
      <c r="H40" s="924"/>
      <c r="I40" s="924"/>
      <c r="J40" s="921"/>
      <c r="K40" s="921"/>
      <c r="L40" s="925"/>
    </row>
    <row r="41" spans="1:12" ht="24" x14ac:dyDescent="0.25">
      <c r="A41" s="918">
        <v>1407</v>
      </c>
      <c r="B41" s="9" t="s">
        <v>22</v>
      </c>
      <c r="C41" s="13" t="s">
        <v>23</v>
      </c>
      <c r="D41" s="13" t="s">
        <v>24</v>
      </c>
      <c r="E41" s="13" t="s">
        <v>25</v>
      </c>
      <c r="F41" s="919" t="s">
        <v>17</v>
      </c>
      <c r="G41" s="919"/>
      <c r="H41" s="920"/>
      <c r="I41" s="920"/>
      <c r="J41" s="920"/>
      <c r="K41" s="920"/>
      <c r="L41" s="920"/>
    </row>
    <row r="42" spans="1:12" x14ac:dyDescent="0.25">
      <c r="A42" s="918"/>
      <c r="B42" s="921" t="s">
        <v>4165</v>
      </c>
      <c r="C42" s="921" t="s">
        <v>4166</v>
      </c>
      <c r="D42" s="923">
        <v>43564</v>
      </c>
      <c r="E42" s="921" t="s">
        <v>187</v>
      </c>
      <c r="F42" s="921" t="s">
        <v>982</v>
      </c>
      <c r="G42" s="921"/>
      <c r="H42" s="924" t="s">
        <v>30</v>
      </c>
      <c r="I42" s="924"/>
      <c r="J42" s="14" t="s">
        <v>31</v>
      </c>
      <c r="K42" s="14" t="s">
        <v>32</v>
      </c>
      <c r="L42" s="16">
        <v>609.82000000000005</v>
      </c>
    </row>
    <row r="43" spans="1:12" x14ac:dyDescent="0.25">
      <c r="A43" s="918"/>
      <c r="B43" s="921"/>
      <c r="C43" s="921"/>
      <c r="D43" s="923"/>
      <c r="E43" s="921"/>
      <c r="F43" s="921"/>
      <c r="G43" s="921"/>
      <c r="H43" s="924" t="s">
        <v>33</v>
      </c>
      <c r="I43" s="924"/>
      <c r="J43" s="14" t="s">
        <v>31</v>
      </c>
      <c r="K43" s="14" t="s">
        <v>32</v>
      </c>
      <c r="L43" s="16">
        <v>366.99</v>
      </c>
    </row>
    <row r="44" spans="1:12" ht="24" x14ac:dyDescent="0.25">
      <c r="A44" s="918"/>
      <c r="B44" s="9" t="s">
        <v>34</v>
      </c>
      <c r="C44" s="13" t="s">
        <v>35</v>
      </c>
      <c r="D44" s="13" t="s">
        <v>36</v>
      </c>
      <c r="E44" s="13" t="s">
        <v>37</v>
      </c>
      <c r="F44" s="920"/>
      <c r="G44" s="920"/>
      <c r="H44" s="924" t="s">
        <v>38</v>
      </c>
      <c r="I44" s="924"/>
      <c r="J44" s="921" t="s">
        <v>31</v>
      </c>
      <c r="K44" s="921" t="s">
        <v>31</v>
      </c>
      <c r="L44" s="925">
        <v>0</v>
      </c>
    </row>
    <row r="45" spans="1:12" ht="22.8" x14ac:dyDescent="0.25">
      <c r="A45" s="918"/>
      <c r="B45" s="14" t="s">
        <v>702</v>
      </c>
      <c r="C45" s="14" t="s">
        <v>982</v>
      </c>
      <c r="D45" s="15">
        <v>43566</v>
      </c>
      <c r="E45" s="14" t="s">
        <v>365</v>
      </c>
      <c r="F45" s="920"/>
      <c r="G45" s="920"/>
      <c r="H45" s="924"/>
      <c r="I45" s="924"/>
      <c r="J45" s="921"/>
      <c r="K45" s="921"/>
      <c r="L45" s="925"/>
    </row>
    <row r="46" spans="1:12" ht="24" x14ac:dyDescent="0.25">
      <c r="A46" s="918">
        <v>1408</v>
      </c>
      <c r="B46" s="9" t="s">
        <v>22</v>
      </c>
      <c r="C46" s="13" t="s">
        <v>23</v>
      </c>
      <c r="D46" s="13" t="s">
        <v>24</v>
      </c>
      <c r="E46" s="13" t="s">
        <v>25</v>
      </c>
      <c r="F46" s="919" t="s">
        <v>17</v>
      </c>
      <c r="G46" s="919"/>
      <c r="H46" s="920"/>
      <c r="I46" s="920"/>
      <c r="J46" s="920"/>
      <c r="K46" s="920"/>
      <c r="L46" s="920"/>
    </row>
    <row r="47" spans="1:12" x14ac:dyDescent="0.25">
      <c r="A47" s="918"/>
      <c r="B47" s="921" t="s">
        <v>4165</v>
      </c>
      <c r="C47" s="921" t="s">
        <v>4167</v>
      </c>
      <c r="D47" s="923">
        <v>43630</v>
      </c>
      <c r="E47" s="921" t="s">
        <v>1876</v>
      </c>
      <c r="F47" s="921" t="s">
        <v>724</v>
      </c>
      <c r="G47" s="921"/>
      <c r="H47" s="924" t="s">
        <v>30</v>
      </c>
      <c r="I47" s="924"/>
      <c r="J47" s="14" t="s">
        <v>31</v>
      </c>
      <c r="K47" s="14" t="s">
        <v>31</v>
      </c>
      <c r="L47" s="16">
        <v>0</v>
      </c>
    </row>
    <row r="48" spans="1:12" x14ac:dyDescent="0.25">
      <c r="A48" s="918"/>
      <c r="B48" s="921"/>
      <c r="C48" s="921"/>
      <c r="D48" s="923"/>
      <c r="E48" s="921"/>
      <c r="F48" s="921"/>
      <c r="G48" s="921"/>
      <c r="H48" s="924" t="s">
        <v>33</v>
      </c>
      <c r="I48" s="924"/>
      <c r="J48" s="14" t="s">
        <v>31</v>
      </c>
      <c r="K48" s="14" t="s">
        <v>31</v>
      </c>
      <c r="L48" s="16">
        <v>0</v>
      </c>
    </row>
    <row r="49" spans="1:12" ht="24" x14ac:dyDescent="0.25">
      <c r="A49" s="918"/>
      <c r="B49" s="9" t="s">
        <v>34</v>
      </c>
      <c r="C49" s="13" t="s">
        <v>35</v>
      </c>
      <c r="D49" s="13" t="s">
        <v>36</v>
      </c>
      <c r="E49" s="13" t="s">
        <v>37</v>
      </c>
      <c r="F49" s="920"/>
      <c r="G49" s="920"/>
      <c r="H49" s="924" t="s">
        <v>38</v>
      </c>
      <c r="I49" s="924"/>
      <c r="J49" s="921" t="s">
        <v>31</v>
      </c>
      <c r="K49" s="921" t="s">
        <v>32</v>
      </c>
      <c r="L49" s="925">
        <v>625</v>
      </c>
    </row>
    <row r="50" spans="1:12" ht="22.8" x14ac:dyDescent="0.25">
      <c r="A50" s="918"/>
      <c r="B50" s="14" t="s">
        <v>702</v>
      </c>
      <c r="C50" s="14" t="s">
        <v>724</v>
      </c>
      <c r="D50" s="15">
        <v>43630</v>
      </c>
      <c r="E50" s="14" t="s">
        <v>2987</v>
      </c>
      <c r="F50" s="920"/>
      <c r="G50" s="920"/>
      <c r="H50" s="924"/>
      <c r="I50" s="924"/>
      <c r="J50" s="921"/>
      <c r="K50" s="921"/>
      <c r="L50" s="925"/>
    </row>
    <row r="51" spans="1:12" ht="24" x14ac:dyDescent="0.25">
      <c r="A51" s="918">
        <v>1409</v>
      </c>
      <c r="B51" s="9" t="s">
        <v>22</v>
      </c>
      <c r="C51" s="13" t="s">
        <v>23</v>
      </c>
      <c r="D51" s="13" t="s">
        <v>24</v>
      </c>
      <c r="E51" s="13" t="s">
        <v>25</v>
      </c>
      <c r="F51" s="919" t="s">
        <v>17</v>
      </c>
      <c r="G51" s="919"/>
      <c r="H51" s="920"/>
      <c r="I51" s="920"/>
      <c r="J51" s="920"/>
      <c r="K51" s="920"/>
      <c r="L51" s="920"/>
    </row>
    <row r="52" spans="1:12" x14ac:dyDescent="0.25">
      <c r="A52" s="918"/>
      <c r="B52" s="921" t="s">
        <v>4168</v>
      </c>
      <c r="C52" s="922" t="s">
        <v>4169</v>
      </c>
      <c r="D52" s="923">
        <v>43736</v>
      </c>
      <c r="E52" s="921" t="s">
        <v>4170</v>
      </c>
      <c r="F52" s="921" t="s">
        <v>4171</v>
      </c>
      <c r="G52" s="921"/>
      <c r="H52" s="924" t="s">
        <v>30</v>
      </c>
      <c r="I52" s="924"/>
      <c r="J52" s="14" t="s">
        <v>31</v>
      </c>
      <c r="K52" s="14" t="s">
        <v>32</v>
      </c>
      <c r="L52" s="16">
        <v>106</v>
      </c>
    </row>
    <row r="53" spans="1:12" x14ac:dyDescent="0.25">
      <c r="A53" s="918"/>
      <c r="B53" s="921"/>
      <c r="C53" s="922"/>
      <c r="D53" s="923"/>
      <c r="E53" s="921"/>
      <c r="F53" s="921"/>
      <c r="G53" s="921"/>
      <c r="H53" s="924" t="s">
        <v>33</v>
      </c>
      <c r="I53" s="924"/>
      <c r="J53" s="14" t="s">
        <v>31</v>
      </c>
      <c r="K53" s="14" t="s">
        <v>32</v>
      </c>
      <c r="L53" s="16">
        <v>1840.71</v>
      </c>
    </row>
    <row r="54" spans="1:12" ht="24" x14ac:dyDescent="0.25">
      <c r="A54" s="918"/>
      <c r="B54" s="9" t="s">
        <v>34</v>
      </c>
      <c r="C54" s="13" t="s">
        <v>35</v>
      </c>
      <c r="D54" s="13" t="s">
        <v>36</v>
      </c>
      <c r="E54" s="13" t="s">
        <v>37</v>
      </c>
      <c r="F54" s="920"/>
      <c r="G54" s="920"/>
      <c r="H54" s="924" t="s">
        <v>38</v>
      </c>
      <c r="I54" s="924"/>
      <c r="J54" s="921" t="s">
        <v>31</v>
      </c>
      <c r="K54" s="921" t="s">
        <v>32</v>
      </c>
      <c r="L54" s="925">
        <v>106</v>
      </c>
    </row>
    <row r="55" spans="1:12" ht="22.8" x14ac:dyDescent="0.25">
      <c r="A55" s="918"/>
      <c r="B55" s="14" t="s">
        <v>702</v>
      </c>
      <c r="C55" s="14" t="s">
        <v>4171</v>
      </c>
      <c r="D55" s="15">
        <v>43738</v>
      </c>
      <c r="E55" s="14" t="s">
        <v>433</v>
      </c>
      <c r="F55" s="920"/>
      <c r="G55" s="920"/>
      <c r="H55" s="924"/>
      <c r="I55" s="924"/>
      <c r="J55" s="921"/>
      <c r="K55" s="921"/>
      <c r="L55" s="925"/>
    </row>
    <row r="56" spans="1:12" ht="24" x14ac:dyDescent="0.25">
      <c r="A56" s="918">
        <v>1410</v>
      </c>
      <c r="B56" s="9" t="s">
        <v>22</v>
      </c>
      <c r="C56" s="13" t="s">
        <v>23</v>
      </c>
      <c r="D56" s="13" t="s">
        <v>24</v>
      </c>
      <c r="E56" s="13" t="s">
        <v>25</v>
      </c>
      <c r="F56" s="919" t="s">
        <v>17</v>
      </c>
      <c r="G56" s="919"/>
      <c r="H56" s="920"/>
      <c r="I56" s="920"/>
      <c r="J56" s="920"/>
      <c r="K56" s="920"/>
      <c r="L56" s="920"/>
    </row>
    <row r="57" spans="1:12" x14ac:dyDescent="0.25">
      <c r="A57" s="918"/>
      <c r="B57" s="921" t="s">
        <v>4172</v>
      </c>
      <c r="C57" s="922" t="s">
        <v>4173</v>
      </c>
      <c r="D57" s="923">
        <v>43722</v>
      </c>
      <c r="E57" s="921" t="s">
        <v>378</v>
      </c>
      <c r="F57" s="921" t="s">
        <v>4174</v>
      </c>
      <c r="G57" s="921"/>
      <c r="H57" s="924" t="s">
        <v>30</v>
      </c>
      <c r="I57" s="924"/>
      <c r="J57" s="14" t="s">
        <v>31</v>
      </c>
      <c r="K57" s="14" t="s">
        <v>32</v>
      </c>
      <c r="L57" s="16">
        <v>1356</v>
      </c>
    </row>
    <row r="58" spans="1:12" x14ac:dyDescent="0.25">
      <c r="A58" s="918"/>
      <c r="B58" s="921"/>
      <c r="C58" s="922"/>
      <c r="D58" s="923"/>
      <c r="E58" s="921"/>
      <c r="F58" s="921"/>
      <c r="G58" s="921"/>
      <c r="H58" s="924" t="s">
        <v>33</v>
      </c>
      <c r="I58" s="924"/>
      <c r="J58" s="14" t="s">
        <v>31</v>
      </c>
      <c r="K58" s="14" t="s">
        <v>31</v>
      </c>
      <c r="L58" s="16">
        <v>0</v>
      </c>
    </row>
    <row r="59" spans="1:12" ht="24" x14ac:dyDescent="0.25">
      <c r="A59" s="918"/>
      <c r="B59" s="9" t="s">
        <v>34</v>
      </c>
      <c r="C59" s="13" t="s">
        <v>35</v>
      </c>
      <c r="D59" s="13" t="s">
        <v>36</v>
      </c>
      <c r="E59" s="13" t="s">
        <v>37</v>
      </c>
      <c r="F59" s="920"/>
      <c r="G59" s="920"/>
      <c r="H59" s="924" t="s">
        <v>38</v>
      </c>
      <c r="I59" s="924"/>
      <c r="J59" s="921" t="s">
        <v>31</v>
      </c>
      <c r="K59" s="921" t="s">
        <v>32</v>
      </c>
      <c r="L59" s="925">
        <v>500</v>
      </c>
    </row>
    <row r="60" spans="1:12" ht="22.8" x14ac:dyDescent="0.25">
      <c r="A60" s="918"/>
      <c r="B60" s="14" t="s">
        <v>4175</v>
      </c>
      <c r="C60" s="14" t="s">
        <v>4174</v>
      </c>
      <c r="D60" s="15">
        <v>43730</v>
      </c>
      <c r="E60" s="14" t="s">
        <v>4176</v>
      </c>
      <c r="F60" s="920"/>
      <c r="G60" s="920"/>
      <c r="H60" s="924"/>
      <c r="I60" s="924"/>
      <c r="J60" s="921"/>
      <c r="K60" s="921"/>
      <c r="L60" s="925"/>
    </row>
    <row r="61" spans="1:12" ht="24" x14ac:dyDescent="0.25">
      <c r="A61" s="918">
        <v>1411</v>
      </c>
      <c r="B61" s="9" t="s">
        <v>22</v>
      </c>
      <c r="C61" s="13" t="s">
        <v>23</v>
      </c>
      <c r="D61" s="13" t="s">
        <v>24</v>
      </c>
      <c r="E61" s="13" t="s">
        <v>25</v>
      </c>
      <c r="F61" s="919" t="s">
        <v>17</v>
      </c>
      <c r="G61" s="919"/>
      <c r="H61" s="920"/>
      <c r="I61" s="920"/>
      <c r="J61" s="920"/>
      <c r="K61" s="920"/>
      <c r="L61" s="920"/>
    </row>
    <row r="62" spans="1:12" x14ac:dyDescent="0.25">
      <c r="A62" s="918"/>
      <c r="B62" s="921" t="s">
        <v>4177</v>
      </c>
      <c r="C62" s="922" t="s">
        <v>4178</v>
      </c>
      <c r="D62" s="923">
        <v>43558</v>
      </c>
      <c r="E62" s="921" t="s">
        <v>53</v>
      </c>
      <c r="F62" s="921" t="s">
        <v>1025</v>
      </c>
      <c r="G62" s="921"/>
      <c r="H62" s="924" t="s">
        <v>30</v>
      </c>
      <c r="I62" s="924"/>
      <c r="J62" s="14" t="s">
        <v>31</v>
      </c>
      <c r="K62" s="14" t="s">
        <v>32</v>
      </c>
      <c r="L62" s="16">
        <v>555.5</v>
      </c>
    </row>
    <row r="63" spans="1:12" x14ac:dyDescent="0.25">
      <c r="A63" s="918"/>
      <c r="B63" s="921"/>
      <c r="C63" s="922"/>
      <c r="D63" s="923"/>
      <c r="E63" s="921"/>
      <c r="F63" s="921"/>
      <c r="G63" s="921"/>
      <c r="H63" s="924" t="s">
        <v>33</v>
      </c>
      <c r="I63" s="924"/>
      <c r="J63" s="14" t="s">
        <v>31</v>
      </c>
      <c r="K63" s="14" t="s">
        <v>32</v>
      </c>
      <c r="L63" s="16">
        <v>346</v>
      </c>
    </row>
    <row r="64" spans="1:12" ht="24" x14ac:dyDescent="0.25">
      <c r="A64" s="918"/>
      <c r="B64" s="9" t="s">
        <v>34</v>
      </c>
      <c r="C64" s="13" t="s">
        <v>35</v>
      </c>
      <c r="D64" s="13" t="s">
        <v>36</v>
      </c>
      <c r="E64" s="13" t="s">
        <v>37</v>
      </c>
      <c r="F64" s="920"/>
      <c r="G64" s="920"/>
      <c r="H64" s="924" t="s">
        <v>38</v>
      </c>
      <c r="I64" s="924"/>
      <c r="J64" s="921" t="s">
        <v>31</v>
      </c>
      <c r="K64" s="921" t="s">
        <v>32</v>
      </c>
      <c r="L64" s="925">
        <v>950</v>
      </c>
    </row>
    <row r="65" spans="1:12" ht="22.8" x14ac:dyDescent="0.25">
      <c r="A65" s="918"/>
      <c r="B65" s="14" t="s">
        <v>229</v>
      </c>
      <c r="C65" s="14" t="s">
        <v>1025</v>
      </c>
      <c r="D65" s="15">
        <v>43560</v>
      </c>
      <c r="E65" s="14" t="s">
        <v>153</v>
      </c>
      <c r="F65" s="920"/>
      <c r="G65" s="920"/>
      <c r="H65" s="924"/>
      <c r="I65" s="924"/>
      <c r="J65" s="921"/>
      <c r="K65" s="921"/>
      <c r="L65" s="925"/>
    </row>
    <row r="66" spans="1:12" ht="24" x14ac:dyDescent="0.25">
      <c r="A66" s="918">
        <v>1412</v>
      </c>
      <c r="B66" s="9" t="s">
        <v>22</v>
      </c>
      <c r="C66" s="13" t="s">
        <v>23</v>
      </c>
      <c r="D66" s="13" t="s">
        <v>24</v>
      </c>
      <c r="E66" s="13" t="s">
        <v>25</v>
      </c>
      <c r="F66" s="919" t="s">
        <v>17</v>
      </c>
      <c r="G66" s="919"/>
      <c r="H66" s="920"/>
      <c r="I66" s="920"/>
      <c r="J66" s="920"/>
      <c r="K66" s="920"/>
      <c r="L66" s="920"/>
    </row>
    <row r="67" spans="1:12" x14ac:dyDescent="0.25">
      <c r="A67" s="918"/>
      <c r="B67" s="921" t="s">
        <v>4177</v>
      </c>
      <c r="C67" s="922" t="s">
        <v>4179</v>
      </c>
      <c r="D67" s="923">
        <v>43572</v>
      </c>
      <c r="E67" s="921" t="s">
        <v>3371</v>
      </c>
      <c r="F67" s="921" t="s">
        <v>4180</v>
      </c>
      <c r="G67" s="921"/>
      <c r="H67" s="924" t="s">
        <v>30</v>
      </c>
      <c r="I67" s="924"/>
      <c r="J67" s="14" t="s">
        <v>31</v>
      </c>
      <c r="K67" s="14" t="s">
        <v>32</v>
      </c>
      <c r="L67" s="16">
        <v>179.8</v>
      </c>
    </row>
    <row r="68" spans="1:12" x14ac:dyDescent="0.25">
      <c r="A68" s="918"/>
      <c r="B68" s="921"/>
      <c r="C68" s="922"/>
      <c r="D68" s="923"/>
      <c r="E68" s="921"/>
      <c r="F68" s="921"/>
      <c r="G68" s="921"/>
      <c r="H68" s="924" t="s">
        <v>33</v>
      </c>
      <c r="I68" s="924"/>
      <c r="J68" s="14" t="s">
        <v>31</v>
      </c>
      <c r="K68" s="14" t="s">
        <v>32</v>
      </c>
      <c r="L68" s="16">
        <v>398.6</v>
      </c>
    </row>
    <row r="69" spans="1:12" ht="24" x14ac:dyDescent="0.25">
      <c r="A69" s="918"/>
      <c r="B69" s="9" t="s">
        <v>34</v>
      </c>
      <c r="C69" s="13" t="s">
        <v>35</v>
      </c>
      <c r="D69" s="13" t="s">
        <v>36</v>
      </c>
      <c r="E69" s="13" t="s">
        <v>37</v>
      </c>
      <c r="F69" s="920"/>
      <c r="G69" s="920"/>
      <c r="H69" s="924" t="s">
        <v>38</v>
      </c>
      <c r="I69" s="924"/>
      <c r="J69" s="921" t="s">
        <v>31</v>
      </c>
      <c r="K69" s="921" t="s">
        <v>32</v>
      </c>
      <c r="L69" s="925">
        <v>150</v>
      </c>
    </row>
    <row r="70" spans="1:12" ht="22.8" x14ac:dyDescent="0.25">
      <c r="A70" s="918"/>
      <c r="B70" s="14" t="s">
        <v>229</v>
      </c>
      <c r="C70" s="14" t="s">
        <v>4180</v>
      </c>
      <c r="D70" s="15">
        <v>43573</v>
      </c>
      <c r="E70" s="14" t="s">
        <v>1736</v>
      </c>
      <c r="F70" s="920"/>
      <c r="G70" s="920"/>
      <c r="H70" s="924"/>
      <c r="I70" s="924"/>
      <c r="J70" s="921"/>
      <c r="K70" s="921"/>
      <c r="L70" s="925"/>
    </row>
    <row r="71" spans="1:12" ht="24" x14ac:dyDescent="0.25">
      <c r="A71" s="918">
        <v>1413</v>
      </c>
      <c r="B71" s="9" t="s">
        <v>22</v>
      </c>
      <c r="C71" s="13" t="s">
        <v>23</v>
      </c>
      <c r="D71" s="13" t="s">
        <v>24</v>
      </c>
      <c r="E71" s="13" t="s">
        <v>25</v>
      </c>
      <c r="F71" s="919" t="s">
        <v>17</v>
      </c>
      <c r="G71" s="919"/>
      <c r="H71" s="920"/>
      <c r="I71" s="920"/>
      <c r="J71" s="920"/>
      <c r="K71" s="920"/>
      <c r="L71" s="920"/>
    </row>
    <row r="72" spans="1:12" x14ac:dyDescent="0.25">
      <c r="A72" s="918"/>
      <c r="B72" s="921" t="s">
        <v>4177</v>
      </c>
      <c r="C72" s="922" t="s">
        <v>4181</v>
      </c>
      <c r="D72" s="923">
        <v>43599</v>
      </c>
      <c r="E72" s="921" t="s">
        <v>136</v>
      </c>
      <c r="F72" s="921" t="s">
        <v>2278</v>
      </c>
      <c r="G72" s="921"/>
      <c r="H72" s="924" t="s">
        <v>30</v>
      </c>
      <c r="I72" s="924"/>
      <c r="J72" s="14" t="s">
        <v>31</v>
      </c>
      <c r="K72" s="14" t="s">
        <v>32</v>
      </c>
      <c r="L72" s="16">
        <v>238.66</v>
      </c>
    </row>
    <row r="73" spans="1:12" x14ac:dyDescent="0.25">
      <c r="A73" s="918"/>
      <c r="B73" s="921"/>
      <c r="C73" s="922"/>
      <c r="D73" s="923"/>
      <c r="E73" s="921"/>
      <c r="F73" s="921"/>
      <c r="G73" s="921"/>
      <c r="H73" s="924" t="s">
        <v>33</v>
      </c>
      <c r="I73" s="924"/>
      <c r="J73" s="14" t="s">
        <v>31</v>
      </c>
      <c r="K73" s="14" t="s">
        <v>32</v>
      </c>
      <c r="L73" s="16">
        <v>173</v>
      </c>
    </row>
    <row r="74" spans="1:12" ht="24" x14ac:dyDescent="0.25">
      <c r="A74" s="918"/>
      <c r="B74" s="9" t="s">
        <v>34</v>
      </c>
      <c r="C74" s="13" t="s">
        <v>35</v>
      </c>
      <c r="D74" s="13" t="s">
        <v>36</v>
      </c>
      <c r="E74" s="13" t="s">
        <v>37</v>
      </c>
      <c r="F74" s="920"/>
      <c r="G74" s="920"/>
      <c r="H74" s="924" t="s">
        <v>38</v>
      </c>
      <c r="I74" s="924"/>
      <c r="J74" s="921" t="s">
        <v>31</v>
      </c>
      <c r="K74" s="921" t="s">
        <v>32</v>
      </c>
      <c r="L74" s="925">
        <v>100</v>
      </c>
    </row>
    <row r="75" spans="1:12" ht="22.8" x14ac:dyDescent="0.25">
      <c r="A75" s="918"/>
      <c r="B75" s="14" t="s">
        <v>229</v>
      </c>
      <c r="C75" s="14" t="s">
        <v>2278</v>
      </c>
      <c r="D75" s="15">
        <v>43600</v>
      </c>
      <c r="E75" s="14" t="s">
        <v>2766</v>
      </c>
      <c r="F75" s="920"/>
      <c r="G75" s="920"/>
      <c r="H75" s="924"/>
      <c r="I75" s="924"/>
      <c r="J75" s="921"/>
      <c r="K75" s="921"/>
      <c r="L75" s="925"/>
    </row>
    <row r="76" spans="1:12" ht="24" x14ac:dyDescent="0.25">
      <c r="A76" s="918">
        <v>1414</v>
      </c>
      <c r="B76" s="9" t="s">
        <v>22</v>
      </c>
      <c r="C76" s="13" t="s">
        <v>23</v>
      </c>
      <c r="D76" s="13" t="s">
        <v>24</v>
      </c>
      <c r="E76" s="13" t="s">
        <v>25</v>
      </c>
      <c r="F76" s="919" t="s">
        <v>17</v>
      </c>
      <c r="G76" s="919"/>
      <c r="H76" s="920"/>
      <c r="I76" s="920"/>
      <c r="J76" s="920"/>
      <c r="K76" s="920"/>
      <c r="L76" s="920"/>
    </row>
    <row r="77" spans="1:12" x14ac:dyDescent="0.25">
      <c r="A77" s="918"/>
      <c r="B77" s="921" t="s">
        <v>4177</v>
      </c>
      <c r="C77" s="922" t="s">
        <v>4182</v>
      </c>
      <c r="D77" s="923">
        <v>43625</v>
      </c>
      <c r="E77" s="921" t="s">
        <v>4183</v>
      </c>
      <c r="F77" s="921" t="s">
        <v>4184</v>
      </c>
      <c r="G77" s="921"/>
      <c r="H77" s="924" t="s">
        <v>30</v>
      </c>
      <c r="I77" s="924"/>
      <c r="J77" s="14" t="s">
        <v>31</v>
      </c>
      <c r="K77" s="14" t="s">
        <v>32</v>
      </c>
      <c r="L77" s="16">
        <v>389.9</v>
      </c>
    </row>
    <row r="78" spans="1:12" x14ac:dyDescent="0.25">
      <c r="A78" s="918"/>
      <c r="B78" s="921"/>
      <c r="C78" s="922"/>
      <c r="D78" s="923"/>
      <c r="E78" s="921"/>
      <c r="F78" s="921"/>
      <c r="G78" s="921"/>
      <c r="H78" s="924" t="s">
        <v>33</v>
      </c>
      <c r="I78" s="924"/>
      <c r="J78" s="14" t="s">
        <v>31</v>
      </c>
      <c r="K78" s="14" t="s">
        <v>32</v>
      </c>
      <c r="L78" s="16">
        <v>1165.52</v>
      </c>
    </row>
    <row r="79" spans="1:12" ht="24" x14ac:dyDescent="0.25">
      <c r="A79" s="918"/>
      <c r="B79" s="9" t="s">
        <v>34</v>
      </c>
      <c r="C79" s="13" t="s">
        <v>35</v>
      </c>
      <c r="D79" s="13" t="s">
        <v>36</v>
      </c>
      <c r="E79" s="13" t="s">
        <v>37</v>
      </c>
      <c r="F79" s="920"/>
      <c r="G79" s="920"/>
      <c r="H79" s="924" t="s">
        <v>38</v>
      </c>
      <c r="I79" s="924"/>
      <c r="J79" s="921" t="s">
        <v>31</v>
      </c>
      <c r="K79" s="921" t="s">
        <v>32</v>
      </c>
      <c r="L79" s="925">
        <v>339</v>
      </c>
    </row>
    <row r="80" spans="1:12" ht="22.8" x14ac:dyDescent="0.25">
      <c r="A80" s="918"/>
      <c r="B80" s="14" t="s">
        <v>229</v>
      </c>
      <c r="C80" s="14" t="s">
        <v>4184</v>
      </c>
      <c r="D80" s="15">
        <v>43634</v>
      </c>
      <c r="E80" s="14" t="s">
        <v>4185</v>
      </c>
      <c r="F80" s="920"/>
      <c r="G80" s="920"/>
      <c r="H80" s="924"/>
      <c r="I80" s="924"/>
      <c r="J80" s="921"/>
      <c r="K80" s="921"/>
      <c r="L80" s="925"/>
    </row>
    <row r="81" spans="1:12" ht="24" x14ac:dyDescent="0.25">
      <c r="A81" s="918">
        <v>1415</v>
      </c>
      <c r="B81" s="9" t="s">
        <v>22</v>
      </c>
      <c r="C81" s="13" t="s">
        <v>23</v>
      </c>
      <c r="D81" s="13" t="s">
        <v>24</v>
      </c>
      <c r="E81" s="13" t="s">
        <v>25</v>
      </c>
      <c r="F81" s="919" t="s">
        <v>17</v>
      </c>
      <c r="G81" s="919"/>
      <c r="H81" s="920"/>
      <c r="I81" s="920"/>
      <c r="J81" s="920"/>
      <c r="K81" s="920"/>
      <c r="L81" s="920"/>
    </row>
    <row r="82" spans="1:12" x14ac:dyDescent="0.25">
      <c r="A82" s="918"/>
      <c r="B82" s="921" t="s">
        <v>4177</v>
      </c>
      <c r="C82" s="922" t="s">
        <v>4186</v>
      </c>
      <c r="D82" s="923">
        <v>43718</v>
      </c>
      <c r="E82" s="921" t="s">
        <v>633</v>
      </c>
      <c r="F82" s="921" t="s">
        <v>609</v>
      </c>
      <c r="G82" s="921"/>
      <c r="H82" s="924" t="s">
        <v>30</v>
      </c>
      <c r="I82" s="924"/>
      <c r="J82" s="14" t="s">
        <v>31</v>
      </c>
      <c r="K82" s="14" t="s">
        <v>32</v>
      </c>
      <c r="L82" s="16">
        <v>1173</v>
      </c>
    </row>
    <row r="83" spans="1:12" x14ac:dyDescent="0.25">
      <c r="A83" s="918"/>
      <c r="B83" s="921"/>
      <c r="C83" s="922"/>
      <c r="D83" s="923"/>
      <c r="E83" s="921"/>
      <c r="F83" s="921"/>
      <c r="G83" s="921"/>
      <c r="H83" s="924" t="s">
        <v>33</v>
      </c>
      <c r="I83" s="924"/>
      <c r="J83" s="921" t="s">
        <v>31</v>
      </c>
      <c r="K83" s="921" t="s">
        <v>31</v>
      </c>
      <c r="L83" s="925">
        <v>0</v>
      </c>
    </row>
    <row r="84" spans="1:12" x14ac:dyDescent="0.25">
      <c r="A84" s="918"/>
      <c r="B84" s="921"/>
      <c r="C84" s="922"/>
      <c r="D84" s="923"/>
      <c r="E84" s="921"/>
      <c r="F84" s="921"/>
      <c r="G84" s="921"/>
      <c r="H84" s="924"/>
      <c r="I84" s="924"/>
      <c r="J84" s="921"/>
      <c r="K84" s="921"/>
      <c r="L84" s="925"/>
    </row>
    <row r="85" spans="1:12" ht="24" x14ac:dyDescent="0.25">
      <c r="A85" s="918"/>
      <c r="B85" s="9" t="s">
        <v>34</v>
      </c>
      <c r="C85" s="13" t="s">
        <v>35</v>
      </c>
      <c r="D85" s="13" t="s">
        <v>36</v>
      </c>
      <c r="E85" s="13" t="s">
        <v>37</v>
      </c>
      <c r="F85" s="920"/>
      <c r="G85" s="920"/>
      <c r="H85" s="924" t="s">
        <v>38</v>
      </c>
      <c r="I85" s="924"/>
      <c r="J85" s="921" t="s">
        <v>31</v>
      </c>
      <c r="K85" s="921" t="s">
        <v>32</v>
      </c>
      <c r="L85" s="925">
        <v>112</v>
      </c>
    </row>
    <row r="86" spans="1:12" ht="22.8" x14ac:dyDescent="0.25">
      <c r="A86" s="918"/>
      <c r="B86" s="14" t="s">
        <v>229</v>
      </c>
      <c r="C86" s="14" t="s">
        <v>609</v>
      </c>
      <c r="D86" s="15">
        <v>43728</v>
      </c>
      <c r="E86" s="14" t="s">
        <v>4187</v>
      </c>
      <c r="F86" s="920"/>
      <c r="G86" s="920"/>
      <c r="H86" s="924"/>
      <c r="I86" s="924"/>
      <c r="J86" s="921"/>
      <c r="K86" s="921"/>
      <c r="L86" s="925"/>
    </row>
    <row r="87" spans="1:12" ht="24" x14ac:dyDescent="0.25">
      <c r="A87" s="918">
        <v>1416</v>
      </c>
      <c r="B87" s="9" t="s">
        <v>22</v>
      </c>
      <c r="C87" s="13" t="s">
        <v>23</v>
      </c>
      <c r="D87" s="13" t="s">
        <v>24</v>
      </c>
      <c r="E87" s="13" t="s">
        <v>25</v>
      </c>
      <c r="F87" s="919" t="s">
        <v>17</v>
      </c>
      <c r="G87" s="919"/>
      <c r="H87" s="920"/>
      <c r="I87" s="920"/>
      <c r="J87" s="920"/>
      <c r="K87" s="920"/>
      <c r="L87" s="920"/>
    </row>
    <row r="88" spans="1:12" x14ac:dyDescent="0.25">
      <c r="A88" s="918"/>
      <c r="B88" s="921" t="s">
        <v>4177</v>
      </c>
      <c r="C88" s="922" t="s">
        <v>4188</v>
      </c>
      <c r="D88" s="923">
        <v>43732</v>
      </c>
      <c r="E88" s="921" t="s">
        <v>633</v>
      </c>
      <c r="F88" s="921" t="s">
        <v>4189</v>
      </c>
      <c r="G88" s="921"/>
      <c r="H88" s="924" t="s">
        <v>30</v>
      </c>
      <c r="I88" s="924"/>
      <c r="J88" s="14" t="s">
        <v>31</v>
      </c>
      <c r="K88" s="14" t="s">
        <v>31</v>
      </c>
      <c r="L88" s="16">
        <v>0</v>
      </c>
    </row>
    <row r="89" spans="1:12" x14ac:dyDescent="0.25">
      <c r="A89" s="918"/>
      <c r="B89" s="921"/>
      <c r="C89" s="922"/>
      <c r="D89" s="923"/>
      <c r="E89" s="921"/>
      <c r="F89" s="921"/>
      <c r="G89" s="921"/>
      <c r="H89" s="924" t="s">
        <v>33</v>
      </c>
      <c r="I89" s="924"/>
      <c r="J89" s="14" t="s">
        <v>31</v>
      </c>
      <c r="K89" s="14" t="s">
        <v>32</v>
      </c>
      <c r="L89" s="16">
        <v>767.42</v>
      </c>
    </row>
    <row r="90" spans="1:12" ht="24" x14ac:dyDescent="0.25">
      <c r="A90" s="918"/>
      <c r="B90" s="9" t="s">
        <v>34</v>
      </c>
      <c r="C90" s="13" t="s">
        <v>35</v>
      </c>
      <c r="D90" s="13" t="s">
        <v>36</v>
      </c>
      <c r="E90" s="13" t="s">
        <v>37</v>
      </c>
      <c r="F90" s="920"/>
      <c r="G90" s="920"/>
      <c r="H90" s="924" t="s">
        <v>38</v>
      </c>
      <c r="I90" s="924"/>
      <c r="J90" s="921" t="s">
        <v>31</v>
      </c>
      <c r="K90" s="921" t="s">
        <v>31</v>
      </c>
      <c r="L90" s="925">
        <v>0</v>
      </c>
    </row>
    <row r="91" spans="1:12" ht="22.8" x14ac:dyDescent="0.25">
      <c r="A91" s="918"/>
      <c r="B91" s="14" t="s">
        <v>229</v>
      </c>
      <c r="C91" s="14" t="s">
        <v>4189</v>
      </c>
      <c r="D91" s="15">
        <v>43738</v>
      </c>
      <c r="E91" s="14" t="s">
        <v>3767</v>
      </c>
      <c r="F91" s="920"/>
      <c r="G91" s="920"/>
      <c r="H91" s="924"/>
      <c r="I91" s="924"/>
      <c r="J91" s="921"/>
      <c r="K91" s="921"/>
      <c r="L91" s="925"/>
    </row>
    <row r="92" spans="1:12" ht="24" x14ac:dyDescent="0.25">
      <c r="A92" s="918">
        <v>1417</v>
      </c>
      <c r="B92" s="9" t="s">
        <v>22</v>
      </c>
      <c r="C92" s="13" t="s">
        <v>23</v>
      </c>
      <c r="D92" s="13" t="s">
        <v>24</v>
      </c>
      <c r="E92" s="13" t="s">
        <v>25</v>
      </c>
      <c r="F92" s="919" t="s">
        <v>17</v>
      </c>
      <c r="G92" s="919"/>
      <c r="H92" s="920"/>
      <c r="I92" s="920"/>
      <c r="J92" s="920"/>
      <c r="K92" s="920"/>
      <c r="L92" s="920"/>
    </row>
    <row r="93" spans="1:12" x14ac:dyDescent="0.25">
      <c r="A93" s="918"/>
      <c r="B93" s="921" t="s">
        <v>4190</v>
      </c>
      <c r="C93" s="922" t="s">
        <v>4191</v>
      </c>
      <c r="D93" s="923">
        <v>43615</v>
      </c>
      <c r="E93" s="921" t="s">
        <v>4099</v>
      </c>
      <c r="F93" s="921" t="s">
        <v>4100</v>
      </c>
      <c r="G93" s="921"/>
      <c r="H93" s="924" t="s">
        <v>30</v>
      </c>
      <c r="I93" s="924"/>
      <c r="J93" s="14" t="s">
        <v>31</v>
      </c>
      <c r="K93" s="14" t="s">
        <v>32</v>
      </c>
      <c r="L93" s="16">
        <v>430.26</v>
      </c>
    </row>
    <row r="94" spans="1:12" x14ac:dyDescent="0.25">
      <c r="A94" s="918"/>
      <c r="B94" s="921"/>
      <c r="C94" s="922"/>
      <c r="D94" s="923"/>
      <c r="E94" s="921"/>
      <c r="F94" s="921"/>
      <c r="G94" s="921"/>
      <c r="H94" s="924" t="s">
        <v>33</v>
      </c>
      <c r="I94" s="924"/>
      <c r="J94" s="921" t="s">
        <v>31</v>
      </c>
      <c r="K94" s="921" t="s">
        <v>32</v>
      </c>
      <c r="L94" s="925">
        <v>538</v>
      </c>
    </row>
    <row r="95" spans="1:12" x14ac:dyDescent="0.25">
      <c r="A95" s="918"/>
      <c r="B95" s="921"/>
      <c r="C95" s="922"/>
      <c r="D95" s="923"/>
      <c r="E95" s="921"/>
      <c r="F95" s="921"/>
      <c r="G95" s="921"/>
      <c r="H95" s="924"/>
      <c r="I95" s="924"/>
      <c r="J95" s="921"/>
      <c r="K95" s="921"/>
      <c r="L95" s="925"/>
    </row>
    <row r="96" spans="1:12" ht="24" x14ac:dyDescent="0.25">
      <c r="A96" s="918"/>
      <c r="B96" s="9" t="s">
        <v>34</v>
      </c>
      <c r="C96" s="13" t="s">
        <v>35</v>
      </c>
      <c r="D96" s="13" t="s">
        <v>36</v>
      </c>
      <c r="E96" s="13" t="s">
        <v>37</v>
      </c>
      <c r="F96" s="920"/>
      <c r="G96" s="920"/>
      <c r="H96" s="924" t="s">
        <v>38</v>
      </c>
      <c r="I96" s="924"/>
      <c r="J96" s="921" t="s">
        <v>31</v>
      </c>
      <c r="K96" s="921" t="s">
        <v>32</v>
      </c>
      <c r="L96" s="925">
        <v>626.53</v>
      </c>
    </row>
    <row r="97" spans="1:12" ht="22.8" x14ac:dyDescent="0.25">
      <c r="A97" s="918"/>
      <c r="B97" s="14" t="s">
        <v>204</v>
      </c>
      <c r="C97" s="14" t="s">
        <v>4100</v>
      </c>
      <c r="D97" s="15">
        <v>43620</v>
      </c>
      <c r="E97" s="14" t="s">
        <v>2273</v>
      </c>
      <c r="F97" s="920"/>
      <c r="G97" s="920"/>
      <c r="H97" s="924"/>
      <c r="I97" s="924"/>
      <c r="J97" s="921"/>
      <c r="K97" s="921"/>
      <c r="L97" s="925"/>
    </row>
    <row r="98" spans="1:12" ht="24" x14ac:dyDescent="0.25">
      <c r="A98" s="918">
        <v>1418</v>
      </c>
      <c r="B98" s="9" t="s">
        <v>22</v>
      </c>
      <c r="C98" s="13" t="s">
        <v>23</v>
      </c>
      <c r="D98" s="13" t="s">
        <v>24</v>
      </c>
      <c r="E98" s="13" t="s">
        <v>25</v>
      </c>
      <c r="F98" s="919" t="s">
        <v>17</v>
      </c>
      <c r="G98" s="919"/>
      <c r="H98" s="920"/>
      <c r="I98" s="920"/>
      <c r="J98" s="920"/>
      <c r="K98" s="920"/>
      <c r="L98" s="920"/>
    </row>
    <row r="99" spans="1:12" x14ac:dyDescent="0.25">
      <c r="A99" s="918"/>
      <c r="B99" s="921" t="s">
        <v>4192</v>
      </c>
      <c r="C99" s="922" t="s">
        <v>4193</v>
      </c>
      <c r="D99" s="923">
        <v>43586</v>
      </c>
      <c r="E99" s="921" t="s">
        <v>2343</v>
      </c>
      <c r="F99" s="921" t="s">
        <v>4194</v>
      </c>
      <c r="G99" s="921"/>
      <c r="H99" s="924" t="s">
        <v>30</v>
      </c>
      <c r="I99" s="924"/>
      <c r="J99" s="14" t="s">
        <v>31</v>
      </c>
      <c r="K99" s="14" t="s">
        <v>32</v>
      </c>
      <c r="L99" s="16">
        <v>173.82</v>
      </c>
    </row>
    <row r="100" spans="1:12" x14ac:dyDescent="0.25">
      <c r="A100" s="918"/>
      <c r="B100" s="921"/>
      <c r="C100" s="922"/>
      <c r="D100" s="923"/>
      <c r="E100" s="921"/>
      <c r="F100" s="921"/>
      <c r="G100" s="921"/>
      <c r="H100" s="924" t="s">
        <v>33</v>
      </c>
      <c r="I100" s="924"/>
      <c r="J100" s="14" t="s">
        <v>31</v>
      </c>
      <c r="K100" s="14" t="s">
        <v>32</v>
      </c>
      <c r="L100" s="16">
        <v>779.47</v>
      </c>
    </row>
    <row r="101" spans="1:12" ht="24" x14ac:dyDescent="0.25">
      <c r="A101" s="918"/>
      <c r="B101" s="9" t="s">
        <v>34</v>
      </c>
      <c r="C101" s="13" t="s">
        <v>35</v>
      </c>
      <c r="D101" s="13" t="s">
        <v>36</v>
      </c>
      <c r="E101" s="13" t="s">
        <v>37</v>
      </c>
      <c r="F101" s="920"/>
      <c r="G101" s="920"/>
      <c r="H101" s="924" t="s">
        <v>38</v>
      </c>
      <c r="I101" s="924"/>
      <c r="J101" s="921" t="s">
        <v>31</v>
      </c>
      <c r="K101" s="921" t="s">
        <v>31</v>
      </c>
      <c r="L101" s="925">
        <v>0</v>
      </c>
    </row>
    <row r="102" spans="1:12" ht="22.8" x14ac:dyDescent="0.25">
      <c r="A102" s="918"/>
      <c r="B102" s="14" t="s">
        <v>4195</v>
      </c>
      <c r="C102" s="14" t="s">
        <v>4194</v>
      </c>
      <c r="D102" s="15">
        <v>43587</v>
      </c>
      <c r="E102" s="14" t="s">
        <v>656</v>
      </c>
      <c r="F102" s="920"/>
      <c r="G102" s="920"/>
      <c r="H102" s="924"/>
      <c r="I102" s="924"/>
      <c r="J102" s="921"/>
      <c r="K102" s="921"/>
      <c r="L102" s="925"/>
    </row>
    <row r="103" spans="1:12" ht="24" x14ac:dyDescent="0.25">
      <c r="A103" s="918">
        <v>1419</v>
      </c>
      <c r="B103" s="9" t="s">
        <v>22</v>
      </c>
      <c r="C103" s="13" t="s">
        <v>23</v>
      </c>
      <c r="D103" s="13" t="s">
        <v>24</v>
      </c>
      <c r="E103" s="13" t="s">
        <v>25</v>
      </c>
      <c r="F103" s="919" t="s">
        <v>17</v>
      </c>
      <c r="G103" s="919"/>
      <c r="H103" s="920"/>
      <c r="I103" s="920"/>
      <c r="J103" s="920"/>
      <c r="K103" s="920"/>
      <c r="L103" s="920"/>
    </row>
    <row r="104" spans="1:12" x14ac:dyDescent="0.25">
      <c r="A104" s="918"/>
      <c r="B104" s="921" t="s">
        <v>4196</v>
      </c>
      <c r="C104" s="922" t="s">
        <v>4197</v>
      </c>
      <c r="D104" s="923">
        <v>43597</v>
      </c>
      <c r="E104" s="921" t="s">
        <v>1164</v>
      </c>
      <c r="F104" s="921" t="s">
        <v>2110</v>
      </c>
      <c r="G104" s="921"/>
      <c r="H104" s="924" t="s">
        <v>30</v>
      </c>
      <c r="I104" s="924"/>
      <c r="J104" s="14" t="s">
        <v>31</v>
      </c>
      <c r="K104" s="14" t="s">
        <v>32</v>
      </c>
      <c r="L104" s="16">
        <v>984</v>
      </c>
    </row>
    <row r="105" spans="1:12" x14ac:dyDescent="0.25">
      <c r="A105" s="918"/>
      <c r="B105" s="921"/>
      <c r="C105" s="922"/>
      <c r="D105" s="923"/>
      <c r="E105" s="921"/>
      <c r="F105" s="921"/>
      <c r="G105" s="921"/>
      <c r="H105" s="924" t="s">
        <v>33</v>
      </c>
      <c r="I105" s="924"/>
      <c r="J105" s="14" t="s">
        <v>31</v>
      </c>
      <c r="K105" s="14" t="s">
        <v>32</v>
      </c>
      <c r="L105" s="16">
        <v>3624</v>
      </c>
    </row>
    <row r="106" spans="1:12" ht="24" x14ac:dyDescent="0.25">
      <c r="A106" s="918"/>
      <c r="B106" s="9" t="s">
        <v>34</v>
      </c>
      <c r="C106" s="13" t="s">
        <v>35</v>
      </c>
      <c r="D106" s="13" t="s">
        <v>36</v>
      </c>
      <c r="E106" s="13" t="s">
        <v>37</v>
      </c>
      <c r="F106" s="920"/>
      <c r="G106" s="920"/>
      <c r="H106" s="924" t="s">
        <v>38</v>
      </c>
      <c r="I106" s="924"/>
      <c r="J106" s="921" t="s">
        <v>31</v>
      </c>
      <c r="K106" s="921" t="s">
        <v>31</v>
      </c>
      <c r="L106" s="925">
        <v>0</v>
      </c>
    </row>
    <row r="107" spans="1:12" ht="22.8" x14ac:dyDescent="0.25">
      <c r="A107" s="918"/>
      <c r="B107" s="14" t="s">
        <v>3012</v>
      </c>
      <c r="C107" s="14" t="s">
        <v>2110</v>
      </c>
      <c r="D107" s="15">
        <v>43603</v>
      </c>
      <c r="E107" s="14" t="s">
        <v>1800</v>
      </c>
      <c r="F107" s="920"/>
      <c r="G107" s="920"/>
      <c r="H107" s="924"/>
      <c r="I107" s="924"/>
      <c r="J107" s="921"/>
      <c r="K107" s="921"/>
      <c r="L107" s="925"/>
    </row>
    <row r="108" spans="1:12" ht="24" x14ac:dyDescent="0.25">
      <c r="A108" s="918">
        <v>1420</v>
      </c>
      <c r="B108" s="9" t="s">
        <v>22</v>
      </c>
      <c r="C108" s="13" t="s">
        <v>23</v>
      </c>
      <c r="D108" s="13" t="s">
        <v>24</v>
      </c>
      <c r="E108" s="13" t="s">
        <v>25</v>
      </c>
      <c r="F108" s="919" t="s">
        <v>17</v>
      </c>
      <c r="G108" s="919"/>
      <c r="H108" s="920"/>
      <c r="I108" s="920"/>
      <c r="J108" s="920"/>
      <c r="K108" s="920"/>
      <c r="L108" s="920"/>
    </row>
    <row r="109" spans="1:12" x14ac:dyDescent="0.25">
      <c r="A109" s="918"/>
      <c r="B109" s="921" t="s">
        <v>4198</v>
      </c>
      <c r="C109" s="922" t="s">
        <v>4199</v>
      </c>
      <c r="D109" s="923">
        <v>43603</v>
      </c>
      <c r="E109" s="921" t="s">
        <v>4200</v>
      </c>
      <c r="F109" s="921" t="s">
        <v>4201</v>
      </c>
      <c r="G109" s="921"/>
      <c r="H109" s="924" t="s">
        <v>30</v>
      </c>
      <c r="I109" s="924"/>
      <c r="J109" s="14" t="s">
        <v>31</v>
      </c>
      <c r="K109" s="14" t="s">
        <v>32</v>
      </c>
      <c r="L109" s="16">
        <v>358.8</v>
      </c>
    </row>
    <row r="110" spans="1:12" x14ac:dyDescent="0.25">
      <c r="A110" s="918"/>
      <c r="B110" s="921"/>
      <c r="C110" s="922"/>
      <c r="D110" s="923"/>
      <c r="E110" s="921"/>
      <c r="F110" s="921"/>
      <c r="G110" s="921"/>
      <c r="H110" s="924" t="s">
        <v>33</v>
      </c>
      <c r="I110" s="924"/>
      <c r="J110" s="14" t="s">
        <v>31</v>
      </c>
      <c r="K110" s="14" t="s">
        <v>32</v>
      </c>
      <c r="L110" s="16">
        <v>2388.37</v>
      </c>
    </row>
    <row r="111" spans="1:12" ht="24" x14ac:dyDescent="0.25">
      <c r="A111" s="918"/>
      <c r="B111" s="9" t="s">
        <v>34</v>
      </c>
      <c r="C111" s="13" t="s">
        <v>35</v>
      </c>
      <c r="D111" s="13" t="s">
        <v>36</v>
      </c>
      <c r="E111" s="13" t="s">
        <v>37</v>
      </c>
      <c r="F111" s="920"/>
      <c r="G111" s="920"/>
      <c r="H111" s="924" t="s">
        <v>38</v>
      </c>
      <c r="I111" s="924"/>
      <c r="J111" s="921" t="s">
        <v>31</v>
      </c>
      <c r="K111" s="921" t="s">
        <v>32</v>
      </c>
      <c r="L111" s="925">
        <v>241.5</v>
      </c>
    </row>
    <row r="112" spans="1:12" ht="22.8" x14ac:dyDescent="0.25">
      <c r="A112" s="918"/>
      <c r="B112" s="14" t="s">
        <v>3012</v>
      </c>
      <c r="C112" s="14" t="s">
        <v>4201</v>
      </c>
      <c r="D112" s="15">
        <v>43609</v>
      </c>
      <c r="E112" s="14" t="s">
        <v>3583</v>
      </c>
      <c r="F112" s="920"/>
      <c r="G112" s="920"/>
      <c r="H112" s="924"/>
      <c r="I112" s="924"/>
      <c r="J112" s="921"/>
      <c r="K112" s="921"/>
      <c r="L112" s="925"/>
    </row>
    <row r="113" spans="1:12" ht="24" x14ac:dyDescent="0.25">
      <c r="A113" s="918">
        <v>1421</v>
      </c>
      <c r="B113" s="9" t="s">
        <v>22</v>
      </c>
      <c r="C113" s="13" t="s">
        <v>23</v>
      </c>
      <c r="D113" s="13" t="s">
        <v>24</v>
      </c>
      <c r="E113" s="13" t="s">
        <v>25</v>
      </c>
      <c r="F113" s="919" t="s">
        <v>17</v>
      </c>
      <c r="G113" s="919"/>
      <c r="H113" s="920"/>
      <c r="I113" s="920"/>
      <c r="J113" s="920"/>
      <c r="K113" s="920"/>
      <c r="L113" s="920"/>
    </row>
    <row r="114" spans="1:12" x14ac:dyDescent="0.25">
      <c r="A114" s="918"/>
      <c r="B114" s="921" t="s">
        <v>4202</v>
      </c>
      <c r="C114" s="922" t="s">
        <v>4203</v>
      </c>
      <c r="D114" s="923">
        <v>43556</v>
      </c>
      <c r="E114" s="921" t="s">
        <v>469</v>
      </c>
      <c r="F114" s="921" t="s">
        <v>1442</v>
      </c>
      <c r="G114" s="921"/>
      <c r="H114" s="924" t="s">
        <v>30</v>
      </c>
      <c r="I114" s="924"/>
      <c r="J114" s="14" t="s">
        <v>31</v>
      </c>
      <c r="K114" s="14" t="s">
        <v>32</v>
      </c>
      <c r="L114" s="16">
        <v>469.3</v>
      </c>
    </row>
    <row r="115" spans="1:12" x14ac:dyDescent="0.25">
      <c r="A115" s="918"/>
      <c r="B115" s="921"/>
      <c r="C115" s="922"/>
      <c r="D115" s="923"/>
      <c r="E115" s="921"/>
      <c r="F115" s="921"/>
      <c r="G115" s="921"/>
      <c r="H115" s="924" t="s">
        <v>33</v>
      </c>
      <c r="I115" s="924"/>
      <c r="J115" s="14" t="s">
        <v>31</v>
      </c>
      <c r="K115" s="14" t="s">
        <v>32</v>
      </c>
      <c r="L115" s="16">
        <v>449.71</v>
      </c>
    </row>
    <row r="116" spans="1:12" ht="24" x14ac:dyDescent="0.25">
      <c r="A116" s="918"/>
      <c r="B116" s="9" t="s">
        <v>34</v>
      </c>
      <c r="C116" s="13" t="s">
        <v>35</v>
      </c>
      <c r="D116" s="13" t="s">
        <v>36</v>
      </c>
      <c r="E116" s="13" t="s">
        <v>37</v>
      </c>
      <c r="F116" s="920"/>
      <c r="G116" s="920"/>
      <c r="H116" s="924" t="s">
        <v>38</v>
      </c>
      <c r="I116" s="924"/>
      <c r="J116" s="921" t="s">
        <v>31</v>
      </c>
      <c r="K116" s="921" t="s">
        <v>32</v>
      </c>
      <c r="L116" s="925">
        <v>192</v>
      </c>
    </row>
    <row r="117" spans="1:12" ht="22.8" x14ac:dyDescent="0.25">
      <c r="A117" s="918"/>
      <c r="B117" s="14" t="s">
        <v>204</v>
      </c>
      <c r="C117" s="14" t="s">
        <v>1442</v>
      </c>
      <c r="D117" s="15">
        <v>43558</v>
      </c>
      <c r="E117" s="14" t="s">
        <v>1009</v>
      </c>
      <c r="F117" s="920"/>
      <c r="G117" s="920"/>
      <c r="H117" s="924"/>
      <c r="I117" s="924"/>
      <c r="J117" s="921"/>
      <c r="K117" s="921"/>
      <c r="L117" s="925"/>
    </row>
    <row r="118" spans="1:12" ht="24" x14ac:dyDescent="0.25">
      <c r="A118" s="918">
        <v>1422</v>
      </c>
      <c r="B118" s="9" t="s">
        <v>22</v>
      </c>
      <c r="C118" s="13" t="s">
        <v>23</v>
      </c>
      <c r="D118" s="13" t="s">
        <v>24</v>
      </c>
      <c r="E118" s="13" t="s">
        <v>25</v>
      </c>
      <c r="F118" s="919" t="s">
        <v>17</v>
      </c>
      <c r="G118" s="919"/>
      <c r="H118" s="920"/>
      <c r="I118" s="920"/>
      <c r="J118" s="920"/>
      <c r="K118" s="920"/>
      <c r="L118" s="920"/>
    </row>
    <row r="119" spans="1:12" x14ac:dyDescent="0.25">
      <c r="A119" s="918"/>
      <c r="B119" s="921" t="s">
        <v>4202</v>
      </c>
      <c r="C119" s="922" t="s">
        <v>4204</v>
      </c>
      <c r="D119" s="923">
        <v>43564</v>
      </c>
      <c r="E119" s="921" t="s">
        <v>1130</v>
      </c>
      <c r="F119" s="921" t="s">
        <v>836</v>
      </c>
      <c r="G119" s="921"/>
      <c r="H119" s="924" t="s">
        <v>30</v>
      </c>
      <c r="I119" s="924"/>
      <c r="J119" s="14" t="s">
        <v>31</v>
      </c>
      <c r="K119" s="14" t="s">
        <v>32</v>
      </c>
      <c r="L119" s="16">
        <v>318.41000000000003</v>
      </c>
    </row>
    <row r="120" spans="1:12" x14ac:dyDescent="0.25">
      <c r="A120" s="918"/>
      <c r="B120" s="921"/>
      <c r="C120" s="922"/>
      <c r="D120" s="923"/>
      <c r="E120" s="921"/>
      <c r="F120" s="921"/>
      <c r="G120" s="921"/>
      <c r="H120" s="924" t="s">
        <v>33</v>
      </c>
      <c r="I120" s="924"/>
      <c r="J120" s="14" t="s">
        <v>31</v>
      </c>
      <c r="K120" s="14" t="s">
        <v>32</v>
      </c>
      <c r="L120" s="16">
        <v>1772.35</v>
      </c>
    </row>
    <row r="121" spans="1:12" ht="24" x14ac:dyDescent="0.25">
      <c r="A121" s="918"/>
      <c r="B121" s="9" t="s">
        <v>34</v>
      </c>
      <c r="C121" s="13" t="s">
        <v>35</v>
      </c>
      <c r="D121" s="13" t="s">
        <v>36</v>
      </c>
      <c r="E121" s="13" t="s">
        <v>37</v>
      </c>
      <c r="F121" s="920"/>
      <c r="G121" s="920"/>
      <c r="H121" s="924" t="s">
        <v>38</v>
      </c>
      <c r="I121" s="924"/>
      <c r="J121" s="921" t="s">
        <v>31</v>
      </c>
      <c r="K121" s="921" t="s">
        <v>32</v>
      </c>
      <c r="L121" s="925">
        <v>609.54</v>
      </c>
    </row>
    <row r="122" spans="1:12" ht="22.8" x14ac:dyDescent="0.25">
      <c r="A122" s="918"/>
      <c r="B122" s="14" t="s">
        <v>204</v>
      </c>
      <c r="C122" s="14" t="s">
        <v>836</v>
      </c>
      <c r="D122" s="15">
        <v>43570</v>
      </c>
      <c r="E122" s="14" t="s">
        <v>3004</v>
      </c>
      <c r="F122" s="920"/>
      <c r="G122" s="920"/>
      <c r="H122" s="924"/>
      <c r="I122" s="924"/>
      <c r="J122" s="921"/>
      <c r="K122" s="921"/>
      <c r="L122" s="925"/>
    </row>
    <row r="123" spans="1:12" ht="24" x14ac:dyDescent="0.25">
      <c r="A123" s="918">
        <v>1423</v>
      </c>
      <c r="B123" s="9" t="s">
        <v>22</v>
      </c>
      <c r="C123" s="13" t="s">
        <v>23</v>
      </c>
      <c r="D123" s="13" t="s">
        <v>24</v>
      </c>
      <c r="E123" s="13" t="s">
        <v>25</v>
      </c>
      <c r="F123" s="919" t="s">
        <v>17</v>
      </c>
      <c r="G123" s="919"/>
      <c r="H123" s="920"/>
      <c r="I123" s="920"/>
      <c r="J123" s="920"/>
      <c r="K123" s="920"/>
      <c r="L123" s="920"/>
    </row>
    <row r="124" spans="1:12" x14ac:dyDescent="0.25">
      <c r="A124" s="918"/>
      <c r="B124" s="921" t="s">
        <v>4202</v>
      </c>
      <c r="C124" s="921" t="s">
        <v>4205</v>
      </c>
      <c r="D124" s="923">
        <v>43592</v>
      </c>
      <c r="E124" s="921" t="s">
        <v>582</v>
      </c>
      <c r="F124" s="921" t="s">
        <v>583</v>
      </c>
      <c r="G124" s="921"/>
      <c r="H124" s="924" t="s">
        <v>30</v>
      </c>
      <c r="I124" s="924"/>
      <c r="J124" s="14" t="s">
        <v>31</v>
      </c>
      <c r="K124" s="14" t="s">
        <v>32</v>
      </c>
      <c r="L124" s="16">
        <v>233.82</v>
      </c>
    </row>
    <row r="125" spans="1:12" x14ac:dyDescent="0.25">
      <c r="A125" s="918"/>
      <c r="B125" s="921"/>
      <c r="C125" s="921"/>
      <c r="D125" s="923"/>
      <c r="E125" s="921"/>
      <c r="F125" s="921"/>
      <c r="G125" s="921"/>
      <c r="H125" s="924" t="s">
        <v>33</v>
      </c>
      <c r="I125" s="924"/>
      <c r="J125" s="14" t="s">
        <v>31</v>
      </c>
      <c r="K125" s="14" t="s">
        <v>32</v>
      </c>
      <c r="L125" s="16">
        <v>382.65</v>
      </c>
    </row>
    <row r="126" spans="1:12" ht="24" x14ac:dyDescent="0.25">
      <c r="A126" s="918"/>
      <c r="B126" s="9" t="s">
        <v>34</v>
      </c>
      <c r="C126" s="13" t="s">
        <v>35</v>
      </c>
      <c r="D126" s="13" t="s">
        <v>36</v>
      </c>
      <c r="E126" s="13" t="s">
        <v>37</v>
      </c>
      <c r="F126" s="920"/>
      <c r="G126" s="920"/>
      <c r="H126" s="924" t="s">
        <v>38</v>
      </c>
      <c r="I126" s="924"/>
      <c r="J126" s="921" t="s">
        <v>31</v>
      </c>
      <c r="K126" s="921" t="s">
        <v>31</v>
      </c>
      <c r="L126" s="925">
        <v>0</v>
      </c>
    </row>
    <row r="127" spans="1:12" ht="22.8" x14ac:dyDescent="0.25">
      <c r="A127" s="918"/>
      <c r="B127" s="14" t="s">
        <v>204</v>
      </c>
      <c r="C127" s="14" t="s">
        <v>583</v>
      </c>
      <c r="D127" s="15">
        <v>43594</v>
      </c>
      <c r="E127" s="14" t="s">
        <v>240</v>
      </c>
      <c r="F127" s="920"/>
      <c r="G127" s="920"/>
      <c r="H127" s="924"/>
      <c r="I127" s="924"/>
      <c r="J127" s="921"/>
      <c r="K127" s="921"/>
      <c r="L127" s="925"/>
    </row>
    <row r="128" spans="1:12" ht="24" x14ac:dyDescent="0.25">
      <c r="A128" s="918">
        <v>1424</v>
      </c>
      <c r="B128" s="9" t="s">
        <v>22</v>
      </c>
      <c r="C128" s="13" t="s">
        <v>23</v>
      </c>
      <c r="D128" s="13" t="s">
        <v>24</v>
      </c>
      <c r="E128" s="13" t="s">
        <v>25</v>
      </c>
      <c r="F128" s="919" t="s">
        <v>17</v>
      </c>
      <c r="G128" s="919"/>
      <c r="H128" s="920"/>
      <c r="I128" s="920"/>
      <c r="J128" s="920"/>
      <c r="K128" s="920"/>
      <c r="L128" s="920"/>
    </row>
    <row r="129" spans="1:12" x14ac:dyDescent="0.25">
      <c r="A129" s="918"/>
      <c r="B129" s="921" t="s">
        <v>4202</v>
      </c>
      <c r="C129" s="922" t="s">
        <v>4206</v>
      </c>
      <c r="D129" s="923">
        <v>43673</v>
      </c>
      <c r="E129" s="921" t="s">
        <v>1540</v>
      </c>
      <c r="F129" s="921" t="s">
        <v>210</v>
      </c>
      <c r="G129" s="921"/>
      <c r="H129" s="924" t="s">
        <v>30</v>
      </c>
      <c r="I129" s="924"/>
      <c r="J129" s="14" t="s">
        <v>31</v>
      </c>
      <c r="K129" s="14" t="s">
        <v>31</v>
      </c>
      <c r="L129" s="16">
        <v>0</v>
      </c>
    </row>
    <row r="130" spans="1:12" x14ac:dyDescent="0.25">
      <c r="A130" s="918"/>
      <c r="B130" s="921"/>
      <c r="C130" s="922"/>
      <c r="D130" s="923"/>
      <c r="E130" s="921"/>
      <c r="F130" s="921"/>
      <c r="G130" s="921"/>
      <c r="H130" s="924" t="s">
        <v>33</v>
      </c>
      <c r="I130" s="924"/>
      <c r="J130" s="14" t="s">
        <v>31</v>
      </c>
      <c r="K130" s="14" t="s">
        <v>31</v>
      </c>
      <c r="L130" s="16">
        <v>0</v>
      </c>
    </row>
    <row r="131" spans="1:12" ht="24" x14ac:dyDescent="0.25">
      <c r="A131" s="918"/>
      <c r="B131" s="9" t="s">
        <v>34</v>
      </c>
      <c r="C131" s="13" t="s">
        <v>35</v>
      </c>
      <c r="D131" s="13" t="s">
        <v>36</v>
      </c>
      <c r="E131" s="13" t="s">
        <v>37</v>
      </c>
      <c r="F131" s="920"/>
      <c r="G131" s="920"/>
      <c r="H131" s="924" t="s">
        <v>38</v>
      </c>
      <c r="I131" s="924"/>
      <c r="J131" s="921" t="s">
        <v>31</v>
      </c>
      <c r="K131" s="921" t="s">
        <v>32</v>
      </c>
      <c r="L131" s="925">
        <v>1640</v>
      </c>
    </row>
    <row r="132" spans="1:12" ht="22.8" x14ac:dyDescent="0.25">
      <c r="A132" s="918"/>
      <c r="B132" s="14" t="s">
        <v>204</v>
      </c>
      <c r="C132" s="14" t="s">
        <v>210</v>
      </c>
      <c r="D132" s="15">
        <v>43679</v>
      </c>
      <c r="E132" s="14" t="s">
        <v>1483</v>
      </c>
      <c r="F132" s="920"/>
      <c r="G132" s="920"/>
      <c r="H132" s="924"/>
      <c r="I132" s="924"/>
      <c r="J132" s="921"/>
      <c r="K132" s="921"/>
      <c r="L132" s="925"/>
    </row>
    <row r="133" spans="1:12" ht="24" x14ac:dyDescent="0.25">
      <c r="A133" s="918">
        <v>1425</v>
      </c>
      <c r="B133" s="9" t="s">
        <v>22</v>
      </c>
      <c r="C133" s="13" t="s">
        <v>23</v>
      </c>
      <c r="D133" s="13" t="s">
        <v>24</v>
      </c>
      <c r="E133" s="13" t="s">
        <v>25</v>
      </c>
      <c r="F133" s="919" t="s">
        <v>17</v>
      </c>
      <c r="G133" s="919"/>
      <c r="H133" s="920"/>
      <c r="I133" s="920"/>
      <c r="J133" s="920"/>
      <c r="K133" s="920"/>
      <c r="L133" s="920"/>
    </row>
    <row r="134" spans="1:12" x14ac:dyDescent="0.25">
      <c r="A134" s="918"/>
      <c r="B134" s="921" t="s">
        <v>4207</v>
      </c>
      <c r="C134" s="922" t="s">
        <v>4208</v>
      </c>
      <c r="D134" s="923">
        <v>43596</v>
      </c>
      <c r="E134" s="921" t="s">
        <v>805</v>
      </c>
      <c r="F134" s="921" t="s">
        <v>3077</v>
      </c>
      <c r="G134" s="921"/>
      <c r="H134" s="924" t="s">
        <v>30</v>
      </c>
      <c r="I134" s="924"/>
      <c r="J134" s="14" t="s">
        <v>31</v>
      </c>
      <c r="K134" s="14" t="s">
        <v>32</v>
      </c>
      <c r="L134" s="16">
        <v>508</v>
      </c>
    </row>
    <row r="135" spans="1:12" x14ac:dyDescent="0.25">
      <c r="A135" s="918"/>
      <c r="B135" s="921"/>
      <c r="C135" s="922"/>
      <c r="D135" s="923"/>
      <c r="E135" s="921"/>
      <c r="F135" s="921"/>
      <c r="G135" s="921"/>
      <c r="H135" s="924" t="s">
        <v>33</v>
      </c>
      <c r="I135" s="924"/>
      <c r="J135" s="921" t="s">
        <v>31</v>
      </c>
      <c r="K135" s="921" t="s">
        <v>32</v>
      </c>
      <c r="L135" s="925">
        <v>1886.14</v>
      </c>
    </row>
    <row r="136" spans="1:12" x14ac:dyDescent="0.25">
      <c r="A136" s="918"/>
      <c r="B136" s="921"/>
      <c r="C136" s="922"/>
      <c r="D136" s="923"/>
      <c r="E136" s="921"/>
      <c r="F136" s="921"/>
      <c r="G136" s="921"/>
      <c r="H136" s="924"/>
      <c r="I136" s="924"/>
      <c r="J136" s="921"/>
      <c r="K136" s="921"/>
      <c r="L136" s="925"/>
    </row>
    <row r="137" spans="1:12" ht="24" x14ac:dyDescent="0.25">
      <c r="A137" s="918"/>
      <c r="B137" s="9" t="s">
        <v>34</v>
      </c>
      <c r="C137" s="13" t="s">
        <v>35</v>
      </c>
      <c r="D137" s="13" t="s">
        <v>36</v>
      </c>
      <c r="E137" s="13" t="s">
        <v>37</v>
      </c>
      <c r="F137" s="920"/>
      <c r="G137" s="920"/>
      <c r="H137" s="924" t="s">
        <v>38</v>
      </c>
      <c r="I137" s="924"/>
      <c r="J137" s="921" t="s">
        <v>31</v>
      </c>
      <c r="K137" s="921" t="s">
        <v>31</v>
      </c>
      <c r="L137" s="925">
        <v>0</v>
      </c>
    </row>
    <row r="138" spans="1:12" ht="34.200000000000003" x14ac:dyDescent="0.25">
      <c r="A138" s="918"/>
      <c r="B138" s="14" t="s">
        <v>496</v>
      </c>
      <c r="C138" s="14" t="s">
        <v>3077</v>
      </c>
      <c r="D138" s="15">
        <v>43603</v>
      </c>
      <c r="E138" s="14" t="s">
        <v>3578</v>
      </c>
      <c r="F138" s="920"/>
      <c r="G138" s="920"/>
      <c r="H138" s="924"/>
      <c r="I138" s="924"/>
      <c r="J138" s="921"/>
      <c r="K138" s="921"/>
      <c r="L138" s="925"/>
    </row>
    <row r="139" spans="1:12" ht="24" x14ac:dyDescent="0.25">
      <c r="A139" s="918">
        <v>1426</v>
      </c>
      <c r="B139" s="9" t="s">
        <v>22</v>
      </c>
      <c r="C139" s="13" t="s">
        <v>23</v>
      </c>
      <c r="D139" s="13" t="s">
        <v>24</v>
      </c>
      <c r="E139" s="13" t="s">
        <v>25</v>
      </c>
      <c r="F139" s="919" t="s">
        <v>17</v>
      </c>
      <c r="G139" s="919"/>
      <c r="H139" s="920"/>
      <c r="I139" s="920"/>
      <c r="J139" s="920"/>
      <c r="K139" s="920"/>
      <c r="L139" s="920"/>
    </row>
    <row r="140" spans="1:12" x14ac:dyDescent="0.25">
      <c r="A140" s="918"/>
      <c r="B140" s="921" t="s">
        <v>4209</v>
      </c>
      <c r="C140" s="921" t="s">
        <v>4210</v>
      </c>
      <c r="D140" s="923">
        <v>43612</v>
      </c>
      <c r="E140" s="921" t="s">
        <v>1035</v>
      </c>
      <c r="F140" s="921" t="s">
        <v>949</v>
      </c>
      <c r="G140" s="921"/>
      <c r="H140" s="924" t="s">
        <v>30</v>
      </c>
      <c r="I140" s="924"/>
      <c r="J140" s="14" t="s">
        <v>31</v>
      </c>
      <c r="K140" s="14" t="s">
        <v>32</v>
      </c>
      <c r="L140" s="16">
        <v>700</v>
      </c>
    </row>
    <row r="141" spans="1:12" x14ac:dyDescent="0.25">
      <c r="A141" s="918"/>
      <c r="B141" s="921"/>
      <c r="C141" s="921"/>
      <c r="D141" s="923"/>
      <c r="E141" s="921"/>
      <c r="F141" s="921"/>
      <c r="G141" s="921"/>
      <c r="H141" s="924" t="s">
        <v>33</v>
      </c>
      <c r="I141" s="924"/>
      <c r="J141" s="14" t="s">
        <v>31</v>
      </c>
      <c r="K141" s="14" t="s">
        <v>32</v>
      </c>
      <c r="L141" s="16">
        <v>504.6</v>
      </c>
    </row>
    <row r="142" spans="1:12" ht="24" x14ac:dyDescent="0.25">
      <c r="A142" s="918"/>
      <c r="B142" s="9" t="s">
        <v>34</v>
      </c>
      <c r="C142" s="13" t="s">
        <v>35</v>
      </c>
      <c r="D142" s="13" t="s">
        <v>36</v>
      </c>
      <c r="E142" s="13" t="s">
        <v>37</v>
      </c>
      <c r="F142" s="920"/>
      <c r="G142" s="920"/>
      <c r="H142" s="924" t="s">
        <v>38</v>
      </c>
      <c r="I142" s="924"/>
      <c r="J142" s="921" t="s">
        <v>31</v>
      </c>
      <c r="K142" s="921" t="s">
        <v>31</v>
      </c>
      <c r="L142" s="925">
        <v>0</v>
      </c>
    </row>
    <row r="143" spans="1:12" ht="22.8" x14ac:dyDescent="0.25">
      <c r="A143" s="918"/>
      <c r="B143" s="14" t="s">
        <v>1234</v>
      </c>
      <c r="C143" s="14" t="s">
        <v>949</v>
      </c>
      <c r="D143" s="15">
        <v>43616</v>
      </c>
      <c r="E143" s="14" t="s">
        <v>1530</v>
      </c>
      <c r="F143" s="920"/>
      <c r="G143" s="920"/>
      <c r="H143" s="924"/>
      <c r="I143" s="924"/>
      <c r="J143" s="921"/>
      <c r="K143" s="921"/>
      <c r="L143" s="925"/>
    </row>
    <row r="144" spans="1:12" ht="24" x14ac:dyDescent="0.25">
      <c r="A144" s="918">
        <v>1427</v>
      </c>
      <c r="B144" s="9" t="s">
        <v>22</v>
      </c>
      <c r="C144" s="13" t="s">
        <v>23</v>
      </c>
      <c r="D144" s="13" t="s">
        <v>24</v>
      </c>
      <c r="E144" s="13" t="s">
        <v>25</v>
      </c>
      <c r="F144" s="919" t="s">
        <v>17</v>
      </c>
      <c r="G144" s="919"/>
      <c r="H144" s="920"/>
      <c r="I144" s="920"/>
      <c r="J144" s="920"/>
      <c r="K144" s="920"/>
      <c r="L144" s="920"/>
    </row>
    <row r="145" spans="1:12" x14ac:dyDescent="0.25">
      <c r="A145" s="918"/>
      <c r="B145" s="921" t="s">
        <v>4211</v>
      </c>
      <c r="C145" s="922" t="s">
        <v>4212</v>
      </c>
      <c r="D145" s="923">
        <v>43564</v>
      </c>
      <c r="E145" s="921" t="s">
        <v>136</v>
      </c>
      <c r="F145" s="921" t="s">
        <v>137</v>
      </c>
      <c r="G145" s="921"/>
      <c r="H145" s="924" t="s">
        <v>30</v>
      </c>
      <c r="I145" s="924"/>
      <c r="J145" s="14" t="s">
        <v>31</v>
      </c>
      <c r="K145" s="14" t="s">
        <v>32</v>
      </c>
      <c r="L145" s="16">
        <v>206</v>
      </c>
    </row>
    <row r="146" spans="1:12" x14ac:dyDescent="0.25">
      <c r="A146" s="918"/>
      <c r="B146" s="921"/>
      <c r="C146" s="922"/>
      <c r="D146" s="923"/>
      <c r="E146" s="921"/>
      <c r="F146" s="921"/>
      <c r="G146" s="921"/>
      <c r="H146" s="924" t="s">
        <v>33</v>
      </c>
      <c r="I146" s="924"/>
      <c r="J146" s="14" t="s">
        <v>31</v>
      </c>
      <c r="K146" s="14" t="s">
        <v>32</v>
      </c>
      <c r="L146" s="16">
        <v>78</v>
      </c>
    </row>
    <row r="147" spans="1:12" ht="24" x14ac:dyDescent="0.25">
      <c r="A147" s="918"/>
      <c r="B147" s="9" t="s">
        <v>34</v>
      </c>
      <c r="C147" s="13" t="s">
        <v>35</v>
      </c>
      <c r="D147" s="13" t="s">
        <v>36</v>
      </c>
      <c r="E147" s="13" t="s">
        <v>37</v>
      </c>
      <c r="F147" s="920"/>
      <c r="G147" s="920"/>
      <c r="H147" s="924" t="s">
        <v>38</v>
      </c>
      <c r="I147" s="924"/>
      <c r="J147" s="921" t="s">
        <v>31</v>
      </c>
      <c r="K147" s="921" t="s">
        <v>31</v>
      </c>
      <c r="L147" s="925">
        <v>0</v>
      </c>
    </row>
    <row r="148" spans="1:12" ht="22.8" x14ac:dyDescent="0.25">
      <c r="A148" s="918"/>
      <c r="B148" s="14" t="s">
        <v>239</v>
      </c>
      <c r="C148" s="14" t="s">
        <v>137</v>
      </c>
      <c r="D148" s="15">
        <v>43565</v>
      </c>
      <c r="E148" s="14" t="s">
        <v>3678</v>
      </c>
      <c r="F148" s="920"/>
      <c r="G148" s="920"/>
      <c r="H148" s="924"/>
      <c r="I148" s="924"/>
      <c r="J148" s="921"/>
      <c r="K148" s="921"/>
      <c r="L148" s="925"/>
    </row>
    <row r="149" spans="1:12" ht="24" x14ac:dyDescent="0.25">
      <c r="A149" s="918">
        <v>1428</v>
      </c>
      <c r="B149" s="9" t="s">
        <v>22</v>
      </c>
      <c r="C149" s="13" t="s">
        <v>23</v>
      </c>
      <c r="D149" s="13" t="s">
        <v>24</v>
      </c>
      <c r="E149" s="13" t="s">
        <v>25</v>
      </c>
      <c r="F149" s="919" t="s">
        <v>17</v>
      </c>
      <c r="G149" s="919"/>
      <c r="H149" s="920"/>
      <c r="I149" s="920"/>
      <c r="J149" s="920"/>
      <c r="K149" s="920"/>
      <c r="L149" s="920"/>
    </row>
    <row r="150" spans="1:12" x14ac:dyDescent="0.25">
      <c r="A150" s="918"/>
      <c r="B150" s="921" t="s">
        <v>4211</v>
      </c>
      <c r="C150" s="922" t="s">
        <v>4213</v>
      </c>
      <c r="D150" s="923">
        <v>43628</v>
      </c>
      <c r="E150" s="921" t="s">
        <v>53</v>
      </c>
      <c r="F150" s="921" t="s">
        <v>2815</v>
      </c>
      <c r="G150" s="921"/>
      <c r="H150" s="924" t="s">
        <v>30</v>
      </c>
      <c r="I150" s="924"/>
      <c r="J150" s="14" t="s">
        <v>31</v>
      </c>
      <c r="K150" s="14" t="s">
        <v>32</v>
      </c>
      <c r="L150" s="16">
        <v>458.18</v>
      </c>
    </row>
    <row r="151" spans="1:12" x14ac:dyDescent="0.25">
      <c r="A151" s="918"/>
      <c r="B151" s="921"/>
      <c r="C151" s="922"/>
      <c r="D151" s="923"/>
      <c r="E151" s="921"/>
      <c r="F151" s="921"/>
      <c r="G151" s="921"/>
      <c r="H151" s="924" t="s">
        <v>33</v>
      </c>
      <c r="I151" s="924"/>
      <c r="J151" s="14" t="s">
        <v>31</v>
      </c>
      <c r="K151" s="14" t="s">
        <v>32</v>
      </c>
      <c r="L151" s="16">
        <v>98</v>
      </c>
    </row>
    <row r="152" spans="1:12" ht="24" x14ac:dyDescent="0.25">
      <c r="A152" s="918"/>
      <c r="B152" s="9" t="s">
        <v>34</v>
      </c>
      <c r="C152" s="13" t="s">
        <v>35</v>
      </c>
      <c r="D152" s="13" t="s">
        <v>36</v>
      </c>
      <c r="E152" s="13" t="s">
        <v>37</v>
      </c>
      <c r="F152" s="920"/>
      <c r="G152" s="920"/>
      <c r="H152" s="924" t="s">
        <v>38</v>
      </c>
      <c r="I152" s="924"/>
      <c r="J152" s="921" t="s">
        <v>31</v>
      </c>
      <c r="K152" s="921" t="s">
        <v>32</v>
      </c>
      <c r="L152" s="925">
        <v>80</v>
      </c>
    </row>
    <row r="153" spans="1:12" ht="22.8" x14ac:dyDescent="0.25">
      <c r="A153" s="918"/>
      <c r="B153" s="14" t="s">
        <v>239</v>
      </c>
      <c r="C153" s="14" t="s">
        <v>2815</v>
      </c>
      <c r="D153" s="15">
        <v>43629</v>
      </c>
      <c r="E153" s="14" t="s">
        <v>3960</v>
      </c>
      <c r="F153" s="920"/>
      <c r="G153" s="920"/>
      <c r="H153" s="924"/>
      <c r="I153" s="924"/>
      <c r="J153" s="921"/>
      <c r="K153" s="921"/>
      <c r="L153" s="925"/>
    </row>
    <row r="154" spans="1:12" ht="24" x14ac:dyDescent="0.25">
      <c r="A154" s="918">
        <v>1429</v>
      </c>
      <c r="B154" s="9" t="s">
        <v>22</v>
      </c>
      <c r="C154" s="13" t="s">
        <v>23</v>
      </c>
      <c r="D154" s="13" t="s">
        <v>24</v>
      </c>
      <c r="E154" s="13" t="s">
        <v>25</v>
      </c>
      <c r="F154" s="919" t="s">
        <v>17</v>
      </c>
      <c r="G154" s="919"/>
      <c r="H154" s="920"/>
      <c r="I154" s="920"/>
      <c r="J154" s="920"/>
      <c r="K154" s="920"/>
      <c r="L154" s="920"/>
    </row>
    <row r="155" spans="1:12" x14ac:dyDescent="0.25">
      <c r="A155" s="918"/>
      <c r="B155" s="921" t="s">
        <v>4214</v>
      </c>
      <c r="C155" s="922" t="s">
        <v>4215</v>
      </c>
      <c r="D155" s="923">
        <v>43615</v>
      </c>
      <c r="E155" s="921" t="s">
        <v>187</v>
      </c>
      <c r="F155" s="921" t="s">
        <v>1241</v>
      </c>
      <c r="G155" s="921"/>
      <c r="H155" s="924" t="s">
        <v>30</v>
      </c>
      <c r="I155" s="924"/>
      <c r="J155" s="14" t="s">
        <v>31</v>
      </c>
      <c r="K155" s="14" t="s">
        <v>32</v>
      </c>
      <c r="L155" s="16">
        <v>1151.95</v>
      </c>
    </row>
    <row r="156" spans="1:12" x14ac:dyDescent="0.25">
      <c r="A156" s="918"/>
      <c r="B156" s="921"/>
      <c r="C156" s="922"/>
      <c r="D156" s="923"/>
      <c r="E156" s="921"/>
      <c r="F156" s="921"/>
      <c r="G156" s="921"/>
      <c r="H156" s="924" t="s">
        <v>33</v>
      </c>
      <c r="I156" s="924"/>
      <c r="J156" s="921" t="s">
        <v>31</v>
      </c>
      <c r="K156" s="921" t="s">
        <v>31</v>
      </c>
      <c r="L156" s="925">
        <v>0</v>
      </c>
    </row>
    <row r="157" spans="1:12" x14ac:dyDescent="0.25">
      <c r="A157" s="918"/>
      <c r="B157" s="921"/>
      <c r="C157" s="922"/>
      <c r="D157" s="923"/>
      <c r="E157" s="921"/>
      <c r="F157" s="921"/>
      <c r="G157" s="921"/>
      <c r="H157" s="924"/>
      <c r="I157" s="924"/>
      <c r="J157" s="921"/>
      <c r="K157" s="921"/>
      <c r="L157" s="925"/>
    </row>
    <row r="158" spans="1:12" x14ac:dyDescent="0.25">
      <c r="A158" s="918"/>
      <c r="B158" s="921"/>
      <c r="C158" s="922"/>
      <c r="D158" s="923"/>
      <c r="E158" s="921"/>
      <c r="F158" s="921"/>
      <c r="G158" s="921"/>
      <c r="H158" s="924"/>
      <c r="I158" s="924"/>
      <c r="J158" s="921"/>
      <c r="K158" s="921"/>
      <c r="L158" s="925"/>
    </row>
    <row r="159" spans="1:12" ht="24" x14ac:dyDescent="0.25">
      <c r="A159" s="918"/>
      <c r="B159" s="9" t="s">
        <v>34</v>
      </c>
      <c r="C159" s="13" t="s">
        <v>35</v>
      </c>
      <c r="D159" s="13" t="s">
        <v>36</v>
      </c>
      <c r="E159" s="13" t="s">
        <v>37</v>
      </c>
      <c r="F159" s="920"/>
      <c r="G159" s="920"/>
      <c r="H159" s="924" t="s">
        <v>38</v>
      </c>
      <c r="I159" s="924"/>
      <c r="J159" s="921" t="s">
        <v>31</v>
      </c>
      <c r="K159" s="921" t="s">
        <v>32</v>
      </c>
      <c r="L159" s="925">
        <v>160</v>
      </c>
    </row>
    <row r="160" spans="1:12" ht="22.8" x14ac:dyDescent="0.25">
      <c r="A160" s="918"/>
      <c r="B160" s="14" t="s">
        <v>105</v>
      </c>
      <c r="C160" s="14" t="s">
        <v>1241</v>
      </c>
      <c r="D160" s="15">
        <v>43617</v>
      </c>
      <c r="E160" s="14" t="s">
        <v>3439</v>
      </c>
      <c r="F160" s="920"/>
      <c r="G160" s="920"/>
      <c r="H160" s="924"/>
      <c r="I160" s="924"/>
      <c r="J160" s="921"/>
      <c r="K160" s="921"/>
      <c r="L160" s="925"/>
    </row>
    <row r="161" spans="1:12" ht="24" x14ac:dyDescent="0.25">
      <c r="A161" s="918">
        <v>1430</v>
      </c>
      <c r="B161" s="9" t="s">
        <v>22</v>
      </c>
      <c r="C161" s="13" t="s">
        <v>23</v>
      </c>
      <c r="D161" s="13" t="s">
        <v>24</v>
      </c>
      <c r="E161" s="13" t="s">
        <v>25</v>
      </c>
      <c r="F161" s="919" t="s">
        <v>17</v>
      </c>
      <c r="G161" s="919"/>
      <c r="H161" s="920"/>
      <c r="I161" s="920"/>
      <c r="J161" s="920"/>
      <c r="K161" s="920"/>
      <c r="L161" s="920"/>
    </row>
    <row r="162" spans="1:12" x14ac:dyDescent="0.25">
      <c r="A162" s="918"/>
      <c r="B162" s="921" t="s">
        <v>4216</v>
      </c>
      <c r="C162" s="922" t="s">
        <v>4217</v>
      </c>
      <c r="D162" s="923">
        <v>43581</v>
      </c>
      <c r="E162" s="921" t="s">
        <v>2920</v>
      </c>
      <c r="F162" s="921" t="s">
        <v>2921</v>
      </c>
      <c r="G162" s="921"/>
      <c r="H162" s="924" t="s">
        <v>30</v>
      </c>
      <c r="I162" s="924"/>
      <c r="J162" s="14" t="s">
        <v>31</v>
      </c>
      <c r="K162" s="14" t="s">
        <v>31</v>
      </c>
      <c r="L162" s="16">
        <v>0</v>
      </c>
    </row>
    <row r="163" spans="1:12" x14ac:dyDescent="0.25">
      <c r="A163" s="918"/>
      <c r="B163" s="921"/>
      <c r="C163" s="922"/>
      <c r="D163" s="923"/>
      <c r="E163" s="921"/>
      <c r="F163" s="921"/>
      <c r="G163" s="921"/>
      <c r="H163" s="924" t="s">
        <v>33</v>
      </c>
      <c r="I163" s="924"/>
      <c r="J163" s="14" t="s">
        <v>31</v>
      </c>
      <c r="K163" s="14" t="s">
        <v>32</v>
      </c>
      <c r="L163" s="16">
        <v>1984.76</v>
      </c>
    </row>
    <row r="164" spans="1:12" ht="24" x14ac:dyDescent="0.25">
      <c r="A164" s="918"/>
      <c r="B164" s="9" t="s">
        <v>34</v>
      </c>
      <c r="C164" s="13" t="s">
        <v>35</v>
      </c>
      <c r="D164" s="13" t="s">
        <v>36</v>
      </c>
      <c r="E164" s="13" t="s">
        <v>37</v>
      </c>
      <c r="F164" s="920"/>
      <c r="G164" s="920"/>
      <c r="H164" s="924" t="s">
        <v>38</v>
      </c>
      <c r="I164" s="924"/>
      <c r="J164" s="921" t="s">
        <v>31</v>
      </c>
      <c r="K164" s="921" t="s">
        <v>32</v>
      </c>
      <c r="L164" s="925">
        <v>668</v>
      </c>
    </row>
    <row r="165" spans="1:12" ht="22.8" x14ac:dyDescent="0.25">
      <c r="A165" s="918"/>
      <c r="B165" s="14" t="s">
        <v>2680</v>
      </c>
      <c r="C165" s="14" t="s">
        <v>2921</v>
      </c>
      <c r="D165" s="15">
        <v>43592</v>
      </c>
      <c r="E165" s="14" t="s">
        <v>4218</v>
      </c>
      <c r="F165" s="920"/>
      <c r="G165" s="920"/>
      <c r="H165" s="924"/>
      <c r="I165" s="924"/>
      <c r="J165" s="921"/>
      <c r="K165" s="921"/>
      <c r="L165" s="925"/>
    </row>
    <row r="166" spans="1:12" ht="24" x14ac:dyDescent="0.25">
      <c r="A166" s="918">
        <v>1431</v>
      </c>
      <c r="B166" s="9" t="s">
        <v>22</v>
      </c>
      <c r="C166" s="13" t="s">
        <v>23</v>
      </c>
      <c r="D166" s="13" t="s">
        <v>24</v>
      </c>
      <c r="E166" s="13" t="s">
        <v>25</v>
      </c>
      <c r="F166" s="919" t="s">
        <v>17</v>
      </c>
      <c r="G166" s="919"/>
      <c r="H166" s="920"/>
      <c r="I166" s="920"/>
      <c r="J166" s="920"/>
      <c r="K166" s="920"/>
      <c r="L166" s="920"/>
    </row>
    <row r="167" spans="1:12" x14ac:dyDescent="0.25">
      <c r="A167" s="918"/>
      <c r="B167" s="921" t="s">
        <v>4219</v>
      </c>
      <c r="C167" s="921" t="s">
        <v>4220</v>
      </c>
      <c r="D167" s="923">
        <v>43727</v>
      </c>
      <c r="E167" s="921" t="s">
        <v>2230</v>
      </c>
      <c r="F167" s="921" t="s">
        <v>3621</v>
      </c>
      <c r="G167" s="921"/>
      <c r="H167" s="924" t="s">
        <v>30</v>
      </c>
      <c r="I167" s="924"/>
      <c r="J167" s="14" t="s">
        <v>31</v>
      </c>
      <c r="K167" s="14" t="s">
        <v>32</v>
      </c>
      <c r="L167" s="16">
        <v>1220.5</v>
      </c>
    </row>
    <row r="168" spans="1:12" x14ac:dyDescent="0.25">
      <c r="A168" s="918"/>
      <c r="B168" s="921"/>
      <c r="C168" s="921"/>
      <c r="D168" s="923"/>
      <c r="E168" s="921"/>
      <c r="F168" s="921"/>
      <c r="G168" s="921"/>
      <c r="H168" s="924" t="s">
        <v>33</v>
      </c>
      <c r="I168" s="924"/>
      <c r="J168" s="14" t="s">
        <v>31</v>
      </c>
      <c r="K168" s="14" t="s">
        <v>32</v>
      </c>
      <c r="L168" s="16">
        <v>1128.95</v>
      </c>
    </row>
    <row r="169" spans="1:12" ht="24" x14ac:dyDescent="0.25">
      <c r="A169" s="918"/>
      <c r="B169" s="9" t="s">
        <v>34</v>
      </c>
      <c r="C169" s="13" t="s">
        <v>35</v>
      </c>
      <c r="D169" s="13" t="s">
        <v>36</v>
      </c>
      <c r="E169" s="13" t="s">
        <v>37</v>
      </c>
      <c r="F169" s="920"/>
      <c r="G169" s="920"/>
      <c r="H169" s="924" t="s">
        <v>38</v>
      </c>
      <c r="I169" s="924"/>
      <c r="J169" s="921" t="s">
        <v>31</v>
      </c>
      <c r="K169" s="921" t="s">
        <v>31</v>
      </c>
      <c r="L169" s="925">
        <v>0</v>
      </c>
    </row>
    <row r="170" spans="1:12" ht="22.8" x14ac:dyDescent="0.25">
      <c r="A170" s="918"/>
      <c r="B170" s="14" t="s">
        <v>702</v>
      </c>
      <c r="C170" s="14" t="s">
        <v>3621</v>
      </c>
      <c r="D170" s="15">
        <v>43733</v>
      </c>
      <c r="E170" s="14" t="s">
        <v>4221</v>
      </c>
      <c r="F170" s="920"/>
      <c r="G170" s="920"/>
      <c r="H170" s="924"/>
      <c r="I170" s="924"/>
      <c r="J170" s="921"/>
      <c r="K170" s="921"/>
      <c r="L170" s="925"/>
    </row>
    <row r="171" spans="1:12" ht="24" x14ac:dyDescent="0.25">
      <c r="A171" s="918">
        <v>1432</v>
      </c>
      <c r="B171" s="9" t="s">
        <v>22</v>
      </c>
      <c r="C171" s="13" t="s">
        <v>23</v>
      </c>
      <c r="D171" s="13" t="s">
        <v>24</v>
      </c>
      <c r="E171" s="13" t="s">
        <v>25</v>
      </c>
      <c r="F171" s="919" t="s">
        <v>17</v>
      </c>
      <c r="G171" s="919"/>
      <c r="H171" s="920"/>
      <c r="I171" s="920"/>
      <c r="J171" s="920"/>
      <c r="K171" s="920"/>
      <c r="L171" s="920"/>
    </row>
    <row r="172" spans="1:12" x14ac:dyDescent="0.25">
      <c r="A172" s="918"/>
      <c r="B172" s="921" t="s">
        <v>4222</v>
      </c>
      <c r="C172" s="922" t="s">
        <v>4223</v>
      </c>
      <c r="D172" s="923">
        <v>43738</v>
      </c>
      <c r="E172" s="921" t="s">
        <v>4224</v>
      </c>
      <c r="F172" s="921" t="s">
        <v>4225</v>
      </c>
      <c r="G172" s="921"/>
      <c r="H172" s="924" t="s">
        <v>30</v>
      </c>
      <c r="I172" s="924"/>
      <c r="J172" s="14" t="s">
        <v>31</v>
      </c>
      <c r="K172" s="14" t="s">
        <v>31</v>
      </c>
      <c r="L172" s="16">
        <v>0</v>
      </c>
    </row>
    <row r="173" spans="1:12" x14ac:dyDescent="0.25">
      <c r="A173" s="918"/>
      <c r="B173" s="921"/>
      <c r="C173" s="922"/>
      <c r="D173" s="923"/>
      <c r="E173" s="921"/>
      <c r="F173" s="921"/>
      <c r="G173" s="921"/>
      <c r="H173" s="924" t="s">
        <v>33</v>
      </c>
      <c r="I173" s="924"/>
      <c r="J173" s="921" t="s">
        <v>31</v>
      </c>
      <c r="K173" s="921" t="s">
        <v>32</v>
      </c>
      <c r="L173" s="925">
        <v>1132.3700000000001</v>
      </c>
    </row>
    <row r="174" spans="1:12" x14ac:dyDescent="0.25">
      <c r="A174" s="918"/>
      <c r="B174" s="921"/>
      <c r="C174" s="922"/>
      <c r="D174" s="923"/>
      <c r="E174" s="921"/>
      <c r="F174" s="921"/>
      <c r="G174" s="921"/>
      <c r="H174" s="924"/>
      <c r="I174" s="924"/>
      <c r="J174" s="921"/>
      <c r="K174" s="921"/>
      <c r="L174" s="925"/>
    </row>
    <row r="175" spans="1:12" ht="24" x14ac:dyDescent="0.25">
      <c r="A175" s="918"/>
      <c r="B175" s="9" t="s">
        <v>34</v>
      </c>
      <c r="C175" s="13" t="s">
        <v>35</v>
      </c>
      <c r="D175" s="13" t="s">
        <v>36</v>
      </c>
      <c r="E175" s="13" t="s">
        <v>37</v>
      </c>
      <c r="F175" s="920"/>
      <c r="G175" s="920"/>
      <c r="H175" s="924" t="s">
        <v>38</v>
      </c>
      <c r="I175" s="924"/>
      <c r="J175" s="921" t="s">
        <v>31</v>
      </c>
      <c r="K175" s="921" t="s">
        <v>31</v>
      </c>
      <c r="L175" s="925">
        <v>0</v>
      </c>
    </row>
    <row r="176" spans="1:12" ht="22.8" x14ac:dyDescent="0.25">
      <c r="A176" s="918"/>
      <c r="B176" s="14" t="s">
        <v>31</v>
      </c>
      <c r="C176" s="14" t="s">
        <v>4225</v>
      </c>
      <c r="D176" s="15">
        <v>43738</v>
      </c>
      <c r="E176" s="14" t="s">
        <v>214</v>
      </c>
      <c r="F176" s="920"/>
      <c r="G176" s="920"/>
      <c r="H176" s="924"/>
      <c r="I176" s="924"/>
      <c r="J176" s="921"/>
      <c r="K176" s="921"/>
      <c r="L176" s="925"/>
    </row>
    <row r="177" spans="1:12" ht="24" x14ac:dyDescent="0.25">
      <c r="A177" s="918">
        <v>1433</v>
      </c>
      <c r="B177" s="9" t="s">
        <v>22</v>
      </c>
      <c r="C177" s="13" t="s">
        <v>23</v>
      </c>
      <c r="D177" s="13" t="s">
        <v>24</v>
      </c>
      <c r="E177" s="13" t="s">
        <v>25</v>
      </c>
      <c r="F177" s="919" t="s">
        <v>17</v>
      </c>
      <c r="G177" s="919"/>
      <c r="H177" s="920"/>
      <c r="I177" s="920"/>
      <c r="J177" s="920"/>
      <c r="K177" s="920"/>
      <c r="L177" s="920"/>
    </row>
    <row r="178" spans="1:12" x14ac:dyDescent="0.25">
      <c r="A178" s="918"/>
      <c r="B178" s="921" t="s">
        <v>4226</v>
      </c>
      <c r="C178" s="922" t="s">
        <v>4227</v>
      </c>
      <c r="D178" s="923">
        <v>43716</v>
      </c>
      <c r="E178" s="921" t="s">
        <v>283</v>
      </c>
      <c r="F178" s="921" t="s">
        <v>284</v>
      </c>
      <c r="G178" s="921"/>
      <c r="H178" s="924" t="s">
        <v>30</v>
      </c>
      <c r="I178" s="924"/>
      <c r="J178" s="14" t="s">
        <v>31</v>
      </c>
      <c r="K178" s="14" t="s">
        <v>32</v>
      </c>
      <c r="L178" s="16">
        <v>397.5</v>
      </c>
    </row>
    <row r="179" spans="1:12" x14ac:dyDescent="0.25">
      <c r="A179" s="918"/>
      <c r="B179" s="921"/>
      <c r="C179" s="922"/>
      <c r="D179" s="923"/>
      <c r="E179" s="921"/>
      <c r="F179" s="921"/>
      <c r="G179" s="921"/>
      <c r="H179" s="924" t="s">
        <v>33</v>
      </c>
      <c r="I179" s="924"/>
      <c r="J179" s="14" t="s">
        <v>31</v>
      </c>
      <c r="K179" s="14" t="s">
        <v>32</v>
      </c>
      <c r="L179" s="16">
        <v>337.6</v>
      </c>
    </row>
    <row r="180" spans="1:12" ht="24" x14ac:dyDescent="0.25">
      <c r="A180" s="918"/>
      <c r="B180" s="9" t="s">
        <v>34</v>
      </c>
      <c r="C180" s="13" t="s">
        <v>35</v>
      </c>
      <c r="D180" s="13" t="s">
        <v>36</v>
      </c>
      <c r="E180" s="13" t="s">
        <v>37</v>
      </c>
      <c r="F180" s="920"/>
      <c r="G180" s="920"/>
      <c r="H180" s="924" t="s">
        <v>38</v>
      </c>
      <c r="I180" s="924"/>
      <c r="J180" s="921" t="s">
        <v>31</v>
      </c>
      <c r="K180" s="921" t="s">
        <v>32</v>
      </c>
      <c r="L180" s="925">
        <v>84</v>
      </c>
    </row>
    <row r="181" spans="1:12" ht="22.8" x14ac:dyDescent="0.25">
      <c r="A181" s="918"/>
      <c r="B181" s="14" t="s">
        <v>204</v>
      </c>
      <c r="C181" s="14" t="s">
        <v>284</v>
      </c>
      <c r="D181" s="15">
        <v>43718</v>
      </c>
      <c r="E181" s="14" t="s">
        <v>483</v>
      </c>
      <c r="F181" s="920"/>
      <c r="G181" s="920"/>
      <c r="H181" s="924"/>
      <c r="I181" s="924"/>
      <c r="J181" s="921"/>
      <c r="K181" s="921"/>
      <c r="L181" s="925"/>
    </row>
    <row r="182" spans="1:12" ht="24" x14ac:dyDescent="0.25">
      <c r="A182" s="918">
        <v>1434</v>
      </c>
      <c r="B182" s="9" t="s">
        <v>22</v>
      </c>
      <c r="C182" s="13" t="s">
        <v>23</v>
      </c>
      <c r="D182" s="13" t="s">
        <v>24</v>
      </c>
      <c r="E182" s="13" t="s">
        <v>25</v>
      </c>
      <c r="F182" s="919" t="s">
        <v>17</v>
      </c>
      <c r="G182" s="919"/>
      <c r="H182" s="920"/>
      <c r="I182" s="920"/>
      <c r="J182" s="920"/>
      <c r="K182" s="920"/>
      <c r="L182" s="920"/>
    </row>
    <row r="183" spans="1:12" x14ac:dyDescent="0.25">
      <c r="A183" s="918"/>
      <c r="B183" s="921" t="s">
        <v>4228</v>
      </c>
      <c r="C183" s="922" t="s">
        <v>4229</v>
      </c>
      <c r="D183" s="923">
        <v>43635</v>
      </c>
      <c r="E183" s="921" t="s">
        <v>115</v>
      </c>
      <c r="F183" s="921" t="s">
        <v>1174</v>
      </c>
      <c r="G183" s="921"/>
      <c r="H183" s="924" t="s">
        <v>30</v>
      </c>
      <c r="I183" s="924"/>
      <c r="J183" s="14" t="s">
        <v>31</v>
      </c>
      <c r="K183" s="14" t="s">
        <v>32</v>
      </c>
      <c r="L183" s="16">
        <v>1222.1400000000001</v>
      </c>
    </row>
    <row r="184" spans="1:12" x14ac:dyDescent="0.25">
      <c r="A184" s="918"/>
      <c r="B184" s="921"/>
      <c r="C184" s="922"/>
      <c r="D184" s="923"/>
      <c r="E184" s="921"/>
      <c r="F184" s="921"/>
      <c r="G184" s="921"/>
      <c r="H184" s="924" t="s">
        <v>33</v>
      </c>
      <c r="I184" s="924"/>
      <c r="J184" s="921" t="s">
        <v>31</v>
      </c>
      <c r="K184" s="921" t="s">
        <v>31</v>
      </c>
      <c r="L184" s="925">
        <v>0</v>
      </c>
    </row>
    <row r="185" spans="1:12" x14ac:dyDescent="0.25">
      <c r="A185" s="918"/>
      <c r="B185" s="921"/>
      <c r="C185" s="922"/>
      <c r="D185" s="923"/>
      <c r="E185" s="921"/>
      <c r="F185" s="921"/>
      <c r="G185" s="921"/>
      <c r="H185" s="924"/>
      <c r="I185" s="924"/>
      <c r="J185" s="921"/>
      <c r="K185" s="921"/>
      <c r="L185" s="925"/>
    </row>
    <row r="186" spans="1:12" ht="24" x14ac:dyDescent="0.25">
      <c r="A186" s="918"/>
      <c r="B186" s="9" t="s">
        <v>34</v>
      </c>
      <c r="C186" s="13" t="s">
        <v>35</v>
      </c>
      <c r="D186" s="13" t="s">
        <v>36</v>
      </c>
      <c r="E186" s="13" t="s">
        <v>37</v>
      </c>
      <c r="F186" s="920"/>
      <c r="G186" s="920"/>
      <c r="H186" s="924" t="s">
        <v>38</v>
      </c>
      <c r="I186" s="924"/>
      <c r="J186" s="921" t="s">
        <v>31</v>
      </c>
      <c r="K186" s="921" t="s">
        <v>32</v>
      </c>
      <c r="L186" s="925">
        <v>815</v>
      </c>
    </row>
    <row r="187" spans="1:12" ht="22.8" x14ac:dyDescent="0.25">
      <c r="A187" s="918"/>
      <c r="B187" s="14" t="s">
        <v>204</v>
      </c>
      <c r="C187" s="14" t="s">
        <v>1174</v>
      </c>
      <c r="D187" s="15">
        <v>43640</v>
      </c>
      <c r="E187" s="14" t="s">
        <v>4230</v>
      </c>
      <c r="F187" s="920"/>
      <c r="G187" s="920"/>
      <c r="H187" s="924"/>
      <c r="I187" s="924"/>
      <c r="J187" s="921"/>
      <c r="K187" s="921"/>
      <c r="L187" s="925"/>
    </row>
    <row r="188" spans="1:12" ht="24" x14ac:dyDescent="0.25">
      <c r="A188" s="918">
        <v>1435</v>
      </c>
      <c r="B188" s="9" t="s">
        <v>22</v>
      </c>
      <c r="C188" s="13" t="s">
        <v>23</v>
      </c>
      <c r="D188" s="13" t="s">
        <v>24</v>
      </c>
      <c r="E188" s="13" t="s">
        <v>25</v>
      </c>
      <c r="F188" s="919" t="s">
        <v>17</v>
      </c>
      <c r="G188" s="919"/>
      <c r="H188" s="920"/>
      <c r="I188" s="920"/>
      <c r="J188" s="920"/>
      <c r="K188" s="920"/>
      <c r="L188" s="920"/>
    </row>
    <row r="189" spans="1:12" x14ac:dyDescent="0.25">
      <c r="A189" s="918"/>
      <c r="B189" s="921" t="s">
        <v>4231</v>
      </c>
      <c r="C189" s="922" t="s">
        <v>4232</v>
      </c>
      <c r="D189" s="923">
        <v>43583</v>
      </c>
      <c r="E189" s="921" t="s">
        <v>839</v>
      </c>
      <c r="F189" s="921" t="s">
        <v>840</v>
      </c>
      <c r="G189" s="921"/>
      <c r="H189" s="924" t="s">
        <v>30</v>
      </c>
      <c r="I189" s="924"/>
      <c r="J189" s="14" t="s">
        <v>31</v>
      </c>
      <c r="K189" s="14" t="s">
        <v>32</v>
      </c>
      <c r="L189" s="16">
        <v>379</v>
      </c>
    </row>
    <row r="190" spans="1:12" x14ac:dyDescent="0.25">
      <c r="A190" s="918"/>
      <c r="B190" s="921"/>
      <c r="C190" s="922"/>
      <c r="D190" s="923"/>
      <c r="E190" s="921"/>
      <c r="F190" s="921"/>
      <c r="G190" s="921"/>
      <c r="H190" s="924" t="s">
        <v>33</v>
      </c>
      <c r="I190" s="924"/>
      <c r="J190" s="14" t="s">
        <v>31</v>
      </c>
      <c r="K190" s="14" t="s">
        <v>32</v>
      </c>
      <c r="L190" s="16">
        <v>158</v>
      </c>
    </row>
    <row r="191" spans="1:12" ht="24" x14ac:dyDescent="0.25">
      <c r="A191" s="918"/>
      <c r="B191" s="9" t="s">
        <v>34</v>
      </c>
      <c r="C191" s="13" t="s">
        <v>35</v>
      </c>
      <c r="D191" s="13" t="s">
        <v>36</v>
      </c>
      <c r="E191" s="13" t="s">
        <v>37</v>
      </c>
      <c r="F191" s="920"/>
      <c r="G191" s="920"/>
      <c r="H191" s="924" t="s">
        <v>38</v>
      </c>
      <c r="I191" s="924"/>
      <c r="J191" s="921" t="s">
        <v>31</v>
      </c>
      <c r="K191" s="921" t="s">
        <v>31</v>
      </c>
      <c r="L191" s="925">
        <v>0</v>
      </c>
    </row>
    <row r="192" spans="1:12" ht="22.8" x14ac:dyDescent="0.25">
      <c r="A192" s="918"/>
      <c r="B192" s="14" t="s">
        <v>105</v>
      </c>
      <c r="C192" s="14" t="s">
        <v>840</v>
      </c>
      <c r="D192" s="15">
        <v>43585</v>
      </c>
      <c r="E192" s="14" t="s">
        <v>2462</v>
      </c>
      <c r="F192" s="920"/>
      <c r="G192" s="920"/>
      <c r="H192" s="924"/>
      <c r="I192" s="924"/>
      <c r="J192" s="921"/>
      <c r="K192" s="921"/>
      <c r="L192" s="925"/>
    </row>
    <row r="193" spans="1:12" ht="24" x14ac:dyDescent="0.25">
      <c r="A193" s="918">
        <v>1436</v>
      </c>
      <c r="B193" s="9" t="s">
        <v>22</v>
      </c>
      <c r="C193" s="13" t="s">
        <v>23</v>
      </c>
      <c r="D193" s="13" t="s">
        <v>24</v>
      </c>
      <c r="E193" s="13" t="s">
        <v>25</v>
      </c>
      <c r="F193" s="919" t="s">
        <v>17</v>
      </c>
      <c r="G193" s="919"/>
      <c r="H193" s="920"/>
      <c r="I193" s="920"/>
      <c r="J193" s="920"/>
      <c r="K193" s="920"/>
      <c r="L193" s="920"/>
    </row>
    <row r="194" spans="1:12" x14ac:dyDescent="0.25">
      <c r="A194" s="918"/>
      <c r="B194" s="921" t="s">
        <v>4233</v>
      </c>
      <c r="C194" s="921" t="s">
        <v>4234</v>
      </c>
      <c r="D194" s="923">
        <v>43570</v>
      </c>
      <c r="E194" s="921" t="s">
        <v>689</v>
      </c>
      <c r="F194" s="921" t="s">
        <v>2012</v>
      </c>
      <c r="G194" s="921"/>
      <c r="H194" s="924" t="s">
        <v>30</v>
      </c>
      <c r="I194" s="924"/>
      <c r="J194" s="14" t="s">
        <v>31</v>
      </c>
      <c r="K194" s="14" t="s">
        <v>32</v>
      </c>
      <c r="L194" s="16">
        <v>856</v>
      </c>
    </row>
    <row r="195" spans="1:12" x14ac:dyDescent="0.25">
      <c r="A195" s="918"/>
      <c r="B195" s="921"/>
      <c r="C195" s="921"/>
      <c r="D195" s="923"/>
      <c r="E195" s="921"/>
      <c r="F195" s="921"/>
      <c r="G195" s="921"/>
      <c r="H195" s="924" t="s">
        <v>33</v>
      </c>
      <c r="I195" s="924"/>
      <c r="J195" s="14" t="s">
        <v>31</v>
      </c>
      <c r="K195" s="14" t="s">
        <v>31</v>
      </c>
      <c r="L195" s="16">
        <v>0</v>
      </c>
    </row>
    <row r="196" spans="1:12" ht="24" x14ac:dyDescent="0.25">
      <c r="A196" s="918"/>
      <c r="B196" s="9" t="s">
        <v>34</v>
      </c>
      <c r="C196" s="13" t="s">
        <v>35</v>
      </c>
      <c r="D196" s="13" t="s">
        <v>36</v>
      </c>
      <c r="E196" s="13" t="s">
        <v>37</v>
      </c>
      <c r="F196" s="920"/>
      <c r="G196" s="920"/>
      <c r="H196" s="924" t="s">
        <v>38</v>
      </c>
      <c r="I196" s="924"/>
      <c r="J196" s="921" t="s">
        <v>31</v>
      </c>
      <c r="K196" s="921" t="s">
        <v>31</v>
      </c>
      <c r="L196" s="925">
        <v>0</v>
      </c>
    </row>
    <row r="197" spans="1:12" ht="22.8" x14ac:dyDescent="0.25">
      <c r="A197" s="918"/>
      <c r="B197" s="14" t="s">
        <v>3721</v>
      </c>
      <c r="C197" s="14" t="s">
        <v>2012</v>
      </c>
      <c r="D197" s="15">
        <v>43574</v>
      </c>
      <c r="E197" s="14" t="s">
        <v>4235</v>
      </c>
      <c r="F197" s="920"/>
      <c r="G197" s="920"/>
      <c r="H197" s="924"/>
      <c r="I197" s="924"/>
      <c r="J197" s="921"/>
      <c r="K197" s="921"/>
      <c r="L197" s="925"/>
    </row>
    <row r="198" spans="1:12" ht="24" x14ac:dyDescent="0.25">
      <c r="A198" s="918">
        <v>1437</v>
      </c>
      <c r="B198" s="9" t="s">
        <v>22</v>
      </c>
      <c r="C198" s="13" t="s">
        <v>23</v>
      </c>
      <c r="D198" s="13" t="s">
        <v>24</v>
      </c>
      <c r="E198" s="13" t="s">
        <v>25</v>
      </c>
      <c r="F198" s="919" t="s">
        <v>17</v>
      </c>
      <c r="G198" s="919"/>
      <c r="H198" s="920"/>
      <c r="I198" s="920"/>
      <c r="J198" s="920"/>
      <c r="K198" s="920"/>
      <c r="L198" s="920"/>
    </row>
    <row r="199" spans="1:12" x14ac:dyDescent="0.25">
      <c r="A199" s="918"/>
      <c r="B199" s="921" t="s">
        <v>4236</v>
      </c>
      <c r="C199" s="922" t="s">
        <v>4237</v>
      </c>
      <c r="D199" s="923">
        <v>43583</v>
      </c>
      <c r="E199" s="921" t="s">
        <v>159</v>
      </c>
      <c r="F199" s="921" t="s">
        <v>4238</v>
      </c>
      <c r="G199" s="921"/>
      <c r="H199" s="924" t="s">
        <v>30</v>
      </c>
      <c r="I199" s="924"/>
      <c r="J199" s="14" t="s">
        <v>31</v>
      </c>
      <c r="K199" s="14" t="s">
        <v>32</v>
      </c>
      <c r="L199" s="16">
        <v>390.39</v>
      </c>
    </row>
    <row r="200" spans="1:12" x14ac:dyDescent="0.25">
      <c r="A200" s="918"/>
      <c r="B200" s="921"/>
      <c r="C200" s="922"/>
      <c r="D200" s="923"/>
      <c r="E200" s="921"/>
      <c r="F200" s="921"/>
      <c r="G200" s="921"/>
      <c r="H200" s="924" t="s">
        <v>33</v>
      </c>
      <c r="I200" s="924"/>
      <c r="J200" s="14" t="s">
        <v>31</v>
      </c>
      <c r="K200" s="14" t="s">
        <v>31</v>
      </c>
      <c r="L200" s="16">
        <v>0</v>
      </c>
    </row>
    <row r="201" spans="1:12" ht="24" x14ac:dyDescent="0.25">
      <c r="A201" s="918"/>
      <c r="B201" s="9" t="s">
        <v>34</v>
      </c>
      <c r="C201" s="13" t="s">
        <v>35</v>
      </c>
      <c r="D201" s="13" t="s">
        <v>36</v>
      </c>
      <c r="E201" s="13" t="s">
        <v>37</v>
      </c>
      <c r="F201" s="920"/>
      <c r="G201" s="920"/>
      <c r="H201" s="924" t="s">
        <v>38</v>
      </c>
      <c r="I201" s="924"/>
      <c r="J201" s="921" t="s">
        <v>31</v>
      </c>
      <c r="K201" s="921" t="s">
        <v>32</v>
      </c>
      <c r="L201" s="925">
        <v>120</v>
      </c>
    </row>
    <row r="202" spans="1:12" ht="22.8" x14ac:dyDescent="0.25">
      <c r="A202" s="918"/>
      <c r="B202" s="14" t="s">
        <v>39</v>
      </c>
      <c r="C202" s="14" t="s">
        <v>4238</v>
      </c>
      <c r="D202" s="15">
        <v>43586</v>
      </c>
      <c r="E202" s="14" t="s">
        <v>1970</v>
      </c>
      <c r="F202" s="920"/>
      <c r="G202" s="920"/>
      <c r="H202" s="924"/>
      <c r="I202" s="924"/>
      <c r="J202" s="921"/>
      <c r="K202" s="921"/>
      <c r="L202" s="925"/>
    </row>
    <row r="203" spans="1:12" ht="24" x14ac:dyDescent="0.25">
      <c r="A203" s="918">
        <v>1438</v>
      </c>
      <c r="B203" s="9" t="s">
        <v>22</v>
      </c>
      <c r="C203" s="13" t="s">
        <v>23</v>
      </c>
      <c r="D203" s="13" t="s">
        <v>24</v>
      </c>
      <c r="E203" s="13" t="s">
        <v>25</v>
      </c>
      <c r="F203" s="919" t="s">
        <v>17</v>
      </c>
      <c r="G203" s="919"/>
      <c r="H203" s="920"/>
      <c r="I203" s="920"/>
      <c r="J203" s="920"/>
      <c r="K203" s="920"/>
      <c r="L203" s="920"/>
    </row>
    <row r="204" spans="1:12" x14ac:dyDescent="0.25">
      <c r="A204" s="918"/>
      <c r="B204" s="921" t="s">
        <v>4236</v>
      </c>
      <c r="C204" s="922" t="s">
        <v>4239</v>
      </c>
      <c r="D204" s="923">
        <v>43725</v>
      </c>
      <c r="E204" s="921" t="s">
        <v>298</v>
      </c>
      <c r="F204" s="921" t="s">
        <v>54</v>
      </c>
      <c r="G204" s="921"/>
      <c r="H204" s="924" t="s">
        <v>30</v>
      </c>
      <c r="I204" s="924"/>
      <c r="J204" s="14" t="s">
        <v>31</v>
      </c>
      <c r="K204" s="14" t="s">
        <v>32</v>
      </c>
      <c r="L204" s="16">
        <v>368</v>
      </c>
    </row>
    <row r="205" spans="1:12" x14ac:dyDescent="0.25">
      <c r="A205" s="918"/>
      <c r="B205" s="921"/>
      <c r="C205" s="922"/>
      <c r="D205" s="923"/>
      <c r="E205" s="921"/>
      <c r="F205" s="921"/>
      <c r="G205" s="921"/>
      <c r="H205" s="924" t="s">
        <v>33</v>
      </c>
      <c r="I205" s="924"/>
      <c r="J205" s="14" t="s">
        <v>31</v>
      </c>
      <c r="K205" s="14" t="s">
        <v>32</v>
      </c>
      <c r="L205" s="16">
        <v>300</v>
      </c>
    </row>
    <row r="206" spans="1:12" ht="24" x14ac:dyDescent="0.25">
      <c r="A206" s="918"/>
      <c r="B206" s="9" t="s">
        <v>34</v>
      </c>
      <c r="C206" s="13" t="s">
        <v>35</v>
      </c>
      <c r="D206" s="13" t="s">
        <v>36</v>
      </c>
      <c r="E206" s="13" t="s">
        <v>37</v>
      </c>
      <c r="F206" s="920"/>
      <c r="G206" s="920"/>
      <c r="H206" s="924" t="s">
        <v>38</v>
      </c>
      <c r="I206" s="924"/>
      <c r="J206" s="921" t="s">
        <v>31</v>
      </c>
      <c r="K206" s="921" t="s">
        <v>31</v>
      </c>
      <c r="L206" s="925">
        <v>0</v>
      </c>
    </row>
    <row r="207" spans="1:12" ht="22.8" x14ac:dyDescent="0.25">
      <c r="A207" s="918"/>
      <c r="B207" s="14" t="s">
        <v>39</v>
      </c>
      <c r="C207" s="14" t="s">
        <v>54</v>
      </c>
      <c r="D207" s="15">
        <v>43730</v>
      </c>
      <c r="E207" s="14" t="s">
        <v>453</v>
      </c>
      <c r="F207" s="920"/>
      <c r="G207" s="920"/>
      <c r="H207" s="924"/>
      <c r="I207" s="924"/>
      <c r="J207" s="921"/>
      <c r="K207" s="921"/>
      <c r="L207" s="925"/>
    </row>
    <row r="208" spans="1:12" ht="24" x14ac:dyDescent="0.25">
      <c r="A208" s="918">
        <v>1439</v>
      </c>
      <c r="B208" s="9" t="s">
        <v>22</v>
      </c>
      <c r="C208" s="13" t="s">
        <v>23</v>
      </c>
      <c r="D208" s="13" t="s">
        <v>24</v>
      </c>
      <c r="E208" s="13" t="s">
        <v>25</v>
      </c>
      <c r="F208" s="919" t="s">
        <v>17</v>
      </c>
      <c r="G208" s="919"/>
      <c r="H208" s="920"/>
      <c r="I208" s="920"/>
      <c r="J208" s="920"/>
      <c r="K208" s="920"/>
      <c r="L208" s="920"/>
    </row>
    <row r="209" spans="1:12" x14ac:dyDescent="0.25">
      <c r="A209" s="918"/>
      <c r="B209" s="921" t="s">
        <v>4236</v>
      </c>
      <c r="C209" s="922" t="s">
        <v>4239</v>
      </c>
      <c r="D209" s="923">
        <v>43725</v>
      </c>
      <c r="E209" s="921" t="s">
        <v>298</v>
      </c>
      <c r="F209" s="921" t="s">
        <v>4240</v>
      </c>
      <c r="G209" s="921"/>
      <c r="H209" s="924" t="s">
        <v>30</v>
      </c>
      <c r="I209" s="924"/>
      <c r="J209" s="14" t="s">
        <v>31</v>
      </c>
      <c r="K209" s="14" t="s">
        <v>32</v>
      </c>
      <c r="L209" s="16">
        <v>580</v>
      </c>
    </row>
    <row r="210" spans="1:12" x14ac:dyDescent="0.25">
      <c r="A210" s="918"/>
      <c r="B210" s="921"/>
      <c r="C210" s="922"/>
      <c r="D210" s="923"/>
      <c r="E210" s="921"/>
      <c r="F210" s="921"/>
      <c r="G210" s="921"/>
      <c r="H210" s="924" t="s">
        <v>33</v>
      </c>
      <c r="I210" s="924"/>
      <c r="J210" s="14" t="s">
        <v>31</v>
      </c>
      <c r="K210" s="14" t="s">
        <v>32</v>
      </c>
      <c r="L210" s="16">
        <v>205.8</v>
      </c>
    </row>
    <row r="211" spans="1:12" ht="24" x14ac:dyDescent="0.25">
      <c r="A211" s="918"/>
      <c r="B211" s="9" t="s">
        <v>34</v>
      </c>
      <c r="C211" s="13" t="s">
        <v>35</v>
      </c>
      <c r="D211" s="13" t="s">
        <v>36</v>
      </c>
      <c r="E211" s="13" t="s">
        <v>37</v>
      </c>
      <c r="F211" s="920"/>
      <c r="G211" s="920"/>
      <c r="H211" s="924" t="s">
        <v>38</v>
      </c>
      <c r="I211" s="924"/>
      <c r="J211" s="921" t="s">
        <v>31</v>
      </c>
      <c r="K211" s="921" t="s">
        <v>31</v>
      </c>
      <c r="L211" s="925">
        <v>0</v>
      </c>
    </row>
    <row r="212" spans="1:12" ht="22.8" x14ac:dyDescent="0.25">
      <c r="A212" s="918"/>
      <c r="B212" s="14" t="s">
        <v>39</v>
      </c>
      <c r="C212" s="14" t="s">
        <v>4240</v>
      </c>
      <c r="D212" s="15">
        <v>43730</v>
      </c>
      <c r="E212" s="14" t="s">
        <v>453</v>
      </c>
      <c r="F212" s="920"/>
      <c r="G212" s="920"/>
      <c r="H212" s="924"/>
      <c r="I212" s="924"/>
      <c r="J212" s="921"/>
      <c r="K212" s="921"/>
      <c r="L212" s="925"/>
    </row>
    <row r="213" spans="1:12" ht="24" x14ac:dyDescent="0.25">
      <c r="A213" s="918">
        <v>1440</v>
      </c>
      <c r="B213" s="9" t="s">
        <v>22</v>
      </c>
      <c r="C213" s="13" t="s">
        <v>23</v>
      </c>
      <c r="D213" s="13" t="s">
        <v>24</v>
      </c>
      <c r="E213" s="13" t="s">
        <v>25</v>
      </c>
      <c r="F213" s="919" t="s">
        <v>17</v>
      </c>
      <c r="G213" s="919"/>
      <c r="H213" s="920"/>
      <c r="I213" s="920"/>
      <c r="J213" s="920"/>
      <c r="K213" s="920"/>
      <c r="L213" s="920"/>
    </row>
    <row r="214" spans="1:12" x14ac:dyDescent="0.25">
      <c r="A214" s="918"/>
      <c r="B214" s="921" t="s">
        <v>4241</v>
      </c>
      <c r="C214" s="921" t="s">
        <v>4242</v>
      </c>
      <c r="D214" s="923">
        <v>43583</v>
      </c>
      <c r="E214" s="921" t="s">
        <v>4243</v>
      </c>
      <c r="F214" s="921" t="s">
        <v>4244</v>
      </c>
      <c r="G214" s="921"/>
      <c r="H214" s="924" t="s">
        <v>30</v>
      </c>
      <c r="I214" s="924"/>
      <c r="J214" s="14" t="s">
        <v>31</v>
      </c>
      <c r="K214" s="14" t="s">
        <v>32</v>
      </c>
      <c r="L214" s="16">
        <v>393.11</v>
      </c>
    </row>
    <row r="215" spans="1:12" x14ac:dyDescent="0.25">
      <c r="A215" s="918"/>
      <c r="B215" s="921"/>
      <c r="C215" s="921"/>
      <c r="D215" s="923"/>
      <c r="E215" s="921"/>
      <c r="F215" s="921"/>
      <c r="G215" s="921"/>
      <c r="H215" s="924" t="s">
        <v>33</v>
      </c>
      <c r="I215" s="924"/>
      <c r="J215" s="14" t="s">
        <v>31</v>
      </c>
      <c r="K215" s="14" t="s">
        <v>32</v>
      </c>
      <c r="L215" s="16">
        <v>333.61</v>
      </c>
    </row>
    <row r="216" spans="1:12" ht="24" x14ac:dyDescent="0.25">
      <c r="A216" s="918"/>
      <c r="B216" s="9" t="s">
        <v>34</v>
      </c>
      <c r="C216" s="13" t="s">
        <v>35</v>
      </c>
      <c r="D216" s="13" t="s">
        <v>36</v>
      </c>
      <c r="E216" s="13" t="s">
        <v>37</v>
      </c>
      <c r="F216" s="920"/>
      <c r="G216" s="920"/>
      <c r="H216" s="924" t="s">
        <v>38</v>
      </c>
      <c r="I216" s="924"/>
      <c r="J216" s="921" t="s">
        <v>31</v>
      </c>
      <c r="K216" s="921" t="s">
        <v>32</v>
      </c>
      <c r="L216" s="925">
        <v>100</v>
      </c>
    </row>
    <row r="217" spans="1:12" ht="22.8" x14ac:dyDescent="0.25">
      <c r="A217" s="918"/>
      <c r="B217" s="14" t="s">
        <v>39</v>
      </c>
      <c r="C217" s="14" t="s">
        <v>4244</v>
      </c>
      <c r="D217" s="15">
        <v>43585</v>
      </c>
      <c r="E217" s="14" t="s">
        <v>2462</v>
      </c>
      <c r="F217" s="920"/>
      <c r="G217" s="920"/>
      <c r="H217" s="924"/>
      <c r="I217" s="924"/>
      <c r="J217" s="921"/>
      <c r="K217" s="921"/>
      <c r="L217" s="925"/>
    </row>
    <row r="218" spans="1:12" ht="24" x14ac:dyDescent="0.25">
      <c r="A218" s="918">
        <v>1441</v>
      </c>
      <c r="B218" s="9" t="s">
        <v>22</v>
      </c>
      <c r="C218" s="13" t="s">
        <v>23</v>
      </c>
      <c r="D218" s="13" t="s">
        <v>24</v>
      </c>
      <c r="E218" s="13" t="s">
        <v>25</v>
      </c>
      <c r="F218" s="919" t="s">
        <v>17</v>
      </c>
      <c r="G218" s="919"/>
      <c r="H218" s="920"/>
      <c r="I218" s="920"/>
      <c r="J218" s="920"/>
      <c r="K218" s="920"/>
      <c r="L218" s="920"/>
    </row>
    <row r="219" spans="1:12" x14ac:dyDescent="0.25">
      <c r="A219" s="918"/>
      <c r="B219" s="921" t="s">
        <v>4245</v>
      </c>
      <c r="C219" s="922" t="s">
        <v>4246</v>
      </c>
      <c r="D219" s="923">
        <v>43664</v>
      </c>
      <c r="E219" s="921" t="s">
        <v>2235</v>
      </c>
      <c r="F219" s="921" t="s">
        <v>2236</v>
      </c>
      <c r="G219" s="921"/>
      <c r="H219" s="924" t="s">
        <v>30</v>
      </c>
      <c r="I219" s="924"/>
      <c r="J219" s="14" t="s">
        <v>31</v>
      </c>
      <c r="K219" s="14" t="s">
        <v>32</v>
      </c>
      <c r="L219" s="16">
        <v>398</v>
      </c>
    </row>
    <row r="220" spans="1:12" x14ac:dyDescent="0.25">
      <c r="A220" s="918"/>
      <c r="B220" s="921"/>
      <c r="C220" s="922"/>
      <c r="D220" s="923"/>
      <c r="E220" s="921"/>
      <c r="F220" s="921"/>
      <c r="G220" s="921"/>
      <c r="H220" s="924" t="s">
        <v>33</v>
      </c>
      <c r="I220" s="924"/>
      <c r="J220" s="14" t="s">
        <v>31</v>
      </c>
      <c r="K220" s="14" t="s">
        <v>31</v>
      </c>
      <c r="L220" s="16">
        <v>0</v>
      </c>
    </row>
    <row r="221" spans="1:12" ht="24" x14ac:dyDescent="0.25">
      <c r="A221" s="918"/>
      <c r="B221" s="9" t="s">
        <v>34</v>
      </c>
      <c r="C221" s="13" t="s">
        <v>35</v>
      </c>
      <c r="D221" s="13" t="s">
        <v>36</v>
      </c>
      <c r="E221" s="13" t="s">
        <v>37</v>
      </c>
      <c r="F221" s="920"/>
      <c r="G221" s="920"/>
      <c r="H221" s="924" t="s">
        <v>38</v>
      </c>
      <c r="I221" s="924"/>
      <c r="J221" s="921" t="s">
        <v>31</v>
      </c>
      <c r="K221" s="921" t="s">
        <v>31</v>
      </c>
      <c r="L221" s="925">
        <v>0</v>
      </c>
    </row>
    <row r="222" spans="1:12" ht="22.8" x14ac:dyDescent="0.25">
      <c r="A222" s="918"/>
      <c r="B222" s="14" t="s">
        <v>204</v>
      </c>
      <c r="C222" s="14" t="s">
        <v>2236</v>
      </c>
      <c r="D222" s="15">
        <v>43666</v>
      </c>
      <c r="E222" s="14" t="s">
        <v>743</v>
      </c>
      <c r="F222" s="920"/>
      <c r="G222" s="920"/>
      <c r="H222" s="924"/>
      <c r="I222" s="924"/>
      <c r="J222" s="921"/>
      <c r="K222" s="921"/>
      <c r="L222" s="925"/>
    </row>
    <row r="223" spans="1:12" ht="24" x14ac:dyDescent="0.25">
      <c r="A223" s="918">
        <v>1442</v>
      </c>
      <c r="B223" s="9" t="s">
        <v>22</v>
      </c>
      <c r="C223" s="13" t="s">
        <v>23</v>
      </c>
      <c r="D223" s="13" t="s">
        <v>24</v>
      </c>
      <c r="E223" s="13" t="s">
        <v>25</v>
      </c>
      <c r="F223" s="919" t="s">
        <v>17</v>
      </c>
      <c r="G223" s="919"/>
      <c r="H223" s="920"/>
      <c r="I223" s="920"/>
      <c r="J223" s="920"/>
      <c r="K223" s="920"/>
      <c r="L223" s="920"/>
    </row>
    <row r="224" spans="1:12" x14ac:dyDescent="0.25">
      <c r="A224" s="918"/>
      <c r="B224" s="921" t="s">
        <v>4247</v>
      </c>
      <c r="C224" s="922" t="s">
        <v>4248</v>
      </c>
      <c r="D224" s="923">
        <v>43558</v>
      </c>
      <c r="E224" s="921" t="s">
        <v>207</v>
      </c>
      <c r="F224" s="921" t="s">
        <v>208</v>
      </c>
      <c r="G224" s="921"/>
      <c r="H224" s="924" t="s">
        <v>30</v>
      </c>
      <c r="I224" s="924"/>
      <c r="J224" s="14" t="s">
        <v>31</v>
      </c>
      <c r="K224" s="14" t="s">
        <v>32</v>
      </c>
      <c r="L224" s="16">
        <v>361.25</v>
      </c>
    </row>
    <row r="225" spans="1:12" x14ac:dyDescent="0.25">
      <c r="A225" s="918"/>
      <c r="B225" s="921"/>
      <c r="C225" s="922"/>
      <c r="D225" s="923"/>
      <c r="E225" s="921"/>
      <c r="F225" s="921"/>
      <c r="G225" s="921"/>
      <c r="H225" s="924" t="s">
        <v>33</v>
      </c>
      <c r="I225" s="924"/>
      <c r="J225" s="14" t="s">
        <v>31</v>
      </c>
      <c r="K225" s="14" t="s">
        <v>31</v>
      </c>
      <c r="L225" s="16">
        <v>0</v>
      </c>
    </row>
    <row r="226" spans="1:12" ht="24" x14ac:dyDescent="0.25">
      <c r="A226" s="918"/>
      <c r="B226" s="9" t="s">
        <v>34</v>
      </c>
      <c r="C226" s="13" t="s">
        <v>35</v>
      </c>
      <c r="D226" s="13" t="s">
        <v>36</v>
      </c>
      <c r="E226" s="13" t="s">
        <v>37</v>
      </c>
      <c r="F226" s="920"/>
      <c r="G226" s="920"/>
      <c r="H226" s="924" t="s">
        <v>38</v>
      </c>
      <c r="I226" s="924"/>
      <c r="J226" s="921" t="s">
        <v>31</v>
      </c>
      <c r="K226" s="921" t="s">
        <v>31</v>
      </c>
      <c r="L226" s="925">
        <v>0</v>
      </c>
    </row>
    <row r="227" spans="1:12" ht="22.8" x14ac:dyDescent="0.25">
      <c r="A227" s="918"/>
      <c r="B227" s="14" t="s">
        <v>4249</v>
      </c>
      <c r="C227" s="14" t="s">
        <v>208</v>
      </c>
      <c r="D227" s="15">
        <v>43561</v>
      </c>
      <c r="E227" s="14" t="s">
        <v>1896</v>
      </c>
      <c r="F227" s="920"/>
      <c r="G227" s="920"/>
      <c r="H227" s="924"/>
      <c r="I227" s="924"/>
      <c r="J227" s="921"/>
      <c r="K227" s="921"/>
      <c r="L227" s="925"/>
    </row>
    <row r="228" spans="1:12" ht="24" x14ac:dyDescent="0.25">
      <c r="A228" s="918">
        <v>1443</v>
      </c>
      <c r="B228" s="9" t="s">
        <v>22</v>
      </c>
      <c r="C228" s="13" t="s">
        <v>23</v>
      </c>
      <c r="D228" s="13" t="s">
        <v>24</v>
      </c>
      <c r="E228" s="13" t="s">
        <v>25</v>
      </c>
      <c r="F228" s="919" t="s">
        <v>17</v>
      </c>
      <c r="G228" s="919"/>
      <c r="H228" s="920"/>
      <c r="I228" s="920"/>
      <c r="J228" s="920"/>
      <c r="K228" s="920"/>
      <c r="L228" s="920"/>
    </row>
    <row r="229" spans="1:12" x14ac:dyDescent="0.25">
      <c r="A229" s="918"/>
      <c r="B229" s="921" t="s">
        <v>4247</v>
      </c>
      <c r="C229" s="922" t="s">
        <v>4250</v>
      </c>
      <c r="D229" s="923">
        <v>43584</v>
      </c>
      <c r="E229" s="921" t="s">
        <v>53</v>
      </c>
      <c r="F229" s="921" t="s">
        <v>375</v>
      </c>
      <c r="G229" s="921"/>
      <c r="H229" s="924" t="s">
        <v>30</v>
      </c>
      <c r="I229" s="924"/>
      <c r="J229" s="14" t="s">
        <v>31</v>
      </c>
      <c r="K229" s="14" t="s">
        <v>32</v>
      </c>
      <c r="L229" s="16">
        <v>253</v>
      </c>
    </row>
    <row r="230" spans="1:12" x14ac:dyDescent="0.25">
      <c r="A230" s="918"/>
      <c r="B230" s="921"/>
      <c r="C230" s="922"/>
      <c r="D230" s="923"/>
      <c r="E230" s="921"/>
      <c r="F230" s="921"/>
      <c r="G230" s="921"/>
      <c r="H230" s="924" t="s">
        <v>33</v>
      </c>
      <c r="I230" s="924"/>
      <c r="J230" s="14" t="s">
        <v>31</v>
      </c>
      <c r="K230" s="14" t="s">
        <v>32</v>
      </c>
      <c r="L230" s="16">
        <v>260</v>
      </c>
    </row>
    <row r="231" spans="1:12" ht="24" x14ac:dyDescent="0.25">
      <c r="A231" s="918"/>
      <c r="B231" s="9" t="s">
        <v>34</v>
      </c>
      <c r="C231" s="13" t="s">
        <v>35</v>
      </c>
      <c r="D231" s="13" t="s">
        <v>36</v>
      </c>
      <c r="E231" s="13" t="s">
        <v>37</v>
      </c>
      <c r="F231" s="920"/>
      <c r="G231" s="920"/>
      <c r="H231" s="924" t="s">
        <v>38</v>
      </c>
      <c r="I231" s="924"/>
      <c r="J231" s="921" t="s">
        <v>31</v>
      </c>
      <c r="K231" s="921" t="s">
        <v>31</v>
      </c>
      <c r="L231" s="925">
        <v>0</v>
      </c>
    </row>
    <row r="232" spans="1:12" ht="22.8" x14ac:dyDescent="0.25">
      <c r="A232" s="918"/>
      <c r="B232" s="14" t="s">
        <v>4249</v>
      </c>
      <c r="C232" s="14" t="s">
        <v>375</v>
      </c>
      <c r="D232" s="15">
        <v>43585</v>
      </c>
      <c r="E232" s="14" t="s">
        <v>4251</v>
      </c>
      <c r="F232" s="920"/>
      <c r="G232" s="920"/>
      <c r="H232" s="924"/>
      <c r="I232" s="924"/>
      <c r="J232" s="921"/>
      <c r="K232" s="921"/>
      <c r="L232" s="925"/>
    </row>
    <row r="233" spans="1:12" ht="24" x14ac:dyDescent="0.25">
      <c r="A233" s="918">
        <v>1444</v>
      </c>
      <c r="B233" s="9" t="s">
        <v>22</v>
      </c>
      <c r="C233" s="13" t="s">
        <v>23</v>
      </c>
      <c r="D233" s="13" t="s">
        <v>24</v>
      </c>
      <c r="E233" s="13" t="s">
        <v>25</v>
      </c>
      <c r="F233" s="919" t="s">
        <v>17</v>
      </c>
      <c r="G233" s="919"/>
      <c r="H233" s="920"/>
      <c r="I233" s="920"/>
      <c r="J233" s="920"/>
      <c r="K233" s="920"/>
      <c r="L233" s="920"/>
    </row>
    <row r="234" spans="1:12" x14ac:dyDescent="0.25">
      <c r="A234" s="918"/>
      <c r="B234" s="921" t="s">
        <v>4247</v>
      </c>
      <c r="C234" s="922" t="s">
        <v>4252</v>
      </c>
      <c r="D234" s="923">
        <v>43594</v>
      </c>
      <c r="E234" s="921" t="s">
        <v>28</v>
      </c>
      <c r="F234" s="921" t="s">
        <v>4253</v>
      </c>
      <c r="G234" s="921"/>
      <c r="H234" s="924" t="s">
        <v>30</v>
      </c>
      <c r="I234" s="924"/>
      <c r="J234" s="14" t="s">
        <v>31</v>
      </c>
      <c r="K234" s="14" t="s">
        <v>32</v>
      </c>
      <c r="L234" s="16">
        <v>213</v>
      </c>
    </row>
    <row r="235" spans="1:12" x14ac:dyDescent="0.25">
      <c r="A235" s="918"/>
      <c r="B235" s="921"/>
      <c r="C235" s="922"/>
      <c r="D235" s="923"/>
      <c r="E235" s="921"/>
      <c r="F235" s="921"/>
      <c r="G235" s="921"/>
      <c r="H235" s="924" t="s">
        <v>33</v>
      </c>
      <c r="I235" s="924"/>
      <c r="J235" s="14" t="s">
        <v>31</v>
      </c>
      <c r="K235" s="14" t="s">
        <v>32</v>
      </c>
      <c r="L235" s="16">
        <v>496.6</v>
      </c>
    </row>
    <row r="236" spans="1:12" ht="24" x14ac:dyDescent="0.25">
      <c r="A236" s="918"/>
      <c r="B236" s="9" t="s">
        <v>34</v>
      </c>
      <c r="C236" s="13" t="s">
        <v>35</v>
      </c>
      <c r="D236" s="13" t="s">
        <v>36</v>
      </c>
      <c r="E236" s="13" t="s">
        <v>37</v>
      </c>
      <c r="F236" s="920"/>
      <c r="G236" s="920"/>
      <c r="H236" s="924" t="s">
        <v>38</v>
      </c>
      <c r="I236" s="924"/>
      <c r="J236" s="921" t="s">
        <v>31</v>
      </c>
      <c r="K236" s="921" t="s">
        <v>31</v>
      </c>
      <c r="L236" s="925">
        <v>0</v>
      </c>
    </row>
    <row r="237" spans="1:12" ht="22.8" x14ac:dyDescent="0.25">
      <c r="A237" s="918"/>
      <c r="B237" s="14" t="s">
        <v>4249</v>
      </c>
      <c r="C237" s="14" t="s">
        <v>4253</v>
      </c>
      <c r="D237" s="15">
        <v>43596</v>
      </c>
      <c r="E237" s="14" t="s">
        <v>1283</v>
      </c>
      <c r="F237" s="920"/>
      <c r="G237" s="920"/>
      <c r="H237" s="924"/>
      <c r="I237" s="924"/>
      <c r="J237" s="921"/>
      <c r="K237" s="921"/>
      <c r="L237" s="925"/>
    </row>
    <row r="238" spans="1:12" ht="24" x14ac:dyDescent="0.25">
      <c r="A238" s="918">
        <v>1445</v>
      </c>
      <c r="B238" s="9" t="s">
        <v>22</v>
      </c>
      <c r="C238" s="13" t="s">
        <v>23</v>
      </c>
      <c r="D238" s="13" t="s">
        <v>24</v>
      </c>
      <c r="E238" s="13" t="s">
        <v>25</v>
      </c>
      <c r="F238" s="919" t="s">
        <v>17</v>
      </c>
      <c r="G238" s="919"/>
      <c r="H238" s="920"/>
      <c r="I238" s="920"/>
      <c r="J238" s="920"/>
      <c r="K238" s="920"/>
      <c r="L238" s="920"/>
    </row>
    <row r="239" spans="1:12" x14ac:dyDescent="0.25">
      <c r="A239" s="918"/>
      <c r="B239" s="921" t="s">
        <v>4247</v>
      </c>
      <c r="C239" s="922" t="s">
        <v>4254</v>
      </c>
      <c r="D239" s="923">
        <v>43606</v>
      </c>
      <c r="E239" s="921" t="s">
        <v>3131</v>
      </c>
      <c r="F239" s="921" t="s">
        <v>4255</v>
      </c>
      <c r="G239" s="921"/>
      <c r="H239" s="924" t="s">
        <v>30</v>
      </c>
      <c r="I239" s="924"/>
      <c r="J239" s="14" t="s">
        <v>31</v>
      </c>
      <c r="K239" s="14" t="s">
        <v>32</v>
      </c>
      <c r="L239" s="16">
        <v>230</v>
      </c>
    </row>
    <row r="240" spans="1:12" x14ac:dyDescent="0.25">
      <c r="A240" s="918"/>
      <c r="B240" s="921"/>
      <c r="C240" s="922"/>
      <c r="D240" s="923"/>
      <c r="E240" s="921"/>
      <c r="F240" s="921"/>
      <c r="G240" s="921"/>
      <c r="H240" s="924" t="s">
        <v>33</v>
      </c>
      <c r="I240" s="924"/>
      <c r="J240" s="14" t="s">
        <v>31</v>
      </c>
      <c r="K240" s="14" t="s">
        <v>32</v>
      </c>
      <c r="L240" s="16">
        <v>764</v>
      </c>
    </row>
    <row r="241" spans="1:12" ht="24" x14ac:dyDescent="0.25">
      <c r="A241" s="918"/>
      <c r="B241" s="9" t="s">
        <v>34</v>
      </c>
      <c r="C241" s="13" t="s">
        <v>35</v>
      </c>
      <c r="D241" s="13" t="s">
        <v>36</v>
      </c>
      <c r="E241" s="13" t="s">
        <v>37</v>
      </c>
      <c r="F241" s="920"/>
      <c r="G241" s="920"/>
      <c r="H241" s="924" t="s">
        <v>38</v>
      </c>
      <c r="I241" s="924"/>
      <c r="J241" s="921" t="s">
        <v>31</v>
      </c>
      <c r="K241" s="921" t="s">
        <v>31</v>
      </c>
      <c r="L241" s="925">
        <v>0</v>
      </c>
    </row>
    <row r="242" spans="1:12" ht="22.8" x14ac:dyDescent="0.25">
      <c r="A242" s="918"/>
      <c r="B242" s="14" t="s">
        <v>4249</v>
      </c>
      <c r="C242" s="14" t="s">
        <v>4255</v>
      </c>
      <c r="D242" s="15">
        <v>43609</v>
      </c>
      <c r="E242" s="14" t="s">
        <v>4256</v>
      </c>
      <c r="F242" s="920"/>
      <c r="G242" s="920"/>
      <c r="H242" s="924"/>
      <c r="I242" s="924"/>
      <c r="J242" s="921"/>
      <c r="K242" s="921"/>
      <c r="L242" s="925"/>
    </row>
    <row r="243" spans="1:12" ht="24" x14ac:dyDescent="0.25">
      <c r="A243" s="918">
        <v>1446</v>
      </c>
      <c r="B243" s="9" t="s">
        <v>22</v>
      </c>
      <c r="C243" s="13" t="s">
        <v>23</v>
      </c>
      <c r="D243" s="13" t="s">
        <v>24</v>
      </c>
      <c r="E243" s="13" t="s">
        <v>25</v>
      </c>
      <c r="F243" s="919" t="s">
        <v>17</v>
      </c>
      <c r="G243" s="919"/>
      <c r="H243" s="920"/>
      <c r="I243" s="920"/>
      <c r="J243" s="920"/>
      <c r="K243" s="920"/>
      <c r="L243" s="920"/>
    </row>
    <row r="244" spans="1:12" x14ac:dyDescent="0.25">
      <c r="A244" s="918"/>
      <c r="B244" s="921" t="s">
        <v>4247</v>
      </c>
      <c r="C244" s="922" t="s">
        <v>4257</v>
      </c>
      <c r="D244" s="923">
        <v>43614</v>
      </c>
      <c r="E244" s="921" t="s">
        <v>151</v>
      </c>
      <c r="F244" s="921" t="s">
        <v>1085</v>
      </c>
      <c r="G244" s="921"/>
      <c r="H244" s="924" t="s">
        <v>30</v>
      </c>
      <c r="I244" s="924"/>
      <c r="J244" s="14" t="s">
        <v>31</v>
      </c>
      <c r="K244" s="14" t="s">
        <v>32</v>
      </c>
      <c r="L244" s="16">
        <v>223</v>
      </c>
    </row>
    <row r="245" spans="1:12" x14ac:dyDescent="0.25">
      <c r="A245" s="918"/>
      <c r="B245" s="921"/>
      <c r="C245" s="922"/>
      <c r="D245" s="923"/>
      <c r="E245" s="921"/>
      <c r="F245" s="921"/>
      <c r="G245" s="921"/>
      <c r="H245" s="924" t="s">
        <v>33</v>
      </c>
      <c r="I245" s="924"/>
      <c r="J245" s="14" t="s">
        <v>31</v>
      </c>
      <c r="K245" s="14" t="s">
        <v>32</v>
      </c>
      <c r="L245" s="16">
        <v>1145.6000000000001</v>
      </c>
    </row>
    <row r="246" spans="1:12" ht="24" x14ac:dyDescent="0.25">
      <c r="A246" s="918"/>
      <c r="B246" s="9" t="s">
        <v>34</v>
      </c>
      <c r="C246" s="13" t="s">
        <v>35</v>
      </c>
      <c r="D246" s="13" t="s">
        <v>36</v>
      </c>
      <c r="E246" s="13" t="s">
        <v>37</v>
      </c>
      <c r="F246" s="920"/>
      <c r="G246" s="920"/>
      <c r="H246" s="924" t="s">
        <v>38</v>
      </c>
      <c r="I246" s="924"/>
      <c r="J246" s="921" t="s">
        <v>31</v>
      </c>
      <c r="K246" s="921" t="s">
        <v>32</v>
      </c>
      <c r="L246" s="925">
        <v>450</v>
      </c>
    </row>
    <row r="247" spans="1:12" ht="22.8" x14ac:dyDescent="0.25">
      <c r="A247" s="918"/>
      <c r="B247" s="14" t="s">
        <v>4249</v>
      </c>
      <c r="C247" s="14" t="s">
        <v>1085</v>
      </c>
      <c r="D247" s="15">
        <v>43616</v>
      </c>
      <c r="E247" s="14" t="s">
        <v>4258</v>
      </c>
      <c r="F247" s="920"/>
      <c r="G247" s="920"/>
      <c r="H247" s="924"/>
      <c r="I247" s="924"/>
      <c r="J247" s="921"/>
      <c r="K247" s="921"/>
      <c r="L247" s="925"/>
    </row>
    <row r="248" spans="1:12" ht="24" x14ac:dyDescent="0.25">
      <c r="A248" s="918">
        <v>1447</v>
      </c>
      <c r="B248" s="9" t="s">
        <v>22</v>
      </c>
      <c r="C248" s="13" t="s">
        <v>23</v>
      </c>
      <c r="D248" s="13" t="s">
        <v>24</v>
      </c>
      <c r="E248" s="13" t="s">
        <v>25</v>
      </c>
      <c r="F248" s="919" t="s">
        <v>17</v>
      </c>
      <c r="G248" s="919"/>
      <c r="H248" s="920"/>
      <c r="I248" s="920"/>
      <c r="J248" s="920"/>
      <c r="K248" s="920"/>
      <c r="L248" s="920"/>
    </row>
    <row r="249" spans="1:12" x14ac:dyDescent="0.25">
      <c r="A249" s="918"/>
      <c r="B249" s="921" t="s">
        <v>4247</v>
      </c>
      <c r="C249" s="922" t="s">
        <v>4259</v>
      </c>
      <c r="D249" s="923">
        <v>43632</v>
      </c>
      <c r="E249" s="921" t="s">
        <v>520</v>
      </c>
      <c r="F249" s="921" t="s">
        <v>521</v>
      </c>
      <c r="G249" s="921"/>
      <c r="H249" s="924" t="s">
        <v>30</v>
      </c>
      <c r="I249" s="924"/>
      <c r="J249" s="14" t="s">
        <v>32</v>
      </c>
      <c r="K249" s="14" t="s">
        <v>32</v>
      </c>
      <c r="L249" s="16">
        <v>940.58</v>
      </c>
    </row>
    <row r="250" spans="1:12" x14ac:dyDescent="0.25">
      <c r="A250" s="918"/>
      <c r="B250" s="921"/>
      <c r="C250" s="922"/>
      <c r="D250" s="923"/>
      <c r="E250" s="921"/>
      <c r="F250" s="921"/>
      <c r="G250" s="921"/>
      <c r="H250" s="924" t="s">
        <v>33</v>
      </c>
      <c r="I250" s="924"/>
      <c r="J250" s="921" t="s">
        <v>32</v>
      </c>
      <c r="K250" s="921" t="s">
        <v>31</v>
      </c>
      <c r="L250" s="925">
        <v>717.05</v>
      </c>
    </row>
    <row r="251" spans="1:12" x14ac:dyDescent="0.25">
      <c r="A251" s="918"/>
      <c r="B251" s="921"/>
      <c r="C251" s="922"/>
      <c r="D251" s="923"/>
      <c r="E251" s="921"/>
      <c r="F251" s="921"/>
      <c r="G251" s="921"/>
      <c r="H251" s="924"/>
      <c r="I251" s="924"/>
      <c r="J251" s="921"/>
      <c r="K251" s="921"/>
      <c r="L251" s="925"/>
    </row>
    <row r="252" spans="1:12" ht="24" x14ac:dyDescent="0.25">
      <c r="A252" s="918"/>
      <c r="B252" s="9" t="s">
        <v>34</v>
      </c>
      <c r="C252" s="13" t="s">
        <v>35</v>
      </c>
      <c r="D252" s="13" t="s">
        <v>36</v>
      </c>
      <c r="E252" s="13" t="s">
        <v>37</v>
      </c>
      <c r="F252" s="920"/>
      <c r="G252" s="920"/>
      <c r="H252" s="924" t="s">
        <v>38</v>
      </c>
      <c r="I252" s="924"/>
      <c r="J252" s="921" t="s">
        <v>32</v>
      </c>
      <c r="K252" s="921" t="s">
        <v>32</v>
      </c>
      <c r="L252" s="925">
        <v>945</v>
      </c>
    </row>
    <row r="253" spans="1:12" ht="22.8" x14ac:dyDescent="0.25">
      <c r="A253" s="918"/>
      <c r="B253" s="14" t="s">
        <v>4249</v>
      </c>
      <c r="C253" s="14" t="s">
        <v>521</v>
      </c>
      <c r="D253" s="15">
        <v>43636</v>
      </c>
      <c r="E253" s="14" t="s">
        <v>2761</v>
      </c>
      <c r="F253" s="920"/>
      <c r="G253" s="920"/>
      <c r="H253" s="924"/>
      <c r="I253" s="924"/>
      <c r="J253" s="921"/>
      <c r="K253" s="921"/>
      <c r="L253" s="925"/>
    </row>
    <row r="254" spans="1:12" ht="24" x14ac:dyDescent="0.25">
      <c r="A254" s="918">
        <v>1448</v>
      </c>
      <c r="B254" s="9" t="s">
        <v>22</v>
      </c>
      <c r="C254" s="13" t="s">
        <v>23</v>
      </c>
      <c r="D254" s="13" t="s">
        <v>24</v>
      </c>
      <c r="E254" s="13" t="s">
        <v>25</v>
      </c>
      <c r="F254" s="919" t="s">
        <v>17</v>
      </c>
      <c r="G254" s="919"/>
      <c r="H254" s="920"/>
      <c r="I254" s="920"/>
      <c r="J254" s="920"/>
      <c r="K254" s="920"/>
      <c r="L254" s="920"/>
    </row>
    <row r="255" spans="1:12" x14ac:dyDescent="0.25">
      <c r="A255" s="918"/>
      <c r="B255" s="921" t="s">
        <v>4247</v>
      </c>
      <c r="C255" s="922" t="s">
        <v>4260</v>
      </c>
      <c r="D255" s="923">
        <v>43717</v>
      </c>
      <c r="E255" s="921" t="s">
        <v>593</v>
      </c>
      <c r="F255" s="921" t="s">
        <v>710</v>
      </c>
      <c r="G255" s="921"/>
      <c r="H255" s="924" t="s">
        <v>30</v>
      </c>
      <c r="I255" s="924"/>
      <c r="J255" s="14" t="s">
        <v>31</v>
      </c>
      <c r="K255" s="14" t="s">
        <v>32</v>
      </c>
      <c r="L255" s="16">
        <v>983</v>
      </c>
    </row>
    <row r="256" spans="1:12" x14ac:dyDescent="0.25">
      <c r="A256" s="918"/>
      <c r="B256" s="921"/>
      <c r="C256" s="922"/>
      <c r="D256" s="923"/>
      <c r="E256" s="921"/>
      <c r="F256" s="921"/>
      <c r="G256" s="921"/>
      <c r="H256" s="924" t="s">
        <v>33</v>
      </c>
      <c r="I256" s="924"/>
      <c r="J256" s="921" t="s">
        <v>31</v>
      </c>
      <c r="K256" s="921" t="s">
        <v>32</v>
      </c>
      <c r="L256" s="925">
        <v>1372.24</v>
      </c>
    </row>
    <row r="257" spans="1:12" x14ac:dyDescent="0.25">
      <c r="A257" s="918"/>
      <c r="B257" s="921"/>
      <c r="C257" s="922"/>
      <c r="D257" s="923"/>
      <c r="E257" s="921"/>
      <c r="F257" s="921"/>
      <c r="G257" s="921"/>
      <c r="H257" s="924"/>
      <c r="I257" s="924"/>
      <c r="J257" s="921"/>
      <c r="K257" s="921"/>
      <c r="L257" s="925"/>
    </row>
    <row r="258" spans="1:12" ht="24" x14ac:dyDescent="0.25">
      <c r="A258" s="918"/>
      <c r="B258" s="9" t="s">
        <v>34</v>
      </c>
      <c r="C258" s="13" t="s">
        <v>35</v>
      </c>
      <c r="D258" s="13" t="s">
        <v>36</v>
      </c>
      <c r="E258" s="13" t="s">
        <v>37</v>
      </c>
      <c r="F258" s="920"/>
      <c r="G258" s="920"/>
      <c r="H258" s="924" t="s">
        <v>38</v>
      </c>
      <c r="I258" s="924"/>
      <c r="J258" s="921" t="s">
        <v>31</v>
      </c>
      <c r="K258" s="921" t="s">
        <v>32</v>
      </c>
      <c r="L258" s="925">
        <v>542</v>
      </c>
    </row>
    <row r="259" spans="1:12" ht="22.8" x14ac:dyDescent="0.25">
      <c r="A259" s="918"/>
      <c r="B259" s="14" t="s">
        <v>4249</v>
      </c>
      <c r="C259" s="14" t="s">
        <v>710</v>
      </c>
      <c r="D259" s="15">
        <v>43725</v>
      </c>
      <c r="E259" s="14" t="s">
        <v>4261</v>
      </c>
      <c r="F259" s="920"/>
      <c r="G259" s="920"/>
      <c r="H259" s="924"/>
      <c r="I259" s="924"/>
      <c r="J259" s="921"/>
      <c r="K259" s="921"/>
      <c r="L259" s="925"/>
    </row>
    <row r="260" spans="1:12" ht="24" x14ac:dyDescent="0.25">
      <c r="A260" s="918">
        <v>1449</v>
      </c>
      <c r="B260" s="9" t="s">
        <v>22</v>
      </c>
      <c r="C260" s="13" t="s">
        <v>23</v>
      </c>
      <c r="D260" s="13" t="s">
        <v>24</v>
      </c>
      <c r="E260" s="13" t="s">
        <v>25</v>
      </c>
      <c r="F260" s="919" t="s">
        <v>17</v>
      </c>
      <c r="G260" s="919"/>
      <c r="H260" s="920"/>
      <c r="I260" s="920"/>
      <c r="J260" s="920"/>
      <c r="K260" s="920"/>
      <c r="L260" s="920"/>
    </row>
    <row r="261" spans="1:12" x14ac:dyDescent="0.25">
      <c r="A261" s="918"/>
      <c r="B261" s="921" t="s">
        <v>4247</v>
      </c>
      <c r="C261" s="922" t="s">
        <v>4260</v>
      </c>
      <c r="D261" s="923">
        <v>43717</v>
      </c>
      <c r="E261" s="921" t="s">
        <v>593</v>
      </c>
      <c r="F261" s="921" t="s">
        <v>4262</v>
      </c>
      <c r="G261" s="921"/>
      <c r="H261" s="924" t="s">
        <v>30</v>
      </c>
      <c r="I261" s="924"/>
      <c r="J261" s="14" t="s">
        <v>31</v>
      </c>
      <c r="K261" s="14" t="s">
        <v>32</v>
      </c>
      <c r="L261" s="16">
        <v>665</v>
      </c>
    </row>
    <row r="262" spans="1:12" x14ac:dyDescent="0.25">
      <c r="A262" s="918"/>
      <c r="B262" s="921"/>
      <c r="C262" s="922"/>
      <c r="D262" s="923"/>
      <c r="E262" s="921"/>
      <c r="F262" s="921"/>
      <c r="G262" s="921"/>
      <c r="H262" s="924" t="s">
        <v>33</v>
      </c>
      <c r="I262" s="924"/>
      <c r="J262" s="921" t="s">
        <v>31</v>
      </c>
      <c r="K262" s="921" t="s">
        <v>32</v>
      </c>
      <c r="L262" s="925">
        <v>519</v>
      </c>
    </row>
    <row r="263" spans="1:12" x14ac:dyDescent="0.25">
      <c r="A263" s="918"/>
      <c r="B263" s="921"/>
      <c r="C263" s="922"/>
      <c r="D263" s="923"/>
      <c r="E263" s="921"/>
      <c r="F263" s="921"/>
      <c r="G263" s="921"/>
      <c r="H263" s="924"/>
      <c r="I263" s="924"/>
      <c r="J263" s="921"/>
      <c r="K263" s="921"/>
      <c r="L263" s="925"/>
    </row>
    <row r="264" spans="1:12" ht="24" x14ac:dyDescent="0.25">
      <c r="A264" s="918"/>
      <c r="B264" s="9" t="s">
        <v>34</v>
      </c>
      <c r="C264" s="13" t="s">
        <v>35</v>
      </c>
      <c r="D264" s="13" t="s">
        <v>36</v>
      </c>
      <c r="E264" s="13" t="s">
        <v>37</v>
      </c>
      <c r="F264" s="920"/>
      <c r="G264" s="920"/>
      <c r="H264" s="924" t="s">
        <v>38</v>
      </c>
      <c r="I264" s="924"/>
      <c r="J264" s="921" t="s">
        <v>31</v>
      </c>
      <c r="K264" s="921" t="s">
        <v>31</v>
      </c>
      <c r="L264" s="925">
        <v>0</v>
      </c>
    </row>
    <row r="265" spans="1:12" ht="22.8" x14ac:dyDescent="0.25">
      <c r="A265" s="918"/>
      <c r="B265" s="14" t="s">
        <v>4249</v>
      </c>
      <c r="C265" s="14" t="s">
        <v>4262</v>
      </c>
      <c r="D265" s="15">
        <v>43725</v>
      </c>
      <c r="E265" s="14" t="s">
        <v>4261</v>
      </c>
      <c r="F265" s="920"/>
      <c r="G265" s="920"/>
      <c r="H265" s="924"/>
      <c r="I265" s="924"/>
      <c r="J265" s="921"/>
      <c r="K265" s="921"/>
      <c r="L265" s="925"/>
    </row>
    <row r="266" spans="1:12" ht="24" x14ac:dyDescent="0.25">
      <c r="A266" s="918">
        <v>1450</v>
      </c>
      <c r="B266" s="9" t="s">
        <v>22</v>
      </c>
      <c r="C266" s="13" t="s">
        <v>23</v>
      </c>
      <c r="D266" s="13" t="s">
        <v>24</v>
      </c>
      <c r="E266" s="13" t="s">
        <v>25</v>
      </c>
      <c r="F266" s="919" t="s">
        <v>17</v>
      </c>
      <c r="G266" s="919"/>
      <c r="H266" s="920"/>
      <c r="I266" s="920"/>
      <c r="J266" s="920"/>
      <c r="K266" s="920"/>
      <c r="L266" s="920"/>
    </row>
    <row r="267" spans="1:12" x14ac:dyDescent="0.25">
      <c r="A267" s="918"/>
      <c r="B267" s="921" t="s">
        <v>4247</v>
      </c>
      <c r="C267" s="922" t="s">
        <v>4263</v>
      </c>
      <c r="D267" s="923">
        <v>43733</v>
      </c>
      <c r="E267" s="921" t="s">
        <v>420</v>
      </c>
      <c r="F267" s="921" t="s">
        <v>421</v>
      </c>
      <c r="G267" s="921"/>
      <c r="H267" s="924" t="s">
        <v>30</v>
      </c>
      <c r="I267" s="924"/>
      <c r="J267" s="14" t="s">
        <v>31</v>
      </c>
      <c r="K267" s="14" t="s">
        <v>32</v>
      </c>
      <c r="L267" s="16">
        <v>192.5</v>
      </c>
    </row>
    <row r="268" spans="1:12" x14ac:dyDescent="0.25">
      <c r="A268" s="918"/>
      <c r="B268" s="921"/>
      <c r="C268" s="922"/>
      <c r="D268" s="923"/>
      <c r="E268" s="921"/>
      <c r="F268" s="921"/>
      <c r="G268" s="921"/>
      <c r="H268" s="924" t="s">
        <v>33</v>
      </c>
      <c r="I268" s="924"/>
      <c r="J268" s="14" t="s">
        <v>31</v>
      </c>
      <c r="K268" s="14" t="s">
        <v>32</v>
      </c>
      <c r="L268" s="16">
        <v>369</v>
      </c>
    </row>
    <row r="269" spans="1:12" ht="24" x14ac:dyDescent="0.25">
      <c r="A269" s="918"/>
      <c r="B269" s="9" t="s">
        <v>34</v>
      </c>
      <c r="C269" s="13" t="s">
        <v>35</v>
      </c>
      <c r="D269" s="13" t="s">
        <v>36</v>
      </c>
      <c r="E269" s="13" t="s">
        <v>37</v>
      </c>
      <c r="F269" s="920"/>
      <c r="G269" s="920"/>
      <c r="H269" s="924" t="s">
        <v>38</v>
      </c>
      <c r="I269" s="924"/>
      <c r="J269" s="921" t="s">
        <v>31</v>
      </c>
      <c r="K269" s="921" t="s">
        <v>32</v>
      </c>
      <c r="L269" s="925">
        <v>70</v>
      </c>
    </row>
    <row r="270" spans="1:12" ht="22.8" x14ac:dyDescent="0.25">
      <c r="A270" s="918"/>
      <c r="B270" s="14" t="s">
        <v>4249</v>
      </c>
      <c r="C270" s="14" t="s">
        <v>421</v>
      </c>
      <c r="D270" s="15">
        <v>43735</v>
      </c>
      <c r="E270" s="14" t="s">
        <v>1466</v>
      </c>
      <c r="F270" s="920"/>
      <c r="G270" s="920"/>
      <c r="H270" s="924"/>
      <c r="I270" s="924"/>
      <c r="J270" s="921"/>
      <c r="K270" s="921"/>
      <c r="L270" s="925"/>
    </row>
    <row r="271" spans="1:12" ht="24" x14ac:dyDescent="0.25">
      <c r="A271" s="918">
        <v>1451</v>
      </c>
      <c r="B271" s="9" t="s">
        <v>22</v>
      </c>
      <c r="C271" s="13" t="s">
        <v>23</v>
      </c>
      <c r="D271" s="13" t="s">
        <v>24</v>
      </c>
      <c r="E271" s="13" t="s">
        <v>25</v>
      </c>
      <c r="F271" s="919" t="s">
        <v>17</v>
      </c>
      <c r="G271" s="919"/>
      <c r="H271" s="920"/>
      <c r="I271" s="920"/>
      <c r="J271" s="920"/>
      <c r="K271" s="920"/>
      <c r="L271" s="920"/>
    </row>
    <row r="272" spans="1:12" x14ac:dyDescent="0.25">
      <c r="A272" s="918"/>
      <c r="B272" s="921" t="s">
        <v>4264</v>
      </c>
      <c r="C272" s="922" t="s">
        <v>4265</v>
      </c>
      <c r="D272" s="923">
        <v>43691</v>
      </c>
      <c r="E272" s="921" t="s">
        <v>298</v>
      </c>
      <c r="F272" s="921" t="s">
        <v>893</v>
      </c>
      <c r="G272" s="921"/>
      <c r="H272" s="924" t="s">
        <v>30</v>
      </c>
      <c r="I272" s="924"/>
      <c r="J272" s="14" t="s">
        <v>31</v>
      </c>
      <c r="K272" s="14" t="s">
        <v>32</v>
      </c>
      <c r="L272" s="16">
        <v>683.25</v>
      </c>
    </row>
    <row r="273" spans="1:12" x14ac:dyDescent="0.25">
      <c r="A273" s="918"/>
      <c r="B273" s="921"/>
      <c r="C273" s="922"/>
      <c r="D273" s="923"/>
      <c r="E273" s="921"/>
      <c r="F273" s="921"/>
      <c r="G273" s="921"/>
      <c r="H273" s="924" t="s">
        <v>33</v>
      </c>
      <c r="I273" s="924"/>
      <c r="J273" s="14" t="s">
        <v>31</v>
      </c>
      <c r="K273" s="14" t="s">
        <v>31</v>
      </c>
      <c r="L273" s="16">
        <v>0</v>
      </c>
    </row>
    <row r="274" spans="1:12" ht="24" x14ac:dyDescent="0.25">
      <c r="A274" s="918"/>
      <c r="B274" s="9" t="s">
        <v>34</v>
      </c>
      <c r="C274" s="13" t="s">
        <v>35</v>
      </c>
      <c r="D274" s="13" t="s">
        <v>36</v>
      </c>
      <c r="E274" s="13" t="s">
        <v>37</v>
      </c>
      <c r="F274" s="920"/>
      <c r="G274" s="920"/>
      <c r="H274" s="924" t="s">
        <v>38</v>
      </c>
      <c r="I274" s="924"/>
      <c r="J274" s="921" t="s">
        <v>31</v>
      </c>
      <c r="K274" s="921" t="s">
        <v>32</v>
      </c>
      <c r="L274" s="925">
        <v>500</v>
      </c>
    </row>
    <row r="275" spans="1:12" ht="22.8" x14ac:dyDescent="0.25">
      <c r="A275" s="918"/>
      <c r="B275" s="14" t="s">
        <v>229</v>
      </c>
      <c r="C275" s="14" t="s">
        <v>893</v>
      </c>
      <c r="D275" s="15">
        <v>43694</v>
      </c>
      <c r="E275" s="14" t="s">
        <v>1881</v>
      </c>
      <c r="F275" s="920"/>
      <c r="G275" s="920"/>
      <c r="H275" s="924"/>
      <c r="I275" s="924"/>
      <c r="J275" s="921"/>
      <c r="K275" s="921"/>
      <c r="L275" s="925"/>
    </row>
    <row r="276" spans="1:12" ht="24" x14ac:dyDescent="0.25">
      <c r="A276" s="918">
        <v>1452</v>
      </c>
      <c r="B276" s="9" t="s">
        <v>22</v>
      </c>
      <c r="C276" s="13" t="s">
        <v>23</v>
      </c>
      <c r="D276" s="13" t="s">
        <v>24</v>
      </c>
      <c r="E276" s="13" t="s">
        <v>25</v>
      </c>
      <c r="F276" s="919" t="s">
        <v>17</v>
      </c>
      <c r="G276" s="919"/>
      <c r="H276" s="920"/>
      <c r="I276" s="920"/>
      <c r="J276" s="920"/>
      <c r="K276" s="920"/>
      <c r="L276" s="920"/>
    </row>
    <row r="277" spans="1:12" x14ac:dyDescent="0.25">
      <c r="A277" s="918"/>
      <c r="B277" s="921" t="s">
        <v>4266</v>
      </c>
      <c r="C277" s="922" t="s">
        <v>4267</v>
      </c>
      <c r="D277" s="923">
        <v>43564</v>
      </c>
      <c r="E277" s="921" t="s">
        <v>3214</v>
      </c>
      <c r="F277" s="921" t="s">
        <v>714</v>
      </c>
      <c r="G277" s="921"/>
      <c r="H277" s="924" t="s">
        <v>30</v>
      </c>
      <c r="I277" s="924"/>
      <c r="J277" s="14" t="s">
        <v>31</v>
      </c>
      <c r="K277" s="14" t="s">
        <v>32</v>
      </c>
      <c r="L277" s="16">
        <v>756</v>
      </c>
    </row>
    <row r="278" spans="1:12" x14ac:dyDescent="0.25">
      <c r="A278" s="918"/>
      <c r="B278" s="921"/>
      <c r="C278" s="922"/>
      <c r="D278" s="923"/>
      <c r="E278" s="921"/>
      <c r="F278" s="921"/>
      <c r="G278" s="921"/>
      <c r="H278" s="924" t="s">
        <v>33</v>
      </c>
      <c r="I278" s="924"/>
      <c r="J278" s="921" t="s">
        <v>31</v>
      </c>
      <c r="K278" s="921" t="s">
        <v>32</v>
      </c>
      <c r="L278" s="925">
        <v>453.59</v>
      </c>
    </row>
    <row r="279" spans="1:12" x14ac:dyDescent="0.25">
      <c r="A279" s="918"/>
      <c r="B279" s="921"/>
      <c r="C279" s="922"/>
      <c r="D279" s="923"/>
      <c r="E279" s="921"/>
      <c r="F279" s="921"/>
      <c r="G279" s="921"/>
      <c r="H279" s="924"/>
      <c r="I279" s="924"/>
      <c r="J279" s="921"/>
      <c r="K279" s="921"/>
      <c r="L279" s="925"/>
    </row>
    <row r="280" spans="1:12" ht="24" x14ac:dyDescent="0.25">
      <c r="A280" s="918"/>
      <c r="B280" s="9" t="s">
        <v>34</v>
      </c>
      <c r="C280" s="13" t="s">
        <v>35</v>
      </c>
      <c r="D280" s="13" t="s">
        <v>36</v>
      </c>
      <c r="E280" s="13" t="s">
        <v>37</v>
      </c>
      <c r="F280" s="920"/>
      <c r="G280" s="920"/>
      <c r="H280" s="924" t="s">
        <v>38</v>
      </c>
      <c r="I280" s="924"/>
      <c r="J280" s="921" t="s">
        <v>31</v>
      </c>
      <c r="K280" s="921" t="s">
        <v>32</v>
      </c>
      <c r="L280" s="925">
        <v>380.3</v>
      </c>
    </row>
    <row r="281" spans="1:12" ht="22.8" x14ac:dyDescent="0.25">
      <c r="A281" s="918"/>
      <c r="B281" s="14" t="s">
        <v>229</v>
      </c>
      <c r="C281" s="14" t="s">
        <v>714</v>
      </c>
      <c r="D281" s="15">
        <v>43569</v>
      </c>
      <c r="E281" s="14" t="s">
        <v>4268</v>
      </c>
      <c r="F281" s="920"/>
      <c r="G281" s="920"/>
      <c r="H281" s="924"/>
      <c r="I281" s="924"/>
      <c r="J281" s="921"/>
      <c r="K281" s="921"/>
      <c r="L281" s="925"/>
    </row>
    <row r="282" spans="1:12" ht="24" x14ac:dyDescent="0.25">
      <c r="A282" s="918">
        <v>1453</v>
      </c>
      <c r="B282" s="9" t="s">
        <v>22</v>
      </c>
      <c r="C282" s="13" t="s">
        <v>23</v>
      </c>
      <c r="D282" s="13" t="s">
        <v>24</v>
      </c>
      <c r="E282" s="13" t="s">
        <v>25</v>
      </c>
      <c r="F282" s="919" t="s">
        <v>17</v>
      </c>
      <c r="G282" s="919"/>
      <c r="H282" s="920"/>
      <c r="I282" s="920"/>
      <c r="J282" s="920"/>
      <c r="K282" s="920"/>
      <c r="L282" s="920"/>
    </row>
    <row r="283" spans="1:12" x14ac:dyDescent="0.25">
      <c r="A283" s="918"/>
      <c r="B283" s="921" t="s">
        <v>4266</v>
      </c>
      <c r="C283" s="922" t="s">
        <v>4269</v>
      </c>
      <c r="D283" s="923">
        <v>43585</v>
      </c>
      <c r="E283" s="921" t="s">
        <v>53</v>
      </c>
      <c r="F283" s="921" t="s">
        <v>375</v>
      </c>
      <c r="G283" s="921"/>
      <c r="H283" s="924" t="s">
        <v>30</v>
      </c>
      <c r="I283" s="924"/>
      <c r="J283" s="14" t="s">
        <v>31</v>
      </c>
      <c r="K283" s="14" t="s">
        <v>32</v>
      </c>
      <c r="L283" s="16">
        <v>367</v>
      </c>
    </row>
    <row r="284" spans="1:12" x14ac:dyDescent="0.25">
      <c r="A284" s="918"/>
      <c r="B284" s="921"/>
      <c r="C284" s="922"/>
      <c r="D284" s="923"/>
      <c r="E284" s="921"/>
      <c r="F284" s="921"/>
      <c r="G284" s="921"/>
      <c r="H284" s="924" t="s">
        <v>33</v>
      </c>
      <c r="I284" s="924"/>
      <c r="J284" s="921" t="s">
        <v>31</v>
      </c>
      <c r="K284" s="921" t="s">
        <v>32</v>
      </c>
      <c r="L284" s="925">
        <v>251</v>
      </c>
    </row>
    <row r="285" spans="1:12" x14ac:dyDescent="0.25">
      <c r="A285" s="918"/>
      <c r="B285" s="921"/>
      <c r="C285" s="922"/>
      <c r="D285" s="923"/>
      <c r="E285" s="921"/>
      <c r="F285" s="921"/>
      <c r="G285" s="921"/>
      <c r="H285" s="924"/>
      <c r="I285" s="924"/>
      <c r="J285" s="921"/>
      <c r="K285" s="921"/>
      <c r="L285" s="925"/>
    </row>
    <row r="286" spans="1:12" ht="24" x14ac:dyDescent="0.25">
      <c r="A286" s="918"/>
      <c r="B286" s="9" t="s">
        <v>34</v>
      </c>
      <c r="C286" s="13" t="s">
        <v>35</v>
      </c>
      <c r="D286" s="13" t="s">
        <v>36</v>
      </c>
      <c r="E286" s="13" t="s">
        <v>37</v>
      </c>
      <c r="F286" s="920"/>
      <c r="G286" s="920"/>
      <c r="H286" s="924" t="s">
        <v>38</v>
      </c>
      <c r="I286" s="924"/>
      <c r="J286" s="921" t="s">
        <v>31</v>
      </c>
      <c r="K286" s="921" t="s">
        <v>32</v>
      </c>
      <c r="L286" s="925">
        <v>350</v>
      </c>
    </row>
    <row r="287" spans="1:12" ht="22.8" x14ac:dyDescent="0.25">
      <c r="A287" s="918"/>
      <c r="B287" s="14" t="s">
        <v>229</v>
      </c>
      <c r="C287" s="14" t="s">
        <v>375</v>
      </c>
      <c r="D287" s="15">
        <v>43587</v>
      </c>
      <c r="E287" s="14" t="s">
        <v>1353</v>
      </c>
      <c r="F287" s="920"/>
      <c r="G287" s="920"/>
      <c r="H287" s="924"/>
      <c r="I287" s="924"/>
      <c r="J287" s="921"/>
      <c r="K287" s="921"/>
      <c r="L287" s="925"/>
    </row>
    <row r="288" spans="1:12" ht="24" x14ac:dyDescent="0.25">
      <c r="A288" s="918">
        <v>1454</v>
      </c>
      <c r="B288" s="9" t="s">
        <v>22</v>
      </c>
      <c r="C288" s="13" t="s">
        <v>23</v>
      </c>
      <c r="D288" s="13" t="s">
        <v>24</v>
      </c>
      <c r="E288" s="13" t="s">
        <v>25</v>
      </c>
      <c r="F288" s="919" t="s">
        <v>17</v>
      </c>
      <c r="G288" s="919"/>
      <c r="H288" s="920"/>
      <c r="I288" s="920"/>
      <c r="J288" s="920"/>
      <c r="K288" s="920"/>
      <c r="L288" s="920"/>
    </row>
    <row r="289" spans="1:12" x14ac:dyDescent="0.25">
      <c r="A289" s="918"/>
      <c r="B289" s="921" t="s">
        <v>4266</v>
      </c>
      <c r="C289" s="922" t="s">
        <v>4270</v>
      </c>
      <c r="D289" s="923">
        <v>43720</v>
      </c>
      <c r="E289" s="921" t="s">
        <v>839</v>
      </c>
      <c r="F289" s="921" t="s">
        <v>840</v>
      </c>
      <c r="G289" s="921"/>
      <c r="H289" s="924" t="s">
        <v>30</v>
      </c>
      <c r="I289" s="924"/>
      <c r="J289" s="14" t="s">
        <v>31</v>
      </c>
      <c r="K289" s="14" t="s">
        <v>32</v>
      </c>
      <c r="L289" s="16">
        <v>245</v>
      </c>
    </row>
    <row r="290" spans="1:12" x14ac:dyDescent="0.25">
      <c r="A290" s="918"/>
      <c r="B290" s="921"/>
      <c r="C290" s="922"/>
      <c r="D290" s="923"/>
      <c r="E290" s="921"/>
      <c r="F290" s="921"/>
      <c r="G290" s="921"/>
      <c r="H290" s="924" t="s">
        <v>33</v>
      </c>
      <c r="I290" s="924"/>
      <c r="J290" s="14" t="s">
        <v>31</v>
      </c>
      <c r="K290" s="14" t="s">
        <v>32</v>
      </c>
      <c r="L290" s="16">
        <v>189</v>
      </c>
    </row>
    <row r="291" spans="1:12" ht="24" x14ac:dyDescent="0.25">
      <c r="A291" s="918"/>
      <c r="B291" s="9" t="s">
        <v>34</v>
      </c>
      <c r="C291" s="13" t="s">
        <v>35</v>
      </c>
      <c r="D291" s="13" t="s">
        <v>36</v>
      </c>
      <c r="E291" s="13" t="s">
        <v>37</v>
      </c>
      <c r="F291" s="920"/>
      <c r="G291" s="920"/>
      <c r="H291" s="924" t="s">
        <v>38</v>
      </c>
      <c r="I291" s="924"/>
      <c r="J291" s="921" t="s">
        <v>31</v>
      </c>
      <c r="K291" s="921" t="s">
        <v>32</v>
      </c>
      <c r="L291" s="925">
        <v>18.96</v>
      </c>
    </row>
    <row r="292" spans="1:12" ht="22.8" x14ac:dyDescent="0.25">
      <c r="A292" s="918"/>
      <c r="B292" s="14" t="s">
        <v>229</v>
      </c>
      <c r="C292" s="14" t="s">
        <v>840</v>
      </c>
      <c r="D292" s="15">
        <v>43721</v>
      </c>
      <c r="E292" s="14" t="s">
        <v>1238</v>
      </c>
      <c r="F292" s="920"/>
      <c r="G292" s="920"/>
      <c r="H292" s="924"/>
      <c r="I292" s="924"/>
      <c r="J292" s="921"/>
      <c r="K292" s="921"/>
      <c r="L292" s="925"/>
    </row>
    <row r="293" spans="1:12" ht="24" x14ac:dyDescent="0.25">
      <c r="A293" s="918">
        <v>1455</v>
      </c>
      <c r="B293" s="9" t="s">
        <v>22</v>
      </c>
      <c r="C293" s="13" t="s">
        <v>23</v>
      </c>
      <c r="D293" s="13" t="s">
        <v>24</v>
      </c>
      <c r="E293" s="13" t="s">
        <v>25</v>
      </c>
      <c r="F293" s="919" t="s">
        <v>17</v>
      </c>
      <c r="G293" s="919"/>
      <c r="H293" s="920"/>
      <c r="I293" s="920"/>
      <c r="J293" s="920"/>
      <c r="K293" s="920"/>
      <c r="L293" s="920"/>
    </row>
    <row r="294" spans="1:12" x14ac:dyDescent="0.25">
      <c r="A294" s="918"/>
      <c r="B294" s="921" t="s">
        <v>4271</v>
      </c>
      <c r="C294" s="922" t="s">
        <v>4272</v>
      </c>
      <c r="D294" s="923">
        <v>43600</v>
      </c>
      <c r="E294" s="921" t="s">
        <v>2226</v>
      </c>
      <c r="F294" s="921" t="s">
        <v>4273</v>
      </c>
      <c r="G294" s="921"/>
      <c r="H294" s="924" t="s">
        <v>30</v>
      </c>
      <c r="I294" s="924"/>
      <c r="J294" s="14" t="s">
        <v>31</v>
      </c>
      <c r="K294" s="14" t="s">
        <v>32</v>
      </c>
      <c r="L294" s="16">
        <v>1263</v>
      </c>
    </row>
    <row r="295" spans="1:12" x14ac:dyDescent="0.25">
      <c r="A295" s="918"/>
      <c r="B295" s="921"/>
      <c r="C295" s="922"/>
      <c r="D295" s="923"/>
      <c r="E295" s="921"/>
      <c r="F295" s="921"/>
      <c r="G295" s="921"/>
      <c r="H295" s="924" t="s">
        <v>33</v>
      </c>
      <c r="I295" s="924"/>
      <c r="J295" s="14" t="s">
        <v>31</v>
      </c>
      <c r="K295" s="14" t="s">
        <v>32</v>
      </c>
      <c r="L295" s="16">
        <v>650</v>
      </c>
    </row>
    <row r="296" spans="1:12" ht="24" x14ac:dyDescent="0.25">
      <c r="A296" s="918"/>
      <c r="B296" s="9" t="s">
        <v>34</v>
      </c>
      <c r="C296" s="13" t="s">
        <v>35</v>
      </c>
      <c r="D296" s="13" t="s">
        <v>36</v>
      </c>
      <c r="E296" s="13" t="s">
        <v>37</v>
      </c>
      <c r="F296" s="920"/>
      <c r="G296" s="920"/>
      <c r="H296" s="924" t="s">
        <v>38</v>
      </c>
      <c r="I296" s="924"/>
      <c r="J296" s="921" t="s">
        <v>31</v>
      </c>
      <c r="K296" s="921" t="s">
        <v>32</v>
      </c>
      <c r="L296" s="925">
        <v>780</v>
      </c>
    </row>
    <row r="297" spans="1:12" ht="22.8" x14ac:dyDescent="0.25">
      <c r="A297" s="918"/>
      <c r="B297" s="14" t="s">
        <v>578</v>
      </c>
      <c r="C297" s="14" t="s">
        <v>4273</v>
      </c>
      <c r="D297" s="15">
        <v>43604</v>
      </c>
      <c r="E297" s="14" t="s">
        <v>2747</v>
      </c>
      <c r="F297" s="920"/>
      <c r="G297" s="920"/>
      <c r="H297" s="924"/>
      <c r="I297" s="924"/>
      <c r="J297" s="921"/>
      <c r="K297" s="921"/>
      <c r="L297" s="925"/>
    </row>
    <row r="298" spans="1:12" ht="24" x14ac:dyDescent="0.25">
      <c r="A298" s="918">
        <v>1456</v>
      </c>
      <c r="B298" s="9" t="s">
        <v>22</v>
      </c>
      <c r="C298" s="13" t="s">
        <v>23</v>
      </c>
      <c r="D298" s="13" t="s">
        <v>24</v>
      </c>
      <c r="E298" s="13" t="s">
        <v>25</v>
      </c>
      <c r="F298" s="919" t="s">
        <v>17</v>
      </c>
      <c r="G298" s="919"/>
      <c r="H298" s="920"/>
      <c r="I298" s="920"/>
      <c r="J298" s="920"/>
      <c r="K298" s="920"/>
      <c r="L298" s="920"/>
    </row>
    <row r="299" spans="1:12" x14ac:dyDescent="0.25">
      <c r="A299" s="918"/>
      <c r="B299" s="921" t="s">
        <v>4271</v>
      </c>
      <c r="C299" s="922" t="s">
        <v>4274</v>
      </c>
      <c r="D299" s="923">
        <v>43670</v>
      </c>
      <c r="E299" s="921" t="s">
        <v>1437</v>
      </c>
      <c r="F299" s="921" t="s">
        <v>1438</v>
      </c>
      <c r="G299" s="921"/>
      <c r="H299" s="924" t="s">
        <v>30</v>
      </c>
      <c r="I299" s="924"/>
      <c r="J299" s="14" t="s">
        <v>31</v>
      </c>
      <c r="K299" s="14" t="s">
        <v>32</v>
      </c>
      <c r="L299" s="16">
        <v>500</v>
      </c>
    </row>
    <row r="300" spans="1:12" x14ac:dyDescent="0.25">
      <c r="A300" s="918"/>
      <c r="B300" s="921"/>
      <c r="C300" s="922"/>
      <c r="D300" s="923"/>
      <c r="E300" s="921"/>
      <c r="F300" s="921"/>
      <c r="G300" s="921"/>
      <c r="H300" s="924" t="s">
        <v>33</v>
      </c>
      <c r="I300" s="924"/>
      <c r="J300" s="14" t="s">
        <v>31</v>
      </c>
      <c r="K300" s="14" t="s">
        <v>32</v>
      </c>
      <c r="L300" s="16">
        <v>558</v>
      </c>
    </row>
    <row r="301" spans="1:12" ht="24" x14ac:dyDescent="0.25">
      <c r="A301" s="918"/>
      <c r="B301" s="9" t="s">
        <v>34</v>
      </c>
      <c r="C301" s="13" t="s">
        <v>35</v>
      </c>
      <c r="D301" s="13" t="s">
        <v>36</v>
      </c>
      <c r="E301" s="13" t="s">
        <v>37</v>
      </c>
      <c r="F301" s="920"/>
      <c r="G301" s="920"/>
      <c r="H301" s="924" t="s">
        <v>38</v>
      </c>
      <c r="I301" s="924"/>
      <c r="J301" s="921" t="s">
        <v>31</v>
      </c>
      <c r="K301" s="921" t="s">
        <v>32</v>
      </c>
      <c r="L301" s="925">
        <v>140</v>
      </c>
    </row>
    <row r="302" spans="1:12" ht="22.8" x14ac:dyDescent="0.25">
      <c r="A302" s="918"/>
      <c r="B302" s="14" t="s">
        <v>578</v>
      </c>
      <c r="C302" s="14" t="s">
        <v>1438</v>
      </c>
      <c r="D302" s="15">
        <v>43672</v>
      </c>
      <c r="E302" s="14" t="s">
        <v>2619</v>
      </c>
      <c r="F302" s="920"/>
      <c r="G302" s="920"/>
      <c r="H302" s="924"/>
      <c r="I302" s="924"/>
      <c r="J302" s="921"/>
      <c r="K302" s="921"/>
      <c r="L302" s="925"/>
    </row>
    <row r="303" spans="1:12" ht="24" x14ac:dyDescent="0.25">
      <c r="A303" s="918">
        <v>1457</v>
      </c>
      <c r="B303" s="9" t="s">
        <v>22</v>
      </c>
      <c r="C303" s="13" t="s">
        <v>23</v>
      </c>
      <c r="D303" s="13" t="s">
        <v>24</v>
      </c>
      <c r="E303" s="13" t="s">
        <v>25</v>
      </c>
      <c r="F303" s="919" t="s">
        <v>17</v>
      </c>
      <c r="G303" s="919"/>
      <c r="H303" s="920"/>
      <c r="I303" s="920"/>
      <c r="J303" s="920"/>
      <c r="K303" s="920"/>
      <c r="L303" s="920"/>
    </row>
    <row r="304" spans="1:12" x14ac:dyDescent="0.25">
      <c r="A304" s="918"/>
      <c r="B304" s="921" t="s">
        <v>4271</v>
      </c>
      <c r="C304" s="922" t="s">
        <v>4275</v>
      </c>
      <c r="D304" s="923">
        <v>43680</v>
      </c>
      <c r="E304" s="921" t="s">
        <v>3918</v>
      </c>
      <c r="F304" s="921" t="s">
        <v>4276</v>
      </c>
      <c r="G304" s="921"/>
      <c r="H304" s="924" t="s">
        <v>30</v>
      </c>
      <c r="I304" s="924"/>
      <c r="J304" s="14" t="s">
        <v>31</v>
      </c>
      <c r="K304" s="14" t="s">
        <v>32</v>
      </c>
      <c r="L304" s="16">
        <v>571</v>
      </c>
    </row>
    <row r="305" spans="1:12" x14ac:dyDescent="0.25">
      <c r="A305" s="918"/>
      <c r="B305" s="921"/>
      <c r="C305" s="922"/>
      <c r="D305" s="923"/>
      <c r="E305" s="921"/>
      <c r="F305" s="921"/>
      <c r="G305" s="921"/>
      <c r="H305" s="924" t="s">
        <v>33</v>
      </c>
      <c r="I305" s="924"/>
      <c r="J305" s="14" t="s">
        <v>31</v>
      </c>
      <c r="K305" s="14" t="s">
        <v>32</v>
      </c>
      <c r="L305" s="16">
        <v>626.01</v>
      </c>
    </row>
    <row r="306" spans="1:12" ht="24" x14ac:dyDescent="0.25">
      <c r="A306" s="918"/>
      <c r="B306" s="9" t="s">
        <v>34</v>
      </c>
      <c r="C306" s="13" t="s">
        <v>35</v>
      </c>
      <c r="D306" s="13" t="s">
        <v>36</v>
      </c>
      <c r="E306" s="13" t="s">
        <v>37</v>
      </c>
      <c r="F306" s="920"/>
      <c r="G306" s="920"/>
      <c r="H306" s="924" t="s">
        <v>38</v>
      </c>
      <c r="I306" s="924"/>
      <c r="J306" s="921" t="s">
        <v>31</v>
      </c>
      <c r="K306" s="921" t="s">
        <v>31</v>
      </c>
      <c r="L306" s="925">
        <v>0</v>
      </c>
    </row>
    <row r="307" spans="1:12" ht="22.8" x14ac:dyDescent="0.25">
      <c r="A307" s="918"/>
      <c r="B307" s="14" t="s">
        <v>578</v>
      </c>
      <c r="C307" s="14" t="s">
        <v>4276</v>
      </c>
      <c r="D307" s="15">
        <v>43685</v>
      </c>
      <c r="E307" s="14" t="s">
        <v>4277</v>
      </c>
      <c r="F307" s="920"/>
      <c r="G307" s="920"/>
      <c r="H307" s="924"/>
      <c r="I307" s="924"/>
      <c r="J307" s="921"/>
      <c r="K307" s="921"/>
      <c r="L307" s="925"/>
    </row>
    <row r="308" spans="1:12" ht="24" x14ac:dyDescent="0.25">
      <c r="A308" s="918">
        <v>1458</v>
      </c>
      <c r="B308" s="9" t="s">
        <v>22</v>
      </c>
      <c r="C308" s="13" t="s">
        <v>23</v>
      </c>
      <c r="D308" s="13" t="s">
        <v>24</v>
      </c>
      <c r="E308" s="13" t="s">
        <v>25</v>
      </c>
      <c r="F308" s="919" t="s">
        <v>17</v>
      </c>
      <c r="G308" s="919"/>
      <c r="H308" s="920"/>
      <c r="I308" s="920"/>
      <c r="J308" s="920"/>
      <c r="K308" s="920"/>
      <c r="L308" s="920"/>
    </row>
    <row r="309" spans="1:12" x14ac:dyDescent="0.25">
      <c r="A309" s="918"/>
      <c r="B309" s="921" t="s">
        <v>4271</v>
      </c>
      <c r="C309" s="922" t="s">
        <v>4278</v>
      </c>
      <c r="D309" s="923">
        <v>43730</v>
      </c>
      <c r="E309" s="921" t="s">
        <v>465</v>
      </c>
      <c r="F309" s="921" t="s">
        <v>4279</v>
      </c>
      <c r="G309" s="921"/>
      <c r="H309" s="924" t="s">
        <v>30</v>
      </c>
      <c r="I309" s="924"/>
      <c r="J309" s="14" t="s">
        <v>31</v>
      </c>
      <c r="K309" s="14" t="s">
        <v>32</v>
      </c>
      <c r="L309" s="16">
        <v>160</v>
      </c>
    </row>
    <row r="310" spans="1:12" x14ac:dyDescent="0.25">
      <c r="A310" s="918"/>
      <c r="B310" s="921"/>
      <c r="C310" s="922"/>
      <c r="D310" s="923"/>
      <c r="E310" s="921"/>
      <c r="F310" s="921"/>
      <c r="G310" s="921"/>
      <c r="H310" s="924" t="s">
        <v>33</v>
      </c>
      <c r="I310" s="924"/>
      <c r="J310" s="921" t="s">
        <v>31</v>
      </c>
      <c r="K310" s="921" t="s">
        <v>31</v>
      </c>
      <c r="L310" s="925">
        <v>0</v>
      </c>
    </row>
    <row r="311" spans="1:12" x14ac:dyDescent="0.25">
      <c r="A311" s="918"/>
      <c r="B311" s="921"/>
      <c r="C311" s="922"/>
      <c r="D311" s="923"/>
      <c r="E311" s="921"/>
      <c r="F311" s="921"/>
      <c r="G311" s="921"/>
      <c r="H311" s="924"/>
      <c r="I311" s="924"/>
      <c r="J311" s="921"/>
      <c r="K311" s="921"/>
      <c r="L311" s="925"/>
    </row>
    <row r="312" spans="1:12" ht="24" x14ac:dyDescent="0.25">
      <c r="A312" s="918"/>
      <c r="B312" s="9" t="s">
        <v>34</v>
      </c>
      <c r="C312" s="13" t="s">
        <v>35</v>
      </c>
      <c r="D312" s="13" t="s">
        <v>36</v>
      </c>
      <c r="E312" s="13" t="s">
        <v>37</v>
      </c>
      <c r="F312" s="920"/>
      <c r="G312" s="920"/>
      <c r="H312" s="924" t="s">
        <v>38</v>
      </c>
      <c r="I312" s="924"/>
      <c r="J312" s="921" t="s">
        <v>31</v>
      </c>
      <c r="K312" s="921" t="s">
        <v>32</v>
      </c>
      <c r="L312" s="925">
        <v>270</v>
      </c>
    </row>
    <row r="313" spans="1:12" ht="22.8" x14ac:dyDescent="0.25">
      <c r="A313" s="918"/>
      <c r="B313" s="14" t="s">
        <v>578</v>
      </c>
      <c r="C313" s="14" t="s">
        <v>4279</v>
      </c>
      <c r="D313" s="15">
        <v>43735</v>
      </c>
      <c r="E313" s="14" t="s">
        <v>1762</v>
      </c>
      <c r="F313" s="920"/>
      <c r="G313" s="920"/>
      <c r="H313" s="924"/>
      <c r="I313" s="924"/>
      <c r="J313" s="921"/>
      <c r="K313" s="921"/>
      <c r="L313" s="925"/>
    </row>
    <row r="314" spans="1:12" ht="24" x14ac:dyDescent="0.25">
      <c r="A314" s="918">
        <v>1459</v>
      </c>
      <c r="B314" s="9" t="s">
        <v>22</v>
      </c>
      <c r="C314" s="13" t="s">
        <v>23</v>
      </c>
      <c r="D314" s="13" t="s">
        <v>24</v>
      </c>
      <c r="E314" s="13" t="s">
        <v>25</v>
      </c>
      <c r="F314" s="919" t="s">
        <v>17</v>
      </c>
      <c r="G314" s="919"/>
      <c r="H314" s="920"/>
      <c r="I314" s="920"/>
      <c r="J314" s="920"/>
      <c r="K314" s="920"/>
      <c r="L314" s="920"/>
    </row>
    <row r="315" spans="1:12" x14ac:dyDescent="0.25">
      <c r="A315" s="918"/>
      <c r="B315" s="921" t="s">
        <v>4271</v>
      </c>
      <c r="C315" s="922" t="s">
        <v>4278</v>
      </c>
      <c r="D315" s="923">
        <v>43730</v>
      </c>
      <c r="E315" s="921" t="s">
        <v>465</v>
      </c>
      <c r="F315" s="921" t="s">
        <v>4280</v>
      </c>
      <c r="G315" s="921"/>
      <c r="H315" s="924" t="s">
        <v>30</v>
      </c>
      <c r="I315" s="924"/>
      <c r="J315" s="14" t="s">
        <v>31</v>
      </c>
      <c r="K315" s="14" t="s">
        <v>32</v>
      </c>
      <c r="L315" s="16">
        <v>686</v>
      </c>
    </row>
    <row r="316" spans="1:12" x14ac:dyDescent="0.25">
      <c r="A316" s="918"/>
      <c r="B316" s="921"/>
      <c r="C316" s="922"/>
      <c r="D316" s="923"/>
      <c r="E316" s="921"/>
      <c r="F316" s="921"/>
      <c r="G316" s="921"/>
      <c r="H316" s="924" t="s">
        <v>33</v>
      </c>
      <c r="I316" s="924"/>
      <c r="J316" s="921" t="s">
        <v>31</v>
      </c>
      <c r="K316" s="921" t="s">
        <v>32</v>
      </c>
      <c r="L316" s="925">
        <v>1000</v>
      </c>
    </row>
    <row r="317" spans="1:12" x14ac:dyDescent="0.25">
      <c r="A317" s="918"/>
      <c r="B317" s="921"/>
      <c r="C317" s="922"/>
      <c r="D317" s="923"/>
      <c r="E317" s="921"/>
      <c r="F317" s="921"/>
      <c r="G317" s="921"/>
      <c r="H317" s="924"/>
      <c r="I317" s="924"/>
      <c r="J317" s="921"/>
      <c r="K317" s="921"/>
      <c r="L317" s="925"/>
    </row>
    <row r="318" spans="1:12" ht="24" x14ac:dyDescent="0.25">
      <c r="A318" s="918"/>
      <c r="B318" s="9" t="s">
        <v>34</v>
      </c>
      <c r="C318" s="13" t="s">
        <v>35</v>
      </c>
      <c r="D318" s="13" t="s">
        <v>36</v>
      </c>
      <c r="E318" s="13" t="s">
        <v>37</v>
      </c>
      <c r="F318" s="920"/>
      <c r="G318" s="920"/>
      <c r="H318" s="924" t="s">
        <v>38</v>
      </c>
      <c r="I318" s="924"/>
      <c r="J318" s="921" t="s">
        <v>31</v>
      </c>
      <c r="K318" s="921" t="s">
        <v>32</v>
      </c>
      <c r="L318" s="925">
        <v>878</v>
      </c>
    </row>
    <row r="319" spans="1:12" ht="22.8" x14ac:dyDescent="0.25">
      <c r="A319" s="918"/>
      <c r="B319" s="14" t="s">
        <v>578</v>
      </c>
      <c r="C319" s="14" t="s">
        <v>4280</v>
      </c>
      <c r="D319" s="15">
        <v>43735</v>
      </c>
      <c r="E319" s="14" t="s">
        <v>1762</v>
      </c>
      <c r="F319" s="920"/>
      <c r="G319" s="920"/>
      <c r="H319" s="924"/>
      <c r="I319" s="924"/>
      <c r="J319" s="921"/>
      <c r="K319" s="921"/>
      <c r="L319" s="925"/>
    </row>
    <row r="320" spans="1:12" ht="24" x14ac:dyDescent="0.25">
      <c r="A320" s="918">
        <v>1460</v>
      </c>
      <c r="B320" s="9" t="s">
        <v>22</v>
      </c>
      <c r="C320" s="13" t="s">
        <v>23</v>
      </c>
      <c r="D320" s="13" t="s">
        <v>24</v>
      </c>
      <c r="E320" s="13" t="s">
        <v>25</v>
      </c>
      <c r="F320" s="919" t="s">
        <v>17</v>
      </c>
      <c r="G320" s="919"/>
      <c r="H320" s="920"/>
      <c r="I320" s="920"/>
      <c r="J320" s="920"/>
      <c r="K320" s="920"/>
      <c r="L320" s="920"/>
    </row>
    <row r="321" spans="1:12" x14ac:dyDescent="0.25">
      <c r="A321" s="918"/>
      <c r="B321" s="921" t="s">
        <v>4281</v>
      </c>
      <c r="C321" s="922" t="s">
        <v>4282</v>
      </c>
      <c r="D321" s="923">
        <v>43616</v>
      </c>
      <c r="E321" s="921" t="s">
        <v>2226</v>
      </c>
      <c r="F321" s="921" t="s">
        <v>3178</v>
      </c>
      <c r="G321" s="921"/>
      <c r="H321" s="924" t="s">
        <v>30</v>
      </c>
      <c r="I321" s="924"/>
      <c r="J321" s="14" t="s">
        <v>31</v>
      </c>
      <c r="K321" s="14" t="s">
        <v>32</v>
      </c>
      <c r="L321" s="16">
        <v>421.54</v>
      </c>
    </row>
    <row r="322" spans="1:12" x14ac:dyDescent="0.25">
      <c r="A322" s="918"/>
      <c r="B322" s="921"/>
      <c r="C322" s="922"/>
      <c r="D322" s="923"/>
      <c r="E322" s="921"/>
      <c r="F322" s="921"/>
      <c r="G322" s="921"/>
      <c r="H322" s="924" t="s">
        <v>33</v>
      </c>
      <c r="I322" s="924"/>
      <c r="J322" s="921" t="s">
        <v>31</v>
      </c>
      <c r="K322" s="921" t="s">
        <v>32</v>
      </c>
      <c r="L322" s="925">
        <v>283.95999999999998</v>
      </c>
    </row>
    <row r="323" spans="1:12" x14ac:dyDescent="0.25">
      <c r="A323" s="918"/>
      <c r="B323" s="921"/>
      <c r="C323" s="922"/>
      <c r="D323" s="923"/>
      <c r="E323" s="921"/>
      <c r="F323" s="921"/>
      <c r="G323" s="921"/>
      <c r="H323" s="924"/>
      <c r="I323" s="924"/>
      <c r="J323" s="921"/>
      <c r="K323" s="921"/>
      <c r="L323" s="925"/>
    </row>
    <row r="324" spans="1:12" ht="24" x14ac:dyDescent="0.25">
      <c r="A324" s="918"/>
      <c r="B324" s="9" t="s">
        <v>34</v>
      </c>
      <c r="C324" s="13" t="s">
        <v>35</v>
      </c>
      <c r="D324" s="13" t="s">
        <v>36</v>
      </c>
      <c r="E324" s="13" t="s">
        <v>37</v>
      </c>
      <c r="F324" s="920"/>
      <c r="G324" s="920"/>
      <c r="H324" s="924" t="s">
        <v>38</v>
      </c>
      <c r="I324" s="924"/>
      <c r="J324" s="921" t="s">
        <v>31</v>
      </c>
      <c r="K324" s="921" t="s">
        <v>31</v>
      </c>
      <c r="L324" s="925">
        <v>0</v>
      </c>
    </row>
    <row r="325" spans="1:12" ht="22.8" x14ac:dyDescent="0.25">
      <c r="A325" s="918"/>
      <c r="B325" s="14" t="s">
        <v>4283</v>
      </c>
      <c r="C325" s="14" t="s">
        <v>3178</v>
      </c>
      <c r="D325" s="15">
        <v>43620</v>
      </c>
      <c r="E325" s="14" t="s">
        <v>4101</v>
      </c>
      <c r="F325" s="920"/>
      <c r="G325" s="920"/>
      <c r="H325" s="924"/>
      <c r="I325" s="924"/>
      <c r="J325" s="921"/>
      <c r="K325" s="921"/>
      <c r="L325" s="925"/>
    </row>
    <row r="326" spans="1:12" ht="24" x14ac:dyDescent="0.25">
      <c r="A326" s="918">
        <v>1461</v>
      </c>
      <c r="B326" s="9" t="s">
        <v>22</v>
      </c>
      <c r="C326" s="13" t="s">
        <v>23</v>
      </c>
      <c r="D326" s="13" t="s">
        <v>24</v>
      </c>
      <c r="E326" s="13" t="s">
        <v>25</v>
      </c>
      <c r="F326" s="919" t="s">
        <v>17</v>
      </c>
      <c r="G326" s="919"/>
      <c r="H326" s="920"/>
      <c r="I326" s="920"/>
      <c r="J326" s="920"/>
      <c r="K326" s="920"/>
      <c r="L326" s="920"/>
    </row>
    <row r="327" spans="1:12" x14ac:dyDescent="0.25">
      <c r="A327" s="918"/>
      <c r="B327" s="921" t="s">
        <v>4284</v>
      </c>
      <c r="C327" s="922" t="s">
        <v>4285</v>
      </c>
      <c r="D327" s="923">
        <v>43566</v>
      </c>
      <c r="E327" s="921" t="s">
        <v>4286</v>
      </c>
      <c r="F327" s="921" t="s">
        <v>4287</v>
      </c>
      <c r="G327" s="921"/>
      <c r="H327" s="924" t="s">
        <v>30</v>
      </c>
      <c r="I327" s="924"/>
      <c r="J327" s="14" t="s">
        <v>31</v>
      </c>
      <c r="K327" s="14" t="s">
        <v>31</v>
      </c>
      <c r="L327" s="16">
        <v>0</v>
      </c>
    </row>
    <row r="328" spans="1:12" x14ac:dyDescent="0.25">
      <c r="A328" s="918"/>
      <c r="B328" s="921"/>
      <c r="C328" s="922"/>
      <c r="D328" s="923"/>
      <c r="E328" s="921"/>
      <c r="F328" s="921"/>
      <c r="G328" s="921"/>
      <c r="H328" s="924" t="s">
        <v>33</v>
      </c>
      <c r="I328" s="924"/>
      <c r="J328" s="14" t="s">
        <v>31</v>
      </c>
      <c r="K328" s="14" t="s">
        <v>32</v>
      </c>
      <c r="L328" s="16">
        <v>856.5</v>
      </c>
    </row>
    <row r="329" spans="1:12" ht="24" x14ac:dyDescent="0.25">
      <c r="A329" s="918"/>
      <c r="B329" s="9" t="s">
        <v>34</v>
      </c>
      <c r="C329" s="13" t="s">
        <v>35</v>
      </c>
      <c r="D329" s="13" t="s">
        <v>36</v>
      </c>
      <c r="E329" s="13" t="s">
        <v>37</v>
      </c>
      <c r="F329" s="920"/>
      <c r="G329" s="920"/>
      <c r="H329" s="924" t="s">
        <v>38</v>
      </c>
      <c r="I329" s="924"/>
      <c r="J329" s="921" t="s">
        <v>31</v>
      </c>
      <c r="K329" s="921" t="s">
        <v>31</v>
      </c>
      <c r="L329" s="925">
        <v>0</v>
      </c>
    </row>
    <row r="330" spans="1:12" ht="22.8" x14ac:dyDescent="0.25">
      <c r="A330" s="918"/>
      <c r="B330" s="14" t="s">
        <v>574</v>
      </c>
      <c r="C330" s="14" t="s">
        <v>4287</v>
      </c>
      <c r="D330" s="15">
        <v>43568</v>
      </c>
      <c r="E330" s="14" t="s">
        <v>399</v>
      </c>
      <c r="F330" s="920"/>
      <c r="G330" s="920"/>
      <c r="H330" s="924"/>
      <c r="I330" s="924"/>
      <c r="J330" s="921"/>
      <c r="K330" s="921"/>
      <c r="L330" s="925"/>
    </row>
    <row r="331" spans="1:12" ht="24" x14ac:dyDescent="0.25">
      <c r="A331" s="918">
        <v>1462</v>
      </c>
      <c r="B331" s="9" t="s">
        <v>22</v>
      </c>
      <c r="C331" s="13" t="s">
        <v>23</v>
      </c>
      <c r="D331" s="13" t="s">
        <v>24</v>
      </c>
      <c r="E331" s="13" t="s">
        <v>25</v>
      </c>
      <c r="F331" s="919" t="s">
        <v>17</v>
      </c>
      <c r="G331" s="919"/>
      <c r="H331" s="920"/>
      <c r="I331" s="920"/>
      <c r="J331" s="920"/>
      <c r="K331" s="920"/>
      <c r="L331" s="920"/>
    </row>
    <row r="332" spans="1:12" x14ac:dyDescent="0.25">
      <c r="A332" s="918"/>
      <c r="B332" s="921" t="s">
        <v>4288</v>
      </c>
      <c r="C332" s="922" t="s">
        <v>4289</v>
      </c>
      <c r="D332" s="923">
        <v>43582</v>
      </c>
      <c r="E332" s="921" t="s">
        <v>402</v>
      </c>
      <c r="F332" s="921" t="s">
        <v>403</v>
      </c>
      <c r="G332" s="921"/>
      <c r="H332" s="924" t="s">
        <v>30</v>
      </c>
      <c r="I332" s="924"/>
      <c r="J332" s="14" t="s">
        <v>31</v>
      </c>
      <c r="K332" s="14" t="s">
        <v>32</v>
      </c>
      <c r="L332" s="16">
        <v>780</v>
      </c>
    </row>
    <row r="333" spans="1:12" x14ac:dyDescent="0.25">
      <c r="A333" s="918"/>
      <c r="B333" s="921"/>
      <c r="C333" s="922"/>
      <c r="D333" s="923"/>
      <c r="E333" s="921"/>
      <c r="F333" s="921"/>
      <c r="G333" s="921"/>
      <c r="H333" s="924" t="s">
        <v>33</v>
      </c>
      <c r="I333" s="924"/>
      <c r="J333" s="14" t="s">
        <v>31</v>
      </c>
      <c r="K333" s="14" t="s">
        <v>32</v>
      </c>
      <c r="L333" s="16">
        <v>297.98</v>
      </c>
    </row>
    <row r="334" spans="1:12" ht="24" x14ac:dyDescent="0.25">
      <c r="A334" s="918"/>
      <c r="B334" s="9" t="s">
        <v>34</v>
      </c>
      <c r="C334" s="13" t="s">
        <v>35</v>
      </c>
      <c r="D334" s="13" t="s">
        <v>36</v>
      </c>
      <c r="E334" s="13" t="s">
        <v>37</v>
      </c>
      <c r="F334" s="920"/>
      <c r="G334" s="920"/>
      <c r="H334" s="924" t="s">
        <v>38</v>
      </c>
      <c r="I334" s="924"/>
      <c r="J334" s="921" t="s">
        <v>31</v>
      </c>
      <c r="K334" s="921" t="s">
        <v>31</v>
      </c>
      <c r="L334" s="925">
        <v>0</v>
      </c>
    </row>
    <row r="335" spans="1:12" ht="22.8" x14ac:dyDescent="0.25">
      <c r="A335" s="918"/>
      <c r="B335" s="14" t="s">
        <v>4290</v>
      </c>
      <c r="C335" s="14" t="s">
        <v>403</v>
      </c>
      <c r="D335" s="15">
        <v>43589</v>
      </c>
      <c r="E335" s="14" t="s">
        <v>458</v>
      </c>
      <c r="F335" s="920"/>
      <c r="G335" s="920"/>
      <c r="H335" s="924"/>
      <c r="I335" s="924"/>
      <c r="J335" s="921"/>
      <c r="K335" s="921"/>
      <c r="L335" s="925"/>
    </row>
    <row r="336" spans="1:12" ht="24" x14ac:dyDescent="0.25">
      <c r="A336" s="918">
        <v>1463</v>
      </c>
      <c r="B336" s="9" t="s">
        <v>22</v>
      </c>
      <c r="C336" s="13" t="s">
        <v>23</v>
      </c>
      <c r="D336" s="13" t="s">
        <v>24</v>
      </c>
      <c r="E336" s="13" t="s">
        <v>25</v>
      </c>
      <c r="F336" s="919" t="s">
        <v>17</v>
      </c>
      <c r="G336" s="919"/>
      <c r="H336" s="920"/>
      <c r="I336" s="920"/>
      <c r="J336" s="920"/>
      <c r="K336" s="920"/>
      <c r="L336" s="920"/>
    </row>
    <row r="337" spans="1:12" x14ac:dyDescent="0.25">
      <c r="A337" s="918"/>
      <c r="B337" s="921" t="s">
        <v>4291</v>
      </c>
      <c r="C337" s="922" t="s">
        <v>4292</v>
      </c>
      <c r="D337" s="923">
        <v>43601</v>
      </c>
      <c r="E337" s="921" t="s">
        <v>1876</v>
      </c>
      <c r="F337" s="921" t="s">
        <v>4293</v>
      </c>
      <c r="G337" s="921"/>
      <c r="H337" s="924" t="s">
        <v>30</v>
      </c>
      <c r="I337" s="924"/>
      <c r="J337" s="14" t="s">
        <v>31</v>
      </c>
      <c r="K337" s="14" t="s">
        <v>32</v>
      </c>
      <c r="L337" s="16">
        <v>253</v>
      </c>
    </row>
    <row r="338" spans="1:12" x14ac:dyDescent="0.25">
      <c r="A338" s="918"/>
      <c r="B338" s="921"/>
      <c r="C338" s="922"/>
      <c r="D338" s="923"/>
      <c r="E338" s="921"/>
      <c r="F338" s="921"/>
      <c r="G338" s="921"/>
      <c r="H338" s="924" t="s">
        <v>33</v>
      </c>
      <c r="I338" s="924"/>
      <c r="J338" s="14" t="s">
        <v>31</v>
      </c>
      <c r="K338" s="14" t="s">
        <v>32</v>
      </c>
      <c r="L338" s="16">
        <v>145</v>
      </c>
    </row>
    <row r="339" spans="1:12" ht="24" x14ac:dyDescent="0.25">
      <c r="A339" s="918"/>
      <c r="B339" s="9" t="s">
        <v>34</v>
      </c>
      <c r="C339" s="13" t="s">
        <v>35</v>
      </c>
      <c r="D339" s="13" t="s">
        <v>36</v>
      </c>
      <c r="E339" s="13" t="s">
        <v>37</v>
      </c>
      <c r="F339" s="920"/>
      <c r="G339" s="920"/>
      <c r="H339" s="924" t="s">
        <v>38</v>
      </c>
      <c r="I339" s="924"/>
      <c r="J339" s="921" t="s">
        <v>31</v>
      </c>
      <c r="K339" s="921" t="s">
        <v>31</v>
      </c>
      <c r="L339" s="925">
        <v>0</v>
      </c>
    </row>
    <row r="340" spans="1:12" ht="22.8" x14ac:dyDescent="0.25">
      <c r="A340" s="918"/>
      <c r="B340" s="14" t="s">
        <v>4294</v>
      </c>
      <c r="C340" s="14" t="s">
        <v>4293</v>
      </c>
      <c r="D340" s="15">
        <v>43602</v>
      </c>
      <c r="E340" s="14" t="s">
        <v>1636</v>
      </c>
      <c r="F340" s="920"/>
      <c r="G340" s="920"/>
      <c r="H340" s="924"/>
      <c r="I340" s="924"/>
      <c r="J340" s="921"/>
      <c r="K340" s="921"/>
      <c r="L340" s="925"/>
    </row>
    <row r="341" spans="1:12" ht="24" x14ac:dyDescent="0.25">
      <c r="A341" s="918">
        <v>1464</v>
      </c>
      <c r="B341" s="9" t="s">
        <v>22</v>
      </c>
      <c r="C341" s="13" t="s">
        <v>23</v>
      </c>
      <c r="D341" s="13" t="s">
        <v>24</v>
      </c>
      <c r="E341" s="13" t="s">
        <v>25</v>
      </c>
      <c r="F341" s="919" t="s">
        <v>17</v>
      </c>
      <c r="G341" s="919"/>
      <c r="H341" s="920"/>
      <c r="I341" s="920"/>
      <c r="J341" s="920"/>
      <c r="K341" s="920"/>
      <c r="L341" s="920"/>
    </row>
    <row r="342" spans="1:12" x14ac:dyDescent="0.25">
      <c r="A342" s="918"/>
      <c r="B342" s="921" t="s">
        <v>4295</v>
      </c>
      <c r="C342" s="922" t="s">
        <v>4296</v>
      </c>
      <c r="D342" s="923">
        <v>43686</v>
      </c>
      <c r="E342" s="921" t="s">
        <v>2828</v>
      </c>
      <c r="F342" s="921" t="s">
        <v>3520</v>
      </c>
      <c r="G342" s="921"/>
      <c r="H342" s="924" t="s">
        <v>30</v>
      </c>
      <c r="I342" s="924"/>
      <c r="J342" s="14" t="s">
        <v>31</v>
      </c>
      <c r="K342" s="14" t="s">
        <v>32</v>
      </c>
      <c r="L342" s="16">
        <v>2895</v>
      </c>
    </row>
    <row r="343" spans="1:12" x14ac:dyDescent="0.25">
      <c r="A343" s="918"/>
      <c r="B343" s="921"/>
      <c r="C343" s="922"/>
      <c r="D343" s="923"/>
      <c r="E343" s="921"/>
      <c r="F343" s="921"/>
      <c r="G343" s="921"/>
      <c r="H343" s="924" t="s">
        <v>33</v>
      </c>
      <c r="I343" s="924"/>
      <c r="J343" s="921" t="s">
        <v>31</v>
      </c>
      <c r="K343" s="921" t="s">
        <v>32</v>
      </c>
      <c r="L343" s="925">
        <v>2262.3200000000002</v>
      </c>
    </row>
    <row r="344" spans="1:12" x14ac:dyDescent="0.25">
      <c r="A344" s="918"/>
      <c r="B344" s="921"/>
      <c r="C344" s="922"/>
      <c r="D344" s="923"/>
      <c r="E344" s="921"/>
      <c r="F344" s="921"/>
      <c r="G344" s="921"/>
      <c r="H344" s="924"/>
      <c r="I344" s="924"/>
      <c r="J344" s="921"/>
      <c r="K344" s="921"/>
      <c r="L344" s="925"/>
    </row>
    <row r="345" spans="1:12" ht="24" x14ac:dyDescent="0.25">
      <c r="A345" s="918"/>
      <c r="B345" s="9" t="s">
        <v>34</v>
      </c>
      <c r="C345" s="13" t="s">
        <v>35</v>
      </c>
      <c r="D345" s="13" t="s">
        <v>36</v>
      </c>
      <c r="E345" s="13" t="s">
        <v>37</v>
      </c>
      <c r="F345" s="920"/>
      <c r="G345" s="920"/>
      <c r="H345" s="924" t="s">
        <v>38</v>
      </c>
      <c r="I345" s="924"/>
      <c r="J345" s="921" t="s">
        <v>31</v>
      </c>
      <c r="K345" s="921" t="s">
        <v>31</v>
      </c>
      <c r="L345" s="925">
        <v>0</v>
      </c>
    </row>
    <row r="346" spans="1:12" ht="22.8" x14ac:dyDescent="0.25">
      <c r="A346" s="918"/>
      <c r="B346" s="14" t="s">
        <v>4297</v>
      </c>
      <c r="C346" s="14" t="s">
        <v>3520</v>
      </c>
      <c r="D346" s="15">
        <v>43698</v>
      </c>
      <c r="E346" s="14" t="s">
        <v>4298</v>
      </c>
      <c r="F346" s="920"/>
      <c r="G346" s="920"/>
      <c r="H346" s="924"/>
      <c r="I346" s="924"/>
      <c r="J346" s="921"/>
      <c r="K346" s="921"/>
      <c r="L346" s="925"/>
    </row>
    <row r="347" spans="1:12" ht="24" x14ac:dyDescent="0.25">
      <c r="A347" s="918">
        <v>1465</v>
      </c>
      <c r="B347" s="9" t="s">
        <v>22</v>
      </c>
      <c r="C347" s="13" t="s">
        <v>23</v>
      </c>
      <c r="D347" s="13" t="s">
        <v>24</v>
      </c>
      <c r="E347" s="13" t="s">
        <v>25</v>
      </c>
      <c r="F347" s="919" t="s">
        <v>17</v>
      </c>
      <c r="G347" s="919"/>
      <c r="H347" s="920"/>
      <c r="I347" s="920"/>
      <c r="J347" s="920"/>
      <c r="K347" s="920"/>
      <c r="L347" s="920"/>
    </row>
    <row r="348" spans="1:12" x14ac:dyDescent="0.25">
      <c r="A348" s="918"/>
      <c r="B348" s="921" t="s">
        <v>4295</v>
      </c>
      <c r="C348" s="922" t="s">
        <v>4299</v>
      </c>
      <c r="D348" s="923">
        <v>43735</v>
      </c>
      <c r="E348" s="921" t="s">
        <v>1570</v>
      </c>
      <c r="F348" s="921" t="s">
        <v>4300</v>
      </c>
      <c r="G348" s="921"/>
      <c r="H348" s="924" t="s">
        <v>30</v>
      </c>
      <c r="I348" s="924"/>
      <c r="J348" s="14" t="s">
        <v>31</v>
      </c>
      <c r="K348" s="14" t="s">
        <v>32</v>
      </c>
      <c r="L348" s="16">
        <v>830</v>
      </c>
    </row>
    <row r="349" spans="1:12" x14ac:dyDescent="0.25">
      <c r="A349" s="918"/>
      <c r="B349" s="921"/>
      <c r="C349" s="922"/>
      <c r="D349" s="923"/>
      <c r="E349" s="921"/>
      <c r="F349" s="921"/>
      <c r="G349" s="921"/>
      <c r="H349" s="924" t="s">
        <v>33</v>
      </c>
      <c r="I349" s="924"/>
      <c r="J349" s="14" t="s">
        <v>31</v>
      </c>
      <c r="K349" s="14" t="s">
        <v>31</v>
      </c>
      <c r="L349" s="16">
        <v>0</v>
      </c>
    </row>
    <row r="350" spans="1:12" ht="24" x14ac:dyDescent="0.25">
      <c r="A350" s="918"/>
      <c r="B350" s="9" t="s">
        <v>34</v>
      </c>
      <c r="C350" s="13" t="s">
        <v>35</v>
      </c>
      <c r="D350" s="13" t="s">
        <v>36</v>
      </c>
      <c r="E350" s="13" t="s">
        <v>37</v>
      </c>
      <c r="F350" s="920"/>
      <c r="G350" s="920"/>
      <c r="H350" s="924" t="s">
        <v>38</v>
      </c>
      <c r="I350" s="924"/>
      <c r="J350" s="921" t="s">
        <v>31</v>
      </c>
      <c r="K350" s="921" t="s">
        <v>32</v>
      </c>
      <c r="L350" s="925">
        <v>430</v>
      </c>
    </row>
    <row r="351" spans="1:12" ht="22.8" x14ac:dyDescent="0.25">
      <c r="A351" s="918"/>
      <c r="B351" s="14" t="s">
        <v>4297</v>
      </c>
      <c r="C351" s="14" t="s">
        <v>4300</v>
      </c>
      <c r="D351" s="15">
        <v>43738</v>
      </c>
      <c r="E351" s="14" t="s">
        <v>1161</v>
      </c>
      <c r="F351" s="920"/>
      <c r="G351" s="920"/>
      <c r="H351" s="924"/>
      <c r="I351" s="924"/>
      <c r="J351" s="921"/>
      <c r="K351" s="921"/>
      <c r="L351" s="925"/>
    </row>
    <row r="352" spans="1:12" ht="24" x14ac:dyDescent="0.25">
      <c r="A352" s="918">
        <v>1466</v>
      </c>
      <c r="B352" s="9" t="s">
        <v>22</v>
      </c>
      <c r="C352" s="13" t="s">
        <v>23</v>
      </c>
      <c r="D352" s="13" t="s">
        <v>24</v>
      </c>
      <c r="E352" s="13" t="s">
        <v>25</v>
      </c>
      <c r="F352" s="919" t="s">
        <v>17</v>
      </c>
      <c r="G352" s="919"/>
      <c r="H352" s="920"/>
      <c r="I352" s="920"/>
      <c r="J352" s="920"/>
      <c r="K352" s="920"/>
      <c r="L352" s="920"/>
    </row>
    <row r="353" spans="1:12" x14ac:dyDescent="0.25">
      <c r="A353" s="918"/>
      <c r="B353" s="921" t="s">
        <v>4301</v>
      </c>
      <c r="C353" s="921" t="s">
        <v>4302</v>
      </c>
      <c r="D353" s="923">
        <v>43618</v>
      </c>
      <c r="E353" s="921" t="s">
        <v>187</v>
      </c>
      <c r="F353" s="921" t="s">
        <v>4303</v>
      </c>
      <c r="G353" s="921"/>
      <c r="H353" s="924" t="s">
        <v>30</v>
      </c>
      <c r="I353" s="924"/>
      <c r="J353" s="14" t="s">
        <v>31</v>
      </c>
      <c r="K353" s="14" t="s">
        <v>31</v>
      </c>
      <c r="L353" s="16">
        <v>0</v>
      </c>
    </row>
    <row r="354" spans="1:12" x14ac:dyDescent="0.25">
      <c r="A354" s="918"/>
      <c r="B354" s="921"/>
      <c r="C354" s="921"/>
      <c r="D354" s="923"/>
      <c r="E354" s="921"/>
      <c r="F354" s="921"/>
      <c r="G354" s="921"/>
      <c r="H354" s="924" t="s">
        <v>33</v>
      </c>
      <c r="I354" s="924"/>
      <c r="J354" s="14" t="s">
        <v>31</v>
      </c>
      <c r="K354" s="14" t="s">
        <v>32</v>
      </c>
      <c r="L354" s="16">
        <v>396.6</v>
      </c>
    </row>
    <row r="355" spans="1:12" ht="24" x14ac:dyDescent="0.25">
      <c r="A355" s="918"/>
      <c r="B355" s="9" t="s">
        <v>34</v>
      </c>
      <c r="C355" s="13" t="s">
        <v>35</v>
      </c>
      <c r="D355" s="13" t="s">
        <v>36</v>
      </c>
      <c r="E355" s="13" t="s">
        <v>37</v>
      </c>
      <c r="F355" s="920"/>
      <c r="G355" s="920"/>
      <c r="H355" s="924" t="s">
        <v>38</v>
      </c>
      <c r="I355" s="924"/>
      <c r="J355" s="921" t="s">
        <v>31</v>
      </c>
      <c r="K355" s="921" t="s">
        <v>31</v>
      </c>
      <c r="L355" s="925">
        <v>0</v>
      </c>
    </row>
    <row r="356" spans="1:12" ht="34.200000000000003" x14ac:dyDescent="0.25">
      <c r="A356" s="918"/>
      <c r="B356" s="14" t="s">
        <v>496</v>
      </c>
      <c r="C356" s="14" t="s">
        <v>4303</v>
      </c>
      <c r="D356" s="15">
        <v>43622</v>
      </c>
      <c r="E356" s="14" t="s">
        <v>4304</v>
      </c>
      <c r="F356" s="920"/>
      <c r="G356" s="920"/>
      <c r="H356" s="924"/>
      <c r="I356" s="924"/>
      <c r="J356" s="921"/>
      <c r="K356" s="921"/>
      <c r="L356" s="925"/>
    </row>
    <row r="357" spans="1:12" ht="24" x14ac:dyDescent="0.25">
      <c r="A357" s="918">
        <v>1467</v>
      </c>
      <c r="B357" s="9" t="s">
        <v>22</v>
      </c>
      <c r="C357" s="13" t="s">
        <v>23</v>
      </c>
      <c r="D357" s="13" t="s">
        <v>24</v>
      </c>
      <c r="E357" s="13" t="s">
        <v>25</v>
      </c>
      <c r="F357" s="919" t="s">
        <v>17</v>
      </c>
      <c r="G357" s="919"/>
      <c r="H357" s="920"/>
      <c r="I357" s="920"/>
      <c r="J357" s="920"/>
      <c r="K357" s="920"/>
      <c r="L357" s="920"/>
    </row>
    <row r="358" spans="1:12" x14ac:dyDescent="0.25">
      <c r="A358" s="918"/>
      <c r="B358" s="921" t="s">
        <v>4305</v>
      </c>
      <c r="C358" s="922" t="s">
        <v>4306</v>
      </c>
      <c r="D358" s="923">
        <v>43621</v>
      </c>
      <c r="E358" s="921" t="s">
        <v>4307</v>
      </c>
      <c r="F358" s="921" t="s">
        <v>327</v>
      </c>
      <c r="G358" s="921"/>
      <c r="H358" s="924" t="s">
        <v>30</v>
      </c>
      <c r="I358" s="924"/>
      <c r="J358" s="14" t="s">
        <v>31</v>
      </c>
      <c r="K358" s="14" t="s">
        <v>32</v>
      </c>
      <c r="L358" s="16">
        <v>679.2</v>
      </c>
    </row>
    <row r="359" spans="1:12" x14ac:dyDescent="0.25">
      <c r="A359" s="918"/>
      <c r="B359" s="921"/>
      <c r="C359" s="922"/>
      <c r="D359" s="923"/>
      <c r="E359" s="921"/>
      <c r="F359" s="921"/>
      <c r="G359" s="921"/>
      <c r="H359" s="924" t="s">
        <v>33</v>
      </c>
      <c r="I359" s="924"/>
      <c r="J359" s="921" t="s">
        <v>31</v>
      </c>
      <c r="K359" s="921" t="s">
        <v>32</v>
      </c>
      <c r="L359" s="925">
        <v>552.6</v>
      </c>
    </row>
    <row r="360" spans="1:12" x14ac:dyDescent="0.25">
      <c r="A360" s="918"/>
      <c r="B360" s="921"/>
      <c r="C360" s="922"/>
      <c r="D360" s="923"/>
      <c r="E360" s="921"/>
      <c r="F360" s="921"/>
      <c r="G360" s="921"/>
      <c r="H360" s="924"/>
      <c r="I360" s="924"/>
      <c r="J360" s="921"/>
      <c r="K360" s="921"/>
      <c r="L360" s="925"/>
    </row>
    <row r="361" spans="1:12" ht="24" x14ac:dyDescent="0.25">
      <c r="A361" s="918"/>
      <c r="B361" s="9" t="s">
        <v>34</v>
      </c>
      <c r="C361" s="13" t="s">
        <v>35</v>
      </c>
      <c r="D361" s="13" t="s">
        <v>36</v>
      </c>
      <c r="E361" s="13" t="s">
        <v>37</v>
      </c>
      <c r="F361" s="920"/>
      <c r="G361" s="920"/>
      <c r="H361" s="924" t="s">
        <v>38</v>
      </c>
      <c r="I361" s="924"/>
      <c r="J361" s="921" t="s">
        <v>31</v>
      </c>
      <c r="K361" s="921" t="s">
        <v>31</v>
      </c>
      <c r="L361" s="925">
        <v>0</v>
      </c>
    </row>
    <row r="362" spans="1:12" ht="22.8" x14ac:dyDescent="0.25">
      <c r="A362" s="918"/>
      <c r="B362" s="14" t="s">
        <v>1071</v>
      </c>
      <c r="C362" s="14" t="s">
        <v>327</v>
      </c>
      <c r="D362" s="15">
        <v>43623</v>
      </c>
      <c r="E362" s="14" t="s">
        <v>673</v>
      </c>
      <c r="F362" s="920"/>
      <c r="G362" s="920"/>
      <c r="H362" s="924"/>
      <c r="I362" s="924"/>
      <c r="J362" s="921"/>
      <c r="K362" s="921"/>
      <c r="L362" s="925"/>
    </row>
    <row r="363" spans="1:12" ht="24" x14ac:dyDescent="0.25">
      <c r="A363" s="918">
        <v>1468</v>
      </c>
      <c r="B363" s="9" t="s">
        <v>22</v>
      </c>
      <c r="C363" s="13" t="s">
        <v>23</v>
      </c>
      <c r="D363" s="13" t="s">
        <v>24</v>
      </c>
      <c r="E363" s="13" t="s">
        <v>25</v>
      </c>
      <c r="F363" s="919" t="s">
        <v>17</v>
      </c>
      <c r="G363" s="919"/>
      <c r="H363" s="920"/>
      <c r="I363" s="920"/>
      <c r="J363" s="920"/>
      <c r="K363" s="920"/>
      <c r="L363" s="920"/>
    </row>
    <row r="364" spans="1:12" x14ac:dyDescent="0.25">
      <c r="A364" s="918"/>
      <c r="B364" s="921" t="s">
        <v>4305</v>
      </c>
      <c r="C364" s="922" t="s">
        <v>4308</v>
      </c>
      <c r="D364" s="923">
        <v>43643</v>
      </c>
      <c r="E364" s="921" t="s">
        <v>4307</v>
      </c>
      <c r="F364" s="921" t="s">
        <v>327</v>
      </c>
      <c r="G364" s="921"/>
      <c r="H364" s="924" t="s">
        <v>30</v>
      </c>
      <c r="I364" s="924"/>
      <c r="J364" s="14" t="s">
        <v>31</v>
      </c>
      <c r="K364" s="14" t="s">
        <v>32</v>
      </c>
      <c r="L364" s="16">
        <v>352.12</v>
      </c>
    </row>
    <row r="365" spans="1:12" x14ac:dyDescent="0.25">
      <c r="A365" s="918"/>
      <c r="B365" s="921"/>
      <c r="C365" s="922"/>
      <c r="D365" s="923"/>
      <c r="E365" s="921"/>
      <c r="F365" s="921"/>
      <c r="G365" s="921"/>
      <c r="H365" s="924" t="s">
        <v>33</v>
      </c>
      <c r="I365" s="924"/>
      <c r="J365" s="921" t="s">
        <v>31</v>
      </c>
      <c r="K365" s="921" t="s">
        <v>32</v>
      </c>
      <c r="L365" s="925">
        <v>461.55</v>
      </c>
    </row>
    <row r="366" spans="1:12" x14ac:dyDescent="0.25">
      <c r="A366" s="918"/>
      <c r="B366" s="921"/>
      <c r="C366" s="922"/>
      <c r="D366" s="923"/>
      <c r="E366" s="921"/>
      <c r="F366" s="921"/>
      <c r="G366" s="921"/>
      <c r="H366" s="924"/>
      <c r="I366" s="924"/>
      <c r="J366" s="921"/>
      <c r="K366" s="921"/>
      <c r="L366" s="925"/>
    </row>
    <row r="367" spans="1:12" ht="24" x14ac:dyDescent="0.25">
      <c r="A367" s="918"/>
      <c r="B367" s="9" t="s">
        <v>34</v>
      </c>
      <c r="C367" s="13" t="s">
        <v>35</v>
      </c>
      <c r="D367" s="13" t="s">
        <v>36</v>
      </c>
      <c r="E367" s="13" t="s">
        <v>37</v>
      </c>
      <c r="F367" s="920"/>
      <c r="G367" s="920"/>
      <c r="H367" s="924" t="s">
        <v>38</v>
      </c>
      <c r="I367" s="924"/>
      <c r="J367" s="921" t="s">
        <v>31</v>
      </c>
      <c r="K367" s="921" t="s">
        <v>31</v>
      </c>
      <c r="L367" s="925">
        <v>0</v>
      </c>
    </row>
    <row r="368" spans="1:12" ht="22.8" x14ac:dyDescent="0.25">
      <c r="A368" s="918"/>
      <c r="B368" s="14" t="s">
        <v>1071</v>
      </c>
      <c r="C368" s="14" t="s">
        <v>327</v>
      </c>
      <c r="D368" s="15">
        <v>43644</v>
      </c>
      <c r="E368" s="14" t="s">
        <v>1378</v>
      </c>
      <c r="F368" s="920"/>
      <c r="G368" s="920"/>
      <c r="H368" s="924"/>
      <c r="I368" s="924"/>
      <c r="J368" s="921"/>
      <c r="K368" s="921"/>
      <c r="L368" s="925"/>
    </row>
    <row r="369" spans="1:12" ht="24" x14ac:dyDescent="0.25">
      <c r="A369" s="918">
        <v>1469</v>
      </c>
      <c r="B369" s="9" t="s">
        <v>22</v>
      </c>
      <c r="C369" s="13" t="s">
        <v>23</v>
      </c>
      <c r="D369" s="13" t="s">
        <v>24</v>
      </c>
      <c r="E369" s="13" t="s">
        <v>25</v>
      </c>
      <c r="F369" s="919" t="s">
        <v>17</v>
      </c>
      <c r="G369" s="919"/>
      <c r="H369" s="920"/>
      <c r="I369" s="920"/>
      <c r="J369" s="920"/>
      <c r="K369" s="920"/>
      <c r="L369" s="920"/>
    </row>
    <row r="370" spans="1:12" x14ac:dyDescent="0.25">
      <c r="A370" s="918"/>
      <c r="B370" s="921" t="s">
        <v>4305</v>
      </c>
      <c r="C370" s="922" t="s">
        <v>4309</v>
      </c>
      <c r="D370" s="923">
        <v>43655</v>
      </c>
      <c r="E370" s="921" t="s">
        <v>1145</v>
      </c>
      <c r="F370" s="921" t="s">
        <v>4310</v>
      </c>
      <c r="G370" s="921"/>
      <c r="H370" s="924" t="s">
        <v>30</v>
      </c>
      <c r="I370" s="924"/>
      <c r="J370" s="14" t="s">
        <v>31</v>
      </c>
      <c r="K370" s="14" t="s">
        <v>31</v>
      </c>
      <c r="L370" s="16">
        <v>0</v>
      </c>
    </row>
    <row r="371" spans="1:12" x14ac:dyDescent="0.25">
      <c r="A371" s="918"/>
      <c r="B371" s="921"/>
      <c r="C371" s="922"/>
      <c r="D371" s="923"/>
      <c r="E371" s="921"/>
      <c r="F371" s="921"/>
      <c r="G371" s="921"/>
      <c r="H371" s="924" t="s">
        <v>33</v>
      </c>
      <c r="I371" s="924"/>
      <c r="J371" s="14" t="s">
        <v>31</v>
      </c>
      <c r="K371" s="14" t="s">
        <v>31</v>
      </c>
      <c r="L371" s="16">
        <v>0</v>
      </c>
    </row>
    <row r="372" spans="1:12" ht="24" x14ac:dyDescent="0.25">
      <c r="A372" s="918"/>
      <c r="B372" s="9" t="s">
        <v>34</v>
      </c>
      <c r="C372" s="13" t="s">
        <v>35</v>
      </c>
      <c r="D372" s="13" t="s">
        <v>36</v>
      </c>
      <c r="E372" s="13" t="s">
        <v>37</v>
      </c>
      <c r="F372" s="920"/>
      <c r="G372" s="920"/>
      <c r="H372" s="924" t="s">
        <v>38</v>
      </c>
      <c r="I372" s="924"/>
      <c r="J372" s="921" t="s">
        <v>31</v>
      </c>
      <c r="K372" s="921" t="s">
        <v>32</v>
      </c>
      <c r="L372" s="925">
        <v>450</v>
      </c>
    </row>
    <row r="373" spans="1:12" ht="22.8" x14ac:dyDescent="0.25">
      <c r="A373" s="918"/>
      <c r="B373" s="14" t="s">
        <v>1071</v>
      </c>
      <c r="C373" s="14" t="s">
        <v>4310</v>
      </c>
      <c r="D373" s="15">
        <v>43658</v>
      </c>
      <c r="E373" s="14" t="s">
        <v>4036</v>
      </c>
      <c r="F373" s="920"/>
      <c r="G373" s="920"/>
      <c r="H373" s="924"/>
      <c r="I373" s="924"/>
      <c r="J373" s="921"/>
      <c r="K373" s="921"/>
      <c r="L373" s="925"/>
    </row>
    <row r="374" spans="1:12" ht="24" x14ac:dyDescent="0.25">
      <c r="A374" s="918">
        <v>1470</v>
      </c>
      <c r="B374" s="9" t="s">
        <v>22</v>
      </c>
      <c r="C374" s="13" t="s">
        <v>23</v>
      </c>
      <c r="D374" s="13" t="s">
        <v>24</v>
      </c>
      <c r="E374" s="13" t="s">
        <v>25</v>
      </c>
      <c r="F374" s="919" t="s">
        <v>17</v>
      </c>
      <c r="G374" s="919"/>
      <c r="H374" s="920"/>
      <c r="I374" s="920"/>
      <c r="J374" s="920"/>
      <c r="K374" s="920"/>
      <c r="L374" s="920"/>
    </row>
    <row r="375" spans="1:12" x14ac:dyDescent="0.25">
      <c r="A375" s="918"/>
      <c r="B375" s="921" t="s">
        <v>4305</v>
      </c>
      <c r="C375" s="922" t="s">
        <v>4311</v>
      </c>
      <c r="D375" s="923">
        <v>43711</v>
      </c>
      <c r="E375" s="921" t="s">
        <v>4307</v>
      </c>
      <c r="F375" s="921" t="s">
        <v>327</v>
      </c>
      <c r="G375" s="921"/>
      <c r="H375" s="924" t="s">
        <v>30</v>
      </c>
      <c r="I375" s="924"/>
      <c r="J375" s="14" t="s">
        <v>31</v>
      </c>
      <c r="K375" s="14" t="s">
        <v>32</v>
      </c>
      <c r="L375" s="16">
        <v>641</v>
      </c>
    </row>
    <row r="376" spans="1:12" x14ac:dyDescent="0.25">
      <c r="A376" s="918"/>
      <c r="B376" s="921"/>
      <c r="C376" s="922"/>
      <c r="D376" s="923"/>
      <c r="E376" s="921"/>
      <c r="F376" s="921"/>
      <c r="G376" s="921"/>
      <c r="H376" s="924" t="s">
        <v>33</v>
      </c>
      <c r="I376" s="924"/>
      <c r="J376" s="921" t="s">
        <v>31</v>
      </c>
      <c r="K376" s="921" t="s">
        <v>32</v>
      </c>
      <c r="L376" s="925">
        <v>454.6</v>
      </c>
    </row>
    <row r="377" spans="1:12" x14ac:dyDescent="0.25">
      <c r="A377" s="918"/>
      <c r="B377" s="921"/>
      <c r="C377" s="922"/>
      <c r="D377" s="923"/>
      <c r="E377" s="921"/>
      <c r="F377" s="921"/>
      <c r="G377" s="921"/>
      <c r="H377" s="924"/>
      <c r="I377" s="924"/>
      <c r="J377" s="921"/>
      <c r="K377" s="921"/>
      <c r="L377" s="925"/>
    </row>
    <row r="378" spans="1:12" ht="24" x14ac:dyDescent="0.25">
      <c r="A378" s="918"/>
      <c r="B378" s="9" t="s">
        <v>34</v>
      </c>
      <c r="C378" s="13" t="s">
        <v>35</v>
      </c>
      <c r="D378" s="13" t="s">
        <v>36</v>
      </c>
      <c r="E378" s="13" t="s">
        <v>37</v>
      </c>
      <c r="F378" s="920"/>
      <c r="G378" s="920"/>
      <c r="H378" s="924" t="s">
        <v>38</v>
      </c>
      <c r="I378" s="924"/>
      <c r="J378" s="921" t="s">
        <v>31</v>
      </c>
      <c r="K378" s="921" t="s">
        <v>31</v>
      </c>
      <c r="L378" s="925">
        <v>0</v>
      </c>
    </row>
    <row r="379" spans="1:12" ht="22.8" x14ac:dyDescent="0.25">
      <c r="A379" s="918"/>
      <c r="B379" s="14" t="s">
        <v>1071</v>
      </c>
      <c r="C379" s="14" t="s">
        <v>327</v>
      </c>
      <c r="D379" s="15">
        <v>43713</v>
      </c>
      <c r="E379" s="14" t="s">
        <v>4312</v>
      </c>
      <c r="F379" s="920"/>
      <c r="G379" s="920"/>
      <c r="H379" s="924"/>
      <c r="I379" s="924"/>
      <c r="J379" s="921"/>
      <c r="K379" s="921"/>
      <c r="L379" s="925"/>
    </row>
    <row r="380" spans="1:12" ht="24" x14ac:dyDescent="0.25">
      <c r="A380" s="918">
        <v>1471</v>
      </c>
      <c r="B380" s="9" t="s">
        <v>22</v>
      </c>
      <c r="C380" s="13" t="s">
        <v>23</v>
      </c>
      <c r="D380" s="13" t="s">
        <v>24</v>
      </c>
      <c r="E380" s="13" t="s">
        <v>25</v>
      </c>
      <c r="F380" s="919" t="s">
        <v>17</v>
      </c>
      <c r="G380" s="919"/>
      <c r="H380" s="920"/>
      <c r="I380" s="920"/>
      <c r="J380" s="920"/>
      <c r="K380" s="920"/>
      <c r="L380" s="920"/>
    </row>
    <row r="381" spans="1:12" x14ac:dyDescent="0.25">
      <c r="A381" s="918"/>
      <c r="B381" s="921" t="s">
        <v>4313</v>
      </c>
      <c r="C381" s="922" t="s">
        <v>4314</v>
      </c>
      <c r="D381" s="923">
        <v>43565</v>
      </c>
      <c r="E381" s="921" t="s">
        <v>481</v>
      </c>
      <c r="F381" s="921" t="s">
        <v>2135</v>
      </c>
      <c r="G381" s="921"/>
      <c r="H381" s="924" t="s">
        <v>30</v>
      </c>
      <c r="I381" s="924"/>
      <c r="J381" s="14" t="s">
        <v>31</v>
      </c>
      <c r="K381" s="14" t="s">
        <v>32</v>
      </c>
      <c r="L381" s="16">
        <v>544</v>
      </c>
    </row>
    <row r="382" spans="1:12" x14ac:dyDescent="0.25">
      <c r="A382" s="918"/>
      <c r="B382" s="921"/>
      <c r="C382" s="922"/>
      <c r="D382" s="923"/>
      <c r="E382" s="921"/>
      <c r="F382" s="921"/>
      <c r="G382" s="921"/>
      <c r="H382" s="924" t="s">
        <v>33</v>
      </c>
      <c r="I382" s="924"/>
      <c r="J382" s="921" t="s">
        <v>31</v>
      </c>
      <c r="K382" s="921" t="s">
        <v>32</v>
      </c>
      <c r="L382" s="925">
        <v>416.1</v>
      </c>
    </row>
    <row r="383" spans="1:12" x14ac:dyDescent="0.25">
      <c r="A383" s="918"/>
      <c r="B383" s="921"/>
      <c r="C383" s="922"/>
      <c r="D383" s="923"/>
      <c r="E383" s="921"/>
      <c r="F383" s="921"/>
      <c r="G383" s="921"/>
      <c r="H383" s="924"/>
      <c r="I383" s="924"/>
      <c r="J383" s="921"/>
      <c r="K383" s="921"/>
      <c r="L383" s="925"/>
    </row>
    <row r="384" spans="1:12" ht="24" x14ac:dyDescent="0.25">
      <c r="A384" s="918"/>
      <c r="B384" s="9" t="s">
        <v>34</v>
      </c>
      <c r="C384" s="13" t="s">
        <v>35</v>
      </c>
      <c r="D384" s="13" t="s">
        <v>36</v>
      </c>
      <c r="E384" s="13" t="s">
        <v>37</v>
      </c>
      <c r="F384" s="920"/>
      <c r="G384" s="920"/>
      <c r="H384" s="924" t="s">
        <v>38</v>
      </c>
      <c r="I384" s="924"/>
      <c r="J384" s="921" t="s">
        <v>31</v>
      </c>
      <c r="K384" s="921" t="s">
        <v>32</v>
      </c>
      <c r="L384" s="925">
        <v>100</v>
      </c>
    </row>
    <row r="385" spans="1:12" ht="22.8" x14ac:dyDescent="0.25">
      <c r="A385" s="918"/>
      <c r="B385" s="14" t="s">
        <v>452</v>
      </c>
      <c r="C385" s="14" t="s">
        <v>2135</v>
      </c>
      <c r="D385" s="15">
        <v>43569</v>
      </c>
      <c r="E385" s="14" t="s">
        <v>2136</v>
      </c>
      <c r="F385" s="920"/>
      <c r="G385" s="920"/>
      <c r="H385" s="924"/>
      <c r="I385" s="924"/>
      <c r="J385" s="921"/>
      <c r="K385" s="921"/>
      <c r="L385" s="925"/>
    </row>
    <row r="386" spans="1:12" ht="24" x14ac:dyDescent="0.25">
      <c r="A386" s="918">
        <v>1472</v>
      </c>
      <c r="B386" s="9" t="s">
        <v>22</v>
      </c>
      <c r="C386" s="13" t="s">
        <v>23</v>
      </c>
      <c r="D386" s="13" t="s">
        <v>24</v>
      </c>
      <c r="E386" s="13" t="s">
        <v>25</v>
      </c>
      <c r="F386" s="919" t="s">
        <v>17</v>
      </c>
      <c r="G386" s="919"/>
      <c r="H386" s="920"/>
      <c r="I386" s="920"/>
      <c r="J386" s="920"/>
      <c r="K386" s="920"/>
      <c r="L386" s="920"/>
    </row>
    <row r="387" spans="1:12" x14ac:dyDescent="0.25">
      <c r="A387" s="918"/>
      <c r="B387" s="921" t="s">
        <v>4313</v>
      </c>
      <c r="C387" s="922" t="s">
        <v>4315</v>
      </c>
      <c r="D387" s="923">
        <v>43606</v>
      </c>
      <c r="E387" s="921" t="s">
        <v>839</v>
      </c>
      <c r="F387" s="921" t="s">
        <v>840</v>
      </c>
      <c r="G387" s="921"/>
      <c r="H387" s="924" t="s">
        <v>30</v>
      </c>
      <c r="I387" s="924"/>
      <c r="J387" s="14" t="s">
        <v>31</v>
      </c>
      <c r="K387" s="14" t="s">
        <v>32</v>
      </c>
      <c r="L387" s="16">
        <v>325</v>
      </c>
    </row>
    <row r="388" spans="1:12" x14ac:dyDescent="0.25">
      <c r="A388" s="918"/>
      <c r="B388" s="921"/>
      <c r="C388" s="922"/>
      <c r="D388" s="923"/>
      <c r="E388" s="921"/>
      <c r="F388" s="921"/>
      <c r="G388" s="921"/>
      <c r="H388" s="924" t="s">
        <v>33</v>
      </c>
      <c r="I388" s="924"/>
      <c r="J388" s="921" t="s">
        <v>31</v>
      </c>
      <c r="K388" s="921" t="s">
        <v>32</v>
      </c>
      <c r="L388" s="925">
        <v>276.95999999999998</v>
      </c>
    </row>
    <row r="389" spans="1:12" x14ac:dyDescent="0.25">
      <c r="A389" s="918"/>
      <c r="B389" s="921"/>
      <c r="C389" s="922"/>
      <c r="D389" s="923"/>
      <c r="E389" s="921"/>
      <c r="F389" s="921"/>
      <c r="G389" s="921"/>
      <c r="H389" s="924"/>
      <c r="I389" s="924"/>
      <c r="J389" s="921"/>
      <c r="K389" s="921"/>
      <c r="L389" s="925"/>
    </row>
    <row r="390" spans="1:12" ht="24" x14ac:dyDescent="0.25">
      <c r="A390" s="918"/>
      <c r="B390" s="9" t="s">
        <v>34</v>
      </c>
      <c r="C390" s="13" t="s">
        <v>35</v>
      </c>
      <c r="D390" s="13" t="s">
        <v>36</v>
      </c>
      <c r="E390" s="13" t="s">
        <v>37</v>
      </c>
      <c r="F390" s="920"/>
      <c r="G390" s="920"/>
      <c r="H390" s="924" t="s">
        <v>38</v>
      </c>
      <c r="I390" s="924"/>
      <c r="J390" s="921" t="s">
        <v>31</v>
      </c>
      <c r="K390" s="921" t="s">
        <v>32</v>
      </c>
      <c r="L390" s="925">
        <v>250</v>
      </c>
    </row>
    <row r="391" spans="1:12" ht="22.8" x14ac:dyDescent="0.25">
      <c r="A391" s="918"/>
      <c r="B391" s="14" t="s">
        <v>452</v>
      </c>
      <c r="C391" s="14" t="s">
        <v>840</v>
      </c>
      <c r="D391" s="15">
        <v>43607</v>
      </c>
      <c r="E391" s="14" t="s">
        <v>1827</v>
      </c>
      <c r="F391" s="920"/>
      <c r="G391" s="920"/>
      <c r="H391" s="924"/>
      <c r="I391" s="924"/>
      <c r="J391" s="921"/>
      <c r="K391" s="921"/>
      <c r="L391" s="925"/>
    </row>
    <row r="392" spans="1:12" ht="24" x14ac:dyDescent="0.25">
      <c r="A392" s="918">
        <v>1473</v>
      </c>
      <c r="B392" s="9" t="s">
        <v>22</v>
      </c>
      <c r="C392" s="13" t="s">
        <v>23</v>
      </c>
      <c r="D392" s="13" t="s">
        <v>24</v>
      </c>
      <c r="E392" s="13" t="s">
        <v>25</v>
      </c>
      <c r="F392" s="919" t="s">
        <v>17</v>
      </c>
      <c r="G392" s="919"/>
      <c r="H392" s="920"/>
      <c r="I392" s="920"/>
      <c r="J392" s="920"/>
      <c r="K392" s="920"/>
      <c r="L392" s="920"/>
    </row>
    <row r="393" spans="1:12" x14ac:dyDescent="0.25">
      <c r="A393" s="918"/>
      <c r="B393" s="921" t="s">
        <v>4313</v>
      </c>
      <c r="C393" s="922" t="s">
        <v>4316</v>
      </c>
      <c r="D393" s="923">
        <v>43636</v>
      </c>
      <c r="E393" s="921" t="s">
        <v>187</v>
      </c>
      <c r="F393" s="921" t="s">
        <v>2875</v>
      </c>
      <c r="G393" s="921"/>
      <c r="H393" s="924" t="s">
        <v>30</v>
      </c>
      <c r="I393" s="924"/>
      <c r="J393" s="14" t="s">
        <v>31</v>
      </c>
      <c r="K393" s="14" t="s">
        <v>32</v>
      </c>
      <c r="L393" s="16">
        <v>630</v>
      </c>
    </row>
    <row r="394" spans="1:12" x14ac:dyDescent="0.25">
      <c r="A394" s="918"/>
      <c r="B394" s="921"/>
      <c r="C394" s="922"/>
      <c r="D394" s="923"/>
      <c r="E394" s="921"/>
      <c r="F394" s="921"/>
      <c r="G394" s="921"/>
      <c r="H394" s="924" t="s">
        <v>33</v>
      </c>
      <c r="I394" s="924"/>
      <c r="J394" s="921" t="s">
        <v>31</v>
      </c>
      <c r="K394" s="921" t="s">
        <v>32</v>
      </c>
      <c r="L394" s="925">
        <v>328.59</v>
      </c>
    </row>
    <row r="395" spans="1:12" x14ac:dyDescent="0.25">
      <c r="A395" s="918"/>
      <c r="B395" s="921"/>
      <c r="C395" s="922"/>
      <c r="D395" s="923"/>
      <c r="E395" s="921"/>
      <c r="F395" s="921"/>
      <c r="G395" s="921"/>
      <c r="H395" s="924"/>
      <c r="I395" s="924"/>
      <c r="J395" s="921"/>
      <c r="K395" s="921"/>
      <c r="L395" s="925"/>
    </row>
    <row r="396" spans="1:12" ht="24" x14ac:dyDescent="0.25">
      <c r="A396" s="918"/>
      <c r="B396" s="9" t="s">
        <v>34</v>
      </c>
      <c r="C396" s="13" t="s">
        <v>35</v>
      </c>
      <c r="D396" s="13" t="s">
        <v>36</v>
      </c>
      <c r="E396" s="13" t="s">
        <v>37</v>
      </c>
      <c r="F396" s="920"/>
      <c r="G396" s="920"/>
      <c r="H396" s="924" t="s">
        <v>38</v>
      </c>
      <c r="I396" s="924"/>
      <c r="J396" s="921" t="s">
        <v>31</v>
      </c>
      <c r="K396" s="921" t="s">
        <v>32</v>
      </c>
      <c r="L396" s="925">
        <v>150</v>
      </c>
    </row>
    <row r="397" spans="1:12" ht="22.8" x14ac:dyDescent="0.25">
      <c r="A397" s="918"/>
      <c r="B397" s="14" t="s">
        <v>452</v>
      </c>
      <c r="C397" s="14" t="s">
        <v>2875</v>
      </c>
      <c r="D397" s="15">
        <v>43639</v>
      </c>
      <c r="E397" s="14" t="s">
        <v>40</v>
      </c>
      <c r="F397" s="920"/>
      <c r="G397" s="920"/>
      <c r="H397" s="924"/>
      <c r="I397" s="924"/>
      <c r="J397" s="921"/>
      <c r="K397" s="921"/>
      <c r="L397" s="925"/>
    </row>
    <row r="398" spans="1:12" ht="24" x14ac:dyDescent="0.25">
      <c r="A398" s="918">
        <v>1474</v>
      </c>
      <c r="B398" s="9" t="s">
        <v>22</v>
      </c>
      <c r="C398" s="13" t="s">
        <v>23</v>
      </c>
      <c r="D398" s="13" t="s">
        <v>24</v>
      </c>
      <c r="E398" s="13" t="s">
        <v>25</v>
      </c>
      <c r="F398" s="919" t="s">
        <v>17</v>
      </c>
      <c r="G398" s="919"/>
      <c r="H398" s="920"/>
      <c r="I398" s="920"/>
      <c r="J398" s="920"/>
      <c r="K398" s="920"/>
      <c r="L398" s="920"/>
    </row>
    <row r="399" spans="1:12" x14ac:dyDescent="0.25">
      <c r="A399" s="918"/>
      <c r="B399" s="921" t="s">
        <v>4313</v>
      </c>
      <c r="C399" s="922" t="s">
        <v>4317</v>
      </c>
      <c r="D399" s="923">
        <v>43727</v>
      </c>
      <c r="E399" s="921" t="s">
        <v>95</v>
      </c>
      <c r="F399" s="921" t="s">
        <v>3659</v>
      </c>
      <c r="G399" s="921"/>
      <c r="H399" s="924" t="s">
        <v>30</v>
      </c>
      <c r="I399" s="924"/>
      <c r="J399" s="14" t="s">
        <v>31</v>
      </c>
      <c r="K399" s="14" t="s">
        <v>32</v>
      </c>
      <c r="L399" s="16">
        <v>448.55</v>
      </c>
    </row>
    <row r="400" spans="1:12" x14ac:dyDescent="0.25">
      <c r="A400" s="918"/>
      <c r="B400" s="921"/>
      <c r="C400" s="922"/>
      <c r="D400" s="923"/>
      <c r="E400" s="921"/>
      <c r="F400" s="921"/>
      <c r="G400" s="921"/>
      <c r="H400" s="924" t="s">
        <v>33</v>
      </c>
      <c r="I400" s="924"/>
      <c r="J400" s="921" t="s">
        <v>31</v>
      </c>
      <c r="K400" s="921" t="s">
        <v>31</v>
      </c>
      <c r="L400" s="925">
        <v>0</v>
      </c>
    </row>
    <row r="401" spans="1:12" x14ac:dyDescent="0.25">
      <c r="A401" s="918"/>
      <c r="B401" s="921"/>
      <c r="C401" s="922"/>
      <c r="D401" s="923"/>
      <c r="E401" s="921"/>
      <c r="F401" s="921"/>
      <c r="G401" s="921"/>
      <c r="H401" s="924"/>
      <c r="I401" s="924"/>
      <c r="J401" s="921"/>
      <c r="K401" s="921"/>
      <c r="L401" s="925"/>
    </row>
    <row r="402" spans="1:12" ht="24" x14ac:dyDescent="0.25">
      <c r="A402" s="918"/>
      <c r="B402" s="9" t="s">
        <v>34</v>
      </c>
      <c r="C402" s="13" t="s">
        <v>35</v>
      </c>
      <c r="D402" s="13" t="s">
        <v>36</v>
      </c>
      <c r="E402" s="13" t="s">
        <v>37</v>
      </c>
      <c r="F402" s="920"/>
      <c r="G402" s="920"/>
      <c r="H402" s="924" t="s">
        <v>38</v>
      </c>
      <c r="I402" s="924"/>
      <c r="J402" s="921" t="s">
        <v>31</v>
      </c>
      <c r="K402" s="921" t="s">
        <v>32</v>
      </c>
      <c r="L402" s="925">
        <v>400</v>
      </c>
    </row>
    <row r="403" spans="1:12" ht="22.8" x14ac:dyDescent="0.25">
      <c r="A403" s="918"/>
      <c r="B403" s="14" t="s">
        <v>452</v>
      </c>
      <c r="C403" s="14" t="s">
        <v>3659</v>
      </c>
      <c r="D403" s="15">
        <v>43729</v>
      </c>
      <c r="E403" s="14" t="s">
        <v>487</v>
      </c>
      <c r="F403" s="920"/>
      <c r="G403" s="920"/>
      <c r="H403" s="924"/>
      <c r="I403" s="924"/>
      <c r="J403" s="921"/>
      <c r="K403" s="921"/>
      <c r="L403" s="925"/>
    </row>
    <row r="404" spans="1:12" ht="24" x14ac:dyDescent="0.25">
      <c r="A404" s="918">
        <v>1475</v>
      </c>
      <c r="B404" s="9" t="s">
        <v>22</v>
      </c>
      <c r="C404" s="13" t="s">
        <v>23</v>
      </c>
      <c r="D404" s="13" t="s">
        <v>24</v>
      </c>
      <c r="E404" s="13" t="s">
        <v>25</v>
      </c>
      <c r="F404" s="919" t="s">
        <v>17</v>
      </c>
      <c r="G404" s="919"/>
      <c r="H404" s="920"/>
      <c r="I404" s="920"/>
      <c r="J404" s="920"/>
      <c r="K404" s="920"/>
      <c r="L404" s="920"/>
    </row>
    <row r="405" spans="1:12" x14ac:dyDescent="0.25">
      <c r="A405" s="918"/>
      <c r="B405" s="921" t="s">
        <v>4313</v>
      </c>
      <c r="C405" s="922" t="s">
        <v>4318</v>
      </c>
      <c r="D405" s="923">
        <v>43733</v>
      </c>
      <c r="E405" s="921" t="s">
        <v>4319</v>
      </c>
      <c r="F405" s="921" t="s">
        <v>4320</v>
      </c>
      <c r="G405" s="921"/>
      <c r="H405" s="924" t="s">
        <v>30</v>
      </c>
      <c r="I405" s="924"/>
      <c r="J405" s="14" t="s">
        <v>31</v>
      </c>
      <c r="K405" s="14" t="s">
        <v>32</v>
      </c>
      <c r="L405" s="16">
        <v>282.92</v>
      </c>
    </row>
    <row r="406" spans="1:12" x14ac:dyDescent="0.25">
      <c r="A406" s="918"/>
      <c r="B406" s="921"/>
      <c r="C406" s="922"/>
      <c r="D406" s="923"/>
      <c r="E406" s="921"/>
      <c r="F406" s="921"/>
      <c r="G406" s="921"/>
      <c r="H406" s="924" t="s">
        <v>33</v>
      </c>
      <c r="I406" s="924"/>
      <c r="J406" s="921" t="s">
        <v>31</v>
      </c>
      <c r="K406" s="921" t="s">
        <v>32</v>
      </c>
      <c r="L406" s="925">
        <v>528.6</v>
      </c>
    </row>
    <row r="407" spans="1:12" x14ac:dyDescent="0.25">
      <c r="A407" s="918"/>
      <c r="B407" s="921"/>
      <c r="C407" s="922"/>
      <c r="D407" s="923"/>
      <c r="E407" s="921"/>
      <c r="F407" s="921"/>
      <c r="G407" s="921"/>
      <c r="H407" s="924"/>
      <c r="I407" s="924"/>
      <c r="J407" s="921"/>
      <c r="K407" s="921"/>
      <c r="L407" s="925"/>
    </row>
    <row r="408" spans="1:12" ht="24" x14ac:dyDescent="0.25">
      <c r="A408" s="918"/>
      <c r="B408" s="9" t="s">
        <v>34</v>
      </c>
      <c r="C408" s="13" t="s">
        <v>35</v>
      </c>
      <c r="D408" s="13" t="s">
        <v>36</v>
      </c>
      <c r="E408" s="13" t="s">
        <v>37</v>
      </c>
      <c r="F408" s="920"/>
      <c r="G408" s="920"/>
      <c r="H408" s="924" t="s">
        <v>38</v>
      </c>
      <c r="I408" s="924"/>
      <c r="J408" s="921" t="s">
        <v>31</v>
      </c>
      <c r="K408" s="921" t="s">
        <v>32</v>
      </c>
      <c r="L408" s="925">
        <v>175</v>
      </c>
    </row>
    <row r="409" spans="1:12" ht="22.8" x14ac:dyDescent="0.25">
      <c r="A409" s="918"/>
      <c r="B409" s="14" t="s">
        <v>452</v>
      </c>
      <c r="C409" s="14" t="s">
        <v>4320</v>
      </c>
      <c r="D409" s="15">
        <v>43735</v>
      </c>
      <c r="E409" s="14" t="s">
        <v>1466</v>
      </c>
      <c r="F409" s="920"/>
      <c r="G409" s="920"/>
      <c r="H409" s="924"/>
      <c r="I409" s="924"/>
      <c r="J409" s="921"/>
      <c r="K409" s="921"/>
      <c r="L409" s="925"/>
    </row>
    <row r="410" spans="1:12" ht="24" x14ac:dyDescent="0.25">
      <c r="A410" s="918">
        <v>1476</v>
      </c>
      <c r="B410" s="9" t="s">
        <v>22</v>
      </c>
      <c r="C410" s="13" t="s">
        <v>23</v>
      </c>
      <c r="D410" s="13" t="s">
        <v>24</v>
      </c>
      <c r="E410" s="13" t="s">
        <v>25</v>
      </c>
      <c r="F410" s="919" t="s">
        <v>17</v>
      </c>
      <c r="G410" s="919"/>
      <c r="H410" s="920"/>
      <c r="I410" s="920"/>
      <c r="J410" s="920"/>
      <c r="K410" s="920"/>
      <c r="L410" s="920"/>
    </row>
    <row r="411" spans="1:12" x14ac:dyDescent="0.25">
      <c r="A411" s="918"/>
      <c r="B411" s="921" t="s">
        <v>4321</v>
      </c>
      <c r="C411" s="922" t="s">
        <v>4322</v>
      </c>
      <c r="D411" s="923">
        <v>43639</v>
      </c>
      <c r="E411" s="921" t="s">
        <v>1178</v>
      </c>
      <c r="F411" s="921" t="s">
        <v>1179</v>
      </c>
      <c r="G411" s="921"/>
      <c r="H411" s="924" t="s">
        <v>30</v>
      </c>
      <c r="I411" s="924"/>
      <c r="J411" s="14" t="s">
        <v>31</v>
      </c>
      <c r="K411" s="14" t="s">
        <v>32</v>
      </c>
      <c r="L411" s="16">
        <v>381</v>
      </c>
    </row>
    <row r="412" spans="1:12" x14ac:dyDescent="0.25">
      <c r="A412" s="918"/>
      <c r="B412" s="921"/>
      <c r="C412" s="922"/>
      <c r="D412" s="923"/>
      <c r="E412" s="921"/>
      <c r="F412" s="921"/>
      <c r="G412" s="921"/>
      <c r="H412" s="924" t="s">
        <v>33</v>
      </c>
      <c r="I412" s="924"/>
      <c r="J412" s="14" t="s">
        <v>31</v>
      </c>
      <c r="K412" s="14" t="s">
        <v>32</v>
      </c>
      <c r="L412" s="16">
        <v>658.67</v>
      </c>
    </row>
    <row r="413" spans="1:12" ht="24" x14ac:dyDescent="0.25">
      <c r="A413" s="918"/>
      <c r="B413" s="9" t="s">
        <v>34</v>
      </c>
      <c r="C413" s="13" t="s">
        <v>35</v>
      </c>
      <c r="D413" s="13" t="s">
        <v>36</v>
      </c>
      <c r="E413" s="13" t="s">
        <v>37</v>
      </c>
      <c r="F413" s="920"/>
      <c r="G413" s="920"/>
      <c r="H413" s="924" t="s">
        <v>38</v>
      </c>
      <c r="I413" s="924"/>
      <c r="J413" s="921" t="s">
        <v>31</v>
      </c>
      <c r="K413" s="921" t="s">
        <v>31</v>
      </c>
      <c r="L413" s="925">
        <v>0</v>
      </c>
    </row>
    <row r="414" spans="1:12" ht="22.8" x14ac:dyDescent="0.25">
      <c r="A414" s="918"/>
      <c r="B414" s="14" t="s">
        <v>229</v>
      </c>
      <c r="C414" s="14" t="s">
        <v>1179</v>
      </c>
      <c r="D414" s="15">
        <v>43642</v>
      </c>
      <c r="E414" s="14" t="s">
        <v>509</v>
      </c>
      <c r="F414" s="920"/>
      <c r="G414" s="920"/>
      <c r="H414" s="924"/>
      <c r="I414" s="924"/>
      <c r="J414" s="921"/>
      <c r="K414" s="921"/>
      <c r="L414" s="925"/>
    </row>
    <row r="415" spans="1:12" ht="24" x14ac:dyDescent="0.25">
      <c r="A415" s="918">
        <v>1477</v>
      </c>
      <c r="B415" s="9" t="s">
        <v>22</v>
      </c>
      <c r="C415" s="13" t="s">
        <v>23</v>
      </c>
      <c r="D415" s="13" t="s">
        <v>24</v>
      </c>
      <c r="E415" s="13" t="s">
        <v>25</v>
      </c>
      <c r="F415" s="919" t="s">
        <v>17</v>
      </c>
      <c r="G415" s="919"/>
      <c r="H415" s="920"/>
      <c r="I415" s="920"/>
      <c r="J415" s="920"/>
      <c r="K415" s="920"/>
      <c r="L415" s="920"/>
    </row>
    <row r="416" spans="1:12" x14ac:dyDescent="0.25">
      <c r="A416" s="918"/>
      <c r="B416" s="921" t="s">
        <v>4323</v>
      </c>
      <c r="C416" s="922" t="s">
        <v>4324</v>
      </c>
      <c r="D416" s="923">
        <v>43717</v>
      </c>
      <c r="E416" s="921" t="s">
        <v>1306</v>
      </c>
      <c r="F416" s="921" t="s">
        <v>2970</v>
      </c>
      <c r="G416" s="921"/>
      <c r="H416" s="924" t="s">
        <v>30</v>
      </c>
      <c r="I416" s="924"/>
      <c r="J416" s="14" t="s">
        <v>31</v>
      </c>
      <c r="K416" s="14" t="s">
        <v>32</v>
      </c>
      <c r="L416" s="16">
        <v>192.82</v>
      </c>
    </row>
    <row r="417" spans="1:12" x14ac:dyDescent="0.25">
      <c r="A417" s="918"/>
      <c r="B417" s="921"/>
      <c r="C417" s="922"/>
      <c r="D417" s="923"/>
      <c r="E417" s="921"/>
      <c r="F417" s="921"/>
      <c r="G417" s="921"/>
      <c r="H417" s="924" t="s">
        <v>33</v>
      </c>
      <c r="I417" s="924"/>
      <c r="J417" s="14" t="s">
        <v>31</v>
      </c>
      <c r="K417" s="14" t="s">
        <v>32</v>
      </c>
      <c r="L417" s="16">
        <v>374.54</v>
      </c>
    </row>
    <row r="418" spans="1:12" ht="24" x14ac:dyDescent="0.25">
      <c r="A418" s="918"/>
      <c r="B418" s="9" t="s">
        <v>34</v>
      </c>
      <c r="C418" s="13" t="s">
        <v>35</v>
      </c>
      <c r="D418" s="13" t="s">
        <v>36</v>
      </c>
      <c r="E418" s="13" t="s">
        <v>37</v>
      </c>
      <c r="F418" s="920"/>
      <c r="G418" s="920"/>
      <c r="H418" s="924" t="s">
        <v>38</v>
      </c>
      <c r="I418" s="924"/>
      <c r="J418" s="921" t="s">
        <v>31</v>
      </c>
      <c r="K418" s="921" t="s">
        <v>31</v>
      </c>
      <c r="L418" s="925">
        <v>0</v>
      </c>
    </row>
    <row r="419" spans="1:12" ht="22.8" x14ac:dyDescent="0.25">
      <c r="A419" s="918"/>
      <c r="B419" s="14" t="s">
        <v>141</v>
      </c>
      <c r="C419" s="14" t="s">
        <v>2970</v>
      </c>
      <c r="D419" s="15">
        <v>43718</v>
      </c>
      <c r="E419" s="14" t="s">
        <v>3276</v>
      </c>
      <c r="F419" s="920"/>
      <c r="G419" s="920"/>
      <c r="H419" s="924"/>
      <c r="I419" s="924"/>
      <c r="J419" s="921"/>
      <c r="K419" s="921"/>
      <c r="L419" s="925"/>
    </row>
    <row r="420" spans="1:12" ht="24" x14ac:dyDescent="0.25">
      <c r="A420" s="918">
        <v>1478</v>
      </c>
      <c r="B420" s="9" t="s">
        <v>22</v>
      </c>
      <c r="C420" s="13" t="s">
        <v>23</v>
      </c>
      <c r="D420" s="13" t="s">
        <v>24</v>
      </c>
      <c r="E420" s="13" t="s">
        <v>25</v>
      </c>
      <c r="F420" s="919" t="s">
        <v>17</v>
      </c>
      <c r="G420" s="919"/>
      <c r="H420" s="920"/>
      <c r="I420" s="920"/>
      <c r="J420" s="920"/>
      <c r="K420" s="920"/>
      <c r="L420" s="920"/>
    </row>
    <row r="421" spans="1:12" x14ac:dyDescent="0.25">
      <c r="A421" s="918"/>
      <c r="B421" s="921" t="s">
        <v>4325</v>
      </c>
      <c r="C421" s="922" t="s">
        <v>4326</v>
      </c>
      <c r="D421" s="923">
        <v>43562</v>
      </c>
      <c r="E421" s="921" t="s">
        <v>298</v>
      </c>
      <c r="F421" s="921" t="s">
        <v>607</v>
      </c>
      <c r="G421" s="921"/>
      <c r="H421" s="924" t="s">
        <v>30</v>
      </c>
      <c r="I421" s="924"/>
      <c r="J421" s="14" t="s">
        <v>31</v>
      </c>
      <c r="K421" s="14" t="s">
        <v>32</v>
      </c>
      <c r="L421" s="16">
        <v>672.96</v>
      </c>
    </row>
    <row r="422" spans="1:12" x14ac:dyDescent="0.25">
      <c r="A422" s="918"/>
      <c r="B422" s="921"/>
      <c r="C422" s="922"/>
      <c r="D422" s="923"/>
      <c r="E422" s="921"/>
      <c r="F422" s="921"/>
      <c r="G422" s="921"/>
      <c r="H422" s="924" t="s">
        <v>33</v>
      </c>
      <c r="I422" s="924"/>
      <c r="J422" s="14" t="s">
        <v>31</v>
      </c>
      <c r="K422" s="14" t="s">
        <v>32</v>
      </c>
      <c r="L422" s="16">
        <v>171.96</v>
      </c>
    </row>
    <row r="423" spans="1:12" ht="24" x14ac:dyDescent="0.25">
      <c r="A423" s="918"/>
      <c r="B423" s="9" t="s">
        <v>34</v>
      </c>
      <c r="C423" s="13" t="s">
        <v>35</v>
      </c>
      <c r="D423" s="13" t="s">
        <v>36</v>
      </c>
      <c r="E423" s="13" t="s">
        <v>37</v>
      </c>
      <c r="F423" s="920"/>
      <c r="G423" s="920"/>
      <c r="H423" s="924" t="s">
        <v>38</v>
      </c>
      <c r="I423" s="924"/>
      <c r="J423" s="921" t="s">
        <v>31</v>
      </c>
      <c r="K423" s="921" t="s">
        <v>32</v>
      </c>
      <c r="L423" s="925">
        <v>1249</v>
      </c>
    </row>
    <row r="424" spans="1:12" ht="22.8" x14ac:dyDescent="0.25">
      <c r="A424" s="918"/>
      <c r="B424" s="14" t="s">
        <v>429</v>
      </c>
      <c r="C424" s="14" t="s">
        <v>607</v>
      </c>
      <c r="D424" s="15">
        <v>43564</v>
      </c>
      <c r="E424" s="14" t="s">
        <v>77</v>
      </c>
      <c r="F424" s="920"/>
      <c r="G424" s="920"/>
      <c r="H424" s="924"/>
      <c r="I424" s="924"/>
      <c r="J424" s="921"/>
      <c r="K424" s="921"/>
      <c r="L424" s="925"/>
    </row>
    <row r="425" spans="1:12" ht="24" x14ac:dyDescent="0.25">
      <c r="A425" s="918">
        <v>1479</v>
      </c>
      <c r="B425" s="9" t="s">
        <v>22</v>
      </c>
      <c r="C425" s="13" t="s">
        <v>23</v>
      </c>
      <c r="D425" s="13" t="s">
        <v>24</v>
      </c>
      <c r="E425" s="13" t="s">
        <v>25</v>
      </c>
      <c r="F425" s="919" t="s">
        <v>17</v>
      </c>
      <c r="G425" s="919"/>
      <c r="H425" s="920"/>
      <c r="I425" s="920"/>
      <c r="J425" s="920"/>
      <c r="K425" s="920"/>
      <c r="L425" s="920"/>
    </row>
    <row r="426" spans="1:12" x14ac:dyDescent="0.25">
      <c r="A426" s="918"/>
      <c r="B426" s="921" t="s">
        <v>4325</v>
      </c>
      <c r="C426" s="922" t="s">
        <v>4327</v>
      </c>
      <c r="D426" s="923">
        <v>43656</v>
      </c>
      <c r="E426" s="921" t="s">
        <v>3486</v>
      </c>
      <c r="F426" s="921" t="s">
        <v>4328</v>
      </c>
      <c r="G426" s="921"/>
      <c r="H426" s="924" t="s">
        <v>30</v>
      </c>
      <c r="I426" s="924"/>
      <c r="J426" s="14" t="s">
        <v>31</v>
      </c>
      <c r="K426" s="14" t="s">
        <v>32</v>
      </c>
      <c r="L426" s="16">
        <v>352</v>
      </c>
    </row>
    <row r="427" spans="1:12" x14ac:dyDescent="0.25">
      <c r="A427" s="918"/>
      <c r="B427" s="921"/>
      <c r="C427" s="922"/>
      <c r="D427" s="923"/>
      <c r="E427" s="921"/>
      <c r="F427" s="921"/>
      <c r="G427" s="921"/>
      <c r="H427" s="924" t="s">
        <v>33</v>
      </c>
      <c r="I427" s="924"/>
      <c r="J427" s="14" t="s">
        <v>31</v>
      </c>
      <c r="K427" s="14" t="s">
        <v>32</v>
      </c>
      <c r="L427" s="16">
        <v>3216.85</v>
      </c>
    </row>
    <row r="428" spans="1:12" ht="24" x14ac:dyDescent="0.25">
      <c r="A428" s="918"/>
      <c r="B428" s="9" t="s">
        <v>34</v>
      </c>
      <c r="C428" s="13" t="s">
        <v>35</v>
      </c>
      <c r="D428" s="13" t="s">
        <v>36</v>
      </c>
      <c r="E428" s="13" t="s">
        <v>37</v>
      </c>
      <c r="F428" s="920"/>
      <c r="G428" s="920"/>
      <c r="H428" s="924" t="s">
        <v>38</v>
      </c>
      <c r="I428" s="924"/>
      <c r="J428" s="921" t="s">
        <v>31</v>
      </c>
      <c r="K428" s="921" t="s">
        <v>31</v>
      </c>
      <c r="L428" s="925">
        <v>0</v>
      </c>
    </row>
    <row r="429" spans="1:12" ht="22.8" x14ac:dyDescent="0.25">
      <c r="A429" s="918"/>
      <c r="B429" s="14" t="s">
        <v>429</v>
      </c>
      <c r="C429" s="14" t="s">
        <v>4328</v>
      </c>
      <c r="D429" s="15">
        <v>43665</v>
      </c>
      <c r="E429" s="14" t="s">
        <v>4329</v>
      </c>
      <c r="F429" s="920"/>
      <c r="G429" s="920"/>
      <c r="H429" s="924"/>
      <c r="I429" s="924"/>
      <c r="J429" s="921"/>
      <c r="K429" s="921"/>
      <c r="L429" s="925"/>
    </row>
    <row r="430" spans="1:12" ht="24" x14ac:dyDescent="0.25">
      <c r="A430" s="918">
        <v>1480</v>
      </c>
      <c r="B430" s="9" t="s">
        <v>22</v>
      </c>
      <c r="C430" s="13" t="s">
        <v>23</v>
      </c>
      <c r="D430" s="13" t="s">
        <v>24</v>
      </c>
      <c r="E430" s="13" t="s">
        <v>25</v>
      </c>
      <c r="F430" s="919" t="s">
        <v>17</v>
      </c>
      <c r="G430" s="919"/>
      <c r="H430" s="920"/>
      <c r="I430" s="920"/>
      <c r="J430" s="920"/>
      <c r="K430" s="920"/>
      <c r="L430" s="920"/>
    </row>
    <row r="431" spans="1:12" x14ac:dyDescent="0.25">
      <c r="A431" s="918"/>
      <c r="B431" s="921" t="s">
        <v>4330</v>
      </c>
      <c r="C431" s="922" t="s">
        <v>4331</v>
      </c>
      <c r="D431" s="923">
        <v>43727</v>
      </c>
      <c r="E431" s="921" t="s">
        <v>727</v>
      </c>
      <c r="F431" s="921" t="s">
        <v>4332</v>
      </c>
      <c r="G431" s="921"/>
      <c r="H431" s="924" t="s">
        <v>30</v>
      </c>
      <c r="I431" s="924"/>
      <c r="J431" s="14" t="s">
        <v>31</v>
      </c>
      <c r="K431" s="14" t="s">
        <v>32</v>
      </c>
      <c r="L431" s="16">
        <v>836.2</v>
      </c>
    </row>
    <row r="432" spans="1:12" x14ac:dyDescent="0.25">
      <c r="A432" s="918"/>
      <c r="B432" s="921"/>
      <c r="C432" s="922"/>
      <c r="D432" s="923"/>
      <c r="E432" s="921"/>
      <c r="F432" s="921"/>
      <c r="G432" s="921"/>
      <c r="H432" s="924" t="s">
        <v>33</v>
      </c>
      <c r="I432" s="924"/>
      <c r="J432" s="14" t="s">
        <v>31</v>
      </c>
      <c r="K432" s="14" t="s">
        <v>31</v>
      </c>
      <c r="L432" s="16">
        <v>0</v>
      </c>
    </row>
    <row r="433" spans="1:12" ht="24" x14ac:dyDescent="0.25">
      <c r="A433" s="918"/>
      <c r="B433" s="9" t="s">
        <v>34</v>
      </c>
      <c r="C433" s="13" t="s">
        <v>35</v>
      </c>
      <c r="D433" s="13" t="s">
        <v>36</v>
      </c>
      <c r="E433" s="13" t="s">
        <v>37</v>
      </c>
      <c r="F433" s="920"/>
      <c r="G433" s="920"/>
      <c r="H433" s="924" t="s">
        <v>38</v>
      </c>
      <c r="I433" s="924"/>
      <c r="J433" s="921" t="s">
        <v>31</v>
      </c>
      <c r="K433" s="921" t="s">
        <v>31</v>
      </c>
      <c r="L433" s="925">
        <v>0</v>
      </c>
    </row>
    <row r="434" spans="1:12" ht="22.8" x14ac:dyDescent="0.25">
      <c r="A434" s="918"/>
      <c r="B434" s="14" t="s">
        <v>4333</v>
      </c>
      <c r="C434" s="14" t="s">
        <v>4332</v>
      </c>
      <c r="D434" s="15">
        <v>43731</v>
      </c>
      <c r="E434" s="14" t="s">
        <v>874</v>
      </c>
      <c r="F434" s="920"/>
      <c r="G434" s="920"/>
      <c r="H434" s="924"/>
      <c r="I434" s="924"/>
      <c r="J434" s="921"/>
      <c r="K434" s="921"/>
      <c r="L434" s="925"/>
    </row>
    <row r="435" spans="1:12" ht="24" x14ac:dyDescent="0.25">
      <c r="A435" s="918">
        <v>1481</v>
      </c>
      <c r="B435" s="9" t="s">
        <v>22</v>
      </c>
      <c r="C435" s="13" t="s">
        <v>23</v>
      </c>
      <c r="D435" s="13" t="s">
        <v>24</v>
      </c>
      <c r="E435" s="13" t="s">
        <v>25</v>
      </c>
      <c r="F435" s="919" t="s">
        <v>17</v>
      </c>
      <c r="G435" s="919"/>
      <c r="H435" s="920"/>
      <c r="I435" s="920"/>
      <c r="J435" s="920"/>
      <c r="K435" s="920"/>
      <c r="L435" s="920"/>
    </row>
    <row r="436" spans="1:12" x14ac:dyDescent="0.25">
      <c r="A436" s="918"/>
      <c r="B436" s="921" t="s">
        <v>4334</v>
      </c>
      <c r="C436" s="922" t="s">
        <v>4335</v>
      </c>
      <c r="D436" s="923">
        <v>43625</v>
      </c>
      <c r="E436" s="921" t="s">
        <v>3017</v>
      </c>
      <c r="F436" s="921" t="s">
        <v>210</v>
      </c>
      <c r="G436" s="921"/>
      <c r="H436" s="924" t="s">
        <v>30</v>
      </c>
      <c r="I436" s="924"/>
      <c r="J436" s="14" t="s">
        <v>31</v>
      </c>
      <c r="K436" s="14" t="s">
        <v>31</v>
      </c>
      <c r="L436" s="16">
        <v>0</v>
      </c>
    </row>
    <row r="437" spans="1:12" x14ac:dyDescent="0.25">
      <c r="A437" s="918"/>
      <c r="B437" s="921"/>
      <c r="C437" s="922"/>
      <c r="D437" s="923"/>
      <c r="E437" s="921"/>
      <c r="F437" s="921"/>
      <c r="G437" s="921"/>
      <c r="H437" s="924" t="s">
        <v>33</v>
      </c>
      <c r="I437" s="924"/>
      <c r="J437" s="14" t="s">
        <v>31</v>
      </c>
      <c r="K437" s="14" t="s">
        <v>31</v>
      </c>
      <c r="L437" s="16">
        <v>0</v>
      </c>
    </row>
    <row r="438" spans="1:12" ht="24" x14ac:dyDescent="0.25">
      <c r="A438" s="918"/>
      <c r="B438" s="9" t="s">
        <v>34</v>
      </c>
      <c r="C438" s="13" t="s">
        <v>35</v>
      </c>
      <c r="D438" s="13" t="s">
        <v>36</v>
      </c>
      <c r="E438" s="13" t="s">
        <v>37</v>
      </c>
      <c r="F438" s="920"/>
      <c r="G438" s="920"/>
      <c r="H438" s="924" t="s">
        <v>38</v>
      </c>
      <c r="I438" s="924"/>
      <c r="J438" s="921" t="s">
        <v>31</v>
      </c>
      <c r="K438" s="921" t="s">
        <v>32</v>
      </c>
      <c r="L438" s="925">
        <v>1065</v>
      </c>
    </row>
    <row r="439" spans="1:12" ht="22.8" x14ac:dyDescent="0.25">
      <c r="A439" s="918"/>
      <c r="B439" s="14" t="s">
        <v>4336</v>
      </c>
      <c r="C439" s="14" t="s">
        <v>210</v>
      </c>
      <c r="D439" s="15">
        <v>43629</v>
      </c>
      <c r="E439" s="14" t="s">
        <v>2355</v>
      </c>
      <c r="F439" s="920"/>
      <c r="G439" s="920"/>
      <c r="H439" s="924"/>
      <c r="I439" s="924"/>
      <c r="J439" s="921"/>
      <c r="K439" s="921"/>
      <c r="L439" s="925"/>
    </row>
    <row r="440" spans="1:12" ht="24" x14ac:dyDescent="0.25">
      <c r="A440" s="918">
        <v>1482</v>
      </c>
      <c r="B440" s="9" t="s">
        <v>22</v>
      </c>
      <c r="C440" s="13" t="s">
        <v>23</v>
      </c>
      <c r="D440" s="13" t="s">
        <v>24</v>
      </c>
      <c r="E440" s="13" t="s">
        <v>25</v>
      </c>
      <c r="F440" s="919" t="s">
        <v>17</v>
      </c>
      <c r="G440" s="919"/>
      <c r="H440" s="920"/>
      <c r="I440" s="920"/>
      <c r="J440" s="920"/>
      <c r="K440" s="920"/>
      <c r="L440" s="920"/>
    </row>
    <row r="441" spans="1:12" x14ac:dyDescent="0.25">
      <c r="A441" s="918"/>
      <c r="B441" s="921" t="s">
        <v>4334</v>
      </c>
      <c r="C441" s="922" t="s">
        <v>4337</v>
      </c>
      <c r="D441" s="923">
        <v>43631</v>
      </c>
      <c r="E441" s="921" t="s">
        <v>3770</v>
      </c>
      <c r="F441" s="921" t="s">
        <v>4338</v>
      </c>
      <c r="G441" s="921"/>
      <c r="H441" s="924" t="s">
        <v>30</v>
      </c>
      <c r="I441" s="924"/>
      <c r="J441" s="14" t="s">
        <v>31</v>
      </c>
      <c r="K441" s="14" t="s">
        <v>32</v>
      </c>
      <c r="L441" s="16">
        <v>525.12</v>
      </c>
    </row>
    <row r="442" spans="1:12" x14ac:dyDescent="0.25">
      <c r="A442" s="918"/>
      <c r="B442" s="921"/>
      <c r="C442" s="922"/>
      <c r="D442" s="923"/>
      <c r="E442" s="921"/>
      <c r="F442" s="921"/>
      <c r="G442" s="921"/>
      <c r="H442" s="924" t="s">
        <v>33</v>
      </c>
      <c r="I442" s="924"/>
      <c r="J442" s="921" t="s">
        <v>31</v>
      </c>
      <c r="K442" s="921" t="s">
        <v>32</v>
      </c>
      <c r="L442" s="925">
        <v>15344.13</v>
      </c>
    </row>
    <row r="443" spans="1:12" x14ac:dyDescent="0.25">
      <c r="A443" s="918"/>
      <c r="B443" s="921"/>
      <c r="C443" s="922"/>
      <c r="D443" s="923"/>
      <c r="E443" s="921"/>
      <c r="F443" s="921"/>
      <c r="G443" s="921"/>
      <c r="H443" s="924"/>
      <c r="I443" s="924"/>
      <c r="J443" s="921"/>
      <c r="K443" s="921"/>
      <c r="L443" s="925"/>
    </row>
    <row r="444" spans="1:12" x14ac:dyDescent="0.25">
      <c r="A444" s="918"/>
      <c r="B444" s="921"/>
      <c r="C444" s="922"/>
      <c r="D444" s="923"/>
      <c r="E444" s="921"/>
      <c r="F444" s="921"/>
      <c r="G444" s="921"/>
      <c r="H444" s="924"/>
      <c r="I444" s="924"/>
      <c r="J444" s="921"/>
      <c r="K444" s="921"/>
      <c r="L444" s="925"/>
    </row>
    <row r="445" spans="1:12" ht="24" x14ac:dyDescent="0.25">
      <c r="A445" s="918"/>
      <c r="B445" s="9" t="s">
        <v>34</v>
      </c>
      <c r="C445" s="13" t="s">
        <v>35</v>
      </c>
      <c r="D445" s="13" t="s">
        <v>36</v>
      </c>
      <c r="E445" s="13" t="s">
        <v>37</v>
      </c>
      <c r="F445" s="920"/>
      <c r="G445" s="920"/>
      <c r="H445" s="924" t="s">
        <v>38</v>
      </c>
      <c r="I445" s="924"/>
      <c r="J445" s="921" t="s">
        <v>31</v>
      </c>
      <c r="K445" s="921" t="s">
        <v>32</v>
      </c>
      <c r="L445" s="925">
        <v>150</v>
      </c>
    </row>
    <row r="446" spans="1:12" ht="22.8" x14ac:dyDescent="0.25">
      <c r="A446" s="918"/>
      <c r="B446" s="14" t="s">
        <v>4336</v>
      </c>
      <c r="C446" s="14" t="s">
        <v>4338</v>
      </c>
      <c r="D446" s="15">
        <v>43637</v>
      </c>
      <c r="E446" s="14" t="s">
        <v>4339</v>
      </c>
      <c r="F446" s="920"/>
      <c r="G446" s="920"/>
      <c r="H446" s="924"/>
      <c r="I446" s="924"/>
      <c r="J446" s="921"/>
      <c r="K446" s="921"/>
      <c r="L446" s="925"/>
    </row>
    <row r="447" spans="1:12" ht="24" x14ac:dyDescent="0.25">
      <c r="A447" s="918">
        <v>1483</v>
      </c>
      <c r="B447" s="9" t="s">
        <v>22</v>
      </c>
      <c r="C447" s="13" t="s">
        <v>23</v>
      </c>
      <c r="D447" s="13" t="s">
        <v>24</v>
      </c>
      <c r="E447" s="13" t="s">
        <v>25</v>
      </c>
      <c r="F447" s="919" t="s">
        <v>17</v>
      </c>
      <c r="G447" s="919"/>
      <c r="H447" s="920"/>
      <c r="I447" s="920"/>
      <c r="J447" s="920"/>
      <c r="K447" s="920"/>
      <c r="L447" s="920"/>
    </row>
    <row r="448" spans="1:12" x14ac:dyDescent="0.25">
      <c r="A448" s="918"/>
      <c r="B448" s="921" t="s">
        <v>4334</v>
      </c>
      <c r="C448" s="922" t="s">
        <v>4340</v>
      </c>
      <c r="D448" s="923">
        <v>43660</v>
      </c>
      <c r="E448" s="921" t="s">
        <v>43</v>
      </c>
      <c r="F448" s="921" t="s">
        <v>71</v>
      </c>
      <c r="G448" s="921"/>
      <c r="H448" s="924" t="s">
        <v>30</v>
      </c>
      <c r="I448" s="924"/>
      <c r="J448" s="14" t="s">
        <v>31</v>
      </c>
      <c r="K448" s="14" t="s">
        <v>32</v>
      </c>
      <c r="L448" s="16">
        <v>1821</v>
      </c>
    </row>
    <row r="449" spans="1:12" x14ac:dyDescent="0.25">
      <c r="A449" s="918"/>
      <c r="B449" s="921"/>
      <c r="C449" s="922"/>
      <c r="D449" s="923"/>
      <c r="E449" s="921"/>
      <c r="F449" s="921"/>
      <c r="G449" s="921"/>
      <c r="H449" s="924" t="s">
        <v>33</v>
      </c>
      <c r="I449" s="924"/>
      <c r="J449" s="921" t="s">
        <v>31</v>
      </c>
      <c r="K449" s="921" t="s">
        <v>32</v>
      </c>
      <c r="L449" s="925">
        <v>1348</v>
      </c>
    </row>
    <row r="450" spans="1:12" x14ac:dyDescent="0.25">
      <c r="A450" s="918"/>
      <c r="B450" s="921"/>
      <c r="C450" s="922"/>
      <c r="D450" s="923"/>
      <c r="E450" s="921"/>
      <c r="F450" s="921"/>
      <c r="G450" s="921"/>
      <c r="H450" s="924"/>
      <c r="I450" s="924"/>
      <c r="J450" s="921"/>
      <c r="K450" s="921"/>
      <c r="L450" s="925"/>
    </row>
    <row r="451" spans="1:12" ht="24" x14ac:dyDescent="0.25">
      <c r="A451" s="918"/>
      <c r="B451" s="9" t="s">
        <v>34</v>
      </c>
      <c r="C451" s="13" t="s">
        <v>35</v>
      </c>
      <c r="D451" s="13" t="s">
        <v>36</v>
      </c>
      <c r="E451" s="13" t="s">
        <v>37</v>
      </c>
      <c r="F451" s="920"/>
      <c r="G451" s="920"/>
      <c r="H451" s="924" t="s">
        <v>38</v>
      </c>
      <c r="I451" s="924"/>
      <c r="J451" s="921" t="s">
        <v>31</v>
      </c>
      <c r="K451" s="921" t="s">
        <v>31</v>
      </c>
      <c r="L451" s="925">
        <v>0</v>
      </c>
    </row>
    <row r="452" spans="1:12" ht="22.8" x14ac:dyDescent="0.25">
      <c r="A452" s="918"/>
      <c r="B452" s="14" t="s">
        <v>4336</v>
      </c>
      <c r="C452" s="14" t="s">
        <v>71</v>
      </c>
      <c r="D452" s="15">
        <v>43665</v>
      </c>
      <c r="E452" s="14" t="s">
        <v>846</v>
      </c>
      <c r="F452" s="920"/>
      <c r="G452" s="920"/>
      <c r="H452" s="924"/>
      <c r="I452" s="924"/>
      <c r="J452" s="921"/>
      <c r="K452" s="921"/>
      <c r="L452" s="925"/>
    </row>
    <row r="453" spans="1:12" ht="24" x14ac:dyDescent="0.25">
      <c r="A453" s="918">
        <v>1484</v>
      </c>
      <c r="B453" s="9" t="s">
        <v>22</v>
      </c>
      <c r="C453" s="13" t="s">
        <v>23</v>
      </c>
      <c r="D453" s="13" t="s">
        <v>24</v>
      </c>
      <c r="E453" s="13" t="s">
        <v>25</v>
      </c>
      <c r="F453" s="919" t="s">
        <v>17</v>
      </c>
      <c r="G453" s="919"/>
      <c r="H453" s="920"/>
      <c r="I453" s="920"/>
      <c r="J453" s="920"/>
      <c r="K453" s="920"/>
      <c r="L453" s="920"/>
    </row>
    <row r="454" spans="1:12" x14ac:dyDescent="0.25">
      <c r="A454" s="918"/>
      <c r="B454" s="921" t="s">
        <v>4334</v>
      </c>
      <c r="C454" s="922" t="s">
        <v>4341</v>
      </c>
      <c r="D454" s="923">
        <v>43667</v>
      </c>
      <c r="E454" s="921" t="s">
        <v>4342</v>
      </c>
      <c r="F454" s="921" t="s">
        <v>4343</v>
      </c>
      <c r="G454" s="921"/>
      <c r="H454" s="924" t="s">
        <v>30</v>
      </c>
      <c r="I454" s="924"/>
      <c r="J454" s="14" t="s">
        <v>31</v>
      </c>
      <c r="K454" s="14" t="s">
        <v>32</v>
      </c>
      <c r="L454" s="16">
        <v>1281</v>
      </c>
    </row>
    <row r="455" spans="1:12" x14ac:dyDescent="0.25">
      <c r="A455" s="918"/>
      <c r="B455" s="921"/>
      <c r="C455" s="922"/>
      <c r="D455" s="923"/>
      <c r="E455" s="921"/>
      <c r="F455" s="921"/>
      <c r="G455" s="921"/>
      <c r="H455" s="924" t="s">
        <v>33</v>
      </c>
      <c r="I455" s="924"/>
      <c r="J455" s="921" t="s">
        <v>31</v>
      </c>
      <c r="K455" s="921" t="s">
        <v>32</v>
      </c>
      <c r="L455" s="925">
        <v>782.1</v>
      </c>
    </row>
    <row r="456" spans="1:12" x14ac:dyDescent="0.25">
      <c r="A456" s="918"/>
      <c r="B456" s="921"/>
      <c r="C456" s="922"/>
      <c r="D456" s="923"/>
      <c r="E456" s="921"/>
      <c r="F456" s="921"/>
      <c r="G456" s="921"/>
      <c r="H456" s="924"/>
      <c r="I456" s="924"/>
      <c r="J456" s="921"/>
      <c r="K456" s="921"/>
      <c r="L456" s="925"/>
    </row>
    <row r="457" spans="1:12" x14ac:dyDescent="0.25">
      <c r="A457" s="918"/>
      <c r="B457" s="921"/>
      <c r="C457" s="922"/>
      <c r="D457" s="923"/>
      <c r="E457" s="921"/>
      <c r="F457" s="921"/>
      <c r="G457" s="921"/>
      <c r="H457" s="924"/>
      <c r="I457" s="924"/>
      <c r="J457" s="921"/>
      <c r="K457" s="921"/>
      <c r="L457" s="925"/>
    </row>
    <row r="458" spans="1:12" ht="24" x14ac:dyDescent="0.25">
      <c r="A458" s="918"/>
      <c r="B458" s="9" t="s">
        <v>34</v>
      </c>
      <c r="C458" s="13" t="s">
        <v>35</v>
      </c>
      <c r="D458" s="13" t="s">
        <v>36</v>
      </c>
      <c r="E458" s="13" t="s">
        <v>37</v>
      </c>
      <c r="F458" s="920"/>
      <c r="G458" s="920"/>
      <c r="H458" s="924" t="s">
        <v>38</v>
      </c>
      <c r="I458" s="924"/>
      <c r="J458" s="921" t="s">
        <v>31</v>
      </c>
      <c r="K458" s="921" t="s">
        <v>32</v>
      </c>
      <c r="L458" s="925">
        <v>100</v>
      </c>
    </row>
    <row r="459" spans="1:12" ht="22.8" x14ac:dyDescent="0.25">
      <c r="A459" s="918"/>
      <c r="B459" s="14" t="s">
        <v>4336</v>
      </c>
      <c r="C459" s="14" t="s">
        <v>4343</v>
      </c>
      <c r="D459" s="15">
        <v>43669</v>
      </c>
      <c r="E459" s="14" t="s">
        <v>4344</v>
      </c>
      <c r="F459" s="920"/>
      <c r="G459" s="920"/>
      <c r="H459" s="924"/>
      <c r="I459" s="924"/>
      <c r="J459" s="921"/>
      <c r="K459" s="921"/>
      <c r="L459" s="925"/>
    </row>
    <row r="460" spans="1:12" ht="24" x14ac:dyDescent="0.25">
      <c r="A460" s="918">
        <v>1485</v>
      </c>
      <c r="B460" s="9" t="s">
        <v>22</v>
      </c>
      <c r="C460" s="13" t="s">
        <v>23</v>
      </c>
      <c r="D460" s="13" t="s">
        <v>24</v>
      </c>
      <c r="E460" s="13" t="s">
        <v>25</v>
      </c>
      <c r="F460" s="919" t="s">
        <v>17</v>
      </c>
      <c r="G460" s="919"/>
      <c r="H460" s="920"/>
      <c r="I460" s="920"/>
      <c r="J460" s="920"/>
      <c r="K460" s="920"/>
      <c r="L460" s="920"/>
    </row>
    <row r="461" spans="1:12" x14ac:dyDescent="0.25">
      <c r="A461" s="918"/>
      <c r="B461" s="921" t="s">
        <v>4334</v>
      </c>
      <c r="C461" s="922" t="s">
        <v>4345</v>
      </c>
      <c r="D461" s="923">
        <v>43705</v>
      </c>
      <c r="E461" s="921" t="s">
        <v>3169</v>
      </c>
      <c r="F461" s="921" t="s">
        <v>3170</v>
      </c>
      <c r="G461" s="921"/>
      <c r="H461" s="924" t="s">
        <v>30</v>
      </c>
      <c r="I461" s="924"/>
      <c r="J461" s="14" t="s">
        <v>31</v>
      </c>
      <c r="K461" s="14" t="s">
        <v>32</v>
      </c>
      <c r="L461" s="16">
        <v>203.05</v>
      </c>
    </row>
    <row r="462" spans="1:12" x14ac:dyDescent="0.25">
      <c r="A462" s="918"/>
      <c r="B462" s="921"/>
      <c r="C462" s="922"/>
      <c r="D462" s="923"/>
      <c r="E462" s="921"/>
      <c r="F462" s="921"/>
      <c r="G462" s="921"/>
      <c r="H462" s="924" t="s">
        <v>33</v>
      </c>
      <c r="I462" s="924"/>
      <c r="J462" s="921" t="s">
        <v>31</v>
      </c>
      <c r="K462" s="921" t="s">
        <v>32</v>
      </c>
      <c r="L462" s="925">
        <v>265</v>
      </c>
    </row>
    <row r="463" spans="1:12" x14ac:dyDescent="0.25">
      <c r="A463" s="918"/>
      <c r="B463" s="921"/>
      <c r="C463" s="922"/>
      <c r="D463" s="923"/>
      <c r="E463" s="921"/>
      <c r="F463" s="921"/>
      <c r="G463" s="921"/>
      <c r="H463" s="924"/>
      <c r="I463" s="924"/>
      <c r="J463" s="921"/>
      <c r="K463" s="921"/>
      <c r="L463" s="925"/>
    </row>
    <row r="464" spans="1:12" ht="24" x14ac:dyDescent="0.25">
      <c r="A464" s="918"/>
      <c r="B464" s="9" t="s">
        <v>34</v>
      </c>
      <c r="C464" s="13" t="s">
        <v>35</v>
      </c>
      <c r="D464" s="13" t="s">
        <v>36</v>
      </c>
      <c r="E464" s="13" t="s">
        <v>37</v>
      </c>
      <c r="F464" s="920"/>
      <c r="G464" s="920"/>
      <c r="H464" s="924" t="s">
        <v>38</v>
      </c>
      <c r="I464" s="924"/>
      <c r="J464" s="921" t="s">
        <v>31</v>
      </c>
      <c r="K464" s="921" t="s">
        <v>31</v>
      </c>
      <c r="L464" s="925">
        <v>0</v>
      </c>
    </row>
    <row r="465" spans="1:12" ht="22.8" x14ac:dyDescent="0.25">
      <c r="A465" s="918"/>
      <c r="B465" s="14" t="s">
        <v>4336</v>
      </c>
      <c r="C465" s="14" t="s">
        <v>3170</v>
      </c>
      <c r="D465" s="15">
        <v>43706</v>
      </c>
      <c r="E465" s="14" t="s">
        <v>1841</v>
      </c>
      <c r="F465" s="920"/>
      <c r="G465" s="920"/>
      <c r="H465" s="924"/>
      <c r="I465" s="924"/>
      <c r="J465" s="921"/>
      <c r="K465" s="921"/>
      <c r="L465" s="925"/>
    </row>
    <row r="466" spans="1:12" ht="24" x14ac:dyDescent="0.25">
      <c r="A466" s="918">
        <v>1486</v>
      </c>
      <c r="B466" s="9" t="s">
        <v>22</v>
      </c>
      <c r="C466" s="13" t="s">
        <v>23</v>
      </c>
      <c r="D466" s="13" t="s">
        <v>24</v>
      </c>
      <c r="E466" s="13" t="s">
        <v>25</v>
      </c>
      <c r="F466" s="919" t="s">
        <v>17</v>
      </c>
      <c r="G466" s="919"/>
      <c r="H466" s="920"/>
      <c r="I466" s="920"/>
      <c r="J466" s="920"/>
      <c r="K466" s="920"/>
      <c r="L466" s="920"/>
    </row>
    <row r="467" spans="1:12" x14ac:dyDescent="0.25">
      <c r="A467" s="918"/>
      <c r="B467" s="921" t="s">
        <v>4334</v>
      </c>
      <c r="C467" s="922" t="s">
        <v>4346</v>
      </c>
      <c r="D467" s="923">
        <v>43720</v>
      </c>
      <c r="E467" s="921" t="s">
        <v>90</v>
      </c>
      <c r="F467" s="921" t="s">
        <v>933</v>
      </c>
      <c r="G467" s="921"/>
      <c r="H467" s="924" t="s">
        <v>30</v>
      </c>
      <c r="I467" s="924"/>
      <c r="J467" s="14" t="s">
        <v>31</v>
      </c>
      <c r="K467" s="14" t="s">
        <v>32</v>
      </c>
      <c r="L467" s="16">
        <v>424.98</v>
      </c>
    </row>
    <row r="468" spans="1:12" x14ac:dyDescent="0.25">
      <c r="A468" s="918"/>
      <c r="B468" s="921"/>
      <c r="C468" s="922"/>
      <c r="D468" s="923"/>
      <c r="E468" s="921"/>
      <c r="F468" s="921"/>
      <c r="G468" s="921"/>
      <c r="H468" s="924" t="s">
        <v>33</v>
      </c>
      <c r="I468" s="924"/>
      <c r="J468" s="921" t="s">
        <v>31</v>
      </c>
      <c r="K468" s="921" t="s">
        <v>31</v>
      </c>
      <c r="L468" s="925">
        <v>0</v>
      </c>
    </row>
    <row r="469" spans="1:12" x14ac:dyDescent="0.25">
      <c r="A469" s="918"/>
      <c r="B469" s="921"/>
      <c r="C469" s="922"/>
      <c r="D469" s="923"/>
      <c r="E469" s="921"/>
      <c r="F469" s="921"/>
      <c r="G469" s="921"/>
      <c r="H469" s="924"/>
      <c r="I469" s="924"/>
      <c r="J469" s="921"/>
      <c r="K469" s="921"/>
      <c r="L469" s="925"/>
    </row>
    <row r="470" spans="1:12" ht="24" x14ac:dyDescent="0.25">
      <c r="A470" s="918"/>
      <c r="B470" s="9" t="s">
        <v>34</v>
      </c>
      <c r="C470" s="13" t="s">
        <v>35</v>
      </c>
      <c r="D470" s="13" t="s">
        <v>36</v>
      </c>
      <c r="E470" s="13" t="s">
        <v>37</v>
      </c>
      <c r="F470" s="920"/>
      <c r="G470" s="920"/>
      <c r="H470" s="924" t="s">
        <v>38</v>
      </c>
      <c r="I470" s="924"/>
      <c r="J470" s="921" t="s">
        <v>31</v>
      </c>
      <c r="K470" s="921" t="s">
        <v>31</v>
      </c>
      <c r="L470" s="925">
        <v>0</v>
      </c>
    </row>
    <row r="471" spans="1:12" ht="22.8" x14ac:dyDescent="0.25">
      <c r="A471" s="918"/>
      <c r="B471" s="14" t="s">
        <v>4336</v>
      </c>
      <c r="C471" s="14" t="s">
        <v>933</v>
      </c>
      <c r="D471" s="15">
        <v>43722</v>
      </c>
      <c r="E471" s="14" t="s">
        <v>4347</v>
      </c>
      <c r="F471" s="920"/>
      <c r="G471" s="920"/>
      <c r="H471" s="924"/>
      <c r="I471" s="924"/>
      <c r="J471" s="921"/>
      <c r="K471" s="921"/>
      <c r="L471" s="925"/>
    </row>
    <row r="472" spans="1:12" ht="24" x14ac:dyDescent="0.25">
      <c r="A472" s="918">
        <v>1487</v>
      </c>
      <c r="B472" s="9" t="s">
        <v>22</v>
      </c>
      <c r="C472" s="13" t="s">
        <v>23</v>
      </c>
      <c r="D472" s="13" t="s">
        <v>24</v>
      </c>
      <c r="E472" s="13" t="s">
        <v>25</v>
      </c>
      <c r="F472" s="919" t="s">
        <v>17</v>
      </c>
      <c r="G472" s="919"/>
      <c r="H472" s="920"/>
      <c r="I472" s="920"/>
      <c r="J472" s="920"/>
      <c r="K472" s="920"/>
      <c r="L472" s="920"/>
    </row>
    <row r="473" spans="1:12" x14ac:dyDescent="0.25">
      <c r="A473" s="918"/>
      <c r="B473" s="921" t="s">
        <v>4348</v>
      </c>
      <c r="C473" s="922" t="s">
        <v>4349</v>
      </c>
      <c r="D473" s="923">
        <v>43656</v>
      </c>
      <c r="E473" s="921" t="s">
        <v>187</v>
      </c>
      <c r="F473" s="921" t="s">
        <v>909</v>
      </c>
      <c r="G473" s="921"/>
      <c r="H473" s="924" t="s">
        <v>30</v>
      </c>
      <c r="I473" s="924"/>
      <c r="J473" s="14" t="s">
        <v>31</v>
      </c>
      <c r="K473" s="14" t="s">
        <v>32</v>
      </c>
      <c r="L473" s="16">
        <v>726.66</v>
      </c>
    </row>
    <row r="474" spans="1:12" x14ac:dyDescent="0.25">
      <c r="A474" s="918"/>
      <c r="B474" s="921"/>
      <c r="C474" s="922"/>
      <c r="D474" s="923"/>
      <c r="E474" s="921"/>
      <c r="F474" s="921"/>
      <c r="G474" s="921"/>
      <c r="H474" s="924" t="s">
        <v>33</v>
      </c>
      <c r="I474" s="924"/>
      <c r="J474" s="921" t="s">
        <v>31</v>
      </c>
      <c r="K474" s="921" t="s">
        <v>31</v>
      </c>
      <c r="L474" s="925">
        <v>0</v>
      </c>
    </row>
    <row r="475" spans="1:12" x14ac:dyDescent="0.25">
      <c r="A475" s="918"/>
      <c r="B475" s="921"/>
      <c r="C475" s="922"/>
      <c r="D475" s="923"/>
      <c r="E475" s="921"/>
      <c r="F475" s="921"/>
      <c r="G475" s="921"/>
      <c r="H475" s="924"/>
      <c r="I475" s="924"/>
      <c r="J475" s="921"/>
      <c r="K475" s="921"/>
      <c r="L475" s="925"/>
    </row>
    <row r="476" spans="1:12" ht="24" x14ac:dyDescent="0.25">
      <c r="A476" s="918"/>
      <c r="B476" s="9" t="s">
        <v>34</v>
      </c>
      <c r="C476" s="13" t="s">
        <v>35</v>
      </c>
      <c r="D476" s="13" t="s">
        <v>36</v>
      </c>
      <c r="E476" s="13" t="s">
        <v>37</v>
      </c>
      <c r="F476" s="920"/>
      <c r="G476" s="920"/>
      <c r="H476" s="924" t="s">
        <v>38</v>
      </c>
      <c r="I476" s="924"/>
      <c r="J476" s="921" t="s">
        <v>31</v>
      </c>
      <c r="K476" s="921" t="s">
        <v>31</v>
      </c>
      <c r="L476" s="925">
        <v>0</v>
      </c>
    </row>
    <row r="477" spans="1:12" ht="22.8" x14ac:dyDescent="0.25">
      <c r="A477" s="918"/>
      <c r="B477" s="14" t="s">
        <v>4350</v>
      </c>
      <c r="C477" s="14" t="s">
        <v>909</v>
      </c>
      <c r="D477" s="15">
        <v>43658</v>
      </c>
      <c r="E477" s="14" t="s">
        <v>1713</v>
      </c>
      <c r="F477" s="920"/>
      <c r="G477" s="920"/>
      <c r="H477" s="924"/>
      <c r="I477" s="924"/>
      <c r="J477" s="921"/>
      <c r="K477" s="921"/>
      <c r="L477" s="925"/>
    </row>
    <row r="478" spans="1:12" ht="24" x14ac:dyDescent="0.25">
      <c r="A478" s="918">
        <v>1488</v>
      </c>
      <c r="B478" s="9" t="s">
        <v>22</v>
      </c>
      <c r="C478" s="13" t="s">
        <v>23</v>
      </c>
      <c r="D478" s="13" t="s">
        <v>24</v>
      </c>
      <c r="E478" s="13" t="s">
        <v>25</v>
      </c>
      <c r="F478" s="919" t="s">
        <v>17</v>
      </c>
      <c r="G478" s="919"/>
      <c r="H478" s="920"/>
      <c r="I478" s="920"/>
      <c r="J478" s="920"/>
      <c r="K478" s="920"/>
      <c r="L478" s="920"/>
    </row>
    <row r="479" spans="1:12" x14ac:dyDescent="0.25">
      <c r="A479" s="918"/>
      <c r="B479" s="921" t="s">
        <v>4351</v>
      </c>
      <c r="C479" s="922" t="s">
        <v>4352</v>
      </c>
      <c r="D479" s="923">
        <v>43632</v>
      </c>
      <c r="E479" s="921" t="s">
        <v>119</v>
      </c>
      <c r="F479" s="921" t="s">
        <v>4353</v>
      </c>
      <c r="G479" s="921"/>
      <c r="H479" s="924" t="s">
        <v>30</v>
      </c>
      <c r="I479" s="924"/>
      <c r="J479" s="14" t="s">
        <v>31</v>
      </c>
      <c r="K479" s="14" t="s">
        <v>32</v>
      </c>
      <c r="L479" s="16">
        <v>963.66</v>
      </c>
    </row>
    <row r="480" spans="1:12" x14ac:dyDescent="0.25">
      <c r="A480" s="918"/>
      <c r="B480" s="921"/>
      <c r="C480" s="922"/>
      <c r="D480" s="923"/>
      <c r="E480" s="921"/>
      <c r="F480" s="921"/>
      <c r="G480" s="921"/>
      <c r="H480" s="924" t="s">
        <v>33</v>
      </c>
      <c r="I480" s="924"/>
      <c r="J480" s="921" t="s">
        <v>31</v>
      </c>
      <c r="K480" s="921" t="s">
        <v>32</v>
      </c>
      <c r="L480" s="925">
        <v>1370.37</v>
      </c>
    </row>
    <row r="481" spans="1:12" x14ac:dyDescent="0.25">
      <c r="A481" s="918"/>
      <c r="B481" s="921"/>
      <c r="C481" s="922"/>
      <c r="D481" s="923"/>
      <c r="E481" s="921"/>
      <c r="F481" s="921"/>
      <c r="G481" s="921"/>
      <c r="H481" s="924"/>
      <c r="I481" s="924"/>
      <c r="J481" s="921"/>
      <c r="K481" s="921"/>
      <c r="L481" s="925"/>
    </row>
    <row r="482" spans="1:12" ht="24" x14ac:dyDescent="0.25">
      <c r="A482" s="918"/>
      <c r="B482" s="9" t="s">
        <v>34</v>
      </c>
      <c r="C482" s="13" t="s">
        <v>35</v>
      </c>
      <c r="D482" s="13" t="s">
        <v>36</v>
      </c>
      <c r="E482" s="13" t="s">
        <v>37</v>
      </c>
      <c r="F482" s="920"/>
      <c r="G482" s="920"/>
      <c r="H482" s="924" t="s">
        <v>38</v>
      </c>
      <c r="I482" s="924"/>
      <c r="J482" s="921" t="s">
        <v>31</v>
      </c>
      <c r="K482" s="921" t="s">
        <v>32</v>
      </c>
      <c r="L482" s="925">
        <v>285.85000000000002</v>
      </c>
    </row>
    <row r="483" spans="1:12" ht="34.200000000000003" x14ac:dyDescent="0.25">
      <c r="A483" s="918"/>
      <c r="B483" s="14" t="s">
        <v>4354</v>
      </c>
      <c r="C483" s="14" t="s">
        <v>4353</v>
      </c>
      <c r="D483" s="15">
        <v>43645</v>
      </c>
      <c r="E483" s="14" t="s">
        <v>4355</v>
      </c>
      <c r="F483" s="920"/>
      <c r="G483" s="920"/>
      <c r="H483" s="924"/>
      <c r="I483" s="924"/>
      <c r="J483" s="921"/>
      <c r="K483" s="921"/>
      <c r="L483" s="925"/>
    </row>
    <row r="484" spans="1:12" ht="24" x14ac:dyDescent="0.25">
      <c r="A484" s="918">
        <v>1489</v>
      </c>
      <c r="B484" s="9" t="s">
        <v>22</v>
      </c>
      <c r="C484" s="13" t="s">
        <v>23</v>
      </c>
      <c r="D484" s="13" t="s">
        <v>24</v>
      </c>
      <c r="E484" s="13" t="s">
        <v>25</v>
      </c>
      <c r="F484" s="919" t="s">
        <v>17</v>
      </c>
      <c r="G484" s="919"/>
      <c r="H484" s="920"/>
      <c r="I484" s="920"/>
      <c r="J484" s="920"/>
      <c r="K484" s="920"/>
      <c r="L484" s="920"/>
    </row>
    <row r="485" spans="1:12" x14ac:dyDescent="0.25">
      <c r="A485" s="918"/>
      <c r="B485" s="921" t="s">
        <v>4351</v>
      </c>
      <c r="C485" s="922" t="s">
        <v>4352</v>
      </c>
      <c r="D485" s="923">
        <v>43632</v>
      </c>
      <c r="E485" s="921" t="s">
        <v>119</v>
      </c>
      <c r="F485" s="921" t="s">
        <v>4356</v>
      </c>
      <c r="G485" s="921"/>
      <c r="H485" s="924" t="s">
        <v>30</v>
      </c>
      <c r="I485" s="924"/>
      <c r="J485" s="14" t="s">
        <v>31</v>
      </c>
      <c r="K485" s="14" t="s">
        <v>32</v>
      </c>
      <c r="L485" s="16">
        <v>354.66</v>
      </c>
    </row>
    <row r="486" spans="1:12" x14ac:dyDescent="0.25">
      <c r="A486" s="918"/>
      <c r="B486" s="921"/>
      <c r="C486" s="922"/>
      <c r="D486" s="923"/>
      <c r="E486" s="921"/>
      <c r="F486" s="921"/>
      <c r="G486" s="921"/>
      <c r="H486" s="924" t="s">
        <v>33</v>
      </c>
      <c r="I486" s="924"/>
      <c r="J486" s="921" t="s">
        <v>31</v>
      </c>
      <c r="K486" s="921" t="s">
        <v>32</v>
      </c>
      <c r="L486" s="925">
        <v>3595.83</v>
      </c>
    </row>
    <row r="487" spans="1:12" x14ac:dyDescent="0.25">
      <c r="A487" s="918"/>
      <c r="B487" s="921"/>
      <c r="C487" s="922"/>
      <c r="D487" s="923"/>
      <c r="E487" s="921"/>
      <c r="F487" s="921"/>
      <c r="G487" s="921"/>
      <c r="H487" s="924"/>
      <c r="I487" s="924"/>
      <c r="J487" s="921"/>
      <c r="K487" s="921"/>
      <c r="L487" s="925"/>
    </row>
    <row r="488" spans="1:12" ht="24" x14ac:dyDescent="0.25">
      <c r="A488" s="918"/>
      <c r="B488" s="9" t="s">
        <v>34</v>
      </c>
      <c r="C488" s="13" t="s">
        <v>35</v>
      </c>
      <c r="D488" s="13" t="s">
        <v>36</v>
      </c>
      <c r="E488" s="13" t="s">
        <v>37</v>
      </c>
      <c r="F488" s="920"/>
      <c r="G488" s="920"/>
      <c r="H488" s="924" t="s">
        <v>38</v>
      </c>
      <c r="I488" s="924"/>
      <c r="J488" s="921" t="s">
        <v>31</v>
      </c>
      <c r="K488" s="921" t="s">
        <v>31</v>
      </c>
      <c r="L488" s="925">
        <v>0</v>
      </c>
    </row>
    <row r="489" spans="1:12" ht="34.200000000000003" x14ac:dyDescent="0.25">
      <c r="A489" s="918"/>
      <c r="B489" s="14" t="s">
        <v>4354</v>
      </c>
      <c r="C489" s="14" t="s">
        <v>4356</v>
      </c>
      <c r="D489" s="15">
        <v>43645</v>
      </c>
      <c r="E489" s="14" t="s">
        <v>4355</v>
      </c>
      <c r="F489" s="920"/>
      <c r="G489" s="920"/>
      <c r="H489" s="924"/>
      <c r="I489" s="924"/>
      <c r="J489" s="921"/>
      <c r="K489" s="921"/>
      <c r="L489" s="925"/>
    </row>
    <row r="490" spans="1:12" ht="24" x14ac:dyDescent="0.25">
      <c r="A490" s="918">
        <v>1490</v>
      </c>
      <c r="B490" s="9" t="s">
        <v>22</v>
      </c>
      <c r="C490" s="13" t="s">
        <v>23</v>
      </c>
      <c r="D490" s="13" t="s">
        <v>24</v>
      </c>
      <c r="E490" s="13" t="s">
        <v>25</v>
      </c>
      <c r="F490" s="919" t="s">
        <v>17</v>
      </c>
      <c r="G490" s="919"/>
      <c r="H490" s="920"/>
      <c r="I490" s="920"/>
      <c r="J490" s="920"/>
      <c r="K490" s="920"/>
      <c r="L490" s="920"/>
    </row>
    <row r="491" spans="1:12" x14ac:dyDescent="0.25">
      <c r="A491" s="918"/>
      <c r="B491" s="921" t="s">
        <v>4351</v>
      </c>
      <c r="C491" s="922" t="s">
        <v>4357</v>
      </c>
      <c r="D491" s="923">
        <v>43718</v>
      </c>
      <c r="E491" s="921" t="s">
        <v>3922</v>
      </c>
      <c r="F491" s="921" t="s">
        <v>4358</v>
      </c>
      <c r="G491" s="921"/>
      <c r="H491" s="924" t="s">
        <v>30</v>
      </c>
      <c r="I491" s="924"/>
      <c r="J491" s="14" t="s">
        <v>31</v>
      </c>
      <c r="K491" s="14" t="s">
        <v>32</v>
      </c>
      <c r="L491" s="16">
        <v>1359.36</v>
      </c>
    </row>
    <row r="492" spans="1:12" x14ac:dyDescent="0.25">
      <c r="A492" s="918"/>
      <c r="B492" s="921"/>
      <c r="C492" s="922"/>
      <c r="D492" s="923"/>
      <c r="E492" s="921"/>
      <c r="F492" s="921"/>
      <c r="G492" s="921"/>
      <c r="H492" s="924" t="s">
        <v>33</v>
      </c>
      <c r="I492" s="924"/>
      <c r="J492" s="921" t="s">
        <v>31</v>
      </c>
      <c r="K492" s="921" t="s">
        <v>31</v>
      </c>
      <c r="L492" s="925">
        <v>0</v>
      </c>
    </row>
    <row r="493" spans="1:12" x14ac:dyDescent="0.25">
      <c r="A493" s="918"/>
      <c r="B493" s="921"/>
      <c r="C493" s="922"/>
      <c r="D493" s="923"/>
      <c r="E493" s="921"/>
      <c r="F493" s="921"/>
      <c r="G493" s="921"/>
      <c r="H493" s="924"/>
      <c r="I493" s="924"/>
      <c r="J493" s="921"/>
      <c r="K493" s="921"/>
      <c r="L493" s="925"/>
    </row>
    <row r="494" spans="1:12" ht="24" x14ac:dyDescent="0.25">
      <c r="A494" s="918"/>
      <c r="B494" s="9" t="s">
        <v>34</v>
      </c>
      <c r="C494" s="13" t="s">
        <v>35</v>
      </c>
      <c r="D494" s="13" t="s">
        <v>36</v>
      </c>
      <c r="E494" s="13" t="s">
        <v>37</v>
      </c>
      <c r="F494" s="920"/>
      <c r="G494" s="920"/>
      <c r="H494" s="924" t="s">
        <v>38</v>
      </c>
      <c r="I494" s="924"/>
      <c r="J494" s="921" t="s">
        <v>31</v>
      </c>
      <c r="K494" s="921" t="s">
        <v>31</v>
      </c>
      <c r="L494" s="925">
        <v>0</v>
      </c>
    </row>
    <row r="495" spans="1:12" ht="34.200000000000003" x14ac:dyDescent="0.25">
      <c r="A495" s="918"/>
      <c r="B495" s="14" t="s">
        <v>4354</v>
      </c>
      <c r="C495" s="14" t="s">
        <v>4358</v>
      </c>
      <c r="D495" s="15">
        <v>43729</v>
      </c>
      <c r="E495" s="14" t="s">
        <v>3339</v>
      </c>
      <c r="F495" s="920"/>
      <c r="G495" s="920"/>
      <c r="H495" s="924"/>
      <c r="I495" s="924"/>
      <c r="J495" s="921"/>
      <c r="K495" s="921"/>
      <c r="L495" s="925"/>
    </row>
    <row r="496" spans="1:12" ht="24" x14ac:dyDescent="0.25">
      <c r="A496" s="918">
        <v>1491</v>
      </c>
      <c r="B496" s="9" t="s">
        <v>22</v>
      </c>
      <c r="C496" s="13" t="s">
        <v>23</v>
      </c>
      <c r="D496" s="13" t="s">
        <v>24</v>
      </c>
      <c r="E496" s="13" t="s">
        <v>25</v>
      </c>
      <c r="F496" s="919" t="s">
        <v>17</v>
      </c>
      <c r="G496" s="919"/>
      <c r="H496" s="920"/>
      <c r="I496" s="920"/>
      <c r="J496" s="920"/>
      <c r="K496" s="920"/>
      <c r="L496" s="920"/>
    </row>
    <row r="497" spans="1:12" x14ac:dyDescent="0.25">
      <c r="A497" s="918"/>
      <c r="B497" s="921" t="s">
        <v>4359</v>
      </c>
      <c r="C497" s="922" t="s">
        <v>4360</v>
      </c>
      <c r="D497" s="923">
        <v>43736</v>
      </c>
      <c r="E497" s="921" t="s">
        <v>1650</v>
      </c>
      <c r="F497" s="921" t="s">
        <v>2171</v>
      </c>
      <c r="G497" s="921"/>
      <c r="H497" s="924" t="s">
        <v>30</v>
      </c>
      <c r="I497" s="924"/>
      <c r="J497" s="14" t="s">
        <v>31</v>
      </c>
      <c r="K497" s="14" t="s">
        <v>32</v>
      </c>
      <c r="L497" s="16">
        <v>312</v>
      </c>
    </row>
    <row r="498" spans="1:12" x14ac:dyDescent="0.25">
      <c r="A498" s="918"/>
      <c r="B498" s="921"/>
      <c r="C498" s="922"/>
      <c r="D498" s="923"/>
      <c r="E498" s="921"/>
      <c r="F498" s="921"/>
      <c r="G498" s="921"/>
      <c r="H498" s="924" t="s">
        <v>33</v>
      </c>
      <c r="I498" s="924"/>
      <c r="J498" s="14" t="s">
        <v>31</v>
      </c>
      <c r="K498" s="14" t="s">
        <v>31</v>
      </c>
      <c r="L498" s="16">
        <v>0</v>
      </c>
    </row>
    <row r="499" spans="1:12" ht="24" x14ac:dyDescent="0.25">
      <c r="A499" s="918"/>
      <c r="B499" s="9" t="s">
        <v>34</v>
      </c>
      <c r="C499" s="13" t="s">
        <v>35</v>
      </c>
      <c r="D499" s="13" t="s">
        <v>36</v>
      </c>
      <c r="E499" s="13" t="s">
        <v>37</v>
      </c>
      <c r="F499" s="920"/>
      <c r="G499" s="920"/>
      <c r="H499" s="924" t="s">
        <v>38</v>
      </c>
      <c r="I499" s="924"/>
      <c r="J499" s="921" t="s">
        <v>31</v>
      </c>
      <c r="K499" s="921" t="s">
        <v>31</v>
      </c>
      <c r="L499" s="925">
        <v>0</v>
      </c>
    </row>
    <row r="500" spans="1:12" ht="22.8" x14ac:dyDescent="0.25">
      <c r="A500" s="918"/>
      <c r="B500" s="14" t="s">
        <v>204</v>
      </c>
      <c r="C500" s="14" t="s">
        <v>2171</v>
      </c>
      <c r="D500" s="15">
        <v>43738</v>
      </c>
      <c r="E500" s="14" t="s">
        <v>433</v>
      </c>
      <c r="F500" s="920"/>
      <c r="G500" s="920"/>
      <c r="H500" s="924"/>
      <c r="I500" s="924"/>
      <c r="J500" s="921"/>
      <c r="K500" s="921"/>
      <c r="L500" s="925"/>
    </row>
    <row r="501" spans="1:12" ht="24" x14ac:dyDescent="0.25">
      <c r="A501" s="918">
        <v>1492</v>
      </c>
      <c r="B501" s="9" t="s">
        <v>22</v>
      </c>
      <c r="C501" s="13" t="s">
        <v>23</v>
      </c>
      <c r="D501" s="13" t="s">
        <v>24</v>
      </c>
      <c r="E501" s="13" t="s">
        <v>25</v>
      </c>
      <c r="F501" s="919" t="s">
        <v>17</v>
      </c>
      <c r="G501" s="919"/>
      <c r="H501" s="920"/>
      <c r="I501" s="920"/>
      <c r="J501" s="920"/>
      <c r="K501" s="920"/>
      <c r="L501" s="920"/>
    </row>
    <row r="502" spans="1:12" x14ac:dyDescent="0.25">
      <c r="A502" s="918"/>
      <c r="B502" s="921" t="s">
        <v>4361</v>
      </c>
      <c r="C502" s="922" t="s">
        <v>4362</v>
      </c>
      <c r="D502" s="923">
        <v>43591</v>
      </c>
      <c r="E502" s="921" t="s">
        <v>367</v>
      </c>
      <c r="F502" s="921" t="s">
        <v>678</v>
      </c>
      <c r="G502" s="921"/>
      <c r="H502" s="924" t="s">
        <v>30</v>
      </c>
      <c r="I502" s="924"/>
      <c r="J502" s="14" t="s">
        <v>31</v>
      </c>
      <c r="K502" s="14" t="s">
        <v>32</v>
      </c>
      <c r="L502" s="16">
        <v>325</v>
      </c>
    </row>
    <row r="503" spans="1:12" x14ac:dyDescent="0.25">
      <c r="A503" s="918"/>
      <c r="B503" s="921"/>
      <c r="C503" s="922"/>
      <c r="D503" s="923"/>
      <c r="E503" s="921"/>
      <c r="F503" s="921"/>
      <c r="G503" s="921"/>
      <c r="H503" s="924" t="s">
        <v>33</v>
      </c>
      <c r="I503" s="924"/>
      <c r="J503" s="921" t="s">
        <v>31</v>
      </c>
      <c r="K503" s="921" t="s">
        <v>32</v>
      </c>
      <c r="L503" s="925">
        <v>472.18</v>
      </c>
    </row>
    <row r="504" spans="1:12" x14ac:dyDescent="0.25">
      <c r="A504" s="918"/>
      <c r="B504" s="921"/>
      <c r="C504" s="922"/>
      <c r="D504" s="923"/>
      <c r="E504" s="921"/>
      <c r="F504" s="921"/>
      <c r="G504" s="921"/>
      <c r="H504" s="924"/>
      <c r="I504" s="924"/>
      <c r="J504" s="921"/>
      <c r="K504" s="921"/>
      <c r="L504" s="925"/>
    </row>
    <row r="505" spans="1:12" ht="24" x14ac:dyDescent="0.25">
      <c r="A505" s="918"/>
      <c r="B505" s="9" t="s">
        <v>34</v>
      </c>
      <c r="C505" s="13" t="s">
        <v>35</v>
      </c>
      <c r="D505" s="13" t="s">
        <v>36</v>
      </c>
      <c r="E505" s="13" t="s">
        <v>37</v>
      </c>
      <c r="F505" s="920"/>
      <c r="G505" s="920"/>
      <c r="H505" s="924" t="s">
        <v>38</v>
      </c>
      <c r="I505" s="924"/>
      <c r="J505" s="921" t="s">
        <v>31</v>
      </c>
      <c r="K505" s="921" t="s">
        <v>31</v>
      </c>
      <c r="L505" s="925">
        <v>0</v>
      </c>
    </row>
    <row r="506" spans="1:12" ht="22.8" x14ac:dyDescent="0.25">
      <c r="A506" s="918"/>
      <c r="B506" s="14" t="s">
        <v>39</v>
      </c>
      <c r="C506" s="14" t="s">
        <v>678</v>
      </c>
      <c r="D506" s="15">
        <v>43593</v>
      </c>
      <c r="E506" s="14" t="s">
        <v>4363</v>
      </c>
      <c r="F506" s="920"/>
      <c r="G506" s="920"/>
      <c r="H506" s="924"/>
      <c r="I506" s="924"/>
      <c r="J506" s="921"/>
      <c r="K506" s="921"/>
      <c r="L506" s="925"/>
    </row>
    <row r="507" spans="1:12" ht="24" x14ac:dyDescent="0.25">
      <c r="A507" s="918">
        <v>1493</v>
      </c>
      <c r="B507" s="9" t="s">
        <v>22</v>
      </c>
      <c r="C507" s="13" t="s">
        <v>23</v>
      </c>
      <c r="D507" s="13" t="s">
        <v>24</v>
      </c>
      <c r="E507" s="13" t="s">
        <v>25</v>
      </c>
      <c r="F507" s="919" t="s">
        <v>17</v>
      </c>
      <c r="G507" s="919"/>
      <c r="H507" s="920"/>
      <c r="I507" s="920"/>
      <c r="J507" s="920"/>
      <c r="K507" s="920"/>
      <c r="L507" s="920"/>
    </row>
    <row r="508" spans="1:12" x14ac:dyDescent="0.25">
      <c r="A508" s="918"/>
      <c r="B508" s="921" t="s">
        <v>4364</v>
      </c>
      <c r="C508" s="922" t="s">
        <v>4365</v>
      </c>
      <c r="D508" s="923">
        <v>43572</v>
      </c>
      <c r="E508" s="921" t="s">
        <v>233</v>
      </c>
      <c r="F508" s="921" t="s">
        <v>4366</v>
      </c>
      <c r="G508" s="921"/>
      <c r="H508" s="924" t="s">
        <v>30</v>
      </c>
      <c r="I508" s="924"/>
      <c r="J508" s="14" t="s">
        <v>31</v>
      </c>
      <c r="K508" s="14" t="s">
        <v>32</v>
      </c>
      <c r="L508" s="16">
        <v>855.2</v>
      </c>
    </row>
    <row r="509" spans="1:12" x14ac:dyDescent="0.25">
      <c r="A509" s="918"/>
      <c r="B509" s="921"/>
      <c r="C509" s="922"/>
      <c r="D509" s="923"/>
      <c r="E509" s="921"/>
      <c r="F509" s="921"/>
      <c r="G509" s="921"/>
      <c r="H509" s="924" t="s">
        <v>33</v>
      </c>
      <c r="I509" s="924"/>
      <c r="J509" s="14" t="s">
        <v>31</v>
      </c>
      <c r="K509" s="14" t="s">
        <v>32</v>
      </c>
      <c r="L509" s="16">
        <v>4412.1099999999997</v>
      </c>
    </row>
    <row r="510" spans="1:12" ht="24" x14ac:dyDescent="0.25">
      <c r="A510" s="918"/>
      <c r="B510" s="9" t="s">
        <v>34</v>
      </c>
      <c r="C510" s="13" t="s">
        <v>35</v>
      </c>
      <c r="D510" s="13" t="s">
        <v>36</v>
      </c>
      <c r="E510" s="13" t="s">
        <v>37</v>
      </c>
      <c r="F510" s="920"/>
      <c r="G510" s="920"/>
      <c r="H510" s="924" t="s">
        <v>38</v>
      </c>
      <c r="I510" s="924"/>
      <c r="J510" s="921" t="s">
        <v>31</v>
      </c>
      <c r="K510" s="921" t="s">
        <v>32</v>
      </c>
      <c r="L510" s="925">
        <v>50</v>
      </c>
    </row>
    <row r="511" spans="1:12" ht="22.8" x14ac:dyDescent="0.25">
      <c r="A511" s="918"/>
      <c r="B511" s="14" t="s">
        <v>39</v>
      </c>
      <c r="C511" s="14" t="s">
        <v>4366</v>
      </c>
      <c r="D511" s="15">
        <v>43578</v>
      </c>
      <c r="E511" s="14" t="s">
        <v>4367</v>
      </c>
      <c r="F511" s="920"/>
      <c r="G511" s="920"/>
      <c r="H511" s="924"/>
      <c r="I511" s="924"/>
      <c r="J511" s="921"/>
      <c r="K511" s="921"/>
      <c r="L511" s="925"/>
    </row>
    <row r="512" spans="1:12" ht="24" x14ac:dyDescent="0.25">
      <c r="A512" s="918">
        <v>1494</v>
      </c>
      <c r="B512" s="9" t="s">
        <v>22</v>
      </c>
      <c r="C512" s="13" t="s">
        <v>23</v>
      </c>
      <c r="D512" s="13" t="s">
        <v>24</v>
      </c>
      <c r="E512" s="13" t="s">
        <v>25</v>
      </c>
      <c r="F512" s="919" t="s">
        <v>17</v>
      </c>
      <c r="G512" s="919"/>
      <c r="H512" s="920"/>
      <c r="I512" s="920"/>
      <c r="J512" s="920"/>
      <c r="K512" s="920"/>
      <c r="L512" s="920"/>
    </row>
    <row r="513" spans="1:12" x14ac:dyDescent="0.25">
      <c r="A513" s="918"/>
      <c r="B513" s="921" t="s">
        <v>4364</v>
      </c>
      <c r="C513" s="922" t="s">
        <v>4368</v>
      </c>
      <c r="D513" s="923">
        <v>43613</v>
      </c>
      <c r="E513" s="921" t="s">
        <v>465</v>
      </c>
      <c r="F513" s="921" t="s">
        <v>4369</v>
      </c>
      <c r="G513" s="921"/>
      <c r="H513" s="924" t="s">
        <v>30</v>
      </c>
      <c r="I513" s="924"/>
      <c r="J513" s="14" t="s">
        <v>31</v>
      </c>
      <c r="K513" s="14" t="s">
        <v>32</v>
      </c>
      <c r="L513" s="16">
        <v>820.9</v>
      </c>
    </row>
    <row r="514" spans="1:12" x14ac:dyDescent="0.25">
      <c r="A514" s="918"/>
      <c r="B514" s="921"/>
      <c r="C514" s="922"/>
      <c r="D514" s="923"/>
      <c r="E514" s="921"/>
      <c r="F514" s="921"/>
      <c r="G514" s="921"/>
      <c r="H514" s="924" t="s">
        <v>33</v>
      </c>
      <c r="I514" s="924"/>
      <c r="J514" s="14" t="s">
        <v>31</v>
      </c>
      <c r="K514" s="14" t="s">
        <v>32</v>
      </c>
      <c r="L514" s="16">
        <v>1500.06</v>
      </c>
    </row>
    <row r="515" spans="1:12" ht="24" x14ac:dyDescent="0.25">
      <c r="A515" s="918"/>
      <c r="B515" s="9" t="s">
        <v>34</v>
      </c>
      <c r="C515" s="13" t="s">
        <v>35</v>
      </c>
      <c r="D515" s="13" t="s">
        <v>36</v>
      </c>
      <c r="E515" s="13" t="s">
        <v>37</v>
      </c>
      <c r="F515" s="920"/>
      <c r="G515" s="920"/>
      <c r="H515" s="924" t="s">
        <v>38</v>
      </c>
      <c r="I515" s="924"/>
      <c r="J515" s="921" t="s">
        <v>31</v>
      </c>
      <c r="K515" s="921" t="s">
        <v>32</v>
      </c>
      <c r="L515" s="925">
        <v>195</v>
      </c>
    </row>
    <row r="516" spans="1:12" ht="22.8" x14ac:dyDescent="0.25">
      <c r="A516" s="918"/>
      <c r="B516" s="14" t="s">
        <v>39</v>
      </c>
      <c r="C516" s="14" t="s">
        <v>4369</v>
      </c>
      <c r="D516" s="15">
        <v>43620</v>
      </c>
      <c r="E516" s="14" t="s">
        <v>4370</v>
      </c>
      <c r="F516" s="920"/>
      <c r="G516" s="920"/>
      <c r="H516" s="924"/>
      <c r="I516" s="924"/>
      <c r="J516" s="921"/>
      <c r="K516" s="921"/>
      <c r="L516" s="925"/>
    </row>
    <row r="517" spans="1:12" ht="24" x14ac:dyDescent="0.25">
      <c r="A517" s="918">
        <v>1495</v>
      </c>
      <c r="B517" s="9" t="s">
        <v>22</v>
      </c>
      <c r="C517" s="13" t="s">
        <v>23</v>
      </c>
      <c r="D517" s="13" t="s">
        <v>24</v>
      </c>
      <c r="E517" s="13" t="s">
        <v>25</v>
      </c>
      <c r="F517" s="919" t="s">
        <v>17</v>
      </c>
      <c r="G517" s="919"/>
      <c r="H517" s="920"/>
      <c r="I517" s="920"/>
      <c r="J517" s="920"/>
      <c r="K517" s="920"/>
      <c r="L517" s="920"/>
    </row>
    <row r="518" spans="1:12" x14ac:dyDescent="0.25">
      <c r="A518" s="918"/>
      <c r="B518" s="921" t="s">
        <v>4364</v>
      </c>
      <c r="C518" s="922" t="s">
        <v>4371</v>
      </c>
      <c r="D518" s="923">
        <v>43724</v>
      </c>
      <c r="E518" s="921" t="s">
        <v>4372</v>
      </c>
      <c r="F518" s="921" t="s">
        <v>4373</v>
      </c>
      <c r="G518" s="921"/>
      <c r="H518" s="924" t="s">
        <v>30</v>
      </c>
      <c r="I518" s="924"/>
      <c r="J518" s="14" t="s">
        <v>31</v>
      </c>
      <c r="K518" s="14" t="s">
        <v>32</v>
      </c>
      <c r="L518" s="16">
        <v>544</v>
      </c>
    </row>
    <row r="519" spans="1:12" x14ac:dyDescent="0.25">
      <c r="A519" s="918"/>
      <c r="B519" s="921"/>
      <c r="C519" s="922"/>
      <c r="D519" s="923"/>
      <c r="E519" s="921"/>
      <c r="F519" s="921"/>
      <c r="G519" s="921"/>
      <c r="H519" s="924" t="s">
        <v>33</v>
      </c>
      <c r="I519" s="924"/>
      <c r="J519" s="921" t="s">
        <v>31</v>
      </c>
      <c r="K519" s="921" t="s">
        <v>32</v>
      </c>
      <c r="L519" s="925">
        <v>321.48</v>
      </c>
    </row>
    <row r="520" spans="1:12" x14ac:dyDescent="0.25">
      <c r="A520" s="918"/>
      <c r="B520" s="921"/>
      <c r="C520" s="922"/>
      <c r="D520" s="923"/>
      <c r="E520" s="921"/>
      <c r="F520" s="921"/>
      <c r="G520" s="921"/>
      <c r="H520" s="924"/>
      <c r="I520" s="924"/>
      <c r="J520" s="921"/>
      <c r="K520" s="921"/>
      <c r="L520" s="925"/>
    </row>
    <row r="521" spans="1:12" ht="24" x14ac:dyDescent="0.25">
      <c r="A521" s="918"/>
      <c r="B521" s="9" t="s">
        <v>34</v>
      </c>
      <c r="C521" s="13" t="s">
        <v>35</v>
      </c>
      <c r="D521" s="13" t="s">
        <v>36</v>
      </c>
      <c r="E521" s="13" t="s">
        <v>37</v>
      </c>
      <c r="F521" s="920"/>
      <c r="G521" s="920"/>
      <c r="H521" s="924" t="s">
        <v>38</v>
      </c>
      <c r="I521" s="924"/>
      <c r="J521" s="921" t="s">
        <v>31</v>
      </c>
      <c r="K521" s="921" t="s">
        <v>32</v>
      </c>
      <c r="L521" s="925">
        <v>372.66</v>
      </c>
    </row>
    <row r="522" spans="1:12" ht="22.8" x14ac:dyDescent="0.25">
      <c r="A522" s="918"/>
      <c r="B522" s="14" t="s">
        <v>39</v>
      </c>
      <c r="C522" s="14" t="s">
        <v>4373</v>
      </c>
      <c r="D522" s="15">
        <v>43726</v>
      </c>
      <c r="E522" s="14" t="s">
        <v>1044</v>
      </c>
      <c r="F522" s="920"/>
      <c r="G522" s="920"/>
      <c r="H522" s="924"/>
      <c r="I522" s="924"/>
      <c r="J522" s="921"/>
      <c r="K522" s="921"/>
      <c r="L522" s="925"/>
    </row>
    <row r="523" spans="1:12" ht="24" x14ac:dyDescent="0.25">
      <c r="A523" s="918">
        <v>1496</v>
      </c>
      <c r="B523" s="9" t="s">
        <v>22</v>
      </c>
      <c r="C523" s="13" t="s">
        <v>23</v>
      </c>
      <c r="D523" s="13" t="s">
        <v>24</v>
      </c>
      <c r="E523" s="13" t="s">
        <v>25</v>
      </c>
      <c r="F523" s="919" t="s">
        <v>17</v>
      </c>
      <c r="G523" s="919"/>
      <c r="H523" s="920"/>
      <c r="I523" s="920"/>
      <c r="J523" s="920"/>
      <c r="K523" s="920"/>
      <c r="L523" s="920"/>
    </row>
    <row r="524" spans="1:12" x14ac:dyDescent="0.25">
      <c r="A524" s="918"/>
      <c r="B524" s="921" t="s">
        <v>4374</v>
      </c>
      <c r="C524" s="922" t="s">
        <v>4375</v>
      </c>
      <c r="D524" s="923">
        <v>43557</v>
      </c>
      <c r="E524" s="921" t="s">
        <v>43</v>
      </c>
      <c r="F524" s="921" t="s">
        <v>4376</v>
      </c>
      <c r="G524" s="921"/>
      <c r="H524" s="924" t="s">
        <v>30</v>
      </c>
      <c r="I524" s="924"/>
      <c r="J524" s="14" t="s">
        <v>31</v>
      </c>
      <c r="K524" s="14" t="s">
        <v>32</v>
      </c>
      <c r="L524" s="16">
        <v>999.45</v>
      </c>
    </row>
    <row r="525" spans="1:12" x14ac:dyDescent="0.25">
      <c r="A525" s="918"/>
      <c r="B525" s="921"/>
      <c r="C525" s="922"/>
      <c r="D525" s="923"/>
      <c r="E525" s="921"/>
      <c r="F525" s="921"/>
      <c r="G525" s="921"/>
      <c r="H525" s="924" t="s">
        <v>33</v>
      </c>
      <c r="I525" s="924"/>
      <c r="J525" s="921" t="s">
        <v>31</v>
      </c>
      <c r="K525" s="921" t="s">
        <v>32</v>
      </c>
      <c r="L525" s="925">
        <v>3402.52</v>
      </c>
    </row>
    <row r="526" spans="1:12" x14ac:dyDescent="0.25">
      <c r="A526" s="918"/>
      <c r="B526" s="921"/>
      <c r="C526" s="922"/>
      <c r="D526" s="923"/>
      <c r="E526" s="921"/>
      <c r="F526" s="921"/>
      <c r="G526" s="921"/>
      <c r="H526" s="924"/>
      <c r="I526" s="924"/>
      <c r="J526" s="921"/>
      <c r="K526" s="921"/>
      <c r="L526" s="925"/>
    </row>
    <row r="527" spans="1:12" ht="24" x14ac:dyDescent="0.25">
      <c r="A527" s="918"/>
      <c r="B527" s="9" t="s">
        <v>34</v>
      </c>
      <c r="C527" s="13" t="s">
        <v>35</v>
      </c>
      <c r="D527" s="13" t="s">
        <v>36</v>
      </c>
      <c r="E527" s="13" t="s">
        <v>37</v>
      </c>
      <c r="F527" s="920"/>
      <c r="G527" s="920"/>
      <c r="H527" s="924" t="s">
        <v>38</v>
      </c>
      <c r="I527" s="924"/>
      <c r="J527" s="921" t="s">
        <v>31</v>
      </c>
      <c r="K527" s="921" t="s">
        <v>31</v>
      </c>
      <c r="L527" s="925">
        <v>0</v>
      </c>
    </row>
    <row r="528" spans="1:12" ht="22.8" x14ac:dyDescent="0.25">
      <c r="A528" s="918"/>
      <c r="B528" s="14" t="s">
        <v>229</v>
      </c>
      <c r="C528" s="14" t="s">
        <v>4376</v>
      </c>
      <c r="D528" s="15">
        <v>43561</v>
      </c>
      <c r="E528" s="14" t="s">
        <v>1621</v>
      </c>
      <c r="F528" s="920"/>
      <c r="G528" s="920"/>
      <c r="H528" s="924"/>
      <c r="I528" s="924"/>
      <c r="J528" s="921"/>
      <c r="K528" s="921"/>
      <c r="L528" s="925"/>
    </row>
    <row r="529" spans="1:12" ht="24" x14ac:dyDescent="0.25">
      <c r="A529" s="918">
        <v>1497</v>
      </c>
      <c r="B529" s="9" t="s">
        <v>22</v>
      </c>
      <c r="C529" s="13" t="s">
        <v>23</v>
      </c>
      <c r="D529" s="13" t="s">
        <v>24</v>
      </c>
      <c r="E529" s="13" t="s">
        <v>25</v>
      </c>
      <c r="F529" s="919" t="s">
        <v>17</v>
      </c>
      <c r="G529" s="919"/>
      <c r="H529" s="920"/>
      <c r="I529" s="920"/>
      <c r="J529" s="920"/>
      <c r="K529" s="920"/>
      <c r="L529" s="920"/>
    </row>
    <row r="530" spans="1:12" x14ac:dyDescent="0.25">
      <c r="A530" s="918"/>
      <c r="B530" s="921" t="s">
        <v>4374</v>
      </c>
      <c r="C530" s="922" t="s">
        <v>4377</v>
      </c>
      <c r="D530" s="923">
        <v>43592</v>
      </c>
      <c r="E530" s="921" t="s">
        <v>53</v>
      </c>
      <c r="F530" s="921" t="s">
        <v>4378</v>
      </c>
      <c r="G530" s="921"/>
      <c r="H530" s="924" t="s">
        <v>30</v>
      </c>
      <c r="I530" s="924"/>
      <c r="J530" s="14" t="s">
        <v>31</v>
      </c>
      <c r="K530" s="14" t="s">
        <v>32</v>
      </c>
      <c r="L530" s="16">
        <v>1010</v>
      </c>
    </row>
    <row r="531" spans="1:12" x14ac:dyDescent="0.25">
      <c r="A531" s="918"/>
      <c r="B531" s="921"/>
      <c r="C531" s="922"/>
      <c r="D531" s="923"/>
      <c r="E531" s="921"/>
      <c r="F531" s="921"/>
      <c r="G531" s="921"/>
      <c r="H531" s="924" t="s">
        <v>33</v>
      </c>
      <c r="I531" s="924"/>
      <c r="J531" s="14" t="s">
        <v>31</v>
      </c>
      <c r="K531" s="14" t="s">
        <v>32</v>
      </c>
      <c r="L531" s="16">
        <v>543.16999999999996</v>
      </c>
    </row>
    <row r="532" spans="1:12" ht="24" x14ac:dyDescent="0.25">
      <c r="A532" s="918"/>
      <c r="B532" s="9" t="s">
        <v>34</v>
      </c>
      <c r="C532" s="13" t="s">
        <v>35</v>
      </c>
      <c r="D532" s="13" t="s">
        <v>36</v>
      </c>
      <c r="E532" s="13" t="s">
        <v>37</v>
      </c>
      <c r="F532" s="920"/>
      <c r="G532" s="920"/>
      <c r="H532" s="924" t="s">
        <v>38</v>
      </c>
      <c r="I532" s="924"/>
      <c r="J532" s="921" t="s">
        <v>31</v>
      </c>
      <c r="K532" s="921" t="s">
        <v>32</v>
      </c>
      <c r="L532" s="925">
        <v>380</v>
      </c>
    </row>
    <row r="533" spans="1:12" ht="22.8" x14ac:dyDescent="0.25">
      <c r="A533" s="918"/>
      <c r="B533" s="14" t="s">
        <v>229</v>
      </c>
      <c r="C533" s="14" t="s">
        <v>4378</v>
      </c>
      <c r="D533" s="15">
        <v>43594</v>
      </c>
      <c r="E533" s="14" t="s">
        <v>240</v>
      </c>
      <c r="F533" s="920"/>
      <c r="G533" s="920"/>
      <c r="H533" s="924"/>
      <c r="I533" s="924"/>
      <c r="J533" s="921"/>
      <c r="K533" s="921"/>
      <c r="L533" s="925"/>
    </row>
    <row r="534" spans="1:12" ht="24" x14ac:dyDescent="0.25">
      <c r="A534" s="918">
        <v>1498</v>
      </c>
      <c r="B534" s="9" t="s">
        <v>22</v>
      </c>
      <c r="C534" s="13" t="s">
        <v>23</v>
      </c>
      <c r="D534" s="13" t="s">
        <v>24</v>
      </c>
      <c r="E534" s="13" t="s">
        <v>25</v>
      </c>
      <c r="F534" s="919" t="s">
        <v>17</v>
      </c>
      <c r="G534" s="919"/>
      <c r="H534" s="920"/>
      <c r="I534" s="920"/>
      <c r="J534" s="920"/>
      <c r="K534" s="920"/>
      <c r="L534" s="920"/>
    </row>
    <row r="535" spans="1:12" x14ac:dyDescent="0.25">
      <c r="A535" s="918"/>
      <c r="B535" s="921" t="s">
        <v>4374</v>
      </c>
      <c r="C535" s="922" t="s">
        <v>4379</v>
      </c>
      <c r="D535" s="923">
        <v>43634</v>
      </c>
      <c r="E535" s="921" t="s">
        <v>378</v>
      </c>
      <c r="F535" s="921" t="s">
        <v>4380</v>
      </c>
      <c r="G535" s="921"/>
      <c r="H535" s="924" t="s">
        <v>30</v>
      </c>
      <c r="I535" s="924"/>
      <c r="J535" s="14" t="s">
        <v>31</v>
      </c>
      <c r="K535" s="14" t="s">
        <v>32</v>
      </c>
      <c r="L535" s="16">
        <v>2079.27</v>
      </c>
    </row>
    <row r="536" spans="1:12" x14ac:dyDescent="0.25">
      <c r="A536" s="918"/>
      <c r="B536" s="921"/>
      <c r="C536" s="922"/>
      <c r="D536" s="923"/>
      <c r="E536" s="921"/>
      <c r="F536" s="921"/>
      <c r="G536" s="921"/>
      <c r="H536" s="924" t="s">
        <v>33</v>
      </c>
      <c r="I536" s="924"/>
      <c r="J536" s="921" t="s">
        <v>31</v>
      </c>
      <c r="K536" s="921" t="s">
        <v>32</v>
      </c>
      <c r="L536" s="925">
        <v>2449.92</v>
      </c>
    </row>
    <row r="537" spans="1:12" x14ac:dyDescent="0.25">
      <c r="A537" s="918"/>
      <c r="B537" s="921"/>
      <c r="C537" s="922"/>
      <c r="D537" s="923"/>
      <c r="E537" s="921"/>
      <c r="F537" s="921"/>
      <c r="G537" s="921"/>
      <c r="H537" s="924"/>
      <c r="I537" s="924"/>
      <c r="J537" s="921"/>
      <c r="K537" s="921"/>
      <c r="L537" s="925"/>
    </row>
    <row r="538" spans="1:12" ht="24" x14ac:dyDescent="0.25">
      <c r="A538" s="918"/>
      <c r="B538" s="9" t="s">
        <v>34</v>
      </c>
      <c r="C538" s="13" t="s">
        <v>35</v>
      </c>
      <c r="D538" s="13" t="s">
        <v>36</v>
      </c>
      <c r="E538" s="13" t="s">
        <v>37</v>
      </c>
      <c r="F538" s="920"/>
      <c r="G538" s="920"/>
      <c r="H538" s="924" t="s">
        <v>38</v>
      </c>
      <c r="I538" s="924"/>
      <c r="J538" s="921" t="s">
        <v>31</v>
      </c>
      <c r="K538" s="921" t="s">
        <v>32</v>
      </c>
      <c r="L538" s="925">
        <v>180</v>
      </c>
    </row>
    <row r="539" spans="1:12" ht="22.8" x14ac:dyDescent="0.25">
      <c r="A539" s="918"/>
      <c r="B539" s="14" t="s">
        <v>229</v>
      </c>
      <c r="C539" s="14" t="s">
        <v>4380</v>
      </c>
      <c r="D539" s="15">
        <v>43647</v>
      </c>
      <c r="E539" s="14" t="s">
        <v>4381</v>
      </c>
      <c r="F539" s="920"/>
      <c r="G539" s="920"/>
      <c r="H539" s="924"/>
      <c r="I539" s="924"/>
      <c r="J539" s="921"/>
      <c r="K539" s="921"/>
      <c r="L539" s="925"/>
    </row>
    <row r="540" spans="1:12" ht="24" x14ac:dyDescent="0.25">
      <c r="A540" s="918">
        <v>1499</v>
      </c>
      <c r="B540" s="9" t="s">
        <v>22</v>
      </c>
      <c r="C540" s="13" t="s">
        <v>23</v>
      </c>
      <c r="D540" s="13" t="s">
        <v>24</v>
      </c>
      <c r="E540" s="13" t="s">
        <v>25</v>
      </c>
      <c r="F540" s="919" t="s">
        <v>17</v>
      </c>
      <c r="G540" s="919"/>
      <c r="H540" s="920"/>
      <c r="I540" s="920"/>
      <c r="J540" s="920"/>
      <c r="K540" s="920"/>
      <c r="L540" s="920"/>
    </row>
    <row r="541" spans="1:12" x14ac:dyDescent="0.25">
      <c r="A541" s="918"/>
      <c r="B541" s="921" t="s">
        <v>4374</v>
      </c>
      <c r="C541" s="922" t="s">
        <v>4379</v>
      </c>
      <c r="D541" s="923">
        <v>43634</v>
      </c>
      <c r="E541" s="921" t="s">
        <v>378</v>
      </c>
      <c r="F541" s="921" t="s">
        <v>4382</v>
      </c>
      <c r="G541" s="921"/>
      <c r="H541" s="924" t="s">
        <v>30</v>
      </c>
      <c r="I541" s="924"/>
      <c r="J541" s="14" t="s">
        <v>31</v>
      </c>
      <c r="K541" s="14" t="s">
        <v>32</v>
      </c>
      <c r="L541" s="16">
        <v>847.3</v>
      </c>
    </row>
    <row r="542" spans="1:12" x14ac:dyDescent="0.25">
      <c r="A542" s="918"/>
      <c r="B542" s="921"/>
      <c r="C542" s="922"/>
      <c r="D542" s="923"/>
      <c r="E542" s="921"/>
      <c r="F542" s="921"/>
      <c r="G542" s="921"/>
      <c r="H542" s="924" t="s">
        <v>33</v>
      </c>
      <c r="I542" s="924"/>
      <c r="J542" s="921" t="s">
        <v>31</v>
      </c>
      <c r="K542" s="921" t="s">
        <v>31</v>
      </c>
      <c r="L542" s="925">
        <v>0</v>
      </c>
    </row>
    <row r="543" spans="1:12" x14ac:dyDescent="0.25">
      <c r="A543" s="918"/>
      <c r="B543" s="921"/>
      <c r="C543" s="922"/>
      <c r="D543" s="923"/>
      <c r="E543" s="921"/>
      <c r="F543" s="921"/>
      <c r="G543" s="921"/>
      <c r="H543" s="924"/>
      <c r="I543" s="924"/>
      <c r="J543" s="921"/>
      <c r="K543" s="921"/>
      <c r="L543" s="925"/>
    </row>
    <row r="544" spans="1:12" ht="24" x14ac:dyDescent="0.25">
      <c r="A544" s="918"/>
      <c r="B544" s="9" t="s">
        <v>34</v>
      </c>
      <c r="C544" s="13" t="s">
        <v>35</v>
      </c>
      <c r="D544" s="13" t="s">
        <v>36</v>
      </c>
      <c r="E544" s="13" t="s">
        <v>37</v>
      </c>
      <c r="F544" s="920"/>
      <c r="G544" s="920"/>
      <c r="H544" s="924" t="s">
        <v>38</v>
      </c>
      <c r="I544" s="924"/>
      <c r="J544" s="921" t="s">
        <v>31</v>
      </c>
      <c r="K544" s="921" t="s">
        <v>31</v>
      </c>
      <c r="L544" s="925">
        <v>0</v>
      </c>
    </row>
    <row r="545" spans="1:12" ht="22.8" x14ac:dyDescent="0.25">
      <c r="A545" s="918"/>
      <c r="B545" s="14" t="s">
        <v>229</v>
      </c>
      <c r="C545" s="14" t="s">
        <v>4382</v>
      </c>
      <c r="D545" s="15">
        <v>43647</v>
      </c>
      <c r="E545" s="14" t="s">
        <v>4381</v>
      </c>
      <c r="F545" s="920"/>
      <c r="G545" s="920"/>
      <c r="H545" s="924"/>
      <c r="I545" s="924"/>
      <c r="J545" s="921"/>
      <c r="K545" s="921"/>
      <c r="L545" s="925"/>
    </row>
    <row r="546" spans="1:12" ht="24" x14ac:dyDescent="0.25">
      <c r="A546" s="918">
        <v>1500</v>
      </c>
      <c r="B546" s="9" t="s">
        <v>22</v>
      </c>
      <c r="C546" s="13" t="s">
        <v>23</v>
      </c>
      <c r="D546" s="13" t="s">
        <v>24</v>
      </c>
      <c r="E546" s="13" t="s">
        <v>25</v>
      </c>
      <c r="F546" s="919" t="s">
        <v>17</v>
      </c>
      <c r="G546" s="919"/>
      <c r="H546" s="920"/>
      <c r="I546" s="920"/>
      <c r="J546" s="920"/>
      <c r="K546" s="920"/>
      <c r="L546" s="920"/>
    </row>
    <row r="547" spans="1:12" x14ac:dyDescent="0.25">
      <c r="A547" s="918"/>
      <c r="B547" s="921" t="s">
        <v>4374</v>
      </c>
      <c r="C547" s="922" t="s">
        <v>4379</v>
      </c>
      <c r="D547" s="923">
        <v>43634</v>
      </c>
      <c r="E547" s="921" t="s">
        <v>378</v>
      </c>
      <c r="F547" s="921" t="s">
        <v>2444</v>
      </c>
      <c r="G547" s="921"/>
      <c r="H547" s="924" t="s">
        <v>30</v>
      </c>
      <c r="I547" s="924"/>
      <c r="J547" s="14" t="s">
        <v>31</v>
      </c>
      <c r="K547" s="14" t="s">
        <v>32</v>
      </c>
      <c r="L547" s="16">
        <v>296</v>
      </c>
    </row>
    <row r="548" spans="1:12" x14ac:dyDescent="0.25">
      <c r="A548" s="918"/>
      <c r="B548" s="921"/>
      <c r="C548" s="922"/>
      <c r="D548" s="923"/>
      <c r="E548" s="921"/>
      <c r="F548" s="921"/>
      <c r="G548" s="921"/>
      <c r="H548" s="924" t="s">
        <v>33</v>
      </c>
      <c r="I548" s="924"/>
      <c r="J548" s="921" t="s">
        <v>31</v>
      </c>
      <c r="K548" s="921" t="s">
        <v>31</v>
      </c>
      <c r="L548" s="925">
        <v>0</v>
      </c>
    </row>
    <row r="549" spans="1:12" x14ac:dyDescent="0.25">
      <c r="A549" s="918"/>
      <c r="B549" s="921"/>
      <c r="C549" s="922"/>
      <c r="D549" s="923"/>
      <c r="E549" s="921"/>
      <c r="F549" s="921"/>
      <c r="G549" s="921"/>
      <c r="H549" s="924"/>
      <c r="I549" s="924"/>
      <c r="J549" s="921"/>
      <c r="K549" s="921"/>
      <c r="L549" s="925"/>
    </row>
    <row r="550" spans="1:12" ht="24" x14ac:dyDescent="0.25">
      <c r="A550" s="918"/>
      <c r="B550" s="9" t="s">
        <v>34</v>
      </c>
      <c r="C550" s="13" t="s">
        <v>35</v>
      </c>
      <c r="D550" s="13" t="s">
        <v>36</v>
      </c>
      <c r="E550" s="13" t="s">
        <v>37</v>
      </c>
      <c r="F550" s="920"/>
      <c r="G550" s="920"/>
      <c r="H550" s="924" t="s">
        <v>38</v>
      </c>
      <c r="I550" s="924"/>
      <c r="J550" s="921" t="s">
        <v>31</v>
      </c>
      <c r="K550" s="921" t="s">
        <v>32</v>
      </c>
      <c r="L550" s="925">
        <v>150</v>
      </c>
    </row>
    <row r="551" spans="1:12" ht="22.8" x14ac:dyDescent="0.25">
      <c r="A551" s="918"/>
      <c r="B551" s="14" t="s">
        <v>229</v>
      </c>
      <c r="C551" s="14" t="s">
        <v>2444</v>
      </c>
      <c r="D551" s="15">
        <v>43647</v>
      </c>
      <c r="E551" s="14" t="s">
        <v>4381</v>
      </c>
      <c r="F551" s="920"/>
      <c r="G551" s="920"/>
      <c r="H551" s="924"/>
      <c r="I551" s="924"/>
      <c r="J551" s="921"/>
      <c r="K551" s="921"/>
      <c r="L551" s="925"/>
    </row>
  </sheetData>
  <mergeCells count="1632">
    <mergeCell ref="B2:L2"/>
    <mergeCell ref="A3:A5"/>
    <mergeCell ref="B3:I4"/>
    <mergeCell ref="B5:L5"/>
    <mergeCell ref="A6:A8"/>
    <mergeCell ref="C6:E6"/>
    <mergeCell ref="F6:F8"/>
    <mergeCell ref="G6:G8"/>
    <mergeCell ref="I6:I8"/>
    <mergeCell ref="J6:J8"/>
    <mergeCell ref="K13:K14"/>
    <mergeCell ref="L13:L14"/>
    <mergeCell ref="F11:G12"/>
    <mergeCell ref="H11:I11"/>
    <mergeCell ref="H12:I12"/>
    <mergeCell ref="F13:G14"/>
    <mergeCell ref="H13:I14"/>
    <mergeCell ref="J13:J14"/>
    <mergeCell ref="A10:A14"/>
    <mergeCell ref="F10:G10"/>
    <mergeCell ref="H10:L10"/>
    <mergeCell ref="B11:B12"/>
    <mergeCell ref="C11:C12"/>
    <mergeCell ref="D11:D12"/>
    <mergeCell ref="E11:E12"/>
    <mergeCell ref="K6:L8"/>
    <mergeCell ref="C7:E7"/>
    <mergeCell ref="C8:E8"/>
    <mergeCell ref="F9:G9"/>
    <mergeCell ref="H9:I9"/>
    <mergeCell ref="H22:I22"/>
    <mergeCell ref="F23:G24"/>
    <mergeCell ref="H23:I24"/>
    <mergeCell ref="J23:J24"/>
    <mergeCell ref="K23:K24"/>
    <mergeCell ref="L23:L24"/>
    <mergeCell ref="L18:L19"/>
    <mergeCell ref="A20:A24"/>
    <mergeCell ref="F20:G20"/>
    <mergeCell ref="H20:L20"/>
    <mergeCell ref="B21:B22"/>
    <mergeCell ref="C21:C22"/>
    <mergeCell ref="D21:D22"/>
    <mergeCell ref="E21:E22"/>
    <mergeCell ref="F21:G22"/>
    <mergeCell ref="H21:I21"/>
    <mergeCell ref="H16:I16"/>
    <mergeCell ref="H17:I17"/>
    <mergeCell ref="F18:G19"/>
    <mergeCell ref="H18:I19"/>
    <mergeCell ref="J18:J19"/>
    <mergeCell ref="K18:K19"/>
    <mergeCell ref="A15:A19"/>
    <mergeCell ref="F15:G15"/>
    <mergeCell ref="H15:L15"/>
    <mergeCell ref="B16:B17"/>
    <mergeCell ref="C16:C17"/>
    <mergeCell ref="D16:D17"/>
    <mergeCell ref="E16:E17"/>
    <mergeCell ref="F16:G17"/>
    <mergeCell ref="F28:G29"/>
    <mergeCell ref="H28:I29"/>
    <mergeCell ref="J28:J29"/>
    <mergeCell ref="K28:K29"/>
    <mergeCell ref="L28:L29"/>
    <mergeCell ref="A30:A34"/>
    <mergeCell ref="F30:G30"/>
    <mergeCell ref="H30:L30"/>
    <mergeCell ref="B31:B32"/>
    <mergeCell ref="C31:C32"/>
    <mergeCell ref="A25:A29"/>
    <mergeCell ref="F25:G25"/>
    <mergeCell ref="H25:L25"/>
    <mergeCell ref="B26:B27"/>
    <mergeCell ref="C26:C27"/>
    <mergeCell ref="D26:D27"/>
    <mergeCell ref="E26:E27"/>
    <mergeCell ref="F26:G27"/>
    <mergeCell ref="H26:I26"/>
    <mergeCell ref="H27:I27"/>
    <mergeCell ref="F36:G38"/>
    <mergeCell ref="H36:I36"/>
    <mergeCell ref="H37:I38"/>
    <mergeCell ref="J37:J38"/>
    <mergeCell ref="K37:K38"/>
    <mergeCell ref="L37:L38"/>
    <mergeCell ref="J33:J34"/>
    <mergeCell ref="K33:K34"/>
    <mergeCell ref="L33:L34"/>
    <mergeCell ref="A35:A40"/>
    <mergeCell ref="F35:G35"/>
    <mergeCell ref="H35:L35"/>
    <mergeCell ref="B36:B38"/>
    <mergeCell ref="C36:C38"/>
    <mergeCell ref="D36:D38"/>
    <mergeCell ref="E36:E38"/>
    <mergeCell ref="D31:D32"/>
    <mergeCell ref="E31:E32"/>
    <mergeCell ref="F31:G32"/>
    <mergeCell ref="H31:I31"/>
    <mergeCell ref="H32:I32"/>
    <mergeCell ref="F33:G34"/>
    <mergeCell ref="H33:I34"/>
    <mergeCell ref="D42:D43"/>
    <mergeCell ref="E42:E43"/>
    <mergeCell ref="F42:G43"/>
    <mergeCell ref="H42:I42"/>
    <mergeCell ref="H43:I43"/>
    <mergeCell ref="F44:G45"/>
    <mergeCell ref="H44:I45"/>
    <mergeCell ref="F39:G40"/>
    <mergeCell ref="H39:I40"/>
    <mergeCell ref="J39:J40"/>
    <mergeCell ref="K39:K40"/>
    <mergeCell ref="L39:L40"/>
    <mergeCell ref="A41:A45"/>
    <mergeCell ref="F41:G41"/>
    <mergeCell ref="H41:L41"/>
    <mergeCell ref="B42:B43"/>
    <mergeCell ref="C42:C43"/>
    <mergeCell ref="K49:K50"/>
    <mergeCell ref="L49:L50"/>
    <mergeCell ref="A51:A55"/>
    <mergeCell ref="F51:G51"/>
    <mergeCell ref="H51:L51"/>
    <mergeCell ref="B52:B53"/>
    <mergeCell ref="C52:C53"/>
    <mergeCell ref="D52:D53"/>
    <mergeCell ref="E52:E53"/>
    <mergeCell ref="F52:G53"/>
    <mergeCell ref="F47:G48"/>
    <mergeCell ref="H47:I47"/>
    <mergeCell ref="H48:I48"/>
    <mergeCell ref="F49:G50"/>
    <mergeCell ref="H49:I50"/>
    <mergeCell ref="J49:J50"/>
    <mergeCell ref="J44:J45"/>
    <mergeCell ref="K44:K45"/>
    <mergeCell ref="L44:L45"/>
    <mergeCell ref="A46:A50"/>
    <mergeCell ref="F46:G46"/>
    <mergeCell ref="H46:L46"/>
    <mergeCell ref="B47:B48"/>
    <mergeCell ref="C47:C48"/>
    <mergeCell ref="D47:D48"/>
    <mergeCell ref="E47:E48"/>
    <mergeCell ref="H58:I58"/>
    <mergeCell ref="F59:G60"/>
    <mergeCell ref="H59:I60"/>
    <mergeCell ref="J59:J60"/>
    <mergeCell ref="K59:K60"/>
    <mergeCell ref="L59:L60"/>
    <mergeCell ref="L54:L55"/>
    <mergeCell ref="A56:A60"/>
    <mergeCell ref="F56:G56"/>
    <mergeCell ref="H56:L56"/>
    <mergeCell ref="B57:B58"/>
    <mergeCell ref="C57:C58"/>
    <mergeCell ref="D57:D58"/>
    <mergeCell ref="E57:E58"/>
    <mergeCell ref="F57:G58"/>
    <mergeCell ref="H57:I57"/>
    <mergeCell ref="H52:I52"/>
    <mergeCell ref="H53:I53"/>
    <mergeCell ref="F54:G55"/>
    <mergeCell ref="H54:I55"/>
    <mergeCell ref="J54:J55"/>
    <mergeCell ref="K54:K55"/>
    <mergeCell ref="F64:G65"/>
    <mergeCell ref="H64:I65"/>
    <mergeCell ref="J64:J65"/>
    <mergeCell ref="K64:K65"/>
    <mergeCell ref="L64:L65"/>
    <mergeCell ref="A66:A70"/>
    <mergeCell ref="F66:G66"/>
    <mergeCell ref="H66:L66"/>
    <mergeCell ref="B67:B68"/>
    <mergeCell ref="C67:C68"/>
    <mergeCell ref="A61:A65"/>
    <mergeCell ref="F61:G61"/>
    <mergeCell ref="H61:L61"/>
    <mergeCell ref="B62:B63"/>
    <mergeCell ref="C62:C63"/>
    <mergeCell ref="D62:D63"/>
    <mergeCell ref="E62:E63"/>
    <mergeCell ref="F62:G63"/>
    <mergeCell ref="H62:I62"/>
    <mergeCell ref="H63:I63"/>
    <mergeCell ref="F72:G73"/>
    <mergeCell ref="H72:I72"/>
    <mergeCell ref="H73:I73"/>
    <mergeCell ref="F74:G75"/>
    <mergeCell ref="H74:I75"/>
    <mergeCell ref="J74:J75"/>
    <mergeCell ref="J69:J70"/>
    <mergeCell ref="K69:K70"/>
    <mergeCell ref="L69:L70"/>
    <mergeCell ref="A71:A75"/>
    <mergeCell ref="F71:G71"/>
    <mergeCell ref="H71:L71"/>
    <mergeCell ref="B72:B73"/>
    <mergeCell ref="C72:C73"/>
    <mergeCell ref="D72:D73"/>
    <mergeCell ref="E72:E73"/>
    <mergeCell ref="D67:D68"/>
    <mergeCell ref="E67:E68"/>
    <mergeCell ref="F67:G68"/>
    <mergeCell ref="H67:I67"/>
    <mergeCell ref="H68:I68"/>
    <mergeCell ref="F69:G70"/>
    <mergeCell ref="H69:I70"/>
    <mergeCell ref="L79:L80"/>
    <mergeCell ref="A81:A86"/>
    <mergeCell ref="F81:G81"/>
    <mergeCell ref="H81:L81"/>
    <mergeCell ref="B82:B84"/>
    <mergeCell ref="C82:C84"/>
    <mergeCell ref="D82:D84"/>
    <mergeCell ref="E82:E84"/>
    <mergeCell ref="F82:G84"/>
    <mergeCell ref="H82:I82"/>
    <mergeCell ref="H77:I77"/>
    <mergeCell ref="H78:I78"/>
    <mergeCell ref="F79:G80"/>
    <mergeCell ref="H79:I80"/>
    <mergeCell ref="J79:J80"/>
    <mergeCell ref="K79:K80"/>
    <mergeCell ref="K74:K75"/>
    <mergeCell ref="L74:L75"/>
    <mergeCell ref="A76:A80"/>
    <mergeCell ref="F76:G76"/>
    <mergeCell ref="H76:L76"/>
    <mergeCell ref="B77:B78"/>
    <mergeCell ref="C77:C78"/>
    <mergeCell ref="D77:D78"/>
    <mergeCell ref="E77:E78"/>
    <mergeCell ref="F77:G78"/>
    <mergeCell ref="A87:A91"/>
    <mergeCell ref="F87:G87"/>
    <mergeCell ref="H87:L87"/>
    <mergeCell ref="B88:B89"/>
    <mergeCell ref="C88:C89"/>
    <mergeCell ref="D88:D89"/>
    <mergeCell ref="E88:E89"/>
    <mergeCell ref="F88:G89"/>
    <mergeCell ref="H88:I88"/>
    <mergeCell ref="H89:I89"/>
    <mergeCell ref="H83:I84"/>
    <mergeCell ref="J83:J84"/>
    <mergeCell ref="K83:K84"/>
    <mergeCell ref="L83:L84"/>
    <mergeCell ref="F85:G86"/>
    <mergeCell ref="H85:I86"/>
    <mergeCell ref="J85:J86"/>
    <mergeCell ref="K85:K86"/>
    <mergeCell ref="L85:L86"/>
    <mergeCell ref="F90:G91"/>
    <mergeCell ref="H90:I91"/>
    <mergeCell ref="J90:J91"/>
    <mergeCell ref="K90:K91"/>
    <mergeCell ref="L90:L91"/>
    <mergeCell ref="D104:D105"/>
    <mergeCell ref="E104:E105"/>
    <mergeCell ref="F104:G105"/>
    <mergeCell ref="H104:I104"/>
    <mergeCell ref="H105:I105"/>
    <mergeCell ref="F106:G107"/>
    <mergeCell ref="H106:I107"/>
    <mergeCell ref="F101:G102"/>
    <mergeCell ref="H101:I102"/>
    <mergeCell ref="J101:J102"/>
    <mergeCell ref="K101:K102"/>
    <mergeCell ref="L101:L102"/>
    <mergeCell ref="F92:G92"/>
    <mergeCell ref="H92:L92"/>
    <mergeCell ref="K94:K95"/>
    <mergeCell ref="L94:L95"/>
    <mergeCell ref="F96:G97"/>
    <mergeCell ref="H96:I97"/>
    <mergeCell ref="J96:J97"/>
    <mergeCell ref="K96:K97"/>
    <mergeCell ref="L96:L97"/>
    <mergeCell ref="D93:D95"/>
    <mergeCell ref="A98:A102"/>
    <mergeCell ref="F98:G98"/>
    <mergeCell ref="H98:L98"/>
    <mergeCell ref="B99:B100"/>
    <mergeCell ref="C99:C100"/>
    <mergeCell ref="D99:D100"/>
    <mergeCell ref="E99:E100"/>
    <mergeCell ref="F99:G100"/>
    <mergeCell ref="H99:I99"/>
    <mergeCell ref="H100:I100"/>
    <mergeCell ref="K111:K112"/>
    <mergeCell ref="L111:L112"/>
    <mergeCell ref="E93:E95"/>
    <mergeCell ref="F93:G95"/>
    <mergeCell ref="H93:I93"/>
    <mergeCell ref="H94:I95"/>
    <mergeCell ref="J94:J95"/>
    <mergeCell ref="A92:A97"/>
    <mergeCell ref="B93:B95"/>
    <mergeCell ref="C93:C95"/>
    <mergeCell ref="F109:G110"/>
    <mergeCell ref="H109:I109"/>
    <mergeCell ref="H110:I110"/>
    <mergeCell ref="F111:G112"/>
    <mergeCell ref="H111:I112"/>
    <mergeCell ref="J111:J112"/>
    <mergeCell ref="J106:J107"/>
    <mergeCell ref="K106:K107"/>
    <mergeCell ref="L106:L107"/>
    <mergeCell ref="A108:A112"/>
    <mergeCell ref="F108:G108"/>
    <mergeCell ref="H108:L108"/>
    <mergeCell ref="B109:B110"/>
    <mergeCell ref="C109:C110"/>
    <mergeCell ref="D109:D110"/>
    <mergeCell ref="E109:E110"/>
    <mergeCell ref="A103:A107"/>
    <mergeCell ref="F103:G103"/>
    <mergeCell ref="H103:L103"/>
    <mergeCell ref="B104:B105"/>
    <mergeCell ref="C104:C105"/>
    <mergeCell ref="H120:I120"/>
    <mergeCell ref="F121:G122"/>
    <mergeCell ref="H121:I122"/>
    <mergeCell ref="J121:J122"/>
    <mergeCell ref="K121:K122"/>
    <mergeCell ref="L121:L122"/>
    <mergeCell ref="L116:L117"/>
    <mergeCell ref="A118:A122"/>
    <mergeCell ref="F118:G118"/>
    <mergeCell ref="H118:L118"/>
    <mergeCell ref="B119:B120"/>
    <mergeCell ref="C119:C120"/>
    <mergeCell ref="D119:D120"/>
    <mergeCell ref="E119:E120"/>
    <mergeCell ref="F119:G120"/>
    <mergeCell ref="H119:I119"/>
    <mergeCell ref="H114:I114"/>
    <mergeCell ref="H115:I115"/>
    <mergeCell ref="F116:G117"/>
    <mergeCell ref="H116:I117"/>
    <mergeCell ref="J116:J117"/>
    <mergeCell ref="K116:K117"/>
    <mergeCell ref="A113:A117"/>
    <mergeCell ref="F113:G113"/>
    <mergeCell ref="H113:L113"/>
    <mergeCell ref="B114:B115"/>
    <mergeCell ref="C114:C115"/>
    <mergeCell ref="D114:D115"/>
    <mergeCell ref="E114:E115"/>
    <mergeCell ref="F114:G115"/>
    <mergeCell ref="D129:D130"/>
    <mergeCell ref="E129:E130"/>
    <mergeCell ref="F129:G130"/>
    <mergeCell ref="H129:I129"/>
    <mergeCell ref="H130:I130"/>
    <mergeCell ref="F131:G132"/>
    <mergeCell ref="H131:I132"/>
    <mergeCell ref="F126:G127"/>
    <mergeCell ref="H126:I127"/>
    <mergeCell ref="J126:J127"/>
    <mergeCell ref="K126:K127"/>
    <mergeCell ref="L126:L127"/>
    <mergeCell ref="F128:G128"/>
    <mergeCell ref="H128:L128"/>
    <mergeCell ref="B129:B130"/>
    <mergeCell ref="C129:C130"/>
    <mergeCell ref="A123:A127"/>
    <mergeCell ref="F123:G123"/>
    <mergeCell ref="H123:L123"/>
    <mergeCell ref="B124:B125"/>
    <mergeCell ref="C124:C125"/>
    <mergeCell ref="D124:D125"/>
    <mergeCell ref="E124:E125"/>
    <mergeCell ref="F124:G125"/>
    <mergeCell ref="H124:I124"/>
    <mergeCell ref="H125:I125"/>
    <mergeCell ref="F137:G138"/>
    <mergeCell ref="H137:I138"/>
    <mergeCell ref="J137:J138"/>
    <mergeCell ref="K137:K138"/>
    <mergeCell ref="L137:L138"/>
    <mergeCell ref="A139:A143"/>
    <mergeCell ref="F139:G139"/>
    <mergeCell ref="H139:L139"/>
    <mergeCell ref="B140:B141"/>
    <mergeCell ref="C140:C141"/>
    <mergeCell ref="F134:G136"/>
    <mergeCell ref="H134:I134"/>
    <mergeCell ref="H135:I136"/>
    <mergeCell ref="J135:J136"/>
    <mergeCell ref="K135:K136"/>
    <mergeCell ref="L135:L136"/>
    <mergeCell ref="J131:J132"/>
    <mergeCell ref="K131:K132"/>
    <mergeCell ref="L131:L132"/>
    <mergeCell ref="A133:A138"/>
    <mergeCell ref="F133:G133"/>
    <mergeCell ref="H133:L133"/>
    <mergeCell ref="B134:B136"/>
    <mergeCell ref="C134:C136"/>
    <mergeCell ref="D134:D136"/>
    <mergeCell ref="E134:E136"/>
    <mergeCell ref="J142:J143"/>
    <mergeCell ref="K142:K143"/>
    <mergeCell ref="L142:L143"/>
    <mergeCell ref="D140:D141"/>
    <mergeCell ref="E140:E141"/>
    <mergeCell ref="F140:G141"/>
    <mergeCell ref="H140:I140"/>
    <mergeCell ref="H141:I141"/>
    <mergeCell ref="F142:G143"/>
    <mergeCell ref="H142:I143"/>
    <mergeCell ref="A128:A132"/>
    <mergeCell ref="H150:I150"/>
    <mergeCell ref="H151:I151"/>
    <mergeCell ref="K147:K148"/>
    <mergeCell ref="L147:L148"/>
    <mergeCell ref="A149:A153"/>
    <mergeCell ref="F149:G149"/>
    <mergeCell ref="H149:L149"/>
    <mergeCell ref="B150:B151"/>
    <mergeCell ref="C150:C151"/>
    <mergeCell ref="D150:D151"/>
    <mergeCell ref="E150:E151"/>
    <mergeCell ref="F150:G151"/>
    <mergeCell ref="F145:G146"/>
    <mergeCell ref="H145:I145"/>
    <mergeCell ref="H146:I146"/>
    <mergeCell ref="F147:G148"/>
    <mergeCell ref="H147:I148"/>
    <mergeCell ref="J147:J148"/>
    <mergeCell ref="A144:A148"/>
    <mergeCell ref="F144:G144"/>
    <mergeCell ref="H144:L144"/>
    <mergeCell ref="B145:B146"/>
    <mergeCell ref="C145:C146"/>
    <mergeCell ref="D145:D146"/>
    <mergeCell ref="E145:E146"/>
    <mergeCell ref="H156:I158"/>
    <mergeCell ref="J156:J158"/>
    <mergeCell ref="K156:K158"/>
    <mergeCell ref="L156:L158"/>
    <mergeCell ref="F159:G160"/>
    <mergeCell ref="H159:I160"/>
    <mergeCell ref="J159:J160"/>
    <mergeCell ref="K159:K160"/>
    <mergeCell ref="L159:L160"/>
    <mergeCell ref="L152:L153"/>
    <mergeCell ref="A154:A160"/>
    <mergeCell ref="F154:G154"/>
    <mergeCell ref="H154:L154"/>
    <mergeCell ref="B155:B158"/>
    <mergeCell ref="C155:C158"/>
    <mergeCell ref="D155:D158"/>
    <mergeCell ref="E155:E158"/>
    <mergeCell ref="F155:G158"/>
    <mergeCell ref="H155:I155"/>
    <mergeCell ref="F152:G153"/>
    <mergeCell ref="H152:I153"/>
    <mergeCell ref="J152:J153"/>
    <mergeCell ref="K152:K153"/>
    <mergeCell ref="D167:D168"/>
    <mergeCell ref="E167:E168"/>
    <mergeCell ref="F167:G168"/>
    <mergeCell ref="H167:I167"/>
    <mergeCell ref="H168:I168"/>
    <mergeCell ref="F169:G170"/>
    <mergeCell ref="H169:I170"/>
    <mergeCell ref="F164:G165"/>
    <mergeCell ref="H164:I165"/>
    <mergeCell ref="J164:J165"/>
    <mergeCell ref="K164:K165"/>
    <mergeCell ref="L164:L165"/>
    <mergeCell ref="A166:A170"/>
    <mergeCell ref="F166:G166"/>
    <mergeCell ref="H166:L166"/>
    <mergeCell ref="B167:B168"/>
    <mergeCell ref="C167:C168"/>
    <mergeCell ref="A161:A165"/>
    <mergeCell ref="F161:G161"/>
    <mergeCell ref="H161:L161"/>
    <mergeCell ref="B162:B163"/>
    <mergeCell ref="C162:C163"/>
    <mergeCell ref="D162:D163"/>
    <mergeCell ref="E162:E163"/>
    <mergeCell ref="F162:G163"/>
    <mergeCell ref="H162:I162"/>
    <mergeCell ref="H163:I163"/>
    <mergeCell ref="F175:G176"/>
    <mergeCell ref="H175:I176"/>
    <mergeCell ref="J175:J176"/>
    <mergeCell ref="K175:K176"/>
    <mergeCell ref="L175:L176"/>
    <mergeCell ref="A177:A181"/>
    <mergeCell ref="F177:G177"/>
    <mergeCell ref="H177:L177"/>
    <mergeCell ref="B178:B179"/>
    <mergeCell ref="C178:C179"/>
    <mergeCell ref="F172:G174"/>
    <mergeCell ref="H172:I172"/>
    <mergeCell ref="H173:I174"/>
    <mergeCell ref="J173:J174"/>
    <mergeCell ref="K173:K174"/>
    <mergeCell ref="L173:L174"/>
    <mergeCell ref="J169:J170"/>
    <mergeCell ref="K169:K170"/>
    <mergeCell ref="L169:L170"/>
    <mergeCell ref="A171:A176"/>
    <mergeCell ref="F171:G171"/>
    <mergeCell ref="H171:L171"/>
    <mergeCell ref="B172:B174"/>
    <mergeCell ref="C172:C174"/>
    <mergeCell ref="D172:D174"/>
    <mergeCell ref="E172:E174"/>
    <mergeCell ref="F183:G185"/>
    <mergeCell ref="H183:I183"/>
    <mergeCell ref="H184:I185"/>
    <mergeCell ref="J184:J185"/>
    <mergeCell ref="K184:K185"/>
    <mergeCell ref="L184:L185"/>
    <mergeCell ref="J180:J181"/>
    <mergeCell ref="K180:K181"/>
    <mergeCell ref="L180:L181"/>
    <mergeCell ref="A182:A187"/>
    <mergeCell ref="F182:G182"/>
    <mergeCell ref="H182:L182"/>
    <mergeCell ref="B183:B185"/>
    <mergeCell ref="C183:C185"/>
    <mergeCell ref="D183:D185"/>
    <mergeCell ref="E183:E185"/>
    <mergeCell ref="D178:D179"/>
    <mergeCell ref="E178:E179"/>
    <mergeCell ref="F178:G179"/>
    <mergeCell ref="H178:I178"/>
    <mergeCell ref="H179:I179"/>
    <mergeCell ref="F180:G181"/>
    <mergeCell ref="H180:I181"/>
    <mergeCell ref="D189:D190"/>
    <mergeCell ref="E189:E190"/>
    <mergeCell ref="F189:G190"/>
    <mergeCell ref="H189:I189"/>
    <mergeCell ref="H190:I190"/>
    <mergeCell ref="F191:G192"/>
    <mergeCell ref="H191:I192"/>
    <mergeCell ref="F186:G187"/>
    <mergeCell ref="H186:I187"/>
    <mergeCell ref="J186:J187"/>
    <mergeCell ref="K186:K187"/>
    <mergeCell ref="L186:L187"/>
    <mergeCell ref="A188:A192"/>
    <mergeCell ref="F188:G188"/>
    <mergeCell ref="H188:L188"/>
    <mergeCell ref="B189:B190"/>
    <mergeCell ref="C189:C190"/>
    <mergeCell ref="K196:K197"/>
    <mergeCell ref="L196:L197"/>
    <mergeCell ref="A198:A202"/>
    <mergeCell ref="F198:G198"/>
    <mergeCell ref="H198:L198"/>
    <mergeCell ref="B199:B200"/>
    <mergeCell ref="C199:C200"/>
    <mergeCell ref="D199:D200"/>
    <mergeCell ref="E199:E200"/>
    <mergeCell ref="F199:G200"/>
    <mergeCell ref="F194:G195"/>
    <mergeCell ref="H194:I194"/>
    <mergeCell ref="H195:I195"/>
    <mergeCell ref="F196:G197"/>
    <mergeCell ref="H196:I197"/>
    <mergeCell ref="J196:J197"/>
    <mergeCell ref="J191:J192"/>
    <mergeCell ref="K191:K192"/>
    <mergeCell ref="L191:L192"/>
    <mergeCell ref="A193:A197"/>
    <mergeCell ref="F193:G193"/>
    <mergeCell ref="H193:L193"/>
    <mergeCell ref="B194:B195"/>
    <mergeCell ref="C194:C195"/>
    <mergeCell ref="D194:D195"/>
    <mergeCell ref="E194:E195"/>
    <mergeCell ref="H205:I205"/>
    <mergeCell ref="F206:G207"/>
    <mergeCell ref="H206:I207"/>
    <mergeCell ref="J206:J207"/>
    <mergeCell ref="K206:K207"/>
    <mergeCell ref="L206:L207"/>
    <mergeCell ref="L201:L202"/>
    <mergeCell ref="A203:A207"/>
    <mergeCell ref="F203:G203"/>
    <mergeCell ref="H203:L203"/>
    <mergeCell ref="B204:B205"/>
    <mergeCell ref="C204:C205"/>
    <mergeCell ref="D204:D205"/>
    <mergeCell ref="E204:E205"/>
    <mergeCell ref="F204:G205"/>
    <mergeCell ref="H204:I204"/>
    <mergeCell ref="H199:I199"/>
    <mergeCell ref="H200:I200"/>
    <mergeCell ref="F201:G202"/>
    <mergeCell ref="H201:I202"/>
    <mergeCell ref="J201:J202"/>
    <mergeCell ref="K201:K202"/>
    <mergeCell ref="D214:D215"/>
    <mergeCell ref="E214:E215"/>
    <mergeCell ref="F214:G215"/>
    <mergeCell ref="H214:I214"/>
    <mergeCell ref="H215:I215"/>
    <mergeCell ref="F216:G217"/>
    <mergeCell ref="H216:I217"/>
    <mergeCell ref="F211:G212"/>
    <mergeCell ref="H211:I212"/>
    <mergeCell ref="J211:J212"/>
    <mergeCell ref="K211:K212"/>
    <mergeCell ref="L211:L212"/>
    <mergeCell ref="A213:A217"/>
    <mergeCell ref="F213:G213"/>
    <mergeCell ref="H213:L213"/>
    <mergeCell ref="B214:B215"/>
    <mergeCell ref="C214:C215"/>
    <mergeCell ref="A208:A212"/>
    <mergeCell ref="F208:G208"/>
    <mergeCell ref="H208:L208"/>
    <mergeCell ref="B209:B210"/>
    <mergeCell ref="C209:C210"/>
    <mergeCell ref="D209:D210"/>
    <mergeCell ref="E209:E210"/>
    <mergeCell ref="F209:G210"/>
    <mergeCell ref="H209:I209"/>
    <mergeCell ref="H210:I210"/>
    <mergeCell ref="K221:K222"/>
    <mergeCell ref="L221:L222"/>
    <mergeCell ref="A223:A227"/>
    <mergeCell ref="F223:G223"/>
    <mergeCell ref="H223:L223"/>
    <mergeCell ref="B224:B225"/>
    <mergeCell ref="C224:C225"/>
    <mergeCell ref="D224:D225"/>
    <mergeCell ref="E224:E225"/>
    <mergeCell ref="F224:G225"/>
    <mergeCell ref="F219:G220"/>
    <mergeCell ref="H219:I219"/>
    <mergeCell ref="H220:I220"/>
    <mergeCell ref="F221:G222"/>
    <mergeCell ref="H221:I222"/>
    <mergeCell ref="J221:J222"/>
    <mergeCell ref="J216:J217"/>
    <mergeCell ref="K216:K217"/>
    <mergeCell ref="L216:L217"/>
    <mergeCell ref="A218:A222"/>
    <mergeCell ref="F218:G218"/>
    <mergeCell ref="H218:L218"/>
    <mergeCell ref="B219:B220"/>
    <mergeCell ref="C219:C220"/>
    <mergeCell ref="D219:D220"/>
    <mergeCell ref="E219:E220"/>
    <mergeCell ref="H230:I230"/>
    <mergeCell ref="F231:G232"/>
    <mergeCell ref="H231:I232"/>
    <mergeCell ref="J231:J232"/>
    <mergeCell ref="K231:K232"/>
    <mergeCell ref="L231:L232"/>
    <mergeCell ref="L226:L227"/>
    <mergeCell ref="A228:A232"/>
    <mergeCell ref="F228:G228"/>
    <mergeCell ref="H228:L228"/>
    <mergeCell ref="B229:B230"/>
    <mergeCell ref="C229:C230"/>
    <mergeCell ref="D229:D230"/>
    <mergeCell ref="E229:E230"/>
    <mergeCell ref="F229:G230"/>
    <mergeCell ref="H229:I229"/>
    <mergeCell ref="H224:I224"/>
    <mergeCell ref="H225:I225"/>
    <mergeCell ref="F226:G227"/>
    <mergeCell ref="H226:I227"/>
    <mergeCell ref="J226:J227"/>
    <mergeCell ref="K226:K227"/>
    <mergeCell ref="F236:G237"/>
    <mergeCell ref="H236:I237"/>
    <mergeCell ref="J236:J237"/>
    <mergeCell ref="K236:K237"/>
    <mergeCell ref="L236:L237"/>
    <mergeCell ref="A238:A242"/>
    <mergeCell ref="F238:G238"/>
    <mergeCell ref="H238:L238"/>
    <mergeCell ref="B239:B240"/>
    <mergeCell ref="C239:C240"/>
    <mergeCell ref="A233:A237"/>
    <mergeCell ref="F233:G233"/>
    <mergeCell ref="H233:L233"/>
    <mergeCell ref="B234:B235"/>
    <mergeCell ref="C234:C235"/>
    <mergeCell ref="D234:D235"/>
    <mergeCell ref="E234:E235"/>
    <mergeCell ref="F234:G235"/>
    <mergeCell ref="H234:I234"/>
    <mergeCell ref="H235:I235"/>
    <mergeCell ref="F244:G245"/>
    <mergeCell ref="H244:I244"/>
    <mergeCell ref="H245:I245"/>
    <mergeCell ref="F246:G247"/>
    <mergeCell ref="H246:I247"/>
    <mergeCell ref="J246:J247"/>
    <mergeCell ref="J241:J242"/>
    <mergeCell ref="K241:K242"/>
    <mergeCell ref="L241:L242"/>
    <mergeCell ref="A243:A247"/>
    <mergeCell ref="F243:G243"/>
    <mergeCell ref="H243:L243"/>
    <mergeCell ref="B244:B245"/>
    <mergeCell ref="C244:C245"/>
    <mergeCell ref="D244:D245"/>
    <mergeCell ref="E244:E245"/>
    <mergeCell ref="D239:D240"/>
    <mergeCell ref="E239:E240"/>
    <mergeCell ref="F239:G240"/>
    <mergeCell ref="H239:I239"/>
    <mergeCell ref="H240:I240"/>
    <mergeCell ref="F241:G242"/>
    <mergeCell ref="H241:I242"/>
    <mergeCell ref="H249:I249"/>
    <mergeCell ref="H250:I251"/>
    <mergeCell ref="J250:J251"/>
    <mergeCell ref="K250:K251"/>
    <mergeCell ref="L250:L251"/>
    <mergeCell ref="F252:G253"/>
    <mergeCell ref="H252:I253"/>
    <mergeCell ref="J252:J253"/>
    <mergeCell ref="K252:K253"/>
    <mergeCell ref="L252:L253"/>
    <mergeCell ref="K246:K247"/>
    <mergeCell ref="L246:L247"/>
    <mergeCell ref="A248:A253"/>
    <mergeCell ref="F248:G248"/>
    <mergeCell ref="H248:L248"/>
    <mergeCell ref="B249:B251"/>
    <mergeCell ref="C249:C251"/>
    <mergeCell ref="D249:D251"/>
    <mergeCell ref="E249:E251"/>
    <mergeCell ref="F249:G251"/>
    <mergeCell ref="J256:J257"/>
    <mergeCell ref="K256:K257"/>
    <mergeCell ref="L256:L257"/>
    <mergeCell ref="F258:G259"/>
    <mergeCell ref="H258:I259"/>
    <mergeCell ref="J258:J259"/>
    <mergeCell ref="K258:K259"/>
    <mergeCell ref="L258:L259"/>
    <mergeCell ref="A254:A259"/>
    <mergeCell ref="F254:G254"/>
    <mergeCell ref="H254:L254"/>
    <mergeCell ref="B255:B257"/>
    <mergeCell ref="C255:C257"/>
    <mergeCell ref="D255:D257"/>
    <mergeCell ref="E255:E257"/>
    <mergeCell ref="F255:G257"/>
    <mergeCell ref="H255:I255"/>
    <mergeCell ref="H256:I257"/>
    <mergeCell ref="A266:A270"/>
    <mergeCell ref="F266:G266"/>
    <mergeCell ref="H266:L266"/>
    <mergeCell ref="B267:B268"/>
    <mergeCell ref="C267:C268"/>
    <mergeCell ref="D267:D268"/>
    <mergeCell ref="E267:E268"/>
    <mergeCell ref="F267:G268"/>
    <mergeCell ref="H267:I267"/>
    <mergeCell ref="H268:I268"/>
    <mergeCell ref="J262:J263"/>
    <mergeCell ref="K262:K263"/>
    <mergeCell ref="L262:L263"/>
    <mergeCell ref="F264:G265"/>
    <mergeCell ref="H264:I265"/>
    <mergeCell ref="J264:J265"/>
    <mergeCell ref="K264:K265"/>
    <mergeCell ref="L264:L265"/>
    <mergeCell ref="A260:A265"/>
    <mergeCell ref="F260:G260"/>
    <mergeCell ref="H260:L260"/>
    <mergeCell ref="B261:B263"/>
    <mergeCell ref="C261:C263"/>
    <mergeCell ref="D261:D263"/>
    <mergeCell ref="E261:E263"/>
    <mergeCell ref="F261:G263"/>
    <mergeCell ref="H261:I261"/>
    <mergeCell ref="H262:I263"/>
    <mergeCell ref="F286:G287"/>
    <mergeCell ref="H286:I287"/>
    <mergeCell ref="J286:J287"/>
    <mergeCell ref="K286:K287"/>
    <mergeCell ref="L286:L287"/>
    <mergeCell ref="D283:D285"/>
    <mergeCell ref="E283:E285"/>
    <mergeCell ref="F283:G285"/>
    <mergeCell ref="H283:I283"/>
    <mergeCell ref="D272:D273"/>
    <mergeCell ref="E272:E273"/>
    <mergeCell ref="F272:G273"/>
    <mergeCell ref="H272:I272"/>
    <mergeCell ref="H273:I273"/>
    <mergeCell ref="F274:G275"/>
    <mergeCell ref="H274:I275"/>
    <mergeCell ref="F269:G270"/>
    <mergeCell ref="H269:I270"/>
    <mergeCell ref="J269:J270"/>
    <mergeCell ref="K269:K270"/>
    <mergeCell ref="L269:L270"/>
    <mergeCell ref="F271:G271"/>
    <mergeCell ref="H271:L271"/>
    <mergeCell ref="H282:L282"/>
    <mergeCell ref="B283:B285"/>
    <mergeCell ref="C283:C285"/>
    <mergeCell ref="F277:G279"/>
    <mergeCell ref="H277:I277"/>
    <mergeCell ref="H278:I279"/>
    <mergeCell ref="J278:J279"/>
    <mergeCell ref="K278:K279"/>
    <mergeCell ref="L278:L279"/>
    <mergeCell ref="J274:J275"/>
    <mergeCell ref="K274:K275"/>
    <mergeCell ref="L274:L275"/>
    <mergeCell ref="A276:A281"/>
    <mergeCell ref="F276:G276"/>
    <mergeCell ref="H276:L276"/>
    <mergeCell ref="B277:B279"/>
    <mergeCell ref="C277:C279"/>
    <mergeCell ref="D277:D279"/>
    <mergeCell ref="E277:E279"/>
    <mergeCell ref="K284:K285"/>
    <mergeCell ref="L284:L285"/>
    <mergeCell ref="A271:A275"/>
    <mergeCell ref="B272:B273"/>
    <mergeCell ref="C272:C273"/>
    <mergeCell ref="H284:I285"/>
    <mergeCell ref="J284:J285"/>
    <mergeCell ref="F280:G281"/>
    <mergeCell ref="H280:I281"/>
    <mergeCell ref="J280:J281"/>
    <mergeCell ref="K280:K281"/>
    <mergeCell ref="L280:L281"/>
    <mergeCell ref="A282:A287"/>
    <mergeCell ref="F282:G282"/>
    <mergeCell ref="F291:G292"/>
    <mergeCell ref="H291:I292"/>
    <mergeCell ref="J291:J292"/>
    <mergeCell ref="K291:K292"/>
    <mergeCell ref="L291:L292"/>
    <mergeCell ref="A293:A297"/>
    <mergeCell ref="F293:G293"/>
    <mergeCell ref="H293:L293"/>
    <mergeCell ref="B294:B295"/>
    <mergeCell ref="C294:C295"/>
    <mergeCell ref="A288:A292"/>
    <mergeCell ref="F288:G288"/>
    <mergeCell ref="H288:L288"/>
    <mergeCell ref="B289:B290"/>
    <mergeCell ref="C289:C290"/>
    <mergeCell ref="D289:D290"/>
    <mergeCell ref="E289:E290"/>
    <mergeCell ref="F289:G290"/>
    <mergeCell ref="H289:I289"/>
    <mergeCell ref="H290:I290"/>
    <mergeCell ref="J296:J297"/>
    <mergeCell ref="K296:K297"/>
    <mergeCell ref="L296:L297"/>
    <mergeCell ref="D294:D295"/>
    <mergeCell ref="E294:E295"/>
    <mergeCell ref="F294:G295"/>
    <mergeCell ref="H294:I294"/>
    <mergeCell ref="H295:I295"/>
    <mergeCell ref="F296:G297"/>
    <mergeCell ref="H296:I297"/>
    <mergeCell ref="H304:I304"/>
    <mergeCell ref="H305:I305"/>
    <mergeCell ref="F306:G307"/>
    <mergeCell ref="H306:I307"/>
    <mergeCell ref="J306:J307"/>
    <mergeCell ref="K306:K307"/>
    <mergeCell ref="K301:K302"/>
    <mergeCell ref="L301:L302"/>
    <mergeCell ref="A303:A307"/>
    <mergeCell ref="F303:G303"/>
    <mergeCell ref="H303:L303"/>
    <mergeCell ref="B304:B305"/>
    <mergeCell ref="C304:C305"/>
    <mergeCell ref="D304:D305"/>
    <mergeCell ref="E304:E305"/>
    <mergeCell ref="F304:G305"/>
    <mergeCell ref="F299:G300"/>
    <mergeCell ref="H299:I299"/>
    <mergeCell ref="H300:I300"/>
    <mergeCell ref="F301:G302"/>
    <mergeCell ref="H301:I302"/>
    <mergeCell ref="J301:J302"/>
    <mergeCell ref="A298:A302"/>
    <mergeCell ref="F298:G298"/>
    <mergeCell ref="H298:L298"/>
    <mergeCell ref="B299:B300"/>
    <mergeCell ref="C299:C300"/>
    <mergeCell ref="D299:D300"/>
    <mergeCell ref="E299:E300"/>
    <mergeCell ref="H310:I311"/>
    <mergeCell ref="J310:J311"/>
    <mergeCell ref="K310:K311"/>
    <mergeCell ref="L310:L311"/>
    <mergeCell ref="F312:G313"/>
    <mergeCell ref="H312:I313"/>
    <mergeCell ref="J312:J313"/>
    <mergeCell ref="K312:K313"/>
    <mergeCell ref="L312:L313"/>
    <mergeCell ref="L306:L307"/>
    <mergeCell ref="A308:A313"/>
    <mergeCell ref="F308:G308"/>
    <mergeCell ref="H308:L308"/>
    <mergeCell ref="B309:B311"/>
    <mergeCell ref="C309:C311"/>
    <mergeCell ref="D309:D311"/>
    <mergeCell ref="E309:E311"/>
    <mergeCell ref="F309:G311"/>
    <mergeCell ref="H309:I309"/>
    <mergeCell ref="J316:J317"/>
    <mergeCell ref="K316:K317"/>
    <mergeCell ref="L316:L317"/>
    <mergeCell ref="F318:G319"/>
    <mergeCell ref="H318:I319"/>
    <mergeCell ref="J318:J319"/>
    <mergeCell ref="K318:K319"/>
    <mergeCell ref="L318:L319"/>
    <mergeCell ref="A314:A319"/>
    <mergeCell ref="F314:G314"/>
    <mergeCell ref="H314:L314"/>
    <mergeCell ref="B315:B317"/>
    <mergeCell ref="C315:C317"/>
    <mergeCell ref="D315:D317"/>
    <mergeCell ref="E315:E317"/>
    <mergeCell ref="F315:G317"/>
    <mergeCell ref="H315:I315"/>
    <mergeCell ref="H316:I317"/>
    <mergeCell ref="J322:J323"/>
    <mergeCell ref="K322:K323"/>
    <mergeCell ref="L322:L323"/>
    <mergeCell ref="F324:G325"/>
    <mergeCell ref="H324:I325"/>
    <mergeCell ref="J324:J325"/>
    <mergeCell ref="K324:K325"/>
    <mergeCell ref="L324:L325"/>
    <mergeCell ref="A320:A325"/>
    <mergeCell ref="F320:G320"/>
    <mergeCell ref="H320:L320"/>
    <mergeCell ref="B321:B323"/>
    <mergeCell ref="C321:C323"/>
    <mergeCell ref="D321:D323"/>
    <mergeCell ref="E321:E323"/>
    <mergeCell ref="F321:G323"/>
    <mergeCell ref="H321:I321"/>
    <mergeCell ref="H322:I323"/>
    <mergeCell ref="F329:G330"/>
    <mergeCell ref="H329:I330"/>
    <mergeCell ref="J329:J330"/>
    <mergeCell ref="K329:K330"/>
    <mergeCell ref="L329:L330"/>
    <mergeCell ref="A331:A335"/>
    <mergeCell ref="F331:G331"/>
    <mergeCell ref="H331:L331"/>
    <mergeCell ref="B332:B333"/>
    <mergeCell ref="C332:C333"/>
    <mergeCell ref="A326:A330"/>
    <mergeCell ref="F326:G326"/>
    <mergeCell ref="H326:L326"/>
    <mergeCell ref="B327:B328"/>
    <mergeCell ref="C327:C328"/>
    <mergeCell ref="D327:D328"/>
    <mergeCell ref="E327:E328"/>
    <mergeCell ref="F327:G328"/>
    <mergeCell ref="H327:I327"/>
    <mergeCell ref="H328:I328"/>
    <mergeCell ref="F337:G338"/>
    <mergeCell ref="H337:I337"/>
    <mergeCell ref="H338:I338"/>
    <mergeCell ref="F339:G340"/>
    <mergeCell ref="H339:I340"/>
    <mergeCell ref="J339:J340"/>
    <mergeCell ref="J334:J335"/>
    <mergeCell ref="K334:K335"/>
    <mergeCell ref="L334:L335"/>
    <mergeCell ref="A336:A340"/>
    <mergeCell ref="F336:G336"/>
    <mergeCell ref="H336:L336"/>
    <mergeCell ref="B337:B338"/>
    <mergeCell ref="C337:C338"/>
    <mergeCell ref="D337:D338"/>
    <mergeCell ref="E337:E338"/>
    <mergeCell ref="D332:D333"/>
    <mergeCell ref="E332:E333"/>
    <mergeCell ref="F332:G333"/>
    <mergeCell ref="H332:I332"/>
    <mergeCell ref="H333:I333"/>
    <mergeCell ref="F334:G335"/>
    <mergeCell ref="H334:I335"/>
    <mergeCell ref="H342:I342"/>
    <mergeCell ref="H343:I344"/>
    <mergeCell ref="J343:J344"/>
    <mergeCell ref="K343:K344"/>
    <mergeCell ref="L343:L344"/>
    <mergeCell ref="F345:G346"/>
    <mergeCell ref="H345:I346"/>
    <mergeCell ref="J345:J346"/>
    <mergeCell ref="K345:K346"/>
    <mergeCell ref="L345:L346"/>
    <mergeCell ref="K339:K340"/>
    <mergeCell ref="L339:L340"/>
    <mergeCell ref="A341:A346"/>
    <mergeCell ref="F341:G341"/>
    <mergeCell ref="H341:L341"/>
    <mergeCell ref="B342:B344"/>
    <mergeCell ref="C342:C344"/>
    <mergeCell ref="D342:D344"/>
    <mergeCell ref="E342:E344"/>
    <mergeCell ref="F342:G344"/>
    <mergeCell ref="D353:D354"/>
    <mergeCell ref="E353:E354"/>
    <mergeCell ref="F353:G354"/>
    <mergeCell ref="H353:I353"/>
    <mergeCell ref="H354:I354"/>
    <mergeCell ref="F355:G356"/>
    <mergeCell ref="H355:I356"/>
    <mergeCell ref="F350:G351"/>
    <mergeCell ref="H350:I351"/>
    <mergeCell ref="J350:J351"/>
    <mergeCell ref="K350:K351"/>
    <mergeCell ref="L350:L351"/>
    <mergeCell ref="A352:A356"/>
    <mergeCell ref="F352:G352"/>
    <mergeCell ref="H352:L352"/>
    <mergeCell ref="B353:B354"/>
    <mergeCell ref="C353:C354"/>
    <mergeCell ref="A347:A351"/>
    <mergeCell ref="F347:G347"/>
    <mergeCell ref="H347:L347"/>
    <mergeCell ref="B348:B349"/>
    <mergeCell ref="C348:C349"/>
    <mergeCell ref="D348:D349"/>
    <mergeCell ref="E348:E349"/>
    <mergeCell ref="F348:G349"/>
    <mergeCell ref="H348:I348"/>
    <mergeCell ref="H349:I349"/>
    <mergeCell ref="F361:G362"/>
    <mergeCell ref="H361:I362"/>
    <mergeCell ref="J361:J362"/>
    <mergeCell ref="K361:K362"/>
    <mergeCell ref="L361:L362"/>
    <mergeCell ref="A363:A368"/>
    <mergeCell ref="F363:G363"/>
    <mergeCell ref="H363:L363"/>
    <mergeCell ref="B364:B366"/>
    <mergeCell ref="C364:C366"/>
    <mergeCell ref="F358:G360"/>
    <mergeCell ref="H358:I358"/>
    <mergeCell ref="H359:I360"/>
    <mergeCell ref="J359:J360"/>
    <mergeCell ref="K359:K360"/>
    <mergeCell ref="L359:L360"/>
    <mergeCell ref="J355:J356"/>
    <mergeCell ref="K355:K356"/>
    <mergeCell ref="L355:L356"/>
    <mergeCell ref="A357:A362"/>
    <mergeCell ref="F357:G357"/>
    <mergeCell ref="H357:L357"/>
    <mergeCell ref="B358:B360"/>
    <mergeCell ref="C358:C360"/>
    <mergeCell ref="D358:D360"/>
    <mergeCell ref="E358:E360"/>
    <mergeCell ref="A374:A379"/>
    <mergeCell ref="F374:G374"/>
    <mergeCell ref="H374:L374"/>
    <mergeCell ref="B375:B377"/>
    <mergeCell ref="C375:C377"/>
    <mergeCell ref="A369:A373"/>
    <mergeCell ref="F369:G369"/>
    <mergeCell ref="H369:L369"/>
    <mergeCell ref="B370:B371"/>
    <mergeCell ref="C370:C371"/>
    <mergeCell ref="D370:D371"/>
    <mergeCell ref="E370:E371"/>
    <mergeCell ref="F370:G371"/>
    <mergeCell ref="H370:I370"/>
    <mergeCell ref="H371:I371"/>
    <mergeCell ref="K365:K366"/>
    <mergeCell ref="L365:L366"/>
    <mergeCell ref="F367:G368"/>
    <mergeCell ref="H367:I368"/>
    <mergeCell ref="J367:J368"/>
    <mergeCell ref="K367:K368"/>
    <mergeCell ref="L367:L368"/>
    <mergeCell ref="D364:D366"/>
    <mergeCell ref="E364:E366"/>
    <mergeCell ref="F364:G366"/>
    <mergeCell ref="H364:I364"/>
    <mergeCell ref="H365:I366"/>
    <mergeCell ref="J365:J366"/>
    <mergeCell ref="K376:K377"/>
    <mergeCell ref="L376:L377"/>
    <mergeCell ref="F378:G379"/>
    <mergeCell ref="H378:I379"/>
    <mergeCell ref="J378:J379"/>
    <mergeCell ref="K378:K379"/>
    <mergeCell ref="L378:L379"/>
    <mergeCell ref="D375:D377"/>
    <mergeCell ref="E375:E377"/>
    <mergeCell ref="F375:G377"/>
    <mergeCell ref="H375:I375"/>
    <mergeCell ref="H376:I377"/>
    <mergeCell ref="J376:J377"/>
    <mergeCell ref="F372:G373"/>
    <mergeCell ref="H372:I373"/>
    <mergeCell ref="J372:J373"/>
    <mergeCell ref="K372:K373"/>
    <mergeCell ref="L372:L373"/>
    <mergeCell ref="J382:J383"/>
    <mergeCell ref="K382:K383"/>
    <mergeCell ref="L382:L383"/>
    <mergeCell ref="F384:G385"/>
    <mergeCell ref="H384:I385"/>
    <mergeCell ref="J384:J385"/>
    <mergeCell ref="K384:K385"/>
    <mergeCell ref="L384:L385"/>
    <mergeCell ref="A380:A385"/>
    <mergeCell ref="F380:G380"/>
    <mergeCell ref="H380:L380"/>
    <mergeCell ref="B381:B383"/>
    <mergeCell ref="C381:C383"/>
    <mergeCell ref="D381:D383"/>
    <mergeCell ref="E381:E383"/>
    <mergeCell ref="F381:G383"/>
    <mergeCell ref="H381:I381"/>
    <mergeCell ref="H382:I383"/>
    <mergeCell ref="J388:J389"/>
    <mergeCell ref="K388:K389"/>
    <mergeCell ref="L388:L389"/>
    <mergeCell ref="F390:G391"/>
    <mergeCell ref="H390:I391"/>
    <mergeCell ref="J390:J391"/>
    <mergeCell ref="K390:K391"/>
    <mergeCell ref="L390:L391"/>
    <mergeCell ref="A386:A391"/>
    <mergeCell ref="F386:G386"/>
    <mergeCell ref="H386:L386"/>
    <mergeCell ref="B387:B389"/>
    <mergeCell ref="C387:C389"/>
    <mergeCell ref="D387:D389"/>
    <mergeCell ref="E387:E389"/>
    <mergeCell ref="F387:G389"/>
    <mergeCell ref="H387:I387"/>
    <mergeCell ref="H388:I389"/>
    <mergeCell ref="J394:J395"/>
    <mergeCell ref="K394:K395"/>
    <mergeCell ref="L394:L395"/>
    <mergeCell ref="F396:G397"/>
    <mergeCell ref="H396:I397"/>
    <mergeCell ref="J396:J397"/>
    <mergeCell ref="K396:K397"/>
    <mergeCell ref="L396:L397"/>
    <mergeCell ref="A392:A397"/>
    <mergeCell ref="F392:G392"/>
    <mergeCell ref="H392:L392"/>
    <mergeCell ref="B393:B395"/>
    <mergeCell ref="C393:C395"/>
    <mergeCell ref="D393:D395"/>
    <mergeCell ref="E393:E395"/>
    <mergeCell ref="F393:G395"/>
    <mergeCell ref="H393:I393"/>
    <mergeCell ref="H394:I395"/>
    <mergeCell ref="J400:J401"/>
    <mergeCell ref="K400:K401"/>
    <mergeCell ref="L400:L401"/>
    <mergeCell ref="E421:E422"/>
    <mergeCell ref="L413:L414"/>
    <mergeCell ref="F402:G403"/>
    <mergeCell ref="H402:I403"/>
    <mergeCell ref="J402:J403"/>
    <mergeCell ref="K402:K403"/>
    <mergeCell ref="L402:L403"/>
    <mergeCell ref="A398:A403"/>
    <mergeCell ref="F398:G398"/>
    <mergeCell ref="H398:L398"/>
    <mergeCell ref="B399:B401"/>
    <mergeCell ref="C399:C401"/>
    <mergeCell ref="D399:D401"/>
    <mergeCell ref="E399:E401"/>
    <mergeCell ref="F399:G401"/>
    <mergeCell ref="H399:I399"/>
    <mergeCell ref="H400:I401"/>
    <mergeCell ref="J406:J407"/>
    <mergeCell ref="K406:K407"/>
    <mergeCell ref="L406:L407"/>
    <mergeCell ref="A410:A414"/>
    <mergeCell ref="F410:G410"/>
    <mergeCell ref="H410:L410"/>
    <mergeCell ref="B411:B412"/>
    <mergeCell ref="C411:C412"/>
    <mergeCell ref="D411:D412"/>
    <mergeCell ref="E411:E412"/>
    <mergeCell ref="F411:G412"/>
    <mergeCell ref="H411:I411"/>
    <mergeCell ref="H412:I412"/>
    <mergeCell ref="F425:G425"/>
    <mergeCell ref="F421:G422"/>
    <mergeCell ref="H421:I421"/>
    <mergeCell ref="H422:I422"/>
    <mergeCell ref="F408:G409"/>
    <mergeCell ref="H408:I409"/>
    <mergeCell ref="J408:J409"/>
    <mergeCell ref="K408:K409"/>
    <mergeCell ref="L408:L409"/>
    <mergeCell ref="A404:A409"/>
    <mergeCell ref="F404:G404"/>
    <mergeCell ref="H404:L404"/>
    <mergeCell ref="B405:B407"/>
    <mergeCell ref="C405:C407"/>
    <mergeCell ref="D405:D407"/>
    <mergeCell ref="E405:E407"/>
    <mergeCell ref="F405:G407"/>
    <mergeCell ref="H405:I405"/>
    <mergeCell ref="H406:I407"/>
    <mergeCell ref="F413:G414"/>
    <mergeCell ref="H413:I414"/>
    <mergeCell ref="J413:J414"/>
    <mergeCell ref="K413:K414"/>
    <mergeCell ref="J418:J419"/>
    <mergeCell ref="K418:K419"/>
    <mergeCell ref="L418:L419"/>
    <mergeCell ref="A420:A424"/>
    <mergeCell ref="F420:G420"/>
    <mergeCell ref="H420:L420"/>
    <mergeCell ref="B421:B422"/>
    <mergeCell ref="C421:C422"/>
    <mergeCell ref="D421:D422"/>
    <mergeCell ref="L433:L434"/>
    <mergeCell ref="D416:D417"/>
    <mergeCell ref="E416:E417"/>
    <mergeCell ref="F416:G417"/>
    <mergeCell ref="H416:I416"/>
    <mergeCell ref="H417:I417"/>
    <mergeCell ref="F418:G419"/>
    <mergeCell ref="H418:I419"/>
    <mergeCell ref="A415:A419"/>
    <mergeCell ref="F415:G415"/>
    <mergeCell ref="H415:L415"/>
    <mergeCell ref="B416:B417"/>
    <mergeCell ref="C416:C417"/>
    <mergeCell ref="L428:L429"/>
    <mergeCell ref="A430:A434"/>
    <mergeCell ref="F430:G430"/>
    <mergeCell ref="H430:L430"/>
    <mergeCell ref="B431:B432"/>
    <mergeCell ref="C431:C432"/>
    <mergeCell ref="D431:D432"/>
    <mergeCell ref="E431:E432"/>
    <mergeCell ref="F431:G432"/>
    <mergeCell ref="H431:I431"/>
    <mergeCell ref="H426:I426"/>
    <mergeCell ref="H427:I427"/>
    <mergeCell ref="F428:G429"/>
    <mergeCell ref="H428:I429"/>
    <mergeCell ref="J428:J429"/>
    <mergeCell ref="K428:K429"/>
    <mergeCell ref="K423:K424"/>
    <mergeCell ref="L423:L424"/>
    <mergeCell ref="A425:A429"/>
    <mergeCell ref="A440:A446"/>
    <mergeCell ref="F440:G440"/>
    <mergeCell ref="H440:L440"/>
    <mergeCell ref="B441:B444"/>
    <mergeCell ref="C441:C444"/>
    <mergeCell ref="F438:G439"/>
    <mergeCell ref="H438:I439"/>
    <mergeCell ref="J438:J439"/>
    <mergeCell ref="K438:K439"/>
    <mergeCell ref="L438:L439"/>
    <mergeCell ref="H425:L425"/>
    <mergeCell ref="B426:B427"/>
    <mergeCell ref="C426:C427"/>
    <mergeCell ref="D426:D427"/>
    <mergeCell ref="E426:E427"/>
    <mergeCell ref="F426:G427"/>
    <mergeCell ref="F423:G424"/>
    <mergeCell ref="H423:I424"/>
    <mergeCell ref="J423:J424"/>
    <mergeCell ref="H435:L435"/>
    <mergeCell ref="B436:B437"/>
    <mergeCell ref="C436:C437"/>
    <mergeCell ref="D436:D437"/>
    <mergeCell ref="E436:E437"/>
    <mergeCell ref="F436:G437"/>
    <mergeCell ref="H436:I436"/>
    <mergeCell ref="H437:I437"/>
    <mergeCell ref="H432:I432"/>
    <mergeCell ref="F433:G434"/>
    <mergeCell ref="H433:I434"/>
    <mergeCell ref="J433:J434"/>
    <mergeCell ref="K433:K434"/>
    <mergeCell ref="C448:C450"/>
    <mergeCell ref="D448:D450"/>
    <mergeCell ref="E448:E450"/>
    <mergeCell ref="F448:G450"/>
    <mergeCell ref="H448:I448"/>
    <mergeCell ref="H449:I450"/>
    <mergeCell ref="K442:K444"/>
    <mergeCell ref="L442:L444"/>
    <mergeCell ref="F445:G446"/>
    <mergeCell ref="H445:I446"/>
    <mergeCell ref="J445:J446"/>
    <mergeCell ref="K445:K446"/>
    <mergeCell ref="L445:L446"/>
    <mergeCell ref="D441:D444"/>
    <mergeCell ref="E441:E444"/>
    <mergeCell ref="F441:G444"/>
    <mergeCell ref="H441:I441"/>
    <mergeCell ref="H442:I444"/>
    <mergeCell ref="J442:J444"/>
    <mergeCell ref="A435:A439"/>
    <mergeCell ref="F435:G435"/>
    <mergeCell ref="J455:J457"/>
    <mergeCell ref="K455:K457"/>
    <mergeCell ref="L455:L457"/>
    <mergeCell ref="F458:G459"/>
    <mergeCell ref="H458:I459"/>
    <mergeCell ref="J458:J459"/>
    <mergeCell ref="K458:K459"/>
    <mergeCell ref="L458:L459"/>
    <mergeCell ref="A453:A459"/>
    <mergeCell ref="F453:G453"/>
    <mergeCell ref="H453:L453"/>
    <mergeCell ref="B454:B457"/>
    <mergeCell ref="C454:C457"/>
    <mergeCell ref="D454:D457"/>
    <mergeCell ref="E454:E457"/>
    <mergeCell ref="F454:G457"/>
    <mergeCell ref="H454:I454"/>
    <mergeCell ref="H455:I457"/>
    <mergeCell ref="J449:J450"/>
    <mergeCell ref="K449:K450"/>
    <mergeCell ref="L449:L450"/>
    <mergeCell ref="F451:G452"/>
    <mergeCell ref="H451:I452"/>
    <mergeCell ref="J451:J452"/>
    <mergeCell ref="K451:K452"/>
    <mergeCell ref="L451:L452"/>
    <mergeCell ref="A447:A452"/>
    <mergeCell ref="F447:G447"/>
    <mergeCell ref="H447:L447"/>
    <mergeCell ref="B448:B450"/>
    <mergeCell ref="J462:J463"/>
    <mergeCell ref="K462:K463"/>
    <mergeCell ref="L462:L463"/>
    <mergeCell ref="F464:G465"/>
    <mergeCell ref="H464:I465"/>
    <mergeCell ref="J464:J465"/>
    <mergeCell ref="K464:K465"/>
    <mergeCell ref="L464:L465"/>
    <mergeCell ref="A460:A465"/>
    <mergeCell ref="F460:G460"/>
    <mergeCell ref="H460:L460"/>
    <mergeCell ref="B461:B463"/>
    <mergeCell ref="C461:C463"/>
    <mergeCell ref="D461:D463"/>
    <mergeCell ref="E461:E463"/>
    <mergeCell ref="F461:G463"/>
    <mergeCell ref="H461:I461"/>
    <mergeCell ref="H462:I463"/>
    <mergeCell ref="J468:J469"/>
    <mergeCell ref="K468:K469"/>
    <mergeCell ref="L468:L469"/>
    <mergeCell ref="F470:G471"/>
    <mergeCell ref="H470:I471"/>
    <mergeCell ref="J470:J471"/>
    <mergeCell ref="K470:K471"/>
    <mergeCell ref="L470:L471"/>
    <mergeCell ref="A466:A471"/>
    <mergeCell ref="F466:G466"/>
    <mergeCell ref="H466:L466"/>
    <mergeCell ref="B467:B469"/>
    <mergeCell ref="C467:C469"/>
    <mergeCell ref="D467:D469"/>
    <mergeCell ref="E467:E469"/>
    <mergeCell ref="F467:G469"/>
    <mergeCell ref="H467:I467"/>
    <mergeCell ref="H468:I469"/>
    <mergeCell ref="J474:J475"/>
    <mergeCell ref="K474:K475"/>
    <mergeCell ref="L474:L475"/>
    <mergeCell ref="F476:G477"/>
    <mergeCell ref="H476:I477"/>
    <mergeCell ref="J476:J477"/>
    <mergeCell ref="K476:K477"/>
    <mergeCell ref="L476:L477"/>
    <mergeCell ref="A472:A477"/>
    <mergeCell ref="F472:G472"/>
    <mergeCell ref="H472:L472"/>
    <mergeCell ref="B473:B475"/>
    <mergeCell ref="C473:C475"/>
    <mergeCell ref="D473:D475"/>
    <mergeCell ref="E473:E475"/>
    <mergeCell ref="F473:G475"/>
    <mergeCell ref="H473:I473"/>
    <mergeCell ref="H474:I475"/>
    <mergeCell ref="J480:J481"/>
    <mergeCell ref="K480:K481"/>
    <mergeCell ref="L480:L481"/>
    <mergeCell ref="F482:G483"/>
    <mergeCell ref="H482:I483"/>
    <mergeCell ref="J482:J483"/>
    <mergeCell ref="K482:K483"/>
    <mergeCell ref="L482:L483"/>
    <mergeCell ref="A478:A483"/>
    <mergeCell ref="F478:G478"/>
    <mergeCell ref="H478:L478"/>
    <mergeCell ref="B479:B481"/>
    <mergeCell ref="C479:C481"/>
    <mergeCell ref="D479:D481"/>
    <mergeCell ref="E479:E481"/>
    <mergeCell ref="F479:G481"/>
    <mergeCell ref="H479:I479"/>
    <mergeCell ref="H480:I481"/>
    <mergeCell ref="H492:I493"/>
    <mergeCell ref="J486:J487"/>
    <mergeCell ref="K486:K487"/>
    <mergeCell ref="L486:L487"/>
    <mergeCell ref="F488:G489"/>
    <mergeCell ref="H488:I489"/>
    <mergeCell ref="J488:J489"/>
    <mergeCell ref="K488:K489"/>
    <mergeCell ref="L488:L489"/>
    <mergeCell ref="A484:A489"/>
    <mergeCell ref="F484:G484"/>
    <mergeCell ref="H484:L484"/>
    <mergeCell ref="B485:B487"/>
    <mergeCell ref="C485:C487"/>
    <mergeCell ref="D485:D487"/>
    <mergeCell ref="E485:E487"/>
    <mergeCell ref="F485:G487"/>
    <mergeCell ref="H485:I485"/>
    <mergeCell ref="H486:I487"/>
    <mergeCell ref="A501:A506"/>
    <mergeCell ref="F501:G501"/>
    <mergeCell ref="H501:L501"/>
    <mergeCell ref="B502:B504"/>
    <mergeCell ref="C502:C504"/>
    <mergeCell ref="A496:A500"/>
    <mergeCell ref="F496:G496"/>
    <mergeCell ref="H496:L496"/>
    <mergeCell ref="B497:B498"/>
    <mergeCell ref="C497:C498"/>
    <mergeCell ref="D497:D498"/>
    <mergeCell ref="E497:E498"/>
    <mergeCell ref="F497:G498"/>
    <mergeCell ref="H497:I497"/>
    <mergeCell ref="H498:I498"/>
    <mergeCell ref="J492:J493"/>
    <mergeCell ref="K492:K493"/>
    <mergeCell ref="L492:L493"/>
    <mergeCell ref="F494:G495"/>
    <mergeCell ref="H494:I495"/>
    <mergeCell ref="J494:J495"/>
    <mergeCell ref="K494:K495"/>
    <mergeCell ref="L494:L495"/>
    <mergeCell ref="A490:A495"/>
    <mergeCell ref="F490:G490"/>
    <mergeCell ref="H490:L490"/>
    <mergeCell ref="B491:B493"/>
    <mergeCell ref="C491:C493"/>
    <mergeCell ref="D491:D493"/>
    <mergeCell ref="E491:E493"/>
    <mergeCell ref="F491:G493"/>
    <mergeCell ref="H491:I491"/>
    <mergeCell ref="K503:K504"/>
    <mergeCell ref="L503:L504"/>
    <mergeCell ref="F505:G506"/>
    <mergeCell ref="H505:I506"/>
    <mergeCell ref="J505:J506"/>
    <mergeCell ref="K505:K506"/>
    <mergeCell ref="L505:L506"/>
    <mergeCell ref="D502:D504"/>
    <mergeCell ref="E502:E504"/>
    <mergeCell ref="F502:G504"/>
    <mergeCell ref="H502:I502"/>
    <mergeCell ref="H503:I504"/>
    <mergeCell ref="J503:J504"/>
    <mergeCell ref="F499:G500"/>
    <mergeCell ref="H499:I500"/>
    <mergeCell ref="J499:J500"/>
    <mergeCell ref="K499:K500"/>
    <mergeCell ref="L499:L500"/>
    <mergeCell ref="D513:D514"/>
    <mergeCell ref="E513:E514"/>
    <mergeCell ref="F513:G514"/>
    <mergeCell ref="H513:I513"/>
    <mergeCell ref="H514:I514"/>
    <mergeCell ref="F515:G516"/>
    <mergeCell ref="H515:I516"/>
    <mergeCell ref="F510:G511"/>
    <mergeCell ref="H510:I511"/>
    <mergeCell ref="J510:J511"/>
    <mergeCell ref="K510:K511"/>
    <mergeCell ref="L510:L511"/>
    <mergeCell ref="A512:A516"/>
    <mergeCell ref="F512:G512"/>
    <mergeCell ref="H512:L512"/>
    <mergeCell ref="B513:B514"/>
    <mergeCell ref="C513:C514"/>
    <mergeCell ref="A507:A511"/>
    <mergeCell ref="F507:G507"/>
    <mergeCell ref="H507:L507"/>
    <mergeCell ref="B508:B509"/>
    <mergeCell ref="C508:C509"/>
    <mergeCell ref="D508:D509"/>
    <mergeCell ref="E508:E509"/>
    <mergeCell ref="F508:G509"/>
    <mergeCell ref="H508:I508"/>
    <mergeCell ref="H509:I509"/>
    <mergeCell ref="F521:G522"/>
    <mergeCell ref="H521:I522"/>
    <mergeCell ref="J521:J522"/>
    <mergeCell ref="K521:K522"/>
    <mergeCell ref="L521:L522"/>
    <mergeCell ref="A523:A528"/>
    <mergeCell ref="F523:G523"/>
    <mergeCell ref="H523:L523"/>
    <mergeCell ref="B524:B526"/>
    <mergeCell ref="C524:C526"/>
    <mergeCell ref="F518:G520"/>
    <mergeCell ref="H518:I518"/>
    <mergeCell ref="H519:I520"/>
    <mergeCell ref="J519:J520"/>
    <mergeCell ref="K519:K520"/>
    <mergeCell ref="L519:L520"/>
    <mergeCell ref="J515:J516"/>
    <mergeCell ref="K515:K516"/>
    <mergeCell ref="L515:L516"/>
    <mergeCell ref="A517:A522"/>
    <mergeCell ref="F517:G517"/>
    <mergeCell ref="H517:L517"/>
    <mergeCell ref="B518:B520"/>
    <mergeCell ref="C518:C520"/>
    <mergeCell ref="D518:D520"/>
    <mergeCell ref="E518:E520"/>
    <mergeCell ref="A534:A539"/>
    <mergeCell ref="F534:G534"/>
    <mergeCell ref="H534:L534"/>
    <mergeCell ref="B535:B537"/>
    <mergeCell ref="C535:C537"/>
    <mergeCell ref="A529:A533"/>
    <mergeCell ref="F529:G529"/>
    <mergeCell ref="H529:L529"/>
    <mergeCell ref="B530:B531"/>
    <mergeCell ref="C530:C531"/>
    <mergeCell ref="D530:D531"/>
    <mergeCell ref="E530:E531"/>
    <mergeCell ref="F530:G531"/>
    <mergeCell ref="H530:I530"/>
    <mergeCell ref="H531:I531"/>
    <mergeCell ref="K525:K526"/>
    <mergeCell ref="L525:L526"/>
    <mergeCell ref="F527:G528"/>
    <mergeCell ref="H527:I528"/>
    <mergeCell ref="J527:J528"/>
    <mergeCell ref="K527:K528"/>
    <mergeCell ref="L527:L528"/>
    <mergeCell ref="D524:D526"/>
    <mergeCell ref="E524:E526"/>
    <mergeCell ref="F524:G526"/>
    <mergeCell ref="H524:I524"/>
    <mergeCell ref="H525:I526"/>
    <mergeCell ref="J525:J526"/>
    <mergeCell ref="K536:K537"/>
    <mergeCell ref="L536:L537"/>
    <mergeCell ref="F538:G539"/>
    <mergeCell ref="H538:I539"/>
    <mergeCell ref="L548:L549"/>
    <mergeCell ref="J538:J539"/>
    <mergeCell ref="K538:K539"/>
    <mergeCell ref="L538:L539"/>
    <mergeCell ref="D535:D537"/>
    <mergeCell ref="E535:E537"/>
    <mergeCell ref="F535:G537"/>
    <mergeCell ref="H535:I535"/>
    <mergeCell ref="H536:I537"/>
    <mergeCell ref="J536:J537"/>
    <mergeCell ref="F532:G533"/>
    <mergeCell ref="H532:I533"/>
    <mergeCell ref="J532:J533"/>
    <mergeCell ref="K532:K533"/>
    <mergeCell ref="L532:L533"/>
    <mergeCell ref="J542:J543"/>
    <mergeCell ref="K542:K543"/>
    <mergeCell ref="L542:L543"/>
    <mergeCell ref="F550:G551"/>
    <mergeCell ref="H550:I551"/>
    <mergeCell ref="J550:J551"/>
    <mergeCell ref="K550:K551"/>
    <mergeCell ref="L550:L551"/>
    <mergeCell ref="A546:A551"/>
    <mergeCell ref="F546:G546"/>
    <mergeCell ref="H546:L546"/>
    <mergeCell ref="B547:B549"/>
    <mergeCell ref="C547:C549"/>
    <mergeCell ref="D547:D549"/>
    <mergeCell ref="E547:E549"/>
    <mergeCell ref="F547:G549"/>
    <mergeCell ref="H547:I547"/>
    <mergeCell ref="H548:I549"/>
    <mergeCell ref="F544:G545"/>
    <mergeCell ref="H544:I545"/>
    <mergeCell ref="J544:J545"/>
    <mergeCell ref="K544:K545"/>
    <mergeCell ref="L544:L545"/>
    <mergeCell ref="A540:A545"/>
    <mergeCell ref="F540:G540"/>
    <mergeCell ref="H540:L540"/>
    <mergeCell ref="B541:B543"/>
    <mergeCell ref="C541:C543"/>
    <mergeCell ref="D541:D543"/>
    <mergeCell ref="E541:E543"/>
    <mergeCell ref="F541:G543"/>
    <mergeCell ref="H541:I541"/>
    <mergeCell ref="H542:I543"/>
    <mergeCell ref="J548:J549"/>
    <mergeCell ref="K548:K549"/>
  </mergeCell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L537"/>
  <sheetViews>
    <sheetView workbookViewId="0">
      <selection activeCell="C9" sqref="C9"/>
    </sheetView>
  </sheetViews>
  <sheetFormatPr defaultRowHeight="13.2" x14ac:dyDescent="0.25"/>
  <cols>
    <col min="1" max="1" width="5" customWidth="1"/>
    <col min="2" max="2" width="14.77734375" customWidth="1"/>
    <col min="3" max="3" width="25.77734375" customWidth="1"/>
    <col min="4" max="5" width="17" customWidth="1"/>
    <col min="6" max="6" width="2.88671875" customWidth="1"/>
    <col min="7" max="7" width="12.44140625" customWidth="1"/>
    <col min="8" max="8" width="2.5546875" customWidth="1"/>
    <col min="9" max="9" width="12.44140625" customWidth="1"/>
    <col min="10" max="10" width="12.109375" customWidth="1"/>
    <col min="11" max="11" width="11.44140625" customWidth="1"/>
    <col min="12" max="12" width="10.5546875" customWidth="1"/>
  </cols>
  <sheetData>
    <row r="1" spans="1:12" x14ac:dyDescent="0.25">
      <c r="A1" s="1"/>
      <c r="B1" s="1"/>
      <c r="C1" s="1"/>
      <c r="D1" s="1"/>
      <c r="E1" s="1"/>
      <c r="F1" s="1"/>
      <c r="G1" s="1"/>
      <c r="H1" s="1"/>
      <c r="I1" s="1"/>
      <c r="J1" s="1"/>
      <c r="K1" s="1"/>
      <c r="L1" s="1"/>
    </row>
    <row r="2" spans="1:12" ht="15.75" customHeight="1" x14ac:dyDescent="0.3">
      <c r="A2" s="2"/>
      <c r="B2" s="905" t="s">
        <v>0</v>
      </c>
      <c r="C2" s="905"/>
      <c r="D2" s="905"/>
      <c r="E2" s="905"/>
      <c r="F2" s="905"/>
      <c r="G2" s="905"/>
      <c r="H2" s="905"/>
      <c r="I2" s="905"/>
      <c r="J2" s="905"/>
      <c r="K2" s="905"/>
      <c r="L2" s="905"/>
    </row>
    <row r="3" spans="1:12" x14ac:dyDescent="0.25">
      <c r="A3" s="906"/>
      <c r="B3" s="907" t="s">
        <v>1</v>
      </c>
      <c r="C3" s="907"/>
      <c r="D3" s="907"/>
      <c r="E3" s="907"/>
      <c r="F3" s="907"/>
      <c r="G3" s="907"/>
      <c r="H3" s="907"/>
      <c r="I3" s="907"/>
      <c r="J3" s="3" t="s">
        <v>2</v>
      </c>
      <c r="K3" s="3" t="s">
        <v>3</v>
      </c>
      <c r="L3" s="3" t="s">
        <v>4</v>
      </c>
    </row>
    <row r="4" spans="1:12" x14ac:dyDescent="0.25">
      <c r="A4" s="906"/>
      <c r="B4" s="907"/>
      <c r="C4" s="907"/>
      <c r="D4" s="907"/>
      <c r="E4" s="907"/>
      <c r="F4" s="907"/>
      <c r="G4" s="907"/>
      <c r="H4" s="907"/>
      <c r="I4" s="907"/>
      <c r="J4" s="4">
        <v>16</v>
      </c>
      <c r="K4" s="4">
        <v>21</v>
      </c>
      <c r="L4" s="5" t="s">
        <v>5</v>
      </c>
    </row>
    <row r="5" spans="1:12" ht="12.75" customHeight="1" x14ac:dyDescent="0.25">
      <c r="A5" s="906"/>
      <c r="B5" s="908" t="s">
        <v>6</v>
      </c>
      <c r="C5" s="908"/>
      <c r="D5" s="908"/>
      <c r="E5" s="908"/>
      <c r="F5" s="908"/>
      <c r="G5" s="908"/>
      <c r="H5" s="908"/>
      <c r="I5" s="908"/>
      <c r="J5" s="908"/>
      <c r="K5" s="908"/>
      <c r="L5" s="908"/>
    </row>
    <row r="6" spans="1:12" ht="18" customHeight="1" x14ac:dyDescent="0.3">
      <c r="A6" s="909"/>
      <c r="B6" s="6"/>
      <c r="C6" s="910" t="s">
        <v>7</v>
      </c>
      <c r="D6" s="910"/>
      <c r="E6" s="910"/>
      <c r="F6" s="911"/>
      <c r="G6" s="912" t="s">
        <v>8</v>
      </c>
      <c r="H6" s="7"/>
      <c r="I6" s="912" t="s">
        <v>8</v>
      </c>
      <c r="J6" s="913"/>
      <c r="K6" s="914" t="s">
        <v>9</v>
      </c>
      <c r="L6" s="914"/>
    </row>
    <row r="7" spans="1:12" ht="17.399999999999999" x14ac:dyDescent="0.25">
      <c r="A7" s="909"/>
      <c r="B7" s="8"/>
      <c r="C7" s="915" t="s">
        <v>10</v>
      </c>
      <c r="D7" s="915"/>
      <c r="E7" s="915"/>
      <c r="F7" s="911"/>
      <c r="G7" s="912"/>
      <c r="H7" s="18" t="s">
        <v>32</v>
      </c>
      <c r="I7" s="912"/>
      <c r="J7" s="913"/>
      <c r="K7" s="914"/>
      <c r="L7" s="914"/>
    </row>
    <row r="8" spans="1:12" ht="12.75" customHeight="1" x14ac:dyDescent="0.25">
      <c r="A8" s="909"/>
      <c r="B8" s="9" t="s">
        <v>11</v>
      </c>
      <c r="C8" s="916" t="s">
        <v>5579</v>
      </c>
      <c r="D8" s="916"/>
      <c r="E8" s="916"/>
      <c r="F8" s="911"/>
      <c r="G8" s="912"/>
      <c r="H8" s="10"/>
      <c r="I8" s="912"/>
      <c r="J8" s="913"/>
      <c r="K8" s="914"/>
      <c r="L8" s="914"/>
    </row>
    <row r="9" spans="1:12" ht="48" customHeight="1" x14ac:dyDescent="0.25">
      <c r="A9" s="11" t="s">
        <v>12</v>
      </c>
      <c r="B9" s="11" t="s">
        <v>13</v>
      </c>
      <c r="C9" s="12" t="s">
        <v>14</v>
      </c>
      <c r="D9" s="12" t="s">
        <v>15</v>
      </c>
      <c r="E9" s="12" t="s">
        <v>16</v>
      </c>
      <c r="F9" s="917" t="s">
        <v>17</v>
      </c>
      <c r="G9" s="917"/>
      <c r="H9" s="917" t="s">
        <v>18</v>
      </c>
      <c r="I9" s="917"/>
      <c r="J9" s="12" t="s">
        <v>19</v>
      </c>
      <c r="K9" s="12" t="s">
        <v>20</v>
      </c>
      <c r="L9" s="12" t="s">
        <v>21</v>
      </c>
    </row>
    <row r="10" spans="1:12" ht="24" x14ac:dyDescent="0.25">
      <c r="A10" s="918">
        <v>1501</v>
      </c>
      <c r="B10" s="9" t="s">
        <v>22</v>
      </c>
      <c r="C10" s="13" t="s">
        <v>23</v>
      </c>
      <c r="D10" s="13" t="s">
        <v>24</v>
      </c>
      <c r="E10" s="13" t="s">
        <v>25</v>
      </c>
      <c r="F10" s="919" t="s">
        <v>17</v>
      </c>
      <c r="G10" s="919"/>
      <c r="H10" s="920"/>
      <c r="I10" s="920"/>
      <c r="J10" s="920"/>
      <c r="K10" s="920"/>
      <c r="L10" s="920"/>
    </row>
    <row r="11" spans="1:12" x14ac:dyDescent="0.25">
      <c r="A11" s="918"/>
      <c r="B11" s="921" t="s">
        <v>4374</v>
      </c>
      <c r="C11" s="922" t="s">
        <v>4383</v>
      </c>
      <c r="D11" s="923">
        <v>43677</v>
      </c>
      <c r="E11" s="921" t="s">
        <v>4384</v>
      </c>
      <c r="F11" s="921" t="s">
        <v>4385</v>
      </c>
      <c r="G11" s="921"/>
      <c r="H11" s="924" t="s">
        <v>30</v>
      </c>
      <c r="I11" s="924"/>
      <c r="J11" s="14" t="s">
        <v>31</v>
      </c>
      <c r="K11" s="14" t="s">
        <v>32</v>
      </c>
      <c r="L11" s="16">
        <v>267.24</v>
      </c>
    </row>
    <row r="12" spans="1:12" x14ac:dyDescent="0.25">
      <c r="A12" s="918"/>
      <c r="B12" s="921"/>
      <c r="C12" s="922"/>
      <c r="D12" s="923"/>
      <c r="E12" s="921"/>
      <c r="F12" s="921"/>
      <c r="G12" s="921"/>
      <c r="H12" s="924" t="s">
        <v>33</v>
      </c>
      <c r="I12" s="924"/>
      <c r="J12" s="921" t="s">
        <v>31</v>
      </c>
      <c r="K12" s="921" t="s">
        <v>32</v>
      </c>
      <c r="L12" s="925">
        <v>1597.01</v>
      </c>
    </row>
    <row r="13" spans="1:12" x14ac:dyDescent="0.25">
      <c r="A13" s="918"/>
      <c r="B13" s="921"/>
      <c r="C13" s="922"/>
      <c r="D13" s="923"/>
      <c r="E13" s="921"/>
      <c r="F13" s="921"/>
      <c r="G13" s="921"/>
      <c r="H13" s="924"/>
      <c r="I13" s="924"/>
      <c r="J13" s="921"/>
      <c r="K13" s="921"/>
      <c r="L13" s="925"/>
    </row>
    <row r="14" spans="1:12" ht="24" x14ac:dyDescent="0.25">
      <c r="A14" s="918"/>
      <c r="B14" s="9" t="s">
        <v>34</v>
      </c>
      <c r="C14" s="13" t="s">
        <v>35</v>
      </c>
      <c r="D14" s="13" t="s">
        <v>36</v>
      </c>
      <c r="E14" s="13" t="s">
        <v>37</v>
      </c>
      <c r="F14" s="920"/>
      <c r="G14" s="920"/>
      <c r="H14" s="924" t="s">
        <v>38</v>
      </c>
      <c r="I14" s="924"/>
      <c r="J14" s="921" t="s">
        <v>31</v>
      </c>
      <c r="K14" s="921" t="s">
        <v>31</v>
      </c>
      <c r="L14" s="925">
        <v>0</v>
      </c>
    </row>
    <row r="15" spans="1:12" ht="22.8" x14ac:dyDescent="0.25">
      <c r="A15" s="918"/>
      <c r="B15" s="14" t="s">
        <v>229</v>
      </c>
      <c r="C15" s="14" t="s">
        <v>4385</v>
      </c>
      <c r="D15" s="15">
        <v>43680</v>
      </c>
      <c r="E15" s="14" t="s">
        <v>4386</v>
      </c>
      <c r="F15" s="920"/>
      <c r="G15" s="920"/>
      <c r="H15" s="924"/>
      <c r="I15" s="924"/>
      <c r="J15" s="921"/>
      <c r="K15" s="921"/>
      <c r="L15" s="925"/>
    </row>
    <row r="16" spans="1:12" ht="24" x14ac:dyDescent="0.25">
      <c r="A16" s="918">
        <v>1502</v>
      </c>
      <c r="B16" s="9" t="s">
        <v>22</v>
      </c>
      <c r="C16" s="13" t="s">
        <v>23</v>
      </c>
      <c r="D16" s="13" t="s">
        <v>24</v>
      </c>
      <c r="E16" s="13" t="s">
        <v>25</v>
      </c>
      <c r="F16" s="919" t="s">
        <v>17</v>
      </c>
      <c r="G16" s="919"/>
      <c r="H16" s="920"/>
      <c r="I16" s="920"/>
      <c r="J16" s="920"/>
      <c r="K16" s="920"/>
      <c r="L16" s="920"/>
    </row>
    <row r="17" spans="1:12" x14ac:dyDescent="0.25">
      <c r="A17" s="918"/>
      <c r="B17" s="921" t="s">
        <v>4374</v>
      </c>
      <c r="C17" s="922" t="s">
        <v>4387</v>
      </c>
      <c r="D17" s="923">
        <v>43734</v>
      </c>
      <c r="E17" s="921" t="s">
        <v>1212</v>
      </c>
      <c r="F17" s="921" t="s">
        <v>4388</v>
      </c>
      <c r="G17" s="921"/>
      <c r="H17" s="924" t="s">
        <v>30</v>
      </c>
      <c r="I17" s="924"/>
      <c r="J17" s="14" t="s">
        <v>31</v>
      </c>
      <c r="K17" s="14" t="s">
        <v>32</v>
      </c>
      <c r="L17" s="16">
        <v>1427.37</v>
      </c>
    </row>
    <row r="18" spans="1:12" x14ac:dyDescent="0.25">
      <c r="A18" s="918"/>
      <c r="B18" s="921"/>
      <c r="C18" s="922"/>
      <c r="D18" s="923"/>
      <c r="E18" s="921"/>
      <c r="F18" s="921"/>
      <c r="G18" s="921"/>
      <c r="H18" s="924" t="s">
        <v>33</v>
      </c>
      <c r="I18" s="924"/>
      <c r="J18" s="14" t="s">
        <v>31</v>
      </c>
      <c r="K18" s="14" t="s">
        <v>32</v>
      </c>
      <c r="L18" s="16">
        <v>5876.14</v>
      </c>
    </row>
    <row r="19" spans="1:12" ht="24" x14ac:dyDescent="0.25">
      <c r="A19" s="918"/>
      <c r="B19" s="9" t="s">
        <v>34</v>
      </c>
      <c r="C19" s="13" t="s">
        <v>35</v>
      </c>
      <c r="D19" s="13" t="s">
        <v>36</v>
      </c>
      <c r="E19" s="13" t="s">
        <v>37</v>
      </c>
      <c r="F19" s="920"/>
      <c r="G19" s="920"/>
      <c r="H19" s="924" t="s">
        <v>38</v>
      </c>
      <c r="I19" s="924"/>
      <c r="J19" s="921" t="s">
        <v>31</v>
      </c>
      <c r="K19" s="921" t="s">
        <v>32</v>
      </c>
      <c r="L19" s="925">
        <v>200</v>
      </c>
    </row>
    <row r="20" spans="1:12" ht="22.8" x14ac:dyDescent="0.25">
      <c r="A20" s="918"/>
      <c r="B20" s="14" t="s">
        <v>229</v>
      </c>
      <c r="C20" s="14" t="s">
        <v>4388</v>
      </c>
      <c r="D20" s="15">
        <v>43738</v>
      </c>
      <c r="E20" s="14" t="s">
        <v>50</v>
      </c>
      <c r="F20" s="920"/>
      <c r="G20" s="920"/>
      <c r="H20" s="924"/>
      <c r="I20" s="924"/>
      <c r="J20" s="921"/>
      <c r="K20" s="921"/>
      <c r="L20" s="925"/>
    </row>
    <row r="21" spans="1:12" ht="24" x14ac:dyDescent="0.25">
      <c r="A21" s="918">
        <v>1503</v>
      </c>
      <c r="B21" s="9" t="s">
        <v>22</v>
      </c>
      <c r="C21" s="13" t="s">
        <v>23</v>
      </c>
      <c r="D21" s="13" t="s">
        <v>24</v>
      </c>
      <c r="E21" s="13" t="s">
        <v>25</v>
      </c>
      <c r="F21" s="919" t="s">
        <v>17</v>
      </c>
      <c r="G21" s="919"/>
      <c r="H21" s="920"/>
      <c r="I21" s="920"/>
      <c r="J21" s="920"/>
      <c r="K21" s="920"/>
      <c r="L21" s="920"/>
    </row>
    <row r="22" spans="1:12" x14ac:dyDescent="0.25">
      <c r="A22" s="918"/>
      <c r="B22" s="921" t="s">
        <v>4389</v>
      </c>
      <c r="C22" s="922" t="s">
        <v>4390</v>
      </c>
      <c r="D22" s="923">
        <v>43619</v>
      </c>
      <c r="E22" s="921" t="s">
        <v>1069</v>
      </c>
      <c r="F22" s="921" t="s">
        <v>1070</v>
      </c>
      <c r="G22" s="921"/>
      <c r="H22" s="924" t="s">
        <v>30</v>
      </c>
      <c r="I22" s="924"/>
      <c r="J22" s="14" t="s">
        <v>31</v>
      </c>
      <c r="K22" s="14" t="s">
        <v>32</v>
      </c>
      <c r="L22" s="16">
        <v>377.63</v>
      </c>
    </row>
    <row r="23" spans="1:12" x14ac:dyDescent="0.25">
      <c r="A23" s="918"/>
      <c r="B23" s="921"/>
      <c r="C23" s="922"/>
      <c r="D23" s="923"/>
      <c r="E23" s="921"/>
      <c r="F23" s="921"/>
      <c r="G23" s="921"/>
      <c r="H23" s="924" t="s">
        <v>33</v>
      </c>
      <c r="I23" s="924"/>
      <c r="J23" s="14" t="s">
        <v>31</v>
      </c>
      <c r="K23" s="14" t="s">
        <v>32</v>
      </c>
      <c r="L23" s="16">
        <v>356.85</v>
      </c>
    </row>
    <row r="24" spans="1:12" ht="24" x14ac:dyDescent="0.25">
      <c r="A24" s="918"/>
      <c r="B24" s="9" t="s">
        <v>34</v>
      </c>
      <c r="C24" s="13" t="s">
        <v>35</v>
      </c>
      <c r="D24" s="13" t="s">
        <v>36</v>
      </c>
      <c r="E24" s="13" t="s">
        <v>37</v>
      </c>
      <c r="F24" s="920"/>
      <c r="G24" s="920"/>
      <c r="H24" s="924" t="s">
        <v>38</v>
      </c>
      <c r="I24" s="924"/>
      <c r="J24" s="921" t="s">
        <v>31</v>
      </c>
      <c r="K24" s="921" t="s">
        <v>31</v>
      </c>
      <c r="L24" s="925">
        <v>0</v>
      </c>
    </row>
    <row r="25" spans="1:12" ht="22.8" x14ac:dyDescent="0.25">
      <c r="A25" s="918"/>
      <c r="B25" s="14" t="s">
        <v>2563</v>
      </c>
      <c r="C25" s="14" t="s">
        <v>1070</v>
      </c>
      <c r="D25" s="15">
        <v>43620</v>
      </c>
      <c r="E25" s="14" t="s">
        <v>934</v>
      </c>
      <c r="F25" s="920"/>
      <c r="G25" s="920"/>
      <c r="H25" s="924"/>
      <c r="I25" s="924"/>
      <c r="J25" s="921"/>
      <c r="K25" s="921"/>
      <c r="L25" s="925"/>
    </row>
    <row r="26" spans="1:12" ht="24" x14ac:dyDescent="0.25">
      <c r="A26" s="918">
        <v>1504</v>
      </c>
      <c r="B26" s="9" t="s">
        <v>22</v>
      </c>
      <c r="C26" s="13" t="s">
        <v>23</v>
      </c>
      <c r="D26" s="13" t="s">
        <v>24</v>
      </c>
      <c r="E26" s="13" t="s">
        <v>25</v>
      </c>
      <c r="F26" s="919" t="s">
        <v>17</v>
      </c>
      <c r="G26" s="919"/>
      <c r="H26" s="920"/>
      <c r="I26" s="920"/>
      <c r="J26" s="920"/>
      <c r="K26" s="920"/>
      <c r="L26" s="920"/>
    </row>
    <row r="27" spans="1:12" x14ac:dyDescent="0.25">
      <c r="A27" s="918"/>
      <c r="B27" s="921" t="s">
        <v>4391</v>
      </c>
      <c r="C27" s="922" t="s">
        <v>4392</v>
      </c>
      <c r="D27" s="923">
        <v>43633</v>
      </c>
      <c r="E27" s="921" t="s">
        <v>115</v>
      </c>
      <c r="F27" s="921" t="s">
        <v>116</v>
      </c>
      <c r="G27" s="921"/>
      <c r="H27" s="924" t="s">
        <v>30</v>
      </c>
      <c r="I27" s="924"/>
      <c r="J27" s="14" t="s">
        <v>31</v>
      </c>
      <c r="K27" s="14" t="s">
        <v>32</v>
      </c>
      <c r="L27" s="16">
        <v>1019</v>
      </c>
    </row>
    <row r="28" spans="1:12" x14ac:dyDescent="0.25">
      <c r="A28" s="918"/>
      <c r="B28" s="921"/>
      <c r="C28" s="922"/>
      <c r="D28" s="923"/>
      <c r="E28" s="921"/>
      <c r="F28" s="921"/>
      <c r="G28" s="921"/>
      <c r="H28" s="924" t="s">
        <v>33</v>
      </c>
      <c r="I28" s="924"/>
      <c r="J28" s="921" t="s">
        <v>31</v>
      </c>
      <c r="K28" s="921" t="s">
        <v>32</v>
      </c>
      <c r="L28" s="925">
        <v>518.51</v>
      </c>
    </row>
    <row r="29" spans="1:12" x14ac:dyDescent="0.25">
      <c r="A29" s="918"/>
      <c r="B29" s="921"/>
      <c r="C29" s="922"/>
      <c r="D29" s="923"/>
      <c r="E29" s="921"/>
      <c r="F29" s="921"/>
      <c r="G29" s="921"/>
      <c r="H29" s="924"/>
      <c r="I29" s="924"/>
      <c r="J29" s="921"/>
      <c r="K29" s="921"/>
      <c r="L29" s="925"/>
    </row>
    <row r="30" spans="1:12" ht="24" x14ac:dyDescent="0.25">
      <c r="A30" s="918"/>
      <c r="B30" s="9" t="s">
        <v>34</v>
      </c>
      <c r="C30" s="13" t="s">
        <v>35</v>
      </c>
      <c r="D30" s="13" t="s">
        <v>36</v>
      </c>
      <c r="E30" s="13" t="s">
        <v>37</v>
      </c>
      <c r="F30" s="920"/>
      <c r="G30" s="920"/>
      <c r="H30" s="924" t="s">
        <v>38</v>
      </c>
      <c r="I30" s="924"/>
      <c r="J30" s="921" t="s">
        <v>31</v>
      </c>
      <c r="K30" s="921" t="s">
        <v>32</v>
      </c>
      <c r="L30" s="925">
        <v>50</v>
      </c>
    </row>
    <row r="31" spans="1:12" ht="22.8" x14ac:dyDescent="0.25">
      <c r="A31" s="918"/>
      <c r="B31" s="14" t="s">
        <v>3012</v>
      </c>
      <c r="C31" s="14" t="s">
        <v>116</v>
      </c>
      <c r="D31" s="15">
        <v>43639</v>
      </c>
      <c r="E31" s="14" t="s">
        <v>2124</v>
      </c>
      <c r="F31" s="920"/>
      <c r="G31" s="920"/>
      <c r="H31" s="924"/>
      <c r="I31" s="924"/>
      <c r="J31" s="921"/>
      <c r="K31" s="921"/>
      <c r="L31" s="925"/>
    </row>
    <row r="32" spans="1:12" ht="24" x14ac:dyDescent="0.25">
      <c r="A32" s="918">
        <v>1505</v>
      </c>
      <c r="B32" s="9" t="s">
        <v>22</v>
      </c>
      <c r="C32" s="13" t="s">
        <v>23</v>
      </c>
      <c r="D32" s="13" t="s">
        <v>24</v>
      </c>
      <c r="E32" s="13" t="s">
        <v>25</v>
      </c>
      <c r="F32" s="919" t="s">
        <v>17</v>
      </c>
      <c r="G32" s="919"/>
      <c r="H32" s="920"/>
      <c r="I32" s="920"/>
      <c r="J32" s="920"/>
      <c r="K32" s="920"/>
      <c r="L32" s="920"/>
    </row>
    <row r="33" spans="1:12" x14ac:dyDescent="0.25">
      <c r="A33" s="918"/>
      <c r="B33" s="921" t="s">
        <v>4393</v>
      </c>
      <c r="C33" s="922" t="s">
        <v>4394</v>
      </c>
      <c r="D33" s="923">
        <v>43567</v>
      </c>
      <c r="E33" s="921" t="s">
        <v>187</v>
      </c>
      <c r="F33" s="921" t="s">
        <v>982</v>
      </c>
      <c r="G33" s="921"/>
      <c r="H33" s="924" t="s">
        <v>30</v>
      </c>
      <c r="I33" s="924"/>
      <c r="J33" s="14" t="s">
        <v>31</v>
      </c>
      <c r="K33" s="14" t="s">
        <v>32</v>
      </c>
      <c r="L33" s="16">
        <v>243</v>
      </c>
    </row>
    <row r="34" spans="1:12" x14ac:dyDescent="0.25">
      <c r="A34" s="918"/>
      <c r="B34" s="921"/>
      <c r="C34" s="922"/>
      <c r="D34" s="923"/>
      <c r="E34" s="921"/>
      <c r="F34" s="921"/>
      <c r="G34" s="921"/>
      <c r="H34" s="924" t="s">
        <v>33</v>
      </c>
      <c r="I34" s="924"/>
      <c r="J34" s="14" t="s">
        <v>31</v>
      </c>
      <c r="K34" s="14" t="s">
        <v>32</v>
      </c>
      <c r="L34" s="16">
        <v>393.85</v>
      </c>
    </row>
    <row r="35" spans="1:12" ht="24" x14ac:dyDescent="0.25">
      <c r="A35" s="918"/>
      <c r="B35" s="9" t="s">
        <v>34</v>
      </c>
      <c r="C35" s="13" t="s">
        <v>35</v>
      </c>
      <c r="D35" s="13" t="s">
        <v>36</v>
      </c>
      <c r="E35" s="13" t="s">
        <v>37</v>
      </c>
      <c r="F35" s="920"/>
      <c r="G35" s="920"/>
      <c r="H35" s="924" t="s">
        <v>38</v>
      </c>
      <c r="I35" s="924"/>
      <c r="J35" s="921" t="s">
        <v>31</v>
      </c>
      <c r="K35" s="921" t="s">
        <v>32</v>
      </c>
      <c r="L35" s="925">
        <v>615</v>
      </c>
    </row>
    <row r="36" spans="1:12" ht="22.8" x14ac:dyDescent="0.25">
      <c r="A36" s="918"/>
      <c r="B36" s="14" t="s">
        <v>39</v>
      </c>
      <c r="C36" s="14" t="s">
        <v>982</v>
      </c>
      <c r="D36" s="15">
        <v>43568</v>
      </c>
      <c r="E36" s="14" t="s">
        <v>92</v>
      </c>
      <c r="F36" s="920"/>
      <c r="G36" s="920"/>
      <c r="H36" s="924"/>
      <c r="I36" s="924"/>
      <c r="J36" s="921"/>
      <c r="K36" s="921"/>
      <c r="L36" s="925"/>
    </row>
    <row r="37" spans="1:12" ht="24" x14ac:dyDescent="0.25">
      <c r="A37" s="918">
        <v>1506</v>
      </c>
      <c r="B37" s="9" t="s">
        <v>22</v>
      </c>
      <c r="C37" s="13" t="s">
        <v>23</v>
      </c>
      <c r="D37" s="13" t="s">
        <v>24</v>
      </c>
      <c r="E37" s="13" t="s">
        <v>25</v>
      </c>
      <c r="F37" s="919" t="s">
        <v>17</v>
      </c>
      <c r="G37" s="919"/>
      <c r="H37" s="920"/>
      <c r="I37" s="920"/>
      <c r="J37" s="920"/>
      <c r="K37" s="920"/>
      <c r="L37" s="920"/>
    </row>
    <row r="38" spans="1:12" x14ac:dyDescent="0.25">
      <c r="A38" s="918"/>
      <c r="B38" s="921" t="s">
        <v>4393</v>
      </c>
      <c r="C38" s="921" t="s">
        <v>4395</v>
      </c>
      <c r="D38" s="923">
        <v>43619</v>
      </c>
      <c r="E38" s="921" t="s">
        <v>187</v>
      </c>
      <c r="F38" s="921" t="s">
        <v>2272</v>
      </c>
      <c r="G38" s="921"/>
      <c r="H38" s="924" t="s">
        <v>30</v>
      </c>
      <c r="I38" s="924"/>
      <c r="J38" s="14" t="s">
        <v>31</v>
      </c>
      <c r="K38" s="14" t="s">
        <v>31</v>
      </c>
      <c r="L38" s="16">
        <v>0</v>
      </c>
    </row>
    <row r="39" spans="1:12" x14ac:dyDescent="0.25">
      <c r="A39" s="918"/>
      <c r="B39" s="921"/>
      <c r="C39" s="921"/>
      <c r="D39" s="923"/>
      <c r="E39" s="921"/>
      <c r="F39" s="921"/>
      <c r="G39" s="921"/>
      <c r="H39" s="924" t="s">
        <v>33</v>
      </c>
      <c r="I39" s="924"/>
      <c r="J39" s="14" t="s">
        <v>31</v>
      </c>
      <c r="K39" s="14" t="s">
        <v>31</v>
      </c>
      <c r="L39" s="16">
        <v>0</v>
      </c>
    </row>
    <row r="40" spans="1:12" ht="24" x14ac:dyDescent="0.25">
      <c r="A40" s="918"/>
      <c r="B40" s="9" t="s">
        <v>34</v>
      </c>
      <c r="C40" s="13" t="s">
        <v>35</v>
      </c>
      <c r="D40" s="13" t="s">
        <v>36</v>
      </c>
      <c r="E40" s="13" t="s">
        <v>37</v>
      </c>
      <c r="F40" s="920"/>
      <c r="G40" s="920"/>
      <c r="H40" s="924" t="s">
        <v>38</v>
      </c>
      <c r="I40" s="924"/>
      <c r="J40" s="921" t="s">
        <v>31</v>
      </c>
      <c r="K40" s="921" t="s">
        <v>32</v>
      </c>
      <c r="L40" s="925">
        <v>1020</v>
      </c>
    </row>
    <row r="41" spans="1:12" ht="22.8" x14ac:dyDescent="0.25">
      <c r="A41" s="918"/>
      <c r="B41" s="14" t="s">
        <v>39</v>
      </c>
      <c r="C41" s="14" t="s">
        <v>2272</v>
      </c>
      <c r="D41" s="15">
        <v>43620</v>
      </c>
      <c r="E41" s="14" t="s">
        <v>934</v>
      </c>
      <c r="F41" s="920"/>
      <c r="G41" s="920"/>
      <c r="H41" s="924"/>
      <c r="I41" s="924"/>
      <c r="J41" s="921"/>
      <c r="K41" s="921"/>
      <c r="L41" s="925"/>
    </row>
    <row r="42" spans="1:12" ht="24" x14ac:dyDescent="0.25">
      <c r="A42" s="918">
        <v>1507</v>
      </c>
      <c r="B42" s="9" t="s">
        <v>22</v>
      </c>
      <c r="C42" s="13" t="s">
        <v>23</v>
      </c>
      <c r="D42" s="13" t="s">
        <v>24</v>
      </c>
      <c r="E42" s="13" t="s">
        <v>25</v>
      </c>
      <c r="F42" s="919" t="s">
        <v>17</v>
      </c>
      <c r="G42" s="919"/>
      <c r="H42" s="920"/>
      <c r="I42" s="920"/>
      <c r="J42" s="920"/>
      <c r="K42" s="920"/>
      <c r="L42" s="920"/>
    </row>
    <row r="43" spans="1:12" x14ac:dyDescent="0.25">
      <c r="A43" s="918"/>
      <c r="B43" s="921" t="s">
        <v>4393</v>
      </c>
      <c r="C43" s="922" t="s">
        <v>4396</v>
      </c>
      <c r="D43" s="923">
        <v>43720</v>
      </c>
      <c r="E43" s="921" t="s">
        <v>1306</v>
      </c>
      <c r="F43" s="921" t="s">
        <v>4397</v>
      </c>
      <c r="G43" s="921"/>
      <c r="H43" s="924" t="s">
        <v>30</v>
      </c>
      <c r="I43" s="924"/>
      <c r="J43" s="14" t="s">
        <v>31</v>
      </c>
      <c r="K43" s="14" t="s">
        <v>32</v>
      </c>
      <c r="L43" s="16">
        <v>489.06</v>
      </c>
    </row>
    <row r="44" spans="1:12" x14ac:dyDescent="0.25">
      <c r="A44" s="918"/>
      <c r="B44" s="921"/>
      <c r="C44" s="922"/>
      <c r="D44" s="923"/>
      <c r="E44" s="921"/>
      <c r="F44" s="921"/>
      <c r="G44" s="921"/>
      <c r="H44" s="924" t="s">
        <v>33</v>
      </c>
      <c r="I44" s="924"/>
      <c r="J44" s="14" t="s">
        <v>31</v>
      </c>
      <c r="K44" s="14" t="s">
        <v>32</v>
      </c>
      <c r="L44" s="16">
        <v>481.6</v>
      </c>
    </row>
    <row r="45" spans="1:12" ht="24" x14ac:dyDescent="0.25">
      <c r="A45" s="918"/>
      <c r="B45" s="9" t="s">
        <v>34</v>
      </c>
      <c r="C45" s="13" t="s">
        <v>35</v>
      </c>
      <c r="D45" s="13" t="s">
        <v>36</v>
      </c>
      <c r="E45" s="13" t="s">
        <v>37</v>
      </c>
      <c r="F45" s="920"/>
      <c r="G45" s="920"/>
      <c r="H45" s="924" t="s">
        <v>38</v>
      </c>
      <c r="I45" s="924"/>
      <c r="J45" s="921" t="s">
        <v>31</v>
      </c>
      <c r="K45" s="921" t="s">
        <v>32</v>
      </c>
      <c r="L45" s="925">
        <v>200</v>
      </c>
    </row>
    <row r="46" spans="1:12" ht="22.8" x14ac:dyDescent="0.25">
      <c r="A46" s="918"/>
      <c r="B46" s="14" t="s">
        <v>39</v>
      </c>
      <c r="C46" s="14" t="s">
        <v>4397</v>
      </c>
      <c r="D46" s="15">
        <v>43722</v>
      </c>
      <c r="E46" s="14" t="s">
        <v>4347</v>
      </c>
      <c r="F46" s="920"/>
      <c r="G46" s="920"/>
      <c r="H46" s="924"/>
      <c r="I46" s="924"/>
      <c r="J46" s="921"/>
      <c r="K46" s="921"/>
      <c r="L46" s="925"/>
    </row>
    <row r="47" spans="1:12" ht="24" x14ac:dyDescent="0.25">
      <c r="A47" s="918">
        <v>1508</v>
      </c>
      <c r="B47" s="9" t="s">
        <v>22</v>
      </c>
      <c r="C47" s="13" t="s">
        <v>23</v>
      </c>
      <c r="D47" s="13" t="s">
        <v>24</v>
      </c>
      <c r="E47" s="13" t="s">
        <v>25</v>
      </c>
      <c r="F47" s="919" t="s">
        <v>17</v>
      </c>
      <c r="G47" s="919"/>
      <c r="H47" s="920"/>
      <c r="I47" s="920"/>
      <c r="J47" s="920"/>
      <c r="K47" s="920"/>
      <c r="L47" s="920"/>
    </row>
    <row r="48" spans="1:12" x14ac:dyDescent="0.25">
      <c r="A48" s="918"/>
      <c r="B48" s="921" t="s">
        <v>4398</v>
      </c>
      <c r="C48" s="922" t="s">
        <v>4399</v>
      </c>
      <c r="D48" s="923">
        <v>43605</v>
      </c>
      <c r="E48" s="921" t="s">
        <v>865</v>
      </c>
      <c r="F48" s="921" t="s">
        <v>1488</v>
      </c>
      <c r="G48" s="921"/>
      <c r="H48" s="924" t="s">
        <v>30</v>
      </c>
      <c r="I48" s="924"/>
      <c r="J48" s="14" t="s">
        <v>31</v>
      </c>
      <c r="K48" s="14" t="s">
        <v>32</v>
      </c>
      <c r="L48" s="16">
        <v>476.38</v>
      </c>
    </row>
    <row r="49" spans="1:12" x14ac:dyDescent="0.25">
      <c r="A49" s="918"/>
      <c r="B49" s="921"/>
      <c r="C49" s="922"/>
      <c r="D49" s="923"/>
      <c r="E49" s="921"/>
      <c r="F49" s="921"/>
      <c r="G49" s="921"/>
      <c r="H49" s="924" t="s">
        <v>33</v>
      </c>
      <c r="I49" s="924"/>
      <c r="J49" s="921" t="s">
        <v>31</v>
      </c>
      <c r="K49" s="921" t="s">
        <v>31</v>
      </c>
      <c r="L49" s="925">
        <v>0</v>
      </c>
    </row>
    <row r="50" spans="1:12" x14ac:dyDescent="0.25">
      <c r="A50" s="918"/>
      <c r="B50" s="921"/>
      <c r="C50" s="922"/>
      <c r="D50" s="923"/>
      <c r="E50" s="921"/>
      <c r="F50" s="921"/>
      <c r="G50" s="921"/>
      <c r="H50" s="924"/>
      <c r="I50" s="924"/>
      <c r="J50" s="921"/>
      <c r="K50" s="921"/>
      <c r="L50" s="925"/>
    </row>
    <row r="51" spans="1:12" ht="24" x14ac:dyDescent="0.25">
      <c r="A51" s="918"/>
      <c r="B51" s="9" t="s">
        <v>34</v>
      </c>
      <c r="C51" s="13" t="s">
        <v>35</v>
      </c>
      <c r="D51" s="13" t="s">
        <v>36</v>
      </c>
      <c r="E51" s="13" t="s">
        <v>37</v>
      </c>
      <c r="F51" s="920"/>
      <c r="G51" s="920"/>
      <c r="H51" s="924" t="s">
        <v>38</v>
      </c>
      <c r="I51" s="924"/>
      <c r="J51" s="921" t="s">
        <v>31</v>
      </c>
      <c r="K51" s="921" t="s">
        <v>32</v>
      </c>
      <c r="L51" s="925">
        <v>50</v>
      </c>
    </row>
    <row r="52" spans="1:12" ht="34.200000000000003" x14ac:dyDescent="0.25">
      <c r="A52" s="918"/>
      <c r="B52" s="14" t="s">
        <v>1131</v>
      </c>
      <c r="C52" s="14" t="s">
        <v>1488</v>
      </c>
      <c r="D52" s="15">
        <v>43607</v>
      </c>
      <c r="E52" s="14" t="s">
        <v>4400</v>
      </c>
      <c r="F52" s="920"/>
      <c r="G52" s="920"/>
      <c r="H52" s="924"/>
      <c r="I52" s="924"/>
      <c r="J52" s="921"/>
      <c r="K52" s="921"/>
      <c r="L52" s="925"/>
    </row>
    <row r="53" spans="1:12" ht="24" x14ac:dyDescent="0.25">
      <c r="A53" s="918">
        <v>1509</v>
      </c>
      <c r="B53" s="9" t="s">
        <v>22</v>
      </c>
      <c r="C53" s="13" t="s">
        <v>23</v>
      </c>
      <c r="D53" s="13" t="s">
        <v>24</v>
      </c>
      <c r="E53" s="13" t="s">
        <v>25</v>
      </c>
      <c r="F53" s="919" t="s">
        <v>17</v>
      </c>
      <c r="G53" s="919"/>
      <c r="H53" s="920"/>
      <c r="I53" s="920"/>
      <c r="J53" s="920"/>
      <c r="K53" s="920"/>
      <c r="L53" s="920"/>
    </row>
    <row r="54" spans="1:12" x14ac:dyDescent="0.25">
      <c r="A54" s="918"/>
      <c r="B54" s="921" t="s">
        <v>4401</v>
      </c>
      <c r="C54" s="922" t="s">
        <v>4402</v>
      </c>
      <c r="D54" s="923">
        <v>43556</v>
      </c>
      <c r="E54" s="921" t="s">
        <v>90</v>
      </c>
      <c r="F54" s="921" t="s">
        <v>223</v>
      </c>
      <c r="G54" s="921"/>
      <c r="H54" s="924" t="s">
        <v>30</v>
      </c>
      <c r="I54" s="924"/>
      <c r="J54" s="14" t="s">
        <v>31</v>
      </c>
      <c r="K54" s="14" t="s">
        <v>32</v>
      </c>
      <c r="L54" s="16">
        <v>249</v>
      </c>
    </row>
    <row r="55" spans="1:12" x14ac:dyDescent="0.25">
      <c r="A55" s="918"/>
      <c r="B55" s="921"/>
      <c r="C55" s="922"/>
      <c r="D55" s="923"/>
      <c r="E55" s="921"/>
      <c r="F55" s="921"/>
      <c r="G55" s="921"/>
      <c r="H55" s="924" t="s">
        <v>33</v>
      </c>
      <c r="I55" s="924"/>
      <c r="J55" s="14" t="s">
        <v>31</v>
      </c>
      <c r="K55" s="14" t="s">
        <v>31</v>
      </c>
      <c r="L55" s="16">
        <v>0</v>
      </c>
    </row>
    <row r="56" spans="1:12" ht="24" x14ac:dyDescent="0.25">
      <c r="A56" s="918"/>
      <c r="B56" s="9" t="s">
        <v>34</v>
      </c>
      <c r="C56" s="13" t="s">
        <v>35</v>
      </c>
      <c r="D56" s="13" t="s">
        <v>36</v>
      </c>
      <c r="E56" s="13" t="s">
        <v>37</v>
      </c>
      <c r="F56" s="920"/>
      <c r="G56" s="920"/>
      <c r="H56" s="924" t="s">
        <v>38</v>
      </c>
      <c r="I56" s="924"/>
      <c r="J56" s="921" t="s">
        <v>31</v>
      </c>
      <c r="K56" s="921" t="s">
        <v>32</v>
      </c>
      <c r="L56" s="925">
        <v>755</v>
      </c>
    </row>
    <row r="57" spans="1:12" ht="34.200000000000003" x14ac:dyDescent="0.25">
      <c r="A57" s="918"/>
      <c r="B57" s="14" t="s">
        <v>4403</v>
      </c>
      <c r="C57" s="14" t="s">
        <v>223</v>
      </c>
      <c r="D57" s="15">
        <v>43557</v>
      </c>
      <c r="E57" s="14" t="s">
        <v>1332</v>
      </c>
      <c r="F57" s="920"/>
      <c r="G57" s="920"/>
      <c r="H57" s="924"/>
      <c r="I57" s="924"/>
      <c r="J57" s="921"/>
      <c r="K57" s="921"/>
      <c r="L57" s="925"/>
    </row>
    <row r="58" spans="1:12" ht="24" x14ac:dyDescent="0.25">
      <c r="A58" s="918">
        <v>1510</v>
      </c>
      <c r="B58" s="9" t="s">
        <v>22</v>
      </c>
      <c r="C58" s="13" t="s">
        <v>23</v>
      </c>
      <c r="D58" s="13" t="s">
        <v>24</v>
      </c>
      <c r="E58" s="13" t="s">
        <v>25</v>
      </c>
      <c r="F58" s="919" t="s">
        <v>17</v>
      </c>
      <c r="G58" s="919"/>
      <c r="H58" s="920"/>
      <c r="I58" s="920"/>
      <c r="J58" s="920"/>
      <c r="K58" s="920"/>
      <c r="L58" s="920"/>
    </row>
    <row r="59" spans="1:12" x14ac:dyDescent="0.25">
      <c r="A59" s="918"/>
      <c r="B59" s="921" t="s">
        <v>4401</v>
      </c>
      <c r="C59" s="922" t="s">
        <v>4404</v>
      </c>
      <c r="D59" s="923">
        <v>43596</v>
      </c>
      <c r="E59" s="921" t="s">
        <v>95</v>
      </c>
      <c r="F59" s="921" t="s">
        <v>96</v>
      </c>
      <c r="G59" s="921"/>
      <c r="H59" s="924" t="s">
        <v>30</v>
      </c>
      <c r="I59" s="924"/>
      <c r="J59" s="14" t="s">
        <v>31</v>
      </c>
      <c r="K59" s="14" t="s">
        <v>32</v>
      </c>
      <c r="L59" s="16">
        <v>495.88</v>
      </c>
    </row>
    <row r="60" spans="1:12" x14ac:dyDescent="0.25">
      <c r="A60" s="918"/>
      <c r="B60" s="921"/>
      <c r="C60" s="922"/>
      <c r="D60" s="923"/>
      <c r="E60" s="921"/>
      <c r="F60" s="921"/>
      <c r="G60" s="921"/>
      <c r="H60" s="924" t="s">
        <v>33</v>
      </c>
      <c r="I60" s="924"/>
      <c r="J60" s="921" t="s">
        <v>31</v>
      </c>
      <c r="K60" s="921" t="s">
        <v>32</v>
      </c>
      <c r="L60" s="925">
        <v>487.34</v>
      </c>
    </row>
    <row r="61" spans="1:12" x14ac:dyDescent="0.25">
      <c r="A61" s="918"/>
      <c r="B61" s="921"/>
      <c r="C61" s="922"/>
      <c r="D61" s="923"/>
      <c r="E61" s="921"/>
      <c r="F61" s="921"/>
      <c r="G61" s="921"/>
      <c r="H61" s="924"/>
      <c r="I61" s="924"/>
      <c r="J61" s="921"/>
      <c r="K61" s="921"/>
      <c r="L61" s="925"/>
    </row>
    <row r="62" spans="1:12" ht="24" x14ac:dyDescent="0.25">
      <c r="A62" s="918"/>
      <c r="B62" s="9" t="s">
        <v>34</v>
      </c>
      <c r="C62" s="13" t="s">
        <v>35</v>
      </c>
      <c r="D62" s="13" t="s">
        <v>36</v>
      </c>
      <c r="E62" s="13" t="s">
        <v>37</v>
      </c>
      <c r="F62" s="920"/>
      <c r="G62" s="920"/>
      <c r="H62" s="924" t="s">
        <v>38</v>
      </c>
      <c r="I62" s="924"/>
      <c r="J62" s="921" t="s">
        <v>31</v>
      </c>
      <c r="K62" s="921" t="s">
        <v>32</v>
      </c>
      <c r="L62" s="925">
        <v>395</v>
      </c>
    </row>
    <row r="63" spans="1:12" ht="34.200000000000003" x14ac:dyDescent="0.25">
      <c r="A63" s="918"/>
      <c r="B63" s="14" t="s">
        <v>4403</v>
      </c>
      <c r="C63" s="14" t="s">
        <v>96</v>
      </c>
      <c r="D63" s="15">
        <v>43600</v>
      </c>
      <c r="E63" s="14" t="s">
        <v>463</v>
      </c>
      <c r="F63" s="920"/>
      <c r="G63" s="920"/>
      <c r="H63" s="924"/>
      <c r="I63" s="924"/>
      <c r="J63" s="921"/>
      <c r="K63" s="921"/>
      <c r="L63" s="925"/>
    </row>
    <row r="64" spans="1:12" ht="24" x14ac:dyDescent="0.25">
      <c r="A64" s="918">
        <v>1511</v>
      </c>
      <c r="B64" s="9" t="s">
        <v>22</v>
      </c>
      <c r="C64" s="13" t="s">
        <v>23</v>
      </c>
      <c r="D64" s="13" t="s">
        <v>24</v>
      </c>
      <c r="E64" s="13" t="s">
        <v>25</v>
      </c>
      <c r="F64" s="919" t="s">
        <v>17</v>
      </c>
      <c r="G64" s="919"/>
      <c r="H64" s="920"/>
      <c r="I64" s="920"/>
      <c r="J64" s="920"/>
      <c r="K64" s="920"/>
      <c r="L64" s="920"/>
    </row>
    <row r="65" spans="1:12" x14ac:dyDescent="0.25">
      <c r="A65" s="918"/>
      <c r="B65" s="921" t="s">
        <v>4401</v>
      </c>
      <c r="C65" s="922" t="s">
        <v>4404</v>
      </c>
      <c r="D65" s="923">
        <v>43596</v>
      </c>
      <c r="E65" s="921" t="s">
        <v>95</v>
      </c>
      <c r="F65" s="921" t="s">
        <v>4405</v>
      </c>
      <c r="G65" s="921"/>
      <c r="H65" s="924" t="s">
        <v>30</v>
      </c>
      <c r="I65" s="924"/>
      <c r="J65" s="14" t="s">
        <v>31</v>
      </c>
      <c r="K65" s="14" t="s">
        <v>32</v>
      </c>
      <c r="L65" s="16">
        <v>700.18</v>
      </c>
    </row>
    <row r="66" spans="1:12" x14ac:dyDescent="0.25">
      <c r="A66" s="918"/>
      <c r="B66" s="921"/>
      <c r="C66" s="922"/>
      <c r="D66" s="923"/>
      <c r="E66" s="921"/>
      <c r="F66" s="921"/>
      <c r="G66" s="921"/>
      <c r="H66" s="924" t="s">
        <v>33</v>
      </c>
      <c r="I66" s="924"/>
      <c r="J66" s="921" t="s">
        <v>31</v>
      </c>
      <c r="K66" s="921" t="s">
        <v>32</v>
      </c>
      <c r="L66" s="925">
        <v>165.58</v>
      </c>
    </row>
    <row r="67" spans="1:12" x14ac:dyDescent="0.25">
      <c r="A67" s="918"/>
      <c r="B67" s="921"/>
      <c r="C67" s="922"/>
      <c r="D67" s="923"/>
      <c r="E67" s="921"/>
      <c r="F67" s="921"/>
      <c r="G67" s="921"/>
      <c r="H67" s="924"/>
      <c r="I67" s="924"/>
      <c r="J67" s="921"/>
      <c r="K67" s="921"/>
      <c r="L67" s="925"/>
    </row>
    <row r="68" spans="1:12" ht="24" x14ac:dyDescent="0.25">
      <c r="A68" s="918"/>
      <c r="B68" s="9" t="s">
        <v>34</v>
      </c>
      <c r="C68" s="13" t="s">
        <v>35</v>
      </c>
      <c r="D68" s="13" t="s">
        <v>36</v>
      </c>
      <c r="E68" s="13" t="s">
        <v>37</v>
      </c>
      <c r="F68" s="920"/>
      <c r="G68" s="920"/>
      <c r="H68" s="924" t="s">
        <v>38</v>
      </c>
      <c r="I68" s="924"/>
      <c r="J68" s="921" t="s">
        <v>31</v>
      </c>
      <c r="K68" s="921" t="s">
        <v>32</v>
      </c>
      <c r="L68" s="925">
        <v>207</v>
      </c>
    </row>
    <row r="69" spans="1:12" ht="34.200000000000003" x14ac:dyDescent="0.25">
      <c r="A69" s="918"/>
      <c r="B69" s="14" t="s">
        <v>4403</v>
      </c>
      <c r="C69" s="14" t="s">
        <v>4405</v>
      </c>
      <c r="D69" s="15">
        <v>43600</v>
      </c>
      <c r="E69" s="14" t="s">
        <v>463</v>
      </c>
      <c r="F69" s="920"/>
      <c r="G69" s="920"/>
      <c r="H69" s="924"/>
      <c r="I69" s="924"/>
      <c r="J69" s="921"/>
      <c r="K69" s="921"/>
      <c r="L69" s="925"/>
    </row>
    <row r="70" spans="1:12" ht="24" x14ac:dyDescent="0.25">
      <c r="A70" s="918">
        <v>1512</v>
      </c>
      <c r="B70" s="9" t="s">
        <v>22</v>
      </c>
      <c r="C70" s="13" t="s">
        <v>23</v>
      </c>
      <c r="D70" s="13" t="s">
        <v>24</v>
      </c>
      <c r="E70" s="13" t="s">
        <v>25</v>
      </c>
      <c r="F70" s="919" t="s">
        <v>17</v>
      </c>
      <c r="G70" s="919"/>
      <c r="H70" s="920"/>
      <c r="I70" s="920"/>
      <c r="J70" s="920"/>
      <c r="K70" s="920"/>
      <c r="L70" s="920"/>
    </row>
    <row r="71" spans="1:12" x14ac:dyDescent="0.25">
      <c r="A71" s="918"/>
      <c r="B71" s="921" t="s">
        <v>4401</v>
      </c>
      <c r="C71" s="921" t="s">
        <v>4406</v>
      </c>
      <c r="D71" s="923">
        <v>43725</v>
      </c>
      <c r="E71" s="921" t="s">
        <v>397</v>
      </c>
      <c r="F71" s="921" t="s">
        <v>4407</v>
      </c>
      <c r="G71" s="921"/>
      <c r="H71" s="924" t="s">
        <v>30</v>
      </c>
      <c r="I71" s="924"/>
      <c r="J71" s="14" t="s">
        <v>31</v>
      </c>
      <c r="K71" s="14" t="s">
        <v>32</v>
      </c>
      <c r="L71" s="16">
        <v>207.8</v>
      </c>
    </row>
    <row r="72" spans="1:12" x14ac:dyDescent="0.25">
      <c r="A72" s="918"/>
      <c r="B72" s="921"/>
      <c r="C72" s="921"/>
      <c r="D72" s="923"/>
      <c r="E72" s="921"/>
      <c r="F72" s="921"/>
      <c r="G72" s="921"/>
      <c r="H72" s="924" t="s">
        <v>33</v>
      </c>
      <c r="I72" s="924"/>
      <c r="J72" s="14" t="s">
        <v>31</v>
      </c>
      <c r="K72" s="14" t="s">
        <v>32</v>
      </c>
      <c r="L72" s="16">
        <v>349.75</v>
      </c>
    </row>
    <row r="73" spans="1:12" ht="24" x14ac:dyDescent="0.25">
      <c r="A73" s="918"/>
      <c r="B73" s="9" t="s">
        <v>34</v>
      </c>
      <c r="C73" s="13" t="s">
        <v>35</v>
      </c>
      <c r="D73" s="13" t="s">
        <v>36</v>
      </c>
      <c r="E73" s="13" t="s">
        <v>37</v>
      </c>
      <c r="F73" s="920"/>
      <c r="G73" s="920"/>
      <c r="H73" s="924" t="s">
        <v>38</v>
      </c>
      <c r="I73" s="924"/>
      <c r="J73" s="921" t="s">
        <v>31</v>
      </c>
      <c r="K73" s="921" t="s">
        <v>32</v>
      </c>
      <c r="L73" s="925">
        <v>160</v>
      </c>
    </row>
    <row r="74" spans="1:12" ht="34.200000000000003" x14ac:dyDescent="0.25">
      <c r="A74" s="918"/>
      <c r="B74" s="14" t="s">
        <v>4403</v>
      </c>
      <c r="C74" s="14" t="s">
        <v>4407</v>
      </c>
      <c r="D74" s="15">
        <v>43726</v>
      </c>
      <c r="E74" s="14" t="s">
        <v>4008</v>
      </c>
      <c r="F74" s="920"/>
      <c r="G74" s="920"/>
      <c r="H74" s="924"/>
      <c r="I74" s="924"/>
      <c r="J74" s="921"/>
      <c r="K74" s="921"/>
      <c r="L74" s="925"/>
    </row>
    <row r="75" spans="1:12" ht="24" x14ac:dyDescent="0.25">
      <c r="A75" s="918">
        <v>1513</v>
      </c>
      <c r="B75" s="9" t="s">
        <v>22</v>
      </c>
      <c r="C75" s="13" t="s">
        <v>23</v>
      </c>
      <c r="D75" s="13" t="s">
        <v>24</v>
      </c>
      <c r="E75" s="13" t="s">
        <v>25</v>
      </c>
      <c r="F75" s="919" t="s">
        <v>17</v>
      </c>
      <c r="G75" s="919"/>
      <c r="H75" s="920"/>
      <c r="I75" s="920"/>
      <c r="J75" s="920"/>
      <c r="K75" s="920"/>
      <c r="L75" s="920"/>
    </row>
    <row r="76" spans="1:12" x14ac:dyDescent="0.25">
      <c r="A76" s="918"/>
      <c r="B76" s="921" t="s">
        <v>4401</v>
      </c>
      <c r="C76" s="922" t="s">
        <v>4408</v>
      </c>
      <c r="D76" s="923">
        <v>43735</v>
      </c>
      <c r="E76" s="921" t="s">
        <v>1380</v>
      </c>
      <c r="F76" s="921" t="s">
        <v>1394</v>
      </c>
      <c r="G76" s="921"/>
      <c r="H76" s="924" t="s">
        <v>30</v>
      </c>
      <c r="I76" s="924"/>
      <c r="J76" s="14" t="s">
        <v>31</v>
      </c>
      <c r="K76" s="14" t="s">
        <v>32</v>
      </c>
      <c r="L76" s="16">
        <v>312</v>
      </c>
    </row>
    <row r="77" spans="1:12" x14ac:dyDescent="0.25">
      <c r="A77" s="918"/>
      <c r="B77" s="921"/>
      <c r="C77" s="922"/>
      <c r="D77" s="923"/>
      <c r="E77" s="921"/>
      <c r="F77" s="921"/>
      <c r="G77" s="921"/>
      <c r="H77" s="924" t="s">
        <v>33</v>
      </c>
      <c r="I77" s="924"/>
      <c r="J77" s="14" t="s">
        <v>31</v>
      </c>
      <c r="K77" s="14" t="s">
        <v>32</v>
      </c>
      <c r="L77" s="16">
        <v>657.1</v>
      </c>
    </row>
    <row r="78" spans="1:12" ht="24" x14ac:dyDescent="0.25">
      <c r="A78" s="918"/>
      <c r="B78" s="9" t="s">
        <v>34</v>
      </c>
      <c r="C78" s="13" t="s">
        <v>35</v>
      </c>
      <c r="D78" s="13" t="s">
        <v>36</v>
      </c>
      <c r="E78" s="13" t="s">
        <v>37</v>
      </c>
      <c r="F78" s="920"/>
      <c r="G78" s="920"/>
      <c r="H78" s="924" t="s">
        <v>38</v>
      </c>
      <c r="I78" s="924"/>
      <c r="J78" s="921" t="s">
        <v>31</v>
      </c>
      <c r="K78" s="921" t="s">
        <v>31</v>
      </c>
      <c r="L78" s="925">
        <v>0</v>
      </c>
    </row>
    <row r="79" spans="1:12" ht="34.200000000000003" x14ac:dyDescent="0.25">
      <c r="A79" s="918"/>
      <c r="B79" s="14" t="s">
        <v>4403</v>
      </c>
      <c r="C79" s="14" t="s">
        <v>1394</v>
      </c>
      <c r="D79" s="15">
        <v>43736</v>
      </c>
      <c r="E79" s="14" t="s">
        <v>4409</v>
      </c>
      <c r="F79" s="920"/>
      <c r="G79" s="920"/>
      <c r="H79" s="924"/>
      <c r="I79" s="924"/>
      <c r="J79" s="921"/>
      <c r="K79" s="921"/>
      <c r="L79" s="925"/>
    </row>
    <row r="80" spans="1:12" ht="24" x14ac:dyDescent="0.25">
      <c r="A80" s="918">
        <v>1514</v>
      </c>
      <c r="B80" s="9" t="s">
        <v>22</v>
      </c>
      <c r="C80" s="13" t="s">
        <v>23</v>
      </c>
      <c r="D80" s="13" t="s">
        <v>24</v>
      </c>
      <c r="E80" s="13" t="s">
        <v>25</v>
      </c>
      <c r="F80" s="919" t="s">
        <v>17</v>
      </c>
      <c r="G80" s="919"/>
      <c r="H80" s="920"/>
      <c r="I80" s="920"/>
      <c r="J80" s="920"/>
      <c r="K80" s="920"/>
      <c r="L80" s="920"/>
    </row>
    <row r="81" spans="1:12" x14ac:dyDescent="0.25">
      <c r="A81" s="918"/>
      <c r="B81" s="921" t="s">
        <v>4410</v>
      </c>
      <c r="C81" s="921" t="s">
        <v>4411</v>
      </c>
      <c r="D81" s="923">
        <v>43729</v>
      </c>
      <c r="E81" s="921" t="s">
        <v>1889</v>
      </c>
      <c r="F81" s="921" t="s">
        <v>1890</v>
      </c>
      <c r="G81" s="921"/>
      <c r="H81" s="924" t="s">
        <v>30</v>
      </c>
      <c r="I81" s="924"/>
      <c r="J81" s="14" t="s">
        <v>31</v>
      </c>
      <c r="K81" s="14" t="s">
        <v>32</v>
      </c>
      <c r="L81" s="16">
        <v>592</v>
      </c>
    </row>
    <row r="82" spans="1:12" x14ac:dyDescent="0.25">
      <c r="A82" s="918"/>
      <c r="B82" s="921"/>
      <c r="C82" s="921"/>
      <c r="D82" s="923"/>
      <c r="E82" s="921"/>
      <c r="F82" s="921"/>
      <c r="G82" s="921"/>
      <c r="H82" s="924" t="s">
        <v>33</v>
      </c>
      <c r="I82" s="924"/>
      <c r="J82" s="14" t="s">
        <v>31</v>
      </c>
      <c r="K82" s="14" t="s">
        <v>32</v>
      </c>
      <c r="L82" s="16">
        <v>9981.65</v>
      </c>
    </row>
    <row r="83" spans="1:12" ht="24" x14ac:dyDescent="0.25">
      <c r="A83" s="918"/>
      <c r="B83" s="9" t="s">
        <v>34</v>
      </c>
      <c r="C83" s="13" t="s">
        <v>35</v>
      </c>
      <c r="D83" s="13" t="s">
        <v>36</v>
      </c>
      <c r="E83" s="13" t="s">
        <v>37</v>
      </c>
      <c r="F83" s="920"/>
      <c r="G83" s="920"/>
      <c r="H83" s="924" t="s">
        <v>38</v>
      </c>
      <c r="I83" s="924"/>
      <c r="J83" s="921" t="s">
        <v>31</v>
      </c>
      <c r="K83" s="921" t="s">
        <v>31</v>
      </c>
      <c r="L83" s="925">
        <v>0</v>
      </c>
    </row>
    <row r="84" spans="1:12" ht="22.8" x14ac:dyDescent="0.25">
      <c r="A84" s="918"/>
      <c r="B84" s="14" t="s">
        <v>4412</v>
      </c>
      <c r="C84" s="14" t="s">
        <v>1890</v>
      </c>
      <c r="D84" s="15">
        <v>43734</v>
      </c>
      <c r="E84" s="14" t="s">
        <v>1891</v>
      </c>
      <c r="F84" s="920"/>
      <c r="G84" s="920"/>
      <c r="H84" s="924"/>
      <c r="I84" s="924"/>
      <c r="J84" s="921"/>
      <c r="K84" s="921"/>
      <c r="L84" s="925"/>
    </row>
    <row r="85" spans="1:12" ht="24" x14ac:dyDescent="0.25">
      <c r="A85" s="918">
        <v>1515</v>
      </c>
      <c r="B85" s="9" t="s">
        <v>22</v>
      </c>
      <c r="C85" s="13" t="s">
        <v>23</v>
      </c>
      <c r="D85" s="13" t="s">
        <v>24</v>
      </c>
      <c r="E85" s="13" t="s">
        <v>25</v>
      </c>
      <c r="F85" s="919" t="s">
        <v>17</v>
      </c>
      <c r="G85" s="919"/>
      <c r="H85" s="920"/>
      <c r="I85" s="920"/>
      <c r="J85" s="920"/>
      <c r="K85" s="920"/>
      <c r="L85" s="920"/>
    </row>
    <row r="86" spans="1:12" x14ac:dyDescent="0.25">
      <c r="A86" s="918"/>
      <c r="B86" s="921" t="s">
        <v>4413</v>
      </c>
      <c r="C86" s="921" t="s">
        <v>4414</v>
      </c>
      <c r="D86" s="923">
        <v>43581</v>
      </c>
      <c r="E86" s="921" t="s">
        <v>621</v>
      </c>
      <c r="F86" s="921" t="s">
        <v>622</v>
      </c>
      <c r="G86" s="921"/>
      <c r="H86" s="924" t="s">
        <v>30</v>
      </c>
      <c r="I86" s="924"/>
      <c r="J86" s="14" t="s">
        <v>31</v>
      </c>
      <c r="K86" s="14" t="s">
        <v>32</v>
      </c>
      <c r="L86" s="16">
        <v>329</v>
      </c>
    </row>
    <row r="87" spans="1:12" x14ac:dyDescent="0.25">
      <c r="A87" s="918"/>
      <c r="B87" s="921"/>
      <c r="C87" s="921"/>
      <c r="D87" s="923"/>
      <c r="E87" s="921"/>
      <c r="F87" s="921"/>
      <c r="G87" s="921"/>
      <c r="H87" s="924" t="s">
        <v>33</v>
      </c>
      <c r="I87" s="924"/>
      <c r="J87" s="14" t="s">
        <v>31</v>
      </c>
      <c r="K87" s="14" t="s">
        <v>32</v>
      </c>
      <c r="L87" s="16">
        <v>280.60000000000002</v>
      </c>
    </row>
    <row r="88" spans="1:12" ht="24" x14ac:dyDescent="0.25">
      <c r="A88" s="918"/>
      <c r="B88" s="9" t="s">
        <v>34</v>
      </c>
      <c r="C88" s="13" t="s">
        <v>35</v>
      </c>
      <c r="D88" s="13" t="s">
        <v>36</v>
      </c>
      <c r="E88" s="13" t="s">
        <v>37</v>
      </c>
      <c r="F88" s="920"/>
      <c r="G88" s="920"/>
      <c r="H88" s="924" t="s">
        <v>38</v>
      </c>
      <c r="I88" s="924"/>
      <c r="J88" s="921" t="s">
        <v>31</v>
      </c>
      <c r="K88" s="921" t="s">
        <v>31</v>
      </c>
      <c r="L88" s="925">
        <v>0</v>
      </c>
    </row>
    <row r="89" spans="1:12" ht="22.8" x14ac:dyDescent="0.25">
      <c r="A89" s="918"/>
      <c r="B89" s="14" t="s">
        <v>4415</v>
      </c>
      <c r="C89" s="14" t="s">
        <v>622</v>
      </c>
      <c r="D89" s="15">
        <v>43583</v>
      </c>
      <c r="E89" s="14" t="s">
        <v>4416</v>
      </c>
      <c r="F89" s="920"/>
      <c r="G89" s="920"/>
      <c r="H89" s="924"/>
      <c r="I89" s="924"/>
      <c r="J89" s="921"/>
      <c r="K89" s="921"/>
      <c r="L89" s="925"/>
    </row>
    <row r="90" spans="1:12" ht="24" x14ac:dyDescent="0.25">
      <c r="A90" s="918">
        <v>1516</v>
      </c>
      <c r="B90" s="9" t="s">
        <v>22</v>
      </c>
      <c r="C90" s="13" t="s">
        <v>23</v>
      </c>
      <c r="D90" s="13" t="s">
        <v>24</v>
      </c>
      <c r="E90" s="13" t="s">
        <v>25</v>
      </c>
      <c r="F90" s="919" t="s">
        <v>17</v>
      </c>
      <c r="G90" s="919"/>
      <c r="H90" s="920"/>
      <c r="I90" s="920"/>
      <c r="J90" s="920"/>
      <c r="K90" s="920"/>
      <c r="L90" s="920"/>
    </row>
    <row r="91" spans="1:12" x14ac:dyDescent="0.25">
      <c r="A91" s="918"/>
      <c r="B91" s="921" t="s">
        <v>4413</v>
      </c>
      <c r="C91" s="921" t="s">
        <v>4417</v>
      </c>
      <c r="D91" s="923">
        <v>43638</v>
      </c>
      <c r="E91" s="921" t="s">
        <v>4418</v>
      </c>
      <c r="F91" s="921" t="s">
        <v>4419</v>
      </c>
      <c r="G91" s="921"/>
      <c r="H91" s="924" t="s">
        <v>30</v>
      </c>
      <c r="I91" s="924"/>
      <c r="J91" s="14" t="s">
        <v>31</v>
      </c>
      <c r="K91" s="14" t="s">
        <v>32</v>
      </c>
      <c r="L91" s="16">
        <v>180</v>
      </c>
    </row>
    <row r="92" spans="1:12" x14ac:dyDescent="0.25">
      <c r="A92" s="918"/>
      <c r="B92" s="921"/>
      <c r="C92" s="921"/>
      <c r="D92" s="923"/>
      <c r="E92" s="921"/>
      <c r="F92" s="921"/>
      <c r="G92" s="921"/>
      <c r="H92" s="924" t="s">
        <v>33</v>
      </c>
      <c r="I92" s="924"/>
      <c r="J92" s="14" t="s">
        <v>31</v>
      </c>
      <c r="K92" s="14" t="s">
        <v>32</v>
      </c>
      <c r="L92" s="16">
        <v>633.30000000000007</v>
      </c>
    </row>
    <row r="93" spans="1:12" ht="24" x14ac:dyDescent="0.25">
      <c r="A93" s="918"/>
      <c r="B93" s="9" t="s">
        <v>34</v>
      </c>
      <c r="C93" s="13" t="s">
        <v>35</v>
      </c>
      <c r="D93" s="13" t="s">
        <v>36</v>
      </c>
      <c r="E93" s="13" t="s">
        <v>37</v>
      </c>
      <c r="F93" s="920"/>
      <c r="G93" s="920"/>
      <c r="H93" s="924" t="s">
        <v>38</v>
      </c>
      <c r="I93" s="924"/>
      <c r="J93" s="921" t="s">
        <v>31</v>
      </c>
      <c r="K93" s="921" t="s">
        <v>32</v>
      </c>
      <c r="L93" s="925">
        <v>58.5</v>
      </c>
    </row>
    <row r="94" spans="1:12" ht="22.8" x14ac:dyDescent="0.25">
      <c r="A94" s="918"/>
      <c r="B94" s="14" t="s">
        <v>4415</v>
      </c>
      <c r="C94" s="14" t="s">
        <v>4419</v>
      </c>
      <c r="D94" s="15">
        <v>43639</v>
      </c>
      <c r="E94" s="14" t="s">
        <v>1563</v>
      </c>
      <c r="F94" s="920"/>
      <c r="G94" s="920"/>
      <c r="H94" s="924"/>
      <c r="I94" s="924"/>
      <c r="J94" s="921"/>
      <c r="K94" s="921"/>
      <c r="L94" s="925"/>
    </row>
    <row r="95" spans="1:12" ht="24" x14ac:dyDescent="0.25">
      <c r="A95" s="918">
        <v>1517</v>
      </c>
      <c r="B95" s="9" t="s">
        <v>22</v>
      </c>
      <c r="C95" s="13" t="s">
        <v>23</v>
      </c>
      <c r="D95" s="13" t="s">
        <v>24</v>
      </c>
      <c r="E95" s="13" t="s">
        <v>25</v>
      </c>
      <c r="F95" s="919" t="s">
        <v>17</v>
      </c>
      <c r="G95" s="919"/>
      <c r="H95" s="920"/>
      <c r="I95" s="920"/>
      <c r="J95" s="920"/>
      <c r="K95" s="920"/>
      <c r="L95" s="920"/>
    </row>
    <row r="96" spans="1:12" x14ac:dyDescent="0.25">
      <c r="A96" s="918"/>
      <c r="B96" s="921" t="s">
        <v>4413</v>
      </c>
      <c r="C96" s="921" t="s">
        <v>4420</v>
      </c>
      <c r="D96" s="923">
        <v>43711</v>
      </c>
      <c r="E96" s="921" t="s">
        <v>397</v>
      </c>
      <c r="F96" s="921" t="s">
        <v>4421</v>
      </c>
      <c r="G96" s="921"/>
      <c r="H96" s="924" t="s">
        <v>30</v>
      </c>
      <c r="I96" s="924"/>
      <c r="J96" s="14" t="s">
        <v>31</v>
      </c>
      <c r="K96" s="14" t="s">
        <v>32</v>
      </c>
      <c r="L96" s="16">
        <v>269</v>
      </c>
    </row>
    <row r="97" spans="1:12" x14ac:dyDescent="0.25">
      <c r="A97" s="918"/>
      <c r="B97" s="921"/>
      <c r="C97" s="921"/>
      <c r="D97" s="923"/>
      <c r="E97" s="921"/>
      <c r="F97" s="921"/>
      <c r="G97" s="921"/>
      <c r="H97" s="924" t="s">
        <v>33</v>
      </c>
      <c r="I97" s="924"/>
      <c r="J97" s="14" t="s">
        <v>31</v>
      </c>
      <c r="K97" s="14" t="s">
        <v>32</v>
      </c>
      <c r="L97" s="16">
        <v>338.25</v>
      </c>
    </row>
    <row r="98" spans="1:12" ht="24" x14ac:dyDescent="0.25">
      <c r="A98" s="918"/>
      <c r="B98" s="9" t="s">
        <v>34</v>
      </c>
      <c r="C98" s="13" t="s">
        <v>35</v>
      </c>
      <c r="D98" s="13" t="s">
        <v>36</v>
      </c>
      <c r="E98" s="13" t="s">
        <v>37</v>
      </c>
      <c r="F98" s="920"/>
      <c r="G98" s="920"/>
      <c r="H98" s="924" t="s">
        <v>38</v>
      </c>
      <c r="I98" s="924"/>
      <c r="J98" s="921" t="s">
        <v>31</v>
      </c>
      <c r="K98" s="921" t="s">
        <v>31</v>
      </c>
      <c r="L98" s="925">
        <v>0</v>
      </c>
    </row>
    <row r="99" spans="1:12" ht="22.8" x14ac:dyDescent="0.25">
      <c r="A99" s="918"/>
      <c r="B99" s="14" t="s">
        <v>4415</v>
      </c>
      <c r="C99" s="14" t="s">
        <v>4421</v>
      </c>
      <c r="D99" s="15">
        <v>43712</v>
      </c>
      <c r="E99" s="14" t="s">
        <v>1945</v>
      </c>
      <c r="F99" s="920"/>
      <c r="G99" s="920"/>
      <c r="H99" s="924"/>
      <c r="I99" s="924"/>
      <c r="J99" s="921"/>
      <c r="K99" s="921"/>
      <c r="L99" s="925"/>
    </row>
    <row r="100" spans="1:12" ht="24" x14ac:dyDescent="0.25">
      <c r="A100" s="918">
        <v>1518</v>
      </c>
      <c r="B100" s="9" t="s">
        <v>22</v>
      </c>
      <c r="C100" s="13" t="s">
        <v>23</v>
      </c>
      <c r="D100" s="13" t="s">
        <v>24</v>
      </c>
      <c r="E100" s="13" t="s">
        <v>25</v>
      </c>
      <c r="F100" s="919" t="s">
        <v>17</v>
      </c>
      <c r="G100" s="919"/>
      <c r="H100" s="920"/>
      <c r="I100" s="920"/>
      <c r="J100" s="920"/>
      <c r="K100" s="920"/>
      <c r="L100" s="920"/>
    </row>
    <row r="101" spans="1:12" x14ac:dyDescent="0.25">
      <c r="A101" s="918"/>
      <c r="B101" s="921" t="s">
        <v>4413</v>
      </c>
      <c r="C101" s="921" t="s">
        <v>4422</v>
      </c>
      <c r="D101" s="923">
        <v>43719</v>
      </c>
      <c r="E101" s="921" t="s">
        <v>4423</v>
      </c>
      <c r="F101" s="921" t="s">
        <v>4424</v>
      </c>
      <c r="G101" s="921"/>
      <c r="H101" s="924" t="s">
        <v>30</v>
      </c>
      <c r="I101" s="924"/>
      <c r="J101" s="14" t="s">
        <v>31</v>
      </c>
      <c r="K101" s="14" t="s">
        <v>32</v>
      </c>
      <c r="L101" s="16">
        <v>360</v>
      </c>
    </row>
    <row r="102" spans="1:12" x14ac:dyDescent="0.25">
      <c r="A102" s="918"/>
      <c r="B102" s="921"/>
      <c r="C102" s="921"/>
      <c r="D102" s="923"/>
      <c r="E102" s="921"/>
      <c r="F102" s="921"/>
      <c r="G102" s="921"/>
      <c r="H102" s="924" t="s">
        <v>33</v>
      </c>
      <c r="I102" s="924"/>
      <c r="J102" s="14" t="s">
        <v>31</v>
      </c>
      <c r="K102" s="14" t="s">
        <v>32</v>
      </c>
      <c r="L102" s="16">
        <v>832</v>
      </c>
    </row>
    <row r="103" spans="1:12" ht="24" x14ac:dyDescent="0.25">
      <c r="A103" s="918"/>
      <c r="B103" s="9" t="s">
        <v>34</v>
      </c>
      <c r="C103" s="13" t="s">
        <v>35</v>
      </c>
      <c r="D103" s="13" t="s">
        <v>36</v>
      </c>
      <c r="E103" s="13" t="s">
        <v>37</v>
      </c>
      <c r="F103" s="920"/>
      <c r="G103" s="920"/>
      <c r="H103" s="924" t="s">
        <v>38</v>
      </c>
      <c r="I103" s="924"/>
      <c r="J103" s="921" t="s">
        <v>31</v>
      </c>
      <c r="K103" s="921" t="s">
        <v>31</v>
      </c>
      <c r="L103" s="925">
        <v>0</v>
      </c>
    </row>
    <row r="104" spans="1:12" ht="22.8" x14ac:dyDescent="0.25">
      <c r="A104" s="918"/>
      <c r="B104" s="14" t="s">
        <v>4415</v>
      </c>
      <c r="C104" s="14" t="s">
        <v>4424</v>
      </c>
      <c r="D104" s="15">
        <v>43722</v>
      </c>
      <c r="E104" s="14" t="s">
        <v>4425</v>
      </c>
      <c r="F104" s="920"/>
      <c r="G104" s="920"/>
      <c r="H104" s="924"/>
      <c r="I104" s="924"/>
      <c r="J104" s="921"/>
      <c r="K104" s="921"/>
      <c r="L104" s="925"/>
    </row>
    <row r="105" spans="1:12" ht="24" x14ac:dyDescent="0.25">
      <c r="A105" s="918">
        <v>1519</v>
      </c>
      <c r="B105" s="9" t="s">
        <v>22</v>
      </c>
      <c r="C105" s="13" t="s">
        <v>23</v>
      </c>
      <c r="D105" s="13" t="s">
        <v>24</v>
      </c>
      <c r="E105" s="13" t="s">
        <v>25</v>
      </c>
      <c r="F105" s="919" t="s">
        <v>17</v>
      </c>
      <c r="G105" s="919"/>
      <c r="H105" s="920"/>
      <c r="I105" s="920"/>
      <c r="J105" s="920"/>
      <c r="K105" s="920"/>
      <c r="L105" s="920"/>
    </row>
    <row r="106" spans="1:12" x14ac:dyDescent="0.25">
      <c r="A106" s="918"/>
      <c r="B106" s="921" t="s">
        <v>4413</v>
      </c>
      <c r="C106" s="921" t="s">
        <v>4426</v>
      </c>
      <c r="D106" s="923">
        <v>43725</v>
      </c>
      <c r="E106" s="921" t="s">
        <v>3345</v>
      </c>
      <c r="F106" s="921" t="s">
        <v>4427</v>
      </c>
      <c r="G106" s="921"/>
      <c r="H106" s="924" t="s">
        <v>30</v>
      </c>
      <c r="I106" s="924"/>
      <c r="J106" s="14" t="s">
        <v>31</v>
      </c>
      <c r="K106" s="14" t="s">
        <v>32</v>
      </c>
      <c r="L106" s="16">
        <v>459</v>
      </c>
    </row>
    <row r="107" spans="1:12" x14ac:dyDescent="0.25">
      <c r="A107" s="918"/>
      <c r="B107" s="921"/>
      <c r="C107" s="921"/>
      <c r="D107" s="923"/>
      <c r="E107" s="921"/>
      <c r="F107" s="921"/>
      <c r="G107" s="921"/>
      <c r="H107" s="924" t="s">
        <v>33</v>
      </c>
      <c r="I107" s="924"/>
      <c r="J107" s="14" t="s">
        <v>31</v>
      </c>
      <c r="K107" s="14" t="s">
        <v>32</v>
      </c>
      <c r="L107" s="16">
        <v>1130</v>
      </c>
    </row>
    <row r="108" spans="1:12" ht="24" x14ac:dyDescent="0.25">
      <c r="A108" s="918"/>
      <c r="B108" s="9" t="s">
        <v>34</v>
      </c>
      <c r="C108" s="13" t="s">
        <v>35</v>
      </c>
      <c r="D108" s="13" t="s">
        <v>36</v>
      </c>
      <c r="E108" s="13" t="s">
        <v>37</v>
      </c>
      <c r="F108" s="920"/>
      <c r="G108" s="920"/>
      <c r="H108" s="924" t="s">
        <v>38</v>
      </c>
      <c r="I108" s="924"/>
      <c r="J108" s="921" t="s">
        <v>31</v>
      </c>
      <c r="K108" s="921" t="s">
        <v>31</v>
      </c>
      <c r="L108" s="925">
        <v>0</v>
      </c>
    </row>
    <row r="109" spans="1:12" ht="22.8" x14ac:dyDescent="0.25">
      <c r="A109" s="918"/>
      <c r="B109" s="14" t="s">
        <v>4415</v>
      </c>
      <c r="C109" s="14" t="s">
        <v>4427</v>
      </c>
      <c r="D109" s="15">
        <v>43730</v>
      </c>
      <c r="E109" s="14" t="s">
        <v>453</v>
      </c>
      <c r="F109" s="920"/>
      <c r="G109" s="920"/>
      <c r="H109" s="924"/>
      <c r="I109" s="924"/>
      <c r="J109" s="921"/>
      <c r="K109" s="921"/>
      <c r="L109" s="925"/>
    </row>
    <row r="110" spans="1:12" ht="24" x14ac:dyDescent="0.25">
      <c r="A110" s="918">
        <v>1520</v>
      </c>
      <c r="B110" s="9" t="s">
        <v>22</v>
      </c>
      <c r="C110" s="13" t="s">
        <v>23</v>
      </c>
      <c r="D110" s="13" t="s">
        <v>24</v>
      </c>
      <c r="E110" s="13" t="s">
        <v>25</v>
      </c>
      <c r="F110" s="919" t="s">
        <v>17</v>
      </c>
      <c r="G110" s="919"/>
      <c r="H110" s="920"/>
      <c r="I110" s="920"/>
      <c r="J110" s="920"/>
      <c r="K110" s="920"/>
      <c r="L110" s="920"/>
    </row>
    <row r="111" spans="1:12" x14ac:dyDescent="0.25">
      <c r="A111" s="918"/>
      <c r="B111" s="921" t="s">
        <v>4413</v>
      </c>
      <c r="C111" s="921" t="s">
        <v>4428</v>
      </c>
      <c r="D111" s="923">
        <v>43731</v>
      </c>
      <c r="E111" s="921" t="s">
        <v>1849</v>
      </c>
      <c r="F111" s="921" t="s">
        <v>4429</v>
      </c>
      <c r="G111" s="921"/>
      <c r="H111" s="924" t="s">
        <v>30</v>
      </c>
      <c r="I111" s="924"/>
      <c r="J111" s="14" t="s">
        <v>31</v>
      </c>
      <c r="K111" s="14" t="s">
        <v>32</v>
      </c>
      <c r="L111" s="16">
        <v>858</v>
      </c>
    </row>
    <row r="112" spans="1:12" x14ac:dyDescent="0.25">
      <c r="A112" s="918"/>
      <c r="B112" s="921"/>
      <c r="C112" s="921"/>
      <c r="D112" s="923"/>
      <c r="E112" s="921"/>
      <c r="F112" s="921"/>
      <c r="G112" s="921"/>
      <c r="H112" s="924" t="s">
        <v>33</v>
      </c>
      <c r="I112" s="924"/>
      <c r="J112" s="14" t="s">
        <v>31</v>
      </c>
      <c r="K112" s="14" t="s">
        <v>32</v>
      </c>
      <c r="L112" s="16">
        <v>1324</v>
      </c>
    </row>
    <row r="113" spans="1:12" ht="24" x14ac:dyDescent="0.25">
      <c r="A113" s="918"/>
      <c r="B113" s="9" t="s">
        <v>34</v>
      </c>
      <c r="C113" s="13" t="s">
        <v>35</v>
      </c>
      <c r="D113" s="13" t="s">
        <v>36</v>
      </c>
      <c r="E113" s="13" t="s">
        <v>37</v>
      </c>
      <c r="F113" s="920"/>
      <c r="G113" s="920"/>
      <c r="H113" s="924" t="s">
        <v>38</v>
      </c>
      <c r="I113" s="924"/>
      <c r="J113" s="921" t="s">
        <v>31</v>
      </c>
      <c r="K113" s="921" t="s">
        <v>31</v>
      </c>
      <c r="L113" s="925">
        <v>0</v>
      </c>
    </row>
    <row r="114" spans="1:12" ht="22.8" x14ac:dyDescent="0.25">
      <c r="A114" s="918"/>
      <c r="B114" s="14" t="s">
        <v>4415</v>
      </c>
      <c r="C114" s="14" t="s">
        <v>4429</v>
      </c>
      <c r="D114" s="15">
        <v>43738</v>
      </c>
      <c r="E114" s="14" t="s">
        <v>4430</v>
      </c>
      <c r="F114" s="920"/>
      <c r="G114" s="920"/>
      <c r="H114" s="924"/>
      <c r="I114" s="924"/>
      <c r="J114" s="921"/>
      <c r="K114" s="921"/>
      <c r="L114" s="925"/>
    </row>
    <row r="115" spans="1:12" ht="24" x14ac:dyDescent="0.25">
      <c r="A115" s="918">
        <v>1521</v>
      </c>
      <c r="B115" s="9" t="s">
        <v>22</v>
      </c>
      <c r="C115" s="13" t="s">
        <v>23</v>
      </c>
      <c r="D115" s="13" t="s">
        <v>24</v>
      </c>
      <c r="E115" s="13" t="s">
        <v>25</v>
      </c>
      <c r="F115" s="919" t="s">
        <v>17</v>
      </c>
      <c r="G115" s="919"/>
      <c r="H115" s="920"/>
      <c r="I115" s="920"/>
      <c r="J115" s="920"/>
      <c r="K115" s="920"/>
      <c r="L115" s="920"/>
    </row>
    <row r="116" spans="1:12" x14ac:dyDescent="0.25">
      <c r="A116" s="918"/>
      <c r="B116" s="921" t="s">
        <v>4431</v>
      </c>
      <c r="C116" s="922" t="s">
        <v>4432</v>
      </c>
      <c r="D116" s="923">
        <v>43570</v>
      </c>
      <c r="E116" s="921" t="s">
        <v>4433</v>
      </c>
      <c r="F116" s="921" t="s">
        <v>4434</v>
      </c>
      <c r="G116" s="921"/>
      <c r="H116" s="924" t="s">
        <v>30</v>
      </c>
      <c r="I116" s="924"/>
      <c r="J116" s="14" t="s">
        <v>31</v>
      </c>
      <c r="K116" s="14" t="s">
        <v>32</v>
      </c>
      <c r="L116" s="16">
        <v>186.25</v>
      </c>
    </row>
    <row r="117" spans="1:12" x14ac:dyDescent="0.25">
      <c r="A117" s="918"/>
      <c r="B117" s="921"/>
      <c r="C117" s="922"/>
      <c r="D117" s="923"/>
      <c r="E117" s="921"/>
      <c r="F117" s="921"/>
      <c r="G117" s="921"/>
      <c r="H117" s="924" t="s">
        <v>33</v>
      </c>
      <c r="I117" s="924"/>
      <c r="J117" s="14" t="s">
        <v>31</v>
      </c>
      <c r="K117" s="14" t="s">
        <v>32</v>
      </c>
      <c r="L117" s="16">
        <v>304.60000000000002</v>
      </c>
    </row>
    <row r="118" spans="1:12" ht="24" x14ac:dyDescent="0.25">
      <c r="A118" s="918"/>
      <c r="B118" s="9" t="s">
        <v>34</v>
      </c>
      <c r="C118" s="13" t="s">
        <v>35</v>
      </c>
      <c r="D118" s="13" t="s">
        <v>36</v>
      </c>
      <c r="E118" s="13" t="s">
        <v>37</v>
      </c>
      <c r="F118" s="920"/>
      <c r="G118" s="920"/>
      <c r="H118" s="924" t="s">
        <v>38</v>
      </c>
      <c r="I118" s="924"/>
      <c r="J118" s="921" t="s">
        <v>31</v>
      </c>
      <c r="K118" s="921" t="s">
        <v>32</v>
      </c>
      <c r="L118" s="925">
        <v>120</v>
      </c>
    </row>
    <row r="119" spans="1:12" ht="22.8" x14ac:dyDescent="0.25">
      <c r="A119" s="918"/>
      <c r="B119" s="14" t="s">
        <v>45</v>
      </c>
      <c r="C119" s="14" t="s">
        <v>4434</v>
      </c>
      <c r="D119" s="15">
        <v>43571</v>
      </c>
      <c r="E119" s="14" t="s">
        <v>1001</v>
      </c>
      <c r="F119" s="920"/>
      <c r="G119" s="920"/>
      <c r="H119" s="924"/>
      <c r="I119" s="924"/>
      <c r="J119" s="921"/>
      <c r="K119" s="921"/>
      <c r="L119" s="925"/>
    </row>
    <row r="120" spans="1:12" ht="24" x14ac:dyDescent="0.25">
      <c r="A120" s="918">
        <v>1522</v>
      </c>
      <c r="B120" s="9" t="s">
        <v>22</v>
      </c>
      <c r="C120" s="13" t="s">
        <v>23</v>
      </c>
      <c r="D120" s="13" t="s">
        <v>24</v>
      </c>
      <c r="E120" s="13" t="s">
        <v>25</v>
      </c>
      <c r="F120" s="919" t="s">
        <v>17</v>
      </c>
      <c r="G120" s="919"/>
      <c r="H120" s="920"/>
      <c r="I120" s="920"/>
      <c r="J120" s="920"/>
      <c r="K120" s="920"/>
      <c r="L120" s="920"/>
    </row>
    <row r="121" spans="1:12" x14ac:dyDescent="0.25">
      <c r="A121" s="918"/>
      <c r="B121" s="921" t="s">
        <v>4435</v>
      </c>
      <c r="C121" s="922" t="s">
        <v>4436</v>
      </c>
      <c r="D121" s="923">
        <v>43577</v>
      </c>
      <c r="E121" s="921" t="s">
        <v>684</v>
      </c>
      <c r="F121" s="921" t="s">
        <v>685</v>
      </c>
      <c r="G121" s="921"/>
      <c r="H121" s="924" t="s">
        <v>30</v>
      </c>
      <c r="I121" s="924"/>
      <c r="J121" s="14" t="s">
        <v>31</v>
      </c>
      <c r="K121" s="14" t="s">
        <v>32</v>
      </c>
      <c r="L121" s="16">
        <v>657</v>
      </c>
    </row>
    <row r="122" spans="1:12" x14ac:dyDescent="0.25">
      <c r="A122" s="918"/>
      <c r="B122" s="921"/>
      <c r="C122" s="922"/>
      <c r="D122" s="923"/>
      <c r="E122" s="921"/>
      <c r="F122" s="921"/>
      <c r="G122" s="921"/>
      <c r="H122" s="924" t="s">
        <v>33</v>
      </c>
      <c r="I122" s="924"/>
      <c r="J122" s="921" t="s">
        <v>31</v>
      </c>
      <c r="K122" s="921" t="s">
        <v>31</v>
      </c>
      <c r="L122" s="925">
        <v>0</v>
      </c>
    </row>
    <row r="123" spans="1:12" x14ac:dyDescent="0.25">
      <c r="A123" s="918"/>
      <c r="B123" s="921"/>
      <c r="C123" s="922"/>
      <c r="D123" s="923"/>
      <c r="E123" s="921"/>
      <c r="F123" s="921"/>
      <c r="G123" s="921"/>
      <c r="H123" s="924"/>
      <c r="I123" s="924"/>
      <c r="J123" s="921"/>
      <c r="K123" s="921"/>
      <c r="L123" s="925"/>
    </row>
    <row r="124" spans="1:12" ht="24" x14ac:dyDescent="0.25">
      <c r="A124" s="918"/>
      <c r="B124" s="9" t="s">
        <v>34</v>
      </c>
      <c r="C124" s="13" t="s">
        <v>35</v>
      </c>
      <c r="D124" s="13" t="s">
        <v>36</v>
      </c>
      <c r="E124" s="13" t="s">
        <v>37</v>
      </c>
      <c r="F124" s="920"/>
      <c r="G124" s="920"/>
      <c r="H124" s="924" t="s">
        <v>38</v>
      </c>
      <c r="I124" s="924"/>
      <c r="J124" s="921" t="s">
        <v>31</v>
      </c>
      <c r="K124" s="921" t="s">
        <v>32</v>
      </c>
      <c r="L124" s="925">
        <v>340</v>
      </c>
    </row>
    <row r="125" spans="1:12" ht="22.8" x14ac:dyDescent="0.25">
      <c r="A125" s="918"/>
      <c r="B125" s="14" t="s">
        <v>229</v>
      </c>
      <c r="C125" s="14" t="s">
        <v>685</v>
      </c>
      <c r="D125" s="15">
        <v>43582</v>
      </c>
      <c r="E125" s="14" t="s">
        <v>1277</v>
      </c>
      <c r="F125" s="920"/>
      <c r="G125" s="920"/>
      <c r="H125" s="924"/>
      <c r="I125" s="924"/>
      <c r="J125" s="921"/>
      <c r="K125" s="921"/>
      <c r="L125" s="925"/>
    </row>
    <row r="126" spans="1:12" ht="24" x14ac:dyDescent="0.25">
      <c r="A126" s="918">
        <v>1523</v>
      </c>
      <c r="B126" s="9" t="s">
        <v>22</v>
      </c>
      <c r="C126" s="13" t="s">
        <v>23</v>
      </c>
      <c r="D126" s="13" t="s">
        <v>24</v>
      </c>
      <c r="E126" s="13" t="s">
        <v>25</v>
      </c>
      <c r="F126" s="919" t="s">
        <v>17</v>
      </c>
      <c r="G126" s="919"/>
      <c r="H126" s="920"/>
      <c r="I126" s="920"/>
      <c r="J126" s="920"/>
      <c r="K126" s="920"/>
      <c r="L126" s="920"/>
    </row>
    <row r="127" spans="1:12" x14ac:dyDescent="0.25">
      <c r="A127" s="918"/>
      <c r="B127" s="921" t="s">
        <v>4437</v>
      </c>
      <c r="C127" s="922" t="s">
        <v>4438</v>
      </c>
      <c r="D127" s="923">
        <v>43662</v>
      </c>
      <c r="E127" s="921" t="s">
        <v>278</v>
      </c>
      <c r="F127" s="921" t="s">
        <v>279</v>
      </c>
      <c r="G127" s="921"/>
      <c r="H127" s="924" t="s">
        <v>30</v>
      </c>
      <c r="I127" s="924"/>
      <c r="J127" s="14" t="s">
        <v>31</v>
      </c>
      <c r="K127" s="14" t="s">
        <v>31</v>
      </c>
      <c r="L127" s="16">
        <v>0</v>
      </c>
    </row>
    <row r="128" spans="1:12" x14ac:dyDescent="0.25">
      <c r="A128" s="918"/>
      <c r="B128" s="921"/>
      <c r="C128" s="922"/>
      <c r="D128" s="923"/>
      <c r="E128" s="921"/>
      <c r="F128" s="921"/>
      <c r="G128" s="921"/>
      <c r="H128" s="924" t="s">
        <v>33</v>
      </c>
      <c r="I128" s="924"/>
      <c r="J128" s="921" t="s">
        <v>31</v>
      </c>
      <c r="K128" s="921" t="s">
        <v>31</v>
      </c>
      <c r="L128" s="925">
        <v>0</v>
      </c>
    </row>
    <row r="129" spans="1:12" x14ac:dyDescent="0.25">
      <c r="A129" s="918"/>
      <c r="B129" s="921"/>
      <c r="C129" s="922"/>
      <c r="D129" s="923"/>
      <c r="E129" s="921"/>
      <c r="F129" s="921"/>
      <c r="G129" s="921"/>
      <c r="H129" s="924"/>
      <c r="I129" s="924"/>
      <c r="J129" s="921"/>
      <c r="K129" s="921"/>
      <c r="L129" s="925"/>
    </row>
    <row r="130" spans="1:12" ht="24" x14ac:dyDescent="0.25">
      <c r="A130" s="918"/>
      <c r="B130" s="9" t="s">
        <v>34</v>
      </c>
      <c r="C130" s="13" t="s">
        <v>35</v>
      </c>
      <c r="D130" s="13" t="s">
        <v>36</v>
      </c>
      <c r="E130" s="13" t="s">
        <v>37</v>
      </c>
      <c r="F130" s="920"/>
      <c r="G130" s="920"/>
      <c r="H130" s="924" t="s">
        <v>38</v>
      </c>
      <c r="I130" s="924"/>
      <c r="J130" s="921" t="s">
        <v>32</v>
      </c>
      <c r="K130" s="921" t="s">
        <v>31</v>
      </c>
      <c r="L130" s="925">
        <v>995</v>
      </c>
    </row>
    <row r="131" spans="1:12" ht="22.8" x14ac:dyDescent="0.25">
      <c r="A131" s="918"/>
      <c r="B131" s="14" t="s">
        <v>2948</v>
      </c>
      <c r="C131" s="14" t="s">
        <v>279</v>
      </c>
      <c r="D131" s="15">
        <v>43665</v>
      </c>
      <c r="E131" s="14" t="s">
        <v>2056</v>
      </c>
      <c r="F131" s="920"/>
      <c r="G131" s="920"/>
      <c r="H131" s="924"/>
      <c r="I131" s="924"/>
      <c r="J131" s="921"/>
      <c r="K131" s="921"/>
      <c r="L131" s="925"/>
    </row>
    <row r="132" spans="1:12" ht="24" x14ac:dyDescent="0.25">
      <c r="A132" s="918">
        <v>1524</v>
      </c>
      <c r="B132" s="9" t="s">
        <v>22</v>
      </c>
      <c r="C132" s="13" t="s">
        <v>23</v>
      </c>
      <c r="D132" s="13" t="s">
        <v>24</v>
      </c>
      <c r="E132" s="13" t="s">
        <v>25</v>
      </c>
      <c r="F132" s="919" t="s">
        <v>17</v>
      </c>
      <c r="G132" s="919"/>
      <c r="H132" s="920"/>
      <c r="I132" s="920"/>
      <c r="J132" s="920"/>
      <c r="K132" s="920"/>
      <c r="L132" s="920"/>
    </row>
    <row r="133" spans="1:12" x14ac:dyDescent="0.25">
      <c r="A133" s="918"/>
      <c r="B133" s="921" t="s">
        <v>4439</v>
      </c>
      <c r="C133" s="921" t="s">
        <v>4440</v>
      </c>
      <c r="D133" s="923">
        <v>43686</v>
      </c>
      <c r="E133" s="921" t="s">
        <v>308</v>
      </c>
      <c r="F133" s="921" t="s">
        <v>309</v>
      </c>
      <c r="G133" s="921"/>
      <c r="H133" s="924" t="s">
        <v>30</v>
      </c>
      <c r="I133" s="924"/>
      <c r="J133" s="14" t="s">
        <v>31</v>
      </c>
      <c r="K133" s="14" t="s">
        <v>32</v>
      </c>
      <c r="L133" s="16">
        <v>1219.5</v>
      </c>
    </row>
    <row r="134" spans="1:12" x14ac:dyDescent="0.25">
      <c r="A134" s="918"/>
      <c r="B134" s="921"/>
      <c r="C134" s="921"/>
      <c r="D134" s="923"/>
      <c r="E134" s="921"/>
      <c r="F134" s="921"/>
      <c r="G134" s="921"/>
      <c r="H134" s="924" t="s">
        <v>33</v>
      </c>
      <c r="I134" s="924"/>
      <c r="J134" s="14" t="s">
        <v>31</v>
      </c>
      <c r="K134" s="14" t="s">
        <v>31</v>
      </c>
      <c r="L134" s="16">
        <v>0</v>
      </c>
    </row>
    <row r="135" spans="1:12" ht="24" x14ac:dyDescent="0.25">
      <c r="A135" s="918"/>
      <c r="B135" s="9" t="s">
        <v>34</v>
      </c>
      <c r="C135" s="13" t="s">
        <v>35</v>
      </c>
      <c r="D135" s="13" t="s">
        <v>36</v>
      </c>
      <c r="E135" s="13" t="s">
        <v>37</v>
      </c>
      <c r="F135" s="920"/>
      <c r="G135" s="920"/>
      <c r="H135" s="924" t="s">
        <v>38</v>
      </c>
      <c r="I135" s="924"/>
      <c r="J135" s="921" t="s">
        <v>31</v>
      </c>
      <c r="K135" s="921" t="s">
        <v>31</v>
      </c>
      <c r="L135" s="925">
        <v>0</v>
      </c>
    </row>
    <row r="136" spans="1:12" ht="34.200000000000003" x14ac:dyDescent="0.25">
      <c r="A136" s="918"/>
      <c r="B136" s="14" t="s">
        <v>1412</v>
      </c>
      <c r="C136" s="14" t="s">
        <v>309</v>
      </c>
      <c r="D136" s="15">
        <v>43694</v>
      </c>
      <c r="E136" s="14" t="s">
        <v>730</v>
      </c>
      <c r="F136" s="920"/>
      <c r="G136" s="920"/>
      <c r="H136" s="924"/>
      <c r="I136" s="924"/>
      <c r="J136" s="921"/>
      <c r="K136" s="921"/>
      <c r="L136" s="925"/>
    </row>
    <row r="137" spans="1:12" ht="24" x14ac:dyDescent="0.25">
      <c r="A137" s="918">
        <v>1525</v>
      </c>
      <c r="B137" s="9" t="s">
        <v>22</v>
      </c>
      <c r="C137" s="13" t="s">
        <v>23</v>
      </c>
      <c r="D137" s="13" t="s">
        <v>24</v>
      </c>
      <c r="E137" s="13" t="s">
        <v>25</v>
      </c>
      <c r="F137" s="919" t="s">
        <v>17</v>
      </c>
      <c r="G137" s="919"/>
      <c r="H137" s="920"/>
      <c r="I137" s="920"/>
      <c r="J137" s="920"/>
      <c r="K137" s="920"/>
      <c r="L137" s="920"/>
    </row>
    <row r="138" spans="1:12" x14ac:dyDescent="0.25">
      <c r="A138" s="918"/>
      <c r="B138" s="921" t="s">
        <v>4441</v>
      </c>
      <c r="C138" s="922" t="s">
        <v>4442</v>
      </c>
      <c r="D138" s="923">
        <v>43712</v>
      </c>
      <c r="E138" s="921" t="s">
        <v>4443</v>
      </c>
      <c r="F138" s="921" t="s">
        <v>4444</v>
      </c>
      <c r="G138" s="921"/>
      <c r="H138" s="924" t="s">
        <v>30</v>
      </c>
      <c r="I138" s="924"/>
      <c r="J138" s="14" t="s">
        <v>31</v>
      </c>
      <c r="K138" s="14" t="s">
        <v>32</v>
      </c>
      <c r="L138" s="16">
        <v>708</v>
      </c>
    </row>
    <row r="139" spans="1:12" x14ac:dyDescent="0.25">
      <c r="A139" s="918"/>
      <c r="B139" s="921"/>
      <c r="C139" s="922"/>
      <c r="D139" s="923"/>
      <c r="E139" s="921"/>
      <c r="F139" s="921"/>
      <c r="G139" s="921"/>
      <c r="H139" s="924" t="s">
        <v>33</v>
      </c>
      <c r="I139" s="924"/>
      <c r="J139" s="14" t="s">
        <v>31</v>
      </c>
      <c r="K139" s="14" t="s">
        <v>32</v>
      </c>
      <c r="L139" s="16">
        <v>2201</v>
      </c>
    </row>
    <row r="140" spans="1:12" ht="24" x14ac:dyDescent="0.25">
      <c r="A140" s="918"/>
      <c r="B140" s="9" t="s">
        <v>34</v>
      </c>
      <c r="C140" s="13" t="s">
        <v>35</v>
      </c>
      <c r="D140" s="13" t="s">
        <v>36</v>
      </c>
      <c r="E140" s="13" t="s">
        <v>37</v>
      </c>
      <c r="F140" s="920"/>
      <c r="G140" s="920"/>
      <c r="H140" s="924" t="s">
        <v>38</v>
      </c>
      <c r="I140" s="924"/>
      <c r="J140" s="921" t="s">
        <v>31</v>
      </c>
      <c r="K140" s="921" t="s">
        <v>32</v>
      </c>
      <c r="L140" s="925">
        <v>504</v>
      </c>
    </row>
    <row r="141" spans="1:12" ht="22.8" x14ac:dyDescent="0.25">
      <c r="A141" s="918"/>
      <c r="B141" s="14" t="s">
        <v>323</v>
      </c>
      <c r="C141" s="14" t="s">
        <v>4444</v>
      </c>
      <c r="D141" s="15">
        <v>43717</v>
      </c>
      <c r="E141" s="14" t="s">
        <v>4445</v>
      </c>
      <c r="F141" s="920"/>
      <c r="G141" s="920"/>
      <c r="H141" s="924"/>
      <c r="I141" s="924"/>
      <c r="J141" s="921"/>
      <c r="K141" s="921"/>
      <c r="L141" s="925"/>
    </row>
    <row r="142" spans="1:12" ht="24" x14ac:dyDescent="0.25">
      <c r="A142" s="918">
        <v>1526</v>
      </c>
      <c r="B142" s="9" t="s">
        <v>22</v>
      </c>
      <c r="C142" s="13" t="s">
        <v>23</v>
      </c>
      <c r="D142" s="13" t="s">
        <v>24</v>
      </c>
      <c r="E142" s="13" t="s">
        <v>25</v>
      </c>
      <c r="F142" s="919" t="s">
        <v>17</v>
      </c>
      <c r="G142" s="919"/>
      <c r="H142" s="920"/>
      <c r="I142" s="920"/>
      <c r="J142" s="920"/>
      <c r="K142" s="920"/>
      <c r="L142" s="920"/>
    </row>
    <row r="143" spans="1:12" x14ac:dyDescent="0.25">
      <c r="A143" s="918"/>
      <c r="B143" s="921" t="s">
        <v>4446</v>
      </c>
      <c r="C143" s="922" t="s">
        <v>4447</v>
      </c>
      <c r="D143" s="923">
        <v>43701</v>
      </c>
      <c r="E143" s="921" t="s">
        <v>95</v>
      </c>
      <c r="F143" s="921" t="s">
        <v>590</v>
      </c>
      <c r="G143" s="921"/>
      <c r="H143" s="924" t="s">
        <v>30</v>
      </c>
      <c r="I143" s="924"/>
      <c r="J143" s="14" t="s">
        <v>31</v>
      </c>
      <c r="K143" s="14" t="s">
        <v>32</v>
      </c>
      <c r="L143" s="16">
        <v>773.3</v>
      </c>
    </row>
    <row r="144" spans="1:12" x14ac:dyDescent="0.25">
      <c r="A144" s="918"/>
      <c r="B144" s="921"/>
      <c r="C144" s="922"/>
      <c r="D144" s="923"/>
      <c r="E144" s="921"/>
      <c r="F144" s="921"/>
      <c r="G144" s="921"/>
      <c r="H144" s="924" t="s">
        <v>33</v>
      </c>
      <c r="I144" s="924"/>
      <c r="J144" s="14" t="s">
        <v>31</v>
      </c>
      <c r="K144" s="14" t="s">
        <v>32</v>
      </c>
      <c r="L144" s="16">
        <v>565.78</v>
      </c>
    </row>
    <row r="145" spans="1:12" ht="24" x14ac:dyDescent="0.25">
      <c r="A145" s="918"/>
      <c r="B145" s="9" t="s">
        <v>34</v>
      </c>
      <c r="C145" s="13" t="s">
        <v>35</v>
      </c>
      <c r="D145" s="13" t="s">
        <v>36</v>
      </c>
      <c r="E145" s="13" t="s">
        <v>37</v>
      </c>
      <c r="F145" s="920"/>
      <c r="G145" s="920"/>
      <c r="H145" s="924" t="s">
        <v>38</v>
      </c>
      <c r="I145" s="924"/>
      <c r="J145" s="921" t="s">
        <v>31</v>
      </c>
      <c r="K145" s="921" t="s">
        <v>32</v>
      </c>
      <c r="L145" s="925">
        <v>75</v>
      </c>
    </row>
    <row r="146" spans="1:12" ht="22.8" x14ac:dyDescent="0.25">
      <c r="A146" s="918"/>
      <c r="B146" s="14" t="s">
        <v>39</v>
      </c>
      <c r="C146" s="14" t="s">
        <v>590</v>
      </c>
      <c r="D146" s="15">
        <v>43705</v>
      </c>
      <c r="E146" s="14" t="s">
        <v>4448</v>
      </c>
      <c r="F146" s="920"/>
      <c r="G146" s="920"/>
      <c r="H146" s="924"/>
      <c r="I146" s="924"/>
      <c r="J146" s="921"/>
      <c r="K146" s="921"/>
      <c r="L146" s="925"/>
    </row>
    <row r="147" spans="1:12" ht="24" x14ac:dyDescent="0.25">
      <c r="A147" s="918">
        <v>1527</v>
      </c>
      <c r="B147" s="9" t="s">
        <v>22</v>
      </c>
      <c r="C147" s="13" t="s">
        <v>23</v>
      </c>
      <c r="D147" s="13" t="s">
        <v>24</v>
      </c>
      <c r="E147" s="13" t="s">
        <v>25</v>
      </c>
      <c r="F147" s="919" t="s">
        <v>17</v>
      </c>
      <c r="G147" s="919"/>
      <c r="H147" s="920"/>
      <c r="I147" s="920"/>
      <c r="J147" s="920"/>
      <c r="K147" s="920"/>
      <c r="L147" s="920"/>
    </row>
    <row r="148" spans="1:12" x14ac:dyDescent="0.25">
      <c r="A148" s="918"/>
      <c r="B148" s="921" t="s">
        <v>4449</v>
      </c>
      <c r="C148" s="922" t="s">
        <v>4450</v>
      </c>
      <c r="D148" s="923">
        <v>43600</v>
      </c>
      <c r="E148" s="921" t="s">
        <v>187</v>
      </c>
      <c r="F148" s="921" t="s">
        <v>3467</v>
      </c>
      <c r="G148" s="921"/>
      <c r="H148" s="924" t="s">
        <v>30</v>
      </c>
      <c r="I148" s="924"/>
      <c r="J148" s="14" t="s">
        <v>31</v>
      </c>
      <c r="K148" s="14" t="s">
        <v>31</v>
      </c>
      <c r="L148" s="16">
        <v>0</v>
      </c>
    </row>
    <row r="149" spans="1:12" x14ac:dyDescent="0.25">
      <c r="A149" s="918"/>
      <c r="B149" s="921"/>
      <c r="C149" s="922"/>
      <c r="D149" s="923"/>
      <c r="E149" s="921"/>
      <c r="F149" s="921"/>
      <c r="G149" s="921"/>
      <c r="H149" s="924" t="s">
        <v>33</v>
      </c>
      <c r="I149" s="924"/>
      <c r="J149" s="14" t="s">
        <v>31</v>
      </c>
      <c r="K149" s="14" t="s">
        <v>31</v>
      </c>
      <c r="L149" s="16">
        <v>0</v>
      </c>
    </row>
    <row r="150" spans="1:12" ht="24" x14ac:dyDescent="0.25">
      <c r="A150" s="918"/>
      <c r="B150" s="9" t="s">
        <v>34</v>
      </c>
      <c r="C150" s="13" t="s">
        <v>35</v>
      </c>
      <c r="D150" s="13" t="s">
        <v>36</v>
      </c>
      <c r="E150" s="13" t="s">
        <v>37</v>
      </c>
      <c r="F150" s="920"/>
      <c r="G150" s="920"/>
      <c r="H150" s="924" t="s">
        <v>38</v>
      </c>
      <c r="I150" s="924"/>
      <c r="J150" s="921" t="s">
        <v>31</v>
      </c>
      <c r="K150" s="921" t="s">
        <v>32</v>
      </c>
      <c r="L150" s="925">
        <v>745</v>
      </c>
    </row>
    <row r="151" spans="1:12" ht="22.8" x14ac:dyDescent="0.25">
      <c r="A151" s="918"/>
      <c r="B151" s="14" t="s">
        <v>31</v>
      </c>
      <c r="C151" s="14" t="s">
        <v>3467</v>
      </c>
      <c r="D151" s="15">
        <v>43604</v>
      </c>
      <c r="E151" s="14" t="s">
        <v>2747</v>
      </c>
      <c r="F151" s="920"/>
      <c r="G151" s="920"/>
      <c r="H151" s="924"/>
      <c r="I151" s="924"/>
      <c r="J151" s="921"/>
      <c r="K151" s="921"/>
      <c r="L151" s="925"/>
    </row>
    <row r="152" spans="1:12" ht="24" x14ac:dyDescent="0.25">
      <c r="A152" s="918">
        <v>1528</v>
      </c>
      <c r="B152" s="9" t="s">
        <v>22</v>
      </c>
      <c r="C152" s="13" t="s">
        <v>23</v>
      </c>
      <c r="D152" s="13" t="s">
        <v>24</v>
      </c>
      <c r="E152" s="13" t="s">
        <v>25</v>
      </c>
      <c r="F152" s="919" t="s">
        <v>17</v>
      </c>
      <c r="G152" s="919"/>
      <c r="H152" s="920"/>
      <c r="I152" s="920"/>
      <c r="J152" s="920"/>
      <c r="K152" s="920"/>
      <c r="L152" s="920"/>
    </row>
    <row r="153" spans="1:12" x14ac:dyDescent="0.25">
      <c r="A153" s="918"/>
      <c r="B153" s="921" t="s">
        <v>4451</v>
      </c>
      <c r="C153" s="922" t="s">
        <v>4452</v>
      </c>
      <c r="D153" s="923">
        <v>43693</v>
      </c>
      <c r="E153" s="921" t="s">
        <v>4453</v>
      </c>
      <c r="F153" s="921" t="s">
        <v>4454</v>
      </c>
      <c r="G153" s="921"/>
      <c r="H153" s="924" t="s">
        <v>30</v>
      </c>
      <c r="I153" s="924"/>
      <c r="J153" s="14" t="s">
        <v>31</v>
      </c>
      <c r="K153" s="14" t="s">
        <v>32</v>
      </c>
      <c r="L153" s="16">
        <v>569.56000000000006</v>
      </c>
    </row>
    <row r="154" spans="1:12" x14ac:dyDescent="0.25">
      <c r="A154" s="918"/>
      <c r="B154" s="921"/>
      <c r="C154" s="922"/>
      <c r="D154" s="923"/>
      <c r="E154" s="921"/>
      <c r="F154" s="921"/>
      <c r="G154" s="921"/>
      <c r="H154" s="924" t="s">
        <v>33</v>
      </c>
      <c r="I154" s="924"/>
      <c r="J154" s="14" t="s">
        <v>31</v>
      </c>
      <c r="K154" s="14" t="s">
        <v>31</v>
      </c>
      <c r="L154" s="16">
        <v>0</v>
      </c>
    </row>
    <row r="155" spans="1:12" ht="24" x14ac:dyDescent="0.25">
      <c r="A155" s="918"/>
      <c r="B155" s="9" t="s">
        <v>34</v>
      </c>
      <c r="C155" s="13" t="s">
        <v>35</v>
      </c>
      <c r="D155" s="13" t="s">
        <v>36</v>
      </c>
      <c r="E155" s="13" t="s">
        <v>37</v>
      </c>
      <c r="F155" s="920"/>
      <c r="G155" s="920"/>
      <c r="H155" s="924" t="s">
        <v>38</v>
      </c>
      <c r="I155" s="924"/>
      <c r="J155" s="921" t="s">
        <v>31</v>
      </c>
      <c r="K155" s="921" t="s">
        <v>32</v>
      </c>
      <c r="L155" s="925">
        <v>296.10000000000002</v>
      </c>
    </row>
    <row r="156" spans="1:12" ht="22.8" x14ac:dyDescent="0.25">
      <c r="A156" s="918"/>
      <c r="B156" s="14" t="s">
        <v>39</v>
      </c>
      <c r="C156" s="14" t="s">
        <v>4454</v>
      </c>
      <c r="D156" s="15">
        <v>43695</v>
      </c>
      <c r="E156" s="14" t="s">
        <v>4455</v>
      </c>
      <c r="F156" s="920"/>
      <c r="G156" s="920"/>
      <c r="H156" s="924"/>
      <c r="I156" s="924"/>
      <c r="J156" s="921"/>
      <c r="K156" s="921"/>
      <c r="L156" s="925"/>
    </row>
    <row r="157" spans="1:12" ht="24" x14ac:dyDescent="0.25">
      <c r="A157" s="918">
        <v>1529</v>
      </c>
      <c r="B157" s="9" t="s">
        <v>22</v>
      </c>
      <c r="C157" s="13" t="s">
        <v>23</v>
      </c>
      <c r="D157" s="13" t="s">
        <v>24</v>
      </c>
      <c r="E157" s="13" t="s">
        <v>25</v>
      </c>
      <c r="F157" s="919" t="s">
        <v>17</v>
      </c>
      <c r="G157" s="919"/>
      <c r="H157" s="920"/>
      <c r="I157" s="920"/>
      <c r="J157" s="920"/>
      <c r="K157" s="920"/>
      <c r="L157" s="920"/>
    </row>
    <row r="158" spans="1:12" x14ac:dyDescent="0.25">
      <c r="A158" s="918"/>
      <c r="B158" s="921" t="s">
        <v>4456</v>
      </c>
      <c r="C158" s="922" t="s">
        <v>4457</v>
      </c>
      <c r="D158" s="923">
        <v>43608</v>
      </c>
      <c r="E158" s="921" t="s">
        <v>4458</v>
      </c>
      <c r="F158" s="921" t="s">
        <v>4459</v>
      </c>
      <c r="G158" s="921"/>
      <c r="H158" s="924" t="s">
        <v>30</v>
      </c>
      <c r="I158" s="924"/>
      <c r="J158" s="14" t="s">
        <v>31</v>
      </c>
      <c r="K158" s="14" t="s">
        <v>32</v>
      </c>
      <c r="L158" s="16">
        <v>113.41</v>
      </c>
    </row>
    <row r="159" spans="1:12" x14ac:dyDescent="0.25">
      <c r="A159" s="918"/>
      <c r="B159" s="921"/>
      <c r="C159" s="922"/>
      <c r="D159" s="923"/>
      <c r="E159" s="921"/>
      <c r="F159" s="921"/>
      <c r="G159" s="921"/>
      <c r="H159" s="924" t="s">
        <v>33</v>
      </c>
      <c r="I159" s="924"/>
      <c r="J159" s="14" t="s">
        <v>31</v>
      </c>
      <c r="K159" s="14" t="s">
        <v>32</v>
      </c>
      <c r="L159" s="16">
        <v>1028.26</v>
      </c>
    </row>
    <row r="160" spans="1:12" ht="24" x14ac:dyDescent="0.25">
      <c r="A160" s="918"/>
      <c r="B160" s="9" t="s">
        <v>34</v>
      </c>
      <c r="C160" s="13" t="s">
        <v>35</v>
      </c>
      <c r="D160" s="13" t="s">
        <v>36</v>
      </c>
      <c r="E160" s="13" t="s">
        <v>37</v>
      </c>
      <c r="F160" s="920"/>
      <c r="G160" s="920"/>
      <c r="H160" s="924" t="s">
        <v>38</v>
      </c>
      <c r="I160" s="924"/>
      <c r="J160" s="921" t="s">
        <v>31</v>
      </c>
      <c r="K160" s="921" t="s">
        <v>31</v>
      </c>
      <c r="L160" s="925">
        <v>0</v>
      </c>
    </row>
    <row r="161" spans="1:12" ht="34.200000000000003" x14ac:dyDescent="0.25">
      <c r="A161" s="918"/>
      <c r="B161" s="14" t="s">
        <v>496</v>
      </c>
      <c r="C161" s="14" t="s">
        <v>4459</v>
      </c>
      <c r="D161" s="15">
        <v>43610</v>
      </c>
      <c r="E161" s="14" t="s">
        <v>4460</v>
      </c>
      <c r="F161" s="920"/>
      <c r="G161" s="920"/>
      <c r="H161" s="924"/>
      <c r="I161" s="924"/>
      <c r="J161" s="921"/>
      <c r="K161" s="921"/>
      <c r="L161" s="925"/>
    </row>
    <row r="162" spans="1:12" ht="24" x14ac:dyDescent="0.25">
      <c r="A162" s="918">
        <v>1530</v>
      </c>
      <c r="B162" s="9" t="s">
        <v>22</v>
      </c>
      <c r="C162" s="13" t="s">
        <v>23</v>
      </c>
      <c r="D162" s="13" t="s">
        <v>24</v>
      </c>
      <c r="E162" s="13" t="s">
        <v>25</v>
      </c>
      <c r="F162" s="919" t="s">
        <v>17</v>
      </c>
      <c r="G162" s="919"/>
      <c r="H162" s="920"/>
      <c r="I162" s="920"/>
      <c r="J162" s="920"/>
      <c r="K162" s="920"/>
      <c r="L162" s="920"/>
    </row>
    <row r="163" spans="1:12" x14ac:dyDescent="0.25">
      <c r="A163" s="918"/>
      <c r="B163" s="921" t="s">
        <v>4461</v>
      </c>
      <c r="C163" s="922" t="s">
        <v>4462</v>
      </c>
      <c r="D163" s="923">
        <v>43659</v>
      </c>
      <c r="E163" s="921" t="s">
        <v>326</v>
      </c>
      <c r="F163" s="921" t="s">
        <v>327</v>
      </c>
      <c r="G163" s="921"/>
      <c r="H163" s="924" t="s">
        <v>30</v>
      </c>
      <c r="I163" s="924"/>
      <c r="J163" s="14" t="s">
        <v>31</v>
      </c>
      <c r="K163" s="14" t="s">
        <v>32</v>
      </c>
      <c r="L163" s="16">
        <v>612</v>
      </c>
    </row>
    <row r="164" spans="1:12" x14ac:dyDescent="0.25">
      <c r="A164" s="918"/>
      <c r="B164" s="921"/>
      <c r="C164" s="922"/>
      <c r="D164" s="923"/>
      <c r="E164" s="921"/>
      <c r="F164" s="921"/>
      <c r="G164" s="921"/>
      <c r="H164" s="924" t="s">
        <v>33</v>
      </c>
      <c r="I164" s="924"/>
      <c r="J164" s="921" t="s">
        <v>31</v>
      </c>
      <c r="K164" s="921" t="s">
        <v>32</v>
      </c>
      <c r="L164" s="925">
        <v>1175.5899999999999</v>
      </c>
    </row>
    <row r="165" spans="1:12" x14ac:dyDescent="0.25">
      <c r="A165" s="918"/>
      <c r="B165" s="921"/>
      <c r="C165" s="922"/>
      <c r="D165" s="923"/>
      <c r="E165" s="921"/>
      <c r="F165" s="921"/>
      <c r="G165" s="921"/>
      <c r="H165" s="924"/>
      <c r="I165" s="924"/>
      <c r="J165" s="921"/>
      <c r="K165" s="921"/>
      <c r="L165" s="925"/>
    </row>
    <row r="166" spans="1:12" ht="24" x14ac:dyDescent="0.25">
      <c r="A166" s="918"/>
      <c r="B166" s="9" t="s">
        <v>34</v>
      </c>
      <c r="C166" s="13" t="s">
        <v>35</v>
      </c>
      <c r="D166" s="13" t="s">
        <v>36</v>
      </c>
      <c r="E166" s="13" t="s">
        <v>37</v>
      </c>
      <c r="F166" s="920"/>
      <c r="G166" s="920"/>
      <c r="H166" s="924" t="s">
        <v>38</v>
      </c>
      <c r="I166" s="924"/>
      <c r="J166" s="921" t="s">
        <v>31</v>
      </c>
      <c r="K166" s="921" t="s">
        <v>32</v>
      </c>
      <c r="L166" s="925">
        <v>650</v>
      </c>
    </row>
    <row r="167" spans="1:12" ht="22.8" x14ac:dyDescent="0.25">
      <c r="A167" s="918"/>
      <c r="B167" s="14" t="s">
        <v>31</v>
      </c>
      <c r="C167" s="14" t="s">
        <v>327</v>
      </c>
      <c r="D167" s="15">
        <v>43665</v>
      </c>
      <c r="E167" s="14" t="s">
        <v>328</v>
      </c>
      <c r="F167" s="920"/>
      <c r="G167" s="920"/>
      <c r="H167" s="924"/>
      <c r="I167" s="924"/>
      <c r="J167" s="921"/>
      <c r="K167" s="921"/>
      <c r="L167" s="925"/>
    </row>
    <row r="168" spans="1:12" ht="24" x14ac:dyDescent="0.25">
      <c r="A168" s="918">
        <v>1531</v>
      </c>
      <c r="B168" s="9" t="s">
        <v>22</v>
      </c>
      <c r="C168" s="13" t="s">
        <v>23</v>
      </c>
      <c r="D168" s="13" t="s">
        <v>24</v>
      </c>
      <c r="E168" s="13" t="s">
        <v>25</v>
      </c>
      <c r="F168" s="919" t="s">
        <v>17</v>
      </c>
      <c r="G168" s="919"/>
      <c r="H168" s="920"/>
      <c r="I168" s="920"/>
      <c r="J168" s="920"/>
      <c r="K168" s="920"/>
      <c r="L168" s="920"/>
    </row>
    <row r="169" spans="1:12" x14ac:dyDescent="0.25">
      <c r="A169" s="918"/>
      <c r="B169" s="921" t="s">
        <v>4463</v>
      </c>
      <c r="C169" s="922" t="s">
        <v>4464</v>
      </c>
      <c r="D169" s="923">
        <v>43670</v>
      </c>
      <c r="E169" s="921" t="s">
        <v>187</v>
      </c>
      <c r="F169" s="921" t="s">
        <v>812</v>
      </c>
      <c r="G169" s="921"/>
      <c r="H169" s="924" t="s">
        <v>30</v>
      </c>
      <c r="I169" s="924"/>
      <c r="J169" s="14" t="s">
        <v>31</v>
      </c>
      <c r="K169" s="14" t="s">
        <v>32</v>
      </c>
      <c r="L169" s="16">
        <v>1931</v>
      </c>
    </row>
    <row r="170" spans="1:12" x14ac:dyDescent="0.25">
      <c r="A170" s="918"/>
      <c r="B170" s="921"/>
      <c r="C170" s="922"/>
      <c r="D170" s="923"/>
      <c r="E170" s="921"/>
      <c r="F170" s="921"/>
      <c r="G170" s="921"/>
      <c r="H170" s="924" t="s">
        <v>33</v>
      </c>
      <c r="I170" s="924"/>
      <c r="J170" s="921" t="s">
        <v>31</v>
      </c>
      <c r="K170" s="921" t="s">
        <v>31</v>
      </c>
      <c r="L170" s="925">
        <v>0</v>
      </c>
    </row>
    <row r="171" spans="1:12" x14ac:dyDescent="0.25">
      <c r="A171" s="918"/>
      <c r="B171" s="921"/>
      <c r="C171" s="922"/>
      <c r="D171" s="923"/>
      <c r="E171" s="921"/>
      <c r="F171" s="921"/>
      <c r="G171" s="921"/>
      <c r="H171" s="924"/>
      <c r="I171" s="924"/>
      <c r="J171" s="921"/>
      <c r="K171" s="921"/>
      <c r="L171" s="925"/>
    </row>
    <row r="172" spans="1:12" ht="24" x14ac:dyDescent="0.25">
      <c r="A172" s="918"/>
      <c r="B172" s="9" t="s">
        <v>34</v>
      </c>
      <c r="C172" s="13" t="s">
        <v>35</v>
      </c>
      <c r="D172" s="13" t="s">
        <v>36</v>
      </c>
      <c r="E172" s="13" t="s">
        <v>37</v>
      </c>
      <c r="F172" s="920"/>
      <c r="G172" s="920"/>
      <c r="H172" s="924" t="s">
        <v>38</v>
      </c>
      <c r="I172" s="924"/>
      <c r="J172" s="921" t="s">
        <v>31</v>
      </c>
      <c r="K172" s="921" t="s">
        <v>32</v>
      </c>
      <c r="L172" s="925">
        <v>170</v>
      </c>
    </row>
    <row r="173" spans="1:12" ht="22.8" x14ac:dyDescent="0.25">
      <c r="A173" s="918"/>
      <c r="B173" s="14" t="s">
        <v>39</v>
      </c>
      <c r="C173" s="14" t="s">
        <v>812</v>
      </c>
      <c r="D173" s="15">
        <v>43674</v>
      </c>
      <c r="E173" s="14" t="s">
        <v>472</v>
      </c>
      <c r="F173" s="920"/>
      <c r="G173" s="920"/>
      <c r="H173" s="924"/>
      <c r="I173" s="924"/>
      <c r="J173" s="921"/>
      <c r="K173" s="921"/>
      <c r="L173" s="925"/>
    </row>
    <row r="174" spans="1:12" ht="24" x14ac:dyDescent="0.25">
      <c r="A174" s="918">
        <v>1532</v>
      </c>
      <c r="B174" s="9" t="s">
        <v>22</v>
      </c>
      <c r="C174" s="13" t="s">
        <v>23</v>
      </c>
      <c r="D174" s="13" t="s">
        <v>24</v>
      </c>
      <c r="E174" s="13" t="s">
        <v>25</v>
      </c>
      <c r="F174" s="919" t="s">
        <v>17</v>
      </c>
      <c r="G174" s="919"/>
      <c r="H174" s="920"/>
      <c r="I174" s="920"/>
      <c r="J174" s="920"/>
      <c r="K174" s="920"/>
      <c r="L174" s="920"/>
    </row>
    <row r="175" spans="1:12" x14ac:dyDescent="0.25">
      <c r="A175" s="918"/>
      <c r="B175" s="921" t="s">
        <v>4465</v>
      </c>
      <c r="C175" s="922" t="s">
        <v>4466</v>
      </c>
      <c r="D175" s="923">
        <v>43565</v>
      </c>
      <c r="E175" s="921" t="s">
        <v>481</v>
      </c>
      <c r="F175" s="921" t="s">
        <v>2135</v>
      </c>
      <c r="G175" s="921"/>
      <c r="H175" s="924" t="s">
        <v>30</v>
      </c>
      <c r="I175" s="924"/>
      <c r="J175" s="14" t="s">
        <v>31</v>
      </c>
      <c r="K175" s="14" t="s">
        <v>32</v>
      </c>
      <c r="L175" s="16">
        <v>426</v>
      </c>
    </row>
    <row r="176" spans="1:12" x14ac:dyDescent="0.25">
      <c r="A176" s="918"/>
      <c r="B176" s="921"/>
      <c r="C176" s="922"/>
      <c r="D176" s="923"/>
      <c r="E176" s="921"/>
      <c r="F176" s="921"/>
      <c r="G176" s="921"/>
      <c r="H176" s="924" t="s">
        <v>33</v>
      </c>
      <c r="I176" s="924"/>
      <c r="J176" s="921" t="s">
        <v>31</v>
      </c>
      <c r="K176" s="921" t="s">
        <v>32</v>
      </c>
      <c r="L176" s="925">
        <v>401.79</v>
      </c>
    </row>
    <row r="177" spans="1:12" x14ac:dyDescent="0.25">
      <c r="A177" s="918"/>
      <c r="B177" s="921"/>
      <c r="C177" s="922"/>
      <c r="D177" s="923"/>
      <c r="E177" s="921"/>
      <c r="F177" s="921"/>
      <c r="G177" s="921"/>
      <c r="H177" s="924"/>
      <c r="I177" s="924"/>
      <c r="J177" s="921"/>
      <c r="K177" s="921"/>
      <c r="L177" s="925"/>
    </row>
    <row r="178" spans="1:12" ht="24" x14ac:dyDescent="0.25">
      <c r="A178" s="918"/>
      <c r="B178" s="9" t="s">
        <v>34</v>
      </c>
      <c r="C178" s="13" t="s">
        <v>35</v>
      </c>
      <c r="D178" s="13" t="s">
        <v>36</v>
      </c>
      <c r="E178" s="13" t="s">
        <v>37</v>
      </c>
      <c r="F178" s="920"/>
      <c r="G178" s="920"/>
      <c r="H178" s="924" t="s">
        <v>38</v>
      </c>
      <c r="I178" s="924"/>
      <c r="J178" s="921" t="s">
        <v>31</v>
      </c>
      <c r="K178" s="921" t="s">
        <v>32</v>
      </c>
      <c r="L178" s="925">
        <v>60</v>
      </c>
    </row>
    <row r="179" spans="1:12" ht="22.8" x14ac:dyDescent="0.25">
      <c r="A179" s="918"/>
      <c r="B179" s="14" t="s">
        <v>39</v>
      </c>
      <c r="C179" s="14" t="s">
        <v>2135</v>
      </c>
      <c r="D179" s="15">
        <v>43568</v>
      </c>
      <c r="E179" s="14" t="s">
        <v>2261</v>
      </c>
      <c r="F179" s="920"/>
      <c r="G179" s="920"/>
      <c r="H179" s="924"/>
      <c r="I179" s="924"/>
      <c r="J179" s="921"/>
      <c r="K179" s="921"/>
      <c r="L179" s="925"/>
    </row>
    <row r="180" spans="1:12" ht="24" x14ac:dyDescent="0.25">
      <c r="A180" s="918">
        <v>1533</v>
      </c>
      <c r="B180" s="9" t="s">
        <v>22</v>
      </c>
      <c r="C180" s="13" t="s">
        <v>23</v>
      </c>
      <c r="D180" s="13" t="s">
        <v>24</v>
      </c>
      <c r="E180" s="13" t="s">
        <v>25</v>
      </c>
      <c r="F180" s="919" t="s">
        <v>17</v>
      </c>
      <c r="G180" s="919"/>
      <c r="H180" s="920"/>
      <c r="I180" s="920"/>
      <c r="J180" s="920"/>
      <c r="K180" s="920"/>
      <c r="L180" s="920"/>
    </row>
    <row r="181" spans="1:12" x14ac:dyDescent="0.25">
      <c r="A181" s="918"/>
      <c r="B181" s="921" t="s">
        <v>4465</v>
      </c>
      <c r="C181" s="922" t="s">
        <v>4467</v>
      </c>
      <c r="D181" s="923">
        <v>43636</v>
      </c>
      <c r="E181" s="921" t="s">
        <v>187</v>
      </c>
      <c r="F181" s="921" t="s">
        <v>2875</v>
      </c>
      <c r="G181" s="921"/>
      <c r="H181" s="924" t="s">
        <v>30</v>
      </c>
      <c r="I181" s="924"/>
      <c r="J181" s="14" t="s">
        <v>31</v>
      </c>
      <c r="K181" s="14" t="s">
        <v>32</v>
      </c>
      <c r="L181" s="16">
        <v>105</v>
      </c>
    </row>
    <row r="182" spans="1:12" x14ac:dyDescent="0.25">
      <c r="A182" s="918"/>
      <c r="B182" s="921"/>
      <c r="C182" s="922"/>
      <c r="D182" s="923"/>
      <c r="E182" s="921"/>
      <c r="F182" s="921"/>
      <c r="G182" s="921"/>
      <c r="H182" s="924" t="s">
        <v>33</v>
      </c>
      <c r="I182" s="924"/>
      <c r="J182" s="14" t="s">
        <v>31</v>
      </c>
      <c r="K182" s="14" t="s">
        <v>32</v>
      </c>
      <c r="L182" s="16">
        <v>500</v>
      </c>
    </row>
    <row r="183" spans="1:12" ht="24" x14ac:dyDescent="0.25">
      <c r="A183" s="918"/>
      <c r="B183" s="9" t="s">
        <v>34</v>
      </c>
      <c r="C183" s="13" t="s">
        <v>35</v>
      </c>
      <c r="D183" s="13" t="s">
        <v>36</v>
      </c>
      <c r="E183" s="13" t="s">
        <v>37</v>
      </c>
      <c r="F183" s="920"/>
      <c r="G183" s="920"/>
      <c r="H183" s="924" t="s">
        <v>38</v>
      </c>
      <c r="I183" s="924"/>
      <c r="J183" s="921" t="s">
        <v>31</v>
      </c>
      <c r="K183" s="921" t="s">
        <v>31</v>
      </c>
      <c r="L183" s="925">
        <v>0</v>
      </c>
    </row>
    <row r="184" spans="1:12" ht="22.8" x14ac:dyDescent="0.25">
      <c r="A184" s="918"/>
      <c r="B184" s="14" t="s">
        <v>39</v>
      </c>
      <c r="C184" s="14" t="s">
        <v>2875</v>
      </c>
      <c r="D184" s="15">
        <v>43638</v>
      </c>
      <c r="E184" s="14" t="s">
        <v>4468</v>
      </c>
      <c r="F184" s="920"/>
      <c r="G184" s="920"/>
      <c r="H184" s="924"/>
      <c r="I184" s="924"/>
      <c r="J184" s="921"/>
      <c r="K184" s="921"/>
      <c r="L184" s="925"/>
    </row>
    <row r="185" spans="1:12" ht="24" x14ac:dyDescent="0.25">
      <c r="A185" s="918">
        <v>1534</v>
      </c>
      <c r="B185" s="9" t="s">
        <v>22</v>
      </c>
      <c r="C185" s="13" t="s">
        <v>23</v>
      </c>
      <c r="D185" s="13" t="s">
        <v>24</v>
      </c>
      <c r="E185" s="13" t="s">
        <v>25</v>
      </c>
      <c r="F185" s="919" t="s">
        <v>17</v>
      </c>
      <c r="G185" s="919"/>
      <c r="H185" s="920"/>
      <c r="I185" s="920"/>
      <c r="J185" s="920"/>
      <c r="K185" s="920"/>
      <c r="L185" s="920"/>
    </row>
    <row r="186" spans="1:12" x14ac:dyDescent="0.25">
      <c r="A186" s="918"/>
      <c r="B186" s="921" t="s">
        <v>4469</v>
      </c>
      <c r="C186" s="922" t="s">
        <v>4470</v>
      </c>
      <c r="D186" s="923">
        <v>43671</v>
      </c>
      <c r="E186" s="921" t="s">
        <v>298</v>
      </c>
      <c r="F186" s="921" t="s">
        <v>653</v>
      </c>
      <c r="G186" s="921"/>
      <c r="H186" s="924" t="s">
        <v>30</v>
      </c>
      <c r="I186" s="924"/>
      <c r="J186" s="14" t="s">
        <v>31</v>
      </c>
      <c r="K186" s="14" t="s">
        <v>32</v>
      </c>
      <c r="L186" s="16">
        <v>907.25</v>
      </c>
    </row>
    <row r="187" spans="1:12" x14ac:dyDescent="0.25">
      <c r="A187" s="918"/>
      <c r="B187" s="921"/>
      <c r="C187" s="922"/>
      <c r="D187" s="923"/>
      <c r="E187" s="921"/>
      <c r="F187" s="921"/>
      <c r="G187" s="921"/>
      <c r="H187" s="924" t="s">
        <v>33</v>
      </c>
      <c r="I187" s="924"/>
      <c r="J187" s="921" t="s">
        <v>31</v>
      </c>
      <c r="K187" s="921" t="s">
        <v>32</v>
      </c>
      <c r="L187" s="925">
        <v>368.61</v>
      </c>
    </row>
    <row r="188" spans="1:12" x14ac:dyDescent="0.25">
      <c r="A188" s="918"/>
      <c r="B188" s="921"/>
      <c r="C188" s="922"/>
      <c r="D188" s="923"/>
      <c r="E188" s="921"/>
      <c r="F188" s="921"/>
      <c r="G188" s="921"/>
      <c r="H188" s="924"/>
      <c r="I188" s="924"/>
      <c r="J188" s="921"/>
      <c r="K188" s="921"/>
      <c r="L188" s="925"/>
    </row>
    <row r="189" spans="1:12" ht="24" x14ac:dyDescent="0.25">
      <c r="A189" s="918"/>
      <c r="B189" s="9" t="s">
        <v>34</v>
      </c>
      <c r="C189" s="13" t="s">
        <v>35</v>
      </c>
      <c r="D189" s="13" t="s">
        <v>36</v>
      </c>
      <c r="E189" s="13" t="s">
        <v>37</v>
      </c>
      <c r="F189" s="920"/>
      <c r="G189" s="920"/>
      <c r="H189" s="924" t="s">
        <v>38</v>
      </c>
      <c r="I189" s="924"/>
      <c r="J189" s="921" t="s">
        <v>31</v>
      </c>
      <c r="K189" s="921" t="s">
        <v>31</v>
      </c>
      <c r="L189" s="925">
        <v>0</v>
      </c>
    </row>
    <row r="190" spans="1:12" ht="22.8" x14ac:dyDescent="0.25">
      <c r="A190" s="918"/>
      <c r="B190" s="14" t="s">
        <v>39</v>
      </c>
      <c r="C190" s="14" t="s">
        <v>653</v>
      </c>
      <c r="D190" s="15">
        <v>43674</v>
      </c>
      <c r="E190" s="14" t="s">
        <v>579</v>
      </c>
      <c r="F190" s="920"/>
      <c r="G190" s="920"/>
      <c r="H190" s="924"/>
      <c r="I190" s="924"/>
      <c r="J190" s="921"/>
      <c r="K190" s="921"/>
      <c r="L190" s="925"/>
    </row>
    <row r="191" spans="1:12" ht="24" x14ac:dyDescent="0.25">
      <c r="A191" s="918">
        <v>1535</v>
      </c>
      <c r="B191" s="9" t="s">
        <v>22</v>
      </c>
      <c r="C191" s="13" t="s">
        <v>23</v>
      </c>
      <c r="D191" s="13" t="s">
        <v>24</v>
      </c>
      <c r="E191" s="13" t="s">
        <v>25</v>
      </c>
      <c r="F191" s="919" t="s">
        <v>17</v>
      </c>
      <c r="G191" s="919"/>
      <c r="H191" s="920"/>
      <c r="I191" s="920"/>
      <c r="J191" s="920"/>
      <c r="K191" s="920"/>
      <c r="L191" s="920"/>
    </row>
    <row r="192" spans="1:12" x14ac:dyDescent="0.25">
      <c r="A192" s="918"/>
      <c r="B192" s="921" t="s">
        <v>4471</v>
      </c>
      <c r="C192" s="922" t="s">
        <v>4472</v>
      </c>
      <c r="D192" s="923">
        <v>43563</v>
      </c>
      <c r="E192" s="921" t="s">
        <v>53</v>
      </c>
      <c r="F192" s="921" t="s">
        <v>238</v>
      </c>
      <c r="G192" s="921"/>
      <c r="H192" s="924" t="s">
        <v>30</v>
      </c>
      <c r="I192" s="924"/>
      <c r="J192" s="14" t="s">
        <v>31</v>
      </c>
      <c r="K192" s="14" t="s">
        <v>32</v>
      </c>
      <c r="L192" s="16">
        <v>702</v>
      </c>
    </row>
    <row r="193" spans="1:12" x14ac:dyDescent="0.25">
      <c r="A193" s="918"/>
      <c r="B193" s="921"/>
      <c r="C193" s="922"/>
      <c r="D193" s="923"/>
      <c r="E193" s="921"/>
      <c r="F193" s="921"/>
      <c r="G193" s="921"/>
      <c r="H193" s="924" t="s">
        <v>33</v>
      </c>
      <c r="I193" s="924"/>
      <c r="J193" s="14" t="s">
        <v>31</v>
      </c>
      <c r="K193" s="14" t="s">
        <v>32</v>
      </c>
      <c r="L193" s="16">
        <v>98</v>
      </c>
    </row>
    <row r="194" spans="1:12" ht="24" x14ac:dyDescent="0.25">
      <c r="A194" s="918"/>
      <c r="B194" s="9" t="s">
        <v>34</v>
      </c>
      <c r="C194" s="13" t="s">
        <v>35</v>
      </c>
      <c r="D194" s="13" t="s">
        <v>36</v>
      </c>
      <c r="E194" s="13" t="s">
        <v>37</v>
      </c>
      <c r="F194" s="920"/>
      <c r="G194" s="920"/>
      <c r="H194" s="924" t="s">
        <v>38</v>
      </c>
      <c r="I194" s="924"/>
      <c r="J194" s="921" t="s">
        <v>31</v>
      </c>
      <c r="K194" s="921" t="s">
        <v>32</v>
      </c>
      <c r="L194" s="925">
        <v>120</v>
      </c>
    </row>
    <row r="195" spans="1:12" ht="22.8" x14ac:dyDescent="0.25">
      <c r="A195" s="918"/>
      <c r="B195" s="14" t="s">
        <v>4473</v>
      </c>
      <c r="C195" s="14" t="s">
        <v>238</v>
      </c>
      <c r="D195" s="15">
        <v>43565</v>
      </c>
      <c r="E195" s="14" t="s">
        <v>2660</v>
      </c>
      <c r="F195" s="920"/>
      <c r="G195" s="920"/>
      <c r="H195" s="924"/>
      <c r="I195" s="924"/>
      <c r="J195" s="921"/>
      <c r="K195" s="921"/>
      <c r="L195" s="925"/>
    </row>
    <row r="196" spans="1:12" ht="24" x14ac:dyDescent="0.25">
      <c r="A196" s="918">
        <v>1536</v>
      </c>
      <c r="B196" s="9" t="s">
        <v>22</v>
      </c>
      <c r="C196" s="13" t="s">
        <v>23</v>
      </c>
      <c r="D196" s="13" t="s">
        <v>24</v>
      </c>
      <c r="E196" s="13" t="s">
        <v>25</v>
      </c>
      <c r="F196" s="919" t="s">
        <v>17</v>
      </c>
      <c r="G196" s="919"/>
      <c r="H196" s="920"/>
      <c r="I196" s="920"/>
      <c r="J196" s="920"/>
      <c r="K196" s="920"/>
      <c r="L196" s="920"/>
    </row>
    <row r="197" spans="1:12" x14ac:dyDescent="0.25">
      <c r="A197" s="918"/>
      <c r="B197" s="921" t="s">
        <v>4471</v>
      </c>
      <c r="C197" s="922" t="s">
        <v>4474</v>
      </c>
      <c r="D197" s="923">
        <v>43584</v>
      </c>
      <c r="E197" s="921" t="s">
        <v>4065</v>
      </c>
      <c r="F197" s="921" t="s">
        <v>363</v>
      </c>
      <c r="G197" s="921"/>
      <c r="H197" s="924" t="s">
        <v>30</v>
      </c>
      <c r="I197" s="924"/>
      <c r="J197" s="14" t="s">
        <v>31</v>
      </c>
      <c r="K197" s="14" t="s">
        <v>32</v>
      </c>
      <c r="L197" s="16">
        <v>381.32</v>
      </c>
    </row>
    <row r="198" spans="1:12" x14ac:dyDescent="0.25">
      <c r="A198" s="918"/>
      <c r="B198" s="921"/>
      <c r="C198" s="922"/>
      <c r="D198" s="923"/>
      <c r="E198" s="921"/>
      <c r="F198" s="921"/>
      <c r="G198" s="921"/>
      <c r="H198" s="924" t="s">
        <v>33</v>
      </c>
      <c r="I198" s="924"/>
      <c r="J198" s="14" t="s">
        <v>31</v>
      </c>
      <c r="K198" s="14" t="s">
        <v>32</v>
      </c>
      <c r="L198" s="16">
        <v>342.54</v>
      </c>
    </row>
    <row r="199" spans="1:12" ht="24" x14ac:dyDescent="0.25">
      <c r="A199" s="918"/>
      <c r="B199" s="9" t="s">
        <v>34</v>
      </c>
      <c r="C199" s="13" t="s">
        <v>35</v>
      </c>
      <c r="D199" s="13" t="s">
        <v>36</v>
      </c>
      <c r="E199" s="13" t="s">
        <v>37</v>
      </c>
      <c r="F199" s="920"/>
      <c r="G199" s="920"/>
      <c r="H199" s="924" t="s">
        <v>38</v>
      </c>
      <c r="I199" s="924"/>
      <c r="J199" s="921" t="s">
        <v>31</v>
      </c>
      <c r="K199" s="921" t="s">
        <v>32</v>
      </c>
      <c r="L199" s="925">
        <v>120</v>
      </c>
    </row>
    <row r="200" spans="1:12" ht="22.8" x14ac:dyDescent="0.25">
      <c r="A200" s="918"/>
      <c r="B200" s="14" t="s">
        <v>4473</v>
      </c>
      <c r="C200" s="14" t="s">
        <v>363</v>
      </c>
      <c r="D200" s="15">
        <v>43586</v>
      </c>
      <c r="E200" s="14" t="s">
        <v>986</v>
      </c>
      <c r="F200" s="920"/>
      <c r="G200" s="920"/>
      <c r="H200" s="924"/>
      <c r="I200" s="924"/>
      <c r="J200" s="921"/>
      <c r="K200" s="921"/>
      <c r="L200" s="925"/>
    </row>
    <row r="201" spans="1:12" ht="24" x14ac:dyDescent="0.25">
      <c r="A201" s="918">
        <v>1537</v>
      </c>
      <c r="B201" s="9" t="s">
        <v>22</v>
      </c>
      <c r="C201" s="13" t="s">
        <v>23</v>
      </c>
      <c r="D201" s="13" t="s">
        <v>24</v>
      </c>
      <c r="E201" s="13" t="s">
        <v>25</v>
      </c>
      <c r="F201" s="919" t="s">
        <v>17</v>
      </c>
      <c r="G201" s="919"/>
      <c r="H201" s="920"/>
      <c r="I201" s="920"/>
      <c r="J201" s="920"/>
      <c r="K201" s="920"/>
      <c r="L201" s="920"/>
    </row>
    <row r="202" spans="1:12" x14ac:dyDescent="0.25">
      <c r="A202" s="918"/>
      <c r="B202" s="921" t="s">
        <v>4475</v>
      </c>
      <c r="C202" s="922" t="s">
        <v>4476</v>
      </c>
      <c r="D202" s="923">
        <v>43570</v>
      </c>
      <c r="E202" s="921" t="s">
        <v>4477</v>
      </c>
      <c r="F202" s="921" t="s">
        <v>4478</v>
      </c>
      <c r="G202" s="921"/>
      <c r="H202" s="924" t="s">
        <v>30</v>
      </c>
      <c r="I202" s="924"/>
      <c r="J202" s="14" t="s">
        <v>31</v>
      </c>
      <c r="K202" s="14" t="s">
        <v>32</v>
      </c>
      <c r="L202" s="16">
        <v>290</v>
      </c>
    </row>
    <row r="203" spans="1:12" x14ac:dyDescent="0.25">
      <c r="A203" s="918"/>
      <c r="B203" s="921"/>
      <c r="C203" s="922"/>
      <c r="D203" s="923"/>
      <c r="E203" s="921"/>
      <c r="F203" s="921"/>
      <c r="G203" s="921"/>
      <c r="H203" s="924" t="s">
        <v>33</v>
      </c>
      <c r="I203" s="924"/>
      <c r="J203" s="14" t="s">
        <v>31</v>
      </c>
      <c r="K203" s="14" t="s">
        <v>32</v>
      </c>
      <c r="L203" s="16">
        <v>310.83</v>
      </c>
    </row>
    <row r="204" spans="1:12" ht="24" x14ac:dyDescent="0.25">
      <c r="A204" s="918"/>
      <c r="B204" s="9" t="s">
        <v>34</v>
      </c>
      <c r="C204" s="13" t="s">
        <v>35</v>
      </c>
      <c r="D204" s="13" t="s">
        <v>36</v>
      </c>
      <c r="E204" s="13" t="s">
        <v>37</v>
      </c>
      <c r="F204" s="920"/>
      <c r="G204" s="920"/>
      <c r="H204" s="924" t="s">
        <v>38</v>
      </c>
      <c r="I204" s="924"/>
      <c r="J204" s="921" t="s">
        <v>31</v>
      </c>
      <c r="K204" s="921" t="s">
        <v>31</v>
      </c>
      <c r="L204" s="925">
        <v>0</v>
      </c>
    </row>
    <row r="205" spans="1:12" ht="22.8" x14ac:dyDescent="0.25">
      <c r="A205" s="918"/>
      <c r="B205" s="14" t="s">
        <v>239</v>
      </c>
      <c r="C205" s="14" t="s">
        <v>4478</v>
      </c>
      <c r="D205" s="15">
        <v>43572</v>
      </c>
      <c r="E205" s="14" t="s">
        <v>2447</v>
      </c>
      <c r="F205" s="920"/>
      <c r="G205" s="920"/>
      <c r="H205" s="924"/>
      <c r="I205" s="924"/>
      <c r="J205" s="921"/>
      <c r="K205" s="921"/>
      <c r="L205" s="925"/>
    </row>
    <row r="206" spans="1:12" ht="24" x14ac:dyDescent="0.25">
      <c r="A206" s="918">
        <v>1538</v>
      </c>
      <c r="B206" s="9" t="s">
        <v>22</v>
      </c>
      <c r="C206" s="13" t="s">
        <v>23</v>
      </c>
      <c r="D206" s="13" t="s">
        <v>24</v>
      </c>
      <c r="E206" s="13" t="s">
        <v>25</v>
      </c>
      <c r="F206" s="919" t="s">
        <v>17</v>
      </c>
      <c r="G206" s="919"/>
      <c r="H206" s="920"/>
      <c r="I206" s="920"/>
      <c r="J206" s="920"/>
      <c r="K206" s="920"/>
      <c r="L206" s="920"/>
    </row>
    <row r="207" spans="1:12" x14ac:dyDescent="0.25">
      <c r="A207" s="918"/>
      <c r="B207" s="921" t="s">
        <v>4475</v>
      </c>
      <c r="C207" s="922" t="s">
        <v>4479</v>
      </c>
      <c r="D207" s="923">
        <v>43577</v>
      </c>
      <c r="E207" s="921" t="s">
        <v>283</v>
      </c>
      <c r="F207" s="921" t="s">
        <v>4480</v>
      </c>
      <c r="G207" s="921"/>
      <c r="H207" s="924" t="s">
        <v>30</v>
      </c>
      <c r="I207" s="924"/>
      <c r="J207" s="14" t="s">
        <v>31</v>
      </c>
      <c r="K207" s="14" t="s">
        <v>32</v>
      </c>
      <c r="L207" s="16">
        <v>159</v>
      </c>
    </row>
    <row r="208" spans="1:12" x14ac:dyDescent="0.25">
      <c r="A208" s="918"/>
      <c r="B208" s="921"/>
      <c r="C208" s="922"/>
      <c r="D208" s="923"/>
      <c r="E208" s="921"/>
      <c r="F208" s="921"/>
      <c r="G208" s="921"/>
      <c r="H208" s="924" t="s">
        <v>33</v>
      </c>
      <c r="I208" s="924"/>
      <c r="J208" s="14" t="s">
        <v>31</v>
      </c>
      <c r="K208" s="14" t="s">
        <v>32</v>
      </c>
      <c r="L208" s="16">
        <v>238.86</v>
      </c>
    </row>
    <row r="209" spans="1:12" ht="24" x14ac:dyDescent="0.25">
      <c r="A209" s="918"/>
      <c r="B209" s="9" t="s">
        <v>34</v>
      </c>
      <c r="C209" s="13" t="s">
        <v>35</v>
      </c>
      <c r="D209" s="13" t="s">
        <v>36</v>
      </c>
      <c r="E209" s="13" t="s">
        <v>37</v>
      </c>
      <c r="F209" s="920"/>
      <c r="G209" s="920"/>
      <c r="H209" s="924" t="s">
        <v>38</v>
      </c>
      <c r="I209" s="924"/>
      <c r="J209" s="921" t="s">
        <v>31</v>
      </c>
      <c r="K209" s="921" t="s">
        <v>31</v>
      </c>
      <c r="L209" s="925">
        <v>0</v>
      </c>
    </row>
    <row r="210" spans="1:12" ht="22.8" x14ac:dyDescent="0.25">
      <c r="A210" s="918"/>
      <c r="B210" s="14" t="s">
        <v>239</v>
      </c>
      <c r="C210" s="14" t="s">
        <v>4480</v>
      </c>
      <c r="D210" s="15">
        <v>43578</v>
      </c>
      <c r="E210" s="14" t="s">
        <v>2499</v>
      </c>
      <c r="F210" s="920"/>
      <c r="G210" s="920"/>
      <c r="H210" s="924"/>
      <c r="I210" s="924"/>
      <c r="J210" s="921"/>
      <c r="K210" s="921"/>
      <c r="L210" s="925"/>
    </row>
    <row r="211" spans="1:12" ht="24" x14ac:dyDescent="0.25">
      <c r="A211" s="918">
        <v>1539</v>
      </c>
      <c r="B211" s="9" t="s">
        <v>22</v>
      </c>
      <c r="C211" s="13" t="s">
        <v>23</v>
      </c>
      <c r="D211" s="13" t="s">
        <v>24</v>
      </c>
      <c r="E211" s="13" t="s">
        <v>25</v>
      </c>
      <c r="F211" s="919" t="s">
        <v>17</v>
      </c>
      <c r="G211" s="919"/>
      <c r="H211" s="920"/>
      <c r="I211" s="920"/>
      <c r="J211" s="920"/>
      <c r="K211" s="920"/>
      <c r="L211" s="920"/>
    </row>
    <row r="212" spans="1:12" x14ac:dyDescent="0.25">
      <c r="A212" s="918"/>
      <c r="B212" s="921" t="s">
        <v>4481</v>
      </c>
      <c r="C212" s="922" t="s">
        <v>4482</v>
      </c>
      <c r="D212" s="923">
        <v>43628</v>
      </c>
      <c r="E212" s="921" t="s">
        <v>904</v>
      </c>
      <c r="F212" s="921" t="s">
        <v>4483</v>
      </c>
      <c r="G212" s="921"/>
      <c r="H212" s="924" t="s">
        <v>30</v>
      </c>
      <c r="I212" s="924"/>
      <c r="J212" s="14" t="s">
        <v>31</v>
      </c>
      <c r="K212" s="14" t="s">
        <v>31</v>
      </c>
      <c r="L212" s="16">
        <v>0</v>
      </c>
    </row>
    <row r="213" spans="1:12" x14ac:dyDescent="0.25">
      <c r="A213" s="918"/>
      <c r="B213" s="921"/>
      <c r="C213" s="922"/>
      <c r="D213" s="923"/>
      <c r="E213" s="921"/>
      <c r="F213" s="921"/>
      <c r="G213" s="921"/>
      <c r="H213" s="924" t="s">
        <v>33</v>
      </c>
      <c r="I213" s="924"/>
      <c r="J213" s="14" t="s">
        <v>31</v>
      </c>
      <c r="K213" s="14" t="s">
        <v>32</v>
      </c>
      <c r="L213" s="16">
        <v>1010.24</v>
      </c>
    </row>
    <row r="214" spans="1:12" ht="24" x14ac:dyDescent="0.25">
      <c r="A214" s="918"/>
      <c r="B214" s="9" t="s">
        <v>34</v>
      </c>
      <c r="C214" s="13" t="s">
        <v>35</v>
      </c>
      <c r="D214" s="13" t="s">
        <v>36</v>
      </c>
      <c r="E214" s="13" t="s">
        <v>37</v>
      </c>
      <c r="F214" s="920"/>
      <c r="G214" s="920"/>
      <c r="H214" s="924" t="s">
        <v>38</v>
      </c>
      <c r="I214" s="924"/>
      <c r="J214" s="921" t="s">
        <v>31</v>
      </c>
      <c r="K214" s="921" t="s">
        <v>31</v>
      </c>
      <c r="L214" s="925">
        <v>0</v>
      </c>
    </row>
    <row r="215" spans="1:12" ht="22.8" x14ac:dyDescent="0.25">
      <c r="A215" s="918"/>
      <c r="B215" s="14" t="s">
        <v>3012</v>
      </c>
      <c r="C215" s="14" t="s">
        <v>4483</v>
      </c>
      <c r="D215" s="15">
        <v>43636</v>
      </c>
      <c r="E215" s="14" t="s">
        <v>4484</v>
      </c>
      <c r="F215" s="920"/>
      <c r="G215" s="920"/>
      <c r="H215" s="924"/>
      <c r="I215" s="924"/>
      <c r="J215" s="921"/>
      <c r="K215" s="921"/>
      <c r="L215" s="925"/>
    </row>
    <row r="216" spans="1:12" ht="24" x14ac:dyDescent="0.25">
      <c r="A216" s="918">
        <v>1540</v>
      </c>
      <c r="B216" s="9" t="s">
        <v>22</v>
      </c>
      <c r="C216" s="13" t="s">
        <v>23</v>
      </c>
      <c r="D216" s="13" t="s">
        <v>24</v>
      </c>
      <c r="E216" s="13" t="s">
        <v>25</v>
      </c>
      <c r="F216" s="919" t="s">
        <v>17</v>
      </c>
      <c r="G216" s="919"/>
      <c r="H216" s="920"/>
      <c r="I216" s="920"/>
      <c r="J216" s="920"/>
      <c r="K216" s="920"/>
      <c r="L216" s="920"/>
    </row>
    <row r="217" spans="1:12" x14ac:dyDescent="0.25">
      <c r="A217" s="918"/>
      <c r="B217" s="921" t="s">
        <v>4485</v>
      </c>
      <c r="C217" s="921" t="s">
        <v>4486</v>
      </c>
      <c r="D217" s="923">
        <v>43578</v>
      </c>
      <c r="E217" s="921" t="s">
        <v>83</v>
      </c>
      <c r="F217" s="921" t="s">
        <v>4487</v>
      </c>
      <c r="G217" s="921"/>
      <c r="H217" s="924" t="s">
        <v>30</v>
      </c>
      <c r="I217" s="924"/>
      <c r="J217" s="14" t="s">
        <v>31</v>
      </c>
      <c r="K217" s="14" t="s">
        <v>32</v>
      </c>
      <c r="L217" s="16">
        <v>1554</v>
      </c>
    </row>
    <row r="218" spans="1:12" x14ac:dyDescent="0.25">
      <c r="A218" s="918"/>
      <c r="B218" s="921"/>
      <c r="C218" s="921"/>
      <c r="D218" s="923"/>
      <c r="E218" s="921"/>
      <c r="F218" s="921"/>
      <c r="G218" s="921"/>
      <c r="H218" s="924" t="s">
        <v>33</v>
      </c>
      <c r="I218" s="924"/>
      <c r="J218" s="14" t="s">
        <v>31</v>
      </c>
      <c r="K218" s="14" t="s">
        <v>32</v>
      </c>
      <c r="L218" s="16">
        <v>4518.53</v>
      </c>
    </row>
    <row r="219" spans="1:12" ht="24" x14ac:dyDescent="0.25">
      <c r="A219" s="918"/>
      <c r="B219" s="9" t="s">
        <v>34</v>
      </c>
      <c r="C219" s="13" t="s">
        <v>35</v>
      </c>
      <c r="D219" s="13" t="s">
        <v>36</v>
      </c>
      <c r="E219" s="13" t="s">
        <v>37</v>
      </c>
      <c r="F219" s="920"/>
      <c r="G219" s="920"/>
      <c r="H219" s="924" t="s">
        <v>38</v>
      </c>
      <c r="I219" s="924"/>
      <c r="J219" s="921" t="s">
        <v>31</v>
      </c>
      <c r="K219" s="921" t="s">
        <v>31</v>
      </c>
      <c r="L219" s="925">
        <v>0</v>
      </c>
    </row>
    <row r="220" spans="1:12" ht="34.200000000000003" x14ac:dyDescent="0.25">
      <c r="A220" s="918"/>
      <c r="B220" s="14" t="s">
        <v>1273</v>
      </c>
      <c r="C220" s="14" t="s">
        <v>4487</v>
      </c>
      <c r="D220" s="15">
        <v>43584</v>
      </c>
      <c r="E220" s="14" t="s">
        <v>4488</v>
      </c>
      <c r="F220" s="920"/>
      <c r="G220" s="920"/>
      <c r="H220" s="924"/>
      <c r="I220" s="924"/>
      <c r="J220" s="921"/>
      <c r="K220" s="921"/>
      <c r="L220" s="925"/>
    </row>
    <row r="221" spans="1:12" ht="24" x14ac:dyDescent="0.25">
      <c r="A221" s="918">
        <v>1541</v>
      </c>
      <c r="B221" s="9" t="s">
        <v>22</v>
      </c>
      <c r="C221" s="13" t="s">
        <v>23</v>
      </c>
      <c r="D221" s="13" t="s">
        <v>24</v>
      </c>
      <c r="E221" s="13" t="s">
        <v>25</v>
      </c>
      <c r="F221" s="919" t="s">
        <v>17</v>
      </c>
      <c r="G221" s="919"/>
      <c r="H221" s="920"/>
      <c r="I221" s="920"/>
      <c r="J221" s="920"/>
      <c r="K221" s="920"/>
      <c r="L221" s="920"/>
    </row>
    <row r="222" spans="1:12" x14ac:dyDescent="0.25">
      <c r="A222" s="918"/>
      <c r="B222" s="921" t="s">
        <v>4485</v>
      </c>
      <c r="C222" s="921" t="s">
        <v>4489</v>
      </c>
      <c r="D222" s="923">
        <v>43587</v>
      </c>
      <c r="E222" s="921" t="s">
        <v>1198</v>
      </c>
      <c r="F222" s="921" t="s">
        <v>2511</v>
      </c>
      <c r="G222" s="921"/>
      <c r="H222" s="924" t="s">
        <v>30</v>
      </c>
      <c r="I222" s="924"/>
      <c r="J222" s="14" t="s">
        <v>31</v>
      </c>
      <c r="K222" s="14" t="s">
        <v>32</v>
      </c>
      <c r="L222" s="16">
        <v>324</v>
      </c>
    </row>
    <row r="223" spans="1:12" x14ac:dyDescent="0.25">
      <c r="A223" s="918"/>
      <c r="B223" s="921"/>
      <c r="C223" s="921"/>
      <c r="D223" s="923"/>
      <c r="E223" s="921"/>
      <c r="F223" s="921"/>
      <c r="G223" s="921"/>
      <c r="H223" s="924" t="s">
        <v>33</v>
      </c>
      <c r="I223" s="924"/>
      <c r="J223" s="14" t="s">
        <v>31</v>
      </c>
      <c r="K223" s="14" t="s">
        <v>32</v>
      </c>
      <c r="L223" s="16">
        <v>550</v>
      </c>
    </row>
    <row r="224" spans="1:12" ht="24" x14ac:dyDescent="0.25">
      <c r="A224" s="918"/>
      <c r="B224" s="9" t="s">
        <v>34</v>
      </c>
      <c r="C224" s="13" t="s">
        <v>35</v>
      </c>
      <c r="D224" s="13" t="s">
        <v>36</v>
      </c>
      <c r="E224" s="13" t="s">
        <v>37</v>
      </c>
      <c r="F224" s="920"/>
      <c r="G224" s="920"/>
      <c r="H224" s="924" t="s">
        <v>38</v>
      </c>
      <c r="I224" s="924"/>
      <c r="J224" s="921" t="s">
        <v>31</v>
      </c>
      <c r="K224" s="921" t="s">
        <v>32</v>
      </c>
      <c r="L224" s="925">
        <v>100</v>
      </c>
    </row>
    <row r="225" spans="1:12" ht="34.200000000000003" x14ac:dyDescent="0.25">
      <c r="A225" s="918"/>
      <c r="B225" s="14" t="s">
        <v>1273</v>
      </c>
      <c r="C225" s="14" t="s">
        <v>2511</v>
      </c>
      <c r="D225" s="15">
        <v>43589</v>
      </c>
      <c r="E225" s="14" t="s">
        <v>404</v>
      </c>
      <c r="F225" s="920"/>
      <c r="G225" s="920"/>
      <c r="H225" s="924"/>
      <c r="I225" s="924"/>
      <c r="J225" s="921"/>
      <c r="K225" s="921"/>
      <c r="L225" s="925"/>
    </row>
    <row r="226" spans="1:12" ht="24" x14ac:dyDescent="0.25">
      <c r="A226" s="918">
        <v>1542</v>
      </c>
      <c r="B226" s="9" t="s">
        <v>22</v>
      </c>
      <c r="C226" s="13" t="s">
        <v>23</v>
      </c>
      <c r="D226" s="13" t="s">
        <v>24</v>
      </c>
      <c r="E226" s="13" t="s">
        <v>25</v>
      </c>
      <c r="F226" s="919" t="s">
        <v>17</v>
      </c>
      <c r="G226" s="919"/>
      <c r="H226" s="920"/>
      <c r="I226" s="920"/>
      <c r="J226" s="920"/>
      <c r="K226" s="920"/>
      <c r="L226" s="920"/>
    </row>
    <row r="227" spans="1:12" x14ac:dyDescent="0.25">
      <c r="A227" s="918"/>
      <c r="B227" s="921" t="s">
        <v>4485</v>
      </c>
      <c r="C227" s="921" t="s">
        <v>4490</v>
      </c>
      <c r="D227" s="923">
        <v>43602</v>
      </c>
      <c r="E227" s="921" t="s">
        <v>4491</v>
      </c>
      <c r="F227" s="921" t="s">
        <v>4492</v>
      </c>
      <c r="G227" s="921"/>
      <c r="H227" s="924" t="s">
        <v>30</v>
      </c>
      <c r="I227" s="924"/>
      <c r="J227" s="14" t="s">
        <v>31</v>
      </c>
      <c r="K227" s="14" t="s">
        <v>31</v>
      </c>
      <c r="L227" s="16">
        <v>0</v>
      </c>
    </row>
    <row r="228" spans="1:12" x14ac:dyDescent="0.25">
      <c r="A228" s="918"/>
      <c r="B228" s="921"/>
      <c r="C228" s="921"/>
      <c r="D228" s="923"/>
      <c r="E228" s="921"/>
      <c r="F228" s="921"/>
      <c r="G228" s="921"/>
      <c r="H228" s="924" t="s">
        <v>33</v>
      </c>
      <c r="I228" s="924"/>
      <c r="J228" s="14" t="s">
        <v>31</v>
      </c>
      <c r="K228" s="14" t="s">
        <v>32</v>
      </c>
      <c r="L228" s="16">
        <v>550</v>
      </c>
    </row>
    <row r="229" spans="1:12" ht="24" x14ac:dyDescent="0.25">
      <c r="A229" s="918"/>
      <c r="B229" s="9" t="s">
        <v>34</v>
      </c>
      <c r="C229" s="13" t="s">
        <v>35</v>
      </c>
      <c r="D229" s="13" t="s">
        <v>36</v>
      </c>
      <c r="E229" s="13" t="s">
        <v>37</v>
      </c>
      <c r="F229" s="920"/>
      <c r="G229" s="920"/>
      <c r="H229" s="924" t="s">
        <v>38</v>
      </c>
      <c r="I229" s="924"/>
      <c r="J229" s="921" t="s">
        <v>31</v>
      </c>
      <c r="K229" s="921" t="s">
        <v>32</v>
      </c>
      <c r="L229" s="925">
        <v>100</v>
      </c>
    </row>
    <row r="230" spans="1:12" ht="34.200000000000003" x14ac:dyDescent="0.25">
      <c r="A230" s="918"/>
      <c r="B230" s="14" t="s">
        <v>1273</v>
      </c>
      <c r="C230" s="14" t="s">
        <v>4492</v>
      </c>
      <c r="D230" s="15">
        <v>43602</v>
      </c>
      <c r="E230" s="14" t="s">
        <v>4493</v>
      </c>
      <c r="F230" s="920"/>
      <c r="G230" s="920"/>
      <c r="H230" s="924"/>
      <c r="I230" s="924"/>
      <c r="J230" s="921"/>
      <c r="K230" s="921"/>
      <c r="L230" s="925"/>
    </row>
    <row r="231" spans="1:12" ht="24" x14ac:dyDescent="0.25">
      <c r="A231" s="918">
        <v>1543</v>
      </c>
      <c r="B231" s="9" t="s">
        <v>22</v>
      </c>
      <c r="C231" s="13" t="s">
        <v>23</v>
      </c>
      <c r="D231" s="13" t="s">
        <v>24</v>
      </c>
      <c r="E231" s="13" t="s">
        <v>25</v>
      </c>
      <c r="F231" s="919" t="s">
        <v>17</v>
      </c>
      <c r="G231" s="919"/>
      <c r="H231" s="920"/>
      <c r="I231" s="920"/>
      <c r="J231" s="920"/>
      <c r="K231" s="920"/>
      <c r="L231" s="920"/>
    </row>
    <row r="232" spans="1:12" x14ac:dyDescent="0.25">
      <c r="A232" s="918"/>
      <c r="B232" s="921" t="s">
        <v>4485</v>
      </c>
      <c r="C232" s="921" t="s">
        <v>4494</v>
      </c>
      <c r="D232" s="923">
        <v>43604</v>
      </c>
      <c r="E232" s="921" t="s">
        <v>465</v>
      </c>
      <c r="F232" s="921" t="s">
        <v>4495</v>
      </c>
      <c r="G232" s="921"/>
      <c r="H232" s="924" t="s">
        <v>30</v>
      </c>
      <c r="I232" s="924"/>
      <c r="J232" s="14" t="s">
        <v>31</v>
      </c>
      <c r="K232" s="14" t="s">
        <v>32</v>
      </c>
      <c r="L232" s="16">
        <v>944</v>
      </c>
    </row>
    <row r="233" spans="1:12" x14ac:dyDescent="0.25">
      <c r="A233" s="918"/>
      <c r="B233" s="921"/>
      <c r="C233" s="921"/>
      <c r="D233" s="923"/>
      <c r="E233" s="921"/>
      <c r="F233" s="921"/>
      <c r="G233" s="921"/>
      <c r="H233" s="924" t="s">
        <v>33</v>
      </c>
      <c r="I233" s="924"/>
      <c r="J233" s="14" t="s">
        <v>31</v>
      </c>
      <c r="K233" s="14" t="s">
        <v>32</v>
      </c>
      <c r="L233" s="16">
        <v>3146.03</v>
      </c>
    </row>
    <row r="234" spans="1:12" ht="24" x14ac:dyDescent="0.25">
      <c r="A234" s="918"/>
      <c r="B234" s="9" t="s">
        <v>34</v>
      </c>
      <c r="C234" s="13" t="s">
        <v>35</v>
      </c>
      <c r="D234" s="13" t="s">
        <v>36</v>
      </c>
      <c r="E234" s="13" t="s">
        <v>37</v>
      </c>
      <c r="F234" s="920"/>
      <c r="G234" s="920"/>
      <c r="H234" s="924" t="s">
        <v>38</v>
      </c>
      <c r="I234" s="924"/>
      <c r="J234" s="921" t="s">
        <v>31</v>
      </c>
      <c r="K234" s="921" t="s">
        <v>31</v>
      </c>
      <c r="L234" s="925">
        <v>0</v>
      </c>
    </row>
    <row r="235" spans="1:12" ht="34.200000000000003" x14ac:dyDescent="0.25">
      <c r="A235" s="918"/>
      <c r="B235" s="14" t="s">
        <v>1273</v>
      </c>
      <c r="C235" s="14" t="s">
        <v>4495</v>
      </c>
      <c r="D235" s="15">
        <v>43608</v>
      </c>
      <c r="E235" s="14" t="s">
        <v>4496</v>
      </c>
      <c r="F235" s="920"/>
      <c r="G235" s="920"/>
      <c r="H235" s="924"/>
      <c r="I235" s="924"/>
      <c r="J235" s="921"/>
      <c r="K235" s="921"/>
      <c r="L235" s="925"/>
    </row>
    <row r="236" spans="1:12" ht="24" x14ac:dyDescent="0.25">
      <c r="A236" s="918">
        <v>1544</v>
      </c>
      <c r="B236" s="9" t="s">
        <v>22</v>
      </c>
      <c r="C236" s="13" t="s">
        <v>23</v>
      </c>
      <c r="D236" s="13" t="s">
        <v>24</v>
      </c>
      <c r="E236" s="13" t="s">
        <v>25</v>
      </c>
      <c r="F236" s="919" t="s">
        <v>17</v>
      </c>
      <c r="G236" s="919"/>
      <c r="H236" s="920"/>
      <c r="I236" s="920"/>
      <c r="J236" s="920"/>
      <c r="K236" s="920"/>
      <c r="L236" s="920"/>
    </row>
    <row r="237" spans="1:12" x14ac:dyDescent="0.25">
      <c r="A237" s="918"/>
      <c r="B237" s="921" t="s">
        <v>4485</v>
      </c>
      <c r="C237" s="921" t="s">
        <v>4497</v>
      </c>
      <c r="D237" s="923">
        <v>43644</v>
      </c>
      <c r="E237" s="921" t="s">
        <v>4498</v>
      </c>
      <c r="F237" s="921" t="s">
        <v>4499</v>
      </c>
      <c r="G237" s="921"/>
      <c r="H237" s="924" t="s">
        <v>30</v>
      </c>
      <c r="I237" s="924"/>
      <c r="J237" s="14" t="s">
        <v>31</v>
      </c>
      <c r="K237" s="14" t="s">
        <v>32</v>
      </c>
      <c r="L237" s="16">
        <v>618</v>
      </c>
    </row>
    <row r="238" spans="1:12" x14ac:dyDescent="0.25">
      <c r="A238" s="918"/>
      <c r="B238" s="921"/>
      <c r="C238" s="921"/>
      <c r="D238" s="923"/>
      <c r="E238" s="921"/>
      <c r="F238" s="921"/>
      <c r="G238" s="921"/>
      <c r="H238" s="924" t="s">
        <v>33</v>
      </c>
      <c r="I238" s="924"/>
      <c r="J238" s="14" t="s">
        <v>31</v>
      </c>
      <c r="K238" s="14" t="s">
        <v>32</v>
      </c>
      <c r="L238" s="16">
        <v>1171</v>
      </c>
    </row>
    <row r="239" spans="1:12" ht="24" x14ac:dyDescent="0.25">
      <c r="A239" s="918"/>
      <c r="B239" s="9" t="s">
        <v>34</v>
      </c>
      <c r="C239" s="13" t="s">
        <v>35</v>
      </c>
      <c r="D239" s="13" t="s">
        <v>36</v>
      </c>
      <c r="E239" s="13" t="s">
        <v>37</v>
      </c>
      <c r="F239" s="920"/>
      <c r="G239" s="920"/>
      <c r="H239" s="924" t="s">
        <v>38</v>
      </c>
      <c r="I239" s="924"/>
      <c r="J239" s="921" t="s">
        <v>31</v>
      </c>
      <c r="K239" s="921" t="s">
        <v>32</v>
      </c>
      <c r="L239" s="925">
        <v>100</v>
      </c>
    </row>
    <row r="240" spans="1:12" ht="34.200000000000003" x14ac:dyDescent="0.25">
      <c r="A240" s="918"/>
      <c r="B240" s="14" t="s">
        <v>1273</v>
      </c>
      <c r="C240" s="14" t="s">
        <v>4499</v>
      </c>
      <c r="D240" s="15">
        <v>43646</v>
      </c>
      <c r="E240" s="14" t="s">
        <v>475</v>
      </c>
      <c r="F240" s="920"/>
      <c r="G240" s="920"/>
      <c r="H240" s="924"/>
      <c r="I240" s="924"/>
      <c r="J240" s="921"/>
      <c r="K240" s="921"/>
      <c r="L240" s="925"/>
    </row>
    <row r="241" spans="1:12" ht="24" x14ac:dyDescent="0.25">
      <c r="A241" s="918">
        <v>1545</v>
      </c>
      <c r="B241" s="9" t="s">
        <v>22</v>
      </c>
      <c r="C241" s="13" t="s">
        <v>23</v>
      </c>
      <c r="D241" s="13" t="s">
        <v>24</v>
      </c>
      <c r="E241" s="13" t="s">
        <v>25</v>
      </c>
      <c r="F241" s="919" t="s">
        <v>17</v>
      </c>
      <c r="G241" s="919"/>
      <c r="H241" s="920"/>
      <c r="I241" s="920"/>
      <c r="J241" s="920"/>
      <c r="K241" s="920"/>
      <c r="L241" s="920"/>
    </row>
    <row r="242" spans="1:12" x14ac:dyDescent="0.25">
      <c r="A242" s="918"/>
      <c r="B242" s="921" t="s">
        <v>4485</v>
      </c>
      <c r="C242" s="921" t="s">
        <v>4500</v>
      </c>
      <c r="D242" s="923">
        <v>43718</v>
      </c>
      <c r="E242" s="921" t="s">
        <v>3716</v>
      </c>
      <c r="F242" s="921" t="s">
        <v>4495</v>
      </c>
      <c r="G242" s="921"/>
      <c r="H242" s="924" t="s">
        <v>30</v>
      </c>
      <c r="I242" s="924"/>
      <c r="J242" s="14" t="s">
        <v>31</v>
      </c>
      <c r="K242" s="14" t="s">
        <v>32</v>
      </c>
      <c r="L242" s="16">
        <v>451.4</v>
      </c>
    </row>
    <row r="243" spans="1:12" x14ac:dyDescent="0.25">
      <c r="A243" s="918"/>
      <c r="B243" s="921"/>
      <c r="C243" s="921"/>
      <c r="D243" s="923"/>
      <c r="E243" s="921"/>
      <c r="F243" s="921"/>
      <c r="G243" s="921"/>
      <c r="H243" s="924" t="s">
        <v>33</v>
      </c>
      <c r="I243" s="924"/>
      <c r="J243" s="14" t="s">
        <v>31</v>
      </c>
      <c r="K243" s="14" t="s">
        <v>32</v>
      </c>
      <c r="L243" s="16">
        <v>679.13</v>
      </c>
    </row>
    <row r="244" spans="1:12" ht="24" x14ac:dyDescent="0.25">
      <c r="A244" s="918"/>
      <c r="B244" s="9" t="s">
        <v>34</v>
      </c>
      <c r="C244" s="13" t="s">
        <v>35</v>
      </c>
      <c r="D244" s="13" t="s">
        <v>36</v>
      </c>
      <c r="E244" s="13" t="s">
        <v>37</v>
      </c>
      <c r="F244" s="920"/>
      <c r="G244" s="920"/>
      <c r="H244" s="924" t="s">
        <v>38</v>
      </c>
      <c r="I244" s="924"/>
      <c r="J244" s="921" t="s">
        <v>31</v>
      </c>
      <c r="K244" s="921" t="s">
        <v>31</v>
      </c>
      <c r="L244" s="925">
        <v>0</v>
      </c>
    </row>
    <row r="245" spans="1:12" ht="34.200000000000003" x14ac:dyDescent="0.25">
      <c r="A245" s="918"/>
      <c r="B245" s="14" t="s">
        <v>1273</v>
      </c>
      <c r="C245" s="14" t="s">
        <v>4495</v>
      </c>
      <c r="D245" s="15">
        <v>43721</v>
      </c>
      <c r="E245" s="14" t="s">
        <v>1452</v>
      </c>
      <c r="F245" s="920"/>
      <c r="G245" s="920"/>
      <c r="H245" s="924"/>
      <c r="I245" s="924"/>
      <c r="J245" s="921"/>
      <c r="K245" s="921"/>
      <c r="L245" s="925"/>
    </row>
    <row r="246" spans="1:12" ht="24" x14ac:dyDescent="0.25">
      <c r="A246" s="918">
        <v>1546</v>
      </c>
      <c r="B246" s="9" t="s">
        <v>22</v>
      </c>
      <c r="C246" s="13" t="s">
        <v>23</v>
      </c>
      <c r="D246" s="13" t="s">
        <v>24</v>
      </c>
      <c r="E246" s="13" t="s">
        <v>25</v>
      </c>
      <c r="F246" s="919" t="s">
        <v>17</v>
      </c>
      <c r="G246" s="919"/>
      <c r="H246" s="920"/>
      <c r="I246" s="920"/>
      <c r="J246" s="920"/>
      <c r="K246" s="920"/>
      <c r="L246" s="920"/>
    </row>
    <row r="247" spans="1:12" x14ac:dyDescent="0.25">
      <c r="A247" s="918"/>
      <c r="B247" s="921" t="s">
        <v>4485</v>
      </c>
      <c r="C247" s="921" t="s">
        <v>4501</v>
      </c>
      <c r="D247" s="923">
        <v>43723</v>
      </c>
      <c r="E247" s="921" t="s">
        <v>465</v>
      </c>
      <c r="F247" s="921" t="s">
        <v>4487</v>
      </c>
      <c r="G247" s="921"/>
      <c r="H247" s="924" t="s">
        <v>30</v>
      </c>
      <c r="I247" s="924"/>
      <c r="J247" s="14" t="s">
        <v>31</v>
      </c>
      <c r="K247" s="14" t="s">
        <v>32</v>
      </c>
      <c r="L247" s="16">
        <v>669</v>
      </c>
    </row>
    <row r="248" spans="1:12" x14ac:dyDescent="0.25">
      <c r="A248" s="918"/>
      <c r="B248" s="921"/>
      <c r="C248" s="921"/>
      <c r="D248" s="923"/>
      <c r="E248" s="921"/>
      <c r="F248" s="921"/>
      <c r="G248" s="921"/>
      <c r="H248" s="924" t="s">
        <v>33</v>
      </c>
      <c r="I248" s="924"/>
      <c r="J248" s="14" t="s">
        <v>31</v>
      </c>
      <c r="K248" s="14" t="s">
        <v>32</v>
      </c>
      <c r="L248" s="16">
        <v>2872.83</v>
      </c>
    </row>
    <row r="249" spans="1:12" ht="24" x14ac:dyDescent="0.25">
      <c r="A249" s="918"/>
      <c r="B249" s="9" t="s">
        <v>34</v>
      </c>
      <c r="C249" s="13" t="s">
        <v>35</v>
      </c>
      <c r="D249" s="13" t="s">
        <v>36</v>
      </c>
      <c r="E249" s="13" t="s">
        <v>37</v>
      </c>
      <c r="F249" s="920"/>
      <c r="G249" s="920"/>
      <c r="H249" s="924" t="s">
        <v>38</v>
      </c>
      <c r="I249" s="924"/>
      <c r="J249" s="921" t="s">
        <v>31</v>
      </c>
      <c r="K249" s="921" t="s">
        <v>31</v>
      </c>
      <c r="L249" s="925">
        <v>0</v>
      </c>
    </row>
    <row r="250" spans="1:12" ht="34.200000000000003" x14ac:dyDescent="0.25">
      <c r="A250" s="918"/>
      <c r="B250" s="14" t="s">
        <v>1273</v>
      </c>
      <c r="C250" s="14" t="s">
        <v>4487</v>
      </c>
      <c r="D250" s="15">
        <v>43727</v>
      </c>
      <c r="E250" s="14" t="s">
        <v>4502</v>
      </c>
      <c r="F250" s="920"/>
      <c r="G250" s="920"/>
      <c r="H250" s="924"/>
      <c r="I250" s="924"/>
      <c r="J250" s="921"/>
      <c r="K250" s="921"/>
      <c r="L250" s="925"/>
    </row>
    <row r="251" spans="1:12" ht="24" x14ac:dyDescent="0.25">
      <c r="A251" s="918">
        <v>1547</v>
      </c>
      <c r="B251" s="9" t="s">
        <v>22</v>
      </c>
      <c r="C251" s="13" t="s">
        <v>23</v>
      </c>
      <c r="D251" s="13" t="s">
        <v>24</v>
      </c>
      <c r="E251" s="13" t="s">
        <v>25</v>
      </c>
      <c r="F251" s="919" t="s">
        <v>17</v>
      </c>
      <c r="G251" s="919"/>
      <c r="H251" s="920"/>
      <c r="I251" s="920"/>
      <c r="J251" s="920"/>
      <c r="K251" s="920"/>
      <c r="L251" s="920"/>
    </row>
    <row r="252" spans="1:12" x14ac:dyDescent="0.25">
      <c r="A252" s="918"/>
      <c r="B252" s="921" t="s">
        <v>4503</v>
      </c>
      <c r="C252" s="922" t="s">
        <v>4504</v>
      </c>
      <c r="D252" s="923">
        <v>43680</v>
      </c>
      <c r="E252" s="921" t="s">
        <v>207</v>
      </c>
      <c r="F252" s="921" t="s">
        <v>208</v>
      </c>
      <c r="G252" s="921"/>
      <c r="H252" s="924" t="s">
        <v>30</v>
      </c>
      <c r="I252" s="924"/>
      <c r="J252" s="14" t="s">
        <v>31</v>
      </c>
      <c r="K252" s="14" t="s">
        <v>32</v>
      </c>
      <c r="L252" s="16">
        <v>156</v>
      </c>
    </row>
    <row r="253" spans="1:12" x14ac:dyDescent="0.25">
      <c r="A253" s="918"/>
      <c r="B253" s="921"/>
      <c r="C253" s="922"/>
      <c r="D253" s="923"/>
      <c r="E253" s="921"/>
      <c r="F253" s="921"/>
      <c r="G253" s="921"/>
      <c r="H253" s="924" t="s">
        <v>33</v>
      </c>
      <c r="I253" s="924"/>
      <c r="J253" s="14" t="s">
        <v>31</v>
      </c>
      <c r="K253" s="14" t="s">
        <v>32</v>
      </c>
      <c r="L253" s="16">
        <v>326.59000000000003</v>
      </c>
    </row>
    <row r="254" spans="1:12" ht="24" x14ac:dyDescent="0.25">
      <c r="A254" s="918"/>
      <c r="B254" s="9" t="s">
        <v>34</v>
      </c>
      <c r="C254" s="13" t="s">
        <v>35</v>
      </c>
      <c r="D254" s="13" t="s">
        <v>36</v>
      </c>
      <c r="E254" s="13" t="s">
        <v>37</v>
      </c>
      <c r="F254" s="920"/>
      <c r="G254" s="920"/>
      <c r="H254" s="924" t="s">
        <v>38</v>
      </c>
      <c r="I254" s="924"/>
      <c r="J254" s="921" t="s">
        <v>31</v>
      </c>
      <c r="K254" s="921" t="s">
        <v>32</v>
      </c>
      <c r="L254" s="925">
        <v>199.74</v>
      </c>
    </row>
    <row r="255" spans="1:12" ht="22.8" x14ac:dyDescent="0.25">
      <c r="A255" s="918"/>
      <c r="B255" s="14" t="s">
        <v>39</v>
      </c>
      <c r="C255" s="14" t="s">
        <v>208</v>
      </c>
      <c r="D255" s="15">
        <v>43681</v>
      </c>
      <c r="E255" s="14" t="s">
        <v>4505</v>
      </c>
      <c r="F255" s="920"/>
      <c r="G255" s="920"/>
      <c r="H255" s="924"/>
      <c r="I255" s="924"/>
      <c r="J255" s="921"/>
      <c r="K255" s="921"/>
      <c r="L255" s="925"/>
    </row>
    <row r="256" spans="1:12" ht="24" x14ac:dyDescent="0.25">
      <c r="A256" s="918">
        <v>1548</v>
      </c>
      <c r="B256" s="9" t="s">
        <v>22</v>
      </c>
      <c r="C256" s="13" t="s">
        <v>23</v>
      </c>
      <c r="D256" s="13" t="s">
        <v>24</v>
      </c>
      <c r="E256" s="13" t="s">
        <v>25</v>
      </c>
      <c r="F256" s="919" t="s">
        <v>17</v>
      </c>
      <c r="G256" s="919"/>
      <c r="H256" s="920"/>
      <c r="I256" s="920"/>
      <c r="J256" s="920"/>
      <c r="K256" s="920"/>
      <c r="L256" s="920"/>
    </row>
    <row r="257" spans="1:12" x14ac:dyDescent="0.25">
      <c r="A257" s="918"/>
      <c r="B257" s="921" t="s">
        <v>4506</v>
      </c>
      <c r="C257" s="922" t="s">
        <v>4507</v>
      </c>
      <c r="D257" s="923">
        <v>43722</v>
      </c>
      <c r="E257" s="921" t="s">
        <v>187</v>
      </c>
      <c r="F257" s="921" t="s">
        <v>4508</v>
      </c>
      <c r="G257" s="921"/>
      <c r="H257" s="924" t="s">
        <v>30</v>
      </c>
      <c r="I257" s="924"/>
      <c r="J257" s="14" t="s">
        <v>31</v>
      </c>
      <c r="K257" s="14" t="s">
        <v>31</v>
      </c>
      <c r="L257" s="16">
        <v>0</v>
      </c>
    </row>
    <row r="258" spans="1:12" x14ac:dyDescent="0.25">
      <c r="A258" s="918"/>
      <c r="B258" s="921"/>
      <c r="C258" s="922"/>
      <c r="D258" s="923"/>
      <c r="E258" s="921"/>
      <c r="F258" s="921"/>
      <c r="G258" s="921"/>
      <c r="H258" s="924" t="s">
        <v>33</v>
      </c>
      <c r="I258" s="924"/>
      <c r="J258" s="14" t="s">
        <v>31</v>
      </c>
      <c r="K258" s="14" t="s">
        <v>31</v>
      </c>
      <c r="L258" s="16">
        <v>0</v>
      </c>
    </row>
    <row r="259" spans="1:12" ht="24" x14ac:dyDescent="0.25">
      <c r="A259" s="918"/>
      <c r="B259" s="9" t="s">
        <v>34</v>
      </c>
      <c r="C259" s="13" t="s">
        <v>35</v>
      </c>
      <c r="D259" s="13" t="s">
        <v>36</v>
      </c>
      <c r="E259" s="13" t="s">
        <v>37</v>
      </c>
      <c r="F259" s="920"/>
      <c r="G259" s="920"/>
      <c r="H259" s="924" t="s">
        <v>38</v>
      </c>
      <c r="I259" s="924"/>
      <c r="J259" s="921" t="s">
        <v>31</v>
      </c>
      <c r="K259" s="921" t="s">
        <v>32</v>
      </c>
      <c r="L259" s="925">
        <v>640</v>
      </c>
    </row>
    <row r="260" spans="1:12" ht="22.8" x14ac:dyDescent="0.25">
      <c r="A260" s="918"/>
      <c r="B260" s="14" t="s">
        <v>39</v>
      </c>
      <c r="C260" s="14" t="s">
        <v>4508</v>
      </c>
      <c r="D260" s="15">
        <v>43725</v>
      </c>
      <c r="E260" s="14" t="s">
        <v>1617</v>
      </c>
      <c r="F260" s="920"/>
      <c r="G260" s="920"/>
      <c r="H260" s="924"/>
      <c r="I260" s="924"/>
      <c r="J260" s="921"/>
      <c r="K260" s="921"/>
      <c r="L260" s="925"/>
    </row>
    <row r="261" spans="1:12" ht="24" x14ac:dyDescent="0.25">
      <c r="A261" s="918">
        <v>1549</v>
      </c>
      <c r="B261" s="9" t="s">
        <v>22</v>
      </c>
      <c r="C261" s="13" t="s">
        <v>23</v>
      </c>
      <c r="D261" s="13" t="s">
        <v>24</v>
      </c>
      <c r="E261" s="13" t="s">
        <v>25</v>
      </c>
      <c r="F261" s="919" t="s">
        <v>17</v>
      </c>
      <c r="G261" s="919"/>
      <c r="H261" s="920"/>
      <c r="I261" s="920"/>
      <c r="J261" s="920"/>
      <c r="K261" s="920"/>
      <c r="L261" s="920"/>
    </row>
    <row r="262" spans="1:12" x14ac:dyDescent="0.25">
      <c r="A262" s="918"/>
      <c r="B262" s="921" t="s">
        <v>4509</v>
      </c>
      <c r="C262" s="922" t="s">
        <v>4510</v>
      </c>
      <c r="D262" s="923">
        <v>43558</v>
      </c>
      <c r="E262" s="921" t="s">
        <v>172</v>
      </c>
      <c r="F262" s="921" t="s">
        <v>3379</v>
      </c>
      <c r="G262" s="921"/>
      <c r="H262" s="924" t="s">
        <v>30</v>
      </c>
      <c r="I262" s="924"/>
      <c r="J262" s="14" t="s">
        <v>31</v>
      </c>
      <c r="K262" s="14" t="s">
        <v>32</v>
      </c>
      <c r="L262" s="16">
        <v>322</v>
      </c>
    </row>
    <row r="263" spans="1:12" x14ac:dyDescent="0.25">
      <c r="A263" s="918"/>
      <c r="B263" s="921"/>
      <c r="C263" s="922"/>
      <c r="D263" s="923"/>
      <c r="E263" s="921"/>
      <c r="F263" s="921"/>
      <c r="G263" s="921"/>
      <c r="H263" s="924" t="s">
        <v>33</v>
      </c>
      <c r="I263" s="924"/>
      <c r="J263" s="921" t="s">
        <v>31</v>
      </c>
      <c r="K263" s="921" t="s">
        <v>32</v>
      </c>
      <c r="L263" s="925">
        <v>450</v>
      </c>
    </row>
    <row r="264" spans="1:12" x14ac:dyDescent="0.25">
      <c r="A264" s="918"/>
      <c r="B264" s="921"/>
      <c r="C264" s="922"/>
      <c r="D264" s="923"/>
      <c r="E264" s="921"/>
      <c r="F264" s="921"/>
      <c r="G264" s="921"/>
      <c r="H264" s="924"/>
      <c r="I264" s="924"/>
      <c r="J264" s="921"/>
      <c r="K264" s="921"/>
      <c r="L264" s="925"/>
    </row>
    <row r="265" spans="1:12" ht="24" x14ac:dyDescent="0.25">
      <c r="A265" s="918"/>
      <c r="B265" s="9" t="s">
        <v>34</v>
      </c>
      <c r="C265" s="13" t="s">
        <v>35</v>
      </c>
      <c r="D265" s="13" t="s">
        <v>36</v>
      </c>
      <c r="E265" s="13" t="s">
        <v>37</v>
      </c>
      <c r="F265" s="920"/>
      <c r="G265" s="920"/>
      <c r="H265" s="924" t="s">
        <v>38</v>
      </c>
      <c r="I265" s="924"/>
      <c r="J265" s="921" t="s">
        <v>31</v>
      </c>
      <c r="K265" s="921" t="s">
        <v>32</v>
      </c>
      <c r="L265" s="925">
        <v>150</v>
      </c>
    </row>
    <row r="266" spans="1:12" ht="22.8" x14ac:dyDescent="0.25">
      <c r="A266" s="918"/>
      <c r="B266" s="14" t="s">
        <v>3975</v>
      </c>
      <c r="C266" s="14" t="s">
        <v>3379</v>
      </c>
      <c r="D266" s="15">
        <v>43562</v>
      </c>
      <c r="E266" s="14" t="s">
        <v>746</v>
      </c>
      <c r="F266" s="920"/>
      <c r="G266" s="920"/>
      <c r="H266" s="924"/>
      <c r="I266" s="924"/>
      <c r="J266" s="921"/>
      <c r="K266" s="921"/>
      <c r="L266" s="925"/>
    </row>
    <row r="267" spans="1:12" ht="24" x14ac:dyDescent="0.25">
      <c r="A267" s="918">
        <v>1550</v>
      </c>
      <c r="B267" s="9" t="s">
        <v>22</v>
      </c>
      <c r="C267" s="13" t="s">
        <v>23</v>
      </c>
      <c r="D267" s="13" t="s">
        <v>24</v>
      </c>
      <c r="E267" s="13" t="s">
        <v>25</v>
      </c>
      <c r="F267" s="919" t="s">
        <v>17</v>
      </c>
      <c r="G267" s="919"/>
      <c r="H267" s="920"/>
      <c r="I267" s="920"/>
      <c r="J267" s="920"/>
      <c r="K267" s="920"/>
      <c r="L267" s="920"/>
    </row>
    <row r="268" spans="1:12" x14ac:dyDescent="0.25">
      <c r="A268" s="918"/>
      <c r="B268" s="921" t="s">
        <v>4509</v>
      </c>
      <c r="C268" s="922" t="s">
        <v>4511</v>
      </c>
      <c r="D268" s="923">
        <v>43598</v>
      </c>
      <c r="E268" s="921" t="s">
        <v>53</v>
      </c>
      <c r="F268" s="921" t="s">
        <v>4293</v>
      </c>
      <c r="G268" s="921"/>
      <c r="H268" s="924" t="s">
        <v>30</v>
      </c>
      <c r="I268" s="924"/>
      <c r="J268" s="14" t="s">
        <v>31</v>
      </c>
      <c r="K268" s="14" t="s">
        <v>32</v>
      </c>
      <c r="L268" s="16">
        <v>229</v>
      </c>
    </row>
    <row r="269" spans="1:12" x14ac:dyDescent="0.25">
      <c r="A269" s="918"/>
      <c r="B269" s="921"/>
      <c r="C269" s="922"/>
      <c r="D269" s="923"/>
      <c r="E269" s="921"/>
      <c r="F269" s="921"/>
      <c r="G269" s="921"/>
      <c r="H269" s="924" t="s">
        <v>33</v>
      </c>
      <c r="I269" s="924"/>
      <c r="J269" s="14" t="s">
        <v>31</v>
      </c>
      <c r="K269" s="14" t="s">
        <v>32</v>
      </c>
      <c r="L269" s="16">
        <v>250</v>
      </c>
    </row>
    <row r="270" spans="1:12" ht="24" x14ac:dyDescent="0.25">
      <c r="A270" s="918"/>
      <c r="B270" s="9" t="s">
        <v>34</v>
      </c>
      <c r="C270" s="13" t="s">
        <v>35</v>
      </c>
      <c r="D270" s="13" t="s">
        <v>36</v>
      </c>
      <c r="E270" s="13" t="s">
        <v>37</v>
      </c>
      <c r="F270" s="920"/>
      <c r="G270" s="920"/>
      <c r="H270" s="924" t="s">
        <v>38</v>
      </c>
      <c r="I270" s="924"/>
      <c r="J270" s="921" t="s">
        <v>31</v>
      </c>
      <c r="K270" s="921" t="s">
        <v>32</v>
      </c>
      <c r="L270" s="925">
        <v>125</v>
      </c>
    </row>
    <row r="271" spans="1:12" ht="22.8" x14ac:dyDescent="0.25">
      <c r="A271" s="918"/>
      <c r="B271" s="14" t="s">
        <v>3975</v>
      </c>
      <c r="C271" s="14" t="s">
        <v>4293</v>
      </c>
      <c r="D271" s="15">
        <v>43599</v>
      </c>
      <c r="E271" s="14" t="s">
        <v>1311</v>
      </c>
      <c r="F271" s="920"/>
      <c r="G271" s="920"/>
      <c r="H271" s="924"/>
      <c r="I271" s="924"/>
      <c r="J271" s="921"/>
      <c r="K271" s="921"/>
      <c r="L271" s="925"/>
    </row>
    <row r="272" spans="1:12" ht="24" x14ac:dyDescent="0.25">
      <c r="A272" s="918">
        <v>1551</v>
      </c>
      <c r="B272" s="9" t="s">
        <v>22</v>
      </c>
      <c r="C272" s="13" t="s">
        <v>23</v>
      </c>
      <c r="D272" s="13" t="s">
        <v>24</v>
      </c>
      <c r="E272" s="13" t="s">
        <v>25</v>
      </c>
      <c r="F272" s="919" t="s">
        <v>17</v>
      </c>
      <c r="G272" s="919"/>
      <c r="H272" s="920"/>
      <c r="I272" s="920"/>
      <c r="J272" s="920"/>
      <c r="K272" s="920"/>
      <c r="L272" s="920"/>
    </row>
    <row r="273" spans="1:12" x14ac:dyDescent="0.25">
      <c r="A273" s="918"/>
      <c r="B273" s="921" t="s">
        <v>4512</v>
      </c>
      <c r="C273" s="922" t="s">
        <v>4513</v>
      </c>
      <c r="D273" s="923">
        <v>43592</v>
      </c>
      <c r="E273" s="921" t="s">
        <v>1195</v>
      </c>
      <c r="F273" s="921" t="s">
        <v>1376</v>
      </c>
      <c r="G273" s="921"/>
      <c r="H273" s="924" t="s">
        <v>30</v>
      </c>
      <c r="I273" s="924"/>
      <c r="J273" s="14" t="s">
        <v>31</v>
      </c>
      <c r="K273" s="14" t="s">
        <v>32</v>
      </c>
      <c r="L273" s="16">
        <v>258.49</v>
      </c>
    </row>
    <row r="274" spans="1:12" x14ac:dyDescent="0.25">
      <c r="A274" s="918"/>
      <c r="B274" s="921"/>
      <c r="C274" s="922"/>
      <c r="D274" s="923"/>
      <c r="E274" s="921"/>
      <c r="F274" s="921"/>
      <c r="G274" s="921"/>
      <c r="H274" s="924" t="s">
        <v>33</v>
      </c>
      <c r="I274" s="924"/>
      <c r="J274" s="14" t="s">
        <v>31</v>
      </c>
      <c r="K274" s="14" t="s">
        <v>32</v>
      </c>
      <c r="L274" s="16">
        <v>275.60000000000002</v>
      </c>
    </row>
    <row r="275" spans="1:12" ht="24" x14ac:dyDescent="0.25">
      <c r="A275" s="918"/>
      <c r="B275" s="9" t="s">
        <v>34</v>
      </c>
      <c r="C275" s="13" t="s">
        <v>35</v>
      </c>
      <c r="D275" s="13" t="s">
        <v>36</v>
      </c>
      <c r="E275" s="13" t="s">
        <v>37</v>
      </c>
      <c r="F275" s="920"/>
      <c r="G275" s="920"/>
      <c r="H275" s="924" t="s">
        <v>38</v>
      </c>
      <c r="I275" s="924"/>
      <c r="J275" s="921" t="s">
        <v>31</v>
      </c>
      <c r="K275" s="921" t="s">
        <v>32</v>
      </c>
      <c r="L275" s="925">
        <v>67.75</v>
      </c>
    </row>
    <row r="276" spans="1:12" ht="22.8" x14ac:dyDescent="0.25">
      <c r="A276" s="918"/>
      <c r="B276" s="14" t="s">
        <v>4514</v>
      </c>
      <c r="C276" s="14" t="s">
        <v>1376</v>
      </c>
      <c r="D276" s="15">
        <v>43593</v>
      </c>
      <c r="E276" s="14" t="s">
        <v>205</v>
      </c>
      <c r="F276" s="920"/>
      <c r="G276" s="920"/>
      <c r="H276" s="924"/>
      <c r="I276" s="924"/>
      <c r="J276" s="921"/>
      <c r="K276" s="921"/>
      <c r="L276" s="925"/>
    </row>
    <row r="277" spans="1:12" ht="24" x14ac:dyDescent="0.25">
      <c r="A277" s="918">
        <v>1552</v>
      </c>
      <c r="B277" s="9" t="s">
        <v>22</v>
      </c>
      <c r="C277" s="13" t="s">
        <v>23</v>
      </c>
      <c r="D277" s="13" t="s">
        <v>24</v>
      </c>
      <c r="E277" s="13" t="s">
        <v>25</v>
      </c>
      <c r="F277" s="919" t="s">
        <v>17</v>
      </c>
      <c r="G277" s="919"/>
      <c r="H277" s="920"/>
      <c r="I277" s="920"/>
      <c r="J277" s="920"/>
      <c r="K277" s="920"/>
      <c r="L277" s="920"/>
    </row>
    <row r="278" spans="1:12" x14ac:dyDescent="0.25">
      <c r="A278" s="918"/>
      <c r="B278" s="921" t="s">
        <v>4512</v>
      </c>
      <c r="C278" s="922" t="s">
        <v>4515</v>
      </c>
      <c r="D278" s="923">
        <v>43632</v>
      </c>
      <c r="E278" s="921" t="s">
        <v>4516</v>
      </c>
      <c r="F278" s="921" t="s">
        <v>416</v>
      </c>
      <c r="G278" s="921"/>
      <c r="H278" s="924" t="s">
        <v>30</v>
      </c>
      <c r="I278" s="924"/>
      <c r="J278" s="14" t="s">
        <v>31</v>
      </c>
      <c r="K278" s="14" t="s">
        <v>31</v>
      </c>
      <c r="L278" s="16">
        <v>0</v>
      </c>
    </row>
    <row r="279" spans="1:12" x14ac:dyDescent="0.25">
      <c r="A279" s="918"/>
      <c r="B279" s="921"/>
      <c r="C279" s="922"/>
      <c r="D279" s="923"/>
      <c r="E279" s="921"/>
      <c r="F279" s="921"/>
      <c r="G279" s="921"/>
      <c r="H279" s="924" t="s">
        <v>33</v>
      </c>
      <c r="I279" s="924"/>
      <c r="J279" s="14" t="s">
        <v>31</v>
      </c>
      <c r="K279" s="14" t="s">
        <v>31</v>
      </c>
      <c r="L279" s="16">
        <v>0</v>
      </c>
    </row>
    <row r="280" spans="1:12" ht="24" x14ac:dyDescent="0.25">
      <c r="A280" s="918"/>
      <c r="B280" s="9" t="s">
        <v>34</v>
      </c>
      <c r="C280" s="13" t="s">
        <v>35</v>
      </c>
      <c r="D280" s="13" t="s">
        <v>36</v>
      </c>
      <c r="E280" s="13" t="s">
        <v>37</v>
      </c>
      <c r="F280" s="920"/>
      <c r="G280" s="920"/>
      <c r="H280" s="924" t="s">
        <v>38</v>
      </c>
      <c r="I280" s="924"/>
      <c r="J280" s="921" t="s">
        <v>32</v>
      </c>
      <c r="K280" s="921" t="s">
        <v>31</v>
      </c>
      <c r="L280" s="925">
        <v>1835</v>
      </c>
    </row>
    <row r="281" spans="1:12" ht="22.8" x14ac:dyDescent="0.25">
      <c r="A281" s="918"/>
      <c r="B281" s="14" t="s">
        <v>4514</v>
      </c>
      <c r="C281" s="14" t="s">
        <v>416</v>
      </c>
      <c r="D281" s="15">
        <v>43637</v>
      </c>
      <c r="E281" s="14" t="s">
        <v>243</v>
      </c>
      <c r="F281" s="920"/>
      <c r="G281" s="920"/>
      <c r="H281" s="924"/>
      <c r="I281" s="924"/>
      <c r="J281" s="921"/>
      <c r="K281" s="921"/>
      <c r="L281" s="925"/>
    </row>
    <row r="282" spans="1:12" ht="24" x14ac:dyDescent="0.25">
      <c r="A282" s="918">
        <v>1553</v>
      </c>
      <c r="B282" s="9" t="s">
        <v>22</v>
      </c>
      <c r="C282" s="13" t="s">
        <v>23</v>
      </c>
      <c r="D282" s="13" t="s">
        <v>24</v>
      </c>
      <c r="E282" s="13" t="s">
        <v>25</v>
      </c>
      <c r="F282" s="919" t="s">
        <v>17</v>
      </c>
      <c r="G282" s="919"/>
      <c r="H282" s="920"/>
      <c r="I282" s="920"/>
      <c r="J282" s="920"/>
      <c r="K282" s="920"/>
      <c r="L282" s="920"/>
    </row>
    <row r="283" spans="1:12" x14ac:dyDescent="0.25">
      <c r="A283" s="918"/>
      <c r="B283" s="921" t="s">
        <v>4512</v>
      </c>
      <c r="C283" s="922" t="s">
        <v>4517</v>
      </c>
      <c r="D283" s="923">
        <v>43654</v>
      </c>
      <c r="E283" s="921" t="s">
        <v>770</v>
      </c>
      <c r="F283" s="921" t="s">
        <v>4518</v>
      </c>
      <c r="G283" s="921"/>
      <c r="H283" s="924" t="s">
        <v>30</v>
      </c>
      <c r="I283" s="924"/>
      <c r="J283" s="14" t="s">
        <v>31</v>
      </c>
      <c r="K283" s="14" t="s">
        <v>32</v>
      </c>
      <c r="L283" s="16">
        <v>525.86</v>
      </c>
    </row>
    <row r="284" spans="1:12" x14ac:dyDescent="0.25">
      <c r="A284" s="918"/>
      <c r="B284" s="921"/>
      <c r="C284" s="922"/>
      <c r="D284" s="923"/>
      <c r="E284" s="921"/>
      <c r="F284" s="921"/>
      <c r="G284" s="921"/>
      <c r="H284" s="924" t="s">
        <v>33</v>
      </c>
      <c r="I284" s="924"/>
      <c r="J284" s="14" t="s">
        <v>31</v>
      </c>
      <c r="K284" s="14" t="s">
        <v>32</v>
      </c>
      <c r="L284" s="16">
        <v>3340.25</v>
      </c>
    </row>
    <row r="285" spans="1:12" ht="24" x14ac:dyDescent="0.25">
      <c r="A285" s="918"/>
      <c r="B285" s="9" t="s">
        <v>34</v>
      </c>
      <c r="C285" s="13" t="s">
        <v>35</v>
      </c>
      <c r="D285" s="13" t="s">
        <v>36</v>
      </c>
      <c r="E285" s="13" t="s">
        <v>37</v>
      </c>
      <c r="F285" s="920"/>
      <c r="G285" s="920"/>
      <c r="H285" s="924" t="s">
        <v>38</v>
      </c>
      <c r="I285" s="924"/>
      <c r="J285" s="921" t="s">
        <v>31</v>
      </c>
      <c r="K285" s="921" t="s">
        <v>32</v>
      </c>
      <c r="L285" s="925">
        <v>226.19</v>
      </c>
    </row>
    <row r="286" spans="1:12" ht="22.8" x14ac:dyDescent="0.25">
      <c r="A286" s="918"/>
      <c r="B286" s="14" t="s">
        <v>4514</v>
      </c>
      <c r="C286" s="14" t="s">
        <v>4518</v>
      </c>
      <c r="D286" s="15">
        <v>43657</v>
      </c>
      <c r="E286" s="14" t="s">
        <v>4519</v>
      </c>
      <c r="F286" s="920"/>
      <c r="G286" s="920"/>
      <c r="H286" s="924"/>
      <c r="I286" s="924"/>
      <c r="J286" s="921"/>
      <c r="K286" s="921"/>
      <c r="L286" s="925"/>
    </row>
    <row r="287" spans="1:12" ht="24" x14ac:dyDescent="0.25">
      <c r="A287" s="918">
        <v>1554</v>
      </c>
      <c r="B287" s="9" t="s">
        <v>22</v>
      </c>
      <c r="C287" s="13" t="s">
        <v>23</v>
      </c>
      <c r="D287" s="13" t="s">
        <v>24</v>
      </c>
      <c r="E287" s="13" t="s">
        <v>25</v>
      </c>
      <c r="F287" s="919" t="s">
        <v>17</v>
      </c>
      <c r="G287" s="919"/>
      <c r="H287" s="920"/>
      <c r="I287" s="920"/>
      <c r="J287" s="920"/>
      <c r="K287" s="920"/>
      <c r="L287" s="920"/>
    </row>
    <row r="288" spans="1:12" x14ac:dyDescent="0.25">
      <c r="A288" s="918"/>
      <c r="B288" s="921" t="s">
        <v>4512</v>
      </c>
      <c r="C288" s="922" t="s">
        <v>4520</v>
      </c>
      <c r="D288" s="923">
        <v>43728</v>
      </c>
      <c r="E288" s="921" t="s">
        <v>658</v>
      </c>
      <c r="F288" s="921" t="s">
        <v>4521</v>
      </c>
      <c r="G288" s="921"/>
      <c r="H288" s="924" t="s">
        <v>30</v>
      </c>
      <c r="I288" s="924"/>
      <c r="J288" s="14" t="s">
        <v>31</v>
      </c>
      <c r="K288" s="14" t="s">
        <v>32</v>
      </c>
      <c r="L288" s="16">
        <v>930</v>
      </c>
    </row>
    <row r="289" spans="1:12" x14ac:dyDescent="0.25">
      <c r="A289" s="918"/>
      <c r="B289" s="921"/>
      <c r="C289" s="922"/>
      <c r="D289" s="923"/>
      <c r="E289" s="921"/>
      <c r="F289" s="921"/>
      <c r="G289" s="921"/>
      <c r="H289" s="924" t="s">
        <v>33</v>
      </c>
      <c r="I289" s="924"/>
      <c r="J289" s="921" t="s">
        <v>31</v>
      </c>
      <c r="K289" s="921" t="s">
        <v>32</v>
      </c>
      <c r="L289" s="925">
        <v>2118.84</v>
      </c>
    </row>
    <row r="290" spans="1:12" x14ac:dyDescent="0.25">
      <c r="A290" s="918"/>
      <c r="B290" s="921"/>
      <c r="C290" s="922"/>
      <c r="D290" s="923"/>
      <c r="E290" s="921"/>
      <c r="F290" s="921"/>
      <c r="G290" s="921"/>
      <c r="H290" s="924"/>
      <c r="I290" s="924"/>
      <c r="J290" s="921"/>
      <c r="K290" s="921"/>
      <c r="L290" s="925"/>
    </row>
    <row r="291" spans="1:12" ht="24" x14ac:dyDescent="0.25">
      <c r="A291" s="918"/>
      <c r="B291" s="9" t="s">
        <v>34</v>
      </c>
      <c r="C291" s="13" t="s">
        <v>35</v>
      </c>
      <c r="D291" s="13" t="s">
        <v>36</v>
      </c>
      <c r="E291" s="13" t="s">
        <v>37</v>
      </c>
      <c r="F291" s="920"/>
      <c r="G291" s="920"/>
      <c r="H291" s="924" t="s">
        <v>38</v>
      </c>
      <c r="I291" s="924"/>
      <c r="J291" s="921" t="s">
        <v>31</v>
      </c>
      <c r="K291" s="921" t="s">
        <v>32</v>
      </c>
      <c r="L291" s="925">
        <v>426</v>
      </c>
    </row>
    <row r="292" spans="1:12" ht="22.8" x14ac:dyDescent="0.25">
      <c r="A292" s="918"/>
      <c r="B292" s="14" t="s">
        <v>4514</v>
      </c>
      <c r="C292" s="14" t="s">
        <v>4521</v>
      </c>
      <c r="D292" s="15">
        <v>43735</v>
      </c>
      <c r="E292" s="14" t="s">
        <v>4522</v>
      </c>
      <c r="F292" s="920"/>
      <c r="G292" s="920"/>
      <c r="H292" s="924"/>
      <c r="I292" s="924"/>
      <c r="J292" s="921"/>
      <c r="K292" s="921"/>
      <c r="L292" s="925"/>
    </row>
    <row r="293" spans="1:12" ht="24" x14ac:dyDescent="0.25">
      <c r="A293" s="918">
        <v>1555</v>
      </c>
      <c r="B293" s="9" t="s">
        <v>22</v>
      </c>
      <c r="C293" s="13" t="s">
        <v>23</v>
      </c>
      <c r="D293" s="13" t="s">
        <v>24</v>
      </c>
      <c r="E293" s="13" t="s">
        <v>25</v>
      </c>
      <c r="F293" s="919" t="s">
        <v>17</v>
      </c>
      <c r="G293" s="919"/>
      <c r="H293" s="920"/>
      <c r="I293" s="920"/>
      <c r="J293" s="920"/>
      <c r="K293" s="920"/>
      <c r="L293" s="920"/>
    </row>
    <row r="294" spans="1:12" x14ac:dyDescent="0.25">
      <c r="A294" s="918"/>
      <c r="B294" s="921" t="s">
        <v>4523</v>
      </c>
      <c r="C294" s="922" t="s">
        <v>4524</v>
      </c>
      <c r="D294" s="923">
        <v>43623</v>
      </c>
      <c r="E294" s="921" t="s">
        <v>212</v>
      </c>
      <c r="F294" s="921" t="s">
        <v>4525</v>
      </c>
      <c r="G294" s="921"/>
      <c r="H294" s="924" t="s">
        <v>30</v>
      </c>
      <c r="I294" s="924"/>
      <c r="J294" s="14" t="s">
        <v>31</v>
      </c>
      <c r="K294" s="14" t="s">
        <v>32</v>
      </c>
      <c r="L294" s="16">
        <v>125</v>
      </c>
    </row>
    <row r="295" spans="1:12" x14ac:dyDescent="0.25">
      <c r="A295" s="918"/>
      <c r="B295" s="921"/>
      <c r="C295" s="922"/>
      <c r="D295" s="923"/>
      <c r="E295" s="921"/>
      <c r="F295" s="921"/>
      <c r="G295" s="921"/>
      <c r="H295" s="924" t="s">
        <v>33</v>
      </c>
      <c r="I295" s="924"/>
      <c r="J295" s="14" t="s">
        <v>31</v>
      </c>
      <c r="K295" s="14" t="s">
        <v>32</v>
      </c>
      <c r="L295" s="16">
        <v>325.60000000000002</v>
      </c>
    </row>
    <row r="296" spans="1:12" ht="24" x14ac:dyDescent="0.25">
      <c r="A296" s="918"/>
      <c r="B296" s="9" t="s">
        <v>34</v>
      </c>
      <c r="C296" s="13" t="s">
        <v>35</v>
      </c>
      <c r="D296" s="13" t="s">
        <v>36</v>
      </c>
      <c r="E296" s="13" t="s">
        <v>37</v>
      </c>
      <c r="F296" s="920"/>
      <c r="G296" s="920"/>
      <c r="H296" s="924" t="s">
        <v>38</v>
      </c>
      <c r="I296" s="924"/>
      <c r="J296" s="921" t="s">
        <v>31</v>
      </c>
      <c r="K296" s="921" t="s">
        <v>32</v>
      </c>
      <c r="L296" s="925">
        <v>150</v>
      </c>
    </row>
    <row r="297" spans="1:12" ht="22.8" x14ac:dyDescent="0.25">
      <c r="A297" s="918"/>
      <c r="B297" s="14" t="s">
        <v>257</v>
      </c>
      <c r="C297" s="14" t="s">
        <v>4525</v>
      </c>
      <c r="D297" s="15">
        <v>43624</v>
      </c>
      <c r="E297" s="14" t="s">
        <v>4526</v>
      </c>
      <c r="F297" s="920"/>
      <c r="G297" s="920"/>
      <c r="H297" s="924"/>
      <c r="I297" s="924"/>
      <c r="J297" s="921"/>
      <c r="K297" s="921"/>
      <c r="L297" s="925"/>
    </row>
    <row r="298" spans="1:12" ht="24" x14ac:dyDescent="0.25">
      <c r="A298" s="918">
        <v>1556</v>
      </c>
      <c r="B298" s="9" t="s">
        <v>22</v>
      </c>
      <c r="C298" s="13" t="s">
        <v>23</v>
      </c>
      <c r="D298" s="13" t="s">
        <v>24</v>
      </c>
      <c r="E298" s="13" t="s">
        <v>25</v>
      </c>
      <c r="F298" s="919" t="s">
        <v>17</v>
      </c>
      <c r="G298" s="919"/>
      <c r="H298" s="920"/>
      <c r="I298" s="920"/>
      <c r="J298" s="920"/>
      <c r="K298" s="920"/>
      <c r="L298" s="920"/>
    </row>
    <row r="299" spans="1:12" x14ac:dyDescent="0.25">
      <c r="A299" s="918"/>
      <c r="B299" s="921" t="s">
        <v>4527</v>
      </c>
      <c r="C299" s="922" t="s">
        <v>4528</v>
      </c>
      <c r="D299" s="923">
        <v>43634</v>
      </c>
      <c r="E299" s="921" t="s">
        <v>4529</v>
      </c>
      <c r="F299" s="921" t="s">
        <v>4530</v>
      </c>
      <c r="G299" s="921"/>
      <c r="H299" s="924" t="s">
        <v>30</v>
      </c>
      <c r="I299" s="924"/>
      <c r="J299" s="14" t="s">
        <v>31</v>
      </c>
      <c r="K299" s="14" t="s">
        <v>32</v>
      </c>
      <c r="L299" s="16">
        <v>522.5</v>
      </c>
    </row>
    <row r="300" spans="1:12" x14ac:dyDescent="0.25">
      <c r="A300" s="918"/>
      <c r="B300" s="921"/>
      <c r="C300" s="922"/>
      <c r="D300" s="923"/>
      <c r="E300" s="921"/>
      <c r="F300" s="921"/>
      <c r="G300" s="921"/>
      <c r="H300" s="924" t="s">
        <v>33</v>
      </c>
      <c r="I300" s="924"/>
      <c r="J300" s="14" t="s">
        <v>31</v>
      </c>
      <c r="K300" s="14" t="s">
        <v>32</v>
      </c>
      <c r="L300" s="16">
        <v>375.3</v>
      </c>
    </row>
    <row r="301" spans="1:12" ht="24" x14ac:dyDescent="0.25">
      <c r="A301" s="918"/>
      <c r="B301" s="9" t="s">
        <v>34</v>
      </c>
      <c r="C301" s="13" t="s">
        <v>35</v>
      </c>
      <c r="D301" s="13" t="s">
        <v>36</v>
      </c>
      <c r="E301" s="13" t="s">
        <v>37</v>
      </c>
      <c r="F301" s="920"/>
      <c r="G301" s="920"/>
      <c r="H301" s="924" t="s">
        <v>38</v>
      </c>
      <c r="I301" s="924"/>
      <c r="J301" s="921" t="s">
        <v>31</v>
      </c>
      <c r="K301" s="921" t="s">
        <v>31</v>
      </c>
      <c r="L301" s="925">
        <v>0</v>
      </c>
    </row>
    <row r="302" spans="1:12" ht="22.8" x14ac:dyDescent="0.25">
      <c r="A302" s="918"/>
      <c r="B302" s="14" t="s">
        <v>204</v>
      </c>
      <c r="C302" s="14" t="s">
        <v>4530</v>
      </c>
      <c r="D302" s="15">
        <v>43636</v>
      </c>
      <c r="E302" s="14" t="s">
        <v>2989</v>
      </c>
      <c r="F302" s="920"/>
      <c r="G302" s="920"/>
      <c r="H302" s="924"/>
      <c r="I302" s="924"/>
      <c r="J302" s="921"/>
      <c r="K302" s="921"/>
      <c r="L302" s="925"/>
    </row>
    <row r="303" spans="1:12" ht="24" x14ac:dyDescent="0.25">
      <c r="A303" s="918">
        <v>1557</v>
      </c>
      <c r="B303" s="9" t="s">
        <v>22</v>
      </c>
      <c r="C303" s="13" t="s">
        <v>23</v>
      </c>
      <c r="D303" s="13" t="s">
        <v>24</v>
      </c>
      <c r="E303" s="13" t="s">
        <v>25</v>
      </c>
      <c r="F303" s="919" t="s">
        <v>17</v>
      </c>
      <c r="G303" s="919"/>
      <c r="H303" s="920"/>
      <c r="I303" s="920"/>
      <c r="J303" s="920"/>
      <c r="K303" s="920"/>
      <c r="L303" s="920"/>
    </row>
    <row r="304" spans="1:12" x14ac:dyDescent="0.25">
      <c r="A304" s="918"/>
      <c r="B304" s="921" t="s">
        <v>4531</v>
      </c>
      <c r="C304" s="922" t="s">
        <v>4532</v>
      </c>
      <c r="D304" s="923">
        <v>43612</v>
      </c>
      <c r="E304" s="921" t="s">
        <v>151</v>
      </c>
      <c r="F304" s="921" t="s">
        <v>1085</v>
      </c>
      <c r="G304" s="921"/>
      <c r="H304" s="924" t="s">
        <v>30</v>
      </c>
      <c r="I304" s="924"/>
      <c r="J304" s="14" t="s">
        <v>32</v>
      </c>
      <c r="K304" s="14" t="s">
        <v>31</v>
      </c>
      <c r="L304" s="16">
        <v>946</v>
      </c>
    </row>
    <row r="305" spans="1:12" x14ac:dyDescent="0.25">
      <c r="A305" s="918"/>
      <c r="B305" s="921"/>
      <c r="C305" s="922"/>
      <c r="D305" s="923"/>
      <c r="E305" s="921"/>
      <c r="F305" s="921"/>
      <c r="G305" s="921"/>
      <c r="H305" s="924" t="s">
        <v>33</v>
      </c>
      <c r="I305" s="924"/>
      <c r="J305" s="921" t="s">
        <v>31</v>
      </c>
      <c r="K305" s="921" t="s">
        <v>31</v>
      </c>
      <c r="L305" s="925">
        <v>0</v>
      </c>
    </row>
    <row r="306" spans="1:12" x14ac:dyDescent="0.25">
      <c r="A306" s="918"/>
      <c r="B306" s="921"/>
      <c r="C306" s="922"/>
      <c r="D306" s="923"/>
      <c r="E306" s="921"/>
      <c r="F306" s="921"/>
      <c r="G306" s="921"/>
      <c r="H306" s="924"/>
      <c r="I306" s="924"/>
      <c r="J306" s="921"/>
      <c r="K306" s="921"/>
      <c r="L306" s="925"/>
    </row>
    <row r="307" spans="1:12" ht="24" x14ac:dyDescent="0.25">
      <c r="A307" s="918"/>
      <c r="B307" s="9" t="s">
        <v>34</v>
      </c>
      <c r="C307" s="13" t="s">
        <v>35</v>
      </c>
      <c r="D307" s="13" t="s">
        <v>36</v>
      </c>
      <c r="E307" s="13" t="s">
        <v>37</v>
      </c>
      <c r="F307" s="920"/>
      <c r="G307" s="920"/>
      <c r="H307" s="924" t="s">
        <v>38</v>
      </c>
      <c r="I307" s="924"/>
      <c r="J307" s="921" t="s">
        <v>32</v>
      </c>
      <c r="K307" s="921" t="s">
        <v>31</v>
      </c>
      <c r="L307" s="925">
        <v>54</v>
      </c>
    </row>
    <row r="308" spans="1:12" ht="22.8" x14ac:dyDescent="0.25">
      <c r="A308" s="918"/>
      <c r="B308" s="14" t="s">
        <v>39</v>
      </c>
      <c r="C308" s="14" t="s">
        <v>1085</v>
      </c>
      <c r="D308" s="15">
        <v>43617</v>
      </c>
      <c r="E308" s="14" t="s">
        <v>121</v>
      </c>
      <c r="F308" s="920"/>
      <c r="G308" s="920"/>
      <c r="H308" s="924"/>
      <c r="I308" s="924"/>
      <c r="J308" s="921"/>
      <c r="K308" s="921"/>
      <c r="L308" s="925"/>
    </row>
    <row r="309" spans="1:12" ht="24" x14ac:dyDescent="0.25">
      <c r="A309" s="918">
        <v>1558</v>
      </c>
      <c r="B309" s="9" t="s">
        <v>22</v>
      </c>
      <c r="C309" s="13" t="s">
        <v>23</v>
      </c>
      <c r="D309" s="13" t="s">
        <v>24</v>
      </c>
      <c r="E309" s="13" t="s">
        <v>25</v>
      </c>
      <c r="F309" s="919" t="s">
        <v>17</v>
      </c>
      <c r="G309" s="919"/>
      <c r="H309" s="920"/>
      <c r="I309" s="920"/>
      <c r="J309" s="920"/>
      <c r="K309" s="920"/>
      <c r="L309" s="920"/>
    </row>
    <row r="310" spans="1:12" x14ac:dyDescent="0.25">
      <c r="A310" s="918"/>
      <c r="B310" s="921" t="s">
        <v>4533</v>
      </c>
      <c r="C310" s="922" t="s">
        <v>4534</v>
      </c>
      <c r="D310" s="923">
        <v>43603</v>
      </c>
      <c r="E310" s="921" t="s">
        <v>4200</v>
      </c>
      <c r="F310" s="921" t="s">
        <v>4535</v>
      </c>
      <c r="G310" s="921"/>
      <c r="H310" s="924" t="s">
        <v>30</v>
      </c>
      <c r="I310" s="924"/>
      <c r="J310" s="14" t="s">
        <v>31</v>
      </c>
      <c r="K310" s="14" t="s">
        <v>32</v>
      </c>
      <c r="L310" s="16">
        <v>523.26</v>
      </c>
    </row>
    <row r="311" spans="1:12" x14ac:dyDescent="0.25">
      <c r="A311" s="918"/>
      <c r="B311" s="921"/>
      <c r="C311" s="922"/>
      <c r="D311" s="923"/>
      <c r="E311" s="921"/>
      <c r="F311" s="921"/>
      <c r="G311" s="921"/>
      <c r="H311" s="924" t="s">
        <v>33</v>
      </c>
      <c r="I311" s="924"/>
      <c r="J311" s="14" t="s">
        <v>31</v>
      </c>
      <c r="K311" s="14" t="s">
        <v>32</v>
      </c>
      <c r="L311" s="16">
        <v>2838.86</v>
      </c>
    </row>
    <row r="312" spans="1:12" ht="24" x14ac:dyDescent="0.25">
      <c r="A312" s="918"/>
      <c r="B312" s="9" t="s">
        <v>34</v>
      </c>
      <c r="C312" s="13" t="s">
        <v>35</v>
      </c>
      <c r="D312" s="13" t="s">
        <v>36</v>
      </c>
      <c r="E312" s="13" t="s">
        <v>37</v>
      </c>
      <c r="F312" s="920"/>
      <c r="G312" s="920"/>
      <c r="H312" s="924" t="s">
        <v>38</v>
      </c>
      <c r="I312" s="924"/>
      <c r="J312" s="921" t="s">
        <v>31</v>
      </c>
      <c r="K312" s="921" t="s">
        <v>32</v>
      </c>
      <c r="L312" s="925">
        <v>125</v>
      </c>
    </row>
    <row r="313" spans="1:12" ht="22.8" x14ac:dyDescent="0.25">
      <c r="A313" s="918"/>
      <c r="B313" s="14" t="s">
        <v>353</v>
      </c>
      <c r="C313" s="14" t="s">
        <v>4535</v>
      </c>
      <c r="D313" s="15">
        <v>43609</v>
      </c>
      <c r="E313" s="14" t="s">
        <v>3583</v>
      </c>
      <c r="F313" s="920"/>
      <c r="G313" s="920"/>
      <c r="H313" s="924"/>
      <c r="I313" s="924"/>
      <c r="J313" s="921"/>
      <c r="K313" s="921"/>
      <c r="L313" s="925"/>
    </row>
    <row r="314" spans="1:12" ht="24" x14ac:dyDescent="0.25">
      <c r="A314" s="918">
        <v>1559</v>
      </c>
      <c r="B314" s="9" t="s">
        <v>22</v>
      </c>
      <c r="C314" s="13" t="s">
        <v>23</v>
      </c>
      <c r="D314" s="13" t="s">
        <v>24</v>
      </c>
      <c r="E314" s="13" t="s">
        <v>25</v>
      </c>
      <c r="F314" s="919" t="s">
        <v>17</v>
      </c>
      <c r="G314" s="919"/>
      <c r="H314" s="920"/>
      <c r="I314" s="920"/>
      <c r="J314" s="920"/>
      <c r="K314" s="920"/>
      <c r="L314" s="920"/>
    </row>
    <row r="315" spans="1:12" x14ac:dyDescent="0.25">
      <c r="A315" s="918"/>
      <c r="B315" s="921" t="s">
        <v>4536</v>
      </c>
      <c r="C315" s="922" t="s">
        <v>4537</v>
      </c>
      <c r="D315" s="923">
        <v>43603</v>
      </c>
      <c r="E315" s="921" t="s">
        <v>2643</v>
      </c>
      <c r="F315" s="921" t="s">
        <v>416</v>
      </c>
      <c r="G315" s="921"/>
      <c r="H315" s="924" t="s">
        <v>30</v>
      </c>
      <c r="I315" s="924"/>
      <c r="J315" s="14" t="s">
        <v>31</v>
      </c>
      <c r="K315" s="14" t="s">
        <v>31</v>
      </c>
      <c r="L315" s="16">
        <v>0</v>
      </c>
    </row>
    <row r="316" spans="1:12" x14ac:dyDescent="0.25">
      <c r="A316" s="918"/>
      <c r="B316" s="921"/>
      <c r="C316" s="922"/>
      <c r="D316" s="923"/>
      <c r="E316" s="921"/>
      <c r="F316" s="921"/>
      <c r="G316" s="921"/>
      <c r="H316" s="924" t="s">
        <v>33</v>
      </c>
      <c r="I316" s="924"/>
      <c r="J316" s="921" t="s">
        <v>32</v>
      </c>
      <c r="K316" s="921" t="s">
        <v>31</v>
      </c>
      <c r="L316" s="925">
        <v>646</v>
      </c>
    </row>
    <row r="317" spans="1:12" x14ac:dyDescent="0.25">
      <c r="A317" s="918"/>
      <c r="B317" s="921"/>
      <c r="C317" s="922"/>
      <c r="D317" s="923"/>
      <c r="E317" s="921"/>
      <c r="F317" s="921"/>
      <c r="G317" s="921"/>
      <c r="H317" s="924"/>
      <c r="I317" s="924"/>
      <c r="J317" s="921"/>
      <c r="K317" s="921"/>
      <c r="L317" s="925"/>
    </row>
    <row r="318" spans="1:12" ht="24" x14ac:dyDescent="0.25">
      <c r="A318" s="918"/>
      <c r="B318" s="9" t="s">
        <v>34</v>
      </c>
      <c r="C318" s="13" t="s">
        <v>35</v>
      </c>
      <c r="D318" s="13" t="s">
        <v>36</v>
      </c>
      <c r="E318" s="13" t="s">
        <v>37</v>
      </c>
      <c r="F318" s="920"/>
      <c r="G318" s="920"/>
      <c r="H318" s="924" t="s">
        <v>38</v>
      </c>
      <c r="I318" s="924"/>
      <c r="J318" s="921" t="s">
        <v>32</v>
      </c>
      <c r="K318" s="921" t="s">
        <v>31</v>
      </c>
      <c r="L318" s="925">
        <v>150</v>
      </c>
    </row>
    <row r="319" spans="1:12" ht="22.8" x14ac:dyDescent="0.25">
      <c r="A319" s="918"/>
      <c r="B319" s="14" t="s">
        <v>39</v>
      </c>
      <c r="C319" s="14" t="s">
        <v>416</v>
      </c>
      <c r="D319" s="15">
        <v>43610</v>
      </c>
      <c r="E319" s="14" t="s">
        <v>4538</v>
      </c>
      <c r="F319" s="920"/>
      <c r="G319" s="920"/>
      <c r="H319" s="924"/>
      <c r="I319" s="924"/>
      <c r="J319" s="921"/>
      <c r="K319" s="921"/>
      <c r="L319" s="925"/>
    </row>
    <row r="320" spans="1:12" ht="24" x14ac:dyDescent="0.25">
      <c r="A320" s="918">
        <v>1560</v>
      </c>
      <c r="B320" s="9" t="s">
        <v>22</v>
      </c>
      <c r="C320" s="13" t="s">
        <v>23</v>
      </c>
      <c r="D320" s="13" t="s">
        <v>24</v>
      </c>
      <c r="E320" s="13" t="s">
        <v>25</v>
      </c>
      <c r="F320" s="919" t="s">
        <v>17</v>
      </c>
      <c r="G320" s="919"/>
      <c r="H320" s="920"/>
      <c r="I320" s="920"/>
      <c r="J320" s="920"/>
      <c r="K320" s="920"/>
      <c r="L320" s="920"/>
    </row>
    <row r="321" spans="1:12" x14ac:dyDescent="0.25">
      <c r="A321" s="918"/>
      <c r="B321" s="921" t="s">
        <v>4539</v>
      </c>
      <c r="C321" s="921" t="s">
        <v>4540</v>
      </c>
      <c r="D321" s="923">
        <v>43639</v>
      </c>
      <c r="E321" s="921" t="s">
        <v>159</v>
      </c>
      <c r="F321" s="921" t="s">
        <v>1025</v>
      </c>
      <c r="G321" s="921"/>
      <c r="H321" s="924" t="s">
        <v>30</v>
      </c>
      <c r="I321" s="924"/>
      <c r="J321" s="14" t="s">
        <v>31</v>
      </c>
      <c r="K321" s="14" t="s">
        <v>32</v>
      </c>
      <c r="L321" s="16">
        <v>1125</v>
      </c>
    </row>
    <row r="322" spans="1:12" x14ac:dyDescent="0.25">
      <c r="A322" s="918"/>
      <c r="B322" s="921"/>
      <c r="C322" s="921"/>
      <c r="D322" s="923"/>
      <c r="E322" s="921"/>
      <c r="F322" s="921"/>
      <c r="G322" s="921"/>
      <c r="H322" s="924" t="s">
        <v>33</v>
      </c>
      <c r="I322" s="924"/>
      <c r="J322" s="14" t="s">
        <v>31</v>
      </c>
      <c r="K322" s="14" t="s">
        <v>32</v>
      </c>
      <c r="L322" s="16">
        <v>532.36</v>
      </c>
    </row>
    <row r="323" spans="1:12" ht="24" x14ac:dyDescent="0.25">
      <c r="A323" s="918"/>
      <c r="B323" s="9" t="s">
        <v>34</v>
      </c>
      <c r="C323" s="13" t="s">
        <v>35</v>
      </c>
      <c r="D323" s="13" t="s">
        <v>36</v>
      </c>
      <c r="E323" s="13" t="s">
        <v>37</v>
      </c>
      <c r="F323" s="920"/>
      <c r="G323" s="920"/>
      <c r="H323" s="924" t="s">
        <v>38</v>
      </c>
      <c r="I323" s="924"/>
      <c r="J323" s="921" t="s">
        <v>31</v>
      </c>
      <c r="K323" s="921" t="s">
        <v>32</v>
      </c>
      <c r="L323" s="925">
        <v>600</v>
      </c>
    </row>
    <row r="324" spans="1:12" ht="22.8" x14ac:dyDescent="0.25">
      <c r="A324" s="918"/>
      <c r="B324" s="14" t="s">
        <v>31</v>
      </c>
      <c r="C324" s="14" t="s">
        <v>1025</v>
      </c>
      <c r="D324" s="15">
        <v>43644</v>
      </c>
      <c r="E324" s="14" t="s">
        <v>1368</v>
      </c>
      <c r="F324" s="920"/>
      <c r="G324" s="920"/>
      <c r="H324" s="924"/>
      <c r="I324" s="924"/>
      <c r="J324" s="921"/>
      <c r="K324" s="921"/>
      <c r="L324" s="925"/>
    </row>
    <row r="325" spans="1:12" ht="24" x14ac:dyDescent="0.25">
      <c r="A325" s="918">
        <v>1561</v>
      </c>
      <c r="B325" s="9" t="s">
        <v>22</v>
      </c>
      <c r="C325" s="13" t="s">
        <v>23</v>
      </c>
      <c r="D325" s="13" t="s">
        <v>24</v>
      </c>
      <c r="E325" s="13" t="s">
        <v>25</v>
      </c>
      <c r="F325" s="919" t="s">
        <v>17</v>
      </c>
      <c r="G325" s="919"/>
      <c r="H325" s="920"/>
      <c r="I325" s="920"/>
      <c r="J325" s="920"/>
      <c r="K325" s="920"/>
      <c r="L325" s="920"/>
    </row>
    <row r="326" spans="1:12" x14ac:dyDescent="0.25">
      <c r="A326" s="918"/>
      <c r="B326" s="921" t="s">
        <v>4541</v>
      </c>
      <c r="C326" s="922" t="s">
        <v>4542</v>
      </c>
      <c r="D326" s="923">
        <v>43622</v>
      </c>
      <c r="E326" s="921" t="s">
        <v>1212</v>
      </c>
      <c r="F326" s="921" t="s">
        <v>861</v>
      </c>
      <c r="G326" s="921"/>
      <c r="H326" s="924" t="s">
        <v>30</v>
      </c>
      <c r="I326" s="924"/>
      <c r="J326" s="14" t="s">
        <v>31</v>
      </c>
      <c r="K326" s="14" t="s">
        <v>31</v>
      </c>
      <c r="L326" s="16">
        <v>0</v>
      </c>
    </row>
    <row r="327" spans="1:12" x14ac:dyDescent="0.25">
      <c r="A327" s="918"/>
      <c r="B327" s="921"/>
      <c r="C327" s="922"/>
      <c r="D327" s="923"/>
      <c r="E327" s="921"/>
      <c r="F327" s="921"/>
      <c r="G327" s="921"/>
      <c r="H327" s="924" t="s">
        <v>33</v>
      </c>
      <c r="I327" s="924"/>
      <c r="J327" s="14" t="s">
        <v>31</v>
      </c>
      <c r="K327" s="14" t="s">
        <v>31</v>
      </c>
      <c r="L327" s="16">
        <v>0</v>
      </c>
    </row>
    <row r="328" spans="1:12" ht="24" x14ac:dyDescent="0.25">
      <c r="A328" s="918"/>
      <c r="B328" s="9" t="s">
        <v>34</v>
      </c>
      <c r="C328" s="13" t="s">
        <v>35</v>
      </c>
      <c r="D328" s="13" t="s">
        <v>36</v>
      </c>
      <c r="E328" s="13" t="s">
        <v>37</v>
      </c>
      <c r="F328" s="920"/>
      <c r="G328" s="920"/>
      <c r="H328" s="924" t="s">
        <v>38</v>
      </c>
      <c r="I328" s="924"/>
      <c r="J328" s="921" t="s">
        <v>31</v>
      </c>
      <c r="K328" s="921" t="s">
        <v>32</v>
      </c>
      <c r="L328" s="925">
        <v>1025</v>
      </c>
    </row>
    <row r="329" spans="1:12" ht="22.8" x14ac:dyDescent="0.25">
      <c r="A329" s="918"/>
      <c r="B329" s="14" t="s">
        <v>3763</v>
      </c>
      <c r="C329" s="14" t="s">
        <v>861</v>
      </c>
      <c r="D329" s="15">
        <v>43631</v>
      </c>
      <c r="E329" s="14" t="s">
        <v>4543</v>
      </c>
      <c r="F329" s="920"/>
      <c r="G329" s="920"/>
      <c r="H329" s="924"/>
      <c r="I329" s="924"/>
      <c r="J329" s="921"/>
      <c r="K329" s="921"/>
      <c r="L329" s="925"/>
    </row>
    <row r="330" spans="1:12" ht="24" x14ac:dyDescent="0.25">
      <c r="A330" s="918">
        <v>1562</v>
      </c>
      <c r="B330" s="9" t="s">
        <v>22</v>
      </c>
      <c r="C330" s="13" t="s">
        <v>23</v>
      </c>
      <c r="D330" s="13" t="s">
        <v>24</v>
      </c>
      <c r="E330" s="13" t="s">
        <v>25</v>
      </c>
      <c r="F330" s="919" t="s">
        <v>17</v>
      </c>
      <c r="G330" s="919"/>
      <c r="H330" s="920"/>
      <c r="I330" s="920"/>
      <c r="J330" s="920"/>
      <c r="K330" s="920"/>
      <c r="L330" s="920"/>
    </row>
    <row r="331" spans="1:12" x14ac:dyDescent="0.25">
      <c r="A331" s="918"/>
      <c r="B331" s="921" t="s">
        <v>4544</v>
      </c>
      <c r="C331" s="922" t="s">
        <v>4545</v>
      </c>
      <c r="D331" s="923">
        <v>43614</v>
      </c>
      <c r="E331" s="921" t="s">
        <v>151</v>
      </c>
      <c r="F331" s="921" t="s">
        <v>1085</v>
      </c>
      <c r="G331" s="921"/>
      <c r="H331" s="924" t="s">
        <v>30</v>
      </c>
      <c r="I331" s="924"/>
      <c r="J331" s="14" t="s">
        <v>31</v>
      </c>
      <c r="K331" s="14" t="s">
        <v>32</v>
      </c>
      <c r="L331" s="16">
        <v>412</v>
      </c>
    </row>
    <row r="332" spans="1:12" x14ac:dyDescent="0.25">
      <c r="A332" s="918"/>
      <c r="B332" s="921"/>
      <c r="C332" s="922"/>
      <c r="D332" s="923"/>
      <c r="E332" s="921"/>
      <c r="F332" s="921"/>
      <c r="G332" s="921"/>
      <c r="H332" s="924" t="s">
        <v>33</v>
      </c>
      <c r="I332" s="924"/>
      <c r="J332" s="14" t="s">
        <v>31</v>
      </c>
      <c r="K332" s="14" t="s">
        <v>32</v>
      </c>
      <c r="L332" s="16">
        <v>514.1</v>
      </c>
    </row>
    <row r="333" spans="1:12" ht="24" x14ac:dyDescent="0.25">
      <c r="A333" s="918"/>
      <c r="B333" s="9" t="s">
        <v>34</v>
      </c>
      <c r="C333" s="13" t="s">
        <v>35</v>
      </c>
      <c r="D333" s="13" t="s">
        <v>36</v>
      </c>
      <c r="E333" s="13" t="s">
        <v>37</v>
      </c>
      <c r="F333" s="920"/>
      <c r="G333" s="920"/>
      <c r="H333" s="924" t="s">
        <v>38</v>
      </c>
      <c r="I333" s="924"/>
      <c r="J333" s="921" t="s">
        <v>31</v>
      </c>
      <c r="K333" s="921" t="s">
        <v>32</v>
      </c>
      <c r="L333" s="925">
        <v>450</v>
      </c>
    </row>
    <row r="334" spans="1:12" ht="22.8" x14ac:dyDescent="0.25">
      <c r="A334" s="918"/>
      <c r="B334" s="14" t="s">
        <v>61</v>
      </c>
      <c r="C334" s="14" t="s">
        <v>1085</v>
      </c>
      <c r="D334" s="15">
        <v>43617</v>
      </c>
      <c r="E334" s="14" t="s">
        <v>4546</v>
      </c>
      <c r="F334" s="920"/>
      <c r="G334" s="920"/>
      <c r="H334" s="924"/>
      <c r="I334" s="924"/>
      <c r="J334" s="921"/>
      <c r="K334" s="921"/>
      <c r="L334" s="925"/>
    </row>
    <row r="335" spans="1:12" ht="24" x14ac:dyDescent="0.25">
      <c r="A335" s="918">
        <v>1563</v>
      </c>
      <c r="B335" s="9" t="s">
        <v>22</v>
      </c>
      <c r="C335" s="13" t="s">
        <v>23</v>
      </c>
      <c r="D335" s="13" t="s">
        <v>24</v>
      </c>
      <c r="E335" s="13" t="s">
        <v>25</v>
      </c>
      <c r="F335" s="919" t="s">
        <v>17</v>
      </c>
      <c r="G335" s="919"/>
      <c r="H335" s="920"/>
      <c r="I335" s="920"/>
      <c r="J335" s="920"/>
      <c r="K335" s="920"/>
      <c r="L335" s="920"/>
    </row>
    <row r="336" spans="1:12" x14ac:dyDescent="0.25">
      <c r="A336" s="918"/>
      <c r="B336" s="921" t="s">
        <v>4547</v>
      </c>
      <c r="C336" s="922" t="s">
        <v>4548</v>
      </c>
      <c r="D336" s="923">
        <v>43577</v>
      </c>
      <c r="E336" s="921" t="s">
        <v>298</v>
      </c>
      <c r="F336" s="921" t="s">
        <v>2465</v>
      </c>
      <c r="G336" s="921"/>
      <c r="H336" s="924" t="s">
        <v>30</v>
      </c>
      <c r="I336" s="924"/>
      <c r="J336" s="14" t="s">
        <v>31</v>
      </c>
      <c r="K336" s="14" t="s">
        <v>32</v>
      </c>
      <c r="L336" s="16">
        <v>712.5</v>
      </c>
    </row>
    <row r="337" spans="1:12" x14ac:dyDescent="0.25">
      <c r="A337" s="918"/>
      <c r="B337" s="921"/>
      <c r="C337" s="922"/>
      <c r="D337" s="923"/>
      <c r="E337" s="921"/>
      <c r="F337" s="921"/>
      <c r="G337" s="921"/>
      <c r="H337" s="924" t="s">
        <v>33</v>
      </c>
      <c r="I337" s="924"/>
      <c r="J337" s="921" t="s">
        <v>31</v>
      </c>
      <c r="K337" s="921" t="s">
        <v>32</v>
      </c>
      <c r="L337" s="925">
        <v>313.60000000000002</v>
      </c>
    </row>
    <row r="338" spans="1:12" x14ac:dyDescent="0.25">
      <c r="A338" s="918"/>
      <c r="B338" s="921"/>
      <c r="C338" s="922"/>
      <c r="D338" s="923"/>
      <c r="E338" s="921"/>
      <c r="F338" s="921"/>
      <c r="G338" s="921"/>
      <c r="H338" s="924"/>
      <c r="I338" s="924"/>
      <c r="J338" s="921"/>
      <c r="K338" s="921"/>
      <c r="L338" s="925"/>
    </row>
    <row r="339" spans="1:12" ht="24" x14ac:dyDescent="0.25">
      <c r="A339" s="918"/>
      <c r="B339" s="9" t="s">
        <v>34</v>
      </c>
      <c r="C339" s="13" t="s">
        <v>35</v>
      </c>
      <c r="D339" s="13" t="s">
        <v>36</v>
      </c>
      <c r="E339" s="13" t="s">
        <v>37</v>
      </c>
      <c r="F339" s="920"/>
      <c r="G339" s="920"/>
      <c r="H339" s="924" t="s">
        <v>38</v>
      </c>
      <c r="I339" s="924"/>
      <c r="J339" s="921" t="s">
        <v>31</v>
      </c>
      <c r="K339" s="921" t="s">
        <v>32</v>
      </c>
      <c r="L339" s="925">
        <v>150</v>
      </c>
    </row>
    <row r="340" spans="1:12" ht="22.8" x14ac:dyDescent="0.25">
      <c r="A340" s="918"/>
      <c r="B340" s="14" t="s">
        <v>55</v>
      </c>
      <c r="C340" s="14" t="s">
        <v>2465</v>
      </c>
      <c r="D340" s="15">
        <v>43579</v>
      </c>
      <c r="E340" s="14" t="s">
        <v>369</v>
      </c>
      <c r="F340" s="920"/>
      <c r="G340" s="920"/>
      <c r="H340" s="924"/>
      <c r="I340" s="924"/>
      <c r="J340" s="921"/>
      <c r="K340" s="921"/>
      <c r="L340" s="925"/>
    </row>
    <row r="341" spans="1:12" ht="24" x14ac:dyDescent="0.25">
      <c r="A341" s="918">
        <v>1564</v>
      </c>
      <c r="B341" s="9" t="s">
        <v>22</v>
      </c>
      <c r="C341" s="13" t="s">
        <v>23</v>
      </c>
      <c r="D341" s="13" t="s">
        <v>24</v>
      </c>
      <c r="E341" s="13" t="s">
        <v>25</v>
      </c>
      <c r="F341" s="919" t="s">
        <v>17</v>
      </c>
      <c r="G341" s="919"/>
      <c r="H341" s="920"/>
      <c r="I341" s="920"/>
      <c r="J341" s="920"/>
      <c r="K341" s="920"/>
      <c r="L341" s="920"/>
    </row>
    <row r="342" spans="1:12" x14ac:dyDescent="0.25">
      <c r="A342" s="918"/>
      <c r="B342" s="921" t="s">
        <v>4549</v>
      </c>
      <c r="C342" s="921" t="s">
        <v>4550</v>
      </c>
      <c r="D342" s="923">
        <v>43657</v>
      </c>
      <c r="E342" s="921" t="s">
        <v>187</v>
      </c>
      <c r="F342" s="921" t="s">
        <v>1397</v>
      </c>
      <c r="G342" s="921"/>
      <c r="H342" s="924" t="s">
        <v>30</v>
      </c>
      <c r="I342" s="924"/>
      <c r="J342" s="14" t="s">
        <v>31</v>
      </c>
      <c r="K342" s="14" t="s">
        <v>32</v>
      </c>
      <c r="L342" s="16">
        <v>275.25</v>
      </c>
    </row>
    <row r="343" spans="1:12" x14ac:dyDescent="0.25">
      <c r="A343" s="918"/>
      <c r="B343" s="921"/>
      <c r="C343" s="921"/>
      <c r="D343" s="923"/>
      <c r="E343" s="921"/>
      <c r="F343" s="921"/>
      <c r="G343" s="921"/>
      <c r="H343" s="924" t="s">
        <v>33</v>
      </c>
      <c r="I343" s="924"/>
      <c r="J343" s="14" t="s">
        <v>31</v>
      </c>
      <c r="K343" s="14" t="s">
        <v>32</v>
      </c>
      <c r="L343" s="16">
        <v>450.6</v>
      </c>
    </row>
    <row r="344" spans="1:12" ht="24" x14ac:dyDescent="0.25">
      <c r="A344" s="918"/>
      <c r="B344" s="9" t="s">
        <v>34</v>
      </c>
      <c r="C344" s="13" t="s">
        <v>35</v>
      </c>
      <c r="D344" s="13" t="s">
        <v>36</v>
      </c>
      <c r="E344" s="13" t="s">
        <v>37</v>
      </c>
      <c r="F344" s="920"/>
      <c r="G344" s="920"/>
      <c r="H344" s="924" t="s">
        <v>38</v>
      </c>
      <c r="I344" s="924"/>
      <c r="J344" s="921" t="s">
        <v>31</v>
      </c>
      <c r="K344" s="921" t="s">
        <v>31</v>
      </c>
      <c r="L344" s="925">
        <v>0</v>
      </c>
    </row>
    <row r="345" spans="1:12" ht="22.8" x14ac:dyDescent="0.25">
      <c r="A345" s="918"/>
      <c r="B345" s="14" t="s">
        <v>39</v>
      </c>
      <c r="C345" s="14" t="s">
        <v>1397</v>
      </c>
      <c r="D345" s="15">
        <v>43660</v>
      </c>
      <c r="E345" s="14" t="s">
        <v>758</v>
      </c>
      <c r="F345" s="920"/>
      <c r="G345" s="920"/>
      <c r="H345" s="924"/>
      <c r="I345" s="924"/>
      <c r="J345" s="921"/>
      <c r="K345" s="921"/>
      <c r="L345" s="925"/>
    </row>
    <row r="346" spans="1:12" ht="24" x14ac:dyDescent="0.25">
      <c r="A346" s="918">
        <v>1565</v>
      </c>
      <c r="B346" s="9" t="s">
        <v>22</v>
      </c>
      <c r="C346" s="13" t="s">
        <v>23</v>
      </c>
      <c r="D346" s="13" t="s">
        <v>24</v>
      </c>
      <c r="E346" s="13" t="s">
        <v>25</v>
      </c>
      <c r="F346" s="919" t="s">
        <v>17</v>
      </c>
      <c r="G346" s="919"/>
      <c r="H346" s="920"/>
      <c r="I346" s="920"/>
      <c r="J346" s="920"/>
      <c r="K346" s="920"/>
      <c r="L346" s="920"/>
    </row>
    <row r="347" spans="1:12" x14ac:dyDescent="0.25">
      <c r="A347" s="918"/>
      <c r="B347" s="921" t="s">
        <v>4551</v>
      </c>
      <c r="C347" s="922" t="s">
        <v>4552</v>
      </c>
      <c r="D347" s="923">
        <v>43570</v>
      </c>
      <c r="E347" s="921" t="s">
        <v>53</v>
      </c>
      <c r="F347" s="921" t="s">
        <v>4553</v>
      </c>
      <c r="G347" s="921"/>
      <c r="H347" s="924" t="s">
        <v>30</v>
      </c>
      <c r="I347" s="924"/>
      <c r="J347" s="14" t="s">
        <v>31</v>
      </c>
      <c r="K347" s="14" t="s">
        <v>32</v>
      </c>
      <c r="L347" s="16">
        <v>325.8</v>
      </c>
    </row>
    <row r="348" spans="1:12" x14ac:dyDescent="0.25">
      <c r="A348" s="918"/>
      <c r="B348" s="921"/>
      <c r="C348" s="922"/>
      <c r="D348" s="923"/>
      <c r="E348" s="921"/>
      <c r="F348" s="921"/>
      <c r="G348" s="921"/>
      <c r="H348" s="924" t="s">
        <v>33</v>
      </c>
      <c r="I348" s="924"/>
      <c r="J348" s="14" t="s">
        <v>31</v>
      </c>
      <c r="K348" s="14" t="s">
        <v>32</v>
      </c>
      <c r="L348" s="16">
        <v>221</v>
      </c>
    </row>
    <row r="349" spans="1:12" ht="24" x14ac:dyDescent="0.25">
      <c r="A349" s="918"/>
      <c r="B349" s="9" t="s">
        <v>34</v>
      </c>
      <c r="C349" s="13" t="s">
        <v>35</v>
      </c>
      <c r="D349" s="13" t="s">
        <v>36</v>
      </c>
      <c r="E349" s="13" t="s">
        <v>37</v>
      </c>
      <c r="F349" s="920"/>
      <c r="G349" s="920"/>
      <c r="H349" s="924" t="s">
        <v>38</v>
      </c>
      <c r="I349" s="924"/>
      <c r="J349" s="921" t="s">
        <v>31</v>
      </c>
      <c r="K349" s="921" t="s">
        <v>32</v>
      </c>
      <c r="L349" s="925">
        <v>72</v>
      </c>
    </row>
    <row r="350" spans="1:12" ht="34.200000000000003" x14ac:dyDescent="0.25">
      <c r="A350" s="918"/>
      <c r="B350" s="14" t="s">
        <v>2461</v>
      </c>
      <c r="C350" s="14" t="s">
        <v>4553</v>
      </c>
      <c r="D350" s="15">
        <v>43571</v>
      </c>
      <c r="E350" s="14" t="s">
        <v>1001</v>
      </c>
      <c r="F350" s="920"/>
      <c r="G350" s="920"/>
      <c r="H350" s="924"/>
      <c r="I350" s="924"/>
      <c r="J350" s="921"/>
      <c r="K350" s="921"/>
      <c r="L350" s="925"/>
    </row>
    <row r="351" spans="1:12" ht="24" x14ac:dyDescent="0.25">
      <c r="A351" s="918">
        <v>1566</v>
      </c>
      <c r="B351" s="9" t="s">
        <v>22</v>
      </c>
      <c r="C351" s="13" t="s">
        <v>23</v>
      </c>
      <c r="D351" s="13" t="s">
        <v>24</v>
      </c>
      <c r="E351" s="13" t="s">
        <v>25</v>
      </c>
      <c r="F351" s="919" t="s">
        <v>17</v>
      </c>
      <c r="G351" s="919"/>
      <c r="H351" s="920"/>
      <c r="I351" s="920"/>
      <c r="J351" s="920"/>
      <c r="K351" s="920"/>
      <c r="L351" s="920"/>
    </row>
    <row r="352" spans="1:12" x14ac:dyDescent="0.25">
      <c r="A352" s="918"/>
      <c r="B352" s="921" t="s">
        <v>4551</v>
      </c>
      <c r="C352" s="922" t="s">
        <v>4554</v>
      </c>
      <c r="D352" s="923">
        <v>43620</v>
      </c>
      <c r="E352" s="921" t="s">
        <v>1650</v>
      </c>
      <c r="F352" s="921" t="s">
        <v>1651</v>
      </c>
      <c r="G352" s="921"/>
      <c r="H352" s="924" t="s">
        <v>30</v>
      </c>
      <c r="I352" s="924"/>
      <c r="J352" s="14" t="s">
        <v>31</v>
      </c>
      <c r="K352" s="14" t="s">
        <v>32</v>
      </c>
      <c r="L352" s="16">
        <v>1150.1100000000001</v>
      </c>
    </row>
    <row r="353" spans="1:12" x14ac:dyDescent="0.25">
      <c r="A353" s="918"/>
      <c r="B353" s="921"/>
      <c r="C353" s="922"/>
      <c r="D353" s="923"/>
      <c r="E353" s="921"/>
      <c r="F353" s="921"/>
      <c r="G353" s="921"/>
      <c r="H353" s="924" t="s">
        <v>33</v>
      </c>
      <c r="I353" s="924"/>
      <c r="J353" s="921" t="s">
        <v>31</v>
      </c>
      <c r="K353" s="921" t="s">
        <v>32</v>
      </c>
      <c r="L353" s="925">
        <v>3362.17</v>
      </c>
    </row>
    <row r="354" spans="1:12" x14ac:dyDescent="0.25">
      <c r="A354" s="918"/>
      <c r="B354" s="921"/>
      <c r="C354" s="922"/>
      <c r="D354" s="923"/>
      <c r="E354" s="921"/>
      <c r="F354" s="921"/>
      <c r="G354" s="921"/>
      <c r="H354" s="924"/>
      <c r="I354" s="924"/>
      <c r="J354" s="921"/>
      <c r="K354" s="921"/>
      <c r="L354" s="925"/>
    </row>
    <row r="355" spans="1:12" ht="24" x14ac:dyDescent="0.25">
      <c r="A355" s="918"/>
      <c r="B355" s="9" t="s">
        <v>34</v>
      </c>
      <c r="C355" s="13" t="s">
        <v>35</v>
      </c>
      <c r="D355" s="13" t="s">
        <v>36</v>
      </c>
      <c r="E355" s="13" t="s">
        <v>37</v>
      </c>
      <c r="F355" s="920"/>
      <c r="G355" s="920"/>
      <c r="H355" s="924" t="s">
        <v>38</v>
      </c>
      <c r="I355" s="924"/>
      <c r="J355" s="921" t="s">
        <v>31</v>
      </c>
      <c r="K355" s="921" t="s">
        <v>32</v>
      </c>
      <c r="L355" s="925">
        <v>359.4</v>
      </c>
    </row>
    <row r="356" spans="1:12" ht="34.200000000000003" x14ac:dyDescent="0.25">
      <c r="A356" s="918"/>
      <c r="B356" s="14" t="s">
        <v>2461</v>
      </c>
      <c r="C356" s="14" t="s">
        <v>1651</v>
      </c>
      <c r="D356" s="15">
        <v>43624</v>
      </c>
      <c r="E356" s="14" t="s">
        <v>565</v>
      </c>
      <c r="F356" s="920"/>
      <c r="G356" s="920"/>
      <c r="H356" s="924"/>
      <c r="I356" s="924"/>
      <c r="J356" s="921"/>
      <c r="K356" s="921"/>
      <c r="L356" s="925"/>
    </row>
    <row r="357" spans="1:12" ht="24" x14ac:dyDescent="0.25">
      <c r="A357" s="918">
        <v>1567</v>
      </c>
      <c r="B357" s="9" t="s">
        <v>22</v>
      </c>
      <c r="C357" s="13" t="s">
        <v>23</v>
      </c>
      <c r="D357" s="13" t="s">
        <v>24</v>
      </c>
      <c r="E357" s="13" t="s">
        <v>25</v>
      </c>
      <c r="F357" s="919" t="s">
        <v>17</v>
      </c>
      <c r="G357" s="919"/>
      <c r="H357" s="920"/>
      <c r="I357" s="920"/>
      <c r="J357" s="920"/>
      <c r="K357" s="920"/>
      <c r="L357" s="920"/>
    </row>
    <row r="358" spans="1:12" x14ac:dyDescent="0.25">
      <c r="A358" s="918"/>
      <c r="B358" s="921" t="s">
        <v>4551</v>
      </c>
      <c r="C358" s="922" t="s">
        <v>4555</v>
      </c>
      <c r="D358" s="923">
        <v>43653</v>
      </c>
      <c r="E358" s="921" t="s">
        <v>1267</v>
      </c>
      <c r="F358" s="921" t="s">
        <v>3536</v>
      </c>
      <c r="G358" s="921"/>
      <c r="H358" s="924" t="s">
        <v>30</v>
      </c>
      <c r="I358" s="924"/>
      <c r="J358" s="14" t="s">
        <v>31</v>
      </c>
      <c r="K358" s="14" t="s">
        <v>32</v>
      </c>
      <c r="L358" s="16">
        <v>1105.32</v>
      </c>
    </row>
    <row r="359" spans="1:12" x14ac:dyDescent="0.25">
      <c r="A359" s="918"/>
      <c r="B359" s="921"/>
      <c r="C359" s="922"/>
      <c r="D359" s="923"/>
      <c r="E359" s="921"/>
      <c r="F359" s="921"/>
      <c r="G359" s="921"/>
      <c r="H359" s="924" t="s">
        <v>33</v>
      </c>
      <c r="I359" s="924"/>
      <c r="J359" s="14" t="s">
        <v>31</v>
      </c>
      <c r="K359" s="14" t="s">
        <v>31</v>
      </c>
      <c r="L359" s="16">
        <v>0</v>
      </c>
    </row>
    <row r="360" spans="1:12" ht="24" x14ac:dyDescent="0.25">
      <c r="A360" s="918"/>
      <c r="B360" s="9" t="s">
        <v>34</v>
      </c>
      <c r="C360" s="13" t="s">
        <v>35</v>
      </c>
      <c r="D360" s="13" t="s">
        <v>36</v>
      </c>
      <c r="E360" s="13" t="s">
        <v>37</v>
      </c>
      <c r="F360" s="920"/>
      <c r="G360" s="920"/>
      <c r="H360" s="924" t="s">
        <v>38</v>
      </c>
      <c r="I360" s="924"/>
      <c r="J360" s="921" t="s">
        <v>31</v>
      </c>
      <c r="K360" s="921" t="s">
        <v>32</v>
      </c>
      <c r="L360" s="925">
        <v>813.17</v>
      </c>
    </row>
    <row r="361" spans="1:12" ht="34.200000000000003" x14ac:dyDescent="0.25">
      <c r="A361" s="918"/>
      <c r="B361" s="14" t="s">
        <v>2461</v>
      </c>
      <c r="C361" s="14" t="s">
        <v>3536</v>
      </c>
      <c r="D361" s="15">
        <v>43660</v>
      </c>
      <c r="E361" s="14" t="s">
        <v>1091</v>
      </c>
      <c r="F361" s="920"/>
      <c r="G361" s="920"/>
      <c r="H361" s="924"/>
      <c r="I361" s="924"/>
      <c r="J361" s="921"/>
      <c r="K361" s="921"/>
      <c r="L361" s="925"/>
    </row>
    <row r="362" spans="1:12" ht="24" x14ac:dyDescent="0.25">
      <c r="A362" s="918">
        <v>1568</v>
      </c>
      <c r="B362" s="9" t="s">
        <v>22</v>
      </c>
      <c r="C362" s="13" t="s">
        <v>23</v>
      </c>
      <c r="D362" s="13" t="s">
        <v>24</v>
      </c>
      <c r="E362" s="13" t="s">
        <v>25</v>
      </c>
      <c r="F362" s="919" t="s">
        <v>17</v>
      </c>
      <c r="G362" s="919"/>
      <c r="H362" s="920"/>
      <c r="I362" s="920"/>
      <c r="J362" s="920"/>
      <c r="K362" s="920"/>
      <c r="L362" s="920"/>
    </row>
    <row r="363" spans="1:12" x14ac:dyDescent="0.25">
      <c r="A363" s="918"/>
      <c r="B363" s="921" t="s">
        <v>4556</v>
      </c>
      <c r="C363" s="922" t="s">
        <v>4557</v>
      </c>
      <c r="D363" s="923">
        <v>43639</v>
      </c>
      <c r="E363" s="921" t="s">
        <v>278</v>
      </c>
      <c r="F363" s="921" t="s">
        <v>279</v>
      </c>
      <c r="G363" s="921"/>
      <c r="H363" s="924" t="s">
        <v>30</v>
      </c>
      <c r="I363" s="924"/>
      <c r="J363" s="14" t="s">
        <v>31</v>
      </c>
      <c r="K363" s="14" t="s">
        <v>31</v>
      </c>
      <c r="L363" s="16">
        <v>0</v>
      </c>
    </row>
    <row r="364" spans="1:12" x14ac:dyDescent="0.25">
      <c r="A364" s="918"/>
      <c r="B364" s="921"/>
      <c r="C364" s="922"/>
      <c r="D364" s="923"/>
      <c r="E364" s="921"/>
      <c r="F364" s="921"/>
      <c r="G364" s="921"/>
      <c r="H364" s="924" t="s">
        <v>33</v>
      </c>
      <c r="I364" s="924"/>
      <c r="J364" s="14" t="s">
        <v>31</v>
      </c>
      <c r="K364" s="14" t="s">
        <v>31</v>
      </c>
      <c r="L364" s="16">
        <v>0</v>
      </c>
    </row>
    <row r="365" spans="1:12" ht="24" x14ac:dyDescent="0.25">
      <c r="A365" s="918"/>
      <c r="B365" s="9" t="s">
        <v>34</v>
      </c>
      <c r="C365" s="13" t="s">
        <v>35</v>
      </c>
      <c r="D365" s="13" t="s">
        <v>36</v>
      </c>
      <c r="E365" s="13" t="s">
        <v>37</v>
      </c>
      <c r="F365" s="920"/>
      <c r="G365" s="920"/>
      <c r="H365" s="924" t="s">
        <v>38</v>
      </c>
      <c r="I365" s="924"/>
      <c r="J365" s="921" t="s">
        <v>31</v>
      </c>
      <c r="K365" s="921" t="s">
        <v>32</v>
      </c>
      <c r="L365" s="925">
        <v>995</v>
      </c>
    </row>
    <row r="366" spans="1:12" ht="22.8" x14ac:dyDescent="0.25">
      <c r="A366" s="918"/>
      <c r="B366" s="14" t="s">
        <v>204</v>
      </c>
      <c r="C366" s="14" t="s">
        <v>279</v>
      </c>
      <c r="D366" s="15">
        <v>43643</v>
      </c>
      <c r="E366" s="14" t="s">
        <v>708</v>
      </c>
      <c r="F366" s="920"/>
      <c r="G366" s="920"/>
      <c r="H366" s="924"/>
      <c r="I366" s="924"/>
      <c r="J366" s="921"/>
      <c r="K366" s="921"/>
      <c r="L366" s="925"/>
    </row>
    <row r="367" spans="1:12" ht="24" x14ac:dyDescent="0.25">
      <c r="A367" s="918">
        <v>1569</v>
      </c>
      <c r="B367" s="9" t="s">
        <v>22</v>
      </c>
      <c r="C367" s="13" t="s">
        <v>23</v>
      </c>
      <c r="D367" s="13" t="s">
        <v>24</v>
      </c>
      <c r="E367" s="13" t="s">
        <v>25</v>
      </c>
      <c r="F367" s="919" t="s">
        <v>17</v>
      </c>
      <c r="G367" s="919"/>
      <c r="H367" s="920"/>
      <c r="I367" s="920"/>
      <c r="J367" s="920"/>
      <c r="K367" s="920"/>
      <c r="L367" s="920"/>
    </row>
    <row r="368" spans="1:12" x14ac:dyDescent="0.25">
      <c r="A368" s="918"/>
      <c r="B368" s="921" t="s">
        <v>4556</v>
      </c>
      <c r="C368" s="922" t="s">
        <v>4558</v>
      </c>
      <c r="D368" s="923">
        <v>43671</v>
      </c>
      <c r="E368" s="921" t="s">
        <v>1380</v>
      </c>
      <c r="F368" s="921" t="s">
        <v>1394</v>
      </c>
      <c r="G368" s="921"/>
      <c r="H368" s="924" t="s">
        <v>30</v>
      </c>
      <c r="I368" s="924"/>
      <c r="J368" s="14" t="s">
        <v>31</v>
      </c>
      <c r="K368" s="14" t="s">
        <v>32</v>
      </c>
      <c r="L368" s="16">
        <v>191</v>
      </c>
    </row>
    <row r="369" spans="1:12" x14ac:dyDescent="0.25">
      <c r="A369" s="918"/>
      <c r="B369" s="921"/>
      <c r="C369" s="922"/>
      <c r="D369" s="923"/>
      <c r="E369" s="921"/>
      <c r="F369" s="921"/>
      <c r="G369" s="921"/>
      <c r="H369" s="924" t="s">
        <v>33</v>
      </c>
      <c r="I369" s="924"/>
      <c r="J369" s="14" t="s">
        <v>31</v>
      </c>
      <c r="K369" s="14" t="s">
        <v>32</v>
      </c>
      <c r="L369" s="16">
        <v>568.6</v>
      </c>
    </row>
    <row r="370" spans="1:12" ht="24" x14ac:dyDescent="0.25">
      <c r="A370" s="918"/>
      <c r="B370" s="9" t="s">
        <v>34</v>
      </c>
      <c r="C370" s="13" t="s">
        <v>35</v>
      </c>
      <c r="D370" s="13" t="s">
        <v>36</v>
      </c>
      <c r="E370" s="13" t="s">
        <v>37</v>
      </c>
      <c r="F370" s="920"/>
      <c r="G370" s="920"/>
      <c r="H370" s="924" t="s">
        <v>38</v>
      </c>
      <c r="I370" s="924"/>
      <c r="J370" s="921" t="s">
        <v>31</v>
      </c>
      <c r="K370" s="921" t="s">
        <v>32</v>
      </c>
      <c r="L370" s="925">
        <v>57</v>
      </c>
    </row>
    <row r="371" spans="1:12" ht="22.8" x14ac:dyDescent="0.25">
      <c r="A371" s="918"/>
      <c r="B371" s="14" t="s">
        <v>204</v>
      </c>
      <c r="C371" s="14" t="s">
        <v>1394</v>
      </c>
      <c r="D371" s="15">
        <v>43672</v>
      </c>
      <c r="E371" s="14" t="s">
        <v>4559</v>
      </c>
      <c r="F371" s="920"/>
      <c r="G371" s="920"/>
      <c r="H371" s="924"/>
      <c r="I371" s="924"/>
      <c r="J371" s="921"/>
      <c r="K371" s="921"/>
      <c r="L371" s="925"/>
    </row>
    <row r="372" spans="1:12" ht="24" x14ac:dyDescent="0.25">
      <c r="A372" s="918">
        <v>1570</v>
      </c>
      <c r="B372" s="9" t="s">
        <v>22</v>
      </c>
      <c r="C372" s="13" t="s">
        <v>23</v>
      </c>
      <c r="D372" s="13" t="s">
        <v>24</v>
      </c>
      <c r="E372" s="13" t="s">
        <v>25</v>
      </c>
      <c r="F372" s="919" t="s">
        <v>17</v>
      </c>
      <c r="G372" s="919"/>
      <c r="H372" s="920"/>
      <c r="I372" s="920"/>
      <c r="J372" s="920"/>
      <c r="K372" s="920"/>
      <c r="L372" s="920"/>
    </row>
    <row r="373" spans="1:12" x14ac:dyDescent="0.25">
      <c r="A373" s="918"/>
      <c r="B373" s="921" t="s">
        <v>4556</v>
      </c>
      <c r="C373" s="922" t="s">
        <v>4560</v>
      </c>
      <c r="D373" s="923">
        <v>43726</v>
      </c>
      <c r="E373" s="921" t="s">
        <v>298</v>
      </c>
      <c r="F373" s="921" t="s">
        <v>607</v>
      </c>
      <c r="G373" s="921"/>
      <c r="H373" s="924" t="s">
        <v>30</v>
      </c>
      <c r="I373" s="924"/>
      <c r="J373" s="14" t="s">
        <v>31</v>
      </c>
      <c r="K373" s="14" t="s">
        <v>32</v>
      </c>
      <c r="L373" s="16">
        <v>378.19</v>
      </c>
    </row>
    <row r="374" spans="1:12" x14ac:dyDescent="0.25">
      <c r="A374" s="918"/>
      <c r="B374" s="921"/>
      <c r="C374" s="922"/>
      <c r="D374" s="923"/>
      <c r="E374" s="921"/>
      <c r="F374" s="921"/>
      <c r="G374" s="921"/>
      <c r="H374" s="924" t="s">
        <v>33</v>
      </c>
      <c r="I374" s="924"/>
      <c r="J374" s="921" t="s">
        <v>31</v>
      </c>
      <c r="K374" s="921" t="s">
        <v>32</v>
      </c>
      <c r="L374" s="925">
        <v>241.6</v>
      </c>
    </row>
    <row r="375" spans="1:12" x14ac:dyDescent="0.25">
      <c r="A375" s="918"/>
      <c r="B375" s="921"/>
      <c r="C375" s="922"/>
      <c r="D375" s="923"/>
      <c r="E375" s="921"/>
      <c r="F375" s="921"/>
      <c r="G375" s="921"/>
      <c r="H375" s="924"/>
      <c r="I375" s="924"/>
      <c r="J375" s="921"/>
      <c r="K375" s="921"/>
      <c r="L375" s="925"/>
    </row>
    <row r="376" spans="1:12" ht="24" x14ac:dyDescent="0.25">
      <c r="A376" s="918"/>
      <c r="B376" s="9" t="s">
        <v>34</v>
      </c>
      <c r="C376" s="13" t="s">
        <v>35</v>
      </c>
      <c r="D376" s="13" t="s">
        <v>36</v>
      </c>
      <c r="E376" s="13" t="s">
        <v>37</v>
      </c>
      <c r="F376" s="920"/>
      <c r="G376" s="920"/>
      <c r="H376" s="924" t="s">
        <v>38</v>
      </c>
      <c r="I376" s="924"/>
      <c r="J376" s="921" t="s">
        <v>31</v>
      </c>
      <c r="K376" s="921" t="s">
        <v>32</v>
      </c>
      <c r="L376" s="925">
        <v>1894</v>
      </c>
    </row>
    <row r="377" spans="1:12" ht="22.8" x14ac:dyDescent="0.25">
      <c r="A377" s="918"/>
      <c r="B377" s="14" t="s">
        <v>204</v>
      </c>
      <c r="C377" s="14" t="s">
        <v>607</v>
      </c>
      <c r="D377" s="15">
        <v>43728</v>
      </c>
      <c r="E377" s="14" t="s">
        <v>1676</v>
      </c>
      <c r="F377" s="920"/>
      <c r="G377" s="920"/>
      <c r="H377" s="924"/>
      <c r="I377" s="924"/>
      <c r="J377" s="921"/>
      <c r="K377" s="921"/>
      <c r="L377" s="925"/>
    </row>
    <row r="378" spans="1:12" ht="24" x14ac:dyDescent="0.25">
      <c r="A378" s="918">
        <v>1571</v>
      </c>
      <c r="B378" s="9" t="s">
        <v>22</v>
      </c>
      <c r="C378" s="13" t="s">
        <v>23</v>
      </c>
      <c r="D378" s="13" t="s">
        <v>24</v>
      </c>
      <c r="E378" s="13" t="s">
        <v>25</v>
      </c>
      <c r="F378" s="919" t="s">
        <v>17</v>
      </c>
      <c r="G378" s="919"/>
      <c r="H378" s="920"/>
      <c r="I378" s="920"/>
      <c r="J378" s="920"/>
      <c r="K378" s="920"/>
      <c r="L378" s="920"/>
    </row>
    <row r="379" spans="1:12" x14ac:dyDescent="0.25">
      <c r="A379" s="918"/>
      <c r="B379" s="921" t="s">
        <v>4561</v>
      </c>
      <c r="C379" s="922" t="s">
        <v>4562</v>
      </c>
      <c r="D379" s="923">
        <v>43579</v>
      </c>
      <c r="E379" s="921" t="s">
        <v>582</v>
      </c>
      <c r="F379" s="921" t="s">
        <v>583</v>
      </c>
      <c r="G379" s="921"/>
      <c r="H379" s="924" t="s">
        <v>30</v>
      </c>
      <c r="I379" s="924"/>
      <c r="J379" s="14" t="s">
        <v>31</v>
      </c>
      <c r="K379" s="14" t="s">
        <v>32</v>
      </c>
      <c r="L379" s="16">
        <v>284.8</v>
      </c>
    </row>
    <row r="380" spans="1:12" x14ac:dyDescent="0.25">
      <c r="A380" s="918"/>
      <c r="B380" s="921"/>
      <c r="C380" s="922"/>
      <c r="D380" s="923"/>
      <c r="E380" s="921"/>
      <c r="F380" s="921"/>
      <c r="G380" s="921"/>
      <c r="H380" s="924" t="s">
        <v>33</v>
      </c>
      <c r="I380" s="924"/>
      <c r="J380" s="14" t="s">
        <v>31</v>
      </c>
      <c r="K380" s="14" t="s">
        <v>32</v>
      </c>
      <c r="L380" s="16">
        <v>484.73</v>
      </c>
    </row>
    <row r="381" spans="1:12" ht="24" x14ac:dyDescent="0.25">
      <c r="A381" s="918"/>
      <c r="B381" s="9" t="s">
        <v>34</v>
      </c>
      <c r="C381" s="13" t="s">
        <v>35</v>
      </c>
      <c r="D381" s="13" t="s">
        <v>36</v>
      </c>
      <c r="E381" s="13" t="s">
        <v>37</v>
      </c>
      <c r="F381" s="920"/>
      <c r="G381" s="920"/>
      <c r="H381" s="924" t="s">
        <v>38</v>
      </c>
      <c r="I381" s="924"/>
      <c r="J381" s="921" t="s">
        <v>31</v>
      </c>
      <c r="K381" s="921" t="s">
        <v>31</v>
      </c>
      <c r="L381" s="925">
        <v>0</v>
      </c>
    </row>
    <row r="382" spans="1:12" ht="22.8" x14ac:dyDescent="0.25">
      <c r="A382" s="918"/>
      <c r="B382" s="14" t="s">
        <v>229</v>
      </c>
      <c r="C382" s="14" t="s">
        <v>583</v>
      </c>
      <c r="D382" s="15">
        <v>43581</v>
      </c>
      <c r="E382" s="14" t="s">
        <v>117</v>
      </c>
      <c r="F382" s="920"/>
      <c r="G382" s="920"/>
      <c r="H382" s="924"/>
      <c r="I382" s="924"/>
      <c r="J382" s="921"/>
      <c r="K382" s="921"/>
      <c r="L382" s="925"/>
    </row>
    <row r="383" spans="1:12" ht="24" x14ac:dyDescent="0.25">
      <c r="A383" s="918">
        <v>1572</v>
      </c>
      <c r="B383" s="9" t="s">
        <v>22</v>
      </c>
      <c r="C383" s="13" t="s">
        <v>23</v>
      </c>
      <c r="D383" s="13" t="s">
        <v>24</v>
      </c>
      <c r="E383" s="13" t="s">
        <v>25</v>
      </c>
      <c r="F383" s="919" t="s">
        <v>17</v>
      </c>
      <c r="G383" s="919"/>
      <c r="H383" s="920"/>
      <c r="I383" s="920"/>
      <c r="J383" s="920"/>
      <c r="K383" s="920"/>
      <c r="L383" s="920"/>
    </row>
    <row r="384" spans="1:12" x14ac:dyDescent="0.25">
      <c r="A384" s="918"/>
      <c r="B384" s="921" t="s">
        <v>4561</v>
      </c>
      <c r="C384" s="922" t="s">
        <v>4563</v>
      </c>
      <c r="D384" s="923">
        <v>43619</v>
      </c>
      <c r="E384" s="921" t="s">
        <v>2754</v>
      </c>
      <c r="F384" s="921" t="s">
        <v>4564</v>
      </c>
      <c r="G384" s="921"/>
      <c r="H384" s="924" t="s">
        <v>30</v>
      </c>
      <c r="I384" s="924"/>
      <c r="J384" s="14" t="s">
        <v>31</v>
      </c>
      <c r="K384" s="14" t="s">
        <v>32</v>
      </c>
      <c r="L384" s="16">
        <v>449.99</v>
      </c>
    </row>
    <row r="385" spans="1:12" x14ac:dyDescent="0.25">
      <c r="A385" s="918"/>
      <c r="B385" s="921"/>
      <c r="C385" s="922"/>
      <c r="D385" s="923"/>
      <c r="E385" s="921"/>
      <c r="F385" s="921"/>
      <c r="G385" s="921"/>
      <c r="H385" s="924" t="s">
        <v>33</v>
      </c>
      <c r="I385" s="924"/>
      <c r="J385" s="14" t="s">
        <v>31</v>
      </c>
      <c r="K385" s="14" t="s">
        <v>32</v>
      </c>
      <c r="L385" s="16">
        <v>1679.24</v>
      </c>
    </row>
    <row r="386" spans="1:12" ht="24" x14ac:dyDescent="0.25">
      <c r="A386" s="918"/>
      <c r="B386" s="9" t="s">
        <v>34</v>
      </c>
      <c r="C386" s="13" t="s">
        <v>35</v>
      </c>
      <c r="D386" s="13" t="s">
        <v>36</v>
      </c>
      <c r="E386" s="13" t="s">
        <v>37</v>
      </c>
      <c r="F386" s="920"/>
      <c r="G386" s="920"/>
      <c r="H386" s="924" t="s">
        <v>38</v>
      </c>
      <c r="I386" s="924"/>
      <c r="J386" s="921" t="s">
        <v>31</v>
      </c>
      <c r="K386" s="921" t="s">
        <v>31</v>
      </c>
      <c r="L386" s="925">
        <v>0</v>
      </c>
    </row>
    <row r="387" spans="1:12" ht="22.8" x14ac:dyDescent="0.25">
      <c r="A387" s="918"/>
      <c r="B387" s="14" t="s">
        <v>229</v>
      </c>
      <c r="C387" s="14" t="s">
        <v>4564</v>
      </c>
      <c r="D387" s="15">
        <v>43623</v>
      </c>
      <c r="E387" s="14" t="s">
        <v>2013</v>
      </c>
      <c r="F387" s="920"/>
      <c r="G387" s="920"/>
      <c r="H387" s="924"/>
      <c r="I387" s="924"/>
      <c r="J387" s="921"/>
      <c r="K387" s="921"/>
      <c r="L387" s="925"/>
    </row>
    <row r="388" spans="1:12" ht="24" x14ac:dyDescent="0.25">
      <c r="A388" s="918">
        <v>1573</v>
      </c>
      <c r="B388" s="9" t="s">
        <v>22</v>
      </c>
      <c r="C388" s="13" t="s">
        <v>23</v>
      </c>
      <c r="D388" s="13" t="s">
        <v>24</v>
      </c>
      <c r="E388" s="13" t="s">
        <v>25</v>
      </c>
      <c r="F388" s="919" t="s">
        <v>17</v>
      </c>
      <c r="G388" s="919"/>
      <c r="H388" s="920"/>
      <c r="I388" s="920"/>
      <c r="J388" s="920"/>
      <c r="K388" s="920"/>
      <c r="L388" s="920"/>
    </row>
    <row r="389" spans="1:12" x14ac:dyDescent="0.25">
      <c r="A389" s="918"/>
      <c r="B389" s="921" t="s">
        <v>4561</v>
      </c>
      <c r="C389" s="922" t="s">
        <v>4565</v>
      </c>
      <c r="D389" s="923">
        <v>43708</v>
      </c>
      <c r="E389" s="921" t="s">
        <v>3770</v>
      </c>
      <c r="F389" s="921" t="s">
        <v>4566</v>
      </c>
      <c r="G389" s="921"/>
      <c r="H389" s="924" t="s">
        <v>30</v>
      </c>
      <c r="I389" s="924"/>
      <c r="J389" s="14" t="s">
        <v>31</v>
      </c>
      <c r="K389" s="14" t="s">
        <v>31</v>
      </c>
      <c r="L389" s="16">
        <v>0</v>
      </c>
    </row>
    <row r="390" spans="1:12" x14ac:dyDescent="0.25">
      <c r="A390" s="918"/>
      <c r="B390" s="921"/>
      <c r="C390" s="922"/>
      <c r="D390" s="923"/>
      <c r="E390" s="921"/>
      <c r="F390" s="921"/>
      <c r="G390" s="921"/>
      <c r="H390" s="924" t="s">
        <v>33</v>
      </c>
      <c r="I390" s="924"/>
      <c r="J390" s="921" t="s">
        <v>31</v>
      </c>
      <c r="K390" s="921" t="s">
        <v>31</v>
      </c>
      <c r="L390" s="925">
        <v>0</v>
      </c>
    </row>
    <row r="391" spans="1:12" x14ac:dyDescent="0.25">
      <c r="A391" s="918"/>
      <c r="B391" s="921"/>
      <c r="C391" s="922"/>
      <c r="D391" s="923"/>
      <c r="E391" s="921"/>
      <c r="F391" s="921"/>
      <c r="G391" s="921"/>
      <c r="H391" s="924"/>
      <c r="I391" s="924"/>
      <c r="J391" s="921"/>
      <c r="K391" s="921"/>
      <c r="L391" s="925"/>
    </row>
    <row r="392" spans="1:12" x14ac:dyDescent="0.25">
      <c r="A392" s="918"/>
      <c r="B392" s="921"/>
      <c r="C392" s="922"/>
      <c r="D392" s="923"/>
      <c r="E392" s="921"/>
      <c r="F392" s="921"/>
      <c r="G392" s="921"/>
      <c r="H392" s="924"/>
      <c r="I392" s="924"/>
      <c r="J392" s="921"/>
      <c r="K392" s="921"/>
      <c r="L392" s="925"/>
    </row>
    <row r="393" spans="1:12" ht="24" x14ac:dyDescent="0.25">
      <c r="A393" s="918"/>
      <c r="B393" s="9" t="s">
        <v>34</v>
      </c>
      <c r="C393" s="13" t="s">
        <v>35</v>
      </c>
      <c r="D393" s="13" t="s">
        <v>36</v>
      </c>
      <c r="E393" s="13" t="s">
        <v>37</v>
      </c>
      <c r="F393" s="920"/>
      <c r="G393" s="920"/>
      <c r="H393" s="924" t="s">
        <v>38</v>
      </c>
      <c r="I393" s="924"/>
      <c r="J393" s="921" t="s">
        <v>31</v>
      </c>
      <c r="K393" s="921" t="s">
        <v>32</v>
      </c>
      <c r="L393" s="925">
        <v>551.78</v>
      </c>
    </row>
    <row r="394" spans="1:12" ht="22.8" x14ac:dyDescent="0.25">
      <c r="A394" s="918"/>
      <c r="B394" s="14" t="s">
        <v>229</v>
      </c>
      <c r="C394" s="14" t="s">
        <v>4566</v>
      </c>
      <c r="D394" s="15">
        <v>43722</v>
      </c>
      <c r="E394" s="14" t="s">
        <v>4567</v>
      </c>
      <c r="F394" s="920"/>
      <c r="G394" s="920"/>
      <c r="H394" s="924"/>
      <c r="I394" s="924"/>
      <c r="J394" s="921"/>
      <c r="K394" s="921"/>
      <c r="L394" s="925"/>
    </row>
    <row r="395" spans="1:12" ht="24" x14ac:dyDescent="0.25">
      <c r="A395" s="918">
        <v>1574</v>
      </c>
      <c r="B395" s="9" t="s">
        <v>22</v>
      </c>
      <c r="C395" s="13" t="s">
        <v>23</v>
      </c>
      <c r="D395" s="13" t="s">
        <v>24</v>
      </c>
      <c r="E395" s="13" t="s">
        <v>25</v>
      </c>
      <c r="F395" s="919" t="s">
        <v>17</v>
      </c>
      <c r="G395" s="919"/>
      <c r="H395" s="920"/>
      <c r="I395" s="920"/>
      <c r="J395" s="920"/>
      <c r="K395" s="920"/>
      <c r="L395" s="920"/>
    </row>
    <row r="396" spans="1:12" x14ac:dyDescent="0.25">
      <c r="A396" s="918"/>
      <c r="B396" s="921" t="s">
        <v>4568</v>
      </c>
      <c r="C396" s="922" t="s">
        <v>4569</v>
      </c>
      <c r="D396" s="923">
        <v>43593</v>
      </c>
      <c r="E396" s="921" t="s">
        <v>770</v>
      </c>
      <c r="F396" s="921" t="s">
        <v>4570</v>
      </c>
      <c r="G396" s="921"/>
      <c r="H396" s="924" t="s">
        <v>30</v>
      </c>
      <c r="I396" s="924"/>
      <c r="J396" s="14" t="s">
        <v>31</v>
      </c>
      <c r="K396" s="14" t="s">
        <v>32</v>
      </c>
      <c r="L396" s="16">
        <v>633.08000000000004</v>
      </c>
    </row>
    <row r="397" spans="1:12" x14ac:dyDescent="0.25">
      <c r="A397" s="918"/>
      <c r="B397" s="921"/>
      <c r="C397" s="922"/>
      <c r="D397" s="923"/>
      <c r="E397" s="921"/>
      <c r="F397" s="921"/>
      <c r="G397" s="921"/>
      <c r="H397" s="924" t="s">
        <v>33</v>
      </c>
      <c r="I397" s="924"/>
      <c r="J397" s="14" t="s">
        <v>31</v>
      </c>
      <c r="K397" s="14" t="s">
        <v>32</v>
      </c>
      <c r="L397" s="16">
        <v>891.75</v>
      </c>
    </row>
    <row r="398" spans="1:12" ht="24" x14ac:dyDescent="0.25">
      <c r="A398" s="918"/>
      <c r="B398" s="9" t="s">
        <v>34</v>
      </c>
      <c r="C398" s="13" t="s">
        <v>35</v>
      </c>
      <c r="D398" s="13" t="s">
        <v>36</v>
      </c>
      <c r="E398" s="13" t="s">
        <v>37</v>
      </c>
      <c r="F398" s="920"/>
      <c r="G398" s="920"/>
      <c r="H398" s="924" t="s">
        <v>38</v>
      </c>
      <c r="I398" s="924"/>
      <c r="J398" s="921" t="s">
        <v>31</v>
      </c>
      <c r="K398" s="921" t="s">
        <v>31</v>
      </c>
      <c r="L398" s="925">
        <v>0</v>
      </c>
    </row>
    <row r="399" spans="1:12" ht="22.8" x14ac:dyDescent="0.25">
      <c r="A399" s="918"/>
      <c r="B399" s="14" t="s">
        <v>204</v>
      </c>
      <c r="C399" s="14" t="s">
        <v>4570</v>
      </c>
      <c r="D399" s="15">
        <v>43600</v>
      </c>
      <c r="E399" s="14" t="s">
        <v>4571</v>
      </c>
      <c r="F399" s="920"/>
      <c r="G399" s="920"/>
      <c r="H399" s="924"/>
      <c r="I399" s="924"/>
      <c r="J399" s="921"/>
      <c r="K399" s="921"/>
      <c r="L399" s="925"/>
    </row>
    <row r="400" spans="1:12" ht="24" x14ac:dyDescent="0.25">
      <c r="A400" s="918">
        <v>1575</v>
      </c>
      <c r="B400" s="9" t="s">
        <v>22</v>
      </c>
      <c r="C400" s="13" t="s">
        <v>23</v>
      </c>
      <c r="D400" s="13" t="s">
        <v>24</v>
      </c>
      <c r="E400" s="13" t="s">
        <v>25</v>
      </c>
      <c r="F400" s="919" t="s">
        <v>17</v>
      </c>
      <c r="G400" s="919"/>
      <c r="H400" s="920"/>
      <c r="I400" s="920"/>
      <c r="J400" s="920"/>
      <c r="K400" s="920"/>
      <c r="L400" s="920"/>
    </row>
    <row r="401" spans="1:12" x14ac:dyDescent="0.25">
      <c r="A401" s="918"/>
      <c r="B401" s="921" t="s">
        <v>4568</v>
      </c>
      <c r="C401" s="922" t="s">
        <v>4569</v>
      </c>
      <c r="D401" s="923">
        <v>43593</v>
      </c>
      <c r="E401" s="921" t="s">
        <v>770</v>
      </c>
      <c r="F401" s="921" t="s">
        <v>2832</v>
      </c>
      <c r="G401" s="921"/>
      <c r="H401" s="924" t="s">
        <v>30</v>
      </c>
      <c r="I401" s="924"/>
      <c r="J401" s="14" t="s">
        <v>31</v>
      </c>
      <c r="K401" s="14" t="s">
        <v>32</v>
      </c>
      <c r="L401" s="16">
        <v>422.28</v>
      </c>
    </row>
    <row r="402" spans="1:12" x14ac:dyDescent="0.25">
      <c r="A402" s="918"/>
      <c r="B402" s="921"/>
      <c r="C402" s="922"/>
      <c r="D402" s="923"/>
      <c r="E402" s="921"/>
      <c r="F402" s="921"/>
      <c r="G402" s="921"/>
      <c r="H402" s="924" t="s">
        <v>33</v>
      </c>
      <c r="I402" s="924"/>
      <c r="J402" s="14" t="s">
        <v>31</v>
      </c>
      <c r="K402" s="14" t="s">
        <v>31</v>
      </c>
      <c r="L402" s="16">
        <v>0</v>
      </c>
    </row>
    <row r="403" spans="1:12" ht="24" x14ac:dyDescent="0.25">
      <c r="A403" s="918"/>
      <c r="B403" s="9" t="s">
        <v>34</v>
      </c>
      <c r="C403" s="13" t="s">
        <v>35</v>
      </c>
      <c r="D403" s="13" t="s">
        <v>36</v>
      </c>
      <c r="E403" s="13" t="s">
        <v>37</v>
      </c>
      <c r="F403" s="920"/>
      <c r="G403" s="920"/>
      <c r="H403" s="924" t="s">
        <v>38</v>
      </c>
      <c r="I403" s="924"/>
      <c r="J403" s="921" t="s">
        <v>31</v>
      </c>
      <c r="K403" s="921" t="s">
        <v>31</v>
      </c>
      <c r="L403" s="925">
        <v>0</v>
      </c>
    </row>
    <row r="404" spans="1:12" ht="22.8" x14ac:dyDescent="0.25">
      <c r="A404" s="918"/>
      <c r="B404" s="14" t="s">
        <v>204</v>
      </c>
      <c r="C404" s="14" t="s">
        <v>2832</v>
      </c>
      <c r="D404" s="15">
        <v>43600</v>
      </c>
      <c r="E404" s="14" t="s">
        <v>4571</v>
      </c>
      <c r="F404" s="920"/>
      <c r="G404" s="920"/>
      <c r="H404" s="924"/>
      <c r="I404" s="924"/>
      <c r="J404" s="921"/>
      <c r="K404" s="921"/>
      <c r="L404" s="925"/>
    </row>
    <row r="405" spans="1:12" ht="24" x14ac:dyDescent="0.25">
      <c r="A405" s="918">
        <v>1576</v>
      </c>
      <c r="B405" s="9" t="s">
        <v>22</v>
      </c>
      <c r="C405" s="13" t="s">
        <v>23</v>
      </c>
      <c r="D405" s="13" t="s">
        <v>24</v>
      </c>
      <c r="E405" s="13" t="s">
        <v>25</v>
      </c>
      <c r="F405" s="919" t="s">
        <v>17</v>
      </c>
      <c r="G405" s="919"/>
      <c r="H405" s="920"/>
      <c r="I405" s="920"/>
      <c r="J405" s="920"/>
      <c r="K405" s="920"/>
      <c r="L405" s="920"/>
    </row>
    <row r="406" spans="1:12" x14ac:dyDescent="0.25">
      <c r="A406" s="918"/>
      <c r="B406" s="921" t="s">
        <v>4568</v>
      </c>
      <c r="C406" s="922" t="s">
        <v>4572</v>
      </c>
      <c r="D406" s="923">
        <v>43697</v>
      </c>
      <c r="E406" s="921" t="s">
        <v>95</v>
      </c>
      <c r="F406" s="921" t="s">
        <v>4573</v>
      </c>
      <c r="G406" s="921"/>
      <c r="H406" s="924" t="s">
        <v>30</v>
      </c>
      <c r="I406" s="924"/>
      <c r="J406" s="14" t="s">
        <v>31</v>
      </c>
      <c r="K406" s="14" t="s">
        <v>32</v>
      </c>
      <c r="L406" s="16">
        <v>1122.1200000000001</v>
      </c>
    </row>
    <row r="407" spans="1:12" x14ac:dyDescent="0.25">
      <c r="A407" s="918"/>
      <c r="B407" s="921"/>
      <c r="C407" s="922"/>
      <c r="D407" s="923"/>
      <c r="E407" s="921"/>
      <c r="F407" s="921"/>
      <c r="G407" s="921"/>
      <c r="H407" s="924" t="s">
        <v>33</v>
      </c>
      <c r="I407" s="924"/>
      <c r="J407" s="921" t="s">
        <v>31</v>
      </c>
      <c r="K407" s="921" t="s">
        <v>31</v>
      </c>
      <c r="L407" s="925">
        <v>0</v>
      </c>
    </row>
    <row r="408" spans="1:12" x14ac:dyDescent="0.25">
      <c r="A408" s="918"/>
      <c r="B408" s="921"/>
      <c r="C408" s="922"/>
      <c r="D408" s="923"/>
      <c r="E408" s="921"/>
      <c r="F408" s="921"/>
      <c r="G408" s="921"/>
      <c r="H408" s="924"/>
      <c r="I408" s="924"/>
      <c r="J408" s="921"/>
      <c r="K408" s="921"/>
      <c r="L408" s="925"/>
    </row>
    <row r="409" spans="1:12" ht="24" x14ac:dyDescent="0.25">
      <c r="A409" s="918"/>
      <c r="B409" s="9" t="s">
        <v>34</v>
      </c>
      <c r="C409" s="13" t="s">
        <v>35</v>
      </c>
      <c r="D409" s="13" t="s">
        <v>36</v>
      </c>
      <c r="E409" s="13" t="s">
        <v>37</v>
      </c>
      <c r="F409" s="920"/>
      <c r="G409" s="920"/>
      <c r="H409" s="924" t="s">
        <v>38</v>
      </c>
      <c r="I409" s="924"/>
      <c r="J409" s="921" t="s">
        <v>31</v>
      </c>
      <c r="K409" s="921" t="s">
        <v>32</v>
      </c>
      <c r="L409" s="925">
        <v>950</v>
      </c>
    </row>
    <row r="410" spans="1:12" ht="22.8" x14ac:dyDescent="0.25">
      <c r="A410" s="918"/>
      <c r="B410" s="14" t="s">
        <v>204</v>
      </c>
      <c r="C410" s="14" t="s">
        <v>4573</v>
      </c>
      <c r="D410" s="15">
        <v>43707</v>
      </c>
      <c r="E410" s="14" t="s">
        <v>4574</v>
      </c>
      <c r="F410" s="920"/>
      <c r="G410" s="920"/>
      <c r="H410" s="924"/>
      <c r="I410" s="924"/>
      <c r="J410" s="921"/>
      <c r="K410" s="921"/>
      <c r="L410" s="925"/>
    </row>
    <row r="411" spans="1:12" ht="24" x14ac:dyDescent="0.25">
      <c r="A411" s="918">
        <v>1577</v>
      </c>
      <c r="B411" s="9" t="s">
        <v>22</v>
      </c>
      <c r="C411" s="13" t="s">
        <v>23</v>
      </c>
      <c r="D411" s="13" t="s">
        <v>24</v>
      </c>
      <c r="E411" s="13" t="s">
        <v>25</v>
      </c>
      <c r="F411" s="919" t="s">
        <v>17</v>
      </c>
      <c r="G411" s="919"/>
      <c r="H411" s="920"/>
      <c r="I411" s="920"/>
      <c r="J411" s="920"/>
      <c r="K411" s="920"/>
      <c r="L411" s="920"/>
    </row>
    <row r="412" spans="1:12" x14ac:dyDescent="0.25">
      <c r="A412" s="918"/>
      <c r="B412" s="921" t="s">
        <v>4575</v>
      </c>
      <c r="C412" s="922" t="s">
        <v>4576</v>
      </c>
      <c r="D412" s="923">
        <v>43557</v>
      </c>
      <c r="E412" s="921" t="s">
        <v>2754</v>
      </c>
      <c r="F412" s="921" t="s">
        <v>4577</v>
      </c>
      <c r="G412" s="921"/>
      <c r="H412" s="924" t="s">
        <v>30</v>
      </c>
      <c r="I412" s="924"/>
      <c r="J412" s="14" t="s">
        <v>31</v>
      </c>
      <c r="K412" s="14" t="s">
        <v>32</v>
      </c>
      <c r="L412" s="16">
        <v>255.3</v>
      </c>
    </row>
    <row r="413" spans="1:12" x14ac:dyDescent="0.25">
      <c r="A413" s="918"/>
      <c r="B413" s="921"/>
      <c r="C413" s="922"/>
      <c r="D413" s="923"/>
      <c r="E413" s="921"/>
      <c r="F413" s="921"/>
      <c r="G413" s="921"/>
      <c r="H413" s="924" t="s">
        <v>33</v>
      </c>
      <c r="I413" s="924"/>
      <c r="J413" s="14" t="s">
        <v>31</v>
      </c>
      <c r="K413" s="14" t="s">
        <v>32</v>
      </c>
      <c r="L413" s="16">
        <v>54.25</v>
      </c>
    </row>
    <row r="414" spans="1:12" ht="24" x14ac:dyDescent="0.25">
      <c r="A414" s="918"/>
      <c r="B414" s="9" t="s">
        <v>34</v>
      </c>
      <c r="C414" s="13" t="s">
        <v>35</v>
      </c>
      <c r="D414" s="13" t="s">
        <v>36</v>
      </c>
      <c r="E414" s="13" t="s">
        <v>37</v>
      </c>
      <c r="F414" s="920"/>
      <c r="G414" s="920"/>
      <c r="H414" s="924" t="s">
        <v>38</v>
      </c>
      <c r="I414" s="924"/>
      <c r="J414" s="921" t="s">
        <v>31</v>
      </c>
      <c r="K414" s="921" t="s">
        <v>31</v>
      </c>
      <c r="L414" s="925">
        <v>0</v>
      </c>
    </row>
    <row r="415" spans="1:12" ht="22.8" x14ac:dyDescent="0.25">
      <c r="A415" s="918"/>
      <c r="B415" s="14" t="s">
        <v>229</v>
      </c>
      <c r="C415" s="14" t="s">
        <v>4577</v>
      </c>
      <c r="D415" s="15">
        <v>43564</v>
      </c>
      <c r="E415" s="14" t="s">
        <v>1766</v>
      </c>
      <c r="F415" s="920"/>
      <c r="G415" s="920"/>
      <c r="H415" s="924"/>
      <c r="I415" s="924"/>
      <c r="J415" s="921"/>
      <c r="K415" s="921"/>
      <c r="L415" s="925"/>
    </row>
    <row r="416" spans="1:12" ht="24" x14ac:dyDescent="0.25">
      <c r="A416" s="918">
        <v>1578</v>
      </c>
      <c r="B416" s="9" t="s">
        <v>22</v>
      </c>
      <c r="C416" s="13" t="s">
        <v>23</v>
      </c>
      <c r="D416" s="13" t="s">
        <v>24</v>
      </c>
      <c r="E416" s="13" t="s">
        <v>25</v>
      </c>
      <c r="F416" s="919" t="s">
        <v>17</v>
      </c>
      <c r="G416" s="919"/>
      <c r="H416" s="920"/>
      <c r="I416" s="920"/>
      <c r="J416" s="920"/>
      <c r="K416" s="920"/>
      <c r="L416" s="920"/>
    </row>
    <row r="417" spans="1:12" x14ac:dyDescent="0.25">
      <c r="A417" s="918"/>
      <c r="B417" s="921" t="s">
        <v>4575</v>
      </c>
      <c r="C417" s="922" t="s">
        <v>4576</v>
      </c>
      <c r="D417" s="923">
        <v>43557</v>
      </c>
      <c r="E417" s="921" t="s">
        <v>2754</v>
      </c>
      <c r="F417" s="921" t="s">
        <v>4578</v>
      </c>
      <c r="G417" s="921"/>
      <c r="H417" s="924" t="s">
        <v>30</v>
      </c>
      <c r="I417" s="924"/>
      <c r="J417" s="14" t="s">
        <v>31</v>
      </c>
      <c r="K417" s="14" t="s">
        <v>31</v>
      </c>
      <c r="L417" s="16">
        <v>0</v>
      </c>
    </row>
    <row r="418" spans="1:12" x14ac:dyDescent="0.25">
      <c r="A418" s="918"/>
      <c r="B418" s="921"/>
      <c r="C418" s="922"/>
      <c r="D418" s="923"/>
      <c r="E418" s="921"/>
      <c r="F418" s="921"/>
      <c r="G418" s="921"/>
      <c r="H418" s="924" t="s">
        <v>33</v>
      </c>
      <c r="I418" s="924"/>
      <c r="J418" s="14" t="s">
        <v>31</v>
      </c>
      <c r="K418" s="14" t="s">
        <v>32</v>
      </c>
      <c r="L418" s="16">
        <v>2821.82</v>
      </c>
    </row>
    <row r="419" spans="1:12" ht="24" x14ac:dyDescent="0.25">
      <c r="A419" s="918"/>
      <c r="B419" s="9" t="s">
        <v>34</v>
      </c>
      <c r="C419" s="13" t="s">
        <v>35</v>
      </c>
      <c r="D419" s="13" t="s">
        <v>36</v>
      </c>
      <c r="E419" s="13" t="s">
        <v>37</v>
      </c>
      <c r="F419" s="920"/>
      <c r="G419" s="920"/>
      <c r="H419" s="924" t="s">
        <v>38</v>
      </c>
      <c r="I419" s="924"/>
      <c r="J419" s="921" t="s">
        <v>31</v>
      </c>
      <c r="K419" s="921" t="s">
        <v>31</v>
      </c>
      <c r="L419" s="925">
        <v>0</v>
      </c>
    </row>
    <row r="420" spans="1:12" ht="22.8" x14ac:dyDescent="0.25">
      <c r="A420" s="918"/>
      <c r="B420" s="14" t="s">
        <v>229</v>
      </c>
      <c r="C420" s="14" t="s">
        <v>4578</v>
      </c>
      <c r="D420" s="15">
        <v>43564</v>
      </c>
      <c r="E420" s="14" t="s">
        <v>1766</v>
      </c>
      <c r="F420" s="920"/>
      <c r="G420" s="920"/>
      <c r="H420" s="924"/>
      <c r="I420" s="924"/>
      <c r="J420" s="921"/>
      <c r="K420" s="921"/>
      <c r="L420" s="925"/>
    </row>
    <row r="421" spans="1:12" ht="24" x14ac:dyDescent="0.25">
      <c r="A421" s="918">
        <v>1579</v>
      </c>
      <c r="B421" s="9" t="s">
        <v>22</v>
      </c>
      <c r="C421" s="13" t="s">
        <v>23</v>
      </c>
      <c r="D421" s="13" t="s">
        <v>24</v>
      </c>
      <c r="E421" s="13" t="s">
        <v>25</v>
      </c>
      <c r="F421" s="919" t="s">
        <v>17</v>
      </c>
      <c r="G421" s="919"/>
      <c r="H421" s="920"/>
      <c r="I421" s="920"/>
      <c r="J421" s="920"/>
      <c r="K421" s="920"/>
      <c r="L421" s="920"/>
    </row>
    <row r="422" spans="1:12" x14ac:dyDescent="0.25">
      <c r="A422" s="918"/>
      <c r="B422" s="921" t="s">
        <v>4575</v>
      </c>
      <c r="C422" s="922" t="s">
        <v>4579</v>
      </c>
      <c r="D422" s="923">
        <v>43709</v>
      </c>
      <c r="E422" s="921" t="s">
        <v>770</v>
      </c>
      <c r="F422" s="921" t="s">
        <v>771</v>
      </c>
      <c r="G422" s="921"/>
      <c r="H422" s="924" t="s">
        <v>30</v>
      </c>
      <c r="I422" s="924"/>
      <c r="J422" s="14" t="s">
        <v>31</v>
      </c>
      <c r="K422" s="14" t="s">
        <v>32</v>
      </c>
      <c r="L422" s="16">
        <v>287.48</v>
      </c>
    </row>
    <row r="423" spans="1:12" x14ac:dyDescent="0.25">
      <c r="A423" s="918"/>
      <c r="B423" s="921"/>
      <c r="C423" s="922"/>
      <c r="D423" s="923"/>
      <c r="E423" s="921"/>
      <c r="F423" s="921"/>
      <c r="G423" s="921"/>
      <c r="H423" s="924" t="s">
        <v>33</v>
      </c>
      <c r="I423" s="924"/>
      <c r="J423" s="14" t="s">
        <v>31</v>
      </c>
      <c r="K423" s="14" t="s">
        <v>32</v>
      </c>
      <c r="L423" s="16">
        <v>11183.3</v>
      </c>
    </row>
    <row r="424" spans="1:12" ht="24" x14ac:dyDescent="0.25">
      <c r="A424" s="918"/>
      <c r="B424" s="9" t="s">
        <v>34</v>
      </c>
      <c r="C424" s="13" t="s">
        <v>35</v>
      </c>
      <c r="D424" s="13" t="s">
        <v>36</v>
      </c>
      <c r="E424" s="13" t="s">
        <v>37</v>
      </c>
      <c r="F424" s="920"/>
      <c r="G424" s="920"/>
      <c r="H424" s="924" t="s">
        <v>38</v>
      </c>
      <c r="I424" s="924"/>
      <c r="J424" s="921" t="s">
        <v>31</v>
      </c>
      <c r="K424" s="921" t="s">
        <v>31</v>
      </c>
      <c r="L424" s="925">
        <v>0</v>
      </c>
    </row>
    <row r="425" spans="1:12" ht="22.8" x14ac:dyDescent="0.25">
      <c r="A425" s="918"/>
      <c r="B425" s="14" t="s">
        <v>229</v>
      </c>
      <c r="C425" s="14" t="s">
        <v>771</v>
      </c>
      <c r="D425" s="15">
        <v>43712</v>
      </c>
      <c r="E425" s="14" t="s">
        <v>4580</v>
      </c>
      <c r="F425" s="920"/>
      <c r="G425" s="920"/>
      <c r="H425" s="924"/>
      <c r="I425" s="924"/>
      <c r="J425" s="921"/>
      <c r="K425" s="921"/>
      <c r="L425" s="925"/>
    </row>
    <row r="426" spans="1:12" ht="24" x14ac:dyDescent="0.25">
      <c r="A426" s="918">
        <v>1580</v>
      </c>
      <c r="B426" s="9" t="s">
        <v>22</v>
      </c>
      <c r="C426" s="13" t="s">
        <v>23</v>
      </c>
      <c r="D426" s="13" t="s">
        <v>24</v>
      </c>
      <c r="E426" s="13" t="s">
        <v>25</v>
      </c>
      <c r="F426" s="919" t="s">
        <v>17</v>
      </c>
      <c r="G426" s="919"/>
      <c r="H426" s="920"/>
      <c r="I426" s="920"/>
      <c r="J426" s="920"/>
      <c r="K426" s="920"/>
      <c r="L426" s="920"/>
    </row>
    <row r="427" spans="1:12" x14ac:dyDescent="0.25">
      <c r="A427" s="918"/>
      <c r="B427" s="921" t="s">
        <v>4581</v>
      </c>
      <c r="C427" s="922" t="s">
        <v>4582</v>
      </c>
      <c r="D427" s="923">
        <v>43589</v>
      </c>
      <c r="E427" s="921" t="s">
        <v>136</v>
      </c>
      <c r="F427" s="921" t="s">
        <v>191</v>
      </c>
      <c r="G427" s="921"/>
      <c r="H427" s="924" t="s">
        <v>30</v>
      </c>
      <c r="I427" s="924"/>
      <c r="J427" s="14" t="s">
        <v>31</v>
      </c>
      <c r="K427" s="14" t="s">
        <v>31</v>
      </c>
      <c r="L427" s="16">
        <v>0</v>
      </c>
    </row>
    <row r="428" spans="1:12" x14ac:dyDescent="0.25">
      <c r="A428" s="918"/>
      <c r="B428" s="921"/>
      <c r="C428" s="922"/>
      <c r="D428" s="923"/>
      <c r="E428" s="921"/>
      <c r="F428" s="921"/>
      <c r="G428" s="921"/>
      <c r="H428" s="924" t="s">
        <v>33</v>
      </c>
      <c r="I428" s="924"/>
      <c r="J428" s="921" t="s">
        <v>31</v>
      </c>
      <c r="K428" s="921" t="s">
        <v>31</v>
      </c>
      <c r="L428" s="925">
        <v>0</v>
      </c>
    </row>
    <row r="429" spans="1:12" x14ac:dyDescent="0.25">
      <c r="A429" s="918"/>
      <c r="B429" s="921"/>
      <c r="C429" s="922"/>
      <c r="D429" s="923"/>
      <c r="E429" s="921"/>
      <c r="F429" s="921"/>
      <c r="G429" s="921"/>
      <c r="H429" s="924"/>
      <c r="I429" s="924"/>
      <c r="J429" s="921"/>
      <c r="K429" s="921"/>
      <c r="L429" s="925"/>
    </row>
    <row r="430" spans="1:12" ht="24" x14ac:dyDescent="0.25">
      <c r="A430" s="918"/>
      <c r="B430" s="9" t="s">
        <v>34</v>
      </c>
      <c r="C430" s="13" t="s">
        <v>35</v>
      </c>
      <c r="D430" s="13" t="s">
        <v>36</v>
      </c>
      <c r="E430" s="13" t="s">
        <v>37</v>
      </c>
      <c r="F430" s="920"/>
      <c r="G430" s="920"/>
      <c r="H430" s="924" t="s">
        <v>38</v>
      </c>
      <c r="I430" s="924"/>
      <c r="J430" s="921" t="s">
        <v>31</v>
      </c>
      <c r="K430" s="921" t="s">
        <v>32</v>
      </c>
      <c r="L430" s="925">
        <v>1270</v>
      </c>
    </row>
    <row r="431" spans="1:12" ht="34.200000000000003" x14ac:dyDescent="0.25">
      <c r="A431" s="918"/>
      <c r="B431" s="14" t="s">
        <v>496</v>
      </c>
      <c r="C431" s="14" t="s">
        <v>191</v>
      </c>
      <c r="D431" s="15">
        <v>43595</v>
      </c>
      <c r="E431" s="14" t="s">
        <v>318</v>
      </c>
      <c r="F431" s="920"/>
      <c r="G431" s="920"/>
      <c r="H431" s="924"/>
      <c r="I431" s="924"/>
      <c r="J431" s="921"/>
      <c r="K431" s="921"/>
      <c r="L431" s="925"/>
    </row>
    <row r="432" spans="1:12" ht="24" x14ac:dyDescent="0.25">
      <c r="A432" s="918">
        <v>1581</v>
      </c>
      <c r="B432" s="9" t="s">
        <v>22</v>
      </c>
      <c r="C432" s="13" t="s">
        <v>23</v>
      </c>
      <c r="D432" s="13" t="s">
        <v>24</v>
      </c>
      <c r="E432" s="13" t="s">
        <v>25</v>
      </c>
      <c r="F432" s="919" t="s">
        <v>17</v>
      </c>
      <c r="G432" s="919"/>
      <c r="H432" s="920"/>
      <c r="I432" s="920"/>
      <c r="J432" s="920"/>
      <c r="K432" s="920"/>
      <c r="L432" s="920"/>
    </row>
    <row r="433" spans="1:12" x14ac:dyDescent="0.25">
      <c r="A433" s="918"/>
      <c r="B433" s="921" t="s">
        <v>4583</v>
      </c>
      <c r="C433" s="922" t="s">
        <v>4584</v>
      </c>
      <c r="D433" s="923">
        <v>43656</v>
      </c>
      <c r="E433" s="921" t="s">
        <v>1219</v>
      </c>
      <c r="F433" s="921" t="s">
        <v>4585</v>
      </c>
      <c r="G433" s="921"/>
      <c r="H433" s="924" t="s">
        <v>30</v>
      </c>
      <c r="I433" s="924"/>
      <c r="J433" s="14" t="s">
        <v>31</v>
      </c>
      <c r="K433" s="14" t="s">
        <v>32</v>
      </c>
      <c r="L433" s="16">
        <v>900.5</v>
      </c>
    </row>
    <row r="434" spans="1:12" x14ac:dyDescent="0.25">
      <c r="A434" s="918"/>
      <c r="B434" s="921"/>
      <c r="C434" s="922"/>
      <c r="D434" s="923"/>
      <c r="E434" s="921"/>
      <c r="F434" s="921"/>
      <c r="G434" s="921"/>
      <c r="H434" s="924" t="s">
        <v>33</v>
      </c>
      <c r="I434" s="924"/>
      <c r="J434" s="14" t="s">
        <v>31</v>
      </c>
      <c r="K434" s="14" t="s">
        <v>31</v>
      </c>
      <c r="L434" s="16">
        <v>0</v>
      </c>
    </row>
    <row r="435" spans="1:12" ht="24" x14ac:dyDescent="0.25">
      <c r="A435" s="918"/>
      <c r="B435" s="9" t="s">
        <v>34</v>
      </c>
      <c r="C435" s="13" t="s">
        <v>35</v>
      </c>
      <c r="D435" s="13" t="s">
        <v>36</v>
      </c>
      <c r="E435" s="13" t="s">
        <v>37</v>
      </c>
      <c r="F435" s="920"/>
      <c r="G435" s="920"/>
      <c r="H435" s="924" t="s">
        <v>38</v>
      </c>
      <c r="I435" s="924"/>
      <c r="J435" s="921" t="s">
        <v>31</v>
      </c>
      <c r="K435" s="921" t="s">
        <v>31</v>
      </c>
      <c r="L435" s="925">
        <v>0</v>
      </c>
    </row>
    <row r="436" spans="1:12" ht="22.8" x14ac:dyDescent="0.25">
      <c r="A436" s="918"/>
      <c r="B436" s="14" t="s">
        <v>39</v>
      </c>
      <c r="C436" s="14" t="s">
        <v>4585</v>
      </c>
      <c r="D436" s="15">
        <v>43661</v>
      </c>
      <c r="E436" s="14" t="s">
        <v>4586</v>
      </c>
      <c r="F436" s="920"/>
      <c r="G436" s="920"/>
      <c r="H436" s="924"/>
      <c r="I436" s="924"/>
      <c r="J436" s="921"/>
      <c r="K436" s="921"/>
      <c r="L436" s="925"/>
    </row>
    <row r="437" spans="1:12" ht="24" x14ac:dyDescent="0.25">
      <c r="A437" s="918">
        <v>1582</v>
      </c>
      <c r="B437" s="9" t="s">
        <v>22</v>
      </c>
      <c r="C437" s="13" t="s">
        <v>23</v>
      </c>
      <c r="D437" s="13" t="s">
        <v>24</v>
      </c>
      <c r="E437" s="13" t="s">
        <v>25</v>
      </c>
      <c r="F437" s="919" t="s">
        <v>17</v>
      </c>
      <c r="G437" s="919"/>
      <c r="H437" s="920"/>
      <c r="I437" s="920"/>
      <c r="J437" s="920"/>
      <c r="K437" s="920"/>
      <c r="L437" s="920"/>
    </row>
    <row r="438" spans="1:12" x14ac:dyDescent="0.25">
      <c r="A438" s="918"/>
      <c r="B438" s="921" t="s">
        <v>4587</v>
      </c>
      <c r="C438" s="921" t="s">
        <v>4588</v>
      </c>
      <c r="D438" s="923">
        <v>43589</v>
      </c>
      <c r="E438" s="921" t="s">
        <v>136</v>
      </c>
      <c r="F438" s="921" t="s">
        <v>191</v>
      </c>
      <c r="G438" s="921"/>
      <c r="H438" s="924" t="s">
        <v>30</v>
      </c>
      <c r="I438" s="924"/>
      <c r="J438" s="14" t="s">
        <v>31</v>
      </c>
      <c r="K438" s="14" t="s">
        <v>32</v>
      </c>
      <c r="L438" s="16">
        <v>610.31000000000006</v>
      </c>
    </row>
    <row r="439" spans="1:12" x14ac:dyDescent="0.25">
      <c r="A439" s="918"/>
      <c r="B439" s="921"/>
      <c r="C439" s="921"/>
      <c r="D439" s="923"/>
      <c r="E439" s="921"/>
      <c r="F439" s="921"/>
      <c r="G439" s="921"/>
      <c r="H439" s="924" t="s">
        <v>33</v>
      </c>
      <c r="I439" s="924"/>
      <c r="J439" s="14" t="s">
        <v>31</v>
      </c>
      <c r="K439" s="14" t="s">
        <v>31</v>
      </c>
      <c r="L439" s="16">
        <v>0</v>
      </c>
    </row>
    <row r="440" spans="1:12" ht="24" x14ac:dyDescent="0.25">
      <c r="A440" s="918"/>
      <c r="B440" s="9" t="s">
        <v>34</v>
      </c>
      <c r="C440" s="13" t="s">
        <v>35</v>
      </c>
      <c r="D440" s="13" t="s">
        <v>36</v>
      </c>
      <c r="E440" s="13" t="s">
        <v>37</v>
      </c>
      <c r="F440" s="920"/>
      <c r="G440" s="920"/>
      <c r="H440" s="924" t="s">
        <v>38</v>
      </c>
      <c r="I440" s="924"/>
      <c r="J440" s="921" t="s">
        <v>31</v>
      </c>
      <c r="K440" s="921" t="s">
        <v>32</v>
      </c>
      <c r="L440" s="925">
        <v>745</v>
      </c>
    </row>
    <row r="441" spans="1:12" ht="22.8" x14ac:dyDescent="0.25">
      <c r="A441" s="918"/>
      <c r="B441" s="14" t="s">
        <v>39</v>
      </c>
      <c r="C441" s="14" t="s">
        <v>191</v>
      </c>
      <c r="D441" s="15">
        <v>43592</v>
      </c>
      <c r="E441" s="14" t="s">
        <v>4589</v>
      </c>
      <c r="F441" s="920"/>
      <c r="G441" s="920"/>
      <c r="H441" s="924"/>
      <c r="I441" s="924"/>
      <c r="J441" s="921"/>
      <c r="K441" s="921"/>
      <c r="L441" s="925"/>
    </row>
    <row r="442" spans="1:12" ht="24" x14ac:dyDescent="0.25">
      <c r="A442" s="918">
        <v>1583</v>
      </c>
      <c r="B442" s="9" t="s">
        <v>22</v>
      </c>
      <c r="C442" s="13" t="s">
        <v>23</v>
      </c>
      <c r="D442" s="13" t="s">
        <v>24</v>
      </c>
      <c r="E442" s="13" t="s">
        <v>25</v>
      </c>
      <c r="F442" s="919" t="s">
        <v>17</v>
      </c>
      <c r="G442" s="919"/>
      <c r="H442" s="920"/>
      <c r="I442" s="920"/>
      <c r="J442" s="920"/>
      <c r="K442" s="920"/>
      <c r="L442" s="920"/>
    </row>
    <row r="443" spans="1:12" x14ac:dyDescent="0.25">
      <c r="A443" s="918"/>
      <c r="B443" s="921" t="s">
        <v>4590</v>
      </c>
      <c r="C443" s="921" t="s">
        <v>4591</v>
      </c>
      <c r="D443" s="923">
        <v>43601</v>
      </c>
      <c r="E443" s="921" t="s">
        <v>298</v>
      </c>
      <c r="F443" s="921" t="s">
        <v>4592</v>
      </c>
      <c r="G443" s="921"/>
      <c r="H443" s="924" t="s">
        <v>30</v>
      </c>
      <c r="I443" s="924"/>
      <c r="J443" s="14" t="s">
        <v>31</v>
      </c>
      <c r="K443" s="14" t="s">
        <v>32</v>
      </c>
      <c r="L443" s="16">
        <v>273</v>
      </c>
    </row>
    <row r="444" spans="1:12" x14ac:dyDescent="0.25">
      <c r="A444" s="918"/>
      <c r="B444" s="921"/>
      <c r="C444" s="921"/>
      <c r="D444" s="923"/>
      <c r="E444" s="921"/>
      <c r="F444" s="921"/>
      <c r="G444" s="921"/>
      <c r="H444" s="924" t="s">
        <v>33</v>
      </c>
      <c r="I444" s="924"/>
      <c r="J444" s="14" t="s">
        <v>31</v>
      </c>
      <c r="K444" s="14" t="s">
        <v>32</v>
      </c>
      <c r="L444" s="16">
        <v>275.07</v>
      </c>
    </row>
    <row r="445" spans="1:12" ht="24" x14ac:dyDescent="0.25">
      <c r="A445" s="918"/>
      <c r="B445" s="9" t="s">
        <v>34</v>
      </c>
      <c r="C445" s="13" t="s">
        <v>35</v>
      </c>
      <c r="D445" s="13" t="s">
        <v>36</v>
      </c>
      <c r="E445" s="13" t="s">
        <v>37</v>
      </c>
      <c r="F445" s="920"/>
      <c r="G445" s="920"/>
      <c r="H445" s="924" t="s">
        <v>38</v>
      </c>
      <c r="I445" s="924"/>
      <c r="J445" s="921" t="s">
        <v>31</v>
      </c>
      <c r="K445" s="921" t="s">
        <v>32</v>
      </c>
      <c r="L445" s="925">
        <v>266</v>
      </c>
    </row>
    <row r="446" spans="1:12" ht="22.8" x14ac:dyDescent="0.25">
      <c r="A446" s="918"/>
      <c r="B446" s="14" t="s">
        <v>31</v>
      </c>
      <c r="C446" s="14" t="s">
        <v>4592</v>
      </c>
      <c r="D446" s="15">
        <v>43602</v>
      </c>
      <c r="E446" s="14" t="s">
        <v>1636</v>
      </c>
      <c r="F446" s="920"/>
      <c r="G446" s="920"/>
      <c r="H446" s="924"/>
      <c r="I446" s="924"/>
      <c r="J446" s="921"/>
      <c r="K446" s="921"/>
      <c r="L446" s="925"/>
    </row>
    <row r="447" spans="1:12" ht="24" x14ac:dyDescent="0.25">
      <c r="A447" s="918">
        <v>1584</v>
      </c>
      <c r="B447" s="9" t="s">
        <v>22</v>
      </c>
      <c r="C447" s="13" t="s">
        <v>23</v>
      </c>
      <c r="D447" s="13" t="s">
        <v>24</v>
      </c>
      <c r="E447" s="13" t="s">
        <v>25</v>
      </c>
      <c r="F447" s="919" t="s">
        <v>17</v>
      </c>
      <c r="G447" s="919"/>
      <c r="H447" s="920"/>
      <c r="I447" s="920"/>
      <c r="J447" s="920"/>
      <c r="K447" s="920"/>
      <c r="L447" s="920"/>
    </row>
    <row r="448" spans="1:12" x14ac:dyDescent="0.25">
      <c r="A448" s="918"/>
      <c r="B448" s="921" t="s">
        <v>4593</v>
      </c>
      <c r="C448" s="922" t="s">
        <v>4594</v>
      </c>
      <c r="D448" s="923">
        <v>43579</v>
      </c>
      <c r="E448" s="921" t="s">
        <v>548</v>
      </c>
      <c r="F448" s="921" t="s">
        <v>549</v>
      </c>
      <c r="G448" s="921"/>
      <c r="H448" s="924" t="s">
        <v>30</v>
      </c>
      <c r="I448" s="924"/>
      <c r="J448" s="14" t="s">
        <v>31</v>
      </c>
      <c r="K448" s="14" t="s">
        <v>32</v>
      </c>
      <c r="L448" s="16">
        <v>390.72</v>
      </c>
    </row>
    <row r="449" spans="1:12" x14ac:dyDescent="0.25">
      <c r="A449" s="918"/>
      <c r="B449" s="921"/>
      <c r="C449" s="922"/>
      <c r="D449" s="923"/>
      <c r="E449" s="921"/>
      <c r="F449" s="921"/>
      <c r="G449" s="921"/>
      <c r="H449" s="924" t="s">
        <v>33</v>
      </c>
      <c r="I449" s="924"/>
      <c r="J449" s="921" t="s">
        <v>31</v>
      </c>
      <c r="K449" s="921" t="s">
        <v>32</v>
      </c>
      <c r="L449" s="925">
        <v>371.37</v>
      </c>
    </row>
    <row r="450" spans="1:12" x14ac:dyDescent="0.25">
      <c r="A450" s="918"/>
      <c r="B450" s="921"/>
      <c r="C450" s="922"/>
      <c r="D450" s="923"/>
      <c r="E450" s="921"/>
      <c r="F450" s="921"/>
      <c r="G450" s="921"/>
      <c r="H450" s="924"/>
      <c r="I450" s="924"/>
      <c r="J450" s="921"/>
      <c r="K450" s="921"/>
      <c r="L450" s="925"/>
    </row>
    <row r="451" spans="1:12" ht="24" x14ac:dyDescent="0.25">
      <c r="A451" s="918"/>
      <c r="B451" s="9" t="s">
        <v>34</v>
      </c>
      <c r="C451" s="13" t="s">
        <v>35</v>
      </c>
      <c r="D451" s="13" t="s">
        <v>36</v>
      </c>
      <c r="E451" s="13" t="s">
        <v>37</v>
      </c>
      <c r="F451" s="920"/>
      <c r="G451" s="920"/>
      <c r="H451" s="924" t="s">
        <v>38</v>
      </c>
      <c r="I451" s="924"/>
      <c r="J451" s="921" t="s">
        <v>31</v>
      </c>
      <c r="K451" s="921" t="s">
        <v>32</v>
      </c>
      <c r="L451" s="925">
        <v>138</v>
      </c>
    </row>
    <row r="452" spans="1:12" ht="22.8" x14ac:dyDescent="0.25">
      <c r="A452" s="918"/>
      <c r="B452" s="14" t="s">
        <v>1021</v>
      </c>
      <c r="C452" s="14" t="s">
        <v>549</v>
      </c>
      <c r="D452" s="15">
        <v>43581</v>
      </c>
      <c r="E452" s="14" t="s">
        <v>117</v>
      </c>
      <c r="F452" s="920"/>
      <c r="G452" s="920"/>
      <c r="H452" s="924"/>
      <c r="I452" s="924"/>
      <c r="J452" s="921"/>
      <c r="K452" s="921"/>
      <c r="L452" s="925"/>
    </row>
    <row r="453" spans="1:12" ht="24" x14ac:dyDescent="0.25">
      <c r="A453" s="918">
        <v>1585</v>
      </c>
      <c r="B453" s="9" t="s">
        <v>22</v>
      </c>
      <c r="C453" s="13" t="s">
        <v>23</v>
      </c>
      <c r="D453" s="13" t="s">
        <v>24</v>
      </c>
      <c r="E453" s="13" t="s">
        <v>25</v>
      </c>
      <c r="F453" s="919" t="s">
        <v>17</v>
      </c>
      <c r="G453" s="919"/>
      <c r="H453" s="920"/>
      <c r="I453" s="920"/>
      <c r="J453" s="920"/>
      <c r="K453" s="920"/>
      <c r="L453" s="920"/>
    </row>
    <row r="454" spans="1:12" x14ac:dyDescent="0.25">
      <c r="A454" s="918"/>
      <c r="B454" s="921" t="s">
        <v>4593</v>
      </c>
      <c r="C454" s="922" t="s">
        <v>4595</v>
      </c>
      <c r="D454" s="923">
        <v>43584</v>
      </c>
      <c r="E454" s="921" t="s">
        <v>839</v>
      </c>
      <c r="F454" s="921" t="s">
        <v>840</v>
      </c>
      <c r="G454" s="921"/>
      <c r="H454" s="924" t="s">
        <v>30</v>
      </c>
      <c r="I454" s="924"/>
      <c r="J454" s="14" t="s">
        <v>31</v>
      </c>
      <c r="K454" s="14" t="s">
        <v>32</v>
      </c>
      <c r="L454" s="16">
        <v>290</v>
      </c>
    </row>
    <row r="455" spans="1:12" x14ac:dyDescent="0.25">
      <c r="A455" s="918"/>
      <c r="B455" s="921"/>
      <c r="C455" s="922"/>
      <c r="D455" s="923"/>
      <c r="E455" s="921"/>
      <c r="F455" s="921"/>
      <c r="G455" s="921"/>
      <c r="H455" s="924" t="s">
        <v>33</v>
      </c>
      <c r="I455" s="924"/>
      <c r="J455" s="921" t="s">
        <v>31</v>
      </c>
      <c r="K455" s="921" t="s">
        <v>32</v>
      </c>
      <c r="L455" s="925">
        <v>400</v>
      </c>
    </row>
    <row r="456" spans="1:12" x14ac:dyDescent="0.25">
      <c r="A456" s="918"/>
      <c r="B456" s="921"/>
      <c r="C456" s="922"/>
      <c r="D456" s="923"/>
      <c r="E456" s="921"/>
      <c r="F456" s="921"/>
      <c r="G456" s="921"/>
      <c r="H456" s="924"/>
      <c r="I456" s="924"/>
      <c r="J456" s="921"/>
      <c r="K456" s="921"/>
      <c r="L456" s="925"/>
    </row>
    <row r="457" spans="1:12" ht="24" x14ac:dyDescent="0.25">
      <c r="A457" s="918"/>
      <c r="B457" s="9" t="s">
        <v>34</v>
      </c>
      <c r="C457" s="13" t="s">
        <v>35</v>
      </c>
      <c r="D457" s="13" t="s">
        <v>36</v>
      </c>
      <c r="E457" s="13" t="s">
        <v>37</v>
      </c>
      <c r="F457" s="920"/>
      <c r="G457" s="920"/>
      <c r="H457" s="924" t="s">
        <v>38</v>
      </c>
      <c r="I457" s="924"/>
      <c r="J457" s="921" t="s">
        <v>31</v>
      </c>
      <c r="K457" s="921" t="s">
        <v>32</v>
      </c>
      <c r="L457" s="925">
        <v>400</v>
      </c>
    </row>
    <row r="458" spans="1:12" ht="22.8" x14ac:dyDescent="0.25">
      <c r="A458" s="918"/>
      <c r="B458" s="14" t="s">
        <v>1021</v>
      </c>
      <c r="C458" s="14" t="s">
        <v>840</v>
      </c>
      <c r="D458" s="15">
        <v>43586</v>
      </c>
      <c r="E458" s="14" t="s">
        <v>986</v>
      </c>
      <c r="F458" s="920"/>
      <c r="G458" s="920"/>
      <c r="H458" s="924"/>
      <c r="I458" s="924"/>
      <c r="J458" s="921"/>
      <c r="K458" s="921"/>
      <c r="L458" s="925"/>
    </row>
    <row r="459" spans="1:12" ht="24" x14ac:dyDescent="0.25">
      <c r="A459" s="918">
        <v>1586</v>
      </c>
      <c r="B459" s="9" t="s">
        <v>22</v>
      </c>
      <c r="C459" s="13" t="s">
        <v>23</v>
      </c>
      <c r="D459" s="13" t="s">
        <v>24</v>
      </c>
      <c r="E459" s="13" t="s">
        <v>25</v>
      </c>
      <c r="F459" s="919" t="s">
        <v>17</v>
      </c>
      <c r="G459" s="919"/>
      <c r="H459" s="920"/>
      <c r="I459" s="920"/>
      <c r="J459" s="920"/>
      <c r="K459" s="920"/>
      <c r="L459" s="920"/>
    </row>
    <row r="460" spans="1:12" x14ac:dyDescent="0.25">
      <c r="A460" s="918"/>
      <c r="B460" s="921" t="s">
        <v>4593</v>
      </c>
      <c r="C460" s="922" t="s">
        <v>4596</v>
      </c>
      <c r="D460" s="923">
        <v>43632</v>
      </c>
      <c r="E460" s="921" t="s">
        <v>4516</v>
      </c>
      <c r="F460" s="921" t="s">
        <v>416</v>
      </c>
      <c r="G460" s="921"/>
      <c r="H460" s="924" t="s">
        <v>30</v>
      </c>
      <c r="I460" s="924"/>
      <c r="J460" s="14" t="s">
        <v>32</v>
      </c>
      <c r="K460" s="14" t="s">
        <v>32</v>
      </c>
      <c r="L460" s="16">
        <v>1421</v>
      </c>
    </row>
    <row r="461" spans="1:12" x14ac:dyDescent="0.25">
      <c r="A461" s="918"/>
      <c r="B461" s="921"/>
      <c r="C461" s="922"/>
      <c r="D461" s="923"/>
      <c r="E461" s="921"/>
      <c r="F461" s="921"/>
      <c r="G461" s="921"/>
      <c r="H461" s="924" t="s">
        <v>33</v>
      </c>
      <c r="I461" s="924"/>
      <c r="J461" s="921" t="s">
        <v>31</v>
      </c>
      <c r="K461" s="921" t="s">
        <v>31</v>
      </c>
      <c r="L461" s="925">
        <v>0</v>
      </c>
    </row>
    <row r="462" spans="1:12" x14ac:dyDescent="0.25">
      <c r="A462" s="918"/>
      <c r="B462" s="921"/>
      <c r="C462" s="922"/>
      <c r="D462" s="923"/>
      <c r="E462" s="921"/>
      <c r="F462" s="921"/>
      <c r="G462" s="921"/>
      <c r="H462" s="924"/>
      <c r="I462" s="924"/>
      <c r="J462" s="921"/>
      <c r="K462" s="921"/>
      <c r="L462" s="925"/>
    </row>
    <row r="463" spans="1:12" ht="24" x14ac:dyDescent="0.25">
      <c r="A463" s="918"/>
      <c r="B463" s="9" t="s">
        <v>34</v>
      </c>
      <c r="C463" s="13" t="s">
        <v>35</v>
      </c>
      <c r="D463" s="13" t="s">
        <v>36</v>
      </c>
      <c r="E463" s="13" t="s">
        <v>37</v>
      </c>
      <c r="F463" s="920"/>
      <c r="G463" s="920"/>
      <c r="H463" s="924" t="s">
        <v>38</v>
      </c>
      <c r="I463" s="924"/>
      <c r="J463" s="921" t="s">
        <v>31</v>
      </c>
      <c r="K463" s="921" t="s">
        <v>32</v>
      </c>
      <c r="L463" s="925">
        <v>400</v>
      </c>
    </row>
    <row r="464" spans="1:12" ht="22.8" x14ac:dyDescent="0.25">
      <c r="A464" s="918"/>
      <c r="B464" s="14" t="s">
        <v>1021</v>
      </c>
      <c r="C464" s="14" t="s">
        <v>416</v>
      </c>
      <c r="D464" s="15">
        <v>43637</v>
      </c>
      <c r="E464" s="14" t="s">
        <v>243</v>
      </c>
      <c r="F464" s="920"/>
      <c r="G464" s="920"/>
      <c r="H464" s="924"/>
      <c r="I464" s="924"/>
      <c r="J464" s="921"/>
      <c r="K464" s="921"/>
      <c r="L464" s="925"/>
    </row>
    <row r="465" spans="1:12" ht="24" x14ac:dyDescent="0.25">
      <c r="A465" s="918">
        <v>1587</v>
      </c>
      <c r="B465" s="9" t="s">
        <v>22</v>
      </c>
      <c r="C465" s="13" t="s">
        <v>23</v>
      </c>
      <c r="D465" s="13" t="s">
        <v>24</v>
      </c>
      <c r="E465" s="13" t="s">
        <v>25</v>
      </c>
      <c r="F465" s="919" t="s">
        <v>17</v>
      </c>
      <c r="G465" s="919"/>
      <c r="H465" s="920"/>
      <c r="I465" s="920"/>
      <c r="J465" s="920"/>
      <c r="K465" s="920"/>
      <c r="L465" s="920"/>
    </row>
    <row r="466" spans="1:12" x14ac:dyDescent="0.25">
      <c r="A466" s="918"/>
      <c r="B466" s="921" t="s">
        <v>4593</v>
      </c>
      <c r="C466" s="922" t="s">
        <v>4597</v>
      </c>
      <c r="D466" s="923">
        <v>43659</v>
      </c>
      <c r="E466" s="921" t="s">
        <v>43</v>
      </c>
      <c r="F466" s="921" t="s">
        <v>4598</v>
      </c>
      <c r="G466" s="921"/>
      <c r="H466" s="924" t="s">
        <v>30</v>
      </c>
      <c r="I466" s="924"/>
      <c r="J466" s="14" t="s">
        <v>31</v>
      </c>
      <c r="K466" s="14" t="s">
        <v>32</v>
      </c>
      <c r="L466" s="16">
        <v>793</v>
      </c>
    </row>
    <row r="467" spans="1:12" x14ac:dyDescent="0.25">
      <c r="A467" s="918"/>
      <c r="B467" s="921"/>
      <c r="C467" s="922"/>
      <c r="D467" s="923"/>
      <c r="E467" s="921"/>
      <c r="F467" s="921"/>
      <c r="G467" s="921"/>
      <c r="H467" s="924" t="s">
        <v>33</v>
      </c>
      <c r="I467" s="924"/>
      <c r="J467" s="921" t="s">
        <v>31</v>
      </c>
      <c r="K467" s="921" t="s">
        <v>31</v>
      </c>
      <c r="L467" s="925">
        <v>0</v>
      </c>
    </row>
    <row r="468" spans="1:12" x14ac:dyDescent="0.25">
      <c r="A468" s="918"/>
      <c r="B468" s="921"/>
      <c r="C468" s="922"/>
      <c r="D468" s="923"/>
      <c r="E468" s="921"/>
      <c r="F468" s="921"/>
      <c r="G468" s="921"/>
      <c r="H468" s="924"/>
      <c r="I468" s="924"/>
      <c r="J468" s="921"/>
      <c r="K468" s="921"/>
      <c r="L468" s="925"/>
    </row>
    <row r="469" spans="1:12" ht="24" x14ac:dyDescent="0.25">
      <c r="A469" s="918"/>
      <c r="B469" s="9" t="s">
        <v>34</v>
      </c>
      <c r="C469" s="13" t="s">
        <v>35</v>
      </c>
      <c r="D469" s="13" t="s">
        <v>36</v>
      </c>
      <c r="E469" s="13" t="s">
        <v>37</v>
      </c>
      <c r="F469" s="920"/>
      <c r="G469" s="920"/>
      <c r="H469" s="924" t="s">
        <v>38</v>
      </c>
      <c r="I469" s="924"/>
      <c r="J469" s="921" t="s">
        <v>31</v>
      </c>
      <c r="K469" s="921" t="s">
        <v>31</v>
      </c>
      <c r="L469" s="925">
        <v>0</v>
      </c>
    </row>
    <row r="470" spans="1:12" ht="22.8" x14ac:dyDescent="0.25">
      <c r="A470" s="918"/>
      <c r="B470" s="14" t="s">
        <v>1021</v>
      </c>
      <c r="C470" s="14" t="s">
        <v>4598</v>
      </c>
      <c r="D470" s="15">
        <v>43667</v>
      </c>
      <c r="E470" s="14" t="s">
        <v>4599</v>
      </c>
      <c r="F470" s="920"/>
      <c r="G470" s="920"/>
      <c r="H470" s="924"/>
      <c r="I470" s="924"/>
      <c r="J470" s="921"/>
      <c r="K470" s="921"/>
      <c r="L470" s="925"/>
    </row>
    <row r="471" spans="1:12" ht="24" x14ac:dyDescent="0.25">
      <c r="A471" s="918">
        <v>1588</v>
      </c>
      <c r="B471" s="9" t="s">
        <v>22</v>
      </c>
      <c r="C471" s="13" t="s">
        <v>23</v>
      </c>
      <c r="D471" s="13" t="s">
        <v>24</v>
      </c>
      <c r="E471" s="13" t="s">
        <v>25</v>
      </c>
      <c r="F471" s="919" t="s">
        <v>17</v>
      </c>
      <c r="G471" s="919"/>
      <c r="H471" s="920"/>
      <c r="I471" s="920"/>
      <c r="J471" s="920"/>
      <c r="K471" s="920"/>
      <c r="L471" s="920"/>
    </row>
    <row r="472" spans="1:12" x14ac:dyDescent="0.25">
      <c r="A472" s="918"/>
      <c r="B472" s="921" t="s">
        <v>4593</v>
      </c>
      <c r="C472" s="922" t="s">
        <v>4597</v>
      </c>
      <c r="D472" s="923">
        <v>43659</v>
      </c>
      <c r="E472" s="921" t="s">
        <v>43</v>
      </c>
      <c r="F472" s="921" t="s">
        <v>1213</v>
      </c>
      <c r="G472" s="921"/>
      <c r="H472" s="924" t="s">
        <v>30</v>
      </c>
      <c r="I472" s="924"/>
      <c r="J472" s="14" t="s">
        <v>31</v>
      </c>
      <c r="K472" s="14" t="s">
        <v>32</v>
      </c>
      <c r="L472" s="16">
        <v>601</v>
      </c>
    </row>
    <row r="473" spans="1:12" x14ac:dyDescent="0.25">
      <c r="A473" s="918"/>
      <c r="B473" s="921"/>
      <c r="C473" s="922"/>
      <c r="D473" s="923"/>
      <c r="E473" s="921"/>
      <c r="F473" s="921"/>
      <c r="G473" s="921"/>
      <c r="H473" s="924" t="s">
        <v>33</v>
      </c>
      <c r="I473" s="924"/>
      <c r="J473" s="921" t="s">
        <v>31</v>
      </c>
      <c r="K473" s="921" t="s">
        <v>31</v>
      </c>
      <c r="L473" s="925">
        <v>0</v>
      </c>
    </row>
    <row r="474" spans="1:12" x14ac:dyDescent="0.25">
      <c r="A474" s="918"/>
      <c r="B474" s="921"/>
      <c r="C474" s="922"/>
      <c r="D474" s="923"/>
      <c r="E474" s="921"/>
      <c r="F474" s="921"/>
      <c r="G474" s="921"/>
      <c r="H474" s="924"/>
      <c r="I474" s="924"/>
      <c r="J474" s="921"/>
      <c r="K474" s="921"/>
      <c r="L474" s="925"/>
    </row>
    <row r="475" spans="1:12" ht="24" x14ac:dyDescent="0.25">
      <c r="A475" s="918"/>
      <c r="B475" s="9" t="s">
        <v>34</v>
      </c>
      <c r="C475" s="13" t="s">
        <v>35</v>
      </c>
      <c r="D475" s="13" t="s">
        <v>36</v>
      </c>
      <c r="E475" s="13" t="s">
        <v>37</v>
      </c>
      <c r="F475" s="920"/>
      <c r="G475" s="920"/>
      <c r="H475" s="924" t="s">
        <v>38</v>
      </c>
      <c r="I475" s="924"/>
      <c r="J475" s="921" t="s">
        <v>31</v>
      </c>
      <c r="K475" s="921" t="s">
        <v>31</v>
      </c>
      <c r="L475" s="925">
        <v>0</v>
      </c>
    </row>
    <row r="476" spans="1:12" ht="22.8" x14ac:dyDescent="0.25">
      <c r="A476" s="918"/>
      <c r="B476" s="14" t="s">
        <v>1021</v>
      </c>
      <c r="C476" s="14" t="s">
        <v>1213</v>
      </c>
      <c r="D476" s="15">
        <v>43667</v>
      </c>
      <c r="E476" s="14" t="s">
        <v>4599</v>
      </c>
      <c r="F476" s="920"/>
      <c r="G476" s="920"/>
      <c r="H476" s="924"/>
      <c r="I476" s="924"/>
      <c r="J476" s="921"/>
      <c r="K476" s="921"/>
      <c r="L476" s="925"/>
    </row>
    <row r="477" spans="1:12" ht="24" x14ac:dyDescent="0.25">
      <c r="A477" s="918">
        <v>1589</v>
      </c>
      <c r="B477" s="9" t="s">
        <v>22</v>
      </c>
      <c r="C477" s="13" t="s">
        <v>23</v>
      </c>
      <c r="D477" s="13" t="s">
        <v>24</v>
      </c>
      <c r="E477" s="13" t="s">
        <v>25</v>
      </c>
      <c r="F477" s="919" t="s">
        <v>17</v>
      </c>
      <c r="G477" s="919"/>
      <c r="H477" s="920"/>
      <c r="I477" s="920"/>
      <c r="J477" s="920"/>
      <c r="K477" s="920"/>
      <c r="L477" s="920"/>
    </row>
    <row r="478" spans="1:12" x14ac:dyDescent="0.25">
      <c r="A478" s="918"/>
      <c r="B478" s="921" t="s">
        <v>4600</v>
      </c>
      <c r="C478" s="922" t="s">
        <v>4601</v>
      </c>
      <c r="D478" s="923">
        <v>43616</v>
      </c>
      <c r="E478" s="921" t="s">
        <v>1570</v>
      </c>
      <c r="F478" s="921" t="s">
        <v>4602</v>
      </c>
      <c r="G478" s="921"/>
      <c r="H478" s="924" t="s">
        <v>30</v>
      </c>
      <c r="I478" s="924"/>
      <c r="J478" s="14" t="s">
        <v>31</v>
      </c>
      <c r="K478" s="14" t="s">
        <v>32</v>
      </c>
      <c r="L478" s="16">
        <v>460</v>
      </c>
    </row>
    <row r="479" spans="1:12" x14ac:dyDescent="0.25">
      <c r="A479" s="918"/>
      <c r="B479" s="921"/>
      <c r="C479" s="922"/>
      <c r="D479" s="923"/>
      <c r="E479" s="921"/>
      <c r="F479" s="921"/>
      <c r="G479" s="921"/>
      <c r="H479" s="924" t="s">
        <v>33</v>
      </c>
      <c r="I479" s="924"/>
      <c r="J479" s="14" t="s">
        <v>31</v>
      </c>
      <c r="K479" s="14" t="s">
        <v>32</v>
      </c>
      <c r="L479" s="16">
        <v>2800</v>
      </c>
    </row>
    <row r="480" spans="1:12" ht="24" x14ac:dyDescent="0.25">
      <c r="A480" s="918"/>
      <c r="B480" s="9" t="s">
        <v>34</v>
      </c>
      <c r="C480" s="13" t="s">
        <v>35</v>
      </c>
      <c r="D480" s="13" t="s">
        <v>36</v>
      </c>
      <c r="E480" s="13" t="s">
        <v>37</v>
      </c>
      <c r="F480" s="920"/>
      <c r="G480" s="920"/>
      <c r="H480" s="924" t="s">
        <v>38</v>
      </c>
      <c r="I480" s="924"/>
      <c r="J480" s="921" t="s">
        <v>31</v>
      </c>
      <c r="K480" s="921" t="s">
        <v>32</v>
      </c>
      <c r="L480" s="925">
        <v>330</v>
      </c>
    </row>
    <row r="481" spans="1:12" ht="22.8" x14ac:dyDescent="0.25">
      <c r="A481" s="918"/>
      <c r="B481" s="14" t="s">
        <v>39</v>
      </c>
      <c r="C481" s="14" t="s">
        <v>4602</v>
      </c>
      <c r="D481" s="15">
        <v>43625</v>
      </c>
      <c r="E481" s="14" t="s">
        <v>4603</v>
      </c>
      <c r="F481" s="920"/>
      <c r="G481" s="920"/>
      <c r="H481" s="924"/>
      <c r="I481" s="924"/>
      <c r="J481" s="921"/>
      <c r="K481" s="921"/>
      <c r="L481" s="925"/>
    </row>
    <row r="482" spans="1:12" ht="24" x14ac:dyDescent="0.25">
      <c r="A482" s="918">
        <v>1590</v>
      </c>
      <c r="B482" s="9" t="s">
        <v>22</v>
      </c>
      <c r="C482" s="13" t="s">
        <v>23</v>
      </c>
      <c r="D482" s="13" t="s">
        <v>24</v>
      </c>
      <c r="E482" s="13" t="s">
        <v>25</v>
      </c>
      <c r="F482" s="919" t="s">
        <v>17</v>
      </c>
      <c r="G482" s="919"/>
      <c r="H482" s="920"/>
      <c r="I482" s="920"/>
      <c r="J482" s="920"/>
      <c r="K482" s="920"/>
      <c r="L482" s="920"/>
    </row>
    <row r="483" spans="1:12" x14ac:dyDescent="0.25">
      <c r="A483" s="918"/>
      <c r="B483" s="921" t="s">
        <v>4604</v>
      </c>
      <c r="C483" s="922" t="s">
        <v>4605</v>
      </c>
      <c r="D483" s="923">
        <v>43586</v>
      </c>
      <c r="E483" s="921" t="s">
        <v>3169</v>
      </c>
      <c r="F483" s="921" t="s">
        <v>4606</v>
      </c>
      <c r="G483" s="921"/>
      <c r="H483" s="924" t="s">
        <v>30</v>
      </c>
      <c r="I483" s="924"/>
      <c r="J483" s="14" t="s">
        <v>31</v>
      </c>
      <c r="K483" s="14" t="s">
        <v>32</v>
      </c>
      <c r="L483" s="16">
        <v>70</v>
      </c>
    </row>
    <row r="484" spans="1:12" x14ac:dyDescent="0.25">
      <c r="A484" s="918"/>
      <c r="B484" s="921"/>
      <c r="C484" s="922"/>
      <c r="D484" s="923"/>
      <c r="E484" s="921"/>
      <c r="F484" s="921"/>
      <c r="G484" s="921"/>
      <c r="H484" s="924" t="s">
        <v>33</v>
      </c>
      <c r="I484" s="924"/>
      <c r="J484" s="14" t="s">
        <v>32</v>
      </c>
      <c r="K484" s="14" t="s">
        <v>31</v>
      </c>
      <c r="L484" s="16">
        <v>534.54999999999995</v>
      </c>
    </row>
    <row r="485" spans="1:12" ht="24" x14ac:dyDescent="0.25">
      <c r="A485" s="918"/>
      <c r="B485" s="9" t="s">
        <v>34</v>
      </c>
      <c r="C485" s="13" t="s">
        <v>35</v>
      </c>
      <c r="D485" s="13" t="s">
        <v>36</v>
      </c>
      <c r="E485" s="13" t="s">
        <v>37</v>
      </c>
      <c r="F485" s="920"/>
      <c r="G485" s="920"/>
      <c r="H485" s="924" t="s">
        <v>38</v>
      </c>
      <c r="I485" s="924"/>
      <c r="J485" s="921" t="s">
        <v>32</v>
      </c>
      <c r="K485" s="921" t="s">
        <v>32</v>
      </c>
      <c r="L485" s="925">
        <v>482.73</v>
      </c>
    </row>
    <row r="486" spans="1:12" ht="22.8" x14ac:dyDescent="0.25">
      <c r="A486" s="918"/>
      <c r="B486" s="14" t="s">
        <v>39</v>
      </c>
      <c r="C486" s="14" t="s">
        <v>4606</v>
      </c>
      <c r="D486" s="15">
        <v>43589</v>
      </c>
      <c r="E486" s="14" t="s">
        <v>2169</v>
      </c>
      <c r="F486" s="920"/>
      <c r="G486" s="920"/>
      <c r="H486" s="924"/>
      <c r="I486" s="924"/>
      <c r="J486" s="921"/>
      <c r="K486" s="921"/>
      <c r="L486" s="925"/>
    </row>
    <row r="487" spans="1:12" ht="24" x14ac:dyDescent="0.25">
      <c r="A487" s="918">
        <v>1591</v>
      </c>
      <c r="B487" s="9" t="s">
        <v>22</v>
      </c>
      <c r="C487" s="13" t="s">
        <v>23</v>
      </c>
      <c r="D487" s="13" t="s">
        <v>24</v>
      </c>
      <c r="E487" s="13" t="s">
        <v>25</v>
      </c>
      <c r="F487" s="919" t="s">
        <v>17</v>
      </c>
      <c r="G487" s="919"/>
      <c r="H487" s="920"/>
      <c r="I487" s="920"/>
      <c r="J487" s="920"/>
      <c r="K487" s="920"/>
      <c r="L487" s="920"/>
    </row>
    <row r="488" spans="1:12" x14ac:dyDescent="0.25">
      <c r="A488" s="918"/>
      <c r="B488" s="921" t="s">
        <v>4607</v>
      </c>
      <c r="C488" s="922" t="s">
        <v>4608</v>
      </c>
      <c r="D488" s="923">
        <v>43621</v>
      </c>
      <c r="E488" s="921" t="s">
        <v>1623</v>
      </c>
      <c r="F488" s="921" t="s">
        <v>1620</v>
      </c>
      <c r="G488" s="921"/>
      <c r="H488" s="924" t="s">
        <v>30</v>
      </c>
      <c r="I488" s="924"/>
      <c r="J488" s="14" t="s">
        <v>31</v>
      </c>
      <c r="K488" s="14" t="s">
        <v>32</v>
      </c>
      <c r="L488" s="16">
        <v>596</v>
      </c>
    </row>
    <row r="489" spans="1:12" x14ac:dyDescent="0.25">
      <c r="A489" s="918"/>
      <c r="B489" s="921"/>
      <c r="C489" s="922"/>
      <c r="D489" s="923"/>
      <c r="E489" s="921"/>
      <c r="F489" s="921"/>
      <c r="G489" s="921"/>
      <c r="H489" s="924" t="s">
        <v>33</v>
      </c>
      <c r="I489" s="924"/>
      <c r="J489" s="921" t="s">
        <v>31</v>
      </c>
      <c r="K489" s="921" t="s">
        <v>32</v>
      </c>
      <c r="L489" s="925">
        <v>550</v>
      </c>
    </row>
    <row r="490" spans="1:12" x14ac:dyDescent="0.25">
      <c r="A490" s="918"/>
      <c r="B490" s="921"/>
      <c r="C490" s="922"/>
      <c r="D490" s="923"/>
      <c r="E490" s="921"/>
      <c r="F490" s="921"/>
      <c r="G490" s="921"/>
      <c r="H490" s="924"/>
      <c r="I490" s="924"/>
      <c r="J490" s="921"/>
      <c r="K490" s="921"/>
      <c r="L490" s="925"/>
    </row>
    <row r="491" spans="1:12" ht="24" x14ac:dyDescent="0.25">
      <c r="A491" s="918"/>
      <c r="B491" s="9" t="s">
        <v>34</v>
      </c>
      <c r="C491" s="13" t="s">
        <v>35</v>
      </c>
      <c r="D491" s="13" t="s">
        <v>36</v>
      </c>
      <c r="E491" s="13" t="s">
        <v>37</v>
      </c>
      <c r="F491" s="920"/>
      <c r="G491" s="920"/>
      <c r="H491" s="924" t="s">
        <v>38</v>
      </c>
      <c r="I491" s="924"/>
      <c r="J491" s="921" t="s">
        <v>31</v>
      </c>
      <c r="K491" s="921" t="s">
        <v>32</v>
      </c>
      <c r="L491" s="925">
        <v>150</v>
      </c>
    </row>
    <row r="492" spans="1:12" ht="22.8" x14ac:dyDescent="0.25">
      <c r="A492" s="918"/>
      <c r="B492" s="14" t="s">
        <v>105</v>
      </c>
      <c r="C492" s="14" t="s">
        <v>1620</v>
      </c>
      <c r="D492" s="15">
        <v>43623</v>
      </c>
      <c r="E492" s="14" t="s">
        <v>673</v>
      </c>
      <c r="F492" s="920"/>
      <c r="G492" s="920"/>
      <c r="H492" s="924"/>
      <c r="I492" s="924"/>
      <c r="J492" s="921"/>
      <c r="K492" s="921"/>
      <c r="L492" s="925"/>
    </row>
    <row r="493" spans="1:12" ht="24" x14ac:dyDescent="0.25">
      <c r="A493" s="918">
        <v>1592</v>
      </c>
      <c r="B493" s="9" t="s">
        <v>22</v>
      </c>
      <c r="C493" s="13" t="s">
        <v>23</v>
      </c>
      <c r="D493" s="13" t="s">
        <v>24</v>
      </c>
      <c r="E493" s="13" t="s">
        <v>25</v>
      </c>
      <c r="F493" s="919" t="s">
        <v>17</v>
      </c>
      <c r="G493" s="919"/>
      <c r="H493" s="920"/>
      <c r="I493" s="920"/>
      <c r="J493" s="920"/>
      <c r="K493" s="920"/>
      <c r="L493" s="920"/>
    </row>
    <row r="494" spans="1:12" x14ac:dyDescent="0.25">
      <c r="A494" s="918"/>
      <c r="B494" s="921" t="s">
        <v>4609</v>
      </c>
      <c r="C494" s="922" t="s">
        <v>4610</v>
      </c>
      <c r="D494" s="923">
        <v>43608</v>
      </c>
      <c r="E494" s="921" t="s">
        <v>977</v>
      </c>
      <c r="F494" s="921" t="s">
        <v>978</v>
      </c>
      <c r="G494" s="921"/>
      <c r="H494" s="924" t="s">
        <v>30</v>
      </c>
      <c r="I494" s="924"/>
      <c r="J494" s="14" t="s">
        <v>31</v>
      </c>
      <c r="K494" s="14" t="s">
        <v>32</v>
      </c>
      <c r="L494" s="16">
        <v>777</v>
      </c>
    </row>
    <row r="495" spans="1:12" x14ac:dyDescent="0.25">
      <c r="A495" s="918"/>
      <c r="B495" s="921"/>
      <c r="C495" s="922"/>
      <c r="D495" s="923"/>
      <c r="E495" s="921"/>
      <c r="F495" s="921"/>
      <c r="G495" s="921"/>
      <c r="H495" s="924" t="s">
        <v>33</v>
      </c>
      <c r="I495" s="924"/>
      <c r="J495" s="14" t="s">
        <v>31</v>
      </c>
      <c r="K495" s="14" t="s">
        <v>32</v>
      </c>
      <c r="L495" s="16">
        <v>314.60000000000002</v>
      </c>
    </row>
    <row r="496" spans="1:12" ht="24" x14ac:dyDescent="0.25">
      <c r="A496" s="918"/>
      <c r="B496" s="9" t="s">
        <v>34</v>
      </c>
      <c r="C496" s="13" t="s">
        <v>35</v>
      </c>
      <c r="D496" s="13" t="s">
        <v>36</v>
      </c>
      <c r="E496" s="13" t="s">
        <v>37</v>
      </c>
      <c r="F496" s="920"/>
      <c r="G496" s="920"/>
      <c r="H496" s="924" t="s">
        <v>38</v>
      </c>
      <c r="I496" s="924"/>
      <c r="J496" s="921" t="s">
        <v>31</v>
      </c>
      <c r="K496" s="921" t="s">
        <v>32</v>
      </c>
      <c r="L496" s="925">
        <v>90</v>
      </c>
    </row>
    <row r="497" spans="1:12" ht="22.8" x14ac:dyDescent="0.25">
      <c r="A497" s="918"/>
      <c r="B497" s="14" t="s">
        <v>141</v>
      </c>
      <c r="C497" s="14" t="s">
        <v>978</v>
      </c>
      <c r="D497" s="15">
        <v>43613</v>
      </c>
      <c r="E497" s="14" t="s">
        <v>1525</v>
      </c>
      <c r="F497" s="920"/>
      <c r="G497" s="920"/>
      <c r="H497" s="924"/>
      <c r="I497" s="924"/>
      <c r="J497" s="921"/>
      <c r="K497" s="921"/>
      <c r="L497" s="925"/>
    </row>
    <row r="498" spans="1:12" ht="24" x14ac:dyDescent="0.25">
      <c r="A498" s="918">
        <v>1593</v>
      </c>
      <c r="B498" s="9" t="s">
        <v>22</v>
      </c>
      <c r="C498" s="13" t="s">
        <v>23</v>
      </c>
      <c r="D498" s="13" t="s">
        <v>24</v>
      </c>
      <c r="E498" s="13" t="s">
        <v>25</v>
      </c>
      <c r="F498" s="919" t="s">
        <v>17</v>
      </c>
      <c r="G498" s="919"/>
      <c r="H498" s="920"/>
      <c r="I498" s="920"/>
      <c r="J498" s="920"/>
      <c r="K498" s="920"/>
      <c r="L498" s="920"/>
    </row>
    <row r="499" spans="1:12" x14ac:dyDescent="0.25">
      <c r="A499" s="918"/>
      <c r="B499" s="921" t="s">
        <v>4611</v>
      </c>
      <c r="C499" s="921" t="s">
        <v>4612</v>
      </c>
      <c r="D499" s="923">
        <v>43565</v>
      </c>
      <c r="E499" s="921" t="s">
        <v>90</v>
      </c>
      <c r="F499" s="921" t="s">
        <v>933</v>
      </c>
      <c r="G499" s="921"/>
      <c r="H499" s="924" t="s">
        <v>30</v>
      </c>
      <c r="I499" s="924"/>
      <c r="J499" s="14" t="s">
        <v>31</v>
      </c>
      <c r="K499" s="14" t="s">
        <v>32</v>
      </c>
      <c r="L499" s="16">
        <v>201</v>
      </c>
    </row>
    <row r="500" spans="1:12" x14ac:dyDescent="0.25">
      <c r="A500" s="918"/>
      <c r="B500" s="921"/>
      <c r="C500" s="921"/>
      <c r="D500" s="923"/>
      <c r="E500" s="921"/>
      <c r="F500" s="921"/>
      <c r="G500" s="921"/>
      <c r="H500" s="924" t="s">
        <v>33</v>
      </c>
      <c r="I500" s="924"/>
      <c r="J500" s="14" t="s">
        <v>31</v>
      </c>
      <c r="K500" s="14" t="s">
        <v>32</v>
      </c>
      <c r="L500" s="16">
        <v>509.24</v>
      </c>
    </row>
    <row r="501" spans="1:12" ht="24" x14ac:dyDescent="0.25">
      <c r="A501" s="918"/>
      <c r="B501" s="9" t="s">
        <v>34</v>
      </c>
      <c r="C501" s="13" t="s">
        <v>35</v>
      </c>
      <c r="D501" s="13" t="s">
        <v>36</v>
      </c>
      <c r="E501" s="13" t="s">
        <v>37</v>
      </c>
      <c r="F501" s="920"/>
      <c r="G501" s="920"/>
      <c r="H501" s="924" t="s">
        <v>38</v>
      </c>
      <c r="I501" s="924"/>
      <c r="J501" s="921" t="s">
        <v>31</v>
      </c>
      <c r="K501" s="921" t="s">
        <v>32</v>
      </c>
      <c r="L501" s="925">
        <v>126</v>
      </c>
    </row>
    <row r="502" spans="1:12" ht="22.8" x14ac:dyDescent="0.25">
      <c r="A502" s="918"/>
      <c r="B502" s="14" t="s">
        <v>229</v>
      </c>
      <c r="C502" s="14" t="s">
        <v>933</v>
      </c>
      <c r="D502" s="15">
        <v>43566</v>
      </c>
      <c r="E502" s="14" t="s">
        <v>1147</v>
      </c>
      <c r="F502" s="920"/>
      <c r="G502" s="920"/>
      <c r="H502" s="924"/>
      <c r="I502" s="924"/>
      <c r="J502" s="921"/>
      <c r="K502" s="921"/>
      <c r="L502" s="925"/>
    </row>
    <row r="503" spans="1:12" ht="24" x14ac:dyDescent="0.25">
      <c r="A503" s="918">
        <v>1594</v>
      </c>
      <c r="B503" s="9" t="s">
        <v>22</v>
      </c>
      <c r="C503" s="13" t="s">
        <v>23</v>
      </c>
      <c r="D503" s="13" t="s">
        <v>24</v>
      </c>
      <c r="E503" s="13" t="s">
        <v>25</v>
      </c>
      <c r="F503" s="919" t="s">
        <v>17</v>
      </c>
      <c r="G503" s="919"/>
      <c r="H503" s="920"/>
      <c r="I503" s="920"/>
      <c r="J503" s="920"/>
      <c r="K503" s="920"/>
      <c r="L503" s="920"/>
    </row>
    <row r="504" spans="1:12" x14ac:dyDescent="0.25">
      <c r="A504" s="918"/>
      <c r="B504" s="921" t="s">
        <v>4611</v>
      </c>
      <c r="C504" s="921" t="s">
        <v>4613</v>
      </c>
      <c r="D504" s="923">
        <v>43620</v>
      </c>
      <c r="E504" s="921" t="s">
        <v>669</v>
      </c>
      <c r="F504" s="921" t="s">
        <v>670</v>
      </c>
      <c r="G504" s="921"/>
      <c r="H504" s="924" t="s">
        <v>30</v>
      </c>
      <c r="I504" s="924"/>
      <c r="J504" s="14" t="s">
        <v>31</v>
      </c>
      <c r="K504" s="14" t="s">
        <v>31</v>
      </c>
      <c r="L504" s="16">
        <v>0</v>
      </c>
    </row>
    <row r="505" spans="1:12" x14ac:dyDescent="0.25">
      <c r="A505" s="918"/>
      <c r="B505" s="921"/>
      <c r="C505" s="921"/>
      <c r="D505" s="923"/>
      <c r="E505" s="921"/>
      <c r="F505" s="921"/>
      <c r="G505" s="921"/>
      <c r="H505" s="924" t="s">
        <v>33</v>
      </c>
      <c r="I505" s="924"/>
      <c r="J505" s="14" t="s">
        <v>31</v>
      </c>
      <c r="K505" s="14" t="s">
        <v>32</v>
      </c>
      <c r="L505" s="16">
        <v>405.68</v>
      </c>
    </row>
    <row r="506" spans="1:12" ht="24" x14ac:dyDescent="0.25">
      <c r="A506" s="918"/>
      <c r="B506" s="9" t="s">
        <v>34</v>
      </c>
      <c r="C506" s="13" t="s">
        <v>35</v>
      </c>
      <c r="D506" s="13" t="s">
        <v>36</v>
      </c>
      <c r="E506" s="13" t="s">
        <v>37</v>
      </c>
      <c r="F506" s="920"/>
      <c r="G506" s="920"/>
      <c r="H506" s="924" t="s">
        <v>38</v>
      </c>
      <c r="I506" s="924"/>
      <c r="J506" s="921" t="s">
        <v>31</v>
      </c>
      <c r="K506" s="921" t="s">
        <v>32</v>
      </c>
      <c r="L506" s="925">
        <v>150</v>
      </c>
    </row>
    <row r="507" spans="1:12" ht="22.8" x14ac:dyDescent="0.25">
      <c r="A507" s="918"/>
      <c r="B507" s="14" t="s">
        <v>229</v>
      </c>
      <c r="C507" s="14" t="s">
        <v>670</v>
      </c>
      <c r="D507" s="15">
        <v>43620</v>
      </c>
      <c r="E507" s="14" t="s">
        <v>4614</v>
      </c>
      <c r="F507" s="920"/>
      <c r="G507" s="920"/>
      <c r="H507" s="924"/>
      <c r="I507" s="924"/>
      <c r="J507" s="921"/>
      <c r="K507" s="921"/>
      <c r="L507" s="925"/>
    </row>
    <row r="508" spans="1:12" ht="24" x14ac:dyDescent="0.25">
      <c r="A508" s="918">
        <v>1595</v>
      </c>
      <c r="B508" s="9" t="s">
        <v>22</v>
      </c>
      <c r="C508" s="13" t="s">
        <v>23</v>
      </c>
      <c r="D508" s="13" t="s">
        <v>24</v>
      </c>
      <c r="E508" s="13" t="s">
        <v>25</v>
      </c>
      <c r="F508" s="919" t="s">
        <v>17</v>
      </c>
      <c r="G508" s="919"/>
      <c r="H508" s="920"/>
      <c r="I508" s="920"/>
      <c r="J508" s="920"/>
      <c r="K508" s="920"/>
      <c r="L508" s="920"/>
    </row>
    <row r="509" spans="1:12" x14ac:dyDescent="0.25">
      <c r="A509" s="918"/>
      <c r="B509" s="921" t="s">
        <v>4611</v>
      </c>
      <c r="C509" s="921" t="s">
        <v>4615</v>
      </c>
      <c r="D509" s="923">
        <v>43634</v>
      </c>
      <c r="E509" s="921" t="s">
        <v>151</v>
      </c>
      <c r="F509" s="921" t="s">
        <v>423</v>
      </c>
      <c r="G509" s="921"/>
      <c r="H509" s="924" t="s">
        <v>30</v>
      </c>
      <c r="I509" s="924"/>
      <c r="J509" s="14" t="s">
        <v>31</v>
      </c>
      <c r="K509" s="14" t="s">
        <v>32</v>
      </c>
      <c r="L509" s="16">
        <v>637</v>
      </c>
    </row>
    <row r="510" spans="1:12" x14ac:dyDescent="0.25">
      <c r="A510" s="918"/>
      <c r="B510" s="921"/>
      <c r="C510" s="921"/>
      <c r="D510" s="923"/>
      <c r="E510" s="921"/>
      <c r="F510" s="921"/>
      <c r="G510" s="921"/>
      <c r="H510" s="924" t="s">
        <v>33</v>
      </c>
      <c r="I510" s="924"/>
      <c r="J510" s="14" t="s">
        <v>31</v>
      </c>
      <c r="K510" s="14" t="s">
        <v>32</v>
      </c>
      <c r="L510" s="16">
        <v>597.08000000000004</v>
      </c>
    </row>
    <row r="511" spans="1:12" ht="24" x14ac:dyDescent="0.25">
      <c r="A511" s="918"/>
      <c r="B511" s="9" t="s">
        <v>34</v>
      </c>
      <c r="C511" s="13" t="s">
        <v>35</v>
      </c>
      <c r="D511" s="13" t="s">
        <v>36</v>
      </c>
      <c r="E511" s="13" t="s">
        <v>37</v>
      </c>
      <c r="F511" s="920"/>
      <c r="G511" s="920"/>
      <c r="H511" s="924" t="s">
        <v>38</v>
      </c>
      <c r="I511" s="924"/>
      <c r="J511" s="921" t="s">
        <v>31</v>
      </c>
      <c r="K511" s="921" t="s">
        <v>32</v>
      </c>
      <c r="L511" s="925">
        <v>90.9</v>
      </c>
    </row>
    <row r="512" spans="1:12" ht="22.8" x14ac:dyDescent="0.25">
      <c r="A512" s="918"/>
      <c r="B512" s="14" t="s">
        <v>229</v>
      </c>
      <c r="C512" s="14" t="s">
        <v>423</v>
      </c>
      <c r="D512" s="15">
        <v>43636</v>
      </c>
      <c r="E512" s="14" t="s">
        <v>2989</v>
      </c>
      <c r="F512" s="920"/>
      <c r="G512" s="920"/>
      <c r="H512" s="924"/>
      <c r="I512" s="924"/>
      <c r="J512" s="921"/>
      <c r="K512" s="921"/>
      <c r="L512" s="925"/>
    </row>
    <row r="513" spans="1:12" ht="24" x14ac:dyDescent="0.25">
      <c r="A513" s="918">
        <v>1596</v>
      </c>
      <c r="B513" s="9" t="s">
        <v>22</v>
      </c>
      <c r="C513" s="13" t="s">
        <v>23</v>
      </c>
      <c r="D513" s="13" t="s">
        <v>24</v>
      </c>
      <c r="E513" s="13" t="s">
        <v>25</v>
      </c>
      <c r="F513" s="919" t="s">
        <v>17</v>
      </c>
      <c r="G513" s="919"/>
      <c r="H513" s="920"/>
      <c r="I513" s="920"/>
      <c r="J513" s="920"/>
      <c r="K513" s="920"/>
      <c r="L513" s="920"/>
    </row>
    <row r="514" spans="1:12" x14ac:dyDescent="0.25">
      <c r="A514" s="918"/>
      <c r="B514" s="921" t="s">
        <v>4611</v>
      </c>
      <c r="C514" s="922" t="s">
        <v>4616</v>
      </c>
      <c r="D514" s="923">
        <v>43643</v>
      </c>
      <c r="E514" s="921" t="s">
        <v>1650</v>
      </c>
      <c r="F514" s="921" t="s">
        <v>459</v>
      </c>
      <c r="G514" s="921"/>
      <c r="H514" s="924" t="s">
        <v>30</v>
      </c>
      <c r="I514" s="924"/>
      <c r="J514" s="14" t="s">
        <v>31</v>
      </c>
      <c r="K514" s="14" t="s">
        <v>32</v>
      </c>
      <c r="L514" s="16">
        <v>1650</v>
      </c>
    </row>
    <row r="515" spans="1:12" x14ac:dyDescent="0.25">
      <c r="A515" s="918"/>
      <c r="B515" s="921"/>
      <c r="C515" s="922"/>
      <c r="D515" s="923"/>
      <c r="E515" s="921"/>
      <c r="F515" s="921"/>
      <c r="G515" s="921"/>
      <c r="H515" s="924" t="s">
        <v>33</v>
      </c>
      <c r="I515" s="924"/>
      <c r="J515" s="14" t="s">
        <v>31</v>
      </c>
      <c r="K515" s="14" t="s">
        <v>32</v>
      </c>
      <c r="L515" s="16">
        <v>5811.73</v>
      </c>
    </row>
    <row r="516" spans="1:12" ht="24" x14ac:dyDescent="0.25">
      <c r="A516" s="918"/>
      <c r="B516" s="9" t="s">
        <v>34</v>
      </c>
      <c r="C516" s="13" t="s">
        <v>35</v>
      </c>
      <c r="D516" s="13" t="s">
        <v>36</v>
      </c>
      <c r="E516" s="13" t="s">
        <v>37</v>
      </c>
      <c r="F516" s="920"/>
      <c r="G516" s="920"/>
      <c r="H516" s="924" t="s">
        <v>38</v>
      </c>
      <c r="I516" s="924"/>
      <c r="J516" s="921" t="s">
        <v>31</v>
      </c>
      <c r="K516" s="921" t="s">
        <v>32</v>
      </c>
      <c r="L516" s="925">
        <v>120</v>
      </c>
    </row>
    <row r="517" spans="1:12" ht="22.8" x14ac:dyDescent="0.25">
      <c r="A517" s="918"/>
      <c r="B517" s="14" t="s">
        <v>229</v>
      </c>
      <c r="C517" s="14" t="s">
        <v>459</v>
      </c>
      <c r="D517" s="15">
        <v>43651</v>
      </c>
      <c r="E517" s="14" t="s">
        <v>4617</v>
      </c>
      <c r="F517" s="920"/>
      <c r="G517" s="920"/>
      <c r="H517" s="924"/>
      <c r="I517" s="924"/>
      <c r="J517" s="921"/>
      <c r="K517" s="921"/>
      <c r="L517" s="925"/>
    </row>
    <row r="518" spans="1:12" ht="24" x14ac:dyDescent="0.25">
      <c r="A518" s="918">
        <v>1597</v>
      </c>
      <c r="B518" s="9" t="s">
        <v>22</v>
      </c>
      <c r="C518" s="13" t="s">
        <v>23</v>
      </c>
      <c r="D518" s="13" t="s">
        <v>24</v>
      </c>
      <c r="E518" s="13" t="s">
        <v>25</v>
      </c>
      <c r="F518" s="919" t="s">
        <v>17</v>
      </c>
      <c r="G518" s="919"/>
      <c r="H518" s="920"/>
      <c r="I518" s="920"/>
      <c r="J518" s="920"/>
      <c r="K518" s="920"/>
      <c r="L518" s="920"/>
    </row>
    <row r="519" spans="1:12" x14ac:dyDescent="0.25">
      <c r="A519" s="918"/>
      <c r="B519" s="921" t="s">
        <v>4618</v>
      </c>
      <c r="C519" s="922" t="s">
        <v>4619</v>
      </c>
      <c r="D519" s="923">
        <v>43560</v>
      </c>
      <c r="E519" s="921" t="s">
        <v>90</v>
      </c>
      <c r="F519" s="921" t="s">
        <v>4620</v>
      </c>
      <c r="G519" s="921"/>
      <c r="H519" s="924" t="s">
        <v>30</v>
      </c>
      <c r="I519" s="924"/>
      <c r="J519" s="14" t="s">
        <v>31</v>
      </c>
      <c r="K519" s="14" t="s">
        <v>31</v>
      </c>
      <c r="L519" s="16">
        <v>0</v>
      </c>
    </row>
    <row r="520" spans="1:12" x14ac:dyDescent="0.25">
      <c r="A520" s="918"/>
      <c r="B520" s="921"/>
      <c r="C520" s="922"/>
      <c r="D520" s="923"/>
      <c r="E520" s="921"/>
      <c r="F520" s="921"/>
      <c r="G520" s="921"/>
      <c r="H520" s="924" t="s">
        <v>33</v>
      </c>
      <c r="I520" s="924"/>
      <c r="J520" s="14" t="s">
        <v>31</v>
      </c>
      <c r="K520" s="14" t="s">
        <v>31</v>
      </c>
      <c r="L520" s="16">
        <v>0</v>
      </c>
    </row>
    <row r="521" spans="1:12" ht="24" x14ac:dyDescent="0.25">
      <c r="A521" s="918"/>
      <c r="B521" s="9" t="s">
        <v>34</v>
      </c>
      <c r="C521" s="13" t="s">
        <v>35</v>
      </c>
      <c r="D521" s="13" t="s">
        <v>36</v>
      </c>
      <c r="E521" s="13" t="s">
        <v>37</v>
      </c>
      <c r="F521" s="920"/>
      <c r="G521" s="920"/>
      <c r="H521" s="924" t="s">
        <v>38</v>
      </c>
      <c r="I521" s="924"/>
      <c r="J521" s="921" t="s">
        <v>31</v>
      </c>
      <c r="K521" s="921" t="s">
        <v>32</v>
      </c>
      <c r="L521" s="925">
        <v>420</v>
      </c>
    </row>
    <row r="522" spans="1:12" ht="22.8" x14ac:dyDescent="0.25">
      <c r="A522" s="918"/>
      <c r="B522" s="14" t="s">
        <v>4621</v>
      </c>
      <c r="C522" s="14" t="s">
        <v>4620</v>
      </c>
      <c r="D522" s="15">
        <v>43567</v>
      </c>
      <c r="E522" s="14" t="s">
        <v>3692</v>
      </c>
      <c r="F522" s="920"/>
      <c r="G522" s="920"/>
      <c r="H522" s="924"/>
      <c r="I522" s="924"/>
      <c r="J522" s="921"/>
      <c r="K522" s="921"/>
      <c r="L522" s="925"/>
    </row>
    <row r="523" spans="1:12" ht="24" x14ac:dyDescent="0.25">
      <c r="A523" s="918">
        <v>1598</v>
      </c>
      <c r="B523" s="9" t="s">
        <v>22</v>
      </c>
      <c r="C523" s="13" t="s">
        <v>23</v>
      </c>
      <c r="D523" s="13" t="s">
        <v>24</v>
      </c>
      <c r="E523" s="13" t="s">
        <v>25</v>
      </c>
      <c r="F523" s="919" t="s">
        <v>17</v>
      </c>
      <c r="G523" s="919"/>
      <c r="H523" s="920"/>
      <c r="I523" s="920"/>
      <c r="J523" s="920"/>
      <c r="K523" s="920"/>
      <c r="L523" s="920"/>
    </row>
    <row r="524" spans="1:12" x14ac:dyDescent="0.25">
      <c r="A524" s="918"/>
      <c r="B524" s="921" t="s">
        <v>4618</v>
      </c>
      <c r="C524" s="922" t="s">
        <v>4619</v>
      </c>
      <c r="D524" s="923">
        <v>43560</v>
      </c>
      <c r="E524" s="921" t="s">
        <v>90</v>
      </c>
      <c r="F524" s="921" t="s">
        <v>653</v>
      </c>
      <c r="G524" s="921"/>
      <c r="H524" s="924" t="s">
        <v>30</v>
      </c>
      <c r="I524" s="924"/>
      <c r="J524" s="14" t="s">
        <v>31</v>
      </c>
      <c r="K524" s="14" t="s">
        <v>32</v>
      </c>
      <c r="L524" s="16">
        <v>221.27</v>
      </c>
    </row>
    <row r="525" spans="1:12" x14ac:dyDescent="0.25">
      <c r="A525" s="918"/>
      <c r="B525" s="921"/>
      <c r="C525" s="922"/>
      <c r="D525" s="923"/>
      <c r="E525" s="921"/>
      <c r="F525" s="921"/>
      <c r="G525" s="921"/>
      <c r="H525" s="924" t="s">
        <v>33</v>
      </c>
      <c r="I525" s="924"/>
      <c r="J525" s="14" t="s">
        <v>31</v>
      </c>
      <c r="K525" s="14" t="s">
        <v>32</v>
      </c>
      <c r="L525" s="16">
        <v>340.61</v>
      </c>
    </row>
    <row r="526" spans="1:12" ht="24" x14ac:dyDescent="0.25">
      <c r="A526" s="918"/>
      <c r="B526" s="9" t="s">
        <v>34</v>
      </c>
      <c r="C526" s="13" t="s">
        <v>35</v>
      </c>
      <c r="D526" s="13" t="s">
        <v>36</v>
      </c>
      <c r="E526" s="13" t="s">
        <v>37</v>
      </c>
      <c r="F526" s="920"/>
      <c r="G526" s="920"/>
      <c r="H526" s="924" t="s">
        <v>38</v>
      </c>
      <c r="I526" s="924"/>
      <c r="J526" s="921" t="s">
        <v>31</v>
      </c>
      <c r="K526" s="921" t="s">
        <v>32</v>
      </c>
      <c r="L526" s="925">
        <v>450</v>
      </c>
    </row>
    <row r="527" spans="1:12" ht="22.8" x14ac:dyDescent="0.25">
      <c r="A527" s="918"/>
      <c r="B527" s="14" t="s">
        <v>4621</v>
      </c>
      <c r="C527" s="14" t="s">
        <v>653</v>
      </c>
      <c r="D527" s="15">
        <v>43567</v>
      </c>
      <c r="E527" s="14" t="s">
        <v>3692</v>
      </c>
      <c r="F527" s="920"/>
      <c r="G527" s="920"/>
      <c r="H527" s="924"/>
      <c r="I527" s="924"/>
      <c r="J527" s="921"/>
      <c r="K527" s="921"/>
      <c r="L527" s="925"/>
    </row>
    <row r="528" spans="1:12" ht="24" x14ac:dyDescent="0.25">
      <c r="A528" s="918">
        <v>1599</v>
      </c>
      <c r="B528" s="9" t="s">
        <v>22</v>
      </c>
      <c r="C528" s="13" t="s">
        <v>23</v>
      </c>
      <c r="D528" s="13" t="s">
        <v>24</v>
      </c>
      <c r="E528" s="13" t="s">
        <v>25</v>
      </c>
      <c r="F528" s="919" t="s">
        <v>17</v>
      </c>
      <c r="G528" s="919"/>
      <c r="H528" s="920"/>
      <c r="I528" s="920"/>
      <c r="J528" s="920"/>
      <c r="K528" s="920"/>
      <c r="L528" s="920"/>
    </row>
    <row r="529" spans="1:12" x14ac:dyDescent="0.25">
      <c r="A529" s="918"/>
      <c r="B529" s="921" t="s">
        <v>4618</v>
      </c>
      <c r="C529" s="922" t="s">
        <v>4619</v>
      </c>
      <c r="D529" s="923">
        <v>43560</v>
      </c>
      <c r="E529" s="921" t="s">
        <v>90</v>
      </c>
      <c r="F529" s="921" t="s">
        <v>521</v>
      </c>
      <c r="G529" s="921"/>
      <c r="H529" s="924" t="s">
        <v>30</v>
      </c>
      <c r="I529" s="924"/>
      <c r="J529" s="14" t="s">
        <v>32</v>
      </c>
      <c r="K529" s="14" t="s">
        <v>31</v>
      </c>
      <c r="L529" s="16">
        <v>470.68</v>
      </c>
    </row>
    <row r="530" spans="1:12" x14ac:dyDescent="0.25">
      <c r="A530" s="918"/>
      <c r="B530" s="921"/>
      <c r="C530" s="922"/>
      <c r="D530" s="923"/>
      <c r="E530" s="921"/>
      <c r="F530" s="921"/>
      <c r="G530" s="921"/>
      <c r="H530" s="924" t="s">
        <v>33</v>
      </c>
      <c r="I530" s="924"/>
      <c r="J530" s="14" t="s">
        <v>32</v>
      </c>
      <c r="K530" s="14" t="s">
        <v>31</v>
      </c>
      <c r="L530" s="16">
        <v>1771.08</v>
      </c>
    </row>
    <row r="531" spans="1:12" ht="24" x14ac:dyDescent="0.25">
      <c r="A531" s="918"/>
      <c r="B531" s="9" t="s">
        <v>34</v>
      </c>
      <c r="C531" s="13" t="s">
        <v>35</v>
      </c>
      <c r="D531" s="13" t="s">
        <v>36</v>
      </c>
      <c r="E531" s="13" t="s">
        <v>37</v>
      </c>
      <c r="F531" s="920"/>
      <c r="G531" s="920"/>
      <c r="H531" s="924" t="s">
        <v>38</v>
      </c>
      <c r="I531" s="924"/>
      <c r="J531" s="921" t="s">
        <v>32</v>
      </c>
      <c r="K531" s="921" t="s">
        <v>32</v>
      </c>
      <c r="L531" s="925">
        <v>1120</v>
      </c>
    </row>
    <row r="532" spans="1:12" ht="22.8" x14ac:dyDescent="0.25">
      <c r="A532" s="918"/>
      <c r="B532" s="14" t="s">
        <v>4621</v>
      </c>
      <c r="C532" s="14" t="s">
        <v>521</v>
      </c>
      <c r="D532" s="15">
        <v>43567</v>
      </c>
      <c r="E532" s="14" t="s">
        <v>3692</v>
      </c>
      <c r="F532" s="920"/>
      <c r="G532" s="920"/>
      <c r="H532" s="924"/>
      <c r="I532" s="924"/>
      <c r="J532" s="921"/>
      <c r="K532" s="921"/>
      <c r="L532" s="925"/>
    </row>
    <row r="533" spans="1:12" ht="24" x14ac:dyDescent="0.25">
      <c r="A533" s="918">
        <v>1600</v>
      </c>
      <c r="B533" s="9" t="s">
        <v>22</v>
      </c>
      <c r="C533" s="13" t="s">
        <v>23</v>
      </c>
      <c r="D533" s="13" t="s">
        <v>24</v>
      </c>
      <c r="E533" s="13" t="s">
        <v>25</v>
      </c>
      <c r="F533" s="919" t="s">
        <v>17</v>
      </c>
      <c r="G533" s="919"/>
      <c r="H533" s="920"/>
      <c r="I533" s="920"/>
      <c r="J533" s="920"/>
      <c r="K533" s="920"/>
      <c r="L533" s="920"/>
    </row>
    <row r="534" spans="1:12" x14ac:dyDescent="0.25">
      <c r="A534" s="918"/>
      <c r="B534" s="921" t="s">
        <v>4618</v>
      </c>
      <c r="C534" s="922" t="s">
        <v>4622</v>
      </c>
      <c r="D534" s="923">
        <v>43600</v>
      </c>
      <c r="E534" s="921" t="s">
        <v>298</v>
      </c>
      <c r="F534" s="921" t="s">
        <v>601</v>
      </c>
      <c r="G534" s="921"/>
      <c r="H534" s="924" t="s">
        <v>30</v>
      </c>
      <c r="I534" s="924"/>
      <c r="J534" s="14" t="s">
        <v>31</v>
      </c>
      <c r="K534" s="14" t="s">
        <v>32</v>
      </c>
      <c r="L534" s="16">
        <v>338.03</v>
      </c>
    </row>
    <row r="535" spans="1:12" x14ac:dyDescent="0.25">
      <c r="A535" s="918"/>
      <c r="B535" s="921"/>
      <c r="C535" s="922"/>
      <c r="D535" s="923"/>
      <c r="E535" s="921"/>
      <c r="F535" s="921"/>
      <c r="G535" s="921"/>
      <c r="H535" s="924" t="s">
        <v>33</v>
      </c>
      <c r="I535" s="924"/>
      <c r="J535" s="14" t="s">
        <v>31</v>
      </c>
      <c r="K535" s="14" t="s">
        <v>32</v>
      </c>
      <c r="L535" s="16">
        <v>271.89999999999998</v>
      </c>
    </row>
    <row r="536" spans="1:12" ht="24" x14ac:dyDescent="0.25">
      <c r="A536" s="918"/>
      <c r="B536" s="9" t="s">
        <v>34</v>
      </c>
      <c r="C536" s="13" t="s">
        <v>35</v>
      </c>
      <c r="D536" s="13" t="s">
        <v>36</v>
      </c>
      <c r="E536" s="13" t="s">
        <v>37</v>
      </c>
      <c r="F536" s="920"/>
      <c r="G536" s="920"/>
      <c r="H536" s="924" t="s">
        <v>38</v>
      </c>
      <c r="I536" s="924"/>
      <c r="J536" s="921" t="s">
        <v>31</v>
      </c>
      <c r="K536" s="921" t="s">
        <v>31</v>
      </c>
      <c r="L536" s="925">
        <v>0</v>
      </c>
    </row>
    <row r="537" spans="1:12" ht="22.8" x14ac:dyDescent="0.25">
      <c r="A537" s="918"/>
      <c r="B537" s="14" t="s">
        <v>4621</v>
      </c>
      <c r="C537" s="14" t="s">
        <v>601</v>
      </c>
      <c r="D537" s="15">
        <v>43601</v>
      </c>
      <c r="E537" s="14" t="s">
        <v>1104</v>
      </c>
      <c r="F537" s="920"/>
      <c r="G537" s="920"/>
      <c r="H537" s="924"/>
      <c r="I537" s="924"/>
      <c r="J537" s="921"/>
      <c r="K537" s="921"/>
      <c r="L537" s="925"/>
    </row>
  </sheetData>
  <mergeCells count="1596">
    <mergeCell ref="K6:L8"/>
    <mergeCell ref="C7:E7"/>
    <mergeCell ref="C8:E8"/>
    <mergeCell ref="F9:G9"/>
    <mergeCell ref="H9:I9"/>
    <mergeCell ref="B2:L2"/>
    <mergeCell ref="A3:A5"/>
    <mergeCell ref="B3:I4"/>
    <mergeCell ref="B5:L5"/>
    <mergeCell ref="A6:A8"/>
    <mergeCell ref="C6:E6"/>
    <mergeCell ref="F6:F8"/>
    <mergeCell ref="G6:G8"/>
    <mergeCell ref="I6:I8"/>
    <mergeCell ref="J6:J8"/>
    <mergeCell ref="J12:J13"/>
    <mergeCell ref="K12:K13"/>
    <mergeCell ref="L12:L13"/>
    <mergeCell ref="F14:G15"/>
    <mergeCell ref="H14:I15"/>
    <mergeCell ref="J14:J15"/>
    <mergeCell ref="K14:K15"/>
    <mergeCell ref="L14:L15"/>
    <mergeCell ref="A10:A15"/>
    <mergeCell ref="F10:G10"/>
    <mergeCell ref="H10:L10"/>
    <mergeCell ref="B11:B13"/>
    <mergeCell ref="C11:C13"/>
    <mergeCell ref="D11:D13"/>
    <mergeCell ref="E11:E13"/>
    <mergeCell ref="F11:G13"/>
    <mergeCell ref="H11:I11"/>
    <mergeCell ref="H12:I13"/>
    <mergeCell ref="D22:D23"/>
    <mergeCell ref="E22:E23"/>
    <mergeCell ref="F22:G23"/>
    <mergeCell ref="H22:I22"/>
    <mergeCell ref="H23:I23"/>
    <mergeCell ref="F19:G20"/>
    <mergeCell ref="H19:I20"/>
    <mergeCell ref="J19:J20"/>
    <mergeCell ref="K19:K20"/>
    <mergeCell ref="L19:L20"/>
    <mergeCell ref="A21:A25"/>
    <mergeCell ref="F21:G21"/>
    <mergeCell ref="H21:L21"/>
    <mergeCell ref="B22:B23"/>
    <mergeCell ref="C22:C23"/>
    <mergeCell ref="A16:A20"/>
    <mergeCell ref="F16:G16"/>
    <mergeCell ref="H16:L16"/>
    <mergeCell ref="B17:B18"/>
    <mergeCell ref="C17:C18"/>
    <mergeCell ref="D17:D18"/>
    <mergeCell ref="E17:E18"/>
    <mergeCell ref="F17:G18"/>
    <mergeCell ref="H17:I17"/>
    <mergeCell ref="H18:I18"/>
    <mergeCell ref="F30:G31"/>
    <mergeCell ref="H30:I31"/>
    <mergeCell ref="J30:J31"/>
    <mergeCell ref="K30:K31"/>
    <mergeCell ref="L30:L31"/>
    <mergeCell ref="A32:A36"/>
    <mergeCell ref="F32:G32"/>
    <mergeCell ref="H32:L32"/>
    <mergeCell ref="B33:B34"/>
    <mergeCell ref="C33:C34"/>
    <mergeCell ref="F27:G29"/>
    <mergeCell ref="H27:I27"/>
    <mergeCell ref="H28:I29"/>
    <mergeCell ref="J28:J29"/>
    <mergeCell ref="K28:K29"/>
    <mergeCell ref="L28:L29"/>
    <mergeCell ref="J24:J25"/>
    <mergeCell ref="K24:K25"/>
    <mergeCell ref="L24:L25"/>
    <mergeCell ref="A26:A31"/>
    <mergeCell ref="F26:G26"/>
    <mergeCell ref="H26:L26"/>
    <mergeCell ref="B27:B29"/>
    <mergeCell ref="C27:C29"/>
    <mergeCell ref="D27:D29"/>
    <mergeCell ref="E27:E29"/>
    <mergeCell ref="F24:G25"/>
    <mergeCell ref="H24:I25"/>
    <mergeCell ref="F38:G39"/>
    <mergeCell ref="H38:I38"/>
    <mergeCell ref="H39:I39"/>
    <mergeCell ref="F40:G41"/>
    <mergeCell ref="H40:I41"/>
    <mergeCell ref="J40:J41"/>
    <mergeCell ref="J35:J36"/>
    <mergeCell ref="K35:K36"/>
    <mergeCell ref="L35:L36"/>
    <mergeCell ref="A37:A41"/>
    <mergeCell ref="F37:G37"/>
    <mergeCell ref="H37:L37"/>
    <mergeCell ref="B38:B39"/>
    <mergeCell ref="C38:C39"/>
    <mergeCell ref="D38:D39"/>
    <mergeCell ref="E38:E39"/>
    <mergeCell ref="D33:D34"/>
    <mergeCell ref="E33:E34"/>
    <mergeCell ref="F33:G34"/>
    <mergeCell ref="H33:I33"/>
    <mergeCell ref="H34:I34"/>
    <mergeCell ref="F35:G36"/>
    <mergeCell ref="H35:I36"/>
    <mergeCell ref="L45:L46"/>
    <mergeCell ref="A47:A52"/>
    <mergeCell ref="F47:G47"/>
    <mergeCell ref="H47:L47"/>
    <mergeCell ref="B48:B50"/>
    <mergeCell ref="C48:C50"/>
    <mergeCell ref="D48:D50"/>
    <mergeCell ref="E48:E50"/>
    <mergeCell ref="F48:G50"/>
    <mergeCell ref="H48:I48"/>
    <mergeCell ref="H43:I43"/>
    <mergeCell ref="H44:I44"/>
    <mergeCell ref="F45:G46"/>
    <mergeCell ref="H45:I46"/>
    <mergeCell ref="J45:J46"/>
    <mergeCell ref="K45:K46"/>
    <mergeCell ref="K40:K41"/>
    <mergeCell ref="L40:L41"/>
    <mergeCell ref="A42:A46"/>
    <mergeCell ref="F42:G42"/>
    <mergeCell ref="H42:L42"/>
    <mergeCell ref="B43:B44"/>
    <mergeCell ref="C43:C44"/>
    <mergeCell ref="D43:D44"/>
    <mergeCell ref="E43:E44"/>
    <mergeCell ref="F43:G44"/>
    <mergeCell ref="A58:A63"/>
    <mergeCell ref="F58:G58"/>
    <mergeCell ref="H58:L58"/>
    <mergeCell ref="B59:B61"/>
    <mergeCell ref="C59:C61"/>
    <mergeCell ref="A53:A57"/>
    <mergeCell ref="F53:G53"/>
    <mergeCell ref="H53:L53"/>
    <mergeCell ref="B54:B55"/>
    <mergeCell ref="C54:C55"/>
    <mergeCell ref="D54:D55"/>
    <mergeCell ref="E54:E55"/>
    <mergeCell ref="F54:G55"/>
    <mergeCell ref="H54:I54"/>
    <mergeCell ref="H55:I55"/>
    <mergeCell ref="H49:I50"/>
    <mergeCell ref="J49:J50"/>
    <mergeCell ref="K49:K50"/>
    <mergeCell ref="L49:L50"/>
    <mergeCell ref="F51:G52"/>
    <mergeCell ref="H51:I52"/>
    <mergeCell ref="J51:J52"/>
    <mergeCell ref="K51:K52"/>
    <mergeCell ref="L51:L52"/>
    <mergeCell ref="K60:K61"/>
    <mergeCell ref="L60:L61"/>
    <mergeCell ref="F62:G63"/>
    <mergeCell ref="H62:I63"/>
    <mergeCell ref="J62:J63"/>
    <mergeCell ref="K62:K63"/>
    <mergeCell ref="L62:L63"/>
    <mergeCell ref="D59:D61"/>
    <mergeCell ref="E59:E61"/>
    <mergeCell ref="F59:G61"/>
    <mergeCell ref="H59:I59"/>
    <mergeCell ref="H60:I61"/>
    <mergeCell ref="J60:J61"/>
    <mergeCell ref="F56:G57"/>
    <mergeCell ref="H56:I57"/>
    <mergeCell ref="J56:J57"/>
    <mergeCell ref="K56:K57"/>
    <mergeCell ref="L56:L57"/>
    <mergeCell ref="J66:J67"/>
    <mergeCell ref="K66:K67"/>
    <mergeCell ref="L66:L67"/>
    <mergeCell ref="F68:G69"/>
    <mergeCell ref="H68:I69"/>
    <mergeCell ref="J68:J69"/>
    <mergeCell ref="K68:K69"/>
    <mergeCell ref="L68:L69"/>
    <mergeCell ref="A64:A69"/>
    <mergeCell ref="F64:G64"/>
    <mergeCell ref="H64:L64"/>
    <mergeCell ref="B65:B67"/>
    <mergeCell ref="C65:C67"/>
    <mergeCell ref="D65:D67"/>
    <mergeCell ref="E65:E67"/>
    <mergeCell ref="F65:G67"/>
    <mergeCell ref="H65:I65"/>
    <mergeCell ref="H66:I67"/>
    <mergeCell ref="D76:D77"/>
    <mergeCell ref="E76:E77"/>
    <mergeCell ref="F76:G77"/>
    <mergeCell ref="H76:I76"/>
    <mergeCell ref="H77:I77"/>
    <mergeCell ref="F78:G79"/>
    <mergeCell ref="H78:I79"/>
    <mergeCell ref="F73:G74"/>
    <mergeCell ref="H73:I74"/>
    <mergeCell ref="J73:J74"/>
    <mergeCell ref="K73:K74"/>
    <mergeCell ref="L73:L74"/>
    <mergeCell ref="A75:A79"/>
    <mergeCell ref="F75:G75"/>
    <mergeCell ref="H75:L75"/>
    <mergeCell ref="B76:B77"/>
    <mergeCell ref="C76:C77"/>
    <mergeCell ref="A70:A74"/>
    <mergeCell ref="F70:G70"/>
    <mergeCell ref="H70:L70"/>
    <mergeCell ref="B71:B72"/>
    <mergeCell ref="C71:C72"/>
    <mergeCell ref="D71:D72"/>
    <mergeCell ref="E71:E72"/>
    <mergeCell ref="F71:G72"/>
    <mergeCell ref="H71:I71"/>
    <mergeCell ref="H72:I72"/>
    <mergeCell ref="K83:K84"/>
    <mergeCell ref="L83:L84"/>
    <mergeCell ref="A85:A89"/>
    <mergeCell ref="F85:G85"/>
    <mergeCell ref="H85:L85"/>
    <mergeCell ref="B86:B87"/>
    <mergeCell ref="C86:C87"/>
    <mergeCell ref="D86:D87"/>
    <mergeCell ref="E86:E87"/>
    <mergeCell ref="F86:G87"/>
    <mergeCell ref="F81:G82"/>
    <mergeCell ref="H81:I81"/>
    <mergeCell ref="H82:I82"/>
    <mergeCell ref="F83:G84"/>
    <mergeCell ref="H83:I84"/>
    <mergeCell ref="J83:J84"/>
    <mergeCell ref="J78:J79"/>
    <mergeCell ref="K78:K79"/>
    <mergeCell ref="L78:L79"/>
    <mergeCell ref="A80:A84"/>
    <mergeCell ref="F80:G80"/>
    <mergeCell ref="H80:L80"/>
    <mergeCell ref="B81:B82"/>
    <mergeCell ref="C81:C82"/>
    <mergeCell ref="D81:D82"/>
    <mergeCell ref="E81:E82"/>
    <mergeCell ref="H92:I92"/>
    <mergeCell ref="F93:G94"/>
    <mergeCell ref="H93:I94"/>
    <mergeCell ref="J93:J94"/>
    <mergeCell ref="K93:K94"/>
    <mergeCell ref="L93:L94"/>
    <mergeCell ref="L88:L89"/>
    <mergeCell ref="A90:A94"/>
    <mergeCell ref="F90:G90"/>
    <mergeCell ref="H90:L90"/>
    <mergeCell ref="B91:B92"/>
    <mergeCell ref="C91:C92"/>
    <mergeCell ref="D91:D92"/>
    <mergeCell ref="E91:E92"/>
    <mergeCell ref="F91:G92"/>
    <mergeCell ref="H91:I91"/>
    <mergeCell ref="H86:I86"/>
    <mergeCell ref="H87:I87"/>
    <mergeCell ref="F88:G89"/>
    <mergeCell ref="H88:I89"/>
    <mergeCell ref="J88:J89"/>
    <mergeCell ref="K88:K89"/>
    <mergeCell ref="D101:D102"/>
    <mergeCell ref="E101:E102"/>
    <mergeCell ref="F101:G102"/>
    <mergeCell ref="H101:I101"/>
    <mergeCell ref="H102:I102"/>
    <mergeCell ref="F103:G104"/>
    <mergeCell ref="H103:I104"/>
    <mergeCell ref="F98:G99"/>
    <mergeCell ref="H98:I99"/>
    <mergeCell ref="J98:J99"/>
    <mergeCell ref="K98:K99"/>
    <mergeCell ref="L98:L99"/>
    <mergeCell ref="A100:A104"/>
    <mergeCell ref="F100:G100"/>
    <mergeCell ref="H100:L100"/>
    <mergeCell ref="B101:B102"/>
    <mergeCell ref="C101:C102"/>
    <mergeCell ref="A95:A99"/>
    <mergeCell ref="F95:G95"/>
    <mergeCell ref="H95:L95"/>
    <mergeCell ref="B96:B97"/>
    <mergeCell ref="C96:C97"/>
    <mergeCell ref="D96:D97"/>
    <mergeCell ref="E96:E97"/>
    <mergeCell ref="F96:G97"/>
    <mergeCell ref="H96:I96"/>
    <mergeCell ref="H97:I97"/>
    <mergeCell ref="K108:K109"/>
    <mergeCell ref="L108:L109"/>
    <mergeCell ref="A110:A114"/>
    <mergeCell ref="F110:G110"/>
    <mergeCell ref="H110:L110"/>
    <mergeCell ref="B111:B112"/>
    <mergeCell ref="C111:C112"/>
    <mergeCell ref="D111:D112"/>
    <mergeCell ref="E111:E112"/>
    <mergeCell ref="F111:G112"/>
    <mergeCell ref="F106:G107"/>
    <mergeCell ref="H106:I106"/>
    <mergeCell ref="H107:I107"/>
    <mergeCell ref="F108:G109"/>
    <mergeCell ref="H108:I109"/>
    <mergeCell ref="J108:J109"/>
    <mergeCell ref="J103:J104"/>
    <mergeCell ref="K103:K104"/>
    <mergeCell ref="L103:L104"/>
    <mergeCell ref="A105:A109"/>
    <mergeCell ref="F105:G105"/>
    <mergeCell ref="H105:L105"/>
    <mergeCell ref="B106:B107"/>
    <mergeCell ref="C106:C107"/>
    <mergeCell ref="D106:D107"/>
    <mergeCell ref="E106:E107"/>
    <mergeCell ref="H117:I117"/>
    <mergeCell ref="F118:G119"/>
    <mergeCell ref="H118:I119"/>
    <mergeCell ref="J118:J119"/>
    <mergeCell ref="K118:K119"/>
    <mergeCell ref="L118:L119"/>
    <mergeCell ref="L113:L114"/>
    <mergeCell ref="A115:A119"/>
    <mergeCell ref="F115:G115"/>
    <mergeCell ref="H115:L115"/>
    <mergeCell ref="B116:B117"/>
    <mergeCell ref="C116:C117"/>
    <mergeCell ref="D116:D117"/>
    <mergeCell ref="E116:E117"/>
    <mergeCell ref="F116:G117"/>
    <mergeCell ref="H116:I116"/>
    <mergeCell ref="H111:I111"/>
    <mergeCell ref="H112:I112"/>
    <mergeCell ref="F113:G114"/>
    <mergeCell ref="H113:I114"/>
    <mergeCell ref="J113:J114"/>
    <mergeCell ref="K113:K114"/>
    <mergeCell ref="J122:J123"/>
    <mergeCell ref="K122:K123"/>
    <mergeCell ref="L122:L123"/>
    <mergeCell ref="F124:G125"/>
    <mergeCell ref="H124:I125"/>
    <mergeCell ref="J124:J125"/>
    <mergeCell ref="K124:K125"/>
    <mergeCell ref="L124:L125"/>
    <mergeCell ref="A120:A125"/>
    <mergeCell ref="F120:G120"/>
    <mergeCell ref="H120:L120"/>
    <mergeCell ref="B121:B123"/>
    <mergeCell ref="C121:C123"/>
    <mergeCell ref="D121:D123"/>
    <mergeCell ref="E121:E123"/>
    <mergeCell ref="F121:G123"/>
    <mergeCell ref="H121:I121"/>
    <mergeCell ref="H122:I123"/>
    <mergeCell ref="J128:J129"/>
    <mergeCell ref="K128:K129"/>
    <mergeCell ref="L128:L129"/>
    <mergeCell ref="F130:G131"/>
    <mergeCell ref="H130:I131"/>
    <mergeCell ref="J130:J131"/>
    <mergeCell ref="K130:K131"/>
    <mergeCell ref="L130:L131"/>
    <mergeCell ref="A126:A131"/>
    <mergeCell ref="F126:G126"/>
    <mergeCell ref="H126:L126"/>
    <mergeCell ref="B127:B129"/>
    <mergeCell ref="C127:C129"/>
    <mergeCell ref="D127:D129"/>
    <mergeCell ref="E127:E129"/>
    <mergeCell ref="F127:G129"/>
    <mergeCell ref="H127:I127"/>
    <mergeCell ref="H128:I129"/>
    <mergeCell ref="F135:G136"/>
    <mergeCell ref="H135:I136"/>
    <mergeCell ref="J135:J136"/>
    <mergeCell ref="K135:K136"/>
    <mergeCell ref="L135:L136"/>
    <mergeCell ref="A137:A141"/>
    <mergeCell ref="F137:G137"/>
    <mergeCell ref="H137:L137"/>
    <mergeCell ref="B138:B139"/>
    <mergeCell ref="C138:C139"/>
    <mergeCell ref="A132:A136"/>
    <mergeCell ref="F132:G132"/>
    <mergeCell ref="H132:L132"/>
    <mergeCell ref="B133:B134"/>
    <mergeCell ref="C133:C134"/>
    <mergeCell ref="D133:D134"/>
    <mergeCell ref="E133:E134"/>
    <mergeCell ref="F133:G134"/>
    <mergeCell ref="H133:I133"/>
    <mergeCell ref="H134:I134"/>
    <mergeCell ref="J140:J141"/>
    <mergeCell ref="K140:K141"/>
    <mergeCell ref="L140:L141"/>
    <mergeCell ref="A142:A146"/>
    <mergeCell ref="F142:G142"/>
    <mergeCell ref="H142:L142"/>
    <mergeCell ref="B143:B144"/>
    <mergeCell ref="C143:C144"/>
    <mergeCell ref="D143:D144"/>
    <mergeCell ref="E143:E144"/>
    <mergeCell ref="D138:D139"/>
    <mergeCell ref="E138:E139"/>
    <mergeCell ref="F138:G139"/>
    <mergeCell ref="H138:I138"/>
    <mergeCell ref="H139:I139"/>
    <mergeCell ref="F140:G141"/>
    <mergeCell ref="H140:I141"/>
    <mergeCell ref="H148:I148"/>
    <mergeCell ref="H149:I149"/>
    <mergeCell ref="F150:G151"/>
    <mergeCell ref="H150:I151"/>
    <mergeCell ref="J150:J151"/>
    <mergeCell ref="K150:K151"/>
    <mergeCell ref="K145:K146"/>
    <mergeCell ref="L145:L146"/>
    <mergeCell ref="A147:A151"/>
    <mergeCell ref="F147:G147"/>
    <mergeCell ref="H147:L147"/>
    <mergeCell ref="B148:B149"/>
    <mergeCell ref="C148:C149"/>
    <mergeCell ref="D148:D149"/>
    <mergeCell ref="E148:E149"/>
    <mergeCell ref="F148:G149"/>
    <mergeCell ref="F143:G144"/>
    <mergeCell ref="H143:I143"/>
    <mergeCell ref="H144:I144"/>
    <mergeCell ref="F145:G146"/>
    <mergeCell ref="H145:I146"/>
    <mergeCell ref="J145:J146"/>
    <mergeCell ref="F166:G167"/>
    <mergeCell ref="H166:I167"/>
    <mergeCell ref="J166:J167"/>
    <mergeCell ref="K166:K167"/>
    <mergeCell ref="L166:L167"/>
    <mergeCell ref="D163:D165"/>
    <mergeCell ref="E163:E165"/>
    <mergeCell ref="F163:G165"/>
    <mergeCell ref="H163:I163"/>
    <mergeCell ref="L150:L151"/>
    <mergeCell ref="A152:A156"/>
    <mergeCell ref="F152:G152"/>
    <mergeCell ref="H152:L152"/>
    <mergeCell ref="B153:B154"/>
    <mergeCell ref="C153:C154"/>
    <mergeCell ref="D153:D154"/>
    <mergeCell ref="E153:E154"/>
    <mergeCell ref="F153:G154"/>
    <mergeCell ref="H153:I153"/>
    <mergeCell ref="F157:G157"/>
    <mergeCell ref="H157:L157"/>
    <mergeCell ref="B158:B159"/>
    <mergeCell ref="C158:C159"/>
    <mergeCell ref="D158:D159"/>
    <mergeCell ref="E158:E159"/>
    <mergeCell ref="F158:G159"/>
    <mergeCell ref="H158:I158"/>
    <mergeCell ref="H159:I159"/>
    <mergeCell ref="H154:I154"/>
    <mergeCell ref="F155:G156"/>
    <mergeCell ref="H155:I156"/>
    <mergeCell ref="J155:J156"/>
    <mergeCell ref="K155:K156"/>
    <mergeCell ref="L155:L156"/>
    <mergeCell ref="K164:K165"/>
    <mergeCell ref="L164:L165"/>
    <mergeCell ref="H164:I165"/>
    <mergeCell ref="J164:J165"/>
    <mergeCell ref="F160:G161"/>
    <mergeCell ref="H160:I161"/>
    <mergeCell ref="J160:J161"/>
    <mergeCell ref="K160:K161"/>
    <mergeCell ref="L160:L161"/>
    <mergeCell ref="H176:I177"/>
    <mergeCell ref="J170:J171"/>
    <mergeCell ref="K170:K171"/>
    <mergeCell ref="L170:L171"/>
    <mergeCell ref="F172:G173"/>
    <mergeCell ref="H172:I173"/>
    <mergeCell ref="J172:J173"/>
    <mergeCell ref="K172:K173"/>
    <mergeCell ref="L172:L173"/>
    <mergeCell ref="K176:K177"/>
    <mergeCell ref="L176:L177"/>
    <mergeCell ref="A168:A173"/>
    <mergeCell ref="F168:G168"/>
    <mergeCell ref="H168:L168"/>
    <mergeCell ref="B169:B171"/>
    <mergeCell ref="C169:C171"/>
    <mergeCell ref="D169:D171"/>
    <mergeCell ref="E169:E171"/>
    <mergeCell ref="F169:G171"/>
    <mergeCell ref="H169:I169"/>
    <mergeCell ref="H170:I171"/>
    <mergeCell ref="A162:A167"/>
    <mergeCell ref="F162:G162"/>
    <mergeCell ref="H162:L162"/>
    <mergeCell ref="B163:B165"/>
    <mergeCell ref="C163:C165"/>
    <mergeCell ref="A157:A161"/>
    <mergeCell ref="A185:A190"/>
    <mergeCell ref="F185:G185"/>
    <mergeCell ref="H185:L185"/>
    <mergeCell ref="B186:B188"/>
    <mergeCell ref="C186:C188"/>
    <mergeCell ref="A180:A184"/>
    <mergeCell ref="F180:G180"/>
    <mergeCell ref="H180:L180"/>
    <mergeCell ref="B181:B182"/>
    <mergeCell ref="C181:C182"/>
    <mergeCell ref="D181:D182"/>
    <mergeCell ref="E181:E182"/>
    <mergeCell ref="F181:G182"/>
    <mergeCell ref="H181:I181"/>
    <mergeCell ref="H182:I182"/>
    <mergeCell ref="J176:J177"/>
    <mergeCell ref="F178:G179"/>
    <mergeCell ref="H178:I179"/>
    <mergeCell ref="J178:J179"/>
    <mergeCell ref="K178:K179"/>
    <mergeCell ref="L178:L179"/>
    <mergeCell ref="A174:A179"/>
    <mergeCell ref="F174:G174"/>
    <mergeCell ref="H174:L174"/>
    <mergeCell ref="B175:B177"/>
    <mergeCell ref="C175:C177"/>
    <mergeCell ref="D175:D177"/>
    <mergeCell ref="E175:E177"/>
    <mergeCell ref="F175:G177"/>
    <mergeCell ref="H175:I175"/>
    <mergeCell ref="K187:K188"/>
    <mergeCell ref="L187:L188"/>
    <mergeCell ref="F189:G190"/>
    <mergeCell ref="H189:I190"/>
    <mergeCell ref="J189:J190"/>
    <mergeCell ref="K189:K190"/>
    <mergeCell ref="L189:L190"/>
    <mergeCell ref="D186:D188"/>
    <mergeCell ref="E186:E188"/>
    <mergeCell ref="F186:G188"/>
    <mergeCell ref="H186:I186"/>
    <mergeCell ref="H187:I188"/>
    <mergeCell ref="J187:J188"/>
    <mergeCell ref="F183:G184"/>
    <mergeCell ref="H183:I184"/>
    <mergeCell ref="J183:J184"/>
    <mergeCell ref="K183:K184"/>
    <mergeCell ref="L183:L184"/>
    <mergeCell ref="D197:D198"/>
    <mergeCell ref="E197:E198"/>
    <mergeCell ref="F197:G198"/>
    <mergeCell ref="H197:I197"/>
    <mergeCell ref="H198:I198"/>
    <mergeCell ref="F199:G200"/>
    <mergeCell ref="H199:I200"/>
    <mergeCell ref="F194:G195"/>
    <mergeCell ref="H194:I195"/>
    <mergeCell ref="J194:J195"/>
    <mergeCell ref="K194:K195"/>
    <mergeCell ref="L194:L195"/>
    <mergeCell ref="A196:A200"/>
    <mergeCell ref="F196:G196"/>
    <mergeCell ref="H196:L196"/>
    <mergeCell ref="B197:B198"/>
    <mergeCell ref="C197:C198"/>
    <mergeCell ref="A191:A195"/>
    <mergeCell ref="F191:G191"/>
    <mergeCell ref="H191:L191"/>
    <mergeCell ref="B192:B193"/>
    <mergeCell ref="C192:C193"/>
    <mergeCell ref="D192:D193"/>
    <mergeCell ref="E192:E193"/>
    <mergeCell ref="F192:G193"/>
    <mergeCell ref="H192:I192"/>
    <mergeCell ref="H193:I193"/>
    <mergeCell ref="K204:K205"/>
    <mergeCell ref="L204:L205"/>
    <mergeCell ref="A206:A210"/>
    <mergeCell ref="F206:G206"/>
    <mergeCell ref="H206:L206"/>
    <mergeCell ref="B207:B208"/>
    <mergeCell ref="C207:C208"/>
    <mergeCell ref="D207:D208"/>
    <mergeCell ref="E207:E208"/>
    <mergeCell ref="F207:G208"/>
    <mergeCell ref="F202:G203"/>
    <mergeCell ref="H202:I202"/>
    <mergeCell ref="H203:I203"/>
    <mergeCell ref="F204:G205"/>
    <mergeCell ref="H204:I205"/>
    <mergeCell ref="J204:J205"/>
    <mergeCell ref="J199:J200"/>
    <mergeCell ref="K199:K200"/>
    <mergeCell ref="L199:L200"/>
    <mergeCell ref="A201:A205"/>
    <mergeCell ref="F201:G201"/>
    <mergeCell ref="H201:L201"/>
    <mergeCell ref="B202:B203"/>
    <mergeCell ref="C202:C203"/>
    <mergeCell ref="D202:D203"/>
    <mergeCell ref="E202:E203"/>
    <mergeCell ref="H213:I213"/>
    <mergeCell ref="F214:G215"/>
    <mergeCell ref="H214:I215"/>
    <mergeCell ref="J214:J215"/>
    <mergeCell ref="K214:K215"/>
    <mergeCell ref="L214:L215"/>
    <mergeCell ref="L209:L210"/>
    <mergeCell ref="A211:A215"/>
    <mergeCell ref="F211:G211"/>
    <mergeCell ref="H211:L211"/>
    <mergeCell ref="B212:B213"/>
    <mergeCell ref="C212:C213"/>
    <mergeCell ref="D212:D213"/>
    <mergeCell ref="E212:E213"/>
    <mergeCell ref="F212:G213"/>
    <mergeCell ref="H212:I212"/>
    <mergeCell ref="H207:I207"/>
    <mergeCell ref="H208:I208"/>
    <mergeCell ref="F209:G210"/>
    <mergeCell ref="H209:I210"/>
    <mergeCell ref="J209:J210"/>
    <mergeCell ref="K209:K210"/>
    <mergeCell ref="D222:D223"/>
    <mergeCell ref="E222:E223"/>
    <mergeCell ref="F222:G223"/>
    <mergeCell ref="H222:I222"/>
    <mergeCell ref="H223:I223"/>
    <mergeCell ref="F224:G225"/>
    <mergeCell ref="H224:I225"/>
    <mergeCell ref="F219:G220"/>
    <mergeCell ref="H219:I220"/>
    <mergeCell ref="J219:J220"/>
    <mergeCell ref="K219:K220"/>
    <mergeCell ref="L219:L220"/>
    <mergeCell ref="A221:A225"/>
    <mergeCell ref="F221:G221"/>
    <mergeCell ref="H221:L221"/>
    <mergeCell ref="B222:B223"/>
    <mergeCell ref="C222:C223"/>
    <mergeCell ref="A216:A220"/>
    <mergeCell ref="F216:G216"/>
    <mergeCell ref="H216:L216"/>
    <mergeCell ref="B217:B218"/>
    <mergeCell ref="C217:C218"/>
    <mergeCell ref="D217:D218"/>
    <mergeCell ref="E217:E218"/>
    <mergeCell ref="F217:G218"/>
    <mergeCell ref="H217:I217"/>
    <mergeCell ref="H218:I218"/>
    <mergeCell ref="K229:K230"/>
    <mergeCell ref="L229:L230"/>
    <mergeCell ref="A231:A235"/>
    <mergeCell ref="F231:G231"/>
    <mergeCell ref="H231:L231"/>
    <mergeCell ref="B232:B233"/>
    <mergeCell ref="C232:C233"/>
    <mergeCell ref="D232:D233"/>
    <mergeCell ref="E232:E233"/>
    <mergeCell ref="F232:G233"/>
    <mergeCell ref="F227:G228"/>
    <mergeCell ref="H227:I227"/>
    <mergeCell ref="H228:I228"/>
    <mergeCell ref="F229:G230"/>
    <mergeCell ref="H229:I230"/>
    <mergeCell ref="J229:J230"/>
    <mergeCell ref="J224:J225"/>
    <mergeCell ref="K224:K225"/>
    <mergeCell ref="L224:L225"/>
    <mergeCell ref="A226:A230"/>
    <mergeCell ref="F226:G226"/>
    <mergeCell ref="H226:L226"/>
    <mergeCell ref="B227:B228"/>
    <mergeCell ref="C227:C228"/>
    <mergeCell ref="D227:D228"/>
    <mergeCell ref="E227:E228"/>
    <mergeCell ref="H238:I238"/>
    <mergeCell ref="F239:G240"/>
    <mergeCell ref="H239:I240"/>
    <mergeCell ref="J239:J240"/>
    <mergeCell ref="K239:K240"/>
    <mergeCell ref="L239:L240"/>
    <mergeCell ref="L234:L235"/>
    <mergeCell ref="A236:A240"/>
    <mergeCell ref="F236:G236"/>
    <mergeCell ref="H236:L236"/>
    <mergeCell ref="B237:B238"/>
    <mergeCell ref="C237:C238"/>
    <mergeCell ref="D237:D238"/>
    <mergeCell ref="E237:E238"/>
    <mergeCell ref="F237:G238"/>
    <mergeCell ref="H237:I237"/>
    <mergeCell ref="H232:I232"/>
    <mergeCell ref="H233:I233"/>
    <mergeCell ref="F234:G235"/>
    <mergeCell ref="H234:I235"/>
    <mergeCell ref="J234:J235"/>
    <mergeCell ref="K234:K235"/>
    <mergeCell ref="F244:G245"/>
    <mergeCell ref="H244:I245"/>
    <mergeCell ref="J244:J245"/>
    <mergeCell ref="K244:K245"/>
    <mergeCell ref="L244:L245"/>
    <mergeCell ref="A246:A250"/>
    <mergeCell ref="F246:G246"/>
    <mergeCell ref="H246:L246"/>
    <mergeCell ref="B247:B248"/>
    <mergeCell ref="C247:C248"/>
    <mergeCell ref="A241:A245"/>
    <mergeCell ref="F241:G241"/>
    <mergeCell ref="H241:L241"/>
    <mergeCell ref="B242:B243"/>
    <mergeCell ref="C242:C243"/>
    <mergeCell ref="D242:D243"/>
    <mergeCell ref="E242:E243"/>
    <mergeCell ref="F242:G243"/>
    <mergeCell ref="H242:I242"/>
    <mergeCell ref="H243:I243"/>
    <mergeCell ref="J249:J250"/>
    <mergeCell ref="K249:K250"/>
    <mergeCell ref="L249:L250"/>
    <mergeCell ref="D247:D248"/>
    <mergeCell ref="E247:E248"/>
    <mergeCell ref="F247:G248"/>
    <mergeCell ref="H247:I247"/>
    <mergeCell ref="H248:I248"/>
    <mergeCell ref="F249:G250"/>
    <mergeCell ref="H249:I250"/>
    <mergeCell ref="H257:I257"/>
    <mergeCell ref="H258:I258"/>
    <mergeCell ref="F259:G260"/>
    <mergeCell ref="H259:I260"/>
    <mergeCell ref="J259:J260"/>
    <mergeCell ref="K259:K260"/>
    <mergeCell ref="K254:K255"/>
    <mergeCell ref="L254:L255"/>
    <mergeCell ref="A256:A260"/>
    <mergeCell ref="F256:G256"/>
    <mergeCell ref="H256:L256"/>
    <mergeCell ref="B257:B258"/>
    <mergeCell ref="C257:C258"/>
    <mergeCell ref="D257:D258"/>
    <mergeCell ref="E257:E258"/>
    <mergeCell ref="F257:G258"/>
    <mergeCell ref="F252:G253"/>
    <mergeCell ref="H252:I252"/>
    <mergeCell ref="H253:I253"/>
    <mergeCell ref="F254:G255"/>
    <mergeCell ref="H254:I255"/>
    <mergeCell ref="J254:J255"/>
    <mergeCell ref="A251:A255"/>
    <mergeCell ref="F251:G251"/>
    <mergeCell ref="H251:L251"/>
    <mergeCell ref="B252:B253"/>
    <mergeCell ref="C252:C253"/>
    <mergeCell ref="D252:D253"/>
    <mergeCell ref="E252:E253"/>
    <mergeCell ref="H263:I264"/>
    <mergeCell ref="J263:J264"/>
    <mergeCell ref="K263:K264"/>
    <mergeCell ref="L263:L264"/>
    <mergeCell ref="F265:G266"/>
    <mergeCell ref="H265:I266"/>
    <mergeCell ref="J265:J266"/>
    <mergeCell ref="K265:K266"/>
    <mergeCell ref="L265:L266"/>
    <mergeCell ref="L259:L260"/>
    <mergeCell ref="A261:A266"/>
    <mergeCell ref="F261:G261"/>
    <mergeCell ref="H261:L261"/>
    <mergeCell ref="B262:B264"/>
    <mergeCell ref="C262:C264"/>
    <mergeCell ref="D262:D264"/>
    <mergeCell ref="E262:E264"/>
    <mergeCell ref="F262:G264"/>
    <mergeCell ref="H262:I262"/>
    <mergeCell ref="F270:G271"/>
    <mergeCell ref="H270:I271"/>
    <mergeCell ref="J270:J271"/>
    <mergeCell ref="K270:K271"/>
    <mergeCell ref="L270:L271"/>
    <mergeCell ref="A272:A276"/>
    <mergeCell ref="F272:G272"/>
    <mergeCell ref="H272:L272"/>
    <mergeCell ref="B273:B274"/>
    <mergeCell ref="C273:C274"/>
    <mergeCell ref="A267:A271"/>
    <mergeCell ref="F267:G267"/>
    <mergeCell ref="H267:L267"/>
    <mergeCell ref="B268:B269"/>
    <mergeCell ref="C268:C269"/>
    <mergeCell ref="D268:D269"/>
    <mergeCell ref="E268:E269"/>
    <mergeCell ref="F268:G269"/>
    <mergeCell ref="H268:I268"/>
    <mergeCell ref="H269:I269"/>
    <mergeCell ref="J275:J276"/>
    <mergeCell ref="K275:K276"/>
    <mergeCell ref="L275:L276"/>
    <mergeCell ref="D273:D274"/>
    <mergeCell ref="E273:E274"/>
    <mergeCell ref="F273:G274"/>
    <mergeCell ref="H273:I273"/>
    <mergeCell ref="H274:I274"/>
    <mergeCell ref="F275:G276"/>
    <mergeCell ref="H275:I276"/>
    <mergeCell ref="H283:I283"/>
    <mergeCell ref="H284:I284"/>
    <mergeCell ref="F285:G286"/>
    <mergeCell ref="H285:I286"/>
    <mergeCell ref="J285:J286"/>
    <mergeCell ref="K285:K286"/>
    <mergeCell ref="K280:K281"/>
    <mergeCell ref="L280:L281"/>
    <mergeCell ref="A282:A286"/>
    <mergeCell ref="F282:G282"/>
    <mergeCell ref="H282:L282"/>
    <mergeCell ref="B283:B284"/>
    <mergeCell ref="C283:C284"/>
    <mergeCell ref="D283:D284"/>
    <mergeCell ref="E283:E284"/>
    <mergeCell ref="F283:G284"/>
    <mergeCell ref="F278:G279"/>
    <mergeCell ref="H278:I278"/>
    <mergeCell ref="H279:I279"/>
    <mergeCell ref="F280:G281"/>
    <mergeCell ref="H280:I281"/>
    <mergeCell ref="J280:J281"/>
    <mergeCell ref="A277:A281"/>
    <mergeCell ref="F277:G277"/>
    <mergeCell ref="H277:L277"/>
    <mergeCell ref="B278:B279"/>
    <mergeCell ref="C278:C279"/>
    <mergeCell ref="D278:D279"/>
    <mergeCell ref="E278:E279"/>
    <mergeCell ref="H289:I290"/>
    <mergeCell ref="J289:J290"/>
    <mergeCell ref="K289:K290"/>
    <mergeCell ref="L289:L290"/>
    <mergeCell ref="F291:G292"/>
    <mergeCell ref="H291:I292"/>
    <mergeCell ref="J291:J292"/>
    <mergeCell ref="K291:K292"/>
    <mergeCell ref="L291:L292"/>
    <mergeCell ref="L285:L286"/>
    <mergeCell ref="A287:A292"/>
    <mergeCell ref="F287:G287"/>
    <mergeCell ref="H287:L287"/>
    <mergeCell ref="B288:B290"/>
    <mergeCell ref="C288:C290"/>
    <mergeCell ref="D288:D290"/>
    <mergeCell ref="E288:E290"/>
    <mergeCell ref="F288:G290"/>
    <mergeCell ref="H288:I288"/>
    <mergeCell ref="F296:G297"/>
    <mergeCell ref="H296:I297"/>
    <mergeCell ref="J296:J297"/>
    <mergeCell ref="K296:K297"/>
    <mergeCell ref="L296:L297"/>
    <mergeCell ref="A298:A302"/>
    <mergeCell ref="F298:G298"/>
    <mergeCell ref="H298:L298"/>
    <mergeCell ref="B299:B300"/>
    <mergeCell ref="C299:C300"/>
    <mergeCell ref="A293:A297"/>
    <mergeCell ref="F293:G293"/>
    <mergeCell ref="H293:L293"/>
    <mergeCell ref="B294:B295"/>
    <mergeCell ref="C294:C295"/>
    <mergeCell ref="D294:D295"/>
    <mergeCell ref="E294:E295"/>
    <mergeCell ref="F294:G295"/>
    <mergeCell ref="H294:I294"/>
    <mergeCell ref="H295:I295"/>
    <mergeCell ref="F304:G306"/>
    <mergeCell ref="H304:I304"/>
    <mergeCell ref="H305:I306"/>
    <mergeCell ref="J305:J306"/>
    <mergeCell ref="K305:K306"/>
    <mergeCell ref="L305:L306"/>
    <mergeCell ref="J301:J302"/>
    <mergeCell ref="K301:K302"/>
    <mergeCell ref="L301:L302"/>
    <mergeCell ref="A303:A308"/>
    <mergeCell ref="F303:G303"/>
    <mergeCell ref="H303:L303"/>
    <mergeCell ref="B304:B306"/>
    <mergeCell ref="C304:C306"/>
    <mergeCell ref="D304:D306"/>
    <mergeCell ref="E304:E306"/>
    <mergeCell ref="D299:D300"/>
    <mergeCell ref="E299:E300"/>
    <mergeCell ref="F299:G300"/>
    <mergeCell ref="H299:I299"/>
    <mergeCell ref="H300:I300"/>
    <mergeCell ref="F301:G302"/>
    <mergeCell ref="H301:I302"/>
    <mergeCell ref="D310:D311"/>
    <mergeCell ref="E310:E311"/>
    <mergeCell ref="F310:G311"/>
    <mergeCell ref="H310:I310"/>
    <mergeCell ref="H311:I311"/>
    <mergeCell ref="F312:G313"/>
    <mergeCell ref="H312:I313"/>
    <mergeCell ref="F307:G308"/>
    <mergeCell ref="H307:I308"/>
    <mergeCell ref="J307:J308"/>
    <mergeCell ref="K307:K308"/>
    <mergeCell ref="L307:L308"/>
    <mergeCell ref="A309:A313"/>
    <mergeCell ref="F309:G309"/>
    <mergeCell ref="H309:L309"/>
    <mergeCell ref="B310:B311"/>
    <mergeCell ref="C310:C311"/>
    <mergeCell ref="F315:G317"/>
    <mergeCell ref="H315:I315"/>
    <mergeCell ref="H316:I317"/>
    <mergeCell ref="J316:J317"/>
    <mergeCell ref="K316:K317"/>
    <mergeCell ref="L316:L317"/>
    <mergeCell ref="J312:J313"/>
    <mergeCell ref="K312:K313"/>
    <mergeCell ref="L312:L313"/>
    <mergeCell ref="A314:A319"/>
    <mergeCell ref="F314:G314"/>
    <mergeCell ref="H314:L314"/>
    <mergeCell ref="B315:B317"/>
    <mergeCell ref="C315:C317"/>
    <mergeCell ref="D315:D317"/>
    <mergeCell ref="E315:E317"/>
    <mergeCell ref="J323:J324"/>
    <mergeCell ref="K323:K324"/>
    <mergeCell ref="L323:L324"/>
    <mergeCell ref="D321:D322"/>
    <mergeCell ref="E321:E322"/>
    <mergeCell ref="F321:G322"/>
    <mergeCell ref="D331:D332"/>
    <mergeCell ref="E331:E332"/>
    <mergeCell ref="F331:G332"/>
    <mergeCell ref="F326:G327"/>
    <mergeCell ref="H326:I326"/>
    <mergeCell ref="H327:I327"/>
    <mergeCell ref="F328:G329"/>
    <mergeCell ref="H328:I329"/>
    <mergeCell ref="J328:J329"/>
    <mergeCell ref="A325:A329"/>
    <mergeCell ref="F325:G325"/>
    <mergeCell ref="H325:L325"/>
    <mergeCell ref="B326:B327"/>
    <mergeCell ref="C326:C327"/>
    <mergeCell ref="D326:D327"/>
    <mergeCell ref="F318:G319"/>
    <mergeCell ref="H318:I319"/>
    <mergeCell ref="J318:J319"/>
    <mergeCell ref="K318:K319"/>
    <mergeCell ref="L318:L319"/>
    <mergeCell ref="A320:A324"/>
    <mergeCell ref="F320:G320"/>
    <mergeCell ref="H320:L320"/>
    <mergeCell ref="B321:B322"/>
    <mergeCell ref="C321:C322"/>
    <mergeCell ref="E326:E327"/>
    <mergeCell ref="F339:G340"/>
    <mergeCell ref="H339:I340"/>
    <mergeCell ref="J339:J340"/>
    <mergeCell ref="K339:K340"/>
    <mergeCell ref="L339:L340"/>
    <mergeCell ref="L333:L334"/>
    <mergeCell ref="A335:A340"/>
    <mergeCell ref="F335:G335"/>
    <mergeCell ref="H335:L335"/>
    <mergeCell ref="B336:B338"/>
    <mergeCell ref="C336:C338"/>
    <mergeCell ref="D336:D338"/>
    <mergeCell ref="E336:E338"/>
    <mergeCell ref="F336:G338"/>
    <mergeCell ref="H336:I336"/>
    <mergeCell ref="H321:I321"/>
    <mergeCell ref="H322:I322"/>
    <mergeCell ref="F323:G324"/>
    <mergeCell ref="H323:I324"/>
    <mergeCell ref="H331:I331"/>
    <mergeCell ref="H332:I332"/>
    <mergeCell ref="F333:G334"/>
    <mergeCell ref="H333:I334"/>
    <mergeCell ref="J333:J334"/>
    <mergeCell ref="K333:K334"/>
    <mergeCell ref="K328:K329"/>
    <mergeCell ref="L328:L329"/>
    <mergeCell ref="A330:A334"/>
    <mergeCell ref="F330:G330"/>
    <mergeCell ref="H330:L330"/>
    <mergeCell ref="B331:B332"/>
    <mergeCell ref="C331:C332"/>
    <mergeCell ref="F344:G345"/>
    <mergeCell ref="H344:I345"/>
    <mergeCell ref="J344:J345"/>
    <mergeCell ref="K344:K345"/>
    <mergeCell ref="L344:L345"/>
    <mergeCell ref="A346:A350"/>
    <mergeCell ref="F346:G346"/>
    <mergeCell ref="H346:L346"/>
    <mergeCell ref="B347:B348"/>
    <mergeCell ref="C347:C348"/>
    <mergeCell ref="A341:A345"/>
    <mergeCell ref="F341:G341"/>
    <mergeCell ref="H341:L341"/>
    <mergeCell ref="B342:B343"/>
    <mergeCell ref="C342:C343"/>
    <mergeCell ref="D342:D343"/>
    <mergeCell ref="E342:E343"/>
    <mergeCell ref="F342:G343"/>
    <mergeCell ref="H342:I342"/>
    <mergeCell ref="H343:I343"/>
    <mergeCell ref="H337:I338"/>
    <mergeCell ref="J337:J338"/>
    <mergeCell ref="K337:K338"/>
    <mergeCell ref="L337:L338"/>
    <mergeCell ref="F352:G354"/>
    <mergeCell ref="H352:I352"/>
    <mergeCell ref="H353:I354"/>
    <mergeCell ref="J353:J354"/>
    <mergeCell ref="K353:K354"/>
    <mergeCell ref="L353:L354"/>
    <mergeCell ref="J349:J350"/>
    <mergeCell ref="K349:K350"/>
    <mergeCell ref="L349:L350"/>
    <mergeCell ref="A351:A356"/>
    <mergeCell ref="F351:G351"/>
    <mergeCell ref="H351:L351"/>
    <mergeCell ref="B352:B354"/>
    <mergeCell ref="C352:C354"/>
    <mergeCell ref="D352:D354"/>
    <mergeCell ref="E352:E354"/>
    <mergeCell ref="F355:G356"/>
    <mergeCell ref="H355:I356"/>
    <mergeCell ref="J355:J356"/>
    <mergeCell ref="K355:K356"/>
    <mergeCell ref="L355:L356"/>
    <mergeCell ref="D347:D348"/>
    <mergeCell ref="E347:E348"/>
    <mergeCell ref="F347:G348"/>
    <mergeCell ref="H347:I347"/>
    <mergeCell ref="H348:I348"/>
    <mergeCell ref="F349:G350"/>
    <mergeCell ref="H349:I350"/>
    <mergeCell ref="J360:J361"/>
    <mergeCell ref="K360:K361"/>
    <mergeCell ref="L360:L361"/>
    <mergeCell ref="D358:D359"/>
    <mergeCell ref="E358:E359"/>
    <mergeCell ref="F358:G359"/>
    <mergeCell ref="D368:D369"/>
    <mergeCell ref="E368:E369"/>
    <mergeCell ref="F368:G369"/>
    <mergeCell ref="F363:G364"/>
    <mergeCell ref="H363:I363"/>
    <mergeCell ref="H364:I364"/>
    <mergeCell ref="F365:G366"/>
    <mergeCell ref="H365:I366"/>
    <mergeCell ref="J365:J366"/>
    <mergeCell ref="A362:A366"/>
    <mergeCell ref="F362:G362"/>
    <mergeCell ref="H362:L362"/>
    <mergeCell ref="B363:B364"/>
    <mergeCell ref="C363:C364"/>
    <mergeCell ref="D363:D364"/>
    <mergeCell ref="A357:A361"/>
    <mergeCell ref="F357:G357"/>
    <mergeCell ref="H357:L357"/>
    <mergeCell ref="B358:B359"/>
    <mergeCell ref="C358:C359"/>
    <mergeCell ref="E363:E364"/>
    <mergeCell ref="F376:G377"/>
    <mergeCell ref="H376:I377"/>
    <mergeCell ref="J376:J377"/>
    <mergeCell ref="K376:K377"/>
    <mergeCell ref="L376:L377"/>
    <mergeCell ref="L370:L371"/>
    <mergeCell ref="A372:A377"/>
    <mergeCell ref="F372:G372"/>
    <mergeCell ref="H372:L372"/>
    <mergeCell ref="B373:B375"/>
    <mergeCell ref="C373:C375"/>
    <mergeCell ref="D373:D375"/>
    <mergeCell ref="E373:E375"/>
    <mergeCell ref="F373:G375"/>
    <mergeCell ref="H373:I373"/>
    <mergeCell ref="H358:I358"/>
    <mergeCell ref="H359:I359"/>
    <mergeCell ref="F360:G361"/>
    <mergeCell ref="H360:I361"/>
    <mergeCell ref="H368:I368"/>
    <mergeCell ref="H369:I369"/>
    <mergeCell ref="F370:G371"/>
    <mergeCell ref="H370:I371"/>
    <mergeCell ref="J370:J371"/>
    <mergeCell ref="K370:K371"/>
    <mergeCell ref="K365:K366"/>
    <mergeCell ref="L365:L366"/>
    <mergeCell ref="A367:A371"/>
    <mergeCell ref="F367:G367"/>
    <mergeCell ref="H367:L367"/>
    <mergeCell ref="B368:B369"/>
    <mergeCell ref="C368:C369"/>
    <mergeCell ref="F384:G385"/>
    <mergeCell ref="H384:I384"/>
    <mergeCell ref="H385:I385"/>
    <mergeCell ref="F386:G387"/>
    <mergeCell ref="H386:I387"/>
    <mergeCell ref="F381:G382"/>
    <mergeCell ref="H381:I382"/>
    <mergeCell ref="J381:J382"/>
    <mergeCell ref="K381:K382"/>
    <mergeCell ref="L381:L382"/>
    <mergeCell ref="A383:A387"/>
    <mergeCell ref="F383:G383"/>
    <mergeCell ref="H383:L383"/>
    <mergeCell ref="B384:B385"/>
    <mergeCell ref="C384:C385"/>
    <mergeCell ref="A378:A382"/>
    <mergeCell ref="F378:G378"/>
    <mergeCell ref="H378:L378"/>
    <mergeCell ref="B379:B380"/>
    <mergeCell ref="C379:C380"/>
    <mergeCell ref="D379:D380"/>
    <mergeCell ref="E379:E380"/>
    <mergeCell ref="F379:G380"/>
    <mergeCell ref="H379:I379"/>
    <mergeCell ref="H380:I380"/>
    <mergeCell ref="H374:I375"/>
    <mergeCell ref="J374:J375"/>
    <mergeCell ref="K374:K375"/>
    <mergeCell ref="L374:L375"/>
    <mergeCell ref="F393:G394"/>
    <mergeCell ref="H393:I394"/>
    <mergeCell ref="J393:J394"/>
    <mergeCell ref="K393:K394"/>
    <mergeCell ref="L393:L394"/>
    <mergeCell ref="A395:A399"/>
    <mergeCell ref="F395:G395"/>
    <mergeCell ref="H395:L395"/>
    <mergeCell ref="B396:B397"/>
    <mergeCell ref="C396:C397"/>
    <mergeCell ref="F389:G392"/>
    <mergeCell ref="H389:I389"/>
    <mergeCell ref="H390:I392"/>
    <mergeCell ref="J390:J392"/>
    <mergeCell ref="K390:K392"/>
    <mergeCell ref="L390:L392"/>
    <mergeCell ref="J386:J387"/>
    <mergeCell ref="K386:K387"/>
    <mergeCell ref="L386:L387"/>
    <mergeCell ref="A388:A394"/>
    <mergeCell ref="F388:G388"/>
    <mergeCell ref="H388:L388"/>
    <mergeCell ref="B389:B392"/>
    <mergeCell ref="C389:C392"/>
    <mergeCell ref="D389:D392"/>
    <mergeCell ref="E389:E392"/>
    <mergeCell ref="D384:D385"/>
    <mergeCell ref="E384:E385"/>
    <mergeCell ref="F401:G402"/>
    <mergeCell ref="H401:I401"/>
    <mergeCell ref="H402:I402"/>
    <mergeCell ref="F403:G404"/>
    <mergeCell ref="H403:I404"/>
    <mergeCell ref="J403:J404"/>
    <mergeCell ref="J398:J399"/>
    <mergeCell ref="K398:K399"/>
    <mergeCell ref="L398:L399"/>
    <mergeCell ref="A400:A404"/>
    <mergeCell ref="F400:G400"/>
    <mergeCell ref="H400:L400"/>
    <mergeCell ref="B401:B402"/>
    <mergeCell ref="C401:C402"/>
    <mergeCell ref="D401:D402"/>
    <mergeCell ref="E401:E402"/>
    <mergeCell ref="D396:D397"/>
    <mergeCell ref="E396:E397"/>
    <mergeCell ref="F396:G397"/>
    <mergeCell ref="H396:I396"/>
    <mergeCell ref="H397:I397"/>
    <mergeCell ref="F398:G399"/>
    <mergeCell ref="H398:I399"/>
    <mergeCell ref="H406:I406"/>
    <mergeCell ref="H407:I408"/>
    <mergeCell ref="J407:J408"/>
    <mergeCell ref="K407:K408"/>
    <mergeCell ref="L407:L408"/>
    <mergeCell ref="F409:G410"/>
    <mergeCell ref="H409:I410"/>
    <mergeCell ref="J409:J410"/>
    <mergeCell ref="K409:K410"/>
    <mergeCell ref="L409:L410"/>
    <mergeCell ref="K403:K404"/>
    <mergeCell ref="L403:L404"/>
    <mergeCell ref="A405:A410"/>
    <mergeCell ref="F405:G405"/>
    <mergeCell ref="H405:L405"/>
    <mergeCell ref="B406:B408"/>
    <mergeCell ref="C406:C408"/>
    <mergeCell ref="D406:D408"/>
    <mergeCell ref="E406:E408"/>
    <mergeCell ref="F406:G408"/>
    <mergeCell ref="F414:G415"/>
    <mergeCell ref="H414:I415"/>
    <mergeCell ref="J414:J415"/>
    <mergeCell ref="K414:K415"/>
    <mergeCell ref="L414:L415"/>
    <mergeCell ref="A416:A420"/>
    <mergeCell ref="F416:G416"/>
    <mergeCell ref="H416:L416"/>
    <mergeCell ref="B417:B418"/>
    <mergeCell ref="C417:C418"/>
    <mergeCell ref="A411:A415"/>
    <mergeCell ref="F411:G411"/>
    <mergeCell ref="H411:L411"/>
    <mergeCell ref="B412:B413"/>
    <mergeCell ref="C412:C413"/>
    <mergeCell ref="D412:D413"/>
    <mergeCell ref="E412:E413"/>
    <mergeCell ref="F412:G413"/>
    <mergeCell ref="H412:I412"/>
    <mergeCell ref="H413:I413"/>
    <mergeCell ref="F422:G423"/>
    <mergeCell ref="H422:I422"/>
    <mergeCell ref="H423:I423"/>
    <mergeCell ref="F424:G425"/>
    <mergeCell ref="H424:I425"/>
    <mergeCell ref="J424:J425"/>
    <mergeCell ref="J419:J420"/>
    <mergeCell ref="K419:K420"/>
    <mergeCell ref="L419:L420"/>
    <mergeCell ref="A421:A425"/>
    <mergeCell ref="F421:G421"/>
    <mergeCell ref="H421:L421"/>
    <mergeCell ref="B422:B423"/>
    <mergeCell ref="C422:C423"/>
    <mergeCell ref="D422:D423"/>
    <mergeCell ref="E422:E423"/>
    <mergeCell ref="D417:D418"/>
    <mergeCell ref="E417:E418"/>
    <mergeCell ref="F417:G418"/>
    <mergeCell ref="H417:I417"/>
    <mergeCell ref="H418:I418"/>
    <mergeCell ref="F419:G420"/>
    <mergeCell ref="H419:I420"/>
    <mergeCell ref="H427:I427"/>
    <mergeCell ref="H428:I429"/>
    <mergeCell ref="J428:J429"/>
    <mergeCell ref="K428:K429"/>
    <mergeCell ref="L428:L429"/>
    <mergeCell ref="F430:G431"/>
    <mergeCell ref="H430:I431"/>
    <mergeCell ref="J430:J431"/>
    <mergeCell ref="K430:K431"/>
    <mergeCell ref="L430:L431"/>
    <mergeCell ref="K424:K425"/>
    <mergeCell ref="L424:L425"/>
    <mergeCell ref="A426:A431"/>
    <mergeCell ref="F426:G426"/>
    <mergeCell ref="H426:L426"/>
    <mergeCell ref="B427:B429"/>
    <mergeCell ref="C427:C429"/>
    <mergeCell ref="D427:D429"/>
    <mergeCell ref="E427:E429"/>
    <mergeCell ref="F427:G429"/>
    <mergeCell ref="F435:G436"/>
    <mergeCell ref="H435:I436"/>
    <mergeCell ref="J435:J436"/>
    <mergeCell ref="K435:K436"/>
    <mergeCell ref="L435:L436"/>
    <mergeCell ref="A437:A441"/>
    <mergeCell ref="F437:G437"/>
    <mergeCell ref="H437:L437"/>
    <mergeCell ref="B438:B439"/>
    <mergeCell ref="C438:C439"/>
    <mergeCell ref="A432:A436"/>
    <mergeCell ref="F432:G432"/>
    <mergeCell ref="H432:L432"/>
    <mergeCell ref="B433:B434"/>
    <mergeCell ref="C433:C434"/>
    <mergeCell ref="D433:D434"/>
    <mergeCell ref="E433:E434"/>
    <mergeCell ref="F433:G434"/>
    <mergeCell ref="H433:I433"/>
    <mergeCell ref="H434:I434"/>
    <mergeCell ref="F443:G444"/>
    <mergeCell ref="H443:I443"/>
    <mergeCell ref="H444:I444"/>
    <mergeCell ref="F445:G446"/>
    <mergeCell ref="H445:I446"/>
    <mergeCell ref="J445:J446"/>
    <mergeCell ref="J440:J441"/>
    <mergeCell ref="K440:K441"/>
    <mergeCell ref="L440:L441"/>
    <mergeCell ref="A442:A446"/>
    <mergeCell ref="F442:G442"/>
    <mergeCell ref="H442:L442"/>
    <mergeCell ref="B443:B444"/>
    <mergeCell ref="C443:C444"/>
    <mergeCell ref="D443:D444"/>
    <mergeCell ref="E443:E444"/>
    <mergeCell ref="D438:D439"/>
    <mergeCell ref="E438:E439"/>
    <mergeCell ref="F438:G439"/>
    <mergeCell ref="H438:I438"/>
    <mergeCell ref="H439:I439"/>
    <mergeCell ref="F440:G441"/>
    <mergeCell ref="H440:I441"/>
    <mergeCell ref="H448:I448"/>
    <mergeCell ref="H449:I450"/>
    <mergeCell ref="J449:J450"/>
    <mergeCell ref="K449:K450"/>
    <mergeCell ref="L449:L450"/>
    <mergeCell ref="F451:G452"/>
    <mergeCell ref="H451:I452"/>
    <mergeCell ref="J451:J452"/>
    <mergeCell ref="K451:K452"/>
    <mergeCell ref="L451:L452"/>
    <mergeCell ref="K445:K446"/>
    <mergeCell ref="L445:L446"/>
    <mergeCell ref="A447:A452"/>
    <mergeCell ref="F447:G447"/>
    <mergeCell ref="H447:L447"/>
    <mergeCell ref="B448:B450"/>
    <mergeCell ref="C448:C450"/>
    <mergeCell ref="D448:D450"/>
    <mergeCell ref="E448:E450"/>
    <mergeCell ref="F448:G450"/>
    <mergeCell ref="J455:J456"/>
    <mergeCell ref="K455:K456"/>
    <mergeCell ref="L455:L456"/>
    <mergeCell ref="F457:G458"/>
    <mergeCell ref="H457:I458"/>
    <mergeCell ref="J457:J458"/>
    <mergeCell ref="K457:K458"/>
    <mergeCell ref="L457:L458"/>
    <mergeCell ref="A453:A458"/>
    <mergeCell ref="F453:G453"/>
    <mergeCell ref="H453:L453"/>
    <mergeCell ref="B454:B456"/>
    <mergeCell ref="C454:C456"/>
    <mergeCell ref="D454:D456"/>
    <mergeCell ref="E454:E456"/>
    <mergeCell ref="F454:G456"/>
    <mergeCell ref="H454:I454"/>
    <mergeCell ref="H455:I456"/>
    <mergeCell ref="J461:J462"/>
    <mergeCell ref="K461:K462"/>
    <mergeCell ref="L461:L462"/>
    <mergeCell ref="F463:G464"/>
    <mergeCell ref="H463:I464"/>
    <mergeCell ref="J463:J464"/>
    <mergeCell ref="K463:K464"/>
    <mergeCell ref="L463:L464"/>
    <mergeCell ref="A459:A464"/>
    <mergeCell ref="F459:G459"/>
    <mergeCell ref="H459:L459"/>
    <mergeCell ref="B460:B462"/>
    <mergeCell ref="C460:C462"/>
    <mergeCell ref="D460:D462"/>
    <mergeCell ref="E460:E462"/>
    <mergeCell ref="F460:G462"/>
    <mergeCell ref="H460:I460"/>
    <mergeCell ref="H461:I462"/>
    <mergeCell ref="J467:J468"/>
    <mergeCell ref="K467:K468"/>
    <mergeCell ref="L467:L468"/>
    <mergeCell ref="F469:G470"/>
    <mergeCell ref="H469:I470"/>
    <mergeCell ref="J469:J470"/>
    <mergeCell ref="K469:K470"/>
    <mergeCell ref="L469:L470"/>
    <mergeCell ref="A465:A470"/>
    <mergeCell ref="F465:G465"/>
    <mergeCell ref="H465:L465"/>
    <mergeCell ref="B466:B468"/>
    <mergeCell ref="C466:C468"/>
    <mergeCell ref="D466:D468"/>
    <mergeCell ref="E466:E468"/>
    <mergeCell ref="F466:G468"/>
    <mergeCell ref="H466:I466"/>
    <mergeCell ref="H467:I468"/>
    <mergeCell ref="J473:J474"/>
    <mergeCell ref="K473:K474"/>
    <mergeCell ref="L473:L474"/>
    <mergeCell ref="F475:G476"/>
    <mergeCell ref="H475:I476"/>
    <mergeCell ref="J475:J476"/>
    <mergeCell ref="K475:K476"/>
    <mergeCell ref="L475:L476"/>
    <mergeCell ref="A471:A476"/>
    <mergeCell ref="F471:G471"/>
    <mergeCell ref="H471:L471"/>
    <mergeCell ref="B472:B474"/>
    <mergeCell ref="C472:C474"/>
    <mergeCell ref="D472:D474"/>
    <mergeCell ref="E472:E474"/>
    <mergeCell ref="F472:G474"/>
    <mergeCell ref="H472:I472"/>
    <mergeCell ref="H473:I474"/>
    <mergeCell ref="F480:G481"/>
    <mergeCell ref="H480:I481"/>
    <mergeCell ref="J480:J481"/>
    <mergeCell ref="K480:K481"/>
    <mergeCell ref="L480:L481"/>
    <mergeCell ref="A482:A486"/>
    <mergeCell ref="F482:G482"/>
    <mergeCell ref="H482:L482"/>
    <mergeCell ref="B483:B484"/>
    <mergeCell ref="C483:C484"/>
    <mergeCell ref="A477:A481"/>
    <mergeCell ref="F477:G477"/>
    <mergeCell ref="H477:L477"/>
    <mergeCell ref="B478:B479"/>
    <mergeCell ref="C478:C479"/>
    <mergeCell ref="D478:D479"/>
    <mergeCell ref="E478:E479"/>
    <mergeCell ref="F478:G479"/>
    <mergeCell ref="H478:I478"/>
    <mergeCell ref="H479:I479"/>
    <mergeCell ref="F488:G490"/>
    <mergeCell ref="H488:I488"/>
    <mergeCell ref="H489:I490"/>
    <mergeCell ref="J489:J490"/>
    <mergeCell ref="K489:K490"/>
    <mergeCell ref="L489:L490"/>
    <mergeCell ref="J485:J486"/>
    <mergeCell ref="K485:K486"/>
    <mergeCell ref="L485:L486"/>
    <mergeCell ref="A487:A492"/>
    <mergeCell ref="F487:G487"/>
    <mergeCell ref="H487:L487"/>
    <mergeCell ref="B488:B490"/>
    <mergeCell ref="C488:C490"/>
    <mergeCell ref="D488:D490"/>
    <mergeCell ref="E488:E490"/>
    <mergeCell ref="D483:D484"/>
    <mergeCell ref="E483:E484"/>
    <mergeCell ref="F483:G484"/>
    <mergeCell ref="H483:I483"/>
    <mergeCell ref="H484:I484"/>
    <mergeCell ref="F485:G486"/>
    <mergeCell ref="H485:I486"/>
    <mergeCell ref="D494:D495"/>
    <mergeCell ref="E494:E495"/>
    <mergeCell ref="F494:G495"/>
    <mergeCell ref="H494:I494"/>
    <mergeCell ref="H495:I495"/>
    <mergeCell ref="F496:G497"/>
    <mergeCell ref="H496:I497"/>
    <mergeCell ref="F491:G492"/>
    <mergeCell ref="H491:I492"/>
    <mergeCell ref="J491:J492"/>
    <mergeCell ref="K491:K492"/>
    <mergeCell ref="L491:L492"/>
    <mergeCell ref="A493:A497"/>
    <mergeCell ref="F493:G493"/>
    <mergeCell ref="H493:L493"/>
    <mergeCell ref="B494:B495"/>
    <mergeCell ref="C494:C495"/>
    <mergeCell ref="K501:K502"/>
    <mergeCell ref="L501:L502"/>
    <mergeCell ref="A503:A507"/>
    <mergeCell ref="F503:G503"/>
    <mergeCell ref="H503:L503"/>
    <mergeCell ref="B504:B505"/>
    <mergeCell ref="C504:C505"/>
    <mergeCell ref="D504:D505"/>
    <mergeCell ref="E504:E505"/>
    <mergeCell ref="F504:G505"/>
    <mergeCell ref="F499:G500"/>
    <mergeCell ref="H499:I499"/>
    <mergeCell ref="H500:I500"/>
    <mergeCell ref="F501:G502"/>
    <mergeCell ref="H501:I502"/>
    <mergeCell ref="J501:J502"/>
    <mergeCell ref="J496:J497"/>
    <mergeCell ref="K496:K497"/>
    <mergeCell ref="L496:L497"/>
    <mergeCell ref="A498:A502"/>
    <mergeCell ref="F498:G498"/>
    <mergeCell ref="H498:L498"/>
    <mergeCell ref="B499:B500"/>
    <mergeCell ref="C499:C500"/>
    <mergeCell ref="D499:D500"/>
    <mergeCell ref="E499:E500"/>
    <mergeCell ref="H510:I510"/>
    <mergeCell ref="F511:G512"/>
    <mergeCell ref="H511:I512"/>
    <mergeCell ref="J511:J512"/>
    <mergeCell ref="K511:K512"/>
    <mergeCell ref="L511:L512"/>
    <mergeCell ref="L506:L507"/>
    <mergeCell ref="A508:A512"/>
    <mergeCell ref="F508:G508"/>
    <mergeCell ref="H508:L508"/>
    <mergeCell ref="B509:B510"/>
    <mergeCell ref="C509:C510"/>
    <mergeCell ref="D509:D510"/>
    <mergeCell ref="E509:E510"/>
    <mergeCell ref="F509:G510"/>
    <mergeCell ref="H509:I509"/>
    <mergeCell ref="H504:I504"/>
    <mergeCell ref="H505:I505"/>
    <mergeCell ref="F506:G507"/>
    <mergeCell ref="H506:I507"/>
    <mergeCell ref="J506:J507"/>
    <mergeCell ref="K506:K507"/>
    <mergeCell ref="D519:D520"/>
    <mergeCell ref="E519:E520"/>
    <mergeCell ref="F519:G520"/>
    <mergeCell ref="H519:I519"/>
    <mergeCell ref="H520:I520"/>
    <mergeCell ref="F521:G522"/>
    <mergeCell ref="H521:I522"/>
    <mergeCell ref="F516:G517"/>
    <mergeCell ref="H516:I517"/>
    <mergeCell ref="J516:J517"/>
    <mergeCell ref="K516:K517"/>
    <mergeCell ref="L516:L517"/>
    <mergeCell ref="A518:A522"/>
    <mergeCell ref="F518:G518"/>
    <mergeCell ref="H518:L518"/>
    <mergeCell ref="B519:B520"/>
    <mergeCell ref="C519:C520"/>
    <mergeCell ref="A513:A517"/>
    <mergeCell ref="F513:G513"/>
    <mergeCell ref="H513:L513"/>
    <mergeCell ref="B514:B515"/>
    <mergeCell ref="C514:C515"/>
    <mergeCell ref="D514:D515"/>
    <mergeCell ref="E514:E515"/>
    <mergeCell ref="F514:G515"/>
    <mergeCell ref="H514:I514"/>
    <mergeCell ref="H515:I515"/>
    <mergeCell ref="K526:K527"/>
    <mergeCell ref="L526:L527"/>
    <mergeCell ref="A528:A532"/>
    <mergeCell ref="F528:G528"/>
    <mergeCell ref="H528:L528"/>
    <mergeCell ref="B529:B530"/>
    <mergeCell ref="C529:C530"/>
    <mergeCell ref="D529:D530"/>
    <mergeCell ref="E529:E530"/>
    <mergeCell ref="F529:G530"/>
    <mergeCell ref="F524:G525"/>
    <mergeCell ref="H524:I524"/>
    <mergeCell ref="H525:I525"/>
    <mergeCell ref="F526:G527"/>
    <mergeCell ref="H526:I527"/>
    <mergeCell ref="J526:J527"/>
    <mergeCell ref="J521:J522"/>
    <mergeCell ref="K521:K522"/>
    <mergeCell ref="L521:L522"/>
    <mergeCell ref="A523:A527"/>
    <mergeCell ref="F523:G523"/>
    <mergeCell ref="H523:L523"/>
    <mergeCell ref="B524:B525"/>
    <mergeCell ref="C524:C525"/>
    <mergeCell ref="D524:D525"/>
    <mergeCell ref="E524:E525"/>
    <mergeCell ref="H535:I535"/>
    <mergeCell ref="F536:G537"/>
    <mergeCell ref="H536:I537"/>
    <mergeCell ref="J536:J537"/>
    <mergeCell ref="K536:K537"/>
    <mergeCell ref="L536:L537"/>
    <mergeCell ref="L531:L532"/>
    <mergeCell ref="A533:A537"/>
    <mergeCell ref="F533:G533"/>
    <mergeCell ref="H533:L533"/>
    <mergeCell ref="B534:B535"/>
    <mergeCell ref="C534:C535"/>
    <mergeCell ref="D534:D535"/>
    <mergeCell ref="E534:E535"/>
    <mergeCell ref="F534:G535"/>
    <mergeCell ref="H534:I534"/>
    <mergeCell ref="H529:I529"/>
    <mergeCell ref="H530:I530"/>
    <mergeCell ref="F531:G532"/>
    <mergeCell ref="H531:I532"/>
    <mergeCell ref="J531:J532"/>
    <mergeCell ref="K531:K532"/>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L551"/>
  <sheetViews>
    <sheetView workbookViewId="0">
      <selection activeCell="C9" sqref="C9"/>
    </sheetView>
  </sheetViews>
  <sheetFormatPr defaultRowHeight="13.2" x14ac:dyDescent="0.25"/>
  <cols>
    <col min="1" max="1" width="5" customWidth="1"/>
    <col min="2" max="2" width="14.77734375" customWidth="1"/>
    <col min="3" max="3" width="25.77734375" customWidth="1"/>
    <col min="4" max="5" width="17" customWidth="1"/>
    <col min="6" max="6" width="2.88671875" customWidth="1"/>
    <col min="7" max="7" width="12.44140625" customWidth="1"/>
    <col min="8" max="8" width="2.5546875" customWidth="1"/>
    <col min="9" max="9" width="12.44140625" customWidth="1"/>
    <col min="10" max="10" width="12.109375" customWidth="1"/>
    <col min="11" max="11" width="11.44140625" customWidth="1"/>
    <col min="12" max="12" width="10.5546875" customWidth="1"/>
  </cols>
  <sheetData>
    <row r="1" spans="1:12" x14ac:dyDescent="0.25">
      <c r="A1" s="1"/>
      <c r="B1" s="1"/>
      <c r="C1" s="1"/>
      <c r="D1" s="1"/>
      <c r="E1" s="1"/>
      <c r="F1" s="1"/>
      <c r="G1" s="1"/>
      <c r="H1" s="1"/>
      <c r="I1" s="1"/>
      <c r="J1" s="1"/>
      <c r="K1" s="1"/>
      <c r="L1" s="1"/>
    </row>
    <row r="2" spans="1:12" ht="15.6" x14ac:dyDescent="0.3">
      <c r="A2" s="2"/>
      <c r="B2" s="905" t="s">
        <v>0</v>
      </c>
      <c r="C2" s="905"/>
      <c r="D2" s="905"/>
      <c r="E2" s="905"/>
      <c r="F2" s="905"/>
      <c r="G2" s="905"/>
      <c r="H2" s="905"/>
      <c r="I2" s="905"/>
      <c r="J2" s="905"/>
      <c r="K2" s="905"/>
      <c r="L2" s="905"/>
    </row>
    <row r="3" spans="1:12" ht="15.75" customHeight="1" x14ac:dyDescent="0.25">
      <c r="A3" s="906"/>
      <c r="B3" s="907" t="s">
        <v>1</v>
      </c>
      <c r="C3" s="907"/>
      <c r="D3" s="907"/>
      <c r="E3" s="907"/>
      <c r="F3" s="907"/>
      <c r="G3" s="907"/>
      <c r="H3" s="907"/>
      <c r="I3" s="907"/>
      <c r="J3" s="3" t="s">
        <v>2</v>
      </c>
      <c r="K3" s="3" t="s">
        <v>3</v>
      </c>
      <c r="L3" s="3" t="s">
        <v>4</v>
      </c>
    </row>
    <row r="4" spans="1:12" x14ac:dyDescent="0.25">
      <c r="A4" s="906"/>
      <c r="B4" s="907"/>
      <c r="C4" s="907"/>
      <c r="D4" s="907"/>
      <c r="E4" s="907"/>
      <c r="F4" s="907"/>
      <c r="G4" s="907"/>
      <c r="H4" s="907"/>
      <c r="I4" s="907"/>
      <c r="J4" s="4">
        <v>17</v>
      </c>
      <c r="K4" s="4">
        <v>21</v>
      </c>
      <c r="L4" s="5" t="s">
        <v>5</v>
      </c>
    </row>
    <row r="5" spans="1:12" x14ac:dyDescent="0.25">
      <c r="A5" s="906"/>
      <c r="B5" s="908" t="s">
        <v>6</v>
      </c>
      <c r="C5" s="908"/>
      <c r="D5" s="908"/>
      <c r="E5" s="908"/>
      <c r="F5" s="908"/>
      <c r="G5" s="908"/>
      <c r="H5" s="908"/>
      <c r="I5" s="908"/>
      <c r="J5" s="908"/>
      <c r="K5" s="908"/>
      <c r="L5" s="908"/>
    </row>
    <row r="6" spans="1:12" ht="12.75" customHeight="1" x14ac:dyDescent="0.3">
      <c r="A6" s="909"/>
      <c r="B6" s="6"/>
      <c r="C6" s="910" t="s">
        <v>7</v>
      </c>
      <c r="D6" s="910"/>
      <c r="E6" s="910"/>
      <c r="F6" s="911"/>
      <c r="G6" s="912" t="s">
        <v>8</v>
      </c>
      <c r="H6" s="7"/>
      <c r="I6" s="912" t="s">
        <v>8</v>
      </c>
      <c r="J6" s="913"/>
      <c r="K6" s="914" t="s">
        <v>9</v>
      </c>
      <c r="L6" s="914"/>
    </row>
    <row r="7" spans="1:12" ht="18" customHeight="1" x14ac:dyDescent="0.25">
      <c r="A7" s="909"/>
      <c r="B7" s="8"/>
      <c r="C7" s="915" t="s">
        <v>10</v>
      </c>
      <c r="D7" s="915"/>
      <c r="E7" s="915"/>
      <c r="F7" s="911"/>
      <c r="G7" s="912"/>
      <c r="H7" s="18" t="s">
        <v>32</v>
      </c>
      <c r="I7" s="912"/>
      <c r="J7" s="913"/>
      <c r="K7" s="914"/>
      <c r="L7" s="914"/>
    </row>
    <row r="8" spans="1:12" x14ac:dyDescent="0.25">
      <c r="A8" s="909"/>
      <c r="B8" s="9" t="s">
        <v>11</v>
      </c>
      <c r="C8" s="916" t="s">
        <v>5579</v>
      </c>
      <c r="D8" s="916"/>
      <c r="E8" s="916"/>
      <c r="F8" s="911"/>
      <c r="G8" s="912"/>
      <c r="H8" s="10"/>
      <c r="I8" s="912"/>
      <c r="J8" s="913"/>
      <c r="K8" s="914"/>
      <c r="L8" s="914"/>
    </row>
    <row r="9" spans="1:12" ht="48" x14ac:dyDescent="0.25">
      <c r="A9" s="11" t="s">
        <v>12</v>
      </c>
      <c r="B9" s="11" t="s">
        <v>13</v>
      </c>
      <c r="C9" s="12" t="s">
        <v>14</v>
      </c>
      <c r="D9" s="12" t="s">
        <v>15</v>
      </c>
      <c r="E9" s="12" t="s">
        <v>16</v>
      </c>
      <c r="F9" s="917" t="s">
        <v>17</v>
      </c>
      <c r="G9" s="917"/>
      <c r="H9" s="917" t="s">
        <v>18</v>
      </c>
      <c r="I9" s="917"/>
      <c r="J9" s="12" t="s">
        <v>19</v>
      </c>
      <c r="K9" s="12" t="s">
        <v>20</v>
      </c>
      <c r="L9" s="12" t="s">
        <v>21</v>
      </c>
    </row>
    <row r="10" spans="1:12" ht="24" x14ac:dyDescent="0.25">
      <c r="A10" s="918">
        <v>1601</v>
      </c>
      <c r="B10" s="9" t="s">
        <v>22</v>
      </c>
      <c r="C10" s="13" t="s">
        <v>23</v>
      </c>
      <c r="D10" s="13" t="s">
        <v>24</v>
      </c>
      <c r="E10" s="13" t="s">
        <v>25</v>
      </c>
      <c r="F10" s="919" t="s">
        <v>17</v>
      </c>
      <c r="G10" s="919"/>
      <c r="H10" s="920"/>
      <c r="I10" s="920"/>
      <c r="J10" s="920"/>
      <c r="K10" s="920"/>
      <c r="L10" s="920"/>
    </row>
    <row r="11" spans="1:12" x14ac:dyDescent="0.25">
      <c r="A11" s="918"/>
      <c r="B11" s="921" t="s">
        <v>4618</v>
      </c>
      <c r="C11" s="922" t="s">
        <v>4623</v>
      </c>
      <c r="D11" s="923">
        <v>43629</v>
      </c>
      <c r="E11" s="921" t="s">
        <v>4624</v>
      </c>
      <c r="F11" s="921" t="s">
        <v>4625</v>
      </c>
      <c r="G11" s="921"/>
      <c r="H11" s="924" t="s">
        <v>30</v>
      </c>
      <c r="I11" s="924"/>
      <c r="J11" s="14" t="s">
        <v>31</v>
      </c>
      <c r="K11" s="14" t="s">
        <v>32</v>
      </c>
      <c r="L11" s="16">
        <v>158.82</v>
      </c>
    </row>
    <row r="12" spans="1:12" x14ac:dyDescent="0.25">
      <c r="A12" s="918"/>
      <c r="B12" s="921"/>
      <c r="C12" s="922"/>
      <c r="D12" s="923"/>
      <c r="E12" s="921"/>
      <c r="F12" s="921"/>
      <c r="G12" s="921"/>
      <c r="H12" s="924" t="s">
        <v>33</v>
      </c>
      <c r="I12" s="924"/>
      <c r="J12" s="14" t="s">
        <v>31</v>
      </c>
      <c r="K12" s="14" t="s">
        <v>32</v>
      </c>
      <c r="L12" s="16">
        <v>475.55</v>
      </c>
    </row>
    <row r="13" spans="1:12" ht="24" x14ac:dyDescent="0.25">
      <c r="A13" s="918"/>
      <c r="B13" s="9" t="s">
        <v>34</v>
      </c>
      <c r="C13" s="13" t="s">
        <v>35</v>
      </c>
      <c r="D13" s="13" t="s">
        <v>36</v>
      </c>
      <c r="E13" s="13" t="s">
        <v>37</v>
      </c>
      <c r="F13" s="920"/>
      <c r="G13" s="920"/>
      <c r="H13" s="924" t="s">
        <v>38</v>
      </c>
      <c r="I13" s="924"/>
      <c r="J13" s="921" t="s">
        <v>31</v>
      </c>
      <c r="K13" s="921" t="s">
        <v>31</v>
      </c>
      <c r="L13" s="925">
        <v>0</v>
      </c>
    </row>
    <row r="14" spans="1:12" ht="22.8" x14ac:dyDescent="0.25">
      <c r="A14" s="918"/>
      <c r="B14" s="14" t="s">
        <v>4621</v>
      </c>
      <c r="C14" s="14" t="s">
        <v>4625</v>
      </c>
      <c r="D14" s="15">
        <v>43631</v>
      </c>
      <c r="E14" s="14" t="s">
        <v>1200</v>
      </c>
      <c r="F14" s="920"/>
      <c r="G14" s="920"/>
      <c r="H14" s="924"/>
      <c r="I14" s="924"/>
      <c r="J14" s="921"/>
      <c r="K14" s="921"/>
      <c r="L14" s="925"/>
    </row>
    <row r="15" spans="1:12" ht="24" x14ac:dyDescent="0.25">
      <c r="A15" s="918">
        <v>1602</v>
      </c>
      <c r="B15" s="9" t="s">
        <v>22</v>
      </c>
      <c r="C15" s="13" t="s">
        <v>23</v>
      </c>
      <c r="D15" s="13" t="s">
        <v>24</v>
      </c>
      <c r="E15" s="13" t="s">
        <v>25</v>
      </c>
      <c r="F15" s="919" t="s">
        <v>17</v>
      </c>
      <c r="G15" s="919"/>
      <c r="H15" s="920"/>
      <c r="I15" s="920"/>
      <c r="J15" s="920"/>
      <c r="K15" s="920"/>
      <c r="L15" s="920"/>
    </row>
    <row r="16" spans="1:12" x14ac:dyDescent="0.25">
      <c r="A16" s="918"/>
      <c r="B16" s="921" t="s">
        <v>4618</v>
      </c>
      <c r="C16" s="922" t="s">
        <v>4626</v>
      </c>
      <c r="D16" s="923">
        <v>43634</v>
      </c>
      <c r="E16" s="921" t="s">
        <v>159</v>
      </c>
      <c r="F16" s="921" t="s">
        <v>1276</v>
      </c>
      <c r="G16" s="921"/>
      <c r="H16" s="924" t="s">
        <v>30</v>
      </c>
      <c r="I16" s="924"/>
      <c r="J16" s="14" t="s">
        <v>31</v>
      </c>
      <c r="K16" s="14" t="s">
        <v>32</v>
      </c>
      <c r="L16" s="16">
        <v>231.22</v>
      </c>
    </row>
    <row r="17" spans="1:12" x14ac:dyDescent="0.25">
      <c r="A17" s="918"/>
      <c r="B17" s="921"/>
      <c r="C17" s="922"/>
      <c r="D17" s="923"/>
      <c r="E17" s="921"/>
      <c r="F17" s="921"/>
      <c r="G17" s="921"/>
      <c r="H17" s="924" t="s">
        <v>33</v>
      </c>
      <c r="I17" s="924"/>
      <c r="J17" s="921" t="s">
        <v>31</v>
      </c>
      <c r="K17" s="921" t="s">
        <v>32</v>
      </c>
      <c r="L17" s="925">
        <v>762.68</v>
      </c>
    </row>
    <row r="18" spans="1:12" x14ac:dyDescent="0.25">
      <c r="A18" s="918"/>
      <c r="B18" s="921"/>
      <c r="C18" s="922"/>
      <c r="D18" s="923"/>
      <c r="E18" s="921"/>
      <c r="F18" s="921"/>
      <c r="G18" s="921"/>
      <c r="H18" s="924"/>
      <c r="I18" s="924"/>
      <c r="J18" s="921"/>
      <c r="K18" s="921"/>
      <c r="L18" s="925"/>
    </row>
    <row r="19" spans="1:12" ht="24" x14ac:dyDescent="0.25">
      <c r="A19" s="918"/>
      <c r="B19" s="9" t="s">
        <v>34</v>
      </c>
      <c r="C19" s="13" t="s">
        <v>35</v>
      </c>
      <c r="D19" s="13" t="s">
        <v>36</v>
      </c>
      <c r="E19" s="13" t="s">
        <v>37</v>
      </c>
      <c r="F19" s="920"/>
      <c r="G19" s="920"/>
      <c r="H19" s="924" t="s">
        <v>38</v>
      </c>
      <c r="I19" s="924"/>
      <c r="J19" s="921" t="s">
        <v>31</v>
      </c>
      <c r="K19" s="921" t="s">
        <v>31</v>
      </c>
      <c r="L19" s="925">
        <v>0</v>
      </c>
    </row>
    <row r="20" spans="1:12" ht="22.8" x14ac:dyDescent="0.25">
      <c r="A20" s="918"/>
      <c r="B20" s="14" t="s">
        <v>4621</v>
      </c>
      <c r="C20" s="14" t="s">
        <v>1276</v>
      </c>
      <c r="D20" s="15">
        <v>43635</v>
      </c>
      <c r="E20" s="14" t="s">
        <v>2279</v>
      </c>
      <c r="F20" s="920"/>
      <c r="G20" s="920"/>
      <c r="H20" s="924"/>
      <c r="I20" s="924"/>
      <c r="J20" s="921"/>
      <c r="K20" s="921"/>
      <c r="L20" s="925"/>
    </row>
    <row r="21" spans="1:12" ht="24" x14ac:dyDescent="0.25">
      <c r="A21" s="918">
        <v>1603</v>
      </c>
      <c r="B21" s="9" t="s">
        <v>22</v>
      </c>
      <c r="C21" s="13" t="s">
        <v>23</v>
      </c>
      <c r="D21" s="13" t="s">
        <v>24</v>
      </c>
      <c r="E21" s="13" t="s">
        <v>25</v>
      </c>
      <c r="F21" s="919" t="s">
        <v>17</v>
      </c>
      <c r="G21" s="919"/>
      <c r="H21" s="920"/>
      <c r="I21" s="920"/>
      <c r="J21" s="920"/>
      <c r="K21" s="920"/>
      <c r="L21" s="920"/>
    </row>
    <row r="22" spans="1:12" x14ac:dyDescent="0.25">
      <c r="A22" s="918"/>
      <c r="B22" s="921" t="s">
        <v>4618</v>
      </c>
      <c r="C22" s="922" t="s">
        <v>4627</v>
      </c>
      <c r="D22" s="923">
        <v>43664</v>
      </c>
      <c r="E22" s="921" t="s">
        <v>207</v>
      </c>
      <c r="F22" s="921" t="s">
        <v>208</v>
      </c>
      <c r="G22" s="921"/>
      <c r="H22" s="924" t="s">
        <v>30</v>
      </c>
      <c r="I22" s="924"/>
      <c r="J22" s="14" t="s">
        <v>31</v>
      </c>
      <c r="K22" s="14" t="s">
        <v>31</v>
      </c>
      <c r="L22" s="16">
        <v>0</v>
      </c>
    </row>
    <row r="23" spans="1:12" x14ac:dyDescent="0.25">
      <c r="A23" s="918"/>
      <c r="B23" s="921"/>
      <c r="C23" s="922"/>
      <c r="D23" s="923"/>
      <c r="E23" s="921"/>
      <c r="F23" s="921"/>
      <c r="G23" s="921"/>
      <c r="H23" s="924" t="s">
        <v>33</v>
      </c>
      <c r="I23" s="924"/>
      <c r="J23" s="921" t="s">
        <v>31</v>
      </c>
      <c r="K23" s="921" t="s">
        <v>31</v>
      </c>
      <c r="L23" s="925">
        <v>0</v>
      </c>
    </row>
    <row r="24" spans="1:12" x14ac:dyDescent="0.25">
      <c r="A24" s="918"/>
      <c r="B24" s="921"/>
      <c r="C24" s="922"/>
      <c r="D24" s="923"/>
      <c r="E24" s="921"/>
      <c r="F24" s="921"/>
      <c r="G24" s="921"/>
      <c r="H24" s="924"/>
      <c r="I24" s="924"/>
      <c r="J24" s="921"/>
      <c r="K24" s="921"/>
      <c r="L24" s="925"/>
    </row>
    <row r="25" spans="1:12" ht="24" x14ac:dyDescent="0.25">
      <c r="A25" s="918"/>
      <c r="B25" s="9" t="s">
        <v>34</v>
      </c>
      <c r="C25" s="13" t="s">
        <v>35</v>
      </c>
      <c r="D25" s="13" t="s">
        <v>36</v>
      </c>
      <c r="E25" s="13" t="s">
        <v>37</v>
      </c>
      <c r="F25" s="920"/>
      <c r="G25" s="920"/>
      <c r="H25" s="924" t="s">
        <v>38</v>
      </c>
      <c r="I25" s="924"/>
      <c r="J25" s="921" t="s">
        <v>31</v>
      </c>
      <c r="K25" s="921" t="s">
        <v>32</v>
      </c>
      <c r="L25" s="925">
        <v>800</v>
      </c>
    </row>
    <row r="26" spans="1:12" ht="22.8" x14ac:dyDescent="0.25">
      <c r="A26" s="918"/>
      <c r="B26" s="14" t="s">
        <v>4621</v>
      </c>
      <c r="C26" s="14" t="s">
        <v>208</v>
      </c>
      <c r="D26" s="15">
        <v>43667</v>
      </c>
      <c r="E26" s="14" t="s">
        <v>2521</v>
      </c>
      <c r="F26" s="920"/>
      <c r="G26" s="920"/>
      <c r="H26" s="924"/>
      <c r="I26" s="924"/>
      <c r="J26" s="921"/>
      <c r="K26" s="921"/>
      <c r="L26" s="925"/>
    </row>
    <row r="27" spans="1:12" ht="24" x14ac:dyDescent="0.25">
      <c r="A27" s="918">
        <v>1604</v>
      </c>
      <c r="B27" s="9" t="s">
        <v>22</v>
      </c>
      <c r="C27" s="13" t="s">
        <v>23</v>
      </c>
      <c r="D27" s="13" t="s">
        <v>24</v>
      </c>
      <c r="E27" s="13" t="s">
        <v>25</v>
      </c>
      <c r="F27" s="919" t="s">
        <v>17</v>
      </c>
      <c r="G27" s="919"/>
      <c r="H27" s="920"/>
      <c r="I27" s="920"/>
      <c r="J27" s="920"/>
      <c r="K27" s="920"/>
      <c r="L27" s="920"/>
    </row>
    <row r="28" spans="1:12" x14ac:dyDescent="0.25">
      <c r="A28" s="918"/>
      <c r="B28" s="921" t="s">
        <v>4618</v>
      </c>
      <c r="C28" s="922" t="s">
        <v>4628</v>
      </c>
      <c r="D28" s="923">
        <v>43710</v>
      </c>
      <c r="E28" s="921" t="s">
        <v>461</v>
      </c>
      <c r="F28" s="921" t="s">
        <v>2648</v>
      </c>
      <c r="G28" s="921"/>
      <c r="H28" s="924" t="s">
        <v>30</v>
      </c>
      <c r="I28" s="924"/>
      <c r="J28" s="14" t="s">
        <v>31</v>
      </c>
      <c r="K28" s="14" t="s">
        <v>32</v>
      </c>
      <c r="L28" s="16">
        <v>113</v>
      </c>
    </row>
    <row r="29" spans="1:12" x14ac:dyDescent="0.25">
      <c r="A29" s="918"/>
      <c r="B29" s="921"/>
      <c r="C29" s="922"/>
      <c r="D29" s="923"/>
      <c r="E29" s="921"/>
      <c r="F29" s="921"/>
      <c r="G29" s="921"/>
      <c r="H29" s="924" t="s">
        <v>33</v>
      </c>
      <c r="I29" s="924"/>
      <c r="J29" s="921" t="s">
        <v>31</v>
      </c>
      <c r="K29" s="921" t="s">
        <v>32</v>
      </c>
      <c r="L29" s="925">
        <v>2992.74</v>
      </c>
    </row>
    <row r="30" spans="1:12" x14ac:dyDescent="0.25">
      <c r="A30" s="918"/>
      <c r="B30" s="921"/>
      <c r="C30" s="922"/>
      <c r="D30" s="923"/>
      <c r="E30" s="921"/>
      <c r="F30" s="921"/>
      <c r="G30" s="921"/>
      <c r="H30" s="924"/>
      <c r="I30" s="924"/>
      <c r="J30" s="921"/>
      <c r="K30" s="921"/>
      <c r="L30" s="925"/>
    </row>
    <row r="31" spans="1:12" ht="24" x14ac:dyDescent="0.25">
      <c r="A31" s="918"/>
      <c r="B31" s="9" t="s">
        <v>34</v>
      </c>
      <c r="C31" s="13" t="s">
        <v>35</v>
      </c>
      <c r="D31" s="13" t="s">
        <v>36</v>
      </c>
      <c r="E31" s="13" t="s">
        <v>37</v>
      </c>
      <c r="F31" s="920"/>
      <c r="G31" s="920"/>
      <c r="H31" s="924" t="s">
        <v>38</v>
      </c>
      <c r="I31" s="924"/>
      <c r="J31" s="921" t="s">
        <v>31</v>
      </c>
      <c r="K31" s="921" t="s">
        <v>32</v>
      </c>
      <c r="L31" s="925">
        <v>555.19000000000005</v>
      </c>
    </row>
    <row r="32" spans="1:12" ht="22.8" x14ac:dyDescent="0.25">
      <c r="A32" s="918"/>
      <c r="B32" s="14" t="s">
        <v>4621</v>
      </c>
      <c r="C32" s="14" t="s">
        <v>2648</v>
      </c>
      <c r="D32" s="15">
        <v>43713</v>
      </c>
      <c r="E32" s="14" t="s">
        <v>4023</v>
      </c>
      <c r="F32" s="920"/>
      <c r="G32" s="920"/>
      <c r="H32" s="924"/>
      <c r="I32" s="924"/>
      <c r="J32" s="921"/>
      <c r="K32" s="921"/>
      <c r="L32" s="925"/>
    </row>
    <row r="33" spans="1:12" ht="24" x14ac:dyDescent="0.25">
      <c r="A33" s="918">
        <v>1605</v>
      </c>
      <c r="B33" s="9" t="s">
        <v>22</v>
      </c>
      <c r="C33" s="13" t="s">
        <v>23</v>
      </c>
      <c r="D33" s="13" t="s">
        <v>24</v>
      </c>
      <c r="E33" s="13" t="s">
        <v>25</v>
      </c>
      <c r="F33" s="919" t="s">
        <v>17</v>
      </c>
      <c r="G33" s="919"/>
      <c r="H33" s="920"/>
      <c r="I33" s="920"/>
      <c r="J33" s="920"/>
      <c r="K33" s="920"/>
      <c r="L33" s="920"/>
    </row>
    <row r="34" spans="1:12" x14ac:dyDescent="0.25">
      <c r="A34" s="918"/>
      <c r="B34" s="921" t="s">
        <v>4618</v>
      </c>
      <c r="C34" s="922" t="s">
        <v>4629</v>
      </c>
      <c r="D34" s="923">
        <v>43737</v>
      </c>
      <c r="E34" s="921" t="s">
        <v>115</v>
      </c>
      <c r="F34" s="921" t="s">
        <v>4630</v>
      </c>
      <c r="G34" s="921"/>
      <c r="H34" s="924" t="s">
        <v>30</v>
      </c>
      <c r="I34" s="924"/>
      <c r="J34" s="14" t="s">
        <v>31</v>
      </c>
      <c r="K34" s="14" t="s">
        <v>32</v>
      </c>
      <c r="L34" s="16">
        <v>333</v>
      </c>
    </row>
    <row r="35" spans="1:12" x14ac:dyDescent="0.25">
      <c r="A35" s="918"/>
      <c r="B35" s="921"/>
      <c r="C35" s="922"/>
      <c r="D35" s="923"/>
      <c r="E35" s="921"/>
      <c r="F35" s="921"/>
      <c r="G35" s="921"/>
      <c r="H35" s="924" t="s">
        <v>33</v>
      </c>
      <c r="I35" s="924"/>
      <c r="J35" s="14" t="s">
        <v>31</v>
      </c>
      <c r="K35" s="14" t="s">
        <v>32</v>
      </c>
      <c r="L35" s="16">
        <v>617.6</v>
      </c>
    </row>
    <row r="36" spans="1:12" ht="24" x14ac:dyDescent="0.25">
      <c r="A36" s="918"/>
      <c r="B36" s="9" t="s">
        <v>34</v>
      </c>
      <c r="C36" s="13" t="s">
        <v>35</v>
      </c>
      <c r="D36" s="13" t="s">
        <v>36</v>
      </c>
      <c r="E36" s="13" t="s">
        <v>37</v>
      </c>
      <c r="F36" s="920"/>
      <c r="G36" s="920"/>
      <c r="H36" s="924" t="s">
        <v>38</v>
      </c>
      <c r="I36" s="924"/>
      <c r="J36" s="921" t="s">
        <v>31</v>
      </c>
      <c r="K36" s="921" t="s">
        <v>32</v>
      </c>
      <c r="L36" s="925">
        <v>223</v>
      </c>
    </row>
    <row r="37" spans="1:12" ht="22.8" x14ac:dyDescent="0.25">
      <c r="A37" s="918"/>
      <c r="B37" s="14" t="s">
        <v>4621</v>
      </c>
      <c r="C37" s="14" t="s">
        <v>4630</v>
      </c>
      <c r="D37" s="15">
        <v>43738</v>
      </c>
      <c r="E37" s="14" t="s">
        <v>946</v>
      </c>
      <c r="F37" s="920"/>
      <c r="G37" s="920"/>
      <c r="H37" s="924"/>
      <c r="I37" s="924"/>
      <c r="J37" s="921"/>
      <c r="K37" s="921"/>
      <c r="L37" s="925"/>
    </row>
    <row r="38" spans="1:12" ht="24" x14ac:dyDescent="0.25">
      <c r="A38" s="918">
        <v>1606</v>
      </c>
      <c r="B38" s="9" t="s">
        <v>22</v>
      </c>
      <c r="C38" s="13" t="s">
        <v>23</v>
      </c>
      <c r="D38" s="13" t="s">
        <v>24</v>
      </c>
      <c r="E38" s="13" t="s">
        <v>25</v>
      </c>
      <c r="F38" s="919" t="s">
        <v>17</v>
      </c>
      <c r="G38" s="919"/>
      <c r="H38" s="920"/>
      <c r="I38" s="920"/>
      <c r="J38" s="920"/>
      <c r="K38" s="920"/>
      <c r="L38" s="920"/>
    </row>
    <row r="39" spans="1:12" x14ac:dyDescent="0.25">
      <c r="A39" s="918"/>
      <c r="B39" s="921" t="s">
        <v>4631</v>
      </c>
      <c r="C39" s="922" t="s">
        <v>4632</v>
      </c>
      <c r="D39" s="923">
        <v>43599</v>
      </c>
      <c r="E39" s="921" t="s">
        <v>187</v>
      </c>
      <c r="F39" s="921" t="s">
        <v>91</v>
      </c>
      <c r="G39" s="921"/>
      <c r="H39" s="924" t="s">
        <v>30</v>
      </c>
      <c r="I39" s="924"/>
      <c r="J39" s="14" t="s">
        <v>31</v>
      </c>
      <c r="K39" s="14" t="s">
        <v>32</v>
      </c>
      <c r="L39" s="16">
        <v>369.59</v>
      </c>
    </row>
    <row r="40" spans="1:12" x14ac:dyDescent="0.25">
      <c r="A40" s="918"/>
      <c r="B40" s="921"/>
      <c r="C40" s="922"/>
      <c r="D40" s="923"/>
      <c r="E40" s="921"/>
      <c r="F40" s="921"/>
      <c r="G40" s="921"/>
      <c r="H40" s="924" t="s">
        <v>33</v>
      </c>
      <c r="I40" s="924"/>
      <c r="J40" s="14" t="s">
        <v>31</v>
      </c>
      <c r="K40" s="14" t="s">
        <v>32</v>
      </c>
      <c r="L40" s="16">
        <v>322.60000000000002</v>
      </c>
    </row>
    <row r="41" spans="1:12" ht="24" x14ac:dyDescent="0.25">
      <c r="A41" s="918"/>
      <c r="B41" s="9" t="s">
        <v>34</v>
      </c>
      <c r="C41" s="13" t="s">
        <v>35</v>
      </c>
      <c r="D41" s="13" t="s">
        <v>36</v>
      </c>
      <c r="E41" s="13" t="s">
        <v>37</v>
      </c>
      <c r="F41" s="920"/>
      <c r="G41" s="920"/>
      <c r="H41" s="924" t="s">
        <v>38</v>
      </c>
      <c r="I41" s="924"/>
      <c r="J41" s="921" t="s">
        <v>31</v>
      </c>
      <c r="K41" s="921" t="s">
        <v>32</v>
      </c>
      <c r="L41" s="925">
        <v>53.03</v>
      </c>
    </row>
    <row r="42" spans="1:12" ht="34.200000000000003" x14ac:dyDescent="0.25">
      <c r="A42" s="918"/>
      <c r="B42" s="14" t="s">
        <v>2771</v>
      </c>
      <c r="C42" s="14" t="s">
        <v>91</v>
      </c>
      <c r="D42" s="15">
        <v>43600</v>
      </c>
      <c r="E42" s="14" t="s">
        <v>2766</v>
      </c>
      <c r="F42" s="920"/>
      <c r="G42" s="920"/>
      <c r="H42" s="924"/>
      <c r="I42" s="924"/>
      <c r="J42" s="921"/>
      <c r="K42" s="921"/>
      <c r="L42" s="925"/>
    </row>
    <row r="43" spans="1:12" ht="24" x14ac:dyDescent="0.25">
      <c r="A43" s="918">
        <v>1607</v>
      </c>
      <c r="B43" s="9" t="s">
        <v>22</v>
      </c>
      <c r="C43" s="13" t="s">
        <v>23</v>
      </c>
      <c r="D43" s="13" t="s">
        <v>24</v>
      </c>
      <c r="E43" s="13" t="s">
        <v>25</v>
      </c>
      <c r="F43" s="919" t="s">
        <v>17</v>
      </c>
      <c r="G43" s="919"/>
      <c r="H43" s="920"/>
      <c r="I43" s="920"/>
      <c r="J43" s="920"/>
      <c r="K43" s="920"/>
      <c r="L43" s="920"/>
    </row>
    <row r="44" spans="1:12" x14ac:dyDescent="0.25">
      <c r="A44" s="918"/>
      <c r="B44" s="921" t="s">
        <v>4631</v>
      </c>
      <c r="C44" s="922" t="s">
        <v>4633</v>
      </c>
      <c r="D44" s="923">
        <v>43660</v>
      </c>
      <c r="E44" s="921" t="s">
        <v>736</v>
      </c>
      <c r="F44" s="921" t="s">
        <v>4634</v>
      </c>
      <c r="G44" s="921"/>
      <c r="H44" s="924" t="s">
        <v>30</v>
      </c>
      <c r="I44" s="924"/>
      <c r="J44" s="14" t="s">
        <v>31</v>
      </c>
      <c r="K44" s="14" t="s">
        <v>32</v>
      </c>
      <c r="L44" s="16">
        <v>850.9</v>
      </c>
    </row>
    <row r="45" spans="1:12" x14ac:dyDescent="0.25">
      <c r="A45" s="918"/>
      <c r="B45" s="921"/>
      <c r="C45" s="922"/>
      <c r="D45" s="923"/>
      <c r="E45" s="921"/>
      <c r="F45" s="921"/>
      <c r="G45" s="921"/>
      <c r="H45" s="924" t="s">
        <v>33</v>
      </c>
      <c r="I45" s="924"/>
      <c r="J45" s="14" t="s">
        <v>31</v>
      </c>
      <c r="K45" s="14" t="s">
        <v>32</v>
      </c>
      <c r="L45" s="16">
        <v>8241.18</v>
      </c>
    </row>
    <row r="46" spans="1:12" ht="24" x14ac:dyDescent="0.25">
      <c r="A46" s="918"/>
      <c r="B46" s="9" t="s">
        <v>34</v>
      </c>
      <c r="C46" s="13" t="s">
        <v>35</v>
      </c>
      <c r="D46" s="13" t="s">
        <v>36</v>
      </c>
      <c r="E46" s="13" t="s">
        <v>37</v>
      </c>
      <c r="F46" s="920"/>
      <c r="G46" s="920"/>
      <c r="H46" s="924" t="s">
        <v>38</v>
      </c>
      <c r="I46" s="924"/>
      <c r="J46" s="921" t="s">
        <v>31</v>
      </c>
      <c r="K46" s="921" t="s">
        <v>32</v>
      </c>
      <c r="L46" s="925">
        <v>591.86</v>
      </c>
    </row>
    <row r="47" spans="1:12" ht="34.200000000000003" x14ac:dyDescent="0.25">
      <c r="A47" s="918"/>
      <c r="B47" s="14" t="s">
        <v>2771</v>
      </c>
      <c r="C47" s="14" t="s">
        <v>4634</v>
      </c>
      <c r="D47" s="15">
        <v>43667</v>
      </c>
      <c r="E47" s="14" t="s">
        <v>4635</v>
      </c>
      <c r="F47" s="920"/>
      <c r="G47" s="920"/>
      <c r="H47" s="924"/>
      <c r="I47" s="924"/>
      <c r="J47" s="921"/>
      <c r="K47" s="921"/>
      <c r="L47" s="925"/>
    </row>
    <row r="48" spans="1:12" ht="24" x14ac:dyDescent="0.25">
      <c r="A48" s="918">
        <v>1608</v>
      </c>
      <c r="B48" s="9" t="s">
        <v>22</v>
      </c>
      <c r="C48" s="13" t="s">
        <v>23</v>
      </c>
      <c r="D48" s="13" t="s">
        <v>24</v>
      </c>
      <c r="E48" s="13" t="s">
        <v>25</v>
      </c>
      <c r="F48" s="919" t="s">
        <v>17</v>
      </c>
      <c r="G48" s="919"/>
      <c r="H48" s="920"/>
      <c r="I48" s="920"/>
      <c r="J48" s="920"/>
      <c r="K48" s="920"/>
      <c r="L48" s="920"/>
    </row>
    <row r="49" spans="1:12" x14ac:dyDescent="0.25">
      <c r="A49" s="918"/>
      <c r="B49" s="921" t="s">
        <v>4636</v>
      </c>
      <c r="C49" s="922" t="s">
        <v>4637</v>
      </c>
      <c r="D49" s="923">
        <v>43730</v>
      </c>
      <c r="E49" s="921" t="s">
        <v>770</v>
      </c>
      <c r="F49" s="921" t="s">
        <v>4638</v>
      </c>
      <c r="G49" s="921"/>
      <c r="H49" s="924" t="s">
        <v>30</v>
      </c>
      <c r="I49" s="924"/>
      <c r="J49" s="14" t="s">
        <v>31</v>
      </c>
      <c r="K49" s="14" t="s">
        <v>32</v>
      </c>
      <c r="L49" s="16">
        <v>750.42</v>
      </c>
    </row>
    <row r="50" spans="1:12" x14ac:dyDescent="0.25">
      <c r="A50" s="918"/>
      <c r="B50" s="921"/>
      <c r="C50" s="922"/>
      <c r="D50" s="923"/>
      <c r="E50" s="921"/>
      <c r="F50" s="921"/>
      <c r="G50" s="921"/>
      <c r="H50" s="924" t="s">
        <v>33</v>
      </c>
      <c r="I50" s="924"/>
      <c r="J50" s="14" t="s">
        <v>31</v>
      </c>
      <c r="K50" s="14" t="s">
        <v>31</v>
      </c>
      <c r="L50" s="16">
        <v>0</v>
      </c>
    </row>
    <row r="51" spans="1:12" ht="24" x14ac:dyDescent="0.25">
      <c r="A51" s="918"/>
      <c r="B51" s="9" t="s">
        <v>34</v>
      </c>
      <c r="C51" s="13" t="s">
        <v>35</v>
      </c>
      <c r="D51" s="13" t="s">
        <v>36</v>
      </c>
      <c r="E51" s="13" t="s">
        <v>37</v>
      </c>
      <c r="F51" s="920"/>
      <c r="G51" s="920"/>
      <c r="H51" s="924" t="s">
        <v>38</v>
      </c>
      <c r="I51" s="924"/>
      <c r="J51" s="921" t="s">
        <v>31</v>
      </c>
      <c r="K51" s="921" t="s">
        <v>31</v>
      </c>
      <c r="L51" s="925">
        <v>0</v>
      </c>
    </row>
    <row r="52" spans="1:12" ht="22.8" x14ac:dyDescent="0.25">
      <c r="A52" s="918"/>
      <c r="B52" s="14" t="s">
        <v>471</v>
      </c>
      <c r="C52" s="14" t="s">
        <v>4638</v>
      </c>
      <c r="D52" s="15">
        <v>43734</v>
      </c>
      <c r="E52" s="14" t="s">
        <v>1360</v>
      </c>
      <c r="F52" s="920"/>
      <c r="G52" s="920"/>
      <c r="H52" s="924"/>
      <c r="I52" s="924"/>
      <c r="J52" s="921"/>
      <c r="K52" s="921"/>
      <c r="L52" s="925"/>
    </row>
    <row r="53" spans="1:12" ht="24" x14ac:dyDescent="0.25">
      <c r="A53" s="918">
        <v>1609</v>
      </c>
      <c r="B53" s="9" t="s">
        <v>22</v>
      </c>
      <c r="C53" s="13" t="s">
        <v>23</v>
      </c>
      <c r="D53" s="13" t="s">
        <v>24</v>
      </c>
      <c r="E53" s="13" t="s">
        <v>25</v>
      </c>
      <c r="F53" s="919" t="s">
        <v>17</v>
      </c>
      <c r="G53" s="919"/>
      <c r="H53" s="920"/>
      <c r="I53" s="920"/>
      <c r="J53" s="920"/>
      <c r="K53" s="920"/>
      <c r="L53" s="920"/>
    </row>
    <row r="54" spans="1:12" x14ac:dyDescent="0.25">
      <c r="A54" s="918"/>
      <c r="B54" s="921" t="s">
        <v>4639</v>
      </c>
      <c r="C54" s="922" t="s">
        <v>4640</v>
      </c>
      <c r="D54" s="923">
        <v>43560</v>
      </c>
      <c r="E54" s="921" t="s">
        <v>1542</v>
      </c>
      <c r="F54" s="921" t="s">
        <v>4126</v>
      </c>
      <c r="G54" s="921"/>
      <c r="H54" s="924" t="s">
        <v>30</v>
      </c>
      <c r="I54" s="924"/>
      <c r="J54" s="14" t="s">
        <v>31</v>
      </c>
      <c r="K54" s="14" t="s">
        <v>32</v>
      </c>
      <c r="L54" s="16">
        <v>159</v>
      </c>
    </row>
    <row r="55" spans="1:12" x14ac:dyDescent="0.25">
      <c r="A55" s="918"/>
      <c r="B55" s="921"/>
      <c r="C55" s="922"/>
      <c r="D55" s="923"/>
      <c r="E55" s="921"/>
      <c r="F55" s="921"/>
      <c r="G55" s="921"/>
      <c r="H55" s="924" t="s">
        <v>33</v>
      </c>
      <c r="I55" s="924"/>
      <c r="J55" s="14" t="s">
        <v>31</v>
      </c>
      <c r="K55" s="14" t="s">
        <v>32</v>
      </c>
      <c r="L55" s="16">
        <v>278.49</v>
      </c>
    </row>
    <row r="56" spans="1:12" ht="24" x14ac:dyDescent="0.25">
      <c r="A56" s="918"/>
      <c r="B56" s="9" t="s">
        <v>34</v>
      </c>
      <c r="C56" s="13" t="s">
        <v>35</v>
      </c>
      <c r="D56" s="13" t="s">
        <v>36</v>
      </c>
      <c r="E56" s="13" t="s">
        <v>37</v>
      </c>
      <c r="F56" s="920"/>
      <c r="G56" s="920"/>
      <c r="H56" s="924" t="s">
        <v>38</v>
      </c>
      <c r="I56" s="924"/>
      <c r="J56" s="921" t="s">
        <v>31</v>
      </c>
      <c r="K56" s="921" t="s">
        <v>32</v>
      </c>
      <c r="L56" s="925">
        <v>100</v>
      </c>
    </row>
    <row r="57" spans="1:12" ht="22.8" x14ac:dyDescent="0.25">
      <c r="A57" s="918"/>
      <c r="B57" s="14" t="s">
        <v>2680</v>
      </c>
      <c r="C57" s="14" t="s">
        <v>4126</v>
      </c>
      <c r="D57" s="15">
        <v>43561</v>
      </c>
      <c r="E57" s="14" t="s">
        <v>1446</v>
      </c>
      <c r="F57" s="920"/>
      <c r="G57" s="920"/>
      <c r="H57" s="924"/>
      <c r="I57" s="924"/>
      <c r="J57" s="921"/>
      <c r="K57" s="921"/>
      <c r="L57" s="925"/>
    </row>
    <row r="58" spans="1:12" ht="24" x14ac:dyDescent="0.25">
      <c r="A58" s="918">
        <v>1610</v>
      </c>
      <c r="B58" s="9" t="s">
        <v>22</v>
      </c>
      <c r="C58" s="13" t="s">
        <v>23</v>
      </c>
      <c r="D58" s="13" t="s">
        <v>24</v>
      </c>
      <c r="E58" s="13" t="s">
        <v>25</v>
      </c>
      <c r="F58" s="919" t="s">
        <v>17</v>
      </c>
      <c r="G58" s="919"/>
      <c r="H58" s="920"/>
      <c r="I58" s="920"/>
      <c r="J58" s="920"/>
      <c r="K58" s="920"/>
      <c r="L58" s="920"/>
    </row>
    <row r="59" spans="1:12" x14ac:dyDescent="0.25">
      <c r="A59" s="918"/>
      <c r="B59" s="921" t="s">
        <v>4639</v>
      </c>
      <c r="C59" s="921" t="s">
        <v>4641</v>
      </c>
      <c r="D59" s="923">
        <v>43608</v>
      </c>
      <c r="E59" s="921" t="s">
        <v>1198</v>
      </c>
      <c r="F59" s="921" t="s">
        <v>1193</v>
      </c>
      <c r="G59" s="921"/>
      <c r="H59" s="924" t="s">
        <v>30</v>
      </c>
      <c r="I59" s="924"/>
      <c r="J59" s="14" t="s">
        <v>31</v>
      </c>
      <c r="K59" s="14" t="s">
        <v>32</v>
      </c>
      <c r="L59" s="16">
        <v>152</v>
      </c>
    </row>
    <row r="60" spans="1:12" x14ac:dyDescent="0.25">
      <c r="A60" s="918"/>
      <c r="B60" s="921"/>
      <c r="C60" s="921"/>
      <c r="D60" s="923"/>
      <c r="E60" s="921"/>
      <c r="F60" s="921"/>
      <c r="G60" s="921"/>
      <c r="H60" s="924" t="s">
        <v>33</v>
      </c>
      <c r="I60" s="924"/>
      <c r="J60" s="14" t="s">
        <v>31</v>
      </c>
      <c r="K60" s="14" t="s">
        <v>32</v>
      </c>
      <c r="L60" s="16">
        <v>1678.05</v>
      </c>
    </row>
    <row r="61" spans="1:12" ht="24" x14ac:dyDescent="0.25">
      <c r="A61" s="918"/>
      <c r="B61" s="9" t="s">
        <v>34</v>
      </c>
      <c r="C61" s="13" t="s">
        <v>35</v>
      </c>
      <c r="D61" s="13" t="s">
        <v>36</v>
      </c>
      <c r="E61" s="13" t="s">
        <v>37</v>
      </c>
      <c r="F61" s="920"/>
      <c r="G61" s="920"/>
      <c r="H61" s="924" t="s">
        <v>38</v>
      </c>
      <c r="I61" s="924"/>
      <c r="J61" s="921" t="s">
        <v>31</v>
      </c>
      <c r="K61" s="921" t="s">
        <v>32</v>
      </c>
      <c r="L61" s="925">
        <v>80</v>
      </c>
    </row>
    <row r="62" spans="1:12" ht="22.8" x14ac:dyDescent="0.25">
      <c r="A62" s="918"/>
      <c r="B62" s="14" t="s">
        <v>2680</v>
      </c>
      <c r="C62" s="14" t="s">
        <v>1193</v>
      </c>
      <c r="D62" s="15">
        <v>43609</v>
      </c>
      <c r="E62" s="14" t="s">
        <v>2184</v>
      </c>
      <c r="F62" s="920"/>
      <c r="G62" s="920"/>
      <c r="H62" s="924"/>
      <c r="I62" s="924"/>
      <c r="J62" s="921"/>
      <c r="K62" s="921"/>
      <c r="L62" s="925"/>
    </row>
    <row r="63" spans="1:12" ht="24" x14ac:dyDescent="0.25">
      <c r="A63" s="918">
        <v>1611</v>
      </c>
      <c r="B63" s="9" t="s">
        <v>22</v>
      </c>
      <c r="C63" s="13" t="s">
        <v>23</v>
      </c>
      <c r="D63" s="13" t="s">
        <v>24</v>
      </c>
      <c r="E63" s="13" t="s">
        <v>25</v>
      </c>
      <c r="F63" s="919" t="s">
        <v>17</v>
      </c>
      <c r="G63" s="919"/>
      <c r="H63" s="920"/>
      <c r="I63" s="920"/>
      <c r="J63" s="920"/>
      <c r="K63" s="920"/>
      <c r="L63" s="920"/>
    </row>
    <row r="64" spans="1:12" x14ac:dyDescent="0.25">
      <c r="A64" s="918"/>
      <c r="B64" s="921" t="s">
        <v>4642</v>
      </c>
      <c r="C64" s="922" t="s">
        <v>4643</v>
      </c>
      <c r="D64" s="923">
        <v>43736</v>
      </c>
      <c r="E64" s="921" t="s">
        <v>4644</v>
      </c>
      <c r="F64" s="921" t="s">
        <v>4645</v>
      </c>
      <c r="G64" s="921"/>
      <c r="H64" s="924" t="s">
        <v>30</v>
      </c>
      <c r="I64" s="924"/>
      <c r="J64" s="14" t="s">
        <v>31</v>
      </c>
      <c r="K64" s="14" t="s">
        <v>32</v>
      </c>
      <c r="L64" s="16">
        <v>177</v>
      </c>
    </row>
    <row r="65" spans="1:12" x14ac:dyDescent="0.25">
      <c r="A65" s="918"/>
      <c r="B65" s="921"/>
      <c r="C65" s="922"/>
      <c r="D65" s="923"/>
      <c r="E65" s="921"/>
      <c r="F65" s="921"/>
      <c r="G65" s="921"/>
      <c r="H65" s="924" t="s">
        <v>33</v>
      </c>
      <c r="I65" s="924"/>
      <c r="J65" s="921" t="s">
        <v>31</v>
      </c>
      <c r="K65" s="921" t="s">
        <v>32</v>
      </c>
      <c r="L65" s="925">
        <v>1500</v>
      </c>
    </row>
    <row r="66" spans="1:12" x14ac:dyDescent="0.25">
      <c r="A66" s="918"/>
      <c r="B66" s="921"/>
      <c r="C66" s="922"/>
      <c r="D66" s="923"/>
      <c r="E66" s="921"/>
      <c r="F66" s="921"/>
      <c r="G66" s="921"/>
      <c r="H66" s="924"/>
      <c r="I66" s="924"/>
      <c r="J66" s="921"/>
      <c r="K66" s="921"/>
      <c r="L66" s="925"/>
    </row>
    <row r="67" spans="1:12" ht="24" x14ac:dyDescent="0.25">
      <c r="A67" s="918"/>
      <c r="B67" s="9" t="s">
        <v>34</v>
      </c>
      <c r="C67" s="13" t="s">
        <v>35</v>
      </c>
      <c r="D67" s="13" t="s">
        <v>36</v>
      </c>
      <c r="E67" s="13" t="s">
        <v>37</v>
      </c>
      <c r="F67" s="920"/>
      <c r="G67" s="920"/>
      <c r="H67" s="924" t="s">
        <v>38</v>
      </c>
      <c r="I67" s="924"/>
      <c r="J67" s="921" t="s">
        <v>31</v>
      </c>
      <c r="K67" s="921" t="s">
        <v>31</v>
      </c>
      <c r="L67" s="925">
        <v>0</v>
      </c>
    </row>
    <row r="68" spans="1:12" ht="22.8" x14ac:dyDescent="0.25">
      <c r="A68" s="918"/>
      <c r="B68" s="14" t="s">
        <v>55</v>
      </c>
      <c r="C68" s="14" t="s">
        <v>4645</v>
      </c>
      <c r="D68" s="15">
        <v>43738</v>
      </c>
      <c r="E68" s="14" t="s">
        <v>433</v>
      </c>
      <c r="F68" s="920"/>
      <c r="G68" s="920"/>
      <c r="H68" s="924"/>
      <c r="I68" s="924"/>
      <c r="J68" s="921"/>
      <c r="K68" s="921"/>
      <c r="L68" s="925"/>
    </row>
    <row r="69" spans="1:12" ht="24" x14ac:dyDescent="0.25">
      <c r="A69" s="918">
        <v>1612</v>
      </c>
      <c r="B69" s="9" t="s">
        <v>22</v>
      </c>
      <c r="C69" s="13" t="s">
        <v>23</v>
      </c>
      <c r="D69" s="13" t="s">
        <v>24</v>
      </c>
      <c r="E69" s="13" t="s">
        <v>25</v>
      </c>
      <c r="F69" s="919" t="s">
        <v>17</v>
      </c>
      <c r="G69" s="919"/>
      <c r="H69" s="920"/>
      <c r="I69" s="920"/>
      <c r="J69" s="920"/>
      <c r="K69" s="920"/>
      <c r="L69" s="920"/>
    </row>
    <row r="70" spans="1:12" x14ac:dyDescent="0.25">
      <c r="A70" s="918"/>
      <c r="B70" s="921" t="s">
        <v>4646</v>
      </c>
      <c r="C70" s="922" t="s">
        <v>4647</v>
      </c>
      <c r="D70" s="923">
        <v>43559</v>
      </c>
      <c r="E70" s="921" t="s">
        <v>4372</v>
      </c>
      <c r="F70" s="921" t="s">
        <v>4373</v>
      </c>
      <c r="G70" s="921"/>
      <c r="H70" s="924" t="s">
        <v>30</v>
      </c>
      <c r="I70" s="924"/>
      <c r="J70" s="14" t="s">
        <v>31</v>
      </c>
      <c r="K70" s="14" t="s">
        <v>32</v>
      </c>
      <c r="L70" s="16">
        <v>406.76</v>
      </c>
    </row>
    <row r="71" spans="1:12" x14ac:dyDescent="0.25">
      <c r="A71" s="918"/>
      <c r="B71" s="921"/>
      <c r="C71" s="922"/>
      <c r="D71" s="923"/>
      <c r="E71" s="921"/>
      <c r="F71" s="921"/>
      <c r="G71" s="921"/>
      <c r="H71" s="924" t="s">
        <v>33</v>
      </c>
      <c r="I71" s="924"/>
      <c r="J71" s="921" t="s">
        <v>31</v>
      </c>
      <c r="K71" s="921" t="s">
        <v>32</v>
      </c>
      <c r="L71" s="925">
        <v>212.96</v>
      </c>
    </row>
    <row r="72" spans="1:12" x14ac:dyDescent="0.25">
      <c r="A72" s="918"/>
      <c r="B72" s="921"/>
      <c r="C72" s="922"/>
      <c r="D72" s="923"/>
      <c r="E72" s="921"/>
      <c r="F72" s="921"/>
      <c r="G72" s="921"/>
      <c r="H72" s="924"/>
      <c r="I72" s="924"/>
      <c r="J72" s="921"/>
      <c r="K72" s="921"/>
      <c r="L72" s="925"/>
    </row>
    <row r="73" spans="1:12" ht="24" x14ac:dyDescent="0.25">
      <c r="A73" s="918"/>
      <c r="B73" s="9" t="s">
        <v>34</v>
      </c>
      <c r="C73" s="13" t="s">
        <v>35</v>
      </c>
      <c r="D73" s="13" t="s">
        <v>36</v>
      </c>
      <c r="E73" s="13" t="s">
        <v>37</v>
      </c>
      <c r="F73" s="920"/>
      <c r="G73" s="920"/>
      <c r="H73" s="924" t="s">
        <v>38</v>
      </c>
      <c r="I73" s="924"/>
      <c r="J73" s="921" t="s">
        <v>31</v>
      </c>
      <c r="K73" s="921" t="s">
        <v>31</v>
      </c>
      <c r="L73" s="925">
        <v>0</v>
      </c>
    </row>
    <row r="74" spans="1:12" ht="22.8" x14ac:dyDescent="0.25">
      <c r="A74" s="918"/>
      <c r="B74" s="14" t="s">
        <v>204</v>
      </c>
      <c r="C74" s="14" t="s">
        <v>4373</v>
      </c>
      <c r="D74" s="15">
        <v>43561</v>
      </c>
      <c r="E74" s="14" t="s">
        <v>1911</v>
      </c>
      <c r="F74" s="920"/>
      <c r="G74" s="920"/>
      <c r="H74" s="924"/>
      <c r="I74" s="924"/>
      <c r="J74" s="921"/>
      <c r="K74" s="921"/>
      <c r="L74" s="925"/>
    </row>
    <row r="75" spans="1:12" ht="24" x14ac:dyDescent="0.25">
      <c r="A75" s="918">
        <v>1613</v>
      </c>
      <c r="B75" s="9" t="s">
        <v>22</v>
      </c>
      <c r="C75" s="13" t="s">
        <v>23</v>
      </c>
      <c r="D75" s="13" t="s">
        <v>24</v>
      </c>
      <c r="E75" s="13" t="s">
        <v>25</v>
      </c>
      <c r="F75" s="919" t="s">
        <v>17</v>
      </c>
      <c r="G75" s="919"/>
      <c r="H75" s="920"/>
      <c r="I75" s="920"/>
      <c r="J75" s="920"/>
      <c r="K75" s="920"/>
      <c r="L75" s="920"/>
    </row>
    <row r="76" spans="1:12" x14ac:dyDescent="0.25">
      <c r="A76" s="918"/>
      <c r="B76" s="921" t="s">
        <v>4646</v>
      </c>
      <c r="C76" s="922" t="s">
        <v>4648</v>
      </c>
      <c r="D76" s="923">
        <v>43570</v>
      </c>
      <c r="E76" s="921" t="s">
        <v>163</v>
      </c>
      <c r="F76" s="921" t="s">
        <v>164</v>
      </c>
      <c r="G76" s="921"/>
      <c r="H76" s="924" t="s">
        <v>30</v>
      </c>
      <c r="I76" s="924"/>
      <c r="J76" s="14" t="s">
        <v>31</v>
      </c>
      <c r="K76" s="14" t="s">
        <v>32</v>
      </c>
      <c r="L76" s="16">
        <v>507.08</v>
      </c>
    </row>
    <row r="77" spans="1:12" x14ac:dyDescent="0.25">
      <c r="A77" s="918"/>
      <c r="B77" s="921"/>
      <c r="C77" s="922"/>
      <c r="D77" s="923"/>
      <c r="E77" s="921"/>
      <c r="F77" s="921"/>
      <c r="G77" s="921"/>
      <c r="H77" s="924" t="s">
        <v>33</v>
      </c>
      <c r="I77" s="924"/>
      <c r="J77" s="921" t="s">
        <v>31</v>
      </c>
      <c r="K77" s="921" t="s">
        <v>32</v>
      </c>
      <c r="L77" s="925">
        <v>221.91</v>
      </c>
    </row>
    <row r="78" spans="1:12" x14ac:dyDescent="0.25">
      <c r="A78" s="918"/>
      <c r="B78" s="921"/>
      <c r="C78" s="922"/>
      <c r="D78" s="923"/>
      <c r="E78" s="921"/>
      <c r="F78" s="921"/>
      <c r="G78" s="921"/>
      <c r="H78" s="924"/>
      <c r="I78" s="924"/>
      <c r="J78" s="921"/>
      <c r="K78" s="921"/>
      <c r="L78" s="925"/>
    </row>
    <row r="79" spans="1:12" ht="24" x14ac:dyDescent="0.25">
      <c r="A79" s="918"/>
      <c r="B79" s="9" t="s">
        <v>34</v>
      </c>
      <c r="C79" s="13" t="s">
        <v>35</v>
      </c>
      <c r="D79" s="13" t="s">
        <v>36</v>
      </c>
      <c r="E79" s="13" t="s">
        <v>37</v>
      </c>
      <c r="F79" s="920"/>
      <c r="G79" s="920"/>
      <c r="H79" s="924" t="s">
        <v>38</v>
      </c>
      <c r="I79" s="924"/>
      <c r="J79" s="921" t="s">
        <v>31</v>
      </c>
      <c r="K79" s="921" t="s">
        <v>31</v>
      </c>
      <c r="L79" s="925">
        <v>0</v>
      </c>
    </row>
    <row r="80" spans="1:12" ht="22.8" x14ac:dyDescent="0.25">
      <c r="A80" s="918"/>
      <c r="B80" s="14" t="s">
        <v>204</v>
      </c>
      <c r="C80" s="14" t="s">
        <v>164</v>
      </c>
      <c r="D80" s="15">
        <v>43572</v>
      </c>
      <c r="E80" s="14" t="s">
        <v>2447</v>
      </c>
      <c r="F80" s="920"/>
      <c r="G80" s="920"/>
      <c r="H80" s="924"/>
      <c r="I80" s="924"/>
      <c r="J80" s="921"/>
      <c r="K80" s="921"/>
      <c r="L80" s="925"/>
    </row>
    <row r="81" spans="1:12" ht="24" x14ac:dyDescent="0.25">
      <c r="A81" s="918">
        <v>1614</v>
      </c>
      <c r="B81" s="9" t="s">
        <v>22</v>
      </c>
      <c r="C81" s="13" t="s">
        <v>23</v>
      </c>
      <c r="D81" s="13" t="s">
        <v>24</v>
      </c>
      <c r="E81" s="13" t="s">
        <v>25</v>
      </c>
      <c r="F81" s="919" t="s">
        <v>17</v>
      </c>
      <c r="G81" s="919"/>
      <c r="H81" s="920"/>
      <c r="I81" s="920"/>
      <c r="J81" s="920"/>
      <c r="K81" s="920"/>
      <c r="L81" s="920"/>
    </row>
    <row r="82" spans="1:12" x14ac:dyDescent="0.25">
      <c r="A82" s="918"/>
      <c r="B82" s="921" t="s">
        <v>4646</v>
      </c>
      <c r="C82" s="922" t="s">
        <v>4649</v>
      </c>
      <c r="D82" s="923">
        <v>43600</v>
      </c>
      <c r="E82" s="921" t="s">
        <v>53</v>
      </c>
      <c r="F82" s="921" t="s">
        <v>4650</v>
      </c>
      <c r="G82" s="921"/>
      <c r="H82" s="924" t="s">
        <v>30</v>
      </c>
      <c r="I82" s="924"/>
      <c r="J82" s="14" t="s">
        <v>31</v>
      </c>
      <c r="K82" s="14" t="s">
        <v>32</v>
      </c>
      <c r="L82" s="16">
        <v>739.36</v>
      </c>
    </row>
    <row r="83" spans="1:12" x14ac:dyDescent="0.25">
      <c r="A83" s="918"/>
      <c r="B83" s="921"/>
      <c r="C83" s="922"/>
      <c r="D83" s="923"/>
      <c r="E83" s="921"/>
      <c r="F83" s="921"/>
      <c r="G83" s="921"/>
      <c r="H83" s="924" t="s">
        <v>33</v>
      </c>
      <c r="I83" s="924"/>
      <c r="J83" s="921" t="s">
        <v>31</v>
      </c>
      <c r="K83" s="921" t="s">
        <v>32</v>
      </c>
      <c r="L83" s="925">
        <v>140</v>
      </c>
    </row>
    <row r="84" spans="1:12" x14ac:dyDescent="0.25">
      <c r="A84" s="918"/>
      <c r="B84" s="921"/>
      <c r="C84" s="922"/>
      <c r="D84" s="923"/>
      <c r="E84" s="921"/>
      <c r="F84" s="921"/>
      <c r="G84" s="921"/>
      <c r="H84" s="924"/>
      <c r="I84" s="924"/>
      <c r="J84" s="921"/>
      <c r="K84" s="921"/>
      <c r="L84" s="925"/>
    </row>
    <row r="85" spans="1:12" ht="24" x14ac:dyDescent="0.25">
      <c r="A85" s="918"/>
      <c r="B85" s="9" t="s">
        <v>34</v>
      </c>
      <c r="C85" s="13" t="s">
        <v>35</v>
      </c>
      <c r="D85" s="13" t="s">
        <v>36</v>
      </c>
      <c r="E85" s="13" t="s">
        <v>37</v>
      </c>
      <c r="F85" s="920"/>
      <c r="G85" s="920"/>
      <c r="H85" s="924" t="s">
        <v>38</v>
      </c>
      <c r="I85" s="924"/>
      <c r="J85" s="921" t="s">
        <v>31</v>
      </c>
      <c r="K85" s="921" t="s">
        <v>31</v>
      </c>
      <c r="L85" s="925">
        <v>0</v>
      </c>
    </row>
    <row r="86" spans="1:12" ht="22.8" x14ac:dyDescent="0.25">
      <c r="A86" s="918"/>
      <c r="B86" s="14" t="s">
        <v>204</v>
      </c>
      <c r="C86" s="14" t="s">
        <v>4650</v>
      </c>
      <c r="D86" s="15">
        <v>43602</v>
      </c>
      <c r="E86" s="14" t="s">
        <v>275</v>
      </c>
      <c r="F86" s="920"/>
      <c r="G86" s="920"/>
      <c r="H86" s="924"/>
      <c r="I86" s="924"/>
      <c r="J86" s="921"/>
      <c r="K86" s="921"/>
      <c r="L86" s="925"/>
    </row>
    <row r="87" spans="1:12" ht="24" x14ac:dyDescent="0.25">
      <c r="A87" s="918">
        <v>1615</v>
      </c>
      <c r="B87" s="9" t="s">
        <v>22</v>
      </c>
      <c r="C87" s="13" t="s">
        <v>23</v>
      </c>
      <c r="D87" s="13" t="s">
        <v>24</v>
      </c>
      <c r="E87" s="13" t="s">
        <v>25</v>
      </c>
      <c r="F87" s="919" t="s">
        <v>17</v>
      </c>
      <c r="G87" s="919"/>
      <c r="H87" s="920"/>
      <c r="I87" s="920"/>
      <c r="J87" s="920"/>
      <c r="K87" s="920"/>
      <c r="L87" s="920"/>
    </row>
    <row r="88" spans="1:12" x14ac:dyDescent="0.25">
      <c r="A88" s="918"/>
      <c r="B88" s="921" t="s">
        <v>4646</v>
      </c>
      <c r="C88" s="922" t="s">
        <v>4651</v>
      </c>
      <c r="D88" s="923">
        <v>43620</v>
      </c>
      <c r="E88" s="921" t="s">
        <v>494</v>
      </c>
      <c r="F88" s="921" t="s">
        <v>495</v>
      </c>
      <c r="G88" s="921"/>
      <c r="H88" s="924" t="s">
        <v>30</v>
      </c>
      <c r="I88" s="924"/>
      <c r="J88" s="14" t="s">
        <v>31</v>
      </c>
      <c r="K88" s="14" t="s">
        <v>32</v>
      </c>
      <c r="L88" s="16">
        <v>323.28000000000003</v>
      </c>
    </row>
    <row r="89" spans="1:12" x14ac:dyDescent="0.25">
      <c r="A89" s="918"/>
      <c r="B89" s="921"/>
      <c r="C89" s="922"/>
      <c r="D89" s="923"/>
      <c r="E89" s="921"/>
      <c r="F89" s="921"/>
      <c r="G89" s="921"/>
      <c r="H89" s="924" t="s">
        <v>33</v>
      </c>
      <c r="I89" s="924"/>
      <c r="J89" s="921" t="s">
        <v>31</v>
      </c>
      <c r="K89" s="921" t="s">
        <v>32</v>
      </c>
      <c r="L89" s="925">
        <v>375.6</v>
      </c>
    </row>
    <row r="90" spans="1:12" x14ac:dyDescent="0.25">
      <c r="A90" s="918"/>
      <c r="B90" s="921"/>
      <c r="C90" s="922"/>
      <c r="D90" s="923"/>
      <c r="E90" s="921"/>
      <c r="F90" s="921"/>
      <c r="G90" s="921"/>
      <c r="H90" s="924"/>
      <c r="I90" s="924"/>
      <c r="J90" s="921"/>
      <c r="K90" s="921"/>
      <c r="L90" s="925"/>
    </row>
    <row r="91" spans="1:12" ht="24" x14ac:dyDescent="0.25">
      <c r="A91" s="918"/>
      <c r="B91" s="9" t="s">
        <v>34</v>
      </c>
      <c r="C91" s="13" t="s">
        <v>35</v>
      </c>
      <c r="D91" s="13" t="s">
        <v>36</v>
      </c>
      <c r="E91" s="13" t="s">
        <v>37</v>
      </c>
      <c r="F91" s="920"/>
      <c r="G91" s="920"/>
      <c r="H91" s="924" t="s">
        <v>38</v>
      </c>
      <c r="I91" s="924"/>
      <c r="J91" s="921" t="s">
        <v>31</v>
      </c>
      <c r="K91" s="921" t="s">
        <v>31</v>
      </c>
      <c r="L91" s="925">
        <v>0</v>
      </c>
    </row>
    <row r="92" spans="1:12" ht="22.8" x14ac:dyDescent="0.25">
      <c r="A92" s="918"/>
      <c r="B92" s="14" t="s">
        <v>204</v>
      </c>
      <c r="C92" s="14" t="s">
        <v>495</v>
      </c>
      <c r="D92" s="15">
        <v>43622</v>
      </c>
      <c r="E92" s="14" t="s">
        <v>2758</v>
      </c>
      <c r="F92" s="920"/>
      <c r="G92" s="920"/>
      <c r="H92" s="924"/>
      <c r="I92" s="924"/>
      <c r="J92" s="921"/>
      <c r="K92" s="921"/>
      <c r="L92" s="925"/>
    </row>
    <row r="93" spans="1:12" ht="24" x14ac:dyDescent="0.25">
      <c r="A93" s="918">
        <v>1616</v>
      </c>
      <c r="B93" s="9" t="s">
        <v>22</v>
      </c>
      <c r="C93" s="13" t="s">
        <v>23</v>
      </c>
      <c r="D93" s="13" t="s">
        <v>24</v>
      </c>
      <c r="E93" s="13" t="s">
        <v>25</v>
      </c>
      <c r="F93" s="919" t="s">
        <v>17</v>
      </c>
      <c r="G93" s="919"/>
      <c r="H93" s="920"/>
      <c r="I93" s="920"/>
      <c r="J93" s="920"/>
      <c r="K93" s="920"/>
      <c r="L93" s="920"/>
    </row>
    <row r="94" spans="1:12" x14ac:dyDescent="0.25">
      <c r="A94" s="918"/>
      <c r="B94" s="921" t="s">
        <v>4646</v>
      </c>
      <c r="C94" s="922" t="s">
        <v>4652</v>
      </c>
      <c r="D94" s="923">
        <v>43627</v>
      </c>
      <c r="E94" s="921" t="s">
        <v>95</v>
      </c>
      <c r="F94" s="921" t="s">
        <v>662</v>
      </c>
      <c r="G94" s="921"/>
      <c r="H94" s="924" t="s">
        <v>30</v>
      </c>
      <c r="I94" s="924"/>
      <c r="J94" s="14" t="s">
        <v>31</v>
      </c>
      <c r="K94" s="14" t="s">
        <v>32</v>
      </c>
      <c r="L94" s="16">
        <v>485</v>
      </c>
    </row>
    <row r="95" spans="1:12" x14ac:dyDescent="0.25">
      <c r="A95" s="918"/>
      <c r="B95" s="921"/>
      <c r="C95" s="922"/>
      <c r="D95" s="923"/>
      <c r="E95" s="921"/>
      <c r="F95" s="921"/>
      <c r="G95" s="921"/>
      <c r="H95" s="924" t="s">
        <v>33</v>
      </c>
      <c r="I95" s="924"/>
      <c r="J95" s="921" t="s">
        <v>31</v>
      </c>
      <c r="K95" s="921" t="s">
        <v>32</v>
      </c>
      <c r="L95" s="925">
        <v>942.99</v>
      </c>
    </row>
    <row r="96" spans="1:12" x14ac:dyDescent="0.25">
      <c r="A96" s="918"/>
      <c r="B96" s="921"/>
      <c r="C96" s="922"/>
      <c r="D96" s="923"/>
      <c r="E96" s="921"/>
      <c r="F96" s="921"/>
      <c r="G96" s="921"/>
      <c r="H96" s="924"/>
      <c r="I96" s="924"/>
      <c r="J96" s="921"/>
      <c r="K96" s="921"/>
      <c r="L96" s="925"/>
    </row>
    <row r="97" spans="1:12" ht="24" x14ac:dyDescent="0.25">
      <c r="A97" s="918"/>
      <c r="B97" s="9" t="s">
        <v>34</v>
      </c>
      <c r="C97" s="13" t="s">
        <v>35</v>
      </c>
      <c r="D97" s="13" t="s">
        <v>36</v>
      </c>
      <c r="E97" s="13" t="s">
        <v>37</v>
      </c>
      <c r="F97" s="920"/>
      <c r="G97" s="920"/>
      <c r="H97" s="924" t="s">
        <v>38</v>
      </c>
      <c r="I97" s="924"/>
      <c r="J97" s="921" t="s">
        <v>31</v>
      </c>
      <c r="K97" s="921" t="s">
        <v>31</v>
      </c>
      <c r="L97" s="925">
        <v>0</v>
      </c>
    </row>
    <row r="98" spans="1:12" ht="22.8" x14ac:dyDescent="0.25">
      <c r="A98" s="918"/>
      <c r="B98" s="14" t="s">
        <v>204</v>
      </c>
      <c r="C98" s="14" t="s">
        <v>662</v>
      </c>
      <c r="D98" s="15">
        <v>43629</v>
      </c>
      <c r="E98" s="14" t="s">
        <v>3026</v>
      </c>
      <c r="F98" s="920"/>
      <c r="G98" s="920"/>
      <c r="H98" s="924"/>
      <c r="I98" s="924"/>
      <c r="J98" s="921"/>
      <c r="K98" s="921"/>
      <c r="L98" s="925"/>
    </row>
    <row r="99" spans="1:12" ht="24" x14ac:dyDescent="0.25">
      <c r="A99" s="918">
        <v>1617</v>
      </c>
      <c r="B99" s="9" t="s">
        <v>22</v>
      </c>
      <c r="C99" s="13" t="s">
        <v>23</v>
      </c>
      <c r="D99" s="13" t="s">
        <v>24</v>
      </c>
      <c r="E99" s="13" t="s">
        <v>25</v>
      </c>
      <c r="F99" s="919" t="s">
        <v>17</v>
      </c>
      <c r="G99" s="919"/>
      <c r="H99" s="920"/>
      <c r="I99" s="920"/>
      <c r="J99" s="920"/>
      <c r="K99" s="920"/>
      <c r="L99" s="920"/>
    </row>
    <row r="100" spans="1:12" x14ac:dyDescent="0.25">
      <c r="A100" s="918"/>
      <c r="B100" s="921" t="s">
        <v>4646</v>
      </c>
      <c r="C100" s="922" t="s">
        <v>4653</v>
      </c>
      <c r="D100" s="923">
        <v>43639</v>
      </c>
      <c r="E100" s="921" t="s">
        <v>658</v>
      </c>
      <c r="F100" s="921" t="s">
        <v>294</v>
      </c>
      <c r="G100" s="921"/>
      <c r="H100" s="924" t="s">
        <v>30</v>
      </c>
      <c r="I100" s="924"/>
      <c r="J100" s="14" t="s">
        <v>31</v>
      </c>
      <c r="K100" s="14" t="s">
        <v>31</v>
      </c>
      <c r="L100" s="16">
        <v>0</v>
      </c>
    </row>
    <row r="101" spans="1:12" x14ac:dyDescent="0.25">
      <c r="A101" s="918"/>
      <c r="B101" s="921"/>
      <c r="C101" s="922"/>
      <c r="D101" s="923"/>
      <c r="E101" s="921"/>
      <c r="F101" s="921"/>
      <c r="G101" s="921"/>
      <c r="H101" s="924" t="s">
        <v>33</v>
      </c>
      <c r="I101" s="924"/>
      <c r="J101" s="921" t="s">
        <v>31</v>
      </c>
      <c r="K101" s="921" t="s">
        <v>32</v>
      </c>
      <c r="L101" s="925">
        <v>1686.84</v>
      </c>
    </row>
    <row r="102" spans="1:12" x14ac:dyDescent="0.25">
      <c r="A102" s="918"/>
      <c r="B102" s="921"/>
      <c r="C102" s="922"/>
      <c r="D102" s="923"/>
      <c r="E102" s="921"/>
      <c r="F102" s="921"/>
      <c r="G102" s="921"/>
      <c r="H102" s="924"/>
      <c r="I102" s="924"/>
      <c r="J102" s="921"/>
      <c r="K102" s="921"/>
      <c r="L102" s="925"/>
    </row>
    <row r="103" spans="1:12" ht="24" x14ac:dyDescent="0.25">
      <c r="A103" s="918"/>
      <c r="B103" s="9" t="s">
        <v>34</v>
      </c>
      <c r="C103" s="13" t="s">
        <v>35</v>
      </c>
      <c r="D103" s="13" t="s">
        <v>36</v>
      </c>
      <c r="E103" s="13" t="s">
        <v>37</v>
      </c>
      <c r="F103" s="920"/>
      <c r="G103" s="920"/>
      <c r="H103" s="924" t="s">
        <v>38</v>
      </c>
      <c r="I103" s="924"/>
      <c r="J103" s="921" t="s">
        <v>31</v>
      </c>
      <c r="K103" s="921" t="s">
        <v>31</v>
      </c>
      <c r="L103" s="925">
        <v>0</v>
      </c>
    </row>
    <row r="104" spans="1:12" ht="22.8" x14ac:dyDescent="0.25">
      <c r="A104" s="918"/>
      <c r="B104" s="14" t="s">
        <v>204</v>
      </c>
      <c r="C104" s="14" t="s">
        <v>294</v>
      </c>
      <c r="D104" s="15">
        <v>43648</v>
      </c>
      <c r="E104" s="14" t="s">
        <v>4654</v>
      </c>
      <c r="F104" s="920"/>
      <c r="G104" s="920"/>
      <c r="H104" s="924"/>
      <c r="I104" s="924"/>
      <c r="J104" s="921"/>
      <c r="K104" s="921"/>
      <c r="L104" s="925"/>
    </row>
    <row r="105" spans="1:12" ht="24" x14ac:dyDescent="0.25">
      <c r="A105" s="918">
        <v>1618</v>
      </c>
      <c r="B105" s="9" t="s">
        <v>22</v>
      </c>
      <c r="C105" s="13" t="s">
        <v>23</v>
      </c>
      <c r="D105" s="13" t="s">
        <v>24</v>
      </c>
      <c r="E105" s="13" t="s">
        <v>25</v>
      </c>
      <c r="F105" s="919" t="s">
        <v>17</v>
      </c>
      <c r="G105" s="919"/>
      <c r="H105" s="920"/>
      <c r="I105" s="920"/>
      <c r="J105" s="920"/>
      <c r="K105" s="920"/>
      <c r="L105" s="920"/>
    </row>
    <row r="106" spans="1:12" x14ac:dyDescent="0.25">
      <c r="A106" s="918"/>
      <c r="B106" s="921" t="s">
        <v>4646</v>
      </c>
      <c r="C106" s="922" t="s">
        <v>4655</v>
      </c>
      <c r="D106" s="923">
        <v>43665</v>
      </c>
      <c r="E106" s="921" t="s">
        <v>187</v>
      </c>
      <c r="F106" s="921" t="s">
        <v>922</v>
      </c>
      <c r="G106" s="921"/>
      <c r="H106" s="924" t="s">
        <v>30</v>
      </c>
      <c r="I106" s="924"/>
      <c r="J106" s="14" t="s">
        <v>31</v>
      </c>
      <c r="K106" s="14" t="s">
        <v>32</v>
      </c>
      <c r="L106" s="16">
        <v>689.17</v>
      </c>
    </row>
    <row r="107" spans="1:12" x14ac:dyDescent="0.25">
      <c r="A107" s="918"/>
      <c r="B107" s="921"/>
      <c r="C107" s="922"/>
      <c r="D107" s="923"/>
      <c r="E107" s="921"/>
      <c r="F107" s="921"/>
      <c r="G107" s="921"/>
      <c r="H107" s="924" t="s">
        <v>33</v>
      </c>
      <c r="I107" s="924"/>
      <c r="J107" s="921" t="s">
        <v>31</v>
      </c>
      <c r="K107" s="921" t="s">
        <v>32</v>
      </c>
      <c r="L107" s="925">
        <v>426.81</v>
      </c>
    </row>
    <row r="108" spans="1:12" x14ac:dyDescent="0.25">
      <c r="A108" s="918"/>
      <c r="B108" s="921"/>
      <c r="C108" s="922"/>
      <c r="D108" s="923"/>
      <c r="E108" s="921"/>
      <c r="F108" s="921"/>
      <c r="G108" s="921"/>
      <c r="H108" s="924"/>
      <c r="I108" s="924"/>
      <c r="J108" s="921"/>
      <c r="K108" s="921"/>
      <c r="L108" s="925"/>
    </row>
    <row r="109" spans="1:12" ht="24" x14ac:dyDescent="0.25">
      <c r="A109" s="918"/>
      <c r="B109" s="9" t="s">
        <v>34</v>
      </c>
      <c r="C109" s="13" t="s">
        <v>35</v>
      </c>
      <c r="D109" s="13" t="s">
        <v>36</v>
      </c>
      <c r="E109" s="13" t="s">
        <v>37</v>
      </c>
      <c r="F109" s="920"/>
      <c r="G109" s="920"/>
      <c r="H109" s="924" t="s">
        <v>38</v>
      </c>
      <c r="I109" s="924"/>
      <c r="J109" s="921" t="s">
        <v>31</v>
      </c>
      <c r="K109" s="921" t="s">
        <v>31</v>
      </c>
      <c r="L109" s="925">
        <v>0</v>
      </c>
    </row>
    <row r="110" spans="1:12" ht="22.8" x14ac:dyDescent="0.25">
      <c r="A110" s="918"/>
      <c r="B110" s="14" t="s">
        <v>204</v>
      </c>
      <c r="C110" s="14" t="s">
        <v>922</v>
      </c>
      <c r="D110" s="15">
        <v>43667</v>
      </c>
      <c r="E110" s="14" t="s">
        <v>923</v>
      </c>
      <c r="F110" s="920"/>
      <c r="G110" s="920"/>
      <c r="H110" s="924"/>
      <c r="I110" s="924"/>
      <c r="J110" s="921"/>
      <c r="K110" s="921"/>
      <c r="L110" s="925"/>
    </row>
    <row r="111" spans="1:12" ht="24" x14ac:dyDescent="0.25">
      <c r="A111" s="918">
        <v>1619</v>
      </c>
      <c r="B111" s="9" t="s">
        <v>22</v>
      </c>
      <c r="C111" s="13" t="s">
        <v>23</v>
      </c>
      <c r="D111" s="13" t="s">
        <v>24</v>
      </c>
      <c r="E111" s="13" t="s">
        <v>25</v>
      </c>
      <c r="F111" s="919" t="s">
        <v>17</v>
      </c>
      <c r="G111" s="919"/>
      <c r="H111" s="920"/>
      <c r="I111" s="920"/>
      <c r="J111" s="920"/>
      <c r="K111" s="920"/>
      <c r="L111" s="920"/>
    </row>
    <row r="112" spans="1:12" x14ac:dyDescent="0.25">
      <c r="A112" s="918"/>
      <c r="B112" s="921" t="s">
        <v>4646</v>
      </c>
      <c r="C112" s="922" t="s">
        <v>4656</v>
      </c>
      <c r="D112" s="923">
        <v>43738</v>
      </c>
      <c r="E112" s="921" t="s">
        <v>1019</v>
      </c>
      <c r="F112" s="921" t="s">
        <v>1188</v>
      </c>
      <c r="G112" s="921"/>
      <c r="H112" s="924" t="s">
        <v>30</v>
      </c>
      <c r="I112" s="924"/>
      <c r="J112" s="14" t="s">
        <v>31</v>
      </c>
      <c r="K112" s="14" t="s">
        <v>31</v>
      </c>
      <c r="L112" s="16">
        <v>0</v>
      </c>
    </row>
    <row r="113" spans="1:12" x14ac:dyDescent="0.25">
      <c r="A113" s="918"/>
      <c r="B113" s="921"/>
      <c r="C113" s="922"/>
      <c r="D113" s="923"/>
      <c r="E113" s="921"/>
      <c r="F113" s="921"/>
      <c r="G113" s="921"/>
      <c r="H113" s="924" t="s">
        <v>33</v>
      </c>
      <c r="I113" s="924"/>
      <c r="J113" s="921" t="s">
        <v>31</v>
      </c>
      <c r="K113" s="921" t="s">
        <v>32</v>
      </c>
      <c r="L113" s="925">
        <v>929.21</v>
      </c>
    </row>
    <row r="114" spans="1:12" x14ac:dyDescent="0.25">
      <c r="A114" s="918"/>
      <c r="B114" s="921"/>
      <c r="C114" s="922"/>
      <c r="D114" s="923"/>
      <c r="E114" s="921"/>
      <c r="F114" s="921"/>
      <c r="G114" s="921"/>
      <c r="H114" s="924"/>
      <c r="I114" s="924"/>
      <c r="J114" s="921"/>
      <c r="K114" s="921"/>
      <c r="L114" s="925"/>
    </row>
    <row r="115" spans="1:12" ht="24" x14ac:dyDescent="0.25">
      <c r="A115" s="918"/>
      <c r="B115" s="9" t="s">
        <v>34</v>
      </c>
      <c r="C115" s="13" t="s">
        <v>35</v>
      </c>
      <c r="D115" s="13" t="s">
        <v>36</v>
      </c>
      <c r="E115" s="13" t="s">
        <v>37</v>
      </c>
      <c r="F115" s="920"/>
      <c r="G115" s="920"/>
      <c r="H115" s="924" t="s">
        <v>38</v>
      </c>
      <c r="I115" s="924"/>
      <c r="J115" s="921" t="s">
        <v>31</v>
      </c>
      <c r="K115" s="921" t="s">
        <v>31</v>
      </c>
      <c r="L115" s="925">
        <v>0</v>
      </c>
    </row>
    <row r="116" spans="1:12" ht="22.8" x14ac:dyDescent="0.25">
      <c r="A116" s="918"/>
      <c r="B116" s="14" t="s">
        <v>204</v>
      </c>
      <c r="C116" s="14" t="s">
        <v>1188</v>
      </c>
      <c r="D116" s="15">
        <v>43738</v>
      </c>
      <c r="E116" s="14" t="s">
        <v>214</v>
      </c>
      <c r="F116" s="920"/>
      <c r="G116" s="920"/>
      <c r="H116" s="924"/>
      <c r="I116" s="924"/>
      <c r="J116" s="921"/>
      <c r="K116" s="921"/>
      <c r="L116" s="925"/>
    </row>
    <row r="117" spans="1:12" ht="24" x14ac:dyDescent="0.25">
      <c r="A117" s="918">
        <v>1620</v>
      </c>
      <c r="B117" s="9" t="s">
        <v>22</v>
      </c>
      <c r="C117" s="13" t="s">
        <v>23</v>
      </c>
      <c r="D117" s="13" t="s">
        <v>24</v>
      </c>
      <c r="E117" s="13" t="s">
        <v>25</v>
      </c>
      <c r="F117" s="919" t="s">
        <v>17</v>
      </c>
      <c r="G117" s="919"/>
      <c r="H117" s="920"/>
      <c r="I117" s="920"/>
      <c r="J117" s="920"/>
      <c r="K117" s="920"/>
      <c r="L117" s="920"/>
    </row>
    <row r="118" spans="1:12" x14ac:dyDescent="0.25">
      <c r="A118" s="918"/>
      <c r="B118" s="921" t="s">
        <v>4657</v>
      </c>
      <c r="C118" s="922" t="s">
        <v>4658</v>
      </c>
      <c r="D118" s="923">
        <v>43719</v>
      </c>
      <c r="E118" s="921" t="s">
        <v>1306</v>
      </c>
      <c r="F118" s="921" t="s">
        <v>4397</v>
      </c>
      <c r="G118" s="921"/>
      <c r="H118" s="924" t="s">
        <v>30</v>
      </c>
      <c r="I118" s="924"/>
      <c r="J118" s="14" t="s">
        <v>31</v>
      </c>
      <c r="K118" s="14" t="s">
        <v>32</v>
      </c>
      <c r="L118" s="16">
        <v>244.53</v>
      </c>
    </row>
    <row r="119" spans="1:12" x14ac:dyDescent="0.25">
      <c r="A119" s="918"/>
      <c r="B119" s="921"/>
      <c r="C119" s="922"/>
      <c r="D119" s="923"/>
      <c r="E119" s="921"/>
      <c r="F119" s="921"/>
      <c r="G119" s="921"/>
      <c r="H119" s="924" t="s">
        <v>33</v>
      </c>
      <c r="I119" s="924"/>
      <c r="J119" s="14" t="s">
        <v>31</v>
      </c>
      <c r="K119" s="14" t="s">
        <v>32</v>
      </c>
      <c r="L119" s="16">
        <v>326.60000000000002</v>
      </c>
    </row>
    <row r="120" spans="1:12" ht="24" x14ac:dyDescent="0.25">
      <c r="A120" s="918"/>
      <c r="B120" s="9" t="s">
        <v>34</v>
      </c>
      <c r="C120" s="13" t="s">
        <v>35</v>
      </c>
      <c r="D120" s="13" t="s">
        <v>36</v>
      </c>
      <c r="E120" s="13" t="s">
        <v>37</v>
      </c>
      <c r="F120" s="920"/>
      <c r="G120" s="920"/>
      <c r="H120" s="924" t="s">
        <v>38</v>
      </c>
      <c r="I120" s="924"/>
      <c r="J120" s="921" t="s">
        <v>31</v>
      </c>
      <c r="K120" s="921" t="s">
        <v>32</v>
      </c>
      <c r="L120" s="925">
        <v>550</v>
      </c>
    </row>
    <row r="121" spans="1:12" ht="22.8" x14ac:dyDescent="0.25">
      <c r="A121" s="918"/>
      <c r="B121" s="14" t="s">
        <v>55</v>
      </c>
      <c r="C121" s="14" t="s">
        <v>4397</v>
      </c>
      <c r="D121" s="15">
        <v>43720</v>
      </c>
      <c r="E121" s="14" t="s">
        <v>3497</v>
      </c>
      <c r="F121" s="920"/>
      <c r="G121" s="920"/>
      <c r="H121" s="924"/>
      <c r="I121" s="924"/>
      <c r="J121" s="921"/>
      <c r="K121" s="921"/>
      <c r="L121" s="925"/>
    </row>
    <row r="122" spans="1:12" ht="24" x14ac:dyDescent="0.25">
      <c r="A122" s="918">
        <v>1621</v>
      </c>
      <c r="B122" s="9" t="s">
        <v>22</v>
      </c>
      <c r="C122" s="13" t="s">
        <v>23</v>
      </c>
      <c r="D122" s="13" t="s">
        <v>24</v>
      </c>
      <c r="E122" s="13" t="s">
        <v>25</v>
      </c>
      <c r="F122" s="919" t="s">
        <v>17</v>
      </c>
      <c r="G122" s="919"/>
      <c r="H122" s="920"/>
      <c r="I122" s="920"/>
      <c r="J122" s="920"/>
      <c r="K122" s="920"/>
      <c r="L122" s="920"/>
    </row>
    <row r="123" spans="1:12" x14ac:dyDescent="0.25">
      <c r="A123" s="918"/>
      <c r="B123" s="921" t="s">
        <v>4659</v>
      </c>
      <c r="C123" s="921" t="s">
        <v>4660</v>
      </c>
      <c r="D123" s="923">
        <v>43727</v>
      </c>
      <c r="E123" s="921" t="s">
        <v>727</v>
      </c>
      <c r="F123" s="921" t="s">
        <v>4332</v>
      </c>
      <c r="G123" s="921"/>
      <c r="H123" s="924" t="s">
        <v>30</v>
      </c>
      <c r="I123" s="924"/>
      <c r="J123" s="14" t="s">
        <v>32</v>
      </c>
      <c r="K123" s="14" t="s">
        <v>31</v>
      </c>
      <c r="L123" s="16">
        <v>366</v>
      </c>
    </row>
    <row r="124" spans="1:12" x14ac:dyDescent="0.25">
      <c r="A124" s="918"/>
      <c r="B124" s="921"/>
      <c r="C124" s="921"/>
      <c r="D124" s="923"/>
      <c r="E124" s="921"/>
      <c r="F124" s="921"/>
      <c r="G124" s="921"/>
      <c r="H124" s="924" t="s">
        <v>33</v>
      </c>
      <c r="I124" s="924"/>
      <c r="J124" s="14" t="s">
        <v>31</v>
      </c>
      <c r="K124" s="14" t="s">
        <v>31</v>
      </c>
      <c r="L124" s="16">
        <v>0</v>
      </c>
    </row>
    <row r="125" spans="1:12" ht="24" x14ac:dyDescent="0.25">
      <c r="A125" s="918"/>
      <c r="B125" s="9" t="s">
        <v>34</v>
      </c>
      <c r="C125" s="13" t="s">
        <v>35</v>
      </c>
      <c r="D125" s="13" t="s">
        <v>36</v>
      </c>
      <c r="E125" s="13" t="s">
        <v>37</v>
      </c>
      <c r="F125" s="920"/>
      <c r="G125" s="920"/>
      <c r="H125" s="924" t="s">
        <v>38</v>
      </c>
      <c r="I125" s="924"/>
      <c r="J125" s="921" t="s">
        <v>32</v>
      </c>
      <c r="K125" s="921" t="s">
        <v>31</v>
      </c>
      <c r="L125" s="925">
        <v>134</v>
      </c>
    </row>
    <row r="126" spans="1:12" ht="22.8" x14ac:dyDescent="0.25">
      <c r="A126" s="918"/>
      <c r="B126" s="14" t="s">
        <v>31</v>
      </c>
      <c r="C126" s="14" t="s">
        <v>4332</v>
      </c>
      <c r="D126" s="15">
        <v>43731</v>
      </c>
      <c r="E126" s="14" t="s">
        <v>874</v>
      </c>
      <c r="F126" s="920"/>
      <c r="G126" s="920"/>
      <c r="H126" s="924"/>
      <c r="I126" s="924"/>
      <c r="J126" s="921"/>
      <c r="K126" s="921"/>
      <c r="L126" s="925"/>
    </row>
    <row r="127" spans="1:12" ht="24" x14ac:dyDescent="0.25">
      <c r="A127" s="918">
        <v>1622</v>
      </c>
      <c r="B127" s="9" t="s">
        <v>22</v>
      </c>
      <c r="C127" s="13" t="s">
        <v>23</v>
      </c>
      <c r="D127" s="13" t="s">
        <v>24</v>
      </c>
      <c r="E127" s="13" t="s">
        <v>25</v>
      </c>
      <c r="F127" s="919" t="s">
        <v>17</v>
      </c>
      <c r="G127" s="919"/>
      <c r="H127" s="920"/>
      <c r="I127" s="920"/>
      <c r="J127" s="920"/>
      <c r="K127" s="920"/>
      <c r="L127" s="920"/>
    </row>
    <row r="128" spans="1:12" x14ac:dyDescent="0.25">
      <c r="A128" s="918"/>
      <c r="B128" s="921" t="s">
        <v>4661</v>
      </c>
      <c r="C128" s="922" t="s">
        <v>4662</v>
      </c>
      <c r="D128" s="923">
        <v>43715</v>
      </c>
      <c r="E128" s="921" t="s">
        <v>321</v>
      </c>
      <c r="F128" s="921" t="s">
        <v>4663</v>
      </c>
      <c r="G128" s="921"/>
      <c r="H128" s="924" t="s">
        <v>30</v>
      </c>
      <c r="I128" s="924"/>
      <c r="J128" s="14" t="s">
        <v>31</v>
      </c>
      <c r="K128" s="14" t="s">
        <v>32</v>
      </c>
      <c r="L128" s="16">
        <v>251</v>
      </c>
    </row>
    <row r="129" spans="1:12" x14ac:dyDescent="0.25">
      <c r="A129" s="918"/>
      <c r="B129" s="921"/>
      <c r="C129" s="922"/>
      <c r="D129" s="923"/>
      <c r="E129" s="921"/>
      <c r="F129" s="921"/>
      <c r="G129" s="921"/>
      <c r="H129" s="924" t="s">
        <v>33</v>
      </c>
      <c r="I129" s="924"/>
      <c r="J129" s="921" t="s">
        <v>31</v>
      </c>
      <c r="K129" s="921" t="s">
        <v>32</v>
      </c>
      <c r="L129" s="925">
        <v>935.97</v>
      </c>
    </row>
    <row r="130" spans="1:12" x14ac:dyDescent="0.25">
      <c r="A130" s="918"/>
      <c r="B130" s="921"/>
      <c r="C130" s="922"/>
      <c r="D130" s="923"/>
      <c r="E130" s="921"/>
      <c r="F130" s="921"/>
      <c r="G130" s="921"/>
      <c r="H130" s="924"/>
      <c r="I130" s="924"/>
      <c r="J130" s="921"/>
      <c r="K130" s="921"/>
      <c r="L130" s="925"/>
    </row>
    <row r="131" spans="1:12" ht="24" x14ac:dyDescent="0.25">
      <c r="A131" s="918"/>
      <c r="B131" s="9" t="s">
        <v>34</v>
      </c>
      <c r="C131" s="13" t="s">
        <v>35</v>
      </c>
      <c r="D131" s="13" t="s">
        <v>36</v>
      </c>
      <c r="E131" s="13" t="s">
        <v>37</v>
      </c>
      <c r="F131" s="920"/>
      <c r="G131" s="920"/>
      <c r="H131" s="924" t="s">
        <v>38</v>
      </c>
      <c r="I131" s="924"/>
      <c r="J131" s="921" t="s">
        <v>31</v>
      </c>
      <c r="K131" s="921" t="s">
        <v>32</v>
      </c>
      <c r="L131" s="925">
        <v>682.48</v>
      </c>
    </row>
    <row r="132" spans="1:12" ht="22.8" x14ac:dyDescent="0.25">
      <c r="A132" s="918"/>
      <c r="B132" s="14" t="s">
        <v>204</v>
      </c>
      <c r="C132" s="14" t="s">
        <v>4663</v>
      </c>
      <c r="D132" s="15">
        <v>43721</v>
      </c>
      <c r="E132" s="14" t="s">
        <v>4664</v>
      </c>
      <c r="F132" s="920"/>
      <c r="G132" s="920"/>
      <c r="H132" s="924"/>
      <c r="I132" s="924"/>
      <c r="J132" s="921"/>
      <c r="K132" s="921"/>
      <c r="L132" s="925"/>
    </row>
    <row r="133" spans="1:12" ht="24" x14ac:dyDescent="0.25">
      <c r="A133" s="918">
        <v>1623</v>
      </c>
      <c r="B133" s="9" t="s">
        <v>22</v>
      </c>
      <c r="C133" s="13" t="s">
        <v>23</v>
      </c>
      <c r="D133" s="13" t="s">
        <v>24</v>
      </c>
      <c r="E133" s="13" t="s">
        <v>25</v>
      </c>
      <c r="F133" s="919" t="s">
        <v>17</v>
      </c>
      <c r="G133" s="919"/>
      <c r="H133" s="920"/>
      <c r="I133" s="920"/>
      <c r="J133" s="920"/>
      <c r="K133" s="920"/>
      <c r="L133" s="920"/>
    </row>
    <row r="134" spans="1:12" x14ac:dyDescent="0.25">
      <c r="A134" s="918"/>
      <c r="B134" s="921" t="s">
        <v>4665</v>
      </c>
      <c r="C134" s="922" t="s">
        <v>4666</v>
      </c>
      <c r="D134" s="923">
        <v>43614</v>
      </c>
      <c r="E134" s="921" t="s">
        <v>187</v>
      </c>
      <c r="F134" s="921" t="s">
        <v>2272</v>
      </c>
      <c r="G134" s="921"/>
      <c r="H134" s="924" t="s">
        <v>30</v>
      </c>
      <c r="I134" s="924"/>
      <c r="J134" s="14" t="s">
        <v>31</v>
      </c>
      <c r="K134" s="14" t="s">
        <v>32</v>
      </c>
      <c r="L134" s="16">
        <v>37</v>
      </c>
    </row>
    <row r="135" spans="1:12" x14ac:dyDescent="0.25">
      <c r="A135" s="918"/>
      <c r="B135" s="921"/>
      <c r="C135" s="922"/>
      <c r="D135" s="923"/>
      <c r="E135" s="921"/>
      <c r="F135" s="921"/>
      <c r="G135" s="921"/>
      <c r="H135" s="924" t="s">
        <v>33</v>
      </c>
      <c r="I135" s="924"/>
      <c r="J135" s="14" t="s">
        <v>31</v>
      </c>
      <c r="K135" s="14" t="s">
        <v>31</v>
      </c>
      <c r="L135" s="16">
        <v>0</v>
      </c>
    </row>
    <row r="136" spans="1:12" ht="24" x14ac:dyDescent="0.25">
      <c r="A136" s="918"/>
      <c r="B136" s="9" t="s">
        <v>34</v>
      </c>
      <c r="C136" s="13" t="s">
        <v>35</v>
      </c>
      <c r="D136" s="13" t="s">
        <v>36</v>
      </c>
      <c r="E136" s="13" t="s">
        <v>37</v>
      </c>
      <c r="F136" s="920"/>
      <c r="G136" s="920"/>
      <c r="H136" s="924" t="s">
        <v>38</v>
      </c>
      <c r="I136" s="924"/>
      <c r="J136" s="921" t="s">
        <v>31</v>
      </c>
      <c r="K136" s="921" t="s">
        <v>32</v>
      </c>
      <c r="L136" s="925">
        <v>750</v>
      </c>
    </row>
    <row r="137" spans="1:12" ht="22.8" x14ac:dyDescent="0.25">
      <c r="A137" s="918"/>
      <c r="B137" s="14" t="s">
        <v>55</v>
      </c>
      <c r="C137" s="14" t="s">
        <v>2272</v>
      </c>
      <c r="D137" s="15">
        <v>43620</v>
      </c>
      <c r="E137" s="14" t="s">
        <v>2599</v>
      </c>
      <c r="F137" s="920"/>
      <c r="G137" s="920"/>
      <c r="H137" s="924"/>
      <c r="I137" s="924"/>
      <c r="J137" s="921"/>
      <c r="K137" s="921"/>
      <c r="L137" s="925"/>
    </row>
    <row r="138" spans="1:12" ht="24" x14ac:dyDescent="0.25">
      <c r="A138" s="918">
        <v>1624</v>
      </c>
      <c r="B138" s="9" t="s">
        <v>22</v>
      </c>
      <c r="C138" s="13" t="s">
        <v>23</v>
      </c>
      <c r="D138" s="13" t="s">
        <v>24</v>
      </c>
      <c r="E138" s="13" t="s">
        <v>25</v>
      </c>
      <c r="F138" s="919" t="s">
        <v>17</v>
      </c>
      <c r="G138" s="919"/>
      <c r="H138" s="920"/>
      <c r="I138" s="920"/>
      <c r="J138" s="920"/>
      <c r="K138" s="920"/>
      <c r="L138" s="920"/>
    </row>
    <row r="139" spans="1:12" x14ac:dyDescent="0.25">
      <c r="A139" s="918"/>
      <c r="B139" s="921" t="s">
        <v>4667</v>
      </c>
      <c r="C139" s="922" t="s">
        <v>4668</v>
      </c>
      <c r="D139" s="923">
        <v>43728</v>
      </c>
      <c r="E139" s="921" t="s">
        <v>53</v>
      </c>
      <c r="F139" s="921" t="s">
        <v>54</v>
      </c>
      <c r="G139" s="921"/>
      <c r="H139" s="924" t="s">
        <v>30</v>
      </c>
      <c r="I139" s="924"/>
      <c r="J139" s="14" t="s">
        <v>31</v>
      </c>
      <c r="K139" s="14" t="s">
        <v>32</v>
      </c>
      <c r="L139" s="16">
        <v>327.19</v>
      </c>
    </row>
    <row r="140" spans="1:12" x14ac:dyDescent="0.25">
      <c r="A140" s="918"/>
      <c r="B140" s="921"/>
      <c r="C140" s="922"/>
      <c r="D140" s="923"/>
      <c r="E140" s="921"/>
      <c r="F140" s="921"/>
      <c r="G140" s="921"/>
      <c r="H140" s="924" t="s">
        <v>33</v>
      </c>
      <c r="I140" s="924"/>
      <c r="J140" s="921" t="s">
        <v>31</v>
      </c>
      <c r="K140" s="921" t="s">
        <v>32</v>
      </c>
      <c r="L140" s="925">
        <v>266.60000000000002</v>
      </c>
    </row>
    <row r="141" spans="1:12" x14ac:dyDescent="0.25">
      <c r="A141" s="918"/>
      <c r="B141" s="921"/>
      <c r="C141" s="922"/>
      <c r="D141" s="923"/>
      <c r="E141" s="921"/>
      <c r="F141" s="921"/>
      <c r="G141" s="921"/>
      <c r="H141" s="924"/>
      <c r="I141" s="924"/>
      <c r="J141" s="921"/>
      <c r="K141" s="921"/>
      <c r="L141" s="925"/>
    </row>
    <row r="142" spans="1:12" ht="24" x14ac:dyDescent="0.25">
      <c r="A142" s="918"/>
      <c r="B142" s="9" t="s">
        <v>34</v>
      </c>
      <c r="C142" s="13" t="s">
        <v>35</v>
      </c>
      <c r="D142" s="13" t="s">
        <v>36</v>
      </c>
      <c r="E142" s="13" t="s">
        <v>37</v>
      </c>
      <c r="F142" s="920"/>
      <c r="G142" s="920"/>
      <c r="H142" s="924" t="s">
        <v>38</v>
      </c>
      <c r="I142" s="924"/>
      <c r="J142" s="921" t="s">
        <v>31</v>
      </c>
      <c r="K142" s="921" t="s">
        <v>31</v>
      </c>
      <c r="L142" s="925">
        <v>0</v>
      </c>
    </row>
    <row r="143" spans="1:12" ht="22.8" x14ac:dyDescent="0.25">
      <c r="A143" s="918"/>
      <c r="B143" s="14" t="s">
        <v>39</v>
      </c>
      <c r="C143" s="14" t="s">
        <v>54</v>
      </c>
      <c r="D143" s="15">
        <v>43729</v>
      </c>
      <c r="E143" s="14" t="s">
        <v>3915</v>
      </c>
      <c r="F143" s="920"/>
      <c r="G143" s="920"/>
      <c r="H143" s="924"/>
      <c r="I143" s="924"/>
      <c r="J143" s="921"/>
      <c r="K143" s="921"/>
      <c r="L143" s="925"/>
    </row>
    <row r="144" spans="1:12" ht="24" x14ac:dyDescent="0.25">
      <c r="A144" s="918">
        <v>1625</v>
      </c>
      <c r="B144" s="9" t="s">
        <v>22</v>
      </c>
      <c r="C144" s="13" t="s">
        <v>23</v>
      </c>
      <c r="D144" s="13" t="s">
        <v>24</v>
      </c>
      <c r="E144" s="13" t="s">
        <v>25</v>
      </c>
      <c r="F144" s="919" t="s">
        <v>17</v>
      </c>
      <c r="G144" s="919"/>
      <c r="H144" s="920"/>
      <c r="I144" s="920"/>
      <c r="J144" s="920"/>
      <c r="K144" s="920"/>
      <c r="L144" s="920"/>
    </row>
    <row r="145" spans="1:12" x14ac:dyDescent="0.25">
      <c r="A145" s="918"/>
      <c r="B145" s="921" t="s">
        <v>4669</v>
      </c>
      <c r="C145" s="922" t="s">
        <v>4670</v>
      </c>
      <c r="D145" s="923">
        <v>43576</v>
      </c>
      <c r="E145" s="921" t="s">
        <v>298</v>
      </c>
      <c r="F145" s="921" t="s">
        <v>3292</v>
      </c>
      <c r="G145" s="921"/>
      <c r="H145" s="924" t="s">
        <v>30</v>
      </c>
      <c r="I145" s="924"/>
      <c r="J145" s="14" t="s">
        <v>31</v>
      </c>
      <c r="K145" s="14" t="s">
        <v>32</v>
      </c>
      <c r="L145" s="16">
        <v>421.43</v>
      </c>
    </row>
    <row r="146" spans="1:12" x14ac:dyDescent="0.25">
      <c r="A146" s="918"/>
      <c r="B146" s="921"/>
      <c r="C146" s="922"/>
      <c r="D146" s="923"/>
      <c r="E146" s="921"/>
      <c r="F146" s="921"/>
      <c r="G146" s="921"/>
      <c r="H146" s="924" t="s">
        <v>33</v>
      </c>
      <c r="I146" s="924"/>
      <c r="J146" s="14" t="s">
        <v>31</v>
      </c>
      <c r="K146" s="14" t="s">
        <v>31</v>
      </c>
      <c r="L146" s="16">
        <v>0</v>
      </c>
    </row>
    <row r="147" spans="1:12" ht="24" x14ac:dyDescent="0.25">
      <c r="A147" s="918"/>
      <c r="B147" s="9" t="s">
        <v>34</v>
      </c>
      <c r="C147" s="13" t="s">
        <v>35</v>
      </c>
      <c r="D147" s="13" t="s">
        <v>36</v>
      </c>
      <c r="E147" s="13" t="s">
        <v>37</v>
      </c>
      <c r="F147" s="920"/>
      <c r="G147" s="920"/>
      <c r="H147" s="924" t="s">
        <v>38</v>
      </c>
      <c r="I147" s="924"/>
      <c r="J147" s="921" t="s">
        <v>31</v>
      </c>
      <c r="K147" s="921" t="s">
        <v>31</v>
      </c>
      <c r="L147" s="925">
        <v>0</v>
      </c>
    </row>
    <row r="148" spans="1:12" ht="22.8" x14ac:dyDescent="0.25">
      <c r="A148" s="918"/>
      <c r="B148" s="14" t="s">
        <v>61</v>
      </c>
      <c r="C148" s="14" t="s">
        <v>3292</v>
      </c>
      <c r="D148" s="15">
        <v>43578</v>
      </c>
      <c r="E148" s="14" t="s">
        <v>271</v>
      </c>
      <c r="F148" s="920"/>
      <c r="G148" s="920"/>
      <c r="H148" s="924"/>
      <c r="I148" s="924"/>
      <c r="J148" s="921"/>
      <c r="K148" s="921"/>
      <c r="L148" s="925"/>
    </row>
    <row r="149" spans="1:12" ht="24" x14ac:dyDescent="0.25">
      <c r="A149" s="918">
        <v>1626</v>
      </c>
      <c r="B149" s="9" t="s">
        <v>22</v>
      </c>
      <c r="C149" s="13" t="s">
        <v>23</v>
      </c>
      <c r="D149" s="13" t="s">
        <v>24</v>
      </c>
      <c r="E149" s="13" t="s">
        <v>25</v>
      </c>
      <c r="F149" s="919" t="s">
        <v>17</v>
      </c>
      <c r="G149" s="919"/>
      <c r="H149" s="920"/>
      <c r="I149" s="920"/>
      <c r="J149" s="920"/>
      <c r="K149" s="920"/>
      <c r="L149" s="920"/>
    </row>
    <row r="150" spans="1:12" x14ac:dyDescent="0.25">
      <c r="A150" s="918"/>
      <c r="B150" s="921" t="s">
        <v>4669</v>
      </c>
      <c r="C150" s="922" t="s">
        <v>4671</v>
      </c>
      <c r="D150" s="923">
        <v>43717</v>
      </c>
      <c r="E150" s="921" t="s">
        <v>43</v>
      </c>
      <c r="F150" s="921" t="s">
        <v>2894</v>
      </c>
      <c r="G150" s="921"/>
      <c r="H150" s="924" t="s">
        <v>30</v>
      </c>
      <c r="I150" s="924"/>
      <c r="J150" s="14" t="s">
        <v>31</v>
      </c>
      <c r="K150" s="14" t="s">
        <v>32</v>
      </c>
      <c r="L150" s="16">
        <v>293.14</v>
      </c>
    </row>
    <row r="151" spans="1:12" x14ac:dyDescent="0.25">
      <c r="A151" s="918"/>
      <c r="B151" s="921"/>
      <c r="C151" s="922"/>
      <c r="D151" s="923"/>
      <c r="E151" s="921"/>
      <c r="F151" s="921"/>
      <c r="G151" s="921"/>
      <c r="H151" s="924" t="s">
        <v>33</v>
      </c>
      <c r="I151" s="924"/>
      <c r="J151" s="921" t="s">
        <v>31</v>
      </c>
      <c r="K151" s="921" t="s">
        <v>32</v>
      </c>
      <c r="L151" s="925">
        <v>957.78</v>
      </c>
    </row>
    <row r="152" spans="1:12" x14ac:dyDescent="0.25">
      <c r="A152" s="918"/>
      <c r="B152" s="921"/>
      <c r="C152" s="922"/>
      <c r="D152" s="923"/>
      <c r="E152" s="921"/>
      <c r="F152" s="921"/>
      <c r="G152" s="921"/>
      <c r="H152" s="924"/>
      <c r="I152" s="924"/>
      <c r="J152" s="921"/>
      <c r="K152" s="921"/>
      <c r="L152" s="925"/>
    </row>
    <row r="153" spans="1:12" ht="24" x14ac:dyDescent="0.25">
      <c r="A153" s="918"/>
      <c r="B153" s="9" t="s">
        <v>34</v>
      </c>
      <c r="C153" s="13" t="s">
        <v>35</v>
      </c>
      <c r="D153" s="13" t="s">
        <v>36</v>
      </c>
      <c r="E153" s="13" t="s">
        <v>37</v>
      </c>
      <c r="F153" s="920"/>
      <c r="G153" s="920"/>
      <c r="H153" s="924" t="s">
        <v>38</v>
      </c>
      <c r="I153" s="924"/>
      <c r="J153" s="921" t="s">
        <v>31</v>
      </c>
      <c r="K153" s="921" t="s">
        <v>32</v>
      </c>
      <c r="L153" s="925">
        <v>10.94</v>
      </c>
    </row>
    <row r="154" spans="1:12" ht="22.8" x14ac:dyDescent="0.25">
      <c r="A154" s="918"/>
      <c r="B154" s="14" t="s">
        <v>61</v>
      </c>
      <c r="C154" s="14" t="s">
        <v>2894</v>
      </c>
      <c r="D154" s="15">
        <v>43723</v>
      </c>
      <c r="E154" s="14" t="s">
        <v>80</v>
      </c>
      <c r="F154" s="920"/>
      <c r="G154" s="920"/>
      <c r="H154" s="924"/>
      <c r="I154" s="924"/>
      <c r="J154" s="921"/>
      <c r="K154" s="921"/>
      <c r="L154" s="925"/>
    </row>
    <row r="155" spans="1:12" ht="24" x14ac:dyDescent="0.25">
      <c r="A155" s="918">
        <v>1627</v>
      </c>
      <c r="B155" s="9" t="s">
        <v>22</v>
      </c>
      <c r="C155" s="13" t="s">
        <v>23</v>
      </c>
      <c r="D155" s="13" t="s">
        <v>24</v>
      </c>
      <c r="E155" s="13" t="s">
        <v>25</v>
      </c>
      <c r="F155" s="919" t="s">
        <v>17</v>
      </c>
      <c r="G155" s="919"/>
      <c r="H155" s="920"/>
      <c r="I155" s="920"/>
      <c r="J155" s="920"/>
      <c r="K155" s="920"/>
      <c r="L155" s="920"/>
    </row>
    <row r="156" spans="1:12" x14ac:dyDescent="0.25">
      <c r="A156" s="918"/>
      <c r="B156" s="921" t="s">
        <v>4672</v>
      </c>
      <c r="C156" s="922" t="s">
        <v>4673</v>
      </c>
      <c r="D156" s="923">
        <v>43576</v>
      </c>
      <c r="E156" s="921" t="s">
        <v>2230</v>
      </c>
      <c r="F156" s="921" t="s">
        <v>4674</v>
      </c>
      <c r="G156" s="921"/>
      <c r="H156" s="924" t="s">
        <v>30</v>
      </c>
      <c r="I156" s="924"/>
      <c r="J156" s="14" t="s">
        <v>31</v>
      </c>
      <c r="K156" s="14" t="s">
        <v>32</v>
      </c>
      <c r="L156" s="16">
        <v>934</v>
      </c>
    </row>
    <row r="157" spans="1:12" x14ac:dyDescent="0.25">
      <c r="A157" s="918"/>
      <c r="B157" s="921"/>
      <c r="C157" s="922"/>
      <c r="D157" s="923"/>
      <c r="E157" s="921"/>
      <c r="F157" s="921"/>
      <c r="G157" s="921"/>
      <c r="H157" s="924" t="s">
        <v>33</v>
      </c>
      <c r="I157" s="924"/>
      <c r="J157" s="921" t="s">
        <v>31</v>
      </c>
      <c r="K157" s="921" t="s">
        <v>32</v>
      </c>
      <c r="L157" s="925">
        <v>1748.48</v>
      </c>
    </row>
    <row r="158" spans="1:12" x14ac:dyDescent="0.25">
      <c r="A158" s="918"/>
      <c r="B158" s="921"/>
      <c r="C158" s="922"/>
      <c r="D158" s="923"/>
      <c r="E158" s="921"/>
      <c r="F158" s="921"/>
      <c r="G158" s="921"/>
      <c r="H158" s="924"/>
      <c r="I158" s="924"/>
      <c r="J158" s="921"/>
      <c r="K158" s="921"/>
      <c r="L158" s="925"/>
    </row>
    <row r="159" spans="1:12" ht="24" x14ac:dyDescent="0.25">
      <c r="A159" s="918"/>
      <c r="B159" s="9" t="s">
        <v>34</v>
      </c>
      <c r="C159" s="13" t="s">
        <v>35</v>
      </c>
      <c r="D159" s="13" t="s">
        <v>36</v>
      </c>
      <c r="E159" s="13" t="s">
        <v>37</v>
      </c>
      <c r="F159" s="920"/>
      <c r="G159" s="920"/>
      <c r="H159" s="924" t="s">
        <v>38</v>
      </c>
      <c r="I159" s="924"/>
      <c r="J159" s="921" t="s">
        <v>31</v>
      </c>
      <c r="K159" s="921" t="s">
        <v>31</v>
      </c>
      <c r="L159" s="925">
        <v>0</v>
      </c>
    </row>
    <row r="160" spans="1:12" ht="22.8" x14ac:dyDescent="0.25">
      <c r="A160" s="918"/>
      <c r="B160" s="14" t="s">
        <v>229</v>
      </c>
      <c r="C160" s="14" t="s">
        <v>4674</v>
      </c>
      <c r="D160" s="15">
        <v>43581</v>
      </c>
      <c r="E160" s="14" t="s">
        <v>687</v>
      </c>
      <c r="F160" s="920"/>
      <c r="G160" s="920"/>
      <c r="H160" s="924"/>
      <c r="I160" s="924"/>
      <c r="J160" s="921"/>
      <c r="K160" s="921"/>
      <c r="L160" s="925"/>
    </row>
    <row r="161" spans="1:12" ht="24" x14ac:dyDescent="0.25">
      <c r="A161" s="918">
        <v>1628</v>
      </c>
      <c r="B161" s="9" t="s">
        <v>22</v>
      </c>
      <c r="C161" s="13" t="s">
        <v>23</v>
      </c>
      <c r="D161" s="13" t="s">
        <v>24</v>
      </c>
      <c r="E161" s="13" t="s">
        <v>25</v>
      </c>
      <c r="F161" s="919" t="s">
        <v>17</v>
      </c>
      <c r="G161" s="919"/>
      <c r="H161" s="920"/>
      <c r="I161" s="920"/>
      <c r="J161" s="920"/>
      <c r="K161" s="920"/>
      <c r="L161" s="920"/>
    </row>
    <row r="162" spans="1:12" x14ac:dyDescent="0.25">
      <c r="A162" s="918"/>
      <c r="B162" s="921" t="s">
        <v>4672</v>
      </c>
      <c r="C162" s="922" t="s">
        <v>4675</v>
      </c>
      <c r="D162" s="923">
        <v>43736</v>
      </c>
      <c r="E162" s="921" t="s">
        <v>4183</v>
      </c>
      <c r="F162" s="921" t="s">
        <v>4676</v>
      </c>
      <c r="G162" s="921"/>
      <c r="H162" s="924" t="s">
        <v>30</v>
      </c>
      <c r="I162" s="924"/>
      <c r="J162" s="14" t="s">
        <v>31</v>
      </c>
      <c r="K162" s="14" t="s">
        <v>32</v>
      </c>
      <c r="L162" s="16">
        <v>461</v>
      </c>
    </row>
    <row r="163" spans="1:12" x14ac:dyDescent="0.25">
      <c r="A163" s="918"/>
      <c r="B163" s="921"/>
      <c r="C163" s="922"/>
      <c r="D163" s="923"/>
      <c r="E163" s="921"/>
      <c r="F163" s="921"/>
      <c r="G163" s="921"/>
      <c r="H163" s="924" t="s">
        <v>33</v>
      </c>
      <c r="I163" s="924"/>
      <c r="J163" s="921" t="s">
        <v>31</v>
      </c>
      <c r="K163" s="921" t="s">
        <v>31</v>
      </c>
      <c r="L163" s="925">
        <v>0</v>
      </c>
    </row>
    <row r="164" spans="1:12" x14ac:dyDescent="0.25">
      <c r="A164" s="918"/>
      <c r="B164" s="921"/>
      <c r="C164" s="922"/>
      <c r="D164" s="923"/>
      <c r="E164" s="921"/>
      <c r="F164" s="921"/>
      <c r="G164" s="921"/>
      <c r="H164" s="924"/>
      <c r="I164" s="924"/>
      <c r="J164" s="921"/>
      <c r="K164" s="921"/>
      <c r="L164" s="925"/>
    </row>
    <row r="165" spans="1:12" ht="24" x14ac:dyDescent="0.25">
      <c r="A165" s="918"/>
      <c r="B165" s="9" t="s">
        <v>34</v>
      </c>
      <c r="C165" s="13" t="s">
        <v>35</v>
      </c>
      <c r="D165" s="13" t="s">
        <v>36</v>
      </c>
      <c r="E165" s="13" t="s">
        <v>37</v>
      </c>
      <c r="F165" s="920"/>
      <c r="G165" s="920"/>
      <c r="H165" s="924" t="s">
        <v>38</v>
      </c>
      <c r="I165" s="924"/>
      <c r="J165" s="921" t="s">
        <v>31</v>
      </c>
      <c r="K165" s="921" t="s">
        <v>32</v>
      </c>
      <c r="L165" s="925">
        <v>280</v>
      </c>
    </row>
    <row r="166" spans="1:12" ht="22.8" x14ac:dyDescent="0.25">
      <c r="A166" s="918"/>
      <c r="B166" s="14" t="s">
        <v>229</v>
      </c>
      <c r="C166" s="14" t="s">
        <v>4676</v>
      </c>
      <c r="D166" s="15">
        <v>43738</v>
      </c>
      <c r="E166" s="14" t="s">
        <v>433</v>
      </c>
      <c r="F166" s="920"/>
      <c r="G166" s="920"/>
      <c r="H166" s="924"/>
      <c r="I166" s="924"/>
      <c r="J166" s="921"/>
      <c r="K166" s="921"/>
      <c r="L166" s="925"/>
    </row>
    <row r="167" spans="1:12" ht="24" x14ac:dyDescent="0.25">
      <c r="A167" s="918">
        <v>1629</v>
      </c>
      <c r="B167" s="9" t="s">
        <v>22</v>
      </c>
      <c r="C167" s="13" t="s">
        <v>23</v>
      </c>
      <c r="D167" s="13" t="s">
        <v>24</v>
      </c>
      <c r="E167" s="13" t="s">
        <v>25</v>
      </c>
      <c r="F167" s="919" t="s">
        <v>17</v>
      </c>
      <c r="G167" s="919"/>
      <c r="H167" s="920"/>
      <c r="I167" s="920"/>
      <c r="J167" s="920"/>
      <c r="K167" s="920"/>
      <c r="L167" s="920"/>
    </row>
    <row r="168" spans="1:12" x14ac:dyDescent="0.25">
      <c r="A168" s="918"/>
      <c r="B168" s="921" t="s">
        <v>4677</v>
      </c>
      <c r="C168" s="922" t="s">
        <v>4678</v>
      </c>
      <c r="D168" s="923">
        <v>43568</v>
      </c>
      <c r="E168" s="921" t="s">
        <v>1753</v>
      </c>
      <c r="F168" s="921" t="s">
        <v>4679</v>
      </c>
      <c r="G168" s="921"/>
      <c r="H168" s="924" t="s">
        <v>30</v>
      </c>
      <c r="I168" s="924"/>
      <c r="J168" s="14" t="s">
        <v>31</v>
      </c>
      <c r="K168" s="14" t="s">
        <v>32</v>
      </c>
      <c r="L168" s="16">
        <v>817</v>
      </c>
    </row>
    <row r="169" spans="1:12" x14ac:dyDescent="0.25">
      <c r="A169" s="918"/>
      <c r="B169" s="921"/>
      <c r="C169" s="922"/>
      <c r="D169" s="923"/>
      <c r="E169" s="921"/>
      <c r="F169" s="921"/>
      <c r="G169" s="921"/>
      <c r="H169" s="924" t="s">
        <v>33</v>
      </c>
      <c r="I169" s="924"/>
      <c r="J169" s="14" t="s">
        <v>31</v>
      </c>
      <c r="K169" s="14" t="s">
        <v>31</v>
      </c>
      <c r="L169" s="16">
        <v>0</v>
      </c>
    </row>
    <row r="170" spans="1:12" ht="24" x14ac:dyDescent="0.25">
      <c r="A170" s="918"/>
      <c r="B170" s="9" t="s">
        <v>34</v>
      </c>
      <c r="C170" s="13" t="s">
        <v>35</v>
      </c>
      <c r="D170" s="13" t="s">
        <v>36</v>
      </c>
      <c r="E170" s="13" t="s">
        <v>37</v>
      </c>
      <c r="F170" s="920"/>
      <c r="G170" s="920"/>
      <c r="H170" s="924" t="s">
        <v>38</v>
      </c>
      <c r="I170" s="924"/>
      <c r="J170" s="921" t="s">
        <v>31</v>
      </c>
      <c r="K170" s="921" t="s">
        <v>31</v>
      </c>
      <c r="L170" s="925">
        <v>0</v>
      </c>
    </row>
    <row r="171" spans="1:12" ht="22.8" x14ac:dyDescent="0.25">
      <c r="A171" s="918"/>
      <c r="B171" s="14" t="s">
        <v>61</v>
      </c>
      <c r="C171" s="14" t="s">
        <v>4679</v>
      </c>
      <c r="D171" s="15">
        <v>43575</v>
      </c>
      <c r="E171" s="14" t="s">
        <v>4680</v>
      </c>
      <c r="F171" s="920"/>
      <c r="G171" s="920"/>
      <c r="H171" s="924"/>
      <c r="I171" s="924"/>
      <c r="J171" s="921"/>
      <c r="K171" s="921"/>
      <c r="L171" s="925"/>
    </row>
    <row r="172" spans="1:12" ht="24" x14ac:dyDescent="0.25">
      <c r="A172" s="918">
        <v>1630</v>
      </c>
      <c r="B172" s="9" t="s">
        <v>22</v>
      </c>
      <c r="C172" s="13" t="s">
        <v>23</v>
      </c>
      <c r="D172" s="13" t="s">
        <v>24</v>
      </c>
      <c r="E172" s="13" t="s">
        <v>25</v>
      </c>
      <c r="F172" s="919" t="s">
        <v>17</v>
      </c>
      <c r="G172" s="919"/>
      <c r="H172" s="920"/>
      <c r="I172" s="920"/>
      <c r="J172" s="920"/>
      <c r="K172" s="920"/>
      <c r="L172" s="920"/>
    </row>
    <row r="173" spans="1:12" x14ac:dyDescent="0.25">
      <c r="A173" s="918"/>
      <c r="B173" s="921" t="s">
        <v>4677</v>
      </c>
      <c r="C173" s="922" t="s">
        <v>4681</v>
      </c>
      <c r="D173" s="923">
        <v>43627</v>
      </c>
      <c r="E173" s="921" t="s">
        <v>83</v>
      </c>
      <c r="F173" s="921" t="s">
        <v>4682</v>
      </c>
      <c r="G173" s="921"/>
      <c r="H173" s="924" t="s">
        <v>30</v>
      </c>
      <c r="I173" s="924"/>
      <c r="J173" s="14" t="s">
        <v>31</v>
      </c>
      <c r="K173" s="14" t="s">
        <v>32</v>
      </c>
      <c r="L173" s="16">
        <v>721.8</v>
      </c>
    </row>
    <row r="174" spans="1:12" x14ac:dyDescent="0.25">
      <c r="A174" s="918"/>
      <c r="B174" s="921"/>
      <c r="C174" s="922"/>
      <c r="D174" s="923"/>
      <c r="E174" s="921"/>
      <c r="F174" s="921"/>
      <c r="G174" s="921"/>
      <c r="H174" s="924" t="s">
        <v>33</v>
      </c>
      <c r="I174" s="924"/>
      <c r="J174" s="14" t="s">
        <v>31</v>
      </c>
      <c r="K174" s="14" t="s">
        <v>32</v>
      </c>
      <c r="L174" s="16">
        <v>1503.03</v>
      </c>
    </row>
    <row r="175" spans="1:12" ht="24" x14ac:dyDescent="0.25">
      <c r="A175" s="918"/>
      <c r="B175" s="9" t="s">
        <v>34</v>
      </c>
      <c r="C175" s="13" t="s">
        <v>35</v>
      </c>
      <c r="D175" s="13" t="s">
        <v>36</v>
      </c>
      <c r="E175" s="13" t="s">
        <v>37</v>
      </c>
      <c r="F175" s="920"/>
      <c r="G175" s="920"/>
      <c r="H175" s="924" t="s">
        <v>38</v>
      </c>
      <c r="I175" s="924"/>
      <c r="J175" s="921" t="s">
        <v>31</v>
      </c>
      <c r="K175" s="921" t="s">
        <v>32</v>
      </c>
      <c r="L175" s="925">
        <v>52.09</v>
      </c>
    </row>
    <row r="176" spans="1:12" ht="22.8" x14ac:dyDescent="0.25">
      <c r="A176" s="918"/>
      <c r="B176" s="14" t="s">
        <v>61</v>
      </c>
      <c r="C176" s="14" t="s">
        <v>4682</v>
      </c>
      <c r="D176" s="15">
        <v>43632</v>
      </c>
      <c r="E176" s="14" t="s">
        <v>4683</v>
      </c>
      <c r="F176" s="920"/>
      <c r="G176" s="920"/>
      <c r="H176" s="924"/>
      <c r="I176" s="924"/>
      <c r="J176" s="921"/>
      <c r="K176" s="921"/>
      <c r="L176" s="925"/>
    </row>
    <row r="177" spans="1:12" ht="24" x14ac:dyDescent="0.25">
      <c r="A177" s="918">
        <v>1631</v>
      </c>
      <c r="B177" s="9" t="s">
        <v>22</v>
      </c>
      <c r="C177" s="13" t="s">
        <v>23</v>
      </c>
      <c r="D177" s="13" t="s">
        <v>24</v>
      </c>
      <c r="E177" s="13" t="s">
        <v>25</v>
      </c>
      <c r="F177" s="919" t="s">
        <v>17</v>
      </c>
      <c r="G177" s="919"/>
      <c r="H177" s="920"/>
      <c r="I177" s="920"/>
      <c r="J177" s="920"/>
      <c r="K177" s="920"/>
      <c r="L177" s="920"/>
    </row>
    <row r="178" spans="1:12" x14ac:dyDescent="0.25">
      <c r="A178" s="918"/>
      <c r="B178" s="921" t="s">
        <v>4677</v>
      </c>
      <c r="C178" s="922" t="s">
        <v>4684</v>
      </c>
      <c r="D178" s="923">
        <v>43729</v>
      </c>
      <c r="E178" s="921" t="s">
        <v>696</v>
      </c>
      <c r="F178" s="921" t="s">
        <v>4685</v>
      </c>
      <c r="G178" s="921"/>
      <c r="H178" s="924" t="s">
        <v>30</v>
      </c>
      <c r="I178" s="924"/>
      <c r="J178" s="14" t="s">
        <v>31</v>
      </c>
      <c r="K178" s="14" t="s">
        <v>32</v>
      </c>
      <c r="L178" s="16">
        <v>529.26</v>
      </c>
    </row>
    <row r="179" spans="1:12" x14ac:dyDescent="0.25">
      <c r="A179" s="918"/>
      <c r="B179" s="921"/>
      <c r="C179" s="922"/>
      <c r="D179" s="923"/>
      <c r="E179" s="921"/>
      <c r="F179" s="921"/>
      <c r="G179" s="921"/>
      <c r="H179" s="924" t="s">
        <v>33</v>
      </c>
      <c r="I179" s="924"/>
      <c r="J179" s="921" t="s">
        <v>31</v>
      </c>
      <c r="K179" s="921" t="s">
        <v>31</v>
      </c>
      <c r="L179" s="925">
        <v>0</v>
      </c>
    </row>
    <row r="180" spans="1:12" x14ac:dyDescent="0.25">
      <c r="A180" s="918"/>
      <c r="B180" s="921"/>
      <c r="C180" s="922"/>
      <c r="D180" s="923"/>
      <c r="E180" s="921"/>
      <c r="F180" s="921"/>
      <c r="G180" s="921"/>
      <c r="H180" s="924"/>
      <c r="I180" s="924"/>
      <c r="J180" s="921"/>
      <c r="K180" s="921"/>
      <c r="L180" s="925"/>
    </row>
    <row r="181" spans="1:12" ht="24" x14ac:dyDescent="0.25">
      <c r="A181" s="918"/>
      <c r="B181" s="9" t="s">
        <v>34</v>
      </c>
      <c r="C181" s="13" t="s">
        <v>35</v>
      </c>
      <c r="D181" s="13" t="s">
        <v>36</v>
      </c>
      <c r="E181" s="13" t="s">
        <v>37</v>
      </c>
      <c r="F181" s="920"/>
      <c r="G181" s="920"/>
      <c r="H181" s="924" t="s">
        <v>38</v>
      </c>
      <c r="I181" s="924"/>
      <c r="J181" s="921" t="s">
        <v>31</v>
      </c>
      <c r="K181" s="921" t="s">
        <v>31</v>
      </c>
      <c r="L181" s="925">
        <v>0</v>
      </c>
    </row>
    <row r="182" spans="1:12" ht="22.8" x14ac:dyDescent="0.25">
      <c r="A182" s="918"/>
      <c r="B182" s="14" t="s">
        <v>61</v>
      </c>
      <c r="C182" s="14" t="s">
        <v>4685</v>
      </c>
      <c r="D182" s="15">
        <v>43736</v>
      </c>
      <c r="E182" s="14" t="s">
        <v>4686</v>
      </c>
      <c r="F182" s="920"/>
      <c r="G182" s="920"/>
      <c r="H182" s="924"/>
      <c r="I182" s="924"/>
      <c r="J182" s="921"/>
      <c r="K182" s="921"/>
      <c r="L182" s="925"/>
    </row>
    <row r="183" spans="1:12" ht="24" x14ac:dyDescent="0.25">
      <c r="A183" s="918">
        <v>1632</v>
      </c>
      <c r="B183" s="9" t="s">
        <v>22</v>
      </c>
      <c r="C183" s="13" t="s">
        <v>23</v>
      </c>
      <c r="D183" s="13" t="s">
        <v>24</v>
      </c>
      <c r="E183" s="13" t="s">
        <v>25</v>
      </c>
      <c r="F183" s="919" t="s">
        <v>17</v>
      </c>
      <c r="G183" s="919"/>
      <c r="H183" s="920"/>
      <c r="I183" s="920"/>
      <c r="J183" s="920"/>
      <c r="K183" s="920"/>
      <c r="L183" s="920"/>
    </row>
    <row r="184" spans="1:12" x14ac:dyDescent="0.25">
      <c r="A184" s="918"/>
      <c r="B184" s="921" t="s">
        <v>4677</v>
      </c>
      <c r="C184" s="922" t="s">
        <v>4684</v>
      </c>
      <c r="D184" s="923">
        <v>43729</v>
      </c>
      <c r="E184" s="921" t="s">
        <v>696</v>
      </c>
      <c r="F184" s="921" t="s">
        <v>1977</v>
      </c>
      <c r="G184" s="921"/>
      <c r="H184" s="924" t="s">
        <v>30</v>
      </c>
      <c r="I184" s="924"/>
      <c r="J184" s="14" t="s">
        <v>31</v>
      </c>
      <c r="K184" s="14" t="s">
        <v>32</v>
      </c>
      <c r="L184" s="16">
        <v>732.84</v>
      </c>
    </row>
    <row r="185" spans="1:12" x14ac:dyDescent="0.25">
      <c r="A185" s="918"/>
      <c r="B185" s="921"/>
      <c r="C185" s="922"/>
      <c r="D185" s="923"/>
      <c r="E185" s="921"/>
      <c r="F185" s="921"/>
      <c r="G185" s="921"/>
      <c r="H185" s="924" t="s">
        <v>33</v>
      </c>
      <c r="I185" s="924"/>
      <c r="J185" s="921" t="s">
        <v>31</v>
      </c>
      <c r="K185" s="921" t="s">
        <v>32</v>
      </c>
      <c r="L185" s="925">
        <v>1878.5</v>
      </c>
    </row>
    <row r="186" spans="1:12" x14ac:dyDescent="0.25">
      <c r="A186" s="918"/>
      <c r="B186" s="921"/>
      <c r="C186" s="922"/>
      <c r="D186" s="923"/>
      <c r="E186" s="921"/>
      <c r="F186" s="921"/>
      <c r="G186" s="921"/>
      <c r="H186" s="924"/>
      <c r="I186" s="924"/>
      <c r="J186" s="921"/>
      <c r="K186" s="921"/>
      <c r="L186" s="925"/>
    </row>
    <row r="187" spans="1:12" ht="24" x14ac:dyDescent="0.25">
      <c r="A187" s="918"/>
      <c r="B187" s="9" t="s">
        <v>34</v>
      </c>
      <c r="C187" s="13" t="s">
        <v>35</v>
      </c>
      <c r="D187" s="13" t="s">
        <v>36</v>
      </c>
      <c r="E187" s="13" t="s">
        <v>37</v>
      </c>
      <c r="F187" s="920"/>
      <c r="G187" s="920"/>
      <c r="H187" s="924" t="s">
        <v>38</v>
      </c>
      <c r="I187" s="924"/>
      <c r="J187" s="921" t="s">
        <v>31</v>
      </c>
      <c r="K187" s="921" t="s">
        <v>31</v>
      </c>
      <c r="L187" s="925">
        <v>0</v>
      </c>
    </row>
    <row r="188" spans="1:12" ht="22.8" x14ac:dyDescent="0.25">
      <c r="A188" s="918"/>
      <c r="B188" s="14" t="s">
        <v>61</v>
      </c>
      <c r="C188" s="14" t="s">
        <v>1977</v>
      </c>
      <c r="D188" s="15">
        <v>43736</v>
      </c>
      <c r="E188" s="14" t="s">
        <v>4686</v>
      </c>
      <c r="F188" s="920"/>
      <c r="G188" s="920"/>
      <c r="H188" s="924"/>
      <c r="I188" s="924"/>
      <c r="J188" s="921"/>
      <c r="K188" s="921"/>
      <c r="L188" s="925"/>
    </row>
    <row r="189" spans="1:12" ht="24" x14ac:dyDescent="0.25">
      <c r="A189" s="918">
        <v>1633</v>
      </c>
      <c r="B189" s="9" t="s">
        <v>22</v>
      </c>
      <c r="C189" s="13" t="s">
        <v>23</v>
      </c>
      <c r="D189" s="13" t="s">
        <v>24</v>
      </c>
      <c r="E189" s="13" t="s">
        <v>25</v>
      </c>
      <c r="F189" s="919" t="s">
        <v>17</v>
      </c>
      <c r="G189" s="919"/>
      <c r="H189" s="920"/>
      <c r="I189" s="920"/>
      <c r="J189" s="920"/>
      <c r="K189" s="920"/>
      <c r="L189" s="920"/>
    </row>
    <row r="190" spans="1:12" x14ac:dyDescent="0.25">
      <c r="A190" s="918"/>
      <c r="B190" s="921" t="s">
        <v>4687</v>
      </c>
      <c r="C190" s="922" t="s">
        <v>4688</v>
      </c>
      <c r="D190" s="923">
        <v>43580</v>
      </c>
      <c r="E190" s="921" t="s">
        <v>1542</v>
      </c>
      <c r="F190" s="921" t="s">
        <v>1543</v>
      </c>
      <c r="G190" s="921"/>
      <c r="H190" s="924" t="s">
        <v>30</v>
      </c>
      <c r="I190" s="924"/>
      <c r="J190" s="14" t="s">
        <v>31</v>
      </c>
      <c r="K190" s="14" t="s">
        <v>32</v>
      </c>
      <c r="L190" s="16">
        <v>377.5</v>
      </c>
    </row>
    <row r="191" spans="1:12" x14ac:dyDescent="0.25">
      <c r="A191" s="918"/>
      <c r="B191" s="921"/>
      <c r="C191" s="922"/>
      <c r="D191" s="923"/>
      <c r="E191" s="921"/>
      <c r="F191" s="921"/>
      <c r="G191" s="921"/>
      <c r="H191" s="924" t="s">
        <v>33</v>
      </c>
      <c r="I191" s="924"/>
      <c r="J191" s="14" t="s">
        <v>31</v>
      </c>
      <c r="K191" s="14" t="s">
        <v>32</v>
      </c>
      <c r="L191" s="16">
        <v>385.6</v>
      </c>
    </row>
    <row r="192" spans="1:12" ht="24" x14ac:dyDescent="0.25">
      <c r="A192" s="918"/>
      <c r="B192" s="9" t="s">
        <v>34</v>
      </c>
      <c r="C192" s="13" t="s">
        <v>35</v>
      </c>
      <c r="D192" s="13" t="s">
        <v>36</v>
      </c>
      <c r="E192" s="13" t="s">
        <v>37</v>
      </c>
      <c r="F192" s="920"/>
      <c r="G192" s="920"/>
      <c r="H192" s="924" t="s">
        <v>38</v>
      </c>
      <c r="I192" s="924"/>
      <c r="J192" s="921" t="s">
        <v>31</v>
      </c>
      <c r="K192" s="921" t="s">
        <v>32</v>
      </c>
      <c r="L192" s="925">
        <v>114</v>
      </c>
    </row>
    <row r="193" spans="1:12" ht="34.200000000000003" x14ac:dyDescent="0.25">
      <c r="A193" s="918"/>
      <c r="B193" s="14" t="s">
        <v>4689</v>
      </c>
      <c r="C193" s="14" t="s">
        <v>1543</v>
      </c>
      <c r="D193" s="15">
        <v>43582</v>
      </c>
      <c r="E193" s="14" t="s">
        <v>914</v>
      </c>
      <c r="F193" s="920"/>
      <c r="G193" s="920"/>
      <c r="H193" s="924"/>
      <c r="I193" s="924"/>
      <c r="J193" s="921"/>
      <c r="K193" s="921"/>
      <c r="L193" s="925"/>
    </row>
    <row r="194" spans="1:12" ht="24" x14ac:dyDescent="0.25">
      <c r="A194" s="918">
        <v>1634</v>
      </c>
      <c r="B194" s="9" t="s">
        <v>22</v>
      </c>
      <c r="C194" s="13" t="s">
        <v>23</v>
      </c>
      <c r="D194" s="13" t="s">
        <v>24</v>
      </c>
      <c r="E194" s="13" t="s">
        <v>25</v>
      </c>
      <c r="F194" s="919" t="s">
        <v>17</v>
      </c>
      <c r="G194" s="919"/>
      <c r="H194" s="920"/>
      <c r="I194" s="920"/>
      <c r="J194" s="920"/>
      <c r="K194" s="920"/>
      <c r="L194" s="920"/>
    </row>
    <row r="195" spans="1:12" x14ac:dyDescent="0.25">
      <c r="A195" s="918"/>
      <c r="B195" s="921" t="s">
        <v>4687</v>
      </c>
      <c r="C195" s="922" t="s">
        <v>4690</v>
      </c>
      <c r="D195" s="923">
        <v>43614</v>
      </c>
      <c r="E195" s="921" t="s">
        <v>621</v>
      </c>
      <c r="F195" s="921" t="s">
        <v>622</v>
      </c>
      <c r="G195" s="921"/>
      <c r="H195" s="924" t="s">
        <v>30</v>
      </c>
      <c r="I195" s="924"/>
      <c r="J195" s="14" t="s">
        <v>31</v>
      </c>
      <c r="K195" s="14" t="s">
        <v>32</v>
      </c>
      <c r="L195" s="16">
        <v>452</v>
      </c>
    </row>
    <row r="196" spans="1:12" x14ac:dyDescent="0.25">
      <c r="A196" s="918"/>
      <c r="B196" s="921"/>
      <c r="C196" s="922"/>
      <c r="D196" s="923"/>
      <c r="E196" s="921"/>
      <c r="F196" s="921"/>
      <c r="G196" s="921"/>
      <c r="H196" s="924" t="s">
        <v>33</v>
      </c>
      <c r="I196" s="924"/>
      <c r="J196" s="14" t="s">
        <v>31</v>
      </c>
      <c r="K196" s="14" t="s">
        <v>32</v>
      </c>
      <c r="L196" s="16">
        <v>276.5</v>
      </c>
    </row>
    <row r="197" spans="1:12" ht="24" x14ac:dyDescent="0.25">
      <c r="A197" s="918"/>
      <c r="B197" s="9" t="s">
        <v>34</v>
      </c>
      <c r="C197" s="13" t="s">
        <v>35</v>
      </c>
      <c r="D197" s="13" t="s">
        <v>36</v>
      </c>
      <c r="E197" s="13" t="s">
        <v>37</v>
      </c>
      <c r="F197" s="920"/>
      <c r="G197" s="920"/>
      <c r="H197" s="924" t="s">
        <v>38</v>
      </c>
      <c r="I197" s="924"/>
      <c r="J197" s="921" t="s">
        <v>31</v>
      </c>
      <c r="K197" s="921" t="s">
        <v>32</v>
      </c>
      <c r="L197" s="925">
        <v>100</v>
      </c>
    </row>
    <row r="198" spans="1:12" ht="34.200000000000003" x14ac:dyDescent="0.25">
      <c r="A198" s="918"/>
      <c r="B198" s="14" t="s">
        <v>4689</v>
      </c>
      <c r="C198" s="14" t="s">
        <v>622</v>
      </c>
      <c r="D198" s="15">
        <v>43616</v>
      </c>
      <c r="E198" s="14" t="s">
        <v>4258</v>
      </c>
      <c r="F198" s="920"/>
      <c r="G198" s="920"/>
      <c r="H198" s="924"/>
      <c r="I198" s="924"/>
      <c r="J198" s="921"/>
      <c r="K198" s="921"/>
      <c r="L198" s="925"/>
    </row>
    <row r="199" spans="1:12" ht="24" x14ac:dyDescent="0.25">
      <c r="A199" s="918">
        <v>1635</v>
      </c>
      <c r="B199" s="9" t="s">
        <v>22</v>
      </c>
      <c r="C199" s="13" t="s">
        <v>23</v>
      </c>
      <c r="D199" s="13" t="s">
        <v>24</v>
      </c>
      <c r="E199" s="13" t="s">
        <v>25</v>
      </c>
      <c r="F199" s="919" t="s">
        <v>17</v>
      </c>
      <c r="G199" s="919"/>
      <c r="H199" s="920"/>
      <c r="I199" s="920"/>
      <c r="J199" s="920"/>
      <c r="K199" s="920"/>
      <c r="L199" s="920"/>
    </row>
    <row r="200" spans="1:12" x14ac:dyDescent="0.25">
      <c r="A200" s="918"/>
      <c r="B200" s="921" t="s">
        <v>4687</v>
      </c>
      <c r="C200" s="922" t="s">
        <v>4691</v>
      </c>
      <c r="D200" s="923">
        <v>43634</v>
      </c>
      <c r="E200" s="921" t="s">
        <v>151</v>
      </c>
      <c r="F200" s="921" t="s">
        <v>423</v>
      </c>
      <c r="G200" s="921"/>
      <c r="H200" s="924" t="s">
        <v>30</v>
      </c>
      <c r="I200" s="924"/>
      <c r="J200" s="14" t="s">
        <v>31</v>
      </c>
      <c r="K200" s="14" t="s">
        <v>32</v>
      </c>
      <c r="L200" s="16">
        <v>919.25</v>
      </c>
    </row>
    <row r="201" spans="1:12" x14ac:dyDescent="0.25">
      <c r="A201" s="918"/>
      <c r="B201" s="921"/>
      <c r="C201" s="922"/>
      <c r="D201" s="923"/>
      <c r="E201" s="921"/>
      <c r="F201" s="921"/>
      <c r="G201" s="921"/>
      <c r="H201" s="924" t="s">
        <v>33</v>
      </c>
      <c r="I201" s="924"/>
      <c r="J201" s="14" t="s">
        <v>31</v>
      </c>
      <c r="K201" s="14" t="s">
        <v>32</v>
      </c>
      <c r="L201" s="16">
        <v>689.56</v>
      </c>
    </row>
    <row r="202" spans="1:12" ht="24" x14ac:dyDescent="0.25">
      <c r="A202" s="918"/>
      <c r="B202" s="9" t="s">
        <v>34</v>
      </c>
      <c r="C202" s="13" t="s">
        <v>35</v>
      </c>
      <c r="D202" s="13" t="s">
        <v>36</v>
      </c>
      <c r="E202" s="13" t="s">
        <v>37</v>
      </c>
      <c r="F202" s="920"/>
      <c r="G202" s="920"/>
      <c r="H202" s="924" t="s">
        <v>38</v>
      </c>
      <c r="I202" s="924"/>
      <c r="J202" s="921" t="s">
        <v>31</v>
      </c>
      <c r="K202" s="921" t="s">
        <v>32</v>
      </c>
      <c r="L202" s="925">
        <v>90.9</v>
      </c>
    </row>
    <row r="203" spans="1:12" ht="34.200000000000003" x14ac:dyDescent="0.25">
      <c r="A203" s="918"/>
      <c r="B203" s="14" t="s">
        <v>4689</v>
      </c>
      <c r="C203" s="14" t="s">
        <v>423</v>
      </c>
      <c r="D203" s="15">
        <v>43637</v>
      </c>
      <c r="E203" s="14" t="s">
        <v>300</v>
      </c>
      <c r="F203" s="920"/>
      <c r="G203" s="920"/>
      <c r="H203" s="924"/>
      <c r="I203" s="924"/>
      <c r="J203" s="921"/>
      <c r="K203" s="921"/>
      <c r="L203" s="925"/>
    </row>
    <row r="204" spans="1:12" ht="24" x14ac:dyDescent="0.25">
      <c r="A204" s="918">
        <v>1636</v>
      </c>
      <c r="B204" s="9" t="s">
        <v>22</v>
      </c>
      <c r="C204" s="13" t="s">
        <v>23</v>
      </c>
      <c r="D204" s="13" t="s">
        <v>24</v>
      </c>
      <c r="E204" s="13" t="s">
        <v>25</v>
      </c>
      <c r="F204" s="919" t="s">
        <v>17</v>
      </c>
      <c r="G204" s="919"/>
      <c r="H204" s="920"/>
      <c r="I204" s="920"/>
      <c r="J204" s="920"/>
      <c r="K204" s="920"/>
      <c r="L204" s="920"/>
    </row>
    <row r="205" spans="1:12" x14ac:dyDescent="0.25">
      <c r="A205" s="918"/>
      <c r="B205" s="921" t="s">
        <v>4687</v>
      </c>
      <c r="C205" s="922" t="s">
        <v>4692</v>
      </c>
      <c r="D205" s="923">
        <v>43672</v>
      </c>
      <c r="E205" s="921" t="s">
        <v>4693</v>
      </c>
      <c r="F205" s="921" t="s">
        <v>4694</v>
      </c>
      <c r="G205" s="921"/>
      <c r="H205" s="924" t="s">
        <v>30</v>
      </c>
      <c r="I205" s="924"/>
      <c r="J205" s="14" t="s">
        <v>31</v>
      </c>
      <c r="K205" s="14" t="s">
        <v>32</v>
      </c>
      <c r="L205" s="16">
        <v>992.6</v>
      </c>
    </row>
    <row r="206" spans="1:12" x14ac:dyDescent="0.25">
      <c r="A206" s="918"/>
      <c r="B206" s="921"/>
      <c r="C206" s="922"/>
      <c r="D206" s="923"/>
      <c r="E206" s="921"/>
      <c r="F206" s="921"/>
      <c r="G206" s="921"/>
      <c r="H206" s="924" t="s">
        <v>33</v>
      </c>
      <c r="I206" s="924"/>
      <c r="J206" s="14" t="s">
        <v>31</v>
      </c>
      <c r="K206" s="14" t="s">
        <v>32</v>
      </c>
      <c r="L206" s="16">
        <v>991</v>
      </c>
    </row>
    <row r="207" spans="1:12" ht="24" x14ac:dyDescent="0.25">
      <c r="A207" s="918"/>
      <c r="B207" s="9" t="s">
        <v>34</v>
      </c>
      <c r="C207" s="13" t="s">
        <v>35</v>
      </c>
      <c r="D207" s="13" t="s">
        <v>36</v>
      </c>
      <c r="E207" s="13" t="s">
        <v>37</v>
      </c>
      <c r="F207" s="920"/>
      <c r="G207" s="920"/>
      <c r="H207" s="924" t="s">
        <v>38</v>
      </c>
      <c r="I207" s="924"/>
      <c r="J207" s="921" t="s">
        <v>31</v>
      </c>
      <c r="K207" s="921" t="s">
        <v>32</v>
      </c>
      <c r="L207" s="925">
        <v>500</v>
      </c>
    </row>
    <row r="208" spans="1:12" ht="34.200000000000003" x14ac:dyDescent="0.25">
      <c r="A208" s="918"/>
      <c r="B208" s="14" t="s">
        <v>4689</v>
      </c>
      <c r="C208" s="14" t="s">
        <v>4694</v>
      </c>
      <c r="D208" s="15">
        <v>43678</v>
      </c>
      <c r="E208" s="14" t="s">
        <v>4695</v>
      </c>
      <c r="F208" s="920"/>
      <c r="G208" s="920"/>
      <c r="H208" s="924"/>
      <c r="I208" s="924"/>
      <c r="J208" s="921"/>
      <c r="K208" s="921"/>
      <c r="L208" s="925"/>
    </row>
    <row r="209" spans="1:12" ht="24" x14ac:dyDescent="0.25">
      <c r="A209" s="918">
        <v>1637</v>
      </c>
      <c r="B209" s="9" t="s">
        <v>22</v>
      </c>
      <c r="C209" s="13" t="s">
        <v>23</v>
      </c>
      <c r="D209" s="13" t="s">
        <v>24</v>
      </c>
      <c r="E209" s="13" t="s">
        <v>25</v>
      </c>
      <c r="F209" s="919" t="s">
        <v>17</v>
      </c>
      <c r="G209" s="919"/>
      <c r="H209" s="920"/>
      <c r="I209" s="920"/>
      <c r="J209" s="920"/>
      <c r="K209" s="920"/>
      <c r="L209" s="920"/>
    </row>
    <row r="210" spans="1:12" x14ac:dyDescent="0.25">
      <c r="A210" s="918"/>
      <c r="B210" s="921" t="s">
        <v>4696</v>
      </c>
      <c r="C210" s="922" t="s">
        <v>4697</v>
      </c>
      <c r="D210" s="923">
        <v>43667</v>
      </c>
      <c r="E210" s="921" t="s">
        <v>159</v>
      </c>
      <c r="F210" s="921" t="s">
        <v>4698</v>
      </c>
      <c r="G210" s="921"/>
      <c r="H210" s="924" t="s">
        <v>30</v>
      </c>
      <c r="I210" s="924"/>
      <c r="J210" s="14" t="s">
        <v>31</v>
      </c>
      <c r="K210" s="14" t="s">
        <v>32</v>
      </c>
      <c r="L210" s="16">
        <v>44</v>
      </c>
    </row>
    <row r="211" spans="1:12" x14ac:dyDescent="0.25">
      <c r="A211" s="918"/>
      <c r="B211" s="921"/>
      <c r="C211" s="922"/>
      <c r="D211" s="923"/>
      <c r="E211" s="921"/>
      <c r="F211" s="921"/>
      <c r="G211" s="921"/>
      <c r="H211" s="924" t="s">
        <v>33</v>
      </c>
      <c r="I211" s="924"/>
      <c r="J211" s="14" t="s">
        <v>31</v>
      </c>
      <c r="K211" s="14" t="s">
        <v>32</v>
      </c>
      <c r="L211" s="16">
        <v>673.65</v>
      </c>
    </row>
    <row r="212" spans="1:12" ht="24" x14ac:dyDescent="0.25">
      <c r="A212" s="918"/>
      <c r="B212" s="9" t="s">
        <v>34</v>
      </c>
      <c r="C212" s="13" t="s">
        <v>35</v>
      </c>
      <c r="D212" s="13" t="s">
        <v>36</v>
      </c>
      <c r="E212" s="13" t="s">
        <v>37</v>
      </c>
      <c r="F212" s="920"/>
      <c r="G212" s="920"/>
      <c r="H212" s="924" t="s">
        <v>38</v>
      </c>
      <c r="I212" s="924"/>
      <c r="J212" s="921" t="s">
        <v>31</v>
      </c>
      <c r="K212" s="921" t="s">
        <v>32</v>
      </c>
      <c r="L212" s="925">
        <v>336</v>
      </c>
    </row>
    <row r="213" spans="1:12" ht="22.8" x14ac:dyDescent="0.25">
      <c r="A213" s="918"/>
      <c r="B213" s="14" t="s">
        <v>4699</v>
      </c>
      <c r="C213" s="14" t="s">
        <v>4698</v>
      </c>
      <c r="D213" s="15">
        <v>43671</v>
      </c>
      <c r="E213" s="14" t="s">
        <v>4700</v>
      </c>
      <c r="F213" s="920"/>
      <c r="G213" s="920"/>
      <c r="H213" s="924"/>
      <c r="I213" s="924"/>
      <c r="J213" s="921"/>
      <c r="K213" s="921"/>
      <c r="L213" s="925"/>
    </row>
    <row r="214" spans="1:12" ht="24" x14ac:dyDescent="0.25">
      <c r="A214" s="918">
        <v>1638</v>
      </c>
      <c r="B214" s="9" t="s">
        <v>22</v>
      </c>
      <c r="C214" s="13" t="s">
        <v>23</v>
      </c>
      <c r="D214" s="13" t="s">
        <v>24</v>
      </c>
      <c r="E214" s="13" t="s">
        <v>25</v>
      </c>
      <c r="F214" s="919" t="s">
        <v>17</v>
      </c>
      <c r="G214" s="919"/>
      <c r="H214" s="920"/>
      <c r="I214" s="920"/>
      <c r="J214" s="920"/>
      <c r="K214" s="920"/>
      <c r="L214" s="920"/>
    </row>
    <row r="215" spans="1:12" x14ac:dyDescent="0.25">
      <c r="A215" s="918"/>
      <c r="B215" s="921" t="s">
        <v>4701</v>
      </c>
      <c r="C215" s="921" t="s">
        <v>4702</v>
      </c>
      <c r="D215" s="923">
        <v>43688</v>
      </c>
      <c r="E215" s="921" t="s">
        <v>308</v>
      </c>
      <c r="F215" s="921" t="s">
        <v>309</v>
      </c>
      <c r="G215" s="921"/>
      <c r="H215" s="924" t="s">
        <v>30</v>
      </c>
      <c r="I215" s="924"/>
      <c r="J215" s="14" t="s">
        <v>31</v>
      </c>
      <c r="K215" s="14" t="s">
        <v>32</v>
      </c>
      <c r="L215" s="16">
        <v>921.5</v>
      </c>
    </row>
    <row r="216" spans="1:12" x14ac:dyDescent="0.25">
      <c r="A216" s="918"/>
      <c r="B216" s="921"/>
      <c r="C216" s="921"/>
      <c r="D216" s="923"/>
      <c r="E216" s="921"/>
      <c r="F216" s="921"/>
      <c r="G216" s="921"/>
      <c r="H216" s="924" t="s">
        <v>33</v>
      </c>
      <c r="I216" s="924"/>
      <c r="J216" s="14" t="s">
        <v>31</v>
      </c>
      <c r="K216" s="14" t="s">
        <v>31</v>
      </c>
      <c r="L216" s="16">
        <v>0</v>
      </c>
    </row>
    <row r="217" spans="1:12" ht="24" x14ac:dyDescent="0.25">
      <c r="A217" s="918"/>
      <c r="B217" s="9" t="s">
        <v>34</v>
      </c>
      <c r="C217" s="13" t="s">
        <v>35</v>
      </c>
      <c r="D217" s="13" t="s">
        <v>36</v>
      </c>
      <c r="E217" s="13" t="s">
        <v>37</v>
      </c>
      <c r="F217" s="920"/>
      <c r="G217" s="920"/>
      <c r="H217" s="924" t="s">
        <v>38</v>
      </c>
      <c r="I217" s="924"/>
      <c r="J217" s="921" t="s">
        <v>31</v>
      </c>
      <c r="K217" s="921" t="s">
        <v>31</v>
      </c>
      <c r="L217" s="925">
        <v>0</v>
      </c>
    </row>
    <row r="218" spans="1:12" ht="22.8" x14ac:dyDescent="0.25">
      <c r="A218" s="918"/>
      <c r="B218" s="14" t="s">
        <v>141</v>
      </c>
      <c r="C218" s="14" t="s">
        <v>309</v>
      </c>
      <c r="D218" s="15">
        <v>43694</v>
      </c>
      <c r="E218" s="14" t="s">
        <v>2248</v>
      </c>
      <c r="F218" s="920"/>
      <c r="G218" s="920"/>
      <c r="H218" s="924"/>
      <c r="I218" s="924"/>
      <c r="J218" s="921"/>
      <c r="K218" s="921"/>
      <c r="L218" s="925"/>
    </row>
    <row r="219" spans="1:12" ht="24" x14ac:dyDescent="0.25">
      <c r="A219" s="918">
        <v>1639</v>
      </c>
      <c r="B219" s="9" t="s">
        <v>22</v>
      </c>
      <c r="C219" s="13" t="s">
        <v>23</v>
      </c>
      <c r="D219" s="13" t="s">
        <v>24</v>
      </c>
      <c r="E219" s="13" t="s">
        <v>25</v>
      </c>
      <c r="F219" s="919" t="s">
        <v>17</v>
      </c>
      <c r="G219" s="919"/>
      <c r="H219" s="920"/>
      <c r="I219" s="920"/>
      <c r="J219" s="920"/>
      <c r="K219" s="920"/>
      <c r="L219" s="920"/>
    </row>
    <row r="220" spans="1:12" x14ac:dyDescent="0.25">
      <c r="A220" s="918"/>
      <c r="B220" s="921" t="s">
        <v>4703</v>
      </c>
      <c r="C220" s="922" t="s">
        <v>4704</v>
      </c>
      <c r="D220" s="923">
        <v>43631</v>
      </c>
      <c r="E220" s="921" t="s">
        <v>904</v>
      </c>
      <c r="F220" s="921" t="s">
        <v>4705</v>
      </c>
      <c r="G220" s="921"/>
      <c r="H220" s="924" t="s">
        <v>30</v>
      </c>
      <c r="I220" s="924"/>
      <c r="J220" s="14" t="s">
        <v>31</v>
      </c>
      <c r="K220" s="14" t="s">
        <v>32</v>
      </c>
      <c r="L220" s="16">
        <v>510</v>
      </c>
    </row>
    <row r="221" spans="1:12" x14ac:dyDescent="0.25">
      <c r="A221" s="918"/>
      <c r="B221" s="921"/>
      <c r="C221" s="922"/>
      <c r="D221" s="923"/>
      <c r="E221" s="921"/>
      <c r="F221" s="921"/>
      <c r="G221" s="921"/>
      <c r="H221" s="924" t="s">
        <v>33</v>
      </c>
      <c r="I221" s="924"/>
      <c r="J221" s="14" t="s">
        <v>31</v>
      </c>
      <c r="K221" s="14" t="s">
        <v>32</v>
      </c>
      <c r="L221" s="16">
        <v>1551</v>
      </c>
    </row>
    <row r="222" spans="1:12" ht="24" x14ac:dyDescent="0.25">
      <c r="A222" s="918"/>
      <c r="B222" s="9" t="s">
        <v>34</v>
      </c>
      <c r="C222" s="13" t="s">
        <v>35</v>
      </c>
      <c r="D222" s="13" t="s">
        <v>36</v>
      </c>
      <c r="E222" s="13" t="s">
        <v>37</v>
      </c>
      <c r="F222" s="920"/>
      <c r="G222" s="920"/>
      <c r="H222" s="924" t="s">
        <v>38</v>
      </c>
      <c r="I222" s="924"/>
      <c r="J222" s="921" t="s">
        <v>31</v>
      </c>
      <c r="K222" s="921" t="s">
        <v>31</v>
      </c>
      <c r="L222" s="925">
        <v>0</v>
      </c>
    </row>
    <row r="223" spans="1:12" ht="22.8" x14ac:dyDescent="0.25">
      <c r="A223" s="918"/>
      <c r="B223" s="14" t="s">
        <v>229</v>
      </c>
      <c r="C223" s="14" t="s">
        <v>4705</v>
      </c>
      <c r="D223" s="15">
        <v>43636</v>
      </c>
      <c r="E223" s="14" t="s">
        <v>4706</v>
      </c>
      <c r="F223" s="920"/>
      <c r="G223" s="920"/>
      <c r="H223" s="924"/>
      <c r="I223" s="924"/>
      <c r="J223" s="921"/>
      <c r="K223" s="921"/>
      <c r="L223" s="925"/>
    </row>
    <row r="224" spans="1:12" ht="24" x14ac:dyDescent="0.25">
      <c r="A224" s="918">
        <v>1640</v>
      </c>
      <c r="B224" s="9" t="s">
        <v>22</v>
      </c>
      <c r="C224" s="13" t="s">
        <v>23</v>
      </c>
      <c r="D224" s="13" t="s">
        <v>24</v>
      </c>
      <c r="E224" s="13" t="s">
        <v>25</v>
      </c>
      <c r="F224" s="919" t="s">
        <v>17</v>
      </c>
      <c r="G224" s="919"/>
      <c r="H224" s="920"/>
      <c r="I224" s="920"/>
      <c r="J224" s="920"/>
      <c r="K224" s="920"/>
      <c r="L224" s="920"/>
    </row>
    <row r="225" spans="1:12" x14ac:dyDescent="0.25">
      <c r="A225" s="918"/>
      <c r="B225" s="921" t="s">
        <v>4703</v>
      </c>
      <c r="C225" s="922" t="s">
        <v>4707</v>
      </c>
      <c r="D225" s="923">
        <v>43722</v>
      </c>
      <c r="E225" s="921" t="s">
        <v>1493</v>
      </c>
      <c r="F225" s="921" t="s">
        <v>4708</v>
      </c>
      <c r="G225" s="921"/>
      <c r="H225" s="924" t="s">
        <v>30</v>
      </c>
      <c r="I225" s="924"/>
      <c r="J225" s="14" t="s">
        <v>31</v>
      </c>
      <c r="K225" s="14" t="s">
        <v>32</v>
      </c>
      <c r="L225" s="16">
        <v>501.89</v>
      </c>
    </row>
    <row r="226" spans="1:12" x14ac:dyDescent="0.25">
      <c r="A226" s="918"/>
      <c r="B226" s="921"/>
      <c r="C226" s="922"/>
      <c r="D226" s="923"/>
      <c r="E226" s="921"/>
      <c r="F226" s="921"/>
      <c r="G226" s="921"/>
      <c r="H226" s="924" t="s">
        <v>33</v>
      </c>
      <c r="I226" s="924"/>
      <c r="J226" s="14" t="s">
        <v>31</v>
      </c>
      <c r="K226" s="14" t="s">
        <v>32</v>
      </c>
      <c r="L226" s="16">
        <v>3805.53</v>
      </c>
    </row>
    <row r="227" spans="1:12" ht="24" x14ac:dyDescent="0.25">
      <c r="A227" s="918"/>
      <c r="B227" s="9" t="s">
        <v>34</v>
      </c>
      <c r="C227" s="13" t="s">
        <v>35</v>
      </c>
      <c r="D227" s="13" t="s">
        <v>36</v>
      </c>
      <c r="E227" s="13" t="s">
        <v>37</v>
      </c>
      <c r="F227" s="920"/>
      <c r="G227" s="920"/>
      <c r="H227" s="924" t="s">
        <v>38</v>
      </c>
      <c r="I227" s="924"/>
      <c r="J227" s="921" t="s">
        <v>31</v>
      </c>
      <c r="K227" s="921" t="s">
        <v>31</v>
      </c>
      <c r="L227" s="925">
        <v>0</v>
      </c>
    </row>
    <row r="228" spans="1:12" ht="22.8" x14ac:dyDescent="0.25">
      <c r="A228" s="918"/>
      <c r="B228" s="14" t="s">
        <v>229</v>
      </c>
      <c r="C228" s="14" t="s">
        <v>4708</v>
      </c>
      <c r="D228" s="15">
        <v>43727</v>
      </c>
      <c r="E228" s="14" t="s">
        <v>4709</v>
      </c>
      <c r="F228" s="920"/>
      <c r="G228" s="920"/>
      <c r="H228" s="924"/>
      <c r="I228" s="924"/>
      <c r="J228" s="921"/>
      <c r="K228" s="921"/>
      <c r="L228" s="925"/>
    </row>
    <row r="229" spans="1:12" ht="24" x14ac:dyDescent="0.25">
      <c r="A229" s="918">
        <v>1641</v>
      </c>
      <c r="B229" s="9" t="s">
        <v>22</v>
      </c>
      <c r="C229" s="13" t="s">
        <v>23</v>
      </c>
      <c r="D229" s="13" t="s">
        <v>24</v>
      </c>
      <c r="E229" s="13" t="s">
        <v>25</v>
      </c>
      <c r="F229" s="919" t="s">
        <v>17</v>
      </c>
      <c r="G229" s="919"/>
      <c r="H229" s="920"/>
      <c r="I229" s="920"/>
      <c r="J229" s="920"/>
      <c r="K229" s="920"/>
      <c r="L229" s="920"/>
    </row>
    <row r="230" spans="1:12" x14ac:dyDescent="0.25">
      <c r="A230" s="918"/>
      <c r="B230" s="921" t="s">
        <v>4703</v>
      </c>
      <c r="C230" s="922" t="s">
        <v>4710</v>
      </c>
      <c r="D230" s="923">
        <v>43731</v>
      </c>
      <c r="E230" s="921" t="s">
        <v>684</v>
      </c>
      <c r="F230" s="921" t="s">
        <v>4711</v>
      </c>
      <c r="G230" s="921"/>
      <c r="H230" s="924" t="s">
        <v>30</v>
      </c>
      <c r="I230" s="924"/>
      <c r="J230" s="14" t="s">
        <v>31</v>
      </c>
      <c r="K230" s="14" t="s">
        <v>32</v>
      </c>
      <c r="L230" s="16">
        <v>690</v>
      </c>
    </row>
    <row r="231" spans="1:12" x14ac:dyDescent="0.25">
      <c r="A231" s="918"/>
      <c r="B231" s="921"/>
      <c r="C231" s="922"/>
      <c r="D231" s="923"/>
      <c r="E231" s="921"/>
      <c r="F231" s="921"/>
      <c r="G231" s="921"/>
      <c r="H231" s="924" t="s">
        <v>33</v>
      </c>
      <c r="I231" s="924"/>
      <c r="J231" s="921" t="s">
        <v>31</v>
      </c>
      <c r="K231" s="921" t="s">
        <v>32</v>
      </c>
      <c r="L231" s="925">
        <v>10000</v>
      </c>
    </row>
    <row r="232" spans="1:12" x14ac:dyDescent="0.25">
      <c r="A232" s="918"/>
      <c r="B232" s="921"/>
      <c r="C232" s="922"/>
      <c r="D232" s="923"/>
      <c r="E232" s="921"/>
      <c r="F232" s="921"/>
      <c r="G232" s="921"/>
      <c r="H232" s="924"/>
      <c r="I232" s="924"/>
      <c r="J232" s="921"/>
      <c r="K232" s="921"/>
      <c r="L232" s="925"/>
    </row>
    <row r="233" spans="1:12" ht="24" x14ac:dyDescent="0.25">
      <c r="A233" s="918"/>
      <c r="B233" s="9" t="s">
        <v>34</v>
      </c>
      <c r="C233" s="13" t="s">
        <v>35</v>
      </c>
      <c r="D233" s="13" t="s">
        <v>36</v>
      </c>
      <c r="E233" s="13" t="s">
        <v>37</v>
      </c>
      <c r="F233" s="920"/>
      <c r="G233" s="920"/>
      <c r="H233" s="924" t="s">
        <v>38</v>
      </c>
      <c r="I233" s="924"/>
      <c r="J233" s="921" t="s">
        <v>31</v>
      </c>
      <c r="K233" s="921" t="s">
        <v>31</v>
      </c>
      <c r="L233" s="925">
        <v>0</v>
      </c>
    </row>
    <row r="234" spans="1:12" ht="22.8" x14ac:dyDescent="0.25">
      <c r="A234" s="918"/>
      <c r="B234" s="14" t="s">
        <v>229</v>
      </c>
      <c r="C234" s="14" t="s">
        <v>4711</v>
      </c>
      <c r="D234" s="15">
        <v>43736</v>
      </c>
      <c r="E234" s="14" t="s">
        <v>4712</v>
      </c>
      <c r="F234" s="920"/>
      <c r="G234" s="920"/>
      <c r="H234" s="924"/>
      <c r="I234" s="924"/>
      <c r="J234" s="921"/>
      <c r="K234" s="921"/>
      <c r="L234" s="925"/>
    </row>
    <row r="235" spans="1:12" ht="24" x14ac:dyDescent="0.25">
      <c r="A235" s="918">
        <v>1642</v>
      </c>
      <c r="B235" s="9" t="s">
        <v>22</v>
      </c>
      <c r="C235" s="13" t="s">
        <v>23</v>
      </c>
      <c r="D235" s="13" t="s">
        <v>24</v>
      </c>
      <c r="E235" s="13" t="s">
        <v>25</v>
      </c>
      <c r="F235" s="919" t="s">
        <v>17</v>
      </c>
      <c r="G235" s="919"/>
      <c r="H235" s="920"/>
      <c r="I235" s="920"/>
      <c r="J235" s="920"/>
      <c r="K235" s="920"/>
      <c r="L235" s="920"/>
    </row>
    <row r="236" spans="1:12" x14ac:dyDescent="0.25">
      <c r="A236" s="918"/>
      <c r="B236" s="921" t="s">
        <v>4713</v>
      </c>
      <c r="C236" s="922" t="s">
        <v>4714</v>
      </c>
      <c r="D236" s="923">
        <v>43643</v>
      </c>
      <c r="E236" s="921" t="s">
        <v>83</v>
      </c>
      <c r="F236" s="921" t="s">
        <v>3158</v>
      </c>
      <c r="G236" s="921"/>
      <c r="H236" s="924" t="s">
        <v>30</v>
      </c>
      <c r="I236" s="924"/>
      <c r="J236" s="14" t="s">
        <v>31</v>
      </c>
      <c r="K236" s="14" t="s">
        <v>32</v>
      </c>
      <c r="L236" s="16">
        <v>508.14</v>
      </c>
    </row>
    <row r="237" spans="1:12" x14ac:dyDescent="0.25">
      <c r="A237" s="918"/>
      <c r="B237" s="921"/>
      <c r="C237" s="922"/>
      <c r="D237" s="923"/>
      <c r="E237" s="921"/>
      <c r="F237" s="921"/>
      <c r="G237" s="921"/>
      <c r="H237" s="924" t="s">
        <v>33</v>
      </c>
      <c r="I237" s="924"/>
      <c r="J237" s="14" t="s">
        <v>31</v>
      </c>
      <c r="K237" s="14" t="s">
        <v>31</v>
      </c>
      <c r="L237" s="16">
        <v>0</v>
      </c>
    </row>
    <row r="238" spans="1:12" ht="24" x14ac:dyDescent="0.25">
      <c r="A238" s="918"/>
      <c r="B238" s="9" t="s">
        <v>34</v>
      </c>
      <c r="C238" s="13" t="s">
        <v>35</v>
      </c>
      <c r="D238" s="13" t="s">
        <v>36</v>
      </c>
      <c r="E238" s="13" t="s">
        <v>37</v>
      </c>
      <c r="F238" s="920"/>
      <c r="G238" s="920"/>
      <c r="H238" s="924" t="s">
        <v>38</v>
      </c>
      <c r="I238" s="924"/>
      <c r="J238" s="921" t="s">
        <v>31</v>
      </c>
      <c r="K238" s="921" t="s">
        <v>31</v>
      </c>
      <c r="L238" s="925">
        <v>0</v>
      </c>
    </row>
    <row r="239" spans="1:12" ht="22.8" x14ac:dyDescent="0.25">
      <c r="A239" s="918"/>
      <c r="B239" s="14" t="s">
        <v>4715</v>
      </c>
      <c r="C239" s="14" t="s">
        <v>3158</v>
      </c>
      <c r="D239" s="15">
        <v>43660</v>
      </c>
      <c r="E239" s="14" t="s">
        <v>4716</v>
      </c>
      <c r="F239" s="920"/>
      <c r="G239" s="920"/>
      <c r="H239" s="924"/>
      <c r="I239" s="924"/>
      <c r="J239" s="921"/>
      <c r="K239" s="921"/>
      <c r="L239" s="925"/>
    </row>
    <row r="240" spans="1:12" ht="24" x14ac:dyDescent="0.25">
      <c r="A240" s="918">
        <v>1643</v>
      </c>
      <c r="B240" s="9" t="s">
        <v>22</v>
      </c>
      <c r="C240" s="13" t="s">
        <v>23</v>
      </c>
      <c r="D240" s="13" t="s">
        <v>24</v>
      </c>
      <c r="E240" s="13" t="s">
        <v>25</v>
      </c>
      <c r="F240" s="919" t="s">
        <v>17</v>
      </c>
      <c r="G240" s="919"/>
      <c r="H240" s="920"/>
      <c r="I240" s="920"/>
      <c r="J240" s="920"/>
      <c r="K240" s="920"/>
      <c r="L240" s="920"/>
    </row>
    <row r="241" spans="1:12" x14ac:dyDescent="0.25">
      <c r="A241" s="918"/>
      <c r="B241" s="921" t="s">
        <v>4713</v>
      </c>
      <c r="C241" s="922" t="s">
        <v>4714</v>
      </c>
      <c r="D241" s="923">
        <v>43643</v>
      </c>
      <c r="E241" s="921" t="s">
        <v>83</v>
      </c>
      <c r="F241" s="921" t="s">
        <v>4717</v>
      </c>
      <c r="G241" s="921"/>
      <c r="H241" s="924" t="s">
        <v>30</v>
      </c>
      <c r="I241" s="924"/>
      <c r="J241" s="14" t="s">
        <v>31</v>
      </c>
      <c r="K241" s="14" t="s">
        <v>32</v>
      </c>
      <c r="L241" s="16">
        <v>219.91</v>
      </c>
    </row>
    <row r="242" spans="1:12" x14ac:dyDescent="0.25">
      <c r="A242" s="918"/>
      <c r="B242" s="921"/>
      <c r="C242" s="922"/>
      <c r="D242" s="923"/>
      <c r="E242" s="921"/>
      <c r="F242" s="921"/>
      <c r="G242" s="921"/>
      <c r="H242" s="924" t="s">
        <v>33</v>
      </c>
      <c r="I242" s="924"/>
      <c r="J242" s="14" t="s">
        <v>31</v>
      </c>
      <c r="K242" s="14" t="s">
        <v>32</v>
      </c>
      <c r="L242" s="16">
        <v>60</v>
      </c>
    </row>
    <row r="243" spans="1:12" ht="24" x14ac:dyDescent="0.25">
      <c r="A243" s="918"/>
      <c r="B243" s="9" t="s">
        <v>34</v>
      </c>
      <c r="C243" s="13" t="s">
        <v>35</v>
      </c>
      <c r="D243" s="13" t="s">
        <v>36</v>
      </c>
      <c r="E243" s="13" t="s">
        <v>37</v>
      </c>
      <c r="F243" s="920"/>
      <c r="G243" s="920"/>
      <c r="H243" s="924" t="s">
        <v>38</v>
      </c>
      <c r="I243" s="924"/>
      <c r="J243" s="921" t="s">
        <v>31</v>
      </c>
      <c r="K243" s="921" t="s">
        <v>32</v>
      </c>
      <c r="L243" s="925">
        <v>350.52</v>
      </c>
    </row>
    <row r="244" spans="1:12" ht="22.8" x14ac:dyDescent="0.25">
      <c r="A244" s="918"/>
      <c r="B244" s="14" t="s">
        <v>4715</v>
      </c>
      <c r="C244" s="14" t="s">
        <v>4717</v>
      </c>
      <c r="D244" s="15">
        <v>43660</v>
      </c>
      <c r="E244" s="14" t="s">
        <v>4716</v>
      </c>
      <c r="F244" s="920"/>
      <c r="G244" s="920"/>
      <c r="H244" s="924"/>
      <c r="I244" s="924"/>
      <c r="J244" s="921"/>
      <c r="K244" s="921"/>
      <c r="L244" s="925"/>
    </row>
    <row r="245" spans="1:12" ht="24" x14ac:dyDescent="0.25">
      <c r="A245" s="918">
        <v>1644</v>
      </c>
      <c r="B245" s="9" t="s">
        <v>22</v>
      </c>
      <c r="C245" s="13" t="s">
        <v>23</v>
      </c>
      <c r="D245" s="13" t="s">
        <v>24</v>
      </c>
      <c r="E245" s="13" t="s">
        <v>25</v>
      </c>
      <c r="F245" s="919" t="s">
        <v>17</v>
      </c>
      <c r="G245" s="919"/>
      <c r="H245" s="920"/>
      <c r="I245" s="920"/>
      <c r="J245" s="920"/>
      <c r="K245" s="920"/>
      <c r="L245" s="920"/>
    </row>
    <row r="246" spans="1:12" x14ac:dyDescent="0.25">
      <c r="A246" s="918"/>
      <c r="B246" s="921" t="s">
        <v>4718</v>
      </c>
      <c r="C246" s="921" t="s">
        <v>4719</v>
      </c>
      <c r="D246" s="923">
        <v>43590</v>
      </c>
      <c r="E246" s="921" t="s">
        <v>3131</v>
      </c>
      <c r="F246" s="921" t="s">
        <v>4720</v>
      </c>
      <c r="G246" s="921"/>
      <c r="H246" s="924" t="s">
        <v>30</v>
      </c>
      <c r="I246" s="924"/>
      <c r="J246" s="14" t="s">
        <v>31</v>
      </c>
      <c r="K246" s="14" t="s">
        <v>31</v>
      </c>
      <c r="L246" s="16">
        <v>0</v>
      </c>
    </row>
    <row r="247" spans="1:12" x14ac:dyDescent="0.25">
      <c r="A247" s="918"/>
      <c r="B247" s="921"/>
      <c r="C247" s="921"/>
      <c r="D247" s="923"/>
      <c r="E247" s="921"/>
      <c r="F247" s="921"/>
      <c r="G247" s="921"/>
      <c r="H247" s="924" t="s">
        <v>33</v>
      </c>
      <c r="I247" s="924"/>
      <c r="J247" s="14" t="s">
        <v>31</v>
      </c>
      <c r="K247" s="14" t="s">
        <v>31</v>
      </c>
      <c r="L247" s="16">
        <v>0</v>
      </c>
    </row>
    <row r="248" spans="1:12" ht="24" x14ac:dyDescent="0.25">
      <c r="A248" s="918"/>
      <c r="B248" s="9" t="s">
        <v>34</v>
      </c>
      <c r="C248" s="13" t="s">
        <v>35</v>
      </c>
      <c r="D248" s="13" t="s">
        <v>36</v>
      </c>
      <c r="E248" s="13" t="s">
        <v>37</v>
      </c>
      <c r="F248" s="920"/>
      <c r="G248" s="920"/>
      <c r="H248" s="924" t="s">
        <v>38</v>
      </c>
      <c r="I248" s="924"/>
      <c r="J248" s="921" t="s">
        <v>31</v>
      </c>
      <c r="K248" s="921" t="s">
        <v>32</v>
      </c>
      <c r="L248" s="925">
        <v>1295</v>
      </c>
    </row>
    <row r="249" spans="1:12" ht="22.8" x14ac:dyDescent="0.25">
      <c r="A249" s="918"/>
      <c r="B249" s="14" t="s">
        <v>105</v>
      </c>
      <c r="C249" s="14" t="s">
        <v>4720</v>
      </c>
      <c r="D249" s="15">
        <v>43595</v>
      </c>
      <c r="E249" s="14" t="s">
        <v>192</v>
      </c>
      <c r="F249" s="920"/>
      <c r="G249" s="920"/>
      <c r="H249" s="924"/>
      <c r="I249" s="924"/>
      <c r="J249" s="921"/>
      <c r="K249" s="921"/>
      <c r="L249" s="925"/>
    </row>
    <row r="250" spans="1:12" ht="24" x14ac:dyDescent="0.25">
      <c r="A250" s="918">
        <v>1645</v>
      </c>
      <c r="B250" s="9" t="s">
        <v>22</v>
      </c>
      <c r="C250" s="13" t="s">
        <v>23</v>
      </c>
      <c r="D250" s="13" t="s">
        <v>24</v>
      </c>
      <c r="E250" s="13" t="s">
        <v>25</v>
      </c>
      <c r="F250" s="919" t="s">
        <v>17</v>
      </c>
      <c r="G250" s="919"/>
      <c r="H250" s="920"/>
      <c r="I250" s="920"/>
      <c r="J250" s="920"/>
      <c r="K250" s="920"/>
      <c r="L250" s="920"/>
    </row>
    <row r="251" spans="1:12" x14ac:dyDescent="0.25">
      <c r="A251" s="918"/>
      <c r="B251" s="921" t="s">
        <v>4721</v>
      </c>
      <c r="C251" s="922" t="s">
        <v>4722</v>
      </c>
      <c r="D251" s="923">
        <v>43565</v>
      </c>
      <c r="E251" s="921" t="s">
        <v>298</v>
      </c>
      <c r="F251" s="921" t="s">
        <v>607</v>
      </c>
      <c r="G251" s="921"/>
      <c r="H251" s="924" t="s">
        <v>30</v>
      </c>
      <c r="I251" s="924"/>
      <c r="J251" s="14" t="s">
        <v>31</v>
      </c>
      <c r="K251" s="14" t="s">
        <v>32</v>
      </c>
      <c r="L251" s="16">
        <v>294</v>
      </c>
    </row>
    <row r="252" spans="1:12" x14ac:dyDescent="0.25">
      <c r="A252" s="918"/>
      <c r="B252" s="921"/>
      <c r="C252" s="922"/>
      <c r="D252" s="923"/>
      <c r="E252" s="921"/>
      <c r="F252" s="921"/>
      <c r="G252" s="921"/>
      <c r="H252" s="924" t="s">
        <v>33</v>
      </c>
      <c r="I252" s="924"/>
      <c r="J252" s="14" t="s">
        <v>31</v>
      </c>
      <c r="K252" s="14" t="s">
        <v>31</v>
      </c>
      <c r="L252" s="16">
        <v>0</v>
      </c>
    </row>
    <row r="253" spans="1:12" ht="24" x14ac:dyDescent="0.25">
      <c r="A253" s="918"/>
      <c r="B253" s="9" t="s">
        <v>34</v>
      </c>
      <c r="C253" s="13" t="s">
        <v>35</v>
      </c>
      <c r="D253" s="13" t="s">
        <v>36</v>
      </c>
      <c r="E253" s="13" t="s">
        <v>37</v>
      </c>
      <c r="F253" s="920"/>
      <c r="G253" s="920"/>
      <c r="H253" s="924" t="s">
        <v>38</v>
      </c>
      <c r="I253" s="924"/>
      <c r="J253" s="921" t="s">
        <v>31</v>
      </c>
      <c r="K253" s="921" t="s">
        <v>32</v>
      </c>
      <c r="L253" s="925">
        <v>949</v>
      </c>
    </row>
    <row r="254" spans="1:12" ht="22.8" x14ac:dyDescent="0.25">
      <c r="A254" s="918"/>
      <c r="B254" s="14" t="s">
        <v>229</v>
      </c>
      <c r="C254" s="14" t="s">
        <v>607</v>
      </c>
      <c r="D254" s="15">
        <v>43566</v>
      </c>
      <c r="E254" s="14" t="s">
        <v>1147</v>
      </c>
      <c r="F254" s="920"/>
      <c r="G254" s="920"/>
      <c r="H254" s="924"/>
      <c r="I254" s="924"/>
      <c r="J254" s="921"/>
      <c r="K254" s="921"/>
      <c r="L254" s="925"/>
    </row>
    <row r="255" spans="1:12" ht="24" x14ac:dyDescent="0.25">
      <c r="A255" s="918">
        <v>1646</v>
      </c>
      <c r="B255" s="9" t="s">
        <v>22</v>
      </c>
      <c r="C255" s="13" t="s">
        <v>23</v>
      </c>
      <c r="D255" s="13" t="s">
        <v>24</v>
      </c>
      <c r="E255" s="13" t="s">
        <v>25</v>
      </c>
      <c r="F255" s="919" t="s">
        <v>17</v>
      </c>
      <c r="G255" s="919"/>
      <c r="H255" s="920"/>
      <c r="I255" s="920"/>
      <c r="J255" s="920"/>
      <c r="K255" s="920"/>
      <c r="L255" s="920"/>
    </row>
    <row r="256" spans="1:12" x14ac:dyDescent="0.25">
      <c r="A256" s="918"/>
      <c r="B256" s="921" t="s">
        <v>4723</v>
      </c>
      <c r="C256" s="922" t="s">
        <v>4724</v>
      </c>
      <c r="D256" s="923">
        <v>43686</v>
      </c>
      <c r="E256" s="921" t="s">
        <v>298</v>
      </c>
      <c r="F256" s="921" t="s">
        <v>601</v>
      </c>
      <c r="G256" s="921"/>
      <c r="H256" s="924" t="s">
        <v>30</v>
      </c>
      <c r="I256" s="924"/>
      <c r="J256" s="14" t="s">
        <v>31</v>
      </c>
      <c r="K256" s="14" t="s">
        <v>32</v>
      </c>
      <c r="L256" s="16">
        <v>383.82</v>
      </c>
    </row>
    <row r="257" spans="1:12" x14ac:dyDescent="0.25">
      <c r="A257" s="918"/>
      <c r="B257" s="921"/>
      <c r="C257" s="922"/>
      <c r="D257" s="923"/>
      <c r="E257" s="921"/>
      <c r="F257" s="921"/>
      <c r="G257" s="921"/>
      <c r="H257" s="924" t="s">
        <v>33</v>
      </c>
      <c r="I257" s="924"/>
      <c r="J257" s="921" t="s">
        <v>31</v>
      </c>
      <c r="K257" s="921" t="s">
        <v>32</v>
      </c>
      <c r="L257" s="925">
        <v>291.95999999999998</v>
      </c>
    </row>
    <row r="258" spans="1:12" x14ac:dyDescent="0.25">
      <c r="A258" s="918"/>
      <c r="B258" s="921"/>
      <c r="C258" s="922"/>
      <c r="D258" s="923"/>
      <c r="E258" s="921"/>
      <c r="F258" s="921"/>
      <c r="G258" s="921"/>
      <c r="H258" s="924"/>
      <c r="I258" s="924"/>
      <c r="J258" s="921"/>
      <c r="K258" s="921"/>
      <c r="L258" s="925"/>
    </row>
    <row r="259" spans="1:12" ht="24" x14ac:dyDescent="0.25">
      <c r="A259" s="918"/>
      <c r="B259" s="9" t="s">
        <v>34</v>
      </c>
      <c r="C259" s="13" t="s">
        <v>35</v>
      </c>
      <c r="D259" s="13" t="s">
        <v>36</v>
      </c>
      <c r="E259" s="13" t="s">
        <v>37</v>
      </c>
      <c r="F259" s="920"/>
      <c r="G259" s="920"/>
      <c r="H259" s="924" t="s">
        <v>38</v>
      </c>
      <c r="I259" s="924"/>
      <c r="J259" s="921" t="s">
        <v>31</v>
      </c>
      <c r="K259" s="921" t="s">
        <v>31</v>
      </c>
      <c r="L259" s="925">
        <v>0</v>
      </c>
    </row>
    <row r="260" spans="1:12" ht="22.8" x14ac:dyDescent="0.25">
      <c r="A260" s="918"/>
      <c r="B260" s="14" t="s">
        <v>39</v>
      </c>
      <c r="C260" s="14" t="s">
        <v>601</v>
      </c>
      <c r="D260" s="15">
        <v>43687</v>
      </c>
      <c r="E260" s="14" t="s">
        <v>4725</v>
      </c>
      <c r="F260" s="920"/>
      <c r="G260" s="920"/>
      <c r="H260" s="924"/>
      <c r="I260" s="924"/>
      <c r="J260" s="921"/>
      <c r="K260" s="921"/>
      <c r="L260" s="925"/>
    </row>
    <row r="261" spans="1:12" ht="24" x14ac:dyDescent="0.25">
      <c r="A261" s="918">
        <v>1647</v>
      </c>
      <c r="B261" s="9" t="s">
        <v>22</v>
      </c>
      <c r="C261" s="13" t="s">
        <v>23</v>
      </c>
      <c r="D261" s="13" t="s">
        <v>24</v>
      </c>
      <c r="E261" s="13" t="s">
        <v>25</v>
      </c>
      <c r="F261" s="919" t="s">
        <v>17</v>
      </c>
      <c r="G261" s="919"/>
      <c r="H261" s="920"/>
      <c r="I261" s="920"/>
      <c r="J261" s="920"/>
      <c r="K261" s="920"/>
      <c r="L261" s="920"/>
    </row>
    <row r="262" spans="1:12" x14ac:dyDescent="0.25">
      <c r="A262" s="918"/>
      <c r="B262" s="921" t="s">
        <v>4726</v>
      </c>
      <c r="C262" s="922" t="s">
        <v>4727</v>
      </c>
      <c r="D262" s="923">
        <v>43673</v>
      </c>
      <c r="E262" s="921" t="s">
        <v>298</v>
      </c>
      <c r="F262" s="921" t="s">
        <v>4728</v>
      </c>
      <c r="G262" s="921"/>
      <c r="H262" s="924" t="s">
        <v>30</v>
      </c>
      <c r="I262" s="924"/>
      <c r="J262" s="14" t="s">
        <v>31</v>
      </c>
      <c r="K262" s="14" t="s">
        <v>32</v>
      </c>
      <c r="L262" s="16">
        <v>277.89</v>
      </c>
    </row>
    <row r="263" spans="1:12" x14ac:dyDescent="0.25">
      <c r="A263" s="918"/>
      <c r="B263" s="921"/>
      <c r="C263" s="922"/>
      <c r="D263" s="923"/>
      <c r="E263" s="921"/>
      <c r="F263" s="921"/>
      <c r="G263" s="921"/>
      <c r="H263" s="924" t="s">
        <v>33</v>
      </c>
      <c r="I263" s="924"/>
      <c r="J263" s="14" t="s">
        <v>31</v>
      </c>
      <c r="K263" s="14" t="s">
        <v>31</v>
      </c>
      <c r="L263" s="16">
        <v>0</v>
      </c>
    </row>
    <row r="264" spans="1:12" ht="24" x14ac:dyDescent="0.25">
      <c r="A264" s="918"/>
      <c r="B264" s="9" t="s">
        <v>34</v>
      </c>
      <c r="C264" s="13" t="s">
        <v>35</v>
      </c>
      <c r="D264" s="13" t="s">
        <v>36</v>
      </c>
      <c r="E264" s="13" t="s">
        <v>37</v>
      </c>
      <c r="F264" s="920"/>
      <c r="G264" s="920"/>
      <c r="H264" s="924" t="s">
        <v>38</v>
      </c>
      <c r="I264" s="924"/>
      <c r="J264" s="921" t="s">
        <v>31</v>
      </c>
      <c r="K264" s="921" t="s">
        <v>32</v>
      </c>
      <c r="L264" s="925">
        <v>100</v>
      </c>
    </row>
    <row r="265" spans="1:12" ht="22.8" x14ac:dyDescent="0.25">
      <c r="A265" s="918"/>
      <c r="B265" s="14" t="s">
        <v>39</v>
      </c>
      <c r="C265" s="14" t="s">
        <v>4728</v>
      </c>
      <c r="D265" s="15">
        <v>43678</v>
      </c>
      <c r="E265" s="14" t="s">
        <v>4729</v>
      </c>
      <c r="F265" s="920"/>
      <c r="G265" s="920"/>
      <c r="H265" s="924"/>
      <c r="I265" s="924"/>
      <c r="J265" s="921"/>
      <c r="K265" s="921"/>
      <c r="L265" s="925"/>
    </row>
    <row r="266" spans="1:12" ht="24" x14ac:dyDescent="0.25">
      <c r="A266" s="918">
        <v>1648</v>
      </c>
      <c r="B266" s="9" t="s">
        <v>22</v>
      </c>
      <c r="C266" s="13" t="s">
        <v>23</v>
      </c>
      <c r="D266" s="13" t="s">
        <v>24</v>
      </c>
      <c r="E266" s="13" t="s">
        <v>25</v>
      </c>
      <c r="F266" s="919" t="s">
        <v>17</v>
      </c>
      <c r="G266" s="919"/>
      <c r="H266" s="920"/>
      <c r="I266" s="920"/>
      <c r="J266" s="920"/>
      <c r="K266" s="920"/>
      <c r="L266" s="920"/>
    </row>
    <row r="267" spans="1:12" x14ac:dyDescent="0.25">
      <c r="A267" s="918"/>
      <c r="B267" s="921" t="s">
        <v>4730</v>
      </c>
      <c r="C267" s="922" t="s">
        <v>4731</v>
      </c>
      <c r="D267" s="923">
        <v>43666</v>
      </c>
      <c r="E267" s="921" t="s">
        <v>83</v>
      </c>
      <c r="F267" s="921" t="s">
        <v>1118</v>
      </c>
      <c r="G267" s="921"/>
      <c r="H267" s="924" t="s">
        <v>30</v>
      </c>
      <c r="I267" s="924"/>
      <c r="J267" s="14" t="s">
        <v>31</v>
      </c>
      <c r="K267" s="14" t="s">
        <v>32</v>
      </c>
      <c r="L267" s="16">
        <v>540</v>
      </c>
    </row>
    <row r="268" spans="1:12" x14ac:dyDescent="0.25">
      <c r="A268" s="918"/>
      <c r="B268" s="921"/>
      <c r="C268" s="922"/>
      <c r="D268" s="923"/>
      <c r="E268" s="921"/>
      <c r="F268" s="921"/>
      <c r="G268" s="921"/>
      <c r="H268" s="924" t="s">
        <v>33</v>
      </c>
      <c r="I268" s="924"/>
      <c r="J268" s="921" t="s">
        <v>31</v>
      </c>
      <c r="K268" s="921" t="s">
        <v>32</v>
      </c>
      <c r="L268" s="925">
        <v>400.31</v>
      </c>
    </row>
    <row r="269" spans="1:12" x14ac:dyDescent="0.25">
      <c r="A269" s="918"/>
      <c r="B269" s="921"/>
      <c r="C269" s="922"/>
      <c r="D269" s="923"/>
      <c r="E269" s="921"/>
      <c r="F269" s="921"/>
      <c r="G269" s="921"/>
      <c r="H269" s="924"/>
      <c r="I269" s="924"/>
      <c r="J269" s="921"/>
      <c r="K269" s="921"/>
      <c r="L269" s="925"/>
    </row>
    <row r="270" spans="1:12" ht="24" x14ac:dyDescent="0.25">
      <c r="A270" s="918"/>
      <c r="B270" s="9" t="s">
        <v>34</v>
      </c>
      <c r="C270" s="13" t="s">
        <v>35</v>
      </c>
      <c r="D270" s="13" t="s">
        <v>36</v>
      </c>
      <c r="E270" s="13" t="s">
        <v>37</v>
      </c>
      <c r="F270" s="920"/>
      <c r="G270" s="920"/>
      <c r="H270" s="924" t="s">
        <v>38</v>
      </c>
      <c r="I270" s="924"/>
      <c r="J270" s="921" t="s">
        <v>31</v>
      </c>
      <c r="K270" s="921" t="s">
        <v>31</v>
      </c>
      <c r="L270" s="925">
        <v>0</v>
      </c>
    </row>
    <row r="271" spans="1:12" ht="22.8" x14ac:dyDescent="0.25">
      <c r="A271" s="918"/>
      <c r="B271" s="14" t="s">
        <v>204</v>
      </c>
      <c r="C271" s="14" t="s">
        <v>1118</v>
      </c>
      <c r="D271" s="15">
        <v>43675</v>
      </c>
      <c r="E271" s="14" t="s">
        <v>1119</v>
      </c>
      <c r="F271" s="920"/>
      <c r="G271" s="920"/>
      <c r="H271" s="924"/>
      <c r="I271" s="924"/>
      <c r="J271" s="921"/>
      <c r="K271" s="921"/>
      <c r="L271" s="925"/>
    </row>
    <row r="272" spans="1:12" ht="24" x14ac:dyDescent="0.25">
      <c r="A272" s="918">
        <v>1649</v>
      </c>
      <c r="B272" s="9" t="s">
        <v>22</v>
      </c>
      <c r="C272" s="13" t="s">
        <v>23</v>
      </c>
      <c r="D272" s="13" t="s">
        <v>24</v>
      </c>
      <c r="E272" s="13" t="s">
        <v>25</v>
      </c>
      <c r="F272" s="919" t="s">
        <v>17</v>
      </c>
      <c r="G272" s="919"/>
      <c r="H272" s="920"/>
      <c r="I272" s="920"/>
      <c r="J272" s="920"/>
      <c r="K272" s="920"/>
      <c r="L272" s="920"/>
    </row>
    <row r="273" spans="1:12" x14ac:dyDescent="0.25">
      <c r="A273" s="918"/>
      <c r="B273" s="921" t="s">
        <v>4730</v>
      </c>
      <c r="C273" s="922" t="s">
        <v>4731</v>
      </c>
      <c r="D273" s="923">
        <v>43666</v>
      </c>
      <c r="E273" s="921" t="s">
        <v>83</v>
      </c>
      <c r="F273" s="921" t="s">
        <v>4732</v>
      </c>
      <c r="G273" s="921"/>
      <c r="H273" s="924" t="s">
        <v>30</v>
      </c>
      <c r="I273" s="924"/>
      <c r="J273" s="14" t="s">
        <v>31</v>
      </c>
      <c r="K273" s="14" t="s">
        <v>31</v>
      </c>
      <c r="L273" s="16">
        <v>0</v>
      </c>
    </row>
    <row r="274" spans="1:12" x14ac:dyDescent="0.25">
      <c r="A274" s="918"/>
      <c r="B274" s="921"/>
      <c r="C274" s="922"/>
      <c r="D274" s="923"/>
      <c r="E274" s="921"/>
      <c r="F274" s="921"/>
      <c r="G274" s="921"/>
      <c r="H274" s="924" t="s">
        <v>33</v>
      </c>
      <c r="I274" s="924"/>
      <c r="J274" s="921" t="s">
        <v>31</v>
      </c>
      <c r="K274" s="921" t="s">
        <v>31</v>
      </c>
      <c r="L274" s="925">
        <v>0</v>
      </c>
    </row>
    <row r="275" spans="1:12" x14ac:dyDescent="0.25">
      <c r="A275" s="918"/>
      <c r="B275" s="921"/>
      <c r="C275" s="922"/>
      <c r="D275" s="923"/>
      <c r="E275" s="921"/>
      <c r="F275" s="921"/>
      <c r="G275" s="921"/>
      <c r="H275" s="924"/>
      <c r="I275" s="924"/>
      <c r="J275" s="921"/>
      <c r="K275" s="921"/>
      <c r="L275" s="925"/>
    </row>
    <row r="276" spans="1:12" ht="24" x14ac:dyDescent="0.25">
      <c r="A276" s="918"/>
      <c r="B276" s="9" t="s">
        <v>34</v>
      </c>
      <c r="C276" s="13" t="s">
        <v>35</v>
      </c>
      <c r="D276" s="13" t="s">
        <v>36</v>
      </c>
      <c r="E276" s="13" t="s">
        <v>37</v>
      </c>
      <c r="F276" s="920"/>
      <c r="G276" s="920"/>
      <c r="H276" s="924" t="s">
        <v>38</v>
      </c>
      <c r="I276" s="924"/>
      <c r="J276" s="921" t="s">
        <v>31</v>
      </c>
      <c r="K276" s="921" t="s">
        <v>32</v>
      </c>
      <c r="L276" s="925">
        <v>350</v>
      </c>
    </row>
    <row r="277" spans="1:12" ht="22.8" x14ac:dyDescent="0.25">
      <c r="A277" s="918"/>
      <c r="B277" s="14" t="s">
        <v>204</v>
      </c>
      <c r="C277" s="14" t="s">
        <v>4732</v>
      </c>
      <c r="D277" s="15">
        <v>43675</v>
      </c>
      <c r="E277" s="14" t="s">
        <v>1119</v>
      </c>
      <c r="F277" s="920"/>
      <c r="G277" s="920"/>
      <c r="H277" s="924"/>
      <c r="I277" s="924"/>
      <c r="J277" s="921"/>
      <c r="K277" s="921"/>
      <c r="L277" s="925"/>
    </row>
    <row r="278" spans="1:12" ht="24" x14ac:dyDescent="0.25">
      <c r="A278" s="918">
        <v>1650</v>
      </c>
      <c r="B278" s="9" t="s">
        <v>22</v>
      </c>
      <c r="C278" s="13" t="s">
        <v>23</v>
      </c>
      <c r="D278" s="13" t="s">
        <v>24</v>
      </c>
      <c r="E278" s="13" t="s">
        <v>25</v>
      </c>
      <c r="F278" s="919" t="s">
        <v>17</v>
      </c>
      <c r="G278" s="919"/>
      <c r="H278" s="920"/>
      <c r="I278" s="920"/>
      <c r="J278" s="920"/>
      <c r="K278" s="920"/>
      <c r="L278" s="920"/>
    </row>
    <row r="279" spans="1:12" x14ac:dyDescent="0.25">
      <c r="A279" s="918"/>
      <c r="B279" s="921" t="s">
        <v>4733</v>
      </c>
      <c r="C279" s="922" t="s">
        <v>4734</v>
      </c>
      <c r="D279" s="923">
        <v>43556</v>
      </c>
      <c r="E279" s="921" t="s">
        <v>283</v>
      </c>
      <c r="F279" s="921" t="s">
        <v>284</v>
      </c>
      <c r="G279" s="921"/>
      <c r="H279" s="924" t="s">
        <v>30</v>
      </c>
      <c r="I279" s="924"/>
      <c r="J279" s="14" t="s">
        <v>31</v>
      </c>
      <c r="K279" s="14" t="s">
        <v>32</v>
      </c>
      <c r="L279" s="16">
        <v>605.38</v>
      </c>
    </row>
    <row r="280" spans="1:12" x14ac:dyDescent="0.25">
      <c r="A280" s="918"/>
      <c r="B280" s="921"/>
      <c r="C280" s="922"/>
      <c r="D280" s="923"/>
      <c r="E280" s="921"/>
      <c r="F280" s="921"/>
      <c r="G280" s="921"/>
      <c r="H280" s="924" t="s">
        <v>33</v>
      </c>
      <c r="I280" s="924"/>
      <c r="J280" s="14" t="s">
        <v>31</v>
      </c>
      <c r="K280" s="14" t="s">
        <v>32</v>
      </c>
      <c r="L280" s="16">
        <v>346.14</v>
      </c>
    </row>
    <row r="281" spans="1:12" ht="24" x14ac:dyDescent="0.25">
      <c r="A281" s="918"/>
      <c r="B281" s="9" t="s">
        <v>34</v>
      </c>
      <c r="C281" s="13" t="s">
        <v>35</v>
      </c>
      <c r="D281" s="13" t="s">
        <v>36</v>
      </c>
      <c r="E281" s="13" t="s">
        <v>37</v>
      </c>
      <c r="F281" s="920"/>
      <c r="G281" s="920"/>
      <c r="H281" s="924" t="s">
        <v>38</v>
      </c>
      <c r="I281" s="924"/>
      <c r="J281" s="921" t="s">
        <v>31</v>
      </c>
      <c r="K281" s="921" t="s">
        <v>32</v>
      </c>
      <c r="L281" s="925">
        <v>75</v>
      </c>
    </row>
    <row r="282" spans="1:12" ht="22.8" x14ac:dyDescent="0.25">
      <c r="A282" s="918"/>
      <c r="B282" s="14" t="s">
        <v>39</v>
      </c>
      <c r="C282" s="14" t="s">
        <v>284</v>
      </c>
      <c r="D282" s="15">
        <v>43558</v>
      </c>
      <c r="E282" s="14" t="s">
        <v>1009</v>
      </c>
      <c r="F282" s="920"/>
      <c r="G282" s="920"/>
      <c r="H282" s="924"/>
      <c r="I282" s="924"/>
      <c r="J282" s="921"/>
      <c r="K282" s="921"/>
      <c r="L282" s="925"/>
    </row>
    <row r="283" spans="1:12" ht="24" x14ac:dyDescent="0.25">
      <c r="A283" s="918">
        <v>1651</v>
      </c>
      <c r="B283" s="9" t="s">
        <v>22</v>
      </c>
      <c r="C283" s="13" t="s">
        <v>23</v>
      </c>
      <c r="D283" s="13" t="s">
        <v>24</v>
      </c>
      <c r="E283" s="13" t="s">
        <v>25</v>
      </c>
      <c r="F283" s="919" t="s">
        <v>17</v>
      </c>
      <c r="G283" s="919"/>
      <c r="H283" s="920"/>
      <c r="I283" s="920"/>
      <c r="J283" s="920"/>
      <c r="K283" s="920"/>
      <c r="L283" s="920"/>
    </row>
    <row r="284" spans="1:12" x14ac:dyDescent="0.25">
      <c r="A284" s="918"/>
      <c r="B284" s="921" t="s">
        <v>4733</v>
      </c>
      <c r="C284" s="922" t="s">
        <v>4735</v>
      </c>
      <c r="D284" s="923">
        <v>43568</v>
      </c>
      <c r="E284" s="921" t="s">
        <v>207</v>
      </c>
      <c r="F284" s="921" t="s">
        <v>208</v>
      </c>
      <c r="G284" s="921"/>
      <c r="H284" s="924" t="s">
        <v>30</v>
      </c>
      <c r="I284" s="924"/>
      <c r="J284" s="14" t="s">
        <v>31</v>
      </c>
      <c r="K284" s="14" t="s">
        <v>32</v>
      </c>
      <c r="L284" s="16">
        <v>251</v>
      </c>
    </row>
    <row r="285" spans="1:12" x14ac:dyDescent="0.25">
      <c r="A285" s="918"/>
      <c r="B285" s="921"/>
      <c r="C285" s="922"/>
      <c r="D285" s="923"/>
      <c r="E285" s="921"/>
      <c r="F285" s="921"/>
      <c r="G285" s="921"/>
      <c r="H285" s="924" t="s">
        <v>33</v>
      </c>
      <c r="I285" s="924"/>
      <c r="J285" s="14" t="s">
        <v>31</v>
      </c>
      <c r="K285" s="14" t="s">
        <v>32</v>
      </c>
      <c r="L285" s="16">
        <v>321.59000000000003</v>
      </c>
    </row>
    <row r="286" spans="1:12" ht="24" x14ac:dyDescent="0.25">
      <c r="A286" s="918"/>
      <c r="B286" s="9" t="s">
        <v>34</v>
      </c>
      <c r="C286" s="13" t="s">
        <v>35</v>
      </c>
      <c r="D286" s="13" t="s">
        <v>36</v>
      </c>
      <c r="E286" s="13" t="s">
        <v>37</v>
      </c>
      <c r="F286" s="920"/>
      <c r="G286" s="920"/>
      <c r="H286" s="924" t="s">
        <v>38</v>
      </c>
      <c r="I286" s="924"/>
      <c r="J286" s="921" t="s">
        <v>31</v>
      </c>
      <c r="K286" s="921" t="s">
        <v>32</v>
      </c>
      <c r="L286" s="925">
        <v>258</v>
      </c>
    </row>
    <row r="287" spans="1:12" ht="22.8" x14ac:dyDescent="0.25">
      <c r="A287" s="918"/>
      <c r="B287" s="14" t="s">
        <v>39</v>
      </c>
      <c r="C287" s="14" t="s">
        <v>208</v>
      </c>
      <c r="D287" s="15">
        <v>43570</v>
      </c>
      <c r="E287" s="14" t="s">
        <v>1796</v>
      </c>
      <c r="F287" s="920"/>
      <c r="G287" s="920"/>
      <c r="H287" s="924"/>
      <c r="I287" s="924"/>
      <c r="J287" s="921"/>
      <c r="K287" s="921"/>
      <c r="L287" s="925"/>
    </row>
    <row r="288" spans="1:12" ht="24" x14ac:dyDescent="0.25">
      <c r="A288" s="918">
        <v>1652</v>
      </c>
      <c r="B288" s="9" t="s">
        <v>22</v>
      </c>
      <c r="C288" s="13" t="s">
        <v>23</v>
      </c>
      <c r="D288" s="13" t="s">
        <v>24</v>
      </c>
      <c r="E288" s="13" t="s">
        <v>25</v>
      </c>
      <c r="F288" s="919" t="s">
        <v>17</v>
      </c>
      <c r="G288" s="919"/>
      <c r="H288" s="920"/>
      <c r="I288" s="920"/>
      <c r="J288" s="920"/>
      <c r="K288" s="920"/>
      <c r="L288" s="920"/>
    </row>
    <row r="289" spans="1:12" x14ac:dyDescent="0.25">
      <c r="A289" s="918"/>
      <c r="B289" s="921" t="s">
        <v>4733</v>
      </c>
      <c r="C289" s="922" t="s">
        <v>4736</v>
      </c>
      <c r="D289" s="923">
        <v>43584</v>
      </c>
      <c r="E289" s="921" t="s">
        <v>839</v>
      </c>
      <c r="F289" s="921" t="s">
        <v>840</v>
      </c>
      <c r="G289" s="921"/>
      <c r="H289" s="924" t="s">
        <v>30</v>
      </c>
      <c r="I289" s="924"/>
      <c r="J289" s="14" t="s">
        <v>31</v>
      </c>
      <c r="K289" s="14" t="s">
        <v>32</v>
      </c>
      <c r="L289" s="16">
        <v>479</v>
      </c>
    </row>
    <row r="290" spans="1:12" x14ac:dyDescent="0.25">
      <c r="A290" s="918"/>
      <c r="B290" s="921"/>
      <c r="C290" s="922"/>
      <c r="D290" s="923"/>
      <c r="E290" s="921"/>
      <c r="F290" s="921"/>
      <c r="G290" s="921"/>
      <c r="H290" s="924" t="s">
        <v>33</v>
      </c>
      <c r="I290" s="924"/>
      <c r="J290" s="14" t="s">
        <v>31</v>
      </c>
      <c r="K290" s="14" t="s">
        <v>32</v>
      </c>
      <c r="L290" s="16">
        <v>302.02</v>
      </c>
    </row>
    <row r="291" spans="1:12" ht="24" x14ac:dyDescent="0.25">
      <c r="A291" s="918"/>
      <c r="B291" s="9" t="s">
        <v>34</v>
      </c>
      <c r="C291" s="13" t="s">
        <v>35</v>
      </c>
      <c r="D291" s="13" t="s">
        <v>36</v>
      </c>
      <c r="E291" s="13" t="s">
        <v>37</v>
      </c>
      <c r="F291" s="920"/>
      <c r="G291" s="920"/>
      <c r="H291" s="924" t="s">
        <v>38</v>
      </c>
      <c r="I291" s="924"/>
      <c r="J291" s="921" t="s">
        <v>31</v>
      </c>
      <c r="K291" s="921" t="s">
        <v>32</v>
      </c>
      <c r="L291" s="925">
        <v>308.5</v>
      </c>
    </row>
    <row r="292" spans="1:12" ht="22.8" x14ac:dyDescent="0.25">
      <c r="A292" s="918"/>
      <c r="B292" s="14" t="s">
        <v>39</v>
      </c>
      <c r="C292" s="14" t="s">
        <v>840</v>
      </c>
      <c r="D292" s="15">
        <v>43586</v>
      </c>
      <c r="E292" s="14" t="s">
        <v>986</v>
      </c>
      <c r="F292" s="920"/>
      <c r="G292" s="920"/>
      <c r="H292" s="924"/>
      <c r="I292" s="924"/>
      <c r="J292" s="921"/>
      <c r="K292" s="921"/>
      <c r="L292" s="925"/>
    </row>
    <row r="293" spans="1:12" ht="24" x14ac:dyDescent="0.25">
      <c r="A293" s="918">
        <v>1653</v>
      </c>
      <c r="B293" s="9" t="s">
        <v>22</v>
      </c>
      <c r="C293" s="13" t="s">
        <v>23</v>
      </c>
      <c r="D293" s="13" t="s">
        <v>24</v>
      </c>
      <c r="E293" s="13" t="s">
        <v>25</v>
      </c>
      <c r="F293" s="919" t="s">
        <v>17</v>
      </c>
      <c r="G293" s="919"/>
      <c r="H293" s="920"/>
      <c r="I293" s="920"/>
      <c r="J293" s="920"/>
      <c r="K293" s="920"/>
      <c r="L293" s="920"/>
    </row>
    <row r="294" spans="1:12" x14ac:dyDescent="0.25">
      <c r="A294" s="918"/>
      <c r="B294" s="921" t="s">
        <v>4733</v>
      </c>
      <c r="C294" s="922" t="s">
        <v>4737</v>
      </c>
      <c r="D294" s="923">
        <v>43592</v>
      </c>
      <c r="E294" s="921" t="s">
        <v>187</v>
      </c>
      <c r="F294" s="921" t="s">
        <v>982</v>
      </c>
      <c r="G294" s="921"/>
      <c r="H294" s="924" t="s">
        <v>30</v>
      </c>
      <c r="I294" s="924"/>
      <c r="J294" s="14" t="s">
        <v>31</v>
      </c>
      <c r="K294" s="14" t="s">
        <v>32</v>
      </c>
      <c r="L294" s="16">
        <v>130</v>
      </c>
    </row>
    <row r="295" spans="1:12" x14ac:dyDescent="0.25">
      <c r="A295" s="918"/>
      <c r="B295" s="921"/>
      <c r="C295" s="922"/>
      <c r="D295" s="923"/>
      <c r="E295" s="921"/>
      <c r="F295" s="921"/>
      <c r="G295" s="921"/>
      <c r="H295" s="924" t="s">
        <v>33</v>
      </c>
      <c r="I295" s="924"/>
      <c r="J295" s="14" t="s">
        <v>31</v>
      </c>
      <c r="K295" s="14" t="s">
        <v>32</v>
      </c>
      <c r="L295" s="16">
        <v>311.95999999999998</v>
      </c>
    </row>
    <row r="296" spans="1:12" ht="24" x14ac:dyDescent="0.25">
      <c r="A296" s="918"/>
      <c r="B296" s="9" t="s">
        <v>34</v>
      </c>
      <c r="C296" s="13" t="s">
        <v>35</v>
      </c>
      <c r="D296" s="13" t="s">
        <v>36</v>
      </c>
      <c r="E296" s="13" t="s">
        <v>37</v>
      </c>
      <c r="F296" s="920"/>
      <c r="G296" s="920"/>
      <c r="H296" s="924" t="s">
        <v>38</v>
      </c>
      <c r="I296" s="924"/>
      <c r="J296" s="921" t="s">
        <v>31</v>
      </c>
      <c r="K296" s="921" t="s">
        <v>31</v>
      </c>
      <c r="L296" s="925">
        <v>0</v>
      </c>
    </row>
    <row r="297" spans="1:12" ht="22.8" x14ac:dyDescent="0.25">
      <c r="A297" s="918"/>
      <c r="B297" s="14" t="s">
        <v>39</v>
      </c>
      <c r="C297" s="14" t="s">
        <v>982</v>
      </c>
      <c r="D297" s="15">
        <v>43593</v>
      </c>
      <c r="E297" s="14" t="s">
        <v>205</v>
      </c>
      <c r="F297" s="920"/>
      <c r="G297" s="920"/>
      <c r="H297" s="924"/>
      <c r="I297" s="924"/>
      <c r="J297" s="921"/>
      <c r="K297" s="921"/>
      <c r="L297" s="925"/>
    </row>
    <row r="298" spans="1:12" ht="24" x14ac:dyDescent="0.25">
      <c r="A298" s="918">
        <v>1654</v>
      </c>
      <c r="B298" s="9" t="s">
        <v>22</v>
      </c>
      <c r="C298" s="13" t="s">
        <v>23</v>
      </c>
      <c r="D298" s="13" t="s">
        <v>24</v>
      </c>
      <c r="E298" s="13" t="s">
        <v>25</v>
      </c>
      <c r="F298" s="919" t="s">
        <v>17</v>
      </c>
      <c r="G298" s="919"/>
      <c r="H298" s="920"/>
      <c r="I298" s="920"/>
      <c r="J298" s="920"/>
      <c r="K298" s="920"/>
      <c r="L298" s="920"/>
    </row>
    <row r="299" spans="1:12" x14ac:dyDescent="0.25">
      <c r="A299" s="918"/>
      <c r="B299" s="921" t="s">
        <v>4733</v>
      </c>
      <c r="C299" s="922" t="s">
        <v>4738</v>
      </c>
      <c r="D299" s="923">
        <v>43640</v>
      </c>
      <c r="E299" s="921" t="s">
        <v>977</v>
      </c>
      <c r="F299" s="921" t="s">
        <v>978</v>
      </c>
      <c r="G299" s="921"/>
      <c r="H299" s="924" t="s">
        <v>30</v>
      </c>
      <c r="I299" s="924"/>
      <c r="J299" s="14" t="s">
        <v>31</v>
      </c>
      <c r="K299" s="14" t="s">
        <v>32</v>
      </c>
      <c r="L299" s="16">
        <v>4626.25</v>
      </c>
    </row>
    <row r="300" spans="1:12" x14ac:dyDescent="0.25">
      <c r="A300" s="918"/>
      <c r="B300" s="921"/>
      <c r="C300" s="922"/>
      <c r="D300" s="923"/>
      <c r="E300" s="921"/>
      <c r="F300" s="921"/>
      <c r="G300" s="921"/>
      <c r="H300" s="924" t="s">
        <v>33</v>
      </c>
      <c r="I300" s="924"/>
      <c r="J300" s="14" t="s">
        <v>31</v>
      </c>
      <c r="K300" s="14" t="s">
        <v>31</v>
      </c>
      <c r="L300" s="16">
        <v>0</v>
      </c>
    </row>
    <row r="301" spans="1:12" ht="24" x14ac:dyDescent="0.25">
      <c r="A301" s="918"/>
      <c r="B301" s="9" t="s">
        <v>34</v>
      </c>
      <c r="C301" s="13" t="s">
        <v>35</v>
      </c>
      <c r="D301" s="13" t="s">
        <v>36</v>
      </c>
      <c r="E301" s="13" t="s">
        <v>37</v>
      </c>
      <c r="F301" s="920"/>
      <c r="G301" s="920"/>
      <c r="H301" s="924" t="s">
        <v>38</v>
      </c>
      <c r="I301" s="924"/>
      <c r="J301" s="921" t="s">
        <v>31</v>
      </c>
      <c r="K301" s="921" t="s">
        <v>31</v>
      </c>
      <c r="L301" s="925">
        <v>0</v>
      </c>
    </row>
    <row r="302" spans="1:12" ht="22.8" x14ac:dyDescent="0.25">
      <c r="A302" s="918"/>
      <c r="B302" s="14" t="s">
        <v>39</v>
      </c>
      <c r="C302" s="14" t="s">
        <v>978</v>
      </c>
      <c r="D302" s="15">
        <v>43660</v>
      </c>
      <c r="E302" s="14" t="s">
        <v>4739</v>
      </c>
      <c r="F302" s="920"/>
      <c r="G302" s="920"/>
      <c r="H302" s="924"/>
      <c r="I302" s="924"/>
      <c r="J302" s="921"/>
      <c r="K302" s="921"/>
      <c r="L302" s="925"/>
    </row>
    <row r="303" spans="1:12" ht="24" x14ac:dyDescent="0.25">
      <c r="A303" s="918">
        <v>1655</v>
      </c>
      <c r="B303" s="9" t="s">
        <v>22</v>
      </c>
      <c r="C303" s="13" t="s">
        <v>23</v>
      </c>
      <c r="D303" s="13" t="s">
        <v>24</v>
      </c>
      <c r="E303" s="13" t="s">
        <v>25</v>
      </c>
      <c r="F303" s="919" t="s">
        <v>17</v>
      </c>
      <c r="G303" s="919"/>
      <c r="H303" s="920"/>
      <c r="I303" s="920"/>
      <c r="J303" s="920"/>
      <c r="K303" s="920"/>
      <c r="L303" s="920"/>
    </row>
    <row r="304" spans="1:12" x14ac:dyDescent="0.25">
      <c r="A304" s="918"/>
      <c r="B304" s="921" t="s">
        <v>4733</v>
      </c>
      <c r="C304" s="922" t="s">
        <v>4740</v>
      </c>
      <c r="D304" s="923">
        <v>43681</v>
      </c>
      <c r="E304" s="921" t="s">
        <v>2105</v>
      </c>
      <c r="F304" s="921" t="s">
        <v>4741</v>
      </c>
      <c r="G304" s="921"/>
      <c r="H304" s="924" t="s">
        <v>30</v>
      </c>
      <c r="I304" s="924"/>
      <c r="J304" s="14" t="s">
        <v>31</v>
      </c>
      <c r="K304" s="14" t="s">
        <v>32</v>
      </c>
      <c r="L304" s="16">
        <v>896</v>
      </c>
    </row>
    <row r="305" spans="1:12" x14ac:dyDescent="0.25">
      <c r="A305" s="918"/>
      <c r="B305" s="921"/>
      <c r="C305" s="922"/>
      <c r="D305" s="923"/>
      <c r="E305" s="921"/>
      <c r="F305" s="921"/>
      <c r="G305" s="921"/>
      <c r="H305" s="924" t="s">
        <v>33</v>
      </c>
      <c r="I305" s="924"/>
      <c r="J305" s="921" t="s">
        <v>31</v>
      </c>
      <c r="K305" s="921" t="s">
        <v>32</v>
      </c>
      <c r="L305" s="925">
        <v>573</v>
      </c>
    </row>
    <row r="306" spans="1:12" x14ac:dyDescent="0.25">
      <c r="A306" s="918"/>
      <c r="B306" s="921"/>
      <c r="C306" s="922"/>
      <c r="D306" s="923"/>
      <c r="E306" s="921"/>
      <c r="F306" s="921"/>
      <c r="G306" s="921"/>
      <c r="H306" s="924"/>
      <c r="I306" s="924"/>
      <c r="J306" s="921"/>
      <c r="K306" s="921"/>
      <c r="L306" s="925"/>
    </row>
    <row r="307" spans="1:12" ht="24" x14ac:dyDescent="0.25">
      <c r="A307" s="918"/>
      <c r="B307" s="9" t="s">
        <v>34</v>
      </c>
      <c r="C307" s="13" t="s">
        <v>35</v>
      </c>
      <c r="D307" s="13" t="s">
        <v>36</v>
      </c>
      <c r="E307" s="13" t="s">
        <v>37</v>
      </c>
      <c r="F307" s="920"/>
      <c r="G307" s="920"/>
      <c r="H307" s="924" t="s">
        <v>38</v>
      </c>
      <c r="I307" s="924"/>
      <c r="J307" s="921" t="s">
        <v>31</v>
      </c>
      <c r="K307" s="921" t="s">
        <v>32</v>
      </c>
      <c r="L307" s="925">
        <v>139</v>
      </c>
    </row>
    <row r="308" spans="1:12" ht="22.8" x14ac:dyDescent="0.25">
      <c r="A308" s="918"/>
      <c r="B308" s="14" t="s">
        <v>39</v>
      </c>
      <c r="C308" s="14" t="s">
        <v>4741</v>
      </c>
      <c r="D308" s="15">
        <v>43688</v>
      </c>
      <c r="E308" s="14" t="s">
        <v>4742</v>
      </c>
      <c r="F308" s="920"/>
      <c r="G308" s="920"/>
      <c r="H308" s="924"/>
      <c r="I308" s="924"/>
      <c r="J308" s="921"/>
      <c r="K308" s="921"/>
      <c r="L308" s="925"/>
    </row>
    <row r="309" spans="1:12" ht="24" x14ac:dyDescent="0.25">
      <c r="A309" s="918">
        <v>1656</v>
      </c>
      <c r="B309" s="9" t="s">
        <v>22</v>
      </c>
      <c r="C309" s="13" t="s">
        <v>23</v>
      </c>
      <c r="D309" s="13" t="s">
        <v>24</v>
      </c>
      <c r="E309" s="13" t="s">
        <v>25</v>
      </c>
      <c r="F309" s="919" t="s">
        <v>17</v>
      </c>
      <c r="G309" s="919"/>
      <c r="H309" s="920"/>
      <c r="I309" s="920"/>
      <c r="J309" s="920"/>
      <c r="K309" s="920"/>
      <c r="L309" s="920"/>
    </row>
    <row r="310" spans="1:12" x14ac:dyDescent="0.25">
      <c r="A310" s="918"/>
      <c r="B310" s="921" t="s">
        <v>4733</v>
      </c>
      <c r="C310" s="922" t="s">
        <v>4743</v>
      </c>
      <c r="D310" s="923">
        <v>43709</v>
      </c>
      <c r="E310" s="921" t="s">
        <v>617</v>
      </c>
      <c r="F310" s="921" t="s">
        <v>4744</v>
      </c>
      <c r="G310" s="921"/>
      <c r="H310" s="924" t="s">
        <v>30</v>
      </c>
      <c r="I310" s="924"/>
      <c r="J310" s="14" t="s">
        <v>31</v>
      </c>
      <c r="K310" s="14" t="s">
        <v>32</v>
      </c>
      <c r="L310" s="16">
        <v>630.80000000000007</v>
      </c>
    </row>
    <row r="311" spans="1:12" x14ac:dyDescent="0.25">
      <c r="A311" s="918"/>
      <c r="B311" s="921"/>
      <c r="C311" s="922"/>
      <c r="D311" s="923"/>
      <c r="E311" s="921"/>
      <c r="F311" s="921"/>
      <c r="G311" s="921"/>
      <c r="H311" s="924" t="s">
        <v>33</v>
      </c>
      <c r="I311" s="924"/>
      <c r="J311" s="14" t="s">
        <v>31</v>
      </c>
      <c r="K311" s="14" t="s">
        <v>32</v>
      </c>
      <c r="L311" s="16">
        <v>1250.4100000000001</v>
      </c>
    </row>
    <row r="312" spans="1:12" ht="24" x14ac:dyDescent="0.25">
      <c r="A312" s="918"/>
      <c r="B312" s="9" t="s">
        <v>34</v>
      </c>
      <c r="C312" s="13" t="s">
        <v>35</v>
      </c>
      <c r="D312" s="13" t="s">
        <v>36</v>
      </c>
      <c r="E312" s="13" t="s">
        <v>37</v>
      </c>
      <c r="F312" s="920"/>
      <c r="G312" s="920"/>
      <c r="H312" s="924" t="s">
        <v>38</v>
      </c>
      <c r="I312" s="924"/>
      <c r="J312" s="921" t="s">
        <v>31</v>
      </c>
      <c r="K312" s="921" t="s">
        <v>32</v>
      </c>
      <c r="L312" s="925">
        <v>107</v>
      </c>
    </row>
    <row r="313" spans="1:12" ht="22.8" x14ac:dyDescent="0.25">
      <c r="A313" s="918"/>
      <c r="B313" s="14" t="s">
        <v>39</v>
      </c>
      <c r="C313" s="14" t="s">
        <v>4744</v>
      </c>
      <c r="D313" s="15">
        <v>43714</v>
      </c>
      <c r="E313" s="14" t="s">
        <v>4745</v>
      </c>
      <c r="F313" s="920"/>
      <c r="G313" s="920"/>
      <c r="H313" s="924"/>
      <c r="I313" s="924"/>
      <c r="J313" s="921"/>
      <c r="K313" s="921"/>
      <c r="L313" s="925"/>
    </row>
    <row r="314" spans="1:12" ht="24" x14ac:dyDescent="0.25">
      <c r="A314" s="918">
        <v>1657</v>
      </c>
      <c r="B314" s="9" t="s">
        <v>22</v>
      </c>
      <c r="C314" s="13" t="s">
        <v>23</v>
      </c>
      <c r="D314" s="13" t="s">
        <v>24</v>
      </c>
      <c r="E314" s="13" t="s">
        <v>25</v>
      </c>
      <c r="F314" s="919" t="s">
        <v>17</v>
      </c>
      <c r="G314" s="919"/>
      <c r="H314" s="920"/>
      <c r="I314" s="920"/>
      <c r="J314" s="920"/>
      <c r="K314" s="920"/>
      <c r="L314" s="920"/>
    </row>
    <row r="315" spans="1:12" x14ac:dyDescent="0.25">
      <c r="A315" s="918"/>
      <c r="B315" s="921" t="s">
        <v>4733</v>
      </c>
      <c r="C315" s="922" t="s">
        <v>4746</v>
      </c>
      <c r="D315" s="923">
        <v>43725</v>
      </c>
      <c r="E315" s="921" t="s">
        <v>621</v>
      </c>
      <c r="F315" s="921" t="s">
        <v>622</v>
      </c>
      <c r="G315" s="921"/>
      <c r="H315" s="924" t="s">
        <v>30</v>
      </c>
      <c r="I315" s="924"/>
      <c r="J315" s="14" t="s">
        <v>31</v>
      </c>
      <c r="K315" s="14" t="s">
        <v>32</v>
      </c>
      <c r="L315" s="16">
        <v>242.89</v>
      </c>
    </row>
    <row r="316" spans="1:12" x14ac:dyDescent="0.25">
      <c r="A316" s="918"/>
      <c r="B316" s="921"/>
      <c r="C316" s="922"/>
      <c r="D316" s="923"/>
      <c r="E316" s="921"/>
      <c r="F316" s="921"/>
      <c r="G316" s="921"/>
      <c r="H316" s="924" t="s">
        <v>33</v>
      </c>
      <c r="I316" s="924"/>
      <c r="J316" s="14" t="s">
        <v>31</v>
      </c>
      <c r="K316" s="14" t="s">
        <v>32</v>
      </c>
      <c r="L316" s="16">
        <v>166.6</v>
      </c>
    </row>
    <row r="317" spans="1:12" ht="24" x14ac:dyDescent="0.25">
      <c r="A317" s="918"/>
      <c r="B317" s="9" t="s">
        <v>34</v>
      </c>
      <c r="C317" s="13" t="s">
        <v>35</v>
      </c>
      <c r="D317" s="13" t="s">
        <v>36</v>
      </c>
      <c r="E317" s="13" t="s">
        <v>37</v>
      </c>
      <c r="F317" s="920"/>
      <c r="G317" s="920"/>
      <c r="H317" s="924" t="s">
        <v>38</v>
      </c>
      <c r="I317" s="924"/>
      <c r="J317" s="921" t="s">
        <v>31</v>
      </c>
      <c r="K317" s="921" t="s">
        <v>32</v>
      </c>
      <c r="L317" s="925">
        <v>150</v>
      </c>
    </row>
    <row r="318" spans="1:12" ht="22.8" x14ac:dyDescent="0.25">
      <c r="A318" s="918"/>
      <c r="B318" s="14" t="s">
        <v>39</v>
      </c>
      <c r="C318" s="14" t="s">
        <v>622</v>
      </c>
      <c r="D318" s="15">
        <v>43726</v>
      </c>
      <c r="E318" s="14" t="s">
        <v>4008</v>
      </c>
      <c r="F318" s="920"/>
      <c r="G318" s="920"/>
      <c r="H318" s="924"/>
      <c r="I318" s="924"/>
      <c r="J318" s="921"/>
      <c r="K318" s="921"/>
      <c r="L318" s="925"/>
    </row>
    <row r="319" spans="1:12" ht="24" x14ac:dyDescent="0.25">
      <c r="A319" s="918">
        <v>1658</v>
      </c>
      <c r="B319" s="9" t="s">
        <v>22</v>
      </c>
      <c r="C319" s="13" t="s">
        <v>23</v>
      </c>
      <c r="D319" s="13" t="s">
        <v>24</v>
      </c>
      <c r="E319" s="13" t="s">
        <v>25</v>
      </c>
      <c r="F319" s="919" t="s">
        <v>17</v>
      </c>
      <c r="G319" s="919"/>
      <c r="H319" s="920"/>
      <c r="I319" s="920"/>
      <c r="J319" s="920"/>
      <c r="K319" s="920"/>
      <c r="L319" s="920"/>
    </row>
    <row r="320" spans="1:12" x14ac:dyDescent="0.25">
      <c r="A320" s="918"/>
      <c r="B320" s="921" t="s">
        <v>4747</v>
      </c>
      <c r="C320" s="922" t="s">
        <v>4748</v>
      </c>
      <c r="D320" s="923">
        <v>43556</v>
      </c>
      <c r="E320" s="921" t="s">
        <v>43</v>
      </c>
      <c r="F320" s="921" t="s">
        <v>1620</v>
      </c>
      <c r="G320" s="921"/>
      <c r="H320" s="924" t="s">
        <v>30</v>
      </c>
      <c r="I320" s="924"/>
      <c r="J320" s="14" t="s">
        <v>32</v>
      </c>
      <c r="K320" s="14" t="s">
        <v>32</v>
      </c>
      <c r="L320" s="16">
        <v>1081</v>
      </c>
    </row>
    <row r="321" spans="1:12" x14ac:dyDescent="0.25">
      <c r="A321" s="918"/>
      <c r="B321" s="921"/>
      <c r="C321" s="922"/>
      <c r="D321" s="923"/>
      <c r="E321" s="921"/>
      <c r="F321" s="921"/>
      <c r="G321" s="921"/>
      <c r="H321" s="924" t="s">
        <v>33</v>
      </c>
      <c r="I321" s="924"/>
      <c r="J321" s="14" t="s">
        <v>31</v>
      </c>
      <c r="K321" s="14" t="s">
        <v>32</v>
      </c>
      <c r="L321" s="16">
        <v>2557.92</v>
      </c>
    </row>
    <row r="322" spans="1:12" ht="24" x14ac:dyDescent="0.25">
      <c r="A322" s="918"/>
      <c r="B322" s="9" t="s">
        <v>34</v>
      </c>
      <c r="C322" s="13" t="s">
        <v>35</v>
      </c>
      <c r="D322" s="13" t="s">
        <v>36</v>
      </c>
      <c r="E322" s="13" t="s">
        <v>37</v>
      </c>
      <c r="F322" s="920"/>
      <c r="G322" s="920"/>
      <c r="H322" s="924" t="s">
        <v>38</v>
      </c>
      <c r="I322" s="924"/>
      <c r="J322" s="921" t="s">
        <v>31</v>
      </c>
      <c r="K322" s="921" t="s">
        <v>31</v>
      </c>
      <c r="L322" s="925">
        <v>0</v>
      </c>
    </row>
    <row r="323" spans="1:12" ht="22.8" x14ac:dyDescent="0.25">
      <c r="A323" s="918"/>
      <c r="B323" s="14" t="s">
        <v>39</v>
      </c>
      <c r="C323" s="14" t="s">
        <v>1620</v>
      </c>
      <c r="D323" s="15">
        <v>43561</v>
      </c>
      <c r="E323" s="14" t="s">
        <v>3797</v>
      </c>
      <c r="F323" s="920"/>
      <c r="G323" s="920"/>
      <c r="H323" s="924"/>
      <c r="I323" s="924"/>
      <c r="J323" s="921"/>
      <c r="K323" s="921"/>
      <c r="L323" s="925"/>
    </row>
    <row r="324" spans="1:12" ht="24" x14ac:dyDescent="0.25">
      <c r="A324" s="918">
        <v>1659</v>
      </c>
      <c r="B324" s="9" t="s">
        <v>22</v>
      </c>
      <c r="C324" s="13" t="s">
        <v>23</v>
      </c>
      <c r="D324" s="13" t="s">
        <v>24</v>
      </c>
      <c r="E324" s="13" t="s">
        <v>25</v>
      </c>
      <c r="F324" s="919" t="s">
        <v>17</v>
      </c>
      <c r="G324" s="919"/>
      <c r="H324" s="920"/>
      <c r="I324" s="920"/>
      <c r="J324" s="920"/>
      <c r="K324" s="920"/>
      <c r="L324" s="920"/>
    </row>
    <row r="325" spans="1:12" x14ac:dyDescent="0.25">
      <c r="A325" s="918"/>
      <c r="B325" s="921" t="s">
        <v>4749</v>
      </c>
      <c r="C325" s="922" t="s">
        <v>4750</v>
      </c>
      <c r="D325" s="923">
        <v>43560</v>
      </c>
      <c r="E325" s="921" t="s">
        <v>43</v>
      </c>
      <c r="F325" s="921" t="s">
        <v>4751</v>
      </c>
      <c r="G325" s="921"/>
      <c r="H325" s="924" t="s">
        <v>30</v>
      </c>
      <c r="I325" s="924"/>
      <c r="J325" s="14" t="s">
        <v>31</v>
      </c>
      <c r="K325" s="14" t="s">
        <v>32</v>
      </c>
      <c r="L325" s="16">
        <v>397.63</v>
      </c>
    </row>
    <row r="326" spans="1:12" x14ac:dyDescent="0.25">
      <c r="A326" s="918"/>
      <c r="B326" s="921"/>
      <c r="C326" s="922"/>
      <c r="D326" s="923"/>
      <c r="E326" s="921"/>
      <c r="F326" s="921"/>
      <c r="G326" s="921"/>
      <c r="H326" s="924" t="s">
        <v>33</v>
      </c>
      <c r="I326" s="924"/>
      <c r="J326" s="921" t="s">
        <v>31</v>
      </c>
      <c r="K326" s="921" t="s">
        <v>32</v>
      </c>
      <c r="L326" s="925">
        <v>1304.52</v>
      </c>
    </row>
    <row r="327" spans="1:12" x14ac:dyDescent="0.25">
      <c r="A327" s="918"/>
      <c r="B327" s="921"/>
      <c r="C327" s="922"/>
      <c r="D327" s="923"/>
      <c r="E327" s="921"/>
      <c r="F327" s="921"/>
      <c r="G327" s="921"/>
      <c r="H327" s="924"/>
      <c r="I327" s="924"/>
      <c r="J327" s="921"/>
      <c r="K327" s="921"/>
      <c r="L327" s="925"/>
    </row>
    <row r="328" spans="1:12" ht="24" x14ac:dyDescent="0.25">
      <c r="A328" s="918"/>
      <c r="B328" s="9" t="s">
        <v>34</v>
      </c>
      <c r="C328" s="13" t="s">
        <v>35</v>
      </c>
      <c r="D328" s="13" t="s">
        <v>36</v>
      </c>
      <c r="E328" s="13" t="s">
        <v>37</v>
      </c>
      <c r="F328" s="920"/>
      <c r="G328" s="920"/>
      <c r="H328" s="924" t="s">
        <v>38</v>
      </c>
      <c r="I328" s="924"/>
      <c r="J328" s="921" t="s">
        <v>31</v>
      </c>
      <c r="K328" s="921" t="s">
        <v>31</v>
      </c>
      <c r="L328" s="925">
        <v>0</v>
      </c>
    </row>
    <row r="329" spans="1:12" ht="22.8" x14ac:dyDescent="0.25">
      <c r="A329" s="918"/>
      <c r="B329" s="14" t="s">
        <v>452</v>
      </c>
      <c r="C329" s="14" t="s">
        <v>4751</v>
      </c>
      <c r="D329" s="15">
        <v>43563</v>
      </c>
      <c r="E329" s="14" t="s">
        <v>2752</v>
      </c>
      <c r="F329" s="920"/>
      <c r="G329" s="920"/>
      <c r="H329" s="924"/>
      <c r="I329" s="924"/>
      <c r="J329" s="921"/>
      <c r="K329" s="921"/>
      <c r="L329" s="925"/>
    </row>
    <row r="330" spans="1:12" ht="24" x14ac:dyDescent="0.25">
      <c r="A330" s="918">
        <v>1660</v>
      </c>
      <c r="B330" s="9" t="s">
        <v>22</v>
      </c>
      <c r="C330" s="13" t="s">
        <v>23</v>
      </c>
      <c r="D330" s="13" t="s">
        <v>24</v>
      </c>
      <c r="E330" s="13" t="s">
        <v>25</v>
      </c>
      <c r="F330" s="919" t="s">
        <v>17</v>
      </c>
      <c r="G330" s="919"/>
      <c r="H330" s="920"/>
      <c r="I330" s="920"/>
      <c r="J330" s="920"/>
      <c r="K330" s="920"/>
      <c r="L330" s="920"/>
    </row>
    <row r="331" spans="1:12" x14ac:dyDescent="0.25">
      <c r="A331" s="918"/>
      <c r="B331" s="921" t="s">
        <v>4749</v>
      </c>
      <c r="C331" s="922" t="s">
        <v>4752</v>
      </c>
      <c r="D331" s="923">
        <v>43635</v>
      </c>
      <c r="E331" s="921" t="s">
        <v>4753</v>
      </c>
      <c r="F331" s="921" t="s">
        <v>4751</v>
      </c>
      <c r="G331" s="921"/>
      <c r="H331" s="924" t="s">
        <v>30</v>
      </c>
      <c r="I331" s="924"/>
      <c r="J331" s="14" t="s">
        <v>31</v>
      </c>
      <c r="K331" s="14" t="s">
        <v>32</v>
      </c>
      <c r="L331" s="16">
        <v>605.9</v>
      </c>
    </row>
    <row r="332" spans="1:12" x14ac:dyDescent="0.25">
      <c r="A332" s="918"/>
      <c r="B332" s="921"/>
      <c r="C332" s="922"/>
      <c r="D332" s="923"/>
      <c r="E332" s="921"/>
      <c r="F332" s="921"/>
      <c r="G332" s="921"/>
      <c r="H332" s="924" t="s">
        <v>33</v>
      </c>
      <c r="I332" s="924"/>
      <c r="J332" s="921" t="s">
        <v>31</v>
      </c>
      <c r="K332" s="921" t="s">
        <v>32</v>
      </c>
      <c r="L332" s="925">
        <v>948.24</v>
      </c>
    </row>
    <row r="333" spans="1:12" x14ac:dyDescent="0.25">
      <c r="A333" s="918"/>
      <c r="B333" s="921"/>
      <c r="C333" s="922"/>
      <c r="D333" s="923"/>
      <c r="E333" s="921"/>
      <c r="F333" s="921"/>
      <c r="G333" s="921"/>
      <c r="H333" s="924"/>
      <c r="I333" s="924"/>
      <c r="J333" s="921"/>
      <c r="K333" s="921"/>
      <c r="L333" s="925"/>
    </row>
    <row r="334" spans="1:12" ht="24" x14ac:dyDescent="0.25">
      <c r="A334" s="918"/>
      <c r="B334" s="9" t="s">
        <v>34</v>
      </c>
      <c r="C334" s="13" t="s">
        <v>35</v>
      </c>
      <c r="D334" s="13" t="s">
        <v>36</v>
      </c>
      <c r="E334" s="13" t="s">
        <v>37</v>
      </c>
      <c r="F334" s="920"/>
      <c r="G334" s="920"/>
      <c r="H334" s="924" t="s">
        <v>38</v>
      </c>
      <c r="I334" s="924"/>
      <c r="J334" s="921" t="s">
        <v>31</v>
      </c>
      <c r="K334" s="921" t="s">
        <v>32</v>
      </c>
      <c r="L334" s="925">
        <v>66.930000000000007</v>
      </c>
    </row>
    <row r="335" spans="1:12" ht="22.8" x14ac:dyDescent="0.25">
      <c r="A335" s="918"/>
      <c r="B335" s="14" t="s">
        <v>452</v>
      </c>
      <c r="C335" s="14" t="s">
        <v>4751</v>
      </c>
      <c r="D335" s="15">
        <v>43639</v>
      </c>
      <c r="E335" s="14" t="s">
        <v>394</v>
      </c>
      <c r="F335" s="920"/>
      <c r="G335" s="920"/>
      <c r="H335" s="924"/>
      <c r="I335" s="924"/>
      <c r="J335" s="921"/>
      <c r="K335" s="921"/>
      <c r="L335" s="925"/>
    </row>
    <row r="336" spans="1:12" ht="24" x14ac:dyDescent="0.25">
      <c r="A336" s="918">
        <v>1661</v>
      </c>
      <c r="B336" s="9" t="s">
        <v>22</v>
      </c>
      <c r="C336" s="13" t="s">
        <v>23</v>
      </c>
      <c r="D336" s="13" t="s">
        <v>24</v>
      </c>
      <c r="E336" s="13" t="s">
        <v>25</v>
      </c>
      <c r="F336" s="919" t="s">
        <v>17</v>
      </c>
      <c r="G336" s="919"/>
      <c r="H336" s="920"/>
      <c r="I336" s="920"/>
      <c r="J336" s="920"/>
      <c r="K336" s="920"/>
      <c r="L336" s="920"/>
    </row>
    <row r="337" spans="1:12" x14ac:dyDescent="0.25">
      <c r="A337" s="918"/>
      <c r="B337" s="921" t="s">
        <v>4749</v>
      </c>
      <c r="C337" s="922" t="s">
        <v>4754</v>
      </c>
      <c r="D337" s="923">
        <v>43648</v>
      </c>
      <c r="E337" s="921" t="s">
        <v>633</v>
      </c>
      <c r="F337" s="921" t="s">
        <v>3363</v>
      </c>
      <c r="G337" s="921"/>
      <c r="H337" s="924" t="s">
        <v>30</v>
      </c>
      <c r="I337" s="924"/>
      <c r="J337" s="14" t="s">
        <v>31</v>
      </c>
      <c r="K337" s="14" t="s">
        <v>32</v>
      </c>
      <c r="L337" s="16">
        <v>458.55</v>
      </c>
    </row>
    <row r="338" spans="1:12" x14ac:dyDescent="0.25">
      <c r="A338" s="918"/>
      <c r="B338" s="921"/>
      <c r="C338" s="922"/>
      <c r="D338" s="923"/>
      <c r="E338" s="921"/>
      <c r="F338" s="921"/>
      <c r="G338" s="921"/>
      <c r="H338" s="924" t="s">
        <v>33</v>
      </c>
      <c r="I338" s="924"/>
      <c r="J338" s="921" t="s">
        <v>31</v>
      </c>
      <c r="K338" s="921" t="s">
        <v>32</v>
      </c>
      <c r="L338" s="925">
        <v>2210.4</v>
      </c>
    </row>
    <row r="339" spans="1:12" x14ac:dyDescent="0.25">
      <c r="A339" s="918"/>
      <c r="B339" s="921"/>
      <c r="C339" s="922"/>
      <c r="D339" s="923"/>
      <c r="E339" s="921"/>
      <c r="F339" s="921"/>
      <c r="G339" s="921"/>
      <c r="H339" s="924"/>
      <c r="I339" s="924"/>
      <c r="J339" s="921"/>
      <c r="K339" s="921"/>
      <c r="L339" s="925"/>
    </row>
    <row r="340" spans="1:12" ht="24" x14ac:dyDescent="0.25">
      <c r="A340" s="918"/>
      <c r="B340" s="9" t="s">
        <v>34</v>
      </c>
      <c r="C340" s="13" t="s">
        <v>35</v>
      </c>
      <c r="D340" s="13" t="s">
        <v>36</v>
      </c>
      <c r="E340" s="13" t="s">
        <v>37</v>
      </c>
      <c r="F340" s="920"/>
      <c r="G340" s="920"/>
      <c r="H340" s="924" t="s">
        <v>38</v>
      </c>
      <c r="I340" s="924"/>
      <c r="J340" s="921" t="s">
        <v>31</v>
      </c>
      <c r="K340" s="921" t="s">
        <v>32</v>
      </c>
      <c r="L340" s="925">
        <v>644.22</v>
      </c>
    </row>
    <row r="341" spans="1:12" ht="22.8" x14ac:dyDescent="0.25">
      <c r="A341" s="918"/>
      <c r="B341" s="14" t="s">
        <v>452</v>
      </c>
      <c r="C341" s="14" t="s">
        <v>3363</v>
      </c>
      <c r="D341" s="15">
        <v>43652</v>
      </c>
      <c r="E341" s="14" t="s">
        <v>4755</v>
      </c>
      <c r="F341" s="920"/>
      <c r="G341" s="920"/>
      <c r="H341" s="924"/>
      <c r="I341" s="924"/>
      <c r="J341" s="921"/>
      <c r="K341" s="921"/>
      <c r="L341" s="925"/>
    </row>
    <row r="342" spans="1:12" ht="24" x14ac:dyDescent="0.25">
      <c r="A342" s="918">
        <v>1662</v>
      </c>
      <c r="B342" s="9" t="s">
        <v>22</v>
      </c>
      <c r="C342" s="13" t="s">
        <v>23</v>
      </c>
      <c r="D342" s="13" t="s">
        <v>24</v>
      </c>
      <c r="E342" s="13" t="s">
        <v>25</v>
      </c>
      <c r="F342" s="919" t="s">
        <v>17</v>
      </c>
      <c r="G342" s="919"/>
      <c r="H342" s="920"/>
      <c r="I342" s="920"/>
      <c r="J342" s="920"/>
      <c r="K342" s="920"/>
      <c r="L342" s="920"/>
    </row>
    <row r="343" spans="1:12" x14ac:dyDescent="0.25">
      <c r="A343" s="918"/>
      <c r="B343" s="921" t="s">
        <v>4749</v>
      </c>
      <c r="C343" s="922" t="s">
        <v>4756</v>
      </c>
      <c r="D343" s="923">
        <v>43697</v>
      </c>
      <c r="E343" s="921" t="s">
        <v>2992</v>
      </c>
      <c r="F343" s="921" t="s">
        <v>4757</v>
      </c>
      <c r="G343" s="921"/>
      <c r="H343" s="924" t="s">
        <v>30</v>
      </c>
      <c r="I343" s="924"/>
      <c r="J343" s="14" t="s">
        <v>31</v>
      </c>
      <c r="K343" s="14" t="s">
        <v>32</v>
      </c>
      <c r="L343" s="16">
        <v>510.35</v>
      </c>
    </row>
    <row r="344" spans="1:12" x14ac:dyDescent="0.25">
      <c r="A344" s="918"/>
      <c r="B344" s="921"/>
      <c r="C344" s="922"/>
      <c r="D344" s="923"/>
      <c r="E344" s="921"/>
      <c r="F344" s="921"/>
      <c r="G344" s="921"/>
      <c r="H344" s="924" t="s">
        <v>33</v>
      </c>
      <c r="I344" s="924"/>
      <c r="J344" s="14" t="s">
        <v>31</v>
      </c>
      <c r="K344" s="14" t="s">
        <v>32</v>
      </c>
      <c r="L344" s="16">
        <v>228.96</v>
      </c>
    </row>
    <row r="345" spans="1:12" ht="24" x14ac:dyDescent="0.25">
      <c r="A345" s="918"/>
      <c r="B345" s="9" t="s">
        <v>34</v>
      </c>
      <c r="C345" s="13" t="s">
        <v>35</v>
      </c>
      <c r="D345" s="13" t="s">
        <v>36</v>
      </c>
      <c r="E345" s="13" t="s">
        <v>37</v>
      </c>
      <c r="F345" s="920"/>
      <c r="G345" s="920"/>
      <c r="H345" s="924" t="s">
        <v>38</v>
      </c>
      <c r="I345" s="924"/>
      <c r="J345" s="921" t="s">
        <v>31</v>
      </c>
      <c r="K345" s="921" t="s">
        <v>32</v>
      </c>
      <c r="L345" s="925">
        <v>200</v>
      </c>
    </row>
    <row r="346" spans="1:12" ht="22.8" x14ac:dyDescent="0.25">
      <c r="A346" s="918"/>
      <c r="B346" s="14" t="s">
        <v>452</v>
      </c>
      <c r="C346" s="14" t="s">
        <v>4757</v>
      </c>
      <c r="D346" s="15">
        <v>43699</v>
      </c>
      <c r="E346" s="14" t="s">
        <v>4758</v>
      </c>
      <c r="F346" s="920"/>
      <c r="G346" s="920"/>
      <c r="H346" s="924"/>
      <c r="I346" s="924"/>
      <c r="J346" s="921"/>
      <c r="K346" s="921"/>
      <c r="L346" s="925"/>
    </row>
    <row r="347" spans="1:12" ht="24" x14ac:dyDescent="0.25">
      <c r="A347" s="918">
        <v>1663</v>
      </c>
      <c r="B347" s="9" t="s">
        <v>22</v>
      </c>
      <c r="C347" s="13" t="s">
        <v>23</v>
      </c>
      <c r="D347" s="13" t="s">
        <v>24</v>
      </c>
      <c r="E347" s="13" t="s">
        <v>25</v>
      </c>
      <c r="F347" s="919" t="s">
        <v>17</v>
      </c>
      <c r="G347" s="919"/>
      <c r="H347" s="920"/>
      <c r="I347" s="920"/>
      <c r="J347" s="920"/>
      <c r="K347" s="920"/>
      <c r="L347" s="920"/>
    </row>
    <row r="348" spans="1:12" x14ac:dyDescent="0.25">
      <c r="A348" s="918"/>
      <c r="B348" s="921" t="s">
        <v>4749</v>
      </c>
      <c r="C348" s="922" t="s">
        <v>4759</v>
      </c>
      <c r="D348" s="923">
        <v>43707</v>
      </c>
      <c r="E348" s="921" t="s">
        <v>1420</v>
      </c>
      <c r="F348" s="921" t="s">
        <v>4760</v>
      </c>
      <c r="G348" s="921"/>
      <c r="H348" s="924" t="s">
        <v>30</v>
      </c>
      <c r="I348" s="924"/>
      <c r="J348" s="14" t="s">
        <v>31</v>
      </c>
      <c r="K348" s="14" t="s">
        <v>32</v>
      </c>
      <c r="L348" s="16">
        <v>295.92</v>
      </c>
    </row>
    <row r="349" spans="1:12" x14ac:dyDescent="0.25">
      <c r="A349" s="918"/>
      <c r="B349" s="921"/>
      <c r="C349" s="922"/>
      <c r="D349" s="923"/>
      <c r="E349" s="921"/>
      <c r="F349" s="921"/>
      <c r="G349" s="921"/>
      <c r="H349" s="924" t="s">
        <v>33</v>
      </c>
      <c r="I349" s="924"/>
      <c r="J349" s="921" t="s">
        <v>31</v>
      </c>
      <c r="K349" s="921" t="s">
        <v>31</v>
      </c>
      <c r="L349" s="925">
        <v>0</v>
      </c>
    </row>
    <row r="350" spans="1:12" x14ac:dyDescent="0.25">
      <c r="A350" s="918"/>
      <c r="B350" s="921"/>
      <c r="C350" s="922"/>
      <c r="D350" s="923"/>
      <c r="E350" s="921"/>
      <c r="F350" s="921"/>
      <c r="G350" s="921"/>
      <c r="H350" s="924"/>
      <c r="I350" s="924"/>
      <c r="J350" s="921"/>
      <c r="K350" s="921"/>
      <c r="L350" s="925"/>
    </row>
    <row r="351" spans="1:12" ht="24" x14ac:dyDescent="0.25">
      <c r="A351" s="918"/>
      <c r="B351" s="9" t="s">
        <v>34</v>
      </c>
      <c r="C351" s="13" t="s">
        <v>35</v>
      </c>
      <c r="D351" s="13" t="s">
        <v>36</v>
      </c>
      <c r="E351" s="13" t="s">
        <v>37</v>
      </c>
      <c r="F351" s="920"/>
      <c r="G351" s="920"/>
      <c r="H351" s="924" t="s">
        <v>38</v>
      </c>
      <c r="I351" s="924"/>
      <c r="J351" s="921" t="s">
        <v>31</v>
      </c>
      <c r="K351" s="921" t="s">
        <v>32</v>
      </c>
      <c r="L351" s="925">
        <v>512</v>
      </c>
    </row>
    <row r="352" spans="1:12" ht="22.8" x14ac:dyDescent="0.25">
      <c r="A352" s="918"/>
      <c r="B352" s="14" t="s">
        <v>452</v>
      </c>
      <c r="C352" s="14" t="s">
        <v>4760</v>
      </c>
      <c r="D352" s="15">
        <v>43713</v>
      </c>
      <c r="E352" s="14" t="s">
        <v>3709</v>
      </c>
      <c r="F352" s="920"/>
      <c r="G352" s="920"/>
      <c r="H352" s="924"/>
      <c r="I352" s="924"/>
      <c r="J352" s="921"/>
      <c r="K352" s="921"/>
      <c r="L352" s="925"/>
    </row>
    <row r="353" spans="1:12" ht="24" x14ac:dyDescent="0.25">
      <c r="A353" s="918">
        <v>1664</v>
      </c>
      <c r="B353" s="9" t="s">
        <v>22</v>
      </c>
      <c r="C353" s="13" t="s">
        <v>23</v>
      </c>
      <c r="D353" s="13" t="s">
        <v>24</v>
      </c>
      <c r="E353" s="13" t="s">
        <v>25</v>
      </c>
      <c r="F353" s="919" t="s">
        <v>17</v>
      </c>
      <c r="G353" s="919"/>
      <c r="H353" s="920"/>
      <c r="I353" s="920"/>
      <c r="J353" s="920"/>
      <c r="K353" s="920"/>
      <c r="L353" s="920"/>
    </row>
    <row r="354" spans="1:12" x14ac:dyDescent="0.25">
      <c r="A354" s="918"/>
      <c r="B354" s="921" t="s">
        <v>4761</v>
      </c>
      <c r="C354" s="922" t="s">
        <v>4762</v>
      </c>
      <c r="D354" s="923">
        <v>43614</v>
      </c>
      <c r="E354" s="921" t="s">
        <v>1528</v>
      </c>
      <c r="F354" s="921" t="s">
        <v>1529</v>
      </c>
      <c r="G354" s="921"/>
      <c r="H354" s="924" t="s">
        <v>30</v>
      </c>
      <c r="I354" s="924"/>
      <c r="J354" s="14" t="s">
        <v>31</v>
      </c>
      <c r="K354" s="14" t="s">
        <v>31</v>
      </c>
      <c r="L354" s="16">
        <v>0</v>
      </c>
    </row>
    <row r="355" spans="1:12" x14ac:dyDescent="0.25">
      <c r="A355" s="918"/>
      <c r="B355" s="921"/>
      <c r="C355" s="922"/>
      <c r="D355" s="923"/>
      <c r="E355" s="921"/>
      <c r="F355" s="921"/>
      <c r="G355" s="921"/>
      <c r="H355" s="924" t="s">
        <v>33</v>
      </c>
      <c r="I355" s="924"/>
      <c r="J355" s="14" t="s">
        <v>31</v>
      </c>
      <c r="K355" s="14" t="s">
        <v>31</v>
      </c>
      <c r="L355" s="16">
        <v>0</v>
      </c>
    </row>
    <row r="356" spans="1:12" ht="24" x14ac:dyDescent="0.25">
      <c r="A356" s="918"/>
      <c r="B356" s="9" t="s">
        <v>34</v>
      </c>
      <c r="C356" s="13" t="s">
        <v>35</v>
      </c>
      <c r="D356" s="13" t="s">
        <v>36</v>
      </c>
      <c r="E356" s="13" t="s">
        <v>37</v>
      </c>
      <c r="F356" s="920"/>
      <c r="G356" s="920"/>
      <c r="H356" s="924" t="s">
        <v>38</v>
      </c>
      <c r="I356" s="924"/>
      <c r="J356" s="921" t="s">
        <v>31</v>
      </c>
      <c r="K356" s="921" t="s">
        <v>32</v>
      </c>
      <c r="L356" s="925">
        <v>425</v>
      </c>
    </row>
    <row r="357" spans="1:12" ht="22.8" x14ac:dyDescent="0.25">
      <c r="A357" s="918"/>
      <c r="B357" s="14" t="s">
        <v>39</v>
      </c>
      <c r="C357" s="14" t="s">
        <v>1529</v>
      </c>
      <c r="D357" s="15">
        <v>43616</v>
      </c>
      <c r="E357" s="14" t="s">
        <v>4258</v>
      </c>
      <c r="F357" s="920"/>
      <c r="G357" s="920"/>
      <c r="H357" s="924"/>
      <c r="I357" s="924"/>
      <c r="J357" s="921"/>
      <c r="K357" s="921"/>
      <c r="L357" s="925"/>
    </row>
    <row r="358" spans="1:12" ht="24" x14ac:dyDescent="0.25">
      <c r="A358" s="918">
        <v>1665</v>
      </c>
      <c r="B358" s="9" t="s">
        <v>22</v>
      </c>
      <c r="C358" s="13" t="s">
        <v>23</v>
      </c>
      <c r="D358" s="13" t="s">
        <v>24</v>
      </c>
      <c r="E358" s="13" t="s">
        <v>25</v>
      </c>
      <c r="F358" s="919" t="s">
        <v>17</v>
      </c>
      <c r="G358" s="919"/>
      <c r="H358" s="920"/>
      <c r="I358" s="920"/>
      <c r="J358" s="920"/>
      <c r="K358" s="920"/>
      <c r="L358" s="920"/>
    </row>
    <row r="359" spans="1:12" x14ac:dyDescent="0.25">
      <c r="A359" s="918"/>
      <c r="B359" s="921" t="s">
        <v>4763</v>
      </c>
      <c r="C359" s="922" t="s">
        <v>4764</v>
      </c>
      <c r="D359" s="923">
        <v>43586</v>
      </c>
      <c r="E359" s="921" t="s">
        <v>159</v>
      </c>
      <c r="F359" s="921" t="s">
        <v>4765</v>
      </c>
      <c r="G359" s="921"/>
      <c r="H359" s="924" t="s">
        <v>30</v>
      </c>
      <c r="I359" s="924"/>
      <c r="J359" s="14" t="s">
        <v>31</v>
      </c>
      <c r="K359" s="14" t="s">
        <v>32</v>
      </c>
      <c r="L359" s="16">
        <v>227</v>
      </c>
    </row>
    <row r="360" spans="1:12" x14ac:dyDescent="0.25">
      <c r="A360" s="918"/>
      <c r="B360" s="921"/>
      <c r="C360" s="922"/>
      <c r="D360" s="923"/>
      <c r="E360" s="921"/>
      <c r="F360" s="921"/>
      <c r="G360" s="921"/>
      <c r="H360" s="924" t="s">
        <v>33</v>
      </c>
      <c r="I360" s="924"/>
      <c r="J360" s="14" t="s">
        <v>31</v>
      </c>
      <c r="K360" s="14" t="s">
        <v>32</v>
      </c>
      <c r="L360" s="16">
        <v>342.3</v>
      </c>
    </row>
    <row r="361" spans="1:12" ht="24" x14ac:dyDescent="0.25">
      <c r="A361" s="918"/>
      <c r="B361" s="9" t="s">
        <v>34</v>
      </c>
      <c r="C361" s="13" t="s">
        <v>35</v>
      </c>
      <c r="D361" s="13" t="s">
        <v>36</v>
      </c>
      <c r="E361" s="13" t="s">
        <v>37</v>
      </c>
      <c r="F361" s="920"/>
      <c r="G361" s="920"/>
      <c r="H361" s="924" t="s">
        <v>38</v>
      </c>
      <c r="I361" s="924"/>
      <c r="J361" s="921" t="s">
        <v>31</v>
      </c>
      <c r="K361" s="921" t="s">
        <v>31</v>
      </c>
      <c r="L361" s="925">
        <v>0</v>
      </c>
    </row>
    <row r="362" spans="1:12" ht="22.8" x14ac:dyDescent="0.25">
      <c r="A362" s="918"/>
      <c r="B362" s="14" t="s">
        <v>105</v>
      </c>
      <c r="C362" s="14" t="s">
        <v>4765</v>
      </c>
      <c r="D362" s="15">
        <v>43587</v>
      </c>
      <c r="E362" s="14" t="s">
        <v>656</v>
      </c>
      <c r="F362" s="920"/>
      <c r="G362" s="920"/>
      <c r="H362" s="924"/>
      <c r="I362" s="924"/>
      <c r="J362" s="921"/>
      <c r="K362" s="921"/>
      <c r="L362" s="925"/>
    </row>
    <row r="363" spans="1:12" ht="24" x14ac:dyDescent="0.25">
      <c r="A363" s="918">
        <v>1666</v>
      </c>
      <c r="B363" s="9" t="s">
        <v>22</v>
      </c>
      <c r="C363" s="13" t="s">
        <v>23</v>
      </c>
      <c r="D363" s="13" t="s">
        <v>24</v>
      </c>
      <c r="E363" s="13" t="s">
        <v>25</v>
      </c>
      <c r="F363" s="919" t="s">
        <v>17</v>
      </c>
      <c r="G363" s="919"/>
      <c r="H363" s="920"/>
      <c r="I363" s="920"/>
      <c r="J363" s="920"/>
      <c r="K363" s="920"/>
      <c r="L363" s="920"/>
    </row>
    <row r="364" spans="1:12" x14ac:dyDescent="0.25">
      <c r="A364" s="918"/>
      <c r="B364" s="921" t="s">
        <v>4763</v>
      </c>
      <c r="C364" s="922" t="s">
        <v>4766</v>
      </c>
      <c r="D364" s="923">
        <v>43712</v>
      </c>
      <c r="E364" s="921" t="s">
        <v>2061</v>
      </c>
      <c r="F364" s="921" t="s">
        <v>2062</v>
      </c>
      <c r="G364" s="921"/>
      <c r="H364" s="924" t="s">
        <v>30</v>
      </c>
      <c r="I364" s="924"/>
      <c r="J364" s="14" t="s">
        <v>31</v>
      </c>
      <c r="K364" s="14" t="s">
        <v>32</v>
      </c>
      <c r="L364" s="16">
        <v>333</v>
      </c>
    </row>
    <row r="365" spans="1:12" x14ac:dyDescent="0.25">
      <c r="A365" s="918"/>
      <c r="B365" s="921"/>
      <c r="C365" s="922"/>
      <c r="D365" s="923"/>
      <c r="E365" s="921"/>
      <c r="F365" s="921"/>
      <c r="G365" s="921"/>
      <c r="H365" s="924" t="s">
        <v>33</v>
      </c>
      <c r="I365" s="924"/>
      <c r="J365" s="14" t="s">
        <v>31</v>
      </c>
      <c r="K365" s="14" t="s">
        <v>32</v>
      </c>
      <c r="L365" s="16">
        <v>1723.78</v>
      </c>
    </row>
    <row r="366" spans="1:12" ht="24" x14ac:dyDescent="0.25">
      <c r="A366" s="918"/>
      <c r="B366" s="9" t="s">
        <v>34</v>
      </c>
      <c r="C366" s="13" t="s">
        <v>35</v>
      </c>
      <c r="D366" s="13" t="s">
        <v>36</v>
      </c>
      <c r="E366" s="13" t="s">
        <v>37</v>
      </c>
      <c r="F366" s="920"/>
      <c r="G366" s="920"/>
      <c r="H366" s="924" t="s">
        <v>38</v>
      </c>
      <c r="I366" s="924"/>
      <c r="J366" s="921" t="s">
        <v>31</v>
      </c>
      <c r="K366" s="921" t="s">
        <v>32</v>
      </c>
      <c r="L366" s="925">
        <v>252</v>
      </c>
    </row>
    <row r="367" spans="1:12" ht="22.8" x14ac:dyDescent="0.25">
      <c r="A367" s="918"/>
      <c r="B367" s="14" t="s">
        <v>105</v>
      </c>
      <c r="C367" s="14" t="s">
        <v>2062</v>
      </c>
      <c r="D367" s="15">
        <v>43721</v>
      </c>
      <c r="E367" s="14" t="s">
        <v>4767</v>
      </c>
      <c r="F367" s="920"/>
      <c r="G367" s="920"/>
      <c r="H367" s="924"/>
      <c r="I367" s="924"/>
      <c r="J367" s="921"/>
      <c r="K367" s="921"/>
      <c r="L367" s="925"/>
    </row>
    <row r="368" spans="1:12" ht="24" x14ac:dyDescent="0.25">
      <c r="A368" s="918">
        <v>1667</v>
      </c>
      <c r="B368" s="9" t="s">
        <v>22</v>
      </c>
      <c r="C368" s="13" t="s">
        <v>23</v>
      </c>
      <c r="D368" s="13" t="s">
        <v>24</v>
      </c>
      <c r="E368" s="13" t="s">
        <v>25</v>
      </c>
      <c r="F368" s="919" t="s">
        <v>17</v>
      </c>
      <c r="G368" s="919"/>
      <c r="H368" s="920"/>
      <c r="I368" s="920"/>
      <c r="J368" s="920"/>
      <c r="K368" s="920"/>
      <c r="L368" s="920"/>
    </row>
    <row r="369" spans="1:12" x14ac:dyDescent="0.25">
      <c r="A369" s="918"/>
      <c r="B369" s="921" t="s">
        <v>4768</v>
      </c>
      <c r="C369" s="922" t="s">
        <v>4769</v>
      </c>
      <c r="D369" s="923">
        <v>43677</v>
      </c>
      <c r="E369" s="921" t="s">
        <v>1035</v>
      </c>
      <c r="F369" s="921" t="s">
        <v>3199</v>
      </c>
      <c r="G369" s="921"/>
      <c r="H369" s="924" t="s">
        <v>30</v>
      </c>
      <c r="I369" s="924"/>
      <c r="J369" s="14" t="s">
        <v>31</v>
      </c>
      <c r="K369" s="14" t="s">
        <v>32</v>
      </c>
      <c r="L369" s="16">
        <v>787.59</v>
      </c>
    </row>
    <row r="370" spans="1:12" x14ac:dyDescent="0.25">
      <c r="A370" s="918"/>
      <c r="B370" s="921"/>
      <c r="C370" s="922"/>
      <c r="D370" s="923"/>
      <c r="E370" s="921"/>
      <c r="F370" s="921"/>
      <c r="G370" s="921"/>
      <c r="H370" s="924" t="s">
        <v>33</v>
      </c>
      <c r="I370" s="924"/>
      <c r="J370" s="921" t="s">
        <v>31</v>
      </c>
      <c r="K370" s="921" t="s">
        <v>31</v>
      </c>
      <c r="L370" s="925">
        <v>0</v>
      </c>
    </row>
    <row r="371" spans="1:12" x14ac:dyDescent="0.25">
      <c r="A371" s="918"/>
      <c r="B371" s="921"/>
      <c r="C371" s="922"/>
      <c r="D371" s="923"/>
      <c r="E371" s="921"/>
      <c r="F371" s="921"/>
      <c r="G371" s="921"/>
      <c r="H371" s="924"/>
      <c r="I371" s="924"/>
      <c r="J371" s="921"/>
      <c r="K371" s="921"/>
      <c r="L371" s="925"/>
    </row>
    <row r="372" spans="1:12" ht="24" x14ac:dyDescent="0.25">
      <c r="A372" s="918"/>
      <c r="B372" s="9" t="s">
        <v>34</v>
      </c>
      <c r="C372" s="13" t="s">
        <v>35</v>
      </c>
      <c r="D372" s="13" t="s">
        <v>36</v>
      </c>
      <c r="E372" s="13" t="s">
        <v>37</v>
      </c>
      <c r="F372" s="920"/>
      <c r="G372" s="920"/>
      <c r="H372" s="924" t="s">
        <v>38</v>
      </c>
      <c r="I372" s="924"/>
      <c r="J372" s="921" t="s">
        <v>31</v>
      </c>
      <c r="K372" s="921" t="s">
        <v>31</v>
      </c>
      <c r="L372" s="925">
        <v>0</v>
      </c>
    </row>
    <row r="373" spans="1:12" ht="22.8" x14ac:dyDescent="0.25">
      <c r="A373" s="918"/>
      <c r="B373" s="14" t="s">
        <v>39</v>
      </c>
      <c r="C373" s="14" t="s">
        <v>3199</v>
      </c>
      <c r="D373" s="15">
        <v>43680</v>
      </c>
      <c r="E373" s="14" t="s">
        <v>4386</v>
      </c>
      <c r="F373" s="920"/>
      <c r="G373" s="920"/>
      <c r="H373" s="924"/>
      <c r="I373" s="924"/>
      <c r="J373" s="921"/>
      <c r="K373" s="921"/>
      <c r="L373" s="925"/>
    </row>
    <row r="374" spans="1:12" ht="24" x14ac:dyDescent="0.25">
      <c r="A374" s="918">
        <v>1668</v>
      </c>
      <c r="B374" s="9" t="s">
        <v>22</v>
      </c>
      <c r="C374" s="13" t="s">
        <v>23</v>
      </c>
      <c r="D374" s="13" t="s">
        <v>24</v>
      </c>
      <c r="E374" s="13" t="s">
        <v>25</v>
      </c>
      <c r="F374" s="919" t="s">
        <v>17</v>
      </c>
      <c r="G374" s="919"/>
      <c r="H374" s="920"/>
      <c r="I374" s="920"/>
      <c r="J374" s="920"/>
      <c r="K374" s="920"/>
      <c r="L374" s="920"/>
    </row>
    <row r="375" spans="1:12" x14ac:dyDescent="0.25">
      <c r="A375" s="918"/>
      <c r="B375" s="921" t="s">
        <v>4768</v>
      </c>
      <c r="C375" s="922" t="s">
        <v>4770</v>
      </c>
      <c r="D375" s="923">
        <v>43716</v>
      </c>
      <c r="E375" s="921" t="s">
        <v>445</v>
      </c>
      <c r="F375" s="921" t="s">
        <v>1758</v>
      </c>
      <c r="G375" s="921"/>
      <c r="H375" s="924" t="s">
        <v>30</v>
      </c>
      <c r="I375" s="924"/>
      <c r="J375" s="14" t="s">
        <v>31</v>
      </c>
      <c r="K375" s="14" t="s">
        <v>32</v>
      </c>
      <c r="L375" s="16">
        <v>330.05</v>
      </c>
    </row>
    <row r="376" spans="1:12" x14ac:dyDescent="0.25">
      <c r="A376" s="918"/>
      <c r="B376" s="921"/>
      <c r="C376" s="922"/>
      <c r="D376" s="923"/>
      <c r="E376" s="921"/>
      <c r="F376" s="921"/>
      <c r="G376" s="921"/>
      <c r="H376" s="924" t="s">
        <v>33</v>
      </c>
      <c r="I376" s="924"/>
      <c r="J376" s="921" t="s">
        <v>31</v>
      </c>
      <c r="K376" s="921" t="s">
        <v>32</v>
      </c>
      <c r="L376" s="925">
        <v>421.48</v>
      </c>
    </row>
    <row r="377" spans="1:12" x14ac:dyDescent="0.25">
      <c r="A377" s="918"/>
      <c r="B377" s="921"/>
      <c r="C377" s="922"/>
      <c r="D377" s="923"/>
      <c r="E377" s="921"/>
      <c r="F377" s="921"/>
      <c r="G377" s="921"/>
      <c r="H377" s="924"/>
      <c r="I377" s="924"/>
      <c r="J377" s="921"/>
      <c r="K377" s="921"/>
      <c r="L377" s="925"/>
    </row>
    <row r="378" spans="1:12" ht="24" x14ac:dyDescent="0.25">
      <c r="A378" s="918"/>
      <c r="B378" s="9" t="s">
        <v>34</v>
      </c>
      <c r="C378" s="13" t="s">
        <v>35</v>
      </c>
      <c r="D378" s="13" t="s">
        <v>36</v>
      </c>
      <c r="E378" s="13" t="s">
        <v>37</v>
      </c>
      <c r="F378" s="920"/>
      <c r="G378" s="920"/>
      <c r="H378" s="924" t="s">
        <v>38</v>
      </c>
      <c r="I378" s="924"/>
      <c r="J378" s="921" t="s">
        <v>31</v>
      </c>
      <c r="K378" s="921" t="s">
        <v>31</v>
      </c>
      <c r="L378" s="925">
        <v>0</v>
      </c>
    </row>
    <row r="379" spans="1:12" ht="22.8" x14ac:dyDescent="0.25">
      <c r="A379" s="918"/>
      <c r="B379" s="14" t="s">
        <v>39</v>
      </c>
      <c r="C379" s="14" t="s">
        <v>1758</v>
      </c>
      <c r="D379" s="15">
        <v>43717</v>
      </c>
      <c r="E379" s="14" t="s">
        <v>2870</v>
      </c>
      <c r="F379" s="920"/>
      <c r="G379" s="920"/>
      <c r="H379" s="924"/>
      <c r="I379" s="924"/>
      <c r="J379" s="921"/>
      <c r="K379" s="921"/>
      <c r="L379" s="925"/>
    </row>
    <row r="380" spans="1:12" ht="24" x14ac:dyDescent="0.25">
      <c r="A380" s="918">
        <v>1669</v>
      </c>
      <c r="B380" s="9" t="s">
        <v>22</v>
      </c>
      <c r="C380" s="13" t="s">
        <v>23</v>
      </c>
      <c r="D380" s="13" t="s">
        <v>24</v>
      </c>
      <c r="E380" s="13" t="s">
        <v>25</v>
      </c>
      <c r="F380" s="919" t="s">
        <v>17</v>
      </c>
      <c r="G380" s="919"/>
      <c r="H380" s="920"/>
      <c r="I380" s="920"/>
      <c r="J380" s="920"/>
      <c r="K380" s="920"/>
      <c r="L380" s="920"/>
    </row>
    <row r="381" spans="1:12" x14ac:dyDescent="0.25">
      <c r="A381" s="918"/>
      <c r="B381" s="921" t="s">
        <v>4771</v>
      </c>
      <c r="C381" s="922" t="s">
        <v>4772</v>
      </c>
      <c r="D381" s="923">
        <v>43579</v>
      </c>
      <c r="E381" s="921" t="s">
        <v>397</v>
      </c>
      <c r="F381" s="921" t="s">
        <v>4773</v>
      </c>
      <c r="G381" s="921"/>
      <c r="H381" s="924" t="s">
        <v>30</v>
      </c>
      <c r="I381" s="924"/>
      <c r="J381" s="14" t="s">
        <v>31</v>
      </c>
      <c r="K381" s="14" t="s">
        <v>32</v>
      </c>
      <c r="L381" s="16">
        <v>649.12</v>
      </c>
    </row>
    <row r="382" spans="1:12" x14ac:dyDescent="0.25">
      <c r="A382" s="918"/>
      <c r="B382" s="921"/>
      <c r="C382" s="922"/>
      <c r="D382" s="923"/>
      <c r="E382" s="921"/>
      <c r="F382" s="921"/>
      <c r="G382" s="921"/>
      <c r="H382" s="924" t="s">
        <v>33</v>
      </c>
      <c r="I382" s="924"/>
      <c r="J382" s="921" t="s">
        <v>31</v>
      </c>
      <c r="K382" s="921" t="s">
        <v>32</v>
      </c>
      <c r="L382" s="925">
        <v>334.63</v>
      </c>
    </row>
    <row r="383" spans="1:12" x14ac:dyDescent="0.25">
      <c r="A383" s="918"/>
      <c r="B383" s="921"/>
      <c r="C383" s="922"/>
      <c r="D383" s="923"/>
      <c r="E383" s="921"/>
      <c r="F383" s="921"/>
      <c r="G383" s="921"/>
      <c r="H383" s="924"/>
      <c r="I383" s="924"/>
      <c r="J383" s="921"/>
      <c r="K383" s="921"/>
      <c r="L383" s="925"/>
    </row>
    <row r="384" spans="1:12" ht="24" x14ac:dyDescent="0.25">
      <c r="A384" s="918"/>
      <c r="B384" s="9" t="s">
        <v>34</v>
      </c>
      <c r="C384" s="13" t="s">
        <v>35</v>
      </c>
      <c r="D384" s="13" t="s">
        <v>36</v>
      </c>
      <c r="E384" s="13" t="s">
        <v>37</v>
      </c>
      <c r="F384" s="920"/>
      <c r="G384" s="920"/>
      <c r="H384" s="924" t="s">
        <v>38</v>
      </c>
      <c r="I384" s="924"/>
      <c r="J384" s="921" t="s">
        <v>31</v>
      </c>
      <c r="K384" s="921" t="s">
        <v>32</v>
      </c>
      <c r="L384" s="925">
        <v>400</v>
      </c>
    </row>
    <row r="385" spans="1:12" ht="22.8" x14ac:dyDescent="0.25">
      <c r="A385" s="918"/>
      <c r="B385" s="14" t="s">
        <v>239</v>
      </c>
      <c r="C385" s="14" t="s">
        <v>4773</v>
      </c>
      <c r="D385" s="15">
        <v>43581</v>
      </c>
      <c r="E385" s="14" t="s">
        <v>117</v>
      </c>
      <c r="F385" s="920"/>
      <c r="G385" s="920"/>
      <c r="H385" s="924"/>
      <c r="I385" s="924"/>
      <c r="J385" s="921"/>
      <c r="K385" s="921"/>
      <c r="L385" s="925"/>
    </row>
    <row r="386" spans="1:12" ht="24" x14ac:dyDescent="0.25">
      <c r="A386" s="918">
        <v>1670</v>
      </c>
      <c r="B386" s="9" t="s">
        <v>22</v>
      </c>
      <c r="C386" s="13" t="s">
        <v>23</v>
      </c>
      <c r="D386" s="13" t="s">
        <v>24</v>
      </c>
      <c r="E386" s="13" t="s">
        <v>25</v>
      </c>
      <c r="F386" s="919" t="s">
        <v>17</v>
      </c>
      <c r="G386" s="919"/>
      <c r="H386" s="920"/>
      <c r="I386" s="920"/>
      <c r="J386" s="920"/>
      <c r="K386" s="920"/>
      <c r="L386" s="920"/>
    </row>
    <row r="387" spans="1:12" x14ac:dyDescent="0.25">
      <c r="A387" s="918"/>
      <c r="B387" s="921" t="s">
        <v>4771</v>
      </c>
      <c r="C387" s="921" t="s">
        <v>4774</v>
      </c>
      <c r="D387" s="923">
        <v>43585</v>
      </c>
      <c r="E387" s="921" t="s">
        <v>53</v>
      </c>
      <c r="F387" s="921" t="s">
        <v>1350</v>
      </c>
      <c r="G387" s="921"/>
      <c r="H387" s="924" t="s">
        <v>30</v>
      </c>
      <c r="I387" s="924"/>
      <c r="J387" s="14" t="s">
        <v>31</v>
      </c>
      <c r="K387" s="14" t="s">
        <v>32</v>
      </c>
      <c r="L387" s="16">
        <v>576</v>
      </c>
    </row>
    <row r="388" spans="1:12" x14ac:dyDescent="0.25">
      <c r="A388" s="918"/>
      <c r="B388" s="921"/>
      <c r="C388" s="921"/>
      <c r="D388" s="923"/>
      <c r="E388" s="921"/>
      <c r="F388" s="921"/>
      <c r="G388" s="921"/>
      <c r="H388" s="924" t="s">
        <v>33</v>
      </c>
      <c r="I388" s="924"/>
      <c r="J388" s="14" t="s">
        <v>31</v>
      </c>
      <c r="K388" s="14" t="s">
        <v>32</v>
      </c>
      <c r="L388" s="16">
        <v>117</v>
      </c>
    </row>
    <row r="389" spans="1:12" ht="24" x14ac:dyDescent="0.25">
      <c r="A389" s="918"/>
      <c r="B389" s="9" t="s">
        <v>34</v>
      </c>
      <c r="C389" s="13" t="s">
        <v>35</v>
      </c>
      <c r="D389" s="13" t="s">
        <v>36</v>
      </c>
      <c r="E389" s="13" t="s">
        <v>37</v>
      </c>
      <c r="F389" s="920"/>
      <c r="G389" s="920"/>
      <c r="H389" s="924" t="s">
        <v>38</v>
      </c>
      <c r="I389" s="924"/>
      <c r="J389" s="921" t="s">
        <v>31</v>
      </c>
      <c r="K389" s="921" t="s">
        <v>31</v>
      </c>
      <c r="L389" s="925">
        <v>0</v>
      </c>
    </row>
    <row r="390" spans="1:12" ht="22.8" x14ac:dyDescent="0.25">
      <c r="A390" s="918"/>
      <c r="B390" s="14" t="s">
        <v>239</v>
      </c>
      <c r="C390" s="14" t="s">
        <v>1350</v>
      </c>
      <c r="D390" s="15">
        <v>43587</v>
      </c>
      <c r="E390" s="14" t="s">
        <v>1353</v>
      </c>
      <c r="F390" s="920"/>
      <c r="G390" s="920"/>
      <c r="H390" s="924"/>
      <c r="I390" s="924"/>
      <c r="J390" s="921"/>
      <c r="K390" s="921"/>
      <c r="L390" s="925"/>
    </row>
    <row r="391" spans="1:12" ht="24" x14ac:dyDescent="0.25">
      <c r="A391" s="918">
        <v>1671</v>
      </c>
      <c r="B391" s="9" t="s">
        <v>22</v>
      </c>
      <c r="C391" s="13" t="s">
        <v>23</v>
      </c>
      <c r="D391" s="13" t="s">
        <v>24</v>
      </c>
      <c r="E391" s="13" t="s">
        <v>25</v>
      </c>
      <c r="F391" s="919" t="s">
        <v>17</v>
      </c>
      <c r="G391" s="919"/>
      <c r="H391" s="920"/>
      <c r="I391" s="920"/>
      <c r="J391" s="920"/>
      <c r="K391" s="920"/>
      <c r="L391" s="920"/>
    </row>
    <row r="392" spans="1:12" x14ac:dyDescent="0.25">
      <c r="A392" s="918"/>
      <c r="B392" s="921" t="s">
        <v>4771</v>
      </c>
      <c r="C392" s="922" t="s">
        <v>4775</v>
      </c>
      <c r="D392" s="923">
        <v>43633</v>
      </c>
      <c r="E392" s="921" t="s">
        <v>233</v>
      </c>
      <c r="F392" s="921" t="s">
        <v>1140</v>
      </c>
      <c r="G392" s="921"/>
      <c r="H392" s="924" t="s">
        <v>30</v>
      </c>
      <c r="I392" s="924"/>
      <c r="J392" s="14" t="s">
        <v>31</v>
      </c>
      <c r="K392" s="14" t="s">
        <v>32</v>
      </c>
      <c r="L392" s="16">
        <v>1057</v>
      </c>
    </row>
    <row r="393" spans="1:12" x14ac:dyDescent="0.25">
      <c r="A393" s="918"/>
      <c r="B393" s="921"/>
      <c r="C393" s="922"/>
      <c r="D393" s="923"/>
      <c r="E393" s="921"/>
      <c r="F393" s="921"/>
      <c r="G393" s="921"/>
      <c r="H393" s="924" t="s">
        <v>33</v>
      </c>
      <c r="I393" s="924"/>
      <c r="J393" s="14" t="s">
        <v>31</v>
      </c>
      <c r="K393" s="14" t="s">
        <v>32</v>
      </c>
      <c r="L393" s="16">
        <v>8357.2999999999993</v>
      </c>
    </row>
    <row r="394" spans="1:12" ht="24" x14ac:dyDescent="0.25">
      <c r="A394" s="918"/>
      <c r="B394" s="9" t="s">
        <v>34</v>
      </c>
      <c r="C394" s="13" t="s">
        <v>35</v>
      </c>
      <c r="D394" s="13" t="s">
        <v>36</v>
      </c>
      <c r="E394" s="13" t="s">
        <v>37</v>
      </c>
      <c r="F394" s="920"/>
      <c r="G394" s="920"/>
      <c r="H394" s="924" t="s">
        <v>38</v>
      </c>
      <c r="I394" s="924"/>
      <c r="J394" s="921" t="s">
        <v>31</v>
      </c>
      <c r="K394" s="921" t="s">
        <v>32</v>
      </c>
      <c r="L394" s="925">
        <v>250</v>
      </c>
    </row>
    <row r="395" spans="1:12" ht="22.8" x14ac:dyDescent="0.25">
      <c r="A395" s="918"/>
      <c r="B395" s="14" t="s">
        <v>239</v>
      </c>
      <c r="C395" s="14" t="s">
        <v>1140</v>
      </c>
      <c r="D395" s="15">
        <v>43639</v>
      </c>
      <c r="E395" s="14" t="s">
        <v>2124</v>
      </c>
      <c r="F395" s="920"/>
      <c r="G395" s="920"/>
      <c r="H395" s="924"/>
      <c r="I395" s="924"/>
      <c r="J395" s="921"/>
      <c r="K395" s="921"/>
      <c r="L395" s="925"/>
    </row>
    <row r="396" spans="1:12" ht="24" x14ac:dyDescent="0.25">
      <c r="A396" s="918">
        <v>1672</v>
      </c>
      <c r="B396" s="9" t="s">
        <v>22</v>
      </c>
      <c r="C396" s="13" t="s">
        <v>23</v>
      </c>
      <c r="D396" s="13" t="s">
        <v>24</v>
      </c>
      <c r="E396" s="13" t="s">
        <v>25</v>
      </c>
      <c r="F396" s="919" t="s">
        <v>17</v>
      </c>
      <c r="G396" s="919"/>
      <c r="H396" s="920"/>
      <c r="I396" s="920"/>
      <c r="J396" s="920"/>
      <c r="K396" s="920"/>
      <c r="L396" s="920"/>
    </row>
    <row r="397" spans="1:12" x14ac:dyDescent="0.25">
      <c r="A397" s="918"/>
      <c r="B397" s="921" t="s">
        <v>4771</v>
      </c>
      <c r="C397" s="922" t="s">
        <v>4776</v>
      </c>
      <c r="D397" s="923">
        <v>43640</v>
      </c>
      <c r="E397" s="921" t="s">
        <v>183</v>
      </c>
      <c r="F397" s="921" t="s">
        <v>210</v>
      </c>
      <c r="G397" s="921"/>
      <c r="H397" s="924" t="s">
        <v>30</v>
      </c>
      <c r="I397" s="924"/>
      <c r="J397" s="14" t="s">
        <v>31</v>
      </c>
      <c r="K397" s="14" t="s">
        <v>31</v>
      </c>
      <c r="L397" s="16">
        <v>0</v>
      </c>
    </row>
    <row r="398" spans="1:12" x14ac:dyDescent="0.25">
      <c r="A398" s="918"/>
      <c r="B398" s="921"/>
      <c r="C398" s="922"/>
      <c r="D398" s="923"/>
      <c r="E398" s="921"/>
      <c r="F398" s="921"/>
      <c r="G398" s="921"/>
      <c r="H398" s="924" t="s">
        <v>33</v>
      </c>
      <c r="I398" s="924"/>
      <c r="J398" s="14" t="s">
        <v>31</v>
      </c>
      <c r="K398" s="14" t="s">
        <v>31</v>
      </c>
      <c r="L398" s="16">
        <v>0</v>
      </c>
    </row>
    <row r="399" spans="1:12" ht="24" x14ac:dyDescent="0.25">
      <c r="A399" s="918"/>
      <c r="B399" s="9" t="s">
        <v>34</v>
      </c>
      <c r="C399" s="13" t="s">
        <v>35</v>
      </c>
      <c r="D399" s="13" t="s">
        <v>36</v>
      </c>
      <c r="E399" s="13" t="s">
        <v>37</v>
      </c>
      <c r="F399" s="920"/>
      <c r="G399" s="920"/>
      <c r="H399" s="924" t="s">
        <v>38</v>
      </c>
      <c r="I399" s="924"/>
      <c r="J399" s="921" t="s">
        <v>31</v>
      </c>
      <c r="K399" s="921" t="s">
        <v>32</v>
      </c>
      <c r="L399" s="925">
        <v>1420</v>
      </c>
    </row>
    <row r="400" spans="1:12" ht="22.8" x14ac:dyDescent="0.25">
      <c r="A400" s="918"/>
      <c r="B400" s="14" t="s">
        <v>239</v>
      </c>
      <c r="C400" s="14" t="s">
        <v>210</v>
      </c>
      <c r="D400" s="15">
        <v>43643</v>
      </c>
      <c r="E400" s="14" t="s">
        <v>3784</v>
      </c>
      <c r="F400" s="920"/>
      <c r="G400" s="920"/>
      <c r="H400" s="924"/>
      <c r="I400" s="924"/>
      <c r="J400" s="921"/>
      <c r="K400" s="921"/>
      <c r="L400" s="925"/>
    </row>
    <row r="401" spans="1:12" ht="24" x14ac:dyDescent="0.25">
      <c r="A401" s="918">
        <v>1673</v>
      </c>
      <c r="B401" s="9" t="s">
        <v>22</v>
      </c>
      <c r="C401" s="13" t="s">
        <v>23</v>
      </c>
      <c r="D401" s="13" t="s">
        <v>24</v>
      </c>
      <c r="E401" s="13" t="s">
        <v>25</v>
      </c>
      <c r="F401" s="919" t="s">
        <v>17</v>
      </c>
      <c r="G401" s="919"/>
      <c r="H401" s="920"/>
      <c r="I401" s="920"/>
      <c r="J401" s="920"/>
      <c r="K401" s="920"/>
      <c r="L401" s="920"/>
    </row>
    <row r="402" spans="1:12" x14ac:dyDescent="0.25">
      <c r="A402" s="918"/>
      <c r="B402" s="921" t="s">
        <v>4771</v>
      </c>
      <c r="C402" s="922" t="s">
        <v>4777</v>
      </c>
      <c r="D402" s="923">
        <v>43719</v>
      </c>
      <c r="E402" s="921" t="s">
        <v>53</v>
      </c>
      <c r="F402" s="921" t="s">
        <v>1350</v>
      </c>
      <c r="G402" s="921"/>
      <c r="H402" s="924" t="s">
        <v>30</v>
      </c>
      <c r="I402" s="924"/>
      <c r="J402" s="14" t="s">
        <v>31</v>
      </c>
      <c r="K402" s="14" t="s">
        <v>32</v>
      </c>
      <c r="L402" s="16">
        <v>376</v>
      </c>
    </row>
    <row r="403" spans="1:12" x14ac:dyDescent="0.25">
      <c r="A403" s="918"/>
      <c r="B403" s="921"/>
      <c r="C403" s="922"/>
      <c r="D403" s="923"/>
      <c r="E403" s="921"/>
      <c r="F403" s="921"/>
      <c r="G403" s="921"/>
      <c r="H403" s="924" t="s">
        <v>33</v>
      </c>
      <c r="I403" s="924"/>
      <c r="J403" s="921" t="s">
        <v>31</v>
      </c>
      <c r="K403" s="921" t="s">
        <v>32</v>
      </c>
      <c r="L403" s="925">
        <v>117</v>
      </c>
    </row>
    <row r="404" spans="1:12" x14ac:dyDescent="0.25">
      <c r="A404" s="918"/>
      <c r="B404" s="921"/>
      <c r="C404" s="922"/>
      <c r="D404" s="923"/>
      <c r="E404" s="921"/>
      <c r="F404" s="921"/>
      <c r="G404" s="921"/>
      <c r="H404" s="924"/>
      <c r="I404" s="924"/>
      <c r="J404" s="921"/>
      <c r="K404" s="921"/>
      <c r="L404" s="925"/>
    </row>
    <row r="405" spans="1:12" ht="24" x14ac:dyDescent="0.25">
      <c r="A405" s="918"/>
      <c r="B405" s="9" t="s">
        <v>34</v>
      </c>
      <c r="C405" s="13" t="s">
        <v>35</v>
      </c>
      <c r="D405" s="13" t="s">
        <v>36</v>
      </c>
      <c r="E405" s="13" t="s">
        <v>37</v>
      </c>
      <c r="F405" s="920"/>
      <c r="G405" s="920"/>
      <c r="H405" s="924" t="s">
        <v>38</v>
      </c>
      <c r="I405" s="924"/>
      <c r="J405" s="921" t="s">
        <v>31</v>
      </c>
      <c r="K405" s="921" t="s">
        <v>31</v>
      </c>
      <c r="L405" s="925">
        <v>0</v>
      </c>
    </row>
    <row r="406" spans="1:12" ht="22.8" x14ac:dyDescent="0.25">
      <c r="A406" s="918"/>
      <c r="B406" s="14" t="s">
        <v>239</v>
      </c>
      <c r="C406" s="14" t="s">
        <v>1350</v>
      </c>
      <c r="D406" s="15">
        <v>43720</v>
      </c>
      <c r="E406" s="14" t="s">
        <v>3497</v>
      </c>
      <c r="F406" s="920"/>
      <c r="G406" s="920"/>
      <c r="H406" s="924"/>
      <c r="I406" s="924"/>
      <c r="J406" s="921"/>
      <c r="K406" s="921"/>
      <c r="L406" s="925"/>
    </row>
    <row r="407" spans="1:12" ht="24" x14ac:dyDescent="0.25">
      <c r="A407" s="918">
        <v>1674</v>
      </c>
      <c r="B407" s="9" t="s">
        <v>22</v>
      </c>
      <c r="C407" s="13" t="s">
        <v>23</v>
      </c>
      <c r="D407" s="13" t="s">
        <v>24</v>
      </c>
      <c r="E407" s="13" t="s">
        <v>25</v>
      </c>
      <c r="F407" s="919" t="s">
        <v>17</v>
      </c>
      <c r="G407" s="919"/>
      <c r="H407" s="920"/>
      <c r="I407" s="920"/>
      <c r="J407" s="920"/>
      <c r="K407" s="920"/>
      <c r="L407" s="920"/>
    </row>
    <row r="408" spans="1:12" x14ac:dyDescent="0.25">
      <c r="A408" s="918"/>
      <c r="B408" s="921" t="s">
        <v>4778</v>
      </c>
      <c r="C408" s="922" t="s">
        <v>4779</v>
      </c>
      <c r="D408" s="923">
        <v>43708</v>
      </c>
      <c r="E408" s="921" t="s">
        <v>780</v>
      </c>
      <c r="F408" s="921" t="s">
        <v>2007</v>
      </c>
      <c r="G408" s="921"/>
      <c r="H408" s="924" t="s">
        <v>30</v>
      </c>
      <c r="I408" s="924"/>
      <c r="J408" s="14" t="s">
        <v>31</v>
      </c>
      <c r="K408" s="14" t="s">
        <v>32</v>
      </c>
      <c r="L408" s="16">
        <v>4986.3599999999997</v>
      </c>
    </row>
    <row r="409" spans="1:12" x14ac:dyDescent="0.25">
      <c r="A409" s="918"/>
      <c r="B409" s="921"/>
      <c r="C409" s="922"/>
      <c r="D409" s="923"/>
      <c r="E409" s="921"/>
      <c r="F409" s="921"/>
      <c r="G409" s="921"/>
      <c r="H409" s="924" t="s">
        <v>33</v>
      </c>
      <c r="I409" s="924"/>
      <c r="J409" s="14" t="s">
        <v>31</v>
      </c>
      <c r="K409" s="14" t="s">
        <v>31</v>
      </c>
      <c r="L409" s="16">
        <v>0</v>
      </c>
    </row>
    <row r="410" spans="1:12" ht="24" x14ac:dyDescent="0.25">
      <c r="A410" s="918"/>
      <c r="B410" s="9" t="s">
        <v>34</v>
      </c>
      <c r="C410" s="13" t="s">
        <v>35</v>
      </c>
      <c r="D410" s="13" t="s">
        <v>36</v>
      </c>
      <c r="E410" s="13" t="s">
        <v>37</v>
      </c>
      <c r="F410" s="920"/>
      <c r="G410" s="920"/>
      <c r="H410" s="924" t="s">
        <v>38</v>
      </c>
      <c r="I410" s="924"/>
      <c r="J410" s="921" t="s">
        <v>31</v>
      </c>
      <c r="K410" s="921" t="s">
        <v>32</v>
      </c>
      <c r="L410" s="925">
        <v>96.84</v>
      </c>
    </row>
    <row r="411" spans="1:12" ht="22.8" x14ac:dyDescent="0.25">
      <c r="A411" s="918"/>
      <c r="B411" s="14" t="s">
        <v>2452</v>
      </c>
      <c r="C411" s="14" t="s">
        <v>2007</v>
      </c>
      <c r="D411" s="15">
        <v>43738</v>
      </c>
      <c r="E411" s="14" t="s">
        <v>4780</v>
      </c>
      <c r="F411" s="920"/>
      <c r="G411" s="920"/>
      <c r="H411" s="924"/>
      <c r="I411" s="924"/>
      <c r="J411" s="921"/>
      <c r="K411" s="921"/>
      <c r="L411" s="925"/>
    </row>
    <row r="412" spans="1:12" ht="24" x14ac:dyDescent="0.25">
      <c r="A412" s="918">
        <v>1675</v>
      </c>
      <c r="B412" s="9" t="s">
        <v>22</v>
      </c>
      <c r="C412" s="13" t="s">
        <v>23</v>
      </c>
      <c r="D412" s="13" t="s">
        <v>24</v>
      </c>
      <c r="E412" s="13" t="s">
        <v>25</v>
      </c>
      <c r="F412" s="919" t="s">
        <v>17</v>
      </c>
      <c r="G412" s="919"/>
      <c r="H412" s="920"/>
      <c r="I412" s="920"/>
      <c r="J412" s="920"/>
      <c r="K412" s="920"/>
      <c r="L412" s="920"/>
    </row>
    <row r="413" spans="1:12" x14ac:dyDescent="0.25">
      <c r="A413" s="918"/>
      <c r="B413" s="921" t="s">
        <v>4781</v>
      </c>
      <c r="C413" s="921" t="s">
        <v>4782</v>
      </c>
      <c r="D413" s="923">
        <v>43632</v>
      </c>
      <c r="E413" s="921" t="s">
        <v>548</v>
      </c>
      <c r="F413" s="921" t="s">
        <v>4783</v>
      </c>
      <c r="G413" s="921"/>
      <c r="H413" s="924" t="s">
        <v>30</v>
      </c>
      <c r="I413" s="924"/>
      <c r="J413" s="14" t="s">
        <v>31</v>
      </c>
      <c r="K413" s="14" t="s">
        <v>32</v>
      </c>
      <c r="L413" s="16">
        <v>382.39</v>
      </c>
    </row>
    <row r="414" spans="1:12" x14ac:dyDescent="0.25">
      <c r="A414" s="918"/>
      <c r="B414" s="921"/>
      <c r="C414" s="921"/>
      <c r="D414" s="923"/>
      <c r="E414" s="921"/>
      <c r="F414" s="921"/>
      <c r="G414" s="921"/>
      <c r="H414" s="924" t="s">
        <v>33</v>
      </c>
      <c r="I414" s="924"/>
      <c r="J414" s="14" t="s">
        <v>31</v>
      </c>
      <c r="K414" s="14" t="s">
        <v>32</v>
      </c>
      <c r="L414" s="16">
        <v>415.97</v>
      </c>
    </row>
    <row r="415" spans="1:12" ht="24" x14ac:dyDescent="0.25">
      <c r="A415" s="918"/>
      <c r="B415" s="9" t="s">
        <v>34</v>
      </c>
      <c r="C415" s="13" t="s">
        <v>35</v>
      </c>
      <c r="D415" s="13" t="s">
        <v>36</v>
      </c>
      <c r="E415" s="13" t="s">
        <v>37</v>
      </c>
      <c r="F415" s="920"/>
      <c r="G415" s="920"/>
      <c r="H415" s="924" t="s">
        <v>38</v>
      </c>
      <c r="I415" s="924"/>
      <c r="J415" s="921" t="s">
        <v>31</v>
      </c>
      <c r="K415" s="921" t="s">
        <v>31</v>
      </c>
      <c r="L415" s="925">
        <v>0</v>
      </c>
    </row>
    <row r="416" spans="1:12" ht="22.8" x14ac:dyDescent="0.25">
      <c r="A416" s="918"/>
      <c r="B416" s="14" t="s">
        <v>4784</v>
      </c>
      <c r="C416" s="14" t="s">
        <v>4783</v>
      </c>
      <c r="D416" s="15">
        <v>43634</v>
      </c>
      <c r="E416" s="14" t="s">
        <v>1339</v>
      </c>
      <c r="F416" s="920"/>
      <c r="G416" s="920"/>
      <c r="H416" s="924"/>
      <c r="I416" s="924"/>
      <c r="J416" s="921"/>
      <c r="K416" s="921"/>
      <c r="L416" s="925"/>
    </row>
    <row r="417" spans="1:12" ht="24" x14ac:dyDescent="0.25">
      <c r="A417" s="918">
        <v>1676</v>
      </c>
      <c r="B417" s="9" t="s">
        <v>22</v>
      </c>
      <c r="C417" s="13" t="s">
        <v>23</v>
      </c>
      <c r="D417" s="13" t="s">
        <v>24</v>
      </c>
      <c r="E417" s="13" t="s">
        <v>25</v>
      </c>
      <c r="F417" s="919" t="s">
        <v>17</v>
      </c>
      <c r="G417" s="919"/>
      <c r="H417" s="920"/>
      <c r="I417" s="920"/>
      <c r="J417" s="920"/>
      <c r="K417" s="920"/>
      <c r="L417" s="920"/>
    </row>
    <row r="418" spans="1:12" x14ac:dyDescent="0.25">
      <c r="A418" s="918"/>
      <c r="B418" s="921" t="s">
        <v>4785</v>
      </c>
      <c r="C418" s="922" t="s">
        <v>4786</v>
      </c>
      <c r="D418" s="923">
        <v>43604</v>
      </c>
      <c r="E418" s="921" t="s">
        <v>4787</v>
      </c>
      <c r="F418" s="921" t="s">
        <v>4788</v>
      </c>
      <c r="G418" s="921"/>
      <c r="H418" s="924" t="s">
        <v>30</v>
      </c>
      <c r="I418" s="924"/>
      <c r="J418" s="14" t="s">
        <v>31</v>
      </c>
      <c r="K418" s="14" t="s">
        <v>32</v>
      </c>
      <c r="L418" s="16">
        <v>408</v>
      </c>
    </row>
    <row r="419" spans="1:12" x14ac:dyDescent="0.25">
      <c r="A419" s="918"/>
      <c r="B419" s="921"/>
      <c r="C419" s="922"/>
      <c r="D419" s="923"/>
      <c r="E419" s="921"/>
      <c r="F419" s="921"/>
      <c r="G419" s="921"/>
      <c r="H419" s="924" t="s">
        <v>33</v>
      </c>
      <c r="I419" s="924"/>
      <c r="J419" s="921" t="s">
        <v>31</v>
      </c>
      <c r="K419" s="921" t="s">
        <v>31</v>
      </c>
      <c r="L419" s="925">
        <v>0</v>
      </c>
    </row>
    <row r="420" spans="1:12" x14ac:dyDescent="0.25">
      <c r="A420" s="918"/>
      <c r="B420" s="921"/>
      <c r="C420" s="922"/>
      <c r="D420" s="923"/>
      <c r="E420" s="921"/>
      <c r="F420" s="921"/>
      <c r="G420" s="921"/>
      <c r="H420" s="924"/>
      <c r="I420" s="924"/>
      <c r="J420" s="921"/>
      <c r="K420" s="921"/>
      <c r="L420" s="925"/>
    </row>
    <row r="421" spans="1:12" ht="24" x14ac:dyDescent="0.25">
      <c r="A421" s="918"/>
      <c r="B421" s="9" t="s">
        <v>34</v>
      </c>
      <c r="C421" s="13" t="s">
        <v>35</v>
      </c>
      <c r="D421" s="13" t="s">
        <v>36</v>
      </c>
      <c r="E421" s="13" t="s">
        <v>37</v>
      </c>
      <c r="F421" s="920"/>
      <c r="G421" s="920"/>
      <c r="H421" s="924" t="s">
        <v>38</v>
      </c>
      <c r="I421" s="924"/>
      <c r="J421" s="921" t="s">
        <v>31</v>
      </c>
      <c r="K421" s="921" t="s">
        <v>32</v>
      </c>
      <c r="L421" s="925">
        <v>228.27</v>
      </c>
    </row>
    <row r="422" spans="1:12" ht="22.8" x14ac:dyDescent="0.25">
      <c r="A422" s="918"/>
      <c r="B422" s="14" t="s">
        <v>39</v>
      </c>
      <c r="C422" s="14" t="s">
        <v>4788</v>
      </c>
      <c r="D422" s="15">
        <v>43608</v>
      </c>
      <c r="E422" s="14" t="s">
        <v>4496</v>
      </c>
      <c r="F422" s="920"/>
      <c r="G422" s="920"/>
      <c r="H422" s="924"/>
      <c r="I422" s="924"/>
      <c r="J422" s="921"/>
      <c r="K422" s="921"/>
      <c r="L422" s="925"/>
    </row>
    <row r="423" spans="1:12" ht="24" x14ac:dyDescent="0.25">
      <c r="A423" s="918">
        <v>1677</v>
      </c>
      <c r="B423" s="9" t="s">
        <v>22</v>
      </c>
      <c r="C423" s="13" t="s">
        <v>23</v>
      </c>
      <c r="D423" s="13" t="s">
        <v>24</v>
      </c>
      <c r="E423" s="13" t="s">
        <v>25</v>
      </c>
      <c r="F423" s="919" t="s">
        <v>17</v>
      </c>
      <c r="G423" s="919"/>
      <c r="H423" s="920"/>
      <c r="I423" s="920"/>
      <c r="J423" s="920"/>
      <c r="K423" s="920"/>
      <c r="L423" s="920"/>
    </row>
    <row r="424" spans="1:12" x14ac:dyDescent="0.25">
      <c r="A424" s="918"/>
      <c r="B424" s="921" t="s">
        <v>4789</v>
      </c>
      <c r="C424" s="921" t="s">
        <v>4790</v>
      </c>
      <c r="D424" s="923">
        <v>43690</v>
      </c>
      <c r="E424" s="921" t="s">
        <v>308</v>
      </c>
      <c r="F424" s="921" t="s">
        <v>309</v>
      </c>
      <c r="G424" s="921"/>
      <c r="H424" s="924" t="s">
        <v>30</v>
      </c>
      <c r="I424" s="924"/>
      <c r="J424" s="14" t="s">
        <v>31</v>
      </c>
      <c r="K424" s="14" t="s">
        <v>32</v>
      </c>
      <c r="L424" s="16">
        <v>325.5</v>
      </c>
    </row>
    <row r="425" spans="1:12" x14ac:dyDescent="0.25">
      <c r="A425" s="918"/>
      <c r="B425" s="921"/>
      <c r="C425" s="921"/>
      <c r="D425" s="923"/>
      <c r="E425" s="921"/>
      <c r="F425" s="921"/>
      <c r="G425" s="921"/>
      <c r="H425" s="924" t="s">
        <v>33</v>
      </c>
      <c r="I425" s="924"/>
      <c r="J425" s="14" t="s">
        <v>31</v>
      </c>
      <c r="K425" s="14" t="s">
        <v>31</v>
      </c>
      <c r="L425" s="16">
        <v>0</v>
      </c>
    </row>
    <row r="426" spans="1:12" ht="24" x14ac:dyDescent="0.25">
      <c r="A426" s="918"/>
      <c r="B426" s="9" t="s">
        <v>34</v>
      </c>
      <c r="C426" s="13" t="s">
        <v>35</v>
      </c>
      <c r="D426" s="13" t="s">
        <v>36</v>
      </c>
      <c r="E426" s="13" t="s">
        <v>37</v>
      </c>
      <c r="F426" s="920"/>
      <c r="G426" s="920"/>
      <c r="H426" s="924" t="s">
        <v>38</v>
      </c>
      <c r="I426" s="924"/>
      <c r="J426" s="921" t="s">
        <v>31</v>
      </c>
      <c r="K426" s="921" t="s">
        <v>31</v>
      </c>
      <c r="L426" s="925">
        <v>0</v>
      </c>
    </row>
    <row r="427" spans="1:12" ht="34.200000000000003" x14ac:dyDescent="0.25">
      <c r="A427" s="918"/>
      <c r="B427" s="14" t="s">
        <v>1412</v>
      </c>
      <c r="C427" s="14" t="s">
        <v>309</v>
      </c>
      <c r="D427" s="15">
        <v>43692</v>
      </c>
      <c r="E427" s="14" t="s">
        <v>930</v>
      </c>
      <c r="F427" s="920"/>
      <c r="G427" s="920"/>
      <c r="H427" s="924"/>
      <c r="I427" s="924"/>
      <c r="J427" s="921"/>
      <c r="K427" s="921"/>
      <c r="L427" s="925"/>
    </row>
    <row r="428" spans="1:12" ht="24" x14ac:dyDescent="0.25">
      <c r="A428" s="918">
        <v>1678</v>
      </c>
      <c r="B428" s="9" t="s">
        <v>22</v>
      </c>
      <c r="C428" s="13" t="s">
        <v>23</v>
      </c>
      <c r="D428" s="13" t="s">
        <v>24</v>
      </c>
      <c r="E428" s="13" t="s">
        <v>25</v>
      </c>
      <c r="F428" s="919" t="s">
        <v>17</v>
      </c>
      <c r="G428" s="919"/>
      <c r="H428" s="920"/>
      <c r="I428" s="920"/>
      <c r="J428" s="920"/>
      <c r="K428" s="920"/>
      <c r="L428" s="920"/>
    </row>
    <row r="429" spans="1:12" x14ac:dyDescent="0.25">
      <c r="A429" s="918"/>
      <c r="B429" s="921" t="s">
        <v>4791</v>
      </c>
      <c r="C429" s="922" t="s">
        <v>4792</v>
      </c>
      <c r="D429" s="923">
        <v>43589</v>
      </c>
      <c r="E429" s="921" t="s">
        <v>977</v>
      </c>
      <c r="F429" s="921" t="s">
        <v>978</v>
      </c>
      <c r="G429" s="921"/>
      <c r="H429" s="924" t="s">
        <v>30</v>
      </c>
      <c r="I429" s="924"/>
      <c r="J429" s="14" t="s">
        <v>31</v>
      </c>
      <c r="K429" s="14" t="s">
        <v>32</v>
      </c>
      <c r="L429" s="16">
        <v>384</v>
      </c>
    </row>
    <row r="430" spans="1:12" x14ac:dyDescent="0.25">
      <c r="A430" s="918"/>
      <c r="B430" s="921"/>
      <c r="C430" s="922"/>
      <c r="D430" s="923"/>
      <c r="E430" s="921"/>
      <c r="F430" s="921"/>
      <c r="G430" s="921"/>
      <c r="H430" s="924" t="s">
        <v>33</v>
      </c>
      <c r="I430" s="924"/>
      <c r="J430" s="921" t="s">
        <v>31</v>
      </c>
      <c r="K430" s="921" t="s">
        <v>31</v>
      </c>
      <c r="L430" s="925">
        <v>0</v>
      </c>
    </row>
    <row r="431" spans="1:12" x14ac:dyDescent="0.25">
      <c r="A431" s="918"/>
      <c r="B431" s="921"/>
      <c r="C431" s="922"/>
      <c r="D431" s="923"/>
      <c r="E431" s="921"/>
      <c r="F431" s="921"/>
      <c r="G431" s="921"/>
      <c r="H431" s="924"/>
      <c r="I431" s="924"/>
      <c r="J431" s="921"/>
      <c r="K431" s="921"/>
      <c r="L431" s="925"/>
    </row>
    <row r="432" spans="1:12" ht="24" x14ac:dyDescent="0.25">
      <c r="A432" s="918"/>
      <c r="B432" s="9" t="s">
        <v>34</v>
      </c>
      <c r="C432" s="13" t="s">
        <v>35</v>
      </c>
      <c r="D432" s="13" t="s">
        <v>36</v>
      </c>
      <c r="E432" s="13" t="s">
        <v>37</v>
      </c>
      <c r="F432" s="920"/>
      <c r="G432" s="920"/>
      <c r="H432" s="924" t="s">
        <v>38</v>
      </c>
      <c r="I432" s="924"/>
      <c r="J432" s="921" t="s">
        <v>31</v>
      </c>
      <c r="K432" s="921" t="s">
        <v>31</v>
      </c>
      <c r="L432" s="925">
        <v>0</v>
      </c>
    </row>
    <row r="433" spans="1:12" ht="22.8" x14ac:dyDescent="0.25">
      <c r="A433" s="918"/>
      <c r="B433" s="14" t="s">
        <v>323</v>
      </c>
      <c r="C433" s="14" t="s">
        <v>978</v>
      </c>
      <c r="D433" s="15">
        <v>43592</v>
      </c>
      <c r="E433" s="14" t="s">
        <v>4589</v>
      </c>
      <c r="F433" s="920"/>
      <c r="G433" s="920"/>
      <c r="H433" s="924"/>
      <c r="I433" s="924"/>
      <c r="J433" s="921"/>
      <c r="K433" s="921"/>
      <c r="L433" s="925"/>
    </row>
    <row r="434" spans="1:12" ht="24" x14ac:dyDescent="0.25">
      <c r="A434" s="918">
        <v>1679</v>
      </c>
      <c r="B434" s="9" t="s">
        <v>22</v>
      </c>
      <c r="C434" s="13" t="s">
        <v>23</v>
      </c>
      <c r="D434" s="13" t="s">
        <v>24</v>
      </c>
      <c r="E434" s="13" t="s">
        <v>25</v>
      </c>
      <c r="F434" s="919" t="s">
        <v>17</v>
      </c>
      <c r="G434" s="919"/>
      <c r="H434" s="920"/>
      <c r="I434" s="920"/>
      <c r="J434" s="920"/>
      <c r="K434" s="920"/>
      <c r="L434" s="920"/>
    </row>
    <row r="435" spans="1:12" x14ac:dyDescent="0.25">
      <c r="A435" s="918"/>
      <c r="B435" s="921" t="s">
        <v>4793</v>
      </c>
      <c r="C435" s="922" t="s">
        <v>4794</v>
      </c>
      <c r="D435" s="923">
        <v>43715</v>
      </c>
      <c r="E435" s="921" t="s">
        <v>4795</v>
      </c>
      <c r="F435" s="921" t="s">
        <v>4796</v>
      </c>
      <c r="G435" s="921"/>
      <c r="H435" s="924" t="s">
        <v>30</v>
      </c>
      <c r="I435" s="924"/>
      <c r="J435" s="14" t="s">
        <v>31</v>
      </c>
      <c r="K435" s="14" t="s">
        <v>31</v>
      </c>
      <c r="L435" s="16">
        <v>0</v>
      </c>
    </row>
    <row r="436" spans="1:12" x14ac:dyDescent="0.25">
      <c r="A436" s="918"/>
      <c r="B436" s="921"/>
      <c r="C436" s="922"/>
      <c r="D436" s="923"/>
      <c r="E436" s="921"/>
      <c r="F436" s="921"/>
      <c r="G436" s="921"/>
      <c r="H436" s="924" t="s">
        <v>33</v>
      </c>
      <c r="I436" s="924"/>
      <c r="J436" s="14" t="s">
        <v>31</v>
      </c>
      <c r="K436" s="14" t="s">
        <v>31</v>
      </c>
      <c r="L436" s="16">
        <v>0</v>
      </c>
    </row>
    <row r="437" spans="1:12" ht="24" x14ac:dyDescent="0.25">
      <c r="A437" s="918"/>
      <c r="B437" s="9" t="s">
        <v>34</v>
      </c>
      <c r="C437" s="13" t="s">
        <v>35</v>
      </c>
      <c r="D437" s="13" t="s">
        <v>36</v>
      </c>
      <c r="E437" s="13" t="s">
        <v>37</v>
      </c>
      <c r="F437" s="920"/>
      <c r="G437" s="920"/>
      <c r="H437" s="924" t="s">
        <v>38</v>
      </c>
      <c r="I437" s="924"/>
      <c r="J437" s="921" t="s">
        <v>31</v>
      </c>
      <c r="K437" s="921" t="s">
        <v>32</v>
      </c>
      <c r="L437" s="925">
        <v>699</v>
      </c>
    </row>
    <row r="438" spans="1:12" ht="34.200000000000003" x14ac:dyDescent="0.25">
      <c r="A438" s="918"/>
      <c r="B438" s="14" t="s">
        <v>4797</v>
      </c>
      <c r="C438" s="14" t="s">
        <v>4796</v>
      </c>
      <c r="D438" s="15">
        <v>43720</v>
      </c>
      <c r="E438" s="14" t="s">
        <v>2366</v>
      </c>
      <c r="F438" s="920"/>
      <c r="G438" s="920"/>
      <c r="H438" s="924"/>
      <c r="I438" s="924"/>
      <c r="J438" s="921"/>
      <c r="K438" s="921"/>
      <c r="L438" s="925"/>
    </row>
    <row r="439" spans="1:12" ht="24" x14ac:dyDescent="0.25">
      <c r="A439" s="918">
        <v>1680</v>
      </c>
      <c r="B439" s="9" t="s">
        <v>22</v>
      </c>
      <c r="C439" s="13" t="s">
        <v>23</v>
      </c>
      <c r="D439" s="13" t="s">
        <v>24</v>
      </c>
      <c r="E439" s="13" t="s">
        <v>25</v>
      </c>
      <c r="F439" s="919" t="s">
        <v>17</v>
      </c>
      <c r="G439" s="919"/>
      <c r="H439" s="920"/>
      <c r="I439" s="920"/>
      <c r="J439" s="920"/>
      <c r="K439" s="920"/>
      <c r="L439" s="920"/>
    </row>
    <row r="440" spans="1:12" x14ac:dyDescent="0.25">
      <c r="A440" s="918"/>
      <c r="B440" s="921" t="s">
        <v>4798</v>
      </c>
      <c r="C440" s="922" t="s">
        <v>4799</v>
      </c>
      <c r="D440" s="923">
        <v>43712</v>
      </c>
      <c r="E440" s="921" t="s">
        <v>187</v>
      </c>
      <c r="F440" s="921" t="s">
        <v>4800</v>
      </c>
      <c r="G440" s="921"/>
      <c r="H440" s="924" t="s">
        <v>30</v>
      </c>
      <c r="I440" s="924"/>
      <c r="J440" s="14" t="s">
        <v>31</v>
      </c>
      <c r="K440" s="14" t="s">
        <v>32</v>
      </c>
      <c r="L440" s="16">
        <v>197.61</v>
      </c>
    </row>
    <row r="441" spans="1:12" x14ac:dyDescent="0.25">
      <c r="A441" s="918"/>
      <c r="B441" s="921"/>
      <c r="C441" s="922"/>
      <c r="D441" s="923"/>
      <c r="E441" s="921"/>
      <c r="F441" s="921"/>
      <c r="G441" s="921"/>
      <c r="H441" s="924" t="s">
        <v>33</v>
      </c>
      <c r="I441" s="924"/>
      <c r="J441" s="14" t="s">
        <v>31</v>
      </c>
      <c r="K441" s="14" t="s">
        <v>32</v>
      </c>
      <c r="L441" s="16">
        <v>313.60000000000002</v>
      </c>
    </row>
    <row r="442" spans="1:12" ht="24" x14ac:dyDescent="0.25">
      <c r="A442" s="918"/>
      <c r="B442" s="9" t="s">
        <v>34</v>
      </c>
      <c r="C442" s="13" t="s">
        <v>35</v>
      </c>
      <c r="D442" s="13" t="s">
        <v>36</v>
      </c>
      <c r="E442" s="13" t="s">
        <v>37</v>
      </c>
      <c r="F442" s="920"/>
      <c r="G442" s="920"/>
      <c r="H442" s="924" t="s">
        <v>38</v>
      </c>
      <c r="I442" s="924"/>
      <c r="J442" s="921" t="s">
        <v>31</v>
      </c>
      <c r="K442" s="921" t="s">
        <v>32</v>
      </c>
      <c r="L442" s="925">
        <v>200</v>
      </c>
    </row>
    <row r="443" spans="1:12" ht="22.8" x14ac:dyDescent="0.25">
      <c r="A443" s="918"/>
      <c r="B443" s="14" t="s">
        <v>353</v>
      </c>
      <c r="C443" s="14" t="s">
        <v>4800</v>
      </c>
      <c r="D443" s="15">
        <v>43713</v>
      </c>
      <c r="E443" s="14" t="s">
        <v>1443</v>
      </c>
      <c r="F443" s="920"/>
      <c r="G443" s="920"/>
      <c r="H443" s="924"/>
      <c r="I443" s="924"/>
      <c r="J443" s="921"/>
      <c r="K443" s="921"/>
      <c r="L443" s="925"/>
    </row>
    <row r="444" spans="1:12" ht="24" x14ac:dyDescent="0.25">
      <c r="A444" s="918">
        <v>1681</v>
      </c>
      <c r="B444" s="9" t="s">
        <v>22</v>
      </c>
      <c r="C444" s="13" t="s">
        <v>23</v>
      </c>
      <c r="D444" s="13" t="s">
        <v>24</v>
      </c>
      <c r="E444" s="13" t="s">
        <v>25</v>
      </c>
      <c r="F444" s="919" t="s">
        <v>17</v>
      </c>
      <c r="G444" s="919"/>
      <c r="H444" s="920"/>
      <c r="I444" s="920"/>
      <c r="J444" s="920"/>
      <c r="K444" s="920"/>
      <c r="L444" s="920"/>
    </row>
    <row r="445" spans="1:12" x14ac:dyDescent="0.25">
      <c r="A445" s="918"/>
      <c r="B445" s="921" t="s">
        <v>4801</v>
      </c>
      <c r="C445" s="922" t="s">
        <v>4802</v>
      </c>
      <c r="D445" s="923">
        <v>43598</v>
      </c>
      <c r="E445" s="921" t="s">
        <v>298</v>
      </c>
      <c r="F445" s="921" t="s">
        <v>3273</v>
      </c>
      <c r="G445" s="921"/>
      <c r="H445" s="924" t="s">
        <v>30</v>
      </c>
      <c r="I445" s="924"/>
      <c r="J445" s="14" t="s">
        <v>31</v>
      </c>
      <c r="K445" s="14" t="s">
        <v>31</v>
      </c>
      <c r="L445" s="16">
        <v>0</v>
      </c>
    </row>
    <row r="446" spans="1:12" x14ac:dyDescent="0.25">
      <c r="A446" s="918"/>
      <c r="B446" s="921"/>
      <c r="C446" s="922"/>
      <c r="D446" s="923"/>
      <c r="E446" s="921"/>
      <c r="F446" s="921"/>
      <c r="G446" s="921"/>
      <c r="H446" s="924" t="s">
        <v>33</v>
      </c>
      <c r="I446" s="924"/>
      <c r="J446" s="14" t="s">
        <v>31</v>
      </c>
      <c r="K446" s="14" t="s">
        <v>31</v>
      </c>
      <c r="L446" s="16">
        <v>0</v>
      </c>
    </row>
    <row r="447" spans="1:12" ht="24" x14ac:dyDescent="0.25">
      <c r="A447" s="918"/>
      <c r="B447" s="9" t="s">
        <v>34</v>
      </c>
      <c r="C447" s="13" t="s">
        <v>35</v>
      </c>
      <c r="D447" s="13" t="s">
        <v>36</v>
      </c>
      <c r="E447" s="13" t="s">
        <v>37</v>
      </c>
      <c r="F447" s="920"/>
      <c r="G447" s="920"/>
      <c r="H447" s="924" t="s">
        <v>38</v>
      </c>
      <c r="I447" s="924"/>
      <c r="J447" s="921" t="s">
        <v>31</v>
      </c>
      <c r="K447" s="921" t="s">
        <v>32</v>
      </c>
      <c r="L447" s="925">
        <v>415</v>
      </c>
    </row>
    <row r="448" spans="1:12" ht="22.8" x14ac:dyDescent="0.25">
      <c r="A448" s="918"/>
      <c r="B448" s="14" t="s">
        <v>105</v>
      </c>
      <c r="C448" s="14" t="s">
        <v>3273</v>
      </c>
      <c r="D448" s="15">
        <v>43600</v>
      </c>
      <c r="E448" s="14" t="s">
        <v>1975</v>
      </c>
      <c r="F448" s="920"/>
      <c r="G448" s="920"/>
      <c r="H448" s="924"/>
      <c r="I448" s="924"/>
      <c r="J448" s="921"/>
      <c r="K448" s="921"/>
      <c r="L448" s="925"/>
    </row>
    <row r="449" spans="1:12" ht="24" x14ac:dyDescent="0.25">
      <c r="A449" s="918">
        <v>1682</v>
      </c>
      <c r="B449" s="9" t="s">
        <v>22</v>
      </c>
      <c r="C449" s="13" t="s">
        <v>23</v>
      </c>
      <c r="D449" s="13" t="s">
        <v>24</v>
      </c>
      <c r="E449" s="13" t="s">
        <v>25</v>
      </c>
      <c r="F449" s="919" t="s">
        <v>17</v>
      </c>
      <c r="G449" s="919"/>
      <c r="H449" s="920"/>
      <c r="I449" s="920"/>
      <c r="J449" s="920"/>
      <c r="K449" s="920"/>
      <c r="L449" s="920"/>
    </row>
    <row r="450" spans="1:12" x14ac:dyDescent="0.25">
      <c r="A450" s="918"/>
      <c r="B450" s="921" t="s">
        <v>4803</v>
      </c>
      <c r="C450" s="922" t="s">
        <v>4804</v>
      </c>
      <c r="D450" s="923">
        <v>43632</v>
      </c>
      <c r="E450" s="921" t="s">
        <v>351</v>
      </c>
      <c r="F450" s="921" t="s">
        <v>4805</v>
      </c>
      <c r="G450" s="921"/>
      <c r="H450" s="924" t="s">
        <v>30</v>
      </c>
      <c r="I450" s="924"/>
      <c r="J450" s="14" t="s">
        <v>32</v>
      </c>
      <c r="K450" s="14" t="s">
        <v>31</v>
      </c>
      <c r="L450" s="16">
        <v>843</v>
      </c>
    </row>
    <row r="451" spans="1:12" x14ac:dyDescent="0.25">
      <c r="A451" s="918"/>
      <c r="B451" s="921"/>
      <c r="C451" s="922"/>
      <c r="D451" s="923"/>
      <c r="E451" s="921"/>
      <c r="F451" s="921"/>
      <c r="G451" s="921"/>
      <c r="H451" s="924" t="s">
        <v>33</v>
      </c>
      <c r="I451" s="924"/>
      <c r="J451" s="14" t="s">
        <v>31</v>
      </c>
      <c r="K451" s="14" t="s">
        <v>31</v>
      </c>
      <c r="L451" s="16">
        <v>0</v>
      </c>
    </row>
    <row r="452" spans="1:12" ht="24" x14ac:dyDescent="0.25">
      <c r="A452" s="918"/>
      <c r="B452" s="9" t="s">
        <v>34</v>
      </c>
      <c r="C452" s="13" t="s">
        <v>35</v>
      </c>
      <c r="D452" s="13" t="s">
        <v>36</v>
      </c>
      <c r="E452" s="13" t="s">
        <v>37</v>
      </c>
      <c r="F452" s="920"/>
      <c r="G452" s="920"/>
      <c r="H452" s="924" t="s">
        <v>38</v>
      </c>
      <c r="I452" s="924"/>
      <c r="J452" s="921" t="s">
        <v>31</v>
      </c>
      <c r="K452" s="921" t="s">
        <v>32</v>
      </c>
      <c r="L452" s="925">
        <v>700</v>
      </c>
    </row>
    <row r="453" spans="1:12" ht="34.200000000000003" x14ac:dyDescent="0.25">
      <c r="A453" s="918"/>
      <c r="B453" s="14" t="s">
        <v>496</v>
      </c>
      <c r="C453" s="14" t="s">
        <v>4805</v>
      </c>
      <c r="D453" s="15">
        <v>43635</v>
      </c>
      <c r="E453" s="14" t="s">
        <v>4806</v>
      </c>
      <c r="F453" s="920"/>
      <c r="G453" s="920"/>
      <c r="H453" s="924"/>
      <c r="I453" s="924"/>
      <c r="J453" s="921"/>
      <c r="K453" s="921"/>
      <c r="L453" s="925"/>
    </row>
    <row r="454" spans="1:12" ht="24" x14ac:dyDescent="0.25">
      <c r="A454" s="918">
        <v>1683</v>
      </c>
      <c r="B454" s="9" t="s">
        <v>22</v>
      </c>
      <c r="C454" s="13" t="s">
        <v>23</v>
      </c>
      <c r="D454" s="13" t="s">
        <v>24</v>
      </c>
      <c r="E454" s="13" t="s">
        <v>25</v>
      </c>
      <c r="F454" s="919" t="s">
        <v>17</v>
      </c>
      <c r="G454" s="919"/>
      <c r="H454" s="920"/>
      <c r="I454" s="920"/>
      <c r="J454" s="920"/>
      <c r="K454" s="920"/>
      <c r="L454" s="920"/>
    </row>
    <row r="455" spans="1:12" x14ac:dyDescent="0.25">
      <c r="A455" s="918"/>
      <c r="B455" s="921" t="s">
        <v>4807</v>
      </c>
      <c r="C455" s="922" t="s">
        <v>4808</v>
      </c>
      <c r="D455" s="923">
        <v>43693</v>
      </c>
      <c r="E455" s="921" t="s">
        <v>469</v>
      </c>
      <c r="F455" s="921" t="s">
        <v>4809</v>
      </c>
      <c r="G455" s="921"/>
      <c r="H455" s="924" t="s">
        <v>30</v>
      </c>
      <c r="I455" s="924"/>
      <c r="J455" s="14" t="s">
        <v>31</v>
      </c>
      <c r="K455" s="14" t="s">
        <v>32</v>
      </c>
      <c r="L455" s="16">
        <v>222.25</v>
      </c>
    </row>
    <row r="456" spans="1:12" x14ac:dyDescent="0.25">
      <c r="A456" s="918"/>
      <c r="B456" s="921"/>
      <c r="C456" s="922"/>
      <c r="D456" s="923"/>
      <c r="E456" s="921"/>
      <c r="F456" s="921"/>
      <c r="G456" s="921"/>
      <c r="H456" s="924" t="s">
        <v>33</v>
      </c>
      <c r="I456" s="924"/>
      <c r="J456" s="14" t="s">
        <v>31</v>
      </c>
      <c r="K456" s="14" t="s">
        <v>32</v>
      </c>
      <c r="L456" s="16">
        <v>517.6</v>
      </c>
    </row>
    <row r="457" spans="1:12" ht="24" x14ac:dyDescent="0.25">
      <c r="A457" s="918"/>
      <c r="B457" s="9" t="s">
        <v>34</v>
      </c>
      <c r="C457" s="13" t="s">
        <v>35</v>
      </c>
      <c r="D457" s="13" t="s">
        <v>36</v>
      </c>
      <c r="E457" s="13" t="s">
        <v>37</v>
      </c>
      <c r="F457" s="920"/>
      <c r="G457" s="920"/>
      <c r="H457" s="924" t="s">
        <v>38</v>
      </c>
      <c r="I457" s="924"/>
      <c r="J457" s="921" t="s">
        <v>31</v>
      </c>
      <c r="K457" s="921" t="s">
        <v>31</v>
      </c>
      <c r="L457" s="925">
        <v>0</v>
      </c>
    </row>
    <row r="458" spans="1:12" ht="22.8" x14ac:dyDescent="0.25">
      <c r="A458" s="918"/>
      <c r="B458" s="14" t="s">
        <v>55</v>
      </c>
      <c r="C458" s="14" t="s">
        <v>4809</v>
      </c>
      <c r="D458" s="15">
        <v>43694</v>
      </c>
      <c r="E458" s="14" t="s">
        <v>4810</v>
      </c>
      <c r="F458" s="920"/>
      <c r="G458" s="920"/>
      <c r="H458" s="924"/>
      <c r="I458" s="924"/>
      <c r="J458" s="921"/>
      <c r="K458" s="921"/>
      <c r="L458" s="925"/>
    </row>
    <row r="459" spans="1:12" ht="24" x14ac:dyDescent="0.25">
      <c r="A459" s="918">
        <v>1684</v>
      </c>
      <c r="B459" s="9" t="s">
        <v>22</v>
      </c>
      <c r="C459" s="13" t="s">
        <v>23</v>
      </c>
      <c r="D459" s="13" t="s">
        <v>24</v>
      </c>
      <c r="E459" s="13" t="s">
        <v>25</v>
      </c>
      <c r="F459" s="919" t="s">
        <v>17</v>
      </c>
      <c r="G459" s="919"/>
      <c r="H459" s="920"/>
      <c r="I459" s="920"/>
      <c r="J459" s="920"/>
      <c r="K459" s="920"/>
      <c r="L459" s="920"/>
    </row>
    <row r="460" spans="1:12" x14ac:dyDescent="0.25">
      <c r="A460" s="918"/>
      <c r="B460" s="921" t="s">
        <v>4811</v>
      </c>
      <c r="C460" s="922" t="s">
        <v>4812</v>
      </c>
      <c r="D460" s="923">
        <v>43731</v>
      </c>
      <c r="E460" s="921" t="s">
        <v>633</v>
      </c>
      <c r="F460" s="921" t="s">
        <v>4813</v>
      </c>
      <c r="G460" s="921"/>
      <c r="H460" s="924" t="s">
        <v>30</v>
      </c>
      <c r="I460" s="924"/>
      <c r="J460" s="14" t="s">
        <v>31</v>
      </c>
      <c r="K460" s="14" t="s">
        <v>32</v>
      </c>
      <c r="L460" s="16">
        <v>440</v>
      </c>
    </row>
    <row r="461" spans="1:12" x14ac:dyDescent="0.25">
      <c r="A461" s="918"/>
      <c r="B461" s="921"/>
      <c r="C461" s="922"/>
      <c r="D461" s="923"/>
      <c r="E461" s="921"/>
      <c r="F461" s="921"/>
      <c r="G461" s="921"/>
      <c r="H461" s="924" t="s">
        <v>33</v>
      </c>
      <c r="I461" s="924"/>
      <c r="J461" s="14" t="s">
        <v>31</v>
      </c>
      <c r="K461" s="14" t="s">
        <v>32</v>
      </c>
      <c r="L461" s="16">
        <v>2819.04</v>
      </c>
    </row>
    <row r="462" spans="1:12" ht="24" x14ac:dyDescent="0.25">
      <c r="A462" s="918"/>
      <c r="B462" s="9" t="s">
        <v>34</v>
      </c>
      <c r="C462" s="13" t="s">
        <v>35</v>
      </c>
      <c r="D462" s="13" t="s">
        <v>36</v>
      </c>
      <c r="E462" s="13" t="s">
        <v>37</v>
      </c>
      <c r="F462" s="920"/>
      <c r="G462" s="920"/>
      <c r="H462" s="924" t="s">
        <v>38</v>
      </c>
      <c r="I462" s="924"/>
      <c r="J462" s="921" t="s">
        <v>31</v>
      </c>
      <c r="K462" s="921" t="s">
        <v>31</v>
      </c>
      <c r="L462" s="925">
        <v>0</v>
      </c>
    </row>
    <row r="463" spans="1:12" ht="22.8" x14ac:dyDescent="0.25">
      <c r="A463" s="918"/>
      <c r="B463" s="14" t="s">
        <v>4814</v>
      </c>
      <c r="C463" s="14" t="s">
        <v>4813</v>
      </c>
      <c r="D463" s="15">
        <v>43736</v>
      </c>
      <c r="E463" s="14" t="s">
        <v>4712</v>
      </c>
      <c r="F463" s="920"/>
      <c r="G463" s="920"/>
      <c r="H463" s="924"/>
      <c r="I463" s="924"/>
      <c r="J463" s="921"/>
      <c r="K463" s="921"/>
      <c r="L463" s="925"/>
    </row>
    <row r="464" spans="1:12" ht="24" x14ac:dyDescent="0.25">
      <c r="A464" s="918">
        <v>1685</v>
      </c>
      <c r="B464" s="9" t="s">
        <v>22</v>
      </c>
      <c r="C464" s="13" t="s">
        <v>23</v>
      </c>
      <c r="D464" s="13" t="s">
        <v>24</v>
      </c>
      <c r="E464" s="13" t="s">
        <v>25</v>
      </c>
      <c r="F464" s="919" t="s">
        <v>17</v>
      </c>
      <c r="G464" s="919"/>
      <c r="H464" s="920"/>
      <c r="I464" s="920"/>
      <c r="J464" s="920"/>
      <c r="K464" s="920"/>
      <c r="L464" s="920"/>
    </row>
    <row r="465" spans="1:12" x14ac:dyDescent="0.25">
      <c r="A465" s="918"/>
      <c r="B465" s="921" t="s">
        <v>4815</v>
      </c>
      <c r="C465" s="922" t="s">
        <v>4816</v>
      </c>
      <c r="D465" s="923">
        <v>43594</v>
      </c>
      <c r="E465" s="921" t="s">
        <v>53</v>
      </c>
      <c r="F465" s="921" t="s">
        <v>2815</v>
      </c>
      <c r="G465" s="921"/>
      <c r="H465" s="924" t="s">
        <v>30</v>
      </c>
      <c r="I465" s="924"/>
      <c r="J465" s="14" t="s">
        <v>31</v>
      </c>
      <c r="K465" s="14" t="s">
        <v>32</v>
      </c>
      <c r="L465" s="16">
        <v>688</v>
      </c>
    </row>
    <row r="466" spans="1:12" x14ac:dyDescent="0.25">
      <c r="A466" s="918"/>
      <c r="B466" s="921"/>
      <c r="C466" s="922"/>
      <c r="D466" s="923"/>
      <c r="E466" s="921"/>
      <c r="F466" s="921"/>
      <c r="G466" s="921"/>
      <c r="H466" s="924" t="s">
        <v>33</v>
      </c>
      <c r="I466" s="924"/>
      <c r="J466" s="921" t="s">
        <v>31</v>
      </c>
      <c r="K466" s="921" t="s">
        <v>32</v>
      </c>
      <c r="L466" s="925">
        <v>133.30000000000001</v>
      </c>
    </row>
    <row r="467" spans="1:12" x14ac:dyDescent="0.25">
      <c r="A467" s="918"/>
      <c r="B467" s="921"/>
      <c r="C467" s="922"/>
      <c r="D467" s="923"/>
      <c r="E467" s="921"/>
      <c r="F467" s="921"/>
      <c r="G467" s="921"/>
      <c r="H467" s="924"/>
      <c r="I467" s="924"/>
      <c r="J467" s="921"/>
      <c r="K467" s="921"/>
      <c r="L467" s="925"/>
    </row>
    <row r="468" spans="1:12" ht="24" x14ac:dyDescent="0.25">
      <c r="A468" s="918"/>
      <c r="B468" s="9" t="s">
        <v>34</v>
      </c>
      <c r="C468" s="13" t="s">
        <v>35</v>
      </c>
      <c r="D468" s="13" t="s">
        <v>36</v>
      </c>
      <c r="E468" s="13" t="s">
        <v>37</v>
      </c>
      <c r="F468" s="920"/>
      <c r="G468" s="920"/>
      <c r="H468" s="924" t="s">
        <v>38</v>
      </c>
      <c r="I468" s="924"/>
      <c r="J468" s="921" t="s">
        <v>31</v>
      </c>
      <c r="K468" s="921" t="s">
        <v>32</v>
      </c>
      <c r="L468" s="925">
        <v>350</v>
      </c>
    </row>
    <row r="469" spans="1:12" ht="34.200000000000003" x14ac:dyDescent="0.25">
      <c r="A469" s="918"/>
      <c r="B469" s="14" t="s">
        <v>343</v>
      </c>
      <c r="C469" s="14" t="s">
        <v>2815</v>
      </c>
      <c r="D469" s="15">
        <v>43600</v>
      </c>
      <c r="E469" s="14" t="s">
        <v>4817</v>
      </c>
      <c r="F469" s="920"/>
      <c r="G469" s="920"/>
      <c r="H469" s="924"/>
      <c r="I469" s="924"/>
      <c r="J469" s="921"/>
      <c r="K469" s="921"/>
      <c r="L469" s="925"/>
    </row>
    <row r="470" spans="1:12" ht="24" x14ac:dyDescent="0.25">
      <c r="A470" s="918">
        <v>1686</v>
      </c>
      <c r="B470" s="9" t="s">
        <v>22</v>
      </c>
      <c r="C470" s="13" t="s">
        <v>23</v>
      </c>
      <c r="D470" s="13" t="s">
        <v>24</v>
      </c>
      <c r="E470" s="13" t="s">
        <v>25</v>
      </c>
      <c r="F470" s="919" t="s">
        <v>17</v>
      </c>
      <c r="G470" s="919"/>
      <c r="H470" s="920"/>
      <c r="I470" s="920"/>
      <c r="J470" s="920"/>
      <c r="K470" s="920"/>
      <c r="L470" s="920"/>
    </row>
    <row r="471" spans="1:12" x14ac:dyDescent="0.25">
      <c r="A471" s="918"/>
      <c r="B471" s="921" t="s">
        <v>4815</v>
      </c>
      <c r="C471" s="922" t="s">
        <v>4816</v>
      </c>
      <c r="D471" s="923">
        <v>43594</v>
      </c>
      <c r="E471" s="921" t="s">
        <v>53</v>
      </c>
      <c r="F471" s="921" t="s">
        <v>4818</v>
      </c>
      <c r="G471" s="921"/>
      <c r="H471" s="924" t="s">
        <v>30</v>
      </c>
      <c r="I471" s="924"/>
      <c r="J471" s="14" t="s">
        <v>31</v>
      </c>
      <c r="K471" s="14" t="s">
        <v>32</v>
      </c>
      <c r="L471" s="16">
        <v>522.33000000000004</v>
      </c>
    </row>
    <row r="472" spans="1:12" x14ac:dyDescent="0.25">
      <c r="A472" s="918"/>
      <c r="B472" s="921"/>
      <c r="C472" s="922"/>
      <c r="D472" s="923"/>
      <c r="E472" s="921"/>
      <c r="F472" s="921"/>
      <c r="G472" s="921"/>
      <c r="H472" s="924" t="s">
        <v>33</v>
      </c>
      <c r="I472" s="924"/>
      <c r="J472" s="921" t="s">
        <v>31</v>
      </c>
      <c r="K472" s="921" t="s">
        <v>32</v>
      </c>
      <c r="L472" s="925">
        <v>10234</v>
      </c>
    </row>
    <row r="473" spans="1:12" x14ac:dyDescent="0.25">
      <c r="A473" s="918"/>
      <c r="B473" s="921"/>
      <c r="C473" s="922"/>
      <c r="D473" s="923"/>
      <c r="E473" s="921"/>
      <c r="F473" s="921"/>
      <c r="G473" s="921"/>
      <c r="H473" s="924"/>
      <c r="I473" s="924"/>
      <c r="J473" s="921"/>
      <c r="K473" s="921"/>
      <c r="L473" s="925"/>
    </row>
    <row r="474" spans="1:12" ht="24" x14ac:dyDescent="0.25">
      <c r="A474" s="918"/>
      <c r="B474" s="9" t="s">
        <v>34</v>
      </c>
      <c r="C474" s="13" t="s">
        <v>35</v>
      </c>
      <c r="D474" s="13" t="s">
        <v>36</v>
      </c>
      <c r="E474" s="13" t="s">
        <v>37</v>
      </c>
      <c r="F474" s="920"/>
      <c r="G474" s="920"/>
      <c r="H474" s="924" t="s">
        <v>38</v>
      </c>
      <c r="I474" s="924"/>
      <c r="J474" s="921" t="s">
        <v>31</v>
      </c>
      <c r="K474" s="921" t="s">
        <v>32</v>
      </c>
      <c r="L474" s="925">
        <v>282.64</v>
      </c>
    </row>
    <row r="475" spans="1:12" ht="34.200000000000003" x14ac:dyDescent="0.25">
      <c r="A475" s="918"/>
      <c r="B475" s="14" t="s">
        <v>343</v>
      </c>
      <c r="C475" s="14" t="s">
        <v>4818</v>
      </c>
      <c r="D475" s="15">
        <v>43600</v>
      </c>
      <c r="E475" s="14" t="s">
        <v>4817</v>
      </c>
      <c r="F475" s="920"/>
      <c r="G475" s="920"/>
      <c r="H475" s="924"/>
      <c r="I475" s="924"/>
      <c r="J475" s="921"/>
      <c r="K475" s="921"/>
      <c r="L475" s="925"/>
    </row>
    <row r="476" spans="1:12" ht="24" x14ac:dyDescent="0.25">
      <c r="A476" s="918">
        <v>1687</v>
      </c>
      <c r="B476" s="9" t="s">
        <v>22</v>
      </c>
      <c r="C476" s="13" t="s">
        <v>23</v>
      </c>
      <c r="D476" s="13" t="s">
        <v>24</v>
      </c>
      <c r="E476" s="13" t="s">
        <v>25</v>
      </c>
      <c r="F476" s="919" t="s">
        <v>17</v>
      </c>
      <c r="G476" s="919"/>
      <c r="H476" s="920"/>
      <c r="I476" s="920"/>
      <c r="J476" s="920"/>
      <c r="K476" s="920"/>
      <c r="L476" s="920"/>
    </row>
    <row r="477" spans="1:12" x14ac:dyDescent="0.25">
      <c r="A477" s="918"/>
      <c r="B477" s="921" t="s">
        <v>4815</v>
      </c>
      <c r="C477" s="922" t="s">
        <v>4819</v>
      </c>
      <c r="D477" s="923">
        <v>43631</v>
      </c>
      <c r="E477" s="921" t="s">
        <v>3939</v>
      </c>
      <c r="F477" s="921" t="s">
        <v>4820</v>
      </c>
      <c r="G477" s="921"/>
      <c r="H477" s="924" t="s">
        <v>30</v>
      </c>
      <c r="I477" s="924"/>
      <c r="J477" s="14" t="s">
        <v>31</v>
      </c>
      <c r="K477" s="14" t="s">
        <v>31</v>
      </c>
      <c r="L477" s="16">
        <v>0</v>
      </c>
    </row>
    <row r="478" spans="1:12" x14ac:dyDescent="0.25">
      <c r="A478" s="918"/>
      <c r="B478" s="921"/>
      <c r="C478" s="922"/>
      <c r="D478" s="923"/>
      <c r="E478" s="921"/>
      <c r="F478" s="921"/>
      <c r="G478" s="921"/>
      <c r="H478" s="924" t="s">
        <v>33</v>
      </c>
      <c r="I478" s="924"/>
      <c r="J478" s="921" t="s">
        <v>31</v>
      </c>
      <c r="K478" s="921" t="s">
        <v>32</v>
      </c>
      <c r="L478" s="925">
        <v>9261.0300000000007</v>
      </c>
    </row>
    <row r="479" spans="1:12" x14ac:dyDescent="0.25">
      <c r="A479" s="918"/>
      <c r="B479" s="921"/>
      <c r="C479" s="922"/>
      <c r="D479" s="923"/>
      <c r="E479" s="921"/>
      <c r="F479" s="921"/>
      <c r="G479" s="921"/>
      <c r="H479" s="924"/>
      <c r="I479" s="924"/>
      <c r="J479" s="921"/>
      <c r="K479" s="921"/>
      <c r="L479" s="925"/>
    </row>
    <row r="480" spans="1:12" ht="24" x14ac:dyDescent="0.25">
      <c r="A480" s="918"/>
      <c r="B480" s="9" t="s">
        <v>34</v>
      </c>
      <c r="C480" s="13" t="s">
        <v>35</v>
      </c>
      <c r="D480" s="13" t="s">
        <v>36</v>
      </c>
      <c r="E480" s="13" t="s">
        <v>37</v>
      </c>
      <c r="F480" s="920"/>
      <c r="G480" s="920"/>
      <c r="H480" s="924" t="s">
        <v>38</v>
      </c>
      <c r="I480" s="924"/>
      <c r="J480" s="921" t="s">
        <v>31</v>
      </c>
      <c r="K480" s="921" t="s">
        <v>31</v>
      </c>
      <c r="L480" s="925">
        <v>0</v>
      </c>
    </row>
    <row r="481" spans="1:12" ht="34.200000000000003" x14ac:dyDescent="0.25">
      <c r="A481" s="918"/>
      <c r="B481" s="14" t="s">
        <v>343</v>
      </c>
      <c r="C481" s="14" t="s">
        <v>4820</v>
      </c>
      <c r="D481" s="15">
        <v>43637</v>
      </c>
      <c r="E481" s="14" t="s">
        <v>4339</v>
      </c>
      <c r="F481" s="920"/>
      <c r="G481" s="920"/>
      <c r="H481" s="924"/>
      <c r="I481" s="924"/>
      <c r="J481" s="921"/>
      <c r="K481" s="921"/>
      <c r="L481" s="925"/>
    </row>
    <row r="482" spans="1:12" ht="24" x14ac:dyDescent="0.25">
      <c r="A482" s="918">
        <v>1688</v>
      </c>
      <c r="B482" s="9" t="s">
        <v>22</v>
      </c>
      <c r="C482" s="13" t="s">
        <v>23</v>
      </c>
      <c r="D482" s="13" t="s">
        <v>24</v>
      </c>
      <c r="E482" s="13" t="s">
        <v>25</v>
      </c>
      <c r="F482" s="919" t="s">
        <v>17</v>
      </c>
      <c r="G482" s="919"/>
      <c r="H482" s="920"/>
      <c r="I482" s="920"/>
      <c r="J482" s="920"/>
      <c r="K482" s="920"/>
      <c r="L482" s="920"/>
    </row>
    <row r="483" spans="1:12" x14ac:dyDescent="0.25">
      <c r="A483" s="918"/>
      <c r="B483" s="921" t="s">
        <v>4815</v>
      </c>
      <c r="C483" s="922" t="s">
        <v>4819</v>
      </c>
      <c r="D483" s="923">
        <v>43631</v>
      </c>
      <c r="E483" s="921" t="s">
        <v>3939</v>
      </c>
      <c r="F483" s="921" t="s">
        <v>4821</v>
      </c>
      <c r="G483" s="921"/>
      <c r="H483" s="924" t="s">
        <v>30</v>
      </c>
      <c r="I483" s="924"/>
      <c r="J483" s="14" t="s">
        <v>31</v>
      </c>
      <c r="K483" s="14" t="s">
        <v>32</v>
      </c>
      <c r="L483" s="16">
        <v>2246.25</v>
      </c>
    </row>
    <row r="484" spans="1:12" x14ac:dyDescent="0.25">
      <c r="A484" s="918"/>
      <c r="B484" s="921"/>
      <c r="C484" s="922"/>
      <c r="D484" s="923"/>
      <c r="E484" s="921"/>
      <c r="F484" s="921"/>
      <c r="G484" s="921"/>
      <c r="H484" s="924" t="s">
        <v>33</v>
      </c>
      <c r="I484" s="924"/>
      <c r="J484" s="921" t="s">
        <v>31</v>
      </c>
      <c r="K484" s="921" t="s">
        <v>31</v>
      </c>
      <c r="L484" s="925">
        <v>0</v>
      </c>
    </row>
    <row r="485" spans="1:12" x14ac:dyDescent="0.25">
      <c r="A485" s="918"/>
      <c r="B485" s="921"/>
      <c r="C485" s="922"/>
      <c r="D485" s="923"/>
      <c r="E485" s="921"/>
      <c r="F485" s="921"/>
      <c r="G485" s="921"/>
      <c r="H485" s="924"/>
      <c r="I485" s="924"/>
      <c r="J485" s="921"/>
      <c r="K485" s="921"/>
      <c r="L485" s="925"/>
    </row>
    <row r="486" spans="1:12" ht="24" x14ac:dyDescent="0.25">
      <c r="A486" s="918"/>
      <c r="B486" s="9" t="s">
        <v>34</v>
      </c>
      <c r="C486" s="13" t="s">
        <v>35</v>
      </c>
      <c r="D486" s="13" t="s">
        <v>36</v>
      </c>
      <c r="E486" s="13" t="s">
        <v>37</v>
      </c>
      <c r="F486" s="920"/>
      <c r="G486" s="920"/>
      <c r="H486" s="924" t="s">
        <v>38</v>
      </c>
      <c r="I486" s="924"/>
      <c r="J486" s="921" t="s">
        <v>31</v>
      </c>
      <c r="K486" s="921" t="s">
        <v>31</v>
      </c>
      <c r="L486" s="925">
        <v>0</v>
      </c>
    </row>
    <row r="487" spans="1:12" ht="34.200000000000003" x14ac:dyDescent="0.25">
      <c r="A487" s="918"/>
      <c r="B487" s="14" t="s">
        <v>343</v>
      </c>
      <c r="C487" s="14" t="s">
        <v>4821</v>
      </c>
      <c r="D487" s="15">
        <v>43637</v>
      </c>
      <c r="E487" s="14" t="s">
        <v>4339</v>
      </c>
      <c r="F487" s="920"/>
      <c r="G487" s="920"/>
      <c r="H487" s="924"/>
      <c r="I487" s="924"/>
      <c r="J487" s="921"/>
      <c r="K487" s="921"/>
      <c r="L487" s="925"/>
    </row>
    <row r="488" spans="1:12" ht="24" x14ac:dyDescent="0.25">
      <c r="A488" s="918">
        <v>1689</v>
      </c>
      <c r="B488" s="9" t="s">
        <v>22</v>
      </c>
      <c r="C488" s="13" t="s">
        <v>23</v>
      </c>
      <c r="D488" s="13" t="s">
        <v>24</v>
      </c>
      <c r="E488" s="13" t="s">
        <v>25</v>
      </c>
      <c r="F488" s="919" t="s">
        <v>17</v>
      </c>
      <c r="G488" s="919"/>
      <c r="H488" s="920"/>
      <c r="I488" s="920"/>
      <c r="J488" s="920"/>
      <c r="K488" s="920"/>
      <c r="L488" s="920"/>
    </row>
    <row r="489" spans="1:12" x14ac:dyDescent="0.25">
      <c r="A489" s="918"/>
      <c r="B489" s="921" t="s">
        <v>4815</v>
      </c>
      <c r="C489" s="922" t="s">
        <v>4822</v>
      </c>
      <c r="D489" s="923">
        <v>43645</v>
      </c>
      <c r="E489" s="921" t="s">
        <v>597</v>
      </c>
      <c r="F489" s="921" t="s">
        <v>665</v>
      </c>
      <c r="G489" s="921"/>
      <c r="H489" s="924" t="s">
        <v>30</v>
      </c>
      <c r="I489" s="924"/>
      <c r="J489" s="14" t="s">
        <v>31</v>
      </c>
      <c r="K489" s="14" t="s">
        <v>32</v>
      </c>
      <c r="L489" s="16">
        <v>598.41999999999996</v>
      </c>
    </row>
    <row r="490" spans="1:12" x14ac:dyDescent="0.25">
      <c r="A490" s="918"/>
      <c r="B490" s="921"/>
      <c r="C490" s="922"/>
      <c r="D490" s="923"/>
      <c r="E490" s="921"/>
      <c r="F490" s="921"/>
      <c r="G490" s="921"/>
      <c r="H490" s="924" t="s">
        <v>33</v>
      </c>
      <c r="I490" s="924"/>
      <c r="J490" s="921" t="s">
        <v>31</v>
      </c>
      <c r="K490" s="921" t="s">
        <v>32</v>
      </c>
      <c r="L490" s="925">
        <v>7924.62</v>
      </c>
    </row>
    <row r="491" spans="1:12" x14ac:dyDescent="0.25">
      <c r="A491" s="918"/>
      <c r="B491" s="921"/>
      <c r="C491" s="922"/>
      <c r="D491" s="923"/>
      <c r="E491" s="921"/>
      <c r="F491" s="921"/>
      <c r="G491" s="921"/>
      <c r="H491" s="924"/>
      <c r="I491" s="924"/>
      <c r="J491" s="921"/>
      <c r="K491" s="921"/>
      <c r="L491" s="925"/>
    </row>
    <row r="492" spans="1:12" ht="24" x14ac:dyDescent="0.25">
      <c r="A492" s="918"/>
      <c r="B492" s="9" t="s">
        <v>34</v>
      </c>
      <c r="C492" s="13" t="s">
        <v>35</v>
      </c>
      <c r="D492" s="13" t="s">
        <v>36</v>
      </c>
      <c r="E492" s="13" t="s">
        <v>37</v>
      </c>
      <c r="F492" s="920"/>
      <c r="G492" s="920"/>
      <c r="H492" s="924" t="s">
        <v>38</v>
      </c>
      <c r="I492" s="924"/>
      <c r="J492" s="921" t="s">
        <v>31</v>
      </c>
      <c r="K492" s="921" t="s">
        <v>32</v>
      </c>
      <c r="L492" s="925">
        <v>265.04000000000002</v>
      </c>
    </row>
    <row r="493" spans="1:12" ht="34.200000000000003" x14ac:dyDescent="0.25">
      <c r="A493" s="918"/>
      <c r="B493" s="14" t="s">
        <v>343</v>
      </c>
      <c r="C493" s="14" t="s">
        <v>665</v>
      </c>
      <c r="D493" s="15">
        <v>43650</v>
      </c>
      <c r="E493" s="14" t="s">
        <v>4823</v>
      </c>
      <c r="F493" s="920"/>
      <c r="G493" s="920"/>
      <c r="H493" s="924"/>
      <c r="I493" s="924"/>
      <c r="J493" s="921"/>
      <c r="K493" s="921"/>
      <c r="L493" s="925"/>
    </row>
    <row r="494" spans="1:12" ht="24" x14ac:dyDescent="0.25">
      <c r="A494" s="918">
        <v>1690</v>
      </c>
      <c r="B494" s="9" t="s">
        <v>22</v>
      </c>
      <c r="C494" s="13" t="s">
        <v>23</v>
      </c>
      <c r="D494" s="13" t="s">
        <v>24</v>
      </c>
      <c r="E494" s="13" t="s">
        <v>25</v>
      </c>
      <c r="F494" s="919" t="s">
        <v>17</v>
      </c>
      <c r="G494" s="919"/>
      <c r="H494" s="920"/>
      <c r="I494" s="920"/>
      <c r="J494" s="920"/>
      <c r="K494" s="920"/>
      <c r="L494" s="920"/>
    </row>
    <row r="495" spans="1:12" x14ac:dyDescent="0.25">
      <c r="A495" s="918"/>
      <c r="B495" s="921" t="s">
        <v>4815</v>
      </c>
      <c r="C495" s="922" t="s">
        <v>4824</v>
      </c>
      <c r="D495" s="923">
        <v>43656</v>
      </c>
      <c r="E495" s="921" t="s">
        <v>136</v>
      </c>
      <c r="F495" s="921" t="s">
        <v>223</v>
      </c>
      <c r="G495" s="921"/>
      <c r="H495" s="924" t="s">
        <v>30</v>
      </c>
      <c r="I495" s="924"/>
      <c r="J495" s="14" t="s">
        <v>31</v>
      </c>
      <c r="K495" s="14" t="s">
        <v>32</v>
      </c>
      <c r="L495" s="16">
        <v>742.62</v>
      </c>
    </row>
    <row r="496" spans="1:12" x14ac:dyDescent="0.25">
      <c r="A496" s="918"/>
      <c r="B496" s="921"/>
      <c r="C496" s="922"/>
      <c r="D496" s="923"/>
      <c r="E496" s="921"/>
      <c r="F496" s="921"/>
      <c r="G496" s="921"/>
      <c r="H496" s="924" t="s">
        <v>33</v>
      </c>
      <c r="I496" s="924"/>
      <c r="J496" s="14" t="s">
        <v>31</v>
      </c>
      <c r="K496" s="14" t="s">
        <v>32</v>
      </c>
      <c r="L496" s="16">
        <v>276</v>
      </c>
    </row>
    <row r="497" spans="1:12" ht="24" x14ac:dyDescent="0.25">
      <c r="A497" s="918"/>
      <c r="B497" s="9" t="s">
        <v>34</v>
      </c>
      <c r="C497" s="13" t="s">
        <v>35</v>
      </c>
      <c r="D497" s="13" t="s">
        <v>36</v>
      </c>
      <c r="E497" s="13" t="s">
        <v>37</v>
      </c>
      <c r="F497" s="920"/>
      <c r="G497" s="920"/>
      <c r="H497" s="924" t="s">
        <v>38</v>
      </c>
      <c r="I497" s="924"/>
      <c r="J497" s="921" t="s">
        <v>31</v>
      </c>
      <c r="K497" s="921" t="s">
        <v>31</v>
      </c>
      <c r="L497" s="925">
        <v>0</v>
      </c>
    </row>
    <row r="498" spans="1:12" ht="34.200000000000003" x14ac:dyDescent="0.25">
      <c r="A498" s="918"/>
      <c r="B498" s="14" t="s">
        <v>343</v>
      </c>
      <c r="C498" s="14" t="s">
        <v>223</v>
      </c>
      <c r="D498" s="15">
        <v>43658</v>
      </c>
      <c r="E498" s="14" t="s">
        <v>1713</v>
      </c>
      <c r="F498" s="920"/>
      <c r="G498" s="920"/>
      <c r="H498" s="924"/>
      <c r="I498" s="924"/>
      <c r="J498" s="921"/>
      <c r="K498" s="921"/>
      <c r="L498" s="925"/>
    </row>
    <row r="499" spans="1:12" ht="24" x14ac:dyDescent="0.25">
      <c r="A499" s="918">
        <v>1691</v>
      </c>
      <c r="B499" s="9" t="s">
        <v>22</v>
      </c>
      <c r="C499" s="13" t="s">
        <v>23</v>
      </c>
      <c r="D499" s="13" t="s">
        <v>24</v>
      </c>
      <c r="E499" s="13" t="s">
        <v>25</v>
      </c>
      <c r="F499" s="919" t="s">
        <v>17</v>
      </c>
      <c r="G499" s="919"/>
      <c r="H499" s="920"/>
      <c r="I499" s="920"/>
      <c r="J499" s="920"/>
      <c r="K499" s="920"/>
      <c r="L499" s="920"/>
    </row>
    <row r="500" spans="1:12" x14ac:dyDescent="0.25">
      <c r="A500" s="918"/>
      <c r="B500" s="921" t="s">
        <v>4815</v>
      </c>
      <c r="C500" s="922" t="s">
        <v>4825</v>
      </c>
      <c r="D500" s="923">
        <v>43676</v>
      </c>
      <c r="E500" s="921" t="s">
        <v>3152</v>
      </c>
      <c r="F500" s="921" t="s">
        <v>416</v>
      </c>
      <c r="G500" s="921"/>
      <c r="H500" s="924" t="s">
        <v>30</v>
      </c>
      <c r="I500" s="924"/>
      <c r="J500" s="14" t="s">
        <v>31</v>
      </c>
      <c r="K500" s="14" t="s">
        <v>31</v>
      </c>
      <c r="L500" s="16">
        <v>0</v>
      </c>
    </row>
    <row r="501" spans="1:12" x14ac:dyDescent="0.25">
      <c r="A501" s="918"/>
      <c r="B501" s="921"/>
      <c r="C501" s="922"/>
      <c r="D501" s="923"/>
      <c r="E501" s="921"/>
      <c r="F501" s="921"/>
      <c r="G501" s="921"/>
      <c r="H501" s="924" t="s">
        <v>33</v>
      </c>
      <c r="I501" s="924"/>
      <c r="J501" s="14" t="s">
        <v>31</v>
      </c>
      <c r="K501" s="14" t="s">
        <v>31</v>
      </c>
      <c r="L501" s="16">
        <v>0</v>
      </c>
    </row>
    <row r="502" spans="1:12" ht="24" x14ac:dyDescent="0.25">
      <c r="A502" s="918"/>
      <c r="B502" s="9" t="s">
        <v>34</v>
      </c>
      <c r="C502" s="13" t="s">
        <v>35</v>
      </c>
      <c r="D502" s="13" t="s">
        <v>36</v>
      </c>
      <c r="E502" s="13" t="s">
        <v>37</v>
      </c>
      <c r="F502" s="920"/>
      <c r="G502" s="920"/>
      <c r="H502" s="924" t="s">
        <v>38</v>
      </c>
      <c r="I502" s="924"/>
      <c r="J502" s="921" t="s">
        <v>32</v>
      </c>
      <c r="K502" s="921" t="s">
        <v>31</v>
      </c>
      <c r="L502" s="925">
        <v>1725</v>
      </c>
    </row>
    <row r="503" spans="1:12" ht="34.200000000000003" x14ac:dyDescent="0.25">
      <c r="A503" s="918"/>
      <c r="B503" s="14" t="s">
        <v>343</v>
      </c>
      <c r="C503" s="14" t="s">
        <v>416</v>
      </c>
      <c r="D503" s="15">
        <v>43679</v>
      </c>
      <c r="E503" s="14" t="s">
        <v>4826</v>
      </c>
      <c r="F503" s="920"/>
      <c r="G503" s="920"/>
      <c r="H503" s="924"/>
      <c r="I503" s="924"/>
      <c r="J503" s="921"/>
      <c r="K503" s="921"/>
      <c r="L503" s="925"/>
    </row>
    <row r="504" spans="1:12" ht="24" x14ac:dyDescent="0.25">
      <c r="A504" s="918">
        <v>1692</v>
      </c>
      <c r="B504" s="9" t="s">
        <v>22</v>
      </c>
      <c r="C504" s="13" t="s">
        <v>23</v>
      </c>
      <c r="D504" s="13" t="s">
        <v>24</v>
      </c>
      <c r="E504" s="13" t="s">
        <v>25</v>
      </c>
      <c r="F504" s="919" t="s">
        <v>17</v>
      </c>
      <c r="G504" s="919"/>
      <c r="H504" s="920"/>
      <c r="I504" s="920"/>
      <c r="J504" s="920"/>
      <c r="K504" s="920"/>
      <c r="L504" s="920"/>
    </row>
    <row r="505" spans="1:12" x14ac:dyDescent="0.25">
      <c r="A505" s="918"/>
      <c r="B505" s="921" t="s">
        <v>4815</v>
      </c>
      <c r="C505" s="922" t="s">
        <v>4827</v>
      </c>
      <c r="D505" s="923">
        <v>43725</v>
      </c>
      <c r="E505" s="921" t="s">
        <v>465</v>
      </c>
      <c r="F505" s="921" t="s">
        <v>4828</v>
      </c>
      <c r="G505" s="921"/>
      <c r="H505" s="924" t="s">
        <v>30</v>
      </c>
      <c r="I505" s="924"/>
      <c r="J505" s="14" t="s">
        <v>31</v>
      </c>
      <c r="K505" s="14" t="s">
        <v>32</v>
      </c>
      <c r="L505" s="16">
        <v>818.46</v>
      </c>
    </row>
    <row r="506" spans="1:12" x14ac:dyDescent="0.25">
      <c r="A506" s="918"/>
      <c r="B506" s="921"/>
      <c r="C506" s="922"/>
      <c r="D506" s="923"/>
      <c r="E506" s="921"/>
      <c r="F506" s="921"/>
      <c r="G506" s="921"/>
      <c r="H506" s="924" t="s">
        <v>33</v>
      </c>
      <c r="I506" s="924"/>
      <c r="J506" s="921" t="s">
        <v>31</v>
      </c>
      <c r="K506" s="921" t="s">
        <v>32</v>
      </c>
      <c r="L506" s="925">
        <v>6678.64</v>
      </c>
    </row>
    <row r="507" spans="1:12" x14ac:dyDescent="0.25">
      <c r="A507" s="918"/>
      <c r="B507" s="921"/>
      <c r="C507" s="922"/>
      <c r="D507" s="923"/>
      <c r="E507" s="921"/>
      <c r="F507" s="921"/>
      <c r="G507" s="921"/>
      <c r="H507" s="924"/>
      <c r="I507" s="924"/>
      <c r="J507" s="921"/>
      <c r="K507" s="921"/>
      <c r="L507" s="925"/>
    </row>
    <row r="508" spans="1:12" ht="24" x14ac:dyDescent="0.25">
      <c r="A508" s="918"/>
      <c r="B508" s="9" t="s">
        <v>34</v>
      </c>
      <c r="C508" s="13" t="s">
        <v>35</v>
      </c>
      <c r="D508" s="13" t="s">
        <v>36</v>
      </c>
      <c r="E508" s="13" t="s">
        <v>37</v>
      </c>
      <c r="F508" s="920"/>
      <c r="G508" s="920"/>
      <c r="H508" s="924" t="s">
        <v>38</v>
      </c>
      <c r="I508" s="924"/>
      <c r="J508" s="921" t="s">
        <v>31</v>
      </c>
      <c r="K508" s="921" t="s">
        <v>32</v>
      </c>
      <c r="L508" s="925">
        <v>252.18</v>
      </c>
    </row>
    <row r="509" spans="1:12" ht="34.200000000000003" x14ac:dyDescent="0.25">
      <c r="A509" s="918"/>
      <c r="B509" s="14" t="s">
        <v>343</v>
      </c>
      <c r="C509" s="14" t="s">
        <v>4828</v>
      </c>
      <c r="D509" s="15">
        <v>43729</v>
      </c>
      <c r="E509" s="14" t="s">
        <v>4829</v>
      </c>
      <c r="F509" s="920"/>
      <c r="G509" s="920"/>
      <c r="H509" s="924"/>
      <c r="I509" s="924"/>
      <c r="J509" s="921"/>
      <c r="K509" s="921"/>
      <c r="L509" s="925"/>
    </row>
    <row r="510" spans="1:12" ht="24" x14ac:dyDescent="0.25">
      <c r="A510" s="918">
        <v>1693</v>
      </c>
      <c r="B510" s="9" t="s">
        <v>22</v>
      </c>
      <c r="C510" s="13" t="s">
        <v>23</v>
      </c>
      <c r="D510" s="13" t="s">
        <v>24</v>
      </c>
      <c r="E510" s="13" t="s">
        <v>25</v>
      </c>
      <c r="F510" s="919" t="s">
        <v>17</v>
      </c>
      <c r="G510" s="919"/>
      <c r="H510" s="920"/>
      <c r="I510" s="920"/>
      <c r="J510" s="920"/>
      <c r="K510" s="920"/>
      <c r="L510" s="920"/>
    </row>
    <row r="511" spans="1:12" x14ac:dyDescent="0.25">
      <c r="A511" s="918"/>
      <c r="B511" s="921" t="s">
        <v>4830</v>
      </c>
      <c r="C511" s="922" t="s">
        <v>4831</v>
      </c>
      <c r="D511" s="923">
        <v>43566</v>
      </c>
      <c r="E511" s="921" t="s">
        <v>298</v>
      </c>
      <c r="F511" s="921" t="s">
        <v>607</v>
      </c>
      <c r="G511" s="921"/>
      <c r="H511" s="924" t="s">
        <v>30</v>
      </c>
      <c r="I511" s="924"/>
      <c r="J511" s="14" t="s">
        <v>31</v>
      </c>
      <c r="K511" s="14" t="s">
        <v>32</v>
      </c>
      <c r="L511" s="16">
        <v>339.48</v>
      </c>
    </row>
    <row r="512" spans="1:12" x14ac:dyDescent="0.25">
      <c r="A512" s="918"/>
      <c r="B512" s="921"/>
      <c r="C512" s="922"/>
      <c r="D512" s="923"/>
      <c r="E512" s="921"/>
      <c r="F512" s="921"/>
      <c r="G512" s="921"/>
      <c r="H512" s="924" t="s">
        <v>33</v>
      </c>
      <c r="I512" s="924"/>
      <c r="J512" s="14" t="s">
        <v>31</v>
      </c>
      <c r="K512" s="14" t="s">
        <v>32</v>
      </c>
      <c r="L512" s="16">
        <v>384.9</v>
      </c>
    </row>
    <row r="513" spans="1:12" ht="24" x14ac:dyDescent="0.25">
      <c r="A513" s="918"/>
      <c r="B513" s="9" t="s">
        <v>34</v>
      </c>
      <c r="C513" s="13" t="s">
        <v>35</v>
      </c>
      <c r="D513" s="13" t="s">
        <v>36</v>
      </c>
      <c r="E513" s="13" t="s">
        <v>37</v>
      </c>
      <c r="F513" s="920"/>
      <c r="G513" s="920"/>
      <c r="H513" s="924" t="s">
        <v>38</v>
      </c>
      <c r="I513" s="924"/>
      <c r="J513" s="921" t="s">
        <v>31</v>
      </c>
      <c r="K513" s="921" t="s">
        <v>32</v>
      </c>
      <c r="L513" s="925">
        <v>1799</v>
      </c>
    </row>
    <row r="514" spans="1:12" ht="22.8" x14ac:dyDescent="0.25">
      <c r="A514" s="918"/>
      <c r="B514" s="14" t="s">
        <v>239</v>
      </c>
      <c r="C514" s="14" t="s">
        <v>607</v>
      </c>
      <c r="D514" s="15">
        <v>43567</v>
      </c>
      <c r="E514" s="14" t="s">
        <v>138</v>
      </c>
      <c r="F514" s="920"/>
      <c r="G514" s="920"/>
      <c r="H514" s="924"/>
      <c r="I514" s="924"/>
      <c r="J514" s="921"/>
      <c r="K514" s="921"/>
      <c r="L514" s="925"/>
    </row>
    <row r="515" spans="1:12" ht="24" x14ac:dyDescent="0.25">
      <c r="A515" s="918">
        <v>1694</v>
      </c>
      <c r="B515" s="9" t="s">
        <v>22</v>
      </c>
      <c r="C515" s="13" t="s">
        <v>23</v>
      </c>
      <c r="D515" s="13" t="s">
        <v>24</v>
      </c>
      <c r="E515" s="13" t="s">
        <v>25</v>
      </c>
      <c r="F515" s="919" t="s">
        <v>17</v>
      </c>
      <c r="G515" s="919"/>
      <c r="H515" s="920"/>
      <c r="I515" s="920"/>
      <c r="J515" s="920"/>
      <c r="K515" s="920"/>
      <c r="L515" s="920"/>
    </row>
    <row r="516" spans="1:12" x14ac:dyDescent="0.25">
      <c r="A516" s="918"/>
      <c r="B516" s="921" t="s">
        <v>4832</v>
      </c>
      <c r="C516" s="922" t="s">
        <v>4833</v>
      </c>
      <c r="D516" s="923">
        <v>43642</v>
      </c>
      <c r="E516" s="921" t="s">
        <v>450</v>
      </c>
      <c r="F516" s="921" t="s">
        <v>4834</v>
      </c>
      <c r="G516" s="921"/>
      <c r="H516" s="924" t="s">
        <v>30</v>
      </c>
      <c r="I516" s="924"/>
      <c r="J516" s="14" t="s">
        <v>31</v>
      </c>
      <c r="K516" s="14" t="s">
        <v>32</v>
      </c>
      <c r="L516" s="16">
        <v>663</v>
      </c>
    </row>
    <row r="517" spans="1:12" x14ac:dyDescent="0.25">
      <c r="A517" s="918"/>
      <c r="B517" s="921"/>
      <c r="C517" s="922"/>
      <c r="D517" s="923"/>
      <c r="E517" s="921"/>
      <c r="F517" s="921"/>
      <c r="G517" s="921"/>
      <c r="H517" s="924" t="s">
        <v>33</v>
      </c>
      <c r="I517" s="924"/>
      <c r="J517" s="14" t="s">
        <v>31</v>
      </c>
      <c r="K517" s="14" t="s">
        <v>31</v>
      </c>
      <c r="L517" s="16">
        <v>0</v>
      </c>
    </row>
    <row r="518" spans="1:12" ht="24" x14ac:dyDescent="0.25">
      <c r="A518" s="918"/>
      <c r="B518" s="9" t="s">
        <v>34</v>
      </c>
      <c r="C518" s="13" t="s">
        <v>35</v>
      </c>
      <c r="D518" s="13" t="s">
        <v>36</v>
      </c>
      <c r="E518" s="13" t="s">
        <v>37</v>
      </c>
      <c r="F518" s="920"/>
      <c r="G518" s="920"/>
      <c r="H518" s="924" t="s">
        <v>38</v>
      </c>
      <c r="I518" s="924"/>
      <c r="J518" s="921" t="s">
        <v>31</v>
      </c>
      <c r="K518" s="921" t="s">
        <v>31</v>
      </c>
      <c r="L518" s="925">
        <v>0</v>
      </c>
    </row>
    <row r="519" spans="1:12" ht="22.8" x14ac:dyDescent="0.25">
      <c r="A519" s="918"/>
      <c r="B519" s="14" t="s">
        <v>471</v>
      </c>
      <c r="C519" s="14" t="s">
        <v>4834</v>
      </c>
      <c r="D519" s="15">
        <v>43646</v>
      </c>
      <c r="E519" s="14" t="s">
        <v>3446</v>
      </c>
      <c r="F519" s="920"/>
      <c r="G519" s="920"/>
      <c r="H519" s="924"/>
      <c r="I519" s="924"/>
      <c r="J519" s="921"/>
      <c r="K519" s="921"/>
      <c r="L519" s="925"/>
    </row>
    <row r="520" spans="1:12" ht="24" x14ac:dyDescent="0.25">
      <c r="A520" s="918">
        <v>1695</v>
      </c>
      <c r="B520" s="9" t="s">
        <v>22</v>
      </c>
      <c r="C520" s="13" t="s">
        <v>23</v>
      </c>
      <c r="D520" s="13" t="s">
        <v>24</v>
      </c>
      <c r="E520" s="13" t="s">
        <v>25</v>
      </c>
      <c r="F520" s="919" t="s">
        <v>17</v>
      </c>
      <c r="G520" s="919"/>
      <c r="H520" s="920"/>
      <c r="I520" s="920"/>
      <c r="J520" s="920"/>
      <c r="K520" s="920"/>
      <c r="L520" s="920"/>
    </row>
    <row r="521" spans="1:12" x14ac:dyDescent="0.25">
      <c r="A521" s="918"/>
      <c r="B521" s="921" t="s">
        <v>4832</v>
      </c>
      <c r="C521" s="922" t="s">
        <v>4835</v>
      </c>
      <c r="D521" s="923">
        <v>43692</v>
      </c>
      <c r="E521" s="921" t="s">
        <v>53</v>
      </c>
      <c r="F521" s="921" t="s">
        <v>4836</v>
      </c>
      <c r="G521" s="921"/>
      <c r="H521" s="924" t="s">
        <v>30</v>
      </c>
      <c r="I521" s="924"/>
      <c r="J521" s="14" t="s">
        <v>31</v>
      </c>
      <c r="K521" s="14" t="s">
        <v>32</v>
      </c>
      <c r="L521" s="16">
        <v>508</v>
      </c>
    </row>
    <row r="522" spans="1:12" x14ac:dyDescent="0.25">
      <c r="A522" s="918"/>
      <c r="B522" s="921"/>
      <c r="C522" s="922"/>
      <c r="D522" s="923"/>
      <c r="E522" s="921"/>
      <c r="F522" s="921"/>
      <c r="G522" s="921"/>
      <c r="H522" s="924" t="s">
        <v>33</v>
      </c>
      <c r="I522" s="924"/>
      <c r="J522" s="14" t="s">
        <v>31</v>
      </c>
      <c r="K522" s="14" t="s">
        <v>32</v>
      </c>
      <c r="L522" s="16">
        <v>108</v>
      </c>
    </row>
    <row r="523" spans="1:12" ht="24" x14ac:dyDescent="0.25">
      <c r="A523" s="918"/>
      <c r="B523" s="9" t="s">
        <v>34</v>
      </c>
      <c r="C523" s="13" t="s">
        <v>35</v>
      </c>
      <c r="D523" s="13" t="s">
        <v>36</v>
      </c>
      <c r="E523" s="13" t="s">
        <v>37</v>
      </c>
      <c r="F523" s="920"/>
      <c r="G523" s="920"/>
      <c r="H523" s="924" t="s">
        <v>38</v>
      </c>
      <c r="I523" s="924"/>
      <c r="J523" s="921" t="s">
        <v>31</v>
      </c>
      <c r="K523" s="921" t="s">
        <v>32</v>
      </c>
      <c r="L523" s="925">
        <v>415</v>
      </c>
    </row>
    <row r="524" spans="1:12" ht="22.8" x14ac:dyDescent="0.25">
      <c r="A524" s="918"/>
      <c r="B524" s="14" t="s">
        <v>471</v>
      </c>
      <c r="C524" s="14" t="s">
        <v>4836</v>
      </c>
      <c r="D524" s="15">
        <v>43694</v>
      </c>
      <c r="E524" s="14" t="s">
        <v>2847</v>
      </c>
      <c r="F524" s="920"/>
      <c r="G524" s="920"/>
      <c r="H524" s="924"/>
      <c r="I524" s="924"/>
      <c r="J524" s="921"/>
      <c r="K524" s="921"/>
      <c r="L524" s="925"/>
    </row>
    <row r="525" spans="1:12" ht="24" x14ac:dyDescent="0.25">
      <c r="A525" s="918">
        <v>1696</v>
      </c>
      <c r="B525" s="9" t="s">
        <v>22</v>
      </c>
      <c r="C525" s="13" t="s">
        <v>23</v>
      </c>
      <c r="D525" s="13" t="s">
        <v>24</v>
      </c>
      <c r="E525" s="13" t="s">
        <v>25</v>
      </c>
      <c r="F525" s="919" t="s">
        <v>17</v>
      </c>
      <c r="G525" s="919"/>
      <c r="H525" s="920"/>
      <c r="I525" s="920"/>
      <c r="J525" s="920"/>
      <c r="K525" s="920"/>
      <c r="L525" s="920"/>
    </row>
    <row r="526" spans="1:12" x14ac:dyDescent="0.25">
      <c r="A526" s="918"/>
      <c r="B526" s="921" t="s">
        <v>4837</v>
      </c>
      <c r="C526" s="922" t="s">
        <v>4838</v>
      </c>
      <c r="D526" s="923">
        <v>43624</v>
      </c>
      <c r="E526" s="921" t="s">
        <v>4839</v>
      </c>
      <c r="F526" s="921" t="s">
        <v>4840</v>
      </c>
      <c r="G526" s="921"/>
      <c r="H526" s="924" t="s">
        <v>30</v>
      </c>
      <c r="I526" s="924"/>
      <c r="J526" s="14" t="s">
        <v>31</v>
      </c>
      <c r="K526" s="14" t="s">
        <v>32</v>
      </c>
      <c r="L526" s="16">
        <v>1376.5</v>
      </c>
    </row>
    <row r="527" spans="1:12" x14ac:dyDescent="0.25">
      <c r="A527" s="918"/>
      <c r="B527" s="921"/>
      <c r="C527" s="922"/>
      <c r="D527" s="923"/>
      <c r="E527" s="921"/>
      <c r="F527" s="921"/>
      <c r="G527" s="921"/>
      <c r="H527" s="924" t="s">
        <v>33</v>
      </c>
      <c r="I527" s="924"/>
      <c r="J527" s="14" t="s">
        <v>31</v>
      </c>
      <c r="K527" s="14" t="s">
        <v>32</v>
      </c>
      <c r="L527" s="16">
        <v>290.64</v>
      </c>
    </row>
    <row r="528" spans="1:12" ht="24" x14ac:dyDescent="0.25">
      <c r="A528" s="918"/>
      <c r="B528" s="9" t="s">
        <v>34</v>
      </c>
      <c r="C528" s="13" t="s">
        <v>35</v>
      </c>
      <c r="D528" s="13" t="s">
        <v>36</v>
      </c>
      <c r="E528" s="13" t="s">
        <v>37</v>
      </c>
      <c r="F528" s="920"/>
      <c r="G528" s="920"/>
      <c r="H528" s="924" t="s">
        <v>38</v>
      </c>
      <c r="I528" s="924"/>
      <c r="J528" s="921" t="s">
        <v>31</v>
      </c>
      <c r="K528" s="921" t="s">
        <v>31</v>
      </c>
      <c r="L528" s="925">
        <v>0</v>
      </c>
    </row>
    <row r="529" spans="1:12" ht="34.200000000000003" x14ac:dyDescent="0.25">
      <c r="A529" s="918"/>
      <c r="B529" s="14" t="s">
        <v>4841</v>
      </c>
      <c r="C529" s="14" t="s">
        <v>4840</v>
      </c>
      <c r="D529" s="15">
        <v>43636</v>
      </c>
      <c r="E529" s="14" t="s">
        <v>4842</v>
      </c>
      <c r="F529" s="920"/>
      <c r="G529" s="920"/>
      <c r="H529" s="924"/>
      <c r="I529" s="924"/>
      <c r="J529" s="921"/>
      <c r="K529" s="921"/>
      <c r="L529" s="925"/>
    </row>
    <row r="530" spans="1:12" ht="24" x14ac:dyDescent="0.25">
      <c r="A530" s="918">
        <v>1697</v>
      </c>
      <c r="B530" s="9" t="s">
        <v>22</v>
      </c>
      <c r="C530" s="13" t="s">
        <v>23</v>
      </c>
      <c r="D530" s="13" t="s">
        <v>24</v>
      </c>
      <c r="E530" s="13" t="s">
        <v>25</v>
      </c>
      <c r="F530" s="919" t="s">
        <v>17</v>
      </c>
      <c r="G530" s="919"/>
      <c r="H530" s="920"/>
      <c r="I530" s="920"/>
      <c r="J530" s="920"/>
      <c r="K530" s="920"/>
      <c r="L530" s="920"/>
    </row>
    <row r="531" spans="1:12" x14ac:dyDescent="0.25">
      <c r="A531" s="918"/>
      <c r="B531" s="921" t="s">
        <v>4837</v>
      </c>
      <c r="C531" s="921" t="s">
        <v>4843</v>
      </c>
      <c r="D531" s="923">
        <v>43645</v>
      </c>
      <c r="E531" s="921" t="s">
        <v>4844</v>
      </c>
      <c r="F531" s="921" t="s">
        <v>4845</v>
      </c>
      <c r="G531" s="921"/>
      <c r="H531" s="924" t="s">
        <v>30</v>
      </c>
      <c r="I531" s="924"/>
      <c r="J531" s="14" t="s">
        <v>31</v>
      </c>
      <c r="K531" s="14" t="s">
        <v>32</v>
      </c>
      <c r="L531" s="16">
        <v>1064.56</v>
      </c>
    </row>
    <row r="532" spans="1:12" x14ac:dyDescent="0.25">
      <c r="A532" s="918"/>
      <c r="B532" s="921"/>
      <c r="C532" s="921"/>
      <c r="D532" s="923"/>
      <c r="E532" s="921"/>
      <c r="F532" s="921"/>
      <c r="G532" s="921"/>
      <c r="H532" s="924" t="s">
        <v>33</v>
      </c>
      <c r="I532" s="924"/>
      <c r="J532" s="14" t="s">
        <v>31</v>
      </c>
      <c r="K532" s="14" t="s">
        <v>32</v>
      </c>
      <c r="L532" s="16">
        <v>2366.3200000000002</v>
      </c>
    </row>
    <row r="533" spans="1:12" ht="24" x14ac:dyDescent="0.25">
      <c r="A533" s="918"/>
      <c r="B533" s="9" t="s">
        <v>34</v>
      </c>
      <c r="C533" s="13" t="s">
        <v>35</v>
      </c>
      <c r="D533" s="13" t="s">
        <v>36</v>
      </c>
      <c r="E533" s="13" t="s">
        <v>37</v>
      </c>
      <c r="F533" s="920"/>
      <c r="G533" s="920"/>
      <c r="H533" s="924" t="s">
        <v>38</v>
      </c>
      <c r="I533" s="924"/>
      <c r="J533" s="921" t="s">
        <v>31</v>
      </c>
      <c r="K533" s="921" t="s">
        <v>32</v>
      </c>
      <c r="L533" s="925">
        <v>350</v>
      </c>
    </row>
    <row r="534" spans="1:12" ht="34.200000000000003" x14ac:dyDescent="0.25">
      <c r="A534" s="918"/>
      <c r="B534" s="14" t="s">
        <v>4841</v>
      </c>
      <c r="C534" s="14" t="s">
        <v>4845</v>
      </c>
      <c r="D534" s="15">
        <v>43653</v>
      </c>
      <c r="E534" s="14" t="s">
        <v>4846</v>
      </c>
      <c r="F534" s="920"/>
      <c r="G534" s="920"/>
      <c r="H534" s="924"/>
      <c r="I534" s="924"/>
      <c r="J534" s="921"/>
      <c r="K534" s="921"/>
      <c r="L534" s="925"/>
    </row>
    <row r="535" spans="1:12" ht="24" x14ac:dyDescent="0.25">
      <c r="A535" s="918">
        <v>1698</v>
      </c>
      <c r="B535" s="9" t="s">
        <v>22</v>
      </c>
      <c r="C535" s="13" t="s">
        <v>23</v>
      </c>
      <c r="D535" s="13" t="s">
        <v>24</v>
      </c>
      <c r="E535" s="13" t="s">
        <v>25</v>
      </c>
      <c r="F535" s="919" t="s">
        <v>17</v>
      </c>
      <c r="G535" s="919"/>
      <c r="H535" s="920"/>
      <c r="I535" s="920"/>
      <c r="J535" s="920"/>
      <c r="K535" s="920"/>
      <c r="L535" s="920"/>
    </row>
    <row r="536" spans="1:12" x14ac:dyDescent="0.25">
      <c r="A536" s="918"/>
      <c r="B536" s="921" t="s">
        <v>4847</v>
      </c>
      <c r="C536" s="922" t="s">
        <v>4848</v>
      </c>
      <c r="D536" s="923">
        <v>43594</v>
      </c>
      <c r="E536" s="921" t="s">
        <v>977</v>
      </c>
      <c r="F536" s="921" t="s">
        <v>978</v>
      </c>
      <c r="G536" s="921"/>
      <c r="H536" s="924" t="s">
        <v>30</v>
      </c>
      <c r="I536" s="924"/>
      <c r="J536" s="14" t="s">
        <v>31</v>
      </c>
      <c r="K536" s="14" t="s">
        <v>32</v>
      </c>
      <c r="L536" s="16">
        <v>2693</v>
      </c>
    </row>
    <row r="537" spans="1:12" x14ac:dyDescent="0.25">
      <c r="A537" s="918"/>
      <c r="B537" s="921"/>
      <c r="C537" s="922"/>
      <c r="D537" s="923"/>
      <c r="E537" s="921"/>
      <c r="F537" s="921"/>
      <c r="G537" s="921"/>
      <c r="H537" s="924" t="s">
        <v>33</v>
      </c>
      <c r="I537" s="924"/>
      <c r="J537" s="921" t="s">
        <v>31</v>
      </c>
      <c r="K537" s="921" t="s">
        <v>32</v>
      </c>
      <c r="L537" s="925">
        <v>426.94</v>
      </c>
    </row>
    <row r="538" spans="1:12" x14ac:dyDescent="0.25">
      <c r="A538" s="918"/>
      <c r="B538" s="921"/>
      <c r="C538" s="922"/>
      <c r="D538" s="923"/>
      <c r="E538" s="921"/>
      <c r="F538" s="921"/>
      <c r="G538" s="921"/>
      <c r="H538" s="924"/>
      <c r="I538" s="924"/>
      <c r="J538" s="921"/>
      <c r="K538" s="921"/>
      <c r="L538" s="925"/>
    </row>
    <row r="539" spans="1:12" ht="24" x14ac:dyDescent="0.25">
      <c r="A539" s="918"/>
      <c r="B539" s="9" t="s">
        <v>34</v>
      </c>
      <c r="C539" s="13" t="s">
        <v>35</v>
      </c>
      <c r="D539" s="13" t="s">
        <v>36</v>
      </c>
      <c r="E539" s="13" t="s">
        <v>37</v>
      </c>
      <c r="F539" s="920"/>
      <c r="G539" s="920"/>
      <c r="H539" s="924" t="s">
        <v>38</v>
      </c>
      <c r="I539" s="924"/>
      <c r="J539" s="921" t="s">
        <v>31</v>
      </c>
      <c r="K539" s="921" t="s">
        <v>32</v>
      </c>
      <c r="L539" s="925">
        <v>80</v>
      </c>
    </row>
    <row r="540" spans="1:12" ht="22.8" x14ac:dyDescent="0.25">
      <c r="A540" s="918"/>
      <c r="B540" s="14" t="s">
        <v>39</v>
      </c>
      <c r="C540" s="14" t="s">
        <v>978</v>
      </c>
      <c r="D540" s="15">
        <v>43612</v>
      </c>
      <c r="E540" s="14" t="s">
        <v>4849</v>
      </c>
      <c r="F540" s="920"/>
      <c r="G540" s="920"/>
      <c r="H540" s="924"/>
      <c r="I540" s="924"/>
      <c r="J540" s="921"/>
      <c r="K540" s="921"/>
      <c r="L540" s="925"/>
    </row>
    <row r="541" spans="1:12" ht="24" x14ac:dyDescent="0.25">
      <c r="A541" s="918">
        <v>1699</v>
      </c>
      <c r="B541" s="9" t="s">
        <v>22</v>
      </c>
      <c r="C541" s="13" t="s">
        <v>23</v>
      </c>
      <c r="D541" s="13" t="s">
        <v>24</v>
      </c>
      <c r="E541" s="13" t="s">
        <v>25</v>
      </c>
      <c r="F541" s="919" t="s">
        <v>17</v>
      </c>
      <c r="G541" s="919"/>
      <c r="H541" s="920"/>
      <c r="I541" s="920"/>
      <c r="J541" s="920"/>
      <c r="K541" s="920"/>
      <c r="L541" s="920"/>
    </row>
    <row r="542" spans="1:12" x14ac:dyDescent="0.25">
      <c r="A542" s="918"/>
      <c r="B542" s="921" t="s">
        <v>4847</v>
      </c>
      <c r="C542" s="922" t="s">
        <v>4850</v>
      </c>
      <c r="D542" s="923">
        <v>43622</v>
      </c>
      <c r="E542" s="921" t="s">
        <v>977</v>
      </c>
      <c r="F542" s="921" t="s">
        <v>978</v>
      </c>
      <c r="G542" s="921"/>
      <c r="H542" s="924" t="s">
        <v>30</v>
      </c>
      <c r="I542" s="924"/>
      <c r="J542" s="14" t="s">
        <v>31</v>
      </c>
      <c r="K542" s="14" t="s">
        <v>32</v>
      </c>
      <c r="L542" s="16">
        <v>594</v>
      </c>
    </row>
    <row r="543" spans="1:12" x14ac:dyDescent="0.25">
      <c r="A543" s="918"/>
      <c r="B543" s="921"/>
      <c r="C543" s="922"/>
      <c r="D543" s="923"/>
      <c r="E543" s="921"/>
      <c r="F543" s="921"/>
      <c r="G543" s="921"/>
      <c r="H543" s="924" t="s">
        <v>33</v>
      </c>
      <c r="I543" s="924"/>
      <c r="J543" s="921" t="s">
        <v>31</v>
      </c>
      <c r="K543" s="921" t="s">
        <v>32</v>
      </c>
      <c r="L543" s="925">
        <v>321.60000000000002</v>
      </c>
    </row>
    <row r="544" spans="1:12" x14ac:dyDescent="0.25">
      <c r="A544" s="918"/>
      <c r="B544" s="921"/>
      <c r="C544" s="922"/>
      <c r="D544" s="923"/>
      <c r="E544" s="921"/>
      <c r="F544" s="921"/>
      <c r="G544" s="921"/>
      <c r="H544" s="924"/>
      <c r="I544" s="924"/>
      <c r="J544" s="921"/>
      <c r="K544" s="921"/>
      <c r="L544" s="925"/>
    </row>
    <row r="545" spans="1:12" ht="24" x14ac:dyDescent="0.25">
      <c r="A545" s="918"/>
      <c r="B545" s="9" t="s">
        <v>34</v>
      </c>
      <c r="C545" s="13" t="s">
        <v>35</v>
      </c>
      <c r="D545" s="13" t="s">
        <v>36</v>
      </c>
      <c r="E545" s="13" t="s">
        <v>37</v>
      </c>
      <c r="F545" s="920"/>
      <c r="G545" s="920"/>
      <c r="H545" s="924" t="s">
        <v>38</v>
      </c>
      <c r="I545" s="924"/>
      <c r="J545" s="921" t="s">
        <v>31</v>
      </c>
      <c r="K545" s="921" t="s">
        <v>32</v>
      </c>
      <c r="L545" s="925">
        <v>90</v>
      </c>
    </row>
    <row r="546" spans="1:12" ht="22.8" x14ac:dyDescent="0.25">
      <c r="A546" s="918"/>
      <c r="B546" s="14" t="s">
        <v>39</v>
      </c>
      <c r="C546" s="14" t="s">
        <v>978</v>
      </c>
      <c r="D546" s="15">
        <v>43625</v>
      </c>
      <c r="E546" s="14" t="s">
        <v>4851</v>
      </c>
      <c r="F546" s="920"/>
      <c r="G546" s="920"/>
      <c r="H546" s="924"/>
      <c r="I546" s="924"/>
      <c r="J546" s="921"/>
      <c r="K546" s="921"/>
      <c r="L546" s="925"/>
    </row>
    <row r="547" spans="1:12" ht="24" x14ac:dyDescent="0.25">
      <c r="A547" s="918">
        <v>1700</v>
      </c>
      <c r="B547" s="9" t="s">
        <v>22</v>
      </c>
      <c r="C547" s="13" t="s">
        <v>23</v>
      </c>
      <c r="D547" s="13" t="s">
        <v>24</v>
      </c>
      <c r="E547" s="13" t="s">
        <v>25</v>
      </c>
      <c r="F547" s="919" t="s">
        <v>17</v>
      </c>
      <c r="G547" s="919"/>
      <c r="H547" s="920"/>
      <c r="I547" s="920"/>
      <c r="J547" s="920"/>
      <c r="K547" s="920"/>
      <c r="L547" s="920"/>
    </row>
    <row r="548" spans="1:12" x14ac:dyDescent="0.25">
      <c r="A548" s="918"/>
      <c r="B548" s="921" t="s">
        <v>4852</v>
      </c>
      <c r="C548" s="922" t="s">
        <v>4853</v>
      </c>
      <c r="D548" s="923">
        <v>43729</v>
      </c>
      <c r="E548" s="921" t="s">
        <v>2122</v>
      </c>
      <c r="F548" s="921" t="s">
        <v>3782</v>
      </c>
      <c r="G548" s="921"/>
      <c r="H548" s="924" t="s">
        <v>30</v>
      </c>
      <c r="I548" s="924"/>
      <c r="J548" s="14" t="s">
        <v>31</v>
      </c>
      <c r="K548" s="14" t="s">
        <v>31</v>
      </c>
      <c r="L548" s="16">
        <v>0</v>
      </c>
    </row>
    <row r="549" spans="1:12" x14ac:dyDescent="0.25">
      <c r="A549" s="918"/>
      <c r="B549" s="921"/>
      <c r="C549" s="922"/>
      <c r="D549" s="923"/>
      <c r="E549" s="921"/>
      <c r="F549" s="921"/>
      <c r="G549" s="921"/>
      <c r="H549" s="924" t="s">
        <v>33</v>
      </c>
      <c r="I549" s="924"/>
      <c r="J549" s="14" t="s">
        <v>31</v>
      </c>
      <c r="K549" s="14" t="s">
        <v>31</v>
      </c>
      <c r="L549" s="16">
        <v>0</v>
      </c>
    </row>
    <row r="550" spans="1:12" ht="24" x14ac:dyDescent="0.25">
      <c r="A550" s="918"/>
      <c r="B550" s="9" t="s">
        <v>34</v>
      </c>
      <c r="C550" s="13" t="s">
        <v>35</v>
      </c>
      <c r="D550" s="13" t="s">
        <v>36</v>
      </c>
      <c r="E550" s="13" t="s">
        <v>37</v>
      </c>
      <c r="F550" s="920"/>
      <c r="G550" s="920"/>
      <c r="H550" s="924" t="s">
        <v>38</v>
      </c>
      <c r="I550" s="924"/>
      <c r="J550" s="921" t="s">
        <v>31</v>
      </c>
      <c r="K550" s="921" t="s">
        <v>32</v>
      </c>
      <c r="L550" s="925">
        <v>559.68000000000006</v>
      </c>
    </row>
    <row r="551" spans="1:12" ht="22.8" x14ac:dyDescent="0.25">
      <c r="A551" s="918"/>
      <c r="B551" s="14" t="s">
        <v>45</v>
      </c>
      <c r="C551" s="14" t="s">
        <v>3782</v>
      </c>
      <c r="D551" s="15">
        <v>43737</v>
      </c>
      <c r="E551" s="14" t="s">
        <v>220</v>
      </c>
      <c r="F551" s="920"/>
      <c r="G551" s="920"/>
      <c r="H551" s="924"/>
      <c r="I551" s="924"/>
      <c r="J551" s="921"/>
      <c r="K551" s="921"/>
      <c r="L551" s="925"/>
    </row>
  </sheetData>
  <mergeCells count="1641">
    <mergeCell ref="B2:L2"/>
    <mergeCell ref="F9:G9"/>
    <mergeCell ref="H9:I9"/>
    <mergeCell ref="C7:E7"/>
    <mergeCell ref="A15:A20"/>
    <mergeCell ref="F15:G15"/>
    <mergeCell ref="H15:L15"/>
    <mergeCell ref="B16:B18"/>
    <mergeCell ref="C16:C18"/>
    <mergeCell ref="A10:A14"/>
    <mergeCell ref="F10:G10"/>
    <mergeCell ref="H10:L10"/>
    <mergeCell ref="B11:B12"/>
    <mergeCell ref="C11:C12"/>
    <mergeCell ref="D11:D12"/>
    <mergeCell ref="E11:E12"/>
    <mergeCell ref="F11:G12"/>
    <mergeCell ref="H11:I11"/>
    <mergeCell ref="H12:I12"/>
    <mergeCell ref="A3:A5"/>
    <mergeCell ref="B3:I4"/>
    <mergeCell ref="B5:L5"/>
    <mergeCell ref="A6:A8"/>
    <mergeCell ref="C6:E6"/>
    <mergeCell ref="F6:F8"/>
    <mergeCell ref="G6:G8"/>
    <mergeCell ref="I6:I8"/>
    <mergeCell ref="J6:J8"/>
    <mergeCell ref="K6:L8"/>
    <mergeCell ref="C8:E8"/>
    <mergeCell ref="K17:K18"/>
    <mergeCell ref="L17:L18"/>
    <mergeCell ref="F19:G20"/>
    <mergeCell ref="H19:I20"/>
    <mergeCell ref="J19:J20"/>
    <mergeCell ref="K19:K20"/>
    <mergeCell ref="L19:L20"/>
    <mergeCell ref="D16:D18"/>
    <mergeCell ref="E16:E18"/>
    <mergeCell ref="F16:G18"/>
    <mergeCell ref="H16:I16"/>
    <mergeCell ref="H17:I18"/>
    <mergeCell ref="J17:J18"/>
    <mergeCell ref="F13:G14"/>
    <mergeCell ref="H13:I14"/>
    <mergeCell ref="J13:J14"/>
    <mergeCell ref="K13:K14"/>
    <mergeCell ref="L13:L14"/>
    <mergeCell ref="J23:J24"/>
    <mergeCell ref="K23:K24"/>
    <mergeCell ref="L23:L24"/>
    <mergeCell ref="E44:E45"/>
    <mergeCell ref="L36:L37"/>
    <mergeCell ref="F25:G26"/>
    <mergeCell ref="H25:I26"/>
    <mergeCell ref="J25:J26"/>
    <mergeCell ref="K25:K26"/>
    <mergeCell ref="L25:L26"/>
    <mergeCell ref="A21:A26"/>
    <mergeCell ref="F21:G21"/>
    <mergeCell ref="H21:L21"/>
    <mergeCell ref="B22:B24"/>
    <mergeCell ref="C22:C24"/>
    <mergeCell ref="D22:D24"/>
    <mergeCell ref="E22:E24"/>
    <mergeCell ref="F22:G24"/>
    <mergeCell ref="H22:I22"/>
    <mergeCell ref="H23:I24"/>
    <mergeCell ref="J29:J30"/>
    <mergeCell ref="K29:K30"/>
    <mergeCell ref="L29:L30"/>
    <mergeCell ref="A33:A37"/>
    <mergeCell ref="F33:G33"/>
    <mergeCell ref="H33:L33"/>
    <mergeCell ref="B34:B35"/>
    <mergeCell ref="C34:C35"/>
    <mergeCell ref="D34:D35"/>
    <mergeCell ref="E34:E35"/>
    <mergeCell ref="F34:G35"/>
    <mergeCell ref="H34:I34"/>
    <mergeCell ref="H35:I35"/>
    <mergeCell ref="F48:G48"/>
    <mergeCell ref="F44:G45"/>
    <mergeCell ref="H44:I44"/>
    <mergeCell ref="H45:I45"/>
    <mergeCell ref="F31:G32"/>
    <mergeCell ref="H31:I32"/>
    <mergeCell ref="J31:J32"/>
    <mergeCell ref="K31:K32"/>
    <mergeCell ref="L31:L32"/>
    <mergeCell ref="A27:A32"/>
    <mergeCell ref="F27:G27"/>
    <mergeCell ref="H27:L27"/>
    <mergeCell ref="B28:B30"/>
    <mergeCell ref="C28:C30"/>
    <mergeCell ref="D28:D30"/>
    <mergeCell ref="E28:E30"/>
    <mergeCell ref="F28:G30"/>
    <mergeCell ref="H28:I28"/>
    <mergeCell ref="H29:I30"/>
    <mergeCell ref="F36:G37"/>
    <mergeCell ref="H36:I37"/>
    <mergeCell ref="J36:J37"/>
    <mergeCell ref="K36:K37"/>
    <mergeCell ref="J41:J42"/>
    <mergeCell ref="K41:K42"/>
    <mergeCell ref="L41:L42"/>
    <mergeCell ref="A43:A47"/>
    <mergeCell ref="F43:G43"/>
    <mergeCell ref="H43:L43"/>
    <mergeCell ref="B44:B45"/>
    <mergeCell ref="C44:C45"/>
    <mergeCell ref="D44:D45"/>
    <mergeCell ref="L56:L57"/>
    <mergeCell ref="D39:D40"/>
    <mergeCell ref="E39:E40"/>
    <mergeCell ref="F39:G40"/>
    <mergeCell ref="H39:I39"/>
    <mergeCell ref="H40:I40"/>
    <mergeCell ref="F41:G42"/>
    <mergeCell ref="H41:I42"/>
    <mergeCell ref="A38:A42"/>
    <mergeCell ref="F38:G38"/>
    <mergeCell ref="H38:L38"/>
    <mergeCell ref="B39:B40"/>
    <mergeCell ref="C39:C40"/>
    <mergeCell ref="L51:L52"/>
    <mergeCell ref="A53:A57"/>
    <mergeCell ref="F53:G53"/>
    <mergeCell ref="H53:L53"/>
    <mergeCell ref="B54:B55"/>
    <mergeCell ref="C54:C55"/>
    <mergeCell ref="D54:D55"/>
    <mergeCell ref="E54:E55"/>
    <mergeCell ref="F54:G55"/>
    <mergeCell ref="H54:I54"/>
    <mergeCell ref="H49:I49"/>
    <mergeCell ref="H50:I50"/>
    <mergeCell ref="F51:G52"/>
    <mergeCell ref="H51:I52"/>
    <mergeCell ref="J51:J52"/>
    <mergeCell ref="K51:K52"/>
    <mergeCell ref="K46:K47"/>
    <mergeCell ref="L46:L47"/>
    <mergeCell ref="A48:A52"/>
    <mergeCell ref="A63:A68"/>
    <mergeCell ref="F63:G63"/>
    <mergeCell ref="H63:L63"/>
    <mergeCell ref="B64:B66"/>
    <mergeCell ref="C64:C66"/>
    <mergeCell ref="F61:G62"/>
    <mergeCell ref="H61:I62"/>
    <mergeCell ref="J61:J62"/>
    <mergeCell ref="K61:K62"/>
    <mergeCell ref="L61:L62"/>
    <mergeCell ref="H48:L48"/>
    <mergeCell ref="B49:B50"/>
    <mergeCell ref="C49:C50"/>
    <mergeCell ref="D49:D50"/>
    <mergeCell ref="E49:E50"/>
    <mergeCell ref="F49:G50"/>
    <mergeCell ref="F46:G47"/>
    <mergeCell ref="H46:I47"/>
    <mergeCell ref="J46:J47"/>
    <mergeCell ref="H58:L58"/>
    <mergeCell ref="B59:B60"/>
    <mergeCell ref="C59:C60"/>
    <mergeCell ref="D59:D60"/>
    <mergeCell ref="E59:E60"/>
    <mergeCell ref="F59:G60"/>
    <mergeCell ref="H59:I59"/>
    <mergeCell ref="H60:I60"/>
    <mergeCell ref="H55:I55"/>
    <mergeCell ref="F56:G57"/>
    <mergeCell ref="H56:I57"/>
    <mergeCell ref="J56:J57"/>
    <mergeCell ref="K56:K57"/>
    <mergeCell ref="C70:C72"/>
    <mergeCell ref="D70:D72"/>
    <mergeCell ref="E70:E72"/>
    <mergeCell ref="F70:G72"/>
    <mergeCell ref="H70:I70"/>
    <mergeCell ref="H71:I72"/>
    <mergeCell ref="K65:K66"/>
    <mergeCell ref="L65:L66"/>
    <mergeCell ref="F67:G68"/>
    <mergeCell ref="H67:I68"/>
    <mergeCell ref="J67:J68"/>
    <mergeCell ref="K67:K68"/>
    <mergeCell ref="L67:L68"/>
    <mergeCell ref="D64:D66"/>
    <mergeCell ref="E64:E66"/>
    <mergeCell ref="F64:G66"/>
    <mergeCell ref="H64:I64"/>
    <mergeCell ref="H65:I66"/>
    <mergeCell ref="J65:J66"/>
    <mergeCell ref="A58:A62"/>
    <mergeCell ref="F58:G58"/>
    <mergeCell ref="J77:J78"/>
    <mergeCell ref="K77:K78"/>
    <mergeCell ref="L77:L78"/>
    <mergeCell ref="F79:G80"/>
    <mergeCell ref="H79:I80"/>
    <mergeCell ref="J79:J80"/>
    <mergeCell ref="K79:K80"/>
    <mergeCell ref="L79:L80"/>
    <mergeCell ref="A75:A80"/>
    <mergeCell ref="F75:G75"/>
    <mergeCell ref="H75:L75"/>
    <mergeCell ref="B76:B78"/>
    <mergeCell ref="C76:C78"/>
    <mergeCell ref="D76:D78"/>
    <mergeCell ref="E76:E78"/>
    <mergeCell ref="F76:G78"/>
    <mergeCell ref="H76:I76"/>
    <mergeCell ref="H77:I78"/>
    <mergeCell ref="J71:J72"/>
    <mergeCell ref="K71:K72"/>
    <mergeCell ref="L71:L72"/>
    <mergeCell ref="F73:G74"/>
    <mergeCell ref="H73:I74"/>
    <mergeCell ref="J73:J74"/>
    <mergeCell ref="K73:K74"/>
    <mergeCell ref="L73:L74"/>
    <mergeCell ref="A69:A74"/>
    <mergeCell ref="F69:G69"/>
    <mergeCell ref="H69:L69"/>
    <mergeCell ref="B70:B72"/>
    <mergeCell ref="J83:J84"/>
    <mergeCell ref="K83:K84"/>
    <mergeCell ref="L83:L84"/>
    <mergeCell ref="F85:G86"/>
    <mergeCell ref="H85:I86"/>
    <mergeCell ref="J85:J86"/>
    <mergeCell ref="K85:K86"/>
    <mergeCell ref="L85:L86"/>
    <mergeCell ref="A81:A86"/>
    <mergeCell ref="F81:G81"/>
    <mergeCell ref="H81:L81"/>
    <mergeCell ref="B82:B84"/>
    <mergeCell ref="C82:C84"/>
    <mergeCell ref="D82:D84"/>
    <mergeCell ref="E82:E84"/>
    <mergeCell ref="F82:G84"/>
    <mergeCell ref="H82:I82"/>
    <mergeCell ref="H83:I84"/>
    <mergeCell ref="J89:J90"/>
    <mergeCell ref="K89:K90"/>
    <mergeCell ref="L89:L90"/>
    <mergeCell ref="F91:G92"/>
    <mergeCell ref="H91:I92"/>
    <mergeCell ref="J91:J92"/>
    <mergeCell ref="K91:K92"/>
    <mergeCell ref="L91:L92"/>
    <mergeCell ref="A87:A92"/>
    <mergeCell ref="F87:G87"/>
    <mergeCell ref="H87:L87"/>
    <mergeCell ref="B88:B90"/>
    <mergeCell ref="C88:C90"/>
    <mergeCell ref="D88:D90"/>
    <mergeCell ref="E88:E90"/>
    <mergeCell ref="F88:G90"/>
    <mergeCell ref="H88:I88"/>
    <mergeCell ref="H89:I90"/>
    <mergeCell ref="J95:J96"/>
    <mergeCell ref="K95:K96"/>
    <mergeCell ref="L95:L96"/>
    <mergeCell ref="F97:G98"/>
    <mergeCell ref="H97:I98"/>
    <mergeCell ref="J97:J98"/>
    <mergeCell ref="K97:K98"/>
    <mergeCell ref="L97:L98"/>
    <mergeCell ref="A93:A98"/>
    <mergeCell ref="F93:G93"/>
    <mergeCell ref="H93:L93"/>
    <mergeCell ref="B94:B96"/>
    <mergeCell ref="C94:C96"/>
    <mergeCell ref="D94:D96"/>
    <mergeCell ref="E94:E96"/>
    <mergeCell ref="F94:G96"/>
    <mergeCell ref="H94:I94"/>
    <mergeCell ref="H95:I96"/>
    <mergeCell ref="J101:J102"/>
    <mergeCell ref="K101:K102"/>
    <mergeCell ref="L101:L102"/>
    <mergeCell ref="F103:G104"/>
    <mergeCell ref="H103:I104"/>
    <mergeCell ref="J103:J104"/>
    <mergeCell ref="K103:K104"/>
    <mergeCell ref="L103:L104"/>
    <mergeCell ref="A99:A104"/>
    <mergeCell ref="F99:G99"/>
    <mergeCell ref="H99:L99"/>
    <mergeCell ref="B100:B102"/>
    <mergeCell ref="C100:C102"/>
    <mergeCell ref="D100:D102"/>
    <mergeCell ref="E100:E102"/>
    <mergeCell ref="F100:G102"/>
    <mergeCell ref="H100:I100"/>
    <mergeCell ref="H101:I102"/>
    <mergeCell ref="J107:J108"/>
    <mergeCell ref="K107:K108"/>
    <mergeCell ref="L107:L108"/>
    <mergeCell ref="F109:G110"/>
    <mergeCell ref="H109:I110"/>
    <mergeCell ref="J109:J110"/>
    <mergeCell ref="K109:K110"/>
    <mergeCell ref="L109:L110"/>
    <mergeCell ref="A105:A110"/>
    <mergeCell ref="F105:G105"/>
    <mergeCell ref="H105:L105"/>
    <mergeCell ref="B106:B108"/>
    <mergeCell ref="C106:C108"/>
    <mergeCell ref="D106:D108"/>
    <mergeCell ref="E106:E108"/>
    <mergeCell ref="F106:G108"/>
    <mergeCell ref="H106:I106"/>
    <mergeCell ref="H107:I108"/>
    <mergeCell ref="J113:J114"/>
    <mergeCell ref="K113:K114"/>
    <mergeCell ref="L113:L114"/>
    <mergeCell ref="F115:G116"/>
    <mergeCell ref="H115:I116"/>
    <mergeCell ref="J115:J116"/>
    <mergeCell ref="K115:K116"/>
    <mergeCell ref="L115:L116"/>
    <mergeCell ref="A111:A116"/>
    <mergeCell ref="F111:G111"/>
    <mergeCell ref="H111:L111"/>
    <mergeCell ref="B112:B114"/>
    <mergeCell ref="C112:C114"/>
    <mergeCell ref="D112:D114"/>
    <mergeCell ref="E112:E114"/>
    <mergeCell ref="F112:G114"/>
    <mergeCell ref="H112:I112"/>
    <mergeCell ref="H113:I114"/>
    <mergeCell ref="D123:D124"/>
    <mergeCell ref="E123:E124"/>
    <mergeCell ref="F123:G124"/>
    <mergeCell ref="H123:I123"/>
    <mergeCell ref="H124:I124"/>
    <mergeCell ref="F125:G126"/>
    <mergeCell ref="H125:I126"/>
    <mergeCell ref="F120:G121"/>
    <mergeCell ref="H120:I121"/>
    <mergeCell ref="J120:J121"/>
    <mergeCell ref="K120:K121"/>
    <mergeCell ref="L120:L121"/>
    <mergeCell ref="A122:A126"/>
    <mergeCell ref="F122:G122"/>
    <mergeCell ref="H122:L122"/>
    <mergeCell ref="B123:B124"/>
    <mergeCell ref="C123:C124"/>
    <mergeCell ref="A117:A121"/>
    <mergeCell ref="F117:G117"/>
    <mergeCell ref="H117:L117"/>
    <mergeCell ref="B118:B119"/>
    <mergeCell ref="C118:C119"/>
    <mergeCell ref="D118:D119"/>
    <mergeCell ref="E118:E119"/>
    <mergeCell ref="F118:G119"/>
    <mergeCell ref="H118:I118"/>
    <mergeCell ref="H119:I119"/>
    <mergeCell ref="F131:G132"/>
    <mergeCell ref="H131:I132"/>
    <mergeCell ref="J131:J132"/>
    <mergeCell ref="K131:K132"/>
    <mergeCell ref="L131:L132"/>
    <mergeCell ref="A133:A137"/>
    <mergeCell ref="F133:G133"/>
    <mergeCell ref="H133:L133"/>
    <mergeCell ref="B134:B135"/>
    <mergeCell ref="C134:C135"/>
    <mergeCell ref="F128:G130"/>
    <mergeCell ref="H128:I128"/>
    <mergeCell ref="H129:I130"/>
    <mergeCell ref="J129:J130"/>
    <mergeCell ref="K129:K130"/>
    <mergeCell ref="L129:L130"/>
    <mergeCell ref="J125:J126"/>
    <mergeCell ref="K125:K126"/>
    <mergeCell ref="L125:L126"/>
    <mergeCell ref="A127:A132"/>
    <mergeCell ref="F127:G127"/>
    <mergeCell ref="H127:L127"/>
    <mergeCell ref="B128:B130"/>
    <mergeCell ref="C128:C130"/>
    <mergeCell ref="D128:D130"/>
    <mergeCell ref="E128:E130"/>
    <mergeCell ref="F139:G141"/>
    <mergeCell ref="H139:I139"/>
    <mergeCell ref="H140:I141"/>
    <mergeCell ref="J140:J141"/>
    <mergeCell ref="K140:K141"/>
    <mergeCell ref="L140:L141"/>
    <mergeCell ref="J136:J137"/>
    <mergeCell ref="K136:K137"/>
    <mergeCell ref="L136:L137"/>
    <mergeCell ref="A138:A143"/>
    <mergeCell ref="F138:G138"/>
    <mergeCell ref="H138:L138"/>
    <mergeCell ref="B139:B141"/>
    <mergeCell ref="C139:C141"/>
    <mergeCell ref="D139:D141"/>
    <mergeCell ref="E139:E141"/>
    <mergeCell ref="D134:D135"/>
    <mergeCell ref="E134:E135"/>
    <mergeCell ref="F134:G135"/>
    <mergeCell ref="H134:I134"/>
    <mergeCell ref="H135:I135"/>
    <mergeCell ref="F136:G137"/>
    <mergeCell ref="H136:I137"/>
    <mergeCell ref="E156:E158"/>
    <mergeCell ref="F156:G158"/>
    <mergeCell ref="H156:I156"/>
    <mergeCell ref="D145:D146"/>
    <mergeCell ref="E145:E146"/>
    <mergeCell ref="F145:G146"/>
    <mergeCell ref="H145:I145"/>
    <mergeCell ref="H146:I146"/>
    <mergeCell ref="F147:G148"/>
    <mergeCell ref="H147:I148"/>
    <mergeCell ref="F142:G143"/>
    <mergeCell ref="H142:I143"/>
    <mergeCell ref="J142:J143"/>
    <mergeCell ref="K142:K143"/>
    <mergeCell ref="L142:L143"/>
    <mergeCell ref="A144:A148"/>
    <mergeCell ref="F144:G144"/>
    <mergeCell ref="H144:L144"/>
    <mergeCell ref="B145:B146"/>
    <mergeCell ref="C145:C146"/>
    <mergeCell ref="F162:G164"/>
    <mergeCell ref="H162:I162"/>
    <mergeCell ref="H163:I164"/>
    <mergeCell ref="A155:A160"/>
    <mergeCell ref="F155:G155"/>
    <mergeCell ref="H155:L155"/>
    <mergeCell ref="B156:B158"/>
    <mergeCell ref="C156:C158"/>
    <mergeCell ref="F150:G152"/>
    <mergeCell ref="H150:I150"/>
    <mergeCell ref="H151:I152"/>
    <mergeCell ref="J151:J152"/>
    <mergeCell ref="K151:K152"/>
    <mergeCell ref="L151:L152"/>
    <mergeCell ref="J147:J148"/>
    <mergeCell ref="K147:K148"/>
    <mergeCell ref="L147:L148"/>
    <mergeCell ref="A149:A154"/>
    <mergeCell ref="F149:G149"/>
    <mergeCell ref="H149:L149"/>
    <mergeCell ref="B150:B152"/>
    <mergeCell ref="C150:C152"/>
    <mergeCell ref="D150:D152"/>
    <mergeCell ref="E150:E152"/>
    <mergeCell ref="K157:K158"/>
    <mergeCell ref="L157:L158"/>
    <mergeCell ref="F159:G160"/>
    <mergeCell ref="H159:I160"/>
    <mergeCell ref="J159:J160"/>
    <mergeCell ref="K159:K160"/>
    <mergeCell ref="L159:L160"/>
    <mergeCell ref="D156:D158"/>
    <mergeCell ref="A167:A171"/>
    <mergeCell ref="F167:G167"/>
    <mergeCell ref="H167:L167"/>
    <mergeCell ref="B168:B169"/>
    <mergeCell ref="C168:C169"/>
    <mergeCell ref="D168:D169"/>
    <mergeCell ref="E168:E169"/>
    <mergeCell ref="F168:G169"/>
    <mergeCell ref="H168:I168"/>
    <mergeCell ref="H169:I169"/>
    <mergeCell ref="H157:I158"/>
    <mergeCell ref="J157:J158"/>
    <mergeCell ref="F153:G154"/>
    <mergeCell ref="H153:I154"/>
    <mergeCell ref="J153:J154"/>
    <mergeCell ref="K153:K154"/>
    <mergeCell ref="L153:L154"/>
    <mergeCell ref="J163:J164"/>
    <mergeCell ref="K163:K164"/>
    <mergeCell ref="L163:L164"/>
    <mergeCell ref="F165:G166"/>
    <mergeCell ref="H165:I166"/>
    <mergeCell ref="J165:J166"/>
    <mergeCell ref="K165:K166"/>
    <mergeCell ref="L165:L166"/>
    <mergeCell ref="A161:A166"/>
    <mergeCell ref="F161:G161"/>
    <mergeCell ref="H161:L161"/>
    <mergeCell ref="B162:B164"/>
    <mergeCell ref="C162:C164"/>
    <mergeCell ref="D162:D164"/>
    <mergeCell ref="E162:E164"/>
    <mergeCell ref="F187:G188"/>
    <mergeCell ref="H187:I188"/>
    <mergeCell ref="J187:J188"/>
    <mergeCell ref="K187:K188"/>
    <mergeCell ref="L187:L188"/>
    <mergeCell ref="D184:D186"/>
    <mergeCell ref="E184:E186"/>
    <mergeCell ref="F184:G186"/>
    <mergeCell ref="H184:I184"/>
    <mergeCell ref="D173:D174"/>
    <mergeCell ref="E173:E174"/>
    <mergeCell ref="F173:G174"/>
    <mergeCell ref="H173:I173"/>
    <mergeCell ref="H174:I174"/>
    <mergeCell ref="F175:G176"/>
    <mergeCell ref="H175:I176"/>
    <mergeCell ref="F170:G171"/>
    <mergeCell ref="H170:I171"/>
    <mergeCell ref="J170:J171"/>
    <mergeCell ref="K170:K171"/>
    <mergeCell ref="L170:L171"/>
    <mergeCell ref="F172:G172"/>
    <mergeCell ref="H172:L172"/>
    <mergeCell ref="F183:G183"/>
    <mergeCell ref="H183:L183"/>
    <mergeCell ref="B184:B186"/>
    <mergeCell ref="C184:C186"/>
    <mergeCell ref="F178:G180"/>
    <mergeCell ref="H178:I178"/>
    <mergeCell ref="H179:I180"/>
    <mergeCell ref="J179:J180"/>
    <mergeCell ref="K179:K180"/>
    <mergeCell ref="L179:L180"/>
    <mergeCell ref="J175:J176"/>
    <mergeCell ref="K175:K176"/>
    <mergeCell ref="L175:L176"/>
    <mergeCell ref="A177:A182"/>
    <mergeCell ref="F177:G177"/>
    <mergeCell ref="H177:L177"/>
    <mergeCell ref="B178:B180"/>
    <mergeCell ref="C178:C180"/>
    <mergeCell ref="D178:D180"/>
    <mergeCell ref="E178:E180"/>
    <mergeCell ref="K185:K186"/>
    <mergeCell ref="L185:L186"/>
    <mergeCell ref="A172:A176"/>
    <mergeCell ref="B173:B174"/>
    <mergeCell ref="C173:C174"/>
    <mergeCell ref="A189:A193"/>
    <mergeCell ref="F189:G189"/>
    <mergeCell ref="H189:L189"/>
    <mergeCell ref="B190:B191"/>
    <mergeCell ref="C190:C191"/>
    <mergeCell ref="D190:D191"/>
    <mergeCell ref="E190:E191"/>
    <mergeCell ref="F190:G191"/>
    <mergeCell ref="H190:I190"/>
    <mergeCell ref="H191:I191"/>
    <mergeCell ref="K202:K203"/>
    <mergeCell ref="L202:L203"/>
    <mergeCell ref="H185:I186"/>
    <mergeCell ref="J185:J186"/>
    <mergeCell ref="F181:G182"/>
    <mergeCell ref="H181:I182"/>
    <mergeCell ref="J181:J182"/>
    <mergeCell ref="K181:K182"/>
    <mergeCell ref="L181:L182"/>
    <mergeCell ref="D195:D196"/>
    <mergeCell ref="E195:E196"/>
    <mergeCell ref="F195:G196"/>
    <mergeCell ref="H195:I195"/>
    <mergeCell ref="H196:I196"/>
    <mergeCell ref="F197:G198"/>
    <mergeCell ref="H197:I198"/>
    <mergeCell ref="F192:G193"/>
    <mergeCell ref="H192:I193"/>
    <mergeCell ref="J192:J193"/>
    <mergeCell ref="K192:K193"/>
    <mergeCell ref="L192:L193"/>
    <mergeCell ref="A183:A188"/>
    <mergeCell ref="F200:G201"/>
    <mergeCell ref="H200:I200"/>
    <mergeCell ref="H201:I201"/>
    <mergeCell ref="F202:G203"/>
    <mergeCell ref="H202:I203"/>
    <mergeCell ref="J202:J203"/>
    <mergeCell ref="J197:J198"/>
    <mergeCell ref="K197:K198"/>
    <mergeCell ref="L197:L198"/>
    <mergeCell ref="A199:A203"/>
    <mergeCell ref="F199:G199"/>
    <mergeCell ref="H199:L199"/>
    <mergeCell ref="B200:B201"/>
    <mergeCell ref="C200:C201"/>
    <mergeCell ref="D200:D201"/>
    <mergeCell ref="E200:E201"/>
    <mergeCell ref="A194:A198"/>
    <mergeCell ref="F194:G194"/>
    <mergeCell ref="H194:L194"/>
    <mergeCell ref="B195:B196"/>
    <mergeCell ref="C195:C196"/>
    <mergeCell ref="H211:I211"/>
    <mergeCell ref="F212:G213"/>
    <mergeCell ref="H212:I213"/>
    <mergeCell ref="J212:J213"/>
    <mergeCell ref="K212:K213"/>
    <mergeCell ref="L212:L213"/>
    <mergeCell ref="L207:L208"/>
    <mergeCell ref="A209:A213"/>
    <mergeCell ref="F209:G209"/>
    <mergeCell ref="H209:L209"/>
    <mergeCell ref="B210:B211"/>
    <mergeCell ref="C210:C211"/>
    <mergeCell ref="D210:D211"/>
    <mergeCell ref="E210:E211"/>
    <mergeCell ref="F210:G211"/>
    <mergeCell ref="H210:I210"/>
    <mergeCell ref="H205:I205"/>
    <mergeCell ref="H206:I206"/>
    <mergeCell ref="F207:G208"/>
    <mergeCell ref="H207:I208"/>
    <mergeCell ref="J207:J208"/>
    <mergeCell ref="K207:K208"/>
    <mergeCell ref="A204:A208"/>
    <mergeCell ref="F204:G204"/>
    <mergeCell ref="H204:L204"/>
    <mergeCell ref="B205:B206"/>
    <mergeCell ref="C205:C206"/>
    <mergeCell ref="D205:D206"/>
    <mergeCell ref="E205:E206"/>
    <mergeCell ref="F205:G206"/>
    <mergeCell ref="F217:G218"/>
    <mergeCell ref="H217:I218"/>
    <mergeCell ref="J217:J218"/>
    <mergeCell ref="K217:K218"/>
    <mergeCell ref="L217:L218"/>
    <mergeCell ref="A219:A223"/>
    <mergeCell ref="F219:G219"/>
    <mergeCell ref="H219:L219"/>
    <mergeCell ref="B220:B221"/>
    <mergeCell ref="C220:C221"/>
    <mergeCell ref="A214:A218"/>
    <mergeCell ref="F214:G214"/>
    <mergeCell ref="H214:L214"/>
    <mergeCell ref="B215:B216"/>
    <mergeCell ref="C215:C216"/>
    <mergeCell ref="D215:D216"/>
    <mergeCell ref="E215:E216"/>
    <mergeCell ref="F215:G216"/>
    <mergeCell ref="H215:I215"/>
    <mergeCell ref="H216:I216"/>
    <mergeCell ref="F225:G226"/>
    <mergeCell ref="H225:I225"/>
    <mergeCell ref="H226:I226"/>
    <mergeCell ref="F227:G228"/>
    <mergeCell ref="H227:I228"/>
    <mergeCell ref="J227:J228"/>
    <mergeCell ref="J222:J223"/>
    <mergeCell ref="K222:K223"/>
    <mergeCell ref="L222:L223"/>
    <mergeCell ref="A224:A228"/>
    <mergeCell ref="F224:G224"/>
    <mergeCell ref="H224:L224"/>
    <mergeCell ref="B225:B226"/>
    <mergeCell ref="C225:C226"/>
    <mergeCell ref="D225:D226"/>
    <mergeCell ref="E225:E226"/>
    <mergeCell ref="D220:D221"/>
    <mergeCell ref="E220:E221"/>
    <mergeCell ref="F220:G221"/>
    <mergeCell ref="H220:I220"/>
    <mergeCell ref="H221:I221"/>
    <mergeCell ref="F222:G223"/>
    <mergeCell ref="H222:I223"/>
    <mergeCell ref="H230:I230"/>
    <mergeCell ref="H231:I232"/>
    <mergeCell ref="J231:J232"/>
    <mergeCell ref="K231:K232"/>
    <mergeCell ref="L231:L232"/>
    <mergeCell ref="F233:G234"/>
    <mergeCell ref="H233:I234"/>
    <mergeCell ref="J233:J234"/>
    <mergeCell ref="K233:K234"/>
    <mergeCell ref="L233:L234"/>
    <mergeCell ref="K227:K228"/>
    <mergeCell ref="L227:L228"/>
    <mergeCell ref="A229:A234"/>
    <mergeCell ref="F229:G229"/>
    <mergeCell ref="H229:L229"/>
    <mergeCell ref="B230:B232"/>
    <mergeCell ref="C230:C232"/>
    <mergeCell ref="D230:D232"/>
    <mergeCell ref="E230:E232"/>
    <mergeCell ref="F230:G232"/>
    <mergeCell ref="F238:G239"/>
    <mergeCell ref="H238:I239"/>
    <mergeCell ref="J238:J239"/>
    <mergeCell ref="K238:K239"/>
    <mergeCell ref="L238:L239"/>
    <mergeCell ref="A240:A244"/>
    <mergeCell ref="F240:G240"/>
    <mergeCell ref="H240:L240"/>
    <mergeCell ref="B241:B242"/>
    <mergeCell ref="C241:C242"/>
    <mergeCell ref="A235:A239"/>
    <mergeCell ref="F235:G235"/>
    <mergeCell ref="H235:L235"/>
    <mergeCell ref="B236:B237"/>
    <mergeCell ref="C236:C237"/>
    <mergeCell ref="D236:D237"/>
    <mergeCell ref="E236:E237"/>
    <mergeCell ref="F236:G237"/>
    <mergeCell ref="H236:I236"/>
    <mergeCell ref="H237:I237"/>
    <mergeCell ref="F246:G247"/>
    <mergeCell ref="H246:I246"/>
    <mergeCell ref="H247:I247"/>
    <mergeCell ref="F248:G249"/>
    <mergeCell ref="H248:I249"/>
    <mergeCell ref="J248:J249"/>
    <mergeCell ref="J243:J244"/>
    <mergeCell ref="K243:K244"/>
    <mergeCell ref="L243:L244"/>
    <mergeCell ref="A245:A249"/>
    <mergeCell ref="F245:G245"/>
    <mergeCell ref="H245:L245"/>
    <mergeCell ref="B246:B247"/>
    <mergeCell ref="C246:C247"/>
    <mergeCell ref="D246:D247"/>
    <mergeCell ref="E246:E247"/>
    <mergeCell ref="D241:D242"/>
    <mergeCell ref="E241:E242"/>
    <mergeCell ref="F241:G242"/>
    <mergeCell ref="H241:I241"/>
    <mergeCell ref="H242:I242"/>
    <mergeCell ref="F243:G244"/>
    <mergeCell ref="H243:I244"/>
    <mergeCell ref="L253:L254"/>
    <mergeCell ref="A255:A260"/>
    <mergeCell ref="F255:G255"/>
    <mergeCell ref="H255:L255"/>
    <mergeCell ref="B256:B258"/>
    <mergeCell ref="C256:C258"/>
    <mergeCell ref="D256:D258"/>
    <mergeCell ref="E256:E258"/>
    <mergeCell ref="F256:G258"/>
    <mergeCell ref="H256:I256"/>
    <mergeCell ref="H251:I251"/>
    <mergeCell ref="H252:I252"/>
    <mergeCell ref="F253:G254"/>
    <mergeCell ref="H253:I254"/>
    <mergeCell ref="J253:J254"/>
    <mergeCell ref="K253:K254"/>
    <mergeCell ref="K248:K249"/>
    <mergeCell ref="L248:L249"/>
    <mergeCell ref="A250:A254"/>
    <mergeCell ref="F250:G250"/>
    <mergeCell ref="H250:L250"/>
    <mergeCell ref="B251:B252"/>
    <mergeCell ref="C251:C252"/>
    <mergeCell ref="D251:D252"/>
    <mergeCell ref="E251:E252"/>
    <mergeCell ref="F251:G252"/>
    <mergeCell ref="A266:A271"/>
    <mergeCell ref="F266:G266"/>
    <mergeCell ref="H266:L266"/>
    <mergeCell ref="B267:B269"/>
    <mergeCell ref="C267:C269"/>
    <mergeCell ref="A261:A265"/>
    <mergeCell ref="F261:G261"/>
    <mergeCell ref="H261:L261"/>
    <mergeCell ref="B262:B263"/>
    <mergeCell ref="C262:C263"/>
    <mergeCell ref="D262:D263"/>
    <mergeCell ref="E262:E263"/>
    <mergeCell ref="F262:G263"/>
    <mergeCell ref="H262:I262"/>
    <mergeCell ref="H263:I263"/>
    <mergeCell ref="H257:I258"/>
    <mergeCell ref="J257:J258"/>
    <mergeCell ref="K257:K258"/>
    <mergeCell ref="L257:L258"/>
    <mergeCell ref="F259:G260"/>
    <mergeCell ref="H259:I260"/>
    <mergeCell ref="J259:J260"/>
    <mergeCell ref="K259:K260"/>
    <mergeCell ref="L259:L260"/>
    <mergeCell ref="K268:K269"/>
    <mergeCell ref="L268:L269"/>
    <mergeCell ref="F270:G271"/>
    <mergeCell ref="H270:I271"/>
    <mergeCell ref="J270:J271"/>
    <mergeCell ref="K270:K271"/>
    <mergeCell ref="L270:L271"/>
    <mergeCell ref="D267:D269"/>
    <mergeCell ref="E267:E269"/>
    <mergeCell ref="F267:G269"/>
    <mergeCell ref="H267:I267"/>
    <mergeCell ref="H268:I269"/>
    <mergeCell ref="J268:J269"/>
    <mergeCell ref="F264:G265"/>
    <mergeCell ref="H264:I265"/>
    <mergeCell ref="J264:J265"/>
    <mergeCell ref="K264:K265"/>
    <mergeCell ref="L264:L265"/>
    <mergeCell ref="J274:J275"/>
    <mergeCell ref="K274:K275"/>
    <mergeCell ref="L274:L275"/>
    <mergeCell ref="F276:G277"/>
    <mergeCell ref="H276:I277"/>
    <mergeCell ref="J276:J277"/>
    <mergeCell ref="K276:K277"/>
    <mergeCell ref="L276:L277"/>
    <mergeCell ref="A272:A277"/>
    <mergeCell ref="F272:G272"/>
    <mergeCell ref="H272:L272"/>
    <mergeCell ref="B273:B275"/>
    <mergeCell ref="C273:C275"/>
    <mergeCell ref="D273:D275"/>
    <mergeCell ref="E273:E275"/>
    <mergeCell ref="F273:G275"/>
    <mergeCell ref="H273:I273"/>
    <mergeCell ref="H274:I275"/>
    <mergeCell ref="D284:D285"/>
    <mergeCell ref="E284:E285"/>
    <mergeCell ref="F284:G285"/>
    <mergeCell ref="H284:I284"/>
    <mergeCell ref="H285:I285"/>
    <mergeCell ref="F286:G287"/>
    <mergeCell ref="H286:I287"/>
    <mergeCell ref="F281:G282"/>
    <mergeCell ref="H281:I282"/>
    <mergeCell ref="J281:J282"/>
    <mergeCell ref="K281:K282"/>
    <mergeCell ref="L281:L282"/>
    <mergeCell ref="A283:A287"/>
    <mergeCell ref="F283:G283"/>
    <mergeCell ref="H283:L283"/>
    <mergeCell ref="B284:B285"/>
    <mergeCell ref="C284:C285"/>
    <mergeCell ref="A278:A282"/>
    <mergeCell ref="F278:G278"/>
    <mergeCell ref="H278:L278"/>
    <mergeCell ref="B279:B280"/>
    <mergeCell ref="C279:C280"/>
    <mergeCell ref="D279:D280"/>
    <mergeCell ref="E279:E280"/>
    <mergeCell ref="F279:G280"/>
    <mergeCell ref="H279:I279"/>
    <mergeCell ref="H280:I280"/>
    <mergeCell ref="K291:K292"/>
    <mergeCell ref="L291:L292"/>
    <mergeCell ref="A293:A297"/>
    <mergeCell ref="F293:G293"/>
    <mergeCell ref="H293:L293"/>
    <mergeCell ref="B294:B295"/>
    <mergeCell ref="C294:C295"/>
    <mergeCell ref="D294:D295"/>
    <mergeCell ref="E294:E295"/>
    <mergeCell ref="F294:G295"/>
    <mergeCell ref="F289:G290"/>
    <mergeCell ref="H289:I289"/>
    <mergeCell ref="H290:I290"/>
    <mergeCell ref="F291:G292"/>
    <mergeCell ref="H291:I292"/>
    <mergeCell ref="J291:J292"/>
    <mergeCell ref="J286:J287"/>
    <mergeCell ref="K286:K287"/>
    <mergeCell ref="L286:L287"/>
    <mergeCell ref="A288:A292"/>
    <mergeCell ref="F288:G288"/>
    <mergeCell ref="H288:L288"/>
    <mergeCell ref="B289:B290"/>
    <mergeCell ref="C289:C290"/>
    <mergeCell ref="D289:D290"/>
    <mergeCell ref="E289:E290"/>
    <mergeCell ref="H300:I300"/>
    <mergeCell ref="F301:G302"/>
    <mergeCell ref="H301:I302"/>
    <mergeCell ref="J301:J302"/>
    <mergeCell ref="K301:K302"/>
    <mergeCell ref="L301:L302"/>
    <mergeCell ref="L296:L297"/>
    <mergeCell ref="A298:A302"/>
    <mergeCell ref="F298:G298"/>
    <mergeCell ref="H298:L298"/>
    <mergeCell ref="B299:B300"/>
    <mergeCell ref="C299:C300"/>
    <mergeCell ref="D299:D300"/>
    <mergeCell ref="E299:E300"/>
    <mergeCell ref="F299:G300"/>
    <mergeCell ref="H299:I299"/>
    <mergeCell ref="H294:I294"/>
    <mergeCell ref="H295:I295"/>
    <mergeCell ref="F296:G297"/>
    <mergeCell ref="H296:I297"/>
    <mergeCell ref="J296:J297"/>
    <mergeCell ref="K296:K297"/>
    <mergeCell ref="J305:J306"/>
    <mergeCell ref="K305:K306"/>
    <mergeCell ref="L305:L306"/>
    <mergeCell ref="F307:G308"/>
    <mergeCell ref="H307:I308"/>
    <mergeCell ref="J307:J308"/>
    <mergeCell ref="K307:K308"/>
    <mergeCell ref="L307:L308"/>
    <mergeCell ref="A303:A308"/>
    <mergeCell ref="F303:G303"/>
    <mergeCell ref="H303:L303"/>
    <mergeCell ref="B304:B306"/>
    <mergeCell ref="C304:C306"/>
    <mergeCell ref="D304:D306"/>
    <mergeCell ref="E304:E306"/>
    <mergeCell ref="F304:G306"/>
    <mergeCell ref="H304:I304"/>
    <mergeCell ref="H305:I306"/>
    <mergeCell ref="F312:G313"/>
    <mergeCell ref="H312:I313"/>
    <mergeCell ref="J312:J313"/>
    <mergeCell ref="K312:K313"/>
    <mergeCell ref="L312:L313"/>
    <mergeCell ref="A314:A318"/>
    <mergeCell ref="F314:G314"/>
    <mergeCell ref="H314:L314"/>
    <mergeCell ref="B315:B316"/>
    <mergeCell ref="C315:C316"/>
    <mergeCell ref="A309:A313"/>
    <mergeCell ref="F309:G309"/>
    <mergeCell ref="H309:L309"/>
    <mergeCell ref="B310:B311"/>
    <mergeCell ref="C310:C311"/>
    <mergeCell ref="D310:D311"/>
    <mergeCell ref="E310:E311"/>
    <mergeCell ref="F310:G311"/>
    <mergeCell ref="H310:I310"/>
    <mergeCell ref="H311:I311"/>
    <mergeCell ref="F320:G321"/>
    <mergeCell ref="H320:I320"/>
    <mergeCell ref="H321:I321"/>
    <mergeCell ref="F322:G323"/>
    <mergeCell ref="H322:I323"/>
    <mergeCell ref="J322:J323"/>
    <mergeCell ref="J317:J318"/>
    <mergeCell ref="K317:K318"/>
    <mergeCell ref="L317:L318"/>
    <mergeCell ref="A319:A323"/>
    <mergeCell ref="F319:G319"/>
    <mergeCell ref="H319:L319"/>
    <mergeCell ref="B320:B321"/>
    <mergeCell ref="C320:C321"/>
    <mergeCell ref="D320:D321"/>
    <mergeCell ref="E320:E321"/>
    <mergeCell ref="D315:D316"/>
    <mergeCell ref="E315:E316"/>
    <mergeCell ref="F315:G316"/>
    <mergeCell ref="H315:I315"/>
    <mergeCell ref="H316:I316"/>
    <mergeCell ref="F317:G318"/>
    <mergeCell ref="H317:I318"/>
    <mergeCell ref="H325:I325"/>
    <mergeCell ref="H326:I327"/>
    <mergeCell ref="J326:J327"/>
    <mergeCell ref="K326:K327"/>
    <mergeCell ref="L326:L327"/>
    <mergeCell ref="F328:G329"/>
    <mergeCell ref="H328:I329"/>
    <mergeCell ref="J328:J329"/>
    <mergeCell ref="K328:K329"/>
    <mergeCell ref="L328:L329"/>
    <mergeCell ref="K322:K323"/>
    <mergeCell ref="L322:L323"/>
    <mergeCell ref="A324:A329"/>
    <mergeCell ref="F324:G324"/>
    <mergeCell ref="H324:L324"/>
    <mergeCell ref="B325:B327"/>
    <mergeCell ref="C325:C327"/>
    <mergeCell ref="D325:D327"/>
    <mergeCell ref="E325:E327"/>
    <mergeCell ref="F325:G327"/>
    <mergeCell ref="H338:I339"/>
    <mergeCell ref="J332:J333"/>
    <mergeCell ref="K332:K333"/>
    <mergeCell ref="L332:L333"/>
    <mergeCell ref="F334:G335"/>
    <mergeCell ref="H334:I335"/>
    <mergeCell ref="J334:J335"/>
    <mergeCell ref="K334:K335"/>
    <mergeCell ref="L334:L335"/>
    <mergeCell ref="A330:A335"/>
    <mergeCell ref="F330:G330"/>
    <mergeCell ref="H330:L330"/>
    <mergeCell ref="B331:B333"/>
    <mergeCell ref="C331:C333"/>
    <mergeCell ref="D331:D333"/>
    <mergeCell ref="E331:E333"/>
    <mergeCell ref="F331:G333"/>
    <mergeCell ref="H331:I331"/>
    <mergeCell ref="H332:I333"/>
    <mergeCell ref="A347:A352"/>
    <mergeCell ref="F347:G347"/>
    <mergeCell ref="H347:L347"/>
    <mergeCell ref="B348:B350"/>
    <mergeCell ref="C348:C350"/>
    <mergeCell ref="A342:A346"/>
    <mergeCell ref="F342:G342"/>
    <mergeCell ref="H342:L342"/>
    <mergeCell ref="B343:B344"/>
    <mergeCell ref="C343:C344"/>
    <mergeCell ref="D343:D344"/>
    <mergeCell ref="E343:E344"/>
    <mergeCell ref="F343:G344"/>
    <mergeCell ref="H343:I343"/>
    <mergeCell ref="H344:I344"/>
    <mergeCell ref="J338:J339"/>
    <mergeCell ref="K338:K339"/>
    <mergeCell ref="L338:L339"/>
    <mergeCell ref="F340:G341"/>
    <mergeCell ref="H340:I341"/>
    <mergeCell ref="J340:J341"/>
    <mergeCell ref="K340:K341"/>
    <mergeCell ref="L340:L341"/>
    <mergeCell ref="A336:A341"/>
    <mergeCell ref="F336:G336"/>
    <mergeCell ref="H336:L336"/>
    <mergeCell ref="B337:B339"/>
    <mergeCell ref="C337:C339"/>
    <mergeCell ref="D337:D339"/>
    <mergeCell ref="E337:E339"/>
    <mergeCell ref="F337:G339"/>
    <mergeCell ref="H337:I337"/>
    <mergeCell ref="K349:K350"/>
    <mergeCell ref="L349:L350"/>
    <mergeCell ref="F351:G352"/>
    <mergeCell ref="H351:I352"/>
    <mergeCell ref="J351:J352"/>
    <mergeCell ref="K351:K352"/>
    <mergeCell ref="L351:L352"/>
    <mergeCell ref="D348:D350"/>
    <mergeCell ref="E348:E350"/>
    <mergeCell ref="F348:G350"/>
    <mergeCell ref="H348:I348"/>
    <mergeCell ref="H349:I350"/>
    <mergeCell ref="J349:J350"/>
    <mergeCell ref="F345:G346"/>
    <mergeCell ref="H345:I346"/>
    <mergeCell ref="J345:J346"/>
    <mergeCell ref="K345:K346"/>
    <mergeCell ref="L345:L346"/>
    <mergeCell ref="F356:G357"/>
    <mergeCell ref="H356:I357"/>
    <mergeCell ref="J356:J357"/>
    <mergeCell ref="K356:K357"/>
    <mergeCell ref="L356:L357"/>
    <mergeCell ref="A358:A362"/>
    <mergeCell ref="F358:G358"/>
    <mergeCell ref="H358:L358"/>
    <mergeCell ref="B359:B360"/>
    <mergeCell ref="C359:C360"/>
    <mergeCell ref="A353:A357"/>
    <mergeCell ref="F353:G353"/>
    <mergeCell ref="H353:L353"/>
    <mergeCell ref="B354:B355"/>
    <mergeCell ref="C354:C355"/>
    <mergeCell ref="D354:D355"/>
    <mergeCell ref="E354:E355"/>
    <mergeCell ref="F354:G355"/>
    <mergeCell ref="H354:I354"/>
    <mergeCell ref="H355:I355"/>
    <mergeCell ref="F364:G365"/>
    <mergeCell ref="H364:I364"/>
    <mergeCell ref="H365:I365"/>
    <mergeCell ref="F366:G367"/>
    <mergeCell ref="H366:I367"/>
    <mergeCell ref="J366:J367"/>
    <mergeCell ref="J361:J362"/>
    <mergeCell ref="K361:K362"/>
    <mergeCell ref="L361:L362"/>
    <mergeCell ref="A363:A367"/>
    <mergeCell ref="F363:G363"/>
    <mergeCell ref="H363:L363"/>
    <mergeCell ref="B364:B365"/>
    <mergeCell ref="C364:C365"/>
    <mergeCell ref="D364:D365"/>
    <mergeCell ref="E364:E365"/>
    <mergeCell ref="D359:D360"/>
    <mergeCell ref="E359:E360"/>
    <mergeCell ref="F359:G360"/>
    <mergeCell ref="H359:I359"/>
    <mergeCell ref="H360:I360"/>
    <mergeCell ref="F361:G362"/>
    <mergeCell ref="H361:I362"/>
    <mergeCell ref="H369:I369"/>
    <mergeCell ref="H370:I371"/>
    <mergeCell ref="J370:J371"/>
    <mergeCell ref="K370:K371"/>
    <mergeCell ref="L370:L371"/>
    <mergeCell ref="F372:G373"/>
    <mergeCell ref="H372:I373"/>
    <mergeCell ref="J372:J373"/>
    <mergeCell ref="K372:K373"/>
    <mergeCell ref="L372:L373"/>
    <mergeCell ref="K366:K367"/>
    <mergeCell ref="L366:L367"/>
    <mergeCell ref="A368:A373"/>
    <mergeCell ref="F368:G368"/>
    <mergeCell ref="H368:L368"/>
    <mergeCell ref="B369:B371"/>
    <mergeCell ref="C369:C371"/>
    <mergeCell ref="D369:D371"/>
    <mergeCell ref="E369:E371"/>
    <mergeCell ref="F369:G371"/>
    <mergeCell ref="J376:J377"/>
    <mergeCell ref="K376:K377"/>
    <mergeCell ref="L376:L377"/>
    <mergeCell ref="F378:G379"/>
    <mergeCell ref="H378:I379"/>
    <mergeCell ref="J378:J379"/>
    <mergeCell ref="K378:K379"/>
    <mergeCell ref="L378:L379"/>
    <mergeCell ref="A374:A379"/>
    <mergeCell ref="F374:G374"/>
    <mergeCell ref="H374:L374"/>
    <mergeCell ref="B375:B377"/>
    <mergeCell ref="C375:C377"/>
    <mergeCell ref="D375:D377"/>
    <mergeCell ref="E375:E377"/>
    <mergeCell ref="F375:G377"/>
    <mergeCell ref="H375:I375"/>
    <mergeCell ref="H376:I377"/>
    <mergeCell ref="J382:J383"/>
    <mergeCell ref="K382:K383"/>
    <mergeCell ref="L382:L383"/>
    <mergeCell ref="F384:G385"/>
    <mergeCell ref="H384:I385"/>
    <mergeCell ref="J384:J385"/>
    <mergeCell ref="K384:K385"/>
    <mergeCell ref="L384:L385"/>
    <mergeCell ref="A380:A385"/>
    <mergeCell ref="F380:G380"/>
    <mergeCell ref="H380:L380"/>
    <mergeCell ref="B381:B383"/>
    <mergeCell ref="C381:C383"/>
    <mergeCell ref="D381:D383"/>
    <mergeCell ref="E381:E383"/>
    <mergeCell ref="F381:G383"/>
    <mergeCell ref="H381:I381"/>
    <mergeCell ref="H382:I383"/>
    <mergeCell ref="F389:G390"/>
    <mergeCell ref="H389:I390"/>
    <mergeCell ref="J389:J390"/>
    <mergeCell ref="K389:K390"/>
    <mergeCell ref="L389:L390"/>
    <mergeCell ref="A391:A395"/>
    <mergeCell ref="F391:G391"/>
    <mergeCell ref="H391:L391"/>
    <mergeCell ref="B392:B393"/>
    <mergeCell ref="C392:C393"/>
    <mergeCell ref="A386:A390"/>
    <mergeCell ref="F386:G386"/>
    <mergeCell ref="H386:L386"/>
    <mergeCell ref="B387:B388"/>
    <mergeCell ref="C387:C388"/>
    <mergeCell ref="D387:D388"/>
    <mergeCell ref="E387:E388"/>
    <mergeCell ref="F387:G388"/>
    <mergeCell ref="H387:I387"/>
    <mergeCell ref="H388:I388"/>
    <mergeCell ref="F397:G398"/>
    <mergeCell ref="H397:I397"/>
    <mergeCell ref="H398:I398"/>
    <mergeCell ref="F399:G400"/>
    <mergeCell ref="H399:I400"/>
    <mergeCell ref="J399:J400"/>
    <mergeCell ref="J394:J395"/>
    <mergeCell ref="K394:K395"/>
    <mergeCell ref="L394:L395"/>
    <mergeCell ref="A396:A400"/>
    <mergeCell ref="F396:G396"/>
    <mergeCell ref="H396:L396"/>
    <mergeCell ref="B397:B398"/>
    <mergeCell ref="C397:C398"/>
    <mergeCell ref="D397:D398"/>
    <mergeCell ref="E397:E398"/>
    <mergeCell ref="D392:D393"/>
    <mergeCell ref="E392:E393"/>
    <mergeCell ref="F392:G393"/>
    <mergeCell ref="H392:I392"/>
    <mergeCell ref="H393:I393"/>
    <mergeCell ref="F394:G395"/>
    <mergeCell ref="H394:I395"/>
    <mergeCell ref="H402:I402"/>
    <mergeCell ref="H403:I404"/>
    <mergeCell ref="J403:J404"/>
    <mergeCell ref="K403:K404"/>
    <mergeCell ref="L403:L404"/>
    <mergeCell ref="F405:G406"/>
    <mergeCell ref="H405:I406"/>
    <mergeCell ref="J405:J406"/>
    <mergeCell ref="K405:K406"/>
    <mergeCell ref="L405:L406"/>
    <mergeCell ref="K399:K400"/>
    <mergeCell ref="L399:L400"/>
    <mergeCell ref="A401:A406"/>
    <mergeCell ref="F401:G401"/>
    <mergeCell ref="H401:L401"/>
    <mergeCell ref="B402:B404"/>
    <mergeCell ref="C402:C404"/>
    <mergeCell ref="D402:D404"/>
    <mergeCell ref="E402:E404"/>
    <mergeCell ref="F402:G404"/>
    <mergeCell ref="F410:G411"/>
    <mergeCell ref="H410:I411"/>
    <mergeCell ref="J410:J411"/>
    <mergeCell ref="K410:K411"/>
    <mergeCell ref="L410:L411"/>
    <mergeCell ref="A412:A416"/>
    <mergeCell ref="F412:G412"/>
    <mergeCell ref="H412:L412"/>
    <mergeCell ref="B413:B414"/>
    <mergeCell ref="C413:C414"/>
    <mergeCell ref="A407:A411"/>
    <mergeCell ref="F407:G407"/>
    <mergeCell ref="H407:L407"/>
    <mergeCell ref="B408:B409"/>
    <mergeCell ref="C408:C409"/>
    <mergeCell ref="D408:D409"/>
    <mergeCell ref="E408:E409"/>
    <mergeCell ref="F408:G409"/>
    <mergeCell ref="H408:I408"/>
    <mergeCell ref="H409:I409"/>
    <mergeCell ref="F418:G420"/>
    <mergeCell ref="H418:I418"/>
    <mergeCell ref="H419:I420"/>
    <mergeCell ref="J419:J420"/>
    <mergeCell ref="K419:K420"/>
    <mergeCell ref="L419:L420"/>
    <mergeCell ref="J415:J416"/>
    <mergeCell ref="K415:K416"/>
    <mergeCell ref="L415:L416"/>
    <mergeCell ref="A417:A422"/>
    <mergeCell ref="F417:G417"/>
    <mergeCell ref="H417:L417"/>
    <mergeCell ref="B418:B420"/>
    <mergeCell ref="C418:C420"/>
    <mergeCell ref="D418:D420"/>
    <mergeCell ref="E418:E420"/>
    <mergeCell ref="D413:D414"/>
    <mergeCell ref="E413:E414"/>
    <mergeCell ref="F413:G414"/>
    <mergeCell ref="H413:I413"/>
    <mergeCell ref="H414:I414"/>
    <mergeCell ref="F415:G416"/>
    <mergeCell ref="H415:I416"/>
    <mergeCell ref="D424:D425"/>
    <mergeCell ref="E424:E425"/>
    <mergeCell ref="F424:G425"/>
    <mergeCell ref="H424:I424"/>
    <mergeCell ref="H425:I425"/>
    <mergeCell ref="F426:G427"/>
    <mergeCell ref="H426:I427"/>
    <mergeCell ref="F421:G422"/>
    <mergeCell ref="H421:I422"/>
    <mergeCell ref="J421:J422"/>
    <mergeCell ref="K421:K422"/>
    <mergeCell ref="L421:L422"/>
    <mergeCell ref="A423:A427"/>
    <mergeCell ref="F423:G423"/>
    <mergeCell ref="H423:L423"/>
    <mergeCell ref="B424:B425"/>
    <mergeCell ref="C424:C425"/>
    <mergeCell ref="F429:G431"/>
    <mergeCell ref="H429:I429"/>
    <mergeCell ref="H430:I431"/>
    <mergeCell ref="J430:J431"/>
    <mergeCell ref="K430:K431"/>
    <mergeCell ref="L430:L431"/>
    <mergeCell ref="J426:J427"/>
    <mergeCell ref="K426:K427"/>
    <mergeCell ref="L426:L427"/>
    <mergeCell ref="A428:A433"/>
    <mergeCell ref="F428:G428"/>
    <mergeCell ref="H428:L428"/>
    <mergeCell ref="B429:B431"/>
    <mergeCell ref="C429:C431"/>
    <mergeCell ref="D429:D431"/>
    <mergeCell ref="E429:E431"/>
    <mergeCell ref="J437:J438"/>
    <mergeCell ref="K437:K438"/>
    <mergeCell ref="L437:L438"/>
    <mergeCell ref="F432:G433"/>
    <mergeCell ref="H432:I433"/>
    <mergeCell ref="J432:J433"/>
    <mergeCell ref="K432:K433"/>
    <mergeCell ref="L432:L433"/>
    <mergeCell ref="A434:A438"/>
    <mergeCell ref="F434:G434"/>
    <mergeCell ref="H434:L434"/>
    <mergeCell ref="B435:B436"/>
    <mergeCell ref="C435:C436"/>
    <mergeCell ref="H439:L439"/>
    <mergeCell ref="B440:B441"/>
    <mergeCell ref="C440:C441"/>
    <mergeCell ref="D440:D441"/>
    <mergeCell ref="E440:E441"/>
    <mergeCell ref="D435:D436"/>
    <mergeCell ref="E435:E436"/>
    <mergeCell ref="F435:G436"/>
    <mergeCell ref="H435:I435"/>
    <mergeCell ref="H436:I436"/>
    <mergeCell ref="F437:G438"/>
    <mergeCell ref="H437:I438"/>
    <mergeCell ref="J447:J448"/>
    <mergeCell ref="K447:K448"/>
    <mergeCell ref="K442:K443"/>
    <mergeCell ref="L442:L443"/>
    <mergeCell ref="H441:I441"/>
    <mergeCell ref="F442:G443"/>
    <mergeCell ref="H442:I443"/>
    <mergeCell ref="J442:J443"/>
    <mergeCell ref="H451:I451"/>
    <mergeCell ref="F452:G453"/>
    <mergeCell ref="H452:I453"/>
    <mergeCell ref="J452:J453"/>
    <mergeCell ref="K452:K453"/>
    <mergeCell ref="L452:L453"/>
    <mergeCell ref="L447:L448"/>
    <mergeCell ref="A449:A453"/>
    <mergeCell ref="F449:G449"/>
    <mergeCell ref="H449:L449"/>
    <mergeCell ref="A444:A448"/>
    <mergeCell ref="F444:G444"/>
    <mergeCell ref="H444:L444"/>
    <mergeCell ref="B445:B446"/>
    <mergeCell ref="B450:B451"/>
    <mergeCell ref="C450:C451"/>
    <mergeCell ref="D450:D451"/>
    <mergeCell ref="E450:E451"/>
    <mergeCell ref="F450:G451"/>
    <mergeCell ref="H450:I450"/>
    <mergeCell ref="A439:A443"/>
    <mergeCell ref="F439:G439"/>
    <mergeCell ref="H471:I471"/>
    <mergeCell ref="D460:D461"/>
    <mergeCell ref="E460:E461"/>
    <mergeCell ref="F460:G461"/>
    <mergeCell ref="H460:I460"/>
    <mergeCell ref="H461:I461"/>
    <mergeCell ref="F462:G463"/>
    <mergeCell ref="H462:I463"/>
    <mergeCell ref="F457:G458"/>
    <mergeCell ref="H457:I458"/>
    <mergeCell ref="H445:I445"/>
    <mergeCell ref="H446:I446"/>
    <mergeCell ref="F447:G448"/>
    <mergeCell ref="H447:I448"/>
    <mergeCell ref="C445:C446"/>
    <mergeCell ref="D445:D446"/>
    <mergeCell ref="E445:E446"/>
    <mergeCell ref="F445:G446"/>
    <mergeCell ref="F440:G441"/>
    <mergeCell ref="H440:I440"/>
    <mergeCell ref="A454:A458"/>
    <mergeCell ref="F454:G454"/>
    <mergeCell ref="H454:L454"/>
    <mergeCell ref="B455:B456"/>
    <mergeCell ref="C455:C456"/>
    <mergeCell ref="D455:D456"/>
    <mergeCell ref="E455:E456"/>
    <mergeCell ref="F455:G456"/>
    <mergeCell ref="H455:I455"/>
    <mergeCell ref="H456:I456"/>
    <mergeCell ref="L457:L458"/>
    <mergeCell ref="F459:G459"/>
    <mergeCell ref="H459:L459"/>
    <mergeCell ref="F465:G467"/>
    <mergeCell ref="H465:I465"/>
    <mergeCell ref="H466:I467"/>
    <mergeCell ref="J466:J467"/>
    <mergeCell ref="K466:K467"/>
    <mergeCell ref="L466:L467"/>
    <mergeCell ref="J462:J463"/>
    <mergeCell ref="K462:K463"/>
    <mergeCell ref="L462:L463"/>
    <mergeCell ref="A464:A469"/>
    <mergeCell ref="F464:G464"/>
    <mergeCell ref="H464:L464"/>
    <mergeCell ref="B465:B467"/>
    <mergeCell ref="C465:C467"/>
    <mergeCell ref="D465:D467"/>
    <mergeCell ref="E465:E467"/>
    <mergeCell ref="J457:J458"/>
    <mergeCell ref="K457:K458"/>
    <mergeCell ref="K472:K473"/>
    <mergeCell ref="L472:L473"/>
    <mergeCell ref="A459:A463"/>
    <mergeCell ref="B460:B461"/>
    <mergeCell ref="C460:C461"/>
    <mergeCell ref="H472:I473"/>
    <mergeCell ref="J472:J473"/>
    <mergeCell ref="F468:G469"/>
    <mergeCell ref="H468:I469"/>
    <mergeCell ref="J468:J469"/>
    <mergeCell ref="K468:K469"/>
    <mergeCell ref="L468:L469"/>
    <mergeCell ref="A470:A475"/>
    <mergeCell ref="F470:G470"/>
    <mergeCell ref="H470:L470"/>
    <mergeCell ref="B471:B473"/>
    <mergeCell ref="C471:C473"/>
    <mergeCell ref="F474:G475"/>
    <mergeCell ref="H474:I475"/>
    <mergeCell ref="J474:J475"/>
    <mergeCell ref="K474:K475"/>
    <mergeCell ref="L474:L475"/>
    <mergeCell ref="D471:D473"/>
    <mergeCell ref="E471:E473"/>
    <mergeCell ref="F471:G473"/>
    <mergeCell ref="J478:J479"/>
    <mergeCell ref="K478:K479"/>
    <mergeCell ref="L478:L479"/>
    <mergeCell ref="F480:G481"/>
    <mergeCell ref="H480:I481"/>
    <mergeCell ref="J480:J481"/>
    <mergeCell ref="K480:K481"/>
    <mergeCell ref="L480:L481"/>
    <mergeCell ref="A476:A481"/>
    <mergeCell ref="F476:G476"/>
    <mergeCell ref="H476:L476"/>
    <mergeCell ref="B477:B479"/>
    <mergeCell ref="C477:C479"/>
    <mergeCell ref="D477:D479"/>
    <mergeCell ref="E477:E479"/>
    <mergeCell ref="F477:G479"/>
    <mergeCell ref="H477:I477"/>
    <mergeCell ref="H478:I479"/>
    <mergeCell ref="J484:J485"/>
    <mergeCell ref="K484:K485"/>
    <mergeCell ref="L484:L485"/>
    <mergeCell ref="F486:G487"/>
    <mergeCell ref="H486:I487"/>
    <mergeCell ref="J486:J487"/>
    <mergeCell ref="K486:K487"/>
    <mergeCell ref="L486:L487"/>
    <mergeCell ref="A482:A487"/>
    <mergeCell ref="F482:G482"/>
    <mergeCell ref="H482:L482"/>
    <mergeCell ref="B483:B485"/>
    <mergeCell ref="C483:C485"/>
    <mergeCell ref="D483:D485"/>
    <mergeCell ref="E483:E485"/>
    <mergeCell ref="F483:G485"/>
    <mergeCell ref="H483:I483"/>
    <mergeCell ref="H484:I485"/>
    <mergeCell ref="J490:J491"/>
    <mergeCell ref="K490:K491"/>
    <mergeCell ref="L490:L491"/>
    <mergeCell ref="F492:G493"/>
    <mergeCell ref="H492:I493"/>
    <mergeCell ref="J492:J493"/>
    <mergeCell ref="K492:K493"/>
    <mergeCell ref="L492:L493"/>
    <mergeCell ref="A488:A493"/>
    <mergeCell ref="F488:G488"/>
    <mergeCell ref="H488:L488"/>
    <mergeCell ref="B489:B491"/>
    <mergeCell ref="C489:C491"/>
    <mergeCell ref="D489:D491"/>
    <mergeCell ref="E489:E491"/>
    <mergeCell ref="F489:G491"/>
    <mergeCell ref="H489:I489"/>
    <mergeCell ref="H490:I491"/>
    <mergeCell ref="D500:D501"/>
    <mergeCell ref="E500:E501"/>
    <mergeCell ref="F500:G501"/>
    <mergeCell ref="H500:I500"/>
    <mergeCell ref="H501:I501"/>
    <mergeCell ref="F502:G503"/>
    <mergeCell ref="H502:I503"/>
    <mergeCell ref="F497:G498"/>
    <mergeCell ref="H497:I498"/>
    <mergeCell ref="J497:J498"/>
    <mergeCell ref="K497:K498"/>
    <mergeCell ref="L497:L498"/>
    <mergeCell ref="A499:A503"/>
    <mergeCell ref="F499:G499"/>
    <mergeCell ref="H499:L499"/>
    <mergeCell ref="B500:B501"/>
    <mergeCell ref="C500:C501"/>
    <mergeCell ref="A494:A498"/>
    <mergeCell ref="F494:G494"/>
    <mergeCell ref="H494:L494"/>
    <mergeCell ref="B495:B496"/>
    <mergeCell ref="C495:C496"/>
    <mergeCell ref="D495:D496"/>
    <mergeCell ref="E495:E496"/>
    <mergeCell ref="F495:G496"/>
    <mergeCell ref="H495:I495"/>
    <mergeCell ref="H496:I496"/>
    <mergeCell ref="F508:G509"/>
    <mergeCell ref="H508:I509"/>
    <mergeCell ref="J508:J509"/>
    <mergeCell ref="K508:K509"/>
    <mergeCell ref="L508:L509"/>
    <mergeCell ref="A510:A514"/>
    <mergeCell ref="F510:G510"/>
    <mergeCell ref="H510:L510"/>
    <mergeCell ref="B511:B512"/>
    <mergeCell ref="C511:C512"/>
    <mergeCell ref="F505:G507"/>
    <mergeCell ref="H505:I505"/>
    <mergeCell ref="H506:I507"/>
    <mergeCell ref="J506:J507"/>
    <mergeCell ref="K506:K507"/>
    <mergeCell ref="L506:L507"/>
    <mergeCell ref="J502:J503"/>
    <mergeCell ref="K502:K503"/>
    <mergeCell ref="L502:L503"/>
    <mergeCell ref="A504:A509"/>
    <mergeCell ref="F504:G504"/>
    <mergeCell ref="H504:L504"/>
    <mergeCell ref="B505:B507"/>
    <mergeCell ref="C505:C507"/>
    <mergeCell ref="D505:D507"/>
    <mergeCell ref="E505:E507"/>
    <mergeCell ref="F516:G517"/>
    <mergeCell ref="H516:I516"/>
    <mergeCell ref="H517:I517"/>
    <mergeCell ref="F518:G519"/>
    <mergeCell ref="H518:I519"/>
    <mergeCell ref="J518:J519"/>
    <mergeCell ref="J513:J514"/>
    <mergeCell ref="K513:K514"/>
    <mergeCell ref="L513:L514"/>
    <mergeCell ref="A515:A519"/>
    <mergeCell ref="F515:G515"/>
    <mergeCell ref="H515:L515"/>
    <mergeCell ref="B516:B517"/>
    <mergeCell ref="C516:C517"/>
    <mergeCell ref="D516:D517"/>
    <mergeCell ref="E516:E517"/>
    <mergeCell ref="D511:D512"/>
    <mergeCell ref="E511:E512"/>
    <mergeCell ref="F511:G512"/>
    <mergeCell ref="H511:I511"/>
    <mergeCell ref="H512:I512"/>
    <mergeCell ref="F513:G514"/>
    <mergeCell ref="H513:I514"/>
    <mergeCell ref="L523:L524"/>
    <mergeCell ref="A525:A529"/>
    <mergeCell ref="F525:G525"/>
    <mergeCell ref="H525:L525"/>
    <mergeCell ref="B526:B527"/>
    <mergeCell ref="C526:C527"/>
    <mergeCell ref="D526:D527"/>
    <mergeCell ref="E526:E527"/>
    <mergeCell ref="F526:G527"/>
    <mergeCell ref="H526:I526"/>
    <mergeCell ref="H521:I521"/>
    <mergeCell ref="H522:I522"/>
    <mergeCell ref="F523:G524"/>
    <mergeCell ref="H523:I524"/>
    <mergeCell ref="J523:J524"/>
    <mergeCell ref="K523:K524"/>
    <mergeCell ref="K518:K519"/>
    <mergeCell ref="L518:L519"/>
    <mergeCell ref="A520:A524"/>
    <mergeCell ref="F520:G520"/>
    <mergeCell ref="H520:L520"/>
    <mergeCell ref="B521:B522"/>
    <mergeCell ref="C521:C522"/>
    <mergeCell ref="D521:D522"/>
    <mergeCell ref="E521:E522"/>
    <mergeCell ref="F521:G522"/>
    <mergeCell ref="A535:A540"/>
    <mergeCell ref="F535:G535"/>
    <mergeCell ref="H535:L535"/>
    <mergeCell ref="B536:B538"/>
    <mergeCell ref="C536:C538"/>
    <mergeCell ref="A530:A534"/>
    <mergeCell ref="F530:G530"/>
    <mergeCell ref="H530:L530"/>
    <mergeCell ref="B531:B532"/>
    <mergeCell ref="C531:C532"/>
    <mergeCell ref="D531:D532"/>
    <mergeCell ref="E531:E532"/>
    <mergeCell ref="F531:G532"/>
    <mergeCell ref="H531:I531"/>
    <mergeCell ref="H532:I532"/>
    <mergeCell ref="H527:I527"/>
    <mergeCell ref="F528:G529"/>
    <mergeCell ref="H528:I529"/>
    <mergeCell ref="J528:J529"/>
    <mergeCell ref="K528:K529"/>
    <mergeCell ref="L528:L529"/>
    <mergeCell ref="H543:I544"/>
    <mergeCell ref="K537:K538"/>
    <mergeCell ref="L537:L538"/>
    <mergeCell ref="F539:G540"/>
    <mergeCell ref="H539:I540"/>
    <mergeCell ref="J539:J540"/>
    <mergeCell ref="K539:K540"/>
    <mergeCell ref="L539:L540"/>
    <mergeCell ref="D536:D538"/>
    <mergeCell ref="E536:E538"/>
    <mergeCell ref="F536:G538"/>
    <mergeCell ref="H536:I536"/>
    <mergeCell ref="H537:I538"/>
    <mergeCell ref="J537:J538"/>
    <mergeCell ref="F533:G534"/>
    <mergeCell ref="H533:I534"/>
    <mergeCell ref="J533:J534"/>
    <mergeCell ref="K533:K534"/>
    <mergeCell ref="L533:L534"/>
    <mergeCell ref="F550:G551"/>
    <mergeCell ref="H550:I551"/>
    <mergeCell ref="J550:J551"/>
    <mergeCell ref="K550:K551"/>
    <mergeCell ref="L550:L551"/>
    <mergeCell ref="A547:A551"/>
    <mergeCell ref="F547:G547"/>
    <mergeCell ref="H547:L547"/>
    <mergeCell ref="B548:B549"/>
    <mergeCell ref="C548:C549"/>
    <mergeCell ref="D548:D549"/>
    <mergeCell ref="E548:E549"/>
    <mergeCell ref="F548:G549"/>
    <mergeCell ref="H548:I548"/>
    <mergeCell ref="H549:I549"/>
    <mergeCell ref="J543:J544"/>
    <mergeCell ref="K543:K544"/>
    <mergeCell ref="L543:L544"/>
    <mergeCell ref="F545:G546"/>
    <mergeCell ref="H545:I546"/>
    <mergeCell ref="J545:J546"/>
    <mergeCell ref="K545:K546"/>
    <mergeCell ref="L545:L546"/>
    <mergeCell ref="A541:A546"/>
    <mergeCell ref="F541:G541"/>
    <mergeCell ref="H541:L541"/>
    <mergeCell ref="B542:B544"/>
    <mergeCell ref="C542:C544"/>
    <mergeCell ref="D542:D544"/>
    <mergeCell ref="E542:E544"/>
    <mergeCell ref="F542:G544"/>
    <mergeCell ref="H542:I542"/>
  </mergeCell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L545"/>
  <sheetViews>
    <sheetView workbookViewId="0">
      <selection activeCell="C9" sqref="C9"/>
    </sheetView>
  </sheetViews>
  <sheetFormatPr defaultRowHeight="13.2" x14ac:dyDescent="0.25"/>
  <cols>
    <col min="1" max="1" width="5" customWidth="1"/>
    <col min="2" max="2" width="14.77734375" customWidth="1"/>
    <col min="3" max="3" width="25.77734375" customWidth="1"/>
    <col min="4" max="5" width="17" customWidth="1"/>
    <col min="6" max="6" width="2.88671875" customWidth="1"/>
    <col min="7" max="7" width="12.44140625" customWidth="1"/>
    <col min="8" max="8" width="2.5546875" customWidth="1"/>
    <col min="9" max="9" width="12.44140625" customWidth="1"/>
    <col min="10" max="10" width="12.109375" customWidth="1"/>
    <col min="11" max="11" width="11.44140625" customWidth="1"/>
    <col min="12" max="12" width="10.5546875" customWidth="1"/>
  </cols>
  <sheetData>
    <row r="1" spans="1:12" x14ac:dyDescent="0.25">
      <c r="A1" s="1"/>
      <c r="B1" s="1"/>
      <c r="C1" s="1"/>
      <c r="D1" s="1"/>
      <c r="E1" s="1"/>
      <c r="F1" s="1"/>
      <c r="G1" s="1"/>
      <c r="H1" s="1"/>
      <c r="I1" s="1"/>
      <c r="J1" s="1"/>
      <c r="K1" s="1"/>
      <c r="L1" s="1"/>
    </row>
    <row r="2" spans="1:12" ht="15.75" customHeight="1" x14ac:dyDescent="0.3">
      <c r="A2" s="2"/>
      <c r="B2" s="905" t="s">
        <v>0</v>
      </c>
      <c r="C2" s="905"/>
      <c r="D2" s="905"/>
      <c r="E2" s="905"/>
      <c r="F2" s="905"/>
      <c r="G2" s="905"/>
      <c r="H2" s="905"/>
      <c r="I2" s="905"/>
      <c r="J2" s="905"/>
      <c r="K2" s="905"/>
      <c r="L2" s="905"/>
    </row>
    <row r="3" spans="1:12" x14ac:dyDescent="0.25">
      <c r="A3" s="906"/>
      <c r="B3" s="907" t="s">
        <v>1</v>
      </c>
      <c r="C3" s="907"/>
      <c r="D3" s="907"/>
      <c r="E3" s="907"/>
      <c r="F3" s="907"/>
      <c r="G3" s="907"/>
      <c r="H3" s="907"/>
      <c r="I3" s="907"/>
      <c r="J3" s="3" t="s">
        <v>2</v>
      </c>
      <c r="K3" s="3" t="s">
        <v>3</v>
      </c>
      <c r="L3" s="3" t="s">
        <v>4</v>
      </c>
    </row>
    <row r="4" spans="1:12" x14ac:dyDescent="0.25">
      <c r="A4" s="906"/>
      <c r="B4" s="907"/>
      <c r="C4" s="907"/>
      <c r="D4" s="907"/>
      <c r="E4" s="907"/>
      <c r="F4" s="907"/>
      <c r="G4" s="907"/>
      <c r="H4" s="907"/>
      <c r="I4" s="907"/>
      <c r="J4" s="4">
        <v>18</v>
      </c>
      <c r="K4" s="4">
        <v>21</v>
      </c>
      <c r="L4" s="5" t="s">
        <v>5</v>
      </c>
    </row>
    <row r="5" spans="1:12" ht="12.75" customHeight="1" x14ac:dyDescent="0.25">
      <c r="A5" s="906"/>
      <c r="B5" s="908" t="s">
        <v>6</v>
      </c>
      <c r="C5" s="908"/>
      <c r="D5" s="908"/>
      <c r="E5" s="908"/>
      <c r="F5" s="908"/>
      <c r="G5" s="908"/>
      <c r="H5" s="908"/>
      <c r="I5" s="908"/>
      <c r="J5" s="908"/>
      <c r="K5" s="908"/>
      <c r="L5" s="908"/>
    </row>
    <row r="6" spans="1:12" ht="18" customHeight="1" x14ac:dyDescent="0.3">
      <c r="A6" s="909"/>
      <c r="B6" s="6"/>
      <c r="C6" s="910" t="s">
        <v>7</v>
      </c>
      <c r="D6" s="910"/>
      <c r="E6" s="910"/>
      <c r="F6" s="911"/>
      <c r="G6" s="912" t="s">
        <v>8</v>
      </c>
      <c r="H6" s="7"/>
      <c r="I6" s="912" t="s">
        <v>8</v>
      </c>
      <c r="J6" s="913"/>
      <c r="K6" s="914" t="s">
        <v>9</v>
      </c>
      <c r="L6" s="914"/>
    </row>
    <row r="7" spans="1:12" ht="17.399999999999999" x14ac:dyDescent="0.25">
      <c r="A7" s="909"/>
      <c r="B7" s="8"/>
      <c r="C7" s="915" t="s">
        <v>10</v>
      </c>
      <c r="D7" s="915"/>
      <c r="E7" s="915"/>
      <c r="F7" s="911"/>
      <c r="G7" s="912"/>
      <c r="H7" s="18" t="s">
        <v>32</v>
      </c>
      <c r="I7" s="912"/>
      <c r="J7" s="913"/>
      <c r="K7" s="914"/>
      <c r="L7" s="914"/>
    </row>
    <row r="8" spans="1:12" ht="12.75" customHeight="1" x14ac:dyDescent="0.25">
      <c r="A8" s="909"/>
      <c r="B8" s="9" t="s">
        <v>11</v>
      </c>
      <c r="C8" s="916" t="s">
        <v>5579</v>
      </c>
      <c r="D8" s="916"/>
      <c r="E8" s="916"/>
      <c r="F8" s="911"/>
      <c r="G8" s="912"/>
      <c r="H8" s="10"/>
      <c r="I8" s="912"/>
      <c r="J8" s="913"/>
      <c r="K8" s="914"/>
      <c r="L8" s="914"/>
    </row>
    <row r="9" spans="1:12" ht="48" customHeight="1" x14ac:dyDescent="0.25">
      <c r="A9" s="11" t="s">
        <v>12</v>
      </c>
      <c r="B9" s="11" t="s">
        <v>13</v>
      </c>
      <c r="C9" s="12" t="s">
        <v>14</v>
      </c>
      <c r="D9" s="12" t="s">
        <v>15</v>
      </c>
      <c r="E9" s="12" t="s">
        <v>16</v>
      </c>
      <c r="F9" s="917" t="s">
        <v>17</v>
      </c>
      <c r="G9" s="917"/>
      <c r="H9" s="917" t="s">
        <v>18</v>
      </c>
      <c r="I9" s="917"/>
      <c r="J9" s="12" t="s">
        <v>19</v>
      </c>
      <c r="K9" s="12" t="s">
        <v>20</v>
      </c>
      <c r="L9" s="12" t="s">
        <v>21</v>
      </c>
    </row>
    <row r="10" spans="1:12" ht="24" x14ac:dyDescent="0.25">
      <c r="A10" s="918">
        <v>1701</v>
      </c>
      <c r="B10" s="9" t="s">
        <v>22</v>
      </c>
      <c r="C10" s="13" t="s">
        <v>23</v>
      </c>
      <c r="D10" s="13" t="s">
        <v>24</v>
      </c>
      <c r="E10" s="13" t="s">
        <v>25</v>
      </c>
      <c r="F10" s="919" t="s">
        <v>17</v>
      </c>
      <c r="G10" s="919"/>
      <c r="H10" s="920"/>
      <c r="I10" s="920"/>
      <c r="J10" s="920"/>
      <c r="K10" s="920"/>
      <c r="L10" s="920"/>
    </row>
    <row r="11" spans="1:12" x14ac:dyDescent="0.25">
      <c r="A11" s="918"/>
      <c r="B11" s="921" t="s">
        <v>4854</v>
      </c>
      <c r="C11" s="922" t="s">
        <v>4855</v>
      </c>
      <c r="D11" s="923">
        <v>43593</v>
      </c>
      <c r="E11" s="921" t="s">
        <v>187</v>
      </c>
      <c r="F11" s="921" t="s">
        <v>4303</v>
      </c>
      <c r="G11" s="921"/>
      <c r="H11" s="924" t="s">
        <v>30</v>
      </c>
      <c r="I11" s="924"/>
      <c r="J11" s="14" t="s">
        <v>31</v>
      </c>
      <c r="K11" s="14" t="s">
        <v>32</v>
      </c>
      <c r="L11" s="16">
        <v>463.67</v>
      </c>
    </row>
    <row r="12" spans="1:12" x14ac:dyDescent="0.25">
      <c r="A12" s="918"/>
      <c r="B12" s="921"/>
      <c r="C12" s="922"/>
      <c r="D12" s="923"/>
      <c r="E12" s="921"/>
      <c r="F12" s="921"/>
      <c r="G12" s="921"/>
      <c r="H12" s="924" t="s">
        <v>33</v>
      </c>
      <c r="I12" s="924"/>
      <c r="J12" s="14" t="s">
        <v>31</v>
      </c>
      <c r="K12" s="14" t="s">
        <v>32</v>
      </c>
      <c r="L12" s="16">
        <v>388.6</v>
      </c>
    </row>
    <row r="13" spans="1:12" ht="24" x14ac:dyDescent="0.25">
      <c r="A13" s="918"/>
      <c r="B13" s="9" t="s">
        <v>34</v>
      </c>
      <c r="C13" s="13" t="s">
        <v>35</v>
      </c>
      <c r="D13" s="13" t="s">
        <v>36</v>
      </c>
      <c r="E13" s="13" t="s">
        <v>37</v>
      </c>
      <c r="F13" s="920"/>
      <c r="G13" s="920"/>
      <c r="H13" s="924" t="s">
        <v>38</v>
      </c>
      <c r="I13" s="924"/>
      <c r="J13" s="921" t="s">
        <v>31</v>
      </c>
      <c r="K13" s="921" t="s">
        <v>32</v>
      </c>
      <c r="L13" s="925">
        <v>20</v>
      </c>
    </row>
    <row r="14" spans="1:12" ht="34.200000000000003" x14ac:dyDescent="0.25">
      <c r="A14" s="918"/>
      <c r="B14" s="14" t="s">
        <v>4856</v>
      </c>
      <c r="C14" s="14" t="s">
        <v>4303</v>
      </c>
      <c r="D14" s="15">
        <v>43595</v>
      </c>
      <c r="E14" s="14" t="s">
        <v>553</v>
      </c>
      <c r="F14" s="920"/>
      <c r="G14" s="920"/>
      <c r="H14" s="924"/>
      <c r="I14" s="924"/>
      <c r="J14" s="921"/>
      <c r="K14" s="921"/>
      <c r="L14" s="925"/>
    </row>
    <row r="15" spans="1:12" ht="24" x14ac:dyDescent="0.25">
      <c r="A15" s="918">
        <v>1702</v>
      </c>
      <c r="B15" s="9" t="s">
        <v>22</v>
      </c>
      <c r="C15" s="13" t="s">
        <v>23</v>
      </c>
      <c r="D15" s="13" t="s">
        <v>24</v>
      </c>
      <c r="E15" s="13" t="s">
        <v>25</v>
      </c>
      <c r="F15" s="919" t="s">
        <v>17</v>
      </c>
      <c r="G15" s="919"/>
      <c r="H15" s="920"/>
      <c r="I15" s="920"/>
      <c r="J15" s="920"/>
      <c r="K15" s="920"/>
      <c r="L15" s="920"/>
    </row>
    <row r="16" spans="1:12" x14ac:dyDescent="0.25">
      <c r="A16" s="918"/>
      <c r="B16" s="921" t="s">
        <v>4854</v>
      </c>
      <c r="C16" s="922" t="s">
        <v>4857</v>
      </c>
      <c r="D16" s="923">
        <v>43722</v>
      </c>
      <c r="E16" s="921" t="s">
        <v>2828</v>
      </c>
      <c r="F16" s="921" t="s">
        <v>2755</v>
      </c>
      <c r="G16" s="921"/>
      <c r="H16" s="924" t="s">
        <v>30</v>
      </c>
      <c r="I16" s="924"/>
      <c r="J16" s="14" t="s">
        <v>31</v>
      </c>
      <c r="K16" s="14" t="s">
        <v>32</v>
      </c>
      <c r="L16" s="16">
        <v>1029</v>
      </c>
    </row>
    <row r="17" spans="1:12" x14ac:dyDescent="0.25">
      <c r="A17" s="918"/>
      <c r="B17" s="921"/>
      <c r="C17" s="922"/>
      <c r="D17" s="923"/>
      <c r="E17" s="921"/>
      <c r="F17" s="921"/>
      <c r="G17" s="921"/>
      <c r="H17" s="924" t="s">
        <v>33</v>
      </c>
      <c r="I17" s="924"/>
      <c r="J17" s="14" t="s">
        <v>31</v>
      </c>
      <c r="K17" s="14" t="s">
        <v>31</v>
      </c>
      <c r="L17" s="16">
        <v>0</v>
      </c>
    </row>
    <row r="18" spans="1:12" ht="24" x14ac:dyDescent="0.25">
      <c r="A18" s="918"/>
      <c r="B18" s="9" t="s">
        <v>34</v>
      </c>
      <c r="C18" s="13" t="s">
        <v>35</v>
      </c>
      <c r="D18" s="13" t="s">
        <v>36</v>
      </c>
      <c r="E18" s="13" t="s">
        <v>37</v>
      </c>
      <c r="F18" s="920"/>
      <c r="G18" s="920"/>
      <c r="H18" s="924" t="s">
        <v>38</v>
      </c>
      <c r="I18" s="924"/>
      <c r="J18" s="921" t="s">
        <v>31</v>
      </c>
      <c r="K18" s="921" t="s">
        <v>32</v>
      </c>
      <c r="L18" s="925">
        <v>613</v>
      </c>
    </row>
    <row r="19" spans="1:12" ht="34.200000000000003" x14ac:dyDescent="0.25">
      <c r="A19" s="918"/>
      <c r="B19" s="14" t="s">
        <v>4856</v>
      </c>
      <c r="C19" s="14" t="s">
        <v>2755</v>
      </c>
      <c r="D19" s="15">
        <v>43730</v>
      </c>
      <c r="E19" s="14" t="s">
        <v>4176</v>
      </c>
      <c r="F19" s="920"/>
      <c r="G19" s="920"/>
      <c r="H19" s="924"/>
      <c r="I19" s="924"/>
      <c r="J19" s="921"/>
      <c r="K19" s="921"/>
      <c r="L19" s="925"/>
    </row>
    <row r="20" spans="1:12" ht="24" x14ac:dyDescent="0.25">
      <c r="A20" s="918">
        <v>1703</v>
      </c>
      <c r="B20" s="9" t="s">
        <v>22</v>
      </c>
      <c r="C20" s="13" t="s">
        <v>23</v>
      </c>
      <c r="D20" s="13" t="s">
        <v>24</v>
      </c>
      <c r="E20" s="13" t="s">
        <v>25</v>
      </c>
      <c r="F20" s="919" t="s">
        <v>17</v>
      </c>
      <c r="G20" s="919"/>
      <c r="H20" s="920"/>
      <c r="I20" s="920"/>
      <c r="J20" s="920"/>
      <c r="K20" s="920"/>
      <c r="L20" s="920"/>
    </row>
    <row r="21" spans="1:12" x14ac:dyDescent="0.25">
      <c r="A21" s="918"/>
      <c r="B21" s="921" t="s">
        <v>4858</v>
      </c>
      <c r="C21" s="922" t="s">
        <v>4859</v>
      </c>
      <c r="D21" s="923">
        <v>43618</v>
      </c>
      <c r="E21" s="921" t="s">
        <v>1198</v>
      </c>
      <c r="F21" s="921" t="s">
        <v>4860</v>
      </c>
      <c r="G21" s="921"/>
      <c r="H21" s="924" t="s">
        <v>30</v>
      </c>
      <c r="I21" s="924"/>
      <c r="J21" s="14" t="s">
        <v>31</v>
      </c>
      <c r="K21" s="14" t="s">
        <v>31</v>
      </c>
      <c r="L21" s="16">
        <v>0</v>
      </c>
    </row>
    <row r="22" spans="1:12" x14ac:dyDescent="0.25">
      <c r="A22" s="918"/>
      <c r="B22" s="921"/>
      <c r="C22" s="922"/>
      <c r="D22" s="923"/>
      <c r="E22" s="921"/>
      <c r="F22" s="921"/>
      <c r="G22" s="921"/>
      <c r="H22" s="924" t="s">
        <v>33</v>
      </c>
      <c r="I22" s="924"/>
      <c r="J22" s="921" t="s">
        <v>31</v>
      </c>
      <c r="K22" s="921" t="s">
        <v>31</v>
      </c>
      <c r="L22" s="925">
        <v>0</v>
      </c>
    </row>
    <row r="23" spans="1:12" x14ac:dyDescent="0.25">
      <c r="A23" s="918"/>
      <c r="B23" s="921"/>
      <c r="C23" s="922"/>
      <c r="D23" s="923"/>
      <c r="E23" s="921"/>
      <c r="F23" s="921"/>
      <c r="G23" s="921"/>
      <c r="H23" s="924"/>
      <c r="I23" s="924"/>
      <c r="J23" s="921"/>
      <c r="K23" s="921"/>
      <c r="L23" s="925"/>
    </row>
    <row r="24" spans="1:12" ht="24" x14ac:dyDescent="0.25">
      <c r="A24" s="918"/>
      <c r="B24" s="9" t="s">
        <v>34</v>
      </c>
      <c r="C24" s="13" t="s">
        <v>35</v>
      </c>
      <c r="D24" s="13" t="s">
        <v>36</v>
      </c>
      <c r="E24" s="13" t="s">
        <v>37</v>
      </c>
      <c r="F24" s="920"/>
      <c r="G24" s="920"/>
      <c r="H24" s="924" t="s">
        <v>38</v>
      </c>
      <c r="I24" s="924"/>
      <c r="J24" s="921" t="s">
        <v>31</v>
      </c>
      <c r="K24" s="921" t="s">
        <v>32</v>
      </c>
      <c r="L24" s="925">
        <v>400</v>
      </c>
    </row>
    <row r="25" spans="1:12" ht="22.8" x14ac:dyDescent="0.25">
      <c r="A25" s="918"/>
      <c r="B25" s="14" t="s">
        <v>39</v>
      </c>
      <c r="C25" s="14" t="s">
        <v>4860</v>
      </c>
      <c r="D25" s="15">
        <v>43623</v>
      </c>
      <c r="E25" s="14" t="s">
        <v>3825</v>
      </c>
      <c r="F25" s="920"/>
      <c r="G25" s="920"/>
      <c r="H25" s="924"/>
      <c r="I25" s="924"/>
      <c r="J25" s="921"/>
      <c r="K25" s="921"/>
      <c r="L25" s="925"/>
    </row>
    <row r="26" spans="1:12" ht="24" x14ac:dyDescent="0.25">
      <c r="A26" s="918">
        <v>1704</v>
      </c>
      <c r="B26" s="9" t="s">
        <v>22</v>
      </c>
      <c r="C26" s="13" t="s">
        <v>23</v>
      </c>
      <c r="D26" s="13" t="s">
        <v>24</v>
      </c>
      <c r="E26" s="13" t="s">
        <v>25</v>
      </c>
      <c r="F26" s="919" t="s">
        <v>17</v>
      </c>
      <c r="G26" s="919"/>
      <c r="H26" s="920"/>
      <c r="I26" s="920"/>
      <c r="J26" s="920"/>
      <c r="K26" s="920"/>
      <c r="L26" s="920"/>
    </row>
    <row r="27" spans="1:12" x14ac:dyDescent="0.25">
      <c r="A27" s="918"/>
      <c r="B27" s="921" t="s">
        <v>4861</v>
      </c>
      <c r="C27" s="922" t="s">
        <v>4862</v>
      </c>
      <c r="D27" s="923">
        <v>43581</v>
      </c>
      <c r="E27" s="921" t="s">
        <v>255</v>
      </c>
      <c r="F27" s="921" t="s">
        <v>4863</v>
      </c>
      <c r="G27" s="921"/>
      <c r="H27" s="924" t="s">
        <v>30</v>
      </c>
      <c r="I27" s="924"/>
      <c r="J27" s="14" t="s">
        <v>31</v>
      </c>
      <c r="K27" s="14" t="s">
        <v>32</v>
      </c>
      <c r="L27" s="16">
        <v>195.67</v>
      </c>
    </row>
    <row r="28" spans="1:12" x14ac:dyDescent="0.25">
      <c r="A28" s="918"/>
      <c r="B28" s="921"/>
      <c r="C28" s="922"/>
      <c r="D28" s="923"/>
      <c r="E28" s="921"/>
      <c r="F28" s="921"/>
      <c r="G28" s="921"/>
      <c r="H28" s="924" t="s">
        <v>33</v>
      </c>
      <c r="I28" s="924"/>
      <c r="J28" s="921" t="s">
        <v>31</v>
      </c>
      <c r="K28" s="921" t="s">
        <v>32</v>
      </c>
      <c r="L28" s="925">
        <v>579.97</v>
      </c>
    </row>
    <row r="29" spans="1:12" x14ac:dyDescent="0.25">
      <c r="A29" s="918"/>
      <c r="B29" s="921"/>
      <c r="C29" s="922"/>
      <c r="D29" s="923"/>
      <c r="E29" s="921"/>
      <c r="F29" s="921"/>
      <c r="G29" s="921"/>
      <c r="H29" s="924"/>
      <c r="I29" s="924"/>
      <c r="J29" s="921"/>
      <c r="K29" s="921"/>
      <c r="L29" s="925"/>
    </row>
    <row r="30" spans="1:12" ht="24" x14ac:dyDescent="0.25">
      <c r="A30" s="918"/>
      <c r="B30" s="9" t="s">
        <v>34</v>
      </c>
      <c r="C30" s="13" t="s">
        <v>35</v>
      </c>
      <c r="D30" s="13" t="s">
        <v>36</v>
      </c>
      <c r="E30" s="13" t="s">
        <v>37</v>
      </c>
      <c r="F30" s="920"/>
      <c r="G30" s="920"/>
      <c r="H30" s="924" t="s">
        <v>38</v>
      </c>
      <c r="I30" s="924"/>
      <c r="J30" s="921" t="s">
        <v>31</v>
      </c>
      <c r="K30" s="921" t="s">
        <v>32</v>
      </c>
      <c r="L30" s="925">
        <v>55.46</v>
      </c>
    </row>
    <row r="31" spans="1:12" ht="22.8" x14ac:dyDescent="0.25">
      <c r="A31" s="918"/>
      <c r="B31" s="14" t="s">
        <v>702</v>
      </c>
      <c r="C31" s="14" t="s">
        <v>4863</v>
      </c>
      <c r="D31" s="15">
        <v>43582</v>
      </c>
      <c r="E31" s="14" t="s">
        <v>4864</v>
      </c>
      <c r="F31" s="920"/>
      <c r="G31" s="920"/>
      <c r="H31" s="924"/>
      <c r="I31" s="924"/>
      <c r="J31" s="921"/>
      <c r="K31" s="921"/>
      <c r="L31" s="925"/>
    </row>
    <row r="32" spans="1:12" ht="24" x14ac:dyDescent="0.25">
      <c r="A32" s="918">
        <v>1705</v>
      </c>
      <c r="B32" s="9" t="s">
        <v>22</v>
      </c>
      <c r="C32" s="13" t="s">
        <v>23</v>
      </c>
      <c r="D32" s="13" t="s">
        <v>24</v>
      </c>
      <c r="E32" s="13" t="s">
        <v>25</v>
      </c>
      <c r="F32" s="919" t="s">
        <v>17</v>
      </c>
      <c r="G32" s="919"/>
      <c r="H32" s="920"/>
      <c r="I32" s="920"/>
      <c r="J32" s="920"/>
      <c r="K32" s="920"/>
      <c r="L32" s="920"/>
    </row>
    <row r="33" spans="1:12" x14ac:dyDescent="0.25">
      <c r="A33" s="918"/>
      <c r="B33" s="921" t="s">
        <v>4865</v>
      </c>
      <c r="C33" s="922" t="s">
        <v>4866</v>
      </c>
      <c r="D33" s="923">
        <v>43575</v>
      </c>
      <c r="E33" s="921" t="s">
        <v>65</v>
      </c>
      <c r="F33" s="921" t="s">
        <v>1011</v>
      </c>
      <c r="G33" s="921"/>
      <c r="H33" s="924" t="s">
        <v>30</v>
      </c>
      <c r="I33" s="924"/>
      <c r="J33" s="14" t="s">
        <v>31</v>
      </c>
      <c r="K33" s="14" t="s">
        <v>32</v>
      </c>
      <c r="L33" s="16">
        <v>669</v>
      </c>
    </row>
    <row r="34" spans="1:12" x14ac:dyDescent="0.25">
      <c r="A34" s="918"/>
      <c r="B34" s="921"/>
      <c r="C34" s="922"/>
      <c r="D34" s="923"/>
      <c r="E34" s="921"/>
      <c r="F34" s="921"/>
      <c r="G34" s="921"/>
      <c r="H34" s="924" t="s">
        <v>33</v>
      </c>
      <c r="I34" s="924"/>
      <c r="J34" s="921" t="s">
        <v>31</v>
      </c>
      <c r="K34" s="921" t="s">
        <v>32</v>
      </c>
      <c r="L34" s="925">
        <v>1150</v>
      </c>
    </row>
    <row r="35" spans="1:12" x14ac:dyDescent="0.25">
      <c r="A35" s="918"/>
      <c r="B35" s="921"/>
      <c r="C35" s="922"/>
      <c r="D35" s="923"/>
      <c r="E35" s="921"/>
      <c r="F35" s="921"/>
      <c r="G35" s="921"/>
      <c r="H35" s="924"/>
      <c r="I35" s="924"/>
      <c r="J35" s="921"/>
      <c r="K35" s="921"/>
      <c r="L35" s="925"/>
    </row>
    <row r="36" spans="1:12" ht="24" x14ac:dyDescent="0.25">
      <c r="A36" s="918"/>
      <c r="B36" s="9" t="s">
        <v>34</v>
      </c>
      <c r="C36" s="13" t="s">
        <v>35</v>
      </c>
      <c r="D36" s="13" t="s">
        <v>36</v>
      </c>
      <c r="E36" s="13" t="s">
        <v>37</v>
      </c>
      <c r="F36" s="920"/>
      <c r="G36" s="920"/>
      <c r="H36" s="924" t="s">
        <v>38</v>
      </c>
      <c r="I36" s="924"/>
      <c r="J36" s="921" t="s">
        <v>31</v>
      </c>
      <c r="K36" s="921" t="s">
        <v>32</v>
      </c>
      <c r="L36" s="925">
        <v>72</v>
      </c>
    </row>
    <row r="37" spans="1:12" ht="22.8" x14ac:dyDescent="0.25">
      <c r="A37" s="918"/>
      <c r="B37" s="14" t="s">
        <v>204</v>
      </c>
      <c r="C37" s="14" t="s">
        <v>1011</v>
      </c>
      <c r="D37" s="15">
        <v>43581</v>
      </c>
      <c r="E37" s="14" t="s">
        <v>1012</v>
      </c>
      <c r="F37" s="920"/>
      <c r="G37" s="920"/>
      <c r="H37" s="924"/>
      <c r="I37" s="924"/>
      <c r="J37" s="921"/>
      <c r="K37" s="921"/>
      <c r="L37" s="925"/>
    </row>
    <row r="38" spans="1:12" ht="24" x14ac:dyDescent="0.25">
      <c r="A38" s="918">
        <v>1706</v>
      </c>
      <c r="B38" s="9" t="s">
        <v>22</v>
      </c>
      <c r="C38" s="13" t="s">
        <v>23</v>
      </c>
      <c r="D38" s="13" t="s">
        <v>24</v>
      </c>
      <c r="E38" s="13" t="s">
        <v>25</v>
      </c>
      <c r="F38" s="919" t="s">
        <v>17</v>
      </c>
      <c r="G38" s="919"/>
      <c r="H38" s="920"/>
      <c r="I38" s="920"/>
      <c r="J38" s="920"/>
      <c r="K38" s="920"/>
      <c r="L38" s="920"/>
    </row>
    <row r="39" spans="1:12" x14ac:dyDescent="0.25">
      <c r="A39" s="918"/>
      <c r="B39" s="921" t="s">
        <v>4865</v>
      </c>
      <c r="C39" s="922" t="s">
        <v>4867</v>
      </c>
      <c r="D39" s="923">
        <v>43657</v>
      </c>
      <c r="E39" s="921" t="s">
        <v>465</v>
      </c>
      <c r="F39" s="921" t="s">
        <v>2484</v>
      </c>
      <c r="G39" s="921"/>
      <c r="H39" s="924" t="s">
        <v>30</v>
      </c>
      <c r="I39" s="924"/>
      <c r="J39" s="14" t="s">
        <v>31</v>
      </c>
      <c r="K39" s="14" t="s">
        <v>31</v>
      </c>
      <c r="L39" s="16">
        <v>0</v>
      </c>
    </row>
    <row r="40" spans="1:12" x14ac:dyDescent="0.25">
      <c r="A40" s="918"/>
      <c r="B40" s="921"/>
      <c r="C40" s="922"/>
      <c r="D40" s="923"/>
      <c r="E40" s="921"/>
      <c r="F40" s="921"/>
      <c r="G40" s="921"/>
      <c r="H40" s="924" t="s">
        <v>33</v>
      </c>
      <c r="I40" s="924"/>
      <c r="J40" s="921" t="s">
        <v>31</v>
      </c>
      <c r="K40" s="921" t="s">
        <v>31</v>
      </c>
      <c r="L40" s="925">
        <v>0</v>
      </c>
    </row>
    <row r="41" spans="1:12" x14ac:dyDescent="0.25">
      <c r="A41" s="918"/>
      <c r="B41" s="921"/>
      <c r="C41" s="922"/>
      <c r="D41" s="923"/>
      <c r="E41" s="921"/>
      <c r="F41" s="921"/>
      <c r="G41" s="921"/>
      <c r="H41" s="924"/>
      <c r="I41" s="924"/>
      <c r="J41" s="921"/>
      <c r="K41" s="921"/>
      <c r="L41" s="925"/>
    </row>
    <row r="42" spans="1:12" ht="24" x14ac:dyDescent="0.25">
      <c r="A42" s="918"/>
      <c r="B42" s="9" t="s">
        <v>34</v>
      </c>
      <c r="C42" s="13" t="s">
        <v>35</v>
      </c>
      <c r="D42" s="13" t="s">
        <v>36</v>
      </c>
      <c r="E42" s="13" t="s">
        <v>37</v>
      </c>
      <c r="F42" s="920"/>
      <c r="G42" s="920"/>
      <c r="H42" s="924" t="s">
        <v>38</v>
      </c>
      <c r="I42" s="924"/>
      <c r="J42" s="921" t="s">
        <v>31</v>
      </c>
      <c r="K42" s="921" t="s">
        <v>32</v>
      </c>
      <c r="L42" s="925">
        <v>420</v>
      </c>
    </row>
    <row r="43" spans="1:12" ht="22.8" x14ac:dyDescent="0.25">
      <c r="A43" s="918"/>
      <c r="B43" s="14" t="s">
        <v>204</v>
      </c>
      <c r="C43" s="14" t="s">
        <v>2484</v>
      </c>
      <c r="D43" s="15">
        <v>43664</v>
      </c>
      <c r="E43" s="14" t="s">
        <v>1567</v>
      </c>
      <c r="F43" s="920"/>
      <c r="G43" s="920"/>
      <c r="H43" s="924"/>
      <c r="I43" s="924"/>
      <c r="J43" s="921"/>
      <c r="K43" s="921"/>
      <c r="L43" s="925"/>
    </row>
    <row r="44" spans="1:12" ht="24" x14ac:dyDescent="0.25">
      <c r="A44" s="918">
        <v>1707</v>
      </c>
      <c r="B44" s="9" t="s">
        <v>22</v>
      </c>
      <c r="C44" s="13" t="s">
        <v>23</v>
      </c>
      <c r="D44" s="13" t="s">
        <v>24</v>
      </c>
      <c r="E44" s="13" t="s">
        <v>25</v>
      </c>
      <c r="F44" s="919" t="s">
        <v>17</v>
      </c>
      <c r="G44" s="919"/>
      <c r="H44" s="920"/>
      <c r="I44" s="920"/>
      <c r="J44" s="920"/>
      <c r="K44" s="920"/>
      <c r="L44" s="920"/>
    </row>
    <row r="45" spans="1:12" x14ac:dyDescent="0.25">
      <c r="A45" s="918"/>
      <c r="B45" s="921" t="s">
        <v>4868</v>
      </c>
      <c r="C45" s="922" t="s">
        <v>4869</v>
      </c>
      <c r="D45" s="923">
        <v>43580</v>
      </c>
      <c r="E45" s="921" t="s">
        <v>839</v>
      </c>
      <c r="F45" s="921" t="s">
        <v>840</v>
      </c>
      <c r="G45" s="921"/>
      <c r="H45" s="924" t="s">
        <v>30</v>
      </c>
      <c r="I45" s="924"/>
      <c r="J45" s="14" t="s">
        <v>31</v>
      </c>
      <c r="K45" s="14" t="s">
        <v>32</v>
      </c>
      <c r="L45" s="16">
        <v>224.85</v>
      </c>
    </row>
    <row r="46" spans="1:12" x14ac:dyDescent="0.25">
      <c r="A46" s="918"/>
      <c r="B46" s="921"/>
      <c r="C46" s="922"/>
      <c r="D46" s="923"/>
      <c r="E46" s="921"/>
      <c r="F46" s="921"/>
      <c r="G46" s="921"/>
      <c r="H46" s="924" t="s">
        <v>33</v>
      </c>
      <c r="I46" s="924"/>
      <c r="J46" s="14" t="s">
        <v>31</v>
      </c>
      <c r="K46" s="14" t="s">
        <v>32</v>
      </c>
      <c r="L46" s="16">
        <v>305.07</v>
      </c>
    </row>
    <row r="47" spans="1:12" ht="24" x14ac:dyDescent="0.25">
      <c r="A47" s="918"/>
      <c r="B47" s="9" t="s">
        <v>34</v>
      </c>
      <c r="C47" s="13" t="s">
        <v>35</v>
      </c>
      <c r="D47" s="13" t="s">
        <v>36</v>
      </c>
      <c r="E47" s="13" t="s">
        <v>37</v>
      </c>
      <c r="F47" s="920"/>
      <c r="G47" s="920"/>
      <c r="H47" s="924" t="s">
        <v>38</v>
      </c>
      <c r="I47" s="924"/>
      <c r="J47" s="921" t="s">
        <v>31</v>
      </c>
      <c r="K47" s="921" t="s">
        <v>32</v>
      </c>
      <c r="L47" s="925">
        <v>308.5</v>
      </c>
    </row>
    <row r="48" spans="1:12" ht="22.8" x14ac:dyDescent="0.25">
      <c r="A48" s="918"/>
      <c r="B48" s="14" t="s">
        <v>229</v>
      </c>
      <c r="C48" s="14" t="s">
        <v>840</v>
      </c>
      <c r="D48" s="15">
        <v>43581</v>
      </c>
      <c r="E48" s="14" t="s">
        <v>1385</v>
      </c>
      <c r="F48" s="920"/>
      <c r="G48" s="920"/>
      <c r="H48" s="924"/>
      <c r="I48" s="924"/>
      <c r="J48" s="921"/>
      <c r="K48" s="921"/>
      <c r="L48" s="925"/>
    </row>
    <row r="49" spans="1:12" ht="24" x14ac:dyDescent="0.25">
      <c r="A49" s="918">
        <v>1708</v>
      </c>
      <c r="B49" s="9" t="s">
        <v>22</v>
      </c>
      <c r="C49" s="13" t="s">
        <v>23</v>
      </c>
      <c r="D49" s="13" t="s">
        <v>24</v>
      </c>
      <c r="E49" s="13" t="s">
        <v>25</v>
      </c>
      <c r="F49" s="919" t="s">
        <v>17</v>
      </c>
      <c r="G49" s="919"/>
      <c r="H49" s="920"/>
      <c r="I49" s="920"/>
      <c r="J49" s="920"/>
      <c r="K49" s="920"/>
      <c r="L49" s="920"/>
    </row>
    <row r="50" spans="1:12" x14ac:dyDescent="0.25">
      <c r="A50" s="918"/>
      <c r="B50" s="921" t="s">
        <v>4868</v>
      </c>
      <c r="C50" s="922" t="s">
        <v>4870</v>
      </c>
      <c r="D50" s="923">
        <v>43644</v>
      </c>
      <c r="E50" s="921" t="s">
        <v>3266</v>
      </c>
      <c r="F50" s="921" t="s">
        <v>3267</v>
      </c>
      <c r="G50" s="921"/>
      <c r="H50" s="924" t="s">
        <v>30</v>
      </c>
      <c r="I50" s="924"/>
      <c r="J50" s="14" t="s">
        <v>31</v>
      </c>
      <c r="K50" s="14" t="s">
        <v>32</v>
      </c>
      <c r="L50" s="16">
        <v>827.08</v>
      </c>
    </row>
    <row r="51" spans="1:12" x14ac:dyDescent="0.25">
      <c r="A51" s="918"/>
      <c r="B51" s="921"/>
      <c r="C51" s="922"/>
      <c r="D51" s="923"/>
      <c r="E51" s="921"/>
      <c r="F51" s="921"/>
      <c r="G51" s="921"/>
      <c r="H51" s="924" t="s">
        <v>33</v>
      </c>
      <c r="I51" s="924"/>
      <c r="J51" s="921" t="s">
        <v>31</v>
      </c>
      <c r="K51" s="921" t="s">
        <v>32</v>
      </c>
      <c r="L51" s="925">
        <v>558</v>
      </c>
    </row>
    <row r="52" spans="1:12" x14ac:dyDescent="0.25">
      <c r="A52" s="918"/>
      <c r="B52" s="921"/>
      <c r="C52" s="922"/>
      <c r="D52" s="923"/>
      <c r="E52" s="921"/>
      <c r="F52" s="921"/>
      <c r="G52" s="921"/>
      <c r="H52" s="924"/>
      <c r="I52" s="924"/>
      <c r="J52" s="921"/>
      <c r="K52" s="921"/>
      <c r="L52" s="925"/>
    </row>
    <row r="53" spans="1:12" ht="24" x14ac:dyDescent="0.25">
      <c r="A53" s="918"/>
      <c r="B53" s="9" t="s">
        <v>34</v>
      </c>
      <c r="C53" s="13" t="s">
        <v>35</v>
      </c>
      <c r="D53" s="13" t="s">
        <v>36</v>
      </c>
      <c r="E53" s="13" t="s">
        <v>37</v>
      </c>
      <c r="F53" s="920"/>
      <c r="G53" s="920"/>
      <c r="H53" s="924" t="s">
        <v>38</v>
      </c>
      <c r="I53" s="924"/>
      <c r="J53" s="921" t="s">
        <v>31</v>
      </c>
      <c r="K53" s="921" t="s">
        <v>31</v>
      </c>
      <c r="L53" s="925">
        <v>0</v>
      </c>
    </row>
    <row r="54" spans="1:12" ht="22.8" x14ac:dyDescent="0.25">
      <c r="A54" s="918"/>
      <c r="B54" s="14" t="s">
        <v>229</v>
      </c>
      <c r="C54" s="14" t="s">
        <v>3267</v>
      </c>
      <c r="D54" s="15">
        <v>43647</v>
      </c>
      <c r="E54" s="14" t="s">
        <v>4871</v>
      </c>
      <c r="F54" s="920"/>
      <c r="G54" s="920"/>
      <c r="H54" s="924"/>
      <c r="I54" s="924"/>
      <c r="J54" s="921"/>
      <c r="K54" s="921"/>
      <c r="L54" s="925"/>
    </row>
    <row r="55" spans="1:12" ht="24" x14ac:dyDescent="0.25">
      <c r="A55" s="918">
        <v>1709</v>
      </c>
      <c r="B55" s="9" t="s">
        <v>22</v>
      </c>
      <c r="C55" s="13" t="s">
        <v>23</v>
      </c>
      <c r="D55" s="13" t="s">
        <v>24</v>
      </c>
      <c r="E55" s="13" t="s">
        <v>25</v>
      </c>
      <c r="F55" s="919" t="s">
        <v>17</v>
      </c>
      <c r="G55" s="919"/>
      <c r="H55" s="920"/>
      <c r="I55" s="920"/>
      <c r="J55" s="920"/>
      <c r="K55" s="920"/>
      <c r="L55" s="920"/>
    </row>
    <row r="56" spans="1:12" x14ac:dyDescent="0.25">
      <c r="A56" s="918"/>
      <c r="B56" s="921" t="s">
        <v>4868</v>
      </c>
      <c r="C56" s="922" t="s">
        <v>4872</v>
      </c>
      <c r="D56" s="923">
        <v>43674</v>
      </c>
      <c r="E56" s="921" t="s">
        <v>2480</v>
      </c>
      <c r="F56" s="921" t="s">
        <v>210</v>
      </c>
      <c r="G56" s="921"/>
      <c r="H56" s="924" t="s">
        <v>30</v>
      </c>
      <c r="I56" s="924"/>
      <c r="J56" s="14" t="s">
        <v>31</v>
      </c>
      <c r="K56" s="14" t="s">
        <v>31</v>
      </c>
      <c r="L56" s="16">
        <v>0</v>
      </c>
    </row>
    <row r="57" spans="1:12" x14ac:dyDescent="0.25">
      <c r="A57" s="918"/>
      <c r="B57" s="921"/>
      <c r="C57" s="922"/>
      <c r="D57" s="923"/>
      <c r="E57" s="921"/>
      <c r="F57" s="921"/>
      <c r="G57" s="921"/>
      <c r="H57" s="924" t="s">
        <v>33</v>
      </c>
      <c r="I57" s="924"/>
      <c r="J57" s="14" t="s">
        <v>31</v>
      </c>
      <c r="K57" s="14" t="s">
        <v>31</v>
      </c>
      <c r="L57" s="16">
        <v>0</v>
      </c>
    </row>
    <row r="58" spans="1:12" ht="24" x14ac:dyDescent="0.25">
      <c r="A58" s="918"/>
      <c r="B58" s="9" t="s">
        <v>34</v>
      </c>
      <c r="C58" s="13" t="s">
        <v>35</v>
      </c>
      <c r="D58" s="13" t="s">
        <v>36</v>
      </c>
      <c r="E58" s="13" t="s">
        <v>37</v>
      </c>
      <c r="F58" s="920"/>
      <c r="G58" s="920"/>
      <c r="H58" s="924" t="s">
        <v>38</v>
      </c>
      <c r="I58" s="924"/>
      <c r="J58" s="921" t="s">
        <v>32</v>
      </c>
      <c r="K58" s="921" t="s">
        <v>31</v>
      </c>
      <c r="L58" s="925">
        <v>462</v>
      </c>
    </row>
    <row r="59" spans="1:12" ht="22.8" x14ac:dyDescent="0.25">
      <c r="A59" s="918"/>
      <c r="B59" s="14" t="s">
        <v>229</v>
      </c>
      <c r="C59" s="14" t="s">
        <v>210</v>
      </c>
      <c r="D59" s="15">
        <v>43678</v>
      </c>
      <c r="E59" s="14" t="s">
        <v>938</v>
      </c>
      <c r="F59" s="920"/>
      <c r="G59" s="920"/>
      <c r="H59" s="924"/>
      <c r="I59" s="924"/>
      <c r="J59" s="921"/>
      <c r="K59" s="921"/>
      <c r="L59" s="925"/>
    </row>
    <row r="60" spans="1:12" ht="24" x14ac:dyDescent="0.25">
      <c r="A60" s="918">
        <v>1710</v>
      </c>
      <c r="B60" s="9" t="s">
        <v>22</v>
      </c>
      <c r="C60" s="13" t="s">
        <v>23</v>
      </c>
      <c r="D60" s="13" t="s">
        <v>24</v>
      </c>
      <c r="E60" s="13" t="s">
        <v>25</v>
      </c>
      <c r="F60" s="919" t="s">
        <v>17</v>
      </c>
      <c r="G60" s="919"/>
      <c r="H60" s="920"/>
      <c r="I60" s="920"/>
      <c r="J60" s="920"/>
      <c r="K60" s="920"/>
      <c r="L60" s="920"/>
    </row>
    <row r="61" spans="1:12" x14ac:dyDescent="0.25">
      <c r="A61" s="918"/>
      <c r="B61" s="921" t="s">
        <v>4868</v>
      </c>
      <c r="C61" s="922" t="s">
        <v>4873</v>
      </c>
      <c r="D61" s="923">
        <v>43708</v>
      </c>
      <c r="E61" s="921" t="s">
        <v>43</v>
      </c>
      <c r="F61" s="921" t="s">
        <v>2999</v>
      </c>
      <c r="G61" s="921"/>
      <c r="H61" s="924" t="s">
        <v>30</v>
      </c>
      <c r="I61" s="924"/>
      <c r="J61" s="14" t="s">
        <v>31</v>
      </c>
      <c r="K61" s="14" t="s">
        <v>32</v>
      </c>
      <c r="L61" s="16">
        <v>503.44</v>
      </c>
    </row>
    <row r="62" spans="1:12" x14ac:dyDescent="0.25">
      <c r="A62" s="918"/>
      <c r="B62" s="921"/>
      <c r="C62" s="922"/>
      <c r="D62" s="923"/>
      <c r="E62" s="921"/>
      <c r="F62" s="921"/>
      <c r="G62" s="921"/>
      <c r="H62" s="924" t="s">
        <v>33</v>
      </c>
      <c r="I62" s="924"/>
      <c r="J62" s="14" t="s">
        <v>31</v>
      </c>
      <c r="K62" s="14" t="s">
        <v>32</v>
      </c>
      <c r="L62" s="16">
        <v>2832.28</v>
      </c>
    </row>
    <row r="63" spans="1:12" ht="24" x14ac:dyDescent="0.25">
      <c r="A63" s="918"/>
      <c r="B63" s="9" t="s">
        <v>34</v>
      </c>
      <c r="C63" s="13" t="s">
        <v>35</v>
      </c>
      <c r="D63" s="13" t="s">
        <v>36</v>
      </c>
      <c r="E63" s="13" t="s">
        <v>37</v>
      </c>
      <c r="F63" s="920"/>
      <c r="G63" s="920"/>
      <c r="H63" s="924" t="s">
        <v>38</v>
      </c>
      <c r="I63" s="924"/>
      <c r="J63" s="921" t="s">
        <v>31</v>
      </c>
      <c r="K63" s="921" t="s">
        <v>32</v>
      </c>
      <c r="L63" s="925">
        <v>169.04</v>
      </c>
    </row>
    <row r="64" spans="1:12" ht="22.8" x14ac:dyDescent="0.25">
      <c r="A64" s="918"/>
      <c r="B64" s="14" t="s">
        <v>229</v>
      </c>
      <c r="C64" s="14" t="s">
        <v>2999</v>
      </c>
      <c r="D64" s="15">
        <v>43711</v>
      </c>
      <c r="E64" s="14" t="s">
        <v>4874</v>
      </c>
      <c r="F64" s="920"/>
      <c r="G64" s="920"/>
      <c r="H64" s="924"/>
      <c r="I64" s="924"/>
      <c r="J64" s="921"/>
      <c r="K64" s="921"/>
      <c r="L64" s="925"/>
    </row>
    <row r="65" spans="1:12" ht="24" x14ac:dyDescent="0.25">
      <c r="A65" s="918">
        <v>1711</v>
      </c>
      <c r="B65" s="9" t="s">
        <v>22</v>
      </c>
      <c r="C65" s="13" t="s">
        <v>23</v>
      </c>
      <c r="D65" s="13" t="s">
        <v>24</v>
      </c>
      <c r="E65" s="13" t="s">
        <v>25</v>
      </c>
      <c r="F65" s="919" t="s">
        <v>17</v>
      </c>
      <c r="G65" s="919"/>
      <c r="H65" s="920"/>
      <c r="I65" s="920"/>
      <c r="J65" s="920"/>
      <c r="K65" s="920"/>
      <c r="L65" s="920"/>
    </row>
    <row r="66" spans="1:12" x14ac:dyDescent="0.25">
      <c r="A66" s="918"/>
      <c r="B66" s="921" t="s">
        <v>4875</v>
      </c>
      <c r="C66" s="922" t="s">
        <v>4876</v>
      </c>
      <c r="D66" s="923">
        <v>43564</v>
      </c>
      <c r="E66" s="921" t="s">
        <v>1542</v>
      </c>
      <c r="F66" s="921" t="s">
        <v>1543</v>
      </c>
      <c r="G66" s="921"/>
      <c r="H66" s="924" t="s">
        <v>30</v>
      </c>
      <c r="I66" s="924"/>
      <c r="J66" s="14" t="s">
        <v>31</v>
      </c>
      <c r="K66" s="14" t="s">
        <v>32</v>
      </c>
      <c r="L66" s="16">
        <v>165</v>
      </c>
    </row>
    <row r="67" spans="1:12" x14ac:dyDescent="0.25">
      <c r="A67" s="918"/>
      <c r="B67" s="921"/>
      <c r="C67" s="922"/>
      <c r="D67" s="923"/>
      <c r="E67" s="921"/>
      <c r="F67" s="921"/>
      <c r="G67" s="921"/>
      <c r="H67" s="924" t="s">
        <v>33</v>
      </c>
      <c r="I67" s="924"/>
      <c r="J67" s="14" t="s">
        <v>31</v>
      </c>
      <c r="K67" s="14" t="s">
        <v>32</v>
      </c>
      <c r="L67" s="16">
        <v>264.33</v>
      </c>
    </row>
    <row r="68" spans="1:12" ht="24" x14ac:dyDescent="0.25">
      <c r="A68" s="918"/>
      <c r="B68" s="9" t="s">
        <v>34</v>
      </c>
      <c r="C68" s="13" t="s">
        <v>35</v>
      </c>
      <c r="D68" s="13" t="s">
        <v>36</v>
      </c>
      <c r="E68" s="13" t="s">
        <v>37</v>
      </c>
      <c r="F68" s="920"/>
      <c r="G68" s="920"/>
      <c r="H68" s="924" t="s">
        <v>38</v>
      </c>
      <c r="I68" s="924"/>
      <c r="J68" s="921" t="s">
        <v>31</v>
      </c>
      <c r="K68" s="921" t="s">
        <v>31</v>
      </c>
      <c r="L68" s="925">
        <v>0</v>
      </c>
    </row>
    <row r="69" spans="1:12" ht="22.8" x14ac:dyDescent="0.25">
      <c r="A69" s="918"/>
      <c r="B69" s="14" t="s">
        <v>204</v>
      </c>
      <c r="C69" s="14" t="s">
        <v>1543</v>
      </c>
      <c r="D69" s="15">
        <v>43565</v>
      </c>
      <c r="E69" s="14" t="s">
        <v>3678</v>
      </c>
      <c r="F69" s="920"/>
      <c r="G69" s="920"/>
      <c r="H69" s="924"/>
      <c r="I69" s="924"/>
      <c r="J69" s="921"/>
      <c r="K69" s="921"/>
      <c r="L69" s="925"/>
    </row>
    <row r="70" spans="1:12" ht="24" x14ac:dyDescent="0.25">
      <c r="A70" s="918">
        <v>1712</v>
      </c>
      <c r="B70" s="9" t="s">
        <v>22</v>
      </c>
      <c r="C70" s="13" t="s">
        <v>23</v>
      </c>
      <c r="D70" s="13" t="s">
        <v>24</v>
      </c>
      <c r="E70" s="13" t="s">
        <v>25</v>
      </c>
      <c r="F70" s="919" t="s">
        <v>17</v>
      </c>
      <c r="G70" s="919"/>
      <c r="H70" s="920"/>
      <c r="I70" s="920"/>
      <c r="J70" s="920"/>
      <c r="K70" s="920"/>
      <c r="L70" s="920"/>
    </row>
    <row r="71" spans="1:12" x14ac:dyDescent="0.25">
      <c r="A71" s="918"/>
      <c r="B71" s="921" t="s">
        <v>4875</v>
      </c>
      <c r="C71" s="922" t="s">
        <v>4877</v>
      </c>
      <c r="D71" s="923">
        <v>43568</v>
      </c>
      <c r="E71" s="921" t="s">
        <v>1560</v>
      </c>
      <c r="F71" s="921" t="s">
        <v>4878</v>
      </c>
      <c r="G71" s="921"/>
      <c r="H71" s="924" t="s">
        <v>30</v>
      </c>
      <c r="I71" s="924"/>
      <c r="J71" s="14" t="s">
        <v>31</v>
      </c>
      <c r="K71" s="14" t="s">
        <v>32</v>
      </c>
      <c r="L71" s="16">
        <v>682.84</v>
      </c>
    </row>
    <row r="72" spans="1:12" x14ac:dyDescent="0.25">
      <c r="A72" s="918"/>
      <c r="B72" s="921"/>
      <c r="C72" s="922"/>
      <c r="D72" s="923"/>
      <c r="E72" s="921"/>
      <c r="F72" s="921"/>
      <c r="G72" s="921"/>
      <c r="H72" s="924" t="s">
        <v>33</v>
      </c>
      <c r="I72" s="924"/>
      <c r="J72" s="921" t="s">
        <v>31</v>
      </c>
      <c r="K72" s="921" t="s">
        <v>31</v>
      </c>
      <c r="L72" s="925">
        <v>0</v>
      </c>
    </row>
    <row r="73" spans="1:12" x14ac:dyDescent="0.25">
      <c r="A73" s="918"/>
      <c r="B73" s="921"/>
      <c r="C73" s="922"/>
      <c r="D73" s="923"/>
      <c r="E73" s="921"/>
      <c r="F73" s="921"/>
      <c r="G73" s="921"/>
      <c r="H73" s="924"/>
      <c r="I73" s="924"/>
      <c r="J73" s="921"/>
      <c r="K73" s="921"/>
      <c r="L73" s="925"/>
    </row>
    <row r="74" spans="1:12" x14ac:dyDescent="0.25">
      <c r="A74" s="918"/>
      <c r="B74" s="921"/>
      <c r="C74" s="922"/>
      <c r="D74" s="923"/>
      <c r="E74" s="921"/>
      <c r="F74" s="921"/>
      <c r="G74" s="921"/>
      <c r="H74" s="924"/>
      <c r="I74" s="924"/>
      <c r="J74" s="921"/>
      <c r="K74" s="921"/>
      <c r="L74" s="925"/>
    </row>
    <row r="75" spans="1:12" ht="24" x14ac:dyDescent="0.25">
      <c r="A75" s="918"/>
      <c r="B75" s="9" t="s">
        <v>34</v>
      </c>
      <c r="C75" s="13" t="s">
        <v>35</v>
      </c>
      <c r="D75" s="13" t="s">
        <v>36</v>
      </c>
      <c r="E75" s="13" t="s">
        <v>37</v>
      </c>
      <c r="F75" s="920"/>
      <c r="G75" s="920"/>
      <c r="H75" s="924" t="s">
        <v>38</v>
      </c>
      <c r="I75" s="924"/>
      <c r="J75" s="921" t="s">
        <v>31</v>
      </c>
      <c r="K75" s="921" t="s">
        <v>32</v>
      </c>
      <c r="L75" s="925">
        <v>253.33</v>
      </c>
    </row>
    <row r="76" spans="1:12" ht="22.8" x14ac:dyDescent="0.25">
      <c r="A76" s="918"/>
      <c r="B76" s="14" t="s">
        <v>204</v>
      </c>
      <c r="C76" s="14" t="s">
        <v>4878</v>
      </c>
      <c r="D76" s="15">
        <v>43579</v>
      </c>
      <c r="E76" s="14" t="s">
        <v>4879</v>
      </c>
      <c r="F76" s="920"/>
      <c r="G76" s="920"/>
      <c r="H76" s="924"/>
      <c r="I76" s="924"/>
      <c r="J76" s="921"/>
      <c r="K76" s="921"/>
      <c r="L76" s="925"/>
    </row>
    <row r="77" spans="1:12" ht="24" x14ac:dyDescent="0.25">
      <c r="A77" s="918">
        <v>1713</v>
      </c>
      <c r="B77" s="9" t="s">
        <v>22</v>
      </c>
      <c r="C77" s="13" t="s">
        <v>23</v>
      </c>
      <c r="D77" s="13" t="s">
        <v>24</v>
      </c>
      <c r="E77" s="13" t="s">
        <v>25</v>
      </c>
      <c r="F77" s="919" t="s">
        <v>17</v>
      </c>
      <c r="G77" s="919"/>
      <c r="H77" s="920"/>
      <c r="I77" s="920"/>
      <c r="J77" s="920"/>
      <c r="K77" s="920"/>
      <c r="L77" s="920"/>
    </row>
    <row r="78" spans="1:12" x14ac:dyDescent="0.25">
      <c r="A78" s="918"/>
      <c r="B78" s="921" t="s">
        <v>4875</v>
      </c>
      <c r="C78" s="922" t="s">
        <v>4877</v>
      </c>
      <c r="D78" s="923">
        <v>43568</v>
      </c>
      <c r="E78" s="921" t="s">
        <v>1560</v>
      </c>
      <c r="F78" s="921" t="s">
        <v>4880</v>
      </c>
      <c r="G78" s="921"/>
      <c r="H78" s="924" t="s">
        <v>30</v>
      </c>
      <c r="I78" s="924"/>
      <c r="J78" s="14" t="s">
        <v>31</v>
      </c>
      <c r="K78" s="14" t="s">
        <v>32</v>
      </c>
      <c r="L78" s="16">
        <v>1321.08</v>
      </c>
    </row>
    <row r="79" spans="1:12" x14ac:dyDescent="0.25">
      <c r="A79" s="918"/>
      <c r="B79" s="921"/>
      <c r="C79" s="922"/>
      <c r="D79" s="923"/>
      <c r="E79" s="921"/>
      <c r="F79" s="921"/>
      <c r="G79" s="921"/>
      <c r="H79" s="924" t="s">
        <v>33</v>
      </c>
      <c r="I79" s="924"/>
      <c r="J79" s="921" t="s">
        <v>31</v>
      </c>
      <c r="K79" s="921" t="s">
        <v>32</v>
      </c>
      <c r="L79" s="925">
        <v>9582.93</v>
      </c>
    </row>
    <row r="80" spans="1:12" x14ac:dyDescent="0.25">
      <c r="A80" s="918"/>
      <c r="B80" s="921"/>
      <c r="C80" s="922"/>
      <c r="D80" s="923"/>
      <c r="E80" s="921"/>
      <c r="F80" s="921"/>
      <c r="G80" s="921"/>
      <c r="H80" s="924"/>
      <c r="I80" s="924"/>
      <c r="J80" s="921"/>
      <c r="K80" s="921"/>
      <c r="L80" s="925"/>
    </row>
    <row r="81" spans="1:12" x14ac:dyDescent="0.25">
      <c r="A81" s="918"/>
      <c r="B81" s="921"/>
      <c r="C81" s="922"/>
      <c r="D81" s="923"/>
      <c r="E81" s="921"/>
      <c r="F81" s="921"/>
      <c r="G81" s="921"/>
      <c r="H81" s="924"/>
      <c r="I81" s="924"/>
      <c r="J81" s="921"/>
      <c r="K81" s="921"/>
      <c r="L81" s="925"/>
    </row>
    <row r="82" spans="1:12" ht="24" x14ac:dyDescent="0.25">
      <c r="A82" s="918"/>
      <c r="B82" s="9" t="s">
        <v>34</v>
      </c>
      <c r="C82" s="13" t="s">
        <v>35</v>
      </c>
      <c r="D82" s="13" t="s">
        <v>36</v>
      </c>
      <c r="E82" s="13" t="s">
        <v>37</v>
      </c>
      <c r="F82" s="920"/>
      <c r="G82" s="920"/>
      <c r="H82" s="924" t="s">
        <v>38</v>
      </c>
      <c r="I82" s="924"/>
      <c r="J82" s="921" t="s">
        <v>31</v>
      </c>
      <c r="K82" s="921" t="s">
        <v>32</v>
      </c>
      <c r="L82" s="925">
        <v>134.53</v>
      </c>
    </row>
    <row r="83" spans="1:12" ht="22.8" x14ac:dyDescent="0.25">
      <c r="A83" s="918"/>
      <c r="B83" s="14" t="s">
        <v>204</v>
      </c>
      <c r="C83" s="14" t="s">
        <v>4880</v>
      </c>
      <c r="D83" s="15">
        <v>43579</v>
      </c>
      <c r="E83" s="14" t="s">
        <v>4879</v>
      </c>
      <c r="F83" s="920"/>
      <c r="G83" s="920"/>
      <c r="H83" s="924"/>
      <c r="I83" s="924"/>
      <c r="J83" s="921"/>
      <c r="K83" s="921"/>
      <c r="L83" s="925"/>
    </row>
    <row r="84" spans="1:12" ht="24" x14ac:dyDescent="0.25">
      <c r="A84" s="918">
        <v>1714</v>
      </c>
      <c r="B84" s="9" t="s">
        <v>22</v>
      </c>
      <c r="C84" s="13" t="s">
        <v>23</v>
      </c>
      <c r="D84" s="13" t="s">
        <v>24</v>
      </c>
      <c r="E84" s="13" t="s">
        <v>25</v>
      </c>
      <c r="F84" s="919" t="s">
        <v>17</v>
      </c>
      <c r="G84" s="919"/>
      <c r="H84" s="920"/>
      <c r="I84" s="920"/>
      <c r="J84" s="920"/>
      <c r="K84" s="920"/>
      <c r="L84" s="920"/>
    </row>
    <row r="85" spans="1:12" x14ac:dyDescent="0.25">
      <c r="A85" s="918"/>
      <c r="B85" s="921" t="s">
        <v>4875</v>
      </c>
      <c r="C85" s="922" t="s">
        <v>4881</v>
      </c>
      <c r="D85" s="923">
        <v>43592</v>
      </c>
      <c r="E85" s="921" t="s">
        <v>4882</v>
      </c>
      <c r="F85" s="921" t="s">
        <v>4883</v>
      </c>
      <c r="G85" s="921"/>
      <c r="H85" s="924" t="s">
        <v>30</v>
      </c>
      <c r="I85" s="924"/>
      <c r="J85" s="14" t="s">
        <v>31</v>
      </c>
      <c r="K85" s="14" t="s">
        <v>32</v>
      </c>
      <c r="L85" s="16">
        <v>413</v>
      </c>
    </row>
    <row r="86" spans="1:12" x14ac:dyDescent="0.25">
      <c r="A86" s="918"/>
      <c r="B86" s="921"/>
      <c r="C86" s="922"/>
      <c r="D86" s="923"/>
      <c r="E86" s="921"/>
      <c r="F86" s="921"/>
      <c r="G86" s="921"/>
      <c r="H86" s="924" t="s">
        <v>33</v>
      </c>
      <c r="I86" s="924"/>
      <c r="J86" s="14" t="s">
        <v>31</v>
      </c>
      <c r="K86" s="14" t="s">
        <v>32</v>
      </c>
      <c r="L86" s="16">
        <v>2273.6</v>
      </c>
    </row>
    <row r="87" spans="1:12" ht="24" x14ac:dyDescent="0.25">
      <c r="A87" s="918"/>
      <c r="B87" s="9" t="s">
        <v>34</v>
      </c>
      <c r="C87" s="13" t="s">
        <v>35</v>
      </c>
      <c r="D87" s="13" t="s">
        <v>36</v>
      </c>
      <c r="E87" s="13" t="s">
        <v>37</v>
      </c>
      <c r="F87" s="920"/>
      <c r="G87" s="920"/>
      <c r="H87" s="924" t="s">
        <v>38</v>
      </c>
      <c r="I87" s="924"/>
      <c r="J87" s="921" t="s">
        <v>31</v>
      </c>
      <c r="K87" s="921" t="s">
        <v>32</v>
      </c>
      <c r="L87" s="925">
        <v>38</v>
      </c>
    </row>
    <row r="88" spans="1:12" ht="22.8" x14ac:dyDescent="0.25">
      <c r="A88" s="918"/>
      <c r="B88" s="14" t="s">
        <v>204</v>
      </c>
      <c r="C88" s="14" t="s">
        <v>4883</v>
      </c>
      <c r="D88" s="15">
        <v>43595</v>
      </c>
      <c r="E88" s="14" t="s">
        <v>517</v>
      </c>
      <c r="F88" s="920"/>
      <c r="G88" s="920"/>
      <c r="H88" s="924"/>
      <c r="I88" s="924"/>
      <c r="J88" s="921"/>
      <c r="K88" s="921"/>
      <c r="L88" s="925"/>
    </row>
    <row r="89" spans="1:12" ht="24" x14ac:dyDescent="0.25">
      <c r="A89" s="918">
        <v>1715</v>
      </c>
      <c r="B89" s="9" t="s">
        <v>22</v>
      </c>
      <c r="C89" s="13" t="s">
        <v>23</v>
      </c>
      <c r="D89" s="13" t="s">
        <v>24</v>
      </c>
      <c r="E89" s="13" t="s">
        <v>25</v>
      </c>
      <c r="F89" s="919" t="s">
        <v>17</v>
      </c>
      <c r="G89" s="919"/>
      <c r="H89" s="920"/>
      <c r="I89" s="920"/>
      <c r="J89" s="920"/>
      <c r="K89" s="920"/>
      <c r="L89" s="920"/>
    </row>
    <row r="90" spans="1:12" x14ac:dyDescent="0.25">
      <c r="A90" s="918"/>
      <c r="B90" s="921" t="s">
        <v>4875</v>
      </c>
      <c r="C90" s="922" t="s">
        <v>4884</v>
      </c>
      <c r="D90" s="923">
        <v>43635</v>
      </c>
      <c r="E90" s="921" t="s">
        <v>2253</v>
      </c>
      <c r="F90" s="921" t="s">
        <v>2254</v>
      </c>
      <c r="G90" s="921"/>
      <c r="H90" s="924" t="s">
        <v>30</v>
      </c>
      <c r="I90" s="924"/>
      <c r="J90" s="14" t="s">
        <v>31</v>
      </c>
      <c r="K90" s="14" t="s">
        <v>32</v>
      </c>
      <c r="L90" s="16">
        <v>534</v>
      </c>
    </row>
    <row r="91" spans="1:12" x14ac:dyDescent="0.25">
      <c r="A91" s="918"/>
      <c r="B91" s="921"/>
      <c r="C91" s="922"/>
      <c r="D91" s="923"/>
      <c r="E91" s="921"/>
      <c r="F91" s="921"/>
      <c r="G91" s="921"/>
      <c r="H91" s="924" t="s">
        <v>33</v>
      </c>
      <c r="I91" s="924"/>
      <c r="J91" s="14" t="s">
        <v>31</v>
      </c>
      <c r="K91" s="14" t="s">
        <v>32</v>
      </c>
      <c r="L91" s="16">
        <v>297.95</v>
      </c>
    </row>
    <row r="92" spans="1:12" ht="24" x14ac:dyDescent="0.25">
      <c r="A92" s="918"/>
      <c r="B92" s="9" t="s">
        <v>34</v>
      </c>
      <c r="C92" s="13" t="s">
        <v>35</v>
      </c>
      <c r="D92" s="13" t="s">
        <v>36</v>
      </c>
      <c r="E92" s="13" t="s">
        <v>37</v>
      </c>
      <c r="F92" s="920"/>
      <c r="G92" s="920"/>
      <c r="H92" s="924" t="s">
        <v>38</v>
      </c>
      <c r="I92" s="924"/>
      <c r="J92" s="921" t="s">
        <v>31</v>
      </c>
      <c r="K92" s="921" t="s">
        <v>31</v>
      </c>
      <c r="L92" s="925">
        <v>0</v>
      </c>
    </row>
    <row r="93" spans="1:12" ht="22.8" x14ac:dyDescent="0.25">
      <c r="A93" s="918"/>
      <c r="B93" s="14" t="s">
        <v>204</v>
      </c>
      <c r="C93" s="14" t="s">
        <v>2254</v>
      </c>
      <c r="D93" s="15">
        <v>43637</v>
      </c>
      <c r="E93" s="14" t="s">
        <v>2039</v>
      </c>
      <c r="F93" s="920"/>
      <c r="G93" s="920"/>
      <c r="H93" s="924"/>
      <c r="I93" s="924"/>
      <c r="J93" s="921"/>
      <c r="K93" s="921"/>
      <c r="L93" s="925"/>
    </row>
    <row r="94" spans="1:12" ht="24" x14ac:dyDescent="0.25">
      <c r="A94" s="918">
        <v>1716</v>
      </c>
      <c r="B94" s="9" t="s">
        <v>22</v>
      </c>
      <c r="C94" s="13" t="s">
        <v>23</v>
      </c>
      <c r="D94" s="13" t="s">
        <v>24</v>
      </c>
      <c r="E94" s="13" t="s">
        <v>25</v>
      </c>
      <c r="F94" s="919" t="s">
        <v>17</v>
      </c>
      <c r="G94" s="919"/>
      <c r="H94" s="920"/>
      <c r="I94" s="920"/>
      <c r="J94" s="920"/>
      <c r="K94" s="920"/>
      <c r="L94" s="920"/>
    </row>
    <row r="95" spans="1:12" x14ac:dyDescent="0.25">
      <c r="A95" s="918"/>
      <c r="B95" s="921" t="s">
        <v>4875</v>
      </c>
      <c r="C95" s="922" t="s">
        <v>4885</v>
      </c>
      <c r="D95" s="923">
        <v>43640</v>
      </c>
      <c r="E95" s="921" t="s">
        <v>1542</v>
      </c>
      <c r="F95" s="921" t="s">
        <v>4126</v>
      </c>
      <c r="G95" s="921"/>
      <c r="H95" s="924" t="s">
        <v>30</v>
      </c>
      <c r="I95" s="924"/>
      <c r="J95" s="14" t="s">
        <v>31</v>
      </c>
      <c r="K95" s="14" t="s">
        <v>32</v>
      </c>
      <c r="L95" s="16">
        <v>239</v>
      </c>
    </row>
    <row r="96" spans="1:12" x14ac:dyDescent="0.25">
      <c r="A96" s="918"/>
      <c r="B96" s="921"/>
      <c r="C96" s="922"/>
      <c r="D96" s="923"/>
      <c r="E96" s="921"/>
      <c r="F96" s="921"/>
      <c r="G96" s="921"/>
      <c r="H96" s="924" t="s">
        <v>33</v>
      </c>
      <c r="I96" s="924"/>
      <c r="J96" s="14" t="s">
        <v>31</v>
      </c>
      <c r="K96" s="14" t="s">
        <v>32</v>
      </c>
      <c r="L96" s="16">
        <v>273.60000000000002</v>
      </c>
    </row>
    <row r="97" spans="1:12" ht="24" x14ac:dyDescent="0.25">
      <c r="A97" s="918"/>
      <c r="B97" s="9" t="s">
        <v>34</v>
      </c>
      <c r="C97" s="13" t="s">
        <v>35</v>
      </c>
      <c r="D97" s="13" t="s">
        <v>36</v>
      </c>
      <c r="E97" s="13" t="s">
        <v>37</v>
      </c>
      <c r="F97" s="920"/>
      <c r="G97" s="920"/>
      <c r="H97" s="924" t="s">
        <v>38</v>
      </c>
      <c r="I97" s="924"/>
      <c r="J97" s="921" t="s">
        <v>31</v>
      </c>
      <c r="K97" s="921" t="s">
        <v>32</v>
      </c>
      <c r="L97" s="925">
        <v>104</v>
      </c>
    </row>
    <row r="98" spans="1:12" ht="22.8" x14ac:dyDescent="0.25">
      <c r="A98" s="918"/>
      <c r="B98" s="14" t="s">
        <v>204</v>
      </c>
      <c r="C98" s="14" t="s">
        <v>4126</v>
      </c>
      <c r="D98" s="15">
        <v>43641</v>
      </c>
      <c r="E98" s="14" t="s">
        <v>973</v>
      </c>
      <c r="F98" s="920"/>
      <c r="G98" s="920"/>
      <c r="H98" s="924"/>
      <c r="I98" s="924"/>
      <c r="J98" s="921"/>
      <c r="K98" s="921"/>
      <c r="L98" s="925"/>
    </row>
    <row r="99" spans="1:12" ht="24" x14ac:dyDescent="0.25">
      <c r="A99" s="918">
        <v>1717</v>
      </c>
      <c r="B99" s="9" t="s">
        <v>22</v>
      </c>
      <c r="C99" s="13" t="s">
        <v>23</v>
      </c>
      <c r="D99" s="13" t="s">
        <v>24</v>
      </c>
      <c r="E99" s="13" t="s">
        <v>25</v>
      </c>
      <c r="F99" s="919" t="s">
        <v>17</v>
      </c>
      <c r="G99" s="919"/>
      <c r="H99" s="920"/>
      <c r="I99" s="920"/>
      <c r="J99" s="920"/>
      <c r="K99" s="920"/>
      <c r="L99" s="920"/>
    </row>
    <row r="100" spans="1:12" x14ac:dyDescent="0.25">
      <c r="A100" s="918"/>
      <c r="B100" s="921" t="s">
        <v>4875</v>
      </c>
      <c r="C100" s="922" t="s">
        <v>4886</v>
      </c>
      <c r="D100" s="923">
        <v>43698</v>
      </c>
      <c r="E100" s="921" t="s">
        <v>4887</v>
      </c>
      <c r="F100" s="921" t="s">
        <v>4888</v>
      </c>
      <c r="G100" s="921"/>
      <c r="H100" s="924" t="s">
        <v>30</v>
      </c>
      <c r="I100" s="924"/>
      <c r="J100" s="14" t="s">
        <v>31</v>
      </c>
      <c r="K100" s="14" t="s">
        <v>32</v>
      </c>
      <c r="L100" s="16">
        <v>996.48</v>
      </c>
    </row>
    <row r="101" spans="1:12" x14ac:dyDescent="0.25">
      <c r="A101" s="918"/>
      <c r="B101" s="921"/>
      <c r="C101" s="922"/>
      <c r="D101" s="923"/>
      <c r="E101" s="921"/>
      <c r="F101" s="921"/>
      <c r="G101" s="921"/>
      <c r="H101" s="924" t="s">
        <v>33</v>
      </c>
      <c r="I101" s="924"/>
      <c r="J101" s="921" t="s">
        <v>31</v>
      </c>
      <c r="K101" s="921" t="s">
        <v>32</v>
      </c>
      <c r="L101" s="925">
        <v>3997.7</v>
      </c>
    </row>
    <row r="102" spans="1:12" x14ac:dyDescent="0.25">
      <c r="A102" s="918"/>
      <c r="B102" s="921"/>
      <c r="C102" s="922"/>
      <c r="D102" s="923"/>
      <c r="E102" s="921"/>
      <c r="F102" s="921"/>
      <c r="G102" s="921"/>
      <c r="H102" s="924"/>
      <c r="I102" s="924"/>
      <c r="J102" s="921"/>
      <c r="K102" s="921"/>
      <c r="L102" s="925"/>
    </row>
    <row r="103" spans="1:12" ht="24" x14ac:dyDescent="0.25">
      <c r="A103" s="918"/>
      <c r="B103" s="9" t="s">
        <v>34</v>
      </c>
      <c r="C103" s="13" t="s">
        <v>35</v>
      </c>
      <c r="D103" s="13" t="s">
        <v>36</v>
      </c>
      <c r="E103" s="13" t="s">
        <v>37</v>
      </c>
      <c r="F103" s="920"/>
      <c r="G103" s="920"/>
      <c r="H103" s="924" t="s">
        <v>38</v>
      </c>
      <c r="I103" s="924"/>
      <c r="J103" s="921" t="s">
        <v>31</v>
      </c>
      <c r="K103" s="921" t="s">
        <v>32</v>
      </c>
      <c r="L103" s="925">
        <v>116.82</v>
      </c>
    </row>
    <row r="104" spans="1:12" ht="22.8" x14ac:dyDescent="0.25">
      <c r="A104" s="918"/>
      <c r="B104" s="14" t="s">
        <v>204</v>
      </c>
      <c r="C104" s="14" t="s">
        <v>4888</v>
      </c>
      <c r="D104" s="15">
        <v>43703</v>
      </c>
      <c r="E104" s="14" t="s">
        <v>4889</v>
      </c>
      <c r="F104" s="920"/>
      <c r="G104" s="920"/>
      <c r="H104" s="924"/>
      <c r="I104" s="924"/>
      <c r="J104" s="921"/>
      <c r="K104" s="921"/>
      <c r="L104" s="925"/>
    </row>
    <row r="105" spans="1:12" ht="24" x14ac:dyDescent="0.25">
      <c r="A105" s="918">
        <v>1718</v>
      </c>
      <c r="B105" s="9" t="s">
        <v>22</v>
      </c>
      <c r="C105" s="13" t="s">
        <v>23</v>
      </c>
      <c r="D105" s="13" t="s">
        <v>24</v>
      </c>
      <c r="E105" s="13" t="s">
        <v>25</v>
      </c>
      <c r="F105" s="919" t="s">
        <v>17</v>
      </c>
      <c r="G105" s="919"/>
      <c r="H105" s="920"/>
      <c r="I105" s="920"/>
      <c r="J105" s="920"/>
      <c r="K105" s="920"/>
      <c r="L105" s="920"/>
    </row>
    <row r="106" spans="1:12" x14ac:dyDescent="0.25">
      <c r="A106" s="918"/>
      <c r="B106" s="921" t="s">
        <v>4875</v>
      </c>
      <c r="C106" s="922" t="s">
        <v>4890</v>
      </c>
      <c r="D106" s="923">
        <v>43719</v>
      </c>
      <c r="E106" s="921" t="s">
        <v>1306</v>
      </c>
      <c r="F106" s="921" t="s">
        <v>4891</v>
      </c>
      <c r="G106" s="921"/>
      <c r="H106" s="924" t="s">
        <v>30</v>
      </c>
      <c r="I106" s="924"/>
      <c r="J106" s="14" t="s">
        <v>31</v>
      </c>
      <c r="K106" s="14" t="s">
        <v>32</v>
      </c>
      <c r="L106" s="16">
        <v>464</v>
      </c>
    </row>
    <row r="107" spans="1:12" x14ac:dyDescent="0.25">
      <c r="A107" s="918"/>
      <c r="B107" s="921"/>
      <c r="C107" s="922"/>
      <c r="D107" s="923"/>
      <c r="E107" s="921"/>
      <c r="F107" s="921"/>
      <c r="G107" s="921"/>
      <c r="H107" s="924" t="s">
        <v>33</v>
      </c>
      <c r="I107" s="924"/>
      <c r="J107" s="14" t="s">
        <v>31</v>
      </c>
      <c r="K107" s="14" t="s">
        <v>32</v>
      </c>
      <c r="L107" s="16">
        <v>360.41</v>
      </c>
    </row>
    <row r="108" spans="1:12" ht="24" x14ac:dyDescent="0.25">
      <c r="A108" s="918"/>
      <c r="B108" s="9" t="s">
        <v>34</v>
      </c>
      <c r="C108" s="13" t="s">
        <v>35</v>
      </c>
      <c r="D108" s="13" t="s">
        <v>36</v>
      </c>
      <c r="E108" s="13" t="s">
        <v>37</v>
      </c>
      <c r="F108" s="920"/>
      <c r="G108" s="920"/>
      <c r="H108" s="924" t="s">
        <v>38</v>
      </c>
      <c r="I108" s="924"/>
      <c r="J108" s="921" t="s">
        <v>31</v>
      </c>
      <c r="K108" s="921" t="s">
        <v>32</v>
      </c>
      <c r="L108" s="925">
        <v>197.36</v>
      </c>
    </row>
    <row r="109" spans="1:12" ht="22.8" x14ac:dyDescent="0.25">
      <c r="A109" s="918"/>
      <c r="B109" s="14" t="s">
        <v>204</v>
      </c>
      <c r="C109" s="14" t="s">
        <v>4891</v>
      </c>
      <c r="D109" s="15">
        <v>43721</v>
      </c>
      <c r="E109" s="14" t="s">
        <v>165</v>
      </c>
      <c r="F109" s="920"/>
      <c r="G109" s="920"/>
      <c r="H109" s="924"/>
      <c r="I109" s="924"/>
      <c r="J109" s="921"/>
      <c r="K109" s="921"/>
      <c r="L109" s="925"/>
    </row>
    <row r="110" spans="1:12" ht="24" x14ac:dyDescent="0.25">
      <c r="A110" s="918">
        <v>1719</v>
      </c>
      <c r="B110" s="9" t="s">
        <v>22</v>
      </c>
      <c r="C110" s="13" t="s">
        <v>23</v>
      </c>
      <c r="D110" s="13" t="s">
        <v>24</v>
      </c>
      <c r="E110" s="13" t="s">
        <v>25</v>
      </c>
      <c r="F110" s="919" t="s">
        <v>17</v>
      </c>
      <c r="G110" s="919"/>
      <c r="H110" s="920"/>
      <c r="I110" s="920"/>
      <c r="J110" s="920"/>
      <c r="K110" s="920"/>
      <c r="L110" s="920"/>
    </row>
    <row r="111" spans="1:12" x14ac:dyDescent="0.25">
      <c r="A111" s="918"/>
      <c r="B111" s="921" t="s">
        <v>4875</v>
      </c>
      <c r="C111" s="922" t="s">
        <v>4892</v>
      </c>
      <c r="D111" s="923">
        <v>43731</v>
      </c>
      <c r="E111" s="921" t="s">
        <v>436</v>
      </c>
      <c r="F111" s="921" t="s">
        <v>4893</v>
      </c>
      <c r="G111" s="921"/>
      <c r="H111" s="924" t="s">
        <v>30</v>
      </c>
      <c r="I111" s="924"/>
      <c r="J111" s="14" t="s">
        <v>31</v>
      </c>
      <c r="K111" s="14" t="s">
        <v>32</v>
      </c>
      <c r="L111" s="16">
        <v>933</v>
      </c>
    </row>
    <row r="112" spans="1:12" x14ac:dyDescent="0.25">
      <c r="A112" s="918"/>
      <c r="B112" s="921"/>
      <c r="C112" s="922"/>
      <c r="D112" s="923"/>
      <c r="E112" s="921"/>
      <c r="F112" s="921"/>
      <c r="G112" s="921"/>
      <c r="H112" s="924" t="s">
        <v>33</v>
      </c>
      <c r="I112" s="924"/>
      <c r="J112" s="921" t="s">
        <v>31</v>
      </c>
      <c r="K112" s="921" t="s">
        <v>32</v>
      </c>
      <c r="L112" s="925">
        <v>1716</v>
      </c>
    </row>
    <row r="113" spans="1:12" x14ac:dyDescent="0.25">
      <c r="A113" s="918"/>
      <c r="B113" s="921"/>
      <c r="C113" s="922"/>
      <c r="D113" s="923"/>
      <c r="E113" s="921"/>
      <c r="F113" s="921"/>
      <c r="G113" s="921"/>
      <c r="H113" s="924"/>
      <c r="I113" s="924"/>
      <c r="J113" s="921"/>
      <c r="K113" s="921"/>
      <c r="L113" s="925"/>
    </row>
    <row r="114" spans="1:12" ht="24" x14ac:dyDescent="0.25">
      <c r="A114" s="918"/>
      <c r="B114" s="9" t="s">
        <v>34</v>
      </c>
      <c r="C114" s="13" t="s">
        <v>35</v>
      </c>
      <c r="D114" s="13" t="s">
        <v>36</v>
      </c>
      <c r="E114" s="13" t="s">
        <v>37</v>
      </c>
      <c r="F114" s="920"/>
      <c r="G114" s="920"/>
      <c r="H114" s="924" t="s">
        <v>38</v>
      </c>
      <c r="I114" s="924"/>
      <c r="J114" s="921" t="s">
        <v>31</v>
      </c>
      <c r="K114" s="921" t="s">
        <v>32</v>
      </c>
      <c r="L114" s="925">
        <v>426</v>
      </c>
    </row>
    <row r="115" spans="1:12" ht="22.8" x14ac:dyDescent="0.25">
      <c r="A115" s="918"/>
      <c r="B115" s="14" t="s">
        <v>204</v>
      </c>
      <c r="C115" s="14" t="s">
        <v>4893</v>
      </c>
      <c r="D115" s="15">
        <v>43737</v>
      </c>
      <c r="E115" s="14" t="s">
        <v>1821</v>
      </c>
      <c r="F115" s="920"/>
      <c r="G115" s="920"/>
      <c r="H115" s="924"/>
      <c r="I115" s="924"/>
      <c r="J115" s="921"/>
      <c r="K115" s="921"/>
      <c r="L115" s="925"/>
    </row>
    <row r="116" spans="1:12" ht="24" x14ac:dyDescent="0.25">
      <c r="A116" s="918">
        <v>1720</v>
      </c>
      <c r="B116" s="9" t="s">
        <v>22</v>
      </c>
      <c r="C116" s="13" t="s">
        <v>23</v>
      </c>
      <c r="D116" s="13" t="s">
        <v>24</v>
      </c>
      <c r="E116" s="13" t="s">
        <v>25</v>
      </c>
      <c r="F116" s="919" t="s">
        <v>17</v>
      </c>
      <c r="G116" s="919"/>
      <c r="H116" s="920"/>
      <c r="I116" s="920"/>
      <c r="J116" s="920"/>
      <c r="K116" s="920"/>
      <c r="L116" s="920"/>
    </row>
    <row r="117" spans="1:12" x14ac:dyDescent="0.25">
      <c r="A117" s="918"/>
      <c r="B117" s="921" t="s">
        <v>4894</v>
      </c>
      <c r="C117" s="922" t="s">
        <v>4895</v>
      </c>
      <c r="D117" s="923">
        <v>43690</v>
      </c>
      <c r="E117" s="921" t="s">
        <v>283</v>
      </c>
      <c r="F117" s="921" t="s">
        <v>284</v>
      </c>
      <c r="G117" s="921"/>
      <c r="H117" s="924" t="s">
        <v>30</v>
      </c>
      <c r="I117" s="924"/>
      <c r="J117" s="14" t="s">
        <v>31</v>
      </c>
      <c r="K117" s="14" t="s">
        <v>32</v>
      </c>
      <c r="L117" s="16">
        <v>418</v>
      </c>
    </row>
    <row r="118" spans="1:12" x14ac:dyDescent="0.25">
      <c r="A118" s="918"/>
      <c r="B118" s="921"/>
      <c r="C118" s="922"/>
      <c r="D118" s="923"/>
      <c r="E118" s="921"/>
      <c r="F118" s="921"/>
      <c r="G118" s="921"/>
      <c r="H118" s="924" t="s">
        <v>33</v>
      </c>
      <c r="I118" s="924"/>
      <c r="J118" s="14" t="s">
        <v>31</v>
      </c>
      <c r="K118" s="14" t="s">
        <v>32</v>
      </c>
      <c r="L118" s="16">
        <v>361.81</v>
      </c>
    </row>
    <row r="119" spans="1:12" ht="24" x14ac:dyDescent="0.25">
      <c r="A119" s="918"/>
      <c r="B119" s="9" t="s">
        <v>34</v>
      </c>
      <c r="C119" s="13" t="s">
        <v>35</v>
      </c>
      <c r="D119" s="13" t="s">
        <v>36</v>
      </c>
      <c r="E119" s="13" t="s">
        <v>37</v>
      </c>
      <c r="F119" s="920"/>
      <c r="G119" s="920"/>
      <c r="H119" s="924" t="s">
        <v>38</v>
      </c>
      <c r="I119" s="924"/>
      <c r="J119" s="921" t="s">
        <v>31</v>
      </c>
      <c r="K119" s="921" t="s">
        <v>31</v>
      </c>
      <c r="L119" s="925">
        <v>0</v>
      </c>
    </row>
    <row r="120" spans="1:12" ht="34.200000000000003" x14ac:dyDescent="0.25">
      <c r="A120" s="918"/>
      <c r="B120" s="14" t="s">
        <v>496</v>
      </c>
      <c r="C120" s="14" t="s">
        <v>284</v>
      </c>
      <c r="D120" s="15">
        <v>43692</v>
      </c>
      <c r="E120" s="14" t="s">
        <v>930</v>
      </c>
      <c r="F120" s="920"/>
      <c r="G120" s="920"/>
      <c r="H120" s="924"/>
      <c r="I120" s="924"/>
      <c r="J120" s="921"/>
      <c r="K120" s="921"/>
      <c r="L120" s="925"/>
    </row>
    <row r="121" spans="1:12" ht="24" x14ac:dyDescent="0.25">
      <c r="A121" s="918">
        <v>1721</v>
      </c>
      <c r="B121" s="9" t="s">
        <v>22</v>
      </c>
      <c r="C121" s="13" t="s">
        <v>23</v>
      </c>
      <c r="D121" s="13" t="s">
        <v>24</v>
      </c>
      <c r="E121" s="13" t="s">
        <v>25</v>
      </c>
      <c r="F121" s="919" t="s">
        <v>17</v>
      </c>
      <c r="G121" s="919"/>
      <c r="H121" s="920"/>
      <c r="I121" s="920"/>
      <c r="J121" s="920"/>
      <c r="K121" s="920"/>
      <c r="L121" s="920"/>
    </row>
    <row r="122" spans="1:12" x14ac:dyDescent="0.25">
      <c r="A122" s="918"/>
      <c r="B122" s="921" t="s">
        <v>4896</v>
      </c>
      <c r="C122" s="922" t="s">
        <v>4897</v>
      </c>
      <c r="D122" s="923">
        <v>43580</v>
      </c>
      <c r="E122" s="921" t="s">
        <v>28</v>
      </c>
      <c r="F122" s="921" t="s">
        <v>2305</v>
      </c>
      <c r="G122" s="921"/>
      <c r="H122" s="924" t="s">
        <v>30</v>
      </c>
      <c r="I122" s="924"/>
      <c r="J122" s="14" t="s">
        <v>31</v>
      </c>
      <c r="K122" s="14" t="s">
        <v>32</v>
      </c>
      <c r="L122" s="16">
        <v>205.49</v>
      </c>
    </row>
    <row r="123" spans="1:12" x14ac:dyDescent="0.25">
      <c r="A123" s="918"/>
      <c r="B123" s="921"/>
      <c r="C123" s="922"/>
      <c r="D123" s="923"/>
      <c r="E123" s="921"/>
      <c r="F123" s="921"/>
      <c r="G123" s="921"/>
      <c r="H123" s="924" t="s">
        <v>33</v>
      </c>
      <c r="I123" s="924"/>
      <c r="J123" s="14" t="s">
        <v>31</v>
      </c>
      <c r="K123" s="14" t="s">
        <v>31</v>
      </c>
      <c r="L123" s="16">
        <v>0</v>
      </c>
    </row>
    <row r="124" spans="1:12" ht="24" x14ac:dyDescent="0.25">
      <c r="A124" s="918"/>
      <c r="B124" s="9" t="s">
        <v>34</v>
      </c>
      <c r="C124" s="13" t="s">
        <v>35</v>
      </c>
      <c r="D124" s="13" t="s">
        <v>36</v>
      </c>
      <c r="E124" s="13" t="s">
        <v>37</v>
      </c>
      <c r="F124" s="920"/>
      <c r="G124" s="920"/>
      <c r="H124" s="924" t="s">
        <v>38</v>
      </c>
      <c r="I124" s="924"/>
      <c r="J124" s="921" t="s">
        <v>31</v>
      </c>
      <c r="K124" s="921" t="s">
        <v>32</v>
      </c>
      <c r="L124" s="925">
        <v>685</v>
      </c>
    </row>
    <row r="125" spans="1:12" ht="22.8" x14ac:dyDescent="0.25">
      <c r="A125" s="918"/>
      <c r="B125" s="14" t="s">
        <v>39</v>
      </c>
      <c r="C125" s="14" t="s">
        <v>2305</v>
      </c>
      <c r="D125" s="15">
        <v>43583</v>
      </c>
      <c r="E125" s="14" t="s">
        <v>290</v>
      </c>
      <c r="F125" s="920"/>
      <c r="G125" s="920"/>
      <c r="H125" s="924"/>
      <c r="I125" s="924"/>
      <c r="J125" s="921"/>
      <c r="K125" s="921"/>
      <c r="L125" s="925"/>
    </row>
    <row r="126" spans="1:12" ht="24" x14ac:dyDescent="0.25">
      <c r="A126" s="918">
        <v>1722</v>
      </c>
      <c r="B126" s="9" t="s">
        <v>22</v>
      </c>
      <c r="C126" s="13" t="s">
        <v>23</v>
      </c>
      <c r="D126" s="13" t="s">
        <v>24</v>
      </c>
      <c r="E126" s="13" t="s">
        <v>25</v>
      </c>
      <c r="F126" s="919" t="s">
        <v>17</v>
      </c>
      <c r="G126" s="919"/>
      <c r="H126" s="920"/>
      <c r="I126" s="920"/>
      <c r="J126" s="920"/>
      <c r="K126" s="920"/>
      <c r="L126" s="920"/>
    </row>
    <row r="127" spans="1:12" x14ac:dyDescent="0.25">
      <c r="A127" s="918"/>
      <c r="B127" s="921" t="s">
        <v>4898</v>
      </c>
      <c r="C127" s="921" t="s">
        <v>4899</v>
      </c>
      <c r="D127" s="923">
        <v>43664</v>
      </c>
      <c r="E127" s="921" t="s">
        <v>520</v>
      </c>
      <c r="F127" s="921" t="s">
        <v>4900</v>
      </c>
      <c r="G127" s="921"/>
      <c r="H127" s="924" t="s">
        <v>30</v>
      </c>
      <c r="I127" s="924"/>
      <c r="J127" s="14" t="s">
        <v>31</v>
      </c>
      <c r="K127" s="14" t="s">
        <v>32</v>
      </c>
      <c r="L127" s="16">
        <v>339</v>
      </c>
    </row>
    <row r="128" spans="1:12" x14ac:dyDescent="0.25">
      <c r="A128" s="918"/>
      <c r="B128" s="921"/>
      <c r="C128" s="921"/>
      <c r="D128" s="923"/>
      <c r="E128" s="921"/>
      <c r="F128" s="921"/>
      <c r="G128" s="921"/>
      <c r="H128" s="924" t="s">
        <v>33</v>
      </c>
      <c r="I128" s="924"/>
      <c r="J128" s="14" t="s">
        <v>31</v>
      </c>
      <c r="K128" s="14" t="s">
        <v>32</v>
      </c>
      <c r="L128" s="16">
        <v>469</v>
      </c>
    </row>
    <row r="129" spans="1:12" ht="24" x14ac:dyDescent="0.25">
      <c r="A129" s="918"/>
      <c r="B129" s="9" t="s">
        <v>34</v>
      </c>
      <c r="C129" s="13" t="s">
        <v>35</v>
      </c>
      <c r="D129" s="13" t="s">
        <v>36</v>
      </c>
      <c r="E129" s="13" t="s">
        <v>37</v>
      </c>
      <c r="F129" s="920"/>
      <c r="G129" s="920"/>
      <c r="H129" s="924" t="s">
        <v>38</v>
      </c>
      <c r="I129" s="924"/>
      <c r="J129" s="921" t="s">
        <v>31</v>
      </c>
      <c r="K129" s="921" t="s">
        <v>32</v>
      </c>
      <c r="L129" s="925">
        <v>587</v>
      </c>
    </row>
    <row r="130" spans="1:12" ht="22.8" x14ac:dyDescent="0.25">
      <c r="A130" s="918"/>
      <c r="B130" s="14" t="s">
        <v>4901</v>
      </c>
      <c r="C130" s="14" t="s">
        <v>4900</v>
      </c>
      <c r="D130" s="15">
        <v>43666</v>
      </c>
      <c r="E130" s="14" t="s">
        <v>743</v>
      </c>
      <c r="F130" s="920"/>
      <c r="G130" s="920"/>
      <c r="H130" s="924"/>
      <c r="I130" s="924"/>
      <c r="J130" s="921"/>
      <c r="K130" s="921"/>
      <c r="L130" s="925"/>
    </row>
    <row r="131" spans="1:12" ht="24" x14ac:dyDescent="0.25">
      <c r="A131" s="918">
        <v>1723</v>
      </c>
      <c r="B131" s="9" t="s">
        <v>22</v>
      </c>
      <c r="C131" s="13" t="s">
        <v>23</v>
      </c>
      <c r="D131" s="13" t="s">
        <v>24</v>
      </c>
      <c r="E131" s="13" t="s">
        <v>25</v>
      </c>
      <c r="F131" s="919" t="s">
        <v>17</v>
      </c>
      <c r="G131" s="919"/>
      <c r="H131" s="920"/>
      <c r="I131" s="920"/>
      <c r="J131" s="920"/>
      <c r="K131" s="920"/>
      <c r="L131" s="920"/>
    </row>
    <row r="132" spans="1:12" x14ac:dyDescent="0.25">
      <c r="A132" s="918"/>
      <c r="B132" s="921" t="s">
        <v>4902</v>
      </c>
      <c r="C132" s="922" t="s">
        <v>4903</v>
      </c>
      <c r="D132" s="923">
        <v>43571</v>
      </c>
      <c r="E132" s="921" t="s">
        <v>2580</v>
      </c>
      <c r="F132" s="921" t="s">
        <v>556</v>
      </c>
      <c r="G132" s="921"/>
      <c r="H132" s="924" t="s">
        <v>30</v>
      </c>
      <c r="I132" s="924"/>
      <c r="J132" s="14" t="s">
        <v>31</v>
      </c>
      <c r="K132" s="14" t="s">
        <v>32</v>
      </c>
      <c r="L132" s="16">
        <v>144.1</v>
      </c>
    </row>
    <row r="133" spans="1:12" x14ac:dyDescent="0.25">
      <c r="A133" s="918"/>
      <c r="B133" s="921"/>
      <c r="C133" s="922"/>
      <c r="D133" s="923"/>
      <c r="E133" s="921"/>
      <c r="F133" s="921"/>
      <c r="G133" s="921"/>
      <c r="H133" s="924" t="s">
        <v>33</v>
      </c>
      <c r="I133" s="924"/>
      <c r="J133" s="14" t="s">
        <v>31</v>
      </c>
      <c r="K133" s="14" t="s">
        <v>32</v>
      </c>
      <c r="L133" s="16">
        <v>270.60000000000002</v>
      </c>
    </row>
    <row r="134" spans="1:12" ht="24" x14ac:dyDescent="0.25">
      <c r="A134" s="918"/>
      <c r="B134" s="9" t="s">
        <v>34</v>
      </c>
      <c r="C134" s="13" t="s">
        <v>35</v>
      </c>
      <c r="D134" s="13" t="s">
        <v>36</v>
      </c>
      <c r="E134" s="13" t="s">
        <v>37</v>
      </c>
      <c r="F134" s="920"/>
      <c r="G134" s="920"/>
      <c r="H134" s="924" t="s">
        <v>38</v>
      </c>
      <c r="I134" s="924"/>
      <c r="J134" s="921" t="s">
        <v>31</v>
      </c>
      <c r="K134" s="921" t="s">
        <v>31</v>
      </c>
      <c r="L134" s="925">
        <v>0</v>
      </c>
    </row>
    <row r="135" spans="1:12" ht="22.8" x14ac:dyDescent="0.25">
      <c r="A135" s="918"/>
      <c r="B135" s="14" t="s">
        <v>61</v>
      </c>
      <c r="C135" s="14" t="s">
        <v>556</v>
      </c>
      <c r="D135" s="15">
        <v>43572</v>
      </c>
      <c r="E135" s="14" t="s">
        <v>285</v>
      </c>
      <c r="F135" s="920"/>
      <c r="G135" s="920"/>
      <c r="H135" s="924"/>
      <c r="I135" s="924"/>
      <c r="J135" s="921"/>
      <c r="K135" s="921"/>
      <c r="L135" s="925"/>
    </row>
    <row r="136" spans="1:12" ht="24" x14ac:dyDescent="0.25">
      <c r="A136" s="918">
        <v>1724</v>
      </c>
      <c r="B136" s="9" t="s">
        <v>22</v>
      </c>
      <c r="C136" s="13" t="s">
        <v>23</v>
      </c>
      <c r="D136" s="13" t="s">
        <v>24</v>
      </c>
      <c r="E136" s="13" t="s">
        <v>25</v>
      </c>
      <c r="F136" s="919" t="s">
        <v>17</v>
      </c>
      <c r="G136" s="919"/>
      <c r="H136" s="920"/>
      <c r="I136" s="920"/>
      <c r="J136" s="920"/>
      <c r="K136" s="920"/>
      <c r="L136" s="920"/>
    </row>
    <row r="137" spans="1:12" x14ac:dyDescent="0.25">
      <c r="A137" s="918"/>
      <c r="B137" s="921" t="s">
        <v>4902</v>
      </c>
      <c r="C137" s="922" t="s">
        <v>4904</v>
      </c>
      <c r="D137" s="923">
        <v>43601</v>
      </c>
      <c r="E137" s="921" t="s">
        <v>187</v>
      </c>
      <c r="F137" s="921" t="s">
        <v>3467</v>
      </c>
      <c r="G137" s="921"/>
      <c r="H137" s="924" t="s">
        <v>30</v>
      </c>
      <c r="I137" s="924"/>
      <c r="J137" s="14" t="s">
        <v>31</v>
      </c>
      <c r="K137" s="14" t="s">
        <v>32</v>
      </c>
      <c r="L137" s="16">
        <v>409</v>
      </c>
    </row>
    <row r="138" spans="1:12" x14ac:dyDescent="0.25">
      <c r="A138" s="918"/>
      <c r="B138" s="921"/>
      <c r="C138" s="922"/>
      <c r="D138" s="923"/>
      <c r="E138" s="921"/>
      <c r="F138" s="921"/>
      <c r="G138" s="921"/>
      <c r="H138" s="924" t="s">
        <v>33</v>
      </c>
      <c r="I138" s="924"/>
      <c r="J138" s="14" t="s">
        <v>31</v>
      </c>
      <c r="K138" s="14" t="s">
        <v>31</v>
      </c>
      <c r="L138" s="16">
        <v>0</v>
      </c>
    </row>
    <row r="139" spans="1:12" ht="24" x14ac:dyDescent="0.25">
      <c r="A139" s="918"/>
      <c r="B139" s="9" t="s">
        <v>34</v>
      </c>
      <c r="C139" s="13" t="s">
        <v>35</v>
      </c>
      <c r="D139" s="13" t="s">
        <v>36</v>
      </c>
      <c r="E139" s="13" t="s">
        <v>37</v>
      </c>
      <c r="F139" s="920"/>
      <c r="G139" s="920"/>
      <c r="H139" s="924" t="s">
        <v>38</v>
      </c>
      <c r="I139" s="924"/>
      <c r="J139" s="921" t="s">
        <v>31</v>
      </c>
      <c r="K139" s="921" t="s">
        <v>32</v>
      </c>
      <c r="L139" s="925">
        <v>295</v>
      </c>
    </row>
    <row r="140" spans="1:12" ht="22.8" x14ac:dyDescent="0.25">
      <c r="A140" s="918"/>
      <c r="B140" s="14" t="s">
        <v>61</v>
      </c>
      <c r="C140" s="14" t="s">
        <v>3467</v>
      </c>
      <c r="D140" s="15">
        <v>43603</v>
      </c>
      <c r="E140" s="14" t="s">
        <v>197</v>
      </c>
      <c r="F140" s="920"/>
      <c r="G140" s="920"/>
      <c r="H140" s="924"/>
      <c r="I140" s="924"/>
      <c r="J140" s="921"/>
      <c r="K140" s="921"/>
      <c r="L140" s="925"/>
    </row>
    <row r="141" spans="1:12" ht="24" x14ac:dyDescent="0.25">
      <c r="A141" s="918">
        <v>1725</v>
      </c>
      <c r="B141" s="9" t="s">
        <v>22</v>
      </c>
      <c r="C141" s="13" t="s">
        <v>23</v>
      </c>
      <c r="D141" s="13" t="s">
        <v>24</v>
      </c>
      <c r="E141" s="13" t="s">
        <v>25</v>
      </c>
      <c r="F141" s="919" t="s">
        <v>17</v>
      </c>
      <c r="G141" s="919"/>
      <c r="H141" s="920"/>
      <c r="I141" s="920"/>
      <c r="J141" s="920"/>
      <c r="K141" s="920"/>
      <c r="L141" s="920"/>
    </row>
    <row r="142" spans="1:12" x14ac:dyDescent="0.25">
      <c r="A142" s="918"/>
      <c r="B142" s="921" t="s">
        <v>4902</v>
      </c>
      <c r="C142" s="922" t="s">
        <v>4905</v>
      </c>
      <c r="D142" s="923">
        <v>43639</v>
      </c>
      <c r="E142" s="921" t="s">
        <v>43</v>
      </c>
      <c r="F142" s="921" t="s">
        <v>665</v>
      </c>
      <c r="G142" s="921"/>
      <c r="H142" s="924" t="s">
        <v>30</v>
      </c>
      <c r="I142" s="924"/>
      <c r="J142" s="14" t="s">
        <v>31</v>
      </c>
      <c r="K142" s="14" t="s">
        <v>32</v>
      </c>
      <c r="L142" s="16">
        <v>198.02</v>
      </c>
    </row>
    <row r="143" spans="1:12" x14ac:dyDescent="0.25">
      <c r="A143" s="918"/>
      <c r="B143" s="921"/>
      <c r="C143" s="922"/>
      <c r="D143" s="923"/>
      <c r="E143" s="921"/>
      <c r="F143" s="921"/>
      <c r="G143" s="921"/>
      <c r="H143" s="924" t="s">
        <v>33</v>
      </c>
      <c r="I143" s="924"/>
      <c r="J143" s="14" t="s">
        <v>31</v>
      </c>
      <c r="K143" s="14" t="s">
        <v>32</v>
      </c>
      <c r="L143" s="16">
        <v>698.17</v>
      </c>
    </row>
    <row r="144" spans="1:12" ht="24" x14ac:dyDescent="0.25">
      <c r="A144" s="918"/>
      <c r="B144" s="9" t="s">
        <v>34</v>
      </c>
      <c r="C144" s="13" t="s">
        <v>35</v>
      </c>
      <c r="D144" s="13" t="s">
        <v>36</v>
      </c>
      <c r="E144" s="13" t="s">
        <v>37</v>
      </c>
      <c r="F144" s="920"/>
      <c r="G144" s="920"/>
      <c r="H144" s="924" t="s">
        <v>38</v>
      </c>
      <c r="I144" s="924"/>
      <c r="J144" s="921" t="s">
        <v>31</v>
      </c>
      <c r="K144" s="921" t="s">
        <v>31</v>
      </c>
      <c r="L144" s="925">
        <v>0</v>
      </c>
    </row>
    <row r="145" spans="1:12" ht="22.8" x14ac:dyDescent="0.25">
      <c r="A145" s="918"/>
      <c r="B145" s="14" t="s">
        <v>61</v>
      </c>
      <c r="C145" s="14" t="s">
        <v>665</v>
      </c>
      <c r="D145" s="15">
        <v>43641</v>
      </c>
      <c r="E145" s="14" t="s">
        <v>1202</v>
      </c>
      <c r="F145" s="920"/>
      <c r="G145" s="920"/>
      <c r="H145" s="924"/>
      <c r="I145" s="924"/>
      <c r="J145" s="921"/>
      <c r="K145" s="921"/>
      <c r="L145" s="925"/>
    </row>
    <row r="146" spans="1:12" ht="24" x14ac:dyDescent="0.25">
      <c r="A146" s="918">
        <v>1726</v>
      </c>
      <c r="B146" s="9" t="s">
        <v>22</v>
      </c>
      <c r="C146" s="13" t="s">
        <v>23</v>
      </c>
      <c r="D146" s="13" t="s">
        <v>24</v>
      </c>
      <c r="E146" s="13" t="s">
        <v>25</v>
      </c>
      <c r="F146" s="919" t="s">
        <v>17</v>
      </c>
      <c r="G146" s="919"/>
      <c r="H146" s="920"/>
      <c r="I146" s="920"/>
      <c r="J146" s="920"/>
      <c r="K146" s="920"/>
      <c r="L146" s="920"/>
    </row>
    <row r="147" spans="1:12" x14ac:dyDescent="0.25">
      <c r="A147" s="918"/>
      <c r="B147" s="921" t="s">
        <v>4906</v>
      </c>
      <c r="C147" s="921" t="s">
        <v>4907</v>
      </c>
      <c r="D147" s="923">
        <v>43565</v>
      </c>
      <c r="E147" s="921" t="s">
        <v>1849</v>
      </c>
      <c r="F147" s="921" t="s">
        <v>4908</v>
      </c>
      <c r="G147" s="921"/>
      <c r="H147" s="924" t="s">
        <v>30</v>
      </c>
      <c r="I147" s="924"/>
      <c r="J147" s="14" t="s">
        <v>31</v>
      </c>
      <c r="K147" s="14" t="s">
        <v>32</v>
      </c>
      <c r="L147" s="16">
        <v>445</v>
      </c>
    </row>
    <row r="148" spans="1:12" x14ac:dyDescent="0.25">
      <c r="A148" s="918"/>
      <c r="B148" s="921"/>
      <c r="C148" s="921"/>
      <c r="D148" s="923"/>
      <c r="E148" s="921"/>
      <c r="F148" s="921"/>
      <c r="G148" s="921"/>
      <c r="H148" s="924" t="s">
        <v>33</v>
      </c>
      <c r="I148" s="924"/>
      <c r="J148" s="14" t="s">
        <v>31</v>
      </c>
      <c r="K148" s="14" t="s">
        <v>32</v>
      </c>
      <c r="L148" s="16">
        <v>6582.16</v>
      </c>
    </row>
    <row r="149" spans="1:12" ht="24" x14ac:dyDescent="0.25">
      <c r="A149" s="918"/>
      <c r="B149" s="9" t="s">
        <v>34</v>
      </c>
      <c r="C149" s="13" t="s">
        <v>35</v>
      </c>
      <c r="D149" s="13" t="s">
        <v>36</v>
      </c>
      <c r="E149" s="13" t="s">
        <v>37</v>
      </c>
      <c r="F149" s="920"/>
      <c r="G149" s="920"/>
      <c r="H149" s="924" t="s">
        <v>38</v>
      </c>
      <c r="I149" s="924"/>
      <c r="J149" s="921" t="s">
        <v>31</v>
      </c>
      <c r="K149" s="921" t="s">
        <v>32</v>
      </c>
      <c r="L149" s="925">
        <v>284.26</v>
      </c>
    </row>
    <row r="150" spans="1:12" ht="22.8" x14ac:dyDescent="0.25">
      <c r="A150" s="918"/>
      <c r="B150" s="14" t="s">
        <v>605</v>
      </c>
      <c r="C150" s="14" t="s">
        <v>4908</v>
      </c>
      <c r="D150" s="15">
        <v>43569</v>
      </c>
      <c r="E150" s="14" t="s">
        <v>2136</v>
      </c>
      <c r="F150" s="920"/>
      <c r="G150" s="920"/>
      <c r="H150" s="924"/>
      <c r="I150" s="924"/>
      <c r="J150" s="921"/>
      <c r="K150" s="921"/>
      <c r="L150" s="925"/>
    </row>
    <row r="151" spans="1:12" ht="24" x14ac:dyDescent="0.25">
      <c r="A151" s="918">
        <v>1727</v>
      </c>
      <c r="B151" s="9" t="s">
        <v>22</v>
      </c>
      <c r="C151" s="13" t="s">
        <v>23</v>
      </c>
      <c r="D151" s="13" t="s">
        <v>24</v>
      </c>
      <c r="E151" s="13" t="s">
        <v>25</v>
      </c>
      <c r="F151" s="919" t="s">
        <v>17</v>
      </c>
      <c r="G151" s="919"/>
      <c r="H151" s="920"/>
      <c r="I151" s="920"/>
      <c r="J151" s="920"/>
      <c r="K151" s="920"/>
      <c r="L151" s="920"/>
    </row>
    <row r="152" spans="1:12" x14ac:dyDescent="0.25">
      <c r="A152" s="918"/>
      <c r="B152" s="921" t="s">
        <v>4906</v>
      </c>
      <c r="C152" s="921" t="s">
        <v>4909</v>
      </c>
      <c r="D152" s="923">
        <v>43578</v>
      </c>
      <c r="E152" s="921" t="s">
        <v>4910</v>
      </c>
      <c r="F152" s="921" t="s">
        <v>4911</v>
      </c>
      <c r="G152" s="921"/>
      <c r="H152" s="924" t="s">
        <v>30</v>
      </c>
      <c r="I152" s="924"/>
      <c r="J152" s="14" t="s">
        <v>32</v>
      </c>
      <c r="K152" s="14" t="s">
        <v>31</v>
      </c>
      <c r="L152" s="16">
        <v>1269.5</v>
      </c>
    </row>
    <row r="153" spans="1:12" x14ac:dyDescent="0.25">
      <c r="A153" s="918"/>
      <c r="B153" s="921"/>
      <c r="C153" s="921"/>
      <c r="D153" s="923"/>
      <c r="E153" s="921"/>
      <c r="F153" s="921"/>
      <c r="G153" s="921"/>
      <c r="H153" s="924" t="s">
        <v>33</v>
      </c>
      <c r="I153" s="924"/>
      <c r="J153" s="14" t="s">
        <v>32</v>
      </c>
      <c r="K153" s="14" t="s">
        <v>31</v>
      </c>
      <c r="L153" s="16">
        <v>1212.78</v>
      </c>
    </row>
    <row r="154" spans="1:12" ht="24" x14ac:dyDescent="0.25">
      <c r="A154" s="918"/>
      <c r="B154" s="9" t="s">
        <v>34</v>
      </c>
      <c r="C154" s="13" t="s">
        <v>35</v>
      </c>
      <c r="D154" s="13" t="s">
        <v>36</v>
      </c>
      <c r="E154" s="13" t="s">
        <v>37</v>
      </c>
      <c r="F154" s="920"/>
      <c r="G154" s="920"/>
      <c r="H154" s="924" t="s">
        <v>38</v>
      </c>
      <c r="I154" s="924"/>
      <c r="J154" s="921" t="s">
        <v>32</v>
      </c>
      <c r="K154" s="921" t="s">
        <v>31</v>
      </c>
      <c r="L154" s="925">
        <v>20</v>
      </c>
    </row>
    <row r="155" spans="1:12" ht="22.8" x14ac:dyDescent="0.25">
      <c r="A155" s="918"/>
      <c r="B155" s="14" t="s">
        <v>605</v>
      </c>
      <c r="C155" s="14" t="s">
        <v>4911</v>
      </c>
      <c r="D155" s="15">
        <v>43583</v>
      </c>
      <c r="E155" s="14" t="s">
        <v>3612</v>
      </c>
      <c r="F155" s="920"/>
      <c r="G155" s="920"/>
      <c r="H155" s="924"/>
      <c r="I155" s="924"/>
      <c r="J155" s="921"/>
      <c r="K155" s="921"/>
      <c r="L155" s="925"/>
    </row>
    <row r="156" spans="1:12" ht="24" x14ac:dyDescent="0.25">
      <c r="A156" s="918">
        <v>1728</v>
      </c>
      <c r="B156" s="9" t="s">
        <v>22</v>
      </c>
      <c r="C156" s="13" t="s">
        <v>23</v>
      </c>
      <c r="D156" s="13" t="s">
        <v>24</v>
      </c>
      <c r="E156" s="13" t="s">
        <v>25</v>
      </c>
      <c r="F156" s="919" t="s">
        <v>17</v>
      </c>
      <c r="G156" s="919"/>
      <c r="H156" s="920"/>
      <c r="I156" s="920"/>
      <c r="J156" s="920"/>
      <c r="K156" s="920"/>
      <c r="L156" s="920"/>
    </row>
    <row r="157" spans="1:12" x14ac:dyDescent="0.25">
      <c r="A157" s="918"/>
      <c r="B157" s="921" t="s">
        <v>4906</v>
      </c>
      <c r="C157" s="922" t="s">
        <v>4912</v>
      </c>
      <c r="D157" s="923">
        <v>43704</v>
      </c>
      <c r="E157" s="921" t="s">
        <v>1849</v>
      </c>
      <c r="F157" s="921" t="s">
        <v>1850</v>
      </c>
      <c r="G157" s="921"/>
      <c r="H157" s="924" t="s">
        <v>30</v>
      </c>
      <c r="I157" s="924"/>
      <c r="J157" s="14" t="s">
        <v>31</v>
      </c>
      <c r="K157" s="14" t="s">
        <v>32</v>
      </c>
      <c r="L157" s="16">
        <v>661.5</v>
      </c>
    </row>
    <row r="158" spans="1:12" x14ac:dyDescent="0.25">
      <c r="A158" s="918"/>
      <c r="B158" s="921"/>
      <c r="C158" s="922"/>
      <c r="D158" s="923"/>
      <c r="E158" s="921"/>
      <c r="F158" s="921"/>
      <c r="G158" s="921"/>
      <c r="H158" s="924" t="s">
        <v>33</v>
      </c>
      <c r="I158" s="924"/>
      <c r="J158" s="14" t="s">
        <v>31</v>
      </c>
      <c r="K158" s="14" t="s">
        <v>32</v>
      </c>
      <c r="L158" s="16">
        <v>8750</v>
      </c>
    </row>
    <row r="159" spans="1:12" ht="24" x14ac:dyDescent="0.25">
      <c r="A159" s="918"/>
      <c r="B159" s="9" t="s">
        <v>34</v>
      </c>
      <c r="C159" s="13" t="s">
        <v>35</v>
      </c>
      <c r="D159" s="13" t="s">
        <v>36</v>
      </c>
      <c r="E159" s="13" t="s">
        <v>37</v>
      </c>
      <c r="F159" s="920"/>
      <c r="G159" s="920"/>
      <c r="H159" s="924" t="s">
        <v>38</v>
      </c>
      <c r="I159" s="924"/>
      <c r="J159" s="921" t="s">
        <v>31</v>
      </c>
      <c r="K159" s="921" t="s">
        <v>32</v>
      </c>
      <c r="L159" s="925">
        <v>560</v>
      </c>
    </row>
    <row r="160" spans="1:12" ht="22.8" x14ac:dyDescent="0.25">
      <c r="A160" s="918"/>
      <c r="B160" s="14" t="s">
        <v>605</v>
      </c>
      <c r="C160" s="14" t="s">
        <v>1850</v>
      </c>
      <c r="D160" s="15">
        <v>43708</v>
      </c>
      <c r="E160" s="14" t="s">
        <v>4913</v>
      </c>
      <c r="F160" s="920"/>
      <c r="G160" s="920"/>
      <c r="H160" s="924"/>
      <c r="I160" s="924"/>
      <c r="J160" s="921"/>
      <c r="K160" s="921"/>
      <c r="L160" s="925"/>
    </row>
    <row r="161" spans="1:12" ht="24" x14ac:dyDescent="0.25">
      <c r="A161" s="918">
        <v>1729</v>
      </c>
      <c r="B161" s="9" t="s">
        <v>22</v>
      </c>
      <c r="C161" s="13" t="s">
        <v>23</v>
      </c>
      <c r="D161" s="13" t="s">
        <v>24</v>
      </c>
      <c r="E161" s="13" t="s">
        <v>25</v>
      </c>
      <c r="F161" s="919" t="s">
        <v>17</v>
      </c>
      <c r="G161" s="919"/>
      <c r="H161" s="920"/>
      <c r="I161" s="920"/>
      <c r="J161" s="920"/>
      <c r="K161" s="920"/>
      <c r="L161" s="920"/>
    </row>
    <row r="162" spans="1:12" x14ac:dyDescent="0.25">
      <c r="A162" s="918"/>
      <c r="B162" s="921" t="s">
        <v>4914</v>
      </c>
      <c r="C162" s="922" t="s">
        <v>4915</v>
      </c>
      <c r="D162" s="923">
        <v>43559</v>
      </c>
      <c r="E162" s="921" t="s">
        <v>90</v>
      </c>
      <c r="F162" s="921" t="s">
        <v>653</v>
      </c>
      <c r="G162" s="921"/>
      <c r="H162" s="924" t="s">
        <v>30</v>
      </c>
      <c r="I162" s="924"/>
      <c r="J162" s="14" t="s">
        <v>31</v>
      </c>
      <c r="K162" s="14" t="s">
        <v>32</v>
      </c>
      <c r="L162" s="16">
        <v>354</v>
      </c>
    </row>
    <row r="163" spans="1:12" x14ac:dyDescent="0.25">
      <c r="A163" s="918"/>
      <c r="B163" s="921"/>
      <c r="C163" s="922"/>
      <c r="D163" s="923"/>
      <c r="E163" s="921"/>
      <c r="F163" s="921"/>
      <c r="G163" s="921"/>
      <c r="H163" s="924" t="s">
        <v>33</v>
      </c>
      <c r="I163" s="924"/>
      <c r="J163" s="921" t="s">
        <v>31</v>
      </c>
      <c r="K163" s="921" t="s">
        <v>32</v>
      </c>
      <c r="L163" s="925">
        <v>301.61</v>
      </c>
    </row>
    <row r="164" spans="1:12" x14ac:dyDescent="0.25">
      <c r="A164" s="918"/>
      <c r="B164" s="921"/>
      <c r="C164" s="922"/>
      <c r="D164" s="923"/>
      <c r="E164" s="921"/>
      <c r="F164" s="921"/>
      <c r="G164" s="921"/>
      <c r="H164" s="924"/>
      <c r="I164" s="924"/>
      <c r="J164" s="921"/>
      <c r="K164" s="921"/>
      <c r="L164" s="925"/>
    </row>
    <row r="165" spans="1:12" ht="24" x14ac:dyDescent="0.25">
      <c r="A165" s="918"/>
      <c r="B165" s="9" t="s">
        <v>34</v>
      </c>
      <c r="C165" s="13" t="s">
        <v>35</v>
      </c>
      <c r="D165" s="13" t="s">
        <v>36</v>
      </c>
      <c r="E165" s="13" t="s">
        <v>37</v>
      </c>
      <c r="F165" s="920"/>
      <c r="G165" s="920"/>
      <c r="H165" s="924" t="s">
        <v>38</v>
      </c>
      <c r="I165" s="924"/>
      <c r="J165" s="921" t="s">
        <v>31</v>
      </c>
      <c r="K165" s="921" t="s">
        <v>31</v>
      </c>
      <c r="L165" s="925">
        <v>0</v>
      </c>
    </row>
    <row r="166" spans="1:12" ht="22.8" x14ac:dyDescent="0.25">
      <c r="A166" s="918"/>
      <c r="B166" s="14" t="s">
        <v>55</v>
      </c>
      <c r="C166" s="14" t="s">
        <v>653</v>
      </c>
      <c r="D166" s="15">
        <v>43561</v>
      </c>
      <c r="E166" s="14" t="s">
        <v>1911</v>
      </c>
      <c r="F166" s="920"/>
      <c r="G166" s="920"/>
      <c r="H166" s="924"/>
      <c r="I166" s="924"/>
      <c r="J166" s="921"/>
      <c r="K166" s="921"/>
      <c r="L166" s="925"/>
    </row>
    <row r="167" spans="1:12" ht="24" x14ac:dyDescent="0.25">
      <c r="A167" s="918">
        <v>1730</v>
      </c>
      <c r="B167" s="9" t="s">
        <v>22</v>
      </c>
      <c r="C167" s="13" t="s">
        <v>23</v>
      </c>
      <c r="D167" s="13" t="s">
        <v>24</v>
      </c>
      <c r="E167" s="13" t="s">
        <v>25</v>
      </c>
      <c r="F167" s="919" t="s">
        <v>17</v>
      </c>
      <c r="G167" s="919"/>
      <c r="H167" s="920"/>
      <c r="I167" s="920"/>
      <c r="J167" s="920"/>
      <c r="K167" s="920"/>
      <c r="L167" s="920"/>
    </row>
    <row r="168" spans="1:12" x14ac:dyDescent="0.25">
      <c r="A168" s="918"/>
      <c r="B168" s="921" t="s">
        <v>4914</v>
      </c>
      <c r="C168" s="922" t="s">
        <v>4916</v>
      </c>
      <c r="D168" s="923">
        <v>43576</v>
      </c>
      <c r="E168" s="921" t="s">
        <v>53</v>
      </c>
      <c r="F168" s="921" t="s">
        <v>2816</v>
      </c>
      <c r="G168" s="921"/>
      <c r="H168" s="924" t="s">
        <v>30</v>
      </c>
      <c r="I168" s="924"/>
      <c r="J168" s="14" t="s">
        <v>31</v>
      </c>
      <c r="K168" s="14" t="s">
        <v>32</v>
      </c>
      <c r="L168" s="16">
        <v>273</v>
      </c>
    </row>
    <row r="169" spans="1:12" x14ac:dyDescent="0.25">
      <c r="A169" s="918"/>
      <c r="B169" s="921"/>
      <c r="C169" s="922"/>
      <c r="D169" s="923"/>
      <c r="E169" s="921"/>
      <c r="F169" s="921"/>
      <c r="G169" s="921"/>
      <c r="H169" s="924" t="s">
        <v>33</v>
      </c>
      <c r="I169" s="924"/>
      <c r="J169" s="921" t="s">
        <v>31</v>
      </c>
      <c r="K169" s="921" t="s">
        <v>32</v>
      </c>
      <c r="L169" s="925">
        <v>192</v>
      </c>
    </row>
    <row r="170" spans="1:12" x14ac:dyDescent="0.25">
      <c r="A170" s="918"/>
      <c r="B170" s="921"/>
      <c r="C170" s="922"/>
      <c r="D170" s="923"/>
      <c r="E170" s="921"/>
      <c r="F170" s="921"/>
      <c r="G170" s="921"/>
      <c r="H170" s="924"/>
      <c r="I170" s="924"/>
      <c r="J170" s="921"/>
      <c r="K170" s="921"/>
      <c r="L170" s="925"/>
    </row>
    <row r="171" spans="1:12" ht="24" x14ac:dyDescent="0.25">
      <c r="A171" s="918"/>
      <c r="B171" s="9" t="s">
        <v>34</v>
      </c>
      <c r="C171" s="13" t="s">
        <v>35</v>
      </c>
      <c r="D171" s="13" t="s">
        <v>36</v>
      </c>
      <c r="E171" s="13" t="s">
        <v>37</v>
      </c>
      <c r="F171" s="920"/>
      <c r="G171" s="920"/>
      <c r="H171" s="924" t="s">
        <v>38</v>
      </c>
      <c r="I171" s="924"/>
      <c r="J171" s="921" t="s">
        <v>31</v>
      </c>
      <c r="K171" s="921" t="s">
        <v>32</v>
      </c>
      <c r="L171" s="925">
        <v>120</v>
      </c>
    </row>
    <row r="172" spans="1:12" ht="22.8" x14ac:dyDescent="0.25">
      <c r="A172" s="918"/>
      <c r="B172" s="14" t="s">
        <v>55</v>
      </c>
      <c r="C172" s="14" t="s">
        <v>2816</v>
      </c>
      <c r="D172" s="15">
        <v>43577</v>
      </c>
      <c r="E172" s="14" t="s">
        <v>4917</v>
      </c>
      <c r="F172" s="920"/>
      <c r="G172" s="920"/>
      <c r="H172" s="924"/>
      <c r="I172" s="924"/>
      <c r="J172" s="921"/>
      <c r="K172" s="921"/>
      <c r="L172" s="925"/>
    </row>
    <row r="173" spans="1:12" ht="24" x14ac:dyDescent="0.25">
      <c r="A173" s="918">
        <v>1731</v>
      </c>
      <c r="B173" s="9" t="s">
        <v>22</v>
      </c>
      <c r="C173" s="13" t="s">
        <v>23</v>
      </c>
      <c r="D173" s="13" t="s">
        <v>24</v>
      </c>
      <c r="E173" s="13" t="s">
        <v>25</v>
      </c>
      <c r="F173" s="919" t="s">
        <v>17</v>
      </c>
      <c r="G173" s="919"/>
      <c r="H173" s="920"/>
      <c r="I173" s="920"/>
      <c r="J173" s="920"/>
      <c r="K173" s="920"/>
      <c r="L173" s="920"/>
    </row>
    <row r="174" spans="1:12" x14ac:dyDescent="0.25">
      <c r="A174" s="918"/>
      <c r="B174" s="921" t="s">
        <v>4914</v>
      </c>
      <c r="C174" s="922" t="s">
        <v>4918</v>
      </c>
      <c r="D174" s="923">
        <v>43612</v>
      </c>
      <c r="E174" s="921" t="s">
        <v>613</v>
      </c>
      <c r="F174" s="921" t="s">
        <v>4328</v>
      </c>
      <c r="G174" s="921"/>
      <c r="H174" s="924" t="s">
        <v>30</v>
      </c>
      <c r="I174" s="924"/>
      <c r="J174" s="14" t="s">
        <v>31</v>
      </c>
      <c r="K174" s="14" t="s">
        <v>32</v>
      </c>
      <c r="L174" s="16">
        <v>1205.5</v>
      </c>
    </row>
    <row r="175" spans="1:12" x14ac:dyDescent="0.25">
      <c r="A175" s="918"/>
      <c r="B175" s="921"/>
      <c r="C175" s="922"/>
      <c r="D175" s="923"/>
      <c r="E175" s="921"/>
      <c r="F175" s="921"/>
      <c r="G175" s="921"/>
      <c r="H175" s="924" t="s">
        <v>33</v>
      </c>
      <c r="I175" s="924"/>
      <c r="J175" s="921" t="s">
        <v>31</v>
      </c>
      <c r="K175" s="921" t="s">
        <v>31</v>
      </c>
      <c r="L175" s="925">
        <v>0</v>
      </c>
    </row>
    <row r="176" spans="1:12" x14ac:dyDescent="0.25">
      <c r="A176" s="918"/>
      <c r="B176" s="921"/>
      <c r="C176" s="922"/>
      <c r="D176" s="923"/>
      <c r="E176" s="921"/>
      <c r="F176" s="921"/>
      <c r="G176" s="921"/>
      <c r="H176" s="924"/>
      <c r="I176" s="924"/>
      <c r="J176" s="921"/>
      <c r="K176" s="921"/>
      <c r="L176" s="925"/>
    </row>
    <row r="177" spans="1:12" ht="24" x14ac:dyDescent="0.25">
      <c r="A177" s="918"/>
      <c r="B177" s="9" t="s">
        <v>34</v>
      </c>
      <c r="C177" s="13" t="s">
        <v>35</v>
      </c>
      <c r="D177" s="13" t="s">
        <v>36</v>
      </c>
      <c r="E177" s="13" t="s">
        <v>37</v>
      </c>
      <c r="F177" s="920"/>
      <c r="G177" s="920"/>
      <c r="H177" s="924" t="s">
        <v>38</v>
      </c>
      <c r="I177" s="924"/>
      <c r="J177" s="921" t="s">
        <v>31</v>
      </c>
      <c r="K177" s="921" t="s">
        <v>32</v>
      </c>
      <c r="L177" s="925">
        <v>448</v>
      </c>
    </row>
    <row r="178" spans="1:12" ht="22.8" x14ac:dyDescent="0.25">
      <c r="A178" s="918"/>
      <c r="B178" s="14" t="s">
        <v>55</v>
      </c>
      <c r="C178" s="14" t="s">
        <v>4328</v>
      </c>
      <c r="D178" s="15">
        <v>43619</v>
      </c>
      <c r="E178" s="14" t="s">
        <v>1978</v>
      </c>
      <c r="F178" s="920"/>
      <c r="G178" s="920"/>
      <c r="H178" s="924"/>
      <c r="I178" s="924"/>
      <c r="J178" s="921"/>
      <c r="K178" s="921"/>
      <c r="L178" s="925"/>
    </row>
    <row r="179" spans="1:12" ht="24" x14ac:dyDescent="0.25">
      <c r="A179" s="918">
        <v>1732</v>
      </c>
      <c r="B179" s="9" t="s">
        <v>22</v>
      </c>
      <c r="C179" s="13" t="s">
        <v>23</v>
      </c>
      <c r="D179" s="13" t="s">
        <v>24</v>
      </c>
      <c r="E179" s="13" t="s">
        <v>25</v>
      </c>
      <c r="F179" s="919" t="s">
        <v>17</v>
      </c>
      <c r="G179" s="919"/>
      <c r="H179" s="920"/>
      <c r="I179" s="920"/>
      <c r="J179" s="920"/>
      <c r="K179" s="920"/>
      <c r="L179" s="920"/>
    </row>
    <row r="180" spans="1:12" x14ac:dyDescent="0.25">
      <c r="A180" s="918"/>
      <c r="B180" s="921" t="s">
        <v>4914</v>
      </c>
      <c r="C180" s="922" t="s">
        <v>4919</v>
      </c>
      <c r="D180" s="923">
        <v>43632</v>
      </c>
      <c r="E180" s="921" t="s">
        <v>4516</v>
      </c>
      <c r="F180" s="921" t="s">
        <v>416</v>
      </c>
      <c r="G180" s="921"/>
      <c r="H180" s="924" t="s">
        <v>30</v>
      </c>
      <c r="I180" s="924"/>
      <c r="J180" s="14" t="s">
        <v>31</v>
      </c>
      <c r="K180" s="14" t="s">
        <v>32</v>
      </c>
      <c r="L180" s="16">
        <v>1556</v>
      </c>
    </row>
    <row r="181" spans="1:12" x14ac:dyDescent="0.25">
      <c r="A181" s="918"/>
      <c r="B181" s="921"/>
      <c r="C181" s="922"/>
      <c r="D181" s="923"/>
      <c r="E181" s="921"/>
      <c r="F181" s="921"/>
      <c r="G181" s="921"/>
      <c r="H181" s="924" t="s">
        <v>33</v>
      </c>
      <c r="I181" s="924"/>
      <c r="J181" s="921" t="s">
        <v>31</v>
      </c>
      <c r="K181" s="921" t="s">
        <v>31</v>
      </c>
      <c r="L181" s="925">
        <v>0</v>
      </c>
    </row>
    <row r="182" spans="1:12" x14ac:dyDescent="0.25">
      <c r="A182" s="918"/>
      <c r="B182" s="921"/>
      <c r="C182" s="922"/>
      <c r="D182" s="923"/>
      <c r="E182" s="921"/>
      <c r="F182" s="921"/>
      <c r="G182" s="921"/>
      <c r="H182" s="924"/>
      <c r="I182" s="924"/>
      <c r="J182" s="921"/>
      <c r="K182" s="921"/>
      <c r="L182" s="925"/>
    </row>
    <row r="183" spans="1:12" ht="24" x14ac:dyDescent="0.25">
      <c r="A183" s="918"/>
      <c r="B183" s="9" t="s">
        <v>34</v>
      </c>
      <c r="C183" s="13" t="s">
        <v>35</v>
      </c>
      <c r="D183" s="13" t="s">
        <v>36</v>
      </c>
      <c r="E183" s="13" t="s">
        <v>37</v>
      </c>
      <c r="F183" s="920"/>
      <c r="G183" s="920"/>
      <c r="H183" s="924" t="s">
        <v>38</v>
      </c>
      <c r="I183" s="924"/>
      <c r="J183" s="921" t="s">
        <v>32</v>
      </c>
      <c r="K183" s="921" t="s">
        <v>31</v>
      </c>
      <c r="L183" s="925">
        <v>400</v>
      </c>
    </row>
    <row r="184" spans="1:12" ht="22.8" x14ac:dyDescent="0.25">
      <c r="A184" s="918"/>
      <c r="B184" s="14" t="s">
        <v>55</v>
      </c>
      <c r="C184" s="14" t="s">
        <v>416</v>
      </c>
      <c r="D184" s="15">
        <v>43637</v>
      </c>
      <c r="E184" s="14" t="s">
        <v>243</v>
      </c>
      <c r="F184" s="920"/>
      <c r="G184" s="920"/>
      <c r="H184" s="924"/>
      <c r="I184" s="924"/>
      <c r="J184" s="921"/>
      <c r="K184" s="921"/>
      <c r="L184" s="925"/>
    </row>
    <row r="185" spans="1:12" ht="24" x14ac:dyDescent="0.25">
      <c r="A185" s="918">
        <v>1733</v>
      </c>
      <c r="B185" s="9" t="s">
        <v>22</v>
      </c>
      <c r="C185" s="13" t="s">
        <v>23</v>
      </c>
      <c r="D185" s="13" t="s">
        <v>24</v>
      </c>
      <c r="E185" s="13" t="s">
        <v>25</v>
      </c>
      <c r="F185" s="919" t="s">
        <v>17</v>
      </c>
      <c r="G185" s="919"/>
      <c r="H185" s="920"/>
      <c r="I185" s="920"/>
      <c r="J185" s="920"/>
      <c r="K185" s="920"/>
      <c r="L185" s="920"/>
    </row>
    <row r="186" spans="1:12" x14ac:dyDescent="0.25">
      <c r="A186" s="918"/>
      <c r="B186" s="921" t="s">
        <v>4920</v>
      </c>
      <c r="C186" s="922" t="s">
        <v>4921</v>
      </c>
      <c r="D186" s="923">
        <v>43676</v>
      </c>
      <c r="E186" s="921" t="s">
        <v>4693</v>
      </c>
      <c r="F186" s="921" t="s">
        <v>4694</v>
      </c>
      <c r="G186" s="921"/>
      <c r="H186" s="924" t="s">
        <v>30</v>
      </c>
      <c r="I186" s="924"/>
      <c r="J186" s="14" t="s">
        <v>31</v>
      </c>
      <c r="K186" s="14" t="s">
        <v>32</v>
      </c>
      <c r="L186" s="16">
        <v>633.63</v>
      </c>
    </row>
    <row r="187" spans="1:12" x14ac:dyDescent="0.25">
      <c r="A187" s="918"/>
      <c r="B187" s="921"/>
      <c r="C187" s="922"/>
      <c r="D187" s="923"/>
      <c r="E187" s="921"/>
      <c r="F187" s="921"/>
      <c r="G187" s="921"/>
      <c r="H187" s="924" t="s">
        <v>33</v>
      </c>
      <c r="I187" s="924"/>
      <c r="J187" s="14" t="s">
        <v>31</v>
      </c>
      <c r="K187" s="14" t="s">
        <v>31</v>
      </c>
      <c r="L187" s="16">
        <v>0</v>
      </c>
    </row>
    <row r="188" spans="1:12" ht="24" x14ac:dyDescent="0.25">
      <c r="A188" s="918"/>
      <c r="B188" s="9" t="s">
        <v>34</v>
      </c>
      <c r="C188" s="13" t="s">
        <v>35</v>
      </c>
      <c r="D188" s="13" t="s">
        <v>36</v>
      </c>
      <c r="E188" s="13" t="s">
        <v>37</v>
      </c>
      <c r="F188" s="920"/>
      <c r="G188" s="920"/>
      <c r="H188" s="924" t="s">
        <v>38</v>
      </c>
      <c r="I188" s="924"/>
      <c r="J188" s="921" t="s">
        <v>31</v>
      </c>
      <c r="K188" s="921" t="s">
        <v>32</v>
      </c>
      <c r="L188" s="925">
        <v>580</v>
      </c>
    </row>
    <row r="189" spans="1:12" ht="22.8" x14ac:dyDescent="0.25">
      <c r="A189" s="918"/>
      <c r="B189" s="14" t="s">
        <v>45</v>
      </c>
      <c r="C189" s="14" t="s">
        <v>4694</v>
      </c>
      <c r="D189" s="15">
        <v>43678</v>
      </c>
      <c r="E189" s="14" t="s">
        <v>3128</v>
      </c>
      <c r="F189" s="920"/>
      <c r="G189" s="920"/>
      <c r="H189" s="924"/>
      <c r="I189" s="924"/>
      <c r="J189" s="921"/>
      <c r="K189" s="921"/>
      <c r="L189" s="925"/>
    </row>
    <row r="190" spans="1:12" ht="24" x14ac:dyDescent="0.25">
      <c r="A190" s="918">
        <v>1734</v>
      </c>
      <c r="B190" s="9" t="s">
        <v>22</v>
      </c>
      <c r="C190" s="13" t="s">
        <v>23</v>
      </c>
      <c r="D190" s="13" t="s">
        <v>24</v>
      </c>
      <c r="E190" s="13" t="s">
        <v>25</v>
      </c>
      <c r="F190" s="919" t="s">
        <v>17</v>
      </c>
      <c r="G190" s="919"/>
      <c r="H190" s="920"/>
      <c r="I190" s="920"/>
      <c r="J190" s="920"/>
      <c r="K190" s="920"/>
      <c r="L190" s="920"/>
    </row>
    <row r="191" spans="1:12" x14ac:dyDescent="0.25">
      <c r="A191" s="918"/>
      <c r="B191" s="921" t="s">
        <v>4922</v>
      </c>
      <c r="C191" s="921" t="s">
        <v>4923</v>
      </c>
      <c r="D191" s="923">
        <v>43614</v>
      </c>
      <c r="E191" s="921" t="s">
        <v>684</v>
      </c>
      <c r="F191" s="921" t="s">
        <v>4924</v>
      </c>
      <c r="G191" s="921"/>
      <c r="H191" s="924" t="s">
        <v>30</v>
      </c>
      <c r="I191" s="924"/>
      <c r="J191" s="14" t="s">
        <v>31</v>
      </c>
      <c r="K191" s="14" t="s">
        <v>32</v>
      </c>
      <c r="L191" s="16">
        <v>678.62</v>
      </c>
    </row>
    <row r="192" spans="1:12" x14ac:dyDescent="0.25">
      <c r="A192" s="918"/>
      <c r="B192" s="921"/>
      <c r="C192" s="921"/>
      <c r="D192" s="923"/>
      <c r="E192" s="921"/>
      <c r="F192" s="921"/>
      <c r="G192" s="921"/>
      <c r="H192" s="924" t="s">
        <v>33</v>
      </c>
      <c r="I192" s="924"/>
      <c r="J192" s="14" t="s">
        <v>31</v>
      </c>
      <c r="K192" s="14" t="s">
        <v>32</v>
      </c>
      <c r="L192" s="16">
        <v>7125</v>
      </c>
    </row>
    <row r="193" spans="1:12" ht="24" x14ac:dyDescent="0.25">
      <c r="A193" s="918"/>
      <c r="B193" s="9" t="s">
        <v>34</v>
      </c>
      <c r="C193" s="13" t="s">
        <v>35</v>
      </c>
      <c r="D193" s="13" t="s">
        <v>36</v>
      </c>
      <c r="E193" s="13" t="s">
        <v>37</v>
      </c>
      <c r="F193" s="920"/>
      <c r="G193" s="920"/>
      <c r="H193" s="924" t="s">
        <v>38</v>
      </c>
      <c r="I193" s="924"/>
      <c r="J193" s="921" t="s">
        <v>31</v>
      </c>
      <c r="K193" s="921" t="s">
        <v>31</v>
      </c>
      <c r="L193" s="925">
        <v>0</v>
      </c>
    </row>
    <row r="194" spans="1:12" ht="22.8" x14ac:dyDescent="0.25">
      <c r="A194" s="918"/>
      <c r="B194" s="14" t="s">
        <v>111</v>
      </c>
      <c r="C194" s="14" t="s">
        <v>4924</v>
      </c>
      <c r="D194" s="15">
        <v>43618</v>
      </c>
      <c r="E194" s="14" t="s">
        <v>4925</v>
      </c>
      <c r="F194" s="920"/>
      <c r="G194" s="920"/>
      <c r="H194" s="924"/>
      <c r="I194" s="924"/>
      <c r="J194" s="921"/>
      <c r="K194" s="921"/>
      <c r="L194" s="925"/>
    </row>
    <row r="195" spans="1:12" ht="24" x14ac:dyDescent="0.25">
      <c r="A195" s="918">
        <v>1735</v>
      </c>
      <c r="B195" s="9" t="s">
        <v>22</v>
      </c>
      <c r="C195" s="13" t="s">
        <v>23</v>
      </c>
      <c r="D195" s="13" t="s">
        <v>24</v>
      </c>
      <c r="E195" s="13" t="s">
        <v>25</v>
      </c>
      <c r="F195" s="919" t="s">
        <v>17</v>
      </c>
      <c r="G195" s="919"/>
      <c r="H195" s="920"/>
      <c r="I195" s="920"/>
      <c r="J195" s="920"/>
      <c r="K195" s="920"/>
      <c r="L195" s="920"/>
    </row>
    <row r="196" spans="1:12" x14ac:dyDescent="0.25">
      <c r="A196" s="918"/>
      <c r="B196" s="921" t="s">
        <v>4926</v>
      </c>
      <c r="C196" s="922" t="s">
        <v>4927</v>
      </c>
      <c r="D196" s="923">
        <v>43606</v>
      </c>
      <c r="E196" s="921" t="s">
        <v>3807</v>
      </c>
      <c r="F196" s="921" t="s">
        <v>3808</v>
      </c>
      <c r="G196" s="921"/>
      <c r="H196" s="924" t="s">
        <v>30</v>
      </c>
      <c r="I196" s="924"/>
      <c r="J196" s="14" t="s">
        <v>31</v>
      </c>
      <c r="K196" s="14" t="s">
        <v>32</v>
      </c>
      <c r="L196" s="16">
        <v>433</v>
      </c>
    </row>
    <row r="197" spans="1:12" x14ac:dyDescent="0.25">
      <c r="A197" s="918"/>
      <c r="B197" s="921"/>
      <c r="C197" s="922"/>
      <c r="D197" s="923"/>
      <c r="E197" s="921"/>
      <c r="F197" s="921"/>
      <c r="G197" s="921"/>
      <c r="H197" s="924" t="s">
        <v>33</v>
      </c>
      <c r="I197" s="924"/>
      <c r="J197" s="921" t="s">
        <v>31</v>
      </c>
      <c r="K197" s="921" t="s">
        <v>31</v>
      </c>
      <c r="L197" s="925">
        <v>0</v>
      </c>
    </row>
    <row r="198" spans="1:12" x14ac:dyDescent="0.25">
      <c r="A198" s="918"/>
      <c r="B198" s="921"/>
      <c r="C198" s="922"/>
      <c r="D198" s="923"/>
      <c r="E198" s="921"/>
      <c r="F198" s="921"/>
      <c r="G198" s="921"/>
      <c r="H198" s="924"/>
      <c r="I198" s="924"/>
      <c r="J198" s="921"/>
      <c r="K198" s="921"/>
      <c r="L198" s="925"/>
    </row>
    <row r="199" spans="1:12" ht="24" x14ac:dyDescent="0.25">
      <c r="A199" s="918"/>
      <c r="B199" s="9" t="s">
        <v>34</v>
      </c>
      <c r="C199" s="13" t="s">
        <v>35</v>
      </c>
      <c r="D199" s="13" t="s">
        <v>36</v>
      </c>
      <c r="E199" s="13" t="s">
        <v>37</v>
      </c>
      <c r="F199" s="920"/>
      <c r="G199" s="920"/>
      <c r="H199" s="924" t="s">
        <v>38</v>
      </c>
      <c r="I199" s="924"/>
      <c r="J199" s="921" t="s">
        <v>31</v>
      </c>
      <c r="K199" s="921" t="s">
        <v>31</v>
      </c>
      <c r="L199" s="925">
        <v>0</v>
      </c>
    </row>
    <row r="200" spans="1:12" ht="22.8" x14ac:dyDescent="0.25">
      <c r="A200" s="918"/>
      <c r="B200" s="14" t="s">
        <v>204</v>
      </c>
      <c r="C200" s="14" t="s">
        <v>3808</v>
      </c>
      <c r="D200" s="15">
        <v>43608</v>
      </c>
      <c r="E200" s="14" t="s">
        <v>3809</v>
      </c>
      <c r="F200" s="920"/>
      <c r="G200" s="920"/>
      <c r="H200" s="924"/>
      <c r="I200" s="924"/>
      <c r="J200" s="921"/>
      <c r="K200" s="921"/>
      <c r="L200" s="925"/>
    </row>
    <row r="201" spans="1:12" ht="24" x14ac:dyDescent="0.25">
      <c r="A201" s="918">
        <v>1736</v>
      </c>
      <c r="B201" s="9" t="s">
        <v>22</v>
      </c>
      <c r="C201" s="13" t="s">
        <v>23</v>
      </c>
      <c r="D201" s="13" t="s">
        <v>24</v>
      </c>
      <c r="E201" s="13" t="s">
        <v>25</v>
      </c>
      <c r="F201" s="919" t="s">
        <v>17</v>
      </c>
      <c r="G201" s="919"/>
      <c r="H201" s="920"/>
      <c r="I201" s="920"/>
      <c r="J201" s="920"/>
      <c r="K201" s="920"/>
      <c r="L201" s="920"/>
    </row>
    <row r="202" spans="1:12" x14ac:dyDescent="0.25">
      <c r="A202" s="918"/>
      <c r="B202" s="921" t="s">
        <v>4926</v>
      </c>
      <c r="C202" s="922" t="s">
        <v>4928</v>
      </c>
      <c r="D202" s="923">
        <v>43667</v>
      </c>
      <c r="E202" s="921" t="s">
        <v>4929</v>
      </c>
      <c r="F202" s="921" t="s">
        <v>4930</v>
      </c>
      <c r="G202" s="921"/>
      <c r="H202" s="924" t="s">
        <v>30</v>
      </c>
      <c r="I202" s="924"/>
      <c r="J202" s="14" t="s">
        <v>31</v>
      </c>
      <c r="K202" s="14" t="s">
        <v>32</v>
      </c>
      <c r="L202" s="16">
        <v>1137</v>
      </c>
    </row>
    <row r="203" spans="1:12" x14ac:dyDescent="0.25">
      <c r="A203" s="918"/>
      <c r="B203" s="921"/>
      <c r="C203" s="922"/>
      <c r="D203" s="923"/>
      <c r="E203" s="921"/>
      <c r="F203" s="921"/>
      <c r="G203" s="921"/>
      <c r="H203" s="924" t="s">
        <v>33</v>
      </c>
      <c r="I203" s="924"/>
      <c r="J203" s="921" t="s">
        <v>31</v>
      </c>
      <c r="K203" s="921" t="s">
        <v>32</v>
      </c>
      <c r="L203" s="925">
        <v>1604.23</v>
      </c>
    </row>
    <row r="204" spans="1:12" x14ac:dyDescent="0.25">
      <c r="A204" s="918"/>
      <c r="B204" s="921"/>
      <c r="C204" s="922"/>
      <c r="D204" s="923"/>
      <c r="E204" s="921"/>
      <c r="F204" s="921"/>
      <c r="G204" s="921"/>
      <c r="H204" s="924"/>
      <c r="I204" s="924"/>
      <c r="J204" s="921"/>
      <c r="K204" s="921"/>
      <c r="L204" s="925"/>
    </row>
    <row r="205" spans="1:12" ht="24" x14ac:dyDescent="0.25">
      <c r="A205" s="918"/>
      <c r="B205" s="9" t="s">
        <v>34</v>
      </c>
      <c r="C205" s="13" t="s">
        <v>35</v>
      </c>
      <c r="D205" s="13" t="s">
        <v>36</v>
      </c>
      <c r="E205" s="13" t="s">
        <v>37</v>
      </c>
      <c r="F205" s="920"/>
      <c r="G205" s="920"/>
      <c r="H205" s="924" t="s">
        <v>38</v>
      </c>
      <c r="I205" s="924"/>
      <c r="J205" s="921" t="s">
        <v>31</v>
      </c>
      <c r="K205" s="921" t="s">
        <v>32</v>
      </c>
      <c r="L205" s="925">
        <v>150</v>
      </c>
    </row>
    <row r="206" spans="1:12" ht="22.8" x14ac:dyDescent="0.25">
      <c r="A206" s="918"/>
      <c r="B206" s="14" t="s">
        <v>204</v>
      </c>
      <c r="C206" s="14" t="s">
        <v>4930</v>
      </c>
      <c r="D206" s="15">
        <v>43674</v>
      </c>
      <c r="E206" s="14" t="s">
        <v>4931</v>
      </c>
      <c r="F206" s="920"/>
      <c r="G206" s="920"/>
      <c r="H206" s="924"/>
      <c r="I206" s="924"/>
      <c r="J206" s="921"/>
      <c r="K206" s="921"/>
      <c r="L206" s="925"/>
    </row>
    <row r="207" spans="1:12" ht="24" x14ac:dyDescent="0.25">
      <c r="A207" s="918">
        <v>1737</v>
      </c>
      <c r="B207" s="9" t="s">
        <v>22</v>
      </c>
      <c r="C207" s="13" t="s">
        <v>23</v>
      </c>
      <c r="D207" s="13" t="s">
        <v>24</v>
      </c>
      <c r="E207" s="13" t="s">
        <v>25</v>
      </c>
      <c r="F207" s="919" t="s">
        <v>17</v>
      </c>
      <c r="G207" s="919"/>
      <c r="H207" s="920"/>
      <c r="I207" s="920"/>
      <c r="J207" s="920"/>
      <c r="K207" s="920"/>
      <c r="L207" s="920"/>
    </row>
    <row r="208" spans="1:12" x14ac:dyDescent="0.25">
      <c r="A208" s="918"/>
      <c r="B208" s="921" t="s">
        <v>4926</v>
      </c>
      <c r="C208" s="922" t="s">
        <v>4932</v>
      </c>
      <c r="D208" s="923">
        <v>43734</v>
      </c>
      <c r="E208" s="921" t="s">
        <v>28</v>
      </c>
      <c r="F208" s="921" t="s">
        <v>2709</v>
      </c>
      <c r="G208" s="921"/>
      <c r="H208" s="924" t="s">
        <v>30</v>
      </c>
      <c r="I208" s="924"/>
      <c r="J208" s="14" t="s">
        <v>31</v>
      </c>
      <c r="K208" s="14" t="s">
        <v>32</v>
      </c>
      <c r="L208" s="16">
        <v>464</v>
      </c>
    </row>
    <row r="209" spans="1:12" x14ac:dyDescent="0.25">
      <c r="A209" s="918"/>
      <c r="B209" s="921"/>
      <c r="C209" s="922"/>
      <c r="D209" s="923"/>
      <c r="E209" s="921"/>
      <c r="F209" s="921"/>
      <c r="G209" s="921"/>
      <c r="H209" s="924" t="s">
        <v>33</v>
      </c>
      <c r="I209" s="924"/>
      <c r="J209" s="14" t="s">
        <v>31</v>
      </c>
      <c r="K209" s="14" t="s">
        <v>31</v>
      </c>
      <c r="L209" s="16">
        <v>0</v>
      </c>
    </row>
    <row r="210" spans="1:12" ht="24" x14ac:dyDescent="0.25">
      <c r="A210" s="918"/>
      <c r="B210" s="9" t="s">
        <v>34</v>
      </c>
      <c r="C210" s="13" t="s">
        <v>35</v>
      </c>
      <c r="D210" s="13" t="s">
        <v>36</v>
      </c>
      <c r="E210" s="13" t="s">
        <v>37</v>
      </c>
      <c r="F210" s="920"/>
      <c r="G210" s="920"/>
      <c r="H210" s="924" t="s">
        <v>38</v>
      </c>
      <c r="I210" s="924"/>
      <c r="J210" s="921" t="s">
        <v>31</v>
      </c>
      <c r="K210" s="921" t="s">
        <v>31</v>
      </c>
      <c r="L210" s="925">
        <v>0</v>
      </c>
    </row>
    <row r="211" spans="1:12" ht="22.8" x14ac:dyDescent="0.25">
      <c r="A211" s="918"/>
      <c r="B211" s="14" t="s">
        <v>204</v>
      </c>
      <c r="C211" s="14" t="s">
        <v>2709</v>
      </c>
      <c r="D211" s="15">
        <v>43737</v>
      </c>
      <c r="E211" s="14" t="s">
        <v>3383</v>
      </c>
      <c r="F211" s="920"/>
      <c r="G211" s="920"/>
      <c r="H211" s="924"/>
      <c r="I211" s="924"/>
      <c r="J211" s="921"/>
      <c r="K211" s="921"/>
      <c r="L211" s="925"/>
    </row>
    <row r="212" spans="1:12" ht="24" x14ac:dyDescent="0.25">
      <c r="A212" s="918">
        <v>1738</v>
      </c>
      <c r="B212" s="9" t="s">
        <v>22</v>
      </c>
      <c r="C212" s="13" t="s">
        <v>23</v>
      </c>
      <c r="D212" s="13" t="s">
        <v>24</v>
      </c>
      <c r="E212" s="13" t="s">
        <v>25</v>
      </c>
      <c r="F212" s="919" t="s">
        <v>17</v>
      </c>
      <c r="G212" s="919"/>
      <c r="H212" s="920"/>
      <c r="I212" s="920"/>
      <c r="J212" s="920"/>
      <c r="K212" s="920"/>
      <c r="L212" s="920"/>
    </row>
    <row r="213" spans="1:12" x14ac:dyDescent="0.25">
      <c r="A213" s="918"/>
      <c r="B213" s="921" t="s">
        <v>4933</v>
      </c>
      <c r="C213" s="921" t="s">
        <v>4934</v>
      </c>
      <c r="D213" s="923">
        <v>43690</v>
      </c>
      <c r="E213" s="921" t="s">
        <v>308</v>
      </c>
      <c r="F213" s="921" t="s">
        <v>309</v>
      </c>
      <c r="G213" s="921"/>
      <c r="H213" s="924" t="s">
        <v>30</v>
      </c>
      <c r="I213" s="924"/>
      <c r="J213" s="14" t="s">
        <v>31</v>
      </c>
      <c r="K213" s="14" t="s">
        <v>32</v>
      </c>
      <c r="L213" s="16">
        <v>325.5</v>
      </c>
    </row>
    <row r="214" spans="1:12" x14ac:dyDescent="0.25">
      <c r="A214" s="918"/>
      <c r="B214" s="921"/>
      <c r="C214" s="921"/>
      <c r="D214" s="923"/>
      <c r="E214" s="921"/>
      <c r="F214" s="921"/>
      <c r="G214" s="921"/>
      <c r="H214" s="924" t="s">
        <v>33</v>
      </c>
      <c r="I214" s="924"/>
      <c r="J214" s="14" t="s">
        <v>31</v>
      </c>
      <c r="K214" s="14" t="s">
        <v>31</v>
      </c>
      <c r="L214" s="16">
        <v>0</v>
      </c>
    </row>
    <row r="215" spans="1:12" ht="24" x14ac:dyDescent="0.25">
      <c r="A215" s="918"/>
      <c r="B215" s="9" t="s">
        <v>34</v>
      </c>
      <c r="C215" s="13" t="s">
        <v>35</v>
      </c>
      <c r="D215" s="13" t="s">
        <v>36</v>
      </c>
      <c r="E215" s="13" t="s">
        <v>37</v>
      </c>
      <c r="F215" s="920"/>
      <c r="G215" s="920"/>
      <c r="H215" s="924" t="s">
        <v>38</v>
      </c>
      <c r="I215" s="924"/>
      <c r="J215" s="921" t="s">
        <v>31</v>
      </c>
      <c r="K215" s="921" t="s">
        <v>31</v>
      </c>
      <c r="L215" s="925">
        <v>0</v>
      </c>
    </row>
    <row r="216" spans="1:12" ht="22.8" x14ac:dyDescent="0.25">
      <c r="A216" s="918"/>
      <c r="B216" s="14" t="s">
        <v>39</v>
      </c>
      <c r="C216" s="14" t="s">
        <v>309</v>
      </c>
      <c r="D216" s="15">
        <v>43692</v>
      </c>
      <c r="E216" s="14" t="s">
        <v>930</v>
      </c>
      <c r="F216" s="920"/>
      <c r="G216" s="920"/>
      <c r="H216" s="924"/>
      <c r="I216" s="924"/>
      <c r="J216" s="921"/>
      <c r="K216" s="921"/>
      <c r="L216" s="925"/>
    </row>
    <row r="217" spans="1:12" ht="24" x14ac:dyDescent="0.25">
      <c r="A217" s="918">
        <v>1739</v>
      </c>
      <c r="B217" s="9" t="s">
        <v>22</v>
      </c>
      <c r="C217" s="13" t="s">
        <v>23</v>
      </c>
      <c r="D217" s="13" t="s">
        <v>24</v>
      </c>
      <c r="E217" s="13" t="s">
        <v>25</v>
      </c>
      <c r="F217" s="919" t="s">
        <v>17</v>
      </c>
      <c r="G217" s="919"/>
      <c r="H217" s="920"/>
      <c r="I217" s="920"/>
      <c r="J217" s="920"/>
      <c r="K217" s="920"/>
      <c r="L217" s="920"/>
    </row>
    <row r="218" spans="1:12" x14ac:dyDescent="0.25">
      <c r="A218" s="918"/>
      <c r="B218" s="921" t="s">
        <v>4935</v>
      </c>
      <c r="C218" s="922" t="s">
        <v>4936</v>
      </c>
      <c r="D218" s="923">
        <v>43620</v>
      </c>
      <c r="E218" s="921" t="s">
        <v>321</v>
      </c>
      <c r="F218" s="921" t="s">
        <v>4937</v>
      </c>
      <c r="G218" s="921"/>
      <c r="H218" s="924" t="s">
        <v>30</v>
      </c>
      <c r="I218" s="924"/>
      <c r="J218" s="14" t="s">
        <v>31</v>
      </c>
      <c r="K218" s="14" t="s">
        <v>32</v>
      </c>
      <c r="L218" s="16">
        <v>286.24</v>
      </c>
    </row>
    <row r="219" spans="1:12" x14ac:dyDescent="0.25">
      <c r="A219" s="918"/>
      <c r="B219" s="921"/>
      <c r="C219" s="922"/>
      <c r="D219" s="923"/>
      <c r="E219" s="921"/>
      <c r="F219" s="921"/>
      <c r="G219" s="921"/>
      <c r="H219" s="924" t="s">
        <v>33</v>
      </c>
      <c r="I219" s="924"/>
      <c r="J219" s="921" t="s">
        <v>31</v>
      </c>
      <c r="K219" s="921" t="s">
        <v>32</v>
      </c>
      <c r="L219" s="925">
        <v>2094.23</v>
      </c>
    </row>
    <row r="220" spans="1:12" x14ac:dyDescent="0.25">
      <c r="A220" s="918"/>
      <c r="B220" s="921"/>
      <c r="C220" s="922"/>
      <c r="D220" s="923"/>
      <c r="E220" s="921"/>
      <c r="F220" s="921"/>
      <c r="G220" s="921"/>
      <c r="H220" s="924"/>
      <c r="I220" s="924"/>
      <c r="J220" s="921"/>
      <c r="K220" s="921"/>
      <c r="L220" s="925"/>
    </row>
    <row r="221" spans="1:12" ht="24" x14ac:dyDescent="0.25">
      <c r="A221" s="918"/>
      <c r="B221" s="9" t="s">
        <v>34</v>
      </c>
      <c r="C221" s="13" t="s">
        <v>35</v>
      </c>
      <c r="D221" s="13" t="s">
        <v>36</v>
      </c>
      <c r="E221" s="13" t="s">
        <v>37</v>
      </c>
      <c r="F221" s="920"/>
      <c r="G221" s="920"/>
      <c r="H221" s="924" t="s">
        <v>38</v>
      </c>
      <c r="I221" s="924"/>
      <c r="J221" s="921" t="s">
        <v>31</v>
      </c>
      <c r="K221" s="921" t="s">
        <v>32</v>
      </c>
      <c r="L221" s="925">
        <v>4.67</v>
      </c>
    </row>
    <row r="222" spans="1:12" ht="22.8" x14ac:dyDescent="0.25">
      <c r="A222" s="918"/>
      <c r="B222" s="14" t="s">
        <v>4938</v>
      </c>
      <c r="C222" s="14" t="s">
        <v>4937</v>
      </c>
      <c r="D222" s="15">
        <v>43623</v>
      </c>
      <c r="E222" s="14" t="s">
        <v>2512</v>
      </c>
      <c r="F222" s="920"/>
      <c r="G222" s="920"/>
      <c r="H222" s="924"/>
      <c r="I222" s="924"/>
      <c r="J222" s="921"/>
      <c r="K222" s="921"/>
      <c r="L222" s="925"/>
    </row>
    <row r="223" spans="1:12" ht="24" x14ac:dyDescent="0.25">
      <c r="A223" s="918">
        <v>1740</v>
      </c>
      <c r="B223" s="9" t="s">
        <v>22</v>
      </c>
      <c r="C223" s="13" t="s">
        <v>23</v>
      </c>
      <c r="D223" s="13" t="s">
        <v>24</v>
      </c>
      <c r="E223" s="13" t="s">
        <v>25</v>
      </c>
      <c r="F223" s="919" t="s">
        <v>17</v>
      </c>
      <c r="G223" s="919"/>
      <c r="H223" s="920"/>
      <c r="I223" s="920"/>
      <c r="J223" s="920"/>
      <c r="K223" s="920"/>
      <c r="L223" s="920"/>
    </row>
    <row r="224" spans="1:12" x14ac:dyDescent="0.25">
      <c r="A224" s="918"/>
      <c r="B224" s="921" t="s">
        <v>4939</v>
      </c>
      <c r="C224" s="922" t="s">
        <v>4940</v>
      </c>
      <c r="D224" s="923">
        <v>43559</v>
      </c>
      <c r="E224" s="921" t="s">
        <v>1320</v>
      </c>
      <c r="F224" s="921" t="s">
        <v>1376</v>
      </c>
      <c r="G224" s="921"/>
      <c r="H224" s="924" t="s">
        <v>30</v>
      </c>
      <c r="I224" s="924"/>
      <c r="J224" s="14" t="s">
        <v>31</v>
      </c>
      <c r="K224" s="14" t="s">
        <v>32</v>
      </c>
      <c r="L224" s="16">
        <v>187.15</v>
      </c>
    </row>
    <row r="225" spans="1:12" x14ac:dyDescent="0.25">
      <c r="A225" s="918"/>
      <c r="B225" s="921"/>
      <c r="C225" s="922"/>
      <c r="D225" s="923"/>
      <c r="E225" s="921"/>
      <c r="F225" s="921"/>
      <c r="G225" s="921"/>
      <c r="H225" s="924" t="s">
        <v>33</v>
      </c>
      <c r="I225" s="924"/>
      <c r="J225" s="14" t="s">
        <v>31</v>
      </c>
      <c r="K225" s="14" t="s">
        <v>32</v>
      </c>
      <c r="L225" s="16">
        <v>295.10000000000002</v>
      </c>
    </row>
    <row r="226" spans="1:12" ht="24" x14ac:dyDescent="0.25">
      <c r="A226" s="918"/>
      <c r="B226" s="9" t="s">
        <v>34</v>
      </c>
      <c r="C226" s="13" t="s">
        <v>35</v>
      </c>
      <c r="D226" s="13" t="s">
        <v>36</v>
      </c>
      <c r="E226" s="13" t="s">
        <v>37</v>
      </c>
      <c r="F226" s="920"/>
      <c r="G226" s="920"/>
      <c r="H226" s="924" t="s">
        <v>38</v>
      </c>
      <c r="I226" s="924"/>
      <c r="J226" s="921" t="s">
        <v>31</v>
      </c>
      <c r="K226" s="921" t="s">
        <v>32</v>
      </c>
      <c r="L226" s="925">
        <v>250</v>
      </c>
    </row>
    <row r="227" spans="1:12" ht="22.8" x14ac:dyDescent="0.25">
      <c r="A227" s="918"/>
      <c r="B227" s="14" t="s">
        <v>204</v>
      </c>
      <c r="C227" s="14" t="s">
        <v>1376</v>
      </c>
      <c r="D227" s="15">
        <v>43560</v>
      </c>
      <c r="E227" s="14" t="s">
        <v>2156</v>
      </c>
      <c r="F227" s="920"/>
      <c r="G227" s="920"/>
      <c r="H227" s="924"/>
      <c r="I227" s="924"/>
      <c r="J227" s="921"/>
      <c r="K227" s="921"/>
      <c r="L227" s="925"/>
    </row>
    <row r="228" spans="1:12" ht="24" x14ac:dyDescent="0.25">
      <c r="A228" s="918">
        <v>1741</v>
      </c>
      <c r="B228" s="9" t="s">
        <v>22</v>
      </c>
      <c r="C228" s="13" t="s">
        <v>23</v>
      </c>
      <c r="D228" s="13" t="s">
        <v>24</v>
      </c>
      <c r="E228" s="13" t="s">
        <v>25</v>
      </c>
      <c r="F228" s="919" t="s">
        <v>17</v>
      </c>
      <c r="G228" s="919"/>
      <c r="H228" s="920"/>
      <c r="I228" s="920"/>
      <c r="J228" s="920"/>
      <c r="K228" s="920"/>
      <c r="L228" s="920"/>
    </row>
    <row r="229" spans="1:12" x14ac:dyDescent="0.25">
      <c r="A229" s="918"/>
      <c r="B229" s="921" t="s">
        <v>4939</v>
      </c>
      <c r="C229" s="922" t="s">
        <v>4941</v>
      </c>
      <c r="D229" s="923">
        <v>43595</v>
      </c>
      <c r="E229" s="921" t="s">
        <v>410</v>
      </c>
      <c r="F229" s="921" t="s">
        <v>4942</v>
      </c>
      <c r="G229" s="921"/>
      <c r="H229" s="924" t="s">
        <v>30</v>
      </c>
      <c r="I229" s="924"/>
      <c r="J229" s="14" t="s">
        <v>31</v>
      </c>
      <c r="K229" s="14" t="s">
        <v>32</v>
      </c>
      <c r="L229" s="16">
        <v>435</v>
      </c>
    </row>
    <row r="230" spans="1:12" x14ac:dyDescent="0.25">
      <c r="A230" s="918"/>
      <c r="B230" s="921"/>
      <c r="C230" s="922"/>
      <c r="D230" s="923"/>
      <c r="E230" s="921"/>
      <c r="F230" s="921"/>
      <c r="G230" s="921"/>
      <c r="H230" s="924" t="s">
        <v>33</v>
      </c>
      <c r="I230" s="924"/>
      <c r="J230" s="14" t="s">
        <v>31</v>
      </c>
      <c r="K230" s="14" t="s">
        <v>32</v>
      </c>
      <c r="L230" s="16">
        <v>2500</v>
      </c>
    </row>
    <row r="231" spans="1:12" ht="24" x14ac:dyDescent="0.25">
      <c r="A231" s="918"/>
      <c r="B231" s="9" t="s">
        <v>34</v>
      </c>
      <c r="C231" s="13" t="s">
        <v>35</v>
      </c>
      <c r="D231" s="13" t="s">
        <v>36</v>
      </c>
      <c r="E231" s="13" t="s">
        <v>37</v>
      </c>
      <c r="F231" s="920"/>
      <c r="G231" s="920"/>
      <c r="H231" s="924" t="s">
        <v>38</v>
      </c>
      <c r="I231" s="924"/>
      <c r="J231" s="921" t="s">
        <v>31</v>
      </c>
      <c r="K231" s="921" t="s">
        <v>31</v>
      </c>
      <c r="L231" s="925">
        <v>0</v>
      </c>
    </row>
    <row r="232" spans="1:12" ht="22.8" x14ac:dyDescent="0.25">
      <c r="A232" s="918"/>
      <c r="B232" s="14" t="s">
        <v>204</v>
      </c>
      <c r="C232" s="14" t="s">
        <v>4942</v>
      </c>
      <c r="D232" s="15">
        <v>43603</v>
      </c>
      <c r="E232" s="14" t="s">
        <v>4943</v>
      </c>
      <c r="F232" s="920"/>
      <c r="G232" s="920"/>
      <c r="H232" s="924"/>
      <c r="I232" s="924"/>
      <c r="J232" s="921"/>
      <c r="K232" s="921"/>
      <c r="L232" s="925"/>
    </row>
    <row r="233" spans="1:12" ht="24" x14ac:dyDescent="0.25">
      <c r="A233" s="918">
        <v>1742</v>
      </c>
      <c r="B233" s="9" t="s">
        <v>22</v>
      </c>
      <c r="C233" s="13" t="s">
        <v>23</v>
      </c>
      <c r="D233" s="13" t="s">
        <v>24</v>
      </c>
      <c r="E233" s="13" t="s">
        <v>25</v>
      </c>
      <c r="F233" s="919" t="s">
        <v>17</v>
      </c>
      <c r="G233" s="919"/>
      <c r="H233" s="920"/>
      <c r="I233" s="920"/>
      <c r="J233" s="920"/>
      <c r="K233" s="920"/>
      <c r="L233" s="920"/>
    </row>
    <row r="234" spans="1:12" x14ac:dyDescent="0.25">
      <c r="A234" s="918"/>
      <c r="B234" s="921" t="s">
        <v>4939</v>
      </c>
      <c r="C234" s="922" t="s">
        <v>4941</v>
      </c>
      <c r="D234" s="923">
        <v>43595</v>
      </c>
      <c r="E234" s="921" t="s">
        <v>410</v>
      </c>
      <c r="F234" s="921" t="s">
        <v>4944</v>
      </c>
      <c r="G234" s="921"/>
      <c r="H234" s="924" t="s">
        <v>30</v>
      </c>
      <c r="I234" s="924"/>
      <c r="J234" s="14" t="s">
        <v>31</v>
      </c>
      <c r="K234" s="14" t="s">
        <v>32</v>
      </c>
      <c r="L234" s="16">
        <v>100</v>
      </c>
    </row>
    <row r="235" spans="1:12" x14ac:dyDescent="0.25">
      <c r="A235" s="918"/>
      <c r="B235" s="921"/>
      <c r="C235" s="922"/>
      <c r="D235" s="923"/>
      <c r="E235" s="921"/>
      <c r="F235" s="921"/>
      <c r="G235" s="921"/>
      <c r="H235" s="924" t="s">
        <v>33</v>
      </c>
      <c r="I235" s="924"/>
      <c r="J235" s="14" t="s">
        <v>31</v>
      </c>
      <c r="K235" s="14" t="s">
        <v>31</v>
      </c>
      <c r="L235" s="16">
        <v>0</v>
      </c>
    </row>
    <row r="236" spans="1:12" ht="24" x14ac:dyDescent="0.25">
      <c r="A236" s="918"/>
      <c r="B236" s="9" t="s">
        <v>34</v>
      </c>
      <c r="C236" s="13" t="s">
        <v>35</v>
      </c>
      <c r="D236" s="13" t="s">
        <v>36</v>
      </c>
      <c r="E236" s="13" t="s">
        <v>37</v>
      </c>
      <c r="F236" s="920"/>
      <c r="G236" s="920"/>
      <c r="H236" s="924" t="s">
        <v>38</v>
      </c>
      <c r="I236" s="924"/>
      <c r="J236" s="921" t="s">
        <v>31</v>
      </c>
      <c r="K236" s="921" t="s">
        <v>32</v>
      </c>
      <c r="L236" s="925">
        <v>600</v>
      </c>
    </row>
    <row r="237" spans="1:12" ht="22.8" x14ac:dyDescent="0.25">
      <c r="A237" s="918"/>
      <c r="B237" s="14" t="s">
        <v>204</v>
      </c>
      <c r="C237" s="14" t="s">
        <v>4944</v>
      </c>
      <c r="D237" s="15">
        <v>43603</v>
      </c>
      <c r="E237" s="14" t="s">
        <v>4943</v>
      </c>
      <c r="F237" s="920"/>
      <c r="G237" s="920"/>
      <c r="H237" s="924"/>
      <c r="I237" s="924"/>
      <c r="J237" s="921"/>
      <c r="K237" s="921"/>
      <c r="L237" s="925"/>
    </row>
    <row r="238" spans="1:12" ht="24" x14ac:dyDescent="0.25">
      <c r="A238" s="918">
        <v>1743</v>
      </c>
      <c r="B238" s="9" t="s">
        <v>22</v>
      </c>
      <c r="C238" s="13" t="s">
        <v>23</v>
      </c>
      <c r="D238" s="13" t="s">
        <v>24</v>
      </c>
      <c r="E238" s="13" t="s">
        <v>25</v>
      </c>
      <c r="F238" s="919" t="s">
        <v>17</v>
      </c>
      <c r="G238" s="919"/>
      <c r="H238" s="920"/>
      <c r="I238" s="920"/>
      <c r="J238" s="920"/>
      <c r="K238" s="920"/>
      <c r="L238" s="920"/>
    </row>
    <row r="239" spans="1:12" x14ac:dyDescent="0.25">
      <c r="A239" s="918"/>
      <c r="B239" s="921" t="s">
        <v>4945</v>
      </c>
      <c r="C239" s="922" t="s">
        <v>4946</v>
      </c>
      <c r="D239" s="923">
        <v>43590</v>
      </c>
      <c r="E239" s="921" t="s">
        <v>53</v>
      </c>
      <c r="F239" s="921" t="s">
        <v>2376</v>
      </c>
      <c r="G239" s="921"/>
      <c r="H239" s="924" t="s">
        <v>30</v>
      </c>
      <c r="I239" s="924"/>
      <c r="J239" s="14" t="s">
        <v>31</v>
      </c>
      <c r="K239" s="14" t="s">
        <v>32</v>
      </c>
      <c r="L239" s="16">
        <v>3108</v>
      </c>
    </row>
    <row r="240" spans="1:12" x14ac:dyDescent="0.25">
      <c r="A240" s="918"/>
      <c r="B240" s="921"/>
      <c r="C240" s="922"/>
      <c r="D240" s="923"/>
      <c r="E240" s="921"/>
      <c r="F240" s="921"/>
      <c r="G240" s="921"/>
      <c r="H240" s="924" t="s">
        <v>33</v>
      </c>
      <c r="I240" s="924"/>
      <c r="J240" s="14" t="s">
        <v>31</v>
      </c>
      <c r="K240" s="14" t="s">
        <v>32</v>
      </c>
      <c r="L240" s="16">
        <v>240.6</v>
      </c>
    </row>
    <row r="241" spans="1:12" ht="24" x14ac:dyDescent="0.25">
      <c r="A241" s="918"/>
      <c r="B241" s="9" t="s">
        <v>34</v>
      </c>
      <c r="C241" s="13" t="s">
        <v>35</v>
      </c>
      <c r="D241" s="13" t="s">
        <v>36</v>
      </c>
      <c r="E241" s="13" t="s">
        <v>37</v>
      </c>
      <c r="F241" s="920"/>
      <c r="G241" s="920"/>
      <c r="H241" s="924" t="s">
        <v>38</v>
      </c>
      <c r="I241" s="924"/>
      <c r="J241" s="921" t="s">
        <v>31</v>
      </c>
      <c r="K241" s="921" t="s">
        <v>31</v>
      </c>
      <c r="L241" s="925">
        <v>0</v>
      </c>
    </row>
    <row r="242" spans="1:12" ht="22.8" x14ac:dyDescent="0.25">
      <c r="A242" s="918"/>
      <c r="B242" s="14" t="s">
        <v>39</v>
      </c>
      <c r="C242" s="14" t="s">
        <v>2376</v>
      </c>
      <c r="D242" s="15">
        <v>43602</v>
      </c>
      <c r="E242" s="14" t="s">
        <v>2377</v>
      </c>
      <c r="F242" s="920"/>
      <c r="G242" s="920"/>
      <c r="H242" s="924"/>
      <c r="I242" s="924"/>
      <c r="J242" s="921"/>
      <c r="K242" s="921"/>
      <c r="L242" s="925"/>
    </row>
    <row r="243" spans="1:12" ht="24" x14ac:dyDescent="0.25">
      <c r="A243" s="918">
        <v>1744</v>
      </c>
      <c r="B243" s="9" t="s">
        <v>22</v>
      </c>
      <c r="C243" s="13" t="s">
        <v>23</v>
      </c>
      <c r="D243" s="13" t="s">
        <v>24</v>
      </c>
      <c r="E243" s="13" t="s">
        <v>25</v>
      </c>
      <c r="F243" s="919" t="s">
        <v>17</v>
      </c>
      <c r="G243" s="919"/>
      <c r="H243" s="920"/>
      <c r="I243" s="920"/>
      <c r="J243" s="920"/>
      <c r="K243" s="920"/>
      <c r="L243" s="920"/>
    </row>
    <row r="244" spans="1:12" x14ac:dyDescent="0.25">
      <c r="A244" s="918"/>
      <c r="B244" s="921" t="s">
        <v>4947</v>
      </c>
      <c r="C244" s="922" t="s">
        <v>4948</v>
      </c>
      <c r="D244" s="923">
        <v>43606</v>
      </c>
      <c r="E244" s="921" t="s">
        <v>115</v>
      </c>
      <c r="F244" s="921" t="s">
        <v>116</v>
      </c>
      <c r="G244" s="921"/>
      <c r="H244" s="924" t="s">
        <v>30</v>
      </c>
      <c r="I244" s="924"/>
      <c r="J244" s="14" t="s">
        <v>31</v>
      </c>
      <c r="K244" s="14" t="s">
        <v>32</v>
      </c>
      <c r="L244" s="16">
        <v>1661.76</v>
      </c>
    </row>
    <row r="245" spans="1:12" x14ac:dyDescent="0.25">
      <c r="A245" s="918"/>
      <c r="B245" s="921"/>
      <c r="C245" s="922"/>
      <c r="D245" s="923"/>
      <c r="E245" s="921"/>
      <c r="F245" s="921"/>
      <c r="G245" s="921"/>
      <c r="H245" s="924" t="s">
        <v>33</v>
      </c>
      <c r="I245" s="924"/>
      <c r="J245" s="14" t="s">
        <v>31</v>
      </c>
      <c r="K245" s="14" t="s">
        <v>32</v>
      </c>
      <c r="L245" s="16">
        <v>561.09</v>
      </c>
    </row>
    <row r="246" spans="1:12" ht="24" x14ac:dyDescent="0.25">
      <c r="A246" s="918"/>
      <c r="B246" s="9" t="s">
        <v>34</v>
      </c>
      <c r="C246" s="13" t="s">
        <v>35</v>
      </c>
      <c r="D246" s="13" t="s">
        <v>36</v>
      </c>
      <c r="E246" s="13" t="s">
        <v>37</v>
      </c>
      <c r="F246" s="920"/>
      <c r="G246" s="920"/>
      <c r="H246" s="924" t="s">
        <v>38</v>
      </c>
      <c r="I246" s="924"/>
      <c r="J246" s="921" t="s">
        <v>31</v>
      </c>
      <c r="K246" s="921" t="s">
        <v>31</v>
      </c>
      <c r="L246" s="925">
        <v>0</v>
      </c>
    </row>
    <row r="247" spans="1:12" ht="22.8" x14ac:dyDescent="0.25">
      <c r="A247" s="918"/>
      <c r="B247" s="14" t="s">
        <v>229</v>
      </c>
      <c r="C247" s="14" t="s">
        <v>116</v>
      </c>
      <c r="D247" s="15">
        <v>43609</v>
      </c>
      <c r="E247" s="14" t="s">
        <v>4256</v>
      </c>
      <c r="F247" s="920"/>
      <c r="G247" s="920"/>
      <c r="H247" s="924"/>
      <c r="I247" s="924"/>
      <c r="J247" s="921"/>
      <c r="K247" s="921"/>
      <c r="L247" s="925"/>
    </row>
    <row r="248" spans="1:12" ht="24" x14ac:dyDescent="0.25">
      <c r="A248" s="918">
        <v>1745</v>
      </c>
      <c r="B248" s="9" t="s">
        <v>22</v>
      </c>
      <c r="C248" s="13" t="s">
        <v>23</v>
      </c>
      <c r="D248" s="13" t="s">
        <v>24</v>
      </c>
      <c r="E248" s="13" t="s">
        <v>25</v>
      </c>
      <c r="F248" s="919" t="s">
        <v>17</v>
      </c>
      <c r="G248" s="919"/>
      <c r="H248" s="920"/>
      <c r="I248" s="920"/>
      <c r="J248" s="920"/>
      <c r="K248" s="920"/>
      <c r="L248" s="920"/>
    </row>
    <row r="249" spans="1:12" x14ac:dyDescent="0.25">
      <c r="A249" s="918"/>
      <c r="B249" s="921" t="s">
        <v>4947</v>
      </c>
      <c r="C249" s="922" t="s">
        <v>4949</v>
      </c>
      <c r="D249" s="923">
        <v>43663</v>
      </c>
      <c r="E249" s="921" t="s">
        <v>115</v>
      </c>
      <c r="F249" s="921" t="s">
        <v>347</v>
      </c>
      <c r="G249" s="921"/>
      <c r="H249" s="924" t="s">
        <v>30</v>
      </c>
      <c r="I249" s="924"/>
      <c r="J249" s="14" t="s">
        <v>31</v>
      </c>
      <c r="K249" s="14" t="s">
        <v>32</v>
      </c>
      <c r="L249" s="16">
        <v>624</v>
      </c>
    </row>
    <row r="250" spans="1:12" x14ac:dyDescent="0.25">
      <c r="A250" s="918"/>
      <c r="B250" s="921"/>
      <c r="C250" s="922"/>
      <c r="D250" s="923"/>
      <c r="E250" s="921"/>
      <c r="F250" s="921"/>
      <c r="G250" s="921"/>
      <c r="H250" s="924" t="s">
        <v>33</v>
      </c>
      <c r="I250" s="924"/>
      <c r="J250" s="14" t="s">
        <v>31</v>
      </c>
      <c r="K250" s="14" t="s">
        <v>32</v>
      </c>
      <c r="L250" s="16">
        <v>720.18</v>
      </c>
    </row>
    <row r="251" spans="1:12" ht="24" x14ac:dyDescent="0.25">
      <c r="A251" s="918"/>
      <c r="B251" s="9" t="s">
        <v>34</v>
      </c>
      <c r="C251" s="13" t="s">
        <v>35</v>
      </c>
      <c r="D251" s="13" t="s">
        <v>36</v>
      </c>
      <c r="E251" s="13" t="s">
        <v>37</v>
      </c>
      <c r="F251" s="920"/>
      <c r="G251" s="920"/>
      <c r="H251" s="924" t="s">
        <v>38</v>
      </c>
      <c r="I251" s="924"/>
      <c r="J251" s="921" t="s">
        <v>31</v>
      </c>
      <c r="K251" s="921" t="s">
        <v>31</v>
      </c>
      <c r="L251" s="925">
        <v>0</v>
      </c>
    </row>
    <row r="252" spans="1:12" ht="22.8" x14ac:dyDescent="0.25">
      <c r="A252" s="918"/>
      <c r="B252" s="14" t="s">
        <v>229</v>
      </c>
      <c r="C252" s="14" t="s">
        <v>347</v>
      </c>
      <c r="D252" s="15">
        <v>43665</v>
      </c>
      <c r="E252" s="14" t="s">
        <v>691</v>
      </c>
      <c r="F252" s="920"/>
      <c r="G252" s="920"/>
      <c r="H252" s="924"/>
      <c r="I252" s="924"/>
      <c r="J252" s="921"/>
      <c r="K252" s="921"/>
      <c r="L252" s="925"/>
    </row>
    <row r="253" spans="1:12" ht="24" x14ac:dyDescent="0.25">
      <c r="A253" s="918">
        <v>1746</v>
      </c>
      <c r="B253" s="9" t="s">
        <v>22</v>
      </c>
      <c r="C253" s="13" t="s">
        <v>23</v>
      </c>
      <c r="D253" s="13" t="s">
        <v>24</v>
      </c>
      <c r="E253" s="13" t="s">
        <v>25</v>
      </c>
      <c r="F253" s="919" t="s">
        <v>17</v>
      </c>
      <c r="G253" s="919"/>
      <c r="H253" s="920"/>
      <c r="I253" s="920"/>
      <c r="J253" s="920"/>
      <c r="K253" s="920"/>
      <c r="L253" s="920"/>
    </row>
    <row r="254" spans="1:12" x14ac:dyDescent="0.25">
      <c r="A254" s="918"/>
      <c r="B254" s="921" t="s">
        <v>4947</v>
      </c>
      <c r="C254" s="922" t="s">
        <v>4950</v>
      </c>
      <c r="D254" s="923">
        <v>43677</v>
      </c>
      <c r="E254" s="921" t="s">
        <v>1164</v>
      </c>
      <c r="F254" s="921" t="s">
        <v>4951</v>
      </c>
      <c r="G254" s="921"/>
      <c r="H254" s="924" t="s">
        <v>30</v>
      </c>
      <c r="I254" s="924"/>
      <c r="J254" s="14" t="s">
        <v>31</v>
      </c>
      <c r="K254" s="14" t="s">
        <v>32</v>
      </c>
      <c r="L254" s="16">
        <v>1764.89</v>
      </c>
    </row>
    <row r="255" spans="1:12" x14ac:dyDescent="0.25">
      <c r="A255" s="918"/>
      <c r="B255" s="921"/>
      <c r="C255" s="922"/>
      <c r="D255" s="923"/>
      <c r="E255" s="921"/>
      <c r="F255" s="921"/>
      <c r="G255" s="921"/>
      <c r="H255" s="924" t="s">
        <v>33</v>
      </c>
      <c r="I255" s="924"/>
      <c r="J255" s="921" t="s">
        <v>31</v>
      </c>
      <c r="K255" s="921" t="s">
        <v>32</v>
      </c>
      <c r="L255" s="925">
        <v>488.28</v>
      </c>
    </row>
    <row r="256" spans="1:12" x14ac:dyDescent="0.25">
      <c r="A256" s="918"/>
      <c r="B256" s="921"/>
      <c r="C256" s="922"/>
      <c r="D256" s="923"/>
      <c r="E256" s="921"/>
      <c r="F256" s="921"/>
      <c r="G256" s="921"/>
      <c r="H256" s="924"/>
      <c r="I256" s="924"/>
      <c r="J256" s="921"/>
      <c r="K256" s="921"/>
      <c r="L256" s="925"/>
    </row>
    <row r="257" spans="1:12" ht="24" x14ac:dyDescent="0.25">
      <c r="A257" s="918"/>
      <c r="B257" s="9" t="s">
        <v>34</v>
      </c>
      <c r="C257" s="13" t="s">
        <v>35</v>
      </c>
      <c r="D257" s="13" t="s">
        <v>36</v>
      </c>
      <c r="E257" s="13" t="s">
        <v>37</v>
      </c>
      <c r="F257" s="920"/>
      <c r="G257" s="920"/>
      <c r="H257" s="924" t="s">
        <v>38</v>
      </c>
      <c r="I257" s="924"/>
      <c r="J257" s="921" t="s">
        <v>31</v>
      </c>
      <c r="K257" s="921" t="s">
        <v>32</v>
      </c>
      <c r="L257" s="925">
        <v>114.67</v>
      </c>
    </row>
    <row r="258" spans="1:12" ht="22.8" x14ac:dyDescent="0.25">
      <c r="A258" s="918"/>
      <c r="B258" s="14" t="s">
        <v>229</v>
      </c>
      <c r="C258" s="14" t="s">
        <v>4951</v>
      </c>
      <c r="D258" s="15">
        <v>43694</v>
      </c>
      <c r="E258" s="14" t="s">
        <v>4952</v>
      </c>
      <c r="F258" s="920"/>
      <c r="G258" s="920"/>
      <c r="H258" s="924"/>
      <c r="I258" s="924"/>
      <c r="J258" s="921"/>
      <c r="K258" s="921"/>
      <c r="L258" s="925"/>
    </row>
    <row r="259" spans="1:12" ht="24" x14ac:dyDescent="0.25">
      <c r="A259" s="918">
        <v>1747</v>
      </c>
      <c r="B259" s="9" t="s">
        <v>22</v>
      </c>
      <c r="C259" s="13" t="s">
        <v>23</v>
      </c>
      <c r="D259" s="13" t="s">
        <v>24</v>
      </c>
      <c r="E259" s="13" t="s">
        <v>25</v>
      </c>
      <c r="F259" s="919" t="s">
        <v>17</v>
      </c>
      <c r="G259" s="919"/>
      <c r="H259" s="920"/>
      <c r="I259" s="920"/>
      <c r="J259" s="920"/>
      <c r="K259" s="920"/>
      <c r="L259" s="920"/>
    </row>
    <row r="260" spans="1:12" x14ac:dyDescent="0.25">
      <c r="A260" s="918"/>
      <c r="B260" s="921" t="s">
        <v>4947</v>
      </c>
      <c r="C260" s="922" t="s">
        <v>4950</v>
      </c>
      <c r="D260" s="923">
        <v>43677</v>
      </c>
      <c r="E260" s="921" t="s">
        <v>1164</v>
      </c>
      <c r="F260" s="921" t="s">
        <v>2110</v>
      </c>
      <c r="G260" s="921"/>
      <c r="H260" s="924" t="s">
        <v>30</v>
      </c>
      <c r="I260" s="924"/>
      <c r="J260" s="14" t="s">
        <v>31</v>
      </c>
      <c r="K260" s="14" t="s">
        <v>32</v>
      </c>
      <c r="L260" s="16">
        <v>1444.05</v>
      </c>
    </row>
    <row r="261" spans="1:12" x14ac:dyDescent="0.25">
      <c r="A261" s="918"/>
      <c r="B261" s="921"/>
      <c r="C261" s="922"/>
      <c r="D261" s="923"/>
      <c r="E261" s="921"/>
      <c r="F261" s="921"/>
      <c r="G261" s="921"/>
      <c r="H261" s="924" t="s">
        <v>33</v>
      </c>
      <c r="I261" s="924"/>
      <c r="J261" s="921" t="s">
        <v>31</v>
      </c>
      <c r="K261" s="921" t="s">
        <v>32</v>
      </c>
      <c r="L261" s="925">
        <v>7078.28</v>
      </c>
    </row>
    <row r="262" spans="1:12" x14ac:dyDescent="0.25">
      <c r="A262" s="918"/>
      <c r="B262" s="921"/>
      <c r="C262" s="922"/>
      <c r="D262" s="923"/>
      <c r="E262" s="921"/>
      <c r="F262" s="921"/>
      <c r="G262" s="921"/>
      <c r="H262" s="924"/>
      <c r="I262" s="924"/>
      <c r="J262" s="921"/>
      <c r="K262" s="921"/>
      <c r="L262" s="925"/>
    </row>
    <row r="263" spans="1:12" ht="24" x14ac:dyDescent="0.25">
      <c r="A263" s="918"/>
      <c r="B263" s="9" t="s">
        <v>34</v>
      </c>
      <c r="C263" s="13" t="s">
        <v>35</v>
      </c>
      <c r="D263" s="13" t="s">
        <v>36</v>
      </c>
      <c r="E263" s="13" t="s">
        <v>37</v>
      </c>
      <c r="F263" s="920"/>
      <c r="G263" s="920"/>
      <c r="H263" s="924" t="s">
        <v>38</v>
      </c>
      <c r="I263" s="924"/>
      <c r="J263" s="921" t="s">
        <v>31</v>
      </c>
      <c r="K263" s="921" t="s">
        <v>32</v>
      </c>
      <c r="L263" s="925">
        <v>80.03</v>
      </c>
    </row>
    <row r="264" spans="1:12" ht="22.8" x14ac:dyDescent="0.25">
      <c r="A264" s="918"/>
      <c r="B264" s="14" t="s">
        <v>229</v>
      </c>
      <c r="C264" s="14" t="s">
        <v>2110</v>
      </c>
      <c r="D264" s="15">
        <v>43694</v>
      </c>
      <c r="E264" s="14" t="s">
        <v>4952</v>
      </c>
      <c r="F264" s="920"/>
      <c r="G264" s="920"/>
      <c r="H264" s="924"/>
      <c r="I264" s="924"/>
      <c r="J264" s="921"/>
      <c r="K264" s="921"/>
      <c r="L264" s="925"/>
    </row>
    <row r="265" spans="1:12" ht="24" x14ac:dyDescent="0.25">
      <c r="A265" s="918">
        <v>1748</v>
      </c>
      <c r="B265" s="9" t="s">
        <v>22</v>
      </c>
      <c r="C265" s="13" t="s">
        <v>23</v>
      </c>
      <c r="D265" s="13" t="s">
        <v>24</v>
      </c>
      <c r="E265" s="13" t="s">
        <v>25</v>
      </c>
      <c r="F265" s="919" t="s">
        <v>17</v>
      </c>
      <c r="G265" s="919"/>
      <c r="H265" s="920"/>
      <c r="I265" s="920"/>
      <c r="J265" s="920"/>
      <c r="K265" s="920"/>
      <c r="L265" s="920"/>
    </row>
    <row r="266" spans="1:12" x14ac:dyDescent="0.25">
      <c r="A266" s="918"/>
      <c r="B266" s="921" t="s">
        <v>4953</v>
      </c>
      <c r="C266" s="922" t="s">
        <v>4954</v>
      </c>
      <c r="D266" s="923">
        <v>43677</v>
      </c>
      <c r="E266" s="921" t="s">
        <v>1164</v>
      </c>
      <c r="F266" s="921" t="s">
        <v>4951</v>
      </c>
      <c r="G266" s="921"/>
      <c r="H266" s="924" t="s">
        <v>30</v>
      </c>
      <c r="I266" s="924"/>
      <c r="J266" s="14" t="s">
        <v>31</v>
      </c>
      <c r="K266" s="14" t="s">
        <v>32</v>
      </c>
      <c r="L266" s="16">
        <v>816</v>
      </c>
    </row>
    <row r="267" spans="1:12" x14ac:dyDescent="0.25">
      <c r="A267" s="918"/>
      <c r="B267" s="921"/>
      <c r="C267" s="922"/>
      <c r="D267" s="923"/>
      <c r="E267" s="921"/>
      <c r="F267" s="921"/>
      <c r="G267" s="921"/>
      <c r="H267" s="924" t="s">
        <v>33</v>
      </c>
      <c r="I267" s="924"/>
      <c r="J267" s="921" t="s">
        <v>31</v>
      </c>
      <c r="K267" s="921" t="s">
        <v>32</v>
      </c>
      <c r="L267" s="925">
        <v>731.98</v>
      </c>
    </row>
    <row r="268" spans="1:12" x14ac:dyDescent="0.25">
      <c r="A268" s="918"/>
      <c r="B268" s="921"/>
      <c r="C268" s="922"/>
      <c r="D268" s="923"/>
      <c r="E268" s="921"/>
      <c r="F268" s="921"/>
      <c r="G268" s="921"/>
      <c r="H268" s="924"/>
      <c r="I268" s="924"/>
      <c r="J268" s="921"/>
      <c r="K268" s="921"/>
      <c r="L268" s="925"/>
    </row>
    <row r="269" spans="1:12" ht="24" x14ac:dyDescent="0.25">
      <c r="A269" s="918"/>
      <c r="B269" s="9" t="s">
        <v>34</v>
      </c>
      <c r="C269" s="13" t="s">
        <v>35</v>
      </c>
      <c r="D269" s="13" t="s">
        <v>36</v>
      </c>
      <c r="E269" s="13" t="s">
        <v>37</v>
      </c>
      <c r="F269" s="920"/>
      <c r="G269" s="920"/>
      <c r="H269" s="924" t="s">
        <v>38</v>
      </c>
      <c r="I269" s="924"/>
      <c r="J269" s="921" t="s">
        <v>31</v>
      </c>
      <c r="K269" s="921" t="s">
        <v>32</v>
      </c>
      <c r="L269" s="925">
        <v>156.5</v>
      </c>
    </row>
    <row r="270" spans="1:12" ht="22.8" x14ac:dyDescent="0.25">
      <c r="A270" s="918"/>
      <c r="B270" s="14" t="s">
        <v>39</v>
      </c>
      <c r="C270" s="14" t="s">
        <v>4951</v>
      </c>
      <c r="D270" s="15">
        <v>43694</v>
      </c>
      <c r="E270" s="14" t="s">
        <v>4952</v>
      </c>
      <c r="F270" s="920"/>
      <c r="G270" s="920"/>
      <c r="H270" s="924"/>
      <c r="I270" s="924"/>
      <c r="J270" s="921"/>
      <c r="K270" s="921"/>
      <c r="L270" s="925"/>
    </row>
    <row r="271" spans="1:12" ht="24" x14ac:dyDescent="0.25">
      <c r="A271" s="918">
        <v>1749</v>
      </c>
      <c r="B271" s="9" t="s">
        <v>22</v>
      </c>
      <c r="C271" s="13" t="s">
        <v>23</v>
      </c>
      <c r="D271" s="13" t="s">
        <v>24</v>
      </c>
      <c r="E271" s="13" t="s">
        <v>25</v>
      </c>
      <c r="F271" s="919" t="s">
        <v>17</v>
      </c>
      <c r="G271" s="919"/>
      <c r="H271" s="920"/>
      <c r="I271" s="920"/>
      <c r="J271" s="920"/>
      <c r="K271" s="920"/>
      <c r="L271" s="920"/>
    </row>
    <row r="272" spans="1:12" x14ac:dyDescent="0.25">
      <c r="A272" s="918"/>
      <c r="B272" s="921" t="s">
        <v>4953</v>
      </c>
      <c r="C272" s="922" t="s">
        <v>4954</v>
      </c>
      <c r="D272" s="923">
        <v>43677</v>
      </c>
      <c r="E272" s="921" t="s">
        <v>1164</v>
      </c>
      <c r="F272" s="921" t="s">
        <v>2110</v>
      </c>
      <c r="G272" s="921"/>
      <c r="H272" s="924" t="s">
        <v>30</v>
      </c>
      <c r="I272" s="924"/>
      <c r="J272" s="14" t="s">
        <v>31</v>
      </c>
      <c r="K272" s="14" t="s">
        <v>32</v>
      </c>
      <c r="L272" s="16">
        <v>505</v>
      </c>
    </row>
    <row r="273" spans="1:12" x14ac:dyDescent="0.25">
      <c r="A273" s="918"/>
      <c r="B273" s="921"/>
      <c r="C273" s="922"/>
      <c r="D273" s="923"/>
      <c r="E273" s="921"/>
      <c r="F273" s="921"/>
      <c r="G273" s="921"/>
      <c r="H273" s="924" t="s">
        <v>33</v>
      </c>
      <c r="I273" s="924"/>
      <c r="J273" s="921" t="s">
        <v>31</v>
      </c>
      <c r="K273" s="921" t="s">
        <v>32</v>
      </c>
      <c r="L273" s="925">
        <v>1007.74</v>
      </c>
    </row>
    <row r="274" spans="1:12" x14ac:dyDescent="0.25">
      <c r="A274" s="918"/>
      <c r="B274" s="921"/>
      <c r="C274" s="922"/>
      <c r="D274" s="923"/>
      <c r="E274" s="921"/>
      <c r="F274" s="921"/>
      <c r="G274" s="921"/>
      <c r="H274" s="924"/>
      <c r="I274" s="924"/>
      <c r="J274" s="921"/>
      <c r="K274" s="921"/>
      <c r="L274" s="925"/>
    </row>
    <row r="275" spans="1:12" ht="24" x14ac:dyDescent="0.25">
      <c r="A275" s="918"/>
      <c r="B275" s="9" t="s">
        <v>34</v>
      </c>
      <c r="C275" s="13" t="s">
        <v>35</v>
      </c>
      <c r="D275" s="13" t="s">
        <v>36</v>
      </c>
      <c r="E275" s="13" t="s">
        <v>37</v>
      </c>
      <c r="F275" s="920"/>
      <c r="G275" s="920"/>
      <c r="H275" s="924" t="s">
        <v>38</v>
      </c>
      <c r="I275" s="924"/>
      <c r="J275" s="921" t="s">
        <v>31</v>
      </c>
      <c r="K275" s="921" t="s">
        <v>32</v>
      </c>
      <c r="L275" s="925">
        <v>37.97</v>
      </c>
    </row>
    <row r="276" spans="1:12" ht="22.8" x14ac:dyDescent="0.25">
      <c r="A276" s="918"/>
      <c r="B276" s="14" t="s">
        <v>39</v>
      </c>
      <c r="C276" s="14" t="s">
        <v>2110</v>
      </c>
      <c r="D276" s="15">
        <v>43694</v>
      </c>
      <c r="E276" s="14" t="s">
        <v>4952</v>
      </c>
      <c r="F276" s="920"/>
      <c r="G276" s="920"/>
      <c r="H276" s="924"/>
      <c r="I276" s="924"/>
      <c r="J276" s="921"/>
      <c r="K276" s="921"/>
      <c r="L276" s="925"/>
    </row>
    <row r="277" spans="1:12" ht="24" x14ac:dyDescent="0.25">
      <c r="A277" s="918">
        <v>1750</v>
      </c>
      <c r="B277" s="9" t="s">
        <v>22</v>
      </c>
      <c r="C277" s="13" t="s">
        <v>23</v>
      </c>
      <c r="D277" s="13" t="s">
        <v>24</v>
      </c>
      <c r="E277" s="13" t="s">
        <v>25</v>
      </c>
      <c r="F277" s="919" t="s">
        <v>17</v>
      </c>
      <c r="G277" s="919"/>
      <c r="H277" s="920"/>
      <c r="I277" s="920"/>
      <c r="J277" s="920"/>
      <c r="K277" s="920"/>
      <c r="L277" s="920"/>
    </row>
    <row r="278" spans="1:12" x14ac:dyDescent="0.25">
      <c r="A278" s="918"/>
      <c r="B278" s="921" t="s">
        <v>4955</v>
      </c>
      <c r="C278" s="922" t="s">
        <v>4956</v>
      </c>
      <c r="D278" s="923">
        <v>43585</v>
      </c>
      <c r="E278" s="921" t="s">
        <v>266</v>
      </c>
      <c r="F278" s="921" t="s">
        <v>363</v>
      </c>
      <c r="G278" s="921"/>
      <c r="H278" s="924" t="s">
        <v>30</v>
      </c>
      <c r="I278" s="924"/>
      <c r="J278" s="14" t="s">
        <v>31</v>
      </c>
      <c r="K278" s="14" t="s">
        <v>32</v>
      </c>
      <c r="L278" s="16">
        <v>389</v>
      </c>
    </row>
    <row r="279" spans="1:12" x14ac:dyDescent="0.25">
      <c r="A279" s="918"/>
      <c r="B279" s="921"/>
      <c r="C279" s="922"/>
      <c r="D279" s="923"/>
      <c r="E279" s="921"/>
      <c r="F279" s="921"/>
      <c r="G279" s="921"/>
      <c r="H279" s="924" t="s">
        <v>33</v>
      </c>
      <c r="I279" s="924"/>
      <c r="J279" s="14" t="s">
        <v>31</v>
      </c>
      <c r="K279" s="14" t="s">
        <v>32</v>
      </c>
      <c r="L279" s="16">
        <v>459.13</v>
      </c>
    </row>
    <row r="280" spans="1:12" ht="24" x14ac:dyDescent="0.25">
      <c r="A280" s="918"/>
      <c r="B280" s="9" t="s">
        <v>34</v>
      </c>
      <c r="C280" s="13" t="s">
        <v>35</v>
      </c>
      <c r="D280" s="13" t="s">
        <v>36</v>
      </c>
      <c r="E280" s="13" t="s">
        <v>37</v>
      </c>
      <c r="F280" s="920"/>
      <c r="G280" s="920"/>
      <c r="H280" s="924" t="s">
        <v>38</v>
      </c>
      <c r="I280" s="924"/>
      <c r="J280" s="921" t="s">
        <v>31</v>
      </c>
      <c r="K280" s="921" t="s">
        <v>31</v>
      </c>
      <c r="L280" s="925">
        <v>0</v>
      </c>
    </row>
    <row r="281" spans="1:12" ht="22.8" x14ac:dyDescent="0.25">
      <c r="A281" s="918"/>
      <c r="B281" s="14" t="s">
        <v>204</v>
      </c>
      <c r="C281" s="14" t="s">
        <v>363</v>
      </c>
      <c r="D281" s="15">
        <v>43587</v>
      </c>
      <c r="E281" s="14" t="s">
        <v>1353</v>
      </c>
      <c r="F281" s="920"/>
      <c r="G281" s="920"/>
      <c r="H281" s="924"/>
      <c r="I281" s="924"/>
      <c r="J281" s="921"/>
      <c r="K281" s="921"/>
      <c r="L281" s="925"/>
    </row>
    <row r="282" spans="1:12" ht="24" x14ac:dyDescent="0.25">
      <c r="A282" s="918">
        <v>1751</v>
      </c>
      <c r="B282" s="9" t="s">
        <v>22</v>
      </c>
      <c r="C282" s="13" t="s">
        <v>23</v>
      </c>
      <c r="D282" s="13" t="s">
        <v>24</v>
      </c>
      <c r="E282" s="13" t="s">
        <v>25</v>
      </c>
      <c r="F282" s="919" t="s">
        <v>17</v>
      </c>
      <c r="G282" s="919"/>
      <c r="H282" s="920"/>
      <c r="I282" s="920"/>
      <c r="J282" s="920"/>
      <c r="K282" s="920"/>
      <c r="L282" s="920"/>
    </row>
    <row r="283" spans="1:12" x14ac:dyDescent="0.25">
      <c r="A283" s="918"/>
      <c r="B283" s="921" t="s">
        <v>4957</v>
      </c>
      <c r="C283" s="922" t="s">
        <v>4958</v>
      </c>
      <c r="D283" s="923">
        <v>43570</v>
      </c>
      <c r="E283" s="921" t="s">
        <v>2854</v>
      </c>
      <c r="F283" s="921" t="s">
        <v>4959</v>
      </c>
      <c r="G283" s="921"/>
      <c r="H283" s="924" t="s">
        <v>30</v>
      </c>
      <c r="I283" s="924"/>
      <c r="J283" s="14" t="s">
        <v>32</v>
      </c>
      <c r="K283" s="14" t="s">
        <v>32</v>
      </c>
      <c r="L283" s="16">
        <v>896.5</v>
      </c>
    </row>
    <row r="284" spans="1:12" x14ac:dyDescent="0.25">
      <c r="A284" s="918"/>
      <c r="B284" s="921"/>
      <c r="C284" s="922"/>
      <c r="D284" s="923"/>
      <c r="E284" s="921"/>
      <c r="F284" s="921"/>
      <c r="G284" s="921"/>
      <c r="H284" s="924" t="s">
        <v>33</v>
      </c>
      <c r="I284" s="924"/>
      <c r="J284" s="14" t="s">
        <v>31</v>
      </c>
      <c r="K284" s="14" t="s">
        <v>31</v>
      </c>
      <c r="L284" s="16">
        <v>0</v>
      </c>
    </row>
    <row r="285" spans="1:12" ht="24" x14ac:dyDescent="0.25">
      <c r="A285" s="918"/>
      <c r="B285" s="9" t="s">
        <v>34</v>
      </c>
      <c r="C285" s="13" t="s">
        <v>35</v>
      </c>
      <c r="D285" s="13" t="s">
        <v>36</v>
      </c>
      <c r="E285" s="13" t="s">
        <v>37</v>
      </c>
      <c r="F285" s="920"/>
      <c r="G285" s="920"/>
      <c r="H285" s="924" t="s">
        <v>38</v>
      </c>
      <c r="I285" s="924"/>
      <c r="J285" s="921" t="s">
        <v>32</v>
      </c>
      <c r="K285" s="921" t="s">
        <v>31</v>
      </c>
      <c r="L285" s="925">
        <v>189.5</v>
      </c>
    </row>
    <row r="286" spans="1:12" ht="22.8" x14ac:dyDescent="0.25">
      <c r="A286" s="918"/>
      <c r="B286" s="14" t="s">
        <v>429</v>
      </c>
      <c r="C286" s="14" t="s">
        <v>4959</v>
      </c>
      <c r="D286" s="15">
        <v>43575</v>
      </c>
      <c r="E286" s="14" t="s">
        <v>3196</v>
      </c>
      <c r="F286" s="920"/>
      <c r="G286" s="920"/>
      <c r="H286" s="924"/>
      <c r="I286" s="924"/>
      <c r="J286" s="921"/>
      <c r="K286" s="921"/>
      <c r="L286" s="925"/>
    </row>
    <row r="287" spans="1:12" ht="24" x14ac:dyDescent="0.25">
      <c r="A287" s="918">
        <v>1752</v>
      </c>
      <c r="B287" s="9" t="s">
        <v>22</v>
      </c>
      <c r="C287" s="13" t="s">
        <v>23</v>
      </c>
      <c r="D287" s="13" t="s">
        <v>24</v>
      </c>
      <c r="E287" s="13" t="s">
        <v>25</v>
      </c>
      <c r="F287" s="919" t="s">
        <v>17</v>
      </c>
      <c r="G287" s="919"/>
      <c r="H287" s="920"/>
      <c r="I287" s="920"/>
      <c r="J287" s="920"/>
      <c r="K287" s="920"/>
      <c r="L287" s="920"/>
    </row>
    <row r="288" spans="1:12" x14ac:dyDescent="0.25">
      <c r="A288" s="918"/>
      <c r="B288" s="921" t="s">
        <v>4957</v>
      </c>
      <c r="C288" s="922" t="s">
        <v>4960</v>
      </c>
      <c r="D288" s="923">
        <v>43633</v>
      </c>
      <c r="E288" s="921" t="s">
        <v>2854</v>
      </c>
      <c r="F288" s="921" t="s">
        <v>4959</v>
      </c>
      <c r="G288" s="921"/>
      <c r="H288" s="924" t="s">
        <v>30</v>
      </c>
      <c r="I288" s="924"/>
      <c r="J288" s="14" t="s">
        <v>31</v>
      </c>
      <c r="K288" s="14" t="s">
        <v>32</v>
      </c>
      <c r="L288" s="16">
        <v>268.60000000000002</v>
      </c>
    </row>
    <row r="289" spans="1:12" x14ac:dyDescent="0.25">
      <c r="A289" s="918"/>
      <c r="B289" s="921"/>
      <c r="C289" s="922"/>
      <c r="D289" s="923"/>
      <c r="E289" s="921"/>
      <c r="F289" s="921"/>
      <c r="G289" s="921"/>
      <c r="H289" s="924" t="s">
        <v>33</v>
      </c>
      <c r="I289" s="924"/>
      <c r="J289" s="14" t="s">
        <v>31</v>
      </c>
      <c r="K289" s="14" t="s">
        <v>32</v>
      </c>
      <c r="L289" s="16">
        <v>335.74</v>
      </c>
    </row>
    <row r="290" spans="1:12" ht="24" x14ac:dyDescent="0.25">
      <c r="A290" s="918"/>
      <c r="B290" s="9" t="s">
        <v>34</v>
      </c>
      <c r="C290" s="13" t="s">
        <v>35</v>
      </c>
      <c r="D290" s="13" t="s">
        <v>36</v>
      </c>
      <c r="E290" s="13" t="s">
        <v>37</v>
      </c>
      <c r="F290" s="920"/>
      <c r="G290" s="920"/>
      <c r="H290" s="924" t="s">
        <v>38</v>
      </c>
      <c r="I290" s="924"/>
      <c r="J290" s="921" t="s">
        <v>31</v>
      </c>
      <c r="K290" s="921" t="s">
        <v>31</v>
      </c>
      <c r="L290" s="925">
        <v>0</v>
      </c>
    </row>
    <row r="291" spans="1:12" ht="22.8" x14ac:dyDescent="0.25">
      <c r="A291" s="918"/>
      <c r="B291" s="14" t="s">
        <v>429</v>
      </c>
      <c r="C291" s="14" t="s">
        <v>4959</v>
      </c>
      <c r="D291" s="15">
        <v>43638</v>
      </c>
      <c r="E291" s="14" t="s">
        <v>619</v>
      </c>
      <c r="F291" s="920"/>
      <c r="G291" s="920"/>
      <c r="H291" s="924"/>
      <c r="I291" s="924"/>
      <c r="J291" s="921"/>
      <c r="K291" s="921"/>
      <c r="L291" s="925"/>
    </row>
    <row r="292" spans="1:12" ht="24" x14ac:dyDescent="0.25">
      <c r="A292" s="918">
        <v>1753</v>
      </c>
      <c r="B292" s="9" t="s">
        <v>22</v>
      </c>
      <c r="C292" s="13" t="s">
        <v>23</v>
      </c>
      <c r="D292" s="13" t="s">
        <v>24</v>
      </c>
      <c r="E292" s="13" t="s">
        <v>25</v>
      </c>
      <c r="F292" s="919" t="s">
        <v>17</v>
      </c>
      <c r="G292" s="919"/>
      <c r="H292" s="920"/>
      <c r="I292" s="920"/>
      <c r="J292" s="920"/>
      <c r="K292" s="920"/>
      <c r="L292" s="920"/>
    </row>
    <row r="293" spans="1:12" x14ac:dyDescent="0.25">
      <c r="A293" s="918"/>
      <c r="B293" s="921" t="s">
        <v>4961</v>
      </c>
      <c r="C293" s="921" t="s">
        <v>4962</v>
      </c>
      <c r="D293" s="923">
        <v>43572</v>
      </c>
      <c r="E293" s="921" t="s">
        <v>115</v>
      </c>
      <c r="F293" s="921" t="s">
        <v>168</v>
      </c>
      <c r="G293" s="921"/>
      <c r="H293" s="924" t="s">
        <v>30</v>
      </c>
      <c r="I293" s="924"/>
      <c r="J293" s="14" t="s">
        <v>31</v>
      </c>
      <c r="K293" s="14" t="s">
        <v>32</v>
      </c>
      <c r="L293" s="16">
        <v>226</v>
      </c>
    </row>
    <row r="294" spans="1:12" x14ac:dyDescent="0.25">
      <c r="A294" s="918"/>
      <c r="B294" s="921"/>
      <c r="C294" s="921"/>
      <c r="D294" s="923"/>
      <c r="E294" s="921"/>
      <c r="F294" s="921"/>
      <c r="G294" s="921"/>
      <c r="H294" s="924" t="s">
        <v>33</v>
      </c>
      <c r="I294" s="924"/>
      <c r="J294" s="14" t="s">
        <v>31</v>
      </c>
      <c r="K294" s="14" t="s">
        <v>32</v>
      </c>
      <c r="L294" s="16">
        <v>491.6</v>
      </c>
    </row>
    <row r="295" spans="1:12" ht="24" x14ac:dyDescent="0.25">
      <c r="A295" s="918"/>
      <c r="B295" s="9" t="s">
        <v>34</v>
      </c>
      <c r="C295" s="13" t="s">
        <v>35</v>
      </c>
      <c r="D295" s="13" t="s">
        <v>36</v>
      </c>
      <c r="E295" s="13" t="s">
        <v>37</v>
      </c>
      <c r="F295" s="920"/>
      <c r="G295" s="920"/>
      <c r="H295" s="924" t="s">
        <v>38</v>
      </c>
      <c r="I295" s="924"/>
      <c r="J295" s="921" t="s">
        <v>31</v>
      </c>
      <c r="K295" s="921" t="s">
        <v>31</v>
      </c>
      <c r="L295" s="925">
        <v>0</v>
      </c>
    </row>
    <row r="296" spans="1:12" ht="22.8" x14ac:dyDescent="0.25">
      <c r="A296" s="918"/>
      <c r="B296" s="14" t="s">
        <v>605</v>
      </c>
      <c r="C296" s="14" t="s">
        <v>168</v>
      </c>
      <c r="D296" s="15">
        <v>43574</v>
      </c>
      <c r="E296" s="14" t="s">
        <v>170</v>
      </c>
      <c r="F296" s="920"/>
      <c r="G296" s="920"/>
      <c r="H296" s="924"/>
      <c r="I296" s="924"/>
      <c r="J296" s="921"/>
      <c r="K296" s="921"/>
      <c r="L296" s="925"/>
    </row>
    <row r="297" spans="1:12" ht="24" x14ac:dyDescent="0.25">
      <c r="A297" s="918">
        <v>1754</v>
      </c>
      <c r="B297" s="9" t="s">
        <v>22</v>
      </c>
      <c r="C297" s="13" t="s">
        <v>23</v>
      </c>
      <c r="D297" s="13" t="s">
        <v>24</v>
      </c>
      <c r="E297" s="13" t="s">
        <v>25</v>
      </c>
      <c r="F297" s="919" t="s">
        <v>17</v>
      </c>
      <c r="G297" s="919"/>
      <c r="H297" s="920"/>
      <c r="I297" s="920"/>
      <c r="J297" s="920"/>
      <c r="K297" s="920"/>
      <c r="L297" s="920"/>
    </row>
    <row r="298" spans="1:12" x14ac:dyDescent="0.25">
      <c r="A298" s="918"/>
      <c r="B298" s="921" t="s">
        <v>4963</v>
      </c>
      <c r="C298" s="922" t="s">
        <v>4964</v>
      </c>
      <c r="D298" s="923">
        <v>43625</v>
      </c>
      <c r="E298" s="921" t="s">
        <v>633</v>
      </c>
      <c r="F298" s="921" t="s">
        <v>4965</v>
      </c>
      <c r="G298" s="921"/>
      <c r="H298" s="924" t="s">
        <v>30</v>
      </c>
      <c r="I298" s="924"/>
      <c r="J298" s="14" t="s">
        <v>31</v>
      </c>
      <c r="K298" s="14" t="s">
        <v>32</v>
      </c>
      <c r="L298" s="16">
        <v>1025.2</v>
      </c>
    </row>
    <row r="299" spans="1:12" x14ac:dyDescent="0.25">
      <c r="A299" s="918"/>
      <c r="B299" s="921"/>
      <c r="C299" s="922"/>
      <c r="D299" s="923"/>
      <c r="E299" s="921"/>
      <c r="F299" s="921"/>
      <c r="G299" s="921"/>
      <c r="H299" s="924" t="s">
        <v>33</v>
      </c>
      <c r="I299" s="924"/>
      <c r="J299" s="921" t="s">
        <v>31</v>
      </c>
      <c r="K299" s="921" t="s">
        <v>31</v>
      </c>
      <c r="L299" s="925">
        <v>0</v>
      </c>
    </row>
    <row r="300" spans="1:12" x14ac:dyDescent="0.25">
      <c r="A300" s="918"/>
      <c r="B300" s="921"/>
      <c r="C300" s="922"/>
      <c r="D300" s="923"/>
      <c r="E300" s="921"/>
      <c r="F300" s="921"/>
      <c r="G300" s="921"/>
      <c r="H300" s="924"/>
      <c r="I300" s="924"/>
      <c r="J300" s="921"/>
      <c r="K300" s="921"/>
      <c r="L300" s="925"/>
    </row>
    <row r="301" spans="1:12" ht="24" x14ac:dyDescent="0.25">
      <c r="A301" s="918"/>
      <c r="B301" s="9" t="s">
        <v>34</v>
      </c>
      <c r="C301" s="13" t="s">
        <v>35</v>
      </c>
      <c r="D301" s="13" t="s">
        <v>36</v>
      </c>
      <c r="E301" s="13" t="s">
        <v>37</v>
      </c>
      <c r="F301" s="920"/>
      <c r="G301" s="920"/>
      <c r="H301" s="924" t="s">
        <v>38</v>
      </c>
      <c r="I301" s="924"/>
      <c r="J301" s="921" t="s">
        <v>31</v>
      </c>
      <c r="K301" s="921" t="s">
        <v>32</v>
      </c>
      <c r="L301" s="925">
        <v>120</v>
      </c>
    </row>
    <row r="302" spans="1:12" ht="22.8" x14ac:dyDescent="0.25">
      <c r="A302" s="918"/>
      <c r="B302" s="14" t="s">
        <v>31</v>
      </c>
      <c r="C302" s="14" t="s">
        <v>4965</v>
      </c>
      <c r="D302" s="15">
        <v>43631</v>
      </c>
      <c r="E302" s="14" t="s">
        <v>1392</v>
      </c>
      <c r="F302" s="920"/>
      <c r="G302" s="920"/>
      <c r="H302" s="924"/>
      <c r="I302" s="924"/>
      <c r="J302" s="921"/>
      <c r="K302" s="921"/>
      <c r="L302" s="925"/>
    </row>
    <row r="303" spans="1:12" ht="24" x14ac:dyDescent="0.25">
      <c r="A303" s="918">
        <v>1755</v>
      </c>
      <c r="B303" s="9" t="s">
        <v>22</v>
      </c>
      <c r="C303" s="13" t="s">
        <v>23</v>
      </c>
      <c r="D303" s="13" t="s">
        <v>24</v>
      </c>
      <c r="E303" s="13" t="s">
        <v>25</v>
      </c>
      <c r="F303" s="919" t="s">
        <v>17</v>
      </c>
      <c r="G303" s="919"/>
      <c r="H303" s="920"/>
      <c r="I303" s="920"/>
      <c r="J303" s="920"/>
      <c r="K303" s="920"/>
      <c r="L303" s="920"/>
    </row>
    <row r="304" spans="1:12" x14ac:dyDescent="0.25">
      <c r="A304" s="918"/>
      <c r="B304" s="921" t="s">
        <v>4966</v>
      </c>
      <c r="C304" s="921" t="s">
        <v>4967</v>
      </c>
      <c r="D304" s="923">
        <v>43565</v>
      </c>
      <c r="E304" s="921" t="s">
        <v>481</v>
      </c>
      <c r="F304" s="921" t="s">
        <v>2135</v>
      </c>
      <c r="G304" s="921"/>
      <c r="H304" s="924" t="s">
        <v>30</v>
      </c>
      <c r="I304" s="924"/>
      <c r="J304" s="14" t="s">
        <v>31</v>
      </c>
      <c r="K304" s="14" t="s">
        <v>32</v>
      </c>
      <c r="L304" s="16">
        <v>477.5</v>
      </c>
    </row>
    <row r="305" spans="1:12" x14ac:dyDescent="0.25">
      <c r="A305" s="918"/>
      <c r="B305" s="921"/>
      <c r="C305" s="921"/>
      <c r="D305" s="923"/>
      <c r="E305" s="921"/>
      <c r="F305" s="921"/>
      <c r="G305" s="921"/>
      <c r="H305" s="924" t="s">
        <v>33</v>
      </c>
      <c r="I305" s="924"/>
      <c r="J305" s="14" t="s">
        <v>31</v>
      </c>
      <c r="K305" s="14" t="s">
        <v>32</v>
      </c>
      <c r="L305" s="16">
        <v>436.79</v>
      </c>
    </row>
    <row r="306" spans="1:12" ht="24" x14ac:dyDescent="0.25">
      <c r="A306" s="918"/>
      <c r="B306" s="9" t="s">
        <v>34</v>
      </c>
      <c r="C306" s="13" t="s">
        <v>35</v>
      </c>
      <c r="D306" s="13" t="s">
        <v>36</v>
      </c>
      <c r="E306" s="13" t="s">
        <v>37</v>
      </c>
      <c r="F306" s="920"/>
      <c r="G306" s="920"/>
      <c r="H306" s="924" t="s">
        <v>38</v>
      </c>
      <c r="I306" s="924"/>
      <c r="J306" s="921" t="s">
        <v>31</v>
      </c>
      <c r="K306" s="921" t="s">
        <v>32</v>
      </c>
      <c r="L306" s="925">
        <v>50</v>
      </c>
    </row>
    <row r="307" spans="1:12" ht="22.8" x14ac:dyDescent="0.25">
      <c r="A307" s="918"/>
      <c r="B307" s="14" t="s">
        <v>39</v>
      </c>
      <c r="C307" s="14" t="s">
        <v>2135</v>
      </c>
      <c r="D307" s="15">
        <v>43568</v>
      </c>
      <c r="E307" s="14" t="s">
        <v>2261</v>
      </c>
      <c r="F307" s="920"/>
      <c r="G307" s="920"/>
      <c r="H307" s="924"/>
      <c r="I307" s="924"/>
      <c r="J307" s="921"/>
      <c r="K307" s="921"/>
      <c r="L307" s="925"/>
    </row>
    <row r="308" spans="1:12" ht="24" x14ac:dyDescent="0.25">
      <c r="A308" s="918">
        <v>1756</v>
      </c>
      <c r="B308" s="9" t="s">
        <v>22</v>
      </c>
      <c r="C308" s="13" t="s">
        <v>23</v>
      </c>
      <c r="D308" s="13" t="s">
        <v>24</v>
      </c>
      <c r="E308" s="13" t="s">
        <v>25</v>
      </c>
      <c r="F308" s="919" t="s">
        <v>17</v>
      </c>
      <c r="G308" s="919"/>
      <c r="H308" s="920"/>
      <c r="I308" s="920"/>
      <c r="J308" s="920"/>
      <c r="K308" s="920"/>
      <c r="L308" s="920"/>
    </row>
    <row r="309" spans="1:12" x14ac:dyDescent="0.25">
      <c r="A309" s="918"/>
      <c r="B309" s="921" t="s">
        <v>4968</v>
      </c>
      <c r="C309" s="921" t="s">
        <v>4969</v>
      </c>
      <c r="D309" s="923">
        <v>43584</v>
      </c>
      <c r="E309" s="921" t="s">
        <v>2514</v>
      </c>
      <c r="F309" s="921" t="s">
        <v>4970</v>
      </c>
      <c r="G309" s="921"/>
      <c r="H309" s="924" t="s">
        <v>30</v>
      </c>
      <c r="I309" s="924"/>
      <c r="J309" s="14" t="s">
        <v>31</v>
      </c>
      <c r="K309" s="14" t="s">
        <v>32</v>
      </c>
      <c r="L309" s="16">
        <v>570</v>
      </c>
    </row>
    <row r="310" spans="1:12" x14ac:dyDescent="0.25">
      <c r="A310" s="918"/>
      <c r="B310" s="921"/>
      <c r="C310" s="921"/>
      <c r="D310" s="923"/>
      <c r="E310" s="921"/>
      <c r="F310" s="921"/>
      <c r="G310" s="921"/>
      <c r="H310" s="924" t="s">
        <v>33</v>
      </c>
      <c r="I310" s="924"/>
      <c r="J310" s="14" t="s">
        <v>31</v>
      </c>
      <c r="K310" s="14" t="s">
        <v>32</v>
      </c>
      <c r="L310" s="16">
        <v>1921.7</v>
      </c>
    </row>
    <row r="311" spans="1:12" ht="24" x14ac:dyDescent="0.25">
      <c r="A311" s="918"/>
      <c r="B311" s="9" t="s">
        <v>34</v>
      </c>
      <c r="C311" s="13" t="s">
        <v>35</v>
      </c>
      <c r="D311" s="13" t="s">
        <v>36</v>
      </c>
      <c r="E311" s="13" t="s">
        <v>37</v>
      </c>
      <c r="F311" s="920"/>
      <c r="G311" s="920"/>
      <c r="H311" s="924" t="s">
        <v>38</v>
      </c>
      <c r="I311" s="924"/>
      <c r="J311" s="921" t="s">
        <v>31</v>
      </c>
      <c r="K311" s="921" t="s">
        <v>32</v>
      </c>
      <c r="L311" s="925">
        <v>118</v>
      </c>
    </row>
    <row r="312" spans="1:12" ht="22.8" x14ac:dyDescent="0.25">
      <c r="A312" s="918"/>
      <c r="B312" s="14" t="s">
        <v>353</v>
      </c>
      <c r="C312" s="14" t="s">
        <v>4970</v>
      </c>
      <c r="D312" s="15">
        <v>43590</v>
      </c>
      <c r="E312" s="14" t="s">
        <v>3133</v>
      </c>
      <c r="F312" s="920"/>
      <c r="G312" s="920"/>
      <c r="H312" s="924"/>
      <c r="I312" s="924"/>
      <c r="J312" s="921"/>
      <c r="K312" s="921"/>
      <c r="L312" s="925"/>
    </row>
    <row r="313" spans="1:12" ht="24" x14ac:dyDescent="0.25">
      <c r="A313" s="918">
        <v>1757</v>
      </c>
      <c r="B313" s="9" t="s">
        <v>22</v>
      </c>
      <c r="C313" s="13" t="s">
        <v>23</v>
      </c>
      <c r="D313" s="13" t="s">
        <v>24</v>
      </c>
      <c r="E313" s="13" t="s">
        <v>25</v>
      </c>
      <c r="F313" s="919" t="s">
        <v>17</v>
      </c>
      <c r="G313" s="919"/>
      <c r="H313" s="920"/>
      <c r="I313" s="920"/>
      <c r="J313" s="920"/>
      <c r="K313" s="920"/>
      <c r="L313" s="920"/>
    </row>
    <row r="314" spans="1:12" x14ac:dyDescent="0.25">
      <c r="A314" s="918"/>
      <c r="B314" s="921" t="s">
        <v>4971</v>
      </c>
      <c r="C314" s="922" t="s">
        <v>4972</v>
      </c>
      <c r="D314" s="923">
        <v>43712</v>
      </c>
      <c r="E314" s="921" t="s">
        <v>597</v>
      </c>
      <c r="F314" s="921" t="s">
        <v>665</v>
      </c>
      <c r="G314" s="921"/>
      <c r="H314" s="924" t="s">
        <v>30</v>
      </c>
      <c r="I314" s="924"/>
      <c r="J314" s="14" t="s">
        <v>31</v>
      </c>
      <c r="K314" s="14" t="s">
        <v>32</v>
      </c>
      <c r="L314" s="16">
        <v>874</v>
      </c>
    </row>
    <row r="315" spans="1:12" x14ac:dyDescent="0.25">
      <c r="A315" s="918"/>
      <c r="B315" s="921"/>
      <c r="C315" s="922"/>
      <c r="D315" s="923"/>
      <c r="E315" s="921"/>
      <c r="F315" s="921"/>
      <c r="G315" s="921"/>
      <c r="H315" s="924" t="s">
        <v>33</v>
      </c>
      <c r="I315" s="924"/>
      <c r="J315" s="14" t="s">
        <v>31</v>
      </c>
      <c r="K315" s="14" t="s">
        <v>32</v>
      </c>
      <c r="L315" s="16">
        <v>1005.57</v>
      </c>
    </row>
    <row r="316" spans="1:12" ht="24" x14ac:dyDescent="0.25">
      <c r="A316" s="918"/>
      <c r="B316" s="9" t="s">
        <v>34</v>
      </c>
      <c r="C316" s="13" t="s">
        <v>35</v>
      </c>
      <c r="D316" s="13" t="s">
        <v>36</v>
      </c>
      <c r="E316" s="13" t="s">
        <v>37</v>
      </c>
      <c r="F316" s="920"/>
      <c r="G316" s="920"/>
      <c r="H316" s="924" t="s">
        <v>38</v>
      </c>
      <c r="I316" s="924"/>
      <c r="J316" s="921" t="s">
        <v>31</v>
      </c>
      <c r="K316" s="921" t="s">
        <v>31</v>
      </c>
      <c r="L316" s="925">
        <v>0</v>
      </c>
    </row>
    <row r="317" spans="1:12" ht="34.200000000000003" x14ac:dyDescent="0.25">
      <c r="A317" s="918"/>
      <c r="B317" s="14" t="s">
        <v>496</v>
      </c>
      <c r="C317" s="14" t="s">
        <v>665</v>
      </c>
      <c r="D317" s="15">
        <v>43736</v>
      </c>
      <c r="E317" s="14" t="s">
        <v>4973</v>
      </c>
      <c r="F317" s="920"/>
      <c r="G317" s="920"/>
      <c r="H317" s="924"/>
      <c r="I317" s="924"/>
      <c r="J317" s="921"/>
      <c r="K317" s="921"/>
      <c r="L317" s="925"/>
    </row>
    <row r="318" spans="1:12" ht="24" x14ac:dyDescent="0.25">
      <c r="A318" s="918">
        <v>1758</v>
      </c>
      <c r="B318" s="9" t="s">
        <v>22</v>
      </c>
      <c r="C318" s="13" t="s">
        <v>23</v>
      </c>
      <c r="D318" s="13" t="s">
        <v>24</v>
      </c>
      <c r="E318" s="13" t="s">
        <v>25</v>
      </c>
      <c r="F318" s="919" t="s">
        <v>17</v>
      </c>
      <c r="G318" s="919"/>
      <c r="H318" s="920"/>
      <c r="I318" s="920"/>
      <c r="J318" s="920"/>
      <c r="K318" s="920"/>
      <c r="L318" s="920"/>
    </row>
    <row r="319" spans="1:12" x14ac:dyDescent="0.25">
      <c r="A319" s="918"/>
      <c r="B319" s="921" t="s">
        <v>4974</v>
      </c>
      <c r="C319" s="922" t="s">
        <v>4975</v>
      </c>
      <c r="D319" s="923">
        <v>43566</v>
      </c>
      <c r="E319" s="921" t="s">
        <v>410</v>
      </c>
      <c r="F319" s="921" t="s">
        <v>4976</v>
      </c>
      <c r="G319" s="921"/>
      <c r="H319" s="924" t="s">
        <v>30</v>
      </c>
      <c r="I319" s="924"/>
      <c r="J319" s="14" t="s">
        <v>31</v>
      </c>
      <c r="K319" s="14" t="s">
        <v>31</v>
      </c>
      <c r="L319" s="16">
        <v>0</v>
      </c>
    </row>
    <row r="320" spans="1:12" x14ac:dyDescent="0.25">
      <c r="A320" s="918"/>
      <c r="B320" s="921"/>
      <c r="C320" s="922"/>
      <c r="D320" s="923"/>
      <c r="E320" s="921"/>
      <c r="F320" s="921"/>
      <c r="G320" s="921"/>
      <c r="H320" s="924" t="s">
        <v>33</v>
      </c>
      <c r="I320" s="924"/>
      <c r="J320" s="921" t="s">
        <v>31</v>
      </c>
      <c r="K320" s="921" t="s">
        <v>32</v>
      </c>
      <c r="L320" s="925">
        <v>2920.21</v>
      </c>
    </row>
    <row r="321" spans="1:12" x14ac:dyDescent="0.25">
      <c r="A321" s="918"/>
      <c r="B321" s="921"/>
      <c r="C321" s="922"/>
      <c r="D321" s="923"/>
      <c r="E321" s="921"/>
      <c r="F321" s="921"/>
      <c r="G321" s="921"/>
      <c r="H321" s="924"/>
      <c r="I321" s="924"/>
      <c r="J321" s="921"/>
      <c r="K321" s="921"/>
      <c r="L321" s="925"/>
    </row>
    <row r="322" spans="1:12" ht="24" x14ac:dyDescent="0.25">
      <c r="A322" s="918"/>
      <c r="B322" s="9" t="s">
        <v>34</v>
      </c>
      <c r="C322" s="13" t="s">
        <v>35</v>
      </c>
      <c r="D322" s="13" t="s">
        <v>36</v>
      </c>
      <c r="E322" s="13" t="s">
        <v>37</v>
      </c>
      <c r="F322" s="920"/>
      <c r="G322" s="920"/>
      <c r="H322" s="924" t="s">
        <v>38</v>
      </c>
      <c r="I322" s="924"/>
      <c r="J322" s="921" t="s">
        <v>31</v>
      </c>
      <c r="K322" s="921" t="s">
        <v>31</v>
      </c>
      <c r="L322" s="925">
        <v>0</v>
      </c>
    </row>
    <row r="323" spans="1:12" ht="22.8" x14ac:dyDescent="0.25">
      <c r="A323" s="918"/>
      <c r="B323" s="14" t="s">
        <v>39</v>
      </c>
      <c r="C323" s="14" t="s">
        <v>4976</v>
      </c>
      <c r="D323" s="15">
        <v>43578</v>
      </c>
      <c r="E323" s="14" t="s">
        <v>4977</v>
      </c>
      <c r="F323" s="920"/>
      <c r="G323" s="920"/>
      <c r="H323" s="924"/>
      <c r="I323" s="924"/>
      <c r="J323" s="921"/>
      <c r="K323" s="921"/>
      <c r="L323" s="925"/>
    </row>
    <row r="324" spans="1:12" ht="24" x14ac:dyDescent="0.25">
      <c r="A324" s="918">
        <v>1759</v>
      </c>
      <c r="B324" s="9" t="s">
        <v>22</v>
      </c>
      <c r="C324" s="13" t="s">
        <v>23</v>
      </c>
      <c r="D324" s="13" t="s">
        <v>24</v>
      </c>
      <c r="E324" s="13" t="s">
        <v>25</v>
      </c>
      <c r="F324" s="919" t="s">
        <v>17</v>
      </c>
      <c r="G324" s="919"/>
      <c r="H324" s="920"/>
      <c r="I324" s="920"/>
      <c r="J324" s="920"/>
      <c r="K324" s="920"/>
      <c r="L324" s="920"/>
    </row>
    <row r="325" spans="1:12" x14ac:dyDescent="0.25">
      <c r="A325" s="918"/>
      <c r="B325" s="921" t="s">
        <v>4974</v>
      </c>
      <c r="C325" s="922" t="s">
        <v>4978</v>
      </c>
      <c r="D325" s="923">
        <v>43602</v>
      </c>
      <c r="E325" s="921" t="s">
        <v>293</v>
      </c>
      <c r="F325" s="921" t="s">
        <v>659</v>
      </c>
      <c r="G325" s="921"/>
      <c r="H325" s="924" t="s">
        <v>30</v>
      </c>
      <c r="I325" s="924"/>
      <c r="J325" s="14" t="s">
        <v>31</v>
      </c>
      <c r="K325" s="14" t="s">
        <v>32</v>
      </c>
      <c r="L325" s="16">
        <v>1140</v>
      </c>
    </row>
    <row r="326" spans="1:12" x14ac:dyDescent="0.25">
      <c r="A326" s="918"/>
      <c r="B326" s="921"/>
      <c r="C326" s="922"/>
      <c r="D326" s="923"/>
      <c r="E326" s="921"/>
      <c r="F326" s="921"/>
      <c r="G326" s="921"/>
      <c r="H326" s="924" t="s">
        <v>33</v>
      </c>
      <c r="I326" s="924"/>
      <c r="J326" s="14" t="s">
        <v>31</v>
      </c>
      <c r="K326" s="14" t="s">
        <v>31</v>
      </c>
      <c r="L326" s="16">
        <v>0</v>
      </c>
    </row>
    <row r="327" spans="1:12" ht="24" x14ac:dyDescent="0.25">
      <c r="A327" s="918"/>
      <c r="B327" s="9" t="s">
        <v>34</v>
      </c>
      <c r="C327" s="13" t="s">
        <v>35</v>
      </c>
      <c r="D327" s="13" t="s">
        <v>36</v>
      </c>
      <c r="E327" s="13" t="s">
        <v>37</v>
      </c>
      <c r="F327" s="920"/>
      <c r="G327" s="920"/>
      <c r="H327" s="924" t="s">
        <v>38</v>
      </c>
      <c r="I327" s="924"/>
      <c r="J327" s="921" t="s">
        <v>31</v>
      </c>
      <c r="K327" s="921" t="s">
        <v>31</v>
      </c>
      <c r="L327" s="925">
        <v>0</v>
      </c>
    </row>
    <row r="328" spans="1:12" ht="22.8" x14ac:dyDescent="0.25">
      <c r="A328" s="918"/>
      <c r="B328" s="14" t="s">
        <v>39</v>
      </c>
      <c r="C328" s="14" t="s">
        <v>659</v>
      </c>
      <c r="D328" s="15">
        <v>43609</v>
      </c>
      <c r="E328" s="14" t="s">
        <v>660</v>
      </c>
      <c r="F328" s="920"/>
      <c r="G328" s="920"/>
      <c r="H328" s="924"/>
      <c r="I328" s="924"/>
      <c r="J328" s="921"/>
      <c r="K328" s="921"/>
      <c r="L328" s="925"/>
    </row>
    <row r="329" spans="1:12" ht="24" x14ac:dyDescent="0.25">
      <c r="A329" s="918">
        <v>1760</v>
      </c>
      <c r="B329" s="9" t="s">
        <v>22</v>
      </c>
      <c r="C329" s="13" t="s">
        <v>23</v>
      </c>
      <c r="D329" s="13" t="s">
        <v>24</v>
      </c>
      <c r="E329" s="13" t="s">
        <v>25</v>
      </c>
      <c r="F329" s="919" t="s">
        <v>17</v>
      </c>
      <c r="G329" s="919"/>
      <c r="H329" s="920"/>
      <c r="I329" s="920"/>
      <c r="J329" s="920"/>
      <c r="K329" s="920"/>
      <c r="L329" s="920"/>
    </row>
    <row r="330" spans="1:12" x14ac:dyDescent="0.25">
      <c r="A330" s="918"/>
      <c r="B330" s="921" t="s">
        <v>4974</v>
      </c>
      <c r="C330" s="922" t="s">
        <v>4979</v>
      </c>
      <c r="D330" s="923">
        <v>43617</v>
      </c>
      <c r="E330" s="921" t="s">
        <v>410</v>
      </c>
      <c r="F330" s="921" t="s">
        <v>4980</v>
      </c>
      <c r="G330" s="921"/>
      <c r="H330" s="924" t="s">
        <v>30</v>
      </c>
      <c r="I330" s="924"/>
      <c r="J330" s="14" t="s">
        <v>31</v>
      </c>
      <c r="K330" s="14" t="s">
        <v>32</v>
      </c>
      <c r="L330" s="16">
        <v>180.07</v>
      </c>
    </row>
    <row r="331" spans="1:12" x14ac:dyDescent="0.25">
      <c r="A331" s="918"/>
      <c r="B331" s="921"/>
      <c r="C331" s="922"/>
      <c r="D331" s="923"/>
      <c r="E331" s="921"/>
      <c r="F331" s="921"/>
      <c r="G331" s="921"/>
      <c r="H331" s="924" t="s">
        <v>33</v>
      </c>
      <c r="I331" s="924"/>
      <c r="J331" s="921" t="s">
        <v>31</v>
      </c>
      <c r="K331" s="921" t="s">
        <v>32</v>
      </c>
      <c r="L331" s="925">
        <v>2985.75</v>
      </c>
    </row>
    <row r="332" spans="1:12" x14ac:dyDescent="0.25">
      <c r="A332" s="918"/>
      <c r="B332" s="921"/>
      <c r="C332" s="922"/>
      <c r="D332" s="923"/>
      <c r="E332" s="921"/>
      <c r="F332" s="921"/>
      <c r="G332" s="921"/>
      <c r="H332" s="924"/>
      <c r="I332" s="924"/>
      <c r="J332" s="921"/>
      <c r="K332" s="921"/>
      <c r="L332" s="925"/>
    </row>
    <row r="333" spans="1:12" x14ac:dyDescent="0.25">
      <c r="A333" s="918"/>
      <c r="B333" s="921"/>
      <c r="C333" s="922"/>
      <c r="D333" s="923"/>
      <c r="E333" s="921"/>
      <c r="F333" s="921"/>
      <c r="G333" s="921"/>
      <c r="H333" s="924"/>
      <c r="I333" s="924"/>
      <c r="J333" s="921"/>
      <c r="K333" s="921"/>
      <c r="L333" s="925"/>
    </row>
    <row r="334" spans="1:12" ht="24" x14ac:dyDescent="0.25">
      <c r="A334" s="918"/>
      <c r="B334" s="9" t="s">
        <v>34</v>
      </c>
      <c r="C334" s="13" t="s">
        <v>35</v>
      </c>
      <c r="D334" s="13" t="s">
        <v>36</v>
      </c>
      <c r="E334" s="13" t="s">
        <v>37</v>
      </c>
      <c r="F334" s="920"/>
      <c r="G334" s="920"/>
      <c r="H334" s="924" t="s">
        <v>38</v>
      </c>
      <c r="I334" s="924"/>
      <c r="J334" s="921" t="s">
        <v>31</v>
      </c>
      <c r="K334" s="921" t="s">
        <v>31</v>
      </c>
      <c r="L334" s="925">
        <v>0</v>
      </c>
    </row>
    <row r="335" spans="1:12" ht="22.8" x14ac:dyDescent="0.25">
      <c r="A335" s="918"/>
      <c r="B335" s="14" t="s">
        <v>39</v>
      </c>
      <c r="C335" s="14" t="s">
        <v>4980</v>
      </c>
      <c r="D335" s="15">
        <v>43625</v>
      </c>
      <c r="E335" s="14" t="s">
        <v>3117</v>
      </c>
      <c r="F335" s="920"/>
      <c r="G335" s="920"/>
      <c r="H335" s="924"/>
      <c r="I335" s="924"/>
      <c r="J335" s="921"/>
      <c r="K335" s="921"/>
      <c r="L335" s="925"/>
    </row>
    <row r="336" spans="1:12" ht="24" x14ac:dyDescent="0.25">
      <c r="A336" s="918">
        <v>1761</v>
      </c>
      <c r="B336" s="9" t="s">
        <v>22</v>
      </c>
      <c r="C336" s="13" t="s">
        <v>23</v>
      </c>
      <c r="D336" s="13" t="s">
        <v>24</v>
      </c>
      <c r="E336" s="13" t="s">
        <v>25</v>
      </c>
      <c r="F336" s="919" t="s">
        <v>17</v>
      </c>
      <c r="G336" s="919"/>
      <c r="H336" s="920"/>
      <c r="I336" s="920"/>
      <c r="J336" s="920"/>
      <c r="K336" s="920"/>
      <c r="L336" s="920"/>
    </row>
    <row r="337" spans="1:12" x14ac:dyDescent="0.25">
      <c r="A337" s="918"/>
      <c r="B337" s="921" t="s">
        <v>4974</v>
      </c>
      <c r="C337" s="922" t="s">
        <v>4981</v>
      </c>
      <c r="D337" s="923">
        <v>43635</v>
      </c>
      <c r="E337" s="921" t="s">
        <v>4982</v>
      </c>
      <c r="F337" s="921" t="s">
        <v>1939</v>
      </c>
      <c r="G337" s="921"/>
      <c r="H337" s="924" t="s">
        <v>30</v>
      </c>
      <c r="I337" s="924"/>
      <c r="J337" s="14" t="s">
        <v>31</v>
      </c>
      <c r="K337" s="14" t="s">
        <v>32</v>
      </c>
      <c r="L337" s="16">
        <v>211.73</v>
      </c>
    </row>
    <row r="338" spans="1:12" x14ac:dyDescent="0.25">
      <c r="A338" s="918"/>
      <c r="B338" s="921"/>
      <c r="C338" s="922"/>
      <c r="D338" s="923"/>
      <c r="E338" s="921"/>
      <c r="F338" s="921"/>
      <c r="G338" s="921"/>
      <c r="H338" s="924" t="s">
        <v>33</v>
      </c>
      <c r="I338" s="924"/>
      <c r="J338" s="14" t="s">
        <v>31</v>
      </c>
      <c r="K338" s="14" t="s">
        <v>32</v>
      </c>
      <c r="L338" s="16">
        <v>422.6</v>
      </c>
    </row>
    <row r="339" spans="1:12" ht="24" x14ac:dyDescent="0.25">
      <c r="A339" s="918"/>
      <c r="B339" s="9" t="s">
        <v>34</v>
      </c>
      <c r="C339" s="13" t="s">
        <v>35</v>
      </c>
      <c r="D339" s="13" t="s">
        <v>36</v>
      </c>
      <c r="E339" s="13" t="s">
        <v>37</v>
      </c>
      <c r="F339" s="920"/>
      <c r="G339" s="920"/>
      <c r="H339" s="924" t="s">
        <v>38</v>
      </c>
      <c r="I339" s="924"/>
      <c r="J339" s="921" t="s">
        <v>31</v>
      </c>
      <c r="K339" s="921" t="s">
        <v>32</v>
      </c>
      <c r="L339" s="925">
        <v>76</v>
      </c>
    </row>
    <row r="340" spans="1:12" ht="22.8" x14ac:dyDescent="0.25">
      <c r="A340" s="918"/>
      <c r="B340" s="14" t="s">
        <v>39</v>
      </c>
      <c r="C340" s="14" t="s">
        <v>1939</v>
      </c>
      <c r="D340" s="15">
        <v>43636</v>
      </c>
      <c r="E340" s="14" t="s">
        <v>2820</v>
      </c>
      <c r="F340" s="920"/>
      <c r="G340" s="920"/>
      <c r="H340" s="924"/>
      <c r="I340" s="924"/>
      <c r="J340" s="921"/>
      <c r="K340" s="921"/>
      <c r="L340" s="925"/>
    </row>
    <row r="341" spans="1:12" ht="24" x14ac:dyDescent="0.25">
      <c r="A341" s="918">
        <v>1762</v>
      </c>
      <c r="B341" s="9" t="s">
        <v>22</v>
      </c>
      <c r="C341" s="13" t="s">
        <v>23</v>
      </c>
      <c r="D341" s="13" t="s">
        <v>24</v>
      </c>
      <c r="E341" s="13" t="s">
        <v>25</v>
      </c>
      <c r="F341" s="919" t="s">
        <v>17</v>
      </c>
      <c r="G341" s="919"/>
      <c r="H341" s="920"/>
      <c r="I341" s="920"/>
      <c r="J341" s="920"/>
      <c r="K341" s="920"/>
      <c r="L341" s="920"/>
    </row>
    <row r="342" spans="1:12" x14ac:dyDescent="0.25">
      <c r="A342" s="918"/>
      <c r="B342" s="921" t="s">
        <v>4983</v>
      </c>
      <c r="C342" s="922" t="s">
        <v>4984</v>
      </c>
      <c r="D342" s="923">
        <v>43660</v>
      </c>
      <c r="E342" s="921" t="s">
        <v>410</v>
      </c>
      <c r="F342" s="921" t="s">
        <v>4634</v>
      </c>
      <c r="G342" s="921"/>
      <c r="H342" s="924" t="s">
        <v>30</v>
      </c>
      <c r="I342" s="924"/>
      <c r="J342" s="14" t="s">
        <v>31</v>
      </c>
      <c r="K342" s="14" t="s">
        <v>32</v>
      </c>
      <c r="L342" s="16">
        <v>768.54</v>
      </c>
    </row>
    <row r="343" spans="1:12" x14ac:dyDescent="0.25">
      <c r="A343" s="918"/>
      <c r="B343" s="921"/>
      <c r="C343" s="922"/>
      <c r="D343" s="923"/>
      <c r="E343" s="921"/>
      <c r="F343" s="921"/>
      <c r="G343" s="921"/>
      <c r="H343" s="924" t="s">
        <v>33</v>
      </c>
      <c r="I343" s="924"/>
      <c r="J343" s="921" t="s">
        <v>31</v>
      </c>
      <c r="K343" s="921" t="s">
        <v>32</v>
      </c>
      <c r="L343" s="925">
        <v>103</v>
      </c>
    </row>
    <row r="344" spans="1:12" x14ac:dyDescent="0.25">
      <c r="A344" s="918"/>
      <c r="B344" s="921"/>
      <c r="C344" s="922"/>
      <c r="D344" s="923"/>
      <c r="E344" s="921"/>
      <c r="F344" s="921"/>
      <c r="G344" s="921"/>
      <c r="H344" s="924"/>
      <c r="I344" s="924"/>
      <c r="J344" s="921"/>
      <c r="K344" s="921"/>
      <c r="L344" s="925"/>
    </row>
    <row r="345" spans="1:12" ht="24" x14ac:dyDescent="0.25">
      <c r="A345" s="918"/>
      <c r="B345" s="9" t="s">
        <v>34</v>
      </c>
      <c r="C345" s="13" t="s">
        <v>35</v>
      </c>
      <c r="D345" s="13" t="s">
        <v>36</v>
      </c>
      <c r="E345" s="13" t="s">
        <v>37</v>
      </c>
      <c r="F345" s="920"/>
      <c r="G345" s="920"/>
      <c r="H345" s="924" t="s">
        <v>38</v>
      </c>
      <c r="I345" s="924"/>
      <c r="J345" s="921" t="s">
        <v>31</v>
      </c>
      <c r="K345" s="921" t="s">
        <v>32</v>
      </c>
      <c r="L345" s="925">
        <v>375.98</v>
      </c>
    </row>
    <row r="346" spans="1:12" ht="22.8" x14ac:dyDescent="0.25">
      <c r="A346" s="918"/>
      <c r="B346" s="14" t="s">
        <v>4985</v>
      </c>
      <c r="C346" s="14" t="s">
        <v>4634</v>
      </c>
      <c r="D346" s="15">
        <v>43667</v>
      </c>
      <c r="E346" s="14" t="s">
        <v>4635</v>
      </c>
      <c r="F346" s="920"/>
      <c r="G346" s="920"/>
      <c r="H346" s="924"/>
      <c r="I346" s="924"/>
      <c r="J346" s="921"/>
      <c r="K346" s="921"/>
      <c r="L346" s="925"/>
    </row>
    <row r="347" spans="1:12" ht="24" x14ac:dyDescent="0.25">
      <c r="A347" s="918">
        <v>1763</v>
      </c>
      <c r="B347" s="9" t="s">
        <v>22</v>
      </c>
      <c r="C347" s="13" t="s">
        <v>23</v>
      </c>
      <c r="D347" s="13" t="s">
        <v>24</v>
      </c>
      <c r="E347" s="13" t="s">
        <v>25</v>
      </c>
      <c r="F347" s="919" t="s">
        <v>17</v>
      </c>
      <c r="G347" s="919"/>
      <c r="H347" s="920"/>
      <c r="I347" s="920"/>
      <c r="J347" s="920"/>
      <c r="K347" s="920"/>
      <c r="L347" s="920"/>
    </row>
    <row r="348" spans="1:12" x14ac:dyDescent="0.25">
      <c r="A348" s="918"/>
      <c r="B348" s="921" t="s">
        <v>4986</v>
      </c>
      <c r="C348" s="922" t="s">
        <v>4987</v>
      </c>
      <c r="D348" s="923">
        <v>43637</v>
      </c>
      <c r="E348" s="921" t="s">
        <v>1306</v>
      </c>
      <c r="F348" s="921" t="s">
        <v>4988</v>
      </c>
      <c r="G348" s="921"/>
      <c r="H348" s="924" t="s">
        <v>30</v>
      </c>
      <c r="I348" s="924"/>
      <c r="J348" s="14" t="s">
        <v>31</v>
      </c>
      <c r="K348" s="14" t="s">
        <v>32</v>
      </c>
      <c r="L348" s="16">
        <v>407.16</v>
      </c>
    </row>
    <row r="349" spans="1:12" x14ac:dyDescent="0.25">
      <c r="A349" s="918"/>
      <c r="B349" s="921"/>
      <c r="C349" s="922"/>
      <c r="D349" s="923"/>
      <c r="E349" s="921"/>
      <c r="F349" s="921"/>
      <c r="G349" s="921"/>
      <c r="H349" s="924" t="s">
        <v>33</v>
      </c>
      <c r="I349" s="924"/>
      <c r="J349" s="14" t="s">
        <v>31</v>
      </c>
      <c r="K349" s="14" t="s">
        <v>32</v>
      </c>
      <c r="L349" s="16">
        <v>643.30000000000007</v>
      </c>
    </row>
    <row r="350" spans="1:12" ht="24" x14ac:dyDescent="0.25">
      <c r="A350" s="918"/>
      <c r="B350" s="9" t="s">
        <v>34</v>
      </c>
      <c r="C350" s="13" t="s">
        <v>35</v>
      </c>
      <c r="D350" s="13" t="s">
        <v>36</v>
      </c>
      <c r="E350" s="13" t="s">
        <v>37</v>
      </c>
      <c r="F350" s="920"/>
      <c r="G350" s="920"/>
      <c r="H350" s="924" t="s">
        <v>38</v>
      </c>
      <c r="I350" s="924"/>
      <c r="J350" s="921" t="s">
        <v>31</v>
      </c>
      <c r="K350" s="921" t="s">
        <v>32</v>
      </c>
      <c r="L350" s="925">
        <v>225</v>
      </c>
    </row>
    <row r="351" spans="1:12" ht="34.200000000000003" x14ac:dyDescent="0.25">
      <c r="A351" s="918"/>
      <c r="B351" s="14" t="s">
        <v>2306</v>
      </c>
      <c r="C351" s="14" t="s">
        <v>4988</v>
      </c>
      <c r="D351" s="15">
        <v>43639</v>
      </c>
      <c r="E351" s="14" t="s">
        <v>2177</v>
      </c>
      <c r="F351" s="920"/>
      <c r="G351" s="920"/>
      <c r="H351" s="924"/>
      <c r="I351" s="924"/>
      <c r="J351" s="921"/>
      <c r="K351" s="921"/>
      <c r="L351" s="925"/>
    </row>
    <row r="352" spans="1:12" ht="24" x14ac:dyDescent="0.25">
      <c r="A352" s="918">
        <v>1764</v>
      </c>
      <c r="B352" s="9" t="s">
        <v>22</v>
      </c>
      <c r="C352" s="13" t="s">
        <v>23</v>
      </c>
      <c r="D352" s="13" t="s">
        <v>24</v>
      </c>
      <c r="E352" s="13" t="s">
        <v>25</v>
      </c>
      <c r="F352" s="919" t="s">
        <v>17</v>
      </c>
      <c r="G352" s="919"/>
      <c r="H352" s="920"/>
      <c r="I352" s="920"/>
      <c r="J352" s="920"/>
      <c r="K352" s="920"/>
      <c r="L352" s="920"/>
    </row>
    <row r="353" spans="1:12" x14ac:dyDescent="0.25">
      <c r="A353" s="918"/>
      <c r="B353" s="921" t="s">
        <v>4989</v>
      </c>
      <c r="C353" s="921" t="s">
        <v>4990</v>
      </c>
      <c r="D353" s="923">
        <v>43626</v>
      </c>
      <c r="E353" s="921" t="s">
        <v>298</v>
      </c>
      <c r="F353" s="921" t="s">
        <v>4991</v>
      </c>
      <c r="G353" s="921"/>
      <c r="H353" s="924" t="s">
        <v>30</v>
      </c>
      <c r="I353" s="924"/>
      <c r="J353" s="14" t="s">
        <v>31</v>
      </c>
      <c r="K353" s="14" t="s">
        <v>32</v>
      </c>
      <c r="L353" s="16">
        <v>623</v>
      </c>
    </row>
    <row r="354" spans="1:12" x14ac:dyDescent="0.25">
      <c r="A354" s="918"/>
      <c r="B354" s="921"/>
      <c r="C354" s="921"/>
      <c r="D354" s="923"/>
      <c r="E354" s="921"/>
      <c r="F354" s="921"/>
      <c r="G354" s="921"/>
      <c r="H354" s="924" t="s">
        <v>33</v>
      </c>
      <c r="I354" s="924"/>
      <c r="J354" s="14" t="s">
        <v>31</v>
      </c>
      <c r="K354" s="14" t="s">
        <v>32</v>
      </c>
      <c r="L354" s="16">
        <v>213.6</v>
      </c>
    </row>
    <row r="355" spans="1:12" ht="24" x14ac:dyDescent="0.25">
      <c r="A355" s="918"/>
      <c r="B355" s="9" t="s">
        <v>34</v>
      </c>
      <c r="C355" s="13" t="s">
        <v>35</v>
      </c>
      <c r="D355" s="13" t="s">
        <v>36</v>
      </c>
      <c r="E355" s="13" t="s">
        <v>37</v>
      </c>
      <c r="F355" s="920"/>
      <c r="G355" s="920"/>
      <c r="H355" s="924" t="s">
        <v>38</v>
      </c>
      <c r="I355" s="924"/>
      <c r="J355" s="921" t="s">
        <v>31</v>
      </c>
      <c r="K355" s="921" t="s">
        <v>32</v>
      </c>
      <c r="L355" s="925">
        <v>800</v>
      </c>
    </row>
    <row r="356" spans="1:12" ht="22.8" x14ac:dyDescent="0.25">
      <c r="A356" s="918"/>
      <c r="B356" s="14" t="s">
        <v>39</v>
      </c>
      <c r="C356" s="14" t="s">
        <v>4991</v>
      </c>
      <c r="D356" s="15">
        <v>43628</v>
      </c>
      <c r="E356" s="14" t="s">
        <v>911</v>
      </c>
      <c r="F356" s="920"/>
      <c r="G356" s="920"/>
      <c r="H356" s="924"/>
      <c r="I356" s="924"/>
      <c r="J356" s="921"/>
      <c r="K356" s="921"/>
      <c r="L356" s="925"/>
    </row>
    <row r="357" spans="1:12" ht="24" x14ac:dyDescent="0.25">
      <c r="A357" s="918">
        <v>1765</v>
      </c>
      <c r="B357" s="9" t="s">
        <v>22</v>
      </c>
      <c r="C357" s="13" t="s">
        <v>23</v>
      </c>
      <c r="D357" s="13" t="s">
        <v>24</v>
      </c>
      <c r="E357" s="13" t="s">
        <v>25</v>
      </c>
      <c r="F357" s="919" t="s">
        <v>17</v>
      </c>
      <c r="G357" s="919"/>
      <c r="H357" s="920"/>
      <c r="I357" s="920"/>
      <c r="J357" s="920"/>
      <c r="K357" s="920"/>
      <c r="L357" s="920"/>
    </row>
    <row r="358" spans="1:12" x14ac:dyDescent="0.25">
      <c r="A358" s="918"/>
      <c r="B358" s="921" t="s">
        <v>4992</v>
      </c>
      <c r="C358" s="922" t="s">
        <v>4993</v>
      </c>
      <c r="D358" s="923">
        <v>43579</v>
      </c>
      <c r="E358" s="921" t="s">
        <v>4887</v>
      </c>
      <c r="F358" s="921" t="s">
        <v>4994</v>
      </c>
      <c r="G358" s="921"/>
      <c r="H358" s="924" t="s">
        <v>30</v>
      </c>
      <c r="I358" s="924"/>
      <c r="J358" s="14" t="s">
        <v>31</v>
      </c>
      <c r="K358" s="14" t="s">
        <v>32</v>
      </c>
      <c r="L358" s="16">
        <v>300</v>
      </c>
    </row>
    <row r="359" spans="1:12" x14ac:dyDescent="0.25">
      <c r="A359" s="918"/>
      <c r="B359" s="921"/>
      <c r="C359" s="922"/>
      <c r="D359" s="923"/>
      <c r="E359" s="921"/>
      <c r="F359" s="921"/>
      <c r="G359" s="921"/>
      <c r="H359" s="924" t="s">
        <v>33</v>
      </c>
      <c r="I359" s="924"/>
      <c r="J359" s="14" t="s">
        <v>31</v>
      </c>
      <c r="K359" s="14" t="s">
        <v>32</v>
      </c>
      <c r="L359" s="16">
        <v>897.09</v>
      </c>
    </row>
    <row r="360" spans="1:12" ht="24" x14ac:dyDescent="0.25">
      <c r="A360" s="918"/>
      <c r="B360" s="9" t="s">
        <v>34</v>
      </c>
      <c r="C360" s="13" t="s">
        <v>35</v>
      </c>
      <c r="D360" s="13" t="s">
        <v>36</v>
      </c>
      <c r="E360" s="13" t="s">
        <v>37</v>
      </c>
      <c r="F360" s="920"/>
      <c r="G360" s="920"/>
      <c r="H360" s="924" t="s">
        <v>38</v>
      </c>
      <c r="I360" s="924"/>
      <c r="J360" s="921" t="s">
        <v>31</v>
      </c>
      <c r="K360" s="921" t="s">
        <v>32</v>
      </c>
      <c r="L360" s="925">
        <v>175</v>
      </c>
    </row>
    <row r="361" spans="1:12" ht="34.200000000000003" x14ac:dyDescent="0.25">
      <c r="A361" s="918"/>
      <c r="B361" s="14" t="s">
        <v>85</v>
      </c>
      <c r="C361" s="14" t="s">
        <v>4994</v>
      </c>
      <c r="D361" s="15">
        <v>43584</v>
      </c>
      <c r="E361" s="14" t="s">
        <v>3241</v>
      </c>
      <c r="F361" s="920"/>
      <c r="G361" s="920"/>
      <c r="H361" s="924"/>
      <c r="I361" s="924"/>
      <c r="J361" s="921"/>
      <c r="K361" s="921"/>
      <c r="L361" s="925"/>
    </row>
    <row r="362" spans="1:12" ht="24" x14ac:dyDescent="0.25">
      <c r="A362" s="918">
        <v>1766</v>
      </c>
      <c r="B362" s="9" t="s">
        <v>22</v>
      </c>
      <c r="C362" s="13" t="s">
        <v>23</v>
      </c>
      <c r="D362" s="13" t="s">
        <v>24</v>
      </c>
      <c r="E362" s="13" t="s">
        <v>25</v>
      </c>
      <c r="F362" s="919" t="s">
        <v>17</v>
      </c>
      <c r="G362" s="919"/>
      <c r="H362" s="920"/>
      <c r="I362" s="920"/>
      <c r="J362" s="920"/>
      <c r="K362" s="920"/>
      <c r="L362" s="920"/>
    </row>
    <row r="363" spans="1:12" x14ac:dyDescent="0.25">
      <c r="A363" s="918"/>
      <c r="B363" s="921" t="s">
        <v>4995</v>
      </c>
      <c r="C363" s="922" t="s">
        <v>4996</v>
      </c>
      <c r="D363" s="923">
        <v>43598</v>
      </c>
      <c r="E363" s="921" t="s">
        <v>839</v>
      </c>
      <c r="F363" s="921" t="s">
        <v>840</v>
      </c>
      <c r="G363" s="921"/>
      <c r="H363" s="924" t="s">
        <v>30</v>
      </c>
      <c r="I363" s="924"/>
      <c r="J363" s="14" t="s">
        <v>31</v>
      </c>
      <c r="K363" s="14" t="s">
        <v>32</v>
      </c>
      <c r="L363" s="16">
        <v>574.20000000000005</v>
      </c>
    </row>
    <row r="364" spans="1:12" x14ac:dyDescent="0.25">
      <c r="A364" s="918"/>
      <c r="B364" s="921"/>
      <c r="C364" s="922"/>
      <c r="D364" s="923"/>
      <c r="E364" s="921"/>
      <c r="F364" s="921"/>
      <c r="G364" s="921"/>
      <c r="H364" s="924" t="s">
        <v>33</v>
      </c>
      <c r="I364" s="924"/>
      <c r="J364" s="14" t="s">
        <v>31</v>
      </c>
      <c r="K364" s="14" t="s">
        <v>32</v>
      </c>
      <c r="L364" s="16">
        <v>144</v>
      </c>
    </row>
    <row r="365" spans="1:12" ht="24" x14ac:dyDescent="0.25">
      <c r="A365" s="918"/>
      <c r="B365" s="9" t="s">
        <v>34</v>
      </c>
      <c r="C365" s="13" t="s">
        <v>35</v>
      </c>
      <c r="D365" s="13" t="s">
        <v>36</v>
      </c>
      <c r="E365" s="13" t="s">
        <v>37</v>
      </c>
      <c r="F365" s="920"/>
      <c r="G365" s="920"/>
      <c r="H365" s="924" t="s">
        <v>38</v>
      </c>
      <c r="I365" s="924"/>
      <c r="J365" s="921" t="s">
        <v>31</v>
      </c>
      <c r="K365" s="921" t="s">
        <v>32</v>
      </c>
      <c r="L365" s="925">
        <v>36.840000000000003</v>
      </c>
    </row>
    <row r="366" spans="1:12" ht="22.8" x14ac:dyDescent="0.25">
      <c r="A366" s="918"/>
      <c r="B366" s="14" t="s">
        <v>239</v>
      </c>
      <c r="C366" s="14" t="s">
        <v>840</v>
      </c>
      <c r="D366" s="15">
        <v>43600</v>
      </c>
      <c r="E366" s="14" t="s">
        <v>1975</v>
      </c>
      <c r="F366" s="920"/>
      <c r="G366" s="920"/>
      <c r="H366" s="924"/>
      <c r="I366" s="924"/>
      <c r="J366" s="921"/>
      <c r="K366" s="921"/>
      <c r="L366" s="925"/>
    </row>
    <row r="367" spans="1:12" ht="24" x14ac:dyDescent="0.25">
      <c r="A367" s="918">
        <v>1767</v>
      </c>
      <c r="B367" s="9" t="s">
        <v>22</v>
      </c>
      <c r="C367" s="13" t="s">
        <v>23</v>
      </c>
      <c r="D367" s="13" t="s">
        <v>24</v>
      </c>
      <c r="E367" s="13" t="s">
        <v>25</v>
      </c>
      <c r="F367" s="919" t="s">
        <v>17</v>
      </c>
      <c r="G367" s="919"/>
      <c r="H367" s="920"/>
      <c r="I367" s="920"/>
      <c r="J367" s="920"/>
      <c r="K367" s="920"/>
      <c r="L367" s="920"/>
    </row>
    <row r="368" spans="1:12" x14ac:dyDescent="0.25">
      <c r="A368" s="918"/>
      <c r="B368" s="921" t="s">
        <v>4997</v>
      </c>
      <c r="C368" s="922" t="s">
        <v>4998</v>
      </c>
      <c r="D368" s="923">
        <v>43729</v>
      </c>
      <c r="E368" s="921" t="s">
        <v>4999</v>
      </c>
      <c r="F368" s="921" t="s">
        <v>5000</v>
      </c>
      <c r="G368" s="921"/>
      <c r="H368" s="924" t="s">
        <v>30</v>
      </c>
      <c r="I368" s="924"/>
      <c r="J368" s="14" t="s">
        <v>31</v>
      </c>
      <c r="K368" s="14" t="s">
        <v>31</v>
      </c>
      <c r="L368" s="16">
        <v>0</v>
      </c>
    </row>
    <row r="369" spans="1:12" x14ac:dyDescent="0.25">
      <c r="A369" s="918"/>
      <c r="B369" s="921"/>
      <c r="C369" s="922"/>
      <c r="D369" s="923"/>
      <c r="E369" s="921"/>
      <c r="F369" s="921"/>
      <c r="G369" s="921"/>
      <c r="H369" s="924" t="s">
        <v>33</v>
      </c>
      <c r="I369" s="924"/>
      <c r="J369" s="921" t="s">
        <v>31</v>
      </c>
      <c r="K369" s="921" t="s">
        <v>31</v>
      </c>
      <c r="L369" s="925">
        <v>0</v>
      </c>
    </row>
    <row r="370" spans="1:12" x14ac:dyDescent="0.25">
      <c r="A370" s="918"/>
      <c r="B370" s="921"/>
      <c r="C370" s="922"/>
      <c r="D370" s="923"/>
      <c r="E370" s="921"/>
      <c r="F370" s="921"/>
      <c r="G370" s="921"/>
      <c r="H370" s="924"/>
      <c r="I370" s="924"/>
      <c r="J370" s="921"/>
      <c r="K370" s="921"/>
      <c r="L370" s="925"/>
    </row>
    <row r="371" spans="1:12" ht="24" x14ac:dyDescent="0.25">
      <c r="A371" s="918"/>
      <c r="B371" s="9" t="s">
        <v>34</v>
      </c>
      <c r="C371" s="13" t="s">
        <v>35</v>
      </c>
      <c r="D371" s="13" t="s">
        <v>36</v>
      </c>
      <c r="E371" s="13" t="s">
        <v>37</v>
      </c>
      <c r="F371" s="920"/>
      <c r="G371" s="920"/>
      <c r="H371" s="924" t="s">
        <v>38</v>
      </c>
      <c r="I371" s="924"/>
      <c r="J371" s="921" t="s">
        <v>31</v>
      </c>
      <c r="K371" s="921" t="s">
        <v>32</v>
      </c>
      <c r="L371" s="925">
        <v>1532.48</v>
      </c>
    </row>
    <row r="372" spans="1:12" ht="34.200000000000003" x14ac:dyDescent="0.25">
      <c r="A372" s="918"/>
      <c r="B372" s="14" t="s">
        <v>496</v>
      </c>
      <c r="C372" s="14" t="s">
        <v>5000</v>
      </c>
      <c r="D372" s="15">
        <v>43737</v>
      </c>
      <c r="E372" s="14" t="s">
        <v>220</v>
      </c>
      <c r="F372" s="920"/>
      <c r="G372" s="920"/>
      <c r="H372" s="924"/>
      <c r="I372" s="924"/>
      <c r="J372" s="921"/>
      <c r="K372" s="921"/>
      <c r="L372" s="925"/>
    </row>
    <row r="373" spans="1:12" ht="24" x14ac:dyDescent="0.25">
      <c r="A373" s="918">
        <v>1768</v>
      </c>
      <c r="B373" s="9" t="s">
        <v>22</v>
      </c>
      <c r="C373" s="13" t="s">
        <v>23</v>
      </c>
      <c r="D373" s="13" t="s">
        <v>24</v>
      </c>
      <c r="E373" s="13" t="s">
        <v>25</v>
      </c>
      <c r="F373" s="919" t="s">
        <v>17</v>
      </c>
      <c r="G373" s="919"/>
      <c r="H373" s="920"/>
      <c r="I373" s="920"/>
      <c r="J373" s="920"/>
      <c r="K373" s="920"/>
      <c r="L373" s="920"/>
    </row>
    <row r="374" spans="1:12" x14ac:dyDescent="0.25">
      <c r="A374" s="918"/>
      <c r="B374" s="921" t="s">
        <v>5001</v>
      </c>
      <c r="C374" s="922" t="s">
        <v>5002</v>
      </c>
      <c r="D374" s="923">
        <v>43562</v>
      </c>
      <c r="E374" s="921" t="s">
        <v>1056</v>
      </c>
      <c r="F374" s="921" t="s">
        <v>5003</v>
      </c>
      <c r="G374" s="921"/>
      <c r="H374" s="924" t="s">
        <v>30</v>
      </c>
      <c r="I374" s="924"/>
      <c r="J374" s="14" t="s">
        <v>31</v>
      </c>
      <c r="K374" s="14" t="s">
        <v>32</v>
      </c>
      <c r="L374" s="16">
        <v>522.02</v>
      </c>
    </row>
    <row r="375" spans="1:12" x14ac:dyDescent="0.25">
      <c r="A375" s="918"/>
      <c r="B375" s="921"/>
      <c r="C375" s="922"/>
      <c r="D375" s="923"/>
      <c r="E375" s="921"/>
      <c r="F375" s="921"/>
      <c r="G375" s="921"/>
      <c r="H375" s="924" t="s">
        <v>33</v>
      </c>
      <c r="I375" s="924"/>
      <c r="J375" s="921" t="s">
        <v>31</v>
      </c>
      <c r="K375" s="921" t="s">
        <v>32</v>
      </c>
      <c r="L375" s="925">
        <v>512.79999999999995</v>
      </c>
    </row>
    <row r="376" spans="1:12" x14ac:dyDescent="0.25">
      <c r="A376" s="918"/>
      <c r="B376" s="921"/>
      <c r="C376" s="922"/>
      <c r="D376" s="923"/>
      <c r="E376" s="921"/>
      <c r="F376" s="921"/>
      <c r="G376" s="921"/>
      <c r="H376" s="924"/>
      <c r="I376" s="924"/>
      <c r="J376" s="921"/>
      <c r="K376" s="921"/>
      <c r="L376" s="925"/>
    </row>
    <row r="377" spans="1:12" ht="24" x14ac:dyDescent="0.25">
      <c r="A377" s="918"/>
      <c r="B377" s="9" t="s">
        <v>34</v>
      </c>
      <c r="C377" s="13" t="s">
        <v>35</v>
      </c>
      <c r="D377" s="13" t="s">
        <v>36</v>
      </c>
      <c r="E377" s="13" t="s">
        <v>37</v>
      </c>
      <c r="F377" s="920"/>
      <c r="G377" s="920"/>
      <c r="H377" s="924" t="s">
        <v>38</v>
      </c>
      <c r="I377" s="924"/>
      <c r="J377" s="921" t="s">
        <v>31</v>
      </c>
      <c r="K377" s="921" t="s">
        <v>31</v>
      </c>
      <c r="L377" s="925">
        <v>0</v>
      </c>
    </row>
    <row r="378" spans="1:12" ht="22.8" x14ac:dyDescent="0.25">
      <c r="A378" s="918"/>
      <c r="B378" s="14" t="s">
        <v>111</v>
      </c>
      <c r="C378" s="14" t="s">
        <v>5003</v>
      </c>
      <c r="D378" s="15">
        <v>43564</v>
      </c>
      <c r="E378" s="14" t="s">
        <v>77</v>
      </c>
      <c r="F378" s="920"/>
      <c r="G378" s="920"/>
      <c r="H378" s="924"/>
      <c r="I378" s="924"/>
      <c r="J378" s="921"/>
      <c r="K378" s="921"/>
      <c r="L378" s="925"/>
    </row>
    <row r="379" spans="1:12" ht="24" x14ac:dyDescent="0.25">
      <c r="A379" s="918">
        <v>1769</v>
      </c>
      <c r="B379" s="9" t="s">
        <v>22</v>
      </c>
      <c r="C379" s="13" t="s">
        <v>23</v>
      </c>
      <c r="D379" s="13" t="s">
        <v>24</v>
      </c>
      <c r="E379" s="13" t="s">
        <v>25</v>
      </c>
      <c r="F379" s="919" t="s">
        <v>17</v>
      </c>
      <c r="G379" s="919"/>
      <c r="H379" s="920"/>
      <c r="I379" s="920"/>
      <c r="J379" s="920"/>
      <c r="K379" s="920"/>
      <c r="L379" s="920"/>
    </row>
    <row r="380" spans="1:12" x14ac:dyDescent="0.25">
      <c r="A380" s="918"/>
      <c r="B380" s="921" t="s">
        <v>5001</v>
      </c>
      <c r="C380" s="922" t="s">
        <v>5004</v>
      </c>
      <c r="D380" s="923">
        <v>43590</v>
      </c>
      <c r="E380" s="921" t="s">
        <v>977</v>
      </c>
      <c r="F380" s="921" t="s">
        <v>978</v>
      </c>
      <c r="G380" s="921"/>
      <c r="H380" s="924" t="s">
        <v>30</v>
      </c>
      <c r="I380" s="924"/>
      <c r="J380" s="14" t="s">
        <v>31</v>
      </c>
      <c r="K380" s="14" t="s">
        <v>32</v>
      </c>
      <c r="L380" s="16">
        <v>244.25</v>
      </c>
    </row>
    <row r="381" spans="1:12" x14ac:dyDescent="0.25">
      <c r="A381" s="918"/>
      <c r="B381" s="921"/>
      <c r="C381" s="922"/>
      <c r="D381" s="923"/>
      <c r="E381" s="921"/>
      <c r="F381" s="921"/>
      <c r="G381" s="921"/>
      <c r="H381" s="924" t="s">
        <v>33</v>
      </c>
      <c r="I381" s="924"/>
      <c r="J381" s="921" t="s">
        <v>31</v>
      </c>
      <c r="K381" s="921" t="s">
        <v>32</v>
      </c>
      <c r="L381" s="925">
        <v>200</v>
      </c>
    </row>
    <row r="382" spans="1:12" x14ac:dyDescent="0.25">
      <c r="A382" s="918"/>
      <c r="B382" s="921"/>
      <c r="C382" s="922"/>
      <c r="D382" s="923"/>
      <c r="E382" s="921"/>
      <c r="F382" s="921"/>
      <c r="G382" s="921"/>
      <c r="H382" s="924"/>
      <c r="I382" s="924"/>
      <c r="J382" s="921"/>
      <c r="K382" s="921"/>
      <c r="L382" s="925"/>
    </row>
    <row r="383" spans="1:12" ht="24" x14ac:dyDescent="0.25">
      <c r="A383" s="918"/>
      <c r="B383" s="9" t="s">
        <v>34</v>
      </c>
      <c r="C383" s="13" t="s">
        <v>35</v>
      </c>
      <c r="D383" s="13" t="s">
        <v>36</v>
      </c>
      <c r="E383" s="13" t="s">
        <v>37</v>
      </c>
      <c r="F383" s="920"/>
      <c r="G383" s="920"/>
      <c r="H383" s="924" t="s">
        <v>38</v>
      </c>
      <c r="I383" s="924"/>
      <c r="J383" s="921" t="s">
        <v>31</v>
      </c>
      <c r="K383" s="921" t="s">
        <v>32</v>
      </c>
      <c r="L383" s="925">
        <v>149</v>
      </c>
    </row>
    <row r="384" spans="1:12" ht="22.8" x14ac:dyDescent="0.25">
      <c r="A384" s="918"/>
      <c r="B384" s="14" t="s">
        <v>111</v>
      </c>
      <c r="C384" s="14" t="s">
        <v>978</v>
      </c>
      <c r="D384" s="15">
        <v>43592</v>
      </c>
      <c r="E384" s="14" t="s">
        <v>3185</v>
      </c>
      <c r="F384" s="920"/>
      <c r="G384" s="920"/>
      <c r="H384" s="924"/>
      <c r="I384" s="924"/>
      <c r="J384" s="921"/>
      <c r="K384" s="921"/>
      <c r="L384" s="925"/>
    </row>
    <row r="385" spans="1:12" ht="24" x14ac:dyDescent="0.25">
      <c r="A385" s="918">
        <v>1770</v>
      </c>
      <c r="B385" s="9" t="s">
        <v>22</v>
      </c>
      <c r="C385" s="13" t="s">
        <v>23</v>
      </c>
      <c r="D385" s="13" t="s">
        <v>24</v>
      </c>
      <c r="E385" s="13" t="s">
        <v>25</v>
      </c>
      <c r="F385" s="919" t="s">
        <v>17</v>
      </c>
      <c r="G385" s="919"/>
      <c r="H385" s="920"/>
      <c r="I385" s="920"/>
      <c r="J385" s="920"/>
      <c r="K385" s="920"/>
      <c r="L385" s="920"/>
    </row>
    <row r="386" spans="1:12" x14ac:dyDescent="0.25">
      <c r="A386" s="918"/>
      <c r="B386" s="921" t="s">
        <v>5001</v>
      </c>
      <c r="C386" s="922" t="s">
        <v>5005</v>
      </c>
      <c r="D386" s="923">
        <v>43605</v>
      </c>
      <c r="E386" s="921" t="s">
        <v>4065</v>
      </c>
      <c r="F386" s="921" t="s">
        <v>363</v>
      </c>
      <c r="G386" s="921"/>
      <c r="H386" s="924" t="s">
        <v>30</v>
      </c>
      <c r="I386" s="924"/>
      <c r="J386" s="14" t="s">
        <v>31</v>
      </c>
      <c r="K386" s="14" t="s">
        <v>32</v>
      </c>
      <c r="L386" s="16">
        <v>731</v>
      </c>
    </row>
    <row r="387" spans="1:12" x14ac:dyDescent="0.25">
      <c r="A387" s="918"/>
      <c r="B387" s="921"/>
      <c r="C387" s="922"/>
      <c r="D387" s="923"/>
      <c r="E387" s="921"/>
      <c r="F387" s="921"/>
      <c r="G387" s="921"/>
      <c r="H387" s="924" t="s">
        <v>33</v>
      </c>
      <c r="I387" s="924"/>
      <c r="J387" s="921" t="s">
        <v>31</v>
      </c>
      <c r="K387" s="921" t="s">
        <v>32</v>
      </c>
      <c r="L387" s="925">
        <v>308.60000000000002</v>
      </c>
    </row>
    <row r="388" spans="1:12" x14ac:dyDescent="0.25">
      <c r="A388" s="918"/>
      <c r="B388" s="921"/>
      <c r="C388" s="922"/>
      <c r="D388" s="923"/>
      <c r="E388" s="921"/>
      <c r="F388" s="921"/>
      <c r="G388" s="921"/>
      <c r="H388" s="924"/>
      <c r="I388" s="924"/>
      <c r="J388" s="921"/>
      <c r="K388" s="921"/>
      <c r="L388" s="925"/>
    </row>
    <row r="389" spans="1:12" ht="24" x14ac:dyDescent="0.25">
      <c r="A389" s="918"/>
      <c r="B389" s="9" t="s">
        <v>34</v>
      </c>
      <c r="C389" s="13" t="s">
        <v>35</v>
      </c>
      <c r="D389" s="13" t="s">
        <v>36</v>
      </c>
      <c r="E389" s="13" t="s">
        <v>37</v>
      </c>
      <c r="F389" s="920"/>
      <c r="G389" s="920"/>
      <c r="H389" s="924" t="s">
        <v>38</v>
      </c>
      <c r="I389" s="924"/>
      <c r="J389" s="921" t="s">
        <v>31</v>
      </c>
      <c r="K389" s="921" t="s">
        <v>31</v>
      </c>
      <c r="L389" s="925">
        <v>0</v>
      </c>
    </row>
    <row r="390" spans="1:12" ht="22.8" x14ac:dyDescent="0.25">
      <c r="A390" s="918"/>
      <c r="B390" s="14" t="s">
        <v>111</v>
      </c>
      <c r="C390" s="14" t="s">
        <v>363</v>
      </c>
      <c r="D390" s="15">
        <v>43607</v>
      </c>
      <c r="E390" s="14" t="s">
        <v>4400</v>
      </c>
      <c r="F390" s="920"/>
      <c r="G390" s="920"/>
      <c r="H390" s="924"/>
      <c r="I390" s="924"/>
      <c r="J390" s="921"/>
      <c r="K390" s="921"/>
      <c r="L390" s="925"/>
    </row>
    <row r="391" spans="1:12" ht="24" x14ac:dyDescent="0.25">
      <c r="A391" s="918">
        <v>1771</v>
      </c>
      <c r="B391" s="9" t="s">
        <v>22</v>
      </c>
      <c r="C391" s="13" t="s">
        <v>23</v>
      </c>
      <c r="D391" s="13" t="s">
        <v>24</v>
      </c>
      <c r="E391" s="13" t="s">
        <v>25</v>
      </c>
      <c r="F391" s="919" t="s">
        <v>17</v>
      </c>
      <c r="G391" s="919"/>
      <c r="H391" s="920"/>
      <c r="I391" s="920"/>
      <c r="J391" s="920"/>
      <c r="K391" s="920"/>
      <c r="L391" s="920"/>
    </row>
    <row r="392" spans="1:12" x14ac:dyDescent="0.25">
      <c r="A392" s="918"/>
      <c r="B392" s="921" t="s">
        <v>5001</v>
      </c>
      <c r="C392" s="922" t="s">
        <v>5006</v>
      </c>
      <c r="D392" s="923">
        <v>43646</v>
      </c>
      <c r="E392" s="921" t="s">
        <v>1065</v>
      </c>
      <c r="F392" s="921" t="s">
        <v>5007</v>
      </c>
      <c r="G392" s="921"/>
      <c r="H392" s="924" t="s">
        <v>30</v>
      </c>
      <c r="I392" s="924"/>
      <c r="J392" s="14" t="s">
        <v>31</v>
      </c>
      <c r="K392" s="14" t="s">
        <v>32</v>
      </c>
      <c r="L392" s="16">
        <v>1573.7</v>
      </c>
    </row>
    <row r="393" spans="1:12" x14ac:dyDescent="0.25">
      <c r="A393" s="918"/>
      <c r="B393" s="921"/>
      <c r="C393" s="922"/>
      <c r="D393" s="923"/>
      <c r="E393" s="921"/>
      <c r="F393" s="921"/>
      <c r="G393" s="921"/>
      <c r="H393" s="924" t="s">
        <v>33</v>
      </c>
      <c r="I393" s="924"/>
      <c r="J393" s="14" t="s">
        <v>31</v>
      </c>
      <c r="K393" s="14" t="s">
        <v>32</v>
      </c>
      <c r="L393" s="16">
        <v>9081.64</v>
      </c>
    </row>
    <row r="394" spans="1:12" ht="24" x14ac:dyDescent="0.25">
      <c r="A394" s="918"/>
      <c r="B394" s="9" t="s">
        <v>34</v>
      </c>
      <c r="C394" s="13" t="s">
        <v>35</v>
      </c>
      <c r="D394" s="13" t="s">
        <v>36</v>
      </c>
      <c r="E394" s="13" t="s">
        <v>37</v>
      </c>
      <c r="F394" s="920"/>
      <c r="G394" s="920"/>
      <c r="H394" s="924" t="s">
        <v>38</v>
      </c>
      <c r="I394" s="924"/>
      <c r="J394" s="921" t="s">
        <v>31</v>
      </c>
      <c r="K394" s="921" t="s">
        <v>32</v>
      </c>
      <c r="L394" s="925">
        <v>234</v>
      </c>
    </row>
    <row r="395" spans="1:12" ht="22.8" x14ac:dyDescent="0.25">
      <c r="A395" s="918"/>
      <c r="B395" s="14" t="s">
        <v>111</v>
      </c>
      <c r="C395" s="14" t="s">
        <v>5007</v>
      </c>
      <c r="D395" s="15">
        <v>43652</v>
      </c>
      <c r="E395" s="14" t="s">
        <v>3414</v>
      </c>
      <c r="F395" s="920"/>
      <c r="G395" s="920"/>
      <c r="H395" s="924"/>
      <c r="I395" s="924"/>
      <c r="J395" s="921"/>
      <c r="K395" s="921"/>
      <c r="L395" s="925"/>
    </row>
    <row r="396" spans="1:12" ht="24" x14ac:dyDescent="0.25">
      <c r="A396" s="918">
        <v>1772</v>
      </c>
      <c r="B396" s="9" t="s">
        <v>22</v>
      </c>
      <c r="C396" s="13" t="s">
        <v>23</v>
      </c>
      <c r="D396" s="13" t="s">
        <v>24</v>
      </c>
      <c r="E396" s="13" t="s">
        <v>25</v>
      </c>
      <c r="F396" s="919" t="s">
        <v>17</v>
      </c>
      <c r="G396" s="919"/>
      <c r="H396" s="920"/>
      <c r="I396" s="920"/>
      <c r="J396" s="920"/>
      <c r="K396" s="920"/>
      <c r="L396" s="920"/>
    </row>
    <row r="397" spans="1:12" x14ac:dyDescent="0.25">
      <c r="A397" s="918"/>
      <c r="B397" s="921" t="s">
        <v>5008</v>
      </c>
      <c r="C397" s="921" t="s">
        <v>5009</v>
      </c>
      <c r="D397" s="923">
        <v>43723</v>
      </c>
      <c r="E397" s="921" t="s">
        <v>5010</v>
      </c>
      <c r="F397" s="921" t="s">
        <v>1890</v>
      </c>
      <c r="G397" s="921"/>
      <c r="H397" s="924" t="s">
        <v>30</v>
      </c>
      <c r="I397" s="924"/>
      <c r="J397" s="14" t="s">
        <v>31</v>
      </c>
      <c r="K397" s="14" t="s">
        <v>32</v>
      </c>
      <c r="L397" s="16">
        <v>592</v>
      </c>
    </row>
    <row r="398" spans="1:12" x14ac:dyDescent="0.25">
      <c r="A398" s="918"/>
      <c r="B398" s="921"/>
      <c r="C398" s="921"/>
      <c r="D398" s="923"/>
      <c r="E398" s="921"/>
      <c r="F398" s="921"/>
      <c r="G398" s="921"/>
      <c r="H398" s="924" t="s">
        <v>33</v>
      </c>
      <c r="I398" s="924"/>
      <c r="J398" s="14" t="s">
        <v>31</v>
      </c>
      <c r="K398" s="14" t="s">
        <v>32</v>
      </c>
      <c r="L398" s="16">
        <v>7316.49</v>
      </c>
    </row>
    <row r="399" spans="1:12" ht="24" x14ac:dyDescent="0.25">
      <c r="A399" s="918"/>
      <c r="B399" s="9" t="s">
        <v>34</v>
      </c>
      <c r="C399" s="13" t="s">
        <v>35</v>
      </c>
      <c r="D399" s="13" t="s">
        <v>36</v>
      </c>
      <c r="E399" s="13" t="s">
        <v>37</v>
      </c>
      <c r="F399" s="920"/>
      <c r="G399" s="920"/>
      <c r="H399" s="924" t="s">
        <v>38</v>
      </c>
      <c r="I399" s="924"/>
      <c r="J399" s="921" t="s">
        <v>31</v>
      </c>
      <c r="K399" s="921" t="s">
        <v>31</v>
      </c>
      <c r="L399" s="925">
        <v>0</v>
      </c>
    </row>
    <row r="400" spans="1:12" ht="34.200000000000003" x14ac:dyDescent="0.25">
      <c r="A400" s="918"/>
      <c r="B400" s="14" t="s">
        <v>5011</v>
      </c>
      <c r="C400" s="14" t="s">
        <v>1890</v>
      </c>
      <c r="D400" s="15">
        <v>43734</v>
      </c>
      <c r="E400" s="14" t="s">
        <v>5012</v>
      </c>
      <c r="F400" s="920"/>
      <c r="G400" s="920"/>
      <c r="H400" s="924"/>
      <c r="I400" s="924"/>
      <c r="J400" s="921"/>
      <c r="K400" s="921"/>
      <c r="L400" s="925"/>
    </row>
    <row r="401" spans="1:12" ht="24" x14ac:dyDescent="0.25">
      <c r="A401" s="918">
        <v>1773</v>
      </c>
      <c r="B401" s="9" t="s">
        <v>22</v>
      </c>
      <c r="C401" s="13" t="s">
        <v>23</v>
      </c>
      <c r="D401" s="13" t="s">
        <v>24</v>
      </c>
      <c r="E401" s="13" t="s">
        <v>25</v>
      </c>
      <c r="F401" s="919" t="s">
        <v>17</v>
      </c>
      <c r="G401" s="919"/>
      <c r="H401" s="920"/>
      <c r="I401" s="920"/>
      <c r="J401" s="920"/>
      <c r="K401" s="920"/>
      <c r="L401" s="920"/>
    </row>
    <row r="402" spans="1:12" x14ac:dyDescent="0.25">
      <c r="A402" s="918"/>
      <c r="B402" s="921" t="s">
        <v>5013</v>
      </c>
      <c r="C402" s="922" t="s">
        <v>5014</v>
      </c>
      <c r="D402" s="923">
        <v>43562</v>
      </c>
      <c r="E402" s="921" t="s">
        <v>785</v>
      </c>
      <c r="F402" s="921" t="s">
        <v>5015</v>
      </c>
      <c r="G402" s="921"/>
      <c r="H402" s="924" t="s">
        <v>30</v>
      </c>
      <c r="I402" s="924"/>
      <c r="J402" s="14" t="s">
        <v>31</v>
      </c>
      <c r="K402" s="14" t="s">
        <v>32</v>
      </c>
      <c r="L402" s="16">
        <v>213</v>
      </c>
    </row>
    <row r="403" spans="1:12" x14ac:dyDescent="0.25">
      <c r="A403" s="918"/>
      <c r="B403" s="921"/>
      <c r="C403" s="922"/>
      <c r="D403" s="923"/>
      <c r="E403" s="921"/>
      <c r="F403" s="921"/>
      <c r="G403" s="921"/>
      <c r="H403" s="924" t="s">
        <v>33</v>
      </c>
      <c r="I403" s="924"/>
      <c r="J403" s="14" t="s">
        <v>31</v>
      </c>
      <c r="K403" s="14" t="s">
        <v>31</v>
      </c>
      <c r="L403" s="16">
        <v>0</v>
      </c>
    </row>
    <row r="404" spans="1:12" ht="24" x14ac:dyDescent="0.25">
      <c r="A404" s="918"/>
      <c r="B404" s="9" t="s">
        <v>34</v>
      </c>
      <c r="C404" s="13" t="s">
        <v>35</v>
      </c>
      <c r="D404" s="13" t="s">
        <v>36</v>
      </c>
      <c r="E404" s="13" t="s">
        <v>37</v>
      </c>
      <c r="F404" s="920"/>
      <c r="G404" s="920"/>
      <c r="H404" s="924" t="s">
        <v>38</v>
      </c>
      <c r="I404" s="924"/>
      <c r="J404" s="921" t="s">
        <v>31</v>
      </c>
      <c r="K404" s="921" t="s">
        <v>32</v>
      </c>
      <c r="L404" s="925">
        <v>393.15</v>
      </c>
    </row>
    <row r="405" spans="1:12" ht="22.8" x14ac:dyDescent="0.25">
      <c r="A405" s="918"/>
      <c r="B405" s="14" t="s">
        <v>229</v>
      </c>
      <c r="C405" s="14" t="s">
        <v>5015</v>
      </c>
      <c r="D405" s="15">
        <v>43563</v>
      </c>
      <c r="E405" s="14" t="s">
        <v>1428</v>
      </c>
      <c r="F405" s="920"/>
      <c r="G405" s="920"/>
      <c r="H405" s="924"/>
      <c r="I405" s="924"/>
      <c r="J405" s="921"/>
      <c r="K405" s="921"/>
      <c r="L405" s="925"/>
    </row>
    <row r="406" spans="1:12" ht="24" x14ac:dyDescent="0.25">
      <c r="A406" s="918">
        <v>1774</v>
      </c>
      <c r="B406" s="9" t="s">
        <v>22</v>
      </c>
      <c r="C406" s="13" t="s">
        <v>23</v>
      </c>
      <c r="D406" s="13" t="s">
        <v>24</v>
      </c>
      <c r="E406" s="13" t="s">
        <v>25</v>
      </c>
      <c r="F406" s="919" t="s">
        <v>17</v>
      </c>
      <c r="G406" s="919"/>
      <c r="H406" s="920"/>
      <c r="I406" s="920"/>
      <c r="J406" s="920"/>
      <c r="K406" s="920"/>
      <c r="L406" s="920"/>
    </row>
    <row r="407" spans="1:12" x14ac:dyDescent="0.25">
      <c r="A407" s="918"/>
      <c r="B407" s="921" t="s">
        <v>5016</v>
      </c>
      <c r="C407" s="922" t="s">
        <v>5017</v>
      </c>
      <c r="D407" s="923">
        <v>43634</v>
      </c>
      <c r="E407" s="921" t="s">
        <v>59</v>
      </c>
      <c r="F407" s="921" t="s">
        <v>3363</v>
      </c>
      <c r="G407" s="921"/>
      <c r="H407" s="924" t="s">
        <v>30</v>
      </c>
      <c r="I407" s="924"/>
      <c r="J407" s="14" t="s">
        <v>31</v>
      </c>
      <c r="K407" s="14" t="s">
        <v>32</v>
      </c>
      <c r="L407" s="16">
        <v>739.4</v>
      </c>
    </row>
    <row r="408" spans="1:12" x14ac:dyDescent="0.25">
      <c r="A408" s="918"/>
      <c r="B408" s="921"/>
      <c r="C408" s="922"/>
      <c r="D408" s="923"/>
      <c r="E408" s="921"/>
      <c r="F408" s="921"/>
      <c r="G408" s="921"/>
      <c r="H408" s="924" t="s">
        <v>33</v>
      </c>
      <c r="I408" s="924"/>
      <c r="J408" s="921" t="s">
        <v>31</v>
      </c>
      <c r="K408" s="921" t="s">
        <v>32</v>
      </c>
      <c r="L408" s="925">
        <v>1045.26</v>
      </c>
    </row>
    <row r="409" spans="1:12" x14ac:dyDescent="0.25">
      <c r="A409" s="918"/>
      <c r="B409" s="921"/>
      <c r="C409" s="922"/>
      <c r="D409" s="923"/>
      <c r="E409" s="921"/>
      <c r="F409" s="921"/>
      <c r="G409" s="921"/>
      <c r="H409" s="924"/>
      <c r="I409" s="924"/>
      <c r="J409" s="921"/>
      <c r="K409" s="921"/>
      <c r="L409" s="925"/>
    </row>
    <row r="410" spans="1:12" ht="24" x14ac:dyDescent="0.25">
      <c r="A410" s="918"/>
      <c r="B410" s="9" t="s">
        <v>34</v>
      </c>
      <c r="C410" s="13" t="s">
        <v>35</v>
      </c>
      <c r="D410" s="13" t="s">
        <v>36</v>
      </c>
      <c r="E410" s="13" t="s">
        <v>37</v>
      </c>
      <c r="F410" s="920"/>
      <c r="G410" s="920"/>
      <c r="H410" s="924" t="s">
        <v>38</v>
      </c>
      <c r="I410" s="924"/>
      <c r="J410" s="921" t="s">
        <v>31</v>
      </c>
      <c r="K410" s="921" t="s">
        <v>32</v>
      </c>
      <c r="L410" s="925">
        <v>66.930000000000007</v>
      </c>
    </row>
    <row r="411" spans="1:12" ht="22.8" x14ac:dyDescent="0.25">
      <c r="A411" s="918"/>
      <c r="B411" s="14" t="s">
        <v>5018</v>
      </c>
      <c r="C411" s="14" t="s">
        <v>3363</v>
      </c>
      <c r="D411" s="15">
        <v>43639</v>
      </c>
      <c r="E411" s="14" t="s">
        <v>3364</v>
      </c>
      <c r="F411" s="920"/>
      <c r="G411" s="920"/>
      <c r="H411" s="924"/>
      <c r="I411" s="924"/>
      <c r="J411" s="921"/>
      <c r="K411" s="921"/>
      <c r="L411" s="925"/>
    </row>
    <row r="412" spans="1:12" ht="24" x14ac:dyDescent="0.25">
      <c r="A412" s="918">
        <v>1775</v>
      </c>
      <c r="B412" s="9" t="s">
        <v>22</v>
      </c>
      <c r="C412" s="13" t="s">
        <v>23</v>
      </c>
      <c r="D412" s="13" t="s">
        <v>24</v>
      </c>
      <c r="E412" s="13" t="s">
        <v>25</v>
      </c>
      <c r="F412" s="919" t="s">
        <v>17</v>
      </c>
      <c r="G412" s="919"/>
      <c r="H412" s="920"/>
      <c r="I412" s="920"/>
      <c r="J412" s="920"/>
      <c r="K412" s="920"/>
      <c r="L412" s="920"/>
    </row>
    <row r="413" spans="1:12" x14ac:dyDescent="0.25">
      <c r="A413" s="918"/>
      <c r="B413" s="921" t="s">
        <v>5019</v>
      </c>
      <c r="C413" s="922" t="s">
        <v>5020</v>
      </c>
      <c r="D413" s="923">
        <v>43590</v>
      </c>
      <c r="E413" s="921" t="s">
        <v>5021</v>
      </c>
      <c r="F413" s="921" t="s">
        <v>840</v>
      </c>
      <c r="G413" s="921"/>
      <c r="H413" s="924" t="s">
        <v>30</v>
      </c>
      <c r="I413" s="924"/>
      <c r="J413" s="14" t="s">
        <v>31</v>
      </c>
      <c r="K413" s="14" t="s">
        <v>32</v>
      </c>
      <c r="L413" s="16">
        <v>391.7</v>
      </c>
    </row>
    <row r="414" spans="1:12" x14ac:dyDescent="0.25">
      <c r="A414" s="918"/>
      <c r="B414" s="921"/>
      <c r="C414" s="922"/>
      <c r="D414" s="923"/>
      <c r="E414" s="921"/>
      <c r="F414" s="921"/>
      <c r="G414" s="921"/>
      <c r="H414" s="924" t="s">
        <v>33</v>
      </c>
      <c r="I414" s="924"/>
      <c r="J414" s="14" t="s">
        <v>31</v>
      </c>
      <c r="K414" s="14" t="s">
        <v>32</v>
      </c>
      <c r="L414" s="16">
        <v>221.59</v>
      </c>
    </row>
    <row r="415" spans="1:12" ht="24" x14ac:dyDescent="0.25">
      <c r="A415" s="918"/>
      <c r="B415" s="9" t="s">
        <v>34</v>
      </c>
      <c r="C415" s="13" t="s">
        <v>35</v>
      </c>
      <c r="D415" s="13" t="s">
        <v>36</v>
      </c>
      <c r="E415" s="13" t="s">
        <v>37</v>
      </c>
      <c r="F415" s="920"/>
      <c r="G415" s="920"/>
      <c r="H415" s="924" t="s">
        <v>38</v>
      </c>
      <c r="I415" s="924"/>
      <c r="J415" s="921" t="s">
        <v>31</v>
      </c>
      <c r="K415" s="921" t="s">
        <v>32</v>
      </c>
      <c r="L415" s="925">
        <v>308.5</v>
      </c>
    </row>
    <row r="416" spans="1:12" ht="22.8" x14ac:dyDescent="0.25">
      <c r="A416" s="918"/>
      <c r="B416" s="14" t="s">
        <v>39</v>
      </c>
      <c r="C416" s="14" t="s">
        <v>840</v>
      </c>
      <c r="D416" s="15">
        <v>43592</v>
      </c>
      <c r="E416" s="14" t="s">
        <v>3185</v>
      </c>
      <c r="F416" s="920"/>
      <c r="G416" s="920"/>
      <c r="H416" s="924"/>
      <c r="I416" s="924"/>
      <c r="J416" s="921"/>
      <c r="K416" s="921"/>
      <c r="L416" s="925"/>
    </row>
    <row r="417" spans="1:12" ht="24" x14ac:dyDescent="0.25">
      <c r="A417" s="918">
        <v>1776</v>
      </c>
      <c r="B417" s="9" t="s">
        <v>22</v>
      </c>
      <c r="C417" s="13" t="s">
        <v>23</v>
      </c>
      <c r="D417" s="13" t="s">
        <v>24</v>
      </c>
      <c r="E417" s="13" t="s">
        <v>25</v>
      </c>
      <c r="F417" s="919" t="s">
        <v>17</v>
      </c>
      <c r="G417" s="919"/>
      <c r="H417" s="920"/>
      <c r="I417" s="920"/>
      <c r="J417" s="920"/>
      <c r="K417" s="920"/>
      <c r="L417" s="920"/>
    </row>
    <row r="418" spans="1:12" x14ac:dyDescent="0.25">
      <c r="A418" s="918"/>
      <c r="B418" s="921" t="s">
        <v>5019</v>
      </c>
      <c r="C418" s="922" t="s">
        <v>5022</v>
      </c>
      <c r="D418" s="923">
        <v>43645</v>
      </c>
      <c r="E418" s="921" t="s">
        <v>103</v>
      </c>
      <c r="F418" s="921" t="s">
        <v>5023</v>
      </c>
      <c r="G418" s="921"/>
      <c r="H418" s="924" t="s">
        <v>30</v>
      </c>
      <c r="I418" s="924"/>
      <c r="J418" s="14" t="s">
        <v>31</v>
      </c>
      <c r="K418" s="14" t="s">
        <v>32</v>
      </c>
      <c r="L418" s="16">
        <v>787</v>
      </c>
    </row>
    <row r="419" spans="1:12" x14ac:dyDescent="0.25">
      <c r="A419" s="918"/>
      <c r="B419" s="921"/>
      <c r="C419" s="922"/>
      <c r="D419" s="923"/>
      <c r="E419" s="921"/>
      <c r="F419" s="921"/>
      <c r="G419" s="921"/>
      <c r="H419" s="924" t="s">
        <v>33</v>
      </c>
      <c r="I419" s="924"/>
      <c r="J419" s="14" t="s">
        <v>31</v>
      </c>
      <c r="K419" s="14" t="s">
        <v>32</v>
      </c>
      <c r="L419" s="16">
        <v>10993.75</v>
      </c>
    </row>
    <row r="420" spans="1:12" ht="24" x14ac:dyDescent="0.25">
      <c r="A420" s="918"/>
      <c r="B420" s="9" t="s">
        <v>34</v>
      </c>
      <c r="C420" s="13" t="s">
        <v>35</v>
      </c>
      <c r="D420" s="13" t="s">
        <v>36</v>
      </c>
      <c r="E420" s="13" t="s">
        <v>37</v>
      </c>
      <c r="F420" s="920"/>
      <c r="G420" s="920"/>
      <c r="H420" s="924" t="s">
        <v>38</v>
      </c>
      <c r="I420" s="924"/>
      <c r="J420" s="921" t="s">
        <v>31</v>
      </c>
      <c r="K420" s="921" t="s">
        <v>31</v>
      </c>
      <c r="L420" s="925">
        <v>0</v>
      </c>
    </row>
    <row r="421" spans="1:12" ht="22.8" x14ac:dyDescent="0.25">
      <c r="A421" s="918"/>
      <c r="B421" s="14" t="s">
        <v>39</v>
      </c>
      <c r="C421" s="14" t="s">
        <v>5023</v>
      </c>
      <c r="D421" s="15">
        <v>43649</v>
      </c>
      <c r="E421" s="14" t="s">
        <v>5024</v>
      </c>
      <c r="F421" s="920"/>
      <c r="G421" s="920"/>
      <c r="H421" s="924"/>
      <c r="I421" s="924"/>
      <c r="J421" s="921"/>
      <c r="K421" s="921"/>
      <c r="L421" s="925"/>
    </row>
    <row r="422" spans="1:12" ht="24" x14ac:dyDescent="0.25">
      <c r="A422" s="918">
        <v>1777</v>
      </c>
      <c r="B422" s="9" t="s">
        <v>22</v>
      </c>
      <c r="C422" s="13" t="s">
        <v>23</v>
      </c>
      <c r="D422" s="13" t="s">
        <v>24</v>
      </c>
      <c r="E422" s="13" t="s">
        <v>25</v>
      </c>
      <c r="F422" s="919" t="s">
        <v>17</v>
      </c>
      <c r="G422" s="919"/>
      <c r="H422" s="920"/>
      <c r="I422" s="920"/>
      <c r="J422" s="920"/>
      <c r="K422" s="920"/>
      <c r="L422" s="920"/>
    </row>
    <row r="423" spans="1:12" x14ac:dyDescent="0.25">
      <c r="A423" s="918"/>
      <c r="B423" s="921" t="s">
        <v>5019</v>
      </c>
      <c r="C423" s="922" t="s">
        <v>5025</v>
      </c>
      <c r="D423" s="923">
        <v>43722</v>
      </c>
      <c r="E423" s="921" t="s">
        <v>633</v>
      </c>
      <c r="F423" s="921" t="s">
        <v>5026</v>
      </c>
      <c r="G423" s="921"/>
      <c r="H423" s="924" t="s">
        <v>30</v>
      </c>
      <c r="I423" s="924"/>
      <c r="J423" s="14" t="s">
        <v>31</v>
      </c>
      <c r="K423" s="14" t="s">
        <v>32</v>
      </c>
      <c r="L423" s="16">
        <v>484</v>
      </c>
    </row>
    <row r="424" spans="1:12" x14ac:dyDescent="0.25">
      <c r="A424" s="918"/>
      <c r="B424" s="921"/>
      <c r="C424" s="922"/>
      <c r="D424" s="923"/>
      <c r="E424" s="921"/>
      <c r="F424" s="921"/>
      <c r="G424" s="921"/>
      <c r="H424" s="924" t="s">
        <v>33</v>
      </c>
      <c r="I424" s="924"/>
      <c r="J424" s="14" t="s">
        <v>31</v>
      </c>
      <c r="K424" s="14" t="s">
        <v>32</v>
      </c>
      <c r="L424" s="16">
        <v>4068.9100000000003</v>
      </c>
    </row>
    <row r="425" spans="1:12" ht="24" x14ac:dyDescent="0.25">
      <c r="A425" s="918"/>
      <c r="B425" s="9" t="s">
        <v>34</v>
      </c>
      <c r="C425" s="13" t="s">
        <v>35</v>
      </c>
      <c r="D425" s="13" t="s">
        <v>36</v>
      </c>
      <c r="E425" s="13" t="s">
        <v>37</v>
      </c>
      <c r="F425" s="920"/>
      <c r="G425" s="920"/>
      <c r="H425" s="924" t="s">
        <v>38</v>
      </c>
      <c r="I425" s="924"/>
      <c r="J425" s="921" t="s">
        <v>31</v>
      </c>
      <c r="K425" s="921" t="s">
        <v>31</v>
      </c>
      <c r="L425" s="925">
        <v>0</v>
      </c>
    </row>
    <row r="426" spans="1:12" ht="22.8" x14ac:dyDescent="0.25">
      <c r="A426" s="918"/>
      <c r="B426" s="14" t="s">
        <v>39</v>
      </c>
      <c r="C426" s="14" t="s">
        <v>5026</v>
      </c>
      <c r="D426" s="15">
        <v>43725</v>
      </c>
      <c r="E426" s="14" t="s">
        <v>1617</v>
      </c>
      <c r="F426" s="920"/>
      <c r="G426" s="920"/>
      <c r="H426" s="924"/>
      <c r="I426" s="924"/>
      <c r="J426" s="921"/>
      <c r="K426" s="921"/>
      <c r="L426" s="925"/>
    </row>
    <row r="427" spans="1:12" ht="24" x14ac:dyDescent="0.25">
      <c r="A427" s="918">
        <v>1778</v>
      </c>
      <c r="B427" s="9" t="s">
        <v>22</v>
      </c>
      <c r="C427" s="13" t="s">
        <v>23</v>
      </c>
      <c r="D427" s="13" t="s">
        <v>24</v>
      </c>
      <c r="E427" s="13" t="s">
        <v>25</v>
      </c>
      <c r="F427" s="919" t="s">
        <v>17</v>
      </c>
      <c r="G427" s="919"/>
      <c r="H427" s="920"/>
      <c r="I427" s="920"/>
      <c r="J427" s="920"/>
      <c r="K427" s="920"/>
      <c r="L427" s="920"/>
    </row>
    <row r="428" spans="1:12" x14ac:dyDescent="0.25">
      <c r="A428" s="918"/>
      <c r="B428" s="921" t="s">
        <v>5027</v>
      </c>
      <c r="C428" s="922" t="s">
        <v>4289</v>
      </c>
      <c r="D428" s="923">
        <v>43582</v>
      </c>
      <c r="E428" s="921" t="s">
        <v>402</v>
      </c>
      <c r="F428" s="921" t="s">
        <v>403</v>
      </c>
      <c r="G428" s="921"/>
      <c r="H428" s="924" t="s">
        <v>30</v>
      </c>
      <c r="I428" s="924"/>
      <c r="J428" s="14" t="s">
        <v>31</v>
      </c>
      <c r="K428" s="14" t="s">
        <v>32</v>
      </c>
      <c r="L428" s="16">
        <v>780</v>
      </c>
    </row>
    <row r="429" spans="1:12" x14ac:dyDescent="0.25">
      <c r="A429" s="918"/>
      <c r="B429" s="921"/>
      <c r="C429" s="922"/>
      <c r="D429" s="923"/>
      <c r="E429" s="921"/>
      <c r="F429" s="921"/>
      <c r="G429" s="921"/>
      <c r="H429" s="924" t="s">
        <v>33</v>
      </c>
      <c r="I429" s="924"/>
      <c r="J429" s="14" t="s">
        <v>31</v>
      </c>
      <c r="K429" s="14" t="s">
        <v>32</v>
      </c>
      <c r="L429" s="16">
        <v>283.98</v>
      </c>
    </row>
    <row r="430" spans="1:12" ht="24" x14ac:dyDescent="0.25">
      <c r="A430" s="918"/>
      <c r="B430" s="9" t="s">
        <v>34</v>
      </c>
      <c r="C430" s="13" t="s">
        <v>35</v>
      </c>
      <c r="D430" s="13" t="s">
        <v>36</v>
      </c>
      <c r="E430" s="13" t="s">
        <v>37</v>
      </c>
      <c r="F430" s="920"/>
      <c r="G430" s="920"/>
      <c r="H430" s="924" t="s">
        <v>38</v>
      </c>
      <c r="I430" s="924"/>
      <c r="J430" s="921" t="s">
        <v>31</v>
      </c>
      <c r="K430" s="921" t="s">
        <v>31</v>
      </c>
      <c r="L430" s="925">
        <v>0</v>
      </c>
    </row>
    <row r="431" spans="1:12" ht="22.8" x14ac:dyDescent="0.25">
      <c r="A431" s="918"/>
      <c r="B431" s="14" t="s">
        <v>39</v>
      </c>
      <c r="C431" s="14" t="s">
        <v>403</v>
      </c>
      <c r="D431" s="15">
        <v>43589</v>
      </c>
      <c r="E431" s="14" t="s">
        <v>458</v>
      </c>
      <c r="F431" s="920"/>
      <c r="G431" s="920"/>
      <c r="H431" s="924"/>
      <c r="I431" s="924"/>
      <c r="J431" s="921"/>
      <c r="K431" s="921"/>
      <c r="L431" s="925"/>
    </row>
    <row r="432" spans="1:12" ht="24" x14ac:dyDescent="0.25">
      <c r="A432" s="918">
        <v>1779</v>
      </c>
      <c r="B432" s="9" t="s">
        <v>22</v>
      </c>
      <c r="C432" s="13" t="s">
        <v>23</v>
      </c>
      <c r="D432" s="13" t="s">
        <v>24</v>
      </c>
      <c r="E432" s="13" t="s">
        <v>25</v>
      </c>
      <c r="F432" s="919" t="s">
        <v>17</v>
      </c>
      <c r="G432" s="919"/>
      <c r="H432" s="920"/>
      <c r="I432" s="920"/>
      <c r="J432" s="920"/>
      <c r="K432" s="920"/>
      <c r="L432" s="920"/>
    </row>
    <row r="433" spans="1:12" x14ac:dyDescent="0.25">
      <c r="A433" s="918"/>
      <c r="B433" s="921" t="s">
        <v>5027</v>
      </c>
      <c r="C433" s="922" t="s">
        <v>5028</v>
      </c>
      <c r="D433" s="923">
        <v>43617</v>
      </c>
      <c r="E433" s="921" t="s">
        <v>1407</v>
      </c>
      <c r="F433" s="921" t="s">
        <v>1408</v>
      </c>
      <c r="G433" s="921"/>
      <c r="H433" s="924" t="s">
        <v>30</v>
      </c>
      <c r="I433" s="924"/>
      <c r="J433" s="14" t="s">
        <v>31</v>
      </c>
      <c r="K433" s="14" t="s">
        <v>32</v>
      </c>
      <c r="L433" s="16">
        <v>972.7</v>
      </c>
    </row>
    <row r="434" spans="1:12" x14ac:dyDescent="0.25">
      <c r="A434" s="918"/>
      <c r="B434" s="921"/>
      <c r="C434" s="922"/>
      <c r="D434" s="923"/>
      <c r="E434" s="921"/>
      <c r="F434" s="921"/>
      <c r="G434" s="921"/>
      <c r="H434" s="924" t="s">
        <v>33</v>
      </c>
      <c r="I434" s="924"/>
      <c r="J434" s="14" t="s">
        <v>31</v>
      </c>
      <c r="K434" s="14" t="s">
        <v>31</v>
      </c>
      <c r="L434" s="16">
        <v>0</v>
      </c>
    </row>
    <row r="435" spans="1:12" ht="24" x14ac:dyDescent="0.25">
      <c r="A435" s="918"/>
      <c r="B435" s="9" t="s">
        <v>34</v>
      </c>
      <c r="C435" s="13" t="s">
        <v>35</v>
      </c>
      <c r="D435" s="13" t="s">
        <v>36</v>
      </c>
      <c r="E435" s="13" t="s">
        <v>37</v>
      </c>
      <c r="F435" s="920"/>
      <c r="G435" s="920"/>
      <c r="H435" s="924" t="s">
        <v>38</v>
      </c>
      <c r="I435" s="924"/>
      <c r="J435" s="921" t="s">
        <v>31</v>
      </c>
      <c r="K435" s="921" t="s">
        <v>31</v>
      </c>
      <c r="L435" s="925">
        <v>0</v>
      </c>
    </row>
    <row r="436" spans="1:12" ht="22.8" x14ac:dyDescent="0.25">
      <c r="A436" s="918"/>
      <c r="B436" s="14" t="s">
        <v>39</v>
      </c>
      <c r="C436" s="14" t="s">
        <v>1408</v>
      </c>
      <c r="D436" s="15">
        <v>43630</v>
      </c>
      <c r="E436" s="14" t="s">
        <v>1409</v>
      </c>
      <c r="F436" s="920"/>
      <c r="G436" s="920"/>
      <c r="H436" s="924"/>
      <c r="I436" s="924"/>
      <c r="J436" s="921"/>
      <c r="K436" s="921"/>
      <c r="L436" s="925"/>
    </row>
    <row r="437" spans="1:12" ht="24" x14ac:dyDescent="0.25">
      <c r="A437" s="918">
        <v>1780</v>
      </c>
      <c r="B437" s="9" t="s">
        <v>22</v>
      </c>
      <c r="C437" s="13" t="s">
        <v>23</v>
      </c>
      <c r="D437" s="13" t="s">
        <v>24</v>
      </c>
      <c r="E437" s="13" t="s">
        <v>25</v>
      </c>
      <c r="F437" s="919" t="s">
        <v>17</v>
      </c>
      <c r="G437" s="919"/>
      <c r="H437" s="920"/>
      <c r="I437" s="920"/>
      <c r="J437" s="920"/>
      <c r="K437" s="920"/>
      <c r="L437" s="920"/>
    </row>
    <row r="438" spans="1:12" x14ac:dyDescent="0.25">
      <c r="A438" s="918"/>
      <c r="B438" s="921" t="s">
        <v>5027</v>
      </c>
      <c r="C438" s="922" t="s">
        <v>5029</v>
      </c>
      <c r="D438" s="923">
        <v>43723</v>
      </c>
      <c r="E438" s="921" t="s">
        <v>2105</v>
      </c>
      <c r="F438" s="921" t="s">
        <v>5030</v>
      </c>
      <c r="G438" s="921"/>
      <c r="H438" s="924" t="s">
        <v>30</v>
      </c>
      <c r="I438" s="924"/>
      <c r="J438" s="14" t="s">
        <v>31</v>
      </c>
      <c r="K438" s="14" t="s">
        <v>32</v>
      </c>
      <c r="L438" s="16">
        <v>471.08</v>
      </c>
    </row>
    <row r="439" spans="1:12" x14ac:dyDescent="0.25">
      <c r="A439" s="918"/>
      <c r="B439" s="921"/>
      <c r="C439" s="922"/>
      <c r="D439" s="923"/>
      <c r="E439" s="921"/>
      <c r="F439" s="921"/>
      <c r="G439" s="921"/>
      <c r="H439" s="924" t="s">
        <v>33</v>
      </c>
      <c r="I439" s="924"/>
      <c r="J439" s="14" t="s">
        <v>31</v>
      </c>
      <c r="K439" s="14" t="s">
        <v>32</v>
      </c>
      <c r="L439" s="16">
        <v>546.6</v>
      </c>
    </row>
    <row r="440" spans="1:12" ht="24" x14ac:dyDescent="0.25">
      <c r="A440" s="918"/>
      <c r="B440" s="9" t="s">
        <v>34</v>
      </c>
      <c r="C440" s="13" t="s">
        <v>35</v>
      </c>
      <c r="D440" s="13" t="s">
        <v>36</v>
      </c>
      <c r="E440" s="13" t="s">
        <v>37</v>
      </c>
      <c r="F440" s="920"/>
      <c r="G440" s="920"/>
      <c r="H440" s="924" t="s">
        <v>38</v>
      </c>
      <c r="I440" s="924"/>
      <c r="J440" s="921" t="s">
        <v>31</v>
      </c>
      <c r="K440" s="921" t="s">
        <v>32</v>
      </c>
      <c r="L440" s="925">
        <v>50</v>
      </c>
    </row>
    <row r="441" spans="1:12" ht="22.8" x14ac:dyDescent="0.25">
      <c r="A441" s="918"/>
      <c r="B441" s="14" t="s">
        <v>39</v>
      </c>
      <c r="C441" s="14" t="s">
        <v>5030</v>
      </c>
      <c r="D441" s="15">
        <v>43727</v>
      </c>
      <c r="E441" s="14" t="s">
        <v>4502</v>
      </c>
      <c r="F441" s="920"/>
      <c r="G441" s="920"/>
      <c r="H441" s="924"/>
      <c r="I441" s="924"/>
      <c r="J441" s="921"/>
      <c r="K441" s="921"/>
      <c r="L441" s="925"/>
    </row>
    <row r="442" spans="1:12" ht="24" x14ac:dyDescent="0.25">
      <c r="A442" s="918">
        <v>1781</v>
      </c>
      <c r="B442" s="9" t="s">
        <v>22</v>
      </c>
      <c r="C442" s="13" t="s">
        <v>23</v>
      </c>
      <c r="D442" s="13" t="s">
        <v>24</v>
      </c>
      <c r="E442" s="13" t="s">
        <v>25</v>
      </c>
      <c r="F442" s="919" t="s">
        <v>17</v>
      </c>
      <c r="G442" s="919"/>
      <c r="H442" s="920"/>
      <c r="I442" s="920"/>
      <c r="J442" s="920"/>
      <c r="K442" s="920"/>
      <c r="L442" s="920"/>
    </row>
    <row r="443" spans="1:12" x14ac:dyDescent="0.25">
      <c r="A443" s="918"/>
      <c r="B443" s="921" t="s">
        <v>5031</v>
      </c>
      <c r="C443" s="922" t="s">
        <v>5032</v>
      </c>
      <c r="D443" s="923">
        <v>43737</v>
      </c>
      <c r="E443" s="921" t="s">
        <v>298</v>
      </c>
      <c r="F443" s="921" t="s">
        <v>945</v>
      </c>
      <c r="G443" s="921"/>
      <c r="H443" s="924" t="s">
        <v>30</v>
      </c>
      <c r="I443" s="924"/>
      <c r="J443" s="14" t="s">
        <v>31</v>
      </c>
      <c r="K443" s="14" t="s">
        <v>32</v>
      </c>
      <c r="L443" s="16">
        <v>434.3</v>
      </c>
    </row>
    <row r="444" spans="1:12" x14ac:dyDescent="0.25">
      <c r="A444" s="918"/>
      <c r="B444" s="921"/>
      <c r="C444" s="922"/>
      <c r="D444" s="923"/>
      <c r="E444" s="921"/>
      <c r="F444" s="921"/>
      <c r="G444" s="921"/>
      <c r="H444" s="924" t="s">
        <v>33</v>
      </c>
      <c r="I444" s="924"/>
      <c r="J444" s="14" t="s">
        <v>31</v>
      </c>
      <c r="K444" s="14" t="s">
        <v>31</v>
      </c>
      <c r="L444" s="16">
        <v>0</v>
      </c>
    </row>
    <row r="445" spans="1:12" ht="24" x14ac:dyDescent="0.25">
      <c r="A445" s="918"/>
      <c r="B445" s="9" t="s">
        <v>34</v>
      </c>
      <c r="C445" s="13" t="s">
        <v>35</v>
      </c>
      <c r="D445" s="13" t="s">
        <v>36</v>
      </c>
      <c r="E445" s="13" t="s">
        <v>37</v>
      </c>
      <c r="F445" s="920"/>
      <c r="G445" s="920"/>
      <c r="H445" s="924" t="s">
        <v>38</v>
      </c>
      <c r="I445" s="924"/>
      <c r="J445" s="921" t="s">
        <v>31</v>
      </c>
      <c r="K445" s="921" t="s">
        <v>32</v>
      </c>
      <c r="L445" s="925">
        <v>273</v>
      </c>
    </row>
    <row r="446" spans="1:12" ht="22.8" x14ac:dyDescent="0.25">
      <c r="A446" s="918"/>
      <c r="B446" s="14" t="s">
        <v>39</v>
      </c>
      <c r="C446" s="14" t="s">
        <v>945</v>
      </c>
      <c r="D446" s="15">
        <v>43738</v>
      </c>
      <c r="E446" s="14" t="s">
        <v>946</v>
      </c>
      <c r="F446" s="920"/>
      <c r="G446" s="920"/>
      <c r="H446" s="924"/>
      <c r="I446" s="924"/>
      <c r="J446" s="921"/>
      <c r="K446" s="921"/>
      <c r="L446" s="925"/>
    </row>
    <row r="447" spans="1:12" ht="24" x14ac:dyDescent="0.25">
      <c r="A447" s="918">
        <v>1782</v>
      </c>
      <c r="B447" s="9" t="s">
        <v>22</v>
      </c>
      <c r="C447" s="13" t="s">
        <v>23</v>
      </c>
      <c r="D447" s="13" t="s">
        <v>24</v>
      </c>
      <c r="E447" s="13" t="s">
        <v>25</v>
      </c>
      <c r="F447" s="919" t="s">
        <v>17</v>
      </c>
      <c r="G447" s="919"/>
      <c r="H447" s="920"/>
      <c r="I447" s="920"/>
      <c r="J447" s="920"/>
      <c r="K447" s="920"/>
      <c r="L447" s="920"/>
    </row>
    <row r="448" spans="1:12" x14ac:dyDescent="0.25">
      <c r="A448" s="918"/>
      <c r="B448" s="921" t="s">
        <v>5033</v>
      </c>
      <c r="C448" s="921" t="s">
        <v>5034</v>
      </c>
      <c r="D448" s="923">
        <v>43559</v>
      </c>
      <c r="E448" s="921" t="s">
        <v>727</v>
      </c>
      <c r="F448" s="921" t="s">
        <v>4620</v>
      </c>
      <c r="G448" s="921"/>
      <c r="H448" s="924" t="s">
        <v>30</v>
      </c>
      <c r="I448" s="924"/>
      <c r="J448" s="14" t="s">
        <v>31</v>
      </c>
      <c r="K448" s="14" t="s">
        <v>32</v>
      </c>
      <c r="L448" s="16">
        <v>1484.6</v>
      </c>
    </row>
    <row r="449" spans="1:12" x14ac:dyDescent="0.25">
      <c r="A449" s="918"/>
      <c r="B449" s="921"/>
      <c r="C449" s="921"/>
      <c r="D449" s="923"/>
      <c r="E449" s="921"/>
      <c r="F449" s="921"/>
      <c r="G449" s="921"/>
      <c r="H449" s="924" t="s">
        <v>33</v>
      </c>
      <c r="I449" s="924"/>
      <c r="J449" s="14" t="s">
        <v>31</v>
      </c>
      <c r="K449" s="14" t="s">
        <v>32</v>
      </c>
      <c r="L449" s="16">
        <v>320.01</v>
      </c>
    </row>
    <row r="450" spans="1:12" ht="24" x14ac:dyDescent="0.25">
      <c r="A450" s="918"/>
      <c r="B450" s="9" t="s">
        <v>34</v>
      </c>
      <c r="C450" s="13" t="s">
        <v>35</v>
      </c>
      <c r="D450" s="13" t="s">
        <v>36</v>
      </c>
      <c r="E450" s="13" t="s">
        <v>37</v>
      </c>
      <c r="F450" s="920"/>
      <c r="G450" s="920"/>
      <c r="H450" s="924" t="s">
        <v>38</v>
      </c>
      <c r="I450" s="924"/>
      <c r="J450" s="921" t="s">
        <v>31</v>
      </c>
      <c r="K450" s="921" t="s">
        <v>32</v>
      </c>
      <c r="L450" s="925">
        <v>420</v>
      </c>
    </row>
    <row r="451" spans="1:12" ht="34.200000000000003" x14ac:dyDescent="0.25">
      <c r="A451" s="918"/>
      <c r="B451" s="14" t="s">
        <v>1635</v>
      </c>
      <c r="C451" s="14" t="s">
        <v>4620</v>
      </c>
      <c r="D451" s="15">
        <v>43564</v>
      </c>
      <c r="E451" s="14" t="s">
        <v>5035</v>
      </c>
      <c r="F451" s="920"/>
      <c r="G451" s="920"/>
      <c r="H451" s="924"/>
      <c r="I451" s="924"/>
      <c r="J451" s="921"/>
      <c r="K451" s="921"/>
      <c r="L451" s="925"/>
    </row>
    <row r="452" spans="1:12" ht="24" x14ac:dyDescent="0.25">
      <c r="A452" s="918">
        <v>1783</v>
      </c>
      <c r="B452" s="9" t="s">
        <v>22</v>
      </c>
      <c r="C452" s="13" t="s">
        <v>23</v>
      </c>
      <c r="D452" s="13" t="s">
        <v>24</v>
      </c>
      <c r="E452" s="13" t="s">
        <v>25</v>
      </c>
      <c r="F452" s="919" t="s">
        <v>17</v>
      </c>
      <c r="G452" s="919"/>
      <c r="H452" s="920"/>
      <c r="I452" s="920"/>
      <c r="J452" s="920"/>
      <c r="K452" s="920"/>
      <c r="L452" s="920"/>
    </row>
    <row r="453" spans="1:12" x14ac:dyDescent="0.25">
      <c r="A453" s="918"/>
      <c r="B453" s="921" t="s">
        <v>5036</v>
      </c>
      <c r="C453" s="922" t="s">
        <v>5037</v>
      </c>
      <c r="D453" s="923">
        <v>43562</v>
      </c>
      <c r="E453" s="921" t="s">
        <v>53</v>
      </c>
      <c r="F453" s="921" t="s">
        <v>724</v>
      </c>
      <c r="G453" s="921"/>
      <c r="H453" s="924" t="s">
        <v>30</v>
      </c>
      <c r="I453" s="924"/>
      <c r="J453" s="14" t="s">
        <v>31</v>
      </c>
      <c r="K453" s="14" t="s">
        <v>32</v>
      </c>
      <c r="L453" s="16">
        <v>683.86</v>
      </c>
    </row>
    <row r="454" spans="1:12" x14ac:dyDescent="0.25">
      <c r="A454" s="918"/>
      <c r="B454" s="921"/>
      <c r="C454" s="922"/>
      <c r="D454" s="923"/>
      <c r="E454" s="921"/>
      <c r="F454" s="921"/>
      <c r="G454" s="921"/>
      <c r="H454" s="924" t="s">
        <v>33</v>
      </c>
      <c r="I454" s="924"/>
      <c r="J454" s="921" t="s">
        <v>31</v>
      </c>
      <c r="K454" s="921" t="s">
        <v>32</v>
      </c>
      <c r="L454" s="925">
        <v>108</v>
      </c>
    </row>
    <row r="455" spans="1:12" x14ac:dyDescent="0.25">
      <c r="A455" s="918"/>
      <c r="B455" s="921"/>
      <c r="C455" s="922"/>
      <c r="D455" s="923"/>
      <c r="E455" s="921"/>
      <c r="F455" s="921"/>
      <c r="G455" s="921"/>
      <c r="H455" s="924"/>
      <c r="I455" s="924"/>
      <c r="J455" s="921"/>
      <c r="K455" s="921"/>
      <c r="L455" s="925"/>
    </row>
    <row r="456" spans="1:12" ht="24" x14ac:dyDescent="0.25">
      <c r="A456" s="918"/>
      <c r="B456" s="9" t="s">
        <v>34</v>
      </c>
      <c r="C456" s="13" t="s">
        <v>35</v>
      </c>
      <c r="D456" s="13" t="s">
        <v>36</v>
      </c>
      <c r="E456" s="13" t="s">
        <v>37</v>
      </c>
      <c r="F456" s="920"/>
      <c r="G456" s="920"/>
      <c r="H456" s="924" t="s">
        <v>38</v>
      </c>
      <c r="I456" s="924"/>
      <c r="J456" s="921" t="s">
        <v>31</v>
      </c>
      <c r="K456" s="921" t="s">
        <v>31</v>
      </c>
      <c r="L456" s="925">
        <v>0</v>
      </c>
    </row>
    <row r="457" spans="1:12" ht="22.8" x14ac:dyDescent="0.25">
      <c r="A457" s="918"/>
      <c r="B457" s="14" t="s">
        <v>5038</v>
      </c>
      <c r="C457" s="14" t="s">
        <v>724</v>
      </c>
      <c r="D457" s="15">
        <v>43564</v>
      </c>
      <c r="E457" s="14" t="s">
        <v>77</v>
      </c>
      <c r="F457" s="920"/>
      <c r="G457" s="920"/>
      <c r="H457" s="924"/>
      <c r="I457" s="924"/>
      <c r="J457" s="921"/>
      <c r="K457" s="921"/>
      <c r="L457" s="925"/>
    </row>
    <row r="458" spans="1:12" ht="24" x14ac:dyDescent="0.25">
      <c r="A458" s="918">
        <v>1784</v>
      </c>
      <c r="B458" s="9" t="s">
        <v>22</v>
      </c>
      <c r="C458" s="13" t="s">
        <v>23</v>
      </c>
      <c r="D458" s="13" t="s">
        <v>24</v>
      </c>
      <c r="E458" s="13" t="s">
        <v>25</v>
      </c>
      <c r="F458" s="919" t="s">
        <v>17</v>
      </c>
      <c r="G458" s="919"/>
      <c r="H458" s="920"/>
      <c r="I458" s="920"/>
      <c r="J458" s="920"/>
      <c r="K458" s="920"/>
      <c r="L458" s="920"/>
    </row>
    <row r="459" spans="1:12" x14ac:dyDescent="0.25">
      <c r="A459" s="918"/>
      <c r="B459" s="921" t="s">
        <v>5036</v>
      </c>
      <c r="C459" s="922" t="s">
        <v>5039</v>
      </c>
      <c r="D459" s="923">
        <v>43712</v>
      </c>
      <c r="E459" s="921" t="s">
        <v>410</v>
      </c>
      <c r="F459" s="921" t="s">
        <v>5040</v>
      </c>
      <c r="G459" s="921"/>
      <c r="H459" s="924" t="s">
        <v>30</v>
      </c>
      <c r="I459" s="924"/>
      <c r="J459" s="14" t="s">
        <v>31</v>
      </c>
      <c r="K459" s="14" t="s">
        <v>32</v>
      </c>
      <c r="L459" s="16">
        <v>376.6</v>
      </c>
    </row>
    <row r="460" spans="1:12" x14ac:dyDescent="0.25">
      <c r="A460" s="918"/>
      <c r="B460" s="921"/>
      <c r="C460" s="922"/>
      <c r="D460" s="923"/>
      <c r="E460" s="921"/>
      <c r="F460" s="921"/>
      <c r="G460" s="921"/>
      <c r="H460" s="924" t="s">
        <v>33</v>
      </c>
      <c r="I460" s="924"/>
      <c r="J460" s="921" t="s">
        <v>31</v>
      </c>
      <c r="K460" s="921" t="s">
        <v>32</v>
      </c>
      <c r="L460" s="925">
        <v>4040</v>
      </c>
    </row>
    <row r="461" spans="1:12" x14ac:dyDescent="0.25">
      <c r="A461" s="918"/>
      <c r="B461" s="921"/>
      <c r="C461" s="922"/>
      <c r="D461" s="923"/>
      <c r="E461" s="921"/>
      <c r="F461" s="921"/>
      <c r="G461" s="921"/>
      <c r="H461" s="924"/>
      <c r="I461" s="924"/>
      <c r="J461" s="921"/>
      <c r="K461" s="921"/>
      <c r="L461" s="925"/>
    </row>
    <row r="462" spans="1:12" ht="24" x14ac:dyDescent="0.25">
      <c r="A462" s="918"/>
      <c r="B462" s="9" t="s">
        <v>34</v>
      </c>
      <c r="C462" s="13" t="s">
        <v>35</v>
      </c>
      <c r="D462" s="13" t="s">
        <v>36</v>
      </c>
      <c r="E462" s="13" t="s">
        <v>37</v>
      </c>
      <c r="F462" s="920"/>
      <c r="G462" s="920"/>
      <c r="H462" s="924" t="s">
        <v>38</v>
      </c>
      <c r="I462" s="924"/>
      <c r="J462" s="921" t="s">
        <v>31</v>
      </c>
      <c r="K462" s="921" t="s">
        <v>31</v>
      </c>
      <c r="L462" s="925">
        <v>0</v>
      </c>
    </row>
    <row r="463" spans="1:12" ht="22.8" x14ac:dyDescent="0.25">
      <c r="A463" s="918"/>
      <c r="B463" s="14" t="s">
        <v>5038</v>
      </c>
      <c r="C463" s="14" t="s">
        <v>5040</v>
      </c>
      <c r="D463" s="15">
        <v>43718</v>
      </c>
      <c r="E463" s="14" t="s">
        <v>412</v>
      </c>
      <c r="F463" s="920"/>
      <c r="G463" s="920"/>
      <c r="H463" s="924"/>
      <c r="I463" s="924"/>
      <c r="J463" s="921"/>
      <c r="K463" s="921"/>
      <c r="L463" s="925"/>
    </row>
    <row r="464" spans="1:12" ht="24" x14ac:dyDescent="0.25">
      <c r="A464" s="918">
        <v>1785</v>
      </c>
      <c r="B464" s="9" t="s">
        <v>22</v>
      </c>
      <c r="C464" s="13" t="s">
        <v>23</v>
      </c>
      <c r="D464" s="13" t="s">
        <v>24</v>
      </c>
      <c r="E464" s="13" t="s">
        <v>25</v>
      </c>
      <c r="F464" s="919" t="s">
        <v>17</v>
      </c>
      <c r="G464" s="919"/>
      <c r="H464" s="920"/>
      <c r="I464" s="920"/>
      <c r="J464" s="920"/>
      <c r="K464" s="920"/>
      <c r="L464" s="920"/>
    </row>
    <row r="465" spans="1:12" x14ac:dyDescent="0.25">
      <c r="A465" s="918"/>
      <c r="B465" s="921" t="s">
        <v>5041</v>
      </c>
      <c r="C465" s="921" t="s">
        <v>5042</v>
      </c>
      <c r="D465" s="923">
        <v>43688</v>
      </c>
      <c r="E465" s="921" t="s">
        <v>308</v>
      </c>
      <c r="F465" s="921" t="s">
        <v>309</v>
      </c>
      <c r="G465" s="921"/>
      <c r="H465" s="924" t="s">
        <v>30</v>
      </c>
      <c r="I465" s="924"/>
      <c r="J465" s="14" t="s">
        <v>31</v>
      </c>
      <c r="K465" s="14" t="s">
        <v>32</v>
      </c>
      <c r="L465" s="16">
        <v>325.5</v>
      </c>
    </row>
    <row r="466" spans="1:12" x14ac:dyDescent="0.25">
      <c r="A466" s="918"/>
      <c r="B466" s="921"/>
      <c r="C466" s="921"/>
      <c r="D466" s="923"/>
      <c r="E466" s="921"/>
      <c r="F466" s="921"/>
      <c r="G466" s="921"/>
      <c r="H466" s="924" t="s">
        <v>33</v>
      </c>
      <c r="I466" s="924"/>
      <c r="J466" s="14" t="s">
        <v>31</v>
      </c>
      <c r="K466" s="14" t="s">
        <v>31</v>
      </c>
      <c r="L466" s="16">
        <v>0</v>
      </c>
    </row>
    <row r="467" spans="1:12" ht="24" x14ac:dyDescent="0.25">
      <c r="A467" s="918"/>
      <c r="B467" s="9" t="s">
        <v>34</v>
      </c>
      <c r="C467" s="13" t="s">
        <v>35</v>
      </c>
      <c r="D467" s="13" t="s">
        <v>36</v>
      </c>
      <c r="E467" s="13" t="s">
        <v>37</v>
      </c>
      <c r="F467" s="920"/>
      <c r="G467" s="920"/>
      <c r="H467" s="924" t="s">
        <v>38</v>
      </c>
      <c r="I467" s="924"/>
      <c r="J467" s="921" t="s">
        <v>31</v>
      </c>
      <c r="K467" s="921" t="s">
        <v>31</v>
      </c>
      <c r="L467" s="925">
        <v>0</v>
      </c>
    </row>
    <row r="468" spans="1:12" ht="22.8" x14ac:dyDescent="0.25">
      <c r="A468" s="918"/>
      <c r="B468" s="14" t="s">
        <v>229</v>
      </c>
      <c r="C468" s="14" t="s">
        <v>309</v>
      </c>
      <c r="D468" s="15">
        <v>43690</v>
      </c>
      <c r="E468" s="14" t="s">
        <v>1413</v>
      </c>
      <c r="F468" s="920"/>
      <c r="G468" s="920"/>
      <c r="H468" s="924"/>
      <c r="I468" s="924"/>
      <c r="J468" s="921"/>
      <c r="K468" s="921"/>
      <c r="L468" s="925"/>
    </row>
    <row r="469" spans="1:12" ht="24" x14ac:dyDescent="0.25">
      <c r="A469" s="918">
        <v>1786</v>
      </c>
      <c r="B469" s="9" t="s">
        <v>22</v>
      </c>
      <c r="C469" s="13" t="s">
        <v>23</v>
      </c>
      <c r="D469" s="13" t="s">
        <v>24</v>
      </c>
      <c r="E469" s="13" t="s">
        <v>25</v>
      </c>
      <c r="F469" s="919" t="s">
        <v>17</v>
      </c>
      <c r="G469" s="919"/>
      <c r="H469" s="920"/>
      <c r="I469" s="920"/>
      <c r="J469" s="920"/>
      <c r="K469" s="920"/>
      <c r="L469" s="920"/>
    </row>
    <row r="470" spans="1:12" x14ac:dyDescent="0.25">
      <c r="A470" s="918"/>
      <c r="B470" s="921" t="s">
        <v>5043</v>
      </c>
      <c r="C470" s="922" t="s">
        <v>5044</v>
      </c>
      <c r="D470" s="923">
        <v>43558</v>
      </c>
      <c r="E470" s="921" t="s">
        <v>2235</v>
      </c>
      <c r="F470" s="921" t="s">
        <v>4578</v>
      </c>
      <c r="G470" s="921"/>
      <c r="H470" s="924" t="s">
        <v>30</v>
      </c>
      <c r="I470" s="924"/>
      <c r="J470" s="14" t="s">
        <v>31</v>
      </c>
      <c r="K470" s="14" t="s">
        <v>32</v>
      </c>
      <c r="L470" s="16">
        <v>181.22</v>
      </c>
    </row>
    <row r="471" spans="1:12" x14ac:dyDescent="0.25">
      <c r="A471" s="918"/>
      <c r="B471" s="921"/>
      <c r="C471" s="922"/>
      <c r="D471" s="923"/>
      <c r="E471" s="921"/>
      <c r="F471" s="921"/>
      <c r="G471" s="921"/>
      <c r="H471" s="924" t="s">
        <v>33</v>
      </c>
      <c r="I471" s="924"/>
      <c r="J471" s="14" t="s">
        <v>31</v>
      </c>
      <c r="K471" s="14" t="s">
        <v>32</v>
      </c>
      <c r="L471" s="16">
        <v>98</v>
      </c>
    </row>
    <row r="472" spans="1:12" ht="24" x14ac:dyDescent="0.25">
      <c r="A472" s="918"/>
      <c r="B472" s="9" t="s">
        <v>34</v>
      </c>
      <c r="C472" s="13" t="s">
        <v>35</v>
      </c>
      <c r="D472" s="13" t="s">
        <v>36</v>
      </c>
      <c r="E472" s="13" t="s">
        <v>37</v>
      </c>
      <c r="F472" s="920"/>
      <c r="G472" s="920"/>
      <c r="H472" s="924" t="s">
        <v>38</v>
      </c>
      <c r="I472" s="924"/>
      <c r="J472" s="921" t="s">
        <v>31</v>
      </c>
      <c r="K472" s="921" t="s">
        <v>32</v>
      </c>
      <c r="L472" s="925">
        <v>150.5</v>
      </c>
    </row>
    <row r="473" spans="1:12" ht="22.8" x14ac:dyDescent="0.25">
      <c r="A473" s="918"/>
      <c r="B473" s="14" t="s">
        <v>105</v>
      </c>
      <c r="C473" s="14" t="s">
        <v>4578</v>
      </c>
      <c r="D473" s="15">
        <v>43559</v>
      </c>
      <c r="E473" s="14" t="s">
        <v>3369</v>
      </c>
      <c r="F473" s="920"/>
      <c r="G473" s="920"/>
      <c r="H473" s="924"/>
      <c r="I473" s="924"/>
      <c r="J473" s="921"/>
      <c r="K473" s="921"/>
      <c r="L473" s="925"/>
    </row>
    <row r="474" spans="1:12" ht="24" x14ac:dyDescent="0.25">
      <c r="A474" s="918">
        <v>1787</v>
      </c>
      <c r="B474" s="9" t="s">
        <v>22</v>
      </c>
      <c r="C474" s="13" t="s">
        <v>23</v>
      </c>
      <c r="D474" s="13" t="s">
        <v>24</v>
      </c>
      <c r="E474" s="13" t="s">
        <v>25</v>
      </c>
      <c r="F474" s="919" t="s">
        <v>17</v>
      </c>
      <c r="G474" s="919"/>
      <c r="H474" s="920"/>
      <c r="I474" s="920"/>
      <c r="J474" s="920"/>
      <c r="K474" s="920"/>
      <c r="L474" s="920"/>
    </row>
    <row r="475" spans="1:12" x14ac:dyDescent="0.25">
      <c r="A475" s="918"/>
      <c r="B475" s="921" t="s">
        <v>5043</v>
      </c>
      <c r="C475" s="922" t="s">
        <v>5045</v>
      </c>
      <c r="D475" s="923">
        <v>43586</v>
      </c>
      <c r="E475" s="921" t="s">
        <v>115</v>
      </c>
      <c r="F475" s="921" t="s">
        <v>5046</v>
      </c>
      <c r="G475" s="921"/>
      <c r="H475" s="924" t="s">
        <v>30</v>
      </c>
      <c r="I475" s="924"/>
      <c r="J475" s="14" t="s">
        <v>31</v>
      </c>
      <c r="K475" s="14" t="s">
        <v>32</v>
      </c>
      <c r="L475" s="16">
        <v>621.18000000000006</v>
      </c>
    </row>
    <row r="476" spans="1:12" x14ac:dyDescent="0.25">
      <c r="A476" s="918"/>
      <c r="B476" s="921"/>
      <c r="C476" s="922"/>
      <c r="D476" s="923"/>
      <c r="E476" s="921"/>
      <c r="F476" s="921"/>
      <c r="G476" s="921"/>
      <c r="H476" s="924" t="s">
        <v>33</v>
      </c>
      <c r="I476" s="924"/>
      <c r="J476" s="14" t="s">
        <v>31</v>
      </c>
      <c r="K476" s="14" t="s">
        <v>31</v>
      </c>
      <c r="L476" s="16">
        <v>0</v>
      </c>
    </row>
    <row r="477" spans="1:12" ht="24" x14ac:dyDescent="0.25">
      <c r="A477" s="918"/>
      <c r="B477" s="9" t="s">
        <v>34</v>
      </c>
      <c r="C477" s="13" t="s">
        <v>35</v>
      </c>
      <c r="D477" s="13" t="s">
        <v>36</v>
      </c>
      <c r="E477" s="13" t="s">
        <v>37</v>
      </c>
      <c r="F477" s="920"/>
      <c r="G477" s="920"/>
      <c r="H477" s="924" t="s">
        <v>38</v>
      </c>
      <c r="I477" s="924"/>
      <c r="J477" s="921" t="s">
        <v>31</v>
      </c>
      <c r="K477" s="921" t="s">
        <v>32</v>
      </c>
      <c r="L477" s="925">
        <v>96.5</v>
      </c>
    </row>
    <row r="478" spans="1:12" ht="22.8" x14ac:dyDescent="0.25">
      <c r="A478" s="918"/>
      <c r="B478" s="14" t="s">
        <v>105</v>
      </c>
      <c r="C478" s="14" t="s">
        <v>5046</v>
      </c>
      <c r="D478" s="15">
        <v>43589</v>
      </c>
      <c r="E478" s="14" t="s">
        <v>2169</v>
      </c>
      <c r="F478" s="920"/>
      <c r="G478" s="920"/>
      <c r="H478" s="924"/>
      <c r="I478" s="924"/>
      <c r="J478" s="921"/>
      <c r="K478" s="921"/>
      <c r="L478" s="925"/>
    </row>
    <row r="479" spans="1:12" ht="24" x14ac:dyDescent="0.25">
      <c r="A479" s="918">
        <v>1788</v>
      </c>
      <c r="B479" s="9" t="s">
        <v>22</v>
      </c>
      <c r="C479" s="13" t="s">
        <v>23</v>
      </c>
      <c r="D479" s="13" t="s">
        <v>24</v>
      </c>
      <c r="E479" s="13" t="s">
        <v>25</v>
      </c>
      <c r="F479" s="919" t="s">
        <v>17</v>
      </c>
      <c r="G479" s="919"/>
      <c r="H479" s="920"/>
      <c r="I479" s="920"/>
      <c r="J479" s="920"/>
      <c r="K479" s="920"/>
      <c r="L479" s="920"/>
    </row>
    <row r="480" spans="1:12" x14ac:dyDescent="0.25">
      <c r="A480" s="918"/>
      <c r="B480" s="921" t="s">
        <v>5047</v>
      </c>
      <c r="C480" s="922" t="s">
        <v>5048</v>
      </c>
      <c r="D480" s="923">
        <v>43572</v>
      </c>
      <c r="E480" s="921" t="s">
        <v>53</v>
      </c>
      <c r="F480" s="921" t="s">
        <v>4553</v>
      </c>
      <c r="G480" s="921"/>
      <c r="H480" s="924" t="s">
        <v>30</v>
      </c>
      <c r="I480" s="924"/>
      <c r="J480" s="14" t="s">
        <v>31</v>
      </c>
      <c r="K480" s="14" t="s">
        <v>32</v>
      </c>
      <c r="L480" s="16">
        <v>382</v>
      </c>
    </row>
    <row r="481" spans="1:12" x14ac:dyDescent="0.25">
      <c r="A481" s="918"/>
      <c r="B481" s="921"/>
      <c r="C481" s="922"/>
      <c r="D481" s="923"/>
      <c r="E481" s="921"/>
      <c r="F481" s="921"/>
      <c r="G481" s="921"/>
      <c r="H481" s="924" t="s">
        <v>33</v>
      </c>
      <c r="I481" s="924"/>
      <c r="J481" s="921" t="s">
        <v>31</v>
      </c>
      <c r="K481" s="921" t="s">
        <v>32</v>
      </c>
      <c r="L481" s="925">
        <v>108</v>
      </c>
    </row>
    <row r="482" spans="1:12" x14ac:dyDescent="0.25">
      <c r="A482" s="918"/>
      <c r="B482" s="921"/>
      <c r="C482" s="922"/>
      <c r="D482" s="923"/>
      <c r="E482" s="921"/>
      <c r="F482" s="921"/>
      <c r="G482" s="921"/>
      <c r="H482" s="924"/>
      <c r="I482" s="924"/>
      <c r="J482" s="921"/>
      <c r="K482" s="921"/>
      <c r="L482" s="925"/>
    </row>
    <row r="483" spans="1:12" ht="24" x14ac:dyDescent="0.25">
      <c r="A483" s="918"/>
      <c r="B483" s="9" t="s">
        <v>34</v>
      </c>
      <c r="C483" s="13" t="s">
        <v>35</v>
      </c>
      <c r="D483" s="13" t="s">
        <v>36</v>
      </c>
      <c r="E483" s="13" t="s">
        <v>37</v>
      </c>
      <c r="F483" s="920"/>
      <c r="G483" s="920"/>
      <c r="H483" s="924" t="s">
        <v>38</v>
      </c>
      <c r="I483" s="924"/>
      <c r="J483" s="921" t="s">
        <v>31</v>
      </c>
      <c r="K483" s="921" t="s">
        <v>31</v>
      </c>
      <c r="L483" s="925">
        <v>0</v>
      </c>
    </row>
    <row r="484" spans="1:12" ht="22.8" x14ac:dyDescent="0.25">
      <c r="A484" s="918"/>
      <c r="B484" s="14" t="s">
        <v>5049</v>
      </c>
      <c r="C484" s="14" t="s">
        <v>4553</v>
      </c>
      <c r="D484" s="15">
        <v>43573</v>
      </c>
      <c r="E484" s="14" t="s">
        <v>1736</v>
      </c>
      <c r="F484" s="920"/>
      <c r="G484" s="920"/>
      <c r="H484" s="924"/>
      <c r="I484" s="924"/>
      <c r="J484" s="921"/>
      <c r="K484" s="921"/>
      <c r="L484" s="925"/>
    </row>
    <row r="485" spans="1:12" ht="24" x14ac:dyDescent="0.25">
      <c r="A485" s="918">
        <v>1789</v>
      </c>
      <c r="B485" s="9" t="s">
        <v>22</v>
      </c>
      <c r="C485" s="13" t="s">
        <v>23</v>
      </c>
      <c r="D485" s="13" t="s">
        <v>24</v>
      </c>
      <c r="E485" s="13" t="s">
        <v>25</v>
      </c>
      <c r="F485" s="919" t="s">
        <v>17</v>
      </c>
      <c r="G485" s="919"/>
      <c r="H485" s="920"/>
      <c r="I485" s="920"/>
      <c r="J485" s="920"/>
      <c r="K485" s="920"/>
      <c r="L485" s="920"/>
    </row>
    <row r="486" spans="1:12" x14ac:dyDescent="0.25">
      <c r="A486" s="918"/>
      <c r="B486" s="921" t="s">
        <v>5050</v>
      </c>
      <c r="C486" s="922" t="s">
        <v>5051</v>
      </c>
      <c r="D486" s="923">
        <v>43599</v>
      </c>
      <c r="E486" s="921" t="s">
        <v>770</v>
      </c>
      <c r="F486" s="921" t="s">
        <v>4111</v>
      </c>
      <c r="G486" s="921"/>
      <c r="H486" s="924" t="s">
        <v>30</v>
      </c>
      <c r="I486" s="924"/>
      <c r="J486" s="14" t="s">
        <v>31</v>
      </c>
      <c r="K486" s="14" t="s">
        <v>31</v>
      </c>
      <c r="L486" s="16">
        <v>0</v>
      </c>
    </row>
    <row r="487" spans="1:12" x14ac:dyDescent="0.25">
      <c r="A487" s="918"/>
      <c r="B487" s="921"/>
      <c r="C487" s="922"/>
      <c r="D487" s="923"/>
      <c r="E487" s="921"/>
      <c r="F487" s="921"/>
      <c r="G487" s="921"/>
      <c r="H487" s="924" t="s">
        <v>33</v>
      </c>
      <c r="I487" s="924"/>
      <c r="J487" s="14" t="s">
        <v>31</v>
      </c>
      <c r="K487" s="14" t="s">
        <v>32</v>
      </c>
      <c r="L487" s="16">
        <v>1393.19</v>
      </c>
    </row>
    <row r="488" spans="1:12" ht="24" x14ac:dyDescent="0.25">
      <c r="A488" s="918"/>
      <c r="B488" s="9" t="s">
        <v>34</v>
      </c>
      <c r="C488" s="13" t="s">
        <v>35</v>
      </c>
      <c r="D488" s="13" t="s">
        <v>36</v>
      </c>
      <c r="E488" s="13" t="s">
        <v>37</v>
      </c>
      <c r="F488" s="920"/>
      <c r="G488" s="920"/>
      <c r="H488" s="924" t="s">
        <v>38</v>
      </c>
      <c r="I488" s="924"/>
      <c r="J488" s="921" t="s">
        <v>31</v>
      </c>
      <c r="K488" s="921" t="s">
        <v>32</v>
      </c>
      <c r="L488" s="925">
        <v>40</v>
      </c>
    </row>
    <row r="489" spans="1:12" ht="22.8" x14ac:dyDescent="0.25">
      <c r="A489" s="918"/>
      <c r="B489" s="14" t="s">
        <v>452</v>
      </c>
      <c r="C489" s="14" t="s">
        <v>4111</v>
      </c>
      <c r="D489" s="15">
        <v>43604</v>
      </c>
      <c r="E489" s="14" t="s">
        <v>106</v>
      </c>
      <c r="F489" s="920"/>
      <c r="G489" s="920"/>
      <c r="H489" s="924"/>
      <c r="I489" s="924"/>
      <c r="J489" s="921"/>
      <c r="K489" s="921"/>
      <c r="L489" s="925"/>
    </row>
    <row r="490" spans="1:12" ht="24" x14ac:dyDescent="0.25">
      <c r="A490" s="918">
        <v>1790</v>
      </c>
      <c r="B490" s="9" t="s">
        <v>22</v>
      </c>
      <c r="C490" s="13" t="s">
        <v>23</v>
      </c>
      <c r="D490" s="13" t="s">
        <v>24</v>
      </c>
      <c r="E490" s="13" t="s">
        <v>25</v>
      </c>
      <c r="F490" s="919" t="s">
        <v>17</v>
      </c>
      <c r="G490" s="919"/>
      <c r="H490" s="920"/>
      <c r="I490" s="920"/>
      <c r="J490" s="920"/>
      <c r="K490" s="920"/>
      <c r="L490" s="920"/>
    </row>
    <row r="491" spans="1:12" x14ac:dyDescent="0.25">
      <c r="A491" s="918"/>
      <c r="B491" s="921" t="s">
        <v>5050</v>
      </c>
      <c r="C491" s="922" t="s">
        <v>5052</v>
      </c>
      <c r="D491" s="923">
        <v>43629</v>
      </c>
      <c r="E491" s="921" t="s">
        <v>785</v>
      </c>
      <c r="F491" s="921" t="s">
        <v>786</v>
      </c>
      <c r="G491" s="921"/>
      <c r="H491" s="924" t="s">
        <v>30</v>
      </c>
      <c r="I491" s="924"/>
      <c r="J491" s="14" t="s">
        <v>31</v>
      </c>
      <c r="K491" s="14" t="s">
        <v>32</v>
      </c>
      <c r="L491" s="16">
        <v>540.86</v>
      </c>
    </row>
    <row r="492" spans="1:12" x14ac:dyDescent="0.25">
      <c r="A492" s="918"/>
      <c r="B492" s="921"/>
      <c r="C492" s="922"/>
      <c r="D492" s="923"/>
      <c r="E492" s="921"/>
      <c r="F492" s="921"/>
      <c r="G492" s="921"/>
      <c r="H492" s="924" t="s">
        <v>33</v>
      </c>
      <c r="I492" s="924"/>
      <c r="J492" s="14" t="s">
        <v>31</v>
      </c>
      <c r="K492" s="14" t="s">
        <v>32</v>
      </c>
      <c r="L492" s="16">
        <v>393.15</v>
      </c>
    </row>
    <row r="493" spans="1:12" ht="24" x14ac:dyDescent="0.25">
      <c r="A493" s="918"/>
      <c r="B493" s="9" t="s">
        <v>34</v>
      </c>
      <c r="C493" s="13" t="s">
        <v>35</v>
      </c>
      <c r="D493" s="13" t="s">
        <v>36</v>
      </c>
      <c r="E493" s="13" t="s">
        <v>37</v>
      </c>
      <c r="F493" s="920"/>
      <c r="G493" s="920"/>
      <c r="H493" s="924" t="s">
        <v>38</v>
      </c>
      <c r="I493" s="924"/>
      <c r="J493" s="921" t="s">
        <v>31</v>
      </c>
      <c r="K493" s="921" t="s">
        <v>32</v>
      </c>
      <c r="L493" s="925">
        <v>60</v>
      </c>
    </row>
    <row r="494" spans="1:12" ht="22.8" x14ac:dyDescent="0.25">
      <c r="A494" s="918"/>
      <c r="B494" s="14" t="s">
        <v>452</v>
      </c>
      <c r="C494" s="14" t="s">
        <v>786</v>
      </c>
      <c r="D494" s="15">
        <v>43631</v>
      </c>
      <c r="E494" s="14" t="s">
        <v>1200</v>
      </c>
      <c r="F494" s="920"/>
      <c r="G494" s="920"/>
      <c r="H494" s="924"/>
      <c r="I494" s="924"/>
      <c r="J494" s="921"/>
      <c r="K494" s="921"/>
      <c r="L494" s="925"/>
    </row>
    <row r="495" spans="1:12" ht="24" x14ac:dyDescent="0.25">
      <c r="A495" s="918">
        <v>1791</v>
      </c>
      <c r="B495" s="9" t="s">
        <v>22</v>
      </c>
      <c r="C495" s="13" t="s">
        <v>23</v>
      </c>
      <c r="D495" s="13" t="s">
        <v>24</v>
      </c>
      <c r="E495" s="13" t="s">
        <v>25</v>
      </c>
      <c r="F495" s="919" t="s">
        <v>17</v>
      </c>
      <c r="G495" s="919"/>
      <c r="H495" s="920"/>
      <c r="I495" s="920"/>
      <c r="J495" s="920"/>
      <c r="K495" s="920"/>
      <c r="L495" s="920"/>
    </row>
    <row r="496" spans="1:12" x14ac:dyDescent="0.25">
      <c r="A496" s="918"/>
      <c r="B496" s="921" t="s">
        <v>5050</v>
      </c>
      <c r="C496" s="922" t="s">
        <v>5053</v>
      </c>
      <c r="D496" s="923">
        <v>43732</v>
      </c>
      <c r="E496" s="921" t="s">
        <v>283</v>
      </c>
      <c r="F496" s="921" t="s">
        <v>5054</v>
      </c>
      <c r="G496" s="921"/>
      <c r="H496" s="924" t="s">
        <v>30</v>
      </c>
      <c r="I496" s="924"/>
      <c r="J496" s="14" t="s">
        <v>31</v>
      </c>
      <c r="K496" s="14" t="s">
        <v>32</v>
      </c>
      <c r="L496" s="16">
        <v>494.74</v>
      </c>
    </row>
    <row r="497" spans="1:12" x14ac:dyDescent="0.25">
      <c r="A497" s="918"/>
      <c r="B497" s="921"/>
      <c r="C497" s="922"/>
      <c r="D497" s="923"/>
      <c r="E497" s="921"/>
      <c r="F497" s="921"/>
      <c r="G497" s="921"/>
      <c r="H497" s="924" t="s">
        <v>33</v>
      </c>
      <c r="I497" s="924"/>
      <c r="J497" s="14" t="s">
        <v>31</v>
      </c>
      <c r="K497" s="14" t="s">
        <v>32</v>
      </c>
      <c r="L497" s="16">
        <v>302.60000000000002</v>
      </c>
    </row>
    <row r="498" spans="1:12" ht="24" x14ac:dyDescent="0.25">
      <c r="A498" s="918"/>
      <c r="B498" s="9" t="s">
        <v>34</v>
      </c>
      <c r="C498" s="13" t="s">
        <v>35</v>
      </c>
      <c r="D498" s="13" t="s">
        <v>36</v>
      </c>
      <c r="E498" s="13" t="s">
        <v>37</v>
      </c>
      <c r="F498" s="920"/>
      <c r="G498" s="920"/>
      <c r="H498" s="924" t="s">
        <v>38</v>
      </c>
      <c r="I498" s="924"/>
      <c r="J498" s="921" t="s">
        <v>31</v>
      </c>
      <c r="K498" s="921" t="s">
        <v>32</v>
      </c>
      <c r="L498" s="925">
        <v>18</v>
      </c>
    </row>
    <row r="499" spans="1:12" ht="22.8" x14ac:dyDescent="0.25">
      <c r="A499" s="918"/>
      <c r="B499" s="14" t="s">
        <v>452</v>
      </c>
      <c r="C499" s="14" t="s">
        <v>5054</v>
      </c>
      <c r="D499" s="15">
        <v>43734</v>
      </c>
      <c r="E499" s="14" t="s">
        <v>2931</v>
      </c>
      <c r="F499" s="920"/>
      <c r="G499" s="920"/>
      <c r="H499" s="924"/>
      <c r="I499" s="924"/>
      <c r="J499" s="921"/>
      <c r="K499" s="921"/>
      <c r="L499" s="925"/>
    </row>
    <row r="500" spans="1:12" ht="24" x14ac:dyDescent="0.25">
      <c r="A500" s="918">
        <v>1792</v>
      </c>
      <c r="B500" s="9" t="s">
        <v>22</v>
      </c>
      <c r="C500" s="13" t="s">
        <v>23</v>
      </c>
      <c r="D500" s="13" t="s">
        <v>24</v>
      </c>
      <c r="E500" s="13" t="s">
        <v>25</v>
      </c>
      <c r="F500" s="919" t="s">
        <v>17</v>
      </c>
      <c r="G500" s="919"/>
      <c r="H500" s="920"/>
      <c r="I500" s="920"/>
      <c r="J500" s="920"/>
      <c r="K500" s="920"/>
      <c r="L500" s="920"/>
    </row>
    <row r="501" spans="1:12" x14ac:dyDescent="0.25">
      <c r="A501" s="918"/>
      <c r="B501" s="921" t="s">
        <v>5055</v>
      </c>
      <c r="C501" s="922" t="s">
        <v>5056</v>
      </c>
      <c r="D501" s="923">
        <v>43671</v>
      </c>
      <c r="E501" s="921" t="s">
        <v>770</v>
      </c>
      <c r="F501" s="921" t="s">
        <v>836</v>
      </c>
      <c r="G501" s="921"/>
      <c r="H501" s="924" t="s">
        <v>30</v>
      </c>
      <c r="I501" s="924"/>
      <c r="J501" s="14" t="s">
        <v>31</v>
      </c>
      <c r="K501" s="14" t="s">
        <v>32</v>
      </c>
      <c r="L501" s="16">
        <v>934</v>
      </c>
    </row>
    <row r="502" spans="1:12" x14ac:dyDescent="0.25">
      <c r="A502" s="918"/>
      <c r="B502" s="921"/>
      <c r="C502" s="922"/>
      <c r="D502" s="923"/>
      <c r="E502" s="921"/>
      <c r="F502" s="921"/>
      <c r="G502" s="921"/>
      <c r="H502" s="924" t="s">
        <v>33</v>
      </c>
      <c r="I502" s="924"/>
      <c r="J502" s="921" t="s">
        <v>31</v>
      </c>
      <c r="K502" s="921" t="s">
        <v>32</v>
      </c>
      <c r="L502" s="925">
        <v>1746</v>
      </c>
    </row>
    <row r="503" spans="1:12" x14ac:dyDescent="0.25">
      <c r="A503" s="918"/>
      <c r="B503" s="921"/>
      <c r="C503" s="922"/>
      <c r="D503" s="923"/>
      <c r="E503" s="921"/>
      <c r="F503" s="921"/>
      <c r="G503" s="921"/>
      <c r="H503" s="924"/>
      <c r="I503" s="924"/>
      <c r="J503" s="921"/>
      <c r="K503" s="921"/>
      <c r="L503" s="925"/>
    </row>
    <row r="504" spans="1:12" ht="24" x14ac:dyDescent="0.25">
      <c r="A504" s="918"/>
      <c r="B504" s="9" t="s">
        <v>34</v>
      </c>
      <c r="C504" s="13" t="s">
        <v>35</v>
      </c>
      <c r="D504" s="13" t="s">
        <v>36</v>
      </c>
      <c r="E504" s="13" t="s">
        <v>37</v>
      </c>
      <c r="F504" s="920"/>
      <c r="G504" s="920"/>
      <c r="H504" s="924" t="s">
        <v>38</v>
      </c>
      <c r="I504" s="924"/>
      <c r="J504" s="921" t="s">
        <v>31</v>
      </c>
      <c r="K504" s="921" t="s">
        <v>32</v>
      </c>
      <c r="L504" s="925">
        <v>140</v>
      </c>
    </row>
    <row r="505" spans="1:12" ht="22.8" x14ac:dyDescent="0.25">
      <c r="A505" s="918"/>
      <c r="B505" s="14" t="s">
        <v>229</v>
      </c>
      <c r="C505" s="14" t="s">
        <v>836</v>
      </c>
      <c r="D505" s="15">
        <v>43679</v>
      </c>
      <c r="E505" s="14" t="s">
        <v>1656</v>
      </c>
      <c r="F505" s="920"/>
      <c r="G505" s="920"/>
      <c r="H505" s="924"/>
      <c r="I505" s="924"/>
      <c r="J505" s="921"/>
      <c r="K505" s="921"/>
      <c r="L505" s="925"/>
    </row>
    <row r="506" spans="1:12" ht="24" x14ac:dyDescent="0.25">
      <c r="A506" s="918">
        <v>1793</v>
      </c>
      <c r="B506" s="9" t="s">
        <v>22</v>
      </c>
      <c r="C506" s="13" t="s">
        <v>23</v>
      </c>
      <c r="D506" s="13" t="s">
        <v>24</v>
      </c>
      <c r="E506" s="13" t="s">
        <v>25</v>
      </c>
      <c r="F506" s="919" t="s">
        <v>17</v>
      </c>
      <c r="G506" s="919"/>
      <c r="H506" s="920"/>
      <c r="I506" s="920"/>
      <c r="J506" s="920"/>
      <c r="K506" s="920"/>
      <c r="L506" s="920"/>
    </row>
    <row r="507" spans="1:12" x14ac:dyDescent="0.25">
      <c r="A507" s="918"/>
      <c r="B507" s="921" t="s">
        <v>5057</v>
      </c>
      <c r="C507" s="922" t="s">
        <v>5058</v>
      </c>
      <c r="D507" s="923">
        <v>43622</v>
      </c>
      <c r="E507" s="921" t="s">
        <v>548</v>
      </c>
      <c r="F507" s="921" t="s">
        <v>5059</v>
      </c>
      <c r="G507" s="921"/>
      <c r="H507" s="924" t="s">
        <v>30</v>
      </c>
      <c r="I507" s="924"/>
      <c r="J507" s="14" t="s">
        <v>31</v>
      </c>
      <c r="K507" s="14" t="s">
        <v>32</v>
      </c>
      <c r="L507" s="16">
        <v>167</v>
      </c>
    </row>
    <row r="508" spans="1:12" x14ac:dyDescent="0.25">
      <c r="A508" s="918"/>
      <c r="B508" s="921"/>
      <c r="C508" s="922"/>
      <c r="D508" s="923"/>
      <c r="E508" s="921"/>
      <c r="F508" s="921"/>
      <c r="G508" s="921"/>
      <c r="H508" s="924" t="s">
        <v>33</v>
      </c>
      <c r="I508" s="924"/>
      <c r="J508" s="14" t="s">
        <v>31</v>
      </c>
      <c r="K508" s="14" t="s">
        <v>32</v>
      </c>
      <c r="L508" s="16">
        <v>258.60000000000002</v>
      </c>
    </row>
    <row r="509" spans="1:12" ht="24" x14ac:dyDescent="0.25">
      <c r="A509" s="918"/>
      <c r="B509" s="9" t="s">
        <v>34</v>
      </c>
      <c r="C509" s="13" t="s">
        <v>35</v>
      </c>
      <c r="D509" s="13" t="s">
        <v>36</v>
      </c>
      <c r="E509" s="13" t="s">
        <v>37</v>
      </c>
      <c r="F509" s="920"/>
      <c r="G509" s="920"/>
      <c r="H509" s="924" t="s">
        <v>38</v>
      </c>
      <c r="I509" s="924"/>
      <c r="J509" s="921" t="s">
        <v>31</v>
      </c>
      <c r="K509" s="921" t="s">
        <v>31</v>
      </c>
      <c r="L509" s="925">
        <v>0</v>
      </c>
    </row>
    <row r="510" spans="1:12" ht="22.8" x14ac:dyDescent="0.25">
      <c r="A510" s="918"/>
      <c r="B510" s="14" t="s">
        <v>31</v>
      </c>
      <c r="C510" s="14" t="s">
        <v>5059</v>
      </c>
      <c r="D510" s="15">
        <v>43623</v>
      </c>
      <c r="E510" s="14" t="s">
        <v>3201</v>
      </c>
      <c r="F510" s="920"/>
      <c r="G510" s="920"/>
      <c r="H510" s="924"/>
      <c r="I510" s="924"/>
      <c r="J510" s="921"/>
      <c r="K510" s="921"/>
      <c r="L510" s="925"/>
    </row>
    <row r="511" spans="1:12" ht="24" x14ac:dyDescent="0.25">
      <c r="A511" s="918">
        <v>1794</v>
      </c>
      <c r="B511" s="9" t="s">
        <v>22</v>
      </c>
      <c r="C511" s="13" t="s">
        <v>23</v>
      </c>
      <c r="D511" s="13" t="s">
        <v>24</v>
      </c>
      <c r="E511" s="13" t="s">
        <v>25</v>
      </c>
      <c r="F511" s="919" t="s">
        <v>17</v>
      </c>
      <c r="G511" s="919"/>
      <c r="H511" s="920"/>
      <c r="I511" s="920"/>
      <c r="J511" s="920"/>
      <c r="K511" s="920"/>
      <c r="L511" s="920"/>
    </row>
    <row r="512" spans="1:12" x14ac:dyDescent="0.25">
      <c r="A512" s="918"/>
      <c r="B512" s="921" t="s">
        <v>5060</v>
      </c>
      <c r="C512" s="922" t="s">
        <v>5061</v>
      </c>
      <c r="D512" s="923">
        <v>43593</v>
      </c>
      <c r="E512" s="921" t="s">
        <v>5062</v>
      </c>
      <c r="F512" s="921" t="s">
        <v>5063</v>
      </c>
      <c r="G512" s="921"/>
      <c r="H512" s="924" t="s">
        <v>30</v>
      </c>
      <c r="I512" s="924"/>
      <c r="J512" s="14" t="s">
        <v>31</v>
      </c>
      <c r="K512" s="14" t="s">
        <v>32</v>
      </c>
      <c r="L512" s="16">
        <v>924</v>
      </c>
    </row>
    <row r="513" spans="1:12" x14ac:dyDescent="0.25">
      <c r="A513" s="918"/>
      <c r="B513" s="921"/>
      <c r="C513" s="922"/>
      <c r="D513" s="923"/>
      <c r="E513" s="921"/>
      <c r="F513" s="921"/>
      <c r="G513" s="921"/>
      <c r="H513" s="924" t="s">
        <v>33</v>
      </c>
      <c r="I513" s="924"/>
      <c r="J513" s="14" t="s">
        <v>31</v>
      </c>
      <c r="K513" s="14" t="s">
        <v>32</v>
      </c>
      <c r="L513" s="16">
        <v>1629.65</v>
      </c>
    </row>
    <row r="514" spans="1:12" ht="24" x14ac:dyDescent="0.25">
      <c r="A514" s="918"/>
      <c r="B514" s="9" t="s">
        <v>34</v>
      </c>
      <c r="C514" s="13" t="s">
        <v>35</v>
      </c>
      <c r="D514" s="13" t="s">
        <v>36</v>
      </c>
      <c r="E514" s="13" t="s">
        <v>37</v>
      </c>
      <c r="F514" s="920"/>
      <c r="G514" s="920"/>
      <c r="H514" s="924" t="s">
        <v>38</v>
      </c>
      <c r="I514" s="924"/>
      <c r="J514" s="921" t="s">
        <v>31</v>
      </c>
      <c r="K514" s="921" t="s">
        <v>32</v>
      </c>
      <c r="L514" s="925">
        <v>200</v>
      </c>
    </row>
    <row r="515" spans="1:12" ht="22.8" x14ac:dyDescent="0.25">
      <c r="A515" s="918"/>
      <c r="B515" s="14" t="s">
        <v>605</v>
      </c>
      <c r="C515" s="14" t="s">
        <v>5063</v>
      </c>
      <c r="D515" s="15">
        <v>43597</v>
      </c>
      <c r="E515" s="14" t="s">
        <v>2322</v>
      </c>
      <c r="F515" s="920"/>
      <c r="G515" s="920"/>
      <c r="H515" s="924"/>
      <c r="I515" s="924"/>
      <c r="J515" s="921"/>
      <c r="K515" s="921"/>
      <c r="L515" s="925"/>
    </row>
    <row r="516" spans="1:12" ht="24" x14ac:dyDescent="0.25">
      <c r="A516" s="918">
        <v>1795</v>
      </c>
      <c r="B516" s="9" t="s">
        <v>22</v>
      </c>
      <c r="C516" s="13" t="s">
        <v>23</v>
      </c>
      <c r="D516" s="13" t="s">
        <v>24</v>
      </c>
      <c r="E516" s="13" t="s">
        <v>25</v>
      </c>
      <c r="F516" s="919" t="s">
        <v>17</v>
      </c>
      <c r="G516" s="919"/>
      <c r="H516" s="920"/>
      <c r="I516" s="920"/>
      <c r="J516" s="920"/>
      <c r="K516" s="920"/>
      <c r="L516" s="920"/>
    </row>
    <row r="517" spans="1:12" x14ac:dyDescent="0.25">
      <c r="A517" s="918"/>
      <c r="B517" s="921" t="s">
        <v>5060</v>
      </c>
      <c r="C517" s="922" t="s">
        <v>5064</v>
      </c>
      <c r="D517" s="923">
        <v>43616</v>
      </c>
      <c r="E517" s="921" t="s">
        <v>2754</v>
      </c>
      <c r="F517" s="921" t="s">
        <v>5065</v>
      </c>
      <c r="G517" s="921"/>
      <c r="H517" s="924" t="s">
        <v>30</v>
      </c>
      <c r="I517" s="924"/>
      <c r="J517" s="14" t="s">
        <v>31</v>
      </c>
      <c r="K517" s="14" t="s">
        <v>32</v>
      </c>
      <c r="L517" s="16">
        <v>997.24</v>
      </c>
    </row>
    <row r="518" spans="1:12" x14ac:dyDescent="0.25">
      <c r="A518" s="918"/>
      <c r="B518" s="921"/>
      <c r="C518" s="922"/>
      <c r="D518" s="923"/>
      <c r="E518" s="921"/>
      <c r="F518" s="921"/>
      <c r="G518" s="921"/>
      <c r="H518" s="924" t="s">
        <v>33</v>
      </c>
      <c r="I518" s="924"/>
      <c r="J518" s="14" t="s">
        <v>31</v>
      </c>
      <c r="K518" s="14" t="s">
        <v>31</v>
      </c>
      <c r="L518" s="16">
        <v>0</v>
      </c>
    </row>
    <row r="519" spans="1:12" ht="24" x14ac:dyDescent="0.25">
      <c r="A519" s="918"/>
      <c r="B519" s="9" t="s">
        <v>34</v>
      </c>
      <c r="C519" s="13" t="s">
        <v>35</v>
      </c>
      <c r="D519" s="13" t="s">
        <v>36</v>
      </c>
      <c r="E519" s="13" t="s">
        <v>37</v>
      </c>
      <c r="F519" s="920"/>
      <c r="G519" s="920"/>
      <c r="H519" s="924" t="s">
        <v>38</v>
      </c>
      <c r="I519" s="924"/>
      <c r="J519" s="921" t="s">
        <v>31</v>
      </c>
      <c r="K519" s="921" t="s">
        <v>32</v>
      </c>
      <c r="L519" s="925">
        <v>1020.36</v>
      </c>
    </row>
    <row r="520" spans="1:12" ht="22.8" x14ac:dyDescent="0.25">
      <c r="A520" s="918"/>
      <c r="B520" s="14" t="s">
        <v>605</v>
      </c>
      <c r="C520" s="14" t="s">
        <v>5065</v>
      </c>
      <c r="D520" s="15">
        <v>43621</v>
      </c>
      <c r="E520" s="14" t="s">
        <v>5066</v>
      </c>
      <c r="F520" s="920"/>
      <c r="G520" s="920"/>
      <c r="H520" s="924"/>
      <c r="I520" s="924"/>
      <c r="J520" s="921"/>
      <c r="K520" s="921"/>
      <c r="L520" s="925"/>
    </row>
    <row r="521" spans="1:12" ht="24" x14ac:dyDescent="0.25">
      <c r="A521" s="918">
        <v>1796</v>
      </c>
      <c r="B521" s="9" t="s">
        <v>22</v>
      </c>
      <c r="C521" s="13" t="s">
        <v>23</v>
      </c>
      <c r="D521" s="13" t="s">
        <v>24</v>
      </c>
      <c r="E521" s="13" t="s">
        <v>25</v>
      </c>
      <c r="F521" s="919" t="s">
        <v>17</v>
      </c>
      <c r="G521" s="919"/>
      <c r="H521" s="920"/>
      <c r="I521" s="920"/>
      <c r="J521" s="920"/>
      <c r="K521" s="920"/>
      <c r="L521" s="920"/>
    </row>
    <row r="522" spans="1:12" x14ac:dyDescent="0.25">
      <c r="A522" s="918"/>
      <c r="B522" s="921" t="s">
        <v>5060</v>
      </c>
      <c r="C522" s="922" t="s">
        <v>5067</v>
      </c>
      <c r="D522" s="923">
        <v>43692</v>
      </c>
      <c r="E522" s="921" t="s">
        <v>1060</v>
      </c>
      <c r="F522" s="921" t="s">
        <v>1061</v>
      </c>
      <c r="G522" s="921"/>
      <c r="H522" s="924" t="s">
        <v>30</v>
      </c>
      <c r="I522" s="924"/>
      <c r="J522" s="14" t="s">
        <v>31</v>
      </c>
      <c r="K522" s="14" t="s">
        <v>32</v>
      </c>
      <c r="L522" s="16">
        <v>755</v>
      </c>
    </row>
    <row r="523" spans="1:12" x14ac:dyDescent="0.25">
      <c r="A523" s="918"/>
      <c r="B523" s="921"/>
      <c r="C523" s="922"/>
      <c r="D523" s="923"/>
      <c r="E523" s="921"/>
      <c r="F523" s="921"/>
      <c r="G523" s="921"/>
      <c r="H523" s="924" t="s">
        <v>33</v>
      </c>
      <c r="I523" s="924"/>
      <c r="J523" s="14" t="s">
        <v>31</v>
      </c>
      <c r="K523" s="14" t="s">
        <v>32</v>
      </c>
      <c r="L523" s="16">
        <v>479.6</v>
      </c>
    </row>
    <row r="524" spans="1:12" ht="24" x14ac:dyDescent="0.25">
      <c r="A524" s="918"/>
      <c r="B524" s="9" t="s">
        <v>34</v>
      </c>
      <c r="C524" s="13" t="s">
        <v>35</v>
      </c>
      <c r="D524" s="13" t="s">
        <v>36</v>
      </c>
      <c r="E524" s="13" t="s">
        <v>37</v>
      </c>
      <c r="F524" s="920"/>
      <c r="G524" s="920"/>
      <c r="H524" s="924" t="s">
        <v>38</v>
      </c>
      <c r="I524" s="924"/>
      <c r="J524" s="921" t="s">
        <v>31</v>
      </c>
      <c r="K524" s="921" t="s">
        <v>32</v>
      </c>
      <c r="L524" s="925">
        <v>250</v>
      </c>
    </row>
    <row r="525" spans="1:12" ht="22.8" x14ac:dyDescent="0.25">
      <c r="A525" s="918"/>
      <c r="B525" s="14" t="s">
        <v>605</v>
      </c>
      <c r="C525" s="14" t="s">
        <v>1061</v>
      </c>
      <c r="D525" s="15">
        <v>43695</v>
      </c>
      <c r="E525" s="14" t="s">
        <v>1062</v>
      </c>
      <c r="F525" s="920"/>
      <c r="G525" s="920"/>
      <c r="H525" s="924"/>
      <c r="I525" s="924"/>
      <c r="J525" s="921"/>
      <c r="K525" s="921"/>
      <c r="L525" s="925"/>
    </row>
    <row r="526" spans="1:12" ht="24" x14ac:dyDescent="0.25">
      <c r="A526" s="918">
        <v>1797</v>
      </c>
      <c r="B526" s="9" t="s">
        <v>22</v>
      </c>
      <c r="C526" s="13" t="s">
        <v>23</v>
      </c>
      <c r="D526" s="13" t="s">
        <v>24</v>
      </c>
      <c r="E526" s="13" t="s">
        <v>25</v>
      </c>
      <c r="F526" s="919" t="s">
        <v>17</v>
      </c>
      <c r="G526" s="919"/>
      <c r="H526" s="920"/>
      <c r="I526" s="920"/>
      <c r="J526" s="920"/>
      <c r="K526" s="920"/>
      <c r="L526" s="920"/>
    </row>
    <row r="527" spans="1:12" x14ac:dyDescent="0.25">
      <c r="A527" s="918"/>
      <c r="B527" s="921" t="s">
        <v>5068</v>
      </c>
      <c r="C527" s="922" t="s">
        <v>5069</v>
      </c>
      <c r="D527" s="923">
        <v>43622</v>
      </c>
      <c r="E527" s="921" t="s">
        <v>2784</v>
      </c>
      <c r="F527" s="921" t="s">
        <v>5070</v>
      </c>
      <c r="G527" s="921"/>
      <c r="H527" s="924" t="s">
        <v>30</v>
      </c>
      <c r="I527" s="924"/>
      <c r="J527" s="14" t="s">
        <v>31</v>
      </c>
      <c r="K527" s="14" t="s">
        <v>32</v>
      </c>
      <c r="L527" s="16">
        <v>396.25</v>
      </c>
    </row>
    <row r="528" spans="1:12" x14ac:dyDescent="0.25">
      <c r="A528" s="918"/>
      <c r="B528" s="921"/>
      <c r="C528" s="922"/>
      <c r="D528" s="923"/>
      <c r="E528" s="921"/>
      <c r="F528" s="921"/>
      <c r="G528" s="921"/>
      <c r="H528" s="924" t="s">
        <v>33</v>
      </c>
      <c r="I528" s="924"/>
      <c r="J528" s="14" t="s">
        <v>31</v>
      </c>
      <c r="K528" s="14" t="s">
        <v>32</v>
      </c>
      <c r="L528" s="16">
        <v>610</v>
      </c>
    </row>
    <row r="529" spans="1:12" ht="24" x14ac:dyDescent="0.25">
      <c r="A529" s="918"/>
      <c r="B529" s="9" t="s">
        <v>34</v>
      </c>
      <c r="C529" s="13" t="s">
        <v>35</v>
      </c>
      <c r="D529" s="13" t="s">
        <v>36</v>
      </c>
      <c r="E529" s="13" t="s">
        <v>37</v>
      </c>
      <c r="F529" s="920"/>
      <c r="G529" s="920"/>
      <c r="H529" s="924" t="s">
        <v>38</v>
      </c>
      <c r="I529" s="924"/>
      <c r="J529" s="921" t="s">
        <v>31</v>
      </c>
      <c r="K529" s="921" t="s">
        <v>31</v>
      </c>
      <c r="L529" s="925">
        <v>0</v>
      </c>
    </row>
    <row r="530" spans="1:12" ht="22.8" x14ac:dyDescent="0.25">
      <c r="A530" s="918"/>
      <c r="B530" s="14" t="s">
        <v>105</v>
      </c>
      <c r="C530" s="14" t="s">
        <v>5070</v>
      </c>
      <c r="D530" s="15">
        <v>43625</v>
      </c>
      <c r="E530" s="14" t="s">
        <v>4851</v>
      </c>
      <c r="F530" s="920"/>
      <c r="G530" s="920"/>
      <c r="H530" s="924"/>
      <c r="I530" s="924"/>
      <c r="J530" s="921"/>
      <c r="K530" s="921"/>
      <c r="L530" s="925"/>
    </row>
    <row r="531" spans="1:12" ht="24" x14ac:dyDescent="0.25">
      <c r="A531" s="918">
        <v>1798</v>
      </c>
      <c r="B531" s="9" t="s">
        <v>22</v>
      </c>
      <c r="C531" s="13" t="s">
        <v>23</v>
      </c>
      <c r="D531" s="13" t="s">
        <v>24</v>
      </c>
      <c r="E531" s="13" t="s">
        <v>25</v>
      </c>
      <c r="F531" s="919" t="s">
        <v>17</v>
      </c>
      <c r="G531" s="919"/>
      <c r="H531" s="920"/>
      <c r="I531" s="920"/>
      <c r="J531" s="920"/>
      <c r="K531" s="920"/>
      <c r="L531" s="920"/>
    </row>
    <row r="532" spans="1:12" x14ac:dyDescent="0.25">
      <c r="A532" s="918"/>
      <c r="B532" s="921" t="s">
        <v>5071</v>
      </c>
      <c r="C532" s="921" t="s">
        <v>5072</v>
      </c>
      <c r="D532" s="923">
        <v>43724</v>
      </c>
      <c r="E532" s="921" t="s">
        <v>1542</v>
      </c>
      <c r="F532" s="921" t="s">
        <v>4126</v>
      </c>
      <c r="G532" s="921"/>
      <c r="H532" s="924" t="s">
        <v>30</v>
      </c>
      <c r="I532" s="924"/>
      <c r="J532" s="14" t="s">
        <v>31</v>
      </c>
      <c r="K532" s="14" t="s">
        <v>32</v>
      </c>
      <c r="L532" s="16">
        <v>131</v>
      </c>
    </row>
    <row r="533" spans="1:12" x14ac:dyDescent="0.25">
      <c r="A533" s="918"/>
      <c r="B533" s="921"/>
      <c r="C533" s="921"/>
      <c r="D533" s="923"/>
      <c r="E533" s="921"/>
      <c r="F533" s="921"/>
      <c r="G533" s="921"/>
      <c r="H533" s="924" t="s">
        <v>33</v>
      </c>
      <c r="I533" s="924"/>
      <c r="J533" s="14" t="s">
        <v>31</v>
      </c>
      <c r="K533" s="14" t="s">
        <v>32</v>
      </c>
      <c r="L533" s="16">
        <v>289</v>
      </c>
    </row>
    <row r="534" spans="1:12" ht="24" x14ac:dyDescent="0.25">
      <c r="A534" s="918"/>
      <c r="B534" s="9" t="s">
        <v>34</v>
      </c>
      <c r="C534" s="13" t="s">
        <v>35</v>
      </c>
      <c r="D534" s="13" t="s">
        <v>36</v>
      </c>
      <c r="E534" s="13" t="s">
        <v>37</v>
      </c>
      <c r="F534" s="920"/>
      <c r="G534" s="920"/>
      <c r="H534" s="924" t="s">
        <v>38</v>
      </c>
      <c r="I534" s="924"/>
      <c r="J534" s="921" t="s">
        <v>31</v>
      </c>
      <c r="K534" s="921" t="s">
        <v>32</v>
      </c>
      <c r="L534" s="925">
        <v>96</v>
      </c>
    </row>
    <row r="535" spans="1:12" ht="22.8" x14ac:dyDescent="0.25">
      <c r="A535" s="918"/>
      <c r="B535" s="14" t="s">
        <v>55</v>
      </c>
      <c r="C535" s="14" t="s">
        <v>4126</v>
      </c>
      <c r="D535" s="15">
        <v>43725</v>
      </c>
      <c r="E535" s="14" t="s">
        <v>3014</v>
      </c>
      <c r="F535" s="920"/>
      <c r="G535" s="920"/>
      <c r="H535" s="924"/>
      <c r="I535" s="924"/>
      <c r="J535" s="921"/>
      <c r="K535" s="921"/>
      <c r="L535" s="925"/>
    </row>
    <row r="536" spans="1:12" ht="24" x14ac:dyDescent="0.25">
      <c r="A536" s="918">
        <v>1799</v>
      </c>
      <c r="B536" s="9" t="s">
        <v>22</v>
      </c>
      <c r="C536" s="13" t="s">
        <v>23</v>
      </c>
      <c r="D536" s="13" t="s">
        <v>24</v>
      </c>
      <c r="E536" s="13" t="s">
        <v>25</v>
      </c>
      <c r="F536" s="919" t="s">
        <v>17</v>
      </c>
      <c r="G536" s="919"/>
      <c r="H536" s="920"/>
      <c r="I536" s="920"/>
      <c r="J536" s="920"/>
      <c r="K536" s="920"/>
      <c r="L536" s="920"/>
    </row>
    <row r="537" spans="1:12" x14ac:dyDescent="0.25">
      <c r="A537" s="918"/>
      <c r="B537" s="921" t="s">
        <v>5073</v>
      </c>
      <c r="C537" s="922" t="s">
        <v>5074</v>
      </c>
      <c r="D537" s="923">
        <v>43574</v>
      </c>
      <c r="E537" s="921" t="s">
        <v>53</v>
      </c>
      <c r="F537" s="921" t="s">
        <v>5075</v>
      </c>
      <c r="G537" s="921"/>
      <c r="H537" s="924" t="s">
        <v>30</v>
      </c>
      <c r="I537" s="924"/>
      <c r="J537" s="14" t="s">
        <v>31</v>
      </c>
      <c r="K537" s="14" t="s">
        <v>32</v>
      </c>
      <c r="L537" s="16">
        <v>582</v>
      </c>
    </row>
    <row r="538" spans="1:12" x14ac:dyDescent="0.25">
      <c r="A538" s="918"/>
      <c r="B538" s="921"/>
      <c r="C538" s="922"/>
      <c r="D538" s="923"/>
      <c r="E538" s="921"/>
      <c r="F538" s="921"/>
      <c r="G538" s="921"/>
      <c r="H538" s="924" t="s">
        <v>33</v>
      </c>
      <c r="I538" s="924"/>
      <c r="J538" s="14" t="s">
        <v>31</v>
      </c>
      <c r="K538" s="14" t="s">
        <v>31</v>
      </c>
      <c r="L538" s="16">
        <v>0</v>
      </c>
    </row>
    <row r="539" spans="1:12" ht="24" x14ac:dyDescent="0.25">
      <c r="A539" s="918"/>
      <c r="B539" s="9" t="s">
        <v>34</v>
      </c>
      <c r="C539" s="13" t="s">
        <v>35</v>
      </c>
      <c r="D539" s="13" t="s">
        <v>36</v>
      </c>
      <c r="E539" s="13" t="s">
        <v>37</v>
      </c>
      <c r="F539" s="920"/>
      <c r="G539" s="920"/>
      <c r="H539" s="924" t="s">
        <v>38</v>
      </c>
      <c r="I539" s="924"/>
      <c r="J539" s="921" t="s">
        <v>31</v>
      </c>
      <c r="K539" s="921" t="s">
        <v>32</v>
      </c>
      <c r="L539" s="925">
        <v>70</v>
      </c>
    </row>
    <row r="540" spans="1:12" ht="22.8" x14ac:dyDescent="0.25">
      <c r="A540" s="918"/>
      <c r="B540" s="14" t="s">
        <v>105</v>
      </c>
      <c r="C540" s="14" t="s">
        <v>5075</v>
      </c>
      <c r="D540" s="15">
        <v>43576</v>
      </c>
      <c r="E540" s="14" t="s">
        <v>5076</v>
      </c>
      <c r="F540" s="920"/>
      <c r="G540" s="920"/>
      <c r="H540" s="924"/>
      <c r="I540" s="924"/>
      <c r="J540" s="921"/>
      <c r="K540" s="921"/>
      <c r="L540" s="925"/>
    </row>
    <row r="541" spans="1:12" ht="24" x14ac:dyDescent="0.25">
      <c r="A541" s="918">
        <v>1800</v>
      </c>
      <c r="B541" s="9" t="s">
        <v>22</v>
      </c>
      <c r="C541" s="13" t="s">
        <v>23</v>
      </c>
      <c r="D541" s="13" t="s">
        <v>24</v>
      </c>
      <c r="E541" s="13" t="s">
        <v>25</v>
      </c>
      <c r="F541" s="919" t="s">
        <v>17</v>
      </c>
      <c r="G541" s="919"/>
      <c r="H541" s="920"/>
      <c r="I541" s="920"/>
      <c r="J541" s="920"/>
      <c r="K541" s="920"/>
      <c r="L541" s="920"/>
    </row>
    <row r="542" spans="1:12" x14ac:dyDescent="0.25">
      <c r="A542" s="918"/>
      <c r="B542" s="921" t="s">
        <v>5077</v>
      </c>
      <c r="C542" s="922" t="s">
        <v>5078</v>
      </c>
      <c r="D542" s="923">
        <v>43570</v>
      </c>
      <c r="E542" s="921" t="s">
        <v>4624</v>
      </c>
      <c r="F542" s="921" t="s">
        <v>213</v>
      </c>
      <c r="G542" s="921"/>
      <c r="H542" s="924" t="s">
        <v>30</v>
      </c>
      <c r="I542" s="924"/>
      <c r="J542" s="14" t="s">
        <v>31</v>
      </c>
      <c r="K542" s="14" t="s">
        <v>32</v>
      </c>
      <c r="L542" s="16">
        <v>113</v>
      </c>
    </row>
    <row r="543" spans="1:12" x14ac:dyDescent="0.25">
      <c r="A543" s="918"/>
      <c r="B543" s="921"/>
      <c r="C543" s="922"/>
      <c r="D543" s="923"/>
      <c r="E543" s="921"/>
      <c r="F543" s="921"/>
      <c r="G543" s="921"/>
      <c r="H543" s="924" t="s">
        <v>33</v>
      </c>
      <c r="I543" s="924"/>
      <c r="J543" s="14" t="s">
        <v>31</v>
      </c>
      <c r="K543" s="14" t="s">
        <v>32</v>
      </c>
      <c r="L543" s="16">
        <v>229.4</v>
      </c>
    </row>
    <row r="544" spans="1:12" ht="24" x14ac:dyDescent="0.25">
      <c r="A544" s="918"/>
      <c r="B544" s="9" t="s">
        <v>34</v>
      </c>
      <c r="C544" s="13" t="s">
        <v>35</v>
      </c>
      <c r="D544" s="13" t="s">
        <v>36</v>
      </c>
      <c r="E544" s="13" t="s">
        <v>37</v>
      </c>
      <c r="F544" s="920"/>
      <c r="G544" s="920"/>
      <c r="H544" s="924" t="s">
        <v>38</v>
      </c>
      <c r="I544" s="924"/>
      <c r="J544" s="921" t="s">
        <v>31</v>
      </c>
      <c r="K544" s="921" t="s">
        <v>31</v>
      </c>
      <c r="L544" s="925">
        <v>0</v>
      </c>
    </row>
    <row r="545" spans="1:12" ht="22.8" x14ac:dyDescent="0.25">
      <c r="A545" s="918"/>
      <c r="B545" s="14" t="s">
        <v>2680</v>
      </c>
      <c r="C545" s="14" t="s">
        <v>213</v>
      </c>
      <c r="D545" s="15">
        <v>43571</v>
      </c>
      <c r="E545" s="14" t="s">
        <v>1001</v>
      </c>
      <c r="F545" s="920"/>
      <c r="G545" s="920"/>
      <c r="H545" s="924"/>
      <c r="I545" s="924"/>
      <c r="J545" s="921"/>
      <c r="K545" s="921"/>
      <c r="L545" s="925"/>
    </row>
  </sheetData>
  <mergeCells count="1614">
    <mergeCell ref="K6:L8"/>
    <mergeCell ref="C7:E7"/>
    <mergeCell ref="C8:E8"/>
    <mergeCell ref="F9:G9"/>
    <mergeCell ref="H9:I9"/>
    <mergeCell ref="B2:L2"/>
    <mergeCell ref="A3:A5"/>
    <mergeCell ref="B3:I4"/>
    <mergeCell ref="B5:L5"/>
    <mergeCell ref="A6:A8"/>
    <mergeCell ref="C6:E6"/>
    <mergeCell ref="F6:F8"/>
    <mergeCell ref="G6:G8"/>
    <mergeCell ref="I6:I8"/>
    <mergeCell ref="J6:J8"/>
    <mergeCell ref="F16:G17"/>
    <mergeCell ref="H16:I16"/>
    <mergeCell ref="H17:I17"/>
    <mergeCell ref="J13:J14"/>
    <mergeCell ref="K13:K14"/>
    <mergeCell ref="L13:L14"/>
    <mergeCell ref="A15:A19"/>
    <mergeCell ref="F15:G15"/>
    <mergeCell ref="H15:L15"/>
    <mergeCell ref="B16:B17"/>
    <mergeCell ref="C16:C17"/>
    <mergeCell ref="D16:D17"/>
    <mergeCell ref="E16:E17"/>
    <mergeCell ref="D11:D12"/>
    <mergeCell ref="E11:E12"/>
    <mergeCell ref="F11:G12"/>
    <mergeCell ref="H11:I11"/>
    <mergeCell ref="H12:I12"/>
    <mergeCell ref="F13:G14"/>
    <mergeCell ref="H13:I14"/>
    <mergeCell ref="A10:A14"/>
    <mergeCell ref="F10:G10"/>
    <mergeCell ref="H10:L10"/>
    <mergeCell ref="B11:B12"/>
    <mergeCell ref="C11:C12"/>
    <mergeCell ref="H21:I21"/>
    <mergeCell ref="H22:I23"/>
    <mergeCell ref="J22:J23"/>
    <mergeCell ref="K22:K23"/>
    <mergeCell ref="L22:L23"/>
    <mergeCell ref="F24:G25"/>
    <mergeCell ref="H24:I25"/>
    <mergeCell ref="J24:J25"/>
    <mergeCell ref="K24:K25"/>
    <mergeCell ref="L24:L25"/>
    <mergeCell ref="K18:K19"/>
    <mergeCell ref="L18:L19"/>
    <mergeCell ref="A20:A25"/>
    <mergeCell ref="F20:G20"/>
    <mergeCell ref="H20:L20"/>
    <mergeCell ref="B21:B23"/>
    <mergeCell ref="C21:C23"/>
    <mergeCell ref="D21:D23"/>
    <mergeCell ref="E21:E23"/>
    <mergeCell ref="F21:G23"/>
    <mergeCell ref="F18:G19"/>
    <mergeCell ref="H18:I19"/>
    <mergeCell ref="J18:J19"/>
    <mergeCell ref="J28:J29"/>
    <mergeCell ref="K28:K29"/>
    <mergeCell ref="L28:L29"/>
    <mergeCell ref="F30:G31"/>
    <mergeCell ref="H30:I31"/>
    <mergeCell ref="J30:J31"/>
    <mergeCell ref="K30:K31"/>
    <mergeCell ref="L30:L31"/>
    <mergeCell ref="A26:A31"/>
    <mergeCell ref="F26:G26"/>
    <mergeCell ref="H26:L26"/>
    <mergeCell ref="B27:B29"/>
    <mergeCell ref="C27:C29"/>
    <mergeCell ref="D27:D29"/>
    <mergeCell ref="E27:E29"/>
    <mergeCell ref="F27:G29"/>
    <mergeCell ref="H27:I27"/>
    <mergeCell ref="H28:I29"/>
    <mergeCell ref="H40:I41"/>
    <mergeCell ref="J34:J35"/>
    <mergeCell ref="K34:K35"/>
    <mergeCell ref="L34:L35"/>
    <mergeCell ref="F36:G37"/>
    <mergeCell ref="H36:I37"/>
    <mergeCell ref="J36:J37"/>
    <mergeCell ref="K36:K37"/>
    <mergeCell ref="L36:L37"/>
    <mergeCell ref="A32:A37"/>
    <mergeCell ref="F32:G32"/>
    <mergeCell ref="H32:L32"/>
    <mergeCell ref="B33:B35"/>
    <mergeCell ref="C33:C35"/>
    <mergeCell ref="D33:D35"/>
    <mergeCell ref="E33:E35"/>
    <mergeCell ref="F33:G35"/>
    <mergeCell ref="H33:I33"/>
    <mergeCell ref="H34:I35"/>
    <mergeCell ref="A49:A54"/>
    <mergeCell ref="F49:G49"/>
    <mergeCell ref="H49:L49"/>
    <mergeCell ref="B50:B52"/>
    <mergeCell ref="C50:C52"/>
    <mergeCell ref="A44:A48"/>
    <mergeCell ref="F44:G44"/>
    <mergeCell ref="H44:L44"/>
    <mergeCell ref="B45:B46"/>
    <mergeCell ref="C45:C46"/>
    <mergeCell ref="D45:D46"/>
    <mergeCell ref="E45:E46"/>
    <mergeCell ref="F45:G46"/>
    <mergeCell ref="H45:I45"/>
    <mergeCell ref="H46:I46"/>
    <mergeCell ref="J40:J41"/>
    <mergeCell ref="K40:K41"/>
    <mergeCell ref="L40:L41"/>
    <mergeCell ref="F42:G43"/>
    <mergeCell ref="H42:I43"/>
    <mergeCell ref="J42:J43"/>
    <mergeCell ref="K42:K43"/>
    <mergeCell ref="L42:L43"/>
    <mergeCell ref="A38:A43"/>
    <mergeCell ref="F38:G38"/>
    <mergeCell ref="H38:L38"/>
    <mergeCell ref="B39:B41"/>
    <mergeCell ref="C39:C41"/>
    <mergeCell ref="D39:D41"/>
    <mergeCell ref="E39:E41"/>
    <mergeCell ref="F39:G41"/>
    <mergeCell ref="H39:I39"/>
    <mergeCell ref="K51:K52"/>
    <mergeCell ref="L51:L52"/>
    <mergeCell ref="F53:G54"/>
    <mergeCell ref="H53:I54"/>
    <mergeCell ref="J53:J54"/>
    <mergeCell ref="K53:K54"/>
    <mergeCell ref="L53:L54"/>
    <mergeCell ref="D50:D52"/>
    <mergeCell ref="E50:E52"/>
    <mergeCell ref="F50:G52"/>
    <mergeCell ref="H50:I50"/>
    <mergeCell ref="H51:I52"/>
    <mergeCell ref="J51:J52"/>
    <mergeCell ref="F47:G48"/>
    <mergeCell ref="H47:I48"/>
    <mergeCell ref="J47:J48"/>
    <mergeCell ref="K47:K48"/>
    <mergeCell ref="L47:L48"/>
    <mergeCell ref="F58:G59"/>
    <mergeCell ref="H58:I59"/>
    <mergeCell ref="J58:J59"/>
    <mergeCell ref="K58:K59"/>
    <mergeCell ref="L58:L59"/>
    <mergeCell ref="A60:A64"/>
    <mergeCell ref="F60:G60"/>
    <mergeCell ref="H60:L60"/>
    <mergeCell ref="B61:B62"/>
    <mergeCell ref="C61:C62"/>
    <mergeCell ref="A55:A59"/>
    <mergeCell ref="F55:G55"/>
    <mergeCell ref="H55:L55"/>
    <mergeCell ref="B56:B57"/>
    <mergeCell ref="C56:C57"/>
    <mergeCell ref="D56:D57"/>
    <mergeCell ref="E56:E57"/>
    <mergeCell ref="F56:G57"/>
    <mergeCell ref="H56:I56"/>
    <mergeCell ref="H57:I57"/>
    <mergeCell ref="F66:G67"/>
    <mergeCell ref="H66:I66"/>
    <mergeCell ref="H67:I67"/>
    <mergeCell ref="F68:G69"/>
    <mergeCell ref="H68:I69"/>
    <mergeCell ref="J68:J69"/>
    <mergeCell ref="J63:J64"/>
    <mergeCell ref="K63:K64"/>
    <mergeCell ref="L63:L64"/>
    <mergeCell ref="A65:A69"/>
    <mergeCell ref="F65:G65"/>
    <mergeCell ref="H65:L65"/>
    <mergeCell ref="B66:B67"/>
    <mergeCell ref="C66:C67"/>
    <mergeCell ref="D66:D67"/>
    <mergeCell ref="E66:E67"/>
    <mergeCell ref="D61:D62"/>
    <mergeCell ref="E61:E62"/>
    <mergeCell ref="F61:G62"/>
    <mergeCell ref="H61:I61"/>
    <mergeCell ref="H62:I62"/>
    <mergeCell ref="F63:G64"/>
    <mergeCell ref="H63:I64"/>
    <mergeCell ref="H71:I71"/>
    <mergeCell ref="H72:I74"/>
    <mergeCell ref="J72:J74"/>
    <mergeCell ref="K72:K74"/>
    <mergeCell ref="L72:L74"/>
    <mergeCell ref="F75:G76"/>
    <mergeCell ref="H75:I76"/>
    <mergeCell ref="J75:J76"/>
    <mergeCell ref="K75:K76"/>
    <mergeCell ref="L75:L76"/>
    <mergeCell ref="K68:K69"/>
    <mergeCell ref="L68:L69"/>
    <mergeCell ref="A70:A76"/>
    <mergeCell ref="F70:G70"/>
    <mergeCell ref="H70:L70"/>
    <mergeCell ref="B71:B74"/>
    <mergeCell ref="C71:C74"/>
    <mergeCell ref="D71:D74"/>
    <mergeCell ref="E71:E74"/>
    <mergeCell ref="F71:G74"/>
    <mergeCell ref="J79:J81"/>
    <mergeCell ref="K79:K81"/>
    <mergeCell ref="L79:L81"/>
    <mergeCell ref="F82:G83"/>
    <mergeCell ref="H82:I83"/>
    <mergeCell ref="J82:J83"/>
    <mergeCell ref="K82:K83"/>
    <mergeCell ref="L82:L83"/>
    <mergeCell ref="A77:A83"/>
    <mergeCell ref="F77:G77"/>
    <mergeCell ref="H77:L77"/>
    <mergeCell ref="B78:B81"/>
    <mergeCell ref="C78:C81"/>
    <mergeCell ref="D78:D81"/>
    <mergeCell ref="E78:E81"/>
    <mergeCell ref="F78:G81"/>
    <mergeCell ref="H78:I78"/>
    <mergeCell ref="H79:I81"/>
    <mergeCell ref="D90:D91"/>
    <mergeCell ref="E90:E91"/>
    <mergeCell ref="F90:G91"/>
    <mergeCell ref="H90:I90"/>
    <mergeCell ref="H91:I91"/>
    <mergeCell ref="F92:G93"/>
    <mergeCell ref="H92:I93"/>
    <mergeCell ref="F87:G88"/>
    <mergeCell ref="H87:I88"/>
    <mergeCell ref="J87:J88"/>
    <mergeCell ref="K87:K88"/>
    <mergeCell ref="L87:L88"/>
    <mergeCell ref="A89:A93"/>
    <mergeCell ref="F89:G89"/>
    <mergeCell ref="H89:L89"/>
    <mergeCell ref="B90:B91"/>
    <mergeCell ref="C90:C91"/>
    <mergeCell ref="A84:A88"/>
    <mergeCell ref="F84:G84"/>
    <mergeCell ref="H84:L84"/>
    <mergeCell ref="B85:B86"/>
    <mergeCell ref="C85:C86"/>
    <mergeCell ref="D85:D86"/>
    <mergeCell ref="E85:E86"/>
    <mergeCell ref="F85:G86"/>
    <mergeCell ref="H85:I85"/>
    <mergeCell ref="H86:I86"/>
    <mergeCell ref="A99:A104"/>
    <mergeCell ref="F99:G99"/>
    <mergeCell ref="H99:L99"/>
    <mergeCell ref="B100:B102"/>
    <mergeCell ref="C100:C102"/>
    <mergeCell ref="D100:D102"/>
    <mergeCell ref="E100:E102"/>
    <mergeCell ref="F100:G102"/>
    <mergeCell ref="F95:G96"/>
    <mergeCell ref="H95:I95"/>
    <mergeCell ref="H96:I96"/>
    <mergeCell ref="F97:G98"/>
    <mergeCell ref="H97:I98"/>
    <mergeCell ref="J97:J98"/>
    <mergeCell ref="J92:J93"/>
    <mergeCell ref="K92:K93"/>
    <mergeCell ref="L92:L93"/>
    <mergeCell ref="A94:A98"/>
    <mergeCell ref="F94:G94"/>
    <mergeCell ref="H94:L94"/>
    <mergeCell ref="B95:B96"/>
    <mergeCell ref="C95:C96"/>
    <mergeCell ref="D95:D96"/>
    <mergeCell ref="E95:E96"/>
    <mergeCell ref="H100:I100"/>
    <mergeCell ref="H101:I102"/>
    <mergeCell ref="J101:J102"/>
    <mergeCell ref="K101:K102"/>
    <mergeCell ref="L101:L102"/>
    <mergeCell ref="F103:G104"/>
    <mergeCell ref="H103:I104"/>
    <mergeCell ref="J103:J104"/>
    <mergeCell ref="K103:K104"/>
    <mergeCell ref="L103:L104"/>
    <mergeCell ref="F108:G109"/>
    <mergeCell ref="H108:I109"/>
    <mergeCell ref="J108:J109"/>
    <mergeCell ref="K108:K109"/>
    <mergeCell ref="L108:L109"/>
    <mergeCell ref="K97:K98"/>
    <mergeCell ref="L97:L98"/>
    <mergeCell ref="K112:K113"/>
    <mergeCell ref="L112:L113"/>
    <mergeCell ref="F114:G115"/>
    <mergeCell ref="H114:I115"/>
    <mergeCell ref="J114:J115"/>
    <mergeCell ref="K114:K115"/>
    <mergeCell ref="L114:L115"/>
    <mergeCell ref="A105:A109"/>
    <mergeCell ref="F105:G105"/>
    <mergeCell ref="H105:L105"/>
    <mergeCell ref="B106:B107"/>
    <mergeCell ref="C106:C107"/>
    <mergeCell ref="D106:D107"/>
    <mergeCell ref="E106:E107"/>
    <mergeCell ref="F106:G107"/>
    <mergeCell ref="H106:I106"/>
    <mergeCell ref="H107:I107"/>
    <mergeCell ref="D111:D113"/>
    <mergeCell ref="E111:E113"/>
    <mergeCell ref="F111:G113"/>
    <mergeCell ref="H111:I111"/>
    <mergeCell ref="H112:I113"/>
    <mergeCell ref="J112:J113"/>
    <mergeCell ref="A110:A115"/>
    <mergeCell ref="B111:B113"/>
    <mergeCell ref="C111:C113"/>
    <mergeCell ref="F127:G128"/>
    <mergeCell ref="H127:I127"/>
    <mergeCell ref="H128:I128"/>
    <mergeCell ref="F129:G130"/>
    <mergeCell ref="H129:I130"/>
    <mergeCell ref="J129:J130"/>
    <mergeCell ref="J124:J125"/>
    <mergeCell ref="K124:K125"/>
    <mergeCell ref="A126:A130"/>
    <mergeCell ref="F126:G126"/>
    <mergeCell ref="D122:D123"/>
    <mergeCell ref="E122:E123"/>
    <mergeCell ref="F122:G123"/>
    <mergeCell ref="H122:I122"/>
    <mergeCell ref="H123:I123"/>
    <mergeCell ref="F124:G125"/>
    <mergeCell ref="H124:I125"/>
    <mergeCell ref="F119:G120"/>
    <mergeCell ref="H119:I120"/>
    <mergeCell ref="J119:J120"/>
    <mergeCell ref="K119:K120"/>
    <mergeCell ref="F110:G110"/>
    <mergeCell ref="H110:L110"/>
    <mergeCell ref="F137:G138"/>
    <mergeCell ref="H137:I137"/>
    <mergeCell ref="H132:I132"/>
    <mergeCell ref="H133:I133"/>
    <mergeCell ref="F134:G135"/>
    <mergeCell ref="H134:I135"/>
    <mergeCell ref="J134:J135"/>
    <mergeCell ref="K134:K135"/>
    <mergeCell ref="A116:A120"/>
    <mergeCell ref="F116:G116"/>
    <mergeCell ref="H116:L116"/>
    <mergeCell ref="B117:B118"/>
    <mergeCell ref="C117:C118"/>
    <mergeCell ref="D117:D118"/>
    <mergeCell ref="E117:E118"/>
    <mergeCell ref="F117:G118"/>
    <mergeCell ref="H117:I117"/>
    <mergeCell ref="H118:I118"/>
    <mergeCell ref="K129:K130"/>
    <mergeCell ref="L129:L130"/>
    <mergeCell ref="L124:L125"/>
    <mergeCell ref="L119:L120"/>
    <mergeCell ref="E142:E143"/>
    <mergeCell ref="F142:G143"/>
    <mergeCell ref="H142:I142"/>
    <mergeCell ref="H143:I143"/>
    <mergeCell ref="J149:J150"/>
    <mergeCell ref="K149:K150"/>
    <mergeCell ref="L149:L150"/>
    <mergeCell ref="D147:D148"/>
    <mergeCell ref="H126:L126"/>
    <mergeCell ref="B127:B128"/>
    <mergeCell ref="C127:C128"/>
    <mergeCell ref="D127:D128"/>
    <mergeCell ref="E127:E128"/>
    <mergeCell ref="A121:A125"/>
    <mergeCell ref="F121:G121"/>
    <mergeCell ref="H121:L121"/>
    <mergeCell ref="B122:B123"/>
    <mergeCell ref="C122:C123"/>
    <mergeCell ref="H138:I138"/>
    <mergeCell ref="F139:G140"/>
    <mergeCell ref="H139:I140"/>
    <mergeCell ref="J139:J140"/>
    <mergeCell ref="K139:K140"/>
    <mergeCell ref="L139:L140"/>
    <mergeCell ref="L134:L135"/>
    <mergeCell ref="A136:A140"/>
    <mergeCell ref="F136:G136"/>
    <mergeCell ref="H136:L136"/>
    <mergeCell ref="B137:B138"/>
    <mergeCell ref="C137:C138"/>
    <mergeCell ref="D137:D138"/>
    <mergeCell ref="E137:E138"/>
    <mergeCell ref="H153:I153"/>
    <mergeCell ref="F154:G155"/>
    <mergeCell ref="H154:I155"/>
    <mergeCell ref="J154:J155"/>
    <mergeCell ref="A151:A155"/>
    <mergeCell ref="F151:G151"/>
    <mergeCell ref="H151:L151"/>
    <mergeCell ref="B152:B153"/>
    <mergeCell ref="A131:A135"/>
    <mergeCell ref="F131:G131"/>
    <mergeCell ref="H131:L131"/>
    <mergeCell ref="B132:B133"/>
    <mergeCell ref="C132:C133"/>
    <mergeCell ref="D132:D133"/>
    <mergeCell ref="E132:E133"/>
    <mergeCell ref="F132:G133"/>
    <mergeCell ref="F144:G145"/>
    <mergeCell ref="H144:I145"/>
    <mergeCell ref="J144:J145"/>
    <mergeCell ref="K144:K145"/>
    <mergeCell ref="L144:L145"/>
    <mergeCell ref="A146:A150"/>
    <mergeCell ref="F146:G146"/>
    <mergeCell ref="H146:L146"/>
    <mergeCell ref="B147:B148"/>
    <mergeCell ref="C147:C148"/>
    <mergeCell ref="A141:A145"/>
    <mergeCell ref="F141:G141"/>
    <mergeCell ref="H141:L141"/>
    <mergeCell ref="B142:B143"/>
    <mergeCell ref="C142:C143"/>
    <mergeCell ref="D142:D143"/>
    <mergeCell ref="A161:A166"/>
    <mergeCell ref="J169:J170"/>
    <mergeCell ref="K169:K170"/>
    <mergeCell ref="L169:L170"/>
    <mergeCell ref="E147:E148"/>
    <mergeCell ref="F147:G148"/>
    <mergeCell ref="H147:I147"/>
    <mergeCell ref="H148:I148"/>
    <mergeCell ref="F149:G150"/>
    <mergeCell ref="H149:I150"/>
    <mergeCell ref="H157:I157"/>
    <mergeCell ref="H158:I158"/>
    <mergeCell ref="F159:G160"/>
    <mergeCell ref="H159:I160"/>
    <mergeCell ref="J159:J160"/>
    <mergeCell ref="K159:K160"/>
    <mergeCell ref="K154:K155"/>
    <mergeCell ref="L154:L155"/>
    <mergeCell ref="C152:C153"/>
    <mergeCell ref="D152:D153"/>
    <mergeCell ref="E152:E153"/>
    <mergeCell ref="L159:L160"/>
    <mergeCell ref="A156:A160"/>
    <mergeCell ref="F156:G156"/>
    <mergeCell ref="H156:L156"/>
    <mergeCell ref="B157:B158"/>
    <mergeCell ref="C157:C158"/>
    <mergeCell ref="D157:D158"/>
    <mergeCell ref="E157:E158"/>
    <mergeCell ref="F157:G158"/>
    <mergeCell ref="F152:G153"/>
    <mergeCell ref="H152:I152"/>
    <mergeCell ref="F161:G161"/>
    <mergeCell ref="H161:L161"/>
    <mergeCell ref="B162:B164"/>
    <mergeCell ref="C162:C164"/>
    <mergeCell ref="D162:D164"/>
    <mergeCell ref="E162:E164"/>
    <mergeCell ref="F162:G164"/>
    <mergeCell ref="H162:I162"/>
    <mergeCell ref="H163:I164"/>
    <mergeCell ref="J163:J164"/>
    <mergeCell ref="K163:K164"/>
    <mergeCell ref="L163:L164"/>
    <mergeCell ref="F165:G166"/>
    <mergeCell ref="H165:I166"/>
    <mergeCell ref="J165:J166"/>
    <mergeCell ref="K165:K166"/>
    <mergeCell ref="L165:L166"/>
    <mergeCell ref="L171:L172"/>
    <mergeCell ref="A167:A172"/>
    <mergeCell ref="F167:G167"/>
    <mergeCell ref="H167:L167"/>
    <mergeCell ref="B168:B170"/>
    <mergeCell ref="C168:C170"/>
    <mergeCell ref="D168:D170"/>
    <mergeCell ref="E168:E170"/>
    <mergeCell ref="F168:G170"/>
    <mergeCell ref="H168:I168"/>
    <mergeCell ref="H169:I170"/>
    <mergeCell ref="F171:G172"/>
    <mergeCell ref="H171:I172"/>
    <mergeCell ref="J171:J172"/>
    <mergeCell ref="K171:K172"/>
    <mergeCell ref="J175:J176"/>
    <mergeCell ref="K175:K176"/>
    <mergeCell ref="L175:L176"/>
    <mergeCell ref="L181:L182"/>
    <mergeCell ref="F183:G184"/>
    <mergeCell ref="H183:I184"/>
    <mergeCell ref="J183:J184"/>
    <mergeCell ref="K183:K184"/>
    <mergeCell ref="L183:L184"/>
    <mergeCell ref="A179:A184"/>
    <mergeCell ref="F179:G179"/>
    <mergeCell ref="H179:L179"/>
    <mergeCell ref="B180:B182"/>
    <mergeCell ref="C180:C182"/>
    <mergeCell ref="D180:D182"/>
    <mergeCell ref="E180:E182"/>
    <mergeCell ref="F180:G182"/>
    <mergeCell ref="H180:I180"/>
    <mergeCell ref="H181:I182"/>
    <mergeCell ref="H173:L173"/>
    <mergeCell ref="B174:B176"/>
    <mergeCell ref="C174:C176"/>
    <mergeCell ref="D174:D176"/>
    <mergeCell ref="E174:E176"/>
    <mergeCell ref="F174:G176"/>
    <mergeCell ref="H174:I174"/>
    <mergeCell ref="H175:I176"/>
    <mergeCell ref="F177:G178"/>
    <mergeCell ref="H177:I178"/>
    <mergeCell ref="J177:J178"/>
    <mergeCell ref="K177:K178"/>
    <mergeCell ref="L177:L178"/>
    <mergeCell ref="A173:A178"/>
    <mergeCell ref="F173:G173"/>
    <mergeCell ref="J181:J182"/>
    <mergeCell ref="A190:A194"/>
    <mergeCell ref="F190:G190"/>
    <mergeCell ref="H190:L190"/>
    <mergeCell ref="B191:B192"/>
    <mergeCell ref="C191:C192"/>
    <mergeCell ref="A185:A189"/>
    <mergeCell ref="F185:G185"/>
    <mergeCell ref="H185:L185"/>
    <mergeCell ref="B186:B187"/>
    <mergeCell ref="C186:C187"/>
    <mergeCell ref="D186:D187"/>
    <mergeCell ref="E186:E187"/>
    <mergeCell ref="F186:G187"/>
    <mergeCell ref="H186:I186"/>
    <mergeCell ref="H187:I187"/>
    <mergeCell ref="J193:J194"/>
    <mergeCell ref="K193:K194"/>
    <mergeCell ref="L193:L194"/>
    <mergeCell ref="K181:K182"/>
    <mergeCell ref="J205:J206"/>
    <mergeCell ref="K205:K206"/>
    <mergeCell ref="L205:L206"/>
    <mergeCell ref="D202:D204"/>
    <mergeCell ref="E202:E204"/>
    <mergeCell ref="F202:G204"/>
    <mergeCell ref="H202:I202"/>
    <mergeCell ref="H203:I204"/>
    <mergeCell ref="J203:J204"/>
    <mergeCell ref="F199:G200"/>
    <mergeCell ref="H199:I200"/>
    <mergeCell ref="J199:J200"/>
    <mergeCell ref="K199:K200"/>
    <mergeCell ref="L199:L200"/>
    <mergeCell ref="A201:A206"/>
    <mergeCell ref="D191:D192"/>
    <mergeCell ref="E191:E192"/>
    <mergeCell ref="F191:G192"/>
    <mergeCell ref="H191:I191"/>
    <mergeCell ref="H192:I192"/>
    <mergeCell ref="F193:G194"/>
    <mergeCell ref="H193:I194"/>
    <mergeCell ref="F201:G201"/>
    <mergeCell ref="H201:L201"/>
    <mergeCell ref="B202:B204"/>
    <mergeCell ref="C202:C204"/>
    <mergeCell ref="F188:G189"/>
    <mergeCell ref="H188:I189"/>
    <mergeCell ref="J188:J189"/>
    <mergeCell ref="K188:K189"/>
    <mergeCell ref="L188:L189"/>
    <mergeCell ref="J210:J211"/>
    <mergeCell ref="K210:K211"/>
    <mergeCell ref="L210:L211"/>
    <mergeCell ref="F212:G212"/>
    <mergeCell ref="H212:L212"/>
    <mergeCell ref="A207:A211"/>
    <mergeCell ref="F207:G207"/>
    <mergeCell ref="H207:L207"/>
    <mergeCell ref="B208:B209"/>
    <mergeCell ref="C208:C209"/>
    <mergeCell ref="D208:D209"/>
    <mergeCell ref="E208:E209"/>
    <mergeCell ref="F208:G209"/>
    <mergeCell ref="H208:I208"/>
    <mergeCell ref="H209:I209"/>
    <mergeCell ref="F196:G198"/>
    <mergeCell ref="H196:I196"/>
    <mergeCell ref="H197:I198"/>
    <mergeCell ref="J197:J198"/>
    <mergeCell ref="K197:K198"/>
    <mergeCell ref="L197:L198"/>
    <mergeCell ref="A195:A200"/>
    <mergeCell ref="F195:G195"/>
    <mergeCell ref="H195:L195"/>
    <mergeCell ref="B196:B198"/>
    <mergeCell ref="C196:C198"/>
    <mergeCell ref="D196:D198"/>
    <mergeCell ref="E196:E198"/>
    <mergeCell ref="K203:K204"/>
    <mergeCell ref="L203:L204"/>
    <mergeCell ref="F205:G206"/>
    <mergeCell ref="H205:I206"/>
    <mergeCell ref="F218:G220"/>
    <mergeCell ref="H218:I218"/>
    <mergeCell ref="H219:I220"/>
    <mergeCell ref="J219:J220"/>
    <mergeCell ref="K219:K220"/>
    <mergeCell ref="L219:L220"/>
    <mergeCell ref="J215:J216"/>
    <mergeCell ref="K215:K216"/>
    <mergeCell ref="L215:L216"/>
    <mergeCell ref="A217:A222"/>
    <mergeCell ref="F217:G217"/>
    <mergeCell ref="H217:L217"/>
    <mergeCell ref="B218:B220"/>
    <mergeCell ref="C218:C220"/>
    <mergeCell ref="D218:D220"/>
    <mergeCell ref="E218:E220"/>
    <mergeCell ref="A212:A216"/>
    <mergeCell ref="B213:B214"/>
    <mergeCell ref="C213:C214"/>
    <mergeCell ref="D213:D214"/>
    <mergeCell ref="E213:E214"/>
    <mergeCell ref="F213:G214"/>
    <mergeCell ref="H213:I213"/>
    <mergeCell ref="H214:I214"/>
    <mergeCell ref="F215:G216"/>
    <mergeCell ref="H215:I216"/>
    <mergeCell ref="F210:G211"/>
    <mergeCell ref="H210:I211"/>
    <mergeCell ref="A233:A237"/>
    <mergeCell ref="F233:G233"/>
    <mergeCell ref="H233:L233"/>
    <mergeCell ref="B234:B235"/>
    <mergeCell ref="C234:C235"/>
    <mergeCell ref="D234:D235"/>
    <mergeCell ref="E234:E235"/>
    <mergeCell ref="F234:G235"/>
    <mergeCell ref="F229:G230"/>
    <mergeCell ref="H229:I229"/>
    <mergeCell ref="F221:G222"/>
    <mergeCell ref="H221:I222"/>
    <mergeCell ref="J221:J222"/>
    <mergeCell ref="K221:K222"/>
    <mergeCell ref="L221:L222"/>
    <mergeCell ref="A223:A227"/>
    <mergeCell ref="F223:G223"/>
    <mergeCell ref="H223:L223"/>
    <mergeCell ref="B224:B225"/>
    <mergeCell ref="C224:C225"/>
    <mergeCell ref="J226:J227"/>
    <mergeCell ref="K226:K227"/>
    <mergeCell ref="L226:L227"/>
    <mergeCell ref="H228:L228"/>
    <mergeCell ref="B229:B230"/>
    <mergeCell ref="C229:C230"/>
    <mergeCell ref="D229:D230"/>
    <mergeCell ref="E229:E230"/>
    <mergeCell ref="D224:D225"/>
    <mergeCell ref="E224:E225"/>
    <mergeCell ref="F224:G225"/>
    <mergeCell ref="H224:I224"/>
    <mergeCell ref="H225:I225"/>
    <mergeCell ref="F226:G227"/>
    <mergeCell ref="H226:I227"/>
    <mergeCell ref="H234:I234"/>
    <mergeCell ref="H235:I235"/>
    <mergeCell ref="F236:G237"/>
    <mergeCell ref="H236:I237"/>
    <mergeCell ref="J236:J237"/>
    <mergeCell ref="K236:K237"/>
    <mergeCell ref="K231:K232"/>
    <mergeCell ref="L231:L232"/>
    <mergeCell ref="H230:I230"/>
    <mergeCell ref="F231:G232"/>
    <mergeCell ref="H231:I232"/>
    <mergeCell ref="J231:J232"/>
    <mergeCell ref="A243:A247"/>
    <mergeCell ref="F243:G243"/>
    <mergeCell ref="H243:L243"/>
    <mergeCell ref="B244:B245"/>
    <mergeCell ref="C244:C245"/>
    <mergeCell ref="D244:D245"/>
    <mergeCell ref="E244:E245"/>
    <mergeCell ref="F244:G245"/>
    <mergeCell ref="H244:I244"/>
    <mergeCell ref="H245:I245"/>
    <mergeCell ref="H240:I240"/>
    <mergeCell ref="F241:G242"/>
    <mergeCell ref="H241:I242"/>
    <mergeCell ref="J241:J242"/>
    <mergeCell ref="K241:K242"/>
    <mergeCell ref="L241:L242"/>
    <mergeCell ref="L236:L237"/>
    <mergeCell ref="A238:A242"/>
    <mergeCell ref="F238:G238"/>
    <mergeCell ref="H238:L238"/>
    <mergeCell ref="B239:B240"/>
    <mergeCell ref="C239:C240"/>
    <mergeCell ref="D239:D240"/>
    <mergeCell ref="E239:E240"/>
    <mergeCell ref="F239:G240"/>
    <mergeCell ref="H239:I239"/>
    <mergeCell ref="A228:A232"/>
    <mergeCell ref="F228:G228"/>
    <mergeCell ref="H260:I260"/>
    <mergeCell ref="D249:D250"/>
    <mergeCell ref="E249:E250"/>
    <mergeCell ref="F249:G250"/>
    <mergeCell ref="H249:I249"/>
    <mergeCell ref="H250:I250"/>
    <mergeCell ref="F251:G252"/>
    <mergeCell ref="H251:I252"/>
    <mergeCell ref="F246:G247"/>
    <mergeCell ref="H246:I247"/>
    <mergeCell ref="J246:J247"/>
    <mergeCell ref="K246:K247"/>
    <mergeCell ref="L246:L247"/>
    <mergeCell ref="F248:G248"/>
    <mergeCell ref="H248:L248"/>
    <mergeCell ref="F254:G256"/>
    <mergeCell ref="H254:I254"/>
    <mergeCell ref="H255:I256"/>
    <mergeCell ref="J255:J256"/>
    <mergeCell ref="K255:K256"/>
    <mergeCell ref="L255:L256"/>
    <mergeCell ref="J251:J252"/>
    <mergeCell ref="K251:K252"/>
    <mergeCell ref="L251:L252"/>
    <mergeCell ref="A253:A258"/>
    <mergeCell ref="F253:G253"/>
    <mergeCell ref="H253:L253"/>
    <mergeCell ref="B254:B256"/>
    <mergeCell ref="C254:C256"/>
    <mergeCell ref="D254:D256"/>
    <mergeCell ref="E254:E256"/>
    <mergeCell ref="K261:K262"/>
    <mergeCell ref="L261:L262"/>
    <mergeCell ref="A248:A252"/>
    <mergeCell ref="B249:B250"/>
    <mergeCell ref="C249:C250"/>
    <mergeCell ref="H261:I262"/>
    <mergeCell ref="J261:J262"/>
    <mergeCell ref="F257:G258"/>
    <mergeCell ref="H257:I258"/>
    <mergeCell ref="J257:J258"/>
    <mergeCell ref="K257:K258"/>
    <mergeCell ref="L257:L258"/>
    <mergeCell ref="A259:A264"/>
    <mergeCell ref="F259:G259"/>
    <mergeCell ref="H259:L259"/>
    <mergeCell ref="B260:B262"/>
    <mergeCell ref="C260:C262"/>
    <mergeCell ref="F263:G264"/>
    <mergeCell ref="H263:I264"/>
    <mergeCell ref="J263:J264"/>
    <mergeCell ref="K263:K264"/>
    <mergeCell ref="L263:L264"/>
    <mergeCell ref="D260:D262"/>
    <mergeCell ref="E260:E262"/>
    <mergeCell ref="F260:G262"/>
    <mergeCell ref="J267:J268"/>
    <mergeCell ref="K267:K268"/>
    <mergeCell ref="L267:L268"/>
    <mergeCell ref="F269:G270"/>
    <mergeCell ref="H269:I270"/>
    <mergeCell ref="J269:J270"/>
    <mergeCell ref="K269:K270"/>
    <mergeCell ref="L269:L270"/>
    <mergeCell ref="A265:A270"/>
    <mergeCell ref="F265:G265"/>
    <mergeCell ref="H265:L265"/>
    <mergeCell ref="B266:B268"/>
    <mergeCell ref="C266:C268"/>
    <mergeCell ref="D266:D268"/>
    <mergeCell ref="E266:E268"/>
    <mergeCell ref="F266:G268"/>
    <mergeCell ref="H266:I266"/>
    <mergeCell ref="H267:I268"/>
    <mergeCell ref="J273:J274"/>
    <mergeCell ref="K273:K274"/>
    <mergeCell ref="L273:L274"/>
    <mergeCell ref="F275:G276"/>
    <mergeCell ref="H275:I276"/>
    <mergeCell ref="J275:J276"/>
    <mergeCell ref="K275:K276"/>
    <mergeCell ref="L275:L276"/>
    <mergeCell ref="A271:A276"/>
    <mergeCell ref="F271:G271"/>
    <mergeCell ref="H271:L271"/>
    <mergeCell ref="B272:B274"/>
    <mergeCell ref="C272:C274"/>
    <mergeCell ref="D272:D274"/>
    <mergeCell ref="E272:E274"/>
    <mergeCell ref="F272:G274"/>
    <mergeCell ref="H272:I272"/>
    <mergeCell ref="H273:I274"/>
    <mergeCell ref="F280:G281"/>
    <mergeCell ref="H280:I281"/>
    <mergeCell ref="J280:J281"/>
    <mergeCell ref="K280:K281"/>
    <mergeCell ref="L280:L281"/>
    <mergeCell ref="A282:A286"/>
    <mergeCell ref="F282:G282"/>
    <mergeCell ref="H282:L282"/>
    <mergeCell ref="B283:B284"/>
    <mergeCell ref="C283:C284"/>
    <mergeCell ref="A277:A281"/>
    <mergeCell ref="F277:G277"/>
    <mergeCell ref="H277:L277"/>
    <mergeCell ref="B278:B279"/>
    <mergeCell ref="C278:C279"/>
    <mergeCell ref="D278:D279"/>
    <mergeCell ref="E278:E279"/>
    <mergeCell ref="F278:G279"/>
    <mergeCell ref="H278:I278"/>
    <mergeCell ref="H279:I279"/>
    <mergeCell ref="J285:J286"/>
    <mergeCell ref="K285:K286"/>
    <mergeCell ref="L285:L286"/>
    <mergeCell ref="D283:D284"/>
    <mergeCell ref="E283:E284"/>
    <mergeCell ref="F283:G284"/>
    <mergeCell ref="H283:I283"/>
    <mergeCell ref="H284:I284"/>
    <mergeCell ref="F285:G286"/>
    <mergeCell ref="H285:I286"/>
    <mergeCell ref="H293:I293"/>
    <mergeCell ref="H294:I294"/>
    <mergeCell ref="F295:G296"/>
    <mergeCell ref="H295:I296"/>
    <mergeCell ref="J295:J296"/>
    <mergeCell ref="K295:K296"/>
    <mergeCell ref="K290:K291"/>
    <mergeCell ref="L290:L291"/>
    <mergeCell ref="A292:A296"/>
    <mergeCell ref="F292:G292"/>
    <mergeCell ref="H292:L292"/>
    <mergeCell ref="B293:B294"/>
    <mergeCell ref="C293:C294"/>
    <mergeCell ref="D293:D294"/>
    <mergeCell ref="E293:E294"/>
    <mergeCell ref="F293:G294"/>
    <mergeCell ref="F288:G289"/>
    <mergeCell ref="H288:I288"/>
    <mergeCell ref="H289:I289"/>
    <mergeCell ref="F290:G291"/>
    <mergeCell ref="H290:I291"/>
    <mergeCell ref="J290:J291"/>
    <mergeCell ref="A287:A291"/>
    <mergeCell ref="F287:G287"/>
    <mergeCell ref="H287:L287"/>
    <mergeCell ref="B288:B289"/>
    <mergeCell ref="C288:C289"/>
    <mergeCell ref="D288:D289"/>
    <mergeCell ref="E288:E289"/>
    <mergeCell ref="H299:I300"/>
    <mergeCell ref="J299:J300"/>
    <mergeCell ref="K299:K300"/>
    <mergeCell ref="L299:L300"/>
    <mergeCell ref="F301:G302"/>
    <mergeCell ref="H301:I302"/>
    <mergeCell ref="J301:J302"/>
    <mergeCell ref="K301:K302"/>
    <mergeCell ref="L301:L302"/>
    <mergeCell ref="L295:L296"/>
    <mergeCell ref="A297:A302"/>
    <mergeCell ref="F297:G297"/>
    <mergeCell ref="H297:L297"/>
    <mergeCell ref="B298:B300"/>
    <mergeCell ref="C298:C300"/>
    <mergeCell ref="D298:D300"/>
    <mergeCell ref="E298:E300"/>
    <mergeCell ref="F298:G300"/>
    <mergeCell ref="H298:I298"/>
    <mergeCell ref="F306:G307"/>
    <mergeCell ref="H306:I307"/>
    <mergeCell ref="J306:J307"/>
    <mergeCell ref="K306:K307"/>
    <mergeCell ref="L306:L307"/>
    <mergeCell ref="A308:A312"/>
    <mergeCell ref="F308:G308"/>
    <mergeCell ref="H308:L308"/>
    <mergeCell ref="B309:B310"/>
    <mergeCell ref="C309:C310"/>
    <mergeCell ref="A303:A307"/>
    <mergeCell ref="F303:G303"/>
    <mergeCell ref="H303:L303"/>
    <mergeCell ref="B304:B305"/>
    <mergeCell ref="C304:C305"/>
    <mergeCell ref="D304:D305"/>
    <mergeCell ref="E304:E305"/>
    <mergeCell ref="F304:G305"/>
    <mergeCell ref="H304:I304"/>
    <mergeCell ref="H305:I305"/>
    <mergeCell ref="F314:G315"/>
    <mergeCell ref="H314:I314"/>
    <mergeCell ref="H315:I315"/>
    <mergeCell ref="F316:G317"/>
    <mergeCell ref="H316:I317"/>
    <mergeCell ref="J316:J317"/>
    <mergeCell ref="J311:J312"/>
    <mergeCell ref="K311:K312"/>
    <mergeCell ref="L311:L312"/>
    <mergeCell ref="A313:A317"/>
    <mergeCell ref="F313:G313"/>
    <mergeCell ref="H313:L313"/>
    <mergeCell ref="B314:B315"/>
    <mergeCell ref="C314:C315"/>
    <mergeCell ref="D314:D315"/>
    <mergeCell ref="E314:E315"/>
    <mergeCell ref="D309:D310"/>
    <mergeCell ref="E309:E310"/>
    <mergeCell ref="F309:G310"/>
    <mergeCell ref="H309:I309"/>
    <mergeCell ref="H310:I310"/>
    <mergeCell ref="F311:G312"/>
    <mergeCell ref="H311:I312"/>
    <mergeCell ref="H319:I319"/>
    <mergeCell ref="H320:I321"/>
    <mergeCell ref="J320:J321"/>
    <mergeCell ref="K320:K321"/>
    <mergeCell ref="L320:L321"/>
    <mergeCell ref="F322:G323"/>
    <mergeCell ref="H322:I323"/>
    <mergeCell ref="J322:J323"/>
    <mergeCell ref="K322:K323"/>
    <mergeCell ref="L322:L323"/>
    <mergeCell ref="K316:K317"/>
    <mergeCell ref="L316:L317"/>
    <mergeCell ref="A318:A323"/>
    <mergeCell ref="F318:G318"/>
    <mergeCell ref="H318:L318"/>
    <mergeCell ref="B319:B321"/>
    <mergeCell ref="C319:C321"/>
    <mergeCell ref="D319:D321"/>
    <mergeCell ref="E319:E321"/>
    <mergeCell ref="F319:G321"/>
    <mergeCell ref="F327:G328"/>
    <mergeCell ref="H327:I328"/>
    <mergeCell ref="J327:J328"/>
    <mergeCell ref="K327:K328"/>
    <mergeCell ref="L327:L328"/>
    <mergeCell ref="A329:A335"/>
    <mergeCell ref="F329:G329"/>
    <mergeCell ref="H329:L329"/>
    <mergeCell ref="B330:B333"/>
    <mergeCell ref="C330:C333"/>
    <mergeCell ref="A324:A328"/>
    <mergeCell ref="F324:G324"/>
    <mergeCell ref="H324:L324"/>
    <mergeCell ref="B325:B326"/>
    <mergeCell ref="C325:C326"/>
    <mergeCell ref="D325:D326"/>
    <mergeCell ref="E325:E326"/>
    <mergeCell ref="F325:G326"/>
    <mergeCell ref="H325:I325"/>
    <mergeCell ref="H326:I326"/>
    <mergeCell ref="K331:K333"/>
    <mergeCell ref="L331:L333"/>
    <mergeCell ref="F334:G335"/>
    <mergeCell ref="H334:I335"/>
    <mergeCell ref="J334:J335"/>
    <mergeCell ref="K334:K335"/>
    <mergeCell ref="L334:L335"/>
    <mergeCell ref="D330:D333"/>
    <mergeCell ref="E330:E333"/>
    <mergeCell ref="F330:G333"/>
    <mergeCell ref="H330:I330"/>
    <mergeCell ref="H331:I333"/>
    <mergeCell ref="J331:J333"/>
    <mergeCell ref="K343:K344"/>
    <mergeCell ref="L343:L344"/>
    <mergeCell ref="F345:G346"/>
    <mergeCell ref="H345:I346"/>
    <mergeCell ref="F339:G340"/>
    <mergeCell ref="H339:I340"/>
    <mergeCell ref="J339:J340"/>
    <mergeCell ref="K339:K340"/>
    <mergeCell ref="L339:L340"/>
    <mergeCell ref="F350:G351"/>
    <mergeCell ref="H350:I351"/>
    <mergeCell ref="J350:J351"/>
    <mergeCell ref="K350:K351"/>
    <mergeCell ref="L350:L351"/>
    <mergeCell ref="A341:A346"/>
    <mergeCell ref="F341:G341"/>
    <mergeCell ref="H341:L341"/>
    <mergeCell ref="B342:B344"/>
    <mergeCell ref="C342:C344"/>
    <mergeCell ref="A336:A340"/>
    <mergeCell ref="F336:G336"/>
    <mergeCell ref="H336:L336"/>
    <mergeCell ref="B337:B338"/>
    <mergeCell ref="C337:C338"/>
    <mergeCell ref="D337:D338"/>
    <mergeCell ref="E337:E338"/>
    <mergeCell ref="F337:G338"/>
    <mergeCell ref="H337:I337"/>
    <mergeCell ref="H338:I338"/>
    <mergeCell ref="A347:A351"/>
    <mergeCell ref="F347:G347"/>
    <mergeCell ref="H347:L347"/>
    <mergeCell ref="B348:B349"/>
    <mergeCell ref="C348:C349"/>
    <mergeCell ref="D348:D349"/>
    <mergeCell ref="E348:E349"/>
    <mergeCell ref="F348:G349"/>
    <mergeCell ref="H348:I348"/>
    <mergeCell ref="H349:I349"/>
    <mergeCell ref="J355:J356"/>
    <mergeCell ref="K355:K356"/>
    <mergeCell ref="L355:L356"/>
    <mergeCell ref="J345:J346"/>
    <mergeCell ref="K345:K346"/>
    <mergeCell ref="L345:L346"/>
    <mergeCell ref="D342:D344"/>
    <mergeCell ref="E342:E344"/>
    <mergeCell ref="F342:G344"/>
    <mergeCell ref="H342:I342"/>
    <mergeCell ref="H343:I344"/>
    <mergeCell ref="J343:J344"/>
    <mergeCell ref="D353:D354"/>
    <mergeCell ref="E353:E354"/>
    <mergeCell ref="F353:G354"/>
    <mergeCell ref="H353:I353"/>
    <mergeCell ref="H354:I354"/>
    <mergeCell ref="F355:G356"/>
    <mergeCell ref="H355:I356"/>
    <mergeCell ref="H363:I363"/>
    <mergeCell ref="H364:I364"/>
    <mergeCell ref="F365:G366"/>
    <mergeCell ref="H365:I366"/>
    <mergeCell ref="J365:J366"/>
    <mergeCell ref="K365:K366"/>
    <mergeCell ref="K360:K361"/>
    <mergeCell ref="L360:L361"/>
    <mergeCell ref="A362:A366"/>
    <mergeCell ref="F362:G362"/>
    <mergeCell ref="H362:L362"/>
    <mergeCell ref="B363:B364"/>
    <mergeCell ref="C363:C364"/>
    <mergeCell ref="D363:D364"/>
    <mergeCell ref="E363:E364"/>
    <mergeCell ref="F363:G364"/>
    <mergeCell ref="F358:G359"/>
    <mergeCell ref="H358:I358"/>
    <mergeCell ref="C358:C359"/>
    <mergeCell ref="D358:D359"/>
    <mergeCell ref="E358:E359"/>
    <mergeCell ref="A352:A356"/>
    <mergeCell ref="F352:G352"/>
    <mergeCell ref="H352:L352"/>
    <mergeCell ref="B353:B354"/>
    <mergeCell ref="C353:C354"/>
    <mergeCell ref="H359:I359"/>
    <mergeCell ref="F360:G361"/>
    <mergeCell ref="H360:I361"/>
    <mergeCell ref="J360:J361"/>
    <mergeCell ref="H369:I370"/>
    <mergeCell ref="J369:J370"/>
    <mergeCell ref="K369:K370"/>
    <mergeCell ref="L369:L370"/>
    <mergeCell ref="F371:G372"/>
    <mergeCell ref="H371:I372"/>
    <mergeCell ref="J371:J372"/>
    <mergeCell ref="K371:K372"/>
    <mergeCell ref="L371:L372"/>
    <mergeCell ref="L365:L366"/>
    <mergeCell ref="A367:A372"/>
    <mergeCell ref="F367:G367"/>
    <mergeCell ref="H367:L367"/>
    <mergeCell ref="B368:B370"/>
    <mergeCell ref="C368:C370"/>
    <mergeCell ref="D368:D370"/>
    <mergeCell ref="E368:E370"/>
    <mergeCell ref="F368:G370"/>
    <mergeCell ref="H368:I368"/>
    <mergeCell ref="A357:A361"/>
    <mergeCell ref="F357:G357"/>
    <mergeCell ref="H357:L357"/>
    <mergeCell ref="B358:B359"/>
    <mergeCell ref="J375:J376"/>
    <mergeCell ref="K375:K376"/>
    <mergeCell ref="L375:L376"/>
    <mergeCell ref="F377:G378"/>
    <mergeCell ref="H377:I378"/>
    <mergeCell ref="J377:J378"/>
    <mergeCell ref="K377:K378"/>
    <mergeCell ref="L377:L378"/>
    <mergeCell ref="A373:A378"/>
    <mergeCell ref="F373:G373"/>
    <mergeCell ref="H373:L373"/>
    <mergeCell ref="B374:B376"/>
    <mergeCell ref="C374:C376"/>
    <mergeCell ref="D374:D376"/>
    <mergeCell ref="E374:E376"/>
    <mergeCell ref="F374:G376"/>
    <mergeCell ref="H374:I374"/>
    <mergeCell ref="H375:I376"/>
    <mergeCell ref="J381:J382"/>
    <mergeCell ref="K381:K382"/>
    <mergeCell ref="L381:L382"/>
    <mergeCell ref="F383:G384"/>
    <mergeCell ref="H383:I384"/>
    <mergeCell ref="J383:J384"/>
    <mergeCell ref="K383:K384"/>
    <mergeCell ref="L383:L384"/>
    <mergeCell ref="A379:A384"/>
    <mergeCell ref="F379:G379"/>
    <mergeCell ref="H379:L379"/>
    <mergeCell ref="B380:B382"/>
    <mergeCell ref="C380:C382"/>
    <mergeCell ref="D380:D382"/>
    <mergeCell ref="E380:E382"/>
    <mergeCell ref="F380:G382"/>
    <mergeCell ref="H380:I380"/>
    <mergeCell ref="H381:I382"/>
    <mergeCell ref="J387:J388"/>
    <mergeCell ref="K387:K388"/>
    <mergeCell ref="L387:L388"/>
    <mergeCell ref="F389:G390"/>
    <mergeCell ref="H389:I390"/>
    <mergeCell ref="J389:J390"/>
    <mergeCell ref="K389:K390"/>
    <mergeCell ref="L389:L390"/>
    <mergeCell ref="A385:A390"/>
    <mergeCell ref="F385:G385"/>
    <mergeCell ref="H385:L385"/>
    <mergeCell ref="B386:B388"/>
    <mergeCell ref="C386:C388"/>
    <mergeCell ref="D386:D388"/>
    <mergeCell ref="E386:E388"/>
    <mergeCell ref="F386:G388"/>
    <mergeCell ref="H386:I386"/>
    <mergeCell ref="H387:I388"/>
    <mergeCell ref="F394:G395"/>
    <mergeCell ref="H394:I395"/>
    <mergeCell ref="J394:J395"/>
    <mergeCell ref="K394:K395"/>
    <mergeCell ref="L394:L395"/>
    <mergeCell ref="A396:A400"/>
    <mergeCell ref="F396:G396"/>
    <mergeCell ref="H396:L396"/>
    <mergeCell ref="B397:B398"/>
    <mergeCell ref="C397:C398"/>
    <mergeCell ref="A391:A395"/>
    <mergeCell ref="F391:G391"/>
    <mergeCell ref="H391:L391"/>
    <mergeCell ref="B392:B393"/>
    <mergeCell ref="C392:C393"/>
    <mergeCell ref="D392:D393"/>
    <mergeCell ref="E392:E393"/>
    <mergeCell ref="F392:G393"/>
    <mergeCell ref="H392:I392"/>
    <mergeCell ref="H393:I393"/>
    <mergeCell ref="F402:G403"/>
    <mergeCell ref="H402:I402"/>
    <mergeCell ref="H403:I403"/>
    <mergeCell ref="F404:G405"/>
    <mergeCell ref="H404:I405"/>
    <mergeCell ref="J404:J405"/>
    <mergeCell ref="J399:J400"/>
    <mergeCell ref="K399:K400"/>
    <mergeCell ref="L399:L400"/>
    <mergeCell ref="A401:A405"/>
    <mergeCell ref="F401:G401"/>
    <mergeCell ref="H401:L401"/>
    <mergeCell ref="B402:B403"/>
    <mergeCell ref="C402:C403"/>
    <mergeCell ref="D402:D403"/>
    <mergeCell ref="E402:E403"/>
    <mergeCell ref="D397:D398"/>
    <mergeCell ref="E397:E398"/>
    <mergeCell ref="F397:G398"/>
    <mergeCell ref="H397:I397"/>
    <mergeCell ref="H398:I398"/>
    <mergeCell ref="F399:G400"/>
    <mergeCell ref="H399:I400"/>
    <mergeCell ref="H407:I407"/>
    <mergeCell ref="H408:I409"/>
    <mergeCell ref="J408:J409"/>
    <mergeCell ref="K408:K409"/>
    <mergeCell ref="L408:L409"/>
    <mergeCell ref="F410:G411"/>
    <mergeCell ref="H410:I411"/>
    <mergeCell ref="J410:J411"/>
    <mergeCell ref="K410:K411"/>
    <mergeCell ref="L410:L411"/>
    <mergeCell ref="K404:K405"/>
    <mergeCell ref="L404:L405"/>
    <mergeCell ref="A406:A411"/>
    <mergeCell ref="F406:G406"/>
    <mergeCell ref="H406:L406"/>
    <mergeCell ref="B407:B409"/>
    <mergeCell ref="C407:C409"/>
    <mergeCell ref="D407:D409"/>
    <mergeCell ref="E407:E409"/>
    <mergeCell ref="F407:G409"/>
    <mergeCell ref="D418:D419"/>
    <mergeCell ref="E418:E419"/>
    <mergeCell ref="F418:G419"/>
    <mergeCell ref="H418:I418"/>
    <mergeCell ref="H419:I419"/>
    <mergeCell ref="F420:G421"/>
    <mergeCell ref="H420:I421"/>
    <mergeCell ref="F415:G416"/>
    <mergeCell ref="H415:I416"/>
    <mergeCell ref="J415:J416"/>
    <mergeCell ref="K415:K416"/>
    <mergeCell ref="L415:L416"/>
    <mergeCell ref="A417:A421"/>
    <mergeCell ref="F417:G417"/>
    <mergeCell ref="H417:L417"/>
    <mergeCell ref="B418:B419"/>
    <mergeCell ref="C418:C419"/>
    <mergeCell ref="A412:A416"/>
    <mergeCell ref="F412:G412"/>
    <mergeCell ref="H412:L412"/>
    <mergeCell ref="B413:B414"/>
    <mergeCell ref="C413:C414"/>
    <mergeCell ref="D413:D414"/>
    <mergeCell ref="E413:E414"/>
    <mergeCell ref="F413:G414"/>
    <mergeCell ref="H413:I413"/>
    <mergeCell ref="H414:I414"/>
    <mergeCell ref="K425:K426"/>
    <mergeCell ref="L425:L426"/>
    <mergeCell ref="A427:A431"/>
    <mergeCell ref="F427:G427"/>
    <mergeCell ref="H427:L427"/>
    <mergeCell ref="B428:B429"/>
    <mergeCell ref="C428:C429"/>
    <mergeCell ref="D428:D429"/>
    <mergeCell ref="E428:E429"/>
    <mergeCell ref="F428:G429"/>
    <mergeCell ref="F423:G424"/>
    <mergeCell ref="H423:I423"/>
    <mergeCell ref="H424:I424"/>
    <mergeCell ref="F425:G426"/>
    <mergeCell ref="H425:I426"/>
    <mergeCell ref="J425:J426"/>
    <mergeCell ref="J420:J421"/>
    <mergeCell ref="K420:K421"/>
    <mergeCell ref="L420:L421"/>
    <mergeCell ref="A422:A426"/>
    <mergeCell ref="F422:G422"/>
    <mergeCell ref="H422:L422"/>
    <mergeCell ref="B423:B424"/>
    <mergeCell ref="C423:C424"/>
    <mergeCell ref="D423:D424"/>
    <mergeCell ref="E423:E424"/>
    <mergeCell ref="H434:I434"/>
    <mergeCell ref="F435:G436"/>
    <mergeCell ref="H435:I436"/>
    <mergeCell ref="J435:J436"/>
    <mergeCell ref="K435:K436"/>
    <mergeCell ref="L435:L436"/>
    <mergeCell ref="L430:L431"/>
    <mergeCell ref="A432:A436"/>
    <mergeCell ref="F432:G432"/>
    <mergeCell ref="H432:L432"/>
    <mergeCell ref="B433:B434"/>
    <mergeCell ref="C433:C434"/>
    <mergeCell ref="D433:D434"/>
    <mergeCell ref="E433:E434"/>
    <mergeCell ref="F433:G434"/>
    <mergeCell ref="H433:I433"/>
    <mergeCell ref="H428:I428"/>
    <mergeCell ref="H429:I429"/>
    <mergeCell ref="F430:G431"/>
    <mergeCell ref="H430:I431"/>
    <mergeCell ref="J430:J431"/>
    <mergeCell ref="K430:K431"/>
    <mergeCell ref="F440:G441"/>
    <mergeCell ref="H440:I441"/>
    <mergeCell ref="J440:J441"/>
    <mergeCell ref="K440:K441"/>
    <mergeCell ref="L440:L441"/>
    <mergeCell ref="A442:A446"/>
    <mergeCell ref="F442:G442"/>
    <mergeCell ref="H442:L442"/>
    <mergeCell ref="B443:B444"/>
    <mergeCell ref="C443:C444"/>
    <mergeCell ref="A437:A441"/>
    <mergeCell ref="F437:G437"/>
    <mergeCell ref="H437:L437"/>
    <mergeCell ref="B438:B439"/>
    <mergeCell ref="C438:C439"/>
    <mergeCell ref="D438:D439"/>
    <mergeCell ref="E438:E439"/>
    <mergeCell ref="F438:G439"/>
    <mergeCell ref="H438:I438"/>
    <mergeCell ref="H439:I439"/>
    <mergeCell ref="F448:G449"/>
    <mergeCell ref="H448:I448"/>
    <mergeCell ref="H449:I449"/>
    <mergeCell ref="F450:G451"/>
    <mergeCell ref="H450:I451"/>
    <mergeCell ref="J450:J451"/>
    <mergeCell ref="J445:J446"/>
    <mergeCell ref="K445:K446"/>
    <mergeCell ref="L445:L446"/>
    <mergeCell ref="A447:A451"/>
    <mergeCell ref="F447:G447"/>
    <mergeCell ref="H447:L447"/>
    <mergeCell ref="B448:B449"/>
    <mergeCell ref="C448:C449"/>
    <mergeCell ref="D448:D449"/>
    <mergeCell ref="E448:E449"/>
    <mergeCell ref="D443:D444"/>
    <mergeCell ref="E443:E444"/>
    <mergeCell ref="F443:G444"/>
    <mergeCell ref="H443:I443"/>
    <mergeCell ref="H444:I444"/>
    <mergeCell ref="F445:G446"/>
    <mergeCell ref="H445:I446"/>
    <mergeCell ref="H453:I453"/>
    <mergeCell ref="H454:I455"/>
    <mergeCell ref="J454:J455"/>
    <mergeCell ref="K454:K455"/>
    <mergeCell ref="L454:L455"/>
    <mergeCell ref="F456:G457"/>
    <mergeCell ref="H456:I457"/>
    <mergeCell ref="J456:J457"/>
    <mergeCell ref="K456:K457"/>
    <mergeCell ref="L456:L457"/>
    <mergeCell ref="K450:K451"/>
    <mergeCell ref="L450:L451"/>
    <mergeCell ref="A452:A457"/>
    <mergeCell ref="F452:G452"/>
    <mergeCell ref="H452:L452"/>
    <mergeCell ref="B453:B455"/>
    <mergeCell ref="C453:C455"/>
    <mergeCell ref="D453:D455"/>
    <mergeCell ref="E453:E455"/>
    <mergeCell ref="F453:G455"/>
    <mergeCell ref="J460:J461"/>
    <mergeCell ref="K460:K461"/>
    <mergeCell ref="L460:L461"/>
    <mergeCell ref="F462:G463"/>
    <mergeCell ref="H462:I463"/>
    <mergeCell ref="J462:J463"/>
    <mergeCell ref="K462:K463"/>
    <mergeCell ref="L462:L463"/>
    <mergeCell ref="A458:A463"/>
    <mergeCell ref="F458:G458"/>
    <mergeCell ref="H458:L458"/>
    <mergeCell ref="B459:B461"/>
    <mergeCell ref="C459:C461"/>
    <mergeCell ref="D459:D461"/>
    <mergeCell ref="E459:E461"/>
    <mergeCell ref="F459:G461"/>
    <mergeCell ref="H459:I459"/>
    <mergeCell ref="H460:I461"/>
    <mergeCell ref="F467:G468"/>
    <mergeCell ref="H467:I468"/>
    <mergeCell ref="J467:J468"/>
    <mergeCell ref="K467:K468"/>
    <mergeCell ref="L467:L468"/>
    <mergeCell ref="A469:A473"/>
    <mergeCell ref="F469:G469"/>
    <mergeCell ref="H469:L469"/>
    <mergeCell ref="B470:B471"/>
    <mergeCell ref="C470:C471"/>
    <mergeCell ref="A464:A468"/>
    <mergeCell ref="F464:G464"/>
    <mergeCell ref="H464:L464"/>
    <mergeCell ref="B465:B466"/>
    <mergeCell ref="C465:C466"/>
    <mergeCell ref="D465:D466"/>
    <mergeCell ref="E465:E466"/>
    <mergeCell ref="F465:G466"/>
    <mergeCell ref="H465:I465"/>
    <mergeCell ref="H466:I466"/>
    <mergeCell ref="F475:G476"/>
    <mergeCell ref="H475:I475"/>
    <mergeCell ref="H476:I476"/>
    <mergeCell ref="F477:G478"/>
    <mergeCell ref="H477:I478"/>
    <mergeCell ref="J477:J478"/>
    <mergeCell ref="J472:J473"/>
    <mergeCell ref="K472:K473"/>
    <mergeCell ref="L472:L473"/>
    <mergeCell ref="A474:A478"/>
    <mergeCell ref="F474:G474"/>
    <mergeCell ref="H474:L474"/>
    <mergeCell ref="B475:B476"/>
    <mergeCell ref="C475:C476"/>
    <mergeCell ref="D475:D476"/>
    <mergeCell ref="E475:E476"/>
    <mergeCell ref="D470:D471"/>
    <mergeCell ref="E470:E471"/>
    <mergeCell ref="F470:G471"/>
    <mergeCell ref="H470:I470"/>
    <mergeCell ref="H471:I471"/>
    <mergeCell ref="F472:G473"/>
    <mergeCell ref="H472:I473"/>
    <mergeCell ref="H480:I480"/>
    <mergeCell ref="H481:I482"/>
    <mergeCell ref="J481:J482"/>
    <mergeCell ref="K481:K482"/>
    <mergeCell ref="L481:L482"/>
    <mergeCell ref="F483:G484"/>
    <mergeCell ref="H483:I484"/>
    <mergeCell ref="J483:J484"/>
    <mergeCell ref="K483:K484"/>
    <mergeCell ref="L483:L484"/>
    <mergeCell ref="K477:K478"/>
    <mergeCell ref="L477:L478"/>
    <mergeCell ref="A479:A484"/>
    <mergeCell ref="F479:G479"/>
    <mergeCell ref="H479:L479"/>
    <mergeCell ref="B480:B482"/>
    <mergeCell ref="C480:C482"/>
    <mergeCell ref="D480:D482"/>
    <mergeCell ref="E480:E482"/>
    <mergeCell ref="F480:G482"/>
    <mergeCell ref="F488:G489"/>
    <mergeCell ref="H488:I489"/>
    <mergeCell ref="J488:J489"/>
    <mergeCell ref="K488:K489"/>
    <mergeCell ref="L488:L489"/>
    <mergeCell ref="A490:A494"/>
    <mergeCell ref="F490:G490"/>
    <mergeCell ref="H490:L490"/>
    <mergeCell ref="B491:B492"/>
    <mergeCell ref="C491:C492"/>
    <mergeCell ref="A485:A489"/>
    <mergeCell ref="F485:G485"/>
    <mergeCell ref="H485:L485"/>
    <mergeCell ref="B486:B487"/>
    <mergeCell ref="C486:C487"/>
    <mergeCell ref="D486:D487"/>
    <mergeCell ref="E486:E487"/>
    <mergeCell ref="F486:G487"/>
    <mergeCell ref="H486:I486"/>
    <mergeCell ref="H487:I487"/>
    <mergeCell ref="F496:G497"/>
    <mergeCell ref="H496:I496"/>
    <mergeCell ref="H497:I497"/>
    <mergeCell ref="F498:G499"/>
    <mergeCell ref="H498:I499"/>
    <mergeCell ref="J498:J499"/>
    <mergeCell ref="J493:J494"/>
    <mergeCell ref="K493:K494"/>
    <mergeCell ref="L493:L494"/>
    <mergeCell ref="A495:A499"/>
    <mergeCell ref="F495:G495"/>
    <mergeCell ref="H495:L495"/>
    <mergeCell ref="B496:B497"/>
    <mergeCell ref="C496:C497"/>
    <mergeCell ref="D496:D497"/>
    <mergeCell ref="E496:E497"/>
    <mergeCell ref="D491:D492"/>
    <mergeCell ref="E491:E492"/>
    <mergeCell ref="F491:G492"/>
    <mergeCell ref="H491:I491"/>
    <mergeCell ref="H492:I492"/>
    <mergeCell ref="F493:G494"/>
    <mergeCell ref="H493:I494"/>
    <mergeCell ref="H501:I501"/>
    <mergeCell ref="H502:I503"/>
    <mergeCell ref="J502:J503"/>
    <mergeCell ref="K502:K503"/>
    <mergeCell ref="L502:L503"/>
    <mergeCell ref="F504:G505"/>
    <mergeCell ref="H504:I505"/>
    <mergeCell ref="J504:J505"/>
    <mergeCell ref="K504:K505"/>
    <mergeCell ref="L504:L505"/>
    <mergeCell ref="K498:K499"/>
    <mergeCell ref="L498:L499"/>
    <mergeCell ref="A500:A505"/>
    <mergeCell ref="F500:G500"/>
    <mergeCell ref="H500:L500"/>
    <mergeCell ref="B501:B503"/>
    <mergeCell ref="C501:C503"/>
    <mergeCell ref="D501:D503"/>
    <mergeCell ref="E501:E503"/>
    <mergeCell ref="F501:G503"/>
    <mergeCell ref="D512:D513"/>
    <mergeCell ref="E512:E513"/>
    <mergeCell ref="F512:G513"/>
    <mergeCell ref="H512:I512"/>
    <mergeCell ref="H513:I513"/>
    <mergeCell ref="F514:G515"/>
    <mergeCell ref="H514:I515"/>
    <mergeCell ref="F509:G510"/>
    <mergeCell ref="H509:I510"/>
    <mergeCell ref="J509:J510"/>
    <mergeCell ref="K509:K510"/>
    <mergeCell ref="L509:L510"/>
    <mergeCell ref="A511:A515"/>
    <mergeCell ref="F511:G511"/>
    <mergeCell ref="H511:L511"/>
    <mergeCell ref="B512:B513"/>
    <mergeCell ref="C512:C513"/>
    <mergeCell ref="A506:A510"/>
    <mergeCell ref="F506:G506"/>
    <mergeCell ref="H506:L506"/>
    <mergeCell ref="B507:B508"/>
    <mergeCell ref="C507:C508"/>
    <mergeCell ref="D507:D508"/>
    <mergeCell ref="E507:E508"/>
    <mergeCell ref="F507:G508"/>
    <mergeCell ref="H507:I507"/>
    <mergeCell ref="H508:I508"/>
    <mergeCell ref="K519:K520"/>
    <mergeCell ref="L519:L520"/>
    <mergeCell ref="A521:A525"/>
    <mergeCell ref="F521:G521"/>
    <mergeCell ref="H521:L521"/>
    <mergeCell ref="B522:B523"/>
    <mergeCell ref="C522:C523"/>
    <mergeCell ref="D522:D523"/>
    <mergeCell ref="E522:E523"/>
    <mergeCell ref="F522:G523"/>
    <mergeCell ref="F517:G518"/>
    <mergeCell ref="H517:I517"/>
    <mergeCell ref="H518:I518"/>
    <mergeCell ref="F519:G520"/>
    <mergeCell ref="H519:I520"/>
    <mergeCell ref="J519:J520"/>
    <mergeCell ref="J514:J515"/>
    <mergeCell ref="K514:K515"/>
    <mergeCell ref="L514:L515"/>
    <mergeCell ref="A516:A520"/>
    <mergeCell ref="F516:G516"/>
    <mergeCell ref="H516:L516"/>
    <mergeCell ref="B517:B518"/>
    <mergeCell ref="C517:C518"/>
    <mergeCell ref="D517:D518"/>
    <mergeCell ref="E517:E518"/>
    <mergeCell ref="H528:I528"/>
    <mergeCell ref="F529:G530"/>
    <mergeCell ref="H529:I530"/>
    <mergeCell ref="J529:J530"/>
    <mergeCell ref="K529:K530"/>
    <mergeCell ref="L529:L530"/>
    <mergeCell ref="L524:L525"/>
    <mergeCell ref="A526:A530"/>
    <mergeCell ref="F526:G526"/>
    <mergeCell ref="H526:L526"/>
    <mergeCell ref="B527:B528"/>
    <mergeCell ref="C527:C528"/>
    <mergeCell ref="D527:D528"/>
    <mergeCell ref="E527:E528"/>
    <mergeCell ref="F527:G528"/>
    <mergeCell ref="H527:I527"/>
    <mergeCell ref="H522:I522"/>
    <mergeCell ref="H523:I523"/>
    <mergeCell ref="F524:G525"/>
    <mergeCell ref="H524:I525"/>
    <mergeCell ref="J524:J525"/>
    <mergeCell ref="K524:K525"/>
    <mergeCell ref="D537:D538"/>
    <mergeCell ref="E537:E538"/>
    <mergeCell ref="F537:G538"/>
    <mergeCell ref="H537:I537"/>
    <mergeCell ref="H538:I538"/>
    <mergeCell ref="F539:G540"/>
    <mergeCell ref="H539:I540"/>
    <mergeCell ref="F534:G535"/>
    <mergeCell ref="H534:I535"/>
    <mergeCell ref="J534:J535"/>
    <mergeCell ref="K534:K535"/>
    <mergeCell ref="L534:L535"/>
    <mergeCell ref="A536:A540"/>
    <mergeCell ref="F536:G536"/>
    <mergeCell ref="H536:L536"/>
    <mergeCell ref="B537:B538"/>
    <mergeCell ref="C537:C538"/>
    <mergeCell ref="A531:A535"/>
    <mergeCell ref="F531:G531"/>
    <mergeCell ref="H531:L531"/>
    <mergeCell ref="B532:B533"/>
    <mergeCell ref="C532:C533"/>
    <mergeCell ref="D532:D533"/>
    <mergeCell ref="E532:E533"/>
    <mergeCell ref="F532:G533"/>
    <mergeCell ref="H532:I532"/>
    <mergeCell ref="H533:I533"/>
    <mergeCell ref="K544:K545"/>
    <mergeCell ref="L544:L545"/>
    <mergeCell ref="F542:G543"/>
    <mergeCell ref="H542:I542"/>
    <mergeCell ref="H543:I543"/>
    <mergeCell ref="F544:G545"/>
    <mergeCell ref="H544:I545"/>
    <mergeCell ref="J544:J545"/>
    <mergeCell ref="J539:J540"/>
    <mergeCell ref="K539:K540"/>
    <mergeCell ref="L539:L540"/>
    <mergeCell ref="A541:A545"/>
    <mergeCell ref="F541:G541"/>
    <mergeCell ref="H541:L541"/>
    <mergeCell ref="B542:B543"/>
    <mergeCell ref="C542:C543"/>
    <mergeCell ref="D542:D543"/>
    <mergeCell ref="E542:E543"/>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L541"/>
  <sheetViews>
    <sheetView workbookViewId="0">
      <selection activeCell="C9" sqref="C9"/>
    </sheetView>
  </sheetViews>
  <sheetFormatPr defaultRowHeight="13.2" x14ac:dyDescent="0.25"/>
  <cols>
    <col min="1" max="1" width="5" customWidth="1"/>
    <col min="2" max="2" width="14.77734375" customWidth="1"/>
    <col min="3" max="3" width="25.77734375" customWidth="1"/>
    <col min="4" max="5" width="17" customWidth="1"/>
    <col min="6" max="6" width="2.88671875" customWidth="1"/>
    <col min="7" max="7" width="12.44140625" customWidth="1"/>
    <col min="8" max="8" width="2.5546875" customWidth="1"/>
    <col min="9" max="9" width="12.44140625" customWidth="1"/>
    <col min="10" max="10" width="12.109375" customWidth="1"/>
    <col min="11" max="11" width="11.44140625" customWidth="1"/>
    <col min="12" max="12" width="10.5546875" customWidth="1"/>
  </cols>
  <sheetData>
    <row r="1" spans="1:12" x14ac:dyDescent="0.25">
      <c r="A1" s="1"/>
      <c r="B1" s="1"/>
      <c r="C1" s="1"/>
      <c r="D1" s="1"/>
      <c r="E1" s="1"/>
      <c r="F1" s="1"/>
      <c r="G1" s="1"/>
      <c r="H1" s="1"/>
      <c r="I1" s="1"/>
      <c r="J1" s="1"/>
      <c r="K1" s="1"/>
      <c r="L1" s="1"/>
    </row>
    <row r="2" spans="1:12" ht="15.75" customHeight="1" x14ac:dyDescent="0.3">
      <c r="A2" s="2"/>
      <c r="B2" s="905" t="s">
        <v>0</v>
      </c>
      <c r="C2" s="905"/>
      <c r="D2" s="905"/>
      <c r="E2" s="905"/>
      <c r="F2" s="905"/>
      <c r="G2" s="905"/>
      <c r="H2" s="905"/>
      <c r="I2" s="905"/>
      <c r="J2" s="905"/>
      <c r="K2" s="905"/>
      <c r="L2" s="905"/>
    </row>
    <row r="3" spans="1:12" x14ac:dyDescent="0.25">
      <c r="A3" s="906"/>
      <c r="B3" s="907" t="s">
        <v>1</v>
      </c>
      <c r="C3" s="907"/>
      <c r="D3" s="907"/>
      <c r="E3" s="907"/>
      <c r="F3" s="907"/>
      <c r="G3" s="907"/>
      <c r="H3" s="907"/>
      <c r="I3" s="907"/>
      <c r="J3" s="3" t="s">
        <v>2</v>
      </c>
      <c r="K3" s="3" t="s">
        <v>3</v>
      </c>
      <c r="L3" s="3" t="s">
        <v>4</v>
      </c>
    </row>
    <row r="4" spans="1:12" x14ac:dyDescent="0.25">
      <c r="A4" s="906"/>
      <c r="B4" s="907"/>
      <c r="C4" s="907"/>
      <c r="D4" s="907"/>
      <c r="E4" s="907"/>
      <c r="F4" s="907"/>
      <c r="G4" s="907"/>
      <c r="H4" s="907"/>
      <c r="I4" s="907"/>
      <c r="J4" s="4">
        <v>19</v>
      </c>
      <c r="K4" s="4">
        <v>21</v>
      </c>
      <c r="L4" s="5" t="s">
        <v>5</v>
      </c>
    </row>
    <row r="5" spans="1:12" ht="12.75" customHeight="1" x14ac:dyDescent="0.25">
      <c r="A5" s="906"/>
      <c r="B5" s="908" t="s">
        <v>6</v>
      </c>
      <c r="C5" s="908"/>
      <c r="D5" s="908"/>
      <c r="E5" s="908"/>
      <c r="F5" s="908"/>
      <c r="G5" s="908"/>
      <c r="H5" s="908"/>
      <c r="I5" s="908"/>
      <c r="J5" s="908"/>
      <c r="K5" s="908"/>
      <c r="L5" s="908"/>
    </row>
    <row r="6" spans="1:12" ht="18" customHeight="1" x14ac:dyDescent="0.3">
      <c r="A6" s="909"/>
      <c r="B6" s="6"/>
      <c r="C6" s="910" t="s">
        <v>7</v>
      </c>
      <c r="D6" s="910"/>
      <c r="E6" s="910"/>
      <c r="F6" s="911"/>
      <c r="G6" s="912" t="s">
        <v>8</v>
      </c>
      <c r="H6" s="7"/>
      <c r="I6" s="912" t="s">
        <v>8</v>
      </c>
      <c r="J6" s="913"/>
      <c r="K6" s="914" t="s">
        <v>9</v>
      </c>
      <c r="L6" s="914"/>
    </row>
    <row r="7" spans="1:12" ht="17.399999999999999" x14ac:dyDescent="0.25">
      <c r="A7" s="909"/>
      <c r="B7" s="8"/>
      <c r="C7" s="915" t="s">
        <v>10</v>
      </c>
      <c r="D7" s="915"/>
      <c r="E7" s="915"/>
      <c r="F7" s="911"/>
      <c r="G7" s="912"/>
      <c r="H7" s="18" t="s">
        <v>32</v>
      </c>
      <c r="I7" s="912"/>
      <c r="J7" s="913"/>
      <c r="K7" s="914"/>
      <c r="L7" s="914"/>
    </row>
    <row r="8" spans="1:12" ht="12.75" customHeight="1" x14ac:dyDescent="0.25">
      <c r="A8" s="909"/>
      <c r="B8" s="9" t="s">
        <v>11</v>
      </c>
      <c r="C8" s="916" t="s">
        <v>5579</v>
      </c>
      <c r="D8" s="916"/>
      <c r="E8" s="916"/>
      <c r="F8" s="911"/>
      <c r="G8" s="912"/>
      <c r="H8" s="10"/>
      <c r="I8" s="912"/>
      <c r="J8" s="913"/>
      <c r="K8" s="914"/>
      <c r="L8" s="914"/>
    </row>
    <row r="9" spans="1:12" ht="48" customHeight="1" x14ac:dyDescent="0.25">
      <c r="A9" s="11" t="s">
        <v>12</v>
      </c>
      <c r="B9" s="11" t="s">
        <v>13</v>
      </c>
      <c r="C9" s="12" t="s">
        <v>14</v>
      </c>
      <c r="D9" s="12" t="s">
        <v>15</v>
      </c>
      <c r="E9" s="12" t="s">
        <v>16</v>
      </c>
      <c r="F9" s="917" t="s">
        <v>17</v>
      </c>
      <c r="G9" s="917"/>
      <c r="H9" s="917" t="s">
        <v>18</v>
      </c>
      <c r="I9" s="917"/>
      <c r="J9" s="12" t="s">
        <v>19</v>
      </c>
      <c r="K9" s="12" t="s">
        <v>20</v>
      </c>
      <c r="L9" s="12" t="s">
        <v>21</v>
      </c>
    </row>
    <row r="10" spans="1:12" ht="24" x14ac:dyDescent="0.25">
      <c r="A10" s="918">
        <v>1801</v>
      </c>
      <c r="B10" s="9" t="s">
        <v>22</v>
      </c>
      <c r="C10" s="13" t="s">
        <v>23</v>
      </c>
      <c r="D10" s="13" t="s">
        <v>24</v>
      </c>
      <c r="E10" s="13" t="s">
        <v>25</v>
      </c>
      <c r="F10" s="919" t="s">
        <v>17</v>
      </c>
      <c r="G10" s="919"/>
      <c r="H10" s="920"/>
      <c r="I10" s="920"/>
      <c r="J10" s="920"/>
      <c r="K10" s="920"/>
      <c r="L10" s="920"/>
    </row>
    <row r="11" spans="1:12" x14ac:dyDescent="0.25">
      <c r="A11" s="918"/>
      <c r="B11" s="921" t="s">
        <v>5077</v>
      </c>
      <c r="C11" s="922" t="s">
        <v>5079</v>
      </c>
      <c r="D11" s="923">
        <v>43632</v>
      </c>
      <c r="E11" s="921" t="s">
        <v>187</v>
      </c>
      <c r="F11" s="921" t="s">
        <v>1397</v>
      </c>
      <c r="G11" s="921"/>
      <c r="H11" s="924" t="s">
        <v>30</v>
      </c>
      <c r="I11" s="924"/>
      <c r="J11" s="14" t="s">
        <v>31</v>
      </c>
      <c r="K11" s="14" t="s">
        <v>32</v>
      </c>
      <c r="L11" s="16">
        <v>188</v>
      </c>
    </row>
    <row r="12" spans="1:12" x14ac:dyDescent="0.25">
      <c r="A12" s="918"/>
      <c r="B12" s="921"/>
      <c r="C12" s="922"/>
      <c r="D12" s="923"/>
      <c r="E12" s="921"/>
      <c r="F12" s="921"/>
      <c r="G12" s="921"/>
      <c r="H12" s="924" t="s">
        <v>33</v>
      </c>
      <c r="I12" s="924"/>
      <c r="J12" s="14" t="s">
        <v>31</v>
      </c>
      <c r="K12" s="14" t="s">
        <v>32</v>
      </c>
      <c r="L12" s="16">
        <v>320</v>
      </c>
    </row>
    <row r="13" spans="1:12" ht="24" x14ac:dyDescent="0.25">
      <c r="A13" s="918"/>
      <c r="B13" s="9" t="s">
        <v>34</v>
      </c>
      <c r="C13" s="13" t="s">
        <v>35</v>
      </c>
      <c r="D13" s="13" t="s">
        <v>36</v>
      </c>
      <c r="E13" s="13" t="s">
        <v>37</v>
      </c>
      <c r="F13" s="920"/>
      <c r="G13" s="920"/>
      <c r="H13" s="924" t="s">
        <v>38</v>
      </c>
      <c r="I13" s="924"/>
      <c r="J13" s="921" t="s">
        <v>31</v>
      </c>
      <c r="K13" s="921" t="s">
        <v>31</v>
      </c>
      <c r="L13" s="925">
        <v>0</v>
      </c>
    </row>
    <row r="14" spans="1:12" ht="22.8" x14ac:dyDescent="0.25">
      <c r="A14" s="918"/>
      <c r="B14" s="14" t="s">
        <v>2680</v>
      </c>
      <c r="C14" s="14" t="s">
        <v>1397</v>
      </c>
      <c r="D14" s="15">
        <v>43633</v>
      </c>
      <c r="E14" s="14" t="s">
        <v>5080</v>
      </c>
      <c r="F14" s="920"/>
      <c r="G14" s="920"/>
      <c r="H14" s="924"/>
      <c r="I14" s="924"/>
      <c r="J14" s="921"/>
      <c r="K14" s="921"/>
      <c r="L14" s="925"/>
    </row>
    <row r="15" spans="1:12" ht="24" x14ac:dyDescent="0.25">
      <c r="A15" s="918">
        <v>1802</v>
      </c>
      <c r="B15" s="9" t="s">
        <v>22</v>
      </c>
      <c r="C15" s="13" t="s">
        <v>23</v>
      </c>
      <c r="D15" s="13" t="s">
        <v>24</v>
      </c>
      <c r="E15" s="13" t="s">
        <v>25</v>
      </c>
      <c r="F15" s="919" t="s">
        <v>17</v>
      </c>
      <c r="G15" s="919"/>
      <c r="H15" s="920"/>
      <c r="I15" s="920"/>
      <c r="J15" s="920"/>
      <c r="K15" s="920"/>
      <c r="L15" s="920"/>
    </row>
    <row r="16" spans="1:12" x14ac:dyDescent="0.25">
      <c r="A16" s="918"/>
      <c r="B16" s="921" t="s">
        <v>5077</v>
      </c>
      <c r="C16" s="922" t="s">
        <v>5081</v>
      </c>
      <c r="D16" s="923">
        <v>43713</v>
      </c>
      <c r="E16" s="921" t="s">
        <v>5082</v>
      </c>
      <c r="F16" s="921" t="s">
        <v>5083</v>
      </c>
      <c r="G16" s="921"/>
      <c r="H16" s="924" t="s">
        <v>30</v>
      </c>
      <c r="I16" s="924"/>
      <c r="J16" s="14" t="s">
        <v>31</v>
      </c>
      <c r="K16" s="14" t="s">
        <v>32</v>
      </c>
      <c r="L16" s="16">
        <v>291.5</v>
      </c>
    </row>
    <row r="17" spans="1:12" x14ac:dyDescent="0.25">
      <c r="A17" s="918"/>
      <c r="B17" s="921"/>
      <c r="C17" s="922"/>
      <c r="D17" s="923"/>
      <c r="E17" s="921"/>
      <c r="F17" s="921"/>
      <c r="G17" s="921"/>
      <c r="H17" s="924" t="s">
        <v>33</v>
      </c>
      <c r="I17" s="924"/>
      <c r="J17" s="921" t="s">
        <v>31</v>
      </c>
      <c r="K17" s="921" t="s">
        <v>32</v>
      </c>
      <c r="L17" s="925">
        <v>165</v>
      </c>
    </row>
    <row r="18" spans="1:12" x14ac:dyDescent="0.25">
      <c r="A18" s="918"/>
      <c r="B18" s="921"/>
      <c r="C18" s="922"/>
      <c r="D18" s="923"/>
      <c r="E18" s="921"/>
      <c r="F18" s="921"/>
      <c r="G18" s="921"/>
      <c r="H18" s="924"/>
      <c r="I18" s="924"/>
      <c r="J18" s="921"/>
      <c r="K18" s="921"/>
      <c r="L18" s="925"/>
    </row>
    <row r="19" spans="1:12" ht="24" x14ac:dyDescent="0.25">
      <c r="A19" s="918"/>
      <c r="B19" s="9" t="s">
        <v>34</v>
      </c>
      <c r="C19" s="13" t="s">
        <v>35</v>
      </c>
      <c r="D19" s="13" t="s">
        <v>36</v>
      </c>
      <c r="E19" s="13" t="s">
        <v>37</v>
      </c>
      <c r="F19" s="920"/>
      <c r="G19" s="920"/>
      <c r="H19" s="924" t="s">
        <v>38</v>
      </c>
      <c r="I19" s="924"/>
      <c r="J19" s="921" t="s">
        <v>31</v>
      </c>
      <c r="K19" s="921" t="s">
        <v>32</v>
      </c>
      <c r="L19" s="925">
        <v>110</v>
      </c>
    </row>
    <row r="20" spans="1:12" ht="22.8" x14ac:dyDescent="0.25">
      <c r="A20" s="918"/>
      <c r="B20" s="14" t="s">
        <v>2680</v>
      </c>
      <c r="C20" s="14" t="s">
        <v>5083</v>
      </c>
      <c r="D20" s="15">
        <v>43714</v>
      </c>
      <c r="E20" s="14" t="s">
        <v>1750</v>
      </c>
      <c r="F20" s="920"/>
      <c r="G20" s="920"/>
      <c r="H20" s="924"/>
      <c r="I20" s="924"/>
      <c r="J20" s="921"/>
      <c r="K20" s="921"/>
      <c r="L20" s="925"/>
    </row>
    <row r="21" spans="1:12" ht="24" x14ac:dyDescent="0.25">
      <c r="A21" s="918">
        <v>1803</v>
      </c>
      <c r="B21" s="9" t="s">
        <v>22</v>
      </c>
      <c r="C21" s="13" t="s">
        <v>23</v>
      </c>
      <c r="D21" s="13" t="s">
        <v>24</v>
      </c>
      <c r="E21" s="13" t="s">
        <v>25</v>
      </c>
      <c r="F21" s="919" t="s">
        <v>17</v>
      </c>
      <c r="G21" s="919"/>
      <c r="H21" s="920"/>
      <c r="I21" s="920"/>
      <c r="J21" s="920"/>
      <c r="K21" s="920"/>
      <c r="L21" s="920"/>
    </row>
    <row r="22" spans="1:12" x14ac:dyDescent="0.25">
      <c r="A22" s="918"/>
      <c r="B22" s="921" t="s">
        <v>5084</v>
      </c>
      <c r="C22" s="922" t="s">
        <v>5085</v>
      </c>
      <c r="D22" s="923">
        <v>43613</v>
      </c>
      <c r="E22" s="921" t="s">
        <v>53</v>
      </c>
      <c r="F22" s="921" t="s">
        <v>5086</v>
      </c>
      <c r="G22" s="921"/>
      <c r="H22" s="924" t="s">
        <v>30</v>
      </c>
      <c r="I22" s="924"/>
      <c r="J22" s="14" t="s">
        <v>31</v>
      </c>
      <c r="K22" s="14" t="s">
        <v>32</v>
      </c>
      <c r="L22" s="16">
        <v>422.8</v>
      </c>
    </row>
    <row r="23" spans="1:12" x14ac:dyDescent="0.25">
      <c r="A23" s="918"/>
      <c r="B23" s="921"/>
      <c r="C23" s="922"/>
      <c r="D23" s="923"/>
      <c r="E23" s="921"/>
      <c r="F23" s="921"/>
      <c r="G23" s="921"/>
      <c r="H23" s="924" t="s">
        <v>33</v>
      </c>
      <c r="I23" s="924"/>
      <c r="J23" s="14" t="s">
        <v>31</v>
      </c>
      <c r="K23" s="14" t="s">
        <v>32</v>
      </c>
      <c r="L23" s="16">
        <v>106</v>
      </c>
    </row>
    <row r="24" spans="1:12" ht="24" x14ac:dyDescent="0.25">
      <c r="A24" s="918"/>
      <c r="B24" s="9" t="s">
        <v>34</v>
      </c>
      <c r="C24" s="13" t="s">
        <v>35</v>
      </c>
      <c r="D24" s="13" t="s">
        <v>36</v>
      </c>
      <c r="E24" s="13" t="s">
        <v>37</v>
      </c>
      <c r="F24" s="920"/>
      <c r="G24" s="920"/>
      <c r="H24" s="924" t="s">
        <v>38</v>
      </c>
      <c r="I24" s="924"/>
      <c r="J24" s="921" t="s">
        <v>31</v>
      </c>
      <c r="K24" s="921" t="s">
        <v>32</v>
      </c>
      <c r="L24" s="925">
        <v>104</v>
      </c>
    </row>
    <row r="25" spans="1:12" ht="22.8" x14ac:dyDescent="0.25">
      <c r="A25" s="918"/>
      <c r="B25" s="14" t="s">
        <v>229</v>
      </c>
      <c r="C25" s="14" t="s">
        <v>5086</v>
      </c>
      <c r="D25" s="15">
        <v>43614</v>
      </c>
      <c r="E25" s="14" t="s">
        <v>2050</v>
      </c>
      <c r="F25" s="920"/>
      <c r="G25" s="920"/>
      <c r="H25" s="924"/>
      <c r="I25" s="924"/>
      <c r="J25" s="921"/>
      <c r="K25" s="921"/>
      <c r="L25" s="925"/>
    </row>
    <row r="26" spans="1:12" ht="24" x14ac:dyDescent="0.25">
      <c r="A26" s="918">
        <v>1804</v>
      </c>
      <c r="B26" s="9" t="s">
        <v>22</v>
      </c>
      <c r="C26" s="13" t="s">
        <v>23</v>
      </c>
      <c r="D26" s="13" t="s">
        <v>24</v>
      </c>
      <c r="E26" s="13" t="s">
        <v>25</v>
      </c>
      <c r="F26" s="919" t="s">
        <v>17</v>
      </c>
      <c r="G26" s="919"/>
      <c r="H26" s="920"/>
      <c r="I26" s="920"/>
      <c r="J26" s="920"/>
      <c r="K26" s="920"/>
      <c r="L26" s="920"/>
    </row>
    <row r="27" spans="1:12" x14ac:dyDescent="0.25">
      <c r="A27" s="918"/>
      <c r="B27" s="921" t="s">
        <v>5084</v>
      </c>
      <c r="C27" s="922" t="s">
        <v>5087</v>
      </c>
      <c r="D27" s="923">
        <v>43618</v>
      </c>
      <c r="E27" s="921" t="s">
        <v>613</v>
      </c>
      <c r="F27" s="921" t="s">
        <v>3782</v>
      </c>
      <c r="G27" s="921"/>
      <c r="H27" s="924" t="s">
        <v>30</v>
      </c>
      <c r="I27" s="924"/>
      <c r="J27" s="14" t="s">
        <v>31</v>
      </c>
      <c r="K27" s="14" t="s">
        <v>31</v>
      </c>
      <c r="L27" s="16">
        <v>0</v>
      </c>
    </row>
    <row r="28" spans="1:12" x14ac:dyDescent="0.25">
      <c r="A28" s="918"/>
      <c r="B28" s="921"/>
      <c r="C28" s="922"/>
      <c r="D28" s="923"/>
      <c r="E28" s="921"/>
      <c r="F28" s="921"/>
      <c r="G28" s="921"/>
      <c r="H28" s="924" t="s">
        <v>33</v>
      </c>
      <c r="I28" s="924"/>
      <c r="J28" s="14" t="s">
        <v>31</v>
      </c>
      <c r="K28" s="14" t="s">
        <v>31</v>
      </c>
      <c r="L28" s="16">
        <v>0</v>
      </c>
    </row>
    <row r="29" spans="1:12" ht="24" x14ac:dyDescent="0.25">
      <c r="A29" s="918"/>
      <c r="B29" s="9" t="s">
        <v>34</v>
      </c>
      <c r="C29" s="13" t="s">
        <v>35</v>
      </c>
      <c r="D29" s="13" t="s">
        <v>36</v>
      </c>
      <c r="E29" s="13" t="s">
        <v>37</v>
      </c>
      <c r="F29" s="920"/>
      <c r="G29" s="920"/>
      <c r="H29" s="924" t="s">
        <v>38</v>
      </c>
      <c r="I29" s="924"/>
      <c r="J29" s="921" t="s">
        <v>31</v>
      </c>
      <c r="K29" s="921" t="s">
        <v>32</v>
      </c>
      <c r="L29" s="925">
        <v>1535.14</v>
      </c>
    </row>
    <row r="30" spans="1:12" ht="22.8" x14ac:dyDescent="0.25">
      <c r="A30" s="918"/>
      <c r="B30" s="14" t="s">
        <v>229</v>
      </c>
      <c r="C30" s="14" t="s">
        <v>3782</v>
      </c>
      <c r="D30" s="15">
        <v>43623</v>
      </c>
      <c r="E30" s="14" t="s">
        <v>3825</v>
      </c>
      <c r="F30" s="920"/>
      <c r="G30" s="920"/>
      <c r="H30" s="924"/>
      <c r="I30" s="924"/>
      <c r="J30" s="921"/>
      <c r="K30" s="921"/>
      <c r="L30" s="925"/>
    </row>
    <row r="31" spans="1:12" ht="24" x14ac:dyDescent="0.25">
      <c r="A31" s="918">
        <v>1805</v>
      </c>
      <c r="B31" s="9" t="s">
        <v>22</v>
      </c>
      <c r="C31" s="13" t="s">
        <v>23</v>
      </c>
      <c r="D31" s="13" t="s">
        <v>24</v>
      </c>
      <c r="E31" s="13" t="s">
        <v>25</v>
      </c>
      <c r="F31" s="919" t="s">
        <v>17</v>
      </c>
      <c r="G31" s="919"/>
      <c r="H31" s="920"/>
      <c r="I31" s="920"/>
      <c r="J31" s="920"/>
      <c r="K31" s="920"/>
      <c r="L31" s="920"/>
    </row>
    <row r="32" spans="1:12" x14ac:dyDescent="0.25">
      <c r="A32" s="918"/>
      <c r="B32" s="921" t="s">
        <v>5084</v>
      </c>
      <c r="C32" s="922" t="s">
        <v>5088</v>
      </c>
      <c r="D32" s="923">
        <v>43643</v>
      </c>
      <c r="E32" s="921" t="s">
        <v>1849</v>
      </c>
      <c r="F32" s="921" t="s">
        <v>3003</v>
      </c>
      <c r="G32" s="921"/>
      <c r="H32" s="924" t="s">
        <v>30</v>
      </c>
      <c r="I32" s="924"/>
      <c r="J32" s="14" t="s">
        <v>31</v>
      </c>
      <c r="K32" s="14" t="s">
        <v>32</v>
      </c>
      <c r="L32" s="16">
        <v>627</v>
      </c>
    </row>
    <row r="33" spans="1:12" x14ac:dyDescent="0.25">
      <c r="A33" s="918"/>
      <c r="B33" s="921"/>
      <c r="C33" s="922"/>
      <c r="D33" s="923"/>
      <c r="E33" s="921"/>
      <c r="F33" s="921"/>
      <c r="G33" s="921"/>
      <c r="H33" s="924" t="s">
        <v>33</v>
      </c>
      <c r="I33" s="924"/>
      <c r="J33" s="921" t="s">
        <v>31</v>
      </c>
      <c r="K33" s="921" t="s">
        <v>32</v>
      </c>
      <c r="L33" s="925">
        <v>1343.24</v>
      </c>
    </row>
    <row r="34" spans="1:12" x14ac:dyDescent="0.25">
      <c r="A34" s="918"/>
      <c r="B34" s="921"/>
      <c r="C34" s="922"/>
      <c r="D34" s="923"/>
      <c r="E34" s="921"/>
      <c r="F34" s="921"/>
      <c r="G34" s="921"/>
      <c r="H34" s="924"/>
      <c r="I34" s="924"/>
      <c r="J34" s="921"/>
      <c r="K34" s="921"/>
      <c r="L34" s="925"/>
    </row>
    <row r="35" spans="1:12" ht="24" x14ac:dyDescent="0.25">
      <c r="A35" s="918"/>
      <c r="B35" s="9" t="s">
        <v>34</v>
      </c>
      <c r="C35" s="13" t="s">
        <v>35</v>
      </c>
      <c r="D35" s="13" t="s">
        <v>36</v>
      </c>
      <c r="E35" s="13" t="s">
        <v>37</v>
      </c>
      <c r="F35" s="920"/>
      <c r="G35" s="920"/>
      <c r="H35" s="924" t="s">
        <v>38</v>
      </c>
      <c r="I35" s="924"/>
      <c r="J35" s="921" t="s">
        <v>31</v>
      </c>
      <c r="K35" s="921" t="s">
        <v>32</v>
      </c>
      <c r="L35" s="925">
        <v>205</v>
      </c>
    </row>
    <row r="36" spans="1:12" ht="22.8" x14ac:dyDescent="0.25">
      <c r="A36" s="918"/>
      <c r="B36" s="14" t="s">
        <v>229</v>
      </c>
      <c r="C36" s="14" t="s">
        <v>3003</v>
      </c>
      <c r="D36" s="15">
        <v>43648</v>
      </c>
      <c r="E36" s="14" t="s">
        <v>5089</v>
      </c>
      <c r="F36" s="920"/>
      <c r="G36" s="920"/>
      <c r="H36" s="924"/>
      <c r="I36" s="924"/>
      <c r="J36" s="921"/>
      <c r="K36" s="921"/>
      <c r="L36" s="925"/>
    </row>
    <row r="37" spans="1:12" ht="24" x14ac:dyDescent="0.25">
      <c r="A37" s="918">
        <v>1806</v>
      </c>
      <c r="B37" s="9" t="s">
        <v>22</v>
      </c>
      <c r="C37" s="13" t="s">
        <v>23</v>
      </c>
      <c r="D37" s="13" t="s">
        <v>24</v>
      </c>
      <c r="E37" s="13" t="s">
        <v>25</v>
      </c>
      <c r="F37" s="919" t="s">
        <v>17</v>
      </c>
      <c r="G37" s="919"/>
      <c r="H37" s="920"/>
      <c r="I37" s="920"/>
      <c r="J37" s="920"/>
      <c r="K37" s="920"/>
      <c r="L37" s="920"/>
    </row>
    <row r="38" spans="1:12" x14ac:dyDescent="0.25">
      <c r="A38" s="918"/>
      <c r="B38" s="921" t="s">
        <v>5084</v>
      </c>
      <c r="C38" s="922" t="s">
        <v>5090</v>
      </c>
      <c r="D38" s="923">
        <v>43725</v>
      </c>
      <c r="E38" s="921" t="s">
        <v>298</v>
      </c>
      <c r="F38" s="921" t="s">
        <v>3292</v>
      </c>
      <c r="G38" s="921"/>
      <c r="H38" s="924" t="s">
        <v>30</v>
      </c>
      <c r="I38" s="924"/>
      <c r="J38" s="14" t="s">
        <v>31</v>
      </c>
      <c r="K38" s="14" t="s">
        <v>32</v>
      </c>
      <c r="L38" s="16">
        <v>400</v>
      </c>
    </row>
    <row r="39" spans="1:12" x14ac:dyDescent="0.25">
      <c r="A39" s="918"/>
      <c r="B39" s="921"/>
      <c r="C39" s="922"/>
      <c r="D39" s="923"/>
      <c r="E39" s="921"/>
      <c r="F39" s="921"/>
      <c r="G39" s="921"/>
      <c r="H39" s="924" t="s">
        <v>33</v>
      </c>
      <c r="I39" s="924"/>
      <c r="J39" s="14" t="s">
        <v>31</v>
      </c>
      <c r="K39" s="14" t="s">
        <v>32</v>
      </c>
      <c r="L39" s="16">
        <v>339.61</v>
      </c>
    </row>
    <row r="40" spans="1:12" ht="24" x14ac:dyDescent="0.25">
      <c r="A40" s="918"/>
      <c r="B40" s="9" t="s">
        <v>34</v>
      </c>
      <c r="C40" s="13" t="s">
        <v>35</v>
      </c>
      <c r="D40" s="13" t="s">
        <v>36</v>
      </c>
      <c r="E40" s="13" t="s">
        <v>37</v>
      </c>
      <c r="F40" s="920"/>
      <c r="G40" s="920"/>
      <c r="H40" s="924" t="s">
        <v>38</v>
      </c>
      <c r="I40" s="924"/>
      <c r="J40" s="921" t="s">
        <v>31</v>
      </c>
      <c r="K40" s="921" t="s">
        <v>32</v>
      </c>
      <c r="L40" s="925">
        <v>700</v>
      </c>
    </row>
    <row r="41" spans="1:12" ht="22.8" x14ac:dyDescent="0.25">
      <c r="A41" s="918"/>
      <c r="B41" s="14" t="s">
        <v>229</v>
      </c>
      <c r="C41" s="14" t="s">
        <v>3292</v>
      </c>
      <c r="D41" s="15">
        <v>43726</v>
      </c>
      <c r="E41" s="14" t="s">
        <v>4008</v>
      </c>
      <c r="F41" s="920"/>
      <c r="G41" s="920"/>
      <c r="H41" s="924"/>
      <c r="I41" s="924"/>
      <c r="J41" s="921"/>
      <c r="K41" s="921"/>
      <c r="L41" s="925"/>
    </row>
    <row r="42" spans="1:12" ht="24" x14ac:dyDescent="0.25">
      <c r="A42" s="918">
        <v>1807</v>
      </c>
      <c r="B42" s="9" t="s">
        <v>22</v>
      </c>
      <c r="C42" s="13" t="s">
        <v>23</v>
      </c>
      <c r="D42" s="13" t="s">
        <v>24</v>
      </c>
      <c r="E42" s="13" t="s">
        <v>25</v>
      </c>
      <c r="F42" s="919" t="s">
        <v>17</v>
      </c>
      <c r="G42" s="919"/>
      <c r="H42" s="920"/>
      <c r="I42" s="920"/>
      <c r="J42" s="920"/>
      <c r="K42" s="920"/>
      <c r="L42" s="920"/>
    </row>
    <row r="43" spans="1:12" x14ac:dyDescent="0.25">
      <c r="A43" s="918"/>
      <c r="B43" s="921" t="s">
        <v>5084</v>
      </c>
      <c r="C43" s="922" t="s">
        <v>5091</v>
      </c>
      <c r="D43" s="923">
        <v>43733</v>
      </c>
      <c r="E43" s="921" t="s">
        <v>633</v>
      </c>
      <c r="F43" s="921" t="s">
        <v>5092</v>
      </c>
      <c r="G43" s="921"/>
      <c r="H43" s="924" t="s">
        <v>30</v>
      </c>
      <c r="I43" s="924"/>
      <c r="J43" s="14" t="s">
        <v>31</v>
      </c>
      <c r="K43" s="14" t="s">
        <v>32</v>
      </c>
      <c r="L43" s="16">
        <v>927.16</v>
      </c>
    </row>
    <row r="44" spans="1:12" x14ac:dyDescent="0.25">
      <c r="A44" s="918"/>
      <c r="B44" s="921"/>
      <c r="C44" s="922"/>
      <c r="D44" s="923"/>
      <c r="E44" s="921"/>
      <c r="F44" s="921"/>
      <c r="G44" s="921"/>
      <c r="H44" s="924" t="s">
        <v>33</v>
      </c>
      <c r="I44" s="924"/>
      <c r="J44" s="921" t="s">
        <v>31</v>
      </c>
      <c r="K44" s="921" t="s">
        <v>31</v>
      </c>
      <c r="L44" s="925">
        <v>0</v>
      </c>
    </row>
    <row r="45" spans="1:12" x14ac:dyDescent="0.25">
      <c r="A45" s="918"/>
      <c r="B45" s="921"/>
      <c r="C45" s="922"/>
      <c r="D45" s="923"/>
      <c r="E45" s="921"/>
      <c r="F45" s="921"/>
      <c r="G45" s="921"/>
      <c r="H45" s="924"/>
      <c r="I45" s="924"/>
      <c r="J45" s="921"/>
      <c r="K45" s="921"/>
      <c r="L45" s="925"/>
    </row>
    <row r="46" spans="1:12" ht="24" x14ac:dyDescent="0.25">
      <c r="A46" s="918"/>
      <c r="B46" s="9" t="s">
        <v>34</v>
      </c>
      <c r="C46" s="13" t="s">
        <v>35</v>
      </c>
      <c r="D46" s="13" t="s">
        <v>36</v>
      </c>
      <c r="E46" s="13" t="s">
        <v>37</v>
      </c>
      <c r="F46" s="920"/>
      <c r="G46" s="920"/>
      <c r="H46" s="924" t="s">
        <v>38</v>
      </c>
      <c r="I46" s="924"/>
      <c r="J46" s="921" t="s">
        <v>31</v>
      </c>
      <c r="K46" s="921" t="s">
        <v>32</v>
      </c>
      <c r="L46" s="925">
        <v>1441.07</v>
      </c>
    </row>
    <row r="47" spans="1:12" ht="22.8" x14ac:dyDescent="0.25">
      <c r="A47" s="918"/>
      <c r="B47" s="14" t="s">
        <v>229</v>
      </c>
      <c r="C47" s="14" t="s">
        <v>5092</v>
      </c>
      <c r="D47" s="15">
        <v>43736</v>
      </c>
      <c r="E47" s="14" t="s">
        <v>3120</v>
      </c>
      <c r="F47" s="920"/>
      <c r="G47" s="920"/>
      <c r="H47" s="924"/>
      <c r="I47" s="924"/>
      <c r="J47" s="921"/>
      <c r="K47" s="921"/>
      <c r="L47" s="925"/>
    </row>
    <row r="48" spans="1:12" ht="24" x14ac:dyDescent="0.25">
      <c r="A48" s="918">
        <v>1808</v>
      </c>
      <c r="B48" s="9" t="s">
        <v>22</v>
      </c>
      <c r="C48" s="13" t="s">
        <v>23</v>
      </c>
      <c r="D48" s="13" t="s">
        <v>24</v>
      </c>
      <c r="E48" s="13" t="s">
        <v>25</v>
      </c>
      <c r="F48" s="919" t="s">
        <v>17</v>
      </c>
      <c r="G48" s="919"/>
      <c r="H48" s="920"/>
      <c r="I48" s="920"/>
      <c r="J48" s="920"/>
      <c r="K48" s="920"/>
      <c r="L48" s="920"/>
    </row>
    <row r="49" spans="1:12" x14ac:dyDescent="0.25">
      <c r="A49" s="918"/>
      <c r="B49" s="921" t="s">
        <v>5093</v>
      </c>
      <c r="C49" s="922" t="s">
        <v>5094</v>
      </c>
      <c r="D49" s="923">
        <v>43592</v>
      </c>
      <c r="E49" s="921" t="s">
        <v>115</v>
      </c>
      <c r="F49" s="921" t="s">
        <v>516</v>
      </c>
      <c r="G49" s="921"/>
      <c r="H49" s="924" t="s">
        <v>30</v>
      </c>
      <c r="I49" s="924"/>
      <c r="J49" s="14" t="s">
        <v>31</v>
      </c>
      <c r="K49" s="14" t="s">
        <v>32</v>
      </c>
      <c r="L49" s="16">
        <v>1369</v>
      </c>
    </row>
    <row r="50" spans="1:12" x14ac:dyDescent="0.25">
      <c r="A50" s="918"/>
      <c r="B50" s="921"/>
      <c r="C50" s="922"/>
      <c r="D50" s="923"/>
      <c r="E50" s="921"/>
      <c r="F50" s="921"/>
      <c r="G50" s="921"/>
      <c r="H50" s="924" t="s">
        <v>33</v>
      </c>
      <c r="I50" s="924"/>
      <c r="J50" s="14" t="s">
        <v>31</v>
      </c>
      <c r="K50" s="14" t="s">
        <v>32</v>
      </c>
      <c r="L50" s="16">
        <v>700</v>
      </c>
    </row>
    <row r="51" spans="1:12" ht="24" x14ac:dyDescent="0.25">
      <c r="A51" s="918"/>
      <c r="B51" s="9" t="s">
        <v>34</v>
      </c>
      <c r="C51" s="13" t="s">
        <v>35</v>
      </c>
      <c r="D51" s="13" t="s">
        <v>36</v>
      </c>
      <c r="E51" s="13" t="s">
        <v>37</v>
      </c>
      <c r="F51" s="920"/>
      <c r="G51" s="920"/>
      <c r="H51" s="924" t="s">
        <v>38</v>
      </c>
      <c r="I51" s="924"/>
      <c r="J51" s="921" t="s">
        <v>31</v>
      </c>
      <c r="K51" s="921" t="s">
        <v>32</v>
      </c>
      <c r="L51" s="925">
        <v>300</v>
      </c>
    </row>
    <row r="52" spans="1:12" ht="22.8" x14ac:dyDescent="0.25">
      <c r="A52" s="918"/>
      <c r="B52" s="14" t="s">
        <v>239</v>
      </c>
      <c r="C52" s="14" t="s">
        <v>516</v>
      </c>
      <c r="D52" s="15">
        <v>43595</v>
      </c>
      <c r="E52" s="14" t="s">
        <v>517</v>
      </c>
      <c r="F52" s="920"/>
      <c r="G52" s="920"/>
      <c r="H52" s="924"/>
      <c r="I52" s="924"/>
      <c r="J52" s="921"/>
      <c r="K52" s="921"/>
      <c r="L52" s="925"/>
    </row>
    <row r="53" spans="1:12" ht="24" x14ac:dyDescent="0.25">
      <c r="A53" s="918">
        <v>1809</v>
      </c>
      <c r="B53" s="9" t="s">
        <v>22</v>
      </c>
      <c r="C53" s="13" t="s">
        <v>23</v>
      </c>
      <c r="D53" s="13" t="s">
        <v>24</v>
      </c>
      <c r="E53" s="13" t="s">
        <v>25</v>
      </c>
      <c r="F53" s="919" t="s">
        <v>17</v>
      </c>
      <c r="G53" s="919"/>
      <c r="H53" s="920"/>
      <c r="I53" s="920"/>
      <c r="J53" s="920"/>
      <c r="K53" s="920"/>
      <c r="L53" s="920"/>
    </row>
    <row r="54" spans="1:12" x14ac:dyDescent="0.25">
      <c r="A54" s="918"/>
      <c r="B54" s="921" t="s">
        <v>5093</v>
      </c>
      <c r="C54" s="922" t="s">
        <v>5095</v>
      </c>
      <c r="D54" s="923">
        <v>43632</v>
      </c>
      <c r="E54" s="921" t="s">
        <v>28</v>
      </c>
      <c r="F54" s="921" t="s">
        <v>2174</v>
      </c>
      <c r="G54" s="921"/>
      <c r="H54" s="924" t="s">
        <v>30</v>
      </c>
      <c r="I54" s="924"/>
      <c r="J54" s="14" t="s">
        <v>31</v>
      </c>
      <c r="K54" s="14" t="s">
        <v>32</v>
      </c>
      <c r="L54" s="16">
        <v>525</v>
      </c>
    </row>
    <row r="55" spans="1:12" x14ac:dyDescent="0.25">
      <c r="A55" s="918"/>
      <c r="B55" s="921"/>
      <c r="C55" s="922"/>
      <c r="D55" s="923"/>
      <c r="E55" s="921"/>
      <c r="F55" s="921"/>
      <c r="G55" s="921"/>
      <c r="H55" s="924" t="s">
        <v>33</v>
      </c>
      <c r="I55" s="924"/>
      <c r="J55" s="14" t="s">
        <v>31</v>
      </c>
      <c r="K55" s="14" t="s">
        <v>32</v>
      </c>
      <c r="L55" s="16">
        <v>575</v>
      </c>
    </row>
    <row r="56" spans="1:12" ht="24" x14ac:dyDescent="0.25">
      <c r="A56" s="918"/>
      <c r="B56" s="9" t="s">
        <v>34</v>
      </c>
      <c r="C56" s="13" t="s">
        <v>35</v>
      </c>
      <c r="D56" s="13" t="s">
        <v>36</v>
      </c>
      <c r="E56" s="13" t="s">
        <v>37</v>
      </c>
      <c r="F56" s="920"/>
      <c r="G56" s="920"/>
      <c r="H56" s="924" t="s">
        <v>38</v>
      </c>
      <c r="I56" s="924"/>
      <c r="J56" s="921" t="s">
        <v>31</v>
      </c>
      <c r="K56" s="921" t="s">
        <v>31</v>
      </c>
      <c r="L56" s="925">
        <v>0</v>
      </c>
    </row>
    <row r="57" spans="1:12" ht="22.8" x14ac:dyDescent="0.25">
      <c r="A57" s="918"/>
      <c r="B57" s="14" t="s">
        <v>239</v>
      </c>
      <c r="C57" s="14" t="s">
        <v>2174</v>
      </c>
      <c r="D57" s="15">
        <v>43634</v>
      </c>
      <c r="E57" s="14" t="s">
        <v>1339</v>
      </c>
      <c r="F57" s="920"/>
      <c r="G57" s="920"/>
      <c r="H57" s="924"/>
      <c r="I57" s="924"/>
      <c r="J57" s="921"/>
      <c r="K57" s="921"/>
      <c r="L57" s="925"/>
    </row>
    <row r="58" spans="1:12" ht="24" x14ac:dyDescent="0.25">
      <c r="A58" s="918">
        <v>1810</v>
      </c>
      <c r="B58" s="9" t="s">
        <v>22</v>
      </c>
      <c r="C58" s="13" t="s">
        <v>23</v>
      </c>
      <c r="D58" s="13" t="s">
        <v>24</v>
      </c>
      <c r="E58" s="13" t="s">
        <v>25</v>
      </c>
      <c r="F58" s="919" t="s">
        <v>17</v>
      </c>
      <c r="G58" s="919"/>
      <c r="H58" s="920"/>
      <c r="I58" s="920"/>
      <c r="J58" s="920"/>
      <c r="K58" s="920"/>
      <c r="L58" s="920"/>
    </row>
    <row r="59" spans="1:12" x14ac:dyDescent="0.25">
      <c r="A59" s="918"/>
      <c r="B59" s="921" t="s">
        <v>5093</v>
      </c>
      <c r="C59" s="922" t="s">
        <v>5096</v>
      </c>
      <c r="D59" s="923">
        <v>43710</v>
      </c>
      <c r="E59" s="921" t="s">
        <v>820</v>
      </c>
      <c r="F59" s="921" t="s">
        <v>3943</v>
      </c>
      <c r="G59" s="921"/>
      <c r="H59" s="924" t="s">
        <v>30</v>
      </c>
      <c r="I59" s="924"/>
      <c r="J59" s="14" t="s">
        <v>31</v>
      </c>
      <c r="K59" s="14" t="s">
        <v>32</v>
      </c>
      <c r="L59" s="16">
        <v>1545.4</v>
      </c>
    </row>
    <row r="60" spans="1:12" x14ac:dyDescent="0.25">
      <c r="A60" s="918"/>
      <c r="B60" s="921"/>
      <c r="C60" s="922"/>
      <c r="D60" s="923"/>
      <c r="E60" s="921"/>
      <c r="F60" s="921"/>
      <c r="G60" s="921"/>
      <c r="H60" s="924" t="s">
        <v>33</v>
      </c>
      <c r="I60" s="924"/>
      <c r="J60" s="14" t="s">
        <v>31</v>
      </c>
      <c r="K60" s="14" t="s">
        <v>32</v>
      </c>
      <c r="L60" s="16">
        <v>368.98</v>
      </c>
    </row>
    <row r="61" spans="1:12" ht="24" x14ac:dyDescent="0.25">
      <c r="A61" s="918"/>
      <c r="B61" s="9" t="s">
        <v>34</v>
      </c>
      <c r="C61" s="13" t="s">
        <v>35</v>
      </c>
      <c r="D61" s="13" t="s">
        <v>36</v>
      </c>
      <c r="E61" s="13" t="s">
        <v>37</v>
      </c>
      <c r="F61" s="920"/>
      <c r="G61" s="920"/>
      <c r="H61" s="924" t="s">
        <v>38</v>
      </c>
      <c r="I61" s="924"/>
      <c r="J61" s="921" t="s">
        <v>31</v>
      </c>
      <c r="K61" s="921" t="s">
        <v>32</v>
      </c>
      <c r="L61" s="925">
        <v>456.48</v>
      </c>
    </row>
    <row r="62" spans="1:12" ht="22.8" x14ac:dyDescent="0.25">
      <c r="A62" s="918"/>
      <c r="B62" s="14" t="s">
        <v>239</v>
      </c>
      <c r="C62" s="14" t="s">
        <v>3943</v>
      </c>
      <c r="D62" s="15">
        <v>43726</v>
      </c>
      <c r="E62" s="14" t="s">
        <v>5097</v>
      </c>
      <c r="F62" s="920"/>
      <c r="G62" s="920"/>
      <c r="H62" s="924"/>
      <c r="I62" s="924"/>
      <c r="J62" s="921"/>
      <c r="K62" s="921"/>
      <c r="L62" s="925"/>
    </row>
    <row r="63" spans="1:12" ht="24" x14ac:dyDescent="0.25">
      <c r="A63" s="918">
        <v>1811</v>
      </c>
      <c r="B63" s="9" t="s">
        <v>22</v>
      </c>
      <c r="C63" s="13" t="s">
        <v>23</v>
      </c>
      <c r="D63" s="13" t="s">
        <v>24</v>
      </c>
      <c r="E63" s="13" t="s">
        <v>25</v>
      </c>
      <c r="F63" s="919" t="s">
        <v>17</v>
      </c>
      <c r="G63" s="919"/>
      <c r="H63" s="920"/>
      <c r="I63" s="920"/>
      <c r="J63" s="920"/>
      <c r="K63" s="920"/>
      <c r="L63" s="920"/>
    </row>
    <row r="64" spans="1:12" x14ac:dyDescent="0.25">
      <c r="A64" s="918"/>
      <c r="B64" s="921" t="s">
        <v>5093</v>
      </c>
      <c r="C64" s="922" t="s">
        <v>5098</v>
      </c>
      <c r="D64" s="923">
        <v>43732</v>
      </c>
      <c r="E64" s="921" t="s">
        <v>53</v>
      </c>
      <c r="F64" s="921" t="s">
        <v>4650</v>
      </c>
      <c r="G64" s="921"/>
      <c r="H64" s="924" t="s">
        <v>30</v>
      </c>
      <c r="I64" s="924"/>
      <c r="J64" s="14" t="s">
        <v>31</v>
      </c>
      <c r="K64" s="14" t="s">
        <v>32</v>
      </c>
      <c r="L64" s="16">
        <v>288</v>
      </c>
    </row>
    <row r="65" spans="1:12" x14ac:dyDescent="0.25">
      <c r="A65" s="918"/>
      <c r="B65" s="921"/>
      <c r="C65" s="922"/>
      <c r="D65" s="923"/>
      <c r="E65" s="921"/>
      <c r="F65" s="921"/>
      <c r="G65" s="921"/>
      <c r="H65" s="924" t="s">
        <v>33</v>
      </c>
      <c r="I65" s="924"/>
      <c r="J65" s="14" t="s">
        <v>31</v>
      </c>
      <c r="K65" s="14" t="s">
        <v>32</v>
      </c>
      <c r="L65" s="16">
        <v>106</v>
      </c>
    </row>
    <row r="66" spans="1:12" ht="24" x14ac:dyDescent="0.25">
      <c r="A66" s="918"/>
      <c r="B66" s="9" t="s">
        <v>34</v>
      </c>
      <c r="C66" s="13" t="s">
        <v>35</v>
      </c>
      <c r="D66" s="13" t="s">
        <v>36</v>
      </c>
      <c r="E66" s="13" t="s">
        <v>37</v>
      </c>
      <c r="F66" s="920"/>
      <c r="G66" s="920"/>
      <c r="H66" s="924" t="s">
        <v>38</v>
      </c>
      <c r="I66" s="924"/>
      <c r="J66" s="921" t="s">
        <v>31</v>
      </c>
      <c r="K66" s="921" t="s">
        <v>32</v>
      </c>
      <c r="L66" s="925">
        <v>53</v>
      </c>
    </row>
    <row r="67" spans="1:12" ht="22.8" x14ac:dyDescent="0.25">
      <c r="A67" s="918"/>
      <c r="B67" s="14" t="s">
        <v>239</v>
      </c>
      <c r="C67" s="14" t="s">
        <v>4650</v>
      </c>
      <c r="D67" s="15">
        <v>43733</v>
      </c>
      <c r="E67" s="14" t="s">
        <v>602</v>
      </c>
      <c r="F67" s="920"/>
      <c r="G67" s="920"/>
      <c r="H67" s="924"/>
      <c r="I67" s="924"/>
      <c r="J67" s="921"/>
      <c r="K67" s="921"/>
      <c r="L67" s="925"/>
    </row>
    <row r="68" spans="1:12" ht="24" x14ac:dyDescent="0.25">
      <c r="A68" s="918">
        <v>1812</v>
      </c>
      <c r="B68" s="9" t="s">
        <v>22</v>
      </c>
      <c r="C68" s="13" t="s">
        <v>23</v>
      </c>
      <c r="D68" s="13" t="s">
        <v>24</v>
      </c>
      <c r="E68" s="13" t="s">
        <v>25</v>
      </c>
      <c r="F68" s="919" t="s">
        <v>17</v>
      </c>
      <c r="G68" s="919"/>
      <c r="H68" s="920"/>
      <c r="I68" s="920"/>
      <c r="J68" s="920"/>
      <c r="K68" s="920"/>
      <c r="L68" s="920"/>
    </row>
    <row r="69" spans="1:12" x14ac:dyDescent="0.25">
      <c r="A69" s="918"/>
      <c r="B69" s="921" t="s">
        <v>5099</v>
      </c>
      <c r="C69" s="922" t="s">
        <v>5100</v>
      </c>
      <c r="D69" s="923">
        <v>43613</v>
      </c>
      <c r="E69" s="921" t="s">
        <v>613</v>
      </c>
      <c r="F69" s="921" t="s">
        <v>3782</v>
      </c>
      <c r="G69" s="921"/>
      <c r="H69" s="924" t="s">
        <v>30</v>
      </c>
      <c r="I69" s="924"/>
      <c r="J69" s="14" t="s">
        <v>31</v>
      </c>
      <c r="K69" s="14" t="s">
        <v>31</v>
      </c>
      <c r="L69" s="16">
        <v>0</v>
      </c>
    </row>
    <row r="70" spans="1:12" x14ac:dyDescent="0.25">
      <c r="A70" s="918"/>
      <c r="B70" s="921"/>
      <c r="C70" s="922"/>
      <c r="D70" s="923"/>
      <c r="E70" s="921"/>
      <c r="F70" s="921"/>
      <c r="G70" s="921"/>
      <c r="H70" s="924" t="s">
        <v>33</v>
      </c>
      <c r="I70" s="924"/>
      <c r="J70" s="14" t="s">
        <v>31</v>
      </c>
      <c r="K70" s="14" t="s">
        <v>31</v>
      </c>
      <c r="L70" s="16">
        <v>0</v>
      </c>
    </row>
    <row r="71" spans="1:12" ht="24" x14ac:dyDescent="0.25">
      <c r="A71" s="918"/>
      <c r="B71" s="9" t="s">
        <v>34</v>
      </c>
      <c r="C71" s="13" t="s">
        <v>35</v>
      </c>
      <c r="D71" s="13" t="s">
        <v>36</v>
      </c>
      <c r="E71" s="13" t="s">
        <v>37</v>
      </c>
      <c r="F71" s="920"/>
      <c r="G71" s="920"/>
      <c r="H71" s="924" t="s">
        <v>38</v>
      </c>
      <c r="I71" s="924"/>
      <c r="J71" s="921" t="s">
        <v>31</v>
      </c>
      <c r="K71" s="921" t="s">
        <v>32</v>
      </c>
      <c r="L71" s="925">
        <v>557.95000000000005</v>
      </c>
    </row>
    <row r="72" spans="1:12" ht="22.8" x14ac:dyDescent="0.25">
      <c r="A72" s="918"/>
      <c r="B72" s="14" t="s">
        <v>39</v>
      </c>
      <c r="C72" s="14" t="s">
        <v>3782</v>
      </c>
      <c r="D72" s="15">
        <v>43640</v>
      </c>
      <c r="E72" s="14" t="s">
        <v>5101</v>
      </c>
      <c r="F72" s="920"/>
      <c r="G72" s="920"/>
      <c r="H72" s="924"/>
      <c r="I72" s="924"/>
      <c r="J72" s="921"/>
      <c r="K72" s="921"/>
      <c r="L72" s="925"/>
    </row>
    <row r="73" spans="1:12" ht="24" x14ac:dyDescent="0.25">
      <c r="A73" s="918">
        <v>1813</v>
      </c>
      <c r="B73" s="9" t="s">
        <v>22</v>
      </c>
      <c r="C73" s="13" t="s">
        <v>23</v>
      </c>
      <c r="D73" s="13" t="s">
        <v>24</v>
      </c>
      <c r="E73" s="13" t="s">
        <v>25</v>
      </c>
      <c r="F73" s="919" t="s">
        <v>17</v>
      </c>
      <c r="G73" s="919"/>
      <c r="H73" s="920"/>
      <c r="I73" s="920"/>
      <c r="J73" s="920"/>
      <c r="K73" s="920"/>
      <c r="L73" s="920"/>
    </row>
    <row r="74" spans="1:12" x14ac:dyDescent="0.25">
      <c r="A74" s="918"/>
      <c r="B74" s="921" t="s">
        <v>5099</v>
      </c>
      <c r="C74" s="922" t="s">
        <v>5100</v>
      </c>
      <c r="D74" s="923">
        <v>43613</v>
      </c>
      <c r="E74" s="921" t="s">
        <v>613</v>
      </c>
      <c r="F74" s="921" t="s">
        <v>1721</v>
      </c>
      <c r="G74" s="921"/>
      <c r="H74" s="924" t="s">
        <v>30</v>
      </c>
      <c r="I74" s="924"/>
      <c r="J74" s="14" t="s">
        <v>31</v>
      </c>
      <c r="K74" s="14" t="s">
        <v>31</v>
      </c>
      <c r="L74" s="16">
        <v>0</v>
      </c>
    </row>
    <row r="75" spans="1:12" x14ac:dyDescent="0.25">
      <c r="A75" s="918"/>
      <c r="B75" s="921"/>
      <c r="C75" s="922"/>
      <c r="D75" s="923"/>
      <c r="E75" s="921"/>
      <c r="F75" s="921"/>
      <c r="G75" s="921"/>
      <c r="H75" s="924" t="s">
        <v>33</v>
      </c>
      <c r="I75" s="924"/>
      <c r="J75" s="14" t="s">
        <v>31</v>
      </c>
      <c r="K75" s="14" t="s">
        <v>31</v>
      </c>
      <c r="L75" s="16">
        <v>0</v>
      </c>
    </row>
    <row r="76" spans="1:12" ht="24" x14ac:dyDescent="0.25">
      <c r="A76" s="918"/>
      <c r="B76" s="9" t="s">
        <v>34</v>
      </c>
      <c r="C76" s="13" t="s">
        <v>35</v>
      </c>
      <c r="D76" s="13" t="s">
        <v>36</v>
      </c>
      <c r="E76" s="13" t="s">
        <v>37</v>
      </c>
      <c r="F76" s="920"/>
      <c r="G76" s="920"/>
      <c r="H76" s="924" t="s">
        <v>38</v>
      </c>
      <c r="I76" s="924"/>
      <c r="J76" s="921" t="s">
        <v>31</v>
      </c>
      <c r="K76" s="921" t="s">
        <v>32</v>
      </c>
      <c r="L76" s="925">
        <v>1394.69</v>
      </c>
    </row>
    <row r="77" spans="1:12" ht="22.8" x14ac:dyDescent="0.25">
      <c r="A77" s="918"/>
      <c r="B77" s="14" t="s">
        <v>39</v>
      </c>
      <c r="C77" s="14" t="s">
        <v>1721</v>
      </c>
      <c r="D77" s="15">
        <v>43640</v>
      </c>
      <c r="E77" s="14" t="s">
        <v>5101</v>
      </c>
      <c r="F77" s="920"/>
      <c r="G77" s="920"/>
      <c r="H77" s="924"/>
      <c r="I77" s="924"/>
      <c r="J77" s="921"/>
      <c r="K77" s="921"/>
      <c r="L77" s="925"/>
    </row>
    <row r="78" spans="1:12" ht="24" x14ac:dyDescent="0.25">
      <c r="A78" s="918">
        <v>1814</v>
      </c>
      <c r="B78" s="9" t="s">
        <v>22</v>
      </c>
      <c r="C78" s="13" t="s">
        <v>23</v>
      </c>
      <c r="D78" s="13" t="s">
        <v>24</v>
      </c>
      <c r="E78" s="13" t="s">
        <v>25</v>
      </c>
      <c r="F78" s="919" t="s">
        <v>17</v>
      </c>
      <c r="G78" s="919"/>
      <c r="H78" s="920"/>
      <c r="I78" s="920"/>
      <c r="J78" s="920"/>
      <c r="K78" s="920"/>
      <c r="L78" s="920"/>
    </row>
    <row r="79" spans="1:12" x14ac:dyDescent="0.25">
      <c r="A79" s="918"/>
      <c r="B79" s="921" t="s">
        <v>5099</v>
      </c>
      <c r="C79" s="921" t="s">
        <v>5102</v>
      </c>
      <c r="D79" s="923">
        <v>43646</v>
      </c>
      <c r="E79" s="921" t="s">
        <v>115</v>
      </c>
      <c r="F79" s="921" t="s">
        <v>1088</v>
      </c>
      <c r="G79" s="921"/>
      <c r="H79" s="924" t="s">
        <v>30</v>
      </c>
      <c r="I79" s="924"/>
      <c r="J79" s="14" t="s">
        <v>31</v>
      </c>
      <c r="K79" s="14" t="s">
        <v>32</v>
      </c>
      <c r="L79" s="16">
        <v>330</v>
      </c>
    </row>
    <row r="80" spans="1:12" x14ac:dyDescent="0.25">
      <c r="A80" s="918"/>
      <c r="B80" s="921"/>
      <c r="C80" s="921"/>
      <c r="D80" s="923"/>
      <c r="E80" s="921"/>
      <c r="F80" s="921"/>
      <c r="G80" s="921"/>
      <c r="H80" s="924" t="s">
        <v>33</v>
      </c>
      <c r="I80" s="924"/>
      <c r="J80" s="14" t="s">
        <v>31</v>
      </c>
      <c r="K80" s="14" t="s">
        <v>31</v>
      </c>
      <c r="L80" s="16">
        <v>0</v>
      </c>
    </row>
    <row r="81" spans="1:12" ht="24" x14ac:dyDescent="0.25">
      <c r="A81" s="918"/>
      <c r="B81" s="9" t="s">
        <v>34</v>
      </c>
      <c r="C81" s="13" t="s">
        <v>35</v>
      </c>
      <c r="D81" s="13" t="s">
        <v>36</v>
      </c>
      <c r="E81" s="13" t="s">
        <v>37</v>
      </c>
      <c r="F81" s="920"/>
      <c r="G81" s="920"/>
      <c r="H81" s="924" t="s">
        <v>38</v>
      </c>
      <c r="I81" s="924"/>
      <c r="J81" s="921" t="s">
        <v>31</v>
      </c>
      <c r="K81" s="921" t="s">
        <v>32</v>
      </c>
      <c r="L81" s="925">
        <v>399.5</v>
      </c>
    </row>
    <row r="82" spans="1:12" ht="22.8" x14ac:dyDescent="0.25">
      <c r="A82" s="918"/>
      <c r="B82" s="14" t="s">
        <v>39</v>
      </c>
      <c r="C82" s="14" t="s">
        <v>1088</v>
      </c>
      <c r="D82" s="15">
        <v>43649</v>
      </c>
      <c r="E82" s="14" t="s">
        <v>3210</v>
      </c>
      <c r="F82" s="920"/>
      <c r="G82" s="920"/>
      <c r="H82" s="924"/>
      <c r="I82" s="924"/>
      <c r="J82" s="921"/>
      <c r="K82" s="921"/>
      <c r="L82" s="925"/>
    </row>
    <row r="83" spans="1:12" ht="24" x14ac:dyDescent="0.25">
      <c r="A83" s="918">
        <v>1815</v>
      </c>
      <c r="B83" s="9" t="s">
        <v>22</v>
      </c>
      <c r="C83" s="13" t="s">
        <v>23</v>
      </c>
      <c r="D83" s="13" t="s">
        <v>24</v>
      </c>
      <c r="E83" s="13" t="s">
        <v>25</v>
      </c>
      <c r="F83" s="919" t="s">
        <v>17</v>
      </c>
      <c r="G83" s="919"/>
      <c r="H83" s="920"/>
      <c r="I83" s="920"/>
      <c r="J83" s="920"/>
      <c r="K83" s="920"/>
      <c r="L83" s="920"/>
    </row>
    <row r="84" spans="1:12" x14ac:dyDescent="0.25">
      <c r="A84" s="918"/>
      <c r="B84" s="921" t="s">
        <v>5099</v>
      </c>
      <c r="C84" s="922" t="s">
        <v>5103</v>
      </c>
      <c r="D84" s="923">
        <v>43712</v>
      </c>
      <c r="E84" s="921" t="s">
        <v>533</v>
      </c>
      <c r="F84" s="921" t="s">
        <v>536</v>
      </c>
      <c r="G84" s="921"/>
      <c r="H84" s="924" t="s">
        <v>30</v>
      </c>
      <c r="I84" s="924"/>
      <c r="J84" s="14" t="s">
        <v>31</v>
      </c>
      <c r="K84" s="14" t="s">
        <v>32</v>
      </c>
      <c r="L84" s="16">
        <v>720</v>
      </c>
    </row>
    <row r="85" spans="1:12" x14ac:dyDescent="0.25">
      <c r="A85" s="918"/>
      <c r="B85" s="921"/>
      <c r="C85" s="922"/>
      <c r="D85" s="923"/>
      <c r="E85" s="921"/>
      <c r="F85" s="921"/>
      <c r="G85" s="921"/>
      <c r="H85" s="924" t="s">
        <v>33</v>
      </c>
      <c r="I85" s="924"/>
      <c r="J85" s="14" t="s">
        <v>31</v>
      </c>
      <c r="K85" s="14" t="s">
        <v>31</v>
      </c>
      <c r="L85" s="16">
        <v>0</v>
      </c>
    </row>
    <row r="86" spans="1:12" ht="24" x14ac:dyDescent="0.25">
      <c r="A86" s="918"/>
      <c r="B86" s="9" t="s">
        <v>34</v>
      </c>
      <c r="C86" s="13" t="s">
        <v>35</v>
      </c>
      <c r="D86" s="13" t="s">
        <v>36</v>
      </c>
      <c r="E86" s="13" t="s">
        <v>37</v>
      </c>
      <c r="F86" s="920"/>
      <c r="G86" s="920"/>
      <c r="H86" s="924" t="s">
        <v>38</v>
      </c>
      <c r="I86" s="924"/>
      <c r="J86" s="921" t="s">
        <v>31</v>
      </c>
      <c r="K86" s="921" t="s">
        <v>32</v>
      </c>
      <c r="L86" s="925">
        <v>321.87</v>
      </c>
    </row>
    <row r="87" spans="1:12" ht="22.8" x14ac:dyDescent="0.25">
      <c r="A87" s="918"/>
      <c r="B87" s="14" t="s">
        <v>39</v>
      </c>
      <c r="C87" s="14" t="s">
        <v>536</v>
      </c>
      <c r="D87" s="15">
        <v>43739</v>
      </c>
      <c r="E87" s="14" t="s">
        <v>5104</v>
      </c>
      <c r="F87" s="920"/>
      <c r="G87" s="920"/>
      <c r="H87" s="924"/>
      <c r="I87" s="924"/>
      <c r="J87" s="921"/>
      <c r="K87" s="921"/>
      <c r="L87" s="925"/>
    </row>
    <row r="88" spans="1:12" ht="24" x14ac:dyDescent="0.25">
      <c r="A88" s="918">
        <v>1816</v>
      </c>
      <c r="B88" s="9" t="s">
        <v>22</v>
      </c>
      <c r="C88" s="13" t="s">
        <v>23</v>
      </c>
      <c r="D88" s="13" t="s">
        <v>24</v>
      </c>
      <c r="E88" s="13" t="s">
        <v>25</v>
      </c>
      <c r="F88" s="919" t="s">
        <v>17</v>
      </c>
      <c r="G88" s="919"/>
      <c r="H88" s="920"/>
      <c r="I88" s="920"/>
      <c r="J88" s="920"/>
      <c r="K88" s="920"/>
      <c r="L88" s="920"/>
    </row>
    <row r="89" spans="1:12" x14ac:dyDescent="0.25">
      <c r="A89" s="918"/>
      <c r="B89" s="921" t="s">
        <v>5105</v>
      </c>
      <c r="C89" s="922" t="s">
        <v>5106</v>
      </c>
      <c r="D89" s="923">
        <v>43565</v>
      </c>
      <c r="E89" s="921" t="s">
        <v>5107</v>
      </c>
      <c r="F89" s="921" t="s">
        <v>521</v>
      </c>
      <c r="G89" s="921"/>
      <c r="H89" s="924" t="s">
        <v>30</v>
      </c>
      <c r="I89" s="924"/>
      <c r="J89" s="14" t="s">
        <v>32</v>
      </c>
      <c r="K89" s="14" t="s">
        <v>31</v>
      </c>
      <c r="L89" s="16">
        <v>848.04</v>
      </c>
    </row>
    <row r="90" spans="1:12" x14ac:dyDescent="0.25">
      <c r="A90" s="918"/>
      <c r="B90" s="921"/>
      <c r="C90" s="922"/>
      <c r="D90" s="923"/>
      <c r="E90" s="921"/>
      <c r="F90" s="921"/>
      <c r="G90" s="921"/>
      <c r="H90" s="924" t="s">
        <v>33</v>
      </c>
      <c r="I90" s="924"/>
      <c r="J90" s="14" t="s">
        <v>32</v>
      </c>
      <c r="K90" s="14" t="s">
        <v>31</v>
      </c>
      <c r="L90" s="16">
        <v>468.55</v>
      </c>
    </row>
    <row r="91" spans="1:12" ht="24" x14ac:dyDescent="0.25">
      <c r="A91" s="918"/>
      <c r="B91" s="9" t="s">
        <v>34</v>
      </c>
      <c r="C91" s="13" t="s">
        <v>35</v>
      </c>
      <c r="D91" s="13" t="s">
        <v>36</v>
      </c>
      <c r="E91" s="13" t="s">
        <v>37</v>
      </c>
      <c r="F91" s="920"/>
      <c r="G91" s="920"/>
      <c r="H91" s="924" t="s">
        <v>38</v>
      </c>
      <c r="I91" s="924"/>
      <c r="J91" s="921" t="s">
        <v>32</v>
      </c>
      <c r="K91" s="921" t="s">
        <v>32</v>
      </c>
      <c r="L91" s="925">
        <v>942</v>
      </c>
    </row>
    <row r="92" spans="1:12" ht="34.200000000000003" x14ac:dyDescent="0.25">
      <c r="A92" s="918"/>
      <c r="B92" s="14" t="s">
        <v>5108</v>
      </c>
      <c r="C92" s="14" t="s">
        <v>521</v>
      </c>
      <c r="D92" s="15">
        <v>43569</v>
      </c>
      <c r="E92" s="14" t="s">
        <v>2136</v>
      </c>
      <c r="F92" s="920"/>
      <c r="G92" s="920"/>
      <c r="H92" s="924"/>
      <c r="I92" s="924"/>
      <c r="J92" s="921"/>
      <c r="K92" s="921"/>
      <c r="L92" s="925"/>
    </row>
    <row r="93" spans="1:12" ht="24" x14ac:dyDescent="0.25">
      <c r="A93" s="918">
        <v>1817</v>
      </c>
      <c r="B93" s="9" t="s">
        <v>22</v>
      </c>
      <c r="C93" s="13" t="s">
        <v>23</v>
      </c>
      <c r="D93" s="13" t="s">
        <v>24</v>
      </c>
      <c r="E93" s="13" t="s">
        <v>25</v>
      </c>
      <c r="F93" s="919" t="s">
        <v>17</v>
      </c>
      <c r="G93" s="919"/>
      <c r="H93" s="920"/>
      <c r="I93" s="920"/>
      <c r="J93" s="920"/>
      <c r="K93" s="920"/>
      <c r="L93" s="920"/>
    </row>
    <row r="94" spans="1:12" x14ac:dyDescent="0.25">
      <c r="A94" s="918"/>
      <c r="B94" s="921" t="s">
        <v>5105</v>
      </c>
      <c r="C94" s="922" t="s">
        <v>5109</v>
      </c>
      <c r="D94" s="923">
        <v>43625</v>
      </c>
      <c r="E94" s="921" t="s">
        <v>3152</v>
      </c>
      <c r="F94" s="921" t="s">
        <v>416</v>
      </c>
      <c r="G94" s="921"/>
      <c r="H94" s="924" t="s">
        <v>30</v>
      </c>
      <c r="I94" s="924"/>
      <c r="J94" s="14" t="s">
        <v>31</v>
      </c>
      <c r="K94" s="14" t="s">
        <v>31</v>
      </c>
      <c r="L94" s="16">
        <v>0</v>
      </c>
    </row>
    <row r="95" spans="1:12" x14ac:dyDescent="0.25">
      <c r="A95" s="918"/>
      <c r="B95" s="921"/>
      <c r="C95" s="922"/>
      <c r="D95" s="923"/>
      <c r="E95" s="921"/>
      <c r="F95" s="921"/>
      <c r="G95" s="921"/>
      <c r="H95" s="924" t="s">
        <v>33</v>
      </c>
      <c r="I95" s="924"/>
      <c r="J95" s="14" t="s">
        <v>31</v>
      </c>
      <c r="K95" s="14" t="s">
        <v>31</v>
      </c>
      <c r="L95" s="16">
        <v>0</v>
      </c>
    </row>
    <row r="96" spans="1:12" ht="24" x14ac:dyDescent="0.25">
      <c r="A96" s="918"/>
      <c r="B96" s="9" t="s">
        <v>34</v>
      </c>
      <c r="C96" s="13" t="s">
        <v>35</v>
      </c>
      <c r="D96" s="13" t="s">
        <v>36</v>
      </c>
      <c r="E96" s="13" t="s">
        <v>37</v>
      </c>
      <c r="F96" s="920"/>
      <c r="G96" s="920"/>
      <c r="H96" s="924" t="s">
        <v>38</v>
      </c>
      <c r="I96" s="924"/>
      <c r="J96" s="921" t="s">
        <v>32</v>
      </c>
      <c r="K96" s="921" t="s">
        <v>31</v>
      </c>
      <c r="L96" s="925">
        <v>1325</v>
      </c>
    </row>
    <row r="97" spans="1:12" ht="34.200000000000003" x14ac:dyDescent="0.25">
      <c r="A97" s="918"/>
      <c r="B97" s="14" t="s">
        <v>5108</v>
      </c>
      <c r="C97" s="14" t="s">
        <v>416</v>
      </c>
      <c r="D97" s="15">
        <v>43630</v>
      </c>
      <c r="E97" s="14" t="s">
        <v>3153</v>
      </c>
      <c r="F97" s="920"/>
      <c r="G97" s="920"/>
      <c r="H97" s="924"/>
      <c r="I97" s="924"/>
      <c r="J97" s="921"/>
      <c r="K97" s="921"/>
      <c r="L97" s="925"/>
    </row>
    <row r="98" spans="1:12" ht="24" x14ac:dyDescent="0.25">
      <c r="A98" s="918">
        <v>1818</v>
      </c>
      <c r="B98" s="9" t="s">
        <v>22</v>
      </c>
      <c r="C98" s="13" t="s">
        <v>23</v>
      </c>
      <c r="D98" s="13" t="s">
        <v>24</v>
      </c>
      <c r="E98" s="13" t="s">
        <v>25</v>
      </c>
      <c r="F98" s="919" t="s">
        <v>17</v>
      </c>
      <c r="G98" s="919"/>
      <c r="H98" s="920"/>
      <c r="I98" s="920"/>
      <c r="J98" s="920"/>
      <c r="K98" s="920"/>
      <c r="L98" s="920"/>
    </row>
    <row r="99" spans="1:12" x14ac:dyDescent="0.25">
      <c r="A99" s="918"/>
      <c r="B99" s="921" t="s">
        <v>5105</v>
      </c>
      <c r="C99" s="922" t="s">
        <v>5110</v>
      </c>
      <c r="D99" s="923">
        <v>43640</v>
      </c>
      <c r="E99" s="921" t="s">
        <v>5111</v>
      </c>
      <c r="F99" s="921" t="s">
        <v>5112</v>
      </c>
      <c r="G99" s="921"/>
      <c r="H99" s="924" t="s">
        <v>30</v>
      </c>
      <c r="I99" s="924"/>
      <c r="J99" s="14" t="s">
        <v>31</v>
      </c>
      <c r="K99" s="14" t="s">
        <v>31</v>
      </c>
      <c r="L99" s="16">
        <v>0</v>
      </c>
    </row>
    <row r="100" spans="1:12" x14ac:dyDescent="0.25">
      <c r="A100" s="918"/>
      <c r="B100" s="921"/>
      <c r="C100" s="922"/>
      <c r="D100" s="923"/>
      <c r="E100" s="921"/>
      <c r="F100" s="921"/>
      <c r="G100" s="921"/>
      <c r="H100" s="924" t="s">
        <v>33</v>
      </c>
      <c r="I100" s="924"/>
      <c r="J100" s="14" t="s">
        <v>31</v>
      </c>
      <c r="K100" s="14" t="s">
        <v>31</v>
      </c>
      <c r="L100" s="16">
        <v>0</v>
      </c>
    </row>
    <row r="101" spans="1:12" ht="24" x14ac:dyDescent="0.25">
      <c r="A101" s="918"/>
      <c r="B101" s="9" t="s">
        <v>34</v>
      </c>
      <c r="C101" s="13" t="s">
        <v>35</v>
      </c>
      <c r="D101" s="13" t="s">
        <v>36</v>
      </c>
      <c r="E101" s="13" t="s">
        <v>37</v>
      </c>
      <c r="F101" s="920"/>
      <c r="G101" s="920"/>
      <c r="H101" s="924" t="s">
        <v>38</v>
      </c>
      <c r="I101" s="924"/>
      <c r="J101" s="921" t="s">
        <v>31</v>
      </c>
      <c r="K101" s="921" t="s">
        <v>32</v>
      </c>
      <c r="L101" s="925">
        <v>995</v>
      </c>
    </row>
    <row r="102" spans="1:12" ht="34.200000000000003" x14ac:dyDescent="0.25">
      <c r="A102" s="918"/>
      <c r="B102" s="14" t="s">
        <v>5108</v>
      </c>
      <c r="C102" s="14" t="s">
        <v>5112</v>
      </c>
      <c r="D102" s="15">
        <v>43643</v>
      </c>
      <c r="E102" s="14" t="s">
        <v>3784</v>
      </c>
      <c r="F102" s="920"/>
      <c r="G102" s="920"/>
      <c r="H102" s="924"/>
      <c r="I102" s="924"/>
      <c r="J102" s="921"/>
      <c r="K102" s="921"/>
      <c r="L102" s="925"/>
    </row>
    <row r="103" spans="1:12" ht="24" x14ac:dyDescent="0.25">
      <c r="A103" s="918">
        <v>1819</v>
      </c>
      <c r="B103" s="9" t="s">
        <v>22</v>
      </c>
      <c r="C103" s="13" t="s">
        <v>23</v>
      </c>
      <c r="D103" s="13" t="s">
        <v>24</v>
      </c>
      <c r="E103" s="13" t="s">
        <v>25</v>
      </c>
      <c r="F103" s="919" t="s">
        <v>17</v>
      </c>
      <c r="G103" s="919"/>
      <c r="H103" s="920"/>
      <c r="I103" s="920"/>
      <c r="J103" s="920"/>
      <c r="K103" s="920"/>
      <c r="L103" s="920"/>
    </row>
    <row r="104" spans="1:12" x14ac:dyDescent="0.25">
      <c r="A104" s="918"/>
      <c r="B104" s="921" t="s">
        <v>5105</v>
      </c>
      <c r="C104" s="922" t="s">
        <v>5113</v>
      </c>
      <c r="D104" s="923">
        <v>43701</v>
      </c>
      <c r="E104" s="921" t="s">
        <v>617</v>
      </c>
      <c r="F104" s="921" t="s">
        <v>5114</v>
      </c>
      <c r="G104" s="921"/>
      <c r="H104" s="924" t="s">
        <v>30</v>
      </c>
      <c r="I104" s="924"/>
      <c r="J104" s="14" t="s">
        <v>31</v>
      </c>
      <c r="K104" s="14" t="s">
        <v>31</v>
      </c>
      <c r="L104" s="16">
        <v>0</v>
      </c>
    </row>
    <row r="105" spans="1:12" x14ac:dyDescent="0.25">
      <c r="A105" s="918"/>
      <c r="B105" s="921"/>
      <c r="C105" s="922"/>
      <c r="D105" s="923"/>
      <c r="E105" s="921"/>
      <c r="F105" s="921"/>
      <c r="G105" s="921"/>
      <c r="H105" s="924" t="s">
        <v>33</v>
      </c>
      <c r="I105" s="924"/>
      <c r="J105" s="14" t="s">
        <v>31</v>
      </c>
      <c r="K105" s="14" t="s">
        <v>31</v>
      </c>
      <c r="L105" s="16">
        <v>0</v>
      </c>
    </row>
    <row r="106" spans="1:12" ht="24" x14ac:dyDescent="0.25">
      <c r="A106" s="918"/>
      <c r="B106" s="9" t="s">
        <v>34</v>
      </c>
      <c r="C106" s="13" t="s">
        <v>35</v>
      </c>
      <c r="D106" s="13" t="s">
        <v>36</v>
      </c>
      <c r="E106" s="13" t="s">
        <v>37</v>
      </c>
      <c r="F106" s="920"/>
      <c r="G106" s="920"/>
      <c r="H106" s="924" t="s">
        <v>38</v>
      </c>
      <c r="I106" s="924"/>
      <c r="J106" s="921" t="s">
        <v>31</v>
      </c>
      <c r="K106" s="921" t="s">
        <v>32</v>
      </c>
      <c r="L106" s="925">
        <v>724.15</v>
      </c>
    </row>
    <row r="107" spans="1:12" ht="34.200000000000003" x14ac:dyDescent="0.25">
      <c r="A107" s="918"/>
      <c r="B107" s="14" t="s">
        <v>5108</v>
      </c>
      <c r="C107" s="14" t="s">
        <v>5114</v>
      </c>
      <c r="D107" s="15">
        <v>43708</v>
      </c>
      <c r="E107" s="14" t="s">
        <v>5115</v>
      </c>
      <c r="F107" s="920"/>
      <c r="G107" s="920"/>
      <c r="H107" s="924"/>
      <c r="I107" s="924"/>
      <c r="J107" s="921"/>
      <c r="K107" s="921"/>
      <c r="L107" s="925"/>
    </row>
    <row r="108" spans="1:12" ht="24" x14ac:dyDescent="0.25">
      <c r="A108" s="918">
        <v>1820</v>
      </c>
      <c r="B108" s="9" t="s">
        <v>22</v>
      </c>
      <c r="C108" s="13" t="s">
        <v>23</v>
      </c>
      <c r="D108" s="13" t="s">
        <v>24</v>
      </c>
      <c r="E108" s="13" t="s">
        <v>25</v>
      </c>
      <c r="F108" s="919" t="s">
        <v>17</v>
      </c>
      <c r="G108" s="919"/>
      <c r="H108" s="920"/>
      <c r="I108" s="920"/>
      <c r="J108" s="920"/>
      <c r="K108" s="920"/>
      <c r="L108" s="920"/>
    </row>
    <row r="109" spans="1:12" x14ac:dyDescent="0.25">
      <c r="A109" s="918"/>
      <c r="B109" s="921" t="s">
        <v>5116</v>
      </c>
      <c r="C109" s="922" t="s">
        <v>5117</v>
      </c>
      <c r="D109" s="923">
        <v>43687</v>
      </c>
      <c r="E109" s="921" t="s">
        <v>298</v>
      </c>
      <c r="F109" s="921" t="s">
        <v>5118</v>
      </c>
      <c r="G109" s="921"/>
      <c r="H109" s="924" t="s">
        <v>30</v>
      </c>
      <c r="I109" s="924"/>
      <c r="J109" s="14" t="s">
        <v>31</v>
      </c>
      <c r="K109" s="14" t="s">
        <v>32</v>
      </c>
      <c r="L109" s="16">
        <v>658.5</v>
      </c>
    </row>
    <row r="110" spans="1:12" x14ac:dyDescent="0.25">
      <c r="A110" s="918"/>
      <c r="B110" s="921"/>
      <c r="C110" s="922"/>
      <c r="D110" s="923"/>
      <c r="E110" s="921"/>
      <c r="F110" s="921"/>
      <c r="G110" s="921"/>
      <c r="H110" s="924" t="s">
        <v>33</v>
      </c>
      <c r="I110" s="924"/>
      <c r="J110" s="14" t="s">
        <v>31</v>
      </c>
      <c r="K110" s="14" t="s">
        <v>31</v>
      </c>
      <c r="L110" s="16">
        <v>0</v>
      </c>
    </row>
    <row r="111" spans="1:12" ht="24" x14ac:dyDescent="0.25">
      <c r="A111" s="918"/>
      <c r="B111" s="9" t="s">
        <v>34</v>
      </c>
      <c r="C111" s="13" t="s">
        <v>35</v>
      </c>
      <c r="D111" s="13" t="s">
        <v>36</v>
      </c>
      <c r="E111" s="13" t="s">
        <v>37</v>
      </c>
      <c r="F111" s="920"/>
      <c r="G111" s="920"/>
      <c r="H111" s="924" t="s">
        <v>38</v>
      </c>
      <c r="I111" s="924"/>
      <c r="J111" s="921" t="s">
        <v>31</v>
      </c>
      <c r="K111" s="921" t="s">
        <v>31</v>
      </c>
      <c r="L111" s="925">
        <v>0</v>
      </c>
    </row>
    <row r="112" spans="1:12" ht="34.200000000000003" x14ac:dyDescent="0.25">
      <c r="A112" s="918"/>
      <c r="B112" s="14" t="s">
        <v>5119</v>
      </c>
      <c r="C112" s="14" t="s">
        <v>5118</v>
      </c>
      <c r="D112" s="15">
        <v>43693</v>
      </c>
      <c r="E112" s="14" t="s">
        <v>5120</v>
      </c>
      <c r="F112" s="920"/>
      <c r="G112" s="920"/>
      <c r="H112" s="924"/>
      <c r="I112" s="924"/>
      <c r="J112" s="921"/>
      <c r="K112" s="921"/>
      <c r="L112" s="925"/>
    </row>
    <row r="113" spans="1:12" ht="24" x14ac:dyDescent="0.25">
      <c r="A113" s="918">
        <v>1821</v>
      </c>
      <c r="B113" s="9" t="s">
        <v>22</v>
      </c>
      <c r="C113" s="13" t="s">
        <v>23</v>
      </c>
      <c r="D113" s="13" t="s">
        <v>24</v>
      </c>
      <c r="E113" s="13" t="s">
        <v>25</v>
      </c>
      <c r="F113" s="919" t="s">
        <v>17</v>
      </c>
      <c r="G113" s="919"/>
      <c r="H113" s="920"/>
      <c r="I113" s="920"/>
      <c r="J113" s="920"/>
      <c r="K113" s="920"/>
      <c r="L113" s="920"/>
    </row>
    <row r="114" spans="1:12" x14ac:dyDescent="0.25">
      <c r="A114" s="918"/>
      <c r="B114" s="921" t="s">
        <v>5121</v>
      </c>
      <c r="C114" s="922" t="s">
        <v>5122</v>
      </c>
      <c r="D114" s="923">
        <v>43559</v>
      </c>
      <c r="E114" s="921" t="s">
        <v>785</v>
      </c>
      <c r="F114" s="921" t="s">
        <v>5015</v>
      </c>
      <c r="G114" s="921"/>
      <c r="H114" s="924" t="s">
        <v>30</v>
      </c>
      <c r="I114" s="924"/>
      <c r="J114" s="14" t="s">
        <v>31</v>
      </c>
      <c r="K114" s="14" t="s">
        <v>32</v>
      </c>
      <c r="L114" s="16">
        <v>179.5</v>
      </c>
    </row>
    <row r="115" spans="1:12" x14ac:dyDescent="0.25">
      <c r="A115" s="918"/>
      <c r="B115" s="921"/>
      <c r="C115" s="922"/>
      <c r="D115" s="923"/>
      <c r="E115" s="921"/>
      <c r="F115" s="921"/>
      <c r="G115" s="921"/>
      <c r="H115" s="924" t="s">
        <v>33</v>
      </c>
      <c r="I115" s="924"/>
      <c r="J115" s="14" t="s">
        <v>31</v>
      </c>
      <c r="K115" s="14" t="s">
        <v>32</v>
      </c>
      <c r="L115" s="16">
        <v>393.15</v>
      </c>
    </row>
    <row r="116" spans="1:12" ht="24" x14ac:dyDescent="0.25">
      <c r="A116" s="918"/>
      <c r="B116" s="9" t="s">
        <v>34</v>
      </c>
      <c r="C116" s="13" t="s">
        <v>35</v>
      </c>
      <c r="D116" s="13" t="s">
        <v>36</v>
      </c>
      <c r="E116" s="13" t="s">
        <v>37</v>
      </c>
      <c r="F116" s="920"/>
      <c r="G116" s="920"/>
      <c r="H116" s="924" t="s">
        <v>38</v>
      </c>
      <c r="I116" s="924"/>
      <c r="J116" s="921" t="s">
        <v>31</v>
      </c>
      <c r="K116" s="921" t="s">
        <v>31</v>
      </c>
      <c r="L116" s="925">
        <v>0</v>
      </c>
    </row>
    <row r="117" spans="1:12" ht="34.200000000000003" x14ac:dyDescent="0.25">
      <c r="A117" s="918"/>
      <c r="B117" s="14" t="s">
        <v>496</v>
      </c>
      <c r="C117" s="14" t="s">
        <v>5015</v>
      </c>
      <c r="D117" s="15">
        <v>43560</v>
      </c>
      <c r="E117" s="14" t="s">
        <v>2156</v>
      </c>
      <c r="F117" s="920"/>
      <c r="G117" s="920"/>
      <c r="H117" s="924"/>
      <c r="I117" s="924"/>
      <c r="J117" s="921"/>
      <c r="K117" s="921"/>
      <c r="L117" s="925"/>
    </row>
    <row r="118" spans="1:12" ht="24" x14ac:dyDescent="0.25">
      <c r="A118" s="918">
        <v>1822</v>
      </c>
      <c r="B118" s="9" t="s">
        <v>22</v>
      </c>
      <c r="C118" s="13" t="s">
        <v>23</v>
      </c>
      <c r="D118" s="13" t="s">
        <v>24</v>
      </c>
      <c r="E118" s="13" t="s">
        <v>25</v>
      </c>
      <c r="F118" s="919" t="s">
        <v>17</v>
      </c>
      <c r="G118" s="919"/>
      <c r="H118" s="920"/>
      <c r="I118" s="920"/>
      <c r="J118" s="920"/>
      <c r="K118" s="920"/>
      <c r="L118" s="920"/>
    </row>
    <row r="119" spans="1:12" x14ac:dyDescent="0.25">
      <c r="A119" s="918"/>
      <c r="B119" s="921" t="s">
        <v>5123</v>
      </c>
      <c r="C119" s="922" t="s">
        <v>5124</v>
      </c>
      <c r="D119" s="923">
        <v>43594</v>
      </c>
      <c r="E119" s="921" t="s">
        <v>1437</v>
      </c>
      <c r="F119" s="921" t="s">
        <v>1438</v>
      </c>
      <c r="G119" s="921"/>
      <c r="H119" s="924" t="s">
        <v>30</v>
      </c>
      <c r="I119" s="924"/>
      <c r="J119" s="14" t="s">
        <v>31</v>
      </c>
      <c r="K119" s="14" t="s">
        <v>32</v>
      </c>
      <c r="L119" s="16">
        <v>338</v>
      </c>
    </row>
    <row r="120" spans="1:12" x14ac:dyDescent="0.25">
      <c r="A120" s="918"/>
      <c r="B120" s="921"/>
      <c r="C120" s="922"/>
      <c r="D120" s="923"/>
      <c r="E120" s="921"/>
      <c r="F120" s="921"/>
      <c r="G120" s="921"/>
      <c r="H120" s="924" t="s">
        <v>33</v>
      </c>
      <c r="I120" s="924"/>
      <c r="J120" s="14" t="s">
        <v>31</v>
      </c>
      <c r="K120" s="14" t="s">
        <v>32</v>
      </c>
      <c r="L120" s="16">
        <v>436.5</v>
      </c>
    </row>
    <row r="121" spans="1:12" ht="24" x14ac:dyDescent="0.25">
      <c r="A121" s="918"/>
      <c r="B121" s="9" t="s">
        <v>34</v>
      </c>
      <c r="C121" s="13" t="s">
        <v>35</v>
      </c>
      <c r="D121" s="13" t="s">
        <v>36</v>
      </c>
      <c r="E121" s="13" t="s">
        <v>37</v>
      </c>
      <c r="F121" s="920"/>
      <c r="G121" s="920"/>
      <c r="H121" s="924" t="s">
        <v>38</v>
      </c>
      <c r="I121" s="924"/>
      <c r="J121" s="921" t="s">
        <v>31</v>
      </c>
      <c r="K121" s="921" t="s">
        <v>31</v>
      </c>
      <c r="L121" s="925">
        <v>0</v>
      </c>
    </row>
    <row r="122" spans="1:12" ht="22.8" x14ac:dyDescent="0.25">
      <c r="A122" s="918"/>
      <c r="B122" s="14" t="s">
        <v>5125</v>
      </c>
      <c r="C122" s="14" t="s">
        <v>1438</v>
      </c>
      <c r="D122" s="15">
        <v>43596</v>
      </c>
      <c r="E122" s="14" t="s">
        <v>1283</v>
      </c>
      <c r="F122" s="920"/>
      <c r="G122" s="920"/>
      <c r="H122" s="924"/>
      <c r="I122" s="924"/>
      <c r="J122" s="921"/>
      <c r="K122" s="921"/>
      <c r="L122" s="925"/>
    </row>
    <row r="123" spans="1:12" ht="24" x14ac:dyDescent="0.25">
      <c r="A123" s="918">
        <v>1823</v>
      </c>
      <c r="B123" s="9" t="s">
        <v>22</v>
      </c>
      <c r="C123" s="13" t="s">
        <v>23</v>
      </c>
      <c r="D123" s="13" t="s">
        <v>24</v>
      </c>
      <c r="E123" s="13" t="s">
        <v>25</v>
      </c>
      <c r="F123" s="919" t="s">
        <v>17</v>
      </c>
      <c r="G123" s="919"/>
      <c r="H123" s="920"/>
      <c r="I123" s="920"/>
      <c r="J123" s="920"/>
      <c r="K123" s="920"/>
      <c r="L123" s="920"/>
    </row>
    <row r="124" spans="1:12" x14ac:dyDescent="0.25">
      <c r="A124" s="918"/>
      <c r="B124" s="921" t="s">
        <v>5126</v>
      </c>
      <c r="C124" s="922" t="s">
        <v>5127</v>
      </c>
      <c r="D124" s="923">
        <v>43616</v>
      </c>
      <c r="E124" s="921" t="s">
        <v>1407</v>
      </c>
      <c r="F124" s="921" t="s">
        <v>210</v>
      </c>
      <c r="G124" s="921"/>
      <c r="H124" s="924" t="s">
        <v>30</v>
      </c>
      <c r="I124" s="924"/>
      <c r="J124" s="14" t="s">
        <v>31</v>
      </c>
      <c r="K124" s="14" t="s">
        <v>31</v>
      </c>
      <c r="L124" s="16">
        <v>0</v>
      </c>
    </row>
    <row r="125" spans="1:12" x14ac:dyDescent="0.25">
      <c r="A125" s="918"/>
      <c r="B125" s="921"/>
      <c r="C125" s="922"/>
      <c r="D125" s="923"/>
      <c r="E125" s="921"/>
      <c r="F125" s="921"/>
      <c r="G125" s="921"/>
      <c r="H125" s="924" t="s">
        <v>33</v>
      </c>
      <c r="I125" s="924"/>
      <c r="J125" s="921" t="s">
        <v>32</v>
      </c>
      <c r="K125" s="921" t="s">
        <v>31</v>
      </c>
      <c r="L125" s="925">
        <v>1000</v>
      </c>
    </row>
    <row r="126" spans="1:12" x14ac:dyDescent="0.25">
      <c r="A126" s="918"/>
      <c r="B126" s="921"/>
      <c r="C126" s="922"/>
      <c r="D126" s="923"/>
      <c r="E126" s="921"/>
      <c r="F126" s="921"/>
      <c r="G126" s="921"/>
      <c r="H126" s="924"/>
      <c r="I126" s="924"/>
      <c r="J126" s="921"/>
      <c r="K126" s="921"/>
      <c r="L126" s="925"/>
    </row>
    <row r="127" spans="1:12" ht="24" x14ac:dyDescent="0.25">
      <c r="A127" s="918"/>
      <c r="B127" s="9" t="s">
        <v>34</v>
      </c>
      <c r="C127" s="13" t="s">
        <v>35</v>
      </c>
      <c r="D127" s="13" t="s">
        <v>36</v>
      </c>
      <c r="E127" s="13" t="s">
        <v>37</v>
      </c>
      <c r="F127" s="920"/>
      <c r="G127" s="920"/>
      <c r="H127" s="924" t="s">
        <v>38</v>
      </c>
      <c r="I127" s="924"/>
      <c r="J127" s="921" t="s">
        <v>31</v>
      </c>
      <c r="K127" s="921" t="s">
        <v>32</v>
      </c>
      <c r="L127" s="925">
        <v>1525</v>
      </c>
    </row>
    <row r="128" spans="1:12" ht="22.8" x14ac:dyDescent="0.25">
      <c r="A128" s="918"/>
      <c r="B128" s="14" t="s">
        <v>204</v>
      </c>
      <c r="C128" s="14" t="s">
        <v>210</v>
      </c>
      <c r="D128" s="15">
        <v>43626</v>
      </c>
      <c r="E128" s="14" t="s">
        <v>5128</v>
      </c>
      <c r="F128" s="920"/>
      <c r="G128" s="920"/>
      <c r="H128" s="924"/>
      <c r="I128" s="924"/>
      <c r="J128" s="921"/>
      <c r="K128" s="921"/>
      <c r="L128" s="925"/>
    </row>
    <row r="129" spans="1:12" ht="24" x14ac:dyDescent="0.25">
      <c r="A129" s="918">
        <v>1824</v>
      </c>
      <c r="B129" s="9" t="s">
        <v>22</v>
      </c>
      <c r="C129" s="13" t="s">
        <v>23</v>
      </c>
      <c r="D129" s="13" t="s">
        <v>24</v>
      </c>
      <c r="E129" s="13" t="s">
        <v>25</v>
      </c>
      <c r="F129" s="919" t="s">
        <v>17</v>
      </c>
      <c r="G129" s="919"/>
      <c r="H129" s="920"/>
      <c r="I129" s="920"/>
      <c r="J129" s="920"/>
      <c r="K129" s="920"/>
      <c r="L129" s="920"/>
    </row>
    <row r="130" spans="1:12" x14ac:dyDescent="0.25">
      <c r="A130" s="918"/>
      <c r="B130" s="921" t="s">
        <v>5129</v>
      </c>
      <c r="C130" s="922" t="s">
        <v>5130</v>
      </c>
      <c r="D130" s="923">
        <v>43580</v>
      </c>
      <c r="E130" s="921" t="s">
        <v>865</v>
      </c>
      <c r="F130" s="921" t="s">
        <v>5131</v>
      </c>
      <c r="G130" s="921"/>
      <c r="H130" s="924" t="s">
        <v>30</v>
      </c>
      <c r="I130" s="924"/>
      <c r="J130" s="14" t="s">
        <v>31</v>
      </c>
      <c r="K130" s="14" t="s">
        <v>32</v>
      </c>
      <c r="L130" s="16">
        <v>230.85</v>
      </c>
    </row>
    <row r="131" spans="1:12" x14ac:dyDescent="0.25">
      <c r="A131" s="918"/>
      <c r="B131" s="921"/>
      <c r="C131" s="922"/>
      <c r="D131" s="923"/>
      <c r="E131" s="921"/>
      <c r="F131" s="921"/>
      <c r="G131" s="921"/>
      <c r="H131" s="924" t="s">
        <v>33</v>
      </c>
      <c r="I131" s="924"/>
      <c r="J131" s="921" t="s">
        <v>31</v>
      </c>
      <c r="K131" s="921" t="s">
        <v>32</v>
      </c>
      <c r="L131" s="925">
        <v>300</v>
      </c>
    </row>
    <row r="132" spans="1:12" x14ac:dyDescent="0.25">
      <c r="A132" s="918"/>
      <c r="B132" s="921"/>
      <c r="C132" s="922"/>
      <c r="D132" s="923"/>
      <c r="E132" s="921"/>
      <c r="F132" s="921"/>
      <c r="G132" s="921"/>
      <c r="H132" s="924"/>
      <c r="I132" s="924"/>
      <c r="J132" s="921"/>
      <c r="K132" s="921"/>
      <c r="L132" s="925"/>
    </row>
    <row r="133" spans="1:12" ht="24" x14ac:dyDescent="0.25">
      <c r="A133" s="918"/>
      <c r="B133" s="9" t="s">
        <v>34</v>
      </c>
      <c r="C133" s="13" t="s">
        <v>35</v>
      </c>
      <c r="D133" s="13" t="s">
        <v>36</v>
      </c>
      <c r="E133" s="13" t="s">
        <v>37</v>
      </c>
      <c r="F133" s="920"/>
      <c r="G133" s="920"/>
      <c r="H133" s="924" t="s">
        <v>38</v>
      </c>
      <c r="I133" s="924"/>
      <c r="J133" s="921" t="s">
        <v>31</v>
      </c>
      <c r="K133" s="921" t="s">
        <v>32</v>
      </c>
      <c r="L133" s="925">
        <v>125</v>
      </c>
    </row>
    <row r="134" spans="1:12" ht="22.8" x14ac:dyDescent="0.25">
      <c r="A134" s="918"/>
      <c r="B134" s="14" t="s">
        <v>2680</v>
      </c>
      <c r="C134" s="14" t="s">
        <v>5131</v>
      </c>
      <c r="D134" s="15">
        <v>43581</v>
      </c>
      <c r="E134" s="14" t="s">
        <v>1385</v>
      </c>
      <c r="F134" s="920"/>
      <c r="G134" s="920"/>
      <c r="H134" s="924"/>
      <c r="I134" s="924"/>
      <c r="J134" s="921"/>
      <c r="K134" s="921"/>
      <c r="L134" s="925"/>
    </row>
    <row r="135" spans="1:12" ht="24" x14ac:dyDescent="0.25">
      <c r="A135" s="918">
        <v>1825</v>
      </c>
      <c r="B135" s="9" t="s">
        <v>22</v>
      </c>
      <c r="C135" s="13" t="s">
        <v>23</v>
      </c>
      <c r="D135" s="13" t="s">
        <v>24</v>
      </c>
      <c r="E135" s="13" t="s">
        <v>25</v>
      </c>
      <c r="F135" s="919" t="s">
        <v>17</v>
      </c>
      <c r="G135" s="919"/>
      <c r="H135" s="920"/>
      <c r="I135" s="920"/>
      <c r="J135" s="920"/>
      <c r="K135" s="920"/>
      <c r="L135" s="920"/>
    </row>
    <row r="136" spans="1:12" x14ac:dyDescent="0.25">
      <c r="A136" s="918"/>
      <c r="B136" s="921" t="s">
        <v>5132</v>
      </c>
      <c r="C136" s="922" t="s">
        <v>5133</v>
      </c>
      <c r="D136" s="923">
        <v>43620</v>
      </c>
      <c r="E136" s="921" t="s">
        <v>1550</v>
      </c>
      <c r="F136" s="921" t="s">
        <v>1620</v>
      </c>
      <c r="G136" s="921"/>
      <c r="H136" s="924" t="s">
        <v>30</v>
      </c>
      <c r="I136" s="924"/>
      <c r="J136" s="14" t="s">
        <v>31</v>
      </c>
      <c r="K136" s="14" t="s">
        <v>32</v>
      </c>
      <c r="L136" s="16">
        <v>582</v>
      </c>
    </row>
    <row r="137" spans="1:12" x14ac:dyDescent="0.25">
      <c r="A137" s="918"/>
      <c r="B137" s="921"/>
      <c r="C137" s="922"/>
      <c r="D137" s="923"/>
      <c r="E137" s="921"/>
      <c r="F137" s="921"/>
      <c r="G137" s="921"/>
      <c r="H137" s="924" t="s">
        <v>33</v>
      </c>
      <c r="I137" s="924"/>
      <c r="J137" s="921" t="s">
        <v>31</v>
      </c>
      <c r="K137" s="921" t="s">
        <v>32</v>
      </c>
      <c r="L137" s="925">
        <v>550</v>
      </c>
    </row>
    <row r="138" spans="1:12" x14ac:dyDescent="0.25">
      <c r="A138" s="918"/>
      <c r="B138" s="921"/>
      <c r="C138" s="922"/>
      <c r="D138" s="923"/>
      <c r="E138" s="921"/>
      <c r="F138" s="921"/>
      <c r="G138" s="921"/>
      <c r="H138" s="924"/>
      <c r="I138" s="924"/>
      <c r="J138" s="921"/>
      <c r="K138" s="921"/>
      <c r="L138" s="925"/>
    </row>
    <row r="139" spans="1:12" ht="24" x14ac:dyDescent="0.25">
      <c r="A139" s="918"/>
      <c r="B139" s="9" t="s">
        <v>34</v>
      </c>
      <c r="C139" s="13" t="s">
        <v>35</v>
      </c>
      <c r="D139" s="13" t="s">
        <v>36</v>
      </c>
      <c r="E139" s="13" t="s">
        <v>37</v>
      </c>
      <c r="F139" s="920"/>
      <c r="G139" s="920"/>
      <c r="H139" s="924" t="s">
        <v>38</v>
      </c>
      <c r="I139" s="924"/>
      <c r="J139" s="921" t="s">
        <v>31</v>
      </c>
      <c r="K139" s="921" t="s">
        <v>31</v>
      </c>
      <c r="L139" s="925">
        <v>0</v>
      </c>
    </row>
    <row r="140" spans="1:12" ht="22.8" x14ac:dyDescent="0.25">
      <c r="A140" s="918"/>
      <c r="B140" s="14" t="s">
        <v>31</v>
      </c>
      <c r="C140" s="14" t="s">
        <v>1620</v>
      </c>
      <c r="D140" s="15">
        <v>43623</v>
      </c>
      <c r="E140" s="14" t="s">
        <v>2512</v>
      </c>
      <c r="F140" s="920"/>
      <c r="G140" s="920"/>
      <c r="H140" s="924"/>
      <c r="I140" s="924"/>
      <c r="J140" s="921"/>
      <c r="K140" s="921"/>
      <c r="L140" s="925"/>
    </row>
    <row r="141" spans="1:12" ht="24" x14ac:dyDescent="0.25">
      <c r="A141" s="918">
        <v>1826</v>
      </c>
      <c r="B141" s="9" t="s">
        <v>22</v>
      </c>
      <c r="C141" s="13" t="s">
        <v>23</v>
      </c>
      <c r="D141" s="13" t="s">
        <v>24</v>
      </c>
      <c r="E141" s="13" t="s">
        <v>25</v>
      </c>
      <c r="F141" s="919" t="s">
        <v>17</v>
      </c>
      <c r="G141" s="919"/>
      <c r="H141" s="920"/>
      <c r="I141" s="920"/>
      <c r="J141" s="920"/>
      <c r="K141" s="920"/>
      <c r="L141" s="920"/>
    </row>
    <row r="142" spans="1:12" x14ac:dyDescent="0.25">
      <c r="A142" s="918"/>
      <c r="B142" s="921" t="s">
        <v>5134</v>
      </c>
      <c r="C142" s="922" t="s">
        <v>5135</v>
      </c>
      <c r="D142" s="923">
        <v>43717</v>
      </c>
      <c r="E142" s="921" t="s">
        <v>2300</v>
      </c>
      <c r="F142" s="921" t="s">
        <v>2301</v>
      </c>
      <c r="G142" s="921"/>
      <c r="H142" s="924" t="s">
        <v>30</v>
      </c>
      <c r="I142" s="924"/>
      <c r="J142" s="14" t="s">
        <v>31</v>
      </c>
      <c r="K142" s="14" t="s">
        <v>32</v>
      </c>
      <c r="L142" s="16">
        <v>1135</v>
      </c>
    </row>
    <row r="143" spans="1:12" x14ac:dyDescent="0.25">
      <c r="A143" s="918"/>
      <c r="B143" s="921"/>
      <c r="C143" s="922"/>
      <c r="D143" s="923"/>
      <c r="E143" s="921"/>
      <c r="F143" s="921"/>
      <c r="G143" s="921"/>
      <c r="H143" s="924" t="s">
        <v>33</v>
      </c>
      <c r="I143" s="924"/>
      <c r="J143" s="14" t="s">
        <v>31</v>
      </c>
      <c r="K143" s="14" t="s">
        <v>31</v>
      </c>
      <c r="L143" s="16">
        <v>0</v>
      </c>
    </row>
    <row r="144" spans="1:12" ht="24" x14ac:dyDescent="0.25">
      <c r="A144" s="918"/>
      <c r="B144" s="9" t="s">
        <v>34</v>
      </c>
      <c r="C144" s="13" t="s">
        <v>35</v>
      </c>
      <c r="D144" s="13" t="s">
        <v>36</v>
      </c>
      <c r="E144" s="13" t="s">
        <v>37</v>
      </c>
      <c r="F144" s="920"/>
      <c r="G144" s="920"/>
      <c r="H144" s="924" t="s">
        <v>38</v>
      </c>
      <c r="I144" s="924"/>
      <c r="J144" s="921" t="s">
        <v>31</v>
      </c>
      <c r="K144" s="921" t="s">
        <v>31</v>
      </c>
      <c r="L144" s="925">
        <v>0</v>
      </c>
    </row>
    <row r="145" spans="1:12" ht="34.200000000000003" x14ac:dyDescent="0.25">
      <c r="A145" s="918"/>
      <c r="B145" s="14" t="s">
        <v>496</v>
      </c>
      <c r="C145" s="14" t="s">
        <v>2301</v>
      </c>
      <c r="D145" s="15">
        <v>43723</v>
      </c>
      <c r="E145" s="14" t="s">
        <v>80</v>
      </c>
      <c r="F145" s="920"/>
      <c r="G145" s="920"/>
      <c r="H145" s="924"/>
      <c r="I145" s="924"/>
      <c r="J145" s="921"/>
      <c r="K145" s="921"/>
      <c r="L145" s="925"/>
    </row>
    <row r="146" spans="1:12" ht="24" x14ac:dyDescent="0.25">
      <c r="A146" s="918">
        <v>1827</v>
      </c>
      <c r="B146" s="9" t="s">
        <v>22</v>
      </c>
      <c r="C146" s="13" t="s">
        <v>23</v>
      </c>
      <c r="D146" s="13" t="s">
        <v>24</v>
      </c>
      <c r="E146" s="13" t="s">
        <v>25</v>
      </c>
      <c r="F146" s="919" t="s">
        <v>17</v>
      </c>
      <c r="G146" s="919"/>
      <c r="H146" s="920"/>
      <c r="I146" s="920"/>
      <c r="J146" s="920"/>
      <c r="K146" s="920"/>
      <c r="L146" s="920"/>
    </row>
    <row r="147" spans="1:12" x14ac:dyDescent="0.25">
      <c r="A147" s="918"/>
      <c r="B147" s="921" t="s">
        <v>5136</v>
      </c>
      <c r="C147" s="922" t="s">
        <v>5137</v>
      </c>
      <c r="D147" s="923">
        <v>43721</v>
      </c>
      <c r="E147" s="921" t="s">
        <v>898</v>
      </c>
      <c r="F147" s="921" t="s">
        <v>5138</v>
      </c>
      <c r="G147" s="921"/>
      <c r="H147" s="924" t="s">
        <v>30</v>
      </c>
      <c r="I147" s="924"/>
      <c r="J147" s="14" t="s">
        <v>31</v>
      </c>
      <c r="K147" s="14" t="s">
        <v>32</v>
      </c>
      <c r="L147" s="16">
        <v>1827.18</v>
      </c>
    </row>
    <row r="148" spans="1:12" x14ac:dyDescent="0.25">
      <c r="A148" s="918"/>
      <c r="B148" s="921"/>
      <c r="C148" s="922"/>
      <c r="D148" s="923"/>
      <c r="E148" s="921"/>
      <c r="F148" s="921"/>
      <c r="G148" s="921"/>
      <c r="H148" s="924" t="s">
        <v>33</v>
      </c>
      <c r="I148" s="924"/>
      <c r="J148" s="14" t="s">
        <v>31</v>
      </c>
      <c r="K148" s="14" t="s">
        <v>31</v>
      </c>
      <c r="L148" s="16">
        <v>0</v>
      </c>
    </row>
    <row r="149" spans="1:12" ht="24" x14ac:dyDescent="0.25">
      <c r="A149" s="918"/>
      <c r="B149" s="9" t="s">
        <v>34</v>
      </c>
      <c r="C149" s="13" t="s">
        <v>35</v>
      </c>
      <c r="D149" s="13" t="s">
        <v>36</v>
      </c>
      <c r="E149" s="13" t="s">
        <v>37</v>
      </c>
      <c r="F149" s="920"/>
      <c r="G149" s="920"/>
      <c r="H149" s="924" t="s">
        <v>38</v>
      </c>
      <c r="I149" s="924"/>
      <c r="J149" s="921" t="s">
        <v>31</v>
      </c>
      <c r="K149" s="921" t="s">
        <v>32</v>
      </c>
      <c r="L149" s="925">
        <v>100</v>
      </c>
    </row>
    <row r="150" spans="1:12" ht="34.200000000000003" x14ac:dyDescent="0.25">
      <c r="A150" s="918"/>
      <c r="B150" s="14" t="s">
        <v>1635</v>
      </c>
      <c r="C150" s="14" t="s">
        <v>5138</v>
      </c>
      <c r="D150" s="15">
        <v>43731</v>
      </c>
      <c r="E150" s="14" t="s">
        <v>3071</v>
      </c>
      <c r="F150" s="920"/>
      <c r="G150" s="920"/>
      <c r="H150" s="924"/>
      <c r="I150" s="924"/>
      <c r="J150" s="921"/>
      <c r="K150" s="921"/>
      <c r="L150" s="925"/>
    </row>
    <row r="151" spans="1:12" ht="24" x14ac:dyDescent="0.25">
      <c r="A151" s="918">
        <v>1828</v>
      </c>
      <c r="B151" s="9" t="s">
        <v>22</v>
      </c>
      <c r="C151" s="13" t="s">
        <v>23</v>
      </c>
      <c r="D151" s="13" t="s">
        <v>24</v>
      </c>
      <c r="E151" s="13" t="s">
        <v>25</v>
      </c>
      <c r="F151" s="919" t="s">
        <v>17</v>
      </c>
      <c r="G151" s="919"/>
      <c r="H151" s="920"/>
      <c r="I151" s="920"/>
      <c r="J151" s="920"/>
      <c r="K151" s="920"/>
      <c r="L151" s="920"/>
    </row>
    <row r="152" spans="1:12" x14ac:dyDescent="0.25">
      <c r="A152" s="918"/>
      <c r="B152" s="921" t="s">
        <v>5139</v>
      </c>
      <c r="C152" s="922" t="s">
        <v>5140</v>
      </c>
      <c r="D152" s="923">
        <v>43590</v>
      </c>
      <c r="E152" s="921" t="s">
        <v>5141</v>
      </c>
      <c r="F152" s="921" t="s">
        <v>342</v>
      </c>
      <c r="G152" s="921"/>
      <c r="H152" s="924" t="s">
        <v>30</v>
      </c>
      <c r="I152" s="924"/>
      <c r="J152" s="14" t="s">
        <v>31</v>
      </c>
      <c r="K152" s="14" t="s">
        <v>32</v>
      </c>
      <c r="L152" s="16">
        <v>955</v>
      </c>
    </row>
    <row r="153" spans="1:12" x14ac:dyDescent="0.25">
      <c r="A153" s="918"/>
      <c r="B153" s="921"/>
      <c r="C153" s="922"/>
      <c r="D153" s="923"/>
      <c r="E153" s="921"/>
      <c r="F153" s="921"/>
      <c r="G153" s="921"/>
      <c r="H153" s="924" t="s">
        <v>33</v>
      </c>
      <c r="I153" s="924"/>
      <c r="J153" s="921" t="s">
        <v>31</v>
      </c>
      <c r="K153" s="921" t="s">
        <v>31</v>
      </c>
      <c r="L153" s="925">
        <v>0</v>
      </c>
    </row>
    <row r="154" spans="1:12" x14ac:dyDescent="0.25">
      <c r="A154" s="918"/>
      <c r="B154" s="921"/>
      <c r="C154" s="922"/>
      <c r="D154" s="923"/>
      <c r="E154" s="921"/>
      <c r="F154" s="921"/>
      <c r="G154" s="921"/>
      <c r="H154" s="924"/>
      <c r="I154" s="924"/>
      <c r="J154" s="921"/>
      <c r="K154" s="921"/>
      <c r="L154" s="925"/>
    </row>
    <row r="155" spans="1:12" ht="24" x14ac:dyDescent="0.25">
      <c r="A155" s="918"/>
      <c r="B155" s="9" t="s">
        <v>34</v>
      </c>
      <c r="C155" s="13" t="s">
        <v>35</v>
      </c>
      <c r="D155" s="13" t="s">
        <v>36</v>
      </c>
      <c r="E155" s="13" t="s">
        <v>37</v>
      </c>
      <c r="F155" s="920"/>
      <c r="G155" s="920"/>
      <c r="H155" s="924" t="s">
        <v>38</v>
      </c>
      <c r="I155" s="924"/>
      <c r="J155" s="921" t="s">
        <v>31</v>
      </c>
      <c r="K155" s="921" t="s">
        <v>32</v>
      </c>
      <c r="L155" s="925">
        <v>275</v>
      </c>
    </row>
    <row r="156" spans="1:12" ht="22.8" x14ac:dyDescent="0.25">
      <c r="A156" s="918"/>
      <c r="B156" s="14" t="s">
        <v>39</v>
      </c>
      <c r="C156" s="14" t="s">
        <v>342</v>
      </c>
      <c r="D156" s="15">
        <v>43596</v>
      </c>
      <c r="E156" s="14" t="s">
        <v>5142</v>
      </c>
      <c r="F156" s="920"/>
      <c r="G156" s="920"/>
      <c r="H156" s="924"/>
      <c r="I156" s="924"/>
      <c r="J156" s="921"/>
      <c r="K156" s="921"/>
      <c r="L156" s="925"/>
    </row>
    <row r="157" spans="1:12" ht="24" x14ac:dyDescent="0.25">
      <c r="A157" s="918">
        <v>1829</v>
      </c>
      <c r="B157" s="9" t="s">
        <v>22</v>
      </c>
      <c r="C157" s="13" t="s">
        <v>23</v>
      </c>
      <c r="D157" s="13" t="s">
        <v>24</v>
      </c>
      <c r="E157" s="13" t="s">
        <v>25</v>
      </c>
      <c r="F157" s="919" t="s">
        <v>17</v>
      </c>
      <c r="G157" s="919"/>
      <c r="H157" s="920"/>
      <c r="I157" s="920"/>
      <c r="J157" s="920"/>
      <c r="K157" s="920"/>
      <c r="L157" s="920"/>
    </row>
    <row r="158" spans="1:12" x14ac:dyDescent="0.25">
      <c r="A158" s="918"/>
      <c r="B158" s="921" t="s">
        <v>5143</v>
      </c>
      <c r="C158" s="922" t="s">
        <v>5144</v>
      </c>
      <c r="D158" s="923">
        <v>43560</v>
      </c>
      <c r="E158" s="921" t="s">
        <v>957</v>
      </c>
      <c r="F158" s="921" t="s">
        <v>958</v>
      </c>
      <c r="G158" s="921"/>
      <c r="H158" s="924" t="s">
        <v>30</v>
      </c>
      <c r="I158" s="924"/>
      <c r="J158" s="14" t="s">
        <v>31</v>
      </c>
      <c r="K158" s="14" t="s">
        <v>31</v>
      </c>
      <c r="L158" s="16">
        <v>0</v>
      </c>
    </row>
    <row r="159" spans="1:12" x14ac:dyDescent="0.25">
      <c r="A159" s="918"/>
      <c r="B159" s="921"/>
      <c r="C159" s="922"/>
      <c r="D159" s="923"/>
      <c r="E159" s="921"/>
      <c r="F159" s="921"/>
      <c r="G159" s="921"/>
      <c r="H159" s="924" t="s">
        <v>33</v>
      </c>
      <c r="I159" s="924"/>
      <c r="J159" s="921" t="s">
        <v>31</v>
      </c>
      <c r="K159" s="921" t="s">
        <v>31</v>
      </c>
      <c r="L159" s="925">
        <v>0</v>
      </c>
    </row>
    <row r="160" spans="1:12" x14ac:dyDescent="0.25">
      <c r="A160" s="918"/>
      <c r="B160" s="921"/>
      <c r="C160" s="922"/>
      <c r="D160" s="923"/>
      <c r="E160" s="921"/>
      <c r="F160" s="921"/>
      <c r="G160" s="921"/>
      <c r="H160" s="924"/>
      <c r="I160" s="924"/>
      <c r="J160" s="921"/>
      <c r="K160" s="921"/>
      <c r="L160" s="925"/>
    </row>
    <row r="161" spans="1:12" ht="24" x14ac:dyDescent="0.25">
      <c r="A161" s="918"/>
      <c r="B161" s="9" t="s">
        <v>34</v>
      </c>
      <c r="C161" s="13" t="s">
        <v>35</v>
      </c>
      <c r="D161" s="13" t="s">
        <v>36</v>
      </c>
      <c r="E161" s="13" t="s">
        <v>37</v>
      </c>
      <c r="F161" s="920"/>
      <c r="G161" s="920"/>
      <c r="H161" s="924" t="s">
        <v>38</v>
      </c>
      <c r="I161" s="924"/>
      <c r="J161" s="921" t="s">
        <v>31</v>
      </c>
      <c r="K161" s="921" t="s">
        <v>32</v>
      </c>
      <c r="L161" s="925">
        <v>660</v>
      </c>
    </row>
    <row r="162" spans="1:12" ht="22.8" x14ac:dyDescent="0.25">
      <c r="A162" s="918"/>
      <c r="B162" s="14" t="s">
        <v>5145</v>
      </c>
      <c r="C162" s="14" t="s">
        <v>958</v>
      </c>
      <c r="D162" s="15">
        <v>43565</v>
      </c>
      <c r="E162" s="14" t="s">
        <v>2187</v>
      </c>
      <c r="F162" s="920"/>
      <c r="G162" s="920"/>
      <c r="H162" s="924"/>
      <c r="I162" s="924"/>
      <c r="J162" s="921"/>
      <c r="K162" s="921"/>
      <c r="L162" s="925"/>
    </row>
    <row r="163" spans="1:12" ht="24" x14ac:dyDescent="0.25">
      <c r="A163" s="918">
        <v>1830</v>
      </c>
      <c r="B163" s="9" t="s">
        <v>22</v>
      </c>
      <c r="C163" s="13" t="s">
        <v>23</v>
      </c>
      <c r="D163" s="13" t="s">
        <v>24</v>
      </c>
      <c r="E163" s="13" t="s">
        <v>25</v>
      </c>
      <c r="F163" s="919" t="s">
        <v>17</v>
      </c>
      <c r="G163" s="919"/>
      <c r="H163" s="920"/>
      <c r="I163" s="920"/>
      <c r="J163" s="920"/>
      <c r="K163" s="920"/>
      <c r="L163" s="920"/>
    </row>
    <row r="164" spans="1:12" x14ac:dyDescent="0.25">
      <c r="A164" s="918"/>
      <c r="B164" s="921" t="s">
        <v>5143</v>
      </c>
      <c r="C164" s="922" t="s">
        <v>5146</v>
      </c>
      <c r="D164" s="923">
        <v>43596</v>
      </c>
      <c r="E164" s="921" t="s">
        <v>2337</v>
      </c>
      <c r="F164" s="921" t="s">
        <v>5147</v>
      </c>
      <c r="G164" s="921"/>
      <c r="H164" s="924" t="s">
        <v>30</v>
      </c>
      <c r="I164" s="924"/>
      <c r="J164" s="14" t="s">
        <v>31</v>
      </c>
      <c r="K164" s="14" t="s">
        <v>32</v>
      </c>
      <c r="L164" s="16">
        <v>1215</v>
      </c>
    </row>
    <row r="165" spans="1:12" x14ac:dyDescent="0.25">
      <c r="A165" s="918"/>
      <c r="B165" s="921"/>
      <c r="C165" s="922"/>
      <c r="D165" s="923"/>
      <c r="E165" s="921"/>
      <c r="F165" s="921"/>
      <c r="G165" s="921"/>
      <c r="H165" s="924" t="s">
        <v>33</v>
      </c>
      <c r="I165" s="924"/>
      <c r="J165" s="921" t="s">
        <v>31</v>
      </c>
      <c r="K165" s="921" t="s">
        <v>32</v>
      </c>
      <c r="L165" s="925">
        <v>1503</v>
      </c>
    </row>
    <row r="166" spans="1:12" x14ac:dyDescent="0.25">
      <c r="A166" s="918"/>
      <c r="B166" s="921"/>
      <c r="C166" s="922"/>
      <c r="D166" s="923"/>
      <c r="E166" s="921"/>
      <c r="F166" s="921"/>
      <c r="G166" s="921"/>
      <c r="H166" s="924"/>
      <c r="I166" s="924"/>
      <c r="J166" s="921"/>
      <c r="K166" s="921"/>
      <c r="L166" s="925"/>
    </row>
    <row r="167" spans="1:12" ht="24" x14ac:dyDescent="0.25">
      <c r="A167" s="918"/>
      <c r="B167" s="9" t="s">
        <v>34</v>
      </c>
      <c r="C167" s="13" t="s">
        <v>35</v>
      </c>
      <c r="D167" s="13" t="s">
        <v>36</v>
      </c>
      <c r="E167" s="13" t="s">
        <v>37</v>
      </c>
      <c r="F167" s="920"/>
      <c r="G167" s="920"/>
      <c r="H167" s="924" t="s">
        <v>38</v>
      </c>
      <c r="I167" s="924"/>
      <c r="J167" s="921" t="s">
        <v>31</v>
      </c>
      <c r="K167" s="921" t="s">
        <v>32</v>
      </c>
      <c r="L167" s="925">
        <v>400</v>
      </c>
    </row>
    <row r="168" spans="1:12" ht="22.8" x14ac:dyDescent="0.25">
      <c r="A168" s="918"/>
      <c r="B168" s="14" t="s">
        <v>5145</v>
      </c>
      <c r="C168" s="14" t="s">
        <v>5147</v>
      </c>
      <c r="D168" s="15">
        <v>43601</v>
      </c>
      <c r="E168" s="14" t="s">
        <v>5148</v>
      </c>
      <c r="F168" s="920"/>
      <c r="G168" s="920"/>
      <c r="H168" s="924"/>
      <c r="I168" s="924"/>
      <c r="J168" s="921"/>
      <c r="K168" s="921"/>
      <c r="L168" s="925"/>
    </row>
    <row r="169" spans="1:12" ht="24" x14ac:dyDescent="0.25">
      <c r="A169" s="918">
        <v>1831</v>
      </c>
      <c r="B169" s="9" t="s">
        <v>22</v>
      </c>
      <c r="C169" s="13" t="s">
        <v>23</v>
      </c>
      <c r="D169" s="13" t="s">
        <v>24</v>
      </c>
      <c r="E169" s="13" t="s">
        <v>25</v>
      </c>
      <c r="F169" s="919" t="s">
        <v>17</v>
      </c>
      <c r="G169" s="919"/>
      <c r="H169" s="920"/>
      <c r="I169" s="920"/>
      <c r="J169" s="920"/>
      <c r="K169" s="920"/>
      <c r="L169" s="920"/>
    </row>
    <row r="170" spans="1:12" x14ac:dyDescent="0.25">
      <c r="A170" s="918"/>
      <c r="B170" s="921" t="s">
        <v>5143</v>
      </c>
      <c r="C170" s="922" t="s">
        <v>5149</v>
      </c>
      <c r="D170" s="923">
        <v>43624</v>
      </c>
      <c r="E170" s="921" t="s">
        <v>647</v>
      </c>
      <c r="F170" s="921" t="s">
        <v>949</v>
      </c>
      <c r="G170" s="921"/>
      <c r="H170" s="924" t="s">
        <v>30</v>
      </c>
      <c r="I170" s="924"/>
      <c r="J170" s="14" t="s">
        <v>31</v>
      </c>
      <c r="K170" s="14" t="s">
        <v>32</v>
      </c>
      <c r="L170" s="16">
        <v>515.20000000000005</v>
      </c>
    </row>
    <row r="171" spans="1:12" x14ac:dyDescent="0.25">
      <c r="A171" s="918"/>
      <c r="B171" s="921"/>
      <c r="C171" s="922"/>
      <c r="D171" s="923"/>
      <c r="E171" s="921"/>
      <c r="F171" s="921"/>
      <c r="G171" s="921"/>
      <c r="H171" s="924" t="s">
        <v>33</v>
      </c>
      <c r="I171" s="924"/>
      <c r="J171" s="921" t="s">
        <v>31</v>
      </c>
      <c r="K171" s="921" t="s">
        <v>31</v>
      </c>
      <c r="L171" s="925">
        <v>0</v>
      </c>
    </row>
    <row r="172" spans="1:12" x14ac:dyDescent="0.25">
      <c r="A172" s="918"/>
      <c r="B172" s="921"/>
      <c r="C172" s="922"/>
      <c r="D172" s="923"/>
      <c r="E172" s="921"/>
      <c r="F172" s="921"/>
      <c r="G172" s="921"/>
      <c r="H172" s="924"/>
      <c r="I172" s="924"/>
      <c r="J172" s="921"/>
      <c r="K172" s="921"/>
      <c r="L172" s="925"/>
    </row>
    <row r="173" spans="1:12" ht="24" x14ac:dyDescent="0.25">
      <c r="A173" s="918"/>
      <c r="B173" s="9" t="s">
        <v>34</v>
      </c>
      <c r="C173" s="13" t="s">
        <v>35</v>
      </c>
      <c r="D173" s="13" t="s">
        <v>36</v>
      </c>
      <c r="E173" s="13" t="s">
        <v>37</v>
      </c>
      <c r="F173" s="920"/>
      <c r="G173" s="920"/>
      <c r="H173" s="924" t="s">
        <v>38</v>
      </c>
      <c r="I173" s="924"/>
      <c r="J173" s="921" t="s">
        <v>31</v>
      </c>
      <c r="K173" s="921" t="s">
        <v>32</v>
      </c>
      <c r="L173" s="925">
        <v>1098.43</v>
      </c>
    </row>
    <row r="174" spans="1:12" ht="22.8" x14ac:dyDescent="0.25">
      <c r="A174" s="918"/>
      <c r="B174" s="14" t="s">
        <v>5145</v>
      </c>
      <c r="C174" s="14" t="s">
        <v>949</v>
      </c>
      <c r="D174" s="15">
        <v>43629</v>
      </c>
      <c r="E174" s="14" t="s">
        <v>5150</v>
      </c>
      <c r="F174" s="920"/>
      <c r="G174" s="920"/>
      <c r="H174" s="924"/>
      <c r="I174" s="924"/>
      <c r="J174" s="921"/>
      <c r="K174" s="921"/>
      <c r="L174" s="925"/>
    </row>
    <row r="175" spans="1:12" ht="24" x14ac:dyDescent="0.25">
      <c r="A175" s="918">
        <v>1832</v>
      </c>
      <c r="B175" s="9" t="s">
        <v>22</v>
      </c>
      <c r="C175" s="13" t="s">
        <v>23</v>
      </c>
      <c r="D175" s="13" t="s">
        <v>24</v>
      </c>
      <c r="E175" s="13" t="s">
        <v>25</v>
      </c>
      <c r="F175" s="919" t="s">
        <v>17</v>
      </c>
      <c r="G175" s="919"/>
      <c r="H175" s="920"/>
      <c r="I175" s="920"/>
      <c r="J175" s="920"/>
      <c r="K175" s="920"/>
      <c r="L175" s="920"/>
    </row>
    <row r="176" spans="1:12" x14ac:dyDescent="0.25">
      <c r="A176" s="918"/>
      <c r="B176" s="921" t="s">
        <v>5151</v>
      </c>
      <c r="C176" s="922" t="s">
        <v>5152</v>
      </c>
      <c r="D176" s="923">
        <v>43602</v>
      </c>
      <c r="E176" s="921" t="s">
        <v>233</v>
      </c>
      <c r="F176" s="921" t="s">
        <v>459</v>
      </c>
      <c r="G176" s="921"/>
      <c r="H176" s="924" t="s">
        <v>30</v>
      </c>
      <c r="I176" s="924"/>
      <c r="J176" s="14" t="s">
        <v>31</v>
      </c>
      <c r="K176" s="14" t="s">
        <v>32</v>
      </c>
      <c r="L176" s="16">
        <v>1279</v>
      </c>
    </row>
    <row r="177" spans="1:12" x14ac:dyDescent="0.25">
      <c r="A177" s="918"/>
      <c r="B177" s="921"/>
      <c r="C177" s="922"/>
      <c r="D177" s="923"/>
      <c r="E177" s="921"/>
      <c r="F177" s="921"/>
      <c r="G177" s="921"/>
      <c r="H177" s="924" t="s">
        <v>33</v>
      </c>
      <c r="I177" s="924"/>
      <c r="J177" s="921" t="s">
        <v>31</v>
      </c>
      <c r="K177" s="921" t="s">
        <v>31</v>
      </c>
      <c r="L177" s="925">
        <v>0</v>
      </c>
    </row>
    <row r="178" spans="1:12" x14ac:dyDescent="0.25">
      <c r="A178" s="918"/>
      <c r="B178" s="921"/>
      <c r="C178" s="922"/>
      <c r="D178" s="923"/>
      <c r="E178" s="921"/>
      <c r="F178" s="921"/>
      <c r="G178" s="921"/>
      <c r="H178" s="924"/>
      <c r="I178" s="924"/>
      <c r="J178" s="921"/>
      <c r="K178" s="921"/>
      <c r="L178" s="925"/>
    </row>
    <row r="179" spans="1:12" ht="24" x14ac:dyDescent="0.25">
      <c r="A179" s="918"/>
      <c r="B179" s="9" t="s">
        <v>34</v>
      </c>
      <c r="C179" s="13" t="s">
        <v>35</v>
      </c>
      <c r="D179" s="13" t="s">
        <v>36</v>
      </c>
      <c r="E179" s="13" t="s">
        <v>37</v>
      </c>
      <c r="F179" s="920"/>
      <c r="G179" s="920"/>
      <c r="H179" s="924" t="s">
        <v>38</v>
      </c>
      <c r="I179" s="924"/>
      <c r="J179" s="921" t="s">
        <v>31</v>
      </c>
      <c r="K179" s="921" t="s">
        <v>32</v>
      </c>
      <c r="L179" s="925">
        <v>120</v>
      </c>
    </row>
    <row r="180" spans="1:12" ht="22.8" x14ac:dyDescent="0.25">
      <c r="A180" s="918"/>
      <c r="B180" s="14" t="s">
        <v>105</v>
      </c>
      <c r="C180" s="14" t="s">
        <v>459</v>
      </c>
      <c r="D180" s="15">
        <v>43615</v>
      </c>
      <c r="E180" s="14" t="s">
        <v>5153</v>
      </c>
      <c r="F180" s="920"/>
      <c r="G180" s="920"/>
      <c r="H180" s="924"/>
      <c r="I180" s="924"/>
      <c r="J180" s="921"/>
      <c r="K180" s="921"/>
      <c r="L180" s="925"/>
    </row>
    <row r="181" spans="1:12" ht="24" x14ac:dyDescent="0.25">
      <c r="A181" s="918">
        <v>1833</v>
      </c>
      <c r="B181" s="9" t="s">
        <v>22</v>
      </c>
      <c r="C181" s="13" t="s">
        <v>23</v>
      </c>
      <c r="D181" s="13" t="s">
        <v>24</v>
      </c>
      <c r="E181" s="13" t="s">
        <v>25</v>
      </c>
      <c r="F181" s="919" t="s">
        <v>17</v>
      </c>
      <c r="G181" s="919"/>
      <c r="H181" s="920"/>
      <c r="I181" s="920"/>
      <c r="J181" s="920"/>
      <c r="K181" s="920"/>
      <c r="L181" s="920"/>
    </row>
    <row r="182" spans="1:12" x14ac:dyDescent="0.25">
      <c r="A182" s="918"/>
      <c r="B182" s="921" t="s">
        <v>5151</v>
      </c>
      <c r="C182" s="922" t="s">
        <v>5154</v>
      </c>
      <c r="D182" s="923">
        <v>43633</v>
      </c>
      <c r="E182" s="921" t="s">
        <v>151</v>
      </c>
      <c r="F182" s="921" t="s">
        <v>423</v>
      </c>
      <c r="G182" s="921"/>
      <c r="H182" s="924" t="s">
        <v>30</v>
      </c>
      <c r="I182" s="924"/>
      <c r="J182" s="14" t="s">
        <v>31</v>
      </c>
      <c r="K182" s="14" t="s">
        <v>32</v>
      </c>
      <c r="L182" s="16">
        <v>940</v>
      </c>
    </row>
    <row r="183" spans="1:12" x14ac:dyDescent="0.25">
      <c r="A183" s="918"/>
      <c r="B183" s="921"/>
      <c r="C183" s="922"/>
      <c r="D183" s="923"/>
      <c r="E183" s="921"/>
      <c r="F183" s="921"/>
      <c r="G183" s="921"/>
      <c r="H183" s="924" t="s">
        <v>33</v>
      </c>
      <c r="I183" s="924"/>
      <c r="J183" s="921" t="s">
        <v>31</v>
      </c>
      <c r="K183" s="921" t="s">
        <v>32</v>
      </c>
      <c r="L183" s="925">
        <v>551.97</v>
      </c>
    </row>
    <row r="184" spans="1:12" x14ac:dyDescent="0.25">
      <c r="A184" s="918"/>
      <c r="B184" s="921"/>
      <c r="C184" s="922"/>
      <c r="D184" s="923"/>
      <c r="E184" s="921"/>
      <c r="F184" s="921"/>
      <c r="G184" s="921"/>
      <c r="H184" s="924"/>
      <c r="I184" s="924"/>
      <c r="J184" s="921"/>
      <c r="K184" s="921"/>
      <c r="L184" s="925"/>
    </row>
    <row r="185" spans="1:12" ht="24" x14ac:dyDescent="0.25">
      <c r="A185" s="918"/>
      <c r="B185" s="9" t="s">
        <v>34</v>
      </c>
      <c r="C185" s="13" t="s">
        <v>35</v>
      </c>
      <c r="D185" s="13" t="s">
        <v>36</v>
      </c>
      <c r="E185" s="13" t="s">
        <v>37</v>
      </c>
      <c r="F185" s="920"/>
      <c r="G185" s="920"/>
      <c r="H185" s="924" t="s">
        <v>38</v>
      </c>
      <c r="I185" s="924"/>
      <c r="J185" s="921" t="s">
        <v>31</v>
      </c>
      <c r="K185" s="921" t="s">
        <v>31</v>
      </c>
      <c r="L185" s="925">
        <v>0</v>
      </c>
    </row>
    <row r="186" spans="1:12" ht="22.8" x14ac:dyDescent="0.25">
      <c r="A186" s="918"/>
      <c r="B186" s="14" t="s">
        <v>105</v>
      </c>
      <c r="C186" s="14" t="s">
        <v>423</v>
      </c>
      <c r="D186" s="15">
        <v>43637</v>
      </c>
      <c r="E186" s="14" t="s">
        <v>1459</v>
      </c>
      <c r="F186" s="920"/>
      <c r="G186" s="920"/>
      <c r="H186" s="924"/>
      <c r="I186" s="924"/>
      <c r="J186" s="921"/>
      <c r="K186" s="921"/>
      <c r="L186" s="925"/>
    </row>
    <row r="187" spans="1:12" ht="24" x14ac:dyDescent="0.25">
      <c r="A187" s="918">
        <v>1834</v>
      </c>
      <c r="B187" s="9" t="s">
        <v>22</v>
      </c>
      <c r="C187" s="13" t="s">
        <v>23</v>
      </c>
      <c r="D187" s="13" t="s">
        <v>24</v>
      </c>
      <c r="E187" s="13" t="s">
        <v>25</v>
      </c>
      <c r="F187" s="919" t="s">
        <v>17</v>
      </c>
      <c r="G187" s="919"/>
      <c r="H187" s="920"/>
      <c r="I187" s="920"/>
      <c r="J187" s="920"/>
      <c r="K187" s="920"/>
      <c r="L187" s="920"/>
    </row>
    <row r="188" spans="1:12" x14ac:dyDescent="0.25">
      <c r="A188" s="918"/>
      <c r="B188" s="921" t="s">
        <v>5155</v>
      </c>
      <c r="C188" s="921" t="s">
        <v>5156</v>
      </c>
      <c r="D188" s="923">
        <v>43598</v>
      </c>
      <c r="E188" s="921" t="s">
        <v>2235</v>
      </c>
      <c r="F188" s="921" t="s">
        <v>4578</v>
      </c>
      <c r="G188" s="921"/>
      <c r="H188" s="924" t="s">
        <v>30</v>
      </c>
      <c r="I188" s="924"/>
      <c r="J188" s="14" t="s">
        <v>31</v>
      </c>
      <c r="K188" s="14" t="s">
        <v>32</v>
      </c>
      <c r="L188" s="16">
        <v>128</v>
      </c>
    </row>
    <row r="189" spans="1:12" x14ac:dyDescent="0.25">
      <c r="A189" s="918"/>
      <c r="B189" s="921"/>
      <c r="C189" s="921"/>
      <c r="D189" s="923"/>
      <c r="E189" s="921"/>
      <c r="F189" s="921"/>
      <c r="G189" s="921"/>
      <c r="H189" s="924" t="s">
        <v>33</v>
      </c>
      <c r="I189" s="924"/>
      <c r="J189" s="14" t="s">
        <v>31</v>
      </c>
      <c r="K189" s="14" t="s">
        <v>32</v>
      </c>
      <c r="L189" s="16">
        <v>155</v>
      </c>
    </row>
    <row r="190" spans="1:12" ht="24" x14ac:dyDescent="0.25">
      <c r="A190" s="918"/>
      <c r="B190" s="9" t="s">
        <v>34</v>
      </c>
      <c r="C190" s="13" t="s">
        <v>35</v>
      </c>
      <c r="D190" s="13" t="s">
        <v>36</v>
      </c>
      <c r="E190" s="13" t="s">
        <v>37</v>
      </c>
      <c r="F190" s="920"/>
      <c r="G190" s="920"/>
      <c r="H190" s="924" t="s">
        <v>38</v>
      </c>
      <c r="I190" s="924"/>
      <c r="J190" s="921" t="s">
        <v>31</v>
      </c>
      <c r="K190" s="921" t="s">
        <v>31</v>
      </c>
      <c r="L190" s="925">
        <v>0</v>
      </c>
    </row>
    <row r="191" spans="1:12" ht="34.200000000000003" x14ac:dyDescent="0.25">
      <c r="A191" s="918"/>
      <c r="B191" s="14" t="s">
        <v>496</v>
      </c>
      <c r="C191" s="14" t="s">
        <v>4578</v>
      </c>
      <c r="D191" s="15">
        <v>43599</v>
      </c>
      <c r="E191" s="14" t="s">
        <v>1311</v>
      </c>
      <c r="F191" s="920"/>
      <c r="G191" s="920"/>
      <c r="H191" s="924"/>
      <c r="I191" s="924"/>
      <c r="J191" s="921"/>
      <c r="K191" s="921"/>
      <c r="L191" s="925"/>
    </row>
    <row r="192" spans="1:12" ht="24" x14ac:dyDescent="0.25">
      <c r="A192" s="918">
        <v>1835</v>
      </c>
      <c r="B192" s="9" t="s">
        <v>22</v>
      </c>
      <c r="C192" s="13" t="s">
        <v>23</v>
      </c>
      <c r="D192" s="13" t="s">
        <v>24</v>
      </c>
      <c r="E192" s="13" t="s">
        <v>25</v>
      </c>
      <c r="F192" s="919" t="s">
        <v>17</v>
      </c>
      <c r="G192" s="919"/>
      <c r="H192" s="920"/>
      <c r="I192" s="920"/>
      <c r="J192" s="920"/>
      <c r="K192" s="920"/>
      <c r="L192" s="920"/>
    </row>
    <row r="193" spans="1:12" x14ac:dyDescent="0.25">
      <c r="A193" s="918"/>
      <c r="B193" s="921" t="s">
        <v>5155</v>
      </c>
      <c r="C193" s="922" t="s">
        <v>5157</v>
      </c>
      <c r="D193" s="923">
        <v>43617</v>
      </c>
      <c r="E193" s="921" t="s">
        <v>842</v>
      </c>
      <c r="F193" s="921" t="s">
        <v>5158</v>
      </c>
      <c r="G193" s="921"/>
      <c r="H193" s="924" t="s">
        <v>30</v>
      </c>
      <c r="I193" s="924"/>
      <c r="J193" s="14" t="s">
        <v>31</v>
      </c>
      <c r="K193" s="14" t="s">
        <v>32</v>
      </c>
      <c r="L193" s="16">
        <v>990</v>
      </c>
    </row>
    <row r="194" spans="1:12" x14ac:dyDescent="0.25">
      <c r="A194" s="918"/>
      <c r="B194" s="921"/>
      <c r="C194" s="922"/>
      <c r="D194" s="923"/>
      <c r="E194" s="921"/>
      <c r="F194" s="921"/>
      <c r="G194" s="921"/>
      <c r="H194" s="924" t="s">
        <v>33</v>
      </c>
      <c r="I194" s="924"/>
      <c r="J194" s="14" t="s">
        <v>31</v>
      </c>
      <c r="K194" s="14" t="s">
        <v>32</v>
      </c>
      <c r="L194" s="16">
        <v>2968.26</v>
      </c>
    </row>
    <row r="195" spans="1:12" ht="24" x14ac:dyDescent="0.25">
      <c r="A195" s="918"/>
      <c r="B195" s="9" t="s">
        <v>34</v>
      </c>
      <c r="C195" s="13" t="s">
        <v>35</v>
      </c>
      <c r="D195" s="13" t="s">
        <v>36</v>
      </c>
      <c r="E195" s="13" t="s">
        <v>37</v>
      </c>
      <c r="F195" s="920"/>
      <c r="G195" s="920"/>
      <c r="H195" s="924" t="s">
        <v>38</v>
      </c>
      <c r="I195" s="924"/>
      <c r="J195" s="921" t="s">
        <v>31</v>
      </c>
      <c r="K195" s="921" t="s">
        <v>31</v>
      </c>
      <c r="L195" s="925">
        <v>0</v>
      </c>
    </row>
    <row r="196" spans="1:12" ht="34.200000000000003" x14ac:dyDescent="0.25">
      <c r="A196" s="918"/>
      <c r="B196" s="14" t="s">
        <v>496</v>
      </c>
      <c r="C196" s="14" t="s">
        <v>5158</v>
      </c>
      <c r="D196" s="15">
        <v>43624</v>
      </c>
      <c r="E196" s="14" t="s">
        <v>5159</v>
      </c>
      <c r="F196" s="920"/>
      <c r="G196" s="920"/>
      <c r="H196" s="924"/>
      <c r="I196" s="924"/>
      <c r="J196" s="921"/>
      <c r="K196" s="921"/>
      <c r="L196" s="925"/>
    </row>
    <row r="197" spans="1:12" ht="24" x14ac:dyDescent="0.25">
      <c r="A197" s="918">
        <v>1836</v>
      </c>
      <c r="B197" s="9" t="s">
        <v>22</v>
      </c>
      <c r="C197" s="13" t="s">
        <v>23</v>
      </c>
      <c r="D197" s="13" t="s">
        <v>24</v>
      </c>
      <c r="E197" s="13" t="s">
        <v>25</v>
      </c>
      <c r="F197" s="919" t="s">
        <v>17</v>
      </c>
      <c r="G197" s="919"/>
      <c r="H197" s="920"/>
      <c r="I197" s="920"/>
      <c r="J197" s="920"/>
      <c r="K197" s="920"/>
      <c r="L197" s="920"/>
    </row>
    <row r="198" spans="1:12" x14ac:dyDescent="0.25">
      <c r="A198" s="918"/>
      <c r="B198" s="921" t="s">
        <v>5155</v>
      </c>
      <c r="C198" s="922" t="s">
        <v>5160</v>
      </c>
      <c r="D198" s="923">
        <v>43667</v>
      </c>
      <c r="E198" s="921" t="s">
        <v>151</v>
      </c>
      <c r="F198" s="921" t="s">
        <v>5161</v>
      </c>
      <c r="G198" s="921"/>
      <c r="H198" s="924" t="s">
        <v>30</v>
      </c>
      <c r="I198" s="924"/>
      <c r="J198" s="14" t="s">
        <v>31</v>
      </c>
      <c r="K198" s="14" t="s">
        <v>32</v>
      </c>
      <c r="L198" s="16">
        <v>514</v>
      </c>
    </row>
    <row r="199" spans="1:12" x14ac:dyDescent="0.25">
      <c r="A199" s="918"/>
      <c r="B199" s="921"/>
      <c r="C199" s="922"/>
      <c r="D199" s="923"/>
      <c r="E199" s="921"/>
      <c r="F199" s="921"/>
      <c r="G199" s="921"/>
      <c r="H199" s="924" t="s">
        <v>33</v>
      </c>
      <c r="I199" s="924"/>
      <c r="J199" s="14" t="s">
        <v>31</v>
      </c>
      <c r="K199" s="14" t="s">
        <v>32</v>
      </c>
      <c r="L199" s="16">
        <v>987.99</v>
      </c>
    </row>
    <row r="200" spans="1:12" ht="24" x14ac:dyDescent="0.25">
      <c r="A200" s="918"/>
      <c r="B200" s="9" t="s">
        <v>34</v>
      </c>
      <c r="C200" s="13" t="s">
        <v>35</v>
      </c>
      <c r="D200" s="13" t="s">
        <v>36</v>
      </c>
      <c r="E200" s="13" t="s">
        <v>37</v>
      </c>
      <c r="F200" s="920"/>
      <c r="G200" s="920"/>
      <c r="H200" s="924" t="s">
        <v>38</v>
      </c>
      <c r="I200" s="924"/>
      <c r="J200" s="921" t="s">
        <v>31</v>
      </c>
      <c r="K200" s="921" t="s">
        <v>31</v>
      </c>
      <c r="L200" s="925">
        <v>0</v>
      </c>
    </row>
    <row r="201" spans="1:12" ht="34.200000000000003" x14ac:dyDescent="0.25">
      <c r="A201" s="918"/>
      <c r="B201" s="14" t="s">
        <v>496</v>
      </c>
      <c r="C201" s="14" t="s">
        <v>5161</v>
      </c>
      <c r="D201" s="15">
        <v>43669</v>
      </c>
      <c r="E201" s="14" t="s">
        <v>4344</v>
      </c>
      <c r="F201" s="920"/>
      <c r="G201" s="920"/>
      <c r="H201" s="924"/>
      <c r="I201" s="924"/>
      <c r="J201" s="921"/>
      <c r="K201" s="921"/>
      <c r="L201" s="925"/>
    </row>
    <row r="202" spans="1:12" ht="24" x14ac:dyDescent="0.25">
      <c r="A202" s="918">
        <v>1837</v>
      </c>
      <c r="B202" s="9" t="s">
        <v>22</v>
      </c>
      <c r="C202" s="13" t="s">
        <v>23</v>
      </c>
      <c r="D202" s="13" t="s">
        <v>24</v>
      </c>
      <c r="E202" s="13" t="s">
        <v>25</v>
      </c>
      <c r="F202" s="919" t="s">
        <v>17</v>
      </c>
      <c r="G202" s="919"/>
      <c r="H202" s="920"/>
      <c r="I202" s="920"/>
      <c r="J202" s="920"/>
      <c r="K202" s="920"/>
      <c r="L202" s="920"/>
    </row>
    <row r="203" spans="1:12" x14ac:dyDescent="0.25">
      <c r="A203" s="918"/>
      <c r="B203" s="921" t="s">
        <v>5162</v>
      </c>
      <c r="C203" s="922" t="s">
        <v>5163</v>
      </c>
      <c r="D203" s="923">
        <v>43701</v>
      </c>
      <c r="E203" s="921" t="s">
        <v>1363</v>
      </c>
      <c r="F203" s="921" t="s">
        <v>2163</v>
      </c>
      <c r="G203" s="921"/>
      <c r="H203" s="924" t="s">
        <v>30</v>
      </c>
      <c r="I203" s="924"/>
      <c r="J203" s="14" t="s">
        <v>31</v>
      </c>
      <c r="K203" s="14" t="s">
        <v>31</v>
      </c>
      <c r="L203" s="16">
        <v>0</v>
      </c>
    </row>
    <row r="204" spans="1:12" x14ac:dyDescent="0.25">
      <c r="A204" s="918"/>
      <c r="B204" s="921"/>
      <c r="C204" s="922"/>
      <c r="D204" s="923"/>
      <c r="E204" s="921"/>
      <c r="F204" s="921"/>
      <c r="G204" s="921"/>
      <c r="H204" s="924" t="s">
        <v>33</v>
      </c>
      <c r="I204" s="924"/>
      <c r="J204" s="14" t="s">
        <v>31</v>
      </c>
      <c r="K204" s="14" t="s">
        <v>31</v>
      </c>
      <c r="L204" s="16">
        <v>0</v>
      </c>
    </row>
    <row r="205" spans="1:12" ht="24" x14ac:dyDescent="0.25">
      <c r="A205" s="918"/>
      <c r="B205" s="9" t="s">
        <v>34</v>
      </c>
      <c r="C205" s="13" t="s">
        <v>35</v>
      </c>
      <c r="D205" s="13" t="s">
        <v>36</v>
      </c>
      <c r="E205" s="13" t="s">
        <v>37</v>
      </c>
      <c r="F205" s="920"/>
      <c r="G205" s="920"/>
      <c r="H205" s="924" t="s">
        <v>38</v>
      </c>
      <c r="I205" s="924"/>
      <c r="J205" s="921" t="s">
        <v>31</v>
      </c>
      <c r="K205" s="921" t="s">
        <v>32</v>
      </c>
      <c r="L205" s="925">
        <v>485</v>
      </c>
    </row>
    <row r="206" spans="1:12" ht="22.8" x14ac:dyDescent="0.25">
      <c r="A206" s="918"/>
      <c r="B206" s="14" t="s">
        <v>5164</v>
      </c>
      <c r="C206" s="14" t="s">
        <v>2163</v>
      </c>
      <c r="D206" s="15">
        <v>43707</v>
      </c>
      <c r="E206" s="14" t="s">
        <v>3270</v>
      </c>
      <c r="F206" s="920"/>
      <c r="G206" s="920"/>
      <c r="H206" s="924"/>
      <c r="I206" s="924"/>
      <c r="J206" s="921"/>
      <c r="K206" s="921"/>
      <c r="L206" s="925"/>
    </row>
    <row r="207" spans="1:12" ht="24" x14ac:dyDescent="0.25">
      <c r="A207" s="918">
        <v>1838</v>
      </c>
      <c r="B207" s="9" t="s">
        <v>22</v>
      </c>
      <c r="C207" s="13" t="s">
        <v>23</v>
      </c>
      <c r="D207" s="13" t="s">
        <v>24</v>
      </c>
      <c r="E207" s="13" t="s">
        <v>25</v>
      </c>
      <c r="F207" s="919" t="s">
        <v>17</v>
      </c>
      <c r="G207" s="919"/>
      <c r="H207" s="920"/>
      <c r="I207" s="920"/>
      <c r="J207" s="920"/>
      <c r="K207" s="920"/>
      <c r="L207" s="920"/>
    </row>
    <row r="208" spans="1:12" x14ac:dyDescent="0.25">
      <c r="A208" s="918"/>
      <c r="B208" s="921" t="s">
        <v>5165</v>
      </c>
      <c r="C208" s="922" t="s">
        <v>5166</v>
      </c>
      <c r="D208" s="923">
        <v>43699</v>
      </c>
      <c r="E208" s="921" t="s">
        <v>5167</v>
      </c>
      <c r="F208" s="921" t="s">
        <v>5168</v>
      </c>
      <c r="G208" s="921"/>
      <c r="H208" s="924" t="s">
        <v>30</v>
      </c>
      <c r="I208" s="924"/>
      <c r="J208" s="14" t="s">
        <v>31</v>
      </c>
      <c r="K208" s="14" t="s">
        <v>32</v>
      </c>
      <c r="L208" s="16">
        <v>320</v>
      </c>
    </row>
    <row r="209" spans="1:12" x14ac:dyDescent="0.25">
      <c r="A209" s="918"/>
      <c r="B209" s="921"/>
      <c r="C209" s="922"/>
      <c r="D209" s="923"/>
      <c r="E209" s="921"/>
      <c r="F209" s="921"/>
      <c r="G209" s="921"/>
      <c r="H209" s="924" t="s">
        <v>33</v>
      </c>
      <c r="I209" s="924"/>
      <c r="J209" s="921" t="s">
        <v>31</v>
      </c>
      <c r="K209" s="921" t="s">
        <v>32</v>
      </c>
      <c r="L209" s="925">
        <v>346.5</v>
      </c>
    </row>
    <row r="210" spans="1:12" x14ac:dyDescent="0.25">
      <c r="A210" s="918"/>
      <c r="B210" s="921"/>
      <c r="C210" s="922"/>
      <c r="D210" s="923"/>
      <c r="E210" s="921"/>
      <c r="F210" s="921"/>
      <c r="G210" s="921"/>
      <c r="H210" s="924"/>
      <c r="I210" s="924"/>
      <c r="J210" s="921"/>
      <c r="K210" s="921"/>
      <c r="L210" s="925"/>
    </row>
    <row r="211" spans="1:12" ht="24" x14ac:dyDescent="0.25">
      <c r="A211" s="918"/>
      <c r="B211" s="9" t="s">
        <v>34</v>
      </c>
      <c r="C211" s="13" t="s">
        <v>35</v>
      </c>
      <c r="D211" s="13" t="s">
        <v>36</v>
      </c>
      <c r="E211" s="13" t="s">
        <v>37</v>
      </c>
      <c r="F211" s="920"/>
      <c r="G211" s="920"/>
      <c r="H211" s="924" t="s">
        <v>38</v>
      </c>
      <c r="I211" s="924"/>
      <c r="J211" s="921" t="s">
        <v>31</v>
      </c>
      <c r="K211" s="921" t="s">
        <v>32</v>
      </c>
      <c r="L211" s="925">
        <v>195.5</v>
      </c>
    </row>
    <row r="212" spans="1:12" ht="22.8" x14ac:dyDescent="0.25">
      <c r="A212" s="918"/>
      <c r="B212" s="14" t="s">
        <v>1021</v>
      </c>
      <c r="C212" s="14" t="s">
        <v>5168</v>
      </c>
      <c r="D212" s="15">
        <v>43701</v>
      </c>
      <c r="E212" s="14" t="s">
        <v>199</v>
      </c>
      <c r="F212" s="920"/>
      <c r="G212" s="920"/>
      <c r="H212" s="924"/>
      <c r="I212" s="924"/>
      <c r="J212" s="921"/>
      <c r="K212" s="921"/>
      <c r="L212" s="925"/>
    </row>
    <row r="213" spans="1:12" ht="24" x14ac:dyDescent="0.25">
      <c r="A213" s="918">
        <v>1839</v>
      </c>
      <c r="B213" s="9" t="s">
        <v>22</v>
      </c>
      <c r="C213" s="13" t="s">
        <v>23</v>
      </c>
      <c r="D213" s="13" t="s">
        <v>24</v>
      </c>
      <c r="E213" s="13" t="s">
        <v>25</v>
      </c>
      <c r="F213" s="919" t="s">
        <v>17</v>
      </c>
      <c r="G213" s="919"/>
      <c r="H213" s="920"/>
      <c r="I213" s="920"/>
      <c r="J213" s="920"/>
      <c r="K213" s="920"/>
      <c r="L213" s="920"/>
    </row>
    <row r="214" spans="1:12" x14ac:dyDescent="0.25">
      <c r="A214" s="918"/>
      <c r="B214" s="921" t="s">
        <v>5169</v>
      </c>
      <c r="C214" s="922" t="s">
        <v>5170</v>
      </c>
      <c r="D214" s="923">
        <v>43562</v>
      </c>
      <c r="E214" s="921" t="s">
        <v>5171</v>
      </c>
      <c r="F214" s="921" t="s">
        <v>5172</v>
      </c>
      <c r="G214" s="921"/>
      <c r="H214" s="924" t="s">
        <v>30</v>
      </c>
      <c r="I214" s="924"/>
      <c r="J214" s="14" t="s">
        <v>31</v>
      </c>
      <c r="K214" s="14" t="s">
        <v>31</v>
      </c>
      <c r="L214" s="16">
        <v>0</v>
      </c>
    </row>
    <row r="215" spans="1:12" x14ac:dyDescent="0.25">
      <c r="A215" s="918"/>
      <c r="B215" s="921"/>
      <c r="C215" s="922"/>
      <c r="D215" s="923"/>
      <c r="E215" s="921"/>
      <c r="F215" s="921"/>
      <c r="G215" s="921"/>
      <c r="H215" s="924" t="s">
        <v>33</v>
      </c>
      <c r="I215" s="924"/>
      <c r="J215" s="14" t="s">
        <v>31</v>
      </c>
      <c r="K215" s="14" t="s">
        <v>31</v>
      </c>
      <c r="L215" s="16">
        <v>0</v>
      </c>
    </row>
    <row r="216" spans="1:12" ht="24" x14ac:dyDescent="0.25">
      <c r="A216" s="918"/>
      <c r="B216" s="9" t="s">
        <v>34</v>
      </c>
      <c r="C216" s="13" t="s">
        <v>35</v>
      </c>
      <c r="D216" s="13" t="s">
        <v>36</v>
      </c>
      <c r="E216" s="13" t="s">
        <v>37</v>
      </c>
      <c r="F216" s="920"/>
      <c r="G216" s="920"/>
      <c r="H216" s="924" t="s">
        <v>38</v>
      </c>
      <c r="I216" s="924"/>
      <c r="J216" s="921" t="s">
        <v>31</v>
      </c>
      <c r="K216" s="921" t="s">
        <v>32</v>
      </c>
      <c r="L216" s="925">
        <v>600</v>
      </c>
    </row>
    <row r="217" spans="1:12" ht="22.8" x14ac:dyDescent="0.25">
      <c r="A217" s="918"/>
      <c r="B217" s="14" t="s">
        <v>5173</v>
      </c>
      <c r="C217" s="14" t="s">
        <v>5172</v>
      </c>
      <c r="D217" s="15">
        <v>43567</v>
      </c>
      <c r="E217" s="14" t="s">
        <v>2807</v>
      </c>
      <c r="F217" s="920"/>
      <c r="G217" s="920"/>
      <c r="H217" s="924"/>
      <c r="I217" s="924"/>
      <c r="J217" s="921"/>
      <c r="K217" s="921"/>
      <c r="L217" s="925"/>
    </row>
    <row r="218" spans="1:12" ht="24" x14ac:dyDescent="0.25">
      <c r="A218" s="918">
        <v>1840</v>
      </c>
      <c r="B218" s="9" t="s">
        <v>22</v>
      </c>
      <c r="C218" s="13" t="s">
        <v>23</v>
      </c>
      <c r="D218" s="13" t="s">
        <v>24</v>
      </c>
      <c r="E218" s="13" t="s">
        <v>25</v>
      </c>
      <c r="F218" s="919" t="s">
        <v>17</v>
      </c>
      <c r="G218" s="919"/>
      <c r="H218" s="920"/>
      <c r="I218" s="920"/>
      <c r="J218" s="920"/>
      <c r="K218" s="920"/>
      <c r="L218" s="920"/>
    </row>
    <row r="219" spans="1:12" x14ac:dyDescent="0.25">
      <c r="A219" s="918"/>
      <c r="B219" s="921" t="s">
        <v>5174</v>
      </c>
      <c r="C219" s="921" t="s">
        <v>5175</v>
      </c>
      <c r="D219" s="923">
        <v>43563</v>
      </c>
      <c r="E219" s="921" t="s">
        <v>298</v>
      </c>
      <c r="F219" s="921" t="s">
        <v>856</v>
      </c>
      <c r="G219" s="921"/>
      <c r="H219" s="924" t="s">
        <v>30</v>
      </c>
      <c r="I219" s="924"/>
      <c r="J219" s="14" t="s">
        <v>31</v>
      </c>
      <c r="K219" s="14" t="s">
        <v>32</v>
      </c>
      <c r="L219" s="16">
        <v>723.5</v>
      </c>
    </row>
    <row r="220" spans="1:12" x14ac:dyDescent="0.25">
      <c r="A220" s="918"/>
      <c r="B220" s="921"/>
      <c r="C220" s="921"/>
      <c r="D220" s="923"/>
      <c r="E220" s="921"/>
      <c r="F220" s="921"/>
      <c r="G220" s="921"/>
      <c r="H220" s="924" t="s">
        <v>33</v>
      </c>
      <c r="I220" s="924"/>
      <c r="J220" s="14" t="s">
        <v>31</v>
      </c>
      <c r="K220" s="14" t="s">
        <v>32</v>
      </c>
      <c r="L220" s="16">
        <v>400</v>
      </c>
    </row>
    <row r="221" spans="1:12" ht="24" x14ac:dyDescent="0.25">
      <c r="A221" s="918"/>
      <c r="B221" s="9" t="s">
        <v>34</v>
      </c>
      <c r="C221" s="13" t="s">
        <v>35</v>
      </c>
      <c r="D221" s="13" t="s">
        <v>36</v>
      </c>
      <c r="E221" s="13" t="s">
        <v>37</v>
      </c>
      <c r="F221" s="920"/>
      <c r="G221" s="920"/>
      <c r="H221" s="924" t="s">
        <v>38</v>
      </c>
      <c r="I221" s="924"/>
      <c r="J221" s="921" t="s">
        <v>31</v>
      </c>
      <c r="K221" s="921" t="s">
        <v>32</v>
      </c>
      <c r="L221" s="925">
        <v>50</v>
      </c>
    </row>
    <row r="222" spans="1:12" ht="22.8" x14ac:dyDescent="0.25">
      <c r="A222" s="918"/>
      <c r="B222" s="14" t="s">
        <v>5176</v>
      </c>
      <c r="C222" s="14" t="s">
        <v>856</v>
      </c>
      <c r="D222" s="15">
        <v>43565</v>
      </c>
      <c r="E222" s="14" t="s">
        <v>2660</v>
      </c>
      <c r="F222" s="920"/>
      <c r="G222" s="920"/>
      <c r="H222" s="924"/>
      <c r="I222" s="924"/>
      <c r="J222" s="921"/>
      <c r="K222" s="921"/>
      <c r="L222" s="925"/>
    </row>
    <row r="223" spans="1:12" ht="24" x14ac:dyDescent="0.25">
      <c r="A223" s="918">
        <v>1841</v>
      </c>
      <c r="B223" s="9" t="s">
        <v>22</v>
      </c>
      <c r="C223" s="13" t="s">
        <v>23</v>
      </c>
      <c r="D223" s="13" t="s">
        <v>24</v>
      </c>
      <c r="E223" s="13" t="s">
        <v>25</v>
      </c>
      <c r="F223" s="919" t="s">
        <v>17</v>
      </c>
      <c r="G223" s="919"/>
      <c r="H223" s="920"/>
      <c r="I223" s="920"/>
      <c r="J223" s="920"/>
      <c r="K223" s="920"/>
      <c r="L223" s="920"/>
    </row>
    <row r="224" spans="1:12" x14ac:dyDescent="0.25">
      <c r="A224" s="918"/>
      <c r="B224" s="921" t="s">
        <v>5177</v>
      </c>
      <c r="C224" s="922" t="s">
        <v>5178</v>
      </c>
      <c r="D224" s="923">
        <v>43658</v>
      </c>
      <c r="E224" s="921" t="s">
        <v>43</v>
      </c>
      <c r="F224" s="921" t="s">
        <v>3101</v>
      </c>
      <c r="G224" s="921"/>
      <c r="H224" s="924" t="s">
        <v>30</v>
      </c>
      <c r="I224" s="924"/>
      <c r="J224" s="14" t="s">
        <v>31</v>
      </c>
      <c r="K224" s="14" t="s">
        <v>32</v>
      </c>
      <c r="L224" s="16">
        <v>1056</v>
      </c>
    </row>
    <row r="225" spans="1:12" x14ac:dyDescent="0.25">
      <c r="A225" s="918"/>
      <c r="B225" s="921"/>
      <c r="C225" s="922"/>
      <c r="D225" s="923"/>
      <c r="E225" s="921"/>
      <c r="F225" s="921"/>
      <c r="G225" s="921"/>
      <c r="H225" s="924" t="s">
        <v>33</v>
      </c>
      <c r="I225" s="924"/>
      <c r="J225" s="921" t="s">
        <v>31</v>
      </c>
      <c r="K225" s="921" t="s">
        <v>32</v>
      </c>
      <c r="L225" s="925">
        <v>1200</v>
      </c>
    </row>
    <row r="226" spans="1:12" x14ac:dyDescent="0.25">
      <c r="A226" s="918"/>
      <c r="B226" s="921"/>
      <c r="C226" s="922"/>
      <c r="D226" s="923"/>
      <c r="E226" s="921"/>
      <c r="F226" s="921"/>
      <c r="G226" s="921"/>
      <c r="H226" s="924"/>
      <c r="I226" s="924"/>
      <c r="J226" s="921"/>
      <c r="K226" s="921"/>
      <c r="L226" s="925"/>
    </row>
    <row r="227" spans="1:12" ht="24" x14ac:dyDescent="0.25">
      <c r="A227" s="918"/>
      <c r="B227" s="9" t="s">
        <v>34</v>
      </c>
      <c r="C227" s="13" t="s">
        <v>35</v>
      </c>
      <c r="D227" s="13" t="s">
        <v>36</v>
      </c>
      <c r="E227" s="13" t="s">
        <v>37</v>
      </c>
      <c r="F227" s="920"/>
      <c r="G227" s="920"/>
      <c r="H227" s="924" t="s">
        <v>38</v>
      </c>
      <c r="I227" s="924"/>
      <c r="J227" s="921" t="s">
        <v>31</v>
      </c>
      <c r="K227" s="921" t="s">
        <v>31</v>
      </c>
      <c r="L227" s="925">
        <v>0</v>
      </c>
    </row>
    <row r="228" spans="1:12" ht="22.8" x14ac:dyDescent="0.25">
      <c r="A228" s="918"/>
      <c r="B228" s="14" t="s">
        <v>1693</v>
      </c>
      <c r="C228" s="14" t="s">
        <v>3101</v>
      </c>
      <c r="D228" s="15">
        <v>43664</v>
      </c>
      <c r="E228" s="14" t="s">
        <v>5179</v>
      </c>
      <c r="F228" s="920"/>
      <c r="G228" s="920"/>
      <c r="H228" s="924"/>
      <c r="I228" s="924"/>
      <c r="J228" s="921"/>
      <c r="K228" s="921"/>
      <c r="L228" s="925"/>
    </row>
    <row r="229" spans="1:12" ht="24" x14ac:dyDescent="0.25">
      <c r="A229" s="918">
        <v>1842</v>
      </c>
      <c r="B229" s="9" t="s">
        <v>22</v>
      </c>
      <c r="C229" s="13" t="s">
        <v>23</v>
      </c>
      <c r="D229" s="13" t="s">
        <v>24</v>
      </c>
      <c r="E229" s="13" t="s">
        <v>25</v>
      </c>
      <c r="F229" s="919" t="s">
        <v>17</v>
      </c>
      <c r="G229" s="919"/>
      <c r="H229" s="920"/>
      <c r="I229" s="920"/>
      <c r="J229" s="920"/>
      <c r="K229" s="920"/>
      <c r="L229" s="920"/>
    </row>
    <row r="230" spans="1:12" x14ac:dyDescent="0.25">
      <c r="A230" s="918"/>
      <c r="B230" s="921" t="s">
        <v>5177</v>
      </c>
      <c r="C230" s="922" t="s">
        <v>5180</v>
      </c>
      <c r="D230" s="923">
        <v>43719</v>
      </c>
      <c r="E230" s="921" t="s">
        <v>351</v>
      </c>
      <c r="F230" s="921" t="s">
        <v>5181</v>
      </c>
      <c r="G230" s="921"/>
      <c r="H230" s="924" t="s">
        <v>30</v>
      </c>
      <c r="I230" s="924"/>
      <c r="J230" s="14" t="s">
        <v>31</v>
      </c>
      <c r="K230" s="14" t="s">
        <v>32</v>
      </c>
      <c r="L230" s="16">
        <v>375.24</v>
      </c>
    </row>
    <row r="231" spans="1:12" x14ac:dyDescent="0.25">
      <c r="A231" s="918"/>
      <c r="B231" s="921"/>
      <c r="C231" s="922"/>
      <c r="D231" s="923"/>
      <c r="E231" s="921"/>
      <c r="F231" s="921"/>
      <c r="G231" s="921"/>
      <c r="H231" s="924" t="s">
        <v>33</v>
      </c>
      <c r="I231" s="924"/>
      <c r="J231" s="921" t="s">
        <v>31</v>
      </c>
      <c r="K231" s="921" t="s">
        <v>32</v>
      </c>
      <c r="L231" s="925">
        <v>483</v>
      </c>
    </row>
    <row r="232" spans="1:12" x14ac:dyDescent="0.25">
      <c r="A232" s="918"/>
      <c r="B232" s="921"/>
      <c r="C232" s="922"/>
      <c r="D232" s="923"/>
      <c r="E232" s="921"/>
      <c r="F232" s="921"/>
      <c r="G232" s="921"/>
      <c r="H232" s="924"/>
      <c r="I232" s="924"/>
      <c r="J232" s="921"/>
      <c r="K232" s="921"/>
      <c r="L232" s="925"/>
    </row>
    <row r="233" spans="1:12" ht="24" x14ac:dyDescent="0.25">
      <c r="A233" s="918"/>
      <c r="B233" s="9" t="s">
        <v>34</v>
      </c>
      <c r="C233" s="13" t="s">
        <v>35</v>
      </c>
      <c r="D233" s="13" t="s">
        <v>36</v>
      </c>
      <c r="E233" s="13" t="s">
        <v>37</v>
      </c>
      <c r="F233" s="920"/>
      <c r="G233" s="920"/>
      <c r="H233" s="924" t="s">
        <v>38</v>
      </c>
      <c r="I233" s="924"/>
      <c r="J233" s="921" t="s">
        <v>31</v>
      </c>
      <c r="K233" s="921" t="s">
        <v>32</v>
      </c>
      <c r="L233" s="925">
        <v>50</v>
      </c>
    </row>
    <row r="234" spans="1:12" ht="22.8" x14ac:dyDescent="0.25">
      <c r="A234" s="918"/>
      <c r="B234" s="14" t="s">
        <v>1693</v>
      </c>
      <c r="C234" s="14" t="s">
        <v>5181</v>
      </c>
      <c r="D234" s="15">
        <v>43721</v>
      </c>
      <c r="E234" s="14" t="s">
        <v>165</v>
      </c>
      <c r="F234" s="920"/>
      <c r="G234" s="920"/>
      <c r="H234" s="924"/>
      <c r="I234" s="924"/>
      <c r="J234" s="921"/>
      <c r="K234" s="921"/>
      <c r="L234" s="925"/>
    </row>
    <row r="235" spans="1:12" ht="24" x14ac:dyDescent="0.25">
      <c r="A235" s="918">
        <v>1843</v>
      </c>
      <c r="B235" s="9" t="s">
        <v>22</v>
      </c>
      <c r="C235" s="13" t="s">
        <v>23</v>
      </c>
      <c r="D235" s="13" t="s">
        <v>24</v>
      </c>
      <c r="E235" s="13" t="s">
        <v>25</v>
      </c>
      <c r="F235" s="919" t="s">
        <v>17</v>
      </c>
      <c r="G235" s="919"/>
      <c r="H235" s="920"/>
      <c r="I235" s="920"/>
      <c r="J235" s="920"/>
      <c r="K235" s="920"/>
      <c r="L235" s="920"/>
    </row>
    <row r="236" spans="1:12" x14ac:dyDescent="0.25">
      <c r="A236" s="918"/>
      <c r="B236" s="921" t="s">
        <v>5182</v>
      </c>
      <c r="C236" s="922" t="s">
        <v>5183</v>
      </c>
      <c r="D236" s="923">
        <v>43578</v>
      </c>
      <c r="E236" s="921" t="s">
        <v>207</v>
      </c>
      <c r="F236" s="921" t="s">
        <v>208</v>
      </c>
      <c r="G236" s="921"/>
      <c r="H236" s="924" t="s">
        <v>30</v>
      </c>
      <c r="I236" s="924"/>
      <c r="J236" s="14" t="s">
        <v>31</v>
      </c>
      <c r="K236" s="14" t="s">
        <v>31</v>
      </c>
      <c r="L236" s="16">
        <v>0</v>
      </c>
    </row>
    <row r="237" spans="1:12" x14ac:dyDescent="0.25">
      <c r="A237" s="918"/>
      <c r="B237" s="921"/>
      <c r="C237" s="922"/>
      <c r="D237" s="923"/>
      <c r="E237" s="921"/>
      <c r="F237" s="921"/>
      <c r="G237" s="921"/>
      <c r="H237" s="924" t="s">
        <v>33</v>
      </c>
      <c r="I237" s="924"/>
      <c r="J237" s="14" t="s">
        <v>31</v>
      </c>
      <c r="K237" s="14" t="s">
        <v>31</v>
      </c>
      <c r="L237" s="16">
        <v>0</v>
      </c>
    </row>
    <row r="238" spans="1:12" ht="24" x14ac:dyDescent="0.25">
      <c r="A238" s="918"/>
      <c r="B238" s="9" t="s">
        <v>34</v>
      </c>
      <c r="C238" s="13" t="s">
        <v>35</v>
      </c>
      <c r="D238" s="13" t="s">
        <v>36</v>
      </c>
      <c r="E238" s="13" t="s">
        <v>37</v>
      </c>
      <c r="F238" s="920"/>
      <c r="G238" s="920"/>
      <c r="H238" s="924" t="s">
        <v>38</v>
      </c>
      <c r="I238" s="924"/>
      <c r="J238" s="921" t="s">
        <v>31</v>
      </c>
      <c r="K238" s="921" t="s">
        <v>32</v>
      </c>
      <c r="L238" s="925">
        <v>1515</v>
      </c>
    </row>
    <row r="239" spans="1:12" ht="22.8" x14ac:dyDescent="0.25">
      <c r="A239" s="918"/>
      <c r="B239" s="14" t="s">
        <v>39</v>
      </c>
      <c r="C239" s="14" t="s">
        <v>208</v>
      </c>
      <c r="D239" s="15">
        <v>43582</v>
      </c>
      <c r="E239" s="14" t="s">
        <v>514</v>
      </c>
      <c r="F239" s="920"/>
      <c r="G239" s="920"/>
      <c r="H239" s="924"/>
      <c r="I239" s="924"/>
      <c r="J239" s="921"/>
      <c r="K239" s="921"/>
      <c r="L239" s="925"/>
    </row>
    <row r="240" spans="1:12" ht="24" x14ac:dyDescent="0.25">
      <c r="A240" s="918">
        <v>1844</v>
      </c>
      <c r="B240" s="9" t="s">
        <v>22</v>
      </c>
      <c r="C240" s="13" t="s">
        <v>23</v>
      </c>
      <c r="D240" s="13" t="s">
        <v>24</v>
      </c>
      <c r="E240" s="13" t="s">
        <v>25</v>
      </c>
      <c r="F240" s="919" t="s">
        <v>17</v>
      </c>
      <c r="G240" s="919"/>
      <c r="H240" s="920"/>
      <c r="I240" s="920"/>
      <c r="J240" s="920"/>
      <c r="K240" s="920"/>
      <c r="L240" s="920"/>
    </row>
    <row r="241" spans="1:12" x14ac:dyDescent="0.25">
      <c r="A241" s="918"/>
      <c r="B241" s="921" t="s">
        <v>5182</v>
      </c>
      <c r="C241" s="922" t="s">
        <v>5184</v>
      </c>
      <c r="D241" s="923">
        <v>43720</v>
      </c>
      <c r="E241" s="921" t="s">
        <v>5185</v>
      </c>
      <c r="F241" s="921" t="s">
        <v>609</v>
      </c>
      <c r="G241" s="921"/>
      <c r="H241" s="924" t="s">
        <v>30</v>
      </c>
      <c r="I241" s="924"/>
      <c r="J241" s="14" t="s">
        <v>31</v>
      </c>
      <c r="K241" s="14" t="s">
        <v>32</v>
      </c>
      <c r="L241" s="16">
        <v>1019.88</v>
      </c>
    </row>
    <row r="242" spans="1:12" x14ac:dyDescent="0.25">
      <c r="A242" s="918"/>
      <c r="B242" s="921"/>
      <c r="C242" s="922"/>
      <c r="D242" s="923"/>
      <c r="E242" s="921"/>
      <c r="F242" s="921"/>
      <c r="G242" s="921"/>
      <c r="H242" s="924" t="s">
        <v>33</v>
      </c>
      <c r="I242" s="924"/>
      <c r="J242" s="14" t="s">
        <v>31</v>
      </c>
      <c r="K242" s="14" t="s">
        <v>31</v>
      </c>
      <c r="L242" s="16">
        <v>0</v>
      </c>
    </row>
    <row r="243" spans="1:12" ht="24" x14ac:dyDescent="0.25">
      <c r="A243" s="918"/>
      <c r="B243" s="9" t="s">
        <v>34</v>
      </c>
      <c r="C243" s="13" t="s">
        <v>35</v>
      </c>
      <c r="D243" s="13" t="s">
        <v>36</v>
      </c>
      <c r="E243" s="13" t="s">
        <v>37</v>
      </c>
      <c r="F243" s="920"/>
      <c r="G243" s="920"/>
      <c r="H243" s="924" t="s">
        <v>38</v>
      </c>
      <c r="I243" s="924"/>
      <c r="J243" s="921" t="s">
        <v>31</v>
      </c>
      <c r="K243" s="921" t="s">
        <v>32</v>
      </c>
      <c r="L243" s="925">
        <v>561</v>
      </c>
    </row>
    <row r="244" spans="1:12" ht="22.8" x14ac:dyDescent="0.25">
      <c r="A244" s="918"/>
      <c r="B244" s="14" t="s">
        <v>39</v>
      </c>
      <c r="C244" s="14" t="s">
        <v>609</v>
      </c>
      <c r="D244" s="15">
        <v>43725</v>
      </c>
      <c r="E244" s="14" t="s">
        <v>5186</v>
      </c>
      <c r="F244" s="920"/>
      <c r="G244" s="920"/>
      <c r="H244" s="924"/>
      <c r="I244" s="924"/>
      <c r="J244" s="921"/>
      <c r="K244" s="921"/>
      <c r="L244" s="925"/>
    </row>
    <row r="245" spans="1:12" ht="24" x14ac:dyDescent="0.25">
      <c r="A245" s="918">
        <v>1845</v>
      </c>
      <c r="B245" s="9" t="s">
        <v>22</v>
      </c>
      <c r="C245" s="13" t="s">
        <v>23</v>
      </c>
      <c r="D245" s="13" t="s">
        <v>24</v>
      </c>
      <c r="E245" s="13" t="s">
        <v>25</v>
      </c>
      <c r="F245" s="919" t="s">
        <v>17</v>
      </c>
      <c r="G245" s="919"/>
      <c r="H245" s="920"/>
      <c r="I245" s="920"/>
      <c r="J245" s="920"/>
      <c r="K245" s="920"/>
      <c r="L245" s="920"/>
    </row>
    <row r="246" spans="1:12" x14ac:dyDescent="0.25">
      <c r="A246" s="918"/>
      <c r="B246" s="921" t="s">
        <v>5187</v>
      </c>
      <c r="C246" s="922" t="s">
        <v>5188</v>
      </c>
      <c r="D246" s="923">
        <v>43645</v>
      </c>
      <c r="E246" s="921" t="s">
        <v>1135</v>
      </c>
      <c r="F246" s="921" t="s">
        <v>4845</v>
      </c>
      <c r="G246" s="921"/>
      <c r="H246" s="924" t="s">
        <v>30</v>
      </c>
      <c r="I246" s="924"/>
      <c r="J246" s="14" t="s">
        <v>31</v>
      </c>
      <c r="K246" s="14" t="s">
        <v>32</v>
      </c>
      <c r="L246" s="16">
        <v>1237.3600000000001</v>
      </c>
    </row>
    <row r="247" spans="1:12" x14ac:dyDescent="0.25">
      <c r="A247" s="918"/>
      <c r="B247" s="921"/>
      <c r="C247" s="922"/>
      <c r="D247" s="923"/>
      <c r="E247" s="921"/>
      <c r="F247" s="921"/>
      <c r="G247" s="921"/>
      <c r="H247" s="924" t="s">
        <v>33</v>
      </c>
      <c r="I247" s="924"/>
      <c r="J247" s="14" t="s">
        <v>31</v>
      </c>
      <c r="K247" s="14" t="s">
        <v>32</v>
      </c>
      <c r="L247" s="16">
        <v>2139.6799999999998</v>
      </c>
    </row>
    <row r="248" spans="1:12" ht="24" x14ac:dyDescent="0.25">
      <c r="A248" s="918"/>
      <c r="B248" s="9" t="s">
        <v>34</v>
      </c>
      <c r="C248" s="13" t="s">
        <v>35</v>
      </c>
      <c r="D248" s="13" t="s">
        <v>36</v>
      </c>
      <c r="E248" s="13" t="s">
        <v>37</v>
      </c>
      <c r="F248" s="920"/>
      <c r="G248" s="920"/>
      <c r="H248" s="924" t="s">
        <v>38</v>
      </c>
      <c r="I248" s="924"/>
      <c r="J248" s="921" t="s">
        <v>31</v>
      </c>
      <c r="K248" s="921" t="s">
        <v>31</v>
      </c>
      <c r="L248" s="925">
        <v>0</v>
      </c>
    </row>
    <row r="249" spans="1:12" ht="22.8" x14ac:dyDescent="0.25">
      <c r="A249" s="918"/>
      <c r="B249" s="14" t="s">
        <v>39</v>
      </c>
      <c r="C249" s="14" t="s">
        <v>4845</v>
      </c>
      <c r="D249" s="15">
        <v>43653</v>
      </c>
      <c r="E249" s="14" t="s">
        <v>4846</v>
      </c>
      <c r="F249" s="920"/>
      <c r="G249" s="920"/>
      <c r="H249" s="924"/>
      <c r="I249" s="924"/>
      <c r="J249" s="921"/>
      <c r="K249" s="921"/>
      <c r="L249" s="925"/>
    </row>
    <row r="250" spans="1:12" ht="24" x14ac:dyDescent="0.25">
      <c r="A250" s="918">
        <v>1846</v>
      </c>
      <c r="B250" s="9" t="s">
        <v>22</v>
      </c>
      <c r="C250" s="13" t="s">
        <v>23</v>
      </c>
      <c r="D250" s="13" t="s">
        <v>24</v>
      </c>
      <c r="E250" s="13" t="s">
        <v>25</v>
      </c>
      <c r="F250" s="919" t="s">
        <v>17</v>
      </c>
      <c r="G250" s="919"/>
      <c r="H250" s="920"/>
      <c r="I250" s="920"/>
      <c r="J250" s="920"/>
      <c r="K250" s="920"/>
      <c r="L250" s="920"/>
    </row>
    <row r="251" spans="1:12" x14ac:dyDescent="0.25">
      <c r="A251" s="918"/>
      <c r="B251" s="921" t="s">
        <v>5187</v>
      </c>
      <c r="C251" s="921" t="s">
        <v>5189</v>
      </c>
      <c r="D251" s="923">
        <v>43691</v>
      </c>
      <c r="E251" s="921" t="s">
        <v>187</v>
      </c>
      <c r="F251" s="921" t="s">
        <v>5190</v>
      </c>
      <c r="G251" s="921"/>
      <c r="H251" s="924" t="s">
        <v>30</v>
      </c>
      <c r="I251" s="924"/>
      <c r="J251" s="14" t="s">
        <v>31</v>
      </c>
      <c r="K251" s="14" t="s">
        <v>32</v>
      </c>
      <c r="L251" s="16">
        <v>415.29</v>
      </c>
    </row>
    <row r="252" spans="1:12" x14ac:dyDescent="0.25">
      <c r="A252" s="918"/>
      <c r="B252" s="921"/>
      <c r="C252" s="921"/>
      <c r="D252" s="923"/>
      <c r="E252" s="921"/>
      <c r="F252" s="921"/>
      <c r="G252" s="921"/>
      <c r="H252" s="924" t="s">
        <v>33</v>
      </c>
      <c r="I252" s="924"/>
      <c r="J252" s="14" t="s">
        <v>31</v>
      </c>
      <c r="K252" s="14" t="s">
        <v>32</v>
      </c>
      <c r="L252" s="16">
        <v>416.6</v>
      </c>
    </row>
    <row r="253" spans="1:12" ht="24" x14ac:dyDescent="0.25">
      <c r="A253" s="918"/>
      <c r="B253" s="9" t="s">
        <v>34</v>
      </c>
      <c r="C253" s="13" t="s">
        <v>35</v>
      </c>
      <c r="D253" s="13" t="s">
        <v>36</v>
      </c>
      <c r="E253" s="13" t="s">
        <v>37</v>
      </c>
      <c r="F253" s="920"/>
      <c r="G253" s="920"/>
      <c r="H253" s="924" t="s">
        <v>38</v>
      </c>
      <c r="I253" s="924"/>
      <c r="J253" s="921" t="s">
        <v>31</v>
      </c>
      <c r="K253" s="921" t="s">
        <v>31</v>
      </c>
      <c r="L253" s="925">
        <v>0</v>
      </c>
    </row>
    <row r="254" spans="1:12" ht="22.8" x14ac:dyDescent="0.25">
      <c r="A254" s="918"/>
      <c r="B254" s="14" t="s">
        <v>39</v>
      </c>
      <c r="C254" s="14" t="s">
        <v>5190</v>
      </c>
      <c r="D254" s="15">
        <v>43692</v>
      </c>
      <c r="E254" s="14" t="s">
        <v>5191</v>
      </c>
      <c r="F254" s="920"/>
      <c r="G254" s="920"/>
      <c r="H254" s="924"/>
      <c r="I254" s="924"/>
      <c r="J254" s="921"/>
      <c r="K254" s="921"/>
      <c r="L254" s="925"/>
    </row>
    <row r="255" spans="1:12" ht="24" x14ac:dyDescent="0.25">
      <c r="A255" s="918">
        <v>1847</v>
      </c>
      <c r="B255" s="9" t="s">
        <v>22</v>
      </c>
      <c r="C255" s="13" t="s">
        <v>23</v>
      </c>
      <c r="D255" s="13" t="s">
        <v>24</v>
      </c>
      <c r="E255" s="13" t="s">
        <v>25</v>
      </c>
      <c r="F255" s="919" t="s">
        <v>17</v>
      </c>
      <c r="G255" s="919"/>
      <c r="H255" s="920"/>
      <c r="I255" s="920"/>
      <c r="J255" s="920"/>
      <c r="K255" s="920"/>
      <c r="L255" s="920"/>
    </row>
    <row r="256" spans="1:12" x14ac:dyDescent="0.25">
      <c r="A256" s="918"/>
      <c r="B256" s="921" t="s">
        <v>5192</v>
      </c>
      <c r="C256" s="922" t="s">
        <v>5193</v>
      </c>
      <c r="D256" s="923">
        <v>43593</v>
      </c>
      <c r="E256" s="921" t="s">
        <v>1039</v>
      </c>
      <c r="F256" s="921" t="s">
        <v>1040</v>
      </c>
      <c r="G256" s="921"/>
      <c r="H256" s="924" t="s">
        <v>30</v>
      </c>
      <c r="I256" s="924"/>
      <c r="J256" s="14" t="s">
        <v>31</v>
      </c>
      <c r="K256" s="14" t="s">
        <v>32</v>
      </c>
      <c r="L256" s="16">
        <v>900</v>
      </c>
    </row>
    <row r="257" spans="1:12" x14ac:dyDescent="0.25">
      <c r="A257" s="918"/>
      <c r="B257" s="921"/>
      <c r="C257" s="922"/>
      <c r="D257" s="923"/>
      <c r="E257" s="921"/>
      <c r="F257" s="921"/>
      <c r="G257" s="921"/>
      <c r="H257" s="924" t="s">
        <v>33</v>
      </c>
      <c r="I257" s="924"/>
      <c r="J257" s="14" t="s">
        <v>31</v>
      </c>
      <c r="K257" s="14" t="s">
        <v>32</v>
      </c>
      <c r="L257" s="16">
        <v>518.03</v>
      </c>
    </row>
    <row r="258" spans="1:12" ht="24" x14ac:dyDescent="0.25">
      <c r="A258" s="918"/>
      <c r="B258" s="9" t="s">
        <v>34</v>
      </c>
      <c r="C258" s="13" t="s">
        <v>35</v>
      </c>
      <c r="D258" s="13" t="s">
        <v>36</v>
      </c>
      <c r="E258" s="13" t="s">
        <v>37</v>
      </c>
      <c r="F258" s="920"/>
      <c r="G258" s="920"/>
      <c r="H258" s="924" t="s">
        <v>38</v>
      </c>
      <c r="I258" s="924"/>
      <c r="J258" s="921" t="s">
        <v>31</v>
      </c>
      <c r="K258" s="921" t="s">
        <v>32</v>
      </c>
      <c r="L258" s="925">
        <v>599</v>
      </c>
    </row>
    <row r="259" spans="1:12" ht="22.8" x14ac:dyDescent="0.25">
      <c r="A259" s="918"/>
      <c r="B259" s="14" t="s">
        <v>39</v>
      </c>
      <c r="C259" s="14" t="s">
        <v>1040</v>
      </c>
      <c r="D259" s="15">
        <v>43596</v>
      </c>
      <c r="E259" s="14" t="s">
        <v>384</v>
      </c>
      <c r="F259" s="920"/>
      <c r="G259" s="920"/>
      <c r="H259" s="924"/>
      <c r="I259" s="924"/>
      <c r="J259" s="921"/>
      <c r="K259" s="921"/>
      <c r="L259" s="925"/>
    </row>
    <row r="260" spans="1:12" ht="24" x14ac:dyDescent="0.25">
      <c r="A260" s="918">
        <v>1848</v>
      </c>
      <c r="B260" s="9" t="s">
        <v>22</v>
      </c>
      <c r="C260" s="13" t="s">
        <v>23</v>
      </c>
      <c r="D260" s="13" t="s">
        <v>24</v>
      </c>
      <c r="E260" s="13" t="s">
        <v>25</v>
      </c>
      <c r="F260" s="919" t="s">
        <v>17</v>
      </c>
      <c r="G260" s="919"/>
      <c r="H260" s="920"/>
      <c r="I260" s="920"/>
      <c r="J260" s="920"/>
      <c r="K260" s="920"/>
      <c r="L260" s="920"/>
    </row>
    <row r="261" spans="1:12" x14ac:dyDescent="0.25">
      <c r="A261" s="918"/>
      <c r="B261" s="921" t="s">
        <v>5192</v>
      </c>
      <c r="C261" s="922" t="s">
        <v>5194</v>
      </c>
      <c r="D261" s="923">
        <v>43629</v>
      </c>
      <c r="E261" s="921" t="s">
        <v>313</v>
      </c>
      <c r="F261" s="921" t="s">
        <v>5195</v>
      </c>
      <c r="G261" s="921"/>
      <c r="H261" s="924" t="s">
        <v>30</v>
      </c>
      <c r="I261" s="924"/>
      <c r="J261" s="14" t="s">
        <v>31</v>
      </c>
      <c r="K261" s="14" t="s">
        <v>32</v>
      </c>
      <c r="L261" s="16">
        <v>779</v>
      </c>
    </row>
    <row r="262" spans="1:12" x14ac:dyDescent="0.25">
      <c r="A262" s="918"/>
      <c r="B262" s="921"/>
      <c r="C262" s="922"/>
      <c r="D262" s="923"/>
      <c r="E262" s="921"/>
      <c r="F262" s="921"/>
      <c r="G262" s="921"/>
      <c r="H262" s="924" t="s">
        <v>33</v>
      </c>
      <c r="I262" s="924"/>
      <c r="J262" s="14" t="s">
        <v>31</v>
      </c>
      <c r="K262" s="14" t="s">
        <v>32</v>
      </c>
      <c r="L262" s="16">
        <v>1700</v>
      </c>
    </row>
    <row r="263" spans="1:12" ht="24" x14ac:dyDescent="0.25">
      <c r="A263" s="918"/>
      <c r="B263" s="9" t="s">
        <v>34</v>
      </c>
      <c r="C263" s="13" t="s">
        <v>35</v>
      </c>
      <c r="D263" s="13" t="s">
        <v>36</v>
      </c>
      <c r="E263" s="13" t="s">
        <v>37</v>
      </c>
      <c r="F263" s="920"/>
      <c r="G263" s="920"/>
      <c r="H263" s="924" t="s">
        <v>38</v>
      </c>
      <c r="I263" s="924"/>
      <c r="J263" s="921" t="s">
        <v>31</v>
      </c>
      <c r="K263" s="921" t="s">
        <v>32</v>
      </c>
      <c r="L263" s="925">
        <v>695</v>
      </c>
    </row>
    <row r="264" spans="1:12" ht="22.8" x14ac:dyDescent="0.25">
      <c r="A264" s="918"/>
      <c r="B264" s="14" t="s">
        <v>39</v>
      </c>
      <c r="C264" s="14" t="s">
        <v>5195</v>
      </c>
      <c r="D264" s="15">
        <v>43632</v>
      </c>
      <c r="E264" s="14" t="s">
        <v>5196</v>
      </c>
      <c r="F264" s="920"/>
      <c r="G264" s="920"/>
      <c r="H264" s="924"/>
      <c r="I264" s="924"/>
      <c r="J264" s="921"/>
      <c r="K264" s="921"/>
      <c r="L264" s="925"/>
    </row>
    <row r="265" spans="1:12" ht="24" x14ac:dyDescent="0.25">
      <c r="A265" s="918">
        <v>1849</v>
      </c>
      <c r="B265" s="9" t="s">
        <v>22</v>
      </c>
      <c r="C265" s="13" t="s">
        <v>23</v>
      </c>
      <c r="D265" s="13" t="s">
        <v>24</v>
      </c>
      <c r="E265" s="13" t="s">
        <v>25</v>
      </c>
      <c r="F265" s="919" t="s">
        <v>17</v>
      </c>
      <c r="G265" s="919"/>
      <c r="H265" s="920"/>
      <c r="I265" s="920"/>
      <c r="J265" s="920"/>
      <c r="K265" s="920"/>
      <c r="L265" s="920"/>
    </row>
    <row r="266" spans="1:12" x14ac:dyDescent="0.25">
      <c r="A266" s="918"/>
      <c r="B266" s="921" t="s">
        <v>5197</v>
      </c>
      <c r="C266" s="922" t="s">
        <v>5198</v>
      </c>
      <c r="D266" s="923">
        <v>43605</v>
      </c>
      <c r="E266" s="921" t="s">
        <v>233</v>
      </c>
      <c r="F266" s="921" t="s">
        <v>5199</v>
      </c>
      <c r="G266" s="921"/>
      <c r="H266" s="924" t="s">
        <v>30</v>
      </c>
      <c r="I266" s="924"/>
      <c r="J266" s="14" t="s">
        <v>31</v>
      </c>
      <c r="K266" s="14" t="s">
        <v>32</v>
      </c>
      <c r="L266" s="16">
        <v>804</v>
      </c>
    </row>
    <row r="267" spans="1:12" x14ac:dyDescent="0.25">
      <c r="A267" s="918"/>
      <c r="B267" s="921"/>
      <c r="C267" s="922"/>
      <c r="D267" s="923"/>
      <c r="E267" s="921"/>
      <c r="F267" s="921"/>
      <c r="G267" s="921"/>
      <c r="H267" s="924" t="s">
        <v>33</v>
      </c>
      <c r="I267" s="924"/>
      <c r="J267" s="921" t="s">
        <v>31</v>
      </c>
      <c r="K267" s="921" t="s">
        <v>32</v>
      </c>
      <c r="L267" s="925">
        <v>1590.43</v>
      </c>
    </row>
    <row r="268" spans="1:12" x14ac:dyDescent="0.25">
      <c r="A268" s="918"/>
      <c r="B268" s="921"/>
      <c r="C268" s="922"/>
      <c r="D268" s="923"/>
      <c r="E268" s="921"/>
      <c r="F268" s="921"/>
      <c r="G268" s="921"/>
      <c r="H268" s="924"/>
      <c r="I268" s="924"/>
      <c r="J268" s="921"/>
      <c r="K268" s="921"/>
      <c r="L268" s="925"/>
    </row>
    <row r="269" spans="1:12" ht="24" x14ac:dyDescent="0.25">
      <c r="A269" s="918"/>
      <c r="B269" s="9" t="s">
        <v>34</v>
      </c>
      <c r="C269" s="13" t="s">
        <v>35</v>
      </c>
      <c r="D269" s="13" t="s">
        <v>36</v>
      </c>
      <c r="E269" s="13" t="s">
        <v>37</v>
      </c>
      <c r="F269" s="920"/>
      <c r="G269" s="920"/>
      <c r="H269" s="924" t="s">
        <v>38</v>
      </c>
      <c r="I269" s="924"/>
      <c r="J269" s="921" t="s">
        <v>31</v>
      </c>
      <c r="K269" s="921" t="s">
        <v>31</v>
      </c>
      <c r="L269" s="925">
        <v>0</v>
      </c>
    </row>
    <row r="270" spans="1:12" ht="22.8" x14ac:dyDescent="0.25">
      <c r="A270" s="918"/>
      <c r="B270" s="14" t="s">
        <v>204</v>
      </c>
      <c r="C270" s="14" t="s">
        <v>5199</v>
      </c>
      <c r="D270" s="15">
        <v>43618</v>
      </c>
      <c r="E270" s="14" t="s">
        <v>5200</v>
      </c>
      <c r="F270" s="920"/>
      <c r="G270" s="920"/>
      <c r="H270" s="924"/>
      <c r="I270" s="924"/>
      <c r="J270" s="921"/>
      <c r="K270" s="921"/>
      <c r="L270" s="925"/>
    </row>
    <row r="271" spans="1:12" ht="24" x14ac:dyDescent="0.25">
      <c r="A271" s="918">
        <v>1850</v>
      </c>
      <c r="B271" s="9" t="s">
        <v>22</v>
      </c>
      <c r="C271" s="13" t="s">
        <v>23</v>
      </c>
      <c r="D271" s="13" t="s">
        <v>24</v>
      </c>
      <c r="E271" s="13" t="s">
        <v>25</v>
      </c>
      <c r="F271" s="919" t="s">
        <v>17</v>
      </c>
      <c r="G271" s="919"/>
      <c r="H271" s="920"/>
      <c r="I271" s="920"/>
      <c r="J271" s="920"/>
      <c r="K271" s="920"/>
      <c r="L271" s="920"/>
    </row>
    <row r="272" spans="1:12" x14ac:dyDescent="0.25">
      <c r="A272" s="918"/>
      <c r="B272" s="921" t="s">
        <v>5201</v>
      </c>
      <c r="C272" s="922" t="s">
        <v>5202</v>
      </c>
      <c r="D272" s="923">
        <v>43624</v>
      </c>
      <c r="E272" s="921" t="s">
        <v>1164</v>
      </c>
      <c r="F272" s="921" t="s">
        <v>1167</v>
      </c>
      <c r="G272" s="921"/>
      <c r="H272" s="924" t="s">
        <v>30</v>
      </c>
      <c r="I272" s="924"/>
      <c r="J272" s="14" t="s">
        <v>31</v>
      </c>
      <c r="K272" s="14" t="s">
        <v>32</v>
      </c>
      <c r="L272" s="16">
        <v>303.48</v>
      </c>
    </row>
    <row r="273" spans="1:12" x14ac:dyDescent="0.25">
      <c r="A273" s="918"/>
      <c r="B273" s="921"/>
      <c r="C273" s="922"/>
      <c r="D273" s="923"/>
      <c r="E273" s="921"/>
      <c r="F273" s="921"/>
      <c r="G273" s="921"/>
      <c r="H273" s="924" t="s">
        <v>33</v>
      </c>
      <c r="I273" s="924"/>
      <c r="J273" s="14" t="s">
        <v>31</v>
      </c>
      <c r="K273" s="14" t="s">
        <v>32</v>
      </c>
      <c r="L273" s="16">
        <v>2220.83</v>
      </c>
    </row>
    <row r="274" spans="1:12" ht="24" x14ac:dyDescent="0.25">
      <c r="A274" s="918"/>
      <c r="B274" s="9" t="s">
        <v>34</v>
      </c>
      <c r="C274" s="13" t="s">
        <v>35</v>
      </c>
      <c r="D274" s="13" t="s">
        <v>36</v>
      </c>
      <c r="E274" s="13" t="s">
        <v>37</v>
      </c>
      <c r="F274" s="920"/>
      <c r="G274" s="920"/>
      <c r="H274" s="924" t="s">
        <v>38</v>
      </c>
      <c r="I274" s="924"/>
      <c r="J274" s="921" t="s">
        <v>31</v>
      </c>
      <c r="K274" s="921" t="s">
        <v>31</v>
      </c>
      <c r="L274" s="925">
        <v>0</v>
      </c>
    </row>
    <row r="275" spans="1:12" ht="22.8" x14ac:dyDescent="0.25">
      <c r="A275" s="918"/>
      <c r="B275" s="14" t="s">
        <v>204</v>
      </c>
      <c r="C275" s="14" t="s">
        <v>1167</v>
      </c>
      <c r="D275" s="15">
        <v>43628</v>
      </c>
      <c r="E275" s="14" t="s">
        <v>2537</v>
      </c>
      <c r="F275" s="920"/>
      <c r="G275" s="920"/>
      <c r="H275" s="924"/>
      <c r="I275" s="924"/>
      <c r="J275" s="921"/>
      <c r="K275" s="921"/>
      <c r="L275" s="925"/>
    </row>
    <row r="276" spans="1:12" ht="24" x14ac:dyDescent="0.25">
      <c r="A276" s="918">
        <v>1851</v>
      </c>
      <c r="B276" s="9" t="s">
        <v>22</v>
      </c>
      <c r="C276" s="13" t="s">
        <v>23</v>
      </c>
      <c r="D276" s="13" t="s">
        <v>24</v>
      </c>
      <c r="E276" s="13" t="s">
        <v>25</v>
      </c>
      <c r="F276" s="919" t="s">
        <v>17</v>
      </c>
      <c r="G276" s="919"/>
      <c r="H276" s="920"/>
      <c r="I276" s="920"/>
      <c r="J276" s="920"/>
      <c r="K276" s="920"/>
      <c r="L276" s="920"/>
    </row>
    <row r="277" spans="1:12" x14ac:dyDescent="0.25">
      <c r="A277" s="918"/>
      <c r="B277" s="921" t="s">
        <v>5201</v>
      </c>
      <c r="C277" s="922" t="s">
        <v>5203</v>
      </c>
      <c r="D277" s="923">
        <v>43703</v>
      </c>
      <c r="E277" s="921" t="s">
        <v>410</v>
      </c>
      <c r="F277" s="921" t="s">
        <v>5204</v>
      </c>
      <c r="G277" s="921"/>
      <c r="H277" s="924" t="s">
        <v>30</v>
      </c>
      <c r="I277" s="924"/>
      <c r="J277" s="14" t="s">
        <v>31</v>
      </c>
      <c r="K277" s="14" t="s">
        <v>32</v>
      </c>
      <c r="L277" s="16">
        <v>630</v>
      </c>
    </row>
    <row r="278" spans="1:12" x14ac:dyDescent="0.25">
      <c r="A278" s="918"/>
      <c r="B278" s="921"/>
      <c r="C278" s="922"/>
      <c r="D278" s="923"/>
      <c r="E278" s="921"/>
      <c r="F278" s="921"/>
      <c r="G278" s="921"/>
      <c r="H278" s="924" t="s">
        <v>33</v>
      </c>
      <c r="I278" s="924"/>
      <c r="J278" s="14" t="s">
        <v>31</v>
      </c>
      <c r="K278" s="14" t="s">
        <v>32</v>
      </c>
      <c r="L278" s="16">
        <v>12547.7</v>
      </c>
    </row>
    <row r="279" spans="1:12" ht="24" x14ac:dyDescent="0.25">
      <c r="A279" s="918"/>
      <c r="B279" s="9" t="s">
        <v>34</v>
      </c>
      <c r="C279" s="13" t="s">
        <v>35</v>
      </c>
      <c r="D279" s="13" t="s">
        <v>36</v>
      </c>
      <c r="E279" s="13" t="s">
        <v>37</v>
      </c>
      <c r="F279" s="920"/>
      <c r="G279" s="920"/>
      <c r="H279" s="924" t="s">
        <v>38</v>
      </c>
      <c r="I279" s="924"/>
      <c r="J279" s="921" t="s">
        <v>31</v>
      </c>
      <c r="K279" s="921" t="s">
        <v>32</v>
      </c>
      <c r="L279" s="925">
        <v>139</v>
      </c>
    </row>
    <row r="280" spans="1:12" ht="22.8" x14ac:dyDescent="0.25">
      <c r="A280" s="918"/>
      <c r="B280" s="14" t="s">
        <v>204</v>
      </c>
      <c r="C280" s="14" t="s">
        <v>5204</v>
      </c>
      <c r="D280" s="15">
        <v>43709</v>
      </c>
      <c r="E280" s="14" t="s">
        <v>2181</v>
      </c>
      <c r="F280" s="920"/>
      <c r="G280" s="920"/>
      <c r="H280" s="924"/>
      <c r="I280" s="924"/>
      <c r="J280" s="921"/>
      <c r="K280" s="921"/>
      <c r="L280" s="925"/>
    </row>
    <row r="281" spans="1:12" ht="24" x14ac:dyDescent="0.25">
      <c r="A281" s="918">
        <v>1852</v>
      </c>
      <c r="B281" s="9" t="s">
        <v>22</v>
      </c>
      <c r="C281" s="13" t="s">
        <v>23</v>
      </c>
      <c r="D281" s="13" t="s">
        <v>24</v>
      </c>
      <c r="E281" s="13" t="s">
        <v>25</v>
      </c>
      <c r="F281" s="919" t="s">
        <v>17</v>
      </c>
      <c r="G281" s="919"/>
      <c r="H281" s="920"/>
      <c r="I281" s="920"/>
      <c r="J281" s="920"/>
      <c r="K281" s="920"/>
      <c r="L281" s="920"/>
    </row>
    <row r="282" spans="1:12" x14ac:dyDescent="0.25">
      <c r="A282" s="918"/>
      <c r="B282" s="921" t="s">
        <v>5201</v>
      </c>
      <c r="C282" s="922" t="s">
        <v>5203</v>
      </c>
      <c r="D282" s="923">
        <v>43703</v>
      </c>
      <c r="E282" s="921" t="s">
        <v>410</v>
      </c>
      <c r="F282" s="921" t="s">
        <v>5205</v>
      </c>
      <c r="G282" s="921"/>
      <c r="H282" s="924" t="s">
        <v>30</v>
      </c>
      <c r="I282" s="924"/>
      <c r="J282" s="14" t="s">
        <v>31</v>
      </c>
      <c r="K282" s="14" t="s">
        <v>32</v>
      </c>
      <c r="L282" s="16">
        <v>382.6</v>
      </c>
    </row>
    <row r="283" spans="1:12" x14ac:dyDescent="0.25">
      <c r="A283" s="918"/>
      <c r="B283" s="921"/>
      <c r="C283" s="922"/>
      <c r="D283" s="923"/>
      <c r="E283" s="921"/>
      <c r="F283" s="921"/>
      <c r="G283" s="921"/>
      <c r="H283" s="924" t="s">
        <v>33</v>
      </c>
      <c r="I283" s="924"/>
      <c r="J283" s="14" t="s">
        <v>31</v>
      </c>
      <c r="K283" s="14" t="s">
        <v>32</v>
      </c>
      <c r="L283" s="16">
        <v>505.2</v>
      </c>
    </row>
    <row r="284" spans="1:12" ht="24" x14ac:dyDescent="0.25">
      <c r="A284" s="918"/>
      <c r="B284" s="9" t="s">
        <v>34</v>
      </c>
      <c r="C284" s="13" t="s">
        <v>35</v>
      </c>
      <c r="D284" s="13" t="s">
        <v>36</v>
      </c>
      <c r="E284" s="13" t="s">
        <v>37</v>
      </c>
      <c r="F284" s="920"/>
      <c r="G284" s="920"/>
      <c r="H284" s="924" t="s">
        <v>38</v>
      </c>
      <c r="I284" s="924"/>
      <c r="J284" s="921" t="s">
        <v>31</v>
      </c>
      <c r="K284" s="921" t="s">
        <v>31</v>
      </c>
      <c r="L284" s="925">
        <v>0</v>
      </c>
    </row>
    <row r="285" spans="1:12" ht="22.8" x14ac:dyDescent="0.25">
      <c r="A285" s="918"/>
      <c r="B285" s="14" t="s">
        <v>204</v>
      </c>
      <c r="C285" s="14" t="s">
        <v>5205</v>
      </c>
      <c r="D285" s="15">
        <v>43709</v>
      </c>
      <c r="E285" s="14" t="s">
        <v>2181</v>
      </c>
      <c r="F285" s="920"/>
      <c r="G285" s="920"/>
      <c r="H285" s="924"/>
      <c r="I285" s="924"/>
      <c r="J285" s="921"/>
      <c r="K285" s="921"/>
      <c r="L285" s="925"/>
    </row>
    <row r="286" spans="1:12" ht="24" x14ac:dyDescent="0.25">
      <c r="A286" s="918">
        <v>1853</v>
      </c>
      <c r="B286" s="9" t="s">
        <v>22</v>
      </c>
      <c r="C286" s="13" t="s">
        <v>23</v>
      </c>
      <c r="D286" s="13" t="s">
        <v>24</v>
      </c>
      <c r="E286" s="13" t="s">
        <v>25</v>
      </c>
      <c r="F286" s="919" t="s">
        <v>17</v>
      </c>
      <c r="G286" s="919"/>
      <c r="H286" s="920"/>
      <c r="I286" s="920"/>
      <c r="J286" s="920"/>
      <c r="K286" s="920"/>
      <c r="L286" s="920"/>
    </row>
    <row r="287" spans="1:12" x14ac:dyDescent="0.25">
      <c r="A287" s="918"/>
      <c r="B287" s="921" t="s">
        <v>5201</v>
      </c>
      <c r="C287" s="922" t="s">
        <v>5206</v>
      </c>
      <c r="D287" s="923">
        <v>43728</v>
      </c>
      <c r="E287" s="921" t="s">
        <v>115</v>
      </c>
      <c r="F287" s="921" t="s">
        <v>223</v>
      </c>
      <c r="G287" s="921"/>
      <c r="H287" s="924" t="s">
        <v>30</v>
      </c>
      <c r="I287" s="924"/>
      <c r="J287" s="14" t="s">
        <v>31</v>
      </c>
      <c r="K287" s="14" t="s">
        <v>32</v>
      </c>
      <c r="L287" s="16">
        <v>827</v>
      </c>
    </row>
    <row r="288" spans="1:12" x14ac:dyDescent="0.25">
      <c r="A288" s="918"/>
      <c r="B288" s="921"/>
      <c r="C288" s="922"/>
      <c r="D288" s="923"/>
      <c r="E288" s="921"/>
      <c r="F288" s="921"/>
      <c r="G288" s="921"/>
      <c r="H288" s="924" t="s">
        <v>33</v>
      </c>
      <c r="I288" s="924"/>
      <c r="J288" s="14" t="s">
        <v>31</v>
      </c>
      <c r="K288" s="14" t="s">
        <v>32</v>
      </c>
      <c r="L288" s="16">
        <v>727.11</v>
      </c>
    </row>
    <row r="289" spans="1:12" ht="24" x14ac:dyDescent="0.25">
      <c r="A289" s="918"/>
      <c r="B289" s="9" t="s">
        <v>34</v>
      </c>
      <c r="C289" s="13" t="s">
        <v>35</v>
      </c>
      <c r="D289" s="13" t="s">
        <v>36</v>
      </c>
      <c r="E289" s="13" t="s">
        <v>37</v>
      </c>
      <c r="F289" s="920"/>
      <c r="G289" s="920"/>
      <c r="H289" s="924" t="s">
        <v>38</v>
      </c>
      <c r="I289" s="924"/>
      <c r="J289" s="921" t="s">
        <v>31</v>
      </c>
      <c r="K289" s="921" t="s">
        <v>32</v>
      </c>
      <c r="L289" s="925">
        <v>1285</v>
      </c>
    </row>
    <row r="290" spans="1:12" ht="22.8" x14ac:dyDescent="0.25">
      <c r="A290" s="918"/>
      <c r="B290" s="14" t="s">
        <v>204</v>
      </c>
      <c r="C290" s="14" t="s">
        <v>223</v>
      </c>
      <c r="D290" s="15">
        <v>43732</v>
      </c>
      <c r="E290" s="14" t="s">
        <v>224</v>
      </c>
      <c r="F290" s="920"/>
      <c r="G290" s="920"/>
      <c r="H290" s="924"/>
      <c r="I290" s="924"/>
      <c r="J290" s="921"/>
      <c r="K290" s="921"/>
      <c r="L290" s="925"/>
    </row>
    <row r="291" spans="1:12" ht="24" x14ac:dyDescent="0.25">
      <c r="A291" s="918">
        <v>1854</v>
      </c>
      <c r="B291" s="9" t="s">
        <v>22</v>
      </c>
      <c r="C291" s="13" t="s">
        <v>23</v>
      </c>
      <c r="D291" s="13" t="s">
        <v>24</v>
      </c>
      <c r="E291" s="13" t="s">
        <v>25</v>
      </c>
      <c r="F291" s="919" t="s">
        <v>17</v>
      </c>
      <c r="G291" s="919"/>
      <c r="H291" s="920"/>
      <c r="I291" s="920"/>
      <c r="J291" s="920"/>
      <c r="K291" s="920"/>
      <c r="L291" s="920"/>
    </row>
    <row r="292" spans="1:12" x14ac:dyDescent="0.25">
      <c r="A292" s="918"/>
      <c r="B292" s="921" t="s">
        <v>5207</v>
      </c>
      <c r="C292" s="922" t="s">
        <v>5208</v>
      </c>
      <c r="D292" s="923">
        <v>43565</v>
      </c>
      <c r="E292" s="921" t="s">
        <v>2143</v>
      </c>
      <c r="F292" s="921" t="s">
        <v>5209</v>
      </c>
      <c r="G292" s="921"/>
      <c r="H292" s="924" t="s">
        <v>30</v>
      </c>
      <c r="I292" s="924"/>
      <c r="J292" s="14" t="s">
        <v>31</v>
      </c>
      <c r="K292" s="14" t="s">
        <v>32</v>
      </c>
      <c r="L292" s="16">
        <v>430.92</v>
      </c>
    </row>
    <row r="293" spans="1:12" x14ac:dyDescent="0.25">
      <c r="A293" s="918"/>
      <c r="B293" s="921"/>
      <c r="C293" s="922"/>
      <c r="D293" s="923"/>
      <c r="E293" s="921"/>
      <c r="F293" s="921"/>
      <c r="G293" s="921"/>
      <c r="H293" s="924" t="s">
        <v>33</v>
      </c>
      <c r="I293" s="924"/>
      <c r="J293" s="14" t="s">
        <v>31</v>
      </c>
      <c r="K293" s="14" t="s">
        <v>32</v>
      </c>
      <c r="L293" s="16">
        <v>1465.13</v>
      </c>
    </row>
    <row r="294" spans="1:12" ht="24" x14ac:dyDescent="0.25">
      <c r="A294" s="918"/>
      <c r="B294" s="9" t="s">
        <v>34</v>
      </c>
      <c r="C294" s="13" t="s">
        <v>35</v>
      </c>
      <c r="D294" s="13" t="s">
        <v>36</v>
      </c>
      <c r="E294" s="13" t="s">
        <v>37</v>
      </c>
      <c r="F294" s="920"/>
      <c r="G294" s="920"/>
      <c r="H294" s="924" t="s">
        <v>38</v>
      </c>
      <c r="I294" s="924"/>
      <c r="J294" s="921" t="s">
        <v>31</v>
      </c>
      <c r="K294" s="921" t="s">
        <v>32</v>
      </c>
      <c r="L294" s="925">
        <v>587.84</v>
      </c>
    </row>
    <row r="295" spans="1:12" ht="34.200000000000003" x14ac:dyDescent="0.25">
      <c r="A295" s="918"/>
      <c r="B295" s="14" t="s">
        <v>5210</v>
      </c>
      <c r="C295" s="14" t="s">
        <v>5209</v>
      </c>
      <c r="D295" s="15">
        <v>43569</v>
      </c>
      <c r="E295" s="14" t="s">
        <v>2136</v>
      </c>
      <c r="F295" s="920"/>
      <c r="G295" s="920"/>
      <c r="H295" s="924"/>
      <c r="I295" s="924"/>
      <c r="J295" s="921"/>
      <c r="K295" s="921"/>
      <c r="L295" s="925"/>
    </row>
    <row r="296" spans="1:12" ht="24" x14ac:dyDescent="0.25">
      <c r="A296" s="918">
        <v>1855</v>
      </c>
      <c r="B296" s="9" t="s">
        <v>22</v>
      </c>
      <c r="C296" s="13" t="s">
        <v>23</v>
      </c>
      <c r="D296" s="13" t="s">
        <v>24</v>
      </c>
      <c r="E296" s="13" t="s">
        <v>25</v>
      </c>
      <c r="F296" s="919" t="s">
        <v>17</v>
      </c>
      <c r="G296" s="919"/>
      <c r="H296" s="920"/>
      <c r="I296" s="920"/>
      <c r="J296" s="920"/>
      <c r="K296" s="920"/>
      <c r="L296" s="920"/>
    </row>
    <row r="297" spans="1:12" x14ac:dyDescent="0.25">
      <c r="A297" s="918"/>
      <c r="B297" s="921" t="s">
        <v>5207</v>
      </c>
      <c r="C297" s="922" t="s">
        <v>5211</v>
      </c>
      <c r="D297" s="923">
        <v>43727</v>
      </c>
      <c r="E297" s="921" t="s">
        <v>5212</v>
      </c>
      <c r="F297" s="921" t="s">
        <v>5213</v>
      </c>
      <c r="G297" s="921"/>
      <c r="H297" s="924" t="s">
        <v>30</v>
      </c>
      <c r="I297" s="924"/>
      <c r="J297" s="14" t="s">
        <v>31</v>
      </c>
      <c r="K297" s="14" t="s">
        <v>32</v>
      </c>
      <c r="L297" s="16">
        <v>469.8</v>
      </c>
    </row>
    <row r="298" spans="1:12" x14ac:dyDescent="0.25">
      <c r="A298" s="918"/>
      <c r="B298" s="921"/>
      <c r="C298" s="922"/>
      <c r="D298" s="923"/>
      <c r="E298" s="921"/>
      <c r="F298" s="921"/>
      <c r="G298" s="921"/>
      <c r="H298" s="924" t="s">
        <v>33</v>
      </c>
      <c r="I298" s="924"/>
      <c r="J298" s="14" t="s">
        <v>31</v>
      </c>
      <c r="K298" s="14" t="s">
        <v>32</v>
      </c>
      <c r="L298" s="16">
        <v>768.02</v>
      </c>
    </row>
    <row r="299" spans="1:12" ht="24" x14ac:dyDescent="0.25">
      <c r="A299" s="918"/>
      <c r="B299" s="9" t="s">
        <v>34</v>
      </c>
      <c r="C299" s="13" t="s">
        <v>35</v>
      </c>
      <c r="D299" s="13" t="s">
        <v>36</v>
      </c>
      <c r="E299" s="13" t="s">
        <v>37</v>
      </c>
      <c r="F299" s="920"/>
      <c r="G299" s="920"/>
      <c r="H299" s="924" t="s">
        <v>38</v>
      </c>
      <c r="I299" s="924"/>
      <c r="J299" s="921" t="s">
        <v>31</v>
      </c>
      <c r="K299" s="921" t="s">
        <v>31</v>
      </c>
      <c r="L299" s="925">
        <v>0</v>
      </c>
    </row>
    <row r="300" spans="1:12" ht="34.200000000000003" x14ac:dyDescent="0.25">
      <c r="A300" s="918"/>
      <c r="B300" s="14" t="s">
        <v>5210</v>
      </c>
      <c r="C300" s="14" t="s">
        <v>5213</v>
      </c>
      <c r="D300" s="15">
        <v>43735</v>
      </c>
      <c r="E300" s="14" t="s">
        <v>5214</v>
      </c>
      <c r="F300" s="920"/>
      <c r="G300" s="920"/>
      <c r="H300" s="924"/>
      <c r="I300" s="924"/>
      <c r="J300" s="921"/>
      <c r="K300" s="921"/>
      <c r="L300" s="925"/>
    </row>
    <row r="301" spans="1:12" ht="24" x14ac:dyDescent="0.25">
      <c r="A301" s="918">
        <v>1856</v>
      </c>
      <c r="B301" s="9" t="s">
        <v>22</v>
      </c>
      <c r="C301" s="13" t="s">
        <v>23</v>
      </c>
      <c r="D301" s="13" t="s">
        <v>24</v>
      </c>
      <c r="E301" s="13" t="s">
        <v>25</v>
      </c>
      <c r="F301" s="919" t="s">
        <v>17</v>
      </c>
      <c r="G301" s="919"/>
      <c r="H301" s="920"/>
      <c r="I301" s="920"/>
      <c r="J301" s="920"/>
      <c r="K301" s="920"/>
      <c r="L301" s="920"/>
    </row>
    <row r="302" spans="1:12" x14ac:dyDescent="0.25">
      <c r="A302" s="918"/>
      <c r="B302" s="921" t="s">
        <v>5215</v>
      </c>
      <c r="C302" s="922" t="s">
        <v>5216</v>
      </c>
      <c r="D302" s="923">
        <v>43586</v>
      </c>
      <c r="E302" s="921" t="s">
        <v>1430</v>
      </c>
      <c r="F302" s="921" t="s">
        <v>1519</v>
      </c>
      <c r="G302" s="921"/>
      <c r="H302" s="924" t="s">
        <v>30</v>
      </c>
      <c r="I302" s="924"/>
      <c r="J302" s="14" t="s">
        <v>31</v>
      </c>
      <c r="K302" s="14" t="s">
        <v>32</v>
      </c>
      <c r="L302" s="16">
        <v>628.25</v>
      </c>
    </row>
    <row r="303" spans="1:12" x14ac:dyDescent="0.25">
      <c r="A303" s="918"/>
      <c r="B303" s="921"/>
      <c r="C303" s="922"/>
      <c r="D303" s="923"/>
      <c r="E303" s="921"/>
      <c r="F303" s="921"/>
      <c r="G303" s="921"/>
      <c r="H303" s="924" t="s">
        <v>33</v>
      </c>
      <c r="I303" s="924"/>
      <c r="J303" s="14" t="s">
        <v>31</v>
      </c>
      <c r="K303" s="14" t="s">
        <v>32</v>
      </c>
      <c r="L303" s="16">
        <v>268.61</v>
      </c>
    </row>
    <row r="304" spans="1:12" ht="24" x14ac:dyDescent="0.25">
      <c r="A304" s="918"/>
      <c r="B304" s="9" t="s">
        <v>34</v>
      </c>
      <c r="C304" s="13" t="s">
        <v>35</v>
      </c>
      <c r="D304" s="13" t="s">
        <v>36</v>
      </c>
      <c r="E304" s="13" t="s">
        <v>37</v>
      </c>
      <c r="F304" s="920"/>
      <c r="G304" s="920"/>
      <c r="H304" s="924" t="s">
        <v>38</v>
      </c>
      <c r="I304" s="924"/>
      <c r="J304" s="921" t="s">
        <v>31</v>
      </c>
      <c r="K304" s="921" t="s">
        <v>31</v>
      </c>
      <c r="L304" s="925">
        <v>0</v>
      </c>
    </row>
    <row r="305" spans="1:12" ht="22.8" x14ac:dyDescent="0.25">
      <c r="A305" s="918"/>
      <c r="B305" s="14" t="s">
        <v>452</v>
      </c>
      <c r="C305" s="14" t="s">
        <v>1519</v>
      </c>
      <c r="D305" s="15">
        <v>43588</v>
      </c>
      <c r="E305" s="14" t="s">
        <v>376</v>
      </c>
      <c r="F305" s="920"/>
      <c r="G305" s="920"/>
      <c r="H305" s="924"/>
      <c r="I305" s="924"/>
      <c r="J305" s="921"/>
      <c r="K305" s="921"/>
      <c r="L305" s="925"/>
    </row>
    <row r="306" spans="1:12" ht="24" x14ac:dyDescent="0.25">
      <c r="A306" s="918">
        <v>1857</v>
      </c>
      <c r="B306" s="9" t="s">
        <v>22</v>
      </c>
      <c r="C306" s="13" t="s">
        <v>23</v>
      </c>
      <c r="D306" s="13" t="s">
        <v>24</v>
      </c>
      <c r="E306" s="13" t="s">
        <v>25</v>
      </c>
      <c r="F306" s="919" t="s">
        <v>17</v>
      </c>
      <c r="G306" s="919"/>
      <c r="H306" s="920"/>
      <c r="I306" s="920"/>
      <c r="J306" s="920"/>
      <c r="K306" s="920"/>
      <c r="L306" s="920"/>
    </row>
    <row r="307" spans="1:12" x14ac:dyDescent="0.25">
      <c r="A307" s="918"/>
      <c r="B307" s="921" t="s">
        <v>5217</v>
      </c>
      <c r="C307" s="922" t="s">
        <v>5218</v>
      </c>
      <c r="D307" s="923">
        <v>43598</v>
      </c>
      <c r="E307" s="921" t="s">
        <v>839</v>
      </c>
      <c r="F307" s="921" t="s">
        <v>840</v>
      </c>
      <c r="G307" s="921"/>
      <c r="H307" s="924" t="s">
        <v>30</v>
      </c>
      <c r="I307" s="924"/>
      <c r="J307" s="14" t="s">
        <v>31</v>
      </c>
      <c r="K307" s="14" t="s">
        <v>32</v>
      </c>
      <c r="L307" s="16">
        <v>499</v>
      </c>
    </row>
    <row r="308" spans="1:12" x14ac:dyDescent="0.25">
      <c r="A308" s="918"/>
      <c r="B308" s="921"/>
      <c r="C308" s="922"/>
      <c r="D308" s="923"/>
      <c r="E308" s="921"/>
      <c r="F308" s="921"/>
      <c r="G308" s="921"/>
      <c r="H308" s="924" t="s">
        <v>33</v>
      </c>
      <c r="I308" s="924"/>
      <c r="J308" s="921" t="s">
        <v>31</v>
      </c>
      <c r="K308" s="921" t="s">
        <v>32</v>
      </c>
      <c r="L308" s="925">
        <v>360</v>
      </c>
    </row>
    <row r="309" spans="1:12" x14ac:dyDescent="0.25">
      <c r="A309" s="918"/>
      <c r="B309" s="921"/>
      <c r="C309" s="922"/>
      <c r="D309" s="923"/>
      <c r="E309" s="921"/>
      <c r="F309" s="921"/>
      <c r="G309" s="921"/>
      <c r="H309" s="924"/>
      <c r="I309" s="924"/>
      <c r="J309" s="921"/>
      <c r="K309" s="921"/>
      <c r="L309" s="925"/>
    </row>
    <row r="310" spans="1:12" ht="24" x14ac:dyDescent="0.25">
      <c r="A310" s="918"/>
      <c r="B310" s="9" t="s">
        <v>34</v>
      </c>
      <c r="C310" s="13" t="s">
        <v>35</v>
      </c>
      <c r="D310" s="13" t="s">
        <v>36</v>
      </c>
      <c r="E310" s="13" t="s">
        <v>37</v>
      </c>
      <c r="F310" s="920"/>
      <c r="G310" s="920"/>
      <c r="H310" s="924" t="s">
        <v>38</v>
      </c>
      <c r="I310" s="924"/>
      <c r="J310" s="921" t="s">
        <v>31</v>
      </c>
      <c r="K310" s="921" t="s">
        <v>32</v>
      </c>
      <c r="L310" s="925">
        <v>153.4</v>
      </c>
    </row>
    <row r="311" spans="1:12" ht="22.8" x14ac:dyDescent="0.25">
      <c r="A311" s="918"/>
      <c r="B311" s="14" t="s">
        <v>39</v>
      </c>
      <c r="C311" s="14" t="s">
        <v>840</v>
      </c>
      <c r="D311" s="15">
        <v>43600</v>
      </c>
      <c r="E311" s="14" t="s">
        <v>1975</v>
      </c>
      <c r="F311" s="920"/>
      <c r="G311" s="920"/>
      <c r="H311" s="924"/>
      <c r="I311" s="924"/>
      <c r="J311" s="921"/>
      <c r="K311" s="921"/>
      <c r="L311" s="925"/>
    </row>
    <row r="312" spans="1:12" ht="24" x14ac:dyDescent="0.25">
      <c r="A312" s="918">
        <v>1858</v>
      </c>
      <c r="B312" s="9" t="s">
        <v>22</v>
      </c>
      <c r="C312" s="13" t="s">
        <v>23</v>
      </c>
      <c r="D312" s="13" t="s">
        <v>24</v>
      </c>
      <c r="E312" s="13" t="s">
        <v>25</v>
      </c>
      <c r="F312" s="919" t="s">
        <v>17</v>
      </c>
      <c r="G312" s="919"/>
      <c r="H312" s="920"/>
      <c r="I312" s="920"/>
      <c r="J312" s="920"/>
      <c r="K312" s="920"/>
      <c r="L312" s="920"/>
    </row>
    <row r="313" spans="1:12" x14ac:dyDescent="0.25">
      <c r="A313" s="918"/>
      <c r="B313" s="921" t="s">
        <v>5217</v>
      </c>
      <c r="C313" s="922" t="s">
        <v>5219</v>
      </c>
      <c r="D313" s="923">
        <v>43667</v>
      </c>
      <c r="E313" s="921" t="s">
        <v>5220</v>
      </c>
      <c r="F313" s="921" t="s">
        <v>5221</v>
      </c>
      <c r="G313" s="921"/>
      <c r="H313" s="924" t="s">
        <v>30</v>
      </c>
      <c r="I313" s="924"/>
      <c r="J313" s="14" t="s">
        <v>31</v>
      </c>
      <c r="K313" s="14" t="s">
        <v>31</v>
      </c>
      <c r="L313" s="16">
        <v>0</v>
      </c>
    </row>
    <row r="314" spans="1:12" x14ac:dyDescent="0.25">
      <c r="A314" s="918"/>
      <c r="B314" s="921"/>
      <c r="C314" s="922"/>
      <c r="D314" s="923"/>
      <c r="E314" s="921"/>
      <c r="F314" s="921"/>
      <c r="G314" s="921"/>
      <c r="H314" s="924" t="s">
        <v>33</v>
      </c>
      <c r="I314" s="924"/>
      <c r="J314" s="921" t="s">
        <v>32</v>
      </c>
      <c r="K314" s="921" t="s">
        <v>31</v>
      </c>
      <c r="L314" s="925">
        <v>176.6</v>
      </c>
    </row>
    <row r="315" spans="1:12" x14ac:dyDescent="0.25">
      <c r="A315" s="918"/>
      <c r="B315" s="921"/>
      <c r="C315" s="922"/>
      <c r="D315" s="923"/>
      <c r="E315" s="921"/>
      <c r="F315" s="921"/>
      <c r="G315" s="921"/>
      <c r="H315" s="924"/>
      <c r="I315" s="924"/>
      <c r="J315" s="921"/>
      <c r="K315" s="921"/>
      <c r="L315" s="925"/>
    </row>
    <row r="316" spans="1:12" x14ac:dyDescent="0.25">
      <c r="A316" s="918"/>
      <c r="B316" s="921"/>
      <c r="C316" s="922"/>
      <c r="D316" s="923"/>
      <c r="E316" s="921"/>
      <c r="F316" s="921"/>
      <c r="G316" s="921"/>
      <c r="H316" s="924"/>
      <c r="I316" s="924"/>
      <c r="J316" s="921"/>
      <c r="K316" s="921"/>
      <c r="L316" s="925"/>
    </row>
    <row r="317" spans="1:12" ht="24" x14ac:dyDescent="0.25">
      <c r="A317" s="918"/>
      <c r="B317" s="9" t="s">
        <v>34</v>
      </c>
      <c r="C317" s="13" t="s">
        <v>35</v>
      </c>
      <c r="D317" s="13" t="s">
        <v>36</v>
      </c>
      <c r="E317" s="13" t="s">
        <v>37</v>
      </c>
      <c r="F317" s="920"/>
      <c r="G317" s="920"/>
      <c r="H317" s="924" t="s">
        <v>38</v>
      </c>
      <c r="I317" s="924"/>
      <c r="J317" s="921" t="s">
        <v>31</v>
      </c>
      <c r="K317" s="921" t="s">
        <v>32</v>
      </c>
      <c r="L317" s="925">
        <v>1375</v>
      </c>
    </row>
    <row r="318" spans="1:12" ht="22.8" x14ac:dyDescent="0.25">
      <c r="A318" s="918"/>
      <c r="B318" s="14" t="s">
        <v>39</v>
      </c>
      <c r="C318" s="14" t="s">
        <v>5221</v>
      </c>
      <c r="D318" s="15">
        <v>43672</v>
      </c>
      <c r="E318" s="14" t="s">
        <v>850</v>
      </c>
      <c r="F318" s="920"/>
      <c r="G318" s="920"/>
      <c r="H318" s="924"/>
      <c r="I318" s="924"/>
      <c r="J318" s="921"/>
      <c r="K318" s="921"/>
      <c r="L318" s="925"/>
    </row>
    <row r="319" spans="1:12" ht="24" x14ac:dyDescent="0.25">
      <c r="A319" s="918">
        <v>1859</v>
      </c>
      <c r="B319" s="9" t="s">
        <v>22</v>
      </c>
      <c r="C319" s="13" t="s">
        <v>23</v>
      </c>
      <c r="D319" s="13" t="s">
        <v>24</v>
      </c>
      <c r="E319" s="13" t="s">
        <v>25</v>
      </c>
      <c r="F319" s="919" t="s">
        <v>17</v>
      </c>
      <c r="G319" s="919"/>
      <c r="H319" s="920"/>
      <c r="I319" s="920"/>
      <c r="J319" s="920"/>
      <c r="K319" s="920"/>
      <c r="L319" s="920"/>
    </row>
    <row r="320" spans="1:12" x14ac:dyDescent="0.25">
      <c r="A320" s="918"/>
      <c r="B320" s="921" t="s">
        <v>5217</v>
      </c>
      <c r="C320" s="922" t="s">
        <v>5222</v>
      </c>
      <c r="D320" s="923">
        <v>43703</v>
      </c>
      <c r="E320" s="921" t="s">
        <v>785</v>
      </c>
      <c r="F320" s="921" t="s">
        <v>786</v>
      </c>
      <c r="G320" s="921"/>
      <c r="H320" s="924" t="s">
        <v>30</v>
      </c>
      <c r="I320" s="924"/>
      <c r="J320" s="14" t="s">
        <v>31</v>
      </c>
      <c r="K320" s="14" t="s">
        <v>32</v>
      </c>
      <c r="L320" s="16">
        <v>171</v>
      </c>
    </row>
    <row r="321" spans="1:12" x14ac:dyDescent="0.25">
      <c r="A321" s="918"/>
      <c r="B321" s="921"/>
      <c r="C321" s="922"/>
      <c r="D321" s="923"/>
      <c r="E321" s="921"/>
      <c r="F321" s="921"/>
      <c r="G321" s="921"/>
      <c r="H321" s="924" t="s">
        <v>33</v>
      </c>
      <c r="I321" s="924"/>
      <c r="J321" s="921" t="s">
        <v>31</v>
      </c>
      <c r="K321" s="921" t="s">
        <v>32</v>
      </c>
      <c r="L321" s="925">
        <v>467.64</v>
      </c>
    </row>
    <row r="322" spans="1:12" x14ac:dyDescent="0.25">
      <c r="A322" s="918"/>
      <c r="B322" s="921"/>
      <c r="C322" s="922"/>
      <c r="D322" s="923"/>
      <c r="E322" s="921"/>
      <c r="F322" s="921"/>
      <c r="G322" s="921"/>
      <c r="H322" s="924"/>
      <c r="I322" s="924"/>
      <c r="J322" s="921"/>
      <c r="K322" s="921"/>
      <c r="L322" s="925"/>
    </row>
    <row r="323" spans="1:12" ht="24" x14ac:dyDescent="0.25">
      <c r="A323" s="918"/>
      <c r="B323" s="9" t="s">
        <v>34</v>
      </c>
      <c r="C323" s="13" t="s">
        <v>35</v>
      </c>
      <c r="D323" s="13" t="s">
        <v>36</v>
      </c>
      <c r="E323" s="13" t="s">
        <v>37</v>
      </c>
      <c r="F323" s="920"/>
      <c r="G323" s="920"/>
      <c r="H323" s="924" t="s">
        <v>38</v>
      </c>
      <c r="I323" s="924"/>
      <c r="J323" s="921" t="s">
        <v>31</v>
      </c>
      <c r="K323" s="921" t="s">
        <v>31</v>
      </c>
      <c r="L323" s="925">
        <v>0</v>
      </c>
    </row>
    <row r="324" spans="1:12" ht="22.8" x14ac:dyDescent="0.25">
      <c r="A324" s="918"/>
      <c r="B324" s="14" t="s">
        <v>39</v>
      </c>
      <c r="C324" s="14" t="s">
        <v>786</v>
      </c>
      <c r="D324" s="15">
        <v>43704</v>
      </c>
      <c r="E324" s="14" t="s">
        <v>5223</v>
      </c>
      <c r="F324" s="920"/>
      <c r="G324" s="920"/>
      <c r="H324" s="924"/>
      <c r="I324" s="924"/>
      <c r="J324" s="921"/>
      <c r="K324" s="921"/>
      <c r="L324" s="925"/>
    </row>
    <row r="325" spans="1:12" ht="24" x14ac:dyDescent="0.25">
      <c r="A325" s="918">
        <v>1860</v>
      </c>
      <c r="B325" s="9" t="s">
        <v>22</v>
      </c>
      <c r="C325" s="13" t="s">
        <v>23</v>
      </c>
      <c r="D325" s="13" t="s">
        <v>24</v>
      </c>
      <c r="E325" s="13" t="s">
        <v>25</v>
      </c>
      <c r="F325" s="919" t="s">
        <v>17</v>
      </c>
      <c r="G325" s="919"/>
      <c r="H325" s="920"/>
      <c r="I325" s="920"/>
      <c r="J325" s="920"/>
      <c r="K325" s="920"/>
      <c r="L325" s="920"/>
    </row>
    <row r="326" spans="1:12" x14ac:dyDescent="0.25">
      <c r="A326" s="918"/>
      <c r="B326" s="921" t="s">
        <v>5217</v>
      </c>
      <c r="C326" s="922" t="s">
        <v>5224</v>
      </c>
      <c r="D326" s="923">
        <v>43711</v>
      </c>
      <c r="E326" s="921" t="s">
        <v>1430</v>
      </c>
      <c r="F326" s="921" t="s">
        <v>5225</v>
      </c>
      <c r="G326" s="921"/>
      <c r="H326" s="924" t="s">
        <v>30</v>
      </c>
      <c r="I326" s="924"/>
      <c r="J326" s="14" t="s">
        <v>32</v>
      </c>
      <c r="K326" s="14" t="s">
        <v>31</v>
      </c>
      <c r="L326" s="16">
        <v>312.45</v>
      </c>
    </row>
    <row r="327" spans="1:12" x14ac:dyDescent="0.25">
      <c r="A327" s="918"/>
      <c r="B327" s="921"/>
      <c r="C327" s="922"/>
      <c r="D327" s="923"/>
      <c r="E327" s="921"/>
      <c r="F327" s="921"/>
      <c r="G327" s="921"/>
      <c r="H327" s="924" t="s">
        <v>33</v>
      </c>
      <c r="I327" s="924"/>
      <c r="J327" s="921" t="s">
        <v>32</v>
      </c>
      <c r="K327" s="921" t="s">
        <v>31</v>
      </c>
      <c r="L327" s="925">
        <v>154.6</v>
      </c>
    </row>
    <row r="328" spans="1:12" x14ac:dyDescent="0.25">
      <c r="A328" s="918"/>
      <c r="B328" s="921"/>
      <c r="C328" s="922"/>
      <c r="D328" s="923"/>
      <c r="E328" s="921"/>
      <c r="F328" s="921"/>
      <c r="G328" s="921"/>
      <c r="H328" s="924"/>
      <c r="I328" s="924"/>
      <c r="J328" s="921"/>
      <c r="K328" s="921"/>
      <c r="L328" s="925"/>
    </row>
    <row r="329" spans="1:12" ht="24" x14ac:dyDescent="0.25">
      <c r="A329" s="918"/>
      <c r="B329" s="9" t="s">
        <v>34</v>
      </c>
      <c r="C329" s="13" t="s">
        <v>35</v>
      </c>
      <c r="D329" s="13" t="s">
        <v>36</v>
      </c>
      <c r="E329" s="13" t="s">
        <v>37</v>
      </c>
      <c r="F329" s="920"/>
      <c r="G329" s="920"/>
      <c r="H329" s="924" t="s">
        <v>38</v>
      </c>
      <c r="I329" s="924"/>
      <c r="J329" s="921" t="s">
        <v>32</v>
      </c>
      <c r="K329" s="921" t="s">
        <v>31</v>
      </c>
      <c r="L329" s="925">
        <v>132</v>
      </c>
    </row>
    <row r="330" spans="1:12" ht="22.8" x14ac:dyDescent="0.25">
      <c r="A330" s="918"/>
      <c r="B330" s="14" t="s">
        <v>39</v>
      </c>
      <c r="C330" s="14" t="s">
        <v>5225</v>
      </c>
      <c r="D330" s="15">
        <v>43712</v>
      </c>
      <c r="E330" s="14" t="s">
        <v>1945</v>
      </c>
      <c r="F330" s="920"/>
      <c r="G330" s="920"/>
      <c r="H330" s="924"/>
      <c r="I330" s="924"/>
      <c r="J330" s="921"/>
      <c r="K330" s="921"/>
      <c r="L330" s="925"/>
    </row>
    <row r="331" spans="1:12" ht="24" x14ac:dyDescent="0.25">
      <c r="A331" s="918">
        <v>1861</v>
      </c>
      <c r="B331" s="9" t="s">
        <v>22</v>
      </c>
      <c r="C331" s="13" t="s">
        <v>23</v>
      </c>
      <c r="D331" s="13" t="s">
        <v>24</v>
      </c>
      <c r="E331" s="13" t="s">
        <v>25</v>
      </c>
      <c r="F331" s="919" t="s">
        <v>17</v>
      </c>
      <c r="G331" s="919"/>
      <c r="H331" s="920"/>
      <c r="I331" s="920"/>
      <c r="J331" s="920"/>
      <c r="K331" s="920"/>
      <c r="L331" s="920"/>
    </row>
    <row r="332" spans="1:12" x14ac:dyDescent="0.25">
      <c r="A332" s="918"/>
      <c r="B332" s="921" t="s">
        <v>5226</v>
      </c>
      <c r="C332" s="922" t="s">
        <v>5227</v>
      </c>
      <c r="D332" s="923">
        <v>43607</v>
      </c>
      <c r="E332" s="921" t="s">
        <v>1493</v>
      </c>
      <c r="F332" s="921" t="s">
        <v>5228</v>
      </c>
      <c r="G332" s="921"/>
      <c r="H332" s="924" t="s">
        <v>30</v>
      </c>
      <c r="I332" s="924"/>
      <c r="J332" s="14" t="s">
        <v>31</v>
      </c>
      <c r="K332" s="14" t="s">
        <v>32</v>
      </c>
      <c r="L332" s="16">
        <v>720</v>
      </c>
    </row>
    <row r="333" spans="1:12" x14ac:dyDescent="0.25">
      <c r="A333" s="918"/>
      <c r="B333" s="921"/>
      <c r="C333" s="922"/>
      <c r="D333" s="923"/>
      <c r="E333" s="921"/>
      <c r="F333" s="921"/>
      <c r="G333" s="921"/>
      <c r="H333" s="924" t="s">
        <v>33</v>
      </c>
      <c r="I333" s="924"/>
      <c r="J333" s="14" t="s">
        <v>31</v>
      </c>
      <c r="K333" s="14" t="s">
        <v>31</v>
      </c>
      <c r="L333" s="16">
        <v>0</v>
      </c>
    </row>
    <row r="334" spans="1:12" ht="24" x14ac:dyDescent="0.25">
      <c r="A334" s="918"/>
      <c r="B334" s="9" t="s">
        <v>34</v>
      </c>
      <c r="C334" s="13" t="s">
        <v>35</v>
      </c>
      <c r="D334" s="13" t="s">
        <v>36</v>
      </c>
      <c r="E334" s="13" t="s">
        <v>37</v>
      </c>
      <c r="F334" s="920"/>
      <c r="G334" s="920"/>
      <c r="H334" s="924" t="s">
        <v>38</v>
      </c>
      <c r="I334" s="924"/>
      <c r="J334" s="921" t="s">
        <v>31</v>
      </c>
      <c r="K334" s="921" t="s">
        <v>32</v>
      </c>
      <c r="L334" s="925">
        <v>1150</v>
      </c>
    </row>
    <row r="335" spans="1:12" ht="22.8" x14ac:dyDescent="0.25">
      <c r="A335" s="918"/>
      <c r="B335" s="14" t="s">
        <v>578</v>
      </c>
      <c r="C335" s="14" t="s">
        <v>5228</v>
      </c>
      <c r="D335" s="15">
        <v>43616</v>
      </c>
      <c r="E335" s="14" t="s">
        <v>649</v>
      </c>
      <c r="F335" s="920"/>
      <c r="G335" s="920"/>
      <c r="H335" s="924"/>
      <c r="I335" s="924"/>
      <c r="J335" s="921"/>
      <c r="K335" s="921"/>
      <c r="L335" s="925"/>
    </row>
    <row r="336" spans="1:12" ht="24" x14ac:dyDescent="0.25">
      <c r="A336" s="918">
        <v>1862</v>
      </c>
      <c r="B336" s="9" t="s">
        <v>22</v>
      </c>
      <c r="C336" s="13" t="s">
        <v>23</v>
      </c>
      <c r="D336" s="13" t="s">
        <v>24</v>
      </c>
      <c r="E336" s="13" t="s">
        <v>25</v>
      </c>
      <c r="F336" s="919" t="s">
        <v>17</v>
      </c>
      <c r="G336" s="919"/>
      <c r="H336" s="920"/>
      <c r="I336" s="920"/>
      <c r="J336" s="920"/>
      <c r="K336" s="920"/>
      <c r="L336" s="920"/>
    </row>
    <row r="337" spans="1:12" x14ac:dyDescent="0.25">
      <c r="A337" s="918"/>
      <c r="B337" s="921" t="s">
        <v>5229</v>
      </c>
      <c r="C337" s="922" t="s">
        <v>5230</v>
      </c>
      <c r="D337" s="923">
        <v>43721</v>
      </c>
      <c r="E337" s="921" t="s">
        <v>1076</v>
      </c>
      <c r="F337" s="921" t="s">
        <v>4240</v>
      </c>
      <c r="G337" s="921"/>
      <c r="H337" s="924" t="s">
        <v>30</v>
      </c>
      <c r="I337" s="924"/>
      <c r="J337" s="14" t="s">
        <v>31</v>
      </c>
      <c r="K337" s="14" t="s">
        <v>32</v>
      </c>
      <c r="L337" s="16">
        <v>932</v>
      </c>
    </row>
    <row r="338" spans="1:12" x14ac:dyDescent="0.25">
      <c r="A338" s="918"/>
      <c r="B338" s="921"/>
      <c r="C338" s="922"/>
      <c r="D338" s="923"/>
      <c r="E338" s="921"/>
      <c r="F338" s="921"/>
      <c r="G338" s="921"/>
      <c r="H338" s="924" t="s">
        <v>33</v>
      </c>
      <c r="I338" s="924"/>
      <c r="J338" s="14" t="s">
        <v>31</v>
      </c>
      <c r="K338" s="14" t="s">
        <v>31</v>
      </c>
      <c r="L338" s="16">
        <v>0</v>
      </c>
    </row>
    <row r="339" spans="1:12" ht="24" x14ac:dyDescent="0.25">
      <c r="A339" s="918"/>
      <c r="B339" s="9" t="s">
        <v>34</v>
      </c>
      <c r="C339" s="13" t="s">
        <v>35</v>
      </c>
      <c r="D339" s="13" t="s">
        <v>36</v>
      </c>
      <c r="E339" s="13" t="s">
        <v>37</v>
      </c>
      <c r="F339" s="920"/>
      <c r="G339" s="920"/>
      <c r="H339" s="924" t="s">
        <v>38</v>
      </c>
      <c r="I339" s="924"/>
      <c r="J339" s="921" t="s">
        <v>31</v>
      </c>
      <c r="K339" s="921" t="s">
        <v>31</v>
      </c>
      <c r="L339" s="925">
        <v>0</v>
      </c>
    </row>
    <row r="340" spans="1:12" ht="22.8" x14ac:dyDescent="0.25">
      <c r="A340" s="918"/>
      <c r="B340" s="14" t="s">
        <v>229</v>
      </c>
      <c r="C340" s="14" t="s">
        <v>4240</v>
      </c>
      <c r="D340" s="15">
        <v>43726</v>
      </c>
      <c r="E340" s="14" t="s">
        <v>2850</v>
      </c>
      <c r="F340" s="920"/>
      <c r="G340" s="920"/>
      <c r="H340" s="924"/>
      <c r="I340" s="924"/>
      <c r="J340" s="921"/>
      <c r="K340" s="921"/>
      <c r="L340" s="925"/>
    </row>
    <row r="341" spans="1:12" ht="24" x14ac:dyDescent="0.25">
      <c r="A341" s="918">
        <v>1863</v>
      </c>
      <c r="B341" s="9" t="s">
        <v>22</v>
      </c>
      <c r="C341" s="13" t="s">
        <v>23</v>
      </c>
      <c r="D341" s="13" t="s">
        <v>24</v>
      </c>
      <c r="E341" s="13" t="s">
        <v>25</v>
      </c>
      <c r="F341" s="919" t="s">
        <v>17</v>
      </c>
      <c r="G341" s="919"/>
      <c r="H341" s="920"/>
      <c r="I341" s="920"/>
      <c r="J341" s="920"/>
      <c r="K341" s="920"/>
      <c r="L341" s="920"/>
    </row>
    <row r="342" spans="1:12" x14ac:dyDescent="0.25">
      <c r="A342" s="918"/>
      <c r="B342" s="921" t="s">
        <v>5229</v>
      </c>
      <c r="C342" s="921" t="s">
        <v>5231</v>
      </c>
      <c r="D342" s="923">
        <v>43728</v>
      </c>
      <c r="E342" s="921" t="s">
        <v>770</v>
      </c>
      <c r="F342" s="921" t="s">
        <v>2240</v>
      </c>
      <c r="G342" s="921"/>
      <c r="H342" s="924" t="s">
        <v>30</v>
      </c>
      <c r="I342" s="924"/>
      <c r="J342" s="14" t="s">
        <v>31</v>
      </c>
      <c r="K342" s="14" t="s">
        <v>32</v>
      </c>
      <c r="L342" s="16">
        <v>890</v>
      </c>
    </row>
    <row r="343" spans="1:12" x14ac:dyDescent="0.25">
      <c r="A343" s="918"/>
      <c r="B343" s="921"/>
      <c r="C343" s="921"/>
      <c r="D343" s="923"/>
      <c r="E343" s="921"/>
      <c r="F343" s="921"/>
      <c r="G343" s="921"/>
      <c r="H343" s="924" t="s">
        <v>33</v>
      </c>
      <c r="I343" s="924"/>
      <c r="J343" s="14" t="s">
        <v>31</v>
      </c>
      <c r="K343" s="14" t="s">
        <v>32</v>
      </c>
      <c r="L343" s="16">
        <v>1330.42</v>
      </c>
    </row>
    <row r="344" spans="1:12" ht="24" x14ac:dyDescent="0.25">
      <c r="A344" s="918"/>
      <c r="B344" s="9" t="s">
        <v>34</v>
      </c>
      <c r="C344" s="13" t="s">
        <v>35</v>
      </c>
      <c r="D344" s="13" t="s">
        <v>36</v>
      </c>
      <c r="E344" s="13" t="s">
        <v>37</v>
      </c>
      <c r="F344" s="920"/>
      <c r="G344" s="920"/>
      <c r="H344" s="924" t="s">
        <v>38</v>
      </c>
      <c r="I344" s="924"/>
      <c r="J344" s="921" t="s">
        <v>31</v>
      </c>
      <c r="K344" s="921" t="s">
        <v>32</v>
      </c>
      <c r="L344" s="925">
        <v>50</v>
      </c>
    </row>
    <row r="345" spans="1:12" ht="22.8" x14ac:dyDescent="0.25">
      <c r="A345" s="918"/>
      <c r="B345" s="14" t="s">
        <v>229</v>
      </c>
      <c r="C345" s="14" t="s">
        <v>2240</v>
      </c>
      <c r="D345" s="15">
        <v>43733</v>
      </c>
      <c r="E345" s="14" t="s">
        <v>635</v>
      </c>
      <c r="F345" s="920"/>
      <c r="G345" s="920"/>
      <c r="H345" s="924"/>
      <c r="I345" s="924"/>
      <c r="J345" s="921"/>
      <c r="K345" s="921"/>
      <c r="L345" s="925"/>
    </row>
    <row r="346" spans="1:12" ht="24" x14ac:dyDescent="0.25">
      <c r="A346" s="918">
        <v>1864</v>
      </c>
      <c r="B346" s="9" t="s">
        <v>22</v>
      </c>
      <c r="C346" s="13" t="s">
        <v>23</v>
      </c>
      <c r="D346" s="13" t="s">
        <v>24</v>
      </c>
      <c r="E346" s="13" t="s">
        <v>25</v>
      </c>
      <c r="F346" s="919" t="s">
        <v>17</v>
      </c>
      <c r="G346" s="919"/>
      <c r="H346" s="920"/>
      <c r="I346" s="920"/>
      <c r="J346" s="920"/>
      <c r="K346" s="920"/>
      <c r="L346" s="920"/>
    </row>
    <row r="347" spans="1:12" x14ac:dyDescent="0.25">
      <c r="A347" s="918"/>
      <c r="B347" s="921" t="s">
        <v>5232</v>
      </c>
      <c r="C347" s="922" t="s">
        <v>5233</v>
      </c>
      <c r="D347" s="923">
        <v>43576</v>
      </c>
      <c r="E347" s="921" t="s">
        <v>3371</v>
      </c>
      <c r="F347" s="921" t="s">
        <v>3372</v>
      </c>
      <c r="G347" s="921"/>
      <c r="H347" s="924" t="s">
        <v>30</v>
      </c>
      <c r="I347" s="924"/>
      <c r="J347" s="14" t="s">
        <v>31</v>
      </c>
      <c r="K347" s="14" t="s">
        <v>32</v>
      </c>
      <c r="L347" s="16">
        <v>403.9</v>
      </c>
    </row>
    <row r="348" spans="1:12" x14ac:dyDescent="0.25">
      <c r="A348" s="918"/>
      <c r="B348" s="921"/>
      <c r="C348" s="922"/>
      <c r="D348" s="923"/>
      <c r="E348" s="921"/>
      <c r="F348" s="921"/>
      <c r="G348" s="921"/>
      <c r="H348" s="924" t="s">
        <v>33</v>
      </c>
      <c r="I348" s="924"/>
      <c r="J348" s="14" t="s">
        <v>31</v>
      </c>
      <c r="K348" s="14" t="s">
        <v>32</v>
      </c>
      <c r="L348" s="16">
        <v>331.97</v>
      </c>
    </row>
    <row r="349" spans="1:12" ht="24" x14ac:dyDescent="0.25">
      <c r="A349" s="918"/>
      <c r="B349" s="9" t="s">
        <v>34</v>
      </c>
      <c r="C349" s="13" t="s">
        <v>35</v>
      </c>
      <c r="D349" s="13" t="s">
        <v>36</v>
      </c>
      <c r="E349" s="13" t="s">
        <v>37</v>
      </c>
      <c r="F349" s="920"/>
      <c r="G349" s="920"/>
      <c r="H349" s="924" t="s">
        <v>38</v>
      </c>
      <c r="I349" s="924"/>
      <c r="J349" s="921" t="s">
        <v>31</v>
      </c>
      <c r="K349" s="921" t="s">
        <v>32</v>
      </c>
      <c r="L349" s="925">
        <v>368.68</v>
      </c>
    </row>
    <row r="350" spans="1:12" ht="22.8" x14ac:dyDescent="0.25">
      <c r="A350" s="918"/>
      <c r="B350" s="14" t="s">
        <v>61</v>
      </c>
      <c r="C350" s="14" t="s">
        <v>3372</v>
      </c>
      <c r="D350" s="15">
        <v>43578</v>
      </c>
      <c r="E350" s="14" t="s">
        <v>271</v>
      </c>
      <c r="F350" s="920"/>
      <c r="G350" s="920"/>
      <c r="H350" s="924"/>
      <c r="I350" s="924"/>
      <c r="J350" s="921"/>
      <c r="K350" s="921"/>
      <c r="L350" s="925"/>
    </row>
    <row r="351" spans="1:12" ht="24" x14ac:dyDescent="0.25">
      <c r="A351" s="918">
        <v>1865</v>
      </c>
      <c r="B351" s="9" t="s">
        <v>22</v>
      </c>
      <c r="C351" s="13" t="s">
        <v>23</v>
      </c>
      <c r="D351" s="13" t="s">
        <v>24</v>
      </c>
      <c r="E351" s="13" t="s">
        <v>25</v>
      </c>
      <c r="F351" s="919" t="s">
        <v>17</v>
      </c>
      <c r="G351" s="919"/>
      <c r="H351" s="920"/>
      <c r="I351" s="920"/>
      <c r="J351" s="920"/>
      <c r="K351" s="920"/>
      <c r="L351" s="920"/>
    </row>
    <row r="352" spans="1:12" x14ac:dyDescent="0.25">
      <c r="A352" s="918"/>
      <c r="B352" s="921" t="s">
        <v>5232</v>
      </c>
      <c r="C352" s="922" t="s">
        <v>5234</v>
      </c>
      <c r="D352" s="923">
        <v>43588</v>
      </c>
      <c r="E352" s="921" t="s">
        <v>136</v>
      </c>
      <c r="F352" s="921" t="s">
        <v>5235</v>
      </c>
      <c r="G352" s="921"/>
      <c r="H352" s="924" t="s">
        <v>30</v>
      </c>
      <c r="I352" s="924"/>
      <c r="J352" s="14" t="s">
        <v>31</v>
      </c>
      <c r="K352" s="14" t="s">
        <v>32</v>
      </c>
      <c r="L352" s="16">
        <v>752.87</v>
      </c>
    </row>
    <row r="353" spans="1:12" x14ac:dyDescent="0.25">
      <c r="A353" s="918"/>
      <c r="B353" s="921"/>
      <c r="C353" s="922"/>
      <c r="D353" s="923"/>
      <c r="E353" s="921"/>
      <c r="F353" s="921"/>
      <c r="G353" s="921"/>
      <c r="H353" s="924" t="s">
        <v>33</v>
      </c>
      <c r="I353" s="924"/>
      <c r="J353" s="14" t="s">
        <v>31</v>
      </c>
      <c r="K353" s="14" t="s">
        <v>32</v>
      </c>
      <c r="L353" s="16">
        <v>98</v>
      </c>
    </row>
    <row r="354" spans="1:12" ht="24" x14ac:dyDescent="0.25">
      <c r="A354" s="918"/>
      <c r="B354" s="9" t="s">
        <v>34</v>
      </c>
      <c r="C354" s="13" t="s">
        <v>35</v>
      </c>
      <c r="D354" s="13" t="s">
        <v>36</v>
      </c>
      <c r="E354" s="13" t="s">
        <v>37</v>
      </c>
      <c r="F354" s="920"/>
      <c r="G354" s="920"/>
      <c r="H354" s="924" t="s">
        <v>38</v>
      </c>
      <c r="I354" s="924"/>
      <c r="J354" s="921" t="s">
        <v>31</v>
      </c>
      <c r="K354" s="921" t="s">
        <v>31</v>
      </c>
      <c r="L354" s="925">
        <v>0</v>
      </c>
    </row>
    <row r="355" spans="1:12" ht="22.8" x14ac:dyDescent="0.25">
      <c r="A355" s="918"/>
      <c r="B355" s="14" t="s">
        <v>61</v>
      </c>
      <c r="C355" s="14" t="s">
        <v>5235</v>
      </c>
      <c r="D355" s="15">
        <v>43590</v>
      </c>
      <c r="E355" s="14" t="s">
        <v>5236</v>
      </c>
      <c r="F355" s="920"/>
      <c r="G355" s="920"/>
      <c r="H355" s="924"/>
      <c r="I355" s="924"/>
      <c r="J355" s="921"/>
      <c r="K355" s="921"/>
      <c r="L355" s="925"/>
    </row>
    <row r="356" spans="1:12" ht="24" x14ac:dyDescent="0.25">
      <c r="A356" s="918">
        <v>1866</v>
      </c>
      <c r="B356" s="9" t="s">
        <v>22</v>
      </c>
      <c r="C356" s="13" t="s">
        <v>23</v>
      </c>
      <c r="D356" s="13" t="s">
        <v>24</v>
      </c>
      <c r="E356" s="13" t="s">
        <v>25</v>
      </c>
      <c r="F356" s="919" t="s">
        <v>17</v>
      </c>
      <c r="G356" s="919"/>
      <c r="H356" s="920"/>
      <c r="I356" s="920"/>
      <c r="J356" s="920"/>
      <c r="K356" s="920"/>
      <c r="L356" s="920"/>
    </row>
    <row r="357" spans="1:12" x14ac:dyDescent="0.25">
      <c r="A357" s="918"/>
      <c r="B357" s="921" t="s">
        <v>5232</v>
      </c>
      <c r="C357" s="922" t="s">
        <v>5237</v>
      </c>
      <c r="D357" s="923">
        <v>43602</v>
      </c>
      <c r="E357" s="921" t="s">
        <v>2754</v>
      </c>
      <c r="F357" s="921" t="s">
        <v>5238</v>
      </c>
      <c r="G357" s="921"/>
      <c r="H357" s="924" t="s">
        <v>30</v>
      </c>
      <c r="I357" s="924"/>
      <c r="J357" s="14" t="s">
        <v>31</v>
      </c>
      <c r="K357" s="14" t="s">
        <v>31</v>
      </c>
      <c r="L357" s="16">
        <v>0</v>
      </c>
    </row>
    <row r="358" spans="1:12" x14ac:dyDescent="0.25">
      <c r="A358" s="918"/>
      <c r="B358" s="921"/>
      <c r="C358" s="922"/>
      <c r="D358" s="923"/>
      <c r="E358" s="921"/>
      <c r="F358" s="921"/>
      <c r="G358" s="921"/>
      <c r="H358" s="924" t="s">
        <v>33</v>
      </c>
      <c r="I358" s="924"/>
      <c r="J358" s="14" t="s">
        <v>31</v>
      </c>
      <c r="K358" s="14" t="s">
        <v>32</v>
      </c>
      <c r="L358" s="16">
        <v>1156.93</v>
      </c>
    </row>
    <row r="359" spans="1:12" ht="24" x14ac:dyDescent="0.25">
      <c r="A359" s="918"/>
      <c r="B359" s="9" t="s">
        <v>34</v>
      </c>
      <c r="C359" s="13" t="s">
        <v>35</v>
      </c>
      <c r="D359" s="13" t="s">
        <v>36</v>
      </c>
      <c r="E359" s="13" t="s">
        <v>37</v>
      </c>
      <c r="F359" s="920"/>
      <c r="G359" s="920"/>
      <c r="H359" s="924" t="s">
        <v>38</v>
      </c>
      <c r="I359" s="924"/>
      <c r="J359" s="921" t="s">
        <v>31</v>
      </c>
      <c r="K359" s="921" t="s">
        <v>32</v>
      </c>
      <c r="L359" s="925">
        <v>1508.7</v>
      </c>
    </row>
    <row r="360" spans="1:12" ht="22.8" x14ac:dyDescent="0.25">
      <c r="A360" s="918"/>
      <c r="B360" s="14" t="s">
        <v>61</v>
      </c>
      <c r="C360" s="14" t="s">
        <v>5238</v>
      </c>
      <c r="D360" s="15">
        <v>43607</v>
      </c>
      <c r="E360" s="14" t="s">
        <v>1580</v>
      </c>
      <c r="F360" s="920"/>
      <c r="G360" s="920"/>
      <c r="H360" s="924"/>
      <c r="I360" s="924"/>
      <c r="J360" s="921"/>
      <c r="K360" s="921"/>
      <c r="L360" s="925"/>
    </row>
    <row r="361" spans="1:12" ht="24" x14ac:dyDescent="0.25">
      <c r="A361" s="918">
        <v>1867</v>
      </c>
      <c r="B361" s="9" t="s">
        <v>22</v>
      </c>
      <c r="C361" s="13" t="s">
        <v>23</v>
      </c>
      <c r="D361" s="13" t="s">
        <v>24</v>
      </c>
      <c r="E361" s="13" t="s">
        <v>25</v>
      </c>
      <c r="F361" s="919" t="s">
        <v>17</v>
      </c>
      <c r="G361" s="919"/>
      <c r="H361" s="920"/>
      <c r="I361" s="920"/>
      <c r="J361" s="920"/>
      <c r="K361" s="920"/>
      <c r="L361" s="920"/>
    </row>
    <row r="362" spans="1:12" x14ac:dyDescent="0.25">
      <c r="A362" s="918"/>
      <c r="B362" s="921" t="s">
        <v>5239</v>
      </c>
      <c r="C362" s="922" t="s">
        <v>5240</v>
      </c>
      <c r="D362" s="923">
        <v>43606</v>
      </c>
      <c r="E362" s="921" t="s">
        <v>172</v>
      </c>
      <c r="F362" s="921" t="s">
        <v>573</v>
      </c>
      <c r="G362" s="921"/>
      <c r="H362" s="924" t="s">
        <v>30</v>
      </c>
      <c r="I362" s="924"/>
      <c r="J362" s="14" t="s">
        <v>31</v>
      </c>
      <c r="K362" s="14" t="s">
        <v>32</v>
      </c>
      <c r="L362" s="16">
        <v>627</v>
      </c>
    </row>
    <row r="363" spans="1:12" x14ac:dyDescent="0.25">
      <c r="A363" s="918"/>
      <c r="B363" s="921"/>
      <c r="C363" s="922"/>
      <c r="D363" s="923"/>
      <c r="E363" s="921"/>
      <c r="F363" s="921"/>
      <c r="G363" s="921"/>
      <c r="H363" s="924" t="s">
        <v>33</v>
      </c>
      <c r="I363" s="924"/>
      <c r="J363" s="14" t="s">
        <v>31</v>
      </c>
      <c r="K363" s="14" t="s">
        <v>32</v>
      </c>
      <c r="L363" s="16">
        <v>350.36</v>
      </c>
    </row>
    <row r="364" spans="1:12" ht="24" x14ac:dyDescent="0.25">
      <c r="A364" s="918"/>
      <c r="B364" s="9" t="s">
        <v>34</v>
      </c>
      <c r="C364" s="13" t="s">
        <v>35</v>
      </c>
      <c r="D364" s="13" t="s">
        <v>36</v>
      </c>
      <c r="E364" s="13" t="s">
        <v>37</v>
      </c>
      <c r="F364" s="920"/>
      <c r="G364" s="920"/>
      <c r="H364" s="924" t="s">
        <v>38</v>
      </c>
      <c r="I364" s="924"/>
      <c r="J364" s="921" t="s">
        <v>31</v>
      </c>
      <c r="K364" s="921" t="s">
        <v>32</v>
      </c>
      <c r="L364" s="925">
        <v>832</v>
      </c>
    </row>
    <row r="365" spans="1:12" ht="22.8" x14ac:dyDescent="0.25">
      <c r="A365" s="918"/>
      <c r="B365" s="14" t="s">
        <v>2164</v>
      </c>
      <c r="C365" s="14" t="s">
        <v>573</v>
      </c>
      <c r="D365" s="15">
        <v>43609</v>
      </c>
      <c r="E365" s="14" t="s">
        <v>4256</v>
      </c>
      <c r="F365" s="920"/>
      <c r="G365" s="920"/>
      <c r="H365" s="924"/>
      <c r="I365" s="924"/>
      <c r="J365" s="921"/>
      <c r="K365" s="921"/>
      <c r="L365" s="925"/>
    </row>
    <row r="366" spans="1:12" ht="24" x14ac:dyDescent="0.25">
      <c r="A366" s="918">
        <v>1868</v>
      </c>
      <c r="B366" s="9" t="s">
        <v>22</v>
      </c>
      <c r="C366" s="13" t="s">
        <v>23</v>
      </c>
      <c r="D366" s="13" t="s">
        <v>24</v>
      </c>
      <c r="E366" s="13" t="s">
        <v>25</v>
      </c>
      <c r="F366" s="919" t="s">
        <v>17</v>
      </c>
      <c r="G366" s="919"/>
      <c r="H366" s="920"/>
      <c r="I366" s="920"/>
      <c r="J366" s="920"/>
      <c r="K366" s="920"/>
      <c r="L366" s="920"/>
    </row>
    <row r="367" spans="1:12" x14ac:dyDescent="0.25">
      <c r="A367" s="918"/>
      <c r="B367" s="921" t="s">
        <v>5241</v>
      </c>
      <c r="C367" s="922" t="s">
        <v>5242</v>
      </c>
      <c r="D367" s="923">
        <v>43616</v>
      </c>
      <c r="E367" s="921" t="s">
        <v>633</v>
      </c>
      <c r="F367" s="921" t="s">
        <v>5243</v>
      </c>
      <c r="G367" s="921"/>
      <c r="H367" s="924" t="s">
        <v>30</v>
      </c>
      <c r="I367" s="924"/>
      <c r="J367" s="14" t="s">
        <v>31</v>
      </c>
      <c r="K367" s="14" t="s">
        <v>32</v>
      </c>
      <c r="L367" s="16">
        <v>1006.98</v>
      </c>
    </row>
    <row r="368" spans="1:12" x14ac:dyDescent="0.25">
      <c r="A368" s="918"/>
      <c r="B368" s="921"/>
      <c r="C368" s="922"/>
      <c r="D368" s="923"/>
      <c r="E368" s="921"/>
      <c r="F368" s="921"/>
      <c r="G368" s="921"/>
      <c r="H368" s="924" t="s">
        <v>33</v>
      </c>
      <c r="I368" s="924"/>
      <c r="J368" s="14" t="s">
        <v>31</v>
      </c>
      <c r="K368" s="14" t="s">
        <v>32</v>
      </c>
      <c r="L368" s="16">
        <v>1535</v>
      </c>
    </row>
    <row r="369" spans="1:12" ht="24" x14ac:dyDescent="0.25">
      <c r="A369" s="918"/>
      <c r="B369" s="9" t="s">
        <v>34</v>
      </c>
      <c r="C369" s="13" t="s">
        <v>35</v>
      </c>
      <c r="D369" s="13" t="s">
        <v>36</v>
      </c>
      <c r="E369" s="13" t="s">
        <v>37</v>
      </c>
      <c r="F369" s="920"/>
      <c r="G369" s="920"/>
      <c r="H369" s="924" t="s">
        <v>38</v>
      </c>
      <c r="I369" s="924"/>
      <c r="J369" s="921" t="s">
        <v>31</v>
      </c>
      <c r="K369" s="921" t="s">
        <v>31</v>
      </c>
      <c r="L369" s="925">
        <v>0</v>
      </c>
    </row>
    <row r="370" spans="1:12" ht="22.8" x14ac:dyDescent="0.25">
      <c r="A370" s="918"/>
      <c r="B370" s="14" t="s">
        <v>605</v>
      </c>
      <c r="C370" s="14" t="s">
        <v>5243</v>
      </c>
      <c r="D370" s="15">
        <v>43622</v>
      </c>
      <c r="E370" s="14" t="s">
        <v>5244</v>
      </c>
      <c r="F370" s="920"/>
      <c r="G370" s="920"/>
      <c r="H370" s="924"/>
      <c r="I370" s="924"/>
      <c r="J370" s="921"/>
      <c r="K370" s="921"/>
      <c r="L370" s="925"/>
    </row>
    <row r="371" spans="1:12" ht="24" x14ac:dyDescent="0.25">
      <c r="A371" s="918">
        <v>1869</v>
      </c>
      <c r="B371" s="9" t="s">
        <v>22</v>
      </c>
      <c r="C371" s="13" t="s">
        <v>23</v>
      </c>
      <c r="D371" s="13" t="s">
        <v>24</v>
      </c>
      <c r="E371" s="13" t="s">
        <v>25</v>
      </c>
      <c r="F371" s="919" t="s">
        <v>17</v>
      </c>
      <c r="G371" s="919"/>
      <c r="H371" s="920"/>
      <c r="I371" s="920"/>
      <c r="J371" s="920"/>
      <c r="K371" s="920"/>
      <c r="L371" s="920"/>
    </row>
    <row r="372" spans="1:12" x14ac:dyDescent="0.25">
      <c r="A372" s="918"/>
      <c r="B372" s="921" t="s">
        <v>5245</v>
      </c>
      <c r="C372" s="922" t="s">
        <v>5246</v>
      </c>
      <c r="D372" s="923">
        <v>43626</v>
      </c>
      <c r="E372" s="921" t="s">
        <v>1982</v>
      </c>
      <c r="F372" s="921" t="s">
        <v>5247</v>
      </c>
      <c r="G372" s="921"/>
      <c r="H372" s="924" t="s">
        <v>30</v>
      </c>
      <c r="I372" s="924"/>
      <c r="J372" s="14" t="s">
        <v>31</v>
      </c>
      <c r="K372" s="14" t="s">
        <v>31</v>
      </c>
      <c r="L372" s="16">
        <v>0</v>
      </c>
    </row>
    <row r="373" spans="1:12" x14ac:dyDescent="0.25">
      <c r="A373" s="918"/>
      <c r="B373" s="921"/>
      <c r="C373" s="922"/>
      <c r="D373" s="923"/>
      <c r="E373" s="921"/>
      <c r="F373" s="921"/>
      <c r="G373" s="921"/>
      <c r="H373" s="924" t="s">
        <v>33</v>
      </c>
      <c r="I373" s="924"/>
      <c r="J373" s="921" t="s">
        <v>31</v>
      </c>
      <c r="K373" s="921" t="s">
        <v>31</v>
      </c>
      <c r="L373" s="925">
        <v>0</v>
      </c>
    </row>
    <row r="374" spans="1:12" x14ac:dyDescent="0.25">
      <c r="A374" s="918"/>
      <c r="B374" s="921"/>
      <c r="C374" s="922"/>
      <c r="D374" s="923"/>
      <c r="E374" s="921"/>
      <c r="F374" s="921"/>
      <c r="G374" s="921"/>
      <c r="H374" s="924"/>
      <c r="I374" s="924"/>
      <c r="J374" s="921"/>
      <c r="K374" s="921"/>
      <c r="L374" s="925"/>
    </row>
    <row r="375" spans="1:12" ht="24" x14ac:dyDescent="0.25">
      <c r="A375" s="918"/>
      <c r="B375" s="9" t="s">
        <v>34</v>
      </c>
      <c r="C375" s="13" t="s">
        <v>35</v>
      </c>
      <c r="D375" s="13" t="s">
        <v>36</v>
      </c>
      <c r="E375" s="13" t="s">
        <v>37</v>
      </c>
      <c r="F375" s="920"/>
      <c r="G375" s="920"/>
      <c r="H375" s="924" t="s">
        <v>38</v>
      </c>
      <c r="I375" s="924"/>
      <c r="J375" s="921" t="s">
        <v>31</v>
      </c>
      <c r="K375" s="921" t="s">
        <v>32</v>
      </c>
      <c r="L375" s="925">
        <v>590</v>
      </c>
    </row>
    <row r="376" spans="1:12" ht="22.8" x14ac:dyDescent="0.25">
      <c r="A376" s="918"/>
      <c r="B376" s="14" t="s">
        <v>204</v>
      </c>
      <c r="C376" s="14" t="s">
        <v>5247</v>
      </c>
      <c r="D376" s="15">
        <v>43632</v>
      </c>
      <c r="E376" s="14" t="s">
        <v>2327</v>
      </c>
      <c r="F376" s="920"/>
      <c r="G376" s="920"/>
      <c r="H376" s="924"/>
      <c r="I376" s="924"/>
      <c r="J376" s="921"/>
      <c r="K376" s="921"/>
      <c r="L376" s="925"/>
    </row>
    <row r="377" spans="1:12" ht="24" x14ac:dyDescent="0.25">
      <c r="A377" s="918">
        <v>1870</v>
      </c>
      <c r="B377" s="9" t="s">
        <v>22</v>
      </c>
      <c r="C377" s="13" t="s">
        <v>23</v>
      </c>
      <c r="D377" s="13" t="s">
        <v>24</v>
      </c>
      <c r="E377" s="13" t="s">
        <v>25</v>
      </c>
      <c r="F377" s="919" t="s">
        <v>17</v>
      </c>
      <c r="G377" s="919"/>
      <c r="H377" s="920"/>
      <c r="I377" s="920"/>
      <c r="J377" s="920"/>
      <c r="K377" s="920"/>
      <c r="L377" s="920"/>
    </row>
    <row r="378" spans="1:12" x14ac:dyDescent="0.25">
      <c r="A378" s="918"/>
      <c r="B378" s="921" t="s">
        <v>5248</v>
      </c>
      <c r="C378" s="922" t="s">
        <v>5249</v>
      </c>
      <c r="D378" s="923">
        <v>43682</v>
      </c>
      <c r="E378" s="921" t="s">
        <v>266</v>
      </c>
      <c r="F378" s="921" t="s">
        <v>363</v>
      </c>
      <c r="G378" s="921"/>
      <c r="H378" s="924" t="s">
        <v>30</v>
      </c>
      <c r="I378" s="924"/>
      <c r="J378" s="14" t="s">
        <v>31</v>
      </c>
      <c r="K378" s="14" t="s">
        <v>32</v>
      </c>
      <c r="L378" s="16">
        <v>506</v>
      </c>
    </row>
    <row r="379" spans="1:12" x14ac:dyDescent="0.25">
      <c r="A379" s="918"/>
      <c r="B379" s="921"/>
      <c r="C379" s="922"/>
      <c r="D379" s="923"/>
      <c r="E379" s="921"/>
      <c r="F379" s="921"/>
      <c r="G379" s="921"/>
      <c r="H379" s="924" t="s">
        <v>33</v>
      </c>
      <c r="I379" s="924"/>
      <c r="J379" s="921" t="s">
        <v>31</v>
      </c>
      <c r="K379" s="921" t="s">
        <v>32</v>
      </c>
      <c r="L379" s="925">
        <v>341.79</v>
      </c>
    </row>
    <row r="380" spans="1:12" x14ac:dyDescent="0.25">
      <c r="A380" s="918"/>
      <c r="B380" s="921"/>
      <c r="C380" s="922"/>
      <c r="D380" s="923"/>
      <c r="E380" s="921"/>
      <c r="F380" s="921"/>
      <c r="G380" s="921"/>
      <c r="H380" s="924"/>
      <c r="I380" s="924"/>
      <c r="J380" s="921"/>
      <c r="K380" s="921"/>
      <c r="L380" s="925"/>
    </row>
    <row r="381" spans="1:12" ht="24" x14ac:dyDescent="0.25">
      <c r="A381" s="918"/>
      <c r="B381" s="9" t="s">
        <v>34</v>
      </c>
      <c r="C381" s="13" t="s">
        <v>35</v>
      </c>
      <c r="D381" s="13" t="s">
        <v>36</v>
      </c>
      <c r="E381" s="13" t="s">
        <v>37</v>
      </c>
      <c r="F381" s="920"/>
      <c r="G381" s="920"/>
      <c r="H381" s="924" t="s">
        <v>38</v>
      </c>
      <c r="I381" s="924"/>
      <c r="J381" s="921" t="s">
        <v>31</v>
      </c>
      <c r="K381" s="921" t="s">
        <v>31</v>
      </c>
      <c r="L381" s="925">
        <v>0</v>
      </c>
    </row>
    <row r="382" spans="1:12" ht="22.8" x14ac:dyDescent="0.25">
      <c r="A382" s="918"/>
      <c r="B382" s="14" t="s">
        <v>1071</v>
      </c>
      <c r="C382" s="14" t="s">
        <v>363</v>
      </c>
      <c r="D382" s="15">
        <v>43687</v>
      </c>
      <c r="E382" s="14" t="s">
        <v>5250</v>
      </c>
      <c r="F382" s="920"/>
      <c r="G382" s="920"/>
      <c r="H382" s="924"/>
      <c r="I382" s="924"/>
      <c r="J382" s="921"/>
      <c r="K382" s="921"/>
      <c r="L382" s="925"/>
    </row>
    <row r="383" spans="1:12" ht="24" x14ac:dyDescent="0.25">
      <c r="A383" s="918">
        <v>1871</v>
      </c>
      <c r="B383" s="9" t="s">
        <v>22</v>
      </c>
      <c r="C383" s="13" t="s">
        <v>23</v>
      </c>
      <c r="D383" s="13" t="s">
        <v>24</v>
      </c>
      <c r="E383" s="13" t="s">
        <v>25</v>
      </c>
      <c r="F383" s="919" t="s">
        <v>17</v>
      </c>
      <c r="G383" s="919"/>
      <c r="H383" s="920"/>
      <c r="I383" s="920"/>
      <c r="J383" s="920"/>
      <c r="K383" s="920"/>
      <c r="L383" s="920"/>
    </row>
    <row r="384" spans="1:12" x14ac:dyDescent="0.25">
      <c r="A384" s="918"/>
      <c r="B384" s="921" t="s">
        <v>5251</v>
      </c>
      <c r="C384" s="922" t="s">
        <v>5252</v>
      </c>
      <c r="D384" s="923">
        <v>43581</v>
      </c>
      <c r="E384" s="921" t="s">
        <v>1819</v>
      </c>
      <c r="F384" s="921" t="s">
        <v>5253</v>
      </c>
      <c r="G384" s="921"/>
      <c r="H384" s="924" t="s">
        <v>30</v>
      </c>
      <c r="I384" s="924"/>
      <c r="J384" s="14" t="s">
        <v>31</v>
      </c>
      <c r="K384" s="14" t="s">
        <v>31</v>
      </c>
      <c r="L384" s="16">
        <v>0</v>
      </c>
    </row>
    <row r="385" spans="1:12" x14ac:dyDescent="0.25">
      <c r="A385" s="918"/>
      <c r="B385" s="921"/>
      <c r="C385" s="922"/>
      <c r="D385" s="923"/>
      <c r="E385" s="921"/>
      <c r="F385" s="921"/>
      <c r="G385" s="921"/>
      <c r="H385" s="924" t="s">
        <v>33</v>
      </c>
      <c r="I385" s="924"/>
      <c r="J385" s="14" t="s">
        <v>31</v>
      </c>
      <c r="K385" s="14" t="s">
        <v>31</v>
      </c>
      <c r="L385" s="16">
        <v>0</v>
      </c>
    </row>
    <row r="386" spans="1:12" ht="24" x14ac:dyDescent="0.25">
      <c r="A386" s="918"/>
      <c r="B386" s="9" t="s">
        <v>34</v>
      </c>
      <c r="C386" s="13" t="s">
        <v>35</v>
      </c>
      <c r="D386" s="13" t="s">
        <v>36</v>
      </c>
      <c r="E386" s="13" t="s">
        <v>37</v>
      </c>
      <c r="F386" s="920"/>
      <c r="G386" s="920"/>
      <c r="H386" s="924" t="s">
        <v>38</v>
      </c>
      <c r="I386" s="924"/>
      <c r="J386" s="921" t="s">
        <v>31</v>
      </c>
      <c r="K386" s="921" t="s">
        <v>32</v>
      </c>
      <c r="L386" s="925">
        <v>1200</v>
      </c>
    </row>
    <row r="387" spans="1:12" ht="22.8" x14ac:dyDescent="0.25">
      <c r="A387" s="918"/>
      <c r="B387" s="14" t="s">
        <v>105</v>
      </c>
      <c r="C387" s="14" t="s">
        <v>5253</v>
      </c>
      <c r="D387" s="15">
        <v>43588</v>
      </c>
      <c r="E387" s="14" t="s">
        <v>1083</v>
      </c>
      <c r="F387" s="920"/>
      <c r="G387" s="920"/>
      <c r="H387" s="924"/>
      <c r="I387" s="924"/>
      <c r="J387" s="921"/>
      <c r="K387" s="921"/>
      <c r="L387" s="925"/>
    </row>
    <row r="388" spans="1:12" ht="24" x14ac:dyDescent="0.25">
      <c r="A388" s="918">
        <v>1872</v>
      </c>
      <c r="B388" s="9" t="s">
        <v>22</v>
      </c>
      <c r="C388" s="13" t="s">
        <v>23</v>
      </c>
      <c r="D388" s="13" t="s">
        <v>24</v>
      </c>
      <c r="E388" s="13" t="s">
        <v>25</v>
      </c>
      <c r="F388" s="919" t="s">
        <v>17</v>
      </c>
      <c r="G388" s="919"/>
      <c r="H388" s="920"/>
      <c r="I388" s="920"/>
      <c r="J388" s="920"/>
      <c r="K388" s="920"/>
      <c r="L388" s="920"/>
    </row>
    <row r="389" spans="1:12" x14ac:dyDescent="0.25">
      <c r="A389" s="918"/>
      <c r="B389" s="921" t="s">
        <v>5254</v>
      </c>
      <c r="C389" s="922" t="s">
        <v>5255</v>
      </c>
      <c r="D389" s="923">
        <v>43593</v>
      </c>
      <c r="E389" s="921" t="s">
        <v>5256</v>
      </c>
      <c r="F389" s="921" t="s">
        <v>3695</v>
      </c>
      <c r="G389" s="921"/>
      <c r="H389" s="924" t="s">
        <v>30</v>
      </c>
      <c r="I389" s="924"/>
      <c r="J389" s="14" t="s">
        <v>31</v>
      </c>
      <c r="K389" s="14" t="s">
        <v>32</v>
      </c>
      <c r="L389" s="16">
        <v>557.80000000000007</v>
      </c>
    </row>
    <row r="390" spans="1:12" x14ac:dyDescent="0.25">
      <c r="A390" s="918"/>
      <c r="B390" s="921"/>
      <c r="C390" s="922"/>
      <c r="D390" s="923"/>
      <c r="E390" s="921"/>
      <c r="F390" s="921"/>
      <c r="G390" s="921"/>
      <c r="H390" s="924" t="s">
        <v>33</v>
      </c>
      <c r="I390" s="924"/>
      <c r="J390" s="14" t="s">
        <v>31</v>
      </c>
      <c r="K390" s="14" t="s">
        <v>32</v>
      </c>
      <c r="L390" s="16">
        <v>241.98</v>
      </c>
    </row>
    <row r="391" spans="1:12" ht="24" x14ac:dyDescent="0.25">
      <c r="A391" s="918"/>
      <c r="B391" s="9" t="s">
        <v>34</v>
      </c>
      <c r="C391" s="13" t="s">
        <v>35</v>
      </c>
      <c r="D391" s="13" t="s">
        <v>36</v>
      </c>
      <c r="E391" s="13" t="s">
        <v>37</v>
      </c>
      <c r="F391" s="920"/>
      <c r="G391" s="920"/>
      <c r="H391" s="924" t="s">
        <v>38</v>
      </c>
      <c r="I391" s="924"/>
      <c r="J391" s="921" t="s">
        <v>31</v>
      </c>
      <c r="K391" s="921" t="s">
        <v>32</v>
      </c>
      <c r="L391" s="925">
        <v>114.08</v>
      </c>
    </row>
    <row r="392" spans="1:12" ht="22.8" x14ac:dyDescent="0.25">
      <c r="A392" s="918"/>
      <c r="B392" s="14" t="s">
        <v>39</v>
      </c>
      <c r="C392" s="14" t="s">
        <v>3695</v>
      </c>
      <c r="D392" s="15">
        <v>43595</v>
      </c>
      <c r="E392" s="14" t="s">
        <v>553</v>
      </c>
      <c r="F392" s="920"/>
      <c r="G392" s="920"/>
      <c r="H392" s="924"/>
      <c r="I392" s="924"/>
      <c r="J392" s="921"/>
      <c r="K392" s="921"/>
      <c r="L392" s="925"/>
    </row>
    <row r="393" spans="1:12" ht="24" x14ac:dyDescent="0.25">
      <c r="A393" s="918">
        <v>1873</v>
      </c>
      <c r="B393" s="9" t="s">
        <v>22</v>
      </c>
      <c r="C393" s="13" t="s">
        <v>23</v>
      </c>
      <c r="D393" s="13" t="s">
        <v>24</v>
      </c>
      <c r="E393" s="13" t="s">
        <v>25</v>
      </c>
      <c r="F393" s="919" t="s">
        <v>17</v>
      </c>
      <c r="G393" s="919"/>
      <c r="H393" s="920"/>
      <c r="I393" s="920"/>
      <c r="J393" s="920"/>
      <c r="K393" s="920"/>
      <c r="L393" s="920"/>
    </row>
    <row r="394" spans="1:12" x14ac:dyDescent="0.25">
      <c r="A394" s="918"/>
      <c r="B394" s="921" t="s">
        <v>5257</v>
      </c>
      <c r="C394" s="922" t="s">
        <v>5258</v>
      </c>
      <c r="D394" s="923">
        <v>43712</v>
      </c>
      <c r="E394" s="921" t="s">
        <v>548</v>
      </c>
      <c r="F394" s="921" t="s">
        <v>549</v>
      </c>
      <c r="G394" s="921"/>
      <c r="H394" s="924" t="s">
        <v>30</v>
      </c>
      <c r="I394" s="924"/>
      <c r="J394" s="14" t="s">
        <v>31</v>
      </c>
      <c r="K394" s="14" t="s">
        <v>32</v>
      </c>
      <c r="L394" s="16">
        <v>504.56</v>
      </c>
    </row>
    <row r="395" spans="1:12" x14ac:dyDescent="0.25">
      <c r="A395" s="918"/>
      <c r="B395" s="921"/>
      <c r="C395" s="922"/>
      <c r="D395" s="923"/>
      <c r="E395" s="921"/>
      <c r="F395" s="921"/>
      <c r="G395" s="921"/>
      <c r="H395" s="924" t="s">
        <v>33</v>
      </c>
      <c r="I395" s="924"/>
      <c r="J395" s="14" t="s">
        <v>31</v>
      </c>
      <c r="K395" s="14" t="s">
        <v>32</v>
      </c>
      <c r="L395" s="16">
        <v>268.61</v>
      </c>
    </row>
    <row r="396" spans="1:12" ht="24" x14ac:dyDescent="0.25">
      <c r="A396" s="918"/>
      <c r="B396" s="9" t="s">
        <v>34</v>
      </c>
      <c r="C396" s="13" t="s">
        <v>35</v>
      </c>
      <c r="D396" s="13" t="s">
        <v>36</v>
      </c>
      <c r="E396" s="13" t="s">
        <v>37</v>
      </c>
      <c r="F396" s="920"/>
      <c r="G396" s="920"/>
      <c r="H396" s="924" t="s">
        <v>38</v>
      </c>
      <c r="I396" s="924"/>
      <c r="J396" s="921" t="s">
        <v>31</v>
      </c>
      <c r="K396" s="921" t="s">
        <v>32</v>
      </c>
      <c r="L396" s="925">
        <v>100</v>
      </c>
    </row>
    <row r="397" spans="1:12" ht="22.8" x14ac:dyDescent="0.25">
      <c r="A397" s="918"/>
      <c r="B397" s="14" t="s">
        <v>353</v>
      </c>
      <c r="C397" s="14" t="s">
        <v>549</v>
      </c>
      <c r="D397" s="15">
        <v>43714</v>
      </c>
      <c r="E397" s="14" t="s">
        <v>1873</v>
      </c>
      <c r="F397" s="920"/>
      <c r="G397" s="920"/>
      <c r="H397" s="924"/>
      <c r="I397" s="924"/>
      <c r="J397" s="921"/>
      <c r="K397" s="921"/>
      <c r="L397" s="925"/>
    </row>
    <row r="398" spans="1:12" ht="24" x14ac:dyDescent="0.25">
      <c r="A398" s="918">
        <v>1874</v>
      </c>
      <c r="B398" s="9" t="s">
        <v>22</v>
      </c>
      <c r="C398" s="13" t="s">
        <v>23</v>
      </c>
      <c r="D398" s="13" t="s">
        <v>24</v>
      </c>
      <c r="E398" s="13" t="s">
        <v>25</v>
      </c>
      <c r="F398" s="919" t="s">
        <v>17</v>
      </c>
      <c r="G398" s="919"/>
      <c r="H398" s="920"/>
      <c r="I398" s="920"/>
      <c r="J398" s="920"/>
      <c r="K398" s="920"/>
      <c r="L398" s="920"/>
    </row>
    <row r="399" spans="1:12" x14ac:dyDescent="0.25">
      <c r="A399" s="918"/>
      <c r="B399" s="921" t="s">
        <v>5259</v>
      </c>
      <c r="C399" s="921" t="s">
        <v>5260</v>
      </c>
      <c r="D399" s="923">
        <v>43588</v>
      </c>
      <c r="E399" s="921" t="s">
        <v>53</v>
      </c>
      <c r="F399" s="921" t="s">
        <v>1000</v>
      </c>
      <c r="G399" s="921"/>
      <c r="H399" s="924" t="s">
        <v>30</v>
      </c>
      <c r="I399" s="924"/>
      <c r="J399" s="14" t="s">
        <v>31</v>
      </c>
      <c r="K399" s="14" t="s">
        <v>32</v>
      </c>
      <c r="L399" s="16">
        <v>506</v>
      </c>
    </row>
    <row r="400" spans="1:12" x14ac:dyDescent="0.25">
      <c r="A400" s="918"/>
      <c r="B400" s="921"/>
      <c r="C400" s="921"/>
      <c r="D400" s="923"/>
      <c r="E400" s="921"/>
      <c r="F400" s="921"/>
      <c r="G400" s="921"/>
      <c r="H400" s="924" t="s">
        <v>33</v>
      </c>
      <c r="I400" s="924"/>
      <c r="J400" s="14" t="s">
        <v>31</v>
      </c>
      <c r="K400" s="14" t="s">
        <v>32</v>
      </c>
      <c r="L400" s="16">
        <v>212.61</v>
      </c>
    </row>
    <row r="401" spans="1:12" ht="24" x14ac:dyDescent="0.25">
      <c r="A401" s="918"/>
      <c r="B401" s="9" t="s">
        <v>34</v>
      </c>
      <c r="C401" s="13" t="s">
        <v>35</v>
      </c>
      <c r="D401" s="13" t="s">
        <v>36</v>
      </c>
      <c r="E401" s="13" t="s">
        <v>37</v>
      </c>
      <c r="F401" s="920"/>
      <c r="G401" s="920"/>
      <c r="H401" s="924" t="s">
        <v>38</v>
      </c>
      <c r="I401" s="924"/>
      <c r="J401" s="921" t="s">
        <v>31</v>
      </c>
      <c r="K401" s="921" t="s">
        <v>32</v>
      </c>
      <c r="L401" s="925">
        <v>161</v>
      </c>
    </row>
    <row r="402" spans="1:12" ht="22.8" x14ac:dyDescent="0.25">
      <c r="A402" s="918"/>
      <c r="B402" s="14" t="s">
        <v>5261</v>
      </c>
      <c r="C402" s="14" t="s">
        <v>1000</v>
      </c>
      <c r="D402" s="15">
        <v>43590</v>
      </c>
      <c r="E402" s="14" t="s">
        <v>5236</v>
      </c>
      <c r="F402" s="920"/>
      <c r="G402" s="920"/>
      <c r="H402" s="924"/>
      <c r="I402" s="924"/>
      <c r="J402" s="921"/>
      <c r="K402" s="921"/>
      <c r="L402" s="925"/>
    </row>
    <row r="403" spans="1:12" ht="24" x14ac:dyDescent="0.25">
      <c r="A403" s="918">
        <v>1875</v>
      </c>
      <c r="B403" s="9" t="s">
        <v>22</v>
      </c>
      <c r="C403" s="13" t="s">
        <v>23</v>
      </c>
      <c r="D403" s="13" t="s">
        <v>24</v>
      </c>
      <c r="E403" s="13" t="s">
        <v>25</v>
      </c>
      <c r="F403" s="919" t="s">
        <v>17</v>
      </c>
      <c r="G403" s="919"/>
      <c r="H403" s="920"/>
      <c r="I403" s="920"/>
      <c r="J403" s="920"/>
      <c r="K403" s="920"/>
      <c r="L403" s="920"/>
    </row>
    <row r="404" spans="1:12" x14ac:dyDescent="0.25">
      <c r="A404" s="918"/>
      <c r="B404" s="921" t="s">
        <v>5262</v>
      </c>
      <c r="C404" s="922" t="s">
        <v>5263</v>
      </c>
      <c r="D404" s="923">
        <v>43646</v>
      </c>
      <c r="E404" s="921" t="s">
        <v>5264</v>
      </c>
      <c r="F404" s="921" t="s">
        <v>1088</v>
      </c>
      <c r="G404" s="921"/>
      <c r="H404" s="924" t="s">
        <v>30</v>
      </c>
      <c r="I404" s="924"/>
      <c r="J404" s="14" t="s">
        <v>31</v>
      </c>
      <c r="K404" s="14" t="s">
        <v>32</v>
      </c>
      <c r="L404" s="16">
        <v>660</v>
      </c>
    </row>
    <row r="405" spans="1:12" x14ac:dyDescent="0.25">
      <c r="A405" s="918"/>
      <c r="B405" s="921"/>
      <c r="C405" s="922"/>
      <c r="D405" s="923"/>
      <c r="E405" s="921"/>
      <c r="F405" s="921"/>
      <c r="G405" s="921"/>
      <c r="H405" s="924" t="s">
        <v>33</v>
      </c>
      <c r="I405" s="924"/>
      <c r="J405" s="921" t="s">
        <v>31</v>
      </c>
      <c r="K405" s="921" t="s">
        <v>31</v>
      </c>
      <c r="L405" s="925">
        <v>0</v>
      </c>
    </row>
    <row r="406" spans="1:12" x14ac:dyDescent="0.25">
      <c r="A406" s="918"/>
      <c r="B406" s="921"/>
      <c r="C406" s="922"/>
      <c r="D406" s="923"/>
      <c r="E406" s="921"/>
      <c r="F406" s="921"/>
      <c r="G406" s="921"/>
      <c r="H406" s="924"/>
      <c r="I406" s="924"/>
      <c r="J406" s="921"/>
      <c r="K406" s="921"/>
      <c r="L406" s="925"/>
    </row>
    <row r="407" spans="1:12" ht="24" x14ac:dyDescent="0.25">
      <c r="A407" s="918"/>
      <c r="B407" s="9" t="s">
        <v>34</v>
      </c>
      <c r="C407" s="13" t="s">
        <v>35</v>
      </c>
      <c r="D407" s="13" t="s">
        <v>36</v>
      </c>
      <c r="E407" s="13" t="s">
        <v>37</v>
      </c>
      <c r="F407" s="920"/>
      <c r="G407" s="920"/>
      <c r="H407" s="924" t="s">
        <v>38</v>
      </c>
      <c r="I407" s="924"/>
      <c r="J407" s="921" t="s">
        <v>31</v>
      </c>
      <c r="K407" s="921" t="s">
        <v>32</v>
      </c>
      <c r="L407" s="925">
        <v>649</v>
      </c>
    </row>
    <row r="408" spans="1:12" ht="22.8" x14ac:dyDescent="0.25">
      <c r="A408" s="918"/>
      <c r="B408" s="14" t="s">
        <v>204</v>
      </c>
      <c r="C408" s="14" t="s">
        <v>1088</v>
      </c>
      <c r="D408" s="15">
        <v>43651</v>
      </c>
      <c r="E408" s="14" t="s">
        <v>5265</v>
      </c>
      <c r="F408" s="920"/>
      <c r="G408" s="920"/>
      <c r="H408" s="924"/>
      <c r="I408" s="924"/>
      <c r="J408" s="921"/>
      <c r="K408" s="921"/>
      <c r="L408" s="925"/>
    </row>
    <row r="409" spans="1:12" ht="24" x14ac:dyDescent="0.25">
      <c r="A409" s="918">
        <v>1876</v>
      </c>
      <c r="B409" s="9" t="s">
        <v>22</v>
      </c>
      <c r="C409" s="13" t="s">
        <v>23</v>
      </c>
      <c r="D409" s="13" t="s">
        <v>24</v>
      </c>
      <c r="E409" s="13" t="s">
        <v>25</v>
      </c>
      <c r="F409" s="919" t="s">
        <v>17</v>
      </c>
      <c r="G409" s="919"/>
      <c r="H409" s="920"/>
      <c r="I409" s="920"/>
      <c r="J409" s="920"/>
      <c r="K409" s="920"/>
      <c r="L409" s="920"/>
    </row>
    <row r="410" spans="1:12" x14ac:dyDescent="0.25">
      <c r="A410" s="918"/>
      <c r="B410" s="921" t="s">
        <v>5266</v>
      </c>
      <c r="C410" s="922" t="s">
        <v>5267</v>
      </c>
      <c r="D410" s="923">
        <v>43604</v>
      </c>
      <c r="E410" s="921" t="s">
        <v>469</v>
      </c>
      <c r="F410" s="921" t="s">
        <v>1729</v>
      </c>
      <c r="G410" s="921"/>
      <c r="H410" s="924" t="s">
        <v>30</v>
      </c>
      <c r="I410" s="924"/>
      <c r="J410" s="14" t="s">
        <v>31</v>
      </c>
      <c r="K410" s="14" t="s">
        <v>32</v>
      </c>
      <c r="L410" s="16">
        <v>557.86</v>
      </c>
    </row>
    <row r="411" spans="1:12" x14ac:dyDescent="0.25">
      <c r="A411" s="918"/>
      <c r="B411" s="921"/>
      <c r="C411" s="922"/>
      <c r="D411" s="923"/>
      <c r="E411" s="921"/>
      <c r="F411" s="921"/>
      <c r="G411" s="921"/>
      <c r="H411" s="924" t="s">
        <v>33</v>
      </c>
      <c r="I411" s="924"/>
      <c r="J411" s="921" t="s">
        <v>31</v>
      </c>
      <c r="K411" s="921" t="s">
        <v>32</v>
      </c>
      <c r="L411" s="925">
        <v>437.5</v>
      </c>
    </row>
    <row r="412" spans="1:12" x14ac:dyDescent="0.25">
      <c r="A412" s="918"/>
      <c r="B412" s="921"/>
      <c r="C412" s="922"/>
      <c r="D412" s="923"/>
      <c r="E412" s="921"/>
      <c r="F412" s="921"/>
      <c r="G412" s="921"/>
      <c r="H412" s="924"/>
      <c r="I412" s="924"/>
      <c r="J412" s="921"/>
      <c r="K412" s="921"/>
      <c r="L412" s="925"/>
    </row>
    <row r="413" spans="1:12" ht="24" x14ac:dyDescent="0.25">
      <c r="A413" s="918"/>
      <c r="B413" s="9" t="s">
        <v>34</v>
      </c>
      <c r="C413" s="13" t="s">
        <v>35</v>
      </c>
      <c r="D413" s="13" t="s">
        <v>36</v>
      </c>
      <c r="E413" s="13" t="s">
        <v>37</v>
      </c>
      <c r="F413" s="920"/>
      <c r="G413" s="920"/>
      <c r="H413" s="924" t="s">
        <v>38</v>
      </c>
      <c r="I413" s="924"/>
      <c r="J413" s="921" t="s">
        <v>31</v>
      </c>
      <c r="K413" s="921" t="s">
        <v>32</v>
      </c>
      <c r="L413" s="925">
        <v>800</v>
      </c>
    </row>
    <row r="414" spans="1:12" ht="22.8" x14ac:dyDescent="0.25">
      <c r="A414" s="918"/>
      <c r="B414" s="14" t="s">
        <v>204</v>
      </c>
      <c r="C414" s="14" t="s">
        <v>1729</v>
      </c>
      <c r="D414" s="15">
        <v>43607</v>
      </c>
      <c r="E414" s="14" t="s">
        <v>2270</v>
      </c>
      <c r="F414" s="920"/>
      <c r="G414" s="920"/>
      <c r="H414" s="924"/>
      <c r="I414" s="924"/>
      <c r="J414" s="921"/>
      <c r="K414" s="921"/>
      <c r="L414" s="925"/>
    </row>
    <row r="415" spans="1:12" ht="24" x14ac:dyDescent="0.25">
      <c r="A415" s="918">
        <v>1877</v>
      </c>
      <c r="B415" s="9" t="s">
        <v>22</v>
      </c>
      <c r="C415" s="13" t="s">
        <v>23</v>
      </c>
      <c r="D415" s="13" t="s">
        <v>24</v>
      </c>
      <c r="E415" s="13" t="s">
        <v>25</v>
      </c>
      <c r="F415" s="919" t="s">
        <v>17</v>
      </c>
      <c r="G415" s="919"/>
      <c r="H415" s="920"/>
      <c r="I415" s="920"/>
      <c r="J415" s="920"/>
      <c r="K415" s="920"/>
      <c r="L415" s="920"/>
    </row>
    <row r="416" spans="1:12" x14ac:dyDescent="0.25">
      <c r="A416" s="918"/>
      <c r="B416" s="921" t="s">
        <v>5266</v>
      </c>
      <c r="C416" s="922" t="s">
        <v>5268</v>
      </c>
      <c r="D416" s="923">
        <v>43649</v>
      </c>
      <c r="E416" s="921" t="s">
        <v>770</v>
      </c>
      <c r="F416" s="921" t="s">
        <v>5269</v>
      </c>
      <c r="G416" s="921"/>
      <c r="H416" s="924" t="s">
        <v>30</v>
      </c>
      <c r="I416" s="924"/>
      <c r="J416" s="14" t="s">
        <v>31</v>
      </c>
      <c r="K416" s="14" t="s">
        <v>32</v>
      </c>
      <c r="L416" s="16">
        <v>444</v>
      </c>
    </row>
    <row r="417" spans="1:12" x14ac:dyDescent="0.25">
      <c r="A417" s="918"/>
      <c r="B417" s="921"/>
      <c r="C417" s="922"/>
      <c r="D417" s="923"/>
      <c r="E417" s="921"/>
      <c r="F417" s="921"/>
      <c r="G417" s="921"/>
      <c r="H417" s="924" t="s">
        <v>33</v>
      </c>
      <c r="I417" s="924"/>
      <c r="J417" s="921" t="s">
        <v>31</v>
      </c>
      <c r="K417" s="921" t="s">
        <v>31</v>
      </c>
      <c r="L417" s="925">
        <v>0</v>
      </c>
    </row>
    <row r="418" spans="1:12" x14ac:dyDescent="0.25">
      <c r="A418" s="918"/>
      <c r="B418" s="921"/>
      <c r="C418" s="922"/>
      <c r="D418" s="923"/>
      <c r="E418" s="921"/>
      <c r="F418" s="921"/>
      <c r="G418" s="921"/>
      <c r="H418" s="924"/>
      <c r="I418" s="924"/>
      <c r="J418" s="921"/>
      <c r="K418" s="921"/>
      <c r="L418" s="925"/>
    </row>
    <row r="419" spans="1:12" ht="24" x14ac:dyDescent="0.25">
      <c r="A419" s="918"/>
      <c r="B419" s="9" t="s">
        <v>34</v>
      </c>
      <c r="C419" s="13" t="s">
        <v>35</v>
      </c>
      <c r="D419" s="13" t="s">
        <v>36</v>
      </c>
      <c r="E419" s="13" t="s">
        <v>37</v>
      </c>
      <c r="F419" s="920"/>
      <c r="G419" s="920"/>
      <c r="H419" s="924" t="s">
        <v>38</v>
      </c>
      <c r="I419" s="924"/>
      <c r="J419" s="921" t="s">
        <v>31</v>
      </c>
      <c r="K419" s="921" t="s">
        <v>31</v>
      </c>
      <c r="L419" s="925">
        <v>0</v>
      </c>
    </row>
    <row r="420" spans="1:12" ht="22.8" x14ac:dyDescent="0.25">
      <c r="A420" s="918"/>
      <c r="B420" s="14" t="s">
        <v>204</v>
      </c>
      <c r="C420" s="14" t="s">
        <v>5269</v>
      </c>
      <c r="D420" s="15">
        <v>43653</v>
      </c>
      <c r="E420" s="14" t="s">
        <v>2651</v>
      </c>
      <c r="F420" s="920"/>
      <c r="G420" s="920"/>
      <c r="H420" s="924"/>
      <c r="I420" s="924"/>
      <c r="J420" s="921"/>
      <c r="K420" s="921"/>
      <c r="L420" s="925"/>
    </row>
    <row r="421" spans="1:12" ht="24" x14ac:dyDescent="0.25">
      <c r="A421" s="918">
        <v>1878</v>
      </c>
      <c r="B421" s="9" t="s">
        <v>22</v>
      </c>
      <c r="C421" s="13" t="s">
        <v>23</v>
      </c>
      <c r="D421" s="13" t="s">
        <v>24</v>
      </c>
      <c r="E421" s="13" t="s">
        <v>25</v>
      </c>
      <c r="F421" s="919" t="s">
        <v>17</v>
      </c>
      <c r="G421" s="919"/>
      <c r="H421" s="920"/>
      <c r="I421" s="920"/>
      <c r="J421" s="920"/>
      <c r="K421" s="920"/>
      <c r="L421" s="920"/>
    </row>
    <row r="422" spans="1:12" x14ac:dyDescent="0.25">
      <c r="A422" s="918"/>
      <c r="B422" s="921" t="s">
        <v>5270</v>
      </c>
      <c r="C422" s="922" t="s">
        <v>5271</v>
      </c>
      <c r="D422" s="923">
        <v>43559</v>
      </c>
      <c r="E422" s="921" t="s">
        <v>90</v>
      </c>
      <c r="F422" s="921" t="s">
        <v>1252</v>
      </c>
      <c r="G422" s="921"/>
      <c r="H422" s="924" t="s">
        <v>30</v>
      </c>
      <c r="I422" s="924"/>
      <c r="J422" s="14" t="s">
        <v>31</v>
      </c>
      <c r="K422" s="14" t="s">
        <v>32</v>
      </c>
      <c r="L422" s="16">
        <v>545.4</v>
      </c>
    </row>
    <row r="423" spans="1:12" x14ac:dyDescent="0.25">
      <c r="A423" s="918"/>
      <c r="B423" s="921"/>
      <c r="C423" s="922"/>
      <c r="D423" s="923"/>
      <c r="E423" s="921"/>
      <c r="F423" s="921"/>
      <c r="G423" s="921"/>
      <c r="H423" s="924" t="s">
        <v>33</v>
      </c>
      <c r="I423" s="924"/>
      <c r="J423" s="921" t="s">
        <v>31</v>
      </c>
      <c r="K423" s="921" t="s">
        <v>32</v>
      </c>
      <c r="L423" s="925">
        <v>374.6</v>
      </c>
    </row>
    <row r="424" spans="1:12" x14ac:dyDescent="0.25">
      <c r="A424" s="918"/>
      <c r="B424" s="921"/>
      <c r="C424" s="922"/>
      <c r="D424" s="923"/>
      <c r="E424" s="921"/>
      <c r="F424" s="921"/>
      <c r="G424" s="921"/>
      <c r="H424" s="924"/>
      <c r="I424" s="924"/>
      <c r="J424" s="921"/>
      <c r="K424" s="921"/>
      <c r="L424" s="925"/>
    </row>
    <row r="425" spans="1:12" ht="24" x14ac:dyDescent="0.25">
      <c r="A425" s="918"/>
      <c r="B425" s="9" t="s">
        <v>34</v>
      </c>
      <c r="C425" s="13" t="s">
        <v>35</v>
      </c>
      <c r="D425" s="13" t="s">
        <v>36</v>
      </c>
      <c r="E425" s="13" t="s">
        <v>37</v>
      </c>
      <c r="F425" s="920"/>
      <c r="G425" s="920"/>
      <c r="H425" s="924" t="s">
        <v>38</v>
      </c>
      <c r="I425" s="924"/>
      <c r="J425" s="921" t="s">
        <v>31</v>
      </c>
      <c r="K425" s="921" t="s">
        <v>32</v>
      </c>
      <c r="L425" s="925">
        <v>1275</v>
      </c>
    </row>
    <row r="426" spans="1:12" ht="45.6" x14ac:dyDescent="0.25">
      <c r="A426" s="918"/>
      <c r="B426" s="14" t="s">
        <v>147</v>
      </c>
      <c r="C426" s="14" t="s">
        <v>1252</v>
      </c>
      <c r="D426" s="15">
        <v>43562</v>
      </c>
      <c r="E426" s="14" t="s">
        <v>1254</v>
      </c>
      <c r="F426" s="920"/>
      <c r="G426" s="920"/>
      <c r="H426" s="924"/>
      <c r="I426" s="924"/>
      <c r="J426" s="921"/>
      <c r="K426" s="921"/>
      <c r="L426" s="925"/>
    </row>
    <row r="427" spans="1:12" ht="24" x14ac:dyDescent="0.25">
      <c r="A427" s="918">
        <v>1879</v>
      </c>
      <c r="B427" s="9" t="s">
        <v>22</v>
      </c>
      <c r="C427" s="13" t="s">
        <v>23</v>
      </c>
      <c r="D427" s="13" t="s">
        <v>24</v>
      </c>
      <c r="E427" s="13" t="s">
        <v>25</v>
      </c>
      <c r="F427" s="919" t="s">
        <v>17</v>
      </c>
      <c r="G427" s="919"/>
      <c r="H427" s="920"/>
      <c r="I427" s="920"/>
      <c r="J427" s="920"/>
      <c r="K427" s="920"/>
      <c r="L427" s="920"/>
    </row>
    <row r="428" spans="1:12" x14ac:dyDescent="0.25">
      <c r="A428" s="918"/>
      <c r="B428" s="921" t="s">
        <v>5272</v>
      </c>
      <c r="C428" s="922" t="s">
        <v>5273</v>
      </c>
      <c r="D428" s="923">
        <v>43605</v>
      </c>
      <c r="E428" s="921" t="s">
        <v>5274</v>
      </c>
      <c r="F428" s="921" t="s">
        <v>5275</v>
      </c>
      <c r="G428" s="921"/>
      <c r="H428" s="924" t="s">
        <v>30</v>
      </c>
      <c r="I428" s="924"/>
      <c r="J428" s="14" t="s">
        <v>31</v>
      </c>
      <c r="K428" s="14" t="s">
        <v>32</v>
      </c>
      <c r="L428" s="16">
        <v>931.8</v>
      </c>
    </row>
    <row r="429" spans="1:12" x14ac:dyDescent="0.25">
      <c r="A429" s="918"/>
      <c r="B429" s="921"/>
      <c r="C429" s="922"/>
      <c r="D429" s="923"/>
      <c r="E429" s="921"/>
      <c r="F429" s="921"/>
      <c r="G429" s="921"/>
      <c r="H429" s="924" t="s">
        <v>33</v>
      </c>
      <c r="I429" s="924"/>
      <c r="J429" s="921" t="s">
        <v>31</v>
      </c>
      <c r="K429" s="921" t="s">
        <v>32</v>
      </c>
      <c r="L429" s="925">
        <v>11572</v>
      </c>
    </row>
    <row r="430" spans="1:12" x14ac:dyDescent="0.25">
      <c r="A430" s="918"/>
      <c r="B430" s="921"/>
      <c r="C430" s="922"/>
      <c r="D430" s="923"/>
      <c r="E430" s="921"/>
      <c r="F430" s="921"/>
      <c r="G430" s="921"/>
      <c r="H430" s="924"/>
      <c r="I430" s="924"/>
      <c r="J430" s="921"/>
      <c r="K430" s="921"/>
      <c r="L430" s="925"/>
    </row>
    <row r="431" spans="1:12" ht="24" x14ac:dyDescent="0.25">
      <c r="A431" s="918"/>
      <c r="B431" s="9" t="s">
        <v>34</v>
      </c>
      <c r="C431" s="13" t="s">
        <v>35</v>
      </c>
      <c r="D431" s="13" t="s">
        <v>36</v>
      </c>
      <c r="E431" s="13" t="s">
        <v>37</v>
      </c>
      <c r="F431" s="920"/>
      <c r="G431" s="920"/>
      <c r="H431" s="924" t="s">
        <v>38</v>
      </c>
      <c r="I431" s="924"/>
      <c r="J431" s="921" t="s">
        <v>31</v>
      </c>
      <c r="K431" s="921" t="s">
        <v>32</v>
      </c>
      <c r="L431" s="925">
        <v>336.37</v>
      </c>
    </row>
    <row r="432" spans="1:12" ht="22.8" x14ac:dyDescent="0.25">
      <c r="A432" s="918"/>
      <c r="B432" s="14" t="s">
        <v>229</v>
      </c>
      <c r="C432" s="14" t="s">
        <v>5275</v>
      </c>
      <c r="D432" s="15">
        <v>43610</v>
      </c>
      <c r="E432" s="14" t="s">
        <v>752</v>
      </c>
      <c r="F432" s="920"/>
      <c r="G432" s="920"/>
      <c r="H432" s="924"/>
      <c r="I432" s="924"/>
      <c r="J432" s="921"/>
      <c r="K432" s="921"/>
      <c r="L432" s="925"/>
    </row>
    <row r="433" spans="1:12" ht="24" x14ac:dyDescent="0.25">
      <c r="A433" s="918">
        <v>1880</v>
      </c>
      <c r="B433" s="9" t="s">
        <v>22</v>
      </c>
      <c r="C433" s="13" t="s">
        <v>23</v>
      </c>
      <c r="D433" s="13" t="s">
        <v>24</v>
      </c>
      <c r="E433" s="13" t="s">
        <v>25</v>
      </c>
      <c r="F433" s="919" t="s">
        <v>17</v>
      </c>
      <c r="G433" s="919"/>
      <c r="H433" s="920"/>
      <c r="I433" s="920"/>
      <c r="J433" s="920"/>
      <c r="K433" s="920"/>
      <c r="L433" s="920"/>
    </row>
    <row r="434" spans="1:12" x14ac:dyDescent="0.25">
      <c r="A434" s="918"/>
      <c r="B434" s="921" t="s">
        <v>5272</v>
      </c>
      <c r="C434" s="922" t="s">
        <v>5276</v>
      </c>
      <c r="D434" s="923">
        <v>43704</v>
      </c>
      <c r="E434" s="921" t="s">
        <v>5277</v>
      </c>
      <c r="F434" s="921" t="s">
        <v>5278</v>
      </c>
      <c r="G434" s="921"/>
      <c r="H434" s="924" t="s">
        <v>30</v>
      </c>
      <c r="I434" s="924"/>
      <c r="J434" s="14" t="s">
        <v>31</v>
      </c>
      <c r="K434" s="14" t="s">
        <v>32</v>
      </c>
      <c r="L434" s="16">
        <v>402.78</v>
      </c>
    </row>
    <row r="435" spans="1:12" x14ac:dyDescent="0.25">
      <c r="A435" s="918"/>
      <c r="B435" s="921"/>
      <c r="C435" s="922"/>
      <c r="D435" s="923"/>
      <c r="E435" s="921"/>
      <c r="F435" s="921"/>
      <c r="G435" s="921"/>
      <c r="H435" s="924" t="s">
        <v>33</v>
      </c>
      <c r="I435" s="924"/>
      <c r="J435" s="14" t="s">
        <v>32</v>
      </c>
      <c r="K435" s="14" t="s">
        <v>31</v>
      </c>
      <c r="L435" s="16">
        <v>2234.2800000000002</v>
      </c>
    </row>
    <row r="436" spans="1:12" ht="24" x14ac:dyDescent="0.25">
      <c r="A436" s="918"/>
      <c r="B436" s="9" t="s">
        <v>34</v>
      </c>
      <c r="C436" s="13" t="s">
        <v>35</v>
      </c>
      <c r="D436" s="13" t="s">
        <v>36</v>
      </c>
      <c r="E436" s="13" t="s">
        <v>37</v>
      </c>
      <c r="F436" s="920"/>
      <c r="G436" s="920"/>
      <c r="H436" s="924" t="s">
        <v>38</v>
      </c>
      <c r="I436" s="924"/>
      <c r="J436" s="921" t="s">
        <v>31</v>
      </c>
      <c r="K436" s="921" t="s">
        <v>31</v>
      </c>
      <c r="L436" s="925">
        <v>0</v>
      </c>
    </row>
    <row r="437" spans="1:12" ht="22.8" x14ac:dyDescent="0.25">
      <c r="A437" s="918"/>
      <c r="B437" s="14" t="s">
        <v>229</v>
      </c>
      <c r="C437" s="14" t="s">
        <v>5278</v>
      </c>
      <c r="D437" s="15">
        <v>43709</v>
      </c>
      <c r="E437" s="14" t="s">
        <v>235</v>
      </c>
      <c r="F437" s="920"/>
      <c r="G437" s="920"/>
      <c r="H437" s="924"/>
      <c r="I437" s="924"/>
      <c r="J437" s="921"/>
      <c r="K437" s="921"/>
      <c r="L437" s="925"/>
    </row>
    <row r="438" spans="1:12" ht="24" x14ac:dyDescent="0.25">
      <c r="A438" s="918">
        <v>1881</v>
      </c>
      <c r="B438" s="9" t="s">
        <v>22</v>
      </c>
      <c r="C438" s="13" t="s">
        <v>23</v>
      </c>
      <c r="D438" s="13" t="s">
        <v>24</v>
      </c>
      <c r="E438" s="13" t="s">
        <v>25</v>
      </c>
      <c r="F438" s="919" t="s">
        <v>17</v>
      </c>
      <c r="G438" s="919"/>
      <c r="H438" s="920"/>
      <c r="I438" s="920"/>
      <c r="J438" s="920"/>
      <c r="K438" s="920"/>
      <c r="L438" s="920"/>
    </row>
    <row r="439" spans="1:12" x14ac:dyDescent="0.25">
      <c r="A439" s="918"/>
      <c r="B439" s="921" t="s">
        <v>5272</v>
      </c>
      <c r="C439" s="922" t="s">
        <v>5279</v>
      </c>
      <c r="D439" s="923">
        <v>43735</v>
      </c>
      <c r="E439" s="921" t="s">
        <v>5280</v>
      </c>
      <c r="F439" s="921" t="s">
        <v>1008</v>
      </c>
      <c r="G439" s="921"/>
      <c r="H439" s="924" t="s">
        <v>30</v>
      </c>
      <c r="I439" s="924"/>
      <c r="J439" s="14" t="s">
        <v>31</v>
      </c>
      <c r="K439" s="14" t="s">
        <v>32</v>
      </c>
      <c r="L439" s="16">
        <v>539.54999999999995</v>
      </c>
    </row>
    <row r="440" spans="1:12" x14ac:dyDescent="0.25">
      <c r="A440" s="918"/>
      <c r="B440" s="921"/>
      <c r="C440" s="922"/>
      <c r="D440" s="923"/>
      <c r="E440" s="921"/>
      <c r="F440" s="921"/>
      <c r="G440" s="921"/>
      <c r="H440" s="924" t="s">
        <v>33</v>
      </c>
      <c r="I440" s="924"/>
      <c r="J440" s="14" t="s">
        <v>31</v>
      </c>
      <c r="K440" s="14" t="s">
        <v>31</v>
      </c>
      <c r="L440" s="16">
        <v>0</v>
      </c>
    </row>
    <row r="441" spans="1:12" ht="24" x14ac:dyDescent="0.25">
      <c r="A441" s="918"/>
      <c r="B441" s="9" t="s">
        <v>34</v>
      </c>
      <c r="C441" s="13" t="s">
        <v>35</v>
      </c>
      <c r="D441" s="13" t="s">
        <v>36</v>
      </c>
      <c r="E441" s="13" t="s">
        <v>37</v>
      </c>
      <c r="F441" s="920"/>
      <c r="G441" s="920"/>
      <c r="H441" s="924" t="s">
        <v>38</v>
      </c>
      <c r="I441" s="924"/>
      <c r="J441" s="921" t="s">
        <v>31</v>
      </c>
      <c r="K441" s="921" t="s">
        <v>32</v>
      </c>
      <c r="L441" s="925">
        <v>250</v>
      </c>
    </row>
    <row r="442" spans="1:12" ht="22.8" x14ac:dyDescent="0.25">
      <c r="A442" s="918"/>
      <c r="B442" s="14" t="s">
        <v>229</v>
      </c>
      <c r="C442" s="14" t="s">
        <v>1008</v>
      </c>
      <c r="D442" s="15">
        <v>43737</v>
      </c>
      <c r="E442" s="14" t="s">
        <v>1424</v>
      </c>
      <c r="F442" s="920"/>
      <c r="G442" s="920"/>
      <c r="H442" s="924"/>
      <c r="I442" s="924"/>
      <c r="J442" s="921"/>
      <c r="K442" s="921"/>
      <c r="L442" s="925"/>
    </row>
    <row r="443" spans="1:12" ht="24" x14ac:dyDescent="0.25">
      <c r="A443" s="918">
        <v>1882</v>
      </c>
      <c r="B443" s="9" t="s">
        <v>22</v>
      </c>
      <c r="C443" s="13" t="s">
        <v>23</v>
      </c>
      <c r="D443" s="13" t="s">
        <v>24</v>
      </c>
      <c r="E443" s="13" t="s">
        <v>25</v>
      </c>
      <c r="F443" s="919" t="s">
        <v>17</v>
      </c>
      <c r="G443" s="919"/>
      <c r="H443" s="920"/>
      <c r="I443" s="920"/>
      <c r="J443" s="920"/>
      <c r="K443" s="920"/>
      <c r="L443" s="920"/>
    </row>
    <row r="444" spans="1:12" x14ac:dyDescent="0.25">
      <c r="A444" s="918"/>
      <c r="B444" s="921" t="s">
        <v>5281</v>
      </c>
      <c r="C444" s="922" t="s">
        <v>5282</v>
      </c>
      <c r="D444" s="923">
        <v>43598</v>
      </c>
      <c r="E444" s="921" t="s">
        <v>115</v>
      </c>
      <c r="F444" s="921" t="s">
        <v>500</v>
      </c>
      <c r="G444" s="921"/>
      <c r="H444" s="924" t="s">
        <v>30</v>
      </c>
      <c r="I444" s="924"/>
      <c r="J444" s="14" t="s">
        <v>31</v>
      </c>
      <c r="K444" s="14" t="s">
        <v>31</v>
      </c>
      <c r="L444" s="16">
        <v>0</v>
      </c>
    </row>
    <row r="445" spans="1:12" x14ac:dyDescent="0.25">
      <c r="A445" s="918"/>
      <c r="B445" s="921"/>
      <c r="C445" s="922"/>
      <c r="D445" s="923"/>
      <c r="E445" s="921"/>
      <c r="F445" s="921"/>
      <c r="G445" s="921"/>
      <c r="H445" s="924" t="s">
        <v>33</v>
      </c>
      <c r="I445" s="924"/>
      <c r="J445" s="14" t="s">
        <v>31</v>
      </c>
      <c r="K445" s="14" t="s">
        <v>32</v>
      </c>
      <c r="L445" s="16">
        <v>651.6</v>
      </c>
    </row>
    <row r="446" spans="1:12" ht="24" x14ac:dyDescent="0.25">
      <c r="A446" s="918"/>
      <c r="B446" s="9" t="s">
        <v>34</v>
      </c>
      <c r="C446" s="13" t="s">
        <v>35</v>
      </c>
      <c r="D446" s="13" t="s">
        <v>36</v>
      </c>
      <c r="E446" s="13" t="s">
        <v>37</v>
      </c>
      <c r="F446" s="920"/>
      <c r="G446" s="920"/>
      <c r="H446" s="924" t="s">
        <v>38</v>
      </c>
      <c r="I446" s="924"/>
      <c r="J446" s="921" t="s">
        <v>31</v>
      </c>
      <c r="K446" s="921" t="s">
        <v>31</v>
      </c>
      <c r="L446" s="925">
        <v>0</v>
      </c>
    </row>
    <row r="447" spans="1:12" ht="22.8" x14ac:dyDescent="0.25">
      <c r="A447" s="918"/>
      <c r="B447" s="14" t="s">
        <v>239</v>
      </c>
      <c r="C447" s="14" t="s">
        <v>500</v>
      </c>
      <c r="D447" s="15">
        <v>43601</v>
      </c>
      <c r="E447" s="14" t="s">
        <v>5283</v>
      </c>
      <c r="F447" s="920"/>
      <c r="G447" s="920"/>
      <c r="H447" s="924"/>
      <c r="I447" s="924"/>
      <c r="J447" s="921"/>
      <c r="K447" s="921"/>
      <c r="L447" s="925"/>
    </row>
    <row r="448" spans="1:12" ht="24" x14ac:dyDescent="0.25">
      <c r="A448" s="918">
        <v>1883</v>
      </c>
      <c r="B448" s="9" t="s">
        <v>22</v>
      </c>
      <c r="C448" s="13" t="s">
        <v>23</v>
      </c>
      <c r="D448" s="13" t="s">
        <v>24</v>
      </c>
      <c r="E448" s="13" t="s">
        <v>25</v>
      </c>
      <c r="F448" s="919" t="s">
        <v>17</v>
      </c>
      <c r="G448" s="919"/>
      <c r="H448" s="920"/>
      <c r="I448" s="920"/>
      <c r="J448" s="920"/>
      <c r="K448" s="920"/>
      <c r="L448" s="920"/>
    </row>
    <row r="449" spans="1:12" x14ac:dyDescent="0.25">
      <c r="A449" s="918"/>
      <c r="B449" s="921" t="s">
        <v>5284</v>
      </c>
      <c r="C449" s="922" t="s">
        <v>5285</v>
      </c>
      <c r="D449" s="923">
        <v>43628</v>
      </c>
      <c r="E449" s="921" t="s">
        <v>53</v>
      </c>
      <c r="F449" s="921" t="s">
        <v>375</v>
      </c>
      <c r="G449" s="921"/>
      <c r="H449" s="924" t="s">
        <v>30</v>
      </c>
      <c r="I449" s="924"/>
      <c r="J449" s="14" t="s">
        <v>31</v>
      </c>
      <c r="K449" s="14" t="s">
        <v>32</v>
      </c>
      <c r="L449" s="16">
        <v>583</v>
      </c>
    </row>
    <row r="450" spans="1:12" x14ac:dyDescent="0.25">
      <c r="A450" s="918"/>
      <c r="B450" s="921"/>
      <c r="C450" s="922"/>
      <c r="D450" s="923"/>
      <c r="E450" s="921"/>
      <c r="F450" s="921"/>
      <c r="G450" s="921"/>
      <c r="H450" s="924" t="s">
        <v>33</v>
      </c>
      <c r="I450" s="924"/>
      <c r="J450" s="921" t="s">
        <v>31</v>
      </c>
      <c r="K450" s="921" t="s">
        <v>32</v>
      </c>
      <c r="L450" s="925">
        <v>365.59</v>
      </c>
    </row>
    <row r="451" spans="1:12" x14ac:dyDescent="0.25">
      <c r="A451" s="918"/>
      <c r="B451" s="921"/>
      <c r="C451" s="922"/>
      <c r="D451" s="923"/>
      <c r="E451" s="921"/>
      <c r="F451" s="921"/>
      <c r="G451" s="921"/>
      <c r="H451" s="924"/>
      <c r="I451" s="924"/>
      <c r="J451" s="921"/>
      <c r="K451" s="921"/>
      <c r="L451" s="925"/>
    </row>
    <row r="452" spans="1:12" ht="24" x14ac:dyDescent="0.25">
      <c r="A452" s="918"/>
      <c r="B452" s="9" t="s">
        <v>34</v>
      </c>
      <c r="C452" s="13" t="s">
        <v>35</v>
      </c>
      <c r="D452" s="13" t="s">
        <v>36</v>
      </c>
      <c r="E452" s="13" t="s">
        <v>37</v>
      </c>
      <c r="F452" s="920"/>
      <c r="G452" s="920"/>
      <c r="H452" s="924" t="s">
        <v>38</v>
      </c>
      <c r="I452" s="924"/>
      <c r="J452" s="921" t="s">
        <v>31</v>
      </c>
      <c r="K452" s="921" t="s">
        <v>32</v>
      </c>
      <c r="L452" s="925">
        <v>100</v>
      </c>
    </row>
    <row r="453" spans="1:12" ht="22.8" x14ac:dyDescent="0.25">
      <c r="A453" s="918"/>
      <c r="B453" s="14" t="s">
        <v>388</v>
      </c>
      <c r="C453" s="14" t="s">
        <v>375</v>
      </c>
      <c r="D453" s="15">
        <v>43630</v>
      </c>
      <c r="E453" s="14" t="s">
        <v>5286</v>
      </c>
      <c r="F453" s="920"/>
      <c r="G453" s="920"/>
      <c r="H453" s="924"/>
      <c r="I453" s="924"/>
      <c r="J453" s="921"/>
      <c r="K453" s="921"/>
      <c r="L453" s="925"/>
    </row>
    <row r="454" spans="1:12" ht="24" x14ac:dyDescent="0.25">
      <c r="A454" s="918">
        <v>1884</v>
      </c>
      <c r="B454" s="9" t="s">
        <v>22</v>
      </c>
      <c r="C454" s="13" t="s">
        <v>23</v>
      </c>
      <c r="D454" s="13" t="s">
        <v>24</v>
      </c>
      <c r="E454" s="13" t="s">
        <v>25</v>
      </c>
      <c r="F454" s="919" t="s">
        <v>17</v>
      </c>
      <c r="G454" s="919"/>
      <c r="H454" s="920"/>
      <c r="I454" s="920"/>
      <c r="J454" s="920"/>
      <c r="K454" s="920"/>
      <c r="L454" s="920"/>
    </row>
    <row r="455" spans="1:12" x14ac:dyDescent="0.25">
      <c r="A455" s="918"/>
      <c r="B455" s="921" t="s">
        <v>5287</v>
      </c>
      <c r="C455" s="922" t="s">
        <v>5288</v>
      </c>
      <c r="D455" s="923">
        <v>43575</v>
      </c>
      <c r="E455" s="921" t="s">
        <v>65</v>
      </c>
      <c r="F455" s="921" t="s">
        <v>1011</v>
      </c>
      <c r="G455" s="921"/>
      <c r="H455" s="924" t="s">
        <v>30</v>
      </c>
      <c r="I455" s="924"/>
      <c r="J455" s="14" t="s">
        <v>31</v>
      </c>
      <c r="K455" s="14" t="s">
        <v>32</v>
      </c>
      <c r="L455" s="16">
        <v>630</v>
      </c>
    </row>
    <row r="456" spans="1:12" x14ac:dyDescent="0.25">
      <c r="A456" s="918"/>
      <c r="B456" s="921"/>
      <c r="C456" s="922"/>
      <c r="D456" s="923"/>
      <c r="E456" s="921"/>
      <c r="F456" s="921"/>
      <c r="G456" s="921"/>
      <c r="H456" s="924" t="s">
        <v>33</v>
      </c>
      <c r="I456" s="924"/>
      <c r="J456" s="14" t="s">
        <v>31</v>
      </c>
      <c r="K456" s="14" t="s">
        <v>32</v>
      </c>
      <c r="L456" s="16">
        <v>1166.18</v>
      </c>
    </row>
    <row r="457" spans="1:12" ht="24" x14ac:dyDescent="0.25">
      <c r="A457" s="918"/>
      <c r="B457" s="9" t="s">
        <v>34</v>
      </c>
      <c r="C457" s="13" t="s">
        <v>35</v>
      </c>
      <c r="D457" s="13" t="s">
        <v>36</v>
      </c>
      <c r="E457" s="13" t="s">
        <v>37</v>
      </c>
      <c r="F457" s="920"/>
      <c r="G457" s="920"/>
      <c r="H457" s="924" t="s">
        <v>38</v>
      </c>
      <c r="I457" s="924"/>
      <c r="J457" s="921" t="s">
        <v>31</v>
      </c>
      <c r="K457" s="921" t="s">
        <v>31</v>
      </c>
      <c r="L457" s="925">
        <v>0</v>
      </c>
    </row>
    <row r="458" spans="1:12" ht="22.8" x14ac:dyDescent="0.25">
      <c r="A458" s="918"/>
      <c r="B458" s="14" t="s">
        <v>204</v>
      </c>
      <c r="C458" s="14" t="s">
        <v>1011</v>
      </c>
      <c r="D458" s="15">
        <v>43581</v>
      </c>
      <c r="E458" s="14" t="s">
        <v>1012</v>
      </c>
      <c r="F458" s="920"/>
      <c r="G458" s="920"/>
      <c r="H458" s="924"/>
      <c r="I458" s="924"/>
      <c r="J458" s="921"/>
      <c r="K458" s="921"/>
      <c r="L458" s="925"/>
    </row>
    <row r="459" spans="1:12" ht="24" x14ac:dyDescent="0.25">
      <c r="A459" s="918">
        <v>1885</v>
      </c>
      <c r="B459" s="9" t="s">
        <v>22</v>
      </c>
      <c r="C459" s="13" t="s">
        <v>23</v>
      </c>
      <c r="D459" s="13" t="s">
        <v>24</v>
      </c>
      <c r="E459" s="13" t="s">
        <v>25</v>
      </c>
      <c r="F459" s="919" t="s">
        <v>17</v>
      </c>
      <c r="G459" s="919"/>
      <c r="H459" s="920"/>
      <c r="I459" s="920"/>
      <c r="J459" s="920"/>
      <c r="K459" s="920"/>
      <c r="L459" s="920"/>
    </row>
    <row r="460" spans="1:12" x14ac:dyDescent="0.25">
      <c r="A460" s="918"/>
      <c r="B460" s="921" t="s">
        <v>5289</v>
      </c>
      <c r="C460" s="922" t="s">
        <v>5290</v>
      </c>
      <c r="D460" s="923">
        <v>43722</v>
      </c>
      <c r="E460" s="921" t="s">
        <v>1836</v>
      </c>
      <c r="F460" s="921" t="s">
        <v>5291</v>
      </c>
      <c r="G460" s="921"/>
      <c r="H460" s="924" t="s">
        <v>30</v>
      </c>
      <c r="I460" s="924"/>
      <c r="J460" s="14" t="s">
        <v>31</v>
      </c>
      <c r="K460" s="14" t="s">
        <v>32</v>
      </c>
      <c r="L460" s="16">
        <v>588</v>
      </c>
    </row>
    <row r="461" spans="1:12" x14ac:dyDescent="0.25">
      <c r="A461" s="918"/>
      <c r="B461" s="921"/>
      <c r="C461" s="922"/>
      <c r="D461" s="923"/>
      <c r="E461" s="921"/>
      <c r="F461" s="921"/>
      <c r="G461" s="921"/>
      <c r="H461" s="924" t="s">
        <v>33</v>
      </c>
      <c r="I461" s="924"/>
      <c r="J461" s="14" t="s">
        <v>31</v>
      </c>
      <c r="K461" s="14" t="s">
        <v>32</v>
      </c>
      <c r="L461" s="16">
        <v>2385.64</v>
      </c>
    </row>
    <row r="462" spans="1:12" ht="24" x14ac:dyDescent="0.25">
      <c r="A462" s="918"/>
      <c r="B462" s="9" t="s">
        <v>34</v>
      </c>
      <c r="C462" s="13" t="s">
        <v>35</v>
      </c>
      <c r="D462" s="13" t="s">
        <v>36</v>
      </c>
      <c r="E462" s="13" t="s">
        <v>37</v>
      </c>
      <c r="F462" s="920"/>
      <c r="G462" s="920"/>
      <c r="H462" s="924" t="s">
        <v>38</v>
      </c>
      <c r="I462" s="924"/>
      <c r="J462" s="921" t="s">
        <v>31</v>
      </c>
      <c r="K462" s="921" t="s">
        <v>31</v>
      </c>
      <c r="L462" s="925">
        <v>0</v>
      </c>
    </row>
    <row r="463" spans="1:12" ht="22.8" x14ac:dyDescent="0.25">
      <c r="A463" s="918"/>
      <c r="B463" s="14" t="s">
        <v>105</v>
      </c>
      <c r="C463" s="14" t="s">
        <v>5291</v>
      </c>
      <c r="D463" s="15">
        <v>43730</v>
      </c>
      <c r="E463" s="14" t="s">
        <v>4176</v>
      </c>
      <c r="F463" s="920"/>
      <c r="G463" s="920"/>
      <c r="H463" s="924"/>
      <c r="I463" s="924"/>
      <c r="J463" s="921"/>
      <c r="K463" s="921"/>
      <c r="L463" s="925"/>
    </row>
    <row r="464" spans="1:12" ht="24" x14ac:dyDescent="0.25">
      <c r="A464" s="918">
        <v>1886</v>
      </c>
      <c r="B464" s="9" t="s">
        <v>22</v>
      </c>
      <c r="C464" s="13" t="s">
        <v>23</v>
      </c>
      <c r="D464" s="13" t="s">
        <v>24</v>
      </c>
      <c r="E464" s="13" t="s">
        <v>25</v>
      </c>
      <c r="F464" s="919" t="s">
        <v>17</v>
      </c>
      <c r="G464" s="919"/>
      <c r="H464" s="920"/>
      <c r="I464" s="920"/>
      <c r="J464" s="920"/>
      <c r="K464" s="920"/>
      <c r="L464" s="920"/>
    </row>
    <row r="465" spans="1:12" x14ac:dyDescent="0.25">
      <c r="A465" s="918"/>
      <c r="B465" s="921" t="s">
        <v>5292</v>
      </c>
      <c r="C465" s="921" t="s">
        <v>5293</v>
      </c>
      <c r="D465" s="923">
        <v>43688</v>
      </c>
      <c r="E465" s="921" t="s">
        <v>308</v>
      </c>
      <c r="F465" s="921" t="s">
        <v>309</v>
      </c>
      <c r="G465" s="921"/>
      <c r="H465" s="924" t="s">
        <v>30</v>
      </c>
      <c r="I465" s="924"/>
      <c r="J465" s="14" t="s">
        <v>31</v>
      </c>
      <c r="K465" s="14" t="s">
        <v>32</v>
      </c>
      <c r="L465" s="16">
        <v>921.5</v>
      </c>
    </row>
    <row r="466" spans="1:12" x14ac:dyDescent="0.25">
      <c r="A466" s="918"/>
      <c r="B466" s="921"/>
      <c r="C466" s="921"/>
      <c r="D466" s="923"/>
      <c r="E466" s="921"/>
      <c r="F466" s="921"/>
      <c r="G466" s="921"/>
      <c r="H466" s="924" t="s">
        <v>33</v>
      </c>
      <c r="I466" s="924"/>
      <c r="J466" s="14" t="s">
        <v>31</v>
      </c>
      <c r="K466" s="14" t="s">
        <v>31</v>
      </c>
      <c r="L466" s="16">
        <v>0</v>
      </c>
    </row>
    <row r="467" spans="1:12" ht="24" x14ac:dyDescent="0.25">
      <c r="A467" s="918"/>
      <c r="B467" s="9" t="s">
        <v>34</v>
      </c>
      <c r="C467" s="13" t="s">
        <v>35</v>
      </c>
      <c r="D467" s="13" t="s">
        <v>36</v>
      </c>
      <c r="E467" s="13" t="s">
        <v>37</v>
      </c>
      <c r="F467" s="920"/>
      <c r="G467" s="920"/>
      <c r="H467" s="924" t="s">
        <v>38</v>
      </c>
      <c r="I467" s="924"/>
      <c r="J467" s="921" t="s">
        <v>31</v>
      </c>
      <c r="K467" s="921" t="s">
        <v>31</v>
      </c>
      <c r="L467" s="925">
        <v>0</v>
      </c>
    </row>
    <row r="468" spans="1:12" ht="22.8" x14ac:dyDescent="0.25">
      <c r="A468" s="918"/>
      <c r="B468" s="14" t="s">
        <v>39</v>
      </c>
      <c r="C468" s="14" t="s">
        <v>309</v>
      </c>
      <c r="D468" s="15">
        <v>43694</v>
      </c>
      <c r="E468" s="14" t="s">
        <v>2248</v>
      </c>
      <c r="F468" s="920"/>
      <c r="G468" s="920"/>
      <c r="H468" s="924"/>
      <c r="I468" s="924"/>
      <c r="J468" s="921"/>
      <c r="K468" s="921"/>
      <c r="L468" s="925"/>
    </row>
    <row r="469" spans="1:12" ht="24" x14ac:dyDescent="0.25">
      <c r="A469" s="918">
        <v>1887</v>
      </c>
      <c r="B469" s="9" t="s">
        <v>22</v>
      </c>
      <c r="C469" s="13" t="s">
        <v>23</v>
      </c>
      <c r="D469" s="13" t="s">
        <v>24</v>
      </c>
      <c r="E469" s="13" t="s">
        <v>25</v>
      </c>
      <c r="F469" s="919" t="s">
        <v>17</v>
      </c>
      <c r="G469" s="919"/>
      <c r="H469" s="920"/>
      <c r="I469" s="920"/>
      <c r="J469" s="920"/>
      <c r="K469" s="920"/>
      <c r="L469" s="920"/>
    </row>
    <row r="470" spans="1:12" x14ac:dyDescent="0.25">
      <c r="A470" s="918"/>
      <c r="B470" s="921" t="s">
        <v>5294</v>
      </c>
      <c r="C470" s="922" t="s">
        <v>5295</v>
      </c>
      <c r="D470" s="923">
        <v>43632</v>
      </c>
      <c r="E470" s="921" t="s">
        <v>5296</v>
      </c>
      <c r="F470" s="921" t="s">
        <v>371</v>
      </c>
      <c r="G470" s="921"/>
      <c r="H470" s="924" t="s">
        <v>30</v>
      </c>
      <c r="I470" s="924"/>
      <c r="J470" s="14" t="s">
        <v>31</v>
      </c>
      <c r="K470" s="14" t="s">
        <v>32</v>
      </c>
      <c r="L470" s="16">
        <v>1215</v>
      </c>
    </row>
    <row r="471" spans="1:12" x14ac:dyDescent="0.25">
      <c r="A471" s="918"/>
      <c r="B471" s="921"/>
      <c r="C471" s="922"/>
      <c r="D471" s="923"/>
      <c r="E471" s="921"/>
      <c r="F471" s="921"/>
      <c r="G471" s="921"/>
      <c r="H471" s="924" t="s">
        <v>33</v>
      </c>
      <c r="I471" s="924"/>
      <c r="J471" s="14" t="s">
        <v>31</v>
      </c>
      <c r="K471" s="14" t="s">
        <v>31</v>
      </c>
      <c r="L471" s="16">
        <v>0</v>
      </c>
    </row>
    <row r="472" spans="1:12" ht="24" x14ac:dyDescent="0.25">
      <c r="A472" s="918"/>
      <c r="B472" s="9" t="s">
        <v>34</v>
      </c>
      <c r="C472" s="13" t="s">
        <v>35</v>
      </c>
      <c r="D472" s="13" t="s">
        <v>36</v>
      </c>
      <c r="E472" s="13" t="s">
        <v>37</v>
      </c>
      <c r="F472" s="920"/>
      <c r="G472" s="920"/>
      <c r="H472" s="924" t="s">
        <v>38</v>
      </c>
      <c r="I472" s="924"/>
      <c r="J472" s="921" t="s">
        <v>31</v>
      </c>
      <c r="K472" s="921" t="s">
        <v>31</v>
      </c>
      <c r="L472" s="925">
        <v>0</v>
      </c>
    </row>
    <row r="473" spans="1:12" ht="22.8" x14ac:dyDescent="0.25">
      <c r="A473" s="918"/>
      <c r="B473" s="14" t="s">
        <v>229</v>
      </c>
      <c r="C473" s="14" t="s">
        <v>371</v>
      </c>
      <c r="D473" s="15">
        <v>43642</v>
      </c>
      <c r="E473" s="14" t="s">
        <v>5297</v>
      </c>
      <c r="F473" s="920"/>
      <c r="G473" s="920"/>
      <c r="H473" s="924"/>
      <c r="I473" s="924"/>
      <c r="J473" s="921"/>
      <c r="K473" s="921"/>
      <c r="L473" s="925"/>
    </row>
    <row r="474" spans="1:12" ht="24" x14ac:dyDescent="0.25">
      <c r="A474" s="918">
        <v>1888</v>
      </c>
      <c r="B474" s="9" t="s">
        <v>22</v>
      </c>
      <c r="C474" s="13" t="s">
        <v>23</v>
      </c>
      <c r="D474" s="13" t="s">
        <v>24</v>
      </c>
      <c r="E474" s="13" t="s">
        <v>25</v>
      </c>
      <c r="F474" s="919" t="s">
        <v>17</v>
      </c>
      <c r="G474" s="919"/>
      <c r="H474" s="920"/>
      <c r="I474" s="920"/>
      <c r="J474" s="920"/>
      <c r="K474" s="920"/>
      <c r="L474" s="920"/>
    </row>
    <row r="475" spans="1:12" x14ac:dyDescent="0.25">
      <c r="A475" s="918"/>
      <c r="B475" s="921" t="s">
        <v>5294</v>
      </c>
      <c r="C475" s="922" t="s">
        <v>5295</v>
      </c>
      <c r="D475" s="923">
        <v>43632</v>
      </c>
      <c r="E475" s="921" t="s">
        <v>5296</v>
      </c>
      <c r="F475" s="921" t="s">
        <v>5298</v>
      </c>
      <c r="G475" s="921"/>
      <c r="H475" s="924" t="s">
        <v>30</v>
      </c>
      <c r="I475" s="924"/>
      <c r="J475" s="14" t="s">
        <v>31</v>
      </c>
      <c r="K475" s="14" t="s">
        <v>32</v>
      </c>
      <c r="L475" s="16">
        <v>1030</v>
      </c>
    </row>
    <row r="476" spans="1:12" x14ac:dyDescent="0.25">
      <c r="A476" s="918"/>
      <c r="B476" s="921"/>
      <c r="C476" s="922"/>
      <c r="D476" s="923"/>
      <c r="E476" s="921"/>
      <c r="F476" s="921"/>
      <c r="G476" s="921"/>
      <c r="H476" s="924" t="s">
        <v>33</v>
      </c>
      <c r="I476" s="924"/>
      <c r="J476" s="14" t="s">
        <v>31</v>
      </c>
      <c r="K476" s="14" t="s">
        <v>32</v>
      </c>
      <c r="L476" s="16">
        <v>2416.06</v>
      </c>
    </row>
    <row r="477" spans="1:12" ht="24" x14ac:dyDescent="0.25">
      <c r="A477" s="918"/>
      <c r="B477" s="9" t="s">
        <v>34</v>
      </c>
      <c r="C477" s="13" t="s">
        <v>35</v>
      </c>
      <c r="D477" s="13" t="s">
        <v>36</v>
      </c>
      <c r="E477" s="13" t="s">
        <v>37</v>
      </c>
      <c r="F477" s="920"/>
      <c r="G477" s="920"/>
      <c r="H477" s="924" t="s">
        <v>38</v>
      </c>
      <c r="I477" s="924"/>
      <c r="J477" s="921" t="s">
        <v>31</v>
      </c>
      <c r="K477" s="921" t="s">
        <v>32</v>
      </c>
      <c r="L477" s="925">
        <v>281.83</v>
      </c>
    </row>
    <row r="478" spans="1:12" ht="22.8" x14ac:dyDescent="0.25">
      <c r="A478" s="918"/>
      <c r="B478" s="14" t="s">
        <v>229</v>
      </c>
      <c r="C478" s="14" t="s">
        <v>5298</v>
      </c>
      <c r="D478" s="15">
        <v>43642</v>
      </c>
      <c r="E478" s="14" t="s">
        <v>5297</v>
      </c>
      <c r="F478" s="920"/>
      <c r="G478" s="920"/>
      <c r="H478" s="924"/>
      <c r="I478" s="924"/>
      <c r="J478" s="921"/>
      <c r="K478" s="921"/>
      <c r="L478" s="925"/>
    </row>
    <row r="479" spans="1:12" ht="24" x14ac:dyDescent="0.25">
      <c r="A479" s="918">
        <v>1889</v>
      </c>
      <c r="B479" s="9" t="s">
        <v>22</v>
      </c>
      <c r="C479" s="13" t="s">
        <v>23</v>
      </c>
      <c r="D479" s="13" t="s">
        <v>24</v>
      </c>
      <c r="E479" s="13" t="s">
        <v>25</v>
      </c>
      <c r="F479" s="919" t="s">
        <v>17</v>
      </c>
      <c r="G479" s="919"/>
      <c r="H479" s="920"/>
      <c r="I479" s="920"/>
      <c r="J479" s="920"/>
      <c r="K479" s="920"/>
      <c r="L479" s="920"/>
    </row>
    <row r="480" spans="1:12" x14ac:dyDescent="0.25">
      <c r="A480" s="918"/>
      <c r="B480" s="921" t="s">
        <v>5299</v>
      </c>
      <c r="C480" s="921" t="s">
        <v>5300</v>
      </c>
      <c r="D480" s="923">
        <v>43728</v>
      </c>
      <c r="E480" s="921" t="s">
        <v>115</v>
      </c>
      <c r="F480" s="921" t="s">
        <v>1775</v>
      </c>
      <c r="G480" s="921"/>
      <c r="H480" s="924" t="s">
        <v>30</v>
      </c>
      <c r="I480" s="924"/>
      <c r="J480" s="14" t="s">
        <v>31</v>
      </c>
      <c r="K480" s="14" t="s">
        <v>32</v>
      </c>
      <c r="L480" s="16">
        <v>885.78</v>
      </c>
    </row>
    <row r="481" spans="1:12" x14ac:dyDescent="0.25">
      <c r="A481" s="918"/>
      <c r="B481" s="921"/>
      <c r="C481" s="921"/>
      <c r="D481" s="923"/>
      <c r="E481" s="921"/>
      <c r="F481" s="921"/>
      <c r="G481" s="921"/>
      <c r="H481" s="924" t="s">
        <v>33</v>
      </c>
      <c r="I481" s="924"/>
      <c r="J481" s="14" t="s">
        <v>31</v>
      </c>
      <c r="K481" s="14" t="s">
        <v>31</v>
      </c>
      <c r="L481" s="16">
        <v>0</v>
      </c>
    </row>
    <row r="482" spans="1:12" ht="24" x14ac:dyDescent="0.25">
      <c r="A482" s="918"/>
      <c r="B482" s="9" t="s">
        <v>34</v>
      </c>
      <c r="C482" s="13" t="s">
        <v>35</v>
      </c>
      <c r="D482" s="13" t="s">
        <v>36</v>
      </c>
      <c r="E482" s="13" t="s">
        <v>37</v>
      </c>
      <c r="F482" s="920"/>
      <c r="G482" s="920"/>
      <c r="H482" s="924" t="s">
        <v>38</v>
      </c>
      <c r="I482" s="924"/>
      <c r="J482" s="921" t="s">
        <v>31</v>
      </c>
      <c r="K482" s="921" t="s">
        <v>32</v>
      </c>
      <c r="L482" s="925">
        <v>450</v>
      </c>
    </row>
    <row r="483" spans="1:12" ht="22.8" x14ac:dyDescent="0.25">
      <c r="A483" s="918"/>
      <c r="B483" s="14" t="s">
        <v>239</v>
      </c>
      <c r="C483" s="14" t="s">
        <v>1775</v>
      </c>
      <c r="D483" s="15">
        <v>43731</v>
      </c>
      <c r="E483" s="14" t="s">
        <v>3607</v>
      </c>
      <c r="F483" s="920"/>
      <c r="G483" s="920"/>
      <c r="H483" s="924"/>
      <c r="I483" s="924"/>
      <c r="J483" s="921"/>
      <c r="K483" s="921"/>
      <c r="L483" s="925"/>
    </row>
    <row r="484" spans="1:12" ht="24" x14ac:dyDescent="0.25">
      <c r="A484" s="918">
        <v>1890</v>
      </c>
      <c r="B484" s="9" t="s">
        <v>22</v>
      </c>
      <c r="C484" s="13" t="s">
        <v>23</v>
      </c>
      <c r="D484" s="13" t="s">
        <v>24</v>
      </c>
      <c r="E484" s="13" t="s">
        <v>25</v>
      </c>
      <c r="F484" s="919" t="s">
        <v>17</v>
      </c>
      <c r="G484" s="919"/>
      <c r="H484" s="920"/>
      <c r="I484" s="920"/>
      <c r="J484" s="920"/>
      <c r="K484" s="920"/>
      <c r="L484" s="920"/>
    </row>
    <row r="485" spans="1:12" x14ac:dyDescent="0.25">
      <c r="A485" s="918"/>
      <c r="B485" s="921" t="s">
        <v>5301</v>
      </c>
      <c r="C485" s="922" t="s">
        <v>5302</v>
      </c>
      <c r="D485" s="923">
        <v>43598</v>
      </c>
      <c r="E485" s="921" t="s">
        <v>2974</v>
      </c>
      <c r="F485" s="921" t="s">
        <v>3830</v>
      </c>
      <c r="G485" s="921"/>
      <c r="H485" s="924" t="s">
        <v>30</v>
      </c>
      <c r="I485" s="924"/>
      <c r="J485" s="14" t="s">
        <v>31</v>
      </c>
      <c r="K485" s="14" t="s">
        <v>32</v>
      </c>
      <c r="L485" s="16">
        <v>381</v>
      </c>
    </row>
    <row r="486" spans="1:12" x14ac:dyDescent="0.25">
      <c r="A486" s="918"/>
      <c r="B486" s="921"/>
      <c r="C486" s="922"/>
      <c r="D486" s="923"/>
      <c r="E486" s="921"/>
      <c r="F486" s="921"/>
      <c r="G486" s="921"/>
      <c r="H486" s="924" t="s">
        <v>33</v>
      </c>
      <c r="I486" s="924"/>
      <c r="J486" s="14" t="s">
        <v>31</v>
      </c>
      <c r="K486" s="14" t="s">
        <v>32</v>
      </c>
      <c r="L486" s="16">
        <v>854.82</v>
      </c>
    </row>
    <row r="487" spans="1:12" ht="24" x14ac:dyDescent="0.25">
      <c r="A487" s="918"/>
      <c r="B487" s="9" t="s">
        <v>34</v>
      </c>
      <c r="C487" s="13" t="s">
        <v>35</v>
      </c>
      <c r="D487" s="13" t="s">
        <v>36</v>
      </c>
      <c r="E487" s="13" t="s">
        <v>37</v>
      </c>
      <c r="F487" s="920"/>
      <c r="G487" s="920"/>
      <c r="H487" s="924" t="s">
        <v>38</v>
      </c>
      <c r="I487" s="924"/>
      <c r="J487" s="921" t="s">
        <v>31</v>
      </c>
      <c r="K487" s="921" t="s">
        <v>31</v>
      </c>
      <c r="L487" s="925">
        <v>0</v>
      </c>
    </row>
    <row r="488" spans="1:12" ht="34.200000000000003" x14ac:dyDescent="0.25">
      <c r="A488" s="918"/>
      <c r="B488" s="14" t="s">
        <v>5303</v>
      </c>
      <c r="C488" s="14" t="s">
        <v>3830</v>
      </c>
      <c r="D488" s="15">
        <v>43601</v>
      </c>
      <c r="E488" s="14" t="s">
        <v>5283</v>
      </c>
      <c r="F488" s="920"/>
      <c r="G488" s="920"/>
      <c r="H488" s="924"/>
      <c r="I488" s="924"/>
      <c r="J488" s="921"/>
      <c r="K488" s="921"/>
      <c r="L488" s="925"/>
    </row>
    <row r="489" spans="1:12" ht="24" x14ac:dyDescent="0.25">
      <c r="A489" s="918">
        <v>1891</v>
      </c>
      <c r="B489" s="9" t="s">
        <v>22</v>
      </c>
      <c r="C489" s="13" t="s">
        <v>23</v>
      </c>
      <c r="D489" s="13" t="s">
        <v>24</v>
      </c>
      <c r="E489" s="13" t="s">
        <v>25</v>
      </c>
      <c r="F489" s="919" t="s">
        <v>17</v>
      </c>
      <c r="G489" s="919"/>
      <c r="H489" s="920"/>
      <c r="I489" s="920"/>
      <c r="J489" s="920"/>
      <c r="K489" s="920"/>
      <c r="L489" s="920"/>
    </row>
    <row r="490" spans="1:12" x14ac:dyDescent="0.25">
      <c r="A490" s="918"/>
      <c r="B490" s="921" t="s">
        <v>5301</v>
      </c>
      <c r="C490" s="922" t="s">
        <v>5304</v>
      </c>
      <c r="D490" s="923">
        <v>43720</v>
      </c>
      <c r="E490" s="921" t="s">
        <v>90</v>
      </c>
      <c r="F490" s="921" t="s">
        <v>5305</v>
      </c>
      <c r="G490" s="921"/>
      <c r="H490" s="924" t="s">
        <v>30</v>
      </c>
      <c r="I490" s="924"/>
      <c r="J490" s="14" t="s">
        <v>31</v>
      </c>
      <c r="K490" s="14" t="s">
        <v>32</v>
      </c>
      <c r="L490" s="16">
        <v>280.94</v>
      </c>
    </row>
    <row r="491" spans="1:12" x14ac:dyDescent="0.25">
      <c r="A491" s="918"/>
      <c r="B491" s="921"/>
      <c r="C491" s="922"/>
      <c r="D491" s="923"/>
      <c r="E491" s="921"/>
      <c r="F491" s="921"/>
      <c r="G491" s="921"/>
      <c r="H491" s="924" t="s">
        <v>33</v>
      </c>
      <c r="I491" s="924"/>
      <c r="J491" s="14" t="s">
        <v>31</v>
      </c>
      <c r="K491" s="14" t="s">
        <v>32</v>
      </c>
      <c r="L491" s="16">
        <v>276.60000000000002</v>
      </c>
    </row>
    <row r="492" spans="1:12" ht="24" x14ac:dyDescent="0.25">
      <c r="A492" s="918"/>
      <c r="B492" s="9" t="s">
        <v>34</v>
      </c>
      <c r="C492" s="13" t="s">
        <v>35</v>
      </c>
      <c r="D492" s="13" t="s">
        <v>36</v>
      </c>
      <c r="E492" s="13" t="s">
        <v>37</v>
      </c>
      <c r="F492" s="920"/>
      <c r="G492" s="920"/>
      <c r="H492" s="924" t="s">
        <v>38</v>
      </c>
      <c r="I492" s="924"/>
      <c r="J492" s="921" t="s">
        <v>31</v>
      </c>
      <c r="K492" s="921" t="s">
        <v>32</v>
      </c>
      <c r="L492" s="925">
        <v>50</v>
      </c>
    </row>
    <row r="493" spans="1:12" ht="34.200000000000003" x14ac:dyDescent="0.25">
      <c r="A493" s="918"/>
      <c r="B493" s="14" t="s">
        <v>5303</v>
      </c>
      <c r="C493" s="14" t="s">
        <v>5305</v>
      </c>
      <c r="D493" s="15">
        <v>43721</v>
      </c>
      <c r="E493" s="14" t="s">
        <v>1238</v>
      </c>
      <c r="F493" s="920"/>
      <c r="G493" s="920"/>
      <c r="H493" s="924"/>
      <c r="I493" s="924"/>
      <c r="J493" s="921"/>
      <c r="K493" s="921"/>
      <c r="L493" s="925"/>
    </row>
    <row r="494" spans="1:12" ht="24" x14ac:dyDescent="0.25">
      <c r="A494" s="918">
        <v>1892</v>
      </c>
      <c r="B494" s="9" t="s">
        <v>22</v>
      </c>
      <c r="C494" s="13" t="s">
        <v>23</v>
      </c>
      <c r="D494" s="13" t="s">
        <v>24</v>
      </c>
      <c r="E494" s="13" t="s">
        <v>25</v>
      </c>
      <c r="F494" s="919" t="s">
        <v>17</v>
      </c>
      <c r="G494" s="919"/>
      <c r="H494" s="920"/>
      <c r="I494" s="920"/>
      <c r="J494" s="920"/>
      <c r="K494" s="920"/>
      <c r="L494" s="920"/>
    </row>
    <row r="495" spans="1:12" x14ac:dyDescent="0.25">
      <c r="A495" s="918"/>
      <c r="B495" s="921" t="s">
        <v>5306</v>
      </c>
      <c r="C495" s="922" t="s">
        <v>5307</v>
      </c>
      <c r="D495" s="923">
        <v>43664</v>
      </c>
      <c r="E495" s="921" t="s">
        <v>839</v>
      </c>
      <c r="F495" s="921" t="s">
        <v>840</v>
      </c>
      <c r="G495" s="921"/>
      <c r="H495" s="924" t="s">
        <v>30</v>
      </c>
      <c r="I495" s="924"/>
      <c r="J495" s="14" t="s">
        <v>31</v>
      </c>
      <c r="K495" s="14" t="s">
        <v>32</v>
      </c>
      <c r="L495" s="16">
        <v>378</v>
      </c>
    </row>
    <row r="496" spans="1:12" x14ac:dyDescent="0.25">
      <c r="A496" s="918"/>
      <c r="B496" s="921"/>
      <c r="C496" s="922"/>
      <c r="D496" s="923"/>
      <c r="E496" s="921"/>
      <c r="F496" s="921"/>
      <c r="G496" s="921"/>
      <c r="H496" s="924" t="s">
        <v>33</v>
      </c>
      <c r="I496" s="924"/>
      <c r="J496" s="14" t="s">
        <v>31</v>
      </c>
      <c r="K496" s="14" t="s">
        <v>32</v>
      </c>
      <c r="L496" s="16">
        <v>154</v>
      </c>
    </row>
    <row r="497" spans="1:12" ht="24" x14ac:dyDescent="0.25">
      <c r="A497" s="918"/>
      <c r="B497" s="9" t="s">
        <v>34</v>
      </c>
      <c r="C497" s="13" t="s">
        <v>35</v>
      </c>
      <c r="D497" s="13" t="s">
        <v>36</v>
      </c>
      <c r="E497" s="13" t="s">
        <v>37</v>
      </c>
      <c r="F497" s="920"/>
      <c r="G497" s="920"/>
      <c r="H497" s="924" t="s">
        <v>38</v>
      </c>
      <c r="I497" s="924"/>
      <c r="J497" s="921" t="s">
        <v>31</v>
      </c>
      <c r="K497" s="921" t="s">
        <v>32</v>
      </c>
      <c r="L497" s="925">
        <v>140</v>
      </c>
    </row>
    <row r="498" spans="1:12" ht="22.8" x14ac:dyDescent="0.25">
      <c r="A498" s="918"/>
      <c r="B498" s="14" t="s">
        <v>31</v>
      </c>
      <c r="C498" s="14" t="s">
        <v>840</v>
      </c>
      <c r="D498" s="15">
        <v>43666</v>
      </c>
      <c r="E498" s="14" t="s">
        <v>743</v>
      </c>
      <c r="F498" s="920"/>
      <c r="G498" s="920"/>
      <c r="H498" s="924"/>
      <c r="I498" s="924"/>
      <c r="J498" s="921"/>
      <c r="K498" s="921"/>
      <c r="L498" s="925"/>
    </row>
    <row r="499" spans="1:12" ht="24" x14ac:dyDescent="0.25">
      <c r="A499" s="918">
        <v>1893</v>
      </c>
      <c r="B499" s="9" t="s">
        <v>22</v>
      </c>
      <c r="C499" s="13" t="s">
        <v>23</v>
      </c>
      <c r="D499" s="13" t="s">
        <v>24</v>
      </c>
      <c r="E499" s="13" t="s">
        <v>25</v>
      </c>
      <c r="F499" s="919" t="s">
        <v>17</v>
      </c>
      <c r="G499" s="919"/>
      <c r="H499" s="920"/>
      <c r="I499" s="920"/>
      <c r="J499" s="920"/>
      <c r="K499" s="920"/>
      <c r="L499" s="920"/>
    </row>
    <row r="500" spans="1:12" x14ac:dyDescent="0.25">
      <c r="A500" s="918"/>
      <c r="B500" s="921" t="s">
        <v>5308</v>
      </c>
      <c r="C500" s="922" t="s">
        <v>5309</v>
      </c>
      <c r="D500" s="923">
        <v>43606</v>
      </c>
      <c r="E500" s="921" t="s">
        <v>1542</v>
      </c>
      <c r="F500" s="921" t="s">
        <v>5310</v>
      </c>
      <c r="G500" s="921"/>
      <c r="H500" s="924" t="s">
        <v>30</v>
      </c>
      <c r="I500" s="924"/>
      <c r="J500" s="14" t="s">
        <v>31</v>
      </c>
      <c r="K500" s="14" t="s">
        <v>32</v>
      </c>
      <c r="L500" s="16">
        <v>868</v>
      </c>
    </row>
    <row r="501" spans="1:12" x14ac:dyDescent="0.25">
      <c r="A501" s="918"/>
      <c r="B501" s="921"/>
      <c r="C501" s="922"/>
      <c r="D501" s="923"/>
      <c r="E501" s="921"/>
      <c r="F501" s="921"/>
      <c r="G501" s="921"/>
      <c r="H501" s="924" t="s">
        <v>33</v>
      </c>
      <c r="I501" s="924"/>
      <c r="J501" s="14" t="s">
        <v>31</v>
      </c>
      <c r="K501" s="14" t="s">
        <v>32</v>
      </c>
      <c r="L501" s="16">
        <v>273.60000000000002</v>
      </c>
    </row>
    <row r="502" spans="1:12" ht="24" x14ac:dyDescent="0.25">
      <c r="A502" s="918"/>
      <c r="B502" s="9" t="s">
        <v>34</v>
      </c>
      <c r="C502" s="13" t="s">
        <v>35</v>
      </c>
      <c r="D502" s="13" t="s">
        <v>36</v>
      </c>
      <c r="E502" s="13" t="s">
        <v>37</v>
      </c>
      <c r="F502" s="920"/>
      <c r="G502" s="920"/>
      <c r="H502" s="924" t="s">
        <v>38</v>
      </c>
      <c r="I502" s="924"/>
      <c r="J502" s="921" t="s">
        <v>31</v>
      </c>
      <c r="K502" s="921" t="s">
        <v>31</v>
      </c>
      <c r="L502" s="925">
        <v>0</v>
      </c>
    </row>
    <row r="503" spans="1:12" ht="22.8" x14ac:dyDescent="0.25">
      <c r="A503" s="918"/>
      <c r="B503" s="14" t="s">
        <v>2680</v>
      </c>
      <c r="C503" s="14" t="s">
        <v>5310</v>
      </c>
      <c r="D503" s="15">
        <v>43608</v>
      </c>
      <c r="E503" s="14" t="s">
        <v>3809</v>
      </c>
      <c r="F503" s="920"/>
      <c r="G503" s="920"/>
      <c r="H503" s="924"/>
      <c r="I503" s="924"/>
      <c r="J503" s="921"/>
      <c r="K503" s="921"/>
      <c r="L503" s="925"/>
    </row>
    <row r="504" spans="1:12" ht="24" x14ac:dyDescent="0.25">
      <c r="A504" s="918">
        <v>1894</v>
      </c>
      <c r="B504" s="9" t="s">
        <v>22</v>
      </c>
      <c r="C504" s="13" t="s">
        <v>23</v>
      </c>
      <c r="D504" s="13" t="s">
        <v>24</v>
      </c>
      <c r="E504" s="13" t="s">
        <v>25</v>
      </c>
      <c r="F504" s="919" t="s">
        <v>17</v>
      </c>
      <c r="G504" s="919"/>
      <c r="H504" s="920"/>
      <c r="I504" s="920"/>
      <c r="J504" s="920"/>
      <c r="K504" s="920"/>
      <c r="L504" s="920"/>
    </row>
    <row r="505" spans="1:12" x14ac:dyDescent="0.25">
      <c r="A505" s="918"/>
      <c r="B505" s="921" t="s">
        <v>5308</v>
      </c>
      <c r="C505" s="922" t="s">
        <v>5311</v>
      </c>
      <c r="D505" s="923">
        <v>43640</v>
      </c>
      <c r="E505" s="921" t="s">
        <v>151</v>
      </c>
      <c r="F505" s="921" t="s">
        <v>791</v>
      </c>
      <c r="G505" s="921"/>
      <c r="H505" s="924" t="s">
        <v>30</v>
      </c>
      <c r="I505" s="924"/>
      <c r="J505" s="14" t="s">
        <v>31</v>
      </c>
      <c r="K505" s="14" t="s">
        <v>32</v>
      </c>
      <c r="L505" s="16">
        <v>877.58</v>
      </c>
    </row>
    <row r="506" spans="1:12" x14ac:dyDescent="0.25">
      <c r="A506" s="918"/>
      <c r="B506" s="921"/>
      <c r="C506" s="922"/>
      <c r="D506" s="923"/>
      <c r="E506" s="921"/>
      <c r="F506" s="921"/>
      <c r="G506" s="921"/>
      <c r="H506" s="924" t="s">
        <v>33</v>
      </c>
      <c r="I506" s="924"/>
      <c r="J506" s="14" t="s">
        <v>31</v>
      </c>
      <c r="K506" s="14" t="s">
        <v>32</v>
      </c>
      <c r="L506" s="16">
        <v>568.6</v>
      </c>
    </row>
    <row r="507" spans="1:12" ht="24" x14ac:dyDescent="0.25">
      <c r="A507" s="918"/>
      <c r="B507" s="9" t="s">
        <v>34</v>
      </c>
      <c r="C507" s="13" t="s">
        <v>35</v>
      </c>
      <c r="D507" s="13" t="s">
        <v>36</v>
      </c>
      <c r="E507" s="13" t="s">
        <v>37</v>
      </c>
      <c r="F507" s="920"/>
      <c r="G507" s="920"/>
      <c r="H507" s="924" t="s">
        <v>38</v>
      </c>
      <c r="I507" s="924"/>
      <c r="J507" s="921" t="s">
        <v>31</v>
      </c>
      <c r="K507" s="921" t="s">
        <v>31</v>
      </c>
      <c r="L507" s="925">
        <v>0</v>
      </c>
    </row>
    <row r="508" spans="1:12" ht="22.8" x14ac:dyDescent="0.25">
      <c r="A508" s="918"/>
      <c r="B508" s="14" t="s">
        <v>2680</v>
      </c>
      <c r="C508" s="14" t="s">
        <v>791</v>
      </c>
      <c r="D508" s="15">
        <v>43642</v>
      </c>
      <c r="E508" s="14" t="s">
        <v>1988</v>
      </c>
      <c r="F508" s="920"/>
      <c r="G508" s="920"/>
      <c r="H508" s="924"/>
      <c r="I508" s="924"/>
      <c r="J508" s="921"/>
      <c r="K508" s="921"/>
      <c r="L508" s="925"/>
    </row>
    <row r="509" spans="1:12" ht="24" x14ac:dyDescent="0.25">
      <c r="A509" s="918">
        <v>1895</v>
      </c>
      <c r="B509" s="9" t="s">
        <v>22</v>
      </c>
      <c r="C509" s="13" t="s">
        <v>23</v>
      </c>
      <c r="D509" s="13" t="s">
        <v>24</v>
      </c>
      <c r="E509" s="13" t="s">
        <v>25</v>
      </c>
      <c r="F509" s="919" t="s">
        <v>17</v>
      </c>
      <c r="G509" s="919"/>
      <c r="H509" s="920"/>
      <c r="I509" s="920"/>
      <c r="J509" s="920"/>
      <c r="K509" s="920"/>
      <c r="L509" s="920"/>
    </row>
    <row r="510" spans="1:12" x14ac:dyDescent="0.25">
      <c r="A510" s="918"/>
      <c r="B510" s="921" t="s">
        <v>5308</v>
      </c>
      <c r="C510" s="922" t="s">
        <v>5312</v>
      </c>
      <c r="D510" s="923">
        <v>43720</v>
      </c>
      <c r="E510" s="921" t="s">
        <v>1306</v>
      </c>
      <c r="F510" s="921" t="s">
        <v>4397</v>
      </c>
      <c r="G510" s="921"/>
      <c r="H510" s="924" t="s">
        <v>30</v>
      </c>
      <c r="I510" s="924"/>
      <c r="J510" s="14" t="s">
        <v>31</v>
      </c>
      <c r="K510" s="14" t="s">
        <v>32</v>
      </c>
      <c r="L510" s="16">
        <v>350.8</v>
      </c>
    </row>
    <row r="511" spans="1:12" x14ac:dyDescent="0.25">
      <c r="A511" s="918"/>
      <c r="B511" s="921"/>
      <c r="C511" s="922"/>
      <c r="D511" s="923"/>
      <c r="E511" s="921"/>
      <c r="F511" s="921"/>
      <c r="G511" s="921"/>
      <c r="H511" s="924" t="s">
        <v>33</v>
      </c>
      <c r="I511" s="924"/>
      <c r="J511" s="14" t="s">
        <v>31</v>
      </c>
      <c r="K511" s="14" t="s">
        <v>32</v>
      </c>
      <c r="L511" s="16">
        <v>438.6</v>
      </c>
    </row>
    <row r="512" spans="1:12" ht="24" x14ac:dyDescent="0.25">
      <c r="A512" s="918"/>
      <c r="B512" s="9" t="s">
        <v>34</v>
      </c>
      <c r="C512" s="13" t="s">
        <v>35</v>
      </c>
      <c r="D512" s="13" t="s">
        <v>36</v>
      </c>
      <c r="E512" s="13" t="s">
        <v>37</v>
      </c>
      <c r="F512" s="920"/>
      <c r="G512" s="920"/>
      <c r="H512" s="924" t="s">
        <v>38</v>
      </c>
      <c r="I512" s="924"/>
      <c r="J512" s="921" t="s">
        <v>31</v>
      </c>
      <c r="K512" s="921" t="s">
        <v>32</v>
      </c>
      <c r="L512" s="925">
        <v>300</v>
      </c>
    </row>
    <row r="513" spans="1:12" ht="22.8" x14ac:dyDescent="0.25">
      <c r="A513" s="918"/>
      <c r="B513" s="14" t="s">
        <v>2680</v>
      </c>
      <c r="C513" s="14" t="s">
        <v>4397</v>
      </c>
      <c r="D513" s="15">
        <v>43722</v>
      </c>
      <c r="E513" s="14" t="s">
        <v>4347</v>
      </c>
      <c r="F513" s="920"/>
      <c r="G513" s="920"/>
      <c r="H513" s="924"/>
      <c r="I513" s="924"/>
      <c r="J513" s="921"/>
      <c r="K513" s="921"/>
      <c r="L513" s="925"/>
    </row>
    <row r="514" spans="1:12" ht="24" x14ac:dyDescent="0.25">
      <c r="A514" s="918">
        <v>1896</v>
      </c>
      <c r="B514" s="9" t="s">
        <v>22</v>
      </c>
      <c r="C514" s="13" t="s">
        <v>23</v>
      </c>
      <c r="D514" s="13" t="s">
        <v>24</v>
      </c>
      <c r="E514" s="13" t="s">
        <v>25</v>
      </c>
      <c r="F514" s="919" t="s">
        <v>17</v>
      </c>
      <c r="G514" s="919"/>
      <c r="H514" s="920"/>
      <c r="I514" s="920"/>
      <c r="J514" s="920"/>
      <c r="K514" s="920"/>
      <c r="L514" s="920"/>
    </row>
    <row r="515" spans="1:12" x14ac:dyDescent="0.25">
      <c r="A515" s="918"/>
      <c r="B515" s="921" t="s">
        <v>5313</v>
      </c>
      <c r="C515" s="921" t="s">
        <v>5314</v>
      </c>
      <c r="D515" s="923">
        <v>43592</v>
      </c>
      <c r="E515" s="921" t="s">
        <v>3371</v>
      </c>
      <c r="F515" s="921" t="s">
        <v>4180</v>
      </c>
      <c r="G515" s="921"/>
      <c r="H515" s="924" t="s">
        <v>30</v>
      </c>
      <c r="I515" s="924"/>
      <c r="J515" s="14" t="s">
        <v>32</v>
      </c>
      <c r="K515" s="14" t="s">
        <v>32</v>
      </c>
      <c r="L515" s="16">
        <v>202.72</v>
      </c>
    </row>
    <row r="516" spans="1:12" x14ac:dyDescent="0.25">
      <c r="A516" s="918"/>
      <c r="B516" s="921"/>
      <c r="C516" s="921"/>
      <c r="D516" s="923"/>
      <c r="E516" s="921"/>
      <c r="F516" s="921"/>
      <c r="G516" s="921"/>
      <c r="H516" s="924" t="s">
        <v>33</v>
      </c>
      <c r="I516" s="924"/>
      <c r="J516" s="14" t="s">
        <v>32</v>
      </c>
      <c r="K516" s="14" t="s">
        <v>31</v>
      </c>
      <c r="L516" s="16">
        <v>656.55</v>
      </c>
    </row>
    <row r="517" spans="1:12" ht="24" x14ac:dyDescent="0.25">
      <c r="A517" s="918"/>
      <c r="B517" s="9" t="s">
        <v>34</v>
      </c>
      <c r="C517" s="13" t="s">
        <v>35</v>
      </c>
      <c r="D517" s="13" t="s">
        <v>36</v>
      </c>
      <c r="E517" s="13" t="s">
        <v>37</v>
      </c>
      <c r="F517" s="920"/>
      <c r="G517" s="920"/>
      <c r="H517" s="924" t="s">
        <v>38</v>
      </c>
      <c r="I517" s="924"/>
      <c r="J517" s="921" t="s">
        <v>31</v>
      </c>
      <c r="K517" s="921" t="s">
        <v>31</v>
      </c>
      <c r="L517" s="925">
        <v>0</v>
      </c>
    </row>
    <row r="518" spans="1:12" ht="22.8" x14ac:dyDescent="0.25">
      <c r="A518" s="918"/>
      <c r="B518" s="14" t="s">
        <v>31</v>
      </c>
      <c r="C518" s="14" t="s">
        <v>4180</v>
      </c>
      <c r="D518" s="15">
        <v>43593</v>
      </c>
      <c r="E518" s="14" t="s">
        <v>205</v>
      </c>
      <c r="F518" s="920"/>
      <c r="G518" s="920"/>
      <c r="H518" s="924"/>
      <c r="I518" s="924"/>
      <c r="J518" s="921"/>
      <c r="K518" s="921"/>
      <c r="L518" s="925"/>
    </row>
    <row r="519" spans="1:12" ht="24" x14ac:dyDescent="0.25">
      <c r="A519" s="918">
        <v>1897</v>
      </c>
      <c r="B519" s="9" t="s">
        <v>22</v>
      </c>
      <c r="C519" s="13" t="s">
        <v>23</v>
      </c>
      <c r="D519" s="13" t="s">
        <v>24</v>
      </c>
      <c r="E519" s="13" t="s">
        <v>25</v>
      </c>
      <c r="F519" s="919" t="s">
        <v>17</v>
      </c>
      <c r="G519" s="919"/>
      <c r="H519" s="920"/>
      <c r="I519" s="920"/>
      <c r="J519" s="920"/>
      <c r="K519" s="920"/>
      <c r="L519" s="920"/>
    </row>
    <row r="520" spans="1:12" x14ac:dyDescent="0.25">
      <c r="A520" s="918"/>
      <c r="B520" s="921" t="s">
        <v>5313</v>
      </c>
      <c r="C520" s="921" t="s">
        <v>5314</v>
      </c>
      <c r="D520" s="923">
        <v>43592</v>
      </c>
      <c r="E520" s="921" t="s">
        <v>3371</v>
      </c>
      <c r="F520" s="921" t="s">
        <v>4180</v>
      </c>
      <c r="G520" s="921"/>
      <c r="H520" s="924" t="s">
        <v>30</v>
      </c>
      <c r="I520" s="924"/>
      <c r="J520" s="14" t="s">
        <v>32</v>
      </c>
      <c r="K520" s="14" t="s">
        <v>32</v>
      </c>
      <c r="L520" s="16">
        <v>202.72</v>
      </c>
    </row>
    <row r="521" spans="1:12" x14ac:dyDescent="0.25">
      <c r="A521" s="918"/>
      <c r="B521" s="921"/>
      <c r="C521" s="921"/>
      <c r="D521" s="923"/>
      <c r="E521" s="921"/>
      <c r="F521" s="921"/>
      <c r="G521" s="921"/>
      <c r="H521" s="924" t="s">
        <v>33</v>
      </c>
      <c r="I521" s="924"/>
      <c r="J521" s="14" t="s">
        <v>32</v>
      </c>
      <c r="K521" s="14" t="s">
        <v>31</v>
      </c>
      <c r="L521" s="16">
        <v>656.55</v>
      </c>
    </row>
    <row r="522" spans="1:12" ht="24" x14ac:dyDescent="0.25">
      <c r="A522" s="918"/>
      <c r="B522" s="9" t="s">
        <v>34</v>
      </c>
      <c r="C522" s="13" t="s">
        <v>35</v>
      </c>
      <c r="D522" s="13" t="s">
        <v>36</v>
      </c>
      <c r="E522" s="13" t="s">
        <v>37</v>
      </c>
      <c r="F522" s="920"/>
      <c r="G522" s="920"/>
      <c r="H522" s="924" t="s">
        <v>38</v>
      </c>
      <c r="I522" s="924"/>
      <c r="J522" s="921" t="s">
        <v>31</v>
      </c>
      <c r="K522" s="921" t="s">
        <v>31</v>
      </c>
      <c r="L522" s="925">
        <v>0</v>
      </c>
    </row>
    <row r="523" spans="1:12" ht="22.8" x14ac:dyDescent="0.25">
      <c r="A523" s="918"/>
      <c r="B523" s="14"/>
      <c r="C523" s="14" t="s">
        <v>4180</v>
      </c>
      <c r="D523" s="15">
        <v>43593</v>
      </c>
      <c r="E523" s="14" t="s">
        <v>205</v>
      </c>
      <c r="F523" s="920"/>
      <c r="G523" s="920"/>
      <c r="H523" s="924"/>
      <c r="I523" s="924"/>
      <c r="J523" s="921"/>
      <c r="K523" s="921"/>
      <c r="L523" s="925"/>
    </row>
    <row r="524" spans="1:12" ht="24" x14ac:dyDescent="0.25">
      <c r="A524" s="918">
        <v>1898</v>
      </c>
      <c r="B524" s="9" t="s">
        <v>22</v>
      </c>
      <c r="C524" s="13" t="s">
        <v>23</v>
      </c>
      <c r="D524" s="13" t="s">
        <v>24</v>
      </c>
      <c r="E524" s="13" t="s">
        <v>25</v>
      </c>
      <c r="F524" s="919" t="s">
        <v>17</v>
      </c>
      <c r="G524" s="919"/>
      <c r="H524" s="920"/>
      <c r="I524" s="920"/>
      <c r="J524" s="920"/>
      <c r="K524" s="920"/>
      <c r="L524" s="920"/>
    </row>
    <row r="525" spans="1:12" x14ac:dyDescent="0.25">
      <c r="A525" s="918"/>
      <c r="B525" s="921" t="s">
        <v>5315</v>
      </c>
      <c r="C525" s="922" t="s">
        <v>5316</v>
      </c>
      <c r="D525" s="923">
        <v>43600</v>
      </c>
      <c r="E525" s="921" t="s">
        <v>5317</v>
      </c>
      <c r="F525" s="921" t="s">
        <v>5318</v>
      </c>
      <c r="G525" s="921"/>
      <c r="H525" s="924" t="s">
        <v>30</v>
      </c>
      <c r="I525" s="924"/>
      <c r="J525" s="14" t="s">
        <v>31</v>
      </c>
      <c r="K525" s="14" t="s">
        <v>32</v>
      </c>
      <c r="L525" s="16">
        <v>207</v>
      </c>
    </row>
    <row r="526" spans="1:12" x14ac:dyDescent="0.25">
      <c r="A526" s="918"/>
      <c r="B526" s="921"/>
      <c r="C526" s="922"/>
      <c r="D526" s="923"/>
      <c r="E526" s="921"/>
      <c r="F526" s="921"/>
      <c r="G526" s="921"/>
      <c r="H526" s="924" t="s">
        <v>33</v>
      </c>
      <c r="I526" s="924"/>
      <c r="J526" s="921" t="s">
        <v>31</v>
      </c>
      <c r="K526" s="921" t="s">
        <v>32</v>
      </c>
      <c r="L526" s="925">
        <v>280</v>
      </c>
    </row>
    <row r="527" spans="1:12" x14ac:dyDescent="0.25">
      <c r="A527" s="918"/>
      <c r="B527" s="921"/>
      <c r="C527" s="922"/>
      <c r="D527" s="923"/>
      <c r="E527" s="921"/>
      <c r="F527" s="921"/>
      <c r="G527" s="921"/>
      <c r="H527" s="924"/>
      <c r="I527" s="924"/>
      <c r="J527" s="921"/>
      <c r="K527" s="921"/>
      <c r="L527" s="925"/>
    </row>
    <row r="528" spans="1:12" ht="24" x14ac:dyDescent="0.25">
      <c r="A528" s="918"/>
      <c r="B528" s="9" t="s">
        <v>34</v>
      </c>
      <c r="C528" s="13" t="s">
        <v>35</v>
      </c>
      <c r="D528" s="13" t="s">
        <v>36</v>
      </c>
      <c r="E528" s="13" t="s">
        <v>37</v>
      </c>
      <c r="F528" s="920"/>
      <c r="G528" s="920"/>
      <c r="H528" s="924" t="s">
        <v>38</v>
      </c>
      <c r="I528" s="924"/>
      <c r="J528" s="921" t="s">
        <v>31</v>
      </c>
      <c r="K528" s="921" t="s">
        <v>32</v>
      </c>
      <c r="L528" s="925">
        <v>300</v>
      </c>
    </row>
    <row r="529" spans="1:12" ht="22.8" x14ac:dyDescent="0.25">
      <c r="A529" s="918"/>
      <c r="B529" s="14" t="s">
        <v>39</v>
      </c>
      <c r="C529" s="14" t="s">
        <v>5318</v>
      </c>
      <c r="D529" s="15">
        <v>43603</v>
      </c>
      <c r="E529" s="14" t="s">
        <v>3437</v>
      </c>
      <c r="F529" s="920"/>
      <c r="G529" s="920"/>
      <c r="H529" s="924"/>
      <c r="I529" s="924"/>
      <c r="J529" s="921"/>
      <c r="K529" s="921"/>
      <c r="L529" s="925"/>
    </row>
    <row r="530" spans="1:12" ht="24" x14ac:dyDescent="0.25">
      <c r="A530" s="918">
        <v>1899</v>
      </c>
      <c r="B530" s="9" t="s">
        <v>22</v>
      </c>
      <c r="C530" s="13" t="s">
        <v>23</v>
      </c>
      <c r="D530" s="13" t="s">
        <v>24</v>
      </c>
      <c r="E530" s="13" t="s">
        <v>25</v>
      </c>
      <c r="F530" s="919" t="s">
        <v>17</v>
      </c>
      <c r="G530" s="919"/>
      <c r="H530" s="920"/>
      <c r="I530" s="920"/>
      <c r="J530" s="920"/>
      <c r="K530" s="920"/>
      <c r="L530" s="920"/>
    </row>
    <row r="531" spans="1:12" x14ac:dyDescent="0.25">
      <c r="A531" s="918"/>
      <c r="B531" s="921" t="s">
        <v>5319</v>
      </c>
      <c r="C531" s="922" t="s">
        <v>5320</v>
      </c>
      <c r="D531" s="923">
        <v>43594</v>
      </c>
      <c r="E531" s="921" t="s">
        <v>977</v>
      </c>
      <c r="F531" s="921" t="s">
        <v>978</v>
      </c>
      <c r="G531" s="921"/>
      <c r="H531" s="924" t="s">
        <v>30</v>
      </c>
      <c r="I531" s="924"/>
      <c r="J531" s="14" t="s">
        <v>31</v>
      </c>
      <c r="K531" s="14" t="s">
        <v>32</v>
      </c>
      <c r="L531" s="16">
        <v>2517</v>
      </c>
    </row>
    <row r="532" spans="1:12" x14ac:dyDescent="0.25">
      <c r="A532" s="918"/>
      <c r="B532" s="921"/>
      <c r="C532" s="922"/>
      <c r="D532" s="923"/>
      <c r="E532" s="921"/>
      <c r="F532" s="921"/>
      <c r="G532" s="921"/>
      <c r="H532" s="924" t="s">
        <v>33</v>
      </c>
      <c r="I532" s="924"/>
      <c r="J532" s="921" t="s">
        <v>31</v>
      </c>
      <c r="K532" s="921" t="s">
        <v>32</v>
      </c>
      <c r="L532" s="925">
        <v>379.25</v>
      </c>
    </row>
    <row r="533" spans="1:12" x14ac:dyDescent="0.25">
      <c r="A533" s="918"/>
      <c r="B533" s="921"/>
      <c r="C533" s="922"/>
      <c r="D533" s="923"/>
      <c r="E533" s="921"/>
      <c r="F533" s="921"/>
      <c r="G533" s="921"/>
      <c r="H533" s="924"/>
      <c r="I533" s="924"/>
      <c r="J533" s="921"/>
      <c r="K533" s="921"/>
      <c r="L533" s="925"/>
    </row>
    <row r="534" spans="1:12" ht="24" x14ac:dyDescent="0.25">
      <c r="A534" s="918"/>
      <c r="B534" s="9" t="s">
        <v>34</v>
      </c>
      <c r="C534" s="13" t="s">
        <v>35</v>
      </c>
      <c r="D534" s="13" t="s">
        <v>36</v>
      </c>
      <c r="E534" s="13" t="s">
        <v>37</v>
      </c>
      <c r="F534" s="920"/>
      <c r="G534" s="920"/>
      <c r="H534" s="924" t="s">
        <v>38</v>
      </c>
      <c r="I534" s="924"/>
      <c r="J534" s="921" t="s">
        <v>31</v>
      </c>
      <c r="K534" s="921" t="s">
        <v>32</v>
      </c>
      <c r="L534" s="925">
        <v>108.07</v>
      </c>
    </row>
    <row r="535" spans="1:12" ht="22.8" x14ac:dyDescent="0.25">
      <c r="A535" s="918"/>
      <c r="B535" s="14" t="s">
        <v>5321</v>
      </c>
      <c r="C535" s="14" t="s">
        <v>978</v>
      </c>
      <c r="D535" s="15">
        <v>43610</v>
      </c>
      <c r="E535" s="14" t="s">
        <v>5322</v>
      </c>
      <c r="F535" s="920"/>
      <c r="G535" s="920"/>
      <c r="H535" s="924"/>
      <c r="I535" s="924"/>
      <c r="J535" s="921"/>
      <c r="K535" s="921"/>
      <c r="L535" s="925"/>
    </row>
    <row r="536" spans="1:12" ht="24" x14ac:dyDescent="0.25">
      <c r="A536" s="918">
        <v>1900</v>
      </c>
      <c r="B536" s="9" t="s">
        <v>22</v>
      </c>
      <c r="C536" s="13" t="s">
        <v>23</v>
      </c>
      <c r="D536" s="13" t="s">
        <v>24</v>
      </c>
      <c r="E536" s="13" t="s">
        <v>25</v>
      </c>
      <c r="F536" s="919" t="s">
        <v>17</v>
      </c>
      <c r="G536" s="919"/>
      <c r="H536" s="920"/>
      <c r="I536" s="920"/>
      <c r="J536" s="920"/>
      <c r="K536" s="920"/>
      <c r="L536" s="920"/>
    </row>
    <row r="537" spans="1:12" x14ac:dyDescent="0.25">
      <c r="A537" s="918"/>
      <c r="B537" s="921" t="s">
        <v>5319</v>
      </c>
      <c r="C537" s="922" t="s">
        <v>5320</v>
      </c>
      <c r="D537" s="923">
        <v>43594</v>
      </c>
      <c r="E537" s="921" t="s">
        <v>977</v>
      </c>
      <c r="F537" s="921" t="s">
        <v>160</v>
      </c>
      <c r="G537" s="921"/>
      <c r="H537" s="924" t="s">
        <v>30</v>
      </c>
      <c r="I537" s="924"/>
      <c r="J537" s="14" t="s">
        <v>31</v>
      </c>
      <c r="K537" s="14" t="s">
        <v>32</v>
      </c>
      <c r="L537" s="16">
        <v>528</v>
      </c>
    </row>
    <row r="538" spans="1:12" x14ac:dyDescent="0.25">
      <c r="A538" s="918"/>
      <c r="B538" s="921"/>
      <c r="C538" s="922"/>
      <c r="D538" s="923"/>
      <c r="E538" s="921"/>
      <c r="F538" s="921"/>
      <c r="G538" s="921"/>
      <c r="H538" s="924" t="s">
        <v>33</v>
      </c>
      <c r="I538" s="924"/>
      <c r="J538" s="921" t="s">
        <v>31</v>
      </c>
      <c r="K538" s="921" t="s">
        <v>32</v>
      </c>
      <c r="L538" s="925">
        <v>337.25</v>
      </c>
    </row>
    <row r="539" spans="1:12" x14ac:dyDescent="0.25">
      <c r="A539" s="918"/>
      <c r="B539" s="921"/>
      <c r="C539" s="922"/>
      <c r="D539" s="923"/>
      <c r="E539" s="921"/>
      <c r="F539" s="921"/>
      <c r="G539" s="921"/>
      <c r="H539" s="924"/>
      <c r="I539" s="924"/>
      <c r="J539" s="921"/>
      <c r="K539" s="921"/>
      <c r="L539" s="925"/>
    </row>
    <row r="540" spans="1:12" ht="24" x14ac:dyDescent="0.25">
      <c r="A540" s="918"/>
      <c r="B540" s="9" t="s">
        <v>34</v>
      </c>
      <c r="C540" s="13" t="s">
        <v>35</v>
      </c>
      <c r="D540" s="13" t="s">
        <v>36</v>
      </c>
      <c r="E540" s="13" t="s">
        <v>37</v>
      </c>
      <c r="F540" s="920"/>
      <c r="G540" s="920"/>
      <c r="H540" s="924" t="s">
        <v>38</v>
      </c>
      <c r="I540" s="924"/>
      <c r="J540" s="921" t="s">
        <v>31</v>
      </c>
      <c r="K540" s="921" t="s">
        <v>32</v>
      </c>
      <c r="L540" s="925">
        <v>37</v>
      </c>
    </row>
    <row r="541" spans="1:12" ht="22.8" x14ac:dyDescent="0.25">
      <c r="A541" s="918"/>
      <c r="B541" s="14" t="s">
        <v>5321</v>
      </c>
      <c r="C541" s="14" t="s">
        <v>160</v>
      </c>
      <c r="D541" s="15">
        <v>43610</v>
      </c>
      <c r="E541" s="14" t="s">
        <v>5322</v>
      </c>
      <c r="F541" s="920"/>
      <c r="G541" s="920"/>
      <c r="H541" s="924"/>
      <c r="I541" s="924"/>
      <c r="J541" s="921"/>
      <c r="K541" s="921"/>
      <c r="L541" s="925"/>
    </row>
  </sheetData>
  <mergeCells count="1608">
    <mergeCell ref="B2:L2"/>
    <mergeCell ref="A3:A5"/>
    <mergeCell ref="B3:I4"/>
    <mergeCell ref="B5:L5"/>
    <mergeCell ref="A6:A8"/>
    <mergeCell ref="C6:E6"/>
    <mergeCell ref="F6:F8"/>
    <mergeCell ref="G6:G8"/>
    <mergeCell ref="I6:I8"/>
    <mergeCell ref="J6:J8"/>
    <mergeCell ref="H11:I11"/>
    <mergeCell ref="H12:I12"/>
    <mergeCell ref="F13:G14"/>
    <mergeCell ref="H13:I14"/>
    <mergeCell ref="J13:J14"/>
    <mergeCell ref="K13:K14"/>
    <mergeCell ref="A10:A14"/>
    <mergeCell ref="F10:G10"/>
    <mergeCell ref="H10:L10"/>
    <mergeCell ref="B11:B12"/>
    <mergeCell ref="C11:C12"/>
    <mergeCell ref="D11:D12"/>
    <mergeCell ref="E11:E12"/>
    <mergeCell ref="F11:G12"/>
    <mergeCell ref="K6:L8"/>
    <mergeCell ref="C7:E7"/>
    <mergeCell ref="C8:E8"/>
    <mergeCell ref="F9:G9"/>
    <mergeCell ref="H9:I9"/>
    <mergeCell ref="H17:I18"/>
    <mergeCell ref="J17:J18"/>
    <mergeCell ref="K17:K18"/>
    <mergeCell ref="L17:L18"/>
    <mergeCell ref="F19:G20"/>
    <mergeCell ref="H19:I20"/>
    <mergeCell ref="J19:J20"/>
    <mergeCell ref="K19:K20"/>
    <mergeCell ref="L19:L20"/>
    <mergeCell ref="L13:L14"/>
    <mergeCell ref="A15:A20"/>
    <mergeCell ref="F15:G15"/>
    <mergeCell ref="H15:L15"/>
    <mergeCell ref="B16:B18"/>
    <mergeCell ref="C16:C18"/>
    <mergeCell ref="D16:D18"/>
    <mergeCell ref="E16:E18"/>
    <mergeCell ref="F16:G18"/>
    <mergeCell ref="H16:I16"/>
    <mergeCell ref="D27:D28"/>
    <mergeCell ref="E27:E28"/>
    <mergeCell ref="F27:G28"/>
    <mergeCell ref="H27:I27"/>
    <mergeCell ref="H28:I28"/>
    <mergeCell ref="F29:G30"/>
    <mergeCell ref="H29:I30"/>
    <mergeCell ref="F24:G25"/>
    <mergeCell ref="H24:I25"/>
    <mergeCell ref="J24:J25"/>
    <mergeCell ref="K24:K25"/>
    <mergeCell ref="L24:L25"/>
    <mergeCell ref="A26:A30"/>
    <mergeCell ref="F26:G26"/>
    <mergeCell ref="H26:L26"/>
    <mergeCell ref="B27:B28"/>
    <mergeCell ref="C27:C28"/>
    <mergeCell ref="A21:A25"/>
    <mergeCell ref="F21:G21"/>
    <mergeCell ref="H21:L21"/>
    <mergeCell ref="B22:B23"/>
    <mergeCell ref="C22:C23"/>
    <mergeCell ref="D22:D23"/>
    <mergeCell ref="E22:E23"/>
    <mergeCell ref="F22:G23"/>
    <mergeCell ref="H22:I22"/>
    <mergeCell ref="H23:I23"/>
    <mergeCell ref="F35:G36"/>
    <mergeCell ref="H35:I36"/>
    <mergeCell ref="J35:J36"/>
    <mergeCell ref="K35:K36"/>
    <mergeCell ref="L35:L36"/>
    <mergeCell ref="A37:A41"/>
    <mergeCell ref="F37:G37"/>
    <mergeCell ref="H37:L37"/>
    <mergeCell ref="B38:B39"/>
    <mergeCell ref="C38:C39"/>
    <mergeCell ref="F32:G34"/>
    <mergeCell ref="H32:I32"/>
    <mergeCell ref="H33:I34"/>
    <mergeCell ref="J33:J34"/>
    <mergeCell ref="K33:K34"/>
    <mergeCell ref="L33:L34"/>
    <mergeCell ref="J29:J30"/>
    <mergeCell ref="K29:K30"/>
    <mergeCell ref="L29:L30"/>
    <mergeCell ref="A31:A36"/>
    <mergeCell ref="F31:G31"/>
    <mergeCell ref="H31:L31"/>
    <mergeCell ref="B32:B34"/>
    <mergeCell ref="C32:C34"/>
    <mergeCell ref="D32:D34"/>
    <mergeCell ref="E32:E34"/>
    <mergeCell ref="F43:G45"/>
    <mergeCell ref="H43:I43"/>
    <mergeCell ref="H44:I45"/>
    <mergeCell ref="J44:J45"/>
    <mergeCell ref="K44:K45"/>
    <mergeCell ref="L44:L45"/>
    <mergeCell ref="J40:J41"/>
    <mergeCell ref="K40:K41"/>
    <mergeCell ref="L40:L41"/>
    <mergeCell ref="A42:A47"/>
    <mergeCell ref="F42:G42"/>
    <mergeCell ref="H42:L42"/>
    <mergeCell ref="B43:B45"/>
    <mergeCell ref="C43:C45"/>
    <mergeCell ref="D43:D45"/>
    <mergeCell ref="E43:E45"/>
    <mergeCell ref="D38:D39"/>
    <mergeCell ref="E38:E39"/>
    <mergeCell ref="F38:G39"/>
    <mergeCell ref="H38:I38"/>
    <mergeCell ref="H39:I39"/>
    <mergeCell ref="F40:G41"/>
    <mergeCell ref="H40:I41"/>
    <mergeCell ref="D49:D50"/>
    <mergeCell ref="E49:E50"/>
    <mergeCell ref="F49:G50"/>
    <mergeCell ref="H49:I49"/>
    <mergeCell ref="H50:I50"/>
    <mergeCell ref="F51:G52"/>
    <mergeCell ref="H51:I52"/>
    <mergeCell ref="F46:G47"/>
    <mergeCell ref="H46:I47"/>
    <mergeCell ref="J46:J47"/>
    <mergeCell ref="K46:K47"/>
    <mergeCell ref="L46:L47"/>
    <mergeCell ref="A48:A52"/>
    <mergeCell ref="F48:G48"/>
    <mergeCell ref="H48:L48"/>
    <mergeCell ref="B49:B50"/>
    <mergeCell ref="C49:C50"/>
    <mergeCell ref="K56:K57"/>
    <mergeCell ref="L56:L57"/>
    <mergeCell ref="A58:A62"/>
    <mergeCell ref="F58:G58"/>
    <mergeCell ref="H58:L58"/>
    <mergeCell ref="B59:B60"/>
    <mergeCell ref="C59:C60"/>
    <mergeCell ref="D59:D60"/>
    <mergeCell ref="E59:E60"/>
    <mergeCell ref="F59:G60"/>
    <mergeCell ref="F54:G55"/>
    <mergeCell ref="H54:I54"/>
    <mergeCell ref="H55:I55"/>
    <mergeCell ref="F56:G57"/>
    <mergeCell ref="H56:I57"/>
    <mergeCell ref="J56:J57"/>
    <mergeCell ref="J51:J52"/>
    <mergeCell ref="K51:K52"/>
    <mergeCell ref="L51:L52"/>
    <mergeCell ref="A53:A57"/>
    <mergeCell ref="F53:G53"/>
    <mergeCell ref="H53:L53"/>
    <mergeCell ref="B54:B55"/>
    <mergeCell ref="C54:C55"/>
    <mergeCell ref="D54:D55"/>
    <mergeCell ref="E54:E55"/>
    <mergeCell ref="H65:I65"/>
    <mergeCell ref="F66:G67"/>
    <mergeCell ref="H66:I67"/>
    <mergeCell ref="J66:J67"/>
    <mergeCell ref="K66:K67"/>
    <mergeCell ref="L66:L67"/>
    <mergeCell ref="L61:L62"/>
    <mergeCell ref="A63:A67"/>
    <mergeCell ref="F63:G63"/>
    <mergeCell ref="H63:L63"/>
    <mergeCell ref="B64:B65"/>
    <mergeCell ref="C64:C65"/>
    <mergeCell ref="D64:D65"/>
    <mergeCell ref="E64:E65"/>
    <mergeCell ref="F64:G65"/>
    <mergeCell ref="H64:I64"/>
    <mergeCell ref="H59:I59"/>
    <mergeCell ref="H60:I60"/>
    <mergeCell ref="F61:G62"/>
    <mergeCell ref="H61:I62"/>
    <mergeCell ref="J61:J62"/>
    <mergeCell ref="K61:K62"/>
    <mergeCell ref="D74:D75"/>
    <mergeCell ref="E74:E75"/>
    <mergeCell ref="F74:G75"/>
    <mergeCell ref="H74:I74"/>
    <mergeCell ref="H75:I75"/>
    <mergeCell ref="F76:G77"/>
    <mergeCell ref="H76:I77"/>
    <mergeCell ref="F71:G72"/>
    <mergeCell ref="H71:I72"/>
    <mergeCell ref="J71:J72"/>
    <mergeCell ref="K71:K72"/>
    <mergeCell ref="L71:L72"/>
    <mergeCell ref="A73:A77"/>
    <mergeCell ref="F73:G73"/>
    <mergeCell ref="H73:L73"/>
    <mergeCell ref="B74:B75"/>
    <mergeCell ref="C74:C75"/>
    <mergeCell ref="A68:A72"/>
    <mergeCell ref="F68:G68"/>
    <mergeCell ref="H68:L68"/>
    <mergeCell ref="B69:B70"/>
    <mergeCell ref="C69:C70"/>
    <mergeCell ref="D69:D70"/>
    <mergeCell ref="E69:E70"/>
    <mergeCell ref="F69:G70"/>
    <mergeCell ref="H69:I69"/>
    <mergeCell ref="H70:I70"/>
    <mergeCell ref="K81:K82"/>
    <mergeCell ref="L81:L82"/>
    <mergeCell ref="A83:A87"/>
    <mergeCell ref="F83:G83"/>
    <mergeCell ref="H83:L83"/>
    <mergeCell ref="B84:B85"/>
    <mergeCell ref="C84:C85"/>
    <mergeCell ref="D84:D85"/>
    <mergeCell ref="E84:E85"/>
    <mergeCell ref="F84:G85"/>
    <mergeCell ref="F79:G80"/>
    <mergeCell ref="H79:I79"/>
    <mergeCell ref="H80:I80"/>
    <mergeCell ref="F81:G82"/>
    <mergeCell ref="H81:I82"/>
    <mergeCell ref="J81:J82"/>
    <mergeCell ref="J76:J77"/>
    <mergeCell ref="K76:K77"/>
    <mergeCell ref="L76:L77"/>
    <mergeCell ref="A78:A82"/>
    <mergeCell ref="F78:G78"/>
    <mergeCell ref="H78:L78"/>
    <mergeCell ref="B79:B80"/>
    <mergeCell ref="C79:C80"/>
    <mergeCell ref="D79:D80"/>
    <mergeCell ref="E79:E80"/>
    <mergeCell ref="H90:I90"/>
    <mergeCell ref="F91:G92"/>
    <mergeCell ref="H91:I92"/>
    <mergeCell ref="J91:J92"/>
    <mergeCell ref="K91:K92"/>
    <mergeCell ref="L91:L92"/>
    <mergeCell ref="L86:L87"/>
    <mergeCell ref="A88:A92"/>
    <mergeCell ref="F88:G88"/>
    <mergeCell ref="H88:L88"/>
    <mergeCell ref="B89:B90"/>
    <mergeCell ref="C89:C90"/>
    <mergeCell ref="D89:D90"/>
    <mergeCell ref="E89:E90"/>
    <mergeCell ref="F89:G90"/>
    <mergeCell ref="H89:I89"/>
    <mergeCell ref="H84:I84"/>
    <mergeCell ref="H85:I85"/>
    <mergeCell ref="F86:G87"/>
    <mergeCell ref="H86:I87"/>
    <mergeCell ref="J86:J87"/>
    <mergeCell ref="K86:K87"/>
    <mergeCell ref="F96:G97"/>
    <mergeCell ref="H96:I97"/>
    <mergeCell ref="J96:J97"/>
    <mergeCell ref="K96:K97"/>
    <mergeCell ref="L96:L97"/>
    <mergeCell ref="A98:A102"/>
    <mergeCell ref="F98:G98"/>
    <mergeCell ref="H98:L98"/>
    <mergeCell ref="B99:B100"/>
    <mergeCell ref="C99:C100"/>
    <mergeCell ref="A93:A97"/>
    <mergeCell ref="F93:G93"/>
    <mergeCell ref="H93:L93"/>
    <mergeCell ref="B94:B95"/>
    <mergeCell ref="C94:C95"/>
    <mergeCell ref="D94:D95"/>
    <mergeCell ref="E94:E95"/>
    <mergeCell ref="F94:G95"/>
    <mergeCell ref="H94:I94"/>
    <mergeCell ref="H95:I95"/>
    <mergeCell ref="F104:G105"/>
    <mergeCell ref="H104:I104"/>
    <mergeCell ref="H105:I105"/>
    <mergeCell ref="F106:G107"/>
    <mergeCell ref="H106:I107"/>
    <mergeCell ref="J106:J107"/>
    <mergeCell ref="J101:J102"/>
    <mergeCell ref="K101:K102"/>
    <mergeCell ref="L101:L102"/>
    <mergeCell ref="A103:A107"/>
    <mergeCell ref="F103:G103"/>
    <mergeCell ref="H103:L103"/>
    <mergeCell ref="B104:B105"/>
    <mergeCell ref="C104:C105"/>
    <mergeCell ref="D104:D105"/>
    <mergeCell ref="E104:E105"/>
    <mergeCell ref="D99:D100"/>
    <mergeCell ref="E99:E100"/>
    <mergeCell ref="F99:G100"/>
    <mergeCell ref="H99:I99"/>
    <mergeCell ref="H100:I100"/>
    <mergeCell ref="F101:G102"/>
    <mergeCell ref="H101:I102"/>
    <mergeCell ref="L111:L112"/>
    <mergeCell ref="A113:A117"/>
    <mergeCell ref="F113:G113"/>
    <mergeCell ref="H113:L113"/>
    <mergeCell ref="B114:B115"/>
    <mergeCell ref="C114:C115"/>
    <mergeCell ref="D114:D115"/>
    <mergeCell ref="E114:E115"/>
    <mergeCell ref="F114:G115"/>
    <mergeCell ref="H114:I114"/>
    <mergeCell ref="H109:I109"/>
    <mergeCell ref="H110:I110"/>
    <mergeCell ref="F111:G112"/>
    <mergeCell ref="H111:I112"/>
    <mergeCell ref="J111:J112"/>
    <mergeCell ref="K111:K112"/>
    <mergeCell ref="K106:K107"/>
    <mergeCell ref="L106:L107"/>
    <mergeCell ref="A108:A112"/>
    <mergeCell ref="F108:G108"/>
    <mergeCell ref="H108:L108"/>
    <mergeCell ref="B109:B110"/>
    <mergeCell ref="C109:C110"/>
    <mergeCell ref="D109:D110"/>
    <mergeCell ref="E109:E110"/>
    <mergeCell ref="F109:G110"/>
    <mergeCell ref="H118:L118"/>
    <mergeCell ref="B119:B120"/>
    <mergeCell ref="C119:C120"/>
    <mergeCell ref="D119:D120"/>
    <mergeCell ref="E119:E120"/>
    <mergeCell ref="F119:G120"/>
    <mergeCell ref="H119:I119"/>
    <mergeCell ref="H120:I120"/>
    <mergeCell ref="H115:I115"/>
    <mergeCell ref="F116:G117"/>
    <mergeCell ref="H116:I117"/>
    <mergeCell ref="J116:J117"/>
    <mergeCell ref="K116:K117"/>
    <mergeCell ref="L116:L117"/>
    <mergeCell ref="K125:K126"/>
    <mergeCell ref="L125:L126"/>
    <mergeCell ref="F127:G128"/>
    <mergeCell ref="H127:I128"/>
    <mergeCell ref="J127:J128"/>
    <mergeCell ref="K127:K128"/>
    <mergeCell ref="L127:L128"/>
    <mergeCell ref="D124:D126"/>
    <mergeCell ref="E124:E126"/>
    <mergeCell ref="F124:G126"/>
    <mergeCell ref="H124:I124"/>
    <mergeCell ref="H125:I126"/>
    <mergeCell ref="J125:J126"/>
    <mergeCell ref="F121:G122"/>
    <mergeCell ref="H121:I122"/>
    <mergeCell ref="J121:J122"/>
    <mergeCell ref="K121:K122"/>
    <mergeCell ref="L121:L122"/>
    <mergeCell ref="J131:J132"/>
    <mergeCell ref="K131:K132"/>
    <mergeCell ref="L131:L132"/>
    <mergeCell ref="F133:G134"/>
    <mergeCell ref="H133:I134"/>
    <mergeCell ref="J133:J134"/>
    <mergeCell ref="K133:K134"/>
    <mergeCell ref="L133:L134"/>
    <mergeCell ref="A129:A134"/>
    <mergeCell ref="F129:G129"/>
    <mergeCell ref="H129:L129"/>
    <mergeCell ref="B130:B132"/>
    <mergeCell ref="C130:C132"/>
    <mergeCell ref="D130:D132"/>
    <mergeCell ref="E130:E132"/>
    <mergeCell ref="F130:G132"/>
    <mergeCell ref="H130:I130"/>
    <mergeCell ref="H131:I132"/>
    <mergeCell ref="A123:A128"/>
    <mergeCell ref="F123:G123"/>
    <mergeCell ref="H123:L123"/>
    <mergeCell ref="B124:B126"/>
    <mergeCell ref="C124:C126"/>
    <mergeCell ref="A118:A122"/>
    <mergeCell ref="F118:G118"/>
    <mergeCell ref="A141:A145"/>
    <mergeCell ref="F141:G141"/>
    <mergeCell ref="H141:L141"/>
    <mergeCell ref="B142:B143"/>
    <mergeCell ref="C142:C143"/>
    <mergeCell ref="D142:D143"/>
    <mergeCell ref="E142:E143"/>
    <mergeCell ref="F142:G143"/>
    <mergeCell ref="H142:I142"/>
    <mergeCell ref="H143:I143"/>
    <mergeCell ref="J137:J138"/>
    <mergeCell ref="K137:K138"/>
    <mergeCell ref="L137:L138"/>
    <mergeCell ref="F139:G140"/>
    <mergeCell ref="H139:I140"/>
    <mergeCell ref="J139:J140"/>
    <mergeCell ref="K139:K140"/>
    <mergeCell ref="L139:L140"/>
    <mergeCell ref="A135:A140"/>
    <mergeCell ref="F135:G135"/>
    <mergeCell ref="H135:L135"/>
    <mergeCell ref="B136:B138"/>
    <mergeCell ref="C136:C138"/>
    <mergeCell ref="D136:D138"/>
    <mergeCell ref="E136:E138"/>
    <mergeCell ref="F136:G138"/>
    <mergeCell ref="H136:I136"/>
    <mergeCell ref="H137:I138"/>
    <mergeCell ref="J161:J162"/>
    <mergeCell ref="K161:K162"/>
    <mergeCell ref="L161:L162"/>
    <mergeCell ref="D158:D160"/>
    <mergeCell ref="E158:E160"/>
    <mergeCell ref="F158:G160"/>
    <mergeCell ref="H158:I158"/>
    <mergeCell ref="D147:D148"/>
    <mergeCell ref="E147:E148"/>
    <mergeCell ref="F147:G148"/>
    <mergeCell ref="H147:I147"/>
    <mergeCell ref="H148:I148"/>
    <mergeCell ref="F149:G150"/>
    <mergeCell ref="H149:I150"/>
    <mergeCell ref="F144:G145"/>
    <mergeCell ref="H144:I145"/>
    <mergeCell ref="J144:J145"/>
    <mergeCell ref="K144:K145"/>
    <mergeCell ref="L144:L145"/>
    <mergeCell ref="F146:G146"/>
    <mergeCell ref="H146:L146"/>
    <mergeCell ref="F152:G154"/>
    <mergeCell ref="H152:I152"/>
    <mergeCell ref="H153:I154"/>
    <mergeCell ref="J153:J154"/>
    <mergeCell ref="K153:K154"/>
    <mergeCell ref="L153:L154"/>
    <mergeCell ref="J149:J150"/>
    <mergeCell ref="K149:K150"/>
    <mergeCell ref="L149:L150"/>
    <mergeCell ref="A151:A156"/>
    <mergeCell ref="F151:G151"/>
    <mergeCell ref="H151:L151"/>
    <mergeCell ref="B152:B154"/>
    <mergeCell ref="C152:C154"/>
    <mergeCell ref="D152:D154"/>
    <mergeCell ref="E152:E154"/>
    <mergeCell ref="K159:K160"/>
    <mergeCell ref="L159:L160"/>
    <mergeCell ref="A146:A150"/>
    <mergeCell ref="B147:B148"/>
    <mergeCell ref="C147:C148"/>
    <mergeCell ref="H159:I160"/>
    <mergeCell ref="J159:J160"/>
    <mergeCell ref="F155:G156"/>
    <mergeCell ref="H155:I156"/>
    <mergeCell ref="J155:J156"/>
    <mergeCell ref="K155:K156"/>
    <mergeCell ref="L155:L156"/>
    <mergeCell ref="A157:A162"/>
    <mergeCell ref="F157:G157"/>
    <mergeCell ref="H157:L157"/>
    <mergeCell ref="B158:B160"/>
    <mergeCell ref="C158:C160"/>
    <mergeCell ref="F161:G162"/>
    <mergeCell ref="H161:I162"/>
    <mergeCell ref="J165:J166"/>
    <mergeCell ref="K165:K166"/>
    <mergeCell ref="L165:L166"/>
    <mergeCell ref="F167:G168"/>
    <mergeCell ref="H167:I168"/>
    <mergeCell ref="J167:J168"/>
    <mergeCell ref="K167:K168"/>
    <mergeCell ref="L167:L168"/>
    <mergeCell ref="A163:A168"/>
    <mergeCell ref="F163:G163"/>
    <mergeCell ref="H163:L163"/>
    <mergeCell ref="B164:B166"/>
    <mergeCell ref="C164:C166"/>
    <mergeCell ref="D164:D166"/>
    <mergeCell ref="E164:E166"/>
    <mergeCell ref="F164:G166"/>
    <mergeCell ref="H164:I164"/>
    <mergeCell ref="H165:I166"/>
    <mergeCell ref="J171:J172"/>
    <mergeCell ref="K171:K172"/>
    <mergeCell ref="L171:L172"/>
    <mergeCell ref="F173:G174"/>
    <mergeCell ref="H173:I174"/>
    <mergeCell ref="J173:J174"/>
    <mergeCell ref="K173:K174"/>
    <mergeCell ref="L173:L174"/>
    <mergeCell ref="A169:A174"/>
    <mergeCell ref="F169:G169"/>
    <mergeCell ref="H169:L169"/>
    <mergeCell ref="B170:B172"/>
    <mergeCell ref="C170:C172"/>
    <mergeCell ref="D170:D172"/>
    <mergeCell ref="E170:E172"/>
    <mergeCell ref="F170:G172"/>
    <mergeCell ref="H170:I170"/>
    <mergeCell ref="H171:I172"/>
    <mergeCell ref="J177:J178"/>
    <mergeCell ref="K177:K178"/>
    <mergeCell ref="L177:L178"/>
    <mergeCell ref="F179:G180"/>
    <mergeCell ref="H179:I180"/>
    <mergeCell ref="J179:J180"/>
    <mergeCell ref="K179:K180"/>
    <mergeCell ref="L179:L180"/>
    <mergeCell ref="A175:A180"/>
    <mergeCell ref="F175:G175"/>
    <mergeCell ref="H175:L175"/>
    <mergeCell ref="B176:B178"/>
    <mergeCell ref="C176:C178"/>
    <mergeCell ref="D176:D178"/>
    <mergeCell ref="E176:E178"/>
    <mergeCell ref="F176:G178"/>
    <mergeCell ref="H176:I176"/>
    <mergeCell ref="H177:I178"/>
    <mergeCell ref="J183:J184"/>
    <mergeCell ref="K183:K184"/>
    <mergeCell ref="L183:L184"/>
    <mergeCell ref="F185:G186"/>
    <mergeCell ref="H185:I186"/>
    <mergeCell ref="J185:J186"/>
    <mergeCell ref="K185:K186"/>
    <mergeCell ref="L185:L186"/>
    <mergeCell ref="A181:A186"/>
    <mergeCell ref="F181:G181"/>
    <mergeCell ref="H181:L181"/>
    <mergeCell ref="B182:B184"/>
    <mergeCell ref="C182:C184"/>
    <mergeCell ref="D182:D184"/>
    <mergeCell ref="E182:E184"/>
    <mergeCell ref="F182:G184"/>
    <mergeCell ref="H182:I182"/>
    <mergeCell ref="H183:I184"/>
    <mergeCell ref="H198:I198"/>
    <mergeCell ref="F190:G191"/>
    <mergeCell ref="H190:I191"/>
    <mergeCell ref="J190:J191"/>
    <mergeCell ref="K190:K191"/>
    <mergeCell ref="L190:L191"/>
    <mergeCell ref="A192:A196"/>
    <mergeCell ref="F192:G192"/>
    <mergeCell ref="H192:L192"/>
    <mergeCell ref="B193:B194"/>
    <mergeCell ref="C193:C194"/>
    <mergeCell ref="A187:A191"/>
    <mergeCell ref="F187:G187"/>
    <mergeCell ref="H187:L187"/>
    <mergeCell ref="B188:B189"/>
    <mergeCell ref="C188:C189"/>
    <mergeCell ref="D188:D189"/>
    <mergeCell ref="E188:E189"/>
    <mergeCell ref="F188:G189"/>
    <mergeCell ref="H188:I188"/>
    <mergeCell ref="H189:I189"/>
    <mergeCell ref="J195:J196"/>
    <mergeCell ref="K195:K196"/>
    <mergeCell ref="L195:L196"/>
    <mergeCell ref="H208:I208"/>
    <mergeCell ref="A197:A201"/>
    <mergeCell ref="F197:G197"/>
    <mergeCell ref="H197:L197"/>
    <mergeCell ref="B198:B199"/>
    <mergeCell ref="C198:C199"/>
    <mergeCell ref="D198:D199"/>
    <mergeCell ref="E198:E199"/>
    <mergeCell ref="D193:D194"/>
    <mergeCell ref="E193:E194"/>
    <mergeCell ref="F193:G194"/>
    <mergeCell ref="H193:I193"/>
    <mergeCell ref="H194:I194"/>
    <mergeCell ref="F195:G196"/>
    <mergeCell ref="H195:I196"/>
    <mergeCell ref="H203:I203"/>
    <mergeCell ref="H204:I204"/>
    <mergeCell ref="F205:G206"/>
    <mergeCell ref="H205:I206"/>
    <mergeCell ref="J205:J206"/>
    <mergeCell ref="K205:K206"/>
    <mergeCell ref="K200:K201"/>
    <mergeCell ref="L200:L201"/>
    <mergeCell ref="A202:A206"/>
    <mergeCell ref="F202:G202"/>
    <mergeCell ref="H202:L202"/>
    <mergeCell ref="B203:B204"/>
    <mergeCell ref="C203:C204"/>
    <mergeCell ref="D203:D204"/>
    <mergeCell ref="E203:E204"/>
    <mergeCell ref="F203:G204"/>
    <mergeCell ref="F198:G199"/>
    <mergeCell ref="A213:A217"/>
    <mergeCell ref="F213:G213"/>
    <mergeCell ref="H213:L213"/>
    <mergeCell ref="B214:B215"/>
    <mergeCell ref="C214:C215"/>
    <mergeCell ref="D214:D215"/>
    <mergeCell ref="E214:E215"/>
    <mergeCell ref="F214:G215"/>
    <mergeCell ref="H214:I214"/>
    <mergeCell ref="H215:I215"/>
    <mergeCell ref="H199:I199"/>
    <mergeCell ref="F200:G201"/>
    <mergeCell ref="H200:I201"/>
    <mergeCell ref="J200:J201"/>
    <mergeCell ref="H209:I210"/>
    <mergeCell ref="J209:J210"/>
    <mergeCell ref="K209:K210"/>
    <mergeCell ref="L209:L210"/>
    <mergeCell ref="F211:G212"/>
    <mergeCell ref="H211:I212"/>
    <mergeCell ref="J211:J212"/>
    <mergeCell ref="K211:K212"/>
    <mergeCell ref="L211:L212"/>
    <mergeCell ref="L205:L206"/>
    <mergeCell ref="A207:A212"/>
    <mergeCell ref="F207:G207"/>
    <mergeCell ref="H207:L207"/>
    <mergeCell ref="B208:B210"/>
    <mergeCell ref="C208:C210"/>
    <mergeCell ref="D208:D210"/>
    <mergeCell ref="E208:E210"/>
    <mergeCell ref="F208:G210"/>
    <mergeCell ref="H230:I230"/>
    <mergeCell ref="D219:D220"/>
    <mergeCell ref="E219:E220"/>
    <mergeCell ref="F219:G220"/>
    <mergeCell ref="H219:I219"/>
    <mergeCell ref="H220:I220"/>
    <mergeCell ref="F221:G222"/>
    <mergeCell ref="H221:I222"/>
    <mergeCell ref="F216:G217"/>
    <mergeCell ref="H216:I217"/>
    <mergeCell ref="J216:J217"/>
    <mergeCell ref="K216:K217"/>
    <mergeCell ref="L216:L217"/>
    <mergeCell ref="F218:G218"/>
    <mergeCell ref="H218:L218"/>
    <mergeCell ref="F224:G226"/>
    <mergeCell ref="H224:I224"/>
    <mergeCell ref="H225:I226"/>
    <mergeCell ref="J225:J226"/>
    <mergeCell ref="K225:K226"/>
    <mergeCell ref="L225:L226"/>
    <mergeCell ref="J221:J222"/>
    <mergeCell ref="K221:K222"/>
    <mergeCell ref="L221:L222"/>
    <mergeCell ref="A223:A228"/>
    <mergeCell ref="F223:G223"/>
    <mergeCell ref="H223:L223"/>
    <mergeCell ref="B224:B226"/>
    <mergeCell ref="C224:C226"/>
    <mergeCell ref="D224:D226"/>
    <mergeCell ref="E224:E226"/>
    <mergeCell ref="K231:K232"/>
    <mergeCell ref="L231:L232"/>
    <mergeCell ref="A218:A222"/>
    <mergeCell ref="B219:B220"/>
    <mergeCell ref="C219:C220"/>
    <mergeCell ref="H231:I232"/>
    <mergeCell ref="J231:J232"/>
    <mergeCell ref="F227:G228"/>
    <mergeCell ref="H227:I228"/>
    <mergeCell ref="J227:J228"/>
    <mergeCell ref="K227:K228"/>
    <mergeCell ref="L227:L228"/>
    <mergeCell ref="A229:A234"/>
    <mergeCell ref="F229:G229"/>
    <mergeCell ref="H229:L229"/>
    <mergeCell ref="B230:B232"/>
    <mergeCell ref="C230:C232"/>
    <mergeCell ref="F233:G234"/>
    <mergeCell ref="H233:I234"/>
    <mergeCell ref="J233:J234"/>
    <mergeCell ref="K233:K234"/>
    <mergeCell ref="L233:L234"/>
    <mergeCell ref="D230:D232"/>
    <mergeCell ref="E230:E232"/>
    <mergeCell ref="F230:G232"/>
    <mergeCell ref="F238:G239"/>
    <mergeCell ref="H238:I239"/>
    <mergeCell ref="J238:J239"/>
    <mergeCell ref="K238:K239"/>
    <mergeCell ref="L238:L239"/>
    <mergeCell ref="A240:A244"/>
    <mergeCell ref="F240:G240"/>
    <mergeCell ref="H240:L240"/>
    <mergeCell ref="B241:B242"/>
    <mergeCell ref="C241:C242"/>
    <mergeCell ref="A235:A239"/>
    <mergeCell ref="F235:G235"/>
    <mergeCell ref="H235:L235"/>
    <mergeCell ref="B236:B237"/>
    <mergeCell ref="C236:C237"/>
    <mergeCell ref="D236:D237"/>
    <mergeCell ref="E236:E237"/>
    <mergeCell ref="F236:G237"/>
    <mergeCell ref="H236:I236"/>
    <mergeCell ref="H237:I237"/>
    <mergeCell ref="F246:G247"/>
    <mergeCell ref="H246:I246"/>
    <mergeCell ref="H247:I247"/>
    <mergeCell ref="F248:G249"/>
    <mergeCell ref="H248:I249"/>
    <mergeCell ref="J248:J249"/>
    <mergeCell ref="J243:J244"/>
    <mergeCell ref="K243:K244"/>
    <mergeCell ref="L243:L244"/>
    <mergeCell ref="A245:A249"/>
    <mergeCell ref="F245:G245"/>
    <mergeCell ref="H245:L245"/>
    <mergeCell ref="B246:B247"/>
    <mergeCell ref="C246:C247"/>
    <mergeCell ref="D246:D247"/>
    <mergeCell ref="E246:E247"/>
    <mergeCell ref="D241:D242"/>
    <mergeCell ref="E241:E242"/>
    <mergeCell ref="F241:G242"/>
    <mergeCell ref="H241:I241"/>
    <mergeCell ref="H242:I242"/>
    <mergeCell ref="F243:G244"/>
    <mergeCell ref="H243:I244"/>
    <mergeCell ref="L253:L254"/>
    <mergeCell ref="A255:A259"/>
    <mergeCell ref="F255:G255"/>
    <mergeCell ref="H255:L255"/>
    <mergeCell ref="B256:B257"/>
    <mergeCell ref="C256:C257"/>
    <mergeCell ref="D256:D257"/>
    <mergeCell ref="E256:E257"/>
    <mergeCell ref="F256:G257"/>
    <mergeCell ref="H256:I256"/>
    <mergeCell ref="H251:I251"/>
    <mergeCell ref="H252:I252"/>
    <mergeCell ref="F253:G254"/>
    <mergeCell ref="H253:I254"/>
    <mergeCell ref="J253:J254"/>
    <mergeCell ref="K253:K254"/>
    <mergeCell ref="K248:K249"/>
    <mergeCell ref="L248:L249"/>
    <mergeCell ref="A250:A254"/>
    <mergeCell ref="F250:G250"/>
    <mergeCell ref="H250:L250"/>
    <mergeCell ref="B251:B252"/>
    <mergeCell ref="C251:C252"/>
    <mergeCell ref="D251:D252"/>
    <mergeCell ref="E251:E252"/>
    <mergeCell ref="F251:G252"/>
    <mergeCell ref="A265:A270"/>
    <mergeCell ref="F265:G265"/>
    <mergeCell ref="H265:L265"/>
    <mergeCell ref="B266:B268"/>
    <mergeCell ref="C266:C268"/>
    <mergeCell ref="A260:A264"/>
    <mergeCell ref="F260:G260"/>
    <mergeCell ref="H260:L260"/>
    <mergeCell ref="B261:B262"/>
    <mergeCell ref="C261:C262"/>
    <mergeCell ref="D261:D262"/>
    <mergeCell ref="E261:E262"/>
    <mergeCell ref="F261:G262"/>
    <mergeCell ref="H261:I261"/>
    <mergeCell ref="H262:I262"/>
    <mergeCell ref="H257:I257"/>
    <mergeCell ref="F258:G259"/>
    <mergeCell ref="H258:I259"/>
    <mergeCell ref="J258:J259"/>
    <mergeCell ref="K258:K259"/>
    <mergeCell ref="L258:L259"/>
    <mergeCell ref="K267:K268"/>
    <mergeCell ref="L267:L268"/>
    <mergeCell ref="F269:G270"/>
    <mergeCell ref="H269:I270"/>
    <mergeCell ref="J269:J270"/>
    <mergeCell ref="K269:K270"/>
    <mergeCell ref="L269:L270"/>
    <mergeCell ref="D266:D268"/>
    <mergeCell ref="E266:E268"/>
    <mergeCell ref="F266:G268"/>
    <mergeCell ref="H266:I266"/>
    <mergeCell ref="H267:I268"/>
    <mergeCell ref="J267:J268"/>
    <mergeCell ref="F263:G264"/>
    <mergeCell ref="H263:I264"/>
    <mergeCell ref="J263:J264"/>
    <mergeCell ref="K263:K264"/>
    <mergeCell ref="L263:L264"/>
    <mergeCell ref="D277:D278"/>
    <mergeCell ref="E277:E278"/>
    <mergeCell ref="F277:G278"/>
    <mergeCell ref="H277:I277"/>
    <mergeCell ref="H278:I278"/>
    <mergeCell ref="F279:G280"/>
    <mergeCell ref="H279:I280"/>
    <mergeCell ref="F274:G275"/>
    <mergeCell ref="H274:I275"/>
    <mergeCell ref="J274:J275"/>
    <mergeCell ref="K274:K275"/>
    <mergeCell ref="L274:L275"/>
    <mergeCell ref="J279:J280"/>
    <mergeCell ref="K279:K280"/>
    <mergeCell ref="L279:L280"/>
    <mergeCell ref="A276:A280"/>
    <mergeCell ref="F276:G276"/>
    <mergeCell ref="H276:L276"/>
    <mergeCell ref="B277:B278"/>
    <mergeCell ref="C277:C278"/>
    <mergeCell ref="A271:A275"/>
    <mergeCell ref="F271:G271"/>
    <mergeCell ref="H271:L271"/>
    <mergeCell ref="B272:B273"/>
    <mergeCell ref="C272:C273"/>
    <mergeCell ref="D272:D273"/>
    <mergeCell ref="E272:E273"/>
    <mergeCell ref="F272:G273"/>
    <mergeCell ref="H272:I272"/>
    <mergeCell ref="H273:I273"/>
    <mergeCell ref="K284:K285"/>
    <mergeCell ref="L284:L285"/>
    <mergeCell ref="H287:I287"/>
    <mergeCell ref="H288:I288"/>
    <mergeCell ref="F289:G290"/>
    <mergeCell ref="H289:I290"/>
    <mergeCell ref="J289:J290"/>
    <mergeCell ref="K289:K290"/>
    <mergeCell ref="A286:A290"/>
    <mergeCell ref="F286:G286"/>
    <mergeCell ref="H286:L286"/>
    <mergeCell ref="B287:B288"/>
    <mergeCell ref="C287:C288"/>
    <mergeCell ref="D287:D288"/>
    <mergeCell ref="E287:E288"/>
    <mergeCell ref="F287:G288"/>
    <mergeCell ref="F282:G283"/>
    <mergeCell ref="H282:I282"/>
    <mergeCell ref="H283:I283"/>
    <mergeCell ref="F284:G285"/>
    <mergeCell ref="H284:I285"/>
    <mergeCell ref="J284:J285"/>
    <mergeCell ref="A281:A285"/>
    <mergeCell ref="F281:G281"/>
    <mergeCell ref="H281:L281"/>
    <mergeCell ref="B282:B283"/>
    <mergeCell ref="C282:C283"/>
    <mergeCell ref="D282:D283"/>
    <mergeCell ref="E282:E283"/>
    <mergeCell ref="A296:A300"/>
    <mergeCell ref="F296:G296"/>
    <mergeCell ref="H296:L296"/>
    <mergeCell ref="B297:B298"/>
    <mergeCell ref="C297:C298"/>
    <mergeCell ref="D297:D298"/>
    <mergeCell ref="E297:E298"/>
    <mergeCell ref="F297:G298"/>
    <mergeCell ref="H297:I297"/>
    <mergeCell ref="H298:I298"/>
    <mergeCell ref="H293:I293"/>
    <mergeCell ref="F294:G295"/>
    <mergeCell ref="H294:I295"/>
    <mergeCell ref="J294:J295"/>
    <mergeCell ref="K294:K295"/>
    <mergeCell ref="L294:L295"/>
    <mergeCell ref="L289:L290"/>
    <mergeCell ref="A291:A295"/>
    <mergeCell ref="F291:G291"/>
    <mergeCell ref="H291:L291"/>
    <mergeCell ref="B292:B293"/>
    <mergeCell ref="C292:C293"/>
    <mergeCell ref="D292:D293"/>
    <mergeCell ref="E292:E293"/>
    <mergeCell ref="F292:G293"/>
    <mergeCell ref="H292:I292"/>
    <mergeCell ref="H313:I313"/>
    <mergeCell ref="D302:D303"/>
    <mergeCell ref="E302:E303"/>
    <mergeCell ref="F302:G303"/>
    <mergeCell ref="H302:I302"/>
    <mergeCell ref="H303:I303"/>
    <mergeCell ref="F304:G305"/>
    <mergeCell ref="H304:I305"/>
    <mergeCell ref="F299:G300"/>
    <mergeCell ref="H299:I300"/>
    <mergeCell ref="J299:J300"/>
    <mergeCell ref="K299:K300"/>
    <mergeCell ref="L299:L300"/>
    <mergeCell ref="F301:G301"/>
    <mergeCell ref="H301:L301"/>
    <mergeCell ref="F307:G309"/>
    <mergeCell ref="H307:I307"/>
    <mergeCell ref="H308:I309"/>
    <mergeCell ref="J308:J309"/>
    <mergeCell ref="K308:K309"/>
    <mergeCell ref="L308:L309"/>
    <mergeCell ref="J304:J305"/>
    <mergeCell ref="K304:K305"/>
    <mergeCell ref="L304:L305"/>
    <mergeCell ref="A306:A311"/>
    <mergeCell ref="F306:G306"/>
    <mergeCell ref="H306:L306"/>
    <mergeCell ref="B307:B309"/>
    <mergeCell ref="C307:C309"/>
    <mergeCell ref="D307:D309"/>
    <mergeCell ref="E307:E309"/>
    <mergeCell ref="K314:K316"/>
    <mergeCell ref="L314:L316"/>
    <mergeCell ref="A301:A305"/>
    <mergeCell ref="B302:B303"/>
    <mergeCell ref="C302:C303"/>
    <mergeCell ref="H314:I316"/>
    <mergeCell ref="J314:J316"/>
    <mergeCell ref="F310:G311"/>
    <mergeCell ref="H310:I311"/>
    <mergeCell ref="J310:J311"/>
    <mergeCell ref="K310:K311"/>
    <mergeCell ref="L310:L311"/>
    <mergeCell ref="A312:A318"/>
    <mergeCell ref="F312:G312"/>
    <mergeCell ref="H312:L312"/>
    <mergeCell ref="B313:B316"/>
    <mergeCell ref="C313:C316"/>
    <mergeCell ref="F317:G318"/>
    <mergeCell ref="H317:I318"/>
    <mergeCell ref="J317:J318"/>
    <mergeCell ref="K317:K318"/>
    <mergeCell ref="L317:L318"/>
    <mergeCell ref="D313:D316"/>
    <mergeCell ref="E313:E316"/>
    <mergeCell ref="F313:G316"/>
    <mergeCell ref="J321:J322"/>
    <mergeCell ref="K321:K322"/>
    <mergeCell ref="L321:L322"/>
    <mergeCell ref="F323:G324"/>
    <mergeCell ref="H323:I324"/>
    <mergeCell ref="J323:J324"/>
    <mergeCell ref="K323:K324"/>
    <mergeCell ref="L323:L324"/>
    <mergeCell ref="A319:A324"/>
    <mergeCell ref="F319:G319"/>
    <mergeCell ref="H319:L319"/>
    <mergeCell ref="B320:B322"/>
    <mergeCell ref="C320:C322"/>
    <mergeCell ref="D320:D322"/>
    <mergeCell ref="E320:E322"/>
    <mergeCell ref="F320:G322"/>
    <mergeCell ref="H320:I320"/>
    <mergeCell ref="H321:I322"/>
    <mergeCell ref="J327:J328"/>
    <mergeCell ref="K327:K328"/>
    <mergeCell ref="L327:L328"/>
    <mergeCell ref="F329:G330"/>
    <mergeCell ref="H329:I330"/>
    <mergeCell ref="J329:J330"/>
    <mergeCell ref="K329:K330"/>
    <mergeCell ref="L329:L330"/>
    <mergeCell ref="A325:A330"/>
    <mergeCell ref="F325:G325"/>
    <mergeCell ref="H325:L325"/>
    <mergeCell ref="B326:B328"/>
    <mergeCell ref="C326:C328"/>
    <mergeCell ref="D326:D328"/>
    <mergeCell ref="E326:E328"/>
    <mergeCell ref="F326:G328"/>
    <mergeCell ref="H326:I326"/>
    <mergeCell ref="H327:I328"/>
    <mergeCell ref="D337:D338"/>
    <mergeCell ref="E337:E338"/>
    <mergeCell ref="F337:G338"/>
    <mergeCell ref="H337:I337"/>
    <mergeCell ref="H338:I338"/>
    <mergeCell ref="F339:G340"/>
    <mergeCell ref="H339:I340"/>
    <mergeCell ref="F334:G335"/>
    <mergeCell ref="H334:I335"/>
    <mergeCell ref="J334:J335"/>
    <mergeCell ref="K334:K335"/>
    <mergeCell ref="L334:L335"/>
    <mergeCell ref="A336:A340"/>
    <mergeCell ref="F336:G336"/>
    <mergeCell ref="H336:L336"/>
    <mergeCell ref="B337:B338"/>
    <mergeCell ref="C337:C338"/>
    <mergeCell ref="A331:A335"/>
    <mergeCell ref="F331:G331"/>
    <mergeCell ref="H331:L331"/>
    <mergeCell ref="B332:B333"/>
    <mergeCell ref="C332:C333"/>
    <mergeCell ref="D332:D333"/>
    <mergeCell ref="E332:E333"/>
    <mergeCell ref="F332:G333"/>
    <mergeCell ref="H332:I332"/>
    <mergeCell ref="H333:I333"/>
    <mergeCell ref="K344:K345"/>
    <mergeCell ref="L344:L345"/>
    <mergeCell ref="A346:A350"/>
    <mergeCell ref="F346:G346"/>
    <mergeCell ref="H346:L346"/>
    <mergeCell ref="B347:B348"/>
    <mergeCell ref="C347:C348"/>
    <mergeCell ref="D347:D348"/>
    <mergeCell ref="E347:E348"/>
    <mergeCell ref="F347:G348"/>
    <mergeCell ref="F342:G343"/>
    <mergeCell ref="H342:I342"/>
    <mergeCell ref="H343:I343"/>
    <mergeCell ref="F344:G345"/>
    <mergeCell ref="H344:I345"/>
    <mergeCell ref="J344:J345"/>
    <mergeCell ref="J339:J340"/>
    <mergeCell ref="K339:K340"/>
    <mergeCell ref="L339:L340"/>
    <mergeCell ref="A341:A345"/>
    <mergeCell ref="F341:G341"/>
    <mergeCell ref="H341:L341"/>
    <mergeCell ref="B342:B343"/>
    <mergeCell ref="C342:C343"/>
    <mergeCell ref="D342:D343"/>
    <mergeCell ref="E342:E343"/>
    <mergeCell ref="H353:I353"/>
    <mergeCell ref="F354:G355"/>
    <mergeCell ref="H354:I355"/>
    <mergeCell ref="J354:J355"/>
    <mergeCell ref="K354:K355"/>
    <mergeCell ref="L354:L355"/>
    <mergeCell ref="L349:L350"/>
    <mergeCell ref="A351:A355"/>
    <mergeCell ref="F351:G351"/>
    <mergeCell ref="H351:L351"/>
    <mergeCell ref="B352:B353"/>
    <mergeCell ref="C352:C353"/>
    <mergeCell ref="D352:D353"/>
    <mergeCell ref="E352:E353"/>
    <mergeCell ref="F352:G353"/>
    <mergeCell ref="H352:I352"/>
    <mergeCell ref="H347:I347"/>
    <mergeCell ref="H348:I348"/>
    <mergeCell ref="F349:G350"/>
    <mergeCell ref="H349:I350"/>
    <mergeCell ref="J349:J350"/>
    <mergeCell ref="K349:K350"/>
    <mergeCell ref="F359:G360"/>
    <mergeCell ref="H359:I360"/>
    <mergeCell ref="J359:J360"/>
    <mergeCell ref="K359:K360"/>
    <mergeCell ref="L359:L360"/>
    <mergeCell ref="A361:A365"/>
    <mergeCell ref="F361:G361"/>
    <mergeCell ref="H361:L361"/>
    <mergeCell ref="B362:B363"/>
    <mergeCell ref="C362:C363"/>
    <mergeCell ref="A356:A360"/>
    <mergeCell ref="F356:G356"/>
    <mergeCell ref="H356:L356"/>
    <mergeCell ref="B357:B358"/>
    <mergeCell ref="C357:C358"/>
    <mergeCell ref="D357:D358"/>
    <mergeCell ref="E357:E358"/>
    <mergeCell ref="F357:G358"/>
    <mergeCell ref="H357:I357"/>
    <mergeCell ref="H358:I358"/>
    <mergeCell ref="F367:G368"/>
    <mergeCell ref="H367:I367"/>
    <mergeCell ref="H368:I368"/>
    <mergeCell ref="F369:G370"/>
    <mergeCell ref="H369:I370"/>
    <mergeCell ref="J369:J370"/>
    <mergeCell ref="J364:J365"/>
    <mergeCell ref="K364:K365"/>
    <mergeCell ref="L364:L365"/>
    <mergeCell ref="A366:A370"/>
    <mergeCell ref="F366:G366"/>
    <mergeCell ref="H366:L366"/>
    <mergeCell ref="B367:B368"/>
    <mergeCell ref="C367:C368"/>
    <mergeCell ref="D367:D368"/>
    <mergeCell ref="E367:E368"/>
    <mergeCell ref="D362:D363"/>
    <mergeCell ref="E362:E363"/>
    <mergeCell ref="F362:G363"/>
    <mergeCell ref="H362:I362"/>
    <mergeCell ref="H363:I363"/>
    <mergeCell ref="F364:G365"/>
    <mergeCell ref="H364:I365"/>
    <mergeCell ref="H372:I372"/>
    <mergeCell ref="H373:I374"/>
    <mergeCell ref="J373:J374"/>
    <mergeCell ref="K373:K374"/>
    <mergeCell ref="L373:L374"/>
    <mergeCell ref="F375:G376"/>
    <mergeCell ref="H375:I376"/>
    <mergeCell ref="J375:J376"/>
    <mergeCell ref="K375:K376"/>
    <mergeCell ref="L375:L376"/>
    <mergeCell ref="K369:K370"/>
    <mergeCell ref="L369:L370"/>
    <mergeCell ref="A371:A376"/>
    <mergeCell ref="F371:G371"/>
    <mergeCell ref="H371:L371"/>
    <mergeCell ref="B372:B374"/>
    <mergeCell ref="C372:C374"/>
    <mergeCell ref="D372:D374"/>
    <mergeCell ref="E372:E374"/>
    <mergeCell ref="F372:G374"/>
    <mergeCell ref="J379:J380"/>
    <mergeCell ref="K379:K380"/>
    <mergeCell ref="L379:L380"/>
    <mergeCell ref="F381:G382"/>
    <mergeCell ref="H381:I382"/>
    <mergeCell ref="J381:J382"/>
    <mergeCell ref="K381:K382"/>
    <mergeCell ref="L381:L382"/>
    <mergeCell ref="A377:A382"/>
    <mergeCell ref="F377:G377"/>
    <mergeCell ref="H377:L377"/>
    <mergeCell ref="B378:B380"/>
    <mergeCell ref="C378:C380"/>
    <mergeCell ref="D378:D380"/>
    <mergeCell ref="E378:E380"/>
    <mergeCell ref="F378:G380"/>
    <mergeCell ref="H378:I378"/>
    <mergeCell ref="H379:I380"/>
    <mergeCell ref="F386:G387"/>
    <mergeCell ref="H386:I387"/>
    <mergeCell ref="J386:J387"/>
    <mergeCell ref="K386:K387"/>
    <mergeCell ref="L386:L387"/>
    <mergeCell ref="A388:A392"/>
    <mergeCell ref="F388:G388"/>
    <mergeCell ref="H388:L388"/>
    <mergeCell ref="B389:B390"/>
    <mergeCell ref="C389:C390"/>
    <mergeCell ref="A383:A387"/>
    <mergeCell ref="F383:G383"/>
    <mergeCell ref="H383:L383"/>
    <mergeCell ref="B384:B385"/>
    <mergeCell ref="C384:C385"/>
    <mergeCell ref="D384:D385"/>
    <mergeCell ref="E384:E385"/>
    <mergeCell ref="F384:G385"/>
    <mergeCell ref="H384:I384"/>
    <mergeCell ref="H385:I385"/>
    <mergeCell ref="J391:J392"/>
    <mergeCell ref="K391:K392"/>
    <mergeCell ref="L391:L392"/>
    <mergeCell ref="D389:D390"/>
    <mergeCell ref="E389:E390"/>
    <mergeCell ref="F389:G390"/>
    <mergeCell ref="H389:I389"/>
    <mergeCell ref="H390:I390"/>
    <mergeCell ref="F391:G392"/>
    <mergeCell ref="H391:I392"/>
    <mergeCell ref="H399:I399"/>
    <mergeCell ref="H400:I400"/>
    <mergeCell ref="F401:G402"/>
    <mergeCell ref="H401:I402"/>
    <mergeCell ref="J401:J402"/>
    <mergeCell ref="K401:K402"/>
    <mergeCell ref="K396:K397"/>
    <mergeCell ref="L396:L397"/>
    <mergeCell ref="A398:A402"/>
    <mergeCell ref="F398:G398"/>
    <mergeCell ref="H398:L398"/>
    <mergeCell ref="B399:B400"/>
    <mergeCell ref="C399:C400"/>
    <mergeCell ref="D399:D400"/>
    <mergeCell ref="E399:E400"/>
    <mergeCell ref="F399:G400"/>
    <mergeCell ref="F394:G395"/>
    <mergeCell ref="H394:I394"/>
    <mergeCell ref="H395:I395"/>
    <mergeCell ref="F396:G397"/>
    <mergeCell ref="H396:I397"/>
    <mergeCell ref="J396:J397"/>
    <mergeCell ref="A393:A397"/>
    <mergeCell ref="F393:G393"/>
    <mergeCell ref="H393:L393"/>
    <mergeCell ref="B394:B395"/>
    <mergeCell ref="C394:C395"/>
    <mergeCell ref="D394:D395"/>
    <mergeCell ref="E394:E395"/>
    <mergeCell ref="H405:I406"/>
    <mergeCell ref="J405:J406"/>
    <mergeCell ref="K405:K406"/>
    <mergeCell ref="L405:L406"/>
    <mergeCell ref="F407:G408"/>
    <mergeCell ref="H407:I408"/>
    <mergeCell ref="J407:J408"/>
    <mergeCell ref="K407:K408"/>
    <mergeCell ref="L407:L408"/>
    <mergeCell ref="L401:L402"/>
    <mergeCell ref="A403:A408"/>
    <mergeCell ref="F403:G403"/>
    <mergeCell ref="H403:L403"/>
    <mergeCell ref="B404:B406"/>
    <mergeCell ref="C404:C406"/>
    <mergeCell ref="D404:D406"/>
    <mergeCell ref="E404:E406"/>
    <mergeCell ref="F404:G406"/>
    <mergeCell ref="H404:I404"/>
    <mergeCell ref="J411:J412"/>
    <mergeCell ref="K411:K412"/>
    <mergeCell ref="L411:L412"/>
    <mergeCell ref="F413:G414"/>
    <mergeCell ref="H413:I414"/>
    <mergeCell ref="J413:J414"/>
    <mergeCell ref="K413:K414"/>
    <mergeCell ref="L413:L414"/>
    <mergeCell ref="A409:A414"/>
    <mergeCell ref="F409:G409"/>
    <mergeCell ref="H409:L409"/>
    <mergeCell ref="B410:B412"/>
    <mergeCell ref="C410:C412"/>
    <mergeCell ref="D410:D412"/>
    <mergeCell ref="E410:E412"/>
    <mergeCell ref="F410:G412"/>
    <mergeCell ref="H410:I410"/>
    <mergeCell ref="H411:I412"/>
    <mergeCell ref="J417:J418"/>
    <mergeCell ref="K417:K418"/>
    <mergeCell ref="L417:L418"/>
    <mergeCell ref="F419:G420"/>
    <mergeCell ref="H419:I420"/>
    <mergeCell ref="J419:J420"/>
    <mergeCell ref="K419:K420"/>
    <mergeCell ref="L419:L420"/>
    <mergeCell ref="A415:A420"/>
    <mergeCell ref="F415:G415"/>
    <mergeCell ref="H415:L415"/>
    <mergeCell ref="B416:B418"/>
    <mergeCell ref="C416:C418"/>
    <mergeCell ref="D416:D418"/>
    <mergeCell ref="E416:E418"/>
    <mergeCell ref="F416:G418"/>
    <mergeCell ref="H416:I416"/>
    <mergeCell ref="H417:I418"/>
    <mergeCell ref="J423:J424"/>
    <mergeCell ref="K423:K424"/>
    <mergeCell ref="L423:L424"/>
    <mergeCell ref="F425:G426"/>
    <mergeCell ref="H425:I426"/>
    <mergeCell ref="J425:J426"/>
    <mergeCell ref="K425:K426"/>
    <mergeCell ref="L425:L426"/>
    <mergeCell ref="A421:A426"/>
    <mergeCell ref="F421:G421"/>
    <mergeCell ref="H421:L421"/>
    <mergeCell ref="B422:B424"/>
    <mergeCell ref="C422:C424"/>
    <mergeCell ref="D422:D424"/>
    <mergeCell ref="E422:E424"/>
    <mergeCell ref="F422:G424"/>
    <mergeCell ref="H422:I422"/>
    <mergeCell ref="H423:I424"/>
    <mergeCell ref="J429:J430"/>
    <mergeCell ref="K429:K430"/>
    <mergeCell ref="L429:L430"/>
    <mergeCell ref="F431:G432"/>
    <mergeCell ref="H431:I432"/>
    <mergeCell ref="J431:J432"/>
    <mergeCell ref="K431:K432"/>
    <mergeCell ref="L431:L432"/>
    <mergeCell ref="A427:A432"/>
    <mergeCell ref="F427:G427"/>
    <mergeCell ref="H427:L427"/>
    <mergeCell ref="B428:B430"/>
    <mergeCell ref="C428:C430"/>
    <mergeCell ref="D428:D430"/>
    <mergeCell ref="E428:E430"/>
    <mergeCell ref="F428:G430"/>
    <mergeCell ref="H428:I428"/>
    <mergeCell ref="H429:I430"/>
    <mergeCell ref="F436:G437"/>
    <mergeCell ref="H436:I437"/>
    <mergeCell ref="J436:J437"/>
    <mergeCell ref="K436:K437"/>
    <mergeCell ref="L436:L437"/>
    <mergeCell ref="A438:A442"/>
    <mergeCell ref="F438:G438"/>
    <mergeCell ref="H438:L438"/>
    <mergeCell ref="B439:B440"/>
    <mergeCell ref="C439:C440"/>
    <mergeCell ref="A433:A437"/>
    <mergeCell ref="F433:G433"/>
    <mergeCell ref="H433:L433"/>
    <mergeCell ref="B434:B435"/>
    <mergeCell ref="C434:C435"/>
    <mergeCell ref="D434:D435"/>
    <mergeCell ref="E434:E435"/>
    <mergeCell ref="F434:G435"/>
    <mergeCell ref="H434:I434"/>
    <mergeCell ref="H435:I435"/>
    <mergeCell ref="F444:G445"/>
    <mergeCell ref="H444:I444"/>
    <mergeCell ref="H445:I445"/>
    <mergeCell ref="F446:G447"/>
    <mergeCell ref="H446:I447"/>
    <mergeCell ref="J446:J447"/>
    <mergeCell ref="J441:J442"/>
    <mergeCell ref="K441:K442"/>
    <mergeCell ref="L441:L442"/>
    <mergeCell ref="A443:A447"/>
    <mergeCell ref="F443:G443"/>
    <mergeCell ref="H443:L443"/>
    <mergeCell ref="B444:B445"/>
    <mergeCell ref="C444:C445"/>
    <mergeCell ref="D444:D445"/>
    <mergeCell ref="E444:E445"/>
    <mergeCell ref="D439:D440"/>
    <mergeCell ref="E439:E440"/>
    <mergeCell ref="F439:G440"/>
    <mergeCell ref="H439:I439"/>
    <mergeCell ref="H440:I440"/>
    <mergeCell ref="F441:G442"/>
    <mergeCell ref="H441:I442"/>
    <mergeCell ref="H449:I449"/>
    <mergeCell ref="H450:I451"/>
    <mergeCell ref="J450:J451"/>
    <mergeCell ref="K450:K451"/>
    <mergeCell ref="L450:L451"/>
    <mergeCell ref="F452:G453"/>
    <mergeCell ref="H452:I453"/>
    <mergeCell ref="J452:J453"/>
    <mergeCell ref="K452:K453"/>
    <mergeCell ref="L452:L453"/>
    <mergeCell ref="K446:K447"/>
    <mergeCell ref="L446:L447"/>
    <mergeCell ref="A448:A453"/>
    <mergeCell ref="F448:G448"/>
    <mergeCell ref="H448:L448"/>
    <mergeCell ref="B449:B451"/>
    <mergeCell ref="C449:C451"/>
    <mergeCell ref="D449:D451"/>
    <mergeCell ref="E449:E451"/>
    <mergeCell ref="F449:G451"/>
    <mergeCell ref="D460:D461"/>
    <mergeCell ref="E460:E461"/>
    <mergeCell ref="F460:G461"/>
    <mergeCell ref="H460:I460"/>
    <mergeCell ref="H461:I461"/>
    <mergeCell ref="F462:G463"/>
    <mergeCell ref="H462:I463"/>
    <mergeCell ref="F457:G458"/>
    <mergeCell ref="H457:I458"/>
    <mergeCell ref="J457:J458"/>
    <mergeCell ref="K457:K458"/>
    <mergeCell ref="L457:L458"/>
    <mergeCell ref="A459:A463"/>
    <mergeCell ref="F459:G459"/>
    <mergeCell ref="H459:L459"/>
    <mergeCell ref="B460:B461"/>
    <mergeCell ref="C460:C461"/>
    <mergeCell ref="A454:A458"/>
    <mergeCell ref="F454:G454"/>
    <mergeCell ref="H454:L454"/>
    <mergeCell ref="B455:B456"/>
    <mergeCell ref="C455:C456"/>
    <mergeCell ref="D455:D456"/>
    <mergeCell ref="E455:E456"/>
    <mergeCell ref="F455:G456"/>
    <mergeCell ref="H455:I455"/>
    <mergeCell ref="H456:I456"/>
    <mergeCell ref="K467:K468"/>
    <mergeCell ref="L467:L468"/>
    <mergeCell ref="A469:A473"/>
    <mergeCell ref="F469:G469"/>
    <mergeCell ref="H469:L469"/>
    <mergeCell ref="B470:B471"/>
    <mergeCell ref="C470:C471"/>
    <mergeCell ref="D470:D471"/>
    <mergeCell ref="E470:E471"/>
    <mergeCell ref="F470:G471"/>
    <mergeCell ref="F465:G466"/>
    <mergeCell ref="H465:I465"/>
    <mergeCell ref="H466:I466"/>
    <mergeCell ref="F467:G468"/>
    <mergeCell ref="H467:I468"/>
    <mergeCell ref="J467:J468"/>
    <mergeCell ref="J462:J463"/>
    <mergeCell ref="K462:K463"/>
    <mergeCell ref="L462:L463"/>
    <mergeCell ref="A464:A468"/>
    <mergeCell ref="F464:G464"/>
    <mergeCell ref="H464:L464"/>
    <mergeCell ref="B465:B466"/>
    <mergeCell ref="C465:C466"/>
    <mergeCell ref="D465:D466"/>
    <mergeCell ref="E465:E466"/>
    <mergeCell ref="H476:I476"/>
    <mergeCell ref="F477:G478"/>
    <mergeCell ref="H477:I478"/>
    <mergeCell ref="J477:J478"/>
    <mergeCell ref="K477:K478"/>
    <mergeCell ref="L477:L478"/>
    <mergeCell ref="L472:L473"/>
    <mergeCell ref="A474:A478"/>
    <mergeCell ref="F474:G474"/>
    <mergeCell ref="H474:L474"/>
    <mergeCell ref="B475:B476"/>
    <mergeCell ref="C475:C476"/>
    <mergeCell ref="D475:D476"/>
    <mergeCell ref="E475:E476"/>
    <mergeCell ref="F475:G476"/>
    <mergeCell ref="H475:I475"/>
    <mergeCell ref="H470:I470"/>
    <mergeCell ref="H471:I471"/>
    <mergeCell ref="F472:G473"/>
    <mergeCell ref="H472:I473"/>
    <mergeCell ref="J472:J473"/>
    <mergeCell ref="K472:K473"/>
    <mergeCell ref="D485:D486"/>
    <mergeCell ref="E485:E486"/>
    <mergeCell ref="F485:G486"/>
    <mergeCell ref="H485:I485"/>
    <mergeCell ref="H486:I486"/>
    <mergeCell ref="F487:G488"/>
    <mergeCell ref="H487:I488"/>
    <mergeCell ref="F482:G483"/>
    <mergeCell ref="H482:I483"/>
    <mergeCell ref="J482:J483"/>
    <mergeCell ref="K482:K483"/>
    <mergeCell ref="L482:L483"/>
    <mergeCell ref="A484:A488"/>
    <mergeCell ref="F484:G484"/>
    <mergeCell ref="H484:L484"/>
    <mergeCell ref="B485:B486"/>
    <mergeCell ref="C485:C486"/>
    <mergeCell ref="A479:A483"/>
    <mergeCell ref="F479:G479"/>
    <mergeCell ref="H479:L479"/>
    <mergeCell ref="B480:B481"/>
    <mergeCell ref="C480:C481"/>
    <mergeCell ref="D480:D481"/>
    <mergeCell ref="E480:E481"/>
    <mergeCell ref="F480:G481"/>
    <mergeCell ref="H480:I480"/>
    <mergeCell ref="H481:I481"/>
    <mergeCell ref="K492:K493"/>
    <mergeCell ref="L492:L493"/>
    <mergeCell ref="A494:A498"/>
    <mergeCell ref="F494:G494"/>
    <mergeCell ref="H494:L494"/>
    <mergeCell ref="B495:B496"/>
    <mergeCell ref="C495:C496"/>
    <mergeCell ref="D495:D496"/>
    <mergeCell ref="E495:E496"/>
    <mergeCell ref="F495:G496"/>
    <mergeCell ref="F490:G491"/>
    <mergeCell ref="H490:I490"/>
    <mergeCell ref="H491:I491"/>
    <mergeCell ref="F492:G493"/>
    <mergeCell ref="H492:I493"/>
    <mergeCell ref="J492:J493"/>
    <mergeCell ref="J487:J488"/>
    <mergeCell ref="K487:K488"/>
    <mergeCell ref="L487:L488"/>
    <mergeCell ref="A489:A493"/>
    <mergeCell ref="F489:G489"/>
    <mergeCell ref="H489:L489"/>
    <mergeCell ref="B490:B491"/>
    <mergeCell ref="C490:C491"/>
    <mergeCell ref="D490:D491"/>
    <mergeCell ref="E490:E491"/>
    <mergeCell ref="H501:I501"/>
    <mergeCell ref="F502:G503"/>
    <mergeCell ref="H502:I503"/>
    <mergeCell ref="J502:J503"/>
    <mergeCell ref="K502:K503"/>
    <mergeCell ref="L502:L503"/>
    <mergeCell ref="L497:L498"/>
    <mergeCell ref="A499:A503"/>
    <mergeCell ref="F499:G499"/>
    <mergeCell ref="H499:L499"/>
    <mergeCell ref="B500:B501"/>
    <mergeCell ref="C500:C501"/>
    <mergeCell ref="D500:D501"/>
    <mergeCell ref="E500:E501"/>
    <mergeCell ref="F500:G501"/>
    <mergeCell ref="H500:I500"/>
    <mergeCell ref="H495:I495"/>
    <mergeCell ref="H496:I496"/>
    <mergeCell ref="F497:G498"/>
    <mergeCell ref="H497:I498"/>
    <mergeCell ref="J497:J498"/>
    <mergeCell ref="K497:K498"/>
    <mergeCell ref="F507:G508"/>
    <mergeCell ref="H507:I508"/>
    <mergeCell ref="J507:J508"/>
    <mergeCell ref="K507:K508"/>
    <mergeCell ref="L507:L508"/>
    <mergeCell ref="A509:A513"/>
    <mergeCell ref="F509:G509"/>
    <mergeCell ref="H509:L509"/>
    <mergeCell ref="B510:B511"/>
    <mergeCell ref="C510:C511"/>
    <mergeCell ref="A504:A508"/>
    <mergeCell ref="F504:G504"/>
    <mergeCell ref="H504:L504"/>
    <mergeCell ref="B505:B506"/>
    <mergeCell ref="C505:C506"/>
    <mergeCell ref="D505:D506"/>
    <mergeCell ref="E505:E506"/>
    <mergeCell ref="F505:G506"/>
    <mergeCell ref="H505:I505"/>
    <mergeCell ref="H506:I506"/>
    <mergeCell ref="J512:J513"/>
    <mergeCell ref="K512:K513"/>
    <mergeCell ref="L512:L513"/>
    <mergeCell ref="D510:D511"/>
    <mergeCell ref="E510:E511"/>
    <mergeCell ref="F510:G511"/>
    <mergeCell ref="H510:I510"/>
    <mergeCell ref="H511:I511"/>
    <mergeCell ref="F512:G513"/>
    <mergeCell ref="H512:I513"/>
    <mergeCell ref="H520:I520"/>
    <mergeCell ref="H521:I521"/>
    <mergeCell ref="F522:G523"/>
    <mergeCell ref="H522:I523"/>
    <mergeCell ref="J522:J523"/>
    <mergeCell ref="K522:K523"/>
    <mergeCell ref="K517:K518"/>
    <mergeCell ref="L517:L518"/>
    <mergeCell ref="A519:A523"/>
    <mergeCell ref="F519:G519"/>
    <mergeCell ref="H519:L519"/>
    <mergeCell ref="B520:B521"/>
    <mergeCell ref="C520:C521"/>
    <mergeCell ref="D520:D521"/>
    <mergeCell ref="E520:E521"/>
    <mergeCell ref="F520:G521"/>
    <mergeCell ref="F515:G516"/>
    <mergeCell ref="H515:I515"/>
    <mergeCell ref="H516:I516"/>
    <mergeCell ref="F517:G518"/>
    <mergeCell ref="H517:I518"/>
    <mergeCell ref="J517:J518"/>
    <mergeCell ref="A514:A518"/>
    <mergeCell ref="F514:G514"/>
    <mergeCell ref="H514:L514"/>
    <mergeCell ref="B515:B516"/>
    <mergeCell ref="C515:C516"/>
    <mergeCell ref="D515:D516"/>
    <mergeCell ref="E515:E516"/>
    <mergeCell ref="H526:I527"/>
    <mergeCell ref="J526:J527"/>
    <mergeCell ref="K526:K527"/>
    <mergeCell ref="L526:L527"/>
    <mergeCell ref="F528:G529"/>
    <mergeCell ref="H528:I529"/>
    <mergeCell ref="J528:J529"/>
    <mergeCell ref="K528:K529"/>
    <mergeCell ref="L528:L529"/>
    <mergeCell ref="L522:L523"/>
    <mergeCell ref="A524:A529"/>
    <mergeCell ref="F524:G524"/>
    <mergeCell ref="H524:L524"/>
    <mergeCell ref="B525:B527"/>
    <mergeCell ref="C525:C527"/>
    <mergeCell ref="D525:D527"/>
    <mergeCell ref="E525:E527"/>
    <mergeCell ref="F525:G527"/>
    <mergeCell ref="H525:I525"/>
    <mergeCell ref="J532:J533"/>
    <mergeCell ref="K532:K533"/>
    <mergeCell ref="L532:L533"/>
    <mergeCell ref="F534:G535"/>
    <mergeCell ref="H534:I535"/>
    <mergeCell ref="J534:J535"/>
    <mergeCell ref="K534:K535"/>
    <mergeCell ref="L534:L535"/>
    <mergeCell ref="A530:A535"/>
    <mergeCell ref="F530:G530"/>
    <mergeCell ref="H530:L530"/>
    <mergeCell ref="B531:B533"/>
    <mergeCell ref="C531:C533"/>
    <mergeCell ref="D531:D533"/>
    <mergeCell ref="E531:E533"/>
    <mergeCell ref="F531:G533"/>
    <mergeCell ref="H531:I531"/>
    <mergeCell ref="H532:I533"/>
    <mergeCell ref="J538:J539"/>
    <mergeCell ref="K538:K539"/>
    <mergeCell ref="L538:L539"/>
    <mergeCell ref="F540:G541"/>
    <mergeCell ref="H540:I541"/>
    <mergeCell ref="J540:J541"/>
    <mergeCell ref="K540:K541"/>
    <mergeCell ref="L540:L541"/>
    <mergeCell ref="A536:A541"/>
    <mergeCell ref="F536:G536"/>
    <mergeCell ref="H536:L536"/>
    <mergeCell ref="B537:B539"/>
    <mergeCell ref="C537:C539"/>
    <mergeCell ref="D537:D539"/>
    <mergeCell ref="E537:E539"/>
    <mergeCell ref="F537:G539"/>
    <mergeCell ref="H537:I537"/>
    <mergeCell ref="H538:I539"/>
  </mergeCell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L556"/>
  <sheetViews>
    <sheetView workbookViewId="0">
      <selection activeCell="C9" sqref="C9"/>
    </sheetView>
  </sheetViews>
  <sheetFormatPr defaultRowHeight="13.2" x14ac:dyDescent="0.25"/>
  <cols>
    <col min="1" max="1" width="5" customWidth="1"/>
    <col min="2" max="2" width="14.77734375" customWidth="1"/>
    <col min="3" max="3" width="25.77734375" customWidth="1"/>
    <col min="4" max="5" width="17" customWidth="1"/>
    <col min="6" max="6" width="2.88671875" customWidth="1"/>
    <col min="7" max="7" width="12.44140625" customWidth="1"/>
    <col min="8" max="8" width="2.5546875" customWidth="1"/>
    <col min="9" max="9" width="12.44140625" customWidth="1"/>
    <col min="10" max="10" width="12.109375" customWidth="1"/>
    <col min="11" max="11" width="11.44140625" customWidth="1"/>
    <col min="12" max="12" width="10.5546875" customWidth="1"/>
  </cols>
  <sheetData>
    <row r="1" spans="1:12" x14ac:dyDescent="0.25">
      <c r="A1" s="1"/>
      <c r="B1" s="1"/>
      <c r="C1" s="1"/>
      <c r="D1" s="1"/>
      <c r="E1" s="1"/>
      <c r="F1" s="1"/>
      <c r="G1" s="1"/>
      <c r="H1" s="1"/>
      <c r="I1" s="1"/>
      <c r="J1" s="1"/>
      <c r="K1" s="1"/>
      <c r="L1" s="1"/>
    </row>
    <row r="2" spans="1:12" ht="15.75" customHeight="1" x14ac:dyDescent="0.3">
      <c r="A2" s="2"/>
      <c r="B2" s="905" t="s">
        <v>0</v>
      </c>
      <c r="C2" s="905"/>
      <c r="D2" s="905"/>
      <c r="E2" s="905"/>
      <c r="F2" s="905"/>
      <c r="G2" s="905"/>
      <c r="H2" s="905"/>
      <c r="I2" s="905"/>
      <c r="J2" s="905"/>
      <c r="K2" s="905"/>
      <c r="L2" s="905"/>
    </row>
    <row r="3" spans="1:12" x14ac:dyDescent="0.25">
      <c r="A3" s="906"/>
      <c r="B3" s="907" t="s">
        <v>1</v>
      </c>
      <c r="C3" s="907"/>
      <c r="D3" s="907"/>
      <c r="E3" s="907"/>
      <c r="F3" s="907"/>
      <c r="G3" s="907"/>
      <c r="H3" s="907"/>
      <c r="I3" s="907"/>
      <c r="J3" s="3" t="s">
        <v>2</v>
      </c>
      <c r="K3" s="3" t="s">
        <v>3</v>
      </c>
      <c r="L3" s="3" t="s">
        <v>4</v>
      </c>
    </row>
    <row r="4" spans="1:12" x14ac:dyDescent="0.25">
      <c r="A4" s="906"/>
      <c r="B4" s="907"/>
      <c r="C4" s="907"/>
      <c r="D4" s="907"/>
      <c r="E4" s="907"/>
      <c r="F4" s="907"/>
      <c r="G4" s="907"/>
      <c r="H4" s="907"/>
      <c r="I4" s="907"/>
      <c r="J4" s="4">
        <v>20</v>
      </c>
      <c r="K4" s="4">
        <v>21</v>
      </c>
      <c r="L4" s="5" t="s">
        <v>5</v>
      </c>
    </row>
    <row r="5" spans="1:12" ht="12.75" customHeight="1" x14ac:dyDescent="0.25">
      <c r="A5" s="906"/>
      <c r="B5" s="908" t="s">
        <v>6</v>
      </c>
      <c r="C5" s="908"/>
      <c r="D5" s="908"/>
      <c r="E5" s="908"/>
      <c r="F5" s="908"/>
      <c r="G5" s="908"/>
      <c r="H5" s="908"/>
      <c r="I5" s="908"/>
      <c r="J5" s="908"/>
      <c r="K5" s="908"/>
      <c r="L5" s="908"/>
    </row>
    <row r="6" spans="1:12" ht="18" customHeight="1" x14ac:dyDescent="0.3">
      <c r="A6" s="909"/>
      <c r="B6" s="6"/>
      <c r="C6" s="910" t="s">
        <v>7</v>
      </c>
      <c r="D6" s="910"/>
      <c r="E6" s="910"/>
      <c r="F6" s="911"/>
      <c r="G6" s="912" t="s">
        <v>8</v>
      </c>
      <c r="H6" s="7"/>
      <c r="I6" s="912" t="s">
        <v>8</v>
      </c>
      <c r="J6" s="913"/>
      <c r="K6" s="914" t="s">
        <v>9</v>
      </c>
      <c r="L6" s="914"/>
    </row>
    <row r="7" spans="1:12" ht="17.399999999999999" x14ac:dyDescent="0.25">
      <c r="A7" s="909"/>
      <c r="B7" s="8"/>
      <c r="C7" s="915" t="s">
        <v>10</v>
      </c>
      <c r="D7" s="915"/>
      <c r="E7" s="915"/>
      <c r="F7" s="911"/>
      <c r="G7" s="912"/>
      <c r="H7" s="18" t="s">
        <v>32</v>
      </c>
      <c r="I7" s="912"/>
      <c r="J7" s="913"/>
      <c r="K7" s="914"/>
      <c r="L7" s="914"/>
    </row>
    <row r="8" spans="1:12" ht="12.75" customHeight="1" x14ac:dyDescent="0.25">
      <c r="A8" s="909"/>
      <c r="B8" s="9" t="s">
        <v>11</v>
      </c>
      <c r="C8" s="916" t="s">
        <v>5579</v>
      </c>
      <c r="D8" s="916"/>
      <c r="E8" s="916"/>
      <c r="F8" s="911"/>
      <c r="G8" s="912"/>
      <c r="H8" s="10"/>
      <c r="I8" s="912"/>
      <c r="J8" s="913"/>
      <c r="K8" s="914"/>
      <c r="L8" s="914"/>
    </row>
    <row r="9" spans="1:12" ht="48" customHeight="1" x14ac:dyDescent="0.25">
      <c r="A9" s="11" t="s">
        <v>12</v>
      </c>
      <c r="B9" s="11" t="s">
        <v>13</v>
      </c>
      <c r="C9" s="12" t="s">
        <v>14</v>
      </c>
      <c r="D9" s="12" t="s">
        <v>15</v>
      </c>
      <c r="E9" s="12" t="s">
        <v>16</v>
      </c>
      <c r="F9" s="917" t="s">
        <v>17</v>
      </c>
      <c r="G9" s="917"/>
      <c r="H9" s="917" t="s">
        <v>18</v>
      </c>
      <c r="I9" s="917"/>
      <c r="J9" s="12" t="s">
        <v>19</v>
      </c>
      <c r="K9" s="12" t="s">
        <v>20</v>
      </c>
      <c r="L9" s="12" t="s">
        <v>21</v>
      </c>
    </row>
    <row r="10" spans="1:12" ht="24" x14ac:dyDescent="0.25">
      <c r="A10" s="918">
        <v>1901</v>
      </c>
      <c r="B10" s="9" t="s">
        <v>22</v>
      </c>
      <c r="C10" s="13" t="s">
        <v>23</v>
      </c>
      <c r="D10" s="13" t="s">
        <v>24</v>
      </c>
      <c r="E10" s="13" t="s">
        <v>25</v>
      </c>
      <c r="F10" s="919" t="s">
        <v>17</v>
      </c>
      <c r="G10" s="919"/>
      <c r="H10" s="920"/>
      <c r="I10" s="920"/>
      <c r="J10" s="920"/>
      <c r="K10" s="920"/>
      <c r="L10" s="920"/>
    </row>
    <row r="11" spans="1:12" x14ac:dyDescent="0.25">
      <c r="A11" s="918"/>
      <c r="B11" s="921" t="s">
        <v>5319</v>
      </c>
      <c r="C11" s="922" t="s">
        <v>5323</v>
      </c>
      <c r="D11" s="923">
        <v>43621</v>
      </c>
      <c r="E11" s="921" t="s">
        <v>977</v>
      </c>
      <c r="F11" s="921" t="s">
        <v>978</v>
      </c>
      <c r="G11" s="921"/>
      <c r="H11" s="924" t="s">
        <v>30</v>
      </c>
      <c r="I11" s="924"/>
      <c r="J11" s="14" t="s">
        <v>31</v>
      </c>
      <c r="K11" s="14" t="s">
        <v>32</v>
      </c>
      <c r="L11" s="16">
        <v>742</v>
      </c>
    </row>
    <row r="12" spans="1:12" x14ac:dyDescent="0.25">
      <c r="A12" s="918"/>
      <c r="B12" s="921"/>
      <c r="C12" s="922"/>
      <c r="D12" s="923"/>
      <c r="E12" s="921"/>
      <c r="F12" s="921"/>
      <c r="G12" s="921"/>
      <c r="H12" s="924" t="s">
        <v>33</v>
      </c>
      <c r="I12" s="924"/>
      <c r="J12" s="921" t="s">
        <v>31</v>
      </c>
      <c r="K12" s="921" t="s">
        <v>32</v>
      </c>
      <c r="L12" s="925">
        <v>519.61</v>
      </c>
    </row>
    <row r="13" spans="1:12" x14ac:dyDescent="0.25">
      <c r="A13" s="918"/>
      <c r="B13" s="921"/>
      <c r="C13" s="922"/>
      <c r="D13" s="923"/>
      <c r="E13" s="921"/>
      <c r="F13" s="921"/>
      <c r="G13" s="921"/>
      <c r="H13" s="924"/>
      <c r="I13" s="924"/>
      <c r="J13" s="921"/>
      <c r="K13" s="921"/>
      <c r="L13" s="925"/>
    </row>
    <row r="14" spans="1:12" ht="24" x14ac:dyDescent="0.25">
      <c r="A14" s="918"/>
      <c r="B14" s="9" t="s">
        <v>34</v>
      </c>
      <c r="C14" s="13" t="s">
        <v>35</v>
      </c>
      <c r="D14" s="13" t="s">
        <v>36</v>
      </c>
      <c r="E14" s="13" t="s">
        <v>37</v>
      </c>
      <c r="F14" s="920"/>
      <c r="G14" s="920"/>
      <c r="H14" s="924" t="s">
        <v>38</v>
      </c>
      <c r="I14" s="924"/>
      <c r="J14" s="921" t="s">
        <v>31</v>
      </c>
      <c r="K14" s="921" t="s">
        <v>32</v>
      </c>
      <c r="L14" s="925">
        <v>80</v>
      </c>
    </row>
    <row r="15" spans="1:12" ht="22.8" x14ac:dyDescent="0.25">
      <c r="A15" s="918"/>
      <c r="B15" s="14" t="s">
        <v>5321</v>
      </c>
      <c r="C15" s="14" t="s">
        <v>978</v>
      </c>
      <c r="D15" s="15">
        <v>43625</v>
      </c>
      <c r="E15" s="14" t="s">
        <v>5324</v>
      </c>
      <c r="F15" s="920"/>
      <c r="G15" s="920"/>
      <c r="H15" s="924"/>
      <c r="I15" s="924"/>
      <c r="J15" s="921"/>
      <c r="K15" s="921"/>
      <c r="L15" s="925"/>
    </row>
    <row r="16" spans="1:12" ht="24" x14ac:dyDescent="0.25">
      <c r="A16" s="918">
        <v>1902</v>
      </c>
      <c r="B16" s="9" t="s">
        <v>22</v>
      </c>
      <c r="C16" s="13" t="s">
        <v>23</v>
      </c>
      <c r="D16" s="13" t="s">
        <v>24</v>
      </c>
      <c r="E16" s="13" t="s">
        <v>25</v>
      </c>
      <c r="F16" s="919" t="s">
        <v>17</v>
      </c>
      <c r="G16" s="919"/>
      <c r="H16" s="920"/>
      <c r="I16" s="920"/>
      <c r="J16" s="920"/>
      <c r="K16" s="920"/>
      <c r="L16" s="920"/>
    </row>
    <row r="17" spans="1:12" x14ac:dyDescent="0.25">
      <c r="A17" s="918"/>
      <c r="B17" s="921" t="s">
        <v>5319</v>
      </c>
      <c r="C17" s="922" t="s">
        <v>5325</v>
      </c>
      <c r="D17" s="923">
        <v>43730</v>
      </c>
      <c r="E17" s="921" t="s">
        <v>5326</v>
      </c>
      <c r="F17" s="921" t="s">
        <v>5327</v>
      </c>
      <c r="G17" s="921"/>
      <c r="H17" s="924" t="s">
        <v>30</v>
      </c>
      <c r="I17" s="924"/>
      <c r="J17" s="14" t="s">
        <v>31</v>
      </c>
      <c r="K17" s="14" t="s">
        <v>32</v>
      </c>
      <c r="L17" s="16">
        <v>522.26</v>
      </c>
    </row>
    <row r="18" spans="1:12" x14ac:dyDescent="0.25">
      <c r="A18" s="918"/>
      <c r="B18" s="921"/>
      <c r="C18" s="922"/>
      <c r="D18" s="923"/>
      <c r="E18" s="921"/>
      <c r="F18" s="921"/>
      <c r="G18" s="921"/>
      <c r="H18" s="924" t="s">
        <v>33</v>
      </c>
      <c r="I18" s="924"/>
      <c r="J18" s="14" t="s">
        <v>31</v>
      </c>
      <c r="K18" s="14" t="s">
        <v>32</v>
      </c>
      <c r="L18" s="16">
        <v>391</v>
      </c>
    </row>
    <row r="19" spans="1:12" ht="24" x14ac:dyDescent="0.25">
      <c r="A19" s="918"/>
      <c r="B19" s="9" t="s">
        <v>34</v>
      </c>
      <c r="C19" s="13" t="s">
        <v>35</v>
      </c>
      <c r="D19" s="13" t="s">
        <v>36</v>
      </c>
      <c r="E19" s="13" t="s">
        <v>37</v>
      </c>
      <c r="F19" s="920"/>
      <c r="G19" s="920"/>
      <c r="H19" s="924" t="s">
        <v>38</v>
      </c>
      <c r="I19" s="924"/>
      <c r="J19" s="921" t="s">
        <v>31</v>
      </c>
      <c r="K19" s="921" t="s">
        <v>32</v>
      </c>
      <c r="L19" s="925">
        <v>40</v>
      </c>
    </row>
    <row r="20" spans="1:12" ht="22.8" x14ac:dyDescent="0.25">
      <c r="A20" s="918"/>
      <c r="B20" s="14" t="s">
        <v>5321</v>
      </c>
      <c r="C20" s="14" t="s">
        <v>5327</v>
      </c>
      <c r="D20" s="15">
        <v>43732</v>
      </c>
      <c r="E20" s="14" t="s">
        <v>5328</v>
      </c>
      <c r="F20" s="920"/>
      <c r="G20" s="920"/>
      <c r="H20" s="924"/>
      <c r="I20" s="924"/>
      <c r="J20" s="921"/>
      <c r="K20" s="921"/>
      <c r="L20" s="925"/>
    </row>
    <row r="21" spans="1:12" ht="24" x14ac:dyDescent="0.25">
      <c r="A21" s="918">
        <v>1903</v>
      </c>
      <c r="B21" s="9" t="s">
        <v>22</v>
      </c>
      <c r="C21" s="13" t="s">
        <v>23</v>
      </c>
      <c r="D21" s="13" t="s">
        <v>24</v>
      </c>
      <c r="E21" s="13" t="s">
        <v>25</v>
      </c>
      <c r="F21" s="919" t="s">
        <v>17</v>
      </c>
      <c r="G21" s="919"/>
      <c r="H21" s="920"/>
      <c r="I21" s="920"/>
      <c r="J21" s="920"/>
      <c r="K21" s="920"/>
      <c r="L21" s="920"/>
    </row>
    <row r="22" spans="1:12" x14ac:dyDescent="0.25">
      <c r="A22" s="918"/>
      <c r="B22" s="921" t="s">
        <v>5329</v>
      </c>
      <c r="C22" s="922" t="s">
        <v>5330</v>
      </c>
      <c r="D22" s="923">
        <v>43637</v>
      </c>
      <c r="E22" s="921" t="s">
        <v>43</v>
      </c>
      <c r="F22" s="921" t="s">
        <v>5331</v>
      </c>
      <c r="G22" s="921"/>
      <c r="H22" s="924" t="s">
        <v>30</v>
      </c>
      <c r="I22" s="924"/>
      <c r="J22" s="14" t="s">
        <v>31</v>
      </c>
      <c r="K22" s="14" t="s">
        <v>32</v>
      </c>
      <c r="L22" s="16">
        <v>1908.5</v>
      </c>
    </row>
    <row r="23" spans="1:12" x14ac:dyDescent="0.25">
      <c r="A23" s="918"/>
      <c r="B23" s="921"/>
      <c r="C23" s="922"/>
      <c r="D23" s="923"/>
      <c r="E23" s="921"/>
      <c r="F23" s="921"/>
      <c r="G23" s="921"/>
      <c r="H23" s="924" t="s">
        <v>33</v>
      </c>
      <c r="I23" s="924"/>
      <c r="J23" s="14" t="s">
        <v>31</v>
      </c>
      <c r="K23" s="14" t="s">
        <v>32</v>
      </c>
      <c r="L23" s="16">
        <v>1183.29</v>
      </c>
    </row>
    <row r="24" spans="1:12" ht="24" x14ac:dyDescent="0.25">
      <c r="A24" s="918"/>
      <c r="B24" s="9" t="s">
        <v>34</v>
      </c>
      <c r="C24" s="13" t="s">
        <v>35</v>
      </c>
      <c r="D24" s="13" t="s">
        <v>36</v>
      </c>
      <c r="E24" s="13" t="s">
        <v>37</v>
      </c>
      <c r="F24" s="920"/>
      <c r="G24" s="920"/>
      <c r="H24" s="924" t="s">
        <v>38</v>
      </c>
      <c r="I24" s="924"/>
      <c r="J24" s="921" t="s">
        <v>31</v>
      </c>
      <c r="K24" s="921" t="s">
        <v>32</v>
      </c>
      <c r="L24" s="925">
        <v>146</v>
      </c>
    </row>
    <row r="25" spans="1:12" ht="22.8" x14ac:dyDescent="0.25">
      <c r="A25" s="918"/>
      <c r="B25" s="14" t="s">
        <v>5332</v>
      </c>
      <c r="C25" s="14" t="s">
        <v>5331</v>
      </c>
      <c r="D25" s="15">
        <v>43641</v>
      </c>
      <c r="E25" s="14" t="s">
        <v>181</v>
      </c>
      <c r="F25" s="920"/>
      <c r="G25" s="920"/>
      <c r="H25" s="924"/>
      <c r="I25" s="924"/>
      <c r="J25" s="921"/>
      <c r="K25" s="921"/>
      <c r="L25" s="925"/>
    </row>
    <row r="26" spans="1:12" ht="24" x14ac:dyDescent="0.25">
      <c r="A26" s="918">
        <v>1904</v>
      </c>
      <c r="B26" s="9" t="s">
        <v>22</v>
      </c>
      <c r="C26" s="13" t="s">
        <v>23</v>
      </c>
      <c r="D26" s="13" t="s">
        <v>24</v>
      </c>
      <c r="E26" s="13" t="s">
        <v>25</v>
      </c>
      <c r="F26" s="919" t="s">
        <v>17</v>
      </c>
      <c r="G26" s="919"/>
      <c r="H26" s="920"/>
      <c r="I26" s="920"/>
      <c r="J26" s="920"/>
      <c r="K26" s="920"/>
      <c r="L26" s="920"/>
    </row>
    <row r="27" spans="1:12" x14ac:dyDescent="0.25">
      <c r="A27" s="918"/>
      <c r="B27" s="921" t="s">
        <v>5333</v>
      </c>
      <c r="C27" s="922" t="s">
        <v>5334</v>
      </c>
      <c r="D27" s="923">
        <v>43579</v>
      </c>
      <c r="E27" s="921" t="s">
        <v>2244</v>
      </c>
      <c r="F27" s="921" t="s">
        <v>2245</v>
      </c>
      <c r="G27" s="921"/>
      <c r="H27" s="924" t="s">
        <v>30</v>
      </c>
      <c r="I27" s="924"/>
      <c r="J27" s="14" t="s">
        <v>31</v>
      </c>
      <c r="K27" s="14" t="s">
        <v>32</v>
      </c>
      <c r="L27" s="16">
        <v>283.25</v>
      </c>
    </row>
    <row r="28" spans="1:12" x14ac:dyDescent="0.25">
      <c r="A28" s="918"/>
      <c r="B28" s="921"/>
      <c r="C28" s="922"/>
      <c r="D28" s="923"/>
      <c r="E28" s="921"/>
      <c r="F28" s="921"/>
      <c r="G28" s="921"/>
      <c r="H28" s="924" t="s">
        <v>33</v>
      </c>
      <c r="I28" s="924"/>
      <c r="J28" s="921" t="s">
        <v>31</v>
      </c>
      <c r="K28" s="921" t="s">
        <v>31</v>
      </c>
      <c r="L28" s="925">
        <v>0</v>
      </c>
    </row>
    <row r="29" spans="1:12" x14ac:dyDescent="0.25">
      <c r="A29" s="918"/>
      <c r="B29" s="921"/>
      <c r="C29" s="922"/>
      <c r="D29" s="923"/>
      <c r="E29" s="921"/>
      <c r="F29" s="921"/>
      <c r="G29" s="921"/>
      <c r="H29" s="924"/>
      <c r="I29" s="924"/>
      <c r="J29" s="921"/>
      <c r="K29" s="921"/>
      <c r="L29" s="925"/>
    </row>
    <row r="30" spans="1:12" ht="24" x14ac:dyDescent="0.25">
      <c r="A30" s="918"/>
      <c r="B30" s="9" t="s">
        <v>34</v>
      </c>
      <c r="C30" s="13" t="s">
        <v>35</v>
      </c>
      <c r="D30" s="13" t="s">
        <v>36</v>
      </c>
      <c r="E30" s="13" t="s">
        <v>37</v>
      </c>
      <c r="F30" s="920"/>
      <c r="G30" s="920"/>
      <c r="H30" s="924" t="s">
        <v>38</v>
      </c>
      <c r="I30" s="924"/>
      <c r="J30" s="921" t="s">
        <v>31</v>
      </c>
      <c r="K30" s="921" t="s">
        <v>32</v>
      </c>
      <c r="L30" s="925">
        <v>50</v>
      </c>
    </row>
    <row r="31" spans="1:12" ht="22.8" x14ac:dyDescent="0.25">
      <c r="A31" s="918"/>
      <c r="B31" s="14" t="s">
        <v>105</v>
      </c>
      <c r="C31" s="14" t="s">
        <v>2245</v>
      </c>
      <c r="D31" s="15">
        <v>43581</v>
      </c>
      <c r="E31" s="14" t="s">
        <v>117</v>
      </c>
      <c r="F31" s="920"/>
      <c r="G31" s="920"/>
      <c r="H31" s="924"/>
      <c r="I31" s="924"/>
      <c r="J31" s="921"/>
      <c r="K31" s="921"/>
      <c r="L31" s="925"/>
    </row>
    <row r="32" spans="1:12" ht="24" x14ac:dyDescent="0.25">
      <c r="A32" s="918">
        <v>1905</v>
      </c>
      <c r="B32" s="9" t="s">
        <v>22</v>
      </c>
      <c r="C32" s="13" t="s">
        <v>23</v>
      </c>
      <c r="D32" s="13" t="s">
        <v>24</v>
      </c>
      <c r="E32" s="13" t="s">
        <v>25</v>
      </c>
      <c r="F32" s="919" t="s">
        <v>17</v>
      </c>
      <c r="G32" s="919"/>
      <c r="H32" s="920"/>
      <c r="I32" s="920"/>
      <c r="J32" s="920"/>
      <c r="K32" s="920"/>
      <c r="L32" s="920"/>
    </row>
    <row r="33" spans="1:12" x14ac:dyDescent="0.25">
      <c r="A33" s="918"/>
      <c r="B33" s="921" t="s">
        <v>5335</v>
      </c>
      <c r="C33" s="922" t="s">
        <v>5336</v>
      </c>
      <c r="D33" s="923">
        <v>43578</v>
      </c>
      <c r="E33" s="921" t="s">
        <v>420</v>
      </c>
      <c r="F33" s="921" t="s">
        <v>421</v>
      </c>
      <c r="G33" s="921"/>
      <c r="H33" s="924" t="s">
        <v>30</v>
      </c>
      <c r="I33" s="924"/>
      <c r="J33" s="14" t="s">
        <v>31</v>
      </c>
      <c r="K33" s="14" t="s">
        <v>32</v>
      </c>
      <c r="L33" s="16">
        <v>246.53</v>
      </c>
    </row>
    <row r="34" spans="1:12" x14ac:dyDescent="0.25">
      <c r="A34" s="918"/>
      <c r="B34" s="921"/>
      <c r="C34" s="922"/>
      <c r="D34" s="923"/>
      <c r="E34" s="921"/>
      <c r="F34" s="921"/>
      <c r="G34" s="921"/>
      <c r="H34" s="924" t="s">
        <v>33</v>
      </c>
      <c r="I34" s="924"/>
      <c r="J34" s="921" t="s">
        <v>31</v>
      </c>
      <c r="K34" s="921" t="s">
        <v>32</v>
      </c>
      <c r="L34" s="925">
        <v>214.83</v>
      </c>
    </row>
    <row r="35" spans="1:12" x14ac:dyDescent="0.25">
      <c r="A35" s="918"/>
      <c r="B35" s="921"/>
      <c r="C35" s="922"/>
      <c r="D35" s="923"/>
      <c r="E35" s="921"/>
      <c r="F35" s="921"/>
      <c r="G35" s="921"/>
      <c r="H35" s="924"/>
      <c r="I35" s="924"/>
      <c r="J35" s="921"/>
      <c r="K35" s="921"/>
      <c r="L35" s="925"/>
    </row>
    <row r="36" spans="1:12" ht="24" x14ac:dyDescent="0.25">
      <c r="A36" s="918"/>
      <c r="B36" s="9" t="s">
        <v>34</v>
      </c>
      <c r="C36" s="13" t="s">
        <v>35</v>
      </c>
      <c r="D36" s="13" t="s">
        <v>36</v>
      </c>
      <c r="E36" s="13" t="s">
        <v>37</v>
      </c>
      <c r="F36" s="920"/>
      <c r="G36" s="920"/>
      <c r="H36" s="924" t="s">
        <v>38</v>
      </c>
      <c r="I36" s="924"/>
      <c r="J36" s="921" t="s">
        <v>31</v>
      </c>
      <c r="K36" s="921" t="s">
        <v>32</v>
      </c>
      <c r="L36" s="925">
        <v>456</v>
      </c>
    </row>
    <row r="37" spans="1:12" ht="22.8" x14ac:dyDescent="0.25">
      <c r="A37" s="918"/>
      <c r="B37" s="14" t="s">
        <v>1234</v>
      </c>
      <c r="C37" s="14" t="s">
        <v>421</v>
      </c>
      <c r="D37" s="15">
        <v>43579</v>
      </c>
      <c r="E37" s="14" t="s">
        <v>263</v>
      </c>
      <c r="F37" s="920"/>
      <c r="G37" s="920"/>
      <c r="H37" s="924"/>
      <c r="I37" s="924"/>
      <c r="J37" s="921"/>
      <c r="K37" s="921"/>
      <c r="L37" s="925"/>
    </row>
    <row r="38" spans="1:12" ht="24" x14ac:dyDescent="0.25">
      <c r="A38" s="918">
        <v>1906</v>
      </c>
      <c r="B38" s="9" t="s">
        <v>22</v>
      </c>
      <c r="C38" s="13" t="s">
        <v>23</v>
      </c>
      <c r="D38" s="13" t="s">
        <v>24</v>
      </c>
      <c r="E38" s="13" t="s">
        <v>25</v>
      </c>
      <c r="F38" s="919" t="s">
        <v>17</v>
      </c>
      <c r="G38" s="919"/>
      <c r="H38" s="920"/>
      <c r="I38" s="920"/>
      <c r="J38" s="920"/>
      <c r="K38" s="920"/>
      <c r="L38" s="920"/>
    </row>
    <row r="39" spans="1:12" x14ac:dyDescent="0.25">
      <c r="A39" s="918"/>
      <c r="B39" s="921" t="s">
        <v>5337</v>
      </c>
      <c r="C39" s="922" t="s">
        <v>5338</v>
      </c>
      <c r="D39" s="923">
        <v>43562</v>
      </c>
      <c r="E39" s="921" t="s">
        <v>5339</v>
      </c>
      <c r="F39" s="921" t="s">
        <v>457</v>
      </c>
      <c r="G39" s="921"/>
      <c r="H39" s="924" t="s">
        <v>30</v>
      </c>
      <c r="I39" s="924"/>
      <c r="J39" s="14" t="s">
        <v>31</v>
      </c>
      <c r="K39" s="14" t="s">
        <v>32</v>
      </c>
      <c r="L39" s="16">
        <v>443.6</v>
      </c>
    </row>
    <row r="40" spans="1:12" x14ac:dyDescent="0.25">
      <c r="A40" s="918"/>
      <c r="B40" s="921"/>
      <c r="C40" s="922"/>
      <c r="D40" s="923"/>
      <c r="E40" s="921"/>
      <c r="F40" s="921"/>
      <c r="G40" s="921"/>
      <c r="H40" s="924" t="s">
        <v>33</v>
      </c>
      <c r="I40" s="924"/>
      <c r="J40" s="921" t="s">
        <v>31</v>
      </c>
      <c r="K40" s="921" t="s">
        <v>32</v>
      </c>
      <c r="L40" s="925">
        <v>1220.8500000000001</v>
      </c>
    </row>
    <row r="41" spans="1:12" x14ac:dyDescent="0.25">
      <c r="A41" s="918"/>
      <c r="B41" s="921"/>
      <c r="C41" s="922"/>
      <c r="D41" s="923"/>
      <c r="E41" s="921"/>
      <c r="F41" s="921"/>
      <c r="G41" s="921"/>
      <c r="H41" s="924"/>
      <c r="I41" s="924"/>
      <c r="J41" s="921"/>
      <c r="K41" s="921"/>
      <c r="L41" s="925"/>
    </row>
    <row r="42" spans="1:12" ht="24" x14ac:dyDescent="0.25">
      <c r="A42" s="918"/>
      <c r="B42" s="9" t="s">
        <v>34</v>
      </c>
      <c r="C42" s="13" t="s">
        <v>35</v>
      </c>
      <c r="D42" s="13" t="s">
        <v>36</v>
      </c>
      <c r="E42" s="13" t="s">
        <v>37</v>
      </c>
      <c r="F42" s="920"/>
      <c r="G42" s="920"/>
      <c r="H42" s="924" t="s">
        <v>38</v>
      </c>
      <c r="I42" s="924"/>
      <c r="J42" s="921" t="s">
        <v>31</v>
      </c>
      <c r="K42" s="921" t="s">
        <v>31</v>
      </c>
      <c r="L42" s="925">
        <v>0</v>
      </c>
    </row>
    <row r="43" spans="1:12" ht="22.8" x14ac:dyDescent="0.25">
      <c r="A43" s="918"/>
      <c r="B43" s="14" t="s">
        <v>239</v>
      </c>
      <c r="C43" s="14" t="s">
        <v>457</v>
      </c>
      <c r="D43" s="15">
        <v>43564</v>
      </c>
      <c r="E43" s="14" t="s">
        <v>77</v>
      </c>
      <c r="F43" s="920"/>
      <c r="G43" s="920"/>
      <c r="H43" s="924"/>
      <c r="I43" s="924"/>
      <c r="J43" s="921"/>
      <c r="K43" s="921"/>
      <c r="L43" s="925"/>
    </row>
    <row r="44" spans="1:12" ht="24" x14ac:dyDescent="0.25">
      <c r="A44" s="918">
        <v>1907</v>
      </c>
      <c r="B44" s="9" t="s">
        <v>22</v>
      </c>
      <c r="C44" s="13" t="s">
        <v>23</v>
      </c>
      <c r="D44" s="13" t="s">
        <v>24</v>
      </c>
      <c r="E44" s="13" t="s">
        <v>25</v>
      </c>
      <c r="F44" s="919" t="s">
        <v>17</v>
      </c>
      <c r="G44" s="919"/>
      <c r="H44" s="920"/>
      <c r="I44" s="920"/>
      <c r="J44" s="920"/>
      <c r="K44" s="920"/>
      <c r="L44" s="920"/>
    </row>
    <row r="45" spans="1:12" x14ac:dyDescent="0.25">
      <c r="A45" s="918"/>
      <c r="B45" s="921" t="s">
        <v>5337</v>
      </c>
      <c r="C45" s="922" t="s">
        <v>5340</v>
      </c>
      <c r="D45" s="923">
        <v>43722</v>
      </c>
      <c r="E45" s="921" t="s">
        <v>227</v>
      </c>
      <c r="F45" s="921" t="s">
        <v>5341</v>
      </c>
      <c r="G45" s="921"/>
      <c r="H45" s="924" t="s">
        <v>30</v>
      </c>
      <c r="I45" s="924"/>
      <c r="J45" s="14" t="s">
        <v>31</v>
      </c>
      <c r="K45" s="14" t="s">
        <v>32</v>
      </c>
      <c r="L45" s="16">
        <v>1512</v>
      </c>
    </row>
    <row r="46" spans="1:12" x14ac:dyDescent="0.25">
      <c r="A46" s="918"/>
      <c r="B46" s="921"/>
      <c r="C46" s="922"/>
      <c r="D46" s="923"/>
      <c r="E46" s="921"/>
      <c r="F46" s="921"/>
      <c r="G46" s="921"/>
      <c r="H46" s="924" t="s">
        <v>33</v>
      </c>
      <c r="I46" s="924"/>
      <c r="J46" s="921" t="s">
        <v>31</v>
      </c>
      <c r="K46" s="921" t="s">
        <v>31</v>
      </c>
      <c r="L46" s="925">
        <v>0</v>
      </c>
    </row>
    <row r="47" spans="1:12" x14ac:dyDescent="0.25">
      <c r="A47" s="918"/>
      <c r="B47" s="921"/>
      <c r="C47" s="922"/>
      <c r="D47" s="923"/>
      <c r="E47" s="921"/>
      <c r="F47" s="921"/>
      <c r="G47" s="921"/>
      <c r="H47" s="924"/>
      <c r="I47" s="924"/>
      <c r="J47" s="921"/>
      <c r="K47" s="921"/>
      <c r="L47" s="925"/>
    </row>
    <row r="48" spans="1:12" x14ac:dyDescent="0.25">
      <c r="A48" s="918"/>
      <c r="B48" s="921"/>
      <c r="C48" s="922"/>
      <c r="D48" s="923"/>
      <c r="E48" s="921"/>
      <c r="F48" s="921"/>
      <c r="G48" s="921"/>
      <c r="H48" s="924"/>
      <c r="I48" s="924"/>
      <c r="J48" s="921"/>
      <c r="K48" s="921"/>
      <c r="L48" s="925"/>
    </row>
    <row r="49" spans="1:12" ht="24" x14ac:dyDescent="0.25">
      <c r="A49" s="918"/>
      <c r="B49" s="9" t="s">
        <v>34</v>
      </c>
      <c r="C49" s="13" t="s">
        <v>35</v>
      </c>
      <c r="D49" s="13" t="s">
        <v>36</v>
      </c>
      <c r="E49" s="13" t="s">
        <v>37</v>
      </c>
      <c r="F49" s="920"/>
      <c r="G49" s="920"/>
      <c r="H49" s="924" t="s">
        <v>38</v>
      </c>
      <c r="I49" s="924"/>
      <c r="J49" s="921" t="s">
        <v>31</v>
      </c>
      <c r="K49" s="921" t="s">
        <v>32</v>
      </c>
      <c r="L49" s="925">
        <v>111</v>
      </c>
    </row>
    <row r="50" spans="1:12" ht="22.8" x14ac:dyDescent="0.25">
      <c r="A50" s="918"/>
      <c r="B50" s="14" t="s">
        <v>239</v>
      </c>
      <c r="C50" s="14" t="s">
        <v>5341</v>
      </c>
      <c r="D50" s="15">
        <v>43729</v>
      </c>
      <c r="E50" s="14" t="s">
        <v>942</v>
      </c>
      <c r="F50" s="920"/>
      <c r="G50" s="920"/>
      <c r="H50" s="924"/>
      <c r="I50" s="924"/>
      <c r="J50" s="921"/>
      <c r="K50" s="921"/>
      <c r="L50" s="925"/>
    </row>
    <row r="51" spans="1:12" ht="24" x14ac:dyDescent="0.25">
      <c r="A51" s="918">
        <v>1908</v>
      </c>
      <c r="B51" s="9" t="s">
        <v>22</v>
      </c>
      <c r="C51" s="13" t="s">
        <v>23</v>
      </c>
      <c r="D51" s="13" t="s">
        <v>24</v>
      </c>
      <c r="E51" s="13" t="s">
        <v>25</v>
      </c>
      <c r="F51" s="919" t="s">
        <v>17</v>
      </c>
      <c r="G51" s="919"/>
      <c r="H51" s="920"/>
      <c r="I51" s="920"/>
      <c r="J51" s="920"/>
      <c r="K51" s="920"/>
      <c r="L51" s="920"/>
    </row>
    <row r="52" spans="1:12" x14ac:dyDescent="0.25">
      <c r="A52" s="918"/>
      <c r="B52" s="921" t="s">
        <v>5342</v>
      </c>
      <c r="C52" s="922" t="s">
        <v>5343</v>
      </c>
      <c r="D52" s="923">
        <v>43559</v>
      </c>
      <c r="E52" s="921" t="s">
        <v>187</v>
      </c>
      <c r="F52" s="921" t="s">
        <v>1282</v>
      </c>
      <c r="G52" s="921"/>
      <c r="H52" s="924" t="s">
        <v>30</v>
      </c>
      <c r="I52" s="924"/>
      <c r="J52" s="14" t="s">
        <v>31</v>
      </c>
      <c r="K52" s="14" t="s">
        <v>31</v>
      </c>
      <c r="L52" s="16">
        <v>0</v>
      </c>
    </row>
    <row r="53" spans="1:12" x14ac:dyDescent="0.25">
      <c r="A53" s="918"/>
      <c r="B53" s="921"/>
      <c r="C53" s="922"/>
      <c r="D53" s="923"/>
      <c r="E53" s="921"/>
      <c r="F53" s="921"/>
      <c r="G53" s="921"/>
      <c r="H53" s="924" t="s">
        <v>33</v>
      </c>
      <c r="I53" s="924"/>
      <c r="J53" s="14" t="s">
        <v>31</v>
      </c>
      <c r="K53" s="14" t="s">
        <v>31</v>
      </c>
      <c r="L53" s="16">
        <v>0</v>
      </c>
    </row>
    <row r="54" spans="1:12" ht="24" x14ac:dyDescent="0.25">
      <c r="A54" s="918"/>
      <c r="B54" s="9" t="s">
        <v>34</v>
      </c>
      <c r="C54" s="13" t="s">
        <v>35</v>
      </c>
      <c r="D54" s="13" t="s">
        <v>36</v>
      </c>
      <c r="E54" s="13" t="s">
        <v>37</v>
      </c>
      <c r="F54" s="920"/>
      <c r="G54" s="920"/>
      <c r="H54" s="924" t="s">
        <v>38</v>
      </c>
      <c r="I54" s="924"/>
      <c r="J54" s="921" t="s">
        <v>31</v>
      </c>
      <c r="K54" s="921" t="s">
        <v>32</v>
      </c>
      <c r="L54" s="925">
        <v>400</v>
      </c>
    </row>
    <row r="55" spans="1:12" ht="22.8" x14ac:dyDescent="0.25">
      <c r="A55" s="918"/>
      <c r="B55" s="14" t="s">
        <v>39</v>
      </c>
      <c r="C55" s="14" t="s">
        <v>1282</v>
      </c>
      <c r="D55" s="15">
        <v>43568</v>
      </c>
      <c r="E55" s="14" t="s">
        <v>5344</v>
      </c>
      <c r="F55" s="920"/>
      <c r="G55" s="920"/>
      <c r="H55" s="924"/>
      <c r="I55" s="924"/>
      <c r="J55" s="921"/>
      <c r="K55" s="921"/>
      <c r="L55" s="925"/>
    </row>
    <row r="56" spans="1:12" ht="24" x14ac:dyDescent="0.25">
      <c r="A56" s="918">
        <v>1909</v>
      </c>
      <c r="B56" s="9" t="s">
        <v>22</v>
      </c>
      <c r="C56" s="13" t="s">
        <v>23</v>
      </c>
      <c r="D56" s="13" t="s">
        <v>24</v>
      </c>
      <c r="E56" s="13" t="s">
        <v>25</v>
      </c>
      <c r="F56" s="919" t="s">
        <v>17</v>
      </c>
      <c r="G56" s="919"/>
      <c r="H56" s="920"/>
      <c r="I56" s="920"/>
      <c r="J56" s="920"/>
      <c r="K56" s="920"/>
      <c r="L56" s="920"/>
    </row>
    <row r="57" spans="1:12" x14ac:dyDescent="0.25">
      <c r="A57" s="918"/>
      <c r="B57" s="921" t="s">
        <v>5345</v>
      </c>
      <c r="C57" s="921" t="s">
        <v>5346</v>
      </c>
      <c r="D57" s="923">
        <v>43703</v>
      </c>
      <c r="E57" s="921" t="s">
        <v>1363</v>
      </c>
      <c r="F57" s="921" t="s">
        <v>2163</v>
      </c>
      <c r="G57" s="921"/>
      <c r="H57" s="924" t="s">
        <v>30</v>
      </c>
      <c r="I57" s="924"/>
      <c r="J57" s="14" t="s">
        <v>31</v>
      </c>
      <c r="K57" s="14" t="s">
        <v>31</v>
      </c>
      <c r="L57" s="16">
        <v>0</v>
      </c>
    </row>
    <row r="58" spans="1:12" x14ac:dyDescent="0.25">
      <c r="A58" s="918"/>
      <c r="B58" s="921"/>
      <c r="C58" s="921"/>
      <c r="D58" s="923"/>
      <c r="E58" s="921"/>
      <c r="F58" s="921"/>
      <c r="G58" s="921"/>
      <c r="H58" s="924" t="s">
        <v>33</v>
      </c>
      <c r="I58" s="924"/>
      <c r="J58" s="14" t="s">
        <v>31</v>
      </c>
      <c r="K58" s="14" t="s">
        <v>31</v>
      </c>
      <c r="L58" s="16">
        <v>0</v>
      </c>
    </row>
    <row r="59" spans="1:12" ht="24" x14ac:dyDescent="0.25">
      <c r="A59" s="918"/>
      <c r="B59" s="9" t="s">
        <v>34</v>
      </c>
      <c r="C59" s="13" t="s">
        <v>35</v>
      </c>
      <c r="D59" s="13" t="s">
        <v>36</v>
      </c>
      <c r="E59" s="13" t="s">
        <v>37</v>
      </c>
      <c r="F59" s="920"/>
      <c r="G59" s="920"/>
      <c r="H59" s="924" t="s">
        <v>38</v>
      </c>
      <c r="I59" s="924"/>
      <c r="J59" s="921" t="s">
        <v>31</v>
      </c>
      <c r="K59" s="921" t="s">
        <v>32</v>
      </c>
      <c r="L59" s="925">
        <v>485</v>
      </c>
    </row>
    <row r="60" spans="1:12" ht="22.8" x14ac:dyDescent="0.25">
      <c r="A60" s="918"/>
      <c r="B60" s="14" t="s">
        <v>169</v>
      </c>
      <c r="C60" s="14" t="s">
        <v>2163</v>
      </c>
      <c r="D60" s="15">
        <v>43706</v>
      </c>
      <c r="E60" s="14" t="s">
        <v>2383</v>
      </c>
      <c r="F60" s="920"/>
      <c r="G60" s="920"/>
      <c r="H60" s="924"/>
      <c r="I60" s="924"/>
      <c r="J60" s="921"/>
      <c r="K60" s="921"/>
      <c r="L60" s="925"/>
    </row>
    <row r="61" spans="1:12" ht="24" x14ac:dyDescent="0.25">
      <c r="A61" s="918">
        <v>1910</v>
      </c>
      <c r="B61" s="9" t="s">
        <v>22</v>
      </c>
      <c r="C61" s="13" t="s">
        <v>23</v>
      </c>
      <c r="D61" s="13" t="s">
        <v>24</v>
      </c>
      <c r="E61" s="13" t="s">
        <v>25</v>
      </c>
      <c r="F61" s="919" t="s">
        <v>17</v>
      </c>
      <c r="G61" s="919"/>
      <c r="H61" s="920"/>
      <c r="I61" s="920"/>
      <c r="J61" s="920"/>
      <c r="K61" s="920"/>
      <c r="L61" s="920"/>
    </row>
    <row r="62" spans="1:12" x14ac:dyDescent="0.25">
      <c r="A62" s="918"/>
      <c r="B62" s="921" t="s">
        <v>5347</v>
      </c>
      <c r="C62" s="922" t="s">
        <v>5348</v>
      </c>
      <c r="D62" s="923">
        <v>43591</v>
      </c>
      <c r="E62" s="921" t="s">
        <v>5349</v>
      </c>
      <c r="F62" s="921" t="s">
        <v>4818</v>
      </c>
      <c r="G62" s="921"/>
      <c r="H62" s="924" t="s">
        <v>30</v>
      </c>
      <c r="I62" s="924"/>
      <c r="J62" s="14" t="s">
        <v>31</v>
      </c>
      <c r="K62" s="14" t="s">
        <v>32</v>
      </c>
      <c r="L62" s="16">
        <v>607.30000000000007</v>
      </c>
    </row>
    <row r="63" spans="1:12" x14ac:dyDescent="0.25">
      <c r="A63" s="918"/>
      <c r="B63" s="921"/>
      <c r="C63" s="922"/>
      <c r="D63" s="923"/>
      <c r="E63" s="921"/>
      <c r="F63" s="921"/>
      <c r="G63" s="921"/>
      <c r="H63" s="924" t="s">
        <v>33</v>
      </c>
      <c r="I63" s="924"/>
      <c r="J63" s="14" t="s">
        <v>31</v>
      </c>
      <c r="K63" s="14" t="s">
        <v>32</v>
      </c>
      <c r="L63" s="16">
        <v>11014</v>
      </c>
    </row>
    <row r="64" spans="1:12" ht="24" x14ac:dyDescent="0.25">
      <c r="A64" s="918"/>
      <c r="B64" s="9" t="s">
        <v>34</v>
      </c>
      <c r="C64" s="13" t="s">
        <v>35</v>
      </c>
      <c r="D64" s="13" t="s">
        <v>36</v>
      </c>
      <c r="E64" s="13" t="s">
        <v>37</v>
      </c>
      <c r="F64" s="920"/>
      <c r="G64" s="920"/>
      <c r="H64" s="924" t="s">
        <v>38</v>
      </c>
      <c r="I64" s="924"/>
      <c r="J64" s="921" t="s">
        <v>31</v>
      </c>
      <c r="K64" s="921" t="s">
        <v>32</v>
      </c>
      <c r="L64" s="925">
        <v>396.09</v>
      </c>
    </row>
    <row r="65" spans="1:12" ht="34.200000000000003" x14ac:dyDescent="0.25">
      <c r="A65" s="918"/>
      <c r="B65" s="14" t="s">
        <v>1131</v>
      </c>
      <c r="C65" s="14" t="s">
        <v>4818</v>
      </c>
      <c r="D65" s="15">
        <v>43600</v>
      </c>
      <c r="E65" s="14" t="s">
        <v>5350</v>
      </c>
      <c r="F65" s="920"/>
      <c r="G65" s="920"/>
      <c r="H65" s="924"/>
      <c r="I65" s="924"/>
      <c r="J65" s="921"/>
      <c r="K65" s="921"/>
      <c r="L65" s="925"/>
    </row>
    <row r="66" spans="1:12" ht="24" x14ac:dyDescent="0.25">
      <c r="A66" s="918">
        <v>1911</v>
      </c>
      <c r="B66" s="9" t="s">
        <v>22</v>
      </c>
      <c r="C66" s="13" t="s">
        <v>23</v>
      </c>
      <c r="D66" s="13" t="s">
        <v>24</v>
      </c>
      <c r="E66" s="13" t="s">
        <v>25</v>
      </c>
      <c r="F66" s="919" t="s">
        <v>17</v>
      </c>
      <c r="G66" s="919"/>
      <c r="H66" s="920"/>
      <c r="I66" s="920"/>
      <c r="J66" s="920"/>
      <c r="K66" s="920"/>
      <c r="L66" s="920"/>
    </row>
    <row r="67" spans="1:12" x14ac:dyDescent="0.25">
      <c r="A67" s="918"/>
      <c r="B67" s="921" t="s">
        <v>5347</v>
      </c>
      <c r="C67" s="922" t="s">
        <v>5351</v>
      </c>
      <c r="D67" s="923">
        <v>43631</v>
      </c>
      <c r="E67" s="921" t="s">
        <v>3939</v>
      </c>
      <c r="F67" s="921" t="s">
        <v>4821</v>
      </c>
      <c r="G67" s="921"/>
      <c r="H67" s="924" t="s">
        <v>30</v>
      </c>
      <c r="I67" s="924"/>
      <c r="J67" s="14" t="s">
        <v>31</v>
      </c>
      <c r="K67" s="14" t="s">
        <v>32</v>
      </c>
      <c r="L67" s="16">
        <v>2086.5700000000002</v>
      </c>
    </row>
    <row r="68" spans="1:12" x14ac:dyDescent="0.25">
      <c r="A68" s="918"/>
      <c r="B68" s="921"/>
      <c r="C68" s="922"/>
      <c r="D68" s="923"/>
      <c r="E68" s="921"/>
      <c r="F68" s="921"/>
      <c r="G68" s="921"/>
      <c r="H68" s="924" t="s">
        <v>33</v>
      </c>
      <c r="I68" s="924"/>
      <c r="J68" s="921" t="s">
        <v>31</v>
      </c>
      <c r="K68" s="921" t="s">
        <v>32</v>
      </c>
      <c r="L68" s="925">
        <v>7514.69</v>
      </c>
    </row>
    <row r="69" spans="1:12" x14ac:dyDescent="0.25">
      <c r="A69" s="918"/>
      <c r="B69" s="921"/>
      <c r="C69" s="922"/>
      <c r="D69" s="923"/>
      <c r="E69" s="921"/>
      <c r="F69" s="921"/>
      <c r="G69" s="921"/>
      <c r="H69" s="924"/>
      <c r="I69" s="924"/>
      <c r="J69" s="921"/>
      <c r="K69" s="921"/>
      <c r="L69" s="925"/>
    </row>
    <row r="70" spans="1:12" ht="24" x14ac:dyDescent="0.25">
      <c r="A70" s="918"/>
      <c r="B70" s="9" t="s">
        <v>34</v>
      </c>
      <c r="C70" s="13" t="s">
        <v>35</v>
      </c>
      <c r="D70" s="13" t="s">
        <v>36</v>
      </c>
      <c r="E70" s="13" t="s">
        <v>37</v>
      </c>
      <c r="F70" s="920"/>
      <c r="G70" s="920"/>
      <c r="H70" s="924" t="s">
        <v>38</v>
      </c>
      <c r="I70" s="924"/>
      <c r="J70" s="921" t="s">
        <v>31</v>
      </c>
      <c r="K70" s="921" t="s">
        <v>32</v>
      </c>
      <c r="L70" s="925">
        <v>1356.91</v>
      </c>
    </row>
    <row r="71" spans="1:12" ht="34.200000000000003" x14ac:dyDescent="0.25">
      <c r="A71" s="918"/>
      <c r="B71" s="14" t="s">
        <v>1131</v>
      </c>
      <c r="C71" s="14" t="s">
        <v>4821</v>
      </c>
      <c r="D71" s="15">
        <v>43638</v>
      </c>
      <c r="E71" s="14" t="s">
        <v>2729</v>
      </c>
      <c r="F71" s="920"/>
      <c r="G71" s="920"/>
      <c r="H71" s="924"/>
      <c r="I71" s="924"/>
      <c r="J71" s="921"/>
      <c r="K71" s="921"/>
      <c r="L71" s="925"/>
    </row>
    <row r="72" spans="1:12" ht="24" x14ac:dyDescent="0.25">
      <c r="A72" s="918">
        <v>1912</v>
      </c>
      <c r="B72" s="9" t="s">
        <v>22</v>
      </c>
      <c r="C72" s="13" t="s">
        <v>23</v>
      </c>
      <c r="D72" s="13" t="s">
        <v>24</v>
      </c>
      <c r="E72" s="13" t="s">
        <v>25</v>
      </c>
      <c r="F72" s="919" t="s">
        <v>17</v>
      </c>
      <c r="G72" s="919"/>
      <c r="H72" s="920"/>
      <c r="I72" s="920"/>
      <c r="J72" s="920"/>
      <c r="K72" s="920"/>
      <c r="L72" s="920"/>
    </row>
    <row r="73" spans="1:12" x14ac:dyDescent="0.25">
      <c r="A73" s="918"/>
      <c r="B73" s="921" t="s">
        <v>5347</v>
      </c>
      <c r="C73" s="922" t="s">
        <v>5352</v>
      </c>
      <c r="D73" s="923">
        <v>43712</v>
      </c>
      <c r="E73" s="921" t="s">
        <v>1164</v>
      </c>
      <c r="F73" s="921" t="s">
        <v>5353</v>
      </c>
      <c r="G73" s="921"/>
      <c r="H73" s="924" t="s">
        <v>30</v>
      </c>
      <c r="I73" s="924"/>
      <c r="J73" s="14" t="s">
        <v>31</v>
      </c>
      <c r="K73" s="14" t="s">
        <v>32</v>
      </c>
      <c r="L73" s="16">
        <v>1335.19</v>
      </c>
    </row>
    <row r="74" spans="1:12" x14ac:dyDescent="0.25">
      <c r="A74" s="918"/>
      <c r="B74" s="921"/>
      <c r="C74" s="922"/>
      <c r="D74" s="923"/>
      <c r="E74" s="921"/>
      <c r="F74" s="921"/>
      <c r="G74" s="921"/>
      <c r="H74" s="924" t="s">
        <v>33</v>
      </c>
      <c r="I74" s="924"/>
      <c r="J74" s="14" t="s">
        <v>31</v>
      </c>
      <c r="K74" s="14" t="s">
        <v>32</v>
      </c>
      <c r="L74" s="16">
        <v>10105.76</v>
      </c>
    </row>
    <row r="75" spans="1:12" ht="24" x14ac:dyDescent="0.25">
      <c r="A75" s="918"/>
      <c r="B75" s="9" t="s">
        <v>34</v>
      </c>
      <c r="C75" s="13" t="s">
        <v>35</v>
      </c>
      <c r="D75" s="13" t="s">
        <v>36</v>
      </c>
      <c r="E75" s="13" t="s">
        <v>37</v>
      </c>
      <c r="F75" s="920"/>
      <c r="G75" s="920"/>
      <c r="H75" s="924" t="s">
        <v>38</v>
      </c>
      <c r="I75" s="924"/>
      <c r="J75" s="921" t="s">
        <v>31</v>
      </c>
      <c r="K75" s="921" t="s">
        <v>32</v>
      </c>
      <c r="L75" s="925">
        <v>100</v>
      </c>
    </row>
    <row r="76" spans="1:12" ht="34.200000000000003" x14ac:dyDescent="0.25">
      <c r="A76" s="918"/>
      <c r="B76" s="14" t="s">
        <v>1131</v>
      </c>
      <c r="C76" s="14" t="s">
        <v>5353</v>
      </c>
      <c r="D76" s="15">
        <v>43720</v>
      </c>
      <c r="E76" s="14" t="s">
        <v>5354</v>
      </c>
      <c r="F76" s="920"/>
      <c r="G76" s="920"/>
      <c r="H76" s="924"/>
      <c r="I76" s="924"/>
      <c r="J76" s="921"/>
      <c r="K76" s="921"/>
      <c r="L76" s="925"/>
    </row>
    <row r="77" spans="1:12" ht="24" x14ac:dyDescent="0.25">
      <c r="A77" s="918">
        <v>1913</v>
      </c>
      <c r="B77" s="9" t="s">
        <v>22</v>
      </c>
      <c r="C77" s="13" t="s">
        <v>23</v>
      </c>
      <c r="D77" s="13" t="s">
        <v>24</v>
      </c>
      <c r="E77" s="13" t="s">
        <v>25</v>
      </c>
      <c r="F77" s="919" t="s">
        <v>17</v>
      </c>
      <c r="G77" s="919"/>
      <c r="H77" s="920"/>
      <c r="I77" s="920"/>
      <c r="J77" s="920"/>
      <c r="K77" s="920"/>
      <c r="L77" s="920"/>
    </row>
    <row r="78" spans="1:12" x14ac:dyDescent="0.25">
      <c r="A78" s="918"/>
      <c r="B78" s="921" t="s">
        <v>5355</v>
      </c>
      <c r="C78" s="922" t="s">
        <v>5356</v>
      </c>
      <c r="D78" s="923">
        <v>43715</v>
      </c>
      <c r="E78" s="921" t="s">
        <v>5274</v>
      </c>
      <c r="F78" s="921" t="s">
        <v>1343</v>
      </c>
      <c r="G78" s="921"/>
      <c r="H78" s="924" t="s">
        <v>30</v>
      </c>
      <c r="I78" s="924"/>
      <c r="J78" s="14" t="s">
        <v>31</v>
      </c>
      <c r="K78" s="14" t="s">
        <v>32</v>
      </c>
      <c r="L78" s="16">
        <v>566.1</v>
      </c>
    </row>
    <row r="79" spans="1:12" x14ac:dyDescent="0.25">
      <c r="A79" s="918"/>
      <c r="B79" s="921"/>
      <c r="C79" s="922"/>
      <c r="D79" s="923"/>
      <c r="E79" s="921"/>
      <c r="F79" s="921"/>
      <c r="G79" s="921"/>
      <c r="H79" s="924" t="s">
        <v>33</v>
      </c>
      <c r="I79" s="924"/>
      <c r="J79" s="14" t="s">
        <v>31</v>
      </c>
      <c r="K79" s="14" t="s">
        <v>32</v>
      </c>
      <c r="L79" s="16">
        <v>3987</v>
      </c>
    </row>
    <row r="80" spans="1:12" ht="24" x14ac:dyDescent="0.25">
      <c r="A80" s="918"/>
      <c r="B80" s="9" t="s">
        <v>34</v>
      </c>
      <c r="C80" s="13" t="s">
        <v>35</v>
      </c>
      <c r="D80" s="13" t="s">
        <v>36</v>
      </c>
      <c r="E80" s="13" t="s">
        <v>37</v>
      </c>
      <c r="F80" s="920"/>
      <c r="G80" s="920"/>
      <c r="H80" s="924" t="s">
        <v>38</v>
      </c>
      <c r="I80" s="924"/>
      <c r="J80" s="921" t="s">
        <v>31</v>
      </c>
      <c r="K80" s="921" t="s">
        <v>32</v>
      </c>
      <c r="L80" s="925">
        <v>47.13</v>
      </c>
    </row>
    <row r="81" spans="1:12" ht="22.8" x14ac:dyDescent="0.25">
      <c r="A81" s="918"/>
      <c r="B81" s="14" t="s">
        <v>5173</v>
      </c>
      <c r="C81" s="14" t="s">
        <v>1343</v>
      </c>
      <c r="D81" s="15">
        <v>43720</v>
      </c>
      <c r="E81" s="14" t="s">
        <v>2366</v>
      </c>
      <c r="F81" s="920"/>
      <c r="G81" s="920"/>
      <c r="H81" s="924"/>
      <c r="I81" s="924"/>
      <c r="J81" s="921"/>
      <c r="K81" s="921"/>
      <c r="L81" s="925"/>
    </row>
    <row r="82" spans="1:12" ht="24" x14ac:dyDescent="0.25">
      <c r="A82" s="918">
        <v>1914</v>
      </c>
      <c r="B82" s="9" t="s">
        <v>22</v>
      </c>
      <c r="C82" s="13" t="s">
        <v>23</v>
      </c>
      <c r="D82" s="13" t="s">
        <v>24</v>
      </c>
      <c r="E82" s="13" t="s">
        <v>25</v>
      </c>
      <c r="F82" s="919" t="s">
        <v>17</v>
      </c>
      <c r="G82" s="919"/>
      <c r="H82" s="920"/>
      <c r="I82" s="920"/>
      <c r="J82" s="920"/>
      <c r="K82" s="920"/>
      <c r="L82" s="920"/>
    </row>
    <row r="83" spans="1:12" x14ac:dyDescent="0.25">
      <c r="A83" s="918"/>
      <c r="B83" s="921" t="s">
        <v>5357</v>
      </c>
      <c r="C83" s="922" t="s">
        <v>5358</v>
      </c>
      <c r="D83" s="923">
        <v>43655</v>
      </c>
      <c r="E83" s="921" t="s">
        <v>5359</v>
      </c>
      <c r="F83" s="921" t="s">
        <v>556</v>
      </c>
      <c r="G83" s="921"/>
      <c r="H83" s="924" t="s">
        <v>30</v>
      </c>
      <c r="I83" s="924"/>
      <c r="J83" s="14" t="s">
        <v>31</v>
      </c>
      <c r="K83" s="14" t="s">
        <v>32</v>
      </c>
      <c r="L83" s="16">
        <v>572</v>
      </c>
    </row>
    <row r="84" spans="1:12" x14ac:dyDescent="0.25">
      <c r="A84" s="918"/>
      <c r="B84" s="921"/>
      <c r="C84" s="922"/>
      <c r="D84" s="923"/>
      <c r="E84" s="921"/>
      <c r="F84" s="921"/>
      <c r="G84" s="921"/>
      <c r="H84" s="924" t="s">
        <v>33</v>
      </c>
      <c r="I84" s="924"/>
      <c r="J84" s="14" t="s">
        <v>31</v>
      </c>
      <c r="K84" s="14" t="s">
        <v>32</v>
      </c>
      <c r="L84" s="16">
        <v>616.86</v>
      </c>
    </row>
    <row r="85" spans="1:12" ht="24" x14ac:dyDescent="0.25">
      <c r="A85" s="918"/>
      <c r="B85" s="9" t="s">
        <v>34</v>
      </c>
      <c r="C85" s="13" t="s">
        <v>35</v>
      </c>
      <c r="D85" s="13" t="s">
        <v>36</v>
      </c>
      <c r="E85" s="13" t="s">
        <v>37</v>
      </c>
      <c r="F85" s="920"/>
      <c r="G85" s="920"/>
      <c r="H85" s="924" t="s">
        <v>38</v>
      </c>
      <c r="I85" s="924"/>
      <c r="J85" s="921" t="s">
        <v>31</v>
      </c>
      <c r="K85" s="921" t="s">
        <v>31</v>
      </c>
      <c r="L85" s="925">
        <v>0</v>
      </c>
    </row>
    <row r="86" spans="1:12" ht="22.8" x14ac:dyDescent="0.25">
      <c r="A86" s="918"/>
      <c r="B86" s="14" t="s">
        <v>39</v>
      </c>
      <c r="C86" s="14" t="s">
        <v>556</v>
      </c>
      <c r="D86" s="15">
        <v>43658</v>
      </c>
      <c r="E86" s="14" t="s">
        <v>4036</v>
      </c>
      <c r="F86" s="920"/>
      <c r="G86" s="920"/>
      <c r="H86" s="924"/>
      <c r="I86" s="924"/>
      <c r="J86" s="921"/>
      <c r="K86" s="921"/>
      <c r="L86" s="925"/>
    </row>
    <row r="87" spans="1:12" ht="24" x14ac:dyDescent="0.25">
      <c r="A87" s="918">
        <v>1915</v>
      </c>
      <c r="B87" s="9" t="s">
        <v>22</v>
      </c>
      <c r="C87" s="13" t="s">
        <v>23</v>
      </c>
      <c r="D87" s="13" t="s">
        <v>24</v>
      </c>
      <c r="E87" s="13" t="s">
        <v>25</v>
      </c>
      <c r="F87" s="919" t="s">
        <v>17</v>
      </c>
      <c r="G87" s="919"/>
      <c r="H87" s="920"/>
      <c r="I87" s="920"/>
      <c r="J87" s="920"/>
      <c r="K87" s="920"/>
      <c r="L87" s="920"/>
    </row>
    <row r="88" spans="1:12" x14ac:dyDescent="0.25">
      <c r="A88" s="918"/>
      <c r="B88" s="921" t="s">
        <v>5360</v>
      </c>
      <c r="C88" s="922" t="s">
        <v>5361</v>
      </c>
      <c r="D88" s="923">
        <v>43601</v>
      </c>
      <c r="E88" s="921" t="s">
        <v>1407</v>
      </c>
      <c r="F88" s="921" t="s">
        <v>210</v>
      </c>
      <c r="G88" s="921"/>
      <c r="H88" s="924" t="s">
        <v>30</v>
      </c>
      <c r="I88" s="924"/>
      <c r="J88" s="14" t="s">
        <v>32</v>
      </c>
      <c r="K88" s="14" t="s">
        <v>32</v>
      </c>
      <c r="L88" s="16">
        <v>1545.15</v>
      </c>
    </row>
    <row r="89" spans="1:12" x14ac:dyDescent="0.25">
      <c r="A89" s="918"/>
      <c r="B89" s="921"/>
      <c r="C89" s="922"/>
      <c r="D89" s="923"/>
      <c r="E89" s="921"/>
      <c r="F89" s="921"/>
      <c r="G89" s="921"/>
      <c r="H89" s="924" t="s">
        <v>33</v>
      </c>
      <c r="I89" s="924"/>
      <c r="J89" s="921" t="s">
        <v>31</v>
      </c>
      <c r="K89" s="921" t="s">
        <v>31</v>
      </c>
      <c r="L89" s="925">
        <v>0</v>
      </c>
    </row>
    <row r="90" spans="1:12" x14ac:dyDescent="0.25">
      <c r="A90" s="918"/>
      <c r="B90" s="921"/>
      <c r="C90" s="922"/>
      <c r="D90" s="923"/>
      <c r="E90" s="921"/>
      <c r="F90" s="921"/>
      <c r="G90" s="921"/>
      <c r="H90" s="924"/>
      <c r="I90" s="924"/>
      <c r="J90" s="921"/>
      <c r="K90" s="921"/>
      <c r="L90" s="925"/>
    </row>
    <row r="91" spans="1:12" ht="24" x14ac:dyDescent="0.25">
      <c r="A91" s="918"/>
      <c r="B91" s="9" t="s">
        <v>34</v>
      </c>
      <c r="C91" s="13" t="s">
        <v>35</v>
      </c>
      <c r="D91" s="13" t="s">
        <v>36</v>
      </c>
      <c r="E91" s="13" t="s">
        <v>37</v>
      </c>
      <c r="F91" s="920"/>
      <c r="G91" s="920"/>
      <c r="H91" s="924" t="s">
        <v>38</v>
      </c>
      <c r="I91" s="924"/>
      <c r="J91" s="921" t="s">
        <v>31</v>
      </c>
      <c r="K91" s="921" t="s">
        <v>32</v>
      </c>
      <c r="L91" s="925">
        <v>1431</v>
      </c>
    </row>
    <row r="92" spans="1:12" ht="22.8" x14ac:dyDescent="0.25">
      <c r="A92" s="918"/>
      <c r="B92" s="14" t="s">
        <v>388</v>
      </c>
      <c r="C92" s="14" t="s">
        <v>210</v>
      </c>
      <c r="D92" s="15">
        <v>43609</v>
      </c>
      <c r="E92" s="14" t="s">
        <v>5362</v>
      </c>
      <c r="F92" s="920"/>
      <c r="G92" s="920"/>
      <c r="H92" s="924"/>
      <c r="I92" s="924"/>
      <c r="J92" s="921"/>
      <c r="K92" s="921"/>
      <c r="L92" s="925"/>
    </row>
    <row r="93" spans="1:12" ht="24" x14ac:dyDescent="0.25">
      <c r="A93" s="918">
        <v>1916</v>
      </c>
      <c r="B93" s="9" t="s">
        <v>22</v>
      </c>
      <c r="C93" s="13" t="s">
        <v>23</v>
      </c>
      <c r="D93" s="13" t="s">
        <v>24</v>
      </c>
      <c r="E93" s="13" t="s">
        <v>25</v>
      </c>
      <c r="F93" s="919" t="s">
        <v>17</v>
      </c>
      <c r="G93" s="919"/>
      <c r="H93" s="920"/>
      <c r="I93" s="920"/>
      <c r="J93" s="920"/>
      <c r="K93" s="920"/>
      <c r="L93" s="920"/>
    </row>
    <row r="94" spans="1:12" x14ac:dyDescent="0.25">
      <c r="A94" s="918"/>
      <c r="B94" s="921" t="s">
        <v>5360</v>
      </c>
      <c r="C94" s="922" t="s">
        <v>5363</v>
      </c>
      <c r="D94" s="923">
        <v>43719</v>
      </c>
      <c r="E94" s="921" t="s">
        <v>638</v>
      </c>
      <c r="F94" s="921" t="s">
        <v>1571</v>
      </c>
      <c r="G94" s="921"/>
      <c r="H94" s="924" t="s">
        <v>30</v>
      </c>
      <c r="I94" s="924"/>
      <c r="J94" s="14" t="s">
        <v>31</v>
      </c>
      <c r="K94" s="14" t="s">
        <v>32</v>
      </c>
      <c r="L94" s="16">
        <v>1066.6400000000001</v>
      </c>
    </row>
    <row r="95" spans="1:12" x14ac:dyDescent="0.25">
      <c r="A95" s="918"/>
      <c r="B95" s="921"/>
      <c r="C95" s="922"/>
      <c r="D95" s="923"/>
      <c r="E95" s="921"/>
      <c r="F95" s="921"/>
      <c r="G95" s="921"/>
      <c r="H95" s="924" t="s">
        <v>33</v>
      </c>
      <c r="I95" s="924"/>
      <c r="J95" s="14" t="s">
        <v>31</v>
      </c>
      <c r="K95" s="14" t="s">
        <v>32</v>
      </c>
      <c r="L95" s="16">
        <v>1321.39</v>
      </c>
    </row>
    <row r="96" spans="1:12" ht="24" x14ac:dyDescent="0.25">
      <c r="A96" s="918"/>
      <c r="B96" s="9" t="s">
        <v>34</v>
      </c>
      <c r="C96" s="13" t="s">
        <v>35</v>
      </c>
      <c r="D96" s="13" t="s">
        <v>36</v>
      </c>
      <c r="E96" s="13" t="s">
        <v>37</v>
      </c>
      <c r="F96" s="920"/>
      <c r="G96" s="920"/>
      <c r="H96" s="924" t="s">
        <v>38</v>
      </c>
      <c r="I96" s="924"/>
      <c r="J96" s="921" t="s">
        <v>31</v>
      </c>
      <c r="K96" s="921" t="s">
        <v>31</v>
      </c>
      <c r="L96" s="925">
        <v>0</v>
      </c>
    </row>
    <row r="97" spans="1:12" ht="22.8" x14ac:dyDescent="0.25">
      <c r="A97" s="918"/>
      <c r="B97" s="14" t="s">
        <v>388</v>
      </c>
      <c r="C97" s="14" t="s">
        <v>1571</v>
      </c>
      <c r="D97" s="15">
        <v>43728</v>
      </c>
      <c r="E97" s="14" t="s">
        <v>2397</v>
      </c>
      <c r="F97" s="920"/>
      <c r="G97" s="920"/>
      <c r="H97" s="924"/>
      <c r="I97" s="924"/>
      <c r="J97" s="921"/>
      <c r="K97" s="921"/>
      <c r="L97" s="925"/>
    </row>
    <row r="98" spans="1:12" ht="24" x14ac:dyDescent="0.25">
      <c r="A98" s="918">
        <v>1917</v>
      </c>
      <c r="B98" s="9" t="s">
        <v>22</v>
      </c>
      <c r="C98" s="13" t="s">
        <v>23</v>
      </c>
      <c r="D98" s="13" t="s">
        <v>24</v>
      </c>
      <c r="E98" s="13" t="s">
        <v>25</v>
      </c>
      <c r="F98" s="919" t="s">
        <v>17</v>
      </c>
      <c r="G98" s="919"/>
      <c r="H98" s="920"/>
      <c r="I98" s="920"/>
      <c r="J98" s="920"/>
      <c r="K98" s="920"/>
      <c r="L98" s="920"/>
    </row>
    <row r="99" spans="1:12" x14ac:dyDescent="0.25">
      <c r="A99" s="918"/>
      <c r="B99" s="921" t="s">
        <v>5364</v>
      </c>
      <c r="C99" s="922" t="s">
        <v>5365</v>
      </c>
      <c r="D99" s="923">
        <v>43721</v>
      </c>
      <c r="E99" s="921" t="s">
        <v>1575</v>
      </c>
      <c r="F99" s="921" t="s">
        <v>1576</v>
      </c>
      <c r="G99" s="921"/>
      <c r="H99" s="924" t="s">
        <v>30</v>
      </c>
      <c r="I99" s="924"/>
      <c r="J99" s="14" t="s">
        <v>31</v>
      </c>
      <c r="K99" s="14" t="s">
        <v>32</v>
      </c>
      <c r="L99" s="16">
        <v>188</v>
      </c>
    </row>
    <row r="100" spans="1:12" x14ac:dyDescent="0.25">
      <c r="A100" s="918"/>
      <c r="B100" s="921"/>
      <c r="C100" s="922"/>
      <c r="D100" s="923"/>
      <c r="E100" s="921"/>
      <c r="F100" s="921"/>
      <c r="G100" s="921"/>
      <c r="H100" s="924" t="s">
        <v>33</v>
      </c>
      <c r="I100" s="924"/>
      <c r="J100" s="14" t="s">
        <v>31</v>
      </c>
      <c r="K100" s="14" t="s">
        <v>32</v>
      </c>
      <c r="L100" s="16">
        <v>834.25</v>
      </c>
    </row>
    <row r="101" spans="1:12" ht="24" x14ac:dyDescent="0.25">
      <c r="A101" s="918"/>
      <c r="B101" s="9" t="s">
        <v>34</v>
      </c>
      <c r="C101" s="13" t="s">
        <v>35</v>
      </c>
      <c r="D101" s="13" t="s">
        <v>36</v>
      </c>
      <c r="E101" s="13" t="s">
        <v>37</v>
      </c>
      <c r="F101" s="920"/>
      <c r="G101" s="920"/>
      <c r="H101" s="924" t="s">
        <v>38</v>
      </c>
      <c r="I101" s="924"/>
      <c r="J101" s="921" t="s">
        <v>31</v>
      </c>
      <c r="K101" s="921" t="s">
        <v>32</v>
      </c>
      <c r="L101" s="925">
        <v>100</v>
      </c>
    </row>
    <row r="102" spans="1:12" ht="22.8" x14ac:dyDescent="0.25">
      <c r="A102" s="918"/>
      <c r="B102" s="14" t="s">
        <v>323</v>
      </c>
      <c r="C102" s="14" t="s">
        <v>1576</v>
      </c>
      <c r="D102" s="15">
        <v>43723</v>
      </c>
      <c r="E102" s="14" t="s">
        <v>2945</v>
      </c>
      <c r="F102" s="920"/>
      <c r="G102" s="920"/>
      <c r="H102" s="924"/>
      <c r="I102" s="924"/>
      <c r="J102" s="921"/>
      <c r="K102" s="921"/>
      <c r="L102" s="925"/>
    </row>
    <row r="103" spans="1:12" ht="24" x14ac:dyDescent="0.25">
      <c r="A103" s="918">
        <v>1918</v>
      </c>
      <c r="B103" s="9" t="s">
        <v>22</v>
      </c>
      <c r="C103" s="13" t="s">
        <v>23</v>
      </c>
      <c r="D103" s="13" t="s">
        <v>24</v>
      </c>
      <c r="E103" s="13" t="s">
        <v>25</v>
      </c>
      <c r="F103" s="919" t="s">
        <v>17</v>
      </c>
      <c r="G103" s="919"/>
      <c r="H103" s="920"/>
      <c r="I103" s="920"/>
      <c r="J103" s="920"/>
      <c r="K103" s="920"/>
      <c r="L103" s="920"/>
    </row>
    <row r="104" spans="1:12" x14ac:dyDescent="0.25">
      <c r="A104" s="918"/>
      <c r="B104" s="921" t="s">
        <v>5366</v>
      </c>
      <c r="C104" s="922" t="s">
        <v>5367</v>
      </c>
      <c r="D104" s="923">
        <v>43602</v>
      </c>
      <c r="E104" s="921" t="s">
        <v>436</v>
      </c>
      <c r="F104" s="921" t="s">
        <v>5368</v>
      </c>
      <c r="G104" s="921"/>
      <c r="H104" s="924" t="s">
        <v>30</v>
      </c>
      <c r="I104" s="924"/>
      <c r="J104" s="14" t="s">
        <v>31</v>
      </c>
      <c r="K104" s="14" t="s">
        <v>32</v>
      </c>
      <c r="L104" s="16">
        <v>852</v>
      </c>
    </row>
    <row r="105" spans="1:12" x14ac:dyDescent="0.25">
      <c r="A105" s="918"/>
      <c r="B105" s="921"/>
      <c r="C105" s="922"/>
      <c r="D105" s="923"/>
      <c r="E105" s="921"/>
      <c r="F105" s="921"/>
      <c r="G105" s="921"/>
      <c r="H105" s="924" t="s">
        <v>33</v>
      </c>
      <c r="I105" s="924"/>
      <c r="J105" s="921" t="s">
        <v>31</v>
      </c>
      <c r="K105" s="921" t="s">
        <v>32</v>
      </c>
      <c r="L105" s="925">
        <v>1624.53</v>
      </c>
    </row>
    <row r="106" spans="1:12" x14ac:dyDescent="0.25">
      <c r="A106" s="918"/>
      <c r="B106" s="921"/>
      <c r="C106" s="922"/>
      <c r="D106" s="923"/>
      <c r="E106" s="921"/>
      <c r="F106" s="921"/>
      <c r="G106" s="921"/>
      <c r="H106" s="924"/>
      <c r="I106" s="924"/>
      <c r="J106" s="921"/>
      <c r="K106" s="921"/>
      <c r="L106" s="925"/>
    </row>
    <row r="107" spans="1:12" ht="24" x14ac:dyDescent="0.25">
      <c r="A107" s="918"/>
      <c r="B107" s="9" t="s">
        <v>34</v>
      </c>
      <c r="C107" s="13" t="s">
        <v>35</v>
      </c>
      <c r="D107" s="13" t="s">
        <v>36</v>
      </c>
      <c r="E107" s="13" t="s">
        <v>37</v>
      </c>
      <c r="F107" s="920"/>
      <c r="G107" s="920"/>
      <c r="H107" s="924" t="s">
        <v>38</v>
      </c>
      <c r="I107" s="924"/>
      <c r="J107" s="921" t="s">
        <v>31</v>
      </c>
      <c r="K107" s="921" t="s">
        <v>32</v>
      </c>
      <c r="L107" s="925">
        <v>600</v>
      </c>
    </row>
    <row r="108" spans="1:12" ht="22.8" x14ac:dyDescent="0.25">
      <c r="A108" s="918"/>
      <c r="B108" s="14" t="s">
        <v>1071</v>
      </c>
      <c r="C108" s="14" t="s">
        <v>5368</v>
      </c>
      <c r="D108" s="15">
        <v>43609</v>
      </c>
      <c r="E108" s="14" t="s">
        <v>660</v>
      </c>
      <c r="F108" s="920"/>
      <c r="G108" s="920"/>
      <c r="H108" s="924"/>
      <c r="I108" s="924"/>
      <c r="J108" s="921"/>
      <c r="K108" s="921"/>
      <c r="L108" s="925"/>
    </row>
    <row r="109" spans="1:12" ht="24" x14ac:dyDescent="0.25">
      <c r="A109" s="918">
        <v>1919</v>
      </c>
      <c r="B109" s="9" t="s">
        <v>22</v>
      </c>
      <c r="C109" s="13" t="s">
        <v>23</v>
      </c>
      <c r="D109" s="13" t="s">
        <v>24</v>
      </c>
      <c r="E109" s="13" t="s">
        <v>25</v>
      </c>
      <c r="F109" s="919" t="s">
        <v>17</v>
      </c>
      <c r="G109" s="919"/>
      <c r="H109" s="920"/>
      <c r="I109" s="920"/>
      <c r="J109" s="920"/>
      <c r="K109" s="920"/>
      <c r="L109" s="920"/>
    </row>
    <row r="110" spans="1:12" x14ac:dyDescent="0.25">
      <c r="A110" s="918"/>
      <c r="B110" s="921" t="s">
        <v>5366</v>
      </c>
      <c r="C110" s="922" t="s">
        <v>5369</v>
      </c>
      <c r="D110" s="923">
        <v>43726</v>
      </c>
      <c r="E110" s="921" t="s">
        <v>1069</v>
      </c>
      <c r="F110" s="921" t="s">
        <v>3051</v>
      </c>
      <c r="G110" s="921"/>
      <c r="H110" s="924" t="s">
        <v>30</v>
      </c>
      <c r="I110" s="924"/>
      <c r="J110" s="14" t="s">
        <v>31</v>
      </c>
      <c r="K110" s="14" t="s">
        <v>31</v>
      </c>
      <c r="L110" s="16">
        <v>0</v>
      </c>
    </row>
    <row r="111" spans="1:12" x14ac:dyDescent="0.25">
      <c r="A111" s="918"/>
      <c r="B111" s="921"/>
      <c r="C111" s="922"/>
      <c r="D111" s="923"/>
      <c r="E111" s="921"/>
      <c r="F111" s="921"/>
      <c r="G111" s="921"/>
      <c r="H111" s="924" t="s">
        <v>33</v>
      </c>
      <c r="I111" s="924"/>
      <c r="J111" s="14" t="s">
        <v>31</v>
      </c>
      <c r="K111" s="14" t="s">
        <v>31</v>
      </c>
      <c r="L111" s="16">
        <v>0</v>
      </c>
    </row>
    <row r="112" spans="1:12" ht="24" x14ac:dyDescent="0.25">
      <c r="A112" s="918"/>
      <c r="B112" s="9" t="s">
        <v>34</v>
      </c>
      <c r="C112" s="13" t="s">
        <v>35</v>
      </c>
      <c r="D112" s="13" t="s">
        <v>36</v>
      </c>
      <c r="E112" s="13" t="s">
        <v>37</v>
      </c>
      <c r="F112" s="920"/>
      <c r="G112" s="920"/>
      <c r="H112" s="924" t="s">
        <v>38</v>
      </c>
      <c r="I112" s="924"/>
      <c r="J112" s="921" t="s">
        <v>31</v>
      </c>
      <c r="K112" s="921" t="s">
        <v>32</v>
      </c>
      <c r="L112" s="925">
        <v>395</v>
      </c>
    </row>
    <row r="113" spans="1:12" ht="22.8" x14ac:dyDescent="0.25">
      <c r="A113" s="918"/>
      <c r="B113" s="14" t="s">
        <v>1071</v>
      </c>
      <c r="C113" s="14" t="s">
        <v>3051</v>
      </c>
      <c r="D113" s="15">
        <v>43732</v>
      </c>
      <c r="E113" s="14" t="s">
        <v>2128</v>
      </c>
      <c r="F113" s="920"/>
      <c r="G113" s="920"/>
      <c r="H113" s="924"/>
      <c r="I113" s="924"/>
      <c r="J113" s="921"/>
      <c r="K113" s="921"/>
      <c r="L113" s="925"/>
    </row>
    <row r="114" spans="1:12" ht="24" x14ac:dyDescent="0.25">
      <c r="A114" s="918">
        <v>1920</v>
      </c>
      <c r="B114" s="9" t="s">
        <v>22</v>
      </c>
      <c r="C114" s="13" t="s">
        <v>23</v>
      </c>
      <c r="D114" s="13" t="s">
        <v>24</v>
      </c>
      <c r="E114" s="13" t="s">
        <v>25</v>
      </c>
      <c r="F114" s="919" t="s">
        <v>17</v>
      </c>
      <c r="G114" s="919"/>
      <c r="H114" s="920"/>
      <c r="I114" s="920"/>
      <c r="J114" s="920"/>
      <c r="K114" s="920"/>
      <c r="L114" s="920"/>
    </row>
    <row r="115" spans="1:12" x14ac:dyDescent="0.25">
      <c r="A115" s="918"/>
      <c r="B115" s="921" t="s">
        <v>5370</v>
      </c>
      <c r="C115" s="922" t="s">
        <v>5371</v>
      </c>
      <c r="D115" s="923">
        <v>43596</v>
      </c>
      <c r="E115" s="921" t="s">
        <v>1849</v>
      </c>
      <c r="F115" s="921" t="s">
        <v>5372</v>
      </c>
      <c r="G115" s="921"/>
      <c r="H115" s="924" t="s">
        <v>30</v>
      </c>
      <c r="I115" s="924"/>
      <c r="J115" s="14" t="s">
        <v>31</v>
      </c>
      <c r="K115" s="14" t="s">
        <v>32</v>
      </c>
      <c r="L115" s="16">
        <v>433.88</v>
      </c>
    </row>
    <row r="116" spans="1:12" x14ac:dyDescent="0.25">
      <c r="A116" s="918"/>
      <c r="B116" s="921"/>
      <c r="C116" s="922"/>
      <c r="D116" s="923"/>
      <c r="E116" s="921"/>
      <c r="F116" s="921"/>
      <c r="G116" s="921"/>
      <c r="H116" s="924" t="s">
        <v>33</v>
      </c>
      <c r="I116" s="924"/>
      <c r="J116" s="14" t="s">
        <v>31</v>
      </c>
      <c r="K116" s="14" t="s">
        <v>32</v>
      </c>
      <c r="L116" s="16">
        <v>1084.23</v>
      </c>
    </row>
    <row r="117" spans="1:12" ht="24" x14ac:dyDescent="0.25">
      <c r="A117" s="918"/>
      <c r="B117" s="9" t="s">
        <v>34</v>
      </c>
      <c r="C117" s="13" t="s">
        <v>35</v>
      </c>
      <c r="D117" s="13" t="s">
        <v>36</v>
      </c>
      <c r="E117" s="13" t="s">
        <v>37</v>
      </c>
      <c r="F117" s="920"/>
      <c r="G117" s="920"/>
      <c r="H117" s="924" t="s">
        <v>38</v>
      </c>
      <c r="I117" s="924"/>
      <c r="J117" s="921" t="s">
        <v>31</v>
      </c>
      <c r="K117" s="921" t="s">
        <v>32</v>
      </c>
      <c r="L117" s="925">
        <v>850</v>
      </c>
    </row>
    <row r="118" spans="1:12" ht="22.8" x14ac:dyDescent="0.25">
      <c r="A118" s="918"/>
      <c r="B118" s="14" t="s">
        <v>229</v>
      </c>
      <c r="C118" s="14" t="s">
        <v>5372</v>
      </c>
      <c r="D118" s="15">
        <v>43604</v>
      </c>
      <c r="E118" s="14" t="s">
        <v>5373</v>
      </c>
      <c r="F118" s="920"/>
      <c r="G118" s="920"/>
      <c r="H118" s="924"/>
      <c r="I118" s="924"/>
      <c r="J118" s="921"/>
      <c r="K118" s="921"/>
      <c r="L118" s="925"/>
    </row>
    <row r="119" spans="1:12" ht="24" x14ac:dyDescent="0.25">
      <c r="A119" s="918">
        <v>1921</v>
      </c>
      <c r="B119" s="9" t="s">
        <v>22</v>
      </c>
      <c r="C119" s="13" t="s">
        <v>23</v>
      </c>
      <c r="D119" s="13" t="s">
        <v>24</v>
      </c>
      <c r="E119" s="13" t="s">
        <v>25</v>
      </c>
      <c r="F119" s="919" t="s">
        <v>17</v>
      </c>
      <c r="G119" s="919"/>
      <c r="H119" s="920"/>
      <c r="I119" s="920"/>
      <c r="J119" s="920"/>
      <c r="K119" s="920"/>
      <c r="L119" s="920"/>
    </row>
    <row r="120" spans="1:12" x14ac:dyDescent="0.25">
      <c r="A120" s="918"/>
      <c r="B120" s="921" t="s">
        <v>5370</v>
      </c>
      <c r="C120" s="922" t="s">
        <v>5374</v>
      </c>
      <c r="D120" s="923">
        <v>43644</v>
      </c>
      <c r="E120" s="921" t="s">
        <v>533</v>
      </c>
      <c r="F120" s="921" t="s">
        <v>5375</v>
      </c>
      <c r="G120" s="921"/>
      <c r="H120" s="924" t="s">
        <v>30</v>
      </c>
      <c r="I120" s="924"/>
      <c r="J120" s="14" t="s">
        <v>31</v>
      </c>
      <c r="K120" s="14" t="s">
        <v>31</v>
      </c>
      <c r="L120" s="16">
        <v>0</v>
      </c>
    </row>
    <row r="121" spans="1:12" x14ac:dyDescent="0.25">
      <c r="A121" s="918"/>
      <c r="B121" s="921"/>
      <c r="C121" s="922"/>
      <c r="D121" s="923"/>
      <c r="E121" s="921"/>
      <c r="F121" s="921"/>
      <c r="G121" s="921"/>
      <c r="H121" s="924" t="s">
        <v>33</v>
      </c>
      <c r="I121" s="924"/>
      <c r="J121" s="921" t="s">
        <v>31</v>
      </c>
      <c r="K121" s="921" t="s">
        <v>31</v>
      </c>
      <c r="L121" s="925">
        <v>0</v>
      </c>
    </row>
    <row r="122" spans="1:12" x14ac:dyDescent="0.25">
      <c r="A122" s="918"/>
      <c r="B122" s="921"/>
      <c r="C122" s="922"/>
      <c r="D122" s="923"/>
      <c r="E122" s="921"/>
      <c r="F122" s="921"/>
      <c r="G122" s="921"/>
      <c r="H122" s="924"/>
      <c r="I122" s="924"/>
      <c r="J122" s="921"/>
      <c r="K122" s="921"/>
      <c r="L122" s="925"/>
    </row>
    <row r="123" spans="1:12" ht="24" x14ac:dyDescent="0.25">
      <c r="A123" s="918"/>
      <c r="B123" s="9" t="s">
        <v>34</v>
      </c>
      <c r="C123" s="13" t="s">
        <v>35</v>
      </c>
      <c r="D123" s="13" t="s">
        <v>36</v>
      </c>
      <c r="E123" s="13" t="s">
        <v>37</v>
      </c>
      <c r="F123" s="920"/>
      <c r="G123" s="920"/>
      <c r="H123" s="924" t="s">
        <v>38</v>
      </c>
      <c r="I123" s="924"/>
      <c r="J123" s="921" t="s">
        <v>31</v>
      </c>
      <c r="K123" s="921" t="s">
        <v>32</v>
      </c>
      <c r="L123" s="925">
        <v>569</v>
      </c>
    </row>
    <row r="124" spans="1:12" ht="22.8" x14ac:dyDescent="0.25">
      <c r="A124" s="918"/>
      <c r="B124" s="14" t="s">
        <v>229</v>
      </c>
      <c r="C124" s="14" t="s">
        <v>5375</v>
      </c>
      <c r="D124" s="15">
        <v>43661</v>
      </c>
      <c r="E124" s="14" t="s">
        <v>5376</v>
      </c>
      <c r="F124" s="920"/>
      <c r="G124" s="920"/>
      <c r="H124" s="924"/>
      <c r="I124" s="924"/>
      <c r="J124" s="921"/>
      <c r="K124" s="921"/>
      <c r="L124" s="925"/>
    </row>
    <row r="125" spans="1:12" ht="24" x14ac:dyDescent="0.25">
      <c r="A125" s="918">
        <v>1922</v>
      </c>
      <c r="B125" s="9" t="s">
        <v>22</v>
      </c>
      <c r="C125" s="13" t="s">
        <v>23</v>
      </c>
      <c r="D125" s="13" t="s">
        <v>24</v>
      </c>
      <c r="E125" s="13" t="s">
        <v>25</v>
      </c>
      <c r="F125" s="919" t="s">
        <v>17</v>
      </c>
      <c r="G125" s="919"/>
      <c r="H125" s="920"/>
      <c r="I125" s="920"/>
      <c r="J125" s="920"/>
      <c r="K125" s="920"/>
      <c r="L125" s="920"/>
    </row>
    <row r="126" spans="1:12" x14ac:dyDescent="0.25">
      <c r="A126" s="918"/>
      <c r="B126" s="921" t="s">
        <v>5370</v>
      </c>
      <c r="C126" s="922" t="s">
        <v>5377</v>
      </c>
      <c r="D126" s="923">
        <v>43721</v>
      </c>
      <c r="E126" s="921" t="s">
        <v>3094</v>
      </c>
      <c r="F126" s="921" t="s">
        <v>5378</v>
      </c>
      <c r="G126" s="921"/>
      <c r="H126" s="924" t="s">
        <v>30</v>
      </c>
      <c r="I126" s="924"/>
      <c r="J126" s="14" t="s">
        <v>31</v>
      </c>
      <c r="K126" s="14" t="s">
        <v>32</v>
      </c>
      <c r="L126" s="16">
        <v>435.73</v>
      </c>
    </row>
    <row r="127" spans="1:12" x14ac:dyDescent="0.25">
      <c r="A127" s="918"/>
      <c r="B127" s="921"/>
      <c r="C127" s="922"/>
      <c r="D127" s="923"/>
      <c r="E127" s="921"/>
      <c r="F127" s="921"/>
      <c r="G127" s="921"/>
      <c r="H127" s="924" t="s">
        <v>33</v>
      </c>
      <c r="I127" s="924"/>
      <c r="J127" s="921" t="s">
        <v>31</v>
      </c>
      <c r="K127" s="921" t="s">
        <v>32</v>
      </c>
      <c r="L127" s="925">
        <v>1460.81</v>
      </c>
    </row>
    <row r="128" spans="1:12" x14ac:dyDescent="0.25">
      <c r="A128" s="918"/>
      <c r="B128" s="921"/>
      <c r="C128" s="922"/>
      <c r="D128" s="923"/>
      <c r="E128" s="921"/>
      <c r="F128" s="921"/>
      <c r="G128" s="921"/>
      <c r="H128" s="924"/>
      <c r="I128" s="924"/>
      <c r="J128" s="921"/>
      <c r="K128" s="921"/>
      <c r="L128" s="925"/>
    </row>
    <row r="129" spans="1:12" ht="24" x14ac:dyDescent="0.25">
      <c r="A129" s="918"/>
      <c r="B129" s="9" t="s">
        <v>34</v>
      </c>
      <c r="C129" s="13" t="s">
        <v>35</v>
      </c>
      <c r="D129" s="13" t="s">
        <v>36</v>
      </c>
      <c r="E129" s="13" t="s">
        <v>37</v>
      </c>
      <c r="F129" s="920"/>
      <c r="G129" s="920"/>
      <c r="H129" s="924" t="s">
        <v>38</v>
      </c>
      <c r="I129" s="924"/>
      <c r="J129" s="921" t="s">
        <v>31</v>
      </c>
      <c r="K129" s="921" t="s">
        <v>32</v>
      </c>
      <c r="L129" s="925">
        <v>20</v>
      </c>
    </row>
    <row r="130" spans="1:12" ht="22.8" x14ac:dyDescent="0.25">
      <c r="A130" s="918"/>
      <c r="B130" s="14" t="s">
        <v>229</v>
      </c>
      <c r="C130" s="14" t="s">
        <v>5378</v>
      </c>
      <c r="D130" s="15">
        <v>43730</v>
      </c>
      <c r="E130" s="14" t="s">
        <v>5379</v>
      </c>
      <c r="F130" s="920"/>
      <c r="G130" s="920"/>
      <c r="H130" s="924"/>
      <c r="I130" s="924"/>
      <c r="J130" s="921"/>
      <c r="K130" s="921"/>
      <c r="L130" s="925"/>
    </row>
    <row r="131" spans="1:12" ht="24" x14ac:dyDescent="0.25">
      <c r="A131" s="918">
        <v>1923</v>
      </c>
      <c r="B131" s="9" t="s">
        <v>22</v>
      </c>
      <c r="C131" s="13" t="s">
        <v>23</v>
      </c>
      <c r="D131" s="13" t="s">
        <v>24</v>
      </c>
      <c r="E131" s="13" t="s">
        <v>25</v>
      </c>
      <c r="F131" s="919" t="s">
        <v>17</v>
      </c>
      <c r="G131" s="919"/>
      <c r="H131" s="920"/>
      <c r="I131" s="920"/>
      <c r="J131" s="920"/>
      <c r="K131" s="920"/>
      <c r="L131" s="920"/>
    </row>
    <row r="132" spans="1:12" x14ac:dyDescent="0.25">
      <c r="A132" s="918"/>
      <c r="B132" s="921" t="s">
        <v>5370</v>
      </c>
      <c r="C132" s="922" t="s">
        <v>5377</v>
      </c>
      <c r="D132" s="923">
        <v>43721</v>
      </c>
      <c r="E132" s="921" t="s">
        <v>3094</v>
      </c>
      <c r="F132" s="921" t="s">
        <v>5380</v>
      </c>
      <c r="G132" s="921"/>
      <c r="H132" s="924" t="s">
        <v>30</v>
      </c>
      <c r="I132" s="924"/>
      <c r="J132" s="14" t="s">
        <v>31</v>
      </c>
      <c r="K132" s="14" t="s">
        <v>31</v>
      </c>
      <c r="L132" s="16">
        <v>0</v>
      </c>
    </row>
    <row r="133" spans="1:12" x14ac:dyDescent="0.25">
      <c r="A133" s="918"/>
      <c r="B133" s="921"/>
      <c r="C133" s="922"/>
      <c r="D133" s="923"/>
      <c r="E133" s="921"/>
      <c r="F133" s="921"/>
      <c r="G133" s="921"/>
      <c r="H133" s="924" t="s">
        <v>33</v>
      </c>
      <c r="I133" s="924"/>
      <c r="J133" s="921" t="s">
        <v>31</v>
      </c>
      <c r="K133" s="921" t="s">
        <v>32</v>
      </c>
      <c r="L133" s="925">
        <v>422.83</v>
      </c>
    </row>
    <row r="134" spans="1:12" x14ac:dyDescent="0.25">
      <c r="A134" s="918"/>
      <c r="B134" s="921"/>
      <c r="C134" s="922"/>
      <c r="D134" s="923"/>
      <c r="E134" s="921"/>
      <c r="F134" s="921"/>
      <c r="G134" s="921"/>
      <c r="H134" s="924"/>
      <c r="I134" s="924"/>
      <c r="J134" s="921"/>
      <c r="K134" s="921"/>
      <c r="L134" s="925"/>
    </row>
    <row r="135" spans="1:12" ht="24" x14ac:dyDescent="0.25">
      <c r="A135" s="918"/>
      <c r="B135" s="9" t="s">
        <v>34</v>
      </c>
      <c r="C135" s="13" t="s">
        <v>35</v>
      </c>
      <c r="D135" s="13" t="s">
        <v>36</v>
      </c>
      <c r="E135" s="13" t="s">
        <v>37</v>
      </c>
      <c r="F135" s="920"/>
      <c r="G135" s="920"/>
      <c r="H135" s="924" t="s">
        <v>38</v>
      </c>
      <c r="I135" s="924"/>
      <c r="J135" s="921" t="s">
        <v>31</v>
      </c>
      <c r="K135" s="921" t="s">
        <v>32</v>
      </c>
      <c r="L135" s="925">
        <v>280</v>
      </c>
    </row>
    <row r="136" spans="1:12" ht="22.8" x14ac:dyDescent="0.25">
      <c r="A136" s="918"/>
      <c r="B136" s="14" t="s">
        <v>229</v>
      </c>
      <c r="C136" s="14" t="s">
        <v>5380</v>
      </c>
      <c r="D136" s="15">
        <v>43730</v>
      </c>
      <c r="E136" s="14" t="s">
        <v>5379</v>
      </c>
      <c r="F136" s="920"/>
      <c r="G136" s="920"/>
      <c r="H136" s="924"/>
      <c r="I136" s="924"/>
      <c r="J136" s="921"/>
      <c r="K136" s="921"/>
      <c r="L136" s="925"/>
    </row>
    <row r="137" spans="1:12" ht="24" x14ac:dyDescent="0.25">
      <c r="A137" s="918">
        <v>1924</v>
      </c>
      <c r="B137" s="9" t="s">
        <v>22</v>
      </c>
      <c r="C137" s="13" t="s">
        <v>23</v>
      </c>
      <c r="D137" s="13" t="s">
        <v>24</v>
      </c>
      <c r="E137" s="13" t="s">
        <v>25</v>
      </c>
      <c r="F137" s="919" t="s">
        <v>17</v>
      </c>
      <c r="G137" s="919"/>
      <c r="H137" s="920"/>
      <c r="I137" s="920"/>
      <c r="J137" s="920"/>
      <c r="K137" s="920"/>
      <c r="L137" s="920"/>
    </row>
    <row r="138" spans="1:12" x14ac:dyDescent="0.25">
      <c r="A138" s="918"/>
      <c r="B138" s="921" t="s">
        <v>5370</v>
      </c>
      <c r="C138" s="922" t="s">
        <v>5381</v>
      </c>
      <c r="D138" s="923">
        <v>43736</v>
      </c>
      <c r="E138" s="921" t="s">
        <v>5382</v>
      </c>
      <c r="F138" s="921" t="s">
        <v>5378</v>
      </c>
      <c r="G138" s="921"/>
      <c r="H138" s="924" t="s">
        <v>30</v>
      </c>
      <c r="I138" s="924"/>
      <c r="J138" s="14" t="s">
        <v>31</v>
      </c>
      <c r="K138" s="14" t="s">
        <v>31</v>
      </c>
      <c r="L138" s="16">
        <v>0</v>
      </c>
    </row>
    <row r="139" spans="1:12" x14ac:dyDescent="0.25">
      <c r="A139" s="918"/>
      <c r="B139" s="921"/>
      <c r="C139" s="922"/>
      <c r="D139" s="923"/>
      <c r="E139" s="921"/>
      <c r="F139" s="921"/>
      <c r="G139" s="921"/>
      <c r="H139" s="924" t="s">
        <v>33</v>
      </c>
      <c r="I139" s="924"/>
      <c r="J139" s="14" t="s">
        <v>31</v>
      </c>
      <c r="K139" s="14" t="s">
        <v>31</v>
      </c>
      <c r="L139" s="16">
        <v>0</v>
      </c>
    </row>
    <row r="140" spans="1:12" ht="24" x14ac:dyDescent="0.25">
      <c r="A140" s="918"/>
      <c r="B140" s="9" t="s">
        <v>34</v>
      </c>
      <c r="C140" s="13" t="s">
        <v>35</v>
      </c>
      <c r="D140" s="13" t="s">
        <v>36</v>
      </c>
      <c r="E140" s="13" t="s">
        <v>37</v>
      </c>
      <c r="F140" s="920"/>
      <c r="G140" s="920"/>
      <c r="H140" s="924" t="s">
        <v>38</v>
      </c>
      <c r="I140" s="924"/>
      <c r="J140" s="921" t="s">
        <v>31</v>
      </c>
      <c r="K140" s="921" t="s">
        <v>32</v>
      </c>
      <c r="L140" s="925">
        <v>797.9</v>
      </c>
    </row>
    <row r="141" spans="1:12" ht="22.8" x14ac:dyDescent="0.25">
      <c r="A141" s="918"/>
      <c r="B141" s="14" t="s">
        <v>229</v>
      </c>
      <c r="C141" s="14" t="s">
        <v>5378</v>
      </c>
      <c r="D141" s="15">
        <v>43738</v>
      </c>
      <c r="E141" s="14" t="s">
        <v>433</v>
      </c>
      <c r="F141" s="920"/>
      <c r="G141" s="920"/>
      <c r="H141" s="924"/>
      <c r="I141" s="924"/>
      <c r="J141" s="921"/>
      <c r="K141" s="921"/>
      <c r="L141" s="925"/>
    </row>
    <row r="142" spans="1:12" ht="24" x14ac:dyDescent="0.25">
      <c r="A142" s="918">
        <v>1925</v>
      </c>
      <c r="B142" s="9" t="s">
        <v>22</v>
      </c>
      <c r="C142" s="13" t="s">
        <v>23</v>
      </c>
      <c r="D142" s="13" t="s">
        <v>24</v>
      </c>
      <c r="E142" s="13" t="s">
        <v>25</v>
      </c>
      <c r="F142" s="919" t="s">
        <v>17</v>
      </c>
      <c r="G142" s="919"/>
      <c r="H142" s="920"/>
      <c r="I142" s="920"/>
      <c r="J142" s="920"/>
      <c r="K142" s="920"/>
      <c r="L142" s="920"/>
    </row>
    <row r="143" spans="1:12" x14ac:dyDescent="0.25">
      <c r="A143" s="918"/>
      <c r="B143" s="921" t="s">
        <v>5383</v>
      </c>
      <c r="C143" s="922" t="s">
        <v>5384</v>
      </c>
      <c r="D143" s="923">
        <v>43600</v>
      </c>
      <c r="E143" s="921" t="s">
        <v>5385</v>
      </c>
      <c r="F143" s="921" t="s">
        <v>5386</v>
      </c>
      <c r="G143" s="921"/>
      <c r="H143" s="924" t="s">
        <v>30</v>
      </c>
      <c r="I143" s="924"/>
      <c r="J143" s="14" t="s">
        <v>31</v>
      </c>
      <c r="K143" s="14" t="s">
        <v>32</v>
      </c>
      <c r="L143" s="16">
        <v>1075.3700000000001</v>
      </c>
    </row>
    <row r="144" spans="1:12" x14ac:dyDescent="0.25">
      <c r="A144" s="918"/>
      <c r="B144" s="921"/>
      <c r="C144" s="922"/>
      <c r="D144" s="923"/>
      <c r="E144" s="921"/>
      <c r="F144" s="921"/>
      <c r="G144" s="921"/>
      <c r="H144" s="924" t="s">
        <v>33</v>
      </c>
      <c r="I144" s="924"/>
      <c r="J144" s="921" t="s">
        <v>31</v>
      </c>
      <c r="K144" s="921" t="s">
        <v>32</v>
      </c>
      <c r="L144" s="925">
        <v>471.34</v>
      </c>
    </row>
    <row r="145" spans="1:12" x14ac:dyDescent="0.25">
      <c r="A145" s="918"/>
      <c r="B145" s="921"/>
      <c r="C145" s="922"/>
      <c r="D145" s="923"/>
      <c r="E145" s="921"/>
      <c r="F145" s="921"/>
      <c r="G145" s="921"/>
      <c r="H145" s="924"/>
      <c r="I145" s="924"/>
      <c r="J145" s="921"/>
      <c r="K145" s="921"/>
      <c r="L145" s="925"/>
    </row>
    <row r="146" spans="1:12" ht="24" x14ac:dyDescent="0.25">
      <c r="A146" s="918"/>
      <c r="B146" s="9" t="s">
        <v>34</v>
      </c>
      <c r="C146" s="13" t="s">
        <v>35</v>
      </c>
      <c r="D146" s="13" t="s">
        <v>36</v>
      </c>
      <c r="E146" s="13" t="s">
        <v>37</v>
      </c>
      <c r="F146" s="920"/>
      <c r="G146" s="920"/>
      <c r="H146" s="924" t="s">
        <v>38</v>
      </c>
      <c r="I146" s="924"/>
      <c r="J146" s="921" t="s">
        <v>31</v>
      </c>
      <c r="K146" s="921" t="s">
        <v>31</v>
      </c>
      <c r="L146" s="925">
        <v>0</v>
      </c>
    </row>
    <row r="147" spans="1:12" ht="22.8" x14ac:dyDescent="0.25">
      <c r="A147" s="918"/>
      <c r="B147" s="14" t="s">
        <v>3975</v>
      </c>
      <c r="C147" s="14" t="s">
        <v>5386</v>
      </c>
      <c r="D147" s="15">
        <v>43604</v>
      </c>
      <c r="E147" s="14" t="s">
        <v>2747</v>
      </c>
      <c r="F147" s="920"/>
      <c r="G147" s="920"/>
      <c r="H147" s="924"/>
      <c r="I147" s="924"/>
      <c r="J147" s="921"/>
      <c r="K147" s="921"/>
      <c r="L147" s="925"/>
    </row>
    <row r="148" spans="1:12" ht="24" x14ac:dyDescent="0.25">
      <c r="A148" s="918">
        <v>1926</v>
      </c>
      <c r="B148" s="9" t="s">
        <v>22</v>
      </c>
      <c r="C148" s="13" t="s">
        <v>23</v>
      </c>
      <c r="D148" s="13" t="s">
        <v>24</v>
      </c>
      <c r="E148" s="13" t="s">
        <v>25</v>
      </c>
      <c r="F148" s="919" t="s">
        <v>17</v>
      </c>
      <c r="G148" s="919"/>
      <c r="H148" s="920"/>
      <c r="I148" s="920"/>
      <c r="J148" s="920"/>
      <c r="K148" s="920"/>
      <c r="L148" s="920"/>
    </row>
    <row r="149" spans="1:12" x14ac:dyDescent="0.25">
      <c r="A149" s="918"/>
      <c r="B149" s="921" t="s">
        <v>5387</v>
      </c>
      <c r="C149" s="922" t="s">
        <v>5388</v>
      </c>
      <c r="D149" s="923">
        <v>43634</v>
      </c>
      <c r="E149" s="921" t="s">
        <v>392</v>
      </c>
      <c r="F149" s="921" t="s">
        <v>1620</v>
      </c>
      <c r="G149" s="921"/>
      <c r="H149" s="924" t="s">
        <v>30</v>
      </c>
      <c r="I149" s="924"/>
      <c r="J149" s="14" t="s">
        <v>31</v>
      </c>
      <c r="K149" s="14" t="s">
        <v>32</v>
      </c>
      <c r="L149" s="16">
        <v>645</v>
      </c>
    </row>
    <row r="150" spans="1:12" x14ac:dyDescent="0.25">
      <c r="A150" s="918"/>
      <c r="B150" s="921"/>
      <c r="C150" s="922"/>
      <c r="D150" s="923"/>
      <c r="E150" s="921"/>
      <c r="F150" s="921"/>
      <c r="G150" s="921"/>
      <c r="H150" s="924" t="s">
        <v>33</v>
      </c>
      <c r="I150" s="924"/>
      <c r="J150" s="14" t="s">
        <v>31</v>
      </c>
      <c r="K150" s="14" t="s">
        <v>32</v>
      </c>
      <c r="L150" s="16">
        <v>1600</v>
      </c>
    </row>
    <row r="151" spans="1:12" ht="24" x14ac:dyDescent="0.25">
      <c r="A151" s="918"/>
      <c r="B151" s="9" t="s">
        <v>34</v>
      </c>
      <c r="C151" s="13" t="s">
        <v>35</v>
      </c>
      <c r="D151" s="13" t="s">
        <v>36</v>
      </c>
      <c r="E151" s="13" t="s">
        <v>37</v>
      </c>
      <c r="F151" s="920"/>
      <c r="G151" s="920"/>
      <c r="H151" s="924" t="s">
        <v>38</v>
      </c>
      <c r="I151" s="924"/>
      <c r="J151" s="921" t="s">
        <v>31</v>
      </c>
      <c r="K151" s="921" t="s">
        <v>32</v>
      </c>
      <c r="L151" s="925">
        <v>46</v>
      </c>
    </row>
    <row r="152" spans="1:12" ht="22.8" x14ac:dyDescent="0.25">
      <c r="A152" s="918"/>
      <c r="B152" s="14" t="s">
        <v>61</v>
      </c>
      <c r="C152" s="14" t="s">
        <v>1620</v>
      </c>
      <c r="D152" s="15">
        <v>43638</v>
      </c>
      <c r="E152" s="14" t="s">
        <v>5389</v>
      </c>
      <c r="F152" s="920"/>
      <c r="G152" s="920"/>
      <c r="H152" s="924"/>
      <c r="I152" s="924"/>
      <c r="J152" s="921"/>
      <c r="K152" s="921"/>
      <c r="L152" s="925"/>
    </row>
    <row r="153" spans="1:12" ht="24" x14ac:dyDescent="0.25">
      <c r="A153" s="918">
        <v>1927</v>
      </c>
      <c r="B153" s="9" t="s">
        <v>22</v>
      </c>
      <c r="C153" s="13" t="s">
        <v>23</v>
      </c>
      <c r="D153" s="13" t="s">
        <v>24</v>
      </c>
      <c r="E153" s="13" t="s">
        <v>25</v>
      </c>
      <c r="F153" s="919" t="s">
        <v>17</v>
      </c>
      <c r="G153" s="919"/>
      <c r="H153" s="920"/>
      <c r="I153" s="920"/>
      <c r="J153" s="920"/>
      <c r="K153" s="920"/>
      <c r="L153" s="920"/>
    </row>
    <row r="154" spans="1:12" x14ac:dyDescent="0.25">
      <c r="A154" s="918"/>
      <c r="B154" s="921" t="s">
        <v>5390</v>
      </c>
      <c r="C154" s="922" t="s">
        <v>5391</v>
      </c>
      <c r="D154" s="923">
        <v>43579</v>
      </c>
      <c r="E154" s="921" t="s">
        <v>298</v>
      </c>
      <c r="F154" s="921" t="s">
        <v>2114</v>
      </c>
      <c r="G154" s="921"/>
      <c r="H154" s="924" t="s">
        <v>30</v>
      </c>
      <c r="I154" s="924"/>
      <c r="J154" s="14" t="s">
        <v>31</v>
      </c>
      <c r="K154" s="14" t="s">
        <v>32</v>
      </c>
      <c r="L154" s="16">
        <v>363.64</v>
      </c>
    </row>
    <row r="155" spans="1:12" x14ac:dyDescent="0.25">
      <c r="A155" s="918"/>
      <c r="B155" s="921"/>
      <c r="C155" s="922"/>
      <c r="D155" s="923"/>
      <c r="E155" s="921"/>
      <c r="F155" s="921"/>
      <c r="G155" s="921"/>
      <c r="H155" s="924" t="s">
        <v>33</v>
      </c>
      <c r="I155" s="924"/>
      <c r="J155" s="14" t="s">
        <v>31</v>
      </c>
      <c r="K155" s="14" t="s">
        <v>32</v>
      </c>
      <c r="L155" s="16">
        <v>343.6</v>
      </c>
    </row>
    <row r="156" spans="1:12" ht="24" x14ac:dyDescent="0.25">
      <c r="A156" s="918"/>
      <c r="B156" s="9" t="s">
        <v>34</v>
      </c>
      <c r="C156" s="13" t="s">
        <v>35</v>
      </c>
      <c r="D156" s="13" t="s">
        <v>36</v>
      </c>
      <c r="E156" s="13" t="s">
        <v>37</v>
      </c>
      <c r="F156" s="920"/>
      <c r="G156" s="920"/>
      <c r="H156" s="924" t="s">
        <v>38</v>
      </c>
      <c r="I156" s="924"/>
      <c r="J156" s="921" t="s">
        <v>31</v>
      </c>
      <c r="K156" s="921" t="s">
        <v>32</v>
      </c>
      <c r="L156" s="925">
        <v>60</v>
      </c>
    </row>
    <row r="157" spans="1:12" ht="22.8" x14ac:dyDescent="0.25">
      <c r="A157" s="918"/>
      <c r="B157" s="14" t="s">
        <v>39</v>
      </c>
      <c r="C157" s="14" t="s">
        <v>2114</v>
      </c>
      <c r="D157" s="15">
        <v>43580</v>
      </c>
      <c r="E157" s="14" t="s">
        <v>2115</v>
      </c>
      <c r="F157" s="920"/>
      <c r="G157" s="920"/>
      <c r="H157" s="924"/>
      <c r="I157" s="924"/>
      <c r="J157" s="921"/>
      <c r="K157" s="921"/>
      <c r="L157" s="925"/>
    </row>
    <row r="158" spans="1:12" ht="24" x14ac:dyDescent="0.25">
      <c r="A158" s="918">
        <v>1928</v>
      </c>
      <c r="B158" s="9" t="s">
        <v>22</v>
      </c>
      <c r="C158" s="13" t="s">
        <v>23</v>
      </c>
      <c r="D158" s="13" t="s">
        <v>24</v>
      </c>
      <c r="E158" s="13" t="s">
        <v>25</v>
      </c>
      <c r="F158" s="919" t="s">
        <v>17</v>
      </c>
      <c r="G158" s="919"/>
      <c r="H158" s="920"/>
      <c r="I158" s="920"/>
      <c r="J158" s="920"/>
      <c r="K158" s="920"/>
      <c r="L158" s="920"/>
    </row>
    <row r="159" spans="1:12" x14ac:dyDescent="0.25">
      <c r="A159" s="918"/>
      <c r="B159" s="921" t="s">
        <v>5392</v>
      </c>
      <c r="C159" s="922" t="s">
        <v>5393</v>
      </c>
      <c r="D159" s="923">
        <v>43679</v>
      </c>
      <c r="E159" s="921" t="s">
        <v>5394</v>
      </c>
      <c r="F159" s="921" t="s">
        <v>5395</v>
      </c>
      <c r="G159" s="921"/>
      <c r="H159" s="924" t="s">
        <v>30</v>
      </c>
      <c r="I159" s="924"/>
      <c r="J159" s="14" t="s">
        <v>31</v>
      </c>
      <c r="K159" s="14" t="s">
        <v>32</v>
      </c>
      <c r="L159" s="16">
        <v>294.12</v>
      </c>
    </row>
    <row r="160" spans="1:12" x14ac:dyDescent="0.25">
      <c r="A160" s="918"/>
      <c r="B160" s="921"/>
      <c r="C160" s="922"/>
      <c r="D160" s="923"/>
      <c r="E160" s="921"/>
      <c r="F160" s="921"/>
      <c r="G160" s="921"/>
      <c r="H160" s="924" t="s">
        <v>33</v>
      </c>
      <c r="I160" s="924"/>
      <c r="J160" s="14" t="s">
        <v>31</v>
      </c>
      <c r="K160" s="14" t="s">
        <v>31</v>
      </c>
      <c r="L160" s="16">
        <v>0</v>
      </c>
    </row>
    <row r="161" spans="1:12" ht="24" x14ac:dyDescent="0.25">
      <c r="A161" s="918"/>
      <c r="B161" s="9" t="s">
        <v>34</v>
      </c>
      <c r="C161" s="13" t="s">
        <v>35</v>
      </c>
      <c r="D161" s="13" t="s">
        <v>36</v>
      </c>
      <c r="E161" s="13" t="s">
        <v>37</v>
      </c>
      <c r="F161" s="920"/>
      <c r="G161" s="920"/>
      <c r="H161" s="924" t="s">
        <v>38</v>
      </c>
      <c r="I161" s="924"/>
      <c r="J161" s="921" t="s">
        <v>31</v>
      </c>
      <c r="K161" s="921" t="s">
        <v>32</v>
      </c>
      <c r="L161" s="925">
        <v>250</v>
      </c>
    </row>
    <row r="162" spans="1:12" ht="22.8" x14ac:dyDescent="0.25">
      <c r="A162" s="918"/>
      <c r="B162" s="14" t="s">
        <v>105</v>
      </c>
      <c r="C162" s="14" t="s">
        <v>5395</v>
      </c>
      <c r="D162" s="15">
        <v>43681</v>
      </c>
      <c r="E162" s="14" t="s">
        <v>1395</v>
      </c>
      <c r="F162" s="920"/>
      <c r="G162" s="920"/>
      <c r="H162" s="924"/>
      <c r="I162" s="924"/>
      <c r="J162" s="921"/>
      <c r="K162" s="921"/>
      <c r="L162" s="925"/>
    </row>
    <row r="163" spans="1:12" ht="24" x14ac:dyDescent="0.25">
      <c r="A163" s="918">
        <v>1929</v>
      </c>
      <c r="B163" s="9" t="s">
        <v>22</v>
      </c>
      <c r="C163" s="13" t="s">
        <v>23</v>
      </c>
      <c r="D163" s="13" t="s">
        <v>24</v>
      </c>
      <c r="E163" s="13" t="s">
        <v>25</v>
      </c>
      <c r="F163" s="919" t="s">
        <v>17</v>
      </c>
      <c r="G163" s="919"/>
      <c r="H163" s="920"/>
      <c r="I163" s="920"/>
      <c r="J163" s="920"/>
      <c r="K163" s="920"/>
      <c r="L163" s="920"/>
    </row>
    <row r="164" spans="1:12" x14ac:dyDescent="0.25">
      <c r="A164" s="918"/>
      <c r="B164" s="921" t="s">
        <v>5396</v>
      </c>
      <c r="C164" s="922" t="s">
        <v>5397</v>
      </c>
      <c r="D164" s="923">
        <v>43676</v>
      </c>
      <c r="E164" s="921" t="s">
        <v>298</v>
      </c>
      <c r="F164" s="921" t="s">
        <v>2765</v>
      </c>
      <c r="G164" s="921"/>
      <c r="H164" s="924" t="s">
        <v>30</v>
      </c>
      <c r="I164" s="924"/>
      <c r="J164" s="14" t="s">
        <v>31</v>
      </c>
      <c r="K164" s="14" t="s">
        <v>32</v>
      </c>
      <c r="L164" s="16">
        <v>19</v>
      </c>
    </row>
    <row r="165" spans="1:12" x14ac:dyDescent="0.25">
      <c r="A165" s="918"/>
      <c r="B165" s="921"/>
      <c r="C165" s="922"/>
      <c r="D165" s="923"/>
      <c r="E165" s="921"/>
      <c r="F165" s="921"/>
      <c r="G165" s="921"/>
      <c r="H165" s="924" t="s">
        <v>33</v>
      </c>
      <c r="I165" s="924"/>
      <c r="J165" s="14" t="s">
        <v>31</v>
      </c>
      <c r="K165" s="14" t="s">
        <v>31</v>
      </c>
      <c r="L165" s="16">
        <v>0</v>
      </c>
    </row>
    <row r="166" spans="1:12" ht="24" x14ac:dyDescent="0.25">
      <c r="A166" s="918"/>
      <c r="B166" s="9" t="s">
        <v>34</v>
      </c>
      <c r="C166" s="13" t="s">
        <v>35</v>
      </c>
      <c r="D166" s="13" t="s">
        <v>36</v>
      </c>
      <c r="E166" s="13" t="s">
        <v>37</v>
      </c>
      <c r="F166" s="920"/>
      <c r="G166" s="920"/>
      <c r="H166" s="924" t="s">
        <v>38</v>
      </c>
      <c r="I166" s="924"/>
      <c r="J166" s="921" t="s">
        <v>31</v>
      </c>
      <c r="K166" s="921" t="s">
        <v>32</v>
      </c>
      <c r="L166" s="925">
        <v>500</v>
      </c>
    </row>
    <row r="167" spans="1:12" ht="22.8" x14ac:dyDescent="0.25">
      <c r="A167" s="918"/>
      <c r="B167" s="14" t="s">
        <v>323</v>
      </c>
      <c r="C167" s="14" t="s">
        <v>2765</v>
      </c>
      <c r="D167" s="15">
        <v>43677</v>
      </c>
      <c r="E167" s="14" t="s">
        <v>5398</v>
      </c>
      <c r="F167" s="920"/>
      <c r="G167" s="920"/>
      <c r="H167" s="924"/>
      <c r="I167" s="924"/>
      <c r="J167" s="921"/>
      <c r="K167" s="921"/>
      <c r="L167" s="925"/>
    </row>
    <row r="168" spans="1:12" ht="24" x14ac:dyDescent="0.25">
      <c r="A168" s="918">
        <v>1930</v>
      </c>
      <c r="B168" s="9" t="s">
        <v>22</v>
      </c>
      <c r="C168" s="13" t="s">
        <v>23</v>
      </c>
      <c r="D168" s="13" t="s">
        <v>24</v>
      </c>
      <c r="E168" s="13" t="s">
        <v>25</v>
      </c>
      <c r="F168" s="919" t="s">
        <v>17</v>
      </c>
      <c r="G168" s="919"/>
      <c r="H168" s="920"/>
      <c r="I168" s="920"/>
      <c r="J168" s="920"/>
      <c r="K168" s="920"/>
      <c r="L168" s="920"/>
    </row>
    <row r="169" spans="1:12" x14ac:dyDescent="0.25">
      <c r="A169" s="918"/>
      <c r="B169" s="921" t="s">
        <v>5399</v>
      </c>
      <c r="C169" s="922" t="s">
        <v>5400</v>
      </c>
      <c r="D169" s="923">
        <v>43559</v>
      </c>
      <c r="E169" s="921" t="s">
        <v>1430</v>
      </c>
      <c r="F169" s="921" t="s">
        <v>1815</v>
      </c>
      <c r="G169" s="921"/>
      <c r="H169" s="924" t="s">
        <v>30</v>
      </c>
      <c r="I169" s="924"/>
      <c r="J169" s="14" t="s">
        <v>31</v>
      </c>
      <c r="K169" s="14" t="s">
        <v>32</v>
      </c>
      <c r="L169" s="16">
        <v>410.87</v>
      </c>
    </row>
    <row r="170" spans="1:12" x14ac:dyDescent="0.25">
      <c r="A170" s="918"/>
      <c r="B170" s="921"/>
      <c r="C170" s="922"/>
      <c r="D170" s="923"/>
      <c r="E170" s="921"/>
      <c r="F170" s="921"/>
      <c r="G170" s="921"/>
      <c r="H170" s="924" t="s">
        <v>33</v>
      </c>
      <c r="I170" s="924"/>
      <c r="J170" s="14" t="s">
        <v>31</v>
      </c>
      <c r="K170" s="14" t="s">
        <v>32</v>
      </c>
      <c r="L170" s="16">
        <v>300.33</v>
      </c>
    </row>
    <row r="171" spans="1:12" ht="24" x14ac:dyDescent="0.25">
      <c r="A171" s="918"/>
      <c r="B171" s="9" t="s">
        <v>34</v>
      </c>
      <c r="C171" s="13" t="s">
        <v>35</v>
      </c>
      <c r="D171" s="13" t="s">
        <v>36</v>
      </c>
      <c r="E171" s="13" t="s">
        <v>37</v>
      </c>
      <c r="F171" s="920"/>
      <c r="G171" s="920"/>
      <c r="H171" s="924" t="s">
        <v>38</v>
      </c>
      <c r="I171" s="924"/>
      <c r="J171" s="921" t="s">
        <v>31</v>
      </c>
      <c r="K171" s="921" t="s">
        <v>32</v>
      </c>
      <c r="L171" s="925">
        <v>156</v>
      </c>
    </row>
    <row r="172" spans="1:12" ht="22.8" x14ac:dyDescent="0.25">
      <c r="A172" s="918"/>
      <c r="B172" s="14" t="s">
        <v>55</v>
      </c>
      <c r="C172" s="14" t="s">
        <v>1815</v>
      </c>
      <c r="D172" s="15">
        <v>43560</v>
      </c>
      <c r="E172" s="14" t="s">
        <v>2156</v>
      </c>
      <c r="F172" s="920"/>
      <c r="G172" s="920"/>
      <c r="H172" s="924"/>
      <c r="I172" s="924"/>
      <c r="J172" s="921"/>
      <c r="K172" s="921"/>
      <c r="L172" s="925"/>
    </row>
    <row r="173" spans="1:12" ht="24" x14ac:dyDescent="0.25">
      <c r="A173" s="918">
        <v>1931</v>
      </c>
      <c r="B173" s="9" t="s">
        <v>22</v>
      </c>
      <c r="C173" s="13" t="s">
        <v>23</v>
      </c>
      <c r="D173" s="13" t="s">
        <v>24</v>
      </c>
      <c r="E173" s="13" t="s">
        <v>25</v>
      </c>
      <c r="F173" s="919" t="s">
        <v>17</v>
      </c>
      <c r="G173" s="919"/>
      <c r="H173" s="920"/>
      <c r="I173" s="920"/>
      <c r="J173" s="920"/>
      <c r="K173" s="920"/>
      <c r="L173" s="920"/>
    </row>
    <row r="174" spans="1:12" x14ac:dyDescent="0.25">
      <c r="A174" s="918"/>
      <c r="B174" s="921" t="s">
        <v>5399</v>
      </c>
      <c r="C174" s="922" t="s">
        <v>5401</v>
      </c>
      <c r="D174" s="923">
        <v>43590</v>
      </c>
      <c r="E174" s="921" t="s">
        <v>115</v>
      </c>
      <c r="F174" s="921" t="s">
        <v>347</v>
      </c>
      <c r="G174" s="921"/>
      <c r="H174" s="924" t="s">
        <v>30</v>
      </c>
      <c r="I174" s="924"/>
      <c r="J174" s="14" t="s">
        <v>31</v>
      </c>
      <c r="K174" s="14" t="s">
        <v>32</v>
      </c>
      <c r="L174" s="16">
        <v>567</v>
      </c>
    </row>
    <row r="175" spans="1:12" x14ac:dyDescent="0.25">
      <c r="A175" s="918"/>
      <c r="B175" s="921"/>
      <c r="C175" s="922"/>
      <c r="D175" s="923"/>
      <c r="E175" s="921"/>
      <c r="F175" s="921"/>
      <c r="G175" s="921"/>
      <c r="H175" s="924" t="s">
        <v>33</v>
      </c>
      <c r="I175" s="924"/>
      <c r="J175" s="14" t="s">
        <v>31</v>
      </c>
      <c r="K175" s="14" t="s">
        <v>32</v>
      </c>
      <c r="L175" s="16">
        <v>686.61</v>
      </c>
    </row>
    <row r="176" spans="1:12" ht="24" x14ac:dyDescent="0.25">
      <c r="A176" s="918"/>
      <c r="B176" s="9" t="s">
        <v>34</v>
      </c>
      <c r="C176" s="13" t="s">
        <v>35</v>
      </c>
      <c r="D176" s="13" t="s">
        <v>36</v>
      </c>
      <c r="E176" s="13" t="s">
        <v>37</v>
      </c>
      <c r="F176" s="920"/>
      <c r="G176" s="920"/>
      <c r="H176" s="924" t="s">
        <v>38</v>
      </c>
      <c r="I176" s="924"/>
      <c r="J176" s="921" t="s">
        <v>31</v>
      </c>
      <c r="K176" s="921" t="s">
        <v>32</v>
      </c>
      <c r="L176" s="925">
        <v>100</v>
      </c>
    </row>
    <row r="177" spans="1:12" ht="22.8" x14ac:dyDescent="0.25">
      <c r="A177" s="918"/>
      <c r="B177" s="14" t="s">
        <v>55</v>
      </c>
      <c r="C177" s="14" t="s">
        <v>347</v>
      </c>
      <c r="D177" s="15">
        <v>43592</v>
      </c>
      <c r="E177" s="14" t="s">
        <v>3185</v>
      </c>
      <c r="F177" s="920"/>
      <c r="G177" s="920"/>
      <c r="H177" s="924"/>
      <c r="I177" s="924"/>
      <c r="J177" s="921"/>
      <c r="K177" s="921"/>
      <c r="L177" s="925"/>
    </row>
    <row r="178" spans="1:12" ht="24" x14ac:dyDescent="0.25">
      <c r="A178" s="918">
        <v>1932</v>
      </c>
      <c r="B178" s="9" t="s">
        <v>22</v>
      </c>
      <c r="C178" s="13" t="s">
        <v>23</v>
      </c>
      <c r="D178" s="13" t="s">
        <v>24</v>
      </c>
      <c r="E178" s="13" t="s">
        <v>25</v>
      </c>
      <c r="F178" s="919" t="s">
        <v>17</v>
      </c>
      <c r="G178" s="919"/>
      <c r="H178" s="920"/>
      <c r="I178" s="920"/>
      <c r="J178" s="920"/>
      <c r="K178" s="920"/>
      <c r="L178" s="920"/>
    </row>
    <row r="179" spans="1:12" x14ac:dyDescent="0.25">
      <c r="A179" s="918"/>
      <c r="B179" s="921" t="s">
        <v>5399</v>
      </c>
      <c r="C179" s="922" t="s">
        <v>5402</v>
      </c>
      <c r="D179" s="923">
        <v>43639</v>
      </c>
      <c r="E179" s="921" t="s">
        <v>808</v>
      </c>
      <c r="F179" s="921" t="s">
        <v>416</v>
      </c>
      <c r="G179" s="921"/>
      <c r="H179" s="924" t="s">
        <v>30</v>
      </c>
      <c r="I179" s="924"/>
      <c r="J179" s="14" t="s">
        <v>31</v>
      </c>
      <c r="K179" s="14" t="s">
        <v>31</v>
      </c>
      <c r="L179" s="16">
        <v>0</v>
      </c>
    </row>
    <row r="180" spans="1:12" x14ac:dyDescent="0.25">
      <c r="A180" s="918"/>
      <c r="B180" s="921"/>
      <c r="C180" s="922"/>
      <c r="D180" s="923"/>
      <c r="E180" s="921"/>
      <c r="F180" s="921"/>
      <c r="G180" s="921"/>
      <c r="H180" s="924" t="s">
        <v>33</v>
      </c>
      <c r="I180" s="924"/>
      <c r="J180" s="921" t="s">
        <v>31</v>
      </c>
      <c r="K180" s="921" t="s">
        <v>31</v>
      </c>
      <c r="L180" s="925">
        <v>0</v>
      </c>
    </row>
    <row r="181" spans="1:12" x14ac:dyDescent="0.25">
      <c r="A181" s="918"/>
      <c r="B181" s="921"/>
      <c r="C181" s="922"/>
      <c r="D181" s="923"/>
      <c r="E181" s="921"/>
      <c r="F181" s="921"/>
      <c r="G181" s="921"/>
      <c r="H181" s="924"/>
      <c r="I181" s="924"/>
      <c r="J181" s="921"/>
      <c r="K181" s="921"/>
      <c r="L181" s="925"/>
    </row>
    <row r="182" spans="1:12" x14ac:dyDescent="0.25">
      <c r="A182" s="918"/>
      <c r="B182" s="921"/>
      <c r="C182" s="922"/>
      <c r="D182" s="923"/>
      <c r="E182" s="921"/>
      <c r="F182" s="921"/>
      <c r="G182" s="921"/>
      <c r="H182" s="924"/>
      <c r="I182" s="924"/>
      <c r="J182" s="921"/>
      <c r="K182" s="921"/>
      <c r="L182" s="925"/>
    </row>
    <row r="183" spans="1:12" ht="24" x14ac:dyDescent="0.25">
      <c r="A183" s="918"/>
      <c r="B183" s="9" t="s">
        <v>34</v>
      </c>
      <c r="C183" s="13" t="s">
        <v>35</v>
      </c>
      <c r="D183" s="13" t="s">
        <v>36</v>
      </c>
      <c r="E183" s="13" t="s">
        <v>37</v>
      </c>
      <c r="F183" s="920"/>
      <c r="G183" s="920"/>
      <c r="H183" s="924" t="s">
        <v>38</v>
      </c>
      <c r="I183" s="924"/>
      <c r="J183" s="921" t="s">
        <v>32</v>
      </c>
      <c r="K183" s="921" t="s">
        <v>31</v>
      </c>
      <c r="L183" s="925">
        <v>1570</v>
      </c>
    </row>
    <row r="184" spans="1:12" ht="22.8" x14ac:dyDescent="0.25">
      <c r="A184" s="918"/>
      <c r="B184" s="14" t="s">
        <v>55</v>
      </c>
      <c r="C184" s="14" t="s">
        <v>416</v>
      </c>
      <c r="D184" s="15">
        <v>43644</v>
      </c>
      <c r="E184" s="14" t="s">
        <v>1368</v>
      </c>
      <c r="F184" s="920"/>
      <c r="G184" s="920"/>
      <c r="H184" s="924"/>
      <c r="I184" s="924"/>
      <c r="J184" s="921"/>
      <c r="K184" s="921"/>
      <c r="L184" s="925"/>
    </row>
    <row r="185" spans="1:12" ht="24" x14ac:dyDescent="0.25">
      <c r="A185" s="918">
        <v>1933</v>
      </c>
      <c r="B185" s="9" t="s">
        <v>22</v>
      </c>
      <c r="C185" s="13" t="s">
        <v>23</v>
      </c>
      <c r="D185" s="13" t="s">
        <v>24</v>
      </c>
      <c r="E185" s="13" t="s">
        <v>25</v>
      </c>
      <c r="F185" s="919" t="s">
        <v>17</v>
      </c>
      <c r="G185" s="919"/>
      <c r="H185" s="920"/>
      <c r="I185" s="920"/>
      <c r="J185" s="920"/>
      <c r="K185" s="920"/>
      <c r="L185" s="920"/>
    </row>
    <row r="186" spans="1:12" x14ac:dyDescent="0.25">
      <c r="A186" s="918"/>
      <c r="B186" s="921" t="s">
        <v>5403</v>
      </c>
      <c r="C186" s="921" t="s">
        <v>5404</v>
      </c>
      <c r="D186" s="923">
        <v>43561</v>
      </c>
      <c r="E186" s="921" t="s">
        <v>313</v>
      </c>
      <c r="F186" s="921" t="s">
        <v>5405</v>
      </c>
      <c r="G186" s="921"/>
      <c r="H186" s="924" t="s">
        <v>30</v>
      </c>
      <c r="I186" s="924"/>
      <c r="J186" s="14" t="s">
        <v>31</v>
      </c>
      <c r="K186" s="14" t="s">
        <v>32</v>
      </c>
      <c r="L186" s="16">
        <v>1165</v>
      </c>
    </row>
    <row r="187" spans="1:12" x14ac:dyDescent="0.25">
      <c r="A187" s="918"/>
      <c r="B187" s="921"/>
      <c r="C187" s="921"/>
      <c r="D187" s="923"/>
      <c r="E187" s="921"/>
      <c r="F187" s="921"/>
      <c r="G187" s="921"/>
      <c r="H187" s="924" t="s">
        <v>33</v>
      </c>
      <c r="I187" s="924"/>
      <c r="J187" s="14" t="s">
        <v>31</v>
      </c>
      <c r="K187" s="14" t="s">
        <v>31</v>
      </c>
      <c r="L187" s="16">
        <v>0</v>
      </c>
    </row>
    <row r="188" spans="1:12" ht="24" x14ac:dyDescent="0.25">
      <c r="A188" s="918"/>
      <c r="B188" s="9" t="s">
        <v>34</v>
      </c>
      <c r="C188" s="13" t="s">
        <v>35</v>
      </c>
      <c r="D188" s="13" t="s">
        <v>36</v>
      </c>
      <c r="E188" s="13" t="s">
        <v>37</v>
      </c>
      <c r="F188" s="920"/>
      <c r="G188" s="920"/>
      <c r="H188" s="924" t="s">
        <v>38</v>
      </c>
      <c r="I188" s="924"/>
      <c r="J188" s="921" t="s">
        <v>31</v>
      </c>
      <c r="K188" s="921" t="s">
        <v>31</v>
      </c>
      <c r="L188" s="925">
        <v>0</v>
      </c>
    </row>
    <row r="189" spans="1:12" ht="22.8" x14ac:dyDescent="0.25">
      <c r="A189" s="918"/>
      <c r="B189" s="14" t="s">
        <v>702</v>
      </c>
      <c r="C189" s="14" t="s">
        <v>5405</v>
      </c>
      <c r="D189" s="15">
        <v>43568</v>
      </c>
      <c r="E189" s="14" t="s">
        <v>5406</v>
      </c>
      <c r="F189" s="920"/>
      <c r="G189" s="920"/>
      <c r="H189" s="924"/>
      <c r="I189" s="924"/>
      <c r="J189" s="921"/>
      <c r="K189" s="921"/>
      <c r="L189" s="925"/>
    </row>
    <row r="190" spans="1:12" ht="24" x14ac:dyDescent="0.25">
      <c r="A190" s="918">
        <v>1934</v>
      </c>
      <c r="B190" s="9" t="s">
        <v>22</v>
      </c>
      <c r="C190" s="13" t="s">
        <v>23</v>
      </c>
      <c r="D190" s="13" t="s">
        <v>24</v>
      </c>
      <c r="E190" s="13" t="s">
        <v>25</v>
      </c>
      <c r="F190" s="919" t="s">
        <v>17</v>
      </c>
      <c r="G190" s="919"/>
      <c r="H190" s="920"/>
      <c r="I190" s="920"/>
      <c r="J190" s="920"/>
      <c r="K190" s="920"/>
      <c r="L190" s="920"/>
    </row>
    <row r="191" spans="1:12" x14ac:dyDescent="0.25">
      <c r="A191" s="918"/>
      <c r="B191" s="921" t="s">
        <v>5403</v>
      </c>
      <c r="C191" s="922" t="s">
        <v>5407</v>
      </c>
      <c r="D191" s="923">
        <v>43623</v>
      </c>
      <c r="E191" s="921" t="s">
        <v>298</v>
      </c>
      <c r="F191" s="921" t="s">
        <v>5408</v>
      </c>
      <c r="G191" s="921"/>
      <c r="H191" s="924" t="s">
        <v>30</v>
      </c>
      <c r="I191" s="924"/>
      <c r="J191" s="14" t="s">
        <v>31</v>
      </c>
      <c r="K191" s="14" t="s">
        <v>32</v>
      </c>
      <c r="L191" s="16">
        <v>819</v>
      </c>
    </row>
    <row r="192" spans="1:12" x14ac:dyDescent="0.25">
      <c r="A192" s="918"/>
      <c r="B192" s="921"/>
      <c r="C192" s="922"/>
      <c r="D192" s="923"/>
      <c r="E192" s="921"/>
      <c r="F192" s="921"/>
      <c r="G192" s="921"/>
      <c r="H192" s="924" t="s">
        <v>33</v>
      </c>
      <c r="I192" s="924"/>
      <c r="J192" s="14" t="s">
        <v>31</v>
      </c>
      <c r="K192" s="14" t="s">
        <v>31</v>
      </c>
      <c r="L192" s="16">
        <v>0</v>
      </c>
    </row>
    <row r="193" spans="1:12" ht="24" x14ac:dyDescent="0.25">
      <c r="A193" s="918"/>
      <c r="B193" s="9" t="s">
        <v>34</v>
      </c>
      <c r="C193" s="13" t="s">
        <v>35</v>
      </c>
      <c r="D193" s="13" t="s">
        <v>36</v>
      </c>
      <c r="E193" s="13" t="s">
        <v>37</v>
      </c>
      <c r="F193" s="920"/>
      <c r="G193" s="920"/>
      <c r="H193" s="924" t="s">
        <v>38</v>
      </c>
      <c r="I193" s="924"/>
      <c r="J193" s="921" t="s">
        <v>31</v>
      </c>
      <c r="K193" s="921" t="s">
        <v>32</v>
      </c>
      <c r="L193" s="925">
        <v>650</v>
      </c>
    </row>
    <row r="194" spans="1:12" ht="22.8" x14ac:dyDescent="0.25">
      <c r="A194" s="918"/>
      <c r="B194" s="14" t="s">
        <v>702</v>
      </c>
      <c r="C194" s="14" t="s">
        <v>5408</v>
      </c>
      <c r="D194" s="15">
        <v>43626</v>
      </c>
      <c r="E194" s="14" t="s">
        <v>5409</v>
      </c>
      <c r="F194" s="920"/>
      <c r="G194" s="920"/>
      <c r="H194" s="924"/>
      <c r="I194" s="924"/>
      <c r="J194" s="921"/>
      <c r="K194" s="921"/>
      <c r="L194" s="925"/>
    </row>
    <row r="195" spans="1:12" ht="24" x14ac:dyDescent="0.25">
      <c r="A195" s="918">
        <v>1935</v>
      </c>
      <c r="B195" s="9" t="s">
        <v>22</v>
      </c>
      <c r="C195" s="13" t="s">
        <v>23</v>
      </c>
      <c r="D195" s="13" t="s">
        <v>24</v>
      </c>
      <c r="E195" s="13" t="s">
        <v>25</v>
      </c>
      <c r="F195" s="919" t="s">
        <v>17</v>
      </c>
      <c r="G195" s="919"/>
      <c r="H195" s="920"/>
      <c r="I195" s="920"/>
      <c r="J195" s="920"/>
      <c r="K195" s="920"/>
      <c r="L195" s="920"/>
    </row>
    <row r="196" spans="1:12" x14ac:dyDescent="0.25">
      <c r="A196" s="918"/>
      <c r="B196" s="921" t="s">
        <v>5403</v>
      </c>
      <c r="C196" s="922" t="s">
        <v>5410</v>
      </c>
      <c r="D196" s="923">
        <v>43715</v>
      </c>
      <c r="E196" s="921" t="s">
        <v>465</v>
      </c>
      <c r="F196" s="921" t="s">
        <v>5405</v>
      </c>
      <c r="G196" s="921"/>
      <c r="H196" s="924" t="s">
        <v>30</v>
      </c>
      <c r="I196" s="924"/>
      <c r="J196" s="14" t="s">
        <v>31</v>
      </c>
      <c r="K196" s="14" t="s">
        <v>31</v>
      </c>
      <c r="L196" s="16">
        <v>0</v>
      </c>
    </row>
    <row r="197" spans="1:12" x14ac:dyDescent="0.25">
      <c r="A197" s="918"/>
      <c r="B197" s="921"/>
      <c r="C197" s="922"/>
      <c r="D197" s="923"/>
      <c r="E197" s="921"/>
      <c r="F197" s="921"/>
      <c r="G197" s="921"/>
      <c r="H197" s="924" t="s">
        <v>33</v>
      </c>
      <c r="I197" s="924"/>
      <c r="J197" s="14" t="s">
        <v>31</v>
      </c>
      <c r="K197" s="14" t="s">
        <v>31</v>
      </c>
      <c r="L197" s="16">
        <v>0</v>
      </c>
    </row>
    <row r="198" spans="1:12" ht="24" x14ac:dyDescent="0.25">
      <c r="A198" s="918"/>
      <c r="B198" s="9" t="s">
        <v>34</v>
      </c>
      <c r="C198" s="13" t="s">
        <v>35</v>
      </c>
      <c r="D198" s="13" t="s">
        <v>36</v>
      </c>
      <c r="E198" s="13" t="s">
        <v>37</v>
      </c>
      <c r="F198" s="920"/>
      <c r="G198" s="920"/>
      <c r="H198" s="924" t="s">
        <v>38</v>
      </c>
      <c r="I198" s="924"/>
      <c r="J198" s="921" t="s">
        <v>31</v>
      </c>
      <c r="K198" s="921" t="s">
        <v>32</v>
      </c>
      <c r="L198" s="925">
        <v>1247</v>
      </c>
    </row>
    <row r="199" spans="1:12" ht="22.8" x14ac:dyDescent="0.25">
      <c r="A199" s="918"/>
      <c r="B199" s="14" t="s">
        <v>702</v>
      </c>
      <c r="C199" s="14" t="s">
        <v>5405</v>
      </c>
      <c r="D199" s="15">
        <v>43719</v>
      </c>
      <c r="E199" s="14" t="s">
        <v>2965</v>
      </c>
      <c r="F199" s="920"/>
      <c r="G199" s="920"/>
      <c r="H199" s="924"/>
      <c r="I199" s="924"/>
      <c r="J199" s="921"/>
      <c r="K199" s="921"/>
      <c r="L199" s="925"/>
    </row>
    <row r="200" spans="1:12" ht="24" x14ac:dyDescent="0.25">
      <c r="A200" s="918">
        <v>1936</v>
      </c>
      <c r="B200" s="9" t="s">
        <v>22</v>
      </c>
      <c r="C200" s="13" t="s">
        <v>23</v>
      </c>
      <c r="D200" s="13" t="s">
        <v>24</v>
      </c>
      <c r="E200" s="13" t="s">
        <v>25</v>
      </c>
      <c r="F200" s="919" t="s">
        <v>17</v>
      </c>
      <c r="G200" s="919"/>
      <c r="H200" s="920"/>
      <c r="I200" s="920"/>
      <c r="J200" s="920"/>
      <c r="K200" s="920"/>
      <c r="L200" s="920"/>
    </row>
    <row r="201" spans="1:12" x14ac:dyDescent="0.25">
      <c r="A201" s="918"/>
      <c r="B201" s="921" t="s">
        <v>5403</v>
      </c>
      <c r="C201" s="921" t="s">
        <v>5411</v>
      </c>
      <c r="D201" s="923">
        <v>43730</v>
      </c>
      <c r="E201" s="921" t="s">
        <v>597</v>
      </c>
      <c r="F201" s="921" t="s">
        <v>665</v>
      </c>
      <c r="G201" s="921"/>
      <c r="H201" s="924" t="s">
        <v>30</v>
      </c>
      <c r="I201" s="924"/>
      <c r="J201" s="14" t="s">
        <v>31</v>
      </c>
      <c r="K201" s="14" t="s">
        <v>32</v>
      </c>
      <c r="L201" s="16">
        <v>500</v>
      </c>
    </row>
    <row r="202" spans="1:12" x14ac:dyDescent="0.25">
      <c r="A202" s="918"/>
      <c r="B202" s="921"/>
      <c r="C202" s="921"/>
      <c r="D202" s="923"/>
      <c r="E202" s="921"/>
      <c r="F202" s="921"/>
      <c r="G202" s="921"/>
      <c r="H202" s="924" t="s">
        <v>33</v>
      </c>
      <c r="I202" s="924"/>
      <c r="J202" s="14" t="s">
        <v>31</v>
      </c>
      <c r="K202" s="14" t="s">
        <v>32</v>
      </c>
      <c r="L202" s="16">
        <v>2400</v>
      </c>
    </row>
    <row r="203" spans="1:12" ht="24" x14ac:dyDescent="0.25">
      <c r="A203" s="918"/>
      <c r="B203" s="9" t="s">
        <v>34</v>
      </c>
      <c r="C203" s="13" t="s">
        <v>35</v>
      </c>
      <c r="D203" s="13" t="s">
        <v>36</v>
      </c>
      <c r="E203" s="13" t="s">
        <v>37</v>
      </c>
      <c r="F203" s="920"/>
      <c r="G203" s="920"/>
      <c r="H203" s="924" t="s">
        <v>38</v>
      </c>
      <c r="I203" s="924"/>
      <c r="J203" s="921" t="s">
        <v>31</v>
      </c>
      <c r="K203" s="921" t="s">
        <v>32</v>
      </c>
      <c r="L203" s="925">
        <v>200</v>
      </c>
    </row>
    <row r="204" spans="1:12" ht="22.8" x14ac:dyDescent="0.25">
      <c r="A204" s="918"/>
      <c r="B204" s="14" t="s">
        <v>702</v>
      </c>
      <c r="C204" s="14" t="s">
        <v>665</v>
      </c>
      <c r="D204" s="15">
        <v>43733</v>
      </c>
      <c r="E204" s="14" t="s">
        <v>2069</v>
      </c>
      <c r="F204" s="920"/>
      <c r="G204" s="920"/>
      <c r="H204" s="924"/>
      <c r="I204" s="924"/>
      <c r="J204" s="921"/>
      <c r="K204" s="921"/>
      <c r="L204" s="925"/>
    </row>
    <row r="205" spans="1:12" ht="24" x14ac:dyDescent="0.25">
      <c r="A205" s="918">
        <v>1937</v>
      </c>
      <c r="B205" s="9" t="s">
        <v>22</v>
      </c>
      <c r="C205" s="13" t="s">
        <v>23</v>
      </c>
      <c r="D205" s="13" t="s">
        <v>24</v>
      </c>
      <c r="E205" s="13" t="s">
        <v>25</v>
      </c>
      <c r="F205" s="919" t="s">
        <v>17</v>
      </c>
      <c r="G205" s="919"/>
      <c r="H205" s="920"/>
      <c r="I205" s="920"/>
      <c r="J205" s="920"/>
      <c r="K205" s="920"/>
      <c r="L205" s="920"/>
    </row>
    <row r="206" spans="1:12" x14ac:dyDescent="0.25">
      <c r="A206" s="918"/>
      <c r="B206" s="921" t="s">
        <v>5412</v>
      </c>
      <c r="C206" s="922" t="s">
        <v>5413</v>
      </c>
      <c r="D206" s="923">
        <v>43682</v>
      </c>
      <c r="E206" s="921" t="s">
        <v>461</v>
      </c>
      <c r="F206" s="921" t="s">
        <v>2648</v>
      </c>
      <c r="G206" s="921"/>
      <c r="H206" s="924" t="s">
        <v>30</v>
      </c>
      <c r="I206" s="924"/>
      <c r="J206" s="14" t="s">
        <v>31</v>
      </c>
      <c r="K206" s="14" t="s">
        <v>32</v>
      </c>
      <c r="L206" s="16">
        <v>2220.14</v>
      </c>
    </row>
    <row r="207" spans="1:12" x14ac:dyDescent="0.25">
      <c r="A207" s="918"/>
      <c r="B207" s="921"/>
      <c r="C207" s="922"/>
      <c r="D207" s="923"/>
      <c r="E207" s="921"/>
      <c r="F207" s="921"/>
      <c r="G207" s="921"/>
      <c r="H207" s="924" t="s">
        <v>33</v>
      </c>
      <c r="I207" s="924"/>
      <c r="J207" s="14" t="s">
        <v>31</v>
      </c>
      <c r="K207" s="14" t="s">
        <v>31</v>
      </c>
      <c r="L207" s="16">
        <v>0</v>
      </c>
    </row>
    <row r="208" spans="1:12" ht="24" x14ac:dyDescent="0.25">
      <c r="A208" s="918"/>
      <c r="B208" s="9" t="s">
        <v>34</v>
      </c>
      <c r="C208" s="13" t="s">
        <v>35</v>
      </c>
      <c r="D208" s="13" t="s">
        <v>36</v>
      </c>
      <c r="E208" s="13" t="s">
        <v>37</v>
      </c>
      <c r="F208" s="920"/>
      <c r="G208" s="920"/>
      <c r="H208" s="924" t="s">
        <v>38</v>
      </c>
      <c r="I208" s="924"/>
      <c r="J208" s="921" t="s">
        <v>31</v>
      </c>
      <c r="K208" s="921" t="s">
        <v>31</v>
      </c>
      <c r="L208" s="925">
        <v>0</v>
      </c>
    </row>
    <row r="209" spans="1:12" ht="22.8" x14ac:dyDescent="0.25">
      <c r="A209" s="918"/>
      <c r="B209" s="14" t="s">
        <v>229</v>
      </c>
      <c r="C209" s="14" t="s">
        <v>2648</v>
      </c>
      <c r="D209" s="15">
        <v>43687</v>
      </c>
      <c r="E209" s="14" t="s">
        <v>5250</v>
      </c>
      <c r="F209" s="920"/>
      <c r="G209" s="920"/>
      <c r="H209" s="924"/>
      <c r="I209" s="924"/>
      <c r="J209" s="921"/>
      <c r="K209" s="921"/>
      <c r="L209" s="925"/>
    </row>
    <row r="210" spans="1:12" ht="24" x14ac:dyDescent="0.25">
      <c r="A210" s="918">
        <v>1938</v>
      </c>
      <c r="B210" s="9" t="s">
        <v>22</v>
      </c>
      <c r="C210" s="13" t="s">
        <v>23</v>
      </c>
      <c r="D210" s="13" t="s">
        <v>24</v>
      </c>
      <c r="E210" s="13" t="s">
        <v>25</v>
      </c>
      <c r="F210" s="919" t="s">
        <v>17</v>
      </c>
      <c r="G210" s="919"/>
      <c r="H210" s="920"/>
      <c r="I210" s="920"/>
      <c r="J210" s="920"/>
      <c r="K210" s="920"/>
      <c r="L210" s="920"/>
    </row>
    <row r="211" spans="1:12" x14ac:dyDescent="0.25">
      <c r="A211" s="918"/>
      <c r="B211" s="921" t="s">
        <v>5414</v>
      </c>
      <c r="C211" s="922" t="s">
        <v>5415</v>
      </c>
      <c r="D211" s="923">
        <v>43686</v>
      </c>
      <c r="E211" s="921" t="s">
        <v>308</v>
      </c>
      <c r="F211" s="921" t="s">
        <v>309</v>
      </c>
      <c r="G211" s="921"/>
      <c r="H211" s="924" t="s">
        <v>30</v>
      </c>
      <c r="I211" s="924"/>
      <c r="J211" s="14" t="s">
        <v>31</v>
      </c>
      <c r="K211" s="14" t="s">
        <v>32</v>
      </c>
      <c r="L211" s="16">
        <v>1125.5</v>
      </c>
    </row>
    <row r="212" spans="1:12" x14ac:dyDescent="0.25">
      <c r="A212" s="918"/>
      <c r="B212" s="921"/>
      <c r="C212" s="922"/>
      <c r="D212" s="923"/>
      <c r="E212" s="921"/>
      <c r="F212" s="921"/>
      <c r="G212" s="921"/>
      <c r="H212" s="924" t="s">
        <v>33</v>
      </c>
      <c r="I212" s="924"/>
      <c r="J212" s="14" t="s">
        <v>31</v>
      </c>
      <c r="K212" s="14" t="s">
        <v>31</v>
      </c>
      <c r="L212" s="16">
        <v>0</v>
      </c>
    </row>
    <row r="213" spans="1:12" ht="24" x14ac:dyDescent="0.25">
      <c r="A213" s="918"/>
      <c r="B213" s="9" t="s">
        <v>34</v>
      </c>
      <c r="C213" s="13" t="s">
        <v>35</v>
      </c>
      <c r="D213" s="13" t="s">
        <v>36</v>
      </c>
      <c r="E213" s="13" t="s">
        <v>37</v>
      </c>
      <c r="F213" s="920"/>
      <c r="G213" s="920"/>
      <c r="H213" s="924" t="s">
        <v>38</v>
      </c>
      <c r="I213" s="924"/>
      <c r="J213" s="921" t="s">
        <v>31</v>
      </c>
      <c r="K213" s="921" t="s">
        <v>31</v>
      </c>
      <c r="L213" s="925">
        <v>0</v>
      </c>
    </row>
    <row r="214" spans="1:12" ht="22.8" x14ac:dyDescent="0.25">
      <c r="A214" s="918"/>
      <c r="B214" s="14" t="s">
        <v>2668</v>
      </c>
      <c r="C214" s="14" t="s">
        <v>309</v>
      </c>
      <c r="D214" s="15">
        <v>43694</v>
      </c>
      <c r="E214" s="14" t="s">
        <v>730</v>
      </c>
      <c r="F214" s="920"/>
      <c r="G214" s="920"/>
      <c r="H214" s="924"/>
      <c r="I214" s="924"/>
      <c r="J214" s="921"/>
      <c r="K214" s="921"/>
      <c r="L214" s="925"/>
    </row>
    <row r="215" spans="1:12" ht="24" x14ac:dyDescent="0.25">
      <c r="A215" s="918">
        <v>1939</v>
      </c>
      <c r="B215" s="9" t="s">
        <v>22</v>
      </c>
      <c r="C215" s="13" t="s">
        <v>23</v>
      </c>
      <c r="D215" s="13" t="s">
        <v>24</v>
      </c>
      <c r="E215" s="13" t="s">
        <v>25</v>
      </c>
      <c r="F215" s="919" t="s">
        <v>17</v>
      </c>
      <c r="G215" s="919"/>
      <c r="H215" s="920"/>
      <c r="I215" s="920"/>
      <c r="J215" s="920"/>
      <c r="K215" s="920"/>
      <c r="L215" s="920"/>
    </row>
    <row r="216" spans="1:12" x14ac:dyDescent="0.25">
      <c r="A216" s="918"/>
      <c r="B216" s="921" t="s">
        <v>5416</v>
      </c>
      <c r="C216" s="921" t="s">
        <v>5417</v>
      </c>
      <c r="D216" s="923">
        <v>43638</v>
      </c>
      <c r="E216" s="921" t="s">
        <v>53</v>
      </c>
      <c r="F216" s="921" t="s">
        <v>208</v>
      </c>
      <c r="G216" s="921"/>
      <c r="H216" s="924" t="s">
        <v>30</v>
      </c>
      <c r="I216" s="924"/>
      <c r="J216" s="14" t="s">
        <v>31</v>
      </c>
      <c r="K216" s="14" t="s">
        <v>32</v>
      </c>
      <c r="L216" s="16">
        <v>180</v>
      </c>
    </row>
    <row r="217" spans="1:12" x14ac:dyDescent="0.25">
      <c r="A217" s="918"/>
      <c r="B217" s="921"/>
      <c r="C217" s="921"/>
      <c r="D217" s="923"/>
      <c r="E217" s="921"/>
      <c r="F217" s="921"/>
      <c r="G217" s="921"/>
      <c r="H217" s="924" t="s">
        <v>33</v>
      </c>
      <c r="I217" s="924"/>
      <c r="J217" s="14" t="s">
        <v>31</v>
      </c>
      <c r="K217" s="14" t="s">
        <v>32</v>
      </c>
      <c r="L217" s="16">
        <v>386.61</v>
      </c>
    </row>
    <row r="218" spans="1:12" ht="24" x14ac:dyDescent="0.25">
      <c r="A218" s="918"/>
      <c r="B218" s="9" t="s">
        <v>34</v>
      </c>
      <c r="C218" s="13" t="s">
        <v>35</v>
      </c>
      <c r="D218" s="13" t="s">
        <v>36</v>
      </c>
      <c r="E218" s="13" t="s">
        <v>37</v>
      </c>
      <c r="F218" s="920"/>
      <c r="G218" s="920"/>
      <c r="H218" s="924" t="s">
        <v>38</v>
      </c>
      <c r="I218" s="924"/>
      <c r="J218" s="921" t="s">
        <v>31</v>
      </c>
      <c r="K218" s="921" t="s">
        <v>32</v>
      </c>
      <c r="L218" s="925">
        <v>210</v>
      </c>
    </row>
    <row r="219" spans="1:12" ht="22.8" x14ac:dyDescent="0.25">
      <c r="A219" s="918"/>
      <c r="B219" s="14" t="s">
        <v>39</v>
      </c>
      <c r="C219" s="14" t="s">
        <v>208</v>
      </c>
      <c r="D219" s="15">
        <v>43640</v>
      </c>
      <c r="E219" s="14" t="s">
        <v>1322</v>
      </c>
      <c r="F219" s="920"/>
      <c r="G219" s="920"/>
      <c r="H219" s="924"/>
      <c r="I219" s="924"/>
      <c r="J219" s="921"/>
      <c r="K219" s="921"/>
      <c r="L219" s="925"/>
    </row>
    <row r="220" spans="1:12" ht="24" x14ac:dyDescent="0.25">
      <c r="A220" s="918">
        <v>1940</v>
      </c>
      <c r="B220" s="9" t="s">
        <v>22</v>
      </c>
      <c r="C220" s="13" t="s">
        <v>23</v>
      </c>
      <c r="D220" s="13" t="s">
        <v>24</v>
      </c>
      <c r="E220" s="13" t="s">
        <v>25</v>
      </c>
      <c r="F220" s="919" t="s">
        <v>17</v>
      </c>
      <c r="G220" s="919"/>
      <c r="H220" s="920"/>
      <c r="I220" s="920"/>
      <c r="J220" s="920"/>
      <c r="K220" s="920"/>
      <c r="L220" s="920"/>
    </row>
    <row r="221" spans="1:12" x14ac:dyDescent="0.25">
      <c r="A221" s="918"/>
      <c r="B221" s="921" t="s">
        <v>5418</v>
      </c>
      <c r="C221" s="922" t="s">
        <v>5419</v>
      </c>
      <c r="D221" s="923">
        <v>43588</v>
      </c>
      <c r="E221" s="921" t="s">
        <v>53</v>
      </c>
      <c r="F221" s="921" t="s">
        <v>5420</v>
      </c>
      <c r="G221" s="921"/>
      <c r="H221" s="924" t="s">
        <v>30</v>
      </c>
      <c r="I221" s="924"/>
      <c r="J221" s="14" t="s">
        <v>31</v>
      </c>
      <c r="K221" s="14" t="s">
        <v>32</v>
      </c>
      <c r="L221" s="16">
        <v>703</v>
      </c>
    </row>
    <row r="222" spans="1:12" x14ac:dyDescent="0.25">
      <c r="A222" s="918"/>
      <c r="B222" s="921"/>
      <c r="C222" s="922"/>
      <c r="D222" s="923"/>
      <c r="E222" s="921"/>
      <c r="F222" s="921"/>
      <c r="G222" s="921"/>
      <c r="H222" s="924" t="s">
        <v>33</v>
      </c>
      <c r="I222" s="924"/>
      <c r="J222" s="14" t="s">
        <v>31</v>
      </c>
      <c r="K222" s="14" t="s">
        <v>32</v>
      </c>
      <c r="L222" s="16">
        <v>168.75</v>
      </c>
    </row>
    <row r="223" spans="1:12" ht="24" x14ac:dyDescent="0.25">
      <c r="A223" s="918"/>
      <c r="B223" s="9" t="s">
        <v>34</v>
      </c>
      <c r="C223" s="13" t="s">
        <v>35</v>
      </c>
      <c r="D223" s="13" t="s">
        <v>36</v>
      </c>
      <c r="E223" s="13" t="s">
        <v>37</v>
      </c>
      <c r="F223" s="920"/>
      <c r="G223" s="920"/>
      <c r="H223" s="924" t="s">
        <v>38</v>
      </c>
      <c r="I223" s="924"/>
      <c r="J223" s="921" t="s">
        <v>31</v>
      </c>
      <c r="K223" s="921" t="s">
        <v>31</v>
      </c>
      <c r="L223" s="925">
        <v>0</v>
      </c>
    </row>
    <row r="224" spans="1:12" ht="34.200000000000003" x14ac:dyDescent="0.25">
      <c r="A224" s="918"/>
      <c r="B224" s="14" t="s">
        <v>5421</v>
      </c>
      <c r="C224" s="14" t="s">
        <v>5420</v>
      </c>
      <c r="D224" s="15">
        <v>43591</v>
      </c>
      <c r="E224" s="14" t="s">
        <v>5422</v>
      </c>
      <c r="F224" s="920"/>
      <c r="G224" s="920"/>
      <c r="H224" s="924"/>
      <c r="I224" s="924"/>
      <c r="J224" s="921"/>
      <c r="K224" s="921"/>
      <c r="L224" s="925"/>
    </row>
    <row r="225" spans="1:12" ht="24" x14ac:dyDescent="0.25">
      <c r="A225" s="918">
        <v>1941</v>
      </c>
      <c r="B225" s="9" t="s">
        <v>22</v>
      </c>
      <c r="C225" s="13" t="s">
        <v>23</v>
      </c>
      <c r="D225" s="13" t="s">
        <v>24</v>
      </c>
      <c r="E225" s="13" t="s">
        <v>25</v>
      </c>
      <c r="F225" s="919" t="s">
        <v>17</v>
      </c>
      <c r="G225" s="919"/>
      <c r="H225" s="920"/>
      <c r="I225" s="920"/>
      <c r="J225" s="920"/>
      <c r="K225" s="920"/>
      <c r="L225" s="920"/>
    </row>
    <row r="226" spans="1:12" x14ac:dyDescent="0.25">
      <c r="A226" s="918"/>
      <c r="B226" s="921" t="s">
        <v>5423</v>
      </c>
      <c r="C226" s="922" t="s">
        <v>5424</v>
      </c>
      <c r="D226" s="923">
        <v>43594</v>
      </c>
      <c r="E226" s="921" t="s">
        <v>83</v>
      </c>
      <c r="F226" s="921" t="s">
        <v>3158</v>
      </c>
      <c r="G226" s="921"/>
      <c r="H226" s="924" t="s">
        <v>30</v>
      </c>
      <c r="I226" s="924"/>
      <c r="J226" s="14" t="s">
        <v>31</v>
      </c>
      <c r="K226" s="14" t="s">
        <v>32</v>
      </c>
      <c r="L226" s="16">
        <v>758.8</v>
      </c>
    </row>
    <row r="227" spans="1:12" x14ac:dyDescent="0.25">
      <c r="A227" s="918"/>
      <c r="B227" s="921"/>
      <c r="C227" s="922"/>
      <c r="D227" s="923"/>
      <c r="E227" s="921"/>
      <c r="F227" s="921"/>
      <c r="G227" s="921"/>
      <c r="H227" s="924" t="s">
        <v>33</v>
      </c>
      <c r="I227" s="924"/>
      <c r="J227" s="921" t="s">
        <v>31</v>
      </c>
      <c r="K227" s="921" t="s">
        <v>32</v>
      </c>
      <c r="L227" s="925">
        <v>1869.89</v>
      </c>
    </row>
    <row r="228" spans="1:12" x14ac:dyDescent="0.25">
      <c r="A228" s="918"/>
      <c r="B228" s="921"/>
      <c r="C228" s="922"/>
      <c r="D228" s="923"/>
      <c r="E228" s="921"/>
      <c r="F228" s="921"/>
      <c r="G228" s="921"/>
      <c r="H228" s="924"/>
      <c r="I228" s="924"/>
      <c r="J228" s="921"/>
      <c r="K228" s="921"/>
      <c r="L228" s="925"/>
    </row>
    <row r="229" spans="1:12" x14ac:dyDescent="0.25">
      <c r="A229" s="918"/>
      <c r="B229" s="921"/>
      <c r="C229" s="922"/>
      <c r="D229" s="923"/>
      <c r="E229" s="921"/>
      <c r="F229" s="921"/>
      <c r="G229" s="921"/>
      <c r="H229" s="924"/>
      <c r="I229" s="924"/>
      <c r="J229" s="921"/>
      <c r="K229" s="921"/>
      <c r="L229" s="925"/>
    </row>
    <row r="230" spans="1:12" ht="24" x14ac:dyDescent="0.25">
      <c r="A230" s="918"/>
      <c r="B230" s="9" t="s">
        <v>34</v>
      </c>
      <c r="C230" s="13" t="s">
        <v>35</v>
      </c>
      <c r="D230" s="13" t="s">
        <v>36</v>
      </c>
      <c r="E230" s="13" t="s">
        <v>37</v>
      </c>
      <c r="F230" s="920"/>
      <c r="G230" s="920"/>
      <c r="H230" s="924" t="s">
        <v>38</v>
      </c>
      <c r="I230" s="924"/>
      <c r="J230" s="921" t="s">
        <v>31</v>
      </c>
      <c r="K230" s="921" t="s">
        <v>31</v>
      </c>
      <c r="L230" s="925">
        <v>0</v>
      </c>
    </row>
    <row r="231" spans="1:12" ht="22.8" x14ac:dyDescent="0.25">
      <c r="A231" s="918"/>
      <c r="B231" s="14" t="s">
        <v>39</v>
      </c>
      <c r="C231" s="14" t="s">
        <v>3158</v>
      </c>
      <c r="D231" s="15">
        <v>43603</v>
      </c>
      <c r="E231" s="14" t="s">
        <v>5425</v>
      </c>
      <c r="F231" s="920"/>
      <c r="G231" s="920"/>
      <c r="H231" s="924"/>
      <c r="I231" s="924"/>
      <c r="J231" s="921"/>
      <c r="K231" s="921"/>
      <c r="L231" s="925"/>
    </row>
    <row r="232" spans="1:12" ht="24" x14ac:dyDescent="0.25">
      <c r="A232" s="918">
        <v>1942</v>
      </c>
      <c r="B232" s="9" t="s">
        <v>22</v>
      </c>
      <c r="C232" s="13" t="s">
        <v>23</v>
      </c>
      <c r="D232" s="13" t="s">
        <v>24</v>
      </c>
      <c r="E232" s="13" t="s">
        <v>25</v>
      </c>
      <c r="F232" s="919" t="s">
        <v>17</v>
      </c>
      <c r="G232" s="919"/>
      <c r="H232" s="920"/>
      <c r="I232" s="920"/>
      <c r="J232" s="920"/>
      <c r="K232" s="920"/>
      <c r="L232" s="920"/>
    </row>
    <row r="233" spans="1:12" x14ac:dyDescent="0.25">
      <c r="A233" s="918"/>
      <c r="B233" s="921" t="s">
        <v>5426</v>
      </c>
      <c r="C233" s="922" t="s">
        <v>5427</v>
      </c>
      <c r="D233" s="923">
        <v>43567</v>
      </c>
      <c r="E233" s="921" t="s">
        <v>1212</v>
      </c>
      <c r="F233" s="921" t="s">
        <v>210</v>
      </c>
      <c r="G233" s="921"/>
      <c r="H233" s="924" t="s">
        <v>30</v>
      </c>
      <c r="I233" s="924"/>
      <c r="J233" s="14" t="s">
        <v>31</v>
      </c>
      <c r="K233" s="14" t="s">
        <v>32</v>
      </c>
      <c r="L233" s="16">
        <v>812</v>
      </c>
    </row>
    <row r="234" spans="1:12" x14ac:dyDescent="0.25">
      <c r="A234" s="918"/>
      <c r="B234" s="921"/>
      <c r="C234" s="922"/>
      <c r="D234" s="923"/>
      <c r="E234" s="921"/>
      <c r="F234" s="921"/>
      <c r="G234" s="921"/>
      <c r="H234" s="924" t="s">
        <v>33</v>
      </c>
      <c r="I234" s="924"/>
      <c r="J234" s="14" t="s">
        <v>31</v>
      </c>
      <c r="K234" s="14" t="s">
        <v>31</v>
      </c>
      <c r="L234" s="16">
        <v>0</v>
      </c>
    </row>
    <row r="235" spans="1:12" ht="24" x14ac:dyDescent="0.25">
      <c r="A235" s="918"/>
      <c r="B235" s="9" t="s">
        <v>34</v>
      </c>
      <c r="C235" s="13" t="s">
        <v>35</v>
      </c>
      <c r="D235" s="13" t="s">
        <v>36</v>
      </c>
      <c r="E235" s="13" t="s">
        <v>37</v>
      </c>
      <c r="F235" s="920"/>
      <c r="G235" s="920"/>
      <c r="H235" s="924" t="s">
        <v>38</v>
      </c>
      <c r="I235" s="924"/>
      <c r="J235" s="921" t="s">
        <v>31</v>
      </c>
      <c r="K235" s="921" t="s">
        <v>31</v>
      </c>
      <c r="L235" s="925">
        <v>0</v>
      </c>
    </row>
    <row r="236" spans="1:12" ht="22.8" x14ac:dyDescent="0.25">
      <c r="A236" s="918"/>
      <c r="B236" s="14" t="s">
        <v>1234</v>
      </c>
      <c r="C236" s="14" t="s">
        <v>210</v>
      </c>
      <c r="D236" s="15">
        <v>43576</v>
      </c>
      <c r="E236" s="14" t="s">
        <v>545</v>
      </c>
      <c r="F236" s="920"/>
      <c r="G236" s="920"/>
      <c r="H236" s="924"/>
      <c r="I236" s="924"/>
      <c r="J236" s="921"/>
      <c r="K236" s="921"/>
      <c r="L236" s="925"/>
    </row>
    <row r="237" spans="1:12" ht="24" x14ac:dyDescent="0.25">
      <c r="A237" s="918">
        <v>1943</v>
      </c>
      <c r="B237" s="9" t="s">
        <v>22</v>
      </c>
      <c r="C237" s="13" t="s">
        <v>23</v>
      </c>
      <c r="D237" s="13" t="s">
        <v>24</v>
      </c>
      <c r="E237" s="13" t="s">
        <v>25</v>
      </c>
      <c r="F237" s="919" t="s">
        <v>17</v>
      </c>
      <c r="G237" s="919"/>
      <c r="H237" s="920"/>
      <c r="I237" s="920"/>
      <c r="J237" s="920"/>
      <c r="K237" s="920"/>
      <c r="L237" s="920"/>
    </row>
    <row r="238" spans="1:12" x14ac:dyDescent="0.25">
      <c r="A238" s="918"/>
      <c r="B238" s="921" t="s">
        <v>5426</v>
      </c>
      <c r="C238" s="921" t="s">
        <v>5428</v>
      </c>
      <c r="D238" s="923">
        <v>43683</v>
      </c>
      <c r="E238" s="921" t="s">
        <v>977</v>
      </c>
      <c r="F238" s="921" t="s">
        <v>978</v>
      </c>
      <c r="G238" s="921"/>
      <c r="H238" s="924" t="s">
        <v>30</v>
      </c>
      <c r="I238" s="924"/>
      <c r="J238" s="14" t="s">
        <v>31</v>
      </c>
      <c r="K238" s="14" t="s">
        <v>32</v>
      </c>
      <c r="L238" s="16">
        <v>3084.9</v>
      </c>
    </row>
    <row r="239" spans="1:12" x14ac:dyDescent="0.25">
      <c r="A239" s="918"/>
      <c r="B239" s="921"/>
      <c r="C239" s="921"/>
      <c r="D239" s="923"/>
      <c r="E239" s="921"/>
      <c r="F239" s="921"/>
      <c r="G239" s="921"/>
      <c r="H239" s="924" t="s">
        <v>33</v>
      </c>
      <c r="I239" s="924"/>
      <c r="J239" s="14" t="s">
        <v>31</v>
      </c>
      <c r="K239" s="14" t="s">
        <v>32</v>
      </c>
      <c r="L239" s="16">
        <v>185.3</v>
      </c>
    </row>
    <row r="240" spans="1:12" ht="24" x14ac:dyDescent="0.25">
      <c r="A240" s="918"/>
      <c r="B240" s="9" t="s">
        <v>34</v>
      </c>
      <c r="C240" s="13" t="s">
        <v>35</v>
      </c>
      <c r="D240" s="13" t="s">
        <v>36</v>
      </c>
      <c r="E240" s="13" t="s">
        <v>37</v>
      </c>
      <c r="F240" s="920"/>
      <c r="G240" s="920"/>
      <c r="H240" s="924" t="s">
        <v>38</v>
      </c>
      <c r="I240" s="924"/>
      <c r="J240" s="921" t="s">
        <v>31</v>
      </c>
      <c r="K240" s="921" t="s">
        <v>31</v>
      </c>
      <c r="L240" s="925">
        <v>0</v>
      </c>
    </row>
    <row r="241" spans="1:12" ht="22.8" x14ac:dyDescent="0.25">
      <c r="A241" s="918"/>
      <c r="B241" s="14" t="s">
        <v>1234</v>
      </c>
      <c r="C241" s="14" t="s">
        <v>978</v>
      </c>
      <c r="D241" s="15">
        <v>43694</v>
      </c>
      <c r="E241" s="14" t="s">
        <v>5429</v>
      </c>
      <c r="F241" s="920"/>
      <c r="G241" s="920"/>
      <c r="H241" s="924"/>
      <c r="I241" s="924"/>
      <c r="J241" s="921"/>
      <c r="K241" s="921"/>
      <c r="L241" s="925"/>
    </row>
    <row r="242" spans="1:12" ht="24" x14ac:dyDescent="0.25">
      <c r="A242" s="918">
        <v>1944</v>
      </c>
      <c r="B242" s="9" t="s">
        <v>22</v>
      </c>
      <c r="C242" s="13" t="s">
        <v>23</v>
      </c>
      <c r="D242" s="13" t="s">
        <v>24</v>
      </c>
      <c r="E242" s="13" t="s">
        <v>25</v>
      </c>
      <c r="F242" s="919" t="s">
        <v>17</v>
      </c>
      <c r="G242" s="919"/>
      <c r="H242" s="920"/>
      <c r="I242" s="920"/>
      <c r="J242" s="920"/>
      <c r="K242" s="920"/>
      <c r="L242" s="920"/>
    </row>
    <row r="243" spans="1:12" x14ac:dyDescent="0.25">
      <c r="A243" s="918"/>
      <c r="B243" s="921" t="s">
        <v>5430</v>
      </c>
      <c r="C243" s="922" t="s">
        <v>5431</v>
      </c>
      <c r="D243" s="923">
        <v>43575</v>
      </c>
      <c r="E243" s="921" t="s">
        <v>65</v>
      </c>
      <c r="F243" s="921" t="s">
        <v>1011</v>
      </c>
      <c r="G243" s="921"/>
      <c r="H243" s="924" t="s">
        <v>30</v>
      </c>
      <c r="I243" s="924"/>
      <c r="J243" s="14" t="s">
        <v>31</v>
      </c>
      <c r="K243" s="14" t="s">
        <v>32</v>
      </c>
      <c r="L243" s="16">
        <v>612</v>
      </c>
    </row>
    <row r="244" spans="1:12" x14ac:dyDescent="0.25">
      <c r="A244" s="918"/>
      <c r="B244" s="921"/>
      <c r="C244" s="922"/>
      <c r="D244" s="923"/>
      <c r="E244" s="921"/>
      <c r="F244" s="921"/>
      <c r="G244" s="921"/>
      <c r="H244" s="924" t="s">
        <v>33</v>
      </c>
      <c r="I244" s="924"/>
      <c r="J244" s="14" t="s">
        <v>31</v>
      </c>
      <c r="K244" s="14" t="s">
        <v>32</v>
      </c>
      <c r="L244" s="16">
        <v>1271.32</v>
      </c>
    </row>
    <row r="245" spans="1:12" ht="24" x14ac:dyDescent="0.25">
      <c r="A245" s="918"/>
      <c r="B245" s="9" t="s">
        <v>34</v>
      </c>
      <c r="C245" s="13" t="s">
        <v>35</v>
      </c>
      <c r="D245" s="13" t="s">
        <v>36</v>
      </c>
      <c r="E245" s="13" t="s">
        <v>37</v>
      </c>
      <c r="F245" s="920"/>
      <c r="G245" s="920"/>
      <c r="H245" s="924" t="s">
        <v>38</v>
      </c>
      <c r="I245" s="924"/>
      <c r="J245" s="921" t="s">
        <v>31</v>
      </c>
      <c r="K245" s="921" t="s">
        <v>32</v>
      </c>
      <c r="L245" s="925">
        <v>72</v>
      </c>
    </row>
    <row r="246" spans="1:12" ht="22.8" x14ac:dyDescent="0.25">
      <c r="A246" s="918"/>
      <c r="B246" s="14" t="s">
        <v>111</v>
      </c>
      <c r="C246" s="14" t="s">
        <v>1011</v>
      </c>
      <c r="D246" s="15">
        <v>43581</v>
      </c>
      <c r="E246" s="14" t="s">
        <v>1012</v>
      </c>
      <c r="F246" s="920"/>
      <c r="G246" s="920"/>
      <c r="H246" s="924"/>
      <c r="I246" s="924"/>
      <c r="J246" s="921"/>
      <c r="K246" s="921"/>
      <c r="L246" s="925"/>
    </row>
    <row r="247" spans="1:12" ht="24" x14ac:dyDescent="0.25">
      <c r="A247" s="918">
        <v>1945</v>
      </c>
      <c r="B247" s="9" t="s">
        <v>22</v>
      </c>
      <c r="C247" s="13" t="s">
        <v>23</v>
      </c>
      <c r="D247" s="13" t="s">
        <v>24</v>
      </c>
      <c r="E247" s="13" t="s">
        <v>25</v>
      </c>
      <c r="F247" s="919" t="s">
        <v>17</v>
      </c>
      <c r="G247" s="919"/>
      <c r="H247" s="920"/>
      <c r="I247" s="920"/>
      <c r="J247" s="920"/>
      <c r="K247" s="920"/>
      <c r="L247" s="920"/>
    </row>
    <row r="248" spans="1:12" x14ac:dyDescent="0.25">
      <c r="A248" s="918"/>
      <c r="B248" s="921" t="s">
        <v>5430</v>
      </c>
      <c r="C248" s="922" t="s">
        <v>5432</v>
      </c>
      <c r="D248" s="923">
        <v>43589</v>
      </c>
      <c r="E248" s="921" t="s">
        <v>1570</v>
      </c>
      <c r="F248" s="921" t="s">
        <v>2471</v>
      </c>
      <c r="G248" s="921"/>
      <c r="H248" s="924" t="s">
        <v>30</v>
      </c>
      <c r="I248" s="924"/>
      <c r="J248" s="14" t="s">
        <v>31</v>
      </c>
      <c r="K248" s="14" t="s">
        <v>32</v>
      </c>
      <c r="L248" s="16">
        <v>295.10000000000002</v>
      </c>
    </row>
    <row r="249" spans="1:12" x14ac:dyDescent="0.25">
      <c r="A249" s="918"/>
      <c r="B249" s="921"/>
      <c r="C249" s="922"/>
      <c r="D249" s="923"/>
      <c r="E249" s="921"/>
      <c r="F249" s="921"/>
      <c r="G249" s="921"/>
      <c r="H249" s="924" t="s">
        <v>33</v>
      </c>
      <c r="I249" s="924"/>
      <c r="J249" s="14" t="s">
        <v>31</v>
      </c>
      <c r="K249" s="14" t="s">
        <v>31</v>
      </c>
      <c r="L249" s="16">
        <v>0</v>
      </c>
    </row>
    <row r="250" spans="1:12" ht="24" x14ac:dyDescent="0.25">
      <c r="A250" s="918"/>
      <c r="B250" s="9" t="s">
        <v>34</v>
      </c>
      <c r="C250" s="13" t="s">
        <v>35</v>
      </c>
      <c r="D250" s="13" t="s">
        <v>36</v>
      </c>
      <c r="E250" s="13" t="s">
        <v>37</v>
      </c>
      <c r="F250" s="920"/>
      <c r="G250" s="920"/>
      <c r="H250" s="924" t="s">
        <v>38</v>
      </c>
      <c r="I250" s="924"/>
      <c r="J250" s="921" t="s">
        <v>31</v>
      </c>
      <c r="K250" s="921" t="s">
        <v>32</v>
      </c>
      <c r="L250" s="925">
        <v>575</v>
      </c>
    </row>
    <row r="251" spans="1:12" ht="22.8" x14ac:dyDescent="0.25">
      <c r="A251" s="918"/>
      <c r="B251" s="14" t="s">
        <v>111</v>
      </c>
      <c r="C251" s="14" t="s">
        <v>2471</v>
      </c>
      <c r="D251" s="15">
        <v>43596</v>
      </c>
      <c r="E251" s="14" t="s">
        <v>3743</v>
      </c>
      <c r="F251" s="920"/>
      <c r="G251" s="920"/>
      <c r="H251" s="924"/>
      <c r="I251" s="924"/>
      <c r="J251" s="921"/>
      <c r="K251" s="921"/>
      <c r="L251" s="925"/>
    </row>
    <row r="252" spans="1:12" ht="24" x14ac:dyDescent="0.25">
      <c r="A252" s="918">
        <v>1946</v>
      </c>
      <c r="B252" s="9" t="s">
        <v>22</v>
      </c>
      <c r="C252" s="13" t="s">
        <v>23</v>
      </c>
      <c r="D252" s="13" t="s">
        <v>24</v>
      </c>
      <c r="E252" s="13" t="s">
        <v>25</v>
      </c>
      <c r="F252" s="919" t="s">
        <v>17</v>
      </c>
      <c r="G252" s="919"/>
      <c r="H252" s="920"/>
      <c r="I252" s="920"/>
      <c r="J252" s="920"/>
      <c r="K252" s="920"/>
      <c r="L252" s="920"/>
    </row>
    <row r="253" spans="1:12" x14ac:dyDescent="0.25">
      <c r="A253" s="918"/>
      <c r="B253" s="921" t="s">
        <v>5433</v>
      </c>
      <c r="C253" s="922" t="s">
        <v>5434</v>
      </c>
      <c r="D253" s="923">
        <v>43624</v>
      </c>
      <c r="E253" s="921" t="s">
        <v>1065</v>
      </c>
      <c r="F253" s="921" t="s">
        <v>2532</v>
      </c>
      <c r="G253" s="921"/>
      <c r="H253" s="924" t="s">
        <v>30</v>
      </c>
      <c r="I253" s="924"/>
      <c r="J253" s="14" t="s">
        <v>31</v>
      </c>
      <c r="K253" s="14" t="s">
        <v>32</v>
      </c>
      <c r="L253" s="16">
        <v>1043.8499999999999</v>
      </c>
    </row>
    <row r="254" spans="1:12" x14ac:dyDescent="0.25">
      <c r="A254" s="918"/>
      <c r="B254" s="921"/>
      <c r="C254" s="922"/>
      <c r="D254" s="923"/>
      <c r="E254" s="921"/>
      <c r="F254" s="921"/>
      <c r="G254" s="921"/>
      <c r="H254" s="924" t="s">
        <v>33</v>
      </c>
      <c r="I254" s="924"/>
      <c r="J254" s="921" t="s">
        <v>31</v>
      </c>
      <c r="K254" s="921" t="s">
        <v>32</v>
      </c>
      <c r="L254" s="925">
        <v>269.14999999999998</v>
      </c>
    </row>
    <row r="255" spans="1:12" x14ac:dyDescent="0.25">
      <c r="A255" s="918"/>
      <c r="B255" s="921"/>
      <c r="C255" s="922"/>
      <c r="D255" s="923"/>
      <c r="E255" s="921"/>
      <c r="F255" s="921"/>
      <c r="G255" s="921"/>
      <c r="H255" s="924"/>
      <c r="I255" s="924"/>
      <c r="J255" s="921"/>
      <c r="K255" s="921"/>
      <c r="L255" s="925"/>
    </row>
    <row r="256" spans="1:12" ht="24" x14ac:dyDescent="0.25">
      <c r="A256" s="918"/>
      <c r="B256" s="9" t="s">
        <v>34</v>
      </c>
      <c r="C256" s="13" t="s">
        <v>35</v>
      </c>
      <c r="D256" s="13" t="s">
        <v>36</v>
      </c>
      <c r="E256" s="13" t="s">
        <v>37</v>
      </c>
      <c r="F256" s="920"/>
      <c r="G256" s="920"/>
      <c r="H256" s="924" t="s">
        <v>38</v>
      </c>
      <c r="I256" s="924"/>
      <c r="J256" s="921" t="s">
        <v>31</v>
      </c>
      <c r="K256" s="921" t="s">
        <v>32</v>
      </c>
      <c r="L256" s="925">
        <v>450</v>
      </c>
    </row>
    <row r="257" spans="1:12" ht="22.8" x14ac:dyDescent="0.25">
      <c r="A257" s="918"/>
      <c r="B257" s="14" t="s">
        <v>105</v>
      </c>
      <c r="C257" s="14" t="s">
        <v>2532</v>
      </c>
      <c r="D257" s="15">
        <v>43636</v>
      </c>
      <c r="E257" s="14" t="s">
        <v>4842</v>
      </c>
      <c r="F257" s="920"/>
      <c r="G257" s="920"/>
      <c r="H257" s="924"/>
      <c r="I257" s="924"/>
      <c r="J257" s="921"/>
      <c r="K257" s="921"/>
      <c r="L257" s="925"/>
    </row>
    <row r="258" spans="1:12" ht="24" x14ac:dyDescent="0.25">
      <c r="A258" s="918">
        <v>1947</v>
      </c>
      <c r="B258" s="9" t="s">
        <v>22</v>
      </c>
      <c r="C258" s="13" t="s">
        <v>23</v>
      </c>
      <c r="D258" s="13" t="s">
        <v>24</v>
      </c>
      <c r="E258" s="13" t="s">
        <v>25</v>
      </c>
      <c r="F258" s="919" t="s">
        <v>17</v>
      </c>
      <c r="G258" s="919"/>
      <c r="H258" s="920"/>
      <c r="I258" s="920"/>
      <c r="J258" s="920"/>
      <c r="K258" s="920"/>
      <c r="L258" s="920"/>
    </row>
    <row r="259" spans="1:12" x14ac:dyDescent="0.25">
      <c r="A259" s="918"/>
      <c r="B259" s="921" t="s">
        <v>5435</v>
      </c>
      <c r="C259" s="922" t="s">
        <v>5436</v>
      </c>
      <c r="D259" s="923">
        <v>43595</v>
      </c>
      <c r="E259" s="921" t="s">
        <v>977</v>
      </c>
      <c r="F259" s="921" t="s">
        <v>982</v>
      </c>
      <c r="G259" s="921"/>
      <c r="H259" s="924" t="s">
        <v>30</v>
      </c>
      <c r="I259" s="924"/>
      <c r="J259" s="14" t="s">
        <v>31</v>
      </c>
      <c r="K259" s="14" t="s">
        <v>32</v>
      </c>
      <c r="L259" s="16">
        <v>493</v>
      </c>
    </row>
    <row r="260" spans="1:12" x14ac:dyDescent="0.25">
      <c r="A260" s="918"/>
      <c r="B260" s="921"/>
      <c r="C260" s="922"/>
      <c r="D260" s="923"/>
      <c r="E260" s="921"/>
      <c r="F260" s="921"/>
      <c r="G260" s="921"/>
      <c r="H260" s="924" t="s">
        <v>33</v>
      </c>
      <c r="I260" s="924"/>
      <c r="J260" s="14" t="s">
        <v>31</v>
      </c>
      <c r="K260" s="14" t="s">
        <v>32</v>
      </c>
      <c r="L260" s="16">
        <v>245.6</v>
      </c>
    </row>
    <row r="261" spans="1:12" ht="24" x14ac:dyDescent="0.25">
      <c r="A261" s="918"/>
      <c r="B261" s="9" t="s">
        <v>34</v>
      </c>
      <c r="C261" s="13" t="s">
        <v>35</v>
      </c>
      <c r="D261" s="13" t="s">
        <v>36</v>
      </c>
      <c r="E261" s="13" t="s">
        <v>37</v>
      </c>
      <c r="F261" s="920"/>
      <c r="G261" s="920"/>
      <c r="H261" s="924" t="s">
        <v>38</v>
      </c>
      <c r="I261" s="924"/>
      <c r="J261" s="921" t="s">
        <v>31</v>
      </c>
      <c r="K261" s="921" t="s">
        <v>32</v>
      </c>
      <c r="L261" s="925">
        <v>48</v>
      </c>
    </row>
    <row r="262" spans="1:12" ht="22.8" x14ac:dyDescent="0.25">
      <c r="A262" s="918"/>
      <c r="B262" s="14" t="s">
        <v>45</v>
      </c>
      <c r="C262" s="14" t="s">
        <v>982</v>
      </c>
      <c r="D262" s="15">
        <v>43599</v>
      </c>
      <c r="E262" s="14" t="s">
        <v>1122</v>
      </c>
      <c r="F262" s="920"/>
      <c r="G262" s="920"/>
      <c r="H262" s="924"/>
      <c r="I262" s="924"/>
      <c r="J262" s="921"/>
      <c r="K262" s="921"/>
      <c r="L262" s="925"/>
    </row>
    <row r="263" spans="1:12" ht="24" x14ac:dyDescent="0.25">
      <c r="A263" s="918">
        <v>1948</v>
      </c>
      <c r="B263" s="9" t="s">
        <v>22</v>
      </c>
      <c r="C263" s="13" t="s">
        <v>23</v>
      </c>
      <c r="D263" s="13" t="s">
        <v>24</v>
      </c>
      <c r="E263" s="13" t="s">
        <v>25</v>
      </c>
      <c r="F263" s="919" t="s">
        <v>17</v>
      </c>
      <c r="G263" s="919"/>
      <c r="H263" s="920"/>
      <c r="I263" s="920"/>
      <c r="J263" s="920"/>
      <c r="K263" s="920"/>
      <c r="L263" s="920"/>
    </row>
    <row r="264" spans="1:12" x14ac:dyDescent="0.25">
      <c r="A264" s="918"/>
      <c r="B264" s="921" t="s">
        <v>5437</v>
      </c>
      <c r="C264" s="922" t="s">
        <v>5438</v>
      </c>
      <c r="D264" s="923">
        <v>43599</v>
      </c>
      <c r="E264" s="921" t="s">
        <v>1164</v>
      </c>
      <c r="F264" s="921" t="s">
        <v>2110</v>
      </c>
      <c r="G264" s="921"/>
      <c r="H264" s="924" t="s">
        <v>30</v>
      </c>
      <c r="I264" s="924"/>
      <c r="J264" s="14" t="s">
        <v>31</v>
      </c>
      <c r="K264" s="14" t="s">
        <v>32</v>
      </c>
      <c r="L264" s="16">
        <v>268</v>
      </c>
    </row>
    <row r="265" spans="1:12" x14ac:dyDescent="0.25">
      <c r="A265" s="918"/>
      <c r="B265" s="921"/>
      <c r="C265" s="922"/>
      <c r="D265" s="923"/>
      <c r="E265" s="921"/>
      <c r="F265" s="921"/>
      <c r="G265" s="921"/>
      <c r="H265" s="924" t="s">
        <v>33</v>
      </c>
      <c r="I265" s="924"/>
      <c r="J265" s="14" t="s">
        <v>31</v>
      </c>
      <c r="K265" s="14" t="s">
        <v>32</v>
      </c>
      <c r="L265" s="16">
        <v>1541.53</v>
      </c>
    </row>
    <row r="266" spans="1:12" ht="24" x14ac:dyDescent="0.25">
      <c r="A266" s="918"/>
      <c r="B266" s="9" t="s">
        <v>34</v>
      </c>
      <c r="C266" s="13" t="s">
        <v>35</v>
      </c>
      <c r="D266" s="13" t="s">
        <v>36</v>
      </c>
      <c r="E266" s="13" t="s">
        <v>37</v>
      </c>
      <c r="F266" s="920"/>
      <c r="G266" s="920"/>
      <c r="H266" s="924" t="s">
        <v>38</v>
      </c>
      <c r="I266" s="924"/>
      <c r="J266" s="921" t="s">
        <v>31</v>
      </c>
      <c r="K266" s="921" t="s">
        <v>31</v>
      </c>
      <c r="L266" s="925">
        <v>0</v>
      </c>
    </row>
    <row r="267" spans="1:12" ht="22.8" x14ac:dyDescent="0.25">
      <c r="A267" s="918"/>
      <c r="B267" s="14" t="s">
        <v>45</v>
      </c>
      <c r="C267" s="14" t="s">
        <v>2110</v>
      </c>
      <c r="D267" s="15">
        <v>43605</v>
      </c>
      <c r="E267" s="14" t="s">
        <v>3080</v>
      </c>
      <c r="F267" s="920"/>
      <c r="G267" s="920"/>
      <c r="H267" s="924"/>
      <c r="I267" s="924"/>
      <c r="J267" s="921"/>
      <c r="K267" s="921"/>
      <c r="L267" s="925"/>
    </row>
    <row r="268" spans="1:12" ht="24" x14ac:dyDescent="0.25">
      <c r="A268" s="918">
        <v>1949</v>
      </c>
      <c r="B268" s="9" t="s">
        <v>22</v>
      </c>
      <c r="C268" s="13" t="s">
        <v>23</v>
      </c>
      <c r="D268" s="13" t="s">
        <v>24</v>
      </c>
      <c r="E268" s="13" t="s">
        <v>25</v>
      </c>
      <c r="F268" s="919" t="s">
        <v>17</v>
      </c>
      <c r="G268" s="919"/>
      <c r="H268" s="920"/>
      <c r="I268" s="920"/>
      <c r="J268" s="920"/>
      <c r="K268" s="920"/>
      <c r="L268" s="920"/>
    </row>
    <row r="269" spans="1:12" x14ac:dyDescent="0.25">
      <c r="A269" s="918"/>
      <c r="B269" s="921" t="s">
        <v>5439</v>
      </c>
      <c r="C269" s="921" t="s">
        <v>5440</v>
      </c>
      <c r="D269" s="923">
        <v>43690</v>
      </c>
      <c r="E269" s="921" t="s">
        <v>917</v>
      </c>
      <c r="F269" s="921" t="s">
        <v>918</v>
      </c>
      <c r="G269" s="921"/>
      <c r="H269" s="924" t="s">
        <v>30</v>
      </c>
      <c r="I269" s="924"/>
      <c r="J269" s="14" t="s">
        <v>31</v>
      </c>
      <c r="K269" s="14" t="s">
        <v>32</v>
      </c>
      <c r="L269" s="16">
        <v>347.46</v>
      </c>
    </row>
    <row r="270" spans="1:12" x14ac:dyDescent="0.25">
      <c r="A270" s="918"/>
      <c r="B270" s="921"/>
      <c r="C270" s="921"/>
      <c r="D270" s="923"/>
      <c r="E270" s="921"/>
      <c r="F270" s="921"/>
      <c r="G270" s="921"/>
      <c r="H270" s="924" t="s">
        <v>33</v>
      </c>
      <c r="I270" s="924"/>
      <c r="J270" s="14" t="s">
        <v>31</v>
      </c>
      <c r="K270" s="14" t="s">
        <v>32</v>
      </c>
      <c r="L270" s="16">
        <v>2302.16</v>
      </c>
    </row>
    <row r="271" spans="1:12" ht="24" x14ac:dyDescent="0.25">
      <c r="A271" s="918"/>
      <c r="B271" s="9" t="s">
        <v>34</v>
      </c>
      <c r="C271" s="13" t="s">
        <v>35</v>
      </c>
      <c r="D271" s="13" t="s">
        <v>36</v>
      </c>
      <c r="E271" s="13" t="s">
        <v>37</v>
      </c>
      <c r="F271" s="920"/>
      <c r="G271" s="920"/>
      <c r="H271" s="924" t="s">
        <v>38</v>
      </c>
      <c r="I271" s="924"/>
      <c r="J271" s="921" t="s">
        <v>31</v>
      </c>
      <c r="K271" s="921" t="s">
        <v>32</v>
      </c>
      <c r="L271" s="925">
        <v>396.52</v>
      </c>
    </row>
    <row r="272" spans="1:12" ht="22.8" x14ac:dyDescent="0.25">
      <c r="A272" s="918"/>
      <c r="B272" s="14" t="s">
        <v>105</v>
      </c>
      <c r="C272" s="14" t="s">
        <v>918</v>
      </c>
      <c r="D272" s="15">
        <v>43697</v>
      </c>
      <c r="E272" s="14" t="s">
        <v>5441</v>
      </c>
      <c r="F272" s="920"/>
      <c r="G272" s="920"/>
      <c r="H272" s="924"/>
      <c r="I272" s="924"/>
      <c r="J272" s="921"/>
      <c r="K272" s="921"/>
      <c r="L272" s="925"/>
    </row>
    <row r="273" spans="1:12" ht="24" x14ac:dyDescent="0.25">
      <c r="A273" s="918">
        <v>1950</v>
      </c>
      <c r="B273" s="9" t="s">
        <v>22</v>
      </c>
      <c r="C273" s="13" t="s">
        <v>23</v>
      </c>
      <c r="D273" s="13" t="s">
        <v>24</v>
      </c>
      <c r="E273" s="13" t="s">
        <v>25</v>
      </c>
      <c r="F273" s="919" t="s">
        <v>17</v>
      </c>
      <c r="G273" s="919"/>
      <c r="H273" s="920"/>
      <c r="I273" s="920"/>
      <c r="J273" s="920"/>
      <c r="K273" s="920"/>
      <c r="L273" s="920"/>
    </row>
    <row r="274" spans="1:12" x14ac:dyDescent="0.25">
      <c r="A274" s="918"/>
      <c r="B274" s="921" t="s">
        <v>5442</v>
      </c>
      <c r="C274" s="922" t="s">
        <v>5443</v>
      </c>
      <c r="D274" s="923">
        <v>43730</v>
      </c>
      <c r="E274" s="921" t="s">
        <v>1060</v>
      </c>
      <c r="F274" s="921" t="s">
        <v>958</v>
      </c>
      <c r="G274" s="921"/>
      <c r="H274" s="924" t="s">
        <v>30</v>
      </c>
      <c r="I274" s="924"/>
      <c r="J274" s="14" t="s">
        <v>31</v>
      </c>
      <c r="K274" s="14" t="s">
        <v>31</v>
      </c>
      <c r="L274" s="16">
        <v>0</v>
      </c>
    </row>
    <row r="275" spans="1:12" x14ac:dyDescent="0.25">
      <c r="A275" s="918"/>
      <c r="B275" s="921"/>
      <c r="C275" s="922"/>
      <c r="D275" s="923"/>
      <c r="E275" s="921"/>
      <c r="F275" s="921"/>
      <c r="G275" s="921"/>
      <c r="H275" s="924" t="s">
        <v>33</v>
      </c>
      <c r="I275" s="924"/>
      <c r="J275" s="921" t="s">
        <v>31</v>
      </c>
      <c r="K275" s="921" t="s">
        <v>31</v>
      </c>
      <c r="L275" s="925">
        <v>0</v>
      </c>
    </row>
    <row r="276" spans="1:12" x14ac:dyDescent="0.25">
      <c r="A276" s="918"/>
      <c r="B276" s="921"/>
      <c r="C276" s="922"/>
      <c r="D276" s="923"/>
      <c r="E276" s="921"/>
      <c r="F276" s="921"/>
      <c r="G276" s="921"/>
      <c r="H276" s="924"/>
      <c r="I276" s="924"/>
      <c r="J276" s="921"/>
      <c r="K276" s="921"/>
      <c r="L276" s="925"/>
    </row>
    <row r="277" spans="1:12" ht="24" x14ac:dyDescent="0.25">
      <c r="A277" s="918"/>
      <c r="B277" s="9" t="s">
        <v>34</v>
      </c>
      <c r="C277" s="13" t="s">
        <v>35</v>
      </c>
      <c r="D277" s="13" t="s">
        <v>36</v>
      </c>
      <c r="E277" s="13" t="s">
        <v>37</v>
      </c>
      <c r="F277" s="920"/>
      <c r="G277" s="920"/>
      <c r="H277" s="924" t="s">
        <v>38</v>
      </c>
      <c r="I277" s="924"/>
      <c r="J277" s="921" t="s">
        <v>31</v>
      </c>
      <c r="K277" s="921" t="s">
        <v>32</v>
      </c>
      <c r="L277" s="925">
        <v>500</v>
      </c>
    </row>
    <row r="278" spans="1:12" ht="22.8" x14ac:dyDescent="0.25">
      <c r="A278" s="918"/>
      <c r="B278" s="14" t="s">
        <v>39</v>
      </c>
      <c r="C278" s="14" t="s">
        <v>958</v>
      </c>
      <c r="D278" s="15">
        <v>43736</v>
      </c>
      <c r="E278" s="14" t="s">
        <v>1772</v>
      </c>
      <c r="F278" s="920"/>
      <c r="G278" s="920"/>
      <c r="H278" s="924"/>
      <c r="I278" s="924"/>
      <c r="J278" s="921"/>
      <c r="K278" s="921"/>
      <c r="L278" s="925"/>
    </row>
    <row r="279" spans="1:12" ht="24" x14ac:dyDescent="0.25">
      <c r="A279" s="918">
        <v>1951</v>
      </c>
      <c r="B279" s="9" t="s">
        <v>22</v>
      </c>
      <c r="C279" s="13" t="s">
        <v>23</v>
      </c>
      <c r="D279" s="13" t="s">
        <v>24</v>
      </c>
      <c r="E279" s="13" t="s">
        <v>25</v>
      </c>
      <c r="F279" s="919" t="s">
        <v>17</v>
      </c>
      <c r="G279" s="919"/>
      <c r="H279" s="920"/>
      <c r="I279" s="920"/>
      <c r="J279" s="920"/>
      <c r="K279" s="920"/>
      <c r="L279" s="920"/>
    </row>
    <row r="280" spans="1:12" x14ac:dyDescent="0.25">
      <c r="A280" s="918"/>
      <c r="B280" s="921" t="s">
        <v>5444</v>
      </c>
      <c r="C280" s="922" t="s">
        <v>5445</v>
      </c>
      <c r="D280" s="923">
        <v>43640</v>
      </c>
      <c r="E280" s="921" t="s">
        <v>5446</v>
      </c>
      <c r="F280" s="921" t="s">
        <v>2429</v>
      </c>
      <c r="G280" s="921"/>
      <c r="H280" s="924" t="s">
        <v>30</v>
      </c>
      <c r="I280" s="924"/>
      <c r="J280" s="14" t="s">
        <v>31</v>
      </c>
      <c r="K280" s="14" t="s">
        <v>32</v>
      </c>
      <c r="L280" s="16">
        <v>3454</v>
      </c>
    </row>
    <row r="281" spans="1:12" x14ac:dyDescent="0.25">
      <c r="A281" s="918"/>
      <c r="B281" s="921"/>
      <c r="C281" s="922"/>
      <c r="D281" s="923"/>
      <c r="E281" s="921"/>
      <c r="F281" s="921"/>
      <c r="G281" s="921"/>
      <c r="H281" s="924" t="s">
        <v>33</v>
      </c>
      <c r="I281" s="924"/>
      <c r="J281" s="921" t="s">
        <v>31</v>
      </c>
      <c r="K281" s="921" t="s">
        <v>31</v>
      </c>
      <c r="L281" s="925">
        <v>0</v>
      </c>
    </row>
    <row r="282" spans="1:12" x14ac:dyDescent="0.25">
      <c r="A282" s="918"/>
      <c r="B282" s="921"/>
      <c r="C282" s="922"/>
      <c r="D282" s="923"/>
      <c r="E282" s="921"/>
      <c r="F282" s="921"/>
      <c r="G282" s="921"/>
      <c r="H282" s="924"/>
      <c r="I282" s="924"/>
      <c r="J282" s="921"/>
      <c r="K282" s="921"/>
      <c r="L282" s="925"/>
    </row>
    <row r="283" spans="1:12" ht="24" x14ac:dyDescent="0.25">
      <c r="A283" s="918"/>
      <c r="B283" s="9" t="s">
        <v>34</v>
      </c>
      <c r="C283" s="13" t="s">
        <v>35</v>
      </c>
      <c r="D283" s="13" t="s">
        <v>36</v>
      </c>
      <c r="E283" s="13" t="s">
        <v>37</v>
      </c>
      <c r="F283" s="920"/>
      <c r="G283" s="920"/>
      <c r="H283" s="924" t="s">
        <v>38</v>
      </c>
      <c r="I283" s="924"/>
      <c r="J283" s="921" t="s">
        <v>31</v>
      </c>
      <c r="K283" s="921" t="s">
        <v>31</v>
      </c>
      <c r="L283" s="925">
        <v>0</v>
      </c>
    </row>
    <row r="284" spans="1:12" ht="22.8" x14ac:dyDescent="0.25">
      <c r="A284" s="918"/>
      <c r="B284" s="14" t="s">
        <v>31</v>
      </c>
      <c r="C284" s="14" t="s">
        <v>2429</v>
      </c>
      <c r="D284" s="15">
        <v>43656</v>
      </c>
      <c r="E284" s="14" t="s">
        <v>5447</v>
      </c>
      <c r="F284" s="920"/>
      <c r="G284" s="920"/>
      <c r="H284" s="924"/>
      <c r="I284" s="924"/>
      <c r="J284" s="921"/>
      <c r="K284" s="921"/>
      <c r="L284" s="925"/>
    </row>
    <row r="285" spans="1:12" ht="24" x14ac:dyDescent="0.25">
      <c r="A285" s="918">
        <v>1952</v>
      </c>
      <c r="B285" s="9" t="s">
        <v>22</v>
      </c>
      <c r="C285" s="13" t="s">
        <v>23</v>
      </c>
      <c r="D285" s="13" t="s">
        <v>24</v>
      </c>
      <c r="E285" s="13" t="s">
        <v>25</v>
      </c>
      <c r="F285" s="919" t="s">
        <v>17</v>
      </c>
      <c r="G285" s="919"/>
      <c r="H285" s="920"/>
      <c r="I285" s="920"/>
      <c r="J285" s="920"/>
      <c r="K285" s="920"/>
      <c r="L285" s="920"/>
    </row>
    <row r="286" spans="1:12" x14ac:dyDescent="0.25">
      <c r="A286" s="918"/>
      <c r="B286" s="921" t="s">
        <v>5448</v>
      </c>
      <c r="C286" s="922" t="s">
        <v>5449</v>
      </c>
      <c r="D286" s="923">
        <v>43731</v>
      </c>
      <c r="E286" s="921" t="s">
        <v>53</v>
      </c>
      <c r="F286" s="921" t="s">
        <v>1000</v>
      </c>
      <c r="G286" s="921"/>
      <c r="H286" s="924" t="s">
        <v>30</v>
      </c>
      <c r="I286" s="924"/>
      <c r="J286" s="14" t="s">
        <v>31</v>
      </c>
      <c r="K286" s="14" t="s">
        <v>32</v>
      </c>
      <c r="L286" s="16">
        <v>723</v>
      </c>
    </row>
    <row r="287" spans="1:12" x14ac:dyDescent="0.25">
      <c r="A287" s="918"/>
      <c r="B287" s="921"/>
      <c r="C287" s="922"/>
      <c r="D287" s="923"/>
      <c r="E287" s="921"/>
      <c r="F287" s="921"/>
      <c r="G287" s="921"/>
      <c r="H287" s="924" t="s">
        <v>33</v>
      </c>
      <c r="I287" s="924"/>
      <c r="J287" s="14" t="s">
        <v>31</v>
      </c>
      <c r="K287" s="14" t="s">
        <v>31</v>
      </c>
      <c r="L287" s="16">
        <v>0</v>
      </c>
    </row>
    <row r="288" spans="1:12" ht="24" x14ac:dyDescent="0.25">
      <c r="A288" s="918"/>
      <c r="B288" s="9" t="s">
        <v>34</v>
      </c>
      <c r="C288" s="13" t="s">
        <v>35</v>
      </c>
      <c r="D288" s="13" t="s">
        <v>36</v>
      </c>
      <c r="E288" s="13" t="s">
        <v>37</v>
      </c>
      <c r="F288" s="920"/>
      <c r="G288" s="920"/>
      <c r="H288" s="924" t="s">
        <v>38</v>
      </c>
      <c r="I288" s="924"/>
      <c r="J288" s="921" t="s">
        <v>31</v>
      </c>
      <c r="K288" s="921" t="s">
        <v>31</v>
      </c>
      <c r="L288" s="925">
        <v>0</v>
      </c>
    </row>
    <row r="289" spans="1:12" ht="22.8" x14ac:dyDescent="0.25">
      <c r="A289" s="918"/>
      <c r="B289" s="14" t="s">
        <v>39</v>
      </c>
      <c r="C289" s="14" t="s">
        <v>1000</v>
      </c>
      <c r="D289" s="15">
        <v>43733</v>
      </c>
      <c r="E289" s="14" t="s">
        <v>5450</v>
      </c>
      <c r="F289" s="920"/>
      <c r="G289" s="920"/>
      <c r="H289" s="924"/>
      <c r="I289" s="924"/>
      <c r="J289" s="921"/>
      <c r="K289" s="921"/>
      <c r="L289" s="925"/>
    </row>
    <row r="290" spans="1:12" ht="24" x14ac:dyDescent="0.25">
      <c r="A290" s="918">
        <v>1953</v>
      </c>
      <c r="B290" s="9" t="s">
        <v>22</v>
      </c>
      <c r="C290" s="13" t="s">
        <v>23</v>
      </c>
      <c r="D290" s="13" t="s">
        <v>24</v>
      </c>
      <c r="E290" s="13" t="s">
        <v>25</v>
      </c>
      <c r="F290" s="919" t="s">
        <v>17</v>
      </c>
      <c r="G290" s="919"/>
      <c r="H290" s="920"/>
      <c r="I290" s="920"/>
      <c r="J290" s="920"/>
      <c r="K290" s="920"/>
      <c r="L290" s="920"/>
    </row>
    <row r="291" spans="1:12" x14ac:dyDescent="0.25">
      <c r="A291" s="918"/>
      <c r="B291" s="921" t="s">
        <v>5451</v>
      </c>
      <c r="C291" s="922" t="s">
        <v>5452</v>
      </c>
      <c r="D291" s="923">
        <v>43633</v>
      </c>
      <c r="E291" s="921" t="s">
        <v>298</v>
      </c>
      <c r="F291" s="921" t="s">
        <v>607</v>
      </c>
      <c r="G291" s="921"/>
      <c r="H291" s="924" t="s">
        <v>30</v>
      </c>
      <c r="I291" s="924"/>
      <c r="J291" s="14" t="s">
        <v>31</v>
      </c>
      <c r="K291" s="14" t="s">
        <v>31</v>
      </c>
      <c r="L291" s="16">
        <v>0</v>
      </c>
    </row>
    <row r="292" spans="1:12" x14ac:dyDescent="0.25">
      <c r="A292" s="918"/>
      <c r="B292" s="921"/>
      <c r="C292" s="922"/>
      <c r="D292" s="923"/>
      <c r="E292" s="921"/>
      <c r="F292" s="921"/>
      <c r="G292" s="921"/>
      <c r="H292" s="924" t="s">
        <v>33</v>
      </c>
      <c r="I292" s="924"/>
      <c r="J292" s="14" t="s">
        <v>31</v>
      </c>
      <c r="K292" s="14" t="s">
        <v>32</v>
      </c>
      <c r="L292" s="16">
        <v>331.6</v>
      </c>
    </row>
    <row r="293" spans="1:12" ht="24" x14ac:dyDescent="0.25">
      <c r="A293" s="918"/>
      <c r="B293" s="9" t="s">
        <v>34</v>
      </c>
      <c r="C293" s="13" t="s">
        <v>35</v>
      </c>
      <c r="D293" s="13" t="s">
        <v>36</v>
      </c>
      <c r="E293" s="13" t="s">
        <v>37</v>
      </c>
      <c r="F293" s="920"/>
      <c r="G293" s="920"/>
      <c r="H293" s="924" t="s">
        <v>38</v>
      </c>
      <c r="I293" s="924"/>
      <c r="J293" s="921" t="s">
        <v>31</v>
      </c>
      <c r="K293" s="921" t="s">
        <v>32</v>
      </c>
      <c r="L293" s="925">
        <v>1099</v>
      </c>
    </row>
    <row r="294" spans="1:12" ht="22.8" x14ac:dyDescent="0.25">
      <c r="A294" s="918"/>
      <c r="B294" s="14" t="s">
        <v>39</v>
      </c>
      <c r="C294" s="14" t="s">
        <v>607</v>
      </c>
      <c r="D294" s="15">
        <v>43635</v>
      </c>
      <c r="E294" s="14" t="s">
        <v>525</v>
      </c>
      <c r="F294" s="920"/>
      <c r="G294" s="920"/>
      <c r="H294" s="924"/>
      <c r="I294" s="924"/>
      <c r="J294" s="921"/>
      <c r="K294" s="921"/>
      <c r="L294" s="925"/>
    </row>
    <row r="295" spans="1:12" ht="24" x14ac:dyDescent="0.25">
      <c r="A295" s="918">
        <v>1954</v>
      </c>
      <c r="B295" s="9" t="s">
        <v>22</v>
      </c>
      <c r="C295" s="13" t="s">
        <v>23</v>
      </c>
      <c r="D295" s="13" t="s">
        <v>24</v>
      </c>
      <c r="E295" s="13" t="s">
        <v>25</v>
      </c>
      <c r="F295" s="919" t="s">
        <v>17</v>
      </c>
      <c r="G295" s="919"/>
      <c r="H295" s="920"/>
      <c r="I295" s="920"/>
      <c r="J295" s="920"/>
      <c r="K295" s="920"/>
      <c r="L295" s="920"/>
    </row>
    <row r="296" spans="1:12" x14ac:dyDescent="0.25">
      <c r="A296" s="918"/>
      <c r="B296" s="921" t="s">
        <v>5453</v>
      </c>
      <c r="C296" s="922" t="s">
        <v>5454</v>
      </c>
      <c r="D296" s="923">
        <v>43570</v>
      </c>
      <c r="E296" s="921" t="s">
        <v>2295</v>
      </c>
      <c r="F296" s="921" t="s">
        <v>2296</v>
      </c>
      <c r="G296" s="921"/>
      <c r="H296" s="924" t="s">
        <v>30</v>
      </c>
      <c r="I296" s="924"/>
      <c r="J296" s="14" t="s">
        <v>31</v>
      </c>
      <c r="K296" s="14" t="s">
        <v>32</v>
      </c>
      <c r="L296" s="16">
        <v>868</v>
      </c>
    </row>
    <row r="297" spans="1:12" x14ac:dyDescent="0.25">
      <c r="A297" s="918"/>
      <c r="B297" s="921"/>
      <c r="C297" s="922"/>
      <c r="D297" s="923"/>
      <c r="E297" s="921"/>
      <c r="F297" s="921"/>
      <c r="G297" s="921"/>
      <c r="H297" s="924" t="s">
        <v>33</v>
      </c>
      <c r="I297" s="924"/>
      <c r="J297" s="921" t="s">
        <v>31</v>
      </c>
      <c r="K297" s="921" t="s">
        <v>32</v>
      </c>
      <c r="L297" s="925">
        <v>1615.49</v>
      </c>
    </row>
    <row r="298" spans="1:12" x14ac:dyDescent="0.25">
      <c r="A298" s="918"/>
      <c r="B298" s="921"/>
      <c r="C298" s="922"/>
      <c r="D298" s="923"/>
      <c r="E298" s="921"/>
      <c r="F298" s="921"/>
      <c r="G298" s="921"/>
      <c r="H298" s="924"/>
      <c r="I298" s="924"/>
      <c r="J298" s="921"/>
      <c r="K298" s="921"/>
      <c r="L298" s="925"/>
    </row>
    <row r="299" spans="1:12" ht="24" x14ac:dyDescent="0.25">
      <c r="A299" s="918"/>
      <c r="B299" s="9" t="s">
        <v>34</v>
      </c>
      <c r="C299" s="13" t="s">
        <v>35</v>
      </c>
      <c r="D299" s="13" t="s">
        <v>36</v>
      </c>
      <c r="E299" s="13" t="s">
        <v>37</v>
      </c>
      <c r="F299" s="920"/>
      <c r="G299" s="920"/>
      <c r="H299" s="924" t="s">
        <v>38</v>
      </c>
      <c r="I299" s="924"/>
      <c r="J299" s="921" t="s">
        <v>31</v>
      </c>
      <c r="K299" s="921" t="s">
        <v>31</v>
      </c>
      <c r="L299" s="925">
        <v>0</v>
      </c>
    </row>
    <row r="300" spans="1:12" ht="22.8" x14ac:dyDescent="0.25">
      <c r="A300" s="918"/>
      <c r="B300" s="14" t="s">
        <v>141</v>
      </c>
      <c r="C300" s="14" t="s">
        <v>2296</v>
      </c>
      <c r="D300" s="15">
        <v>43575</v>
      </c>
      <c r="E300" s="14" t="s">
        <v>3196</v>
      </c>
      <c r="F300" s="920"/>
      <c r="G300" s="920"/>
      <c r="H300" s="924"/>
      <c r="I300" s="924"/>
      <c r="J300" s="921"/>
      <c r="K300" s="921"/>
      <c r="L300" s="925"/>
    </row>
    <row r="301" spans="1:12" ht="24" x14ac:dyDescent="0.25">
      <c r="A301" s="918">
        <v>1955</v>
      </c>
      <c r="B301" s="9" t="s">
        <v>22</v>
      </c>
      <c r="C301" s="13" t="s">
        <v>23</v>
      </c>
      <c r="D301" s="13" t="s">
        <v>24</v>
      </c>
      <c r="E301" s="13" t="s">
        <v>25</v>
      </c>
      <c r="F301" s="919" t="s">
        <v>17</v>
      </c>
      <c r="G301" s="919"/>
      <c r="H301" s="920"/>
      <c r="I301" s="920"/>
      <c r="J301" s="920"/>
      <c r="K301" s="920"/>
      <c r="L301" s="920"/>
    </row>
    <row r="302" spans="1:12" x14ac:dyDescent="0.25">
      <c r="A302" s="918"/>
      <c r="B302" s="921" t="s">
        <v>5455</v>
      </c>
      <c r="C302" s="921" t="s">
        <v>5456</v>
      </c>
      <c r="D302" s="923">
        <v>43692</v>
      </c>
      <c r="E302" s="921" t="s">
        <v>187</v>
      </c>
      <c r="F302" s="921" t="s">
        <v>2878</v>
      </c>
      <c r="G302" s="921"/>
      <c r="H302" s="924" t="s">
        <v>30</v>
      </c>
      <c r="I302" s="924"/>
      <c r="J302" s="14" t="s">
        <v>31</v>
      </c>
      <c r="K302" s="14" t="s">
        <v>32</v>
      </c>
      <c r="L302" s="16">
        <v>190.1</v>
      </c>
    </row>
    <row r="303" spans="1:12" x14ac:dyDescent="0.25">
      <c r="A303" s="918"/>
      <c r="B303" s="921"/>
      <c r="C303" s="921"/>
      <c r="D303" s="923"/>
      <c r="E303" s="921"/>
      <c r="F303" s="921"/>
      <c r="G303" s="921"/>
      <c r="H303" s="924" t="s">
        <v>33</v>
      </c>
      <c r="I303" s="924"/>
      <c r="J303" s="14" t="s">
        <v>31</v>
      </c>
      <c r="K303" s="14" t="s">
        <v>32</v>
      </c>
      <c r="L303" s="16">
        <v>450.6</v>
      </c>
    </row>
    <row r="304" spans="1:12" ht="24" x14ac:dyDescent="0.25">
      <c r="A304" s="918"/>
      <c r="B304" s="9" t="s">
        <v>34</v>
      </c>
      <c r="C304" s="13" t="s">
        <v>35</v>
      </c>
      <c r="D304" s="13" t="s">
        <v>36</v>
      </c>
      <c r="E304" s="13" t="s">
        <v>37</v>
      </c>
      <c r="F304" s="920"/>
      <c r="G304" s="920"/>
      <c r="H304" s="924" t="s">
        <v>38</v>
      </c>
      <c r="I304" s="924"/>
      <c r="J304" s="921" t="s">
        <v>31</v>
      </c>
      <c r="K304" s="921" t="s">
        <v>32</v>
      </c>
      <c r="L304" s="925">
        <v>500</v>
      </c>
    </row>
    <row r="305" spans="1:12" ht="22.8" x14ac:dyDescent="0.25">
      <c r="A305" s="918"/>
      <c r="B305" s="14" t="s">
        <v>2072</v>
      </c>
      <c r="C305" s="14" t="s">
        <v>2878</v>
      </c>
      <c r="D305" s="15">
        <v>43693</v>
      </c>
      <c r="E305" s="14" t="s">
        <v>5457</v>
      </c>
      <c r="F305" s="920"/>
      <c r="G305" s="920"/>
      <c r="H305" s="924"/>
      <c r="I305" s="924"/>
      <c r="J305" s="921"/>
      <c r="K305" s="921"/>
      <c r="L305" s="925"/>
    </row>
    <row r="306" spans="1:12" ht="24" x14ac:dyDescent="0.25">
      <c r="A306" s="918">
        <v>1956</v>
      </c>
      <c r="B306" s="9" t="s">
        <v>22</v>
      </c>
      <c r="C306" s="13" t="s">
        <v>23</v>
      </c>
      <c r="D306" s="13" t="s">
        <v>24</v>
      </c>
      <c r="E306" s="13" t="s">
        <v>25</v>
      </c>
      <c r="F306" s="919" t="s">
        <v>17</v>
      </c>
      <c r="G306" s="919"/>
      <c r="H306" s="920"/>
      <c r="I306" s="920"/>
      <c r="J306" s="920"/>
      <c r="K306" s="920"/>
      <c r="L306" s="920"/>
    </row>
    <row r="307" spans="1:12" x14ac:dyDescent="0.25">
      <c r="A307" s="918"/>
      <c r="B307" s="921" t="s">
        <v>5458</v>
      </c>
      <c r="C307" s="922" t="s">
        <v>5459</v>
      </c>
      <c r="D307" s="923">
        <v>43732</v>
      </c>
      <c r="E307" s="921" t="s">
        <v>736</v>
      </c>
      <c r="F307" s="921" t="s">
        <v>5460</v>
      </c>
      <c r="G307" s="921"/>
      <c r="H307" s="924" t="s">
        <v>30</v>
      </c>
      <c r="I307" s="924"/>
      <c r="J307" s="14" t="s">
        <v>31</v>
      </c>
      <c r="K307" s="14" t="s">
        <v>32</v>
      </c>
      <c r="L307" s="16">
        <v>1619.52</v>
      </c>
    </row>
    <row r="308" spans="1:12" x14ac:dyDescent="0.25">
      <c r="A308" s="918"/>
      <c r="B308" s="921"/>
      <c r="C308" s="922"/>
      <c r="D308" s="923"/>
      <c r="E308" s="921"/>
      <c r="F308" s="921"/>
      <c r="G308" s="921"/>
      <c r="H308" s="924" t="s">
        <v>33</v>
      </c>
      <c r="I308" s="924"/>
      <c r="J308" s="921" t="s">
        <v>31</v>
      </c>
      <c r="K308" s="921" t="s">
        <v>31</v>
      </c>
      <c r="L308" s="925">
        <v>0</v>
      </c>
    </row>
    <row r="309" spans="1:12" x14ac:dyDescent="0.25">
      <c r="A309" s="918"/>
      <c r="B309" s="921"/>
      <c r="C309" s="922"/>
      <c r="D309" s="923"/>
      <c r="E309" s="921"/>
      <c r="F309" s="921"/>
      <c r="G309" s="921"/>
      <c r="H309" s="924"/>
      <c r="I309" s="924"/>
      <c r="J309" s="921"/>
      <c r="K309" s="921"/>
      <c r="L309" s="925"/>
    </row>
    <row r="310" spans="1:12" ht="24" x14ac:dyDescent="0.25">
      <c r="A310" s="918"/>
      <c r="B310" s="9" t="s">
        <v>34</v>
      </c>
      <c r="C310" s="13" t="s">
        <v>35</v>
      </c>
      <c r="D310" s="13" t="s">
        <v>36</v>
      </c>
      <c r="E310" s="13" t="s">
        <v>37</v>
      </c>
      <c r="F310" s="920"/>
      <c r="G310" s="920"/>
      <c r="H310" s="924" t="s">
        <v>38</v>
      </c>
      <c r="I310" s="924"/>
      <c r="J310" s="921" t="s">
        <v>31</v>
      </c>
      <c r="K310" s="921" t="s">
        <v>32</v>
      </c>
      <c r="L310" s="925">
        <v>450.61</v>
      </c>
    </row>
    <row r="311" spans="1:12" ht="22.8" x14ac:dyDescent="0.25">
      <c r="A311" s="918"/>
      <c r="B311" s="14" t="s">
        <v>204</v>
      </c>
      <c r="C311" s="14" t="s">
        <v>5460</v>
      </c>
      <c r="D311" s="15">
        <v>43738</v>
      </c>
      <c r="E311" s="14" t="s">
        <v>3767</v>
      </c>
      <c r="F311" s="920"/>
      <c r="G311" s="920"/>
      <c r="H311" s="924"/>
      <c r="I311" s="924"/>
      <c r="J311" s="921"/>
      <c r="K311" s="921"/>
      <c r="L311" s="925"/>
    </row>
    <row r="312" spans="1:12" ht="24" x14ac:dyDescent="0.25">
      <c r="A312" s="918">
        <v>1957</v>
      </c>
      <c r="B312" s="9" t="s">
        <v>22</v>
      </c>
      <c r="C312" s="13" t="s">
        <v>23</v>
      </c>
      <c r="D312" s="13" t="s">
        <v>24</v>
      </c>
      <c r="E312" s="13" t="s">
        <v>25</v>
      </c>
      <c r="F312" s="919" t="s">
        <v>17</v>
      </c>
      <c r="G312" s="919"/>
      <c r="H312" s="920"/>
      <c r="I312" s="920"/>
      <c r="J312" s="920"/>
      <c r="K312" s="920"/>
      <c r="L312" s="920"/>
    </row>
    <row r="313" spans="1:12" x14ac:dyDescent="0.25">
      <c r="A313" s="918"/>
      <c r="B313" s="921" t="s">
        <v>5458</v>
      </c>
      <c r="C313" s="922" t="s">
        <v>5459</v>
      </c>
      <c r="D313" s="923">
        <v>43732</v>
      </c>
      <c r="E313" s="921" t="s">
        <v>736</v>
      </c>
      <c r="F313" s="921" t="s">
        <v>1588</v>
      </c>
      <c r="G313" s="921"/>
      <c r="H313" s="924" t="s">
        <v>30</v>
      </c>
      <c r="I313" s="924"/>
      <c r="J313" s="14" t="s">
        <v>31</v>
      </c>
      <c r="K313" s="14" t="s">
        <v>31</v>
      </c>
      <c r="L313" s="16">
        <v>0</v>
      </c>
    </row>
    <row r="314" spans="1:12" x14ac:dyDescent="0.25">
      <c r="A314" s="918"/>
      <c r="B314" s="921"/>
      <c r="C314" s="922"/>
      <c r="D314" s="923"/>
      <c r="E314" s="921"/>
      <c r="F314" s="921"/>
      <c r="G314" s="921"/>
      <c r="H314" s="924" t="s">
        <v>33</v>
      </c>
      <c r="I314" s="924"/>
      <c r="J314" s="921" t="s">
        <v>31</v>
      </c>
      <c r="K314" s="921" t="s">
        <v>32</v>
      </c>
      <c r="L314" s="925">
        <v>613</v>
      </c>
    </row>
    <row r="315" spans="1:12" x14ac:dyDescent="0.25">
      <c r="A315" s="918"/>
      <c r="B315" s="921"/>
      <c r="C315" s="922"/>
      <c r="D315" s="923"/>
      <c r="E315" s="921"/>
      <c r="F315" s="921"/>
      <c r="G315" s="921"/>
      <c r="H315" s="924"/>
      <c r="I315" s="924"/>
      <c r="J315" s="921"/>
      <c r="K315" s="921"/>
      <c r="L315" s="925"/>
    </row>
    <row r="316" spans="1:12" ht="24" x14ac:dyDescent="0.25">
      <c r="A316" s="918"/>
      <c r="B316" s="9" t="s">
        <v>34</v>
      </c>
      <c r="C316" s="13" t="s">
        <v>35</v>
      </c>
      <c r="D316" s="13" t="s">
        <v>36</v>
      </c>
      <c r="E316" s="13" t="s">
        <v>37</v>
      </c>
      <c r="F316" s="920"/>
      <c r="G316" s="920"/>
      <c r="H316" s="924" t="s">
        <v>38</v>
      </c>
      <c r="I316" s="924"/>
      <c r="J316" s="921" t="s">
        <v>31</v>
      </c>
      <c r="K316" s="921" t="s">
        <v>31</v>
      </c>
      <c r="L316" s="925">
        <v>0</v>
      </c>
    </row>
    <row r="317" spans="1:12" ht="22.8" x14ac:dyDescent="0.25">
      <c r="A317" s="918"/>
      <c r="B317" s="14" t="s">
        <v>204</v>
      </c>
      <c r="C317" s="14" t="s">
        <v>1588</v>
      </c>
      <c r="D317" s="15">
        <v>43738</v>
      </c>
      <c r="E317" s="14" t="s">
        <v>3767</v>
      </c>
      <c r="F317" s="920"/>
      <c r="G317" s="920"/>
      <c r="H317" s="924"/>
      <c r="I317" s="924"/>
      <c r="J317" s="921"/>
      <c r="K317" s="921"/>
      <c r="L317" s="925"/>
    </row>
    <row r="318" spans="1:12" ht="24" x14ac:dyDescent="0.25">
      <c r="A318" s="918">
        <v>1958</v>
      </c>
      <c r="B318" s="9" t="s">
        <v>22</v>
      </c>
      <c r="C318" s="13" t="s">
        <v>23</v>
      </c>
      <c r="D318" s="13" t="s">
        <v>24</v>
      </c>
      <c r="E318" s="13" t="s">
        <v>25</v>
      </c>
      <c r="F318" s="919" t="s">
        <v>17</v>
      </c>
      <c r="G318" s="919"/>
      <c r="H318" s="920"/>
      <c r="I318" s="920"/>
      <c r="J318" s="920"/>
      <c r="K318" s="920"/>
      <c r="L318" s="920"/>
    </row>
    <row r="319" spans="1:12" x14ac:dyDescent="0.25">
      <c r="A319" s="918"/>
      <c r="B319" s="921" t="s">
        <v>5458</v>
      </c>
      <c r="C319" s="922" t="s">
        <v>5459</v>
      </c>
      <c r="D319" s="923">
        <v>43732</v>
      </c>
      <c r="E319" s="921" t="s">
        <v>736</v>
      </c>
      <c r="F319" s="921" t="s">
        <v>1127</v>
      </c>
      <c r="G319" s="921"/>
      <c r="H319" s="924" t="s">
        <v>30</v>
      </c>
      <c r="I319" s="924"/>
      <c r="J319" s="14" t="s">
        <v>31</v>
      </c>
      <c r="K319" s="14" t="s">
        <v>31</v>
      </c>
      <c r="L319" s="16">
        <v>0</v>
      </c>
    </row>
    <row r="320" spans="1:12" x14ac:dyDescent="0.25">
      <c r="A320" s="918"/>
      <c r="B320" s="921"/>
      <c r="C320" s="922"/>
      <c r="D320" s="923"/>
      <c r="E320" s="921"/>
      <c r="F320" s="921"/>
      <c r="G320" s="921"/>
      <c r="H320" s="924" t="s">
        <v>33</v>
      </c>
      <c r="I320" s="924"/>
      <c r="J320" s="921" t="s">
        <v>31</v>
      </c>
      <c r="K320" s="921" t="s">
        <v>32</v>
      </c>
      <c r="L320" s="925">
        <v>7132.63</v>
      </c>
    </row>
    <row r="321" spans="1:12" x14ac:dyDescent="0.25">
      <c r="A321" s="918"/>
      <c r="B321" s="921"/>
      <c r="C321" s="922"/>
      <c r="D321" s="923"/>
      <c r="E321" s="921"/>
      <c r="F321" s="921"/>
      <c r="G321" s="921"/>
      <c r="H321" s="924"/>
      <c r="I321" s="924"/>
      <c r="J321" s="921"/>
      <c r="K321" s="921"/>
      <c r="L321" s="925"/>
    </row>
    <row r="322" spans="1:12" ht="24" x14ac:dyDescent="0.25">
      <c r="A322" s="918"/>
      <c r="B322" s="9" t="s">
        <v>34</v>
      </c>
      <c r="C322" s="13" t="s">
        <v>35</v>
      </c>
      <c r="D322" s="13" t="s">
        <v>36</v>
      </c>
      <c r="E322" s="13" t="s">
        <v>37</v>
      </c>
      <c r="F322" s="920"/>
      <c r="G322" s="920"/>
      <c r="H322" s="924" t="s">
        <v>38</v>
      </c>
      <c r="I322" s="924"/>
      <c r="J322" s="921" t="s">
        <v>31</v>
      </c>
      <c r="K322" s="921" t="s">
        <v>31</v>
      </c>
      <c r="L322" s="925">
        <v>0</v>
      </c>
    </row>
    <row r="323" spans="1:12" ht="22.8" x14ac:dyDescent="0.25">
      <c r="A323" s="918"/>
      <c r="B323" s="14" t="s">
        <v>204</v>
      </c>
      <c r="C323" s="14" t="s">
        <v>1127</v>
      </c>
      <c r="D323" s="15">
        <v>43738</v>
      </c>
      <c r="E323" s="14" t="s">
        <v>3767</v>
      </c>
      <c r="F323" s="920"/>
      <c r="G323" s="920"/>
      <c r="H323" s="924"/>
      <c r="I323" s="924"/>
      <c r="J323" s="921"/>
      <c r="K323" s="921"/>
      <c r="L323" s="925"/>
    </row>
    <row r="324" spans="1:12" ht="24" x14ac:dyDescent="0.25">
      <c r="A324" s="918">
        <v>1959</v>
      </c>
      <c r="B324" s="9" t="s">
        <v>22</v>
      </c>
      <c r="C324" s="13" t="s">
        <v>23</v>
      </c>
      <c r="D324" s="13" t="s">
        <v>24</v>
      </c>
      <c r="E324" s="13" t="s">
        <v>25</v>
      </c>
      <c r="F324" s="919" t="s">
        <v>17</v>
      </c>
      <c r="G324" s="919"/>
      <c r="H324" s="920"/>
      <c r="I324" s="920"/>
      <c r="J324" s="920"/>
      <c r="K324" s="920"/>
      <c r="L324" s="920"/>
    </row>
    <row r="325" spans="1:12" x14ac:dyDescent="0.25">
      <c r="A325" s="918"/>
      <c r="B325" s="921" t="s">
        <v>5461</v>
      </c>
      <c r="C325" s="922" t="s">
        <v>5462</v>
      </c>
      <c r="D325" s="923">
        <v>43558</v>
      </c>
      <c r="E325" s="921" t="s">
        <v>53</v>
      </c>
      <c r="F325" s="921" t="s">
        <v>375</v>
      </c>
      <c r="G325" s="921"/>
      <c r="H325" s="924" t="s">
        <v>30</v>
      </c>
      <c r="I325" s="924"/>
      <c r="J325" s="14" t="s">
        <v>31</v>
      </c>
      <c r="K325" s="14" t="s">
        <v>32</v>
      </c>
      <c r="L325" s="16">
        <v>253</v>
      </c>
    </row>
    <row r="326" spans="1:12" x14ac:dyDescent="0.25">
      <c r="A326" s="918"/>
      <c r="B326" s="921"/>
      <c r="C326" s="922"/>
      <c r="D326" s="923"/>
      <c r="E326" s="921"/>
      <c r="F326" s="921"/>
      <c r="G326" s="921"/>
      <c r="H326" s="924" t="s">
        <v>33</v>
      </c>
      <c r="I326" s="924"/>
      <c r="J326" s="14" t="s">
        <v>31</v>
      </c>
      <c r="K326" s="14" t="s">
        <v>32</v>
      </c>
      <c r="L326" s="16">
        <v>250</v>
      </c>
    </row>
    <row r="327" spans="1:12" ht="24" x14ac:dyDescent="0.25">
      <c r="A327" s="918"/>
      <c r="B327" s="9" t="s">
        <v>34</v>
      </c>
      <c r="C327" s="13" t="s">
        <v>35</v>
      </c>
      <c r="D327" s="13" t="s">
        <v>36</v>
      </c>
      <c r="E327" s="13" t="s">
        <v>37</v>
      </c>
      <c r="F327" s="920"/>
      <c r="G327" s="920"/>
      <c r="H327" s="924" t="s">
        <v>38</v>
      </c>
      <c r="I327" s="924"/>
      <c r="J327" s="921" t="s">
        <v>31</v>
      </c>
      <c r="K327" s="921" t="s">
        <v>31</v>
      </c>
      <c r="L327" s="925">
        <v>0</v>
      </c>
    </row>
    <row r="328" spans="1:12" ht="22.8" x14ac:dyDescent="0.25">
      <c r="A328" s="918"/>
      <c r="B328" s="14" t="s">
        <v>229</v>
      </c>
      <c r="C328" s="14" t="s">
        <v>375</v>
      </c>
      <c r="D328" s="15">
        <v>43559</v>
      </c>
      <c r="E328" s="14" t="s">
        <v>3369</v>
      </c>
      <c r="F328" s="920"/>
      <c r="G328" s="920"/>
      <c r="H328" s="924"/>
      <c r="I328" s="924"/>
      <c r="J328" s="921"/>
      <c r="K328" s="921"/>
      <c r="L328" s="925"/>
    </row>
    <row r="329" spans="1:12" ht="24" x14ac:dyDescent="0.25">
      <c r="A329" s="918">
        <v>1960</v>
      </c>
      <c r="B329" s="9" t="s">
        <v>22</v>
      </c>
      <c r="C329" s="13" t="s">
        <v>23</v>
      </c>
      <c r="D329" s="13" t="s">
        <v>24</v>
      </c>
      <c r="E329" s="13" t="s">
        <v>25</v>
      </c>
      <c r="F329" s="919" t="s">
        <v>17</v>
      </c>
      <c r="G329" s="919"/>
      <c r="H329" s="920"/>
      <c r="I329" s="920"/>
      <c r="J329" s="920"/>
      <c r="K329" s="920"/>
      <c r="L329" s="920"/>
    </row>
    <row r="330" spans="1:12" x14ac:dyDescent="0.25">
      <c r="A330" s="918"/>
      <c r="B330" s="921" t="s">
        <v>5461</v>
      </c>
      <c r="C330" s="922" t="s">
        <v>5463</v>
      </c>
      <c r="D330" s="923">
        <v>43575</v>
      </c>
      <c r="E330" s="921" t="s">
        <v>1035</v>
      </c>
      <c r="F330" s="921" t="s">
        <v>3199</v>
      </c>
      <c r="G330" s="921"/>
      <c r="H330" s="924" t="s">
        <v>30</v>
      </c>
      <c r="I330" s="924"/>
      <c r="J330" s="14" t="s">
        <v>31</v>
      </c>
      <c r="K330" s="14" t="s">
        <v>32</v>
      </c>
      <c r="L330" s="16">
        <v>525</v>
      </c>
    </row>
    <row r="331" spans="1:12" x14ac:dyDescent="0.25">
      <c r="A331" s="918"/>
      <c r="B331" s="921"/>
      <c r="C331" s="922"/>
      <c r="D331" s="923"/>
      <c r="E331" s="921"/>
      <c r="F331" s="921"/>
      <c r="G331" s="921"/>
      <c r="H331" s="924" t="s">
        <v>33</v>
      </c>
      <c r="I331" s="924"/>
      <c r="J331" s="921" t="s">
        <v>31</v>
      </c>
      <c r="K331" s="921" t="s">
        <v>31</v>
      </c>
      <c r="L331" s="925">
        <v>0</v>
      </c>
    </row>
    <row r="332" spans="1:12" x14ac:dyDescent="0.25">
      <c r="A332" s="918"/>
      <c r="B332" s="921"/>
      <c r="C332" s="922"/>
      <c r="D332" s="923"/>
      <c r="E332" s="921"/>
      <c r="F332" s="921"/>
      <c r="G332" s="921"/>
      <c r="H332" s="924"/>
      <c r="I332" s="924"/>
      <c r="J332" s="921"/>
      <c r="K332" s="921"/>
      <c r="L332" s="925"/>
    </row>
    <row r="333" spans="1:12" ht="24" x14ac:dyDescent="0.25">
      <c r="A333" s="918"/>
      <c r="B333" s="9" t="s">
        <v>34</v>
      </c>
      <c r="C333" s="13" t="s">
        <v>35</v>
      </c>
      <c r="D333" s="13" t="s">
        <v>36</v>
      </c>
      <c r="E333" s="13" t="s">
        <v>37</v>
      </c>
      <c r="F333" s="920"/>
      <c r="G333" s="920"/>
      <c r="H333" s="924" t="s">
        <v>38</v>
      </c>
      <c r="I333" s="924"/>
      <c r="J333" s="921" t="s">
        <v>31</v>
      </c>
      <c r="K333" s="921" t="s">
        <v>32</v>
      </c>
      <c r="L333" s="925">
        <v>50</v>
      </c>
    </row>
    <row r="334" spans="1:12" ht="22.8" x14ac:dyDescent="0.25">
      <c r="A334" s="918"/>
      <c r="B334" s="14" t="s">
        <v>229</v>
      </c>
      <c r="C334" s="14" t="s">
        <v>3199</v>
      </c>
      <c r="D334" s="15">
        <v>43579</v>
      </c>
      <c r="E334" s="14" t="s">
        <v>5464</v>
      </c>
      <c r="F334" s="920"/>
      <c r="G334" s="920"/>
      <c r="H334" s="924"/>
      <c r="I334" s="924"/>
      <c r="J334" s="921"/>
      <c r="K334" s="921"/>
      <c r="L334" s="925"/>
    </row>
    <row r="335" spans="1:12" ht="24" x14ac:dyDescent="0.25">
      <c r="A335" s="918">
        <v>1961</v>
      </c>
      <c r="B335" s="9" t="s">
        <v>22</v>
      </c>
      <c r="C335" s="13" t="s">
        <v>23</v>
      </c>
      <c r="D335" s="13" t="s">
        <v>24</v>
      </c>
      <c r="E335" s="13" t="s">
        <v>25</v>
      </c>
      <c r="F335" s="919" t="s">
        <v>17</v>
      </c>
      <c r="G335" s="919"/>
      <c r="H335" s="920"/>
      <c r="I335" s="920"/>
      <c r="J335" s="920"/>
      <c r="K335" s="920"/>
      <c r="L335" s="920"/>
    </row>
    <row r="336" spans="1:12" x14ac:dyDescent="0.25">
      <c r="A336" s="918"/>
      <c r="B336" s="921" t="s">
        <v>5461</v>
      </c>
      <c r="C336" s="922" t="s">
        <v>5463</v>
      </c>
      <c r="D336" s="923">
        <v>43575</v>
      </c>
      <c r="E336" s="921" t="s">
        <v>1035</v>
      </c>
      <c r="F336" s="921" t="s">
        <v>549</v>
      </c>
      <c r="G336" s="921"/>
      <c r="H336" s="924" t="s">
        <v>30</v>
      </c>
      <c r="I336" s="924"/>
      <c r="J336" s="14" t="s">
        <v>31</v>
      </c>
      <c r="K336" s="14" t="s">
        <v>32</v>
      </c>
      <c r="L336" s="16">
        <v>197</v>
      </c>
    </row>
    <row r="337" spans="1:12" x14ac:dyDescent="0.25">
      <c r="A337" s="918"/>
      <c r="B337" s="921"/>
      <c r="C337" s="922"/>
      <c r="D337" s="923"/>
      <c r="E337" s="921"/>
      <c r="F337" s="921"/>
      <c r="G337" s="921"/>
      <c r="H337" s="924" t="s">
        <v>33</v>
      </c>
      <c r="I337" s="924"/>
      <c r="J337" s="921" t="s">
        <v>31</v>
      </c>
      <c r="K337" s="921" t="s">
        <v>32</v>
      </c>
      <c r="L337" s="925">
        <v>951.6</v>
      </c>
    </row>
    <row r="338" spans="1:12" x14ac:dyDescent="0.25">
      <c r="A338" s="918"/>
      <c r="B338" s="921"/>
      <c r="C338" s="922"/>
      <c r="D338" s="923"/>
      <c r="E338" s="921"/>
      <c r="F338" s="921"/>
      <c r="G338" s="921"/>
      <c r="H338" s="924"/>
      <c r="I338" s="924"/>
      <c r="J338" s="921"/>
      <c r="K338" s="921"/>
      <c r="L338" s="925"/>
    </row>
    <row r="339" spans="1:12" ht="24" x14ac:dyDescent="0.25">
      <c r="A339" s="918"/>
      <c r="B339" s="9" t="s">
        <v>34</v>
      </c>
      <c r="C339" s="13" t="s">
        <v>35</v>
      </c>
      <c r="D339" s="13" t="s">
        <v>36</v>
      </c>
      <c r="E339" s="13" t="s">
        <v>37</v>
      </c>
      <c r="F339" s="920"/>
      <c r="G339" s="920"/>
      <c r="H339" s="924" t="s">
        <v>38</v>
      </c>
      <c r="I339" s="924"/>
      <c r="J339" s="921" t="s">
        <v>31</v>
      </c>
      <c r="K339" s="921" t="s">
        <v>32</v>
      </c>
      <c r="L339" s="925">
        <v>55</v>
      </c>
    </row>
    <row r="340" spans="1:12" ht="22.8" x14ac:dyDescent="0.25">
      <c r="A340" s="918"/>
      <c r="B340" s="14" t="s">
        <v>229</v>
      </c>
      <c r="C340" s="14" t="s">
        <v>549</v>
      </c>
      <c r="D340" s="15">
        <v>43579</v>
      </c>
      <c r="E340" s="14" t="s">
        <v>5464</v>
      </c>
      <c r="F340" s="920"/>
      <c r="G340" s="920"/>
      <c r="H340" s="924"/>
      <c r="I340" s="924"/>
      <c r="J340" s="921"/>
      <c r="K340" s="921"/>
      <c r="L340" s="925"/>
    </row>
    <row r="341" spans="1:12" ht="24" x14ac:dyDescent="0.25">
      <c r="A341" s="918">
        <v>1962</v>
      </c>
      <c r="B341" s="9" t="s">
        <v>22</v>
      </c>
      <c r="C341" s="13" t="s">
        <v>23</v>
      </c>
      <c r="D341" s="13" t="s">
        <v>24</v>
      </c>
      <c r="E341" s="13" t="s">
        <v>25</v>
      </c>
      <c r="F341" s="919" t="s">
        <v>17</v>
      </c>
      <c r="G341" s="919"/>
      <c r="H341" s="920"/>
      <c r="I341" s="920"/>
      <c r="J341" s="920"/>
      <c r="K341" s="920"/>
      <c r="L341" s="920"/>
    </row>
    <row r="342" spans="1:12" x14ac:dyDescent="0.25">
      <c r="A342" s="918"/>
      <c r="B342" s="921" t="s">
        <v>5461</v>
      </c>
      <c r="C342" s="922" t="s">
        <v>5465</v>
      </c>
      <c r="D342" s="923">
        <v>43601</v>
      </c>
      <c r="E342" s="921" t="s">
        <v>212</v>
      </c>
      <c r="F342" s="921" t="s">
        <v>213</v>
      </c>
      <c r="G342" s="921"/>
      <c r="H342" s="924" t="s">
        <v>30</v>
      </c>
      <c r="I342" s="924"/>
      <c r="J342" s="14" t="s">
        <v>31</v>
      </c>
      <c r="K342" s="14" t="s">
        <v>32</v>
      </c>
      <c r="L342" s="16">
        <v>165.5</v>
      </c>
    </row>
    <row r="343" spans="1:12" x14ac:dyDescent="0.25">
      <c r="A343" s="918"/>
      <c r="B343" s="921"/>
      <c r="C343" s="922"/>
      <c r="D343" s="923"/>
      <c r="E343" s="921"/>
      <c r="F343" s="921"/>
      <c r="G343" s="921"/>
      <c r="H343" s="924" t="s">
        <v>33</v>
      </c>
      <c r="I343" s="924"/>
      <c r="J343" s="14" t="s">
        <v>31</v>
      </c>
      <c r="K343" s="14" t="s">
        <v>32</v>
      </c>
      <c r="L343" s="16">
        <v>304.60000000000002</v>
      </c>
    </row>
    <row r="344" spans="1:12" ht="24" x14ac:dyDescent="0.25">
      <c r="A344" s="918"/>
      <c r="B344" s="9" t="s">
        <v>34</v>
      </c>
      <c r="C344" s="13" t="s">
        <v>35</v>
      </c>
      <c r="D344" s="13" t="s">
        <v>36</v>
      </c>
      <c r="E344" s="13" t="s">
        <v>37</v>
      </c>
      <c r="F344" s="920"/>
      <c r="G344" s="920"/>
      <c r="H344" s="924" t="s">
        <v>38</v>
      </c>
      <c r="I344" s="924"/>
      <c r="J344" s="921" t="s">
        <v>31</v>
      </c>
      <c r="K344" s="921" t="s">
        <v>31</v>
      </c>
      <c r="L344" s="925">
        <v>0</v>
      </c>
    </row>
    <row r="345" spans="1:12" ht="22.8" x14ac:dyDescent="0.25">
      <c r="A345" s="918"/>
      <c r="B345" s="14" t="s">
        <v>229</v>
      </c>
      <c r="C345" s="14" t="s">
        <v>213</v>
      </c>
      <c r="D345" s="15">
        <v>43602</v>
      </c>
      <c r="E345" s="14" t="s">
        <v>1636</v>
      </c>
      <c r="F345" s="920"/>
      <c r="G345" s="920"/>
      <c r="H345" s="924"/>
      <c r="I345" s="924"/>
      <c r="J345" s="921"/>
      <c r="K345" s="921"/>
      <c r="L345" s="925"/>
    </row>
    <row r="346" spans="1:12" ht="24" x14ac:dyDescent="0.25">
      <c r="A346" s="918">
        <v>1963</v>
      </c>
      <c r="B346" s="9" t="s">
        <v>22</v>
      </c>
      <c r="C346" s="13" t="s">
        <v>23</v>
      </c>
      <c r="D346" s="13" t="s">
        <v>24</v>
      </c>
      <c r="E346" s="13" t="s">
        <v>25</v>
      </c>
      <c r="F346" s="919" t="s">
        <v>17</v>
      </c>
      <c r="G346" s="919"/>
      <c r="H346" s="920"/>
      <c r="I346" s="920"/>
      <c r="J346" s="920"/>
      <c r="K346" s="920"/>
      <c r="L346" s="920"/>
    </row>
    <row r="347" spans="1:12" x14ac:dyDescent="0.25">
      <c r="A347" s="918"/>
      <c r="B347" s="921" t="s">
        <v>5461</v>
      </c>
      <c r="C347" s="922" t="s">
        <v>5466</v>
      </c>
      <c r="D347" s="923">
        <v>43603</v>
      </c>
      <c r="E347" s="921" t="s">
        <v>378</v>
      </c>
      <c r="F347" s="921" t="s">
        <v>5467</v>
      </c>
      <c r="G347" s="921"/>
      <c r="H347" s="924" t="s">
        <v>30</v>
      </c>
      <c r="I347" s="924"/>
      <c r="J347" s="14" t="s">
        <v>31</v>
      </c>
      <c r="K347" s="14" t="s">
        <v>32</v>
      </c>
      <c r="L347" s="16">
        <v>1054</v>
      </c>
    </row>
    <row r="348" spans="1:12" x14ac:dyDescent="0.25">
      <c r="A348" s="918"/>
      <c r="B348" s="921"/>
      <c r="C348" s="922"/>
      <c r="D348" s="923"/>
      <c r="E348" s="921"/>
      <c r="F348" s="921"/>
      <c r="G348" s="921"/>
      <c r="H348" s="924" t="s">
        <v>33</v>
      </c>
      <c r="I348" s="924"/>
      <c r="J348" s="921" t="s">
        <v>31</v>
      </c>
      <c r="K348" s="921" t="s">
        <v>32</v>
      </c>
      <c r="L348" s="925">
        <v>3072.29</v>
      </c>
    </row>
    <row r="349" spans="1:12" x14ac:dyDescent="0.25">
      <c r="A349" s="918"/>
      <c r="B349" s="921"/>
      <c r="C349" s="922"/>
      <c r="D349" s="923"/>
      <c r="E349" s="921"/>
      <c r="F349" s="921"/>
      <c r="G349" s="921"/>
      <c r="H349" s="924"/>
      <c r="I349" s="924"/>
      <c r="J349" s="921"/>
      <c r="K349" s="921"/>
      <c r="L349" s="925"/>
    </row>
    <row r="350" spans="1:12" ht="24" x14ac:dyDescent="0.25">
      <c r="A350" s="918"/>
      <c r="B350" s="9" t="s">
        <v>34</v>
      </c>
      <c r="C350" s="13" t="s">
        <v>35</v>
      </c>
      <c r="D350" s="13" t="s">
        <v>36</v>
      </c>
      <c r="E350" s="13" t="s">
        <v>37</v>
      </c>
      <c r="F350" s="920"/>
      <c r="G350" s="920"/>
      <c r="H350" s="924" t="s">
        <v>38</v>
      </c>
      <c r="I350" s="924"/>
      <c r="J350" s="921" t="s">
        <v>31</v>
      </c>
      <c r="K350" s="921" t="s">
        <v>32</v>
      </c>
      <c r="L350" s="925">
        <v>449.98</v>
      </c>
    </row>
    <row r="351" spans="1:12" ht="22.8" x14ac:dyDescent="0.25">
      <c r="A351" s="918"/>
      <c r="B351" s="14" t="s">
        <v>229</v>
      </c>
      <c r="C351" s="14" t="s">
        <v>5467</v>
      </c>
      <c r="D351" s="15">
        <v>43608</v>
      </c>
      <c r="E351" s="14" t="s">
        <v>5468</v>
      </c>
      <c r="F351" s="920"/>
      <c r="G351" s="920"/>
      <c r="H351" s="924"/>
      <c r="I351" s="924"/>
      <c r="J351" s="921"/>
      <c r="K351" s="921"/>
      <c r="L351" s="925"/>
    </row>
    <row r="352" spans="1:12" ht="24" x14ac:dyDescent="0.25">
      <c r="A352" s="918">
        <v>1964</v>
      </c>
      <c r="B352" s="9" t="s">
        <v>22</v>
      </c>
      <c r="C352" s="13" t="s">
        <v>23</v>
      </c>
      <c r="D352" s="13" t="s">
        <v>24</v>
      </c>
      <c r="E352" s="13" t="s">
        <v>25</v>
      </c>
      <c r="F352" s="919" t="s">
        <v>17</v>
      </c>
      <c r="G352" s="919"/>
      <c r="H352" s="920"/>
      <c r="I352" s="920"/>
      <c r="J352" s="920"/>
      <c r="K352" s="920"/>
      <c r="L352" s="920"/>
    </row>
    <row r="353" spans="1:12" x14ac:dyDescent="0.25">
      <c r="A353" s="918"/>
      <c r="B353" s="921" t="s">
        <v>5461</v>
      </c>
      <c r="C353" s="922" t="s">
        <v>5469</v>
      </c>
      <c r="D353" s="923">
        <v>43618</v>
      </c>
      <c r="E353" s="921" t="s">
        <v>183</v>
      </c>
      <c r="F353" s="921" t="s">
        <v>210</v>
      </c>
      <c r="G353" s="921"/>
      <c r="H353" s="924" t="s">
        <v>30</v>
      </c>
      <c r="I353" s="924"/>
      <c r="J353" s="14" t="s">
        <v>31</v>
      </c>
      <c r="K353" s="14" t="s">
        <v>31</v>
      </c>
      <c r="L353" s="16">
        <v>0</v>
      </c>
    </row>
    <row r="354" spans="1:12" x14ac:dyDescent="0.25">
      <c r="A354" s="918"/>
      <c r="B354" s="921"/>
      <c r="C354" s="922"/>
      <c r="D354" s="923"/>
      <c r="E354" s="921"/>
      <c r="F354" s="921"/>
      <c r="G354" s="921"/>
      <c r="H354" s="924" t="s">
        <v>33</v>
      </c>
      <c r="I354" s="924"/>
      <c r="J354" s="14" t="s">
        <v>31</v>
      </c>
      <c r="K354" s="14" t="s">
        <v>31</v>
      </c>
      <c r="L354" s="16">
        <v>0</v>
      </c>
    </row>
    <row r="355" spans="1:12" ht="24" x14ac:dyDescent="0.25">
      <c r="A355" s="918"/>
      <c r="B355" s="9" t="s">
        <v>34</v>
      </c>
      <c r="C355" s="13" t="s">
        <v>35</v>
      </c>
      <c r="D355" s="13" t="s">
        <v>36</v>
      </c>
      <c r="E355" s="13" t="s">
        <v>37</v>
      </c>
      <c r="F355" s="920"/>
      <c r="G355" s="920"/>
      <c r="H355" s="924" t="s">
        <v>38</v>
      </c>
      <c r="I355" s="924"/>
      <c r="J355" s="921" t="s">
        <v>32</v>
      </c>
      <c r="K355" s="921" t="s">
        <v>32</v>
      </c>
      <c r="L355" s="925">
        <v>1420</v>
      </c>
    </row>
    <row r="356" spans="1:12" ht="22.8" x14ac:dyDescent="0.25">
      <c r="A356" s="918"/>
      <c r="B356" s="14" t="s">
        <v>229</v>
      </c>
      <c r="C356" s="14" t="s">
        <v>210</v>
      </c>
      <c r="D356" s="15">
        <v>43623</v>
      </c>
      <c r="E356" s="14" t="s">
        <v>3825</v>
      </c>
      <c r="F356" s="920"/>
      <c r="G356" s="920"/>
      <c r="H356" s="924"/>
      <c r="I356" s="924"/>
      <c r="J356" s="921"/>
      <c r="K356" s="921"/>
      <c r="L356" s="925"/>
    </row>
    <row r="357" spans="1:12" ht="24" x14ac:dyDescent="0.25">
      <c r="A357" s="918">
        <v>1965</v>
      </c>
      <c r="B357" s="9" t="s">
        <v>22</v>
      </c>
      <c r="C357" s="13" t="s">
        <v>23</v>
      </c>
      <c r="D357" s="13" t="s">
        <v>24</v>
      </c>
      <c r="E357" s="13" t="s">
        <v>25</v>
      </c>
      <c r="F357" s="919" t="s">
        <v>17</v>
      </c>
      <c r="G357" s="919"/>
      <c r="H357" s="920"/>
      <c r="I357" s="920"/>
      <c r="J357" s="920"/>
      <c r="K357" s="920"/>
      <c r="L357" s="920"/>
    </row>
    <row r="358" spans="1:12" x14ac:dyDescent="0.25">
      <c r="A358" s="918"/>
      <c r="B358" s="921" t="s">
        <v>5461</v>
      </c>
      <c r="C358" s="922" t="s">
        <v>5470</v>
      </c>
      <c r="D358" s="923">
        <v>43629</v>
      </c>
      <c r="E358" s="921" t="s">
        <v>1019</v>
      </c>
      <c r="F358" s="921" t="s">
        <v>5471</v>
      </c>
      <c r="G358" s="921"/>
      <c r="H358" s="924" t="s">
        <v>30</v>
      </c>
      <c r="I358" s="924"/>
      <c r="J358" s="14" t="s">
        <v>31</v>
      </c>
      <c r="K358" s="14" t="s">
        <v>32</v>
      </c>
      <c r="L358" s="16">
        <v>192.19</v>
      </c>
    </row>
    <row r="359" spans="1:12" x14ac:dyDescent="0.25">
      <c r="A359" s="918"/>
      <c r="B359" s="921"/>
      <c r="C359" s="922"/>
      <c r="D359" s="923"/>
      <c r="E359" s="921"/>
      <c r="F359" s="921"/>
      <c r="G359" s="921"/>
      <c r="H359" s="924" t="s">
        <v>33</v>
      </c>
      <c r="I359" s="924"/>
      <c r="J359" s="921" t="s">
        <v>31</v>
      </c>
      <c r="K359" s="921" t="s">
        <v>32</v>
      </c>
      <c r="L359" s="925">
        <v>1242</v>
      </c>
    </row>
    <row r="360" spans="1:12" x14ac:dyDescent="0.25">
      <c r="A360" s="918"/>
      <c r="B360" s="921"/>
      <c r="C360" s="922"/>
      <c r="D360" s="923"/>
      <c r="E360" s="921"/>
      <c r="F360" s="921"/>
      <c r="G360" s="921"/>
      <c r="H360" s="924"/>
      <c r="I360" s="924"/>
      <c r="J360" s="921"/>
      <c r="K360" s="921"/>
      <c r="L360" s="925"/>
    </row>
    <row r="361" spans="1:12" ht="24" x14ac:dyDescent="0.25">
      <c r="A361" s="918"/>
      <c r="B361" s="9" t="s">
        <v>34</v>
      </c>
      <c r="C361" s="13" t="s">
        <v>35</v>
      </c>
      <c r="D361" s="13" t="s">
        <v>36</v>
      </c>
      <c r="E361" s="13" t="s">
        <v>37</v>
      </c>
      <c r="F361" s="920"/>
      <c r="G361" s="920"/>
      <c r="H361" s="924" t="s">
        <v>38</v>
      </c>
      <c r="I361" s="924"/>
      <c r="J361" s="921" t="s">
        <v>31</v>
      </c>
      <c r="K361" s="921" t="s">
        <v>32</v>
      </c>
      <c r="L361" s="925">
        <v>595</v>
      </c>
    </row>
    <row r="362" spans="1:12" ht="22.8" x14ac:dyDescent="0.25">
      <c r="A362" s="918"/>
      <c r="B362" s="14" t="s">
        <v>229</v>
      </c>
      <c r="C362" s="14" t="s">
        <v>5471</v>
      </c>
      <c r="D362" s="15">
        <v>43634</v>
      </c>
      <c r="E362" s="14" t="s">
        <v>5472</v>
      </c>
      <c r="F362" s="920"/>
      <c r="G362" s="920"/>
      <c r="H362" s="924"/>
      <c r="I362" s="924"/>
      <c r="J362" s="921"/>
      <c r="K362" s="921"/>
      <c r="L362" s="925"/>
    </row>
    <row r="363" spans="1:12" ht="24" x14ac:dyDescent="0.25">
      <c r="A363" s="918">
        <v>1966</v>
      </c>
      <c r="B363" s="9" t="s">
        <v>22</v>
      </c>
      <c r="C363" s="13" t="s">
        <v>23</v>
      </c>
      <c r="D363" s="13" t="s">
        <v>24</v>
      </c>
      <c r="E363" s="13" t="s">
        <v>25</v>
      </c>
      <c r="F363" s="919" t="s">
        <v>17</v>
      </c>
      <c r="G363" s="919"/>
      <c r="H363" s="920"/>
      <c r="I363" s="920"/>
      <c r="J363" s="920"/>
      <c r="K363" s="920"/>
      <c r="L363" s="920"/>
    </row>
    <row r="364" spans="1:12" x14ac:dyDescent="0.25">
      <c r="A364" s="918"/>
      <c r="B364" s="921" t="s">
        <v>5461</v>
      </c>
      <c r="C364" s="922" t="s">
        <v>5473</v>
      </c>
      <c r="D364" s="923">
        <v>43643</v>
      </c>
      <c r="E364" s="921" t="s">
        <v>2143</v>
      </c>
      <c r="F364" s="921" t="s">
        <v>5474</v>
      </c>
      <c r="G364" s="921"/>
      <c r="H364" s="924" t="s">
        <v>30</v>
      </c>
      <c r="I364" s="924"/>
      <c r="J364" s="14" t="s">
        <v>31</v>
      </c>
      <c r="K364" s="14" t="s">
        <v>32</v>
      </c>
      <c r="L364" s="16">
        <v>426</v>
      </c>
    </row>
    <row r="365" spans="1:12" x14ac:dyDescent="0.25">
      <c r="A365" s="918"/>
      <c r="B365" s="921"/>
      <c r="C365" s="922"/>
      <c r="D365" s="923"/>
      <c r="E365" s="921"/>
      <c r="F365" s="921"/>
      <c r="G365" s="921"/>
      <c r="H365" s="924" t="s">
        <v>33</v>
      </c>
      <c r="I365" s="924"/>
      <c r="J365" s="921" t="s">
        <v>31</v>
      </c>
      <c r="K365" s="921" t="s">
        <v>32</v>
      </c>
      <c r="L365" s="925">
        <v>269</v>
      </c>
    </row>
    <row r="366" spans="1:12" x14ac:dyDescent="0.25">
      <c r="A366" s="918"/>
      <c r="B366" s="921"/>
      <c r="C366" s="922"/>
      <c r="D366" s="923"/>
      <c r="E366" s="921"/>
      <c r="F366" s="921"/>
      <c r="G366" s="921"/>
      <c r="H366" s="924"/>
      <c r="I366" s="924"/>
      <c r="J366" s="921"/>
      <c r="K366" s="921"/>
      <c r="L366" s="925"/>
    </row>
    <row r="367" spans="1:12" ht="24" x14ac:dyDescent="0.25">
      <c r="A367" s="918"/>
      <c r="B367" s="9" t="s">
        <v>34</v>
      </c>
      <c r="C367" s="13" t="s">
        <v>35</v>
      </c>
      <c r="D367" s="13" t="s">
        <v>36</v>
      </c>
      <c r="E367" s="13" t="s">
        <v>37</v>
      </c>
      <c r="F367" s="920"/>
      <c r="G367" s="920"/>
      <c r="H367" s="924" t="s">
        <v>38</v>
      </c>
      <c r="I367" s="924"/>
      <c r="J367" s="921" t="s">
        <v>31</v>
      </c>
      <c r="K367" s="921" t="s">
        <v>31</v>
      </c>
      <c r="L367" s="925">
        <v>0</v>
      </c>
    </row>
    <row r="368" spans="1:12" ht="22.8" x14ac:dyDescent="0.25">
      <c r="A368" s="918"/>
      <c r="B368" s="14" t="s">
        <v>229</v>
      </c>
      <c r="C368" s="14" t="s">
        <v>5474</v>
      </c>
      <c r="D368" s="15">
        <v>43658</v>
      </c>
      <c r="E368" s="14" t="s">
        <v>5475</v>
      </c>
      <c r="F368" s="920"/>
      <c r="G368" s="920"/>
      <c r="H368" s="924"/>
      <c r="I368" s="924"/>
      <c r="J368" s="921"/>
      <c r="K368" s="921"/>
      <c r="L368" s="925"/>
    </row>
    <row r="369" spans="1:12" ht="24" x14ac:dyDescent="0.25">
      <c r="A369" s="918">
        <v>1967</v>
      </c>
      <c r="B369" s="9" t="s">
        <v>22</v>
      </c>
      <c r="C369" s="13" t="s">
        <v>23</v>
      </c>
      <c r="D369" s="13" t="s">
        <v>24</v>
      </c>
      <c r="E369" s="13" t="s">
        <v>25</v>
      </c>
      <c r="F369" s="919" t="s">
        <v>17</v>
      </c>
      <c r="G369" s="919"/>
      <c r="H369" s="920"/>
      <c r="I369" s="920"/>
      <c r="J369" s="920"/>
      <c r="K369" s="920"/>
      <c r="L369" s="920"/>
    </row>
    <row r="370" spans="1:12" x14ac:dyDescent="0.25">
      <c r="A370" s="918"/>
      <c r="B370" s="921" t="s">
        <v>5461</v>
      </c>
      <c r="C370" s="922" t="s">
        <v>5473</v>
      </c>
      <c r="D370" s="923">
        <v>43643</v>
      </c>
      <c r="E370" s="921" t="s">
        <v>2143</v>
      </c>
      <c r="F370" s="921" t="s">
        <v>5476</v>
      </c>
      <c r="G370" s="921"/>
      <c r="H370" s="924" t="s">
        <v>30</v>
      </c>
      <c r="I370" s="924"/>
      <c r="J370" s="14" t="s">
        <v>31</v>
      </c>
      <c r="K370" s="14" t="s">
        <v>32</v>
      </c>
      <c r="L370" s="16">
        <v>902</v>
      </c>
    </row>
    <row r="371" spans="1:12" x14ac:dyDescent="0.25">
      <c r="A371" s="918"/>
      <c r="B371" s="921"/>
      <c r="C371" s="922"/>
      <c r="D371" s="923"/>
      <c r="E371" s="921"/>
      <c r="F371" s="921"/>
      <c r="G371" s="921"/>
      <c r="H371" s="924" t="s">
        <v>33</v>
      </c>
      <c r="I371" s="924"/>
      <c r="J371" s="921" t="s">
        <v>31</v>
      </c>
      <c r="K371" s="921" t="s">
        <v>32</v>
      </c>
      <c r="L371" s="925">
        <v>75</v>
      </c>
    </row>
    <row r="372" spans="1:12" x14ac:dyDescent="0.25">
      <c r="A372" s="918"/>
      <c r="B372" s="921"/>
      <c r="C372" s="922"/>
      <c r="D372" s="923"/>
      <c r="E372" s="921"/>
      <c r="F372" s="921"/>
      <c r="G372" s="921"/>
      <c r="H372" s="924"/>
      <c r="I372" s="924"/>
      <c r="J372" s="921"/>
      <c r="K372" s="921"/>
      <c r="L372" s="925"/>
    </row>
    <row r="373" spans="1:12" ht="24" x14ac:dyDescent="0.25">
      <c r="A373" s="918"/>
      <c r="B373" s="9" t="s">
        <v>34</v>
      </c>
      <c r="C373" s="13" t="s">
        <v>35</v>
      </c>
      <c r="D373" s="13" t="s">
        <v>36</v>
      </c>
      <c r="E373" s="13" t="s">
        <v>37</v>
      </c>
      <c r="F373" s="920"/>
      <c r="G373" s="920"/>
      <c r="H373" s="924" t="s">
        <v>38</v>
      </c>
      <c r="I373" s="924"/>
      <c r="J373" s="921" t="s">
        <v>31</v>
      </c>
      <c r="K373" s="921" t="s">
        <v>31</v>
      </c>
      <c r="L373" s="925">
        <v>0</v>
      </c>
    </row>
    <row r="374" spans="1:12" ht="22.8" x14ac:dyDescent="0.25">
      <c r="A374" s="918"/>
      <c r="B374" s="14" t="s">
        <v>229</v>
      </c>
      <c r="C374" s="14" t="s">
        <v>5476</v>
      </c>
      <c r="D374" s="15">
        <v>43658</v>
      </c>
      <c r="E374" s="14" t="s">
        <v>5475</v>
      </c>
      <c r="F374" s="920"/>
      <c r="G374" s="920"/>
      <c r="H374" s="924"/>
      <c r="I374" s="924"/>
      <c r="J374" s="921"/>
      <c r="K374" s="921"/>
      <c r="L374" s="925"/>
    </row>
    <row r="375" spans="1:12" ht="24" x14ac:dyDescent="0.25">
      <c r="A375" s="918">
        <v>1968</v>
      </c>
      <c r="B375" s="9" t="s">
        <v>22</v>
      </c>
      <c r="C375" s="13" t="s">
        <v>23</v>
      </c>
      <c r="D375" s="13" t="s">
        <v>24</v>
      </c>
      <c r="E375" s="13" t="s">
        <v>25</v>
      </c>
      <c r="F375" s="919" t="s">
        <v>17</v>
      </c>
      <c r="G375" s="919"/>
      <c r="H375" s="920"/>
      <c r="I375" s="920"/>
      <c r="J375" s="920"/>
      <c r="K375" s="920"/>
      <c r="L375" s="920"/>
    </row>
    <row r="376" spans="1:12" x14ac:dyDescent="0.25">
      <c r="A376" s="918"/>
      <c r="B376" s="921" t="s">
        <v>5461</v>
      </c>
      <c r="C376" s="922" t="s">
        <v>5473</v>
      </c>
      <c r="D376" s="923">
        <v>43643</v>
      </c>
      <c r="E376" s="921" t="s">
        <v>2143</v>
      </c>
      <c r="F376" s="921" t="s">
        <v>5477</v>
      </c>
      <c r="G376" s="921"/>
      <c r="H376" s="924" t="s">
        <v>30</v>
      </c>
      <c r="I376" s="924"/>
      <c r="J376" s="14" t="s">
        <v>31</v>
      </c>
      <c r="K376" s="14" t="s">
        <v>32</v>
      </c>
      <c r="L376" s="16">
        <v>516</v>
      </c>
    </row>
    <row r="377" spans="1:12" x14ac:dyDescent="0.25">
      <c r="A377" s="918"/>
      <c r="B377" s="921"/>
      <c r="C377" s="922"/>
      <c r="D377" s="923"/>
      <c r="E377" s="921"/>
      <c r="F377" s="921"/>
      <c r="G377" s="921"/>
      <c r="H377" s="924" t="s">
        <v>33</v>
      </c>
      <c r="I377" s="924"/>
      <c r="J377" s="921" t="s">
        <v>31</v>
      </c>
      <c r="K377" s="921" t="s">
        <v>31</v>
      </c>
      <c r="L377" s="925">
        <v>0</v>
      </c>
    </row>
    <row r="378" spans="1:12" x14ac:dyDescent="0.25">
      <c r="A378" s="918"/>
      <c r="B378" s="921"/>
      <c r="C378" s="922"/>
      <c r="D378" s="923"/>
      <c r="E378" s="921"/>
      <c r="F378" s="921"/>
      <c r="G378" s="921"/>
      <c r="H378" s="924"/>
      <c r="I378" s="924"/>
      <c r="J378" s="921"/>
      <c r="K378" s="921"/>
      <c r="L378" s="925"/>
    </row>
    <row r="379" spans="1:12" ht="24" x14ac:dyDescent="0.25">
      <c r="A379" s="918"/>
      <c r="B379" s="9" t="s">
        <v>34</v>
      </c>
      <c r="C379" s="13" t="s">
        <v>35</v>
      </c>
      <c r="D379" s="13" t="s">
        <v>36</v>
      </c>
      <c r="E379" s="13" t="s">
        <v>37</v>
      </c>
      <c r="F379" s="920"/>
      <c r="G379" s="920"/>
      <c r="H379" s="924" t="s">
        <v>38</v>
      </c>
      <c r="I379" s="924"/>
      <c r="J379" s="921" t="s">
        <v>31</v>
      </c>
      <c r="K379" s="921" t="s">
        <v>32</v>
      </c>
      <c r="L379" s="925">
        <v>303</v>
      </c>
    </row>
    <row r="380" spans="1:12" ht="22.8" x14ac:dyDescent="0.25">
      <c r="A380" s="918"/>
      <c r="B380" s="14" t="s">
        <v>229</v>
      </c>
      <c r="C380" s="14" t="s">
        <v>5477</v>
      </c>
      <c r="D380" s="15">
        <v>43658</v>
      </c>
      <c r="E380" s="14" t="s">
        <v>5475</v>
      </c>
      <c r="F380" s="920"/>
      <c r="G380" s="920"/>
      <c r="H380" s="924"/>
      <c r="I380" s="924"/>
      <c r="J380" s="921"/>
      <c r="K380" s="921"/>
      <c r="L380" s="925"/>
    </row>
    <row r="381" spans="1:12" ht="24" x14ac:dyDescent="0.25">
      <c r="A381" s="918">
        <v>1969</v>
      </c>
      <c r="B381" s="9" t="s">
        <v>22</v>
      </c>
      <c r="C381" s="13" t="s">
        <v>23</v>
      </c>
      <c r="D381" s="13" t="s">
        <v>24</v>
      </c>
      <c r="E381" s="13" t="s">
        <v>25</v>
      </c>
      <c r="F381" s="919" t="s">
        <v>17</v>
      </c>
      <c r="G381" s="919"/>
      <c r="H381" s="920"/>
      <c r="I381" s="920"/>
      <c r="J381" s="920"/>
      <c r="K381" s="920"/>
      <c r="L381" s="920"/>
    </row>
    <row r="382" spans="1:12" x14ac:dyDescent="0.25">
      <c r="A382" s="918"/>
      <c r="B382" s="921" t="s">
        <v>5461</v>
      </c>
      <c r="C382" s="922" t="s">
        <v>5478</v>
      </c>
      <c r="D382" s="923">
        <v>43698</v>
      </c>
      <c r="E382" s="921" t="s">
        <v>83</v>
      </c>
      <c r="F382" s="921" t="s">
        <v>3158</v>
      </c>
      <c r="G382" s="921"/>
      <c r="H382" s="924" t="s">
        <v>30</v>
      </c>
      <c r="I382" s="924"/>
      <c r="J382" s="14" t="s">
        <v>31</v>
      </c>
      <c r="K382" s="14" t="s">
        <v>32</v>
      </c>
      <c r="L382" s="16">
        <v>1036</v>
      </c>
    </row>
    <row r="383" spans="1:12" x14ac:dyDescent="0.25">
      <c r="A383" s="918"/>
      <c r="B383" s="921"/>
      <c r="C383" s="922"/>
      <c r="D383" s="923"/>
      <c r="E383" s="921"/>
      <c r="F383" s="921"/>
      <c r="G383" s="921"/>
      <c r="H383" s="924" t="s">
        <v>33</v>
      </c>
      <c r="I383" s="924"/>
      <c r="J383" s="14" t="s">
        <v>31</v>
      </c>
      <c r="K383" s="14" t="s">
        <v>32</v>
      </c>
      <c r="L383" s="16">
        <v>5146.09</v>
      </c>
    </row>
    <row r="384" spans="1:12" ht="24" x14ac:dyDescent="0.25">
      <c r="A384" s="918"/>
      <c r="B384" s="9" t="s">
        <v>34</v>
      </c>
      <c r="C384" s="13" t="s">
        <v>35</v>
      </c>
      <c r="D384" s="13" t="s">
        <v>36</v>
      </c>
      <c r="E384" s="13" t="s">
        <v>37</v>
      </c>
      <c r="F384" s="920"/>
      <c r="G384" s="920"/>
      <c r="H384" s="924" t="s">
        <v>38</v>
      </c>
      <c r="I384" s="924"/>
      <c r="J384" s="921" t="s">
        <v>31</v>
      </c>
      <c r="K384" s="921" t="s">
        <v>32</v>
      </c>
      <c r="L384" s="925">
        <v>200</v>
      </c>
    </row>
    <row r="385" spans="1:12" ht="22.8" x14ac:dyDescent="0.25">
      <c r="A385" s="918"/>
      <c r="B385" s="14" t="s">
        <v>229</v>
      </c>
      <c r="C385" s="14" t="s">
        <v>3158</v>
      </c>
      <c r="D385" s="15">
        <v>43703</v>
      </c>
      <c r="E385" s="14" t="s">
        <v>4889</v>
      </c>
      <c r="F385" s="920"/>
      <c r="G385" s="920"/>
      <c r="H385" s="924"/>
      <c r="I385" s="924"/>
      <c r="J385" s="921"/>
      <c r="K385" s="921"/>
      <c r="L385" s="925"/>
    </row>
    <row r="386" spans="1:12" ht="24" x14ac:dyDescent="0.25">
      <c r="A386" s="918">
        <v>1970</v>
      </c>
      <c r="B386" s="9" t="s">
        <v>22</v>
      </c>
      <c r="C386" s="13" t="s">
        <v>23</v>
      </c>
      <c r="D386" s="13" t="s">
        <v>24</v>
      </c>
      <c r="E386" s="13" t="s">
        <v>25</v>
      </c>
      <c r="F386" s="919" t="s">
        <v>17</v>
      </c>
      <c r="G386" s="919"/>
      <c r="H386" s="920"/>
      <c r="I386" s="920"/>
      <c r="J386" s="920"/>
      <c r="K386" s="920"/>
      <c r="L386" s="920"/>
    </row>
    <row r="387" spans="1:12" x14ac:dyDescent="0.25">
      <c r="A387" s="918"/>
      <c r="B387" s="921" t="s">
        <v>5479</v>
      </c>
      <c r="C387" s="922" t="s">
        <v>5480</v>
      </c>
      <c r="D387" s="923">
        <v>43557</v>
      </c>
      <c r="E387" s="921" t="s">
        <v>151</v>
      </c>
      <c r="F387" s="921" t="s">
        <v>958</v>
      </c>
      <c r="G387" s="921"/>
      <c r="H387" s="924" t="s">
        <v>30</v>
      </c>
      <c r="I387" s="924"/>
      <c r="J387" s="14" t="s">
        <v>31</v>
      </c>
      <c r="K387" s="14" t="s">
        <v>32</v>
      </c>
      <c r="L387" s="16">
        <v>501.01</v>
      </c>
    </row>
    <row r="388" spans="1:12" x14ac:dyDescent="0.25">
      <c r="A388" s="918"/>
      <c r="B388" s="921"/>
      <c r="C388" s="922"/>
      <c r="D388" s="923"/>
      <c r="E388" s="921"/>
      <c r="F388" s="921"/>
      <c r="G388" s="921"/>
      <c r="H388" s="924" t="s">
        <v>33</v>
      </c>
      <c r="I388" s="924"/>
      <c r="J388" s="921" t="s">
        <v>31</v>
      </c>
      <c r="K388" s="921" t="s">
        <v>32</v>
      </c>
      <c r="L388" s="925">
        <v>333.99</v>
      </c>
    </row>
    <row r="389" spans="1:12" x14ac:dyDescent="0.25">
      <c r="A389" s="918"/>
      <c r="B389" s="921"/>
      <c r="C389" s="922"/>
      <c r="D389" s="923"/>
      <c r="E389" s="921"/>
      <c r="F389" s="921"/>
      <c r="G389" s="921"/>
      <c r="H389" s="924"/>
      <c r="I389" s="924"/>
      <c r="J389" s="921"/>
      <c r="K389" s="921"/>
      <c r="L389" s="925"/>
    </row>
    <row r="390" spans="1:12" x14ac:dyDescent="0.25">
      <c r="A390" s="918"/>
      <c r="B390" s="921"/>
      <c r="C390" s="922"/>
      <c r="D390" s="923"/>
      <c r="E390" s="921"/>
      <c r="F390" s="921"/>
      <c r="G390" s="921"/>
      <c r="H390" s="924"/>
      <c r="I390" s="924"/>
      <c r="J390" s="921"/>
      <c r="K390" s="921"/>
      <c r="L390" s="925"/>
    </row>
    <row r="391" spans="1:12" ht="24" x14ac:dyDescent="0.25">
      <c r="A391" s="918"/>
      <c r="B391" s="9" t="s">
        <v>34</v>
      </c>
      <c r="C391" s="13" t="s">
        <v>35</v>
      </c>
      <c r="D391" s="13" t="s">
        <v>36</v>
      </c>
      <c r="E391" s="13" t="s">
        <v>37</v>
      </c>
      <c r="F391" s="920"/>
      <c r="G391" s="920"/>
      <c r="H391" s="924" t="s">
        <v>38</v>
      </c>
      <c r="I391" s="924"/>
      <c r="J391" s="921" t="s">
        <v>31</v>
      </c>
      <c r="K391" s="921" t="s">
        <v>32</v>
      </c>
      <c r="L391" s="925">
        <v>165</v>
      </c>
    </row>
    <row r="392" spans="1:12" ht="22.8" x14ac:dyDescent="0.25">
      <c r="A392" s="918"/>
      <c r="B392" s="14" t="s">
        <v>39</v>
      </c>
      <c r="C392" s="14" t="s">
        <v>958</v>
      </c>
      <c r="D392" s="15">
        <v>43564</v>
      </c>
      <c r="E392" s="14" t="s">
        <v>1766</v>
      </c>
      <c r="F392" s="920"/>
      <c r="G392" s="920"/>
      <c r="H392" s="924"/>
      <c r="I392" s="924"/>
      <c r="J392" s="921"/>
      <c r="K392" s="921"/>
      <c r="L392" s="925"/>
    </row>
    <row r="393" spans="1:12" ht="24" x14ac:dyDescent="0.25">
      <c r="A393" s="918">
        <v>1971</v>
      </c>
      <c r="B393" s="9" t="s">
        <v>22</v>
      </c>
      <c r="C393" s="13" t="s">
        <v>23</v>
      </c>
      <c r="D393" s="13" t="s">
        <v>24</v>
      </c>
      <c r="E393" s="13" t="s">
        <v>25</v>
      </c>
      <c r="F393" s="919" t="s">
        <v>17</v>
      </c>
      <c r="G393" s="919"/>
      <c r="H393" s="920"/>
      <c r="I393" s="920"/>
      <c r="J393" s="920"/>
      <c r="K393" s="920"/>
      <c r="L393" s="920"/>
    </row>
    <row r="394" spans="1:12" x14ac:dyDescent="0.25">
      <c r="A394" s="918"/>
      <c r="B394" s="921" t="s">
        <v>5479</v>
      </c>
      <c r="C394" s="922" t="s">
        <v>5481</v>
      </c>
      <c r="D394" s="923">
        <v>43730</v>
      </c>
      <c r="E394" s="921" t="s">
        <v>1060</v>
      </c>
      <c r="F394" s="921" t="s">
        <v>958</v>
      </c>
      <c r="G394" s="921"/>
      <c r="H394" s="924" t="s">
        <v>30</v>
      </c>
      <c r="I394" s="924"/>
      <c r="J394" s="14" t="s">
        <v>31</v>
      </c>
      <c r="K394" s="14" t="s">
        <v>31</v>
      </c>
      <c r="L394" s="16">
        <v>0</v>
      </c>
    </row>
    <row r="395" spans="1:12" x14ac:dyDescent="0.25">
      <c r="A395" s="918"/>
      <c r="B395" s="921"/>
      <c r="C395" s="922"/>
      <c r="D395" s="923"/>
      <c r="E395" s="921"/>
      <c r="F395" s="921"/>
      <c r="G395" s="921"/>
      <c r="H395" s="924" t="s">
        <v>33</v>
      </c>
      <c r="I395" s="924"/>
      <c r="J395" s="921" t="s">
        <v>31</v>
      </c>
      <c r="K395" s="921" t="s">
        <v>31</v>
      </c>
      <c r="L395" s="925">
        <v>0</v>
      </c>
    </row>
    <row r="396" spans="1:12" x14ac:dyDescent="0.25">
      <c r="A396" s="918"/>
      <c r="B396" s="921"/>
      <c r="C396" s="922"/>
      <c r="D396" s="923"/>
      <c r="E396" s="921"/>
      <c r="F396" s="921"/>
      <c r="G396" s="921"/>
      <c r="H396" s="924"/>
      <c r="I396" s="924"/>
      <c r="J396" s="921"/>
      <c r="K396" s="921"/>
      <c r="L396" s="925"/>
    </row>
    <row r="397" spans="1:12" ht="24" x14ac:dyDescent="0.25">
      <c r="A397" s="918"/>
      <c r="B397" s="9" t="s">
        <v>34</v>
      </c>
      <c r="C397" s="13" t="s">
        <v>35</v>
      </c>
      <c r="D397" s="13" t="s">
        <v>36</v>
      </c>
      <c r="E397" s="13" t="s">
        <v>37</v>
      </c>
      <c r="F397" s="920"/>
      <c r="G397" s="920"/>
      <c r="H397" s="924" t="s">
        <v>38</v>
      </c>
      <c r="I397" s="924"/>
      <c r="J397" s="921" t="s">
        <v>31</v>
      </c>
      <c r="K397" s="921" t="s">
        <v>32</v>
      </c>
      <c r="L397" s="925">
        <v>500</v>
      </c>
    </row>
    <row r="398" spans="1:12" ht="22.8" x14ac:dyDescent="0.25">
      <c r="A398" s="918"/>
      <c r="B398" s="14" t="s">
        <v>39</v>
      </c>
      <c r="C398" s="14" t="s">
        <v>958</v>
      </c>
      <c r="D398" s="15">
        <v>43736</v>
      </c>
      <c r="E398" s="14" t="s">
        <v>1772</v>
      </c>
      <c r="F398" s="920"/>
      <c r="G398" s="920"/>
      <c r="H398" s="924"/>
      <c r="I398" s="924"/>
      <c r="J398" s="921"/>
      <c r="K398" s="921"/>
      <c r="L398" s="925"/>
    </row>
    <row r="399" spans="1:12" ht="24" x14ac:dyDescent="0.25">
      <c r="A399" s="918">
        <v>1972</v>
      </c>
      <c r="B399" s="9" t="s">
        <v>22</v>
      </c>
      <c r="C399" s="13" t="s">
        <v>23</v>
      </c>
      <c r="D399" s="13" t="s">
        <v>24</v>
      </c>
      <c r="E399" s="13" t="s">
        <v>25</v>
      </c>
      <c r="F399" s="919" t="s">
        <v>17</v>
      </c>
      <c r="G399" s="919"/>
      <c r="H399" s="920"/>
      <c r="I399" s="920"/>
      <c r="J399" s="920"/>
      <c r="K399" s="920"/>
      <c r="L399" s="920"/>
    </row>
    <row r="400" spans="1:12" x14ac:dyDescent="0.25">
      <c r="A400" s="918"/>
      <c r="B400" s="921" t="s">
        <v>5482</v>
      </c>
      <c r="C400" s="922" t="s">
        <v>5483</v>
      </c>
      <c r="D400" s="923">
        <v>43563</v>
      </c>
      <c r="E400" s="921" t="s">
        <v>28</v>
      </c>
      <c r="F400" s="921" t="s">
        <v>1183</v>
      </c>
      <c r="G400" s="921"/>
      <c r="H400" s="924" t="s">
        <v>30</v>
      </c>
      <c r="I400" s="924"/>
      <c r="J400" s="14" t="s">
        <v>31</v>
      </c>
      <c r="K400" s="14" t="s">
        <v>32</v>
      </c>
      <c r="L400" s="16">
        <v>422.46</v>
      </c>
    </row>
    <row r="401" spans="1:12" x14ac:dyDescent="0.25">
      <c r="A401" s="918"/>
      <c r="B401" s="921"/>
      <c r="C401" s="922"/>
      <c r="D401" s="923"/>
      <c r="E401" s="921"/>
      <c r="F401" s="921"/>
      <c r="G401" s="921"/>
      <c r="H401" s="924" t="s">
        <v>33</v>
      </c>
      <c r="I401" s="924"/>
      <c r="J401" s="921" t="s">
        <v>31</v>
      </c>
      <c r="K401" s="921" t="s">
        <v>32</v>
      </c>
      <c r="L401" s="925">
        <v>329.28</v>
      </c>
    </row>
    <row r="402" spans="1:12" x14ac:dyDescent="0.25">
      <c r="A402" s="918"/>
      <c r="B402" s="921"/>
      <c r="C402" s="922"/>
      <c r="D402" s="923"/>
      <c r="E402" s="921"/>
      <c r="F402" s="921"/>
      <c r="G402" s="921"/>
      <c r="H402" s="924"/>
      <c r="I402" s="924"/>
      <c r="J402" s="921"/>
      <c r="K402" s="921"/>
      <c r="L402" s="925"/>
    </row>
    <row r="403" spans="1:12" ht="24" x14ac:dyDescent="0.25">
      <c r="A403" s="918"/>
      <c r="B403" s="9" t="s">
        <v>34</v>
      </c>
      <c r="C403" s="13" t="s">
        <v>35</v>
      </c>
      <c r="D403" s="13" t="s">
        <v>36</v>
      </c>
      <c r="E403" s="13" t="s">
        <v>37</v>
      </c>
      <c r="F403" s="920"/>
      <c r="G403" s="920"/>
      <c r="H403" s="924" t="s">
        <v>38</v>
      </c>
      <c r="I403" s="924"/>
      <c r="J403" s="921" t="s">
        <v>31</v>
      </c>
      <c r="K403" s="921" t="s">
        <v>32</v>
      </c>
      <c r="L403" s="925">
        <v>278.2</v>
      </c>
    </row>
    <row r="404" spans="1:12" ht="22.8" x14ac:dyDescent="0.25">
      <c r="A404" s="918"/>
      <c r="B404" s="14" t="s">
        <v>5484</v>
      </c>
      <c r="C404" s="14" t="s">
        <v>1183</v>
      </c>
      <c r="D404" s="15">
        <v>43565</v>
      </c>
      <c r="E404" s="14" t="s">
        <v>2660</v>
      </c>
      <c r="F404" s="920"/>
      <c r="G404" s="920"/>
      <c r="H404" s="924"/>
      <c r="I404" s="924"/>
      <c r="J404" s="921"/>
      <c r="K404" s="921"/>
      <c r="L404" s="925"/>
    </row>
    <row r="405" spans="1:12" ht="24" x14ac:dyDescent="0.25">
      <c r="A405" s="918">
        <v>1973</v>
      </c>
      <c r="B405" s="9" t="s">
        <v>22</v>
      </c>
      <c r="C405" s="13" t="s">
        <v>23</v>
      </c>
      <c r="D405" s="13" t="s">
        <v>24</v>
      </c>
      <c r="E405" s="13" t="s">
        <v>25</v>
      </c>
      <c r="F405" s="919" t="s">
        <v>17</v>
      </c>
      <c r="G405" s="919"/>
      <c r="H405" s="920"/>
      <c r="I405" s="920"/>
      <c r="J405" s="920"/>
      <c r="K405" s="920"/>
      <c r="L405" s="920"/>
    </row>
    <row r="406" spans="1:12" x14ac:dyDescent="0.25">
      <c r="A406" s="918"/>
      <c r="B406" s="921" t="s">
        <v>5485</v>
      </c>
      <c r="C406" s="922" t="s">
        <v>5486</v>
      </c>
      <c r="D406" s="923">
        <v>43568</v>
      </c>
      <c r="E406" s="921" t="s">
        <v>233</v>
      </c>
      <c r="F406" s="921" t="s">
        <v>5487</v>
      </c>
      <c r="G406" s="921"/>
      <c r="H406" s="924" t="s">
        <v>30</v>
      </c>
      <c r="I406" s="924"/>
      <c r="J406" s="14" t="s">
        <v>31</v>
      </c>
      <c r="K406" s="14" t="s">
        <v>32</v>
      </c>
      <c r="L406" s="16">
        <v>1416</v>
      </c>
    </row>
    <row r="407" spans="1:12" x14ac:dyDescent="0.25">
      <c r="A407" s="918"/>
      <c r="B407" s="921"/>
      <c r="C407" s="922"/>
      <c r="D407" s="923"/>
      <c r="E407" s="921"/>
      <c r="F407" s="921"/>
      <c r="G407" s="921"/>
      <c r="H407" s="924" t="s">
        <v>33</v>
      </c>
      <c r="I407" s="924"/>
      <c r="J407" s="921" t="s">
        <v>31</v>
      </c>
      <c r="K407" s="921" t="s">
        <v>32</v>
      </c>
      <c r="L407" s="925">
        <v>2186.4299999999998</v>
      </c>
    </row>
    <row r="408" spans="1:12" x14ac:dyDescent="0.25">
      <c r="A408" s="918"/>
      <c r="B408" s="921"/>
      <c r="C408" s="922"/>
      <c r="D408" s="923"/>
      <c r="E408" s="921"/>
      <c r="F408" s="921"/>
      <c r="G408" s="921"/>
      <c r="H408" s="924"/>
      <c r="I408" s="924"/>
      <c r="J408" s="921"/>
      <c r="K408" s="921"/>
      <c r="L408" s="925"/>
    </row>
    <row r="409" spans="1:12" ht="24" x14ac:dyDescent="0.25">
      <c r="A409" s="918"/>
      <c r="B409" s="9" t="s">
        <v>34</v>
      </c>
      <c r="C409" s="13" t="s">
        <v>35</v>
      </c>
      <c r="D409" s="13" t="s">
        <v>36</v>
      </c>
      <c r="E409" s="13" t="s">
        <v>37</v>
      </c>
      <c r="F409" s="920"/>
      <c r="G409" s="920"/>
      <c r="H409" s="924" t="s">
        <v>38</v>
      </c>
      <c r="I409" s="924"/>
      <c r="J409" s="921" t="s">
        <v>31</v>
      </c>
      <c r="K409" s="921" t="s">
        <v>31</v>
      </c>
      <c r="L409" s="925">
        <v>0</v>
      </c>
    </row>
    <row r="410" spans="1:12" ht="22.8" x14ac:dyDescent="0.25">
      <c r="A410" s="918"/>
      <c r="B410" s="14" t="s">
        <v>204</v>
      </c>
      <c r="C410" s="14" t="s">
        <v>5487</v>
      </c>
      <c r="D410" s="15">
        <v>43575</v>
      </c>
      <c r="E410" s="14" t="s">
        <v>4680</v>
      </c>
      <c r="F410" s="920"/>
      <c r="G410" s="920"/>
      <c r="H410" s="924"/>
      <c r="I410" s="924"/>
      <c r="J410" s="921"/>
      <c r="K410" s="921"/>
      <c r="L410" s="925"/>
    </row>
    <row r="411" spans="1:12" ht="24" x14ac:dyDescent="0.25">
      <c r="A411" s="918">
        <v>1974</v>
      </c>
      <c r="B411" s="9" t="s">
        <v>22</v>
      </c>
      <c r="C411" s="13" t="s">
        <v>23</v>
      </c>
      <c r="D411" s="13" t="s">
        <v>24</v>
      </c>
      <c r="E411" s="13" t="s">
        <v>25</v>
      </c>
      <c r="F411" s="919" t="s">
        <v>17</v>
      </c>
      <c r="G411" s="919"/>
      <c r="H411" s="920"/>
      <c r="I411" s="920"/>
      <c r="J411" s="920"/>
      <c r="K411" s="920"/>
      <c r="L411" s="920"/>
    </row>
    <row r="412" spans="1:12" x14ac:dyDescent="0.25">
      <c r="A412" s="918"/>
      <c r="B412" s="921" t="s">
        <v>5485</v>
      </c>
      <c r="C412" s="922" t="s">
        <v>5488</v>
      </c>
      <c r="D412" s="923">
        <v>43584</v>
      </c>
      <c r="E412" s="921" t="s">
        <v>469</v>
      </c>
      <c r="F412" s="921" t="s">
        <v>1442</v>
      </c>
      <c r="G412" s="921"/>
      <c r="H412" s="924" t="s">
        <v>30</v>
      </c>
      <c r="I412" s="924"/>
      <c r="J412" s="14" t="s">
        <v>31</v>
      </c>
      <c r="K412" s="14" t="s">
        <v>32</v>
      </c>
      <c r="L412" s="16">
        <v>166</v>
      </c>
    </row>
    <row r="413" spans="1:12" x14ac:dyDescent="0.25">
      <c r="A413" s="918"/>
      <c r="B413" s="921"/>
      <c r="C413" s="922"/>
      <c r="D413" s="923"/>
      <c r="E413" s="921"/>
      <c r="F413" s="921"/>
      <c r="G413" s="921"/>
      <c r="H413" s="924" t="s">
        <v>33</v>
      </c>
      <c r="I413" s="924"/>
      <c r="J413" s="921" t="s">
        <v>31</v>
      </c>
      <c r="K413" s="921" t="s">
        <v>32</v>
      </c>
      <c r="L413" s="925">
        <v>365.95</v>
      </c>
    </row>
    <row r="414" spans="1:12" x14ac:dyDescent="0.25">
      <c r="A414" s="918"/>
      <c r="B414" s="921"/>
      <c r="C414" s="922"/>
      <c r="D414" s="923"/>
      <c r="E414" s="921"/>
      <c r="F414" s="921"/>
      <c r="G414" s="921"/>
      <c r="H414" s="924"/>
      <c r="I414" s="924"/>
      <c r="J414" s="921"/>
      <c r="K414" s="921"/>
      <c r="L414" s="925"/>
    </row>
    <row r="415" spans="1:12" ht="24" x14ac:dyDescent="0.25">
      <c r="A415" s="918"/>
      <c r="B415" s="9" t="s">
        <v>34</v>
      </c>
      <c r="C415" s="13" t="s">
        <v>35</v>
      </c>
      <c r="D415" s="13" t="s">
        <v>36</v>
      </c>
      <c r="E415" s="13" t="s">
        <v>37</v>
      </c>
      <c r="F415" s="920"/>
      <c r="G415" s="920"/>
      <c r="H415" s="924" t="s">
        <v>38</v>
      </c>
      <c r="I415" s="924"/>
      <c r="J415" s="921" t="s">
        <v>31</v>
      </c>
      <c r="K415" s="921" t="s">
        <v>31</v>
      </c>
      <c r="L415" s="925">
        <v>0</v>
      </c>
    </row>
    <row r="416" spans="1:12" ht="22.8" x14ac:dyDescent="0.25">
      <c r="A416" s="918"/>
      <c r="B416" s="14" t="s">
        <v>204</v>
      </c>
      <c r="C416" s="14" t="s">
        <v>1442</v>
      </c>
      <c r="D416" s="15">
        <v>43585</v>
      </c>
      <c r="E416" s="14" t="s">
        <v>4251</v>
      </c>
      <c r="F416" s="920"/>
      <c r="G416" s="920"/>
      <c r="H416" s="924"/>
      <c r="I416" s="924"/>
      <c r="J416" s="921"/>
      <c r="K416" s="921"/>
      <c r="L416" s="925"/>
    </row>
    <row r="417" spans="1:12" ht="24" x14ac:dyDescent="0.25">
      <c r="A417" s="918">
        <v>1975</v>
      </c>
      <c r="B417" s="9" t="s">
        <v>22</v>
      </c>
      <c r="C417" s="13" t="s">
        <v>23</v>
      </c>
      <c r="D417" s="13" t="s">
        <v>24</v>
      </c>
      <c r="E417" s="13" t="s">
        <v>25</v>
      </c>
      <c r="F417" s="919" t="s">
        <v>17</v>
      </c>
      <c r="G417" s="919"/>
      <c r="H417" s="920"/>
      <c r="I417" s="920"/>
      <c r="J417" s="920"/>
      <c r="K417" s="920"/>
      <c r="L417" s="920"/>
    </row>
    <row r="418" spans="1:12" x14ac:dyDescent="0.25">
      <c r="A418" s="918"/>
      <c r="B418" s="921" t="s">
        <v>5485</v>
      </c>
      <c r="C418" s="922" t="s">
        <v>5489</v>
      </c>
      <c r="D418" s="923">
        <v>43610</v>
      </c>
      <c r="E418" s="921" t="s">
        <v>658</v>
      </c>
      <c r="F418" s="921" t="s">
        <v>5490</v>
      </c>
      <c r="G418" s="921"/>
      <c r="H418" s="924" t="s">
        <v>30</v>
      </c>
      <c r="I418" s="924"/>
      <c r="J418" s="14" t="s">
        <v>31</v>
      </c>
      <c r="K418" s="14" t="s">
        <v>32</v>
      </c>
      <c r="L418" s="16">
        <v>1260</v>
      </c>
    </row>
    <row r="419" spans="1:12" x14ac:dyDescent="0.25">
      <c r="A419" s="918"/>
      <c r="B419" s="921"/>
      <c r="C419" s="922"/>
      <c r="D419" s="923"/>
      <c r="E419" s="921"/>
      <c r="F419" s="921"/>
      <c r="G419" s="921"/>
      <c r="H419" s="924" t="s">
        <v>33</v>
      </c>
      <c r="I419" s="924"/>
      <c r="J419" s="14" t="s">
        <v>31</v>
      </c>
      <c r="K419" s="14" t="s">
        <v>32</v>
      </c>
      <c r="L419" s="16">
        <v>1378.64</v>
      </c>
    </row>
    <row r="420" spans="1:12" ht="24" x14ac:dyDescent="0.25">
      <c r="A420" s="918"/>
      <c r="B420" s="9" t="s">
        <v>34</v>
      </c>
      <c r="C420" s="13" t="s">
        <v>35</v>
      </c>
      <c r="D420" s="13" t="s">
        <v>36</v>
      </c>
      <c r="E420" s="13" t="s">
        <v>37</v>
      </c>
      <c r="F420" s="920"/>
      <c r="G420" s="920"/>
      <c r="H420" s="924" t="s">
        <v>38</v>
      </c>
      <c r="I420" s="924"/>
      <c r="J420" s="921" t="s">
        <v>31</v>
      </c>
      <c r="K420" s="921" t="s">
        <v>32</v>
      </c>
      <c r="L420" s="925">
        <v>200</v>
      </c>
    </row>
    <row r="421" spans="1:12" ht="22.8" x14ac:dyDescent="0.25">
      <c r="A421" s="918"/>
      <c r="B421" s="14" t="s">
        <v>204</v>
      </c>
      <c r="C421" s="14" t="s">
        <v>5490</v>
      </c>
      <c r="D421" s="15">
        <v>43614</v>
      </c>
      <c r="E421" s="14" t="s">
        <v>1918</v>
      </c>
      <c r="F421" s="920"/>
      <c r="G421" s="920"/>
      <c r="H421" s="924"/>
      <c r="I421" s="924"/>
      <c r="J421" s="921"/>
      <c r="K421" s="921"/>
      <c r="L421" s="925"/>
    </row>
    <row r="422" spans="1:12" ht="24" x14ac:dyDescent="0.25">
      <c r="A422" s="918">
        <v>1976</v>
      </c>
      <c r="B422" s="9" t="s">
        <v>22</v>
      </c>
      <c r="C422" s="13" t="s">
        <v>23</v>
      </c>
      <c r="D422" s="13" t="s">
        <v>24</v>
      </c>
      <c r="E422" s="13" t="s">
        <v>25</v>
      </c>
      <c r="F422" s="919" t="s">
        <v>17</v>
      </c>
      <c r="G422" s="919"/>
      <c r="H422" s="920"/>
      <c r="I422" s="920"/>
      <c r="J422" s="920"/>
      <c r="K422" s="920"/>
      <c r="L422" s="920"/>
    </row>
    <row r="423" spans="1:12" x14ac:dyDescent="0.25">
      <c r="A423" s="918"/>
      <c r="B423" s="921" t="s">
        <v>5485</v>
      </c>
      <c r="C423" s="922" t="s">
        <v>5491</v>
      </c>
      <c r="D423" s="923">
        <v>43729</v>
      </c>
      <c r="E423" s="921" t="s">
        <v>628</v>
      </c>
      <c r="F423" s="921" t="s">
        <v>5492</v>
      </c>
      <c r="G423" s="921"/>
      <c r="H423" s="924" t="s">
        <v>30</v>
      </c>
      <c r="I423" s="924"/>
      <c r="J423" s="14" t="s">
        <v>31</v>
      </c>
      <c r="K423" s="14" t="s">
        <v>32</v>
      </c>
      <c r="L423" s="16">
        <v>1045</v>
      </c>
    </row>
    <row r="424" spans="1:12" x14ac:dyDescent="0.25">
      <c r="A424" s="918"/>
      <c r="B424" s="921"/>
      <c r="C424" s="922"/>
      <c r="D424" s="923"/>
      <c r="E424" s="921"/>
      <c r="F424" s="921"/>
      <c r="G424" s="921"/>
      <c r="H424" s="924" t="s">
        <v>33</v>
      </c>
      <c r="I424" s="924"/>
      <c r="J424" s="921" t="s">
        <v>31</v>
      </c>
      <c r="K424" s="921" t="s">
        <v>31</v>
      </c>
      <c r="L424" s="925">
        <v>0</v>
      </c>
    </row>
    <row r="425" spans="1:12" x14ac:dyDescent="0.25">
      <c r="A425" s="918"/>
      <c r="B425" s="921"/>
      <c r="C425" s="922"/>
      <c r="D425" s="923"/>
      <c r="E425" s="921"/>
      <c r="F425" s="921"/>
      <c r="G425" s="921"/>
      <c r="H425" s="924"/>
      <c r="I425" s="924"/>
      <c r="J425" s="921"/>
      <c r="K425" s="921"/>
      <c r="L425" s="925"/>
    </row>
    <row r="426" spans="1:12" ht="24" x14ac:dyDescent="0.25">
      <c r="A426" s="918"/>
      <c r="B426" s="9" t="s">
        <v>34</v>
      </c>
      <c r="C426" s="13" t="s">
        <v>35</v>
      </c>
      <c r="D426" s="13" t="s">
        <v>36</v>
      </c>
      <c r="E426" s="13" t="s">
        <v>37</v>
      </c>
      <c r="F426" s="920"/>
      <c r="G426" s="920"/>
      <c r="H426" s="924" t="s">
        <v>38</v>
      </c>
      <c r="I426" s="924"/>
      <c r="J426" s="921" t="s">
        <v>31</v>
      </c>
      <c r="K426" s="921" t="s">
        <v>32</v>
      </c>
      <c r="L426" s="925">
        <v>224.49</v>
      </c>
    </row>
    <row r="427" spans="1:12" ht="22.8" x14ac:dyDescent="0.25">
      <c r="A427" s="918"/>
      <c r="B427" s="14" t="s">
        <v>204</v>
      </c>
      <c r="C427" s="14" t="s">
        <v>5492</v>
      </c>
      <c r="D427" s="15">
        <v>43735</v>
      </c>
      <c r="E427" s="14" t="s">
        <v>3487</v>
      </c>
      <c r="F427" s="920"/>
      <c r="G427" s="920"/>
      <c r="H427" s="924"/>
      <c r="I427" s="924"/>
      <c r="J427" s="921"/>
      <c r="K427" s="921"/>
      <c r="L427" s="925"/>
    </row>
    <row r="428" spans="1:12" ht="24" x14ac:dyDescent="0.25">
      <c r="A428" s="918">
        <v>1977</v>
      </c>
      <c r="B428" s="9" t="s">
        <v>22</v>
      </c>
      <c r="C428" s="13" t="s">
        <v>23</v>
      </c>
      <c r="D428" s="13" t="s">
        <v>24</v>
      </c>
      <c r="E428" s="13" t="s">
        <v>25</v>
      </c>
      <c r="F428" s="919" t="s">
        <v>17</v>
      </c>
      <c r="G428" s="919"/>
      <c r="H428" s="920"/>
      <c r="I428" s="920"/>
      <c r="J428" s="920"/>
      <c r="K428" s="920"/>
      <c r="L428" s="920"/>
    </row>
    <row r="429" spans="1:12" x14ac:dyDescent="0.25">
      <c r="A429" s="918"/>
      <c r="B429" s="921" t="s">
        <v>5493</v>
      </c>
      <c r="C429" s="921" t="s">
        <v>5494</v>
      </c>
      <c r="D429" s="923">
        <v>43704</v>
      </c>
      <c r="E429" s="921" t="s">
        <v>1720</v>
      </c>
      <c r="F429" s="921" t="s">
        <v>1721</v>
      </c>
      <c r="G429" s="921"/>
      <c r="H429" s="924" t="s">
        <v>30</v>
      </c>
      <c r="I429" s="924"/>
      <c r="J429" s="14" t="s">
        <v>31</v>
      </c>
      <c r="K429" s="14" t="s">
        <v>32</v>
      </c>
      <c r="L429" s="16">
        <v>200</v>
      </c>
    </row>
    <row r="430" spans="1:12" x14ac:dyDescent="0.25">
      <c r="A430" s="918"/>
      <c r="B430" s="921"/>
      <c r="C430" s="921"/>
      <c r="D430" s="923"/>
      <c r="E430" s="921"/>
      <c r="F430" s="921"/>
      <c r="G430" s="921"/>
      <c r="H430" s="924" t="s">
        <v>33</v>
      </c>
      <c r="I430" s="924"/>
      <c r="J430" s="14" t="s">
        <v>31</v>
      </c>
      <c r="K430" s="14" t="s">
        <v>32</v>
      </c>
      <c r="L430" s="16">
        <v>800</v>
      </c>
    </row>
    <row r="431" spans="1:12" ht="24" x14ac:dyDescent="0.25">
      <c r="A431" s="918"/>
      <c r="B431" s="9" t="s">
        <v>34</v>
      </c>
      <c r="C431" s="13" t="s">
        <v>35</v>
      </c>
      <c r="D431" s="13" t="s">
        <v>36</v>
      </c>
      <c r="E431" s="13" t="s">
        <v>37</v>
      </c>
      <c r="F431" s="920"/>
      <c r="G431" s="920"/>
      <c r="H431" s="924" t="s">
        <v>38</v>
      </c>
      <c r="I431" s="924"/>
      <c r="J431" s="921" t="s">
        <v>31</v>
      </c>
      <c r="K431" s="921" t="s">
        <v>31</v>
      </c>
      <c r="L431" s="925">
        <v>0</v>
      </c>
    </row>
    <row r="432" spans="1:12" ht="22.8" x14ac:dyDescent="0.25">
      <c r="A432" s="918"/>
      <c r="B432" s="14" t="s">
        <v>323</v>
      </c>
      <c r="C432" s="14" t="s">
        <v>1721</v>
      </c>
      <c r="D432" s="15">
        <v>43707</v>
      </c>
      <c r="E432" s="14" t="s">
        <v>5495</v>
      </c>
      <c r="F432" s="920"/>
      <c r="G432" s="920"/>
      <c r="H432" s="924"/>
      <c r="I432" s="924"/>
      <c r="J432" s="921"/>
      <c r="K432" s="921"/>
      <c r="L432" s="925"/>
    </row>
    <row r="433" spans="1:12" ht="24" x14ac:dyDescent="0.25">
      <c r="A433" s="918">
        <v>1978</v>
      </c>
      <c r="B433" s="9" t="s">
        <v>22</v>
      </c>
      <c r="C433" s="13" t="s">
        <v>23</v>
      </c>
      <c r="D433" s="13" t="s">
        <v>24</v>
      </c>
      <c r="E433" s="13" t="s">
        <v>25</v>
      </c>
      <c r="F433" s="919" t="s">
        <v>17</v>
      </c>
      <c r="G433" s="919"/>
      <c r="H433" s="920"/>
      <c r="I433" s="920"/>
      <c r="J433" s="920"/>
      <c r="K433" s="920"/>
      <c r="L433" s="920"/>
    </row>
    <row r="434" spans="1:12" x14ac:dyDescent="0.25">
      <c r="A434" s="918"/>
      <c r="B434" s="921" t="s">
        <v>5496</v>
      </c>
      <c r="C434" s="922" t="s">
        <v>5497</v>
      </c>
      <c r="D434" s="923">
        <v>43626</v>
      </c>
      <c r="E434" s="921" t="s">
        <v>159</v>
      </c>
      <c r="F434" s="921" t="s">
        <v>160</v>
      </c>
      <c r="G434" s="921"/>
      <c r="H434" s="924" t="s">
        <v>30</v>
      </c>
      <c r="I434" s="924"/>
      <c r="J434" s="14" t="s">
        <v>31</v>
      </c>
      <c r="K434" s="14" t="s">
        <v>32</v>
      </c>
      <c r="L434" s="16">
        <v>522.5</v>
      </c>
    </row>
    <row r="435" spans="1:12" x14ac:dyDescent="0.25">
      <c r="A435" s="918"/>
      <c r="B435" s="921"/>
      <c r="C435" s="922"/>
      <c r="D435" s="923"/>
      <c r="E435" s="921"/>
      <c r="F435" s="921"/>
      <c r="G435" s="921"/>
      <c r="H435" s="924" t="s">
        <v>33</v>
      </c>
      <c r="I435" s="924"/>
      <c r="J435" s="14" t="s">
        <v>31</v>
      </c>
      <c r="K435" s="14" t="s">
        <v>32</v>
      </c>
      <c r="L435" s="16">
        <v>461.79</v>
      </c>
    </row>
    <row r="436" spans="1:12" ht="24" x14ac:dyDescent="0.25">
      <c r="A436" s="918"/>
      <c r="B436" s="9" t="s">
        <v>34</v>
      </c>
      <c r="C436" s="13" t="s">
        <v>35</v>
      </c>
      <c r="D436" s="13" t="s">
        <v>36</v>
      </c>
      <c r="E436" s="13" t="s">
        <v>37</v>
      </c>
      <c r="F436" s="920"/>
      <c r="G436" s="920"/>
      <c r="H436" s="924" t="s">
        <v>38</v>
      </c>
      <c r="I436" s="924"/>
      <c r="J436" s="921" t="s">
        <v>31</v>
      </c>
      <c r="K436" s="921" t="s">
        <v>31</v>
      </c>
      <c r="L436" s="925">
        <v>0</v>
      </c>
    </row>
    <row r="437" spans="1:12" ht="22.8" x14ac:dyDescent="0.25">
      <c r="A437" s="918"/>
      <c r="B437" s="14" t="s">
        <v>204</v>
      </c>
      <c r="C437" s="14" t="s">
        <v>160</v>
      </c>
      <c r="D437" s="15">
        <v>43628</v>
      </c>
      <c r="E437" s="14" t="s">
        <v>911</v>
      </c>
      <c r="F437" s="920"/>
      <c r="G437" s="920"/>
      <c r="H437" s="924"/>
      <c r="I437" s="924"/>
      <c r="J437" s="921"/>
      <c r="K437" s="921"/>
      <c r="L437" s="925"/>
    </row>
    <row r="438" spans="1:12" ht="24" x14ac:dyDescent="0.25">
      <c r="A438" s="918">
        <v>1979</v>
      </c>
      <c r="B438" s="9" t="s">
        <v>22</v>
      </c>
      <c r="C438" s="13" t="s">
        <v>23</v>
      </c>
      <c r="D438" s="13" t="s">
        <v>24</v>
      </c>
      <c r="E438" s="13" t="s">
        <v>25</v>
      </c>
      <c r="F438" s="919" t="s">
        <v>17</v>
      </c>
      <c r="G438" s="919"/>
      <c r="H438" s="920"/>
      <c r="I438" s="920"/>
      <c r="J438" s="920"/>
      <c r="K438" s="920"/>
      <c r="L438" s="920"/>
    </row>
    <row r="439" spans="1:12" x14ac:dyDescent="0.25">
      <c r="A439" s="918"/>
      <c r="B439" s="921" t="s">
        <v>5496</v>
      </c>
      <c r="C439" s="922" t="s">
        <v>5498</v>
      </c>
      <c r="D439" s="923">
        <v>43723</v>
      </c>
      <c r="E439" s="921" t="s">
        <v>1570</v>
      </c>
      <c r="F439" s="921" t="s">
        <v>836</v>
      </c>
      <c r="G439" s="921"/>
      <c r="H439" s="924" t="s">
        <v>30</v>
      </c>
      <c r="I439" s="924"/>
      <c r="J439" s="14" t="s">
        <v>31</v>
      </c>
      <c r="K439" s="14" t="s">
        <v>32</v>
      </c>
      <c r="L439" s="16">
        <v>550</v>
      </c>
    </row>
    <row r="440" spans="1:12" x14ac:dyDescent="0.25">
      <c r="A440" s="918"/>
      <c r="B440" s="921"/>
      <c r="C440" s="922"/>
      <c r="D440" s="923"/>
      <c r="E440" s="921"/>
      <c r="F440" s="921"/>
      <c r="G440" s="921"/>
      <c r="H440" s="924" t="s">
        <v>33</v>
      </c>
      <c r="I440" s="924"/>
      <c r="J440" s="921" t="s">
        <v>31</v>
      </c>
      <c r="K440" s="921" t="s">
        <v>31</v>
      </c>
      <c r="L440" s="925">
        <v>0</v>
      </c>
    </row>
    <row r="441" spans="1:12" x14ac:dyDescent="0.25">
      <c r="A441" s="918"/>
      <c r="B441" s="921"/>
      <c r="C441" s="922"/>
      <c r="D441" s="923"/>
      <c r="E441" s="921"/>
      <c r="F441" s="921"/>
      <c r="G441" s="921"/>
      <c r="H441" s="924"/>
      <c r="I441" s="924"/>
      <c r="J441" s="921"/>
      <c r="K441" s="921"/>
      <c r="L441" s="925"/>
    </row>
    <row r="442" spans="1:12" x14ac:dyDescent="0.25">
      <c r="A442" s="918"/>
      <c r="B442" s="921"/>
      <c r="C442" s="922"/>
      <c r="D442" s="923"/>
      <c r="E442" s="921"/>
      <c r="F442" s="921"/>
      <c r="G442" s="921"/>
      <c r="H442" s="924"/>
      <c r="I442" s="924"/>
      <c r="J442" s="921"/>
      <c r="K442" s="921"/>
      <c r="L442" s="925"/>
    </row>
    <row r="443" spans="1:12" ht="24" x14ac:dyDescent="0.25">
      <c r="A443" s="918"/>
      <c r="B443" s="9" t="s">
        <v>34</v>
      </c>
      <c r="C443" s="13" t="s">
        <v>35</v>
      </c>
      <c r="D443" s="13" t="s">
        <v>36</v>
      </c>
      <c r="E443" s="13" t="s">
        <v>37</v>
      </c>
      <c r="F443" s="920"/>
      <c r="G443" s="920"/>
      <c r="H443" s="924" t="s">
        <v>38</v>
      </c>
      <c r="I443" s="924"/>
      <c r="J443" s="921" t="s">
        <v>31</v>
      </c>
      <c r="K443" s="921" t="s">
        <v>31</v>
      </c>
      <c r="L443" s="925">
        <v>0</v>
      </c>
    </row>
    <row r="444" spans="1:12" ht="22.8" x14ac:dyDescent="0.25">
      <c r="A444" s="918"/>
      <c r="B444" s="14" t="s">
        <v>204</v>
      </c>
      <c r="C444" s="14" t="s">
        <v>836</v>
      </c>
      <c r="D444" s="15">
        <v>43732</v>
      </c>
      <c r="E444" s="14" t="s">
        <v>5499</v>
      </c>
      <c r="F444" s="920"/>
      <c r="G444" s="920"/>
      <c r="H444" s="924"/>
      <c r="I444" s="924"/>
      <c r="J444" s="921"/>
      <c r="K444" s="921"/>
      <c r="L444" s="925"/>
    </row>
    <row r="445" spans="1:12" ht="24" x14ac:dyDescent="0.25">
      <c r="A445" s="918">
        <v>1980</v>
      </c>
      <c r="B445" s="9" t="s">
        <v>22</v>
      </c>
      <c r="C445" s="13" t="s">
        <v>23</v>
      </c>
      <c r="D445" s="13" t="s">
        <v>24</v>
      </c>
      <c r="E445" s="13" t="s">
        <v>25</v>
      </c>
      <c r="F445" s="919" t="s">
        <v>17</v>
      </c>
      <c r="G445" s="919"/>
      <c r="H445" s="920"/>
      <c r="I445" s="920"/>
      <c r="J445" s="920"/>
      <c r="K445" s="920"/>
      <c r="L445" s="920"/>
    </row>
    <row r="446" spans="1:12" x14ac:dyDescent="0.25">
      <c r="A446" s="918"/>
      <c r="B446" s="921" t="s">
        <v>5496</v>
      </c>
      <c r="C446" s="922" t="s">
        <v>5498</v>
      </c>
      <c r="D446" s="923">
        <v>43723</v>
      </c>
      <c r="E446" s="921" t="s">
        <v>1570</v>
      </c>
      <c r="F446" s="921" t="s">
        <v>4638</v>
      </c>
      <c r="G446" s="921"/>
      <c r="H446" s="924" t="s">
        <v>30</v>
      </c>
      <c r="I446" s="924"/>
      <c r="J446" s="14" t="s">
        <v>31</v>
      </c>
      <c r="K446" s="14" t="s">
        <v>32</v>
      </c>
      <c r="L446" s="16">
        <v>466</v>
      </c>
    </row>
    <row r="447" spans="1:12" x14ac:dyDescent="0.25">
      <c r="A447" s="918"/>
      <c r="B447" s="921"/>
      <c r="C447" s="922"/>
      <c r="D447" s="923"/>
      <c r="E447" s="921"/>
      <c r="F447" s="921"/>
      <c r="G447" s="921"/>
      <c r="H447" s="924" t="s">
        <v>33</v>
      </c>
      <c r="I447" s="924"/>
      <c r="J447" s="921" t="s">
        <v>31</v>
      </c>
      <c r="K447" s="921" t="s">
        <v>31</v>
      </c>
      <c r="L447" s="925">
        <v>0</v>
      </c>
    </row>
    <row r="448" spans="1:12" x14ac:dyDescent="0.25">
      <c r="A448" s="918"/>
      <c r="B448" s="921"/>
      <c r="C448" s="922"/>
      <c r="D448" s="923"/>
      <c r="E448" s="921"/>
      <c r="F448" s="921"/>
      <c r="G448" s="921"/>
      <c r="H448" s="924"/>
      <c r="I448" s="924"/>
      <c r="J448" s="921"/>
      <c r="K448" s="921"/>
      <c r="L448" s="925"/>
    </row>
    <row r="449" spans="1:12" x14ac:dyDescent="0.25">
      <c r="A449" s="918"/>
      <c r="B449" s="921"/>
      <c r="C449" s="922"/>
      <c r="D449" s="923"/>
      <c r="E449" s="921"/>
      <c r="F449" s="921"/>
      <c r="G449" s="921"/>
      <c r="H449" s="924"/>
      <c r="I449" s="924"/>
      <c r="J449" s="921"/>
      <c r="K449" s="921"/>
      <c r="L449" s="925"/>
    </row>
    <row r="450" spans="1:12" ht="24" x14ac:dyDescent="0.25">
      <c r="A450" s="918"/>
      <c r="B450" s="9" t="s">
        <v>34</v>
      </c>
      <c r="C450" s="13" t="s">
        <v>35</v>
      </c>
      <c r="D450" s="13" t="s">
        <v>36</v>
      </c>
      <c r="E450" s="13" t="s">
        <v>37</v>
      </c>
      <c r="F450" s="920"/>
      <c r="G450" s="920"/>
      <c r="H450" s="924" t="s">
        <v>38</v>
      </c>
      <c r="I450" s="924"/>
      <c r="J450" s="921" t="s">
        <v>31</v>
      </c>
      <c r="K450" s="921" t="s">
        <v>31</v>
      </c>
      <c r="L450" s="925">
        <v>0</v>
      </c>
    </row>
    <row r="451" spans="1:12" ht="22.8" x14ac:dyDescent="0.25">
      <c r="A451" s="918"/>
      <c r="B451" s="14" t="s">
        <v>204</v>
      </c>
      <c r="C451" s="14" t="s">
        <v>4638</v>
      </c>
      <c r="D451" s="15">
        <v>43732</v>
      </c>
      <c r="E451" s="14" t="s">
        <v>5499</v>
      </c>
      <c r="F451" s="920"/>
      <c r="G451" s="920"/>
      <c r="H451" s="924"/>
      <c r="I451" s="924"/>
      <c r="J451" s="921"/>
      <c r="K451" s="921"/>
      <c r="L451" s="925"/>
    </row>
    <row r="452" spans="1:12" ht="24" x14ac:dyDescent="0.25">
      <c r="A452" s="918">
        <v>1981</v>
      </c>
      <c r="B452" s="9" t="s">
        <v>22</v>
      </c>
      <c r="C452" s="13" t="s">
        <v>23</v>
      </c>
      <c r="D452" s="13" t="s">
        <v>24</v>
      </c>
      <c r="E452" s="13" t="s">
        <v>25</v>
      </c>
      <c r="F452" s="919" t="s">
        <v>17</v>
      </c>
      <c r="G452" s="919"/>
      <c r="H452" s="920"/>
      <c r="I452" s="920"/>
      <c r="J452" s="920"/>
      <c r="K452" s="920"/>
      <c r="L452" s="920"/>
    </row>
    <row r="453" spans="1:12" x14ac:dyDescent="0.25">
      <c r="A453" s="918"/>
      <c r="B453" s="921" t="s">
        <v>5496</v>
      </c>
      <c r="C453" s="922" t="s">
        <v>5498</v>
      </c>
      <c r="D453" s="923">
        <v>43723</v>
      </c>
      <c r="E453" s="921" t="s">
        <v>1570</v>
      </c>
      <c r="F453" s="921" t="s">
        <v>5500</v>
      </c>
      <c r="G453" s="921"/>
      <c r="H453" s="924" t="s">
        <v>30</v>
      </c>
      <c r="I453" s="924"/>
      <c r="J453" s="14" t="s">
        <v>31</v>
      </c>
      <c r="K453" s="14" t="s">
        <v>32</v>
      </c>
      <c r="L453" s="16">
        <v>418</v>
      </c>
    </row>
    <row r="454" spans="1:12" x14ac:dyDescent="0.25">
      <c r="A454" s="918"/>
      <c r="B454" s="921"/>
      <c r="C454" s="922"/>
      <c r="D454" s="923"/>
      <c r="E454" s="921"/>
      <c r="F454" s="921"/>
      <c r="G454" s="921"/>
      <c r="H454" s="924" t="s">
        <v>33</v>
      </c>
      <c r="I454" s="924"/>
      <c r="J454" s="921" t="s">
        <v>31</v>
      </c>
      <c r="K454" s="921" t="s">
        <v>31</v>
      </c>
      <c r="L454" s="925">
        <v>0</v>
      </c>
    </row>
    <row r="455" spans="1:12" x14ac:dyDescent="0.25">
      <c r="A455" s="918"/>
      <c r="B455" s="921"/>
      <c r="C455" s="922"/>
      <c r="D455" s="923"/>
      <c r="E455" s="921"/>
      <c r="F455" s="921"/>
      <c r="G455" s="921"/>
      <c r="H455" s="924"/>
      <c r="I455" s="924"/>
      <c r="J455" s="921"/>
      <c r="K455" s="921"/>
      <c r="L455" s="925"/>
    </row>
    <row r="456" spans="1:12" x14ac:dyDescent="0.25">
      <c r="A456" s="918"/>
      <c r="B456" s="921"/>
      <c r="C456" s="922"/>
      <c r="D456" s="923"/>
      <c r="E456" s="921"/>
      <c r="F456" s="921"/>
      <c r="G456" s="921"/>
      <c r="H456" s="924"/>
      <c r="I456" s="924"/>
      <c r="J456" s="921"/>
      <c r="K456" s="921"/>
      <c r="L456" s="925"/>
    </row>
    <row r="457" spans="1:12" ht="24" x14ac:dyDescent="0.25">
      <c r="A457" s="918"/>
      <c r="B457" s="9" t="s">
        <v>34</v>
      </c>
      <c r="C457" s="13" t="s">
        <v>35</v>
      </c>
      <c r="D457" s="13" t="s">
        <v>36</v>
      </c>
      <c r="E457" s="13" t="s">
        <v>37</v>
      </c>
      <c r="F457" s="920"/>
      <c r="G457" s="920"/>
      <c r="H457" s="924" t="s">
        <v>38</v>
      </c>
      <c r="I457" s="924"/>
      <c r="J457" s="921" t="s">
        <v>31</v>
      </c>
      <c r="K457" s="921" t="s">
        <v>31</v>
      </c>
      <c r="L457" s="925">
        <v>0</v>
      </c>
    </row>
    <row r="458" spans="1:12" ht="22.8" x14ac:dyDescent="0.25">
      <c r="A458" s="918"/>
      <c r="B458" s="14" t="s">
        <v>204</v>
      </c>
      <c r="C458" s="14" t="s">
        <v>5500</v>
      </c>
      <c r="D458" s="15">
        <v>43732</v>
      </c>
      <c r="E458" s="14" t="s">
        <v>5499</v>
      </c>
      <c r="F458" s="920"/>
      <c r="G458" s="920"/>
      <c r="H458" s="924"/>
      <c r="I458" s="924"/>
      <c r="J458" s="921"/>
      <c r="K458" s="921"/>
      <c r="L458" s="925"/>
    </row>
    <row r="459" spans="1:12" ht="24" x14ac:dyDescent="0.25">
      <c r="A459" s="918">
        <v>1982</v>
      </c>
      <c r="B459" s="9" t="s">
        <v>22</v>
      </c>
      <c r="C459" s="13" t="s">
        <v>23</v>
      </c>
      <c r="D459" s="13" t="s">
        <v>24</v>
      </c>
      <c r="E459" s="13" t="s">
        <v>25</v>
      </c>
      <c r="F459" s="919" t="s">
        <v>17</v>
      </c>
      <c r="G459" s="919"/>
      <c r="H459" s="920"/>
      <c r="I459" s="920"/>
      <c r="J459" s="920"/>
      <c r="K459" s="920"/>
      <c r="L459" s="920"/>
    </row>
    <row r="460" spans="1:12" x14ac:dyDescent="0.25">
      <c r="A460" s="918"/>
      <c r="B460" s="921" t="s">
        <v>5501</v>
      </c>
      <c r="C460" s="922" t="s">
        <v>5502</v>
      </c>
      <c r="D460" s="923">
        <v>43728</v>
      </c>
      <c r="E460" s="921" t="s">
        <v>852</v>
      </c>
      <c r="F460" s="921" t="s">
        <v>1220</v>
      </c>
      <c r="G460" s="921"/>
      <c r="H460" s="924" t="s">
        <v>30</v>
      </c>
      <c r="I460" s="924"/>
      <c r="J460" s="14" t="s">
        <v>31</v>
      </c>
      <c r="K460" s="14" t="s">
        <v>31</v>
      </c>
      <c r="L460" s="16">
        <v>0</v>
      </c>
    </row>
    <row r="461" spans="1:12" x14ac:dyDescent="0.25">
      <c r="A461" s="918"/>
      <c r="B461" s="921"/>
      <c r="C461" s="922"/>
      <c r="D461" s="923"/>
      <c r="E461" s="921"/>
      <c r="F461" s="921"/>
      <c r="G461" s="921"/>
      <c r="H461" s="924" t="s">
        <v>33</v>
      </c>
      <c r="I461" s="924"/>
      <c r="J461" s="14" t="s">
        <v>31</v>
      </c>
      <c r="K461" s="14" t="s">
        <v>31</v>
      </c>
      <c r="L461" s="16">
        <v>0</v>
      </c>
    </row>
    <row r="462" spans="1:12" ht="24" x14ac:dyDescent="0.25">
      <c r="A462" s="918"/>
      <c r="B462" s="9" t="s">
        <v>34</v>
      </c>
      <c r="C462" s="13" t="s">
        <v>35</v>
      </c>
      <c r="D462" s="13" t="s">
        <v>36</v>
      </c>
      <c r="E462" s="13" t="s">
        <v>37</v>
      </c>
      <c r="F462" s="920"/>
      <c r="G462" s="920"/>
      <c r="H462" s="924" t="s">
        <v>38</v>
      </c>
      <c r="I462" s="924"/>
      <c r="J462" s="921" t="s">
        <v>31</v>
      </c>
      <c r="K462" s="921" t="s">
        <v>32</v>
      </c>
      <c r="L462" s="925">
        <v>350</v>
      </c>
    </row>
    <row r="463" spans="1:12" ht="22.8" x14ac:dyDescent="0.25">
      <c r="A463" s="918"/>
      <c r="B463" s="14" t="s">
        <v>31</v>
      </c>
      <c r="C463" s="14" t="s">
        <v>1220</v>
      </c>
      <c r="D463" s="15">
        <v>43735</v>
      </c>
      <c r="E463" s="14" t="s">
        <v>4522</v>
      </c>
      <c r="F463" s="920"/>
      <c r="G463" s="920"/>
      <c r="H463" s="924"/>
      <c r="I463" s="924"/>
      <c r="J463" s="921"/>
      <c r="K463" s="921"/>
      <c r="L463" s="925"/>
    </row>
    <row r="464" spans="1:12" ht="24" x14ac:dyDescent="0.25">
      <c r="A464" s="918">
        <v>1983</v>
      </c>
      <c r="B464" s="9" t="s">
        <v>22</v>
      </c>
      <c r="C464" s="13" t="s">
        <v>23</v>
      </c>
      <c r="D464" s="13" t="s">
        <v>24</v>
      </c>
      <c r="E464" s="13" t="s">
        <v>25</v>
      </c>
      <c r="F464" s="919" t="s">
        <v>17</v>
      </c>
      <c r="G464" s="919"/>
      <c r="H464" s="920"/>
      <c r="I464" s="920"/>
      <c r="J464" s="920"/>
      <c r="K464" s="920"/>
      <c r="L464" s="920"/>
    </row>
    <row r="465" spans="1:12" x14ac:dyDescent="0.25">
      <c r="A465" s="918"/>
      <c r="B465" s="921" t="s">
        <v>5503</v>
      </c>
      <c r="C465" s="922" t="s">
        <v>5504</v>
      </c>
      <c r="D465" s="923">
        <v>43578</v>
      </c>
      <c r="E465" s="921" t="s">
        <v>207</v>
      </c>
      <c r="F465" s="921" t="s">
        <v>208</v>
      </c>
      <c r="G465" s="921"/>
      <c r="H465" s="924" t="s">
        <v>30</v>
      </c>
      <c r="I465" s="924"/>
      <c r="J465" s="14" t="s">
        <v>31</v>
      </c>
      <c r="K465" s="14" t="s">
        <v>32</v>
      </c>
      <c r="L465" s="16">
        <v>724</v>
      </c>
    </row>
    <row r="466" spans="1:12" x14ac:dyDescent="0.25">
      <c r="A466" s="918"/>
      <c r="B466" s="921"/>
      <c r="C466" s="922"/>
      <c r="D466" s="923"/>
      <c r="E466" s="921"/>
      <c r="F466" s="921"/>
      <c r="G466" s="921"/>
      <c r="H466" s="924" t="s">
        <v>33</v>
      </c>
      <c r="I466" s="924"/>
      <c r="J466" s="14" t="s">
        <v>31</v>
      </c>
      <c r="K466" s="14" t="s">
        <v>32</v>
      </c>
      <c r="L466" s="16">
        <v>303</v>
      </c>
    </row>
    <row r="467" spans="1:12" ht="24" x14ac:dyDescent="0.25">
      <c r="A467" s="918"/>
      <c r="B467" s="9" t="s">
        <v>34</v>
      </c>
      <c r="C467" s="13" t="s">
        <v>35</v>
      </c>
      <c r="D467" s="13" t="s">
        <v>36</v>
      </c>
      <c r="E467" s="13" t="s">
        <v>37</v>
      </c>
      <c r="F467" s="920"/>
      <c r="G467" s="920"/>
      <c r="H467" s="924" t="s">
        <v>38</v>
      </c>
      <c r="I467" s="924"/>
      <c r="J467" s="921" t="s">
        <v>31</v>
      </c>
      <c r="K467" s="921" t="s">
        <v>32</v>
      </c>
      <c r="L467" s="925">
        <v>665</v>
      </c>
    </row>
    <row r="468" spans="1:12" ht="34.200000000000003" x14ac:dyDescent="0.25">
      <c r="A468" s="918"/>
      <c r="B468" s="14" t="s">
        <v>5505</v>
      </c>
      <c r="C468" s="14" t="s">
        <v>208</v>
      </c>
      <c r="D468" s="15">
        <v>43582</v>
      </c>
      <c r="E468" s="14" t="s">
        <v>514</v>
      </c>
      <c r="F468" s="920"/>
      <c r="G468" s="920"/>
      <c r="H468" s="924"/>
      <c r="I468" s="924"/>
      <c r="J468" s="921"/>
      <c r="K468" s="921"/>
      <c r="L468" s="925"/>
    </row>
    <row r="469" spans="1:12" ht="24" x14ac:dyDescent="0.25">
      <c r="A469" s="918">
        <v>1984</v>
      </c>
      <c r="B469" s="9" t="s">
        <v>22</v>
      </c>
      <c r="C469" s="13" t="s">
        <v>23</v>
      </c>
      <c r="D469" s="13" t="s">
        <v>24</v>
      </c>
      <c r="E469" s="13" t="s">
        <v>25</v>
      </c>
      <c r="F469" s="919" t="s">
        <v>17</v>
      </c>
      <c r="G469" s="919"/>
      <c r="H469" s="920"/>
      <c r="I469" s="920"/>
      <c r="J469" s="920"/>
      <c r="K469" s="920"/>
      <c r="L469" s="920"/>
    </row>
    <row r="470" spans="1:12" x14ac:dyDescent="0.25">
      <c r="A470" s="918"/>
      <c r="B470" s="921" t="s">
        <v>5503</v>
      </c>
      <c r="C470" s="922" t="s">
        <v>5506</v>
      </c>
      <c r="D470" s="923">
        <v>43585</v>
      </c>
      <c r="E470" s="921" t="s">
        <v>136</v>
      </c>
      <c r="F470" s="921" t="s">
        <v>2869</v>
      </c>
      <c r="G470" s="921"/>
      <c r="H470" s="924" t="s">
        <v>30</v>
      </c>
      <c r="I470" s="924"/>
      <c r="J470" s="14" t="s">
        <v>31</v>
      </c>
      <c r="K470" s="14" t="s">
        <v>32</v>
      </c>
      <c r="L470" s="16">
        <v>174.73</v>
      </c>
    </row>
    <row r="471" spans="1:12" x14ac:dyDescent="0.25">
      <c r="A471" s="918"/>
      <c r="B471" s="921"/>
      <c r="C471" s="922"/>
      <c r="D471" s="923"/>
      <c r="E471" s="921"/>
      <c r="F471" s="921"/>
      <c r="G471" s="921"/>
      <c r="H471" s="924" t="s">
        <v>33</v>
      </c>
      <c r="I471" s="924"/>
      <c r="J471" s="921" t="s">
        <v>31</v>
      </c>
      <c r="K471" s="921" t="s">
        <v>32</v>
      </c>
      <c r="L471" s="925">
        <v>300</v>
      </c>
    </row>
    <row r="472" spans="1:12" x14ac:dyDescent="0.25">
      <c r="A472" s="918"/>
      <c r="B472" s="921"/>
      <c r="C472" s="922"/>
      <c r="D472" s="923"/>
      <c r="E472" s="921"/>
      <c r="F472" s="921"/>
      <c r="G472" s="921"/>
      <c r="H472" s="924"/>
      <c r="I472" s="924"/>
      <c r="J472" s="921"/>
      <c r="K472" s="921"/>
      <c r="L472" s="925"/>
    </row>
    <row r="473" spans="1:12" ht="24" x14ac:dyDescent="0.25">
      <c r="A473" s="918"/>
      <c r="B473" s="9" t="s">
        <v>34</v>
      </c>
      <c r="C473" s="13" t="s">
        <v>35</v>
      </c>
      <c r="D473" s="13" t="s">
        <v>36</v>
      </c>
      <c r="E473" s="13" t="s">
        <v>37</v>
      </c>
      <c r="F473" s="920"/>
      <c r="G473" s="920"/>
      <c r="H473" s="924" t="s">
        <v>38</v>
      </c>
      <c r="I473" s="924"/>
      <c r="J473" s="921" t="s">
        <v>31</v>
      </c>
      <c r="K473" s="921" t="s">
        <v>31</v>
      </c>
      <c r="L473" s="925">
        <v>0</v>
      </c>
    </row>
    <row r="474" spans="1:12" ht="34.200000000000003" x14ac:dyDescent="0.25">
      <c r="A474" s="918"/>
      <c r="B474" s="14" t="s">
        <v>5505</v>
      </c>
      <c r="C474" s="14" t="s">
        <v>2869</v>
      </c>
      <c r="D474" s="15">
        <v>43586</v>
      </c>
      <c r="E474" s="14" t="s">
        <v>1149</v>
      </c>
      <c r="F474" s="920"/>
      <c r="G474" s="920"/>
      <c r="H474" s="924"/>
      <c r="I474" s="924"/>
      <c r="J474" s="921"/>
      <c r="K474" s="921"/>
      <c r="L474" s="925"/>
    </row>
    <row r="475" spans="1:12" ht="24" x14ac:dyDescent="0.25">
      <c r="A475" s="918">
        <v>1985</v>
      </c>
      <c r="B475" s="9" t="s">
        <v>22</v>
      </c>
      <c r="C475" s="13" t="s">
        <v>23</v>
      </c>
      <c r="D475" s="13" t="s">
        <v>24</v>
      </c>
      <c r="E475" s="13" t="s">
        <v>25</v>
      </c>
      <c r="F475" s="919" t="s">
        <v>17</v>
      </c>
      <c r="G475" s="919"/>
      <c r="H475" s="920"/>
      <c r="I475" s="920"/>
      <c r="J475" s="920"/>
      <c r="K475" s="920"/>
      <c r="L475" s="920"/>
    </row>
    <row r="476" spans="1:12" x14ac:dyDescent="0.25">
      <c r="A476" s="918"/>
      <c r="B476" s="921" t="s">
        <v>5503</v>
      </c>
      <c r="C476" s="922" t="s">
        <v>5507</v>
      </c>
      <c r="D476" s="923">
        <v>43590</v>
      </c>
      <c r="E476" s="921" t="s">
        <v>53</v>
      </c>
      <c r="F476" s="921" t="s">
        <v>1350</v>
      </c>
      <c r="G476" s="921"/>
      <c r="H476" s="924" t="s">
        <v>30</v>
      </c>
      <c r="I476" s="924"/>
      <c r="J476" s="14" t="s">
        <v>31</v>
      </c>
      <c r="K476" s="14" t="s">
        <v>32</v>
      </c>
      <c r="L476" s="16">
        <v>252</v>
      </c>
    </row>
    <row r="477" spans="1:12" x14ac:dyDescent="0.25">
      <c r="A477" s="918"/>
      <c r="B477" s="921"/>
      <c r="C477" s="922"/>
      <c r="D477" s="923"/>
      <c r="E477" s="921"/>
      <c r="F477" s="921"/>
      <c r="G477" s="921"/>
      <c r="H477" s="924" t="s">
        <v>33</v>
      </c>
      <c r="I477" s="924"/>
      <c r="J477" s="14" t="s">
        <v>31</v>
      </c>
      <c r="K477" s="14" t="s">
        <v>32</v>
      </c>
      <c r="L477" s="16">
        <v>284</v>
      </c>
    </row>
    <row r="478" spans="1:12" ht="24" x14ac:dyDescent="0.25">
      <c r="A478" s="918"/>
      <c r="B478" s="9" t="s">
        <v>34</v>
      </c>
      <c r="C478" s="13" t="s">
        <v>35</v>
      </c>
      <c r="D478" s="13" t="s">
        <v>36</v>
      </c>
      <c r="E478" s="13" t="s">
        <v>37</v>
      </c>
      <c r="F478" s="920"/>
      <c r="G478" s="920"/>
      <c r="H478" s="924" t="s">
        <v>38</v>
      </c>
      <c r="I478" s="924"/>
      <c r="J478" s="921" t="s">
        <v>31</v>
      </c>
      <c r="K478" s="921" t="s">
        <v>31</v>
      </c>
      <c r="L478" s="925">
        <v>0</v>
      </c>
    </row>
    <row r="479" spans="1:12" ht="34.200000000000003" x14ac:dyDescent="0.25">
      <c r="A479" s="918"/>
      <c r="B479" s="14" t="s">
        <v>5505</v>
      </c>
      <c r="C479" s="14" t="s">
        <v>1350</v>
      </c>
      <c r="D479" s="15">
        <v>43591</v>
      </c>
      <c r="E479" s="14" t="s">
        <v>5508</v>
      </c>
      <c r="F479" s="920"/>
      <c r="G479" s="920"/>
      <c r="H479" s="924"/>
      <c r="I479" s="924"/>
      <c r="J479" s="921"/>
      <c r="K479" s="921"/>
      <c r="L479" s="925"/>
    </row>
    <row r="480" spans="1:12" ht="24" x14ac:dyDescent="0.25">
      <c r="A480" s="918">
        <v>1986</v>
      </c>
      <c r="B480" s="9" t="s">
        <v>22</v>
      </c>
      <c r="C480" s="13" t="s">
        <v>23</v>
      </c>
      <c r="D480" s="13" t="s">
        <v>24</v>
      </c>
      <c r="E480" s="13" t="s">
        <v>25</v>
      </c>
      <c r="F480" s="919" t="s">
        <v>17</v>
      </c>
      <c r="G480" s="919"/>
      <c r="H480" s="920"/>
      <c r="I480" s="920"/>
      <c r="J480" s="920"/>
      <c r="K480" s="920"/>
      <c r="L480" s="920"/>
    </row>
    <row r="481" spans="1:12" x14ac:dyDescent="0.25">
      <c r="A481" s="918"/>
      <c r="B481" s="921" t="s">
        <v>5503</v>
      </c>
      <c r="C481" s="922" t="s">
        <v>5509</v>
      </c>
      <c r="D481" s="923">
        <v>43605</v>
      </c>
      <c r="E481" s="921" t="s">
        <v>159</v>
      </c>
      <c r="F481" s="921" t="s">
        <v>4698</v>
      </c>
      <c r="G481" s="921"/>
      <c r="H481" s="924" t="s">
        <v>30</v>
      </c>
      <c r="I481" s="924"/>
      <c r="J481" s="14" t="s">
        <v>31</v>
      </c>
      <c r="K481" s="14" t="s">
        <v>32</v>
      </c>
      <c r="L481" s="16">
        <v>206.42</v>
      </c>
    </row>
    <row r="482" spans="1:12" x14ac:dyDescent="0.25">
      <c r="A482" s="918"/>
      <c r="B482" s="921"/>
      <c r="C482" s="922"/>
      <c r="D482" s="923"/>
      <c r="E482" s="921"/>
      <c r="F482" s="921"/>
      <c r="G482" s="921"/>
      <c r="H482" s="924" t="s">
        <v>33</v>
      </c>
      <c r="I482" s="924"/>
      <c r="J482" s="921" t="s">
        <v>31</v>
      </c>
      <c r="K482" s="921" t="s">
        <v>32</v>
      </c>
      <c r="L482" s="925">
        <v>1423.4</v>
      </c>
    </row>
    <row r="483" spans="1:12" x14ac:dyDescent="0.25">
      <c r="A483" s="918"/>
      <c r="B483" s="921"/>
      <c r="C483" s="922"/>
      <c r="D483" s="923"/>
      <c r="E483" s="921"/>
      <c r="F483" s="921"/>
      <c r="G483" s="921"/>
      <c r="H483" s="924"/>
      <c r="I483" s="924"/>
      <c r="J483" s="921"/>
      <c r="K483" s="921"/>
      <c r="L483" s="925"/>
    </row>
    <row r="484" spans="1:12" ht="24" x14ac:dyDescent="0.25">
      <c r="A484" s="918"/>
      <c r="B484" s="9" t="s">
        <v>34</v>
      </c>
      <c r="C484" s="13" t="s">
        <v>35</v>
      </c>
      <c r="D484" s="13" t="s">
        <v>36</v>
      </c>
      <c r="E484" s="13" t="s">
        <v>37</v>
      </c>
      <c r="F484" s="920"/>
      <c r="G484" s="920"/>
      <c r="H484" s="924" t="s">
        <v>38</v>
      </c>
      <c r="I484" s="924"/>
      <c r="J484" s="921" t="s">
        <v>31</v>
      </c>
      <c r="K484" s="921" t="s">
        <v>31</v>
      </c>
      <c r="L484" s="925">
        <v>0</v>
      </c>
    </row>
    <row r="485" spans="1:12" ht="34.200000000000003" x14ac:dyDescent="0.25">
      <c r="A485" s="918"/>
      <c r="B485" s="14" t="s">
        <v>5505</v>
      </c>
      <c r="C485" s="14" t="s">
        <v>4698</v>
      </c>
      <c r="D485" s="15">
        <v>43607</v>
      </c>
      <c r="E485" s="14" t="s">
        <v>4400</v>
      </c>
      <c r="F485" s="920"/>
      <c r="G485" s="920"/>
      <c r="H485" s="924"/>
      <c r="I485" s="924"/>
      <c r="J485" s="921"/>
      <c r="K485" s="921"/>
      <c r="L485" s="925"/>
    </row>
    <row r="486" spans="1:12" ht="24" x14ac:dyDescent="0.25">
      <c r="A486" s="918">
        <v>1987</v>
      </c>
      <c r="B486" s="9" t="s">
        <v>22</v>
      </c>
      <c r="C486" s="13" t="s">
        <v>23</v>
      </c>
      <c r="D486" s="13" t="s">
        <v>24</v>
      </c>
      <c r="E486" s="13" t="s">
        <v>25</v>
      </c>
      <c r="F486" s="919" t="s">
        <v>17</v>
      </c>
      <c r="G486" s="919"/>
      <c r="H486" s="920"/>
      <c r="I486" s="920"/>
      <c r="J486" s="920"/>
      <c r="K486" s="920"/>
      <c r="L486" s="920"/>
    </row>
    <row r="487" spans="1:12" x14ac:dyDescent="0.25">
      <c r="A487" s="918"/>
      <c r="B487" s="921" t="s">
        <v>5503</v>
      </c>
      <c r="C487" s="922" t="s">
        <v>5510</v>
      </c>
      <c r="D487" s="923">
        <v>43632</v>
      </c>
      <c r="E487" s="921" t="s">
        <v>298</v>
      </c>
      <c r="F487" s="921" t="s">
        <v>5511</v>
      </c>
      <c r="G487" s="921"/>
      <c r="H487" s="924" t="s">
        <v>30</v>
      </c>
      <c r="I487" s="924"/>
      <c r="J487" s="14" t="s">
        <v>31</v>
      </c>
      <c r="K487" s="14" t="s">
        <v>32</v>
      </c>
      <c r="L487" s="16">
        <v>524.99</v>
      </c>
    </row>
    <row r="488" spans="1:12" x14ac:dyDescent="0.25">
      <c r="A488" s="918"/>
      <c r="B488" s="921"/>
      <c r="C488" s="922"/>
      <c r="D488" s="923"/>
      <c r="E488" s="921"/>
      <c r="F488" s="921"/>
      <c r="G488" s="921"/>
      <c r="H488" s="924" t="s">
        <v>33</v>
      </c>
      <c r="I488" s="924"/>
      <c r="J488" s="14" t="s">
        <v>31</v>
      </c>
      <c r="K488" s="14" t="s">
        <v>32</v>
      </c>
      <c r="L488" s="16">
        <v>353.33</v>
      </c>
    </row>
    <row r="489" spans="1:12" ht="24" x14ac:dyDescent="0.25">
      <c r="A489" s="918"/>
      <c r="B489" s="9" t="s">
        <v>34</v>
      </c>
      <c r="C489" s="13" t="s">
        <v>35</v>
      </c>
      <c r="D489" s="13" t="s">
        <v>36</v>
      </c>
      <c r="E489" s="13" t="s">
        <v>37</v>
      </c>
      <c r="F489" s="920"/>
      <c r="G489" s="920"/>
      <c r="H489" s="924" t="s">
        <v>38</v>
      </c>
      <c r="I489" s="924"/>
      <c r="J489" s="921" t="s">
        <v>31</v>
      </c>
      <c r="K489" s="921" t="s">
        <v>31</v>
      </c>
      <c r="L489" s="925">
        <v>0</v>
      </c>
    </row>
    <row r="490" spans="1:12" ht="34.200000000000003" x14ac:dyDescent="0.25">
      <c r="A490" s="918"/>
      <c r="B490" s="14" t="s">
        <v>5505</v>
      </c>
      <c r="C490" s="14" t="s">
        <v>5511</v>
      </c>
      <c r="D490" s="15">
        <v>43634</v>
      </c>
      <c r="E490" s="14" t="s">
        <v>1339</v>
      </c>
      <c r="F490" s="920"/>
      <c r="G490" s="920"/>
      <c r="H490" s="924"/>
      <c r="I490" s="924"/>
      <c r="J490" s="921"/>
      <c r="K490" s="921"/>
      <c r="L490" s="925"/>
    </row>
    <row r="491" spans="1:12" ht="24" x14ac:dyDescent="0.25">
      <c r="A491" s="918">
        <v>1988</v>
      </c>
      <c r="B491" s="9" t="s">
        <v>22</v>
      </c>
      <c r="C491" s="13" t="s">
        <v>23</v>
      </c>
      <c r="D491" s="13" t="s">
        <v>24</v>
      </c>
      <c r="E491" s="13" t="s">
        <v>25</v>
      </c>
      <c r="F491" s="919" t="s">
        <v>17</v>
      </c>
      <c r="G491" s="919"/>
      <c r="H491" s="920"/>
      <c r="I491" s="920"/>
      <c r="J491" s="920"/>
      <c r="K491" s="920"/>
      <c r="L491" s="920"/>
    </row>
    <row r="492" spans="1:12" x14ac:dyDescent="0.25">
      <c r="A492" s="918"/>
      <c r="B492" s="921" t="s">
        <v>5503</v>
      </c>
      <c r="C492" s="922" t="s">
        <v>5512</v>
      </c>
      <c r="D492" s="923">
        <v>43637</v>
      </c>
      <c r="E492" s="921" t="s">
        <v>1720</v>
      </c>
      <c r="F492" s="921" t="s">
        <v>4328</v>
      </c>
      <c r="G492" s="921"/>
      <c r="H492" s="924" t="s">
        <v>30</v>
      </c>
      <c r="I492" s="924"/>
      <c r="J492" s="14" t="s">
        <v>31</v>
      </c>
      <c r="K492" s="14" t="s">
        <v>32</v>
      </c>
      <c r="L492" s="16">
        <v>980</v>
      </c>
    </row>
    <row r="493" spans="1:12" x14ac:dyDescent="0.25">
      <c r="A493" s="918"/>
      <c r="B493" s="921"/>
      <c r="C493" s="922"/>
      <c r="D493" s="923"/>
      <c r="E493" s="921"/>
      <c r="F493" s="921"/>
      <c r="G493" s="921"/>
      <c r="H493" s="924" t="s">
        <v>33</v>
      </c>
      <c r="I493" s="924"/>
      <c r="J493" s="921" t="s">
        <v>31</v>
      </c>
      <c r="K493" s="921" t="s">
        <v>32</v>
      </c>
      <c r="L493" s="925">
        <v>2362.73</v>
      </c>
    </row>
    <row r="494" spans="1:12" x14ac:dyDescent="0.25">
      <c r="A494" s="918"/>
      <c r="B494" s="921"/>
      <c r="C494" s="922"/>
      <c r="D494" s="923"/>
      <c r="E494" s="921"/>
      <c r="F494" s="921"/>
      <c r="G494" s="921"/>
      <c r="H494" s="924"/>
      <c r="I494" s="924"/>
      <c r="J494" s="921"/>
      <c r="K494" s="921"/>
      <c r="L494" s="925"/>
    </row>
    <row r="495" spans="1:12" ht="24" x14ac:dyDescent="0.25">
      <c r="A495" s="918"/>
      <c r="B495" s="9" t="s">
        <v>34</v>
      </c>
      <c r="C495" s="13" t="s">
        <v>35</v>
      </c>
      <c r="D495" s="13" t="s">
        <v>36</v>
      </c>
      <c r="E495" s="13" t="s">
        <v>37</v>
      </c>
      <c r="F495" s="920"/>
      <c r="G495" s="920"/>
      <c r="H495" s="924" t="s">
        <v>38</v>
      </c>
      <c r="I495" s="924"/>
      <c r="J495" s="921" t="s">
        <v>31</v>
      </c>
      <c r="K495" s="921" t="s">
        <v>32</v>
      </c>
      <c r="L495" s="925">
        <v>884</v>
      </c>
    </row>
    <row r="496" spans="1:12" ht="34.200000000000003" x14ac:dyDescent="0.25">
      <c r="A496" s="918"/>
      <c r="B496" s="14" t="s">
        <v>5505</v>
      </c>
      <c r="C496" s="14" t="s">
        <v>4328</v>
      </c>
      <c r="D496" s="15">
        <v>43643</v>
      </c>
      <c r="E496" s="14" t="s">
        <v>5513</v>
      </c>
      <c r="F496" s="920"/>
      <c r="G496" s="920"/>
      <c r="H496" s="924"/>
      <c r="I496" s="924"/>
      <c r="J496" s="921"/>
      <c r="K496" s="921"/>
      <c r="L496" s="925"/>
    </row>
    <row r="497" spans="1:12" ht="24" x14ac:dyDescent="0.25">
      <c r="A497" s="918">
        <v>1989</v>
      </c>
      <c r="B497" s="9" t="s">
        <v>22</v>
      </c>
      <c r="C497" s="13" t="s">
        <v>23</v>
      </c>
      <c r="D497" s="13" t="s">
        <v>24</v>
      </c>
      <c r="E497" s="13" t="s">
        <v>25</v>
      </c>
      <c r="F497" s="919" t="s">
        <v>17</v>
      </c>
      <c r="G497" s="919"/>
      <c r="H497" s="920"/>
      <c r="I497" s="920"/>
      <c r="J497" s="920"/>
      <c r="K497" s="920"/>
      <c r="L497" s="920"/>
    </row>
    <row r="498" spans="1:12" x14ac:dyDescent="0.25">
      <c r="A498" s="918"/>
      <c r="B498" s="921" t="s">
        <v>5503</v>
      </c>
      <c r="C498" s="922" t="s">
        <v>5514</v>
      </c>
      <c r="D498" s="923">
        <v>43732</v>
      </c>
      <c r="E498" s="921" t="s">
        <v>5515</v>
      </c>
      <c r="F498" s="921" t="s">
        <v>5516</v>
      </c>
      <c r="G498" s="921"/>
      <c r="H498" s="924" t="s">
        <v>30</v>
      </c>
      <c r="I498" s="924"/>
      <c r="J498" s="14" t="s">
        <v>31</v>
      </c>
      <c r="K498" s="14" t="s">
        <v>32</v>
      </c>
      <c r="L498" s="16">
        <v>132.65</v>
      </c>
    </row>
    <row r="499" spans="1:12" x14ac:dyDescent="0.25">
      <c r="A499" s="918"/>
      <c r="B499" s="921"/>
      <c r="C499" s="922"/>
      <c r="D499" s="923"/>
      <c r="E499" s="921"/>
      <c r="F499" s="921"/>
      <c r="G499" s="921"/>
      <c r="H499" s="924" t="s">
        <v>33</v>
      </c>
      <c r="I499" s="924"/>
      <c r="J499" s="14" t="s">
        <v>31</v>
      </c>
      <c r="K499" s="14" t="s">
        <v>32</v>
      </c>
      <c r="L499" s="16">
        <v>252.06</v>
      </c>
    </row>
    <row r="500" spans="1:12" ht="24" x14ac:dyDescent="0.25">
      <c r="A500" s="918"/>
      <c r="B500" s="9" t="s">
        <v>34</v>
      </c>
      <c r="C500" s="13" t="s">
        <v>35</v>
      </c>
      <c r="D500" s="13" t="s">
        <v>36</v>
      </c>
      <c r="E500" s="13" t="s">
        <v>37</v>
      </c>
      <c r="F500" s="920"/>
      <c r="G500" s="920"/>
      <c r="H500" s="924" t="s">
        <v>38</v>
      </c>
      <c r="I500" s="924"/>
      <c r="J500" s="921" t="s">
        <v>31</v>
      </c>
      <c r="K500" s="921" t="s">
        <v>31</v>
      </c>
      <c r="L500" s="925">
        <v>0</v>
      </c>
    </row>
    <row r="501" spans="1:12" ht="34.200000000000003" x14ac:dyDescent="0.25">
      <c r="A501" s="918"/>
      <c r="B501" s="14" t="s">
        <v>5505</v>
      </c>
      <c r="C501" s="14" t="s">
        <v>5516</v>
      </c>
      <c r="D501" s="15">
        <v>43738</v>
      </c>
      <c r="E501" s="14" t="s">
        <v>3767</v>
      </c>
      <c r="F501" s="920"/>
      <c r="G501" s="920"/>
      <c r="H501" s="924"/>
      <c r="I501" s="924"/>
      <c r="J501" s="921"/>
      <c r="K501" s="921"/>
      <c r="L501" s="925"/>
    </row>
    <row r="502" spans="1:12" ht="24" x14ac:dyDescent="0.25">
      <c r="A502" s="918">
        <v>1990</v>
      </c>
      <c r="B502" s="9" t="s">
        <v>22</v>
      </c>
      <c r="C502" s="13" t="s">
        <v>23</v>
      </c>
      <c r="D502" s="13" t="s">
        <v>24</v>
      </c>
      <c r="E502" s="13" t="s">
        <v>25</v>
      </c>
      <c r="F502" s="919" t="s">
        <v>17</v>
      </c>
      <c r="G502" s="919"/>
      <c r="H502" s="920"/>
      <c r="I502" s="920"/>
      <c r="J502" s="920"/>
      <c r="K502" s="920"/>
      <c r="L502" s="920"/>
    </row>
    <row r="503" spans="1:12" x14ac:dyDescent="0.25">
      <c r="A503" s="918"/>
      <c r="B503" s="921" t="s">
        <v>5503</v>
      </c>
      <c r="C503" s="922" t="s">
        <v>5514</v>
      </c>
      <c r="D503" s="923">
        <v>43732</v>
      </c>
      <c r="E503" s="921" t="s">
        <v>5515</v>
      </c>
      <c r="F503" s="921" t="s">
        <v>4033</v>
      </c>
      <c r="G503" s="921"/>
      <c r="H503" s="924" t="s">
        <v>30</v>
      </c>
      <c r="I503" s="924"/>
      <c r="J503" s="14" t="s">
        <v>31</v>
      </c>
      <c r="K503" s="14" t="s">
        <v>32</v>
      </c>
      <c r="L503" s="16">
        <v>543.6</v>
      </c>
    </row>
    <row r="504" spans="1:12" x14ac:dyDescent="0.25">
      <c r="A504" s="918"/>
      <c r="B504" s="921"/>
      <c r="C504" s="922"/>
      <c r="D504" s="923"/>
      <c r="E504" s="921"/>
      <c r="F504" s="921"/>
      <c r="G504" s="921"/>
      <c r="H504" s="924" t="s">
        <v>33</v>
      </c>
      <c r="I504" s="924"/>
      <c r="J504" s="14" t="s">
        <v>31</v>
      </c>
      <c r="K504" s="14" t="s">
        <v>32</v>
      </c>
      <c r="L504" s="16">
        <v>1442.57</v>
      </c>
    </row>
    <row r="505" spans="1:12" ht="24" x14ac:dyDescent="0.25">
      <c r="A505" s="918"/>
      <c r="B505" s="9" t="s">
        <v>34</v>
      </c>
      <c r="C505" s="13" t="s">
        <v>35</v>
      </c>
      <c r="D505" s="13" t="s">
        <v>36</v>
      </c>
      <c r="E505" s="13" t="s">
        <v>37</v>
      </c>
      <c r="F505" s="920"/>
      <c r="G505" s="920"/>
      <c r="H505" s="924" t="s">
        <v>38</v>
      </c>
      <c r="I505" s="924"/>
      <c r="J505" s="921" t="s">
        <v>31</v>
      </c>
      <c r="K505" s="921" t="s">
        <v>31</v>
      </c>
      <c r="L505" s="925">
        <v>0</v>
      </c>
    </row>
    <row r="506" spans="1:12" ht="34.200000000000003" x14ac:dyDescent="0.25">
      <c r="A506" s="918"/>
      <c r="B506" s="14" t="s">
        <v>5505</v>
      </c>
      <c r="C506" s="14" t="s">
        <v>4033</v>
      </c>
      <c r="D506" s="15">
        <v>43738</v>
      </c>
      <c r="E506" s="14" t="s">
        <v>3767</v>
      </c>
      <c r="F506" s="920"/>
      <c r="G506" s="920"/>
      <c r="H506" s="924"/>
      <c r="I506" s="924"/>
      <c r="J506" s="921"/>
      <c r="K506" s="921"/>
      <c r="L506" s="925"/>
    </row>
    <row r="507" spans="1:12" ht="24" x14ac:dyDescent="0.25">
      <c r="A507" s="918">
        <v>1991</v>
      </c>
      <c r="B507" s="9" t="s">
        <v>22</v>
      </c>
      <c r="C507" s="13" t="s">
        <v>23</v>
      </c>
      <c r="D507" s="13" t="s">
        <v>24</v>
      </c>
      <c r="E507" s="13" t="s">
        <v>25</v>
      </c>
      <c r="F507" s="919" t="s">
        <v>17</v>
      </c>
      <c r="G507" s="919"/>
      <c r="H507" s="920"/>
      <c r="I507" s="920"/>
      <c r="J507" s="920"/>
      <c r="K507" s="920"/>
      <c r="L507" s="920"/>
    </row>
    <row r="508" spans="1:12" x14ac:dyDescent="0.25">
      <c r="A508" s="918"/>
      <c r="B508" s="921" t="s">
        <v>5517</v>
      </c>
      <c r="C508" s="922" t="s">
        <v>5518</v>
      </c>
      <c r="D508" s="923">
        <v>43576</v>
      </c>
      <c r="E508" s="921" t="s">
        <v>1430</v>
      </c>
      <c r="F508" s="921" t="s">
        <v>5519</v>
      </c>
      <c r="G508" s="921"/>
      <c r="H508" s="924" t="s">
        <v>30</v>
      </c>
      <c r="I508" s="924"/>
      <c r="J508" s="14" t="s">
        <v>31</v>
      </c>
      <c r="K508" s="14" t="s">
        <v>32</v>
      </c>
      <c r="L508" s="16">
        <v>753.77</v>
      </c>
    </row>
    <row r="509" spans="1:12" x14ac:dyDescent="0.25">
      <c r="A509" s="918"/>
      <c r="B509" s="921"/>
      <c r="C509" s="922"/>
      <c r="D509" s="923"/>
      <c r="E509" s="921"/>
      <c r="F509" s="921"/>
      <c r="G509" s="921"/>
      <c r="H509" s="924" t="s">
        <v>33</v>
      </c>
      <c r="I509" s="924"/>
      <c r="J509" s="14" t="s">
        <v>31</v>
      </c>
      <c r="K509" s="14" t="s">
        <v>32</v>
      </c>
      <c r="L509" s="16">
        <v>352.59</v>
      </c>
    </row>
    <row r="510" spans="1:12" ht="24" x14ac:dyDescent="0.25">
      <c r="A510" s="918"/>
      <c r="B510" s="9" t="s">
        <v>34</v>
      </c>
      <c r="C510" s="13" t="s">
        <v>35</v>
      </c>
      <c r="D510" s="13" t="s">
        <v>36</v>
      </c>
      <c r="E510" s="13" t="s">
        <v>37</v>
      </c>
      <c r="F510" s="920"/>
      <c r="G510" s="920"/>
      <c r="H510" s="924" t="s">
        <v>38</v>
      </c>
      <c r="I510" s="924"/>
      <c r="J510" s="921" t="s">
        <v>31</v>
      </c>
      <c r="K510" s="921" t="s">
        <v>31</v>
      </c>
      <c r="L510" s="925">
        <v>0</v>
      </c>
    </row>
    <row r="511" spans="1:12" ht="22.8" x14ac:dyDescent="0.25">
      <c r="A511" s="918"/>
      <c r="B511" s="14" t="s">
        <v>471</v>
      </c>
      <c r="C511" s="14" t="s">
        <v>5519</v>
      </c>
      <c r="D511" s="15">
        <v>43578</v>
      </c>
      <c r="E511" s="14" t="s">
        <v>271</v>
      </c>
      <c r="F511" s="920"/>
      <c r="G511" s="920"/>
      <c r="H511" s="924"/>
      <c r="I511" s="924"/>
      <c r="J511" s="921"/>
      <c r="K511" s="921"/>
      <c r="L511" s="925"/>
    </row>
    <row r="512" spans="1:12" ht="24" x14ac:dyDescent="0.25">
      <c r="A512" s="918">
        <v>1992</v>
      </c>
      <c r="B512" s="9" t="s">
        <v>22</v>
      </c>
      <c r="C512" s="13" t="s">
        <v>23</v>
      </c>
      <c r="D512" s="13" t="s">
        <v>24</v>
      </c>
      <c r="E512" s="13" t="s">
        <v>25</v>
      </c>
      <c r="F512" s="919" t="s">
        <v>17</v>
      </c>
      <c r="G512" s="919"/>
      <c r="H512" s="920"/>
      <c r="I512" s="920"/>
      <c r="J512" s="920"/>
      <c r="K512" s="920"/>
      <c r="L512" s="920"/>
    </row>
    <row r="513" spans="1:12" x14ac:dyDescent="0.25">
      <c r="A513" s="918"/>
      <c r="B513" s="921" t="s">
        <v>5520</v>
      </c>
      <c r="C513" s="922" t="s">
        <v>5521</v>
      </c>
      <c r="D513" s="923">
        <v>43579</v>
      </c>
      <c r="E513" s="921" t="s">
        <v>5522</v>
      </c>
      <c r="F513" s="921" t="s">
        <v>5523</v>
      </c>
      <c r="G513" s="921"/>
      <c r="H513" s="924" t="s">
        <v>30</v>
      </c>
      <c r="I513" s="924"/>
      <c r="J513" s="14" t="s">
        <v>31</v>
      </c>
      <c r="K513" s="14" t="s">
        <v>32</v>
      </c>
      <c r="L513" s="16">
        <v>287.7</v>
      </c>
    </row>
    <row r="514" spans="1:12" x14ac:dyDescent="0.25">
      <c r="A514" s="918"/>
      <c r="B514" s="921"/>
      <c r="C514" s="922"/>
      <c r="D514" s="923"/>
      <c r="E514" s="921"/>
      <c r="F514" s="921"/>
      <c r="G514" s="921"/>
      <c r="H514" s="924" t="s">
        <v>33</v>
      </c>
      <c r="I514" s="924"/>
      <c r="J514" s="14" t="s">
        <v>31</v>
      </c>
      <c r="K514" s="14" t="s">
        <v>32</v>
      </c>
      <c r="L514" s="16">
        <v>800</v>
      </c>
    </row>
    <row r="515" spans="1:12" ht="24" x14ac:dyDescent="0.25">
      <c r="A515" s="918"/>
      <c r="B515" s="9" t="s">
        <v>34</v>
      </c>
      <c r="C515" s="13" t="s">
        <v>35</v>
      </c>
      <c r="D515" s="13" t="s">
        <v>36</v>
      </c>
      <c r="E515" s="13" t="s">
        <v>37</v>
      </c>
      <c r="F515" s="920"/>
      <c r="G515" s="920"/>
      <c r="H515" s="924" t="s">
        <v>38</v>
      </c>
      <c r="I515" s="924"/>
      <c r="J515" s="921" t="s">
        <v>31</v>
      </c>
      <c r="K515" s="921" t="s">
        <v>32</v>
      </c>
      <c r="L515" s="925">
        <v>100</v>
      </c>
    </row>
    <row r="516" spans="1:12" ht="22.8" x14ac:dyDescent="0.25">
      <c r="A516" s="918"/>
      <c r="B516" s="14" t="s">
        <v>229</v>
      </c>
      <c r="C516" s="14" t="s">
        <v>5523</v>
      </c>
      <c r="D516" s="15">
        <v>43582</v>
      </c>
      <c r="E516" s="14" t="s">
        <v>2712</v>
      </c>
      <c r="F516" s="920"/>
      <c r="G516" s="920"/>
      <c r="H516" s="924"/>
      <c r="I516" s="924"/>
      <c r="J516" s="921"/>
      <c r="K516" s="921"/>
      <c r="L516" s="925"/>
    </row>
    <row r="517" spans="1:12" ht="24" x14ac:dyDescent="0.25">
      <c r="A517" s="918">
        <v>1993</v>
      </c>
      <c r="B517" s="9" t="s">
        <v>22</v>
      </c>
      <c r="C517" s="13" t="s">
        <v>23</v>
      </c>
      <c r="D517" s="13" t="s">
        <v>24</v>
      </c>
      <c r="E517" s="13" t="s">
        <v>25</v>
      </c>
      <c r="F517" s="919" t="s">
        <v>17</v>
      </c>
      <c r="G517" s="919"/>
      <c r="H517" s="920"/>
      <c r="I517" s="920"/>
      <c r="J517" s="920"/>
      <c r="K517" s="920"/>
      <c r="L517" s="920"/>
    </row>
    <row r="518" spans="1:12" x14ac:dyDescent="0.25">
      <c r="A518" s="918"/>
      <c r="B518" s="921" t="s">
        <v>5520</v>
      </c>
      <c r="C518" s="922" t="s">
        <v>5524</v>
      </c>
      <c r="D518" s="923">
        <v>43599</v>
      </c>
      <c r="E518" s="921" t="s">
        <v>5525</v>
      </c>
      <c r="F518" s="921" t="s">
        <v>4818</v>
      </c>
      <c r="G518" s="921"/>
      <c r="H518" s="924" t="s">
        <v>30</v>
      </c>
      <c r="I518" s="924"/>
      <c r="J518" s="14" t="s">
        <v>31</v>
      </c>
      <c r="K518" s="14" t="s">
        <v>32</v>
      </c>
      <c r="L518" s="16">
        <v>899</v>
      </c>
    </row>
    <row r="519" spans="1:12" x14ac:dyDescent="0.25">
      <c r="A519" s="918"/>
      <c r="B519" s="921"/>
      <c r="C519" s="922"/>
      <c r="D519" s="923"/>
      <c r="E519" s="921"/>
      <c r="F519" s="921"/>
      <c r="G519" s="921"/>
      <c r="H519" s="924" t="s">
        <v>33</v>
      </c>
      <c r="I519" s="924"/>
      <c r="J519" s="14" t="s">
        <v>31</v>
      </c>
      <c r="K519" s="14" t="s">
        <v>32</v>
      </c>
      <c r="L519" s="16">
        <v>3543</v>
      </c>
    </row>
    <row r="520" spans="1:12" ht="24" x14ac:dyDescent="0.25">
      <c r="A520" s="918"/>
      <c r="B520" s="9" t="s">
        <v>34</v>
      </c>
      <c r="C520" s="13" t="s">
        <v>35</v>
      </c>
      <c r="D520" s="13" t="s">
        <v>36</v>
      </c>
      <c r="E520" s="13" t="s">
        <v>37</v>
      </c>
      <c r="F520" s="920"/>
      <c r="G520" s="920"/>
      <c r="H520" s="924" t="s">
        <v>38</v>
      </c>
      <c r="I520" s="924"/>
      <c r="J520" s="921" t="s">
        <v>31</v>
      </c>
      <c r="K520" s="921" t="s">
        <v>32</v>
      </c>
      <c r="L520" s="925">
        <v>100</v>
      </c>
    </row>
    <row r="521" spans="1:12" ht="22.8" x14ac:dyDescent="0.25">
      <c r="A521" s="918"/>
      <c r="B521" s="14" t="s">
        <v>229</v>
      </c>
      <c r="C521" s="14" t="s">
        <v>4818</v>
      </c>
      <c r="D521" s="15">
        <v>43603</v>
      </c>
      <c r="E521" s="14" t="s">
        <v>5526</v>
      </c>
      <c r="F521" s="920"/>
      <c r="G521" s="920"/>
      <c r="H521" s="924"/>
      <c r="I521" s="924"/>
      <c r="J521" s="921"/>
      <c r="K521" s="921"/>
      <c r="L521" s="925"/>
    </row>
    <row r="522" spans="1:12" ht="24" x14ac:dyDescent="0.25">
      <c r="A522" s="918">
        <v>1994</v>
      </c>
      <c r="B522" s="9" t="s">
        <v>22</v>
      </c>
      <c r="C522" s="13" t="s">
        <v>23</v>
      </c>
      <c r="D522" s="13" t="s">
        <v>24</v>
      </c>
      <c r="E522" s="13" t="s">
        <v>25</v>
      </c>
      <c r="F522" s="919" t="s">
        <v>17</v>
      </c>
      <c r="G522" s="919"/>
      <c r="H522" s="920"/>
      <c r="I522" s="920"/>
      <c r="J522" s="920"/>
      <c r="K522" s="920"/>
      <c r="L522" s="920"/>
    </row>
    <row r="523" spans="1:12" x14ac:dyDescent="0.25">
      <c r="A523" s="918"/>
      <c r="B523" s="921" t="s">
        <v>5520</v>
      </c>
      <c r="C523" s="922" t="s">
        <v>5527</v>
      </c>
      <c r="D523" s="923">
        <v>43620</v>
      </c>
      <c r="E523" s="921" t="s">
        <v>1306</v>
      </c>
      <c r="F523" s="921" t="s">
        <v>2970</v>
      </c>
      <c r="G523" s="921"/>
      <c r="H523" s="924" t="s">
        <v>30</v>
      </c>
      <c r="I523" s="924"/>
      <c r="J523" s="14" t="s">
        <v>31</v>
      </c>
      <c r="K523" s="14" t="s">
        <v>32</v>
      </c>
      <c r="L523" s="16">
        <v>393.12</v>
      </c>
    </row>
    <row r="524" spans="1:12" x14ac:dyDescent="0.25">
      <c r="A524" s="918"/>
      <c r="B524" s="921"/>
      <c r="C524" s="922"/>
      <c r="D524" s="923"/>
      <c r="E524" s="921"/>
      <c r="F524" s="921"/>
      <c r="G524" s="921"/>
      <c r="H524" s="924" t="s">
        <v>33</v>
      </c>
      <c r="I524" s="924"/>
      <c r="J524" s="14" t="s">
        <v>31</v>
      </c>
      <c r="K524" s="14" t="s">
        <v>32</v>
      </c>
      <c r="L524" s="16">
        <v>449.72</v>
      </c>
    </row>
    <row r="525" spans="1:12" ht="24" x14ac:dyDescent="0.25">
      <c r="A525" s="918"/>
      <c r="B525" s="9" t="s">
        <v>34</v>
      </c>
      <c r="C525" s="13" t="s">
        <v>35</v>
      </c>
      <c r="D525" s="13" t="s">
        <v>36</v>
      </c>
      <c r="E525" s="13" t="s">
        <v>37</v>
      </c>
      <c r="F525" s="920"/>
      <c r="G525" s="920"/>
      <c r="H525" s="924" t="s">
        <v>38</v>
      </c>
      <c r="I525" s="924"/>
      <c r="J525" s="921" t="s">
        <v>31</v>
      </c>
      <c r="K525" s="921" t="s">
        <v>32</v>
      </c>
      <c r="L525" s="925">
        <v>300</v>
      </c>
    </row>
    <row r="526" spans="1:12" ht="22.8" x14ac:dyDescent="0.25">
      <c r="A526" s="918"/>
      <c r="B526" s="14" t="s">
        <v>229</v>
      </c>
      <c r="C526" s="14" t="s">
        <v>2970</v>
      </c>
      <c r="D526" s="15">
        <v>43622</v>
      </c>
      <c r="E526" s="14" t="s">
        <v>2758</v>
      </c>
      <c r="F526" s="920"/>
      <c r="G526" s="920"/>
      <c r="H526" s="924"/>
      <c r="I526" s="924"/>
      <c r="J526" s="921"/>
      <c r="K526" s="921"/>
      <c r="L526" s="925"/>
    </row>
    <row r="527" spans="1:12" ht="24" x14ac:dyDescent="0.25">
      <c r="A527" s="918">
        <v>1995</v>
      </c>
      <c r="B527" s="9" t="s">
        <v>22</v>
      </c>
      <c r="C527" s="13" t="s">
        <v>23</v>
      </c>
      <c r="D527" s="13" t="s">
        <v>24</v>
      </c>
      <c r="E527" s="13" t="s">
        <v>25</v>
      </c>
      <c r="F527" s="919" t="s">
        <v>17</v>
      </c>
      <c r="G527" s="919"/>
      <c r="H527" s="920"/>
      <c r="I527" s="920"/>
      <c r="J527" s="920"/>
      <c r="K527" s="920"/>
      <c r="L527" s="920"/>
    </row>
    <row r="528" spans="1:12" x14ac:dyDescent="0.25">
      <c r="A528" s="918"/>
      <c r="B528" s="921" t="s">
        <v>5520</v>
      </c>
      <c r="C528" s="922" t="s">
        <v>5528</v>
      </c>
      <c r="D528" s="923">
        <v>43627</v>
      </c>
      <c r="E528" s="921" t="s">
        <v>313</v>
      </c>
      <c r="F528" s="921" t="s">
        <v>5195</v>
      </c>
      <c r="G528" s="921"/>
      <c r="H528" s="924" t="s">
        <v>30</v>
      </c>
      <c r="I528" s="924"/>
      <c r="J528" s="14" t="s">
        <v>31</v>
      </c>
      <c r="K528" s="14" t="s">
        <v>32</v>
      </c>
      <c r="L528" s="16">
        <v>1825</v>
      </c>
    </row>
    <row r="529" spans="1:12" x14ac:dyDescent="0.25">
      <c r="A529" s="918"/>
      <c r="B529" s="921"/>
      <c r="C529" s="922"/>
      <c r="D529" s="923"/>
      <c r="E529" s="921"/>
      <c r="F529" s="921"/>
      <c r="G529" s="921"/>
      <c r="H529" s="924" t="s">
        <v>33</v>
      </c>
      <c r="I529" s="924"/>
      <c r="J529" s="14" t="s">
        <v>31</v>
      </c>
      <c r="K529" s="14" t="s">
        <v>32</v>
      </c>
      <c r="L529" s="16">
        <v>1700</v>
      </c>
    </row>
    <row r="530" spans="1:12" ht="24" x14ac:dyDescent="0.25">
      <c r="A530" s="918"/>
      <c r="B530" s="9" t="s">
        <v>34</v>
      </c>
      <c r="C530" s="13" t="s">
        <v>35</v>
      </c>
      <c r="D530" s="13" t="s">
        <v>36</v>
      </c>
      <c r="E530" s="13" t="s">
        <v>37</v>
      </c>
      <c r="F530" s="920"/>
      <c r="G530" s="920"/>
      <c r="H530" s="924" t="s">
        <v>38</v>
      </c>
      <c r="I530" s="924"/>
      <c r="J530" s="921" t="s">
        <v>31</v>
      </c>
      <c r="K530" s="921" t="s">
        <v>32</v>
      </c>
      <c r="L530" s="925">
        <v>695</v>
      </c>
    </row>
    <row r="531" spans="1:12" ht="22.8" x14ac:dyDescent="0.25">
      <c r="A531" s="918"/>
      <c r="B531" s="14" t="s">
        <v>229</v>
      </c>
      <c r="C531" s="14" t="s">
        <v>5195</v>
      </c>
      <c r="D531" s="15">
        <v>43633</v>
      </c>
      <c r="E531" s="14" t="s">
        <v>5529</v>
      </c>
      <c r="F531" s="920"/>
      <c r="G531" s="920"/>
      <c r="H531" s="924"/>
      <c r="I531" s="924"/>
      <c r="J531" s="921"/>
      <c r="K531" s="921"/>
      <c r="L531" s="925"/>
    </row>
    <row r="532" spans="1:12" ht="24" x14ac:dyDescent="0.25">
      <c r="A532" s="918">
        <v>1996</v>
      </c>
      <c r="B532" s="9" t="s">
        <v>22</v>
      </c>
      <c r="C532" s="13" t="s">
        <v>23</v>
      </c>
      <c r="D532" s="13" t="s">
        <v>24</v>
      </c>
      <c r="E532" s="13" t="s">
        <v>25</v>
      </c>
      <c r="F532" s="919" t="s">
        <v>17</v>
      </c>
      <c r="G532" s="919"/>
      <c r="H532" s="920"/>
      <c r="I532" s="920"/>
      <c r="J532" s="920"/>
      <c r="K532" s="920"/>
      <c r="L532" s="920"/>
    </row>
    <row r="533" spans="1:12" x14ac:dyDescent="0.25">
      <c r="A533" s="918"/>
      <c r="B533" s="921" t="s">
        <v>5520</v>
      </c>
      <c r="C533" s="922" t="s">
        <v>5530</v>
      </c>
      <c r="D533" s="923">
        <v>43675</v>
      </c>
      <c r="E533" s="921" t="s">
        <v>1876</v>
      </c>
      <c r="F533" s="921" t="s">
        <v>4293</v>
      </c>
      <c r="G533" s="921"/>
      <c r="H533" s="924" t="s">
        <v>30</v>
      </c>
      <c r="I533" s="924"/>
      <c r="J533" s="14" t="s">
        <v>31</v>
      </c>
      <c r="K533" s="14" t="s">
        <v>32</v>
      </c>
      <c r="L533" s="16">
        <v>728</v>
      </c>
    </row>
    <row r="534" spans="1:12" x14ac:dyDescent="0.25">
      <c r="A534" s="918"/>
      <c r="B534" s="921"/>
      <c r="C534" s="922"/>
      <c r="D534" s="923"/>
      <c r="E534" s="921"/>
      <c r="F534" s="921"/>
      <c r="G534" s="921"/>
      <c r="H534" s="924" t="s">
        <v>33</v>
      </c>
      <c r="I534" s="924"/>
      <c r="J534" s="14" t="s">
        <v>31</v>
      </c>
      <c r="K534" s="14" t="s">
        <v>32</v>
      </c>
      <c r="L534" s="16">
        <v>346</v>
      </c>
    </row>
    <row r="535" spans="1:12" ht="24" x14ac:dyDescent="0.25">
      <c r="A535" s="918"/>
      <c r="B535" s="9" t="s">
        <v>34</v>
      </c>
      <c r="C535" s="13" t="s">
        <v>35</v>
      </c>
      <c r="D535" s="13" t="s">
        <v>36</v>
      </c>
      <c r="E535" s="13" t="s">
        <v>37</v>
      </c>
      <c r="F535" s="920"/>
      <c r="G535" s="920"/>
      <c r="H535" s="924" t="s">
        <v>38</v>
      </c>
      <c r="I535" s="924"/>
      <c r="J535" s="921" t="s">
        <v>31</v>
      </c>
      <c r="K535" s="921" t="s">
        <v>32</v>
      </c>
      <c r="L535" s="925">
        <v>80</v>
      </c>
    </row>
    <row r="536" spans="1:12" ht="22.8" x14ac:dyDescent="0.25">
      <c r="A536" s="918"/>
      <c r="B536" s="14" t="s">
        <v>229</v>
      </c>
      <c r="C536" s="14" t="s">
        <v>4293</v>
      </c>
      <c r="D536" s="15">
        <v>43677</v>
      </c>
      <c r="E536" s="14" t="s">
        <v>3087</v>
      </c>
      <c r="F536" s="920"/>
      <c r="G536" s="920"/>
      <c r="H536" s="924"/>
      <c r="I536" s="924"/>
      <c r="J536" s="921"/>
      <c r="K536" s="921"/>
      <c r="L536" s="925"/>
    </row>
    <row r="537" spans="1:12" ht="24" x14ac:dyDescent="0.25">
      <c r="A537" s="918">
        <v>1997</v>
      </c>
      <c r="B537" s="9" t="s">
        <v>22</v>
      </c>
      <c r="C537" s="13" t="s">
        <v>23</v>
      </c>
      <c r="D537" s="13" t="s">
        <v>24</v>
      </c>
      <c r="E537" s="13" t="s">
        <v>25</v>
      </c>
      <c r="F537" s="919" t="s">
        <v>17</v>
      </c>
      <c r="G537" s="919"/>
      <c r="H537" s="920"/>
      <c r="I537" s="920"/>
      <c r="J537" s="920"/>
      <c r="K537" s="920"/>
      <c r="L537" s="920"/>
    </row>
    <row r="538" spans="1:12" x14ac:dyDescent="0.25">
      <c r="A538" s="918"/>
      <c r="B538" s="921" t="s">
        <v>5520</v>
      </c>
      <c r="C538" s="921" t="s">
        <v>5531</v>
      </c>
      <c r="D538" s="923">
        <v>43736</v>
      </c>
      <c r="E538" s="921" t="s">
        <v>298</v>
      </c>
      <c r="F538" s="921" t="s">
        <v>5238</v>
      </c>
      <c r="G538" s="921"/>
      <c r="H538" s="924" t="s">
        <v>30</v>
      </c>
      <c r="I538" s="924"/>
      <c r="J538" s="14" t="s">
        <v>31</v>
      </c>
      <c r="K538" s="14" t="s">
        <v>32</v>
      </c>
      <c r="L538" s="16">
        <v>870</v>
      </c>
    </row>
    <row r="539" spans="1:12" x14ac:dyDescent="0.25">
      <c r="A539" s="918"/>
      <c r="B539" s="921"/>
      <c r="C539" s="921"/>
      <c r="D539" s="923"/>
      <c r="E539" s="921"/>
      <c r="F539" s="921"/>
      <c r="G539" s="921"/>
      <c r="H539" s="924" t="s">
        <v>33</v>
      </c>
      <c r="I539" s="924"/>
      <c r="J539" s="14" t="s">
        <v>31</v>
      </c>
      <c r="K539" s="14" t="s">
        <v>32</v>
      </c>
      <c r="L539" s="16">
        <v>400</v>
      </c>
    </row>
    <row r="540" spans="1:12" ht="24" x14ac:dyDescent="0.25">
      <c r="A540" s="918"/>
      <c r="B540" s="9" t="s">
        <v>34</v>
      </c>
      <c r="C540" s="13" t="s">
        <v>35</v>
      </c>
      <c r="D540" s="13" t="s">
        <v>36</v>
      </c>
      <c r="E540" s="13" t="s">
        <v>37</v>
      </c>
      <c r="F540" s="920"/>
      <c r="G540" s="920"/>
      <c r="H540" s="924" t="s">
        <v>38</v>
      </c>
      <c r="I540" s="924"/>
      <c r="J540" s="921" t="s">
        <v>31</v>
      </c>
      <c r="K540" s="921" t="s">
        <v>32</v>
      </c>
      <c r="L540" s="925">
        <v>661.5</v>
      </c>
    </row>
    <row r="541" spans="1:12" ht="22.8" x14ac:dyDescent="0.25">
      <c r="A541" s="918"/>
      <c r="B541" s="14" t="s">
        <v>229</v>
      </c>
      <c r="C541" s="14" t="s">
        <v>5238</v>
      </c>
      <c r="D541" s="15">
        <v>43738</v>
      </c>
      <c r="E541" s="14" t="s">
        <v>433</v>
      </c>
      <c r="F541" s="920"/>
      <c r="G541" s="920"/>
      <c r="H541" s="924"/>
      <c r="I541" s="924"/>
      <c r="J541" s="921"/>
      <c r="K541" s="921"/>
      <c r="L541" s="925"/>
    </row>
    <row r="542" spans="1:12" ht="24" x14ac:dyDescent="0.25">
      <c r="A542" s="918">
        <v>1998</v>
      </c>
      <c r="B542" s="9" t="s">
        <v>22</v>
      </c>
      <c r="C542" s="13" t="s">
        <v>23</v>
      </c>
      <c r="D542" s="13" t="s">
        <v>24</v>
      </c>
      <c r="E542" s="13" t="s">
        <v>25</v>
      </c>
      <c r="F542" s="919" t="s">
        <v>17</v>
      </c>
      <c r="G542" s="919"/>
      <c r="H542" s="920"/>
      <c r="I542" s="920"/>
      <c r="J542" s="920"/>
      <c r="K542" s="920"/>
      <c r="L542" s="920"/>
    </row>
    <row r="543" spans="1:12" x14ac:dyDescent="0.25">
      <c r="A543" s="918"/>
      <c r="B543" s="921" t="s">
        <v>5532</v>
      </c>
      <c r="C543" s="922" t="s">
        <v>5533</v>
      </c>
      <c r="D543" s="923">
        <v>43593</v>
      </c>
      <c r="E543" s="921" t="s">
        <v>187</v>
      </c>
      <c r="F543" s="921" t="s">
        <v>518</v>
      </c>
      <c r="G543" s="921"/>
      <c r="H543" s="924" t="s">
        <v>30</v>
      </c>
      <c r="I543" s="924"/>
      <c r="J543" s="14" t="s">
        <v>31</v>
      </c>
      <c r="K543" s="14" t="s">
        <v>31</v>
      </c>
      <c r="L543" s="16">
        <v>0</v>
      </c>
    </row>
    <row r="544" spans="1:12" x14ac:dyDescent="0.25">
      <c r="A544" s="918"/>
      <c r="B544" s="921"/>
      <c r="C544" s="922"/>
      <c r="D544" s="923"/>
      <c r="E544" s="921"/>
      <c r="F544" s="921"/>
      <c r="G544" s="921"/>
      <c r="H544" s="924" t="s">
        <v>33</v>
      </c>
      <c r="I544" s="924"/>
      <c r="J544" s="14" t="s">
        <v>31</v>
      </c>
      <c r="K544" s="14" t="s">
        <v>31</v>
      </c>
      <c r="L544" s="16">
        <v>0</v>
      </c>
    </row>
    <row r="545" spans="1:12" ht="24" x14ac:dyDescent="0.25">
      <c r="A545" s="918"/>
      <c r="B545" s="9" t="s">
        <v>34</v>
      </c>
      <c r="C545" s="13" t="s">
        <v>35</v>
      </c>
      <c r="D545" s="13" t="s">
        <v>36</v>
      </c>
      <c r="E545" s="13" t="s">
        <v>37</v>
      </c>
      <c r="F545" s="920"/>
      <c r="G545" s="920"/>
      <c r="H545" s="924" t="s">
        <v>38</v>
      </c>
      <c r="I545" s="924"/>
      <c r="J545" s="921" t="s">
        <v>31</v>
      </c>
      <c r="K545" s="921" t="s">
        <v>32</v>
      </c>
      <c r="L545" s="925">
        <v>599</v>
      </c>
    </row>
    <row r="546" spans="1:12" ht="22.8" x14ac:dyDescent="0.25">
      <c r="A546" s="918"/>
      <c r="B546" s="14" t="s">
        <v>229</v>
      </c>
      <c r="C546" s="14" t="s">
        <v>518</v>
      </c>
      <c r="D546" s="15">
        <v>43597</v>
      </c>
      <c r="E546" s="14" t="s">
        <v>2322</v>
      </c>
      <c r="F546" s="920"/>
      <c r="G546" s="920"/>
      <c r="H546" s="924"/>
      <c r="I546" s="924"/>
      <c r="J546" s="921"/>
      <c r="K546" s="921"/>
      <c r="L546" s="925"/>
    </row>
    <row r="547" spans="1:12" ht="24" x14ac:dyDescent="0.25">
      <c r="A547" s="918">
        <v>1999</v>
      </c>
      <c r="B547" s="9" t="s">
        <v>22</v>
      </c>
      <c r="C547" s="13" t="s">
        <v>23</v>
      </c>
      <c r="D547" s="13" t="s">
        <v>24</v>
      </c>
      <c r="E547" s="13" t="s">
        <v>25</v>
      </c>
      <c r="F547" s="919" t="s">
        <v>17</v>
      </c>
      <c r="G547" s="919"/>
      <c r="H547" s="920"/>
      <c r="I547" s="920"/>
      <c r="J547" s="920"/>
      <c r="K547" s="920"/>
      <c r="L547" s="920"/>
    </row>
    <row r="548" spans="1:12" x14ac:dyDescent="0.25">
      <c r="A548" s="918"/>
      <c r="B548" s="921" t="s">
        <v>5532</v>
      </c>
      <c r="C548" s="922" t="s">
        <v>5534</v>
      </c>
      <c r="D548" s="923">
        <v>43659</v>
      </c>
      <c r="E548" s="921" t="s">
        <v>1219</v>
      </c>
      <c r="F548" s="921" t="s">
        <v>5535</v>
      </c>
      <c r="G548" s="921"/>
      <c r="H548" s="924" t="s">
        <v>30</v>
      </c>
      <c r="I548" s="924"/>
      <c r="J548" s="14" t="s">
        <v>31</v>
      </c>
      <c r="K548" s="14" t="s">
        <v>32</v>
      </c>
      <c r="L548" s="16">
        <v>1428.52</v>
      </c>
    </row>
    <row r="549" spans="1:12" x14ac:dyDescent="0.25">
      <c r="A549" s="918"/>
      <c r="B549" s="921"/>
      <c r="C549" s="922"/>
      <c r="D549" s="923"/>
      <c r="E549" s="921"/>
      <c r="F549" s="921"/>
      <c r="G549" s="921"/>
      <c r="H549" s="924" t="s">
        <v>33</v>
      </c>
      <c r="I549" s="924"/>
      <c r="J549" s="14" t="s">
        <v>31</v>
      </c>
      <c r="K549" s="14" t="s">
        <v>31</v>
      </c>
      <c r="L549" s="16">
        <v>0</v>
      </c>
    </row>
    <row r="550" spans="1:12" ht="24" x14ac:dyDescent="0.25">
      <c r="A550" s="918"/>
      <c r="B550" s="9" t="s">
        <v>34</v>
      </c>
      <c r="C550" s="13" t="s">
        <v>35</v>
      </c>
      <c r="D550" s="13" t="s">
        <v>36</v>
      </c>
      <c r="E550" s="13" t="s">
        <v>37</v>
      </c>
      <c r="F550" s="920"/>
      <c r="G550" s="920"/>
      <c r="H550" s="924" t="s">
        <v>38</v>
      </c>
      <c r="I550" s="924"/>
      <c r="J550" s="921" t="s">
        <v>31</v>
      </c>
      <c r="K550" s="921" t="s">
        <v>32</v>
      </c>
      <c r="L550" s="925">
        <v>700</v>
      </c>
    </row>
    <row r="551" spans="1:12" ht="22.8" x14ac:dyDescent="0.25">
      <c r="A551" s="918"/>
      <c r="B551" s="14" t="s">
        <v>229</v>
      </c>
      <c r="C551" s="14" t="s">
        <v>5535</v>
      </c>
      <c r="D551" s="15">
        <v>43663</v>
      </c>
      <c r="E551" s="14" t="s">
        <v>5536</v>
      </c>
      <c r="F551" s="920"/>
      <c r="G551" s="920"/>
      <c r="H551" s="924"/>
      <c r="I551" s="924"/>
      <c r="J551" s="921"/>
      <c r="K551" s="921"/>
      <c r="L551" s="925"/>
    </row>
    <row r="552" spans="1:12" ht="24" x14ac:dyDescent="0.25">
      <c r="A552" s="918">
        <v>2000</v>
      </c>
      <c r="B552" s="9" t="s">
        <v>22</v>
      </c>
      <c r="C552" s="13" t="s">
        <v>23</v>
      </c>
      <c r="D552" s="13" t="s">
        <v>24</v>
      </c>
      <c r="E552" s="13" t="s">
        <v>25</v>
      </c>
      <c r="F552" s="919" t="s">
        <v>17</v>
      </c>
      <c r="G552" s="919"/>
      <c r="H552" s="920"/>
      <c r="I552" s="920"/>
      <c r="J552" s="920"/>
      <c r="K552" s="920"/>
      <c r="L552" s="920"/>
    </row>
    <row r="553" spans="1:12" x14ac:dyDescent="0.25">
      <c r="A553" s="918"/>
      <c r="B553" s="921" t="s">
        <v>5537</v>
      </c>
      <c r="C553" s="922" t="s">
        <v>5538</v>
      </c>
      <c r="D553" s="923">
        <v>43729</v>
      </c>
      <c r="E553" s="921" t="s">
        <v>217</v>
      </c>
      <c r="F553" s="921" t="s">
        <v>1011</v>
      </c>
      <c r="G553" s="921"/>
      <c r="H553" s="924" t="s">
        <v>30</v>
      </c>
      <c r="I553" s="924"/>
      <c r="J553" s="14" t="s">
        <v>31</v>
      </c>
      <c r="K553" s="14" t="s">
        <v>32</v>
      </c>
      <c r="L553" s="16">
        <v>78</v>
      </c>
    </row>
    <row r="554" spans="1:12" x14ac:dyDescent="0.25">
      <c r="A554" s="918"/>
      <c r="B554" s="921"/>
      <c r="C554" s="922"/>
      <c r="D554" s="923"/>
      <c r="E554" s="921"/>
      <c r="F554" s="921"/>
      <c r="G554" s="921"/>
      <c r="H554" s="924" t="s">
        <v>33</v>
      </c>
      <c r="I554" s="924"/>
      <c r="J554" s="14" t="s">
        <v>31</v>
      </c>
      <c r="K554" s="14" t="s">
        <v>31</v>
      </c>
      <c r="L554" s="16">
        <v>0</v>
      </c>
    </row>
    <row r="555" spans="1:12" ht="24" x14ac:dyDescent="0.25">
      <c r="A555" s="918"/>
      <c r="B555" s="9" t="s">
        <v>34</v>
      </c>
      <c r="C555" s="13" t="s">
        <v>35</v>
      </c>
      <c r="D555" s="13" t="s">
        <v>36</v>
      </c>
      <c r="E555" s="13" t="s">
        <v>37</v>
      </c>
      <c r="F555" s="920"/>
      <c r="G555" s="920"/>
      <c r="H555" s="924" t="s">
        <v>38</v>
      </c>
      <c r="I555" s="924"/>
      <c r="J555" s="921" t="s">
        <v>31</v>
      </c>
      <c r="K555" s="921" t="s">
        <v>32</v>
      </c>
      <c r="L555" s="925">
        <v>200</v>
      </c>
    </row>
    <row r="556" spans="1:12" ht="22.8" x14ac:dyDescent="0.25">
      <c r="A556" s="918"/>
      <c r="B556" s="14" t="s">
        <v>105</v>
      </c>
      <c r="C556" s="14" t="s">
        <v>1011</v>
      </c>
      <c r="D556" s="15">
        <v>43738</v>
      </c>
      <c r="E556" s="14" t="s">
        <v>2791</v>
      </c>
      <c r="F556" s="920"/>
      <c r="G556" s="920"/>
      <c r="H556" s="924"/>
      <c r="I556" s="924"/>
      <c r="J556" s="921"/>
      <c r="K556" s="921"/>
      <c r="L556" s="925"/>
    </row>
  </sheetData>
  <mergeCells count="1635">
    <mergeCell ref="K6:L8"/>
    <mergeCell ref="C7:E7"/>
    <mergeCell ref="C8:E8"/>
    <mergeCell ref="F9:G9"/>
    <mergeCell ref="H9:I9"/>
    <mergeCell ref="B2:L2"/>
    <mergeCell ref="A3:A5"/>
    <mergeCell ref="B3:I4"/>
    <mergeCell ref="B5:L5"/>
    <mergeCell ref="A6:A8"/>
    <mergeCell ref="C6:E6"/>
    <mergeCell ref="F6:F8"/>
    <mergeCell ref="G6:G8"/>
    <mergeCell ref="I6:I8"/>
    <mergeCell ref="J6:J8"/>
    <mergeCell ref="J12:J13"/>
    <mergeCell ref="K12:K13"/>
    <mergeCell ref="L12:L13"/>
    <mergeCell ref="H28:I29"/>
    <mergeCell ref="J28:J29"/>
    <mergeCell ref="K28:K29"/>
    <mergeCell ref="L28:L29"/>
    <mergeCell ref="J24:J25"/>
    <mergeCell ref="K24:K25"/>
    <mergeCell ref="L24:L25"/>
    <mergeCell ref="F14:G15"/>
    <mergeCell ref="H14:I15"/>
    <mergeCell ref="J14:J15"/>
    <mergeCell ref="K14:K15"/>
    <mergeCell ref="L14:L15"/>
    <mergeCell ref="A10:A15"/>
    <mergeCell ref="F10:G10"/>
    <mergeCell ref="H10:L10"/>
    <mergeCell ref="B11:B13"/>
    <mergeCell ref="C11:C13"/>
    <mergeCell ref="D11:D13"/>
    <mergeCell ref="E11:E13"/>
    <mergeCell ref="F11:G13"/>
    <mergeCell ref="H11:I11"/>
    <mergeCell ref="H12:I13"/>
    <mergeCell ref="D22:D23"/>
    <mergeCell ref="E22:E23"/>
    <mergeCell ref="F22:G23"/>
    <mergeCell ref="H22:I22"/>
    <mergeCell ref="H23:I23"/>
    <mergeCell ref="F24:G25"/>
    <mergeCell ref="H24:I25"/>
    <mergeCell ref="F19:G20"/>
    <mergeCell ref="H19:I20"/>
    <mergeCell ref="J19:J20"/>
    <mergeCell ref="K19:K20"/>
    <mergeCell ref="L19:L20"/>
    <mergeCell ref="A21:A25"/>
    <mergeCell ref="F21:G21"/>
    <mergeCell ref="H21:L21"/>
    <mergeCell ref="B22:B23"/>
    <mergeCell ref="C22:C23"/>
    <mergeCell ref="A16:A20"/>
    <mergeCell ref="F16:G16"/>
    <mergeCell ref="H16:L16"/>
    <mergeCell ref="B17:B18"/>
    <mergeCell ref="C17:C18"/>
    <mergeCell ref="D17:D18"/>
    <mergeCell ref="E17:E18"/>
    <mergeCell ref="F17:G18"/>
    <mergeCell ref="H17:I17"/>
    <mergeCell ref="H18:I18"/>
    <mergeCell ref="A26:A31"/>
    <mergeCell ref="F26:G26"/>
    <mergeCell ref="H26:L26"/>
    <mergeCell ref="B27:B29"/>
    <mergeCell ref="C27:C29"/>
    <mergeCell ref="D27:D29"/>
    <mergeCell ref="E27:E29"/>
    <mergeCell ref="K34:K35"/>
    <mergeCell ref="L34:L35"/>
    <mergeCell ref="H34:I35"/>
    <mergeCell ref="J34:J35"/>
    <mergeCell ref="F30:G31"/>
    <mergeCell ref="H30:I31"/>
    <mergeCell ref="J30:J31"/>
    <mergeCell ref="K30:K31"/>
    <mergeCell ref="L30:L31"/>
    <mergeCell ref="A32:A37"/>
    <mergeCell ref="F32:G32"/>
    <mergeCell ref="H32:L32"/>
    <mergeCell ref="B33:B35"/>
    <mergeCell ref="C33:C35"/>
    <mergeCell ref="F36:G37"/>
    <mergeCell ref="H36:I37"/>
    <mergeCell ref="J36:J37"/>
    <mergeCell ref="K36:K37"/>
    <mergeCell ref="L36:L37"/>
    <mergeCell ref="D33:D35"/>
    <mergeCell ref="E33:E35"/>
    <mergeCell ref="F33:G35"/>
    <mergeCell ref="H33:I33"/>
    <mergeCell ref="F27:G29"/>
    <mergeCell ref="H27:I27"/>
    <mergeCell ref="J40:J41"/>
    <mergeCell ref="K40:K41"/>
    <mergeCell ref="L40:L41"/>
    <mergeCell ref="F42:G43"/>
    <mergeCell ref="H42:I43"/>
    <mergeCell ref="J42:J43"/>
    <mergeCell ref="K42:K43"/>
    <mergeCell ref="L42:L43"/>
    <mergeCell ref="A38:A43"/>
    <mergeCell ref="F38:G38"/>
    <mergeCell ref="H38:L38"/>
    <mergeCell ref="B39:B41"/>
    <mergeCell ref="C39:C41"/>
    <mergeCell ref="D39:D41"/>
    <mergeCell ref="E39:E41"/>
    <mergeCell ref="F39:G41"/>
    <mergeCell ref="H39:I39"/>
    <mergeCell ref="H40:I41"/>
    <mergeCell ref="J46:J48"/>
    <mergeCell ref="K46:K48"/>
    <mergeCell ref="L46:L48"/>
    <mergeCell ref="F49:G50"/>
    <mergeCell ref="H49:I50"/>
    <mergeCell ref="J49:J50"/>
    <mergeCell ref="K49:K50"/>
    <mergeCell ref="L49:L50"/>
    <mergeCell ref="A44:A50"/>
    <mergeCell ref="F44:G44"/>
    <mergeCell ref="H44:L44"/>
    <mergeCell ref="B45:B48"/>
    <mergeCell ref="C45:C48"/>
    <mergeCell ref="D45:D48"/>
    <mergeCell ref="E45:E48"/>
    <mergeCell ref="F45:G48"/>
    <mergeCell ref="H45:I45"/>
    <mergeCell ref="H46:I48"/>
    <mergeCell ref="F54:G55"/>
    <mergeCell ref="H54:I55"/>
    <mergeCell ref="J54:J55"/>
    <mergeCell ref="K54:K55"/>
    <mergeCell ref="L54:L55"/>
    <mergeCell ref="A56:A60"/>
    <mergeCell ref="F56:G56"/>
    <mergeCell ref="H56:L56"/>
    <mergeCell ref="B57:B58"/>
    <mergeCell ref="C57:C58"/>
    <mergeCell ref="A51:A55"/>
    <mergeCell ref="F51:G51"/>
    <mergeCell ref="H51:L51"/>
    <mergeCell ref="B52:B53"/>
    <mergeCell ref="C52:C53"/>
    <mergeCell ref="D52:D53"/>
    <mergeCell ref="E52:E53"/>
    <mergeCell ref="F52:G53"/>
    <mergeCell ref="H52:I52"/>
    <mergeCell ref="H53:I53"/>
    <mergeCell ref="F62:G63"/>
    <mergeCell ref="H62:I62"/>
    <mergeCell ref="H63:I63"/>
    <mergeCell ref="F64:G65"/>
    <mergeCell ref="H64:I65"/>
    <mergeCell ref="J64:J65"/>
    <mergeCell ref="J59:J60"/>
    <mergeCell ref="K59:K60"/>
    <mergeCell ref="L59:L60"/>
    <mergeCell ref="A61:A65"/>
    <mergeCell ref="F61:G61"/>
    <mergeCell ref="H61:L61"/>
    <mergeCell ref="B62:B63"/>
    <mergeCell ref="C62:C63"/>
    <mergeCell ref="D62:D63"/>
    <mergeCell ref="E62:E63"/>
    <mergeCell ref="D57:D58"/>
    <mergeCell ref="E57:E58"/>
    <mergeCell ref="F57:G58"/>
    <mergeCell ref="H57:I57"/>
    <mergeCell ref="H58:I58"/>
    <mergeCell ref="F59:G60"/>
    <mergeCell ref="H59:I60"/>
    <mergeCell ref="H67:I67"/>
    <mergeCell ref="H68:I69"/>
    <mergeCell ref="J68:J69"/>
    <mergeCell ref="K68:K69"/>
    <mergeCell ref="L68:L69"/>
    <mergeCell ref="F70:G71"/>
    <mergeCell ref="H70:I71"/>
    <mergeCell ref="J70:J71"/>
    <mergeCell ref="K70:K71"/>
    <mergeCell ref="L70:L71"/>
    <mergeCell ref="K64:K65"/>
    <mergeCell ref="L64:L65"/>
    <mergeCell ref="A66:A71"/>
    <mergeCell ref="F66:G66"/>
    <mergeCell ref="H66:L66"/>
    <mergeCell ref="B67:B69"/>
    <mergeCell ref="C67:C69"/>
    <mergeCell ref="D67:D69"/>
    <mergeCell ref="E67:E69"/>
    <mergeCell ref="F67:G69"/>
    <mergeCell ref="F75:G76"/>
    <mergeCell ref="H75:I76"/>
    <mergeCell ref="J75:J76"/>
    <mergeCell ref="K75:K76"/>
    <mergeCell ref="L75:L76"/>
    <mergeCell ref="A77:A81"/>
    <mergeCell ref="F77:G77"/>
    <mergeCell ref="H77:L77"/>
    <mergeCell ref="B78:B79"/>
    <mergeCell ref="C78:C79"/>
    <mergeCell ref="A72:A76"/>
    <mergeCell ref="F72:G72"/>
    <mergeCell ref="H72:L72"/>
    <mergeCell ref="B73:B74"/>
    <mergeCell ref="C73:C74"/>
    <mergeCell ref="D73:D74"/>
    <mergeCell ref="E73:E74"/>
    <mergeCell ref="F73:G74"/>
    <mergeCell ref="H73:I73"/>
    <mergeCell ref="H74:I74"/>
    <mergeCell ref="F83:G84"/>
    <mergeCell ref="H83:I83"/>
    <mergeCell ref="H84:I84"/>
    <mergeCell ref="F85:G86"/>
    <mergeCell ref="H85:I86"/>
    <mergeCell ref="J85:J86"/>
    <mergeCell ref="J80:J81"/>
    <mergeCell ref="K80:K81"/>
    <mergeCell ref="L80:L81"/>
    <mergeCell ref="A82:A86"/>
    <mergeCell ref="F82:G82"/>
    <mergeCell ref="H82:L82"/>
    <mergeCell ref="B83:B84"/>
    <mergeCell ref="C83:C84"/>
    <mergeCell ref="D83:D84"/>
    <mergeCell ref="E83:E84"/>
    <mergeCell ref="D78:D79"/>
    <mergeCell ref="E78:E79"/>
    <mergeCell ref="F78:G79"/>
    <mergeCell ref="H78:I78"/>
    <mergeCell ref="H79:I79"/>
    <mergeCell ref="F80:G81"/>
    <mergeCell ref="H80:I81"/>
    <mergeCell ref="H88:I88"/>
    <mergeCell ref="H89:I90"/>
    <mergeCell ref="J89:J90"/>
    <mergeCell ref="K89:K90"/>
    <mergeCell ref="L89:L90"/>
    <mergeCell ref="F91:G92"/>
    <mergeCell ref="H91:I92"/>
    <mergeCell ref="J91:J92"/>
    <mergeCell ref="K91:K92"/>
    <mergeCell ref="L91:L92"/>
    <mergeCell ref="K85:K86"/>
    <mergeCell ref="L85:L86"/>
    <mergeCell ref="A87:A92"/>
    <mergeCell ref="F87:G87"/>
    <mergeCell ref="H87:L87"/>
    <mergeCell ref="B88:B90"/>
    <mergeCell ref="C88:C90"/>
    <mergeCell ref="D88:D90"/>
    <mergeCell ref="E88:E90"/>
    <mergeCell ref="F88:G90"/>
    <mergeCell ref="D99:D100"/>
    <mergeCell ref="E99:E100"/>
    <mergeCell ref="F99:G100"/>
    <mergeCell ref="H99:I99"/>
    <mergeCell ref="H100:I100"/>
    <mergeCell ref="F101:G102"/>
    <mergeCell ref="H101:I102"/>
    <mergeCell ref="F96:G97"/>
    <mergeCell ref="H96:I97"/>
    <mergeCell ref="J96:J97"/>
    <mergeCell ref="K96:K97"/>
    <mergeCell ref="L96:L97"/>
    <mergeCell ref="A98:A102"/>
    <mergeCell ref="F98:G98"/>
    <mergeCell ref="H98:L98"/>
    <mergeCell ref="B99:B100"/>
    <mergeCell ref="C99:C100"/>
    <mergeCell ref="A93:A97"/>
    <mergeCell ref="F93:G93"/>
    <mergeCell ref="H93:L93"/>
    <mergeCell ref="B94:B95"/>
    <mergeCell ref="C94:C95"/>
    <mergeCell ref="D94:D95"/>
    <mergeCell ref="E94:E95"/>
    <mergeCell ref="F94:G95"/>
    <mergeCell ref="H94:I94"/>
    <mergeCell ref="H95:I95"/>
    <mergeCell ref="F107:G108"/>
    <mergeCell ref="H107:I108"/>
    <mergeCell ref="J107:J108"/>
    <mergeCell ref="K107:K108"/>
    <mergeCell ref="L107:L108"/>
    <mergeCell ref="A109:A113"/>
    <mergeCell ref="F109:G109"/>
    <mergeCell ref="H109:L109"/>
    <mergeCell ref="B110:B111"/>
    <mergeCell ref="C110:C111"/>
    <mergeCell ref="F104:G106"/>
    <mergeCell ref="H104:I104"/>
    <mergeCell ref="H105:I106"/>
    <mergeCell ref="J105:J106"/>
    <mergeCell ref="K105:K106"/>
    <mergeCell ref="L105:L106"/>
    <mergeCell ref="J101:J102"/>
    <mergeCell ref="K101:K102"/>
    <mergeCell ref="L101:L102"/>
    <mergeCell ref="A103:A108"/>
    <mergeCell ref="F103:G103"/>
    <mergeCell ref="H103:L103"/>
    <mergeCell ref="B104:B106"/>
    <mergeCell ref="C104:C106"/>
    <mergeCell ref="D104:D106"/>
    <mergeCell ref="E104:E106"/>
    <mergeCell ref="F115:G116"/>
    <mergeCell ref="H115:I115"/>
    <mergeCell ref="H116:I116"/>
    <mergeCell ref="F117:G118"/>
    <mergeCell ref="H117:I118"/>
    <mergeCell ref="J117:J118"/>
    <mergeCell ref="J112:J113"/>
    <mergeCell ref="K112:K113"/>
    <mergeCell ref="L112:L113"/>
    <mergeCell ref="A114:A118"/>
    <mergeCell ref="F114:G114"/>
    <mergeCell ref="H114:L114"/>
    <mergeCell ref="B115:B116"/>
    <mergeCell ref="C115:C116"/>
    <mergeCell ref="D115:D116"/>
    <mergeCell ref="E115:E116"/>
    <mergeCell ref="D110:D111"/>
    <mergeCell ref="E110:E111"/>
    <mergeCell ref="F110:G111"/>
    <mergeCell ref="H110:I110"/>
    <mergeCell ref="H111:I111"/>
    <mergeCell ref="F112:G113"/>
    <mergeCell ref="H112:I113"/>
    <mergeCell ref="H120:I120"/>
    <mergeCell ref="H121:I122"/>
    <mergeCell ref="J121:J122"/>
    <mergeCell ref="K121:K122"/>
    <mergeCell ref="L121:L122"/>
    <mergeCell ref="F123:G124"/>
    <mergeCell ref="H123:I124"/>
    <mergeCell ref="J123:J124"/>
    <mergeCell ref="K123:K124"/>
    <mergeCell ref="L123:L124"/>
    <mergeCell ref="K117:K118"/>
    <mergeCell ref="L117:L118"/>
    <mergeCell ref="A119:A124"/>
    <mergeCell ref="F119:G119"/>
    <mergeCell ref="H119:L119"/>
    <mergeCell ref="B120:B122"/>
    <mergeCell ref="C120:C122"/>
    <mergeCell ref="D120:D122"/>
    <mergeCell ref="E120:E122"/>
    <mergeCell ref="F120:G122"/>
    <mergeCell ref="H133:I134"/>
    <mergeCell ref="J127:J128"/>
    <mergeCell ref="K127:K128"/>
    <mergeCell ref="L127:L128"/>
    <mergeCell ref="F129:G130"/>
    <mergeCell ref="H129:I130"/>
    <mergeCell ref="J129:J130"/>
    <mergeCell ref="K129:K130"/>
    <mergeCell ref="L129:L130"/>
    <mergeCell ref="A125:A130"/>
    <mergeCell ref="F125:G125"/>
    <mergeCell ref="H125:L125"/>
    <mergeCell ref="B126:B128"/>
    <mergeCell ref="C126:C128"/>
    <mergeCell ref="D126:D128"/>
    <mergeCell ref="E126:E128"/>
    <mergeCell ref="F126:G128"/>
    <mergeCell ref="H126:I126"/>
    <mergeCell ref="H127:I128"/>
    <mergeCell ref="A142:A147"/>
    <mergeCell ref="F142:G142"/>
    <mergeCell ref="H142:L142"/>
    <mergeCell ref="B143:B145"/>
    <mergeCell ref="C143:C145"/>
    <mergeCell ref="A137:A141"/>
    <mergeCell ref="F137:G137"/>
    <mergeCell ref="H137:L137"/>
    <mergeCell ref="B138:B139"/>
    <mergeCell ref="C138:C139"/>
    <mergeCell ref="D138:D139"/>
    <mergeCell ref="E138:E139"/>
    <mergeCell ref="F138:G139"/>
    <mergeCell ref="H138:I138"/>
    <mergeCell ref="H139:I139"/>
    <mergeCell ref="J133:J134"/>
    <mergeCell ref="K133:K134"/>
    <mergeCell ref="L133:L134"/>
    <mergeCell ref="F135:G136"/>
    <mergeCell ref="H135:I136"/>
    <mergeCell ref="J135:J136"/>
    <mergeCell ref="K135:K136"/>
    <mergeCell ref="L135:L136"/>
    <mergeCell ref="A131:A136"/>
    <mergeCell ref="F131:G131"/>
    <mergeCell ref="H131:L131"/>
    <mergeCell ref="B132:B134"/>
    <mergeCell ref="C132:C134"/>
    <mergeCell ref="D132:D134"/>
    <mergeCell ref="E132:E134"/>
    <mergeCell ref="F132:G134"/>
    <mergeCell ref="H132:I132"/>
    <mergeCell ref="K144:K145"/>
    <mergeCell ref="L144:L145"/>
    <mergeCell ref="F146:G147"/>
    <mergeCell ref="H146:I147"/>
    <mergeCell ref="J146:J147"/>
    <mergeCell ref="K146:K147"/>
    <mergeCell ref="L146:L147"/>
    <mergeCell ref="D143:D145"/>
    <mergeCell ref="E143:E145"/>
    <mergeCell ref="F143:G145"/>
    <mergeCell ref="H143:I143"/>
    <mergeCell ref="H144:I145"/>
    <mergeCell ref="J144:J145"/>
    <mergeCell ref="F140:G141"/>
    <mergeCell ref="H140:I141"/>
    <mergeCell ref="J140:J141"/>
    <mergeCell ref="K140:K141"/>
    <mergeCell ref="L140:L141"/>
    <mergeCell ref="F151:G152"/>
    <mergeCell ref="H151:I152"/>
    <mergeCell ref="J151:J152"/>
    <mergeCell ref="K151:K152"/>
    <mergeCell ref="L151:L152"/>
    <mergeCell ref="A153:A157"/>
    <mergeCell ref="F153:G153"/>
    <mergeCell ref="H153:L153"/>
    <mergeCell ref="B154:B155"/>
    <mergeCell ref="C154:C155"/>
    <mergeCell ref="A148:A152"/>
    <mergeCell ref="F148:G148"/>
    <mergeCell ref="H148:L148"/>
    <mergeCell ref="B149:B150"/>
    <mergeCell ref="C149:C150"/>
    <mergeCell ref="D149:D150"/>
    <mergeCell ref="E149:E150"/>
    <mergeCell ref="F149:G150"/>
    <mergeCell ref="H149:I149"/>
    <mergeCell ref="H150:I150"/>
    <mergeCell ref="J156:J157"/>
    <mergeCell ref="K156:K157"/>
    <mergeCell ref="L156:L157"/>
    <mergeCell ref="A158:A162"/>
    <mergeCell ref="F158:G158"/>
    <mergeCell ref="H158:L158"/>
    <mergeCell ref="B159:B160"/>
    <mergeCell ref="C159:C160"/>
    <mergeCell ref="D159:D160"/>
    <mergeCell ref="E159:E160"/>
    <mergeCell ref="D154:D155"/>
    <mergeCell ref="E154:E155"/>
    <mergeCell ref="F154:G155"/>
    <mergeCell ref="H154:I154"/>
    <mergeCell ref="H155:I155"/>
    <mergeCell ref="F156:G157"/>
    <mergeCell ref="H156:I157"/>
    <mergeCell ref="H164:I164"/>
    <mergeCell ref="H165:I165"/>
    <mergeCell ref="F166:G167"/>
    <mergeCell ref="H166:I167"/>
    <mergeCell ref="J166:J167"/>
    <mergeCell ref="K166:K167"/>
    <mergeCell ref="K161:K162"/>
    <mergeCell ref="L161:L162"/>
    <mergeCell ref="A163:A167"/>
    <mergeCell ref="F163:G163"/>
    <mergeCell ref="H163:L163"/>
    <mergeCell ref="B164:B165"/>
    <mergeCell ref="C164:C165"/>
    <mergeCell ref="D164:D165"/>
    <mergeCell ref="E164:E165"/>
    <mergeCell ref="F164:G165"/>
    <mergeCell ref="F159:G160"/>
    <mergeCell ref="H159:I159"/>
    <mergeCell ref="H160:I160"/>
    <mergeCell ref="F161:G162"/>
    <mergeCell ref="H161:I162"/>
    <mergeCell ref="J161:J162"/>
    <mergeCell ref="F183:G184"/>
    <mergeCell ref="H183:I184"/>
    <mergeCell ref="J183:J184"/>
    <mergeCell ref="K183:K184"/>
    <mergeCell ref="L183:L184"/>
    <mergeCell ref="D179:D182"/>
    <mergeCell ref="E179:E182"/>
    <mergeCell ref="F179:G182"/>
    <mergeCell ref="H179:I179"/>
    <mergeCell ref="L166:L167"/>
    <mergeCell ref="A168:A172"/>
    <mergeCell ref="F168:G168"/>
    <mergeCell ref="H168:L168"/>
    <mergeCell ref="B169:B170"/>
    <mergeCell ref="C169:C170"/>
    <mergeCell ref="D169:D170"/>
    <mergeCell ref="E169:E170"/>
    <mergeCell ref="F169:G170"/>
    <mergeCell ref="H169:I169"/>
    <mergeCell ref="F178:G178"/>
    <mergeCell ref="H178:L178"/>
    <mergeCell ref="B179:B182"/>
    <mergeCell ref="C179:C182"/>
    <mergeCell ref="A173:A177"/>
    <mergeCell ref="F173:G173"/>
    <mergeCell ref="H173:L173"/>
    <mergeCell ref="B174:B175"/>
    <mergeCell ref="C174:C175"/>
    <mergeCell ref="D174:D175"/>
    <mergeCell ref="E174:E175"/>
    <mergeCell ref="F174:G175"/>
    <mergeCell ref="H174:I174"/>
    <mergeCell ref="H175:I175"/>
    <mergeCell ref="H170:I170"/>
    <mergeCell ref="F171:G172"/>
    <mergeCell ref="H171:I172"/>
    <mergeCell ref="J171:J172"/>
    <mergeCell ref="K171:K172"/>
    <mergeCell ref="L171:L172"/>
    <mergeCell ref="K180:K182"/>
    <mergeCell ref="L180:L182"/>
    <mergeCell ref="A185:A189"/>
    <mergeCell ref="F185:G185"/>
    <mergeCell ref="H185:L185"/>
    <mergeCell ref="B186:B187"/>
    <mergeCell ref="C186:C187"/>
    <mergeCell ref="D186:D187"/>
    <mergeCell ref="E186:E187"/>
    <mergeCell ref="F186:G187"/>
    <mergeCell ref="H186:I186"/>
    <mergeCell ref="H187:I187"/>
    <mergeCell ref="A178:A184"/>
    <mergeCell ref="K198:K199"/>
    <mergeCell ref="L198:L199"/>
    <mergeCell ref="H180:I182"/>
    <mergeCell ref="J180:J182"/>
    <mergeCell ref="F176:G177"/>
    <mergeCell ref="H176:I177"/>
    <mergeCell ref="J176:J177"/>
    <mergeCell ref="K176:K177"/>
    <mergeCell ref="L176:L177"/>
    <mergeCell ref="D191:D192"/>
    <mergeCell ref="E191:E192"/>
    <mergeCell ref="F191:G192"/>
    <mergeCell ref="H191:I191"/>
    <mergeCell ref="H192:I192"/>
    <mergeCell ref="F193:G194"/>
    <mergeCell ref="H193:I194"/>
    <mergeCell ref="F188:G189"/>
    <mergeCell ref="H188:I189"/>
    <mergeCell ref="J188:J189"/>
    <mergeCell ref="K188:K189"/>
    <mergeCell ref="L188:L189"/>
    <mergeCell ref="F196:G197"/>
    <mergeCell ref="H196:I196"/>
    <mergeCell ref="H197:I197"/>
    <mergeCell ref="F198:G199"/>
    <mergeCell ref="H198:I199"/>
    <mergeCell ref="J198:J199"/>
    <mergeCell ref="J193:J194"/>
    <mergeCell ref="K193:K194"/>
    <mergeCell ref="L193:L194"/>
    <mergeCell ref="A195:A199"/>
    <mergeCell ref="F195:G195"/>
    <mergeCell ref="H195:L195"/>
    <mergeCell ref="B196:B197"/>
    <mergeCell ref="C196:C197"/>
    <mergeCell ref="D196:D197"/>
    <mergeCell ref="E196:E197"/>
    <mergeCell ref="A190:A194"/>
    <mergeCell ref="F190:G190"/>
    <mergeCell ref="H190:L190"/>
    <mergeCell ref="B191:B192"/>
    <mergeCell ref="C191:C192"/>
    <mergeCell ref="H207:I207"/>
    <mergeCell ref="F208:G209"/>
    <mergeCell ref="H208:I209"/>
    <mergeCell ref="J208:J209"/>
    <mergeCell ref="K208:K209"/>
    <mergeCell ref="L208:L209"/>
    <mergeCell ref="L203:L204"/>
    <mergeCell ref="A205:A209"/>
    <mergeCell ref="F205:G205"/>
    <mergeCell ref="H205:L205"/>
    <mergeCell ref="B206:B207"/>
    <mergeCell ref="C206:C207"/>
    <mergeCell ref="D206:D207"/>
    <mergeCell ref="E206:E207"/>
    <mergeCell ref="F206:G207"/>
    <mergeCell ref="H206:I206"/>
    <mergeCell ref="H201:I201"/>
    <mergeCell ref="H202:I202"/>
    <mergeCell ref="F203:G204"/>
    <mergeCell ref="H203:I204"/>
    <mergeCell ref="J203:J204"/>
    <mergeCell ref="K203:K204"/>
    <mergeCell ref="A200:A204"/>
    <mergeCell ref="F200:G200"/>
    <mergeCell ref="H200:L200"/>
    <mergeCell ref="B201:B202"/>
    <mergeCell ref="C201:C202"/>
    <mergeCell ref="D201:D202"/>
    <mergeCell ref="E201:E202"/>
    <mergeCell ref="F201:G202"/>
    <mergeCell ref="F213:G214"/>
    <mergeCell ref="H213:I214"/>
    <mergeCell ref="J213:J214"/>
    <mergeCell ref="K213:K214"/>
    <mergeCell ref="L213:L214"/>
    <mergeCell ref="A215:A219"/>
    <mergeCell ref="F215:G215"/>
    <mergeCell ref="H215:L215"/>
    <mergeCell ref="B216:B217"/>
    <mergeCell ref="C216:C217"/>
    <mergeCell ref="A210:A214"/>
    <mergeCell ref="F210:G210"/>
    <mergeCell ref="H210:L210"/>
    <mergeCell ref="B211:B212"/>
    <mergeCell ref="C211:C212"/>
    <mergeCell ref="D211:D212"/>
    <mergeCell ref="E211:E212"/>
    <mergeCell ref="F211:G212"/>
    <mergeCell ref="H211:I211"/>
    <mergeCell ref="H212:I212"/>
    <mergeCell ref="F221:G222"/>
    <mergeCell ref="H221:I221"/>
    <mergeCell ref="H222:I222"/>
    <mergeCell ref="F223:G224"/>
    <mergeCell ref="H223:I224"/>
    <mergeCell ref="J223:J224"/>
    <mergeCell ref="J218:J219"/>
    <mergeCell ref="K218:K219"/>
    <mergeCell ref="L218:L219"/>
    <mergeCell ref="A220:A224"/>
    <mergeCell ref="F220:G220"/>
    <mergeCell ref="H220:L220"/>
    <mergeCell ref="B221:B222"/>
    <mergeCell ref="C221:C222"/>
    <mergeCell ref="D221:D222"/>
    <mergeCell ref="E221:E222"/>
    <mergeCell ref="D216:D217"/>
    <mergeCell ref="E216:E217"/>
    <mergeCell ref="F216:G217"/>
    <mergeCell ref="H216:I216"/>
    <mergeCell ref="H217:I217"/>
    <mergeCell ref="F218:G219"/>
    <mergeCell ref="H218:I219"/>
    <mergeCell ref="H226:I226"/>
    <mergeCell ref="H227:I229"/>
    <mergeCell ref="J227:J229"/>
    <mergeCell ref="K227:K229"/>
    <mergeCell ref="L227:L229"/>
    <mergeCell ref="F230:G231"/>
    <mergeCell ref="H230:I231"/>
    <mergeCell ref="J230:J231"/>
    <mergeCell ref="K230:K231"/>
    <mergeCell ref="L230:L231"/>
    <mergeCell ref="K223:K224"/>
    <mergeCell ref="L223:L224"/>
    <mergeCell ref="A225:A231"/>
    <mergeCell ref="F225:G225"/>
    <mergeCell ref="H225:L225"/>
    <mergeCell ref="B226:B229"/>
    <mergeCell ref="C226:C229"/>
    <mergeCell ref="D226:D229"/>
    <mergeCell ref="E226:E229"/>
    <mergeCell ref="F226:G229"/>
    <mergeCell ref="F235:G236"/>
    <mergeCell ref="H235:I236"/>
    <mergeCell ref="J235:J236"/>
    <mergeCell ref="K235:K236"/>
    <mergeCell ref="L235:L236"/>
    <mergeCell ref="A237:A241"/>
    <mergeCell ref="F237:G237"/>
    <mergeCell ref="H237:L237"/>
    <mergeCell ref="B238:B239"/>
    <mergeCell ref="C238:C239"/>
    <mergeCell ref="A232:A236"/>
    <mergeCell ref="F232:G232"/>
    <mergeCell ref="H232:L232"/>
    <mergeCell ref="B233:B234"/>
    <mergeCell ref="C233:C234"/>
    <mergeCell ref="D233:D234"/>
    <mergeCell ref="E233:E234"/>
    <mergeCell ref="F233:G234"/>
    <mergeCell ref="H233:I233"/>
    <mergeCell ref="H234:I234"/>
    <mergeCell ref="J240:J241"/>
    <mergeCell ref="K240:K241"/>
    <mergeCell ref="L240:L241"/>
    <mergeCell ref="D238:D239"/>
    <mergeCell ref="E238:E239"/>
    <mergeCell ref="F238:G239"/>
    <mergeCell ref="H238:I238"/>
    <mergeCell ref="H239:I239"/>
    <mergeCell ref="F240:G241"/>
    <mergeCell ref="H240:I241"/>
    <mergeCell ref="H248:I248"/>
    <mergeCell ref="H249:I249"/>
    <mergeCell ref="F250:G251"/>
    <mergeCell ref="H250:I251"/>
    <mergeCell ref="J250:J251"/>
    <mergeCell ref="K250:K251"/>
    <mergeCell ref="K245:K246"/>
    <mergeCell ref="L245:L246"/>
    <mergeCell ref="A247:A251"/>
    <mergeCell ref="F247:G247"/>
    <mergeCell ref="H247:L247"/>
    <mergeCell ref="B248:B249"/>
    <mergeCell ref="C248:C249"/>
    <mergeCell ref="D248:D249"/>
    <mergeCell ref="E248:E249"/>
    <mergeCell ref="F248:G249"/>
    <mergeCell ref="F243:G244"/>
    <mergeCell ref="H243:I243"/>
    <mergeCell ref="H244:I244"/>
    <mergeCell ref="F245:G246"/>
    <mergeCell ref="H245:I246"/>
    <mergeCell ref="J245:J246"/>
    <mergeCell ref="A242:A246"/>
    <mergeCell ref="F242:G242"/>
    <mergeCell ref="H242:L242"/>
    <mergeCell ref="B243:B244"/>
    <mergeCell ref="C243:C244"/>
    <mergeCell ref="D243:D244"/>
    <mergeCell ref="E243:E244"/>
    <mergeCell ref="H254:I255"/>
    <mergeCell ref="J254:J255"/>
    <mergeCell ref="K254:K255"/>
    <mergeCell ref="L254:L255"/>
    <mergeCell ref="F256:G257"/>
    <mergeCell ref="H256:I257"/>
    <mergeCell ref="J256:J257"/>
    <mergeCell ref="K256:K257"/>
    <mergeCell ref="L256:L257"/>
    <mergeCell ref="L250:L251"/>
    <mergeCell ref="A252:A257"/>
    <mergeCell ref="F252:G252"/>
    <mergeCell ref="H252:L252"/>
    <mergeCell ref="B253:B255"/>
    <mergeCell ref="C253:C255"/>
    <mergeCell ref="D253:D255"/>
    <mergeCell ref="E253:E255"/>
    <mergeCell ref="F253:G255"/>
    <mergeCell ref="H253:I253"/>
    <mergeCell ref="F261:G262"/>
    <mergeCell ref="H261:I262"/>
    <mergeCell ref="J261:J262"/>
    <mergeCell ref="K261:K262"/>
    <mergeCell ref="L261:L262"/>
    <mergeCell ref="A263:A267"/>
    <mergeCell ref="F263:G263"/>
    <mergeCell ref="H263:L263"/>
    <mergeCell ref="B264:B265"/>
    <mergeCell ref="C264:C265"/>
    <mergeCell ref="A258:A262"/>
    <mergeCell ref="F258:G258"/>
    <mergeCell ref="H258:L258"/>
    <mergeCell ref="B259:B260"/>
    <mergeCell ref="C259:C260"/>
    <mergeCell ref="D259:D260"/>
    <mergeCell ref="E259:E260"/>
    <mergeCell ref="F259:G260"/>
    <mergeCell ref="H259:I259"/>
    <mergeCell ref="H260:I260"/>
    <mergeCell ref="F269:G270"/>
    <mergeCell ref="H269:I269"/>
    <mergeCell ref="H270:I270"/>
    <mergeCell ref="F271:G272"/>
    <mergeCell ref="H271:I272"/>
    <mergeCell ref="J271:J272"/>
    <mergeCell ref="J266:J267"/>
    <mergeCell ref="K266:K267"/>
    <mergeCell ref="L266:L267"/>
    <mergeCell ref="A268:A272"/>
    <mergeCell ref="F268:G268"/>
    <mergeCell ref="H268:L268"/>
    <mergeCell ref="B269:B270"/>
    <mergeCell ref="C269:C270"/>
    <mergeCell ref="D269:D270"/>
    <mergeCell ref="E269:E270"/>
    <mergeCell ref="D264:D265"/>
    <mergeCell ref="E264:E265"/>
    <mergeCell ref="F264:G265"/>
    <mergeCell ref="H264:I264"/>
    <mergeCell ref="H265:I265"/>
    <mergeCell ref="F266:G267"/>
    <mergeCell ref="H266:I267"/>
    <mergeCell ref="H274:I274"/>
    <mergeCell ref="H275:I276"/>
    <mergeCell ref="J275:J276"/>
    <mergeCell ref="K275:K276"/>
    <mergeCell ref="L275:L276"/>
    <mergeCell ref="F277:G278"/>
    <mergeCell ref="H277:I278"/>
    <mergeCell ref="J277:J278"/>
    <mergeCell ref="K277:K278"/>
    <mergeCell ref="L277:L278"/>
    <mergeCell ref="K271:K272"/>
    <mergeCell ref="L271:L272"/>
    <mergeCell ref="A273:A278"/>
    <mergeCell ref="F273:G273"/>
    <mergeCell ref="H273:L273"/>
    <mergeCell ref="B274:B276"/>
    <mergeCell ref="C274:C276"/>
    <mergeCell ref="D274:D276"/>
    <mergeCell ref="E274:E276"/>
    <mergeCell ref="F274:G276"/>
    <mergeCell ref="J281:J282"/>
    <mergeCell ref="K281:K282"/>
    <mergeCell ref="L281:L282"/>
    <mergeCell ref="F283:G284"/>
    <mergeCell ref="H283:I284"/>
    <mergeCell ref="J283:J284"/>
    <mergeCell ref="K283:K284"/>
    <mergeCell ref="L283:L284"/>
    <mergeCell ref="A279:A284"/>
    <mergeCell ref="F279:G279"/>
    <mergeCell ref="H279:L279"/>
    <mergeCell ref="B280:B282"/>
    <mergeCell ref="C280:C282"/>
    <mergeCell ref="D280:D282"/>
    <mergeCell ref="E280:E282"/>
    <mergeCell ref="F280:G282"/>
    <mergeCell ref="H280:I280"/>
    <mergeCell ref="H281:I282"/>
    <mergeCell ref="F288:G289"/>
    <mergeCell ref="H288:I289"/>
    <mergeCell ref="J288:J289"/>
    <mergeCell ref="K288:K289"/>
    <mergeCell ref="L288:L289"/>
    <mergeCell ref="A290:A294"/>
    <mergeCell ref="F290:G290"/>
    <mergeCell ref="H290:L290"/>
    <mergeCell ref="B291:B292"/>
    <mergeCell ref="C291:C292"/>
    <mergeCell ref="A285:A289"/>
    <mergeCell ref="F285:G285"/>
    <mergeCell ref="H285:L285"/>
    <mergeCell ref="B286:B287"/>
    <mergeCell ref="C286:C287"/>
    <mergeCell ref="D286:D287"/>
    <mergeCell ref="E286:E287"/>
    <mergeCell ref="F286:G287"/>
    <mergeCell ref="H286:I286"/>
    <mergeCell ref="H287:I287"/>
    <mergeCell ref="F296:G298"/>
    <mergeCell ref="H296:I296"/>
    <mergeCell ref="H297:I298"/>
    <mergeCell ref="J297:J298"/>
    <mergeCell ref="K297:K298"/>
    <mergeCell ref="L297:L298"/>
    <mergeCell ref="J293:J294"/>
    <mergeCell ref="K293:K294"/>
    <mergeCell ref="L293:L294"/>
    <mergeCell ref="A295:A300"/>
    <mergeCell ref="F295:G295"/>
    <mergeCell ref="H295:L295"/>
    <mergeCell ref="B296:B298"/>
    <mergeCell ref="C296:C298"/>
    <mergeCell ref="D296:D298"/>
    <mergeCell ref="E296:E298"/>
    <mergeCell ref="D291:D292"/>
    <mergeCell ref="E291:E292"/>
    <mergeCell ref="F291:G292"/>
    <mergeCell ref="H291:I291"/>
    <mergeCell ref="H292:I292"/>
    <mergeCell ref="F293:G294"/>
    <mergeCell ref="H293:I294"/>
    <mergeCell ref="D302:D303"/>
    <mergeCell ref="E302:E303"/>
    <mergeCell ref="F302:G303"/>
    <mergeCell ref="H302:I302"/>
    <mergeCell ref="H303:I303"/>
    <mergeCell ref="F304:G305"/>
    <mergeCell ref="H304:I305"/>
    <mergeCell ref="F299:G300"/>
    <mergeCell ref="H299:I300"/>
    <mergeCell ref="J299:J300"/>
    <mergeCell ref="K299:K300"/>
    <mergeCell ref="L299:L300"/>
    <mergeCell ref="A301:A305"/>
    <mergeCell ref="F301:G301"/>
    <mergeCell ref="H301:L301"/>
    <mergeCell ref="B302:B303"/>
    <mergeCell ref="C302:C303"/>
    <mergeCell ref="A312:A317"/>
    <mergeCell ref="F312:G312"/>
    <mergeCell ref="H312:L312"/>
    <mergeCell ref="B313:B315"/>
    <mergeCell ref="C313:C315"/>
    <mergeCell ref="F307:G309"/>
    <mergeCell ref="H307:I307"/>
    <mergeCell ref="H308:I309"/>
    <mergeCell ref="J308:J309"/>
    <mergeCell ref="K308:K309"/>
    <mergeCell ref="L308:L309"/>
    <mergeCell ref="J304:J305"/>
    <mergeCell ref="K304:K305"/>
    <mergeCell ref="L304:L305"/>
    <mergeCell ref="A306:A311"/>
    <mergeCell ref="F306:G306"/>
    <mergeCell ref="H306:L306"/>
    <mergeCell ref="B307:B309"/>
    <mergeCell ref="C307:C309"/>
    <mergeCell ref="D307:D309"/>
    <mergeCell ref="E307:E309"/>
    <mergeCell ref="H320:I321"/>
    <mergeCell ref="K314:K315"/>
    <mergeCell ref="L314:L315"/>
    <mergeCell ref="F316:G317"/>
    <mergeCell ref="H316:I317"/>
    <mergeCell ref="J316:J317"/>
    <mergeCell ref="K316:K317"/>
    <mergeCell ref="L316:L317"/>
    <mergeCell ref="D313:D315"/>
    <mergeCell ref="E313:E315"/>
    <mergeCell ref="F313:G315"/>
    <mergeCell ref="H313:I313"/>
    <mergeCell ref="H314:I315"/>
    <mergeCell ref="J314:J315"/>
    <mergeCell ref="F310:G311"/>
    <mergeCell ref="H310:I311"/>
    <mergeCell ref="J310:J311"/>
    <mergeCell ref="K310:K311"/>
    <mergeCell ref="L310:L311"/>
    <mergeCell ref="A329:A334"/>
    <mergeCell ref="F329:G329"/>
    <mergeCell ref="H329:L329"/>
    <mergeCell ref="B330:B332"/>
    <mergeCell ref="C330:C332"/>
    <mergeCell ref="A324:A328"/>
    <mergeCell ref="F324:G324"/>
    <mergeCell ref="H324:L324"/>
    <mergeCell ref="B325:B326"/>
    <mergeCell ref="C325:C326"/>
    <mergeCell ref="D325:D326"/>
    <mergeCell ref="E325:E326"/>
    <mergeCell ref="F325:G326"/>
    <mergeCell ref="H325:I325"/>
    <mergeCell ref="H326:I326"/>
    <mergeCell ref="J320:J321"/>
    <mergeCell ref="K320:K321"/>
    <mergeCell ref="L320:L321"/>
    <mergeCell ref="F322:G323"/>
    <mergeCell ref="H322:I323"/>
    <mergeCell ref="J322:J323"/>
    <mergeCell ref="K322:K323"/>
    <mergeCell ref="L322:L323"/>
    <mergeCell ref="A318:A323"/>
    <mergeCell ref="F318:G318"/>
    <mergeCell ref="H318:L318"/>
    <mergeCell ref="B319:B321"/>
    <mergeCell ref="C319:C321"/>
    <mergeCell ref="D319:D321"/>
    <mergeCell ref="E319:E321"/>
    <mergeCell ref="F319:G321"/>
    <mergeCell ref="H319:I319"/>
    <mergeCell ref="K331:K332"/>
    <mergeCell ref="L331:L332"/>
    <mergeCell ref="F333:G334"/>
    <mergeCell ref="H333:I334"/>
    <mergeCell ref="J333:J334"/>
    <mergeCell ref="K333:K334"/>
    <mergeCell ref="L333:L334"/>
    <mergeCell ref="D330:D332"/>
    <mergeCell ref="E330:E332"/>
    <mergeCell ref="F330:G332"/>
    <mergeCell ref="H330:I330"/>
    <mergeCell ref="H331:I332"/>
    <mergeCell ref="J331:J332"/>
    <mergeCell ref="F327:G328"/>
    <mergeCell ref="H327:I328"/>
    <mergeCell ref="J327:J328"/>
    <mergeCell ref="K327:K328"/>
    <mergeCell ref="L327:L328"/>
    <mergeCell ref="J337:J338"/>
    <mergeCell ref="K337:K338"/>
    <mergeCell ref="L337:L338"/>
    <mergeCell ref="F339:G340"/>
    <mergeCell ref="H339:I340"/>
    <mergeCell ref="J339:J340"/>
    <mergeCell ref="K339:K340"/>
    <mergeCell ref="L339:L340"/>
    <mergeCell ref="A335:A340"/>
    <mergeCell ref="F335:G335"/>
    <mergeCell ref="H335:L335"/>
    <mergeCell ref="B336:B338"/>
    <mergeCell ref="C336:C338"/>
    <mergeCell ref="D336:D338"/>
    <mergeCell ref="E336:E338"/>
    <mergeCell ref="F336:G338"/>
    <mergeCell ref="H336:I336"/>
    <mergeCell ref="H337:I338"/>
    <mergeCell ref="F344:G345"/>
    <mergeCell ref="H344:I345"/>
    <mergeCell ref="J344:J345"/>
    <mergeCell ref="K344:K345"/>
    <mergeCell ref="L344:L345"/>
    <mergeCell ref="A346:A351"/>
    <mergeCell ref="F346:G346"/>
    <mergeCell ref="H346:L346"/>
    <mergeCell ref="B347:B349"/>
    <mergeCell ref="C347:C349"/>
    <mergeCell ref="A341:A345"/>
    <mergeCell ref="F341:G341"/>
    <mergeCell ref="H341:L341"/>
    <mergeCell ref="B342:B343"/>
    <mergeCell ref="C342:C343"/>
    <mergeCell ref="D342:D343"/>
    <mergeCell ref="E342:E343"/>
    <mergeCell ref="F342:G343"/>
    <mergeCell ref="H342:I342"/>
    <mergeCell ref="H343:I343"/>
    <mergeCell ref="A357:A362"/>
    <mergeCell ref="F357:G357"/>
    <mergeCell ref="H357:L357"/>
    <mergeCell ref="B358:B360"/>
    <mergeCell ref="C358:C360"/>
    <mergeCell ref="A352:A356"/>
    <mergeCell ref="F352:G352"/>
    <mergeCell ref="H352:L352"/>
    <mergeCell ref="B353:B354"/>
    <mergeCell ref="C353:C354"/>
    <mergeCell ref="D353:D354"/>
    <mergeCell ref="E353:E354"/>
    <mergeCell ref="F353:G354"/>
    <mergeCell ref="H353:I353"/>
    <mergeCell ref="H354:I354"/>
    <mergeCell ref="K348:K349"/>
    <mergeCell ref="L348:L349"/>
    <mergeCell ref="F350:G351"/>
    <mergeCell ref="H350:I351"/>
    <mergeCell ref="J350:J351"/>
    <mergeCell ref="K350:K351"/>
    <mergeCell ref="L350:L351"/>
    <mergeCell ref="D347:D349"/>
    <mergeCell ref="E347:E349"/>
    <mergeCell ref="F347:G349"/>
    <mergeCell ref="H347:I347"/>
    <mergeCell ref="H348:I349"/>
    <mergeCell ref="J348:J349"/>
    <mergeCell ref="K359:K360"/>
    <mergeCell ref="L359:L360"/>
    <mergeCell ref="F361:G362"/>
    <mergeCell ref="H361:I362"/>
    <mergeCell ref="J361:J362"/>
    <mergeCell ref="K361:K362"/>
    <mergeCell ref="L361:L362"/>
    <mergeCell ref="D358:D360"/>
    <mergeCell ref="E358:E360"/>
    <mergeCell ref="F358:G360"/>
    <mergeCell ref="H358:I358"/>
    <mergeCell ref="H359:I360"/>
    <mergeCell ref="J359:J360"/>
    <mergeCell ref="F355:G356"/>
    <mergeCell ref="H355:I356"/>
    <mergeCell ref="J355:J356"/>
    <mergeCell ref="K355:K356"/>
    <mergeCell ref="L355:L356"/>
    <mergeCell ref="J365:J366"/>
    <mergeCell ref="K365:K366"/>
    <mergeCell ref="L365:L366"/>
    <mergeCell ref="F367:G368"/>
    <mergeCell ref="H367:I368"/>
    <mergeCell ref="J367:J368"/>
    <mergeCell ref="K367:K368"/>
    <mergeCell ref="L367:L368"/>
    <mergeCell ref="A363:A368"/>
    <mergeCell ref="F363:G363"/>
    <mergeCell ref="H363:L363"/>
    <mergeCell ref="B364:B366"/>
    <mergeCell ref="C364:C366"/>
    <mergeCell ref="D364:D366"/>
    <mergeCell ref="E364:E366"/>
    <mergeCell ref="F364:G366"/>
    <mergeCell ref="H364:I364"/>
    <mergeCell ref="H365:I366"/>
    <mergeCell ref="H377:I378"/>
    <mergeCell ref="J371:J372"/>
    <mergeCell ref="K371:K372"/>
    <mergeCell ref="L371:L372"/>
    <mergeCell ref="F373:G374"/>
    <mergeCell ref="H373:I374"/>
    <mergeCell ref="J373:J374"/>
    <mergeCell ref="K373:K374"/>
    <mergeCell ref="L373:L374"/>
    <mergeCell ref="A369:A374"/>
    <mergeCell ref="F369:G369"/>
    <mergeCell ref="H369:L369"/>
    <mergeCell ref="B370:B372"/>
    <mergeCell ref="C370:C372"/>
    <mergeCell ref="D370:D372"/>
    <mergeCell ref="E370:E372"/>
    <mergeCell ref="F370:G372"/>
    <mergeCell ref="H370:I370"/>
    <mergeCell ref="H371:I372"/>
    <mergeCell ref="A386:A392"/>
    <mergeCell ref="F386:G386"/>
    <mergeCell ref="H386:L386"/>
    <mergeCell ref="B387:B390"/>
    <mergeCell ref="C387:C390"/>
    <mergeCell ref="A381:A385"/>
    <mergeCell ref="F381:G381"/>
    <mergeCell ref="H381:L381"/>
    <mergeCell ref="B382:B383"/>
    <mergeCell ref="C382:C383"/>
    <mergeCell ref="D382:D383"/>
    <mergeCell ref="E382:E383"/>
    <mergeCell ref="F382:G383"/>
    <mergeCell ref="H382:I382"/>
    <mergeCell ref="H383:I383"/>
    <mergeCell ref="J377:J378"/>
    <mergeCell ref="K377:K378"/>
    <mergeCell ref="L377:L378"/>
    <mergeCell ref="F379:G380"/>
    <mergeCell ref="H379:I380"/>
    <mergeCell ref="J379:J380"/>
    <mergeCell ref="K379:K380"/>
    <mergeCell ref="L379:L380"/>
    <mergeCell ref="A375:A380"/>
    <mergeCell ref="F375:G375"/>
    <mergeCell ref="H375:L375"/>
    <mergeCell ref="B376:B378"/>
    <mergeCell ref="C376:C378"/>
    <mergeCell ref="D376:D378"/>
    <mergeCell ref="E376:E378"/>
    <mergeCell ref="F376:G378"/>
    <mergeCell ref="H376:I376"/>
    <mergeCell ref="K388:K390"/>
    <mergeCell ref="L388:L390"/>
    <mergeCell ref="F391:G392"/>
    <mergeCell ref="H391:I392"/>
    <mergeCell ref="J391:J392"/>
    <mergeCell ref="K391:K392"/>
    <mergeCell ref="L391:L392"/>
    <mergeCell ref="D387:D390"/>
    <mergeCell ref="E387:E390"/>
    <mergeCell ref="F387:G390"/>
    <mergeCell ref="H387:I387"/>
    <mergeCell ref="H388:I390"/>
    <mergeCell ref="J388:J390"/>
    <mergeCell ref="F384:G385"/>
    <mergeCell ref="H384:I385"/>
    <mergeCell ref="J384:J385"/>
    <mergeCell ref="K384:K385"/>
    <mergeCell ref="L384:L385"/>
    <mergeCell ref="J395:J396"/>
    <mergeCell ref="K395:K396"/>
    <mergeCell ref="L395:L396"/>
    <mergeCell ref="F397:G398"/>
    <mergeCell ref="H397:I398"/>
    <mergeCell ref="J397:J398"/>
    <mergeCell ref="K397:K398"/>
    <mergeCell ref="L397:L398"/>
    <mergeCell ref="A393:A398"/>
    <mergeCell ref="F393:G393"/>
    <mergeCell ref="H393:L393"/>
    <mergeCell ref="B394:B396"/>
    <mergeCell ref="C394:C396"/>
    <mergeCell ref="D394:D396"/>
    <mergeCell ref="E394:E396"/>
    <mergeCell ref="F394:G396"/>
    <mergeCell ref="H394:I394"/>
    <mergeCell ref="H395:I396"/>
    <mergeCell ref="J401:J402"/>
    <mergeCell ref="K401:K402"/>
    <mergeCell ref="L401:L402"/>
    <mergeCell ref="F403:G404"/>
    <mergeCell ref="H403:I404"/>
    <mergeCell ref="J403:J404"/>
    <mergeCell ref="K403:K404"/>
    <mergeCell ref="L403:L404"/>
    <mergeCell ref="A399:A404"/>
    <mergeCell ref="F399:G399"/>
    <mergeCell ref="H399:L399"/>
    <mergeCell ref="B400:B402"/>
    <mergeCell ref="C400:C402"/>
    <mergeCell ref="D400:D402"/>
    <mergeCell ref="E400:E402"/>
    <mergeCell ref="F400:G402"/>
    <mergeCell ref="H400:I400"/>
    <mergeCell ref="H401:I402"/>
    <mergeCell ref="J407:J408"/>
    <mergeCell ref="K407:K408"/>
    <mergeCell ref="L407:L408"/>
    <mergeCell ref="F409:G410"/>
    <mergeCell ref="H409:I410"/>
    <mergeCell ref="J409:J410"/>
    <mergeCell ref="K409:K410"/>
    <mergeCell ref="L409:L410"/>
    <mergeCell ref="A405:A410"/>
    <mergeCell ref="F405:G405"/>
    <mergeCell ref="H405:L405"/>
    <mergeCell ref="B406:B408"/>
    <mergeCell ref="C406:C408"/>
    <mergeCell ref="D406:D408"/>
    <mergeCell ref="E406:E408"/>
    <mergeCell ref="F406:G408"/>
    <mergeCell ref="H406:I406"/>
    <mergeCell ref="H407:I408"/>
    <mergeCell ref="J413:J414"/>
    <mergeCell ref="K413:K414"/>
    <mergeCell ref="L413:L414"/>
    <mergeCell ref="F415:G416"/>
    <mergeCell ref="H415:I416"/>
    <mergeCell ref="J415:J416"/>
    <mergeCell ref="K415:K416"/>
    <mergeCell ref="L415:L416"/>
    <mergeCell ref="A411:A416"/>
    <mergeCell ref="F411:G411"/>
    <mergeCell ref="H411:L411"/>
    <mergeCell ref="B412:B414"/>
    <mergeCell ref="C412:C414"/>
    <mergeCell ref="D412:D414"/>
    <mergeCell ref="E412:E414"/>
    <mergeCell ref="F412:G414"/>
    <mergeCell ref="H412:I412"/>
    <mergeCell ref="H413:I414"/>
    <mergeCell ref="F420:G421"/>
    <mergeCell ref="H420:I421"/>
    <mergeCell ref="J420:J421"/>
    <mergeCell ref="K420:K421"/>
    <mergeCell ref="L420:L421"/>
    <mergeCell ref="A422:A427"/>
    <mergeCell ref="F422:G422"/>
    <mergeCell ref="H422:L422"/>
    <mergeCell ref="B423:B425"/>
    <mergeCell ref="C423:C425"/>
    <mergeCell ref="A417:A421"/>
    <mergeCell ref="F417:G417"/>
    <mergeCell ref="H417:L417"/>
    <mergeCell ref="B418:B419"/>
    <mergeCell ref="C418:C419"/>
    <mergeCell ref="D418:D419"/>
    <mergeCell ref="E418:E419"/>
    <mergeCell ref="F418:G419"/>
    <mergeCell ref="H418:I418"/>
    <mergeCell ref="H419:I419"/>
    <mergeCell ref="A428:A432"/>
    <mergeCell ref="F428:G428"/>
    <mergeCell ref="H428:L428"/>
    <mergeCell ref="B429:B430"/>
    <mergeCell ref="C429:C430"/>
    <mergeCell ref="D429:D430"/>
    <mergeCell ref="E429:E430"/>
    <mergeCell ref="F429:G430"/>
    <mergeCell ref="H429:I429"/>
    <mergeCell ref="H430:I430"/>
    <mergeCell ref="K424:K425"/>
    <mergeCell ref="L424:L425"/>
    <mergeCell ref="F426:G427"/>
    <mergeCell ref="H426:I427"/>
    <mergeCell ref="J426:J427"/>
    <mergeCell ref="K426:K427"/>
    <mergeCell ref="L426:L427"/>
    <mergeCell ref="D423:D425"/>
    <mergeCell ref="E423:E425"/>
    <mergeCell ref="F423:G425"/>
    <mergeCell ref="H423:I423"/>
    <mergeCell ref="H424:I425"/>
    <mergeCell ref="J424:J425"/>
    <mergeCell ref="H446:I446"/>
    <mergeCell ref="D434:D435"/>
    <mergeCell ref="E434:E435"/>
    <mergeCell ref="F434:G435"/>
    <mergeCell ref="H434:I434"/>
    <mergeCell ref="H435:I435"/>
    <mergeCell ref="F436:G437"/>
    <mergeCell ref="H436:I437"/>
    <mergeCell ref="F431:G432"/>
    <mergeCell ref="H431:I432"/>
    <mergeCell ref="J431:J432"/>
    <mergeCell ref="K431:K432"/>
    <mergeCell ref="L431:L432"/>
    <mergeCell ref="F433:G433"/>
    <mergeCell ref="H433:L433"/>
    <mergeCell ref="F439:G442"/>
    <mergeCell ref="H439:I439"/>
    <mergeCell ref="H440:I442"/>
    <mergeCell ref="J440:J442"/>
    <mergeCell ref="K440:K442"/>
    <mergeCell ref="L440:L442"/>
    <mergeCell ref="J436:J437"/>
    <mergeCell ref="K436:K437"/>
    <mergeCell ref="L436:L437"/>
    <mergeCell ref="A438:A444"/>
    <mergeCell ref="F438:G438"/>
    <mergeCell ref="H438:L438"/>
    <mergeCell ref="B439:B442"/>
    <mergeCell ref="C439:C442"/>
    <mergeCell ref="D439:D442"/>
    <mergeCell ref="E439:E442"/>
    <mergeCell ref="K447:K449"/>
    <mergeCell ref="L447:L449"/>
    <mergeCell ref="A433:A437"/>
    <mergeCell ref="B434:B435"/>
    <mergeCell ref="C434:C435"/>
    <mergeCell ref="H447:I449"/>
    <mergeCell ref="J447:J449"/>
    <mergeCell ref="F443:G444"/>
    <mergeCell ref="H443:I444"/>
    <mergeCell ref="J443:J444"/>
    <mergeCell ref="K443:K444"/>
    <mergeCell ref="L443:L444"/>
    <mergeCell ref="A445:A451"/>
    <mergeCell ref="F445:G445"/>
    <mergeCell ref="H445:L445"/>
    <mergeCell ref="B446:B449"/>
    <mergeCell ref="C446:C449"/>
    <mergeCell ref="F450:G451"/>
    <mergeCell ref="H450:I451"/>
    <mergeCell ref="J450:J451"/>
    <mergeCell ref="K450:K451"/>
    <mergeCell ref="L450:L451"/>
    <mergeCell ref="D446:D449"/>
    <mergeCell ref="E446:E449"/>
    <mergeCell ref="F446:G449"/>
    <mergeCell ref="J454:J456"/>
    <mergeCell ref="K454:K456"/>
    <mergeCell ref="L454:L456"/>
    <mergeCell ref="F457:G458"/>
    <mergeCell ref="H457:I458"/>
    <mergeCell ref="J457:J458"/>
    <mergeCell ref="K457:K458"/>
    <mergeCell ref="L457:L458"/>
    <mergeCell ref="A452:A458"/>
    <mergeCell ref="F452:G452"/>
    <mergeCell ref="H452:L452"/>
    <mergeCell ref="B453:B456"/>
    <mergeCell ref="C453:C456"/>
    <mergeCell ref="D453:D456"/>
    <mergeCell ref="E453:E456"/>
    <mergeCell ref="F453:G456"/>
    <mergeCell ref="H453:I453"/>
    <mergeCell ref="H454:I456"/>
    <mergeCell ref="F462:G463"/>
    <mergeCell ref="H462:I463"/>
    <mergeCell ref="J462:J463"/>
    <mergeCell ref="K462:K463"/>
    <mergeCell ref="L462:L463"/>
    <mergeCell ref="A464:A468"/>
    <mergeCell ref="F464:G464"/>
    <mergeCell ref="H464:L464"/>
    <mergeCell ref="B465:B466"/>
    <mergeCell ref="C465:C466"/>
    <mergeCell ref="A459:A463"/>
    <mergeCell ref="F459:G459"/>
    <mergeCell ref="H459:L459"/>
    <mergeCell ref="B460:B461"/>
    <mergeCell ref="C460:C461"/>
    <mergeCell ref="D460:D461"/>
    <mergeCell ref="E460:E461"/>
    <mergeCell ref="F460:G461"/>
    <mergeCell ref="H460:I460"/>
    <mergeCell ref="H461:I461"/>
    <mergeCell ref="F470:G472"/>
    <mergeCell ref="H470:I470"/>
    <mergeCell ref="H471:I472"/>
    <mergeCell ref="J471:J472"/>
    <mergeCell ref="K471:K472"/>
    <mergeCell ref="L471:L472"/>
    <mergeCell ref="J467:J468"/>
    <mergeCell ref="K467:K468"/>
    <mergeCell ref="L467:L468"/>
    <mergeCell ref="A469:A474"/>
    <mergeCell ref="F469:G469"/>
    <mergeCell ref="H469:L469"/>
    <mergeCell ref="B470:B472"/>
    <mergeCell ref="C470:C472"/>
    <mergeCell ref="D470:D472"/>
    <mergeCell ref="E470:E472"/>
    <mergeCell ref="D465:D466"/>
    <mergeCell ref="E465:E466"/>
    <mergeCell ref="F465:G466"/>
    <mergeCell ref="H465:I465"/>
    <mergeCell ref="H466:I466"/>
    <mergeCell ref="F467:G468"/>
    <mergeCell ref="H467:I468"/>
    <mergeCell ref="D476:D477"/>
    <mergeCell ref="E476:E477"/>
    <mergeCell ref="F476:G477"/>
    <mergeCell ref="H476:I476"/>
    <mergeCell ref="H477:I477"/>
    <mergeCell ref="F478:G479"/>
    <mergeCell ref="H478:I479"/>
    <mergeCell ref="F473:G474"/>
    <mergeCell ref="H473:I474"/>
    <mergeCell ref="J473:J474"/>
    <mergeCell ref="K473:K474"/>
    <mergeCell ref="L473:L474"/>
    <mergeCell ref="A475:A479"/>
    <mergeCell ref="F475:G475"/>
    <mergeCell ref="H475:L475"/>
    <mergeCell ref="B476:B477"/>
    <mergeCell ref="C476:C477"/>
    <mergeCell ref="F484:G485"/>
    <mergeCell ref="H484:I485"/>
    <mergeCell ref="J484:J485"/>
    <mergeCell ref="K484:K485"/>
    <mergeCell ref="L484:L485"/>
    <mergeCell ref="A486:A490"/>
    <mergeCell ref="F486:G486"/>
    <mergeCell ref="H486:L486"/>
    <mergeCell ref="B487:B488"/>
    <mergeCell ref="C487:C488"/>
    <mergeCell ref="F481:G483"/>
    <mergeCell ref="H481:I481"/>
    <mergeCell ref="H482:I483"/>
    <mergeCell ref="J482:J483"/>
    <mergeCell ref="K482:K483"/>
    <mergeCell ref="L482:L483"/>
    <mergeCell ref="J478:J479"/>
    <mergeCell ref="K478:K479"/>
    <mergeCell ref="L478:L479"/>
    <mergeCell ref="A480:A485"/>
    <mergeCell ref="F480:G480"/>
    <mergeCell ref="H480:L480"/>
    <mergeCell ref="B481:B483"/>
    <mergeCell ref="C481:C483"/>
    <mergeCell ref="D481:D483"/>
    <mergeCell ref="E481:E483"/>
    <mergeCell ref="F492:G494"/>
    <mergeCell ref="H492:I492"/>
    <mergeCell ref="H493:I494"/>
    <mergeCell ref="J493:J494"/>
    <mergeCell ref="K493:K494"/>
    <mergeCell ref="L493:L494"/>
    <mergeCell ref="J489:J490"/>
    <mergeCell ref="K489:K490"/>
    <mergeCell ref="L489:L490"/>
    <mergeCell ref="A491:A496"/>
    <mergeCell ref="F491:G491"/>
    <mergeCell ref="H491:L491"/>
    <mergeCell ref="B492:B494"/>
    <mergeCell ref="C492:C494"/>
    <mergeCell ref="D492:D494"/>
    <mergeCell ref="E492:E494"/>
    <mergeCell ref="D487:D488"/>
    <mergeCell ref="E487:E488"/>
    <mergeCell ref="F487:G488"/>
    <mergeCell ref="H487:I487"/>
    <mergeCell ref="H488:I488"/>
    <mergeCell ref="F489:G490"/>
    <mergeCell ref="H489:I490"/>
    <mergeCell ref="D498:D499"/>
    <mergeCell ref="E498:E499"/>
    <mergeCell ref="F498:G499"/>
    <mergeCell ref="H498:I498"/>
    <mergeCell ref="H499:I499"/>
    <mergeCell ref="F500:G501"/>
    <mergeCell ref="H500:I501"/>
    <mergeCell ref="F495:G496"/>
    <mergeCell ref="H495:I496"/>
    <mergeCell ref="J495:J496"/>
    <mergeCell ref="K495:K496"/>
    <mergeCell ref="L495:L496"/>
    <mergeCell ref="A497:A501"/>
    <mergeCell ref="F497:G497"/>
    <mergeCell ref="H497:L497"/>
    <mergeCell ref="B498:B499"/>
    <mergeCell ref="C498:C499"/>
    <mergeCell ref="K505:K506"/>
    <mergeCell ref="L505:L506"/>
    <mergeCell ref="A507:A511"/>
    <mergeCell ref="F507:G507"/>
    <mergeCell ref="H507:L507"/>
    <mergeCell ref="B508:B509"/>
    <mergeCell ref="C508:C509"/>
    <mergeCell ref="D508:D509"/>
    <mergeCell ref="E508:E509"/>
    <mergeCell ref="F508:G509"/>
    <mergeCell ref="F503:G504"/>
    <mergeCell ref="H503:I503"/>
    <mergeCell ref="H504:I504"/>
    <mergeCell ref="F505:G506"/>
    <mergeCell ref="H505:I506"/>
    <mergeCell ref="J505:J506"/>
    <mergeCell ref="J500:J501"/>
    <mergeCell ref="K500:K501"/>
    <mergeCell ref="L500:L501"/>
    <mergeCell ref="A502:A506"/>
    <mergeCell ref="F502:G502"/>
    <mergeCell ref="H502:L502"/>
    <mergeCell ref="B503:B504"/>
    <mergeCell ref="C503:C504"/>
    <mergeCell ref="D503:D504"/>
    <mergeCell ref="E503:E504"/>
    <mergeCell ref="H514:I514"/>
    <mergeCell ref="F515:G516"/>
    <mergeCell ref="H515:I516"/>
    <mergeCell ref="J515:J516"/>
    <mergeCell ref="K515:K516"/>
    <mergeCell ref="L515:L516"/>
    <mergeCell ref="L510:L511"/>
    <mergeCell ref="A512:A516"/>
    <mergeCell ref="F512:G512"/>
    <mergeCell ref="H512:L512"/>
    <mergeCell ref="B513:B514"/>
    <mergeCell ref="C513:C514"/>
    <mergeCell ref="D513:D514"/>
    <mergeCell ref="E513:E514"/>
    <mergeCell ref="F513:G514"/>
    <mergeCell ref="H513:I513"/>
    <mergeCell ref="H508:I508"/>
    <mergeCell ref="H509:I509"/>
    <mergeCell ref="F510:G511"/>
    <mergeCell ref="H510:I511"/>
    <mergeCell ref="J510:J511"/>
    <mergeCell ref="K510:K511"/>
    <mergeCell ref="D523:D524"/>
    <mergeCell ref="E523:E524"/>
    <mergeCell ref="F523:G524"/>
    <mergeCell ref="H523:I523"/>
    <mergeCell ref="H524:I524"/>
    <mergeCell ref="F525:G526"/>
    <mergeCell ref="H525:I526"/>
    <mergeCell ref="F520:G521"/>
    <mergeCell ref="H520:I521"/>
    <mergeCell ref="J520:J521"/>
    <mergeCell ref="K520:K521"/>
    <mergeCell ref="L520:L521"/>
    <mergeCell ref="A522:A526"/>
    <mergeCell ref="F522:G522"/>
    <mergeCell ref="H522:L522"/>
    <mergeCell ref="B523:B524"/>
    <mergeCell ref="C523:C524"/>
    <mergeCell ref="A517:A521"/>
    <mergeCell ref="F517:G517"/>
    <mergeCell ref="H517:L517"/>
    <mergeCell ref="B518:B519"/>
    <mergeCell ref="C518:C519"/>
    <mergeCell ref="D518:D519"/>
    <mergeCell ref="E518:E519"/>
    <mergeCell ref="F518:G519"/>
    <mergeCell ref="H518:I518"/>
    <mergeCell ref="H519:I519"/>
    <mergeCell ref="K530:K531"/>
    <mergeCell ref="L530:L531"/>
    <mergeCell ref="A532:A536"/>
    <mergeCell ref="F532:G532"/>
    <mergeCell ref="H532:L532"/>
    <mergeCell ref="B533:B534"/>
    <mergeCell ref="C533:C534"/>
    <mergeCell ref="D533:D534"/>
    <mergeCell ref="E533:E534"/>
    <mergeCell ref="F533:G534"/>
    <mergeCell ref="F528:G529"/>
    <mergeCell ref="H528:I528"/>
    <mergeCell ref="H529:I529"/>
    <mergeCell ref="F530:G531"/>
    <mergeCell ref="H530:I531"/>
    <mergeCell ref="J530:J531"/>
    <mergeCell ref="J525:J526"/>
    <mergeCell ref="K525:K526"/>
    <mergeCell ref="L525:L526"/>
    <mergeCell ref="A527:A531"/>
    <mergeCell ref="F527:G527"/>
    <mergeCell ref="H527:L527"/>
    <mergeCell ref="B528:B529"/>
    <mergeCell ref="C528:C529"/>
    <mergeCell ref="D528:D529"/>
    <mergeCell ref="E528:E529"/>
    <mergeCell ref="H539:I539"/>
    <mergeCell ref="F540:G541"/>
    <mergeCell ref="H540:I541"/>
    <mergeCell ref="J540:J541"/>
    <mergeCell ref="K540:K541"/>
    <mergeCell ref="L540:L541"/>
    <mergeCell ref="L535:L536"/>
    <mergeCell ref="A537:A541"/>
    <mergeCell ref="F537:G537"/>
    <mergeCell ref="H537:L537"/>
    <mergeCell ref="B538:B539"/>
    <mergeCell ref="C538:C539"/>
    <mergeCell ref="D538:D539"/>
    <mergeCell ref="E538:E539"/>
    <mergeCell ref="F538:G539"/>
    <mergeCell ref="H538:I538"/>
    <mergeCell ref="H533:I533"/>
    <mergeCell ref="H534:I534"/>
    <mergeCell ref="F535:G536"/>
    <mergeCell ref="H535:I536"/>
    <mergeCell ref="J535:J536"/>
    <mergeCell ref="K535:K536"/>
    <mergeCell ref="D548:D549"/>
    <mergeCell ref="E548:E549"/>
    <mergeCell ref="F548:G549"/>
    <mergeCell ref="H548:I548"/>
    <mergeCell ref="H549:I549"/>
    <mergeCell ref="F550:G551"/>
    <mergeCell ref="H550:I551"/>
    <mergeCell ref="F545:G546"/>
    <mergeCell ref="H545:I546"/>
    <mergeCell ref="J545:J546"/>
    <mergeCell ref="K545:K546"/>
    <mergeCell ref="L545:L546"/>
    <mergeCell ref="A547:A551"/>
    <mergeCell ref="F547:G547"/>
    <mergeCell ref="H547:L547"/>
    <mergeCell ref="B548:B549"/>
    <mergeCell ref="C548:C549"/>
    <mergeCell ref="A542:A546"/>
    <mergeCell ref="F542:G542"/>
    <mergeCell ref="H542:L542"/>
    <mergeCell ref="B543:B544"/>
    <mergeCell ref="C543:C544"/>
    <mergeCell ref="D543:D544"/>
    <mergeCell ref="E543:E544"/>
    <mergeCell ref="F543:G544"/>
    <mergeCell ref="H543:I543"/>
    <mergeCell ref="H544:I544"/>
    <mergeCell ref="K555:K556"/>
    <mergeCell ref="L555:L556"/>
    <mergeCell ref="F553:G554"/>
    <mergeCell ref="H553:I553"/>
    <mergeCell ref="H554:I554"/>
    <mergeCell ref="F555:G556"/>
    <mergeCell ref="H555:I556"/>
    <mergeCell ref="J555:J556"/>
    <mergeCell ref="J550:J551"/>
    <mergeCell ref="K550:K551"/>
    <mergeCell ref="L550:L551"/>
    <mergeCell ref="A552:A556"/>
    <mergeCell ref="F552:G552"/>
    <mergeCell ref="H552:L552"/>
    <mergeCell ref="B553:B554"/>
    <mergeCell ref="C553:C554"/>
    <mergeCell ref="D553:D554"/>
    <mergeCell ref="E553:E554"/>
  </mergeCell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L110"/>
  <sheetViews>
    <sheetView workbookViewId="0">
      <selection activeCell="C9" sqref="C9"/>
    </sheetView>
  </sheetViews>
  <sheetFormatPr defaultRowHeight="13.2" x14ac:dyDescent="0.25"/>
  <cols>
    <col min="1" max="1" width="5" customWidth="1"/>
    <col min="2" max="2" width="14.77734375" customWidth="1"/>
    <col min="3" max="3" width="25.77734375" customWidth="1"/>
    <col min="4" max="5" width="17" customWidth="1"/>
    <col min="6" max="6" width="2.88671875" customWidth="1"/>
    <col min="7" max="7" width="12.44140625" customWidth="1"/>
    <col min="8" max="8" width="2.5546875" customWidth="1"/>
    <col min="9" max="9" width="12.44140625" customWidth="1"/>
    <col min="10" max="10" width="12.109375" customWidth="1"/>
    <col min="11" max="11" width="11.44140625" customWidth="1"/>
    <col min="12" max="12" width="10.5546875" customWidth="1"/>
  </cols>
  <sheetData>
    <row r="1" spans="1:12" x14ac:dyDescent="0.25">
      <c r="A1" s="1"/>
      <c r="B1" s="1"/>
      <c r="C1" s="1"/>
      <c r="D1" s="1"/>
      <c r="E1" s="1"/>
      <c r="F1" s="1"/>
      <c r="G1" s="1"/>
      <c r="H1" s="1"/>
      <c r="I1" s="1"/>
      <c r="J1" s="1"/>
      <c r="K1" s="1"/>
      <c r="L1" s="1"/>
    </row>
    <row r="2" spans="1:12" ht="15.75" customHeight="1" x14ac:dyDescent="0.3">
      <c r="A2" s="2"/>
      <c r="B2" s="905" t="s">
        <v>0</v>
      </c>
      <c r="C2" s="905"/>
      <c r="D2" s="905"/>
      <c r="E2" s="905"/>
      <c r="F2" s="905"/>
      <c r="G2" s="905"/>
      <c r="H2" s="905"/>
      <c r="I2" s="905"/>
      <c r="J2" s="905"/>
      <c r="K2" s="905"/>
      <c r="L2" s="905"/>
    </row>
    <row r="3" spans="1:12" x14ac:dyDescent="0.25">
      <c r="A3" s="906"/>
      <c r="B3" s="907" t="s">
        <v>1</v>
      </c>
      <c r="C3" s="907"/>
      <c r="D3" s="907"/>
      <c r="E3" s="907"/>
      <c r="F3" s="907"/>
      <c r="G3" s="907"/>
      <c r="H3" s="907"/>
      <c r="I3" s="907"/>
      <c r="J3" s="3" t="s">
        <v>2</v>
      </c>
      <c r="K3" s="3" t="s">
        <v>3</v>
      </c>
      <c r="L3" s="3" t="s">
        <v>4</v>
      </c>
    </row>
    <row r="4" spans="1:12" x14ac:dyDescent="0.25">
      <c r="A4" s="906"/>
      <c r="B4" s="907"/>
      <c r="C4" s="907"/>
      <c r="D4" s="907"/>
      <c r="E4" s="907"/>
      <c r="F4" s="907"/>
      <c r="G4" s="907"/>
      <c r="H4" s="907"/>
      <c r="I4" s="907"/>
      <c r="J4" s="4">
        <v>21</v>
      </c>
      <c r="K4" s="4">
        <v>21</v>
      </c>
      <c r="L4" s="5" t="s">
        <v>5</v>
      </c>
    </row>
    <row r="5" spans="1:12" ht="12.75" customHeight="1" x14ac:dyDescent="0.25">
      <c r="A5" s="906"/>
      <c r="B5" s="908" t="s">
        <v>6</v>
      </c>
      <c r="C5" s="908"/>
      <c r="D5" s="908"/>
      <c r="E5" s="908"/>
      <c r="F5" s="908"/>
      <c r="G5" s="908"/>
      <c r="H5" s="908"/>
      <c r="I5" s="908"/>
      <c r="J5" s="908"/>
      <c r="K5" s="908"/>
      <c r="L5" s="908"/>
    </row>
    <row r="6" spans="1:12" ht="18" customHeight="1" x14ac:dyDescent="0.3">
      <c r="A6" s="909"/>
      <c r="B6" s="6"/>
      <c r="C6" s="910" t="s">
        <v>7</v>
      </c>
      <c r="D6" s="910"/>
      <c r="E6" s="910"/>
      <c r="F6" s="911"/>
      <c r="G6" s="912" t="s">
        <v>8</v>
      </c>
      <c r="H6" s="7"/>
      <c r="I6" s="912" t="s">
        <v>8</v>
      </c>
      <c r="J6" s="913"/>
      <c r="K6" s="914" t="s">
        <v>9</v>
      </c>
      <c r="L6" s="914"/>
    </row>
    <row r="7" spans="1:12" ht="17.399999999999999" x14ac:dyDescent="0.25">
      <c r="A7" s="909"/>
      <c r="B7" s="8"/>
      <c r="C7" s="915" t="s">
        <v>10</v>
      </c>
      <c r="D7" s="915"/>
      <c r="E7" s="915"/>
      <c r="F7" s="911"/>
      <c r="G7" s="912"/>
      <c r="H7" s="18" t="s">
        <v>32</v>
      </c>
      <c r="I7" s="912"/>
      <c r="J7" s="913"/>
      <c r="K7" s="914"/>
      <c r="L7" s="914"/>
    </row>
    <row r="8" spans="1:12" ht="12.75" customHeight="1" x14ac:dyDescent="0.25">
      <c r="A8" s="909"/>
      <c r="B8" s="9" t="s">
        <v>11</v>
      </c>
      <c r="C8" s="916" t="s">
        <v>5579</v>
      </c>
      <c r="D8" s="916"/>
      <c r="E8" s="916"/>
      <c r="F8" s="911"/>
      <c r="G8" s="912"/>
      <c r="H8" s="10"/>
      <c r="I8" s="912"/>
      <c r="J8" s="913"/>
      <c r="K8" s="914"/>
      <c r="L8" s="914"/>
    </row>
    <row r="9" spans="1:12" ht="48" customHeight="1" x14ac:dyDescent="0.25">
      <c r="A9" s="11" t="s">
        <v>12</v>
      </c>
      <c r="B9" s="11" t="s">
        <v>13</v>
      </c>
      <c r="C9" s="12" t="s">
        <v>14</v>
      </c>
      <c r="D9" s="12" t="s">
        <v>15</v>
      </c>
      <c r="E9" s="12" t="s">
        <v>16</v>
      </c>
      <c r="F9" s="917" t="s">
        <v>17</v>
      </c>
      <c r="G9" s="917"/>
      <c r="H9" s="917" t="s">
        <v>18</v>
      </c>
      <c r="I9" s="917"/>
      <c r="J9" s="12" t="s">
        <v>19</v>
      </c>
      <c r="K9" s="12" t="s">
        <v>20</v>
      </c>
      <c r="L9" s="12" t="s">
        <v>21</v>
      </c>
    </row>
    <row r="10" spans="1:12" ht="24" x14ac:dyDescent="0.25">
      <c r="A10" s="918">
        <v>2001</v>
      </c>
      <c r="B10" s="9" t="s">
        <v>22</v>
      </c>
      <c r="C10" s="13" t="s">
        <v>23</v>
      </c>
      <c r="D10" s="13" t="s">
        <v>24</v>
      </c>
      <c r="E10" s="13" t="s">
        <v>25</v>
      </c>
      <c r="F10" s="919" t="s">
        <v>17</v>
      </c>
      <c r="G10" s="919"/>
      <c r="H10" s="920"/>
      <c r="I10" s="920"/>
      <c r="J10" s="920"/>
      <c r="K10" s="920"/>
      <c r="L10" s="920"/>
    </row>
    <row r="11" spans="1:12" x14ac:dyDescent="0.25">
      <c r="A11" s="918"/>
      <c r="B11" s="921" t="s">
        <v>5537</v>
      </c>
      <c r="C11" s="922" t="s">
        <v>5538</v>
      </c>
      <c r="D11" s="923">
        <v>43729</v>
      </c>
      <c r="E11" s="921" t="s">
        <v>217</v>
      </c>
      <c r="F11" s="921" t="s">
        <v>218</v>
      </c>
      <c r="G11" s="921"/>
      <c r="H11" s="924" t="s">
        <v>30</v>
      </c>
      <c r="I11" s="924"/>
      <c r="J11" s="14" t="s">
        <v>31</v>
      </c>
      <c r="K11" s="14" t="s">
        <v>32</v>
      </c>
      <c r="L11" s="16">
        <v>588</v>
      </c>
    </row>
    <row r="12" spans="1:12" x14ac:dyDescent="0.25">
      <c r="A12" s="918"/>
      <c r="B12" s="921"/>
      <c r="C12" s="922"/>
      <c r="D12" s="923"/>
      <c r="E12" s="921"/>
      <c r="F12" s="921"/>
      <c r="G12" s="921"/>
      <c r="H12" s="924" t="s">
        <v>33</v>
      </c>
      <c r="I12" s="924"/>
      <c r="J12" s="14" t="s">
        <v>31</v>
      </c>
      <c r="K12" s="14" t="s">
        <v>32</v>
      </c>
      <c r="L12" s="16">
        <v>128</v>
      </c>
    </row>
    <row r="13" spans="1:12" ht="24" x14ac:dyDescent="0.25">
      <c r="A13" s="918"/>
      <c r="B13" s="9" t="s">
        <v>34</v>
      </c>
      <c r="C13" s="13" t="s">
        <v>35</v>
      </c>
      <c r="D13" s="13" t="s">
        <v>36</v>
      </c>
      <c r="E13" s="13" t="s">
        <v>37</v>
      </c>
      <c r="F13" s="920"/>
      <c r="G13" s="920"/>
      <c r="H13" s="924" t="s">
        <v>38</v>
      </c>
      <c r="I13" s="924"/>
      <c r="J13" s="921" t="s">
        <v>31</v>
      </c>
      <c r="K13" s="921" t="s">
        <v>31</v>
      </c>
      <c r="L13" s="925">
        <v>0</v>
      </c>
    </row>
    <row r="14" spans="1:12" ht="22.8" x14ac:dyDescent="0.25">
      <c r="A14" s="918"/>
      <c r="B14" s="14" t="s">
        <v>105</v>
      </c>
      <c r="C14" s="14" t="s">
        <v>218</v>
      </c>
      <c r="D14" s="15">
        <v>43738</v>
      </c>
      <c r="E14" s="14" t="s">
        <v>2791</v>
      </c>
      <c r="F14" s="920"/>
      <c r="G14" s="920"/>
      <c r="H14" s="924"/>
      <c r="I14" s="924"/>
      <c r="J14" s="921"/>
      <c r="K14" s="921"/>
      <c r="L14" s="925"/>
    </row>
    <row r="15" spans="1:12" ht="24" x14ac:dyDescent="0.25">
      <c r="A15" s="918">
        <v>2002</v>
      </c>
      <c r="B15" s="9" t="s">
        <v>22</v>
      </c>
      <c r="C15" s="13" t="s">
        <v>23</v>
      </c>
      <c r="D15" s="13" t="s">
        <v>24</v>
      </c>
      <c r="E15" s="13" t="s">
        <v>25</v>
      </c>
      <c r="F15" s="919" t="s">
        <v>17</v>
      </c>
      <c r="G15" s="919"/>
      <c r="H15" s="920"/>
      <c r="I15" s="920"/>
      <c r="J15" s="920"/>
      <c r="K15" s="920"/>
      <c r="L15" s="920"/>
    </row>
    <row r="16" spans="1:12" x14ac:dyDescent="0.25">
      <c r="A16" s="918"/>
      <c r="B16" s="921" t="s">
        <v>5539</v>
      </c>
      <c r="C16" s="921" t="s">
        <v>5540</v>
      </c>
      <c r="D16" s="923">
        <v>43629</v>
      </c>
      <c r="E16" s="921" t="s">
        <v>548</v>
      </c>
      <c r="F16" s="921" t="s">
        <v>549</v>
      </c>
      <c r="G16" s="921"/>
      <c r="H16" s="924" t="s">
        <v>30</v>
      </c>
      <c r="I16" s="924"/>
      <c r="J16" s="14" t="s">
        <v>31</v>
      </c>
      <c r="K16" s="14" t="s">
        <v>32</v>
      </c>
      <c r="L16" s="16">
        <v>348</v>
      </c>
    </row>
    <row r="17" spans="1:12" x14ac:dyDescent="0.25">
      <c r="A17" s="918"/>
      <c r="B17" s="921"/>
      <c r="C17" s="921"/>
      <c r="D17" s="923"/>
      <c r="E17" s="921"/>
      <c r="F17" s="921"/>
      <c r="G17" s="921"/>
      <c r="H17" s="924" t="s">
        <v>33</v>
      </c>
      <c r="I17" s="924"/>
      <c r="J17" s="14" t="s">
        <v>31</v>
      </c>
      <c r="K17" s="14" t="s">
        <v>31</v>
      </c>
      <c r="L17" s="16">
        <v>0</v>
      </c>
    </row>
    <row r="18" spans="1:12" ht="24" x14ac:dyDescent="0.25">
      <c r="A18" s="918"/>
      <c r="B18" s="9" t="s">
        <v>34</v>
      </c>
      <c r="C18" s="13" t="s">
        <v>35</v>
      </c>
      <c r="D18" s="13" t="s">
        <v>36</v>
      </c>
      <c r="E18" s="13" t="s">
        <v>37</v>
      </c>
      <c r="F18" s="920"/>
      <c r="G18" s="920"/>
      <c r="H18" s="924" t="s">
        <v>38</v>
      </c>
      <c r="I18" s="924"/>
      <c r="J18" s="921" t="s">
        <v>31</v>
      </c>
      <c r="K18" s="921" t="s">
        <v>31</v>
      </c>
      <c r="L18" s="925">
        <v>0</v>
      </c>
    </row>
    <row r="19" spans="1:12" ht="22.8" x14ac:dyDescent="0.25">
      <c r="A19" s="918"/>
      <c r="B19" s="14" t="s">
        <v>5541</v>
      </c>
      <c r="C19" s="14" t="s">
        <v>549</v>
      </c>
      <c r="D19" s="15">
        <v>43631</v>
      </c>
      <c r="E19" s="14" t="s">
        <v>1200</v>
      </c>
      <c r="F19" s="920"/>
      <c r="G19" s="920"/>
      <c r="H19" s="924"/>
      <c r="I19" s="924"/>
      <c r="J19" s="921"/>
      <c r="K19" s="921"/>
      <c r="L19" s="925"/>
    </row>
    <row r="20" spans="1:12" ht="24" x14ac:dyDescent="0.25">
      <c r="A20" s="918">
        <v>2003</v>
      </c>
      <c r="B20" s="9" t="s">
        <v>22</v>
      </c>
      <c r="C20" s="13" t="s">
        <v>23</v>
      </c>
      <c r="D20" s="13" t="s">
        <v>24</v>
      </c>
      <c r="E20" s="13" t="s">
        <v>25</v>
      </c>
      <c r="F20" s="919" t="s">
        <v>17</v>
      </c>
      <c r="G20" s="919"/>
      <c r="H20" s="920"/>
      <c r="I20" s="920"/>
      <c r="J20" s="920"/>
      <c r="K20" s="920"/>
      <c r="L20" s="920"/>
    </row>
    <row r="21" spans="1:12" x14ac:dyDescent="0.25">
      <c r="A21" s="918"/>
      <c r="B21" s="921" t="s">
        <v>5542</v>
      </c>
      <c r="C21" s="922" t="s">
        <v>5543</v>
      </c>
      <c r="D21" s="923">
        <v>43612</v>
      </c>
      <c r="E21" s="921" t="s">
        <v>1528</v>
      </c>
      <c r="F21" s="921" t="s">
        <v>1529</v>
      </c>
      <c r="G21" s="921"/>
      <c r="H21" s="924" t="s">
        <v>30</v>
      </c>
      <c r="I21" s="924"/>
      <c r="J21" s="14" t="s">
        <v>31</v>
      </c>
      <c r="K21" s="14" t="s">
        <v>31</v>
      </c>
      <c r="L21" s="16">
        <v>0</v>
      </c>
    </row>
    <row r="22" spans="1:12" x14ac:dyDescent="0.25">
      <c r="A22" s="918"/>
      <c r="B22" s="921"/>
      <c r="C22" s="922"/>
      <c r="D22" s="923"/>
      <c r="E22" s="921"/>
      <c r="F22" s="921"/>
      <c r="G22" s="921"/>
      <c r="H22" s="924" t="s">
        <v>33</v>
      </c>
      <c r="I22" s="924"/>
      <c r="J22" s="14" t="s">
        <v>31</v>
      </c>
      <c r="K22" s="14" t="s">
        <v>31</v>
      </c>
      <c r="L22" s="16">
        <v>0</v>
      </c>
    </row>
    <row r="23" spans="1:12" ht="24" x14ac:dyDescent="0.25">
      <c r="A23" s="918"/>
      <c r="B23" s="9" t="s">
        <v>34</v>
      </c>
      <c r="C23" s="13" t="s">
        <v>35</v>
      </c>
      <c r="D23" s="13" t="s">
        <v>36</v>
      </c>
      <c r="E23" s="13" t="s">
        <v>37</v>
      </c>
      <c r="F23" s="920"/>
      <c r="G23" s="920"/>
      <c r="H23" s="924" t="s">
        <v>38</v>
      </c>
      <c r="I23" s="924"/>
      <c r="J23" s="921" t="s">
        <v>31</v>
      </c>
      <c r="K23" s="921" t="s">
        <v>32</v>
      </c>
      <c r="L23" s="925">
        <v>325</v>
      </c>
    </row>
    <row r="24" spans="1:12" ht="22.8" x14ac:dyDescent="0.25">
      <c r="A24" s="918"/>
      <c r="B24" s="14" t="s">
        <v>702</v>
      </c>
      <c r="C24" s="14" t="s">
        <v>1529</v>
      </c>
      <c r="D24" s="15">
        <v>43616</v>
      </c>
      <c r="E24" s="14" t="s">
        <v>1530</v>
      </c>
      <c r="F24" s="920"/>
      <c r="G24" s="920"/>
      <c r="H24" s="924"/>
      <c r="I24" s="924"/>
      <c r="J24" s="921"/>
      <c r="K24" s="921"/>
      <c r="L24" s="925"/>
    </row>
    <row r="25" spans="1:12" ht="24" x14ac:dyDescent="0.25">
      <c r="A25" s="918">
        <v>2004</v>
      </c>
      <c r="B25" s="9" t="s">
        <v>22</v>
      </c>
      <c r="C25" s="13" t="s">
        <v>23</v>
      </c>
      <c r="D25" s="13" t="s">
        <v>24</v>
      </c>
      <c r="E25" s="13" t="s">
        <v>25</v>
      </c>
      <c r="F25" s="919" t="s">
        <v>17</v>
      </c>
      <c r="G25" s="919"/>
      <c r="H25" s="920"/>
      <c r="I25" s="920"/>
      <c r="J25" s="920"/>
      <c r="K25" s="920"/>
      <c r="L25" s="920"/>
    </row>
    <row r="26" spans="1:12" x14ac:dyDescent="0.25">
      <c r="A26" s="918"/>
      <c r="B26" s="921" t="s">
        <v>5542</v>
      </c>
      <c r="C26" s="922" t="s">
        <v>5544</v>
      </c>
      <c r="D26" s="923">
        <v>43656</v>
      </c>
      <c r="E26" s="921" t="s">
        <v>43</v>
      </c>
      <c r="F26" s="921" t="s">
        <v>5545</v>
      </c>
      <c r="G26" s="921"/>
      <c r="H26" s="924" t="s">
        <v>30</v>
      </c>
      <c r="I26" s="924"/>
      <c r="J26" s="14" t="s">
        <v>31</v>
      </c>
      <c r="K26" s="14" t="s">
        <v>32</v>
      </c>
      <c r="L26" s="16">
        <v>457.04</v>
      </c>
    </row>
    <row r="27" spans="1:12" x14ac:dyDescent="0.25">
      <c r="A27" s="918"/>
      <c r="B27" s="921"/>
      <c r="C27" s="922"/>
      <c r="D27" s="923"/>
      <c r="E27" s="921"/>
      <c r="F27" s="921"/>
      <c r="G27" s="921"/>
      <c r="H27" s="924" t="s">
        <v>33</v>
      </c>
      <c r="I27" s="924"/>
      <c r="J27" s="921" t="s">
        <v>31</v>
      </c>
      <c r="K27" s="921" t="s">
        <v>32</v>
      </c>
      <c r="L27" s="925">
        <v>2022.91</v>
      </c>
    </row>
    <row r="28" spans="1:12" x14ac:dyDescent="0.25">
      <c r="A28" s="918"/>
      <c r="B28" s="921"/>
      <c r="C28" s="922"/>
      <c r="D28" s="923"/>
      <c r="E28" s="921"/>
      <c r="F28" s="921"/>
      <c r="G28" s="921"/>
      <c r="H28" s="924"/>
      <c r="I28" s="924"/>
      <c r="J28" s="921"/>
      <c r="K28" s="921"/>
      <c r="L28" s="925"/>
    </row>
    <row r="29" spans="1:12" x14ac:dyDescent="0.25">
      <c r="A29" s="918"/>
      <c r="B29" s="921"/>
      <c r="C29" s="922"/>
      <c r="D29" s="923"/>
      <c r="E29" s="921"/>
      <c r="F29" s="921"/>
      <c r="G29" s="921"/>
      <c r="H29" s="924"/>
      <c r="I29" s="924"/>
      <c r="J29" s="921"/>
      <c r="K29" s="921"/>
      <c r="L29" s="925"/>
    </row>
    <row r="30" spans="1:12" ht="24" x14ac:dyDescent="0.25">
      <c r="A30" s="918"/>
      <c r="B30" s="9" t="s">
        <v>34</v>
      </c>
      <c r="C30" s="13" t="s">
        <v>35</v>
      </c>
      <c r="D30" s="13" t="s">
        <v>36</v>
      </c>
      <c r="E30" s="13" t="s">
        <v>37</v>
      </c>
      <c r="F30" s="920"/>
      <c r="G30" s="920"/>
      <c r="H30" s="924" t="s">
        <v>38</v>
      </c>
      <c r="I30" s="924"/>
      <c r="J30" s="921" t="s">
        <v>31</v>
      </c>
      <c r="K30" s="921" t="s">
        <v>31</v>
      </c>
      <c r="L30" s="925">
        <v>0</v>
      </c>
    </row>
    <row r="31" spans="1:12" ht="22.8" x14ac:dyDescent="0.25">
      <c r="A31" s="918"/>
      <c r="B31" s="14" t="s">
        <v>702</v>
      </c>
      <c r="C31" s="14" t="s">
        <v>5545</v>
      </c>
      <c r="D31" s="15">
        <v>43663</v>
      </c>
      <c r="E31" s="14" t="s">
        <v>5546</v>
      </c>
      <c r="F31" s="920"/>
      <c r="G31" s="920"/>
      <c r="H31" s="924"/>
      <c r="I31" s="924"/>
      <c r="J31" s="921"/>
      <c r="K31" s="921"/>
      <c r="L31" s="925"/>
    </row>
    <row r="32" spans="1:12" ht="24" x14ac:dyDescent="0.25">
      <c r="A32" s="918">
        <v>2005</v>
      </c>
      <c r="B32" s="9" t="s">
        <v>22</v>
      </c>
      <c r="C32" s="13" t="s">
        <v>23</v>
      </c>
      <c r="D32" s="13" t="s">
        <v>24</v>
      </c>
      <c r="E32" s="13" t="s">
        <v>25</v>
      </c>
      <c r="F32" s="919" t="s">
        <v>17</v>
      </c>
      <c r="G32" s="919"/>
      <c r="H32" s="920"/>
      <c r="I32" s="920"/>
      <c r="J32" s="920"/>
      <c r="K32" s="920"/>
      <c r="L32" s="920"/>
    </row>
    <row r="33" spans="1:12" x14ac:dyDescent="0.25">
      <c r="A33" s="918"/>
      <c r="B33" s="921" t="s">
        <v>5542</v>
      </c>
      <c r="C33" s="922" t="s">
        <v>5547</v>
      </c>
      <c r="D33" s="923">
        <v>43665</v>
      </c>
      <c r="E33" s="921" t="s">
        <v>187</v>
      </c>
      <c r="F33" s="921" t="s">
        <v>922</v>
      </c>
      <c r="G33" s="921"/>
      <c r="H33" s="924" t="s">
        <v>30</v>
      </c>
      <c r="I33" s="924"/>
      <c r="J33" s="14" t="s">
        <v>31</v>
      </c>
      <c r="K33" s="14" t="s">
        <v>32</v>
      </c>
      <c r="L33" s="16">
        <v>637.18000000000006</v>
      </c>
    </row>
    <row r="34" spans="1:12" x14ac:dyDescent="0.25">
      <c r="A34" s="918"/>
      <c r="B34" s="921"/>
      <c r="C34" s="922"/>
      <c r="D34" s="923"/>
      <c r="E34" s="921"/>
      <c r="F34" s="921"/>
      <c r="G34" s="921"/>
      <c r="H34" s="924" t="s">
        <v>33</v>
      </c>
      <c r="I34" s="924"/>
      <c r="J34" s="921" t="s">
        <v>31</v>
      </c>
      <c r="K34" s="921" t="s">
        <v>32</v>
      </c>
      <c r="L34" s="925">
        <v>497.6</v>
      </c>
    </row>
    <row r="35" spans="1:12" x14ac:dyDescent="0.25">
      <c r="A35" s="918"/>
      <c r="B35" s="921"/>
      <c r="C35" s="922"/>
      <c r="D35" s="923"/>
      <c r="E35" s="921"/>
      <c r="F35" s="921"/>
      <c r="G35" s="921"/>
      <c r="H35" s="924"/>
      <c r="I35" s="924"/>
      <c r="J35" s="921"/>
      <c r="K35" s="921"/>
      <c r="L35" s="925"/>
    </row>
    <row r="36" spans="1:12" ht="24" x14ac:dyDescent="0.25">
      <c r="A36" s="918"/>
      <c r="B36" s="9" t="s">
        <v>34</v>
      </c>
      <c r="C36" s="13" t="s">
        <v>35</v>
      </c>
      <c r="D36" s="13" t="s">
        <v>36</v>
      </c>
      <c r="E36" s="13" t="s">
        <v>37</v>
      </c>
      <c r="F36" s="920"/>
      <c r="G36" s="920"/>
      <c r="H36" s="924" t="s">
        <v>38</v>
      </c>
      <c r="I36" s="924"/>
      <c r="J36" s="921" t="s">
        <v>31</v>
      </c>
      <c r="K36" s="921" t="s">
        <v>31</v>
      </c>
      <c r="L36" s="925">
        <v>0</v>
      </c>
    </row>
    <row r="37" spans="1:12" ht="22.8" x14ac:dyDescent="0.25">
      <c r="A37" s="918"/>
      <c r="B37" s="14" t="s">
        <v>702</v>
      </c>
      <c r="C37" s="14" t="s">
        <v>922</v>
      </c>
      <c r="D37" s="15">
        <v>43669</v>
      </c>
      <c r="E37" s="14" t="s">
        <v>5548</v>
      </c>
      <c r="F37" s="920"/>
      <c r="G37" s="920"/>
      <c r="H37" s="924"/>
      <c r="I37" s="924"/>
      <c r="J37" s="921"/>
      <c r="K37" s="921"/>
      <c r="L37" s="925"/>
    </row>
    <row r="38" spans="1:12" ht="24" x14ac:dyDescent="0.25">
      <c r="A38" s="918">
        <v>2006</v>
      </c>
      <c r="B38" s="9" t="s">
        <v>22</v>
      </c>
      <c r="C38" s="13" t="s">
        <v>23</v>
      </c>
      <c r="D38" s="13" t="s">
        <v>24</v>
      </c>
      <c r="E38" s="13" t="s">
        <v>25</v>
      </c>
      <c r="F38" s="919" t="s">
        <v>17</v>
      </c>
      <c r="G38" s="919"/>
      <c r="H38" s="920"/>
      <c r="I38" s="920"/>
      <c r="J38" s="920"/>
      <c r="K38" s="920"/>
      <c r="L38" s="920"/>
    </row>
    <row r="39" spans="1:12" x14ac:dyDescent="0.25">
      <c r="A39" s="918"/>
      <c r="B39" s="921" t="s">
        <v>5542</v>
      </c>
      <c r="C39" s="922" t="s">
        <v>5549</v>
      </c>
      <c r="D39" s="923">
        <v>43725</v>
      </c>
      <c r="E39" s="921" t="s">
        <v>420</v>
      </c>
      <c r="F39" s="921" t="s">
        <v>5550</v>
      </c>
      <c r="G39" s="921"/>
      <c r="H39" s="924" t="s">
        <v>30</v>
      </c>
      <c r="I39" s="924"/>
      <c r="J39" s="14" t="s">
        <v>31</v>
      </c>
      <c r="K39" s="14" t="s">
        <v>32</v>
      </c>
      <c r="L39" s="16">
        <v>384.72</v>
      </c>
    </row>
    <row r="40" spans="1:12" x14ac:dyDescent="0.25">
      <c r="A40" s="918"/>
      <c r="B40" s="921"/>
      <c r="C40" s="922"/>
      <c r="D40" s="923"/>
      <c r="E40" s="921"/>
      <c r="F40" s="921"/>
      <c r="G40" s="921"/>
      <c r="H40" s="924" t="s">
        <v>33</v>
      </c>
      <c r="I40" s="924"/>
      <c r="J40" s="14" t="s">
        <v>31</v>
      </c>
      <c r="K40" s="14" t="s">
        <v>32</v>
      </c>
      <c r="L40" s="16">
        <v>745.2</v>
      </c>
    </row>
    <row r="41" spans="1:12" ht="24" x14ac:dyDescent="0.25">
      <c r="A41" s="918"/>
      <c r="B41" s="9" t="s">
        <v>34</v>
      </c>
      <c r="C41" s="13" t="s">
        <v>35</v>
      </c>
      <c r="D41" s="13" t="s">
        <v>36</v>
      </c>
      <c r="E41" s="13" t="s">
        <v>37</v>
      </c>
      <c r="F41" s="920"/>
      <c r="G41" s="920"/>
      <c r="H41" s="924" t="s">
        <v>38</v>
      </c>
      <c r="I41" s="924"/>
      <c r="J41" s="921" t="s">
        <v>31</v>
      </c>
      <c r="K41" s="921" t="s">
        <v>32</v>
      </c>
      <c r="L41" s="925">
        <v>130</v>
      </c>
    </row>
    <row r="42" spans="1:12" ht="22.8" x14ac:dyDescent="0.25">
      <c r="A42" s="918"/>
      <c r="B42" s="14" t="s">
        <v>702</v>
      </c>
      <c r="C42" s="14" t="s">
        <v>5550</v>
      </c>
      <c r="D42" s="15">
        <v>43727</v>
      </c>
      <c r="E42" s="14" t="s">
        <v>541</v>
      </c>
      <c r="F42" s="920"/>
      <c r="G42" s="920"/>
      <c r="H42" s="924"/>
      <c r="I42" s="924"/>
      <c r="J42" s="921"/>
      <c r="K42" s="921"/>
      <c r="L42" s="925"/>
    </row>
    <row r="43" spans="1:12" ht="24" x14ac:dyDescent="0.25">
      <c r="A43" s="918">
        <v>2007</v>
      </c>
      <c r="B43" s="9" t="s">
        <v>22</v>
      </c>
      <c r="C43" s="13" t="s">
        <v>23</v>
      </c>
      <c r="D43" s="13" t="s">
        <v>24</v>
      </c>
      <c r="E43" s="13" t="s">
        <v>25</v>
      </c>
      <c r="F43" s="919" t="s">
        <v>17</v>
      </c>
      <c r="G43" s="919"/>
      <c r="H43" s="920"/>
      <c r="I43" s="920"/>
      <c r="J43" s="920"/>
      <c r="K43" s="920"/>
      <c r="L43" s="920"/>
    </row>
    <row r="44" spans="1:12" x14ac:dyDescent="0.25">
      <c r="A44" s="918"/>
      <c r="B44" s="921" t="s">
        <v>5551</v>
      </c>
      <c r="C44" s="922" t="s">
        <v>5552</v>
      </c>
      <c r="D44" s="923">
        <v>43560</v>
      </c>
      <c r="E44" s="921" t="s">
        <v>187</v>
      </c>
      <c r="F44" s="921" t="s">
        <v>5553</v>
      </c>
      <c r="G44" s="921"/>
      <c r="H44" s="924" t="s">
        <v>30</v>
      </c>
      <c r="I44" s="924"/>
      <c r="J44" s="14" t="s">
        <v>31</v>
      </c>
      <c r="K44" s="14" t="s">
        <v>31</v>
      </c>
      <c r="L44" s="16">
        <v>0</v>
      </c>
    </row>
    <row r="45" spans="1:12" x14ac:dyDescent="0.25">
      <c r="A45" s="918"/>
      <c r="B45" s="921"/>
      <c r="C45" s="922"/>
      <c r="D45" s="923"/>
      <c r="E45" s="921"/>
      <c r="F45" s="921"/>
      <c r="G45" s="921"/>
      <c r="H45" s="924" t="s">
        <v>33</v>
      </c>
      <c r="I45" s="924"/>
      <c r="J45" s="921" t="s">
        <v>31</v>
      </c>
      <c r="K45" s="921" t="s">
        <v>32</v>
      </c>
      <c r="L45" s="925">
        <v>498.8</v>
      </c>
    </row>
    <row r="46" spans="1:12" x14ac:dyDescent="0.25">
      <c r="A46" s="918"/>
      <c r="B46" s="921"/>
      <c r="C46" s="922"/>
      <c r="D46" s="923"/>
      <c r="E46" s="921"/>
      <c r="F46" s="921"/>
      <c r="G46" s="921"/>
      <c r="H46" s="924"/>
      <c r="I46" s="924"/>
      <c r="J46" s="921"/>
      <c r="K46" s="921"/>
      <c r="L46" s="925"/>
    </row>
    <row r="47" spans="1:12" ht="24" x14ac:dyDescent="0.25">
      <c r="A47" s="918"/>
      <c r="B47" s="9" t="s">
        <v>34</v>
      </c>
      <c r="C47" s="13" t="s">
        <v>35</v>
      </c>
      <c r="D47" s="13" t="s">
        <v>36</v>
      </c>
      <c r="E47" s="13" t="s">
        <v>37</v>
      </c>
      <c r="F47" s="920"/>
      <c r="G47" s="920"/>
      <c r="H47" s="924" t="s">
        <v>38</v>
      </c>
      <c r="I47" s="924"/>
      <c r="J47" s="921" t="s">
        <v>31</v>
      </c>
      <c r="K47" s="921" t="s">
        <v>32</v>
      </c>
      <c r="L47" s="925">
        <v>285</v>
      </c>
    </row>
    <row r="48" spans="1:12" ht="22.8" x14ac:dyDescent="0.25">
      <c r="A48" s="918"/>
      <c r="B48" s="14" t="s">
        <v>229</v>
      </c>
      <c r="C48" s="14" t="s">
        <v>5553</v>
      </c>
      <c r="D48" s="15">
        <v>43562</v>
      </c>
      <c r="E48" s="14" t="s">
        <v>3206</v>
      </c>
      <c r="F48" s="920"/>
      <c r="G48" s="920"/>
      <c r="H48" s="924"/>
      <c r="I48" s="924"/>
      <c r="J48" s="921"/>
      <c r="K48" s="921"/>
      <c r="L48" s="925"/>
    </row>
    <row r="49" spans="1:12" ht="24" x14ac:dyDescent="0.25">
      <c r="A49" s="918">
        <v>2008</v>
      </c>
      <c r="B49" s="9" t="s">
        <v>22</v>
      </c>
      <c r="C49" s="13" t="s">
        <v>23</v>
      </c>
      <c r="D49" s="13" t="s">
        <v>24</v>
      </c>
      <c r="E49" s="13" t="s">
        <v>25</v>
      </c>
      <c r="F49" s="919" t="s">
        <v>17</v>
      </c>
      <c r="G49" s="919"/>
      <c r="H49" s="920"/>
      <c r="I49" s="920"/>
      <c r="J49" s="920"/>
      <c r="K49" s="920"/>
      <c r="L49" s="920"/>
    </row>
    <row r="50" spans="1:12" x14ac:dyDescent="0.25">
      <c r="A50" s="918"/>
      <c r="B50" s="921" t="s">
        <v>5554</v>
      </c>
      <c r="C50" s="922" t="s">
        <v>5555</v>
      </c>
      <c r="D50" s="923">
        <v>43565</v>
      </c>
      <c r="E50" s="921" t="s">
        <v>2143</v>
      </c>
      <c r="F50" s="921" t="s">
        <v>5209</v>
      </c>
      <c r="G50" s="921"/>
      <c r="H50" s="924" t="s">
        <v>30</v>
      </c>
      <c r="I50" s="924"/>
      <c r="J50" s="14" t="s">
        <v>31</v>
      </c>
      <c r="K50" s="14" t="s">
        <v>32</v>
      </c>
      <c r="L50" s="16">
        <v>430.92</v>
      </c>
    </row>
    <row r="51" spans="1:12" x14ac:dyDescent="0.25">
      <c r="A51" s="918"/>
      <c r="B51" s="921"/>
      <c r="C51" s="922"/>
      <c r="D51" s="923"/>
      <c r="E51" s="921"/>
      <c r="F51" s="921"/>
      <c r="G51" s="921"/>
      <c r="H51" s="924" t="s">
        <v>33</v>
      </c>
      <c r="I51" s="924"/>
      <c r="J51" s="14" t="s">
        <v>31</v>
      </c>
      <c r="K51" s="14" t="s">
        <v>32</v>
      </c>
      <c r="L51" s="16">
        <v>1465.13</v>
      </c>
    </row>
    <row r="52" spans="1:12" ht="24" x14ac:dyDescent="0.25">
      <c r="A52" s="918"/>
      <c r="B52" s="9" t="s">
        <v>34</v>
      </c>
      <c r="C52" s="13" t="s">
        <v>35</v>
      </c>
      <c r="D52" s="13" t="s">
        <v>36</v>
      </c>
      <c r="E52" s="13" t="s">
        <v>37</v>
      </c>
      <c r="F52" s="920"/>
      <c r="G52" s="920"/>
      <c r="H52" s="924" t="s">
        <v>38</v>
      </c>
      <c r="I52" s="924"/>
      <c r="J52" s="921" t="s">
        <v>31</v>
      </c>
      <c r="K52" s="921" t="s">
        <v>32</v>
      </c>
      <c r="L52" s="925">
        <v>587.84</v>
      </c>
    </row>
    <row r="53" spans="1:12" ht="22.8" x14ac:dyDescent="0.25">
      <c r="A53" s="918"/>
      <c r="B53" s="14" t="s">
        <v>105</v>
      </c>
      <c r="C53" s="14" t="s">
        <v>5209</v>
      </c>
      <c r="D53" s="15">
        <v>43569</v>
      </c>
      <c r="E53" s="14" t="s">
        <v>2136</v>
      </c>
      <c r="F53" s="920"/>
      <c r="G53" s="920"/>
      <c r="H53" s="924"/>
      <c r="I53" s="924"/>
      <c r="J53" s="921"/>
      <c r="K53" s="921"/>
      <c r="L53" s="925"/>
    </row>
    <row r="54" spans="1:12" ht="24" x14ac:dyDescent="0.25">
      <c r="A54" s="918">
        <v>2009</v>
      </c>
      <c r="B54" s="9" t="s">
        <v>22</v>
      </c>
      <c r="C54" s="13" t="s">
        <v>23</v>
      </c>
      <c r="D54" s="13" t="s">
        <v>24</v>
      </c>
      <c r="E54" s="13" t="s">
        <v>25</v>
      </c>
      <c r="F54" s="919" t="s">
        <v>17</v>
      </c>
      <c r="G54" s="919"/>
      <c r="H54" s="920"/>
      <c r="I54" s="920"/>
      <c r="J54" s="920"/>
      <c r="K54" s="920"/>
      <c r="L54" s="920"/>
    </row>
    <row r="55" spans="1:12" x14ac:dyDescent="0.25">
      <c r="A55" s="918"/>
      <c r="B55" s="921" t="s">
        <v>5554</v>
      </c>
      <c r="C55" s="922" t="s">
        <v>5556</v>
      </c>
      <c r="D55" s="923">
        <v>43716</v>
      </c>
      <c r="E55" s="921" t="s">
        <v>852</v>
      </c>
      <c r="F55" s="921" t="s">
        <v>5557</v>
      </c>
      <c r="G55" s="921"/>
      <c r="H55" s="924" t="s">
        <v>30</v>
      </c>
      <c r="I55" s="924"/>
      <c r="J55" s="14" t="s">
        <v>31</v>
      </c>
      <c r="K55" s="14" t="s">
        <v>32</v>
      </c>
      <c r="L55" s="16">
        <v>750.2</v>
      </c>
    </row>
    <row r="56" spans="1:12" x14ac:dyDescent="0.25">
      <c r="A56" s="918"/>
      <c r="B56" s="921"/>
      <c r="C56" s="922"/>
      <c r="D56" s="923"/>
      <c r="E56" s="921"/>
      <c r="F56" s="921"/>
      <c r="G56" s="921"/>
      <c r="H56" s="924" t="s">
        <v>33</v>
      </c>
      <c r="I56" s="924"/>
      <c r="J56" s="14" t="s">
        <v>31</v>
      </c>
      <c r="K56" s="14" t="s">
        <v>32</v>
      </c>
      <c r="L56" s="16">
        <v>1311.29</v>
      </c>
    </row>
    <row r="57" spans="1:12" ht="24" x14ac:dyDescent="0.25">
      <c r="A57" s="918"/>
      <c r="B57" s="9" t="s">
        <v>34</v>
      </c>
      <c r="C57" s="13" t="s">
        <v>35</v>
      </c>
      <c r="D57" s="13" t="s">
        <v>36</v>
      </c>
      <c r="E57" s="13" t="s">
        <v>37</v>
      </c>
      <c r="F57" s="920"/>
      <c r="G57" s="920"/>
      <c r="H57" s="924" t="s">
        <v>38</v>
      </c>
      <c r="I57" s="924"/>
      <c r="J57" s="921" t="s">
        <v>31</v>
      </c>
      <c r="K57" s="921" t="s">
        <v>32</v>
      </c>
      <c r="L57" s="925">
        <v>245.2</v>
      </c>
    </row>
    <row r="58" spans="1:12" ht="22.8" x14ac:dyDescent="0.25">
      <c r="A58" s="918"/>
      <c r="B58" s="14" t="s">
        <v>105</v>
      </c>
      <c r="C58" s="14" t="s">
        <v>5557</v>
      </c>
      <c r="D58" s="15">
        <v>43719</v>
      </c>
      <c r="E58" s="14" t="s">
        <v>128</v>
      </c>
      <c r="F58" s="920"/>
      <c r="G58" s="920"/>
      <c r="H58" s="924"/>
      <c r="I58" s="924"/>
      <c r="J58" s="921"/>
      <c r="K58" s="921"/>
      <c r="L58" s="925"/>
    </row>
    <row r="59" spans="1:12" ht="24" x14ac:dyDescent="0.25">
      <c r="A59" s="918">
        <v>2010</v>
      </c>
      <c r="B59" s="9" t="s">
        <v>22</v>
      </c>
      <c r="C59" s="13" t="s">
        <v>23</v>
      </c>
      <c r="D59" s="13" t="s">
        <v>24</v>
      </c>
      <c r="E59" s="13" t="s">
        <v>25</v>
      </c>
      <c r="F59" s="919" t="s">
        <v>17</v>
      </c>
      <c r="G59" s="919"/>
      <c r="H59" s="920"/>
      <c r="I59" s="920"/>
      <c r="J59" s="920"/>
      <c r="K59" s="920"/>
      <c r="L59" s="920"/>
    </row>
    <row r="60" spans="1:12" x14ac:dyDescent="0.25">
      <c r="A60" s="918"/>
      <c r="B60" s="921" t="s">
        <v>5554</v>
      </c>
      <c r="C60" s="922" t="s">
        <v>5558</v>
      </c>
      <c r="D60" s="923">
        <v>43727</v>
      </c>
      <c r="E60" s="921" t="s">
        <v>5212</v>
      </c>
      <c r="F60" s="921" t="s">
        <v>5213</v>
      </c>
      <c r="G60" s="921"/>
      <c r="H60" s="924" t="s">
        <v>30</v>
      </c>
      <c r="I60" s="924"/>
      <c r="J60" s="14" t="s">
        <v>31</v>
      </c>
      <c r="K60" s="14" t="s">
        <v>32</v>
      </c>
      <c r="L60" s="16">
        <v>469.8</v>
      </c>
    </row>
    <row r="61" spans="1:12" x14ac:dyDescent="0.25">
      <c r="A61" s="918"/>
      <c r="B61" s="921"/>
      <c r="C61" s="922"/>
      <c r="D61" s="923"/>
      <c r="E61" s="921"/>
      <c r="F61" s="921"/>
      <c r="G61" s="921"/>
      <c r="H61" s="924" t="s">
        <v>33</v>
      </c>
      <c r="I61" s="924"/>
      <c r="J61" s="14" t="s">
        <v>31</v>
      </c>
      <c r="K61" s="14" t="s">
        <v>32</v>
      </c>
      <c r="L61" s="16">
        <v>768.02</v>
      </c>
    </row>
    <row r="62" spans="1:12" ht="24" x14ac:dyDescent="0.25">
      <c r="A62" s="918"/>
      <c r="B62" s="9" t="s">
        <v>34</v>
      </c>
      <c r="C62" s="13" t="s">
        <v>35</v>
      </c>
      <c r="D62" s="13" t="s">
        <v>36</v>
      </c>
      <c r="E62" s="13" t="s">
        <v>37</v>
      </c>
      <c r="F62" s="920"/>
      <c r="G62" s="920"/>
      <c r="H62" s="924" t="s">
        <v>38</v>
      </c>
      <c r="I62" s="924"/>
      <c r="J62" s="921" t="s">
        <v>31</v>
      </c>
      <c r="K62" s="921" t="s">
        <v>31</v>
      </c>
      <c r="L62" s="925">
        <v>0</v>
      </c>
    </row>
    <row r="63" spans="1:12" ht="22.8" x14ac:dyDescent="0.25">
      <c r="A63" s="918"/>
      <c r="B63" s="14" t="s">
        <v>105</v>
      </c>
      <c r="C63" s="14" t="s">
        <v>5213</v>
      </c>
      <c r="D63" s="15">
        <v>43735</v>
      </c>
      <c r="E63" s="14" t="s">
        <v>5214</v>
      </c>
      <c r="F63" s="920"/>
      <c r="G63" s="920"/>
      <c r="H63" s="924"/>
      <c r="I63" s="924"/>
      <c r="J63" s="921"/>
      <c r="K63" s="921"/>
      <c r="L63" s="925"/>
    </row>
    <row r="64" spans="1:12" ht="24" x14ac:dyDescent="0.25">
      <c r="A64" s="918">
        <v>2011</v>
      </c>
      <c r="B64" s="9" t="s">
        <v>22</v>
      </c>
      <c r="C64" s="13" t="s">
        <v>23</v>
      </c>
      <c r="D64" s="13" t="s">
        <v>24</v>
      </c>
      <c r="E64" s="13" t="s">
        <v>25</v>
      </c>
      <c r="F64" s="919" t="s">
        <v>17</v>
      </c>
      <c r="G64" s="919"/>
      <c r="H64" s="920"/>
      <c r="I64" s="920"/>
      <c r="J64" s="920"/>
      <c r="K64" s="920"/>
      <c r="L64" s="920"/>
    </row>
    <row r="65" spans="1:12" x14ac:dyDescent="0.25">
      <c r="A65" s="918"/>
      <c r="B65" s="921" t="s">
        <v>5559</v>
      </c>
      <c r="C65" s="922" t="s">
        <v>5560</v>
      </c>
      <c r="D65" s="923">
        <v>43590</v>
      </c>
      <c r="E65" s="921" t="s">
        <v>53</v>
      </c>
      <c r="F65" s="921" t="s">
        <v>2376</v>
      </c>
      <c r="G65" s="921"/>
      <c r="H65" s="924" t="s">
        <v>30</v>
      </c>
      <c r="I65" s="924"/>
      <c r="J65" s="14" t="s">
        <v>31</v>
      </c>
      <c r="K65" s="14" t="s">
        <v>32</v>
      </c>
      <c r="L65" s="16">
        <v>3108</v>
      </c>
    </row>
    <row r="66" spans="1:12" x14ac:dyDescent="0.25">
      <c r="A66" s="918"/>
      <c r="B66" s="921"/>
      <c r="C66" s="922"/>
      <c r="D66" s="923"/>
      <c r="E66" s="921"/>
      <c r="F66" s="921"/>
      <c r="G66" s="921"/>
      <c r="H66" s="924" t="s">
        <v>33</v>
      </c>
      <c r="I66" s="924"/>
      <c r="J66" s="14" t="s">
        <v>31</v>
      </c>
      <c r="K66" s="14" t="s">
        <v>32</v>
      </c>
      <c r="L66" s="16">
        <v>269</v>
      </c>
    </row>
    <row r="67" spans="1:12" ht="24" x14ac:dyDescent="0.25">
      <c r="A67" s="918"/>
      <c r="B67" s="9" t="s">
        <v>34</v>
      </c>
      <c r="C67" s="13" t="s">
        <v>35</v>
      </c>
      <c r="D67" s="13" t="s">
        <v>36</v>
      </c>
      <c r="E67" s="13" t="s">
        <v>37</v>
      </c>
      <c r="F67" s="920"/>
      <c r="G67" s="920"/>
      <c r="H67" s="924" t="s">
        <v>38</v>
      </c>
      <c r="I67" s="924"/>
      <c r="J67" s="921" t="s">
        <v>31</v>
      </c>
      <c r="K67" s="921" t="s">
        <v>31</v>
      </c>
      <c r="L67" s="925">
        <v>0</v>
      </c>
    </row>
    <row r="68" spans="1:12" ht="22.8" x14ac:dyDescent="0.25">
      <c r="A68" s="918"/>
      <c r="B68" s="14" t="s">
        <v>39</v>
      </c>
      <c r="C68" s="14" t="s">
        <v>2376</v>
      </c>
      <c r="D68" s="15">
        <v>43602</v>
      </c>
      <c r="E68" s="14" t="s">
        <v>2377</v>
      </c>
      <c r="F68" s="920"/>
      <c r="G68" s="920"/>
      <c r="H68" s="924"/>
      <c r="I68" s="924"/>
      <c r="J68" s="921"/>
      <c r="K68" s="921"/>
      <c r="L68" s="925"/>
    </row>
    <row r="69" spans="1:12" ht="24" x14ac:dyDescent="0.25">
      <c r="A69" s="918">
        <v>2012</v>
      </c>
      <c r="B69" s="9" t="s">
        <v>22</v>
      </c>
      <c r="C69" s="13" t="s">
        <v>23</v>
      </c>
      <c r="D69" s="13" t="s">
        <v>24</v>
      </c>
      <c r="E69" s="13" t="s">
        <v>25</v>
      </c>
      <c r="F69" s="919" t="s">
        <v>17</v>
      </c>
      <c r="G69" s="919"/>
      <c r="H69" s="920"/>
      <c r="I69" s="920"/>
      <c r="J69" s="920"/>
      <c r="K69" s="920"/>
      <c r="L69" s="920"/>
    </row>
    <row r="70" spans="1:12" x14ac:dyDescent="0.25">
      <c r="A70" s="918"/>
      <c r="B70" s="921" t="s">
        <v>5559</v>
      </c>
      <c r="C70" s="921" t="s">
        <v>5561</v>
      </c>
      <c r="D70" s="923">
        <v>43726</v>
      </c>
      <c r="E70" s="921" t="s">
        <v>727</v>
      </c>
      <c r="F70" s="921" t="s">
        <v>2379</v>
      </c>
      <c r="G70" s="921"/>
      <c r="H70" s="924" t="s">
        <v>30</v>
      </c>
      <c r="I70" s="924"/>
      <c r="J70" s="14" t="s">
        <v>31</v>
      </c>
      <c r="K70" s="14" t="s">
        <v>32</v>
      </c>
      <c r="L70" s="16">
        <v>453.5</v>
      </c>
    </row>
    <row r="71" spans="1:12" x14ac:dyDescent="0.25">
      <c r="A71" s="918"/>
      <c r="B71" s="921"/>
      <c r="C71" s="921"/>
      <c r="D71" s="923"/>
      <c r="E71" s="921"/>
      <c r="F71" s="921"/>
      <c r="G71" s="921"/>
      <c r="H71" s="924" t="s">
        <v>33</v>
      </c>
      <c r="I71" s="924"/>
      <c r="J71" s="14" t="s">
        <v>31</v>
      </c>
      <c r="K71" s="14" t="s">
        <v>32</v>
      </c>
      <c r="L71" s="16">
        <v>274.10000000000002</v>
      </c>
    </row>
    <row r="72" spans="1:12" ht="24" x14ac:dyDescent="0.25">
      <c r="A72" s="918"/>
      <c r="B72" s="9" t="s">
        <v>34</v>
      </c>
      <c r="C72" s="13" t="s">
        <v>35</v>
      </c>
      <c r="D72" s="13" t="s">
        <v>36</v>
      </c>
      <c r="E72" s="13" t="s">
        <v>37</v>
      </c>
      <c r="F72" s="920"/>
      <c r="G72" s="920"/>
      <c r="H72" s="924" t="s">
        <v>38</v>
      </c>
      <c r="I72" s="924"/>
      <c r="J72" s="921" t="s">
        <v>31</v>
      </c>
      <c r="K72" s="921" t="s">
        <v>31</v>
      </c>
      <c r="L72" s="925">
        <v>0</v>
      </c>
    </row>
    <row r="73" spans="1:12" ht="22.8" x14ac:dyDescent="0.25">
      <c r="A73" s="918"/>
      <c r="B73" s="14" t="s">
        <v>39</v>
      </c>
      <c r="C73" s="14" t="s">
        <v>2379</v>
      </c>
      <c r="D73" s="15">
        <v>43731</v>
      </c>
      <c r="E73" s="14" t="s">
        <v>1108</v>
      </c>
      <c r="F73" s="920"/>
      <c r="G73" s="920"/>
      <c r="H73" s="924"/>
      <c r="I73" s="924"/>
      <c r="J73" s="921"/>
      <c r="K73" s="921"/>
      <c r="L73" s="925"/>
    </row>
    <row r="74" spans="1:12" ht="24" x14ac:dyDescent="0.25">
      <c r="A74" s="918">
        <v>2013</v>
      </c>
      <c r="B74" s="9" t="s">
        <v>22</v>
      </c>
      <c r="C74" s="13" t="s">
        <v>23</v>
      </c>
      <c r="D74" s="13" t="s">
        <v>24</v>
      </c>
      <c r="E74" s="13" t="s">
        <v>25</v>
      </c>
      <c r="F74" s="919" t="s">
        <v>17</v>
      </c>
      <c r="G74" s="919"/>
      <c r="H74" s="920"/>
      <c r="I74" s="920"/>
      <c r="J74" s="920"/>
      <c r="K74" s="920"/>
      <c r="L74" s="920"/>
    </row>
    <row r="75" spans="1:12" x14ac:dyDescent="0.25">
      <c r="A75" s="918"/>
      <c r="B75" s="921" t="s">
        <v>5562</v>
      </c>
      <c r="C75" s="922" t="s">
        <v>5563</v>
      </c>
      <c r="D75" s="923">
        <v>43661</v>
      </c>
      <c r="E75" s="921" t="s">
        <v>410</v>
      </c>
      <c r="F75" s="921" t="s">
        <v>5564</v>
      </c>
      <c r="G75" s="921"/>
      <c r="H75" s="924" t="s">
        <v>30</v>
      </c>
      <c r="I75" s="924"/>
      <c r="J75" s="14" t="s">
        <v>31</v>
      </c>
      <c r="K75" s="14" t="s">
        <v>32</v>
      </c>
      <c r="L75" s="16">
        <v>1112</v>
      </c>
    </row>
    <row r="76" spans="1:12" x14ac:dyDescent="0.25">
      <c r="A76" s="918"/>
      <c r="B76" s="921"/>
      <c r="C76" s="922"/>
      <c r="D76" s="923"/>
      <c r="E76" s="921"/>
      <c r="F76" s="921"/>
      <c r="G76" s="921"/>
      <c r="H76" s="924" t="s">
        <v>33</v>
      </c>
      <c r="I76" s="924"/>
      <c r="J76" s="921" t="s">
        <v>31</v>
      </c>
      <c r="K76" s="921" t="s">
        <v>32</v>
      </c>
      <c r="L76" s="925">
        <v>2258</v>
      </c>
    </row>
    <row r="77" spans="1:12" x14ac:dyDescent="0.25">
      <c r="A77" s="918"/>
      <c r="B77" s="921"/>
      <c r="C77" s="922"/>
      <c r="D77" s="923"/>
      <c r="E77" s="921"/>
      <c r="F77" s="921"/>
      <c r="G77" s="921"/>
      <c r="H77" s="924"/>
      <c r="I77" s="924"/>
      <c r="J77" s="921"/>
      <c r="K77" s="921"/>
      <c r="L77" s="925"/>
    </row>
    <row r="78" spans="1:12" ht="24" x14ac:dyDescent="0.25">
      <c r="A78" s="918"/>
      <c r="B78" s="9" t="s">
        <v>34</v>
      </c>
      <c r="C78" s="13" t="s">
        <v>35</v>
      </c>
      <c r="D78" s="13" t="s">
        <v>36</v>
      </c>
      <c r="E78" s="13" t="s">
        <v>37</v>
      </c>
      <c r="F78" s="920"/>
      <c r="G78" s="920"/>
      <c r="H78" s="924" t="s">
        <v>38</v>
      </c>
      <c r="I78" s="924"/>
      <c r="J78" s="921" t="s">
        <v>31</v>
      </c>
      <c r="K78" s="921" t="s">
        <v>31</v>
      </c>
      <c r="L78" s="925">
        <v>0</v>
      </c>
    </row>
    <row r="79" spans="1:12" ht="22.8" x14ac:dyDescent="0.25">
      <c r="A79" s="918"/>
      <c r="B79" s="14" t="s">
        <v>61</v>
      </c>
      <c r="C79" s="14" t="s">
        <v>5564</v>
      </c>
      <c r="D79" s="15">
        <v>43670</v>
      </c>
      <c r="E79" s="14" t="s">
        <v>5565</v>
      </c>
      <c r="F79" s="920"/>
      <c r="G79" s="920"/>
      <c r="H79" s="924"/>
      <c r="I79" s="924"/>
      <c r="J79" s="921"/>
      <c r="K79" s="921"/>
      <c r="L79" s="925"/>
    </row>
    <row r="80" spans="1:12" ht="24" x14ac:dyDescent="0.25">
      <c r="A80" s="918">
        <v>2014</v>
      </c>
      <c r="B80" s="9" t="s">
        <v>22</v>
      </c>
      <c r="C80" s="13" t="s">
        <v>23</v>
      </c>
      <c r="D80" s="13" t="s">
        <v>24</v>
      </c>
      <c r="E80" s="13" t="s">
        <v>25</v>
      </c>
      <c r="F80" s="919" t="s">
        <v>17</v>
      </c>
      <c r="G80" s="919"/>
      <c r="H80" s="920"/>
      <c r="I80" s="920"/>
      <c r="J80" s="920"/>
      <c r="K80" s="920"/>
      <c r="L80" s="920"/>
    </row>
    <row r="81" spans="1:12" x14ac:dyDescent="0.25">
      <c r="A81" s="918"/>
      <c r="B81" s="921" t="s">
        <v>5566</v>
      </c>
      <c r="C81" s="922" t="s">
        <v>5567</v>
      </c>
      <c r="D81" s="923">
        <v>43661</v>
      </c>
      <c r="E81" s="921" t="s">
        <v>298</v>
      </c>
      <c r="F81" s="921" t="s">
        <v>5568</v>
      </c>
      <c r="G81" s="921"/>
      <c r="H81" s="924" t="s">
        <v>30</v>
      </c>
      <c r="I81" s="924"/>
      <c r="J81" s="14" t="s">
        <v>31</v>
      </c>
      <c r="K81" s="14" t="s">
        <v>31</v>
      </c>
      <c r="L81" s="16">
        <v>0</v>
      </c>
    </row>
    <row r="82" spans="1:12" x14ac:dyDescent="0.25">
      <c r="A82" s="918"/>
      <c r="B82" s="921"/>
      <c r="C82" s="922"/>
      <c r="D82" s="923"/>
      <c r="E82" s="921"/>
      <c r="F82" s="921"/>
      <c r="G82" s="921"/>
      <c r="H82" s="924" t="s">
        <v>33</v>
      </c>
      <c r="I82" s="924"/>
      <c r="J82" s="14" t="s">
        <v>31</v>
      </c>
      <c r="K82" s="14" t="s">
        <v>31</v>
      </c>
      <c r="L82" s="16">
        <v>0</v>
      </c>
    </row>
    <row r="83" spans="1:12" ht="24" x14ac:dyDescent="0.25">
      <c r="A83" s="918"/>
      <c r="B83" s="9" t="s">
        <v>34</v>
      </c>
      <c r="C83" s="13" t="s">
        <v>35</v>
      </c>
      <c r="D83" s="13" t="s">
        <v>36</v>
      </c>
      <c r="E83" s="13" t="s">
        <v>37</v>
      </c>
      <c r="F83" s="920"/>
      <c r="G83" s="920"/>
      <c r="H83" s="924" t="s">
        <v>38</v>
      </c>
      <c r="I83" s="924"/>
      <c r="J83" s="921" t="s">
        <v>31</v>
      </c>
      <c r="K83" s="921" t="s">
        <v>32</v>
      </c>
      <c r="L83" s="925">
        <v>3097</v>
      </c>
    </row>
    <row r="84" spans="1:12" ht="22.8" x14ac:dyDescent="0.25">
      <c r="A84" s="918"/>
      <c r="B84" s="14" t="s">
        <v>39</v>
      </c>
      <c r="C84" s="14" t="s">
        <v>5568</v>
      </c>
      <c r="D84" s="15">
        <v>43663</v>
      </c>
      <c r="E84" s="14" t="s">
        <v>333</v>
      </c>
      <c r="F84" s="920"/>
      <c r="G84" s="920"/>
      <c r="H84" s="924"/>
      <c r="I84" s="924"/>
      <c r="J84" s="921"/>
      <c r="K84" s="921"/>
      <c r="L84" s="925"/>
    </row>
    <row r="85" spans="1:12" ht="24" x14ac:dyDescent="0.25">
      <c r="A85" s="918">
        <v>2015</v>
      </c>
      <c r="B85" s="9" t="s">
        <v>22</v>
      </c>
      <c r="C85" s="13" t="s">
        <v>23</v>
      </c>
      <c r="D85" s="13" t="s">
        <v>24</v>
      </c>
      <c r="E85" s="13" t="s">
        <v>25</v>
      </c>
      <c r="F85" s="919" t="s">
        <v>17</v>
      </c>
      <c r="G85" s="919"/>
      <c r="H85" s="920"/>
      <c r="I85" s="920"/>
      <c r="J85" s="920"/>
      <c r="K85" s="920"/>
      <c r="L85" s="920"/>
    </row>
    <row r="86" spans="1:12" x14ac:dyDescent="0.25">
      <c r="A86" s="918"/>
      <c r="B86" s="921" t="s">
        <v>5566</v>
      </c>
      <c r="C86" s="922" t="s">
        <v>5569</v>
      </c>
      <c r="D86" s="923">
        <v>43693</v>
      </c>
      <c r="E86" s="921" t="s">
        <v>718</v>
      </c>
      <c r="F86" s="921" t="s">
        <v>719</v>
      </c>
      <c r="G86" s="921"/>
      <c r="H86" s="924" t="s">
        <v>30</v>
      </c>
      <c r="I86" s="924"/>
      <c r="J86" s="14" t="s">
        <v>31</v>
      </c>
      <c r="K86" s="14" t="s">
        <v>32</v>
      </c>
      <c r="L86" s="16">
        <v>1154</v>
      </c>
    </row>
    <row r="87" spans="1:12" x14ac:dyDescent="0.25">
      <c r="A87" s="918"/>
      <c r="B87" s="921"/>
      <c r="C87" s="922"/>
      <c r="D87" s="923"/>
      <c r="E87" s="921"/>
      <c r="F87" s="921"/>
      <c r="G87" s="921"/>
      <c r="H87" s="924" t="s">
        <v>33</v>
      </c>
      <c r="I87" s="924"/>
      <c r="J87" s="921" t="s">
        <v>31</v>
      </c>
      <c r="K87" s="921" t="s">
        <v>31</v>
      </c>
      <c r="L87" s="925">
        <v>0</v>
      </c>
    </row>
    <row r="88" spans="1:12" x14ac:dyDescent="0.25">
      <c r="A88" s="918"/>
      <c r="B88" s="921"/>
      <c r="C88" s="922"/>
      <c r="D88" s="923"/>
      <c r="E88" s="921"/>
      <c r="F88" s="921"/>
      <c r="G88" s="921"/>
      <c r="H88" s="924"/>
      <c r="I88" s="924"/>
      <c r="J88" s="921"/>
      <c r="K88" s="921"/>
      <c r="L88" s="925"/>
    </row>
    <row r="89" spans="1:12" ht="24" x14ac:dyDescent="0.25">
      <c r="A89" s="918"/>
      <c r="B89" s="9" t="s">
        <v>34</v>
      </c>
      <c r="C89" s="13" t="s">
        <v>35</v>
      </c>
      <c r="D89" s="13" t="s">
        <v>36</v>
      </c>
      <c r="E89" s="13" t="s">
        <v>37</v>
      </c>
      <c r="F89" s="920"/>
      <c r="G89" s="920"/>
      <c r="H89" s="924" t="s">
        <v>38</v>
      </c>
      <c r="I89" s="924"/>
      <c r="J89" s="921" t="s">
        <v>31</v>
      </c>
      <c r="K89" s="921" t="s">
        <v>32</v>
      </c>
      <c r="L89" s="925">
        <v>2879.09</v>
      </c>
    </row>
    <row r="90" spans="1:12" ht="22.8" x14ac:dyDescent="0.25">
      <c r="A90" s="918"/>
      <c r="B90" s="14" t="s">
        <v>39</v>
      </c>
      <c r="C90" s="14" t="s">
        <v>719</v>
      </c>
      <c r="D90" s="15">
        <v>43696</v>
      </c>
      <c r="E90" s="14" t="s">
        <v>5570</v>
      </c>
      <c r="F90" s="920"/>
      <c r="G90" s="920"/>
      <c r="H90" s="924"/>
      <c r="I90" s="924"/>
      <c r="J90" s="921"/>
      <c r="K90" s="921"/>
      <c r="L90" s="925"/>
    </row>
    <row r="91" spans="1:12" ht="24" x14ac:dyDescent="0.25">
      <c r="A91" s="918">
        <v>2016</v>
      </c>
      <c r="B91" s="9" t="s">
        <v>22</v>
      </c>
      <c r="C91" s="13" t="s">
        <v>23</v>
      </c>
      <c r="D91" s="13" t="s">
        <v>24</v>
      </c>
      <c r="E91" s="13" t="s">
        <v>25</v>
      </c>
      <c r="F91" s="919" t="s">
        <v>17</v>
      </c>
      <c r="G91" s="919"/>
      <c r="H91" s="920"/>
      <c r="I91" s="920"/>
      <c r="J91" s="920"/>
      <c r="K91" s="920"/>
      <c r="L91" s="920"/>
    </row>
    <row r="92" spans="1:12" x14ac:dyDescent="0.25">
      <c r="A92" s="918"/>
      <c r="B92" s="921" t="s">
        <v>5571</v>
      </c>
      <c r="C92" s="922" t="s">
        <v>5572</v>
      </c>
      <c r="D92" s="923">
        <v>43683</v>
      </c>
      <c r="E92" s="921" t="s">
        <v>53</v>
      </c>
      <c r="F92" s="921" t="s">
        <v>3068</v>
      </c>
      <c r="G92" s="921"/>
      <c r="H92" s="924" t="s">
        <v>30</v>
      </c>
      <c r="I92" s="924"/>
      <c r="J92" s="14" t="s">
        <v>31</v>
      </c>
      <c r="K92" s="14" t="s">
        <v>32</v>
      </c>
      <c r="L92" s="16">
        <v>765</v>
      </c>
    </row>
    <row r="93" spans="1:12" x14ac:dyDescent="0.25">
      <c r="A93" s="918"/>
      <c r="B93" s="921"/>
      <c r="C93" s="922"/>
      <c r="D93" s="923"/>
      <c r="E93" s="921"/>
      <c r="F93" s="921"/>
      <c r="G93" s="921"/>
      <c r="H93" s="924" t="s">
        <v>33</v>
      </c>
      <c r="I93" s="924"/>
      <c r="J93" s="14" t="s">
        <v>31</v>
      </c>
      <c r="K93" s="14" t="s">
        <v>32</v>
      </c>
      <c r="L93" s="16">
        <v>400</v>
      </c>
    </row>
    <row r="94" spans="1:12" ht="24" x14ac:dyDescent="0.25">
      <c r="A94" s="918"/>
      <c r="B94" s="9" t="s">
        <v>34</v>
      </c>
      <c r="C94" s="13" t="s">
        <v>35</v>
      </c>
      <c r="D94" s="13" t="s">
        <v>36</v>
      </c>
      <c r="E94" s="13" t="s">
        <v>37</v>
      </c>
      <c r="F94" s="920"/>
      <c r="G94" s="920"/>
      <c r="H94" s="924" t="s">
        <v>38</v>
      </c>
      <c r="I94" s="924"/>
      <c r="J94" s="921" t="s">
        <v>31</v>
      </c>
      <c r="K94" s="921" t="s">
        <v>31</v>
      </c>
      <c r="L94" s="925">
        <v>0</v>
      </c>
    </row>
    <row r="95" spans="1:12" ht="22.8" x14ac:dyDescent="0.25">
      <c r="A95" s="918"/>
      <c r="B95" s="14" t="s">
        <v>239</v>
      </c>
      <c r="C95" s="14" t="s">
        <v>3068</v>
      </c>
      <c r="D95" s="15">
        <v>43685</v>
      </c>
      <c r="E95" s="14" t="s">
        <v>2073</v>
      </c>
      <c r="F95" s="920"/>
      <c r="G95" s="920"/>
      <c r="H95" s="924"/>
      <c r="I95" s="924"/>
      <c r="J95" s="921"/>
      <c r="K95" s="921"/>
      <c r="L95" s="925"/>
    </row>
    <row r="96" spans="1:12" ht="24" x14ac:dyDescent="0.25">
      <c r="A96" s="918">
        <v>2017</v>
      </c>
      <c r="B96" s="9" t="s">
        <v>22</v>
      </c>
      <c r="C96" s="13" t="s">
        <v>23</v>
      </c>
      <c r="D96" s="13" t="s">
        <v>24</v>
      </c>
      <c r="E96" s="13" t="s">
        <v>25</v>
      </c>
      <c r="F96" s="919" t="s">
        <v>17</v>
      </c>
      <c r="G96" s="919"/>
      <c r="H96" s="920"/>
      <c r="I96" s="920"/>
      <c r="J96" s="920"/>
      <c r="K96" s="920"/>
      <c r="L96" s="920"/>
    </row>
    <row r="97" spans="1:12" x14ac:dyDescent="0.25">
      <c r="A97" s="918"/>
      <c r="B97" s="921" t="s">
        <v>5573</v>
      </c>
      <c r="C97" s="921" t="s">
        <v>5574</v>
      </c>
      <c r="D97" s="923">
        <v>43579</v>
      </c>
      <c r="E97" s="921" t="s">
        <v>59</v>
      </c>
      <c r="F97" s="921" t="s">
        <v>5575</v>
      </c>
      <c r="G97" s="921"/>
      <c r="H97" s="924" t="s">
        <v>30</v>
      </c>
      <c r="I97" s="924"/>
      <c r="J97" s="14" t="s">
        <v>31</v>
      </c>
      <c r="K97" s="14" t="s">
        <v>32</v>
      </c>
      <c r="L97" s="16">
        <v>172.14</v>
      </c>
    </row>
    <row r="98" spans="1:12" x14ac:dyDescent="0.25">
      <c r="A98" s="918"/>
      <c r="B98" s="921"/>
      <c r="C98" s="921"/>
      <c r="D98" s="923"/>
      <c r="E98" s="921"/>
      <c r="F98" s="921"/>
      <c r="G98" s="921"/>
      <c r="H98" s="924" t="s">
        <v>33</v>
      </c>
      <c r="I98" s="924"/>
      <c r="J98" s="14" t="s">
        <v>31</v>
      </c>
      <c r="K98" s="14" t="s">
        <v>32</v>
      </c>
      <c r="L98" s="16">
        <v>797.3</v>
      </c>
    </row>
    <row r="99" spans="1:12" ht="24" x14ac:dyDescent="0.25">
      <c r="A99" s="918"/>
      <c r="B99" s="9" t="s">
        <v>34</v>
      </c>
      <c r="C99" s="13" t="s">
        <v>35</v>
      </c>
      <c r="D99" s="13" t="s">
        <v>36</v>
      </c>
      <c r="E99" s="13" t="s">
        <v>37</v>
      </c>
      <c r="F99" s="920"/>
      <c r="G99" s="920"/>
      <c r="H99" s="924" t="s">
        <v>38</v>
      </c>
      <c r="I99" s="924"/>
      <c r="J99" s="921" t="s">
        <v>31</v>
      </c>
      <c r="K99" s="921" t="s">
        <v>32</v>
      </c>
      <c r="L99" s="925">
        <v>168</v>
      </c>
    </row>
    <row r="100" spans="1:12" ht="22.8" x14ac:dyDescent="0.25">
      <c r="A100" s="918"/>
      <c r="B100" s="14" t="s">
        <v>105</v>
      </c>
      <c r="C100" s="14" t="s">
        <v>5575</v>
      </c>
      <c r="D100" s="15">
        <v>43582</v>
      </c>
      <c r="E100" s="14" t="s">
        <v>2712</v>
      </c>
      <c r="F100" s="920"/>
      <c r="G100" s="920"/>
      <c r="H100" s="924"/>
      <c r="I100" s="924"/>
      <c r="J100" s="921"/>
      <c r="K100" s="921"/>
      <c r="L100" s="925"/>
    </row>
    <row r="101" spans="1:12" ht="24" x14ac:dyDescent="0.25">
      <c r="A101" s="918">
        <v>2018</v>
      </c>
      <c r="B101" s="9" t="s">
        <v>22</v>
      </c>
      <c r="C101" s="13" t="s">
        <v>23</v>
      </c>
      <c r="D101" s="13" t="s">
        <v>24</v>
      </c>
      <c r="E101" s="13" t="s">
        <v>25</v>
      </c>
      <c r="F101" s="919" t="s">
        <v>17</v>
      </c>
      <c r="G101" s="919"/>
      <c r="H101" s="920"/>
      <c r="I101" s="920"/>
      <c r="J101" s="920"/>
      <c r="K101" s="920"/>
      <c r="L101" s="920"/>
    </row>
    <row r="102" spans="1:12" x14ac:dyDescent="0.25">
      <c r="A102" s="918"/>
      <c r="B102" s="921" t="s">
        <v>5576</v>
      </c>
      <c r="C102" s="922" t="s">
        <v>5577</v>
      </c>
      <c r="D102" s="923">
        <v>43615</v>
      </c>
      <c r="E102" s="921" t="s">
        <v>163</v>
      </c>
      <c r="F102" s="921" t="s">
        <v>164</v>
      </c>
      <c r="G102" s="921"/>
      <c r="H102" s="924" t="s">
        <v>30</v>
      </c>
      <c r="I102" s="924"/>
      <c r="J102" s="14" t="s">
        <v>31</v>
      </c>
      <c r="K102" s="14" t="s">
        <v>32</v>
      </c>
      <c r="L102" s="16">
        <v>331.8</v>
      </c>
    </row>
    <row r="103" spans="1:12" x14ac:dyDescent="0.25">
      <c r="A103" s="918"/>
      <c r="B103" s="921"/>
      <c r="C103" s="922"/>
      <c r="D103" s="923"/>
      <c r="E103" s="921"/>
      <c r="F103" s="921"/>
      <c r="G103" s="921"/>
      <c r="H103" s="924" t="s">
        <v>33</v>
      </c>
      <c r="I103" s="924"/>
      <c r="J103" s="14" t="s">
        <v>31</v>
      </c>
      <c r="K103" s="14" t="s">
        <v>32</v>
      </c>
      <c r="L103" s="16">
        <v>216.6</v>
      </c>
    </row>
    <row r="104" spans="1:12" ht="24" x14ac:dyDescent="0.25">
      <c r="A104" s="918"/>
      <c r="B104" s="9" t="s">
        <v>34</v>
      </c>
      <c r="C104" s="13" t="s">
        <v>35</v>
      </c>
      <c r="D104" s="13" t="s">
        <v>36</v>
      </c>
      <c r="E104" s="13" t="s">
        <v>37</v>
      </c>
      <c r="F104" s="920"/>
      <c r="G104" s="920"/>
      <c r="H104" s="924" t="s">
        <v>38</v>
      </c>
      <c r="I104" s="924"/>
      <c r="J104" s="921" t="s">
        <v>31</v>
      </c>
      <c r="K104" s="921" t="s">
        <v>31</v>
      </c>
      <c r="L104" s="925">
        <v>0</v>
      </c>
    </row>
    <row r="105" spans="1:12" ht="22.8" x14ac:dyDescent="0.25">
      <c r="A105" s="918"/>
      <c r="B105" s="14" t="s">
        <v>2072</v>
      </c>
      <c r="C105" s="14" t="s">
        <v>164</v>
      </c>
      <c r="D105" s="15">
        <v>43617</v>
      </c>
      <c r="E105" s="14" t="s">
        <v>3439</v>
      </c>
      <c r="F105" s="920"/>
      <c r="G105" s="920"/>
      <c r="H105" s="924"/>
      <c r="I105" s="924"/>
      <c r="J105" s="921"/>
      <c r="K105" s="921"/>
      <c r="L105" s="925"/>
    </row>
    <row r="106" spans="1:12" ht="24" x14ac:dyDescent="0.25">
      <c r="A106" s="918">
        <v>2019</v>
      </c>
      <c r="B106" s="9" t="s">
        <v>22</v>
      </c>
      <c r="C106" s="13" t="s">
        <v>23</v>
      </c>
      <c r="D106" s="13" t="s">
        <v>24</v>
      </c>
      <c r="E106" s="13" t="s">
        <v>25</v>
      </c>
      <c r="F106" s="919" t="s">
        <v>17</v>
      </c>
      <c r="G106" s="919"/>
      <c r="H106" s="920"/>
      <c r="I106" s="920"/>
      <c r="J106" s="920"/>
      <c r="K106" s="920"/>
      <c r="L106" s="920"/>
    </row>
    <row r="107" spans="1:12" x14ac:dyDescent="0.25">
      <c r="A107" s="918"/>
      <c r="B107" s="921" t="s">
        <v>5576</v>
      </c>
      <c r="C107" s="922" t="s">
        <v>5578</v>
      </c>
      <c r="D107" s="923">
        <v>43670</v>
      </c>
      <c r="E107" s="921" t="s">
        <v>4443</v>
      </c>
      <c r="F107" s="921" t="s">
        <v>3374</v>
      </c>
      <c r="G107" s="921"/>
      <c r="H107" s="924" t="s">
        <v>30</v>
      </c>
      <c r="I107" s="924"/>
      <c r="J107" s="14" t="s">
        <v>31</v>
      </c>
      <c r="K107" s="14" t="s">
        <v>31</v>
      </c>
      <c r="L107" s="16">
        <v>0</v>
      </c>
    </row>
    <row r="108" spans="1:12" x14ac:dyDescent="0.25">
      <c r="A108" s="918"/>
      <c r="B108" s="921"/>
      <c r="C108" s="922"/>
      <c r="D108" s="923"/>
      <c r="E108" s="921"/>
      <c r="F108" s="921"/>
      <c r="G108" s="921"/>
      <c r="H108" s="924" t="s">
        <v>33</v>
      </c>
      <c r="I108" s="924"/>
      <c r="J108" s="14" t="s">
        <v>31</v>
      </c>
      <c r="K108" s="14" t="s">
        <v>31</v>
      </c>
      <c r="L108" s="16">
        <v>0</v>
      </c>
    </row>
    <row r="109" spans="1:12" ht="24" x14ac:dyDescent="0.25">
      <c r="A109" s="918"/>
      <c r="B109" s="9" t="s">
        <v>34</v>
      </c>
      <c r="C109" s="13" t="s">
        <v>35</v>
      </c>
      <c r="D109" s="13" t="s">
        <v>36</v>
      </c>
      <c r="E109" s="13" t="s">
        <v>37</v>
      </c>
      <c r="F109" s="920"/>
      <c r="G109" s="920"/>
      <c r="H109" s="924" t="s">
        <v>38</v>
      </c>
      <c r="I109" s="924"/>
      <c r="J109" s="921" t="s">
        <v>31</v>
      </c>
      <c r="K109" s="921" t="s">
        <v>32</v>
      </c>
      <c r="L109" s="925">
        <v>397.21</v>
      </c>
    </row>
    <row r="110" spans="1:12" ht="22.8" x14ac:dyDescent="0.25">
      <c r="A110" s="918"/>
      <c r="B110" s="14" t="s">
        <v>2072</v>
      </c>
      <c r="C110" s="14" t="s">
        <v>3374</v>
      </c>
      <c r="D110" s="15">
        <v>43674</v>
      </c>
      <c r="E110" s="14" t="s">
        <v>472</v>
      </c>
      <c r="F110" s="920"/>
      <c r="G110" s="920"/>
      <c r="H110" s="924"/>
      <c r="I110" s="924"/>
      <c r="J110" s="921"/>
      <c r="K110" s="921"/>
      <c r="L110" s="925"/>
    </row>
  </sheetData>
  <mergeCells count="315">
    <mergeCell ref="K6:L8"/>
    <mergeCell ref="C7:E7"/>
    <mergeCell ref="C8:E8"/>
    <mergeCell ref="F9:G9"/>
    <mergeCell ref="H9:I9"/>
    <mergeCell ref="B2:L2"/>
    <mergeCell ref="A3:A5"/>
    <mergeCell ref="B3:I4"/>
    <mergeCell ref="B5:L5"/>
    <mergeCell ref="A6:A8"/>
    <mergeCell ref="C6:E6"/>
    <mergeCell ref="F6:F8"/>
    <mergeCell ref="G6:G8"/>
    <mergeCell ref="I6:I8"/>
    <mergeCell ref="J6:J8"/>
    <mergeCell ref="H11:I11"/>
    <mergeCell ref="H12:I12"/>
    <mergeCell ref="F13:G14"/>
    <mergeCell ref="H13:I14"/>
    <mergeCell ref="J13:J14"/>
    <mergeCell ref="K13:K14"/>
    <mergeCell ref="A10:A14"/>
    <mergeCell ref="F10:G10"/>
    <mergeCell ref="H10:L10"/>
    <mergeCell ref="B11:B12"/>
    <mergeCell ref="C11:C12"/>
    <mergeCell ref="D11:D12"/>
    <mergeCell ref="E11:E12"/>
    <mergeCell ref="F11:G12"/>
    <mergeCell ref="H17:I17"/>
    <mergeCell ref="F18:G19"/>
    <mergeCell ref="H18:I19"/>
    <mergeCell ref="J18:J19"/>
    <mergeCell ref="K18:K19"/>
    <mergeCell ref="L18:L19"/>
    <mergeCell ref="L13:L14"/>
    <mergeCell ref="A15:A19"/>
    <mergeCell ref="F15:G15"/>
    <mergeCell ref="H15:L15"/>
    <mergeCell ref="B16:B17"/>
    <mergeCell ref="C16:C17"/>
    <mergeCell ref="D16:D17"/>
    <mergeCell ref="E16:E17"/>
    <mergeCell ref="F16:G17"/>
    <mergeCell ref="H16:I16"/>
    <mergeCell ref="F23:G24"/>
    <mergeCell ref="H23:I24"/>
    <mergeCell ref="J23:J24"/>
    <mergeCell ref="K23:K24"/>
    <mergeCell ref="L23:L24"/>
    <mergeCell ref="A25:A31"/>
    <mergeCell ref="F25:G25"/>
    <mergeCell ref="H25:L25"/>
    <mergeCell ref="B26:B29"/>
    <mergeCell ref="C26:C29"/>
    <mergeCell ref="A20:A24"/>
    <mergeCell ref="F20:G20"/>
    <mergeCell ref="H20:L20"/>
    <mergeCell ref="B21:B22"/>
    <mergeCell ref="C21:C22"/>
    <mergeCell ref="D21:D22"/>
    <mergeCell ref="E21:E22"/>
    <mergeCell ref="F21:G22"/>
    <mergeCell ref="H21:I21"/>
    <mergeCell ref="H22:I22"/>
    <mergeCell ref="K27:K29"/>
    <mergeCell ref="L27:L29"/>
    <mergeCell ref="F30:G31"/>
    <mergeCell ref="H30:I31"/>
    <mergeCell ref="J30:J31"/>
    <mergeCell ref="K30:K31"/>
    <mergeCell ref="L30:L31"/>
    <mergeCell ref="D26:D29"/>
    <mergeCell ref="E26:E29"/>
    <mergeCell ref="F26:G29"/>
    <mergeCell ref="H26:I26"/>
    <mergeCell ref="H27:I29"/>
    <mergeCell ref="J27:J29"/>
    <mergeCell ref="J34:J35"/>
    <mergeCell ref="K34:K35"/>
    <mergeCell ref="L34:L35"/>
    <mergeCell ref="F36:G37"/>
    <mergeCell ref="H36:I37"/>
    <mergeCell ref="J36:J37"/>
    <mergeCell ref="K36:K37"/>
    <mergeCell ref="L36:L37"/>
    <mergeCell ref="A32:A37"/>
    <mergeCell ref="F32:G32"/>
    <mergeCell ref="H32:L32"/>
    <mergeCell ref="B33:B35"/>
    <mergeCell ref="C33:C35"/>
    <mergeCell ref="D33:D35"/>
    <mergeCell ref="E33:E35"/>
    <mergeCell ref="F33:G35"/>
    <mergeCell ref="H33:I33"/>
    <mergeCell ref="H34:I35"/>
    <mergeCell ref="F41:G42"/>
    <mergeCell ref="H41:I42"/>
    <mergeCell ref="J41:J42"/>
    <mergeCell ref="K41:K42"/>
    <mergeCell ref="L41:L42"/>
    <mergeCell ref="A43:A48"/>
    <mergeCell ref="F43:G43"/>
    <mergeCell ref="H43:L43"/>
    <mergeCell ref="B44:B46"/>
    <mergeCell ref="C44:C46"/>
    <mergeCell ref="A38:A42"/>
    <mergeCell ref="F38:G38"/>
    <mergeCell ref="H38:L38"/>
    <mergeCell ref="B39:B40"/>
    <mergeCell ref="C39:C40"/>
    <mergeCell ref="D39:D40"/>
    <mergeCell ref="E39:E40"/>
    <mergeCell ref="F39:G40"/>
    <mergeCell ref="H39:I39"/>
    <mergeCell ref="H40:I40"/>
    <mergeCell ref="K45:K46"/>
    <mergeCell ref="L45:L46"/>
    <mergeCell ref="F47:G48"/>
    <mergeCell ref="H47:I48"/>
    <mergeCell ref="J47:J48"/>
    <mergeCell ref="K47:K48"/>
    <mergeCell ref="L47:L48"/>
    <mergeCell ref="D44:D46"/>
    <mergeCell ref="E44:E46"/>
    <mergeCell ref="F44:G46"/>
    <mergeCell ref="H44:I44"/>
    <mergeCell ref="H45:I46"/>
    <mergeCell ref="J45:J46"/>
    <mergeCell ref="K52:K53"/>
    <mergeCell ref="L52:L53"/>
    <mergeCell ref="A54:A58"/>
    <mergeCell ref="F54:G54"/>
    <mergeCell ref="H54:L54"/>
    <mergeCell ref="B55:B56"/>
    <mergeCell ref="C55:C56"/>
    <mergeCell ref="A49:A53"/>
    <mergeCell ref="F49:G49"/>
    <mergeCell ref="H49:L49"/>
    <mergeCell ref="B50:B51"/>
    <mergeCell ref="C50:C51"/>
    <mergeCell ref="D50:D51"/>
    <mergeCell ref="E50:E51"/>
    <mergeCell ref="F50:G51"/>
    <mergeCell ref="H50:I50"/>
    <mergeCell ref="H51:I51"/>
    <mergeCell ref="D55:D56"/>
    <mergeCell ref="E55:E56"/>
    <mergeCell ref="F55:G56"/>
    <mergeCell ref="H55:I55"/>
    <mergeCell ref="H56:I56"/>
    <mergeCell ref="F57:G58"/>
    <mergeCell ref="F52:G53"/>
    <mergeCell ref="H52:I53"/>
    <mergeCell ref="F60:G61"/>
    <mergeCell ref="H60:I60"/>
    <mergeCell ref="H61:I61"/>
    <mergeCell ref="F62:G63"/>
    <mergeCell ref="H62:I63"/>
    <mergeCell ref="J62:J63"/>
    <mergeCell ref="J57:J58"/>
    <mergeCell ref="J52:J53"/>
    <mergeCell ref="H65:I65"/>
    <mergeCell ref="H66:I66"/>
    <mergeCell ref="F67:G68"/>
    <mergeCell ref="H67:I68"/>
    <mergeCell ref="J67:J68"/>
    <mergeCell ref="K67:K68"/>
    <mergeCell ref="K62:K63"/>
    <mergeCell ref="L62:L63"/>
    <mergeCell ref="H57:I58"/>
    <mergeCell ref="A59:A63"/>
    <mergeCell ref="B60:B61"/>
    <mergeCell ref="C60:C61"/>
    <mergeCell ref="D60:D61"/>
    <mergeCell ref="E60:E61"/>
    <mergeCell ref="K57:K58"/>
    <mergeCell ref="L57:L58"/>
    <mergeCell ref="F59:G59"/>
    <mergeCell ref="H59:L59"/>
    <mergeCell ref="H71:I71"/>
    <mergeCell ref="F72:G73"/>
    <mergeCell ref="H72:I73"/>
    <mergeCell ref="J72:J73"/>
    <mergeCell ref="K72:K73"/>
    <mergeCell ref="L72:L73"/>
    <mergeCell ref="L67:L68"/>
    <mergeCell ref="A69:A73"/>
    <mergeCell ref="F69:G69"/>
    <mergeCell ref="H69:L69"/>
    <mergeCell ref="B70:B71"/>
    <mergeCell ref="C70:C71"/>
    <mergeCell ref="D70:D71"/>
    <mergeCell ref="E70:E71"/>
    <mergeCell ref="F70:G71"/>
    <mergeCell ref="H70:I70"/>
    <mergeCell ref="A64:A68"/>
    <mergeCell ref="F64:G64"/>
    <mergeCell ref="H64:L64"/>
    <mergeCell ref="B65:B66"/>
    <mergeCell ref="C65:C66"/>
    <mergeCell ref="D65:D66"/>
    <mergeCell ref="E65:E66"/>
    <mergeCell ref="F65:G66"/>
    <mergeCell ref="J76:J77"/>
    <mergeCell ref="K76:K77"/>
    <mergeCell ref="L76:L77"/>
    <mergeCell ref="F78:G79"/>
    <mergeCell ref="H78:I79"/>
    <mergeCell ref="J78:J79"/>
    <mergeCell ref="K78:K79"/>
    <mergeCell ref="L78:L79"/>
    <mergeCell ref="A74:A79"/>
    <mergeCell ref="F74:G74"/>
    <mergeCell ref="H74:L74"/>
    <mergeCell ref="B75:B77"/>
    <mergeCell ref="C75:C77"/>
    <mergeCell ref="D75:D77"/>
    <mergeCell ref="E75:E77"/>
    <mergeCell ref="F75:G77"/>
    <mergeCell ref="H75:I75"/>
    <mergeCell ref="H76:I77"/>
    <mergeCell ref="F83:G84"/>
    <mergeCell ref="H83:I84"/>
    <mergeCell ref="J83:J84"/>
    <mergeCell ref="K83:K84"/>
    <mergeCell ref="L83:L84"/>
    <mergeCell ref="A85:A90"/>
    <mergeCell ref="F85:G85"/>
    <mergeCell ref="H85:L85"/>
    <mergeCell ref="B86:B88"/>
    <mergeCell ref="C86:C88"/>
    <mergeCell ref="A80:A84"/>
    <mergeCell ref="F80:G80"/>
    <mergeCell ref="H80:L80"/>
    <mergeCell ref="B81:B82"/>
    <mergeCell ref="C81:C82"/>
    <mergeCell ref="D81:D82"/>
    <mergeCell ref="E81:E82"/>
    <mergeCell ref="F81:G82"/>
    <mergeCell ref="H81:I81"/>
    <mergeCell ref="H82:I82"/>
    <mergeCell ref="K87:K88"/>
    <mergeCell ref="L87:L88"/>
    <mergeCell ref="F89:G90"/>
    <mergeCell ref="H89:I90"/>
    <mergeCell ref="J89:J90"/>
    <mergeCell ref="K89:K90"/>
    <mergeCell ref="L89:L90"/>
    <mergeCell ref="D86:D88"/>
    <mergeCell ref="E86:E88"/>
    <mergeCell ref="F86:G88"/>
    <mergeCell ref="H86:I86"/>
    <mergeCell ref="H87:I88"/>
    <mergeCell ref="J87:J88"/>
    <mergeCell ref="A96:A100"/>
    <mergeCell ref="F96:G96"/>
    <mergeCell ref="H96:L96"/>
    <mergeCell ref="B97:B98"/>
    <mergeCell ref="C97:C98"/>
    <mergeCell ref="A91:A95"/>
    <mergeCell ref="F91:G91"/>
    <mergeCell ref="H91:L91"/>
    <mergeCell ref="B92:B93"/>
    <mergeCell ref="C92:C93"/>
    <mergeCell ref="D92:D93"/>
    <mergeCell ref="E92:E93"/>
    <mergeCell ref="F92:G93"/>
    <mergeCell ref="H92:I92"/>
    <mergeCell ref="H93:I93"/>
    <mergeCell ref="D97:D98"/>
    <mergeCell ref="E97:E98"/>
    <mergeCell ref="F97:G98"/>
    <mergeCell ref="H97:I97"/>
    <mergeCell ref="H98:I98"/>
    <mergeCell ref="F94:G95"/>
    <mergeCell ref="H94:I95"/>
    <mergeCell ref="F99:G100"/>
    <mergeCell ref="H99:I100"/>
    <mergeCell ref="F101:G101"/>
    <mergeCell ref="H101:L101"/>
    <mergeCell ref="B102:B103"/>
    <mergeCell ref="C102:C103"/>
    <mergeCell ref="D102:D103"/>
    <mergeCell ref="E102:E103"/>
    <mergeCell ref="J94:J95"/>
    <mergeCell ref="K94:K95"/>
    <mergeCell ref="L94:L95"/>
    <mergeCell ref="J99:J100"/>
    <mergeCell ref="K99:K100"/>
    <mergeCell ref="L99:L100"/>
    <mergeCell ref="A106:A110"/>
    <mergeCell ref="F106:G106"/>
    <mergeCell ref="H106:L106"/>
    <mergeCell ref="B107:B108"/>
    <mergeCell ref="C107:C108"/>
    <mergeCell ref="D107:D108"/>
    <mergeCell ref="E107:E108"/>
    <mergeCell ref="F107:G108"/>
    <mergeCell ref="F102:G103"/>
    <mergeCell ref="H102:I102"/>
    <mergeCell ref="H103:I103"/>
    <mergeCell ref="F104:G105"/>
    <mergeCell ref="H104:I105"/>
    <mergeCell ref="J104:J105"/>
    <mergeCell ref="L109:L110"/>
    <mergeCell ref="H107:I107"/>
    <mergeCell ref="H108:I108"/>
    <mergeCell ref="F109:G110"/>
    <mergeCell ref="H109:I110"/>
    <mergeCell ref="J109:J110"/>
    <mergeCell ref="K109:K110"/>
    <mergeCell ref="K104:K105"/>
    <mergeCell ref="L104:L105"/>
    <mergeCell ref="A101:A105"/>
  </mergeCell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
  <sheetViews>
    <sheetView workbookViewId="0">
      <selection activeCell="F22" sqref="F22"/>
    </sheetView>
  </sheetViews>
  <sheetFormatPr defaultRowHeight="13.2" x14ac:dyDescent="0.25"/>
  <sheetData/>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28" sqref="B28"/>
    </sheetView>
  </sheetViews>
  <sheetFormatPr defaultRowHeight="13.2" x14ac:dyDescent="0.2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97"/>
  <sheetViews>
    <sheetView topLeftCell="A2" workbookViewId="0">
      <selection activeCell="B3" sqref="B3"/>
    </sheetView>
  </sheetViews>
  <sheetFormatPr defaultRowHeight="13.2" x14ac:dyDescent="0.25"/>
  <cols>
    <col min="1" max="1" width="3.88671875" style="632" customWidth="1"/>
    <col min="2" max="2" width="16.109375" style="632" customWidth="1"/>
    <col min="3" max="3" width="17.6640625" style="632" customWidth="1"/>
    <col min="4" max="4" width="14.44140625" style="632" customWidth="1"/>
    <col min="5" max="5" width="18.6640625" style="632" hidden="1" customWidth="1"/>
    <col min="6" max="6" width="14.88671875" style="632" customWidth="1"/>
    <col min="7" max="7" width="3" style="632" customWidth="1"/>
    <col min="8" max="8" width="11.33203125" style="632" customWidth="1"/>
    <col min="9" max="9" width="3" style="632" customWidth="1"/>
    <col min="10" max="10" width="12.33203125" style="632" customWidth="1"/>
    <col min="11" max="11" width="9.109375" style="632" customWidth="1"/>
    <col min="12" max="12" width="8.88671875" style="632" customWidth="1"/>
    <col min="13" max="13" width="9.6640625" style="637" customWidth="1"/>
    <col min="14" max="14" width="0.109375" style="632" customWidth="1"/>
    <col min="15" max="15" width="41.6640625" style="632" customWidth="1"/>
    <col min="16" max="16" width="20.33203125" style="632" bestFit="1" customWidth="1"/>
    <col min="17" max="20" width="8.88671875" style="632"/>
    <col min="21" max="21" width="9.44140625" style="632" customWidth="1"/>
    <col min="22" max="22" width="13.6640625" style="626" customWidth="1"/>
    <col min="23" max="16384" width="8.88671875" style="632"/>
  </cols>
  <sheetData>
    <row r="1" spans="1:22" hidden="1" x14ac:dyDescent="0.25">
      <c r="V1" s="632"/>
    </row>
    <row r="2" spans="1:22" x14ac:dyDescent="0.25">
      <c r="J2" s="671" t="s">
        <v>8105</v>
      </c>
      <c r="K2" s="825"/>
      <c r="L2" s="825"/>
      <c r="M2" s="825"/>
      <c r="P2" s="827"/>
      <c r="Q2" s="827"/>
      <c r="R2" s="827"/>
      <c r="S2" s="827"/>
      <c r="V2" s="632"/>
    </row>
    <row r="3" spans="1:22" x14ac:dyDescent="0.25">
      <c r="J3" s="825"/>
      <c r="K3" s="825"/>
      <c r="L3" s="825"/>
      <c r="M3" s="825"/>
      <c r="P3" s="675"/>
      <c r="Q3" s="675"/>
      <c r="R3" s="675"/>
      <c r="S3" s="675"/>
      <c r="V3" s="632"/>
    </row>
    <row r="4" spans="1:22" ht="13.8" thickBot="1" x14ac:dyDescent="0.3">
      <c r="A4" s="635"/>
      <c r="B4" s="635"/>
      <c r="C4" s="635"/>
      <c r="D4" s="635"/>
      <c r="E4" s="635"/>
      <c r="F4" s="635"/>
      <c r="G4" s="635"/>
      <c r="H4" s="635"/>
      <c r="I4" s="635"/>
      <c r="J4" s="826"/>
      <c r="K4" s="826"/>
      <c r="L4" s="826"/>
      <c r="M4" s="826"/>
      <c r="P4" s="828"/>
      <c r="Q4" s="828"/>
      <c r="R4" s="828"/>
      <c r="S4" s="828"/>
      <c r="V4" s="632"/>
    </row>
    <row r="5" spans="1:22" ht="30" customHeight="1" thickTop="1" thickBot="1" x14ac:dyDescent="0.3">
      <c r="A5" s="677" t="str">
        <f>"1353 Travel Report for "&amp;B9&amp;", "&amp;B10&amp;" for the reporting period "&amp;"Oct 18 - March19"</f>
        <v>1353 Travel Report for Health and Human Services, Indian Health Service for the reporting period Oct 18 - March19</v>
      </c>
      <c r="B5" s="678"/>
      <c r="C5" s="678"/>
      <c r="D5" s="678"/>
      <c r="E5" s="678"/>
      <c r="F5" s="678"/>
      <c r="G5" s="678"/>
      <c r="H5" s="678"/>
      <c r="I5" s="678"/>
      <c r="J5" s="678"/>
      <c r="K5" s="678"/>
      <c r="L5" s="678"/>
      <c r="M5" s="678"/>
      <c r="N5" s="104"/>
      <c r="O5" s="635" t="s">
        <v>8278</v>
      </c>
      <c r="Q5" s="105"/>
      <c r="V5" s="632"/>
    </row>
    <row r="6" spans="1:22" ht="13.5" customHeight="1" thickTop="1" x14ac:dyDescent="0.25">
      <c r="A6" s="829" t="s">
        <v>12</v>
      </c>
      <c r="B6" s="681" t="s">
        <v>1</v>
      </c>
      <c r="C6" s="682"/>
      <c r="D6" s="682"/>
      <c r="E6" s="682"/>
      <c r="F6" s="682"/>
      <c r="G6" s="682"/>
      <c r="H6" s="682"/>
      <c r="I6" s="682"/>
      <c r="J6" s="683"/>
      <c r="K6" s="26" t="s">
        <v>2</v>
      </c>
      <c r="L6" s="26" t="s">
        <v>3</v>
      </c>
      <c r="M6" s="638" t="s">
        <v>4</v>
      </c>
      <c r="N6" s="106"/>
      <c r="O6" s="635"/>
      <c r="V6" s="632"/>
    </row>
    <row r="7" spans="1:22" ht="20.25" customHeight="1" thickBot="1" x14ac:dyDescent="0.3">
      <c r="A7" s="829"/>
      <c r="B7" s="684"/>
      <c r="C7" s="685"/>
      <c r="D7" s="685"/>
      <c r="E7" s="685"/>
      <c r="F7" s="685"/>
      <c r="G7" s="685"/>
      <c r="H7" s="685"/>
      <c r="I7" s="685"/>
      <c r="J7" s="686"/>
      <c r="K7" s="107"/>
      <c r="L7" s="108"/>
      <c r="M7" s="639">
        <v>2019</v>
      </c>
      <c r="N7" s="110"/>
      <c r="O7" s="635"/>
      <c r="V7" s="632"/>
    </row>
    <row r="8" spans="1:22" ht="27.75" customHeight="1" thickTop="1" thickBot="1" x14ac:dyDescent="0.3">
      <c r="A8" s="829"/>
      <c r="B8" s="687" t="s">
        <v>5617</v>
      </c>
      <c r="C8" s="688"/>
      <c r="D8" s="688"/>
      <c r="E8" s="688"/>
      <c r="F8" s="688"/>
      <c r="G8" s="689"/>
      <c r="H8" s="689"/>
      <c r="I8" s="689"/>
      <c r="J8" s="689"/>
      <c r="K8" s="689"/>
      <c r="L8" s="688"/>
      <c r="M8" s="688"/>
      <c r="N8" s="690"/>
      <c r="O8" s="635"/>
      <c r="V8" s="632"/>
    </row>
    <row r="9" spans="1:22" ht="18" customHeight="1" thickTop="1" x14ac:dyDescent="0.3">
      <c r="A9" s="829"/>
      <c r="B9" s="831" t="s">
        <v>7</v>
      </c>
      <c r="C9" s="823"/>
      <c r="D9" s="823"/>
      <c r="E9" s="823"/>
      <c r="F9" s="823"/>
      <c r="G9" s="816"/>
      <c r="H9" s="648" t="s">
        <v>5618</v>
      </c>
      <c r="I9" s="819" t="s">
        <v>32</v>
      </c>
      <c r="J9" s="654" t="s">
        <v>5619</v>
      </c>
      <c r="K9" s="657"/>
      <c r="L9" s="660" t="s">
        <v>5620</v>
      </c>
      <c r="M9" s="661"/>
      <c r="N9" s="111"/>
      <c r="O9" s="112"/>
      <c r="P9" s="635"/>
      <c r="V9" s="632"/>
    </row>
    <row r="10" spans="1:22" ht="15.75" customHeight="1" x14ac:dyDescent="0.25">
      <c r="A10" s="829"/>
      <c r="B10" s="822" t="s">
        <v>8279</v>
      </c>
      <c r="C10" s="823"/>
      <c r="D10" s="823"/>
      <c r="E10" s="823"/>
      <c r="F10" s="824"/>
      <c r="G10" s="817"/>
      <c r="H10" s="649"/>
      <c r="I10" s="820"/>
      <c r="J10" s="655"/>
      <c r="K10" s="658"/>
      <c r="L10" s="662"/>
      <c r="M10" s="661"/>
      <c r="N10" s="111"/>
      <c r="O10" s="112"/>
      <c r="P10" s="635"/>
      <c r="V10" s="632"/>
    </row>
    <row r="11" spans="1:22" ht="13.8" thickBot="1" x14ac:dyDescent="0.3">
      <c r="A11" s="829"/>
      <c r="B11" s="113" t="s">
        <v>11</v>
      </c>
      <c r="C11" s="114" t="s">
        <v>8280</v>
      </c>
      <c r="D11" s="668" t="s">
        <v>8281</v>
      </c>
      <c r="E11" s="793"/>
      <c r="F11" s="794"/>
      <c r="G11" s="818"/>
      <c r="H11" s="650"/>
      <c r="I11" s="821"/>
      <c r="J11" s="656"/>
      <c r="K11" s="659"/>
      <c r="L11" s="663"/>
      <c r="M11" s="664"/>
      <c r="N11" s="115"/>
      <c r="O11" s="112"/>
      <c r="P11" s="635"/>
      <c r="V11" s="632"/>
    </row>
    <row r="12" spans="1:22" ht="13.8" thickTop="1" x14ac:dyDescent="0.25">
      <c r="A12" s="829"/>
      <c r="B12" s="781" t="s">
        <v>5588</v>
      </c>
      <c r="C12" s="698" t="s">
        <v>14</v>
      </c>
      <c r="D12" s="696" t="s">
        <v>5589</v>
      </c>
      <c r="E12" s="717" t="s">
        <v>5590</v>
      </c>
      <c r="F12" s="718"/>
      <c r="G12" s="783" t="s">
        <v>17</v>
      </c>
      <c r="H12" s="784"/>
      <c r="I12" s="785"/>
      <c r="J12" s="698" t="s">
        <v>18</v>
      </c>
      <c r="K12" s="692" t="s">
        <v>19</v>
      </c>
      <c r="L12" s="694" t="s">
        <v>5591</v>
      </c>
      <c r="M12" s="832" t="s">
        <v>21</v>
      </c>
      <c r="N12" s="116"/>
      <c r="O12" s="635"/>
      <c r="V12" s="632"/>
    </row>
    <row r="13" spans="1:22" ht="34.5" customHeight="1" thickBot="1" x14ac:dyDescent="0.3">
      <c r="A13" s="830"/>
      <c r="B13" s="782"/>
      <c r="C13" s="715"/>
      <c r="D13" s="716"/>
      <c r="E13" s="719"/>
      <c r="F13" s="720"/>
      <c r="G13" s="786"/>
      <c r="H13" s="787"/>
      <c r="I13" s="788"/>
      <c r="J13" s="841"/>
      <c r="K13" s="843"/>
      <c r="L13" s="844"/>
      <c r="M13" s="833"/>
      <c r="N13" s="117"/>
      <c r="O13" s="635"/>
      <c r="V13" s="632"/>
    </row>
    <row r="14" spans="1:22" ht="23.25" customHeight="1" thickTop="1" x14ac:dyDescent="0.25">
      <c r="A14" s="834">
        <f>1</f>
        <v>1</v>
      </c>
      <c r="B14" s="631" t="s">
        <v>22</v>
      </c>
      <c r="C14" s="631" t="s">
        <v>23</v>
      </c>
      <c r="D14" s="631" t="s">
        <v>5593</v>
      </c>
      <c r="E14" s="837" t="s">
        <v>5594</v>
      </c>
      <c r="F14" s="837"/>
      <c r="G14" s="735" t="s">
        <v>17</v>
      </c>
      <c r="H14" s="736"/>
      <c r="I14" s="737"/>
      <c r="J14" s="138" t="s">
        <v>5608</v>
      </c>
      <c r="K14" s="139"/>
      <c r="L14" s="139"/>
      <c r="M14" s="640"/>
      <c r="N14" s="119"/>
      <c r="V14" s="141"/>
    </row>
    <row r="15" spans="1:22" ht="20.399999999999999" x14ac:dyDescent="0.25">
      <c r="A15" s="835"/>
      <c r="B15" s="142" t="s">
        <v>8282</v>
      </c>
      <c r="C15" s="142" t="s">
        <v>8283</v>
      </c>
      <c r="D15" s="143">
        <v>43555</v>
      </c>
      <c r="E15" s="142"/>
      <c r="F15" s="142" t="s">
        <v>8284</v>
      </c>
      <c r="G15" s="726" t="s">
        <v>8285</v>
      </c>
      <c r="H15" s="838"/>
      <c r="I15" s="839"/>
      <c r="J15" s="78" t="s">
        <v>7533</v>
      </c>
      <c r="K15" s="78"/>
      <c r="L15" s="77" t="s">
        <v>32</v>
      </c>
      <c r="M15" s="641">
        <v>350</v>
      </c>
      <c r="N15" s="119"/>
      <c r="V15" s="146"/>
    </row>
    <row r="16" spans="1:22" ht="20.399999999999999" x14ac:dyDescent="0.25">
      <c r="A16" s="835"/>
      <c r="B16" s="633" t="s">
        <v>34</v>
      </c>
      <c r="C16" s="633" t="s">
        <v>35</v>
      </c>
      <c r="D16" s="633" t="s">
        <v>5600</v>
      </c>
      <c r="E16" s="840" t="s">
        <v>5601</v>
      </c>
      <c r="F16" s="840"/>
      <c r="G16" s="730"/>
      <c r="H16" s="731"/>
      <c r="I16" s="732"/>
      <c r="J16" s="538" t="s">
        <v>5630</v>
      </c>
      <c r="K16" s="82"/>
      <c r="L16" s="83"/>
      <c r="M16" s="642"/>
      <c r="N16" s="119"/>
      <c r="V16" s="151"/>
    </row>
    <row r="17" spans="1:22" ht="21" thickBot="1" x14ac:dyDescent="0.3">
      <c r="A17" s="836"/>
      <c r="B17" s="152" t="s">
        <v>8286</v>
      </c>
      <c r="C17" s="152" t="s">
        <v>8285</v>
      </c>
      <c r="D17" s="207">
        <v>43558</v>
      </c>
      <c r="E17" s="154" t="s">
        <v>5605</v>
      </c>
      <c r="F17" s="636" t="s">
        <v>8287</v>
      </c>
      <c r="G17" s="738"/>
      <c r="H17" s="739"/>
      <c r="I17" s="740"/>
      <c r="J17" s="538" t="s">
        <v>5631</v>
      </c>
      <c r="K17" s="82"/>
      <c r="L17" s="83"/>
      <c r="M17" s="642"/>
      <c r="N17" s="119"/>
      <c r="V17" s="151"/>
    </row>
    <row r="18" spans="1:22" ht="21.6" thickTop="1" thickBot="1" x14ac:dyDescent="0.3">
      <c r="A18" s="834">
        <f>A14+1</f>
        <v>2</v>
      </c>
      <c r="B18" s="631" t="s">
        <v>22</v>
      </c>
      <c r="C18" s="631" t="s">
        <v>23</v>
      </c>
      <c r="D18" s="631" t="s">
        <v>5593</v>
      </c>
      <c r="E18" s="837" t="s">
        <v>5594</v>
      </c>
      <c r="F18" s="837"/>
      <c r="G18" s="837" t="s">
        <v>17</v>
      </c>
      <c r="H18" s="771"/>
      <c r="I18" s="630"/>
      <c r="J18" s="138" t="s">
        <v>5608</v>
      </c>
      <c r="K18" s="139"/>
      <c r="L18" s="643"/>
      <c r="M18" s="640"/>
      <c r="N18" s="119"/>
      <c r="V18" s="151"/>
    </row>
    <row r="19" spans="1:22" ht="31.2" thickBot="1" x14ac:dyDescent="0.3">
      <c r="A19" s="750"/>
      <c r="B19" s="142" t="s">
        <v>8288</v>
      </c>
      <c r="C19" s="142" t="s">
        <v>8289</v>
      </c>
      <c r="D19" s="143">
        <v>43587</v>
      </c>
      <c r="E19" s="142"/>
      <c r="F19" s="142" t="s">
        <v>8290</v>
      </c>
      <c r="G19" s="726" t="s">
        <v>8289</v>
      </c>
      <c r="H19" s="838"/>
      <c r="I19" s="839"/>
      <c r="J19" s="78" t="s">
        <v>5646</v>
      </c>
      <c r="K19" s="78"/>
      <c r="L19" s="77" t="s">
        <v>32</v>
      </c>
      <c r="M19" s="641">
        <v>714</v>
      </c>
      <c r="N19" s="119"/>
      <c r="V19" s="151"/>
    </row>
    <row r="20" spans="1:22" ht="21" thickBot="1" x14ac:dyDescent="0.3">
      <c r="A20" s="750"/>
      <c r="B20" s="633" t="s">
        <v>34</v>
      </c>
      <c r="C20" s="633" t="s">
        <v>35</v>
      </c>
      <c r="D20" s="633" t="s">
        <v>5600</v>
      </c>
      <c r="E20" s="840" t="s">
        <v>5601</v>
      </c>
      <c r="F20" s="840"/>
      <c r="G20" s="730"/>
      <c r="H20" s="731"/>
      <c r="I20" s="732"/>
      <c r="J20" s="538" t="s">
        <v>5651</v>
      </c>
      <c r="K20" s="82"/>
      <c r="L20" s="83" t="s">
        <v>32</v>
      </c>
      <c r="M20" s="642">
        <v>200</v>
      </c>
      <c r="N20" s="119"/>
      <c r="V20" s="151"/>
    </row>
    <row r="21" spans="1:22" ht="31.2" thickBot="1" x14ac:dyDescent="0.3">
      <c r="A21" s="842"/>
      <c r="B21" s="152" t="s">
        <v>8291</v>
      </c>
      <c r="C21" s="152" t="s">
        <v>8289</v>
      </c>
      <c r="D21" s="207">
        <v>43587</v>
      </c>
      <c r="E21" s="154" t="s">
        <v>5605</v>
      </c>
      <c r="F21" s="636" t="s">
        <v>6439</v>
      </c>
      <c r="G21" s="712"/>
      <c r="H21" s="713"/>
      <c r="I21" s="714"/>
      <c r="J21" s="538"/>
      <c r="K21" s="82"/>
      <c r="L21" s="83"/>
      <c r="M21" s="642"/>
      <c r="N21" s="119"/>
      <c r="V21" s="151"/>
    </row>
    <row r="22" spans="1:22" ht="21.6" thickTop="1" thickBot="1" x14ac:dyDescent="0.3">
      <c r="A22" s="834">
        <f>A18+1</f>
        <v>3</v>
      </c>
      <c r="B22" s="631" t="s">
        <v>22</v>
      </c>
      <c r="C22" s="631" t="s">
        <v>23</v>
      </c>
      <c r="D22" s="631" t="s">
        <v>5593</v>
      </c>
      <c r="E22" s="837" t="s">
        <v>5594</v>
      </c>
      <c r="F22" s="837"/>
      <c r="G22" s="837" t="s">
        <v>17</v>
      </c>
      <c r="H22" s="771"/>
      <c r="I22" s="630"/>
      <c r="J22" s="138" t="s">
        <v>5608</v>
      </c>
      <c r="K22" s="139"/>
      <c r="L22" s="643"/>
      <c r="M22" s="640"/>
      <c r="N22" s="119"/>
      <c r="V22" s="151"/>
    </row>
    <row r="23" spans="1:22" ht="13.8" thickBot="1" x14ac:dyDescent="0.3">
      <c r="A23" s="750"/>
      <c r="B23" s="142" t="s">
        <v>8292</v>
      </c>
      <c r="C23" s="142" t="s">
        <v>8293</v>
      </c>
      <c r="D23" s="143">
        <v>43590</v>
      </c>
      <c r="E23" s="142"/>
      <c r="F23" s="142" t="s">
        <v>8071</v>
      </c>
      <c r="G23" s="726" t="s">
        <v>8294</v>
      </c>
      <c r="H23" s="838"/>
      <c r="I23" s="839"/>
      <c r="J23" s="78" t="s">
        <v>7533</v>
      </c>
      <c r="K23" s="78"/>
      <c r="L23" s="77" t="s">
        <v>32</v>
      </c>
      <c r="M23" s="641">
        <v>1695</v>
      </c>
      <c r="N23" s="119"/>
      <c r="V23" s="151"/>
    </row>
    <row r="24" spans="1:22" ht="21" thickBot="1" x14ac:dyDescent="0.3">
      <c r="A24" s="750"/>
      <c r="B24" s="633" t="s">
        <v>34</v>
      </c>
      <c r="C24" s="633" t="s">
        <v>35</v>
      </c>
      <c r="D24" s="633" t="s">
        <v>5600</v>
      </c>
      <c r="E24" s="840" t="s">
        <v>5601</v>
      </c>
      <c r="F24" s="840"/>
      <c r="G24" s="730"/>
      <c r="H24" s="731"/>
      <c r="I24" s="732"/>
      <c r="J24" s="538" t="s">
        <v>5630</v>
      </c>
      <c r="K24" s="82"/>
      <c r="L24" s="83"/>
      <c r="M24" s="642"/>
      <c r="N24" s="119"/>
      <c r="V24" s="151"/>
    </row>
    <row r="25" spans="1:22" ht="21" thickBot="1" x14ac:dyDescent="0.3">
      <c r="A25" s="842"/>
      <c r="B25" s="152" t="s">
        <v>8295</v>
      </c>
      <c r="C25" s="152" t="s">
        <v>8294</v>
      </c>
      <c r="D25" s="207">
        <v>43594</v>
      </c>
      <c r="E25" s="154" t="s">
        <v>5605</v>
      </c>
      <c r="F25" s="636" t="s">
        <v>8296</v>
      </c>
      <c r="G25" s="712"/>
      <c r="H25" s="713"/>
      <c r="I25" s="714"/>
      <c r="J25" s="538" t="s">
        <v>5631</v>
      </c>
      <c r="K25" s="82"/>
      <c r="L25" s="83"/>
      <c r="M25" s="642"/>
      <c r="N25" s="119"/>
      <c r="V25" s="151"/>
    </row>
    <row r="26" spans="1:22" ht="21.6" thickTop="1" thickBot="1" x14ac:dyDescent="0.3">
      <c r="A26" s="834">
        <f t="shared" ref="A26" si="0">A22+1</f>
        <v>4</v>
      </c>
      <c r="B26" s="631" t="s">
        <v>22</v>
      </c>
      <c r="C26" s="631" t="s">
        <v>23</v>
      </c>
      <c r="D26" s="631" t="s">
        <v>5593</v>
      </c>
      <c r="E26" s="837" t="s">
        <v>5594</v>
      </c>
      <c r="F26" s="837"/>
      <c r="G26" s="837" t="s">
        <v>17</v>
      </c>
      <c r="H26" s="771"/>
      <c r="I26" s="630"/>
      <c r="J26" s="138" t="s">
        <v>5608</v>
      </c>
      <c r="K26" s="139"/>
      <c r="L26" s="643"/>
      <c r="M26" s="640"/>
      <c r="N26" s="119"/>
      <c r="V26" s="151"/>
    </row>
    <row r="27" spans="1:22" ht="13.8" thickBot="1" x14ac:dyDescent="0.3">
      <c r="A27" s="750"/>
      <c r="B27" s="142" t="s">
        <v>8297</v>
      </c>
      <c r="C27" s="142" t="s">
        <v>8293</v>
      </c>
      <c r="D27" s="143">
        <v>43590</v>
      </c>
      <c r="E27" s="142"/>
      <c r="F27" s="142" t="s">
        <v>8071</v>
      </c>
      <c r="G27" s="726" t="s">
        <v>8294</v>
      </c>
      <c r="H27" s="838"/>
      <c r="I27" s="839"/>
      <c r="J27" s="78" t="s">
        <v>7533</v>
      </c>
      <c r="K27" s="78"/>
      <c r="L27" s="77" t="s">
        <v>32</v>
      </c>
      <c r="M27" s="641">
        <v>1695</v>
      </c>
      <c r="N27" s="119"/>
      <c r="V27" s="151"/>
    </row>
    <row r="28" spans="1:22" ht="21" thickBot="1" x14ac:dyDescent="0.3">
      <c r="A28" s="750"/>
      <c r="B28" s="633" t="s">
        <v>34</v>
      </c>
      <c r="C28" s="633" t="s">
        <v>35</v>
      </c>
      <c r="D28" s="633" t="s">
        <v>5600</v>
      </c>
      <c r="E28" s="840" t="s">
        <v>5601</v>
      </c>
      <c r="F28" s="840"/>
      <c r="G28" s="730"/>
      <c r="H28" s="731"/>
      <c r="I28" s="732"/>
      <c r="J28" s="538" t="s">
        <v>5630</v>
      </c>
      <c r="K28" s="82"/>
      <c r="L28" s="83"/>
      <c r="M28" s="642"/>
      <c r="N28" s="119"/>
      <c r="V28" s="151"/>
    </row>
    <row r="29" spans="1:22" ht="21" thickBot="1" x14ac:dyDescent="0.3">
      <c r="A29" s="842"/>
      <c r="B29" s="152" t="s">
        <v>8298</v>
      </c>
      <c r="C29" s="152" t="s">
        <v>8294</v>
      </c>
      <c r="D29" s="207">
        <v>43594</v>
      </c>
      <c r="E29" s="154" t="s">
        <v>5605</v>
      </c>
      <c r="F29" s="636" t="s">
        <v>8296</v>
      </c>
      <c r="G29" s="712"/>
      <c r="H29" s="713"/>
      <c r="I29" s="714"/>
      <c r="J29" s="538" t="s">
        <v>5631</v>
      </c>
      <c r="K29" s="82"/>
      <c r="L29" s="83"/>
      <c r="M29" s="642"/>
      <c r="N29" s="119"/>
      <c r="V29" s="151"/>
    </row>
    <row r="30" spans="1:22" ht="21.6" thickTop="1" thickBot="1" x14ac:dyDescent="0.3">
      <c r="A30" s="834">
        <f t="shared" ref="A30" si="1">A26+1</f>
        <v>5</v>
      </c>
      <c r="B30" s="631" t="s">
        <v>22</v>
      </c>
      <c r="C30" s="631" t="s">
        <v>23</v>
      </c>
      <c r="D30" s="631" t="s">
        <v>5593</v>
      </c>
      <c r="E30" s="837" t="s">
        <v>5594</v>
      </c>
      <c r="F30" s="837"/>
      <c r="G30" s="837" t="s">
        <v>17</v>
      </c>
      <c r="H30" s="771"/>
      <c r="I30" s="630"/>
      <c r="J30" s="138" t="s">
        <v>5608</v>
      </c>
      <c r="K30" s="139"/>
      <c r="L30" s="643"/>
      <c r="M30" s="640"/>
      <c r="N30" s="119"/>
      <c r="V30" s="151"/>
    </row>
    <row r="31" spans="1:22" ht="13.8" thickBot="1" x14ac:dyDescent="0.3">
      <c r="A31" s="750"/>
      <c r="B31" s="142" t="s">
        <v>8299</v>
      </c>
      <c r="C31" s="142" t="s">
        <v>8293</v>
      </c>
      <c r="D31" s="143">
        <v>43590</v>
      </c>
      <c r="E31" s="142"/>
      <c r="F31" s="142" t="s">
        <v>8071</v>
      </c>
      <c r="G31" s="726" t="s">
        <v>8294</v>
      </c>
      <c r="H31" s="838"/>
      <c r="I31" s="839"/>
      <c r="J31" s="78" t="s">
        <v>7533</v>
      </c>
      <c r="K31" s="78"/>
      <c r="L31" s="77" t="s">
        <v>32</v>
      </c>
      <c r="M31" s="641">
        <v>1695</v>
      </c>
      <c r="N31" s="119"/>
      <c r="V31" s="151"/>
    </row>
    <row r="32" spans="1:22" ht="21" thickBot="1" x14ac:dyDescent="0.3">
      <c r="A32" s="750"/>
      <c r="B32" s="633" t="s">
        <v>34</v>
      </c>
      <c r="C32" s="633" t="s">
        <v>35</v>
      </c>
      <c r="D32" s="633" t="s">
        <v>5600</v>
      </c>
      <c r="E32" s="840" t="s">
        <v>5601</v>
      </c>
      <c r="F32" s="840"/>
      <c r="G32" s="730"/>
      <c r="H32" s="731"/>
      <c r="I32" s="732"/>
      <c r="J32" s="538" t="s">
        <v>5630</v>
      </c>
      <c r="K32" s="82"/>
      <c r="L32" s="83"/>
      <c r="M32" s="642"/>
      <c r="N32" s="119"/>
      <c r="V32" s="151"/>
    </row>
    <row r="33" spans="1:22" ht="21" thickBot="1" x14ac:dyDescent="0.3">
      <c r="A33" s="842"/>
      <c r="B33" s="152" t="s">
        <v>8300</v>
      </c>
      <c r="C33" s="152" t="s">
        <v>8294</v>
      </c>
      <c r="D33" s="207">
        <v>43594</v>
      </c>
      <c r="E33" s="154" t="s">
        <v>5605</v>
      </c>
      <c r="F33" s="636" t="s">
        <v>8296</v>
      </c>
      <c r="G33" s="712"/>
      <c r="H33" s="713"/>
      <c r="I33" s="714"/>
      <c r="J33" s="538" t="s">
        <v>5631</v>
      </c>
      <c r="K33" s="82"/>
      <c r="L33" s="83"/>
      <c r="M33" s="642"/>
      <c r="N33" s="119"/>
      <c r="V33" s="151"/>
    </row>
    <row r="34" spans="1:22" ht="21.6" thickTop="1" thickBot="1" x14ac:dyDescent="0.3">
      <c r="A34" s="834">
        <f t="shared" ref="A34" si="2">A30+1</f>
        <v>6</v>
      </c>
      <c r="B34" s="631" t="s">
        <v>22</v>
      </c>
      <c r="C34" s="631" t="s">
        <v>23</v>
      </c>
      <c r="D34" s="631" t="s">
        <v>5593</v>
      </c>
      <c r="E34" s="837" t="s">
        <v>5594</v>
      </c>
      <c r="F34" s="837"/>
      <c r="G34" s="837" t="s">
        <v>17</v>
      </c>
      <c r="H34" s="771"/>
      <c r="I34" s="630"/>
      <c r="J34" s="138" t="s">
        <v>5608</v>
      </c>
      <c r="K34" s="139"/>
      <c r="L34" s="643"/>
      <c r="M34" s="640"/>
      <c r="N34" s="119"/>
      <c r="V34" s="151"/>
    </row>
    <row r="35" spans="1:22" ht="31.2" thickBot="1" x14ac:dyDescent="0.3">
      <c r="A35" s="750"/>
      <c r="B35" s="142" t="s">
        <v>8301</v>
      </c>
      <c r="C35" s="142" t="s">
        <v>8302</v>
      </c>
      <c r="D35" s="143">
        <v>43615</v>
      </c>
      <c r="E35" s="142"/>
      <c r="F35" s="142" t="s">
        <v>8303</v>
      </c>
      <c r="G35" s="726" t="s">
        <v>8304</v>
      </c>
      <c r="H35" s="838"/>
      <c r="I35" s="839"/>
      <c r="J35" s="644" t="s">
        <v>8305</v>
      </c>
      <c r="K35" s="78"/>
      <c r="L35" s="77" t="s">
        <v>32</v>
      </c>
      <c r="M35" s="641">
        <v>358</v>
      </c>
      <c r="N35" s="119"/>
      <c r="V35" s="151"/>
    </row>
    <row r="36" spans="1:22" ht="21" thickBot="1" x14ac:dyDescent="0.3">
      <c r="A36" s="750"/>
      <c r="B36" s="633" t="s">
        <v>34</v>
      </c>
      <c r="C36" s="633" t="s">
        <v>35</v>
      </c>
      <c r="D36" s="633" t="s">
        <v>5600</v>
      </c>
      <c r="E36" s="840" t="s">
        <v>5601</v>
      </c>
      <c r="F36" s="840"/>
      <c r="G36" s="730"/>
      <c r="H36" s="731"/>
      <c r="I36" s="732"/>
      <c r="J36" s="538" t="s">
        <v>5651</v>
      </c>
      <c r="K36" s="82"/>
      <c r="L36" s="83" t="s">
        <v>32</v>
      </c>
      <c r="M36" s="642">
        <v>470</v>
      </c>
      <c r="N36" s="119"/>
      <c r="V36" s="151"/>
    </row>
    <row r="37" spans="1:22" ht="31.2" thickBot="1" x14ac:dyDescent="0.3">
      <c r="A37" s="842"/>
      <c r="B37" s="152" t="s">
        <v>8306</v>
      </c>
      <c r="C37" s="152" t="s">
        <v>8304</v>
      </c>
      <c r="D37" s="207">
        <v>43618</v>
      </c>
      <c r="E37" s="154" t="s">
        <v>5605</v>
      </c>
      <c r="F37" s="636" t="s">
        <v>8307</v>
      </c>
      <c r="G37" s="712"/>
      <c r="H37" s="713"/>
      <c r="I37" s="714"/>
      <c r="J37" s="538" t="s">
        <v>7533</v>
      </c>
      <c r="K37" s="82"/>
      <c r="L37" s="83" t="s">
        <v>32</v>
      </c>
      <c r="M37" s="642">
        <v>705</v>
      </c>
      <c r="N37" s="119"/>
      <c r="V37" s="151"/>
    </row>
    <row r="38" spans="1:22" ht="21.6" thickTop="1" thickBot="1" x14ac:dyDescent="0.3">
      <c r="A38" s="834">
        <f t="shared" ref="A38" si="3">A34+1</f>
        <v>7</v>
      </c>
      <c r="B38" s="631" t="s">
        <v>22</v>
      </c>
      <c r="C38" s="631" t="s">
        <v>23</v>
      </c>
      <c r="D38" s="631" t="s">
        <v>5593</v>
      </c>
      <c r="E38" s="837" t="s">
        <v>5594</v>
      </c>
      <c r="F38" s="837"/>
      <c r="G38" s="837" t="s">
        <v>17</v>
      </c>
      <c r="H38" s="771"/>
      <c r="I38" s="630"/>
      <c r="J38" s="138" t="s">
        <v>5608</v>
      </c>
      <c r="K38" s="139"/>
      <c r="L38" s="643"/>
      <c r="M38" s="640"/>
      <c r="N38" s="119"/>
      <c r="V38" s="151"/>
    </row>
    <row r="39" spans="1:22" ht="31.2" thickBot="1" x14ac:dyDescent="0.3">
      <c r="A39" s="750"/>
      <c r="B39" s="142" t="s">
        <v>8308</v>
      </c>
      <c r="C39" s="142" t="s">
        <v>8302</v>
      </c>
      <c r="D39" s="143">
        <v>43614</v>
      </c>
      <c r="E39" s="142"/>
      <c r="F39" s="142" t="s">
        <v>8303</v>
      </c>
      <c r="G39" s="726" t="s">
        <v>8304</v>
      </c>
      <c r="H39" s="838"/>
      <c r="I39" s="839"/>
      <c r="J39" s="78" t="s">
        <v>5646</v>
      </c>
      <c r="K39" s="78"/>
      <c r="L39" s="77" t="s">
        <v>32</v>
      </c>
      <c r="M39" s="641">
        <v>544</v>
      </c>
      <c r="N39" s="119"/>
      <c r="V39" s="151"/>
    </row>
    <row r="40" spans="1:22" ht="21" thickBot="1" x14ac:dyDescent="0.3">
      <c r="A40" s="750"/>
      <c r="B40" s="633" t="s">
        <v>34</v>
      </c>
      <c r="C40" s="633" t="s">
        <v>35</v>
      </c>
      <c r="D40" s="633" t="s">
        <v>5600</v>
      </c>
      <c r="E40" s="840" t="s">
        <v>5601</v>
      </c>
      <c r="F40" s="840"/>
      <c r="G40" s="730"/>
      <c r="H40" s="731"/>
      <c r="I40" s="732"/>
      <c r="J40" s="538" t="s">
        <v>5651</v>
      </c>
      <c r="K40" s="82"/>
      <c r="L40" s="83" t="s">
        <v>32</v>
      </c>
      <c r="M40" s="642">
        <v>642.24</v>
      </c>
      <c r="N40" s="119"/>
      <c r="V40" s="151"/>
    </row>
    <row r="41" spans="1:22" ht="21" thickBot="1" x14ac:dyDescent="0.3">
      <c r="A41" s="842"/>
      <c r="B41" s="152" t="s">
        <v>8309</v>
      </c>
      <c r="C41" s="152" t="s">
        <v>8304</v>
      </c>
      <c r="D41" s="207">
        <v>43618</v>
      </c>
      <c r="E41" s="154" t="s">
        <v>5605</v>
      </c>
      <c r="F41" s="636" t="s">
        <v>8310</v>
      </c>
      <c r="G41" s="712"/>
      <c r="H41" s="713"/>
      <c r="I41" s="714"/>
      <c r="J41" s="538" t="s">
        <v>7533</v>
      </c>
      <c r="K41" s="82"/>
      <c r="L41" s="83" t="s">
        <v>32</v>
      </c>
      <c r="M41" s="642">
        <v>795</v>
      </c>
      <c r="N41" s="119"/>
      <c r="V41" s="151"/>
    </row>
    <row r="42" spans="1:22" ht="21.6" thickTop="1" thickBot="1" x14ac:dyDescent="0.3">
      <c r="A42" s="834">
        <f t="shared" ref="A42" si="4">A38+1</f>
        <v>8</v>
      </c>
      <c r="B42" s="631" t="s">
        <v>22</v>
      </c>
      <c r="C42" s="631" t="s">
        <v>23</v>
      </c>
      <c r="D42" s="631" t="s">
        <v>5593</v>
      </c>
      <c r="E42" s="837" t="s">
        <v>5594</v>
      </c>
      <c r="F42" s="837"/>
      <c r="G42" s="837" t="s">
        <v>17</v>
      </c>
      <c r="H42" s="771"/>
      <c r="I42" s="630"/>
      <c r="J42" s="138" t="s">
        <v>5608</v>
      </c>
      <c r="K42" s="139"/>
      <c r="L42" s="643"/>
      <c r="M42" s="640"/>
      <c r="N42" s="119"/>
      <c r="V42" s="151"/>
    </row>
    <row r="43" spans="1:22" ht="31.2" thickBot="1" x14ac:dyDescent="0.3">
      <c r="A43" s="750"/>
      <c r="B43" s="142" t="s">
        <v>8311</v>
      </c>
      <c r="C43" s="142" t="s">
        <v>8312</v>
      </c>
      <c r="D43" s="143">
        <v>43628</v>
      </c>
      <c r="E43" s="142"/>
      <c r="F43" s="142" t="s">
        <v>8290</v>
      </c>
      <c r="G43" s="726" t="s">
        <v>8312</v>
      </c>
      <c r="H43" s="838"/>
      <c r="I43" s="839"/>
      <c r="J43" s="78" t="s">
        <v>7533</v>
      </c>
      <c r="K43" s="78"/>
      <c r="L43" s="77" t="s">
        <v>32</v>
      </c>
      <c r="M43" s="641">
        <v>560</v>
      </c>
      <c r="N43" s="119"/>
      <c r="V43" s="151"/>
    </row>
    <row r="44" spans="1:22" ht="21" thickBot="1" x14ac:dyDescent="0.3">
      <c r="A44" s="750"/>
      <c r="B44" s="633" t="s">
        <v>34</v>
      </c>
      <c r="C44" s="633" t="s">
        <v>35</v>
      </c>
      <c r="D44" s="633" t="s">
        <v>5600</v>
      </c>
      <c r="E44" s="840" t="s">
        <v>5601</v>
      </c>
      <c r="F44" s="840"/>
      <c r="G44" s="730"/>
      <c r="H44" s="731"/>
      <c r="I44" s="732"/>
      <c r="J44" s="538" t="s">
        <v>5630</v>
      </c>
      <c r="K44" s="82"/>
      <c r="L44" s="83"/>
      <c r="M44" s="642"/>
      <c r="N44" s="119"/>
      <c r="V44" s="151"/>
    </row>
    <row r="45" spans="1:22" ht="31.2" thickBot="1" x14ac:dyDescent="0.3">
      <c r="A45" s="842"/>
      <c r="B45" s="152" t="s">
        <v>8313</v>
      </c>
      <c r="C45" s="142" t="s">
        <v>8312</v>
      </c>
      <c r="D45" s="207">
        <v>43631</v>
      </c>
      <c r="E45" s="154" t="s">
        <v>5605</v>
      </c>
      <c r="F45" s="636" t="s">
        <v>8314</v>
      </c>
      <c r="G45" s="712"/>
      <c r="H45" s="713"/>
      <c r="I45" s="714"/>
      <c r="J45" s="538" t="s">
        <v>5631</v>
      </c>
      <c r="K45" s="82"/>
      <c r="L45" s="83"/>
      <c r="M45" s="642"/>
      <c r="N45" s="119"/>
      <c r="V45" s="151"/>
    </row>
    <row r="46" spans="1:22" ht="21.6" thickTop="1" thickBot="1" x14ac:dyDescent="0.3">
      <c r="A46" s="834">
        <f t="shared" ref="A46" si="5">A42+1</f>
        <v>9</v>
      </c>
      <c r="B46" s="631" t="s">
        <v>22</v>
      </c>
      <c r="C46" s="631" t="s">
        <v>23</v>
      </c>
      <c r="D46" s="631" t="s">
        <v>5593</v>
      </c>
      <c r="E46" s="837" t="s">
        <v>5594</v>
      </c>
      <c r="F46" s="837"/>
      <c r="G46" s="837" t="s">
        <v>17</v>
      </c>
      <c r="H46" s="771"/>
      <c r="I46" s="630"/>
      <c r="J46" s="138" t="s">
        <v>5608</v>
      </c>
      <c r="K46" s="139"/>
      <c r="L46" s="643"/>
      <c r="M46" s="640"/>
      <c r="N46" s="119"/>
      <c r="V46" s="151"/>
    </row>
    <row r="47" spans="1:22" ht="21" thickBot="1" x14ac:dyDescent="0.3">
      <c r="A47" s="750"/>
      <c r="B47" s="142" t="s">
        <v>8315</v>
      </c>
      <c r="C47" s="142" t="s">
        <v>8316</v>
      </c>
      <c r="D47" s="143">
        <v>43638</v>
      </c>
      <c r="E47" s="142"/>
      <c r="F47" s="142" t="s">
        <v>8317</v>
      </c>
      <c r="G47" s="726" t="s">
        <v>8318</v>
      </c>
      <c r="H47" s="838"/>
      <c r="I47" s="839"/>
      <c r="J47" s="78" t="s">
        <v>5651</v>
      </c>
      <c r="K47" s="78"/>
      <c r="L47" s="77" t="s">
        <v>32</v>
      </c>
      <c r="M47" s="641">
        <v>658</v>
      </c>
      <c r="N47" s="119"/>
      <c r="V47" s="151"/>
    </row>
    <row r="48" spans="1:22" ht="21" thickBot="1" x14ac:dyDescent="0.3">
      <c r="A48" s="750"/>
      <c r="B48" s="633" t="s">
        <v>34</v>
      </c>
      <c r="C48" s="633" t="s">
        <v>35</v>
      </c>
      <c r="D48" s="633" t="s">
        <v>5600</v>
      </c>
      <c r="E48" s="840" t="s">
        <v>5601</v>
      </c>
      <c r="F48" s="840"/>
      <c r="G48" s="730"/>
      <c r="H48" s="731"/>
      <c r="I48" s="732"/>
      <c r="J48" s="538" t="s">
        <v>5607</v>
      </c>
      <c r="K48" s="82"/>
      <c r="L48" s="83" t="s">
        <v>32</v>
      </c>
      <c r="M48" s="642">
        <v>330</v>
      </c>
      <c r="N48" s="119"/>
      <c r="V48" s="151"/>
    </row>
    <row r="49" spans="1:22" ht="31.2" thickBot="1" x14ac:dyDescent="0.3">
      <c r="A49" s="842"/>
      <c r="B49" s="152" t="s">
        <v>8319</v>
      </c>
      <c r="C49" s="152" t="s">
        <v>8320</v>
      </c>
      <c r="D49" s="207">
        <v>43645</v>
      </c>
      <c r="E49" s="154" t="s">
        <v>5605</v>
      </c>
      <c r="F49" s="636" t="s">
        <v>8321</v>
      </c>
      <c r="G49" s="712"/>
      <c r="H49" s="713"/>
      <c r="I49" s="714"/>
      <c r="J49" s="538" t="s">
        <v>5631</v>
      </c>
      <c r="K49" s="82"/>
      <c r="L49" s="83"/>
      <c r="M49" s="642"/>
      <c r="N49" s="119"/>
      <c r="V49" s="151"/>
    </row>
    <row r="50" spans="1:22" ht="21.6" thickTop="1" thickBot="1" x14ac:dyDescent="0.3">
      <c r="A50" s="834">
        <f t="shared" ref="A50" si="6">A46+1</f>
        <v>10</v>
      </c>
      <c r="B50" s="631" t="s">
        <v>22</v>
      </c>
      <c r="C50" s="631" t="s">
        <v>23</v>
      </c>
      <c r="D50" s="631" t="s">
        <v>5593</v>
      </c>
      <c r="E50" s="837" t="s">
        <v>5594</v>
      </c>
      <c r="F50" s="837"/>
      <c r="G50" s="837" t="s">
        <v>17</v>
      </c>
      <c r="H50" s="771"/>
      <c r="I50" s="630"/>
      <c r="J50" s="138" t="s">
        <v>5608</v>
      </c>
      <c r="K50" s="139"/>
      <c r="L50" s="643"/>
      <c r="M50" s="640"/>
      <c r="N50" s="119"/>
      <c r="V50" s="151"/>
    </row>
    <row r="51" spans="1:22" ht="21" thickBot="1" x14ac:dyDescent="0.3">
      <c r="A51" s="750"/>
      <c r="B51" s="142" t="s">
        <v>8322</v>
      </c>
      <c r="C51" s="142" t="s">
        <v>8316</v>
      </c>
      <c r="D51" s="143">
        <v>43638</v>
      </c>
      <c r="E51" s="142"/>
      <c r="F51" s="142" t="s">
        <v>8317</v>
      </c>
      <c r="G51" s="726" t="s">
        <v>8318</v>
      </c>
      <c r="H51" s="838"/>
      <c r="I51" s="839"/>
      <c r="J51" s="78" t="s">
        <v>5651</v>
      </c>
      <c r="K51" s="78"/>
      <c r="L51" s="77" t="s">
        <v>32</v>
      </c>
      <c r="M51" s="641">
        <v>658</v>
      </c>
      <c r="N51" s="119"/>
      <c r="P51" s="156"/>
      <c r="V51" s="151"/>
    </row>
    <row r="52" spans="1:22" ht="21" thickBot="1" x14ac:dyDescent="0.3">
      <c r="A52" s="750"/>
      <c r="B52" s="633" t="s">
        <v>34</v>
      </c>
      <c r="C52" s="633" t="s">
        <v>35</v>
      </c>
      <c r="D52" s="633" t="s">
        <v>5600</v>
      </c>
      <c r="E52" s="840" t="s">
        <v>5601</v>
      </c>
      <c r="F52" s="840"/>
      <c r="G52" s="730"/>
      <c r="H52" s="731"/>
      <c r="I52" s="732"/>
      <c r="J52" s="538" t="s">
        <v>5607</v>
      </c>
      <c r="K52" s="82"/>
      <c r="L52" s="83" t="s">
        <v>32</v>
      </c>
      <c r="M52" s="642">
        <v>330</v>
      </c>
      <c r="N52" s="119"/>
      <c r="V52" s="151"/>
    </row>
    <row r="53" spans="1:22" s="156" customFormat="1" ht="31.2" thickBot="1" x14ac:dyDescent="0.3">
      <c r="A53" s="842"/>
      <c r="B53" s="152" t="s">
        <v>8323</v>
      </c>
      <c r="C53" s="152" t="s">
        <v>8320</v>
      </c>
      <c r="D53" s="207">
        <v>43645</v>
      </c>
      <c r="E53" s="154" t="s">
        <v>5605</v>
      </c>
      <c r="F53" s="636" t="s">
        <v>8321</v>
      </c>
      <c r="G53" s="712"/>
      <c r="H53" s="713"/>
      <c r="I53" s="714"/>
      <c r="J53" s="538" t="s">
        <v>5631</v>
      </c>
      <c r="K53" s="82"/>
      <c r="L53" s="83"/>
      <c r="M53" s="642"/>
      <c r="N53" s="157"/>
      <c r="P53" s="632"/>
      <c r="Q53" s="632"/>
      <c r="V53" s="151"/>
    </row>
    <row r="54" spans="1:22" ht="21.6" thickTop="1" thickBot="1" x14ac:dyDescent="0.3">
      <c r="A54" s="834">
        <f t="shared" ref="A54" si="7">A50+1</f>
        <v>11</v>
      </c>
      <c r="B54" s="631" t="s">
        <v>22</v>
      </c>
      <c r="C54" s="631" t="s">
        <v>23</v>
      </c>
      <c r="D54" s="631" t="s">
        <v>5593</v>
      </c>
      <c r="E54" s="837" t="s">
        <v>5594</v>
      </c>
      <c r="F54" s="837"/>
      <c r="G54" s="837" t="s">
        <v>17</v>
      </c>
      <c r="H54" s="771"/>
      <c r="I54" s="630"/>
      <c r="J54" s="138" t="s">
        <v>5608</v>
      </c>
      <c r="K54" s="139"/>
      <c r="L54" s="643"/>
      <c r="M54" s="640"/>
      <c r="N54" s="119"/>
      <c r="V54" s="151"/>
    </row>
    <row r="55" spans="1:22" ht="21" thickBot="1" x14ac:dyDescent="0.3">
      <c r="A55" s="750"/>
      <c r="B55" s="142" t="s">
        <v>8324</v>
      </c>
      <c r="C55" s="142" t="s">
        <v>8325</v>
      </c>
      <c r="D55" s="143">
        <v>43638</v>
      </c>
      <c r="E55" s="142"/>
      <c r="F55" s="142" t="s">
        <v>8317</v>
      </c>
      <c r="G55" s="726" t="s">
        <v>8318</v>
      </c>
      <c r="H55" s="838"/>
      <c r="I55" s="839"/>
      <c r="J55" s="78" t="s">
        <v>5651</v>
      </c>
      <c r="K55" s="78"/>
      <c r="L55" s="77" t="s">
        <v>32</v>
      </c>
      <c r="M55" s="641">
        <v>282</v>
      </c>
      <c r="N55" s="119"/>
      <c r="V55" s="151"/>
    </row>
    <row r="56" spans="1:22" ht="21" thickBot="1" x14ac:dyDescent="0.3">
      <c r="A56" s="750"/>
      <c r="B56" s="633" t="s">
        <v>34</v>
      </c>
      <c r="C56" s="633" t="s">
        <v>35</v>
      </c>
      <c r="D56" s="633" t="s">
        <v>5600</v>
      </c>
      <c r="E56" s="840" t="s">
        <v>5601</v>
      </c>
      <c r="F56" s="840"/>
      <c r="G56" s="730"/>
      <c r="H56" s="731"/>
      <c r="I56" s="732"/>
      <c r="J56" s="538" t="s">
        <v>5630</v>
      </c>
      <c r="K56" s="82"/>
      <c r="L56" s="83"/>
      <c r="M56" s="642"/>
      <c r="N56" s="119"/>
      <c r="V56" s="151"/>
    </row>
    <row r="57" spans="1:22" ht="31.2" thickBot="1" x14ac:dyDescent="0.3">
      <c r="A57" s="842"/>
      <c r="B57" s="152" t="s">
        <v>8326</v>
      </c>
      <c r="C57" s="152" t="s">
        <v>8320</v>
      </c>
      <c r="D57" s="207">
        <v>43645</v>
      </c>
      <c r="E57" s="154" t="s">
        <v>5605</v>
      </c>
      <c r="F57" s="636" t="s">
        <v>8327</v>
      </c>
      <c r="G57" s="712"/>
      <c r="H57" s="713"/>
      <c r="I57" s="714"/>
      <c r="J57" s="538" t="s">
        <v>5631</v>
      </c>
      <c r="K57" s="82"/>
      <c r="L57" s="83"/>
      <c r="M57" s="642"/>
      <c r="N57" s="119"/>
      <c r="V57" s="151"/>
    </row>
    <row r="58" spans="1:22" ht="21.6" thickTop="1" thickBot="1" x14ac:dyDescent="0.3">
      <c r="A58" s="834">
        <f t="shared" ref="A58" si="8">A54+1</f>
        <v>12</v>
      </c>
      <c r="B58" s="631" t="s">
        <v>22</v>
      </c>
      <c r="C58" s="631" t="s">
        <v>23</v>
      </c>
      <c r="D58" s="631" t="s">
        <v>5593</v>
      </c>
      <c r="E58" s="837" t="s">
        <v>5594</v>
      </c>
      <c r="F58" s="837"/>
      <c r="G58" s="837" t="s">
        <v>17</v>
      </c>
      <c r="H58" s="771"/>
      <c r="I58" s="630"/>
      <c r="J58" s="138" t="s">
        <v>5608</v>
      </c>
      <c r="K58" s="139"/>
      <c r="L58" s="643"/>
      <c r="M58" s="640"/>
      <c r="N58" s="119"/>
      <c r="V58" s="151"/>
    </row>
    <row r="59" spans="1:22" ht="21" thickBot="1" x14ac:dyDescent="0.3">
      <c r="A59" s="750"/>
      <c r="B59" s="142" t="s">
        <v>8328</v>
      </c>
      <c r="C59" s="596" t="s">
        <v>8329</v>
      </c>
      <c r="D59" s="143">
        <v>43653</v>
      </c>
      <c r="E59" s="142"/>
      <c r="F59" s="142" t="s">
        <v>8330</v>
      </c>
      <c r="G59" s="726" t="s">
        <v>8329</v>
      </c>
      <c r="H59" s="838"/>
      <c r="I59" s="839"/>
      <c r="J59" s="78" t="s">
        <v>5651</v>
      </c>
      <c r="K59" s="78"/>
      <c r="L59" s="77" t="s">
        <v>32</v>
      </c>
      <c r="M59" s="641">
        <v>3150</v>
      </c>
      <c r="N59" s="119"/>
      <c r="V59" s="151"/>
    </row>
    <row r="60" spans="1:22" ht="21" thickBot="1" x14ac:dyDescent="0.3">
      <c r="A60" s="750"/>
      <c r="B60" s="633" t="s">
        <v>34</v>
      </c>
      <c r="C60" s="633" t="s">
        <v>35</v>
      </c>
      <c r="D60" s="633" t="s">
        <v>5600</v>
      </c>
      <c r="E60" s="840" t="s">
        <v>5601</v>
      </c>
      <c r="F60" s="840"/>
      <c r="G60" s="730"/>
      <c r="H60" s="731"/>
      <c r="I60" s="732"/>
      <c r="J60" s="538" t="s">
        <v>5607</v>
      </c>
      <c r="K60" s="82"/>
      <c r="L60" s="83" t="s">
        <v>32</v>
      </c>
      <c r="M60" s="642">
        <v>1122</v>
      </c>
      <c r="N60" s="119"/>
      <c r="V60" s="151"/>
    </row>
    <row r="61" spans="1:22" ht="31.2" thickBot="1" x14ac:dyDescent="0.3">
      <c r="A61" s="842"/>
      <c r="B61" s="152" t="s">
        <v>8331</v>
      </c>
      <c r="C61" s="152" t="s">
        <v>8320</v>
      </c>
      <c r="D61" s="207">
        <v>43671</v>
      </c>
      <c r="E61" s="154" t="s">
        <v>5605</v>
      </c>
      <c r="F61" s="636" t="s">
        <v>8332</v>
      </c>
      <c r="G61" s="712"/>
      <c r="H61" s="713"/>
      <c r="I61" s="714"/>
      <c r="J61" s="538" t="s">
        <v>5631</v>
      </c>
      <c r="K61" s="82"/>
      <c r="L61" s="83"/>
      <c r="M61" s="642"/>
      <c r="N61" s="119"/>
      <c r="V61" s="151"/>
    </row>
    <row r="62" spans="1:22" ht="21.6" thickTop="1" thickBot="1" x14ac:dyDescent="0.3">
      <c r="A62" s="834">
        <f t="shared" ref="A62" si="9">A58+1</f>
        <v>13</v>
      </c>
      <c r="B62" s="631" t="s">
        <v>22</v>
      </c>
      <c r="C62" s="631" t="s">
        <v>23</v>
      </c>
      <c r="D62" s="631" t="s">
        <v>5593</v>
      </c>
      <c r="E62" s="837" t="s">
        <v>5594</v>
      </c>
      <c r="F62" s="837"/>
      <c r="G62" s="837" t="s">
        <v>17</v>
      </c>
      <c r="H62" s="771"/>
      <c r="I62" s="630"/>
      <c r="J62" s="138" t="s">
        <v>5608</v>
      </c>
      <c r="K62" s="139"/>
      <c r="L62" s="643"/>
      <c r="M62" s="640"/>
      <c r="N62" s="119"/>
      <c r="V62" s="151"/>
    </row>
    <row r="63" spans="1:22" ht="21" thickBot="1" x14ac:dyDescent="0.3">
      <c r="A63" s="750"/>
      <c r="B63" s="142" t="s">
        <v>8333</v>
      </c>
      <c r="C63" s="596" t="s">
        <v>8329</v>
      </c>
      <c r="D63" s="143">
        <v>43653</v>
      </c>
      <c r="E63" s="142"/>
      <c r="F63" s="142" t="s">
        <v>8330</v>
      </c>
      <c r="G63" s="726" t="s">
        <v>8329</v>
      </c>
      <c r="H63" s="838"/>
      <c r="I63" s="839"/>
      <c r="J63" s="78" t="s">
        <v>5651</v>
      </c>
      <c r="K63" s="78"/>
      <c r="L63" s="77" t="s">
        <v>32</v>
      </c>
      <c r="M63" s="641">
        <v>4860</v>
      </c>
      <c r="N63" s="119"/>
      <c r="V63" s="151"/>
    </row>
    <row r="64" spans="1:22" ht="21" thickBot="1" x14ac:dyDescent="0.3">
      <c r="A64" s="750"/>
      <c r="B64" s="633" t="s">
        <v>34</v>
      </c>
      <c r="C64" s="633" t="s">
        <v>35</v>
      </c>
      <c r="D64" s="633" t="s">
        <v>5600</v>
      </c>
      <c r="E64" s="840" t="s">
        <v>5601</v>
      </c>
      <c r="F64" s="840"/>
      <c r="G64" s="730"/>
      <c r="H64" s="731"/>
      <c r="I64" s="732"/>
      <c r="J64" s="538" t="s">
        <v>5646</v>
      </c>
      <c r="K64" s="82"/>
      <c r="L64" s="83" t="s">
        <v>32</v>
      </c>
      <c r="M64" s="642">
        <v>485</v>
      </c>
      <c r="N64" s="119"/>
      <c r="V64" s="151"/>
    </row>
    <row r="65" spans="1:22" ht="31.2" thickBot="1" x14ac:dyDescent="0.3">
      <c r="A65" s="842"/>
      <c r="B65" s="152" t="s">
        <v>8334</v>
      </c>
      <c r="C65" s="152" t="s">
        <v>8320</v>
      </c>
      <c r="D65" s="207">
        <v>43671</v>
      </c>
      <c r="E65" s="154" t="s">
        <v>5605</v>
      </c>
      <c r="F65" s="636" t="s">
        <v>8332</v>
      </c>
      <c r="G65" s="712"/>
      <c r="H65" s="713"/>
      <c r="I65" s="714"/>
      <c r="J65" s="538" t="s">
        <v>5631</v>
      </c>
      <c r="K65" s="82"/>
      <c r="L65" s="83"/>
      <c r="M65" s="642"/>
      <c r="N65" s="119"/>
      <c r="V65" s="151"/>
    </row>
    <row r="66" spans="1:22" ht="21.6" thickTop="1" thickBot="1" x14ac:dyDescent="0.3">
      <c r="A66" s="834">
        <f t="shared" ref="A66" si="10">A62+1</f>
        <v>14</v>
      </c>
      <c r="B66" s="631" t="s">
        <v>22</v>
      </c>
      <c r="C66" s="631" t="s">
        <v>23</v>
      </c>
      <c r="D66" s="631" t="s">
        <v>5593</v>
      </c>
      <c r="E66" s="837" t="s">
        <v>5594</v>
      </c>
      <c r="F66" s="837"/>
      <c r="G66" s="837" t="s">
        <v>17</v>
      </c>
      <c r="H66" s="771"/>
      <c r="I66" s="630"/>
      <c r="J66" s="138" t="s">
        <v>5608</v>
      </c>
      <c r="K66" s="139"/>
      <c r="L66" s="643"/>
      <c r="M66" s="640"/>
      <c r="N66" s="119"/>
      <c r="V66" s="151"/>
    </row>
    <row r="67" spans="1:22" ht="21" thickBot="1" x14ac:dyDescent="0.3">
      <c r="A67" s="750"/>
      <c r="B67" s="142" t="s">
        <v>8335</v>
      </c>
      <c r="C67" s="596" t="s">
        <v>8329</v>
      </c>
      <c r="D67" s="143">
        <v>43653</v>
      </c>
      <c r="E67" s="142"/>
      <c r="F67" s="142" t="s">
        <v>8330</v>
      </c>
      <c r="G67" s="726" t="s">
        <v>8329</v>
      </c>
      <c r="H67" s="838"/>
      <c r="I67" s="839"/>
      <c r="J67" s="78" t="s">
        <v>5651</v>
      </c>
      <c r="K67" s="78"/>
      <c r="L67" s="77" t="s">
        <v>32</v>
      </c>
      <c r="M67" s="641">
        <v>1264</v>
      </c>
      <c r="N67" s="119"/>
      <c r="V67" s="158"/>
    </row>
    <row r="68" spans="1:22" ht="21" thickBot="1" x14ac:dyDescent="0.3">
      <c r="A68" s="750"/>
      <c r="B68" s="633" t="s">
        <v>34</v>
      </c>
      <c r="C68" s="633" t="s">
        <v>35</v>
      </c>
      <c r="D68" s="633" t="s">
        <v>5600</v>
      </c>
      <c r="E68" s="840" t="s">
        <v>5601</v>
      </c>
      <c r="F68" s="840"/>
      <c r="G68" s="730"/>
      <c r="H68" s="731"/>
      <c r="I68" s="732"/>
      <c r="J68" s="538" t="s">
        <v>5607</v>
      </c>
      <c r="K68" s="82"/>
      <c r="L68" s="83" t="s">
        <v>32</v>
      </c>
      <c r="M68" s="642">
        <v>825</v>
      </c>
      <c r="N68" s="119"/>
      <c r="V68" s="151"/>
    </row>
    <row r="69" spans="1:22" ht="31.2" thickBot="1" x14ac:dyDescent="0.3">
      <c r="A69" s="842"/>
      <c r="B69" s="152" t="s">
        <v>8336</v>
      </c>
      <c r="C69" s="152" t="s">
        <v>8320</v>
      </c>
      <c r="D69" s="207">
        <v>43671</v>
      </c>
      <c r="E69" s="154" t="s">
        <v>5605</v>
      </c>
      <c r="F69" s="636" t="s">
        <v>8332</v>
      </c>
      <c r="G69" s="712"/>
      <c r="H69" s="713"/>
      <c r="I69" s="714"/>
      <c r="J69" s="538" t="s">
        <v>5631</v>
      </c>
      <c r="K69" s="82"/>
      <c r="L69" s="83"/>
      <c r="M69" s="642"/>
      <c r="N69" s="119"/>
      <c r="V69" s="151"/>
    </row>
    <row r="70" spans="1:22" ht="21.6" thickTop="1" thickBot="1" x14ac:dyDescent="0.3">
      <c r="A70" s="834">
        <f t="shared" ref="A70" si="11">A66+1</f>
        <v>15</v>
      </c>
      <c r="B70" s="631" t="s">
        <v>22</v>
      </c>
      <c r="C70" s="631" t="s">
        <v>23</v>
      </c>
      <c r="D70" s="631" t="s">
        <v>5593</v>
      </c>
      <c r="E70" s="837" t="s">
        <v>5594</v>
      </c>
      <c r="F70" s="837"/>
      <c r="G70" s="837" t="s">
        <v>17</v>
      </c>
      <c r="H70" s="771"/>
      <c r="I70" s="630"/>
      <c r="J70" s="138" t="s">
        <v>5608</v>
      </c>
      <c r="K70" s="139"/>
      <c r="L70" s="643"/>
      <c r="M70" s="640"/>
      <c r="N70" s="119"/>
      <c r="V70" s="151"/>
    </row>
    <row r="71" spans="1:22" ht="21" thickBot="1" x14ac:dyDescent="0.3">
      <c r="A71" s="750"/>
      <c r="B71" s="142" t="s">
        <v>8337</v>
      </c>
      <c r="C71" s="596" t="s">
        <v>8329</v>
      </c>
      <c r="D71" s="143">
        <v>43653</v>
      </c>
      <c r="E71" s="142"/>
      <c r="F71" s="142" t="s">
        <v>8330</v>
      </c>
      <c r="G71" s="726" t="s">
        <v>8329</v>
      </c>
      <c r="H71" s="838"/>
      <c r="I71" s="839"/>
      <c r="J71" s="78" t="s">
        <v>5651</v>
      </c>
      <c r="K71" s="78"/>
      <c r="L71" s="77" t="s">
        <v>32</v>
      </c>
      <c r="M71" s="641">
        <v>1264</v>
      </c>
      <c r="N71" s="119"/>
      <c r="V71" s="151"/>
    </row>
    <row r="72" spans="1:22" ht="21" thickBot="1" x14ac:dyDescent="0.3">
      <c r="A72" s="750"/>
      <c r="B72" s="633" t="s">
        <v>34</v>
      </c>
      <c r="C72" s="633" t="s">
        <v>35</v>
      </c>
      <c r="D72" s="633" t="s">
        <v>5600</v>
      </c>
      <c r="E72" s="840" t="s">
        <v>5601</v>
      </c>
      <c r="F72" s="840"/>
      <c r="G72" s="730"/>
      <c r="H72" s="731"/>
      <c r="I72" s="732"/>
      <c r="J72" s="538" t="s">
        <v>5607</v>
      </c>
      <c r="K72" s="82"/>
      <c r="L72" s="83" t="s">
        <v>32</v>
      </c>
      <c r="M72" s="642">
        <v>825</v>
      </c>
      <c r="N72" s="119"/>
      <c r="V72" s="151"/>
    </row>
    <row r="73" spans="1:22" ht="31.2" thickBot="1" x14ac:dyDescent="0.3">
      <c r="A73" s="842"/>
      <c r="B73" s="152" t="s">
        <v>8338</v>
      </c>
      <c r="C73" s="152" t="s">
        <v>8320</v>
      </c>
      <c r="D73" s="207">
        <v>43671</v>
      </c>
      <c r="E73" s="154" t="s">
        <v>5605</v>
      </c>
      <c r="F73" s="636" t="s">
        <v>8332</v>
      </c>
      <c r="G73" s="712"/>
      <c r="H73" s="713"/>
      <c r="I73" s="714"/>
      <c r="J73" s="538" t="s">
        <v>5631</v>
      </c>
      <c r="K73" s="82"/>
      <c r="L73" s="83"/>
      <c r="M73" s="642"/>
      <c r="N73" s="119"/>
      <c r="V73" s="151"/>
    </row>
    <row r="74" spans="1:22" ht="21.6" thickTop="1" thickBot="1" x14ac:dyDescent="0.3">
      <c r="A74" s="834">
        <f t="shared" ref="A74" si="12">A70+1</f>
        <v>16</v>
      </c>
      <c r="B74" s="631" t="s">
        <v>22</v>
      </c>
      <c r="C74" s="631" t="s">
        <v>23</v>
      </c>
      <c r="D74" s="631" t="s">
        <v>5593</v>
      </c>
      <c r="E74" s="837" t="s">
        <v>5594</v>
      </c>
      <c r="F74" s="837"/>
      <c r="G74" s="837" t="s">
        <v>17</v>
      </c>
      <c r="H74" s="771"/>
      <c r="I74" s="630"/>
      <c r="J74" s="138" t="s">
        <v>5608</v>
      </c>
      <c r="K74" s="139"/>
      <c r="L74" s="643"/>
      <c r="M74" s="640"/>
      <c r="N74" s="119"/>
      <c r="V74" s="151"/>
    </row>
    <row r="75" spans="1:22" ht="21" thickBot="1" x14ac:dyDescent="0.3">
      <c r="A75" s="750"/>
      <c r="B75" s="142" t="s">
        <v>8339</v>
      </c>
      <c r="C75" s="596" t="s">
        <v>8329</v>
      </c>
      <c r="D75" s="143">
        <v>43653</v>
      </c>
      <c r="E75" s="142"/>
      <c r="F75" s="142" t="s">
        <v>8330</v>
      </c>
      <c r="G75" s="726" t="s">
        <v>8329</v>
      </c>
      <c r="H75" s="838"/>
      <c r="I75" s="839"/>
      <c r="J75" s="78" t="s">
        <v>5651</v>
      </c>
      <c r="K75" s="78"/>
      <c r="L75" s="77" t="s">
        <v>32</v>
      </c>
      <c r="M75" s="641">
        <v>1264</v>
      </c>
      <c r="N75" s="119"/>
      <c r="V75" s="151"/>
    </row>
    <row r="76" spans="1:22" ht="21" thickBot="1" x14ac:dyDescent="0.3">
      <c r="A76" s="750"/>
      <c r="B76" s="633" t="s">
        <v>34</v>
      </c>
      <c r="C76" s="633" t="s">
        <v>35</v>
      </c>
      <c r="D76" s="633" t="s">
        <v>5600</v>
      </c>
      <c r="E76" s="840" t="s">
        <v>5601</v>
      </c>
      <c r="F76" s="840"/>
      <c r="G76" s="730"/>
      <c r="H76" s="731"/>
      <c r="I76" s="732"/>
      <c r="J76" s="538" t="s">
        <v>5607</v>
      </c>
      <c r="K76" s="82"/>
      <c r="L76" s="83" t="s">
        <v>32</v>
      </c>
      <c r="M76" s="642">
        <v>825</v>
      </c>
      <c r="N76" s="119"/>
      <c r="V76" s="151"/>
    </row>
    <row r="77" spans="1:22" ht="31.2" thickBot="1" x14ac:dyDescent="0.3">
      <c r="A77" s="842"/>
      <c r="B77" s="152" t="s">
        <v>5854</v>
      </c>
      <c r="C77" s="152" t="s">
        <v>8320</v>
      </c>
      <c r="D77" s="207">
        <v>43671</v>
      </c>
      <c r="E77" s="154" t="s">
        <v>5605</v>
      </c>
      <c r="F77" s="636" t="s">
        <v>8332</v>
      </c>
      <c r="G77" s="712"/>
      <c r="H77" s="713"/>
      <c r="I77" s="714"/>
      <c r="J77" s="538" t="s">
        <v>5631</v>
      </c>
      <c r="K77" s="82"/>
      <c r="L77" s="83"/>
      <c r="M77" s="642"/>
      <c r="N77" s="119"/>
      <c r="V77" s="151"/>
    </row>
    <row r="78" spans="1:22" ht="21.6" thickTop="1" thickBot="1" x14ac:dyDescent="0.3">
      <c r="A78" s="834">
        <f t="shared" ref="A78" si="13">A74+1</f>
        <v>17</v>
      </c>
      <c r="B78" s="631" t="s">
        <v>22</v>
      </c>
      <c r="C78" s="631" t="s">
        <v>23</v>
      </c>
      <c r="D78" s="631" t="s">
        <v>5593</v>
      </c>
      <c r="E78" s="837" t="s">
        <v>5594</v>
      </c>
      <c r="F78" s="837"/>
      <c r="G78" s="837" t="s">
        <v>17</v>
      </c>
      <c r="H78" s="771"/>
      <c r="I78" s="630"/>
      <c r="J78" s="138" t="s">
        <v>5608</v>
      </c>
      <c r="K78" s="139"/>
      <c r="L78" s="643"/>
      <c r="M78" s="640"/>
      <c r="N78" s="119"/>
      <c r="V78" s="151"/>
    </row>
    <row r="79" spans="1:22" ht="31.2" thickBot="1" x14ac:dyDescent="0.3">
      <c r="A79" s="750"/>
      <c r="B79" s="142" t="s">
        <v>8340</v>
      </c>
      <c r="C79" s="142" t="s">
        <v>8341</v>
      </c>
      <c r="D79" s="143">
        <v>43677</v>
      </c>
      <c r="E79" s="142"/>
      <c r="F79" s="142" t="s">
        <v>8342</v>
      </c>
      <c r="G79" s="726" t="s">
        <v>8343</v>
      </c>
      <c r="H79" s="838"/>
      <c r="I79" s="839"/>
      <c r="J79" s="78" t="s">
        <v>5651</v>
      </c>
      <c r="K79" s="78"/>
      <c r="L79" s="77" t="s">
        <v>32</v>
      </c>
      <c r="M79" s="641">
        <v>514</v>
      </c>
      <c r="N79" s="119"/>
      <c r="V79" s="151"/>
    </row>
    <row r="80" spans="1:22" ht="21" thickBot="1" x14ac:dyDescent="0.3">
      <c r="A80" s="750"/>
      <c r="B80" s="633" t="s">
        <v>34</v>
      </c>
      <c r="C80" s="633" t="s">
        <v>35</v>
      </c>
      <c r="D80" s="633" t="s">
        <v>5600</v>
      </c>
      <c r="E80" s="840" t="s">
        <v>5601</v>
      </c>
      <c r="F80" s="840"/>
      <c r="G80" s="730"/>
      <c r="H80" s="731"/>
      <c r="I80" s="732"/>
      <c r="J80" s="538" t="s">
        <v>5607</v>
      </c>
      <c r="K80" s="82"/>
      <c r="L80" s="83" t="s">
        <v>32</v>
      </c>
      <c r="M80" s="642">
        <v>209</v>
      </c>
      <c r="N80" s="119"/>
      <c r="V80" s="151"/>
    </row>
    <row r="81" spans="1:22" ht="21" thickBot="1" x14ac:dyDescent="0.3">
      <c r="A81" s="750"/>
      <c r="B81" s="633"/>
      <c r="C81" s="633"/>
      <c r="D81" s="633"/>
      <c r="E81" s="633"/>
      <c r="F81" s="633"/>
      <c r="G81" s="627"/>
      <c r="H81" s="628"/>
      <c r="I81" s="629"/>
      <c r="J81" s="538" t="s">
        <v>8344</v>
      </c>
      <c r="K81" s="82"/>
      <c r="L81" s="83" t="s">
        <v>32</v>
      </c>
      <c r="M81" s="642">
        <v>80</v>
      </c>
      <c r="N81" s="119"/>
      <c r="V81" s="151"/>
    </row>
    <row r="82" spans="1:22" ht="13.8" thickBot="1" x14ac:dyDescent="0.3">
      <c r="A82" s="842"/>
      <c r="B82" s="152" t="s">
        <v>8345</v>
      </c>
      <c r="C82" s="152" t="s">
        <v>8343</v>
      </c>
      <c r="D82" s="207">
        <v>43680</v>
      </c>
      <c r="E82" s="154" t="s">
        <v>5605</v>
      </c>
      <c r="F82" s="636" t="s">
        <v>8346</v>
      </c>
      <c r="G82" s="712"/>
      <c r="H82" s="713"/>
      <c r="I82" s="714"/>
      <c r="J82" s="538" t="s">
        <v>5646</v>
      </c>
      <c r="K82" s="82"/>
      <c r="L82" s="83" t="s">
        <v>32</v>
      </c>
      <c r="M82" s="642">
        <v>748.1</v>
      </c>
      <c r="N82" s="119"/>
      <c r="V82" s="151"/>
    </row>
    <row r="83" spans="1:22" ht="21.6" thickTop="1" thickBot="1" x14ac:dyDescent="0.3">
      <c r="A83" s="834">
        <f>A78+1</f>
        <v>18</v>
      </c>
      <c r="B83" s="631" t="s">
        <v>22</v>
      </c>
      <c r="C83" s="631" t="s">
        <v>23</v>
      </c>
      <c r="D83" s="631" t="s">
        <v>5593</v>
      </c>
      <c r="E83" s="837" t="s">
        <v>5594</v>
      </c>
      <c r="F83" s="837"/>
      <c r="G83" s="837" t="s">
        <v>17</v>
      </c>
      <c r="H83" s="771"/>
      <c r="I83" s="630"/>
      <c r="J83" s="138" t="s">
        <v>5608</v>
      </c>
      <c r="K83" s="139"/>
      <c r="L83" s="643"/>
      <c r="M83" s="640"/>
      <c r="N83" s="119"/>
      <c r="V83" s="151"/>
    </row>
    <row r="84" spans="1:22" ht="21" thickBot="1" x14ac:dyDescent="0.3">
      <c r="A84" s="750"/>
      <c r="B84" s="142" t="s">
        <v>8340</v>
      </c>
      <c r="C84" s="142" t="s">
        <v>8347</v>
      </c>
      <c r="D84" s="143">
        <v>43719</v>
      </c>
      <c r="E84" s="142"/>
      <c r="F84" s="142" t="s">
        <v>5597</v>
      </c>
      <c r="G84" s="726" t="s">
        <v>8348</v>
      </c>
      <c r="H84" s="838"/>
      <c r="I84" s="839"/>
      <c r="J84" s="78" t="s">
        <v>5651</v>
      </c>
      <c r="K84" s="78"/>
      <c r="L84" s="77" t="s">
        <v>32</v>
      </c>
      <c r="M84" s="641">
        <v>897</v>
      </c>
      <c r="N84" s="119"/>
      <c r="V84" s="151"/>
    </row>
    <row r="85" spans="1:22" ht="21" thickBot="1" x14ac:dyDescent="0.3">
      <c r="A85" s="750"/>
      <c r="B85" s="633" t="s">
        <v>34</v>
      </c>
      <c r="C85" s="633" t="s">
        <v>35</v>
      </c>
      <c r="D85" s="633" t="s">
        <v>5600</v>
      </c>
      <c r="E85" s="840" t="s">
        <v>5601</v>
      </c>
      <c r="F85" s="840"/>
      <c r="G85" s="730"/>
      <c r="H85" s="731"/>
      <c r="I85" s="732"/>
      <c r="J85" s="538" t="s">
        <v>5646</v>
      </c>
      <c r="K85" s="82"/>
      <c r="L85" s="83" t="s">
        <v>32</v>
      </c>
      <c r="M85" s="642">
        <v>643.39</v>
      </c>
      <c r="N85" s="119"/>
      <c r="V85" s="151"/>
    </row>
    <row r="86" spans="1:22" ht="21" thickBot="1" x14ac:dyDescent="0.3">
      <c r="A86" s="842"/>
      <c r="B86" s="208" t="s">
        <v>8345</v>
      </c>
      <c r="C86" s="208" t="s">
        <v>8348</v>
      </c>
      <c r="D86" s="645">
        <v>43721</v>
      </c>
      <c r="E86" s="646" t="s">
        <v>5605</v>
      </c>
      <c r="F86" s="209" t="s">
        <v>8349</v>
      </c>
      <c r="G86" s="845"/>
      <c r="H86" s="846"/>
      <c r="I86" s="847"/>
      <c r="J86" s="210" t="s">
        <v>5607</v>
      </c>
      <c r="K86" s="88"/>
      <c r="L86" s="89" t="s">
        <v>32</v>
      </c>
      <c r="M86" s="647">
        <v>309.52999999999997</v>
      </c>
      <c r="N86" s="119"/>
      <c r="V86" s="151"/>
    </row>
    <row r="87" spans="1:22" ht="13.8" thickTop="1" x14ac:dyDescent="0.25">
      <c r="L87" s="634"/>
    </row>
    <row r="88" spans="1:22" x14ac:dyDescent="0.25">
      <c r="L88" s="634"/>
    </row>
    <row r="89" spans="1:22" x14ac:dyDescent="0.25">
      <c r="L89" s="634"/>
    </row>
    <row r="90" spans="1:22" x14ac:dyDescent="0.25">
      <c r="L90" s="634"/>
    </row>
    <row r="91" spans="1:22" x14ac:dyDescent="0.25">
      <c r="L91" s="634"/>
    </row>
    <row r="92" spans="1:22" x14ac:dyDescent="0.25">
      <c r="L92" s="634"/>
    </row>
    <row r="93" spans="1:22" x14ac:dyDescent="0.25">
      <c r="L93" s="634"/>
    </row>
    <row r="94" spans="1:22" x14ac:dyDescent="0.25">
      <c r="L94" s="634"/>
    </row>
    <row r="95" spans="1:22" x14ac:dyDescent="0.25">
      <c r="L95" s="634"/>
    </row>
    <row r="96" spans="1:22" x14ac:dyDescent="0.25">
      <c r="L96" s="634"/>
    </row>
    <row r="97" spans="12:12" x14ac:dyDescent="0.25">
      <c r="L97" s="634"/>
    </row>
  </sheetData>
  <mergeCells count="151">
    <mergeCell ref="A83:A86"/>
    <mergeCell ref="E83:F83"/>
    <mergeCell ref="G83:H83"/>
    <mergeCell ref="G84:I84"/>
    <mergeCell ref="E85:F85"/>
    <mergeCell ref="G85:I85"/>
    <mergeCell ref="G86:I86"/>
    <mergeCell ref="A78:A82"/>
    <mergeCell ref="E78:F78"/>
    <mergeCell ref="G78:H78"/>
    <mergeCell ref="G79:I79"/>
    <mergeCell ref="E80:F80"/>
    <mergeCell ref="G80:I80"/>
    <mergeCell ref="G82:I82"/>
    <mergeCell ref="A74:A77"/>
    <mergeCell ref="E74:F74"/>
    <mergeCell ref="G74:H74"/>
    <mergeCell ref="G75:I75"/>
    <mergeCell ref="E76:F76"/>
    <mergeCell ref="G76:I76"/>
    <mergeCell ref="G77:I77"/>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22:A25"/>
    <mergeCell ref="E22:F22"/>
    <mergeCell ref="G22:H22"/>
    <mergeCell ref="G23:I23"/>
    <mergeCell ref="E24:F24"/>
    <mergeCell ref="G24:I24"/>
    <mergeCell ref="G25:I25"/>
    <mergeCell ref="A18:A21"/>
    <mergeCell ref="E18:F18"/>
    <mergeCell ref="G18:H18"/>
    <mergeCell ref="G19:I19"/>
    <mergeCell ref="E20:F20"/>
    <mergeCell ref="G20:I20"/>
    <mergeCell ref="G21:I21"/>
    <mergeCell ref="K12:K13"/>
    <mergeCell ref="L12:L13"/>
    <mergeCell ref="A14:A17"/>
    <mergeCell ref="E14:F14"/>
    <mergeCell ref="G14:I14"/>
    <mergeCell ref="G15:I15"/>
    <mergeCell ref="E16:F16"/>
    <mergeCell ref="G16:I17"/>
    <mergeCell ref="B12:B13"/>
    <mergeCell ref="C12:C13"/>
    <mergeCell ref="D12:D13"/>
    <mergeCell ref="E12:F13"/>
    <mergeCell ref="G12:I13"/>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M12:M13"/>
    <mergeCell ref="J12:J13"/>
  </mergeCells>
  <dataValidations count="3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19 B23 B27 B31 B35 B39 B43 B47 B55 B59 B51 B67 B71 B75 B79 B84 B63"/>
    <dataValidation allowBlank="1" showInputMessage="1" showErrorMessage="1" promptTitle="Benefit #3- Payment in-kind" prompt="If there is a benefit #3 and it was paid in-kind, mark this box with an  x._x000a_" sqref="L17 L21 L25 L29 L33 L37 L41 L45 L49 L57 L61 L53 L65 L69 L73 L82 L86 L77"/>
    <dataValidation allowBlank="1" showInputMessage="1" showErrorMessage="1" promptTitle="Benefit #2- Payment in-kind" prompt="If there is a benefit #2 and it was paid in-kind, mark this box with an  x._x000a_" sqref="L16 L20 L24 L28 L32 L36 L40 L44 L48 L56 L60 L52 L64 L68 L72 L80:L81 L85 L76"/>
    <dataValidation allowBlank="1" showInputMessage="1" showErrorMessage="1" promptTitle="Benefit #1- Payment in-kind" prompt="If there is a benefit #1 and it was paid in-kind, mark this box with an  x._x000a_" sqref="L14:L15 L18:L19 L22:L23 L26:L27 L34:L35 L38:L39 L42:L43 L46:L47 L30:L31 L54:L55 L58:L59 L50:L51 L62:L63 L66:L67 L70:L71 L78:L79 L83:L84 L74:L75"/>
    <dataValidation allowBlank="1" showInputMessage="1" showErrorMessage="1" promptTitle="Benefit #3--Payment by Check" prompt="If there is a benefit #3 and it was paid by check, mark an x in this cell._x000a_" sqref="K17 K21 K25 K29 K33 K37 K41 K45 K49 K57 K61 K53 K65 K69 K73 K82 K86 K77"/>
    <dataValidation allowBlank="1" showInputMessage="1" showErrorMessage="1" promptTitle="Benefit #2--Payment by Check" prompt="If there is a benefit #2 and it was paid by check, mark an x in this cell._x000a_" sqref="K16 K20 K24 K28 K32 K36 K40 K44 K48 K56 K60 K52 K64 K68 K72 K80:K81 K85 K76"/>
    <dataValidation allowBlank="1" showInputMessage="1" showErrorMessage="1" promptTitle="Benefit #1--Payment by Check" prompt="If there is a benefit #1 and it was paid by check, mark an x in this cell._x000a_" sqref="K14:K15 K18:K19 K22:K23 K26:K27 K34:K35 K38:K39 K42:K43 K46:K47 K30:K31 K54:K55 K58:K59 K50:K51 K62:K63 K66:K67 K70:K71 K78:K79 K83:K84 K74:K75"/>
    <dataValidation allowBlank="1" showInputMessage="1" showErrorMessage="1" promptTitle="Benefit #3 Description" prompt="Benefit #3 description is listed here" sqref="J17 J21 J25 J29 J33 J37 J41 J45 J49 J57 J61 J53 J65 J69 J73 J82 J86 J77"/>
    <dataValidation allowBlank="1" showInputMessage="1" showErrorMessage="1" promptTitle="Benefit #3 Total Amount" prompt="The total amount of Benefit #3 is entered here." sqref="M17 M21 M25 M29 M33 M37 M41 M45 M49 M57 M61 M53 M65 M69 M73 M82 M86 M77"/>
    <dataValidation allowBlank="1" showInputMessage="1" showErrorMessage="1" promptTitle="Benefit #2 Total Amount" prompt="The total amount of Benefit #2 is entered here." sqref="M16 M20 M24 M28 M32 M36 M40 M44 M48 M56 M60 M52 M64 M68 M72 M80:M81 M85 M76"/>
    <dataValidation allowBlank="1" showInputMessage="1" showErrorMessage="1" promptTitle="Benefit #2 Description" prompt="Benefit #2 description is listed here" sqref="J16 J20 J24 J28 J32 J36 J40 J44 J48 J56 J60 J52 J64 J68 J72 J80:J81 J85 J76"/>
    <dataValidation allowBlank="1" showInputMessage="1" showErrorMessage="1" promptTitle="Benefit #1 Total Amount" prompt="The total amount of Benefit #1 is entered here." sqref="M14:M15 M18:M19 M22:M23 M26:M27 M34:M35 M38:M39 M42:M43 M46:M47 M30:M31 M54:M55 M58:M59 M50:M51 M62:M63 M66:M67 M70:M71 M78:M79 M83:M84 M74:M75"/>
    <dataValidation allowBlank="1" showInputMessage="1" showErrorMessage="1" promptTitle="Benefit#1 Description" prompt="Benefit Description for Entry #1 is listed here." sqref="J14:J15 J18:J19 J22:J23 J26:J27 J34:J35 J38:J39 J42:J43 J46:J47 J30:J31 J54:J55 J58:J59 J50:J51 J62:J63 J66:J67 J70:J71 J78:J79 J83:J84 J74:J75"/>
    <dataValidation allowBlank="1" showInputMessage="1" showErrorMessage="1" promptTitle="Travel Date(s)" prompt="List the dates of travel here expressed in the format MM/DD/YYYY-MM/DD/YYYY." sqref="F17 F21 F25 F29 F37 F33 F45 F49 F41 F53 F61 F57 F65 F69 F73 F82 F86 F77"/>
    <dataValidation type="date" allowBlank="1" showInputMessage="1" showErrorMessage="1" errorTitle="Data Entry Error" error="Please enter date using MM/DD/YYYY" promptTitle="Event Ending Date" prompt="List Event ending date here using the format MM/DD/YYYY." sqref="D17 D21 D25 D29 D37 D41 D45 D49 D33 D53 D61 D57 D65 D69 D73 D82 D86 D77">
      <formula1>40179</formula1>
      <formula2>73051</formula2>
    </dataValidation>
    <dataValidation allowBlank="1" showInputMessage="1" showErrorMessage="1" promptTitle="Event Sponsor" prompt="List the event sponsor here." sqref="C17 C21 C25 C29 C37 C41 C33 C49 C53 C57 C61 C65 C69 C73 C82 C86 C77"/>
    <dataValidation allowBlank="1" showInputMessage="1" showErrorMessage="1" promptTitle="Traveler Title" prompt="List traveler's title here." sqref="B17 B21 B25 B29 B33 B37 B41 B45 B49 B57 B61 B53 B69 B73 B77 B82 B86 B65"/>
    <dataValidation allowBlank="1" showInputMessage="1" showErrorMessage="1" promptTitle="Location " prompt="List location of event here." sqref="F15 F19 F23 F27 F35 F39 F43 F47 F31 F51 F59 F55 F63 F67 F71 F79 F84 F75"/>
    <dataValidation type="date" allowBlank="1" showInputMessage="1" showErrorMessage="1" errorTitle="Text Entered Not Valid" error="Please enter date using standardized format MM/DD/YYYY." promptTitle="Event Beginning Date" prompt="Insert event beginning date using the format MM/DD/YYYY here._x000a_" sqref="D15 D19 D23 D27 D35 D39 D43 D47 D31 D51 D59 D55 D63 D67 D71 D79 D84 D75">
      <formula1>40179</formula1>
      <formula2>73051</formula2>
    </dataValidation>
    <dataValidation allowBlank="1" showInputMessage="1" showErrorMessage="1" promptTitle="Event Description" prompt="Provide event description (e.g. title of the conference) here." sqref="C15 C19 C23 C27 C35 C31 C43 C47 C45 C55 C59 C51 C63 C67 C71 C79 C84 C39 C75"/>
    <dataValidation allowBlank="1" showInputMessage="1" showErrorMessage="1" promptTitle="Traveler Name " prompt="List traveler's first and last name here." sqref="B15"/>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Source" prompt="List the benefit source here." sqref="G15 G21:I21 G25:I25 G23:I23 G19:I19 G29:I29 G33:I33 G37:I37 G41:I41 G45:I45 G49:I49 G57:I57 G61:I61 G53:I53 G65:I65 G69:I69 G73:I73 G82:I82 G86:I86 G27:I27 G35:I35 G39:I39 G43:I43 G47:I47 G31:I31 G51:I51 G59:I59 G55:I55 G63:I63 G67:I67 G71:I71 G79:I79 G84:I84 G77:I77 G75:I75"/>
  </dataValidations>
  <hyperlinks>
    <hyperlink ref="D11" r:id="rId1"/>
  </hyperlinks>
  <pageMargins left="0.7" right="0.7" top="0" bottom="0.25" header="0.3" footer="0.3"/>
  <pageSetup fitToHeight="0" orientation="landscape" blackAndWhite="1" horizontalDpi="1200" verticalDpi="1200"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8"/>
  <sheetViews>
    <sheetView topLeftCell="A2" workbookViewId="0">
      <selection activeCell="B28" sqref="B28"/>
    </sheetView>
  </sheetViews>
  <sheetFormatPr defaultRowHeight="13.2" x14ac:dyDescent="0.25"/>
  <cols>
    <col min="1" max="1" width="3.88671875" customWidth="1"/>
    <col min="2" max="2" width="16.109375" customWidth="1"/>
    <col min="3" max="3" width="17.6640625" customWidth="1"/>
    <col min="4" max="4" width="14.44140625" customWidth="1"/>
    <col min="5" max="5" width="18.6640625" hidden="1" customWidth="1"/>
    <col min="6" max="6" width="14.88671875" customWidth="1"/>
    <col min="7" max="7" width="3" customWidth="1"/>
    <col min="8" max="8" width="11.33203125" customWidth="1"/>
    <col min="9" max="9" width="6.88671875" customWidth="1"/>
    <col min="10" max="10" width="12.33203125" customWidth="1"/>
    <col min="11" max="11" width="9.109375" customWidth="1"/>
    <col min="12" max="12" width="8.88671875" customWidth="1"/>
    <col min="13" max="13" width="8" customWidth="1"/>
    <col min="14" max="14" width="0.109375" customWidth="1"/>
    <col min="16" max="16" width="20.33203125" bestFit="1" customWidth="1"/>
    <col min="21" max="21" width="9.44140625" customWidth="1"/>
    <col min="22" max="22" width="13.6640625" style="132" customWidth="1"/>
  </cols>
  <sheetData>
    <row r="1" spans="1:19" customFormat="1" hidden="1" x14ac:dyDescent="0.25"/>
    <row r="2" spans="1:19" customFormat="1" x14ac:dyDescent="0.25">
      <c r="J2" s="671" t="s">
        <v>5616</v>
      </c>
      <c r="K2" s="825"/>
      <c r="L2" s="825"/>
      <c r="M2" s="825"/>
      <c r="P2" s="827"/>
      <c r="Q2" s="827"/>
      <c r="R2" s="827"/>
      <c r="S2" s="827"/>
    </row>
    <row r="3" spans="1:19" customFormat="1" x14ac:dyDescent="0.25">
      <c r="J3" s="825"/>
      <c r="K3" s="825"/>
      <c r="L3" s="825"/>
      <c r="M3" s="825"/>
      <c r="P3" s="675"/>
      <c r="Q3" s="675"/>
      <c r="R3" s="675"/>
      <c r="S3" s="675"/>
    </row>
    <row r="4" spans="1:19" customFormat="1" ht="13.8" thickBot="1" x14ac:dyDescent="0.3">
      <c r="A4" s="103"/>
      <c r="B4" s="103"/>
      <c r="C4" s="103"/>
      <c r="D4" s="103"/>
      <c r="E4" s="103"/>
      <c r="F4" s="103"/>
      <c r="G4" s="103"/>
      <c r="H4" s="103"/>
      <c r="I4" s="103"/>
      <c r="J4" s="826"/>
      <c r="K4" s="826"/>
      <c r="L4" s="826"/>
      <c r="M4" s="826"/>
      <c r="P4" s="828"/>
      <c r="Q4" s="828"/>
      <c r="R4" s="828"/>
      <c r="S4" s="828"/>
    </row>
    <row r="5" spans="1:19" customFormat="1" ht="30" customHeight="1" thickTop="1" thickBot="1" x14ac:dyDescent="0.3">
      <c r="A5" s="677" t="str">
        <f>"1353 Travel Report for "&amp;B9&amp;", "&amp;B10&amp;" for the reporting period "&amp;"April19 - Sept19"</f>
        <v>1353 Travel Report for Health and Human Services, Office of the Secetary for the reporting period April19 - Sept19</v>
      </c>
      <c r="B5" s="678"/>
      <c r="C5" s="678"/>
      <c r="D5" s="678"/>
      <c r="E5" s="678"/>
      <c r="F5" s="678"/>
      <c r="G5" s="678"/>
      <c r="H5" s="678"/>
      <c r="I5" s="678"/>
      <c r="J5" s="678"/>
      <c r="K5" s="678"/>
      <c r="L5" s="678"/>
      <c r="M5" s="678"/>
      <c r="N5" s="104"/>
      <c r="O5" s="103"/>
      <c r="Q5" s="105"/>
    </row>
    <row r="6" spans="1:19" customFormat="1" ht="13.5" customHeight="1" thickTop="1" x14ac:dyDescent="0.25">
      <c r="A6" s="829" t="s">
        <v>12</v>
      </c>
      <c r="B6" s="681" t="s">
        <v>1</v>
      </c>
      <c r="C6" s="682"/>
      <c r="D6" s="682"/>
      <c r="E6" s="682"/>
      <c r="F6" s="682"/>
      <c r="G6" s="682"/>
      <c r="H6" s="682"/>
      <c r="I6" s="682"/>
      <c r="J6" s="683"/>
      <c r="K6" s="26" t="s">
        <v>2</v>
      </c>
      <c r="L6" s="26" t="s">
        <v>3</v>
      </c>
      <c r="M6" s="26" t="s">
        <v>4</v>
      </c>
      <c r="N6" s="106"/>
      <c r="O6" s="103"/>
    </row>
    <row r="7" spans="1:19" customFormat="1" ht="20.25" customHeight="1" thickBot="1" x14ac:dyDescent="0.3">
      <c r="A7" s="829"/>
      <c r="B7" s="684"/>
      <c r="C7" s="685"/>
      <c r="D7" s="685"/>
      <c r="E7" s="685"/>
      <c r="F7" s="685"/>
      <c r="G7" s="685"/>
      <c r="H7" s="685"/>
      <c r="I7" s="685"/>
      <c r="J7" s="686"/>
      <c r="K7" s="107"/>
      <c r="L7" s="108"/>
      <c r="M7" s="109">
        <v>2019</v>
      </c>
      <c r="N7" s="110"/>
      <c r="O7" s="103"/>
    </row>
    <row r="8" spans="1:19" customFormat="1" ht="27.75" customHeight="1" thickTop="1" thickBot="1" x14ac:dyDescent="0.3">
      <c r="A8" s="829"/>
      <c r="B8" s="687" t="s">
        <v>5617</v>
      </c>
      <c r="C8" s="688"/>
      <c r="D8" s="688"/>
      <c r="E8" s="688"/>
      <c r="F8" s="688"/>
      <c r="G8" s="689"/>
      <c r="H8" s="689"/>
      <c r="I8" s="689"/>
      <c r="J8" s="689"/>
      <c r="K8" s="689"/>
      <c r="L8" s="688"/>
      <c r="M8" s="688"/>
      <c r="N8" s="690"/>
      <c r="O8" s="103"/>
    </row>
    <row r="9" spans="1:19" customFormat="1" ht="18" customHeight="1" thickTop="1" x14ac:dyDescent="0.3">
      <c r="A9" s="829"/>
      <c r="B9" s="831" t="s">
        <v>7</v>
      </c>
      <c r="C9" s="823"/>
      <c r="D9" s="823"/>
      <c r="E9" s="823"/>
      <c r="F9" s="823"/>
      <c r="G9" s="816"/>
      <c r="H9" s="648" t="s">
        <v>5618</v>
      </c>
      <c r="I9" s="819" t="s">
        <v>32</v>
      </c>
      <c r="J9" s="654" t="s">
        <v>5619</v>
      </c>
      <c r="K9" s="926" t="s">
        <v>32</v>
      </c>
      <c r="L9" s="660" t="s">
        <v>5620</v>
      </c>
      <c r="M9" s="661"/>
      <c r="N9" s="111"/>
      <c r="O9" s="112"/>
      <c r="P9" s="103"/>
    </row>
    <row r="10" spans="1:19" customFormat="1" ht="15.75" customHeight="1" x14ac:dyDescent="0.25">
      <c r="A10" s="829"/>
      <c r="B10" s="822" t="s">
        <v>5683</v>
      </c>
      <c r="C10" s="823"/>
      <c r="D10" s="823"/>
      <c r="E10" s="823"/>
      <c r="F10" s="824"/>
      <c r="G10" s="817"/>
      <c r="H10" s="649"/>
      <c r="I10" s="820"/>
      <c r="J10" s="655"/>
      <c r="K10" s="927"/>
      <c r="L10" s="662"/>
      <c r="M10" s="661"/>
      <c r="N10" s="111"/>
      <c r="O10" s="112"/>
      <c r="P10" s="103"/>
    </row>
    <row r="11" spans="1:19" customFormat="1" ht="13.8" thickBot="1" x14ac:dyDescent="0.3">
      <c r="A11" s="829"/>
      <c r="B11" s="113" t="s">
        <v>11</v>
      </c>
      <c r="C11" s="114"/>
      <c r="D11" s="793"/>
      <c r="E11" s="793"/>
      <c r="F11" s="794"/>
      <c r="G11" s="818"/>
      <c r="H11" s="650"/>
      <c r="I11" s="821"/>
      <c r="J11" s="656"/>
      <c r="K11" s="928"/>
      <c r="L11" s="663"/>
      <c r="M11" s="664"/>
      <c r="N11" s="115"/>
      <c r="O11" s="112"/>
      <c r="P11" s="103"/>
    </row>
    <row r="12" spans="1:19" customFormat="1" ht="13.8" thickTop="1" x14ac:dyDescent="0.25">
      <c r="A12" s="829"/>
      <c r="B12" s="781" t="s">
        <v>5588</v>
      </c>
      <c r="C12" s="698" t="s">
        <v>14</v>
      </c>
      <c r="D12" s="696" t="s">
        <v>5589</v>
      </c>
      <c r="E12" s="717" t="s">
        <v>5590</v>
      </c>
      <c r="F12" s="718"/>
      <c r="G12" s="783" t="s">
        <v>17</v>
      </c>
      <c r="H12" s="784"/>
      <c r="I12" s="785"/>
      <c r="J12" s="698" t="s">
        <v>18</v>
      </c>
      <c r="K12" s="692" t="s">
        <v>19</v>
      </c>
      <c r="L12" s="694" t="s">
        <v>5591</v>
      </c>
      <c r="M12" s="696" t="s">
        <v>21</v>
      </c>
      <c r="N12" s="116"/>
      <c r="O12" s="103"/>
    </row>
    <row r="13" spans="1:19" customFormat="1" ht="34.5" customHeight="1" thickBot="1" x14ac:dyDescent="0.3">
      <c r="A13" s="830"/>
      <c r="B13" s="782"/>
      <c r="C13" s="715"/>
      <c r="D13" s="716"/>
      <c r="E13" s="719"/>
      <c r="F13" s="720"/>
      <c r="G13" s="786"/>
      <c r="H13" s="787"/>
      <c r="I13" s="788"/>
      <c r="J13" s="841"/>
      <c r="K13" s="843"/>
      <c r="L13" s="844"/>
      <c r="M13" s="841"/>
      <c r="N13" s="117"/>
      <c r="O13" s="103"/>
    </row>
    <row r="14" spans="1:19" customFormat="1" ht="21.6" thickTop="1" thickBot="1" x14ac:dyDescent="0.3">
      <c r="A14" s="929" t="s">
        <v>5592</v>
      </c>
      <c r="B14" s="256" t="s">
        <v>22</v>
      </c>
      <c r="C14" s="256" t="s">
        <v>23</v>
      </c>
      <c r="D14" s="256" t="s">
        <v>5593</v>
      </c>
      <c r="E14" s="932" t="s">
        <v>5594</v>
      </c>
      <c r="F14" s="932"/>
      <c r="G14" s="933" t="s">
        <v>17</v>
      </c>
      <c r="H14" s="934"/>
      <c r="I14" s="257"/>
      <c r="J14" s="258"/>
      <c r="K14" s="258"/>
      <c r="L14" s="258"/>
      <c r="M14" s="258"/>
      <c r="N14" s="119"/>
    </row>
    <row r="15" spans="1:19" customFormat="1" ht="21" thickBot="1" x14ac:dyDescent="0.3">
      <c r="A15" s="930"/>
      <c r="B15" s="259" t="s">
        <v>5595</v>
      </c>
      <c r="C15" s="259" t="s">
        <v>5596</v>
      </c>
      <c r="D15" s="260">
        <v>40766</v>
      </c>
      <c r="E15" s="261"/>
      <c r="F15" s="262" t="s">
        <v>5597</v>
      </c>
      <c r="G15" s="935" t="s">
        <v>5598</v>
      </c>
      <c r="H15" s="936"/>
      <c r="I15" s="937"/>
      <c r="J15" s="263" t="s">
        <v>5599</v>
      </c>
      <c r="K15" s="264"/>
      <c r="L15" s="265" t="s">
        <v>32</v>
      </c>
      <c r="M15" s="266">
        <v>280</v>
      </c>
      <c r="N15" s="119"/>
      <c r="O15" s="103"/>
    </row>
    <row r="16" spans="1:19" customFormat="1" ht="21" thickBot="1" x14ac:dyDescent="0.3">
      <c r="A16" s="930"/>
      <c r="B16" s="267" t="s">
        <v>34</v>
      </c>
      <c r="C16" s="267" t="s">
        <v>35</v>
      </c>
      <c r="D16" s="267" t="s">
        <v>5600</v>
      </c>
      <c r="E16" s="938" t="s">
        <v>5601</v>
      </c>
      <c r="F16" s="938"/>
      <c r="G16" s="939"/>
      <c r="H16" s="940"/>
      <c r="I16" s="941"/>
      <c r="J16" s="268" t="s">
        <v>5646</v>
      </c>
      <c r="K16" s="265" t="s">
        <v>32</v>
      </c>
      <c r="L16" s="269"/>
      <c r="M16" s="270">
        <v>825</v>
      </c>
      <c r="N16" s="116"/>
    </row>
    <row r="17" spans="1:22" ht="13.8" thickBot="1" x14ac:dyDescent="0.3">
      <c r="A17" s="931"/>
      <c r="B17" s="271" t="s">
        <v>5603</v>
      </c>
      <c r="C17" s="271" t="s">
        <v>5604</v>
      </c>
      <c r="D17" s="260">
        <v>40767</v>
      </c>
      <c r="E17" s="272" t="s">
        <v>5605</v>
      </c>
      <c r="F17" s="262" t="s">
        <v>5606</v>
      </c>
      <c r="G17" s="942"/>
      <c r="H17" s="943"/>
      <c r="I17" s="944"/>
      <c r="J17" s="273" t="s">
        <v>5607</v>
      </c>
      <c r="K17" s="274"/>
      <c r="L17" s="274" t="s">
        <v>32</v>
      </c>
      <c r="M17" s="275">
        <v>120</v>
      </c>
      <c r="N17" s="119"/>
      <c r="V17"/>
    </row>
    <row r="18" spans="1:22" ht="23.25" customHeight="1" thickTop="1" x14ac:dyDescent="0.25">
      <c r="A18" s="834">
        <f>1</f>
        <v>1</v>
      </c>
      <c r="B18" s="137" t="s">
        <v>22</v>
      </c>
      <c r="C18" s="137" t="s">
        <v>23</v>
      </c>
      <c r="D18" s="137" t="s">
        <v>5593</v>
      </c>
      <c r="E18" s="837" t="s">
        <v>5594</v>
      </c>
      <c r="F18" s="837"/>
      <c r="G18" s="735" t="s">
        <v>17</v>
      </c>
      <c r="H18" s="736"/>
      <c r="I18" s="737"/>
      <c r="J18" s="138" t="s">
        <v>5608</v>
      </c>
      <c r="K18" s="139"/>
      <c r="L18" s="139"/>
      <c r="M18" s="140"/>
      <c r="N18" s="119"/>
      <c r="V18" s="141"/>
    </row>
    <row r="19" spans="1:22" x14ac:dyDescent="0.25">
      <c r="A19" s="835"/>
      <c r="B19" s="142"/>
      <c r="C19" s="142"/>
      <c r="D19" s="143"/>
      <c r="E19" s="142"/>
      <c r="F19" s="142"/>
      <c r="G19" s="726"/>
      <c r="H19" s="838"/>
      <c r="I19" s="839"/>
      <c r="J19" s="78" t="s">
        <v>5608</v>
      </c>
      <c r="K19" s="78"/>
      <c r="L19" s="78"/>
      <c r="M19" s="145"/>
      <c r="N19" s="119"/>
      <c r="V19" s="146"/>
    </row>
    <row r="20" spans="1:22" ht="20.399999999999999" x14ac:dyDescent="0.25">
      <c r="A20" s="835"/>
      <c r="B20" s="147" t="s">
        <v>34</v>
      </c>
      <c r="C20" s="147" t="s">
        <v>35</v>
      </c>
      <c r="D20" s="147" t="s">
        <v>5600</v>
      </c>
      <c r="E20" s="840" t="s">
        <v>5601</v>
      </c>
      <c r="F20" s="840"/>
      <c r="G20" s="730"/>
      <c r="H20" s="731"/>
      <c r="I20" s="732"/>
      <c r="J20" s="149" t="s">
        <v>5630</v>
      </c>
      <c r="K20" s="82"/>
      <c r="L20" s="82"/>
      <c r="M20" s="150"/>
      <c r="N20" s="119"/>
      <c r="V20" s="151"/>
    </row>
    <row r="21" spans="1:22" ht="13.8" thickBot="1" x14ac:dyDescent="0.3">
      <c r="A21" s="836"/>
      <c r="B21" s="152"/>
      <c r="C21" s="152"/>
      <c r="D21" s="153"/>
      <c r="E21" s="154" t="s">
        <v>5605</v>
      </c>
      <c r="F21" s="155"/>
      <c r="G21" s="738"/>
      <c r="H21" s="739"/>
      <c r="I21" s="740"/>
      <c r="J21" s="149" t="s">
        <v>5631</v>
      </c>
      <c r="K21" s="82"/>
      <c r="L21" s="82"/>
      <c r="M21" s="150"/>
      <c r="N21" s="119"/>
      <c r="V21" s="151"/>
    </row>
    <row r="22" spans="1:22" ht="21.6" thickTop="1" thickBot="1" x14ac:dyDescent="0.3">
      <c r="A22" s="834">
        <f>A18+1</f>
        <v>2</v>
      </c>
      <c r="B22" s="137" t="s">
        <v>22</v>
      </c>
      <c r="C22" s="137" t="s">
        <v>23</v>
      </c>
      <c r="D22" s="137" t="s">
        <v>5593</v>
      </c>
      <c r="E22" s="837" t="s">
        <v>5594</v>
      </c>
      <c r="F22" s="837"/>
      <c r="G22" s="837" t="s">
        <v>17</v>
      </c>
      <c r="H22" s="771"/>
      <c r="I22" s="43"/>
      <c r="J22" s="138" t="s">
        <v>5608</v>
      </c>
      <c r="K22" s="139"/>
      <c r="L22" s="139"/>
      <c r="M22" s="140"/>
      <c r="N22" s="119"/>
      <c r="V22" s="151"/>
    </row>
    <row r="23" spans="1:22" ht="13.8" thickBot="1" x14ac:dyDescent="0.3">
      <c r="A23" s="750"/>
      <c r="B23" s="142"/>
      <c r="C23" s="142"/>
      <c r="D23" s="143"/>
      <c r="E23" s="142"/>
      <c r="F23" s="142"/>
      <c r="G23" s="726"/>
      <c r="H23" s="838"/>
      <c r="I23" s="839"/>
      <c r="J23" s="78" t="s">
        <v>5608</v>
      </c>
      <c r="K23" s="78"/>
      <c r="L23" s="78"/>
      <c r="M23" s="145"/>
      <c r="N23" s="119"/>
      <c r="V23" s="151"/>
    </row>
    <row r="24" spans="1:22" ht="21" thickBot="1" x14ac:dyDescent="0.3">
      <c r="A24" s="750"/>
      <c r="B24" s="147" t="s">
        <v>34</v>
      </c>
      <c r="C24" s="147" t="s">
        <v>35</v>
      </c>
      <c r="D24" s="147" t="s">
        <v>5600</v>
      </c>
      <c r="E24" s="840" t="s">
        <v>5601</v>
      </c>
      <c r="F24" s="840"/>
      <c r="G24" s="730"/>
      <c r="H24" s="731"/>
      <c r="I24" s="732"/>
      <c r="J24" s="149" t="s">
        <v>5630</v>
      </c>
      <c r="K24" s="82"/>
      <c r="L24" s="82"/>
      <c r="M24" s="150"/>
      <c r="N24" s="119"/>
      <c r="V24" s="151"/>
    </row>
    <row r="25" spans="1:22" ht="13.8" thickBot="1" x14ac:dyDescent="0.3">
      <c r="A25" s="842"/>
      <c r="B25" s="152"/>
      <c r="C25" s="152"/>
      <c r="D25" s="153"/>
      <c r="E25" s="154" t="s">
        <v>5605</v>
      </c>
      <c r="F25" s="155"/>
      <c r="G25" s="712"/>
      <c r="H25" s="713"/>
      <c r="I25" s="714"/>
      <c r="J25" s="149" t="s">
        <v>5631</v>
      </c>
      <c r="K25" s="82"/>
      <c r="L25" s="82"/>
      <c r="M25" s="150"/>
      <c r="N25" s="119"/>
      <c r="V25" s="151"/>
    </row>
    <row r="26" spans="1:22" ht="21.6" thickTop="1" thickBot="1" x14ac:dyDescent="0.3">
      <c r="A26" s="834">
        <f>A22+1</f>
        <v>3</v>
      </c>
      <c r="B26" s="137" t="s">
        <v>22</v>
      </c>
      <c r="C26" s="137" t="s">
        <v>23</v>
      </c>
      <c r="D26" s="137" t="s">
        <v>5593</v>
      </c>
      <c r="E26" s="837" t="s">
        <v>5594</v>
      </c>
      <c r="F26" s="837"/>
      <c r="G26" s="837" t="s">
        <v>17</v>
      </c>
      <c r="H26" s="771"/>
      <c r="I26" s="43"/>
      <c r="J26" s="138" t="s">
        <v>5608</v>
      </c>
      <c r="K26" s="139"/>
      <c r="L26" s="139"/>
      <c r="M26" s="140"/>
      <c r="N26" s="119"/>
      <c r="V26" s="151"/>
    </row>
    <row r="27" spans="1:22" ht="13.8" thickBot="1" x14ac:dyDescent="0.3">
      <c r="A27" s="750"/>
      <c r="B27" s="142"/>
      <c r="C27" s="142"/>
      <c r="D27" s="143"/>
      <c r="E27" s="142"/>
      <c r="F27" s="142"/>
      <c r="G27" s="726"/>
      <c r="H27" s="838"/>
      <c r="I27" s="839"/>
      <c r="J27" s="78" t="s">
        <v>5608</v>
      </c>
      <c r="K27" s="78"/>
      <c r="L27" s="78"/>
      <c r="M27" s="145"/>
      <c r="N27" s="119"/>
      <c r="V27" s="151"/>
    </row>
    <row r="28" spans="1:22" ht="21" thickBot="1" x14ac:dyDescent="0.3">
      <c r="A28" s="750"/>
      <c r="B28" s="147" t="s">
        <v>34</v>
      </c>
      <c r="C28" s="147" t="s">
        <v>35</v>
      </c>
      <c r="D28" s="147" t="s">
        <v>5600</v>
      </c>
      <c r="E28" s="840" t="s">
        <v>5601</v>
      </c>
      <c r="F28" s="840"/>
      <c r="G28" s="730"/>
      <c r="H28" s="731"/>
      <c r="I28" s="732"/>
      <c r="J28" s="149" t="s">
        <v>5630</v>
      </c>
      <c r="K28" s="82"/>
      <c r="L28" s="82"/>
      <c r="M28" s="150"/>
      <c r="N28" s="119"/>
      <c r="V28" s="151"/>
    </row>
    <row r="29" spans="1:22" ht="13.8" thickBot="1" x14ac:dyDescent="0.3">
      <c r="A29" s="842"/>
      <c r="B29" s="152"/>
      <c r="C29" s="152"/>
      <c r="D29" s="153"/>
      <c r="E29" s="154" t="s">
        <v>5605</v>
      </c>
      <c r="F29" s="155"/>
      <c r="G29" s="712"/>
      <c r="H29" s="713"/>
      <c r="I29" s="714"/>
      <c r="J29" s="149" t="s">
        <v>5631</v>
      </c>
      <c r="K29" s="82"/>
      <c r="L29" s="82"/>
      <c r="M29" s="150"/>
      <c r="N29" s="119"/>
      <c r="V29" s="151"/>
    </row>
    <row r="30" spans="1:22" ht="21.6" thickTop="1" thickBot="1" x14ac:dyDescent="0.3">
      <c r="A30" s="834">
        <f t="shared" ref="A30" si="0">A26+1</f>
        <v>4</v>
      </c>
      <c r="B30" s="137" t="s">
        <v>22</v>
      </c>
      <c r="C30" s="137" t="s">
        <v>23</v>
      </c>
      <c r="D30" s="137" t="s">
        <v>5593</v>
      </c>
      <c r="E30" s="837" t="s">
        <v>5594</v>
      </c>
      <c r="F30" s="837"/>
      <c r="G30" s="837" t="s">
        <v>17</v>
      </c>
      <c r="H30" s="771"/>
      <c r="I30" s="43"/>
      <c r="J30" s="138" t="s">
        <v>5608</v>
      </c>
      <c r="K30" s="139"/>
      <c r="L30" s="139"/>
      <c r="M30" s="140"/>
      <c r="N30" s="119"/>
      <c r="V30" s="151"/>
    </row>
    <row r="31" spans="1:22" ht="13.8" thickBot="1" x14ac:dyDescent="0.3">
      <c r="A31" s="750"/>
      <c r="B31" s="142"/>
      <c r="C31" s="142"/>
      <c r="D31" s="143"/>
      <c r="E31" s="142"/>
      <c r="F31" s="142"/>
      <c r="G31" s="726"/>
      <c r="H31" s="838"/>
      <c r="I31" s="839"/>
      <c r="J31" s="78" t="s">
        <v>5608</v>
      </c>
      <c r="K31" s="78"/>
      <c r="L31" s="78"/>
      <c r="M31" s="145"/>
      <c r="N31" s="119"/>
      <c r="V31" s="151"/>
    </row>
    <row r="32" spans="1:22" ht="21" thickBot="1" x14ac:dyDescent="0.3">
      <c r="A32" s="750"/>
      <c r="B32" s="147" t="s">
        <v>34</v>
      </c>
      <c r="C32" s="147" t="s">
        <v>35</v>
      </c>
      <c r="D32" s="147" t="s">
        <v>5600</v>
      </c>
      <c r="E32" s="840" t="s">
        <v>5601</v>
      </c>
      <c r="F32" s="840"/>
      <c r="G32" s="730"/>
      <c r="H32" s="731"/>
      <c r="I32" s="732"/>
      <c r="J32" s="149" t="s">
        <v>5630</v>
      </c>
      <c r="K32" s="82"/>
      <c r="L32" s="82"/>
      <c r="M32" s="150"/>
      <c r="N32" s="119"/>
      <c r="V32" s="151"/>
    </row>
    <row r="33" spans="1:22" ht="13.8" thickBot="1" x14ac:dyDescent="0.3">
      <c r="A33" s="842"/>
      <c r="B33" s="152"/>
      <c r="C33" s="152"/>
      <c r="D33" s="153"/>
      <c r="E33" s="154" t="s">
        <v>5605</v>
      </c>
      <c r="F33" s="155"/>
      <c r="G33" s="712"/>
      <c r="H33" s="713"/>
      <c r="I33" s="714"/>
      <c r="J33" s="149" t="s">
        <v>5631</v>
      </c>
      <c r="K33" s="82"/>
      <c r="L33" s="82"/>
      <c r="M33" s="150"/>
      <c r="N33" s="119"/>
      <c r="V33" s="151"/>
    </row>
    <row r="34" spans="1:22" ht="21.6" thickTop="1" thickBot="1" x14ac:dyDescent="0.3">
      <c r="A34" s="834">
        <f t="shared" ref="A34" si="1">A30+1</f>
        <v>5</v>
      </c>
      <c r="B34" s="137" t="s">
        <v>22</v>
      </c>
      <c r="C34" s="137" t="s">
        <v>23</v>
      </c>
      <c r="D34" s="137" t="s">
        <v>5593</v>
      </c>
      <c r="E34" s="837" t="s">
        <v>5594</v>
      </c>
      <c r="F34" s="837"/>
      <c r="G34" s="837" t="s">
        <v>17</v>
      </c>
      <c r="H34" s="771"/>
      <c r="I34" s="43"/>
      <c r="J34" s="138" t="s">
        <v>5608</v>
      </c>
      <c r="K34" s="139"/>
      <c r="L34" s="139"/>
      <c r="M34" s="140"/>
      <c r="N34" s="119"/>
      <c r="V34" s="151"/>
    </row>
    <row r="35" spans="1:22" ht="13.8" thickBot="1" x14ac:dyDescent="0.3">
      <c r="A35" s="750"/>
      <c r="B35" s="142"/>
      <c r="C35" s="142"/>
      <c r="D35" s="143"/>
      <c r="E35" s="142"/>
      <c r="F35" s="142"/>
      <c r="G35" s="726"/>
      <c r="H35" s="838"/>
      <c r="I35" s="839"/>
      <c r="J35" s="78" t="s">
        <v>5608</v>
      </c>
      <c r="K35" s="78"/>
      <c r="L35" s="78"/>
      <c r="M35" s="145"/>
      <c r="N35" s="119"/>
      <c r="V35" s="151"/>
    </row>
    <row r="36" spans="1:22" ht="21" thickBot="1" x14ac:dyDescent="0.3">
      <c r="A36" s="750"/>
      <c r="B36" s="147" t="s">
        <v>34</v>
      </c>
      <c r="C36" s="147" t="s">
        <v>35</v>
      </c>
      <c r="D36" s="147" t="s">
        <v>5600</v>
      </c>
      <c r="E36" s="840" t="s">
        <v>5601</v>
      </c>
      <c r="F36" s="840"/>
      <c r="G36" s="730"/>
      <c r="H36" s="731"/>
      <c r="I36" s="732"/>
      <c r="J36" s="149" t="s">
        <v>5630</v>
      </c>
      <c r="K36" s="82"/>
      <c r="L36" s="82"/>
      <c r="M36" s="150"/>
      <c r="N36" s="119"/>
      <c r="V36" s="151"/>
    </row>
    <row r="37" spans="1:22" ht="13.8" thickBot="1" x14ac:dyDescent="0.3">
      <c r="A37" s="842"/>
      <c r="B37" s="152"/>
      <c r="C37" s="152"/>
      <c r="D37" s="153"/>
      <c r="E37" s="154" t="s">
        <v>5605</v>
      </c>
      <c r="F37" s="155"/>
      <c r="G37" s="712"/>
      <c r="H37" s="713"/>
      <c r="I37" s="714"/>
      <c r="J37" s="149" t="s">
        <v>5631</v>
      </c>
      <c r="K37" s="82"/>
      <c r="L37" s="82"/>
      <c r="M37" s="150"/>
      <c r="N37" s="119"/>
      <c r="V37" s="151"/>
    </row>
    <row r="38" spans="1:22" ht="21.6" thickTop="1" thickBot="1" x14ac:dyDescent="0.3">
      <c r="A38" s="834">
        <f t="shared" ref="A38" si="2">A34+1</f>
        <v>6</v>
      </c>
      <c r="B38" s="137" t="s">
        <v>22</v>
      </c>
      <c r="C38" s="137" t="s">
        <v>23</v>
      </c>
      <c r="D38" s="137" t="s">
        <v>5593</v>
      </c>
      <c r="E38" s="837" t="s">
        <v>5594</v>
      </c>
      <c r="F38" s="837"/>
      <c r="G38" s="837" t="s">
        <v>17</v>
      </c>
      <c r="H38" s="771"/>
      <c r="I38" s="43"/>
      <c r="J38" s="138" t="s">
        <v>5608</v>
      </c>
      <c r="K38" s="139"/>
      <c r="L38" s="139"/>
      <c r="M38" s="140"/>
      <c r="N38" s="119"/>
      <c r="V38" s="151"/>
    </row>
    <row r="39" spans="1:22" ht="13.8" thickBot="1" x14ac:dyDescent="0.3">
      <c r="A39" s="750"/>
      <c r="B39" s="142"/>
      <c r="C39" s="142"/>
      <c r="D39" s="143"/>
      <c r="E39" s="142"/>
      <c r="F39" s="142"/>
      <c r="G39" s="726"/>
      <c r="H39" s="838"/>
      <c r="I39" s="839"/>
      <c r="J39" s="78" t="s">
        <v>5608</v>
      </c>
      <c r="K39" s="78"/>
      <c r="L39" s="78"/>
      <c r="M39" s="145"/>
      <c r="N39" s="119"/>
      <c r="V39" s="151"/>
    </row>
    <row r="40" spans="1:22" ht="21" thickBot="1" x14ac:dyDescent="0.3">
      <c r="A40" s="750"/>
      <c r="B40" s="147" t="s">
        <v>34</v>
      </c>
      <c r="C40" s="147" t="s">
        <v>35</v>
      </c>
      <c r="D40" s="147" t="s">
        <v>5600</v>
      </c>
      <c r="E40" s="840" t="s">
        <v>5601</v>
      </c>
      <c r="F40" s="840"/>
      <c r="G40" s="730"/>
      <c r="H40" s="731"/>
      <c r="I40" s="732"/>
      <c r="J40" s="149" t="s">
        <v>5630</v>
      </c>
      <c r="K40" s="82"/>
      <c r="L40" s="82"/>
      <c r="M40" s="150"/>
      <c r="N40" s="119"/>
      <c r="V40" s="151"/>
    </row>
    <row r="41" spans="1:22" ht="13.8" thickBot="1" x14ac:dyDescent="0.3">
      <c r="A41" s="842"/>
      <c r="B41" s="152"/>
      <c r="C41" s="152"/>
      <c r="D41" s="153"/>
      <c r="E41" s="154" t="s">
        <v>5605</v>
      </c>
      <c r="F41" s="155"/>
      <c r="G41" s="712"/>
      <c r="H41" s="713"/>
      <c r="I41" s="714"/>
      <c r="J41" s="149" t="s">
        <v>5631</v>
      </c>
      <c r="K41" s="82"/>
      <c r="L41" s="82"/>
      <c r="M41" s="150"/>
      <c r="N41" s="119"/>
      <c r="V41" s="151"/>
    </row>
    <row r="42" spans="1:22" ht="21.6" thickTop="1" thickBot="1" x14ac:dyDescent="0.3">
      <c r="A42" s="834">
        <f t="shared" ref="A42" si="3">A38+1</f>
        <v>7</v>
      </c>
      <c r="B42" s="137" t="s">
        <v>22</v>
      </c>
      <c r="C42" s="137" t="s">
        <v>23</v>
      </c>
      <c r="D42" s="137" t="s">
        <v>5593</v>
      </c>
      <c r="E42" s="837" t="s">
        <v>5594</v>
      </c>
      <c r="F42" s="837"/>
      <c r="G42" s="837" t="s">
        <v>17</v>
      </c>
      <c r="H42" s="771"/>
      <c r="I42" s="43"/>
      <c r="J42" s="138" t="s">
        <v>5608</v>
      </c>
      <c r="K42" s="139"/>
      <c r="L42" s="139"/>
      <c r="M42" s="140"/>
      <c r="N42" s="119"/>
      <c r="V42" s="151"/>
    </row>
    <row r="43" spans="1:22" ht="13.8" thickBot="1" x14ac:dyDescent="0.3">
      <c r="A43" s="750"/>
      <c r="B43" s="142"/>
      <c r="C43" s="142"/>
      <c r="D43" s="143"/>
      <c r="E43" s="142"/>
      <c r="F43" s="142"/>
      <c r="G43" s="726"/>
      <c r="H43" s="838"/>
      <c r="I43" s="839"/>
      <c r="J43" s="78" t="s">
        <v>5608</v>
      </c>
      <c r="K43" s="78"/>
      <c r="L43" s="78"/>
      <c r="M43" s="145"/>
      <c r="N43" s="119"/>
      <c r="V43" s="151"/>
    </row>
    <row r="44" spans="1:22" ht="21" thickBot="1" x14ac:dyDescent="0.3">
      <c r="A44" s="750"/>
      <c r="B44" s="147" t="s">
        <v>34</v>
      </c>
      <c r="C44" s="147" t="s">
        <v>35</v>
      </c>
      <c r="D44" s="147" t="s">
        <v>5600</v>
      </c>
      <c r="E44" s="840" t="s">
        <v>5601</v>
      </c>
      <c r="F44" s="840"/>
      <c r="G44" s="730"/>
      <c r="H44" s="731"/>
      <c r="I44" s="732"/>
      <c r="J44" s="149" t="s">
        <v>5630</v>
      </c>
      <c r="K44" s="82"/>
      <c r="L44" s="82"/>
      <c r="M44" s="150"/>
      <c r="N44" s="119"/>
      <c r="V44" s="151"/>
    </row>
    <row r="45" spans="1:22" ht="13.8" thickBot="1" x14ac:dyDescent="0.3">
      <c r="A45" s="842"/>
      <c r="B45" s="152"/>
      <c r="C45" s="152"/>
      <c r="D45" s="153"/>
      <c r="E45" s="154" t="s">
        <v>5605</v>
      </c>
      <c r="F45" s="155"/>
      <c r="G45" s="712"/>
      <c r="H45" s="713"/>
      <c r="I45" s="714"/>
      <c r="J45" s="149" t="s">
        <v>5631</v>
      </c>
      <c r="K45" s="82"/>
      <c r="L45" s="82"/>
      <c r="M45" s="150"/>
      <c r="N45" s="119"/>
      <c r="V45" s="151"/>
    </row>
    <row r="46" spans="1:22" ht="21.6" thickTop="1" thickBot="1" x14ac:dyDescent="0.3">
      <c r="A46" s="834">
        <f t="shared" ref="A46" si="4">A42+1</f>
        <v>8</v>
      </c>
      <c r="B46" s="137" t="s">
        <v>22</v>
      </c>
      <c r="C46" s="137" t="s">
        <v>23</v>
      </c>
      <c r="D46" s="137" t="s">
        <v>5593</v>
      </c>
      <c r="E46" s="837" t="s">
        <v>5594</v>
      </c>
      <c r="F46" s="837"/>
      <c r="G46" s="837" t="s">
        <v>17</v>
      </c>
      <c r="H46" s="771"/>
      <c r="I46" s="43"/>
      <c r="J46" s="138" t="s">
        <v>5608</v>
      </c>
      <c r="K46" s="139"/>
      <c r="L46" s="139"/>
      <c r="M46" s="140"/>
      <c r="N46" s="119"/>
      <c r="V46" s="151"/>
    </row>
    <row r="47" spans="1:22" ht="13.8" thickBot="1" x14ac:dyDescent="0.3">
      <c r="A47" s="750"/>
      <c r="B47" s="142"/>
      <c r="C47" s="142"/>
      <c r="D47" s="143"/>
      <c r="E47" s="142"/>
      <c r="F47" s="142"/>
      <c r="G47" s="726"/>
      <c r="H47" s="838"/>
      <c r="I47" s="839"/>
      <c r="J47" s="78" t="s">
        <v>5608</v>
      </c>
      <c r="K47" s="78"/>
      <c r="L47" s="78"/>
      <c r="M47" s="145"/>
      <c r="N47" s="119"/>
      <c r="V47" s="151"/>
    </row>
    <row r="48" spans="1:22" ht="21" thickBot="1" x14ac:dyDescent="0.3">
      <c r="A48" s="750"/>
      <c r="B48" s="147" t="s">
        <v>34</v>
      </c>
      <c r="C48" s="147" t="s">
        <v>35</v>
      </c>
      <c r="D48" s="147" t="s">
        <v>5600</v>
      </c>
      <c r="E48" s="840" t="s">
        <v>5601</v>
      </c>
      <c r="F48" s="840"/>
      <c r="G48" s="730"/>
      <c r="H48" s="731"/>
      <c r="I48" s="732"/>
      <c r="J48" s="149" t="s">
        <v>5630</v>
      </c>
      <c r="K48" s="82"/>
      <c r="L48" s="82"/>
      <c r="M48" s="150"/>
      <c r="N48" s="119"/>
      <c r="V48" s="151"/>
    </row>
    <row r="49" spans="1:22" ht="13.8" thickBot="1" x14ac:dyDescent="0.3">
      <c r="A49" s="842"/>
      <c r="B49" s="152"/>
      <c r="C49" s="152"/>
      <c r="D49" s="153"/>
      <c r="E49" s="154" t="s">
        <v>5605</v>
      </c>
      <c r="F49" s="155"/>
      <c r="G49" s="712"/>
      <c r="H49" s="713"/>
      <c r="I49" s="714"/>
      <c r="J49" s="149" t="s">
        <v>5631</v>
      </c>
      <c r="K49" s="82"/>
      <c r="L49" s="82"/>
      <c r="M49" s="150"/>
      <c r="N49" s="119"/>
      <c r="V49" s="151"/>
    </row>
    <row r="50" spans="1:22" ht="21.6" thickTop="1" thickBot="1" x14ac:dyDescent="0.3">
      <c r="A50" s="834">
        <f t="shared" ref="A50" si="5">A46+1</f>
        <v>9</v>
      </c>
      <c r="B50" s="137" t="s">
        <v>22</v>
      </c>
      <c r="C50" s="137" t="s">
        <v>23</v>
      </c>
      <c r="D50" s="137" t="s">
        <v>5593</v>
      </c>
      <c r="E50" s="837" t="s">
        <v>5594</v>
      </c>
      <c r="F50" s="837"/>
      <c r="G50" s="837" t="s">
        <v>17</v>
      </c>
      <c r="H50" s="771"/>
      <c r="I50" s="43"/>
      <c r="J50" s="138" t="s">
        <v>5608</v>
      </c>
      <c r="K50" s="139"/>
      <c r="L50" s="139"/>
      <c r="M50" s="140"/>
      <c r="N50" s="119"/>
      <c r="V50" s="151"/>
    </row>
    <row r="51" spans="1:22" ht="13.8" thickBot="1" x14ac:dyDescent="0.3">
      <c r="A51" s="750"/>
      <c r="B51" s="142"/>
      <c r="C51" s="142"/>
      <c r="D51" s="143"/>
      <c r="E51" s="142"/>
      <c r="F51" s="142"/>
      <c r="G51" s="726"/>
      <c r="H51" s="838"/>
      <c r="I51" s="839"/>
      <c r="J51" s="78" t="s">
        <v>5608</v>
      </c>
      <c r="K51" s="78"/>
      <c r="L51" s="78"/>
      <c r="M51" s="145"/>
      <c r="N51" s="119"/>
      <c r="V51" s="151"/>
    </row>
    <row r="52" spans="1:22" ht="21" thickBot="1" x14ac:dyDescent="0.3">
      <c r="A52" s="750"/>
      <c r="B52" s="147" t="s">
        <v>34</v>
      </c>
      <c r="C52" s="147" t="s">
        <v>35</v>
      </c>
      <c r="D52" s="147" t="s">
        <v>5600</v>
      </c>
      <c r="E52" s="840" t="s">
        <v>5601</v>
      </c>
      <c r="F52" s="840"/>
      <c r="G52" s="730"/>
      <c r="H52" s="731"/>
      <c r="I52" s="732"/>
      <c r="J52" s="149" t="s">
        <v>5630</v>
      </c>
      <c r="K52" s="82"/>
      <c r="L52" s="82"/>
      <c r="M52" s="150"/>
      <c r="N52" s="119"/>
      <c r="V52" s="151"/>
    </row>
    <row r="53" spans="1:22" ht="13.8" thickBot="1" x14ac:dyDescent="0.3">
      <c r="A53" s="842"/>
      <c r="B53" s="152"/>
      <c r="C53" s="152"/>
      <c r="D53" s="153"/>
      <c r="E53" s="154" t="s">
        <v>5605</v>
      </c>
      <c r="F53" s="155"/>
      <c r="G53" s="712"/>
      <c r="H53" s="713"/>
      <c r="I53" s="714"/>
      <c r="J53" s="149" t="s">
        <v>5631</v>
      </c>
      <c r="K53" s="82"/>
      <c r="L53" s="82"/>
      <c r="M53" s="150"/>
      <c r="N53" s="119"/>
      <c r="V53" s="151"/>
    </row>
    <row r="54" spans="1:22" ht="21.6" thickTop="1" thickBot="1" x14ac:dyDescent="0.3">
      <c r="A54" s="834">
        <f t="shared" ref="A54" si="6">A50+1</f>
        <v>10</v>
      </c>
      <c r="B54" s="137" t="s">
        <v>22</v>
      </c>
      <c r="C54" s="137" t="s">
        <v>23</v>
      </c>
      <c r="D54" s="137" t="s">
        <v>5593</v>
      </c>
      <c r="E54" s="837" t="s">
        <v>5594</v>
      </c>
      <c r="F54" s="837"/>
      <c r="G54" s="837" t="s">
        <v>17</v>
      </c>
      <c r="H54" s="771"/>
      <c r="I54" s="43"/>
      <c r="J54" s="138" t="s">
        <v>5608</v>
      </c>
      <c r="K54" s="139"/>
      <c r="L54" s="139"/>
      <c r="M54" s="140"/>
      <c r="N54" s="119"/>
      <c r="V54" s="151"/>
    </row>
    <row r="55" spans="1:22" ht="13.8" thickBot="1" x14ac:dyDescent="0.3">
      <c r="A55" s="750"/>
      <c r="B55" s="142"/>
      <c r="C55" s="142"/>
      <c r="D55" s="143"/>
      <c r="E55" s="142"/>
      <c r="F55" s="142"/>
      <c r="G55" s="726"/>
      <c r="H55" s="838"/>
      <c r="I55" s="839"/>
      <c r="J55" s="78" t="s">
        <v>5608</v>
      </c>
      <c r="K55" s="78"/>
      <c r="L55" s="78"/>
      <c r="M55" s="145"/>
      <c r="N55" s="119"/>
      <c r="P55" s="156"/>
      <c r="V55" s="151"/>
    </row>
    <row r="56" spans="1:22" ht="21" thickBot="1" x14ac:dyDescent="0.3">
      <c r="A56" s="750"/>
      <c r="B56" s="147" t="s">
        <v>34</v>
      </c>
      <c r="C56" s="147" t="s">
        <v>35</v>
      </c>
      <c r="D56" s="147" t="s">
        <v>5600</v>
      </c>
      <c r="E56" s="840" t="s">
        <v>5601</v>
      </c>
      <c r="F56" s="840"/>
      <c r="G56" s="730"/>
      <c r="H56" s="731"/>
      <c r="I56" s="732"/>
      <c r="J56" s="149" t="s">
        <v>5630</v>
      </c>
      <c r="K56" s="82"/>
      <c r="L56" s="82"/>
      <c r="M56" s="150"/>
      <c r="N56" s="119"/>
      <c r="V56" s="151"/>
    </row>
    <row r="57" spans="1:22" s="156" customFormat="1" ht="13.8" thickBot="1" x14ac:dyDescent="0.3">
      <c r="A57" s="842"/>
      <c r="B57" s="152"/>
      <c r="C57" s="152"/>
      <c r="D57" s="153"/>
      <c r="E57" s="154" t="s">
        <v>5605</v>
      </c>
      <c r="F57" s="155"/>
      <c r="G57" s="712"/>
      <c r="H57" s="713"/>
      <c r="I57" s="714"/>
      <c r="J57" s="149" t="s">
        <v>5631</v>
      </c>
      <c r="K57" s="82"/>
      <c r="L57" s="82"/>
      <c r="M57" s="150"/>
      <c r="N57" s="157"/>
      <c r="P57"/>
      <c r="Q57"/>
      <c r="V57" s="151"/>
    </row>
    <row r="58" spans="1:22" ht="21.6" thickTop="1" thickBot="1" x14ac:dyDescent="0.3">
      <c r="A58" s="834">
        <f t="shared" ref="A58" si="7">A54+1</f>
        <v>11</v>
      </c>
      <c r="B58" s="137" t="s">
        <v>22</v>
      </c>
      <c r="C58" s="137" t="s">
        <v>23</v>
      </c>
      <c r="D58" s="137" t="s">
        <v>5593</v>
      </c>
      <c r="E58" s="837" t="s">
        <v>5594</v>
      </c>
      <c r="F58" s="837"/>
      <c r="G58" s="837" t="s">
        <v>17</v>
      </c>
      <c r="H58" s="771"/>
      <c r="I58" s="43"/>
      <c r="J58" s="138" t="s">
        <v>5608</v>
      </c>
      <c r="K58" s="139"/>
      <c r="L58" s="139"/>
      <c r="M58" s="140"/>
      <c r="N58" s="119"/>
      <c r="V58" s="151"/>
    </row>
    <row r="59" spans="1:22" ht="13.8" thickBot="1" x14ac:dyDescent="0.3">
      <c r="A59" s="750"/>
      <c r="B59" s="142"/>
      <c r="C59" s="142"/>
      <c r="D59" s="143"/>
      <c r="E59" s="142"/>
      <c r="F59" s="142"/>
      <c r="G59" s="726"/>
      <c r="H59" s="838"/>
      <c r="I59" s="839"/>
      <c r="J59" s="78" t="s">
        <v>5608</v>
      </c>
      <c r="K59" s="78"/>
      <c r="L59" s="78"/>
      <c r="M59" s="145"/>
      <c r="N59" s="119"/>
      <c r="V59" s="151"/>
    </row>
    <row r="60" spans="1:22" ht="21" thickBot="1" x14ac:dyDescent="0.3">
      <c r="A60" s="750"/>
      <c r="B60" s="147" t="s">
        <v>34</v>
      </c>
      <c r="C60" s="147" t="s">
        <v>35</v>
      </c>
      <c r="D60" s="147" t="s">
        <v>5600</v>
      </c>
      <c r="E60" s="840" t="s">
        <v>5601</v>
      </c>
      <c r="F60" s="840"/>
      <c r="G60" s="730"/>
      <c r="H60" s="731"/>
      <c r="I60" s="732"/>
      <c r="J60" s="149" t="s">
        <v>5630</v>
      </c>
      <c r="K60" s="82"/>
      <c r="L60" s="82"/>
      <c r="M60" s="150"/>
      <c r="N60" s="119"/>
      <c r="V60" s="151"/>
    </row>
    <row r="61" spans="1:22" ht="13.8" thickBot="1" x14ac:dyDescent="0.3">
      <c r="A61" s="842"/>
      <c r="B61" s="152"/>
      <c r="C61" s="152"/>
      <c r="D61" s="153"/>
      <c r="E61" s="154" t="s">
        <v>5605</v>
      </c>
      <c r="F61" s="155"/>
      <c r="G61" s="712"/>
      <c r="H61" s="713"/>
      <c r="I61" s="714"/>
      <c r="J61" s="149" t="s">
        <v>5631</v>
      </c>
      <c r="K61" s="82"/>
      <c r="L61" s="82"/>
      <c r="M61" s="150"/>
      <c r="N61" s="119"/>
      <c r="V61" s="151"/>
    </row>
    <row r="62" spans="1:22" ht="21.6" thickTop="1" thickBot="1" x14ac:dyDescent="0.3">
      <c r="A62" s="834">
        <f t="shared" ref="A62" si="8">A58+1</f>
        <v>12</v>
      </c>
      <c r="B62" s="137" t="s">
        <v>22</v>
      </c>
      <c r="C62" s="137" t="s">
        <v>23</v>
      </c>
      <c r="D62" s="137" t="s">
        <v>5593</v>
      </c>
      <c r="E62" s="837" t="s">
        <v>5594</v>
      </c>
      <c r="F62" s="837"/>
      <c r="G62" s="837" t="s">
        <v>17</v>
      </c>
      <c r="H62" s="771"/>
      <c r="I62" s="43"/>
      <c r="J62" s="138" t="s">
        <v>5608</v>
      </c>
      <c r="K62" s="139"/>
      <c r="L62" s="139"/>
      <c r="M62" s="140"/>
      <c r="N62" s="119"/>
      <c r="V62" s="151"/>
    </row>
    <row r="63" spans="1:22" ht="13.8" thickBot="1" x14ac:dyDescent="0.3">
      <c r="A63" s="750"/>
      <c r="B63" s="142"/>
      <c r="C63" s="142"/>
      <c r="D63" s="143"/>
      <c r="E63" s="142"/>
      <c r="F63" s="142"/>
      <c r="G63" s="726"/>
      <c r="H63" s="838"/>
      <c r="I63" s="839"/>
      <c r="J63" s="78" t="s">
        <v>5608</v>
      </c>
      <c r="K63" s="78"/>
      <c r="L63" s="78"/>
      <c r="M63" s="145"/>
      <c r="N63" s="119"/>
      <c r="V63" s="151"/>
    </row>
    <row r="64" spans="1:22" ht="21" thickBot="1" x14ac:dyDescent="0.3">
      <c r="A64" s="750"/>
      <c r="B64" s="147" t="s">
        <v>34</v>
      </c>
      <c r="C64" s="147" t="s">
        <v>35</v>
      </c>
      <c r="D64" s="147" t="s">
        <v>5600</v>
      </c>
      <c r="E64" s="840" t="s">
        <v>5601</v>
      </c>
      <c r="F64" s="840"/>
      <c r="G64" s="730"/>
      <c r="H64" s="731"/>
      <c r="I64" s="732"/>
      <c r="J64" s="149" t="s">
        <v>5630</v>
      </c>
      <c r="K64" s="82"/>
      <c r="L64" s="82"/>
      <c r="M64" s="150"/>
      <c r="N64" s="119"/>
      <c r="V64" s="151"/>
    </row>
    <row r="65" spans="1:22" ht="13.8" thickBot="1" x14ac:dyDescent="0.3">
      <c r="A65" s="842"/>
      <c r="B65" s="152"/>
      <c r="C65" s="152"/>
      <c r="D65" s="153"/>
      <c r="E65" s="154" t="s">
        <v>5605</v>
      </c>
      <c r="F65" s="155"/>
      <c r="G65" s="712"/>
      <c r="H65" s="713"/>
      <c r="I65" s="714"/>
      <c r="J65" s="149" t="s">
        <v>5631</v>
      </c>
      <c r="K65" s="82"/>
      <c r="L65" s="82"/>
      <c r="M65" s="150"/>
      <c r="N65" s="119"/>
      <c r="V65" s="151"/>
    </row>
    <row r="66" spans="1:22" ht="21.6" thickTop="1" thickBot="1" x14ac:dyDescent="0.3">
      <c r="A66" s="834">
        <f t="shared" ref="A66" si="9">A62+1</f>
        <v>13</v>
      </c>
      <c r="B66" s="137" t="s">
        <v>22</v>
      </c>
      <c r="C66" s="137" t="s">
        <v>23</v>
      </c>
      <c r="D66" s="137" t="s">
        <v>5593</v>
      </c>
      <c r="E66" s="837" t="s">
        <v>5594</v>
      </c>
      <c r="F66" s="837"/>
      <c r="G66" s="837" t="s">
        <v>17</v>
      </c>
      <c r="H66" s="771"/>
      <c r="I66" s="43"/>
      <c r="J66" s="138" t="s">
        <v>5608</v>
      </c>
      <c r="K66" s="139"/>
      <c r="L66" s="139"/>
      <c r="M66" s="140"/>
      <c r="N66" s="119"/>
      <c r="V66" s="151"/>
    </row>
    <row r="67" spans="1:22" ht="13.8" thickBot="1" x14ac:dyDescent="0.3">
      <c r="A67" s="750"/>
      <c r="B67" s="142"/>
      <c r="C67" s="142"/>
      <c r="D67" s="143"/>
      <c r="E67" s="142"/>
      <c r="F67" s="142"/>
      <c r="G67" s="726"/>
      <c r="H67" s="838"/>
      <c r="I67" s="839"/>
      <c r="J67" s="78" t="s">
        <v>5608</v>
      </c>
      <c r="K67" s="78"/>
      <c r="L67" s="78"/>
      <c r="M67" s="145"/>
      <c r="N67" s="119"/>
      <c r="V67" s="151"/>
    </row>
    <row r="68" spans="1:22" ht="21" thickBot="1" x14ac:dyDescent="0.3">
      <c r="A68" s="750"/>
      <c r="B68" s="147" t="s">
        <v>34</v>
      </c>
      <c r="C68" s="147" t="s">
        <v>35</v>
      </c>
      <c r="D68" s="147" t="s">
        <v>5600</v>
      </c>
      <c r="E68" s="840" t="s">
        <v>5601</v>
      </c>
      <c r="F68" s="840"/>
      <c r="G68" s="730"/>
      <c r="H68" s="731"/>
      <c r="I68" s="732"/>
      <c r="J68" s="149" t="s">
        <v>5630</v>
      </c>
      <c r="K68" s="82"/>
      <c r="L68" s="82"/>
      <c r="M68" s="150"/>
      <c r="N68" s="119"/>
      <c r="V68" s="151"/>
    </row>
    <row r="69" spans="1:22" ht="13.8" thickBot="1" x14ac:dyDescent="0.3">
      <c r="A69" s="842"/>
      <c r="B69" s="152"/>
      <c r="C69" s="152"/>
      <c r="D69" s="153"/>
      <c r="E69" s="154" t="s">
        <v>5605</v>
      </c>
      <c r="F69" s="155"/>
      <c r="G69" s="712"/>
      <c r="H69" s="713"/>
      <c r="I69" s="714"/>
      <c r="J69" s="149" t="s">
        <v>5631</v>
      </c>
      <c r="K69" s="82"/>
      <c r="L69" s="82"/>
      <c r="M69" s="150"/>
      <c r="N69" s="119"/>
      <c r="V69" s="151"/>
    </row>
    <row r="70" spans="1:22" ht="21.6" thickTop="1" thickBot="1" x14ac:dyDescent="0.3">
      <c r="A70" s="834">
        <f t="shared" ref="A70" si="10">A66+1</f>
        <v>14</v>
      </c>
      <c r="B70" s="137" t="s">
        <v>22</v>
      </c>
      <c r="C70" s="137" t="s">
        <v>23</v>
      </c>
      <c r="D70" s="137" t="s">
        <v>5593</v>
      </c>
      <c r="E70" s="837" t="s">
        <v>5594</v>
      </c>
      <c r="F70" s="837"/>
      <c r="G70" s="837" t="s">
        <v>17</v>
      </c>
      <c r="H70" s="771"/>
      <c r="I70" s="43"/>
      <c r="J70" s="138" t="s">
        <v>5608</v>
      </c>
      <c r="K70" s="139"/>
      <c r="L70" s="139"/>
      <c r="M70" s="140"/>
      <c r="N70" s="119"/>
      <c r="V70" s="151"/>
    </row>
    <row r="71" spans="1:22" ht="13.8" thickBot="1" x14ac:dyDescent="0.3">
      <c r="A71" s="750"/>
      <c r="B71" s="142"/>
      <c r="C71" s="142"/>
      <c r="D71" s="143"/>
      <c r="E71" s="142"/>
      <c r="F71" s="142"/>
      <c r="G71" s="726"/>
      <c r="H71" s="838"/>
      <c r="I71" s="839"/>
      <c r="J71" s="78" t="s">
        <v>5608</v>
      </c>
      <c r="K71" s="78"/>
      <c r="L71" s="78"/>
      <c r="M71" s="145"/>
      <c r="N71" s="119"/>
      <c r="V71" s="158"/>
    </row>
    <row r="72" spans="1:22" ht="21" thickBot="1" x14ac:dyDescent="0.3">
      <c r="A72" s="750"/>
      <c r="B72" s="147" t="s">
        <v>34</v>
      </c>
      <c r="C72" s="147" t="s">
        <v>35</v>
      </c>
      <c r="D72" s="147" t="s">
        <v>5600</v>
      </c>
      <c r="E72" s="840" t="s">
        <v>5601</v>
      </c>
      <c r="F72" s="840"/>
      <c r="G72" s="730"/>
      <c r="H72" s="731"/>
      <c r="I72" s="732"/>
      <c r="J72" s="149" t="s">
        <v>5630</v>
      </c>
      <c r="K72" s="82"/>
      <c r="L72" s="82"/>
      <c r="M72" s="150"/>
      <c r="N72" s="119"/>
      <c r="V72" s="151"/>
    </row>
    <row r="73" spans="1:22" ht="13.8" thickBot="1" x14ac:dyDescent="0.3">
      <c r="A73" s="842"/>
      <c r="B73" s="152"/>
      <c r="C73" s="152"/>
      <c r="D73" s="153"/>
      <c r="E73" s="154" t="s">
        <v>5605</v>
      </c>
      <c r="F73" s="155"/>
      <c r="G73" s="712"/>
      <c r="H73" s="713"/>
      <c r="I73" s="714"/>
      <c r="J73" s="149" t="s">
        <v>5631</v>
      </c>
      <c r="K73" s="82"/>
      <c r="L73" s="82"/>
      <c r="M73" s="150"/>
      <c r="N73" s="119"/>
      <c r="V73" s="151"/>
    </row>
    <row r="74" spans="1:22" ht="21.6" thickTop="1" thickBot="1" x14ac:dyDescent="0.3">
      <c r="A74" s="834">
        <f t="shared" ref="A74" si="11">A70+1</f>
        <v>15</v>
      </c>
      <c r="B74" s="137" t="s">
        <v>22</v>
      </c>
      <c r="C74" s="137" t="s">
        <v>23</v>
      </c>
      <c r="D74" s="137" t="s">
        <v>5593</v>
      </c>
      <c r="E74" s="837" t="s">
        <v>5594</v>
      </c>
      <c r="F74" s="837"/>
      <c r="G74" s="837" t="s">
        <v>17</v>
      </c>
      <c r="H74" s="771"/>
      <c r="I74" s="43"/>
      <c r="J74" s="138" t="s">
        <v>5608</v>
      </c>
      <c r="K74" s="139"/>
      <c r="L74" s="139"/>
      <c r="M74" s="140"/>
      <c r="N74" s="119"/>
      <c r="V74" s="151"/>
    </row>
    <row r="75" spans="1:22" ht="13.8" thickBot="1" x14ac:dyDescent="0.3">
      <c r="A75" s="750"/>
      <c r="B75" s="142"/>
      <c r="C75" s="142"/>
      <c r="D75" s="143"/>
      <c r="E75" s="142"/>
      <c r="F75" s="142"/>
      <c r="G75" s="726"/>
      <c r="H75" s="838"/>
      <c r="I75" s="839"/>
      <c r="J75" s="78" t="s">
        <v>5608</v>
      </c>
      <c r="K75" s="78"/>
      <c r="L75" s="78"/>
      <c r="M75" s="145"/>
      <c r="N75" s="119"/>
      <c r="V75" s="151"/>
    </row>
    <row r="76" spans="1:22" ht="21" thickBot="1" x14ac:dyDescent="0.3">
      <c r="A76" s="750"/>
      <c r="B76" s="147" t="s">
        <v>34</v>
      </c>
      <c r="C76" s="147" t="s">
        <v>35</v>
      </c>
      <c r="D76" s="147" t="s">
        <v>5600</v>
      </c>
      <c r="E76" s="840" t="s">
        <v>5601</v>
      </c>
      <c r="F76" s="840"/>
      <c r="G76" s="730"/>
      <c r="H76" s="731"/>
      <c r="I76" s="732"/>
      <c r="J76" s="149" t="s">
        <v>5630</v>
      </c>
      <c r="K76" s="82"/>
      <c r="L76" s="82"/>
      <c r="M76" s="150"/>
      <c r="N76" s="119"/>
      <c r="V76" s="151"/>
    </row>
    <row r="77" spans="1:22" ht="13.8" thickBot="1" x14ac:dyDescent="0.3">
      <c r="A77" s="842"/>
      <c r="B77" s="152"/>
      <c r="C77" s="152"/>
      <c r="D77" s="153"/>
      <c r="E77" s="154" t="s">
        <v>5605</v>
      </c>
      <c r="F77" s="155"/>
      <c r="G77" s="712"/>
      <c r="H77" s="713"/>
      <c r="I77" s="714"/>
      <c r="J77" s="149" t="s">
        <v>5631</v>
      </c>
      <c r="K77" s="82"/>
      <c r="L77" s="82"/>
      <c r="M77" s="150"/>
      <c r="N77" s="119"/>
      <c r="V77" s="151"/>
    </row>
    <row r="78" spans="1:22" ht="21.6" thickTop="1" thickBot="1" x14ac:dyDescent="0.3">
      <c r="A78" s="834">
        <f t="shared" ref="A78" si="12">A74+1</f>
        <v>16</v>
      </c>
      <c r="B78" s="137" t="s">
        <v>22</v>
      </c>
      <c r="C78" s="137" t="s">
        <v>23</v>
      </c>
      <c r="D78" s="137" t="s">
        <v>5593</v>
      </c>
      <c r="E78" s="837" t="s">
        <v>5594</v>
      </c>
      <c r="F78" s="837"/>
      <c r="G78" s="837" t="s">
        <v>17</v>
      </c>
      <c r="H78" s="771"/>
      <c r="I78" s="43"/>
      <c r="J78" s="138" t="s">
        <v>5608</v>
      </c>
      <c r="K78" s="139"/>
      <c r="L78" s="139"/>
      <c r="M78" s="140"/>
      <c r="N78" s="119"/>
      <c r="V78" s="151"/>
    </row>
    <row r="79" spans="1:22" ht="13.8" thickBot="1" x14ac:dyDescent="0.3">
      <c r="A79" s="750"/>
      <c r="B79" s="142"/>
      <c r="C79" s="142"/>
      <c r="D79" s="143"/>
      <c r="E79" s="142"/>
      <c r="F79" s="142"/>
      <c r="G79" s="726"/>
      <c r="H79" s="838"/>
      <c r="I79" s="839"/>
      <c r="J79" s="78" t="s">
        <v>5608</v>
      </c>
      <c r="K79" s="78"/>
      <c r="L79" s="78"/>
      <c r="M79" s="145"/>
      <c r="N79" s="119"/>
      <c r="V79" s="151"/>
    </row>
    <row r="80" spans="1:22" ht="21" thickBot="1" x14ac:dyDescent="0.3">
      <c r="A80" s="750"/>
      <c r="B80" s="147" t="s">
        <v>34</v>
      </c>
      <c r="C80" s="147" t="s">
        <v>35</v>
      </c>
      <c r="D80" s="147" t="s">
        <v>5600</v>
      </c>
      <c r="E80" s="840" t="s">
        <v>5601</v>
      </c>
      <c r="F80" s="840"/>
      <c r="G80" s="730"/>
      <c r="H80" s="731"/>
      <c r="I80" s="732"/>
      <c r="J80" s="149" t="s">
        <v>5630</v>
      </c>
      <c r="K80" s="82"/>
      <c r="L80" s="82"/>
      <c r="M80" s="150"/>
      <c r="N80" s="119"/>
      <c r="V80" s="151"/>
    </row>
    <row r="81" spans="1:22" ht="13.8" thickBot="1" x14ac:dyDescent="0.3">
      <c r="A81" s="842"/>
      <c r="B81" s="152"/>
      <c r="C81" s="152"/>
      <c r="D81" s="153"/>
      <c r="E81" s="154" t="s">
        <v>5605</v>
      </c>
      <c r="F81" s="155"/>
      <c r="G81" s="712"/>
      <c r="H81" s="713"/>
      <c r="I81" s="714"/>
      <c r="J81" s="149" t="s">
        <v>5631</v>
      </c>
      <c r="K81" s="82"/>
      <c r="L81" s="82"/>
      <c r="M81" s="150"/>
      <c r="N81" s="119"/>
      <c r="V81" s="151"/>
    </row>
    <row r="82" spans="1:22" ht="21.6" thickTop="1" thickBot="1" x14ac:dyDescent="0.3">
      <c r="A82" s="834">
        <f t="shared" ref="A82" si="13">A78+1</f>
        <v>17</v>
      </c>
      <c r="B82" s="137" t="s">
        <v>22</v>
      </c>
      <c r="C82" s="137" t="s">
        <v>23</v>
      </c>
      <c r="D82" s="137" t="s">
        <v>5593</v>
      </c>
      <c r="E82" s="837" t="s">
        <v>5594</v>
      </c>
      <c r="F82" s="837"/>
      <c r="G82" s="837" t="s">
        <v>17</v>
      </c>
      <c r="H82" s="771"/>
      <c r="I82" s="43"/>
      <c r="J82" s="138" t="s">
        <v>5608</v>
      </c>
      <c r="K82" s="139"/>
      <c r="L82" s="139"/>
      <c r="M82" s="140"/>
      <c r="N82" s="119"/>
      <c r="V82" s="151"/>
    </row>
    <row r="83" spans="1:22" ht="13.8" thickBot="1" x14ac:dyDescent="0.3">
      <c r="A83" s="750"/>
      <c r="B83" s="142"/>
      <c r="C83" s="142"/>
      <c r="D83" s="143"/>
      <c r="E83" s="142"/>
      <c r="F83" s="142"/>
      <c r="G83" s="726"/>
      <c r="H83" s="838"/>
      <c r="I83" s="839"/>
      <c r="J83" s="78" t="s">
        <v>5608</v>
      </c>
      <c r="K83" s="78"/>
      <c r="L83" s="78"/>
      <c r="M83" s="145"/>
      <c r="N83" s="119"/>
      <c r="V83" s="151"/>
    </row>
    <row r="84" spans="1:22" ht="21" thickBot="1" x14ac:dyDescent="0.3">
      <c r="A84" s="750"/>
      <c r="B84" s="147" t="s">
        <v>34</v>
      </c>
      <c r="C84" s="147" t="s">
        <v>35</v>
      </c>
      <c r="D84" s="147" t="s">
        <v>5600</v>
      </c>
      <c r="E84" s="840" t="s">
        <v>5601</v>
      </c>
      <c r="F84" s="840"/>
      <c r="G84" s="730"/>
      <c r="H84" s="731"/>
      <c r="I84" s="732"/>
      <c r="J84" s="149" t="s">
        <v>5630</v>
      </c>
      <c r="K84" s="82"/>
      <c r="L84" s="82"/>
      <c r="M84" s="150"/>
      <c r="N84" s="119"/>
      <c r="V84" s="151"/>
    </row>
    <row r="85" spans="1:22" ht="13.8" thickBot="1" x14ac:dyDescent="0.3">
      <c r="A85" s="842"/>
      <c r="B85" s="152"/>
      <c r="C85" s="152"/>
      <c r="D85" s="153"/>
      <c r="E85" s="154" t="s">
        <v>5605</v>
      </c>
      <c r="F85" s="155"/>
      <c r="G85" s="712"/>
      <c r="H85" s="713"/>
      <c r="I85" s="714"/>
      <c r="J85" s="149" t="s">
        <v>5631</v>
      </c>
      <c r="K85" s="82"/>
      <c r="L85" s="82"/>
      <c r="M85" s="150"/>
      <c r="N85" s="119"/>
      <c r="V85" s="151"/>
    </row>
    <row r="86" spans="1:22" ht="21.6" thickTop="1" thickBot="1" x14ac:dyDescent="0.3">
      <c r="A86" s="834">
        <f t="shared" ref="A86" si="14">A82+1</f>
        <v>18</v>
      </c>
      <c r="B86" s="137" t="s">
        <v>22</v>
      </c>
      <c r="C86" s="137" t="s">
        <v>23</v>
      </c>
      <c r="D86" s="137" t="s">
        <v>5593</v>
      </c>
      <c r="E86" s="837" t="s">
        <v>5594</v>
      </c>
      <c r="F86" s="837"/>
      <c r="G86" s="837" t="s">
        <v>17</v>
      </c>
      <c r="H86" s="771"/>
      <c r="I86" s="43"/>
      <c r="J86" s="138" t="s">
        <v>5608</v>
      </c>
      <c r="K86" s="139"/>
      <c r="L86" s="139"/>
      <c r="M86" s="140"/>
      <c r="N86" s="119"/>
      <c r="V86" s="151"/>
    </row>
    <row r="87" spans="1:22" ht="13.8" thickBot="1" x14ac:dyDescent="0.3">
      <c r="A87" s="750"/>
      <c r="B87" s="142"/>
      <c r="C87" s="142"/>
      <c r="D87" s="143"/>
      <c r="E87" s="142"/>
      <c r="F87" s="142"/>
      <c r="G87" s="726"/>
      <c r="H87" s="838"/>
      <c r="I87" s="839"/>
      <c r="J87" s="78" t="s">
        <v>5608</v>
      </c>
      <c r="K87" s="78"/>
      <c r="L87" s="78"/>
      <c r="M87" s="145"/>
      <c r="N87" s="119"/>
      <c r="V87" s="151"/>
    </row>
    <row r="88" spans="1:22" ht="21" thickBot="1" x14ac:dyDescent="0.3">
      <c r="A88" s="750"/>
      <c r="B88" s="147" t="s">
        <v>34</v>
      </c>
      <c r="C88" s="147" t="s">
        <v>35</v>
      </c>
      <c r="D88" s="147" t="s">
        <v>5600</v>
      </c>
      <c r="E88" s="840" t="s">
        <v>5601</v>
      </c>
      <c r="F88" s="840"/>
      <c r="G88" s="730"/>
      <c r="H88" s="731"/>
      <c r="I88" s="732"/>
      <c r="J88" s="149" t="s">
        <v>5630</v>
      </c>
      <c r="K88" s="82"/>
      <c r="L88" s="82"/>
      <c r="M88" s="150"/>
      <c r="N88" s="119"/>
      <c r="V88" s="151"/>
    </row>
    <row r="89" spans="1:22" ht="13.8" thickBot="1" x14ac:dyDescent="0.3">
      <c r="A89" s="842"/>
      <c r="B89" s="152"/>
      <c r="C89" s="152"/>
      <c r="D89" s="153"/>
      <c r="E89" s="154" t="s">
        <v>5605</v>
      </c>
      <c r="F89" s="155"/>
      <c r="G89" s="712"/>
      <c r="H89" s="713"/>
      <c r="I89" s="714"/>
      <c r="J89" s="149" t="s">
        <v>5631</v>
      </c>
      <c r="K89" s="82"/>
      <c r="L89" s="82"/>
      <c r="M89" s="150"/>
      <c r="N89" s="119"/>
      <c r="V89" s="151"/>
    </row>
    <row r="90" spans="1:22" ht="21.6" thickTop="1" thickBot="1" x14ac:dyDescent="0.3">
      <c r="A90" s="834">
        <f t="shared" ref="A90" si="15">A86+1</f>
        <v>19</v>
      </c>
      <c r="B90" s="137" t="s">
        <v>22</v>
      </c>
      <c r="C90" s="137" t="s">
        <v>23</v>
      </c>
      <c r="D90" s="137" t="s">
        <v>5593</v>
      </c>
      <c r="E90" s="837" t="s">
        <v>5594</v>
      </c>
      <c r="F90" s="837"/>
      <c r="G90" s="837" t="s">
        <v>17</v>
      </c>
      <c r="H90" s="771"/>
      <c r="I90" s="43"/>
      <c r="J90" s="138" t="s">
        <v>5608</v>
      </c>
      <c r="K90" s="139"/>
      <c r="L90" s="139"/>
      <c r="M90" s="140"/>
      <c r="N90" s="119"/>
      <c r="V90" s="151"/>
    </row>
    <row r="91" spans="1:22" ht="13.8" thickBot="1" x14ac:dyDescent="0.3">
      <c r="A91" s="750"/>
      <c r="B91" s="142"/>
      <c r="C91" s="142"/>
      <c r="D91" s="143"/>
      <c r="E91" s="142"/>
      <c r="F91" s="142"/>
      <c r="G91" s="726"/>
      <c r="H91" s="838"/>
      <c r="I91" s="839"/>
      <c r="J91" s="78" t="s">
        <v>5608</v>
      </c>
      <c r="K91" s="78"/>
      <c r="L91" s="78"/>
      <c r="M91" s="145"/>
      <c r="N91" s="119"/>
      <c r="V91" s="151"/>
    </row>
    <row r="92" spans="1:22" ht="21" thickBot="1" x14ac:dyDescent="0.3">
      <c r="A92" s="750"/>
      <c r="B92" s="147" t="s">
        <v>34</v>
      </c>
      <c r="C92" s="147" t="s">
        <v>35</v>
      </c>
      <c r="D92" s="147" t="s">
        <v>5600</v>
      </c>
      <c r="E92" s="840" t="s">
        <v>5601</v>
      </c>
      <c r="F92" s="840"/>
      <c r="G92" s="730"/>
      <c r="H92" s="731"/>
      <c r="I92" s="732"/>
      <c r="J92" s="149" t="s">
        <v>5630</v>
      </c>
      <c r="K92" s="82"/>
      <c r="L92" s="82"/>
      <c r="M92" s="150"/>
      <c r="N92" s="119"/>
      <c r="V92" s="151"/>
    </row>
    <row r="93" spans="1:22" ht="13.8" thickBot="1" x14ac:dyDescent="0.3">
      <c r="A93" s="842"/>
      <c r="B93" s="152"/>
      <c r="C93" s="152"/>
      <c r="D93" s="153"/>
      <c r="E93" s="154" t="s">
        <v>5605</v>
      </c>
      <c r="F93" s="155"/>
      <c r="G93" s="712"/>
      <c r="H93" s="713"/>
      <c r="I93" s="714"/>
      <c r="J93" s="149" t="s">
        <v>5631</v>
      </c>
      <c r="K93" s="82"/>
      <c r="L93" s="82"/>
      <c r="M93" s="150"/>
      <c r="N93" s="119"/>
      <c r="V93" s="151"/>
    </row>
    <row r="94" spans="1:22" ht="21.6" thickTop="1" thickBot="1" x14ac:dyDescent="0.3">
      <c r="A94" s="834">
        <f t="shared" ref="A94" si="16">A90+1</f>
        <v>20</v>
      </c>
      <c r="B94" s="137" t="s">
        <v>22</v>
      </c>
      <c r="C94" s="137" t="s">
        <v>23</v>
      </c>
      <c r="D94" s="137" t="s">
        <v>5593</v>
      </c>
      <c r="E94" s="837" t="s">
        <v>5594</v>
      </c>
      <c r="F94" s="837"/>
      <c r="G94" s="837" t="s">
        <v>17</v>
      </c>
      <c r="H94" s="771"/>
      <c r="I94" s="43"/>
      <c r="J94" s="138" t="s">
        <v>5608</v>
      </c>
      <c r="K94" s="139"/>
      <c r="L94" s="139"/>
      <c r="M94" s="140"/>
      <c r="N94" s="119"/>
      <c r="V94" s="151"/>
    </row>
    <row r="95" spans="1:22" ht="13.8" thickBot="1" x14ac:dyDescent="0.3">
      <c r="A95" s="750"/>
      <c r="B95" s="142"/>
      <c r="C95" s="142"/>
      <c r="D95" s="143"/>
      <c r="E95" s="142"/>
      <c r="F95" s="142"/>
      <c r="G95" s="726"/>
      <c r="H95" s="838"/>
      <c r="I95" s="839"/>
      <c r="J95" s="78" t="s">
        <v>5608</v>
      </c>
      <c r="K95" s="78"/>
      <c r="L95" s="78"/>
      <c r="M95" s="145"/>
      <c r="N95" s="119"/>
      <c r="V95" s="151"/>
    </row>
    <row r="96" spans="1:22" ht="21" thickBot="1" x14ac:dyDescent="0.3">
      <c r="A96" s="750"/>
      <c r="B96" s="147" t="s">
        <v>34</v>
      </c>
      <c r="C96" s="147" t="s">
        <v>35</v>
      </c>
      <c r="D96" s="147" t="s">
        <v>5600</v>
      </c>
      <c r="E96" s="840" t="s">
        <v>5601</v>
      </c>
      <c r="F96" s="840"/>
      <c r="G96" s="730"/>
      <c r="H96" s="731"/>
      <c r="I96" s="732"/>
      <c r="J96" s="149" t="s">
        <v>5630</v>
      </c>
      <c r="K96" s="82"/>
      <c r="L96" s="82"/>
      <c r="M96" s="150"/>
      <c r="N96" s="119"/>
      <c r="V96" s="151"/>
    </row>
    <row r="97" spans="1:22" ht="13.8" thickBot="1" x14ac:dyDescent="0.3">
      <c r="A97" s="842"/>
      <c r="B97" s="152"/>
      <c r="C97" s="152"/>
      <c r="D97" s="153"/>
      <c r="E97" s="154" t="s">
        <v>5605</v>
      </c>
      <c r="F97" s="155"/>
      <c r="G97" s="712"/>
      <c r="H97" s="713"/>
      <c r="I97" s="714"/>
      <c r="J97" s="149" t="s">
        <v>5631</v>
      </c>
      <c r="K97" s="82"/>
      <c r="L97" s="82"/>
      <c r="M97" s="150"/>
      <c r="N97" s="119"/>
      <c r="V97" s="151"/>
    </row>
    <row r="98" spans="1:22" ht="21.6" thickTop="1" thickBot="1" x14ac:dyDescent="0.3">
      <c r="A98" s="834">
        <f t="shared" ref="A98" si="17">A94+1</f>
        <v>21</v>
      </c>
      <c r="B98" s="137" t="s">
        <v>22</v>
      </c>
      <c r="C98" s="137" t="s">
        <v>23</v>
      </c>
      <c r="D98" s="137" t="s">
        <v>5593</v>
      </c>
      <c r="E98" s="837" t="s">
        <v>5594</v>
      </c>
      <c r="F98" s="837"/>
      <c r="G98" s="837" t="s">
        <v>17</v>
      </c>
      <c r="H98" s="771"/>
      <c r="I98" s="43"/>
      <c r="J98" s="138" t="s">
        <v>5608</v>
      </c>
      <c r="K98" s="139"/>
      <c r="L98" s="139"/>
      <c r="M98" s="140"/>
      <c r="N98" s="119"/>
      <c r="V98" s="151"/>
    </row>
    <row r="99" spans="1:22" ht="13.8" thickBot="1" x14ac:dyDescent="0.3">
      <c r="A99" s="750"/>
      <c r="B99" s="142"/>
      <c r="C99" s="142"/>
      <c r="D99" s="143"/>
      <c r="E99" s="142"/>
      <c r="F99" s="142"/>
      <c r="G99" s="726"/>
      <c r="H99" s="838"/>
      <c r="I99" s="839"/>
      <c r="J99" s="78" t="s">
        <v>5608</v>
      </c>
      <c r="K99" s="78"/>
      <c r="L99" s="78"/>
      <c r="M99" s="145"/>
      <c r="N99" s="119"/>
      <c r="V99" s="151"/>
    </row>
    <row r="100" spans="1:22" ht="21" thickBot="1" x14ac:dyDescent="0.3">
      <c r="A100" s="750"/>
      <c r="B100" s="147" t="s">
        <v>34</v>
      </c>
      <c r="C100" s="147" t="s">
        <v>35</v>
      </c>
      <c r="D100" s="147" t="s">
        <v>5600</v>
      </c>
      <c r="E100" s="840" t="s">
        <v>5601</v>
      </c>
      <c r="F100" s="840"/>
      <c r="G100" s="730"/>
      <c r="H100" s="731"/>
      <c r="I100" s="732"/>
      <c r="J100" s="149" t="s">
        <v>5630</v>
      </c>
      <c r="K100" s="82"/>
      <c r="L100" s="82"/>
      <c r="M100" s="150"/>
      <c r="N100" s="119"/>
      <c r="V100" s="151"/>
    </row>
    <row r="101" spans="1:22" ht="13.8" thickBot="1" x14ac:dyDescent="0.3">
      <c r="A101" s="842"/>
      <c r="B101" s="152"/>
      <c r="C101" s="152"/>
      <c r="D101" s="153"/>
      <c r="E101" s="154" t="s">
        <v>5605</v>
      </c>
      <c r="F101" s="155"/>
      <c r="G101" s="712"/>
      <c r="H101" s="713"/>
      <c r="I101" s="714"/>
      <c r="J101" s="149" t="s">
        <v>5631</v>
      </c>
      <c r="K101" s="82"/>
      <c r="L101" s="82"/>
      <c r="M101" s="150"/>
      <c r="N101" s="119"/>
      <c r="V101" s="151"/>
    </row>
    <row r="102" spans="1:22" ht="21.6" thickTop="1" thickBot="1" x14ac:dyDescent="0.3">
      <c r="A102" s="834">
        <f t="shared" ref="A102" si="18">A98+1</f>
        <v>22</v>
      </c>
      <c r="B102" s="137" t="s">
        <v>22</v>
      </c>
      <c r="C102" s="137" t="s">
        <v>23</v>
      </c>
      <c r="D102" s="137" t="s">
        <v>5593</v>
      </c>
      <c r="E102" s="837" t="s">
        <v>5594</v>
      </c>
      <c r="F102" s="837"/>
      <c r="G102" s="837" t="s">
        <v>17</v>
      </c>
      <c r="H102" s="771"/>
      <c r="I102" s="43"/>
      <c r="J102" s="138" t="s">
        <v>5608</v>
      </c>
      <c r="K102" s="139"/>
      <c r="L102" s="139"/>
      <c r="M102" s="140"/>
      <c r="N102" s="119"/>
      <c r="V102" s="151"/>
    </row>
    <row r="103" spans="1:22" ht="13.8" thickBot="1" x14ac:dyDescent="0.3">
      <c r="A103" s="750"/>
      <c r="B103" s="142"/>
      <c r="C103" s="142"/>
      <c r="D103" s="143"/>
      <c r="E103" s="142"/>
      <c r="F103" s="142"/>
      <c r="G103" s="726"/>
      <c r="H103" s="838"/>
      <c r="I103" s="839"/>
      <c r="J103" s="78" t="s">
        <v>5608</v>
      </c>
      <c r="K103" s="78"/>
      <c r="L103" s="78"/>
      <c r="M103" s="145"/>
      <c r="N103" s="119"/>
      <c r="V103" s="151"/>
    </row>
    <row r="104" spans="1:22" ht="21" thickBot="1" x14ac:dyDescent="0.3">
      <c r="A104" s="750"/>
      <c r="B104" s="147" t="s">
        <v>34</v>
      </c>
      <c r="C104" s="147" t="s">
        <v>35</v>
      </c>
      <c r="D104" s="147" t="s">
        <v>5600</v>
      </c>
      <c r="E104" s="840" t="s">
        <v>5601</v>
      </c>
      <c r="F104" s="840"/>
      <c r="G104" s="730"/>
      <c r="H104" s="731"/>
      <c r="I104" s="732"/>
      <c r="J104" s="149" t="s">
        <v>5630</v>
      </c>
      <c r="K104" s="82"/>
      <c r="L104" s="82"/>
      <c r="M104" s="150"/>
      <c r="N104" s="119"/>
      <c r="V104" s="151"/>
    </row>
    <row r="105" spans="1:22" ht="13.8" thickBot="1" x14ac:dyDescent="0.3">
      <c r="A105" s="842"/>
      <c r="B105" s="152"/>
      <c r="C105" s="152"/>
      <c r="D105" s="153"/>
      <c r="E105" s="154" t="s">
        <v>5605</v>
      </c>
      <c r="F105" s="155"/>
      <c r="G105" s="712"/>
      <c r="H105" s="713"/>
      <c r="I105" s="714"/>
      <c r="J105" s="149" t="s">
        <v>5631</v>
      </c>
      <c r="K105" s="82"/>
      <c r="L105" s="82"/>
      <c r="M105" s="150"/>
      <c r="N105" s="119"/>
      <c r="V105" s="151"/>
    </row>
    <row r="106" spans="1:22" ht="21.6" thickTop="1" thickBot="1" x14ac:dyDescent="0.3">
      <c r="A106" s="834">
        <f t="shared" ref="A106" si="19">A102+1</f>
        <v>23</v>
      </c>
      <c r="B106" s="137" t="s">
        <v>22</v>
      </c>
      <c r="C106" s="137" t="s">
        <v>23</v>
      </c>
      <c r="D106" s="137" t="s">
        <v>5593</v>
      </c>
      <c r="E106" s="837" t="s">
        <v>5594</v>
      </c>
      <c r="F106" s="837"/>
      <c r="G106" s="837" t="s">
        <v>17</v>
      </c>
      <c r="H106" s="771"/>
      <c r="I106" s="43"/>
      <c r="J106" s="138" t="s">
        <v>5608</v>
      </c>
      <c r="K106" s="139"/>
      <c r="L106" s="139"/>
      <c r="M106" s="140"/>
      <c r="N106" s="119"/>
      <c r="V106" s="151"/>
    </row>
    <row r="107" spans="1:22" ht="13.8" thickBot="1" x14ac:dyDescent="0.3">
      <c r="A107" s="750"/>
      <c r="B107" s="142"/>
      <c r="C107" s="142"/>
      <c r="D107" s="143"/>
      <c r="E107" s="142"/>
      <c r="F107" s="142"/>
      <c r="G107" s="726"/>
      <c r="H107" s="838"/>
      <c r="I107" s="839"/>
      <c r="J107" s="78" t="s">
        <v>5608</v>
      </c>
      <c r="K107" s="78"/>
      <c r="L107" s="78"/>
      <c r="M107" s="145"/>
      <c r="N107" s="119"/>
      <c r="V107" s="151"/>
    </row>
    <row r="108" spans="1:22" ht="21" thickBot="1" x14ac:dyDescent="0.3">
      <c r="A108" s="750"/>
      <c r="B108" s="147" t="s">
        <v>34</v>
      </c>
      <c r="C108" s="147" t="s">
        <v>35</v>
      </c>
      <c r="D108" s="147" t="s">
        <v>5600</v>
      </c>
      <c r="E108" s="840" t="s">
        <v>5601</v>
      </c>
      <c r="F108" s="840"/>
      <c r="G108" s="730"/>
      <c r="H108" s="731"/>
      <c r="I108" s="732"/>
      <c r="J108" s="149" t="s">
        <v>5630</v>
      </c>
      <c r="K108" s="82"/>
      <c r="L108" s="82"/>
      <c r="M108" s="150"/>
      <c r="N108" s="119"/>
      <c r="V108" s="151"/>
    </row>
    <row r="109" spans="1:22" ht="13.8" thickBot="1" x14ac:dyDescent="0.3">
      <c r="A109" s="842"/>
      <c r="B109" s="152"/>
      <c r="C109" s="152"/>
      <c r="D109" s="153"/>
      <c r="E109" s="154" t="s">
        <v>5605</v>
      </c>
      <c r="F109" s="155"/>
      <c r="G109" s="712"/>
      <c r="H109" s="713"/>
      <c r="I109" s="714"/>
      <c r="J109" s="149" t="s">
        <v>5631</v>
      </c>
      <c r="K109" s="82"/>
      <c r="L109" s="82"/>
      <c r="M109" s="150"/>
      <c r="N109" s="119"/>
      <c r="V109" s="151"/>
    </row>
    <row r="110" spans="1:22" ht="21.6" thickTop="1" thickBot="1" x14ac:dyDescent="0.3">
      <c r="A110" s="834">
        <f t="shared" ref="A110" si="20">A106+1</f>
        <v>24</v>
      </c>
      <c r="B110" s="137" t="s">
        <v>22</v>
      </c>
      <c r="C110" s="137" t="s">
        <v>23</v>
      </c>
      <c r="D110" s="137" t="s">
        <v>5593</v>
      </c>
      <c r="E110" s="837" t="s">
        <v>5594</v>
      </c>
      <c r="F110" s="837"/>
      <c r="G110" s="837" t="s">
        <v>17</v>
      </c>
      <c r="H110" s="771"/>
      <c r="I110" s="43"/>
      <c r="J110" s="138" t="s">
        <v>5608</v>
      </c>
      <c r="K110" s="139"/>
      <c r="L110" s="139"/>
      <c r="M110" s="140"/>
      <c r="N110" s="119"/>
      <c r="V110" s="151"/>
    </row>
    <row r="111" spans="1:22" ht="13.8" thickBot="1" x14ac:dyDescent="0.3">
      <c r="A111" s="750"/>
      <c r="B111" s="142"/>
      <c r="C111" s="142"/>
      <c r="D111" s="143"/>
      <c r="E111" s="142"/>
      <c r="F111" s="142"/>
      <c r="G111" s="726"/>
      <c r="H111" s="838"/>
      <c r="I111" s="839"/>
      <c r="J111" s="78" t="s">
        <v>5608</v>
      </c>
      <c r="K111" s="78"/>
      <c r="L111" s="78"/>
      <c r="M111" s="145"/>
      <c r="N111" s="119"/>
      <c r="V111" s="151"/>
    </row>
    <row r="112" spans="1:22" ht="21" thickBot="1" x14ac:dyDescent="0.3">
      <c r="A112" s="750"/>
      <c r="B112" s="147" t="s">
        <v>34</v>
      </c>
      <c r="C112" s="147" t="s">
        <v>35</v>
      </c>
      <c r="D112" s="147" t="s">
        <v>5600</v>
      </c>
      <c r="E112" s="840" t="s">
        <v>5601</v>
      </c>
      <c r="F112" s="840"/>
      <c r="G112" s="730"/>
      <c r="H112" s="731"/>
      <c r="I112" s="732"/>
      <c r="J112" s="149" t="s">
        <v>5630</v>
      </c>
      <c r="K112" s="82"/>
      <c r="L112" s="82"/>
      <c r="M112" s="150"/>
      <c r="N112" s="119"/>
      <c r="V112" s="151"/>
    </row>
    <row r="113" spans="1:22" ht="13.8" thickBot="1" x14ac:dyDescent="0.3">
      <c r="A113" s="842"/>
      <c r="B113" s="152"/>
      <c r="C113" s="152"/>
      <c r="D113" s="153"/>
      <c r="E113" s="154" t="s">
        <v>5605</v>
      </c>
      <c r="F113" s="155"/>
      <c r="G113" s="712"/>
      <c r="H113" s="713"/>
      <c r="I113" s="714"/>
      <c r="J113" s="149" t="s">
        <v>5631</v>
      </c>
      <c r="K113" s="82"/>
      <c r="L113" s="82"/>
      <c r="M113" s="150"/>
      <c r="N113" s="119"/>
      <c r="V113" s="151"/>
    </row>
    <row r="114" spans="1:22" ht="21.6" thickTop="1" thickBot="1" x14ac:dyDescent="0.3">
      <c r="A114" s="834">
        <f t="shared" ref="A114" si="21">A110+1</f>
        <v>25</v>
      </c>
      <c r="B114" s="137" t="s">
        <v>22</v>
      </c>
      <c r="C114" s="137" t="s">
        <v>23</v>
      </c>
      <c r="D114" s="137" t="s">
        <v>5593</v>
      </c>
      <c r="E114" s="837" t="s">
        <v>5594</v>
      </c>
      <c r="F114" s="837"/>
      <c r="G114" s="837" t="s">
        <v>17</v>
      </c>
      <c r="H114" s="771"/>
      <c r="I114" s="43"/>
      <c r="J114" s="138" t="s">
        <v>5608</v>
      </c>
      <c r="K114" s="139"/>
      <c r="L114" s="139"/>
      <c r="M114" s="140"/>
      <c r="N114" s="119"/>
      <c r="V114" s="151"/>
    </row>
    <row r="115" spans="1:22" ht="13.8" thickBot="1" x14ac:dyDescent="0.3">
      <c r="A115" s="750"/>
      <c r="B115" s="142"/>
      <c r="C115" s="142"/>
      <c r="D115" s="143"/>
      <c r="E115" s="142"/>
      <c r="F115" s="142"/>
      <c r="G115" s="726"/>
      <c r="H115" s="838"/>
      <c r="I115" s="839"/>
      <c r="J115" s="78" t="s">
        <v>5608</v>
      </c>
      <c r="K115" s="78"/>
      <c r="L115" s="78"/>
      <c r="M115" s="145"/>
      <c r="N115" s="119"/>
      <c r="V115" s="151"/>
    </row>
    <row r="116" spans="1:22" ht="21" thickBot="1" x14ac:dyDescent="0.3">
      <c r="A116" s="750"/>
      <c r="B116" s="147" t="s">
        <v>34</v>
      </c>
      <c r="C116" s="147" t="s">
        <v>35</v>
      </c>
      <c r="D116" s="147" t="s">
        <v>5600</v>
      </c>
      <c r="E116" s="840" t="s">
        <v>5601</v>
      </c>
      <c r="F116" s="840"/>
      <c r="G116" s="730"/>
      <c r="H116" s="731"/>
      <c r="I116" s="732"/>
      <c r="J116" s="149" t="s">
        <v>5630</v>
      </c>
      <c r="K116" s="82"/>
      <c r="L116" s="82"/>
      <c r="M116" s="150"/>
      <c r="N116" s="119"/>
      <c r="V116" s="151"/>
    </row>
    <row r="117" spans="1:22" ht="13.8" thickBot="1" x14ac:dyDescent="0.3">
      <c r="A117" s="842"/>
      <c r="B117" s="152"/>
      <c r="C117" s="152"/>
      <c r="D117" s="153"/>
      <c r="E117" s="154" t="s">
        <v>5605</v>
      </c>
      <c r="F117" s="155"/>
      <c r="G117" s="712"/>
      <c r="H117" s="713"/>
      <c r="I117" s="714"/>
      <c r="J117" s="149" t="s">
        <v>5631</v>
      </c>
      <c r="K117" s="82"/>
      <c r="L117" s="82"/>
      <c r="M117" s="150"/>
      <c r="N117" s="119"/>
      <c r="V117" s="151"/>
    </row>
    <row r="118" spans="1:22" ht="21.6" thickTop="1" thickBot="1" x14ac:dyDescent="0.3">
      <c r="A118" s="834">
        <f t="shared" ref="A118" si="22">A114+1</f>
        <v>26</v>
      </c>
      <c r="B118" s="137" t="s">
        <v>22</v>
      </c>
      <c r="C118" s="137" t="s">
        <v>23</v>
      </c>
      <c r="D118" s="137" t="s">
        <v>5593</v>
      </c>
      <c r="E118" s="837" t="s">
        <v>5594</v>
      </c>
      <c r="F118" s="837"/>
      <c r="G118" s="837" t="s">
        <v>17</v>
      </c>
      <c r="H118" s="771"/>
      <c r="I118" s="43"/>
      <c r="J118" s="138" t="s">
        <v>5608</v>
      </c>
      <c r="K118" s="139"/>
      <c r="L118" s="139"/>
      <c r="M118" s="140"/>
      <c r="N118" s="119"/>
      <c r="V118" s="151"/>
    </row>
    <row r="119" spans="1:22" ht="13.8" thickBot="1" x14ac:dyDescent="0.3">
      <c r="A119" s="750"/>
      <c r="B119" s="142"/>
      <c r="C119" s="142"/>
      <c r="D119" s="143"/>
      <c r="E119" s="142"/>
      <c r="F119" s="142"/>
      <c r="G119" s="726"/>
      <c r="H119" s="838"/>
      <c r="I119" s="839"/>
      <c r="J119" s="78" t="s">
        <v>5608</v>
      </c>
      <c r="K119" s="78"/>
      <c r="L119" s="78"/>
      <c r="M119" s="145"/>
      <c r="N119" s="119"/>
      <c r="V119" s="151"/>
    </row>
    <row r="120" spans="1:22" ht="21" thickBot="1" x14ac:dyDescent="0.3">
      <c r="A120" s="750"/>
      <c r="B120" s="147" t="s">
        <v>34</v>
      </c>
      <c r="C120" s="147" t="s">
        <v>35</v>
      </c>
      <c r="D120" s="147" t="s">
        <v>5600</v>
      </c>
      <c r="E120" s="840" t="s">
        <v>5601</v>
      </c>
      <c r="F120" s="840"/>
      <c r="G120" s="730"/>
      <c r="H120" s="731"/>
      <c r="I120" s="732"/>
      <c r="J120" s="149" t="s">
        <v>5630</v>
      </c>
      <c r="K120" s="82"/>
      <c r="L120" s="82"/>
      <c r="M120" s="150"/>
      <c r="N120" s="119"/>
      <c r="V120" s="151"/>
    </row>
    <row r="121" spans="1:22" ht="13.8" thickBot="1" x14ac:dyDescent="0.3">
      <c r="A121" s="842"/>
      <c r="B121" s="152"/>
      <c r="C121" s="152"/>
      <c r="D121" s="153"/>
      <c r="E121" s="154" t="s">
        <v>5605</v>
      </c>
      <c r="F121" s="155"/>
      <c r="G121" s="712"/>
      <c r="H121" s="713"/>
      <c r="I121" s="714"/>
      <c r="J121" s="149" t="s">
        <v>5631</v>
      </c>
      <c r="K121" s="82"/>
      <c r="L121" s="82"/>
      <c r="M121" s="150"/>
      <c r="N121" s="119"/>
      <c r="V121" s="151"/>
    </row>
    <row r="122" spans="1:22" ht="21.6" thickTop="1" thickBot="1" x14ac:dyDescent="0.3">
      <c r="A122" s="834">
        <f t="shared" ref="A122" si="23">A118+1</f>
        <v>27</v>
      </c>
      <c r="B122" s="137" t="s">
        <v>22</v>
      </c>
      <c r="C122" s="137" t="s">
        <v>23</v>
      </c>
      <c r="D122" s="137" t="s">
        <v>5593</v>
      </c>
      <c r="E122" s="837" t="s">
        <v>5594</v>
      </c>
      <c r="F122" s="837"/>
      <c r="G122" s="837" t="s">
        <v>17</v>
      </c>
      <c r="H122" s="771"/>
      <c r="I122" s="43"/>
      <c r="J122" s="138" t="s">
        <v>5608</v>
      </c>
      <c r="K122" s="139"/>
      <c r="L122" s="139"/>
      <c r="M122" s="140"/>
      <c r="N122" s="119"/>
      <c r="V122" s="151"/>
    </row>
    <row r="123" spans="1:22" ht="13.8" thickBot="1" x14ac:dyDescent="0.3">
      <c r="A123" s="750"/>
      <c r="B123" s="142"/>
      <c r="C123" s="142"/>
      <c r="D123" s="143"/>
      <c r="E123" s="142"/>
      <c r="F123" s="142"/>
      <c r="G123" s="726"/>
      <c r="H123" s="838"/>
      <c r="I123" s="839"/>
      <c r="J123" s="78" t="s">
        <v>5608</v>
      </c>
      <c r="K123" s="78"/>
      <c r="L123" s="78"/>
      <c r="M123" s="145"/>
      <c r="N123" s="119"/>
      <c r="V123" s="151"/>
    </row>
    <row r="124" spans="1:22" ht="21" thickBot="1" x14ac:dyDescent="0.3">
      <c r="A124" s="750"/>
      <c r="B124" s="147" t="s">
        <v>34</v>
      </c>
      <c r="C124" s="147" t="s">
        <v>35</v>
      </c>
      <c r="D124" s="147" t="s">
        <v>5600</v>
      </c>
      <c r="E124" s="840" t="s">
        <v>5601</v>
      </c>
      <c r="F124" s="840"/>
      <c r="G124" s="730"/>
      <c r="H124" s="731"/>
      <c r="I124" s="732"/>
      <c r="J124" s="149" t="s">
        <v>5630</v>
      </c>
      <c r="K124" s="82"/>
      <c r="L124" s="82"/>
      <c r="M124" s="150"/>
      <c r="N124" s="119"/>
      <c r="V124" s="151"/>
    </row>
    <row r="125" spans="1:22" ht="13.8" thickBot="1" x14ac:dyDescent="0.3">
      <c r="A125" s="842"/>
      <c r="B125" s="152"/>
      <c r="C125" s="152"/>
      <c r="D125" s="153"/>
      <c r="E125" s="154" t="s">
        <v>5605</v>
      </c>
      <c r="F125" s="155"/>
      <c r="G125" s="712"/>
      <c r="H125" s="713"/>
      <c r="I125" s="714"/>
      <c r="J125" s="149" t="s">
        <v>5631</v>
      </c>
      <c r="K125" s="82"/>
      <c r="L125" s="82"/>
      <c r="M125" s="150"/>
      <c r="N125" s="119"/>
      <c r="V125" s="151"/>
    </row>
    <row r="126" spans="1:22" ht="21.6" thickTop="1" thickBot="1" x14ac:dyDescent="0.3">
      <c r="A126" s="834">
        <f t="shared" ref="A126" si="24">A122+1</f>
        <v>28</v>
      </c>
      <c r="B126" s="137" t="s">
        <v>22</v>
      </c>
      <c r="C126" s="137" t="s">
        <v>23</v>
      </c>
      <c r="D126" s="137" t="s">
        <v>5593</v>
      </c>
      <c r="E126" s="837" t="s">
        <v>5594</v>
      </c>
      <c r="F126" s="837"/>
      <c r="G126" s="837" t="s">
        <v>17</v>
      </c>
      <c r="H126" s="771"/>
      <c r="I126" s="43"/>
      <c r="J126" s="138" t="s">
        <v>5608</v>
      </c>
      <c r="K126" s="139"/>
      <c r="L126" s="139"/>
      <c r="M126" s="140"/>
      <c r="N126" s="119"/>
      <c r="V126" s="151"/>
    </row>
    <row r="127" spans="1:22" ht="13.8" thickBot="1" x14ac:dyDescent="0.3">
      <c r="A127" s="750"/>
      <c r="B127" s="142"/>
      <c r="C127" s="142"/>
      <c r="D127" s="143"/>
      <c r="E127" s="142"/>
      <c r="F127" s="142"/>
      <c r="G127" s="726"/>
      <c r="H127" s="838"/>
      <c r="I127" s="839"/>
      <c r="J127" s="78" t="s">
        <v>5608</v>
      </c>
      <c r="K127" s="78"/>
      <c r="L127" s="78"/>
      <c r="M127" s="145"/>
      <c r="N127" s="119"/>
      <c r="V127" s="151"/>
    </row>
    <row r="128" spans="1:22" ht="21" thickBot="1" x14ac:dyDescent="0.3">
      <c r="A128" s="750"/>
      <c r="B128" s="147" t="s">
        <v>34</v>
      </c>
      <c r="C128" s="147" t="s">
        <v>35</v>
      </c>
      <c r="D128" s="147" t="s">
        <v>5600</v>
      </c>
      <c r="E128" s="840" t="s">
        <v>5601</v>
      </c>
      <c r="F128" s="840"/>
      <c r="G128" s="730"/>
      <c r="H128" s="731"/>
      <c r="I128" s="732"/>
      <c r="J128" s="149" t="s">
        <v>5630</v>
      </c>
      <c r="K128" s="82"/>
      <c r="L128" s="82"/>
      <c r="M128" s="150"/>
      <c r="N128" s="119"/>
      <c r="V128" s="151"/>
    </row>
    <row r="129" spans="1:22" ht="13.8" thickBot="1" x14ac:dyDescent="0.3">
      <c r="A129" s="842"/>
      <c r="B129" s="152"/>
      <c r="C129" s="152"/>
      <c r="D129" s="153"/>
      <c r="E129" s="154" t="s">
        <v>5605</v>
      </c>
      <c r="F129" s="155"/>
      <c r="G129" s="712"/>
      <c r="H129" s="713"/>
      <c r="I129" s="714"/>
      <c r="J129" s="149" t="s">
        <v>5631</v>
      </c>
      <c r="K129" s="82"/>
      <c r="L129" s="82"/>
      <c r="M129" s="150"/>
      <c r="N129" s="119"/>
      <c r="V129" s="151"/>
    </row>
    <row r="130" spans="1:22" ht="21.6" thickTop="1" thickBot="1" x14ac:dyDescent="0.3">
      <c r="A130" s="834">
        <f t="shared" ref="A130" si="25">A126+1</f>
        <v>29</v>
      </c>
      <c r="B130" s="137" t="s">
        <v>22</v>
      </c>
      <c r="C130" s="137" t="s">
        <v>23</v>
      </c>
      <c r="D130" s="137" t="s">
        <v>5593</v>
      </c>
      <c r="E130" s="837" t="s">
        <v>5594</v>
      </c>
      <c r="F130" s="837"/>
      <c r="G130" s="837" t="s">
        <v>17</v>
      </c>
      <c r="H130" s="771"/>
      <c r="I130" s="43"/>
      <c r="J130" s="138" t="s">
        <v>5608</v>
      </c>
      <c r="K130" s="139"/>
      <c r="L130" s="139"/>
      <c r="M130" s="140"/>
      <c r="N130" s="119"/>
      <c r="V130" s="151"/>
    </row>
    <row r="131" spans="1:22" ht="13.8" thickBot="1" x14ac:dyDescent="0.3">
      <c r="A131" s="750"/>
      <c r="B131" s="142"/>
      <c r="C131" s="142"/>
      <c r="D131" s="143"/>
      <c r="E131" s="142"/>
      <c r="F131" s="142"/>
      <c r="G131" s="726"/>
      <c r="H131" s="838"/>
      <c r="I131" s="839"/>
      <c r="J131" s="78" t="s">
        <v>5608</v>
      </c>
      <c r="K131" s="78"/>
      <c r="L131" s="78"/>
      <c r="M131" s="145"/>
      <c r="N131" s="119"/>
      <c r="V131" s="151"/>
    </row>
    <row r="132" spans="1:22" ht="21" thickBot="1" x14ac:dyDescent="0.3">
      <c r="A132" s="750"/>
      <c r="B132" s="147" t="s">
        <v>34</v>
      </c>
      <c r="C132" s="147" t="s">
        <v>35</v>
      </c>
      <c r="D132" s="147" t="s">
        <v>5600</v>
      </c>
      <c r="E132" s="840" t="s">
        <v>5601</v>
      </c>
      <c r="F132" s="840"/>
      <c r="G132" s="730"/>
      <c r="H132" s="731"/>
      <c r="I132" s="732"/>
      <c r="J132" s="149" t="s">
        <v>5630</v>
      </c>
      <c r="K132" s="82"/>
      <c r="L132" s="82"/>
      <c r="M132" s="150"/>
      <c r="N132" s="119"/>
      <c r="V132" s="151"/>
    </row>
    <row r="133" spans="1:22" ht="13.8" thickBot="1" x14ac:dyDescent="0.3">
      <c r="A133" s="842"/>
      <c r="B133" s="152"/>
      <c r="C133" s="152"/>
      <c r="D133" s="153"/>
      <c r="E133" s="154" t="s">
        <v>5605</v>
      </c>
      <c r="F133" s="155"/>
      <c r="G133" s="712"/>
      <c r="H133" s="713"/>
      <c r="I133" s="714"/>
      <c r="J133" s="149" t="s">
        <v>5631</v>
      </c>
      <c r="K133" s="82"/>
      <c r="L133" s="82"/>
      <c r="M133" s="150"/>
      <c r="N133" s="119"/>
      <c r="V133" s="151"/>
    </row>
    <row r="134" spans="1:22" ht="21.6" thickTop="1" thickBot="1" x14ac:dyDescent="0.3">
      <c r="A134" s="834">
        <f t="shared" ref="A134" si="26">A130+1</f>
        <v>30</v>
      </c>
      <c r="B134" s="137" t="s">
        <v>22</v>
      </c>
      <c r="C134" s="137" t="s">
        <v>23</v>
      </c>
      <c r="D134" s="137" t="s">
        <v>5593</v>
      </c>
      <c r="E134" s="837" t="s">
        <v>5594</v>
      </c>
      <c r="F134" s="837"/>
      <c r="G134" s="837" t="s">
        <v>17</v>
      </c>
      <c r="H134" s="771"/>
      <c r="I134" s="43"/>
      <c r="J134" s="138" t="s">
        <v>5608</v>
      </c>
      <c r="K134" s="139"/>
      <c r="L134" s="139"/>
      <c r="M134" s="140"/>
      <c r="N134" s="119"/>
      <c r="V134" s="151"/>
    </row>
    <row r="135" spans="1:22" ht="13.8" thickBot="1" x14ac:dyDescent="0.3">
      <c r="A135" s="750"/>
      <c r="B135" s="142"/>
      <c r="C135" s="142"/>
      <c r="D135" s="143"/>
      <c r="E135" s="142"/>
      <c r="F135" s="142"/>
      <c r="G135" s="726"/>
      <c r="H135" s="838"/>
      <c r="I135" s="839"/>
      <c r="J135" s="78" t="s">
        <v>5608</v>
      </c>
      <c r="K135" s="78"/>
      <c r="L135" s="78"/>
      <c r="M135" s="145"/>
      <c r="N135" s="119"/>
      <c r="V135" s="151"/>
    </row>
    <row r="136" spans="1:22" ht="21" thickBot="1" x14ac:dyDescent="0.3">
      <c r="A136" s="750"/>
      <c r="B136" s="147" t="s">
        <v>34</v>
      </c>
      <c r="C136" s="147" t="s">
        <v>35</v>
      </c>
      <c r="D136" s="147" t="s">
        <v>5600</v>
      </c>
      <c r="E136" s="840" t="s">
        <v>5601</v>
      </c>
      <c r="F136" s="840"/>
      <c r="G136" s="730"/>
      <c r="H136" s="731"/>
      <c r="I136" s="732"/>
      <c r="J136" s="149" t="s">
        <v>5630</v>
      </c>
      <c r="K136" s="82"/>
      <c r="L136" s="82"/>
      <c r="M136" s="150"/>
      <c r="N136" s="119"/>
      <c r="V136" s="151"/>
    </row>
    <row r="137" spans="1:22" ht="13.8" thickBot="1" x14ac:dyDescent="0.3">
      <c r="A137" s="842"/>
      <c r="B137" s="152"/>
      <c r="C137" s="152"/>
      <c r="D137" s="153"/>
      <c r="E137" s="154" t="s">
        <v>5605</v>
      </c>
      <c r="F137" s="155"/>
      <c r="G137" s="712"/>
      <c r="H137" s="713"/>
      <c r="I137" s="714"/>
      <c r="J137" s="149" t="s">
        <v>5631</v>
      </c>
      <c r="K137" s="82"/>
      <c r="L137" s="82"/>
      <c r="M137" s="150"/>
      <c r="N137" s="119"/>
      <c r="V137" s="151"/>
    </row>
    <row r="138" spans="1:22" ht="21.6" thickTop="1" thickBot="1" x14ac:dyDescent="0.3">
      <c r="A138" s="834">
        <f t="shared" ref="A138" si="27">A134+1</f>
        <v>31</v>
      </c>
      <c r="B138" s="137" t="s">
        <v>22</v>
      </c>
      <c r="C138" s="137" t="s">
        <v>23</v>
      </c>
      <c r="D138" s="137" t="s">
        <v>5593</v>
      </c>
      <c r="E138" s="837" t="s">
        <v>5594</v>
      </c>
      <c r="F138" s="837"/>
      <c r="G138" s="837" t="s">
        <v>17</v>
      </c>
      <c r="H138" s="771"/>
      <c r="I138" s="43"/>
      <c r="J138" s="138" t="s">
        <v>5608</v>
      </c>
      <c r="K138" s="139"/>
      <c r="L138" s="139"/>
      <c r="M138" s="140"/>
      <c r="N138" s="119"/>
      <c r="V138" s="151"/>
    </row>
    <row r="139" spans="1:22" ht="13.8" thickBot="1" x14ac:dyDescent="0.3">
      <c r="A139" s="750"/>
      <c r="B139" s="142"/>
      <c r="C139" s="142"/>
      <c r="D139" s="143"/>
      <c r="E139" s="142"/>
      <c r="F139" s="142"/>
      <c r="G139" s="726"/>
      <c r="H139" s="838"/>
      <c r="I139" s="839"/>
      <c r="J139" s="78" t="s">
        <v>5608</v>
      </c>
      <c r="K139" s="78"/>
      <c r="L139" s="78"/>
      <c r="M139" s="145"/>
      <c r="N139" s="119"/>
      <c r="V139" s="151"/>
    </row>
    <row r="140" spans="1:22" ht="21" thickBot="1" x14ac:dyDescent="0.3">
      <c r="A140" s="750"/>
      <c r="B140" s="147" t="s">
        <v>34</v>
      </c>
      <c r="C140" s="147" t="s">
        <v>35</v>
      </c>
      <c r="D140" s="147" t="s">
        <v>5600</v>
      </c>
      <c r="E140" s="840" t="s">
        <v>5601</v>
      </c>
      <c r="F140" s="840"/>
      <c r="G140" s="730"/>
      <c r="H140" s="731"/>
      <c r="I140" s="732"/>
      <c r="J140" s="149" t="s">
        <v>5630</v>
      </c>
      <c r="K140" s="82"/>
      <c r="L140" s="82"/>
      <c r="M140" s="150"/>
      <c r="N140" s="119"/>
      <c r="V140" s="151"/>
    </row>
    <row r="141" spans="1:22" ht="13.8" thickBot="1" x14ac:dyDescent="0.3">
      <c r="A141" s="842"/>
      <c r="B141" s="152"/>
      <c r="C141" s="152"/>
      <c r="D141" s="153"/>
      <c r="E141" s="154" t="s">
        <v>5605</v>
      </c>
      <c r="F141" s="155"/>
      <c r="G141" s="712"/>
      <c r="H141" s="713"/>
      <c r="I141" s="714"/>
      <c r="J141" s="149" t="s">
        <v>5631</v>
      </c>
      <c r="K141" s="82"/>
      <c r="L141" s="82"/>
      <c r="M141" s="150"/>
      <c r="N141" s="119"/>
      <c r="V141" s="151"/>
    </row>
    <row r="142" spans="1:22" ht="21.6" thickTop="1" thickBot="1" x14ac:dyDescent="0.3">
      <c r="A142" s="834">
        <f t="shared" ref="A142" si="28">A138+1</f>
        <v>32</v>
      </c>
      <c r="B142" s="137" t="s">
        <v>22</v>
      </c>
      <c r="C142" s="137" t="s">
        <v>23</v>
      </c>
      <c r="D142" s="137" t="s">
        <v>5593</v>
      </c>
      <c r="E142" s="837" t="s">
        <v>5594</v>
      </c>
      <c r="F142" s="837"/>
      <c r="G142" s="837" t="s">
        <v>17</v>
      </c>
      <c r="H142" s="771"/>
      <c r="I142" s="43"/>
      <c r="J142" s="138" t="s">
        <v>5608</v>
      </c>
      <c r="K142" s="139"/>
      <c r="L142" s="139"/>
      <c r="M142" s="140"/>
      <c r="N142" s="119"/>
      <c r="V142" s="151"/>
    </row>
    <row r="143" spans="1:22" ht="13.8" thickBot="1" x14ac:dyDescent="0.3">
      <c r="A143" s="750"/>
      <c r="B143" s="142"/>
      <c r="C143" s="142"/>
      <c r="D143" s="143"/>
      <c r="E143" s="142"/>
      <c r="F143" s="142"/>
      <c r="G143" s="726"/>
      <c r="H143" s="838"/>
      <c r="I143" s="839"/>
      <c r="J143" s="78" t="s">
        <v>5608</v>
      </c>
      <c r="K143" s="78"/>
      <c r="L143" s="78"/>
      <c r="M143" s="145"/>
      <c r="N143" s="119"/>
      <c r="V143" s="151"/>
    </row>
    <row r="144" spans="1:22" ht="21" thickBot="1" x14ac:dyDescent="0.3">
      <c r="A144" s="750"/>
      <c r="B144" s="147" t="s">
        <v>34</v>
      </c>
      <c r="C144" s="147" t="s">
        <v>35</v>
      </c>
      <c r="D144" s="147" t="s">
        <v>5600</v>
      </c>
      <c r="E144" s="840" t="s">
        <v>5601</v>
      </c>
      <c r="F144" s="840"/>
      <c r="G144" s="730"/>
      <c r="H144" s="731"/>
      <c r="I144" s="732"/>
      <c r="J144" s="149" t="s">
        <v>5630</v>
      </c>
      <c r="K144" s="82"/>
      <c r="L144" s="82"/>
      <c r="M144" s="150"/>
      <c r="N144" s="119"/>
      <c r="V144" s="151"/>
    </row>
    <row r="145" spans="1:22" ht="13.8" thickBot="1" x14ac:dyDescent="0.3">
      <c r="A145" s="842"/>
      <c r="B145" s="152"/>
      <c r="C145" s="152"/>
      <c r="D145" s="153"/>
      <c r="E145" s="154" t="s">
        <v>5605</v>
      </c>
      <c r="F145" s="155"/>
      <c r="G145" s="712"/>
      <c r="H145" s="713"/>
      <c r="I145" s="714"/>
      <c r="J145" s="149" t="s">
        <v>5631</v>
      </c>
      <c r="K145" s="82"/>
      <c r="L145" s="82"/>
      <c r="M145" s="150"/>
      <c r="N145" s="119"/>
      <c r="V145" s="151"/>
    </row>
    <row r="146" spans="1:22" ht="21.6" thickTop="1" thickBot="1" x14ac:dyDescent="0.3">
      <c r="A146" s="834">
        <f t="shared" ref="A146" si="29">A142+1</f>
        <v>33</v>
      </c>
      <c r="B146" s="137" t="s">
        <v>22</v>
      </c>
      <c r="C146" s="137" t="s">
        <v>23</v>
      </c>
      <c r="D146" s="137" t="s">
        <v>5593</v>
      </c>
      <c r="E146" s="837" t="s">
        <v>5594</v>
      </c>
      <c r="F146" s="837"/>
      <c r="G146" s="837" t="s">
        <v>17</v>
      </c>
      <c r="H146" s="771"/>
      <c r="I146" s="43"/>
      <c r="J146" s="138" t="s">
        <v>5608</v>
      </c>
      <c r="K146" s="139"/>
      <c r="L146" s="139"/>
      <c r="M146" s="140"/>
      <c r="N146" s="119"/>
      <c r="V146" s="151"/>
    </row>
    <row r="147" spans="1:22" ht="13.8" thickBot="1" x14ac:dyDescent="0.3">
      <c r="A147" s="750"/>
      <c r="B147" s="142"/>
      <c r="C147" s="142"/>
      <c r="D147" s="143"/>
      <c r="E147" s="142"/>
      <c r="F147" s="142"/>
      <c r="G147" s="726"/>
      <c r="H147" s="838"/>
      <c r="I147" s="839"/>
      <c r="J147" s="78" t="s">
        <v>5608</v>
      </c>
      <c r="K147" s="78"/>
      <c r="L147" s="78"/>
      <c r="M147" s="145"/>
      <c r="N147" s="119"/>
      <c r="V147" s="151"/>
    </row>
    <row r="148" spans="1:22" ht="21" thickBot="1" x14ac:dyDescent="0.3">
      <c r="A148" s="750"/>
      <c r="B148" s="147" t="s">
        <v>34</v>
      </c>
      <c r="C148" s="147" t="s">
        <v>35</v>
      </c>
      <c r="D148" s="147" t="s">
        <v>5600</v>
      </c>
      <c r="E148" s="840" t="s">
        <v>5601</v>
      </c>
      <c r="F148" s="840"/>
      <c r="G148" s="730"/>
      <c r="H148" s="731"/>
      <c r="I148" s="732"/>
      <c r="J148" s="149" t="s">
        <v>5630</v>
      </c>
      <c r="K148" s="82"/>
      <c r="L148" s="82"/>
      <c r="M148" s="150"/>
      <c r="N148" s="119"/>
      <c r="V148" s="151"/>
    </row>
    <row r="149" spans="1:22" ht="13.8" thickBot="1" x14ac:dyDescent="0.3">
      <c r="A149" s="842"/>
      <c r="B149" s="152"/>
      <c r="C149" s="152"/>
      <c r="D149" s="153"/>
      <c r="E149" s="154" t="s">
        <v>5605</v>
      </c>
      <c r="F149" s="155"/>
      <c r="G149" s="712"/>
      <c r="H149" s="713"/>
      <c r="I149" s="714"/>
      <c r="J149" s="149" t="s">
        <v>5631</v>
      </c>
      <c r="K149" s="82"/>
      <c r="L149" s="82"/>
      <c r="M149" s="150"/>
      <c r="N149" s="119"/>
      <c r="V149" s="151"/>
    </row>
    <row r="150" spans="1:22" ht="21.6" thickTop="1" thickBot="1" x14ac:dyDescent="0.3">
      <c r="A150" s="834">
        <f t="shared" ref="A150" si="30">A146+1</f>
        <v>34</v>
      </c>
      <c r="B150" s="137" t="s">
        <v>22</v>
      </c>
      <c r="C150" s="137" t="s">
        <v>23</v>
      </c>
      <c r="D150" s="137" t="s">
        <v>5593</v>
      </c>
      <c r="E150" s="837" t="s">
        <v>5594</v>
      </c>
      <c r="F150" s="837"/>
      <c r="G150" s="837" t="s">
        <v>17</v>
      </c>
      <c r="H150" s="771"/>
      <c r="I150" s="43"/>
      <c r="J150" s="138" t="s">
        <v>5608</v>
      </c>
      <c r="K150" s="139"/>
      <c r="L150" s="139"/>
      <c r="M150" s="140"/>
      <c r="N150" s="119"/>
      <c r="V150" s="151"/>
    </row>
    <row r="151" spans="1:22" ht="13.8" thickBot="1" x14ac:dyDescent="0.3">
      <c r="A151" s="750"/>
      <c r="B151" s="142"/>
      <c r="C151" s="142"/>
      <c r="D151" s="143"/>
      <c r="E151" s="142"/>
      <c r="F151" s="142"/>
      <c r="G151" s="726"/>
      <c r="H151" s="838"/>
      <c r="I151" s="839"/>
      <c r="J151" s="78" t="s">
        <v>5608</v>
      </c>
      <c r="K151" s="78"/>
      <c r="L151" s="78"/>
      <c r="M151" s="145"/>
      <c r="N151" s="119"/>
      <c r="V151" s="151"/>
    </row>
    <row r="152" spans="1:22" ht="21" thickBot="1" x14ac:dyDescent="0.3">
      <c r="A152" s="750"/>
      <c r="B152" s="147" t="s">
        <v>34</v>
      </c>
      <c r="C152" s="147" t="s">
        <v>35</v>
      </c>
      <c r="D152" s="147" t="s">
        <v>5600</v>
      </c>
      <c r="E152" s="840" t="s">
        <v>5601</v>
      </c>
      <c r="F152" s="840"/>
      <c r="G152" s="730"/>
      <c r="H152" s="731"/>
      <c r="I152" s="732"/>
      <c r="J152" s="149" t="s">
        <v>5630</v>
      </c>
      <c r="K152" s="82"/>
      <c r="L152" s="82"/>
      <c r="M152" s="150"/>
      <c r="N152" s="119"/>
      <c r="V152" s="151"/>
    </row>
    <row r="153" spans="1:22" ht="13.8" thickBot="1" x14ac:dyDescent="0.3">
      <c r="A153" s="842"/>
      <c r="B153" s="152"/>
      <c r="C153" s="152"/>
      <c r="D153" s="153"/>
      <c r="E153" s="154" t="s">
        <v>5605</v>
      </c>
      <c r="F153" s="155"/>
      <c r="G153" s="712"/>
      <c r="H153" s="713"/>
      <c r="I153" s="714"/>
      <c r="J153" s="149" t="s">
        <v>5631</v>
      </c>
      <c r="K153" s="82"/>
      <c r="L153" s="82"/>
      <c r="M153" s="150"/>
      <c r="N153" s="119"/>
      <c r="V153" s="151"/>
    </row>
    <row r="154" spans="1:22" ht="21.6" thickTop="1" thickBot="1" x14ac:dyDescent="0.3">
      <c r="A154" s="834">
        <f t="shared" ref="A154" si="31">A150+1</f>
        <v>35</v>
      </c>
      <c r="B154" s="137" t="s">
        <v>22</v>
      </c>
      <c r="C154" s="137" t="s">
        <v>23</v>
      </c>
      <c r="D154" s="137" t="s">
        <v>5593</v>
      </c>
      <c r="E154" s="837" t="s">
        <v>5594</v>
      </c>
      <c r="F154" s="837"/>
      <c r="G154" s="837" t="s">
        <v>17</v>
      </c>
      <c r="H154" s="771"/>
      <c r="I154" s="43"/>
      <c r="J154" s="138" t="s">
        <v>5608</v>
      </c>
      <c r="K154" s="139"/>
      <c r="L154" s="139"/>
      <c r="M154" s="140"/>
      <c r="N154" s="119"/>
      <c r="V154" s="151"/>
    </row>
    <row r="155" spans="1:22" ht="13.8" thickBot="1" x14ac:dyDescent="0.3">
      <c r="A155" s="750"/>
      <c r="B155" s="142"/>
      <c r="C155" s="142"/>
      <c r="D155" s="143"/>
      <c r="E155" s="142"/>
      <c r="F155" s="142"/>
      <c r="G155" s="726"/>
      <c r="H155" s="838"/>
      <c r="I155" s="839"/>
      <c r="J155" s="78" t="s">
        <v>5608</v>
      </c>
      <c r="K155" s="78"/>
      <c r="L155" s="78"/>
      <c r="M155" s="145"/>
      <c r="N155" s="119"/>
      <c r="V155" s="151"/>
    </row>
    <row r="156" spans="1:22" ht="21" thickBot="1" x14ac:dyDescent="0.3">
      <c r="A156" s="750"/>
      <c r="B156" s="147" t="s">
        <v>34</v>
      </c>
      <c r="C156" s="147" t="s">
        <v>35</v>
      </c>
      <c r="D156" s="147" t="s">
        <v>5600</v>
      </c>
      <c r="E156" s="840" t="s">
        <v>5601</v>
      </c>
      <c r="F156" s="840"/>
      <c r="G156" s="730"/>
      <c r="H156" s="731"/>
      <c r="I156" s="732"/>
      <c r="J156" s="149" t="s">
        <v>5630</v>
      </c>
      <c r="K156" s="82"/>
      <c r="L156" s="82"/>
      <c r="M156" s="150"/>
      <c r="N156" s="119"/>
      <c r="V156" s="151"/>
    </row>
    <row r="157" spans="1:22" ht="13.8" thickBot="1" x14ac:dyDescent="0.3">
      <c r="A157" s="842"/>
      <c r="B157" s="152"/>
      <c r="C157" s="152"/>
      <c r="D157" s="153"/>
      <c r="E157" s="154" t="s">
        <v>5605</v>
      </c>
      <c r="F157" s="155"/>
      <c r="G157" s="712"/>
      <c r="H157" s="713"/>
      <c r="I157" s="714"/>
      <c r="J157" s="149" t="s">
        <v>5631</v>
      </c>
      <c r="K157" s="82"/>
      <c r="L157" s="82"/>
      <c r="M157" s="150"/>
      <c r="N157" s="119"/>
      <c r="V157" s="151"/>
    </row>
    <row r="158" spans="1:22" ht="21.6" thickTop="1" thickBot="1" x14ac:dyDescent="0.3">
      <c r="A158" s="834">
        <f t="shared" ref="A158" si="32">A154+1</f>
        <v>36</v>
      </c>
      <c r="B158" s="137" t="s">
        <v>22</v>
      </c>
      <c r="C158" s="137" t="s">
        <v>23</v>
      </c>
      <c r="D158" s="137" t="s">
        <v>5593</v>
      </c>
      <c r="E158" s="837" t="s">
        <v>5594</v>
      </c>
      <c r="F158" s="837"/>
      <c r="G158" s="837" t="s">
        <v>17</v>
      </c>
      <c r="H158" s="771"/>
      <c r="I158" s="43"/>
      <c r="J158" s="138" t="s">
        <v>5608</v>
      </c>
      <c r="K158" s="139"/>
      <c r="L158" s="139"/>
      <c r="M158" s="140"/>
      <c r="N158" s="119"/>
      <c r="V158" s="151"/>
    </row>
    <row r="159" spans="1:22" ht="13.8" thickBot="1" x14ac:dyDescent="0.3">
      <c r="A159" s="750"/>
      <c r="B159" s="142"/>
      <c r="C159" s="142"/>
      <c r="D159" s="143"/>
      <c r="E159" s="142"/>
      <c r="F159" s="142"/>
      <c r="G159" s="726"/>
      <c r="H159" s="838"/>
      <c r="I159" s="839"/>
      <c r="J159" s="78" t="s">
        <v>5608</v>
      </c>
      <c r="K159" s="78"/>
      <c r="L159" s="78"/>
      <c r="M159" s="145"/>
      <c r="N159" s="119"/>
      <c r="V159" s="151"/>
    </row>
    <row r="160" spans="1:22" ht="21" thickBot="1" x14ac:dyDescent="0.3">
      <c r="A160" s="750"/>
      <c r="B160" s="147" t="s">
        <v>34</v>
      </c>
      <c r="C160" s="147" t="s">
        <v>35</v>
      </c>
      <c r="D160" s="147" t="s">
        <v>5600</v>
      </c>
      <c r="E160" s="840" t="s">
        <v>5601</v>
      </c>
      <c r="F160" s="840"/>
      <c r="G160" s="730"/>
      <c r="H160" s="731"/>
      <c r="I160" s="732"/>
      <c r="J160" s="149" t="s">
        <v>5630</v>
      </c>
      <c r="K160" s="82"/>
      <c r="L160" s="82"/>
      <c r="M160" s="150"/>
      <c r="N160" s="119"/>
      <c r="V160" s="151"/>
    </row>
    <row r="161" spans="1:22" ht="13.8" thickBot="1" x14ac:dyDescent="0.3">
      <c r="A161" s="842"/>
      <c r="B161" s="152"/>
      <c r="C161" s="152"/>
      <c r="D161" s="153"/>
      <c r="E161" s="154" t="s">
        <v>5605</v>
      </c>
      <c r="F161" s="155"/>
      <c r="G161" s="712"/>
      <c r="H161" s="713"/>
      <c r="I161" s="714"/>
      <c r="J161" s="149" t="s">
        <v>5631</v>
      </c>
      <c r="K161" s="82"/>
      <c r="L161" s="82"/>
      <c r="M161" s="150"/>
      <c r="N161" s="119"/>
      <c r="V161" s="151"/>
    </row>
    <row r="162" spans="1:22" ht="21.6" thickTop="1" thickBot="1" x14ac:dyDescent="0.3">
      <c r="A162" s="834">
        <f t="shared" ref="A162" si="33">A158+1</f>
        <v>37</v>
      </c>
      <c r="B162" s="137" t="s">
        <v>22</v>
      </c>
      <c r="C162" s="137" t="s">
        <v>23</v>
      </c>
      <c r="D162" s="137" t="s">
        <v>5593</v>
      </c>
      <c r="E162" s="837" t="s">
        <v>5594</v>
      </c>
      <c r="F162" s="837"/>
      <c r="G162" s="837" t="s">
        <v>17</v>
      </c>
      <c r="H162" s="771"/>
      <c r="I162" s="43"/>
      <c r="J162" s="138" t="s">
        <v>5608</v>
      </c>
      <c r="K162" s="139"/>
      <c r="L162" s="139"/>
      <c r="M162" s="140"/>
      <c r="N162" s="119"/>
      <c r="V162" s="151"/>
    </row>
    <row r="163" spans="1:22" ht="13.8" thickBot="1" x14ac:dyDescent="0.3">
      <c r="A163" s="750"/>
      <c r="B163" s="142"/>
      <c r="C163" s="142"/>
      <c r="D163" s="143"/>
      <c r="E163" s="142"/>
      <c r="F163" s="142"/>
      <c r="G163" s="726"/>
      <c r="H163" s="838"/>
      <c r="I163" s="839"/>
      <c r="J163" s="78" t="s">
        <v>5608</v>
      </c>
      <c r="K163" s="78"/>
      <c r="L163" s="78"/>
      <c r="M163" s="145"/>
      <c r="N163" s="119"/>
      <c r="V163" s="151"/>
    </row>
    <row r="164" spans="1:22" ht="21" thickBot="1" x14ac:dyDescent="0.3">
      <c r="A164" s="750"/>
      <c r="B164" s="147" t="s">
        <v>34</v>
      </c>
      <c r="C164" s="147" t="s">
        <v>35</v>
      </c>
      <c r="D164" s="147" t="s">
        <v>5600</v>
      </c>
      <c r="E164" s="840" t="s">
        <v>5601</v>
      </c>
      <c r="F164" s="840"/>
      <c r="G164" s="730"/>
      <c r="H164" s="731"/>
      <c r="I164" s="732"/>
      <c r="J164" s="149" t="s">
        <v>5630</v>
      </c>
      <c r="K164" s="82"/>
      <c r="L164" s="82"/>
      <c r="M164" s="150"/>
      <c r="N164" s="119"/>
      <c r="V164" s="151"/>
    </row>
    <row r="165" spans="1:22" ht="13.8" thickBot="1" x14ac:dyDescent="0.3">
      <c r="A165" s="842"/>
      <c r="B165" s="152"/>
      <c r="C165" s="152"/>
      <c r="D165" s="153"/>
      <c r="E165" s="154" t="s">
        <v>5605</v>
      </c>
      <c r="F165" s="155"/>
      <c r="G165" s="712"/>
      <c r="H165" s="713"/>
      <c r="I165" s="714"/>
      <c r="J165" s="149" t="s">
        <v>5631</v>
      </c>
      <c r="K165" s="82"/>
      <c r="L165" s="82"/>
      <c r="M165" s="150"/>
      <c r="N165" s="119"/>
      <c r="V165" s="151"/>
    </row>
    <row r="166" spans="1:22" ht="21.6" thickTop="1" thickBot="1" x14ac:dyDescent="0.3">
      <c r="A166" s="834">
        <f t="shared" ref="A166" si="34">A162+1</f>
        <v>38</v>
      </c>
      <c r="B166" s="137" t="s">
        <v>22</v>
      </c>
      <c r="C166" s="137" t="s">
        <v>23</v>
      </c>
      <c r="D166" s="137" t="s">
        <v>5593</v>
      </c>
      <c r="E166" s="837" t="s">
        <v>5594</v>
      </c>
      <c r="F166" s="837"/>
      <c r="G166" s="837" t="s">
        <v>17</v>
      </c>
      <c r="H166" s="771"/>
      <c r="I166" s="43"/>
      <c r="J166" s="138" t="s">
        <v>5608</v>
      </c>
      <c r="K166" s="139"/>
      <c r="L166" s="139"/>
      <c r="M166" s="140"/>
      <c r="N166" s="119"/>
      <c r="V166" s="151"/>
    </row>
    <row r="167" spans="1:22" ht="13.8" thickBot="1" x14ac:dyDescent="0.3">
      <c r="A167" s="750"/>
      <c r="B167" s="142"/>
      <c r="C167" s="142"/>
      <c r="D167" s="143"/>
      <c r="E167" s="142"/>
      <c r="F167" s="142"/>
      <c r="G167" s="726"/>
      <c r="H167" s="838"/>
      <c r="I167" s="839"/>
      <c r="J167" s="78" t="s">
        <v>5608</v>
      </c>
      <c r="K167" s="78"/>
      <c r="L167" s="78"/>
      <c r="M167" s="145"/>
      <c r="N167" s="119"/>
      <c r="V167" s="151"/>
    </row>
    <row r="168" spans="1:22" ht="21" thickBot="1" x14ac:dyDescent="0.3">
      <c r="A168" s="750"/>
      <c r="B168" s="147" t="s">
        <v>34</v>
      </c>
      <c r="C168" s="147" t="s">
        <v>35</v>
      </c>
      <c r="D168" s="147" t="s">
        <v>5600</v>
      </c>
      <c r="E168" s="840" t="s">
        <v>5601</v>
      </c>
      <c r="F168" s="840"/>
      <c r="G168" s="730"/>
      <c r="H168" s="731"/>
      <c r="I168" s="732"/>
      <c r="J168" s="149" t="s">
        <v>5630</v>
      </c>
      <c r="K168" s="82"/>
      <c r="L168" s="82"/>
      <c r="M168" s="150"/>
      <c r="N168" s="119"/>
      <c r="V168" s="151"/>
    </row>
    <row r="169" spans="1:22" ht="13.8" thickBot="1" x14ac:dyDescent="0.3">
      <c r="A169" s="842"/>
      <c r="B169" s="152"/>
      <c r="C169" s="152"/>
      <c r="D169" s="153"/>
      <c r="E169" s="154" t="s">
        <v>5605</v>
      </c>
      <c r="F169" s="155"/>
      <c r="G169" s="712"/>
      <c r="H169" s="713"/>
      <c r="I169" s="714"/>
      <c r="J169" s="149" t="s">
        <v>5631</v>
      </c>
      <c r="K169" s="82"/>
      <c r="L169" s="82"/>
      <c r="M169" s="150"/>
      <c r="N169" s="119"/>
      <c r="V169" s="151"/>
    </row>
    <row r="170" spans="1:22" ht="21.6" thickTop="1" thickBot="1" x14ac:dyDescent="0.3">
      <c r="A170" s="834">
        <f t="shared" ref="A170" si="35">A166+1</f>
        <v>39</v>
      </c>
      <c r="B170" s="137" t="s">
        <v>22</v>
      </c>
      <c r="C170" s="137" t="s">
        <v>23</v>
      </c>
      <c r="D170" s="137" t="s">
        <v>5593</v>
      </c>
      <c r="E170" s="837" t="s">
        <v>5594</v>
      </c>
      <c r="F170" s="837"/>
      <c r="G170" s="837" t="s">
        <v>17</v>
      </c>
      <c r="H170" s="771"/>
      <c r="I170" s="43"/>
      <c r="J170" s="138" t="s">
        <v>5608</v>
      </c>
      <c r="K170" s="139"/>
      <c r="L170" s="139"/>
      <c r="M170" s="140"/>
      <c r="N170" s="119"/>
      <c r="V170" s="151"/>
    </row>
    <row r="171" spans="1:22" ht="13.8" thickBot="1" x14ac:dyDescent="0.3">
      <c r="A171" s="750"/>
      <c r="B171" s="142"/>
      <c r="C171" s="142"/>
      <c r="D171" s="143"/>
      <c r="E171" s="142"/>
      <c r="F171" s="142"/>
      <c r="G171" s="726"/>
      <c r="H171" s="838"/>
      <c r="I171" s="839"/>
      <c r="J171" s="78" t="s">
        <v>5608</v>
      </c>
      <c r="K171" s="78"/>
      <c r="L171" s="78"/>
      <c r="M171" s="145"/>
      <c r="N171" s="119"/>
      <c r="V171" s="151"/>
    </row>
    <row r="172" spans="1:22" ht="21" thickBot="1" x14ac:dyDescent="0.3">
      <c r="A172" s="750"/>
      <c r="B172" s="147" t="s">
        <v>34</v>
      </c>
      <c r="C172" s="147" t="s">
        <v>35</v>
      </c>
      <c r="D172" s="147" t="s">
        <v>5600</v>
      </c>
      <c r="E172" s="840" t="s">
        <v>5601</v>
      </c>
      <c r="F172" s="840"/>
      <c r="G172" s="730"/>
      <c r="H172" s="731"/>
      <c r="I172" s="732"/>
      <c r="J172" s="149" t="s">
        <v>5630</v>
      </c>
      <c r="K172" s="82"/>
      <c r="L172" s="82"/>
      <c r="M172" s="150"/>
      <c r="N172" s="119"/>
      <c r="V172" s="151"/>
    </row>
    <row r="173" spans="1:22" ht="13.8" thickBot="1" x14ac:dyDescent="0.3">
      <c r="A173" s="842"/>
      <c r="B173" s="152"/>
      <c r="C173" s="152"/>
      <c r="D173" s="153"/>
      <c r="E173" s="154" t="s">
        <v>5605</v>
      </c>
      <c r="F173" s="155"/>
      <c r="G173" s="712"/>
      <c r="H173" s="713"/>
      <c r="I173" s="714"/>
      <c r="J173" s="149" t="s">
        <v>5631</v>
      </c>
      <c r="K173" s="82"/>
      <c r="L173" s="82"/>
      <c r="M173" s="150"/>
      <c r="N173" s="119"/>
      <c r="V173" s="151"/>
    </row>
    <row r="174" spans="1:22" ht="21.6" thickTop="1" thickBot="1" x14ac:dyDescent="0.3">
      <c r="A174" s="834">
        <f t="shared" ref="A174" si="36">A170+1</f>
        <v>40</v>
      </c>
      <c r="B174" s="137" t="s">
        <v>22</v>
      </c>
      <c r="C174" s="137" t="s">
        <v>23</v>
      </c>
      <c r="D174" s="137" t="s">
        <v>5593</v>
      </c>
      <c r="E174" s="837" t="s">
        <v>5594</v>
      </c>
      <c r="F174" s="837"/>
      <c r="G174" s="837" t="s">
        <v>17</v>
      </c>
      <c r="H174" s="771"/>
      <c r="I174" s="43"/>
      <c r="J174" s="138" t="s">
        <v>5608</v>
      </c>
      <c r="K174" s="139"/>
      <c r="L174" s="139"/>
      <c r="M174" s="140"/>
      <c r="N174" s="119"/>
      <c r="V174" s="151"/>
    </row>
    <row r="175" spans="1:22" ht="13.8" thickBot="1" x14ac:dyDescent="0.3">
      <c r="A175" s="750"/>
      <c r="B175" s="142"/>
      <c r="C175" s="142"/>
      <c r="D175" s="143"/>
      <c r="E175" s="142"/>
      <c r="F175" s="142"/>
      <c r="G175" s="726"/>
      <c r="H175" s="838"/>
      <c r="I175" s="839"/>
      <c r="J175" s="78" t="s">
        <v>5608</v>
      </c>
      <c r="K175" s="78"/>
      <c r="L175" s="78"/>
      <c r="M175" s="145"/>
      <c r="N175" s="119"/>
      <c r="V175" s="151"/>
    </row>
    <row r="176" spans="1:22" ht="21" thickBot="1" x14ac:dyDescent="0.3">
      <c r="A176" s="750"/>
      <c r="B176" s="147" t="s">
        <v>34</v>
      </c>
      <c r="C176" s="147" t="s">
        <v>35</v>
      </c>
      <c r="D176" s="147" t="s">
        <v>5600</v>
      </c>
      <c r="E176" s="840" t="s">
        <v>5601</v>
      </c>
      <c r="F176" s="840"/>
      <c r="G176" s="730"/>
      <c r="H176" s="731"/>
      <c r="I176" s="732"/>
      <c r="J176" s="149" t="s">
        <v>5630</v>
      </c>
      <c r="K176" s="82"/>
      <c r="L176" s="82"/>
      <c r="M176" s="150"/>
      <c r="N176" s="119"/>
      <c r="V176" s="151"/>
    </row>
    <row r="177" spans="1:22" ht="13.8" thickBot="1" x14ac:dyDescent="0.3">
      <c r="A177" s="842"/>
      <c r="B177" s="152"/>
      <c r="C177" s="152"/>
      <c r="D177" s="153"/>
      <c r="E177" s="154" t="s">
        <v>5605</v>
      </c>
      <c r="F177" s="155"/>
      <c r="G177" s="712"/>
      <c r="H177" s="713"/>
      <c r="I177" s="714"/>
      <c r="J177" s="149" t="s">
        <v>5631</v>
      </c>
      <c r="K177" s="82"/>
      <c r="L177" s="82"/>
      <c r="M177" s="150"/>
      <c r="N177" s="119"/>
      <c r="V177" s="151"/>
    </row>
    <row r="178" spans="1:22" ht="21.6" thickTop="1" thickBot="1" x14ac:dyDescent="0.3">
      <c r="A178" s="834">
        <f t="shared" ref="A178" si="37">A174+1</f>
        <v>41</v>
      </c>
      <c r="B178" s="137" t="s">
        <v>22</v>
      </c>
      <c r="C178" s="137" t="s">
        <v>23</v>
      </c>
      <c r="D178" s="137" t="s">
        <v>5593</v>
      </c>
      <c r="E178" s="837" t="s">
        <v>5594</v>
      </c>
      <c r="F178" s="837"/>
      <c r="G178" s="837" t="s">
        <v>17</v>
      </c>
      <c r="H178" s="771"/>
      <c r="I178" s="43"/>
      <c r="J178" s="138" t="s">
        <v>5608</v>
      </c>
      <c r="K178" s="139"/>
      <c r="L178" s="139"/>
      <c r="M178" s="140"/>
      <c r="N178" s="119"/>
      <c r="V178" s="151"/>
    </row>
    <row r="179" spans="1:22" ht="13.8" thickBot="1" x14ac:dyDescent="0.3">
      <c r="A179" s="750"/>
      <c r="B179" s="142"/>
      <c r="C179" s="142"/>
      <c r="D179" s="143"/>
      <c r="E179" s="142"/>
      <c r="F179" s="142"/>
      <c r="G179" s="726"/>
      <c r="H179" s="838"/>
      <c r="I179" s="839"/>
      <c r="J179" s="78" t="s">
        <v>5608</v>
      </c>
      <c r="K179" s="78"/>
      <c r="L179" s="78"/>
      <c r="M179" s="145"/>
      <c r="N179" s="119"/>
      <c r="V179" s="151">
        <f>G179</f>
        <v>0</v>
      </c>
    </row>
    <row r="180" spans="1:22" ht="21" thickBot="1" x14ac:dyDescent="0.3">
      <c r="A180" s="750"/>
      <c r="B180" s="147" t="s">
        <v>34</v>
      </c>
      <c r="C180" s="147" t="s">
        <v>35</v>
      </c>
      <c r="D180" s="147" t="s">
        <v>5600</v>
      </c>
      <c r="E180" s="840" t="s">
        <v>5601</v>
      </c>
      <c r="F180" s="840"/>
      <c r="G180" s="730"/>
      <c r="H180" s="731"/>
      <c r="I180" s="732"/>
      <c r="J180" s="149" t="s">
        <v>5630</v>
      </c>
      <c r="K180" s="82"/>
      <c r="L180" s="82"/>
      <c r="M180" s="150"/>
      <c r="N180" s="119"/>
      <c r="V180" s="151"/>
    </row>
    <row r="181" spans="1:22" ht="13.8" thickBot="1" x14ac:dyDescent="0.3">
      <c r="A181" s="842"/>
      <c r="B181" s="152"/>
      <c r="C181" s="152"/>
      <c r="D181" s="153"/>
      <c r="E181" s="154" t="s">
        <v>5605</v>
      </c>
      <c r="F181" s="155"/>
      <c r="G181" s="712"/>
      <c r="H181" s="713"/>
      <c r="I181" s="714"/>
      <c r="J181" s="149" t="s">
        <v>5631</v>
      </c>
      <c r="K181" s="82"/>
      <c r="L181" s="82"/>
      <c r="M181" s="150"/>
      <c r="N181" s="119"/>
      <c r="V181" s="151"/>
    </row>
    <row r="182" spans="1:22" ht="21.6" thickTop="1" thickBot="1" x14ac:dyDescent="0.3">
      <c r="A182" s="834">
        <f t="shared" ref="A182" si="38">A178+1</f>
        <v>42</v>
      </c>
      <c r="B182" s="137" t="s">
        <v>22</v>
      </c>
      <c r="C182" s="137" t="s">
        <v>23</v>
      </c>
      <c r="D182" s="137" t="s">
        <v>5593</v>
      </c>
      <c r="E182" s="837" t="s">
        <v>5594</v>
      </c>
      <c r="F182" s="837"/>
      <c r="G182" s="837" t="s">
        <v>17</v>
      </c>
      <c r="H182" s="771"/>
      <c r="I182" s="43"/>
      <c r="J182" s="138" t="s">
        <v>5608</v>
      </c>
      <c r="K182" s="139"/>
      <c r="L182" s="139"/>
      <c r="M182" s="140"/>
      <c r="N182" s="119"/>
      <c r="V182" s="151"/>
    </row>
    <row r="183" spans="1:22" ht="13.8" thickBot="1" x14ac:dyDescent="0.3">
      <c r="A183" s="750"/>
      <c r="B183" s="142"/>
      <c r="C183" s="142"/>
      <c r="D183" s="143"/>
      <c r="E183" s="142"/>
      <c r="F183" s="142"/>
      <c r="G183" s="726"/>
      <c r="H183" s="838"/>
      <c r="I183" s="839"/>
      <c r="J183" s="78" t="s">
        <v>5608</v>
      </c>
      <c r="K183" s="78"/>
      <c r="L183" s="78"/>
      <c r="M183" s="145"/>
      <c r="N183" s="119"/>
      <c r="V183" s="151">
        <f>G183</f>
        <v>0</v>
      </c>
    </row>
    <row r="184" spans="1:22" ht="21" thickBot="1" x14ac:dyDescent="0.3">
      <c r="A184" s="750"/>
      <c r="B184" s="147" t="s">
        <v>34</v>
      </c>
      <c r="C184" s="147" t="s">
        <v>35</v>
      </c>
      <c r="D184" s="147" t="s">
        <v>5600</v>
      </c>
      <c r="E184" s="840" t="s">
        <v>5601</v>
      </c>
      <c r="F184" s="840"/>
      <c r="G184" s="730"/>
      <c r="H184" s="731"/>
      <c r="I184" s="732"/>
      <c r="J184" s="149" t="s">
        <v>5630</v>
      </c>
      <c r="K184" s="82"/>
      <c r="L184" s="82"/>
      <c r="M184" s="150"/>
      <c r="N184" s="119"/>
      <c r="V184" s="151"/>
    </row>
    <row r="185" spans="1:22" ht="13.8" thickBot="1" x14ac:dyDescent="0.3">
      <c r="A185" s="842"/>
      <c r="B185" s="152"/>
      <c r="C185" s="152"/>
      <c r="D185" s="153"/>
      <c r="E185" s="154" t="s">
        <v>5605</v>
      </c>
      <c r="F185" s="155"/>
      <c r="G185" s="712"/>
      <c r="H185" s="713"/>
      <c r="I185" s="714"/>
      <c r="J185" s="149" t="s">
        <v>5631</v>
      </c>
      <c r="K185" s="82"/>
      <c r="L185" s="82"/>
      <c r="M185" s="150"/>
      <c r="N185" s="119"/>
      <c r="V185" s="151"/>
    </row>
    <row r="186" spans="1:22" ht="21.6" thickTop="1" thickBot="1" x14ac:dyDescent="0.3">
      <c r="A186" s="834">
        <f t="shared" ref="A186" si="39">A182+1</f>
        <v>43</v>
      </c>
      <c r="B186" s="137" t="s">
        <v>22</v>
      </c>
      <c r="C186" s="137" t="s">
        <v>23</v>
      </c>
      <c r="D186" s="137" t="s">
        <v>5593</v>
      </c>
      <c r="E186" s="837" t="s">
        <v>5594</v>
      </c>
      <c r="F186" s="837"/>
      <c r="G186" s="837" t="s">
        <v>17</v>
      </c>
      <c r="H186" s="771"/>
      <c r="I186" s="43"/>
      <c r="J186" s="138" t="s">
        <v>5608</v>
      </c>
      <c r="K186" s="139"/>
      <c r="L186" s="139"/>
      <c r="M186" s="140"/>
      <c r="N186" s="119"/>
      <c r="V186" s="151"/>
    </row>
    <row r="187" spans="1:22" ht="13.8" thickBot="1" x14ac:dyDescent="0.3">
      <c r="A187" s="750"/>
      <c r="B187" s="142"/>
      <c r="C187" s="142"/>
      <c r="D187" s="143"/>
      <c r="E187" s="142"/>
      <c r="F187" s="142"/>
      <c r="G187" s="726"/>
      <c r="H187" s="838"/>
      <c r="I187" s="839"/>
      <c r="J187" s="78" t="s">
        <v>5608</v>
      </c>
      <c r="K187" s="78"/>
      <c r="L187" s="78"/>
      <c r="M187" s="145"/>
      <c r="N187" s="119"/>
      <c r="V187" s="151">
        <f>G187</f>
        <v>0</v>
      </c>
    </row>
    <row r="188" spans="1:22" ht="21" thickBot="1" x14ac:dyDescent="0.3">
      <c r="A188" s="750"/>
      <c r="B188" s="147" t="s">
        <v>34</v>
      </c>
      <c r="C188" s="147" t="s">
        <v>35</v>
      </c>
      <c r="D188" s="147" t="s">
        <v>5600</v>
      </c>
      <c r="E188" s="840" t="s">
        <v>5601</v>
      </c>
      <c r="F188" s="840"/>
      <c r="G188" s="730"/>
      <c r="H188" s="731"/>
      <c r="I188" s="732"/>
      <c r="J188" s="149" t="s">
        <v>5630</v>
      </c>
      <c r="K188" s="82"/>
      <c r="L188" s="82"/>
      <c r="M188" s="150"/>
      <c r="N188" s="119"/>
      <c r="V188" s="151"/>
    </row>
    <row r="189" spans="1:22" ht="13.8" thickBot="1" x14ac:dyDescent="0.3">
      <c r="A189" s="842"/>
      <c r="B189" s="152"/>
      <c r="C189" s="152"/>
      <c r="D189" s="153"/>
      <c r="E189" s="154" t="s">
        <v>5605</v>
      </c>
      <c r="F189" s="155"/>
      <c r="G189" s="712"/>
      <c r="H189" s="713"/>
      <c r="I189" s="714"/>
      <c r="J189" s="149" t="s">
        <v>5631</v>
      </c>
      <c r="K189" s="82"/>
      <c r="L189" s="82"/>
      <c r="M189" s="150"/>
      <c r="N189" s="119"/>
      <c r="V189" s="151"/>
    </row>
    <row r="190" spans="1:22" ht="21.6" thickTop="1" thickBot="1" x14ac:dyDescent="0.3">
      <c r="A190" s="834">
        <f t="shared" ref="A190" si="40">A186+1</f>
        <v>44</v>
      </c>
      <c r="B190" s="137" t="s">
        <v>22</v>
      </c>
      <c r="C190" s="137" t="s">
        <v>23</v>
      </c>
      <c r="D190" s="137" t="s">
        <v>5593</v>
      </c>
      <c r="E190" s="837" t="s">
        <v>5594</v>
      </c>
      <c r="F190" s="837"/>
      <c r="G190" s="837" t="s">
        <v>17</v>
      </c>
      <c r="H190" s="771"/>
      <c r="I190" s="43"/>
      <c r="J190" s="138" t="s">
        <v>5608</v>
      </c>
      <c r="K190" s="139"/>
      <c r="L190" s="139"/>
      <c r="M190" s="140"/>
      <c r="N190" s="119"/>
      <c r="V190" s="151"/>
    </row>
    <row r="191" spans="1:22" ht="13.8" thickBot="1" x14ac:dyDescent="0.3">
      <c r="A191" s="750"/>
      <c r="B191" s="142"/>
      <c r="C191" s="142"/>
      <c r="D191" s="143"/>
      <c r="E191" s="142"/>
      <c r="F191" s="142"/>
      <c r="G191" s="726"/>
      <c r="H191" s="838"/>
      <c r="I191" s="839"/>
      <c r="J191" s="78" t="s">
        <v>5608</v>
      </c>
      <c r="K191" s="78"/>
      <c r="L191" s="78"/>
      <c r="M191" s="145"/>
      <c r="N191" s="119"/>
      <c r="V191" s="151">
        <f>G191</f>
        <v>0</v>
      </c>
    </row>
    <row r="192" spans="1:22" ht="21" thickBot="1" x14ac:dyDescent="0.3">
      <c r="A192" s="750"/>
      <c r="B192" s="147" t="s">
        <v>34</v>
      </c>
      <c r="C192" s="147" t="s">
        <v>35</v>
      </c>
      <c r="D192" s="147" t="s">
        <v>5600</v>
      </c>
      <c r="E192" s="840" t="s">
        <v>5601</v>
      </c>
      <c r="F192" s="840"/>
      <c r="G192" s="730"/>
      <c r="H192" s="731"/>
      <c r="I192" s="732"/>
      <c r="J192" s="149" t="s">
        <v>5630</v>
      </c>
      <c r="K192" s="82"/>
      <c r="L192" s="82"/>
      <c r="M192" s="150"/>
      <c r="N192" s="119"/>
      <c r="V192" s="151"/>
    </row>
    <row r="193" spans="1:22" ht="13.8" thickBot="1" x14ac:dyDescent="0.3">
      <c r="A193" s="842"/>
      <c r="B193" s="152"/>
      <c r="C193" s="152"/>
      <c r="D193" s="153"/>
      <c r="E193" s="154" t="s">
        <v>5605</v>
      </c>
      <c r="F193" s="155"/>
      <c r="G193" s="712"/>
      <c r="H193" s="713"/>
      <c r="I193" s="714"/>
      <c r="J193" s="149" t="s">
        <v>5631</v>
      </c>
      <c r="K193" s="82"/>
      <c r="L193" s="82"/>
      <c r="M193" s="150"/>
      <c r="N193" s="119"/>
      <c r="V193" s="151"/>
    </row>
    <row r="194" spans="1:22" ht="21.6" thickTop="1" thickBot="1" x14ac:dyDescent="0.3">
      <c r="A194" s="834">
        <f t="shared" ref="A194" si="41">A190+1</f>
        <v>45</v>
      </c>
      <c r="B194" s="137" t="s">
        <v>22</v>
      </c>
      <c r="C194" s="137" t="s">
        <v>23</v>
      </c>
      <c r="D194" s="137" t="s">
        <v>5593</v>
      </c>
      <c r="E194" s="837" t="s">
        <v>5594</v>
      </c>
      <c r="F194" s="837"/>
      <c r="G194" s="837" t="s">
        <v>17</v>
      </c>
      <c r="H194" s="771"/>
      <c r="I194" s="43"/>
      <c r="J194" s="138" t="s">
        <v>5608</v>
      </c>
      <c r="K194" s="139"/>
      <c r="L194" s="139"/>
      <c r="M194" s="140"/>
      <c r="N194" s="119"/>
      <c r="V194" s="151"/>
    </row>
    <row r="195" spans="1:22" ht="13.8" thickBot="1" x14ac:dyDescent="0.3">
      <c r="A195" s="750"/>
      <c r="B195" s="142"/>
      <c r="C195" s="142"/>
      <c r="D195" s="143"/>
      <c r="E195" s="142"/>
      <c r="F195" s="142"/>
      <c r="G195" s="726"/>
      <c r="H195" s="838"/>
      <c r="I195" s="839"/>
      <c r="J195" s="78" t="s">
        <v>5608</v>
      </c>
      <c r="K195" s="78"/>
      <c r="L195" s="78"/>
      <c r="M195" s="145"/>
      <c r="N195" s="119"/>
      <c r="V195" s="151">
        <f>G195</f>
        <v>0</v>
      </c>
    </row>
    <row r="196" spans="1:22" ht="21" thickBot="1" x14ac:dyDescent="0.3">
      <c r="A196" s="750"/>
      <c r="B196" s="147" t="s">
        <v>34</v>
      </c>
      <c r="C196" s="147" t="s">
        <v>35</v>
      </c>
      <c r="D196" s="147" t="s">
        <v>5600</v>
      </c>
      <c r="E196" s="840" t="s">
        <v>5601</v>
      </c>
      <c r="F196" s="840"/>
      <c r="G196" s="730"/>
      <c r="H196" s="731"/>
      <c r="I196" s="732"/>
      <c r="J196" s="149" t="s">
        <v>5630</v>
      </c>
      <c r="K196" s="82"/>
      <c r="L196" s="82"/>
      <c r="M196" s="150"/>
      <c r="N196" s="119"/>
      <c r="V196" s="151"/>
    </row>
    <row r="197" spans="1:22" ht="13.8" thickBot="1" x14ac:dyDescent="0.3">
      <c r="A197" s="842"/>
      <c r="B197" s="152"/>
      <c r="C197" s="152"/>
      <c r="D197" s="153"/>
      <c r="E197" s="154" t="s">
        <v>5605</v>
      </c>
      <c r="F197" s="155"/>
      <c r="G197" s="712"/>
      <c r="H197" s="713"/>
      <c r="I197" s="714"/>
      <c r="J197" s="149" t="s">
        <v>5631</v>
      </c>
      <c r="K197" s="82"/>
      <c r="L197" s="82"/>
      <c r="M197" s="150"/>
      <c r="N197" s="119"/>
      <c r="V197" s="151"/>
    </row>
    <row r="198" spans="1:22" ht="21.6" thickTop="1" thickBot="1" x14ac:dyDescent="0.3">
      <c r="A198" s="834">
        <f t="shared" ref="A198" si="42">A194+1</f>
        <v>46</v>
      </c>
      <c r="B198" s="137" t="s">
        <v>22</v>
      </c>
      <c r="C198" s="137" t="s">
        <v>23</v>
      </c>
      <c r="D198" s="137" t="s">
        <v>5593</v>
      </c>
      <c r="E198" s="837" t="s">
        <v>5594</v>
      </c>
      <c r="F198" s="837"/>
      <c r="G198" s="837" t="s">
        <v>17</v>
      </c>
      <c r="H198" s="771"/>
      <c r="I198" s="43"/>
      <c r="J198" s="138" t="s">
        <v>5608</v>
      </c>
      <c r="K198" s="139"/>
      <c r="L198" s="139"/>
      <c r="M198" s="140"/>
      <c r="N198" s="119"/>
      <c r="V198" s="151"/>
    </row>
    <row r="199" spans="1:22" ht="13.8" thickBot="1" x14ac:dyDescent="0.3">
      <c r="A199" s="750"/>
      <c r="B199" s="142"/>
      <c r="C199" s="142"/>
      <c r="D199" s="143"/>
      <c r="E199" s="142"/>
      <c r="F199" s="142"/>
      <c r="G199" s="726"/>
      <c r="H199" s="838"/>
      <c r="I199" s="839"/>
      <c r="J199" s="78" t="s">
        <v>5608</v>
      </c>
      <c r="K199" s="78"/>
      <c r="L199" s="78"/>
      <c r="M199" s="145"/>
      <c r="N199" s="119"/>
      <c r="V199" s="151">
        <f>G199</f>
        <v>0</v>
      </c>
    </row>
    <row r="200" spans="1:22" ht="21" thickBot="1" x14ac:dyDescent="0.3">
      <c r="A200" s="750"/>
      <c r="B200" s="147" t="s">
        <v>34</v>
      </c>
      <c r="C200" s="147" t="s">
        <v>35</v>
      </c>
      <c r="D200" s="147" t="s">
        <v>5600</v>
      </c>
      <c r="E200" s="840" t="s">
        <v>5601</v>
      </c>
      <c r="F200" s="840"/>
      <c r="G200" s="730"/>
      <c r="H200" s="731"/>
      <c r="I200" s="732"/>
      <c r="J200" s="149" t="s">
        <v>5630</v>
      </c>
      <c r="K200" s="82"/>
      <c r="L200" s="82"/>
      <c r="M200" s="150"/>
      <c r="N200" s="119"/>
      <c r="V200" s="151"/>
    </row>
    <row r="201" spans="1:22" ht="13.8" thickBot="1" x14ac:dyDescent="0.3">
      <c r="A201" s="842"/>
      <c r="B201" s="152"/>
      <c r="C201" s="152"/>
      <c r="D201" s="153"/>
      <c r="E201" s="154" t="s">
        <v>5605</v>
      </c>
      <c r="F201" s="155"/>
      <c r="G201" s="712"/>
      <c r="H201" s="713"/>
      <c r="I201" s="714"/>
      <c r="J201" s="149" t="s">
        <v>5631</v>
      </c>
      <c r="K201" s="82"/>
      <c r="L201" s="82"/>
      <c r="M201" s="150"/>
      <c r="N201" s="119"/>
      <c r="V201" s="151"/>
    </row>
    <row r="202" spans="1:22" ht="21.6" thickTop="1" thickBot="1" x14ac:dyDescent="0.3">
      <c r="A202" s="834">
        <f t="shared" ref="A202" si="43">A198+1</f>
        <v>47</v>
      </c>
      <c r="B202" s="137" t="s">
        <v>22</v>
      </c>
      <c r="C202" s="137" t="s">
        <v>23</v>
      </c>
      <c r="D202" s="137" t="s">
        <v>5593</v>
      </c>
      <c r="E202" s="837" t="s">
        <v>5594</v>
      </c>
      <c r="F202" s="837"/>
      <c r="G202" s="837" t="s">
        <v>17</v>
      </c>
      <c r="H202" s="771"/>
      <c r="I202" s="43"/>
      <c r="J202" s="138" t="s">
        <v>5608</v>
      </c>
      <c r="K202" s="139"/>
      <c r="L202" s="139"/>
      <c r="M202" s="140"/>
      <c r="N202" s="119"/>
      <c r="V202" s="151"/>
    </row>
    <row r="203" spans="1:22" ht="13.8" thickBot="1" x14ac:dyDescent="0.3">
      <c r="A203" s="750"/>
      <c r="B203" s="142"/>
      <c r="C203" s="142"/>
      <c r="D203" s="143"/>
      <c r="E203" s="142"/>
      <c r="F203" s="142"/>
      <c r="G203" s="726"/>
      <c r="H203" s="838"/>
      <c r="I203" s="839"/>
      <c r="J203" s="78" t="s">
        <v>5608</v>
      </c>
      <c r="K203" s="78"/>
      <c r="L203" s="78"/>
      <c r="M203" s="145"/>
      <c r="N203" s="119"/>
      <c r="V203" s="151">
        <f>G203</f>
        <v>0</v>
      </c>
    </row>
    <row r="204" spans="1:22" ht="21" thickBot="1" x14ac:dyDescent="0.3">
      <c r="A204" s="750"/>
      <c r="B204" s="147" t="s">
        <v>34</v>
      </c>
      <c r="C204" s="147" t="s">
        <v>35</v>
      </c>
      <c r="D204" s="147" t="s">
        <v>5600</v>
      </c>
      <c r="E204" s="840" t="s">
        <v>5601</v>
      </c>
      <c r="F204" s="840"/>
      <c r="G204" s="730"/>
      <c r="H204" s="731"/>
      <c r="I204" s="732"/>
      <c r="J204" s="149" t="s">
        <v>5630</v>
      </c>
      <c r="K204" s="82"/>
      <c r="L204" s="82"/>
      <c r="M204" s="150"/>
      <c r="N204" s="119"/>
      <c r="V204" s="151"/>
    </row>
    <row r="205" spans="1:22" ht="13.8" thickBot="1" x14ac:dyDescent="0.3">
      <c r="A205" s="842"/>
      <c r="B205" s="152"/>
      <c r="C205" s="152"/>
      <c r="D205" s="153"/>
      <c r="E205" s="154" t="s">
        <v>5605</v>
      </c>
      <c r="F205" s="155"/>
      <c r="G205" s="712"/>
      <c r="H205" s="713"/>
      <c r="I205" s="714"/>
      <c r="J205" s="149" t="s">
        <v>5631</v>
      </c>
      <c r="K205" s="82"/>
      <c r="L205" s="82"/>
      <c r="M205" s="150"/>
      <c r="N205" s="119"/>
      <c r="V205" s="151"/>
    </row>
    <row r="206" spans="1:22" ht="21.6" thickTop="1" thickBot="1" x14ac:dyDescent="0.3">
      <c r="A206" s="834">
        <f t="shared" ref="A206" si="44">A202+1</f>
        <v>48</v>
      </c>
      <c r="B206" s="137" t="s">
        <v>22</v>
      </c>
      <c r="C206" s="137" t="s">
        <v>23</v>
      </c>
      <c r="D206" s="137" t="s">
        <v>5593</v>
      </c>
      <c r="E206" s="837" t="s">
        <v>5594</v>
      </c>
      <c r="F206" s="837"/>
      <c r="G206" s="837" t="s">
        <v>17</v>
      </c>
      <c r="H206" s="771"/>
      <c r="I206" s="43"/>
      <c r="J206" s="138" t="s">
        <v>5608</v>
      </c>
      <c r="K206" s="139"/>
      <c r="L206" s="139"/>
      <c r="M206" s="140"/>
      <c r="N206" s="119"/>
      <c r="V206" s="151"/>
    </row>
    <row r="207" spans="1:22" ht="13.8" thickBot="1" x14ac:dyDescent="0.3">
      <c r="A207" s="750"/>
      <c r="B207" s="142"/>
      <c r="C207" s="142"/>
      <c r="D207" s="143"/>
      <c r="E207" s="142"/>
      <c r="F207" s="142"/>
      <c r="G207" s="726"/>
      <c r="H207" s="838"/>
      <c r="I207" s="839"/>
      <c r="J207" s="78" t="s">
        <v>5608</v>
      </c>
      <c r="K207" s="78"/>
      <c r="L207" s="78"/>
      <c r="M207" s="145"/>
      <c r="N207" s="119"/>
      <c r="V207" s="151">
        <f>G207</f>
        <v>0</v>
      </c>
    </row>
    <row r="208" spans="1:22" ht="21" thickBot="1" x14ac:dyDescent="0.3">
      <c r="A208" s="750"/>
      <c r="B208" s="147" t="s">
        <v>34</v>
      </c>
      <c r="C208" s="147" t="s">
        <v>35</v>
      </c>
      <c r="D208" s="147" t="s">
        <v>5600</v>
      </c>
      <c r="E208" s="840" t="s">
        <v>5601</v>
      </c>
      <c r="F208" s="840"/>
      <c r="G208" s="730"/>
      <c r="H208" s="731"/>
      <c r="I208" s="732"/>
      <c r="J208" s="149" t="s">
        <v>5630</v>
      </c>
      <c r="K208" s="82"/>
      <c r="L208" s="82"/>
      <c r="M208" s="150"/>
      <c r="N208" s="119"/>
      <c r="V208" s="151"/>
    </row>
    <row r="209" spans="1:22" ht="13.8" thickBot="1" x14ac:dyDescent="0.3">
      <c r="A209" s="842"/>
      <c r="B209" s="152"/>
      <c r="C209" s="152"/>
      <c r="D209" s="153"/>
      <c r="E209" s="154" t="s">
        <v>5605</v>
      </c>
      <c r="F209" s="155"/>
      <c r="G209" s="712"/>
      <c r="H209" s="713"/>
      <c r="I209" s="714"/>
      <c r="J209" s="149" t="s">
        <v>5631</v>
      </c>
      <c r="K209" s="82"/>
      <c r="L209" s="82"/>
      <c r="M209" s="150"/>
      <c r="N209" s="119"/>
      <c r="V209" s="151"/>
    </row>
    <row r="210" spans="1:22" ht="21.6" thickTop="1" thickBot="1" x14ac:dyDescent="0.3">
      <c r="A210" s="834">
        <f t="shared" ref="A210" si="45">A206+1</f>
        <v>49</v>
      </c>
      <c r="B210" s="137" t="s">
        <v>22</v>
      </c>
      <c r="C210" s="137" t="s">
        <v>23</v>
      </c>
      <c r="D210" s="137" t="s">
        <v>5593</v>
      </c>
      <c r="E210" s="837" t="s">
        <v>5594</v>
      </c>
      <c r="F210" s="837"/>
      <c r="G210" s="837" t="s">
        <v>17</v>
      </c>
      <c r="H210" s="771"/>
      <c r="I210" s="43"/>
      <c r="J210" s="138" t="s">
        <v>5608</v>
      </c>
      <c r="K210" s="139"/>
      <c r="L210" s="139"/>
      <c r="M210" s="140"/>
      <c r="N210" s="119"/>
      <c r="V210" s="151"/>
    </row>
    <row r="211" spans="1:22" ht="13.8" thickBot="1" x14ac:dyDescent="0.3">
      <c r="A211" s="750"/>
      <c r="B211" s="142"/>
      <c r="C211" s="142"/>
      <c r="D211" s="143"/>
      <c r="E211" s="142"/>
      <c r="F211" s="142"/>
      <c r="G211" s="726"/>
      <c r="H211" s="838"/>
      <c r="I211" s="839"/>
      <c r="J211" s="78" t="s">
        <v>5608</v>
      </c>
      <c r="K211" s="78"/>
      <c r="L211" s="78"/>
      <c r="M211" s="145"/>
      <c r="N211" s="119"/>
      <c r="V211" s="151">
        <f>G211</f>
        <v>0</v>
      </c>
    </row>
    <row r="212" spans="1:22" ht="21" thickBot="1" x14ac:dyDescent="0.3">
      <c r="A212" s="750"/>
      <c r="B212" s="147" t="s">
        <v>34</v>
      </c>
      <c r="C212" s="147" t="s">
        <v>35</v>
      </c>
      <c r="D212" s="147" t="s">
        <v>5600</v>
      </c>
      <c r="E212" s="840" t="s">
        <v>5601</v>
      </c>
      <c r="F212" s="840"/>
      <c r="G212" s="730"/>
      <c r="H212" s="731"/>
      <c r="I212" s="732"/>
      <c r="J212" s="149" t="s">
        <v>5630</v>
      </c>
      <c r="K212" s="82"/>
      <c r="L212" s="82"/>
      <c r="M212" s="150"/>
      <c r="N212" s="119"/>
      <c r="V212" s="151"/>
    </row>
    <row r="213" spans="1:22" ht="13.8" thickBot="1" x14ac:dyDescent="0.3">
      <c r="A213" s="842"/>
      <c r="B213" s="152"/>
      <c r="C213" s="152"/>
      <c r="D213" s="153"/>
      <c r="E213" s="154" t="s">
        <v>5605</v>
      </c>
      <c r="F213" s="155"/>
      <c r="G213" s="712"/>
      <c r="H213" s="713"/>
      <c r="I213" s="714"/>
      <c r="J213" s="149" t="s">
        <v>5631</v>
      </c>
      <c r="K213" s="82"/>
      <c r="L213" s="82"/>
      <c r="M213" s="150"/>
      <c r="N213" s="119"/>
      <c r="V213" s="151"/>
    </row>
    <row r="214" spans="1:22" ht="21.6" thickTop="1" thickBot="1" x14ac:dyDescent="0.3">
      <c r="A214" s="834">
        <f t="shared" ref="A214" si="46">A210+1</f>
        <v>50</v>
      </c>
      <c r="B214" s="137" t="s">
        <v>22</v>
      </c>
      <c r="C214" s="137" t="s">
        <v>23</v>
      </c>
      <c r="D214" s="137" t="s">
        <v>5593</v>
      </c>
      <c r="E214" s="837" t="s">
        <v>5594</v>
      </c>
      <c r="F214" s="837"/>
      <c r="G214" s="837" t="s">
        <v>17</v>
      </c>
      <c r="H214" s="771"/>
      <c r="I214" s="43"/>
      <c r="J214" s="138" t="s">
        <v>5608</v>
      </c>
      <c r="K214" s="139"/>
      <c r="L214" s="139"/>
      <c r="M214" s="140"/>
      <c r="N214" s="119"/>
      <c r="V214" s="151"/>
    </row>
    <row r="215" spans="1:22" ht="13.8" thickBot="1" x14ac:dyDescent="0.3">
      <c r="A215" s="750"/>
      <c r="B215" s="142"/>
      <c r="C215" s="142"/>
      <c r="D215" s="143"/>
      <c r="E215" s="142"/>
      <c r="F215" s="142"/>
      <c r="G215" s="726"/>
      <c r="H215" s="838"/>
      <c r="I215" s="839"/>
      <c r="J215" s="78" t="s">
        <v>5608</v>
      </c>
      <c r="K215" s="78"/>
      <c r="L215" s="78"/>
      <c r="M215" s="145"/>
      <c r="N215" s="119"/>
      <c r="V215" s="151">
        <f>G215</f>
        <v>0</v>
      </c>
    </row>
    <row r="216" spans="1:22" ht="21" thickBot="1" x14ac:dyDescent="0.3">
      <c r="A216" s="750"/>
      <c r="B216" s="147" t="s">
        <v>34</v>
      </c>
      <c r="C216" s="147" t="s">
        <v>35</v>
      </c>
      <c r="D216" s="147" t="s">
        <v>5600</v>
      </c>
      <c r="E216" s="840" t="s">
        <v>5601</v>
      </c>
      <c r="F216" s="840"/>
      <c r="G216" s="730"/>
      <c r="H216" s="731"/>
      <c r="I216" s="732"/>
      <c r="J216" s="149" t="s">
        <v>5630</v>
      </c>
      <c r="K216" s="82"/>
      <c r="L216" s="82"/>
      <c r="M216" s="150"/>
      <c r="N216" s="119"/>
      <c r="V216" s="151"/>
    </row>
    <row r="217" spans="1:22" ht="13.8" thickBot="1" x14ac:dyDescent="0.3">
      <c r="A217" s="842"/>
      <c r="B217" s="152"/>
      <c r="C217" s="152"/>
      <c r="D217" s="153"/>
      <c r="E217" s="154" t="s">
        <v>5605</v>
      </c>
      <c r="F217" s="155"/>
      <c r="G217" s="712"/>
      <c r="H217" s="713"/>
      <c r="I217" s="714"/>
      <c r="J217" s="149" t="s">
        <v>5631</v>
      </c>
      <c r="K217" s="82"/>
      <c r="L217" s="82"/>
      <c r="M217" s="150"/>
      <c r="N217" s="119"/>
      <c r="V217" s="151"/>
    </row>
    <row r="218" spans="1:22" ht="21.6" thickTop="1" thickBot="1" x14ac:dyDescent="0.3">
      <c r="A218" s="834">
        <f t="shared" ref="A218" si="47">A214+1</f>
        <v>51</v>
      </c>
      <c r="B218" s="137" t="s">
        <v>22</v>
      </c>
      <c r="C218" s="137" t="s">
        <v>23</v>
      </c>
      <c r="D218" s="137" t="s">
        <v>5593</v>
      </c>
      <c r="E218" s="837" t="s">
        <v>5594</v>
      </c>
      <c r="F218" s="837"/>
      <c r="G218" s="837" t="s">
        <v>17</v>
      </c>
      <c r="H218" s="771"/>
      <c r="I218" s="43"/>
      <c r="J218" s="138" t="s">
        <v>5608</v>
      </c>
      <c r="K218" s="139"/>
      <c r="L218" s="139"/>
      <c r="M218" s="140"/>
      <c r="N218" s="119"/>
      <c r="V218" s="151"/>
    </row>
    <row r="219" spans="1:22" ht="13.8" thickBot="1" x14ac:dyDescent="0.3">
      <c r="A219" s="750"/>
      <c r="B219" s="142"/>
      <c r="C219" s="142"/>
      <c r="D219" s="143"/>
      <c r="E219" s="142"/>
      <c r="F219" s="142"/>
      <c r="G219" s="726"/>
      <c r="H219" s="838"/>
      <c r="I219" s="839"/>
      <c r="J219" s="78" t="s">
        <v>5608</v>
      </c>
      <c r="K219" s="78"/>
      <c r="L219" s="78"/>
      <c r="M219" s="145"/>
      <c r="N219" s="119"/>
      <c r="V219" s="151">
        <f>G219</f>
        <v>0</v>
      </c>
    </row>
    <row r="220" spans="1:22" ht="21" thickBot="1" x14ac:dyDescent="0.3">
      <c r="A220" s="750"/>
      <c r="B220" s="147" t="s">
        <v>34</v>
      </c>
      <c r="C220" s="147" t="s">
        <v>35</v>
      </c>
      <c r="D220" s="147" t="s">
        <v>5600</v>
      </c>
      <c r="E220" s="840" t="s">
        <v>5601</v>
      </c>
      <c r="F220" s="840"/>
      <c r="G220" s="730"/>
      <c r="H220" s="731"/>
      <c r="I220" s="732"/>
      <c r="J220" s="149" t="s">
        <v>5630</v>
      </c>
      <c r="K220" s="82"/>
      <c r="L220" s="82"/>
      <c r="M220" s="150"/>
      <c r="N220" s="119"/>
      <c r="V220" s="151"/>
    </row>
    <row r="221" spans="1:22" ht="13.8" thickBot="1" x14ac:dyDescent="0.3">
      <c r="A221" s="842"/>
      <c r="B221" s="152"/>
      <c r="C221" s="152"/>
      <c r="D221" s="153"/>
      <c r="E221" s="154" t="s">
        <v>5605</v>
      </c>
      <c r="F221" s="155"/>
      <c r="G221" s="712"/>
      <c r="H221" s="713"/>
      <c r="I221" s="714"/>
      <c r="J221" s="149" t="s">
        <v>5631</v>
      </c>
      <c r="K221" s="82"/>
      <c r="L221" s="82"/>
      <c r="M221" s="150"/>
      <c r="N221" s="119"/>
      <c r="V221" s="151"/>
    </row>
    <row r="222" spans="1:22" ht="21.6" thickTop="1" thickBot="1" x14ac:dyDescent="0.3">
      <c r="A222" s="834">
        <f t="shared" ref="A222" si="48">A218+1</f>
        <v>52</v>
      </c>
      <c r="B222" s="137" t="s">
        <v>22</v>
      </c>
      <c r="C222" s="137" t="s">
        <v>23</v>
      </c>
      <c r="D222" s="137" t="s">
        <v>5593</v>
      </c>
      <c r="E222" s="837" t="s">
        <v>5594</v>
      </c>
      <c r="F222" s="837"/>
      <c r="G222" s="837" t="s">
        <v>17</v>
      </c>
      <c r="H222" s="771"/>
      <c r="I222" s="43"/>
      <c r="J222" s="138" t="s">
        <v>5608</v>
      </c>
      <c r="K222" s="139"/>
      <c r="L222" s="139"/>
      <c r="M222" s="140"/>
      <c r="N222" s="119"/>
      <c r="V222" s="151"/>
    </row>
    <row r="223" spans="1:22" ht="13.8" thickBot="1" x14ac:dyDescent="0.3">
      <c r="A223" s="750"/>
      <c r="B223" s="142"/>
      <c r="C223" s="142"/>
      <c r="D223" s="143"/>
      <c r="E223" s="142"/>
      <c r="F223" s="142"/>
      <c r="G223" s="726"/>
      <c r="H223" s="838"/>
      <c r="I223" s="839"/>
      <c r="J223" s="78" t="s">
        <v>5608</v>
      </c>
      <c r="K223" s="78"/>
      <c r="L223" s="78"/>
      <c r="M223" s="145"/>
      <c r="N223" s="119"/>
      <c r="V223" s="151">
        <f>G223</f>
        <v>0</v>
      </c>
    </row>
    <row r="224" spans="1:22" ht="21" thickBot="1" x14ac:dyDescent="0.3">
      <c r="A224" s="750"/>
      <c r="B224" s="147" t="s">
        <v>34</v>
      </c>
      <c r="C224" s="147" t="s">
        <v>35</v>
      </c>
      <c r="D224" s="147" t="s">
        <v>5600</v>
      </c>
      <c r="E224" s="840" t="s">
        <v>5601</v>
      </c>
      <c r="F224" s="840"/>
      <c r="G224" s="730"/>
      <c r="H224" s="731"/>
      <c r="I224" s="732"/>
      <c r="J224" s="149" t="s">
        <v>5630</v>
      </c>
      <c r="K224" s="82"/>
      <c r="L224" s="82"/>
      <c r="M224" s="150"/>
      <c r="N224" s="119"/>
      <c r="V224" s="151"/>
    </row>
    <row r="225" spans="1:22" ht="13.8" thickBot="1" x14ac:dyDescent="0.3">
      <c r="A225" s="842"/>
      <c r="B225" s="152"/>
      <c r="C225" s="152"/>
      <c r="D225" s="153"/>
      <c r="E225" s="154" t="s">
        <v>5605</v>
      </c>
      <c r="F225" s="155"/>
      <c r="G225" s="712"/>
      <c r="H225" s="713"/>
      <c r="I225" s="714"/>
      <c r="J225" s="149" t="s">
        <v>5631</v>
      </c>
      <c r="K225" s="82"/>
      <c r="L225" s="82"/>
      <c r="M225" s="150"/>
      <c r="N225" s="119"/>
      <c r="V225" s="151"/>
    </row>
    <row r="226" spans="1:22" ht="21.6" thickTop="1" thickBot="1" x14ac:dyDescent="0.3">
      <c r="A226" s="834">
        <f t="shared" ref="A226" si="49">A222+1</f>
        <v>53</v>
      </c>
      <c r="B226" s="137" t="s">
        <v>22</v>
      </c>
      <c r="C226" s="137" t="s">
        <v>23</v>
      </c>
      <c r="D226" s="137" t="s">
        <v>5593</v>
      </c>
      <c r="E226" s="837" t="s">
        <v>5594</v>
      </c>
      <c r="F226" s="837"/>
      <c r="G226" s="837" t="s">
        <v>17</v>
      </c>
      <c r="H226" s="771"/>
      <c r="I226" s="43"/>
      <c r="J226" s="138" t="s">
        <v>5608</v>
      </c>
      <c r="K226" s="139"/>
      <c r="L226" s="139"/>
      <c r="M226" s="140"/>
      <c r="N226" s="119"/>
      <c r="V226" s="151"/>
    </row>
    <row r="227" spans="1:22" ht="13.8" thickBot="1" x14ac:dyDescent="0.3">
      <c r="A227" s="750"/>
      <c r="B227" s="142"/>
      <c r="C227" s="142"/>
      <c r="D227" s="143"/>
      <c r="E227" s="142"/>
      <c r="F227" s="142"/>
      <c r="G227" s="726"/>
      <c r="H227" s="838"/>
      <c r="I227" s="839"/>
      <c r="J227" s="78" t="s">
        <v>5608</v>
      </c>
      <c r="K227" s="78"/>
      <c r="L227" s="78"/>
      <c r="M227" s="145"/>
      <c r="N227" s="119"/>
      <c r="V227" s="151">
        <f>G227</f>
        <v>0</v>
      </c>
    </row>
    <row r="228" spans="1:22" ht="21" thickBot="1" x14ac:dyDescent="0.3">
      <c r="A228" s="750"/>
      <c r="B228" s="147" t="s">
        <v>34</v>
      </c>
      <c r="C228" s="147" t="s">
        <v>35</v>
      </c>
      <c r="D228" s="147" t="s">
        <v>5600</v>
      </c>
      <c r="E228" s="840" t="s">
        <v>5601</v>
      </c>
      <c r="F228" s="840"/>
      <c r="G228" s="730"/>
      <c r="H228" s="731"/>
      <c r="I228" s="732"/>
      <c r="J228" s="149" t="s">
        <v>5630</v>
      </c>
      <c r="K228" s="82"/>
      <c r="L228" s="82"/>
      <c r="M228" s="150"/>
      <c r="N228" s="119"/>
      <c r="V228" s="151"/>
    </row>
    <row r="229" spans="1:22" ht="13.8" thickBot="1" x14ac:dyDescent="0.3">
      <c r="A229" s="842"/>
      <c r="B229" s="152"/>
      <c r="C229" s="152"/>
      <c r="D229" s="153"/>
      <c r="E229" s="154" t="s">
        <v>5605</v>
      </c>
      <c r="F229" s="155"/>
      <c r="G229" s="712"/>
      <c r="H229" s="713"/>
      <c r="I229" s="714"/>
      <c r="J229" s="149" t="s">
        <v>5631</v>
      </c>
      <c r="K229" s="82"/>
      <c r="L229" s="82"/>
      <c r="M229" s="150"/>
      <c r="N229" s="119"/>
      <c r="V229" s="151"/>
    </row>
    <row r="230" spans="1:22" ht="21.6" thickTop="1" thickBot="1" x14ac:dyDescent="0.3">
      <c r="A230" s="834">
        <f t="shared" ref="A230" si="50">A226+1</f>
        <v>54</v>
      </c>
      <c r="B230" s="137" t="s">
        <v>22</v>
      </c>
      <c r="C230" s="137" t="s">
        <v>23</v>
      </c>
      <c r="D230" s="137" t="s">
        <v>5593</v>
      </c>
      <c r="E230" s="837" t="s">
        <v>5594</v>
      </c>
      <c r="F230" s="837"/>
      <c r="G230" s="837" t="s">
        <v>17</v>
      </c>
      <c r="H230" s="771"/>
      <c r="I230" s="43"/>
      <c r="J230" s="138" t="s">
        <v>5608</v>
      </c>
      <c r="K230" s="139"/>
      <c r="L230" s="139"/>
      <c r="M230" s="140"/>
      <c r="N230" s="119"/>
      <c r="V230" s="151"/>
    </row>
    <row r="231" spans="1:22" ht="13.8" thickBot="1" x14ac:dyDescent="0.3">
      <c r="A231" s="750"/>
      <c r="B231" s="142"/>
      <c r="C231" s="142"/>
      <c r="D231" s="143"/>
      <c r="E231" s="142"/>
      <c r="F231" s="142"/>
      <c r="G231" s="726"/>
      <c r="H231" s="838"/>
      <c r="I231" s="839"/>
      <c r="J231" s="78" t="s">
        <v>5608</v>
      </c>
      <c r="K231" s="78"/>
      <c r="L231" s="78"/>
      <c r="M231" s="145"/>
      <c r="N231" s="119"/>
      <c r="V231" s="151">
        <f>G231</f>
        <v>0</v>
      </c>
    </row>
    <row r="232" spans="1:22" ht="21" thickBot="1" x14ac:dyDescent="0.3">
      <c r="A232" s="750"/>
      <c r="B232" s="147" t="s">
        <v>34</v>
      </c>
      <c r="C232" s="147" t="s">
        <v>35</v>
      </c>
      <c r="D232" s="147" t="s">
        <v>5600</v>
      </c>
      <c r="E232" s="840" t="s">
        <v>5601</v>
      </c>
      <c r="F232" s="840"/>
      <c r="G232" s="730"/>
      <c r="H232" s="731"/>
      <c r="I232" s="732"/>
      <c r="J232" s="149" t="s">
        <v>5630</v>
      </c>
      <c r="K232" s="82"/>
      <c r="L232" s="82"/>
      <c r="M232" s="150"/>
      <c r="N232" s="119"/>
      <c r="V232" s="151"/>
    </row>
    <row r="233" spans="1:22" ht="13.8" thickBot="1" x14ac:dyDescent="0.3">
      <c r="A233" s="842"/>
      <c r="B233" s="152"/>
      <c r="C233" s="152"/>
      <c r="D233" s="153"/>
      <c r="E233" s="154" t="s">
        <v>5605</v>
      </c>
      <c r="F233" s="155"/>
      <c r="G233" s="712"/>
      <c r="H233" s="713"/>
      <c r="I233" s="714"/>
      <c r="J233" s="149" t="s">
        <v>5631</v>
      </c>
      <c r="K233" s="82"/>
      <c r="L233" s="82"/>
      <c r="M233" s="150"/>
      <c r="N233" s="119"/>
      <c r="V233" s="151"/>
    </row>
    <row r="234" spans="1:22" ht="21.6" thickTop="1" thickBot="1" x14ac:dyDescent="0.3">
      <c r="A234" s="834">
        <f t="shared" ref="A234" si="51">A230+1</f>
        <v>55</v>
      </c>
      <c r="B234" s="137" t="s">
        <v>22</v>
      </c>
      <c r="C234" s="137" t="s">
        <v>23</v>
      </c>
      <c r="D234" s="137" t="s">
        <v>5593</v>
      </c>
      <c r="E234" s="837" t="s">
        <v>5594</v>
      </c>
      <c r="F234" s="837"/>
      <c r="G234" s="837" t="s">
        <v>17</v>
      </c>
      <c r="H234" s="771"/>
      <c r="I234" s="43"/>
      <c r="J234" s="138" t="s">
        <v>5608</v>
      </c>
      <c r="K234" s="139"/>
      <c r="L234" s="139"/>
      <c r="M234" s="140"/>
      <c r="N234" s="119"/>
      <c r="V234" s="151"/>
    </row>
    <row r="235" spans="1:22" ht="13.8" thickBot="1" x14ac:dyDescent="0.3">
      <c r="A235" s="750"/>
      <c r="B235" s="142"/>
      <c r="C235" s="142"/>
      <c r="D235" s="143"/>
      <c r="E235" s="142"/>
      <c r="F235" s="142"/>
      <c r="G235" s="726"/>
      <c r="H235" s="838"/>
      <c r="I235" s="839"/>
      <c r="J235" s="78" t="s">
        <v>5608</v>
      </c>
      <c r="K235" s="78"/>
      <c r="L235" s="78"/>
      <c r="M235" s="145"/>
      <c r="N235" s="119"/>
      <c r="V235" s="151">
        <f>G235</f>
        <v>0</v>
      </c>
    </row>
    <row r="236" spans="1:22" ht="21" thickBot="1" x14ac:dyDescent="0.3">
      <c r="A236" s="750"/>
      <c r="B236" s="147" t="s">
        <v>34</v>
      </c>
      <c r="C236" s="147" t="s">
        <v>35</v>
      </c>
      <c r="D236" s="147" t="s">
        <v>5600</v>
      </c>
      <c r="E236" s="840" t="s">
        <v>5601</v>
      </c>
      <c r="F236" s="840"/>
      <c r="G236" s="730"/>
      <c r="H236" s="731"/>
      <c r="I236" s="732"/>
      <c r="J236" s="149" t="s">
        <v>5630</v>
      </c>
      <c r="K236" s="82"/>
      <c r="L236" s="82"/>
      <c r="M236" s="150"/>
      <c r="N236" s="119"/>
      <c r="V236" s="151"/>
    </row>
    <row r="237" spans="1:22" ht="13.8" thickBot="1" x14ac:dyDescent="0.3">
      <c r="A237" s="842"/>
      <c r="B237" s="152"/>
      <c r="C237" s="152"/>
      <c r="D237" s="153"/>
      <c r="E237" s="154" t="s">
        <v>5605</v>
      </c>
      <c r="F237" s="155"/>
      <c r="G237" s="712"/>
      <c r="H237" s="713"/>
      <c r="I237" s="714"/>
      <c r="J237" s="149" t="s">
        <v>5631</v>
      </c>
      <c r="K237" s="82"/>
      <c r="L237" s="82"/>
      <c r="M237" s="150"/>
      <c r="N237" s="119"/>
      <c r="V237" s="151"/>
    </row>
    <row r="238" spans="1:22" ht="21.6" thickTop="1" thickBot="1" x14ac:dyDescent="0.3">
      <c r="A238" s="834">
        <f t="shared" ref="A238" si="52">A234+1</f>
        <v>56</v>
      </c>
      <c r="B238" s="137" t="s">
        <v>22</v>
      </c>
      <c r="C238" s="137" t="s">
        <v>23</v>
      </c>
      <c r="D238" s="137" t="s">
        <v>5593</v>
      </c>
      <c r="E238" s="837" t="s">
        <v>5594</v>
      </c>
      <c r="F238" s="837"/>
      <c r="G238" s="837" t="s">
        <v>17</v>
      </c>
      <c r="H238" s="771"/>
      <c r="I238" s="43"/>
      <c r="J238" s="138" t="s">
        <v>5608</v>
      </c>
      <c r="K238" s="139"/>
      <c r="L238" s="139"/>
      <c r="M238" s="140"/>
      <c r="N238" s="119"/>
      <c r="V238" s="151"/>
    </row>
    <row r="239" spans="1:22" ht="13.8" thickBot="1" x14ac:dyDescent="0.3">
      <c r="A239" s="750"/>
      <c r="B239" s="142"/>
      <c r="C239" s="142"/>
      <c r="D239" s="143"/>
      <c r="E239" s="142"/>
      <c r="F239" s="142"/>
      <c r="G239" s="726"/>
      <c r="H239" s="838"/>
      <c r="I239" s="839"/>
      <c r="J239" s="78" t="s">
        <v>5608</v>
      </c>
      <c r="K239" s="78"/>
      <c r="L239" s="78"/>
      <c r="M239" s="145"/>
      <c r="N239" s="119"/>
      <c r="V239" s="151">
        <f>G239</f>
        <v>0</v>
      </c>
    </row>
    <row r="240" spans="1:22" ht="21" thickBot="1" x14ac:dyDescent="0.3">
      <c r="A240" s="750"/>
      <c r="B240" s="147" t="s">
        <v>34</v>
      </c>
      <c r="C240" s="147" t="s">
        <v>35</v>
      </c>
      <c r="D240" s="147" t="s">
        <v>5600</v>
      </c>
      <c r="E240" s="840" t="s">
        <v>5601</v>
      </c>
      <c r="F240" s="840"/>
      <c r="G240" s="730"/>
      <c r="H240" s="731"/>
      <c r="I240" s="732"/>
      <c r="J240" s="149" t="s">
        <v>5630</v>
      </c>
      <c r="K240" s="82"/>
      <c r="L240" s="82"/>
      <c r="M240" s="150"/>
      <c r="N240" s="119"/>
      <c r="V240" s="151"/>
    </row>
    <row r="241" spans="1:22" ht="13.8" thickBot="1" x14ac:dyDescent="0.3">
      <c r="A241" s="842"/>
      <c r="B241" s="152"/>
      <c r="C241" s="152"/>
      <c r="D241" s="153"/>
      <c r="E241" s="154" t="s">
        <v>5605</v>
      </c>
      <c r="F241" s="155"/>
      <c r="G241" s="712"/>
      <c r="H241" s="713"/>
      <c r="I241" s="714"/>
      <c r="J241" s="149" t="s">
        <v>5631</v>
      </c>
      <c r="K241" s="82"/>
      <c r="L241" s="82"/>
      <c r="M241" s="150"/>
      <c r="N241" s="119"/>
      <c r="V241" s="151"/>
    </row>
    <row r="242" spans="1:22" ht="21.6" thickTop="1" thickBot="1" x14ac:dyDescent="0.3">
      <c r="A242" s="834">
        <f t="shared" ref="A242" si="53">A238+1</f>
        <v>57</v>
      </c>
      <c r="B242" s="137" t="s">
        <v>22</v>
      </c>
      <c r="C242" s="137" t="s">
        <v>23</v>
      </c>
      <c r="D242" s="137" t="s">
        <v>5593</v>
      </c>
      <c r="E242" s="837" t="s">
        <v>5594</v>
      </c>
      <c r="F242" s="837"/>
      <c r="G242" s="837" t="s">
        <v>17</v>
      </c>
      <c r="H242" s="771"/>
      <c r="I242" s="43"/>
      <c r="J242" s="138" t="s">
        <v>5608</v>
      </c>
      <c r="K242" s="139"/>
      <c r="L242" s="139"/>
      <c r="M242" s="140"/>
      <c r="N242" s="119"/>
      <c r="V242" s="151"/>
    </row>
    <row r="243" spans="1:22" ht="13.8" thickBot="1" x14ac:dyDescent="0.3">
      <c r="A243" s="750"/>
      <c r="B243" s="142"/>
      <c r="C243" s="142"/>
      <c r="D243" s="143"/>
      <c r="E243" s="142"/>
      <c r="F243" s="142"/>
      <c r="G243" s="726"/>
      <c r="H243" s="838"/>
      <c r="I243" s="839"/>
      <c r="J243" s="78" t="s">
        <v>5608</v>
      </c>
      <c r="K243" s="78"/>
      <c r="L243" s="78"/>
      <c r="M243" s="145"/>
      <c r="N243" s="119"/>
      <c r="V243" s="151">
        <f>G243</f>
        <v>0</v>
      </c>
    </row>
    <row r="244" spans="1:22" ht="21" thickBot="1" x14ac:dyDescent="0.3">
      <c r="A244" s="750"/>
      <c r="B244" s="147" t="s">
        <v>34</v>
      </c>
      <c r="C244" s="147" t="s">
        <v>35</v>
      </c>
      <c r="D244" s="147" t="s">
        <v>5600</v>
      </c>
      <c r="E244" s="840" t="s">
        <v>5601</v>
      </c>
      <c r="F244" s="840"/>
      <c r="G244" s="730"/>
      <c r="H244" s="731"/>
      <c r="I244" s="732"/>
      <c r="J244" s="149" t="s">
        <v>5630</v>
      </c>
      <c r="K244" s="82"/>
      <c r="L244" s="82"/>
      <c r="M244" s="150"/>
      <c r="N244" s="119"/>
      <c r="V244" s="151"/>
    </row>
    <row r="245" spans="1:22" ht="13.8" thickBot="1" x14ac:dyDescent="0.3">
      <c r="A245" s="842"/>
      <c r="B245" s="152"/>
      <c r="C245" s="152"/>
      <c r="D245" s="153"/>
      <c r="E245" s="154" t="s">
        <v>5605</v>
      </c>
      <c r="F245" s="155"/>
      <c r="G245" s="712"/>
      <c r="H245" s="713"/>
      <c r="I245" s="714"/>
      <c r="J245" s="149" t="s">
        <v>5631</v>
      </c>
      <c r="K245" s="82"/>
      <c r="L245" s="82"/>
      <c r="M245" s="150"/>
      <c r="N245" s="119"/>
      <c r="V245" s="151"/>
    </row>
    <row r="246" spans="1:22" ht="21.6" thickTop="1" thickBot="1" x14ac:dyDescent="0.3">
      <c r="A246" s="834">
        <f t="shared" ref="A246" si="54">A242+1</f>
        <v>58</v>
      </c>
      <c r="B246" s="137" t="s">
        <v>22</v>
      </c>
      <c r="C246" s="137" t="s">
        <v>23</v>
      </c>
      <c r="D246" s="137" t="s">
        <v>5593</v>
      </c>
      <c r="E246" s="837" t="s">
        <v>5594</v>
      </c>
      <c r="F246" s="837"/>
      <c r="G246" s="837" t="s">
        <v>17</v>
      </c>
      <c r="H246" s="771"/>
      <c r="I246" s="43"/>
      <c r="J246" s="138" t="s">
        <v>5608</v>
      </c>
      <c r="K246" s="139"/>
      <c r="L246" s="139"/>
      <c r="M246" s="140"/>
      <c r="N246" s="119"/>
      <c r="V246" s="151"/>
    </row>
    <row r="247" spans="1:22" ht="13.8" thickBot="1" x14ac:dyDescent="0.3">
      <c r="A247" s="750"/>
      <c r="B247" s="142"/>
      <c r="C247" s="142"/>
      <c r="D247" s="143"/>
      <c r="E247" s="142"/>
      <c r="F247" s="142"/>
      <c r="G247" s="726"/>
      <c r="H247" s="838"/>
      <c r="I247" s="839"/>
      <c r="J247" s="78" t="s">
        <v>5608</v>
      </c>
      <c r="K247" s="78"/>
      <c r="L247" s="78"/>
      <c r="M247" s="145"/>
      <c r="N247" s="119"/>
      <c r="V247" s="151">
        <f>G247</f>
        <v>0</v>
      </c>
    </row>
    <row r="248" spans="1:22" ht="21" thickBot="1" x14ac:dyDescent="0.3">
      <c r="A248" s="750"/>
      <c r="B248" s="147" t="s">
        <v>34</v>
      </c>
      <c r="C248" s="147" t="s">
        <v>35</v>
      </c>
      <c r="D248" s="147" t="s">
        <v>5600</v>
      </c>
      <c r="E248" s="840" t="s">
        <v>5601</v>
      </c>
      <c r="F248" s="840"/>
      <c r="G248" s="730"/>
      <c r="H248" s="731"/>
      <c r="I248" s="732"/>
      <c r="J248" s="149" t="s">
        <v>5630</v>
      </c>
      <c r="K248" s="82"/>
      <c r="L248" s="82"/>
      <c r="M248" s="150"/>
      <c r="N248" s="119"/>
      <c r="V248" s="151"/>
    </row>
    <row r="249" spans="1:22" ht="13.8" thickBot="1" x14ac:dyDescent="0.3">
      <c r="A249" s="842"/>
      <c r="B249" s="152"/>
      <c r="C249" s="152"/>
      <c r="D249" s="153"/>
      <c r="E249" s="154" t="s">
        <v>5605</v>
      </c>
      <c r="F249" s="155"/>
      <c r="G249" s="712"/>
      <c r="H249" s="713"/>
      <c r="I249" s="714"/>
      <c r="J249" s="149" t="s">
        <v>5631</v>
      </c>
      <c r="K249" s="82"/>
      <c r="L249" s="82"/>
      <c r="M249" s="150"/>
      <c r="N249" s="119"/>
      <c r="V249" s="151"/>
    </row>
    <row r="250" spans="1:22" ht="21.6" thickTop="1" thickBot="1" x14ac:dyDescent="0.3">
      <c r="A250" s="834">
        <f t="shared" ref="A250" si="55">A246+1</f>
        <v>59</v>
      </c>
      <c r="B250" s="137" t="s">
        <v>22</v>
      </c>
      <c r="C250" s="137" t="s">
        <v>23</v>
      </c>
      <c r="D250" s="137" t="s">
        <v>5593</v>
      </c>
      <c r="E250" s="837" t="s">
        <v>5594</v>
      </c>
      <c r="F250" s="837"/>
      <c r="G250" s="837" t="s">
        <v>17</v>
      </c>
      <c r="H250" s="771"/>
      <c r="I250" s="43"/>
      <c r="J250" s="138" t="s">
        <v>5608</v>
      </c>
      <c r="K250" s="139"/>
      <c r="L250" s="139"/>
      <c r="M250" s="140"/>
      <c r="N250" s="119"/>
      <c r="V250" s="151"/>
    </row>
    <row r="251" spans="1:22" ht="13.8" thickBot="1" x14ac:dyDescent="0.3">
      <c r="A251" s="750"/>
      <c r="B251" s="142"/>
      <c r="C251" s="142"/>
      <c r="D251" s="143"/>
      <c r="E251" s="142"/>
      <c r="F251" s="142"/>
      <c r="G251" s="726"/>
      <c r="H251" s="838"/>
      <c r="I251" s="839"/>
      <c r="J251" s="78" t="s">
        <v>5608</v>
      </c>
      <c r="K251" s="78"/>
      <c r="L251" s="78"/>
      <c r="M251" s="145"/>
      <c r="N251" s="119"/>
      <c r="V251" s="151">
        <f>G251</f>
        <v>0</v>
      </c>
    </row>
    <row r="252" spans="1:22" ht="21" thickBot="1" x14ac:dyDescent="0.3">
      <c r="A252" s="750"/>
      <c r="B252" s="147" t="s">
        <v>34</v>
      </c>
      <c r="C252" s="147" t="s">
        <v>35</v>
      </c>
      <c r="D252" s="147" t="s">
        <v>5600</v>
      </c>
      <c r="E252" s="840" t="s">
        <v>5601</v>
      </c>
      <c r="F252" s="840"/>
      <c r="G252" s="730"/>
      <c r="H252" s="731"/>
      <c r="I252" s="732"/>
      <c r="J252" s="149" t="s">
        <v>5630</v>
      </c>
      <c r="K252" s="82"/>
      <c r="L252" s="82"/>
      <c r="M252" s="150"/>
      <c r="N252" s="119"/>
      <c r="V252" s="151"/>
    </row>
    <row r="253" spans="1:22" ht="13.8" thickBot="1" x14ac:dyDescent="0.3">
      <c r="A253" s="842"/>
      <c r="B253" s="152"/>
      <c r="C253" s="152"/>
      <c r="D253" s="153"/>
      <c r="E253" s="154" t="s">
        <v>5605</v>
      </c>
      <c r="F253" s="155"/>
      <c r="G253" s="712"/>
      <c r="H253" s="713"/>
      <c r="I253" s="714"/>
      <c r="J253" s="149" t="s">
        <v>5631</v>
      </c>
      <c r="K253" s="82"/>
      <c r="L253" s="82"/>
      <c r="M253" s="150"/>
      <c r="N253" s="119"/>
      <c r="V253" s="151"/>
    </row>
    <row r="254" spans="1:22" ht="21.6" thickTop="1" thickBot="1" x14ac:dyDescent="0.3">
      <c r="A254" s="834">
        <f t="shared" ref="A254" si="56">A250+1</f>
        <v>60</v>
      </c>
      <c r="B254" s="137" t="s">
        <v>22</v>
      </c>
      <c r="C254" s="137" t="s">
        <v>23</v>
      </c>
      <c r="D254" s="137" t="s">
        <v>5593</v>
      </c>
      <c r="E254" s="837" t="s">
        <v>5594</v>
      </c>
      <c r="F254" s="837"/>
      <c r="G254" s="837" t="s">
        <v>17</v>
      </c>
      <c r="H254" s="771"/>
      <c r="I254" s="43"/>
      <c r="J254" s="138" t="s">
        <v>5608</v>
      </c>
      <c r="K254" s="139"/>
      <c r="L254" s="139"/>
      <c r="M254" s="140"/>
      <c r="N254" s="119"/>
      <c r="V254" s="151"/>
    </row>
    <row r="255" spans="1:22" ht="13.8" thickBot="1" x14ac:dyDescent="0.3">
      <c r="A255" s="750"/>
      <c r="B255" s="142"/>
      <c r="C255" s="142"/>
      <c r="D255" s="143"/>
      <c r="E255" s="142"/>
      <c r="F255" s="142"/>
      <c r="G255" s="726"/>
      <c r="H255" s="838"/>
      <c r="I255" s="839"/>
      <c r="J255" s="78" t="s">
        <v>5608</v>
      </c>
      <c r="K255" s="78"/>
      <c r="L255" s="78"/>
      <c r="M255" s="145"/>
      <c r="N255" s="119"/>
      <c r="V255" s="151">
        <f>G255</f>
        <v>0</v>
      </c>
    </row>
    <row r="256" spans="1:22" ht="21" thickBot="1" x14ac:dyDescent="0.3">
      <c r="A256" s="750"/>
      <c r="B256" s="147" t="s">
        <v>34</v>
      </c>
      <c r="C256" s="147" t="s">
        <v>35</v>
      </c>
      <c r="D256" s="147" t="s">
        <v>5600</v>
      </c>
      <c r="E256" s="840" t="s">
        <v>5601</v>
      </c>
      <c r="F256" s="840"/>
      <c r="G256" s="730"/>
      <c r="H256" s="731"/>
      <c r="I256" s="732"/>
      <c r="J256" s="149" t="s">
        <v>5630</v>
      </c>
      <c r="K256" s="82"/>
      <c r="L256" s="82"/>
      <c r="M256" s="150"/>
      <c r="N256" s="119"/>
      <c r="V256" s="151"/>
    </row>
    <row r="257" spans="1:22" ht="13.8" thickBot="1" x14ac:dyDescent="0.3">
      <c r="A257" s="842"/>
      <c r="B257" s="152"/>
      <c r="C257" s="152"/>
      <c r="D257" s="153"/>
      <c r="E257" s="154" t="s">
        <v>5605</v>
      </c>
      <c r="F257" s="155"/>
      <c r="G257" s="712"/>
      <c r="H257" s="713"/>
      <c r="I257" s="714"/>
      <c r="J257" s="149" t="s">
        <v>5631</v>
      </c>
      <c r="K257" s="82"/>
      <c r="L257" s="82"/>
      <c r="M257" s="150"/>
      <c r="N257" s="119"/>
      <c r="V257" s="151"/>
    </row>
    <row r="258" spans="1:22" ht="21.6" thickTop="1" thickBot="1" x14ac:dyDescent="0.3">
      <c r="A258" s="834">
        <f t="shared" ref="A258" si="57">A254+1</f>
        <v>61</v>
      </c>
      <c r="B258" s="137" t="s">
        <v>22</v>
      </c>
      <c r="C258" s="137" t="s">
        <v>23</v>
      </c>
      <c r="D258" s="137" t="s">
        <v>5593</v>
      </c>
      <c r="E258" s="837" t="s">
        <v>5594</v>
      </c>
      <c r="F258" s="837"/>
      <c r="G258" s="837" t="s">
        <v>17</v>
      </c>
      <c r="H258" s="771"/>
      <c r="I258" s="43"/>
      <c r="J258" s="138" t="s">
        <v>5608</v>
      </c>
      <c r="K258" s="139"/>
      <c r="L258" s="139"/>
      <c r="M258" s="140"/>
      <c r="N258" s="119"/>
      <c r="V258" s="151"/>
    </row>
    <row r="259" spans="1:22" ht="13.8" thickBot="1" x14ac:dyDescent="0.3">
      <c r="A259" s="750"/>
      <c r="B259" s="142"/>
      <c r="C259" s="142"/>
      <c r="D259" s="143"/>
      <c r="E259" s="142"/>
      <c r="F259" s="142"/>
      <c r="G259" s="726"/>
      <c r="H259" s="838"/>
      <c r="I259" s="839"/>
      <c r="J259" s="78" t="s">
        <v>5608</v>
      </c>
      <c r="K259" s="78"/>
      <c r="L259" s="78"/>
      <c r="M259" s="145"/>
      <c r="N259" s="119"/>
      <c r="V259" s="151">
        <f>G259</f>
        <v>0</v>
      </c>
    </row>
    <row r="260" spans="1:22" ht="21" thickBot="1" x14ac:dyDescent="0.3">
      <c r="A260" s="750"/>
      <c r="B260" s="147" t="s">
        <v>34</v>
      </c>
      <c r="C260" s="147" t="s">
        <v>35</v>
      </c>
      <c r="D260" s="147" t="s">
        <v>5600</v>
      </c>
      <c r="E260" s="840" t="s">
        <v>5601</v>
      </c>
      <c r="F260" s="840"/>
      <c r="G260" s="730"/>
      <c r="H260" s="731"/>
      <c r="I260" s="732"/>
      <c r="J260" s="149" t="s">
        <v>5630</v>
      </c>
      <c r="K260" s="82"/>
      <c r="L260" s="82"/>
      <c r="M260" s="150"/>
      <c r="N260" s="119"/>
      <c r="V260" s="151"/>
    </row>
    <row r="261" spans="1:22" ht="13.8" thickBot="1" x14ac:dyDescent="0.3">
      <c r="A261" s="842"/>
      <c r="B261" s="152"/>
      <c r="C261" s="152"/>
      <c r="D261" s="153"/>
      <c r="E261" s="154" t="s">
        <v>5605</v>
      </c>
      <c r="F261" s="155"/>
      <c r="G261" s="712"/>
      <c r="H261" s="713"/>
      <c r="I261" s="714"/>
      <c r="J261" s="149" t="s">
        <v>5631</v>
      </c>
      <c r="K261" s="82"/>
      <c r="L261" s="82"/>
      <c r="M261" s="150"/>
      <c r="N261" s="119"/>
      <c r="V261" s="151"/>
    </row>
    <row r="262" spans="1:22" ht="21.6" thickTop="1" thickBot="1" x14ac:dyDescent="0.3">
      <c r="A262" s="834">
        <f t="shared" ref="A262" si="58">A258+1</f>
        <v>62</v>
      </c>
      <c r="B262" s="137" t="s">
        <v>22</v>
      </c>
      <c r="C262" s="137" t="s">
        <v>23</v>
      </c>
      <c r="D262" s="137" t="s">
        <v>5593</v>
      </c>
      <c r="E262" s="837" t="s">
        <v>5594</v>
      </c>
      <c r="F262" s="837"/>
      <c r="G262" s="837" t="s">
        <v>17</v>
      </c>
      <c r="H262" s="771"/>
      <c r="I262" s="43"/>
      <c r="J262" s="138" t="s">
        <v>5608</v>
      </c>
      <c r="K262" s="139"/>
      <c r="L262" s="139"/>
      <c r="M262" s="140"/>
      <c r="N262" s="119"/>
      <c r="V262" s="151"/>
    </row>
    <row r="263" spans="1:22" ht="13.8" thickBot="1" x14ac:dyDescent="0.3">
      <c r="A263" s="750"/>
      <c r="B263" s="142"/>
      <c r="C263" s="142"/>
      <c r="D263" s="143"/>
      <c r="E263" s="142"/>
      <c r="F263" s="142"/>
      <c r="G263" s="726"/>
      <c r="H263" s="838"/>
      <c r="I263" s="839"/>
      <c r="J263" s="78" t="s">
        <v>5608</v>
      </c>
      <c r="K263" s="78"/>
      <c r="L263" s="78"/>
      <c r="M263" s="145"/>
      <c r="N263" s="119"/>
      <c r="V263" s="151">
        <f>G263</f>
        <v>0</v>
      </c>
    </row>
    <row r="264" spans="1:22" ht="21" thickBot="1" x14ac:dyDescent="0.3">
      <c r="A264" s="750"/>
      <c r="B264" s="147" t="s">
        <v>34</v>
      </c>
      <c r="C264" s="147" t="s">
        <v>35</v>
      </c>
      <c r="D264" s="147" t="s">
        <v>5600</v>
      </c>
      <c r="E264" s="840" t="s">
        <v>5601</v>
      </c>
      <c r="F264" s="840"/>
      <c r="G264" s="730"/>
      <c r="H264" s="731"/>
      <c r="I264" s="732"/>
      <c r="J264" s="149" t="s">
        <v>5630</v>
      </c>
      <c r="K264" s="82"/>
      <c r="L264" s="82"/>
      <c r="M264" s="150"/>
      <c r="N264" s="119"/>
      <c r="V264" s="151"/>
    </row>
    <row r="265" spans="1:22" ht="13.8" thickBot="1" x14ac:dyDescent="0.3">
      <c r="A265" s="842"/>
      <c r="B265" s="152"/>
      <c r="C265" s="152"/>
      <c r="D265" s="153"/>
      <c r="E265" s="154" t="s">
        <v>5605</v>
      </c>
      <c r="F265" s="155"/>
      <c r="G265" s="712"/>
      <c r="H265" s="713"/>
      <c r="I265" s="714"/>
      <c r="J265" s="149" t="s">
        <v>5631</v>
      </c>
      <c r="K265" s="82"/>
      <c r="L265" s="82"/>
      <c r="M265" s="150"/>
      <c r="N265" s="119"/>
      <c r="V265" s="151"/>
    </row>
    <row r="266" spans="1:22" ht="21.6" thickTop="1" thickBot="1" x14ac:dyDescent="0.3">
      <c r="A266" s="834">
        <f t="shared" ref="A266" si="59">A262+1</f>
        <v>63</v>
      </c>
      <c r="B266" s="137" t="s">
        <v>22</v>
      </c>
      <c r="C266" s="137" t="s">
        <v>23</v>
      </c>
      <c r="D266" s="137" t="s">
        <v>5593</v>
      </c>
      <c r="E266" s="837" t="s">
        <v>5594</v>
      </c>
      <c r="F266" s="837"/>
      <c r="G266" s="837" t="s">
        <v>17</v>
      </c>
      <c r="H266" s="771"/>
      <c r="I266" s="43"/>
      <c r="J266" s="138" t="s">
        <v>5608</v>
      </c>
      <c r="K266" s="139"/>
      <c r="L266" s="139"/>
      <c r="M266" s="140"/>
      <c r="N266" s="119"/>
      <c r="V266" s="151"/>
    </row>
    <row r="267" spans="1:22" ht="13.8" thickBot="1" x14ac:dyDescent="0.3">
      <c r="A267" s="750"/>
      <c r="B267" s="142"/>
      <c r="C267" s="142"/>
      <c r="D267" s="143"/>
      <c r="E267" s="142"/>
      <c r="F267" s="142"/>
      <c r="G267" s="726"/>
      <c r="H267" s="838"/>
      <c r="I267" s="839"/>
      <c r="J267" s="78" t="s">
        <v>5608</v>
      </c>
      <c r="K267" s="78"/>
      <c r="L267" s="78"/>
      <c r="M267" s="145"/>
      <c r="N267" s="119"/>
      <c r="V267" s="151">
        <f>G267</f>
        <v>0</v>
      </c>
    </row>
    <row r="268" spans="1:22" ht="21" thickBot="1" x14ac:dyDescent="0.3">
      <c r="A268" s="750"/>
      <c r="B268" s="147" t="s">
        <v>34</v>
      </c>
      <c r="C268" s="147" t="s">
        <v>35</v>
      </c>
      <c r="D268" s="147" t="s">
        <v>5600</v>
      </c>
      <c r="E268" s="840" t="s">
        <v>5601</v>
      </c>
      <c r="F268" s="840"/>
      <c r="G268" s="730"/>
      <c r="H268" s="731"/>
      <c r="I268" s="732"/>
      <c r="J268" s="149" t="s">
        <v>5630</v>
      </c>
      <c r="K268" s="82"/>
      <c r="L268" s="82"/>
      <c r="M268" s="150"/>
      <c r="N268" s="119"/>
      <c r="V268" s="151"/>
    </row>
    <row r="269" spans="1:22" ht="13.8" thickBot="1" x14ac:dyDescent="0.3">
      <c r="A269" s="842"/>
      <c r="B269" s="152"/>
      <c r="C269" s="152"/>
      <c r="D269" s="153"/>
      <c r="E269" s="154" t="s">
        <v>5605</v>
      </c>
      <c r="F269" s="155"/>
      <c r="G269" s="712"/>
      <c r="H269" s="713"/>
      <c r="I269" s="714"/>
      <c r="J269" s="149" t="s">
        <v>5631</v>
      </c>
      <c r="K269" s="82"/>
      <c r="L269" s="82"/>
      <c r="M269" s="150"/>
      <c r="N269" s="119"/>
      <c r="V269" s="151"/>
    </row>
    <row r="270" spans="1:22" ht="21.6" thickTop="1" thickBot="1" x14ac:dyDescent="0.3">
      <c r="A270" s="834">
        <f t="shared" ref="A270" si="60">A266+1</f>
        <v>64</v>
      </c>
      <c r="B270" s="137" t="s">
        <v>22</v>
      </c>
      <c r="C270" s="137" t="s">
        <v>23</v>
      </c>
      <c r="D270" s="137" t="s">
        <v>5593</v>
      </c>
      <c r="E270" s="837" t="s">
        <v>5594</v>
      </c>
      <c r="F270" s="837"/>
      <c r="G270" s="837" t="s">
        <v>17</v>
      </c>
      <c r="H270" s="771"/>
      <c r="I270" s="43"/>
      <c r="J270" s="138" t="s">
        <v>5608</v>
      </c>
      <c r="K270" s="139"/>
      <c r="L270" s="139"/>
      <c r="M270" s="140"/>
      <c r="N270" s="119"/>
      <c r="V270" s="151"/>
    </row>
    <row r="271" spans="1:22" ht="13.8" thickBot="1" x14ac:dyDescent="0.3">
      <c r="A271" s="750"/>
      <c r="B271" s="142"/>
      <c r="C271" s="142"/>
      <c r="D271" s="143"/>
      <c r="E271" s="142"/>
      <c r="F271" s="142"/>
      <c r="G271" s="726"/>
      <c r="H271" s="838"/>
      <c r="I271" s="839"/>
      <c r="J271" s="78" t="s">
        <v>5608</v>
      </c>
      <c r="K271" s="78"/>
      <c r="L271" s="78"/>
      <c r="M271" s="145"/>
      <c r="N271" s="119"/>
      <c r="V271" s="151">
        <f>G271</f>
        <v>0</v>
      </c>
    </row>
    <row r="272" spans="1:22" ht="21" thickBot="1" x14ac:dyDescent="0.3">
      <c r="A272" s="750"/>
      <c r="B272" s="147" t="s">
        <v>34</v>
      </c>
      <c r="C272" s="147" t="s">
        <v>35</v>
      </c>
      <c r="D272" s="147" t="s">
        <v>5600</v>
      </c>
      <c r="E272" s="840" t="s">
        <v>5601</v>
      </c>
      <c r="F272" s="840"/>
      <c r="G272" s="730"/>
      <c r="H272" s="731"/>
      <c r="I272" s="732"/>
      <c r="J272" s="149" t="s">
        <v>5630</v>
      </c>
      <c r="K272" s="82"/>
      <c r="L272" s="82"/>
      <c r="M272" s="150"/>
      <c r="N272" s="119"/>
      <c r="V272" s="151"/>
    </row>
    <row r="273" spans="1:22" ht="13.8" thickBot="1" x14ac:dyDescent="0.3">
      <c r="A273" s="842"/>
      <c r="B273" s="152"/>
      <c r="C273" s="152"/>
      <c r="D273" s="153"/>
      <c r="E273" s="154" t="s">
        <v>5605</v>
      </c>
      <c r="F273" s="155"/>
      <c r="G273" s="712"/>
      <c r="H273" s="713"/>
      <c r="I273" s="714"/>
      <c r="J273" s="149" t="s">
        <v>5631</v>
      </c>
      <c r="K273" s="82"/>
      <c r="L273" s="82"/>
      <c r="M273" s="150"/>
      <c r="N273" s="119"/>
      <c r="V273" s="151"/>
    </row>
    <row r="274" spans="1:22" ht="21.6" thickTop="1" thickBot="1" x14ac:dyDescent="0.3">
      <c r="A274" s="834">
        <f t="shared" ref="A274" si="61">A270+1</f>
        <v>65</v>
      </c>
      <c r="B274" s="137" t="s">
        <v>22</v>
      </c>
      <c r="C274" s="137" t="s">
        <v>23</v>
      </c>
      <c r="D274" s="137" t="s">
        <v>5593</v>
      </c>
      <c r="E274" s="837" t="s">
        <v>5594</v>
      </c>
      <c r="F274" s="837"/>
      <c r="G274" s="837" t="s">
        <v>17</v>
      </c>
      <c r="H274" s="771"/>
      <c r="I274" s="43"/>
      <c r="J274" s="138" t="s">
        <v>5608</v>
      </c>
      <c r="K274" s="139"/>
      <c r="L274" s="139"/>
      <c r="M274" s="140"/>
      <c r="N274" s="119"/>
      <c r="V274" s="151"/>
    </row>
    <row r="275" spans="1:22" ht="13.8" thickBot="1" x14ac:dyDescent="0.3">
      <c r="A275" s="750"/>
      <c r="B275" s="142"/>
      <c r="C275" s="142"/>
      <c r="D275" s="143"/>
      <c r="E275" s="142"/>
      <c r="F275" s="142"/>
      <c r="G275" s="726"/>
      <c r="H275" s="838"/>
      <c r="I275" s="839"/>
      <c r="J275" s="78" t="s">
        <v>5608</v>
      </c>
      <c r="K275" s="78"/>
      <c r="L275" s="78"/>
      <c r="M275" s="145"/>
      <c r="N275" s="119"/>
      <c r="V275" s="151">
        <f>G275</f>
        <v>0</v>
      </c>
    </row>
    <row r="276" spans="1:22" ht="21" thickBot="1" x14ac:dyDescent="0.3">
      <c r="A276" s="750"/>
      <c r="B276" s="147" t="s">
        <v>34</v>
      </c>
      <c r="C276" s="147" t="s">
        <v>35</v>
      </c>
      <c r="D276" s="147" t="s">
        <v>5600</v>
      </c>
      <c r="E276" s="840" t="s">
        <v>5601</v>
      </c>
      <c r="F276" s="840"/>
      <c r="G276" s="730"/>
      <c r="H276" s="731"/>
      <c r="I276" s="732"/>
      <c r="J276" s="149" t="s">
        <v>5630</v>
      </c>
      <c r="K276" s="82"/>
      <c r="L276" s="82"/>
      <c r="M276" s="150"/>
      <c r="N276" s="119"/>
      <c r="V276" s="151"/>
    </row>
    <row r="277" spans="1:22" ht="13.8" thickBot="1" x14ac:dyDescent="0.3">
      <c r="A277" s="842"/>
      <c r="B277" s="152"/>
      <c r="C277" s="152"/>
      <c r="D277" s="153"/>
      <c r="E277" s="154" t="s">
        <v>5605</v>
      </c>
      <c r="F277" s="155"/>
      <c r="G277" s="712"/>
      <c r="H277" s="713"/>
      <c r="I277" s="714"/>
      <c r="J277" s="149" t="s">
        <v>5631</v>
      </c>
      <c r="K277" s="82"/>
      <c r="L277" s="82"/>
      <c r="M277" s="150"/>
      <c r="N277" s="119"/>
      <c r="V277" s="151"/>
    </row>
    <row r="278" spans="1:22" ht="21.6" thickTop="1" thickBot="1" x14ac:dyDescent="0.3">
      <c r="A278" s="834">
        <f t="shared" ref="A278" si="62">A274+1</f>
        <v>66</v>
      </c>
      <c r="B278" s="137" t="s">
        <v>22</v>
      </c>
      <c r="C278" s="137" t="s">
        <v>23</v>
      </c>
      <c r="D278" s="137" t="s">
        <v>5593</v>
      </c>
      <c r="E278" s="837" t="s">
        <v>5594</v>
      </c>
      <c r="F278" s="837"/>
      <c r="G278" s="837" t="s">
        <v>17</v>
      </c>
      <c r="H278" s="771"/>
      <c r="I278" s="43"/>
      <c r="J278" s="138" t="s">
        <v>5608</v>
      </c>
      <c r="K278" s="139"/>
      <c r="L278" s="139"/>
      <c r="M278" s="140"/>
      <c r="N278" s="119"/>
      <c r="V278" s="151"/>
    </row>
    <row r="279" spans="1:22" ht="13.8" thickBot="1" x14ac:dyDescent="0.3">
      <c r="A279" s="750"/>
      <c r="B279" s="142"/>
      <c r="C279" s="142"/>
      <c r="D279" s="143"/>
      <c r="E279" s="142"/>
      <c r="F279" s="142"/>
      <c r="G279" s="726"/>
      <c r="H279" s="838"/>
      <c r="I279" s="839"/>
      <c r="J279" s="78" t="s">
        <v>5608</v>
      </c>
      <c r="K279" s="78"/>
      <c r="L279" s="78"/>
      <c r="M279" s="145"/>
      <c r="N279" s="119"/>
      <c r="V279" s="151">
        <f>G279</f>
        <v>0</v>
      </c>
    </row>
    <row r="280" spans="1:22" ht="21" thickBot="1" x14ac:dyDescent="0.3">
      <c r="A280" s="750"/>
      <c r="B280" s="147" t="s">
        <v>34</v>
      </c>
      <c r="C280" s="147" t="s">
        <v>35</v>
      </c>
      <c r="D280" s="147" t="s">
        <v>5600</v>
      </c>
      <c r="E280" s="840" t="s">
        <v>5601</v>
      </c>
      <c r="F280" s="840"/>
      <c r="G280" s="730"/>
      <c r="H280" s="731"/>
      <c r="I280" s="732"/>
      <c r="J280" s="149" t="s">
        <v>5630</v>
      </c>
      <c r="K280" s="82"/>
      <c r="L280" s="82"/>
      <c r="M280" s="150"/>
      <c r="N280" s="119"/>
      <c r="V280" s="151"/>
    </row>
    <row r="281" spans="1:22" ht="13.8" thickBot="1" x14ac:dyDescent="0.3">
      <c r="A281" s="842"/>
      <c r="B281" s="152"/>
      <c r="C281" s="152"/>
      <c r="D281" s="153"/>
      <c r="E281" s="154" t="s">
        <v>5605</v>
      </c>
      <c r="F281" s="155"/>
      <c r="G281" s="712"/>
      <c r="H281" s="713"/>
      <c r="I281" s="714"/>
      <c r="J281" s="149" t="s">
        <v>5631</v>
      </c>
      <c r="K281" s="82"/>
      <c r="L281" s="82"/>
      <c r="M281" s="150"/>
      <c r="N281" s="119"/>
      <c r="V281" s="151"/>
    </row>
    <row r="282" spans="1:22" ht="21.6" thickTop="1" thickBot="1" x14ac:dyDescent="0.3">
      <c r="A282" s="834">
        <f t="shared" ref="A282" si="63">A278+1</f>
        <v>67</v>
      </c>
      <c r="B282" s="137" t="s">
        <v>22</v>
      </c>
      <c r="C282" s="137" t="s">
        <v>23</v>
      </c>
      <c r="D282" s="137" t="s">
        <v>5593</v>
      </c>
      <c r="E282" s="837" t="s">
        <v>5594</v>
      </c>
      <c r="F282" s="837"/>
      <c r="G282" s="837" t="s">
        <v>17</v>
      </c>
      <c r="H282" s="771"/>
      <c r="I282" s="43"/>
      <c r="J282" s="138" t="s">
        <v>5608</v>
      </c>
      <c r="K282" s="139"/>
      <c r="L282" s="139"/>
      <c r="M282" s="140"/>
      <c r="N282" s="119"/>
      <c r="V282" s="151"/>
    </row>
    <row r="283" spans="1:22" ht="13.8" thickBot="1" x14ac:dyDescent="0.3">
      <c r="A283" s="750"/>
      <c r="B283" s="142"/>
      <c r="C283" s="142"/>
      <c r="D283" s="143"/>
      <c r="E283" s="142"/>
      <c r="F283" s="142"/>
      <c r="G283" s="726"/>
      <c r="H283" s="838"/>
      <c r="I283" s="839"/>
      <c r="J283" s="78" t="s">
        <v>5608</v>
      </c>
      <c r="K283" s="78"/>
      <c r="L283" s="78"/>
      <c r="M283" s="145"/>
      <c r="N283" s="119"/>
      <c r="V283" s="151">
        <f>G283</f>
        <v>0</v>
      </c>
    </row>
    <row r="284" spans="1:22" ht="21" thickBot="1" x14ac:dyDescent="0.3">
      <c r="A284" s="750"/>
      <c r="B284" s="147" t="s">
        <v>34</v>
      </c>
      <c r="C284" s="147" t="s">
        <v>35</v>
      </c>
      <c r="D284" s="147" t="s">
        <v>5600</v>
      </c>
      <c r="E284" s="840" t="s">
        <v>5601</v>
      </c>
      <c r="F284" s="840"/>
      <c r="G284" s="730"/>
      <c r="H284" s="731"/>
      <c r="I284" s="732"/>
      <c r="J284" s="149" t="s">
        <v>5630</v>
      </c>
      <c r="K284" s="82"/>
      <c r="L284" s="82"/>
      <c r="M284" s="150"/>
      <c r="N284" s="119"/>
      <c r="V284" s="151"/>
    </row>
    <row r="285" spans="1:22" ht="13.8" thickBot="1" x14ac:dyDescent="0.3">
      <c r="A285" s="842"/>
      <c r="B285" s="152"/>
      <c r="C285" s="152"/>
      <c r="D285" s="153"/>
      <c r="E285" s="154" t="s">
        <v>5605</v>
      </c>
      <c r="F285" s="155"/>
      <c r="G285" s="712"/>
      <c r="H285" s="713"/>
      <c r="I285" s="714"/>
      <c r="J285" s="149" t="s">
        <v>5631</v>
      </c>
      <c r="K285" s="82"/>
      <c r="L285" s="82"/>
      <c r="M285" s="150"/>
      <c r="N285" s="119"/>
      <c r="V285" s="151"/>
    </row>
    <row r="286" spans="1:22" ht="21.6" thickTop="1" thickBot="1" x14ac:dyDescent="0.3">
      <c r="A286" s="834">
        <f t="shared" ref="A286" si="64">A282+1</f>
        <v>68</v>
      </c>
      <c r="B286" s="137" t="s">
        <v>22</v>
      </c>
      <c r="C286" s="137" t="s">
        <v>23</v>
      </c>
      <c r="D286" s="137" t="s">
        <v>5593</v>
      </c>
      <c r="E286" s="837" t="s">
        <v>5594</v>
      </c>
      <c r="F286" s="837"/>
      <c r="G286" s="837" t="s">
        <v>17</v>
      </c>
      <c r="H286" s="771"/>
      <c r="I286" s="43"/>
      <c r="J286" s="138" t="s">
        <v>5608</v>
      </c>
      <c r="K286" s="139"/>
      <c r="L286" s="139"/>
      <c r="M286" s="140"/>
      <c r="N286" s="119"/>
      <c r="V286" s="151"/>
    </row>
    <row r="287" spans="1:22" ht="13.8" thickBot="1" x14ac:dyDescent="0.3">
      <c r="A287" s="750"/>
      <c r="B287" s="142"/>
      <c r="C287" s="142"/>
      <c r="D287" s="143"/>
      <c r="E287" s="142"/>
      <c r="F287" s="142"/>
      <c r="G287" s="726"/>
      <c r="H287" s="838"/>
      <c r="I287" s="839"/>
      <c r="J287" s="78" t="s">
        <v>5608</v>
      </c>
      <c r="K287" s="78"/>
      <c r="L287" s="78"/>
      <c r="M287" s="145"/>
      <c r="N287" s="119"/>
      <c r="V287" s="151">
        <f>G287</f>
        <v>0</v>
      </c>
    </row>
    <row r="288" spans="1:22" ht="21" thickBot="1" x14ac:dyDescent="0.3">
      <c r="A288" s="750"/>
      <c r="B288" s="147" t="s">
        <v>34</v>
      </c>
      <c r="C288" s="147" t="s">
        <v>35</v>
      </c>
      <c r="D288" s="147" t="s">
        <v>5600</v>
      </c>
      <c r="E288" s="840" t="s">
        <v>5601</v>
      </c>
      <c r="F288" s="840"/>
      <c r="G288" s="730"/>
      <c r="H288" s="731"/>
      <c r="I288" s="732"/>
      <c r="J288" s="149" t="s">
        <v>5630</v>
      </c>
      <c r="K288" s="82"/>
      <c r="L288" s="82"/>
      <c r="M288" s="150"/>
      <c r="N288" s="119"/>
      <c r="V288" s="151"/>
    </row>
    <row r="289" spans="1:22" ht="13.8" thickBot="1" x14ac:dyDescent="0.3">
      <c r="A289" s="842"/>
      <c r="B289" s="152"/>
      <c r="C289" s="152"/>
      <c r="D289" s="153"/>
      <c r="E289" s="154" t="s">
        <v>5605</v>
      </c>
      <c r="F289" s="155"/>
      <c r="G289" s="712"/>
      <c r="H289" s="713"/>
      <c r="I289" s="714"/>
      <c r="J289" s="149" t="s">
        <v>5631</v>
      </c>
      <c r="K289" s="82"/>
      <c r="L289" s="82"/>
      <c r="M289" s="150"/>
      <c r="N289" s="119"/>
      <c r="V289" s="151"/>
    </row>
    <row r="290" spans="1:22" ht="21.6" thickTop="1" thickBot="1" x14ac:dyDescent="0.3">
      <c r="A290" s="834">
        <f t="shared" ref="A290" si="65">A286+1</f>
        <v>69</v>
      </c>
      <c r="B290" s="137" t="s">
        <v>22</v>
      </c>
      <c r="C290" s="137" t="s">
        <v>23</v>
      </c>
      <c r="D290" s="137" t="s">
        <v>5593</v>
      </c>
      <c r="E290" s="837" t="s">
        <v>5594</v>
      </c>
      <c r="F290" s="837"/>
      <c r="G290" s="837" t="s">
        <v>17</v>
      </c>
      <c r="H290" s="771"/>
      <c r="I290" s="43"/>
      <c r="J290" s="138" t="s">
        <v>5608</v>
      </c>
      <c r="K290" s="139"/>
      <c r="L290" s="139"/>
      <c r="M290" s="140"/>
      <c r="N290" s="119"/>
      <c r="V290" s="151"/>
    </row>
    <row r="291" spans="1:22" ht="13.8" thickBot="1" x14ac:dyDescent="0.3">
      <c r="A291" s="750"/>
      <c r="B291" s="142"/>
      <c r="C291" s="142"/>
      <c r="D291" s="143"/>
      <c r="E291" s="142"/>
      <c r="F291" s="142"/>
      <c r="G291" s="726"/>
      <c r="H291" s="838"/>
      <c r="I291" s="839"/>
      <c r="J291" s="78" t="s">
        <v>5608</v>
      </c>
      <c r="K291" s="78"/>
      <c r="L291" s="78"/>
      <c r="M291" s="145"/>
      <c r="N291" s="119"/>
      <c r="V291" s="151">
        <f>G291</f>
        <v>0</v>
      </c>
    </row>
    <row r="292" spans="1:22" ht="21" thickBot="1" x14ac:dyDescent="0.3">
      <c r="A292" s="750"/>
      <c r="B292" s="147" t="s">
        <v>34</v>
      </c>
      <c r="C292" s="147" t="s">
        <v>35</v>
      </c>
      <c r="D292" s="147" t="s">
        <v>5600</v>
      </c>
      <c r="E292" s="840" t="s">
        <v>5601</v>
      </c>
      <c r="F292" s="840"/>
      <c r="G292" s="730"/>
      <c r="H292" s="731"/>
      <c r="I292" s="732"/>
      <c r="J292" s="149" t="s">
        <v>5630</v>
      </c>
      <c r="K292" s="82"/>
      <c r="L292" s="82"/>
      <c r="M292" s="150"/>
      <c r="N292" s="119"/>
      <c r="V292" s="151"/>
    </row>
    <row r="293" spans="1:22" ht="13.8" thickBot="1" x14ac:dyDescent="0.3">
      <c r="A293" s="842"/>
      <c r="B293" s="152"/>
      <c r="C293" s="152"/>
      <c r="D293" s="153"/>
      <c r="E293" s="154" t="s">
        <v>5605</v>
      </c>
      <c r="F293" s="155"/>
      <c r="G293" s="712"/>
      <c r="H293" s="713"/>
      <c r="I293" s="714"/>
      <c r="J293" s="149" t="s">
        <v>5631</v>
      </c>
      <c r="K293" s="82"/>
      <c r="L293" s="82"/>
      <c r="M293" s="150"/>
      <c r="N293" s="119"/>
      <c r="V293" s="151"/>
    </row>
    <row r="294" spans="1:22" ht="21.6" thickTop="1" thickBot="1" x14ac:dyDescent="0.3">
      <c r="A294" s="834">
        <f t="shared" ref="A294" si="66">A290+1</f>
        <v>70</v>
      </c>
      <c r="B294" s="137" t="s">
        <v>22</v>
      </c>
      <c r="C294" s="137" t="s">
        <v>23</v>
      </c>
      <c r="D294" s="137" t="s">
        <v>5593</v>
      </c>
      <c r="E294" s="837" t="s">
        <v>5594</v>
      </c>
      <c r="F294" s="837"/>
      <c r="G294" s="837" t="s">
        <v>17</v>
      </c>
      <c r="H294" s="771"/>
      <c r="I294" s="43"/>
      <c r="J294" s="138" t="s">
        <v>5608</v>
      </c>
      <c r="K294" s="139"/>
      <c r="L294" s="139"/>
      <c r="M294" s="140"/>
      <c r="N294" s="119"/>
      <c r="V294" s="151"/>
    </row>
    <row r="295" spans="1:22" ht="13.8" thickBot="1" x14ac:dyDescent="0.3">
      <c r="A295" s="750"/>
      <c r="B295" s="142"/>
      <c r="C295" s="142"/>
      <c r="D295" s="143"/>
      <c r="E295" s="142"/>
      <c r="F295" s="142"/>
      <c r="G295" s="726"/>
      <c r="H295" s="838"/>
      <c r="I295" s="839"/>
      <c r="J295" s="78" t="s">
        <v>5608</v>
      </c>
      <c r="K295" s="78"/>
      <c r="L295" s="78"/>
      <c r="M295" s="145"/>
      <c r="N295" s="119"/>
      <c r="V295" s="151">
        <f>G295</f>
        <v>0</v>
      </c>
    </row>
    <row r="296" spans="1:22" ht="21" thickBot="1" x14ac:dyDescent="0.3">
      <c r="A296" s="750"/>
      <c r="B296" s="147" t="s">
        <v>34</v>
      </c>
      <c r="C296" s="147" t="s">
        <v>35</v>
      </c>
      <c r="D296" s="147" t="s">
        <v>5600</v>
      </c>
      <c r="E296" s="840" t="s">
        <v>5601</v>
      </c>
      <c r="F296" s="840"/>
      <c r="G296" s="730"/>
      <c r="H296" s="731"/>
      <c r="I296" s="732"/>
      <c r="J296" s="149" t="s">
        <v>5630</v>
      </c>
      <c r="K296" s="82"/>
      <c r="L296" s="82"/>
      <c r="M296" s="150"/>
      <c r="N296" s="119"/>
      <c r="V296" s="151"/>
    </row>
    <row r="297" spans="1:22" ht="13.8" thickBot="1" x14ac:dyDescent="0.3">
      <c r="A297" s="842"/>
      <c r="B297" s="152"/>
      <c r="C297" s="152"/>
      <c r="D297" s="153"/>
      <c r="E297" s="154" t="s">
        <v>5605</v>
      </c>
      <c r="F297" s="155"/>
      <c r="G297" s="712"/>
      <c r="H297" s="713"/>
      <c r="I297" s="714"/>
      <c r="J297" s="149" t="s">
        <v>5631</v>
      </c>
      <c r="K297" s="82"/>
      <c r="L297" s="82"/>
      <c r="M297" s="150"/>
      <c r="N297" s="119"/>
      <c r="V297" s="151"/>
    </row>
    <row r="298" spans="1:22" ht="21.6" thickTop="1" thickBot="1" x14ac:dyDescent="0.3">
      <c r="A298" s="834">
        <f t="shared" ref="A298" si="67">A294+1</f>
        <v>71</v>
      </c>
      <c r="B298" s="137" t="s">
        <v>22</v>
      </c>
      <c r="C298" s="137" t="s">
        <v>23</v>
      </c>
      <c r="D298" s="137" t="s">
        <v>5593</v>
      </c>
      <c r="E298" s="837" t="s">
        <v>5594</v>
      </c>
      <c r="F298" s="837"/>
      <c r="G298" s="837" t="s">
        <v>17</v>
      </c>
      <c r="H298" s="771"/>
      <c r="I298" s="43"/>
      <c r="J298" s="138" t="s">
        <v>5608</v>
      </c>
      <c r="K298" s="139"/>
      <c r="L298" s="139"/>
      <c r="M298" s="140"/>
      <c r="N298" s="119"/>
      <c r="V298" s="151"/>
    </row>
    <row r="299" spans="1:22" ht="13.8" thickBot="1" x14ac:dyDescent="0.3">
      <c r="A299" s="750"/>
      <c r="B299" s="142"/>
      <c r="C299" s="142"/>
      <c r="D299" s="143"/>
      <c r="E299" s="142"/>
      <c r="F299" s="142"/>
      <c r="G299" s="726"/>
      <c r="H299" s="838"/>
      <c r="I299" s="839"/>
      <c r="J299" s="78" t="s">
        <v>5608</v>
      </c>
      <c r="K299" s="78"/>
      <c r="L299" s="78"/>
      <c r="M299" s="145"/>
      <c r="N299" s="119"/>
      <c r="V299" s="151">
        <f>G299</f>
        <v>0</v>
      </c>
    </row>
    <row r="300" spans="1:22" ht="21" thickBot="1" x14ac:dyDescent="0.3">
      <c r="A300" s="750"/>
      <c r="B300" s="147" t="s">
        <v>34</v>
      </c>
      <c r="C300" s="147" t="s">
        <v>35</v>
      </c>
      <c r="D300" s="147" t="s">
        <v>5600</v>
      </c>
      <c r="E300" s="840" t="s">
        <v>5601</v>
      </c>
      <c r="F300" s="840"/>
      <c r="G300" s="730"/>
      <c r="H300" s="731"/>
      <c r="I300" s="732"/>
      <c r="J300" s="149" t="s">
        <v>5630</v>
      </c>
      <c r="K300" s="82"/>
      <c r="L300" s="82"/>
      <c r="M300" s="150"/>
      <c r="N300" s="119"/>
      <c r="V300" s="151"/>
    </row>
    <row r="301" spans="1:22" ht="13.8" thickBot="1" x14ac:dyDescent="0.3">
      <c r="A301" s="842"/>
      <c r="B301" s="152"/>
      <c r="C301" s="152"/>
      <c r="D301" s="153"/>
      <c r="E301" s="154" t="s">
        <v>5605</v>
      </c>
      <c r="F301" s="155"/>
      <c r="G301" s="712"/>
      <c r="H301" s="713"/>
      <c r="I301" s="714"/>
      <c r="J301" s="149" t="s">
        <v>5631</v>
      </c>
      <c r="K301" s="82"/>
      <c r="L301" s="82"/>
      <c r="M301" s="150"/>
      <c r="N301" s="119"/>
      <c r="V301" s="151"/>
    </row>
    <row r="302" spans="1:22" ht="21.6" thickTop="1" thickBot="1" x14ac:dyDescent="0.3">
      <c r="A302" s="834">
        <f t="shared" ref="A302" si="68">A298+1</f>
        <v>72</v>
      </c>
      <c r="B302" s="137" t="s">
        <v>22</v>
      </c>
      <c r="C302" s="137" t="s">
        <v>23</v>
      </c>
      <c r="D302" s="137" t="s">
        <v>5593</v>
      </c>
      <c r="E302" s="837" t="s">
        <v>5594</v>
      </c>
      <c r="F302" s="837"/>
      <c r="G302" s="837" t="s">
        <v>17</v>
      </c>
      <c r="H302" s="771"/>
      <c r="I302" s="43"/>
      <c r="J302" s="138" t="s">
        <v>5608</v>
      </c>
      <c r="K302" s="139"/>
      <c r="L302" s="139"/>
      <c r="M302" s="140"/>
      <c r="N302" s="119"/>
      <c r="V302" s="151"/>
    </row>
    <row r="303" spans="1:22" ht="13.8" thickBot="1" x14ac:dyDescent="0.3">
      <c r="A303" s="750"/>
      <c r="B303" s="142"/>
      <c r="C303" s="142"/>
      <c r="D303" s="143"/>
      <c r="E303" s="142"/>
      <c r="F303" s="142"/>
      <c r="G303" s="726"/>
      <c r="H303" s="838"/>
      <c r="I303" s="839"/>
      <c r="J303" s="78" t="s">
        <v>5608</v>
      </c>
      <c r="K303" s="78"/>
      <c r="L303" s="78"/>
      <c r="M303" s="145"/>
      <c r="N303" s="119"/>
      <c r="V303" s="151">
        <f>G303</f>
        <v>0</v>
      </c>
    </row>
    <row r="304" spans="1:22" ht="21" thickBot="1" x14ac:dyDescent="0.3">
      <c r="A304" s="750"/>
      <c r="B304" s="147" t="s">
        <v>34</v>
      </c>
      <c r="C304" s="147" t="s">
        <v>35</v>
      </c>
      <c r="D304" s="147" t="s">
        <v>5600</v>
      </c>
      <c r="E304" s="840" t="s">
        <v>5601</v>
      </c>
      <c r="F304" s="840"/>
      <c r="G304" s="730"/>
      <c r="H304" s="731"/>
      <c r="I304" s="732"/>
      <c r="J304" s="149" t="s">
        <v>5630</v>
      </c>
      <c r="K304" s="82"/>
      <c r="L304" s="82"/>
      <c r="M304" s="150"/>
      <c r="N304" s="119"/>
      <c r="V304" s="151"/>
    </row>
    <row r="305" spans="1:22" ht="13.8" thickBot="1" x14ac:dyDescent="0.3">
      <c r="A305" s="842"/>
      <c r="B305" s="152"/>
      <c r="C305" s="152"/>
      <c r="D305" s="153"/>
      <c r="E305" s="154" t="s">
        <v>5605</v>
      </c>
      <c r="F305" s="155"/>
      <c r="G305" s="712"/>
      <c r="H305" s="713"/>
      <c r="I305" s="714"/>
      <c r="J305" s="149" t="s">
        <v>5631</v>
      </c>
      <c r="K305" s="82"/>
      <c r="L305" s="82"/>
      <c r="M305" s="150"/>
      <c r="N305" s="119"/>
      <c r="V305" s="151"/>
    </row>
    <row r="306" spans="1:22" ht="21.6" thickTop="1" thickBot="1" x14ac:dyDescent="0.3">
      <c r="A306" s="834">
        <f t="shared" ref="A306" si="69">A302+1</f>
        <v>73</v>
      </c>
      <c r="B306" s="137" t="s">
        <v>22</v>
      </c>
      <c r="C306" s="137" t="s">
        <v>23</v>
      </c>
      <c r="D306" s="137" t="s">
        <v>5593</v>
      </c>
      <c r="E306" s="837" t="s">
        <v>5594</v>
      </c>
      <c r="F306" s="837"/>
      <c r="G306" s="837" t="s">
        <v>17</v>
      </c>
      <c r="H306" s="771"/>
      <c r="I306" s="43"/>
      <c r="J306" s="138" t="s">
        <v>5608</v>
      </c>
      <c r="K306" s="139"/>
      <c r="L306" s="139"/>
      <c r="M306" s="140"/>
      <c r="N306" s="119"/>
      <c r="V306" s="151"/>
    </row>
    <row r="307" spans="1:22" ht="13.8" thickBot="1" x14ac:dyDescent="0.3">
      <c r="A307" s="750"/>
      <c r="B307" s="142"/>
      <c r="C307" s="142"/>
      <c r="D307" s="143"/>
      <c r="E307" s="142"/>
      <c r="F307" s="142"/>
      <c r="G307" s="726"/>
      <c r="H307" s="838"/>
      <c r="I307" s="839"/>
      <c r="J307" s="78" t="s">
        <v>5608</v>
      </c>
      <c r="K307" s="78"/>
      <c r="L307" s="78"/>
      <c r="M307" s="145"/>
      <c r="N307" s="119"/>
      <c r="V307" s="151">
        <f>G307</f>
        <v>0</v>
      </c>
    </row>
    <row r="308" spans="1:22" ht="21" thickBot="1" x14ac:dyDescent="0.3">
      <c r="A308" s="750"/>
      <c r="B308" s="147" t="s">
        <v>34</v>
      </c>
      <c r="C308" s="147" t="s">
        <v>35</v>
      </c>
      <c r="D308" s="147" t="s">
        <v>5600</v>
      </c>
      <c r="E308" s="840" t="s">
        <v>5601</v>
      </c>
      <c r="F308" s="840"/>
      <c r="G308" s="730"/>
      <c r="H308" s="731"/>
      <c r="I308" s="732"/>
      <c r="J308" s="149" t="s">
        <v>5630</v>
      </c>
      <c r="K308" s="82"/>
      <c r="L308" s="82"/>
      <c r="M308" s="150"/>
      <c r="N308" s="119"/>
      <c r="V308" s="151"/>
    </row>
    <row r="309" spans="1:22" ht="13.8" thickBot="1" x14ac:dyDescent="0.3">
      <c r="A309" s="842"/>
      <c r="B309" s="152"/>
      <c r="C309" s="152"/>
      <c r="D309" s="153"/>
      <c r="E309" s="154" t="s">
        <v>5605</v>
      </c>
      <c r="F309" s="155"/>
      <c r="G309" s="712"/>
      <c r="H309" s="713"/>
      <c r="I309" s="714"/>
      <c r="J309" s="149" t="s">
        <v>5631</v>
      </c>
      <c r="K309" s="82"/>
      <c r="L309" s="82"/>
      <c r="M309" s="150"/>
      <c r="N309" s="119"/>
      <c r="V309" s="151"/>
    </row>
    <row r="310" spans="1:22" ht="21.6" thickTop="1" thickBot="1" x14ac:dyDescent="0.3">
      <c r="A310" s="834">
        <f t="shared" ref="A310" si="70">A306+1</f>
        <v>74</v>
      </c>
      <c r="B310" s="137" t="s">
        <v>22</v>
      </c>
      <c r="C310" s="137" t="s">
        <v>23</v>
      </c>
      <c r="D310" s="137" t="s">
        <v>5593</v>
      </c>
      <c r="E310" s="837" t="s">
        <v>5594</v>
      </c>
      <c r="F310" s="837"/>
      <c r="G310" s="837" t="s">
        <v>17</v>
      </c>
      <c r="H310" s="771"/>
      <c r="I310" s="43"/>
      <c r="J310" s="138" t="s">
        <v>5608</v>
      </c>
      <c r="K310" s="139"/>
      <c r="L310" s="139"/>
      <c r="M310" s="140"/>
      <c r="N310" s="119"/>
      <c r="V310" s="151"/>
    </row>
    <row r="311" spans="1:22" ht="13.8" thickBot="1" x14ac:dyDescent="0.3">
      <c r="A311" s="750"/>
      <c r="B311" s="142"/>
      <c r="C311" s="142"/>
      <c r="D311" s="143"/>
      <c r="E311" s="142"/>
      <c r="F311" s="142"/>
      <c r="G311" s="726"/>
      <c r="H311" s="838"/>
      <c r="I311" s="839"/>
      <c r="J311" s="78" t="s">
        <v>5608</v>
      </c>
      <c r="K311" s="78"/>
      <c r="L311" s="78"/>
      <c r="M311" s="145"/>
      <c r="N311" s="119"/>
      <c r="V311" s="151">
        <f>G311</f>
        <v>0</v>
      </c>
    </row>
    <row r="312" spans="1:22" ht="21" thickBot="1" x14ac:dyDescent="0.3">
      <c r="A312" s="750"/>
      <c r="B312" s="147" t="s">
        <v>34</v>
      </c>
      <c r="C312" s="147" t="s">
        <v>35</v>
      </c>
      <c r="D312" s="147" t="s">
        <v>5600</v>
      </c>
      <c r="E312" s="840" t="s">
        <v>5601</v>
      </c>
      <c r="F312" s="840"/>
      <c r="G312" s="730"/>
      <c r="H312" s="731"/>
      <c r="I312" s="732"/>
      <c r="J312" s="149" t="s">
        <v>5630</v>
      </c>
      <c r="K312" s="82"/>
      <c r="L312" s="82"/>
      <c r="M312" s="150"/>
      <c r="N312" s="119"/>
      <c r="V312" s="151"/>
    </row>
    <row r="313" spans="1:22" ht="13.8" thickBot="1" x14ac:dyDescent="0.3">
      <c r="A313" s="842"/>
      <c r="B313" s="152"/>
      <c r="C313" s="152"/>
      <c r="D313" s="153"/>
      <c r="E313" s="154" t="s">
        <v>5605</v>
      </c>
      <c r="F313" s="155"/>
      <c r="G313" s="712"/>
      <c r="H313" s="713"/>
      <c r="I313" s="714"/>
      <c r="J313" s="149" t="s">
        <v>5631</v>
      </c>
      <c r="K313" s="82"/>
      <c r="L313" s="82"/>
      <c r="M313" s="150"/>
      <c r="N313" s="119"/>
      <c r="V313" s="151"/>
    </row>
    <row r="314" spans="1:22" ht="21.6" thickTop="1" thickBot="1" x14ac:dyDescent="0.3">
      <c r="A314" s="834">
        <f t="shared" ref="A314" si="71">A310+1</f>
        <v>75</v>
      </c>
      <c r="B314" s="137" t="s">
        <v>22</v>
      </c>
      <c r="C314" s="137" t="s">
        <v>23</v>
      </c>
      <c r="D314" s="137" t="s">
        <v>5593</v>
      </c>
      <c r="E314" s="837" t="s">
        <v>5594</v>
      </c>
      <c r="F314" s="837"/>
      <c r="G314" s="837" t="s">
        <v>17</v>
      </c>
      <c r="H314" s="771"/>
      <c r="I314" s="43"/>
      <c r="J314" s="138" t="s">
        <v>5608</v>
      </c>
      <c r="K314" s="139"/>
      <c r="L314" s="139"/>
      <c r="M314" s="140"/>
      <c r="N314" s="119"/>
      <c r="V314" s="151"/>
    </row>
    <row r="315" spans="1:22" ht="13.8" thickBot="1" x14ac:dyDescent="0.3">
      <c r="A315" s="750"/>
      <c r="B315" s="142"/>
      <c r="C315" s="142"/>
      <c r="D315" s="143"/>
      <c r="E315" s="142"/>
      <c r="F315" s="142"/>
      <c r="G315" s="726"/>
      <c r="H315" s="838"/>
      <c r="I315" s="839"/>
      <c r="J315" s="78" t="s">
        <v>5608</v>
      </c>
      <c r="K315" s="78"/>
      <c r="L315" s="78"/>
      <c r="M315" s="145"/>
      <c r="N315" s="119"/>
      <c r="V315" s="151">
        <f>G315</f>
        <v>0</v>
      </c>
    </row>
    <row r="316" spans="1:22" ht="21" thickBot="1" x14ac:dyDescent="0.3">
      <c r="A316" s="750"/>
      <c r="B316" s="147" t="s">
        <v>34</v>
      </c>
      <c r="C316" s="147" t="s">
        <v>35</v>
      </c>
      <c r="D316" s="147" t="s">
        <v>5600</v>
      </c>
      <c r="E316" s="840" t="s">
        <v>5601</v>
      </c>
      <c r="F316" s="840"/>
      <c r="G316" s="730"/>
      <c r="H316" s="731"/>
      <c r="I316" s="732"/>
      <c r="J316" s="149" t="s">
        <v>5630</v>
      </c>
      <c r="K316" s="82"/>
      <c r="L316" s="82"/>
      <c r="M316" s="150"/>
      <c r="N316" s="119"/>
      <c r="V316" s="151"/>
    </row>
    <row r="317" spans="1:22" ht="13.8" thickBot="1" x14ac:dyDescent="0.3">
      <c r="A317" s="842"/>
      <c r="B317" s="152"/>
      <c r="C317" s="152"/>
      <c r="D317" s="153"/>
      <c r="E317" s="154" t="s">
        <v>5605</v>
      </c>
      <c r="F317" s="155"/>
      <c r="G317" s="712"/>
      <c r="H317" s="713"/>
      <c r="I317" s="714"/>
      <c r="J317" s="149" t="s">
        <v>5631</v>
      </c>
      <c r="K317" s="82"/>
      <c r="L317" s="82"/>
      <c r="M317" s="150"/>
      <c r="N317" s="119"/>
      <c r="V317" s="151"/>
    </row>
    <row r="318" spans="1:22" ht="21.6" thickTop="1" thickBot="1" x14ac:dyDescent="0.3">
      <c r="A318" s="834">
        <f t="shared" ref="A318" si="72">A314+1</f>
        <v>76</v>
      </c>
      <c r="B318" s="137" t="s">
        <v>22</v>
      </c>
      <c r="C318" s="137" t="s">
        <v>23</v>
      </c>
      <c r="D318" s="137" t="s">
        <v>5593</v>
      </c>
      <c r="E318" s="837" t="s">
        <v>5594</v>
      </c>
      <c r="F318" s="837"/>
      <c r="G318" s="837" t="s">
        <v>17</v>
      </c>
      <c r="H318" s="771"/>
      <c r="I318" s="43"/>
      <c r="J318" s="138" t="s">
        <v>5608</v>
      </c>
      <c r="K318" s="139"/>
      <c r="L318" s="139"/>
      <c r="M318" s="140"/>
      <c r="N318" s="119"/>
      <c r="V318" s="151"/>
    </row>
    <row r="319" spans="1:22" ht="13.8" thickBot="1" x14ac:dyDescent="0.3">
      <c r="A319" s="750"/>
      <c r="B319" s="142"/>
      <c r="C319" s="142"/>
      <c r="D319" s="143"/>
      <c r="E319" s="142"/>
      <c r="F319" s="142"/>
      <c r="G319" s="726"/>
      <c r="H319" s="838"/>
      <c r="I319" s="839"/>
      <c r="J319" s="78" t="s">
        <v>5608</v>
      </c>
      <c r="K319" s="78"/>
      <c r="L319" s="78"/>
      <c r="M319" s="145"/>
      <c r="N319" s="119"/>
      <c r="V319" s="151">
        <f>G319</f>
        <v>0</v>
      </c>
    </row>
    <row r="320" spans="1:22" ht="21" thickBot="1" x14ac:dyDescent="0.3">
      <c r="A320" s="750"/>
      <c r="B320" s="147" t="s">
        <v>34</v>
      </c>
      <c r="C320" s="147" t="s">
        <v>35</v>
      </c>
      <c r="D320" s="147" t="s">
        <v>5600</v>
      </c>
      <c r="E320" s="840" t="s">
        <v>5601</v>
      </c>
      <c r="F320" s="840"/>
      <c r="G320" s="730"/>
      <c r="H320" s="731"/>
      <c r="I320" s="732"/>
      <c r="J320" s="149" t="s">
        <v>5630</v>
      </c>
      <c r="K320" s="82"/>
      <c r="L320" s="82"/>
      <c r="M320" s="150"/>
      <c r="N320" s="119"/>
      <c r="V320" s="151"/>
    </row>
    <row r="321" spans="1:22" ht="13.8" thickBot="1" x14ac:dyDescent="0.3">
      <c r="A321" s="842"/>
      <c r="B321" s="152"/>
      <c r="C321" s="152"/>
      <c r="D321" s="153"/>
      <c r="E321" s="154" t="s">
        <v>5605</v>
      </c>
      <c r="F321" s="155"/>
      <c r="G321" s="712"/>
      <c r="H321" s="713"/>
      <c r="I321" s="714"/>
      <c r="J321" s="149" t="s">
        <v>5631</v>
      </c>
      <c r="K321" s="82"/>
      <c r="L321" s="82"/>
      <c r="M321" s="150"/>
      <c r="N321" s="119"/>
      <c r="V321" s="151"/>
    </row>
    <row r="322" spans="1:22" ht="21.6" thickTop="1" thickBot="1" x14ac:dyDescent="0.3">
      <c r="A322" s="834">
        <f t="shared" ref="A322" si="73">A318+1</f>
        <v>77</v>
      </c>
      <c r="B322" s="137" t="s">
        <v>22</v>
      </c>
      <c r="C322" s="137" t="s">
        <v>23</v>
      </c>
      <c r="D322" s="137" t="s">
        <v>5593</v>
      </c>
      <c r="E322" s="837" t="s">
        <v>5594</v>
      </c>
      <c r="F322" s="837"/>
      <c r="G322" s="837" t="s">
        <v>17</v>
      </c>
      <c r="H322" s="771"/>
      <c r="I322" s="43"/>
      <c r="J322" s="138" t="s">
        <v>5608</v>
      </c>
      <c r="K322" s="139"/>
      <c r="L322" s="139"/>
      <c r="M322" s="140"/>
      <c r="N322" s="119"/>
      <c r="V322" s="151"/>
    </row>
    <row r="323" spans="1:22" ht="13.8" thickBot="1" x14ac:dyDescent="0.3">
      <c r="A323" s="750"/>
      <c r="B323" s="142"/>
      <c r="C323" s="142"/>
      <c r="D323" s="143"/>
      <c r="E323" s="142"/>
      <c r="F323" s="142"/>
      <c r="G323" s="726"/>
      <c r="H323" s="838"/>
      <c r="I323" s="839"/>
      <c r="J323" s="78" t="s">
        <v>5608</v>
      </c>
      <c r="K323" s="78"/>
      <c r="L323" s="78"/>
      <c r="M323" s="145"/>
      <c r="N323" s="119"/>
      <c r="V323" s="151">
        <f>G323</f>
        <v>0</v>
      </c>
    </row>
    <row r="324" spans="1:22" ht="21" thickBot="1" x14ac:dyDescent="0.3">
      <c r="A324" s="750"/>
      <c r="B324" s="147" t="s">
        <v>34</v>
      </c>
      <c r="C324" s="147" t="s">
        <v>35</v>
      </c>
      <c r="D324" s="147" t="s">
        <v>5600</v>
      </c>
      <c r="E324" s="840" t="s">
        <v>5601</v>
      </c>
      <c r="F324" s="840"/>
      <c r="G324" s="730"/>
      <c r="H324" s="731"/>
      <c r="I324" s="732"/>
      <c r="J324" s="149" t="s">
        <v>5630</v>
      </c>
      <c r="K324" s="82"/>
      <c r="L324" s="82"/>
      <c r="M324" s="150"/>
      <c r="N324" s="119"/>
      <c r="V324" s="151"/>
    </row>
    <row r="325" spans="1:22" ht="13.8" thickBot="1" x14ac:dyDescent="0.3">
      <c r="A325" s="842"/>
      <c r="B325" s="152"/>
      <c r="C325" s="152"/>
      <c r="D325" s="153"/>
      <c r="E325" s="154" t="s">
        <v>5605</v>
      </c>
      <c r="F325" s="155"/>
      <c r="G325" s="712"/>
      <c r="H325" s="713"/>
      <c r="I325" s="714"/>
      <c r="J325" s="149" t="s">
        <v>5631</v>
      </c>
      <c r="K325" s="82"/>
      <c r="L325" s="82"/>
      <c r="M325" s="150"/>
      <c r="N325" s="119"/>
      <c r="V325" s="151"/>
    </row>
    <row r="326" spans="1:22" ht="21.6" thickTop="1" thickBot="1" x14ac:dyDescent="0.3">
      <c r="A326" s="834">
        <f t="shared" ref="A326" si="74">A322+1</f>
        <v>78</v>
      </c>
      <c r="B326" s="137" t="s">
        <v>22</v>
      </c>
      <c r="C326" s="137" t="s">
        <v>23</v>
      </c>
      <c r="D326" s="137" t="s">
        <v>5593</v>
      </c>
      <c r="E326" s="837" t="s">
        <v>5594</v>
      </c>
      <c r="F326" s="837"/>
      <c r="G326" s="837" t="s">
        <v>17</v>
      </c>
      <c r="H326" s="771"/>
      <c r="I326" s="43"/>
      <c r="J326" s="138" t="s">
        <v>5608</v>
      </c>
      <c r="K326" s="139"/>
      <c r="L326" s="139"/>
      <c r="M326" s="140"/>
      <c r="N326" s="119"/>
      <c r="V326" s="151"/>
    </row>
    <row r="327" spans="1:22" ht="13.8" thickBot="1" x14ac:dyDescent="0.3">
      <c r="A327" s="750"/>
      <c r="B327" s="142"/>
      <c r="C327" s="142"/>
      <c r="D327" s="143"/>
      <c r="E327" s="142"/>
      <c r="F327" s="142"/>
      <c r="G327" s="726"/>
      <c r="H327" s="838"/>
      <c r="I327" s="839"/>
      <c r="J327" s="78" t="s">
        <v>5608</v>
      </c>
      <c r="K327" s="78"/>
      <c r="L327" s="78"/>
      <c r="M327" s="145"/>
      <c r="N327" s="119"/>
      <c r="V327" s="151">
        <f>G327</f>
        <v>0</v>
      </c>
    </row>
    <row r="328" spans="1:22" ht="21" thickBot="1" x14ac:dyDescent="0.3">
      <c r="A328" s="750"/>
      <c r="B328" s="147" t="s">
        <v>34</v>
      </c>
      <c r="C328" s="147" t="s">
        <v>35</v>
      </c>
      <c r="D328" s="147" t="s">
        <v>5600</v>
      </c>
      <c r="E328" s="840" t="s">
        <v>5601</v>
      </c>
      <c r="F328" s="840"/>
      <c r="G328" s="730"/>
      <c r="H328" s="731"/>
      <c r="I328" s="732"/>
      <c r="J328" s="149" t="s">
        <v>5630</v>
      </c>
      <c r="K328" s="82"/>
      <c r="L328" s="82"/>
      <c r="M328" s="150"/>
      <c r="N328" s="119"/>
      <c r="V328" s="151"/>
    </row>
    <row r="329" spans="1:22" ht="13.8" thickBot="1" x14ac:dyDescent="0.3">
      <c r="A329" s="842"/>
      <c r="B329" s="152"/>
      <c r="C329" s="152"/>
      <c r="D329" s="153"/>
      <c r="E329" s="154" t="s">
        <v>5605</v>
      </c>
      <c r="F329" s="155"/>
      <c r="G329" s="712"/>
      <c r="H329" s="713"/>
      <c r="I329" s="714"/>
      <c r="J329" s="149" t="s">
        <v>5631</v>
      </c>
      <c r="K329" s="82"/>
      <c r="L329" s="82"/>
      <c r="M329" s="150"/>
      <c r="N329" s="119"/>
      <c r="V329" s="151"/>
    </row>
    <row r="330" spans="1:22" ht="21.6" thickTop="1" thickBot="1" x14ac:dyDescent="0.3">
      <c r="A330" s="834">
        <f t="shared" ref="A330" si="75">A326+1</f>
        <v>79</v>
      </c>
      <c r="B330" s="137" t="s">
        <v>22</v>
      </c>
      <c r="C330" s="137" t="s">
        <v>23</v>
      </c>
      <c r="D330" s="137" t="s">
        <v>5593</v>
      </c>
      <c r="E330" s="837" t="s">
        <v>5594</v>
      </c>
      <c r="F330" s="837"/>
      <c r="G330" s="837" t="s">
        <v>17</v>
      </c>
      <c r="H330" s="771"/>
      <c r="I330" s="43"/>
      <c r="J330" s="138" t="s">
        <v>5608</v>
      </c>
      <c r="K330" s="139"/>
      <c r="L330" s="139"/>
      <c r="M330" s="140"/>
      <c r="N330" s="119"/>
      <c r="V330" s="151"/>
    </row>
    <row r="331" spans="1:22" ht="13.8" thickBot="1" x14ac:dyDescent="0.3">
      <c r="A331" s="750"/>
      <c r="B331" s="142"/>
      <c r="C331" s="142"/>
      <c r="D331" s="143"/>
      <c r="E331" s="142"/>
      <c r="F331" s="142"/>
      <c r="G331" s="726"/>
      <c r="H331" s="838"/>
      <c r="I331" s="839"/>
      <c r="J331" s="78" t="s">
        <v>5608</v>
      </c>
      <c r="K331" s="78"/>
      <c r="L331" s="78"/>
      <c r="M331" s="145"/>
      <c r="N331" s="119"/>
      <c r="V331" s="151">
        <f>G331</f>
        <v>0</v>
      </c>
    </row>
    <row r="332" spans="1:22" ht="21" thickBot="1" x14ac:dyDescent="0.3">
      <c r="A332" s="750"/>
      <c r="B332" s="147" t="s">
        <v>34</v>
      </c>
      <c r="C332" s="147" t="s">
        <v>35</v>
      </c>
      <c r="D332" s="147" t="s">
        <v>5600</v>
      </c>
      <c r="E332" s="840" t="s">
        <v>5601</v>
      </c>
      <c r="F332" s="840"/>
      <c r="G332" s="730"/>
      <c r="H332" s="731"/>
      <c r="I332" s="732"/>
      <c r="J332" s="149" t="s">
        <v>5630</v>
      </c>
      <c r="K332" s="82"/>
      <c r="L332" s="82"/>
      <c r="M332" s="150"/>
      <c r="N332" s="119"/>
      <c r="V332" s="151"/>
    </row>
    <row r="333" spans="1:22" ht="13.8" thickBot="1" x14ac:dyDescent="0.3">
      <c r="A333" s="842"/>
      <c r="B333" s="152"/>
      <c r="C333" s="152"/>
      <c r="D333" s="153"/>
      <c r="E333" s="154" t="s">
        <v>5605</v>
      </c>
      <c r="F333" s="155"/>
      <c r="G333" s="712"/>
      <c r="H333" s="713"/>
      <c r="I333" s="714"/>
      <c r="J333" s="149" t="s">
        <v>5631</v>
      </c>
      <c r="K333" s="82"/>
      <c r="L333" s="82"/>
      <c r="M333" s="150"/>
      <c r="N333" s="119"/>
      <c r="V333" s="151"/>
    </row>
    <row r="334" spans="1:22" ht="21.6" thickTop="1" thickBot="1" x14ac:dyDescent="0.3">
      <c r="A334" s="834">
        <f t="shared" ref="A334" si="76">A330+1</f>
        <v>80</v>
      </c>
      <c r="B334" s="137" t="s">
        <v>22</v>
      </c>
      <c r="C334" s="137" t="s">
        <v>23</v>
      </c>
      <c r="D334" s="137" t="s">
        <v>5593</v>
      </c>
      <c r="E334" s="837" t="s">
        <v>5594</v>
      </c>
      <c r="F334" s="837"/>
      <c r="G334" s="837" t="s">
        <v>17</v>
      </c>
      <c r="H334" s="771"/>
      <c r="I334" s="43"/>
      <c r="J334" s="138" t="s">
        <v>5608</v>
      </c>
      <c r="K334" s="139"/>
      <c r="L334" s="139"/>
      <c r="M334" s="140"/>
      <c r="N334" s="119"/>
      <c r="V334" s="151"/>
    </row>
    <row r="335" spans="1:22" ht="13.8" thickBot="1" x14ac:dyDescent="0.3">
      <c r="A335" s="750"/>
      <c r="B335" s="142"/>
      <c r="C335" s="142"/>
      <c r="D335" s="143"/>
      <c r="E335" s="142"/>
      <c r="F335" s="142"/>
      <c r="G335" s="726"/>
      <c r="H335" s="838"/>
      <c r="I335" s="839"/>
      <c r="J335" s="78" t="s">
        <v>5608</v>
      </c>
      <c r="K335" s="78"/>
      <c r="L335" s="78"/>
      <c r="M335" s="145"/>
      <c r="N335" s="119"/>
      <c r="V335" s="151">
        <f>G335</f>
        <v>0</v>
      </c>
    </row>
    <row r="336" spans="1:22" ht="21" thickBot="1" x14ac:dyDescent="0.3">
      <c r="A336" s="750"/>
      <c r="B336" s="147" t="s">
        <v>34</v>
      </c>
      <c r="C336" s="147" t="s">
        <v>35</v>
      </c>
      <c r="D336" s="147" t="s">
        <v>5600</v>
      </c>
      <c r="E336" s="840" t="s">
        <v>5601</v>
      </c>
      <c r="F336" s="840"/>
      <c r="G336" s="730"/>
      <c r="H336" s="731"/>
      <c r="I336" s="732"/>
      <c r="J336" s="149" t="s">
        <v>5630</v>
      </c>
      <c r="K336" s="82"/>
      <c r="L336" s="82"/>
      <c r="M336" s="150"/>
      <c r="N336" s="119"/>
      <c r="V336" s="151"/>
    </row>
    <row r="337" spans="1:22" ht="13.8" thickBot="1" x14ac:dyDescent="0.3">
      <c r="A337" s="842"/>
      <c r="B337" s="152"/>
      <c r="C337" s="152"/>
      <c r="D337" s="153"/>
      <c r="E337" s="154" t="s">
        <v>5605</v>
      </c>
      <c r="F337" s="155"/>
      <c r="G337" s="712"/>
      <c r="H337" s="713"/>
      <c r="I337" s="714"/>
      <c r="J337" s="149" t="s">
        <v>5631</v>
      </c>
      <c r="K337" s="82"/>
      <c r="L337" s="82"/>
      <c r="M337" s="150"/>
      <c r="N337" s="119"/>
      <c r="V337" s="151"/>
    </row>
    <row r="338" spans="1:22" ht="21.6" thickTop="1" thickBot="1" x14ac:dyDescent="0.3">
      <c r="A338" s="834">
        <f t="shared" ref="A338" si="77">A334+1</f>
        <v>81</v>
      </c>
      <c r="B338" s="137" t="s">
        <v>22</v>
      </c>
      <c r="C338" s="137" t="s">
        <v>23</v>
      </c>
      <c r="D338" s="137" t="s">
        <v>5593</v>
      </c>
      <c r="E338" s="837" t="s">
        <v>5594</v>
      </c>
      <c r="F338" s="837"/>
      <c r="G338" s="837" t="s">
        <v>17</v>
      </c>
      <c r="H338" s="771"/>
      <c r="I338" s="43"/>
      <c r="J338" s="138" t="s">
        <v>5608</v>
      </c>
      <c r="K338" s="139"/>
      <c r="L338" s="139"/>
      <c r="M338" s="140"/>
      <c r="N338" s="119"/>
      <c r="V338" s="151"/>
    </row>
    <row r="339" spans="1:22" ht="13.8" thickBot="1" x14ac:dyDescent="0.3">
      <c r="A339" s="750"/>
      <c r="B339" s="142"/>
      <c r="C339" s="142"/>
      <c r="D339" s="143"/>
      <c r="E339" s="142"/>
      <c r="F339" s="142"/>
      <c r="G339" s="726"/>
      <c r="H339" s="838"/>
      <c r="I339" s="839"/>
      <c r="J339" s="78" t="s">
        <v>5608</v>
      </c>
      <c r="K339" s="78"/>
      <c r="L339" s="78"/>
      <c r="M339" s="145"/>
      <c r="N339" s="119"/>
      <c r="V339" s="151">
        <f>G339</f>
        <v>0</v>
      </c>
    </row>
    <row r="340" spans="1:22" ht="21" thickBot="1" x14ac:dyDescent="0.3">
      <c r="A340" s="750"/>
      <c r="B340" s="147" t="s">
        <v>34</v>
      </c>
      <c r="C340" s="147" t="s">
        <v>35</v>
      </c>
      <c r="D340" s="147" t="s">
        <v>5600</v>
      </c>
      <c r="E340" s="840" t="s">
        <v>5601</v>
      </c>
      <c r="F340" s="840"/>
      <c r="G340" s="730"/>
      <c r="H340" s="731"/>
      <c r="I340" s="732"/>
      <c r="J340" s="149" t="s">
        <v>5630</v>
      </c>
      <c r="K340" s="82"/>
      <c r="L340" s="82"/>
      <c r="M340" s="150"/>
      <c r="N340" s="119"/>
      <c r="V340" s="151"/>
    </row>
    <row r="341" spans="1:22" ht="13.8" thickBot="1" x14ac:dyDescent="0.3">
      <c r="A341" s="842"/>
      <c r="B341" s="152"/>
      <c r="C341" s="152"/>
      <c r="D341" s="153"/>
      <c r="E341" s="154" t="s">
        <v>5605</v>
      </c>
      <c r="F341" s="155"/>
      <c r="G341" s="712"/>
      <c r="H341" s="713"/>
      <c r="I341" s="714"/>
      <c r="J341" s="149" t="s">
        <v>5631</v>
      </c>
      <c r="K341" s="82"/>
      <c r="L341" s="82"/>
      <c r="M341" s="150"/>
      <c r="N341" s="119"/>
      <c r="V341" s="151"/>
    </row>
    <row r="342" spans="1:22" ht="21.6" thickTop="1" thickBot="1" x14ac:dyDescent="0.3">
      <c r="A342" s="834">
        <f t="shared" ref="A342" si="78">A338+1</f>
        <v>82</v>
      </c>
      <c r="B342" s="137" t="s">
        <v>22</v>
      </c>
      <c r="C342" s="137" t="s">
        <v>23</v>
      </c>
      <c r="D342" s="137" t="s">
        <v>5593</v>
      </c>
      <c r="E342" s="837" t="s">
        <v>5594</v>
      </c>
      <c r="F342" s="837"/>
      <c r="G342" s="837" t="s">
        <v>17</v>
      </c>
      <c r="H342" s="771"/>
      <c r="I342" s="43"/>
      <c r="J342" s="138" t="s">
        <v>5608</v>
      </c>
      <c r="K342" s="139"/>
      <c r="L342" s="139"/>
      <c r="M342" s="140"/>
      <c r="N342" s="119"/>
      <c r="V342" s="151"/>
    </row>
    <row r="343" spans="1:22" ht="13.8" thickBot="1" x14ac:dyDescent="0.3">
      <c r="A343" s="750"/>
      <c r="B343" s="142"/>
      <c r="C343" s="142"/>
      <c r="D343" s="143"/>
      <c r="E343" s="142"/>
      <c r="F343" s="142"/>
      <c r="G343" s="726"/>
      <c r="H343" s="838"/>
      <c r="I343" s="839"/>
      <c r="J343" s="78" t="s">
        <v>5608</v>
      </c>
      <c r="K343" s="78"/>
      <c r="L343" s="78"/>
      <c r="M343" s="145"/>
      <c r="N343" s="119"/>
      <c r="V343" s="151">
        <f>G343</f>
        <v>0</v>
      </c>
    </row>
    <row r="344" spans="1:22" ht="21" thickBot="1" x14ac:dyDescent="0.3">
      <c r="A344" s="750"/>
      <c r="B344" s="147" t="s">
        <v>34</v>
      </c>
      <c r="C344" s="147" t="s">
        <v>35</v>
      </c>
      <c r="D344" s="147" t="s">
        <v>5600</v>
      </c>
      <c r="E344" s="840" t="s">
        <v>5601</v>
      </c>
      <c r="F344" s="840"/>
      <c r="G344" s="730"/>
      <c r="H344" s="731"/>
      <c r="I344" s="732"/>
      <c r="J344" s="149" t="s">
        <v>5630</v>
      </c>
      <c r="K344" s="82"/>
      <c r="L344" s="82"/>
      <c r="M344" s="150"/>
      <c r="N344" s="119"/>
      <c r="V344" s="151"/>
    </row>
    <row r="345" spans="1:22" ht="13.8" thickBot="1" x14ac:dyDescent="0.3">
      <c r="A345" s="842"/>
      <c r="B345" s="152"/>
      <c r="C345" s="152"/>
      <c r="D345" s="153"/>
      <c r="E345" s="154" t="s">
        <v>5605</v>
      </c>
      <c r="F345" s="155"/>
      <c r="G345" s="712"/>
      <c r="H345" s="713"/>
      <c r="I345" s="714"/>
      <c r="J345" s="149" t="s">
        <v>5631</v>
      </c>
      <c r="K345" s="82"/>
      <c r="L345" s="82"/>
      <c r="M345" s="150"/>
      <c r="N345" s="119"/>
      <c r="V345" s="151"/>
    </row>
    <row r="346" spans="1:22" ht="21.6" thickTop="1" thickBot="1" x14ac:dyDescent="0.3">
      <c r="A346" s="834">
        <f t="shared" ref="A346" si="79">A342+1</f>
        <v>83</v>
      </c>
      <c r="B346" s="137" t="s">
        <v>22</v>
      </c>
      <c r="C346" s="137" t="s">
        <v>23</v>
      </c>
      <c r="D346" s="137" t="s">
        <v>5593</v>
      </c>
      <c r="E346" s="837" t="s">
        <v>5594</v>
      </c>
      <c r="F346" s="837"/>
      <c r="G346" s="837" t="s">
        <v>17</v>
      </c>
      <c r="H346" s="771"/>
      <c r="I346" s="43"/>
      <c r="J346" s="138" t="s">
        <v>5608</v>
      </c>
      <c r="K346" s="139"/>
      <c r="L346" s="139"/>
      <c r="M346" s="140"/>
      <c r="N346" s="119"/>
      <c r="V346" s="151"/>
    </row>
    <row r="347" spans="1:22" ht="13.8" thickBot="1" x14ac:dyDescent="0.3">
      <c r="A347" s="750"/>
      <c r="B347" s="142"/>
      <c r="C347" s="142"/>
      <c r="D347" s="143"/>
      <c r="E347" s="142"/>
      <c r="F347" s="142"/>
      <c r="G347" s="726"/>
      <c r="H347" s="838"/>
      <c r="I347" s="839"/>
      <c r="J347" s="78" t="s">
        <v>5608</v>
      </c>
      <c r="K347" s="78"/>
      <c r="L347" s="78"/>
      <c r="M347" s="145"/>
      <c r="N347" s="119"/>
      <c r="V347" s="151">
        <f>G347</f>
        <v>0</v>
      </c>
    </row>
    <row r="348" spans="1:22" ht="21" thickBot="1" x14ac:dyDescent="0.3">
      <c r="A348" s="750"/>
      <c r="B348" s="147" t="s">
        <v>34</v>
      </c>
      <c r="C348" s="147" t="s">
        <v>35</v>
      </c>
      <c r="D348" s="147" t="s">
        <v>5600</v>
      </c>
      <c r="E348" s="840" t="s">
        <v>5601</v>
      </c>
      <c r="F348" s="840"/>
      <c r="G348" s="730"/>
      <c r="H348" s="731"/>
      <c r="I348" s="732"/>
      <c r="J348" s="149" t="s">
        <v>5630</v>
      </c>
      <c r="K348" s="82"/>
      <c r="L348" s="82"/>
      <c r="M348" s="150"/>
      <c r="N348" s="119"/>
      <c r="V348" s="151"/>
    </row>
    <row r="349" spans="1:22" ht="13.8" thickBot="1" x14ac:dyDescent="0.3">
      <c r="A349" s="842"/>
      <c r="B349" s="152"/>
      <c r="C349" s="152"/>
      <c r="D349" s="153"/>
      <c r="E349" s="154" t="s">
        <v>5605</v>
      </c>
      <c r="F349" s="155"/>
      <c r="G349" s="712"/>
      <c r="H349" s="713"/>
      <c r="I349" s="714"/>
      <c r="J349" s="149" t="s">
        <v>5631</v>
      </c>
      <c r="K349" s="82"/>
      <c r="L349" s="82"/>
      <c r="M349" s="150"/>
      <c r="N349" s="119"/>
      <c r="V349" s="151"/>
    </row>
    <row r="350" spans="1:22" ht="21.6" thickTop="1" thickBot="1" x14ac:dyDescent="0.3">
      <c r="A350" s="834">
        <f t="shared" ref="A350" si="80">A346+1</f>
        <v>84</v>
      </c>
      <c r="B350" s="137" t="s">
        <v>22</v>
      </c>
      <c r="C350" s="137" t="s">
        <v>23</v>
      </c>
      <c r="D350" s="137" t="s">
        <v>5593</v>
      </c>
      <c r="E350" s="837" t="s">
        <v>5594</v>
      </c>
      <c r="F350" s="837"/>
      <c r="G350" s="837" t="s">
        <v>17</v>
      </c>
      <c r="H350" s="771"/>
      <c r="I350" s="43"/>
      <c r="J350" s="138" t="s">
        <v>5608</v>
      </c>
      <c r="K350" s="139"/>
      <c r="L350" s="139"/>
      <c r="M350" s="140"/>
      <c r="N350" s="119"/>
      <c r="V350" s="151"/>
    </row>
    <row r="351" spans="1:22" ht="13.8" thickBot="1" x14ac:dyDescent="0.3">
      <c r="A351" s="750"/>
      <c r="B351" s="142"/>
      <c r="C351" s="142"/>
      <c r="D351" s="143"/>
      <c r="E351" s="142"/>
      <c r="F351" s="142"/>
      <c r="G351" s="726"/>
      <c r="H351" s="838"/>
      <c r="I351" s="839"/>
      <c r="J351" s="78" t="s">
        <v>5608</v>
      </c>
      <c r="K351" s="78"/>
      <c r="L351" s="78"/>
      <c r="M351" s="145"/>
      <c r="N351" s="119"/>
      <c r="V351" s="151">
        <f>G351</f>
        <v>0</v>
      </c>
    </row>
    <row r="352" spans="1:22" ht="21" thickBot="1" x14ac:dyDescent="0.3">
      <c r="A352" s="750"/>
      <c r="B352" s="147" t="s">
        <v>34</v>
      </c>
      <c r="C352" s="147" t="s">
        <v>35</v>
      </c>
      <c r="D352" s="147" t="s">
        <v>5600</v>
      </c>
      <c r="E352" s="840" t="s">
        <v>5601</v>
      </c>
      <c r="F352" s="840"/>
      <c r="G352" s="730"/>
      <c r="H352" s="731"/>
      <c r="I352" s="732"/>
      <c r="J352" s="149" t="s">
        <v>5630</v>
      </c>
      <c r="K352" s="82"/>
      <c r="L352" s="82"/>
      <c r="M352" s="150"/>
      <c r="N352" s="119"/>
      <c r="V352" s="151"/>
    </row>
    <row r="353" spans="1:22" ht="13.8" thickBot="1" x14ac:dyDescent="0.3">
      <c r="A353" s="842"/>
      <c r="B353" s="152"/>
      <c r="C353" s="152"/>
      <c r="D353" s="153"/>
      <c r="E353" s="154" t="s">
        <v>5605</v>
      </c>
      <c r="F353" s="155"/>
      <c r="G353" s="712"/>
      <c r="H353" s="713"/>
      <c r="I353" s="714"/>
      <c r="J353" s="149" t="s">
        <v>5631</v>
      </c>
      <c r="K353" s="82"/>
      <c r="L353" s="82"/>
      <c r="M353" s="150"/>
      <c r="N353" s="119"/>
      <c r="V353" s="151"/>
    </row>
    <row r="354" spans="1:22" ht="21.6" thickTop="1" thickBot="1" x14ac:dyDescent="0.3">
      <c r="A354" s="834">
        <f t="shared" ref="A354" si="81">A350+1</f>
        <v>85</v>
      </c>
      <c r="B354" s="137" t="s">
        <v>22</v>
      </c>
      <c r="C354" s="137" t="s">
        <v>23</v>
      </c>
      <c r="D354" s="137" t="s">
        <v>5593</v>
      </c>
      <c r="E354" s="837" t="s">
        <v>5594</v>
      </c>
      <c r="F354" s="837"/>
      <c r="G354" s="837" t="s">
        <v>17</v>
      </c>
      <c r="H354" s="771"/>
      <c r="I354" s="43"/>
      <c r="J354" s="138" t="s">
        <v>5608</v>
      </c>
      <c r="K354" s="139"/>
      <c r="L354" s="139"/>
      <c r="M354" s="140"/>
      <c r="N354" s="119"/>
      <c r="V354" s="151"/>
    </row>
    <row r="355" spans="1:22" ht="13.8" thickBot="1" x14ac:dyDescent="0.3">
      <c r="A355" s="750"/>
      <c r="B355" s="142"/>
      <c r="C355" s="142"/>
      <c r="D355" s="143"/>
      <c r="E355" s="142"/>
      <c r="F355" s="142"/>
      <c r="G355" s="726"/>
      <c r="H355" s="838"/>
      <c r="I355" s="839"/>
      <c r="J355" s="78" t="s">
        <v>5608</v>
      </c>
      <c r="K355" s="78"/>
      <c r="L355" s="78"/>
      <c r="M355" s="145"/>
      <c r="N355" s="119"/>
      <c r="V355" s="151">
        <f>G355</f>
        <v>0</v>
      </c>
    </row>
    <row r="356" spans="1:22" ht="21" thickBot="1" x14ac:dyDescent="0.3">
      <c r="A356" s="750"/>
      <c r="B356" s="147" t="s">
        <v>34</v>
      </c>
      <c r="C356" s="147" t="s">
        <v>35</v>
      </c>
      <c r="D356" s="147" t="s">
        <v>5600</v>
      </c>
      <c r="E356" s="840" t="s">
        <v>5601</v>
      </c>
      <c r="F356" s="840"/>
      <c r="G356" s="730"/>
      <c r="H356" s="731"/>
      <c r="I356" s="732"/>
      <c r="J356" s="149" t="s">
        <v>5630</v>
      </c>
      <c r="K356" s="82"/>
      <c r="L356" s="82"/>
      <c r="M356" s="150"/>
      <c r="N356" s="119"/>
      <c r="V356" s="151"/>
    </row>
    <row r="357" spans="1:22" ht="13.8" thickBot="1" x14ac:dyDescent="0.3">
      <c r="A357" s="842"/>
      <c r="B357" s="152"/>
      <c r="C357" s="152"/>
      <c r="D357" s="153"/>
      <c r="E357" s="154" t="s">
        <v>5605</v>
      </c>
      <c r="F357" s="155"/>
      <c r="G357" s="712"/>
      <c r="H357" s="713"/>
      <c r="I357" s="714"/>
      <c r="J357" s="149" t="s">
        <v>5631</v>
      </c>
      <c r="K357" s="82"/>
      <c r="L357" s="82"/>
      <c r="M357" s="150"/>
      <c r="N357" s="119"/>
      <c r="V357" s="151"/>
    </row>
    <row r="358" spans="1:22" ht="21.6" thickTop="1" thickBot="1" x14ac:dyDescent="0.3">
      <c r="A358" s="834">
        <f t="shared" ref="A358" si="82">A354+1</f>
        <v>86</v>
      </c>
      <c r="B358" s="137" t="s">
        <v>22</v>
      </c>
      <c r="C358" s="137" t="s">
        <v>23</v>
      </c>
      <c r="D358" s="137" t="s">
        <v>5593</v>
      </c>
      <c r="E358" s="837" t="s">
        <v>5594</v>
      </c>
      <c r="F358" s="837"/>
      <c r="G358" s="837" t="s">
        <v>17</v>
      </c>
      <c r="H358" s="771"/>
      <c r="I358" s="43"/>
      <c r="J358" s="138" t="s">
        <v>5608</v>
      </c>
      <c r="K358" s="139"/>
      <c r="L358" s="139"/>
      <c r="M358" s="140"/>
      <c r="N358" s="119"/>
      <c r="V358" s="151"/>
    </row>
    <row r="359" spans="1:22" ht="13.8" thickBot="1" x14ac:dyDescent="0.3">
      <c r="A359" s="750"/>
      <c r="B359" s="142"/>
      <c r="C359" s="142"/>
      <c r="D359" s="143"/>
      <c r="E359" s="142"/>
      <c r="F359" s="142"/>
      <c r="G359" s="726"/>
      <c r="H359" s="838"/>
      <c r="I359" s="839"/>
      <c r="J359" s="78" t="s">
        <v>5608</v>
      </c>
      <c r="K359" s="78"/>
      <c r="L359" s="78"/>
      <c r="M359" s="145"/>
      <c r="N359" s="119"/>
      <c r="V359" s="151">
        <f>G359</f>
        <v>0</v>
      </c>
    </row>
    <row r="360" spans="1:22" ht="21" thickBot="1" x14ac:dyDescent="0.3">
      <c r="A360" s="750"/>
      <c r="B360" s="147" t="s">
        <v>34</v>
      </c>
      <c r="C360" s="147" t="s">
        <v>35</v>
      </c>
      <c r="D360" s="147" t="s">
        <v>5600</v>
      </c>
      <c r="E360" s="840" t="s">
        <v>5601</v>
      </c>
      <c r="F360" s="840"/>
      <c r="G360" s="730"/>
      <c r="H360" s="731"/>
      <c r="I360" s="732"/>
      <c r="J360" s="149" t="s">
        <v>5630</v>
      </c>
      <c r="K360" s="82"/>
      <c r="L360" s="82"/>
      <c r="M360" s="150"/>
      <c r="N360" s="119"/>
      <c r="V360" s="151"/>
    </row>
    <row r="361" spans="1:22" ht="13.8" thickBot="1" x14ac:dyDescent="0.3">
      <c r="A361" s="842"/>
      <c r="B361" s="152"/>
      <c r="C361" s="152"/>
      <c r="D361" s="153"/>
      <c r="E361" s="154" t="s">
        <v>5605</v>
      </c>
      <c r="F361" s="155"/>
      <c r="G361" s="712"/>
      <c r="H361" s="713"/>
      <c r="I361" s="714"/>
      <c r="J361" s="149" t="s">
        <v>5631</v>
      </c>
      <c r="K361" s="82"/>
      <c r="L361" s="82"/>
      <c r="M361" s="150"/>
      <c r="N361" s="119"/>
      <c r="V361" s="151"/>
    </row>
    <row r="362" spans="1:22" ht="21.6" thickTop="1" thickBot="1" x14ac:dyDescent="0.3">
      <c r="A362" s="834">
        <f t="shared" ref="A362" si="83">A358+1</f>
        <v>87</v>
      </c>
      <c r="B362" s="137" t="s">
        <v>22</v>
      </c>
      <c r="C362" s="137" t="s">
        <v>23</v>
      </c>
      <c r="D362" s="137" t="s">
        <v>5593</v>
      </c>
      <c r="E362" s="837" t="s">
        <v>5594</v>
      </c>
      <c r="F362" s="837"/>
      <c r="G362" s="837" t="s">
        <v>17</v>
      </c>
      <c r="H362" s="771"/>
      <c r="I362" s="43"/>
      <c r="J362" s="138" t="s">
        <v>5608</v>
      </c>
      <c r="K362" s="139"/>
      <c r="L362" s="139"/>
      <c r="M362" s="140"/>
      <c r="N362" s="119"/>
      <c r="V362" s="151"/>
    </row>
    <row r="363" spans="1:22" ht="13.8" thickBot="1" x14ac:dyDescent="0.3">
      <c r="A363" s="750"/>
      <c r="B363" s="142"/>
      <c r="C363" s="142"/>
      <c r="D363" s="143"/>
      <c r="E363" s="142"/>
      <c r="F363" s="142"/>
      <c r="G363" s="726"/>
      <c r="H363" s="838"/>
      <c r="I363" s="839"/>
      <c r="J363" s="78" t="s">
        <v>5608</v>
      </c>
      <c r="K363" s="78"/>
      <c r="L363" s="78"/>
      <c r="M363" s="145"/>
      <c r="N363" s="119"/>
      <c r="V363" s="151">
        <f>G363</f>
        <v>0</v>
      </c>
    </row>
    <row r="364" spans="1:22" ht="21" thickBot="1" x14ac:dyDescent="0.3">
      <c r="A364" s="750"/>
      <c r="B364" s="147" t="s">
        <v>34</v>
      </c>
      <c r="C364" s="147" t="s">
        <v>35</v>
      </c>
      <c r="D364" s="147" t="s">
        <v>5600</v>
      </c>
      <c r="E364" s="840" t="s">
        <v>5601</v>
      </c>
      <c r="F364" s="840"/>
      <c r="G364" s="730"/>
      <c r="H364" s="731"/>
      <c r="I364" s="732"/>
      <c r="J364" s="149" t="s">
        <v>5630</v>
      </c>
      <c r="K364" s="82"/>
      <c r="L364" s="82"/>
      <c r="M364" s="150"/>
      <c r="N364" s="119"/>
      <c r="V364" s="151"/>
    </row>
    <row r="365" spans="1:22" ht="13.8" thickBot="1" x14ac:dyDescent="0.3">
      <c r="A365" s="842"/>
      <c r="B365" s="152"/>
      <c r="C365" s="152"/>
      <c r="D365" s="153"/>
      <c r="E365" s="154" t="s">
        <v>5605</v>
      </c>
      <c r="F365" s="155"/>
      <c r="G365" s="712"/>
      <c r="H365" s="713"/>
      <c r="I365" s="714"/>
      <c r="J365" s="149" t="s">
        <v>5631</v>
      </c>
      <c r="K365" s="82"/>
      <c r="L365" s="82"/>
      <c r="M365" s="150"/>
      <c r="N365" s="119"/>
      <c r="V365" s="151"/>
    </row>
    <row r="366" spans="1:22" ht="21.6" thickTop="1" thickBot="1" x14ac:dyDescent="0.3">
      <c r="A366" s="834">
        <f t="shared" ref="A366" si="84">A362+1</f>
        <v>88</v>
      </c>
      <c r="B366" s="137" t="s">
        <v>22</v>
      </c>
      <c r="C366" s="137" t="s">
        <v>23</v>
      </c>
      <c r="D366" s="137" t="s">
        <v>5593</v>
      </c>
      <c r="E366" s="837" t="s">
        <v>5594</v>
      </c>
      <c r="F366" s="837"/>
      <c r="G366" s="837" t="s">
        <v>17</v>
      </c>
      <c r="H366" s="771"/>
      <c r="I366" s="43"/>
      <c r="J366" s="138" t="s">
        <v>5608</v>
      </c>
      <c r="K366" s="139"/>
      <c r="L366" s="139"/>
      <c r="M366" s="140"/>
      <c r="N366" s="119"/>
      <c r="V366" s="151"/>
    </row>
    <row r="367" spans="1:22" ht="13.8" thickBot="1" x14ac:dyDescent="0.3">
      <c r="A367" s="750"/>
      <c r="B367" s="142"/>
      <c r="C367" s="142"/>
      <c r="D367" s="143"/>
      <c r="E367" s="142"/>
      <c r="F367" s="142"/>
      <c r="G367" s="726"/>
      <c r="H367" s="838"/>
      <c r="I367" s="839"/>
      <c r="J367" s="78" t="s">
        <v>5608</v>
      </c>
      <c r="K367" s="78"/>
      <c r="L367" s="78"/>
      <c r="M367" s="145"/>
      <c r="N367" s="119"/>
      <c r="V367" s="151">
        <f>G367</f>
        <v>0</v>
      </c>
    </row>
    <row r="368" spans="1:22" ht="21" thickBot="1" x14ac:dyDescent="0.3">
      <c r="A368" s="750"/>
      <c r="B368" s="147" t="s">
        <v>34</v>
      </c>
      <c r="C368" s="147" t="s">
        <v>35</v>
      </c>
      <c r="D368" s="147" t="s">
        <v>5600</v>
      </c>
      <c r="E368" s="840" t="s">
        <v>5601</v>
      </c>
      <c r="F368" s="840"/>
      <c r="G368" s="730"/>
      <c r="H368" s="731"/>
      <c r="I368" s="732"/>
      <c r="J368" s="149" t="s">
        <v>5630</v>
      </c>
      <c r="K368" s="82"/>
      <c r="L368" s="82"/>
      <c r="M368" s="150"/>
      <c r="N368" s="119"/>
      <c r="V368" s="151"/>
    </row>
    <row r="369" spans="1:22" ht="13.8" thickBot="1" x14ac:dyDescent="0.3">
      <c r="A369" s="842"/>
      <c r="B369" s="152"/>
      <c r="C369" s="152"/>
      <c r="D369" s="153"/>
      <c r="E369" s="154" t="s">
        <v>5605</v>
      </c>
      <c r="F369" s="155"/>
      <c r="G369" s="712"/>
      <c r="H369" s="713"/>
      <c r="I369" s="714"/>
      <c r="J369" s="149" t="s">
        <v>5631</v>
      </c>
      <c r="K369" s="82"/>
      <c r="L369" s="82"/>
      <c r="M369" s="150"/>
      <c r="N369" s="119"/>
      <c r="V369" s="151"/>
    </row>
    <row r="370" spans="1:22" ht="21.6" thickTop="1" thickBot="1" x14ac:dyDescent="0.3">
      <c r="A370" s="834">
        <f t="shared" ref="A370" si="85">A366+1</f>
        <v>89</v>
      </c>
      <c r="B370" s="137" t="s">
        <v>22</v>
      </c>
      <c r="C370" s="137" t="s">
        <v>23</v>
      </c>
      <c r="D370" s="137" t="s">
        <v>5593</v>
      </c>
      <c r="E370" s="837" t="s">
        <v>5594</v>
      </c>
      <c r="F370" s="837"/>
      <c r="G370" s="837" t="s">
        <v>17</v>
      </c>
      <c r="H370" s="771"/>
      <c r="I370" s="43"/>
      <c r="J370" s="138" t="s">
        <v>5608</v>
      </c>
      <c r="K370" s="139"/>
      <c r="L370" s="139"/>
      <c r="M370" s="140"/>
      <c r="N370" s="119"/>
      <c r="V370" s="151"/>
    </row>
    <row r="371" spans="1:22" ht="13.8" thickBot="1" x14ac:dyDescent="0.3">
      <c r="A371" s="750"/>
      <c r="B371" s="142"/>
      <c r="C371" s="142"/>
      <c r="D371" s="143"/>
      <c r="E371" s="142"/>
      <c r="F371" s="142"/>
      <c r="G371" s="726"/>
      <c r="H371" s="838"/>
      <c r="I371" s="839"/>
      <c r="J371" s="78" t="s">
        <v>5608</v>
      </c>
      <c r="K371" s="78"/>
      <c r="L371" s="78"/>
      <c r="M371" s="145"/>
      <c r="N371" s="119"/>
      <c r="V371" s="151">
        <f>G371</f>
        <v>0</v>
      </c>
    </row>
    <row r="372" spans="1:22" ht="21" thickBot="1" x14ac:dyDescent="0.3">
      <c r="A372" s="750"/>
      <c r="B372" s="147" t="s">
        <v>34</v>
      </c>
      <c r="C372" s="147" t="s">
        <v>35</v>
      </c>
      <c r="D372" s="147" t="s">
        <v>5600</v>
      </c>
      <c r="E372" s="840" t="s">
        <v>5601</v>
      </c>
      <c r="F372" s="840"/>
      <c r="G372" s="730"/>
      <c r="H372" s="731"/>
      <c r="I372" s="732"/>
      <c r="J372" s="149" t="s">
        <v>5630</v>
      </c>
      <c r="K372" s="82"/>
      <c r="L372" s="82"/>
      <c r="M372" s="150"/>
      <c r="N372" s="119"/>
      <c r="V372" s="151"/>
    </row>
    <row r="373" spans="1:22" ht="13.8" thickBot="1" x14ac:dyDescent="0.3">
      <c r="A373" s="842"/>
      <c r="B373" s="152"/>
      <c r="C373" s="152"/>
      <c r="D373" s="153"/>
      <c r="E373" s="154" t="s">
        <v>5605</v>
      </c>
      <c r="F373" s="155"/>
      <c r="G373" s="712"/>
      <c r="H373" s="713"/>
      <c r="I373" s="714"/>
      <c r="J373" s="149" t="s">
        <v>5631</v>
      </c>
      <c r="K373" s="82"/>
      <c r="L373" s="82"/>
      <c r="M373" s="150"/>
      <c r="N373" s="119"/>
      <c r="V373" s="151"/>
    </row>
    <row r="374" spans="1:22" ht="21.6" thickTop="1" thickBot="1" x14ac:dyDescent="0.3">
      <c r="A374" s="834">
        <f t="shared" ref="A374" si="86">A370+1</f>
        <v>90</v>
      </c>
      <c r="B374" s="137" t="s">
        <v>22</v>
      </c>
      <c r="C374" s="137" t="s">
        <v>23</v>
      </c>
      <c r="D374" s="137" t="s">
        <v>5593</v>
      </c>
      <c r="E374" s="837" t="s">
        <v>5594</v>
      </c>
      <c r="F374" s="837"/>
      <c r="G374" s="837" t="s">
        <v>17</v>
      </c>
      <c r="H374" s="771"/>
      <c r="I374" s="43"/>
      <c r="J374" s="138" t="s">
        <v>5608</v>
      </c>
      <c r="K374" s="139"/>
      <c r="L374" s="139"/>
      <c r="M374" s="140"/>
      <c r="N374" s="119"/>
      <c r="V374" s="151"/>
    </row>
    <row r="375" spans="1:22" ht="13.8" thickBot="1" x14ac:dyDescent="0.3">
      <c r="A375" s="750"/>
      <c r="B375" s="142"/>
      <c r="C375" s="142"/>
      <c r="D375" s="143"/>
      <c r="E375" s="142"/>
      <c r="F375" s="142"/>
      <c r="G375" s="726"/>
      <c r="H375" s="838"/>
      <c r="I375" s="839"/>
      <c r="J375" s="78" t="s">
        <v>5608</v>
      </c>
      <c r="K375" s="78"/>
      <c r="L375" s="78"/>
      <c r="M375" s="145"/>
      <c r="N375" s="119"/>
      <c r="V375" s="151">
        <f>G375</f>
        <v>0</v>
      </c>
    </row>
    <row r="376" spans="1:22" ht="21" thickBot="1" x14ac:dyDescent="0.3">
      <c r="A376" s="750"/>
      <c r="B376" s="147" t="s">
        <v>34</v>
      </c>
      <c r="C376" s="147" t="s">
        <v>35</v>
      </c>
      <c r="D376" s="147" t="s">
        <v>5600</v>
      </c>
      <c r="E376" s="840" t="s">
        <v>5601</v>
      </c>
      <c r="F376" s="840"/>
      <c r="G376" s="730"/>
      <c r="H376" s="731"/>
      <c r="I376" s="732"/>
      <c r="J376" s="149" t="s">
        <v>5630</v>
      </c>
      <c r="K376" s="82"/>
      <c r="L376" s="82"/>
      <c r="M376" s="150"/>
      <c r="N376" s="119"/>
      <c r="V376" s="151"/>
    </row>
    <row r="377" spans="1:22" ht="13.8" thickBot="1" x14ac:dyDescent="0.3">
      <c r="A377" s="842"/>
      <c r="B377" s="152"/>
      <c r="C377" s="152"/>
      <c r="D377" s="153"/>
      <c r="E377" s="154" t="s">
        <v>5605</v>
      </c>
      <c r="F377" s="155"/>
      <c r="G377" s="712"/>
      <c r="H377" s="713"/>
      <c r="I377" s="714"/>
      <c r="J377" s="149" t="s">
        <v>5631</v>
      </c>
      <c r="K377" s="82"/>
      <c r="L377" s="82"/>
      <c r="M377" s="150"/>
      <c r="N377" s="119"/>
      <c r="V377" s="151"/>
    </row>
    <row r="378" spans="1:22" ht="21.6" thickTop="1" thickBot="1" x14ac:dyDescent="0.3">
      <c r="A378" s="834">
        <f t="shared" ref="A378" si="87">A374+1</f>
        <v>91</v>
      </c>
      <c r="B378" s="137" t="s">
        <v>22</v>
      </c>
      <c r="C378" s="137" t="s">
        <v>23</v>
      </c>
      <c r="D378" s="137" t="s">
        <v>5593</v>
      </c>
      <c r="E378" s="837" t="s">
        <v>5594</v>
      </c>
      <c r="F378" s="837"/>
      <c r="G378" s="837" t="s">
        <v>17</v>
      </c>
      <c r="H378" s="771"/>
      <c r="I378" s="43"/>
      <c r="J378" s="138" t="s">
        <v>5608</v>
      </c>
      <c r="K378" s="139"/>
      <c r="L378" s="139"/>
      <c r="M378" s="140"/>
      <c r="N378" s="119"/>
      <c r="V378" s="151"/>
    </row>
    <row r="379" spans="1:22" ht="13.8" thickBot="1" x14ac:dyDescent="0.3">
      <c r="A379" s="750"/>
      <c r="B379" s="142"/>
      <c r="C379" s="142"/>
      <c r="D379" s="143"/>
      <c r="E379" s="142"/>
      <c r="F379" s="142"/>
      <c r="G379" s="726"/>
      <c r="H379" s="838"/>
      <c r="I379" s="839"/>
      <c r="J379" s="78" t="s">
        <v>5608</v>
      </c>
      <c r="K379" s="78"/>
      <c r="L379" s="78"/>
      <c r="M379" s="145"/>
      <c r="N379" s="119"/>
      <c r="V379" s="151">
        <f>G379</f>
        <v>0</v>
      </c>
    </row>
    <row r="380" spans="1:22" ht="21" thickBot="1" x14ac:dyDescent="0.3">
      <c r="A380" s="750"/>
      <c r="B380" s="147" t="s">
        <v>34</v>
      </c>
      <c r="C380" s="147" t="s">
        <v>35</v>
      </c>
      <c r="D380" s="147" t="s">
        <v>5600</v>
      </c>
      <c r="E380" s="840" t="s">
        <v>5601</v>
      </c>
      <c r="F380" s="840"/>
      <c r="G380" s="730"/>
      <c r="H380" s="731"/>
      <c r="I380" s="732"/>
      <c r="J380" s="149" t="s">
        <v>5630</v>
      </c>
      <c r="K380" s="82"/>
      <c r="L380" s="82"/>
      <c r="M380" s="150"/>
      <c r="N380" s="119"/>
      <c r="V380" s="151"/>
    </row>
    <row r="381" spans="1:22" ht="13.8" thickBot="1" x14ac:dyDescent="0.3">
      <c r="A381" s="842"/>
      <c r="B381" s="152"/>
      <c r="C381" s="152"/>
      <c r="D381" s="153"/>
      <c r="E381" s="154" t="s">
        <v>5605</v>
      </c>
      <c r="F381" s="155"/>
      <c r="G381" s="712"/>
      <c r="H381" s="713"/>
      <c r="I381" s="714"/>
      <c r="J381" s="149" t="s">
        <v>5631</v>
      </c>
      <c r="K381" s="82"/>
      <c r="L381" s="82"/>
      <c r="M381" s="150"/>
      <c r="N381" s="119"/>
      <c r="V381" s="151"/>
    </row>
    <row r="382" spans="1:22" ht="21.6" thickTop="1" thickBot="1" x14ac:dyDescent="0.3">
      <c r="A382" s="834">
        <f t="shared" ref="A382" si="88">A378+1</f>
        <v>92</v>
      </c>
      <c r="B382" s="137" t="s">
        <v>22</v>
      </c>
      <c r="C382" s="137" t="s">
        <v>23</v>
      </c>
      <c r="D382" s="137" t="s">
        <v>5593</v>
      </c>
      <c r="E382" s="837" t="s">
        <v>5594</v>
      </c>
      <c r="F382" s="837"/>
      <c r="G382" s="837" t="s">
        <v>17</v>
      </c>
      <c r="H382" s="771"/>
      <c r="I382" s="43"/>
      <c r="J382" s="138" t="s">
        <v>5608</v>
      </c>
      <c r="K382" s="139"/>
      <c r="L382" s="139"/>
      <c r="M382" s="140"/>
      <c r="N382" s="119"/>
      <c r="V382" s="151"/>
    </row>
    <row r="383" spans="1:22" ht="13.8" thickBot="1" x14ac:dyDescent="0.3">
      <c r="A383" s="750"/>
      <c r="B383" s="142"/>
      <c r="C383" s="142"/>
      <c r="D383" s="143"/>
      <c r="E383" s="142"/>
      <c r="F383" s="142"/>
      <c r="G383" s="726"/>
      <c r="H383" s="838"/>
      <c r="I383" s="839"/>
      <c r="J383" s="78" t="s">
        <v>5608</v>
      </c>
      <c r="K383" s="78"/>
      <c r="L383" s="78"/>
      <c r="M383" s="145"/>
      <c r="N383" s="119"/>
      <c r="V383" s="151">
        <f>G383</f>
        <v>0</v>
      </c>
    </row>
    <row r="384" spans="1:22" ht="21" thickBot="1" x14ac:dyDescent="0.3">
      <c r="A384" s="750"/>
      <c r="B384" s="147" t="s">
        <v>34</v>
      </c>
      <c r="C384" s="147" t="s">
        <v>35</v>
      </c>
      <c r="D384" s="147" t="s">
        <v>5600</v>
      </c>
      <c r="E384" s="840" t="s">
        <v>5601</v>
      </c>
      <c r="F384" s="840"/>
      <c r="G384" s="730"/>
      <c r="H384" s="731"/>
      <c r="I384" s="732"/>
      <c r="J384" s="149" t="s">
        <v>5630</v>
      </c>
      <c r="K384" s="82"/>
      <c r="L384" s="82"/>
      <c r="M384" s="150"/>
      <c r="N384" s="119"/>
      <c r="V384" s="151"/>
    </row>
    <row r="385" spans="1:22" ht="13.8" thickBot="1" x14ac:dyDescent="0.3">
      <c r="A385" s="842"/>
      <c r="B385" s="152"/>
      <c r="C385" s="152"/>
      <c r="D385" s="153"/>
      <c r="E385" s="154" t="s">
        <v>5605</v>
      </c>
      <c r="F385" s="155"/>
      <c r="G385" s="712"/>
      <c r="H385" s="713"/>
      <c r="I385" s="714"/>
      <c r="J385" s="149" t="s">
        <v>5631</v>
      </c>
      <c r="K385" s="82"/>
      <c r="L385" s="82"/>
      <c r="M385" s="150"/>
      <c r="N385" s="119"/>
      <c r="V385" s="151"/>
    </row>
    <row r="386" spans="1:22" ht="21.6" thickTop="1" thickBot="1" x14ac:dyDescent="0.3">
      <c r="A386" s="834">
        <f t="shared" ref="A386" si="89">A382+1</f>
        <v>93</v>
      </c>
      <c r="B386" s="137" t="s">
        <v>22</v>
      </c>
      <c r="C386" s="137" t="s">
        <v>23</v>
      </c>
      <c r="D386" s="137" t="s">
        <v>5593</v>
      </c>
      <c r="E386" s="837" t="s">
        <v>5594</v>
      </c>
      <c r="F386" s="837"/>
      <c r="G386" s="837" t="s">
        <v>17</v>
      </c>
      <c r="H386" s="771"/>
      <c r="I386" s="43"/>
      <c r="J386" s="138" t="s">
        <v>5608</v>
      </c>
      <c r="K386" s="139"/>
      <c r="L386" s="139"/>
      <c r="M386" s="140"/>
      <c r="N386" s="119"/>
      <c r="V386" s="151"/>
    </row>
    <row r="387" spans="1:22" ht="13.8" thickBot="1" x14ac:dyDescent="0.3">
      <c r="A387" s="750"/>
      <c r="B387" s="142"/>
      <c r="C387" s="142"/>
      <c r="D387" s="143"/>
      <c r="E387" s="142"/>
      <c r="F387" s="142"/>
      <c r="G387" s="726"/>
      <c r="H387" s="838"/>
      <c r="I387" s="839"/>
      <c r="J387" s="78" t="s">
        <v>5608</v>
      </c>
      <c r="K387" s="78"/>
      <c r="L387" s="78"/>
      <c r="M387" s="145"/>
      <c r="N387" s="119"/>
      <c r="V387" s="151">
        <f>G387</f>
        <v>0</v>
      </c>
    </row>
    <row r="388" spans="1:22" ht="21" thickBot="1" x14ac:dyDescent="0.3">
      <c r="A388" s="750"/>
      <c r="B388" s="147" t="s">
        <v>34</v>
      </c>
      <c r="C388" s="147" t="s">
        <v>35</v>
      </c>
      <c r="D388" s="147" t="s">
        <v>5600</v>
      </c>
      <c r="E388" s="840" t="s">
        <v>5601</v>
      </c>
      <c r="F388" s="840"/>
      <c r="G388" s="730"/>
      <c r="H388" s="731"/>
      <c r="I388" s="732"/>
      <c r="J388" s="149" t="s">
        <v>5630</v>
      </c>
      <c r="K388" s="82"/>
      <c r="L388" s="82"/>
      <c r="M388" s="150"/>
      <c r="N388" s="119"/>
      <c r="V388" s="151"/>
    </row>
    <row r="389" spans="1:22" ht="13.8" thickBot="1" x14ac:dyDescent="0.3">
      <c r="A389" s="842"/>
      <c r="B389" s="152"/>
      <c r="C389" s="152"/>
      <c r="D389" s="153"/>
      <c r="E389" s="154" t="s">
        <v>5605</v>
      </c>
      <c r="F389" s="155"/>
      <c r="G389" s="712"/>
      <c r="H389" s="713"/>
      <c r="I389" s="714"/>
      <c r="J389" s="149" t="s">
        <v>5631</v>
      </c>
      <c r="K389" s="82"/>
      <c r="L389" s="82"/>
      <c r="M389" s="150"/>
      <c r="N389" s="119"/>
      <c r="V389" s="151"/>
    </row>
    <row r="390" spans="1:22" ht="21.6" thickTop="1" thickBot="1" x14ac:dyDescent="0.3">
      <c r="A390" s="834">
        <f t="shared" ref="A390" si="90">A386+1</f>
        <v>94</v>
      </c>
      <c r="B390" s="137" t="s">
        <v>22</v>
      </c>
      <c r="C390" s="137" t="s">
        <v>23</v>
      </c>
      <c r="D390" s="137" t="s">
        <v>5593</v>
      </c>
      <c r="E390" s="837" t="s">
        <v>5594</v>
      </c>
      <c r="F390" s="837"/>
      <c r="G390" s="837" t="s">
        <v>17</v>
      </c>
      <c r="H390" s="771"/>
      <c r="I390" s="43"/>
      <c r="J390" s="138" t="s">
        <v>5608</v>
      </c>
      <c r="K390" s="139"/>
      <c r="L390" s="139"/>
      <c r="M390" s="140"/>
      <c r="N390" s="119"/>
      <c r="V390" s="151"/>
    </row>
    <row r="391" spans="1:22" ht="13.8" thickBot="1" x14ac:dyDescent="0.3">
      <c r="A391" s="750"/>
      <c r="B391" s="142"/>
      <c r="C391" s="142"/>
      <c r="D391" s="143"/>
      <c r="E391" s="142"/>
      <c r="F391" s="142"/>
      <c r="G391" s="726"/>
      <c r="H391" s="838"/>
      <c r="I391" s="839"/>
      <c r="J391" s="78" t="s">
        <v>5608</v>
      </c>
      <c r="K391" s="78"/>
      <c r="L391" s="78"/>
      <c r="M391" s="145"/>
      <c r="N391" s="119"/>
      <c r="V391" s="151">
        <f>G391</f>
        <v>0</v>
      </c>
    </row>
    <row r="392" spans="1:22" ht="21" thickBot="1" x14ac:dyDescent="0.3">
      <c r="A392" s="750"/>
      <c r="B392" s="147" t="s">
        <v>34</v>
      </c>
      <c r="C392" s="147" t="s">
        <v>35</v>
      </c>
      <c r="D392" s="147" t="s">
        <v>5600</v>
      </c>
      <c r="E392" s="840" t="s">
        <v>5601</v>
      </c>
      <c r="F392" s="840"/>
      <c r="G392" s="730"/>
      <c r="H392" s="731"/>
      <c r="I392" s="732"/>
      <c r="J392" s="149" t="s">
        <v>5630</v>
      </c>
      <c r="K392" s="82"/>
      <c r="L392" s="82"/>
      <c r="M392" s="150"/>
      <c r="N392" s="119"/>
      <c r="V392" s="151"/>
    </row>
    <row r="393" spans="1:22" ht="13.8" thickBot="1" x14ac:dyDescent="0.3">
      <c r="A393" s="842"/>
      <c r="B393" s="152"/>
      <c r="C393" s="152"/>
      <c r="D393" s="153"/>
      <c r="E393" s="154" t="s">
        <v>5605</v>
      </c>
      <c r="F393" s="155"/>
      <c r="G393" s="712"/>
      <c r="H393" s="713"/>
      <c r="I393" s="714"/>
      <c r="J393" s="149" t="s">
        <v>5631</v>
      </c>
      <c r="K393" s="82"/>
      <c r="L393" s="82"/>
      <c r="M393" s="150"/>
      <c r="N393" s="119"/>
      <c r="V393" s="151"/>
    </row>
    <row r="394" spans="1:22" ht="21.6" thickTop="1" thickBot="1" x14ac:dyDescent="0.3">
      <c r="A394" s="834">
        <f t="shared" ref="A394" si="91">A390+1</f>
        <v>95</v>
      </c>
      <c r="B394" s="137" t="s">
        <v>22</v>
      </c>
      <c r="C394" s="137" t="s">
        <v>23</v>
      </c>
      <c r="D394" s="137" t="s">
        <v>5593</v>
      </c>
      <c r="E394" s="837" t="s">
        <v>5594</v>
      </c>
      <c r="F394" s="837"/>
      <c r="G394" s="837" t="s">
        <v>17</v>
      </c>
      <c r="H394" s="771"/>
      <c r="I394" s="43"/>
      <c r="J394" s="138" t="s">
        <v>5608</v>
      </c>
      <c r="K394" s="139"/>
      <c r="L394" s="139"/>
      <c r="M394" s="140"/>
      <c r="N394" s="119"/>
      <c r="V394" s="151"/>
    </row>
    <row r="395" spans="1:22" ht="13.8" thickBot="1" x14ac:dyDescent="0.3">
      <c r="A395" s="750"/>
      <c r="B395" s="142"/>
      <c r="C395" s="142"/>
      <c r="D395" s="143"/>
      <c r="E395" s="142"/>
      <c r="F395" s="142"/>
      <c r="G395" s="726"/>
      <c r="H395" s="838"/>
      <c r="I395" s="839"/>
      <c r="J395" s="78" t="s">
        <v>5608</v>
      </c>
      <c r="K395" s="78"/>
      <c r="L395" s="78"/>
      <c r="M395" s="145"/>
      <c r="N395" s="119"/>
      <c r="V395" s="151">
        <f>G395</f>
        <v>0</v>
      </c>
    </row>
    <row r="396" spans="1:22" ht="21" thickBot="1" x14ac:dyDescent="0.3">
      <c r="A396" s="750"/>
      <c r="B396" s="147" t="s">
        <v>34</v>
      </c>
      <c r="C396" s="147" t="s">
        <v>35</v>
      </c>
      <c r="D396" s="147" t="s">
        <v>5600</v>
      </c>
      <c r="E396" s="840" t="s">
        <v>5601</v>
      </c>
      <c r="F396" s="840"/>
      <c r="G396" s="730"/>
      <c r="H396" s="731"/>
      <c r="I396" s="732"/>
      <c r="J396" s="149" t="s">
        <v>5630</v>
      </c>
      <c r="K396" s="82"/>
      <c r="L396" s="82"/>
      <c r="M396" s="150"/>
      <c r="N396" s="119"/>
      <c r="V396" s="151"/>
    </row>
    <row r="397" spans="1:22" ht="13.8" thickBot="1" x14ac:dyDescent="0.3">
      <c r="A397" s="842"/>
      <c r="B397" s="152"/>
      <c r="C397" s="152"/>
      <c r="D397" s="153"/>
      <c r="E397" s="154" t="s">
        <v>5605</v>
      </c>
      <c r="F397" s="155"/>
      <c r="G397" s="712"/>
      <c r="H397" s="713"/>
      <c r="I397" s="714"/>
      <c r="J397" s="149" t="s">
        <v>5631</v>
      </c>
      <c r="K397" s="82"/>
      <c r="L397" s="82"/>
      <c r="M397" s="150"/>
      <c r="N397" s="119"/>
      <c r="V397" s="151"/>
    </row>
    <row r="398" spans="1:22" ht="21.6" thickTop="1" thickBot="1" x14ac:dyDescent="0.3">
      <c r="A398" s="834">
        <f t="shared" ref="A398" si="92">A394+1</f>
        <v>96</v>
      </c>
      <c r="B398" s="137" t="s">
        <v>22</v>
      </c>
      <c r="C398" s="137" t="s">
        <v>23</v>
      </c>
      <c r="D398" s="137" t="s">
        <v>5593</v>
      </c>
      <c r="E398" s="837" t="s">
        <v>5594</v>
      </c>
      <c r="F398" s="837"/>
      <c r="G398" s="837" t="s">
        <v>17</v>
      </c>
      <c r="H398" s="771"/>
      <c r="I398" s="43"/>
      <c r="J398" s="138" t="s">
        <v>5608</v>
      </c>
      <c r="K398" s="139"/>
      <c r="L398" s="139"/>
      <c r="M398" s="140"/>
      <c r="N398" s="119"/>
      <c r="V398" s="151"/>
    </row>
    <row r="399" spans="1:22" ht="13.8" thickBot="1" x14ac:dyDescent="0.3">
      <c r="A399" s="750"/>
      <c r="B399" s="142"/>
      <c r="C399" s="142"/>
      <c r="D399" s="143"/>
      <c r="E399" s="142"/>
      <c r="F399" s="142"/>
      <c r="G399" s="726"/>
      <c r="H399" s="838"/>
      <c r="I399" s="839"/>
      <c r="J399" s="78" t="s">
        <v>5608</v>
      </c>
      <c r="K399" s="78"/>
      <c r="L399" s="78"/>
      <c r="M399" s="145"/>
      <c r="N399" s="119"/>
      <c r="V399" s="151">
        <f>G399</f>
        <v>0</v>
      </c>
    </row>
    <row r="400" spans="1:22" ht="21" thickBot="1" x14ac:dyDescent="0.3">
      <c r="A400" s="750"/>
      <c r="B400" s="147" t="s">
        <v>34</v>
      </c>
      <c r="C400" s="147" t="s">
        <v>35</v>
      </c>
      <c r="D400" s="147" t="s">
        <v>5600</v>
      </c>
      <c r="E400" s="840" t="s">
        <v>5601</v>
      </c>
      <c r="F400" s="840"/>
      <c r="G400" s="730"/>
      <c r="H400" s="731"/>
      <c r="I400" s="732"/>
      <c r="J400" s="149" t="s">
        <v>5630</v>
      </c>
      <c r="K400" s="82"/>
      <c r="L400" s="82"/>
      <c r="M400" s="150"/>
      <c r="N400" s="119"/>
      <c r="V400" s="151"/>
    </row>
    <row r="401" spans="1:22" ht="13.8" thickBot="1" x14ac:dyDescent="0.3">
      <c r="A401" s="842"/>
      <c r="B401" s="152"/>
      <c r="C401" s="152"/>
      <c r="D401" s="153"/>
      <c r="E401" s="154" t="s">
        <v>5605</v>
      </c>
      <c r="F401" s="155"/>
      <c r="G401" s="712"/>
      <c r="H401" s="713"/>
      <c r="I401" s="714"/>
      <c r="J401" s="149" t="s">
        <v>5631</v>
      </c>
      <c r="K401" s="82"/>
      <c r="L401" s="82"/>
      <c r="M401" s="150"/>
      <c r="N401" s="119"/>
      <c r="V401" s="151"/>
    </row>
    <row r="402" spans="1:22" ht="21.6" thickTop="1" thickBot="1" x14ac:dyDescent="0.3">
      <c r="A402" s="834">
        <f t="shared" ref="A402" si="93">A398+1</f>
        <v>97</v>
      </c>
      <c r="B402" s="137" t="s">
        <v>22</v>
      </c>
      <c r="C402" s="137" t="s">
        <v>23</v>
      </c>
      <c r="D402" s="137" t="s">
        <v>5593</v>
      </c>
      <c r="E402" s="837" t="s">
        <v>5594</v>
      </c>
      <c r="F402" s="837"/>
      <c r="G402" s="837" t="s">
        <v>17</v>
      </c>
      <c r="H402" s="771"/>
      <c r="I402" s="43"/>
      <c r="J402" s="138" t="s">
        <v>5608</v>
      </c>
      <c r="K402" s="139"/>
      <c r="L402" s="139"/>
      <c r="M402" s="140"/>
      <c r="N402" s="119"/>
      <c r="V402" s="151"/>
    </row>
    <row r="403" spans="1:22" ht="13.8" thickBot="1" x14ac:dyDescent="0.3">
      <c r="A403" s="750"/>
      <c r="B403" s="142"/>
      <c r="C403" s="142"/>
      <c r="D403" s="143"/>
      <c r="E403" s="142"/>
      <c r="F403" s="142"/>
      <c r="G403" s="726"/>
      <c r="H403" s="838"/>
      <c r="I403" s="839"/>
      <c r="J403" s="78" t="s">
        <v>5608</v>
      </c>
      <c r="K403" s="78"/>
      <c r="L403" s="78"/>
      <c r="M403" s="145"/>
      <c r="N403" s="119"/>
      <c r="V403" s="151">
        <f>G403</f>
        <v>0</v>
      </c>
    </row>
    <row r="404" spans="1:22" ht="21" thickBot="1" x14ac:dyDescent="0.3">
      <c r="A404" s="750"/>
      <c r="B404" s="147" t="s">
        <v>34</v>
      </c>
      <c r="C404" s="147" t="s">
        <v>35</v>
      </c>
      <c r="D404" s="147" t="s">
        <v>5600</v>
      </c>
      <c r="E404" s="840" t="s">
        <v>5601</v>
      </c>
      <c r="F404" s="840"/>
      <c r="G404" s="730"/>
      <c r="H404" s="731"/>
      <c r="I404" s="732"/>
      <c r="J404" s="149" t="s">
        <v>5630</v>
      </c>
      <c r="K404" s="82"/>
      <c r="L404" s="82"/>
      <c r="M404" s="150"/>
      <c r="N404" s="119"/>
      <c r="V404" s="151"/>
    </row>
    <row r="405" spans="1:22" ht="13.8" thickBot="1" x14ac:dyDescent="0.3">
      <c r="A405" s="842"/>
      <c r="B405" s="152"/>
      <c r="C405" s="152"/>
      <c r="D405" s="153"/>
      <c r="E405" s="154" t="s">
        <v>5605</v>
      </c>
      <c r="F405" s="155"/>
      <c r="G405" s="712"/>
      <c r="H405" s="713"/>
      <c r="I405" s="714"/>
      <c r="J405" s="149" t="s">
        <v>5631</v>
      </c>
      <c r="K405" s="82"/>
      <c r="L405" s="82"/>
      <c r="M405" s="150"/>
      <c r="N405" s="119"/>
      <c r="V405" s="151"/>
    </row>
    <row r="406" spans="1:22" ht="21.6" thickTop="1" thickBot="1" x14ac:dyDescent="0.3">
      <c r="A406" s="834">
        <f t="shared" ref="A406" si="94">A402+1</f>
        <v>98</v>
      </c>
      <c r="B406" s="137" t="s">
        <v>22</v>
      </c>
      <c r="C406" s="137" t="s">
        <v>23</v>
      </c>
      <c r="D406" s="137" t="s">
        <v>5593</v>
      </c>
      <c r="E406" s="837" t="s">
        <v>5594</v>
      </c>
      <c r="F406" s="837"/>
      <c r="G406" s="837" t="s">
        <v>17</v>
      </c>
      <c r="H406" s="771"/>
      <c r="I406" s="43"/>
      <c r="J406" s="138" t="s">
        <v>5608</v>
      </c>
      <c r="K406" s="139"/>
      <c r="L406" s="139"/>
      <c r="M406" s="140"/>
      <c r="N406" s="119"/>
      <c r="V406" s="151"/>
    </row>
    <row r="407" spans="1:22" ht="13.8" thickBot="1" x14ac:dyDescent="0.3">
      <c r="A407" s="750"/>
      <c r="B407" s="142"/>
      <c r="C407" s="142"/>
      <c r="D407" s="143"/>
      <c r="E407" s="142"/>
      <c r="F407" s="142"/>
      <c r="G407" s="726"/>
      <c r="H407" s="838"/>
      <c r="I407" s="839"/>
      <c r="J407" s="78" t="s">
        <v>5608</v>
      </c>
      <c r="K407" s="78"/>
      <c r="L407" s="78"/>
      <c r="M407" s="145"/>
      <c r="N407" s="119"/>
      <c r="V407" s="151">
        <f>G407</f>
        <v>0</v>
      </c>
    </row>
    <row r="408" spans="1:22" ht="21" thickBot="1" x14ac:dyDescent="0.3">
      <c r="A408" s="750"/>
      <c r="B408" s="147" t="s">
        <v>34</v>
      </c>
      <c r="C408" s="147" t="s">
        <v>35</v>
      </c>
      <c r="D408" s="147" t="s">
        <v>5600</v>
      </c>
      <c r="E408" s="840" t="s">
        <v>5601</v>
      </c>
      <c r="F408" s="840"/>
      <c r="G408" s="730"/>
      <c r="H408" s="731"/>
      <c r="I408" s="732"/>
      <c r="J408" s="149" t="s">
        <v>5630</v>
      </c>
      <c r="K408" s="82"/>
      <c r="L408" s="82"/>
      <c r="M408" s="150"/>
      <c r="N408" s="119"/>
      <c r="V408" s="151"/>
    </row>
    <row r="409" spans="1:22" ht="13.8" thickBot="1" x14ac:dyDescent="0.3">
      <c r="A409" s="842"/>
      <c r="B409" s="152"/>
      <c r="C409" s="152"/>
      <c r="D409" s="153"/>
      <c r="E409" s="154" t="s">
        <v>5605</v>
      </c>
      <c r="F409" s="155"/>
      <c r="G409" s="712"/>
      <c r="H409" s="713"/>
      <c r="I409" s="714"/>
      <c r="J409" s="149" t="s">
        <v>5631</v>
      </c>
      <c r="K409" s="82"/>
      <c r="L409" s="82"/>
      <c r="M409" s="150"/>
      <c r="N409" s="119"/>
      <c r="V409" s="151"/>
    </row>
    <row r="410" spans="1:22" ht="21.6" thickTop="1" thickBot="1" x14ac:dyDescent="0.3">
      <c r="A410" s="834">
        <f t="shared" ref="A410" si="95">A406+1</f>
        <v>99</v>
      </c>
      <c r="B410" s="137" t="s">
        <v>22</v>
      </c>
      <c r="C410" s="137" t="s">
        <v>23</v>
      </c>
      <c r="D410" s="137" t="s">
        <v>5593</v>
      </c>
      <c r="E410" s="837" t="s">
        <v>5594</v>
      </c>
      <c r="F410" s="837"/>
      <c r="G410" s="837" t="s">
        <v>17</v>
      </c>
      <c r="H410" s="771"/>
      <c r="I410" s="43"/>
      <c r="J410" s="138" t="s">
        <v>5608</v>
      </c>
      <c r="K410" s="139"/>
      <c r="L410" s="139"/>
      <c r="M410" s="140"/>
      <c r="N410" s="119"/>
      <c r="V410" s="151"/>
    </row>
    <row r="411" spans="1:22" ht="13.8" thickBot="1" x14ac:dyDescent="0.3">
      <c r="A411" s="750"/>
      <c r="B411" s="142"/>
      <c r="C411" s="142"/>
      <c r="D411" s="143"/>
      <c r="E411" s="142"/>
      <c r="F411" s="142"/>
      <c r="G411" s="726"/>
      <c r="H411" s="838"/>
      <c r="I411" s="839"/>
      <c r="J411" s="78" t="s">
        <v>5608</v>
      </c>
      <c r="K411" s="78"/>
      <c r="L411" s="78"/>
      <c r="M411" s="145"/>
      <c r="N411" s="119"/>
      <c r="V411" s="151">
        <f>G411</f>
        <v>0</v>
      </c>
    </row>
    <row r="412" spans="1:22" ht="21" thickBot="1" x14ac:dyDescent="0.3">
      <c r="A412" s="750"/>
      <c r="B412" s="147" t="s">
        <v>34</v>
      </c>
      <c r="C412" s="147" t="s">
        <v>35</v>
      </c>
      <c r="D412" s="147" t="s">
        <v>5600</v>
      </c>
      <c r="E412" s="840" t="s">
        <v>5601</v>
      </c>
      <c r="F412" s="840"/>
      <c r="G412" s="730"/>
      <c r="H412" s="731"/>
      <c r="I412" s="732"/>
      <c r="J412" s="149" t="s">
        <v>5630</v>
      </c>
      <c r="K412" s="82"/>
      <c r="L412" s="82"/>
      <c r="M412" s="150"/>
      <c r="N412" s="119"/>
      <c r="V412" s="151"/>
    </row>
    <row r="413" spans="1:22" ht="13.8" thickBot="1" x14ac:dyDescent="0.3">
      <c r="A413" s="842"/>
      <c r="B413" s="152"/>
      <c r="C413" s="152"/>
      <c r="D413" s="153"/>
      <c r="E413" s="154" t="s">
        <v>5605</v>
      </c>
      <c r="F413" s="155"/>
      <c r="G413" s="712"/>
      <c r="H413" s="713"/>
      <c r="I413" s="714"/>
      <c r="J413" s="149" t="s">
        <v>5631</v>
      </c>
      <c r="K413" s="82"/>
      <c r="L413" s="82"/>
      <c r="M413" s="150"/>
      <c r="N413" s="119"/>
      <c r="V413" s="151"/>
    </row>
    <row r="414" spans="1:22" ht="21.6" thickTop="1" thickBot="1" x14ac:dyDescent="0.3">
      <c r="A414" s="834">
        <f t="shared" ref="A414" si="96">A410+1</f>
        <v>100</v>
      </c>
      <c r="B414" s="137" t="s">
        <v>22</v>
      </c>
      <c r="C414" s="137" t="s">
        <v>23</v>
      </c>
      <c r="D414" s="137" t="s">
        <v>5593</v>
      </c>
      <c r="E414" s="837" t="s">
        <v>5594</v>
      </c>
      <c r="F414" s="837"/>
      <c r="G414" s="837" t="s">
        <v>17</v>
      </c>
      <c r="H414" s="771"/>
      <c r="I414" s="43"/>
      <c r="J414" s="138" t="s">
        <v>5608</v>
      </c>
      <c r="K414" s="139"/>
      <c r="L414" s="139"/>
      <c r="M414" s="140"/>
      <c r="N414" s="119"/>
      <c r="V414" s="151"/>
    </row>
    <row r="415" spans="1:22" ht="13.8" thickBot="1" x14ac:dyDescent="0.3">
      <c r="A415" s="750"/>
      <c r="B415" s="142"/>
      <c r="C415" s="142"/>
      <c r="D415" s="143"/>
      <c r="E415" s="142"/>
      <c r="F415" s="142"/>
      <c r="G415" s="726"/>
      <c r="H415" s="838"/>
      <c r="I415" s="839"/>
      <c r="J415" s="78" t="s">
        <v>5608</v>
      </c>
      <c r="K415" s="78"/>
      <c r="L415" s="78"/>
      <c r="M415" s="145"/>
      <c r="N415" s="119"/>
      <c r="V415" s="151">
        <f>G415</f>
        <v>0</v>
      </c>
    </row>
    <row r="416" spans="1:22" ht="21" thickBot="1" x14ac:dyDescent="0.3">
      <c r="A416" s="750"/>
      <c r="B416" s="147" t="s">
        <v>34</v>
      </c>
      <c r="C416" s="147" t="s">
        <v>35</v>
      </c>
      <c r="D416" s="147" t="s">
        <v>5600</v>
      </c>
      <c r="E416" s="840" t="s">
        <v>5601</v>
      </c>
      <c r="F416" s="840"/>
      <c r="G416" s="730"/>
      <c r="H416" s="731"/>
      <c r="I416" s="732"/>
      <c r="J416" s="149" t="s">
        <v>5630</v>
      </c>
      <c r="K416" s="82"/>
      <c r="L416" s="82"/>
      <c r="M416" s="150"/>
      <c r="N416" s="119"/>
    </row>
    <row r="417" spans="1:14" ht="13.8" thickBot="1" x14ac:dyDescent="0.3">
      <c r="A417" s="842"/>
      <c r="B417" s="153"/>
      <c r="C417" s="153"/>
      <c r="D417" s="153"/>
      <c r="E417" s="159" t="s">
        <v>5605</v>
      </c>
      <c r="F417" s="160"/>
      <c r="G417" s="712"/>
      <c r="H417" s="713"/>
      <c r="I417" s="714"/>
      <c r="J417" s="161" t="s">
        <v>5631</v>
      </c>
      <c r="K417" s="162"/>
      <c r="L417" s="162"/>
      <c r="M417" s="163"/>
      <c r="N417" s="119"/>
    </row>
    <row r="418" spans="1:14" ht="13.8" thickTop="1" x14ac:dyDescent="0.25"/>
  </sheetData>
  <mergeCells count="732">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22:A25"/>
    <mergeCell ref="E22:F22"/>
    <mergeCell ref="G22:H22"/>
    <mergeCell ref="G23:I23"/>
    <mergeCell ref="E24:F24"/>
    <mergeCell ref="G24:I24"/>
    <mergeCell ref="G25:I25"/>
    <mergeCell ref="A18:A21"/>
    <mergeCell ref="E18:F18"/>
    <mergeCell ref="G18:I18"/>
    <mergeCell ref="G19:I19"/>
    <mergeCell ref="E20:F20"/>
    <mergeCell ref="G20:I21"/>
    <mergeCell ref="A14:A17"/>
    <mergeCell ref="E14:F14"/>
    <mergeCell ref="G14:H14"/>
    <mergeCell ref="G15:I15"/>
    <mergeCell ref="E16:F16"/>
    <mergeCell ref="G16:I16"/>
    <mergeCell ref="G17:I17"/>
    <mergeCell ref="B12:B13"/>
    <mergeCell ref="C12:C13"/>
    <mergeCell ref="D12:D13"/>
    <mergeCell ref="E12:F13"/>
    <mergeCell ref="G12:I13"/>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s>
  <dataValidations count="5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allowBlank="1" showInputMessage="1" showErrorMessage="1" promptTitle="Traveler Name " prompt="List traveler's first and last name here." sqref="B1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s>
  <pageMargins left="0.7" right="0.7" top="0" bottom="0.25" header="0.3" footer="0.3"/>
  <pageSetup fitToHeight="0" orientation="landscape" blackAndWhite="1" horizontalDpi="1200" verticalDpi="1200"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8"/>
  <sheetViews>
    <sheetView topLeftCell="A2" workbookViewId="0">
      <selection activeCell="B28" sqref="B28"/>
    </sheetView>
  </sheetViews>
  <sheetFormatPr defaultRowHeight="13.2" x14ac:dyDescent="0.25"/>
  <cols>
    <col min="1" max="1" width="3.88671875" customWidth="1"/>
    <col min="2" max="2" width="16.109375" customWidth="1"/>
    <col min="3" max="3" width="17.6640625" customWidth="1"/>
    <col min="4" max="4" width="14.44140625" customWidth="1"/>
    <col min="5" max="5" width="18.6640625" hidden="1" customWidth="1"/>
    <col min="6" max="6" width="14.88671875" customWidth="1"/>
    <col min="7" max="7" width="3" customWidth="1"/>
    <col min="8" max="8" width="11.33203125" customWidth="1"/>
    <col min="9" max="9" width="3" customWidth="1"/>
    <col min="10" max="10" width="12.33203125" customWidth="1"/>
    <col min="11" max="11" width="9.109375" customWidth="1"/>
    <col min="12" max="12" width="8.88671875" customWidth="1"/>
    <col min="13" max="13" width="8" customWidth="1"/>
    <col min="14" max="14" width="0.109375" customWidth="1"/>
    <col min="16" max="16" width="20.33203125" bestFit="1" customWidth="1"/>
    <col min="21" max="21" width="9.44140625" customWidth="1"/>
    <col min="22" max="22" width="13.6640625" style="132" customWidth="1"/>
  </cols>
  <sheetData>
    <row r="1" spans="1:19" customFormat="1" hidden="1" x14ac:dyDescent="0.25"/>
    <row r="2" spans="1:19" customFormat="1" x14ac:dyDescent="0.25">
      <c r="J2" s="671" t="s">
        <v>5616</v>
      </c>
      <c r="K2" s="825"/>
      <c r="L2" s="825"/>
      <c r="M2" s="825"/>
      <c r="P2" s="827"/>
      <c r="Q2" s="827"/>
      <c r="R2" s="827"/>
      <c r="S2" s="827"/>
    </row>
    <row r="3" spans="1:19" customFormat="1" x14ac:dyDescent="0.25">
      <c r="J3" s="825"/>
      <c r="K3" s="825"/>
      <c r="L3" s="825"/>
      <c r="M3" s="825"/>
      <c r="P3" s="675"/>
      <c r="Q3" s="675"/>
      <c r="R3" s="675"/>
      <c r="S3" s="675"/>
    </row>
    <row r="4" spans="1:19" customFormat="1" ht="13.8" thickBot="1" x14ac:dyDescent="0.3">
      <c r="A4" s="103"/>
      <c r="B4" s="103"/>
      <c r="C4" s="103"/>
      <c r="D4" s="103"/>
      <c r="E4" s="103"/>
      <c r="F4" s="103"/>
      <c r="G4" s="103"/>
      <c r="H4" s="103"/>
      <c r="I4" s="103"/>
      <c r="J4" s="826"/>
      <c r="K4" s="826"/>
      <c r="L4" s="826"/>
      <c r="M4" s="826"/>
      <c r="P4" s="828"/>
      <c r="Q4" s="828"/>
      <c r="R4" s="828"/>
      <c r="S4" s="828"/>
    </row>
    <row r="5" spans="1:19" customFormat="1" ht="30" customHeight="1" thickTop="1" thickBot="1" x14ac:dyDescent="0.3">
      <c r="A5" s="677" t="str">
        <f>"1353 Travel Report for "&amp;B9&amp;", "&amp;B10&amp;" for the reporting period "&amp;"April19 - Sept19"</f>
        <v>1353 Travel Report for Health and Human Services, IEA for the reporting period April19 - Sept19</v>
      </c>
      <c r="B5" s="678"/>
      <c r="C5" s="678"/>
      <c r="D5" s="678"/>
      <c r="E5" s="678"/>
      <c r="F5" s="678"/>
      <c r="G5" s="678"/>
      <c r="H5" s="678"/>
      <c r="I5" s="678"/>
      <c r="J5" s="678"/>
      <c r="K5" s="678"/>
      <c r="L5" s="678"/>
      <c r="M5" s="678"/>
      <c r="N5" s="104"/>
      <c r="O5" s="103"/>
      <c r="Q5" s="105"/>
    </row>
    <row r="6" spans="1:19" customFormat="1" ht="13.5" customHeight="1" thickTop="1" x14ac:dyDescent="0.25">
      <c r="A6" s="829" t="s">
        <v>12</v>
      </c>
      <c r="B6" s="681" t="s">
        <v>1</v>
      </c>
      <c r="C6" s="682"/>
      <c r="D6" s="682"/>
      <c r="E6" s="682"/>
      <c r="F6" s="682"/>
      <c r="G6" s="682"/>
      <c r="H6" s="682"/>
      <c r="I6" s="682"/>
      <c r="J6" s="683"/>
      <c r="K6" s="26" t="s">
        <v>2</v>
      </c>
      <c r="L6" s="26" t="s">
        <v>3</v>
      </c>
      <c r="M6" s="26" t="s">
        <v>4</v>
      </c>
      <c r="N6" s="106"/>
      <c r="O6" s="103"/>
    </row>
    <row r="7" spans="1:19" customFormat="1" ht="20.25" customHeight="1" thickBot="1" x14ac:dyDescent="0.3">
      <c r="A7" s="829"/>
      <c r="B7" s="684"/>
      <c r="C7" s="685"/>
      <c r="D7" s="685"/>
      <c r="E7" s="685"/>
      <c r="F7" s="685"/>
      <c r="G7" s="685"/>
      <c r="H7" s="685"/>
      <c r="I7" s="685"/>
      <c r="J7" s="686"/>
      <c r="K7" s="107">
        <v>1</v>
      </c>
      <c r="L7" s="108">
        <v>1</v>
      </c>
      <c r="M7" s="109">
        <v>2019</v>
      </c>
      <c r="N7" s="110"/>
      <c r="O7" s="103"/>
    </row>
    <row r="8" spans="1:19" customFormat="1" ht="27.75" customHeight="1" thickTop="1" thickBot="1" x14ac:dyDescent="0.3">
      <c r="A8" s="829"/>
      <c r="B8" s="687" t="s">
        <v>5617</v>
      </c>
      <c r="C8" s="688"/>
      <c r="D8" s="688"/>
      <c r="E8" s="688"/>
      <c r="F8" s="688"/>
      <c r="G8" s="689"/>
      <c r="H8" s="689"/>
      <c r="I8" s="689"/>
      <c r="J8" s="689"/>
      <c r="K8" s="689"/>
      <c r="L8" s="688"/>
      <c r="M8" s="688"/>
      <c r="N8" s="690"/>
      <c r="O8" s="103"/>
    </row>
    <row r="9" spans="1:19" customFormat="1" ht="18" customHeight="1" thickTop="1" x14ac:dyDescent="0.3">
      <c r="A9" s="829"/>
      <c r="B9" s="831" t="s">
        <v>7</v>
      </c>
      <c r="C9" s="823"/>
      <c r="D9" s="823"/>
      <c r="E9" s="823"/>
      <c r="F9" s="823"/>
      <c r="G9" s="816"/>
      <c r="H9" s="648" t="s">
        <v>5618</v>
      </c>
      <c r="I9" s="819" t="s">
        <v>32</v>
      </c>
      <c r="J9" s="654" t="s">
        <v>5619</v>
      </c>
      <c r="K9" s="657" t="s">
        <v>32</v>
      </c>
      <c r="L9" s="660" t="s">
        <v>5620</v>
      </c>
      <c r="M9" s="661"/>
      <c r="N9" s="111"/>
      <c r="O9" s="112"/>
      <c r="P9" s="103"/>
    </row>
    <row r="10" spans="1:19" customFormat="1" ht="15.75" customHeight="1" x14ac:dyDescent="0.25">
      <c r="A10" s="829"/>
      <c r="B10" s="822" t="s">
        <v>5639</v>
      </c>
      <c r="C10" s="823"/>
      <c r="D10" s="823"/>
      <c r="E10" s="823"/>
      <c r="F10" s="824"/>
      <c r="G10" s="817"/>
      <c r="H10" s="649"/>
      <c r="I10" s="820"/>
      <c r="J10" s="655"/>
      <c r="K10" s="658"/>
      <c r="L10" s="662"/>
      <c r="M10" s="661"/>
      <c r="N10" s="111"/>
      <c r="O10" s="112"/>
      <c r="P10" s="103"/>
    </row>
    <row r="11" spans="1:19" customFormat="1" ht="13.8" thickBot="1" x14ac:dyDescent="0.3">
      <c r="A11" s="829"/>
      <c r="B11" s="113" t="s">
        <v>11</v>
      </c>
      <c r="C11" s="114" t="s">
        <v>5638</v>
      </c>
      <c r="D11" s="945" t="s">
        <v>5640</v>
      </c>
      <c r="E11" s="793"/>
      <c r="F11" s="794"/>
      <c r="G11" s="818"/>
      <c r="H11" s="650"/>
      <c r="I11" s="821"/>
      <c r="J11" s="656"/>
      <c r="K11" s="659"/>
      <c r="L11" s="663"/>
      <c r="M11" s="664"/>
      <c r="N11" s="115"/>
      <c r="O11" s="112"/>
      <c r="P11" s="103"/>
    </row>
    <row r="12" spans="1:19" customFormat="1" ht="13.8" thickTop="1" x14ac:dyDescent="0.25">
      <c r="A12" s="829"/>
      <c r="B12" s="781" t="s">
        <v>5588</v>
      </c>
      <c r="C12" s="698" t="s">
        <v>14</v>
      </c>
      <c r="D12" s="696" t="s">
        <v>5589</v>
      </c>
      <c r="E12" s="717" t="s">
        <v>5590</v>
      </c>
      <c r="F12" s="718"/>
      <c r="G12" s="783" t="s">
        <v>17</v>
      </c>
      <c r="H12" s="784"/>
      <c r="I12" s="785"/>
      <c r="J12" s="698" t="s">
        <v>18</v>
      </c>
      <c r="K12" s="692" t="s">
        <v>19</v>
      </c>
      <c r="L12" s="694" t="s">
        <v>5591</v>
      </c>
      <c r="M12" s="696" t="s">
        <v>21</v>
      </c>
      <c r="N12" s="116"/>
      <c r="O12" s="103"/>
    </row>
    <row r="13" spans="1:19" customFormat="1" ht="34.5" customHeight="1" thickBot="1" x14ac:dyDescent="0.3">
      <c r="A13" s="830"/>
      <c r="B13" s="782"/>
      <c r="C13" s="715"/>
      <c r="D13" s="716"/>
      <c r="E13" s="719"/>
      <c r="F13" s="720"/>
      <c r="G13" s="786"/>
      <c r="H13" s="787"/>
      <c r="I13" s="788"/>
      <c r="J13" s="841"/>
      <c r="K13" s="843"/>
      <c r="L13" s="844"/>
      <c r="M13" s="841"/>
      <c r="N13" s="117"/>
      <c r="O13" s="103"/>
    </row>
    <row r="14" spans="1:19" customFormat="1" ht="21.6" thickTop="1" thickBot="1" x14ac:dyDescent="0.3">
      <c r="A14" s="768" t="s">
        <v>5592</v>
      </c>
      <c r="B14" s="41" t="s">
        <v>22</v>
      </c>
      <c r="C14" s="41" t="s">
        <v>23</v>
      </c>
      <c r="D14" s="41" t="s">
        <v>5593</v>
      </c>
      <c r="E14" s="946" t="s">
        <v>5594</v>
      </c>
      <c r="F14" s="946"/>
      <c r="G14" s="837" t="s">
        <v>17</v>
      </c>
      <c r="H14" s="771"/>
      <c r="I14" s="43"/>
      <c r="J14" s="118"/>
      <c r="K14" s="118"/>
      <c r="L14" s="118"/>
      <c r="M14" s="118"/>
      <c r="N14" s="119"/>
    </row>
    <row r="15" spans="1:19" customFormat="1" ht="21" thickBot="1" x14ac:dyDescent="0.3">
      <c r="A15" s="769"/>
      <c r="B15" s="120" t="s">
        <v>5623</v>
      </c>
      <c r="C15" s="120" t="s">
        <v>5624</v>
      </c>
      <c r="D15" s="121">
        <v>43718</v>
      </c>
      <c r="E15" s="122"/>
      <c r="F15" s="123" t="s">
        <v>5625</v>
      </c>
      <c r="G15" s="705" t="s">
        <v>5626</v>
      </c>
      <c r="H15" s="706"/>
      <c r="I15" s="707"/>
      <c r="J15" s="124" t="s">
        <v>5599</v>
      </c>
      <c r="K15" s="125"/>
      <c r="L15" s="126" t="s">
        <v>32</v>
      </c>
      <c r="M15" s="127">
        <v>267</v>
      </c>
      <c r="N15" s="119"/>
      <c r="O15" s="103"/>
    </row>
    <row r="16" spans="1:19" customFormat="1" ht="21" thickBot="1" x14ac:dyDescent="0.3">
      <c r="A16" s="769"/>
      <c r="B16" s="57" t="s">
        <v>34</v>
      </c>
      <c r="C16" s="57" t="s">
        <v>35</v>
      </c>
      <c r="D16" s="57" t="s">
        <v>5600</v>
      </c>
      <c r="E16" s="777" t="s">
        <v>5601</v>
      </c>
      <c r="F16" s="777"/>
      <c r="G16" s="709"/>
      <c r="H16" s="710"/>
      <c r="I16" s="711"/>
      <c r="J16" s="128"/>
      <c r="K16" s="126"/>
      <c r="L16" s="129"/>
      <c r="M16" s="130"/>
      <c r="N16" s="116"/>
    </row>
    <row r="17" spans="1:22" ht="40.200000000000003" thickBot="1" x14ac:dyDescent="0.3">
      <c r="A17" s="770"/>
      <c r="B17" s="131" t="s">
        <v>5627</v>
      </c>
      <c r="C17" s="132" t="s">
        <v>5628</v>
      </c>
      <c r="D17" s="121">
        <v>43722</v>
      </c>
      <c r="E17" s="133" t="s">
        <v>5605</v>
      </c>
      <c r="F17" s="123" t="s">
        <v>5629</v>
      </c>
      <c r="G17" s="712"/>
      <c r="H17" s="713"/>
      <c r="I17" s="714"/>
      <c r="J17" s="134" t="s">
        <v>5607</v>
      </c>
      <c r="K17" s="135"/>
      <c r="L17" s="135" t="s">
        <v>32</v>
      </c>
      <c r="M17" s="136">
        <v>120</v>
      </c>
      <c r="N17" s="119"/>
      <c r="V17"/>
    </row>
    <row r="18" spans="1:22" ht="23.25" customHeight="1" thickTop="1" x14ac:dyDescent="0.25">
      <c r="A18" s="834">
        <f>1</f>
        <v>1</v>
      </c>
      <c r="B18" s="137" t="s">
        <v>22</v>
      </c>
      <c r="C18" s="137" t="s">
        <v>23</v>
      </c>
      <c r="D18" s="137" t="s">
        <v>5593</v>
      </c>
      <c r="E18" s="837" t="s">
        <v>5594</v>
      </c>
      <c r="F18" s="837"/>
      <c r="G18" s="735" t="s">
        <v>17</v>
      </c>
      <c r="H18" s="736"/>
      <c r="I18" s="737"/>
      <c r="J18" s="138" t="s">
        <v>5608</v>
      </c>
      <c r="K18" s="139"/>
      <c r="L18" s="139"/>
      <c r="M18" s="140"/>
      <c r="N18" s="119"/>
      <c r="V18" s="141"/>
    </row>
    <row r="19" spans="1:22" x14ac:dyDescent="0.25">
      <c r="A19" s="835"/>
      <c r="B19" s="142"/>
      <c r="C19" s="142"/>
      <c r="D19" s="143"/>
      <c r="E19" s="142"/>
      <c r="F19" s="142"/>
      <c r="G19" s="726"/>
      <c r="H19" s="838"/>
      <c r="I19" s="839"/>
      <c r="J19" s="78" t="s">
        <v>5608</v>
      </c>
      <c r="K19" s="78"/>
      <c r="L19" s="78"/>
      <c r="M19" s="145"/>
      <c r="N19" s="119"/>
      <c r="V19" s="146"/>
    </row>
    <row r="20" spans="1:22" ht="20.399999999999999" x14ac:dyDescent="0.25">
      <c r="A20" s="835"/>
      <c r="B20" s="147" t="s">
        <v>34</v>
      </c>
      <c r="C20" s="147" t="s">
        <v>35</v>
      </c>
      <c r="D20" s="147" t="s">
        <v>5600</v>
      </c>
      <c r="E20" s="840" t="s">
        <v>5601</v>
      </c>
      <c r="F20" s="840"/>
      <c r="G20" s="730"/>
      <c r="H20" s="731"/>
      <c r="I20" s="732"/>
      <c r="J20" s="149" t="s">
        <v>5630</v>
      </c>
      <c r="K20" s="82"/>
      <c r="L20" s="82"/>
      <c r="M20" s="150"/>
      <c r="N20" s="119"/>
      <c r="V20" s="151"/>
    </row>
    <row r="21" spans="1:22" ht="13.8" thickBot="1" x14ac:dyDescent="0.3">
      <c r="A21" s="836"/>
      <c r="B21" s="152"/>
      <c r="C21" s="152"/>
      <c r="D21" s="153"/>
      <c r="E21" s="154" t="s">
        <v>5605</v>
      </c>
      <c r="F21" s="155"/>
      <c r="G21" s="738"/>
      <c r="H21" s="739"/>
      <c r="I21" s="740"/>
      <c r="J21" s="149" t="s">
        <v>5631</v>
      </c>
      <c r="K21" s="82"/>
      <c r="L21" s="82"/>
      <c r="M21" s="150"/>
      <c r="N21" s="119"/>
      <c r="V21" s="151"/>
    </row>
    <row r="22" spans="1:22" ht="21.6" thickTop="1" thickBot="1" x14ac:dyDescent="0.3">
      <c r="A22" s="834">
        <f>A18+1</f>
        <v>2</v>
      </c>
      <c r="B22" s="137" t="s">
        <v>22</v>
      </c>
      <c r="C22" s="137" t="s">
        <v>23</v>
      </c>
      <c r="D22" s="137" t="s">
        <v>5593</v>
      </c>
      <c r="E22" s="837" t="s">
        <v>5594</v>
      </c>
      <c r="F22" s="837"/>
      <c r="G22" s="837" t="s">
        <v>17</v>
      </c>
      <c r="H22" s="771"/>
      <c r="I22" s="43"/>
      <c r="J22" s="138" t="s">
        <v>5608</v>
      </c>
      <c r="K22" s="139"/>
      <c r="L22" s="139"/>
      <c r="M22" s="140"/>
      <c r="N22" s="119"/>
      <c r="V22" s="151"/>
    </row>
    <row r="23" spans="1:22" ht="13.8" thickBot="1" x14ac:dyDescent="0.3">
      <c r="A23" s="750"/>
      <c r="B23" s="142"/>
      <c r="C23" s="142"/>
      <c r="D23" s="143"/>
      <c r="E23" s="142"/>
      <c r="F23" s="142"/>
      <c r="G23" s="726"/>
      <c r="H23" s="838"/>
      <c r="I23" s="839"/>
      <c r="J23" s="78" t="s">
        <v>5608</v>
      </c>
      <c r="K23" s="78"/>
      <c r="L23" s="78"/>
      <c r="M23" s="145"/>
      <c r="N23" s="119"/>
      <c r="V23" s="151"/>
    </row>
    <row r="24" spans="1:22" ht="21" thickBot="1" x14ac:dyDescent="0.3">
      <c r="A24" s="750"/>
      <c r="B24" s="147" t="s">
        <v>34</v>
      </c>
      <c r="C24" s="147" t="s">
        <v>35</v>
      </c>
      <c r="D24" s="147" t="s">
        <v>5600</v>
      </c>
      <c r="E24" s="840" t="s">
        <v>5601</v>
      </c>
      <c r="F24" s="840"/>
      <c r="G24" s="730"/>
      <c r="H24" s="731"/>
      <c r="I24" s="732"/>
      <c r="J24" s="149" t="s">
        <v>5630</v>
      </c>
      <c r="K24" s="82"/>
      <c r="L24" s="82"/>
      <c r="M24" s="150"/>
      <c r="N24" s="119"/>
      <c r="V24" s="151"/>
    </row>
    <row r="25" spans="1:22" ht="13.8" thickBot="1" x14ac:dyDescent="0.3">
      <c r="A25" s="842"/>
      <c r="B25" s="152"/>
      <c r="C25" s="152"/>
      <c r="D25" s="153"/>
      <c r="E25" s="154" t="s">
        <v>5605</v>
      </c>
      <c r="F25" s="155"/>
      <c r="G25" s="712"/>
      <c r="H25" s="713"/>
      <c r="I25" s="714"/>
      <c r="J25" s="149" t="s">
        <v>5631</v>
      </c>
      <c r="K25" s="82"/>
      <c r="L25" s="82"/>
      <c r="M25" s="150"/>
      <c r="N25" s="119"/>
      <c r="V25" s="151"/>
    </row>
    <row r="26" spans="1:22" ht="21.6" thickTop="1" thickBot="1" x14ac:dyDescent="0.3">
      <c r="A26" s="834">
        <f>A22+1</f>
        <v>3</v>
      </c>
      <c r="B26" s="137" t="s">
        <v>22</v>
      </c>
      <c r="C26" s="137" t="s">
        <v>23</v>
      </c>
      <c r="D26" s="137" t="s">
        <v>5593</v>
      </c>
      <c r="E26" s="837" t="s">
        <v>5594</v>
      </c>
      <c r="F26" s="837"/>
      <c r="G26" s="837" t="s">
        <v>17</v>
      </c>
      <c r="H26" s="771"/>
      <c r="I26" s="43"/>
      <c r="J26" s="138" t="s">
        <v>5608</v>
      </c>
      <c r="K26" s="139"/>
      <c r="L26" s="139"/>
      <c r="M26" s="140"/>
      <c r="N26" s="119"/>
      <c r="V26" s="151"/>
    </row>
    <row r="27" spans="1:22" ht="13.8" thickBot="1" x14ac:dyDescent="0.3">
      <c r="A27" s="750"/>
      <c r="B27" s="142"/>
      <c r="C27" s="142"/>
      <c r="D27" s="143"/>
      <c r="E27" s="142"/>
      <c r="F27" s="142"/>
      <c r="G27" s="726"/>
      <c r="H27" s="838"/>
      <c r="I27" s="839"/>
      <c r="J27" s="78" t="s">
        <v>5608</v>
      </c>
      <c r="K27" s="78"/>
      <c r="L27" s="78"/>
      <c r="M27" s="145"/>
      <c r="N27" s="119"/>
      <c r="V27" s="151"/>
    </row>
    <row r="28" spans="1:22" ht="21" thickBot="1" x14ac:dyDescent="0.3">
      <c r="A28" s="750"/>
      <c r="B28" s="147" t="s">
        <v>34</v>
      </c>
      <c r="C28" s="147" t="s">
        <v>35</v>
      </c>
      <c r="D28" s="147" t="s">
        <v>5600</v>
      </c>
      <c r="E28" s="840" t="s">
        <v>5601</v>
      </c>
      <c r="F28" s="840"/>
      <c r="G28" s="730"/>
      <c r="H28" s="731"/>
      <c r="I28" s="732"/>
      <c r="J28" s="149" t="s">
        <v>5630</v>
      </c>
      <c r="K28" s="82"/>
      <c r="L28" s="82"/>
      <c r="M28" s="150"/>
      <c r="N28" s="119"/>
      <c r="V28" s="151"/>
    </row>
    <row r="29" spans="1:22" ht="13.8" thickBot="1" x14ac:dyDescent="0.3">
      <c r="A29" s="842"/>
      <c r="B29" s="152"/>
      <c r="C29" s="152"/>
      <c r="D29" s="153"/>
      <c r="E29" s="154" t="s">
        <v>5605</v>
      </c>
      <c r="F29" s="155"/>
      <c r="G29" s="712"/>
      <c r="H29" s="713"/>
      <c r="I29" s="714"/>
      <c r="J29" s="149" t="s">
        <v>5631</v>
      </c>
      <c r="K29" s="82"/>
      <c r="L29" s="82"/>
      <c r="M29" s="150"/>
      <c r="N29" s="119"/>
      <c r="V29" s="151"/>
    </row>
    <row r="30" spans="1:22" ht="21.6" thickTop="1" thickBot="1" x14ac:dyDescent="0.3">
      <c r="A30" s="834">
        <f t="shared" ref="A30" si="0">A26+1</f>
        <v>4</v>
      </c>
      <c r="B30" s="137" t="s">
        <v>22</v>
      </c>
      <c r="C30" s="137" t="s">
        <v>23</v>
      </c>
      <c r="D30" s="137" t="s">
        <v>5593</v>
      </c>
      <c r="E30" s="837" t="s">
        <v>5594</v>
      </c>
      <c r="F30" s="837"/>
      <c r="G30" s="837" t="s">
        <v>17</v>
      </c>
      <c r="H30" s="771"/>
      <c r="I30" s="43"/>
      <c r="J30" s="138" t="s">
        <v>5608</v>
      </c>
      <c r="K30" s="139"/>
      <c r="L30" s="139"/>
      <c r="M30" s="140"/>
      <c r="N30" s="119"/>
      <c r="V30" s="151"/>
    </row>
    <row r="31" spans="1:22" ht="13.8" thickBot="1" x14ac:dyDescent="0.3">
      <c r="A31" s="750"/>
      <c r="B31" s="142"/>
      <c r="C31" s="142"/>
      <c r="D31" s="143"/>
      <c r="E31" s="142"/>
      <c r="F31" s="142"/>
      <c r="G31" s="726"/>
      <c r="H31" s="838"/>
      <c r="I31" s="839"/>
      <c r="J31" s="78" t="s">
        <v>5608</v>
      </c>
      <c r="K31" s="78"/>
      <c r="L31" s="78"/>
      <c r="M31" s="145"/>
      <c r="N31" s="119"/>
      <c r="V31" s="151"/>
    </row>
    <row r="32" spans="1:22" ht="21" thickBot="1" x14ac:dyDescent="0.3">
      <c r="A32" s="750"/>
      <c r="B32" s="147" t="s">
        <v>34</v>
      </c>
      <c r="C32" s="147" t="s">
        <v>35</v>
      </c>
      <c r="D32" s="147" t="s">
        <v>5600</v>
      </c>
      <c r="E32" s="840" t="s">
        <v>5601</v>
      </c>
      <c r="F32" s="840"/>
      <c r="G32" s="730"/>
      <c r="H32" s="731"/>
      <c r="I32" s="732"/>
      <c r="J32" s="149" t="s">
        <v>5630</v>
      </c>
      <c r="K32" s="82"/>
      <c r="L32" s="82"/>
      <c r="M32" s="150"/>
      <c r="N32" s="119"/>
      <c r="V32" s="151"/>
    </row>
    <row r="33" spans="1:22" ht="13.8" thickBot="1" x14ac:dyDescent="0.3">
      <c r="A33" s="842"/>
      <c r="B33" s="152"/>
      <c r="C33" s="152"/>
      <c r="D33" s="153"/>
      <c r="E33" s="154" t="s">
        <v>5605</v>
      </c>
      <c r="F33" s="155"/>
      <c r="G33" s="712"/>
      <c r="H33" s="713"/>
      <c r="I33" s="714"/>
      <c r="J33" s="149" t="s">
        <v>5631</v>
      </c>
      <c r="K33" s="82"/>
      <c r="L33" s="82"/>
      <c r="M33" s="150"/>
      <c r="N33" s="119"/>
      <c r="V33" s="151"/>
    </row>
    <row r="34" spans="1:22" ht="21.6" thickTop="1" thickBot="1" x14ac:dyDescent="0.3">
      <c r="A34" s="834">
        <f t="shared" ref="A34" si="1">A30+1</f>
        <v>5</v>
      </c>
      <c r="B34" s="137" t="s">
        <v>22</v>
      </c>
      <c r="C34" s="137" t="s">
        <v>23</v>
      </c>
      <c r="D34" s="137" t="s">
        <v>5593</v>
      </c>
      <c r="E34" s="837" t="s">
        <v>5594</v>
      </c>
      <c r="F34" s="837"/>
      <c r="G34" s="837" t="s">
        <v>17</v>
      </c>
      <c r="H34" s="771"/>
      <c r="I34" s="43"/>
      <c r="J34" s="138" t="s">
        <v>5608</v>
      </c>
      <c r="K34" s="139"/>
      <c r="L34" s="139"/>
      <c r="M34" s="140"/>
      <c r="N34" s="119"/>
      <c r="V34" s="151"/>
    </row>
    <row r="35" spans="1:22" ht="13.8" thickBot="1" x14ac:dyDescent="0.3">
      <c r="A35" s="750"/>
      <c r="B35" s="142"/>
      <c r="C35" s="142"/>
      <c r="D35" s="143"/>
      <c r="E35" s="142"/>
      <c r="F35" s="142"/>
      <c r="G35" s="726"/>
      <c r="H35" s="838"/>
      <c r="I35" s="839"/>
      <c r="J35" s="78" t="s">
        <v>5608</v>
      </c>
      <c r="K35" s="78"/>
      <c r="L35" s="78"/>
      <c r="M35" s="145"/>
      <c r="N35" s="119"/>
      <c r="V35" s="151"/>
    </row>
    <row r="36" spans="1:22" ht="21" thickBot="1" x14ac:dyDescent="0.3">
      <c r="A36" s="750"/>
      <c r="B36" s="147" t="s">
        <v>34</v>
      </c>
      <c r="C36" s="147" t="s">
        <v>35</v>
      </c>
      <c r="D36" s="147" t="s">
        <v>5600</v>
      </c>
      <c r="E36" s="840" t="s">
        <v>5601</v>
      </c>
      <c r="F36" s="840"/>
      <c r="G36" s="730"/>
      <c r="H36" s="731"/>
      <c r="I36" s="732"/>
      <c r="J36" s="149" t="s">
        <v>5630</v>
      </c>
      <c r="K36" s="82"/>
      <c r="L36" s="82"/>
      <c r="M36" s="150"/>
      <c r="N36" s="119"/>
      <c r="V36" s="151"/>
    </row>
    <row r="37" spans="1:22" ht="13.8" thickBot="1" x14ac:dyDescent="0.3">
      <c r="A37" s="842"/>
      <c r="B37" s="152"/>
      <c r="C37" s="152"/>
      <c r="D37" s="153"/>
      <c r="E37" s="154" t="s">
        <v>5605</v>
      </c>
      <c r="F37" s="155"/>
      <c r="G37" s="712"/>
      <c r="H37" s="713"/>
      <c r="I37" s="714"/>
      <c r="J37" s="149" t="s">
        <v>5631</v>
      </c>
      <c r="K37" s="82"/>
      <c r="L37" s="82"/>
      <c r="M37" s="150"/>
      <c r="N37" s="119"/>
      <c r="V37" s="151"/>
    </row>
    <row r="38" spans="1:22" ht="21.6" thickTop="1" thickBot="1" x14ac:dyDescent="0.3">
      <c r="A38" s="834">
        <f t="shared" ref="A38" si="2">A34+1</f>
        <v>6</v>
      </c>
      <c r="B38" s="137" t="s">
        <v>22</v>
      </c>
      <c r="C38" s="137" t="s">
        <v>23</v>
      </c>
      <c r="D38" s="137" t="s">
        <v>5593</v>
      </c>
      <c r="E38" s="837" t="s">
        <v>5594</v>
      </c>
      <c r="F38" s="837"/>
      <c r="G38" s="837" t="s">
        <v>17</v>
      </c>
      <c r="H38" s="771"/>
      <c r="I38" s="43"/>
      <c r="J38" s="138" t="s">
        <v>5608</v>
      </c>
      <c r="K38" s="139"/>
      <c r="L38" s="139"/>
      <c r="M38" s="140"/>
      <c r="N38" s="119"/>
      <c r="V38" s="151"/>
    </row>
    <row r="39" spans="1:22" ht="13.8" thickBot="1" x14ac:dyDescent="0.3">
      <c r="A39" s="750"/>
      <c r="B39" s="142"/>
      <c r="C39" s="142"/>
      <c r="D39" s="143"/>
      <c r="E39" s="142"/>
      <c r="F39" s="142"/>
      <c r="G39" s="726"/>
      <c r="H39" s="838"/>
      <c r="I39" s="839"/>
      <c r="J39" s="78" t="s">
        <v>5608</v>
      </c>
      <c r="K39" s="78"/>
      <c r="L39" s="78"/>
      <c r="M39" s="145"/>
      <c r="N39" s="119"/>
      <c r="V39" s="151"/>
    </row>
    <row r="40" spans="1:22" ht="21" thickBot="1" x14ac:dyDescent="0.3">
      <c r="A40" s="750"/>
      <c r="B40" s="147" t="s">
        <v>34</v>
      </c>
      <c r="C40" s="147" t="s">
        <v>35</v>
      </c>
      <c r="D40" s="147" t="s">
        <v>5600</v>
      </c>
      <c r="E40" s="840" t="s">
        <v>5601</v>
      </c>
      <c r="F40" s="840"/>
      <c r="G40" s="730"/>
      <c r="H40" s="731"/>
      <c r="I40" s="732"/>
      <c r="J40" s="149" t="s">
        <v>5630</v>
      </c>
      <c r="K40" s="82"/>
      <c r="L40" s="82"/>
      <c r="M40" s="150"/>
      <c r="N40" s="119"/>
      <c r="V40" s="151"/>
    </row>
    <row r="41" spans="1:22" ht="13.8" thickBot="1" x14ac:dyDescent="0.3">
      <c r="A41" s="842"/>
      <c r="B41" s="152"/>
      <c r="C41" s="152"/>
      <c r="D41" s="153"/>
      <c r="E41" s="154" t="s">
        <v>5605</v>
      </c>
      <c r="F41" s="155"/>
      <c r="G41" s="712"/>
      <c r="H41" s="713"/>
      <c r="I41" s="714"/>
      <c r="J41" s="149" t="s">
        <v>5631</v>
      </c>
      <c r="K41" s="82"/>
      <c r="L41" s="82"/>
      <c r="M41" s="150"/>
      <c r="N41" s="119"/>
      <c r="V41" s="151"/>
    </row>
    <row r="42" spans="1:22" ht="21.6" thickTop="1" thickBot="1" x14ac:dyDescent="0.3">
      <c r="A42" s="834">
        <f t="shared" ref="A42" si="3">A38+1</f>
        <v>7</v>
      </c>
      <c r="B42" s="137" t="s">
        <v>22</v>
      </c>
      <c r="C42" s="137" t="s">
        <v>23</v>
      </c>
      <c r="D42" s="137" t="s">
        <v>5593</v>
      </c>
      <c r="E42" s="837" t="s">
        <v>5594</v>
      </c>
      <c r="F42" s="837"/>
      <c r="G42" s="837" t="s">
        <v>17</v>
      </c>
      <c r="H42" s="771"/>
      <c r="I42" s="43"/>
      <c r="J42" s="138" t="s">
        <v>5608</v>
      </c>
      <c r="K42" s="139"/>
      <c r="L42" s="139"/>
      <c r="M42" s="140"/>
      <c r="N42" s="119"/>
      <c r="V42" s="151"/>
    </row>
    <row r="43" spans="1:22" ht="13.8" thickBot="1" x14ac:dyDescent="0.3">
      <c r="A43" s="750"/>
      <c r="B43" s="142"/>
      <c r="C43" s="142"/>
      <c r="D43" s="143"/>
      <c r="E43" s="142"/>
      <c r="F43" s="142"/>
      <c r="G43" s="726"/>
      <c r="H43" s="838"/>
      <c r="I43" s="839"/>
      <c r="J43" s="78" t="s">
        <v>5608</v>
      </c>
      <c r="K43" s="78"/>
      <c r="L43" s="78"/>
      <c r="M43" s="145"/>
      <c r="N43" s="119"/>
      <c r="V43" s="151"/>
    </row>
    <row r="44" spans="1:22" ht="21" thickBot="1" x14ac:dyDescent="0.3">
      <c r="A44" s="750"/>
      <c r="B44" s="147" t="s">
        <v>34</v>
      </c>
      <c r="C44" s="147" t="s">
        <v>35</v>
      </c>
      <c r="D44" s="147" t="s">
        <v>5600</v>
      </c>
      <c r="E44" s="840" t="s">
        <v>5601</v>
      </c>
      <c r="F44" s="840"/>
      <c r="G44" s="730"/>
      <c r="H44" s="731"/>
      <c r="I44" s="732"/>
      <c r="J44" s="149" t="s">
        <v>5630</v>
      </c>
      <c r="K44" s="82"/>
      <c r="L44" s="82"/>
      <c r="M44" s="150"/>
      <c r="N44" s="119"/>
      <c r="V44" s="151"/>
    </row>
    <row r="45" spans="1:22" ht="13.8" thickBot="1" x14ac:dyDescent="0.3">
      <c r="A45" s="842"/>
      <c r="B45" s="152"/>
      <c r="C45" s="152"/>
      <c r="D45" s="153"/>
      <c r="E45" s="154" t="s">
        <v>5605</v>
      </c>
      <c r="F45" s="155"/>
      <c r="G45" s="712"/>
      <c r="H45" s="713"/>
      <c r="I45" s="714"/>
      <c r="J45" s="149" t="s">
        <v>5631</v>
      </c>
      <c r="K45" s="82"/>
      <c r="L45" s="82"/>
      <c r="M45" s="150"/>
      <c r="N45" s="119"/>
      <c r="V45" s="151"/>
    </row>
    <row r="46" spans="1:22" ht="21.6" thickTop="1" thickBot="1" x14ac:dyDescent="0.3">
      <c r="A46" s="834">
        <f t="shared" ref="A46" si="4">A42+1</f>
        <v>8</v>
      </c>
      <c r="B46" s="137" t="s">
        <v>22</v>
      </c>
      <c r="C46" s="137" t="s">
        <v>23</v>
      </c>
      <c r="D46" s="137" t="s">
        <v>5593</v>
      </c>
      <c r="E46" s="837" t="s">
        <v>5594</v>
      </c>
      <c r="F46" s="837"/>
      <c r="G46" s="837" t="s">
        <v>17</v>
      </c>
      <c r="H46" s="771"/>
      <c r="I46" s="43"/>
      <c r="J46" s="138" t="s">
        <v>5608</v>
      </c>
      <c r="K46" s="139"/>
      <c r="L46" s="139"/>
      <c r="M46" s="140"/>
      <c r="N46" s="119"/>
      <c r="V46" s="151"/>
    </row>
    <row r="47" spans="1:22" ht="13.8" thickBot="1" x14ac:dyDescent="0.3">
      <c r="A47" s="750"/>
      <c r="B47" s="142"/>
      <c r="C47" s="142"/>
      <c r="D47" s="143"/>
      <c r="E47" s="142"/>
      <c r="F47" s="142"/>
      <c r="G47" s="726"/>
      <c r="H47" s="838"/>
      <c r="I47" s="839"/>
      <c r="J47" s="78" t="s">
        <v>5608</v>
      </c>
      <c r="K47" s="78"/>
      <c r="L47" s="78"/>
      <c r="M47" s="145"/>
      <c r="N47" s="119"/>
      <c r="V47" s="151"/>
    </row>
    <row r="48" spans="1:22" ht="21" thickBot="1" x14ac:dyDescent="0.3">
      <c r="A48" s="750"/>
      <c r="B48" s="147" t="s">
        <v>34</v>
      </c>
      <c r="C48" s="147" t="s">
        <v>35</v>
      </c>
      <c r="D48" s="147" t="s">
        <v>5600</v>
      </c>
      <c r="E48" s="840" t="s">
        <v>5601</v>
      </c>
      <c r="F48" s="840"/>
      <c r="G48" s="730"/>
      <c r="H48" s="731"/>
      <c r="I48" s="732"/>
      <c r="J48" s="149" t="s">
        <v>5630</v>
      </c>
      <c r="K48" s="82"/>
      <c r="L48" s="82"/>
      <c r="M48" s="150"/>
      <c r="N48" s="119"/>
      <c r="V48" s="151"/>
    </row>
    <row r="49" spans="1:22" ht="13.8" thickBot="1" x14ac:dyDescent="0.3">
      <c r="A49" s="842"/>
      <c r="B49" s="152"/>
      <c r="C49" s="152"/>
      <c r="D49" s="153"/>
      <c r="E49" s="154" t="s">
        <v>5605</v>
      </c>
      <c r="F49" s="155"/>
      <c r="G49" s="712"/>
      <c r="H49" s="713"/>
      <c r="I49" s="714"/>
      <c r="J49" s="149" t="s">
        <v>5631</v>
      </c>
      <c r="K49" s="82"/>
      <c r="L49" s="82"/>
      <c r="M49" s="150"/>
      <c r="N49" s="119"/>
      <c r="V49" s="151"/>
    </row>
    <row r="50" spans="1:22" ht="21.6" thickTop="1" thickBot="1" x14ac:dyDescent="0.3">
      <c r="A50" s="834">
        <f t="shared" ref="A50" si="5">A46+1</f>
        <v>9</v>
      </c>
      <c r="B50" s="137" t="s">
        <v>22</v>
      </c>
      <c r="C50" s="137" t="s">
        <v>23</v>
      </c>
      <c r="D50" s="137" t="s">
        <v>5593</v>
      </c>
      <c r="E50" s="837" t="s">
        <v>5594</v>
      </c>
      <c r="F50" s="837"/>
      <c r="G50" s="837" t="s">
        <v>17</v>
      </c>
      <c r="H50" s="771"/>
      <c r="I50" s="43"/>
      <c r="J50" s="138" t="s">
        <v>5608</v>
      </c>
      <c r="K50" s="139"/>
      <c r="L50" s="139"/>
      <c r="M50" s="140"/>
      <c r="N50" s="119"/>
      <c r="V50" s="151"/>
    </row>
    <row r="51" spans="1:22" ht="13.8" thickBot="1" x14ac:dyDescent="0.3">
      <c r="A51" s="750"/>
      <c r="B51" s="142"/>
      <c r="C51" s="142"/>
      <c r="D51" s="143"/>
      <c r="E51" s="142"/>
      <c r="F51" s="142"/>
      <c r="G51" s="726"/>
      <c r="H51" s="838"/>
      <c r="I51" s="839"/>
      <c r="J51" s="78" t="s">
        <v>5608</v>
      </c>
      <c r="K51" s="78"/>
      <c r="L51" s="78"/>
      <c r="M51" s="145"/>
      <c r="N51" s="119"/>
      <c r="V51" s="151"/>
    </row>
    <row r="52" spans="1:22" ht="21" thickBot="1" x14ac:dyDescent="0.3">
      <c r="A52" s="750"/>
      <c r="B52" s="147" t="s">
        <v>34</v>
      </c>
      <c r="C52" s="147" t="s">
        <v>35</v>
      </c>
      <c r="D52" s="147" t="s">
        <v>5600</v>
      </c>
      <c r="E52" s="840" t="s">
        <v>5601</v>
      </c>
      <c r="F52" s="840"/>
      <c r="G52" s="730"/>
      <c r="H52" s="731"/>
      <c r="I52" s="732"/>
      <c r="J52" s="149" t="s">
        <v>5630</v>
      </c>
      <c r="K52" s="82"/>
      <c r="L52" s="82"/>
      <c r="M52" s="150"/>
      <c r="N52" s="119"/>
      <c r="V52" s="151"/>
    </row>
    <row r="53" spans="1:22" ht="13.8" thickBot="1" x14ac:dyDescent="0.3">
      <c r="A53" s="842"/>
      <c r="B53" s="152"/>
      <c r="C53" s="152"/>
      <c r="D53" s="153"/>
      <c r="E53" s="154" t="s">
        <v>5605</v>
      </c>
      <c r="F53" s="155"/>
      <c r="G53" s="712"/>
      <c r="H53" s="713"/>
      <c r="I53" s="714"/>
      <c r="J53" s="149" t="s">
        <v>5631</v>
      </c>
      <c r="K53" s="82"/>
      <c r="L53" s="82"/>
      <c r="M53" s="150"/>
      <c r="N53" s="119"/>
      <c r="V53" s="151"/>
    </row>
    <row r="54" spans="1:22" ht="21.6" thickTop="1" thickBot="1" x14ac:dyDescent="0.3">
      <c r="A54" s="834">
        <f t="shared" ref="A54" si="6">A50+1</f>
        <v>10</v>
      </c>
      <c r="B54" s="137" t="s">
        <v>22</v>
      </c>
      <c r="C54" s="137" t="s">
        <v>23</v>
      </c>
      <c r="D54" s="137" t="s">
        <v>5593</v>
      </c>
      <c r="E54" s="837" t="s">
        <v>5594</v>
      </c>
      <c r="F54" s="837"/>
      <c r="G54" s="837" t="s">
        <v>17</v>
      </c>
      <c r="H54" s="771"/>
      <c r="I54" s="43"/>
      <c r="J54" s="138" t="s">
        <v>5608</v>
      </c>
      <c r="K54" s="139"/>
      <c r="L54" s="139"/>
      <c r="M54" s="140"/>
      <c r="N54" s="119"/>
      <c r="V54" s="151"/>
    </row>
    <row r="55" spans="1:22" ht="13.8" thickBot="1" x14ac:dyDescent="0.3">
      <c r="A55" s="750"/>
      <c r="B55" s="142"/>
      <c r="C55" s="142"/>
      <c r="D55" s="143"/>
      <c r="E55" s="142"/>
      <c r="F55" s="142"/>
      <c r="G55" s="726"/>
      <c r="H55" s="838"/>
      <c r="I55" s="839"/>
      <c r="J55" s="78" t="s">
        <v>5608</v>
      </c>
      <c r="K55" s="78"/>
      <c r="L55" s="78"/>
      <c r="M55" s="145"/>
      <c r="N55" s="119"/>
      <c r="P55" s="156"/>
      <c r="V55" s="151"/>
    </row>
    <row r="56" spans="1:22" ht="21" thickBot="1" x14ac:dyDescent="0.3">
      <c r="A56" s="750"/>
      <c r="B56" s="147" t="s">
        <v>34</v>
      </c>
      <c r="C56" s="147" t="s">
        <v>35</v>
      </c>
      <c r="D56" s="147" t="s">
        <v>5600</v>
      </c>
      <c r="E56" s="840" t="s">
        <v>5601</v>
      </c>
      <c r="F56" s="840"/>
      <c r="G56" s="730"/>
      <c r="H56" s="731"/>
      <c r="I56" s="732"/>
      <c r="J56" s="149" t="s">
        <v>5630</v>
      </c>
      <c r="K56" s="82"/>
      <c r="L56" s="82"/>
      <c r="M56" s="150"/>
      <c r="N56" s="119"/>
      <c r="V56" s="151"/>
    </row>
    <row r="57" spans="1:22" s="156" customFormat="1" ht="13.8" thickBot="1" x14ac:dyDescent="0.3">
      <c r="A57" s="842"/>
      <c r="B57" s="152"/>
      <c r="C57" s="152"/>
      <c r="D57" s="153"/>
      <c r="E57" s="154" t="s">
        <v>5605</v>
      </c>
      <c r="F57" s="155"/>
      <c r="G57" s="712"/>
      <c r="H57" s="713"/>
      <c r="I57" s="714"/>
      <c r="J57" s="149" t="s">
        <v>5631</v>
      </c>
      <c r="K57" s="82"/>
      <c r="L57" s="82"/>
      <c r="M57" s="150"/>
      <c r="N57" s="157"/>
      <c r="P57"/>
      <c r="Q57"/>
      <c r="V57" s="151"/>
    </row>
    <row r="58" spans="1:22" ht="21.6" thickTop="1" thickBot="1" x14ac:dyDescent="0.3">
      <c r="A58" s="834">
        <f t="shared" ref="A58" si="7">A54+1</f>
        <v>11</v>
      </c>
      <c r="B58" s="137" t="s">
        <v>22</v>
      </c>
      <c r="C58" s="137" t="s">
        <v>23</v>
      </c>
      <c r="D58" s="137" t="s">
        <v>5593</v>
      </c>
      <c r="E58" s="837" t="s">
        <v>5594</v>
      </c>
      <c r="F58" s="837"/>
      <c r="G58" s="837" t="s">
        <v>17</v>
      </c>
      <c r="H58" s="771"/>
      <c r="I58" s="43"/>
      <c r="J58" s="138" t="s">
        <v>5608</v>
      </c>
      <c r="K58" s="139"/>
      <c r="L58" s="139"/>
      <c r="M58" s="140"/>
      <c r="N58" s="119"/>
      <c r="V58" s="151"/>
    </row>
    <row r="59" spans="1:22" ht="13.8" thickBot="1" x14ac:dyDescent="0.3">
      <c r="A59" s="750"/>
      <c r="B59" s="142"/>
      <c r="C59" s="142"/>
      <c r="D59" s="143"/>
      <c r="E59" s="142"/>
      <c r="F59" s="142"/>
      <c r="G59" s="726"/>
      <c r="H59" s="838"/>
      <c r="I59" s="839"/>
      <c r="J59" s="78" t="s">
        <v>5608</v>
      </c>
      <c r="K59" s="78"/>
      <c r="L59" s="78"/>
      <c r="M59" s="145"/>
      <c r="N59" s="119"/>
      <c r="V59" s="151"/>
    </row>
    <row r="60" spans="1:22" ht="21" thickBot="1" x14ac:dyDescent="0.3">
      <c r="A60" s="750"/>
      <c r="B60" s="147" t="s">
        <v>34</v>
      </c>
      <c r="C60" s="147" t="s">
        <v>35</v>
      </c>
      <c r="D60" s="147" t="s">
        <v>5600</v>
      </c>
      <c r="E60" s="840" t="s">
        <v>5601</v>
      </c>
      <c r="F60" s="840"/>
      <c r="G60" s="730"/>
      <c r="H60" s="731"/>
      <c r="I60" s="732"/>
      <c r="J60" s="149" t="s">
        <v>5630</v>
      </c>
      <c r="K60" s="82"/>
      <c r="L60" s="82"/>
      <c r="M60" s="150"/>
      <c r="N60" s="119"/>
      <c r="V60" s="151"/>
    </row>
    <row r="61" spans="1:22" ht="13.8" thickBot="1" x14ac:dyDescent="0.3">
      <c r="A61" s="842"/>
      <c r="B61" s="152"/>
      <c r="C61" s="152"/>
      <c r="D61" s="153"/>
      <c r="E61" s="154" t="s">
        <v>5605</v>
      </c>
      <c r="F61" s="155"/>
      <c r="G61" s="712"/>
      <c r="H61" s="713"/>
      <c r="I61" s="714"/>
      <c r="J61" s="149" t="s">
        <v>5631</v>
      </c>
      <c r="K61" s="82"/>
      <c r="L61" s="82"/>
      <c r="M61" s="150"/>
      <c r="N61" s="119"/>
      <c r="V61" s="151"/>
    </row>
    <row r="62" spans="1:22" ht="21.6" thickTop="1" thickBot="1" x14ac:dyDescent="0.3">
      <c r="A62" s="834">
        <f t="shared" ref="A62" si="8">A58+1</f>
        <v>12</v>
      </c>
      <c r="B62" s="137" t="s">
        <v>22</v>
      </c>
      <c r="C62" s="137" t="s">
        <v>23</v>
      </c>
      <c r="D62" s="137" t="s">
        <v>5593</v>
      </c>
      <c r="E62" s="837" t="s">
        <v>5594</v>
      </c>
      <c r="F62" s="837"/>
      <c r="G62" s="837" t="s">
        <v>17</v>
      </c>
      <c r="H62" s="771"/>
      <c r="I62" s="43"/>
      <c r="J62" s="138" t="s">
        <v>5608</v>
      </c>
      <c r="K62" s="139"/>
      <c r="L62" s="139"/>
      <c r="M62" s="140"/>
      <c r="N62" s="119"/>
      <c r="V62" s="151"/>
    </row>
    <row r="63" spans="1:22" ht="13.8" thickBot="1" x14ac:dyDescent="0.3">
      <c r="A63" s="750"/>
      <c r="B63" s="142"/>
      <c r="C63" s="142"/>
      <c r="D63" s="143"/>
      <c r="E63" s="142"/>
      <c r="F63" s="142"/>
      <c r="G63" s="726"/>
      <c r="H63" s="838"/>
      <c r="I63" s="839"/>
      <c r="J63" s="78" t="s">
        <v>5608</v>
      </c>
      <c r="K63" s="78"/>
      <c r="L63" s="78"/>
      <c r="M63" s="145"/>
      <c r="N63" s="119"/>
      <c r="V63" s="151"/>
    </row>
    <row r="64" spans="1:22" ht="21" thickBot="1" x14ac:dyDescent="0.3">
      <c r="A64" s="750"/>
      <c r="B64" s="147" t="s">
        <v>34</v>
      </c>
      <c r="C64" s="147" t="s">
        <v>35</v>
      </c>
      <c r="D64" s="147" t="s">
        <v>5600</v>
      </c>
      <c r="E64" s="840" t="s">
        <v>5601</v>
      </c>
      <c r="F64" s="840"/>
      <c r="G64" s="730"/>
      <c r="H64" s="731"/>
      <c r="I64" s="732"/>
      <c r="J64" s="149" t="s">
        <v>5630</v>
      </c>
      <c r="K64" s="82"/>
      <c r="L64" s="82"/>
      <c r="M64" s="150"/>
      <c r="N64" s="119"/>
      <c r="V64" s="151"/>
    </row>
    <row r="65" spans="1:22" ht="13.8" thickBot="1" x14ac:dyDescent="0.3">
      <c r="A65" s="842"/>
      <c r="B65" s="152"/>
      <c r="C65" s="152"/>
      <c r="D65" s="153"/>
      <c r="E65" s="154" t="s">
        <v>5605</v>
      </c>
      <c r="F65" s="155"/>
      <c r="G65" s="712"/>
      <c r="H65" s="713"/>
      <c r="I65" s="714"/>
      <c r="J65" s="149" t="s">
        <v>5631</v>
      </c>
      <c r="K65" s="82"/>
      <c r="L65" s="82"/>
      <c r="M65" s="150"/>
      <c r="N65" s="119"/>
      <c r="V65" s="151"/>
    </row>
    <row r="66" spans="1:22" ht="21.6" thickTop="1" thickBot="1" x14ac:dyDescent="0.3">
      <c r="A66" s="834">
        <f t="shared" ref="A66" si="9">A62+1</f>
        <v>13</v>
      </c>
      <c r="B66" s="137" t="s">
        <v>22</v>
      </c>
      <c r="C66" s="137" t="s">
        <v>23</v>
      </c>
      <c r="D66" s="137" t="s">
        <v>5593</v>
      </c>
      <c r="E66" s="837" t="s">
        <v>5594</v>
      </c>
      <c r="F66" s="837"/>
      <c r="G66" s="837" t="s">
        <v>17</v>
      </c>
      <c r="H66" s="771"/>
      <c r="I66" s="43"/>
      <c r="J66" s="138" t="s">
        <v>5608</v>
      </c>
      <c r="K66" s="139"/>
      <c r="L66" s="139"/>
      <c r="M66" s="140"/>
      <c r="N66" s="119"/>
      <c r="V66" s="151"/>
    </row>
    <row r="67" spans="1:22" ht="13.8" thickBot="1" x14ac:dyDescent="0.3">
      <c r="A67" s="750"/>
      <c r="B67" s="142"/>
      <c r="C67" s="142"/>
      <c r="D67" s="143"/>
      <c r="E67" s="142"/>
      <c r="F67" s="142"/>
      <c r="G67" s="726"/>
      <c r="H67" s="838"/>
      <c r="I67" s="839"/>
      <c r="J67" s="78" t="s">
        <v>5608</v>
      </c>
      <c r="K67" s="78"/>
      <c r="L67" s="78"/>
      <c r="M67" s="145"/>
      <c r="N67" s="119"/>
      <c r="V67" s="151"/>
    </row>
    <row r="68" spans="1:22" ht="21" thickBot="1" x14ac:dyDescent="0.3">
      <c r="A68" s="750"/>
      <c r="B68" s="147" t="s">
        <v>34</v>
      </c>
      <c r="C68" s="147" t="s">
        <v>35</v>
      </c>
      <c r="D68" s="147" t="s">
        <v>5600</v>
      </c>
      <c r="E68" s="840" t="s">
        <v>5601</v>
      </c>
      <c r="F68" s="840"/>
      <c r="G68" s="730"/>
      <c r="H68" s="731"/>
      <c r="I68" s="732"/>
      <c r="J68" s="149" t="s">
        <v>5630</v>
      </c>
      <c r="K68" s="82"/>
      <c r="L68" s="82"/>
      <c r="M68" s="150"/>
      <c r="N68" s="119"/>
      <c r="V68" s="151"/>
    </row>
    <row r="69" spans="1:22" ht="13.8" thickBot="1" x14ac:dyDescent="0.3">
      <c r="A69" s="842"/>
      <c r="B69" s="152"/>
      <c r="C69" s="152"/>
      <c r="D69" s="153"/>
      <c r="E69" s="154" t="s">
        <v>5605</v>
      </c>
      <c r="F69" s="155"/>
      <c r="G69" s="712"/>
      <c r="H69" s="713"/>
      <c r="I69" s="714"/>
      <c r="J69" s="149" t="s">
        <v>5631</v>
      </c>
      <c r="K69" s="82"/>
      <c r="L69" s="82"/>
      <c r="M69" s="150"/>
      <c r="N69" s="119"/>
      <c r="V69" s="151"/>
    </row>
    <row r="70" spans="1:22" ht="21.6" thickTop="1" thickBot="1" x14ac:dyDescent="0.3">
      <c r="A70" s="834">
        <f t="shared" ref="A70" si="10">A66+1</f>
        <v>14</v>
      </c>
      <c r="B70" s="137" t="s">
        <v>22</v>
      </c>
      <c r="C70" s="137" t="s">
        <v>23</v>
      </c>
      <c r="D70" s="137" t="s">
        <v>5593</v>
      </c>
      <c r="E70" s="837" t="s">
        <v>5594</v>
      </c>
      <c r="F70" s="837"/>
      <c r="G70" s="837" t="s">
        <v>17</v>
      </c>
      <c r="H70" s="771"/>
      <c r="I70" s="43"/>
      <c r="J70" s="138" t="s">
        <v>5608</v>
      </c>
      <c r="K70" s="139"/>
      <c r="L70" s="139"/>
      <c r="M70" s="140"/>
      <c r="N70" s="119"/>
      <c r="V70" s="151"/>
    </row>
    <row r="71" spans="1:22" ht="13.8" thickBot="1" x14ac:dyDescent="0.3">
      <c r="A71" s="750"/>
      <c r="B71" s="142"/>
      <c r="C71" s="142"/>
      <c r="D71" s="143"/>
      <c r="E71" s="142"/>
      <c r="F71" s="142"/>
      <c r="G71" s="726"/>
      <c r="H71" s="838"/>
      <c r="I71" s="839"/>
      <c r="J71" s="78" t="s">
        <v>5608</v>
      </c>
      <c r="K71" s="78"/>
      <c r="L71" s="78"/>
      <c r="M71" s="145"/>
      <c r="N71" s="119"/>
      <c r="V71" s="158"/>
    </row>
    <row r="72" spans="1:22" ht="21" thickBot="1" x14ac:dyDescent="0.3">
      <c r="A72" s="750"/>
      <c r="B72" s="147" t="s">
        <v>34</v>
      </c>
      <c r="C72" s="147" t="s">
        <v>35</v>
      </c>
      <c r="D72" s="147" t="s">
        <v>5600</v>
      </c>
      <c r="E72" s="840" t="s">
        <v>5601</v>
      </c>
      <c r="F72" s="840"/>
      <c r="G72" s="730"/>
      <c r="H72" s="731"/>
      <c r="I72" s="732"/>
      <c r="J72" s="149" t="s">
        <v>5630</v>
      </c>
      <c r="K72" s="82"/>
      <c r="L72" s="82"/>
      <c r="M72" s="150"/>
      <c r="N72" s="119"/>
      <c r="V72" s="151"/>
    </row>
    <row r="73" spans="1:22" ht="13.8" thickBot="1" x14ac:dyDescent="0.3">
      <c r="A73" s="842"/>
      <c r="B73" s="152"/>
      <c r="C73" s="152"/>
      <c r="D73" s="153"/>
      <c r="E73" s="154" t="s">
        <v>5605</v>
      </c>
      <c r="F73" s="155"/>
      <c r="G73" s="712"/>
      <c r="H73" s="713"/>
      <c r="I73" s="714"/>
      <c r="J73" s="149" t="s">
        <v>5631</v>
      </c>
      <c r="K73" s="82"/>
      <c r="L73" s="82"/>
      <c r="M73" s="150"/>
      <c r="N73" s="119"/>
      <c r="V73" s="151"/>
    </row>
    <row r="74" spans="1:22" ht="21.6" thickTop="1" thickBot="1" x14ac:dyDescent="0.3">
      <c r="A74" s="834">
        <f t="shared" ref="A74" si="11">A70+1</f>
        <v>15</v>
      </c>
      <c r="B74" s="137" t="s">
        <v>22</v>
      </c>
      <c r="C74" s="137" t="s">
        <v>23</v>
      </c>
      <c r="D74" s="137" t="s">
        <v>5593</v>
      </c>
      <c r="E74" s="837" t="s">
        <v>5594</v>
      </c>
      <c r="F74" s="837"/>
      <c r="G74" s="837" t="s">
        <v>17</v>
      </c>
      <c r="H74" s="771"/>
      <c r="I74" s="43"/>
      <c r="J74" s="138" t="s">
        <v>5608</v>
      </c>
      <c r="K74" s="139"/>
      <c r="L74" s="139"/>
      <c r="M74" s="140"/>
      <c r="N74" s="119"/>
      <c r="V74" s="151"/>
    </row>
    <row r="75" spans="1:22" ht="13.8" thickBot="1" x14ac:dyDescent="0.3">
      <c r="A75" s="750"/>
      <c r="B75" s="142"/>
      <c r="C75" s="142"/>
      <c r="D75" s="143"/>
      <c r="E75" s="142"/>
      <c r="F75" s="142"/>
      <c r="G75" s="726"/>
      <c r="H75" s="838"/>
      <c r="I75" s="839"/>
      <c r="J75" s="78" t="s">
        <v>5608</v>
      </c>
      <c r="K75" s="78"/>
      <c r="L75" s="78"/>
      <c r="M75" s="145"/>
      <c r="N75" s="119"/>
      <c r="V75" s="151"/>
    </row>
    <row r="76" spans="1:22" ht="21" thickBot="1" x14ac:dyDescent="0.3">
      <c r="A76" s="750"/>
      <c r="B76" s="147" t="s">
        <v>34</v>
      </c>
      <c r="C76" s="147" t="s">
        <v>35</v>
      </c>
      <c r="D76" s="147" t="s">
        <v>5600</v>
      </c>
      <c r="E76" s="840" t="s">
        <v>5601</v>
      </c>
      <c r="F76" s="840"/>
      <c r="G76" s="730"/>
      <c r="H76" s="731"/>
      <c r="I76" s="732"/>
      <c r="J76" s="149" t="s">
        <v>5630</v>
      </c>
      <c r="K76" s="82"/>
      <c r="L76" s="82"/>
      <c r="M76" s="150"/>
      <c r="N76" s="119"/>
      <c r="V76" s="151"/>
    </row>
    <row r="77" spans="1:22" ht="13.8" thickBot="1" x14ac:dyDescent="0.3">
      <c r="A77" s="842"/>
      <c r="B77" s="152"/>
      <c r="C77" s="152"/>
      <c r="D77" s="153"/>
      <c r="E77" s="154" t="s">
        <v>5605</v>
      </c>
      <c r="F77" s="155"/>
      <c r="G77" s="712"/>
      <c r="H77" s="713"/>
      <c r="I77" s="714"/>
      <c r="J77" s="149" t="s">
        <v>5631</v>
      </c>
      <c r="K77" s="82"/>
      <c r="L77" s="82"/>
      <c r="M77" s="150"/>
      <c r="N77" s="119"/>
      <c r="V77" s="151"/>
    </row>
    <row r="78" spans="1:22" ht="21.6" thickTop="1" thickBot="1" x14ac:dyDescent="0.3">
      <c r="A78" s="834">
        <f t="shared" ref="A78" si="12">A74+1</f>
        <v>16</v>
      </c>
      <c r="B78" s="137" t="s">
        <v>22</v>
      </c>
      <c r="C78" s="137" t="s">
        <v>23</v>
      </c>
      <c r="D78" s="137" t="s">
        <v>5593</v>
      </c>
      <c r="E78" s="837" t="s">
        <v>5594</v>
      </c>
      <c r="F78" s="837"/>
      <c r="G78" s="837" t="s">
        <v>17</v>
      </c>
      <c r="H78" s="771"/>
      <c r="I78" s="43"/>
      <c r="J78" s="138" t="s">
        <v>5608</v>
      </c>
      <c r="K78" s="139"/>
      <c r="L78" s="139"/>
      <c r="M78" s="140"/>
      <c r="N78" s="119"/>
      <c r="V78" s="151"/>
    </row>
    <row r="79" spans="1:22" ht="13.8" thickBot="1" x14ac:dyDescent="0.3">
      <c r="A79" s="750"/>
      <c r="B79" s="142"/>
      <c r="C79" s="142"/>
      <c r="D79" s="143"/>
      <c r="E79" s="142"/>
      <c r="F79" s="142"/>
      <c r="G79" s="726"/>
      <c r="H79" s="838"/>
      <c r="I79" s="839"/>
      <c r="J79" s="78" t="s">
        <v>5608</v>
      </c>
      <c r="K79" s="78"/>
      <c r="L79" s="78"/>
      <c r="M79" s="145"/>
      <c r="N79" s="119"/>
      <c r="V79" s="151"/>
    </row>
    <row r="80" spans="1:22" ht="21" thickBot="1" x14ac:dyDescent="0.3">
      <c r="A80" s="750"/>
      <c r="B80" s="147" t="s">
        <v>34</v>
      </c>
      <c r="C80" s="147" t="s">
        <v>35</v>
      </c>
      <c r="D80" s="147" t="s">
        <v>5600</v>
      </c>
      <c r="E80" s="840" t="s">
        <v>5601</v>
      </c>
      <c r="F80" s="840"/>
      <c r="G80" s="730"/>
      <c r="H80" s="731"/>
      <c r="I80" s="732"/>
      <c r="J80" s="149" t="s">
        <v>5630</v>
      </c>
      <c r="K80" s="82"/>
      <c r="L80" s="82"/>
      <c r="M80" s="150"/>
      <c r="N80" s="119"/>
      <c r="V80" s="151"/>
    </row>
    <row r="81" spans="1:22" ht="13.8" thickBot="1" x14ac:dyDescent="0.3">
      <c r="A81" s="842"/>
      <c r="B81" s="152"/>
      <c r="C81" s="152"/>
      <c r="D81" s="153"/>
      <c r="E81" s="154" t="s">
        <v>5605</v>
      </c>
      <c r="F81" s="155"/>
      <c r="G81" s="712"/>
      <c r="H81" s="713"/>
      <c r="I81" s="714"/>
      <c r="J81" s="149" t="s">
        <v>5631</v>
      </c>
      <c r="K81" s="82"/>
      <c r="L81" s="82"/>
      <c r="M81" s="150"/>
      <c r="N81" s="119"/>
      <c r="V81" s="151"/>
    </row>
    <row r="82" spans="1:22" ht="21.6" thickTop="1" thickBot="1" x14ac:dyDescent="0.3">
      <c r="A82" s="834">
        <f t="shared" ref="A82" si="13">A78+1</f>
        <v>17</v>
      </c>
      <c r="B82" s="137" t="s">
        <v>22</v>
      </c>
      <c r="C82" s="137" t="s">
        <v>23</v>
      </c>
      <c r="D82" s="137" t="s">
        <v>5593</v>
      </c>
      <c r="E82" s="837" t="s">
        <v>5594</v>
      </c>
      <c r="F82" s="837"/>
      <c r="G82" s="837" t="s">
        <v>17</v>
      </c>
      <c r="H82" s="771"/>
      <c r="I82" s="43"/>
      <c r="J82" s="138" t="s">
        <v>5608</v>
      </c>
      <c r="K82" s="139"/>
      <c r="L82" s="139"/>
      <c r="M82" s="140"/>
      <c r="N82" s="119"/>
      <c r="V82" s="151"/>
    </row>
    <row r="83" spans="1:22" ht="13.8" thickBot="1" x14ac:dyDescent="0.3">
      <c r="A83" s="750"/>
      <c r="B83" s="142"/>
      <c r="C83" s="142"/>
      <c r="D83" s="143"/>
      <c r="E83" s="142"/>
      <c r="F83" s="142"/>
      <c r="G83" s="726"/>
      <c r="H83" s="838"/>
      <c r="I83" s="839"/>
      <c r="J83" s="78" t="s">
        <v>5608</v>
      </c>
      <c r="K83" s="78"/>
      <c r="L83" s="78"/>
      <c r="M83" s="145"/>
      <c r="N83" s="119"/>
      <c r="V83" s="151"/>
    </row>
    <row r="84" spans="1:22" ht="21" thickBot="1" x14ac:dyDescent="0.3">
      <c r="A84" s="750"/>
      <c r="B84" s="147" t="s">
        <v>34</v>
      </c>
      <c r="C84" s="147" t="s">
        <v>35</v>
      </c>
      <c r="D84" s="147" t="s">
        <v>5600</v>
      </c>
      <c r="E84" s="840" t="s">
        <v>5601</v>
      </c>
      <c r="F84" s="840"/>
      <c r="G84" s="730"/>
      <c r="H84" s="731"/>
      <c r="I84" s="732"/>
      <c r="J84" s="149" t="s">
        <v>5630</v>
      </c>
      <c r="K84" s="82"/>
      <c r="L84" s="82"/>
      <c r="M84" s="150"/>
      <c r="N84" s="119"/>
      <c r="V84" s="151"/>
    </row>
    <row r="85" spans="1:22" ht="13.8" thickBot="1" x14ac:dyDescent="0.3">
      <c r="A85" s="842"/>
      <c r="B85" s="152"/>
      <c r="C85" s="152"/>
      <c r="D85" s="153"/>
      <c r="E85" s="154" t="s">
        <v>5605</v>
      </c>
      <c r="F85" s="155"/>
      <c r="G85" s="712"/>
      <c r="H85" s="713"/>
      <c r="I85" s="714"/>
      <c r="J85" s="149" t="s">
        <v>5631</v>
      </c>
      <c r="K85" s="82"/>
      <c r="L85" s="82"/>
      <c r="M85" s="150"/>
      <c r="N85" s="119"/>
      <c r="V85" s="151"/>
    </row>
    <row r="86" spans="1:22" ht="21.6" thickTop="1" thickBot="1" x14ac:dyDescent="0.3">
      <c r="A86" s="834">
        <f t="shared" ref="A86" si="14">A82+1</f>
        <v>18</v>
      </c>
      <c r="B86" s="137" t="s">
        <v>22</v>
      </c>
      <c r="C86" s="137" t="s">
        <v>23</v>
      </c>
      <c r="D86" s="137" t="s">
        <v>5593</v>
      </c>
      <c r="E86" s="837" t="s">
        <v>5594</v>
      </c>
      <c r="F86" s="837"/>
      <c r="G86" s="837" t="s">
        <v>17</v>
      </c>
      <c r="H86" s="771"/>
      <c r="I86" s="43"/>
      <c r="J86" s="138" t="s">
        <v>5608</v>
      </c>
      <c r="K86" s="139"/>
      <c r="L86" s="139"/>
      <c r="M86" s="140"/>
      <c r="N86" s="119"/>
      <c r="V86" s="151"/>
    </row>
    <row r="87" spans="1:22" ht="13.8" thickBot="1" x14ac:dyDescent="0.3">
      <c r="A87" s="750"/>
      <c r="B87" s="142"/>
      <c r="C87" s="142"/>
      <c r="D87" s="143"/>
      <c r="E87" s="142"/>
      <c r="F87" s="142"/>
      <c r="G87" s="726"/>
      <c r="H87" s="838"/>
      <c r="I87" s="839"/>
      <c r="J87" s="78" t="s">
        <v>5608</v>
      </c>
      <c r="K87" s="78"/>
      <c r="L87" s="78"/>
      <c r="M87" s="145"/>
      <c r="N87" s="119"/>
      <c r="V87" s="151"/>
    </row>
    <row r="88" spans="1:22" ht="21" thickBot="1" x14ac:dyDescent="0.3">
      <c r="A88" s="750"/>
      <c r="B88" s="147" t="s">
        <v>34</v>
      </c>
      <c r="C88" s="147" t="s">
        <v>35</v>
      </c>
      <c r="D88" s="147" t="s">
        <v>5600</v>
      </c>
      <c r="E88" s="840" t="s">
        <v>5601</v>
      </c>
      <c r="F88" s="840"/>
      <c r="G88" s="730"/>
      <c r="H88" s="731"/>
      <c r="I88" s="732"/>
      <c r="J88" s="149" t="s">
        <v>5630</v>
      </c>
      <c r="K88" s="82"/>
      <c r="L88" s="82"/>
      <c r="M88" s="150"/>
      <c r="N88" s="119"/>
      <c r="V88" s="151"/>
    </row>
    <row r="89" spans="1:22" ht="13.8" thickBot="1" x14ac:dyDescent="0.3">
      <c r="A89" s="842"/>
      <c r="B89" s="152"/>
      <c r="C89" s="152"/>
      <c r="D89" s="153"/>
      <c r="E89" s="154" t="s">
        <v>5605</v>
      </c>
      <c r="F89" s="155"/>
      <c r="G89" s="712"/>
      <c r="H89" s="713"/>
      <c r="I89" s="714"/>
      <c r="J89" s="149" t="s">
        <v>5631</v>
      </c>
      <c r="K89" s="82"/>
      <c r="L89" s="82"/>
      <c r="M89" s="150"/>
      <c r="N89" s="119"/>
      <c r="V89" s="151"/>
    </row>
    <row r="90" spans="1:22" ht="21.6" thickTop="1" thickBot="1" x14ac:dyDescent="0.3">
      <c r="A90" s="834">
        <f t="shared" ref="A90" si="15">A86+1</f>
        <v>19</v>
      </c>
      <c r="B90" s="137" t="s">
        <v>22</v>
      </c>
      <c r="C90" s="137" t="s">
        <v>23</v>
      </c>
      <c r="D90" s="137" t="s">
        <v>5593</v>
      </c>
      <c r="E90" s="837" t="s">
        <v>5594</v>
      </c>
      <c r="F90" s="837"/>
      <c r="G90" s="837" t="s">
        <v>17</v>
      </c>
      <c r="H90" s="771"/>
      <c r="I90" s="43"/>
      <c r="J90" s="138" t="s">
        <v>5608</v>
      </c>
      <c r="K90" s="139"/>
      <c r="L90" s="139"/>
      <c r="M90" s="140"/>
      <c r="N90" s="119"/>
      <c r="V90" s="151"/>
    </row>
    <row r="91" spans="1:22" ht="13.8" thickBot="1" x14ac:dyDescent="0.3">
      <c r="A91" s="750"/>
      <c r="B91" s="142"/>
      <c r="C91" s="142"/>
      <c r="D91" s="143"/>
      <c r="E91" s="142"/>
      <c r="F91" s="142"/>
      <c r="G91" s="726"/>
      <c r="H91" s="838"/>
      <c r="I91" s="839"/>
      <c r="J91" s="78" t="s">
        <v>5608</v>
      </c>
      <c r="K91" s="78"/>
      <c r="L91" s="78"/>
      <c r="M91" s="145"/>
      <c r="N91" s="119"/>
      <c r="V91" s="151"/>
    </row>
    <row r="92" spans="1:22" ht="21" thickBot="1" x14ac:dyDescent="0.3">
      <c r="A92" s="750"/>
      <c r="B92" s="147" t="s">
        <v>34</v>
      </c>
      <c r="C92" s="147" t="s">
        <v>35</v>
      </c>
      <c r="D92" s="147" t="s">
        <v>5600</v>
      </c>
      <c r="E92" s="840" t="s">
        <v>5601</v>
      </c>
      <c r="F92" s="840"/>
      <c r="G92" s="730"/>
      <c r="H92" s="731"/>
      <c r="I92" s="732"/>
      <c r="J92" s="149" t="s">
        <v>5630</v>
      </c>
      <c r="K92" s="82"/>
      <c r="L92" s="82"/>
      <c r="M92" s="150"/>
      <c r="N92" s="119"/>
      <c r="V92" s="151"/>
    </row>
    <row r="93" spans="1:22" ht="13.8" thickBot="1" x14ac:dyDescent="0.3">
      <c r="A93" s="842"/>
      <c r="B93" s="152"/>
      <c r="C93" s="152"/>
      <c r="D93" s="153"/>
      <c r="E93" s="154" t="s">
        <v>5605</v>
      </c>
      <c r="F93" s="155"/>
      <c r="G93" s="712"/>
      <c r="H93" s="713"/>
      <c r="I93" s="714"/>
      <c r="J93" s="149" t="s">
        <v>5631</v>
      </c>
      <c r="K93" s="82"/>
      <c r="L93" s="82"/>
      <c r="M93" s="150"/>
      <c r="N93" s="119"/>
      <c r="V93" s="151"/>
    </row>
    <row r="94" spans="1:22" ht="21.6" thickTop="1" thickBot="1" x14ac:dyDescent="0.3">
      <c r="A94" s="834">
        <f t="shared" ref="A94" si="16">A90+1</f>
        <v>20</v>
      </c>
      <c r="B94" s="137" t="s">
        <v>22</v>
      </c>
      <c r="C94" s="137" t="s">
        <v>23</v>
      </c>
      <c r="D94" s="137" t="s">
        <v>5593</v>
      </c>
      <c r="E94" s="837" t="s">
        <v>5594</v>
      </c>
      <c r="F94" s="837"/>
      <c r="G94" s="837" t="s">
        <v>17</v>
      </c>
      <c r="H94" s="771"/>
      <c r="I94" s="43"/>
      <c r="J94" s="138" t="s">
        <v>5608</v>
      </c>
      <c r="K94" s="139"/>
      <c r="L94" s="139"/>
      <c r="M94" s="140"/>
      <c r="N94" s="119"/>
      <c r="V94" s="151"/>
    </row>
    <row r="95" spans="1:22" ht="13.8" thickBot="1" x14ac:dyDescent="0.3">
      <c r="A95" s="750"/>
      <c r="B95" s="142"/>
      <c r="C95" s="142"/>
      <c r="D95" s="143"/>
      <c r="E95" s="142"/>
      <c r="F95" s="142"/>
      <c r="G95" s="726"/>
      <c r="H95" s="838"/>
      <c r="I95" s="839"/>
      <c r="J95" s="78" t="s">
        <v>5608</v>
      </c>
      <c r="K95" s="78"/>
      <c r="L95" s="78"/>
      <c r="M95" s="145"/>
      <c r="N95" s="119"/>
      <c r="V95" s="151"/>
    </row>
    <row r="96" spans="1:22" ht="21" thickBot="1" x14ac:dyDescent="0.3">
      <c r="A96" s="750"/>
      <c r="B96" s="147" t="s">
        <v>34</v>
      </c>
      <c r="C96" s="147" t="s">
        <v>35</v>
      </c>
      <c r="D96" s="147" t="s">
        <v>5600</v>
      </c>
      <c r="E96" s="840" t="s">
        <v>5601</v>
      </c>
      <c r="F96" s="840"/>
      <c r="G96" s="730"/>
      <c r="H96" s="731"/>
      <c r="I96" s="732"/>
      <c r="J96" s="149" t="s">
        <v>5630</v>
      </c>
      <c r="K96" s="82"/>
      <c r="L96" s="82"/>
      <c r="M96" s="150"/>
      <c r="N96" s="119"/>
      <c r="V96" s="151"/>
    </row>
    <row r="97" spans="1:22" ht="13.8" thickBot="1" x14ac:dyDescent="0.3">
      <c r="A97" s="842"/>
      <c r="B97" s="152"/>
      <c r="C97" s="152"/>
      <c r="D97" s="153"/>
      <c r="E97" s="154" t="s">
        <v>5605</v>
      </c>
      <c r="F97" s="155"/>
      <c r="G97" s="712"/>
      <c r="H97" s="713"/>
      <c r="I97" s="714"/>
      <c r="J97" s="149" t="s">
        <v>5631</v>
      </c>
      <c r="K97" s="82"/>
      <c r="L97" s="82"/>
      <c r="M97" s="150"/>
      <c r="N97" s="119"/>
      <c r="V97" s="151"/>
    </row>
    <row r="98" spans="1:22" ht="21.6" thickTop="1" thickBot="1" x14ac:dyDescent="0.3">
      <c r="A98" s="834">
        <f t="shared" ref="A98" si="17">A94+1</f>
        <v>21</v>
      </c>
      <c r="B98" s="137" t="s">
        <v>22</v>
      </c>
      <c r="C98" s="137" t="s">
        <v>23</v>
      </c>
      <c r="D98" s="137" t="s">
        <v>5593</v>
      </c>
      <c r="E98" s="837" t="s">
        <v>5594</v>
      </c>
      <c r="F98" s="837"/>
      <c r="G98" s="837" t="s">
        <v>17</v>
      </c>
      <c r="H98" s="771"/>
      <c r="I98" s="43"/>
      <c r="J98" s="138" t="s">
        <v>5608</v>
      </c>
      <c r="K98" s="139"/>
      <c r="L98" s="139"/>
      <c r="M98" s="140"/>
      <c r="N98" s="119"/>
      <c r="V98" s="151"/>
    </row>
    <row r="99" spans="1:22" ht="13.8" thickBot="1" x14ac:dyDescent="0.3">
      <c r="A99" s="750"/>
      <c r="B99" s="142"/>
      <c r="C99" s="142"/>
      <c r="D99" s="143"/>
      <c r="E99" s="142"/>
      <c r="F99" s="142"/>
      <c r="G99" s="726"/>
      <c r="H99" s="838"/>
      <c r="I99" s="839"/>
      <c r="J99" s="78" t="s">
        <v>5608</v>
      </c>
      <c r="K99" s="78"/>
      <c r="L99" s="78"/>
      <c r="M99" s="145"/>
      <c r="N99" s="119"/>
      <c r="V99" s="151"/>
    </row>
    <row r="100" spans="1:22" ht="21" thickBot="1" x14ac:dyDescent="0.3">
      <c r="A100" s="750"/>
      <c r="B100" s="147" t="s">
        <v>34</v>
      </c>
      <c r="C100" s="147" t="s">
        <v>35</v>
      </c>
      <c r="D100" s="147" t="s">
        <v>5600</v>
      </c>
      <c r="E100" s="840" t="s">
        <v>5601</v>
      </c>
      <c r="F100" s="840"/>
      <c r="G100" s="730"/>
      <c r="H100" s="731"/>
      <c r="I100" s="732"/>
      <c r="J100" s="149" t="s">
        <v>5630</v>
      </c>
      <c r="K100" s="82"/>
      <c r="L100" s="82"/>
      <c r="M100" s="150"/>
      <c r="N100" s="119"/>
      <c r="V100" s="151"/>
    </row>
    <row r="101" spans="1:22" ht="13.8" thickBot="1" x14ac:dyDescent="0.3">
      <c r="A101" s="842"/>
      <c r="B101" s="152"/>
      <c r="C101" s="152"/>
      <c r="D101" s="153"/>
      <c r="E101" s="154" t="s">
        <v>5605</v>
      </c>
      <c r="F101" s="155"/>
      <c r="G101" s="712"/>
      <c r="H101" s="713"/>
      <c r="I101" s="714"/>
      <c r="J101" s="149" t="s">
        <v>5631</v>
      </c>
      <c r="K101" s="82"/>
      <c r="L101" s="82"/>
      <c r="M101" s="150"/>
      <c r="N101" s="119"/>
      <c r="V101" s="151"/>
    </row>
    <row r="102" spans="1:22" ht="21.6" thickTop="1" thickBot="1" x14ac:dyDescent="0.3">
      <c r="A102" s="834">
        <f t="shared" ref="A102" si="18">A98+1</f>
        <v>22</v>
      </c>
      <c r="B102" s="137" t="s">
        <v>22</v>
      </c>
      <c r="C102" s="137" t="s">
        <v>23</v>
      </c>
      <c r="D102" s="137" t="s">
        <v>5593</v>
      </c>
      <c r="E102" s="837" t="s">
        <v>5594</v>
      </c>
      <c r="F102" s="837"/>
      <c r="G102" s="837" t="s">
        <v>17</v>
      </c>
      <c r="H102" s="771"/>
      <c r="I102" s="43"/>
      <c r="J102" s="138" t="s">
        <v>5608</v>
      </c>
      <c r="K102" s="139"/>
      <c r="L102" s="139"/>
      <c r="M102" s="140"/>
      <c r="N102" s="119"/>
      <c r="V102" s="151"/>
    </row>
    <row r="103" spans="1:22" ht="13.8" thickBot="1" x14ac:dyDescent="0.3">
      <c r="A103" s="750"/>
      <c r="B103" s="142"/>
      <c r="C103" s="142"/>
      <c r="D103" s="143"/>
      <c r="E103" s="142"/>
      <c r="F103" s="142"/>
      <c r="G103" s="726"/>
      <c r="H103" s="838"/>
      <c r="I103" s="839"/>
      <c r="J103" s="78" t="s">
        <v>5608</v>
      </c>
      <c r="K103" s="78"/>
      <c r="L103" s="78"/>
      <c r="M103" s="145"/>
      <c r="N103" s="119"/>
      <c r="V103" s="151"/>
    </row>
    <row r="104" spans="1:22" ht="21" thickBot="1" x14ac:dyDescent="0.3">
      <c r="A104" s="750"/>
      <c r="B104" s="147" t="s">
        <v>34</v>
      </c>
      <c r="C104" s="147" t="s">
        <v>35</v>
      </c>
      <c r="D104" s="147" t="s">
        <v>5600</v>
      </c>
      <c r="E104" s="840" t="s">
        <v>5601</v>
      </c>
      <c r="F104" s="840"/>
      <c r="G104" s="730"/>
      <c r="H104" s="731"/>
      <c r="I104" s="732"/>
      <c r="J104" s="149" t="s">
        <v>5630</v>
      </c>
      <c r="K104" s="82"/>
      <c r="L104" s="82"/>
      <c r="M104" s="150"/>
      <c r="N104" s="119"/>
      <c r="V104" s="151"/>
    </row>
    <row r="105" spans="1:22" ht="13.8" thickBot="1" x14ac:dyDescent="0.3">
      <c r="A105" s="842"/>
      <c r="B105" s="152"/>
      <c r="C105" s="152"/>
      <c r="D105" s="153"/>
      <c r="E105" s="154" t="s">
        <v>5605</v>
      </c>
      <c r="F105" s="155"/>
      <c r="G105" s="712"/>
      <c r="H105" s="713"/>
      <c r="I105" s="714"/>
      <c r="J105" s="149" t="s">
        <v>5631</v>
      </c>
      <c r="K105" s="82"/>
      <c r="L105" s="82"/>
      <c r="M105" s="150"/>
      <c r="N105" s="119"/>
      <c r="V105" s="151"/>
    </row>
    <row r="106" spans="1:22" ht="21.6" thickTop="1" thickBot="1" x14ac:dyDescent="0.3">
      <c r="A106" s="834">
        <f t="shared" ref="A106" si="19">A102+1</f>
        <v>23</v>
      </c>
      <c r="B106" s="137" t="s">
        <v>22</v>
      </c>
      <c r="C106" s="137" t="s">
        <v>23</v>
      </c>
      <c r="D106" s="137" t="s">
        <v>5593</v>
      </c>
      <c r="E106" s="837" t="s">
        <v>5594</v>
      </c>
      <c r="F106" s="837"/>
      <c r="G106" s="837" t="s">
        <v>17</v>
      </c>
      <c r="H106" s="771"/>
      <c r="I106" s="43"/>
      <c r="J106" s="138" t="s">
        <v>5608</v>
      </c>
      <c r="K106" s="139"/>
      <c r="L106" s="139"/>
      <c r="M106" s="140"/>
      <c r="N106" s="119"/>
      <c r="V106" s="151"/>
    </row>
    <row r="107" spans="1:22" ht="13.8" thickBot="1" x14ac:dyDescent="0.3">
      <c r="A107" s="750"/>
      <c r="B107" s="142"/>
      <c r="C107" s="142"/>
      <c r="D107" s="143"/>
      <c r="E107" s="142"/>
      <c r="F107" s="142"/>
      <c r="G107" s="726"/>
      <c r="H107" s="838"/>
      <c r="I107" s="839"/>
      <c r="J107" s="78" t="s">
        <v>5608</v>
      </c>
      <c r="K107" s="78"/>
      <c r="L107" s="78"/>
      <c r="M107" s="145"/>
      <c r="N107" s="119"/>
      <c r="V107" s="151"/>
    </row>
    <row r="108" spans="1:22" ht="21" thickBot="1" x14ac:dyDescent="0.3">
      <c r="A108" s="750"/>
      <c r="B108" s="147" t="s">
        <v>34</v>
      </c>
      <c r="C108" s="147" t="s">
        <v>35</v>
      </c>
      <c r="D108" s="147" t="s">
        <v>5600</v>
      </c>
      <c r="E108" s="840" t="s">
        <v>5601</v>
      </c>
      <c r="F108" s="840"/>
      <c r="G108" s="730"/>
      <c r="H108" s="731"/>
      <c r="I108" s="732"/>
      <c r="J108" s="149" t="s">
        <v>5630</v>
      </c>
      <c r="K108" s="82"/>
      <c r="L108" s="82"/>
      <c r="M108" s="150"/>
      <c r="N108" s="119"/>
      <c r="V108" s="151"/>
    </row>
    <row r="109" spans="1:22" ht="13.8" thickBot="1" x14ac:dyDescent="0.3">
      <c r="A109" s="842"/>
      <c r="B109" s="152"/>
      <c r="C109" s="152"/>
      <c r="D109" s="153"/>
      <c r="E109" s="154" t="s">
        <v>5605</v>
      </c>
      <c r="F109" s="155"/>
      <c r="G109" s="712"/>
      <c r="H109" s="713"/>
      <c r="I109" s="714"/>
      <c r="J109" s="149" t="s">
        <v>5631</v>
      </c>
      <c r="K109" s="82"/>
      <c r="L109" s="82"/>
      <c r="M109" s="150"/>
      <c r="N109" s="119"/>
      <c r="V109" s="151"/>
    </row>
    <row r="110" spans="1:22" ht="21.6" thickTop="1" thickBot="1" x14ac:dyDescent="0.3">
      <c r="A110" s="834">
        <f t="shared" ref="A110" si="20">A106+1</f>
        <v>24</v>
      </c>
      <c r="B110" s="137" t="s">
        <v>22</v>
      </c>
      <c r="C110" s="137" t="s">
        <v>23</v>
      </c>
      <c r="D110" s="137" t="s">
        <v>5593</v>
      </c>
      <c r="E110" s="837" t="s">
        <v>5594</v>
      </c>
      <c r="F110" s="837"/>
      <c r="G110" s="837" t="s">
        <v>17</v>
      </c>
      <c r="H110" s="771"/>
      <c r="I110" s="43"/>
      <c r="J110" s="138" t="s">
        <v>5608</v>
      </c>
      <c r="K110" s="139"/>
      <c r="L110" s="139"/>
      <c r="M110" s="140"/>
      <c r="N110" s="119"/>
      <c r="V110" s="151"/>
    </row>
    <row r="111" spans="1:22" ht="13.8" thickBot="1" x14ac:dyDescent="0.3">
      <c r="A111" s="750"/>
      <c r="B111" s="142"/>
      <c r="C111" s="142"/>
      <c r="D111" s="143"/>
      <c r="E111" s="142"/>
      <c r="F111" s="142"/>
      <c r="G111" s="726"/>
      <c r="H111" s="838"/>
      <c r="I111" s="839"/>
      <c r="J111" s="78" t="s">
        <v>5608</v>
      </c>
      <c r="K111" s="78"/>
      <c r="L111" s="78"/>
      <c r="M111" s="145"/>
      <c r="N111" s="119"/>
      <c r="V111" s="151"/>
    </row>
    <row r="112" spans="1:22" ht="21" thickBot="1" x14ac:dyDescent="0.3">
      <c r="A112" s="750"/>
      <c r="B112" s="147" t="s">
        <v>34</v>
      </c>
      <c r="C112" s="147" t="s">
        <v>35</v>
      </c>
      <c r="D112" s="147" t="s">
        <v>5600</v>
      </c>
      <c r="E112" s="840" t="s">
        <v>5601</v>
      </c>
      <c r="F112" s="840"/>
      <c r="G112" s="730"/>
      <c r="H112" s="731"/>
      <c r="I112" s="732"/>
      <c r="J112" s="149" t="s">
        <v>5630</v>
      </c>
      <c r="K112" s="82"/>
      <c r="L112" s="82"/>
      <c r="M112" s="150"/>
      <c r="N112" s="119"/>
      <c r="V112" s="151"/>
    </row>
    <row r="113" spans="1:22" ht="13.8" thickBot="1" x14ac:dyDescent="0.3">
      <c r="A113" s="842"/>
      <c r="B113" s="152"/>
      <c r="C113" s="152"/>
      <c r="D113" s="153"/>
      <c r="E113" s="154" t="s">
        <v>5605</v>
      </c>
      <c r="F113" s="155"/>
      <c r="G113" s="712"/>
      <c r="H113" s="713"/>
      <c r="I113" s="714"/>
      <c r="J113" s="149" t="s">
        <v>5631</v>
      </c>
      <c r="K113" s="82"/>
      <c r="L113" s="82"/>
      <c r="M113" s="150"/>
      <c r="N113" s="119"/>
      <c r="V113" s="151"/>
    </row>
    <row r="114" spans="1:22" ht="21.6" thickTop="1" thickBot="1" x14ac:dyDescent="0.3">
      <c r="A114" s="834">
        <f t="shared" ref="A114" si="21">A110+1</f>
        <v>25</v>
      </c>
      <c r="B114" s="137" t="s">
        <v>22</v>
      </c>
      <c r="C114" s="137" t="s">
        <v>23</v>
      </c>
      <c r="D114" s="137" t="s">
        <v>5593</v>
      </c>
      <c r="E114" s="837" t="s">
        <v>5594</v>
      </c>
      <c r="F114" s="837"/>
      <c r="G114" s="837" t="s">
        <v>17</v>
      </c>
      <c r="H114" s="771"/>
      <c r="I114" s="43"/>
      <c r="J114" s="138" t="s">
        <v>5608</v>
      </c>
      <c r="K114" s="139"/>
      <c r="L114" s="139"/>
      <c r="M114" s="140"/>
      <c r="N114" s="119"/>
      <c r="V114" s="151"/>
    </row>
    <row r="115" spans="1:22" ht="13.8" thickBot="1" x14ac:dyDescent="0.3">
      <c r="A115" s="750"/>
      <c r="B115" s="142"/>
      <c r="C115" s="142"/>
      <c r="D115" s="143"/>
      <c r="E115" s="142"/>
      <c r="F115" s="142"/>
      <c r="G115" s="726"/>
      <c r="H115" s="838"/>
      <c r="I115" s="839"/>
      <c r="J115" s="78" t="s">
        <v>5608</v>
      </c>
      <c r="K115" s="78"/>
      <c r="L115" s="78"/>
      <c r="M115" s="145"/>
      <c r="N115" s="119"/>
      <c r="V115" s="151"/>
    </row>
    <row r="116" spans="1:22" ht="21" thickBot="1" x14ac:dyDescent="0.3">
      <c r="A116" s="750"/>
      <c r="B116" s="147" t="s">
        <v>34</v>
      </c>
      <c r="C116" s="147" t="s">
        <v>35</v>
      </c>
      <c r="D116" s="147" t="s">
        <v>5600</v>
      </c>
      <c r="E116" s="840" t="s">
        <v>5601</v>
      </c>
      <c r="F116" s="840"/>
      <c r="G116" s="730"/>
      <c r="H116" s="731"/>
      <c r="I116" s="732"/>
      <c r="J116" s="149" t="s">
        <v>5630</v>
      </c>
      <c r="K116" s="82"/>
      <c r="L116" s="82"/>
      <c r="M116" s="150"/>
      <c r="N116" s="119"/>
      <c r="V116" s="151"/>
    </row>
    <row r="117" spans="1:22" ht="13.8" thickBot="1" x14ac:dyDescent="0.3">
      <c r="A117" s="842"/>
      <c r="B117" s="152"/>
      <c r="C117" s="152"/>
      <c r="D117" s="153"/>
      <c r="E117" s="154" t="s">
        <v>5605</v>
      </c>
      <c r="F117" s="155"/>
      <c r="G117" s="712"/>
      <c r="H117" s="713"/>
      <c r="I117" s="714"/>
      <c r="J117" s="149" t="s">
        <v>5631</v>
      </c>
      <c r="K117" s="82"/>
      <c r="L117" s="82"/>
      <c r="M117" s="150"/>
      <c r="N117" s="119"/>
      <c r="V117" s="151"/>
    </row>
    <row r="118" spans="1:22" ht="21.6" thickTop="1" thickBot="1" x14ac:dyDescent="0.3">
      <c r="A118" s="834">
        <f t="shared" ref="A118" si="22">A114+1</f>
        <v>26</v>
      </c>
      <c r="B118" s="137" t="s">
        <v>22</v>
      </c>
      <c r="C118" s="137" t="s">
        <v>23</v>
      </c>
      <c r="D118" s="137" t="s">
        <v>5593</v>
      </c>
      <c r="E118" s="837" t="s">
        <v>5594</v>
      </c>
      <c r="F118" s="837"/>
      <c r="G118" s="837" t="s">
        <v>17</v>
      </c>
      <c r="H118" s="771"/>
      <c r="I118" s="43"/>
      <c r="J118" s="138" t="s">
        <v>5608</v>
      </c>
      <c r="K118" s="139"/>
      <c r="L118" s="139"/>
      <c r="M118" s="140"/>
      <c r="N118" s="119"/>
      <c r="V118" s="151"/>
    </row>
    <row r="119" spans="1:22" ht="13.8" thickBot="1" x14ac:dyDescent="0.3">
      <c r="A119" s="750"/>
      <c r="B119" s="142"/>
      <c r="C119" s="142"/>
      <c r="D119" s="143"/>
      <c r="E119" s="142"/>
      <c r="F119" s="142"/>
      <c r="G119" s="726"/>
      <c r="H119" s="838"/>
      <c r="I119" s="839"/>
      <c r="J119" s="78" t="s">
        <v>5608</v>
      </c>
      <c r="K119" s="78"/>
      <c r="L119" s="78"/>
      <c r="M119" s="145"/>
      <c r="N119" s="119"/>
      <c r="V119" s="151"/>
    </row>
    <row r="120" spans="1:22" ht="21" thickBot="1" x14ac:dyDescent="0.3">
      <c r="A120" s="750"/>
      <c r="B120" s="147" t="s">
        <v>34</v>
      </c>
      <c r="C120" s="147" t="s">
        <v>35</v>
      </c>
      <c r="D120" s="147" t="s">
        <v>5600</v>
      </c>
      <c r="E120" s="840" t="s">
        <v>5601</v>
      </c>
      <c r="F120" s="840"/>
      <c r="G120" s="730"/>
      <c r="H120" s="731"/>
      <c r="I120" s="732"/>
      <c r="J120" s="149" t="s">
        <v>5630</v>
      </c>
      <c r="K120" s="82"/>
      <c r="L120" s="82"/>
      <c r="M120" s="150"/>
      <c r="N120" s="119"/>
      <c r="V120" s="151"/>
    </row>
    <row r="121" spans="1:22" ht="13.8" thickBot="1" x14ac:dyDescent="0.3">
      <c r="A121" s="842"/>
      <c r="B121" s="152"/>
      <c r="C121" s="152"/>
      <c r="D121" s="153"/>
      <c r="E121" s="154" t="s">
        <v>5605</v>
      </c>
      <c r="F121" s="155"/>
      <c r="G121" s="712"/>
      <c r="H121" s="713"/>
      <c r="I121" s="714"/>
      <c r="J121" s="149" t="s">
        <v>5631</v>
      </c>
      <c r="K121" s="82"/>
      <c r="L121" s="82"/>
      <c r="M121" s="150"/>
      <c r="N121" s="119"/>
      <c r="V121" s="151"/>
    </row>
    <row r="122" spans="1:22" ht="21.6" thickTop="1" thickBot="1" x14ac:dyDescent="0.3">
      <c r="A122" s="834">
        <f t="shared" ref="A122" si="23">A118+1</f>
        <v>27</v>
      </c>
      <c r="B122" s="137" t="s">
        <v>22</v>
      </c>
      <c r="C122" s="137" t="s">
        <v>23</v>
      </c>
      <c r="D122" s="137" t="s">
        <v>5593</v>
      </c>
      <c r="E122" s="837" t="s">
        <v>5594</v>
      </c>
      <c r="F122" s="837"/>
      <c r="G122" s="837" t="s">
        <v>17</v>
      </c>
      <c r="H122" s="771"/>
      <c r="I122" s="43"/>
      <c r="J122" s="138" t="s">
        <v>5608</v>
      </c>
      <c r="K122" s="139"/>
      <c r="L122" s="139"/>
      <c r="M122" s="140"/>
      <c r="N122" s="119"/>
      <c r="V122" s="151"/>
    </row>
    <row r="123" spans="1:22" ht="13.8" thickBot="1" x14ac:dyDescent="0.3">
      <c r="A123" s="750"/>
      <c r="B123" s="142"/>
      <c r="C123" s="142"/>
      <c r="D123" s="143"/>
      <c r="E123" s="142"/>
      <c r="F123" s="142"/>
      <c r="G123" s="726"/>
      <c r="H123" s="838"/>
      <c r="I123" s="839"/>
      <c r="J123" s="78" t="s">
        <v>5608</v>
      </c>
      <c r="K123" s="78"/>
      <c r="L123" s="78"/>
      <c r="M123" s="145"/>
      <c r="N123" s="119"/>
      <c r="V123" s="151"/>
    </row>
    <row r="124" spans="1:22" ht="21" thickBot="1" x14ac:dyDescent="0.3">
      <c r="A124" s="750"/>
      <c r="B124" s="147" t="s">
        <v>34</v>
      </c>
      <c r="C124" s="147" t="s">
        <v>35</v>
      </c>
      <c r="D124" s="147" t="s">
        <v>5600</v>
      </c>
      <c r="E124" s="840" t="s">
        <v>5601</v>
      </c>
      <c r="F124" s="840"/>
      <c r="G124" s="730"/>
      <c r="H124" s="731"/>
      <c r="I124" s="732"/>
      <c r="J124" s="149" t="s">
        <v>5630</v>
      </c>
      <c r="K124" s="82"/>
      <c r="L124" s="82"/>
      <c r="M124" s="150"/>
      <c r="N124" s="119"/>
      <c r="V124" s="151"/>
    </row>
    <row r="125" spans="1:22" ht="13.8" thickBot="1" x14ac:dyDescent="0.3">
      <c r="A125" s="842"/>
      <c r="B125" s="152"/>
      <c r="C125" s="152"/>
      <c r="D125" s="153"/>
      <c r="E125" s="154" t="s">
        <v>5605</v>
      </c>
      <c r="F125" s="155"/>
      <c r="G125" s="712"/>
      <c r="H125" s="713"/>
      <c r="I125" s="714"/>
      <c r="J125" s="149" t="s">
        <v>5631</v>
      </c>
      <c r="K125" s="82"/>
      <c r="L125" s="82"/>
      <c r="M125" s="150"/>
      <c r="N125" s="119"/>
      <c r="V125" s="151"/>
    </row>
    <row r="126" spans="1:22" ht="21.6" thickTop="1" thickBot="1" x14ac:dyDescent="0.3">
      <c r="A126" s="834">
        <f t="shared" ref="A126" si="24">A122+1</f>
        <v>28</v>
      </c>
      <c r="B126" s="137" t="s">
        <v>22</v>
      </c>
      <c r="C126" s="137" t="s">
        <v>23</v>
      </c>
      <c r="D126" s="137" t="s">
        <v>5593</v>
      </c>
      <c r="E126" s="837" t="s">
        <v>5594</v>
      </c>
      <c r="F126" s="837"/>
      <c r="G126" s="837" t="s">
        <v>17</v>
      </c>
      <c r="H126" s="771"/>
      <c r="I126" s="43"/>
      <c r="J126" s="138" t="s">
        <v>5608</v>
      </c>
      <c r="K126" s="139"/>
      <c r="L126" s="139"/>
      <c r="M126" s="140"/>
      <c r="N126" s="119"/>
      <c r="V126" s="151"/>
    </row>
    <row r="127" spans="1:22" ht="13.8" thickBot="1" x14ac:dyDescent="0.3">
      <c r="A127" s="750"/>
      <c r="B127" s="142"/>
      <c r="C127" s="142"/>
      <c r="D127" s="143"/>
      <c r="E127" s="142"/>
      <c r="F127" s="142"/>
      <c r="G127" s="726"/>
      <c r="H127" s="838"/>
      <c r="I127" s="839"/>
      <c r="J127" s="78" t="s">
        <v>5608</v>
      </c>
      <c r="K127" s="78"/>
      <c r="L127" s="78"/>
      <c r="M127" s="145"/>
      <c r="N127" s="119"/>
      <c r="V127" s="151"/>
    </row>
    <row r="128" spans="1:22" ht="21" thickBot="1" x14ac:dyDescent="0.3">
      <c r="A128" s="750"/>
      <c r="B128" s="147" t="s">
        <v>34</v>
      </c>
      <c r="C128" s="147" t="s">
        <v>35</v>
      </c>
      <c r="D128" s="147" t="s">
        <v>5600</v>
      </c>
      <c r="E128" s="840" t="s">
        <v>5601</v>
      </c>
      <c r="F128" s="840"/>
      <c r="G128" s="730"/>
      <c r="H128" s="731"/>
      <c r="I128" s="732"/>
      <c r="J128" s="149" t="s">
        <v>5630</v>
      </c>
      <c r="K128" s="82"/>
      <c r="L128" s="82"/>
      <c r="M128" s="150"/>
      <c r="N128" s="119"/>
      <c r="V128" s="151"/>
    </row>
    <row r="129" spans="1:22" ht="13.8" thickBot="1" x14ac:dyDescent="0.3">
      <c r="A129" s="842"/>
      <c r="B129" s="152"/>
      <c r="C129" s="152"/>
      <c r="D129" s="153"/>
      <c r="E129" s="154" t="s">
        <v>5605</v>
      </c>
      <c r="F129" s="155"/>
      <c r="G129" s="712"/>
      <c r="H129" s="713"/>
      <c r="I129" s="714"/>
      <c r="J129" s="149" t="s">
        <v>5631</v>
      </c>
      <c r="K129" s="82"/>
      <c r="L129" s="82"/>
      <c r="M129" s="150"/>
      <c r="N129" s="119"/>
      <c r="V129" s="151"/>
    </row>
    <row r="130" spans="1:22" ht="21.6" thickTop="1" thickBot="1" x14ac:dyDescent="0.3">
      <c r="A130" s="834">
        <f t="shared" ref="A130" si="25">A126+1</f>
        <v>29</v>
      </c>
      <c r="B130" s="137" t="s">
        <v>22</v>
      </c>
      <c r="C130" s="137" t="s">
        <v>23</v>
      </c>
      <c r="D130" s="137" t="s">
        <v>5593</v>
      </c>
      <c r="E130" s="837" t="s">
        <v>5594</v>
      </c>
      <c r="F130" s="837"/>
      <c r="G130" s="837" t="s">
        <v>17</v>
      </c>
      <c r="H130" s="771"/>
      <c r="I130" s="43"/>
      <c r="J130" s="138" t="s">
        <v>5608</v>
      </c>
      <c r="K130" s="139"/>
      <c r="L130" s="139"/>
      <c r="M130" s="140"/>
      <c r="N130" s="119"/>
      <c r="V130" s="151"/>
    </row>
    <row r="131" spans="1:22" ht="13.8" thickBot="1" x14ac:dyDescent="0.3">
      <c r="A131" s="750"/>
      <c r="B131" s="142"/>
      <c r="C131" s="142"/>
      <c r="D131" s="143"/>
      <c r="E131" s="142"/>
      <c r="F131" s="142"/>
      <c r="G131" s="726"/>
      <c r="H131" s="838"/>
      <c r="I131" s="839"/>
      <c r="J131" s="78" t="s">
        <v>5608</v>
      </c>
      <c r="K131" s="78"/>
      <c r="L131" s="78"/>
      <c r="M131" s="145"/>
      <c r="N131" s="119"/>
      <c r="V131" s="151"/>
    </row>
    <row r="132" spans="1:22" ht="21" thickBot="1" x14ac:dyDescent="0.3">
      <c r="A132" s="750"/>
      <c r="B132" s="147" t="s">
        <v>34</v>
      </c>
      <c r="C132" s="147" t="s">
        <v>35</v>
      </c>
      <c r="D132" s="147" t="s">
        <v>5600</v>
      </c>
      <c r="E132" s="840" t="s">
        <v>5601</v>
      </c>
      <c r="F132" s="840"/>
      <c r="G132" s="730"/>
      <c r="H132" s="731"/>
      <c r="I132" s="732"/>
      <c r="J132" s="149" t="s">
        <v>5630</v>
      </c>
      <c r="K132" s="82"/>
      <c r="L132" s="82"/>
      <c r="M132" s="150"/>
      <c r="N132" s="119"/>
      <c r="V132" s="151"/>
    </row>
    <row r="133" spans="1:22" ht="13.8" thickBot="1" x14ac:dyDescent="0.3">
      <c r="A133" s="842"/>
      <c r="B133" s="152"/>
      <c r="C133" s="152"/>
      <c r="D133" s="153"/>
      <c r="E133" s="154" t="s">
        <v>5605</v>
      </c>
      <c r="F133" s="155"/>
      <c r="G133" s="712"/>
      <c r="H133" s="713"/>
      <c r="I133" s="714"/>
      <c r="J133" s="149" t="s">
        <v>5631</v>
      </c>
      <c r="K133" s="82"/>
      <c r="L133" s="82"/>
      <c r="M133" s="150"/>
      <c r="N133" s="119"/>
      <c r="V133" s="151"/>
    </row>
    <row r="134" spans="1:22" ht="21.6" thickTop="1" thickBot="1" x14ac:dyDescent="0.3">
      <c r="A134" s="834">
        <f t="shared" ref="A134" si="26">A130+1</f>
        <v>30</v>
      </c>
      <c r="B134" s="137" t="s">
        <v>22</v>
      </c>
      <c r="C134" s="137" t="s">
        <v>23</v>
      </c>
      <c r="D134" s="137" t="s">
        <v>5593</v>
      </c>
      <c r="E134" s="837" t="s">
        <v>5594</v>
      </c>
      <c r="F134" s="837"/>
      <c r="G134" s="837" t="s">
        <v>17</v>
      </c>
      <c r="H134" s="771"/>
      <c r="I134" s="43"/>
      <c r="J134" s="138" t="s">
        <v>5608</v>
      </c>
      <c r="K134" s="139"/>
      <c r="L134" s="139"/>
      <c r="M134" s="140"/>
      <c r="N134" s="119"/>
      <c r="V134" s="151"/>
    </row>
    <row r="135" spans="1:22" ht="13.8" thickBot="1" x14ac:dyDescent="0.3">
      <c r="A135" s="750"/>
      <c r="B135" s="142"/>
      <c r="C135" s="142"/>
      <c r="D135" s="143"/>
      <c r="E135" s="142"/>
      <c r="F135" s="142"/>
      <c r="G135" s="726"/>
      <c r="H135" s="838"/>
      <c r="I135" s="839"/>
      <c r="J135" s="78" t="s">
        <v>5608</v>
      </c>
      <c r="K135" s="78"/>
      <c r="L135" s="78"/>
      <c r="M135" s="145"/>
      <c r="N135" s="119"/>
      <c r="V135" s="151"/>
    </row>
    <row r="136" spans="1:22" ht="21" thickBot="1" x14ac:dyDescent="0.3">
      <c r="A136" s="750"/>
      <c r="B136" s="147" t="s">
        <v>34</v>
      </c>
      <c r="C136" s="147" t="s">
        <v>35</v>
      </c>
      <c r="D136" s="147" t="s">
        <v>5600</v>
      </c>
      <c r="E136" s="840" t="s">
        <v>5601</v>
      </c>
      <c r="F136" s="840"/>
      <c r="G136" s="730"/>
      <c r="H136" s="731"/>
      <c r="I136" s="732"/>
      <c r="J136" s="149" t="s">
        <v>5630</v>
      </c>
      <c r="K136" s="82"/>
      <c r="L136" s="82"/>
      <c r="M136" s="150"/>
      <c r="N136" s="119"/>
      <c r="V136" s="151"/>
    </row>
    <row r="137" spans="1:22" ht="13.8" thickBot="1" x14ac:dyDescent="0.3">
      <c r="A137" s="842"/>
      <c r="B137" s="152"/>
      <c r="C137" s="152"/>
      <c r="D137" s="153"/>
      <c r="E137" s="154" t="s">
        <v>5605</v>
      </c>
      <c r="F137" s="155"/>
      <c r="G137" s="712"/>
      <c r="H137" s="713"/>
      <c r="I137" s="714"/>
      <c r="J137" s="149" t="s">
        <v>5631</v>
      </c>
      <c r="K137" s="82"/>
      <c r="L137" s="82"/>
      <c r="M137" s="150"/>
      <c r="N137" s="119"/>
      <c r="V137" s="151"/>
    </row>
    <row r="138" spans="1:22" ht="21.6" thickTop="1" thickBot="1" x14ac:dyDescent="0.3">
      <c r="A138" s="834">
        <f t="shared" ref="A138" si="27">A134+1</f>
        <v>31</v>
      </c>
      <c r="B138" s="137" t="s">
        <v>22</v>
      </c>
      <c r="C138" s="137" t="s">
        <v>23</v>
      </c>
      <c r="D138" s="137" t="s">
        <v>5593</v>
      </c>
      <c r="E138" s="837" t="s">
        <v>5594</v>
      </c>
      <c r="F138" s="837"/>
      <c r="G138" s="837" t="s">
        <v>17</v>
      </c>
      <c r="H138" s="771"/>
      <c r="I138" s="43"/>
      <c r="J138" s="138" t="s">
        <v>5608</v>
      </c>
      <c r="K138" s="139"/>
      <c r="L138" s="139"/>
      <c r="M138" s="140"/>
      <c r="N138" s="119"/>
      <c r="V138" s="151"/>
    </row>
    <row r="139" spans="1:22" ht="13.8" thickBot="1" x14ac:dyDescent="0.3">
      <c r="A139" s="750"/>
      <c r="B139" s="142"/>
      <c r="C139" s="142"/>
      <c r="D139" s="143"/>
      <c r="E139" s="142"/>
      <c r="F139" s="142"/>
      <c r="G139" s="726"/>
      <c r="H139" s="838"/>
      <c r="I139" s="839"/>
      <c r="J139" s="78" t="s">
        <v>5608</v>
      </c>
      <c r="K139" s="78"/>
      <c r="L139" s="78"/>
      <c r="M139" s="145"/>
      <c r="N139" s="119"/>
      <c r="V139" s="151"/>
    </row>
    <row r="140" spans="1:22" ht="21" thickBot="1" x14ac:dyDescent="0.3">
      <c r="A140" s="750"/>
      <c r="B140" s="147" t="s">
        <v>34</v>
      </c>
      <c r="C140" s="147" t="s">
        <v>35</v>
      </c>
      <c r="D140" s="147" t="s">
        <v>5600</v>
      </c>
      <c r="E140" s="840" t="s">
        <v>5601</v>
      </c>
      <c r="F140" s="840"/>
      <c r="G140" s="730"/>
      <c r="H140" s="731"/>
      <c r="I140" s="732"/>
      <c r="J140" s="149" t="s">
        <v>5630</v>
      </c>
      <c r="K140" s="82"/>
      <c r="L140" s="82"/>
      <c r="M140" s="150"/>
      <c r="N140" s="119"/>
      <c r="V140" s="151"/>
    </row>
    <row r="141" spans="1:22" ht="13.8" thickBot="1" x14ac:dyDescent="0.3">
      <c r="A141" s="842"/>
      <c r="B141" s="152"/>
      <c r="C141" s="152"/>
      <c r="D141" s="153"/>
      <c r="E141" s="154" t="s">
        <v>5605</v>
      </c>
      <c r="F141" s="155"/>
      <c r="G141" s="712"/>
      <c r="H141" s="713"/>
      <c r="I141" s="714"/>
      <c r="J141" s="149" t="s">
        <v>5631</v>
      </c>
      <c r="K141" s="82"/>
      <c r="L141" s="82"/>
      <c r="M141" s="150"/>
      <c r="N141" s="119"/>
      <c r="V141" s="151"/>
    </row>
    <row r="142" spans="1:22" ht="21.6" thickTop="1" thickBot="1" x14ac:dyDescent="0.3">
      <c r="A142" s="834">
        <f t="shared" ref="A142" si="28">A138+1</f>
        <v>32</v>
      </c>
      <c r="B142" s="137" t="s">
        <v>22</v>
      </c>
      <c r="C142" s="137" t="s">
        <v>23</v>
      </c>
      <c r="D142" s="137" t="s">
        <v>5593</v>
      </c>
      <c r="E142" s="837" t="s">
        <v>5594</v>
      </c>
      <c r="F142" s="837"/>
      <c r="G142" s="837" t="s">
        <v>17</v>
      </c>
      <c r="H142" s="771"/>
      <c r="I142" s="43"/>
      <c r="J142" s="138" t="s">
        <v>5608</v>
      </c>
      <c r="K142" s="139"/>
      <c r="L142" s="139"/>
      <c r="M142" s="140"/>
      <c r="N142" s="119"/>
      <c r="V142" s="151"/>
    </row>
    <row r="143" spans="1:22" ht="13.8" thickBot="1" x14ac:dyDescent="0.3">
      <c r="A143" s="750"/>
      <c r="B143" s="142"/>
      <c r="C143" s="142"/>
      <c r="D143" s="143"/>
      <c r="E143" s="142"/>
      <c r="F143" s="142"/>
      <c r="G143" s="726"/>
      <c r="H143" s="838"/>
      <c r="I143" s="839"/>
      <c r="J143" s="78" t="s">
        <v>5608</v>
      </c>
      <c r="K143" s="78"/>
      <c r="L143" s="78"/>
      <c r="M143" s="145"/>
      <c r="N143" s="119"/>
      <c r="V143" s="151"/>
    </row>
    <row r="144" spans="1:22" ht="21" thickBot="1" x14ac:dyDescent="0.3">
      <c r="A144" s="750"/>
      <c r="B144" s="147" t="s">
        <v>34</v>
      </c>
      <c r="C144" s="147" t="s">
        <v>35</v>
      </c>
      <c r="D144" s="147" t="s">
        <v>5600</v>
      </c>
      <c r="E144" s="840" t="s">
        <v>5601</v>
      </c>
      <c r="F144" s="840"/>
      <c r="G144" s="730"/>
      <c r="H144" s="731"/>
      <c r="I144" s="732"/>
      <c r="J144" s="149" t="s">
        <v>5630</v>
      </c>
      <c r="K144" s="82"/>
      <c r="L144" s="82"/>
      <c r="M144" s="150"/>
      <c r="N144" s="119"/>
      <c r="V144" s="151"/>
    </row>
    <row r="145" spans="1:22" ht="13.8" thickBot="1" x14ac:dyDescent="0.3">
      <c r="A145" s="842"/>
      <c r="B145" s="152"/>
      <c r="C145" s="152"/>
      <c r="D145" s="153"/>
      <c r="E145" s="154" t="s">
        <v>5605</v>
      </c>
      <c r="F145" s="155"/>
      <c r="G145" s="712"/>
      <c r="H145" s="713"/>
      <c r="I145" s="714"/>
      <c r="J145" s="149" t="s">
        <v>5631</v>
      </c>
      <c r="K145" s="82"/>
      <c r="L145" s="82"/>
      <c r="M145" s="150"/>
      <c r="N145" s="119"/>
      <c r="V145" s="151"/>
    </row>
    <row r="146" spans="1:22" ht="21.6" thickTop="1" thickBot="1" x14ac:dyDescent="0.3">
      <c r="A146" s="834">
        <f t="shared" ref="A146" si="29">A142+1</f>
        <v>33</v>
      </c>
      <c r="B146" s="137" t="s">
        <v>22</v>
      </c>
      <c r="C146" s="137" t="s">
        <v>23</v>
      </c>
      <c r="D146" s="137" t="s">
        <v>5593</v>
      </c>
      <c r="E146" s="837" t="s">
        <v>5594</v>
      </c>
      <c r="F146" s="837"/>
      <c r="G146" s="837" t="s">
        <v>17</v>
      </c>
      <c r="H146" s="771"/>
      <c r="I146" s="43"/>
      <c r="J146" s="138" t="s">
        <v>5608</v>
      </c>
      <c r="K146" s="139"/>
      <c r="L146" s="139"/>
      <c r="M146" s="140"/>
      <c r="N146" s="119"/>
      <c r="V146" s="151"/>
    </row>
    <row r="147" spans="1:22" ht="13.8" thickBot="1" x14ac:dyDescent="0.3">
      <c r="A147" s="750"/>
      <c r="B147" s="142"/>
      <c r="C147" s="142"/>
      <c r="D147" s="143"/>
      <c r="E147" s="142"/>
      <c r="F147" s="142"/>
      <c r="G147" s="726"/>
      <c r="H147" s="838"/>
      <c r="I147" s="839"/>
      <c r="J147" s="78" t="s">
        <v>5608</v>
      </c>
      <c r="K147" s="78"/>
      <c r="L147" s="78"/>
      <c r="M147" s="145"/>
      <c r="N147" s="119"/>
      <c r="V147" s="151"/>
    </row>
    <row r="148" spans="1:22" ht="21" thickBot="1" x14ac:dyDescent="0.3">
      <c r="A148" s="750"/>
      <c r="B148" s="147" t="s">
        <v>34</v>
      </c>
      <c r="C148" s="147" t="s">
        <v>35</v>
      </c>
      <c r="D148" s="147" t="s">
        <v>5600</v>
      </c>
      <c r="E148" s="840" t="s">
        <v>5601</v>
      </c>
      <c r="F148" s="840"/>
      <c r="G148" s="730"/>
      <c r="H148" s="731"/>
      <c r="I148" s="732"/>
      <c r="J148" s="149" t="s">
        <v>5630</v>
      </c>
      <c r="K148" s="82"/>
      <c r="L148" s="82"/>
      <c r="M148" s="150"/>
      <c r="N148" s="119"/>
      <c r="V148" s="151"/>
    </row>
    <row r="149" spans="1:22" ht="13.8" thickBot="1" x14ac:dyDescent="0.3">
      <c r="A149" s="842"/>
      <c r="B149" s="152"/>
      <c r="C149" s="152"/>
      <c r="D149" s="153"/>
      <c r="E149" s="154" t="s">
        <v>5605</v>
      </c>
      <c r="F149" s="155"/>
      <c r="G149" s="712"/>
      <c r="H149" s="713"/>
      <c r="I149" s="714"/>
      <c r="J149" s="149" t="s">
        <v>5631</v>
      </c>
      <c r="K149" s="82"/>
      <c r="L149" s="82"/>
      <c r="M149" s="150"/>
      <c r="N149" s="119"/>
      <c r="V149" s="151"/>
    </row>
    <row r="150" spans="1:22" ht="21.6" thickTop="1" thickBot="1" x14ac:dyDescent="0.3">
      <c r="A150" s="834">
        <f t="shared" ref="A150" si="30">A146+1</f>
        <v>34</v>
      </c>
      <c r="B150" s="137" t="s">
        <v>22</v>
      </c>
      <c r="C150" s="137" t="s">
        <v>23</v>
      </c>
      <c r="D150" s="137" t="s">
        <v>5593</v>
      </c>
      <c r="E150" s="837" t="s">
        <v>5594</v>
      </c>
      <c r="F150" s="837"/>
      <c r="G150" s="837" t="s">
        <v>17</v>
      </c>
      <c r="H150" s="771"/>
      <c r="I150" s="43"/>
      <c r="J150" s="138" t="s">
        <v>5608</v>
      </c>
      <c r="K150" s="139"/>
      <c r="L150" s="139"/>
      <c r="M150" s="140"/>
      <c r="N150" s="119"/>
      <c r="V150" s="151"/>
    </row>
    <row r="151" spans="1:22" ht="13.8" thickBot="1" x14ac:dyDescent="0.3">
      <c r="A151" s="750"/>
      <c r="B151" s="142"/>
      <c r="C151" s="142"/>
      <c r="D151" s="143"/>
      <c r="E151" s="142"/>
      <c r="F151" s="142"/>
      <c r="G151" s="726"/>
      <c r="H151" s="838"/>
      <c r="I151" s="839"/>
      <c r="J151" s="78" t="s">
        <v>5608</v>
      </c>
      <c r="K151" s="78"/>
      <c r="L151" s="78"/>
      <c r="M151" s="145"/>
      <c r="N151" s="119"/>
      <c r="V151" s="151"/>
    </row>
    <row r="152" spans="1:22" ht="21" thickBot="1" x14ac:dyDescent="0.3">
      <c r="A152" s="750"/>
      <c r="B152" s="147" t="s">
        <v>34</v>
      </c>
      <c r="C152" s="147" t="s">
        <v>35</v>
      </c>
      <c r="D152" s="147" t="s">
        <v>5600</v>
      </c>
      <c r="E152" s="840" t="s">
        <v>5601</v>
      </c>
      <c r="F152" s="840"/>
      <c r="G152" s="730"/>
      <c r="H152" s="731"/>
      <c r="I152" s="732"/>
      <c r="J152" s="149" t="s">
        <v>5630</v>
      </c>
      <c r="K152" s="82"/>
      <c r="L152" s="82"/>
      <c r="M152" s="150"/>
      <c r="N152" s="119"/>
      <c r="V152" s="151"/>
    </row>
    <row r="153" spans="1:22" ht="13.8" thickBot="1" x14ac:dyDescent="0.3">
      <c r="A153" s="842"/>
      <c r="B153" s="152"/>
      <c r="C153" s="152"/>
      <c r="D153" s="153"/>
      <c r="E153" s="154" t="s">
        <v>5605</v>
      </c>
      <c r="F153" s="155"/>
      <c r="G153" s="712"/>
      <c r="H153" s="713"/>
      <c r="I153" s="714"/>
      <c r="J153" s="149" t="s">
        <v>5631</v>
      </c>
      <c r="K153" s="82"/>
      <c r="L153" s="82"/>
      <c r="M153" s="150"/>
      <c r="N153" s="119"/>
      <c r="V153" s="151"/>
    </row>
    <row r="154" spans="1:22" ht="21.6" thickTop="1" thickBot="1" x14ac:dyDescent="0.3">
      <c r="A154" s="834">
        <f t="shared" ref="A154" si="31">A150+1</f>
        <v>35</v>
      </c>
      <c r="B154" s="137" t="s">
        <v>22</v>
      </c>
      <c r="C154" s="137" t="s">
        <v>23</v>
      </c>
      <c r="D154" s="137" t="s">
        <v>5593</v>
      </c>
      <c r="E154" s="837" t="s">
        <v>5594</v>
      </c>
      <c r="F154" s="837"/>
      <c r="G154" s="837" t="s">
        <v>17</v>
      </c>
      <c r="H154" s="771"/>
      <c r="I154" s="43"/>
      <c r="J154" s="138" t="s">
        <v>5608</v>
      </c>
      <c r="K154" s="139"/>
      <c r="L154" s="139"/>
      <c r="M154" s="140"/>
      <c r="N154" s="119"/>
      <c r="V154" s="151"/>
    </row>
    <row r="155" spans="1:22" ht="13.8" thickBot="1" x14ac:dyDescent="0.3">
      <c r="A155" s="750"/>
      <c r="B155" s="142"/>
      <c r="C155" s="142"/>
      <c r="D155" s="143"/>
      <c r="E155" s="142"/>
      <c r="F155" s="142"/>
      <c r="G155" s="726"/>
      <c r="H155" s="838"/>
      <c r="I155" s="839"/>
      <c r="J155" s="78" t="s">
        <v>5608</v>
      </c>
      <c r="K155" s="78"/>
      <c r="L155" s="78"/>
      <c r="M155" s="145"/>
      <c r="N155" s="119"/>
      <c r="V155" s="151"/>
    </row>
    <row r="156" spans="1:22" ht="21" thickBot="1" x14ac:dyDescent="0.3">
      <c r="A156" s="750"/>
      <c r="B156" s="147" t="s">
        <v>34</v>
      </c>
      <c r="C156" s="147" t="s">
        <v>35</v>
      </c>
      <c r="D156" s="147" t="s">
        <v>5600</v>
      </c>
      <c r="E156" s="840" t="s">
        <v>5601</v>
      </c>
      <c r="F156" s="840"/>
      <c r="G156" s="730"/>
      <c r="H156" s="731"/>
      <c r="I156" s="732"/>
      <c r="J156" s="149" t="s">
        <v>5630</v>
      </c>
      <c r="K156" s="82"/>
      <c r="L156" s="82"/>
      <c r="M156" s="150"/>
      <c r="N156" s="119"/>
      <c r="V156" s="151"/>
    </row>
    <row r="157" spans="1:22" ht="13.8" thickBot="1" x14ac:dyDescent="0.3">
      <c r="A157" s="842"/>
      <c r="B157" s="152"/>
      <c r="C157" s="152"/>
      <c r="D157" s="153"/>
      <c r="E157" s="154" t="s">
        <v>5605</v>
      </c>
      <c r="F157" s="155"/>
      <c r="G157" s="712"/>
      <c r="H157" s="713"/>
      <c r="I157" s="714"/>
      <c r="J157" s="149" t="s">
        <v>5631</v>
      </c>
      <c r="K157" s="82"/>
      <c r="L157" s="82"/>
      <c r="M157" s="150"/>
      <c r="N157" s="119"/>
      <c r="V157" s="151"/>
    </row>
    <row r="158" spans="1:22" ht="21.6" thickTop="1" thickBot="1" x14ac:dyDescent="0.3">
      <c r="A158" s="834">
        <f t="shared" ref="A158" si="32">A154+1</f>
        <v>36</v>
      </c>
      <c r="B158" s="137" t="s">
        <v>22</v>
      </c>
      <c r="C158" s="137" t="s">
        <v>23</v>
      </c>
      <c r="D158" s="137" t="s">
        <v>5593</v>
      </c>
      <c r="E158" s="837" t="s">
        <v>5594</v>
      </c>
      <c r="F158" s="837"/>
      <c r="G158" s="837" t="s">
        <v>17</v>
      </c>
      <c r="H158" s="771"/>
      <c r="I158" s="43"/>
      <c r="J158" s="138" t="s">
        <v>5608</v>
      </c>
      <c r="K158" s="139"/>
      <c r="L158" s="139"/>
      <c r="M158" s="140"/>
      <c r="N158" s="119"/>
      <c r="V158" s="151"/>
    </row>
    <row r="159" spans="1:22" ht="13.8" thickBot="1" x14ac:dyDescent="0.3">
      <c r="A159" s="750"/>
      <c r="B159" s="142"/>
      <c r="C159" s="142"/>
      <c r="D159" s="143"/>
      <c r="E159" s="142"/>
      <c r="F159" s="142"/>
      <c r="G159" s="726"/>
      <c r="H159" s="838"/>
      <c r="I159" s="839"/>
      <c r="J159" s="78" t="s">
        <v>5608</v>
      </c>
      <c r="K159" s="78"/>
      <c r="L159" s="78"/>
      <c r="M159" s="145"/>
      <c r="N159" s="119"/>
      <c r="V159" s="151"/>
    </row>
    <row r="160" spans="1:22" ht="21" thickBot="1" x14ac:dyDescent="0.3">
      <c r="A160" s="750"/>
      <c r="B160" s="147" t="s">
        <v>34</v>
      </c>
      <c r="C160" s="147" t="s">
        <v>35</v>
      </c>
      <c r="D160" s="147" t="s">
        <v>5600</v>
      </c>
      <c r="E160" s="840" t="s">
        <v>5601</v>
      </c>
      <c r="F160" s="840"/>
      <c r="G160" s="730"/>
      <c r="H160" s="731"/>
      <c r="I160" s="732"/>
      <c r="J160" s="149" t="s">
        <v>5630</v>
      </c>
      <c r="K160" s="82"/>
      <c r="L160" s="82"/>
      <c r="M160" s="150"/>
      <c r="N160" s="119"/>
      <c r="V160" s="151"/>
    </row>
    <row r="161" spans="1:22" ht="13.8" thickBot="1" x14ac:dyDescent="0.3">
      <c r="A161" s="842"/>
      <c r="B161" s="152"/>
      <c r="C161" s="152"/>
      <c r="D161" s="153"/>
      <c r="E161" s="154" t="s">
        <v>5605</v>
      </c>
      <c r="F161" s="155"/>
      <c r="G161" s="712"/>
      <c r="H161" s="713"/>
      <c r="I161" s="714"/>
      <c r="J161" s="149" t="s">
        <v>5631</v>
      </c>
      <c r="K161" s="82"/>
      <c r="L161" s="82"/>
      <c r="M161" s="150"/>
      <c r="N161" s="119"/>
      <c r="V161" s="151"/>
    </row>
    <row r="162" spans="1:22" ht="21.6" thickTop="1" thickBot="1" x14ac:dyDescent="0.3">
      <c r="A162" s="834">
        <f t="shared" ref="A162" si="33">A158+1</f>
        <v>37</v>
      </c>
      <c r="B162" s="137" t="s">
        <v>22</v>
      </c>
      <c r="C162" s="137" t="s">
        <v>23</v>
      </c>
      <c r="D162" s="137" t="s">
        <v>5593</v>
      </c>
      <c r="E162" s="837" t="s">
        <v>5594</v>
      </c>
      <c r="F162" s="837"/>
      <c r="G162" s="837" t="s">
        <v>17</v>
      </c>
      <c r="H162" s="771"/>
      <c r="I162" s="43"/>
      <c r="J162" s="138" t="s">
        <v>5608</v>
      </c>
      <c r="K162" s="139"/>
      <c r="L162" s="139"/>
      <c r="M162" s="140"/>
      <c r="N162" s="119"/>
      <c r="V162" s="151"/>
    </row>
    <row r="163" spans="1:22" ht="13.8" thickBot="1" x14ac:dyDescent="0.3">
      <c r="A163" s="750"/>
      <c r="B163" s="142"/>
      <c r="C163" s="142"/>
      <c r="D163" s="143"/>
      <c r="E163" s="142"/>
      <c r="F163" s="142"/>
      <c r="G163" s="726"/>
      <c r="H163" s="838"/>
      <c r="I163" s="839"/>
      <c r="J163" s="78" t="s">
        <v>5608</v>
      </c>
      <c r="K163" s="78"/>
      <c r="L163" s="78"/>
      <c r="M163" s="145"/>
      <c r="N163" s="119"/>
      <c r="V163" s="151"/>
    </row>
    <row r="164" spans="1:22" ht="21" thickBot="1" x14ac:dyDescent="0.3">
      <c r="A164" s="750"/>
      <c r="B164" s="147" t="s">
        <v>34</v>
      </c>
      <c r="C164" s="147" t="s">
        <v>35</v>
      </c>
      <c r="D164" s="147" t="s">
        <v>5600</v>
      </c>
      <c r="E164" s="840" t="s">
        <v>5601</v>
      </c>
      <c r="F164" s="840"/>
      <c r="G164" s="730"/>
      <c r="H164" s="731"/>
      <c r="I164" s="732"/>
      <c r="J164" s="149" t="s">
        <v>5630</v>
      </c>
      <c r="K164" s="82"/>
      <c r="L164" s="82"/>
      <c r="M164" s="150"/>
      <c r="N164" s="119"/>
      <c r="V164" s="151"/>
    </row>
    <row r="165" spans="1:22" ht="13.8" thickBot="1" x14ac:dyDescent="0.3">
      <c r="A165" s="842"/>
      <c r="B165" s="152"/>
      <c r="C165" s="152"/>
      <c r="D165" s="153"/>
      <c r="E165" s="154" t="s">
        <v>5605</v>
      </c>
      <c r="F165" s="155"/>
      <c r="G165" s="712"/>
      <c r="H165" s="713"/>
      <c r="I165" s="714"/>
      <c r="J165" s="149" t="s">
        <v>5631</v>
      </c>
      <c r="K165" s="82"/>
      <c r="L165" s="82"/>
      <c r="M165" s="150"/>
      <c r="N165" s="119"/>
      <c r="V165" s="151"/>
    </row>
    <row r="166" spans="1:22" ht="21.6" thickTop="1" thickBot="1" x14ac:dyDescent="0.3">
      <c r="A166" s="834">
        <f t="shared" ref="A166" si="34">A162+1</f>
        <v>38</v>
      </c>
      <c r="B166" s="137" t="s">
        <v>22</v>
      </c>
      <c r="C166" s="137" t="s">
        <v>23</v>
      </c>
      <c r="D166" s="137" t="s">
        <v>5593</v>
      </c>
      <c r="E166" s="837" t="s">
        <v>5594</v>
      </c>
      <c r="F166" s="837"/>
      <c r="G166" s="837" t="s">
        <v>17</v>
      </c>
      <c r="H166" s="771"/>
      <c r="I166" s="43"/>
      <c r="J166" s="138" t="s">
        <v>5608</v>
      </c>
      <c r="K166" s="139"/>
      <c r="L166" s="139"/>
      <c r="M166" s="140"/>
      <c r="N166" s="119"/>
      <c r="V166" s="151"/>
    </row>
    <row r="167" spans="1:22" ht="13.8" thickBot="1" x14ac:dyDescent="0.3">
      <c r="A167" s="750"/>
      <c r="B167" s="142"/>
      <c r="C167" s="142"/>
      <c r="D167" s="143"/>
      <c r="E167" s="142"/>
      <c r="F167" s="142"/>
      <c r="G167" s="726"/>
      <c r="H167" s="838"/>
      <c r="I167" s="839"/>
      <c r="J167" s="78" t="s">
        <v>5608</v>
      </c>
      <c r="K167" s="78"/>
      <c r="L167" s="78"/>
      <c r="M167" s="145"/>
      <c r="N167" s="119"/>
      <c r="V167" s="151"/>
    </row>
    <row r="168" spans="1:22" ht="21" thickBot="1" x14ac:dyDescent="0.3">
      <c r="A168" s="750"/>
      <c r="B168" s="147" t="s">
        <v>34</v>
      </c>
      <c r="C168" s="147" t="s">
        <v>35</v>
      </c>
      <c r="D168" s="147" t="s">
        <v>5600</v>
      </c>
      <c r="E168" s="840" t="s">
        <v>5601</v>
      </c>
      <c r="F168" s="840"/>
      <c r="G168" s="730"/>
      <c r="H168" s="731"/>
      <c r="I168" s="732"/>
      <c r="J168" s="149" t="s">
        <v>5630</v>
      </c>
      <c r="K168" s="82"/>
      <c r="L168" s="82"/>
      <c r="M168" s="150"/>
      <c r="N168" s="119"/>
      <c r="V168" s="151"/>
    </row>
    <row r="169" spans="1:22" ht="13.8" thickBot="1" x14ac:dyDescent="0.3">
      <c r="A169" s="842"/>
      <c r="B169" s="152"/>
      <c r="C169" s="152"/>
      <c r="D169" s="153"/>
      <c r="E169" s="154" t="s">
        <v>5605</v>
      </c>
      <c r="F169" s="155"/>
      <c r="G169" s="712"/>
      <c r="H169" s="713"/>
      <c r="I169" s="714"/>
      <c r="J169" s="149" t="s">
        <v>5631</v>
      </c>
      <c r="K169" s="82"/>
      <c r="L169" s="82"/>
      <c r="M169" s="150"/>
      <c r="N169" s="119"/>
      <c r="V169" s="151"/>
    </row>
    <row r="170" spans="1:22" ht="21.6" thickTop="1" thickBot="1" x14ac:dyDescent="0.3">
      <c r="A170" s="834">
        <f t="shared" ref="A170" si="35">A166+1</f>
        <v>39</v>
      </c>
      <c r="B170" s="137" t="s">
        <v>22</v>
      </c>
      <c r="C170" s="137" t="s">
        <v>23</v>
      </c>
      <c r="D170" s="137" t="s">
        <v>5593</v>
      </c>
      <c r="E170" s="837" t="s">
        <v>5594</v>
      </c>
      <c r="F170" s="837"/>
      <c r="G170" s="837" t="s">
        <v>17</v>
      </c>
      <c r="H170" s="771"/>
      <c r="I170" s="43"/>
      <c r="J170" s="138" t="s">
        <v>5608</v>
      </c>
      <c r="K170" s="139"/>
      <c r="L170" s="139"/>
      <c r="M170" s="140"/>
      <c r="N170" s="119"/>
      <c r="V170" s="151"/>
    </row>
    <row r="171" spans="1:22" ht="13.8" thickBot="1" x14ac:dyDescent="0.3">
      <c r="A171" s="750"/>
      <c r="B171" s="142"/>
      <c r="C171" s="142"/>
      <c r="D171" s="143"/>
      <c r="E171" s="142"/>
      <c r="F171" s="142"/>
      <c r="G171" s="726"/>
      <c r="H171" s="838"/>
      <c r="I171" s="839"/>
      <c r="J171" s="78" t="s">
        <v>5608</v>
      </c>
      <c r="K171" s="78"/>
      <c r="L171" s="78"/>
      <c r="M171" s="145"/>
      <c r="N171" s="119"/>
      <c r="V171" s="151"/>
    </row>
    <row r="172" spans="1:22" ht="21" thickBot="1" x14ac:dyDescent="0.3">
      <c r="A172" s="750"/>
      <c r="B172" s="147" t="s">
        <v>34</v>
      </c>
      <c r="C172" s="147" t="s">
        <v>35</v>
      </c>
      <c r="D172" s="147" t="s">
        <v>5600</v>
      </c>
      <c r="E172" s="840" t="s">
        <v>5601</v>
      </c>
      <c r="F172" s="840"/>
      <c r="G172" s="730"/>
      <c r="H172" s="731"/>
      <c r="I172" s="732"/>
      <c r="J172" s="149" t="s">
        <v>5630</v>
      </c>
      <c r="K172" s="82"/>
      <c r="L172" s="82"/>
      <c r="M172" s="150"/>
      <c r="N172" s="119"/>
      <c r="V172" s="151"/>
    </row>
    <row r="173" spans="1:22" ht="13.8" thickBot="1" x14ac:dyDescent="0.3">
      <c r="A173" s="842"/>
      <c r="B173" s="152"/>
      <c r="C173" s="152"/>
      <c r="D173" s="153"/>
      <c r="E173" s="154" t="s">
        <v>5605</v>
      </c>
      <c r="F173" s="155"/>
      <c r="G173" s="712"/>
      <c r="H173" s="713"/>
      <c r="I173" s="714"/>
      <c r="J173" s="149" t="s">
        <v>5631</v>
      </c>
      <c r="K173" s="82"/>
      <c r="L173" s="82"/>
      <c r="M173" s="150"/>
      <c r="N173" s="119"/>
      <c r="V173" s="151"/>
    </row>
    <row r="174" spans="1:22" ht="21.6" thickTop="1" thickBot="1" x14ac:dyDescent="0.3">
      <c r="A174" s="834">
        <f t="shared" ref="A174" si="36">A170+1</f>
        <v>40</v>
      </c>
      <c r="B174" s="137" t="s">
        <v>22</v>
      </c>
      <c r="C174" s="137" t="s">
        <v>23</v>
      </c>
      <c r="D174" s="137" t="s">
        <v>5593</v>
      </c>
      <c r="E174" s="837" t="s">
        <v>5594</v>
      </c>
      <c r="F174" s="837"/>
      <c r="G174" s="837" t="s">
        <v>17</v>
      </c>
      <c r="H174" s="771"/>
      <c r="I174" s="43"/>
      <c r="J174" s="138" t="s">
        <v>5608</v>
      </c>
      <c r="K174" s="139"/>
      <c r="L174" s="139"/>
      <c r="M174" s="140"/>
      <c r="N174" s="119"/>
      <c r="V174" s="151"/>
    </row>
    <row r="175" spans="1:22" ht="13.8" thickBot="1" x14ac:dyDescent="0.3">
      <c r="A175" s="750"/>
      <c r="B175" s="142"/>
      <c r="C175" s="142"/>
      <c r="D175" s="143"/>
      <c r="E175" s="142"/>
      <c r="F175" s="142"/>
      <c r="G175" s="726"/>
      <c r="H175" s="838"/>
      <c r="I175" s="839"/>
      <c r="J175" s="78" t="s">
        <v>5608</v>
      </c>
      <c r="K175" s="78"/>
      <c r="L175" s="78"/>
      <c r="M175" s="145"/>
      <c r="N175" s="119"/>
      <c r="V175" s="151"/>
    </row>
    <row r="176" spans="1:22" ht="21" thickBot="1" x14ac:dyDescent="0.3">
      <c r="A176" s="750"/>
      <c r="B176" s="147" t="s">
        <v>34</v>
      </c>
      <c r="C176" s="147" t="s">
        <v>35</v>
      </c>
      <c r="D176" s="147" t="s">
        <v>5600</v>
      </c>
      <c r="E176" s="840" t="s">
        <v>5601</v>
      </c>
      <c r="F176" s="840"/>
      <c r="G176" s="730"/>
      <c r="H176" s="731"/>
      <c r="I176" s="732"/>
      <c r="J176" s="149" t="s">
        <v>5630</v>
      </c>
      <c r="K176" s="82"/>
      <c r="L176" s="82"/>
      <c r="M176" s="150"/>
      <c r="N176" s="119"/>
      <c r="V176" s="151"/>
    </row>
    <row r="177" spans="1:22" ht="13.8" thickBot="1" x14ac:dyDescent="0.3">
      <c r="A177" s="842"/>
      <c r="B177" s="152"/>
      <c r="C177" s="152"/>
      <c r="D177" s="153"/>
      <c r="E177" s="154" t="s">
        <v>5605</v>
      </c>
      <c r="F177" s="155"/>
      <c r="G177" s="712"/>
      <c r="H177" s="713"/>
      <c r="I177" s="714"/>
      <c r="J177" s="149" t="s">
        <v>5631</v>
      </c>
      <c r="K177" s="82"/>
      <c r="L177" s="82"/>
      <c r="M177" s="150"/>
      <c r="N177" s="119"/>
      <c r="V177" s="151"/>
    </row>
    <row r="178" spans="1:22" ht="21.6" thickTop="1" thickBot="1" x14ac:dyDescent="0.3">
      <c r="A178" s="834">
        <f t="shared" ref="A178" si="37">A174+1</f>
        <v>41</v>
      </c>
      <c r="B178" s="137" t="s">
        <v>22</v>
      </c>
      <c r="C178" s="137" t="s">
        <v>23</v>
      </c>
      <c r="D178" s="137" t="s">
        <v>5593</v>
      </c>
      <c r="E178" s="837" t="s">
        <v>5594</v>
      </c>
      <c r="F178" s="837"/>
      <c r="G178" s="837" t="s">
        <v>17</v>
      </c>
      <c r="H178" s="771"/>
      <c r="I178" s="43"/>
      <c r="J178" s="138" t="s">
        <v>5608</v>
      </c>
      <c r="K178" s="139"/>
      <c r="L178" s="139"/>
      <c r="M178" s="140"/>
      <c r="N178" s="119"/>
      <c r="V178" s="151"/>
    </row>
    <row r="179" spans="1:22" ht="13.8" thickBot="1" x14ac:dyDescent="0.3">
      <c r="A179" s="750"/>
      <c r="B179" s="142"/>
      <c r="C179" s="142"/>
      <c r="D179" s="143"/>
      <c r="E179" s="142"/>
      <c r="F179" s="142"/>
      <c r="G179" s="726"/>
      <c r="H179" s="838"/>
      <c r="I179" s="839"/>
      <c r="J179" s="78" t="s">
        <v>5608</v>
      </c>
      <c r="K179" s="78"/>
      <c r="L179" s="78"/>
      <c r="M179" s="145"/>
      <c r="N179" s="119"/>
      <c r="V179" s="151">
        <f>G179</f>
        <v>0</v>
      </c>
    </row>
    <row r="180" spans="1:22" ht="21" thickBot="1" x14ac:dyDescent="0.3">
      <c r="A180" s="750"/>
      <c r="B180" s="147" t="s">
        <v>34</v>
      </c>
      <c r="C180" s="147" t="s">
        <v>35</v>
      </c>
      <c r="D180" s="147" t="s">
        <v>5600</v>
      </c>
      <c r="E180" s="840" t="s">
        <v>5601</v>
      </c>
      <c r="F180" s="840"/>
      <c r="G180" s="730"/>
      <c r="H180" s="731"/>
      <c r="I180" s="732"/>
      <c r="J180" s="149" t="s">
        <v>5630</v>
      </c>
      <c r="K180" s="82"/>
      <c r="L180" s="82"/>
      <c r="M180" s="150"/>
      <c r="N180" s="119"/>
      <c r="V180" s="151"/>
    </row>
    <row r="181" spans="1:22" ht="13.8" thickBot="1" x14ac:dyDescent="0.3">
      <c r="A181" s="842"/>
      <c r="B181" s="152"/>
      <c r="C181" s="152"/>
      <c r="D181" s="153"/>
      <c r="E181" s="154" t="s">
        <v>5605</v>
      </c>
      <c r="F181" s="155"/>
      <c r="G181" s="712"/>
      <c r="H181" s="713"/>
      <c r="I181" s="714"/>
      <c r="J181" s="149" t="s">
        <v>5631</v>
      </c>
      <c r="K181" s="82"/>
      <c r="L181" s="82"/>
      <c r="M181" s="150"/>
      <c r="N181" s="119"/>
      <c r="V181" s="151"/>
    </row>
    <row r="182" spans="1:22" ht="21.6" thickTop="1" thickBot="1" x14ac:dyDescent="0.3">
      <c r="A182" s="834">
        <f t="shared" ref="A182" si="38">A178+1</f>
        <v>42</v>
      </c>
      <c r="B182" s="137" t="s">
        <v>22</v>
      </c>
      <c r="C182" s="137" t="s">
        <v>23</v>
      </c>
      <c r="D182" s="137" t="s">
        <v>5593</v>
      </c>
      <c r="E182" s="837" t="s">
        <v>5594</v>
      </c>
      <c r="F182" s="837"/>
      <c r="G182" s="837" t="s">
        <v>17</v>
      </c>
      <c r="H182" s="771"/>
      <c r="I182" s="43"/>
      <c r="J182" s="138" t="s">
        <v>5608</v>
      </c>
      <c r="K182" s="139"/>
      <c r="L182" s="139"/>
      <c r="M182" s="140"/>
      <c r="N182" s="119"/>
      <c r="V182" s="151"/>
    </row>
    <row r="183" spans="1:22" ht="13.8" thickBot="1" x14ac:dyDescent="0.3">
      <c r="A183" s="750"/>
      <c r="B183" s="142"/>
      <c r="C183" s="142"/>
      <c r="D183" s="143"/>
      <c r="E183" s="142"/>
      <c r="F183" s="142"/>
      <c r="G183" s="726"/>
      <c r="H183" s="838"/>
      <c r="I183" s="839"/>
      <c r="J183" s="78" t="s">
        <v>5608</v>
      </c>
      <c r="K183" s="78"/>
      <c r="L183" s="78"/>
      <c r="M183" s="145"/>
      <c r="N183" s="119"/>
      <c r="V183" s="151">
        <f>G183</f>
        <v>0</v>
      </c>
    </row>
    <row r="184" spans="1:22" ht="21" thickBot="1" x14ac:dyDescent="0.3">
      <c r="A184" s="750"/>
      <c r="B184" s="147" t="s">
        <v>34</v>
      </c>
      <c r="C184" s="147" t="s">
        <v>35</v>
      </c>
      <c r="D184" s="147" t="s">
        <v>5600</v>
      </c>
      <c r="E184" s="840" t="s">
        <v>5601</v>
      </c>
      <c r="F184" s="840"/>
      <c r="G184" s="730"/>
      <c r="H184" s="731"/>
      <c r="I184" s="732"/>
      <c r="J184" s="149" t="s">
        <v>5630</v>
      </c>
      <c r="K184" s="82"/>
      <c r="L184" s="82"/>
      <c r="M184" s="150"/>
      <c r="N184" s="119"/>
      <c r="V184" s="151"/>
    </row>
    <row r="185" spans="1:22" ht="13.8" thickBot="1" x14ac:dyDescent="0.3">
      <c r="A185" s="842"/>
      <c r="B185" s="152"/>
      <c r="C185" s="152"/>
      <c r="D185" s="153"/>
      <c r="E185" s="154" t="s">
        <v>5605</v>
      </c>
      <c r="F185" s="155"/>
      <c r="G185" s="712"/>
      <c r="H185" s="713"/>
      <c r="I185" s="714"/>
      <c r="J185" s="149" t="s">
        <v>5631</v>
      </c>
      <c r="K185" s="82"/>
      <c r="L185" s="82"/>
      <c r="M185" s="150"/>
      <c r="N185" s="119"/>
      <c r="V185" s="151"/>
    </row>
    <row r="186" spans="1:22" ht="21.6" thickTop="1" thickBot="1" x14ac:dyDescent="0.3">
      <c r="A186" s="834">
        <f t="shared" ref="A186" si="39">A182+1</f>
        <v>43</v>
      </c>
      <c r="B186" s="137" t="s">
        <v>22</v>
      </c>
      <c r="C186" s="137" t="s">
        <v>23</v>
      </c>
      <c r="D186" s="137" t="s">
        <v>5593</v>
      </c>
      <c r="E186" s="837" t="s">
        <v>5594</v>
      </c>
      <c r="F186" s="837"/>
      <c r="G186" s="837" t="s">
        <v>17</v>
      </c>
      <c r="H186" s="771"/>
      <c r="I186" s="43"/>
      <c r="J186" s="138" t="s">
        <v>5608</v>
      </c>
      <c r="K186" s="139"/>
      <c r="L186" s="139"/>
      <c r="M186" s="140"/>
      <c r="N186" s="119"/>
      <c r="V186" s="151"/>
    </row>
    <row r="187" spans="1:22" ht="13.8" thickBot="1" x14ac:dyDescent="0.3">
      <c r="A187" s="750"/>
      <c r="B187" s="142"/>
      <c r="C187" s="142"/>
      <c r="D187" s="143"/>
      <c r="E187" s="142"/>
      <c r="F187" s="142"/>
      <c r="G187" s="726"/>
      <c r="H187" s="838"/>
      <c r="I187" s="839"/>
      <c r="J187" s="78" t="s">
        <v>5608</v>
      </c>
      <c r="K187" s="78"/>
      <c r="L187" s="78"/>
      <c r="M187" s="145"/>
      <c r="N187" s="119"/>
      <c r="V187" s="151">
        <f>G187</f>
        <v>0</v>
      </c>
    </row>
    <row r="188" spans="1:22" ht="21" thickBot="1" x14ac:dyDescent="0.3">
      <c r="A188" s="750"/>
      <c r="B188" s="147" t="s">
        <v>34</v>
      </c>
      <c r="C188" s="147" t="s">
        <v>35</v>
      </c>
      <c r="D188" s="147" t="s">
        <v>5600</v>
      </c>
      <c r="E188" s="840" t="s">
        <v>5601</v>
      </c>
      <c r="F188" s="840"/>
      <c r="G188" s="730"/>
      <c r="H188" s="731"/>
      <c r="I188" s="732"/>
      <c r="J188" s="149" t="s">
        <v>5630</v>
      </c>
      <c r="K188" s="82"/>
      <c r="L188" s="82"/>
      <c r="M188" s="150"/>
      <c r="N188" s="119"/>
      <c r="V188" s="151"/>
    </row>
    <row r="189" spans="1:22" ht="13.8" thickBot="1" x14ac:dyDescent="0.3">
      <c r="A189" s="842"/>
      <c r="B189" s="152"/>
      <c r="C189" s="152"/>
      <c r="D189" s="153"/>
      <c r="E189" s="154" t="s">
        <v>5605</v>
      </c>
      <c r="F189" s="155"/>
      <c r="G189" s="712"/>
      <c r="H189" s="713"/>
      <c r="I189" s="714"/>
      <c r="J189" s="149" t="s">
        <v>5631</v>
      </c>
      <c r="K189" s="82"/>
      <c r="L189" s="82"/>
      <c r="M189" s="150"/>
      <c r="N189" s="119"/>
      <c r="V189" s="151"/>
    </row>
    <row r="190" spans="1:22" ht="21.6" thickTop="1" thickBot="1" x14ac:dyDescent="0.3">
      <c r="A190" s="834">
        <f t="shared" ref="A190" si="40">A186+1</f>
        <v>44</v>
      </c>
      <c r="B190" s="137" t="s">
        <v>22</v>
      </c>
      <c r="C190" s="137" t="s">
        <v>23</v>
      </c>
      <c r="D190" s="137" t="s">
        <v>5593</v>
      </c>
      <c r="E190" s="837" t="s">
        <v>5594</v>
      </c>
      <c r="F190" s="837"/>
      <c r="G190" s="837" t="s">
        <v>17</v>
      </c>
      <c r="H190" s="771"/>
      <c r="I190" s="43"/>
      <c r="J190" s="138" t="s">
        <v>5608</v>
      </c>
      <c r="K190" s="139"/>
      <c r="L190" s="139"/>
      <c r="M190" s="140"/>
      <c r="N190" s="119"/>
      <c r="V190" s="151"/>
    </row>
    <row r="191" spans="1:22" ht="13.8" thickBot="1" x14ac:dyDescent="0.3">
      <c r="A191" s="750"/>
      <c r="B191" s="142"/>
      <c r="C191" s="142"/>
      <c r="D191" s="143"/>
      <c r="E191" s="142"/>
      <c r="F191" s="142"/>
      <c r="G191" s="726"/>
      <c r="H191" s="838"/>
      <c r="I191" s="839"/>
      <c r="J191" s="78" t="s">
        <v>5608</v>
      </c>
      <c r="K191" s="78"/>
      <c r="L191" s="78"/>
      <c r="M191" s="145"/>
      <c r="N191" s="119"/>
      <c r="V191" s="151">
        <f>G191</f>
        <v>0</v>
      </c>
    </row>
    <row r="192" spans="1:22" ht="21" thickBot="1" x14ac:dyDescent="0.3">
      <c r="A192" s="750"/>
      <c r="B192" s="147" t="s">
        <v>34</v>
      </c>
      <c r="C192" s="147" t="s">
        <v>35</v>
      </c>
      <c r="D192" s="147" t="s">
        <v>5600</v>
      </c>
      <c r="E192" s="840" t="s">
        <v>5601</v>
      </c>
      <c r="F192" s="840"/>
      <c r="G192" s="730"/>
      <c r="H192" s="731"/>
      <c r="I192" s="732"/>
      <c r="J192" s="149" t="s">
        <v>5630</v>
      </c>
      <c r="K192" s="82"/>
      <c r="L192" s="82"/>
      <c r="M192" s="150"/>
      <c r="N192" s="119"/>
      <c r="V192" s="151"/>
    </row>
    <row r="193" spans="1:22" ht="13.8" thickBot="1" x14ac:dyDescent="0.3">
      <c r="A193" s="842"/>
      <c r="B193" s="152"/>
      <c r="C193" s="152"/>
      <c r="D193" s="153"/>
      <c r="E193" s="154" t="s">
        <v>5605</v>
      </c>
      <c r="F193" s="155"/>
      <c r="G193" s="712"/>
      <c r="H193" s="713"/>
      <c r="I193" s="714"/>
      <c r="J193" s="149" t="s">
        <v>5631</v>
      </c>
      <c r="K193" s="82"/>
      <c r="L193" s="82"/>
      <c r="M193" s="150"/>
      <c r="N193" s="119"/>
      <c r="V193" s="151"/>
    </row>
    <row r="194" spans="1:22" ht="21.6" thickTop="1" thickBot="1" x14ac:dyDescent="0.3">
      <c r="A194" s="834">
        <f t="shared" ref="A194" si="41">A190+1</f>
        <v>45</v>
      </c>
      <c r="B194" s="137" t="s">
        <v>22</v>
      </c>
      <c r="C194" s="137" t="s">
        <v>23</v>
      </c>
      <c r="D194" s="137" t="s">
        <v>5593</v>
      </c>
      <c r="E194" s="837" t="s">
        <v>5594</v>
      </c>
      <c r="F194" s="837"/>
      <c r="G194" s="837" t="s">
        <v>17</v>
      </c>
      <c r="H194" s="771"/>
      <c r="I194" s="43"/>
      <c r="J194" s="138" t="s">
        <v>5608</v>
      </c>
      <c r="K194" s="139"/>
      <c r="L194" s="139"/>
      <c r="M194" s="140"/>
      <c r="N194" s="119"/>
      <c r="V194" s="151"/>
    </row>
    <row r="195" spans="1:22" ht="13.8" thickBot="1" x14ac:dyDescent="0.3">
      <c r="A195" s="750"/>
      <c r="B195" s="142"/>
      <c r="C195" s="142"/>
      <c r="D195" s="143"/>
      <c r="E195" s="142"/>
      <c r="F195" s="142"/>
      <c r="G195" s="726"/>
      <c r="H195" s="838"/>
      <c r="I195" s="839"/>
      <c r="J195" s="78" t="s">
        <v>5608</v>
      </c>
      <c r="K195" s="78"/>
      <c r="L195" s="78"/>
      <c r="M195" s="145"/>
      <c r="N195" s="119"/>
      <c r="V195" s="151">
        <f>G195</f>
        <v>0</v>
      </c>
    </row>
    <row r="196" spans="1:22" ht="21" thickBot="1" x14ac:dyDescent="0.3">
      <c r="A196" s="750"/>
      <c r="B196" s="147" t="s">
        <v>34</v>
      </c>
      <c r="C196" s="147" t="s">
        <v>35</v>
      </c>
      <c r="D196" s="147" t="s">
        <v>5600</v>
      </c>
      <c r="E196" s="840" t="s">
        <v>5601</v>
      </c>
      <c r="F196" s="840"/>
      <c r="G196" s="730"/>
      <c r="H196" s="731"/>
      <c r="I196" s="732"/>
      <c r="J196" s="149" t="s">
        <v>5630</v>
      </c>
      <c r="K196" s="82"/>
      <c r="L196" s="82"/>
      <c r="M196" s="150"/>
      <c r="N196" s="119"/>
      <c r="V196" s="151"/>
    </row>
    <row r="197" spans="1:22" ht="13.8" thickBot="1" x14ac:dyDescent="0.3">
      <c r="A197" s="842"/>
      <c r="B197" s="152"/>
      <c r="C197" s="152"/>
      <c r="D197" s="153"/>
      <c r="E197" s="154" t="s">
        <v>5605</v>
      </c>
      <c r="F197" s="155"/>
      <c r="G197" s="712"/>
      <c r="H197" s="713"/>
      <c r="I197" s="714"/>
      <c r="J197" s="149" t="s">
        <v>5631</v>
      </c>
      <c r="K197" s="82"/>
      <c r="L197" s="82"/>
      <c r="M197" s="150"/>
      <c r="N197" s="119"/>
      <c r="V197" s="151"/>
    </row>
    <row r="198" spans="1:22" ht="21.6" thickTop="1" thickBot="1" x14ac:dyDescent="0.3">
      <c r="A198" s="834">
        <f t="shared" ref="A198" si="42">A194+1</f>
        <v>46</v>
      </c>
      <c r="B198" s="137" t="s">
        <v>22</v>
      </c>
      <c r="C198" s="137" t="s">
        <v>23</v>
      </c>
      <c r="D198" s="137" t="s">
        <v>5593</v>
      </c>
      <c r="E198" s="837" t="s">
        <v>5594</v>
      </c>
      <c r="F198" s="837"/>
      <c r="G198" s="837" t="s">
        <v>17</v>
      </c>
      <c r="H198" s="771"/>
      <c r="I198" s="43"/>
      <c r="J198" s="138" t="s">
        <v>5608</v>
      </c>
      <c r="K198" s="139"/>
      <c r="L198" s="139"/>
      <c r="M198" s="140"/>
      <c r="N198" s="119"/>
      <c r="V198" s="151"/>
    </row>
    <row r="199" spans="1:22" ht="13.8" thickBot="1" x14ac:dyDescent="0.3">
      <c r="A199" s="750"/>
      <c r="B199" s="142"/>
      <c r="C199" s="142"/>
      <c r="D199" s="143"/>
      <c r="E199" s="142"/>
      <c r="F199" s="142"/>
      <c r="G199" s="726"/>
      <c r="H199" s="838"/>
      <c r="I199" s="839"/>
      <c r="J199" s="78" t="s">
        <v>5608</v>
      </c>
      <c r="K199" s="78"/>
      <c r="L199" s="78"/>
      <c r="M199" s="145"/>
      <c r="N199" s="119"/>
      <c r="V199" s="151">
        <f>G199</f>
        <v>0</v>
      </c>
    </row>
    <row r="200" spans="1:22" ht="21" thickBot="1" x14ac:dyDescent="0.3">
      <c r="A200" s="750"/>
      <c r="B200" s="147" t="s">
        <v>34</v>
      </c>
      <c r="C200" s="147" t="s">
        <v>35</v>
      </c>
      <c r="D200" s="147" t="s">
        <v>5600</v>
      </c>
      <c r="E200" s="840" t="s">
        <v>5601</v>
      </c>
      <c r="F200" s="840"/>
      <c r="G200" s="730"/>
      <c r="H200" s="731"/>
      <c r="I200" s="732"/>
      <c r="J200" s="149" t="s">
        <v>5630</v>
      </c>
      <c r="K200" s="82"/>
      <c r="L200" s="82"/>
      <c r="M200" s="150"/>
      <c r="N200" s="119"/>
      <c r="V200" s="151"/>
    </row>
    <row r="201" spans="1:22" ht="13.8" thickBot="1" x14ac:dyDescent="0.3">
      <c r="A201" s="842"/>
      <c r="B201" s="152"/>
      <c r="C201" s="152"/>
      <c r="D201" s="153"/>
      <c r="E201" s="154" t="s">
        <v>5605</v>
      </c>
      <c r="F201" s="155"/>
      <c r="G201" s="712"/>
      <c r="H201" s="713"/>
      <c r="I201" s="714"/>
      <c r="J201" s="149" t="s">
        <v>5631</v>
      </c>
      <c r="K201" s="82"/>
      <c r="L201" s="82"/>
      <c r="M201" s="150"/>
      <c r="N201" s="119"/>
      <c r="V201" s="151"/>
    </row>
    <row r="202" spans="1:22" ht="21.6" thickTop="1" thickBot="1" x14ac:dyDescent="0.3">
      <c r="A202" s="834">
        <f t="shared" ref="A202" si="43">A198+1</f>
        <v>47</v>
      </c>
      <c r="B202" s="137" t="s">
        <v>22</v>
      </c>
      <c r="C202" s="137" t="s">
        <v>23</v>
      </c>
      <c r="D202" s="137" t="s">
        <v>5593</v>
      </c>
      <c r="E202" s="837" t="s">
        <v>5594</v>
      </c>
      <c r="F202" s="837"/>
      <c r="G202" s="837" t="s">
        <v>17</v>
      </c>
      <c r="H202" s="771"/>
      <c r="I202" s="43"/>
      <c r="J202" s="138" t="s">
        <v>5608</v>
      </c>
      <c r="K202" s="139"/>
      <c r="L202" s="139"/>
      <c r="M202" s="140"/>
      <c r="N202" s="119"/>
      <c r="V202" s="151"/>
    </row>
    <row r="203" spans="1:22" ht="13.8" thickBot="1" x14ac:dyDescent="0.3">
      <c r="A203" s="750"/>
      <c r="B203" s="142"/>
      <c r="C203" s="142"/>
      <c r="D203" s="143"/>
      <c r="E203" s="142"/>
      <c r="F203" s="142"/>
      <c r="G203" s="726"/>
      <c r="H203" s="838"/>
      <c r="I203" s="839"/>
      <c r="J203" s="78" t="s">
        <v>5608</v>
      </c>
      <c r="K203" s="78"/>
      <c r="L203" s="78"/>
      <c r="M203" s="145"/>
      <c r="N203" s="119"/>
      <c r="V203" s="151">
        <f>G203</f>
        <v>0</v>
      </c>
    </row>
    <row r="204" spans="1:22" ht="21" thickBot="1" x14ac:dyDescent="0.3">
      <c r="A204" s="750"/>
      <c r="B204" s="147" t="s">
        <v>34</v>
      </c>
      <c r="C204" s="147" t="s">
        <v>35</v>
      </c>
      <c r="D204" s="147" t="s">
        <v>5600</v>
      </c>
      <c r="E204" s="840" t="s">
        <v>5601</v>
      </c>
      <c r="F204" s="840"/>
      <c r="G204" s="730"/>
      <c r="H204" s="731"/>
      <c r="I204" s="732"/>
      <c r="J204" s="149" t="s">
        <v>5630</v>
      </c>
      <c r="K204" s="82"/>
      <c r="L204" s="82"/>
      <c r="M204" s="150"/>
      <c r="N204" s="119"/>
      <c r="V204" s="151"/>
    </row>
    <row r="205" spans="1:22" ht="13.8" thickBot="1" x14ac:dyDescent="0.3">
      <c r="A205" s="842"/>
      <c r="B205" s="152"/>
      <c r="C205" s="152"/>
      <c r="D205" s="153"/>
      <c r="E205" s="154" t="s">
        <v>5605</v>
      </c>
      <c r="F205" s="155"/>
      <c r="G205" s="712"/>
      <c r="H205" s="713"/>
      <c r="I205" s="714"/>
      <c r="J205" s="149" t="s">
        <v>5631</v>
      </c>
      <c r="K205" s="82"/>
      <c r="L205" s="82"/>
      <c r="M205" s="150"/>
      <c r="N205" s="119"/>
      <c r="V205" s="151"/>
    </row>
    <row r="206" spans="1:22" ht="21.6" thickTop="1" thickBot="1" x14ac:dyDescent="0.3">
      <c r="A206" s="834">
        <f t="shared" ref="A206" si="44">A202+1</f>
        <v>48</v>
      </c>
      <c r="B206" s="137" t="s">
        <v>22</v>
      </c>
      <c r="C206" s="137" t="s">
        <v>23</v>
      </c>
      <c r="D206" s="137" t="s">
        <v>5593</v>
      </c>
      <c r="E206" s="837" t="s">
        <v>5594</v>
      </c>
      <c r="F206" s="837"/>
      <c r="G206" s="837" t="s">
        <v>17</v>
      </c>
      <c r="H206" s="771"/>
      <c r="I206" s="43"/>
      <c r="J206" s="138" t="s">
        <v>5608</v>
      </c>
      <c r="K206" s="139"/>
      <c r="L206" s="139"/>
      <c r="M206" s="140"/>
      <c r="N206" s="119"/>
      <c r="V206" s="151"/>
    </row>
    <row r="207" spans="1:22" ht="13.8" thickBot="1" x14ac:dyDescent="0.3">
      <c r="A207" s="750"/>
      <c r="B207" s="142"/>
      <c r="C207" s="142"/>
      <c r="D207" s="143"/>
      <c r="E207" s="142"/>
      <c r="F207" s="142"/>
      <c r="G207" s="726"/>
      <c r="H207" s="838"/>
      <c r="I207" s="839"/>
      <c r="J207" s="78" t="s">
        <v>5608</v>
      </c>
      <c r="K207" s="78"/>
      <c r="L207" s="78"/>
      <c r="M207" s="145"/>
      <c r="N207" s="119"/>
      <c r="V207" s="151">
        <f>G207</f>
        <v>0</v>
      </c>
    </row>
    <row r="208" spans="1:22" ht="21" thickBot="1" x14ac:dyDescent="0.3">
      <c r="A208" s="750"/>
      <c r="B208" s="147" t="s">
        <v>34</v>
      </c>
      <c r="C208" s="147" t="s">
        <v>35</v>
      </c>
      <c r="D208" s="147" t="s">
        <v>5600</v>
      </c>
      <c r="E208" s="840" t="s">
        <v>5601</v>
      </c>
      <c r="F208" s="840"/>
      <c r="G208" s="730"/>
      <c r="H208" s="731"/>
      <c r="I208" s="732"/>
      <c r="J208" s="149" t="s">
        <v>5630</v>
      </c>
      <c r="K208" s="82"/>
      <c r="L208" s="82"/>
      <c r="M208" s="150"/>
      <c r="N208" s="119"/>
      <c r="V208" s="151"/>
    </row>
    <row r="209" spans="1:22" ht="13.8" thickBot="1" x14ac:dyDescent="0.3">
      <c r="A209" s="842"/>
      <c r="B209" s="152"/>
      <c r="C209" s="152"/>
      <c r="D209" s="153"/>
      <c r="E209" s="154" t="s">
        <v>5605</v>
      </c>
      <c r="F209" s="155"/>
      <c r="G209" s="712"/>
      <c r="H209" s="713"/>
      <c r="I209" s="714"/>
      <c r="J209" s="149" t="s">
        <v>5631</v>
      </c>
      <c r="K209" s="82"/>
      <c r="L209" s="82"/>
      <c r="M209" s="150"/>
      <c r="N209" s="119"/>
      <c r="V209" s="151"/>
    </row>
    <row r="210" spans="1:22" ht="21.6" thickTop="1" thickBot="1" x14ac:dyDescent="0.3">
      <c r="A210" s="834">
        <f t="shared" ref="A210" si="45">A206+1</f>
        <v>49</v>
      </c>
      <c r="B210" s="137" t="s">
        <v>22</v>
      </c>
      <c r="C210" s="137" t="s">
        <v>23</v>
      </c>
      <c r="D210" s="137" t="s">
        <v>5593</v>
      </c>
      <c r="E210" s="837" t="s">
        <v>5594</v>
      </c>
      <c r="F210" s="837"/>
      <c r="G210" s="837" t="s">
        <v>17</v>
      </c>
      <c r="H210" s="771"/>
      <c r="I210" s="43"/>
      <c r="J210" s="138" t="s">
        <v>5608</v>
      </c>
      <c r="K210" s="139"/>
      <c r="L210" s="139"/>
      <c r="M210" s="140"/>
      <c r="N210" s="119"/>
      <c r="V210" s="151"/>
    </row>
    <row r="211" spans="1:22" ht="13.8" thickBot="1" x14ac:dyDescent="0.3">
      <c r="A211" s="750"/>
      <c r="B211" s="142"/>
      <c r="C211" s="142"/>
      <c r="D211" s="143"/>
      <c r="E211" s="142"/>
      <c r="F211" s="142"/>
      <c r="G211" s="726"/>
      <c r="H211" s="838"/>
      <c r="I211" s="839"/>
      <c r="J211" s="78" t="s">
        <v>5608</v>
      </c>
      <c r="K211" s="78"/>
      <c r="L211" s="78"/>
      <c r="M211" s="145"/>
      <c r="N211" s="119"/>
      <c r="V211" s="151">
        <f>G211</f>
        <v>0</v>
      </c>
    </row>
    <row r="212" spans="1:22" ht="21" thickBot="1" x14ac:dyDescent="0.3">
      <c r="A212" s="750"/>
      <c r="B212" s="147" t="s">
        <v>34</v>
      </c>
      <c r="C212" s="147" t="s">
        <v>35</v>
      </c>
      <c r="D212" s="147" t="s">
        <v>5600</v>
      </c>
      <c r="E212" s="840" t="s">
        <v>5601</v>
      </c>
      <c r="F212" s="840"/>
      <c r="G212" s="730"/>
      <c r="H212" s="731"/>
      <c r="I212" s="732"/>
      <c r="J212" s="149" t="s">
        <v>5630</v>
      </c>
      <c r="K212" s="82"/>
      <c r="L212" s="82"/>
      <c r="M212" s="150"/>
      <c r="N212" s="119"/>
      <c r="V212" s="151"/>
    </row>
    <row r="213" spans="1:22" ht="13.8" thickBot="1" x14ac:dyDescent="0.3">
      <c r="A213" s="842"/>
      <c r="B213" s="152"/>
      <c r="C213" s="152"/>
      <c r="D213" s="153"/>
      <c r="E213" s="154" t="s">
        <v>5605</v>
      </c>
      <c r="F213" s="155"/>
      <c r="G213" s="712"/>
      <c r="H213" s="713"/>
      <c r="I213" s="714"/>
      <c r="J213" s="149" t="s">
        <v>5631</v>
      </c>
      <c r="K213" s="82"/>
      <c r="L213" s="82"/>
      <c r="M213" s="150"/>
      <c r="N213" s="119"/>
      <c r="V213" s="151"/>
    </row>
    <row r="214" spans="1:22" ht="21.6" thickTop="1" thickBot="1" x14ac:dyDescent="0.3">
      <c r="A214" s="834">
        <f t="shared" ref="A214" si="46">A210+1</f>
        <v>50</v>
      </c>
      <c r="B214" s="137" t="s">
        <v>22</v>
      </c>
      <c r="C214" s="137" t="s">
        <v>23</v>
      </c>
      <c r="D214" s="137" t="s">
        <v>5593</v>
      </c>
      <c r="E214" s="837" t="s">
        <v>5594</v>
      </c>
      <c r="F214" s="837"/>
      <c r="G214" s="837" t="s">
        <v>17</v>
      </c>
      <c r="H214" s="771"/>
      <c r="I214" s="43"/>
      <c r="J214" s="138" t="s">
        <v>5608</v>
      </c>
      <c r="K214" s="139"/>
      <c r="L214" s="139"/>
      <c r="M214" s="140"/>
      <c r="N214" s="119"/>
      <c r="V214" s="151"/>
    </row>
    <row r="215" spans="1:22" ht="13.8" thickBot="1" x14ac:dyDescent="0.3">
      <c r="A215" s="750"/>
      <c r="B215" s="142"/>
      <c r="C215" s="142"/>
      <c r="D215" s="143"/>
      <c r="E215" s="142"/>
      <c r="F215" s="142"/>
      <c r="G215" s="726"/>
      <c r="H215" s="838"/>
      <c r="I215" s="839"/>
      <c r="J215" s="78" t="s">
        <v>5608</v>
      </c>
      <c r="K215" s="78"/>
      <c r="L215" s="78"/>
      <c r="M215" s="145"/>
      <c r="N215" s="119"/>
      <c r="V215" s="151">
        <f>G215</f>
        <v>0</v>
      </c>
    </row>
    <row r="216" spans="1:22" ht="21" thickBot="1" x14ac:dyDescent="0.3">
      <c r="A216" s="750"/>
      <c r="B216" s="147" t="s">
        <v>34</v>
      </c>
      <c r="C216" s="147" t="s">
        <v>35</v>
      </c>
      <c r="D216" s="147" t="s">
        <v>5600</v>
      </c>
      <c r="E216" s="840" t="s">
        <v>5601</v>
      </c>
      <c r="F216" s="840"/>
      <c r="G216" s="730"/>
      <c r="H216" s="731"/>
      <c r="I216" s="732"/>
      <c r="J216" s="149" t="s">
        <v>5630</v>
      </c>
      <c r="K216" s="82"/>
      <c r="L216" s="82"/>
      <c r="M216" s="150"/>
      <c r="N216" s="119"/>
      <c r="V216" s="151"/>
    </row>
    <row r="217" spans="1:22" ht="13.8" thickBot="1" x14ac:dyDescent="0.3">
      <c r="A217" s="842"/>
      <c r="B217" s="152"/>
      <c r="C217" s="152"/>
      <c r="D217" s="153"/>
      <c r="E217" s="154" t="s">
        <v>5605</v>
      </c>
      <c r="F217" s="155"/>
      <c r="G217" s="712"/>
      <c r="H217" s="713"/>
      <c r="I217" s="714"/>
      <c r="J217" s="149" t="s">
        <v>5631</v>
      </c>
      <c r="K217" s="82"/>
      <c r="L217" s="82"/>
      <c r="M217" s="150"/>
      <c r="N217" s="119"/>
      <c r="V217" s="151"/>
    </row>
    <row r="218" spans="1:22" ht="21.6" thickTop="1" thickBot="1" x14ac:dyDescent="0.3">
      <c r="A218" s="834">
        <f t="shared" ref="A218" si="47">A214+1</f>
        <v>51</v>
      </c>
      <c r="B218" s="137" t="s">
        <v>22</v>
      </c>
      <c r="C218" s="137" t="s">
        <v>23</v>
      </c>
      <c r="D218" s="137" t="s">
        <v>5593</v>
      </c>
      <c r="E218" s="837" t="s">
        <v>5594</v>
      </c>
      <c r="F218" s="837"/>
      <c r="G218" s="837" t="s">
        <v>17</v>
      </c>
      <c r="H218" s="771"/>
      <c r="I218" s="43"/>
      <c r="J218" s="138" t="s">
        <v>5608</v>
      </c>
      <c r="K218" s="139"/>
      <c r="L218" s="139"/>
      <c r="M218" s="140"/>
      <c r="N218" s="119"/>
      <c r="V218" s="151"/>
    </row>
    <row r="219" spans="1:22" ht="13.8" thickBot="1" x14ac:dyDescent="0.3">
      <c r="A219" s="750"/>
      <c r="B219" s="142"/>
      <c r="C219" s="142"/>
      <c r="D219" s="143"/>
      <c r="E219" s="142"/>
      <c r="F219" s="142"/>
      <c r="G219" s="726"/>
      <c r="H219" s="838"/>
      <c r="I219" s="839"/>
      <c r="J219" s="78" t="s">
        <v>5608</v>
      </c>
      <c r="K219" s="78"/>
      <c r="L219" s="78"/>
      <c r="M219" s="145"/>
      <c r="N219" s="119"/>
      <c r="V219" s="151">
        <f>G219</f>
        <v>0</v>
      </c>
    </row>
    <row r="220" spans="1:22" ht="21" thickBot="1" x14ac:dyDescent="0.3">
      <c r="A220" s="750"/>
      <c r="B220" s="147" t="s">
        <v>34</v>
      </c>
      <c r="C220" s="147" t="s">
        <v>35</v>
      </c>
      <c r="D220" s="147" t="s">
        <v>5600</v>
      </c>
      <c r="E220" s="840" t="s">
        <v>5601</v>
      </c>
      <c r="F220" s="840"/>
      <c r="G220" s="730"/>
      <c r="H220" s="731"/>
      <c r="I220" s="732"/>
      <c r="J220" s="149" t="s">
        <v>5630</v>
      </c>
      <c r="K220" s="82"/>
      <c r="L220" s="82"/>
      <c r="M220" s="150"/>
      <c r="N220" s="119"/>
      <c r="V220" s="151"/>
    </row>
    <row r="221" spans="1:22" ht="13.8" thickBot="1" x14ac:dyDescent="0.3">
      <c r="A221" s="842"/>
      <c r="B221" s="152"/>
      <c r="C221" s="152"/>
      <c r="D221" s="153"/>
      <c r="E221" s="154" t="s">
        <v>5605</v>
      </c>
      <c r="F221" s="155"/>
      <c r="G221" s="712"/>
      <c r="H221" s="713"/>
      <c r="I221" s="714"/>
      <c r="J221" s="149" t="s">
        <v>5631</v>
      </c>
      <c r="K221" s="82"/>
      <c r="L221" s="82"/>
      <c r="M221" s="150"/>
      <c r="N221" s="119"/>
      <c r="V221" s="151"/>
    </row>
    <row r="222" spans="1:22" ht="21.6" thickTop="1" thickBot="1" x14ac:dyDescent="0.3">
      <c r="A222" s="834">
        <f t="shared" ref="A222" si="48">A218+1</f>
        <v>52</v>
      </c>
      <c r="B222" s="137" t="s">
        <v>22</v>
      </c>
      <c r="C222" s="137" t="s">
        <v>23</v>
      </c>
      <c r="D222" s="137" t="s">
        <v>5593</v>
      </c>
      <c r="E222" s="837" t="s">
        <v>5594</v>
      </c>
      <c r="F222" s="837"/>
      <c r="G222" s="837" t="s">
        <v>17</v>
      </c>
      <c r="H222" s="771"/>
      <c r="I222" s="43"/>
      <c r="J222" s="138" t="s">
        <v>5608</v>
      </c>
      <c r="K222" s="139"/>
      <c r="L222" s="139"/>
      <c r="M222" s="140"/>
      <c r="N222" s="119"/>
      <c r="V222" s="151"/>
    </row>
    <row r="223" spans="1:22" ht="13.8" thickBot="1" x14ac:dyDescent="0.3">
      <c r="A223" s="750"/>
      <c r="B223" s="142"/>
      <c r="C223" s="142"/>
      <c r="D223" s="143"/>
      <c r="E223" s="142"/>
      <c r="F223" s="142"/>
      <c r="G223" s="726"/>
      <c r="H223" s="838"/>
      <c r="I223" s="839"/>
      <c r="J223" s="78" t="s">
        <v>5608</v>
      </c>
      <c r="K223" s="78"/>
      <c r="L223" s="78"/>
      <c r="M223" s="145"/>
      <c r="N223" s="119"/>
      <c r="V223" s="151">
        <f>G223</f>
        <v>0</v>
      </c>
    </row>
    <row r="224" spans="1:22" ht="21" thickBot="1" x14ac:dyDescent="0.3">
      <c r="A224" s="750"/>
      <c r="B224" s="147" t="s">
        <v>34</v>
      </c>
      <c r="C224" s="147" t="s">
        <v>35</v>
      </c>
      <c r="D224" s="147" t="s">
        <v>5600</v>
      </c>
      <c r="E224" s="840" t="s">
        <v>5601</v>
      </c>
      <c r="F224" s="840"/>
      <c r="G224" s="730"/>
      <c r="H224" s="731"/>
      <c r="I224" s="732"/>
      <c r="J224" s="149" t="s">
        <v>5630</v>
      </c>
      <c r="K224" s="82"/>
      <c r="L224" s="82"/>
      <c r="M224" s="150"/>
      <c r="N224" s="119"/>
      <c r="V224" s="151"/>
    </row>
    <row r="225" spans="1:22" ht="13.8" thickBot="1" x14ac:dyDescent="0.3">
      <c r="A225" s="842"/>
      <c r="B225" s="152"/>
      <c r="C225" s="152"/>
      <c r="D225" s="153"/>
      <c r="E225" s="154" t="s">
        <v>5605</v>
      </c>
      <c r="F225" s="155"/>
      <c r="G225" s="712"/>
      <c r="H225" s="713"/>
      <c r="I225" s="714"/>
      <c r="J225" s="149" t="s">
        <v>5631</v>
      </c>
      <c r="K225" s="82"/>
      <c r="L225" s="82"/>
      <c r="M225" s="150"/>
      <c r="N225" s="119"/>
      <c r="V225" s="151"/>
    </row>
    <row r="226" spans="1:22" ht="21.6" thickTop="1" thickBot="1" x14ac:dyDescent="0.3">
      <c r="A226" s="834">
        <f t="shared" ref="A226" si="49">A222+1</f>
        <v>53</v>
      </c>
      <c r="B226" s="137" t="s">
        <v>22</v>
      </c>
      <c r="C226" s="137" t="s">
        <v>23</v>
      </c>
      <c r="D226" s="137" t="s">
        <v>5593</v>
      </c>
      <c r="E226" s="837" t="s">
        <v>5594</v>
      </c>
      <c r="F226" s="837"/>
      <c r="G226" s="837" t="s">
        <v>17</v>
      </c>
      <c r="H226" s="771"/>
      <c r="I226" s="43"/>
      <c r="J226" s="138" t="s">
        <v>5608</v>
      </c>
      <c r="K226" s="139"/>
      <c r="L226" s="139"/>
      <c r="M226" s="140"/>
      <c r="N226" s="119"/>
      <c r="V226" s="151"/>
    </row>
    <row r="227" spans="1:22" ht="13.8" thickBot="1" x14ac:dyDescent="0.3">
      <c r="A227" s="750"/>
      <c r="B227" s="142"/>
      <c r="C227" s="142"/>
      <c r="D227" s="143"/>
      <c r="E227" s="142"/>
      <c r="F227" s="142"/>
      <c r="G227" s="726"/>
      <c r="H227" s="838"/>
      <c r="I227" s="839"/>
      <c r="J227" s="78" t="s">
        <v>5608</v>
      </c>
      <c r="K227" s="78"/>
      <c r="L227" s="78"/>
      <c r="M227" s="145"/>
      <c r="N227" s="119"/>
      <c r="V227" s="151">
        <f>G227</f>
        <v>0</v>
      </c>
    </row>
    <row r="228" spans="1:22" ht="21" thickBot="1" x14ac:dyDescent="0.3">
      <c r="A228" s="750"/>
      <c r="B228" s="147" t="s">
        <v>34</v>
      </c>
      <c r="C228" s="147" t="s">
        <v>35</v>
      </c>
      <c r="D228" s="147" t="s">
        <v>5600</v>
      </c>
      <c r="E228" s="840" t="s">
        <v>5601</v>
      </c>
      <c r="F228" s="840"/>
      <c r="G228" s="730"/>
      <c r="H228" s="731"/>
      <c r="I228" s="732"/>
      <c r="J228" s="149" t="s">
        <v>5630</v>
      </c>
      <c r="K228" s="82"/>
      <c r="L228" s="82"/>
      <c r="M228" s="150"/>
      <c r="N228" s="119"/>
      <c r="V228" s="151"/>
    </row>
    <row r="229" spans="1:22" ht="13.8" thickBot="1" x14ac:dyDescent="0.3">
      <c r="A229" s="842"/>
      <c r="B229" s="152"/>
      <c r="C229" s="152"/>
      <c r="D229" s="153"/>
      <c r="E229" s="154" t="s">
        <v>5605</v>
      </c>
      <c r="F229" s="155"/>
      <c r="G229" s="712"/>
      <c r="H229" s="713"/>
      <c r="I229" s="714"/>
      <c r="J229" s="149" t="s">
        <v>5631</v>
      </c>
      <c r="K229" s="82"/>
      <c r="L229" s="82"/>
      <c r="M229" s="150"/>
      <c r="N229" s="119"/>
      <c r="V229" s="151"/>
    </row>
    <row r="230" spans="1:22" ht="21.6" thickTop="1" thickBot="1" x14ac:dyDescent="0.3">
      <c r="A230" s="834">
        <f t="shared" ref="A230" si="50">A226+1</f>
        <v>54</v>
      </c>
      <c r="B230" s="137" t="s">
        <v>22</v>
      </c>
      <c r="C230" s="137" t="s">
        <v>23</v>
      </c>
      <c r="D230" s="137" t="s">
        <v>5593</v>
      </c>
      <c r="E230" s="837" t="s">
        <v>5594</v>
      </c>
      <c r="F230" s="837"/>
      <c r="G230" s="837" t="s">
        <v>17</v>
      </c>
      <c r="H230" s="771"/>
      <c r="I230" s="43"/>
      <c r="J230" s="138" t="s">
        <v>5608</v>
      </c>
      <c r="K230" s="139"/>
      <c r="L230" s="139"/>
      <c r="M230" s="140"/>
      <c r="N230" s="119"/>
      <c r="V230" s="151"/>
    </row>
    <row r="231" spans="1:22" ht="13.8" thickBot="1" x14ac:dyDescent="0.3">
      <c r="A231" s="750"/>
      <c r="B231" s="142"/>
      <c r="C231" s="142"/>
      <c r="D231" s="143"/>
      <c r="E231" s="142"/>
      <c r="F231" s="142"/>
      <c r="G231" s="726"/>
      <c r="H231" s="838"/>
      <c r="I231" s="839"/>
      <c r="J231" s="78" t="s">
        <v>5608</v>
      </c>
      <c r="K231" s="78"/>
      <c r="L231" s="78"/>
      <c r="M231" s="145"/>
      <c r="N231" s="119"/>
      <c r="V231" s="151">
        <f>G231</f>
        <v>0</v>
      </c>
    </row>
    <row r="232" spans="1:22" ht="21" thickBot="1" x14ac:dyDescent="0.3">
      <c r="A232" s="750"/>
      <c r="B232" s="147" t="s">
        <v>34</v>
      </c>
      <c r="C232" s="147" t="s">
        <v>35</v>
      </c>
      <c r="D232" s="147" t="s">
        <v>5600</v>
      </c>
      <c r="E232" s="840" t="s">
        <v>5601</v>
      </c>
      <c r="F232" s="840"/>
      <c r="G232" s="730"/>
      <c r="H232" s="731"/>
      <c r="I232" s="732"/>
      <c r="J232" s="149" t="s">
        <v>5630</v>
      </c>
      <c r="K232" s="82"/>
      <c r="L232" s="82"/>
      <c r="M232" s="150"/>
      <c r="N232" s="119"/>
      <c r="V232" s="151"/>
    </row>
    <row r="233" spans="1:22" ht="13.8" thickBot="1" x14ac:dyDescent="0.3">
      <c r="A233" s="842"/>
      <c r="B233" s="152"/>
      <c r="C233" s="152"/>
      <c r="D233" s="153"/>
      <c r="E233" s="154" t="s">
        <v>5605</v>
      </c>
      <c r="F233" s="155"/>
      <c r="G233" s="712"/>
      <c r="H233" s="713"/>
      <c r="I233" s="714"/>
      <c r="J233" s="149" t="s">
        <v>5631</v>
      </c>
      <c r="K233" s="82"/>
      <c r="L233" s="82"/>
      <c r="M233" s="150"/>
      <c r="N233" s="119"/>
      <c r="V233" s="151"/>
    </row>
    <row r="234" spans="1:22" ht="21.6" thickTop="1" thickBot="1" x14ac:dyDescent="0.3">
      <c r="A234" s="834">
        <f t="shared" ref="A234" si="51">A230+1</f>
        <v>55</v>
      </c>
      <c r="B234" s="137" t="s">
        <v>22</v>
      </c>
      <c r="C234" s="137" t="s">
        <v>23</v>
      </c>
      <c r="D234" s="137" t="s">
        <v>5593</v>
      </c>
      <c r="E234" s="837" t="s">
        <v>5594</v>
      </c>
      <c r="F234" s="837"/>
      <c r="G234" s="837" t="s">
        <v>17</v>
      </c>
      <c r="H234" s="771"/>
      <c r="I234" s="43"/>
      <c r="J234" s="138" t="s">
        <v>5608</v>
      </c>
      <c r="K234" s="139"/>
      <c r="L234" s="139"/>
      <c r="M234" s="140"/>
      <c r="N234" s="119"/>
      <c r="V234" s="151"/>
    </row>
    <row r="235" spans="1:22" ht="13.8" thickBot="1" x14ac:dyDescent="0.3">
      <c r="A235" s="750"/>
      <c r="B235" s="142"/>
      <c r="C235" s="142"/>
      <c r="D235" s="143"/>
      <c r="E235" s="142"/>
      <c r="F235" s="142"/>
      <c r="G235" s="726"/>
      <c r="H235" s="838"/>
      <c r="I235" s="839"/>
      <c r="J235" s="78" t="s">
        <v>5608</v>
      </c>
      <c r="K235" s="78"/>
      <c r="L235" s="78"/>
      <c r="M235" s="145"/>
      <c r="N235" s="119"/>
      <c r="V235" s="151">
        <f>G235</f>
        <v>0</v>
      </c>
    </row>
    <row r="236" spans="1:22" ht="21" thickBot="1" x14ac:dyDescent="0.3">
      <c r="A236" s="750"/>
      <c r="B236" s="147" t="s">
        <v>34</v>
      </c>
      <c r="C236" s="147" t="s">
        <v>35</v>
      </c>
      <c r="D236" s="147" t="s">
        <v>5600</v>
      </c>
      <c r="E236" s="840" t="s">
        <v>5601</v>
      </c>
      <c r="F236" s="840"/>
      <c r="G236" s="730"/>
      <c r="H236" s="731"/>
      <c r="I236" s="732"/>
      <c r="J236" s="149" t="s">
        <v>5630</v>
      </c>
      <c r="K236" s="82"/>
      <c r="L236" s="82"/>
      <c r="M236" s="150"/>
      <c r="N236" s="119"/>
      <c r="V236" s="151"/>
    </row>
    <row r="237" spans="1:22" ht="13.8" thickBot="1" x14ac:dyDescent="0.3">
      <c r="A237" s="842"/>
      <c r="B237" s="152"/>
      <c r="C237" s="152"/>
      <c r="D237" s="153"/>
      <c r="E237" s="154" t="s">
        <v>5605</v>
      </c>
      <c r="F237" s="155"/>
      <c r="G237" s="712"/>
      <c r="H237" s="713"/>
      <c r="I237" s="714"/>
      <c r="J237" s="149" t="s">
        <v>5631</v>
      </c>
      <c r="K237" s="82"/>
      <c r="L237" s="82"/>
      <c r="M237" s="150"/>
      <c r="N237" s="119"/>
      <c r="V237" s="151"/>
    </row>
    <row r="238" spans="1:22" ht="21.6" thickTop="1" thickBot="1" x14ac:dyDescent="0.3">
      <c r="A238" s="834">
        <f t="shared" ref="A238" si="52">A234+1</f>
        <v>56</v>
      </c>
      <c r="B238" s="137" t="s">
        <v>22</v>
      </c>
      <c r="C238" s="137" t="s">
        <v>23</v>
      </c>
      <c r="D238" s="137" t="s">
        <v>5593</v>
      </c>
      <c r="E238" s="837" t="s">
        <v>5594</v>
      </c>
      <c r="F238" s="837"/>
      <c r="G238" s="837" t="s">
        <v>17</v>
      </c>
      <c r="H238" s="771"/>
      <c r="I238" s="43"/>
      <c r="J238" s="138" t="s">
        <v>5608</v>
      </c>
      <c r="K238" s="139"/>
      <c r="L238" s="139"/>
      <c r="M238" s="140"/>
      <c r="N238" s="119"/>
      <c r="V238" s="151"/>
    </row>
    <row r="239" spans="1:22" ht="13.8" thickBot="1" x14ac:dyDescent="0.3">
      <c r="A239" s="750"/>
      <c r="B239" s="142"/>
      <c r="C239" s="142"/>
      <c r="D239" s="143"/>
      <c r="E239" s="142"/>
      <c r="F239" s="142"/>
      <c r="G239" s="726"/>
      <c r="H239" s="838"/>
      <c r="I239" s="839"/>
      <c r="J239" s="78" t="s">
        <v>5608</v>
      </c>
      <c r="K239" s="78"/>
      <c r="L239" s="78"/>
      <c r="M239" s="145"/>
      <c r="N239" s="119"/>
      <c r="V239" s="151">
        <f>G239</f>
        <v>0</v>
      </c>
    </row>
    <row r="240" spans="1:22" ht="21" thickBot="1" x14ac:dyDescent="0.3">
      <c r="A240" s="750"/>
      <c r="B240" s="147" t="s">
        <v>34</v>
      </c>
      <c r="C240" s="147" t="s">
        <v>35</v>
      </c>
      <c r="D240" s="147" t="s">
        <v>5600</v>
      </c>
      <c r="E240" s="840" t="s">
        <v>5601</v>
      </c>
      <c r="F240" s="840"/>
      <c r="G240" s="730"/>
      <c r="H240" s="731"/>
      <c r="I240" s="732"/>
      <c r="J240" s="149" t="s">
        <v>5630</v>
      </c>
      <c r="K240" s="82"/>
      <c r="L240" s="82"/>
      <c r="M240" s="150"/>
      <c r="N240" s="119"/>
      <c r="V240" s="151"/>
    </row>
    <row r="241" spans="1:22" ht="13.8" thickBot="1" x14ac:dyDescent="0.3">
      <c r="A241" s="842"/>
      <c r="B241" s="152"/>
      <c r="C241" s="152"/>
      <c r="D241" s="153"/>
      <c r="E241" s="154" t="s">
        <v>5605</v>
      </c>
      <c r="F241" s="155"/>
      <c r="G241" s="712"/>
      <c r="H241" s="713"/>
      <c r="I241" s="714"/>
      <c r="J241" s="149" t="s">
        <v>5631</v>
      </c>
      <c r="K241" s="82"/>
      <c r="L241" s="82"/>
      <c r="M241" s="150"/>
      <c r="N241" s="119"/>
      <c r="V241" s="151"/>
    </row>
    <row r="242" spans="1:22" ht="21.6" thickTop="1" thickBot="1" x14ac:dyDescent="0.3">
      <c r="A242" s="834">
        <f t="shared" ref="A242" si="53">A238+1</f>
        <v>57</v>
      </c>
      <c r="B242" s="137" t="s">
        <v>22</v>
      </c>
      <c r="C242" s="137" t="s">
        <v>23</v>
      </c>
      <c r="D242" s="137" t="s">
        <v>5593</v>
      </c>
      <c r="E242" s="837" t="s">
        <v>5594</v>
      </c>
      <c r="F242" s="837"/>
      <c r="G242" s="837" t="s">
        <v>17</v>
      </c>
      <c r="H242" s="771"/>
      <c r="I242" s="43"/>
      <c r="J242" s="138" t="s">
        <v>5608</v>
      </c>
      <c r="K242" s="139"/>
      <c r="L242" s="139"/>
      <c r="M242" s="140"/>
      <c r="N242" s="119"/>
      <c r="V242" s="151"/>
    </row>
    <row r="243" spans="1:22" ht="13.8" thickBot="1" x14ac:dyDescent="0.3">
      <c r="A243" s="750"/>
      <c r="B243" s="142"/>
      <c r="C243" s="142"/>
      <c r="D243" s="143"/>
      <c r="E243" s="142"/>
      <c r="F243" s="142"/>
      <c r="G243" s="726"/>
      <c r="H243" s="838"/>
      <c r="I243" s="839"/>
      <c r="J243" s="78" t="s">
        <v>5608</v>
      </c>
      <c r="K243" s="78"/>
      <c r="L243" s="78"/>
      <c r="M243" s="145"/>
      <c r="N243" s="119"/>
      <c r="V243" s="151">
        <f>G243</f>
        <v>0</v>
      </c>
    </row>
    <row r="244" spans="1:22" ht="21" thickBot="1" x14ac:dyDescent="0.3">
      <c r="A244" s="750"/>
      <c r="B244" s="147" t="s">
        <v>34</v>
      </c>
      <c r="C244" s="147" t="s">
        <v>35</v>
      </c>
      <c r="D244" s="147" t="s">
        <v>5600</v>
      </c>
      <c r="E244" s="840" t="s">
        <v>5601</v>
      </c>
      <c r="F244" s="840"/>
      <c r="G244" s="730"/>
      <c r="H244" s="731"/>
      <c r="I244" s="732"/>
      <c r="J244" s="149" t="s">
        <v>5630</v>
      </c>
      <c r="K244" s="82"/>
      <c r="L244" s="82"/>
      <c r="M244" s="150"/>
      <c r="N244" s="119"/>
      <c r="V244" s="151"/>
    </row>
    <row r="245" spans="1:22" ht="13.8" thickBot="1" x14ac:dyDescent="0.3">
      <c r="A245" s="842"/>
      <c r="B245" s="152"/>
      <c r="C245" s="152"/>
      <c r="D245" s="153"/>
      <c r="E245" s="154" t="s">
        <v>5605</v>
      </c>
      <c r="F245" s="155"/>
      <c r="G245" s="712"/>
      <c r="H245" s="713"/>
      <c r="I245" s="714"/>
      <c r="J245" s="149" t="s">
        <v>5631</v>
      </c>
      <c r="K245" s="82"/>
      <c r="L245" s="82"/>
      <c r="M245" s="150"/>
      <c r="N245" s="119"/>
      <c r="V245" s="151"/>
    </row>
    <row r="246" spans="1:22" ht="21.6" thickTop="1" thickBot="1" x14ac:dyDescent="0.3">
      <c r="A246" s="834">
        <f t="shared" ref="A246" si="54">A242+1</f>
        <v>58</v>
      </c>
      <c r="B246" s="137" t="s">
        <v>22</v>
      </c>
      <c r="C246" s="137" t="s">
        <v>23</v>
      </c>
      <c r="D246" s="137" t="s">
        <v>5593</v>
      </c>
      <c r="E246" s="837" t="s">
        <v>5594</v>
      </c>
      <c r="F246" s="837"/>
      <c r="G246" s="837" t="s">
        <v>17</v>
      </c>
      <c r="H246" s="771"/>
      <c r="I246" s="43"/>
      <c r="J246" s="138" t="s">
        <v>5608</v>
      </c>
      <c r="K246" s="139"/>
      <c r="L246" s="139"/>
      <c r="M246" s="140"/>
      <c r="N246" s="119"/>
      <c r="V246" s="151"/>
    </row>
    <row r="247" spans="1:22" ht="13.8" thickBot="1" x14ac:dyDescent="0.3">
      <c r="A247" s="750"/>
      <c r="B247" s="142"/>
      <c r="C247" s="142"/>
      <c r="D247" s="143"/>
      <c r="E247" s="142"/>
      <c r="F247" s="142"/>
      <c r="G247" s="726"/>
      <c r="H247" s="838"/>
      <c r="I247" s="839"/>
      <c r="J247" s="78" t="s">
        <v>5608</v>
      </c>
      <c r="K247" s="78"/>
      <c r="L247" s="78"/>
      <c r="M247" s="145"/>
      <c r="N247" s="119"/>
      <c r="V247" s="151">
        <f>G247</f>
        <v>0</v>
      </c>
    </row>
    <row r="248" spans="1:22" ht="21" thickBot="1" x14ac:dyDescent="0.3">
      <c r="A248" s="750"/>
      <c r="B248" s="147" t="s">
        <v>34</v>
      </c>
      <c r="C248" s="147" t="s">
        <v>35</v>
      </c>
      <c r="D248" s="147" t="s">
        <v>5600</v>
      </c>
      <c r="E248" s="840" t="s">
        <v>5601</v>
      </c>
      <c r="F248" s="840"/>
      <c r="G248" s="730"/>
      <c r="H248" s="731"/>
      <c r="I248" s="732"/>
      <c r="J248" s="149" t="s">
        <v>5630</v>
      </c>
      <c r="K248" s="82"/>
      <c r="L248" s="82"/>
      <c r="M248" s="150"/>
      <c r="N248" s="119"/>
      <c r="V248" s="151"/>
    </row>
    <row r="249" spans="1:22" ht="13.8" thickBot="1" x14ac:dyDescent="0.3">
      <c r="A249" s="842"/>
      <c r="B249" s="152"/>
      <c r="C249" s="152"/>
      <c r="D249" s="153"/>
      <c r="E249" s="154" t="s">
        <v>5605</v>
      </c>
      <c r="F249" s="155"/>
      <c r="G249" s="712"/>
      <c r="H249" s="713"/>
      <c r="I249" s="714"/>
      <c r="J249" s="149" t="s">
        <v>5631</v>
      </c>
      <c r="K249" s="82"/>
      <c r="L249" s="82"/>
      <c r="M249" s="150"/>
      <c r="N249" s="119"/>
      <c r="V249" s="151"/>
    </row>
    <row r="250" spans="1:22" ht="21.6" thickTop="1" thickBot="1" x14ac:dyDescent="0.3">
      <c r="A250" s="834">
        <f t="shared" ref="A250" si="55">A246+1</f>
        <v>59</v>
      </c>
      <c r="B250" s="137" t="s">
        <v>22</v>
      </c>
      <c r="C250" s="137" t="s">
        <v>23</v>
      </c>
      <c r="D250" s="137" t="s">
        <v>5593</v>
      </c>
      <c r="E250" s="837" t="s">
        <v>5594</v>
      </c>
      <c r="F250" s="837"/>
      <c r="G250" s="837" t="s">
        <v>17</v>
      </c>
      <c r="H250" s="771"/>
      <c r="I250" s="43"/>
      <c r="J250" s="138" t="s">
        <v>5608</v>
      </c>
      <c r="K250" s="139"/>
      <c r="L250" s="139"/>
      <c r="M250" s="140"/>
      <c r="N250" s="119"/>
      <c r="V250" s="151"/>
    </row>
    <row r="251" spans="1:22" ht="13.8" thickBot="1" x14ac:dyDescent="0.3">
      <c r="A251" s="750"/>
      <c r="B251" s="142"/>
      <c r="C251" s="142"/>
      <c r="D251" s="143"/>
      <c r="E251" s="142"/>
      <c r="F251" s="142"/>
      <c r="G251" s="726"/>
      <c r="H251" s="838"/>
      <c r="I251" s="839"/>
      <c r="J251" s="78" t="s">
        <v>5608</v>
      </c>
      <c r="K251" s="78"/>
      <c r="L251" s="78"/>
      <c r="M251" s="145"/>
      <c r="N251" s="119"/>
      <c r="V251" s="151">
        <f>G251</f>
        <v>0</v>
      </c>
    </row>
    <row r="252" spans="1:22" ht="21" thickBot="1" x14ac:dyDescent="0.3">
      <c r="A252" s="750"/>
      <c r="B252" s="147" t="s">
        <v>34</v>
      </c>
      <c r="C252" s="147" t="s">
        <v>35</v>
      </c>
      <c r="D252" s="147" t="s">
        <v>5600</v>
      </c>
      <c r="E252" s="840" t="s">
        <v>5601</v>
      </c>
      <c r="F252" s="840"/>
      <c r="G252" s="730"/>
      <c r="H252" s="731"/>
      <c r="I252" s="732"/>
      <c r="J252" s="149" t="s">
        <v>5630</v>
      </c>
      <c r="K252" s="82"/>
      <c r="L252" s="82"/>
      <c r="M252" s="150"/>
      <c r="N252" s="119"/>
      <c r="V252" s="151"/>
    </row>
    <row r="253" spans="1:22" ht="13.8" thickBot="1" x14ac:dyDescent="0.3">
      <c r="A253" s="842"/>
      <c r="B253" s="152"/>
      <c r="C253" s="152"/>
      <c r="D253" s="153"/>
      <c r="E253" s="154" t="s">
        <v>5605</v>
      </c>
      <c r="F253" s="155"/>
      <c r="G253" s="712"/>
      <c r="H253" s="713"/>
      <c r="I253" s="714"/>
      <c r="J253" s="149" t="s">
        <v>5631</v>
      </c>
      <c r="K253" s="82"/>
      <c r="L253" s="82"/>
      <c r="M253" s="150"/>
      <c r="N253" s="119"/>
      <c r="V253" s="151"/>
    </row>
    <row r="254" spans="1:22" ht="21.6" thickTop="1" thickBot="1" x14ac:dyDescent="0.3">
      <c r="A254" s="834">
        <f t="shared" ref="A254" si="56">A250+1</f>
        <v>60</v>
      </c>
      <c r="B254" s="137" t="s">
        <v>22</v>
      </c>
      <c r="C254" s="137" t="s">
        <v>23</v>
      </c>
      <c r="D254" s="137" t="s">
        <v>5593</v>
      </c>
      <c r="E254" s="837" t="s">
        <v>5594</v>
      </c>
      <c r="F254" s="837"/>
      <c r="G254" s="837" t="s">
        <v>17</v>
      </c>
      <c r="H254" s="771"/>
      <c r="I254" s="43"/>
      <c r="J254" s="138" t="s">
        <v>5608</v>
      </c>
      <c r="K254" s="139"/>
      <c r="L254" s="139"/>
      <c r="M254" s="140"/>
      <c r="N254" s="119"/>
      <c r="V254" s="151"/>
    </row>
    <row r="255" spans="1:22" ht="13.8" thickBot="1" x14ac:dyDescent="0.3">
      <c r="A255" s="750"/>
      <c r="B255" s="142"/>
      <c r="C255" s="142"/>
      <c r="D255" s="143"/>
      <c r="E255" s="142"/>
      <c r="F255" s="142"/>
      <c r="G255" s="726"/>
      <c r="H255" s="838"/>
      <c r="I255" s="839"/>
      <c r="J255" s="78" t="s">
        <v>5608</v>
      </c>
      <c r="K255" s="78"/>
      <c r="L255" s="78"/>
      <c r="M255" s="145"/>
      <c r="N255" s="119"/>
      <c r="V255" s="151">
        <f>G255</f>
        <v>0</v>
      </c>
    </row>
    <row r="256" spans="1:22" ht="21" thickBot="1" x14ac:dyDescent="0.3">
      <c r="A256" s="750"/>
      <c r="B256" s="147" t="s">
        <v>34</v>
      </c>
      <c r="C256" s="147" t="s">
        <v>35</v>
      </c>
      <c r="D256" s="147" t="s">
        <v>5600</v>
      </c>
      <c r="E256" s="840" t="s">
        <v>5601</v>
      </c>
      <c r="F256" s="840"/>
      <c r="G256" s="730"/>
      <c r="H256" s="731"/>
      <c r="I256" s="732"/>
      <c r="J256" s="149" t="s">
        <v>5630</v>
      </c>
      <c r="K256" s="82"/>
      <c r="L256" s="82"/>
      <c r="M256" s="150"/>
      <c r="N256" s="119"/>
      <c r="V256" s="151"/>
    </row>
    <row r="257" spans="1:22" ht="13.8" thickBot="1" x14ac:dyDescent="0.3">
      <c r="A257" s="842"/>
      <c r="B257" s="152"/>
      <c r="C257" s="152"/>
      <c r="D257" s="153"/>
      <c r="E257" s="154" t="s">
        <v>5605</v>
      </c>
      <c r="F257" s="155"/>
      <c r="G257" s="712"/>
      <c r="H257" s="713"/>
      <c r="I257" s="714"/>
      <c r="J257" s="149" t="s">
        <v>5631</v>
      </c>
      <c r="K257" s="82"/>
      <c r="L257" s="82"/>
      <c r="M257" s="150"/>
      <c r="N257" s="119"/>
      <c r="V257" s="151"/>
    </row>
    <row r="258" spans="1:22" ht="21.6" thickTop="1" thickBot="1" x14ac:dyDescent="0.3">
      <c r="A258" s="834">
        <f t="shared" ref="A258" si="57">A254+1</f>
        <v>61</v>
      </c>
      <c r="B258" s="137" t="s">
        <v>22</v>
      </c>
      <c r="C258" s="137" t="s">
        <v>23</v>
      </c>
      <c r="D258" s="137" t="s">
        <v>5593</v>
      </c>
      <c r="E258" s="837" t="s">
        <v>5594</v>
      </c>
      <c r="F258" s="837"/>
      <c r="G258" s="837" t="s">
        <v>17</v>
      </c>
      <c r="H258" s="771"/>
      <c r="I258" s="43"/>
      <c r="J258" s="138" t="s">
        <v>5608</v>
      </c>
      <c r="K258" s="139"/>
      <c r="L258" s="139"/>
      <c r="M258" s="140"/>
      <c r="N258" s="119"/>
      <c r="V258" s="151"/>
    </row>
    <row r="259" spans="1:22" ht="13.8" thickBot="1" x14ac:dyDescent="0.3">
      <c r="A259" s="750"/>
      <c r="B259" s="142"/>
      <c r="C259" s="142"/>
      <c r="D259" s="143"/>
      <c r="E259" s="142"/>
      <c r="F259" s="142"/>
      <c r="G259" s="726"/>
      <c r="H259" s="838"/>
      <c r="I259" s="839"/>
      <c r="J259" s="78" t="s">
        <v>5608</v>
      </c>
      <c r="K259" s="78"/>
      <c r="L259" s="78"/>
      <c r="M259" s="145"/>
      <c r="N259" s="119"/>
      <c r="V259" s="151">
        <f>G259</f>
        <v>0</v>
      </c>
    </row>
    <row r="260" spans="1:22" ht="21" thickBot="1" x14ac:dyDescent="0.3">
      <c r="A260" s="750"/>
      <c r="B260" s="147" t="s">
        <v>34</v>
      </c>
      <c r="C260" s="147" t="s">
        <v>35</v>
      </c>
      <c r="D260" s="147" t="s">
        <v>5600</v>
      </c>
      <c r="E260" s="840" t="s">
        <v>5601</v>
      </c>
      <c r="F260" s="840"/>
      <c r="G260" s="730"/>
      <c r="H260" s="731"/>
      <c r="I260" s="732"/>
      <c r="J260" s="149" t="s">
        <v>5630</v>
      </c>
      <c r="K260" s="82"/>
      <c r="L260" s="82"/>
      <c r="M260" s="150"/>
      <c r="N260" s="119"/>
      <c r="V260" s="151"/>
    </row>
    <row r="261" spans="1:22" ht="13.8" thickBot="1" x14ac:dyDescent="0.3">
      <c r="A261" s="842"/>
      <c r="B261" s="152"/>
      <c r="C261" s="152"/>
      <c r="D261" s="153"/>
      <c r="E261" s="154" t="s">
        <v>5605</v>
      </c>
      <c r="F261" s="155"/>
      <c r="G261" s="712"/>
      <c r="H261" s="713"/>
      <c r="I261" s="714"/>
      <c r="J261" s="149" t="s">
        <v>5631</v>
      </c>
      <c r="K261" s="82"/>
      <c r="L261" s="82"/>
      <c r="M261" s="150"/>
      <c r="N261" s="119"/>
      <c r="V261" s="151"/>
    </row>
    <row r="262" spans="1:22" ht="21.6" thickTop="1" thickBot="1" x14ac:dyDescent="0.3">
      <c r="A262" s="834">
        <f t="shared" ref="A262" si="58">A258+1</f>
        <v>62</v>
      </c>
      <c r="B262" s="137" t="s">
        <v>22</v>
      </c>
      <c r="C262" s="137" t="s">
        <v>23</v>
      </c>
      <c r="D262" s="137" t="s">
        <v>5593</v>
      </c>
      <c r="E262" s="837" t="s">
        <v>5594</v>
      </c>
      <c r="F262" s="837"/>
      <c r="G262" s="837" t="s">
        <v>17</v>
      </c>
      <c r="H262" s="771"/>
      <c r="I262" s="43"/>
      <c r="J262" s="138" t="s">
        <v>5608</v>
      </c>
      <c r="K262" s="139"/>
      <c r="L262" s="139"/>
      <c r="M262" s="140"/>
      <c r="N262" s="119"/>
      <c r="V262" s="151"/>
    </row>
    <row r="263" spans="1:22" ht="13.8" thickBot="1" x14ac:dyDescent="0.3">
      <c r="A263" s="750"/>
      <c r="B263" s="142"/>
      <c r="C263" s="142"/>
      <c r="D263" s="143"/>
      <c r="E263" s="142"/>
      <c r="F263" s="142"/>
      <c r="G263" s="726"/>
      <c r="H263" s="838"/>
      <c r="I263" s="839"/>
      <c r="J263" s="78" t="s">
        <v>5608</v>
      </c>
      <c r="K263" s="78"/>
      <c r="L263" s="78"/>
      <c r="M263" s="145"/>
      <c r="N263" s="119"/>
      <c r="V263" s="151">
        <f>G263</f>
        <v>0</v>
      </c>
    </row>
    <row r="264" spans="1:22" ht="21" thickBot="1" x14ac:dyDescent="0.3">
      <c r="A264" s="750"/>
      <c r="B264" s="147" t="s">
        <v>34</v>
      </c>
      <c r="C264" s="147" t="s">
        <v>35</v>
      </c>
      <c r="D264" s="147" t="s">
        <v>5600</v>
      </c>
      <c r="E264" s="840" t="s">
        <v>5601</v>
      </c>
      <c r="F264" s="840"/>
      <c r="G264" s="730"/>
      <c r="H264" s="731"/>
      <c r="I264" s="732"/>
      <c r="J264" s="149" t="s">
        <v>5630</v>
      </c>
      <c r="K264" s="82"/>
      <c r="L264" s="82"/>
      <c r="M264" s="150"/>
      <c r="N264" s="119"/>
      <c r="V264" s="151"/>
    </row>
    <row r="265" spans="1:22" ht="13.8" thickBot="1" x14ac:dyDescent="0.3">
      <c r="A265" s="842"/>
      <c r="B265" s="152"/>
      <c r="C265" s="152"/>
      <c r="D265" s="153"/>
      <c r="E265" s="154" t="s">
        <v>5605</v>
      </c>
      <c r="F265" s="155"/>
      <c r="G265" s="712"/>
      <c r="H265" s="713"/>
      <c r="I265" s="714"/>
      <c r="J265" s="149" t="s">
        <v>5631</v>
      </c>
      <c r="K265" s="82"/>
      <c r="L265" s="82"/>
      <c r="M265" s="150"/>
      <c r="N265" s="119"/>
      <c r="V265" s="151"/>
    </row>
    <row r="266" spans="1:22" ht="21.6" thickTop="1" thickBot="1" x14ac:dyDescent="0.3">
      <c r="A266" s="834">
        <f t="shared" ref="A266" si="59">A262+1</f>
        <v>63</v>
      </c>
      <c r="B266" s="137" t="s">
        <v>22</v>
      </c>
      <c r="C266" s="137" t="s">
        <v>23</v>
      </c>
      <c r="D266" s="137" t="s">
        <v>5593</v>
      </c>
      <c r="E266" s="837" t="s">
        <v>5594</v>
      </c>
      <c r="F266" s="837"/>
      <c r="G266" s="837" t="s">
        <v>17</v>
      </c>
      <c r="H266" s="771"/>
      <c r="I266" s="43"/>
      <c r="J266" s="138" t="s">
        <v>5608</v>
      </c>
      <c r="K266" s="139"/>
      <c r="L266" s="139"/>
      <c r="M266" s="140"/>
      <c r="N266" s="119"/>
      <c r="V266" s="151"/>
    </row>
    <row r="267" spans="1:22" ht="13.8" thickBot="1" x14ac:dyDescent="0.3">
      <c r="A267" s="750"/>
      <c r="B267" s="142"/>
      <c r="C267" s="142"/>
      <c r="D267" s="143"/>
      <c r="E267" s="142"/>
      <c r="F267" s="142"/>
      <c r="G267" s="726"/>
      <c r="H267" s="838"/>
      <c r="I267" s="839"/>
      <c r="J267" s="78" t="s">
        <v>5608</v>
      </c>
      <c r="K267" s="78"/>
      <c r="L267" s="78"/>
      <c r="M267" s="145"/>
      <c r="N267" s="119"/>
      <c r="V267" s="151">
        <f>G267</f>
        <v>0</v>
      </c>
    </row>
    <row r="268" spans="1:22" ht="21" thickBot="1" x14ac:dyDescent="0.3">
      <c r="A268" s="750"/>
      <c r="B268" s="147" t="s">
        <v>34</v>
      </c>
      <c r="C268" s="147" t="s">
        <v>35</v>
      </c>
      <c r="D268" s="147" t="s">
        <v>5600</v>
      </c>
      <c r="E268" s="840" t="s">
        <v>5601</v>
      </c>
      <c r="F268" s="840"/>
      <c r="G268" s="730"/>
      <c r="H268" s="731"/>
      <c r="I268" s="732"/>
      <c r="J268" s="149" t="s">
        <v>5630</v>
      </c>
      <c r="K268" s="82"/>
      <c r="L268" s="82"/>
      <c r="M268" s="150"/>
      <c r="N268" s="119"/>
      <c r="V268" s="151"/>
    </row>
    <row r="269" spans="1:22" ht="13.8" thickBot="1" x14ac:dyDescent="0.3">
      <c r="A269" s="842"/>
      <c r="B269" s="152"/>
      <c r="C269" s="152"/>
      <c r="D269" s="153"/>
      <c r="E269" s="154" t="s">
        <v>5605</v>
      </c>
      <c r="F269" s="155"/>
      <c r="G269" s="712"/>
      <c r="H269" s="713"/>
      <c r="I269" s="714"/>
      <c r="J269" s="149" t="s">
        <v>5631</v>
      </c>
      <c r="K269" s="82"/>
      <c r="L269" s="82"/>
      <c r="M269" s="150"/>
      <c r="N269" s="119"/>
      <c r="V269" s="151"/>
    </row>
    <row r="270" spans="1:22" ht="21.6" thickTop="1" thickBot="1" x14ac:dyDescent="0.3">
      <c r="A270" s="834">
        <f t="shared" ref="A270" si="60">A266+1</f>
        <v>64</v>
      </c>
      <c r="B270" s="137" t="s">
        <v>22</v>
      </c>
      <c r="C270" s="137" t="s">
        <v>23</v>
      </c>
      <c r="D270" s="137" t="s">
        <v>5593</v>
      </c>
      <c r="E270" s="837" t="s">
        <v>5594</v>
      </c>
      <c r="F270" s="837"/>
      <c r="G270" s="837" t="s">
        <v>17</v>
      </c>
      <c r="H270" s="771"/>
      <c r="I270" s="43"/>
      <c r="J270" s="138" t="s">
        <v>5608</v>
      </c>
      <c r="K270" s="139"/>
      <c r="L270" s="139"/>
      <c r="M270" s="140"/>
      <c r="N270" s="119"/>
      <c r="V270" s="151"/>
    </row>
    <row r="271" spans="1:22" ht="13.8" thickBot="1" x14ac:dyDescent="0.3">
      <c r="A271" s="750"/>
      <c r="B271" s="142"/>
      <c r="C271" s="142"/>
      <c r="D271" s="143"/>
      <c r="E271" s="142"/>
      <c r="F271" s="142"/>
      <c r="G271" s="726"/>
      <c r="H271" s="838"/>
      <c r="I271" s="839"/>
      <c r="J271" s="78" t="s">
        <v>5608</v>
      </c>
      <c r="K271" s="78"/>
      <c r="L271" s="78"/>
      <c r="M271" s="145"/>
      <c r="N271" s="119"/>
      <c r="V271" s="151">
        <f>G271</f>
        <v>0</v>
      </c>
    </row>
    <row r="272" spans="1:22" ht="21" thickBot="1" x14ac:dyDescent="0.3">
      <c r="A272" s="750"/>
      <c r="B272" s="147" t="s">
        <v>34</v>
      </c>
      <c r="C272" s="147" t="s">
        <v>35</v>
      </c>
      <c r="D272" s="147" t="s">
        <v>5600</v>
      </c>
      <c r="E272" s="840" t="s">
        <v>5601</v>
      </c>
      <c r="F272" s="840"/>
      <c r="G272" s="730"/>
      <c r="H272" s="731"/>
      <c r="I272" s="732"/>
      <c r="J272" s="149" t="s">
        <v>5630</v>
      </c>
      <c r="K272" s="82"/>
      <c r="L272" s="82"/>
      <c r="M272" s="150"/>
      <c r="N272" s="119"/>
      <c r="V272" s="151"/>
    </row>
    <row r="273" spans="1:22" ht="13.8" thickBot="1" x14ac:dyDescent="0.3">
      <c r="A273" s="842"/>
      <c r="B273" s="152"/>
      <c r="C273" s="152"/>
      <c r="D273" s="153"/>
      <c r="E273" s="154" t="s">
        <v>5605</v>
      </c>
      <c r="F273" s="155"/>
      <c r="G273" s="712"/>
      <c r="H273" s="713"/>
      <c r="I273" s="714"/>
      <c r="J273" s="149" t="s">
        <v>5631</v>
      </c>
      <c r="K273" s="82"/>
      <c r="L273" s="82"/>
      <c r="M273" s="150"/>
      <c r="N273" s="119"/>
      <c r="V273" s="151"/>
    </row>
    <row r="274" spans="1:22" ht="21.6" thickTop="1" thickBot="1" x14ac:dyDescent="0.3">
      <c r="A274" s="834">
        <f t="shared" ref="A274" si="61">A270+1</f>
        <v>65</v>
      </c>
      <c r="B274" s="137" t="s">
        <v>22</v>
      </c>
      <c r="C274" s="137" t="s">
        <v>23</v>
      </c>
      <c r="D274" s="137" t="s">
        <v>5593</v>
      </c>
      <c r="E274" s="837" t="s">
        <v>5594</v>
      </c>
      <c r="F274" s="837"/>
      <c r="G274" s="837" t="s">
        <v>17</v>
      </c>
      <c r="H274" s="771"/>
      <c r="I274" s="43"/>
      <c r="J274" s="138" t="s">
        <v>5608</v>
      </c>
      <c r="K274" s="139"/>
      <c r="L274" s="139"/>
      <c r="M274" s="140"/>
      <c r="N274" s="119"/>
      <c r="V274" s="151"/>
    </row>
    <row r="275" spans="1:22" ht="13.8" thickBot="1" x14ac:dyDescent="0.3">
      <c r="A275" s="750"/>
      <c r="B275" s="142"/>
      <c r="C275" s="142"/>
      <c r="D275" s="143"/>
      <c r="E275" s="142"/>
      <c r="F275" s="142"/>
      <c r="G275" s="726"/>
      <c r="H275" s="838"/>
      <c r="I275" s="839"/>
      <c r="J275" s="78" t="s">
        <v>5608</v>
      </c>
      <c r="K275" s="78"/>
      <c r="L275" s="78"/>
      <c r="M275" s="145"/>
      <c r="N275" s="119"/>
      <c r="V275" s="151">
        <f>G275</f>
        <v>0</v>
      </c>
    </row>
    <row r="276" spans="1:22" ht="21" thickBot="1" x14ac:dyDescent="0.3">
      <c r="A276" s="750"/>
      <c r="B276" s="147" t="s">
        <v>34</v>
      </c>
      <c r="C276" s="147" t="s">
        <v>35</v>
      </c>
      <c r="D276" s="147" t="s">
        <v>5600</v>
      </c>
      <c r="E276" s="840" t="s">
        <v>5601</v>
      </c>
      <c r="F276" s="840"/>
      <c r="G276" s="730"/>
      <c r="H276" s="731"/>
      <c r="I276" s="732"/>
      <c r="J276" s="149" t="s">
        <v>5630</v>
      </c>
      <c r="K276" s="82"/>
      <c r="L276" s="82"/>
      <c r="M276" s="150"/>
      <c r="N276" s="119"/>
      <c r="V276" s="151"/>
    </row>
    <row r="277" spans="1:22" ht="13.8" thickBot="1" x14ac:dyDescent="0.3">
      <c r="A277" s="842"/>
      <c r="B277" s="152"/>
      <c r="C277" s="152"/>
      <c r="D277" s="153"/>
      <c r="E277" s="154" t="s">
        <v>5605</v>
      </c>
      <c r="F277" s="155"/>
      <c r="G277" s="712"/>
      <c r="H277" s="713"/>
      <c r="I277" s="714"/>
      <c r="J277" s="149" t="s">
        <v>5631</v>
      </c>
      <c r="K277" s="82"/>
      <c r="L277" s="82"/>
      <c r="M277" s="150"/>
      <c r="N277" s="119"/>
      <c r="V277" s="151"/>
    </row>
    <row r="278" spans="1:22" ht="21.6" thickTop="1" thickBot="1" x14ac:dyDescent="0.3">
      <c r="A278" s="834">
        <f t="shared" ref="A278" si="62">A274+1</f>
        <v>66</v>
      </c>
      <c r="B278" s="137" t="s">
        <v>22</v>
      </c>
      <c r="C278" s="137" t="s">
        <v>23</v>
      </c>
      <c r="D278" s="137" t="s">
        <v>5593</v>
      </c>
      <c r="E278" s="837" t="s">
        <v>5594</v>
      </c>
      <c r="F278" s="837"/>
      <c r="G278" s="837" t="s">
        <v>17</v>
      </c>
      <c r="H278" s="771"/>
      <c r="I278" s="43"/>
      <c r="J278" s="138" t="s">
        <v>5608</v>
      </c>
      <c r="K278" s="139"/>
      <c r="L278" s="139"/>
      <c r="M278" s="140"/>
      <c r="N278" s="119"/>
      <c r="V278" s="151"/>
    </row>
    <row r="279" spans="1:22" ht="13.8" thickBot="1" x14ac:dyDescent="0.3">
      <c r="A279" s="750"/>
      <c r="B279" s="142"/>
      <c r="C279" s="142"/>
      <c r="D279" s="143"/>
      <c r="E279" s="142"/>
      <c r="F279" s="142"/>
      <c r="G279" s="726"/>
      <c r="H279" s="838"/>
      <c r="I279" s="839"/>
      <c r="J279" s="78" t="s">
        <v>5608</v>
      </c>
      <c r="K279" s="78"/>
      <c r="L279" s="78"/>
      <c r="M279" s="145"/>
      <c r="N279" s="119"/>
      <c r="V279" s="151">
        <f>G279</f>
        <v>0</v>
      </c>
    </row>
    <row r="280" spans="1:22" ht="21" thickBot="1" x14ac:dyDescent="0.3">
      <c r="A280" s="750"/>
      <c r="B280" s="147" t="s">
        <v>34</v>
      </c>
      <c r="C280" s="147" t="s">
        <v>35</v>
      </c>
      <c r="D280" s="147" t="s">
        <v>5600</v>
      </c>
      <c r="E280" s="840" t="s">
        <v>5601</v>
      </c>
      <c r="F280" s="840"/>
      <c r="G280" s="730"/>
      <c r="H280" s="731"/>
      <c r="I280" s="732"/>
      <c r="J280" s="149" t="s">
        <v>5630</v>
      </c>
      <c r="K280" s="82"/>
      <c r="L280" s="82"/>
      <c r="M280" s="150"/>
      <c r="N280" s="119"/>
      <c r="V280" s="151"/>
    </row>
    <row r="281" spans="1:22" ht="13.8" thickBot="1" x14ac:dyDescent="0.3">
      <c r="A281" s="842"/>
      <c r="B281" s="152"/>
      <c r="C281" s="152"/>
      <c r="D281" s="153"/>
      <c r="E281" s="154" t="s">
        <v>5605</v>
      </c>
      <c r="F281" s="155"/>
      <c r="G281" s="712"/>
      <c r="H281" s="713"/>
      <c r="I281" s="714"/>
      <c r="J281" s="149" t="s">
        <v>5631</v>
      </c>
      <c r="K281" s="82"/>
      <c r="L281" s="82"/>
      <c r="M281" s="150"/>
      <c r="N281" s="119"/>
      <c r="V281" s="151"/>
    </row>
    <row r="282" spans="1:22" ht="21.6" thickTop="1" thickBot="1" x14ac:dyDescent="0.3">
      <c r="A282" s="834">
        <f t="shared" ref="A282" si="63">A278+1</f>
        <v>67</v>
      </c>
      <c r="B282" s="137" t="s">
        <v>22</v>
      </c>
      <c r="C282" s="137" t="s">
        <v>23</v>
      </c>
      <c r="D282" s="137" t="s">
        <v>5593</v>
      </c>
      <c r="E282" s="837" t="s">
        <v>5594</v>
      </c>
      <c r="F282" s="837"/>
      <c r="G282" s="837" t="s">
        <v>17</v>
      </c>
      <c r="H282" s="771"/>
      <c r="I282" s="43"/>
      <c r="J282" s="138" t="s">
        <v>5608</v>
      </c>
      <c r="K282" s="139"/>
      <c r="L282" s="139"/>
      <c r="M282" s="140"/>
      <c r="N282" s="119"/>
      <c r="V282" s="151"/>
    </row>
    <row r="283" spans="1:22" ht="13.8" thickBot="1" x14ac:dyDescent="0.3">
      <c r="A283" s="750"/>
      <c r="B283" s="142"/>
      <c r="C283" s="142"/>
      <c r="D283" s="143"/>
      <c r="E283" s="142"/>
      <c r="F283" s="142"/>
      <c r="G283" s="726"/>
      <c r="H283" s="838"/>
      <c r="I283" s="839"/>
      <c r="J283" s="78" t="s">
        <v>5608</v>
      </c>
      <c r="K283" s="78"/>
      <c r="L283" s="78"/>
      <c r="M283" s="145"/>
      <c r="N283" s="119"/>
      <c r="V283" s="151">
        <f>G283</f>
        <v>0</v>
      </c>
    </row>
    <row r="284" spans="1:22" ht="21" thickBot="1" x14ac:dyDescent="0.3">
      <c r="A284" s="750"/>
      <c r="B284" s="147" t="s">
        <v>34</v>
      </c>
      <c r="C284" s="147" t="s">
        <v>35</v>
      </c>
      <c r="D284" s="147" t="s">
        <v>5600</v>
      </c>
      <c r="E284" s="840" t="s">
        <v>5601</v>
      </c>
      <c r="F284" s="840"/>
      <c r="G284" s="730"/>
      <c r="H284" s="731"/>
      <c r="I284" s="732"/>
      <c r="J284" s="149" t="s">
        <v>5630</v>
      </c>
      <c r="K284" s="82"/>
      <c r="L284" s="82"/>
      <c r="M284" s="150"/>
      <c r="N284" s="119"/>
      <c r="V284" s="151"/>
    </row>
    <row r="285" spans="1:22" ht="13.8" thickBot="1" x14ac:dyDescent="0.3">
      <c r="A285" s="842"/>
      <c r="B285" s="152"/>
      <c r="C285" s="152"/>
      <c r="D285" s="153"/>
      <c r="E285" s="154" t="s">
        <v>5605</v>
      </c>
      <c r="F285" s="155"/>
      <c r="G285" s="712"/>
      <c r="H285" s="713"/>
      <c r="I285" s="714"/>
      <c r="J285" s="149" t="s">
        <v>5631</v>
      </c>
      <c r="K285" s="82"/>
      <c r="L285" s="82"/>
      <c r="M285" s="150"/>
      <c r="N285" s="119"/>
      <c r="V285" s="151"/>
    </row>
    <row r="286" spans="1:22" ht="21.6" thickTop="1" thickBot="1" x14ac:dyDescent="0.3">
      <c r="A286" s="834">
        <f t="shared" ref="A286" si="64">A282+1</f>
        <v>68</v>
      </c>
      <c r="B286" s="137" t="s">
        <v>22</v>
      </c>
      <c r="C286" s="137" t="s">
        <v>23</v>
      </c>
      <c r="D286" s="137" t="s">
        <v>5593</v>
      </c>
      <c r="E286" s="837" t="s">
        <v>5594</v>
      </c>
      <c r="F286" s="837"/>
      <c r="G286" s="837" t="s">
        <v>17</v>
      </c>
      <c r="H286" s="771"/>
      <c r="I286" s="43"/>
      <c r="J286" s="138" t="s">
        <v>5608</v>
      </c>
      <c r="K286" s="139"/>
      <c r="L286" s="139"/>
      <c r="M286" s="140"/>
      <c r="N286" s="119"/>
      <c r="V286" s="151"/>
    </row>
    <row r="287" spans="1:22" ht="13.8" thickBot="1" x14ac:dyDescent="0.3">
      <c r="A287" s="750"/>
      <c r="B287" s="142"/>
      <c r="C287" s="142"/>
      <c r="D287" s="143"/>
      <c r="E287" s="142"/>
      <c r="F287" s="142"/>
      <c r="G287" s="726"/>
      <c r="H287" s="838"/>
      <c r="I287" s="839"/>
      <c r="J287" s="78" t="s">
        <v>5608</v>
      </c>
      <c r="K287" s="78"/>
      <c r="L287" s="78"/>
      <c r="M287" s="145"/>
      <c r="N287" s="119"/>
      <c r="V287" s="151">
        <f>G287</f>
        <v>0</v>
      </c>
    </row>
    <row r="288" spans="1:22" ht="21" thickBot="1" x14ac:dyDescent="0.3">
      <c r="A288" s="750"/>
      <c r="B288" s="147" t="s">
        <v>34</v>
      </c>
      <c r="C288" s="147" t="s">
        <v>35</v>
      </c>
      <c r="D288" s="147" t="s">
        <v>5600</v>
      </c>
      <c r="E288" s="840" t="s">
        <v>5601</v>
      </c>
      <c r="F288" s="840"/>
      <c r="G288" s="730"/>
      <c r="H288" s="731"/>
      <c r="I288" s="732"/>
      <c r="J288" s="149" t="s">
        <v>5630</v>
      </c>
      <c r="K288" s="82"/>
      <c r="L288" s="82"/>
      <c r="M288" s="150"/>
      <c r="N288" s="119"/>
      <c r="V288" s="151"/>
    </row>
    <row r="289" spans="1:22" ht="13.8" thickBot="1" x14ac:dyDescent="0.3">
      <c r="A289" s="842"/>
      <c r="B289" s="152"/>
      <c r="C289" s="152"/>
      <c r="D289" s="153"/>
      <c r="E289" s="154" t="s">
        <v>5605</v>
      </c>
      <c r="F289" s="155"/>
      <c r="G289" s="712"/>
      <c r="H289" s="713"/>
      <c r="I289" s="714"/>
      <c r="J289" s="149" t="s">
        <v>5631</v>
      </c>
      <c r="K289" s="82"/>
      <c r="L289" s="82"/>
      <c r="M289" s="150"/>
      <c r="N289" s="119"/>
      <c r="V289" s="151"/>
    </row>
    <row r="290" spans="1:22" ht="21.6" thickTop="1" thickBot="1" x14ac:dyDescent="0.3">
      <c r="A290" s="834">
        <f t="shared" ref="A290" si="65">A286+1</f>
        <v>69</v>
      </c>
      <c r="B290" s="137" t="s">
        <v>22</v>
      </c>
      <c r="C290" s="137" t="s">
        <v>23</v>
      </c>
      <c r="D290" s="137" t="s">
        <v>5593</v>
      </c>
      <c r="E290" s="837" t="s">
        <v>5594</v>
      </c>
      <c r="F290" s="837"/>
      <c r="G290" s="837" t="s">
        <v>17</v>
      </c>
      <c r="H290" s="771"/>
      <c r="I290" s="43"/>
      <c r="J290" s="138" t="s">
        <v>5608</v>
      </c>
      <c r="K290" s="139"/>
      <c r="L290" s="139"/>
      <c r="M290" s="140"/>
      <c r="N290" s="119"/>
      <c r="V290" s="151"/>
    </row>
    <row r="291" spans="1:22" ht="13.8" thickBot="1" x14ac:dyDescent="0.3">
      <c r="A291" s="750"/>
      <c r="B291" s="142"/>
      <c r="C291" s="142"/>
      <c r="D291" s="143"/>
      <c r="E291" s="142"/>
      <c r="F291" s="142"/>
      <c r="G291" s="726"/>
      <c r="H291" s="838"/>
      <c r="I291" s="839"/>
      <c r="J291" s="78" t="s">
        <v>5608</v>
      </c>
      <c r="K291" s="78"/>
      <c r="L291" s="78"/>
      <c r="M291" s="145"/>
      <c r="N291" s="119"/>
      <c r="V291" s="151">
        <f>G291</f>
        <v>0</v>
      </c>
    </row>
    <row r="292" spans="1:22" ht="21" thickBot="1" x14ac:dyDescent="0.3">
      <c r="A292" s="750"/>
      <c r="B292" s="147" t="s">
        <v>34</v>
      </c>
      <c r="C292" s="147" t="s">
        <v>35</v>
      </c>
      <c r="D292" s="147" t="s">
        <v>5600</v>
      </c>
      <c r="E292" s="840" t="s">
        <v>5601</v>
      </c>
      <c r="F292" s="840"/>
      <c r="G292" s="730"/>
      <c r="H292" s="731"/>
      <c r="I292" s="732"/>
      <c r="J292" s="149" t="s">
        <v>5630</v>
      </c>
      <c r="K292" s="82"/>
      <c r="L292" s="82"/>
      <c r="M292" s="150"/>
      <c r="N292" s="119"/>
      <c r="V292" s="151"/>
    </row>
    <row r="293" spans="1:22" ht="13.8" thickBot="1" x14ac:dyDescent="0.3">
      <c r="A293" s="842"/>
      <c r="B293" s="152"/>
      <c r="C293" s="152"/>
      <c r="D293" s="153"/>
      <c r="E293" s="154" t="s">
        <v>5605</v>
      </c>
      <c r="F293" s="155"/>
      <c r="G293" s="712"/>
      <c r="H293" s="713"/>
      <c r="I293" s="714"/>
      <c r="J293" s="149" t="s">
        <v>5631</v>
      </c>
      <c r="K293" s="82"/>
      <c r="L293" s="82"/>
      <c r="M293" s="150"/>
      <c r="N293" s="119"/>
      <c r="V293" s="151"/>
    </row>
    <row r="294" spans="1:22" ht="21.6" thickTop="1" thickBot="1" x14ac:dyDescent="0.3">
      <c r="A294" s="834">
        <f t="shared" ref="A294" si="66">A290+1</f>
        <v>70</v>
      </c>
      <c r="B294" s="137" t="s">
        <v>22</v>
      </c>
      <c r="C294" s="137" t="s">
        <v>23</v>
      </c>
      <c r="D294" s="137" t="s">
        <v>5593</v>
      </c>
      <c r="E294" s="837" t="s">
        <v>5594</v>
      </c>
      <c r="F294" s="837"/>
      <c r="G294" s="837" t="s">
        <v>17</v>
      </c>
      <c r="H294" s="771"/>
      <c r="I294" s="43"/>
      <c r="J294" s="138" t="s">
        <v>5608</v>
      </c>
      <c r="K294" s="139"/>
      <c r="L294" s="139"/>
      <c r="M294" s="140"/>
      <c r="N294" s="119"/>
      <c r="V294" s="151"/>
    </row>
    <row r="295" spans="1:22" ht="13.8" thickBot="1" x14ac:dyDescent="0.3">
      <c r="A295" s="750"/>
      <c r="B295" s="142"/>
      <c r="C295" s="142"/>
      <c r="D295" s="143"/>
      <c r="E295" s="142"/>
      <c r="F295" s="142"/>
      <c r="G295" s="726"/>
      <c r="H295" s="838"/>
      <c r="I295" s="839"/>
      <c r="J295" s="78" t="s">
        <v>5608</v>
      </c>
      <c r="K295" s="78"/>
      <c r="L295" s="78"/>
      <c r="M295" s="145"/>
      <c r="N295" s="119"/>
      <c r="V295" s="151">
        <f>G295</f>
        <v>0</v>
      </c>
    </row>
    <row r="296" spans="1:22" ht="21" thickBot="1" x14ac:dyDescent="0.3">
      <c r="A296" s="750"/>
      <c r="B296" s="147" t="s">
        <v>34</v>
      </c>
      <c r="C296" s="147" t="s">
        <v>35</v>
      </c>
      <c r="D296" s="147" t="s">
        <v>5600</v>
      </c>
      <c r="E296" s="840" t="s">
        <v>5601</v>
      </c>
      <c r="F296" s="840"/>
      <c r="G296" s="730"/>
      <c r="H296" s="731"/>
      <c r="I296" s="732"/>
      <c r="J296" s="149" t="s">
        <v>5630</v>
      </c>
      <c r="K296" s="82"/>
      <c r="L296" s="82"/>
      <c r="M296" s="150"/>
      <c r="N296" s="119"/>
      <c r="V296" s="151"/>
    </row>
    <row r="297" spans="1:22" ht="13.8" thickBot="1" x14ac:dyDescent="0.3">
      <c r="A297" s="842"/>
      <c r="B297" s="152"/>
      <c r="C297" s="152"/>
      <c r="D297" s="153"/>
      <c r="E297" s="154" t="s">
        <v>5605</v>
      </c>
      <c r="F297" s="155"/>
      <c r="G297" s="712"/>
      <c r="H297" s="713"/>
      <c r="I297" s="714"/>
      <c r="J297" s="149" t="s">
        <v>5631</v>
      </c>
      <c r="K297" s="82"/>
      <c r="L297" s="82"/>
      <c r="M297" s="150"/>
      <c r="N297" s="119"/>
      <c r="V297" s="151"/>
    </row>
    <row r="298" spans="1:22" ht="21.6" thickTop="1" thickBot="1" x14ac:dyDescent="0.3">
      <c r="A298" s="834">
        <f t="shared" ref="A298" si="67">A294+1</f>
        <v>71</v>
      </c>
      <c r="B298" s="137" t="s">
        <v>22</v>
      </c>
      <c r="C298" s="137" t="s">
        <v>23</v>
      </c>
      <c r="D298" s="137" t="s">
        <v>5593</v>
      </c>
      <c r="E298" s="837" t="s">
        <v>5594</v>
      </c>
      <c r="F298" s="837"/>
      <c r="G298" s="837" t="s">
        <v>17</v>
      </c>
      <c r="H298" s="771"/>
      <c r="I298" s="43"/>
      <c r="J298" s="138" t="s">
        <v>5608</v>
      </c>
      <c r="K298" s="139"/>
      <c r="L298" s="139"/>
      <c r="M298" s="140"/>
      <c r="N298" s="119"/>
      <c r="V298" s="151"/>
    </row>
    <row r="299" spans="1:22" ht="13.8" thickBot="1" x14ac:dyDescent="0.3">
      <c r="A299" s="750"/>
      <c r="B299" s="142"/>
      <c r="C299" s="142"/>
      <c r="D299" s="143"/>
      <c r="E299" s="142"/>
      <c r="F299" s="142"/>
      <c r="G299" s="726"/>
      <c r="H299" s="838"/>
      <c r="I299" s="839"/>
      <c r="J299" s="78" t="s">
        <v>5608</v>
      </c>
      <c r="K299" s="78"/>
      <c r="L299" s="78"/>
      <c r="M299" s="145"/>
      <c r="N299" s="119"/>
      <c r="V299" s="151">
        <f>G299</f>
        <v>0</v>
      </c>
    </row>
    <row r="300" spans="1:22" ht="21" thickBot="1" x14ac:dyDescent="0.3">
      <c r="A300" s="750"/>
      <c r="B300" s="147" t="s">
        <v>34</v>
      </c>
      <c r="C300" s="147" t="s">
        <v>35</v>
      </c>
      <c r="D300" s="147" t="s">
        <v>5600</v>
      </c>
      <c r="E300" s="840" t="s">
        <v>5601</v>
      </c>
      <c r="F300" s="840"/>
      <c r="G300" s="730"/>
      <c r="H300" s="731"/>
      <c r="I300" s="732"/>
      <c r="J300" s="149" t="s">
        <v>5630</v>
      </c>
      <c r="K300" s="82"/>
      <c r="L300" s="82"/>
      <c r="M300" s="150"/>
      <c r="N300" s="119"/>
      <c r="V300" s="151"/>
    </row>
    <row r="301" spans="1:22" ht="13.8" thickBot="1" x14ac:dyDescent="0.3">
      <c r="A301" s="842"/>
      <c r="B301" s="152"/>
      <c r="C301" s="152"/>
      <c r="D301" s="153"/>
      <c r="E301" s="154" t="s">
        <v>5605</v>
      </c>
      <c r="F301" s="155"/>
      <c r="G301" s="712"/>
      <c r="H301" s="713"/>
      <c r="I301" s="714"/>
      <c r="J301" s="149" t="s">
        <v>5631</v>
      </c>
      <c r="K301" s="82"/>
      <c r="L301" s="82"/>
      <c r="M301" s="150"/>
      <c r="N301" s="119"/>
      <c r="V301" s="151"/>
    </row>
    <row r="302" spans="1:22" ht="21.6" thickTop="1" thickBot="1" x14ac:dyDescent="0.3">
      <c r="A302" s="834">
        <f t="shared" ref="A302" si="68">A298+1</f>
        <v>72</v>
      </c>
      <c r="B302" s="137" t="s">
        <v>22</v>
      </c>
      <c r="C302" s="137" t="s">
        <v>23</v>
      </c>
      <c r="D302" s="137" t="s">
        <v>5593</v>
      </c>
      <c r="E302" s="837" t="s">
        <v>5594</v>
      </c>
      <c r="F302" s="837"/>
      <c r="G302" s="837" t="s">
        <v>17</v>
      </c>
      <c r="H302" s="771"/>
      <c r="I302" s="43"/>
      <c r="J302" s="138" t="s">
        <v>5608</v>
      </c>
      <c r="K302" s="139"/>
      <c r="L302" s="139"/>
      <c r="M302" s="140"/>
      <c r="N302" s="119"/>
      <c r="V302" s="151"/>
    </row>
    <row r="303" spans="1:22" ht="13.8" thickBot="1" x14ac:dyDescent="0.3">
      <c r="A303" s="750"/>
      <c r="B303" s="142"/>
      <c r="C303" s="142"/>
      <c r="D303" s="143"/>
      <c r="E303" s="142"/>
      <c r="F303" s="142"/>
      <c r="G303" s="726"/>
      <c r="H303" s="838"/>
      <c r="I303" s="839"/>
      <c r="J303" s="78" t="s">
        <v>5608</v>
      </c>
      <c r="K303" s="78"/>
      <c r="L303" s="78"/>
      <c r="M303" s="145"/>
      <c r="N303" s="119"/>
      <c r="V303" s="151">
        <f>G303</f>
        <v>0</v>
      </c>
    </row>
    <row r="304" spans="1:22" ht="21" thickBot="1" x14ac:dyDescent="0.3">
      <c r="A304" s="750"/>
      <c r="B304" s="147" t="s">
        <v>34</v>
      </c>
      <c r="C304" s="147" t="s">
        <v>35</v>
      </c>
      <c r="D304" s="147" t="s">
        <v>5600</v>
      </c>
      <c r="E304" s="840" t="s">
        <v>5601</v>
      </c>
      <c r="F304" s="840"/>
      <c r="G304" s="730"/>
      <c r="H304" s="731"/>
      <c r="I304" s="732"/>
      <c r="J304" s="149" t="s">
        <v>5630</v>
      </c>
      <c r="K304" s="82"/>
      <c r="L304" s="82"/>
      <c r="M304" s="150"/>
      <c r="N304" s="119"/>
      <c r="V304" s="151"/>
    </row>
    <row r="305" spans="1:22" ht="13.8" thickBot="1" x14ac:dyDescent="0.3">
      <c r="A305" s="842"/>
      <c r="B305" s="152"/>
      <c r="C305" s="152"/>
      <c r="D305" s="153"/>
      <c r="E305" s="154" t="s">
        <v>5605</v>
      </c>
      <c r="F305" s="155"/>
      <c r="G305" s="712"/>
      <c r="H305" s="713"/>
      <c r="I305" s="714"/>
      <c r="J305" s="149" t="s">
        <v>5631</v>
      </c>
      <c r="K305" s="82"/>
      <c r="L305" s="82"/>
      <c r="M305" s="150"/>
      <c r="N305" s="119"/>
      <c r="V305" s="151"/>
    </row>
    <row r="306" spans="1:22" ht="21.6" thickTop="1" thickBot="1" x14ac:dyDescent="0.3">
      <c r="A306" s="834">
        <f t="shared" ref="A306" si="69">A302+1</f>
        <v>73</v>
      </c>
      <c r="B306" s="137" t="s">
        <v>22</v>
      </c>
      <c r="C306" s="137" t="s">
        <v>23</v>
      </c>
      <c r="D306" s="137" t="s">
        <v>5593</v>
      </c>
      <c r="E306" s="837" t="s">
        <v>5594</v>
      </c>
      <c r="F306" s="837"/>
      <c r="G306" s="837" t="s">
        <v>17</v>
      </c>
      <c r="H306" s="771"/>
      <c r="I306" s="43"/>
      <c r="J306" s="138" t="s">
        <v>5608</v>
      </c>
      <c r="K306" s="139"/>
      <c r="L306" s="139"/>
      <c r="M306" s="140"/>
      <c r="N306" s="119"/>
      <c r="V306" s="151"/>
    </row>
    <row r="307" spans="1:22" ht="13.8" thickBot="1" x14ac:dyDescent="0.3">
      <c r="A307" s="750"/>
      <c r="B307" s="142"/>
      <c r="C307" s="142"/>
      <c r="D307" s="143"/>
      <c r="E307" s="142"/>
      <c r="F307" s="142"/>
      <c r="G307" s="726"/>
      <c r="H307" s="838"/>
      <c r="I307" s="839"/>
      <c r="J307" s="78" t="s">
        <v>5608</v>
      </c>
      <c r="K307" s="78"/>
      <c r="L307" s="78"/>
      <c r="M307" s="145"/>
      <c r="N307" s="119"/>
      <c r="V307" s="151">
        <f>G307</f>
        <v>0</v>
      </c>
    </row>
    <row r="308" spans="1:22" ht="21" thickBot="1" x14ac:dyDescent="0.3">
      <c r="A308" s="750"/>
      <c r="B308" s="147" t="s">
        <v>34</v>
      </c>
      <c r="C308" s="147" t="s">
        <v>35</v>
      </c>
      <c r="D308" s="147" t="s">
        <v>5600</v>
      </c>
      <c r="E308" s="840" t="s">
        <v>5601</v>
      </c>
      <c r="F308" s="840"/>
      <c r="G308" s="730"/>
      <c r="H308" s="731"/>
      <c r="I308" s="732"/>
      <c r="J308" s="149" t="s">
        <v>5630</v>
      </c>
      <c r="K308" s="82"/>
      <c r="L308" s="82"/>
      <c r="M308" s="150"/>
      <c r="N308" s="119"/>
      <c r="V308" s="151"/>
    </row>
    <row r="309" spans="1:22" ht="13.8" thickBot="1" x14ac:dyDescent="0.3">
      <c r="A309" s="842"/>
      <c r="B309" s="152"/>
      <c r="C309" s="152"/>
      <c r="D309" s="153"/>
      <c r="E309" s="154" t="s">
        <v>5605</v>
      </c>
      <c r="F309" s="155"/>
      <c r="G309" s="712"/>
      <c r="H309" s="713"/>
      <c r="I309" s="714"/>
      <c r="J309" s="149" t="s">
        <v>5631</v>
      </c>
      <c r="K309" s="82"/>
      <c r="L309" s="82"/>
      <c r="M309" s="150"/>
      <c r="N309" s="119"/>
      <c r="V309" s="151"/>
    </row>
    <row r="310" spans="1:22" ht="21.6" thickTop="1" thickBot="1" x14ac:dyDescent="0.3">
      <c r="A310" s="834">
        <f t="shared" ref="A310" si="70">A306+1</f>
        <v>74</v>
      </c>
      <c r="B310" s="137" t="s">
        <v>22</v>
      </c>
      <c r="C310" s="137" t="s">
        <v>23</v>
      </c>
      <c r="D310" s="137" t="s">
        <v>5593</v>
      </c>
      <c r="E310" s="837" t="s">
        <v>5594</v>
      </c>
      <c r="F310" s="837"/>
      <c r="G310" s="837" t="s">
        <v>17</v>
      </c>
      <c r="H310" s="771"/>
      <c r="I310" s="43"/>
      <c r="J310" s="138" t="s">
        <v>5608</v>
      </c>
      <c r="K310" s="139"/>
      <c r="L310" s="139"/>
      <c r="M310" s="140"/>
      <c r="N310" s="119"/>
      <c r="V310" s="151"/>
    </row>
    <row r="311" spans="1:22" ht="13.8" thickBot="1" x14ac:dyDescent="0.3">
      <c r="A311" s="750"/>
      <c r="B311" s="142"/>
      <c r="C311" s="142"/>
      <c r="D311" s="143"/>
      <c r="E311" s="142"/>
      <c r="F311" s="142"/>
      <c r="G311" s="726"/>
      <c r="H311" s="838"/>
      <c r="I311" s="839"/>
      <c r="J311" s="78" t="s">
        <v>5608</v>
      </c>
      <c r="K311" s="78"/>
      <c r="L311" s="78"/>
      <c r="M311" s="145"/>
      <c r="N311" s="119"/>
      <c r="V311" s="151">
        <f>G311</f>
        <v>0</v>
      </c>
    </row>
    <row r="312" spans="1:22" ht="21" thickBot="1" x14ac:dyDescent="0.3">
      <c r="A312" s="750"/>
      <c r="B312" s="147" t="s">
        <v>34</v>
      </c>
      <c r="C312" s="147" t="s">
        <v>35</v>
      </c>
      <c r="D312" s="147" t="s">
        <v>5600</v>
      </c>
      <c r="E312" s="840" t="s">
        <v>5601</v>
      </c>
      <c r="F312" s="840"/>
      <c r="G312" s="730"/>
      <c r="H312" s="731"/>
      <c r="I312" s="732"/>
      <c r="J312" s="149" t="s">
        <v>5630</v>
      </c>
      <c r="K312" s="82"/>
      <c r="L312" s="82"/>
      <c r="M312" s="150"/>
      <c r="N312" s="119"/>
      <c r="V312" s="151"/>
    </row>
    <row r="313" spans="1:22" ht="13.8" thickBot="1" x14ac:dyDescent="0.3">
      <c r="A313" s="842"/>
      <c r="B313" s="152"/>
      <c r="C313" s="152"/>
      <c r="D313" s="153"/>
      <c r="E313" s="154" t="s">
        <v>5605</v>
      </c>
      <c r="F313" s="155"/>
      <c r="G313" s="712"/>
      <c r="H313" s="713"/>
      <c r="I313" s="714"/>
      <c r="J313" s="149" t="s">
        <v>5631</v>
      </c>
      <c r="K313" s="82"/>
      <c r="L313" s="82"/>
      <c r="M313" s="150"/>
      <c r="N313" s="119"/>
      <c r="V313" s="151"/>
    </row>
    <row r="314" spans="1:22" ht="21.6" thickTop="1" thickBot="1" x14ac:dyDescent="0.3">
      <c r="A314" s="834">
        <f t="shared" ref="A314" si="71">A310+1</f>
        <v>75</v>
      </c>
      <c r="B314" s="137" t="s">
        <v>22</v>
      </c>
      <c r="C314" s="137" t="s">
        <v>23</v>
      </c>
      <c r="D314" s="137" t="s">
        <v>5593</v>
      </c>
      <c r="E314" s="837" t="s">
        <v>5594</v>
      </c>
      <c r="F314" s="837"/>
      <c r="G314" s="837" t="s">
        <v>17</v>
      </c>
      <c r="H314" s="771"/>
      <c r="I314" s="43"/>
      <c r="J314" s="138" t="s">
        <v>5608</v>
      </c>
      <c r="K314" s="139"/>
      <c r="L314" s="139"/>
      <c r="M314" s="140"/>
      <c r="N314" s="119"/>
      <c r="V314" s="151"/>
    </row>
    <row r="315" spans="1:22" ht="13.8" thickBot="1" x14ac:dyDescent="0.3">
      <c r="A315" s="750"/>
      <c r="B315" s="142"/>
      <c r="C315" s="142"/>
      <c r="D315" s="143"/>
      <c r="E315" s="142"/>
      <c r="F315" s="142"/>
      <c r="G315" s="726"/>
      <c r="H315" s="838"/>
      <c r="I315" s="839"/>
      <c r="J315" s="78" t="s">
        <v>5608</v>
      </c>
      <c r="K315" s="78"/>
      <c r="L315" s="78"/>
      <c r="M315" s="145"/>
      <c r="N315" s="119"/>
      <c r="V315" s="151">
        <f>G315</f>
        <v>0</v>
      </c>
    </row>
    <row r="316" spans="1:22" ht="21" thickBot="1" x14ac:dyDescent="0.3">
      <c r="A316" s="750"/>
      <c r="B316" s="147" t="s">
        <v>34</v>
      </c>
      <c r="C316" s="147" t="s">
        <v>35</v>
      </c>
      <c r="D316" s="147" t="s">
        <v>5600</v>
      </c>
      <c r="E316" s="840" t="s">
        <v>5601</v>
      </c>
      <c r="F316" s="840"/>
      <c r="G316" s="730"/>
      <c r="H316" s="731"/>
      <c r="I316" s="732"/>
      <c r="J316" s="149" t="s">
        <v>5630</v>
      </c>
      <c r="K316" s="82"/>
      <c r="L316" s="82"/>
      <c r="M316" s="150"/>
      <c r="N316" s="119"/>
      <c r="V316" s="151"/>
    </row>
    <row r="317" spans="1:22" ht="13.8" thickBot="1" x14ac:dyDescent="0.3">
      <c r="A317" s="842"/>
      <c r="B317" s="152"/>
      <c r="C317" s="152"/>
      <c r="D317" s="153"/>
      <c r="E317" s="154" t="s">
        <v>5605</v>
      </c>
      <c r="F317" s="155"/>
      <c r="G317" s="712"/>
      <c r="H317" s="713"/>
      <c r="I317" s="714"/>
      <c r="J317" s="149" t="s">
        <v>5631</v>
      </c>
      <c r="K317" s="82"/>
      <c r="L317" s="82"/>
      <c r="M317" s="150"/>
      <c r="N317" s="119"/>
      <c r="V317" s="151"/>
    </row>
    <row r="318" spans="1:22" ht="21.6" thickTop="1" thickBot="1" x14ac:dyDescent="0.3">
      <c r="A318" s="834">
        <f t="shared" ref="A318" si="72">A314+1</f>
        <v>76</v>
      </c>
      <c r="B318" s="137" t="s">
        <v>22</v>
      </c>
      <c r="C318" s="137" t="s">
        <v>23</v>
      </c>
      <c r="D318" s="137" t="s">
        <v>5593</v>
      </c>
      <c r="E318" s="837" t="s">
        <v>5594</v>
      </c>
      <c r="F318" s="837"/>
      <c r="G318" s="837" t="s">
        <v>17</v>
      </c>
      <c r="H318" s="771"/>
      <c r="I318" s="43"/>
      <c r="J318" s="138" t="s">
        <v>5608</v>
      </c>
      <c r="K318" s="139"/>
      <c r="L318" s="139"/>
      <c r="M318" s="140"/>
      <c r="N318" s="119"/>
      <c r="V318" s="151"/>
    </row>
    <row r="319" spans="1:22" ht="13.8" thickBot="1" x14ac:dyDescent="0.3">
      <c r="A319" s="750"/>
      <c r="B319" s="142"/>
      <c r="C319" s="142"/>
      <c r="D319" s="143"/>
      <c r="E319" s="142"/>
      <c r="F319" s="142"/>
      <c r="G319" s="726"/>
      <c r="H319" s="838"/>
      <c r="I319" s="839"/>
      <c r="J319" s="78" t="s">
        <v>5608</v>
      </c>
      <c r="K319" s="78"/>
      <c r="L319" s="78"/>
      <c r="M319" s="145"/>
      <c r="N319" s="119"/>
      <c r="V319" s="151">
        <f>G319</f>
        <v>0</v>
      </c>
    </row>
    <row r="320" spans="1:22" ht="21" thickBot="1" x14ac:dyDescent="0.3">
      <c r="A320" s="750"/>
      <c r="B320" s="147" t="s">
        <v>34</v>
      </c>
      <c r="C320" s="147" t="s">
        <v>35</v>
      </c>
      <c r="D320" s="147" t="s">
        <v>5600</v>
      </c>
      <c r="E320" s="840" t="s">
        <v>5601</v>
      </c>
      <c r="F320" s="840"/>
      <c r="G320" s="730"/>
      <c r="H320" s="731"/>
      <c r="I320" s="732"/>
      <c r="J320" s="149" t="s">
        <v>5630</v>
      </c>
      <c r="K320" s="82"/>
      <c r="L320" s="82"/>
      <c r="M320" s="150"/>
      <c r="N320" s="119"/>
      <c r="V320" s="151"/>
    </row>
    <row r="321" spans="1:22" ht="13.8" thickBot="1" x14ac:dyDescent="0.3">
      <c r="A321" s="842"/>
      <c r="B321" s="152"/>
      <c r="C321" s="152"/>
      <c r="D321" s="153"/>
      <c r="E321" s="154" t="s">
        <v>5605</v>
      </c>
      <c r="F321" s="155"/>
      <c r="G321" s="712"/>
      <c r="H321" s="713"/>
      <c r="I321" s="714"/>
      <c r="J321" s="149" t="s">
        <v>5631</v>
      </c>
      <c r="K321" s="82"/>
      <c r="L321" s="82"/>
      <c r="M321" s="150"/>
      <c r="N321" s="119"/>
      <c r="V321" s="151"/>
    </row>
    <row r="322" spans="1:22" ht="21.6" thickTop="1" thickBot="1" x14ac:dyDescent="0.3">
      <c r="A322" s="834">
        <f t="shared" ref="A322" si="73">A318+1</f>
        <v>77</v>
      </c>
      <c r="B322" s="137" t="s">
        <v>22</v>
      </c>
      <c r="C322" s="137" t="s">
        <v>23</v>
      </c>
      <c r="D322" s="137" t="s">
        <v>5593</v>
      </c>
      <c r="E322" s="837" t="s">
        <v>5594</v>
      </c>
      <c r="F322" s="837"/>
      <c r="G322" s="837" t="s">
        <v>17</v>
      </c>
      <c r="H322" s="771"/>
      <c r="I322" s="43"/>
      <c r="J322" s="138" t="s">
        <v>5608</v>
      </c>
      <c r="K322" s="139"/>
      <c r="L322" s="139"/>
      <c r="M322" s="140"/>
      <c r="N322" s="119"/>
      <c r="V322" s="151"/>
    </row>
    <row r="323" spans="1:22" ht="13.8" thickBot="1" x14ac:dyDescent="0.3">
      <c r="A323" s="750"/>
      <c r="B323" s="142"/>
      <c r="C323" s="142"/>
      <c r="D323" s="143"/>
      <c r="E323" s="142"/>
      <c r="F323" s="142"/>
      <c r="G323" s="726"/>
      <c r="H323" s="838"/>
      <c r="I323" s="839"/>
      <c r="J323" s="78" t="s">
        <v>5608</v>
      </c>
      <c r="K323" s="78"/>
      <c r="L323" s="78"/>
      <c r="M323" s="145"/>
      <c r="N323" s="119"/>
      <c r="V323" s="151">
        <f>G323</f>
        <v>0</v>
      </c>
    </row>
    <row r="324" spans="1:22" ht="21" thickBot="1" x14ac:dyDescent="0.3">
      <c r="A324" s="750"/>
      <c r="B324" s="147" t="s">
        <v>34</v>
      </c>
      <c r="C324" s="147" t="s">
        <v>35</v>
      </c>
      <c r="D324" s="147" t="s">
        <v>5600</v>
      </c>
      <c r="E324" s="840" t="s">
        <v>5601</v>
      </c>
      <c r="F324" s="840"/>
      <c r="G324" s="730"/>
      <c r="H324" s="731"/>
      <c r="I324" s="732"/>
      <c r="J324" s="149" t="s">
        <v>5630</v>
      </c>
      <c r="K324" s="82"/>
      <c r="L324" s="82"/>
      <c r="M324" s="150"/>
      <c r="N324" s="119"/>
      <c r="V324" s="151"/>
    </row>
    <row r="325" spans="1:22" ht="13.8" thickBot="1" x14ac:dyDescent="0.3">
      <c r="A325" s="842"/>
      <c r="B325" s="152"/>
      <c r="C325" s="152"/>
      <c r="D325" s="153"/>
      <c r="E325" s="154" t="s">
        <v>5605</v>
      </c>
      <c r="F325" s="155"/>
      <c r="G325" s="712"/>
      <c r="H325" s="713"/>
      <c r="I325" s="714"/>
      <c r="J325" s="149" t="s">
        <v>5631</v>
      </c>
      <c r="K325" s="82"/>
      <c r="L325" s="82"/>
      <c r="M325" s="150"/>
      <c r="N325" s="119"/>
      <c r="V325" s="151"/>
    </row>
    <row r="326" spans="1:22" ht="21.6" thickTop="1" thickBot="1" x14ac:dyDescent="0.3">
      <c r="A326" s="834">
        <f t="shared" ref="A326" si="74">A322+1</f>
        <v>78</v>
      </c>
      <c r="B326" s="137" t="s">
        <v>22</v>
      </c>
      <c r="C326" s="137" t="s">
        <v>23</v>
      </c>
      <c r="D326" s="137" t="s">
        <v>5593</v>
      </c>
      <c r="E326" s="837" t="s">
        <v>5594</v>
      </c>
      <c r="F326" s="837"/>
      <c r="G326" s="837" t="s">
        <v>17</v>
      </c>
      <c r="H326" s="771"/>
      <c r="I326" s="43"/>
      <c r="J326" s="138" t="s">
        <v>5608</v>
      </c>
      <c r="K326" s="139"/>
      <c r="L326" s="139"/>
      <c r="M326" s="140"/>
      <c r="N326" s="119"/>
      <c r="V326" s="151"/>
    </row>
    <row r="327" spans="1:22" ht="13.8" thickBot="1" x14ac:dyDescent="0.3">
      <c r="A327" s="750"/>
      <c r="B327" s="142"/>
      <c r="C327" s="142"/>
      <c r="D327" s="143"/>
      <c r="E327" s="142"/>
      <c r="F327" s="142"/>
      <c r="G327" s="726"/>
      <c r="H327" s="838"/>
      <c r="I327" s="839"/>
      <c r="J327" s="78" t="s">
        <v>5608</v>
      </c>
      <c r="K327" s="78"/>
      <c r="L327" s="78"/>
      <c r="M327" s="145"/>
      <c r="N327" s="119"/>
      <c r="V327" s="151">
        <f>G327</f>
        <v>0</v>
      </c>
    </row>
    <row r="328" spans="1:22" ht="21" thickBot="1" x14ac:dyDescent="0.3">
      <c r="A328" s="750"/>
      <c r="B328" s="147" t="s">
        <v>34</v>
      </c>
      <c r="C328" s="147" t="s">
        <v>35</v>
      </c>
      <c r="D328" s="147" t="s">
        <v>5600</v>
      </c>
      <c r="E328" s="840" t="s">
        <v>5601</v>
      </c>
      <c r="F328" s="840"/>
      <c r="G328" s="730"/>
      <c r="H328" s="731"/>
      <c r="I328" s="732"/>
      <c r="J328" s="149" t="s">
        <v>5630</v>
      </c>
      <c r="K328" s="82"/>
      <c r="L328" s="82"/>
      <c r="M328" s="150"/>
      <c r="N328" s="119"/>
      <c r="V328" s="151"/>
    </row>
    <row r="329" spans="1:22" ht="13.8" thickBot="1" x14ac:dyDescent="0.3">
      <c r="A329" s="842"/>
      <c r="B329" s="152"/>
      <c r="C329" s="152"/>
      <c r="D329" s="153"/>
      <c r="E329" s="154" t="s">
        <v>5605</v>
      </c>
      <c r="F329" s="155"/>
      <c r="G329" s="712"/>
      <c r="H329" s="713"/>
      <c r="I329" s="714"/>
      <c r="J329" s="149" t="s">
        <v>5631</v>
      </c>
      <c r="K329" s="82"/>
      <c r="L329" s="82"/>
      <c r="M329" s="150"/>
      <c r="N329" s="119"/>
      <c r="V329" s="151"/>
    </row>
    <row r="330" spans="1:22" ht="21.6" thickTop="1" thickBot="1" x14ac:dyDescent="0.3">
      <c r="A330" s="834">
        <f t="shared" ref="A330" si="75">A326+1</f>
        <v>79</v>
      </c>
      <c r="B330" s="137" t="s">
        <v>22</v>
      </c>
      <c r="C330" s="137" t="s">
        <v>23</v>
      </c>
      <c r="D330" s="137" t="s">
        <v>5593</v>
      </c>
      <c r="E330" s="837" t="s">
        <v>5594</v>
      </c>
      <c r="F330" s="837"/>
      <c r="G330" s="837" t="s">
        <v>17</v>
      </c>
      <c r="H330" s="771"/>
      <c r="I330" s="43"/>
      <c r="J330" s="138" t="s">
        <v>5608</v>
      </c>
      <c r="K330" s="139"/>
      <c r="L330" s="139"/>
      <c r="M330" s="140"/>
      <c r="N330" s="119"/>
      <c r="V330" s="151"/>
    </row>
    <row r="331" spans="1:22" ht="13.8" thickBot="1" x14ac:dyDescent="0.3">
      <c r="A331" s="750"/>
      <c r="B331" s="142"/>
      <c r="C331" s="142"/>
      <c r="D331" s="143"/>
      <c r="E331" s="142"/>
      <c r="F331" s="142"/>
      <c r="G331" s="726"/>
      <c r="H331" s="838"/>
      <c r="I331" s="839"/>
      <c r="J331" s="78" t="s">
        <v>5608</v>
      </c>
      <c r="K331" s="78"/>
      <c r="L331" s="78"/>
      <c r="M331" s="145"/>
      <c r="N331" s="119"/>
      <c r="V331" s="151">
        <f>G331</f>
        <v>0</v>
      </c>
    </row>
    <row r="332" spans="1:22" ht="21" thickBot="1" x14ac:dyDescent="0.3">
      <c r="A332" s="750"/>
      <c r="B332" s="147" t="s">
        <v>34</v>
      </c>
      <c r="C332" s="147" t="s">
        <v>35</v>
      </c>
      <c r="D332" s="147" t="s">
        <v>5600</v>
      </c>
      <c r="E332" s="840" t="s">
        <v>5601</v>
      </c>
      <c r="F332" s="840"/>
      <c r="G332" s="730"/>
      <c r="H332" s="731"/>
      <c r="I332" s="732"/>
      <c r="J332" s="149" t="s">
        <v>5630</v>
      </c>
      <c r="K332" s="82"/>
      <c r="L332" s="82"/>
      <c r="M332" s="150"/>
      <c r="N332" s="119"/>
      <c r="V332" s="151"/>
    </row>
    <row r="333" spans="1:22" ht="13.8" thickBot="1" x14ac:dyDescent="0.3">
      <c r="A333" s="842"/>
      <c r="B333" s="152"/>
      <c r="C333" s="152"/>
      <c r="D333" s="153"/>
      <c r="E333" s="154" t="s">
        <v>5605</v>
      </c>
      <c r="F333" s="155"/>
      <c r="G333" s="712"/>
      <c r="H333" s="713"/>
      <c r="I333" s="714"/>
      <c r="J333" s="149" t="s">
        <v>5631</v>
      </c>
      <c r="K333" s="82"/>
      <c r="L333" s="82"/>
      <c r="M333" s="150"/>
      <c r="N333" s="119"/>
      <c r="V333" s="151"/>
    </row>
    <row r="334" spans="1:22" ht="21.6" thickTop="1" thickBot="1" x14ac:dyDescent="0.3">
      <c r="A334" s="834">
        <f t="shared" ref="A334" si="76">A330+1</f>
        <v>80</v>
      </c>
      <c r="B334" s="137" t="s">
        <v>22</v>
      </c>
      <c r="C334" s="137" t="s">
        <v>23</v>
      </c>
      <c r="D334" s="137" t="s">
        <v>5593</v>
      </c>
      <c r="E334" s="837" t="s">
        <v>5594</v>
      </c>
      <c r="F334" s="837"/>
      <c r="G334" s="837" t="s">
        <v>17</v>
      </c>
      <c r="H334" s="771"/>
      <c r="I334" s="43"/>
      <c r="J334" s="138" t="s">
        <v>5608</v>
      </c>
      <c r="K334" s="139"/>
      <c r="L334" s="139"/>
      <c r="M334" s="140"/>
      <c r="N334" s="119"/>
      <c r="V334" s="151"/>
    </row>
    <row r="335" spans="1:22" ht="13.8" thickBot="1" x14ac:dyDescent="0.3">
      <c r="A335" s="750"/>
      <c r="B335" s="142"/>
      <c r="C335" s="142"/>
      <c r="D335" s="143"/>
      <c r="E335" s="142"/>
      <c r="F335" s="142"/>
      <c r="G335" s="726"/>
      <c r="H335" s="838"/>
      <c r="I335" s="839"/>
      <c r="J335" s="78" t="s">
        <v>5608</v>
      </c>
      <c r="K335" s="78"/>
      <c r="L335" s="78"/>
      <c r="M335" s="145"/>
      <c r="N335" s="119"/>
      <c r="V335" s="151">
        <f>G335</f>
        <v>0</v>
      </c>
    </row>
    <row r="336" spans="1:22" ht="21" thickBot="1" x14ac:dyDescent="0.3">
      <c r="A336" s="750"/>
      <c r="B336" s="147" t="s">
        <v>34</v>
      </c>
      <c r="C336" s="147" t="s">
        <v>35</v>
      </c>
      <c r="D336" s="147" t="s">
        <v>5600</v>
      </c>
      <c r="E336" s="840" t="s">
        <v>5601</v>
      </c>
      <c r="F336" s="840"/>
      <c r="G336" s="730"/>
      <c r="H336" s="731"/>
      <c r="I336" s="732"/>
      <c r="J336" s="149" t="s">
        <v>5630</v>
      </c>
      <c r="K336" s="82"/>
      <c r="L336" s="82"/>
      <c r="M336" s="150"/>
      <c r="N336" s="119"/>
      <c r="V336" s="151"/>
    </row>
    <row r="337" spans="1:22" ht="13.8" thickBot="1" x14ac:dyDescent="0.3">
      <c r="A337" s="842"/>
      <c r="B337" s="152"/>
      <c r="C337" s="152"/>
      <c r="D337" s="153"/>
      <c r="E337" s="154" t="s">
        <v>5605</v>
      </c>
      <c r="F337" s="155"/>
      <c r="G337" s="712"/>
      <c r="H337" s="713"/>
      <c r="I337" s="714"/>
      <c r="J337" s="149" t="s">
        <v>5631</v>
      </c>
      <c r="K337" s="82"/>
      <c r="L337" s="82"/>
      <c r="M337" s="150"/>
      <c r="N337" s="119"/>
      <c r="V337" s="151"/>
    </row>
    <row r="338" spans="1:22" ht="21.6" thickTop="1" thickBot="1" x14ac:dyDescent="0.3">
      <c r="A338" s="834">
        <f t="shared" ref="A338" si="77">A334+1</f>
        <v>81</v>
      </c>
      <c r="B338" s="137" t="s">
        <v>22</v>
      </c>
      <c r="C338" s="137" t="s">
        <v>23</v>
      </c>
      <c r="D338" s="137" t="s">
        <v>5593</v>
      </c>
      <c r="E338" s="837" t="s">
        <v>5594</v>
      </c>
      <c r="F338" s="837"/>
      <c r="G338" s="837" t="s">
        <v>17</v>
      </c>
      <c r="H338" s="771"/>
      <c r="I338" s="43"/>
      <c r="J338" s="138" t="s">
        <v>5608</v>
      </c>
      <c r="K338" s="139"/>
      <c r="L338" s="139"/>
      <c r="M338" s="140"/>
      <c r="N338" s="119"/>
      <c r="V338" s="151"/>
    </row>
    <row r="339" spans="1:22" ht="13.8" thickBot="1" x14ac:dyDescent="0.3">
      <c r="A339" s="750"/>
      <c r="B339" s="142"/>
      <c r="C339" s="142"/>
      <c r="D339" s="143"/>
      <c r="E339" s="142"/>
      <c r="F339" s="142"/>
      <c r="G339" s="726"/>
      <c r="H339" s="838"/>
      <c r="I339" s="839"/>
      <c r="J339" s="78" t="s">
        <v>5608</v>
      </c>
      <c r="K339" s="78"/>
      <c r="L339" s="78"/>
      <c r="M339" s="145"/>
      <c r="N339" s="119"/>
      <c r="V339" s="151">
        <f>G339</f>
        <v>0</v>
      </c>
    </row>
    <row r="340" spans="1:22" ht="21" thickBot="1" x14ac:dyDescent="0.3">
      <c r="A340" s="750"/>
      <c r="B340" s="147" t="s">
        <v>34</v>
      </c>
      <c r="C340" s="147" t="s">
        <v>35</v>
      </c>
      <c r="D340" s="147" t="s">
        <v>5600</v>
      </c>
      <c r="E340" s="840" t="s">
        <v>5601</v>
      </c>
      <c r="F340" s="840"/>
      <c r="G340" s="730"/>
      <c r="H340" s="731"/>
      <c r="I340" s="732"/>
      <c r="J340" s="149" t="s">
        <v>5630</v>
      </c>
      <c r="K340" s="82"/>
      <c r="L340" s="82"/>
      <c r="M340" s="150"/>
      <c r="N340" s="119"/>
      <c r="V340" s="151"/>
    </row>
    <row r="341" spans="1:22" ht="13.8" thickBot="1" x14ac:dyDescent="0.3">
      <c r="A341" s="842"/>
      <c r="B341" s="152"/>
      <c r="C341" s="152"/>
      <c r="D341" s="153"/>
      <c r="E341" s="154" t="s">
        <v>5605</v>
      </c>
      <c r="F341" s="155"/>
      <c r="G341" s="712"/>
      <c r="H341" s="713"/>
      <c r="I341" s="714"/>
      <c r="J341" s="149" t="s">
        <v>5631</v>
      </c>
      <c r="K341" s="82"/>
      <c r="L341" s="82"/>
      <c r="M341" s="150"/>
      <c r="N341" s="119"/>
      <c r="V341" s="151"/>
    </row>
    <row r="342" spans="1:22" ht="21.6" thickTop="1" thickBot="1" x14ac:dyDescent="0.3">
      <c r="A342" s="834">
        <f t="shared" ref="A342" si="78">A338+1</f>
        <v>82</v>
      </c>
      <c r="B342" s="137" t="s">
        <v>22</v>
      </c>
      <c r="C342" s="137" t="s">
        <v>23</v>
      </c>
      <c r="D342" s="137" t="s">
        <v>5593</v>
      </c>
      <c r="E342" s="837" t="s">
        <v>5594</v>
      </c>
      <c r="F342" s="837"/>
      <c r="G342" s="837" t="s">
        <v>17</v>
      </c>
      <c r="H342" s="771"/>
      <c r="I342" s="43"/>
      <c r="J342" s="138" t="s">
        <v>5608</v>
      </c>
      <c r="K342" s="139"/>
      <c r="L342" s="139"/>
      <c r="M342" s="140"/>
      <c r="N342" s="119"/>
      <c r="V342" s="151"/>
    </row>
    <row r="343" spans="1:22" ht="13.8" thickBot="1" x14ac:dyDescent="0.3">
      <c r="A343" s="750"/>
      <c r="B343" s="142"/>
      <c r="C343" s="142"/>
      <c r="D343" s="143"/>
      <c r="E343" s="142"/>
      <c r="F343" s="142"/>
      <c r="G343" s="726"/>
      <c r="H343" s="838"/>
      <c r="I343" s="839"/>
      <c r="J343" s="78" t="s">
        <v>5608</v>
      </c>
      <c r="K343" s="78"/>
      <c r="L343" s="78"/>
      <c r="M343" s="145"/>
      <c r="N343" s="119"/>
      <c r="V343" s="151">
        <f>G343</f>
        <v>0</v>
      </c>
    </row>
    <row r="344" spans="1:22" ht="21" thickBot="1" x14ac:dyDescent="0.3">
      <c r="A344" s="750"/>
      <c r="B344" s="147" t="s">
        <v>34</v>
      </c>
      <c r="C344" s="147" t="s">
        <v>35</v>
      </c>
      <c r="D344" s="147" t="s">
        <v>5600</v>
      </c>
      <c r="E344" s="840" t="s">
        <v>5601</v>
      </c>
      <c r="F344" s="840"/>
      <c r="G344" s="730"/>
      <c r="H344" s="731"/>
      <c r="I344" s="732"/>
      <c r="J344" s="149" t="s">
        <v>5630</v>
      </c>
      <c r="K344" s="82"/>
      <c r="L344" s="82"/>
      <c r="M344" s="150"/>
      <c r="N344" s="119"/>
      <c r="V344" s="151"/>
    </row>
    <row r="345" spans="1:22" ht="13.8" thickBot="1" x14ac:dyDescent="0.3">
      <c r="A345" s="842"/>
      <c r="B345" s="152"/>
      <c r="C345" s="152"/>
      <c r="D345" s="153"/>
      <c r="E345" s="154" t="s">
        <v>5605</v>
      </c>
      <c r="F345" s="155"/>
      <c r="G345" s="712"/>
      <c r="H345" s="713"/>
      <c r="I345" s="714"/>
      <c r="J345" s="149" t="s">
        <v>5631</v>
      </c>
      <c r="K345" s="82"/>
      <c r="L345" s="82"/>
      <c r="M345" s="150"/>
      <c r="N345" s="119"/>
      <c r="V345" s="151"/>
    </row>
    <row r="346" spans="1:22" ht="21.6" thickTop="1" thickBot="1" x14ac:dyDescent="0.3">
      <c r="A346" s="834">
        <f t="shared" ref="A346" si="79">A342+1</f>
        <v>83</v>
      </c>
      <c r="B346" s="137" t="s">
        <v>22</v>
      </c>
      <c r="C346" s="137" t="s">
        <v>23</v>
      </c>
      <c r="D346" s="137" t="s">
        <v>5593</v>
      </c>
      <c r="E346" s="837" t="s">
        <v>5594</v>
      </c>
      <c r="F346" s="837"/>
      <c r="G346" s="837" t="s">
        <v>17</v>
      </c>
      <c r="H346" s="771"/>
      <c r="I346" s="43"/>
      <c r="J346" s="138" t="s">
        <v>5608</v>
      </c>
      <c r="K346" s="139"/>
      <c r="L346" s="139"/>
      <c r="M346" s="140"/>
      <c r="N346" s="119"/>
      <c r="V346" s="151"/>
    </row>
    <row r="347" spans="1:22" ht="13.8" thickBot="1" x14ac:dyDescent="0.3">
      <c r="A347" s="750"/>
      <c r="B347" s="142"/>
      <c r="C347" s="142"/>
      <c r="D347" s="143"/>
      <c r="E347" s="142"/>
      <c r="F347" s="142"/>
      <c r="G347" s="726"/>
      <c r="H347" s="838"/>
      <c r="I347" s="839"/>
      <c r="J347" s="78" t="s">
        <v>5608</v>
      </c>
      <c r="K347" s="78"/>
      <c r="L347" s="78"/>
      <c r="M347" s="145"/>
      <c r="N347" s="119"/>
      <c r="V347" s="151">
        <f>G347</f>
        <v>0</v>
      </c>
    </row>
    <row r="348" spans="1:22" ht="21" thickBot="1" x14ac:dyDescent="0.3">
      <c r="A348" s="750"/>
      <c r="B348" s="147" t="s">
        <v>34</v>
      </c>
      <c r="C348" s="147" t="s">
        <v>35</v>
      </c>
      <c r="D348" s="147" t="s">
        <v>5600</v>
      </c>
      <c r="E348" s="840" t="s">
        <v>5601</v>
      </c>
      <c r="F348" s="840"/>
      <c r="G348" s="730"/>
      <c r="H348" s="731"/>
      <c r="I348" s="732"/>
      <c r="J348" s="149" t="s">
        <v>5630</v>
      </c>
      <c r="K348" s="82"/>
      <c r="L348" s="82"/>
      <c r="M348" s="150"/>
      <c r="N348" s="119"/>
      <c r="V348" s="151"/>
    </row>
    <row r="349" spans="1:22" ht="13.8" thickBot="1" x14ac:dyDescent="0.3">
      <c r="A349" s="842"/>
      <c r="B349" s="152"/>
      <c r="C349" s="152"/>
      <c r="D349" s="153"/>
      <c r="E349" s="154" t="s">
        <v>5605</v>
      </c>
      <c r="F349" s="155"/>
      <c r="G349" s="712"/>
      <c r="H349" s="713"/>
      <c r="I349" s="714"/>
      <c r="J349" s="149" t="s">
        <v>5631</v>
      </c>
      <c r="K349" s="82"/>
      <c r="L349" s="82"/>
      <c r="M349" s="150"/>
      <c r="N349" s="119"/>
      <c r="V349" s="151"/>
    </row>
    <row r="350" spans="1:22" ht="21.6" thickTop="1" thickBot="1" x14ac:dyDescent="0.3">
      <c r="A350" s="834">
        <f t="shared" ref="A350" si="80">A346+1</f>
        <v>84</v>
      </c>
      <c r="B350" s="137" t="s">
        <v>22</v>
      </c>
      <c r="C350" s="137" t="s">
        <v>23</v>
      </c>
      <c r="D350" s="137" t="s">
        <v>5593</v>
      </c>
      <c r="E350" s="837" t="s">
        <v>5594</v>
      </c>
      <c r="F350" s="837"/>
      <c r="G350" s="837" t="s">
        <v>17</v>
      </c>
      <c r="H350" s="771"/>
      <c r="I350" s="43"/>
      <c r="J350" s="138" t="s">
        <v>5608</v>
      </c>
      <c r="K350" s="139"/>
      <c r="L350" s="139"/>
      <c r="M350" s="140"/>
      <c r="N350" s="119"/>
      <c r="V350" s="151"/>
    </row>
    <row r="351" spans="1:22" ht="13.8" thickBot="1" x14ac:dyDescent="0.3">
      <c r="A351" s="750"/>
      <c r="B351" s="142"/>
      <c r="C351" s="142"/>
      <c r="D351" s="143"/>
      <c r="E351" s="142"/>
      <c r="F351" s="142"/>
      <c r="G351" s="726"/>
      <c r="H351" s="838"/>
      <c r="I351" s="839"/>
      <c r="J351" s="78" t="s">
        <v>5608</v>
      </c>
      <c r="K351" s="78"/>
      <c r="L351" s="78"/>
      <c r="M351" s="145"/>
      <c r="N351" s="119"/>
      <c r="V351" s="151">
        <f>G351</f>
        <v>0</v>
      </c>
    </row>
    <row r="352" spans="1:22" ht="21" thickBot="1" x14ac:dyDescent="0.3">
      <c r="A352" s="750"/>
      <c r="B352" s="147" t="s">
        <v>34</v>
      </c>
      <c r="C352" s="147" t="s">
        <v>35</v>
      </c>
      <c r="D352" s="147" t="s">
        <v>5600</v>
      </c>
      <c r="E352" s="840" t="s">
        <v>5601</v>
      </c>
      <c r="F352" s="840"/>
      <c r="G352" s="730"/>
      <c r="H352" s="731"/>
      <c r="I352" s="732"/>
      <c r="J352" s="149" t="s">
        <v>5630</v>
      </c>
      <c r="K352" s="82"/>
      <c r="L352" s="82"/>
      <c r="M352" s="150"/>
      <c r="N352" s="119"/>
      <c r="V352" s="151"/>
    </row>
    <row r="353" spans="1:22" ht="13.8" thickBot="1" x14ac:dyDescent="0.3">
      <c r="A353" s="842"/>
      <c r="B353" s="152"/>
      <c r="C353" s="152"/>
      <c r="D353" s="153"/>
      <c r="E353" s="154" t="s">
        <v>5605</v>
      </c>
      <c r="F353" s="155"/>
      <c r="G353" s="712"/>
      <c r="H353" s="713"/>
      <c r="I353" s="714"/>
      <c r="J353" s="149" t="s">
        <v>5631</v>
      </c>
      <c r="K353" s="82"/>
      <c r="L353" s="82"/>
      <c r="M353" s="150"/>
      <c r="N353" s="119"/>
      <c r="V353" s="151"/>
    </row>
    <row r="354" spans="1:22" ht="21.6" thickTop="1" thickBot="1" x14ac:dyDescent="0.3">
      <c r="A354" s="834">
        <f t="shared" ref="A354" si="81">A350+1</f>
        <v>85</v>
      </c>
      <c r="B354" s="137" t="s">
        <v>22</v>
      </c>
      <c r="C354" s="137" t="s">
        <v>23</v>
      </c>
      <c r="D354" s="137" t="s">
        <v>5593</v>
      </c>
      <c r="E354" s="837" t="s">
        <v>5594</v>
      </c>
      <c r="F354" s="837"/>
      <c r="G354" s="837" t="s">
        <v>17</v>
      </c>
      <c r="H354" s="771"/>
      <c r="I354" s="43"/>
      <c r="J354" s="138" t="s">
        <v>5608</v>
      </c>
      <c r="K354" s="139"/>
      <c r="L354" s="139"/>
      <c r="M354" s="140"/>
      <c r="N354" s="119"/>
      <c r="V354" s="151"/>
    </row>
    <row r="355" spans="1:22" ht="13.8" thickBot="1" x14ac:dyDescent="0.3">
      <c r="A355" s="750"/>
      <c r="B355" s="142"/>
      <c r="C355" s="142"/>
      <c r="D355" s="143"/>
      <c r="E355" s="142"/>
      <c r="F355" s="142"/>
      <c r="G355" s="726"/>
      <c r="H355" s="838"/>
      <c r="I355" s="839"/>
      <c r="J355" s="78" t="s">
        <v>5608</v>
      </c>
      <c r="K355" s="78"/>
      <c r="L355" s="78"/>
      <c r="M355" s="145"/>
      <c r="N355" s="119"/>
      <c r="V355" s="151">
        <f>G355</f>
        <v>0</v>
      </c>
    </row>
    <row r="356" spans="1:22" ht="21" thickBot="1" x14ac:dyDescent="0.3">
      <c r="A356" s="750"/>
      <c r="B356" s="147" t="s">
        <v>34</v>
      </c>
      <c r="C356" s="147" t="s">
        <v>35</v>
      </c>
      <c r="D356" s="147" t="s">
        <v>5600</v>
      </c>
      <c r="E356" s="840" t="s">
        <v>5601</v>
      </c>
      <c r="F356" s="840"/>
      <c r="G356" s="730"/>
      <c r="H356" s="731"/>
      <c r="I356" s="732"/>
      <c r="J356" s="149" t="s">
        <v>5630</v>
      </c>
      <c r="K356" s="82"/>
      <c r="L356" s="82"/>
      <c r="M356" s="150"/>
      <c r="N356" s="119"/>
      <c r="V356" s="151"/>
    </row>
    <row r="357" spans="1:22" ht="13.8" thickBot="1" x14ac:dyDescent="0.3">
      <c r="A357" s="842"/>
      <c r="B357" s="152"/>
      <c r="C357" s="152"/>
      <c r="D357" s="153"/>
      <c r="E357" s="154" t="s">
        <v>5605</v>
      </c>
      <c r="F357" s="155"/>
      <c r="G357" s="712"/>
      <c r="H357" s="713"/>
      <c r="I357" s="714"/>
      <c r="J357" s="149" t="s">
        <v>5631</v>
      </c>
      <c r="K357" s="82"/>
      <c r="L357" s="82"/>
      <c r="M357" s="150"/>
      <c r="N357" s="119"/>
      <c r="V357" s="151"/>
    </row>
    <row r="358" spans="1:22" ht="21.6" thickTop="1" thickBot="1" x14ac:dyDescent="0.3">
      <c r="A358" s="834">
        <f t="shared" ref="A358" si="82">A354+1</f>
        <v>86</v>
      </c>
      <c r="B358" s="137" t="s">
        <v>22</v>
      </c>
      <c r="C358" s="137" t="s">
        <v>23</v>
      </c>
      <c r="D358" s="137" t="s">
        <v>5593</v>
      </c>
      <c r="E358" s="837" t="s">
        <v>5594</v>
      </c>
      <c r="F358" s="837"/>
      <c r="G358" s="837" t="s">
        <v>17</v>
      </c>
      <c r="H358" s="771"/>
      <c r="I358" s="43"/>
      <c r="J358" s="138" t="s">
        <v>5608</v>
      </c>
      <c r="K358" s="139"/>
      <c r="L358" s="139"/>
      <c r="M358" s="140"/>
      <c r="N358" s="119"/>
      <c r="V358" s="151"/>
    </row>
    <row r="359" spans="1:22" ht="13.8" thickBot="1" x14ac:dyDescent="0.3">
      <c r="A359" s="750"/>
      <c r="B359" s="142"/>
      <c r="C359" s="142"/>
      <c r="D359" s="143"/>
      <c r="E359" s="142"/>
      <c r="F359" s="142"/>
      <c r="G359" s="726"/>
      <c r="H359" s="838"/>
      <c r="I359" s="839"/>
      <c r="J359" s="78" t="s">
        <v>5608</v>
      </c>
      <c r="K359" s="78"/>
      <c r="L359" s="78"/>
      <c r="M359" s="145"/>
      <c r="N359" s="119"/>
      <c r="V359" s="151">
        <f>G359</f>
        <v>0</v>
      </c>
    </row>
    <row r="360" spans="1:22" ht="21" thickBot="1" x14ac:dyDescent="0.3">
      <c r="A360" s="750"/>
      <c r="B360" s="147" t="s">
        <v>34</v>
      </c>
      <c r="C360" s="147" t="s">
        <v>35</v>
      </c>
      <c r="D360" s="147" t="s">
        <v>5600</v>
      </c>
      <c r="E360" s="840" t="s">
        <v>5601</v>
      </c>
      <c r="F360" s="840"/>
      <c r="G360" s="730"/>
      <c r="H360" s="731"/>
      <c r="I360" s="732"/>
      <c r="J360" s="149" t="s">
        <v>5630</v>
      </c>
      <c r="K360" s="82"/>
      <c r="L360" s="82"/>
      <c r="M360" s="150"/>
      <c r="N360" s="119"/>
      <c r="V360" s="151"/>
    </row>
    <row r="361" spans="1:22" ht="13.8" thickBot="1" x14ac:dyDescent="0.3">
      <c r="A361" s="842"/>
      <c r="B361" s="152"/>
      <c r="C361" s="152"/>
      <c r="D361" s="153"/>
      <c r="E361" s="154" t="s">
        <v>5605</v>
      </c>
      <c r="F361" s="155"/>
      <c r="G361" s="712"/>
      <c r="H361" s="713"/>
      <c r="I361" s="714"/>
      <c r="J361" s="149" t="s">
        <v>5631</v>
      </c>
      <c r="K361" s="82"/>
      <c r="L361" s="82"/>
      <c r="M361" s="150"/>
      <c r="N361" s="119"/>
      <c r="V361" s="151"/>
    </row>
    <row r="362" spans="1:22" ht="21.6" thickTop="1" thickBot="1" x14ac:dyDescent="0.3">
      <c r="A362" s="834">
        <f t="shared" ref="A362" si="83">A358+1</f>
        <v>87</v>
      </c>
      <c r="B362" s="137" t="s">
        <v>22</v>
      </c>
      <c r="C362" s="137" t="s">
        <v>23</v>
      </c>
      <c r="D362" s="137" t="s">
        <v>5593</v>
      </c>
      <c r="E362" s="837" t="s">
        <v>5594</v>
      </c>
      <c r="F362" s="837"/>
      <c r="G362" s="837" t="s">
        <v>17</v>
      </c>
      <c r="H362" s="771"/>
      <c r="I362" s="43"/>
      <c r="J362" s="138" t="s">
        <v>5608</v>
      </c>
      <c r="K362" s="139"/>
      <c r="L362" s="139"/>
      <c r="M362" s="140"/>
      <c r="N362" s="119"/>
      <c r="V362" s="151"/>
    </row>
    <row r="363" spans="1:22" ht="13.8" thickBot="1" x14ac:dyDescent="0.3">
      <c r="A363" s="750"/>
      <c r="B363" s="142"/>
      <c r="C363" s="142"/>
      <c r="D363" s="143"/>
      <c r="E363" s="142"/>
      <c r="F363" s="142"/>
      <c r="G363" s="726"/>
      <c r="H363" s="838"/>
      <c r="I363" s="839"/>
      <c r="J363" s="78" t="s">
        <v>5608</v>
      </c>
      <c r="K363" s="78"/>
      <c r="L363" s="78"/>
      <c r="M363" s="145"/>
      <c r="N363" s="119"/>
      <c r="V363" s="151">
        <f>G363</f>
        <v>0</v>
      </c>
    </row>
    <row r="364" spans="1:22" ht="21" thickBot="1" x14ac:dyDescent="0.3">
      <c r="A364" s="750"/>
      <c r="B364" s="147" t="s">
        <v>34</v>
      </c>
      <c r="C364" s="147" t="s">
        <v>35</v>
      </c>
      <c r="D364" s="147" t="s">
        <v>5600</v>
      </c>
      <c r="E364" s="840" t="s">
        <v>5601</v>
      </c>
      <c r="F364" s="840"/>
      <c r="G364" s="730"/>
      <c r="H364" s="731"/>
      <c r="I364" s="732"/>
      <c r="J364" s="149" t="s">
        <v>5630</v>
      </c>
      <c r="K364" s="82"/>
      <c r="L364" s="82"/>
      <c r="M364" s="150"/>
      <c r="N364" s="119"/>
      <c r="V364" s="151"/>
    </row>
    <row r="365" spans="1:22" ht="13.8" thickBot="1" x14ac:dyDescent="0.3">
      <c r="A365" s="842"/>
      <c r="B365" s="152"/>
      <c r="C365" s="152"/>
      <c r="D365" s="153"/>
      <c r="E365" s="154" t="s">
        <v>5605</v>
      </c>
      <c r="F365" s="155"/>
      <c r="G365" s="712"/>
      <c r="H365" s="713"/>
      <c r="I365" s="714"/>
      <c r="J365" s="149" t="s">
        <v>5631</v>
      </c>
      <c r="K365" s="82"/>
      <c r="L365" s="82"/>
      <c r="M365" s="150"/>
      <c r="N365" s="119"/>
      <c r="V365" s="151"/>
    </row>
    <row r="366" spans="1:22" ht="21.6" thickTop="1" thickBot="1" x14ac:dyDescent="0.3">
      <c r="A366" s="834">
        <f t="shared" ref="A366" si="84">A362+1</f>
        <v>88</v>
      </c>
      <c r="B366" s="137" t="s">
        <v>22</v>
      </c>
      <c r="C366" s="137" t="s">
        <v>23</v>
      </c>
      <c r="D366" s="137" t="s">
        <v>5593</v>
      </c>
      <c r="E366" s="837" t="s">
        <v>5594</v>
      </c>
      <c r="F366" s="837"/>
      <c r="G366" s="837" t="s">
        <v>17</v>
      </c>
      <c r="H366" s="771"/>
      <c r="I366" s="43"/>
      <c r="J366" s="138" t="s">
        <v>5608</v>
      </c>
      <c r="K366" s="139"/>
      <c r="L366" s="139"/>
      <c r="M366" s="140"/>
      <c r="N366" s="119"/>
      <c r="V366" s="151"/>
    </row>
    <row r="367" spans="1:22" ht="13.8" thickBot="1" x14ac:dyDescent="0.3">
      <c r="A367" s="750"/>
      <c r="B367" s="142"/>
      <c r="C367" s="142"/>
      <c r="D367" s="143"/>
      <c r="E367" s="142"/>
      <c r="F367" s="142"/>
      <c r="G367" s="726"/>
      <c r="H367" s="838"/>
      <c r="I367" s="839"/>
      <c r="J367" s="78" t="s">
        <v>5608</v>
      </c>
      <c r="K367" s="78"/>
      <c r="L367" s="78"/>
      <c r="M367" s="145"/>
      <c r="N367" s="119"/>
      <c r="V367" s="151">
        <f>G367</f>
        <v>0</v>
      </c>
    </row>
    <row r="368" spans="1:22" ht="21" thickBot="1" x14ac:dyDescent="0.3">
      <c r="A368" s="750"/>
      <c r="B368" s="147" t="s">
        <v>34</v>
      </c>
      <c r="C368" s="147" t="s">
        <v>35</v>
      </c>
      <c r="D368" s="147" t="s">
        <v>5600</v>
      </c>
      <c r="E368" s="840" t="s">
        <v>5601</v>
      </c>
      <c r="F368" s="840"/>
      <c r="G368" s="730"/>
      <c r="H368" s="731"/>
      <c r="I368" s="732"/>
      <c r="J368" s="149" t="s">
        <v>5630</v>
      </c>
      <c r="K368" s="82"/>
      <c r="L368" s="82"/>
      <c r="M368" s="150"/>
      <c r="N368" s="119"/>
      <c r="V368" s="151"/>
    </row>
    <row r="369" spans="1:22" ht="13.8" thickBot="1" x14ac:dyDescent="0.3">
      <c r="A369" s="842"/>
      <c r="B369" s="152"/>
      <c r="C369" s="152"/>
      <c r="D369" s="153"/>
      <c r="E369" s="154" t="s">
        <v>5605</v>
      </c>
      <c r="F369" s="155"/>
      <c r="G369" s="712"/>
      <c r="H369" s="713"/>
      <c r="I369" s="714"/>
      <c r="J369" s="149" t="s">
        <v>5631</v>
      </c>
      <c r="K369" s="82"/>
      <c r="L369" s="82"/>
      <c r="M369" s="150"/>
      <c r="N369" s="119"/>
      <c r="V369" s="151"/>
    </row>
    <row r="370" spans="1:22" ht="21.6" thickTop="1" thickBot="1" x14ac:dyDescent="0.3">
      <c r="A370" s="834">
        <f t="shared" ref="A370" si="85">A366+1</f>
        <v>89</v>
      </c>
      <c r="B370" s="137" t="s">
        <v>22</v>
      </c>
      <c r="C370" s="137" t="s">
        <v>23</v>
      </c>
      <c r="D370" s="137" t="s">
        <v>5593</v>
      </c>
      <c r="E370" s="837" t="s">
        <v>5594</v>
      </c>
      <c r="F370" s="837"/>
      <c r="G370" s="837" t="s">
        <v>17</v>
      </c>
      <c r="H370" s="771"/>
      <c r="I370" s="43"/>
      <c r="J370" s="138" t="s">
        <v>5608</v>
      </c>
      <c r="K370" s="139"/>
      <c r="L370" s="139"/>
      <c r="M370" s="140"/>
      <c r="N370" s="119"/>
      <c r="V370" s="151"/>
    </row>
    <row r="371" spans="1:22" ht="13.8" thickBot="1" x14ac:dyDescent="0.3">
      <c r="A371" s="750"/>
      <c r="B371" s="142"/>
      <c r="C371" s="142"/>
      <c r="D371" s="143"/>
      <c r="E371" s="142"/>
      <c r="F371" s="142"/>
      <c r="G371" s="726"/>
      <c r="H371" s="838"/>
      <c r="I371" s="839"/>
      <c r="J371" s="78" t="s">
        <v>5608</v>
      </c>
      <c r="K371" s="78"/>
      <c r="L371" s="78"/>
      <c r="M371" s="145"/>
      <c r="N371" s="119"/>
      <c r="V371" s="151">
        <f>G371</f>
        <v>0</v>
      </c>
    </row>
    <row r="372" spans="1:22" ht="21" thickBot="1" x14ac:dyDescent="0.3">
      <c r="A372" s="750"/>
      <c r="B372" s="147" t="s">
        <v>34</v>
      </c>
      <c r="C372" s="147" t="s">
        <v>35</v>
      </c>
      <c r="D372" s="147" t="s">
        <v>5600</v>
      </c>
      <c r="E372" s="840" t="s">
        <v>5601</v>
      </c>
      <c r="F372" s="840"/>
      <c r="G372" s="730"/>
      <c r="H372" s="731"/>
      <c r="I372" s="732"/>
      <c r="J372" s="149" t="s">
        <v>5630</v>
      </c>
      <c r="K372" s="82"/>
      <c r="L372" s="82"/>
      <c r="M372" s="150"/>
      <c r="N372" s="119"/>
      <c r="V372" s="151"/>
    </row>
    <row r="373" spans="1:22" ht="13.8" thickBot="1" x14ac:dyDescent="0.3">
      <c r="A373" s="842"/>
      <c r="B373" s="152"/>
      <c r="C373" s="152"/>
      <c r="D373" s="153"/>
      <c r="E373" s="154" t="s">
        <v>5605</v>
      </c>
      <c r="F373" s="155"/>
      <c r="G373" s="712"/>
      <c r="H373" s="713"/>
      <c r="I373" s="714"/>
      <c r="J373" s="149" t="s">
        <v>5631</v>
      </c>
      <c r="K373" s="82"/>
      <c r="L373" s="82"/>
      <c r="M373" s="150"/>
      <c r="N373" s="119"/>
      <c r="V373" s="151"/>
    </row>
    <row r="374" spans="1:22" ht="21.6" thickTop="1" thickBot="1" x14ac:dyDescent="0.3">
      <c r="A374" s="834">
        <f t="shared" ref="A374" si="86">A370+1</f>
        <v>90</v>
      </c>
      <c r="B374" s="137" t="s">
        <v>22</v>
      </c>
      <c r="C374" s="137" t="s">
        <v>23</v>
      </c>
      <c r="D374" s="137" t="s">
        <v>5593</v>
      </c>
      <c r="E374" s="837" t="s">
        <v>5594</v>
      </c>
      <c r="F374" s="837"/>
      <c r="G374" s="837" t="s">
        <v>17</v>
      </c>
      <c r="H374" s="771"/>
      <c r="I374" s="43"/>
      <c r="J374" s="138" t="s">
        <v>5608</v>
      </c>
      <c r="K374" s="139"/>
      <c r="L374" s="139"/>
      <c r="M374" s="140"/>
      <c r="N374" s="119"/>
      <c r="V374" s="151"/>
    </row>
    <row r="375" spans="1:22" ht="13.8" thickBot="1" x14ac:dyDescent="0.3">
      <c r="A375" s="750"/>
      <c r="B375" s="142"/>
      <c r="C375" s="142"/>
      <c r="D375" s="143"/>
      <c r="E375" s="142"/>
      <c r="F375" s="142"/>
      <c r="G375" s="726"/>
      <c r="H375" s="838"/>
      <c r="I375" s="839"/>
      <c r="J375" s="78" t="s">
        <v>5608</v>
      </c>
      <c r="K375" s="78"/>
      <c r="L375" s="78"/>
      <c r="M375" s="145"/>
      <c r="N375" s="119"/>
      <c r="V375" s="151">
        <f>G375</f>
        <v>0</v>
      </c>
    </row>
    <row r="376" spans="1:22" ht="21" thickBot="1" x14ac:dyDescent="0.3">
      <c r="A376" s="750"/>
      <c r="B376" s="147" t="s">
        <v>34</v>
      </c>
      <c r="C376" s="147" t="s">
        <v>35</v>
      </c>
      <c r="D376" s="147" t="s">
        <v>5600</v>
      </c>
      <c r="E376" s="840" t="s">
        <v>5601</v>
      </c>
      <c r="F376" s="840"/>
      <c r="G376" s="730"/>
      <c r="H376" s="731"/>
      <c r="I376" s="732"/>
      <c r="J376" s="149" t="s">
        <v>5630</v>
      </c>
      <c r="K376" s="82"/>
      <c r="L376" s="82"/>
      <c r="M376" s="150"/>
      <c r="N376" s="119"/>
      <c r="V376" s="151"/>
    </row>
    <row r="377" spans="1:22" ht="13.8" thickBot="1" x14ac:dyDescent="0.3">
      <c r="A377" s="842"/>
      <c r="B377" s="152"/>
      <c r="C377" s="152"/>
      <c r="D377" s="153"/>
      <c r="E377" s="154" t="s">
        <v>5605</v>
      </c>
      <c r="F377" s="155"/>
      <c r="G377" s="712"/>
      <c r="H377" s="713"/>
      <c r="I377" s="714"/>
      <c r="J377" s="149" t="s">
        <v>5631</v>
      </c>
      <c r="K377" s="82"/>
      <c r="L377" s="82"/>
      <c r="M377" s="150"/>
      <c r="N377" s="119"/>
      <c r="V377" s="151"/>
    </row>
    <row r="378" spans="1:22" ht="21.6" thickTop="1" thickBot="1" x14ac:dyDescent="0.3">
      <c r="A378" s="834">
        <f t="shared" ref="A378" si="87">A374+1</f>
        <v>91</v>
      </c>
      <c r="B378" s="137" t="s">
        <v>22</v>
      </c>
      <c r="C378" s="137" t="s">
        <v>23</v>
      </c>
      <c r="D378" s="137" t="s">
        <v>5593</v>
      </c>
      <c r="E378" s="837" t="s">
        <v>5594</v>
      </c>
      <c r="F378" s="837"/>
      <c r="G378" s="837" t="s">
        <v>17</v>
      </c>
      <c r="H378" s="771"/>
      <c r="I378" s="43"/>
      <c r="J378" s="138" t="s">
        <v>5608</v>
      </c>
      <c r="K378" s="139"/>
      <c r="L378" s="139"/>
      <c r="M378" s="140"/>
      <c r="N378" s="119"/>
      <c r="V378" s="151"/>
    </row>
    <row r="379" spans="1:22" ht="13.8" thickBot="1" x14ac:dyDescent="0.3">
      <c r="A379" s="750"/>
      <c r="B379" s="142"/>
      <c r="C379" s="142"/>
      <c r="D379" s="143"/>
      <c r="E379" s="142"/>
      <c r="F379" s="142"/>
      <c r="G379" s="726"/>
      <c r="H379" s="838"/>
      <c r="I379" s="839"/>
      <c r="J379" s="78" t="s">
        <v>5608</v>
      </c>
      <c r="K379" s="78"/>
      <c r="L379" s="78"/>
      <c r="M379" s="145"/>
      <c r="N379" s="119"/>
      <c r="V379" s="151">
        <f>G379</f>
        <v>0</v>
      </c>
    </row>
    <row r="380" spans="1:22" ht="21" thickBot="1" x14ac:dyDescent="0.3">
      <c r="A380" s="750"/>
      <c r="B380" s="147" t="s">
        <v>34</v>
      </c>
      <c r="C380" s="147" t="s">
        <v>35</v>
      </c>
      <c r="D380" s="147" t="s">
        <v>5600</v>
      </c>
      <c r="E380" s="840" t="s">
        <v>5601</v>
      </c>
      <c r="F380" s="840"/>
      <c r="G380" s="730"/>
      <c r="H380" s="731"/>
      <c r="I380" s="732"/>
      <c r="J380" s="149" t="s">
        <v>5630</v>
      </c>
      <c r="K380" s="82"/>
      <c r="L380" s="82"/>
      <c r="M380" s="150"/>
      <c r="N380" s="119"/>
      <c r="V380" s="151"/>
    </row>
    <row r="381" spans="1:22" ht="13.8" thickBot="1" x14ac:dyDescent="0.3">
      <c r="A381" s="842"/>
      <c r="B381" s="152"/>
      <c r="C381" s="152"/>
      <c r="D381" s="153"/>
      <c r="E381" s="154" t="s">
        <v>5605</v>
      </c>
      <c r="F381" s="155"/>
      <c r="G381" s="712"/>
      <c r="H381" s="713"/>
      <c r="I381" s="714"/>
      <c r="J381" s="149" t="s">
        <v>5631</v>
      </c>
      <c r="K381" s="82"/>
      <c r="L381" s="82"/>
      <c r="M381" s="150"/>
      <c r="N381" s="119"/>
      <c r="V381" s="151"/>
    </row>
    <row r="382" spans="1:22" ht="21.6" thickTop="1" thickBot="1" x14ac:dyDescent="0.3">
      <c r="A382" s="834">
        <f t="shared" ref="A382" si="88">A378+1</f>
        <v>92</v>
      </c>
      <c r="B382" s="137" t="s">
        <v>22</v>
      </c>
      <c r="C382" s="137" t="s">
        <v>23</v>
      </c>
      <c r="D382" s="137" t="s">
        <v>5593</v>
      </c>
      <c r="E382" s="837" t="s">
        <v>5594</v>
      </c>
      <c r="F382" s="837"/>
      <c r="G382" s="837" t="s">
        <v>17</v>
      </c>
      <c r="H382" s="771"/>
      <c r="I382" s="43"/>
      <c r="J382" s="138" t="s">
        <v>5608</v>
      </c>
      <c r="K382" s="139"/>
      <c r="L382" s="139"/>
      <c r="M382" s="140"/>
      <c r="N382" s="119"/>
      <c r="V382" s="151"/>
    </row>
    <row r="383" spans="1:22" ht="13.8" thickBot="1" x14ac:dyDescent="0.3">
      <c r="A383" s="750"/>
      <c r="B383" s="142"/>
      <c r="C383" s="142"/>
      <c r="D383" s="143"/>
      <c r="E383" s="142"/>
      <c r="F383" s="142"/>
      <c r="G383" s="726"/>
      <c r="H383" s="838"/>
      <c r="I383" s="839"/>
      <c r="J383" s="78" t="s">
        <v>5608</v>
      </c>
      <c r="K383" s="78"/>
      <c r="L383" s="78"/>
      <c r="M383" s="145"/>
      <c r="N383" s="119"/>
      <c r="V383" s="151">
        <f>G383</f>
        <v>0</v>
      </c>
    </row>
    <row r="384" spans="1:22" ht="21" thickBot="1" x14ac:dyDescent="0.3">
      <c r="A384" s="750"/>
      <c r="B384" s="147" t="s">
        <v>34</v>
      </c>
      <c r="C384" s="147" t="s">
        <v>35</v>
      </c>
      <c r="D384" s="147" t="s">
        <v>5600</v>
      </c>
      <c r="E384" s="840" t="s">
        <v>5601</v>
      </c>
      <c r="F384" s="840"/>
      <c r="G384" s="730"/>
      <c r="H384" s="731"/>
      <c r="I384" s="732"/>
      <c r="J384" s="149" t="s">
        <v>5630</v>
      </c>
      <c r="K384" s="82"/>
      <c r="L384" s="82"/>
      <c r="M384" s="150"/>
      <c r="N384" s="119"/>
      <c r="V384" s="151"/>
    </row>
    <row r="385" spans="1:22" ht="13.8" thickBot="1" x14ac:dyDescent="0.3">
      <c r="A385" s="842"/>
      <c r="B385" s="152"/>
      <c r="C385" s="152"/>
      <c r="D385" s="153"/>
      <c r="E385" s="154" t="s">
        <v>5605</v>
      </c>
      <c r="F385" s="155"/>
      <c r="G385" s="712"/>
      <c r="H385" s="713"/>
      <c r="I385" s="714"/>
      <c r="J385" s="149" t="s">
        <v>5631</v>
      </c>
      <c r="K385" s="82"/>
      <c r="L385" s="82"/>
      <c r="M385" s="150"/>
      <c r="N385" s="119"/>
      <c r="V385" s="151"/>
    </row>
    <row r="386" spans="1:22" ht="21.6" thickTop="1" thickBot="1" x14ac:dyDescent="0.3">
      <c r="A386" s="834">
        <f t="shared" ref="A386" si="89">A382+1</f>
        <v>93</v>
      </c>
      <c r="B386" s="137" t="s">
        <v>22</v>
      </c>
      <c r="C386" s="137" t="s">
        <v>23</v>
      </c>
      <c r="D386" s="137" t="s">
        <v>5593</v>
      </c>
      <c r="E386" s="837" t="s">
        <v>5594</v>
      </c>
      <c r="F386" s="837"/>
      <c r="G386" s="837" t="s">
        <v>17</v>
      </c>
      <c r="H386" s="771"/>
      <c r="I386" s="43"/>
      <c r="J386" s="138" t="s">
        <v>5608</v>
      </c>
      <c r="K386" s="139"/>
      <c r="L386" s="139"/>
      <c r="M386" s="140"/>
      <c r="N386" s="119"/>
      <c r="V386" s="151"/>
    </row>
    <row r="387" spans="1:22" ht="13.8" thickBot="1" x14ac:dyDescent="0.3">
      <c r="A387" s="750"/>
      <c r="B387" s="142"/>
      <c r="C387" s="142"/>
      <c r="D387" s="143"/>
      <c r="E387" s="142"/>
      <c r="F387" s="142"/>
      <c r="G387" s="726"/>
      <c r="H387" s="838"/>
      <c r="I387" s="839"/>
      <c r="J387" s="78" t="s">
        <v>5608</v>
      </c>
      <c r="K387" s="78"/>
      <c r="L387" s="78"/>
      <c r="M387" s="145"/>
      <c r="N387" s="119"/>
      <c r="V387" s="151">
        <f>G387</f>
        <v>0</v>
      </c>
    </row>
    <row r="388" spans="1:22" ht="21" thickBot="1" x14ac:dyDescent="0.3">
      <c r="A388" s="750"/>
      <c r="B388" s="147" t="s">
        <v>34</v>
      </c>
      <c r="C388" s="147" t="s">
        <v>35</v>
      </c>
      <c r="D388" s="147" t="s">
        <v>5600</v>
      </c>
      <c r="E388" s="840" t="s">
        <v>5601</v>
      </c>
      <c r="F388" s="840"/>
      <c r="G388" s="730"/>
      <c r="H388" s="731"/>
      <c r="I388" s="732"/>
      <c r="J388" s="149" t="s">
        <v>5630</v>
      </c>
      <c r="K388" s="82"/>
      <c r="L388" s="82"/>
      <c r="M388" s="150"/>
      <c r="N388" s="119"/>
      <c r="V388" s="151"/>
    </row>
    <row r="389" spans="1:22" ht="13.8" thickBot="1" x14ac:dyDescent="0.3">
      <c r="A389" s="842"/>
      <c r="B389" s="152"/>
      <c r="C389" s="152"/>
      <c r="D389" s="153"/>
      <c r="E389" s="154" t="s">
        <v>5605</v>
      </c>
      <c r="F389" s="155"/>
      <c r="G389" s="712"/>
      <c r="H389" s="713"/>
      <c r="I389" s="714"/>
      <c r="J389" s="149" t="s">
        <v>5631</v>
      </c>
      <c r="K389" s="82"/>
      <c r="L389" s="82"/>
      <c r="M389" s="150"/>
      <c r="N389" s="119"/>
      <c r="V389" s="151"/>
    </row>
    <row r="390" spans="1:22" ht="21.6" thickTop="1" thickBot="1" x14ac:dyDescent="0.3">
      <c r="A390" s="834">
        <f t="shared" ref="A390" si="90">A386+1</f>
        <v>94</v>
      </c>
      <c r="B390" s="137" t="s">
        <v>22</v>
      </c>
      <c r="C390" s="137" t="s">
        <v>23</v>
      </c>
      <c r="D390" s="137" t="s">
        <v>5593</v>
      </c>
      <c r="E390" s="837" t="s">
        <v>5594</v>
      </c>
      <c r="F390" s="837"/>
      <c r="G390" s="837" t="s">
        <v>17</v>
      </c>
      <c r="H390" s="771"/>
      <c r="I390" s="43"/>
      <c r="J390" s="138" t="s">
        <v>5608</v>
      </c>
      <c r="K390" s="139"/>
      <c r="L390" s="139"/>
      <c r="M390" s="140"/>
      <c r="N390" s="119"/>
      <c r="V390" s="151"/>
    </row>
    <row r="391" spans="1:22" ht="13.8" thickBot="1" x14ac:dyDescent="0.3">
      <c r="A391" s="750"/>
      <c r="B391" s="142"/>
      <c r="C391" s="142"/>
      <c r="D391" s="143"/>
      <c r="E391" s="142"/>
      <c r="F391" s="142"/>
      <c r="G391" s="726"/>
      <c r="H391" s="838"/>
      <c r="I391" s="839"/>
      <c r="J391" s="78" t="s">
        <v>5608</v>
      </c>
      <c r="K391" s="78"/>
      <c r="L391" s="78"/>
      <c r="M391" s="145"/>
      <c r="N391" s="119"/>
      <c r="V391" s="151">
        <f>G391</f>
        <v>0</v>
      </c>
    </row>
    <row r="392" spans="1:22" ht="21" thickBot="1" x14ac:dyDescent="0.3">
      <c r="A392" s="750"/>
      <c r="B392" s="147" t="s">
        <v>34</v>
      </c>
      <c r="C392" s="147" t="s">
        <v>35</v>
      </c>
      <c r="D392" s="147" t="s">
        <v>5600</v>
      </c>
      <c r="E392" s="840" t="s">
        <v>5601</v>
      </c>
      <c r="F392" s="840"/>
      <c r="G392" s="730"/>
      <c r="H392" s="731"/>
      <c r="I392" s="732"/>
      <c r="J392" s="149" t="s">
        <v>5630</v>
      </c>
      <c r="K392" s="82"/>
      <c r="L392" s="82"/>
      <c r="M392" s="150"/>
      <c r="N392" s="119"/>
      <c r="V392" s="151"/>
    </row>
    <row r="393" spans="1:22" ht="13.8" thickBot="1" x14ac:dyDescent="0.3">
      <c r="A393" s="842"/>
      <c r="B393" s="152"/>
      <c r="C393" s="152"/>
      <c r="D393" s="153"/>
      <c r="E393" s="154" t="s">
        <v>5605</v>
      </c>
      <c r="F393" s="155"/>
      <c r="G393" s="712"/>
      <c r="H393" s="713"/>
      <c r="I393" s="714"/>
      <c r="J393" s="149" t="s">
        <v>5631</v>
      </c>
      <c r="K393" s="82"/>
      <c r="L393" s="82"/>
      <c r="M393" s="150"/>
      <c r="N393" s="119"/>
      <c r="V393" s="151"/>
    </row>
    <row r="394" spans="1:22" ht="21.6" thickTop="1" thickBot="1" x14ac:dyDescent="0.3">
      <c r="A394" s="834">
        <f t="shared" ref="A394" si="91">A390+1</f>
        <v>95</v>
      </c>
      <c r="B394" s="137" t="s">
        <v>22</v>
      </c>
      <c r="C394" s="137" t="s">
        <v>23</v>
      </c>
      <c r="D394" s="137" t="s">
        <v>5593</v>
      </c>
      <c r="E394" s="837" t="s">
        <v>5594</v>
      </c>
      <c r="F394" s="837"/>
      <c r="G394" s="837" t="s">
        <v>17</v>
      </c>
      <c r="H394" s="771"/>
      <c r="I394" s="43"/>
      <c r="J394" s="138" t="s">
        <v>5608</v>
      </c>
      <c r="K394" s="139"/>
      <c r="L394" s="139"/>
      <c r="M394" s="140"/>
      <c r="N394" s="119"/>
      <c r="V394" s="151"/>
    </row>
    <row r="395" spans="1:22" ht="13.8" thickBot="1" x14ac:dyDescent="0.3">
      <c r="A395" s="750"/>
      <c r="B395" s="142"/>
      <c r="C395" s="142"/>
      <c r="D395" s="143"/>
      <c r="E395" s="142"/>
      <c r="F395" s="142"/>
      <c r="G395" s="726"/>
      <c r="H395" s="838"/>
      <c r="I395" s="839"/>
      <c r="J395" s="78" t="s">
        <v>5608</v>
      </c>
      <c r="K395" s="78"/>
      <c r="L395" s="78"/>
      <c r="M395" s="145"/>
      <c r="N395" s="119"/>
      <c r="V395" s="151">
        <f>G395</f>
        <v>0</v>
      </c>
    </row>
    <row r="396" spans="1:22" ht="21" thickBot="1" x14ac:dyDescent="0.3">
      <c r="A396" s="750"/>
      <c r="B396" s="147" t="s">
        <v>34</v>
      </c>
      <c r="C396" s="147" t="s">
        <v>35</v>
      </c>
      <c r="D396" s="147" t="s">
        <v>5600</v>
      </c>
      <c r="E396" s="840" t="s">
        <v>5601</v>
      </c>
      <c r="F396" s="840"/>
      <c r="G396" s="730"/>
      <c r="H396" s="731"/>
      <c r="I396" s="732"/>
      <c r="J396" s="149" t="s">
        <v>5630</v>
      </c>
      <c r="K396" s="82"/>
      <c r="L396" s="82"/>
      <c r="M396" s="150"/>
      <c r="N396" s="119"/>
      <c r="V396" s="151"/>
    </row>
    <row r="397" spans="1:22" ht="13.8" thickBot="1" x14ac:dyDescent="0.3">
      <c r="A397" s="842"/>
      <c r="B397" s="152"/>
      <c r="C397" s="152"/>
      <c r="D397" s="153"/>
      <c r="E397" s="154" t="s">
        <v>5605</v>
      </c>
      <c r="F397" s="155"/>
      <c r="G397" s="712"/>
      <c r="H397" s="713"/>
      <c r="I397" s="714"/>
      <c r="J397" s="149" t="s">
        <v>5631</v>
      </c>
      <c r="K397" s="82"/>
      <c r="L397" s="82"/>
      <c r="M397" s="150"/>
      <c r="N397" s="119"/>
      <c r="V397" s="151"/>
    </row>
    <row r="398" spans="1:22" ht="21.6" thickTop="1" thickBot="1" x14ac:dyDescent="0.3">
      <c r="A398" s="834">
        <f t="shared" ref="A398" si="92">A394+1</f>
        <v>96</v>
      </c>
      <c r="B398" s="137" t="s">
        <v>22</v>
      </c>
      <c r="C398" s="137" t="s">
        <v>23</v>
      </c>
      <c r="D398" s="137" t="s">
        <v>5593</v>
      </c>
      <c r="E398" s="837" t="s">
        <v>5594</v>
      </c>
      <c r="F398" s="837"/>
      <c r="G398" s="837" t="s">
        <v>17</v>
      </c>
      <c r="H398" s="771"/>
      <c r="I398" s="43"/>
      <c r="J398" s="138" t="s">
        <v>5608</v>
      </c>
      <c r="K398" s="139"/>
      <c r="L398" s="139"/>
      <c r="M398" s="140"/>
      <c r="N398" s="119"/>
      <c r="V398" s="151"/>
    </row>
    <row r="399" spans="1:22" ht="13.8" thickBot="1" x14ac:dyDescent="0.3">
      <c r="A399" s="750"/>
      <c r="B399" s="142"/>
      <c r="C399" s="142"/>
      <c r="D399" s="143"/>
      <c r="E399" s="142"/>
      <c r="F399" s="142"/>
      <c r="G399" s="726"/>
      <c r="H399" s="838"/>
      <c r="I399" s="839"/>
      <c r="J399" s="78" t="s">
        <v>5608</v>
      </c>
      <c r="K399" s="78"/>
      <c r="L399" s="78"/>
      <c r="M399" s="145"/>
      <c r="N399" s="119"/>
      <c r="V399" s="151">
        <f>G399</f>
        <v>0</v>
      </c>
    </row>
    <row r="400" spans="1:22" ht="21" thickBot="1" x14ac:dyDescent="0.3">
      <c r="A400" s="750"/>
      <c r="B400" s="147" t="s">
        <v>34</v>
      </c>
      <c r="C400" s="147" t="s">
        <v>35</v>
      </c>
      <c r="D400" s="147" t="s">
        <v>5600</v>
      </c>
      <c r="E400" s="840" t="s">
        <v>5601</v>
      </c>
      <c r="F400" s="840"/>
      <c r="G400" s="730"/>
      <c r="H400" s="731"/>
      <c r="I400" s="732"/>
      <c r="J400" s="149" t="s">
        <v>5630</v>
      </c>
      <c r="K400" s="82"/>
      <c r="L400" s="82"/>
      <c r="M400" s="150"/>
      <c r="N400" s="119"/>
      <c r="V400" s="151"/>
    </row>
    <row r="401" spans="1:22" ht="13.8" thickBot="1" x14ac:dyDescent="0.3">
      <c r="A401" s="842"/>
      <c r="B401" s="152"/>
      <c r="C401" s="152"/>
      <c r="D401" s="153"/>
      <c r="E401" s="154" t="s">
        <v>5605</v>
      </c>
      <c r="F401" s="155"/>
      <c r="G401" s="712"/>
      <c r="H401" s="713"/>
      <c r="I401" s="714"/>
      <c r="J401" s="149" t="s">
        <v>5631</v>
      </c>
      <c r="K401" s="82"/>
      <c r="L401" s="82"/>
      <c r="M401" s="150"/>
      <c r="N401" s="119"/>
      <c r="V401" s="151"/>
    </row>
    <row r="402" spans="1:22" ht="21.6" thickTop="1" thickBot="1" x14ac:dyDescent="0.3">
      <c r="A402" s="834">
        <f t="shared" ref="A402" si="93">A398+1</f>
        <v>97</v>
      </c>
      <c r="B402" s="137" t="s">
        <v>22</v>
      </c>
      <c r="C402" s="137" t="s">
        <v>23</v>
      </c>
      <c r="D402" s="137" t="s">
        <v>5593</v>
      </c>
      <c r="E402" s="837" t="s">
        <v>5594</v>
      </c>
      <c r="F402" s="837"/>
      <c r="G402" s="837" t="s">
        <v>17</v>
      </c>
      <c r="H402" s="771"/>
      <c r="I402" s="43"/>
      <c r="J402" s="138" t="s">
        <v>5608</v>
      </c>
      <c r="K402" s="139"/>
      <c r="L402" s="139"/>
      <c r="M402" s="140"/>
      <c r="N402" s="119"/>
      <c r="V402" s="151"/>
    </row>
    <row r="403" spans="1:22" ht="13.8" thickBot="1" x14ac:dyDescent="0.3">
      <c r="A403" s="750"/>
      <c r="B403" s="142"/>
      <c r="C403" s="142"/>
      <c r="D403" s="143"/>
      <c r="E403" s="142"/>
      <c r="F403" s="142"/>
      <c r="G403" s="726"/>
      <c r="H403" s="838"/>
      <c r="I403" s="839"/>
      <c r="J403" s="78" t="s">
        <v>5608</v>
      </c>
      <c r="K403" s="78"/>
      <c r="L403" s="78"/>
      <c r="M403" s="145"/>
      <c r="N403" s="119"/>
      <c r="V403" s="151">
        <f>G403</f>
        <v>0</v>
      </c>
    </row>
    <row r="404" spans="1:22" ht="21" thickBot="1" x14ac:dyDescent="0.3">
      <c r="A404" s="750"/>
      <c r="B404" s="147" t="s">
        <v>34</v>
      </c>
      <c r="C404" s="147" t="s">
        <v>35</v>
      </c>
      <c r="D404" s="147" t="s">
        <v>5600</v>
      </c>
      <c r="E404" s="840" t="s">
        <v>5601</v>
      </c>
      <c r="F404" s="840"/>
      <c r="G404" s="730"/>
      <c r="H404" s="731"/>
      <c r="I404" s="732"/>
      <c r="J404" s="149" t="s">
        <v>5630</v>
      </c>
      <c r="K404" s="82"/>
      <c r="L404" s="82"/>
      <c r="M404" s="150"/>
      <c r="N404" s="119"/>
      <c r="V404" s="151"/>
    </row>
    <row r="405" spans="1:22" ht="13.8" thickBot="1" x14ac:dyDescent="0.3">
      <c r="A405" s="842"/>
      <c r="B405" s="152"/>
      <c r="C405" s="152"/>
      <c r="D405" s="153"/>
      <c r="E405" s="154" t="s">
        <v>5605</v>
      </c>
      <c r="F405" s="155"/>
      <c r="G405" s="712"/>
      <c r="H405" s="713"/>
      <c r="I405" s="714"/>
      <c r="J405" s="149" t="s">
        <v>5631</v>
      </c>
      <c r="K405" s="82"/>
      <c r="L405" s="82"/>
      <c r="M405" s="150"/>
      <c r="N405" s="119"/>
      <c r="V405" s="151"/>
    </row>
    <row r="406" spans="1:22" ht="21.6" thickTop="1" thickBot="1" x14ac:dyDescent="0.3">
      <c r="A406" s="834">
        <f t="shared" ref="A406" si="94">A402+1</f>
        <v>98</v>
      </c>
      <c r="B406" s="137" t="s">
        <v>22</v>
      </c>
      <c r="C406" s="137" t="s">
        <v>23</v>
      </c>
      <c r="D406" s="137" t="s">
        <v>5593</v>
      </c>
      <c r="E406" s="837" t="s">
        <v>5594</v>
      </c>
      <c r="F406" s="837"/>
      <c r="G406" s="837" t="s">
        <v>17</v>
      </c>
      <c r="H406" s="771"/>
      <c r="I406" s="43"/>
      <c r="J406" s="138" t="s">
        <v>5608</v>
      </c>
      <c r="K406" s="139"/>
      <c r="L406" s="139"/>
      <c r="M406" s="140"/>
      <c r="N406" s="119"/>
      <c r="V406" s="151"/>
    </row>
    <row r="407" spans="1:22" ht="13.8" thickBot="1" x14ac:dyDescent="0.3">
      <c r="A407" s="750"/>
      <c r="B407" s="142"/>
      <c r="C407" s="142"/>
      <c r="D407" s="143"/>
      <c r="E407" s="142"/>
      <c r="F407" s="142"/>
      <c r="G407" s="726"/>
      <c r="H407" s="838"/>
      <c r="I407" s="839"/>
      <c r="J407" s="78" t="s">
        <v>5608</v>
      </c>
      <c r="K407" s="78"/>
      <c r="L407" s="78"/>
      <c r="M407" s="145"/>
      <c r="N407" s="119"/>
      <c r="V407" s="151">
        <f>G407</f>
        <v>0</v>
      </c>
    </row>
    <row r="408" spans="1:22" ht="21" thickBot="1" x14ac:dyDescent="0.3">
      <c r="A408" s="750"/>
      <c r="B408" s="147" t="s">
        <v>34</v>
      </c>
      <c r="C408" s="147" t="s">
        <v>35</v>
      </c>
      <c r="D408" s="147" t="s">
        <v>5600</v>
      </c>
      <c r="E408" s="840" t="s">
        <v>5601</v>
      </c>
      <c r="F408" s="840"/>
      <c r="G408" s="730"/>
      <c r="H408" s="731"/>
      <c r="I408" s="732"/>
      <c r="J408" s="149" t="s">
        <v>5630</v>
      </c>
      <c r="K408" s="82"/>
      <c r="L408" s="82"/>
      <c r="M408" s="150"/>
      <c r="N408" s="119"/>
      <c r="V408" s="151"/>
    </row>
    <row r="409" spans="1:22" ht="13.8" thickBot="1" x14ac:dyDescent="0.3">
      <c r="A409" s="842"/>
      <c r="B409" s="152"/>
      <c r="C409" s="152"/>
      <c r="D409" s="153"/>
      <c r="E409" s="154" t="s">
        <v>5605</v>
      </c>
      <c r="F409" s="155"/>
      <c r="G409" s="712"/>
      <c r="H409" s="713"/>
      <c r="I409" s="714"/>
      <c r="J409" s="149" t="s">
        <v>5631</v>
      </c>
      <c r="K409" s="82"/>
      <c r="L409" s="82"/>
      <c r="M409" s="150"/>
      <c r="N409" s="119"/>
      <c r="V409" s="151"/>
    </row>
    <row r="410" spans="1:22" ht="21.6" thickTop="1" thickBot="1" x14ac:dyDescent="0.3">
      <c r="A410" s="834">
        <f t="shared" ref="A410" si="95">A406+1</f>
        <v>99</v>
      </c>
      <c r="B410" s="137" t="s">
        <v>22</v>
      </c>
      <c r="C410" s="137" t="s">
        <v>23</v>
      </c>
      <c r="D410" s="137" t="s">
        <v>5593</v>
      </c>
      <c r="E410" s="837" t="s">
        <v>5594</v>
      </c>
      <c r="F410" s="837"/>
      <c r="G410" s="837" t="s">
        <v>17</v>
      </c>
      <c r="H410" s="771"/>
      <c r="I410" s="43"/>
      <c r="J410" s="138" t="s">
        <v>5608</v>
      </c>
      <c r="K410" s="139"/>
      <c r="L410" s="139"/>
      <c r="M410" s="140"/>
      <c r="N410" s="119"/>
      <c r="V410" s="151"/>
    </row>
    <row r="411" spans="1:22" ht="13.8" thickBot="1" x14ac:dyDescent="0.3">
      <c r="A411" s="750"/>
      <c r="B411" s="142"/>
      <c r="C411" s="142"/>
      <c r="D411" s="143"/>
      <c r="E411" s="142"/>
      <c r="F411" s="142"/>
      <c r="G411" s="726"/>
      <c r="H411" s="838"/>
      <c r="I411" s="839"/>
      <c r="J411" s="78" t="s">
        <v>5608</v>
      </c>
      <c r="K411" s="78"/>
      <c r="L411" s="78"/>
      <c r="M411" s="145"/>
      <c r="N411" s="119"/>
      <c r="V411" s="151">
        <f>G411</f>
        <v>0</v>
      </c>
    </row>
    <row r="412" spans="1:22" ht="21" thickBot="1" x14ac:dyDescent="0.3">
      <c r="A412" s="750"/>
      <c r="B412" s="147" t="s">
        <v>34</v>
      </c>
      <c r="C412" s="147" t="s">
        <v>35</v>
      </c>
      <c r="D412" s="147" t="s">
        <v>5600</v>
      </c>
      <c r="E412" s="840" t="s">
        <v>5601</v>
      </c>
      <c r="F412" s="840"/>
      <c r="G412" s="730"/>
      <c r="H412" s="731"/>
      <c r="I412" s="732"/>
      <c r="J412" s="149" t="s">
        <v>5630</v>
      </c>
      <c r="K412" s="82"/>
      <c r="L412" s="82"/>
      <c r="M412" s="150"/>
      <c r="N412" s="119"/>
      <c r="V412" s="151"/>
    </row>
    <row r="413" spans="1:22" ht="13.8" thickBot="1" x14ac:dyDescent="0.3">
      <c r="A413" s="842"/>
      <c r="B413" s="152"/>
      <c r="C413" s="152"/>
      <c r="D413" s="153"/>
      <c r="E413" s="154" t="s">
        <v>5605</v>
      </c>
      <c r="F413" s="155"/>
      <c r="G413" s="712"/>
      <c r="H413" s="713"/>
      <c r="I413" s="714"/>
      <c r="J413" s="149" t="s">
        <v>5631</v>
      </c>
      <c r="K413" s="82"/>
      <c r="L413" s="82"/>
      <c r="M413" s="150"/>
      <c r="N413" s="119"/>
      <c r="V413" s="151"/>
    </row>
    <row r="414" spans="1:22" ht="21.6" thickTop="1" thickBot="1" x14ac:dyDescent="0.3">
      <c r="A414" s="834">
        <f t="shared" ref="A414" si="96">A410+1</f>
        <v>100</v>
      </c>
      <c r="B414" s="137" t="s">
        <v>22</v>
      </c>
      <c r="C414" s="137" t="s">
        <v>23</v>
      </c>
      <c r="D414" s="137" t="s">
        <v>5593</v>
      </c>
      <c r="E414" s="837" t="s">
        <v>5594</v>
      </c>
      <c r="F414" s="837"/>
      <c r="G414" s="837" t="s">
        <v>17</v>
      </c>
      <c r="H414" s="771"/>
      <c r="I414" s="43"/>
      <c r="J414" s="138" t="s">
        <v>5608</v>
      </c>
      <c r="K414" s="139"/>
      <c r="L414" s="139"/>
      <c r="M414" s="140"/>
      <c r="N414" s="119"/>
      <c r="V414" s="151"/>
    </row>
    <row r="415" spans="1:22" ht="13.8" thickBot="1" x14ac:dyDescent="0.3">
      <c r="A415" s="750"/>
      <c r="B415" s="142"/>
      <c r="C415" s="142"/>
      <c r="D415" s="143"/>
      <c r="E415" s="142"/>
      <c r="F415" s="142"/>
      <c r="G415" s="726"/>
      <c r="H415" s="838"/>
      <c r="I415" s="839"/>
      <c r="J415" s="78" t="s">
        <v>5608</v>
      </c>
      <c r="K415" s="78"/>
      <c r="L415" s="78"/>
      <c r="M415" s="145"/>
      <c r="N415" s="119"/>
      <c r="V415" s="151">
        <f>G415</f>
        <v>0</v>
      </c>
    </row>
    <row r="416" spans="1:22" ht="21" thickBot="1" x14ac:dyDescent="0.3">
      <c r="A416" s="750"/>
      <c r="B416" s="147" t="s">
        <v>34</v>
      </c>
      <c r="C416" s="147" t="s">
        <v>35</v>
      </c>
      <c r="D416" s="147" t="s">
        <v>5600</v>
      </c>
      <c r="E416" s="840" t="s">
        <v>5601</v>
      </c>
      <c r="F416" s="840"/>
      <c r="G416" s="730"/>
      <c r="H416" s="731"/>
      <c r="I416" s="732"/>
      <c r="J416" s="149" t="s">
        <v>5630</v>
      </c>
      <c r="K416" s="82"/>
      <c r="L416" s="82"/>
      <c r="M416" s="150"/>
      <c r="N416" s="119"/>
    </row>
    <row r="417" spans="1:14" ht="13.8" thickBot="1" x14ac:dyDescent="0.3">
      <c r="A417" s="842"/>
      <c r="B417" s="153"/>
      <c r="C417" s="153"/>
      <c r="D417" s="153"/>
      <c r="E417" s="159" t="s">
        <v>5605</v>
      </c>
      <c r="F417" s="160"/>
      <c r="G417" s="712"/>
      <c r="H417" s="713"/>
      <c r="I417" s="714"/>
      <c r="J417" s="161" t="s">
        <v>5631</v>
      </c>
      <c r="K417" s="162"/>
      <c r="L417" s="162"/>
      <c r="M417" s="163"/>
      <c r="N417" s="119"/>
    </row>
    <row r="418" spans="1:14" ht="13.8" thickTop="1" x14ac:dyDescent="0.25"/>
  </sheetData>
  <mergeCells count="732">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22:A25"/>
    <mergeCell ref="E22:F22"/>
    <mergeCell ref="G22:H22"/>
    <mergeCell ref="G23:I23"/>
    <mergeCell ref="E24:F24"/>
    <mergeCell ref="G24:I24"/>
    <mergeCell ref="G25:I25"/>
    <mergeCell ref="A18:A21"/>
    <mergeCell ref="E18:F18"/>
    <mergeCell ref="G18:I18"/>
    <mergeCell ref="G19:I19"/>
    <mergeCell ref="E20:F20"/>
    <mergeCell ref="G20:I21"/>
    <mergeCell ref="A14:A17"/>
    <mergeCell ref="E14:F14"/>
    <mergeCell ref="G14:H14"/>
    <mergeCell ref="G15:I15"/>
    <mergeCell ref="E16:F16"/>
    <mergeCell ref="G16:I16"/>
    <mergeCell ref="G17:I17"/>
    <mergeCell ref="B12:B13"/>
    <mergeCell ref="C12:C13"/>
    <mergeCell ref="D12:D13"/>
    <mergeCell ref="E12:F13"/>
    <mergeCell ref="G12:I13"/>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s>
  <dataValidations count="51">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 allowBlank="1" showInputMessage="1" showErrorMessage="1" promptTitle="Benefit#1 Description Example" prompt="Benefit Description for Entry #1 is listed here." sqref="J15"/>
    <dataValidation allowBlank="1" showInputMessage="1" showErrorMessage="1" promptTitle="Benefit #1--Payment by Check" prompt="If payment type for benefit #1 was by check, this box would contain an x." sqref="K15"/>
    <dataValidation allowBlank="1" showInputMessage="1" showErrorMessage="1" promptTitle="Benefit #1-- Payment in-kind" prompt="Since the payment type for benefit #1 was in-kind, this box contains an x." sqref="L15"/>
    <dataValidation allowBlank="1" showInputMessage="1" showErrorMessage="1" promptTitle="Benefit #1 Total Amount Example" prompt="The total amount of Benefit #1 is entered here." sqref="M15"/>
    <dataValidation allowBlank="1" showInputMessage="1" showErrorMessage="1" promptTitle="Benefit #2 Description Example" prompt="Benefit #2 description is listed here" sqref="J16"/>
    <dataValidation allowBlank="1" showInputMessage="1" showErrorMessage="1" promptTitle="Benefit #3 Description Example" prompt="Benefit #3 description is listed here" sqref="J17"/>
    <dataValidation allowBlank="1" showInputMessage="1" showErrorMessage="1" promptTitle="Benefit #2-- Payment by Check" prompt="Since benefit #2 was paid by check, this box contains an x." sqref="K16"/>
    <dataValidation allowBlank="1" showInputMessage="1" showErrorMessage="1" promptTitle="Benefit #3-- Payment by Check" prompt="If payment type for benefit #3 was by check, this box would contain an x." sqref="K17"/>
    <dataValidation allowBlank="1" showInputMessage="1" showErrorMessage="1" promptTitle="Benefit #3-- Payment in-kind" prompt="Since the payment type for benefit #3 was in-kind, this box contains an x." sqref="L17"/>
    <dataValidation allowBlank="1" showInputMessage="1" showErrorMessage="1" promptTitle="Payment #2-- Payment in-kind" prompt="If payment type for benefit #2 was in-kind, this box would contain an x." sqref="L16"/>
    <dataValidation allowBlank="1" showInputMessage="1" showErrorMessage="1" promptTitle="Benefit #2 Total Amount Example" prompt="The total amount of Benefit #2 is entered here." sqref="M16"/>
    <dataValidation allowBlank="1" showInputMessage="1" showErrorMessage="1" promptTitle="Benefit #3 Total Amount Example" prompt="The total amount of Benefit #3 is entered here." sqref="M17"/>
    <dataValidation type="whole" allowBlank="1" showInputMessage="1" showErrorMessage="1" promptTitle="Year" prompt="Enter the current year here.  It will populate the correct year in the rest of the form." sqref="M7">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allowBlank="1" showInputMessage="1" showErrorMessage="1" promptTitle="Traveler Name Example" prompt="Traveler Name Listed Here" sqref="B15"/>
    <dataValidation allowBlank="1" showInputMessage="1" showErrorMessage="1" promptTitle="Event Description Example" prompt="Event Description listed here._x000a_" sqref="C15"/>
    <dataValidation allowBlank="1" showInputMessage="1" showErrorMessage="1" promptTitle="Location Example" prompt="Location listed here." sqref="F15"/>
    <dataValidation allowBlank="1" showInputMessage="1" showErrorMessage="1" promptTitle="Traveler Title Example" prompt="Traveler Title is listed here." sqref="B17"/>
    <dataValidation allowBlank="1" showInputMessage="1" showErrorMessage="1" promptTitle="Travel Date(s) Example" prompt="Travel Date is listed here." sqref="F17"/>
    <dataValidation allowBlank="1" showInputMessage="1" showErrorMessage="1" promptTitle="Page Number" prompt="Enter page number referentially to the other pages in this workbook." sqref="K7"/>
    <dataValidation allowBlank="1" showInputMessage="1" showErrorMessage="1" promptTitle="Of Pages" prompt="Enter total number of pages in workbook." sqref="L7"/>
    <dataValidation allowBlank="1" showInputMessage="1" showErrorMessage="1" promptTitle="Reporting Agency Name" prompt="Delete contents of this cell and enter reporting agency name." sqref="B9:F9"/>
    <dataValidation allowBlank="1" showInputMessage="1" showErrorMessage="1" promptTitle="Sub-Agency Name" prompt="Delete contents and enter sub-agency name.  If there is no sub-agency, then delete this cell." sqref="B10:F10"/>
    <dataValidation allowBlank="1" showInputMessage="1" showErrorMessage="1" promptTitle="Agency Contact Name" prompt="Delete contents of this cell and enter agency contact's name" sqref="C11"/>
    <dataValidation allowBlank="1" showInputMessage="1" showErrorMessage="1" promptTitle="Agency Contact Email" prompt="Delete contents of this cell and replace with agency contact's email address." sqref="D11:F11"/>
    <dataValidation allowBlank="1" showInputMessage="1" showErrorMessage="1" promptTitle="Traveler Name " prompt="List traveler's first and last name here." sqref="B19"/>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Indicate Reporting Period" prompt="Mark an X in this box if you are reporting for the period October 1st-March 31st." sqref="G9:G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Negative Report" prompt="Mark an X in this box if you are submitting a negative report for this reporting period." sqref="K9:K11"/>
  </dataValidations>
  <hyperlinks>
    <hyperlink ref="D11" r:id="rId1" display="el.phillips@hhs.gov"/>
  </hyperlinks>
  <pageMargins left="0.7" right="0.7" top="0" bottom="0.25" header="0.3" footer="0.3"/>
  <pageSetup fitToHeight="0" orientation="landscape" blackAndWhite="1" horizontalDpi="1200" verticalDpi="1200"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7"/>
  <sheetViews>
    <sheetView workbookViewId="0">
      <selection activeCell="P17" sqref="P17"/>
    </sheetView>
  </sheetViews>
  <sheetFormatPr defaultRowHeight="14.4" x14ac:dyDescent="0.3"/>
  <cols>
    <col min="1" max="1" width="8.88671875" style="517"/>
    <col min="2" max="2" width="10.6640625" style="517" customWidth="1"/>
    <col min="3" max="3" width="11.6640625" style="517" customWidth="1"/>
    <col min="4" max="4" width="12.33203125" style="517" customWidth="1"/>
    <col min="5" max="5" width="9.88671875" style="517" customWidth="1"/>
    <col min="6" max="6" width="14.5546875" style="517" customWidth="1"/>
    <col min="7" max="16384" width="8.88671875" style="517"/>
  </cols>
  <sheetData>
    <row r="1" spans="1:13" ht="17.399999999999999" x14ac:dyDescent="0.3">
      <c r="A1" s="980" t="s">
        <v>7</v>
      </c>
      <c r="B1" s="981"/>
      <c r="C1" s="981"/>
      <c r="D1" s="981"/>
      <c r="E1" s="981"/>
      <c r="F1" s="982"/>
      <c r="G1" s="983" t="s">
        <v>5618</v>
      </c>
      <c r="H1" s="984" t="s">
        <v>32</v>
      </c>
      <c r="I1" s="985" t="s">
        <v>5619</v>
      </c>
      <c r="J1" s="986"/>
      <c r="K1" s="971" t="s">
        <v>5620</v>
      </c>
      <c r="L1" s="972"/>
      <c r="M1" s="973"/>
    </row>
    <row r="2" spans="1:13" ht="15.6" x14ac:dyDescent="0.3">
      <c r="A2" s="976" t="s">
        <v>8088</v>
      </c>
      <c r="B2" s="977"/>
      <c r="C2" s="977"/>
      <c r="D2" s="977"/>
      <c r="E2" s="978"/>
      <c r="F2" s="817"/>
      <c r="G2" s="649"/>
      <c r="H2" s="820"/>
      <c r="I2" s="655"/>
      <c r="J2" s="658"/>
      <c r="K2" s="662"/>
      <c r="L2" s="661"/>
      <c r="M2" s="974"/>
    </row>
    <row r="3" spans="1:13" ht="27.6" thickBot="1" x14ac:dyDescent="0.35">
      <c r="A3" s="518" t="s">
        <v>11</v>
      </c>
      <c r="B3" s="519" t="s">
        <v>5621</v>
      </c>
      <c r="C3" s="945" t="s">
        <v>5622</v>
      </c>
      <c r="D3" s="793"/>
      <c r="E3" s="794"/>
      <c r="F3" s="818"/>
      <c r="G3" s="650"/>
      <c r="H3" s="821"/>
      <c r="I3" s="656"/>
      <c r="J3" s="659"/>
      <c r="K3" s="663"/>
      <c r="L3" s="664"/>
      <c r="M3" s="975"/>
    </row>
    <row r="4" spans="1:13" ht="15" thickTop="1" x14ac:dyDescent="0.3">
      <c r="A4" s="979" t="s">
        <v>8089</v>
      </c>
      <c r="B4" s="781" t="s">
        <v>5588</v>
      </c>
      <c r="C4" s="698" t="s">
        <v>14</v>
      </c>
      <c r="D4" s="696" t="s">
        <v>5589</v>
      </c>
      <c r="E4" s="717" t="s">
        <v>5590</v>
      </c>
      <c r="F4" s="718"/>
      <c r="G4" s="783" t="s">
        <v>17</v>
      </c>
      <c r="H4" s="784"/>
      <c r="I4" s="785"/>
      <c r="J4" s="698" t="s">
        <v>18</v>
      </c>
      <c r="K4" s="692" t="s">
        <v>19</v>
      </c>
      <c r="L4" s="694" t="s">
        <v>5591</v>
      </c>
      <c r="M4" s="692" t="s">
        <v>21</v>
      </c>
    </row>
    <row r="5" spans="1:13" ht="15" thickBot="1" x14ac:dyDescent="0.35">
      <c r="A5" s="979"/>
      <c r="B5" s="782"/>
      <c r="C5" s="715"/>
      <c r="D5" s="716"/>
      <c r="E5" s="719"/>
      <c r="F5" s="720"/>
      <c r="G5" s="786"/>
      <c r="H5" s="787"/>
      <c r="I5" s="788"/>
      <c r="J5" s="715"/>
      <c r="K5" s="964"/>
      <c r="L5" s="965"/>
      <c r="M5" s="964"/>
    </row>
    <row r="6" spans="1:13" ht="31.8" thickTop="1" thickBot="1" x14ac:dyDescent="0.35">
      <c r="A6" s="966" t="s">
        <v>5592</v>
      </c>
      <c r="B6" s="486" t="s">
        <v>22</v>
      </c>
      <c r="C6" s="486" t="s">
        <v>23</v>
      </c>
      <c r="D6" s="486" t="s">
        <v>5593</v>
      </c>
      <c r="E6" s="946" t="s">
        <v>5594</v>
      </c>
      <c r="F6" s="946"/>
      <c r="G6" s="837" t="s">
        <v>17</v>
      </c>
      <c r="H6" s="771"/>
      <c r="I6" s="478"/>
      <c r="J6" s="520"/>
      <c r="K6" s="520"/>
      <c r="L6" s="520"/>
      <c r="M6" s="521"/>
    </row>
    <row r="7" spans="1:13" ht="15" thickBot="1" x14ac:dyDescent="0.35">
      <c r="A7" s="967"/>
      <c r="E7" s="522"/>
      <c r="K7" s="523"/>
      <c r="L7" s="524"/>
      <c r="M7" s="525"/>
    </row>
    <row r="8" spans="1:13" ht="21" thickBot="1" x14ac:dyDescent="0.35">
      <c r="A8" s="967"/>
      <c r="B8" s="480" t="s">
        <v>34</v>
      </c>
      <c r="C8" s="480" t="s">
        <v>35</v>
      </c>
      <c r="D8" s="480" t="s">
        <v>5600</v>
      </c>
      <c r="E8" s="853" t="s">
        <v>5601</v>
      </c>
      <c r="F8" s="853"/>
      <c r="G8" s="709"/>
      <c r="H8" s="710"/>
      <c r="I8" s="711"/>
      <c r="J8" s="526"/>
      <c r="K8" s="524"/>
      <c r="L8" s="527"/>
      <c r="M8" s="528"/>
    </row>
    <row r="9" spans="1:13" ht="15" thickBot="1" x14ac:dyDescent="0.35">
      <c r="A9" s="967"/>
      <c r="E9" s="529" t="s">
        <v>5605</v>
      </c>
      <c r="G9" s="968"/>
      <c r="H9" s="969"/>
      <c r="I9" s="970"/>
      <c r="K9" s="530"/>
      <c r="L9" s="530"/>
      <c r="M9" s="531"/>
    </row>
    <row r="10" spans="1:13" ht="31.8" thickTop="1" thickBot="1" x14ac:dyDescent="0.35">
      <c r="A10" s="960">
        <v>1</v>
      </c>
      <c r="B10" s="483" t="s">
        <v>22</v>
      </c>
      <c r="C10" s="483" t="s">
        <v>23</v>
      </c>
      <c r="D10" s="483" t="s">
        <v>5593</v>
      </c>
      <c r="E10" s="771" t="s">
        <v>5594</v>
      </c>
      <c r="F10" s="772"/>
      <c r="G10" s="735" t="s">
        <v>17</v>
      </c>
      <c r="H10" s="736"/>
      <c r="I10" s="737"/>
      <c r="J10" s="138" t="s">
        <v>5608</v>
      </c>
      <c r="K10" s="139"/>
      <c r="L10" s="139"/>
      <c r="M10" s="532"/>
    </row>
    <row r="11" spans="1:13" ht="21.6" thickTop="1" thickBot="1" x14ac:dyDescent="0.35">
      <c r="A11" s="960"/>
      <c r="B11" s="533" t="s">
        <v>5623</v>
      </c>
      <c r="C11" s="533" t="s">
        <v>5624</v>
      </c>
      <c r="D11" s="534">
        <v>43718</v>
      </c>
      <c r="E11" s="535"/>
      <c r="F11" s="536" t="s">
        <v>5625</v>
      </c>
      <c r="G11" s="961" t="s">
        <v>5626</v>
      </c>
      <c r="H11" s="962"/>
      <c r="I11" s="963"/>
      <c r="J11" s="537" t="s">
        <v>5599</v>
      </c>
      <c r="K11" s="78"/>
      <c r="L11" s="78" t="s">
        <v>32</v>
      </c>
      <c r="M11" s="78">
        <v>267</v>
      </c>
    </row>
    <row r="12" spans="1:13" ht="21.6" thickTop="1" thickBot="1" x14ac:dyDescent="0.35">
      <c r="A12" s="960"/>
      <c r="B12" s="487" t="s">
        <v>34</v>
      </c>
      <c r="C12" s="487" t="s">
        <v>35</v>
      </c>
      <c r="D12" s="487" t="s">
        <v>5600</v>
      </c>
      <c r="E12" s="953" t="s">
        <v>5601</v>
      </c>
      <c r="F12" s="953"/>
      <c r="G12" s="730"/>
      <c r="H12" s="731"/>
      <c r="I12" s="732"/>
      <c r="J12" s="538" t="s">
        <v>5630</v>
      </c>
      <c r="K12" s="82"/>
      <c r="L12" s="82"/>
      <c r="M12" s="539"/>
    </row>
    <row r="13" spans="1:13" ht="58.8" thickTop="1" thickBot="1" x14ac:dyDescent="0.35">
      <c r="A13" s="960"/>
      <c r="B13" s="540" t="s">
        <v>5627</v>
      </c>
      <c r="C13" s="541" t="s">
        <v>5628</v>
      </c>
      <c r="D13" s="534">
        <v>43722</v>
      </c>
      <c r="E13" s="154" t="s">
        <v>5605</v>
      </c>
      <c r="F13" s="536" t="s">
        <v>5629</v>
      </c>
      <c r="G13" s="738"/>
      <c r="H13" s="739"/>
      <c r="I13" s="740"/>
      <c r="J13" s="542" t="s">
        <v>5607</v>
      </c>
      <c r="K13" s="82"/>
      <c r="L13" s="82" t="s">
        <v>32</v>
      </c>
      <c r="M13" s="539">
        <v>120</v>
      </c>
    </row>
    <row r="14" spans="1:13" ht="31.8" thickTop="1" thickBot="1" x14ac:dyDescent="0.35">
      <c r="A14" s="960">
        <v>2</v>
      </c>
      <c r="B14" s="483" t="s">
        <v>22</v>
      </c>
      <c r="C14" s="483" t="s">
        <v>23</v>
      </c>
      <c r="D14" s="483" t="s">
        <v>5593</v>
      </c>
      <c r="E14" s="837" t="s">
        <v>5594</v>
      </c>
      <c r="F14" s="837"/>
      <c r="G14" s="735" t="s">
        <v>17</v>
      </c>
      <c r="H14" s="736"/>
      <c r="I14" s="737"/>
      <c r="J14" s="138" t="s">
        <v>5608</v>
      </c>
      <c r="K14" s="139"/>
      <c r="L14" s="139"/>
      <c r="M14" s="532"/>
    </row>
    <row r="15" spans="1:13" ht="21.6" thickTop="1" thickBot="1" x14ac:dyDescent="0.35">
      <c r="A15" s="960"/>
      <c r="B15" s="535" t="s">
        <v>8090</v>
      </c>
      <c r="C15" s="543" t="s">
        <v>8091</v>
      </c>
      <c r="D15" s="544">
        <v>43411</v>
      </c>
      <c r="E15" s="535"/>
      <c r="F15" s="535" t="s">
        <v>8092</v>
      </c>
      <c r="G15" s="950" t="s">
        <v>8093</v>
      </c>
      <c r="H15" s="951"/>
      <c r="I15" s="952"/>
      <c r="J15" s="78" t="s">
        <v>8094</v>
      </c>
      <c r="K15" s="78"/>
      <c r="L15" s="78"/>
      <c r="M15" s="78">
        <v>598</v>
      </c>
    </row>
    <row r="16" spans="1:13" ht="21.6" thickTop="1" thickBot="1" x14ac:dyDescent="0.35">
      <c r="A16" s="960"/>
      <c r="B16" s="487" t="s">
        <v>34</v>
      </c>
      <c r="C16" s="487" t="s">
        <v>35</v>
      </c>
      <c r="D16" s="487" t="s">
        <v>5600</v>
      </c>
      <c r="E16" s="953" t="s">
        <v>5601</v>
      </c>
      <c r="F16" s="953"/>
      <c r="G16" s="730"/>
      <c r="H16" s="731"/>
      <c r="I16" s="732"/>
      <c r="J16" s="538" t="s">
        <v>5630</v>
      </c>
      <c r="K16" s="82"/>
      <c r="L16" s="82"/>
      <c r="M16" s="539"/>
    </row>
    <row r="17" spans="1:13" ht="31.8" thickTop="1" thickBot="1" x14ac:dyDescent="0.35">
      <c r="A17" s="960"/>
      <c r="B17" s="152" t="s">
        <v>8095</v>
      </c>
      <c r="C17" s="152" t="s">
        <v>8096</v>
      </c>
      <c r="D17" s="207">
        <v>43412</v>
      </c>
      <c r="E17" s="544">
        <v>43410</v>
      </c>
      <c r="F17" s="545">
        <v>43413</v>
      </c>
      <c r="G17" s="738"/>
      <c r="H17" s="739"/>
      <c r="I17" s="740"/>
      <c r="J17" s="538" t="s">
        <v>5607</v>
      </c>
      <c r="K17" s="82"/>
      <c r="L17" s="82"/>
      <c r="M17" s="539">
        <v>366</v>
      </c>
    </row>
    <row r="18" spans="1:13" ht="31.8" thickTop="1" thickBot="1" x14ac:dyDescent="0.35">
      <c r="A18" s="960">
        <v>3</v>
      </c>
      <c r="B18" s="483" t="s">
        <v>22</v>
      </c>
      <c r="C18" s="483" t="s">
        <v>23</v>
      </c>
      <c r="D18" s="483" t="s">
        <v>5593</v>
      </c>
      <c r="E18" s="837" t="s">
        <v>5594</v>
      </c>
      <c r="F18" s="837"/>
      <c r="G18" s="735" t="s">
        <v>17</v>
      </c>
      <c r="H18" s="736"/>
      <c r="I18" s="737"/>
      <c r="J18" s="138" t="s">
        <v>5608</v>
      </c>
      <c r="K18" s="139"/>
      <c r="L18" s="139"/>
      <c r="M18" s="532"/>
    </row>
    <row r="19" spans="1:13" ht="15.6" thickTop="1" thickBot="1" x14ac:dyDescent="0.35">
      <c r="A19" s="960"/>
      <c r="B19" s="535"/>
      <c r="C19" s="535"/>
      <c r="D19" s="544"/>
      <c r="E19" s="535"/>
      <c r="F19" s="535"/>
      <c r="G19" s="950"/>
      <c r="H19" s="951"/>
      <c r="I19" s="952"/>
      <c r="J19" s="78" t="s">
        <v>5608</v>
      </c>
      <c r="K19" s="78"/>
      <c r="L19" s="78"/>
      <c r="M19" s="78"/>
    </row>
    <row r="20" spans="1:13" ht="21.6" thickTop="1" thickBot="1" x14ac:dyDescent="0.35">
      <c r="A20" s="960"/>
      <c r="B20" s="487" t="s">
        <v>34</v>
      </c>
      <c r="C20" s="487" t="s">
        <v>35</v>
      </c>
      <c r="D20" s="487" t="s">
        <v>5600</v>
      </c>
      <c r="E20" s="953" t="s">
        <v>5601</v>
      </c>
      <c r="F20" s="953"/>
      <c r="G20" s="730"/>
      <c r="H20" s="731"/>
      <c r="I20" s="732"/>
      <c r="J20" s="538" t="s">
        <v>5630</v>
      </c>
      <c r="K20" s="82"/>
      <c r="L20" s="82"/>
      <c r="M20" s="539"/>
    </row>
    <row r="21" spans="1:13" ht="15.6" thickTop="1" thickBot="1" x14ac:dyDescent="0.35">
      <c r="A21" s="960"/>
      <c r="B21" s="152"/>
      <c r="C21" s="152"/>
      <c r="D21" s="153"/>
      <c r="E21" s="154" t="s">
        <v>5605</v>
      </c>
      <c r="F21" s="155"/>
      <c r="G21" s="738"/>
      <c r="H21" s="739"/>
      <c r="I21" s="740"/>
      <c r="J21" s="538" t="s">
        <v>5631</v>
      </c>
      <c r="K21" s="82"/>
      <c r="L21" s="82"/>
      <c r="M21" s="539"/>
    </row>
    <row r="22" spans="1:13" ht="31.2" thickTop="1" x14ac:dyDescent="0.3">
      <c r="A22" s="957">
        <v>4</v>
      </c>
      <c r="B22" s="483" t="s">
        <v>22</v>
      </c>
      <c r="C22" s="483" t="s">
        <v>23</v>
      </c>
      <c r="D22" s="483" t="s">
        <v>5593</v>
      </c>
      <c r="E22" s="837" t="s">
        <v>5594</v>
      </c>
      <c r="F22" s="837"/>
      <c r="G22" s="735" t="s">
        <v>17</v>
      </c>
      <c r="H22" s="736"/>
      <c r="I22" s="737"/>
      <c r="J22" s="138" t="s">
        <v>5608</v>
      </c>
      <c r="K22" s="139"/>
      <c r="L22" s="139"/>
      <c r="M22" s="532"/>
    </row>
    <row r="23" spans="1:13" x14ac:dyDescent="0.3">
      <c r="A23" s="958"/>
      <c r="B23" s="535"/>
      <c r="C23" s="535"/>
      <c r="D23" s="544"/>
      <c r="E23" s="535"/>
      <c r="F23" s="535"/>
      <c r="G23" s="950"/>
      <c r="H23" s="951"/>
      <c r="I23" s="952"/>
      <c r="J23" s="78" t="s">
        <v>5608</v>
      </c>
      <c r="K23" s="78"/>
      <c r="L23" s="78"/>
      <c r="M23" s="78"/>
    </row>
    <row r="24" spans="1:13" ht="20.399999999999999" x14ac:dyDescent="0.3">
      <c r="A24" s="958"/>
      <c r="B24" s="487" t="s">
        <v>34</v>
      </c>
      <c r="C24" s="487" t="s">
        <v>35</v>
      </c>
      <c r="D24" s="487" t="s">
        <v>5600</v>
      </c>
      <c r="E24" s="953" t="s">
        <v>5601</v>
      </c>
      <c r="F24" s="953"/>
      <c r="G24" s="730"/>
      <c r="H24" s="731"/>
      <c r="I24" s="732"/>
      <c r="J24" s="538" t="s">
        <v>5630</v>
      </c>
      <c r="K24" s="82"/>
      <c r="L24" s="82"/>
      <c r="M24" s="539"/>
    </row>
    <row r="25" spans="1:13" ht="15" thickBot="1" x14ac:dyDescent="0.35">
      <c r="A25" s="959"/>
      <c r="B25" s="152"/>
      <c r="C25" s="152"/>
      <c r="D25" s="153"/>
      <c r="E25" s="154" t="s">
        <v>5605</v>
      </c>
      <c r="F25" s="155"/>
      <c r="G25" s="738"/>
      <c r="H25" s="739"/>
      <c r="I25" s="740"/>
      <c r="J25" s="538" t="s">
        <v>5631</v>
      </c>
      <c r="K25" s="82"/>
      <c r="L25" s="82"/>
      <c r="M25" s="539"/>
    </row>
    <row r="26" spans="1:13" ht="31.2" thickTop="1" x14ac:dyDescent="0.3">
      <c r="A26" s="957">
        <v>5</v>
      </c>
      <c r="B26" s="483" t="s">
        <v>22</v>
      </c>
      <c r="C26" s="483" t="s">
        <v>23</v>
      </c>
      <c r="D26" s="483" t="s">
        <v>5593</v>
      </c>
      <c r="E26" s="837" t="s">
        <v>5594</v>
      </c>
      <c r="F26" s="837"/>
      <c r="G26" s="735" t="s">
        <v>17</v>
      </c>
      <c r="H26" s="736"/>
      <c r="I26" s="737"/>
      <c r="J26" s="138" t="s">
        <v>5608</v>
      </c>
      <c r="K26" s="139"/>
      <c r="L26" s="139"/>
      <c r="M26" s="532"/>
    </row>
    <row r="27" spans="1:13" x14ac:dyDescent="0.3">
      <c r="A27" s="958"/>
      <c r="B27" s="535"/>
      <c r="C27" s="535"/>
      <c r="D27" s="544"/>
      <c r="E27" s="535"/>
      <c r="F27" s="535"/>
      <c r="G27" s="950"/>
      <c r="H27" s="951"/>
      <c r="I27" s="952"/>
      <c r="J27" s="78" t="s">
        <v>5608</v>
      </c>
      <c r="K27" s="78"/>
      <c r="L27" s="78"/>
      <c r="M27" s="78"/>
    </row>
    <row r="28" spans="1:13" ht="20.399999999999999" x14ac:dyDescent="0.3">
      <c r="A28" s="958"/>
      <c r="B28" s="487" t="s">
        <v>34</v>
      </c>
      <c r="C28" s="487" t="s">
        <v>35</v>
      </c>
      <c r="D28" s="487" t="s">
        <v>5600</v>
      </c>
      <c r="E28" s="953" t="s">
        <v>5601</v>
      </c>
      <c r="F28" s="953"/>
      <c r="G28" s="730"/>
      <c r="H28" s="731"/>
      <c r="I28" s="732"/>
      <c r="J28" s="538" t="s">
        <v>5630</v>
      </c>
      <c r="K28" s="82"/>
      <c r="L28" s="82"/>
      <c r="M28" s="539"/>
    </row>
    <row r="29" spans="1:13" ht="15" thickBot="1" x14ac:dyDescent="0.35">
      <c r="A29" s="959"/>
      <c r="B29" s="152"/>
      <c r="C29" s="152"/>
      <c r="D29" s="153"/>
      <c r="E29" s="154" t="s">
        <v>5605</v>
      </c>
      <c r="F29" s="155"/>
      <c r="G29" s="738"/>
      <c r="H29" s="739"/>
      <c r="I29" s="740"/>
      <c r="J29" s="538" t="s">
        <v>5631</v>
      </c>
      <c r="K29" s="82"/>
      <c r="L29" s="82"/>
      <c r="M29" s="539"/>
    </row>
    <row r="30" spans="1:13" ht="31.2" thickTop="1" x14ac:dyDescent="0.3">
      <c r="A30" s="957">
        <v>6</v>
      </c>
      <c r="B30" s="483" t="s">
        <v>22</v>
      </c>
      <c r="C30" s="483" t="s">
        <v>23</v>
      </c>
      <c r="D30" s="483" t="s">
        <v>5593</v>
      </c>
      <c r="E30" s="837" t="s">
        <v>5594</v>
      </c>
      <c r="F30" s="837"/>
      <c r="G30" s="735" t="s">
        <v>17</v>
      </c>
      <c r="H30" s="736"/>
      <c r="I30" s="737"/>
      <c r="J30" s="138" t="s">
        <v>5608</v>
      </c>
      <c r="K30" s="139"/>
      <c r="L30" s="139"/>
      <c r="M30" s="532"/>
    </row>
    <row r="31" spans="1:13" x14ac:dyDescent="0.3">
      <c r="A31" s="958"/>
      <c r="B31" s="535"/>
      <c r="C31" s="535"/>
      <c r="D31" s="544"/>
      <c r="E31" s="535"/>
      <c r="F31" s="535"/>
      <c r="G31" s="950"/>
      <c r="H31" s="951"/>
      <c r="I31" s="952"/>
      <c r="J31" s="78" t="s">
        <v>5608</v>
      </c>
      <c r="K31" s="78"/>
      <c r="L31" s="78"/>
      <c r="M31" s="78"/>
    </row>
    <row r="32" spans="1:13" ht="20.399999999999999" x14ac:dyDescent="0.3">
      <c r="A32" s="958"/>
      <c r="B32" s="487" t="s">
        <v>34</v>
      </c>
      <c r="C32" s="487" t="s">
        <v>35</v>
      </c>
      <c r="D32" s="487" t="s">
        <v>5600</v>
      </c>
      <c r="E32" s="953" t="s">
        <v>5601</v>
      </c>
      <c r="F32" s="953"/>
      <c r="G32" s="730"/>
      <c r="H32" s="731"/>
      <c r="I32" s="732"/>
      <c r="J32" s="538" t="s">
        <v>5630</v>
      </c>
      <c r="K32" s="82"/>
      <c r="L32" s="82"/>
      <c r="M32" s="539"/>
    </row>
    <row r="33" spans="1:13" ht="15" thickBot="1" x14ac:dyDescent="0.35">
      <c r="A33" s="959"/>
      <c r="B33" s="152"/>
      <c r="C33" s="152"/>
      <c r="D33" s="153"/>
      <c r="E33" s="154" t="s">
        <v>5605</v>
      </c>
      <c r="F33" s="155"/>
      <c r="G33" s="738"/>
      <c r="H33" s="739"/>
      <c r="I33" s="740"/>
      <c r="J33" s="538" t="s">
        <v>5631</v>
      </c>
      <c r="K33" s="82"/>
      <c r="L33" s="82"/>
      <c r="M33" s="539"/>
    </row>
    <row r="34" spans="1:13" ht="31.2" thickTop="1" x14ac:dyDescent="0.3">
      <c r="A34" s="947">
        <v>7</v>
      </c>
      <c r="B34" s="483" t="s">
        <v>22</v>
      </c>
      <c r="C34" s="483" t="s">
        <v>23</v>
      </c>
      <c r="D34" s="483" t="s">
        <v>5593</v>
      </c>
      <c r="E34" s="837" t="s">
        <v>5594</v>
      </c>
      <c r="F34" s="837"/>
      <c r="G34" s="735" t="s">
        <v>17</v>
      </c>
      <c r="H34" s="736"/>
      <c r="I34" s="737"/>
      <c r="J34" s="138" t="s">
        <v>5608</v>
      </c>
      <c r="K34" s="139"/>
      <c r="L34" s="139"/>
      <c r="M34" s="532"/>
    </row>
    <row r="35" spans="1:13" x14ac:dyDescent="0.3">
      <c r="A35" s="948"/>
      <c r="B35" s="535"/>
      <c r="C35" s="535"/>
      <c r="D35" s="544"/>
      <c r="E35" s="535"/>
      <c r="F35" s="535"/>
      <c r="G35" s="950"/>
      <c r="H35" s="951"/>
      <c r="I35" s="952"/>
      <c r="J35" s="78" t="s">
        <v>5608</v>
      </c>
      <c r="K35" s="78"/>
      <c r="L35" s="78"/>
      <c r="M35" s="78"/>
    </row>
    <row r="36" spans="1:13" ht="20.399999999999999" x14ac:dyDescent="0.3">
      <c r="A36" s="948"/>
      <c r="B36" s="546" t="s">
        <v>34</v>
      </c>
      <c r="C36" s="487" t="s">
        <v>35</v>
      </c>
      <c r="D36" s="487" t="s">
        <v>5600</v>
      </c>
      <c r="E36" s="953" t="s">
        <v>5601</v>
      </c>
      <c r="F36" s="953"/>
      <c r="G36" s="730"/>
      <c r="H36" s="731"/>
      <c r="I36" s="732"/>
      <c r="J36" s="538" t="s">
        <v>5630</v>
      </c>
      <c r="K36" s="82"/>
      <c r="L36" s="82"/>
      <c r="M36" s="539"/>
    </row>
    <row r="37" spans="1:13" x14ac:dyDescent="0.3">
      <c r="A37" s="949"/>
      <c r="B37" s="547"/>
      <c r="C37" s="78"/>
      <c r="D37" s="78"/>
      <c r="E37" s="154" t="s">
        <v>5605</v>
      </c>
      <c r="F37" s="155"/>
      <c r="G37" s="954"/>
      <c r="H37" s="955"/>
      <c r="I37" s="956"/>
      <c r="J37" s="548" t="s">
        <v>5631</v>
      </c>
      <c r="K37" s="549"/>
      <c r="L37" s="549"/>
      <c r="M37" s="550"/>
    </row>
  </sheetData>
  <mergeCells count="68">
    <mergeCell ref="K1:L3"/>
    <mergeCell ref="M1:M3"/>
    <mergeCell ref="A2:E2"/>
    <mergeCell ref="C3:E3"/>
    <mergeCell ref="A4:A5"/>
    <mergeCell ref="B4:B5"/>
    <mergeCell ref="C4:C5"/>
    <mergeCell ref="D4:D5"/>
    <mergeCell ref="E4:F5"/>
    <mergeCell ref="G4:I5"/>
    <mergeCell ref="A1:E1"/>
    <mergeCell ref="F1:F3"/>
    <mergeCell ref="G1:G3"/>
    <mergeCell ref="H1:H3"/>
    <mergeCell ref="I1:I3"/>
    <mergeCell ref="J1:J3"/>
    <mergeCell ref="J4:J5"/>
    <mergeCell ref="K4:K5"/>
    <mergeCell ref="L4:L5"/>
    <mergeCell ref="M4:M5"/>
    <mergeCell ref="A6:A9"/>
    <mergeCell ref="E6:F6"/>
    <mergeCell ref="G6:H6"/>
    <mergeCell ref="E8:F8"/>
    <mergeCell ref="G8:I8"/>
    <mergeCell ref="G9:I9"/>
    <mergeCell ref="A10:A13"/>
    <mergeCell ref="E10:F10"/>
    <mergeCell ref="G10:I10"/>
    <mergeCell ref="G11:I11"/>
    <mergeCell ref="E12:F12"/>
    <mergeCell ref="G12:I13"/>
    <mergeCell ref="A14:A17"/>
    <mergeCell ref="E14:F14"/>
    <mergeCell ref="G14:I14"/>
    <mergeCell ref="G15:I15"/>
    <mergeCell ref="E16:F16"/>
    <mergeCell ref="G16:I17"/>
    <mergeCell ref="A18:A21"/>
    <mergeCell ref="E18:F18"/>
    <mergeCell ref="G18:I18"/>
    <mergeCell ref="G19:I19"/>
    <mergeCell ref="E20:F20"/>
    <mergeCell ref="G20:I21"/>
    <mergeCell ref="A22:A25"/>
    <mergeCell ref="E22:F22"/>
    <mergeCell ref="G22:I22"/>
    <mergeCell ref="G23:I23"/>
    <mergeCell ref="E24:F24"/>
    <mergeCell ref="G24:I25"/>
    <mergeCell ref="A26:A29"/>
    <mergeCell ref="E26:F26"/>
    <mergeCell ref="G26:I26"/>
    <mergeCell ref="G27:I27"/>
    <mergeCell ref="E28:F28"/>
    <mergeCell ref="G28:I29"/>
    <mergeCell ref="A30:A33"/>
    <mergeCell ref="E30:F30"/>
    <mergeCell ref="G30:I30"/>
    <mergeCell ref="G31:I31"/>
    <mergeCell ref="E32:F32"/>
    <mergeCell ref="G32:I33"/>
    <mergeCell ref="A34:A37"/>
    <mergeCell ref="E34:F34"/>
    <mergeCell ref="G34:I34"/>
    <mergeCell ref="G35:I35"/>
    <mergeCell ref="E36:F36"/>
    <mergeCell ref="G36:I37"/>
  </mergeCells>
  <dataValidations count="47">
    <dataValidation allowBlank="1" showInputMessage="1" showErrorMessage="1" promptTitle="Indicate Negative Report" prompt="Mark an X in this box if you are submitting a negative report for this reporting period." sqref="J1:J3"/>
    <dataValidation allowBlank="1" showInputMessage="1" showErrorMessage="1" promptTitle="Input Reporting Period" prompt="Mark an X in this box if you are reporting for the period April 1st-September 30th." sqref="H1:H3"/>
    <dataValidation allowBlank="1" showInputMessage="1" showErrorMessage="1" promptTitle="Indicate Reporting Period" prompt="Mark an X in this box if you are reporting for the period October 1st-March 31st." sqref="F1:F3"/>
    <dataValidation allowBlank="1" showInputMessage="1" showErrorMessage="1" promptTitle="Agency Contact Email" prompt="Delete contents of this cell and replace with agency contact's email address." sqref="C3:E3"/>
    <dataValidation allowBlank="1" showInputMessage="1" showErrorMessage="1" promptTitle="Agency Contact Name" prompt="Delete contents of this cell and enter agency contact's name" sqref="B3"/>
    <dataValidation allowBlank="1" showInputMessage="1" showErrorMessage="1" promptTitle="Sub-Agency Name" prompt="Delete contents and enter sub-agency name.  If there is no sub-agency, then delete this cell." sqref="A2:E2"/>
    <dataValidation allowBlank="1" showInputMessage="1" showErrorMessage="1" promptTitle="Reporting Agency Name" prompt="Delete contents of this cell and enter reporting agency name." sqref="A1:E1"/>
    <dataValidation allowBlank="1" showInputMessage="1" showErrorMessage="1" promptTitle="Benefit #3- Payment in-kind" prompt="If there is a benefit #3 and it was paid in-kind, mark this box with an  x._x000a_" sqref="L13 L17 L21 L25 L29 L33 L37"/>
    <dataValidation allowBlank="1" showInputMessage="1" showErrorMessage="1" promptTitle="Benefit #2- Payment in-kind" prompt="If there is a benefit #2 and it was paid in-kind, mark this box with an  x._x000a_" sqref="L12 L16 L20 L24 L28 L32 L36"/>
    <dataValidation allowBlank="1" showInputMessage="1" showErrorMessage="1" promptTitle="Benefit #1- Payment in-kind" prompt="If there is a benefit #1 and it was paid in-kind, mark this box with an  x._x000a_" sqref="L10:L11 L14:L15 L18:L19 L22:L23 L26:L27 L30:L31 L34:L35"/>
    <dataValidation allowBlank="1" showInputMessage="1" showErrorMessage="1" promptTitle="Benefit #3--Payment by Check" prompt="If there is a benefit #3 and it was paid by check, mark an x in this cell._x000a_" sqref="K13 K17 K21 K25 K29 K33 K37"/>
    <dataValidation allowBlank="1" showInputMessage="1" showErrorMessage="1" promptTitle="Benefit #2--Payment by Check" prompt="If there is a benefit #2 and it was paid by check, mark an x in this cell._x000a_" sqref="K12 K16 K20 K24 K28 K32 K36"/>
    <dataValidation allowBlank="1" showInputMessage="1" showErrorMessage="1" promptTitle="Benefit #1--Payment by Check" prompt="If there is a benefit #1 and it was paid by check, mark an x in this cell._x000a_" sqref="K10:K11 K14:K15 K18:K19 K22:K23 K26:K27 K30:K31 K34:K35"/>
    <dataValidation allowBlank="1" showInputMessage="1" showErrorMessage="1" promptTitle="Benefit #3 Description" prompt="Benefit #3 description is listed here" sqref="J37 J17 J21 J25 J29 J33"/>
    <dataValidation allowBlank="1" showInputMessage="1" showErrorMessage="1" promptTitle="Benefit #3 Total Amount" prompt="The total amount of Benefit #3 is entered here." sqref="M13 M17 M21 M25 M29 M33 M37"/>
    <dataValidation allowBlank="1" showInputMessage="1" showErrorMessage="1" promptTitle="Benefit #2 Total Amount" prompt="The total amount of Benefit #2 is entered here." sqref="M12 M16 M20 M24 M28 M32 M36"/>
    <dataValidation allowBlank="1" showInputMessage="1" showErrorMessage="1" promptTitle="Benefit #2 Description" prompt="Benefit #2 description is listed here" sqref="J12 J16 J20 J24 J28 J32 J36"/>
    <dataValidation allowBlank="1" showInputMessage="1" showErrorMessage="1" promptTitle="Benefit #1 Total Amount" prompt="The total amount of Benefit #1 is entered here." sqref="M10:M11 M14:M15 M18:M19 M22:M23 M26:M27 M30:M31 M34:M35"/>
    <dataValidation allowBlank="1" showInputMessage="1" showErrorMessage="1" promptTitle="Benefit#1 Description" prompt="Benefit Description for Entry #1 is listed here." sqref="J34:J35 J14:J15 J18:J19 J22:J23 J26:J27 J30:J31 J10"/>
    <dataValidation allowBlank="1" showInputMessage="1" showErrorMessage="1" promptTitle="Travel Date(s)" prompt="List the dates of travel here expressed in the format MM/DD/YYYY-MM/DD/YYYY." sqref="F37 F33 F21 F25 F29 F17"/>
    <dataValidation type="date" allowBlank="1" showInputMessage="1" showErrorMessage="1" errorTitle="Data Entry Error" error="Please enter date using MM/DD/YYYY" promptTitle="Event Ending Date" prompt="List Event ending date here using the format MM/DD/YYYY." sqref="D37 D33 D21 D25 D29 D17">
      <formula1>40179</formula1>
      <formula2>73051</formula2>
    </dataValidation>
    <dataValidation allowBlank="1" showInputMessage="1" showErrorMessage="1" promptTitle="Event Sponsor" prompt="List the event sponsor here." sqref="C37 C33 C21 C25 C29 C17"/>
    <dataValidation allowBlank="1" showInputMessage="1" showErrorMessage="1" promptTitle="Traveler Title" prompt="List traveler's title here." sqref="B37 B33 B21 B25 B29 B17"/>
    <dataValidation allowBlank="1" showInputMessage="1" showErrorMessage="1" promptTitle="Location " prompt="List location of event here." sqref="F35 F31 F19 F23 F27 F15"/>
    <dataValidation type="date" allowBlank="1" showInputMessage="1" showErrorMessage="1" errorTitle="Text Entered Not Valid" error="Please enter date using standardized format MM/DD/YYYY." promptTitle="Event Beginning Date" prompt="Insert event beginning date using the format MM/DD/YYYY here._x000a_" sqref="D35 D31 D19 D23 D27 D15 E17">
      <formula1>40179</formula1>
      <formula2>73051</formula2>
    </dataValidation>
    <dataValidation allowBlank="1" showInputMessage="1" showErrorMessage="1" promptTitle="Event Description" prompt="Provide event description (e.g. title of the conference) here." sqref="C35 C31 C19 C23 C27 C15"/>
    <dataValidation allowBlank="1" showInputMessage="1" showErrorMessage="1" promptTitle="Traveler Name " prompt="List traveler's first and last name here." sqref="B35 B31 B19 B23 B27 B15"/>
    <dataValidation allowBlank="1" showInputMessage="1" showErrorMessage="1" promptTitle="Benefit Source" prompt="List the benefit source here." sqref="G9:I9 G11:I11 G19 G23 G27 G31 G35 G15"/>
    <dataValidation allowBlank="1" showInputMessage="1" showErrorMessage="1" promptTitle="Travel Date(s) Example" prompt="Travel Date is listed here." sqref="F13"/>
    <dataValidation allowBlank="1" showInputMessage="1" showErrorMessage="1" promptTitle="Traveler Title Example" prompt="Traveler Title is listed here." sqref="B13"/>
    <dataValidation allowBlank="1" showInputMessage="1" showErrorMessage="1" promptTitle="Location Example" prompt="Location listed here." sqref="F11"/>
    <dataValidation allowBlank="1" showInputMessage="1" showErrorMessage="1" promptTitle="Event Description Example" prompt="Event Description listed here._x000a_" sqref="C11"/>
    <dataValidation allowBlank="1" showInputMessage="1" showErrorMessage="1" promptTitle="Traveler Name Example" prompt="Traveler Name Listed Here" sqref="B11"/>
    <dataValidation type="date" allowBlank="1" showInputMessage="1" showErrorMessage="1" errorTitle="Data Entry Error" error="Please enter date using MM/DD/YYYY" promptTitle="Event Ending Date Example" prompt="Event ending date is listed here using the form MM/DD/YYYY." sqref="D13">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1">
      <formula1>40179</formula1>
      <formula2>73051</formula2>
    </dataValidation>
    <dataValidation allowBlank="1" showInputMessage="1" showErrorMessage="1" promptTitle="Benefit #3 Total Amount Example" prompt="The total amount of Benefit #3 is entered here." sqref="M9"/>
    <dataValidation allowBlank="1" showInputMessage="1" showErrorMessage="1" promptTitle="Benefit #2 Total Amount Example" prompt="The total amount of Benefit #2 is entered here." sqref="M8"/>
    <dataValidation allowBlank="1" showInputMessage="1" showErrorMessage="1" promptTitle="Payment #2-- Payment in-kind" prompt="If payment type for benefit #2 was in-kind, this box would contain an x." sqref="L8"/>
    <dataValidation allowBlank="1" showInputMessage="1" showErrorMessage="1" promptTitle="Benefit #3-- Payment in-kind" prompt="Since the payment type for benefit #3 was in-kind, this box contains an x." sqref="L9"/>
    <dataValidation allowBlank="1" showInputMessage="1" showErrorMessage="1" promptTitle="Benefit #3-- Payment by Check" prompt="If payment type for benefit #3 was by check, this box would contain an x." sqref="K9"/>
    <dataValidation allowBlank="1" showInputMessage="1" showErrorMessage="1" promptTitle="Benefit #2-- Payment by Check" prompt="Since benefit #2 was paid by check, this box contains an x." sqref="K8"/>
    <dataValidation allowBlank="1" showInputMessage="1" showErrorMessage="1" promptTitle="Benefit #3 Description Example" prompt="Benefit #3 description is listed here" sqref="J13"/>
    <dataValidation allowBlank="1" showInputMessage="1" showErrorMessage="1" promptTitle="Benefit #2 Description Example" prompt="Benefit #2 description is listed here" sqref="J8"/>
    <dataValidation allowBlank="1" showInputMessage="1" showErrorMessage="1" promptTitle="Benefit #1 Total Amount Example" prompt="The total amount of Benefit #1 is entered here." sqref="M7"/>
    <dataValidation allowBlank="1" showInputMessage="1" showErrorMessage="1" promptTitle="Benefit #1-- Payment in-kind" prompt="Since the payment type for benefit #1 was in-kind, this box contains an x." sqref="L7"/>
    <dataValidation allowBlank="1" showInputMessage="1" showErrorMessage="1" promptTitle="Benefit #1--Payment by Check" prompt="If payment type for benefit #1 was by check, this box would contain an x." sqref="K7"/>
    <dataValidation allowBlank="1" showInputMessage="1" showErrorMessage="1" promptTitle="Benefit#1 Description Example" prompt="Benefit Description for Entry #1 is listed here." sqref="J11"/>
  </dataValidations>
  <hyperlinks>
    <hyperlink ref="C3" r:id="rId1"/>
  </hyperlink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8"/>
  <sheetViews>
    <sheetView topLeftCell="A2" zoomScaleNormal="100" zoomScaleSheetLayoutView="80" workbookViewId="0">
      <selection activeCell="B28" sqref="B28"/>
    </sheetView>
  </sheetViews>
  <sheetFormatPr defaultRowHeight="13.2" x14ac:dyDescent="0.25"/>
  <cols>
    <col min="1" max="1" width="3.88671875" customWidth="1"/>
    <col min="2" max="2" width="16.109375" customWidth="1"/>
    <col min="3" max="3" width="17.6640625" customWidth="1"/>
    <col min="4" max="4" width="14.44140625" customWidth="1"/>
    <col min="5" max="5" width="18.6640625" hidden="1" customWidth="1"/>
    <col min="6" max="6" width="14.88671875" customWidth="1"/>
    <col min="7" max="7" width="3" customWidth="1"/>
    <col min="8" max="8" width="11.33203125" customWidth="1"/>
    <col min="9" max="9" width="3" customWidth="1"/>
    <col min="10" max="10" width="12.33203125" customWidth="1"/>
    <col min="11" max="11" width="9.109375" customWidth="1"/>
    <col min="12" max="12" width="8.88671875" customWidth="1"/>
    <col min="13" max="13" width="8" customWidth="1"/>
    <col min="14" max="14" width="0.109375" customWidth="1"/>
    <col min="16" max="16" width="20.33203125" bestFit="1" customWidth="1"/>
    <col min="21" max="21" width="9.44140625" customWidth="1"/>
    <col min="22" max="22" width="13.6640625" style="132" customWidth="1"/>
  </cols>
  <sheetData>
    <row r="1" spans="1:19" customFormat="1" hidden="1" x14ac:dyDescent="0.25"/>
    <row r="2" spans="1:19" customFormat="1" x14ac:dyDescent="0.25">
      <c r="J2" s="671" t="s">
        <v>5616</v>
      </c>
      <c r="K2" s="825"/>
      <c r="L2" s="825"/>
      <c r="M2" s="825"/>
      <c r="P2" s="827"/>
      <c r="Q2" s="827"/>
      <c r="R2" s="827"/>
      <c r="S2" s="827"/>
    </row>
    <row r="3" spans="1:19" customFormat="1" x14ac:dyDescent="0.25">
      <c r="J3" s="825"/>
      <c r="K3" s="825"/>
      <c r="L3" s="825"/>
      <c r="M3" s="825"/>
      <c r="P3" s="675"/>
      <c r="Q3" s="675"/>
      <c r="R3" s="675"/>
      <c r="S3" s="675"/>
    </row>
    <row r="4" spans="1:19" customFormat="1" ht="13.8" thickBot="1" x14ac:dyDescent="0.3">
      <c r="A4" s="103"/>
      <c r="B4" s="103"/>
      <c r="C4" s="103"/>
      <c r="D4" s="103"/>
      <c r="E4" s="103"/>
      <c r="F4" s="103"/>
      <c r="G4" s="103"/>
      <c r="H4" s="103"/>
      <c r="I4" s="103"/>
      <c r="J4" s="826"/>
      <c r="K4" s="826"/>
      <c r="L4" s="826"/>
      <c r="M4" s="826"/>
      <c r="P4" s="828"/>
      <c r="Q4" s="828"/>
      <c r="R4" s="828"/>
      <c r="S4" s="828"/>
    </row>
    <row r="5" spans="1:19" customFormat="1" ht="30" customHeight="1" thickTop="1" thickBot="1" x14ac:dyDescent="0.3">
      <c r="A5" s="677" t="str">
        <f>"1353 Travel Report for "&amp;B9&amp;", "&amp;B10&amp;" for the reporting period "&amp;"April19 - Sept19"</f>
        <v>1353 Travel Report for Health and Human Services, Office of the Assistant Secretary for Health (OASH) for the reporting period April19 - Sept19</v>
      </c>
      <c r="B5" s="678"/>
      <c r="C5" s="678"/>
      <c r="D5" s="678"/>
      <c r="E5" s="678"/>
      <c r="F5" s="678"/>
      <c r="G5" s="678"/>
      <c r="H5" s="678"/>
      <c r="I5" s="678"/>
      <c r="J5" s="678"/>
      <c r="K5" s="678"/>
      <c r="L5" s="678"/>
      <c r="M5" s="678"/>
      <c r="N5" s="255"/>
      <c r="O5" s="103"/>
      <c r="Q5" s="105"/>
    </row>
    <row r="6" spans="1:19" customFormat="1" ht="13.5" customHeight="1" x14ac:dyDescent="0.25">
      <c r="A6" s="1012" t="s">
        <v>12</v>
      </c>
      <c r="B6" s="681" t="s">
        <v>1</v>
      </c>
      <c r="C6" s="682"/>
      <c r="D6" s="682"/>
      <c r="E6" s="682"/>
      <c r="F6" s="682"/>
      <c r="G6" s="682"/>
      <c r="H6" s="682"/>
      <c r="I6" s="682"/>
      <c r="J6" s="683"/>
      <c r="K6" s="254" t="s">
        <v>2</v>
      </c>
      <c r="L6" s="254" t="s">
        <v>3</v>
      </c>
      <c r="M6" s="254" t="s">
        <v>4</v>
      </c>
      <c r="N6" s="253"/>
      <c r="O6" s="103"/>
    </row>
    <row r="7" spans="1:19" customFormat="1" ht="20.25" customHeight="1" thickBot="1" x14ac:dyDescent="0.3">
      <c r="A7" s="1013"/>
      <c r="B7" s="684"/>
      <c r="C7" s="685"/>
      <c r="D7" s="685"/>
      <c r="E7" s="685"/>
      <c r="F7" s="685"/>
      <c r="G7" s="685"/>
      <c r="H7" s="685"/>
      <c r="I7" s="685"/>
      <c r="J7" s="686"/>
      <c r="K7" s="107"/>
      <c r="L7" s="31">
        <v>2</v>
      </c>
      <c r="M7" s="109">
        <v>2019</v>
      </c>
      <c r="N7" s="252"/>
      <c r="O7" s="103"/>
    </row>
    <row r="8" spans="1:19" customFormat="1" ht="27.75" customHeight="1" thickTop="1" thickBot="1" x14ac:dyDescent="0.3">
      <c r="A8" s="1013"/>
      <c r="B8" s="687" t="s">
        <v>5617</v>
      </c>
      <c r="C8" s="688"/>
      <c r="D8" s="688"/>
      <c r="E8" s="688"/>
      <c r="F8" s="688"/>
      <c r="G8" s="689"/>
      <c r="H8" s="689"/>
      <c r="I8" s="689"/>
      <c r="J8" s="689"/>
      <c r="K8" s="689"/>
      <c r="L8" s="688"/>
      <c r="M8" s="688"/>
      <c r="N8" s="1015"/>
      <c r="O8" s="103"/>
    </row>
    <row r="9" spans="1:19" customFormat="1" ht="18" customHeight="1" thickTop="1" x14ac:dyDescent="0.3">
      <c r="A9" s="1013"/>
      <c r="B9" s="831" t="s">
        <v>7</v>
      </c>
      <c r="C9" s="823"/>
      <c r="D9" s="823"/>
      <c r="E9" s="823"/>
      <c r="F9" s="823"/>
      <c r="G9" s="816"/>
      <c r="H9" s="648" t="s">
        <v>5618</v>
      </c>
      <c r="I9" s="819" t="s">
        <v>32</v>
      </c>
      <c r="J9" s="654" t="s">
        <v>5619</v>
      </c>
      <c r="K9" s="657"/>
      <c r="L9" s="660" t="s">
        <v>5620</v>
      </c>
      <c r="M9" s="661"/>
      <c r="N9" s="251"/>
      <c r="O9" s="112"/>
      <c r="P9" s="103"/>
    </row>
    <row r="10" spans="1:19" customFormat="1" ht="15.75" customHeight="1" x14ac:dyDescent="0.25">
      <c r="A10" s="1013"/>
      <c r="B10" s="822" t="s">
        <v>5682</v>
      </c>
      <c r="C10" s="823"/>
      <c r="D10" s="823"/>
      <c r="E10" s="823"/>
      <c r="F10" s="824"/>
      <c r="G10" s="817"/>
      <c r="H10" s="649"/>
      <c r="I10" s="820"/>
      <c r="J10" s="655"/>
      <c r="K10" s="658"/>
      <c r="L10" s="662"/>
      <c r="M10" s="661"/>
      <c r="N10" s="251"/>
      <c r="O10" s="112"/>
      <c r="P10" s="103"/>
    </row>
    <row r="11" spans="1:19" customFormat="1" ht="13.8" thickBot="1" x14ac:dyDescent="0.3">
      <c r="A11" s="1013"/>
      <c r="B11" s="250" t="s">
        <v>11</v>
      </c>
      <c r="C11" s="249" t="s">
        <v>5681</v>
      </c>
      <c r="D11" s="1008" t="s">
        <v>5680</v>
      </c>
      <c r="E11" s="1008"/>
      <c r="F11" s="1009"/>
      <c r="G11" s="817"/>
      <c r="H11" s="649"/>
      <c r="I11" s="820"/>
      <c r="J11" s="655"/>
      <c r="K11" s="658"/>
      <c r="L11" s="662"/>
      <c r="M11" s="661"/>
      <c r="N11" s="248"/>
      <c r="O11" s="112"/>
      <c r="P11" s="103"/>
    </row>
    <row r="12" spans="1:19" customFormat="1" x14ac:dyDescent="0.25">
      <c r="A12" s="1013"/>
      <c r="B12" s="1010" t="s">
        <v>5588</v>
      </c>
      <c r="C12" s="996" t="s">
        <v>14</v>
      </c>
      <c r="D12" s="1020" t="s">
        <v>5589</v>
      </c>
      <c r="E12" s="998" t="s">
        <v>5590</v>
      </c>
      <c r="F12" s="999"/>
      <c r="G12" s="1022" t="s">
        <v>17</v>
      </c>
      <c r="H12" s="1023"/>
      <c r="I12" s="1024"/>
      <c r="J12" s="996" t="s">
        <v>18</v>
      </c>
      <c r="K12" s="1016" t="s">
        <v>19</v>
      </c>
      <c r="L12" s="1017" t="s">
        <v>5591</v>
      </c>
      <c r="M12" s="1020" t="s">
        <v>21</v>
      </c>
      <c r="N12" s="247"/>
      <c r="O12" s="103"/>
    </row>
    <row r="13" spans="1:19" customFormat="1" ht="34.5" customHeight="1" thickBot="1" x14ac:dyDescent="0.3">
      <c r="A13" s="1014"/>
      <c r="B13" s="1011"/>
      <c r="C13" s="1019"/>
      <c r="D13" s="1021"/>
      <c r="E13" s="1000"/>
      <c r="F13" s="1001"/>
      <c r="G13" s="1025"/>
      <c r="H13" s="1026"/>
      <c r="I13" s="1027"/>
      <c r="J13" s="997"/>
      <c r="K13" s="1004"/>
      <c r="L13" s="1018"/>
      <c r="M13" s="997"/>
      <c r="N13" s="246"/>
      <c r="O13" s="103"/>
    </row>
    <row r="14" spans="1:19" customFormat="1" ht="21" thickBot="1" x14ac:dyDescent="0.3">
      <c r="A14" s="1007" t="s">
        <v>5592</v>
      </c>
      <c r="B14" s="41" t="s">
        <v>22</v>
      </c>
      <c r="C14" s="41" t="s">
        <v>23</v>
      </c>
      <c r="D14" s="41" t="s">
        <v>5593</v>
      </c>
      <c r="E14" s="946" t="s">
        <v>5594</v>
      </c>
      <c r="F14" s="946"/>
      <c r="G14" s="946" t="s">
        <v>17</v>
      </c>
      <c r="H14" s="1028"/>
      <c r="I14" s="245"/>
      <c r="J14" s="118"/>
      <c r="K14" s="118"/>
      <c r="L14" s="118"/>
      <c r="M14" s="118"/>
      <c r="N14" s="119"/>
    </row>
    <row r="15" spans="1:19" customFormat="1" ht="21" thickBot="1" x14ac:dyDescent="0.3">
      <c r="A15" s="769"/>
      <c r="B15" s="120" t="s">
        <v>5595</v>
      </c>
      <c r="C15" s="120" t="s">
        <v>5596</v>
      </c>
      <c r="D15" s="121">
        <v>40766</v>
      </c>
      <c r="E15" s="122"/>
      <c r="F15" s="123" t="s">
        <v>5597</v>
      </c>
      <c r="G15" s="705" t="s">
        <v>5598</v>
      </c>
      <c r="H15" s="706"/>
      <c r="I15" s="707"/>
      <c r="J15" s="124" t="s">
        <v>5599</v>
      </c>
      <c r="K15" s="125"/>
      <c r="L15" s="126" t="s">
        <v>32</v>
      </c>
      <c r="M15" s="127">
        <v>280</v>
      </c>
      <c r="N15" s="119"/>
      <c r="O15" s="103"/>
    </row>
    <row r="16" spans="1:19" customFormat="1" ht="21" thickBot="1" x14ac:dyDescent="0.3">
      <c r="A16" s="769"/>
      <c r="B16" s="57" t="s">
        <v>34</v>
      </c>
      <c r="C16" s="57" t="s">
        <v>35</v>
      </c>
      <c r="D16" s="57" t="s">
        <v>5600</v>
      </c>
      <c r="E16" s="777" t="s">
        <v>5601</v>
      </c>
      <c r="F16" s="777"/>
      <c r="G16" s="709"/>
      <c r="H16" s="710"/>
      <c r="I16" s="711"/>
      <c r="J16" s="128" t="s">
        <v>5646</v>
      </c>
      <c r="K16" s="126" t="s">
        <v>32</v>
      </c>
      <c r="L16" s="129"/>
      <c r="M16" s="130">
        <v>825</v>
      </c>
      <c r="N16" s="116"/>
    </row>
    <row r="17" spans="1:22" ht="13.8" thickBot="1" x14ac:dyDescent="0.3">
      <c r="A17" s="769"/>
      <c r="B17" s="120" t="s">
        <v>5603</v>
      </c>
      <c r="C17" s="120" t="s">
        <v>5604</v>
      </c>
      <c r="D17" s="121">
        <v>40767</v>
      </c>
      <c r="E17" s="133" t="s">
        <v>5605</v>
      </c>
      <c r="F17" s="123" t="s">
        <v>5606</v>
      </c>
      <c r="G17" s="993"/>
      <c r="H17" s="994"/>
      <c r="I17" s="995"/>
      <c r="J17" s="244" t="s">
        <v>5607</v>
      </c>
      <c r="K17" s="129"/>
      <c r="L17" s="129" t="s">
        <v>32</v>
      </c>
      <c r="M17" s="243">
        <v>120</v>
      </c>
      <c r="N17" s="119"/>
      <c r="V17"/>
    </row>
    <row r="18" spans="1:22" ht="23.25" customHeight="1" x14ac:dyDescent="0.25">
      <c r="A18" s="1002">
        <f>1</f>
        <v>1</v>
      </c>
      <c r="B18" s="239" t="s">
        <v>22</v>
      </c>
      <c r="C18" s="239" t="s">
        <v>23</v>
      </c>
      <c r="D18" s="239" t="s">
        <v>5593</v>
      </c>
      <c r="E18" s="851" t="s">
        <v>5594</v>
      </c>
      <c r="F18" s="851"/>
      <c r="G18" s="1029" t="s">
        <v>17</v>
      </c>
      <c r="H18" s="1030"/>
      <c r="I18" s="1031"/>
      <c r="J18" s="238" t="s">
        <v>5608</v>
      </c>
      <c r="K18" s="237"/>
      <c r="L18" s="237"/>
      <c r="M18" s="236"/>
      <c r="N18" s="119"/>
      <c r="V18" s="141"/>
    </row>
    <row r="19" spans="1:22" ht="66" customHeight="1" x14ac:dyDescent="0.25">
      <c r="A19" s="1003"/>
      <c r="B19" s="235" t="s">
        <v>5679</v>
      </c>
      <c r="C19" s="134" t="s">
        <v>5678</v>
      </c>
      <c r="D19" s="234">
        <v>43725</v>
      </c>
      <c r="E19" s="1041" t="s">
        <v>5674</v>
      </c>
      <c r="F19" s="1042"/>
      <c r="G19" s="1035" t="s">
        <v>5673</v>
      </c>
      <c r="H19" s="1036"/>
      <c r="I19" s="1037"/>
      <c r="J19" s="134" t="s">
        <v>5672</v>
      </c>
      <c r="K19" s="135"/>
      <c r="L19" s="135" t="s">
        <v>32</v>
      </c>
      <c r="M19" s="233">
        <v>324.95999999999998</v>
      </c>
      <c r="N19" s="119"/>
      <c r="V19" s="146"/>
    </row>
    <row r="20" spans="1:22" ht="20.399999999999999" x14ac:dyDescent="0.25">
      <c r="A20" s="1003"/>
      <c r="B20" s="242" t="s">
        <v>34</v>
      </c>
      <c r="C20" s="242" t="s">
        <v>35</v>
      </c>
      <c r="D20" s="242" t="s">
        <v>5600</v>
      </c>
      <c r="E20" s="1005" t="s">
        <v>5601</v>
      </c>
      <c r="F20" s="1005"/>
      <c r="G20" s="730"/>
      <c r="H20" s="731"/>
      <c r="I20" s="732"/>
      <c r="J20" s="128" t="s">
        <v>5651</v>
      </c>
      <c r="K20" s="135"/>
      <c r="L20" s="135" t="s">
        <v>32</v>
      </c>
      <c r="M20" s="231">
        <v>260.66000000000003</v>
      </c>
      <c r="N20" s="119"/>
      <c r="V20" s="151"/>
    </row>
    <row r="21" spans="1:22" ht="95.4" customHeight="1" thickBot="1" x14ac:dyDescent="0.3">
      <c r="A21" s="1004"/>
      <c r="B21" s="241" t="s">
        <v>5677</v>
      </c>
      <c r="C21" s="241" t="s">
        <v>5673</v>
      </c>
      <c r="D21" s="240">
        <v>43726</v>
      </c>
      <c r="E21" s="1043" t="s">
        <v>5669</v>
      </c>
      <c r="F21" s="1044"/>
      <c r="G21" s="845"/>
      <c r="H21" s="846"/>
      <c r="I21" s="847"/>
      <c r="J21" s="210" t="s">
        <v>5631</v>
      </c>
      <c r="K21" s="88"/>
      <c r="L21" s="88"/>
      <c r="M21" s="211"/>
      <c r="N21" s="119"/>
      <c r="V21" s="151"/>
    </row>
    <row r="22" spans="1:22" ht="34.950000000000003" customHeight="1" thickBot="1" x14ac:dyDescent="0.3">
      <c r="A22" s="1002">
        <f>A18+1</f>
        <v>2</v>
      </c>
      <c r="B22" s="239" t="s">
        <v>22</v>
      </c>
      <c r="C22" s="239" t="s">
        <v>23</v>
      </c>
      <c r="D22" s="239" t="s">
        <v>5593</v>
      </c>
      <c r="E22" s="851" t="s">
        <v>5594</v>
      </c>
      <c r="F22" s="851"/>
      <c r="G22" s="1029" t="s">
        <v>17</v>
      </c>
      <c r="H22" s="1030"/>
      <c r="I22" s="1031"/>
      <c r="J22" s="238" t="s">
        <v>5608</v>
      </c>
      <c r="K22" s="237"/>
      <c r="L22" s="237"/>
      <c r="M22" s="236"/>
      <c r="N22" s="119"/>
      <c r="V22" s="151"/>
    </row>
    <row r="23" spans="1:22" ht="78" customHeight="1" thickBot="1" x14ac:dyDescent="0.3">
      <c r="A23" s="1002"/>
      <c r="B23" s="235" t="s">
        <v>5676</v>
      </c>
      <c r="C23" s="134" t="s">
        <v>5675</v>
      </c>
      <c r="D23" s="234">
        <v>43725</v>
      </c>
      <c r="E23" s="1041" t="s">
        <v>5674</v>
      </c>
      <c r="F23" s="1042"/>
      <c r="G23" s="1035" t="s">
        <v>5673</v>
      </c>
      <c r="H23" s="1036"/>
      <c r="I23" s="1037"/>
      <c r="J23" s="134" t="s">
        <v>5672</v>
      </c>
      <c r="K23" s="135"/>
      <c r="L23" s="135" t="s">
        <v>32</v>
      </c>
      <c r="M23" s="233">
        <v>324.95999999999998</v>
      </c>
      <c r="N23" s="119"/>
      <c r="V23" s="151"/>
    </row>
    <row r="24" spans="1:22" ht="21" thickBot="1" x14ac:dyDescent="0.3">
      <c r="A24" s="1002"/>
      <c r="B24" s="232" t="s">
        <v>34</v>
      </c>
      <c r="C24" s="232" t="s">
        <v>35</v>
      </c>
      <c r="D24" s="232" t="s">
        <v>5600</v>
      </c>
      <c r="E24" s="953" t="s">
        <v>5601</v>
      </c>
      <c r="F24" s="953"/>
      <c r="G24" s="730"/>
      <c r="H24" s="731"/>
      <c r="I24" s="732"/>
      <c r="J24" s="128" t="s">
        <v>5651</v>
      </c>
      <c r="K24" s="135"/>
      <c r="L24" s="135" t="s">
        <v>32</v>
      </c>
      <c r="M24" s="231">
        <v>260.66000000000003</v>
      </c>
      <c r="N24" s="119"/>
      <c r="V24" s="151"/>
    </row>
    <row r="25" spans="1:22" ht="82.2" thickBot="1" x14ac:dyDescent="0.3">
      <c r="A25" s="1006"/>
      <c r="B25" s="230" t="s">
        <v>5671</v>
      </c>
      <c r="C25" s="230" t="s">
        <v>5670</v>
      </c>
      <c r="D25" s="229">
        <v>43726</v>
      </c>
      <c r="E25" s="1045" t="s">
        <v>5669</v>
      </c>
      <c r="F25" s="1046"/>
      <c r="G25" s="845"/>
      <c r="H25" s="846"/>
      <c r="I25" s="847"/>
      <c r="J25" s="210" t="s">
        <v>5631</v>
      </c>
      <c r="K25" s="88"/>
      <c r="L25" s="88"/>
      <c r="M25" s="211"/>
      <c r="N25" s="119"/>
      <c r="V25" s="151"/>
    </row>
    <row r="26" spans="1:22" ht="21.6" customHeight="1" thickBot="1" x14ac:dyDescent="0.3">
      <c r="A26" s="751">
        <f>A22+1</f>
        <v>3</v>
      </c>
      <c r="B26" s="41" t="s">
        <v>22</v>
      </c>
      <c r="C26" s="228" t="s">
        <v>23</v>
      </c>
      <c r="D26" s="228" t="s">
        <v>5593</v>
      </c>
      <c r="E26" s="987" t="s">
        <v>5594</v>
      </c>
      <c r="F26" s="987"/>
      <c r="G26" s="1032" t="s">
        <v>17</v>
      </c>
      <c r="H26" s="1033"/>
      <c r="I26" s="1034"/>
      <c r="J26" s="227" t="s">
        <v>5608</v>
      </c>
      <c r="K26" s="226"/>
      <c r="L26" s="226"/>
      <c r="M26" s="225"/>
      <c r="N26" s="119"/>
      <c r="V26" s="151"/>
    </row>
    <row r="27" spans="1:22" ht="60.6" customHeight="1" thickBot="1" x14ac:dyDescent="0.3">
      <c r="A27" s="750"/>
      <c r="B27" s="224"/>
      <c r="C27" s="223"/>
      <c r="D27" s="222"/>
      <c r="E27" s="989"/>
      <c r="F27" s="990"/>
      <c r="G27" s="1038"/>
      <c r="H27" s="1039"/>
      <c r="I27" s="1040"/>
      <c r="J27" s="134"/>
      <c r="K27" s="135"/>
      <c r="L27" s="135"/>
      <c r="M27" s="136"/>
      <c r="N27" s="119"/>
      <c r="V27" s="151"/>
    </row>
    <row r="28" spans="1:22" ht="21" thickBot="1" x14ac:dyDescent="0.3">
      <c r="A28" s="750"/>
      <c r="B28" s="221" t="s">
        <v>34</v>
      </c>
      <c r="C28" s="221" t="s">
        <v>35</v>
      </c>
      <c r="D28" s="221" t="s">
        <v>5600</v>
      </c>
      <c r="E28" s="988" t="s">
        <v>5601</v>
      </c>
      <c r="F28" s="988"/>
      <c r="G28" s="220"/>
      <c r="H28" s="219"/>
      <c r="I28" s="218"/>
      <c r="J28" s="134"/>
      <c r="K28" s="135"/>
      <c r="L28" s="135"/>
      <c r="M28" s="136"/>
      <c r="N28" s="119"/>
      <c r="V28" s="151"/>
    </row>
    <row r="29" spans="1:22" ht="13.8" thickBot="1" x14ac:dyDescent="0.3">
      <c r="A29" s="842"/>
      <c r="B29" s="217"/>
      <c r="C29" s="217"/>
      <c r="D29" s="216"/>
      <c r="E29" s="991"/>
      <c r="F29" s="992"/>
      <c r="G29" s="215"/>
      <c r="H29" s="214"/>
      <c r="I29" s="213"/>
      <c r="J29" s="134"/>
      <c r="K29" s="135"/>
      <c r="L29" s="135"/>
      <c r="M29" s="212"/>
      <c r="N29" s="119"/>
      <c r="V29" s="151"/>
    </row>
    <row r="30" spans="1:22" ht="21.6" thickTop="1" thickBot="1" x14ac:dyDescent="0.3">
      <c r="A30" s="834">
        <f>A26+1</f>
        <v>4</v>
      </c>
      <c r="B30" s="137" t="s">
        <v>22</v>
      </c>
      <c r="C30" s="137" t="s">
        <v>23</v>
      </c>
      <c r="D30" s="137" t="s">
        <v>5593</v>
      </c>
      <c r="E30" s="837" t="s">
        <v>5594</v>
      </c>
      <c r="F30" s="837"/>
      <c r="G30" s="837" t="s">
        <v>17</v>
      </c>
      <c r="H30" s="771"/>
      <c r="I30" s="43"/>
      <c r="J30" s="138" t="s">
        <v>5608</v>
      </c>
      <c r="K30" s="139"/>
      <c r="L30" s="139"/>
      <c r="M30" s="140"/>
      <c r="N30" s="119"/>
      <c r="V30" s="151"/>
    </row>
    <row r="31" spans="1:22" ht="13.8" thickBot="1" x14ac:dyDescent="0.3">
      <c r="A31" s="750"/>
      <c r="B31" s="142"/>
      <c r="C31" s="142"/>
      <c r="D31" s="143"/>
      <c r="E31" s="142"/>
      <c r="F31" s="142"/>
      <c r="G31" s="726"/>
      <c r="H31" s="838"/>
      <c r="I31" s="839"/>
      <c r="J31" s="78" t="s">
        <v>5608</v>
      </c>
      <c r="K31" s="78"/>
      <c r="L31" s="78"/>
      <c r="M31" s="145"/>
      <c r="N31" s="119"/>
      <c r="V31" s="151"/>
    </row>
    <row r="32" spans="1:22" ht="21" thickBot="1" x14ac:dyDescent="0.3">
      <c r="A32" s="750"/>
      <c r="B32" s="147" t="s">
        <v>34</v>
      </c>
      <c r="C32" s="147" t="s">
        <v>35</v>
      </c>
      <c r="D32" s="147" t="s">
        <v>5600</v>
      </c>
      <c r="E32" s="840" t="s">
        <v>5601</v>
      </c>
      <c r="F32" s="840"/>
      <c r="G32" s="730"/>
      <c r="H32" s="731"/>
      <c r="I32" s="732"/>
      <c r="J32" s="149" t="s">
        <v>5630</v>
      </c>
      <c r="K32" s="82"/>
      <c r="L32" s="82"/>
      <c r="M32" s="150"/>
      <c r="N32" s="119"/>
      <c r="V32" s="151"/>
    </row>
    <row r="33" spans="1:22" ht="13.8" thickBot="1" x14ac:dyDescent="0.3">
      <c r="A33" s="842"/>
      <c r="B33" s="152"/>
      <c r="C33" s="152"/>
      <c r="D33" s="153"/>
      <c r="E33" s="154" t="s">
        <v>5605</v>
      </c>
      <c r="F33" s="155"/>
      <c r="G33" s="712"/>
      <c r="H33" s="713"/>
      <c r="I33" s="714"/>
      <c r="J33" s="149" t="s">
        <v>5631</v>
      </c>
      <c r="K33" s="82"/>
      <c r="L33" s="82"/>
      <c r="M33" s="150"/>
      <c r="N33" s="119"/>
      <c r="V33" s="151"/>
    </row>
    <row r="34" spans="1:22" ht="21.6" thickTop="1" thickBot="1" x14ac:dyDescent="0.3">
      <c r="A34" s="834">
        <f>A30+1</f>
        <v>5</v>
      </c>
      <c r="B34" s="137" t="s">
        <v>22</v>
      </c>
      <c r="C34" s="137" t="s">
        <v>23</v>
      </c>
      <c r="D34" s="137" t="s">
        <v>5593</v>
      </c>
      <c r="E34" s="837" t="s">
        <v>5594</v>
      </c>
      <c r="F34" s="837"/>
      <c r="G34" s="837" t="s">
        <v>17</v>
      </c>
      <c r="H34" s="771"/>
      <c r="I34" s="43"/>
      <c r="J34" s="138" t="s">
        <v>5608</v>
      </c>
      <c r="K34" s="139"/>
      <c r="L34" s="139"/>
      <c r="M34" s="140"/>
      <c r="N34" s="119"/>
      <c r="V34" s="151"/>
    </row>
    <row r="35" spans="1:22" ht="13.8" thickBot="1" x14ac:dyDescent="0.3">
      <c r="A35" s="750"/>
      <c r="B35" s="142"/>
      <c r="C35" s="142"/>
      <c r="D35" s="143"/>
      <c r="E35" s="142"/>
      <c r="F35" s="142"/>
      <c r="G35" s="726"/>
      <c r="H35" s="838"/>
      <c r="I35" s="839"/>
      <c r="J35" s="78" t="s">
        <v>5608</v>
      </c>
      <c r="K35" s="78"/>
      <c r="L35" s="78"/>
      <c r="M35" s="145"/>
      <c r="N35" s="119"/>
      <c r="V35" s="151"/>
    </row>
    <row r="36" spans="1:22" ht="21" thickBot="1" x14ac:dyDescent="0.3">
      <c r="A36" s="750"/>
      <c r="B36" s="147" t="s">
        <v>34</v>
      </c>
      <c r="C36" s="147" t="s">
        <v>35</v>
      </c>
      <c r="D36" s="147" t="s">
        <v>5600</v>
      </c>
      <c r="E36" s="840" t="s">
        <v>5601</v>
      </c>
      <c r="F36" s="840"/>
      <c r="G36" s="730"/>
      <c r="H36" s="731"/>
      <c r="I36" s="732"/>
      <c r="J36" s="149" t="s">
        <v>5630</v>
      </c>
      <c r="K36" s="82"/>
      <c r="L36" s="82"/>
      <c r="M36" s="150"/>
      <c r="N36" s="119"/>
      <c r="V36" s="151"/>
    </row>
    <row r="37" spans="1:22" ht="13.8" thickBot="1" x14ac:dyDescent="0.3">
      <c r="A37" s="842"/>
      <c r="B37" s="152"/>
      <c r="C37" s="152"/>
      <c r="D37" s="153"/>
      <c r="E37" s="154" t="s">
        <v>5605</v>
      </c>
      <c r="F37" s="155"/>
      <c r="G37" s="712"/>
      <c r="H37" s="713"/>
      <c r="I37" s="714"/>
      <c r="J37" s="149" t="s">
        <v>5631</v>
      </c>
      <c r="K37" s="82"/>
      <c r="L37" s="82"/>
      <c r="M37" s="150"/>
      <c r="N37" s="119"/>
      <c r="V37" s="151"/>
    </row>
    <row r="38" spans="1:22" ht="21.6" thickTop="1" thickBot="1" x14ac:dyDescent="0.3">
      <c r="A38" s="834">
        <f>A34+1</f>
        <v>6</v>
      </c>
      <c r="B38" s="137" t="s">
        <v>22</v>
      </c>
      <c r="C38" s="137" t="s">
        <v>23</v>
      </c>
      <c r="D38" s="137" t="s">
        <v>5593</v>
      </c>
      <c r="E38" s="837" t="s">
        <v>5594</v>
      </c>
      <c r="F38" s="837"/>
      <c r="G38" s="837" t="s">
        <v>17</v>
      </c>
      <c r="H38" s="771"/>
      <c r="I38" s="43"/>
      <c r="J38" s="138" t="s">
        <v>5608</v>
      </c>
      <c r="K38" s="139"/>
      <c r="L38" s="139"/>
      <c r="M38" s="140"/>
      <c r="N38" s="119"/>
      <c r="V38" s="151"/>
    </row>
    <row r="39" spans="1:22" ht="13.8" thickBot="1" x14ac:dyDescent="0.3">
      <c r="A39" s="750"/>
      <c r="B39" s="142"/>
      <c r="C39" s="142"/>
      <c r="D39" s="143"/>
      <c r="E39" s="142"/>
      <c r="F39" s="142"/>
      <c r="G39" s="726"/>
      <c r="H39" s="838"/>
      <c r="I39" s="839"/>
      <c r="J39" s="78" t="s">
        <v>5608</v>
      </c>
      <c r="K39" s="78"/>
      <c r="L39" s="78"/>
      <c r="M39" s="145"/>
      <c r="N39" s="119"/>
      <c r="V39" s="151"/>
    </row>
    <row r="40" spans="1:22" ht="21" thickBot="1" x14ac:dyDescent="0.3">
      <c r="A40" s="750"/>
      <c r="B40" s="147" t="s">
        <v>34</v>
      </c>
      <c r="C40" s="147" t="s">
        <v>35</v>
      </c>
      <c r="D40" s="147" t="s">
        <v>5600</v>
      </c>
      <c r="E40" s="840" t="s">
        <v>5601</v>
      </c>
      <c r="F40" s="840"/>
      <c r="G40" s="730"/>
      <c r="H40" s="731"/>
      <c r="I40" s="732"/>
      <c r="J40" s="149" t="s">
        <v>5630</v>
      </c>
      <c r="K40" s="82"/>
      <c r="L40" s="82"/>
      <c r="M40" s="150"/>
      <c r="N40" s="119"/>
      <c r="V40" s="151"/>
    </row>
    <row r="41" spans="1:22" ht="13.8" thickBot="1" x14ac:dyDescent="0.3">
      <c r="A41" s="842"/>
      <c r="B41" s="152"/>
      <c r="C41" s="152"/>
      <c r="D41" s="153"/>
      <c r="E41" s="154" t="s">
        <v>5605</v>
      </c>
      <c r="F41" s="155"/>
      <c r="G41" s="712"/>
      <c r="H41" s="713"/>
      <c r="I41" s="714"/>
      <c r="J41" s="149" t="s">
        <v>5631</v>
      </c>
      <c r="K41" s="82"/>
      <c r="L41" s="82"/>
      <c r="M41" s="150"/>
      <c r="N41" s="119"/>
      <c r="V41" s="151"/>
    </row>
    <row r="42" spans="1:22" ht="21.6" thickTop="1" thickBot="1" x14ac:dyDescent="0.3">
      <c r="A42" s="834">
        <f>A38+1</f>
        <v>7</v>
      </c>
      <c r="B42" s="137" t="s">
        <v>22</v>
      </c>
      <c r="C42" s="137" t="s">
        <v>23</v>
      </c>
      <c r="D42" s="137" t="s">
        <v>5593</v>
      </c>
      <c r="E42" s="837" t="s">
        <v>5594</v>
      </c>
      <c r="F42" s="837"/>
      <c r="G42" s="837" t="s">
        <v>17</v>
      </c>
      <c r="H42" s="771"/>
      <c r="I42" s="43"/>
      <c r="J42" s="138" t="s">
        <v>5608</v>
      </c>
      <c r="K42" s="139"/>
      <c r="L42" s="139"/>
      <c r="M42" s="140"/>
      <c r="N42" s="119"/>
      <c r="V42" s="151"/>
    </row>
    <row r="43" spans="1:22" ht="13.8" thickBot="1" x14ac:dyDescent="0.3">
      <c r="A43" s="750"/>
      <c r="B43" s="142"/>
      <c r="C43" s="142"/>
      <c r="D43" s="143"/>
      <c r="E43" s="142"/>
      <c r="F43" s="142"/>
      <c r="G43" s="726"/>
      <c r="H43" s="838"/>
      <c r="I43" s="839"/>
      <c r="J43" s="78" t="s">
        <v>5608</v>
      </c>
      <c r="K43" s="78"/>
      <c r="L43" s="78"/>
      <c r="M43" s="145"/>
      <c r="N43" s="119"/>
      <c r="V43" s="151"/>
    </row>
    <row r="44" spans="1:22" ht="21" thickBot="1" x14ac:dyDescent="0.3">
      <c r="A44" s="750"/>
      <c r="B44" s="147" t="s">
        <v>34</v>
      </c>
      <c r="C44" s="147" t="s">
        <v>35</v>
      </c>
      <c r="D44" s="147" t="s">
        <v>5600</v>
      </c>
      <c r="E44" s="840" t="s">
        <v>5601</v>
      </c>
      <c r="F44" s="840"/>
      <c r="G44" s="730"/>
      <c r="H44" s="731"/>
      <c r="I44" s="732"/>
      <c r="J44" s="149" t="s">
        <v>5630</v>
      </c>
      <c r="K44" s="82"/>
      <c r="L44" s="82"/>
      <c r="M44" s="150"/>
      <c r="N44" s="119"/>
      <c r="V44" s="151"/>
    </row>
    <row r="45" spans="1:22" ht="13.8" thickBot="1" x14ac:dyDescent="0.3">
      <c r="A45" s="842"/>
      <c r="B45" s="152"/>
      <c r="C45" s="152"/>
      <c r="D45" s="153"/>
      <c r="E45" s="154" t="s">
        <v>5605</v>
      </c>
      <c r="F45" s="155"/>
      <c r="G45" s="712"/>
      <c r="H45" s="713"/>
      <c r="I45" s="714"/>
      <c r="J45" s="149" t="s">
        <v>5631</v>
      </c>
      <c r="K45" s="82"/>
      <c r="L45" s="82"/>
      <c r="M45" s="150"/>
      <c r="N45" s="119"/>
      <c r="V45" s="151"/>
    </row>
    <row r="46" spans="1:22" ht="21.6" thickTop="1" thickBot="1" x14ac:dyDescent="0.3">
      <c r="A46" s="834">
        <f>A42+1</f>
        <v>8</v>
      </c>
      <c r="B46" s="137" t="s">
        <v>22</v>
      </c>
      <c r="C46" s="137" t="s">
        <v>23</v>
      </c>
      <c r="D46" s="137" t="s">
        <v>5593</v>
      </c>
      <c r="E46" s="837" t="s">
        <v>5594</v>
      </c>
      <c r="F46" s="837"/>
      <c r="G46" s="837" t="s">
        <v>17</v>
      </c>
      <c r="H46" s="771"/>
      <c r="I46" s="43"/>
      <c r="J46" s="138" t="s">
        <v>5608</v>
      </c>
      <c r="K46" s="139"/>
      <c r="L46" s="139"/>
      <c r="M46" s="140"/>
      <c r="N46" s="119"/>
      <c r="V46" s="151"/>
    </row>
    <row r="47" spans="1:22" ht="13.8" thickBot="1" x14ac:dyDescent="0.3">
      <c r="A47" s="750"/>
      <c r="B47" s="142"/>
      <c r="C47" s="142"/>
      <c r="D47" s="143"/>
      <c r="E47" s="142"/>
      <c r="F47" s="142"/>
      <c r="G47" s="726"/>
      <c r="H47" s="838"/>
      <c r="I47" s="839"/>
      <c r="J47" s="78" t="s">
        <v>5608</v>
      </c>
      <c r="K47" s="78"/>
      <c r="L47" s="78"/>
      <c r="M47" s="145"/>
      <c r="N47" s="119"/>
      <c r="V47" s="151"/>
    </row>
    <row r="48" spans="1:22" ht="21" thickBot="1" x14ac:dyDescent="0.3">
      <c r="A48" s="750"/>
      <c r="B48" s="147" t="s">
        <v>34</v>
      </c>
      <c r="C48" s="147" t="s">
        <v>35</v>
      </c>
      <c r="D48" s="147" t="s">
        <v>5600</v>
      </c>
      <c r="E48" s="840" t="s">
        <v>5601</v>
      </c>
      <c r="F48" s="840"/>
      <c r="G48" s="730"/>
      <c r="H48" s="731"/>
      <c r="I48" s="732"/>
      <c r="J48" s="149" t="s">
        <v>5630</v>
      </c>
      <c r="K48" s="82"/>
      <c r="L48" s="82"/>
      <c r="M48" s="150"/>
      <c r="N48" s="119"/>
      <c r="V48" s="151"/>
    </row>
    <row r="49" spans="1:22" ht="13.8" thickBot="1" x14ac:dyDescent="0.3">
      <c r="A49" s="842"/>
      <c r="B49" s="152"/>
      <c r="C49" s="152"/>
      <c r="D49" s="153"/>
      <c r="E49" s="154" t="s">
        <v>5605</v>
      </c>
      <c r="F49" s="155"/>
      <c r="G49" s="712"/>
      <c r="H49" s="713"/>
      <c r="I49" s="714"/>
      <c r="J49" s="149" t="s">
        <v>5631</v>
      </c>
      <c r="K49" s="82"/>
      <c r="L49" s="82"/>
      <c r="M49" s="150"/>
      <c r="N49" s="119"/>
      <c r="V49" s="151"/>
    </row>
    <row r="50" spans="1:22" ht="21.6" thickTop="1" thickBot="1" x14ac:dyDescent="0.3">
      <c r="A50" s="834">
        <f>A46+1</f>
        <v>9</v>
      </c>
      <c r="B50" s="137" t="s">
        <v>22</v>
      </c>
      <c r="C50" s="137" t="s">
        <v>23</v>
      </c>
      <c r="D50" s="137" t="s">
        <v>5593</v>
      </c>
      <c r="E50" s="837" t="s">
        <v>5594</v>
      </c>
      <c r="F50" s="837"/>
      <c r="G50" s="837" t="s">
        <v>17</v>
      </c>
      <c r="H50" s="771"/>
      <c r="I50" s="43"/>
      <c r="J50" s="138" t="s">
        <v>5608</v>
      </c>
      <c r="K50" s="139"/>
      <c r="L50" s="139"/>
      <c r="M50" s="140"/>
      <c r="N50" s="119"/>
      <c r="V50" s="151"/>
    </row>
    <row r="51" spans="1:22" ht="13.8" thickBot="1" x14ac:dyDescent="0.3">
      <c r="A51" s="750"/>
      <c r="B51" s="142"/>
      <c r="C51" s="142"/>
      <c r="D51" s="143"/>
      <c r="E51" s="142"/>
      <c r="F51" s="142"/>
      <c r="G51" s="726"/>
      <c r="H51" s="838"/>
      <c r="I51" s="839"/>
      <c r="J51" s="78" t="s">
        <v>5608</v>
      </c>
      <c r="K51" s="78"/>
      <c r="L51" s="78"/>
      <c r="M51" s="145"/>
      <c r="N51" s="119"/>
      <c r="V51" s="151"/>
    </row>
    <row r="52" spans="1:22" ht="21" thickBot="1" x14ac:dyDescent="0.3">
      <c r="A52" s="750"/>
      <c r="B52" s="147" t="s">
        <v>34</v>
      </c>
      <c r="C52" s="147" t="s">
        <v>35</v>
      </c>
      <c r="D52" s="147" t="s">
        <v>5600</v>
      </c>
      <c r="E52" s="840" t="s">
        <v>5601</v>
      </c>
      <c r="F52" s="840"/>
      <c r="G52" s="730"/>
      <c r="H52" s="731"/>
      <c r="I52" s="732"/>
      <c r="J52" s="149" t="s">
        <v>5630</v>
      </c>
      <c r="K52" s="82"/>
      <c r="L52" s="82"/>
      <c r="M52" s="150"/>
      <c r="N52" s="119"/>
      <c r="V52" s="151"/>
    </row>
    <row r="53" spans="1:22" ht="13.8" thickBot="1" x14ac:dyDescent="0.3">
      <c r="A53" s="842"/>
      <c r="B53" s="152"/>
      <c r="C53" s="152"/>
      <c r="D53" s="153"/>
      <c r="E53" s="154" t="s">
        <v>5605</v>
      </c>
      <c r="F53" s="155"/>
      <c r="G53" s="712"/>
      <c r="H53" s="713"/>
      <c r="I53" s="714"/>
      <c r="J53" s="149" t="s">
        <v>5631</v>
      </c>
      <c r="K53" s="82"/>
      <c r="L53" s="82"/>
      <c r="M53" s="150"/>
      <c r="N53" s="119"/>
      <c r="V53" s="151"/>
    </row>
    <row r="54" spans="1:22" ht="21.6" thickTop="1" thickBot="1" x14ac:dyDescent="0.3">
      <c r="A54" s="834">
        <f>A50+1</f>
        <v>10</v>
      </c>
      <c r="B54" s="137" t="s">
        <v>22</v>
      </c>
      <c r="C54" s="137" t="s">
        <v>23</v>
      </c>
      <c r="D54" s="137" t="s">
        <v>5593</v>
      </c>
      <c r="E54" s="837" t="s">
        <v>5594</v>
      </c>
      <c r="F54" s="837"/>
      <c r="G54" s="837" t="s">
        <v>17</v>
      </c>
      <c r="H54" s="771"/>
      <c r="I54" s="43"/>
      <c r="J54" s="138" t="s">
        <v>5608</v>
      </c>
      <c r="K54" s="139"/>
      <c r="L54" s="139"/>
      <c r="M54" s="140"/>
      <c r="N54" s="119"/>
      <c r="V54" s="151"/>
    </row>
    <row r="55" spans="1:22" ht="13.8" thickBot="1" x14ac:dyDescent="0.3">
      <c r="A55" s="750"/>
      <c r="B55" s="142"/>
      <c r="C55" s="142"/>
      <c r="D55" s="143"/>
      <c r="E55" s="142"/>
      <c r="F55" s="142"/>
      <c r="G55" s="726"/>
      <c r="H55" s="838"/>
      <c r="I55" s="839"/>
      <c r="J55" s="78" t="s">
        <v>5608</v>
      </c>
      <c r="K55" s="78"/>
      <c r="L55" s="78"/>
      <c r="M55" s="145"/>
      <c r="N55" s="119"/>
      <c r="P55" s="156"/>
      <c r="V55" s="151"/>
    </row>
    <row r="56" spans="1:22" ht="21" thickBot="1" x14ac:dyDescent="0.3">
      <c r="A56" s="750"/>
      <c r="B56" s="147" t="s">
        <v>34</v>
      </c>
      <c r="C56" s="147" t="s">
        <v>35</v>
      </c>
      <c r="D56" s="147" t="s">
        <v>5600</v>
      </c>
      <c r="E56" s="840" t="s">
        <v>5601</v>
      </c>
      <c r="F56" s="840"/>
      <c r="G56" s="730"/>
      <c r="H56" s="731"/>
      <c r="I56" s="732"/>
      <c r="J56" s="149" t="s">
        <v>5630</v>
      </c>
      <c r="K56" s="82"/>
      <c r="L56" s="82"/>
      <c r="M56" s="150"/>
      <c r="N56" s="119"/>
      <c r="V56" s="151"/>
    </row>
    <row r="57" spans="1:22" s="156" customFormat="1" ht="13.8" thickBot="1" x14ac:dyDescent="0.3">
      <c r="A57" s="842"/>
      <c r="B57" s="152"/>
      <c r="C57" s="152"/>
      <c r="D57" s="153"/>
      <c r="E57" s="154" t="s">
        <v>5605</v>
      </c>
      <c r="F57" s="155"/>
      <c r="G57" s="712"/>
      <c r="H57" s="713"/>
      <c r="I57" s="714"/>
      <c r="J57" s="149" t="s">
        <v>5631</v>
      </c>
      <c r="K57" s="82"/>
      <c r="L57" s="82"/>
      <c r="M57" s="150"/>
      <c r="N57" s="157"/>
      <c r="P57"/>
      <c r="Q57"/>
      <c r="V57" s="151"/>
    </row>
    <row r="58" spans="1:22" ht="21.6" thickTop="1" thickBot="1" x14ac:dyDescent="0.3">
      <c r="A58" s="834">
        <f>A54+1</f>
        <v>11</v>
      </c>
      <c r="B58" s="137" t="s">
        <v>22</v>
      </c>
      <c r="C58" s="137" t="s">
        <v>23</v>
      </c>
      <c r="D58" s="137" t="s">
        <v>5593</v>
      </c>
      <c r="E58" s="837" t="s">
        <v>5594</v>
      </c>
      <c r="F58" s="837"/>
      <c r="G58" s="837" t="s">
        <v>17</v>
      </c>
      <c r="H58" s="771"/>
      <c r="I58" s="43"/>
      <c r="J58" s="138" t="s">
        <v>5608</v>
      </c>
      <c r="K58" s="139"/>
      <c r="L58" s="139"/>
      <c r="M58" s="140"/>
      <c r="N58" s="119"/>
      <c r="V58" s="151"/>
    </row>
    <row r="59" spans="1:22" ht="13.8" thickBot="1" x14ac:dyDescent="0.3">
      <c r="A59" s="750"/>
      <c r="B59" s="142"/>
      <c r="C59" s="142"/>
      <c r="D59" s="143"/>
      <c r="E59" s="142"/>
      <c r="F59" s="142"/>
      <c r="G59" s="726"/>
      <c r="H59" s="838"/>
      <c r="I59" s="839"/>
      <c r="J59" s="78" t="s">
        <v>5608</v>
      </c>
      <c r="K59" s="78"/>
      <c r="L59" s="78"/>
      <c r="M59" s="145"/>
      <c r="N59" s="119"/>
      <c r="V59" s="151"/>
    </row>
    <row r="60" spans="1:22" ht="21" thickBot="1" x14ac:dyDescent="0.3">
      <c r="A60" s="750"/>
      <c r="B60" s="147" t="s">
        <v>34</v>
      </c>
      <c r="C60" s="147" t="s">
        <v>35</v>
      </c>
      <c r="D60" s="147" t="s">
        <v>5600</v>
      </c>
      <c r="E60" s="840" t="s">
        <v>5601</v>
      </c>
      <c r="F60" s="840"/>
      <c r="G60" s="730"/>
      <c r="H60" s="731"/>
      <c r="I60" s="732"/>
      <c r="J60" s="149" t="s">
        <v>5630</v>
      </c>
      <c r="K60" s="82"/>
      <c r="L60" s="82"/>
      <c r="M60" s="150"/>
      <c r="N60" s="119"/>
      <c r="V60" s="151"/>
    </row>
    <row r="61" spans="1:22" ht="13.8" thickBot="1" x14ac:dyDescent="0.3">
      <c r="A61" s="842"/>
      <c r="B61" s="152"/>
      <c r="C61" s="152"/>
      <c r="D61" s="153"/>
      <c r="E61" s="154" t="s">
        <v>5605</v>
      </c>
      <c r="F61" s="155"/>
      <c r="G61" s="712"/>
      <c r="H61" s="713"/>
      <c r="I61" s="714"/>
      <c r="J61" s="149" t="s">
        <v>5631</v>
      </c>
      <c r="K61" s="82"/>
      <c r="L61" s="82"/>
      <c r="M61" s="150"/>
      <c r="N61" s="119"/>
      <c r="V61" s="151"/>
    </row>
    <row r="62" spans="1:22" ht="21.6" thickTop="1" thickBot="1" x14ac:dyDescent="0.3">
      <c r="A62" s="834">
        <f>A58+1</f>
        <v>12</v>
      </c>
      <c r="B62" s="137" t="s">
        <v>22</v>
      </c>
      <c r="C62" s="137" t="s">
        <v>23</v>
      </c>
      <c r="D62" s="137" t="s">
        <v>5593</v>
      </c>
      <c r="E62" s="837" t="s">
        <v>5594</v>
      </c>
      <c r="F62" s="837"/>
      <c r="G62" s="837" t="s">
        <v>17</v>
      </c>
      <c r="H62" s="771"/>
      <c r="I62" s="43"/>
      <c r="J62" s="138" t="s">
        <v>5608</v>
      </c>
      <c r="K62" s="139"/>
      <c r="L62" s="139"/>
      <c r="M62" s="140"/>
      <c r="N62" s="119"/>
      <c r="V62" s="151"/>
    </row>
    <row r="63" spans="1:22" ht="13.8" thickBot="1" x14ac:dyDescent="0.3">
      <c r="A63" s="750"/>
      <c r="B63" s="142"/>
      <c r="C63" s="142"/>
      <c r="D63" s="143"/>
      <c r="E63" s="142"/>
      <c r="F63" s="142"/>
      <c r="G63" s="726"/>
      <c r="H63" s="838"/>
      <c r="I63" s="839"/>
      <c r="J63" s="78" t="s">
        <v>5608</v>
      </c>
      <c r="K63" s="78"/>
      <c r="L63" s="78"/>
      <c r="M63" s="145"/>
      <c r="N63" s="119"/>
      <c r="V63" s="151"/>
    </row>
    <row r="64" spans="1:22" ht="21" thickBot="1" x14ac:dyDescent="0.3">
      <c r="A64" s="750"/>
      <c r="B64" s="147" t="s">
        <v>34</v>
      </c>
      <c r="C64" s="147" t="s">
        <v>35</v>
      </c>
      <c r="D64" s="147" t="s">
        <v>5600</v>
      </c>
      <c r="E64" s="840" t="s">
        <v>5601</v>
      </c>
      <c r="F64" s="840"/>
      <c r="G64" s="730"/>
      <c r="H64" s="731"/>
      <c r="I64" s="732"/>
      <c r="J64" s="149" t="s">
        <v>5630</v>
      </c>
      <c r="K64" s="82"/>
      <c r="L64" s="82"/>
      <c r="M64" s="150"/>
      <c r="N64" s="119"/>
      <c r="V64" s="151"/>
    </row>
    <row r="65" spans="1:22" ht="13.8" thickBot="1" x14ac:dyDescent="0.3">
      <c r="A65" s="842"/>
      <c r="B65" s="152"/>
      <c r="C65" s="152"/>
      <c r="D65" s="153"/>
      <c r="E65" s="154" t="s">
        <v>5605</v>
      </c>
      <c r="F65" s="155"/>
      <c r="G65" s="712"/>
      <c r="H65" s="713"/>
      <c r="I65" s="714"/>
      <c r="J65" s="149" t="s">
        <v>5631</v>
      </c>
      <c r="K65" s="82"/>
      <c r="L65" s="82"/>
      <c r="M65" s="150"/>
      <c r="N65" s="119"/>
      <c r="V65" s="151"/>
    </row>
    <row r="66" spans="1:22" ht="21.6" thickTop="1" thickBot="1" x14ac:dyDescent="0.3">
      <c r="A66" s="834">
        <f>A62+1</f>
        <v>13</v>
      </c>
      <c r="B66" s="137" t="s">
        <v>22</v>
      </c>
      <c r="C66" s="137" t="s">
        <v>23</v>
      </c>
      <c r="D66" s="137" t="s">
        <v>5593</v>
      </c>
      <c r="E66" s="837" t="s">
        <v>5594</v>
      </c>
      <c r="F66" s="837"/>
      <c r="G66" s="837" t="s">
        <v>17</v>
      </c>
      <c r="H66" s="771"/>
      <c r="I66" s="43"/>
      <c r="J66" s="138" t="s">
        <v>5608</v>
      </c>
      <c r="K66" s="139"/>
      <c r="L66" s="139"/>
      <c r="M66" s="140"/>
      <c r="N66" s="119"/>
      <c r="V66" s="151"/>
    </row>
    <row r="67" spans="1:22" ht="13.8" thickBot="1" x14ac:dyDescent="0.3">
      <c r="A67" s="750"/>
      <c r="B67" s="142"/>
      <c r="C67" s="142"/>
      <c r="D67" s="143"/>
      <c r="E67" s="142"/>
      <c r="F67" s="142"/>
      <c r="G67" s="726"/>
      <c r="H67" s="838"/>
      <c r="I67" s="839"/>
      <c r="J67" s="78" t="s">
        <v>5608</v>
      </c>
      <c r="K67" s="78"/>
      <c r="L67" s="78"/>
      <c r="M67" s="145"/>
      <c r="N67" s="119"/>
      <c r="V67" s="151"/>
    </row>
    <row r="68" spans="1:22" ht="21" thickBot="1" x14ac:dyDescent="0.3">
      <c r="A68" s="750"/>
      <c r="B68" s="147" t="s">
        <v>34</v>
      </c>
      <c r="C68" s="147" t="s">
        <v>35</v>
      </c>
      <c r="D68" s="147" t="s">
        <v>5600</v>
      </c>
      <c r="E68" s="840" t="s">
        <v>5601</v>
      </c>
      <c r="F68" s="840"/>
      <c r="G68" s="730"/>
      <c r="H68" s="731"/>
      <c r="I68" s="732"/>
      <c r="J68" s="149" t="s">
        <v>5630</v>
      </c>
      <c r="K68" s="82"/>
      <c r="L68" s="82"/>
      <c r="M68" s="150"/>
      <c r="N68" s="119"/>
      <c r="V68" s="151"/>
    </row>
    <row r="69" spans="1:22" ht="13.8" thickBot="1" x14ac:dyDescent="0.3">
      <c r="A69" s="842"/>
      <c r="B69" s="152"/>
      <c r="C69" s="152"/>
      <c r="D69" s="153"/>
      <c r="E69" s="154" t="s">
        <v>5605</v>
      </c>
      <c r="F69" s="155"/>
      <c r="G69" s="712"/>
      <c r="H69" s="713"/>
      <c r="I69" s="714"/>
      <c r="J69" s="149" t="s">
        <v>5631</v>
      </c>
      <c r="K69" s="82"/>
      <c r="L69" s="82"/>
      <c r="M69" s="150"/>
      <c r="N69" s="119"/>
      <c r="V69" s="151"/>
    </row>
    <row r="70" spans="1:22" ht="21.6" thickTop="1" thickBot="1" x14ac:dyDescent="0.3">
      <c r="A70" s="834">
        <f>A66+1</f>
        <v>14</v>
      </c>
      <c r="B70" s="137" t="s">
        <v>22</v>
      </c>
      <c r="C70" s="137" t="s">
        <v>23</v>
      </c>
      <c r="D70" s="137" t="s">
        <v>5593</v>
      </c>
      <c r="E70" s="837" t="s">
        <v>5594</v>
      </c>
      <c r="F70" s="837"/>
      <c r="G70" s="837" t="s">
        <v>17</v>
      </c>
      <c r="H70" s="771"/>
      <c r="I70" s="43"/>
      <c r="J70" s="138" t="s">
        <v>5608</v>
      </c>
      <c r="K70" s="139"/>
      <c r="L70" s="139"/>
      <c r="M70" s="140"/>
      <c r="N70" s="119"/>
      <c r="V70" s="151"/>
    </row>
    <row r="71" spans="1:22" ht="13.8" thickBot="1" x14ac:dyDescent="0.3">
      <c r="A71" s="750"/>
      <c r="B71" s="142"/>
      <c r="C71" s="142"/>
      <c r="D71" s="143"/>
      <c r="E71" s="142"/>
      <c r="F71" s="142"/>
      <c r="G71" s="726"/>
      <c r="H71" s="838"/>
      <c r="I71" s="839"/>
      <c r="J71" s="78" t="s">
        <v>5608</v>
      </c>
      <c r="K71" s="78"/>
      <c r="L71" s="78"/>
      <c r="M71" s="145"/>
      <c r="N71" s="119"/>
      <c r="V71" s="158"/>
    </row>
    <row r="72" spans="1:22" ht="21" thickBot="1" x14ac:dyDescent="0.3">
      <c r="A72" s="750"/>
      <c r="B72" s="147" t="s">
        <v>34</v>
      </c>
      <c r="C72" s="147" t="s">
        <v>35</v>
      </c>
      <c r="D72" s="147" t="s">
        <v>5600</v>
      </c>
      <c r="E72" s="840" t="s">
        <v>5601</v>
      </c>
      <c r="F72" s="840"/>
      <c r="G72" s="730"/>
      <c r="H72" s="731"/>
      <c r="I72" s="732"/>
      <c r="J72" s="149" t="s">
        <v>5630</v>
      </c>
      <c r="K72" s="82"/>
      <c r="L72" s="82"/>
      <c r="M72" s="150"/>
      <c r="N72" s="119"/>
      <c r="V72" s="151"/>
    </row>
    <row r="73" spans="1:22" ht="13.8" thickBot="1" x14ac:dyDescent="0.3">
      <c r="A73" s="842"/>
      <c r="B73" s="152"/>
      <c r="C73" s="152"/>
      <c r="D73" s="153"/>
      <c r="E73" s="154" t="s">
        <v>5605</v>
      </c>
      <c r="F73" s="155"/>
      <c r="G73" s="712"/>
      <c r="H73" s="713"/>
      <c r="I73" s="714"/>
      <c r="J73" s="149" t="s">
        <v>5631</v>
      </c>
      <c r="K73" s="82"/>
      <c r="L73" s="82"/>
      <c r="M73" s="150"/>
      <c r="N73" s="119"/>
      <c r="V73" s="151"/>
    </row>
    <row r="74" spans="1:22" ht="21.6" thickTop="1" thickBot="1" x14ac:dyDescent="0.3">
      <c r="A74" s="834">
        <f>A70+1</f>
        <v>15</v>
      </c>
      <c r="B74" s="137" t="s">
        <v>22</v>
      </c>
      <c r="C74" s="137" t="s">
        <v>23</v>
      </c>
      <c r="D74" s="137" t="s">
        <v>5593</v>
      </c>
      <c r="E74" s="837" t="s">
        <v>5594</v>
      </c>
      <c r="F74" s="837"/>
      <c r="G74" s="837" t="s">
        <v>17</v>
      </c>
      <c r="H74" s="771"/>
      <c r="I74" s="43"/>
      <c r="J74" s="138" t="s">
        <v>5608</v>
      </c>
      <c r="K74" s="139"/>
      <c r="L74" s="139"/>
      <c r="M74" s="140"/>
      <c r="N74" s="119"/>
      <c r="V74" s="151"/>
    </row>
    <row r="75" spans="1:22" ht="13.8" thickBot="1" x14ac:dyDescent="0.3">
      <c r="A75" s="750"/>
      <c r="B75" s="142"/>
      <c r="C75" s="142"/>
      <c r="D75" s="143"/>
      <c r="E75" s="142"/>
      <c r="F75" s="142"/>
      <c r="G75" s="726"/>
      <c r="H75" s="838"/>
      <c r="I75" s="839"/>
      <c r="J75" s="78" t="s">
        <v>5608</v>
      </c>
      <c r="K75" s="78"/>
      <c r="L75" s="78"/>
      <c r="M75" s="145"/>
      <c r="N75" s="119"/>
      <c r="V75" s="151"/>
    </row>
    <row r="76" spans="1:22" ht="21" thickBot="1" x14ac:dyDescent="0.3">
      <c r="A76" s="750"/>
      <c r="B76" s="147" t="s">
        <v>34</v>
      </c>
      <c r="C76" s="147" t="s">
        <v>35</v>
      </c>
      <c r="D76" s="147" t="s">
        <v>5600</v>
      </c>
      <c r="E76" s="840" t="s">
        <v>5601</v>
      </c>
      <c r="F76" s="840"/>
      <c r="G76" s="730"/>
      <c r="H76" s="731"/>
      <c r="I76" s="732"/>
      <c r="J76" s="149" t="s">
        <v>5630</v>
      </c>
      <c r="K76" s="82"/>
      <c r="L76" s="82"/>
      <c r="M76" s="150"/>
      <c r="N76" s="119"/>
      <c r="V76" s="151"/>
    </row>
    <row r="77" spans="1:22" ht="13.8" thickBot="1" x14ac:dyDescent="0.3">
      <c r="A77" s="842"/>
      <c r="B77" s="152"/>
      <c r="C77" s="152"/>
      <c r="D77" s="153"/>
      <c r="E77" s="154" t="s">
        <v>5605</v>
      </c>
      <c r="F77" s="155"/>
      <c r="G77" s="712"/>
      <c r="H77" s="713"/>
      <c r="I77" s="714"/>
      <c r="J77" s="149" t="s">
        <v>5631</v>
      </c>
      <c r="K77" s="82"/>
      <c r="L77" s="82"/>
      <c r="M77" s="150"/>
      <c r="N77" s="119"/>
      <c r="V77" s="151"/>
    </row>
    <row r="78" spans="1:22" ht="21.6" thickTop="1" thickBot="1" x14ac:dyDescent="0.3">
      <c r="A78" s="834">
        <f>A74+1</f>
        <v>16</v>
      </c>
      <c r="B78" s="137" t="s">
        <v>22</v>
      </c>
      <c r="C78" s="137" t="s">
        <v>23</v>
      </c>
      <c r="D78" s="137" t="s">
        <v>5593</v>
      </c>
      <c r="E78" s="837" t="s">
        <v>5594</v>
      </c>
      <c r="F78" s="837"/>
      <c r="G78" s="837" t="s">
        <v>17</v>
      </c>
      <c r="H78" s="771"/>
      <c r="I78" s="43"/>
      <c r="J78" s="138" t="s">
        <v>5608</v>
      </c>
      <c r="K78" s="139"/>
      <c r="L78" s="139"/>
      <c r="M78" s="140"/>
      <c r="N78" s="119"/>
      <c r="V78" s="151"/>
    </row>
    <row r="79" spans="1:22" ht="13.8" thickBot="1" x14ac:dyDescent="0.3">
      <c r="A79" s="750"/>
      <c r="B79" s="142"/>
      <c r="C79" s="142"/>
      <c r="D79" s="143"/>
      <c r="E79" s="142"/>
      <c r="F79" s="142"/>
      <c r="G79" s="726"/>
      <c r="H79" s="838"/>
      <c r="I79" s="839"/>
      <c r="J79" s="78" t="s">
        <v>5608</v>
      </c>
      <c r="K79" s="78"/>
      <c r="L79" s="78"/>
      <c r="M79" s="145"/>
      <c r="N79" s="119"/>
      <c r="V79" s="151"/>
    </row>
    <row r="80" spans="1:22" ht="21" thickBot="1" x14ac:dyDescent="0.3">
      <c r="A80" s="750"/>
      <c r="B80" s="147" t="s">
        <v>34</v>
      </c>
      <c r="C80" s="147" t="s">
        <v>35</v>
      </c>
      <c r="D80" s="147" t="s">
        <v>5600</v>
      </c>
      <c r="E80" s="840" t="s">
        <v>5601</v>
      </c>
      <c r="F80" s="840"/>
      <c r="G80" s="730"/>
      <c r="H80" s="731"/>
      <c r="I80" s="732"/>
      <c r="J80" s="149" t="s">
        <v>5630</v>
      </c>
      <c r="K80" s="82"/>
      <c r="L80" s="82"/>
      <c r="M80" s="150"/>
      <c r="N80" s="119"/>
      <c r="V80" s="151"/>
    </row>
    <row r="81" spans="1:22" ht="13.8" thickBot="1" x14ac:dyDescent="0.3">
      <c r="A81" s="842"/>
      <c r="B81" s="152"/>
      <c r="C81" s="152"/>
      <c r="D81" s="153"/>
      <c r="E81" s="154" t="s">
        <v>5605</v>
      </c>
      <c r="F81" s="155"/>
      <c r="G81" s="712"/>
      <c r="H81" s="713"/>
      <c r="I81" s="714"/>
      <c r="J81" s="149" t="s">
        <v>5631</v>
      </c>
      <c r="K81" s="82"/>
      <c r="L81" s="82"/>
      <c r="M81" s="150"/>
      <c r="N81" s="119"/>
      <c r="V81" s="151"/>
    </row>
    <row r="82" spans="1:22" ht="21.6" thickTop="1" thickBot="1" x14ac:dyDescent="0.3">
      <c r="A82" s="834">
        <f>A78+1</f>
        <v>17</v>
      </c>
      <c r="B82" s="137" t="s">
        <v>22</v>
      </c>
      <c r="C82" s="137" t="s">
        <v>23</v>
      </c>
      <c r="D82" s="137" t="s">
        <v>5593</v>
      </c>
      <c r="E82" s="837" t="s">
        <v>5594</v>
      </c>
      <c r="F82" s="837"/>
      <c r="G82" s="837" t="s">
        <v>17</v>
      </c>
      <c r="H82" s="771"/>
      <c r="I82" s="43"/>
      <c r="J82" s="138" t="s">
        <v>5608</v>
      </c>
      <c r="K82" s="139"/>
      <c r="L82" s="139"/>
      <c r="M82" s="140"/>
      <c r="N82" s="119"/>
      <c r="V82" s="151"/>
    </row>
    <row r="83" spans="1:22" ht="13.8" thickBot="1" x14ac:dyDescent="0.3">
      <c r="A83" s="750"/>
      <c r="B83" s="142"/>
      <c r="C83" s="142"/>
      <c r="D83" s="143"/>
      <c r="E83" s="142"/>
      <c r="F83" s="142"/>
      <c r="G83" s="726"/>
      <c r="H83" s="838"/>
      <c r="I83" s="839"/>
      <c r="J83" s="78" t="s">
        <v>5608</v>
      </c>
      <c r="K83" s="78"/>
      <c r="L83" s="78"/>
      <c r="M83" s="145"/>
      <c r="N83" s="119"/>
      <c r="V83" s="151"/>
    </row>
    <row r="84" spans="1:22" ht="21" thickBot="1" x14ac:dyDescent="0.3">
      <c r="A84" s="750"/>
      <c r="B84" s="147" t="s">
        <v>34</v>
      </c>
      <c r="C84" s="147" t="s">
        <v>35</v>
      </c>
      <c r="D84" s="147" t="s">
        <v>5600</v>
      </c>
      <c r="E84" s="840" t="s">
        <v>5601</v>
      </c>
      <c r="F84" s="840"/>
      <c r="G84" s="730"/>
      <c r="H84" s="731"/>
      <c r="I84" s="732"/>
      <c r="J84" s="149" t="s">
        <v>5630</v>
      </c>
      <c r="K84" s="82"/>
      <c r="L84" s="82"/>
      <c r="M84" s="150"/>
      <c r="N84" s="119"/>
      <c r="V84" s="151"/>
    </row>
    <row r="85" spans="1:22" ht="13.8" thickBot="1" x14ac:dyDescent="0.3">
      <c r="A85" s="842"/>
      <c r="B85" s="152"/>
      <c r="C85" s="152"/>
      <c r="D85" s="153"/>
      <c r="E85" s="154" t="s">
        <v>5605</v>
      </c>
      <c r="F85" s="155"/>
      <c r="G85" s="712"/>
      <c r="H85" s="713"/>
      <c r="I85" s="714"/>
      <c r="J85" s="149" t="s">
        <v>5631</v>
      </c>
      <c r="K85" s="82"/>
      <c r="L85" s="82"/>
      <c r="M85" s="150"/>
      <c r="N85" s="119"/>
      <c r="V85" s="151"/>
    </row>
    <row r="86" spans="1:22" ht="21.6" thickTop="1" thickBot="1" x14ac:dyDescent="0.3">
      <c r="A86" s="834">
        <f>A82+1</f>
        <v>18</v>
      </c>
      <c r="B86" s="137" t="s">
        <v>22</v>
      </c>
      <c r="C86" s="137" t="s">
        <v>23</v>
      </c>
      <c r="D86" s="137" t="s">
        <v>5593</v>
      </c>
      <c r="E86" s="837" t="s">
        <v>5594</v>
      </c>
      <c r="F86" s="837"/>
      <c r="G86" s="837" t="s">
        <v>17</v>
      </c>
      <c r="H86" s="771"/>
      <c r="I86" s="43"/>
      <c r="J86" s="138" t="s">
        <v>5608</v>
      </c>
      <c r="K86" s="139"/>
      <c r="L86" s="139"/>
      <c r="M86" s="140"/>
      <c r="N86" s="119"/>
      <c r="V86" s="151"/>
    </row>
    <row r="87" spans="1:22" ht="13.8" thickBot="1" x14ac:dyDescent="0.3">
      <c r="A87" s="750"/>
      <c r="B87" s="142"/>
      <c r="C87" s="142"/>
      <c r="D87" s="143"/>
      <c r="E87" s="142"/>
      <c r="F87" s="142"/>
      <c r="G87" s="726"/>
      <c r="H87" s="838"/>
      <c r="I87" s="839"/>
      <c r="J87" s="78" t="s">
        <v>5608</v>
      </c>
      <c r="K87" s="78"/>
      <c r="L87" s="78"/>
      <c r="M87" s="145"/>
      <c r="N87" s="119"/>
      <c r="V87" s="151"/>
    </row>
    <row r="88" spans="1:22" ht="21" thickBot="1" x14ac:dyDescent="0.3">
      <c r="A88" s="750"/>
      <c r="B88" s="147" t="s">
        <v>34</v>
      </c>
      <c r="C88" s="147" t="s">
        <v>35</v>
      </c>
      <c r="D88" s="147" t="s">
        <v>5600</v>
      </c>
      <c r="E88" s="840" t="s">
        <v>5601</v>
      </c>
      <c r="F88" s="840"/>
      <c r="G88" s="730"/>
      <c r="H88" s="731"/>
      <c r="I88" s="732"/>
      <c r="J88" s="149" t="s">
        <v>5630</v>
      </c>
      <c r="K88" s="82"/>
      <c r="L88" s="82"/>
      <c r="M88" s="150"/>
      <c r="N88" s="119"/>
      <c r="V88" s="151"/>
    </row>
    <row r="89" spans="1:22" ht="13.8" thickBot="1" x14ac:dyDescent="0.3">
      <c r="A89" s="842"/>
      <c r="B89" s="152"/>
      <c r="C89" s="152"/>
      <c r="D89" s="153"/>
      <c r="E89" s="154" t="s">
        <v>5605</v>
      </c>
      <c r="F89" s="155"/>
      <c r="G89" s="712"/>
      <c r="H89" s="713"/>
      <c r="I89" s="714"/>
      <c r="J89" s="149" t="s">
        <v>5631</v>
      </c>
      <c r="K89" s="82"/>
      <c r="L89" s="82"/>
      <c r="M89" s="150"/>
      <c r="N89" s="119"/>
      <c r="V89" s="151"/>
    </row>
    <row r="90" spans="1:22" ht="21.6" thickTop="1" thickBot="1" x14ac:dyDescent="0.3">
      <c r="A90" s="834">
        <f>A86+1</f>
        <v>19</v>
      </c>
      <c r="B90" s="137" t="s">
        <v>22</v>
      </c>
      <c r="C90" s="137" t="s">
        <v>23</v>
      </c>
      <c r="D90" s="137" t="s">
        <v>5593</v>
      </c>
      <c r="E90" s="837" t="s">
        <v>5594</v>
      </c>
      <c r="F90" s="837"/>
      <c r="G90" s="837" t="s">
        <v>17</v>
      </c>
      <c r="H90" s="771"/>
      <c r="I90" s="43"/>
      <c r="J90" s="138" t="s">
        <v>5608</v>
      </c>
      <c r="K90" s="139"/>
      <c r="L90" s="139"/>
      <c r="M90" s="140"/>
      <c r="N90" s="119"/>
      <c r="V90" s="151"/>
    </row>
    <row r="91" spans="1:22" ht="13.8" thickBot="1" x14ac:dyDescent="0.3">
      <c r="A91" s="750"/>
      <c r="B91" s="142"/>
      <c r="C91" s="142"/>
      <c r="D91" s="143"/>
      <c r="E91" s="142"/>
      <c r="F91" s="142"/>
      <c r="G91" s="726"/>
      <c r="H91" s="838"/>
      <c r="I91" s="839"/>
      <c r="J91" s="78" t="s">
        <v>5608</v>
      </c>
      <c r="K91" s="78"/>
      <c r="L91" s="78"/>
      <c r="M91" s="145"/>
      <c r="N91" s="119"/>
      <c r="V91" s="151"/>
    </row>
    <row r="92" spans="1:22" ht="21" thickBot="1" x14ac:dyDescent="0.3">
      <c r="A92" s="750"/>
      <c r="B92" s="147" t="s">
        <v>34</v>
      </c>
      <c r="C92" s="147" t="s">
        <v>35</v>
      </c>
      <c r="D92" s="147" t="s">
        <v>5600</v>
      </c>
      <c r="E92" s="840" t="s">
        <v>5601</v>
      </c>
      <c r="F92" s="840"/>
      <c r="G92" s="730"/>
      <c r="H92" s="731"/>
      <c r="I92" s="732"/>
      <c r="J92" s="149" t="s">
        <v>5630</v>
      </c>
      <c r="K92" s="82"/>
      <c r="L92" s="82"/>
      <c r="M92" s="150"/>
      <c r="N92" s="119"/>
      <c r="V92" s="151"/>
    </row>
    <row r="93" spans="1:22" ht="13.8" thickBot="1" x14ac:dyDescent="0.3">
      <c r="A93" s="842"/>
      <c r="B93" s="152"/>
      <c r="C93" s="152"/>
      <c r="D93" s="153"/>
      <c r="E93" s="154" t="s">
        <v>5605</v>
      </c>
      <c r="F93" s="155"/>
      <c r="G93" s="712"/>
      <c r="H93" s="713"/>
      <c r="I93" s="714"/>
      <c r="J93" s="149" t="s">
        <v>5631</v>
      </c>
      <c r="K93" s="82"/>
      <c r="L93" s="82"/>
      <c r="M93" s="150"/>
      <c r="N93" s="119"/>
      <c r="V93" s="151"/>
    </row>
    <row r="94" spans="1:22" ht="21.6" thickTop="1" thickBot="1" x14ac:dyDescent="0.3">
      <c r="A94" s="834">
        <f>A90+1</f>
        <v>20</v>
      </c>
      <c r="B94" s="137" t="s">
        <v>22</v>
      </c>
      <c r="C94" s="137" t="s">
        <v>23</v>
      </c>
      <c r="D94" s="137" t="s">
        <v>5593</v>
      </c>
      <c r="E94" s="837" t="s">
        <v>5594</v>
      </c>
      <c r="F94" s="837"/>
      <c r="G94" s="837" t="s">
        <v>17</v>
      </c>
      <c r="H94" s="771"/>
      <c r="I94" s="43"/>
      <c r="J94" s="138" t="s">
        <v>5608</v>
      </c>
      <c r="K94" s="139"/>
      <c r="L94" s="139"/>
      <c r="M94" s="140"/>
      <c r="N94" s="119"/>
      <c r="V94" s="151"/>
    </row>
    <row r="95" spans="1:22" ht="13.8" thickBot="1" x14ac:dyDescent="0.3">
      <c r="A95" s="750"/>
      <c r="B95" s="142"/>
      <c r="C95" s="142"/>
      <c r="D95" s="143"/>
      <c r="E95" s="142"/>
      <c r="F95" s="142"/>
      <c r="G95" s="726"/>
      <c r="H95" s="838"/>
      <c r="I95" s="839"/>
      <c r="J95" s="78" t="s">
        <v>5608</v>
      </c>
      <c r="K95" s="78"/>
      <c r="L95" s="78"/>
      <c r="M95" s="145"/>
      <c r="N95" s="119"/>
      <c r="V95" s="151"/>
    </row>
    <row r="96" spans="1:22" ht="21" thickBot="1" x14ac:dyDescent="0.3">
      <c r="A96" s="750"/>
      <c r="B96" s="147" t="s">
        <v>34</v>
      </c>
      <c r="C96" s="147" t="s">
        <v>35</v>
      </c>
      <c r="D96" s="147" t="s">
        <v>5600</v>
      </c>
      <c r="E96" s="840" t="s">
        <v>5601</v>
      </c>
      <c r="F96" s="840"/>
      <c r="G96" s="730"/>
      <c r="H96" s="731"/>
      <c r="I96" s="732"/>
      <c r="J96" s="149" t="s">
        <v>5630</v>
      </c>
      <c r="K96" s="82"/>
      <c r="L96" s="82"/>
      <c r="M96" s="150"/>
      <c r="N96" s="119"/>
      <c r="V96" s="151"/>
    </row>
    <row r="97" spans="1:22" ht="13.8" thickBot="1" x14ac:dyDescent="0.3">
      <c r="A97" s="842"/>
      <c r="B97" s="152"/>
      <c r="C97" s="152"/>
      <c r="D97" s="153"/>
      <c r="E97" s="154" t="s">
        <v>5605</v>
      </c>
      <c r="F97" s="155"/>
      <c r="G97" s="712"/>
      <c r="H97" s="713"/>
      <c r="I97" s="714"/>
      <c r="J97" s="149" t="s">
        <v>5631</v>
      </c>
      <c r="K97" s="82"/>
      <c r="L97" s="82"/>
      <c r="M97" s="150"/>
      <c r="N97" s="119"/>
      <c r="V97" s="151"/>
    </row>
    <row r="98" spans="1:22" ht="21.6" thickTop="1" thickBot="1" x14ac:dyDescent="0.3">
      <c r="A98" s="834">
        <f>A94+1</f>
        <v>21</v>
      </c>
      <c r="B98" s="137" t="s">
        <v>22</v>
      </c>
      <c r="C98" s="137" t="s">
        <v>23</v>
      </c>
      <c r="D98" s="137" t="s">
        <v>5593</v>
      </c>
      <c r="E98" s="837" t="s">
        <v>5594</v>
      </c>
      <c r="F98" s="837"/>
      <c r="G98" s="837" t="s">
        <v>17</v>
      </c>
      <c r="H98" s="771"/>
      <c r="I98" s="43"/>
      <c r="J98" s="138" t="s">
        <v>5608</v>
      </c>
      <c r="K98" s="139"/>
      <c r="L98" s="139"/>
      <c r="M98" s="140"/>
      <c r="N98" s="119"/>
      <c r="V98" s="151"/>
    </row>
    <row r="99" spans="1:22" ht="13.8" thickBot="1" x14ac:dyDescent="0.3">
      <c r="A99" s="750"/>
      <c r="B99" s="142"/>
      <c r="C99" s="142"/>
      <c r="D99" s="143"/>
      <c r="E99" s="142"/>
      <c r="F99" s="142"/>
      <c r="G99" s="726"/>
      <c r="H99" s="838"/>
      <c r="I99" s="839"/>
      <c r="J99" s="78" t="s">
        <v>5608</v>
      </c>
      <c r="K99" s="78"/>
      <c r="L99" s="78"/>
      <c r="M99" s="145"/>
      <c r="N99" s="119"/>
      <c r="V99" s="151"/>
    </row>
    <row r="100" spans="1:22" ht="21" thickBot="1" x14ac:dyDescent="0.3">
      <c r="A100" s="750"/>
      <c r="B100" s="147" t="s">
        <v>34</v>
      </c>
      <c r="C100" s="147" t="s">
        <v>35</v>
      </c>
      <c r="D100" s="147" t="s">
        <v>5600</v>
      </c>
      <c r="E100" s="840" t="s">
        <v>5601</v>
      </c>
      <c r="F100" s="840"/>
      <c r="G100" s="730"/>
      <c r="H100" s="731"/>
      <c r="I100" s="732"/>
      <c r="J100" s="149" t="s">
        <v>5630</v>
      </c>
      <c r="K100" s="82"/>
      <c r="L100" s="82"/>
      <c r="M100" s="150"/>
      <c r="N100" s="119"/>
      <c r="V100" s="151"/>
    </row>
    <row r="101" spans="1:22" ht="13.8" thickBot="1" x14ac:dyDescent="0.3">
      <c r="A101" s="842"/>
      <c r="B101" s="152"/>
      <c r="C101" s="152"/>
      <c r="D101" s="153"/>
      <c r="E101" s="154" t="s">
        <v>5605</v>
      </c>
      <c r="F101" s="155"/>
      <c r="G101" s="712"/>
      <c r="H101" s="713"/>
      <c r="I101" s="714"/>
      <c r="J101" s="149" t="s">
        <v>5631</v>
      </c>
      <c r="K101" s="82"/>
      <c r="L101" s="82"/>
      <c r="M101" s="150"/>
      <c r="N101" s="119"/>
      <c r="V101" s="151"/>
    </row>
    <row r="102" spans="1:22" ht="21.6" thickTop="1" thickBot="1" x14ac:dyDescent="0.3">
      <c r="A102" s="834">
        <f>A98+1</f>
        <v>22</v>
      </c>
      <c r="B102" s="137" t="s">
        <v>22</v>
      </c>
      <c r="C102" s="137" t="s">
        <v>23</v>
      </c>
      <c r="D102" s="137" t="s">
        <v>5593</v>
      </c>
      <c r="E102" s="837" t="s">
        <v>5594</v>
      </c>
      <c r="F102" s="837"/>
      <c r="G102" s="837" t="s">
        <v>17</v>
      </c>
      <c r="H102" s="771"/>
      <c r="I102" s="43"/>
      <c r="J102" s="138" t="s">
        <v>5608</v>
      </c>
      <c r="K102" s="139"/>
      <c r="L102" s="139"/>
      <c r="M102" s="140"/>
      <c r="N102" s="119"/>
      <c r="V102" s="151"/>
    </row>
    <row r="103" spans="1:22" ht="13.8" thickBot="1" x14ac:dyDescent="0.3">
      <c r="A103" s="750"/>
      <c r="B103" s="142"/>
      <c r="C103" s="142"/>
      <c r="D103" s="143"/>
      <c r="E103" s="142"/>
      <c r="F103" s="142"/>
      <c r="G103" s="726"/>
      <c r="H103" s="838"/>
      <c r="I103" s="839"/>
      <c r="J103" s="78" t="s">
        <v>5608</v>
      </c>
      <c r="K103" s="78"/>
      <c r="L103" s="78"/>
      <c r="M103" s="145"/>
      <c r="N103" s="119"/>
      <c r="V103" s="151"/>
    </row>
    <row r="104" spans="1:22" ht="21" thickBot="1" x14ac:dyDescent="0.3">
      <c r="A104" s="750"/>
      <c r="B104" s="147" t="s">
        <v>34</v>
      </c>
      <c r="C104" s="147" t="s">
        <v>35</v>
      </c>
      <c r="D104" s="147" t="s">
        <v>5600</v>
      </c>
      <c r="E104" s="840" t="s">
        <v>5601</v>
      </c>
      <c r="F104" s="840"/>
      <c r="G104" s="730"/>
      <c r="H104" s="731"/>
      <c r="I104" s="732"/>
      <c r="J104" s="149" t="s">
        <v>5630</v>
      </c>
      <c r="K104" s="82"/>
      <c r="L104" s="82"/>
      <c r="M104" s="150"/>
      <c r="N104" s="119"/>
      <c r="V104" s="151"/>
    </row>
    <row r="105" spans="1:22" ht="13.8" thickBot="1" x14ac:dyDescent="0.3">
      <c r="A105" s="842"/>
      <c r="B105" s="152"/>
      <c r="C105" s="152"/>
      <c r="D105" s="153"/>
      <c r="E105" s="154" t="s">
        <v>5605</v>
      </c>
      <c r="F105" s="155"/>
      <c r="G105" s="712"/>
      <c r="H105" s="713"/>
      <c r="I105" s="714"/>
      <c r="J105" s="149" t="s">
        <v>5631</v>
      </c>
      <c r="K105" s="82"/>
      <c r="L105" s="82"/>
      <c r="M105" s="150"/>
      <c r="N105" s="119"/>
      <c r="V105" s="151"/>
    </row>
    <row r="106" spans="1:22" ht="21.6" thickTop="1" thickBot="1" x14ac:dyDescent="0.3">
      <c r="A106" s="834">
        <f>A102+1</f>
        <v>23</v>
      </c>
      <c r="B106" s="137" t="s">
        <v>22</v>
      </c>
      <c r="C106" s="137" t="s">
        <v>23</v>
      </c>
      <c r="D106" s="137" t="s">
        <v>5593</v>
      </c>
      <c r="E106" s="837" t="s">
        <v>5594</v>
      </c>
      <c r="F106" s="837"/>
      <c r="G106" s="837" t="s">
        <v>17</v>
      </c>
      <c r="H106" s="771"/>
      <c r="I106" s="43"/>
      <c r="J106" s="138" t="s">
        <v>5608</v>
      </c>
      <c r="K106" s="139"/>
      <c r="L106" s="139"/>
      <c r="M106" s="140"/>
      <c r="N106" s="119"/>
      <c r="V106" s="151"/>
    </row>
    <row r="107" spans="1:22" ht="13.8" thickBot="1" x14ac:dyDescent="0.3">
      <c r="A107" s="750"/>
      <c r="B107" s="142"/>
      <c r="C107" s="142"/>
      <c r="D107" s="143"/>
      <c r="E107" s="142"/>
      <c r="F107" s="142"/>
      <c r="G107" s="726"/>
      <c r="H107" s="838"/>
      <c r="I107" s="839"/>
      <c r="J107" s="78" t="s">
        <v>5608</v>
      </c>
      <c r="K107" s="78"/>
      <c r="L107" s="78"/>
      <c r="M107" s="145"/>
      <c r="N107" s="119"/>
      <c r="V107" s="151"/>
    </row>
    <row r="108" spans="1:22" ht="21" thickBot="1" x14ac:dyDescent="0.3">
      <c r="A108" s="750"/>
      <c r="B108" s="147" t="s">
        <v>34</v>
      </c>
      <c r="C108" s="147" t="s">
        <v>35</v>
      </c>
      <c r="D108" s="147" t="s">
        <v>5600</v>
      </c>
      <c r="E108" s="840" t="s">
        <v>5601</v>
      </c>
      <c r="F108" s="840"/>
      <c r="G108" s="730"/>
      <c r="H108" s="731"/>
      <c r="I108" s="732"/>
      <c r="J108" s="149" t="s">
        <v>5630</v>
      </c>
      <c r="K108" s="82"/>
      <c r="L108" s="82"/>
      <c r="M108" s="150"/>
      <c r="N108" s="119"/>
      <c r="V108" s="151"/>
    </row>
    <row r="109" spans="1:22" ht="13.8" thickBot="1" x14ac:dyDescent="0.3">
      <c r="A109" s="842"/>
      <c r="B109" s="152"/>
      <c r="C109" s="152"/>
      <c r="D109" s="153"/>
      <c r="E109" s="154" t="s">
        <v>5605</v>
      </c>
      <c r="F109" s="155"/>
      <c r="G109" s="712"/>
      <c r="H109" s="713"/>
      <c r="I109" s="714"/>
      <c r="J109" s="149" t="s">
        <v>5631</v>
      </c>
      <c r="K109" s="82"/>
      <c r="L109" s="82"/>
      <c r="M109" s="150"/>
      <c r="N109" s="119"/>
      <c r="V109" s="151"/>
    </row>
    <row r="110" spans="1:22" ht="21.6" thickTop="1" thickBot="1" x14ac:dyDescent="0.3">
      <c r="A110" s="834">
        <f>A106+1</f>
        <v>24</v>
      </c>
      <c r="B110" s="137" t="s">
        <v>22</v>
      </c>
      <c r="C110" s="137" t="s">
        <v>23</v>
      </c>
      <c r="D110" s="137" t="s">
        <v>5593</v>
      </c>
      <c r="E110" s="837" t="s">
        <v>5594</v>
      </c>
      <c r="F110" s="837"/>
      <c r="G110" s="837" t="s">
        <v>17</v>
      </c>
      <c r="H110" s="771"/>
      <c r="I110" s="43"/>
      <c r="J110" s="138" t="s">
        <v>5608</v>
      </c>
      <c r="K110" s="139"/>
      <c r="L110" s="139"/>
      <c r="M110" s="140"/>
      <c r="N110" s="119"/>
      <c r="V110" s="151"/>
    </row>
    <row r="111" spans="1:22" ht="13.8" thickBot="1" x14ac:dyDescent="0.3">
      <c r="A111" s="750"/>
      <c r="B111" s="142"/>
      <c r="C111" s="142"/>
      <c r="D111" s="143"/>
      <c r="E111" s="142"/>
      <c r="F111" s="142"/>
      <c r="G111" s="726"/>
      <c r="H111" s="838"/>
      <c r="I111" s="839"/>
      <c r="J111" s="78" t="s">
        <v>5608</v>
      </c>
      <c r="K111" s="78"/>
      <c r="L111" s="78"/>
      <c r="M111" s="145"/>
      <c r="N111" s="119"/>
      <c r="V111" s="151"/>
    </row>
    <row r="112" spans="1:22" ht="21" thickBot="1" x14ac:dyDescent="0.3">
      <c r="A112" s="750"/>
      <c r="B112" s="147" t="s">
        <v>34</v>
      </c>
      <c r="C112" s="147" t="s">
        <v>35</v>
      </c>
      <c r="D112" s="147" t="s">
        <v>5600</v>
      </c>
      <c r="E112" s="840" t="s">
        <v>5601</v>
      </c>
      <c r="F112" s="840"/>
      <c r="G112" s="730"/>
      <c r="H112" s="731"/>
      <c r="I112" s="732"/>
      <c r="J112" s="149" t="s">
        <v>5630</v>
      </c>
      <c r="K112" s="82"/>
      <c r="L112" s="82"/>
      <c r="M112" s="150"/>
      <c r="N112" s="119"/>
      <c r="V112" s="151"/>
    </row>
    <row r="113" spans="1:22" ht="13.8" thickBot="1" x14ac:dyDescent="0.3">
      <c r="A113" s="842"/>
      <c r="B113" s="152"/>
      <c r="C113" s="152"/>
      <c r="D113" s="153"/>
      <c r="E113" s="154" t="s">
        <v>5605</v>
      </c>
      <c r="F113" s="155"/>
      <c r="G113" s="712"/>
      <c r="H113" s="713"/>
      <c r="I113" s="714"/>
      <c r="J113" s="149" t="s">
        <v>5631</v>
      </c>
      <c r="K113" s="82"/>
      <c r="L113" s="82"/>
      <c r="M113" s="150"/>
      <c r="N113" s="119"/>
      <c r="V113" s="151"/>
    </row>
    <row r="114" spans="1:22" ht="21.6" thickTop="1" thickBot="1" x14ac:dyDescent="0.3">
      <c r="A114" s="834">
        <f>A110+1</f>
        <v>25</v>
      </c>
      <c r="B114" s="137" t="s">
        <v>22</v>
      </c>
      <c r="C114" s="137" t="s">
        <v>23</v>
      </c>
      <c r="D114" s="137" t="s">
        <v>5593</v>
      </c>
      <c r="E114" s="837" t="s">
        <v>5594</v>
      </c>
      <c r="F114" s="837"/>
      <c r="G114" s="837" t="s">
        <v>17</v>
      </c>
      <c r="H114" s="771"/>
      <c r="I114" s="43"/>
      <c r="J114" s="138" t="s">
        <v>5608</v>
      </c>
      <c r="K114" s="139"/>
      <c r="L114" s="139"/>
      <c r="M114" s="140"/>
      <c r="N114" s="119"/>
      <c r="V114" s="151"/>
    </row>
    <row r="115" spans="1:22" ht="13.8" thickBot="1" x14ac:dyDescent="0.3">
      <c r="A115" s="750"/>
      <c r="B115" s="142"/>
      <c r="C115" s="142"/>
      <c r="D115" s="143"/>
      <c r="E115" s="142"/>
      <c r="F115" s="142"/>
      <c r="G115" s="726"/>
      <c r="H115" s="838"/>
      <c r="I115" s="839"/>
      <c r="J115" s="78" t="s">
        <v>5608</v>
      </c>
      <c r="K115" s="78"/>
      <c r="L115" s="78"/>
      <c r="M115" s="145"/>
      <c r="N115" s="119"/>
      <c r="V115" s="151"/>
    </row>
    <row r="116" spans="1:22" ht="21" thickBot="1" x14ac:dyDescent="0.3">
      <c r="A116" s="750"/>
      <c r="B116" s="147" t="s">
        <v>34</v>
      </c>
      <c r="C116" s="147" t="s">
        <v>35</v>
      </c>
      <c r="D116" s="147" t="s">
        <v>5600</v>
      </c>
      <c r="E116" s="840" t="s">
        <v>5601</v>
      </c>
      <c r="F116" s="840"/>
      <c r="G116" s="730"/>
      <c r="H116" s="731"/>
      <c r="I116" s="732"/>
      <c r="J116" s="149" t="s">
        <v>5630</v>
      </c>
      <c r="K116" s="82"/>
      <c r="L116" s="82"/>
      <c r="M116" s="150"/>
      <c r="N116" s="119"/>
      <c r="V116" s="151"/>
    </row>
    <row r="117" spans="1:22" ht="13.8" thickBot="1" x14ac:dyDescent="0.3">
      <c r="A117" s="842"/>
      <c r="B117" s="152"/>
      <c r="C117" s="152"/>
      <c r="D117" s="153"/>
      <c r="E117" s="154" t="s">
        <v>5605</v>
      </c>
      <c r="F117" s="155"/>
      <c r="G117" s="712"/>
      <c r="H117" s="713"/>
      <c r="I117" s="714"/>
      <c r="J117" s="149" t="s">
        <v>5631</v>
      </c>
      <c r="K117" s="82"/>
      <c r="L117" s="82"/>
      <c r="M117" s="150"/>
      <c r="N117" s="119"/>
      <c r="V117" s="151"/>
    </row>
    <row r="118" spans="1:22" ht="21.6" thickTop="1" thickBot="1" x14ac:dyDescent="0.3">
      <c r="A118" s="834">
        <f>A114+1</f>
        <v>26</v>
      </c>
      <c r="B118" s="137" t="s">
        <v>22</v>
      </c>
      <c r="C118" s="137" t="s">
        <v>23</v>
      </c>
      <c r="D118" s="137" t="s">
        <v>5593</v>
      </c>
      <c r="E118" s="837" t="s">
        <v>5594</v>
      </c>
      <c r="F118" s="837"/>
      <c r="G118" s="837" t="s">
        <v>17</v>
      </c>
      <c r="H118" s="771"/>
      <c r="I118" s="43"/>
      <c r="J118" s="138" t="s">
        <v>5608</v>
      </c>
      <c r="K118" s="139"/>
      <c r="L118" s="139"/>
      <c r="M118" s="140"/>
      <c r="N118" s="119"/>
      <c r="V118" s="151"/>
    </row>
    <row r="119" spans="1:22" ht="13.8" thickBot="1" x14ac:dyDescent="0.3">
      <c r="A119" s="750"/>
      <c r="B119" s="142"/>
      <c r="C119" s="142"/>
      <c r="D119" s="143"/>
      <c r="E119" s="142"/>
      <c r="F119" s="142"/>
      <c r="G119" s="726"/>
      <c r="H119" s="838"/>
      <c r="I119" s="839"/>
      <c r="J119" s="78" t="s">
        <v>5608</v>
      </c>
      <c r="K119" s="78"/>
      <c r="L119" s="78"/>
      <c r="M119" s="145"/>
      <c r="N119" s="119"/>
      <c r="V119" s="151"/>
    </row>
    <row r="120" spans="1:22" ht="21" thickBot="1" x14ac:dyDescent="0.3">
      <c r="A120" s="750"/>
      <c r="B120" s="147" t="s">
        <v>34</v>
      </c>
      <c r="C120" s="147" t="s">
        <v>35</v>
      </c>
      <c r="D120" s="147" t="s">
        <v>5600</v>
      </c>
      <c r="E120" s="840" t="s">
        <v>5601</v>
      </c>
      <c r="F120" s="840"/>
      <c r="G120" s="730"/>
      <c r="H120" s="731"/>
      <c r="I120" s="732"/>
      <c r="J120" s="149" t="s">
        <v>5630</v>
      </c>
      <c r="K120" s="82"/>
      <c r="L120" s="82"/>
      <c r="M120" s="150"/>
      <c r="N120" s="119"/>
      <c r="V120" s="151"/>
    </row>
    <row r="121" spans="1:22" ht="13.8" thickBot="1" x14ac:dyDescent="0.3">
      <c r="A121" s="842"/>
      <c r="B121" s="152"/>
      <c r="C121" s="152"/>
      <c r="D121" s="153"/>
      <c r="E121" s="154" t="s">
        <v>5605</v>
      </c>
      <c r="F121" s="155"/>
      <c r="G121" s="712"/>
      <c r="H121" s="713"/>
      <c r="I121" s="714"/>
      <c r="J121" s="149" t="s">
        <v>5631</v>
      </c>
      <c r="K121" s="82"/>
      <c r="L121" s="82"/>
      <c r="M121" s="150"/>
      <c r="N121" s="119"/>
      <c r="V121" s="151"/>
    </row>
    <row r="122" spans="1:22" ht="21.6" thickTop="1" thickBot="1" x14ac:dyDescent="0.3">
      <c r="A122" s="834">
        <f>A118+1</f>
        <v>27</v>
      </c>
      <c r="B122" s="137" t="s">
        <v>22</v>
      </c>
      <c r="C122" s="137" t="s">
        <v>23</v>
      </c>
      <c r="D122" s="137" t="s">
        <v>5593</v>
      </c>
      <c r="E122" s="837" t="s">
        <v>5594</v>
      </c>
      <c r="F122" s="837"/>
      <c r="G122" s="837" t="s">
        <v>17</v>
      </c>
      <c r="H122" s="771"/>
      <c r="I122" s="43"/>
      <c r="J122" s="138" t="s">
        <v>5608</v>
      </c>
      <c r="K122" s="139"/>
      <c r="L122" s="139"/>
      <c r="M122" s="140"/>
      <c r="N122" s="119"/>
      <c r="V122" s="151"/>
    </row>
    <row r="123" spans="1:22" ht="13.8" thickBot="1" x14ac:dyDescent="0.3">
      <c r="A123" s="750"/>
      <c r="B123" s="142"/>
      <c r="C123" s="142"/>
      <c r="D123" s="143"/>
      <c r="E123" s="142"/>
      <c r="F123" s="142"/>
      <c r="G123" s="726"/>
      <c r="H123" s="838"/>
      <c r="I123" s="839"/>
      <c r="J123" s="78" t="s">
        <v>5608</v>
      </c>
      <c r="K123" s="78"/>
      <c r="L123" s="78"/>
      <c r="M123" s="145"/>
      <c r="N123" s="119"/>
      <c r="V123" s="151"/>
    </row>
    <row r="124" spans="1:22" ht="21" thickBot="1" x14ac:dyDescent="0.3">
      <c r="A124" s="750"/>
      <c r="B124" s="147" t="s">
        <v>34</v>
      </c>
      <c r="C124" s="147" t="s">
        <v>35</v>
      </c>
      <c r="D124" s="147" t="s">
        <v>5600</v>
      </c>
      <c r="E124" s="840" t="s">
        <v>5601</v>
      </c>
      <c r="F124" s="840"/>
      <c r="G124" s="730"/>
      <c r="H124" s="731"/>
      <c r="I124" s="732"/>
      <c r="J124" s="149" t="s">
        <v>5630</v>
      </c>
      <c r="K124" s="82"/>
      <c r="L124" s="82"/>
      <c r="M124" s="150"/>
      <c r="N124" s="119"/>
      <c r="V124" s="151"/>
    </row>
    <row r="125" spans="1:22" ht="13.8" thickBot="1" x14ac:dyDescent="0.3">
      <c r="A125" s="842"/>
      <c r="B125" s="152"/>
      <c r="C125" s="152"/>
      <c r="D125" s="153"/>
      <c r="E125" s="154" t="s">
        <v>5605</v>
      </c>
      <c r="F125" s="155"/>
      <c r="G125" s="712"/>
      <c r="H125" s="713"/>
      <c r="I125" s="714"/>
      <c r="J125" s="149" t="s">
        <v>5631</v>
      </c>
      <c r="K125" s="82"/>
      <c r="L125" s="82"/>
      <c r="M125" s="150"/>
      <c r="N125" s="119"/>
      <c r="V125" s="151"/>
    </row>
    <row r="126" spans="1:22" ht="21.6" thickTop="1" thickBot="1" x14ac:dyDescent="0.3">
      <c r="A126" s="834">
        <f>A122+1</f>
        <v>28</v>
      </c>
      <c r="B126" s="137" t="s">
        <v>22</v>
      </c>
      <c r="C126" s="137" t="s">
        <v>23</v>
      </c>
      <c r="D126" s="137" t="s">
        <v>5593</v>
      </c>
      <c r="E126" s="837" t="s">
        <v>5594</v>
      </c>
      <c r="F126" s="837"/>
      <c r="G126" s="837" t="s">
        <v>17</v>
      </c>
      <c r="H126" s="771"/>
      <c r="I126" s="43"/>
      <c r="J126" s="138" t="s">
        <v>5608</v>
      </c>
      <c r="K126" s="139"/>
      <c r="L126" s="139"/>
      <c r="M126" s="140"/>
      <c r="N126" s="119"/>
      <c r="V126" s="151"/>
    </row>
    <row r="127" spans="1:22" ht="13.8" thickBot="1" x14ac:dyDescent="0.3">
      <c r="A127" s="750"/>
      <c r="B127" s="142"/>
      <c r="C127" s="142"/>
      <c r="D127" s="143"/>
      <c r="E127" s="142"/>
      <c r="F127" s="142"/>
      <c r="G127" s="726"/>
      <c r="H127" s="838"/>
      <c r="I127" s="839"/>
      <c r="J127" s="78" t="s">
        <v>5608</v>
      </c>
      <c r="K127" s="78"/>
      <c r="L127" s="78"/>
      <c r="M127" s="145"/>
      <c r="N127" s="119"/>
      <c r="V127" s="151"/>
    </row>
    <row r="128" spans="1:22" ht="21" thickBot="1" x14ac:dyDescent="0.3">
      <c r="A128" s="750"/>
      <c r="B128" s="147" t="s">
        <v>34</v>
      </c>
      <c r="C128" s="147" t="s">
        <v>35</v>
      </c>
      <c r="D128" s="147" t="s">
        <v>5600</v>
      </c>
      <c r="E128" s="840" t="s">
        <v>5601</v>
      </c>
      <c r="F128" s="840"/>
      <c r="G128" s="730"/>
      <c r="H128" s="731"/>
      <c r="I128" s="732"/>
      <c r="J128" s="149" t="s">
        <v>5630</v>
      </c>
      <c r="K128" s="82"/>
      <c r="L128" s="82"/>
      <c r="M128" s="150"/>
      <c r="N128" s="119"/>
      <c r="V128" s="151"/>
    </row>
    <row r="129" spans="1:22" ht="13.8" thickBot="1" x14ac:dyDescent="0.3">
      <c r="A129" s="842"/>
      <c r="B129" s="152"/>
      <c r="C129" s="152"/>
      <c r="D129" s="153"/>
      <c r="E129" s="154" t="s">
        <v>5605</v>
      </c>
      <c r="F129" s="155"/>
      <c r="G129" s="712"/>
      <c r="H129" s="713"/>
      <c r="I129" s="714"/>
      <c r="J129" s="149" t="s">
        <v>5631</v>
      </c>
      <c r="K129" s="82"/>
      <c r="L129" s="82"/>
      <c r="M129" s="150"/>
      <c r="N129" s="119"/>
      <c r="V129" s="151"/>
    </row>
    <row r="130" spans="1:22" ht="21.6" thickTop="1" thickBot="1" x14ac:dyDescent="0.3">
      <c r="A130" s="834">
        <f>A126+1</f>
        <v>29</v>
      </c>
      <c r="B130" s="137" t="s">
        <v>22</v>
      </c>
      <c r="C130" s="137" t="s">
        <v>23</v>
      </c>
      <c r="D130" s="137" t="s">
        <v>5593</v>
      </c>
      <c r="E130" s="837" t="s">
        <v>5594</v>
      </c>
      <c r="F130" s="837"/>
      <c r="G130" s="837" t="s">
        <v>17</v>
      </c>
      <c r="H130" s="771"/>
      <c r="I130" s="43"/>
      <c r="J130" s="138" t="s">
        <v>5608</v>
      </c>
      <c r="K130" s="139"/>
      <c r="L130" s="139"/>
      <c r="M130" s="140"/>
      <c r="N130" s="119"/>
      <c r="V130" s="151"/>
    </row>
    <row r="131" spans="1:22" ht="13.8" thickBot="1" x14ac:dyDescent="0.3">
      <c r="A131" s="750"/>
      <c r="B131" s="142"/>
      <c r="C131" s="142"/>
      <c r="D131" s="143"/>
      <c r="E131" s="142"/>
      <c r="F131" s="142"/>
      <c r="G131" s="726"/>
      <c r="H131" s="838"/>
      <c r="I131" s="839"/>
      <c r="J131" s="78" t="s">
        <v>5608</v>
      </c>
      <c r="K131" s="78"/>
      <c r="L131" s="78"/>
      <c r="M131" s="145"/>
      <c r="N131" s="119"/>
      <c r="V131" s="151"/>
    </row>
    <row r="132" spans="1:22" ht="21" thickBot="1" x14ac:dyDescent="0.3">
      <c r="A132" s="750"/>
      <c r="B132" s="147" t="s">
        <v>34</v>
      </c>
      <c r="C132" s="147" t="s">
        <v>35</v>
      </c>
      <c r="D132" s="147" t="s">
        <v>5600</v>
      </c>
      <c r="E132" s="840" t="s">
        <v>5601</v>
      </c>
      <c r="F132" s="840"/>
      <c r="G132" s="730"/>
      <c r="H132" s="731"/>
      <c r="I132" s="732"/>
      <c r="J132" s="149" t="s">
        <v>5630</v>
      </c>
      <c r="K132" s="82"/>
      <c r="L132" s="82"/>
      <c r="M132" s="150"/>
      <c r="N132" s="119"/>
      <c r="V132" s="151"/>
    </row>
    <row r="133" spans="1:22" ht="13.8" thickBot="1" x14ac:dyDescent="0.3">
      <c r="A133" s="842"/>
      <c r="B133" s="152"/>
      <c r="C133" s="152"/>
      <c r="D133" s="153"/>
      <c r="E133" s="154" t="s">
        <v>5605</v>
      </c>
      <c r="F133" s="155"/>
      <c r="G133" s="712"/>
      <c r="H133" s="713"/>
      <c r="I133" s="714"/>
      <c r="J133" s="149" t="s">
        <v>5631</v>
      </c>
      <c r="K133" s="82"/>
      <c r="L133" s="82"/>
      <c r="M133" s="150"/>
      <c r="N133" s="119"/>
      <c r="V133" s="151"/>
    </row>
    <row r="134" spans="1:22" ht="21.6" thickTop="1" thickBot="1" x14ac:dyDescent="0.3">
      <c r="A134" s="834">
        <f>A130+1</f>
        <v>30</v>
      </c>
      <c r="B134" s="137" t="s">
        <v>22</v>
      </c>
      <c r="C134" s="137" t="s">
        <v>23</v>
      </c>
      <c r="D134" s="137" t="s">
        <v>5593</v>
      </c>
      <c r="E134" s="837" t="s">
        <v>5594</v>
      </c>
      <c r="F134" s="837"/>
      <c r="G134" s="837" t="s">
        <v>17</v>
      </c>
      <c r="H134" s="771"/>
      <c r="I134" s="43"/>
      <c r="J134" s="138" t="s">
        <v>5608</v>
      </c>
      <c r="K134" s="139"/>
      <c r="L134" s="139"/>
      <c r="M134" s="140"/>
      <c r="N134" s="119"/>
      <c r="V134" s="151"/>
    </row>
    <row r="135" spans="1:22" ht="13.8" thickBot="1" x14ac:dyDescent="0.3">
      <c r="A135" s="750"/>
      <c r="B135" s="142"/>
      <c r="C135" s="142"/>
      <c r="D135" s="143"/>
      <c r="E135" s="142"/>
      <c r="F135" s="142"/>
      <c r="G135" s="726"/>
      <c r="H135" s="838"/>
      <c r="I135" s="839"/>
      <c r="J135" s="78" t="s">
        <v>5608</v>
      </c>
      <c r="K135" s="78"/>
      <c r="L135" s="78"/>
      <c r="M135" s="145"/>
      <c r="N135" s="119"/>
      <c r="V135" s="151"/>
    </row>
    <row r="136" spans="1:22" ht="21" thickBot="1" x14ac:dyDescent="0.3">
      <c r="A136" s="750"/>
      <c r="B136" s="147" t="s">
        <v>34</v>
      </c>
      <c r="C136" s="147" t="s">
        <v>35</v>
      </c>
      <c r="D136" s="147" t="s">
        <v>5600</v>
      </c>
      <c r="E136" s="840" t="s">
        <v>5601</v>
      </c>
      <c r="F136" s="840"/>
      <c r="G136" s="730"/>
      <c r="H136" s="731"/>
      <c r="I136" s="732"/>
      <c r="J136" s="149" t="s">
        <v>5630</v>
      </c>
      <c r="K136" s="82"/>
      <c r="L136" s="82"/>
      <c r="M136" s="150"/>
      <c r="N136" s="119"/>
      <c r="V136" s="151"/>
    </row>
    <row r="137" spans="1:22" ht="13.8" thickBot="1" x14ac:dyDescent="0.3">
      <c r="A137" s="842"/>
      <c r="B137" s="152"/>
      <c r="C137" s="152"/>
      <c r="D137" s="153"/>
      <c r="E137" s="154" t="s">
        <v>5605</v>
      </c>
      <c r="F137" s="155"/>
      <c r="G137" s="712"/>
      <c r="H137" s="713"/>
      <c r="I137" s="714"/>
      <c r="J137" s="149" t="s">
        <v>5631</v>
      </c>
      <c r="K137" s="82"/>
      <c r="L137" s="82"/>
      <c r="M137" s="150"/>
      <c r="N137" s="119"/>
      <c r="V137" s="151"/>
    </row>
    <row r="138" spans="1:22" ht="21.6" thickTop="1" thickBot="1" x14ac:dyDescent="0.3">
      <c r="A138" s="834">
        <f>A134+1</f>
        <v>31</v>
      </c>
      <c r="B138" s="137" t="s">
        <v>22</v>
      </c>
      <c r="C138" s="137" t="s">
        <v>23</v>
      </c>
      <c r="D138" s="137" t="s">
        <v>5593</v>
      </c>
      <c r="E138" s="837" t="s">
        <v>5594</v>
      </c>
      <c r="F138" s="837"/>
      <c r="G138" s="837" t="s">
        <v>17</v>
      </c>
      <c r="H138" s="771"/>
      <c r="I138" s="43"/>
      <c r="J138" s="138" t="s">
        <v>5608</v>
      </c>
      <c r="K138" s="139"/>
      <c r="L138" s="139"/>
      <c r="M138" s="140"/>
      <c r="N138" s="119"/>
      <c r="V138" s="151"/>
    </row>
    <row r="139" spans="1:22" ht="13.8" thickBot="1" x14ac:dyDescent="0.3">
      <c r="A139" s="750"/>
      <c r="B139" s="142"/>
      <c r="C139" s="142"/>
      <c r="D139" s="143"/>
      <c r="E139" s="142"/>
      <c r="F139" s="142"/>
      <c r="G139" s="726"/>
      <c r="H139" s="838"/>
      <c r="I139" s="839"/>
      <c r="J139" s="78" t="s">
        <v>5608</v>
      </c>
      <c r="K139" s="78"/>
      <c r="L139" s="78"/>
      <c r="M139" s="145"/>
      <c r="N139" s="119"/>
      <c r="V139" s="151"/>
    </row>
    <row r="140" spans="1:22" ht="21" thickBot="1" x14ac:dyDescent="0.3">
      <c r="A140" s="750"/>
      <c r="B140" s="147" t="s">
        <v>34</v>
      </c>
      <c r="C140" s="147" t="s">
        <v>35</v>
      </c>
      <c r="D140" s="147" t="s">
        <v>5600</v>
      </c>
      <c r="E140" s="840" t="s">
        <v>5601</v>
      </c>
      <c r="F140" s="840"/>
      <c r="G140" s="730"/>
      <c r="H140" s="731"/>
      <c r="I140" s="732"/>
      <c r="J140" s="149" t="s">
        <v>5630</v>
      </c>
      <c r="K140" s="82"/>
      <c r="L140" s="82"/>
      <c r="M140" s="150"/>
      <c r="N140" s="119"/>
      <c r="V140" s="151"/>
    </row>
    <row r="141" spans="1:22" ht="13.8" thickBot="1" x14ac:dyDescent="0.3">
      <c r="A141" s="842"/>
      <c r="B141" s="152"/>
      <c r="C141" s="152"/>
      <c r="D141" s="153"/>
      <c r="E141" s="154" t="s">
        <v>5605</v>
      </c>
      <c r="F141" s="155"/>
      <c r="G141" s="712"/>
      <c r="H141" s="713"/>
      <c r="I141" s="714"/>
      <c r="J141" s="149" t="s">
        <v>5631</v>
      </c>
      <c r="K141" s="82"/>
      <c r="L141" s="82"/>
      <c r="M141" s="150"/>
      <c r="N141" s="119"/>
      <c r="V141" s="151"/>
    </row>
    <row r="142" spans="1:22" ht="21.6" thickTop="1" thickBot="1" x14ac:dyDescent="0.3">
      <c r="A142" s="834">
        <f>A138+1</f>
        <v>32</v>
      </c>
      <c r="B142" s="137" t="s">
        <v>22</v>
      </c>
      <c r="C142" s="137" t="s">
        <v>23</v>
      </c>
      <c r="D142" s="137" t="s">
        <v>5593</v>
      </c>
      <c r="E142" s="837" t="s">
        <v>5594</v>
      </c>
      <c r="F142" s="837"/>
      <c r="G142" s="837" t="s">
        <v>17</v>
      </c>
      <c r="H142" s="771"/>
      <c r="I142" s="43"/>
      <c r="J142" s="138" t="s">
        <v>5608</v>
      </c>
      <c r="K142" s="139"/>
      <c r="L142" s="139"/>
      <c r="M142" s="140"/>
      <c r="N142" s="119"/>
      <c r="V142" s="151"/>
    </row>
    <row r="143" spans="1:22" ht="13.8" thickBot="1" x14ac:dyDescent="0.3">
      <c r="A143" s="750"/>
      <c r="B143" s="142"/>
      <c r="C143" s="142"/>
      <c r="D143" s="143"/>
      <c r="E143" s="142"/>
      <c r="F143" s="142"/>
      <c r="G143" s="726"/>
      <c r="H143" s="838"/>
      <c r="I143" s="839"/>
      <c r="J143" s="78" t="s">
        <v>5608</v>
      </c>
      <c r="K143" s="78"/>
      <c r="L143" s="78"/>
      <c r="M143" s="145"/>
      <c r="N143" s="119"/>
      <c r="V143" s="151"/>
    </row>
    <row r="144" spans="1:22" ht="21" thickBot="1" x14ac:dyDescent="0.3">
      <c r="A144" s="750"/>
      <c r="B144" s="147" t="s">
        <v>34</v>
      </c>
      <c r="C144" s="147" t="s">
        <v>35</v>
      </c>
      <c r="D144" s="147" t="s">
        <v>5600</v>
      </c>
      <c r="E144" s="840" t="s">
        <v>5601</v>
      </c>
      <c r="F144" s="840"/>
      <c r="G144" s="730"/>
      <c r="H144" s="731"/>
      <c r="I144" s="732"/>
      <c r="J144" s="149" t="s">
        <v>5630</v>
      </c>
      <c r="K144" s="82"/>
      <c r="L144" s="82"/>
      <c r="M144" s="150"/>
      <c r="N144" s="119"/>
      <c r="V144" s="151"/>
    </row>
    <row r="145" spans="1:22" ht="13.8" thickBot="1" x14ac:dyDescent="0.3">
      <c r="A145" s="842"/>
      <c r="B145" s="152"/>
      <c r="C145" s="152"/>
      <c r="D145" s="153"/>
      <c r="E145" s="154" t="s">
        <v>5605</v>
      </c>
      <c r="F145" s="155"/>
      <c r="G145" s="712"/>
      <c r="H145" s="713"/>
      <c r="I145" s="714"/>
      <c r="J145" s="149" t="s">
        <v>5631</v>
      </c>
      <c r="K145" s="82"/>
      <c r="L145" s="82"/>
      <c r="M145" s="150"/>
      <c r="N145" s="119"/>
      <c r="V145" s="151"/>
    </row>
    <row r="146" spans="1:22" ht="21.6" thickTop="1" thickBot="1" x14ac:dyDescent="0.3">
      <c r="A146" s="834">
        <f>A142+1</f>
        <v>33</v>
      </c>
      <c r="B146" s="137" t="s">
        <v>22</v>
      </c>
      <c r="C146" s="137" t="s">
        <v>23</v>
      </c>
      <c r="D146" s="137" t="s">
        <v>5593</v>
      </c>
      <c r="E146" s="837" t="s">
        <v>5594</v>
      </c>
      <c r="F146" s="837"/>
      <c r="G146" s="837" t="s">
        <v>17</v>
      </c>
      <c r="H146" s="771"/>
      <c r="I146" s="43"/>
      <c r="J146" s="138" t="s">
        <v>5608</v>
      </c>
      <c r="K146" s="139"/>
      <c r="L146" s="139"/>
      <c r="M146" s="140"/>
      <c r="N146" s="119"/>
      <c r="V146" s="151"/>
    </row>
    <row r="147" spans="1:22" ht="13.8" thickBot="1" x14ac:dyDescent="0.3">
      <c r="A147" s="750"/>
      <c r="B147" s="142"/>
      <c r="C147" s="142"/>
      <c r="D147" s="143"/>
      <c r="E147" s="142"/>
      <c r="F147" s="142"/>
      <c r="G147" s="726"/>
      <c r="H147" s="838"/>
      <c r="I147" s="839"/>
      <c r="J147" s="78" t="s">
        <v>5608</v>
      </c>
      <c r="K147" s="78"/>
      <c r="L147" s="78"/>
      <c r="M147" s="145"/>
      <c r="N147" s="119"/>
      <c r="V147" s="151"/>
    </row>
    <row r="148" spans="1:22" ht="21" thickBot="1" x14ac:dyDescent="0.3">
      <c r="A148" s="750"/>
      <c r="B148" s="147" t="s">
        <v>34</v>
      </c>
      <c r="C148" s="147" t="s">
        <v>35</v>
      </c>
      <c r="D148" s="147" t="s">
        <v>5600</v>
      </c>
      <c r="E148" s="840" t="s">
        <v>5601</v>
      </c>
      <c r="F148" s="840"/>
      <c r="G148" s="730"/>
      <c r="H148" s="731"/>
      <c r="I148" s="732"/>
      <c r="J148" s="149" t="s">
        <v>5630</v>
      </c>
      <c r="K148" s="82"/>
      <c r="L148" s="82"/>
      <c r="M148" s="150"/>
      <c r="N148" s="119"/>
      <c r="V148" s="151"/>
    </row>
    <row r="149" spans="1:22" ht="13.8" thickBot="1" x14ac:dyDescent="0.3">
      <c r="A149" s="842"/>
      <c r="B149" s="152"/>
      <c r="C149" s="152"/>
      <c r="D149" s="153"/>
      <c r="E149" s="154" t="s">
        <v>5605</v>
      </c>
      <c r="F149" s="155"/>
      <c r="G149" s="712"/>
      <c r="H149" s="713"/>
      <c r="I149" s="714"/>
      <c r="J149" s="149" t="s">
        <v>5631</v>
      </c>
      <c r="K149" s="82"/>
      <c r="L149" s="82"/>
      <c r="M149" s="150"/>
      <c r="N149" s="119"/>
      <c r="V149" s="151"/>
    </row>
    <row r="150" spans="1:22" ht="21.6" thickTop="1" thickBot="1" x14ac:dyDescent="0.3">
      <c r="A150" s="834">
        <f>A146+1</f>
        <v>34</v>
      </c>
      <c r="B150" s="137" t="s">
        <v>22</v>
      </c>
      <c r="C150" s="137" t="s">
        <v>23</v>
      </c>
      <c r="D150" s="137" t="s">
        <v>5593</v>
      </c>
      <c r="E150" s="837" t="s">
        <v>5594</v>
      </c>
      <c r="F150" s="837"/>
      <c r="G150" s="837" t="s">
        <v>17</v>
      </c>
      <c r="H150" s="771"/>
      <c r="I150" s="43"/>
      <c r="J150" s="138" t="s">
        <v>5608</v>
      </c>
      <c r="K150" s="139"/>
      <c r="L150" s="139"/>
      <c r="M150" s="140"/>
      <c r="N150" s="119"/>
      <c r="V150" s="151"/>
    </row>
    <row r="151" spans="1:22" ht="13.8" thickBot="1" x14ac:dyDescent="0.3">
      <c r="A151" s="750"/>
      <c r="B151" s="142"/>
      <c r="C151" s="142"/>
      <c r="D151" s="143"/>
      <c r="E151" s="142"/>
      <c r="F151" s="142"/>
      <c r="G151" s="726"/>
      <c r="H151" s="838"/>
      <c r="I151" s="839"/>
      <c r="J151" s="78" t="s">
        <v>5608</v>
      </c>
      <c r="K151" s="78"/>
      <c r="L151" s="78"/>
      <c r="M151" s="145"/>
      <c r="N151" s="119"/>
      <c r="V151" s="151"/>
    </row>
    <row r="152" spans="1:22" ht="21" thickBot="1" x14ac:dyDescent="0.3">
      <c r="A152" s="750"/>
      <c r="B152" s="147" t="s">
        <v>34</v>
      </c>
      <c r="C152" s="147" t="s">
        <v>35</v>
      </c>
      <c r="D152" s="147" t="s">
        <v>5600</v>
      </c>
      <c r="E152" s="840" t="s">
        <v>5601</v>
      </c>
      <c r="F152" s="840"/>
      <c r="G152" s="730"/>
      <c r="H152" s="731"/>
      <c r="I152" s="732"/>
      <c r="J152" s="149" t="s">
        <v>5630</v>
      </c>
      <c r="K152" s="82"/>
      <c r="L152" s="82"/>
      <c r="M152" s="150"/>
      <c r="N152" s="119"/>
      <c r="V152" s="151"/>
    </row>
    <row r="153" spans="1:22" ht="13.8" thickBot="1" x14ac:dyDescent="0.3">
      <c r="A153" s="842"/>
      <c r="B153" s="152"/>
      <c r="C153" s="152"/>
      <c r="D153" s="153"/>
      <c r="E153" s="154" t="s">
        <v>5605</v>
      </c>
      <c r="F153" s="155"/>
      <c r="G153" s="712"/>
      <c r="H153" s="713"/>
      <c r="I153" s="714"/>
      <c r="J153" s="149" t="s">
        <v>5631</v>
      </c>
      <c r="K153" s="82"/>
      <c r="L153" s="82"/>
      <c r="M153" s="150"/>
      <c r="N153" s="119"/>
      <c r="V153" s="151"/>
    </row>
    <row r="154" spans="1:22" ht="21.6" thickTop="1" thickBot="1" x14ac:dyDescent="0.3">
      <c r="A154" s="834">
        <f>A150+1</f>
        <v>35</v>
      </c>
      <c r="B154" s="137" t="s">
        <v>22</v>
      </c>
      <c r="C154" s="137" t="s">
        <v>23</v>
      </c>
      <c r="D154" s="137" t="s">
        <v>5593</v>
      </c>
      <c r="E154" s="837" t="s">
        <v>5594</v>
      </c>
      <c r="F154" s="837"/>
      <c r="G154" s="837" t="s">
        <v>17</v>
      </c>
      <c r="H154" s="771"/>
      <c r="I154" s="43"/>
      <c r="J154" s="138" t="s">
        <v>5608</v>
      </c>
      <c r="K154" s="139"/>
      <c r="L154" s="139"/>
      <c r="M154" s="140"/>
      <c r="N154" s="119"/>
      <c r="V154" s="151"/>
    </row>
    <row r="155" spans="1:22" ht="13.8" thickBot="1" x14ac:dyDescent="0.3">
      <c r="A155" s="750"/>
      <c r="B155" s="142"/>
      <c r="C155" s="142"/>
      <c r="D155" s="143"/>
      <c r="E155" s="142"/>
      <c r="F155" s="142"/>
      <c r="G155" s="726"/>
      <c r="H155" s="838"/>
      <c r="I155" s="839"/>
      <c r="J155" s="78" t="s">
        <v>5608</v>
      </c>
      <c r="K155" s="78"/>
      <c r="L155" s="78"/>
      <c r="M155" s="145"/>
      <c r="N155" s="119"/>
      <c r="V155" s="151"/>
    </row>
    <row r="156" spans="1:22" ht="21" thickBot="1" x14ac:dyDescent="0.3">
      <c r="A156" s="750"/>
      <c r="B156" s="147" t="s">
        <v>34</v>
      </c>
      <c r="C156" s="147" t="s">
        <v>35</v>
      </c>
      <c r="D156" s="147" t="s">
        <v>5600</v>
      </c>
      <c r="E156" s="840" t="s">
        <v>5601</v>
      </c>
      <c r="F156" s="840"/>
      <c r="G156" s="730"/>
      <c r="H156" s="731"/>
      <c r="I156" s="732"/>
      <c r="J156" s="149" t="s">
        <v>5630</v>
      </c>
      <c r="K156" s="82"/>
      <c r="L156" s="82"/>
      <c r="M156" s="150"/>
      <c r="N156" s="119"/>
      <c r="V156" s="151"/>
    </row>
    <row r="157" spans="1:22" ht="13.8" thickBot="1" x14ac:dyDescent="0.3">
      <c r="A157" s="842"/>
      <c r="B157" s="152"/>
      <c r="C157" s="152"/>
      <c r="D157" s="153"/>
      <c r="E157" s="154" t="s">
        <v>5605</v>
      </c>
      <c r="F157" s="155"/>
      <c r="G157" s="712"/>
      <c r="H157" s="713"/>
      <c r="I157" s="714"/>
      <c r="J157" s="149" t="s">
        <v>5631</v>
      </c>
      <c r="K157" s="82"/>
      <c r="L157" s="82"/>
      <c r="M157" s="150"/>
      <c r="N157" s="119"/>
      <c r="V157" s="151"/>
    </row>
    <row r="158" spans="1:22" ht="21.6" thickTop="1" thickBot="1" x14ac:dyDescent="0.3">
      <c r="A158" s="834">
        <f>A154+1</f>
        <v>36</v>
      </c>
      <c r="B158" s="137" t="s">
        <v>22</v>
      </c>
      <c r="C158" s="137" t="s">
        <v>23</v>
      </c>
      <c r="D158" s="137" t="s">
        <v>5593</v>
      </c>
      <c r="E158" s="837" t="s">
        <v>5594</v>
      </c>
      <c r="F158" s="837"/>
      <c r="G158" s="837" t="s">
        <v>17</v>
      </c>
      <c r="H158" s="771"/>
      <c r="I158" s="43"/>
      <c r="J158" s="138" t="s">
        <v>5608</v>
      </c>
      <c r="K158" s="139"/>
      <c r="L158" s="139"/>
      <c r="M158" s="140"/>
      <c r="N158" s="119"/>
      <c r="V158" s="151"/>
    </row>
    <row r="159" spans="1:22" ht="13.8" thickBot="1" x14ac:dyDescent="0.3">
      <c r="A159" s="750"/>
      <c r="B159" s="142"/>
      <c r="C159" s="142"/>
      <c r="D159" s="143"/>
      <c r="E159" s="142"/>
      <c r="F159" s="142"/>
      <c r="G159" s="726"/>
      <c r="H159" s="838"/>
      <c r="I159" s="839"/>
      <c r="J159" s="78" t="s">
        <v>5608</v>
      </c>
      <c r="K159" s="78"/>
      <c r="L159" s="78"/>
      <c r="M159" s="145"/>
      <c r="N159" s="119"/>
      <c r="V159" s="151"/>
    </row>
    <row r="160" spans="1:22" ht="21" thickBot="1" x14ac:dyDescent="0.3">
      <c r="A160" s="750"/>
      <c r="B160" s="147" t="s">
        <v>34</v>
      </c>
      <c r="C160" s="147" t="s">
        <v>35</v>
      </c>
      <c r="D160" s="147" t="s">
        <v>5600</v>
      </c>
      <c r="E160" s="840" t="s">
        <v>5601</v>
      </c>
      <c r="F160" s="840"/>
      <c r="G160" s="730"/>
      <c r="H160" s="731"/>
      <c r="I160" s="732"/>
      <c r="J160" s="149" t="s">
        <v>5630</v>
      </c>
      <c r="K160" s="82"/>
      <c r="L160" s="82"/>
      <c r="M160" s="150"/>
      <c r="N160" s="119"/>
      <c r="V160" s="151"/>
    </row>
    <row r="161" spans="1:22" ht="13.8" thickBot="1" x14ac:dyDescent="0.3">
      <c r="A161" s="842"/>
      <c r="B161" s="152"/>
      <c r="C161" s="152"/>
      <c r="D161" s="153"/>
      <c r="E161" s="154" t="s">
        <v>5605</v>
      </c>
      <c r="F161" s="155"/>
      <c r="G161" s="712"/>
      <c r="H161" s="713"/>
      <c r="I161" s="714"/>
      <c r="J161" s="149" t="s">
        <v>5631</v>
      </c>
      <c r="K161" s="82"/>
      <c r="L161" s="82"/>
      <c r="M161" s="150"/>
      <c r="N161" s="119"/>
      <c r="V161" s="151"/>
    </row>
    <row r="162" spans="1:22" ht="21.6" thickTop="1" thickBot="1" x14ac:dyDescent="0.3">
      <c r="A162" s="834">
        <f>A158+1</f>
        <v>37</v>
      </c>
      <c r="B162" s="137" t="s">
        <v>22</v>
      </c>
      <c r="C162" s="137" t="s">
        <v>23</v>
      </c>
      <c r="D162" s="137" t="s">
        <v>5593</v>
      </c>
      <c r="E162" s="837" t="s">
        <v>5594</v>
      </c>
      <c r="F162" s="837"/>
      <c r="G162" s="837" t="s">
        <v>17</v>
      </c>
      <c r="H162" s="771"/>
      <c r="I162" s="43"/>
      <c r="J162" s="138" t="s">
        <v>5608</v>
      </c>
      <c r="K162" s="139"/>
      <c r="L162" s="139"/>
      <c r="M162" s="140"/>
      <c r="N162" s="119"/>
      <c r="V162" s="151"/>
    </row>
    <row r="163" spans="1:22" ht="13.8" thickBot="1" x14ac:dyDescent="0.3">
      <c r="A163" s="750"/>
      <c r="B163" s="142"/>
      <c r="C163" s="142"/>
      <c r="D163" s="143"/>
      <c r="E163" s="142"/>
      <c r="F163" s="142"/>
      <c r="G163" s="726"/>
      <c r="H163" s="838"/>
      <c r="I163" s="839"/>
      <c r="J163" s="78" t="s">
        <v>5608</v>
      </c>
      <c r="K163" s="78"/>
      <c r="L163" s="78"/>
      <c r="M163" s="145"/>
      <c r="N163" s="119"/>
      <c r="V163" s="151"/>
    </row>
    <row r="164" spans="1:22" ht="21" thickBot="1" x14ac:dyDescent="0.3">
      <c r="A164" s="750"/>
      <c r="B164" s="147" t="s">
        <v>34</v>
      </c>
      <c r="C164" s="147" t="s">
        <v>35</v>
      </c>
      <c r="D164" s="147" t="s">
        <v>5600</v>
      </c>
      <c r="E164" s="840" t="s">
        <v>5601</v>
      </c>
      <c r="F164" s="840"/>
      <c r="G164" s="730"/>
      <c r="H164" s="731"/>
      <c r="I164" s="732"/>
      <c r="J164" s="149" t="s">
        <v>5630</v>
      </c>
      <c r="K164" s="82"/>
      <c r="L164" s="82"/>
      <c r="M164" s="150"/>
      <c r="N164" s="119"/>
      <c r="V164" s="151"/>
    </row>
    <row r="165" spans="1:22" ht="13.8" thickBot="1" x14ac:dyDescent="0.3">
      <c r="A165" s="842"/>
      <c r="B165" s="152"/>
      <c r="C165" s="152"/>
      <c r="D165" s="153"/>
      <c r="E165" s="154" t="s">
        <v>5605</v>
      </c>
      <c r="F165" s="155"/>
      <c r="G165" s="712"/>
      <c r="H165" s="713"/>
      <c r="I165" s="714"/>
      <c r="J165" s="149" t="s">
        <v>5631</v>
      </c>
      <c r="K165" s="82"/>
      <c r="L165" s="82"/>
      <c r="M165" s="150"/>
      <c r="N165" s="119"/>
      <c r="V165" s="151"/>
    </row>
    <row r="166" spans="1:22" ht="21.6" thickTop="1" thickBot="1" x14ac:dyDescent="0.3">
      <c r="A166" s="834">
        <f>A162+1</f>
        <v>38</v>
      </c>
      <c r="B166" s="137" t="s">
        <v>22</v>
      </c>
      <c r="C166" s="137" t="s">
        <v>23</v>
      </c>
      <c r="D166" s="137" t="s">
        <v>5593</v>
      </c>
      <c r="E166" s="837" t="s">
        <v>5594</v>
      </c>
      <c r="F166" s="837"/>
      <c r="G166" s="837" t="s">
        <v>17</v>
      </c>
      <c r="H166" s="771"/>
      <c r="I166" s="43"/>
      <c r="J166" s="138" t="s">
        <v>5608</v>
      </c>
      <c r="K166" s="139"/>
      <c r="L166" s="139"/>
      <c r="M166" s="140"/>
      <c r="N166" s="119"/>
      <c r="V166" s="151"/>
    </row>
    <row r="167" spans="1:22" ht="13.8" thickBot="1" x14ac:dyDescent="0.3">
      <c r="A167" s="750"/>
      <c r="B167" s="142"/>
      <c r="C167" s="142"/>
      <c r="D167" s="143"/>
      <c r="E167" s="142"/>
      <c r="F167" s="142"/>
      <c r="G167" s="726"/>
      <c r="H167" s="838"/>
      <c r="I167" s="839"/>
      <c r="J167" s="78" t="s">
        <v>5608</v>
      </c>
      <c r="K167" s="78"/>
      <c r="L167" s="78"/>
      <c r="M167" s="145"/>
      <c r="N167" s="119"/>
      <c r="V167" s="151"/>
    </row>
    <row r="168" spans="1:22" ht="21" thickBot="1" x14ac:dyDescent="0.3">
      <c r="A168" s="750"/>
      <c r="B168" s="147" t="s">
        <v>34</v>
      </c>
      <c r="C168" s="147" t="s">
        <v>35</v>
      </c>
      <c r="D168" s="147" t="s">
        <v>5600</v>
      </c>
      <c r="E168" s="840" t="s">
        <v>5601</v>
      </c>
      <c r="F168" s="840"/>
      <c r="G168" s="730"/>
      <c r="H168" s="731"/>
      <c r="I168" s="732"/>
      <c r="J168" s="149" t="s">
        <v>5630</v>
      </c>
      <c r="K168" s="82"/>
      <c r="L168" s="82"/>
      <c r="M168" s="150"/>
      <c r="N168" s="119"/>
      <c r="V168" s="151"/>
    </row>
    <row r="169" spans="1:22" ht="13.8" thickBot="1" x14ac:dyDescent="0.3">
      <c r="A169" s="842"/>
      <c r="B169" s="152"/>
      <c r="C169" s="152"/>
      <c r="D169" s="153"/>
      <c r="E169" s="154" t="s">
        <v>5605</v>
      </c>
      <c r="F169" s="155"/>
      <c r="G169" s="712"/>
      <c r="H169" s="713"/>
      <c r="I169" s="714"/>
      <c r="J169" s="149" t="s">
        <v>5631</v>
      </c>
      <c r="K169" s="82"/>
      <c r="L169" s="82"/>
      <c r="M169" s="150"/>
      <c r="N169" s="119"/>
      <c r="V169" s="151"/>
    </row>
    <row r="170" spans="1:22" ht="21.6" thickTop="1" thickBot="1" x14ac:dyDescent="0.3">
      <c r="A170" s="834">
        <f>A166+1</f>
        <v>39</v>
      </c>
      <c r="B170" s="137" t="s">
        <v>22</v>
      </c>
      <c r="C170" s="137" t="s">
        <v>23</v>
      </c>
      <c r="D170" s="137" t="s">
        <v>5593</v>
      </c>
      <c r="E170" s="837" t="s">
        <v>5594</v>
      </c>
      <c r="F170" s="837"/>
      <c r="G170" s="837" t="s">
        <v>17</v>
      </c>
      <c r="H170" s="771"/>
      <c r="I170" s="43"/>
      <c r="J170" s="138" t="s">
        <v>5608</v>
      </c>
      <c r="K170" s="139"/>
      <c r="L170" s="139"/>
      <c r="M170" s="140"/>
      <c r="N170" s="119"/>
      <c r="V170" s="151"/>
    </row>
    <row r="171" spans="1:22" ht="13.8" thickBot="1" x14ac:dyDescent="0.3">
      <c r="A171" s="750"/>
      <c r="B171" s="142"/>
      <c r="C171" s="142"/>
      <c r="D171" s="143"/>
      <c r="E171" s="142"/>
      <c r="F171" s="142"/>
      <c r="G171" s="726"/>
      <c r="H171" s="838"/>
      <c r="I171" s="839"/>
      <c r="J171" s="78" t="s">
        <v>5608</v>
      </c>
      <c r="K171" s="78"/>
      <c r="L171" s="78"/>
      <c r="M171" s="145"/>
      <c r="N171" s="119"/>
      <c r="V171" s="151"/>
    </row>
    <row r="172" spans="1:22" ht="21" thickBot="1" x14ac:dyDescent="0.3">
      <c r="A172" s="750"/>
      <c r="B172" s="147" t="s">
        <v>34</v>
      </c>
      <c r="C172" s="147" t="s">
        <v>35</v>
      </c>
      <c r="D172" s="147" t="s">
        <v>5600</v>
      </c>
      <c r="E172" s="840" t="s">
        <v>5601</v>
      </c>
      <c r="F172" s="840"/>
      <c r="G172" s="730"/>
      <c r="H172" s="731"/>
      <c r="I172" s="732"/>
      <c r="J172" s="149" t="s">
        <v>5630</v>
      </c>
      <c r="K172" s="82"/>
      <c r="L172" s="82"/>
      <c r="M172" s="150"/>
      <c r="N172" s="119"/>
      <c r="V172" s="151"/>
    </row>
    <row r="173" spans="1:22" ht="13.8" thickBot="1" x14ac:dyDescent="0.3">
      <c r="A173" s="842"/>
      <c r="B173" s="152"/>
      <c r="C173" s="152"/>
      <c r="D173" s="153"/>
      <c r="E173" s="154" t="s">
        <v>5605</v>
      </c>
      <c r="F173" s="155"/>
      <c r="G173" s="712"/>
      <c r="H173" s="713"/>
      <c r="I173" s="714"/>
      <c r="J173" s="149" t="s">
        <v>5631</v>
      </c>
      <c r="K173" s="82"/>
      <c r="L173" s="82"/>
      <c r="M173" s="150"/>
      <c r="N173" s="119"/>
      <c r="V173" s="151"/>
    </row>
    <row r="174" spans="1:22" ht="21.6" thickTop="1" thickBot="1" x14ac:dyDescent="0.3">
      <c r="A174" s="834">
        <f>A170+1</f>
        <v>40</v>
      </c>
      <c r="B174" s="137" t="s">
        <v>22</v>
      </c>
      <c r="C174" s="137" t="s">
        <v>23</v>
      </c>
      <c r="D174" s="137" t="s">
        <v>5593</v>
      </c>
      <c r="E174" s="837" t="s">
        <v>5594</v>
      </c>
      <c r="F174" s="837"/>
      <c r="G174" s="837" t="s">
        <v>17</v>
      </c>
      <c r="H174" s="771"/>
      <c r="I174" s="43"/>
      <c r="J174" s="138" t="s">
        <v>5608</v>
      </c>
      <c r="K174" s="139"/>
      <c r="L174" s="139"/>
      <c r="M174" s="140"/>
      <c r="N174" s="119"/>
      <c r="V174" s="151"/>
    </row>
    <row r="175" spans="1:22" ht="13.8" thickBot="1" x14ac:dyDescent="0.3">
      <c r="A175" s="750"/>
      <c r="B175" s="142"/>
      <c r="C175" s="142"/>
      <c r="D175" s="143"/>
      <c r="E175" s="142"/>
      <c r="F175" s="142"/>
      <c r="G175" s="726"/>
      <c r="H175" s="838"/>
      <c r="I175" s="839"/>
      <c r="J175" s="78" t="s">
        <v>5608</v>
      </c>
      <c r="K175" s="78"/>
      <c r="L175" s="78"/>
      <c r="M175" s="145"/>
      <c r="N175" s="119"/>
      <c r="V175" s="151"/>
    </row>
    <row r="176" spans="1:22" ht="21" thickBot="1" x14ac:dyDescent="0.3">
      <c r="A176" s="750"/>
      <c r="B176" s="147" t="s">
        <v>34</v>
      </c>
      <c r="C176" s="147" t="s">
        <v>35</v>
      </c>
      <c r="D176" s="147" t="s">
        <v>5600</v>
      </c>
      <c r="E176" s="840" t="s">
        <v>5601</v>
      </c>
      <c r="F176" s="840"/>
      <c r="G176" s="730"/>
      <c r="H176" s="731"/>
      <c r="I176" s="732"/>
      <c r="J176" s="149" t="s">
        <v>5630</v>
      </c>
      <c r="K176" s="82"/>
      <c r="L176" s="82"/>
      <c r="M176" s="150"/>
      <c r="N176" s="119"/>
      <c r="V176" s="151"/>
    </row>
    <row r="177" spans="1:22" ht="13.8" thickBot="1" x14ac:dyDescent="0.3">
      <c r="A177" s="842"/>
      <c r="B177" s="152"/>
      <c r="C177" s="152"/>
      <c r="D177" s="153"/>
      <c r="E177" s="154" t="s">
        <v>5605</v>
      </c>
      <c r="F177" s="155"/>
      <c r="G177" s="712"/>
      <c r="H177" s="713"/>
      <c r="I177" s="714"/>
      <c r="J177" s="149" t="s">
        <v>5631</v>
      </c>
      <c r="K177" s="82"/>
      <c r="L177" s="82"/>
      <c r="M177" s="150"/>
      <c r="N177" s="119"/>
      <c r="V177" s="151"/>
    </row>
    <row r="178" spans="1:22" ht="21.6" thickTop="1" thickBot="1" x14ac:dyDescent="0.3">
      <c r="A178" s="834">
        <f>A174+1</f>
        <v>41</v>
      </c>
      <c r="B178" s="137" t="s">
        <v>22</v>
      </c>
      <c r="C178" s="137" t="s">
        <v>23</v>
      </c>
      <c r="D178" s="137" t="s">
        <v>5593</v>
      </c>
      <c r="E178" s="837" t="s">
        <v>5594</v>
      </c>
      <c r="F178" s="837"/>
      <c r="G178" s="837" t="s">
        <v>17</v>
      </c>
      <c r="H178" s="771"/>
      <c r="I178" s="43"/>
      <c r="J178" s="138" t="s">
        <v>5608</v>
      </c>
      <c r="K178" s="139"/>
      <c r="L178" s="139"/>
      <c r="M178" s="140"/>
      <c r="N178" s="119"/>
      <c r="V178" s="151"/>
    </row>
    <row r="179" spans="1:22" ht="13.8" thickBot="1" x14ac:dyDescent="0.3">
      <c r="A179" s="750"/>
      <c r="B179" s="142"/>
      <c r="C179" s="142"/>
      <c r="D179" s="143"/>
      <c r="E179" s="142"/>
      <c r="F179" s="142"/>
      <c r="G179" s="726"/>
      <c r="H179" s="838"/>
      <c r="I179" s="839"/>
      <c r="J179" s="78" t="s">
        <v>5608</v>
      </c>
      <c r="K179" s="78"/>
      <c r="L179" s="78"/>
      <c r="M179" s="145"/>
      <c r="N179" s="119"/>
      <c r="V179" s="151">
        <f>G179</f>
        <v>0</v>
      </c>
    </row>
    <row r="180" spans="1:22" ht="21" thickBot="1" x14ac:dyDescent="0.3">
      <c r="A180" s="750"/>
      <c r="B180" s="147" t="s">
        <v>34</v>
      </c>
      <c r="C180" s="147" t="s">
        <v>35</v>
      </c>
      <c r="D180" s="147" t="s">
        <v>5600</v>
      </c>
      <c r="E180" s="840" t="s">
        <v>5601</v>
      </c>
      <c r="F180" s="840"/>
      <c r="G180" s="730"/>
      <c r="H180" s="731"/>
      <c r="I180" s="732"/>
      <c r="J180" s="149" t="s">
        <v>5630</v>
      </c>
      <c r="K180" s="82"/>
      <c r="L180" s="82"/>
      <c r="M180" s="150"/>
      <c r="N180" s="119"/>
      <c r="V180" s="151"/>
    </row>
    <row r="181" spans="1:22" ht="13.8" thickBot="1" x14ac:dyDescent="0.3">
      <c r="A181" s="842"/>
      <c r="B181" s="152"/>
      <c r="C181" s="152"/>
      <c r="D181" s="153"/>
      <c r="E181" s="154" t="s">
        <v>5605</v>
      </c>
      <c r="F181" s="155"/>
      <c r="G181" s="712"/>
      <c r="H181" s="713"/>
      <c r="I181" s="714"/>
      <c r="J181" s="149" t="s">
        <v>5631</v>
      </c>
      <c r="K181" s="82"/>
      <c r="L181" s="82"/>
      <c r="M181" s="150"/>
      <c r="N181" s="119"/>
      <c r="V181" s="151"/>
    </row>
    <row r="182" spans="1:22" ht="21.6" thickTop="1" thickBot="1" x14ac:dyDescent="0.3">
      <c r="A182" s="834">
        <f>A178+1</f>
        <v>42</v>
      </c>
      <c r="B182" s="137" t="s">
        <v>22</v>
      </c>
      <c r="C182" s="137" t="s">
        <v>23</v>
      </c>
      <c r="D182" s="137" t="s">
        <v>5593</v>
      </c>
      <c r="E182" s="837" t="s">
        <v>5594</v>
      </c>
      <c r="F182" s="837"/>
      <c r="G182" s="837" t="s">
        <v>17</v>
      </c>
      <c r="H182" s="771"/>
      <c r="I182" s="43"/>
      <c r="J182" s="138" t="s">
        <v>5608</v>
      </c>
      <c r="K182" s="139"/>
      <c r="L182" s="139"/>
      <c r="M182" s="140"/>
      <c r="N182" s="119"/>
      <c r="V182" s="151"/>
    </row>
    <row r="183" spans="1:22" ht="13.8" thickBot="1" x14ac:dyDescent="0.3">
      <c r="A183" s="750"/>
      <c r="B183" s="142"/>
      <c r="C183" s="142"/>
      <c r="D183" s="143"/>
      <c r="E183" s="142"/>
      <c r="F183" s="142"/>
      <c r="G183" s="726"/>
      <c r="H183" s="838"/>
      <c r="I183" s="839"/>
      <c r="J183" s="78" t="s">
        <v>5608</v>
      </c>
      <c r="K183" s="78"/>
      <c r="L183" s="78"/>
      <c r="M183" s="145"/>
      <c r="N183" s="119"/>
      <c r="V183" s="151">
        <f>G183</f>
        <v>0</v>
      </c>
    </row>
    <row r="184" spans="1:22" ht="21" thickBot="1" x14ac:dyDescent="0.3">
      <c r="A184" s="750"/>
      <c r="B184" s="147" t="s">
        <v>34</v>
      </c>
      <c r="C184" s="147" t="s">
        <v>35</v>
      </c>
      <c r="D184" s="147" t="s">
        <v>5600</v>
      </c>
      <c r="E184" s="840" t="s">
        <v>5601</v>
      </c>
      <c r="F184" s="840"/>
      <c r="G184" s="730"/>
      <c r="H184" s="731"/>
      <c r="I184" s="732"/>
      <c r="J184" s="149" t="s">
        <v>5630</v>
      </c>
      <c r="K184" s="82"/>
      <c r="L184" s="82"/>
      <c r="M184" s="150"/>
      <c r="N184" s="119"/>
      <c r="V184" s="151"/>
    </row>
    <row r="185" spans="1:22" ht="13.8" thickBot="1" x14ac:dyDescent="0.3">
      <c r="A185" s="842"/>
      <c r="B185" s="152"/>
      <c r="C185" s="152"/>
      <c r="D185" s="153"/>
      <c r="E185" s="154" t="s">
        <v>5605</v>
      </c>
      <c r="F185" s="155"/>
      <c r="G185" s="712"/>
      <c r="H185" s="713"/>
      <c r="I185" s="714"/>
      <c r="J185" s="149" t="s">
        <v>5631</v>
      </c>
      <c r="K185" s="82"/>
      <c r="L185" s="82"/>
      <c r="M185" s="150"/>
      <c r="N185" s="119"/>
      <c r="V185" s="151"/>
    </row>
    <row r="186" spans="1:22" ht="21.6" thickTop="1" thickBot="1" x14ac:dyDescent="0.3">
      <c r="A186" s="834">
        <f>A182+1</f>
        <v>43</v>
      </c>
      <c r="B186" s="137" t="s">
        <v>22</v>
      </c>
      <c r="C186" s="137" t="s">
        <v>23</v>
      </c>
      <c r="D186" s="137" t="s">
        <v>5593</v>
      </c>
      <c r="E186" s="837" t="s">
        <v>5594</v>
      </c>
      <c r="F186" s="837"/>
      <c r="G186" s="837" t="s">
        <v>17</v>
      </c>
      <c r="H186" s="771"/>
      <c r="I186" s="43"/>
      <c r="J186" s="138" t="s">
        <v>5608</v>
      </c>
      <c r="K186" s="139"/>
      <c r="L186" s="139"/>
      <c r="M186" s="140"/>
      <c r="N186" s="119"/>
      <c r="V186" s="151"/>
    </row>
    <row r="187" spans="1:22" ht="13.8" thickBot="1" x14ac:dyDescent="0.3">
      <c r="A187" s="750"/>
      <c r="B187" s="142"/>
      <c r="C187" s="142"/>
      <c r="D187" s="143"/>
      <c r="E187" s="142"/>
      <c r="F187" s="142"/>
      <c r="G187" s="726"/>
      <c r="H187" s="838"/>
      <c r="I187" s="839"/>
      <c r="J187" s="78" t="s">
        <v>5608</v>
      </c>
      <c r="K187" s="78"/>
      <c r="L187" s="78"/>
      <c r="M187" s="145"/>
      <c r="N187" s="119"/>
      <c r="V187" s="151">
        <f>G187</f>
        <v>0</v>
      </c>
    </row>
    <row r="188" spans="1:22" ht="21" thickBot="1" x14ac:dyDescent="0.3">
      <c r="A188" s="750"/>
      <c r="B188" s="147" t="s">
        <v>34</v>
      </c>
      <c r="C188" s="147" t="s">
        <v>35</v>
      </c>
      <c r="D188" s="147" t="s">
        <v>5600</v>
      </c>
      <c r="E188" s="840" t="s">
        <v>5601</v>
      </c>
      <c r="F188" s="840"/>
      <c r="G188" s="730"/>
      <c r="H188" s="731"/>
      <c r="I188" s="732"/>
      <c r="J188" s="149" t="s">
        <v>5630</v>
      </c>
      <c r="K188" s="82"/>
      <c r="L188" s="82"/>
      <c r="M188" s="150"/>
      <c r="N188" s="119"/>
      <c r="V188" s="151"/>
    </row>
    <row r="189" spans="1:22" ht="13.8" thickBot="1" x14ac:dyDescent="0.3">
      <c r="A189" s="842"/>
      <c r="B189" s="152"/>
      <c r="C189" s="152"/>
      <c r="D189" s="153"/>
      <c r="E189" s="154" t="s">
        <v>5605</v>
      </c>
      <c r="F189" s="155"/>
      <c r="G189" s="712"/>
      <c r="H189" s="713"/>
      <c r="I189" s="714"/>
      <c r="J189" s="149" t="s">
        <v>5631</v>
      </c>
      <c r="K189" s="82"/>
      <c r="L189" s="82"/>
      <c r="M189" s="150"/>
      <c r="N189" s="119"/>
      <c r="V189" s="151"/>
    </row>
    <row r="190" spans="1:22" ht="21.6" thickTop="1" thickBot="1" x14ac:dyDescent="0.3">
      <c r="A190" s="834">
        <f>A186+1</f>
        <v>44</v>
      </c>
      <c r="B190" s="137" t="s">
        <v>22</v>
      </c>
      <c r="C190" s="137" t="s">
        <v>23</v>
      </c>
      <c r="D190" s="137" t="s">
        <v>5593</v>
      </c>
      <c r="E190" s="837" t="s">
        <v>5594</v>
      </c>
      <c r="F190" s="837"/>
      <c r="G190" s="837" t="s">
        <v>17</v>
      </c>
      <c r="H190" s="771"/>
      <c r="I190" s="43"/>
      <c r="J190" s="138" t="s">
        <v>5608</v>
      </c>
      <c r="K190" s="139"/>
      <c r="L190" s="139"/>
      <c r="M190" s="140"/>
      <c r="N190" s="119"/>
      <c r="V190" s="151"/>
    </row>
    <row r="191" spans="1:22" ht="13.8" thickBot="1" x14ac:dyDescent="0.3">
      <c r="A191" s="750"/>
      <c r="B191" s="142"/>
      <c r="C191" s="142"/>
      <c r="D191" s="143"/>
      <c r="E191" s="142"/>
      <c r="F191" s="142"/>
      <c r="G191" s="726"/>
      <c r="H191" s="838"/>
      <c r="I191" s="839"/>
      <c r="J191" s="78" t="s">
        <v>5608</v>
      </c>
      <c r="K191" s="78"/>
      <c r="L191" s="78"/>
      <c r="M191" s="145"/>
      <c r="N191" s="119"/>
      <c r="V191" s="151">
        <f>G191</f>
        <v>0</v>
      </c>
    </row>
    <row r="192" spans="1:22" ht="21" thickBot="1" x14ac:dyDescent="0.3">
      <c r="A192" s="750"/>
      <c r="B192" s="147" t="s">
        <v>34</v>
      </c>
      <c r="C192" s="147" t="s">
        <v>35</v>
      </c>
      <c r="D192" s="147" t="s">
        <v>5600</v>
      </c>
      <c r="E192" s="840" t="s">
        <v>5601</v>
      </c>
      <c r="F192" s="840"/>
      <c r="G192" s="730"/>
      <c r="H192" s="731"/>
      <c r="I192" s="732"/>
      <c r="J192" s="149" t="s">
        <v>5630</v>
      </c>
      <c r="K192" s="82"/>
      <c r="L192" s="82"/>
      <c r="M192" s="150"/>
      <c r="N192" s="119"/>
      <c r="V192" s="151"/>
    </row>
    <row r="193" spans="1:22" ht="13.8" thickBot="1" x14ac:dyDescent="0.3">
      <c r="A193" s="842"/>
      <c r="B193" s="152"/>
      <c r="C193" s="152"/>
      <c r="D193" s="153"/>
      <c r="E193" s="154" t="s">
        <v>5605</v>
      </c>
      <c r="F193" s="155"/>
      <c r="G193" s="712"/>
      <c r="H193" s="713"/>
      <c r="I193" s="714"/>
      <c r="J193" s="149" t="s">
        <v>5631</v>
      </c>
      <c r="K193" s="82"/>
      <c r="L193" s="82"/>
      <c r="M193" s="150"/>
      <c r="N193" s="119"/>
      <c r="V193" s="151"/>
    </row>
    <row r="194" spans="1:22" ht="21.6" thickTop="1" thickBot="1" x14ac:dyDescent="0.3">
      <c r="A194" s="834">
        <f>A190+1</f>
        <v>45</v>
      </c>
      <c r="B194" s="137" t="s">
        <v>22</v>
      </c>
      <c r="C194" s="137" t="s">
        <v>23</v>
      </c>
      <c r="D194" s="137" t="s">
        <v>5593</v>
      </c>
      <c r="E194" s="837" t="s">
        <v>5594</v>
      </c>
      <c r="F194" s="837"/>
      <c r="G194" s="837" t="s">
        <v>17</v>
      </c>
      <c r="H194" s="771"/>
      <c r="I194" s="43"/>
      <c r="J194" s="138" t="s">
        <v>5608</v>
      </c>
      <c r="K194" s="139"/>
      <c r="L194" s="139"/>
      <c r="M194" s="140"/>
      <c r="N194" s="119"/>
      <c r="V194" s="151"/>
    </row>
    <row r="195" spans="1:22" ht="13.8" thickBot="1" x14ac:dyDescent="0.3">
      <c r="A195" s="750"/>
      <c r="B195" s="142"/>
      <c r="C195" s="142"/>
      <c r="D195" s="143"/>
      <c r="E195" s="142"/>
      <c r="F195" s="142"/>
      <c r="G195" s="726"/>
      <c r="H195" s="838"/>
      <c r="I195" s="839"/>
      <c r="J195" s="78" t="s">
        <v>5608</v>
      </c>
      <c r="K195" s="78"/>
      <c r="L195" s="78"/>
      <c r="M195" s="145"/>
      <c r="N195" s="119"/>
      <c r="V195" s="151">
        <f>G195</f>
        <v>0</v>
      </c>
    </row>
    <row r="196" spans="1:22" ht="21" thickBot="1" x14ac:dyDescent="0.3">
      <c r="A196" s="750"/>
      <c r="B196" s="147" t="s">
        <v>34</v>
      </c>
      <c r="C196" s="147" t="s">
        <v>35</v>
      </c>
      <c r="D196" s="147" t="s">
        <v>5600</v>
      </c>
      <c r="E196" s="840" t="s">
        <v>5601</v>
      </c>
      <c r="F196" s="840"/>
      <c r="G196" s="730"/>
      <c r="H196" s="731"/>
      <c r="I196" s="732"/>
      <c r="J196" s="149" t="s">
        <v>5630</v>
      </c>
      <c r="K196" s="82"/>
      <c r="L196" s="82"/>
      <c r="M196" s="150"/>
      <c r="N196" s="119"/>
      <c r="V196" s="151"/>
    </row>
    <row r="197" spans="1:22" ht="13.8" thickBot="1" x14ac:dyDescent="0.3">
      <c r="A197" s="842"/>
      <c r="B197" s="152"/>
      <c r="C197" s="152"/>
      <c r="D197" s="153"/>
      <c r="E197" s="154" t="s">
        <v>5605</v>
      </c>
      <c r="F197" s="155"/>
      <c r="G197" s="712"/>
      <c r="H197" s="713"/>
      <c r="I197" s="714"/>
      <c r="J197" s="149" t="s">
        <v>5631</v>
      </c>
      <c r="K197" s="82"/>
      <c r="L197" s="82"/>
      <c r="M197" s="150"/>
      <c r="N197" s="119"/>
      <c r="V197" s="151"/>
    </row>
    <row r="198" spans="1:22" ht="21.6" thickTop="1" thickBot="1" x14ac:dyDescent="0.3">
      <c r="A198" s="834">
        <f>A194+1</f>
        <v>46</v>
      </c>
      <c r="B198" s="137" t="s">
        <v>22</v>
      </c>
      <c r="C198" s="137" t="s">
        <v>23</v>
      </c>
      <c r="D198" s="137" t="s">
        <v>5593</v>
      </c>
      <c r="E198" s="837" t="s">
        <v>5594</v>
      </c>
      <c r="F198" s="837"/>
      <c r="G198" s="837" t="s">
        <v>17</v>
      </c>
      <c r="H198" s="771"/>
      <c r="I198" s="43"/>
      <c r="J198" s="138" t="s">
        <v>5608</v>
      </c>
      <c r="K198" s="139"/>
      <c r="L198" s="139"/>
      <c r="M198" s="140"/>
      <c r="N198" s="119"/>
      <c r="V198" s="151"/>
    </row>
    <row r="199" spans="1:22" ht="13.8" thickBot="1" x14ac:dyDescent="0.3">
      <c r="A199" s="750"/>
      <c r="B199" s="142"/>
      <c r="C199" s="142"/>
      <c r="D199" s="143"/>
      <c r="E199" s="142"/>
      <c r="F199" s="142"/>
      <c r="G199" s="726"/>
      <c r="H199" s="838"/>
      <c r="I199" s="839"/>
      <c r="J199" s="78" t="s">
        <v>5608</v>
      </c>
      <c r="K199" s="78"/>
      <c r="L199" s="78"/>
      <c r="M199" s="145"/>
      <c r="N199" s="119"/>
      <c r="V199" s="151">
        <f>G199</f>
        <v>0</v>
      </c>
    </row>
    <row r="200" spans="1:22" ht="21" thickBot="1" x14ac:dyDescent="0.3">
      <c r="A200" s="750"/>
      <c r="B200" s="147" t="s">
        <v>34</v>
      </c>
      <c r="C200" s="147" t="s">
        <v>35</v>
      </c>
      <c r="D200" s="147" t="s">
        <v>5600</v>
      </c>
      <c r="E200" s="840" t="s">
        <v>5601</v>
      </c>
      <c r="F200" s="840"/>
      <c r="G200" s="730"/>
      <c r="H200" s="731"/>
      <c r="I200" s="732"/>
      <c r="J200" s="149" t="s">
        <v>5630</v>
      </c>
      <c r="K200" s="82"/>
      <c r="L200" s="82"/>
      <c r="M200" s="150"/>
      <c r="N200" s="119"/>
      <c r="V200" s="151"/>
    </row>
    <row r="201" spans="1:22" ht="13.8" thickBot="1" x14ac:dyDescent="0.3">
      <c r="A201" s="842"/>
      <c r="B201" s="152"/>
      <c r="C201" s="152"/>
      <c r="D201" s="153"/>
      <c r="E201" s="154" t="s">
        <v>5605</v>
      </c>
      <c r="F201" s="155"/>
      <c r="G201" s="712"/>
      <c r="H201" s="713"/>
      <c r="I201" s="714"/>
      <c r="J201" s="149" t="s">
        <v>5631</v>
      </c>
      <c r="K201" s="82"/>
      <c r="L201" s="82"/>
      <c r="M201" s="150"/>
      <c r="N201" s="119"/>
      <c r="V201" s="151"/>
    </row>
    <row r="202" spans="1:22" ht="21.6" thickTop="1" thickBot="1" x14ac:dyDescent="0.3">
      <c r="A202" s="834">
        <f>A198+1</f>
        <v>47</v>
      </c>
      <c r="B202" s="137" t="s">
        <v>22</v>
      </c>
      <c r="C202" s="137" t="s">
        <v>23</v>
      </c>
      <c r="D202" s="137" t="s">
        <v>5593</v>
      </c>
      <c r="E202" s="837" t="s">
        <v>5594</v>
      </c>
      <c r="F202" s="837"/>
      <c r="G202" s="837" t="s">
        <v>17</v>
      </c>
      <c r="H202" s="771"/>
      <c r="I202" s="43"/>
      <c r="J202" s="138" t="s">
        <v>5608</v>
      </c>
      <c r="K202" s="139"/>
      <c r="L202" s="139"/>
      <c r="M202" s="140"/>
      <c r="N202" s="119"/>
      <c r="V202" s="151"/>
    </row>
    <row r="203" spans="1:22" ht="13.8" thickBot="1" x14ac:dyDescent="0.3">
      <c r="A203" s="750"/>
      <c r="B203" s="142"/>
      <c r="C203" s="142"/>
      <c r="D203" s="143"/>
      <c r="E203" s="142"/>
      <c r="F203" s="142"/>
      <c r="G203" s="726"/>
      <c r="H203" s="838"/>
      <c r="I203" s="839"/>
      <c r="J203" s="78" t="s">
        <v>5608</v>
      </c>
      <c r="K203" s="78"/>
      <c r="L203" s="78"/>
      <c r="M203" s="145"/>
      <c r="N203" s="119"/>
      <c r="V203" s="151">
        <f>G203</f>
        <v>0</v>
      </c>
    </row>
    <row r="204" spans="1:22" ht="21" thickBot="1" x14ac:dyDescent="0.3">
      <c r="A204" s="750"/>
      <c r="B204" s="147" t="s">
        <v>34</v>
      </c>
      <c r="C204" s="147" t="s">
        <v>35</v>
      </c>
      <c r="D204" s="147" t="s">
        <v>5600</v>
      </c>
      <c r="E204" s="840" t="s">
        <v>5601</v>
      </c>
      <c r="F204" s="840"/>
      <c r="G204" s="730"/>
      <c r="H204" s="731"/>
      <c r="I204" s="732"/>
      <c r="J204" s="149" t="s">
        <v>5630</v>
      </c>
      <c r="K204" s="82"/>
      <c r="L204" s="82"/>
      <c r="M204" s="150"/>
      <c r="N204" s="119"/>
      <c r="V204" s="151"/>
    </row>
    <row r="205" spans="1:22" ht="13.8" thickBot="1" x14ac:dyDescent="0.3">
      <c r="A205" s="842"/>
      <c r="B205" s="152"/>
      <c r="C205" s="152"/>
      <c r="D205" s="153"/>
      <c r="E205" s="154" t="s">
        <v>5605</v>
      </c>
      <c r="F205" s="155"/>
      <c r="G205" s="712"/>
      <c r="H205" s="713"/>
      <c r="I205" s="714"/>
      <c r="J205" s="149" t="s">
        <v>5631</v>
      </c>
      <c r="K205" s="82"/>
      <c r="L205" s="82"/>
      <c r="M205" s="150"/>
      <c r="N205" s="119"/>
      <c r="V205" s="151"/>
    </row>
    <row r="206" spans="1:22" ht="21.6" thickTop="1" thickBot="1" x14ac:dyDescent="0.3">
      <c r="A206" s="834">
        <f>A202+1</f>
        <v>48</v>
      </c>
      <c r="B206" s="137" t="s">
        <v>22</v>
      </c>
      <c r="C206" s="137" t="s">
        <v>23</v>
      </c>
      <c r="D206" s="137" t="s">
        <v>5593</v>
      </c>
      <c r="E206" s="837" t="s">
        <v>5594</v>
      </c>
      <c r="F206" s="837"/>
      <c r="G206" s="837" t="s">
        <v>17</v>
      </c>
      <c r="H206" s="771"/>
      <c r="I206" s="43"/>
      <c r="J206" s="138" t="s">
        <v>5608</v>
      </c>
      <c r="K206" s="139"/>
      <c r="L206" s="139"/>
      <c r="M206" s="140"/>
      <c r="N206" s="119"/>
      <c r="V206" s="151"/>
    </row>
    <row r="207" spans="1:22" ht="13.8" thickBot="1" x14ac:dyDescent="0.3">
      <c r="A207" s="750"/>
      <c r="B207" s="142"/>
      <c r="C207" s="142"/>
      <c r="D207" s="143"/>
      <c r="E207" s="142"/>
      <c r="F207" s="142"/>
      <c r="G207" s="726"/>
      <c r="H207" s="838"/>
      <c r="I207" s="839"/>
      <c r="J207" s="78" t="s">
        <v>5608</v>
      </c>
      <c r="K207" s="78"/>
      <c r="L207" s="78"/>
      <c r="M207" s="145"/>
      <c r="N207" s="119"/>
      <c r="V207" s="151">
        <f>G207</f>
        <v>0</v>
      </c>
    </row>
    <row r="208" spans="1:22" ht="21" thickBot="1" x14ac:dyDescent="0.3">
      <c r="A208" s="750"/>
      <c r="B208" s="147" t="s">
        <v>34</v>
      </c>
      <c r="C208" s="147" t="s">
        <v>35</v>
      </c>
      <c r="D208" s="147" t="s">
        <v>5600</v>
      </c>
      <c r="E208" s="840" t="s">
        <v>5601</v>
      </c>
      <c r="F208" s="840"/>
      <c r="G208" s="730"/>
      <c r="H208" s="731"/>
      <c r="I208" s="732"/>
      <c r="J208" s="149" t="s">
        <v>5630</v>
      </c>
      <c r="K208" s="82"/>
      <c r="L208" s="82"/>
      <c r="M208" s="150"/>
      <c r="N208" s="119"/>
      <c r="V208" s="151"/>
    </row>
    <row r="209" spans="1:22" ht="13.8" thickBot="1" x14ac:dyDescent="0.3">
      <c r="A209" s="842"/>
      <c r="B209" s="152"/>
      <c r="C209" s="152"/>
      <c r="D209" s="153"/>
      <c r="E209" s="154" t="s">
        <v>5605</v>
      </c>
      <c r="F209" s="155"/>
      <c r="G209" s="712"/>
      <c r="H209" s="713"/>
      <c r="I209" s="714"/>
      <c r="J209" s="149" t="s">
        <v>5631</v>
      </c>
      <c r="K209" s="82"/>
      <c r="L209" s="82"/>
      <c r="M209" s="150"/>
      <c r="N209" s="119"/>
      <c r="V209" s="151"/>
    </row>
    <row r="210" spans="1:22" ht="21.6" thickTop="1" thickBot="1" x14ac:dyDescent="0.3">
      <c r="A210" s="834">
        <f>A206+1</f>
        <v>49</v>
      </c>
      <c r="B210" s="137" t="s">
        <v>22</v>
      </c>
      <c r="C210" s="137" t="s">
        <v>23</v>
      </c>
      <c r="D210" s="137" t="s">
        <v>5593</v>
      </c>
      <c r="E210" s="837" t="s">
        <v>5594</v>
      </c>
      <c r="F210" s="837"/>
      <c r="G210" s="837" t="s">
        <v>17</v>
      </c>
      <c r="H210" s="771"/>
      <c r="I210" s="43"/>
      <c r="J210" s="138" t="s">
        <v>5608</v>
      </c>
      <c r="K210" s="139"/>
      <c r="L210" s="139"/>
      <c r="M210" s="140"/>
      <c r="N210" s="119"/>
      <c r="V210" s="151"/>
    </row>
    <row r="211" spans="1:22" ht="13.8" thickBot="1" x14ac:dyDescent="0.3">
      <c r="A211" s="750"/>
      <c r="B211" s="142"/>
      <c r="C211" s="142"/>
      <c r="D211" s="143"/>
      <c r="E211" s="142"/>
      <c r="F211" s="142"/>
      <c r="G211" s="726"/>
      <c r="H211" s="838"/>
      <c r="I211" s="839"/>
      <c r="J211" s="78" t="s">
        <v>5608</v>
      </c>
      <c r="K211" s="78"/>
      <c r="L211" s="78"/>
      <c r="M211" s="145"/>
      <c r="N211" s="119"/>
      <c r="V211" s="151">
        <f>G211</f>
        <v>0</v>
      </c>
    </row>
    <row r="212" spans="1:22" ht="21" thickBot="1" x14ac:dyDescent="0.3">
      <c r="A212" s="750"/>
      <c r="B212" s="147" t="s">
        <v>34</v>
      </c>
      <c r="C212" s="147" t="s">
        <v>35</v>
      </c>
      <c r="D212" s="147" t="s">
        <v>5600</v>
      </c>
      <c r="E212" s="840" t="s">
        <v>5601</v>
      </c>
      <c r="F212" s="840"/>
      <c r="G212" s="730"/>
      <c r="H212" s="731"/>
      <c r="I212" s="732"/>
      <c r="J212" s="149" t="s">
        <v>5630</v>
      </c>
      <c r="K212" s="82"/>
      <c r="L212" s="82"/>
      <c r="M212" s="150"/>
      <c r="N212" s="119"/>
      <c r="V212" s="151"/>
    </row>
    <row r="213" spans="1:22" ht="13.8" thickBot="1" x14ac:dyDescent="0.3">
      <c r="A213" s="842"/>
      <c r="B213" s="152"/>
      <c r="C213" s="152"/>
      <c r="D213" s="153"/>
      <c r="E213" s="154" t="s">
        <v>5605</v>
      </c>
      <c r="F213" s="155"/>
      <c r="G213" s="712"/>
      <c r="H213" s="713"/>
      <c r="I213" s="714"/>
      <c r="J213" s="149" t="s">
        <v>5631</v>
      </c>
      <c r="K213" s="82"/>
      <c r="L213" s="82"/>
      <c r="M213" s="150"/>
      <c r="N213" s="119"/>
      <c r="V213" s="151"/>
    </row>
    <row r="214" spans="1:22" ht="21.6" thickTop="1" thickBot="1" x14ac:dyDescent="0.3">
      <c r="A214" s="834">
        <f>A210+1</f>
        <v>50</v>
      </c>
      <c r="B214" s="137" t="s">
        <v>22</v>
      </c>
      <c r="C214" s="137" t="s">
        <v>23</v>
      </c>
      <c r="D214" s="137" t="s">
        <v>5593</v>
      </c>
      <c r="E214" s="837" t="s">
        <v>5594</v>
      </c>
      <c r="F214" s="837"/>
      <c r="G214" s="837" t="s">
        <v>17</v>
      </c>
      <c r="H214" s="771"/>
      <c r="I214" s="43"/>
      <c r="J214" s="138" t="s">
        <v>5608</v>
      </c>
      <c r="K214" s="139"/>
      <c r="L214" s="139"/>
      <c r="M214" s="140"/>
      <c r="N214" s="119"/>
      <c r="V214" s="151"/>
    </row>
    <row r="215" spans="1:22" ht="13.8" thickBot="1" x14ac:dyDescent="0.3">
      <c r="A215" s="750"/>
      <c r="B215" s="142"/>
      <c r="C215" s="142"/>
      <c r="D215" s="143"/>
      <c r="E215" s="142"/>
      <c r="F215" s="142"/>
      <c r="G215" s="726"/>
      <c r="H215" s="838"/>
      <c r="I215" s="839"/>
      <c r="J215" s="78" t="s">
        <v>5608</v>
      </c>
      <c r="K215" s="78"/>
      <c r="L215" s="78"/>
      <c r="M215" s="145"/>
      <c r="N215" s="119"/>
      <c r="V215" s="151">
        <f>G215</f>
        <v>0</v>
      </c>
    </row>
    <row r="216" spans="1:22" ht="21" thickBot="1" x14ac:dyDescent="0.3">
      <c r="A216" s="750"/>
      <c r="B216" s="147" t="s">
        <v>34</v>
      </c>
      <c r="C216" s="147" t="s">
        <v>35</v>
      </c>
      <c r="D216" s="147" t="s">
        <v>5600</v>
      </c>
      <c r="E216" s="840" t="s">
        <v>5601</v>
      </c>
      <c r="F216" s="840"/>
      <c r="G216" s="730"/>
      <c r="H216" s="731"/>
      <c r="I216" s="732"/>
      <c r="J216" s="149" t="s">
        <v>5630</v>
      </c>
      <c r="K216" s="82"/>
      <c r="L216" s="82"/>
      <c r="M216" s="150"/>
      <c r="N216" s="119"/>
      <c r="V216" s="151"/>
    </row>
    <row r="217" spans="1:22" ht="13.8" thickBot="1" x14ac:dyDescent="0.3">
      <c r="A217" s="842"/>
      <c r="B217" s="152"/>
      <c r="C217" s="152"/>
      <c r="D217" s="153"/>
      <c r="E217" s="154" t="s">
        <v>5605</v>
      </c>
      <c r="F217" s="155"/>
      <c r="G217" s="712"/>
      <c r="H217" s="713"/>
      <c r="I217" s="714"/>
      <c r="J217" s="149" t="s">
        <v>5631</v>
      </c>
      <c r="K217" s="82"/>
      <c r="L217" s="82"/>
      <c r="M217" s="150"/>
      <c r="N217" s="119"/>
      <c r="V217" s="151"/>
    </row>
    <row r="218" spans="1:22" ht="21.6" thickTop="1" thickBot="1" x14ac:dyDescent="0.3">
      <c r="A218" s="834">
        <f>A214+1</f>
        <v>51</v>
      </c>
      <c r="B218" s="137" t="s">
        <v>22</v>
      </c>
      <c r="C218" s="137" t="s">
        <v>23</v>
      </c>
      <c r="D218" s="137" t="s">
        <v>5593</v>
      </c>
      <c r="E218" s="837" t="s">
        <v>5594</v>
      </c>
      <c r="F218" s="837"/>
      <c r="G218" s="837" t="s">
        <v>17</v>
      </c>
      <c r="H218" s="771"/>
      <c r="I218" s="43"/>
      <c r="J218" s="138" t="s">
        <v>5608</v>
      </c>
      <c r="K218" s="139"/>
      <c r="L218" s="139"/>
      <c r="M218" s="140"/>
      <c r="N218" s="119"/>
      <c r="V218" s="151"/>
    </row>
    <row r="219" spans="1:22" ht="13.8" thickBot="1" x14ac:dyDescent="0.3">
      <c r="A219" s="750"/>
      <c r="B219" s="142"/>
      <c r="C219" s="142"/>
      <c r="D219" s="143"/>
      <c r="E219" s="142"/>
      <c r="F219" s="142"/>
      <c r="G219" s="726"/>
      <c r="H219" s="838"/>
      <c r="I219" s="839"/>
      <c r="J219" s="78" t="s">
        <v>5608</v>
      </c>
      <c r="K219" s="78"/>
      <c r="L219" s="78"/>
      <c r="M219" s="145"/>
      <c r="N219" s="119"/>
      <c r="V219" s="151">
        <f>G219</f>
        <v>0</v>
      </c>
    </row>
    <row r="220" spans="1:22" ht="21" thickBot="1" x14ac:dyDescent="0.3">
      <c r="A220" s="750"/>
      <c r="B220" s="147" t="s">
        <v>34</v>
      </c>
      <c r="C220" s="147" t="s">
        <v>35</v>
      </c>
      <c r="D220" s="147" t="s">
        <v>5600</v>
      </c>
      <c r="E220" s="840" t="s">
        <v>5601</v>
      </c>
      <c r="F220" s="840"/>
      <c r="G220" s="730"/>
      <c r="H220" s="731"/>
      <c r="I220" s="732"/>
      <c r="J220" s="149" t="s">
        <v>5630</v>
      </c>
      <c r="K220" s="82"/>
      <c r="L220" s="82"/>
      <c r="M220" s="150"/>
      <c r="N220" s="119"/>
      <c r="V220" s="151"/>
    </row>
    <row r="221" spans="1:22" ht="13.8" thickBot="1" x14ac:dyDescent="0.3">
      <c r="A221" s="842"/>
      <c r="B221" s="152"/>
      <c r="C221" s="152"/>
      <c r="D221" s="153"/>
      <c r="E221" s="154" t="s">
        <v>5605</v>
      </c>
      <c r="F221" s="155"/>
      <c r="G221" s="712"/>
      <c r="H221" s="713"/>
      <c r="I221" s="714"/>
      <c r="J221" s="149" t="s">
        <v>5631</v>
      </c>
      <c r="K221" s="82"/>
      <c r="L221" s="82"/>
      <c r="M221" s="150"/>
      <c r="N221" s="119"/>
      <c r="V221" s="151"/>
    </row>
    <row r="222" spans="1:22" ht="21.6" thickTop="1" thickBot="1" x14ac:dyDescent="0.3">
      <c r="A222" s="834">
        <f>A218+1</f>
        <v>52</v>
      </c>
      <c r="B222" s="137" t="s">
        <v>22</v>
      </c>
      <c r="C222" s="137" t="s">
        <v>23</v>
      </c>
      <c r="D222" s="137" t="s">
        <v>5593</v>
      </c>
      <c r="E222" s="837" t="s">
        <v>5594</v>
      </c>
      <c r="F222" s="837"/>
      <c r="G222" s="837" t="s">
        <v>17</v>
      </c>
      <c r="H222" s="771"/>
      <c r="I222" s="43"/>
      <c r="J222" s="138" t="s">
        <v>5608</v>
      </c>
      <c r="K222" s="139"/>
      <c r="L222" s="139"/>
      <c r="M222" s="140"/>
      <c r="N222" s="119"/>
      <c r="V222" s="151"/>
    </row>
    <row r="223" spans="1:22" ht="13.8" thickBot="1" x14ac:dyDescent="0.3">
      <c r="A223" s="750"/>
      <c r="B223" s="142"/>
      <c r="C223" s="142"/>
      <c r="D223" s="143"/>
      <c r="E223" s="142"/>
      <c r="F223" s="142"/>
      <c r="G223" s="726"/>
      <c r="H223" s="838"/>
      <c r="I223" s="839"/>
      <c r="J223" s="78" t="s">
        <v>5608</v>
      </c>
      <c r="K223" s="78"/>
      <c r="L223" s="78"/>
      <c r="M223" s="145"/>
      <c r="N223" s="119"/>
      <c r="V223" s="151">
        <f>G223</f>
        <v>0</v>
      </c>
    </row>
    <row r="224" spans="1:22" ht="21" thickBot="1" x14ac:dyDescent="0.3">
      <c r="A224" s="750"/>
      <c r="B224" s="147" t="s">
        <v>34</v>
      </c>
      <c r="C224" s="147" t="s">
        <v>35</v>
      </c>
      <c r="D224" s="147" t="s">
        <v>5600</v>
      </c>
      <c r="E224" s="840" t="s">
        <v>5601</v>
      </c>
      <c r="F224" s="840"/>
      <c r="G224" s="730"/>
      <c r="H224" s="731"/>
      <c r="I224" s="732"/>
      <c r="J224" s="149" t="s">
        <v>5630</v>
      </c>
      <c r="K224" s="82"/>
      <c r="L224" s="82"/>
      <c r="M224" s="150"/>
      <c r="N224" s="119"/>
      <c r="V224" s="151"/>
    </row>
    <row r="225" spans="1:22" ht="13.8" thickBot="1" x14ac:dyDescent="0.3">
      <c r="A225" s="842"/>
      <c r="B225" s="152"/>
      <c r="C225" s="152"/>
      <c r="D225" s="153"/>
      <c r="E225" s="154" t="s">
        <v>5605</v>
      </c>
      <c r="F225" s="155"/>
      <c r="G225" s="712"/>
      <c r="H225" s="713"/>
      <c r="I225" s="714"/>
      <c r="J225" s="149" t="s">
        <v>5631</v>
      </c>
      <c r="K225" s="82"/>
      <c r="L225" s="82"/>
      <c r="M225" s="150"/>
      <c r="N225" s="119"/>
      <c r="V225" s="151"/>
    </row>
    <row r="226" spans="1:22" ht="21.6" thickTop="1" thickBot="1" x14ac:dyDescent="0.3">
      <c r="A226" s="834">
        <f>A222+1</f>
        <v>53</v>
      </c>
      <c r="B226" s="137" t="s">
        <v>22</v>
      </c>
      <c r="C226" s="137" t="s">
        <v>23</v>
      </c>
      <c r="D226" s="137" t="s">
        <v>5593</v>
      </c>
      <c r="E226" s="837" t="s">
        <v>5594</v>
      </c>
      <c r="F226" s="837"/>
      <c r="G226" s="837" t="s">
        <v>17</v>
      </c>
      <c r="H226" s="771"/>
      <c r="I226" s="43"/>
      <c r="J226" s="138" t="s">
        <v>5608</v>
      </c>
      <c r="K226" s="139"/>
      <c r="L226" s="139"/>
      <c r="M226" s="140"/>
      <c r="N226" s="119"/>
      <c r="V226" s="151"/>
    </row>
    <row r="227" spans="1:22" ht="13.8" thickBot="1" x14ac:dyDescent="0.3">
      <c r="A227" s="750"/>
      <c r="B227" s="142"/>
      <c r="C227" s="142"/>
      <c r="D227" s="143"/>
      <c r="E227" s="142"/>
      <c r="F227" s="142"/>
      <c r="G227" s="726"/>
      <c r="H227" s="838"/>
      <c r="I227" s="839"/>
      <c r="J227" s="78" t="s">
        <v>5608</v>
      </c>
      <c r="K227" s="78"/>
      <c r="L227" s="78"/>
      <c r="M227" s="145"/>
      <c r="N227" s="119"/>
      <c r="V227" s="151">
        <f>G227</f>
        <v>0</v>
      </c>
    </row>
    <row r="228" spans="1:22" ht="21" thickBot="1" x14ac:dyDescent="0.3">
      <c r="A228" s="750"/>
      <c r="B228" s="147" t="s">
        <v>34</v>
      </c>
      <c r="C228" s="147" t="s">
        <v>35</v>
      </c>
      <c r="D228" s="147" t="s">
        <v>5600</v>
      </c>
      <c r="E228" s="840" t="s">
        <v>5601</v>
      </c>
      <c r="F228" s="840"/>
      <c r="G228" s="730"/>
      <c r="H228" s="731"/>
      <c r="I228" s="732"/>
      <c r="J228" s="149" t="s">
        <v>5630</v>
      </c>
      <c r="K228" s="82"/>
      <c r="L228" s="82"/>
      <c r="M228" s="150"/>
      <c r="N228" s="119"/>
      <c r="V228" s="151"/>
    </row>
    <row r="229" spans="1:22" ht="13.8" thickBot="1" x14ac:dyDescent="0.3">
      <c r="A229" s="842"/>
      <c r="B229" s="152"/>
      <c r="C229" s="152"/>
      <c r="D229" s="153"/>
      <c r="E229" s="154" t="s">
        <v>5605</v>
      </c>
      <c r="F229" s="155"/>
      <c r="G229" s="712"/>
      <c r="H229" s="713"/>
      <c r="I229" s="714"/>
      <c r="J229" s="149" t="s">
        <v>5631</v>
      </c>
      <c r="K229" s="82"/>
      <c r="L229" s="82"/>
      <c r="M229" s="150"/>
      <c r="N229" s="119"/>
      <c r="V229" s="151"/>
    </row>
    <row r="230" spans="1:22" ht="21.6" thickTop="1" thickBot="1" x14ac:dyDescent="0.3">
      <c r="A230" s="834">
        <f>A226+1</f>
        <v>54</v>
      </c>
      <c r="B230" s="137" t="s">
        <v>22</v>
      </c>
      <c r="C230" s="137" t="s">
        <v>23</v>
      </c>
      <c r="D230" s="137" t="s">
        <v>5593</v>
      </c>
      <c r="E230" s="837" t="s">
        <v>5594</v>
      </c>
      <c r="F230" s="837"/>
      <c r="G230" s="837" t="s">
        <v>17</v>
      </c>
      <c r="H230" s="771"/>
      <c r="I230" s="43"/>
      <c r="J230" s="138" t="s">
        <v>5608</v>
      </c>
      <c r="K230" s="139"/>
      <c r="L230" s="139"/>
      <c r="M230" s="140"/>
      <c r="N230" s="119"/>
      <c r="V230" s="151"/>
    </row>
    <row r="231" spans="1:22" ht="13.8" thickBot="1" x14ac:dyDescent="0.3">
      <c r="A231" s="750"/>
      <c r="B231" s="142"/>
      <c r="C231" s="142"/>
      <c r="D231" s="143"/>
      <c r="E231" s="142"/>
      <c r="F231" s="142"/>
      <c r="G231" s="726"/>
      <c r="H231" s="838"/>
      <c r="I231" s="839"/>
      <c r="J231" s="78" t="s">
        <v>5608</v>
      </c>
      <c r="K231" s="78"/>
      <c r="L231" s="78"/>
      <c r="M231" s="145"/>
      <c r="N231" s="119"/>
      <c r="V231" s="151">
        <f>G231</f>
        <v>0</v>
      </c>
    </row>
    <row r="232" spans="1:22" ht="21" thickBot="1" x14ac:dyDescent="0.3">
      <c r="A232" s="750"/>
      <c r="B232" s="147" t="s">
        <v>34</v>
      </c>
      <c r="C232" s="147" t="s">
        <v>35</v>
      </c>
      <c r="D232" s="147" t="s">
        <v>5600</v>
      </c>
      <c r="E232" s="840" t="s">
        <v>5601</v>
      </c>
      <c r="F232" s="840"/>
      <c r="G232" s="730"/>
      <c r="H232" s="731"/>
      <c r="I232" s="732"/>
      <c r="J232" s="149" t="s">
        <v>5630</v>
      </c>
      <c r="K232" s="82"/>
      <c r="L232" s="82"/>
      <c r="M232" s="150"/>
      <c r="N232" s="119"/>
      <c r="V232" s="151"/>
    </row>
    <row r="233" spans="1:22" ht="13.8" thickBot="1" x14ac:dyDescent="0.3">
      <c r="A233" s="842"/>
      <c r="B233" s="152"/>
      <c r="C233" s="152"/>
      <c r="D233" s="153"/>
      <c r="E233" s="154" t="s">
        <v>5605</v>
      </c>
      <c r="F233" s="155"/>
      <c r="G233" s="712"/>
      <c r="H233" s="713"/>
      <c r="I233" s="714"/>
      <c r="J233" s="149" t="s">
        <v>5631</v>
      </c>
      <c r="K233" s="82"/>
      <c r="L233" s="82"/>
      <c r="M233" s="150"/>
      <c r="N233" s="119"/>
      <c r="V233" s="151"/>
    </row>
    <row r="234" spans="1:22" ht="21.6" thickTop="1" thickBot="1" x14ac:dyDescent="0.3">
      <c r="A234" s="834">
        <f>A230+1</f>
        <v>55</v>
      </c>
      <c r="B234" s="137" t="s">
        <v>22</v>
      </c>
      <c r="C234" s="137" t="s">
        <v>23</v>
      </c>
      <c r="D234" s="137" t="s">
        <v>5593</v>
      </c>
      <c r="E234" s="837" t="s">
        <v>5594</v>
      </c>
      <c r="F234" s="837"/>
      <c r="G234" s="837" t="s">
        <v>17</v>
      </c>
      <c r="H234" s="771"/>
      <c r="I234" s="43"/>
      <c r="J234" s="138" t="s">
        <v>5608</v>
      </c>
      <c r="K234" s="139"/>
      <c r="L234" s="139"/>
      <c r="M234" s="140"/>
      <c r="N234" s="119"/>
      <c r="V234" s="151"/>
    </row>
    <row r="235" spans="1:22" ht="13.8" thickBot="1" x14ac:dyDescent="0.3">
      <c r="A235" s="750"/>
      <c r="B235" s="142"/>
      <c r="C235" s="142"/>
      <c r="D235" s="143"/>
      <c r="E235" s="142"/>
      <c r="F235" s="142"/>
      <c r="G235" s="726"/>
      <c r="H235" s="838"/>
      <c r="I235" s="839"/>
      <c r="J235" s="78" t="s">
        <v>5608</v>
      </c>
      <c r="K235" s="78"/>
      <c r="L235" s="78"/>
      <c r="M235" s="145"/>
      <c r="N235" s="119"/>
      <c r="V235" s="151">
        <f>G235</f>
        <v>0</v>
      </c>
    </row>
    <row r="236" spans="1:22" ht="21" thickBot="1" x14ac:dyDescent="0.3">
      <c r="A236" s="750"/>
      <c r="B236" s="147" t="s">
        <v>34</v>
      </c>
      <c r="C236" s="147" t="s">
        <v>35</v>
      </c>
      <c r="D236" s="147" t="s">
        <v>5600</v>
      </c>
      <c r="E236" s="840" t="s">
        <v>5601</v>
      </c>
      <c r="F236" s="840"/>
      <c r="G236" s="730"/>
      <c r="H236" s="731"/>
      <c r="I236" s="732"/>
      <c r="J236" s="149" t="s">
        <v>5630</v>
      </c>
      <c r="K236" s="82"/>
      <c r="L236" s="82"/>
      <c r="M236" s="150"/>
      <c r="N236" s="119"/>
      <c r="V236" s="151"/>
    </row>
    <row r="237" spans="1:22" ht="13.8" thickBot="1" x14ac:dyDescent="0.3">
      <c r="A237" s="842"/>
      <c r="B237" s="152"/>
      <c r="C237" s="152"/>
      <c r="D237" s="153"/>
      <c r="E237" s="154" t="s">
        <v>5605</v>
      </c>
      <c r="F237" s="155"/>
      <c r="G237" s="712"/>
      <c r="H237" s="713"/>
      <c r="I237" s="714"/>
      <c r="J237" s="149" t="s">
        <v>5631</v>
      </c>
      <c r="K237" s="82"/>
      <c r="L237" s="82"/>
      <c r="M237" s="150"/>
      <c r="N237" s="119"/>
      <c r="V237" s="151"/>
    </row>
    <row r="238" spans="1:22" ht="21.6" thickTop="1" thickBot="1" x14ac:dyDescent="0.3">
      <c r="A238" s="834">
        <f>A234+1</f>
        <v>56</v>
      </c>
      <c r="B238" s="137" t="s">
        <v>22</v>
      </c>
      <c r="C238" s="137" t="s">
        <v>23</v>
      </c>
      <c r="D238" s="137" t="s">
        <v>5593</v>
      </c>
      <c r="E238" s="837" t="s">
        <v>5594</v>
      </c>
      <c r="F238" s="837"/>
      <c r="G238" s="837" t="s">
        <v>17</v>
      </c>
      <c r="H238" s="771"/>
      <c r="I238" s="43"/>
      <c r="J238" s="138" t="s">
        <v>5608</v>
      </c>
      <c r="K238" s="139"/>
      <c r="L238" s="139"/>
      <c r="M238" s="140"/>
      <c r="N238" s="119"/>
      <c r="V238" s="151"/>
    </row>
    <row r="239" spans="1:22" ht="13.8" thickBot="1" x14ac:dyDescent="0.3">
      <c r="A239" s="750"/>
      <c r="B239" s="142"/>
      <c r="C239" s="142"/>
      <c r="D239" s="143"/>
      <c r="E239" s="142"/>
      <c r="F239" s="142"/>
      <c r="G239" s="726"/>
      <c r="H239" s="838"/>
      <c r="I239" s="839"/>
      <c r="J239" s="78" t="s">
        <v>5608</v>
      </c>
      <c r="K239" s="78"/>
      <c r="L239" s="78"/>
      <c r="M239" s="145"/>
      <c r="N239" s="119"/>
      <c r="V239" s="151">
        <f>G239</f>
        <v>0</v>
      </c>
    </row>
    <row r="240" spans="1:22" ht="21" thickBot="1" x14ac:dyDescent="0.3">
      <c r="A240" s="750"/>
      <c r="B240" s="147" t="s">
        <v>34</v>
      </c>
      <c r="C240" s="147" t="s">
        <v>35</v>
      </c>
      <c r="D240" s="147" t="s">
        <v>5600</v>
      </c>
      <c r="E240" s="840" t="s">
        <v>5601</v>
      </c>
      <c r="F240" s="840"/>
      <c r="G240" s="730"/>
      <c r="H240" s="731"/>
      <c r="I240" s="732"/>
      <c r="J240" s="149" t="s">
        <v>5630</v>
      </c>
      <c r="K240" s="82"/>
      <c r="L240" s="82"/>
      <c r="M240" s="150"/>
      <c r="N240" s="119"/>
      <c r="V240" s="151"/>
    </row>
    <row r="241" spans="1:22" ht="13.8" thickBot="1" x14ac:dyDescent="0.3">
      <c r="A241" s="842"/>
      <c r="B241" s="152"/>
      <c r="C241" s="152"/>
      <c r="D241" s="153"/>
      <c r="E241" s="154" t="s">
        <v>5605</v>
      </c>
      <c r="F241" s="155"/>
      <c r="G241" s="712"/>
      <c r="H241" s="713"/>
      <c r="I241" s="714"/>
      <c r="J241" s="149" t="s">
        <v>5631</v>
      </c>
      <c r="K241" s="82"/>
      <c r="L241" s="82"/>
      <c r="M241" s="150"/>
      <c r="N241" s="119"/>
      <c r="V241" s="151"/>
    </row>
    <row r="242" spans="1:22" ht="21.6" thickTop="1" thickBot="1" x14ac:dyDescent="0.3">
      <c r="A242" s="834">
        <f>A238+1</f>
        <v>57</v>
      </c>
      <c r="B242" s="137" t="s">
        <v>22</v>
      </c>
      <c r="C242" s="137" t="s">
        <v>23</v>
      </c>
      <c r="D242" s="137" t="s">
        <v>5593</v>
      </c>
      <c r="E242" s="837" t="s">
        <v>5594</v>
      </c>
      <c r="F242" s="837"/>
      <c r="G242" s="837" t="s">
        <v>17</v>
      </c>
      <c r="H242" s="771"/>
      <c r="I242" s="43"/>
      <c r="J242" s="138" t="s">
        <v>5608</v>
      </c>
      <c r="K242" s="139"/>
      <c r="L242" s="139"/>
      <c r="M242" s="140"/>
      <c r="N242" s="119"/>
      <c r="V242" s="151"/>
    </row>
    <row r="243" spans="1:22" ht="13.8" thickBot="1" x14ac:dyDescent="0.3">
      <c r="A243" s="750"/>
      <c r="B243" s="142"/>
      <c r="C243" s="142"/>
      <c r="D243" s="143"/>
      <c r="E243" s="142"/>
      <c r="F243" s="142"/>
      <c r="G243" s="726"/>
      <c r="H243" s="838"/>
      <c r="I243" s="839"/>
      <c r="J243" s="78" t="s">
        <v>5608</v>
      </c>
      <c r="K243" s="78"/>
      <c r="L243" s="78"/>
      <c r="M243" s="145"/>
      <c r="N243" s="119"/>
      <c r="V243" s="151">
        <f>G243</f>
        <v>0</v>
      </c>
    </row>
    <row r="244" spans="1:22" ht="21" thickBot="1" x14ac:dyDescent="0.3">
      <c r="A244" s="750"/>
      <c r="B244" s="147" t="s">
        <v>34</v>
      </c>
      <c r="C244" s="147" t="s">
        <v>35</v>
      </c>
      <c r="D244" s="147" t="s">
        <v>5600</v>
      </c>
      <c r="E244" s="840" t="s">
        <v>5601</v>
      </c>
      <c r="F244" s="840"/>
      <c r="G244" s="730"/>
      <c r="H244" s="731"/>
      <c r="I244" s="732"/>
      <c r="J244" s="149" t="s">
        <v>5630</v>
      </c>
      <c r="K244" s="82"/>
      <c r="L244" s="82"/>
      <c r="M244" s="150"/>
      <c r="N244" s="119"/>
      <c r="V244" s="151"/>
    </row>
    <row r="245" spans="1:22" ht="13.8" thickBot="1" x14ac:dyDescent="0.3">
      <c r="A245" s="842"/>
      <c r="B245" s="152"/>
      <c r="C245" s="152"/>
      <c r="D245" s="153"/>
      <c r="E245" s="154" t="s">
        <v>5605</v>
      </c>
      <c r="F245" s="155"/>
      <c r="G245" s="712"/>
      <c r="H245" s="713"/>
      <c r="I245" s="714"/>
      <c r="J245" s="149" t="s">
        <v>5631</v>
      </c>
      <c r="K245" s="82"/>
      <c r="L245" s="82"/>
      <c r="M245" s="150"/>
      <c r="N245" s="119"/>
      <c r="V245" s="151"/>
    </row>
    <row r="246" spans="1:22" ht="21.6" thickTop="1" thickBot="1" x14ac:dyDescent="0.3">
      <c r="A246" s="834">
        <f>A242+1</f>
        <v>58</v>
      </c>
      <c r="B246" s="137" t="s">
        <v>22</v>
      </c>
      <c r="C246" s="137" t="s">
        <v>23</v>
      </c>
      <c r="D246" s="137" t="s">
        <v>5593</v>
      </c>
      <c r="E246" s="837" t="s">
        <v>5594</v>
      </c>
      <c r="F246" s="837"/>
      <c r="G246" s="837" t="s">
        <v>17</v>
      </c>
      <c r="H246" s="771"/>
      <c r="I246" s="43"/>
      <c r="J246" s="138" t="s">
        <v>5608</v>
      </c>
      <c r="K246" s="139"/>
      <c r="L246" s="139"/>
      <c r="M246" s="140"/>
      <c r="N246" s="119"/>
      <c r="V246" s="151"/>
    </row>
    <row r="247" spans="1:22" ht="13.8" thickBot="1" x14ac:dyDescent="0.3">
      <c r="A247" s="750"/>
      <c r="B247" s="142"/>
      <c r="C247" s="142"/>
      <c r="D247" s="143"/>
      <c r="E247" s="142"/>
      <c r="F247" s="142"/>
      <c r="G247" s="726"/>
      <c r="H247" s="838"/>
      <c r="I247" s="839"/>
      <c r="J247" s="78" t="s">
        <v>5608</v>
      </c>
      <c r="K247" s="78"/>
      <c r="L247" s="78"/>
      <c r="M247" s="145"/>
      <c r="N247" s="119"/>
      <c r="V247" s="151">
        <f>G247</f>
        <v>0</v>
      </c>
    </row>
    <row r="248" spans="1:22" ht="21" thickBot="1" x14ac:dyDescent="0.3">
      <c r="A248" s="750"/>
      <c r="B248" s="147" t="s">
        <v>34</v>
      </c>
      <c r="C248" s="147" t="s">
        <v>35</v>
      </c>
      <c r="D248" s="147" t="s">
        <v>5600</v>
      </c>
      <c r="E248" s="840" t="s">
        <v>5601</v>
      </c>
      <c r="F248" s="840"/>
      <c r="G248" s="730"/>
      <c r="H248" s="731"/>
      <c r="I248" s="732"/>
      <c r="J248" s="149" t="s">
        <v>5630</v>
      </c>
      <c r="K248" s="82"/>
      <c r="L248" s="82"/>
      <c r="M248" s="150"/>
      <c r="N248" s="119"/>
      <c r="V248" s="151"/>
    </row>
    <row r="249" spans="1:22" ht="13.8" thickBot="1" x14ac:dyDescent="0.3">
      <c r="A249" s="842"/>
      <c r="B249" s="152"/>
      <c r="C249" s="152"/>
      <c r="D249" s="153"/>
      <c r="E249" s="154" t="s">
        <v>5605</v>
      </c>
      <c r="F249" s="155"/>
      <c r="G249" s="712"/>
      <c r="H249" s="713"/>
      <c r="I249" s="714"/>
      <c r="J249" s="149" t="s">
        <v>5631</v>
      </c>
      <c r="K249" s="82"/>
      <c r="L249" s="82"/>
      <c r="M249" s="150"/>
      <c r="N249" s="119"/>
      <c r="V249" s="151"/>
    </row>
    <row r="250" spans="1:22" ht="21.6" thickTop="1" thickBot="1" x14ac:dyDescent="0.3">
      <c r="A250" s="834">
        <f>A246+1</f>
        <v>59</v>
      </c>
      <c r="B250" s="137" t="s">
        <v>22</v>
      </c>
      <c r="C250" s="137" t="s">
        <v>23</v>
      </c>
      <c r="D250" s="137" t="s">
        <v>5593</v>
      </c>
      <c r="E250" s="837" t="s">
        <v>5594</v>
      </c>
      <c r="F250" s="837"/>
      <c r="G250" s="837" t="s">
        <v>17</v>
      </c>
      <c r="H250" s="771"/>
      <c r="I250" s="43"/>
      <c r="J250" s="138" t="s">
        <v>5608</v>
      </c>
      <c r="K250" s="139"/>
      <c r="L250" s="139"/>
      <c r="M250" s="140"/>
      <c r="N250" s="119"/>
      <c r="V250" s="151"/>
    </row>
    <row r="251" spans="1:22" ht="13.8" thickBot="1" x14ac:dyDescent="0.3">
      <c r="A251" s="750"/>
      <c r="B251" s="142"/>
      <c r="C251" s="142"/>
      <c r="D251" s="143"/>
      <c r="E251" s="142"/>
      <c r="F251" s="142"/>
      <c r="G251" s="726"/>
      <c r="H251" s="838"/>
      <c r="I251" s="839"/>
      <c r="J251" s="78" t="s">
        <v>5608</v>
      </c>
      <c r="K251" s="78"/>
      <c r="L251" s="78"/>
      <c r="M251" s="145"/>
      <c r="N251" s="119"/>
      <c r="V251" s="151">
        <f>G251</f>
        <v>0</v>
      </c>
    </row>
    <row r="252" spans="1:22" ht="21" thickBot="1" x14ac:dyDescent="0.3">
      <c r="A252" s="750"/>
      <c r="B252" s="147" t="s">
        <v>34</v>
      </c>
      <c r="C252" s="147" t="s">
        <v>35</v>
      </c>
      <c r="D252" s="147" t="s">
        <v>5600</v>
      </c>
      <c r="E252" s="840" t="s">
        <v>5601</v>
      </c>
      <c r="F252" s="840"/>
      <c r="G252" s="730"/>
      <c r="H252" s="731"/>
      <c r="I252" s="732"/>
      <c r="J252" s="149" t="s">
        <v>5630</v>
      </c>
      <c r="K252" s="82"/>
      <c r="L252" s="82"/>
      <c r="M252" s="150"/>
      <c r="N252" s="119"/>
      <c r="V252" s="151"/>
    </row>
    <row r="253" spans="1:22" ht="13.8" thickBot="1" x14ac:dyDescent="0.3">
      <c r="A253" s="842"/>
      <c r="B253" s="152"/>
      <c r="C253" s="152"/>
      <c r="D253" s="153"/>
      <c r="E253" s="154" t="s">
        <v>5605</v>
      </c>
      <c r="F253" s="155"/>
      <c r="G253" s="712"/>
      <c r="H253" s="713"/>
      <c r="I253" s="714"/>
      <c r="J253" s="149" t="s">
        <v>5631</v>
      </c>
      <c r="K253" s="82"/>
      <c r="L253" s="82"/>
      <c r="M253" s="150"/>
      <c r="N253" s="119"/>
      <c r="V253" s="151"/>
    </row>
    <row r="254" spans="1:22" ht="21.6" thickTop="1" thickBot="1" x14ac:dyDescent="0.3">
      <c r="A254" s="834">
        <f>A250+1</f>
        <v>60</v>
      </c>
      <c r="B254" s="137" t="s">
        <v>22</v>
      </c>
      <c r="C254" s="137" t="s">
        <v>23</v>
      </c>
      <c r="D254" s="137" t="s">
        <v>5593</v>
      </c>
      <c r="E254" s="837" t="s">
        <v>5594</v>
      </c>
      <c r="F254" s="837"/>
      <c r="G254" s="837" t="s">
        <v>17</v>
      </c>
      <c r="H254" s="771"/>
      <c r="I254" s="43"/>
      <c r="J254" s="138" t="s">
        <v>5608</v>
      </c>
      <c r="K254" s="139"/>
      <c r="L254" s="139"/>
      <c r="M254" s="140"/>
      <c r="N254" s="119"/>
      <c r="V254" s="151"/>
    </row>
    <row r="255" spans="1:22" ht="13.8" thickBot="1" x14ac:dyDescent="0.3">
      <c r="A255" s="750"/>
      <c r="B255" s="142"/>
      <c r="C255" s="142"/>
      <c r="D255" s="143"/>
      <c r="E255" s="142"/>
      <c r="F255" s="142"/>
      <c r="G255" s="726"/>
      <c r="H255" s="838"/>
      <c r="I255" s="839"/>
      <c r="J255" s="78" t="s">
        <v>5608</v>
      </c>
      <c r="K255" s="78"/>
      <c r="L255" s="78"/>
      <c r="M255" s="145"/>
      <c r="N255" s="119"/>
      <c r="V255" s="151">
        <f>G255</f>
        <v>0</v>
      </c>
    </row>
    <row r="256" spans="1:22" ht="21" thickBot="1" x14ac:dyDescent="0.3">
      <c r="A256" s="750"/>
      <c r="B256" s="147" t="s">
        <v>34</v>
      </c>
      <c r="C256" s="147" t="s">
        <v>35</v>
      </c>
      <c r="D256" s="147" t="s">
        <v>5600</v>
      </c>
      <c r="E256" s="840" t="s">
        <v>5601</v>
      </c>
      <c r="F256" s="840"/>
      <c r="G256" s="730"/>
      <c r="H256" s="731"/>
      <c r="I256" s="732"/>
      <c r="J256" s="149" t="s">
        <v>5630</v>
      </c>
      <c r="K256" s="82"/>
      <c r="L256" s="82"/>
      <c r="M256" s="150"/>
      <c r="N256" s="119"/>
      <c r="V256" s="151"/>
    </row>
    <row r="257" spans="1:22" ht="13.8" thickBot="1" x14ac:dyDescent="0.3">
      <c r="A257" s="842"/>
      <c r="B257" s="152"/>
      <c r="C257" s="152"/>
      <c r="D257" s="153"/>
      <c r="E257" s="154" t="s">
        <v>5605</v>
      </c>
      <c r="F257" s="155"/>
      <c r="G257" s="712"/>
      <c r="H257" s="713"/>
      <c r="I257" s="714"/>
      <c r="J257" s="149" t="s">
        <v>5631</v>
      </c>
      <c r="K257" s="82"/>
      <c r="L257" s="82"/>
      <c r="M257" s="150"/>
      <c r="N257" s="119"/>
      <c r="V257" s="151"/>
    </row>
    <row r="258" spans="1:22" ht="21.6" thickTop="1" thickBot="1" x14ac:dyDescent="0.3">
      <c r="A258" s="834">
        <f>A254+1</f>
        <v>61</v>
      </c>
      <c r="B258" s="137" t="s">
        <v>22</v>
      </c>
      <c r="C258" s="137" t="s">
        <v>23</v>
      </c>
      <c r="D258" s="137" t="s">
        <v>5593</v>
      </c>
      <c r="E258" s="837" t="s">
        <v>5594</v>
      </c>
      <c r="F258" s="837"/>
      <c r="G258" s="837" t="s">
        <v>17</v>
      </c>
      <c r="H258" s="771"/>
      <c r="I258" s="43"/>
      <c r="J258" s="138" t="s">
        <v>5608</v>
      </c>
      <c r="K258" s="139"/>
      <c r="L258" s="139"/>
      <c r="M258" s="140"/>
      <c r="N258" s="119"/>
      <c r="V258" s="151"/>
    </row>
    <row r="259" spans="1:22" ht="13.8" thickBot="1" x14ac:dyDescent="0.3">
      <c r="A259" s="750"/>
      <c r="B259" s="142"/>
      <c r="C259" s="142"/>
      <c r="D259" s="143"/>
      <c r="E259" s="142"/>
      <c r="F259" s="142"/>
      <c r="G259" s="726"/>
      <c r="H259" s="838"/>
      <c r="I259" s="839"/>
      <c r="J259" s="78" t="s">
        <v>5608</v>
      </c>
      <c r="K259" s="78"/>
      <c r="L259" s="78"/>
      <c r="M259" s="145"/>
      <c r="N259" s="119"/>
      <c r="V259" s="151">
        <f>G259</f>
        <v>0</v>
      </c>
    </row>
    <row r="260" spans="1:22" ht="21" thickBot="1" x14ac:dyDescent="0.3">
      <c r="A260" s="750"/>
      <c r="B260" s="147" t="s">
        <v>34</v>
      </c>
      <c r="C260" s="147" t="s">
        <v>35</v>
      </c>
      <c r="D260" s="147" t="s">
        <v>5600</v>
      </c>
      <c r="E260" s="840" t="s">
        <v>5601</v>
      </c>
      <c r="F260" s="840"/>
      <c r="G260" s="730"/>
      <c r="H260" s="731"/>
      <c r="I260" s="732"/>
      <c r="J260" s="149" t="s">
        <v>5630</v>
      </c>
      <c r="K260" s="82"/>
      <c r="L260" s="82"/>
      <c r="M260" s="150"/>
      <c r="N260" s="119"/>
      <c r="V260" s="151"/>
    </row>
    <row r="261" spans="1:22" ht="13.8" thickBot="1" x14ac:dyDescent="0.3">
      <c r="A261" s="842"/>
      <c r="B261" s="152"/>
      <c r="C261" s="152"/>
      <c r="D261" s="153"/>
      <c r="E261" s="154" t="s">
        <v>5605</v>
      </c>
      <c r="F261" s="155"/>
      <c r="G261" s="712"/>
      <c r="H261" s="713"/>
      <c r="I261" s="714"/>
      <c r="J261" s="149" t="s">
        <v>5631</v>
      </c>
      <c r="K261" s="82"/>
      <c r="L261" s="82"/>
      <c r="M261" s="150"/>
      <c r="N261" s="119"/>
      <c r="V261" s="151"/>
    </row>
    <row r="262" spans="1:22" ht="21.6" thickTop="1" thickBot="1" x14ac:dyDescent="0.3">
      <c r="A262" s="834">
        <f>A258+1</f>
        <v>62</v>
      </c>
      <c r="B262" s="137" t="s">
        <v>22</v>
      </c>
      <c r="C262" s="137" t="s">
        <v>23</v>
      </c>
      <c r="D262" s="137" t="s">
        <v>5593</v>
      </c>
      <c r="E262" s="837" t="s">
        <v>5594</v>
      </c>
      <c r="F262" s="837"/>
      <c r="G262" s="837" t="s">
        <v>17</v>
      </c>
      <c r="H262" s="771"/>
      <c r="I262" s="43"/>
      <c r="J262" s="138" t="s">
        <v>5608</v>
      </c>
      <c r="K262" s="139"/>
      <c r="L262" s="139"/>
      <c r="M262" s="140"/>
      <c r="N262" s="119"/>
      <c r="V262" s="151"/>
    </row>
    <row r="263" spans="1:22" ht="13.8" thickBot="1" x14ac:dyDescent="0.3">
      <c r="A263" s="750"/>
      <c r="B263" s="142"/>
      <c r="C263" s="142"/>
      <c r="D263" s="143"/>
      <c r="E263" s="142"/>
      <c r="F263" s="142"/>
      <c r="G263" s="726"/>
      <c r="H263" s="838"/>
      <c r="I263" s="839"/>
      <c r="J263" s="78" t="s">
        <v>5608</v>
      </c>
      <c r="K263" s="78"/>
      <c r="L263" s="78"/>
      <c r="M263" s="145"/>
      <c r="N263" s="119"/>
      <c r="V263" s="151">
        <f>G263</f>
        <v>0</v>
      </c>
    </row>
    <row r="264" spans="1:22" ht="21" thickBot="1" x14ac:dyDescent="0.3">
      <c r="A264" s="750"/>
      <c r="B264" s="147" t="s">
        <v>34</v>
      </c>
      <c r="C264" s="147" t="s">
        <v>35</v>
      </c>
      <c r="D264" s="147" t="s">
        <v>5600</v>
      </c>
      <c r="E264" s="840" t="s">
        <v>5601</v>
      </c>
      <c r="F264" s="840"/>
      <c r="G264" s="730"/>
      <c r="H264" s="731"/>
      <c r="I264" s="732"/>
      <c r="J264" s="149" t="s">
        <v>5630</v>
      </c>
      <c r="K264" s="82"/>
      <c r="L264" s="82"/>
      <c r="M264" s="150"/>
      <c r="N264" s="119"/>
      <c r="V264" s="151"/>
    </row>
    <row r="265" spans="1:22" ht="13.8" thickBot="1" x14ac:dyDescent="0.3">
      <c r="A265" s="842"/>
      <c r="B265" s="152"/>
      <c r="C265" s="152"/>
      <c r="D265" s="153"/>
      <c r="E265" s="154" t="s">
        <v>5605</v>
      </c>
      <c r="F265" s="155"/>
      <c r="G265" s="712"/>
      <c r="H265" s="713"/>
      <c r="I265" s="714"/>
      <c r="J265" s="149" t="s">
        <v>5631</v>
      </c>
      <c r="K265" s="82"/>
      <c r="L265" s="82"/>
      <c r="M265" s="150"/>
      <c r="N265" s="119"/>
      <c r="V265" s="151"/>
    </row>
    <row r="266" spans="1:22" ht="21.6" thickTop="1" thickBot="1" x14ac:dyDescent="0.3">
      <c r="A266" s="834">
        <f>A262+1</f>
        <v>63</v>
      </c>
      <c r="B266" s="137" t="s">
        <v>22</v>
      </c>
      <c r="C266" s="137" t="s">
        <v>23</v>
      </c>
      <c r="D266" s="137" t="s">
        <v>5593</v>
      </c>
      <c r="E266" s="837" t="s">
        <v>5594</v>
      </c>
      <c r="F266" s="837"/>
      <c r="G266" s="837" t="s">
        <v>17</v>
      </c>
      <c r="H266" s="771"/>
      <c r="I266" s="43"/>
      <c r="J266" s="138" t="s">
        <v>5608</v>
      </c>
      <c r="K266" s="139"/>
      <c r="L266" s="139"/>
      <c r="M266" s="140"/>
      <c r="N266" s="119"/>
      <c r="V266" s="151"/>
    </row>
    <row r="267" spans="1:22" ht="13.8" thickBot="1" x14ac:dyDescent="0.3">
      <c r="A267" s="750"/>
      <c r="B267" s="142"/>
      <c r="C267" s="142"/>
      <c r="D267" s="143"/>
      <c r="E267" s="142"/>
      <c r="F267" s="142"/>
      <c r="G267" s="726"/>
      <c r="H267" s="838"/>
      <c r="I267" s="839"/>
      <c r="J267" s="78" t="s">
        <v>5608</v>
      </c>
      <c r="K267" s="78"/>
      <c r="L267" s="78"/>
      <c r="M267" s="145"/>
      <c r="N267" s="119"/>
      <c r="V267" s="151">
        <f>G267</f>
        <v>0</v>
      </c>
    </row>
    <row r="268" spans="1:22" ht="21" thickBot="1" x14ac:dyDescent="0.3">
      <c r="A268" s="750"/>
      <c r="B268" s="147" t="s">
        <v>34</v>
      </c>
      <c r="C268" s="147" t="s">
        <v>35</v>
      </c>
      <c r="D268" s="147" t="s">
        <v>5600</v>
      </c>
      <c r="E268" s="840" t="s">
        <v>5601</v>
      </c>
      <c r="F268" s="840"/>
      <c r="G268" s="730"/>
      <c r="H268" s="731"/>
      <c r="I268" s="732"/>
      <c r="J268" s="149" t="s">
        <v>5630</v>
      </c>
      <c r="K268" s="82"/>
      <c r="L268" s="82"/>
      <c r="M268" s="150"/>
      <c r="N268" s="119"/>
      <c r="V268" s="151"/>
    </row>
    <row r="269" spans="1:22" ht="13.8" thickBot="1" x14ac:dyDescent="0.3">
      <c r="A269" s="842"/>
      <c r="B269" s="152"/>
      <c r="C269" s="152"/>
      <c r="D269" s="153"/>
      <c r="E269" s="154" t="s">
        <v>5605</v>
      </c>
      <c r="F269" s="155"/>
      <c r="G269" s="712"/>
      <c r="H269" s="713"/>
      <c r="I269" s="714"/>
      <c r="J269" s="149" t="s">
        <v>5631</v>
      </c>
      <c r="K269" s="82"/>
      <c r="L269" s="82"/>
      <c r="M269" s="150"/>
      <c r="N269" s="119"/>
      <c r="V269" s="151"/>
    </row>
    <row r="270" spans="1:22" ht="21.6" thickTop="1" thickBot="1" x14ac:dyDescent="0.3">
      <c r="A270" s="834">
        <f>A266+1</f>
        <v>64</v>
      </c>
      <c r="B270" s="137" t="s">
        <v>22</v>
      </c>
      <c r="C270" s="137" t="s">
        <v>23</v>
      </c>
      <c r="D270" s="137" t="s">
        <v>5593</v>
      </c>
      <c r="E270" s="837" t="s">
        <v>5594</v>
      </c>
      <c r="F270" s="837"/>
      <c r="G270" s="837" t="s">
        <v>17</v>
      </c>
      <c r="H270" s="771"/>
      <c r="I270" s="43"/>
      <c r="J270" s="138" t="s">
        <v>5608</v>
      </c>
      <c r="K270" s="139"/>
      <c r="L270" s="139"/>
      <c r="M270" s="140"/>
      <c r="N270" s="119"/>
      <c r="V270" s="151"/>
    </row>
    <row r="271" spans="1:22" ht="13.8" thickBot="1" x14ac:dyDescent="0.3">
      <c r="A271" s="750"/>
      <c r="B271" s="142"/>
      <c r="C271" s="142"/>
      <c r="D271" s="143"/>
      <c r="E271" s="142"/>
      <c r="F271" s="142"/>
      <c r="G271" s="726"/>
      <c r="H271" s="838"/>
      <c r="I271" s="839"/>
      <c r="J271" s="78" t="s">
        <v>5608</v>
      </c>
      <c r="K271" s="78"/>
      <c r="L271" s="78"/>
      <c r="M271" s="145"/>
      <c r="N271" s="119"/>
      <c r="V271" s="151">
        <f>G271</f>
        <v>0</v>
      </c>
    </row>
    <row r="272" spans="1:22" ht="21" thickBot="1" x14ac:dyDescent="0.3">
      <c r="A272" s="750"/>
      <c r="B272" s="147" t="s">
        <v>34</v>
      </c>
      <c r="C272" s="147" t="s">
        <v>35</v>
      </c>
      <c r="D272" s="147" t="s">
        <v>5600</v>
      </c>
      <c r="E272" s="840" t="s">
        <v>5601</v>
      </c>
      <c r="F272" s="840"/>
      <c r="G272" s="730"/>
      <c r="H272" s="731"/>
      <c r="I272" s="732"/>
      <c r="J272" s="149" t="s">
        <v>5630</v>
      </c>
      <c r="K272" s="82"/>
      <c r="L272" s="82"/>
      <c r="M272" s="150"/>
      <c r="N272" s="119"/>
      <c r="V272" s="151"/>
    </row>
    <row r="273" spans="1:22" ht="13.8" thickBot="1" x14ac:dyDescent="0.3">
      <c r="A273" s="842"/>
      <c r="B273" s="152"/>
      <c r="C273" s="152"/>
      <c r="D273" s="153"/>
      <c r="E273" s="154" t="s">
        <v>5605</v>
      </c>
      <c r="F273" s="155"/>
      <c r="G273" s="712"/>
      <c r="H273" s="713"/>
      <c r="I273" s="714"/>
      <c r="J273" s="149" t="s">
        <v>5631</v>
      </c>
      <c r="K273" s="82"/>
      <c r="L273" s="82"/>
      <c r="M273" s="150"/>
      <c r="N273" s="119"/>
      <c r="V273" s="151"/>
    </row>
    <row r="274" spans="1:22" ht="21.6" thickTop="1" thickBot="1" x14ac:dyDescent="0.3">
      <c r="A274" s="834">
        <f>A270+1</f>
        <v>65</v>
      </c>
      <c r="B274" s="137" t="s">
        <v>22</v>
      </c>
      <c r="C274" s="137" t="s">
        <v>23</v>
      </c>
      <c r="D274" s="137" t="s">
        <v>5593</v>
      </c>
      <c r="E274" s="837" t="s">
        <v>5594</v>
      </c>
      <c r="F274" s="837"/>
      <c r="G274" s="837" t="s">
        <v>17</v>
      </c>
      <c r="H274" s="771"/>
      <c r="I274" s="43"/>
      <c r="J274" s="138" t="s">
        <v>5608</v>
      </c>
      <c r="K274" s="139"/>
      <c r="L274" s="139"/>
      <c r="M274" s="140"/>
      <c r="N274" s="119"/>
      <c r="V274" s="151"/>
    </row>
    <row r="275" spans="1:22" ht="13.8" thickBot="1" x14ac:dyDescent="0.3">
      <c r="A275" s="750"/>
      <c r="B275" s="142"/>
      <c r="C275" s="142"/>
      <c r="D275" s="143"/>
      <c r="E275" s="142"/>
      <c r="F275" s="142"/>
      <c r="G275" s="726"/>
      <c r="H275" s="838"/>
      <c r="I275" s="839"/>
      <c r="J275" s="78" t="s">
        <v>5608</v>
      </c>
      <c r="K275" s="78"/>
      <c r="L275" s="78"/>
      <c r="M275" s="145"/>
      <c r="N275" s="119"/>
      <c r="V275" s="151">
        <f>G275</f>
        <v>0</v>
      </c>
    </row>
    <row r="276" spans="1:22" ht="21" thickBot="1" x14ac:dyDescent="0.3">
      <c r="A276" s="750"/>
      <c r="B276" s="147" t="s">
        <v>34</v>
      </c>
      <c r="C276" s="147" t="s">
        <v>35</v>
      </c>
      <c r="D276" s="147" t="s">
        <v>5600</v>
      </c>
      <c r="E276" s="840" t="s">
        <v>5601</v>
      </c>
      <c r="F276" s="840"/>
      <c r="G276" s="730"/>
      <c r="H276" s="731"/>
      <c r="I276" s="732"/>
      <c r="J276" s="149" t="s">
        <v>5630</v>
      </c>
      <c r="K276" s="82"/>
      <c r="L276" s="82"/>
      <c r="M276" s="150"/>
      <c r="N276" s="119"/>
      <c r="V276" s="151"/>
    </row>
    <row r="277" spans="1:22" ht="13.8" thickBot="1" x14ac:dyDescent="0.3">
      <c r="A277" s="842"/>
      <c r="B277" s="152"/>
      <c r="C277" s="152"/>
      <c r="D277" s="153"/>
      <c r="E277" s="154" t="s">
        <v>5605</v>
      </c>
      <c r="F277" s="155"/>
      <c r="G277" s="712"/>
      <c r="H277" s="713"/>
      <c r="I277" s="714"/>
      <c r="J277" s="149" t="s">
        <v>5631</v>
      </c>
      <c r="K277" s="82"/>
      <c r="L277" s="82"/>
      <c r="M277" s="150"/>
      <c r="N277" s="119"/>
      <c r="V277" s="151"/>
    </row>
    <row r="278" spans="1:22" ht="21.6" thickTop="1" thickBot="1" x14ac:dyDescent="0.3">
      <c r="A278" s="834">
        <f>A274+1</f>
        <v>66</v>
      </c>
      <c r="B278" s="137" t="s">
        <v>22</v>
      </c>
      <c r="C278" s="137" t="s">
        <v>23</v>
      </c>
      <c r="D278" s="137" t="s">
        <v>5593</v>
      </c>
      <c r="E278" s="837" t="s">
        <v>5594</v>
      </c>
      <c r="F278" s="837"/>
      <c r="G278" s="837" t="s">
        <v>17</v>
      </c>
      <c r="H278" s="771"/>
      <c r="I278" s="43"/>
      <c r="J278" s="138" t="s">
        <v>5608</v>
      </c>
      <c r="K278" s="139"/>
      <c r="L278" s="139"/>
      <c r="M278" s="140"/>
      <c r="N278" s="119"/>
      <c r="V278" s="151"/>
    </row>
    <row r="279" spans="1:22" ht="13.8" thickBot="1" x14ac:dyDescent="0.3">
      <c r="A279" s="750"/>
      <c r="B279" s="142"/>
      <c r="C279" s="142"/>
      <c r="D279" s="143"/>
      <c r="E279" s="142"/>
      <c r="F279" s="142"/>
      <c r="G279" s="726"/>
      <c r="H279" s="838"/>
      <c r="I279" s="839"/>
      <c r="J279" s="78" t="s">
        <v>5608</v>
      </c>
      <c r="K279" s="78"/>
      <c r="L279" s="78"/>
      <c r="M279" s="145"/>
      <c r="N279" s="119"/>
      <c r="V279" s="151">
        <f>G279</f>
        <v>0</v>
      </c>
    </row>
    <row r="280" spans="1:22" ht="21" thickBot="1" x14ac:dyDescent="0.3">
      <c r="A280" s="750"/>
      <c r="B280" s="147" t="s">
        <v>34</v>
      </c>
      <c r="C280" s="147" t="s">
        <v>35</v>
      </c>
      <c r="D280" s="147" t="s">
        <v>5600</v>
      </c>
      <c r="E280" s="840" t="s">
        <v>5601</v>
      </c>
      <c r="F280" s="840"/>
      <c r="G280" s="730"/>
      <c r="H280" s="731"/>
      <c r="I280" s="732"/>
      <c r="J280" s="149" t="s">
        <v>5630</v>
      </c>
      <c r="K280" s="82"/>
      <c r="L280" s="82"/>
      <c r="M280" s="150"/>
      <c r="N280" s="119"/>
      <c r="V280" s="151"/>
    </row>
    <row r="281" spans="1:22" ht="13.8" thickBot="1" x14ac:dyDescent="0.3">
      <c r="A281" s="842"/>
      <c r="B281" s="152"/>
      <c r="C281" s="152"/>
      <c r="D281" s="153"/>
      <c r="E281" s="154" t="s">
        <v>5605</v>
      </c>
      <c r="F281" s="155"/>
      <c r="G281" s="712"/>
      <c r="H281" s="713"/>
      <c r="I281" s="714"/>
      <c r="J281" s="149" t="s">
        <v>5631</v>
      </c>
      <c r="K281" s="82"/>
      <c r="L281" s="82"/>
      <c r="M281" s="150"/>
      <c r="N281" s="119"/>
      <c r="V281" s="151"/>
    </row>
    <row r="282" spans="1:22" ht="21.6" thickTop="1" thickBot="1" x14ac:dyDescent="0.3">
      <c r="A282" s="834">
        <f>A278+1</f>
        <v>67</v>
      </c>
      <c r="B282" s="137" t="s">
        <v>22</v>
      </c>
      <c r="C282" s="137" t="s">
        <v>23</v>
      </c>
      <c r="D282" s="137" t="s">
        <v>5593</v>
      </c>
      <c r="E282" s="837" t="s">
        <v>5594</v>
      </c>
      <c r="F282" s="837"/>
      <c r="G282" s="837" t="s">
        <v>17</v>
      </c>
      <c r="H282" s="771"/>
      <c r="I282" s="43"/>
      <c r="J282" s="138" t="s">
        <v>5608</v>
      </c>
      <c r="K282" s="139"/>
      <c r="L282" s="139"/>
      <c r="M282" s="140"/>
      <c r="N282" s="119"/>
      <c r="V282" s="151"/>
    </row>
    <row r="283" spans="1:22" ht="13.8" thickBot="1" x14ac:dyDescent="0.3">
      <c r="A283" s="750"/>
      <c r="B283" s="142"/>
      <c r="C283" s="142"/>
      <c r="D283" s="143"/>
      <c r="E283" s="142"/>
      <c r="F283" s="142"/>
      <c r="G283" s="726"/>
      <c r="H283" s="838"/>
      <c r="I283" s="839"/>
      <c r="J283" s="78" t="s">
        <v>5608</v>
      </c>
      <c r="K283" s="78"/>
      <c r="L283" s="78"/>
      <c r="M283" s="145"/>
      <c r="N283" s="119"/>
      <c r="V283" s="151">
        <f>G283</f>
        <v>0</v>
      </c>
    </row>
    <row r="284" spans="1:22" ht="21" thickBot="1" x14ac:dyDescent="0.3">
      <c r="A284" s="750"/>
      <c r="B284" s="147" t="s">
        <v>34</v>
      </c>
      <c r="C284" s="147" t="s">
        <v>35</v>
      </c>
      <c r="D284" s="147" t="s">
        <v>5600</v>
      </c>
      <c r="E284" s="840" t="s">
        <v>5601</v>
      </c>
      <c r="F284" s="840"/>
      <c r="G284" s="730"/>
      <c r="H284" s="731"/>
      <c r="I284" s="732"/>
      <c r="J284" s="149" t="s">
        <v>5630</v>
      </c>
      <c r="K284" s="82"/>
      <c r="L284" s="82"/>
      <c r="M284" s="150"/>
      <c r="N284" s="119"/>
      <c r="V284" s="151"/>
    </row>
    <row r="285" spans="1:22" ht="13.8" thickBot="1" x14ac:dyDescent="0.3">
      <c r="A285" s="842"/>
      <c r="B285" s="152"/>
      <c r="C285" s="152"/>
      <c r="D285" s="153"/>
      <c r="E285" s="154" t="s">
        <v>5605</v>
      </c>
      <c r="F285" s="155"/>
      <c r="G285" s="712"/>
      <c r="H285" s="713"/>
      <c r="I285" s="714"/>
      <c r="J285" s="149" t="s">
        <v>5631</v>
      </c>
      <c r="K285" s="82"/>
      <c r="L285" s="82"/>
      <c r="M285" s="150"/>
      <c r="N285" s="119"/>
      <c r="V285" s="151"/>
    </row>
    <row r="286" spans="1:22" ht="21.6" thickTop="1" thickBot="1" x14ac:dyDescent="0.3">
      <c r="A286" s="834">
        <f>A282+1</f>
        <v>68</v>
      </c>
      <c r="B286" s="137" t="s">
        <v>22</v>
      </c>
      <c r="C286" s="137" t="s">
        <v>23</v>
      </c>
      <c r="D286" s="137" t="s">
        <v>5593</v>
      </c>
      <c r="E286" s="837" t="s">
        <v>5594</v>
      </c>
      <c r="F286" s="837"/>
      <c r="G286" s="837" t="s">
        <v>17</v>
      </c>
      <c r="H286" s="771"/>
      <c r="I286" s="43"/>
      <c r="J286" s="138" t="s">
        <v>5608</v>
      </c>
      <c r="K286" s="139"/>
      <c r="L286" s="139"/>
      <c r="M286" s="140"/>
      <c r="N286" s="119"/>
      <c r="V286" s="151"/>
    </row>
    <row r="287" spans="1:22" ht="13.8" thickBot="1" x14ac:dyDescent="0.3">
      <c r="A287" s="750"/>
      <c r="B287" s="142"/>
      <c r="C287" s="142"/>
      <c r="D287" s="143"/>
      <c r="E287" s="142"/>
      <c r="F287" s="142"/>
      <c r="G287" s="726"/>
      <c r="H287" s="838"/>
      <c r="I287" s="839"/>
      <c r="J287" s="78" t="s">
        <v>5608</v>
      </c>
      <c r="K287" s="78"/>
      <c r="L287" s="78"/>
      <c r="M287" s="145"/>
      <c r="N287" s="119"/>
      <c r="V287" s="151">
        <f>G287</f>
        <v>0</v>
      </c>
    </row>
    <row r="288" spans="1:22" ht="21" thickBot="1" x14ac:dyDescent="0.3">
      <c r="A288" s="750"/>
      <c r="B288" s="147" t="s">
        <v>34</v>
      </c>
      <c r="C288" s="147" t="s">
        <v>35</v>
      </c>
      <c r="D288" s="147" t="s">
        <v>5600</v>
      </c>
      <c r="E288" s="840" t="s">
        <v>5601</v>
      </c>
      <c r="F288" s="840"/>
      <c r="G288" s="730"/>
      <c r="H288" s="731"/>
      <c r="I288" s="732"/>
      <c r="J288" s="149" t="s">
        <v>5630</v>
      </c>
      <c r="K288" s="82"/>
      <c r="L288" s="82"/>
      <c r="M288" s="150"/>
      <c r="N288" s="119"/>
      <c r="V288" s="151"/>
    </row>
    <row r="289" spans="1:22" ht="13.8" thickBot="1" x14ac:dyDescent="0.3">
      <c r="A289" s="842"/>
      <c r="B289" s="152"/>
      <c r="C289" s="152"/>
      <c r="D289" s="153"/>
      <c r="E289" s="154" t="s">
        <v>5605</v>
      </c>
      <c r="F289" s="155"/>
      <c r="G289" s="712"/>
      <c r="H289" s="713"/>
      <c r="I289" s="714"/>
      <c r="J289" s="149" t="s">
        <v>5631</v>
      </c>
      <c r="K289" s="82"/>
      <c r="L289" s="82"/>
      <c r="M289" s="150"/>
      <c r="N289" s="119"/>
      <c r="V289" s="151"/>
    </row>
    <row r="290" spans="1:22" ht="21.6" thickTop="1" thickBot="1" x14ac:dyDescent="0.3">
      <c r="A290" s="834">
        <f>A286+1</f>
        <v>69</v>
      </c>
      <c r="B290" s="137" t="s">
        <v>22</v>
      </c>
      <c r="C290" s="137" t="s">
        <v>23</v>
      </c>
      <c r="D290" s="137" t="s">
        <v>5593</v>
      </c>
      <c r="E290" s="837" t="s">
        <v>5594</v>
      </c>
      <c r="F290" s="837"/>
      <c r="G290" s="837" t="s">
        <v>17</v>
      </c>
      <c r="H290" s="771"/>
      <c r="I290" s="43"/>
      <c r="J290" s="138" t="s">
        <v>5608</v>
      </c>
      <c r="K290" s="139"/>
      <c r="L290" s="139"/>
      <c r="M290" s="140"/>
      <c r="N290" s="119"/>
      <c r="V290" s="151"/>
    </row>
    <row r="291" spans="1:22" ht="13.8" thickBot="1" x14ac:dyDescent="0.3">
      <c r="A291" s="750"/>
      <c r="B291" s="142"/>
      <c r="C291" s="142"/>
      <c r="D291" s="143"/>
      <c r="E291" s="142"/>
      <c r="F291" s="142"/>
      <c r="G291" s="726"/>
      <c r="H291" s="838"/>
      <c r="I291" s="839"/>
      <c r="J291" s="78" t="s">
        <v>5608</v>
      </c>
      <c r="K291" s="78"/>
      <c r="L291" s="78"/>
      <c r="M291" s="145"/>
      <c r="N291" s="119"/>
      <c r="V291" s="151">
        <f>G291</f>
        <v>0</v>
      </c>
    </row>
    <row r="292" spans="1:22" ht="21" thickBot="1" x14ac:dyDescent="0.3">
      <c r="A292" s="750"/>
      <c r="B292" s="147" t="s">
        <v>34</v>
      </c>
      <c r="C292" s="147" t="s">
        <v>35</v>
      </c>
      <c r="D292" s="147" t="s">
        <v>5600</v>
      </c>
      <c r="E292" s="840" t="s">
        <v>5601</v>
      </c>
      <c r="F292" s="840"/>
      <c r="G292" s="730"/>
      <c r="H292" s="731"/>
      <c r="I292" s="732"/>
      <c r="J292" s="149" t="s">
        <v>5630</v>
      </c>
      <c r="K292" s="82"/>
      <c r="L292" s="82"/>
      <c r="M292" s="150"/>
      <c r="N292" s="119"/>
      <c r="V292" s="151"/>
    </row>
    <row r="293" spans="1:22" ht="13.8" thickBot="1" x14ac:dyDescent="0.3">
      <c r="A293" s="842"/>
      <c r="B293" s="152"/>
      <c r="C293" s="152"/>
      <c r="D293" s="153"/>
      <c r="E293" s="154" t="s">
        <v>5605</v>
      </c>
      <c r="F293" s="155"/>
      <c r="G293" s="712"/>
      <c r="H293" s="713"/>
      <c r="I293" s="714"/>
      <c r="J293" s="149" t="s">
        <v>5631</v>
      </c>
      <c r="K293" s="82"/>
      <c r="L293" s="82"/>
      <c r="M293" s="150"/>
      <c r="N293" s="119"/>
      <c r="V293" s="151"/>
    </row>
    <row r="294" spans="1:22" ht="21.6" thickTop="1" thickBot="1" x14ac:dyDescent="0.3">
      <c r="A294" s="834">
        <f>A290+1</f>
        <v>70</v>
      </c>
      <c r="B294" s="137" t="s">
        <v>22</v>
      </c>
      <c r="C294" s="137" t="s">
        <v>23</v>
      </c>
      <c r="D294" s="137" t="s">
        <v>5593</v>
      </c>
      <c r="E294" s="837" t="s">
        <v>5594</v>
      </c>
      <c r="F294" s="837"/>
      <c r="G294" s="837" t="s">
        <v>17</v>
      </c>
      <c r="H294" s="771"/>
      <c r="I294" s="43"/>
      <c r="J294" s="138" t="s">
        <v>5608</v>
      </c>
      <c r="K294" s="139"/>
      <c r="L294" s="139"/>
      <c r="M294" s="140"/>
      <c r="N294" s="119"/>
      <c r="V294" s="151"/>
    </row>
    <row r="295" spans="1:22" ht="13.8" thickBot="1" x14ac:dyDescent="0.3">
      <c r="A295" s="750"/>
      <c r="B295" s="142"/>
      <c r="C295" s="142"/>
      <c r="D295" s="143"/>
      <c r="E295" s="142"/>
      <c r="F295" s="142"/>
      <c r="G295" s="726"/>
      <c r="H295" s="838"/>
      <c r="I295" s="839"/>
      <c r="J295" s="78" t="s">
        <v>5608</v>
      </c>
      <c r="K295" s="78"/>
      <c r="L295" s="78"/>
      <c r="M295" s="145"/>
      <c r="N295" s="119"/>
      <c r="V295" s="151">
        <f>G295</f>
        <v>0</v>
      </c>
    </row>
    <row r="296" spans="1:22" ht="21" thickBot="1" x14ac:dyDescent="0.3">
      <c r="A296" s="750"/>
      <c r="B296" s="147" t="s">
        <v>34</v>
      </c>
      <c r="C296" s="147" t="s">
        <v>35</v>
      </c>
      <c r="D296" s="147" t="s">
        <v>5600</v>
      </c>
      <c r="E296" s="840" t="s">
        <v>5601</v>
      </c>
      <c r="F296" s="840"/>
      <c r="G296" s="730"/>
      <c r="H296" s="731"/>
      <c r="I296" s="732"/>
      <c r="J296" s="149" t="s">
        <v>5630</v>
      </c>
      <c r="K296" s="82"/>
      <c r="L296" s="82"/>
      <c r="M296" s="150"/>
      <c r="N296" s="119"/>
      <c r="V296" s="151"/>
    </row>
    <row r="297" spans="1:22" ht="13.8" thickBot="1" x14ac:dyDescent="0.3">
      <c r="A297" s="842"/>
      <c r="B297" s="152"/>
      <c r="C297" s="152"/>
      <c r="D297" s="153"/>
      <c r="E297" s="154" t="s">
        <v>5605</v>
      </c>
      <c r="F297" s="155"/>
      <c r="G297" s="712"/>
      <c r="H297" s="713"/>
      <c r="I297" s="714"/>
      <c r="J297" s="149" t="s">
        <v>5631</v>
      </c>
      <c r="K297" s="82"/>
      <c r="L297" s="82"/>
      <c r="M297" s="150"/>
      <c r="N297" s="119"/>
      <c r="V297" s="151"/>
    </row>
    <row r="298" spans="1:22" ht="21.6" thickTop="1" thickBot="1" x14ac:dyDescent="0.3">
      <c r="A298" s="834">
        <f>A294+1</f>
        <v>71</v>
      </c>
      <c r="B298" s="137" t="s">
        <v>22</v>
      </c>
      <c r="C298" s="137" t="s">
        <v>23</v>
      </c>
      <c r="D298" s="137" t="s">
        <v>5593</v>
      </c>
      <c r="E298" s="837" t="s">
        <v>5594</v>
      </c>
      <c r="F298" s="837"/>
      <c r="G298" s="837" t="s">
        <v>17</v>
      </c>
      <c r="H298" s="771"/>
      <c r="I298" s="43"/>
      <c r="J298" s="138" t="s">
        <v>5608</v>
      </c>
      <c r="K298" s="139"/>
      <c r="L298" s="139"/>
      <c r="M298" s="140"/>
      <c r="N298" s="119"/>
      <c r="V298" s="151"/>
    </row>
    <row r="299" spans="1:22" ht="13.8" thickBot="1" x14ac:dyDescent="0.3">
      <c r="A299" s="750"/>
      <c r="B299" s="142"/>
      <c r="C299" s="142"/>
      <c r="D299" s="143"/>
      <c r="E299" s="142"/>
      <c r="F299" s="142"/>
      <c r="G299" s="726"/>
      <c r="H299" s="838"/>
      <c r="I299" s="839"/>
      <c r="J299" s="78" t="s">
        <v>5608</v>
      </c>
      <c r="K299" s="78"/>
      <c r="L299" s="78"/>
      <c r="M299" s="145"/>
      <c r="N299" s="119"/>
      <c r="V299" s="151">
        <f>G299</f>
        <v>0</v>
      </c>
    </row>
    <row r="300" spans="1:22" ht="21" thickBot="1" x14ac:dyDescent="0.3">
      <c r="A300" s="750"/>
      <c r="B300" s="147" t="s">
        <v>34</v>
      </c>
      <c r="C300" s="147" t="s">
        <v>35</v>
      </c>
      <c r="D300" s="147" t="s">
        <v>5600</v>
      </c>
      <c r="E300" s="840" t="s">
        <v>5601</v>
      </c>
      <c r="F300" s="840"/>
      <c r="G300" s="730"/>
      <c r="H300" s="731"/>
      <c r="I300" s="732"/>
      <c r="J300" s="149" t="s">
        <v>5630</v>
      </c>
      <c r="K300" s="82"/>
      <c r="L300" s="82"/>
      <c r="M300" s="150"/>
      <c r="N300" s="119"/>
      <c r="V300" s="151"/>
    </row>
    <row r="301" spans="1:22" ht="13.8" thickBot="1" x14ac:dyDescent="0.3">
      <c r="A301" s="842"/>
      <c r="B301" s="152"/>
      <c r="C301" s="152"/>
      <c r="D301" s="153"/>
      <c r="E301" s="154" t="s">
        <v>5605</v>
      </c>
      <c r="F301" s="155"/>
      <c r="G301" s="712"/>
      <c r="H301" s="713"/>
      <c r="I301" s="714"/>
      <c r="J301" s="149" t="s">
        <v>5631</v>
      </c>
      <c r="K301" s="82"/>
      <c r="L301" s="82"/>
      <c r="M301" s="150"/>
      <c r="N301" s="119"/>
      <c r="V301" s="151"/>
    </row>
    <row r="302" spans="1:22" ht="21.6" thickTop="1" thickBot="1" x14ac:dyDescent="0.3">
      <c r="A302" s="834">
        <f>A298+1</f>
        <v>72</v>
      </c>
      <c r="B302" s="137" t="s">
        <v>22</v>
      </c>
      <c r="C302" s="137" t="s">
        <v>23</v>
      </c>
      <c r="D302" s="137" t="s">
        <v>5593</v>
      </c>
      <c r="E302" s="837" t="s">
        <v>5594</v>
      </c>
      <c r="F302" s="837"/>
      <c r="G302" s="837" t="s">
        <v>17</v>
      </c>
      <c r="H302" s="771"/>
      <c r="I302" s="43"/>
      <c r="J302" s="138" t="s">
        <v>5608</v>
      </c>
      <c r="K302" s="139"/>
      <c r="L302" s="139"/>
      <c r="M302" s="140"/>
      <c r="N302" s="119"/>
      <c r="V302" s="151"/>
    </row>
    <row r="303" spans="1:22" ht="13.8" thickBot="1" x14ac:dyDescent="0.3">
      <c r="A303" s="750"/>
      <c r="B303" s="142"/>
      <c r="C303" s="142"/>
      <c r="D303" s="143"/>
      <c r="E303" s="142"/>
      <c r="F303" s="142"/>
      <c r="G303" s="726"/>
      <c r="H303" s="838"/>
      <c r="I303" s="839"/>
      <c r="J303" s="78" t="s">
        <v>5608</v>
      </c>
      <c r="K303" s="78"/>
      <c r="L303" s="78"/>
      <c r="M303" s="145"/>
      <c r="N303" s="119"/>
      <c r="V303" s="151">
        <f>G303</f>
        <v>0</v>
      </c>
    </row>
    <row r="304" spans="1:22" ht="21" thickBot="1" x14ac:dyDescent="0.3">
      <c r="A304" s="750"/>
      <c r="B304" s="147" t="s">
        <v>34</v>
      </c>
      <c r="C304" s="147" t="s">
        <v>35</v>
      </c>
      <c r="D304" s="147" t="s">
        <v>5600</v>
      </c>
      <c r="E304" s="840" t="s">
        <v>5601</v>
      </c>
      <c r="F304" s="840"/>
      <c r="G304" s="730"/>
      <c r="H304" s="731"/>
      <c r="I304" s="732"/>
      <c r="J304" s="149" t="s">
        <v>5630</v>
      </c>
      <c r="K304" s="82"/>
      <c r="L304" s="82"/>
      <c r="M304" s="150"/>
      <c r="N304" s="119"/>
      <c r="V304" s="151"/>
    </row>
    <row r="305" spans="1:22" ht="13.8" thickBot="1" x14ac:dyDescent="0.3">
      <c r="A305" s="842"/>
      <c r="B305" s="152"/>
      <c r="C305" s="152"/>
      <c r="D305" s="153"/>
      <c r="E305" s="154" t="s">
        <v>5605</v>
      </c>
      <c r="F305" s="155"/>
      <c r="G305" s="712"/>
      <c r="H305" s="713"/>
      <c r="I305" s="714"/>
      <c r="J305" s="149" t="s">
        <v>5631</v>
      </c>
      <c r="K305" s="82"/>
      <c r="L305" s="82"/>
      <c r="M305" s="150"/>
      <c r="N305" s="119"/>
      <c r="V305" s="151"/>
    </row>
    <row r="306" spans="1:22" ht="21.6" thickTop="1" thickBot="1" x14ac:dyDescent="0.3">
      <c r="A306" s="834">
        <f>A302+1</f>
        <v>73</v>
      </c>
      <c r="B306" s="137" t="s">
        <v>22</v>
      </c>
      <c r="C306" s="137" t="s">
        <v>23</v>
      </c>
      <c r="D306" s="137" t="s">
        <v>5593</v>
      </c>
      <c r="E306" s="837" t="s">
        <v>5594</v>
      </c>
      <c r="F306" s="837"/>
      <c r="G306" s="837" t="s">
        <v>17</v>
      </c>
      <c r="H306" s="771"/>
      <c r="I306" s="43"/>
      <c r="J306" s="138" t="s">
        <v>5608</v>
      </c>
      <c r="K306" s="139"/>
      <c r="L306" s="139"/>
      <c r="M306" s="140"/>
      <c r="N306" s="119"/>
      <c r="V306" s="151"/>
    </row>
    <row r="307" spans="1:22" ht="13.8" thickBot="1" x14ac:dyDescent="0.3">
      <c r="A307" s="750"/>
      <c r="B307" s="142"/>
      <c r="C307" s="142"/>
      <c r="D307" s="143"/>
      <c r="E307" s="142"/>
      <c r="F307" s="142"/>
      <c r="G307" s="726"/>
      <c r="H307" s="838"/>
      <c r="I307" s="839"/>
      <c r="J307" s="78" t="s">
        <v>5608</v>
      </c>
      <c r="K307" s="78"/>
      <c r="L307" s="78"/>
      <c r="M307" s="145"/>
      <c r="N307" s="119"/>
      <c r="V307" s="151">
        <f>G307</f>
        <v>0</v>
      </c>
    </row>
    <row r="308" spans="1:22" ht="21" thickBot="1" x14ac:dyDescent="0.3">
      <c r="A308" s="750"/>
      <c r="B308" s="147" t="s">
        <v>34</v>
      </c>
      <c r="C308" s="147" t="s">
        <v>35</v>
      </c>
      <c r="D308" s="147" t="s">
        <v>5600</v>
      </c>
      <c r="E308" s="840" t="s">
        <v>5601</v>
      </c>
      <c r="F308" s="840"/>
      <c r="G308" s="730"/>
      <c r="H308" s="731"/>
      <c r="I308" s="732"/>
      <c r="J308" s="149" t="s">
        <v>5630</v>
      </c>
      <c r="K308" s="82"/>
      <c r="L308" s="82"/>
      <c r="M308" s="150"/>
      <c r="N308" s="119"/>
      <c r="V308" s="151"/>
    </row>
    <row r="309" spans="1:22" ht="13.8" thickBot="1" x14ac:dyDescent="0.3">
      <c r="A309" s="842"/>
      <c r="B309" s="152"/>
      <c r="C309" s="152"/>
      <c r="D309" s="153"/>
      <c r="E309" s="154" t="s">
        <v>5605</v>
      </c>
      <c r="F309" s="155"/>
      <c r="G309" s="712"/>
      <c r="H309" s="713"/>
      <c r="I309" s="714"/>
      <c r="J309" s="149" t="s">
        <v>5631</v>
      </c>
      <c r="K309" s="82"/>
      <c r="L309" s="82"/>
      <c r="M309" s="150"/>
      <c r="N309" s="119"/>
      <c r="V309" s="151"/>
    </row>
    <row r="310" spans="1:22" ht="21.6" thickTop="1" thickBot="1" x14ac:dyDescent="0.3">
      <c r="A310" s="834">
        <f>A306+1</f>
        <v>74</v>
      </c>
      <c r="B310" s="137" t="s">
        <v>22</v>
      </c>
      <c r="C310" s="137" t="s">
        <v>23</v>
      </c>
      <c r="D310" s="137" t="s">
        <v>5593</v>
      </c>
      <c r="E310" s="837" t="s">
        <v>5594</v>
      </c>
      <c r="F310" s="837"/>
      <c r="G310" s="837" t="s">
        <v>17</v>
      </c>
      <c r="H310" s="771"/>
      <c r="I310" s="43"/>
      <c r="J310" s="138" t="s">
        <v>5608</v>
      </c>
      <c r="K310" s="139"/>
      <c r="L310" s="139"/>
      <c r="M310" s="140"/>
      <c r="N310" s="119"/>
      <c r="V310" s="151"/>
    </row>
    <row r="311" spans="1:22" ht="13.8" thickBot="1" x14ac:dyDescent="0.3">
      <c r="A311" s="750"/>
      <c r="B311" s="142"/>
      <c r="C311" s="142"/>
      <c r="D311" s="143"/>
      <c r="E311" s="142"/>
      <c r="F311" s="142"/>
      <c r="G311" s="726"/>
      <c r="H311" s="838"/>
      <c r="I311" s="839"/>
      <c r="J311" s="78" t="s">
        <v>5608</v>
      </c>
      <c r="K311" s="78"/>
      <c r="L311" s="78"/>
      <c r="M311" s="145"/>
      <c r="N311" s="119"/>
      <c r="V311" s="151">
        <f>G311</f>
        <v>0</v>
      </c>
    </row>
    <row r="312" spans="1:22" ht="21" thickBot="1" x14ac:dyDescent="0.3">
      <c r="A312" s="750"/>
      <c r="B312" s="147" t="s">
        <v>34</v>
      </c>
      <c r="C312" s="147" t="s">
        <v>35</v>
      </c>
      <c r="D312" s="147" t="s">
        <v>5600</v>
      </c>
      <c r="E312" s="840" t="s">
        <v>5601</v>
      </c>
      <c r="F312" s="840"/>
      <c r="G312" s="730"/>
      <c r="H312" s="731"/>
      <c r="I312" s="732"/>
      <c r="J312" s="149" t="s">
        <v>5630</v>
      </c>
      <c r="K312" s="82"/>
      <c r="L312" s="82"/>
      <c r="M312" s="150"/>
      <c r="N312" s="119"/>
      <c r="V312" s="151"/>
    </row>
    <row r="313" spans="1:22" ht="13.8" thickBot="1" x14ac:dyDescent="0.3">
      <c r="A313" s="842"/>
      <c r="B313" s="152"/>
      <c r="C313" s="152"/>
      <c r="D313" s="153"/>
      <c r="E313" s="154" t="s">
        <v>5605</v>
      </c>
      <c r="F313" s="155"/>
      <c r="G313" s="712"/>
      <c r="H313" s="713"/>
      <c r="I313" s="714"/>
      <c r="J313" s="149" t="s">
        <v>5631</v>
      </c>
      <c r="K313" s="82"/>
      <c r="L313" s="82"/>
      <c r="M313" s="150"/>
      <c r="N313" s="119"/>
      <c r="V313" s="151"/>
    </row>
    <row r="314" spans="1:22" ht="21.6" thickTop="1" thickBot="1" x14ac:dyDescent="0.3">
      <c r="A314" s="834">
        <f>A310+1</f>
        <v>75</v>
      </c>
      <c r="B314" s="137" t="s">
        <v>22</v>
      </c>
      <c r="C314" s="137" t="s">
        <v>23</v>
      </c>
      <c r="D314" s="137" t="s">
        <v>5593</v>
      </c>
      <c r="E314" s="837" t="s">
        <v>5594</v>
      </c>
      <c r="F314" s="837"/>
      <c r="G314" s="837" t="s">
        <v>17</v>
      </c>
      <c r="H314" s="771"/>
      <c r="I314" s="43"/>
      <c r="J314" s="138" t="s">
        <v>5608</v>
      </c>
      <c r="K314" s="139"/>
      <c r="L314" s="139"/>
      <c r="M314" s="140"/>
      <c r="N314" s="119"/>
      <c r="V314" s="151"/>
    </row>
    <row r="315" spans="1:22" ht="13.8" thickBot="1" x14ac:dyDescent="0.3">
      <c r="A315" s="750"/>
      <c r="B315" s="142"/>
      <c r="C315" s="142"/>
      <c r="D315" s="143"/>
      <c r="E315" s="142"/>
      <c r="F315" s="142"/>
      <c r="G315" s="726"/>
      <c r="H315" s="838"/>
      <c r="I315" s="839"/>
      <c r="J315" s="78" t="s">
        <v>5608</v>
      </c>
      <c r="K315" s="78"/>
      <c r="L315" s="78"/>
      <c r="M315" s="145"/>
      <c r="N315" s="119"/>
      <c r="V315" s="151">
        <f>G315</f>
        <v>0</v>
      </c>
    </row>
    <row r="316" spans="1:22" ht="21" thickBot="1" x14ac:dyDescent="0.3">
      <c r="A316" s="750"/>
      <c r="B316" s="147" t="s">
        <v>34</v>
      </c>
      <c r="C316" s="147" t="s">
        <v>35</v>
      </c>
      <c r="D316" s="147" t="s">
        <v>5600</v>
      </c>
      <c r="E316" s="840" t="s">
        <v>5601</v>
      </c>
      <c r="F316" s="840"/>
      <c r="G316" s="730"/>
      <c r="H316" s="731"/>
      <c r="I316" s="732"/>
      <c r="J316" s="149" t="s">
        <v>5630</v>
      </c>
      <c r="K316" s="82"/>
      <c r="L316" s="82"/>
      <c r="M316" s="150"/>
      <c r="N316" s="119"/>
      <c r="V316" s="151"/>
    </row>
    <row r="317" spans="1:22" ht="13.8" thickBot="1" x14ac:dyDescent="0.3">
      <c r="A317" s="842"/>
      <c r="B317" s="152"/>
      <c r="C317" s="152"/>
      <c r="D317" s="153"/>
      <c r="E317" s="154" t="s">
        <v>5605</v>
      </c>
      <c r="F317" s="155"/>
      <c r="G317" s="712"/>
      <c r="H317" s="713"/>
      <c r="I317" s="714"/>
      <c r="J317" s="149" t="s">
        <v>5631</v>
      </c>
      <c r="K317" s="82"/>
      <c r="L317" s="82"/>
      <c r="M317" s="150"/>
      <c r="N317" s="119"/>
      <c r="V317" s="151"/>
    </row>
    <row r="318" spans="1:22" ht="21.6" thickTop="1" thickBot="1" x14ac:dyDescent="0.3">
      <c r="A318" s="834">
        <f>A314+1</f>
        <v>76</v>
      </c>
      <c r="B318" s="137" t="s">
        <v>22</v>
      </c>
      <c r="C318" s="137" t="s">
        <v>23</v>
      </c>
      <c r="D318" s="137" t="s">
        <v>5593</v>
      </c>
      <c r="E318" s="837" t="s">
        <v>5594</v>
      </c>
      <c r="F318" s="837"/>
      <c r="G318" s="837" t="s">
        <v>17</v>
      </c>
      <c r="H318" s="771"/>
      <c r="I318" s="43"/>
      <c r="J318" s="138" t="s">
        <v>5608</v>
      </c>
      <c r="K318" s="139"/>
      <c r="L318" s="139"/>
      <c r="M318" s="140"/>
      <c r="N318" s="119"/>
      <c r="V318" s="151"/>
    </row>
    <row r="319" spans="1:22" ht="13.8" thickBot="1" x14ac:dyDescent="0.3">
      <c r="A319" s="750"/>
      <c r="B319" s="142"/>
      <c r="C319" s="142"/>
      <c r="D319" s="143"/>
      <c r="E319" s="142"/>
      <c r="F319" s="142"/>
      <c r="G319" s="726"/>
      <c r="H319" s="838"/>
      <c r="I319" s="839"/>
      <c r="J319" s="78" t="s">
        <v>5608</v>
      </c>
      <c r="K319" s="78"/>
      <c r="L319" s="78"/>
      <c r="M319" s="145"/>
      <c r="N319" s="119"/>
      <c r="V319" s="151">
        <f>G319</f>
        <v>0</v>
      </c>
    </row>
    <row r="320" spans="1:22" ht="21" thickBot="1" x14ac:dyDescent="0.3">
      <c r="A320" s="750"/>
      <c r="B320" s="147" t="s">
        <v>34</v>
      </c>
      <c r="C320" s="147" t="s">
        <v>35</v>
      </c>
      <c r="D320" s="147" t="s">
        <v>5600</v>
      </c>
      <c r="E320" s="840" t="s">
        <v>5601</v>
      </c>
      <c r="F320" s="840"/>
      <c r="G320" s="730"/>
      <c r="H320" s="731"/>
      <c r="I320" s="732"/>
      <c r="J320" s="149" t="s">
        <v>5630</v>
      </c>
      <c r="K320" s="82"/>
      <c r="L320" s="82"/>
      <c r="M320" s="150"/>
      <c r="N320" s="119"/>
      <c r="V320" s="151"/>
    </row>
    <row r="321" spans="1:22" ht="13.8" thickBot="1" x14ac:dyDescent="0.3">
      <c r="A321" s="842"/>
      <c r="B321" s="152"/>
      <c r="C321" s="152"/>
      <c r="D321" s="153"/>
      <c r="E321" s="154" t="s">
        <v>5605</v>
      </c>
      <c r="F321" s="155"/>
      <c r="G321" s="712"/>
      <c r="H321" s="713"/>
      <c r="I321" s="714"/>
      <c r="J321" s="149" t="s">
        <v>5631</v>
      </c>
      <c r="K321" s="82"/>
      <c r="L321" s="82"/>
      <c r="M321" s="150"/>
      <c r="N321" s="119"/>
      <c r="V321" s="151"/>
    </row>
    <row r="322" spans="1:22" ht="21.6" thickTop="1" thickBot="1" x14ac:dyDescent="0.3">
      <c r="A322" s="834">
        <f>A318+1</f>
        <v>77</v>
      </c>
      <c r="B322" s="137" t="s">
        <v>22</v>
      </c>
      <c r="C322" s="137" t="s">
        <v>23</v>
      </c>
      <c r="D322" s="137" t="s">
        <v>5593</v>
      </c>
      <c r="E322" s="837" t="s">
        <v>5594</v>
      </c>
      <c r="F322" s="837"/>
      <c r="G322" s="837" t="s">
        <v>17</v>
      </c>
      <c r="H322" s="771"/>
      <c r="I322" s="43"/>
      <c r="J322" s="138" t="s">
        <v>5608</v>
      </c>
      <c r="K322" s="139"/>
      <c r="L322" s="139"/>
      <c r="M322" s="140"/>
      <c r="N322" s="119"/>
      <c r="V322" s="151"/>
    </row>
    <row r="323" spans="1:22" ht="13.8" thickBot="1" x14ac:dyDescent="0.3">
      <c r="A323" s="750"/>
      <c r="B323" s="142"/>
      <c r="C323" s="142"/>
      <c r="D323" s="143"/>
      <c r="E323" s="142"/>
      <c r="F323" s="142"/>
      <c r="G323" s="726"/>
      <c r="H323" s="838"/>
      <c r="I323" s="839"/>
      <c r="J323" s="78" t="s">
        <v>5608</v>
      </c>
      <c r="K323" s="78"/>
      <c r="L323" s="78"/>
      <c r="M323" s="145"/>
      <c r="N323" s="119"/>
      <c r="V323" s="151">
        <f>G323</f>
        <v>0</v>
      </c>
    </row>
    <row r="324" spans="1:22" ht="21" thickBot="1" x14ac:dyDescent="0.3">
      <c r="A324" s="750"/>
      <c r="B324" s="147" t="s">
        <v>34</v>
      </c>
      <c r="C324" s="147" t="s">
        <v>35</v>
      </c>
      <c r="D324" s="147" t="s">
        <v>5600</v>
      </c>
      <c r="E324" s="840" t="s">
        <v>5601</v>
      </c>
      <c r="F324" s="840"/>
      <c r="G324" s="730"/>
      <c r="H324" s="731"/>
      <c r="I324" s="732"/>
      <c r="J324" s="149" t="s">
        <v>5630</v>
      </c>
      <c r="K324" s="82"/>
      <c r="L324" s="82"/>
      <c r="M324" s="150"/>
      <c r="N324" s="119"/>
      <c r="V324" s="151"/>
    </row>
    <row r="325" spans="1:22" ht="13.8" thickBot="1" x14ac:dyDescent="0.3">
      <c r="A325" s="842"/>
      <c r="B325" s="152"/>
      <c r="C325" s="152"/>
      <c r="D325" s="153"/>
      <c r="E325" s="154" t="s">
        <v>5605</v>
      </c>
      <c r="F325" s="155"/>
      <c r="G325" s="712"/>
      <c r="H325" s="713"/>
      <c r="I325" s="714"/>
      <c r="J325" s="149" t="s">
        <v>5631</v>
      </c>
      <c r="K325" s="82"/>
      <c r="L325" s="82"/>
      <c r="M325" s="150"/>
      <c r="N325" s="119"/>
      <c r="V325" s="151"/>
    </row>
    <row r="326" spans="1:22" ht="21.6" thickTop="1" thickBot="1" x14ac:dyDescent="0.3">
      <c r="A326" s="834">
        <f>A322+1</f>
        <v>78</v>
      </c>
      <c r="B326" s="137" t="s">
        <v>22</v>
      </c>
      <c r="C326" s="137" t="s">
        <v>23</v>
      </c>
      <c r="D326" s="137" t="s">
        <v>5593</v>
      </c>
      <c r="E326" s="837" t="s">
        <v>5594</v>
      </c>
      <c r="F326" s="837"/>
      <c r="G326" s="837" t="s">
        <v>17</v>
      </c>
      <c r="H326" s="771"/>
      <c r="I326" s="43"/>
      <c r="J326" s="138" t="s">
        <v>5608</v>
      </c>
      <c r="K326" s="139"/>
      <c r="L326" s="139"/>
      <c r="M326" s="140"/>
      <c r="N326" s="119"/>
      <c r="V326" s="151"/>
    </row>
    <row r="327" spans="1:22" ht="13.8" thickBot="1" x14ac:dyDescent="0.3">
      <c r="A327" s="750"/>
      <c r="B327" s="142"/>
      <c r="C327" s="142"/>
      <c r="D327" s="143"/>
      <c r="E327" s="142"/>
      <c r="F327" s="142"/>
      <c r="G327" s="726"/>
      <c r="H327" s="838"/>
      <c r="I327" s="839"/>
      <c r="J327" s="78" t="s">
        <v>5608</v>
      </c>
      <c r="K327" s="78"/>
      <c r="L327" s="78"/>
      <c r="M327" s="145"/>
      <c r="N327" s="119"/>
      <c r="V327" s="151">
        <f>G327</f>
        <v>0</v>
      </c>
    </row>
    <row r="328" spans="1:22" ht="21" thickBot="1" x14ac:dyDescent="0.3">
      <c r="A328" s="750"/>
      <c r="B328" s="147" t="s">
        <v>34</v>
      </c>
      <c r="C328" s="147" t="s">
        <v>35</v>
      </c>
      <c r="D328" s="147" t="s">
        <v>5600</v>
      </c>
      <c r="E328" s="840" t="s">
        <v>5601</v>
      </c>
      <c r="F328" s="840"/>
      <c r="G328" s="730"/>
      <c r="H328" s="731"/>
      <c r="I328" s="732"/>
      <c r="J328" s="149" t="s">
        <v>5630</v>
      </c>
      <c r="K328" s="82"/>
      <c r="L328" s="82"/>
      <c r="M328" s="150"/>
      <c r="N328" s="119"/>
      <c r="V328" s="151"/>
    </row>
    <row r="329" spans="1:22" ht="13.8" thickBot="1" x14ac:dyDescent="0.3">
      <c r="A329" s="842"/>
      <c r="B329" s="152"/>
      <c r="C329" s="152"/>
      <c r="D329" s="153"/>
      <c r="E329" s="154" t="s">
        <v>5605</v>
      </c>
      <c r="F329" s="155"/>
      <c r="G329" s="712"/>
      <c r="H329" s="713"/>
      <c r="I329" s="714"/>
      <c r="J329" s="149" t="s">
        <v>5631</v>
      </c>
      <c r="K329" s="82"/>
      <c r="L329" s="82"/>
      <c r="M329" s="150"/>
      <c r="N329" s="119"/>
      <c r="V329" s="151"/>
    </row>
    <row r="330" spans="1:22" ht="21.6" thickTop="1" thickBot="1" x14ac:dyDescent="0.3">
      <c r="A330" s="834">
        <f>A326+1</f>
        <v>79</v>
      </c>
      <c r="B330" s="137" t="s">
        <v>22</v>
      </c>
      <c r="C330" s="137" t="s">
        <v>23</v>
      </c>
      <c r="D330" s="137" t="s">
        <v>5593</v>
      </c>
      <c r="E330" s="837" t="s">
        <v>5594</v>
      </c>
      <c r="F330" s="837"/>
      <c r="G330" s="837" t="s">
        <v>17</v>
      </c>
      <c r="H330" s="771"/>
      <c r="I330" s="43"/>
      <c r="J330" s="138" t="s">
        <v>5608</v>
      </c>
      <c r="K330" s="139"/>
      <c r="L330" s="139"/>
      <c r="M330" s="140"/>
      <c r="N330" s="119"/>
      <c r="V330" s="151"/>
    </row>
    <row r="331" spans="1:22" ht="13.8" thickBot="1" x14ac:dyDescent="0.3">
      <c r="A331" s="750"/>
      <c r="B331" s="142"/>
      <c r="C331" s="142"/>
      <c r="D331" s="143"/>
      <c r="E331" s="142"/>
      <c r="F331" s="142"/>
      <c r="G331" s="726"/>
      <c r="H331" s="838"/>
      <c r="I331" s="839"/>
      <c r="J331" s="78" t="s">
        <v>5608</v>
      </c>
      <c r="K331" s="78"/>
      <c r="L331" s="78"/>
      <c r="M331" s="145"/>
      <c r="N331" s="119"/>
      <c r="V331" s="151">
        <f>G331</f>
        <v>0</v>
      </c>
    </row>
    <row r="332" spans="1:22" ht="21" thickBot="1" x14ac:dyDescent="0.3">
      <c r="A332" s="750"/>
      <c r="B332" s="147" t="s">
        <v>34</v>
      </c>
      <c r="C332" s="147" t="s">
        <v>35</v>
      </c>
      <c r="D332" s="147" t="s">
        <v>5600</v>
      </c>
      <c r="E332" s="840" t="s">
        <v>5601</v>
      </c>
      <c r="F332" s="840"/>
      <c r="G332" s="730"/>
      <c r="H332" s="731"/>
      <c r="I332" s="732"/>
      <c r="J332" s="149" t="s">
        <v>5630</v>
      </c>
      <c r="K332" s="82"/>
      <c r="L332" s="82"/>
      <c r="M332" s="150"/>
      <c r="N332" s="119"/>
      <c r="V332" s="151"/>
    </row>
    <row r="333" spans="1:22" ht="13.8" thickBot="1" x14ac:dyDescent="0.3">
      <c r="A333" s="842"/>
      <c r="B333" s="152"/>
      <c r="C333" s="152"/>
      <c r="D333" s="153"/>
      <c r="E333" s="154" t="s">
        <v>5605</v>
      </c>
      <c r="F333" s="155"/>
      <c r="G333" s="712"/>
      <c r="H333" s="713"/>
      <c r="I333" s="714"/>
      <c r="J333" s="149" t="s">
        <v>5631</v>
      </c>
      <c r="K333" s="82"/>
      <c r="L333" s="82"/>
      <c r="M333" s="150"/>
      <c r="N333" s="119"/>
      <c r="V333" s="151"/>
    </row>
    <row r="334" spans="1:22" ht="21.6" thickTop="1" thickBot="1" x14ac:dyDescent="0.3">
      <c r="A334" s="834">
        <f>A330+1</f>
        <v>80</v>
      </c>
      <c r="B334" s="137" t="s">
        <v>22</v>
      </c>
      <c r="C334" s="137" t="s">
        <v>23</v>
      </c>
      <c r="D334" s="137" t="s">
        <v>5593</v>
      </c>
      <c r="E334" s="837" t="s">
        <v>5594</v>
      </c>
      <c r="F334" s="837"/>
      <c r="G334" s="837" t="s">
        <v>17</v>
      </c>
      <c r="H334" s="771"/>
      <c r="I334" s="43"/>
      <c r="J334" s="138" t="s">
        <v>5608</v>
      </c>
      <c r="K334" s="139"/>
      <c r="L334" s="139"/>
      <c r="M334" s="140"/>
      <c r="N334" s="119"/>
      <c r="V334" s="151"/>
    </row>
    <row r="335" spans="1:22" ht="13.8" thickBot="1" x14ac:dyDescent="0.3">
      <c r="A335" s="750"/>
      <c r="B335" s="142"/>
      <c r="C335" s="142"/>
      <c r="D335" s="143"/>
      <c r="E335" s="142"/>
      <c r="F335" s="142"/>
      <c r="G335" s="726"/>
      <c r="H335" s="838"/>
      <c r="I335" s="839"/>
      <c r="J335" s="78" t="s">
        <v>5608</v>
      </c>
      <c r="K335" s="78"/>
      <c r="L335" s="78"/>
      <c r="M335" s="145"/>
      <c r="N335" s="119"/>
      <c r="V335" s="151">
        <f>G335</f>
        <v>0</v>
      </c>
    </row>
    <row r="336" spans="1:22" ht="21" thickBot="1" x14ac:dyDescent="0.3">
      <c r="A336" s="750"/>
      <c r="B336" s="147" t="s">
        <v>34</v>
      </c>
      <c r="C336" s="147" t="s">
        <v>35</v>
      </c>
      <c r="D336" s="147" t="s">
        <v>5600</v>
      </c>
      <c r="E336" s="840" t="s">
        <v>5601</v>
      </c>
      <c r="F336" s="840"/>
      <c r="G336" s="730"/>
      <c r="H336" s="731"/>
      <c r="I336" s="732"/>
      <c r="J336" s="149" t="s">
        <v>5630</v>
      </c>
      <c r="K336" s="82"/>
      <c r="L336" s="82"/>
      <c r="M336" s="150"/>
      <c r="N336" s="119"/>
      <c r="V336" s="151"/>
    </row>
    <row r="337" spans="1:22" ht="13.8" thickBot="1" x14ac:dyDescent="0.3">
      <c r="A337" s="842"/>
      <c r="B337" s="152"/>
      <c r="C337" s="152"/>
      <c r="D337" s="153"/>
      <c r="E337" s="154" t="s">
        <v>5605</v>
      </c>
      <c r="F337" s="155"/>
      <c r="G337" s="712"/>
      <c r="H337" s="713"/>
      <c r="I337" s="714"/>
      <c r="J337" s="149" t="s">
        <v>5631</v>
      </c>
      <c r="K337" s="82"/>
      <c r="L337" s="82"/>
      <c r="M337" s="150"/>
      <c r="N337" s="119"/>
      <c r="V337" s="151"/>
    </row>
    <row r="338" spans="1:22" ht="21.6" thickTop="1" thickBot="1" x14ac:dyDescent="0.3">
      <c r="A338" s="834">
        <f>A334+1</f>
        <v>81</v>
      </c>
      <c r="B338" s="137" t="s">
        <v>22</v>
      </c>
      <c r="C338" s="137" t="s">
        <v>23</v>
      </c>
      <c r="D338" s="137" t="s">
        <v>5593</v>
      </c>
      <c r="E338" s="837" t="s">
        <v>5594</v>
      </c>
      <c r="F338" s="837"/>
      <c r="G338" s="837" t="s">
        <v>17</v>
      </c>
      <c r="H338" s="771"/>
      <c r="I338" s="43"/>
      <c r="J338" s="138" t="s">
        <v>5608</v>
      </c>
      <c r="K338" s="139"/>
      <c r="L338" s="139"/>
      <c r="M338" s="140"/>
      <c r="N338" s="119"/>
      <c r="V338" s="151"/>
    </row>
    <row r="339" spans="1:22" ht="13.8" thickBot="1" x14ac:dyDescent="0.3">
      <c r="A339" s="750"/>
      <c r="B339" s="142"/>
      <c r="C339" s="142"/>
      <c r="D339" s="143"/>
      <c r="E339" s="142"/>
      <c r="F339" s="142"/>
      <c r="G339" s="726"/>
      <c r="H339" s="838"/>
      <c r="I339" s="839"/>
      <c r="J339" s="78" t="s">
        <v>5608</v>
      </c>
      <c r="K339" s="78"/>
      <c r="L339" s="78"/>
      <c r="M339" s="145"/>
      <c r="N339" s="119"/>
      <c r="V339" s="151">
        <f>G339</f>
        <v>0</v>
      </c>
    </row>
    <row r="340" spans="1:22" ht="21" thickBot="1" x14ac:dyDescent="0.3">
      <c r="A340" s="750"/>
      <c r="B340" s="147" t="s">
        <v>34</v>
      </c>
      <c r="C340" s="147" t="s">
        <v>35</v>
      </c>
      <c r="D340" s="147" t="s">
        <v>5600</v>
      </c>
      <c r="E340" s="840" t="s">
        <v>5601</v>
      </c>
      <c r="F340" s="840"/>
      <c r="G340" s="730"/>
      <c r="H340" s="731"/>
      <c r="I340" s="732"/>
      <c r="J340" s="149" t="s">
        <v>5630</v>
      </c>
      <c r="K340" s="82"/>
      <c r="L340" s="82"/>
      <c r="M340" s="150"/>
      <c r="N340" s="119"/>
      <c r="V340" s="151"/>
    </row>
    <row r="341" spans="1:22" ht="13.8" thickBot="1" x14ac:dyDescent="0.3">
      <c r="A341" s="842"/>
      <c r="B341" s="152"/>
      <c r="C341" s="152"/>
      <c r="D341" s="153"/>
      <c r="E341" s="154" t="s">
        <v>5605</v>
      </c>
      <c r="F341" s="155"/>
      <c r="G341" s="712"/>
      <c r="H341" s="713"/>
      <c r="I341" s="714"/>
      <c r="J341" s="149" t="s">
        <v>5631</v>
      </c>
      <c r="K341" s="82"/>
      <c r="L341" s="82"/>
      <c r="M341" s="150"/>
      <c r="N341" s="119"/>
      <c r="V341" s="151"/>
    </row>
    <row r="342" spans="1:22" ht="21.6" thickTop="1" thickBot="1" x14ac:dyDescent="0.3">
      <c r="A342" s="834">
        <f>A338+1</f>
        <v>82</v>
      </c>
      <c r="B342" s="137" t="s">
        <v>22</v>
      </c>
      <c r="C342" s="137" t="s">
        <v>23</v>
      </c>
      <c r="D342" s="137" t="s">
        <v>5593</v>
      </c>
      <c r="E342" s="837" t="s">
        <v>5594</v>
      </c>
      <c r="F342" s="837"/>
      <c r="G342" s="837" t="s">
        <v>17</v>
      </c>
      <c r="H342" s="771"/>
      <c r="I342" s="43"/>
      <c r="J342" s="138" t="s">
        <v>5608</v>
      </c>
      <c r="K342" s="139"/>
      <c r="L342" s="139"/>
      <c r="M342" s="140"/>
      <c r="N342" s="119"/>
      <c r="V342" s="151"/>
    </row>
    <row r="343" spans="1:22" ht="13.8" thickBot="1" x14ac:dyDescent="0.3">
      <c r="A343" s="750"/>
      <c r="B343" s="142"/>
      <c r="C343" s="142"/>
      <c r="D343" s="143"/>
      <c r="E343" s="142"/>
      <c r="F343" s="142"/>
      <c r="G343" s="726"/>
      <c r="H343" s="838"/>
      <c r="I343" s="839"/>
      <c r="J343" s="78" t="s">
        <v>5608</v>
      </c>
      <c r="K343" s="78"/>
      <c r="L343" s="78"/>
      <c r="M343" s="145"/>
      <c r="N343" s="119"/>
      <c r="V343" s="151">
        <f>G343</f>
        <v>0</v>
      </c>
    </row>
    <row r="344" spans="1:22" ht="21" thickBot="1" x14ac:dyDescent="0.3">
      <c r="A344" s="750"/>
      <c r="B344" s="147" t="s">
        <v>34</v>
      </c>
      <c r="C344" s="147" t="s">
        <v>35</v>
      </c>
      <c r="D344" s="147" t="s">
        <v>5600</v>
      </c>
      <c r="E344" s="840" t="s">
        <v>5601</v>
      </c>
      <c r="F344" s="840"/>
      <c r="G344" s="730"/>
      <c r="H344" s="731"/>
      <c r="I344" s="732"/>
      <c r="J344" s="149" t="s">
        <v>5630</v>
      </c>
      <c r="K344" s="82"/>
      <c r="L344" s="82"/>
      <c r="M344" s="150"/>
      <c r="N344" s="119"/>
      <c r="V344" s="151"/>
    </row>
    <row r="345" spans="1:22" ht="13.8" thickBot="1" x14ac:dyDescent="0.3">
      <c r="A345" s="842"/>
      <c r="B345" s="152"/>
      <c r="C345" s="152"/>
      <c r="D345" s="153"/>
      <c r="E345" s="154" t="s">
        <v>5605</v>
      </c>
      <c r="F345" s="155"/>
      <c r="G345" s="712"/>
      <c r="H345" s="713"/>
      <c r="I345" s="714"/>
      <c r="J345" s="149" t="s">
        <v>5631</v>
      </c>
      <c r="K345" s="82"/>
      <c r="L345" s="82"/>
      <c r="M345" s="150"/>
      <c r="N345" s="119"/>
      <c r="V345" s="151"/>
    </row>
    <row r="346" spans="1:22" ht="21.6" thickTop="1" thickBot="1" x14ac:dyDescent="0.3">
      <c r="A346" s="834">
        <f>A342+1</f>
        <v>83</v>
      </c>
      <c r="B346" s="137" t="s">
        <v>22</v>
      </c>
      <c r="C346" s="137" t="s">
        <v>23</v>
      </c>
      <c r="D346" s="137" t="s">
        <v>5593</v>
      </c>
      <c r="E346" s="837" t="s">
        <v>5594</v>
      </c>
      <c r="F346" s="837"/>
      <c r="G346" s="837" t="s">
        <v>17</v>
      </c>
      <c r="H346" s="771"/>
      <c r="I346" s="43"/>
      <c r="J346" s="138" t="s">
        <v>5608</v>
      </c>
      <c r="K346" s="139"/>
      <c r="L346" s="139"/>
      <c r="M346" s="140"/>
      <c r="N346" s="119"/>
      <c r="V346" s="151"/>
    </row>
    <row r="347" spans="1:22" ht="13.8" thickBot="1" x14ac:dyDescent="0.3">
      <c r="A347" s="750"/>
      <c r="B347" s="142"/>
      <c r="C347" s="142"/>
      <c r="D347" s="143"/>
      <c r="E347" s="142"/>
      <c r="F347" s="142"/>
      <c r="G347" s="726"/>
      <c r="H347" s="838"/>
      <c r="I347" s="839"/>
      <c r="J347" s="78" t="s">
        <v>5608</v>
      </c>
      <c r="K347" s="78"/>
      <c r="L347" s="78"/>
      <c r="M347" s="145"/>
      <c r="N347" s="119"/>
      <c r="V347" s="151">
        <f>G347</f>
        <v>0</v>
      </c>
    </row>
    <row r="348" spans="1:22" ht="21" thickBot="1" x14ac:dyDescent="0.3">
      <c r="A348" s="750"/>
      <c r="B348" s="147" t="s">
        <v>34</v>
      </c>
      <c r="C348" s="147" t="s">
        <v>35</v>
      </c>
      <c r="D348" s="147" t="s">
        <v>5600</v>
      </c>
      <c r="E348" s="840" t="s">
        <v>5601</v>
      </c>
      <c r="F348" s="840"/>
      <c r="G348" s="730"/>
      <c r="H348" s="731"/>
      <c r="I348" s="732"/>
      <c r="J348" s="149" t="s">
        <v>5630</v>
      </c>
      <c r="K348" s="82"/>
      <c r="L348" s="82"/>
      <c r="M348" s="150"/>
      <c r="N348" s="119"/>
      <c r="V348" s="151"/>
    </row>
    <row r="349" spans="1:22" ht="13.8" thickBot="1" x14ac:dyDescent="0.3">
      <c r="A349" s="842"/>
      <c r="B349" s="152"/>
      <c r="C349" s="152"/>
      <c r="D349" s="153"/>
      <c r="E349" s="154" t="s">
        <v>5605</v>
      </c>
      <c r="F349" s="155"/>
      <c r="G349" s="712"/>
      <c r="H349" s="713"/>
      <c r="I349" s="714"/>
      <c r="J349" s="149" t="s">
        <v>5631</v>
      </c>
      <c r="K349" s="82"/>
      <c r="L349" s="82"/>
      <c r="M349" s="150"/>
      <c r="N349" s="119"/>
      <c r="V349" s="151"/>
    </row>
    <row r="350" spans="1:22" ht="21.6" thickTop="1" thickBot="1" x14ac:dyDescent="0.3">
      <c r="A350" s="834">
        <f>A346+1</f>
        <v>84</v>
      </c>
      <c r="B350" s="137" t="s">
        <v>22</v>
      </c>
      <c r="C350" s="137" t="s">
        <v>23</v>
      </c>
      <c r="D350" s="137" t="s">
        <v>5593</v>
      </c>
      <c r="E350" s="837" t="s">
        <v>5594</v>
      </c>
      <c r="F350" s="837"/>
      <c r="G350" s="837" t="s">
        <v>17</v>
      </c>
      <c r="H350" s="771"/>
      <c r="I350" s="43"/>
      <c r="J350" s="138" t="s">
        <v>5608</v>
      </c>
      <c r="K350" s="139"/>
      <c r="L350" s="139"/>
      <c r="M350" s="140"/>
      <c r="N350" s="119"/>
      <c r="V350" s="151"/>
    </row>
    <row r="351" spans="1:22" ht="13.8" thickBot="1" x14ac:dyDescent="0.3">
      <c r="A351" s="750"/>
      <c r="B351" s="142"/>
      <c r="C351" s="142"/>
      <c r="D351" s="143"/>
      <c r="E351" s="142"/>
      <c r="F351" s="142"/>
      <c r="G351" s="726"/>
      <c r="H351" s="838"/>
      <c r="I351" s="839"/>
      <c r="J351" s="78" t="s">
        <v>5608</v>
      </c>
      <c r="K351" s="78"/>
      <c r="L351" s="78"/>
      <c r="M351" s="145"/>
      <c r="N351" s="119"/>
      <c r="V351" s="151">
        <f>G351</f>
        <v>0</v>
      </c>
    </row>
    <row r="352" spans="1:22" ht="21" thickBot="1" x14ac:dyDescent="0.3">
      <c r="A352" s="750"/>
      <c r="B352" s="147" t="s">
        <v>34</v>
      </c>
      <c r="C352" s="147" t="s">
        <v>35</v>
      </c>
      <c r="D352" s="147" t="s">
        <v>5600</v>
      </c>
      <c r="E352" s="840" t="s">
        <v>5601</v>
      </c>
      <c r="F352" s="840"/>
      <c r="G352" s="730"/>
      <c r="H352" s="731"/>
      <c r="I352" s="732"/>
      <c r="J352" s="149" t="s">
        <v>5630</v>
      </c>
      <c r="K352" s="82"/>
      <c r="L352" s="82"/>
      <c r="M352" s="150"/>
      <c r="N352" s="119"/>
      <c r="V352" s="151"/>
    </row>
    <row r="353" spans="1:22" ht="13.8" thickBot="1" x14ac:dyDescent="0.3">
      <c r="A353" s="842"/>
      <c r="B353" s="152"/>
      <c r="C353" s="152"/>
      <c r="D353" s="153"/>
      <c r="E353" s="154" t="s">
        <v>5605</v>
      </c>
      <c r="F353" s="155"/>
      <c r="G353" s="712"/>
      <c r="H353" s="713"/>
      <c r="I353" s="714"/>
      <c r="J353" s="149" t="s">
        <v>5631</v>
      </c>
      <c r="K353" s="82"/>
      <c r="L353" s="82"/>
      <c r="M353" s="150"/>
      <c r="N353" s="119"/>
      <c r="V353" s="151"/>
    </row>
    <row r="354" spans="1:22" ht="21.6" thickTop="1" thickBot="1" x14ac:dyDescent="0.3">
      <c r="A354" s="834">
        <f>A350+1</f>
        <v>85</v>
      </c>
      <c r="B354" s="137" t="s">
        <v>22</v>
      </c>
      <c r="C354" s="137" t="s">
        <v>23</v>
      </c>
      <c r="D354" s="137" t="s">
        <v>5593</v>
      </c>
      <c r="E354" s="837" t="s">
        <v>5594</v>
      </c>
      <c r="F354" s="837"/>
      <c r="G354" s="837" t="s">
        <v>17</v>
      </c>
      <c r="H354" s="771"/>
      <c r="I354" s="43"/>
      <c r="J354" s="138" t="s">
        <v>5608</v>
      </c>
      <c r="K354" s="139"/>
      <c r="L354" s="139"/>
      <c r="M354" s="140"/>
      <c r="N354" s="119"/>
      <c r="V354" s="151"/>
    </row>
    <row r="355" spans="1:22" ht="13.8" thickBot="1" x14ac:dyDescent="0.3">
      <c r="A355" s="750"/>
      <c r="B355" s="142"/>
      <c r="C355" s="142"/>
      <c r="D355" s="143"/>
      <c r="E355" s="142"/>
      <c r="F355" s="142"/>
      <c r="G355" s="726"/>
      <c r="H355" s="838"/>
      <c r="I355" s="839"/>
      <c r="J355" s="78" t="s">
        <v>5608</v>
      </c>
      <c r="K355" s="78"/>
      <c r="L355" s="78"/>
      <c r="M355" s="145"/>
      <c r="N355" s="119"/>
      <c r="V355" s="151">
        <f>G355</f>
        <v>0</v>
      </c>
    </row>
    <row r="356" spans="1:22" ht="21" thickBot="1" x14ac:dyDescent="0.3">
      <c r="A356" s="750"/>
      <c r="B356" s="147" t="s">
        <v>34</v>
      </c>
      <c r="C356" s="147" t="s">
        <v>35</v>
      </c>
      <c r="D356" s="147" t="s">
        <v>5600</v>
      </c>
      <c r="E356" s="840" t="s">
        <v>5601</v>
      </c>
      <c r="F356" s="840"/>
      <c r="G356" s="730"/>
      <c r="H356" s="731"/>
      <c r="I356" s="732"/>
      <c r="J356" s="149" t="s">
        <v>5630</v>
      </c>
      <c r="K356" s="82"/>
      <c r="L356" s="82"/>
      <c r="M356" s="150"/>
      <c r="N356" s="119"/>
      <c r="V356" s="151"/>
    </row>
    <row r="357" spans="1:22" ht="13.8" thickBot="1" x14ac:dyDescent="0.3">
      <c r="A357" s="842"/>
      <c r="B357" s="152"/>
      <c r="C357" s="152"/>
      <c r="D357" s="153"/>
      <c r="E357" s="154" t="s">
        <v>5605</v>
      </c>
      <c r="F357" s="155"/>
      <c r="G357" s="712"/>
      <c r="H357" s="713"/>
      <c r="I357" s="714"/>
      <c r="J357" s="149" t="s">
        <v>5631</v>
      </c>
      <c r="K357" s="82"/>
      <c r="L357" s="82"/>
      <c r="M357" s="150"/>
      <c r="N357" s="119"/>
      <c r="V357" s="151"/>
    </row>
    <row r="358" spans="1:22" ht="21.6" thickTop="1" thickBot="1" x14ac:dyDescent="0.3">
      <c r="A358" s="834">
        <f>A354+1</f>
        <v>86</v>
      </c>
      <c r="B358" s="137" t="s">
        <v>22</v>
      </c>
      <c r="C358" s="137" t="s">
        <v>23</v>
      </c>
      <c r="D358" s="137" t="s">
        <v>5593</v>
      </c>
      <c r="E358" s="837" t="s">
        <v>5594</v>
      </c>
      <c r="F358" s="837"/>
      <c r="G358" s="837" t="s">
        <v>17</v>
      </c>
      <c r="H358" s="771"/>
      <c r="I358" s="43"/>
      <c r="J358" s="138" t="s">
        <v>5608</v>
      </c>
      <c r="K358" s="139"/>
      <c r="L358" s="139"/>
      <c r="M358" s="140"/>
      <c r="N358" s="119"/>
      <c r="V358" s="151"/>
    </row>
    <row r="359" spans="1:22" ht="13.8" thickBot="1" x14ac:dyDescent="0.3">
      <c r="A359" s="750"/>
      <c r="B359" s="142"/>
      <c r="C359" s="142"/>
      <c r="D359" s="143"/>
      <c r="E359" s="142"/>
      <c r="F359" s="142"/>
      <c r="G359" s="726"/>
      <c r="H359" s="838"/>
      <c r="I359" s="839"/>
      <c r="J359" s="78" t="s">
        <v>5608</v>
      </c>
      <c r="K359" s="78"/>
      <c r="L359" s="78"/>
      <c r="M359" s="145"/>
      <c r="N359" s="119"/>
      <c r="V359" s="151">
        <f>G359</f>
        <v>0</v>
      </c>
    </row>
    <row r="360" spans="1:22" ht="21" thickBot="1" x14ac:dyDescent="0.3">
      <c r="A360" s="750"/>
      <c r="B360" s="147" t="s">
        <v>34</v>
      </c>
      <c r="C360" s="147" t="s">
        <v>35</v>
      </c>
      <c r="D360" s="147" t="s">
        <v>5600</v>
      </c>
      <c r="E360" s="840" t="s">
        <v>5601</v>
      </c>
      <c r="F360" s="840"/>
      <c r="G360" s="730"/>
      <c r="H360" s="731"/>
      <c r="I360" s="732"/>
      <c r="J360" s="149" t="s">
        <v>5630</v>
      </c>
      <c r="K360" s="82"/>
      <c r="L360" s="82"/>
      <c r="M360" s="150"/>
      <c r="N360" s="119"/>
      <c r="V360" s="151"/>
    </row>
    <row r="361" spans="1:22" ht="13.8" thickBot="1" x14ac:dyDescent="0.3">
      <c r="A361" s="842"/>
      <c r="B361" s="152"/>
      <c r="C361" s="152"/>
      <c r="D361" s="153"/>
      <c r="E361" s="154" t="s">
        <v>5605</v>
      </c>
      <c r="F361" s="155"/>
      <c r="G361" s="712"/>
      <c r="H361" s="713"/>
      <c r="I361" s="714"/>
      <c r="J361" s="149" t="s">
        <v>5631</v>
      </c>
      <c r="K361" s="82"/>
      <c r="L361" s="82"/>
      <c r="M361" s="150"/>
      <c r="N361" s="119"/>
      <c r="V361" s="151"/>
    </row>
    <row r="362" spans="1:22" ht="21.6" thickTop="1" thickBot="1" x14ac:dyDescent="0.3">
      <c r="A362" s="834">
        <f>A358+1</f>
        <v>87</v>
      </c>
      <c r="B362" s="137" t="s">
        <v>22</v>
      </c>
      <c r="C362" s="137" t="s">
        <v>23</v>
      </c>
      <c r="D362" s="137" t="s">
        <v>5593</v>
      </c>
      <c r="E362" s="837" t="s">
        <v>5594</v>
      </c>
      <c r="F362" s="837"/>
      <c r="G362" s="837" t="s">
        <v>17</v>
      </c>
      <c r="H362" s="771"/>
      <c r="I362" s="43"/>
      <c r="J362" s="138" t="s">
        <v>5608</v>
      </c>
      <c r="K362" s="139"/>
      <c r="L362" s="139"/>
      <c r="M362" s="140"/>
      <c r="N362" s="119"/>
      <c r="V362" s="151"/>
    </row>
    <row r="363" spans="1:22" ht="13.8" thickBot="1" x14ac:dyDescent="0.3">
      <c r="A363" s="750"/>
      <c r="B363" s="142"/>
      <c r="C363" s="142"/>
      <c r="D363" s="143"/>
      <c r="E363" s="142"/>
      <c r="F363" s="142"/>
      <c r="G363" s="726"/>
      <c r="H363" s="838"/>
      <c r="I363" s="839"/>
      <c r="J363" s="78" t="s">
        <v>5608</v>
      </c>
      <c r="K363" s="78"/>
      <c r="L363" s="78"/>
      <c r="M363" s="145"/>
      <c r="N363" s="119"/>
      <c r="V363" s="151">
        <f>G363</f>
        <v>0</v>
      </c>
    </row>
    <row r="364" spans="1:22" ht="21" thickBot="1" x14ac:dyDescent="0.3">
      <c r="A364" s="750"/>
      <c r="B364" s="147" t="s">
        <v>34</v>
      </c>
      <c r="C364" s="147" t="s">
        <v>35</v>
      </c>
      <c r="D364" s="147" t="s">
        <v>5600</v>
      </c>
      <c r="E364" s="840" t="s">
        <v>5601</v>
      </c>
      <c r="F364" s="840"/>
      <c r="G364" s="730"/>
      <c r="H364" s="731"/>
      <c r="I364" s="732"/>
      <c r="J364" s="149" t="s">
        <v>5630</v>
      </c>
      <c r="K364" s="82"/>
      <c r="L364" s="82"/>
      <c r="M364" s="150"/>
      <c r="N364" s="119"/>
      <c r="V364" s="151"/>
    </row>
    <row r="365" spans="1:22" ht="13.8" thickBot="1" x14ac:dyDescent="0.3">
      <c r="A365" s="842"/>
      <c r="B365" s="152"/>
      <c r="C365" s="152"/>
      <c r="D365" s="153"/>
      <c r="E365" s="154" t="s">
        <v>5605</v>
      </c>
      <c r="F365" s="155"/>
      <c r="G365" s="712"/>
      <c r="H365" s="713"/>
      <c r="I365" s="714"/>
      <c r="J365" s="149" t="s">
        <v>5631</v>
      </c>
      <c r="K365" s="82"/>
      <c r="L365" s="82"/>
      <c r="M365" s="150"/>
      <c r="N365" s="119"/>
      <c r="V365" s="151"/>
    </row>
    <row r="366" spans="1:22" ht="21.6" thickTop="1" thickBot="1" x14ac:dyDescent="0.3">
      <c r="A366" s="834">
        <f>A362+1</f>
        <v>88</v>
      </c>
      <c r="B366" s="137" t="s">
        <v>22</v>
      </c>
      <c r="C366" s="137" t="s">
        <v>23</v>
      </c>
      <c r="D366" s="137" t="s">
        <v>5593</v>
      </c>
      <c r="E366" s="837" t="s">
        <v>5594</v>
      </c>
      <c r="F366" s="837"/>
      <c r="G366" s="837" t="s">
        <v>17</v>
      </c>
      <c r="H366" s="771"/>
      <c r="I366" s="43"/>
      <c r="J366" s="138" t="s">
        <v>5608</v>
      </c>
      <c r="K366" s="139"/>
      <c r="L366" s="139"/>
      <c r="M366" s="140"/>
      <c r="N366" s="119"/>
      <c r="V366" s="151"/>
    </row>
    <row r="367" spans="1:22" ht="13.8" thickBot="1" x14ac:dyDescent="0.3">
      <c r="A367" s="750"/>
      <c r="B367" s="142"/>
      <c r="C367" s="142"/>
      <c r="D367" s="143"/>
      <c r="E367" s="142"/>
      <c r="F367" s="142"/>
      <c r="G367" s="726"/>
      <c r="H367" s="838"/>
      <c r="I367" s="839"/>
      <c r="J367" s="78" t="s">
        <v>5608</v>
      </c>
      <c r="K367" s="78"/>
      <c r="L367" s="78"/>
      <c r="M367" s="145"/>
      <c r="N367" s="119"/>
      <c r="V367" s="151">
        <f>G367</f>
        <v>0</v>
      </c>
    </row>
    <row r="368" spans="1:22" ht="21" thickBot="1" x14ac:dyDescent="0.3">
      <c r="A368" s="750"/>
      <c r="B368" s="147" t="s">
        <v>34</v>
      </c>
      <c r="C368" s="147" t="s">
        <v>35</v>
      </c>
      <c r="D368" s="147" t="s">
        <v>5600</v>
      </c>
      <c r="E368" s="840" t="s">
        <v>5601</v>
      </c>
      <c r="F368" s="840"/>
      <c r="G368" s="730"/>
      <c r="H368" s="731"/>
      <c r="I368" s="732"/>
      <c r="J368" s="149" t="s">
        <v>5630</v>
      </c>
      <c r="K368" s="82"/>
      <c r="L368" s="82"/>
      <c r="M368" s="150"/>
      <c r="N368" s="119"/>
      <c r="V368" s="151"/>
    </row>
    <row r="369" spans="1:22" ht="13.8" thickBot="1" x14ac:dyDescent="0.3">
      <c r="A369" s="842"/>
      <c r="B369" s="152"/>
      <c r="C369" s="152"/>
      <c r="D369" s="153"/>
      <c r="E369" s="154" t="s">
        <v>5605</v>
      </c>
      <c r="F369" s="155"/>
      <c r="G369" s="712"/>
      <c r="H369" s="713"/>
      <c r="I369" s="714"/>
      <c r="J369" s="149" t="s">
        <v>5631</v>
      </c>
      <c r="K369" s="82"/>
      <c r="L369" s="82"/>
      <c r="M369" s="150"/>
      <c r="N369" s="119"/>
      <c r="V369" s="151"/>
    </row>
    <row r="370" spans="1:22" ht="21.6" thickTop="1" thickBot="1" x14ac:dyDescent="0.3">
      <c r="A370" s="834">
        <f>A366+1</f>
        <v>89</v>
      </c>
      <c r="B370" s="137" t="s">
        <v>22</v>
      </c>
      <c r="C370" s="137" t="s">
        <v>23</v>
      </c>
      <c r="D370" s="137" t="s">
        <v>5593</v>
      </c>
      <c r="E370" s="837" t="s">
        <v>5594</v>
      </c>
      <c r="F370" s="837"/>
      <c r="G370" s="837" t="s">
        <v>17</v>
      </c>
      <c r="H370" s="771"/>
      <c r="I370" s="43"/>
      <c r="J370" s="138" t="s">
        <v>5608</v>
      </c>
      <c r="K370" s="139"/>
      <c r="L370" s="139"/>
      <c r="M370" s="140"/>
      <c r="N370" s="119"/>
      <c r="V370" s="151"/>
    </row>
    <row r="371" spans="1:22" ht="13.8" thickBot="1" x14ac:dyDescent="0.3">
      <c r="A371" s="750"/>
      <c r="B371" s="142"/>
      <c r="C371" s="142"/>
      <c r="D371" s="143"/>
      <c r="E371" s="142"/>
      <c r="F371" s="142"/>
      <c r="G371" s="726"/>
      <c r="H371" s="838"/>
      <c r="I371" s="839"/>
      <c r="J371" s="78" t="s">
        <v>5608</v>
      </c>
      <c r="K371" s="78"/>
      <c r="L371" s="78"/>
      <c r="M371" s="145"/>
      <c r="N371" s="119"/>
      <c r="V371" s="151">
        <f>G371</f>
        <v>0</v>
      </c>
    </row>
    <row r="372" spans="1:22" ht="21" thickBot="1" x14ac:dyDescent="0.3">
      <c r="A372" s="750"/>
      <c r="B372" s="147" t="s">
        <v>34</v>
      </c>
      <c r="C372" s="147" t="s">
        <v>35</v>
      </c>
      <c r="D372" s="147" t="s">
        <v>5600</v>
      </c>
      <c r="E372" s="840" t="s">
        <v>5601</v>
      </c>
      <c r="F372" s="840"/>
      <c r="G372" s="730"/>
      <c r="H372" s="731"/>
      <c r="I372" s="732"/>
      <c r="J372" s="149" t="s">
        <v>5630</v>
      </c>
      <c r="K372" s="82"/>
      <c r="L372" s="82"/>
      <c r="M372" s="150"/>
      <c r="N372" s="119"/>
      <c r="V372" s="151"/>
    </row>
    <row r="373" spans="1:22" ht="13.8" thickBot="1" x14ac:dyDescent="0.3">
      <c r="A373" s="842"/>
      <c r="B373" s="152"/>
      <c r="C373" s="152"/>
      <c r="D373" s="153"/>
      <c r="E373" s="154" t="s">
        <v>5605</v>
      </c>
      <c r="F373" s="155"/>
      <c r="G373" s="712"/>
      <c r="H373" s="713"/>
      <c r="I373" s="714"/>
      <c r="J373" s="149" t="s">
        <v>5631</v>
      </c>
      <c r="K373" s="82"/>
      <c r="L373" s="82"/>
      <c r="M373" s="150"/>
      <c r="N373" s="119"/>
      <c r="V373" s="151"/>
    </row>
    <row r="374" spans="1:22" ht="21.6" thickTop="1" thickBot="1" x14ac:dyDescent="0.3">
      <c r="A374" s="834">
        <f>A370+1</f>
        <v>90</v>
      </c>
      <c r="B374" s="137" t="s">
        <v>22</v>
      </c>
      <c r="C374" s="137" t="s">
        <v>23</v>
      </c>
      <c r="D374" s="137" t="s">
        <v>5593</v>
      </c>
      <c r="E374" s="837" t="s">
        <v>5594</v>
      </c>
      <c r="F374" s="837"/>
      <c r="G374" s="837" t="s">
        <v>17</v>
      </c>
      <c r="H374" s="771"/>
      <c r="I374" s="43"/>
      <c r="J374" s="138" t="s">
        <v>5608</v>
      </c>
      <c r="K374" s="139"/>
      <c r="L374" s="139"/>
      <c r="M374" s="140"/>
      <c r="N374" s="119"/>
      <c r="V374" s="151"/>
    </row>
    <row r="375" spans="1:22" ht="13.8" thickBot="1" x14ac:dyDescent="0.3">
      <c r="A375" s="750"/>
      <c r="B375" s="142"/>
      <c r="C375" s="142"/>
      <c r="D375" s="143"/>
      <c r="E375" s="142"/>
      <c r="F375" s="142"/>
      <c r="G375" s="726"/>
      <c r="H375" s="838"/>
      <c r="I375" s="839"/>
      <c r="J375" s="78" t="s">
        <v>5608</v>
      </c>
      <c r="K375" s="78"/>
      <c r="L375" s="78"/>
      <c r="M375" s="145"/>
      <c r="N375" s="119"/>
      <c r="V375" s="151">
        <f>G375</f>
        <v>0</v>
      </c>
    </row>
    <row r="376" spans="1:22" ht="21" thickBot="1" x14ac:dyDescent="0.3">
      <c r="A376" s="750"/>
      <c r="B376" s="147" t="s">
        <v>34</v>
      </c>
      <c r="C376" s="147" t="s">
        <v>35</v>
      </c>
      <c r="D376" s="147" t="s">
        <v>5600</v>
      </c>
      <c r="E376" s="840" t="s">
        <v>5601</v>
      </c>
      <c r="F376" s="840"/>
      <c r="G376" s="730"/>
      <c r="H376" s="731"/>
      <c r="I376" s="732"/>
      <c r="J376" s="149" t="s">
        <v>5630</v>
      </c>
      <c r="K376" s="82"/>
      <c r="L376" s="82"/>
      <c r="M376" s="150"/>
      <c r="N376" s="119"/>
      <c r="V376" s="151"/>
    </row>
    <row r="377" spans="1:22" ht="13.8" thickBot="1" x14ac:dyDescent="0.3">
      <c r="A377" s="842"/>
      <c r="B377" s="152"/>
      <c r="C377" s="152"/>
      <c r="D377" s="153"/>
      <c r="E377" s="154" t="s">
        <v>5605</v>
      </c>
      <c r="F377" s="155"/>
      <c r="G377" s="712"/>
      <c r="H377" s="713"/>
      <c r="I377" s="714"/>
      <c r="J377" s="149" t="s">
        <v>5631</v>
      </c>
      <c r="K377" s="82"/>
      <c r="L377" s="82"/>
      <c r="M377" s="150"/>
      <c r="N377" s="119"/>
      <c r="V377" s="151"/>
    </row>
    <row r="378" spans="1:22" ht="21.6" thickTop="1" thickBot="1" x14ac:dyDescent="0.3">
      <c r="A378" s="834">
        <f>A374+1</f>
        <v>91</v>
      </c>
      <c r="B378" s="137" t="s">
        <v>22</v>
      </c>
      <c r="C378" s="137" t="s">
        <v>23</v>
      </c>
      <c r="D378" s="137" t="s">
        <v>5593</v>
      </c>
      <c r="E378" s="837" t="s">
        <v>5594</v>
      </c>
      <c r="F378" s="837"/>
      <c r="G378" s="837" t="s">
        <v>17</v>
      </c>
      <c r="H378" s="771"/>
      <c r="I378" s="43"/>
      <c r="J378" s="138" t="s">
        <v>5608</v>
      </c>
      <c r="K378" s="139"/>
      <c r="L378" s="139"/>
      <c r="M378" s="140"/>
      <c r="N378" s="119"/>
      <c r="V378" s="151"/>
    </row>
    <row r="379" spans="1:22" ht="13.8" thickBot="1" x14ac:dyDescent="0.3">
      <c r="A379" s="750"/>
      <c r="B379" s="142"/>
      <c r="C379" s="142"/>
      <c r="D379" s="143"/>
      <c r="E379" s="142"/>
      <c r="F379" s="142"/>
      <c r="G379" s="726"/>
      <c r="H379" s="838"/>
      <c r="I379" s="839"/>
      <c r="J379" s="78" t="s">
        <v>5608</v>
      </c>
      <c r="K379" s="78"/>
      <c r="L379" s="78"/>
      <c r="M379" s="145"/>
      <c r="N379" s="119"/>
      <c r="V379" s="151">
        <f>G379</f>
        <v>0</v>
      </c>
    </row>
    <row r="380" spans="1:22" ht="21" thickBot="1" x14ac:dyDescent="0.3">
      <c r="A380" s="750"/>
      <c r="B380" s="147" t="s">
        <v>34</v>
      </c>
      <c r="C380" s="147" t="s">
        <v>35</v>
      </c>
      <c r="D380" s="147" t="s">
        <v>5600</v>
      </c>
      <c r="E380" s="840" t="s">
        <v>5601</v>
      </c>
      <c r="F380" s="840"/>
      <c r="G380" s="730"/>
      <c r="H380" s="731"/>
      <c r="I380" s="732"/>
      <c r="J380" s="149" t="s">
        <v>5630</v>
      </c>
      <c r="K380" s="82"/>
      <c r="L380" s="82"/>
      <c r="M380" s="150"/>
      <c r="N380" s="119"/>
      <c r="V380" s="151"/>
    </row>
    <row r="381" spans="1:22" ht="13.8" thickBot="1" x14ac:dyDescent="0.3">
      <c r="A381" s="842"/>
      <c r="B381" s="152"/>
      <c r="C381" s="152"/>
      <c r="D381" s="153"/>
      <c r="E381" s="154" t="s">
        <v>5605</v>
      </c>
      <c r="F381" s="155"/>
      <c r="G381" s="712"/>
      <c r="H381" s="713"/>
      <c r="I381" s="714"/>
      <c r="J381" s="149" t="s">
        <v>5631</v>
      </c>
      <c r="K381" s="82"/>
      <c r="L381" s="82"/>
      <c r="M381" s="150"/>
      <c r="N381" s="119"/>
      <c r="V381" s="151"/>
    </row>
    <row r="382" spans="1:22" ht="21.6" thickTop="1" thickBot="1" x14ac:dyDescent="0.3">
      <c r="A382" s="834">
        <f>A378+1</f>
        <v>92</v>
      </c>
      <c r="B382" s="137" t="s">
        <v>22</v>
      </c>
      <c r="C382" s="137" t="s">
        <v>23</v>
      </c>
      <c r="D382" s="137" t="s">
        <v>5593</v>
      </c>
      <c r="E382" s="837" t="s">
        <v>5594</v>
      </c>
      <c r="F382" s="837"/>
      <c r="G382" s="837" t="s">
        <v>17</v>
      </c>
      <c r="H382" s="771"/>
      <c r="I382" s="43"/>
      <c r="J382" s="138" t="s">
        <v>5608</v>
      </c>
      <c r="K382" s="139"/>
      <c r="L382" s="139"/>
      <c r="M382" s="140"/>
      <c r="N382" s="119"/>
      <c r="V382" s="151"/>
    </row>
    <row r="383" spans="1:22" ht="13.8" thickBot="1" x14ac:dyDescent="0.3">
      <c r="A383" s="750"/>
      <c r="B383" s="142"/>
      <c r="C383" s="142"/>
      <c r="D383" s="143"/>
      <c r="E383" s="142"/>
      <c r="F383" s="142"/>
      <c r="G383" s="726"/>
      <c r="H383" s="838"/>
      <c r="I383" s="839"/>
      <c r="J383" s="78" t="s">
        <v>5608</v>
      </c>
      <c r="K383" s="78"/>
      <c r="L383" s="78"/>
      <c r="M383" s="145"/>
      <c r="N383" s="119"/>
      <c r="V383" s="151">
        <f>G383</f>
        <v>0</v>
      </c>
    </row>
    <row r="384" spans="1:22" ht="21" thickBot="1" x14ac:dyDescent="0.3">
      <c r="A384" s="750"/>
      <c r="B384" s="147" t="s">
        <v>34</v>
      </c>
      <c r="C384" s="147" t="s">
        <v>35</v>
      </c>
      <c r="D384" s="147" t="s">
        <v>5600</v>
      </c>
      <c r="E384" s="840" t="s">
        <v>5601</v>
      </c>
      <c r="F384" s="840"/>
      <c r="G384" s="730"/>
      <c r="H384" s="731"/>
      <c r="I384" s="732"/>
      <c r="J384" s="149" t="s">
        <v>5630</v>
      </c>
      <c r="K384" s="82"/>
      <c r="L384" s="82"/>
      <c r="M384" s="150"/>
      <c r="N384" s="119"/>
      <c r="V384" s="151"/>
    </row>
    <row r="385" spans="1:22" ht="13.8" thickBot="1" x14ac:dyDescent="0.3">
      <c r="A385" s="842"/>
      <c r="B385" s="152"/>
      <c r="C385" s="152"/>
      <c r="D385" s="153"/>
      <c r="E385" s="154" t="s">
        <v>5605</v>
      </c>
      <c r="F385" s="155"/>
      <c r="G385" s="712"/>
      <c r="H385" s="713"/>
      <c r="I385" s="714"/>
      <c r="J385" s="149" t="s">
        <v>5631</v>
      </c>
      <c r="K385" s="82"/>
      <c r="L385" s="82"/>
      <c r="M385" s="150"/>
      <c r="N385" s="119"/>
      <c r="V385" s="151"/>
    </row>
    <row r="386" spans="1:22" ht="21.6" thickTop="1" thickBot="1" x14ac:dyDescent="0.3">
      <c r="A386" s="834">
        <f>A382+1</f>
        <v>93</v>
      </c>
      <c r="B386" s="137" t="s">
        <v>22</v>
      </c>
      <c r="C386" s="137" t="s">
        <v>23</v>
      </c>
      <c r="D386" s="137" t="s">
        <v>5593</v>
      </c>
      <c r="E386" s="837" t="s">
        <v>5594</v>
      </c>
      <c r="F386" s="837"/>
      <c r="G386" s="837" t="s">
        <v>17</v>
      </c>
      <c r="H386" s="771"/>
      <c r="I386" s="43"/>
      <c r="J386" s="138" t="s">
        <v>5608</v>
      </c>
      <c r="K386" s="139"/>
      <c r="L386" s="139"/>
      <c r="M386" s="140"/>
      <c r="N386" s="119"/>
      <c r="V386" s="151"/>
    </row>
    <row r="387" spans="1:22" ht="13.8" thickBot="1" x14ac:dyDescent="0.3">
      <c r="A387" s="750"/>
      <c r="B387" s="142"/>
      <c r="C387" s="142"/>
      <c r="D387" s="143"/>
      <c r="E387" s="142"/>
      <c r="F387" s="142"/>
      <c r="G387" s="726"/>
      <c r="H387" s="838"/>
      <c r="I387" s="839"/>
      <c r="J387" s="78" t="s">
        <v>5608</v>
      </c>
      <c r="K387" s="78"/>
      <c r="L387" s="78"/>
      <c r="M387" s="145"/>
      <c r="N387" s="119"/>
      <c r="V387" s="151">
        <f>G387</f>
        <v>0</v>
      </c>
    </row>
    <row r="388" spans="1:22" ht="21" thickBot="1" x14ac:dyDescent="0.3">
      <c r="A388" s="750"/>
      <c r="B388" s="147" t="s">
        <v>34</v>
      </c>
      <c r="C388" s="147" t="s">
        <v>35</v>
      </c>
      <c r="D388" s="147" t="s">
        <v>5600</v>
      </c>
      <c r="E388" s="840" t="s">
        <v>5601</v>
      </c>
      <c r="F388" s="840"/>
      <c r="G388" s="730"/>
      <c r="H388" s="731"/>
      <c r="I388" s="732"/>
      <c r="J388" s="149" t="s">
        <v>5630</v>
      </c>
      <c r="K388" s="82"/>
      <c r="L388" s="82"/>
      <c r="M388" s="150"/>
      <c r="N388" s="119"/>
      <c r="V388" s="151"/>
    </row>
    <row r="389" spans="1:22" ht="13.8" thickBot="1" x14ac:dyDescent="0.3">
      <c r="A389" s="842"/>
      <c r="B389" s="152"/>
      <c r="C389" s="152"/>
      <c r="D389" s="153"/>
      <c r="E389" s="154" t="s">
        <v>5605</v>
      </c>
      <c r="F389" s="155"/>
      <c r="G389" s="712"/>
      <c r="H389" s="713"/>
      <c r="I389" s="714"/>
      <c r="J389" s="149" t="s">
        <v>5631</v>
      </c>
      <c r="K389" s="82"/>
      <c r="L389" s="82"/>
      <c r="M389" s="150"/>
      <c r="N389" s="119"/>
      <c r="V389" s="151"/>
    </row>
    <row r="390" spans="1:22" ht="21.6" thickTop="1" thickBot="1" x14ac:dyDescent="0.3">
      <c r="A390" s="834">
        <f>A386+1</f>
        <v>94</v>
      </c>
      <c r="B390" s="137" t="s">
        <v>22</v>
      </c>
      <c r="C390" s="137" t="s">
        <v>23</v>
      </c>
      <c r="D390" s="137" t="s">
        <v>5593</v>
      </c>
      <c r="E390" s="837" t="s">
        <v>5594</v>
      </c>
      <c r="F390" s="837"/>
      <c r="G390" s="837" t="s">
        <v>17</v>
      </c>
      <c r="H390" s="771"/>
      <c r="I390" s="43"/>
      <c r="J390" s="138" t="s">
        <v>5608</v>
      </c>
      <c r="K390" s="139"/>
      <c r="L390" s="139"/>
      <c r="M390" s="140"/>
      <c r="N390" s="119"/>
      <c r="V390" s="151"/>
    </row>
    <row r="391" spans="1:22" ht="13.8" thickBot="1" x14ac:dyDescent="0.3">
      <c r="A391" s="750"/>
      <c r="B391" s="142"/>
      <c r="C391" s="142"/>
      <c r="D391" s="143"/>
      <c r="E391" s="142"/>
      <c r="F391" s="142"/>
      <c r="G391" s="726"/>
      <c r="H391" s="838"/>
      <c r="I391" s="839"/>
      <c r="J391" s="78" t="s">
        <v>5608</v>
      </c>
      <c r="K391" s="78"/>
      <c r="L391" s="78"/>
      <c r="M391" s="145"/>
      <c r="N391" s="119"/>
      <c r="V391" s="151">
        <f>G391</f>
        <v>0</v>
      </c>
    </row>
    <row r="392" spans="1:22" ht="21" thickBot="1" x14ac:dyDescent="0.3">
      <c r="A392" s="750"/>
      <c r="B392" s="147" t="s">
        <v>34</v>
      </c>
      <c r="C392" s="147" t="s">
        <v>35</v>
      </c>
      <c r="D392" s="147" t="s">
        <v>5600</v>
      </c>
      <c r="E392" s="840" t="s">
        <v>5601</v>
      </c>
      <c r="F392" s="840"/>
      <c r="G392" s="730"/>
      <c r="H392" s="731"/>
      <c r="I392" s="732"/>
      <c r="J392" s="149" t="s">
        <v>5630</v>
      </c>
      <c r="K392" s="82"/>
      <c r="L392" s="82"/>
      <c r="M392" s="150"/>
      <c r="N392" s="119"/>
      <c r="V392" s="151"/>
    </row>
    <row r="393" spans="1:22" ht="13.8" thickBot="1" x14ac:dyDescent="0.3">
      <c r="A393" s="842"/>
      <c r="B393" s="152"/>
      <c r="C393" s="152"/>
      <c r="D393" s="153"/>
      <c r="E393" s="154" t="s">
        <v>5605</v>
      </c>
      <c r="F393" s="155"/>
      <c r="G393" s="712"/>
      <c r="H393" s="713"/>
      <c r="I393" s="714"/>
      <c r="J393" s="149" t="s">
        <v>5631</v>
      </c>
      <c r="K393" s="82"/>
      <c r="L393" s="82"/>
      <c r="M393" s="150"/>
      <c r="N393" s="119"/>
      <c r="V393" s="151"/>
    </row>
    <row r="394" spans="1:22" ht="21.6" thickTop="1" thickBot="1" x14ac:dyDescent="0.3">
      <c r="A394" s="834">
        <f>A390+1</f>
        <v>95</v>
      </c>
      <c r="B394" s="137" t="s">
        <v>22</v>
      </c>
      <c r="C394" s="137" t="s">
        <v>23</v>
      </c>
      <c r="D394" s="137" t="s">
        <v>5593</v>
      </c>
      <c r="E394" s="837" t="s">
        <v>5594</v>
      </c>
      <c r="F394" s="837"/>
      <c r="G394" s="837" t="s">
        <v>17</v>
      </c>
      <c r="H394" s="771"/>
      <c r="I394" s="43"/>
      <c r="J394" s="138" t="s">
        <v>5608</v>
      </c>
      <c r="K394" s="139"/>
      <c r="L394" s="139"/>
      <c r="M394" s="140"/>
      <c r="N394" s="119"/>
      <c r="V394" s="151"/>
    </row>
    <row r="395" spans="1:22" ht="13.8" thickBot="1" x14ac:dyDescent="0.3">
      <c r="A395" s="750"/>
      <c r="B395" s="142"/>
      <c r="C395" s="142"/>
      <c r="D395" s="143"/>
      <c r="E395" s="142"/>
      <c r="F395" s="142"/>
      <c r="G395" s="726"/>
      <c r="H395" s="838"/>
      <c r="I395" s="839"/>
      <c r="J395" s="78" t="s">
        <v>5608</v>
      </c>
      <c r="K395" s="78"/>
      <c r="L395" s="78"/>
      <c r="M395" s="145"/>
      <c r="N395" s="119"/>
      <c r="V395" s="151">
        <f>G395</f>
        <v>0</v>
      </c>
    </row>
    <row r="396" spans="1:22" ht="21" thickBot="1" x14ac:dyDescent="0.3">
      <c r="A396" s="750"/>
      <c r="B396" s="147" t="s">
        <v>34</v>
      </c>
      <c r="C396" s="147" t="s">
        <v>35</v>
      </c>
      <c r="D396" s="147" t="s">
        <v>5600</v>
      </c>
      <c r="E396" s="840" t="s">
        <v>5601</v>
      </c>
      <c r="F396" s="840"/>
      <c r="G396" s="730"/>
      <c r="H396" s="731"/>
      <c r="I396" s="732"/>
      <c r="J396" s="149" t="s">
        <v>5630</v>
      </c>
      <c r="K396" s="82"/>
      <c r="L396" s="82"/>
      <c r="M396" s="150"/>
      <c r="N396" s="119"/>
      <c r="V396" s="151"/>
    </row>
    <row r="397" spans="1:22" ht="13.8" thickBot="1" x14ac:dyDescent="0.3">
      <c r="A397" s="842"/>
      <c r="B397" s="152"/>
      <c r="C397" s="152"/>
      <c r="D397" s="153"/>
      <c r="E397" s="154" t="s">
        <v>5605</v>
      </c>
      <c r="F397" s="155"/>
      <c r="G397" s="712"/>
      <c r="H397" s="713"/>
      <c r="I397" s="714"/>
      <c r="J397" s="149" t="s">
        <v>5631</v>
      </c>
      <c r="K397" s="82"/>
      <c r="L397" s="82"/>
      <c r="M397" s="150"/>
      <c r="N397" s="119"/>
      <c r="V397" s="151"/>
    </row>
    <row r="398" spans="1:22" ht="21.6" thickTop="1" thickBot="1" x14ac:dyDescent="0.3">
      <c r="A398" s="834">
        <f>A394+1</f>
        <v>96</v>
      </c>
      <c r="B398" s="137" t="s">
        <v>22</v>
      </c>
      <c r="C398" s="137" t="s">
        <v>23</v>
      </c>
      <c r="D398" s="137" t="s">
        <v>5593</v>
      </c>
      <c r="E398" s="837" t="s">
        <v>5594</v>
      </c>
      <c r="F398" s="837"/>
      <c r="G398" s="837" t="s">
        <v>17</v>
      </c>
      <c r="H398" s="771"/>
      <c r="I398" s="43"/>
      <c r="J398" s="138" t="s">
        <v>5608</v>
      </c>
      <c r="K398" s="139"/>
      <c r="L398" s="139"/>
      <c r="M398" s="140"/>
      <c r="N398" s="119"/>
      <c r="V398" s="151"/>
    </row>
    <row r="399" spans="1:22" ht="13.8" thickBot="1" x14ac:dyDescent="0.3">
      <c r="A399" s="750"/>
      <c r="B399" s="142"/>
      <c r="C399" s="142"/>
      <c r="D399" s="143"/>
      <c r="E399" s="142"/>
      <c r="F399" s="142"/>
      <c r="G399" s="726"/>
      <c r="H399" s="838"/>
      <c r="I399" s="839"/>
      <c r="J399" s="78" t="s">
        <v>5608</v>
      </c>
      <c r="K399" s="78"/>
      <c r="L399" s="78"/>
      <c r="M399" s="145"/>
      <c r="N399" s="119"/>
      <c r="V399" s="151">
        <f>G399</f>
        <v>0</v>
      </c>
    </row>
    <row r="400" spans="1:22" ht="21" thickBot="1" x14ac:dyDescent="0.3">
      <c r="A400" s="750"/>
      <c r="B400" s="147" t="s">
        <v>34</v>
      </c>
      <c r="C400" s="147" t="s">
        <v>35</v>
      </c>
      <c r="D400" s="147" t="s">
        <v>5600</v>
      </c>
      <c r="E400" s="840" t="s">
        <v>5601</v>
      </c>
      <c r="F400" s="840"/>
      <c r="G400" s="730"/>
      <c r="H400" s="731"/>
      <c r="I400" s="732"/>
      <c r="J400" s="149" t="s">
        <v>5630</v>
      </c>
      <c r="K400" s="82"/>
      <c r="L400" s="82"/>
      <c r="M400" s="150"/>
      <c r="N400" s="119"/>
      <c r="V400" s="151"/>
    </row>
    <row r="401" spans="1:22" ht="13.8" thickBot="1" x14ac:dyDescent="0.3">
      <c r="A401" s="842"/>
      <c r="B401" s="152"/>
      <c r="C401" s="152"/>
      <c r="D401" s="153"/>
      <c r="E401" s="154" t="s">
        <v>5605</v>
      </c>
      <c r="F401" s="155"/>
      <c r="G401" s="712"/>
      <c r="H401" s="713"/>
      <c r="I401" s="714"/>
      <c r="J401" s="149" t="s">
        <v>5631</v>
      </c>
      <c r="K401" s="82"/>
      <c r="L401" s="82"/>
      <c r="M401" s="150"/>
      <c r="N401" s="119"/>
      <c r="V401" s="151"/>
    </row>
    <row r="402" spans="1:22" ht="21.6" thickTop="1" thickBot="1" x14ac:dyDescent="0.3">
      <c r="A402" s="834">
        <f>A398+1</f>
        <v>97</v>
      </c>
      <c r="B402" s="137" t="s">
        <v>22</v>
      </c>
      <c r="C402" s="137" t="s">
        <v>23</v>
      </c>
      <c r="D402" s="137" t="s">
        <v>5593</v>
      </c>
      <c r="E402" s="837" t="s">
        <v>5594</v>
      </c>
      <c r="F402" s="837"/>
      <c r="G402" s="837" t="s">
        <v>17</v>
      </c>
      <c r="H402" s="771"/>
      <c r="I402" s="43"/>
      <c r="J402" s="138" t="s">
        <v>5608</v>
      </c>
      <c r="K402" s="139"/>
      <c r="L402" s="139"/>
      <c r="M402" s="140"/>
      <c r="N402" s="119"/>
      <c r="V402" s="151"/>
    </row>
    <row r="403" spans="1:22" ht="13.8" thickBot="1" x14ac:dyDescent="0.3">
      <c r="A403" s="750"/>
      <c r="B403" s="142"/>
      <c r="C403" s="142"/>
      <c r="D403" s="143"/>
      <c r="E403" s="142"/>
      <c r="F403" s="142"/>
      <c r="G403" s="726"/>
      <c r="H403" s="838"/>
      <c r="I403" s="839"/>
      <c r="J403" s="78" t="s">
        <v>5608</v>
      </c>
      <c r="K403" s="78"/>
      <c r="L403" s="78"/>
      <c r="M403" s="145"/>
      <c r="N403" s="119"/>
      <c r="V403" s="151">
        <f>G403</f>
        <v>0</v>
      </c>
    </row>
    <row r="404" spans="1:22" ht="21" thickBot="1" x14ac:dyDescent="0.3">
      <c r="A404" s="750"/>
      <c r="B404" s="147" t="s">
        <v>34</v>
      </c>
      <c r="C404" s="147" t="s">
        <v>35</v>
      </c>
      <c r="D404" s="147" t="s">
        <v>5600</v>
      </c>
      <c r="E404" s="840" t="s">
        <v>5601</v>
      </c>
      <c r="F404" s="840"/>
      <c r="G404" s="730"/>
      <c r="H404" s="731"/>
      <c r="I404" s="732"/>
      <c r="J404" s="149" t="s">
        <v>5630</v>
      </c>
      <c r="K404" s="82"/>
      <c r="L404" s="82"/>
      <c r="M404" s="150"/>
      <c r="N404" s="119"/>
      <c r="V404" s="151"/>
    </row>
    <row r="405" spans="1:22" ht="13.8" thickBot="1" x14ac:dyDescent="0.3">
      <c r="A405" s="842"/>
      <c r="B405" s="152"/>
      <c r="C405" s="152"/>
      <c r="D405" s="153"/>
      <c r="E405" s="154" t="s">
        <v>5605</v>
      </c>
      <c r="F405" s="155"/>
      <c r="G405" s="712"/>
      <c r="H405" s="713"/>
      <c r="I405" s="714"/>
      <c r="J405" s="149" t="s">
        <v>5631</v>
      </c>
      <c r="K405" s="82"/>
      <c r="L405" s="82"/>
      <c r="M405" s="150"/>
      <c r="N405" s="119"/>
      <c r="V405" s="151"/>
    </row>
    <row r="406" spans="1:22" ht="21.6" thickTop="1" thickBot="1" x14ac:dyDescent="0.3">
      <c r="A406" s="834">
        <f>A402+1</f>
        <v>98</v>
      </c>
      <c r="B406" s="137" t="s">
        <v>22</v>
      </c>
      <c r="C406" s="137" t="s">
        <v>23</v>
      </c>
      <c r="D406" s="137" t="s">
        <v>5593</v>
      </c>
      <c r="E406" s="837" t="s">
        <v>5594</v>
      </c>
      <c r="F406" s="837"/>
      <c r="G406" s="837" t="s">
        <v>17</v>
      </c>
      <c r="H406" s="771"/>
      <c r="I406" s="43"/>
      <c r="J406" s="138" t="s">
        <v>5608</v>
      </c>
      <c r="K406" s="139"/>
      <c r="L406" s="139"/>
      <c r="M406" s="140"/>
      <c r="N406" s="119"/>
      <c r="V406" s="151"/>
    </row>
    <row r="407" spans="1:22" ht="13.8" thickBot="1" x14ac:dyDescent="0.3">
      <c r="A407" s="750"/>
      <c r="B407" s="142"/>
      <c r="C407" s="142"/>
      <c r="D407" s="143"/>
      <c r="E407" s="142"/>
      <c r="F407" s="142"/>
      <c r="G407" s="726"/>
      <c r="H407" s="838"/>
      <c r="I407" s="839"/>
      <c r="J407" s="78" t="s">
        <v>5608</v>
      </c>
      <c r="K407" s="78"/>
      <c r="L407" s="78"/>
      <c r="M407" s="145"/>
      <c r="N407" s="119"/>
      <c r="V407" s="151">
        <f>G407</f>
        <v>0</v>
      </c>
    </row>
    <row r="408" spans="1:22" ht="21" thickBot="1" x14ac:dyDescent="0.3">
      <c r="A408" s="750"/>
      <c r="B408" s="147" t="s">
        <v>34</v>
      </c>
      <c r="C408" s="147" t="s">
        <v>35</v>
      </c>
      <c r="D408" s="147" t="s">
        <v>5600</v>
      </c>
      <c r="E408" s="840" t="s">
        <v>5601</v>
      </c>
      <c r="F408" s="840"/>
      <c r="G408" s="730"/>
      <c r="H408" s="731"/>
      <c r="I408" s="732"/>
      <c r="J408" s="149" t="s">
        <v>5630</v>
      </c>
      <c r="K408" s="82"/>
      <c r="L408" s="82"/>
      <c r="M408" s="150"/>
      <c r="N408" s="119"/>
      <c r="V408" s="151"/>
    </row>
    <row r="409" spans="1:22" ht="13.8" thickBot="1" x14ac:dyDescent="0.3">
      <c r="A409" s="842"/>
      <c r="B409" s="152"/>
      <c r="C409" s="152"/>
      <c r="D409" s="153"/>
      <c r="E409" s="154" t="s">
        <v>5605</v>
      </c>
      <c r="F409" s="155"/>
      <c r="G409" s="712"/>
      <c r="H409" s="713"/>
      <c r="I409" s="714"/>
      <c r="J409" s="149" t="s">
        <v>5631</v>
      </c>
      <c r="K409" s="82"/>
      <c r="L409" s="82"/>
      <c r="M409" s="150"/>
      <c r="N409" s="119"/>
      <c r="V409" s="151"/>
    </row>
    <row r="410" spans="1:22" ht="21.6" thickTop="1" thickBot="1" x14ac:dyDescent="0.3">
      <c r="A410" s="834">
        <f>A406+1</f>
        <v>99</v>
      </c>
      <c r="B410" s="137" t="s">
        <v>22</v>
      </c>
      <c r="C410" s="137" t="s">
        <v>23</v>
      </c>
      <c r="D410" s="137" t="s">
        <v>5593</v>
      </c>
      <c r="E410" s="837" t="s">
        <v>5594</v>
      </c>
      <c r="F410" s="837"/>
      <c r="G410" s="837" t="s">
        <v>17</v>
      </c>
      <c r="H410" s="771"/>
      <c r="I410" s="43"/>
      <c r="J410" s="138" t="s">
        <v>5608</v>
      </c>
      <c r="K410" s="139"/>
      <c r="L410" s="139"/>
      <c r="M410" s="140"/>
      <c r="N410" s="119"/>
      <c r="V410" s="151"/>
    </row>
    <row r="411" spans="1:22" ht="13.8" thickBot="1" x14ac:dyDescent="0.3">
      <c r="A411" s="750"/>
      <c r="B411" s="142"/>
      <c r="C411" s="142"/>
      <c r="D411" s="143"/>
      <c r="E411" s="142"/>
      <c r="F411" s="142"/>
      <c r="G411" s="726"/>
      <c r="H411" s="838"/>
      <c r="I411" s="839"/>
      <c r="J411" s="78" t="s">
        <v>5608</v>
      </c>
      <c r="K411" s="78"/>
      <c r="L411" s="78"/>
      <c r="M411" s="145"/>
      <c r="N411" s="119"/>
      <c r="V411" s="151">
        <f>G411</f>
        <v>0</v>
      </c>
    </row>
    <row r="412" spans="1:22" ht="21" thickBot="1" x14ac:dyDescent="0.3">
      <c r="A412" s="750"/>
      <c r="B412" s="147" t="s">
        <v>34</v>
      </c>
      <c r="C412" s="147" t="s">
        <v>35</v>
      </c>
      <c r="D412" s="147" t="s">
        <v>5600</v>
      </c>
      <c r="E412" s="840" t="s">
        <v>5601</v>
      </c>
      <c r="F412" s="840"/>
      <c r="G412" s="730"/>
      <c r="H412" s="731"/>
      <c r="I412" s="732"/>
      <c r="J412" s="149" t="s">
        <v>5630</v>
      </c>
      <c r="K412" s="82"/>
      <c r="L412" s="82"/>
      <c r="M412" s="150"/>
      <c r="N412" s="119"/>
      <c r="V412" s="151"/>
    </row>
    <row r="413" spans="1:22" ht="13.8" thickBot="1" x14ac:dyDescent="0.3">
      <c r="A413" s="842"/>
      <c r="B413" s="152"/>
      <c r="C413" s="152"/>
      <c r="D413" s="153"/>
      <c r="E413" s="154" t="s">
        <v>5605</v>
      </c>
      <c r="F413" s="155"/>
      <c r="G413" s="712"/>
      <c r="H413" s="713"/>
      <c r="I413" s="714"/>
      <c r="J413" s="149" t="s">
        <v>5631</v>
      </c>
      <c r="K413" s="82"/>
      <c r="L413" s="82"/>
      <c r="M413" s="150"/>
      <c r="N413" s="119"/>
      <c r="V413" s="151"/>
    </row>
    <row r="414" spans="1:22" ht="21.6" thickTop="1" thickBot="1" x14ac:dyDescent="0.3">
      <c r="A414" s="834">
        <f>A410+1</f>
        <v>100</v>
      </c>
      <c r="B414" s="137" t="s">
        <v>22</v>
      </c>
      <c r="C414" s="137" t="s">
        <v>23</v>
      </c>
      <c r="D414" s="137" t="s">
        <v>5593</v>
      </c>
      <c r="E414" s="837" t="s">
        <v>5594</v>
      </c>
      <c r="F414" s="837"/>
      <c r="G414" s="837" t="s">
        <v>17</v>
      </c>
      <c r="H414" s="771"/>
      <c r="I414" s="43"/>
      <c r="J414" s="138" t="s">
        <v>5608</v>
      </c>
      <c r="K414" s="139"/>
      <c r="L414" s="139"/>
      <c r="M414" s="140"/>
      <c r="N414" s="119"/>
      <c r="V414" s="151"/>
    </row>
    <row r="415" spans="1:22" ht="13.8" thickBot="1" x14ac:dyDescent="0.3">
      <c r="A415" s="750"/>
      <c r="B415" s="142"/>
      <c r="C415" s="142"/>
      <c r="D415" s="143"/>
      <c r="E415" s="142"/>
      <c r="F415" s="142"/>
      <c r="G415" s="726"/>
      <c r="H415" s="838"/>
      <c r="I415" s="839"/>
      <c r="J415" s="78" t="s">
        <v>5608</v>
      </c>
      <c r="K415" s="78"/>
      <c r="L415" s="78"/>
      <c r="M415" s="145"/>
      <c r="N415" s="119"/>
      <c r="V415" s="151">
        <f>G415</f>
        <v>0</v>
      </c>
    </row>
    <row r="416" spans="1:22" ht="21" thickBot="1" x14ac:dyDescent="0.3">
      <c r="A416" s="750"/>
      <c r="B416" s="147" t="s">
        <v>34</v>
      </c>
      <c r="C416" s="147" t="s">
        <v>35</v>
      </c>
      <c r="D416" s="147" t="s">
        <v>5600</v>
      </c>
      <c r="E416" s="840" t="s">
        <v>5601</v>
      </c>
      <c r="F416" s="840"/>
      <c r="G416" s="730"/>
      <c r="H416" s="731"/>
      <c r="I416" s="732"/>
      <c r="J416" s="149" t="s">
        <v>5630</v>
      </c>
      <c r="K416" s="82"/>
      <c r="L416" s="82"/>
      <c r="M416" s="150"/>
      <c r="N416" s="119"/>
    </row>
    <row r="417" spans="1:14" ht="13.8" thickBot="1" x14ac:dyDescent="0.3">
      <c r="A417" s="842"/>
      <c r="B417" s="153"/>
      <c r="C417" s="153"/>
      <c r="D417" s="153"/>
      <c r="E417" s="159" t="s">
        <v>5605</v>
      </c>
      <c r="F417" s="160"/>
      <c r="G417" s="712"/>
      <c r="H417" s="713"/>
      <c r="I417" s="714"/>
      <c r="J417" s="161" t="s">
        <v>5631</v>
      </c>
      <c r="K417" s="162"/>
      <c r="L417" s="162"/>
      <c r="M417" s="163"/>
      <c r="N417" s="119"/>
    </row>
    <row r="418" spans="1:14" ht="13.8" thickTop="1" x14ac:dyDescent="0.25"/>
  </sheetData>
  <mergeCells count="737">
    <mergeCell ref="G106:H106"/>
    <mergeCell ref="G107:I107"/>
    <mergeCell ref="G110:H110"/>
    <mergeCell ref="G96:I96"/>
    <mergeCell ref="G100:I100"/>
    <mergeCell ref="G94:H94"/>
    <mergeCell ref="G95:I95"/>
    <mergeCell ref="G98:H98"/>
    <mergeCell ref="G99:I99"/>
    <mergeCell ref="G102:H102"/>
    <mergeCell ref="G103:I103"/>
    <mergeCell ref="G104:I104"/>
    <mergeCell ref="G108:I108"/>
    <mergeCell ref="G101:I101"/>
    <mergeCell ref="G105:I105"/>
    <mergeCell ref="G109:I109"/>
    <mergeCell ref="G22:I22"/>
    <mergeCell ref="G26:I26"/>
    <mergeCell ref="G23:I23"/>
    <mergeCell ref="G27:I27"/>
    <mergeCell ref="E19:F19"/>
    <mergeCell ref="G20:I20"/>
    <mergeCell ref="E21:F21"/>
    <mergeCell ref="G21:I21"/>
    <mergeCell ref="E23:F23"/>
    <mergeCell ref="E25:F25"/>
    <mergeCell ref="E24:F24"/>
    <mergeCell ref="E22:F22"/>
    <mergeCell ref="G19:I19"/>
    <mergeCell ref="G288:I288"/>
    <mergeCell ref="G292:I292"/>
    <mergeCell ref="G271:I271"/>
    <mergeCell ref="G150:H150"/>
    <mergeCell ref="G151:I151"/>
    <mergeCell ref="G154:H154"/>
    <mergeCell ref="G155:I155"/>
    <mergeCell ref="G158:H158"/>
    <mergeCell ref="G159:I159"/>
    <mergeCell ref="G156:I156"/>
    <mergeCell ref="G162:H162"/>
    <mergeCell ref="G163:I163"/>
    <mergeCell ref="G259:I259"/>
    <mergeCell ref="G262:H262"/>
    <mergeCell ref="G263:I263"/>
    <mergeCell ref="G266:H266"/>
    <mergeCell ref="G267:I267"/>
    <mergeCell ref="G270:H270"/>
    <mergeCell ref="G185:I185"/>
    <mergeCell ref="G189:I189"/>
    <mergeCell ref="G180:I180"/>
    <mergeCell ref="G184:I184"/>
    <mergeCell ref="G188:I188"/>
    <mergeCell ref="G179:I179"/>
    <mergeCell ref="G331:I331"/>
    <mergeCell ref="G112:I112"/>
    <mergeCell ref="G323:I323"/>
    <mergeCell ref="G326:H326"/>
    <mergeCell ref="G327:I327"/>
    <mergeCell ref="G274:H274"/>
    <mergeCell ref="G269:I269"/>
    <mergeCell ref="G273:I273"/>
    <mergeCell ref="G260:I260"/>
    <mergeCell ref="G264:I264"/>
    <mergeCell ref="G178:H178"/>
    <mergeCell ref="G116:I116"/>
    <mergeCell ref="G170:H170"/>
    <mergeCell ref="G283:I283"/>
    <mergeCell ref="G286:H286"/>
    <mergeCell ref="G287:I287"/>
    <mergeCell ref="G290:H290"/>
    <mergeCell ref="G281:I281"/>
    <mergeCell ref="G285:I285"/>
    <mergeCell ref="G175:I175"/>
    <mergeCell ref="G311:I311"/>
    <mergeCell ref="G314:H314"/>
    <mergeCell ref="G315:I315"/>
    <mergeCell ref="G318:H318"/>
    <mergeCell ref="G329:I329"/>
    <mergeCell ref="G333:I333"/>
    <mergeCell ref="G337:I337"/>
    <mergeCell ref="G412:I412"/>
    <mergeCell ref="G316:I316"/>
    <mergeCell ref="G308:I308"/>
    <mergeCell ref="G312:I312"/>
    <mergeCell ref="G330:H330"/>
    <mergeCell ref="G413:I413"/>
    <mergeCell ref="G404:I404"/>
    <mergeCell ref="G408:I408"/>
    <mergeCell ref="G394:H394"/>
    <mergeCell ref="G395:I395"/>
    <mergeCell ref="G352:I352"/>
    <mergeCell ref="G356:I356"/>
    <mergeCell ref="G346:H346"/>
    <mergeCell ref="G347:I347"/>
    <mergeCell ref="G350:H350"/>
    <mergeCell ref="G351:I351"/>
    <mergeCell ref="G320:I320"/>
    <mergeCell ref="G324:I324"/>
    <mergeCell ref="G328:I328"/>
    <mergeCell ref="G341:I341"/>
    <mergeCell ref="G345:I345"/>
    <mergeCell ref="G344:I344"/>
    <mergeCell ref="G348:I348"/>
    <mergeCell ref="G334:H334"/>
    <mergeCell ref="G335:I335"/>
    <mergeCell ref="G338:H338"/>
    <mergeCell ref="G339:I339"/>
    <mergeCell ref="G340:I340"/>
    <mergeCell ref="G336:I336"/>
    <mergeCell ref="G332:I332"/>
    <mergeCell ref="G342:H342"/>
    <mergeCell ref="G343:I343"/>
    <mergeCell ref="G362:H362"/>
    <mergeCell ref="G363:I363"/>
    <mergeCell ref="G366:H366"/>
    <mergeCell ref="G354:H354"/>
    <mergeCell ref="G355:I355"/>
    <mergeCell ref="G357:I357"/>
    <mergeCell ref="G361:I361"/>
    <mergeCell ref="G365:I365"/>
    <mergeCell ref="G349:I349"/>
    <mergeCell ref="G353:I353"/>
    <mergeCell ref="G282:H282"/>
    <mergeCell ref="G190:H190"/>
    <mergeCell ref="G191:I191"/>
    <mergeCell ref="G194:H194"/>
    <mergeCell ref="G195:I195"/>
    <mergeCell ref="G193:I193"/>
    <mergeCell ref="G192:I192"/>
    <mergeCell ref="G196:I196"/>
    <mergeCell ref="G291:I291"/>
    <mergeCell ref="G237:I237"/>
    <mergeCell ref="G241:I241"/>
    <mergeCell ref="G242:H242"/>
    <mergeCell ref="G243:I243"/>
    <mergeCell ref="G246:H246"/>
    <mergeCell ref="G247:I247"/>
    <mergeCell ref="G250:H250"/>
    <mergeCell ref="G251:I251"/>
    <mergeCell ref="G228:I228"/>
    <mergeCell ref="G232:I232"/>
    <mergeCell ref="G236:I236"/>
    <mergeCell ref="G276:I276"/>
    <mergeCell ref="G277:I277"/>
    <mergeCell ref="G280:I280"/>
    <mergeCell ref="G284:I284"/>
    <mergeCell ref="G119:I119"/>
    <mergeCell ref="G122:H122"/>
    <mergeCell ref="G148:I148"/>
    <mergeCell ref="G138:H138"/>
    <mergeCell ref="G143:I143"/>
    <mergeCell ref="G146:H146"/>
    <mergeCell ref="G147:I147"/>
    <mergeCell ref="G120:I120"/>
    <mergeCell ref="G123:I123"/>
    <mergeCell ref="G126:H126"/>
    <mergeCell ref="G127:I127"/>
    <mergeCell ref="G139:I139"/>
    <mergeCell ref="G142:H142"/>
    <mergeCell ref="G401:I401"/>
    <mergeCell ref="G405:I405"/>
    <mergeCell ref="G409:I409"/>
    <mergeCell ref="G396:I396"/>
    <mergeCell ref="G392:I392"/>
    <mergeCell ref="G391:I391"/>
    <mergeCell ref="G400:I400"/>
    <mergeCell ref="G389:I389"/>
    <mergeCell ref="G376:I376"/>
    <mergeCell ref="G380:I380"/>
    <mergeCell ref="G384:I384"/>
    <mergeCell ref="G388:I388"/>
    <mergeCell ref="G54:H54"/>
    <mergeCell ref="G55:I55"/>
    <mergeCell ref="G58:H58"/>
    <mergeCell ref="G18:I18"/>
    <mergeCell ref="G76:I76"/>
    <mergeCell ref="G393:I393"/>
    <mergeCell ref="G397:I397"/>
    <mergeCell ref="G370:H370"/>
    <mergeCell ref="G371:I371"/>
    <mergeCell ref="G373:I373"/>
    <mergeCell ref="G360:I360"/>
    <mergeCell ref="G364:I364"/>
    <mergeCell ref="G368:I368"/>
    <mergeCell ref="G372:I372"/>
    <mergeCell ref="G358:H358"/>
    <mergeCell ref="G359:I359"/>
    <mergeCell ref="G113:I113"/>
    <mergeCell ref="G160:I160"/>
    <mergeCell ref="G141:I141"/>
    <mergeCell ref="G145:I145"/>
    <mergeCell ref="G149:I149"/>
    <mergeCell ref="G140:I140"/>
    <mergeCell ref="G300:I300"/>
    <mergeCell ref="G115:I115"/>
    <mergeCell ref="G417:I417"/>
    <mergeCell ref="G416:I416"/>
    <mergeCell ref="G410:H410"/>
    <mergeCell ref="G411:I411"/>
    <mergeCell ref="G414:H414"/>
    <mergeCell ref="G406:H406"/>
    <mergeCell ref="G407:I407"/>
    <mergeCell ref="G374:H374"/>
    <mergeCell ref="G375:I375"/>
    <mergeCell ref="G378:H378"/>
    <mergeCell ref="G379:I379"/>
    <mergeCell ref="G382:H382"/>
    <mergeCell ref="G383:I383"/>
    <mergeCell ref="G386:H386"/>
    <mergeCell ref="G387:I387"/>
    <mergeCell ref="G398:H398"/>
    <mergeCell ref="G399:I399"/>
    <mergeCell ref="G402:H402"/>
    <mergeCell ref="G403:I403"/>
    <mergeCell ref="G390:H390"/>
    <mergeCell ref="G377:I377"/>
    <mergeCell ref="G381:I381"/>
    <mergeCell ref="G385:I385"/>
    <mergeCell ref="G415:I415"/>
    <mergeCell ref="G289:I289"/>
    <mergeCell ref="G293:I293"/>
    <mergeCell ref="G297:I297"/>
    <mergeCell ref="G301:I301"/>
    <mergeCell ref="G304:I304"/>
    <mergeCell ref="G302:H302"/>
    <mergeCell ref="G303:I303"/>
    <mergeCell ref="G305:I305"/>
    <mergeCell ref="G309:I309"/>
    <mergeCell ref="G313:I313"/>
    <mergeCell ref="G317:I317"/>
    <mergeCell ref="G321:I321"/>
    <mergeCell ref="G325:I325"/>
    <mergeCell ref="G294:H294"/>
    <mergeCell ref="G295:I295"/>
    <mergeCell ref="G298:H298"/>
    <mergeCell ref="G299:I299"/>
    <mergeCell ref="G296:I296"/>
    <mergeCell ref="G306:H306"/>
    <mergeCell ref="G307:I307"/>
    <mergeCell ref="G310:H310"/>
    <mergeCell ref="G322:H322"/>
    <mergeCell ref="G319:I319"/>
    <mergeCell ref="G238:H238"/>
    <mergeCell ref="G223:I223"/>
    <mergeCell ref="G226:H226"/>
    <mergeCell ref="G227:I227"/>
    <mergeCell ref="G230:H230"/>
    <mergeCell ref="G231:I231"/>
    <mergeCell ref="G234:H234"/>
    <mergeCell ref="G225:I225"/>
    <mergeCell ref="G229:I229"/>
    <mergeCell ref="G233:I233"/>
    <mergeCell ref="G224:I224"/>
    <mergeCell ref="G211:I211"/>
    <mergeCell ref="G214:H214"/>
    <mergeCell ref="G215:I215"/>
    <mergeCell ref="G218:H218"/>
    <mergeCell ref="G219:I219"/>
    <mergeCell ref="G222:H222"/>
    <mergeCell ref="G221:I221"/>
    <mergeCell ref="G220:I220"/>
    <mergeCell ref="G209:I209"/>
    <mergeCell ref="G213:I213"/>
    <mergeCell ref="G217:I217"/>
    <mergeCell ref="G204:I204"/>
    <mergeCell ref="G208:I208"/>
    <mergeCell ref="G212:I212"/>
    <mergeCell ref="G216:I216"/>
    <mergeCell ref="G206:H206"/>
    <mergeCell ref="G207:I207"/>
    <mergeCell ref="G210:H210"/>
    <mergeCell ref="G152:I152"/>
    <mergeCell ref="G134:H134"/>
    <mergeCell ref="G135:I135"/>
    <mergeCell ref="G174:H174"/>
    <mergeCell ref="G201:I201"/>
    <mergeCell ref="G205:I205"/>
    <mergeCell ref="G202:H202"/>
    <mergeCell ref="G203:I203"/>
    <mergeCell ref="G166:H166"/>
    <mergeCell ref="G167:I167"/>
    <mergeCell ref="G165:I165"/>
    <mergeCell ref="G169:I169"/>
    <mergeCell ref="G173:I173"/>
    <mergeCell ref="G177:I177"/>
    <mergeCell ref="G181:I181"/>
    <mergeCell ref="G153:I153"/>
    <mergeCell ref="G157:I157"/>
    <mergeCell ref="G197:I197"/>
    <mergeCell ref="G200:I200"/>
    <mergeCell ref="G198:H198"/>
    <mergeCell ref="G199:I199"/>
    <mergeCell ref="G117:I117"/>
    <mergeCell ref="G121:I121"/>
    <mergeCell ref="G125:I125"/>
    <mergeCell ref="G129:I129"/>
    <mergeCell ref="G133:I133"/>
    <mergeCell ref="G132:I132"/>
    <mergeCell ref="G186:H186"/>
    <mergeCell ref="G187:I187"/>
    <mergeCell ref="G161:I161"/>
    <mergeCell ref="G172:I172"/>
    <mergeCell ref="G176:I176"/>
    <mergeCell ref="G171:I171"/>
    <mergeCell ref="G164:I164"/>
    <mergeCell ref="G168:I168"/>
    <mergeCell ref="G182:H182"/>
    <mergeCell ref="G183:I183"/>
    <mergeCell ref="G124:I124"/>
    <mergeCell ref="G128:I128"/>
    <mergeCell ref="G144:I144"/>
    <mergeCell ref="G118:H118"/>
    <mergeCell ref="G83:I83"/>
    <mergeCell ref="G86:H86"/>
    <mergeCell ref="G87:I87"/>
    <mergeCell ref="G89:I89"/>
    <mergeCell ref="G93:I93"/>
    <mergeCell ref="G80:I80"/>
    <mergeCell ref="G84:I84"/>
    <mergeCell ref="G88:I88"/>
    <mergeCell ref="G92:I92"/>
    <mergeCell ref="G90:H90"/>
    <mergeCell ref="G91:I91"/>
    <mergeCell ref="G85:I85"/>
    <mergeCell ref="C12:C13"/>
    <mergeCell ref="D12:D13"/>
    <mergeCell ref="G12:I13"/>
    <mergeCell ref="M12:M13"/>
    <mergeCell ref="L9:M11"/>
    <mergeCell ref="K9:K11"/>
    <mergeCell ref="G78:H78"/>
    <mergeCell ref="G79:I79"/>
    <mergeCell ref="G82:H82"/>
    <mergeCell ref="G56:I56"/>
    <mergeCell ref="G60:I60"/>
    <mergeCell ref="G64:I64"/>
    <mergeCell ref="G68:I68"/>
    <mergeCell ref="G14:H14"/>
    <mergeCell ref="G24:I24"/>
    <mergeCell ref="G32:I32"/>
    <mergeCell ref="G36:I36"/>
    <mergeCell ref="G40:I40"/>
    <mergeCell ref="G44:I44"/>
    <mergeCell ref="G30:H30"/>
    <mergeCell ref="G31:I31"/>
    <mergeCell ref="G34:H34"/>
    <mergeCell ref="G35:I35"/>
    <mergeCell ref="G43:I43"/>
    <mergeCell ref="P2:S2"/>
    <mergeCell ref="P3:S3"/>
    <mergeCell ref="P4:S4"/>
    <mergeCell ref="J2:M4"/>
    <mergeCell ref="A5:M5"/>
    <mergeCell ref="A22:A25"/>
    <mergeCell ref="A14:A17"/>
    <mergeCell ref="G69:I69"/>
    <mergeCell ref="G73:I73"/>
    <mergeCell ref="G59:I59"/>
    <mergeCell ref="G62:H62"/>
    <mergeCell ref="G63:I63"/>
    <mergeCell ref="G66:H66"/>
    <mergeCell ref="G67:I67"/>
    <mergeCell ref="G70:H70"/>
    <mergeCell ref="G71:I71"/>
    <mergeCell ref="D11:F11"/>
    <mergeCell ref="B12:B13"/>
    <mergeCell ref="A6:A13"/>
    <mergeCell ref="B8:N8"/>
    <mergeCell ref="B6:J7"/>
    <mergeCell ref="K12:K13"/>
    <mergeCell ref="L12:L13"/>
    <mergeCell ref="E56:F56"/>
    <mergeCell ref="A338:A341"/>
    <mergeCell ref="E338:F338"/>
    <mergeCell ref="E340:F340"/>
    <mergeCell ref="E368:F368"/>
    <mergeCell ref="A350:A353"/>
    <mergeCell ref="E14:F14"/>
    <mergeCell ref="E16:F16"/>
    <mergeCell ref="A18:A21"/>
    <mergeCell ref="E18:F18"/>
    <mergeCell ref="E20:F20"/>
    <mergeCell ref="A322:A325"/>
    <mergeCell ref="E322:F322"/>
    <mergeCell ref="E324:F324"/>
    <mergeCell ref="A326:A329"/>
    <mergeCell ref="E326:F326"/>
    <mergeCell ref="E328:F328"/>
    <mergeCell ref="E332:F332"/>
    <mergeCell ref="A334:A337"/>
    <mergeCell ref="E334:F334"/>
    <mergeCell ref="E336:F336"/>
    <mergeCell ref="E296:F296"/>
    <mergeCell ref="A298:A301"/>
    <mergeCell ref="E298:F298"/>
    <mergeCell ref="E300:F300"/>
    <mergeCell ref="A342:A345"/>
    <mergeCell ref="E342:F342"/>
    <mergeCell ref="E356:F356"/>
    <mergeCell ref="E350:F350"/>
    <mergeCell ref="E352:F352"/>
    <mergeCell ref="A354:A357"/>
    <mergeCell ref="E354:F354"/>
    <mergeCell ref="E364:F364"/>
    <mergeCell ref="E362:F362"/>
    <mergeCell ref="A382:A385"/>
    <mergeCell ref="E382:F382"/>
    <mergeCell ref="E384:F384"/>
    <mergeCell ref="E344:F344"/>
    <mergeCell ref="A346:A349"/>
    <mergeCell ref="E346:F346"/>
    <mergeCell ref="E348:F348"/>
    <mergeCell ref="G369:I369"/>
    <mergeCell ref="G367:I367"/>
    <mergeCell ref="A378:A381"/>
    <mergeCell ref="E378:F378"/>
    <mergeCell ref="E380:F380"/>
    <mergeCell ref="A358:A361"/>
    <mergeCell ref="E358:F358"/>
    <mergeCell ref="E360:F360"/>
    <mergeCell ref="A362:A365"/>
    <mergeCell ref="A370:A373"/>
    <mergeCell ref="E370:F370"/>
    <mergeCell ref="E372:F372"/>
    <mergeCell ref="A374:A377"/>
    <mergeCell ref="E374:F374"/>
    <mergeCell ref="E376:F376"/>
    <mergeCell ref="A366:A369"/>
    <mergeCell ref="E366:F366"/>
    <mergeCell ref="A302:A305"/>
    <mergeCell ref="E302:F302"/>
    <mergeCell ref="A282:A285"/>
    <mergeCell ref="E282:F282"/>
    <mergeCell ref="E284:F284"/>
    <mergeCell ref="A286:A289"/>
    <mergeCell ref="E286:F286"/>
    <mergeCell ref="E288:F288"/>
    <mergeCell ref="E294:F294"/>
    <mergeCell ref="A290:A293"/>
    <mergeCell ref="E290:F290"/>
    <mergeCell ref="E292:F292"/>
    <mergeCell ref="A294:A297"/>
    <mergeCell ref="A278:A281"/>
    <mergeCell ref="E278:F278"/>
    <mergeCell ref="E280:F280"/>
    <mergeCell ref="G261:I261"/>
    <mergeCell ref="G265:I265"/>
    <mergeCell ref="G268:I268"/>
    <mergeCell ref="G272:I272"/>
    <mergeCell ref="A270:A273"/>
    <mergeCell ref="E270:F270"/>
    <mergeCell ref="E272:F272"/>
    <mergeCell ref="G275:I275"/>
    <mergeCell ref="G278:H278"/>
    <mergeCell ref="G279:I279"/>
    <mergeCell ref="E262:F262"/>
    <mergeCell ref="E264:F264"/>
    <mergeCell ref="G258:H258"/>
    <mergeCell ref="A266:A269"/>
    <mergeCell ref="E266:F266"/>
    <mergeCell ref="E268:F268"/>
    <mergeCell ref="A262:A265"/>
    <mergeCell ref="A274:A277"/>
    <mergeCell ref="E274:F274"/>
    <mergeCell ref="E276:F276"/>
    <mergeCell ref="A242:A245"/>
    <mergeCell ref="E242:F242"/>
    <mergeCell ref="E244:F244"/>
    <mergeCell ref="G245:I245"/>
    <mergeCell ref="G249:I249"/>
    <mergeCell ref="G244:I244"/>
    <mergeCell ref="G248:I248"/>
    <mergeCell ref="A238:A241"/>
    <mergeCell ref="E238:F238"/>
    <mergeCell ref="A234:A237"/>
    <mergeCell ref="E234:F234"/>
    <mergeCell ref="E236:F236"/>
    <mergeCell ref="G257:I257"/>
    <mergeCell ref="G256:I256"/>
    <mergeCell ref="G254:H254"/>
    <mergeCell ref="G255:I255"/>
    <mergeCell ref="G253:I253"/>
    <mergeCell ref="G252:I252"/>
    <mergeCell ref="G239:I239"/>
    <mergeCell ref="A250:A253"/>
    <mergeCell ref="E250:F250"/>
    <mergeCell ref="E252:F252"/>
    <mergeCell ref="A246:A249"/>
    <mergeCell ref="E246:F246"/>
    <mergeCell ref="E248:F248"/>
    <mergeCell ref="A254:A257"/>
    <mergeCell ref="E254:F254"/>
    <mergeCell ref="E256:F256"/>
    <mergeCell ref="E240:F240"/>
    <mergeCell ref="G235:I235"/>
    <mergeCell ref="G240:I240"/>
    <mergeCell ref="A194:A197"/>
    <mergeCell ref="E194:F194"/>
    <mergeCell ref="E196:F196"/>
    <mergeCell ref="A198:A201"/>
    <mergeCell ref="E198:F198"/>
    <mergeCell ref="E208:F208"/>
    <mergeCell ref="A210:A213"/>
    <mergeCell ref="E210:F210"/>
    <mergeCell ref="E212:F212"/>
    <mergeCell ref="E200:F200"/>
    <mergeCell ref="A202:A205"/>
    <mergeCell ref="E202:F202"/>
    <mergeCell ref="E204:F204"/>
    <mergeCell ref="A206:A209"/>
    <mergeCell ref="E206:F206"/>
    <mergeCell ref="A218:A221"/>
    <mergeCell ref="E218:F218"/>
    <mergeCell ref="A222:A225"/>
    <mergeCell ref="E222:F222"/>
    <mergeCell ref="A214:A217"/>
    <mergeCell ref="E214:F214"/>
    <mergeCell ref="E216:F216"/>
    <mergeCell ref="E224:F224"/>
    <mergeCell ref="A226:A229"/>
    <mergeCell ref="E226:F226"/>
    <mergeCell ref="E228:F228"/>
    <mergeCell ref="E134:F134"/>
    <mergeCell ref="E136:F136"/>
    <mergeCell ref="G137:I137"/>
    <mergeCell ref="G136:I136"/>
    <mergeCell ref="G130:H130"/>
    <mergeCell ref="G131:I131"/>
    <mergeCell ref="A166:A169"/>
    <mergeCell ref="E166:F166"/>
    <mergeCell ref="E176:F176"/>
    <mergeCell ref="E168:F168"/>
    <mergeCell ref="A170:A173"/>
    <mergeCell ref="E170:F170"/>
    <mergeCell ref="E172:F172"/>
    <mergeCell ref="A174:A177"/>
    <mergeCell ref="E174:F174"/>
    <mergeCell ref="A138:A141"/>
    <mergeCell ref="E138:F138"/>
    <mergeCell ref="E140:F140"/>
    <mergeCell ref="A134:A137"/>
    <mergeCell ref="E128:F128"/>
    <mergeCell ref="A130:A133"/>
    <mergeCell ref="G97:I97"/>
    <mergeCell ref="E126:F126"/>
    <mergeCell ref="E106:F106"/>
    <mergeCell ref="E108:F108"/>
    <mergeCell ref="E104:F104"/>
    <mergeCell ref="A106:A109"/>
    <mergeCell ref="A114:A117"/>
    <mergeCell ref="E114:F114"/>
    <mergeCell ref="E116:F116"/>
    <mergeCell ref="A118:A121"/>
    <mergeCell ref="E118:F118"/>
    <mergeCell ref="E120:F120"/>
    <mergeCell ref="A110:A113"/>
    <mergeCell ref="E110:F110"/>
    <mergeCell ref="E130:F130"/>
    <mergeCell ref="E132:F132"/>
    <mergeCell ref="A122:A125"/>
    <mergeCell ref="E122:F122"/>
    <mergeCell ref="E124:F124"/>
    <mergeCell ref="A126:A129"/>
    <mergeCell ref="G111:I111"/>
    <mergeCell ref="G114:H114"/>
    <mergeCell ref="A74:A77"/>
    <mergeCell ref="E74:F74"/>
    <mergeCell ref="A78:A81"/>
    <mergeCell ref="E78:F78"/>
    <mergeCell ref="G57:I57"/>
    <mergeCell ref="E80:F80"/>
    <mergeCell ref="G74:H74"/>
    <mergeCell ref="G75:I75"/>
    <mergeCell ref="G61:I61"/>
    <mergeCell ref="G65:I65"/>
    <mergeCell ref="A66:A69"/>
    <mergeCell ref="E66:F66"/>
    <mergeCell ref="E68:F68"/>
    <mergeCell ref="A70:A73"/>
    <mergeCell ref="E70:F70"/>
    <mergeCell ref="E72:F72"/>
    <mergeCell ref="E76:F76"/>
    <mergeCell ref="G72:I72"/>
    <mergeCell ref="G77:I77"/>
    <mergeCell ref="G81:I81"/>
    <mergeCell ref="A58:A61"/>
    <mergeCell ref="E58:F58"/>
    <mergeCell ref="E60:F60"/>
    <mergeCell ref="A62:A65"/>
    <mergeCell ref="A82:A85"/>
    <mergeCell ref="E82:F82"/>
    <mergeCell ref="E84:F84"/>
    <mergeCell ref="E330:F330"/>
    <mergeCell ref="E402:F402"/>
    <mergeCell ref="E404:F404"/>
    <mergeCell ref="A406:A409"/>
    <mergeCell ref="E406:F406"/>
    <mergeCell ref="E408:F408"/>
    <mergeCell ref="E390:F390"/>
    <mergeCell ref="A386:A389"/>
    <mergeCell ref="E386:F386"/>
    <mergeCell ref="E388:F388"/>
    <mergeCell ref="E312:F312"/>
    <mergeCell ref="E308:F308"/>
    <mergeCell ref="A310:A313"/>
    <mergeCell ref="E310:F310"/>
    <mergeCell ref="E320:F320"/>
    <mergeCell ref="E304:F304"/>
    <mergeCell ref="A306:A309"/>
    <mergeCell ref="E306:F306"/>
    <mergeCell ref="A314:A317"/>
    <mergeCell ref="E314:F314"/>
    <mergeCell ref="E316:F316"/>
    <mergeCell ref="E62:F62"/>
    <mergeCell ref="E64:F64"/>
    <mergeCell ref="E220:F220"/>
    <mergeCell ref="A258:A261"/>
    <mergeCell ref="E258:F258"/>
    <mergeCell ref="E260:F260"/>
    <mergeCell ref="A142:A145"/>
    <mergeCell ref="E142:F142"/>
    <mergeCell ref="E144:F144"/>
    <mergeCell ref="A146:A149"/>
    <mergeCell ref="E186:F186"/>
    <mergeCell ref="A162:A165"/>
    <mergeCell ref="A154:A157"/>
    <mergeCell ref="E154:F154"/>
    <mergeCell ref="E156:F156"/>
    <mergeCell ref="A158:A161"/>
    <mergeCell ref="E158:F158"/>
    <mergeCell ref="E160:F160"/>
    <mergeCell ref="E112:F112"/>
    <mergeCell ref="E88:F88"/>
    <mergeCell ref="A90:A93"/>
    <mergeCell ref="E90:F90"/>
    <mergeCell ref="E92:F92"/>
    <mergeCell ref="A94:A97"/>
    <mergeCell ref="E416:F416"/>
    <mergeCell ref="E392:F392"/>
    <mergeCell ref="A394:A397"/>
    <mergeCell ref="E394:F394"/>
    <mergeCell ref="E396:F396"/>
    <mergeCell ref="A398:A401"/>
    <mergeCell ref="E398:F398"/>
    <mergeCell ref="E400:F400"/>
    <mergeCell ref="A402:A405"/>
    <mergeCell ref="A414:A417"/>
    <mergeCell ref="E414:F414"/>
    <mergeCell ref="A410:A413"/>
    <mergeCell ref="E410:F410"/>
    <mergeCell ref="E412:F412"/>
    <mergeCell ref="A390:A393"/>
    <mergeCell ref="A318:A321"/>
    <mergeCell ref="E318:F318"/>
    <mergeCell ref="A330:A333"/>
    <mergeCell ref="E152:F152"/>
    <mergeCell ref="A150:A153"/>
    <mergeCell ref="E150:F150"/>
    <mergeCell ref="E146:F146"/>
    <mergeCell ref="E148:F148"/>
    <mergeCell ref="E188:F188"/>
    <mergeCell ref="A190:A193"/>
    <mergeCell ref="E190:F190"/>
    <mergeCell ref="E192:F192"/>
    <mergeCell ref="A182:A185"/>
    <mergeCell ref="E182:F182"/>
    <mergeCell ref="E162:F162"/>
    <mergeCell ref="E164:F164"/>
    <mergeCell ref="A186:A189"/>
    <mergeCell ref="A178:A181"/>
    <mergeCell ref="E178:F178"/>
    <mergeCell ref="E180:F180"/>
    <mergeCell ref="E184:F184"/>
    <mergeCell ref="A230:A233"/>
    <mergeCell ref="E230:F230"/>
    <mergeCell ref="E232:F232"/>
    <mergeCell ref="A102:A105"/>
    <mergeCell ref="E102:F102"/>
    <mergeCell ref="E96:F96"/>
    <mergeCell ref="A98:A101"/>
    <mergeCell ref="E98:F98"/>
    <mergeCell ref="E100:F100"/>
    <mergeCell ref="E94:F94"/>
    <mergeCell ref="A86:A89"/>
    <mergeCell ref="E86:F86"/>
    <mergeCell ref="E48:F48"/>
    <mergeCell ref="G49:I49"/>
    <mergeCell ref="G53:I53"/>
    <mergeCell ref="E42:F42"/>
    <mergeCell ref="E44:F44"/>
    <mergeCell ref="E32:F32"/>
    <mergeCell ref="E38:F38"/>
    <mergeCell ref="E40:F40"/>
    <mergeCell ref="G39:I39"/>
    <mergeCell ref="G42:H42"/>
    <mergeCell ref="G45:I45"/>
    <mergeCell ref="G48:I48"/>
    <mergeCell ref="G52:I52"/>
    <mergeCell ref="G38:H38"/>
    <mergeCell ref="G46:H46"/>
    <mergeCell ref="G47:I47"/>
    <mergeCell ref="G50:H50"/>
    <mergeCell ref="G51:I51"/>
    <mergeCell ref="A50:A53"/>
    <mergeCell ref="E50:F50"/>
    <mergeCell ref="E52:F52"/>
    <mergeCell ref="A54:A57"/>
    <mergeCell ref="E54:F54"/>
    <mergeCell ref="A46:A49"/>
    <mergeCell ref="E46:F46"/>
    <mergeCell ref="J9:J11"/>
    <mergeCell ref="G33:I33"/>
    <mergeCell ref="G37:I37"/>
    <mergeCell ref="E34:F34"/>
    <mergeCell ref="E36:F36"/>
    <mergeCell ref="G41:I41"/>
    <mergeCell ref="G15:I15"/>
    <mergeCell ref="G16:I16"/>
    <mergeCell ref="G17:I17"/>
    <mergeCell ref="G25:I25"/>
    <mergeCell ref="J12:J13"/>
    <mergeCell ref="B9:F9"/>
    <mergeCell ref="B10:F10"/>
    <mergeCell ref="E12:F13"/>
    <mergeCell ref="G9:G11"/>
    <mergeCell ref="I9:I11"/>
    <mergeCell ref="H9:H11"/>
    <mergeCell ref="A26:A29"/>
    <mergeCell ref="E26:F26"/>
    <mergeCell ref="E28:F28"/>
    <mergeCell ref="A30:A33"/>
    <mergeCell ref="E30:F30"/>
    <mergeCell ref="A42:A45"/>
    <mergeCell ref="A34:A37"/>
    <mergeCell ref="A38:A41"/>
    <mergeCell ref="E27:F27"/>
    <mergeCell ref="E29:F29"/>
  </mergeCells>
  <dataValidations count="51">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415 B411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dataValidation allowBlank="1" showInputMessage="1" showErrorMessage="1" promptTitle="Benefit #3- Payment in-kind" prompt="If there is a benefit #3 and it was paid in-kind, mark this box with an  x._x000a_" sqref="L413 L417 L25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21"/>
    <dataValidation allowBlank="1" showInputMessage="1" showErrorMessage="1" promptTitle="Benefit #2- Payment in-kind" prompt="If there is a benefit #2 and it was paid in-kind, mark this box with an  x._x000a_" sqref="L412 L416 L40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dataValidation allowBlank="1" showInputMessage="1" showErrorMessage="1" promptTitle="Benefit #1- Payment in-kind" prompt="If there is a benefit #1 and it was paid in-kind, mark this box with an  x._x000a_" sqref="L410:L411 L414:L415 L22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18 L26"/>
    <dataValidation allowBlank="1" showInputMessage="1" showErrorMessage="1" promptTitle="Benefit #3--Payment by Check" prompt="If there is a benefit #3 and it was paid by check, mark an x in this cell._x000a_" sqref="K413 K417 K25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21"/>
    <dataValidation allowBlank="1" showInputMessage="1" showErrorMessage="1" promptTitle="Benefit #2--Payment by Check" prompt="If there is a benefit #2 and it was paid by check, mark an x in this cell._x000a_" sqref="K412 K416 K40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dataValidation allowBlank="1" showInputMessage="1" showErrorMessage="1" promptTitle="Benefit #1--Payment by Check" prompt="If there is a benefit #1 and it was paid by check, mark an x in this cell._x000a_" sqref="K410:K411 K414:K415 K22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18 K26"/>
    <dataValidation allowBlank="1" showInputMessage="1" showErrorMessage="1" promptTitle="Benefit #3 Description" prompt="Benefit #3 description is listed here" sqref="J413 J417 J25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21"/>
    <dataValidation allowBlank="1" showInputMessage="1" showErrorMessage="1" promptTitle="Benefit #3 Total Amount" prompt="The total amount of Benefit #3 is entered here." sqref="M413 M417 M25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21"/>
    <dataValidation allowBlank="1" showInputMessage="1" showErrorMessage="1" promptTitle="Benefit #2 Total Amount" prompt="The total amount of Benefit #2 is entered here." sqref="M412 M416 M40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dataValidation allowBlank="1" showInputMessage="1" showErrorMessage="1" promptTitle="Benefit #2 Description" prompt="Benefit #2 description is listed here" sqref="J412 J416 J40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dataValidation allowBlank="1" showInputMessage="1" showErrorMessage="1" promptTitle="Benefit #1 Total Amount" prompt="The total amount of Benefit #1 is entered here." sqref="M410:M411 M414:M415 M22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18 M26"/>
    <dataValidation allowBlank="1" showInputMessage="1" showErrorMessage="1" promptTitle="Benefit#1 Description" prompt="Benefit Description for Entry #1 is listed here." sqref="J410:J411 J414:J415 J22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18 J26"/>
    <dataValidation allowBlank="1" showInputMessage="1" showErrorMessage="1" promptTitle="Travel Date(s)" prompt="List the dates of travel here expressed in the format MM/DD/YYYY-MM/DD/YYYY." sqref="F413 F417 F40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dataValidation type="date" allowBlank="1" showInputMessage="1" showErrorMessage="1" errorTitle="Data Entry Error" error="Please enter date using MM/DD/YYYY" promptTitle="Event Ending Date" prompt="List Event ending date here using the format MM/DD/YYYY." sqref="D413 D417 D40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formula1>40179</formula1>
      <formula2>73051</formula2>
    </dataValidation>
    <dataValidation allowBlank="1" showInputMessage="1" showErrorMessage="1" promptTitle="Event Sponsor" prompt="List the event sponsor here." sqref="C413 C417 C40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dataValidation allowBlank="1" showInputMessage="1" showErrorMessage="1" promptTitle="Traveler Title" prompt="List traveler's title here." sqref="B413 B417 B40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dataValidation allowBlank="1" showInputMessage="1" showErrorMessage="1" promptTitle="Location " prompt="List location of event here." sqref="F411 F415 F40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dataValidation type="date" allowBlank="1" showInputMessage="1" showErrorMessage="1" errorTitle="Text Entered Not Valid" error="Please enter date using standardized format MM/DD/YYYY." promptTitle="Event Beginning Date" prompt="Insert event beginning date using the format MM/DD/YYYY here._x000a_" sqref="D411 D415 D40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formula1>40179</formula1>
      <formula2>73051</formula2>
    </dataValidation>
    <dataValidation allowBlank="1" showInputMessage="1" showErrorMessage="1" promptTitle="Event Description" prompt="Provide event description (e.g. title of the conference) here." sqref="C411 C415 C40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E29 E21 E25"/>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dataValidation allowBlank="1" showInputMessage="1" showErrorMessage="1" promptTitle="Benefit Source" prompt="List the benefit source here." sqref="G15:I15 G403:I403 G415:I415 G17:I17 G407:I407 G21:I21 G25:I25 G411:I411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dataValidations>
  <printOptions horizontalCentered="1"/>
  <pageMargins left="0.25" right="0.25" top="0.75" bottom="0.75" header="0.3" footer="0.3"/>
  <pageSetup fitToHeight="0" orientation="landscape" horizontalDpi="300" verticalDpi="300" r:id="rId1"/>
  <rowBreaks count="2" manualBreakCount="2">
    <brk id="21" max="16383" man="1"/>
    <brk id="25" max="13"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8"/>
  <sheetViews>
    <sheetView topLeftCell="A2" workbookViewId="0">
      <selection activeCell="S10" sqref="S10"/>
    </sheetView>
  </sheetViews>
  <sheetFormatPr defaultRowHeight="13.2" x14ac:dyDescent="0.25"/>
  <cols>
    <col min="1" max="1" width="3.88671875" style="327" customWidth="1"/>
    <col min="2" max="2" width="16.109375" style="327" customWidth="1"/>
    <col min="3" max="3" width="17.6640625" style="327" customWidth="1"/>
    <col min="4" max="4" width="14.44140625" style="327" customWidth="1"/>
    <col min="5" max="5" width="18.6640625" style="327" hidden="1" customWidth="1"/>
    <col min="6" max="6" width="14.88671875" style="327" customWidth="1"/>
    <col min="7" max="7" width="3" style="327" customWidth="1"/>
    <col min="8" max="8" width="11.33203125" style="327" customWidth="1"/>
    <col min="9" max="9" width="3" style="327" customWidth="1"/>
    <col min="10" max="10" width="12.33203125" style="327" customWidth="1"/>
    <col min="11" max="11" width="9.109375" style="327" customWidth="1"/>
    <col min="12" max="12" width="8.88671875" style="327" customWidth="1"/>
    <col min="13" max="13" width="8" style="327" customWidth="1"/>
    <col min="14" max="14" width="0.109375" style="327" customWidth="1"/>
    <col min="15" max="15" width="8.88671875" style="327"/>
    <col min="16" max="16" width="20.33203125" style="327" bestFit="1" customWidth="1"/>
    <col min="17" max="20" width="8.88671875" style="327"/>
    <col min="21" max="21" width="9.44140625" style="327" customWidth="1"/>
    <col min="22" max="22" width="13.6640625" style="132" customWidth="1"/>
    <col min="23" max="16384" width="8.88671875" style="327"/>
  </cols>
  <sheetData>
    <row r="1" spans="1:19" s="327" customFormat="1" hidden="1" x14ac:dyDescent="0.25"/>
    <row r="2" spans="1:19" s="327" customFormat="1" x14ac:dyDescent="0.25">
      <c r="J2" s="671" t="s">
        <v>5581</v>
      </c>
      <c r="K2" s="825"/>
      <c r="L2" s="825"/>
      <c r="M2" s="825"/>
      <c r="P2" s="827"/>
      <c r="Q2" s="827"/>
      <c r="R2" s="827"/>
      <c r="S2" s="827"/>
    </row>
    <row r="3" spans="1:19" s="327" customFormat="1" x14ac:dyDescent="0.25">
      <c r="J3" s="825"/>
      <c r="K3" s="825"/>
      <c r="L3" s="825"/>
      <c r="M3" s="825"/>
      <c r="P3" s="675"/>
      <c r="Q3" s="675"/>
      <c r="R3" s="675"/>
      <c r="S3" s="675"/>
    </row>
    <row r="4" spans="1:19" s="327" customFormat="1" ht="13.8" thickBot="1" x14ac:dyDescent="0.3">
      <c r="A4" s="330"/>
      <c r="B4" s="330"/>
      <c r="C4" s="330"/>
      <c r="D4" s="330"/>
      <c r="E4" s="330"/>
      <c r="F4" s="330"/>
      <c r="G4" s="330"/>
      <c r="H4" s="330"/>
      <c r="I4" s="330"/>
      <c r="J4" s="826"/>
      <c r="K4" s="826"/>
      <c r="L4" s="826"/>
      <c r="M4" s="826"/>
      <c r="P4" s="828"/>
      <c r="Q4" s="828"/>
      <c r="R4" s="828"/>
      <c r="S4" s="828"/>
    </row>
    <row r="5" spans="1:19" s="327" customFormat="1" ht="30" customHeight="1" thickTop="1" thickBot="1" x14ac:dyDescent="0.3">
      <c r="A5" s="677" t="str">
        <f>"1353 Travel Report for "&amp;B9&amp;", "&amp;B10&amp;" for the reporting period "&amp;"Apr 19 - Sep 19"</f>
        <v>1353 Travel Report for Health and Human Services, Office of Inspector General for the reporting period Apr 19 - Sep 19</v>
      </c>
      <c r="B5" s="678"/>
      <c r="C5" s="678"/>
      <c r="D5" s="678"/>
      <c r="E5" s="678"/>
      <c r="F5" s="678"/>
      <c r="G5" s="678"/>
      <c r="H5" s="678"/>
      <c r="I5" s="678"/>
      <c r="J5" s="678"/>
      <c r="K5" s="678"/>
      <c r="L5" s="678"/>
      <c r="M5" s="678"/>
      <c r="N5" s="104"/>
      <c r="O5" s="330"/>
      <c r="Q5" s="105"/>
    </row>
    <row r="6" spans="1:19" s="327" customFormat="1" ht="13.5" customHeight="1" thickTop="1" x14ac:dyDescent="0.25">
      <c r="A6" s="829" t="s">
        <v>12</v>
      </c>
      <c r="B6" s="681" t="s">
        <v>1</v>
      </c>
      <c r="C6" s="682"/>
      <c r="D6" s="682"/>
      <c r="E6" s="682"/>
      <c r="F6" s="682"/>
      <c r="G6" s="682"/>
      <c r="H6" s="682"/>
      <c r="I6" s="682"/>
      <c r="J6" s="683"/>
      <c r="K6" s="26" t="s">
        <v>2</v>
      </c>
      <c r="L6" s="26" t="s">
        <v>3</v>
      </c>
      <c r="M6" s="26" t="s">
        <v>4</v>
      </c>
      <c r="N6" s="106"/>
      <c r="O6" s="330"/>
    </row>
    <row r="7" spans="1:19" s="327" customFormat="1" ht="20.25" customHeight="1" thickBot="1" x14ac:dyDescent="0.3">
      <c r="A7" s="829"/>
      <c r="B7" s="684"/>
      <c r="C7" s="685"/>
      <c r="D7" s="685"/>
      <c r="E7" s="685"/>
      <c r="F7" s="685"/>
      <c r="G7" s="685"/>
      <c r="H7" s="685"/>
      <c r="I7" s="685"/>
      <c r="J7" s="686"/>
      <c r="K7" s="107">
        <v>1</v>
      </c>
      <c r="L7" s="108">
        <v>1</v>
      </c>
      <c r="M7" s="109">
        <v>2019</v>
      </c>
      <c r="N7" s="110"/>
      <c r="O7" s="330"/>
    </row>
    <row r="8" spans="1:19" s="327" customFormat="1" ht="27.75" customHeight="1" thickTop="1" thickBot="1" x14ac:dyDescent="0.3">
      <c r="A8" s="829"/>
      <c r="B8" s="687" t="s">
        <v>5617</v>
      </c>
      <c r="C8" s="688"/>
      <c r="D8" s="688"/>
      <c r="E8" s="688"/>
      <c r="F8" s="688"/>
      <c r="G8" s="689"/>
      <c r="H8" s="689"/>
      <c r="I8" s="689"/>
      <c r="J8" s="689"/>
      <c r="K8" s="689"/>
      <c r="L8" s="688"/>
      <c r="M8" s="688"/>
      <c r="N8" s="690"/>
      <c r="O8" s="330"/>
    </row>
    <row r="9" spans="1:19" s="327" customFormat="1" ht="18" customHeight="1" thickTop="1" x14ac:dyDescent="0.3">
      <c r="A9" s="829"/>
      <c r="B9" s="831" t="s">
        <v>7</v>
      </c>
      <c r="C9" s="823"/>
      <c r="D9" s="823"/>
      <c r="E9" s="823"/>
      <c r="F9" s="823"/>
      <c r="G9" s="816"/>
      <c r="H9" s="648" t="s">
        <v>5618</v>
      </c>
      <c r="I9" s="819" t="s">
        <v>32</v>
      </c>
      <c r="J9" s="654" t="s">
        <v>5619</v>
      </c>
      <c r="K9" s="657"/>
      <c r="L9" s="660" t="s">
        <v>5620</v>
      </c>
      <c r="M9" s="661"/>
      <c r="N9" s="111"/>
      <c r="O9" s="112"/>
      <c r="P9" s="330"/>
    </row>
    <row r="10" spans="1:19" s="327" customFormat="1" ht="15.75" customHeight="1" x14ac:dyDescent="0.25">
      <c r="A10" s="829"/>
      <c r="B10" s="822" t="s">
        <v>7965</v>
      </c>
      <c r="C10" s="823"/>
      <c r="D10" s="823"/>
      <c r="E10" s="823"/>
      <c r="F10" s="824"/>
      <c r="G10" s="817"/>
      <c r="H10" s="649"/>
      <c r="I10" s="820"/>
      <c r="J10" s="655"/>
      <c r="K10" s="658"/>
      <c r="L10" s="662"/>
      <c r="M10" s="661"/>
      <c r="N10" s="111"/>
      <c r="O10" s="112"/>
      <c r="P10" s="330"/>
    </row>
    <row r="11" spans="1:19" s="327" customFormat="1" ht="13.8" thickBot="1" x14ac:dyDescent="0.3">
      <c r="A11" s="829"/>
      <c r="B11" s="113" t="s">
        <v>11</v>
      </c>
      <c r="C11" s="114" t="s">
        <v>7966</v>
      </c>
      <c r="D11" s="945" t="s">
        <v>7967</v>
      </c>
      <c r="E11" s="793"/>
      <c r="F11" s="794"/>
      <c r="G11" s="818"/>
      <c r="H11" s="650"/>
      <c r="I11" s="821"/>
      <c r="J11" s="656"/>
      <c r="K11" s="659"/>
      <c r="L11" s="663"/>
      <c r="M11" s="664"/>
      <c r="N11" s="115"/>
      <c r="O11" s="112"/>
      <c r="P11" s="330"/>
    </row>
    <row r="12" spans="1:19" s="327" customFormat="1" ht="13.8" thickTop="1" x14ac:dyDescent="0.25">
      <c r="A12" s="829"/>
      <c r="B12" s="781" t="s">
        <v>5588</v>
      </c>
      <c r="C12" s="698" t="s">
        <v>14</v>
      </c>
      <c r="D12" s="696" t="s">
        <v>5589</v>
      </c>
      <c r="E12" s="717" t="s">
        <v>5590</v>
      </c>
      <c r="F12" s="718"/>
      <c r="G12" s="783" t="s">
        <v>17</v>
      </c>
      <c r="H12" s="784"/>
      <c r="I12" s="785"/>
      <c r="J12" s="698" t="s">
        <v>18</v>
      </c>
      <c r="K12" s="692" t="s">
        <v>19</v>
      </c>
      <c r="L12" s="694" t="s">
        <v>5591</v>
      </c>
      <c r="M12" s="696" t="s">
        <v>21</v>
      </c>
      <c r="N12" s="116"/>
      <c r="O12" s="330"/>
    </row>
    <row r="13" spans="1:19" s="327" customFormat="1" ht="34.5" customHeight="1" thickBot="1" x14ac:dyDescent="0.3">
      <c r="A13" s="830"/>
      <c r="B13" s="782"/>
      <c r="C13" s="715"/>
      <c r="D13" s="716"/>
      <c r="E13" s="719"/>
      <c r="F13" s="720"/>
      <c r="G13" s="786"/>
      <c r="H13" s="787"/>
      <c r="I13" s="788"/>
      <c r="J13" s="841"/>
      <c r="K13" s="843"/>
      <c r="L13" s="844"/>
      <c r="M13" s="841"/>
      <c r="N13" s="117"/>
      <c r="O13" s="330"/>
    </row>
    <row r="14" spans="1:19" s="327" customFormat="1" ht="21.6" thickTop="1" thickBot="1" x14ac:dyDescent="0.3">
      <c r="A14" s="768" t="s">
        <v>5592</v>
      </c>
      <c r="B14" s="329" t="s">
        <v>22</v>
      </c>
      <c r="C14" s="329" t="s">
        <v>23</v>
      </c>
      <c r="D14" s="329" t="s">
        <v>5593</v>
      </c>
      <c r="E14" s="946" t="s">
        <v>5594</v>
      </c>
      <c r="F14" s="946"/>
      <c r="G14" s="837" t="s">
        <v>17</v>
      </c>
      <c r="H14" s="771"/>
      <c r="I14" s="324"/>
      <c r="J14" s="118"/>
      <c r="K14" s="118"/>
      <c r="L14" s="118"/>
      <c r="M14" s="118"/>
      <c r="N14" s="119"/>
    </row>
    <row r="15" spans="1:19" s="327" customFormat="1" ht="21" thickBot="1" x14ac:dyDescent="0.3">
      <c r="A15" s="769"/>
      <c r="B15" s="120" t="s">
        <v>5595</v>
      </c>
      <c r="C15" s="120" t="s">
        <v>5596</v>
      </c>
      <c r="D15" s="121">
        <v>40766</v>
      </c>
      <c r="E15" s="122"/>
      <c r="F15" s="123" t="s">
        <v>5597</v>
      </c>
      <c r="G15" s="705" t="s">
        <v>5598</v>
      </c>
      <c r="H15" s="706"/>
      <c r="I15" s="707"/>
      <c r="J15" s="124" t="s">
        <v>5599</v>
      </c>
      <c r="K15" s="125"/>
      <c r="L15" s="126" t="s">
        <v>32</v>
      </c>
      <c r="M15" s="127">
        <v>280</v>
      </c>
      <c r="N15" s="119"/>
      <c r="O15" s="330"/>
    </row>
    <row r="16" spans="1:19" s="327" customFormat="1" ht="21" thickBot="1" x14ac:dyDescent="0.3">
      <c r="A16" s="769"/>
      <c r="B16" s="325" t="s">
        <v>34</v>
      </c>
      <c r="C16" s="325" t="s">
        <v>35</v>
      </c>
      <c r="D16" s="325" t="s">
        <v>5600</v>
      </c>
      <c r="E16" s="777" t="s">
        <v>5601</v>
      </c>
      <c r="F16" s="777"/>
      <c r="G16" s="709"/>
      <c r="H16" s="710"/>
      <c r="I16" s="711"/>
      <c r="J16" s="128" t="s">
        <v>5646</v>
      </c>
      <c r="K16" s="126" t="s">
        <v>32</v>
      </c>
      <c r="L16" s="129"/>
      <c r="M16" s="130">
        <v>825</v>
      </c>
      <c r="N16" s="116"/>
    </row>
    <row r="17" spans="1:22" ht="13.8" thickBot="1" x14ac:dyDescent="0.3">
      <c r="A17" s="770"/>
      <c r="B17" s="131" t="s">
        <v>5603</v>
      </c>
      <c r="C17" s="131" t="s">
        <v>5604</v>
      </c>
      <c r="D17" s="121">
        <v>40767</v>
      </c>
      <c r="E17" s="133" t="s">
        <v>5605</v>
      </c>
      <c r="F17" s="123" t="s">
        <v>5606</v>
      </c>
      <c r="G17" s="712"/>
      <c r="H17" s="713"/>
      <c r="I17" s="714"/>
      <c r="J17" s="134" t="s">
        <v>5607</v>
      </c>
      <c r="K17" s="135"/>
      <c r="L17" s="135" t="s">
        <v>32</v>
      </c>
      <c r="M17" s="136">
        <v>120</v>
      </c>
      <c r="N17" s="119"/>
      <c r="V17" s="327"/>
    </row>
    <row r="18" spans="1:22" ht="23.25" customHeight="1" thickTop="1" x14ac:dyDescent="0.25">
      <c r="A18" s="834">
        <f>1</f>
        <v>1</v>
      </c>
      <c r="B18" s="326" t="s">
        <v>22</v>
      </c>
      <c r="C18" s="326" t="s">
        <v>23</v>
      </c>
      <c r="D18" s="326" t="s">
        <v>5593</v>
      </c>
      <c r="E18" s="837" t="s">
        <v>5594</v>
      </c>
      <c r="F18" s="837"/>
      <c r="G18" s="735" t="s">
        <v>17</v>
      </c>
      <c r="H18" s="736"/>
      <c r="I18" s="737"/>
      <c r="J18" s="138" t="s">
        <v>5608</v>
      </c>
      <c r="K18" s="139"/>
      <c r="L18" s="139"/>
      <c r="M18" s="140"/>
      <c r="N18" s="119"/>
      <c r="V18" s="141"/>
    </row>
    <row r="19" spans="1:22" ht="20.399999999999999" x14ac:dyDescent="0.25">
      <c r="A19" s="835"/>
      <c r="B19" s="142" t="s">
        <v>7968</v>
      </c>
      <c r="C19" s="142" t="s">
        <v>7969</v>
      </c>
      <c r="D19" s="143">
        <v>43605</v>
      </c>
      <c r="E19" s="142"/>
      <c r="F19" s="142" t="s">
        <v>5655</v>
      </c>
      <c r="G19" s="726" t="s">
        <v>7970</v>
      </c>
      <c r="H19" s="838"/>
      <c r="I19" s="839"/>
      <c r="J19" s="78" t="s">
        <v>5664</v>
      </c>
      <c r="K19" s="78"/>
      <c r="L19" s="78" t="s">
        <v>32</v>
      </c>
      <c r="M19" s="490">
        <v>2699</v>
      </c>
      <c r="N19" s="119"/>
      <c r="V19" s="146"/>
    </row>
    <row r="20" spans="1:22" ht="20.399999999999999" x14ac:dyDescent="0.25">
      <c r="A20" s="835"/>
      <c r="B20" s="328" t="s">
        <v>34</v>
      </c>
      <c r="C20" s="328" t="s">
        <v>35</v>
      </c>
      <c r="D20" s="328" t="s">
        <v>5600</v>
      </c>
      <c r="E20" s="840" t="s">
        <v>5601</v>
      </c>
      <c r="F20" s="840"/>
      <c r="G20" s="730"/>
      <c r="H20" s="731"/>
      <c r="I20" s="732"/>
      <c r="J20" s="149" t="s">
        <v>5630</v>
      </c>
      <c r="K20" s="82"/>
      <c r="L20" s="82"/>
      <c r="M20" s="150"/>
      <c r="N20" s="119"/>
      <c r="V20" s="151"/>
    </row>
    <row r="21" spans="1:22" ht="21" thickBot="1" x14ac:dyDescent="0.3">
      <c r="A21" s="836"/>
      <c r="B21" s="152" t="s">
        <v>7971</v>
      </c>
      <c r="C21" s="152" t="s">
        <v>7972</v>
      </c>
      <c r="D21" s="207">
        <v>43607</v>
      </c>
      <c r="E21" s="154" t="s">
        <v>5605</v>
      </c>
      <c r="F21" s="155" t="s">
        <v>7973</v>
      </c>
      <c r="G21" s="738"/>
      <c r="H21" s="739"/>
      <c r="I21" s="740"/>
      <c r="J21" s="149" t="s">
        <v>5631</v>
      </c>
      <c r="K21" s="82"/>
      <c r="L21" s="82"/>
      <c r="M21" s="150"/>
      <c r="N21" s="119"/>
      <c r="V21" s="151"/>
    </row>
    <row r="22" spans="1:22" ht="21.6" thickTop="1" thickBot="1" x14ac:dyDescent="0.3">
      <c r="A22" s="834">
        <f>A18+1</f>
        <v>2</v>
      </c>
      <c r="B22" s="326" t="s">
        <v>22</v>
      </c>
      <c r="C22" s="326" t="s">
        <v>23</v>
      </c>
      <c r="D22" s="326" t="s">
        <v>5593</v>
      </c>
      <c r="E22" s="837" t="s">
        <v>5594</v>
      </c>
      <c r="F22" s="837"/>
      <c r="G22" s="837" t="s">
        <v>17</v>
      </c>
      <c r="H22" s="771"/>
      <c r="I22" s="324"/>
      <c r="J22" s="138" t="s">
        <v>5608</v>
      </c>
      <c r="K22" s="139"/>
      <c r="L22" s="139"/>
      <c r="M22" s="140"/>
      <c r="N22" s="119"/>
      <c r="V22" s="151"/>
    </row>
    <row r="23" spans="1:22" ht="21" thickBot="1" x14ac:dyDescent="0.3">
      <c r="A23" s="750"/>
      <c r="B23" s="142" t="s">
        <v>7974</v>
      </c>
      <c r="C23" s="142" t="s">
        <v>7975</v>
      </c>
      <c r="D23" s="143">
        <v>43605</v>
      </c>
      <c r="E23" s="142"/>
      <c r="F23" s="142" t="s">
        <v>5655</v>
      </c>
      <c r="G23" s="726" t="s">
        <v>7970</v>
      </c>
      <c r="H23" s="838"/>
      <c r="I23" s="839"/>
      <c r="J23" s="78" t="s">
        <v>5664</v>
      </c>
      <c r="K23" s="78"/>
      <c r="L23" s="78" t="s">
        <v>32</v>
      </c>
      <c r="M23" s="490">
        <v>2699</v>
      </c>
      <c r="N23" s="119"/>
      <c r="V23" s="151"/>
    </row>
    <row r="24" spans="1:22" ht="21" thickBot="1" x14ac:dyDescent="0.3">
      <c r="A24" s="750"/>
      <c r="B24" s="328" t="s">
        <v>34</v>
      </c>
      <c r="C24" s="328" t="s">
        <v>35</v>
      </c>
      <c r="D24" s="328" t="s">
        <v>5600</v>
      </c>
      <c r="E24" s="840" t="s">
        <v>5601</v>
      </c>
      <c r="F24" s="840"/>
      <c r="G24" s="730"/>
      <c r="H24" s="731"/>
      <c r="I24" s="732"/>
      <c r="J24" s="149" t="s">
        <v>5630</v>
      </c>
      <c r="K24" s="82"/>
      <c r="L24" s="82"/>
      <c r="M24" s="150"/>
      <c r="N24" s="119"/>
      <c r="V24" s="151"/>
    </row>
    <row r="25" spans="1:22" ht="21" thickBot="1" x14ac:dyDescent="0.3">
      <c r="A25" s="842"/>
      <c r="B25" s="152" t="s">
        <v>7976</v>
      </c>
      <c r="C25" s="152" t="s">
        <v>7972</v>
      </c>
      <c r="D25" s="207">
        <v>43607</v>
      </c>
      <c r="E25" s="154" t="s">
        <v>5605</v>
      </c>
      <c r="F25" s="155" t="s">
        <v>7977</v>
      </c>
      <c r="G25" s="712"/>
      <c r="H25" s="713"/>
      <c r="I25" s="714"/>
      <c r="J25" s="149" t="s">
        <v>5631</v>
      </c>
      <c r="K25" s="82"/>
      <c r="L25" s="82"/>
      <c r="M25" s="150"/>
      <c r="N25" s="119"/>
      <c r="V25" s="151"/>
    </row>
    <row r="26" spans="1:22" ht="21.6" thickTop="1" thickBot="1" x14ac:dyDescent="0.3">
      <c r="A26" s="834">
        <f>A22+1</f>
        <v>3</v>
      </c>
      <c r="B26" s="326" t="s">
        <v>22</v>
      </c>
      <c r="C26" s="326" t="s">
        <v>23</v>
      </c>
      <c r="D26" s="326" t="s">
        <v>5593</v>
      </c>
      <c r="E26" s="837" t="s">
        <v>5594</v>
      </c>
      <c r="F26" s="837"/>
      <c r="G26" s="837" t="s">
        <v>17</v>
      </c>
      <c r="H26" s="771"/>
      <c r="I26" s="324"/>
      <c r="J26" s="138" t="s">
        <v>5608</v>
      </c>
      <c r="K26" s="139"/>
      <c r="L26" s="139"/>
      <c r="M26" s="140"/>
      <c r="N26" s="119"/>
      <c r="V26" s="151"/>
    </row>
    <row r="27" spans="1:22" ht="21" thickBot="1" x14ac:dyDescent="0.3">
      <c r="A27" s="750"/>
      <c r="B27" s="142" t="s">
        <v>7974</v>
      </c>
      <c r="C27" s="142" t="s">
        <v>7978</v>
      </c>
      <c r="D27" s="143">
        <v>43731</v>
      </c>
      <c r="E27" s="142"/>
      <c r="F27" s="142" t="s">
        <v>7979</v>
      </c>
      <c r="G27" s="726" t="s">
        <v>7980</v>
      </c>
      <c r="H27" s="838"/>
      <c r="I27" s="839"/>
      <c r="J27" s="78" t="s">
        <v>5664</v>
      </c>
      <c r="K27" s="78"/>
      <c r="L27" s="78" t="s">
        <v>32</v>
      </c>
      <c r="M27" s="490">
        <v>995</v>
      </c>
      <c r="N27" s="119"/>
      <c r="V27" s="151"/>
    </row>
    <row r="28" spans="1:22" ht="21" thickBot="1" x14ac:dyDescent="0.3">
      <c r="A28" s="750"/>
      <c r="B28" s="328" t="s">
        <v>34</v>
      </c>
      <c r="C28" s="328" t="s">
        <v>35</v>
      </c>
      <c r="D28" s="328" t="s">
        <v>5600</v>
      </c>
      <c r="E28" s="840" t="s">
        <v>5601</v>
      </c>
      <c r="F28" s="840"/>
      <c r="G28" s="730"/>
      <c r="H28" s="731"/>
      <c r="I28" s="732"/>
      <c r="J28" s="149" t="s">
        <v>5630</v>
      </c>
      <c r="K28" s="82"/>
      <c r="L28" s="82"/>
      <c r="M28" s="150"/>
      <c r="N28" s="119"/>
      <c r="V28" s="151"/>
    </row>
    <row r="29" spans="1:22" ht="21" thickBot="1" x14ac:dyDescent="0.3">
      <c r="A29" s="842"/>
      <c r="B29" s="152" t="s">
        <v>7976</v>
      </c>
      <c r="C29" s="152" t="s">
        <v>7981</v>
      </c>
      <c r="D29" s="207">
        <v>43733</v>
      </c>
      <c r="E29" s="154" t="s">
        <v>5605</v>
      </c>
      <c r="F29" s="155" t="s">
        <v>7982</v>
      </c>
      <c r="G29" s="712"/>
      <c r="H29" s="713"/>
      <c r="I29" s="714"/>
      <c r="J29" s="149" t="s">
        <v>5631</v>
      </c>
      <c r="K29" s="82"/>
      <c r="L29" s="82"/>
      <c r="M29" s="150"/>
      <c r="N29" s="119"/>
      <c r="V29" s="151"/>
    </row>
    <row r="30" spans="1:22" ht="21.6" thickTop="1" thickBot="1" x14ac:dyDescent="0.3">
      <c r="A30" s="834">
        <f t="shared" ref="A30" si="0">A26+1</f>
        <v>4</v>
      </c>
      <c r="B30" s="326" t="s">
        <v>22</v>
      </c>
      <c r="C30" s="326" t="s">
        <v>23</v>
      </c>
      <c r="D30" s="326" t="s">
        <v>5593</v>
      </c>
      <c r="E30" s="837" t="s">
        <v>5594</v>
      </c>
      <c r="F30" s="837"/>
      <c r="G30" s="837" t="s">
        <v>17</v>
      </c>
      <c r="H30" s="771"/>
      <c r="I30" s="324"/>
      <c r="J30" s="138" t="s">
        <v>5608</v>
      </c>
      <c r="K30" s="139"/>
      <c r="L30" s="139"/>
      <c r="M30" s="140"/>
      <c r="N30" s="119"/>
      <c r="V30" s="151"/>
    </row>
    <row r="31" spans="1:22" ht="21" thickBot="1" x14ac:dyDescent="0.3">
      <c r="A31" s="750"/>
      <c r="B31" s="142" t="s">
        <v>7983</v>
      </c>
      <c r="C31" s="142" t="s">
        <v>7984</v>
      </c>
      <c r="D31" s="143">
        <v>43733</v>
      </c>
      <c r="E31" s="142"/>
      <c r="F31" s="142" t="s">
        <v>5663</v>
      </c>
      <c r="G31" s="726" t="s">
        <v>7985</v>
      </c>
      <c r="H31" s="838"/>
      <c r="I31" s="839"/>
      <c r="J31" s="78" t="s">
        <v>5664</v>
      </c>
      <c r="K31" s="78"/>
      <c r="L31" s="78" t="s">
        <v>32</v>
      </c>
      <c r="M31" s="490">
        <v>695</v>
      </c>
      <c r="N31" s="119"/>
      <c r="V31" s="151"/>
    </row>
    <row r="32" spans="1:22" ht="21" thickBot="1" x14ac:dyDescent="0.3">
      <c r="A32" s="750"/>
      <c r="B32" s="328" t="s">
        <v>34</v>
      </c>
      <c r="C32" s="328" t="s">
        <v>35</v>
      </c>
      <c r="D32" s="328" t="s">
        <v>5600</v>
      </c>
      <c r="E32" s="840" t="s">
        <v>5601</v>
      </c>
      <c r="F32" s="840"/>
      <c r="G32" s="730"/>
      <c r="H32" s="731"/>
      <c r="I32" s="732"/>
      <c r="J32" s="149" t="s">
        <v>5630</v>
      </c>
      <c r="K32" s="82"/>
      <c r="L32" s="82"/>
      <c r="M32" s="150"/>
      <c r="N32" s="119"/>
      <c r="V32" s="151"/>
    </row>
    <row r="33" spans="1:22" ht="21" thickBot="1" x14ac:dyDescent="0.3">
      <c r="A33" s="842"/>
      <c r="B33" s="152" t="s">
        <v>7986</v>
      </c>
      <c r="C33" s="152" t="s">
        <v>7985</v>
      </c>
      <c r="D33" s="207">
        <v>43735</v>
      </c>
      <c r="E33" s="154" t="s">
        <v>5605</v>
      </c>
      <c r="F33" s="155" t="s">
        <v>7987</v>
      </c>
      <c r="G33" s="712"/>
      <c r="H33" s="713"/>
      <c r="I33" s="714"/>
      <c r="J33" s="149" t="s">
        <v>5631</v>
      </c>
      <c r="K33" s="82"/>
      <c r="L33" s="82"/>
      <c r="M33" s="150"/>
      <c r="N33" s="119"/>
      <c r="V33" s="151"/>
    </row>
    <row r="34" spans="1:22" ht="21.6" thickTop="1" thickBot="1" x14ac:dyDescent="0.3">
      <c r="A34" s="834">
        <f t="shared" ref="A34" si="1">A30+1</f>
        <v>5</v>
      </c>
      <c r="B34" s="326" t="s">
        <v>22</v>
      </c>
      <c r="C34" s="326" t="s">
        <v>23</v>
      </c>
      <c r="D34" s="326" t="s">
        <v>5593</v>
      </c>
      <c r="E34" s="837" t="s">
        <v>5594</v>
      </c>
      <c r="F34" s="837"/>
      <c r="G34" s="837" t="s">
        <v>17</v>
      </c>
      <c r="H34" s="771"/>
      <c r="I34" s="324"/>
      <c r="J34" s="138" t="s">
        <v>5608</v>
      </c>
      <c r="K34" s="139"/>
      <c r="L34" s="139"/>
      <c r="M34" s="140"/>
      <c r="N34" s="119"/>
      <c r="V34" s="151"/>
    </row>
    <row r="35" spans="1:22" ht="31.2" thickBot="1" x14ac:dyDescent="0.3">
      <c r="A35" s="750"/>
      <c r="B35" s="142" t="s">
        <v>7988</v>
      </c>
      <c r="C35" s="142" t="s">
        <v>7989</v>
      </c>
      <c r="D35" s="143">
        <v>43734</v>
      </c>
      <c r="E35" s="142"/>
      <c r="F35" s="142" t="s">
        <v>7990</v>
      </c>
      <c r="G35" s="726" t="s">
        <v>7991</v>
      </c>
      <c r="H35" s="838"/>
      <c r="I35" s="839"/>
      <c r="J35" s="78" t="s">
        <v>5664</v>
      </c>
      <c r="K35" s="78"/>
      <c r="L35" s="78" t="s">
        <v>32</v>
      </c>
      <c r="M35" s="490">
        <v>1195</v>
      </c>
      <c r="N35" s="119"/>
      <c r="V35" s="151"/>
    </row>
    <row r="36" spans="1:22" ht="21" thickBot="1" x14ac:dyDescent="0.3">
      <c r="A36" s="750"/>
      <c r="B36" s="328" t="s">
        <v>34</v>
      </c>
      <c r="C36" s="328" t="s">
        <v>35</v>
      </c>
      <c r="D36" s="328" t="s">
        <v>5600</v>
      </c>
      <c r="E36" s="840" t="s">
        <v>5601</v>
      </c>
      <c r="F36" s="840"/>
      <c r="G36" s="730"/>
      <c r="H36" s="731"/>
      <c r="I36" s="732"/>
      <c r="J36" s="149" t="s">
        <v>5599</v>
      </c>
      <c r="K36" s="82"/>
      <c r="L36" s="82" t="s">
        <v>32</v>
      </c>
      <c r="M36" s="491">
        <v>251</v>
      </c>
      <c r="N36" s="119"/>
      <c r="V36" s="151"/>
    </row>
    <row r="37" spans="1:22" ht="21" thickBot="1" x14ac:dyDescent="0.3">
      <c r="A37" s="842"/>
      <c r="B37" s="152" t="s">
        <v>7992</v>
      </c>
      <c r="C37" s="152" t="s">
        <v>7991</v>
      </c>
      <c r="D37" s="207">
        <v>43735</v>
      </c>
      <c r="E37" s="154" t="s">
        <v>5605</v>
      </c>
      <c r="F37" s="155" t="s">
        <v>7993</v>
      </c>
      <c r="G37" s="712"/>
      <c r="H37" s="713"/>
      <c r="I37" s="714"/>
      <c r="J37" s="149" t="s">
        <v>5631</v>
      </c>
      <c r="K37" s="82"/>
      <c r="L37" s="82"/>
      <c r="M37" s="150"/>
      <c r="N37" s="119"/>
      <c r="V37" s="151"/>
    </row>
    <row r="38" spans="1:22" ht="21.6" thickTop="1" thickBot="1" x14ac:dyDescent="0.3">
      <c r="A38" s="834">
        <f t="shared" ref="A38" si="2">A34+1</f>
        <v>6</v>
      </c>
      <c r="B38" s="326" t="s">
        <v>22</v>
      </c>
      <c r="C38" s="326" t="s">
        <v>23</v>
      </c>
      <c r="D38" s="326" t="s">
        <v>5593</v>
      </c>
      <c r="E38" s="837" t="s">
        <v>5594</v>
      </c>
      <c r="F38" s="837"/>
      <c r="G38" s="837" t="s">
        <v>17</v>
      </c>
      <c r="H38" s="771"/>
      <c r="I38" s="324"/>
      <c r="J38" s="138" t="s">
        <v>5608</v>
      </c>
      <c r="K38" s="139"/>
      <c r="L38" s="139"/>
      <c r="M38" s="140"/>
      <c r="N38" s="119"/>
      <c r="V38" s="151"/>
    </row>
    <row r="39" spans="1:22" ht="23.25" customHeight="1" thickBot="1" x14ac:dyDescent="0.3">
      <c r="A39" s="750"/>
      <c r="B39" s="142" t="s">
        <v>7994</v>
      </c>
      <c r="C39" s="142" t="s">
        <v>7995</v>
      </c>
      <c r="D39" s="143">
        <v>43562</v>
      </c>
      <c r="E39" s="142"/>
      <c r="F39" s="142" t="s">
        <v>5649</v>
      </c>
      <c r="G39" s="726" t="s">
        <v>7996</v>
      </c>
      <c r="H39" s="838"/>
      <c r="I39" s="839"/>
      <c r="J39" s="78" t="s">
        <v>5599</v>
      </c>
      <c r="K39" s="78"/>
      <c r="L39" s="78" t="s">
        <v>32</v>
      </c>
      <c r="M39" s="145">
        <v>273</v>
      </c>
      <c r="N39" s="119"/>
      <c r="V39" s="151"/>
    </row>
    <row r="40" spans="1:22" ht="21" thickBot="1" x14ac:dyDescent="0.3">
      <c r="A40" s="750"/>
      <c r="B40" s="328" t="s">
        <v>34</v>
      </c>
      <c r="C40" s="328" t="s">
        <v>35</v>
      </c>
      <c r="D40" s="328" t="s">
        <v>5600</v>
      </c>
      <c r="E40" s="840" t="s">
        <v>5601</v>
      </c>
      <c r="F40" s="840"/>
      <c r="G40" s="730"/>
      <c r="H40" s="731"/>
      <c r="I40" s="732"/>
      <c r="J40" s="149" t="s">
        <v>5646</v>
      </c>
      <c r="K40" s="82"/>
      <c r="L40" s="82" t="s">
        <v>32</v>
      </c>
      <c r="M40" s="150">
        <v>311.95999999999998</v>
      </c>
      <c r="N40" s="119"/>
      <c r="V40" s="151"/>
    </row>
    <row r="41" spans="1:22" ht="13.8" thickBot="1" x14ac:dyDescent="0.3">
      <c r="A41" s="842"/>
      <c r="B41" s="152" t="s">
        <v>7997</v>
      </c>
      <c r="C41" s="152" t="s">
        <v>7998</v>
      </c>
      <c r="D41" s="207">
        <v>43565</v>
      </c>
      <c r="E41" s="154" t="s">
        <v>5605</v>
      </c>
      <c r="F41" s="155" t="s">
        <v>7999</v>
      </c>
      <c r="G41" s="738"/>
      <c r="H41" s="739"/>
      <c r="I41" s="740"/>
      <c r="J41" s="149" t="s">
        <v>8000</v>
      </c>
      <c r="K41" s="82"/>
      <c r="L41" s="82" t="s">
        <v>32</v>
      </c>
      <c r="M41" s="491">
        <v>1499</v>
      </c>
      <c r="N41" s="119"/>
      <c r="V41" s="151"/>
    </row>
    <row r="42" spans="1:22" ht="24" customHeight="1" thickTop="1" thickBot="1" x14ac:dyDescent="0.3">
      <c r="A42" s="834">
        <f t="shared" ref="A42" si="3">A38+1</f>
        <v>7</v>
      </c>
      <c r="B42" s="326" t="s">
        <v>22</v>
      </c>
      <c r="C42" s="326" t="s">
        <v>23</v>
      </c>
      <c r="D42" s="326" t="s">
        <v>5593</v>
      </c>
      <c r="E42" s="837" t="s">
        <v>5594</v>
      </c>
      <c r="F42" s="837"/>
      <c r="G42" s="837" t="s">
        <v>17</v>
      </c>
      <c r="H42" s="771"/>
      <c r="I42" s="324"/>
      <c r="J42" s="138" t="s">
        <v>5608</v>
      </c>
      <c r="K42" s="139"/>
      <c r="L42" s="139"/>
      <c r="M42" s="140"/>
      <c r="N42" s="119"/>
      <c r="V42" s="151"/>
    </row>
    <row r="43" spans="1:22" ht="23.25" customHeight="1" thickBot="1" x14ac:dyDescent="0.3">
      <c r="A43" s="750"/>
      <c r="B43" s="142" t="s">
        <v>8001</v>
      </c>
      <c r="C43" s="142" t="s">
        <v>7995</v>
      </c>
      <c r="D43" s="143">
        <v>43562</v>
      </c>
      <c r="E43" s="142"/>
      <c r="F43" s="142" t="s">
        <v>5649</v>
      </c>
      <c r="G43" s="726" t="s">
        <v>7996</v>
      </c>
      <c r="H43" s="838"/>
      <c r="I43" s="839"/>
      <c r="J43" s="78" t="s">
        <v>5599</v>
      </c>
      <c r="K43" s="78"/>
      <c r="L43" s="78" t="s">
        <v>32</v>
      </c>
      <c r="M43" s="145">
        <v>229</v>
      </c>
      <c r="N43" s="119"/>
      <c r="V43" s="151"/>
    </row>
    <row r="44" spans="1:22" ht="21" thickBot="1" x14ac:dyDescent="0.3">
      <c r="A44" s="750"/>
      <c r="B44" s="328" t="s">
        <v>34</v>
      </c>
      <c r="C44" s="328" t="s">
        <v>35</v>
      </c>
      <c r="D44" s="328" t="s">
        <v>5600</v>
      </c>
      <c r="E44" s="840" t="s">
        <v>5601</v>
      </c>
      <c r="F44" s="840"/>
      <c r="G44" s="730"/>
      <c r="H44" s="731"/>
      <c r="I44" s="732"/>
      <c r="J44" s="149" t="s">
        <v>5646</v>
      </c>
      <c r="K44" s="82"/>
      <c r="L44" s="82" t="s">
        <v>32</v>
      </c>
      <c r="M44" s="150">
        <v>564.6</v>
      </c>
      <c r="N44" s="119"/>
      <c r="V44" s="151"/>
    </row>
    <row r="45" spans="1:22" ht="13.8" thickBot="1" x14ac:dyDescent="0.3">
      <c r="A45" s="842"/>
      <c r="B45" s="152" t="s">
        <v>8002</v>
      </c>
      <c r="C45" s="152" t="s">
        <v>7998</v>
      </c>
      <c r="D45" s="207">
        <v>43565</v>
      </c>
      <c r="E45" s="154" t="s">
        <v>5605</v>
      </c>
      <c r="F45" s="155" t="s">
        <v>8003</v>
      </c>
      <c r="G45" s="712"/>
      <c r="H45" s="713"/>
      <c r="I45" s="714"/>
      <c r="J45" s="149" t="s">
        <v>8000</v>
      </c>
      <c r="K45" s="82"/>
      <c r="L45" s="82" t="s">
        <v>32</v>
      </c>
      <c r="M45" s="491">
        <v>1249</v>
      </c>
      <c r="N45" s="119"/>
      <c r="V45" s="151"/>
    </row>
    <row r="46" spans="1:22" ht="24" customHeight="1" thickTop="1" thickBot="1" x14ac:dyDescent="0.3">
      <c r="A46" s="834">
        <f t="shared" ref="A46" si="4">A42+1</f>
        <v>8</v>
      </c>
      <c r="B46" s="326" t="s">
        <v>22</v>
      </c>
      <c r="C46" s="326" t="s">
        <v>23</v>
      </c>
      <c r="D46" s="326" t="s">
        <v>5593</v>
      </c>
      <c r="E46" s="837" t="s">
        <v>5594</v>
      </c>
      <c r="F46" s="837"/>
      <c r="G46" s="837" t="s">
        <v>17</v>
      </c>
      <c r="H46" s="771"/>
      <c r="I46" s="324"/>
      <c r="J46" s="138" t="s">
        <v>5608</v>
      </c>
      <c r="K46" s="139"/>
      <c r="L46" s="139"/>
      <c r="M46" s="140"/>
      <c r="N46" s="119"/>
      <c r="V46" s="151"/>
    </row>
    <row r="47" spans="1:22" ht="13.5" customHeight="1" thickBot="1" x14ac:dyDescent="0.3">
      <c r="A47" s="750"/>
      <c r="B47" s="142" t="s">
        <v>8004</v>
      </c>
      <c r="C47" s="142" t="s">
        <v>8005</v>
      </c>
      <c r="D47" s="143">
        <v>43593</v>
      </c>
      <c r="E47" s="142"/>
      <c r="F47" s="142" t="s">
        <v>8006</v>
      </c>
      <c r="G47" s="726" t="s">
        <v>8007</v>
      </c>
      <c r="H47" s="838"/>
      <c r="I47" s="839"/>
      <c r="J47" s="78" t="s">
        <v>5599</v>
      </c>
      <c r="K47" s="78"/>
      <c r="L47" s="78" t="s">
        <v>32</v>
      </c>
      <c r="M47" s="492">
        <v>376.94</v>
      </c>
      <c r="N47" s="119"/>
      <c r="V47" s="151"/>
    </row>
    <row r="48" spans="1:22" ht="21" thickBot="1" x14ac:dyDescent="0.3">
      <c r="A48" s="750"/>
      <c r="B48" s="328" t="s">
        <v>34</v>
      </c>
      <c r="C48" s="328" t="s">
        <v>35</v>
      </c>
      <c r="D48" s="328" t="s">
        <v>5600</v>
      </c>
      <c r="E48" s="840" t="s">
        <v>5601</v>
      </c>
      <c r="F48" s="840"/>
      <c r="G48" s="730"/>
      <c r="H48" s="731"/>
      <c r="I48" s="732"/>
      <c r="J48" s="149" t="s">
        <v>5646</v>
      </c>
      <c r="K48" s="82"/>
      <c r="L48" s="82" t="s">
        <v>32</v>
      </c>
      <c r="M48" s="493">
        <v>311.97000000000003</v>
      </c>
      <c r="N48" s="119"/>
      <c r="V48" s="151"/>
    </row>
    <row r="49" spans="1:22" ht="13.8" thickBot="1" x14ac:dyDescent="0.3">
      <c r="A49" s="842"/>
      <c r="B49" s="152" t="s">
        <v>7997</v>
      </c>
      <c r="C49" s="152" t="s">
        <v>8008</v>
      </c>
      <c r="D49" s="207">
        <v>43595</v>
      </c>
      <c r="E49" s="154" t="s">
        <v>5605</v>
      </c>
      <c r="F49" s="155" t="s">
        <v>8009</v>
      </c>
      <c r="G49" s="712"/>
      <c r="H49" s="713"/>
      <c r="I49" s="714"/>
      <c r="J49" s="149" t="s">
        <v>5631</v>
      </c>
      <c r="K49" s="82"/>
      <c r="L49" s="82"/>
      <c r="M49" s="150"/>
      <c r="N49" s="119"/>
      <c r="V49" s="151"/>
    </row>
    <row r="50" spans="1:22" ht="24" customHeight="1" thickTop="1" thickBot="1" x14ac:dyDescent="0.3">
      <c r="A50" s="834">
        <f t="shared" ref="A50" si="5">A46+1</f>
        <v>9</v>
      </c>
      <c r="B50" s="326" t="s">
        <v>22</v>
      </c>
      <c r="C50" s="326" t="s">
        <v>23</v>
      </c>
      <c r="D50" s="326" t="s">
        <v>5593</v>
      </c>
      <c r="E50" s="837" t="s">
        <v>5594</v>
      </c>
      <c r="F50" s="837"/>
      <c r="G50" s="837" t="s">
        <v>17</v>
      </c>
      <c r="H50" s="771"/>
      <c r="I50" s="324"/>
      <c r="J50" s="138" t="s">
        <v>5608</v>
      </c>
      <c r="K50" s="139"/>
      <c r="L50" s="139"/>
      <c r="M50" s="140"/>
      <c r="N50" s="119"/>
      <c r="V50" s="151"/>
    </row>
    <row r="51" spans="1:22" ht="23.25" customHeight="1" thickBot="1" x14ac:dyDescent="0.3">
      <c r="A51" s="750"/>
      <c r="B51" s="142" t="s">
        <v>8010</v>
      </c>
      <c r="C51" s="142" t="s">
        <v>7995</v>
      </c>
      <c r="D51" s="143">
        <v>43562</v>
      </c>
      <c r="E51" s="142"/>
      <c r="F51" s="142" t="s">
        <v>5649</v>
      </c>
      <c r="G51" s="726" t="s">
        <v>7996</v>
      </c>
      <c r="H51" s="838"/>
      <c r="I51" s="839"/>
      <c r="J51" s="78" t="s">
        <v>5599</v>
      </c>
      <c r="K51" s="78"/>
      <c r="L51" s="78" t="s">
        <v>32</v>
      </c>
      <c r="M51" s="490">
        <v>267</v>
      </c>
      <c r="N51" s="119"/>
      <c r="V51" s="151"/>
    </row>
    <row r="52" spans="1:22" ht="21" thickBot="1" x14ac:dyDescent="0.3">
      <c r="A52" s="750"/>
      <c r="B52" s="328" t="s">
        <v>34</v>
      </c>
      <c r="C52" s="328" t="s">
        <v>35</v>
      </c>
      <c r="D52" s="328" t="s">
        <v>5600</v>
      </c>
      <c r="E52" s="840" t="s">
        <v>5601</v>
      </c>
      <c r="F52" s="840"/>
      <c r="G52" s="730"/>
      <c r="H52" s="731"/>
      <c r="I52" s="732"/>
      <c r="J52" s="149" t="s">
        <v>5646</v>
      </c>
      <c r="K52" s="82"/>
      <c r="L52" s="82" t="s">
        <v>32</v>
      </c>
      <c r="M52" s="493">
        <v>228.59</v>
      </c>
      <c r="N52" s="119"/>
      <c r="V52" s="151"/>
    </row>
    <row r="53" spans="1:22" ht="13.8" thickBot="1" x14ac:dyDescent="0.3">
      <c r="A53" s="842"/>
      <c r="B53" s="152" t="s">
        <v>7997</v>
      </c>
      <c r="C53" s="152" t="s">
        <v>7996</v>
      </c>
      <c r="D53" s="207">
        <v>43565</v>
      </c>
      <c r="E53" s="154" t="s">
        <v>5605</v>
      </c>
      <c r="F53" s="155" t="s">
        <v>8011</v>
      </c>
      <c r="G53" s="712"/>
      <c r="H53" s="713"/>
      <c r="I53" s="714"/>
      <c r="J53" s="149" t="s">
        <v>8000</v>
      </c>
      <c r="K53" s="82"/>
      <c r="L53" s="82" t="s">
        <v>32</v>
      </c>
      <c r="M53" s="491">
        <v>1499</v>
      </c>
      <c r="N53" s="119"/>
      <c r="V53" s="151"/>
    </row>
    <row r="54" spans="1:22" ht="24" customHeight="1" thickTop="1" thickBot="1" x14ac:dyDescent="0.3">
      <c r="A54" s="834">
        <f t="shared" ref="A54" si="6">A50+1</f>
        <v>10</v>
      </c>
      <c r="B54" s="326" t="s">
        <v>22</v>
      </c>
      <c r="C54" s="326" t="s">
        <v>23</v>
      </c>
      <c r="D54" s="326" t="s">
        <v>5593</v>
      </c>
      <c r="E54" s="837" t="s">
        <v>5594</v>
      </c>
      <c r="F54" s="837"/>
      <c r="G54" s="837" t="s">
        <v>17</v>
      </c>
      <c r="H54" s="771"/>
      <c r="I54" s="324"/>
      <c r="J54" s="138" t="s">
        <v>5608</v>
      </c>
      <c r="K54" s="139"/>
      <c r="L54" s="139"/>
      <c r="M54" s="140"/>
      <c r="N54" s="119"/>
      <c r="V54" s="151"/>
    </row>
    <row r="55" spans="1:22" ht="23.25" customHeight="1" thickBot="1" x14ac:dyDescent="0.3">
      <c r="A55" s="750"/>
      <c r="B55" s="142" t="s">
        <v>8012</v>
      </c>
      <c r="C55" s="142" t="s">
        <v>7995</v>
      </c>
      <c r="D55" s="143">
        <v>43562</v>
      </c>
      <c r="E55" s="142"/>
      <c r="F55" s="142" t="s">
        <v>5649</v>
      </c>
      <c r="G55" s="726" t="s">
        <v>7996</v>
      </c>
      <c r="H55" s="838"/>
      <c r="I55" s="839"/>
      <c r="J55" s="78" t="s">
        <v>5599</v>
      </c>
      <c r="K55" s="78"/>
      <c r="L55" s="78" t="s">
        <v>32</v>
      </c>
      <c r="M55" s="492">
        <v>330.76</v>
      </c>
      <c r="N55" s="119"/>
      <c r="P55" s="156"/>
      <c r="V55" s="151"/>
    </row>
    <row r="56" spans="1:22" ht="21" thickBot="1" x14ac:dyDescent="0.3">
      <c r="A56" s="750"/>
      <c r="B56" s="328" t="s">
        <v>34</v>
      </c>
      <c r="C56" s="328" t="s">
        <v>35</v>
      </c>
      <c r="D56" s="328" t="s">
        <v>5600</v>
      </c>
      <c r="E56" s="840" t="s">
        <v>5601</v>
      </c>
      <c r="F56" s="840"/>
      <c r="G56" s="730"/>
      <c r="H56" s="731"/>
      <c r="I56" s="732"/>
      <c r="J56" s="149" t="s">
        <v>5646</v>
      </c>
      <c r="K56" s="82"/>
      <c r="L56" s="82" t="s">
        <v>32</v>
      </c>
      <c r="M56" s="493">
        <v>298.60000000000002</v>
      </c>
      <c r="N56" s="119"/>
      <c r="V56" s="151"/>
    </row>
    <row r="57" spans="1:22" s="156" customFormat="1" ht="13.8" thickBot="1" x14ac:dyDescent="0.3">
      <c r="A57" s="842"/>
      <c r="B57" s="152" t="s">
        <v>7997</v>
      </c>
      <c r="C57" s="152" t="s">
        <v>7996</v>
      </c>
      <c r="D57" s="207">
        <v>43565</v>
      </c>
      <c r="E57" s="154" t="s">
        <v>5605</v>
      </c>
      <c r="F57" s="155" t="s">
        <v>8013</v>
      </c>
      <c r="G57" s="712"/>
      <c r="H57" s="713"/>
      <c r="I57" s="714"/>
      <c r="J57" s="149" t="s">
        <v>8000</v>
      </c>
      <c r="K57" s="82"/>
      <c r="L57" s="82" t="s">
        <v>32</v>
      </c>
      <c r="M57" s="491">
        <v>1499</v>
      </c>
      <c r="N57" s="157"/>
      <c r="P57" s="327"/>
      <c r="Q57" s="327"/>
      <c r="V57" s="151"/>
    </row>
    <row r="58" spans="1:22" ht="24" customHeight="1" thickTop="1" thickBot="1" x14ac:dyDescent="0.3">
      <c r="A58" s="834">
        <f t="shared" ref="A58" si="7">A54+1</f>
        <v>11</v>
      </c>
      <c r="B58" s="326" t="s">
        <v>22</v>
      </c>
      <c r="C58" s="326" t="s">
        <v>23</v>
      </c>
      <c r="D58" s="326" t="s">
        <v>5593</v>
      </c>
      <c r="E58" s="837" t="s">
        <v>5594</v>
      </c>
      <c r="F58" s="837"/>
      <c r="G58" s="837" t="s">
        <v>17</v>
      </c>
      <c r="H58" s="771"/>
      <c r="I58" s="324"/>
      <c r="J58" s="138" t="s">
        <v>5608</v>
      </c>
      <c r="K58" s="139"/>
      <c r="L58" s="139"/>
      <c r="M58" s="140"/>
      <c r="N58" s="119"/>
      <c r="V58" s="151"/>
    </row>
    <row r="59" spans="1:22" ht="23.25" customHeight="1" thickBot="1" x14ac:dyDescent="0.3">
      <c r="A59" s="750"/>
      <c r="B59" s="142" t="s">
        <v>8014</v>
      </c>
      <c r="C59" s="142" t="s">
        <v>7995</v>
      </c>
      <c r="D59" s="143">
        <v>43562</v>
      </c>
      <c r="E59" s="142"/>
      <c r="F59" s="142" t="s">
        <v>5649</v>
      </c>
      <c r="G59" s="726" t="s">
        <v>7996</v>
      </c>
      <c r="H59" s="838"/>
      <c r="I59" s="839"/>
      <c r="J59" s="78" t="s">
        <v>5599</v>
      </c>
      <c r="K59" s="78"/>
      <c r="L59" s="78" t="s">
        <v>32</v>
      </c>
      <c r="M59" s="490">
        <v>229</v>
      </c>
      <c r="N59" s="119"/>
      <c r="V59" s="151"/>
    </row>
    <row r="60" spans="1:22" ht="21" thickBot="1" x14ac:dyDescent="0.3">
      <c r="A60" s="750"/>
      <c r="B60" s="328" t="s">
        <v>34</v>
      </c>
      <c r="C60" s="328" t="s">
        <v>35</v>
      </c>
      <c r="D60" s="328" t="s">
        <v>5600</v>
      </c>
      <c r="E60" s="840" t="s">
        <v>5601</v>
      </c>
      <c r="F60" s="840"/>
      <c r="G60" s="730"/>
      <c r="H60" s="731"/>
      <c r="I60" s="732"/>
      <c r="J60" s="149" t="s">
        <v>5646</v>
      </c>
      <c r="K60" s="82"/>
      <c r="L60" s="82" t="s">
        <v>32</v>
      </c>
      <c r="M60" s="493">
        <v>258.95999999999998</v>
      </c>
      <c r="N60" s="119"/>
      <c r="V60" s="151"/>
    </row>
    <row r="61" spans="1:22" ht="13.8" thickBot="1" x14ac:dyDescent="0.3">
      <c r="A61" s="842"/>
      <c r="B61" s="152" t="s">
        <v>8015</v>
      </c>
      <c r="C61" s="152" t="s">
        <v>7996</v>
      </c>
      <c r="D61" s="207">
        <v>43565</v>
      </c>
      <c r="E61" s="154" t="s">
        <v>5605</v>
      </c>
      <c r="F61" s="155" t="s">
        <v>8016</v>
      </c>
      <c r="G61" s="712"/>
      <c r="H61" s="713"/>
      <c r="I61" s="714"/>
      <c r="J61" s="149" t="s">
        <v>8000</v>
      </c>
      <c r="K61" s="82"/>
      <c r="L61" s="82" t="s">
        <v>32</v>
      </c>
      <c r="M61" s="491">
        <v>150</v>
      </c>
      <c r="N61" s="119"/>
      <c r="V61" s="151"/>
    </row>
    <row r="62" spans="1:22" ht="24" customHeight="1" thickTop="1" thickBot="1" x14ac:dyDescent="0.3">
      <c r="A62" s="834">
        <f t="shared" ref="A62" si="8">A58+1</f>
        <v>12</v>
      </c>
      <c r="B62" s="326" t="s">
        <v>22</v>
      </c>
      <c r="C62" s="326" t="s">
        <v>23</v>
      </c>
      <c r="D62" s="326" t="s">
        <v>5593</v>
      </c>
      <c r="E62" s="837" t="s">
        <v>5594</v>
      </c>
      <c r="F62" s="837"/>
      <c r="G62" s="837" t="s">
        <v>17</v>
      </c>
      <c r="H62" s="771"/>
      <c r="I62" s="324"/>
      <c r="J62" s="138" t="s">
        <v>5608</v>
      </c>
      <c r="K62" s="139"/>
      <c r="L62" s="139"/>
      <c r="M62" s="140"/>
      <c r="N62" s="119"/>
      <c r="V62" s="151"/>
    </row>
    <row r="63" spans="1:22" ht="23.25" customHeight="1" thickBot="1" x14ac:dyDescent="0.3">
      <c r="A63" s="750"/>
      <c r="B63" s="142" t="s">
        <v>8017</v>
      </c>
      <c r="C63" s="142" t="s">
        <v>7995</v>
      </c>
      <c r="D63" s="143">
        <v>43562</v>
      </c>
      <c r="E63" s="142"/>
      <c r="F63" s="142" t="s">
        <v>5649</v>
      </c>
      <c r="G63" s="726" t="s">
        <v>7996</v>
      </c>
      <c r="H63" s="838"/>
      <c r="I63" s="839"/>
      <c r="J63" s="78" t="s">
        <v>5599</v>
      </c>
      <c r="K63" s="78"/>
      <c r="L63" s="78" t="s">
        <v>32</v>
      </c>
      <c r="M63" s="490">
        <v>273</v>
      </c>
      <c r="N63" s="119"/>
      <c r="V63" s="151"/>
    </row>
    <row r="64" spans="1:22" ht="21" thickBot="1" x14ac:dyDescent="0.3">
      <c r="A64" s="750"/>
      <c r="B64" s="328" t="s">
        <v>34</v>
      </c>
      <c r="C64" s="328" t="s">
        <v>35</v>
      </c>
      <c r="D64" s="328" t="s">
        <v>5600</v>
      </c>
      <c r="E64" s="840" t="s">
        <v>5601</v>
      </c>
      <c r="F64" s="840"/>
      <c r="G64" s="730"/>
      <c r="H64" s="731"/>
      <c r="I64" s="732"/>
      <c r="J64" s="149" t="s">
        <v>5646</v>
      </c>
      <c r="K64" s="82"/>
      <c r="L64" s="82" t="s">
        <v>32</v>
      </c>
      <c r="M64" s="493">
        <v>291.95999999999998</v>
      </c>
      <c r="N64" s="119"/>
      <c r="V64" s="151"/>
    </row>
    <row r="65" spans="1:22" ht="13.8" thickBot="1" x14ac:dyDescent="0.3">
      <c r="A65" s="842"/>
      <c r="B65" s="152" t="s">
        <v>7997</v>
      </c>
      <c r="C65" s="152" t="s">
        <v>7996</v>
      </c>
      <c r="D65" s="207">
        <v>43565</v>
      </c>
      <c r="E65" s="154" t="s">
        <v>5605</v>
      </c>
      <c r="F65" s="155" t="s">
        <v>7999</v>
      </c>
      <c r="G65" s="712"/>
      <c r="H65" s="713"/>
      <c r="I65" s="714"/>
      <c r="J65" s="149" t="s">
        <v>8000</v>
      </c>
      <c r="K65" s="82"/>
      <c r="L65" s="82" t="s">
        <v>32</v>
      </c>
      <c r="M65" s="491">
        <v>150</v>
      </c>
      <c r="N65" s="119"/>
      <c r="V65" s="151"/>
    </row>
    <row r="66" spans="1:22" ht="24" customHeight="1" thickTop="1" thickBot="1" x14ac:dyDescent="0.3">
      <c r="A66" s="834">
        <f t="shared" ref="A66" si="9">A62+1</f>
        <v>13</v>
      </c>
      <c r="B66" s="326" t="s">
        <v>22</v>
      </c>
      <c r="C66" s="326" t="s">
        <v>23</v>
      </c>
      <c r="D66" s="326" t="s">
        <v>5593</v>
      </c>
      <c r="E66" s="837" t="s">
        <v>5594</v>
      </c>
      <c r="F66" s="837"/>
      <c r="G66" s="837" t="s">
        <v>17</v>
      </c>
      <c r="H66" s="771"/>
      <c r="I66" s="324"/>
      <c r="J66" s="138" t="s">
        <v>5608</v>
      </c>
      <c r="K66" s="139"/>
      <c r="L66" s="139"/>
      <c r="M66" s="140"/>
      <c r="N66" s="119"/>
      <c r="V66" s="151"/>
    </row>
    <row r="67" spans="1:22" ht="23.25" customHeight="1" thickBot="1" x14ac:dyDescent="0.3">
      <c r="A67" s="750"/>
      <c r="B67" s="142" t="s">
        <v>8018</v>
      </c>
      <c r="C67" s="142" t="s">
        <v>8019</v>
      </c>
      <c r="D67" s="143">
        <v>43625</v>
      </c>
      <c r="E67" s="142"/>
      <c r="F67" s="142" t="s">
        <v>5655</v>
      </c>
      <c r="G67" s="726" t="s">
        <v>7996</v>
      </c>
      <c r="H67" s="838"/>
      <c r="I67" s="839"/>
      <c r="J67" s="78" t="s">
        <v>5599</v>
      </c>
      <c r="K67" s="78"/>
      <c r="L67" s="78" t="s">
        <v>32</v>
      </c>
      <c r="M67" s="492">
        <v>492.76</v>
      </c>
      <c r="N67" s="119"/>
      <c r="V67" s="151"/>
    </row>
    <row r="68" spans="1:22" ht="21" thickBot="1" x14ac:dyDescent="0.3">
      <c r="A68" s="750"/>
      <c r="B68" s="328" t="s">
        <v>34</v>
      </c>
      <c r="C68" s="328" t="s">
        <v>35</v>
      </c>
      <c r="D68" s="328" t="s">
        <v>5600</v>
      </c>
      <c r="E68" s="840" t="s">
        <v>5601</v>
      </c>
      <c r="F68" s="840"/>
      <c r="G68" s="730"/>
      <c r="H68" s="731"/>
      <c r="I68" s="732"/>
      <c r="J68" s="149" t="s">
        <v>5646</v>
      </c>
      <c r="K68" s="82"/>
      <c r="L68" s="82" t="s">
        <v>32</v>
      </c>
      <c r="M68" s="493">
        <v>277.95999999999998</v>
      </c>
      <c r="N68" s="119"/>
      <c r="V68" s="151"/>
    </row>
    <row r="69" spans="1:22" ht="13.8" thickBot="1" x14ac:dyDescent="0.3">
      <c r="A69" s="842"/>
      <c r="B69" s="152" t="s">
        <v>8020</v>
      </c>
      <c r="C69" s="152" t="s">
        <v>7996</v>
      </c>
      <c r="D69" s="207">
        <v>43628</v>
      </c>
      <c r="E69" s="154" t="s">
        <v>5605</v>
      </c>
      <c r="F69" s="155" t="s">
        <v>8021</v>
      </c>
      <c r="G69" s="712"/>
      <c r="H69" s="713"/>
      <c r="I69" s="714"/>
      <c r="J69" s="149" t="s">
        <v>5631</v>
      </c>
      <c r="K69" s="82"/>
      <c r="L69" s="82"/>
      <c r="M69" s="150"/>
      <c r="N69" s="119"/>
      <c r="V69" s="151"/>
    </row>
    <row r="70" spans="1:22" ht="24" customHeight="1" thickTop="1" thickBot="1" x14ac:dyDescent="0.3">
      <c r="A70" s="834">
        <f t="shared" ref="A70" si="10">A66+1</f>
        <v>14</v>
      </c>
      <c r="B70" s="326" t="s">
        <v>22</v>
      </c>
      <c r="C70" s="326" t="s">
        <v>23</v>
      </c>
      <c r="D70" s="326" t="s">
        <v>5593</v>
      </c>
      <c r="E70" s="837" t="s">
        <v>5594</v>
      </c>
      <c r="F70" s="837"/>
      <c r="G70" s="837" t="s">
        <v>17</v>
      </c>
      <c r="H70" s="771"/>
      <c r="I70" s="324"/>
      <c r="J70" s="138" t="s">
        <v>5608</v>
      </c>
      <c r="K70" s="139"/>
      <c r="L70" s="139"/>
      <c r="M70" s="140"/>
      <c r="N70" s="119"/>
      <c r="V70" s="151"/>
    </row>
    <row r="71" spans="1:22" ht="23.25" customHeight="1" thickBot="1" x14ac:dyDescent="0.3">
      <c r="A71" s="750"/>
      <c r="B71" s="142" t="s">
        <v>8022</v>
      </c>
      <c r="C71" s="142" t="s">
        <v>8023</v>
      </c>
      <c r="D71" s="143">
        <v>43640</v>
      </c>
      <c r="E71" s="142"/>
      <c r="F71" s="142" t="s">
        <v>5649</v>
      </c>
      <c r="G71" s="726" t="s">
        <v>7985</v>
      </c>
      <c r="H71" s="838"/>
      <c r="I71" s="839"/>
      <c r="J71" s="78" t="s">
        <v>5599</v>
      </c>
      <c r="K71" s="78"/>
      <c r="L71" s="78" t="s">
        <v>32</v>
      </c>
      <c r="M71" s="492">
        <v>1019.75</v>
      </c>
      <c r="N71" s="119"/>
      <c r="V71" s="158"/>
    </row>
    <row r="72" spans="1:22" ht="21" thickBot="1" x14ac:dyDescent="0.3">
      <c r="A72" s="750"/>
      <c r="B72" s="328" t="s">
        <v>34</v>
      </c>
      <c r="C72" s="328" t="s">
        <v>35</v>
      </c>
      <c r="D72" s="328" t="s">
        <v>5600</v>
      </c>
      <c r="E72" s="840" t="s">
        <v>5601</v>
      </c>
      <c r="F72" s="840"/>
      <c r="G72" s="730"/>
      <c r="H72" s="731"/>
      <c r="I72" s="732"/>
      <c r="J72" s="149" t="s">
        <v>5646</v>
      </c>
      <c r="K72" s="82"/>
      <c r="L72" s="82" t="s">
        <v>32</v>
      </c>
      <c r="M72" s="493">
        <v>443.6</v>
      </c>
      <c r="N72" s="119"/>
      <c r="V72" s="151"/>
    </row>
    <row r="73" spans="1:22" ht="21" thickBot="1" x14ac:dyDescent="0.3">
      <c r="A73" s="842"/>
      <c r="B73" s="152" t="s">
        <v>8024</v>
      </c>
      <c r="C73" s="152" t="s">
        <v>8025</v>
      </c>
      <c r="D73" s="207">
        <v>43642</v>
      </c>
      <c r="E73" s="154" t="s">
        <v>5605</v>
      </c>
      <c r="F73" s="155" t="s">
        <v>8026</v>
      </c>
      <c r="G73" s="712"/>
      <c r="H73" s="713"/>
      <c r="I73" s="714"/>
      <c r="J73" s="149" t="s">
        <v>8000</v>
      </c>
      <c r="K73" s="82"/>
      <c r="L73" s="82" t="s">
        <v>32</v>
      </c>
      <c r="M73" s="491">
        <v>850</v>
      </c>
      <c r="N73" s="119"/>
      <c r="V73" s="151"/>
    </row>
    <row r="74" spans="1:22" ht="24" customHeight="1" thickTop="1" thickBot="1" x14ac:dyDescent="0.3">
      <c r="A74" s="834">
        <f t="shared" ref="A74" si="11">A70+1</f>
        <v>15</v>
      </c>
      <c r="B74" s="326" t="s">
        <v>22</v>
      </c>
      <c r="C74" s="326" t="s">
        <v>23</v>
      </c>
      <c r="D74" s="326" t="s">
        <v>5593</v>
      </c>
      <c r="E74" s="837" t="s">
        <v>5594</v>
      </c>
      <c r="F74" s="837"/>
      <c r="G74" s="837" t="s">
        <v>17</v>
      </c>
      <c r="H74" s="771"/>
      <c r="I74" s="324"/>
      <c r="J74" s="138" t="s">
        <v>5608</v>
      </c>
      <c r="K74" s="139"/>
      <c r="L74" s="139"/>
      <c r="M74" s="140"/>
      <c r="N74" s="119"/>
      <c r="V74" s="151"/>
    </row>
    <row r="75" spans="1:22" ht="51.6" thickBot="1" x14ac:dyDescent="0.3">
      <c r="A75" s="750"/>
      <c r="B75" s="142" t="s">
        <v>8027</v>
      </c>
      <c r="C75" s="142" t="s">
        <v>8028</v>
      </c>
      <c r="D75" s="143">
        <v>43628</v>
      </c>
      <c r="E75" s="142"/>
      <c r="F75" s="142" t="s">
        <v>8029</v>
      </c>
      <c r="G75" s="726" t="s">
        <v>8030</v>
      </c>
      <c r="H75" s="838"/>
      <c r="I75" s="839"/>
      <c r="J75" s="78" t="s">
        <v>5646</v>
      </c>
      <c r="K75" s="78"/>
      <c r="L75" s="78" t="s">
        <v>32</v>
      </c>
      <c r="M75" s="492">
        <v>483.59</v>
      </c>
      <c r="N75" s="119"/>
      <c r="V75" s="151"/>
    </row>
    <row r="76" spans="1:22" ht="21" thickBot="1" x14ac:dyDescent="0.3">
      <c r="A76" s="750"/>
      <c r="B76" s="328" t="s">
        <v>34</v>
      </c>
      <c r="C76" s="328" t="s">
        <v>35</v>
      </c>
      <c r="D76" s="328" t="s">
        <v>5600</v>
      </c>
      <c r="E76" s="840" t="s">
        <v>5601</v>
      </c>
      <c r="F76" s="840"/>
      <c r="G76" s="730"/>
      <c r="H76" s="731"/>
      <c r="I76" s="732"/>
      <c r="J76" s="149"/>
      <c r="K76" s="82"/>
      <c r="L76" s="82"/>
      <c r="M76" s="150"/>
      <c r="N76" s="119"/>
      <c r="V76" s="151"/>
    </row>
    <row r="77" spans="1:22" ht="13.8" thickBot="1" x14ac:dyDescent="0.3">
      <c r="A77" s="842"/>
      <c r="B77" s="152" t="s">
        <v>8031</v>
      </c>
      <c r="C77" s="152" t="s">
        <v>8030</v>
      </c>
      <c r="D77" s="207">
        <v>43630</v>
      </c>
      <c r="E77" s="154" t="s">
        <v>5605</v>
      </c>
      <c r="F77" s="155" t="s">
        <v>8032</v>
      </c>
      <c r="G77" s="712"/>
      <c r="H77" s="713"/>
      <c r="I77" s="714"/>
      <c r="J77" s="149" t="s">
        <v>5631</v>
      </c>
      <c r="K77" s="82"/>
      <c r="L77" s="82"/>
      <c r="M77" s="150"/>
      <c r="N77" s="119"/>
      <c r="V77" s="151"/>
    </row>
    <row r="78" spans="1:22" ht="24" customHeight="1" thickTop="1" thickBot="1" x14ac:dyDescent="0.3">
      <c r="A78" s="834">
        <f t="shared" ref="A78" si="12">A74+1</f>
        <v>16</v>
      </c>
      <c r="B78" s="326" t="s">
        <v>22</v>
      </c>
      <c r="C78" s="326" t="s">
        <v>23</v>
      </c>
      <c r="D78" s="326" t="s">
        <v>5593</v>
      </c>
      <c r="E78" s="837" t="s">
        <v>5594</v>
      </c>
      <c r="F78" s="837"/>
      <c r="G78" s="837" t="s">
        <v>17</v>
      </c>
      <c r="H78" s="771"/>
      <c r="I78" s="324"/>
      <c r="J78" s="138" t="s">
        <v>5608</v>
      </c>
      <c r="K78" s="139"/>
      <c r="L78" s="139"/>
      <c r="M78" s="140"/>
      <c r="N78" s="119"/>
      <c r="V78" s="151"/>
    </row>
    <row r="79" spans="1:22" ht="23.25" customHeight="1" thickBot="1" x14ac:dyDescent="0.3">
      <c r="A79" s="750"/>
      <c r="B79" s="142" t="s">
        <v>8018</v>
      </c>
      <c r="C79" s="142" t="s">
        <v>7995</v>
      </c>
      <c r="D79" s="143">
        <v>43562</v>
      </c>
      <c r="E79" s="142"/>
      <c r="F79" s="142" t="s">
        <v>5649</v>
      </c>
      <c r="G79" s="726" t="s">
        <v>7996</v>
      </c>
      <c r="H79" s="838"/>
      <c r="I79" s="839"/>
      <c r="J79" s="78" t="s">
        <v>5599</v>
      </c>
      <c r="K79" s="78"/>
      <c r="L79" s="78" t="s">
        <v>32</v>
      </c>
      <c r="M79" s="490">
        <v>229</v>
      </c>
      <c r="N79" s="119"/>
      <c r="V79" s="151"/>
    </row>
    <row r="80" spans="1:22" ht="21" thickBot="1" x14ac:dyDescent="0.3">
      <c r="A80" s="750"/>
      <c r="B80" s="328" t="s">
        <v>34</v>
      </c>
      <c r="C80" s="328" t="s">
        <v>35</v>
      </c>
      <c r="D80" s="328" t="s">
        <v>5600</v>
      </c>
      <c r="E80" s="840" t="s">
        <v>5601</v>
      </c>
      <c r="F80" s="840"/>
      <c r="G80" s="730"/>
      <c r="H80" s="731"/>
      <c r="I80" s="732"/>
      <c r="J80" s="149" t="s">
        <v>5646</v>
      </c>
      <c r="K80" s="82"/>
      <c r="L80" s="82" t="s">
        <v>32</v>
      </c>
      <c r="M80" s="493">
        <v>431.61</v>
      </c>
      <c r="N80" s="119"/>
      <c r="V80" s="151"/>
    </row>
    <row r="81" spans="1:22" ht="13.8" thickBot="1" x14ac:dyDescent="0.3">
      <c r="A81" s="842"/>
      <c r="B81" s="152" t="s">
        <v>8020</v>
      </c>
      <c r="C81" s="152" t="s">
        <v>7996</v>
      </c>
      <c r="D81" s="207">
        <v>43565</v>
      </c>
      <c r="E81" s="154" t="s">
        <v>5605</v>
      </c>
      <c r="F81" s="155" t="s">
        <v>8016</v>
      </c>
      <c r="G81" s="712"/>
      <c r="H81" s="713"/>
      <c r="I81" s="714"/>
      <c r="J81" s="149" t="s">
        <v>8000</v>
      </c>
      <c r="K81" s="82"/>
      <c r="L81" s="82" t="s">
        <v>32</v>
      </c>
      <c r="M81" s="491">
        <v>150</v>
      </c>
      <c r="N81" s="119"/>
      <c r="V81" s="151"/>
    </row>
    <row r="82" spans="1:22" ht="24" customHeight="1" thickTop="1" thickBot="1" x14ac:dyDescent="0.3">
      <c r="A82" s="834">
        <f t="shared" ref="A82" si="13">A78+1</f>
        <v>17</v>
      </c>
      <c r="B82" s="326" t="s">
        <v>22</v>
      </c>
      <c r="C82" s="326" t="s">
        <v>23</v>
      </c>
      <c r="D82" s="326" t="s">
        <v>5593</v>
      </c>
      <c r="E82" s="837" t="s">
        <v>5594</v>
      </c>
      <c r="F82" s="837"/>
      <c r="G82" s="837" t="s">
        <v>17</v>
      </c>
      <c r="H82" s="771"/>
      <c r="I82" s="324"/>
      <c r="J82" s="138" t="s">
        <v>5608</v>
      </c>
      <c r="K82" s="139"/>
      <c r="L82" s="139"/>
      <c r="M82" s="140"/>
      <c r="N82" s="119"/>
      <c r="V82" s="151"/>
    </row>
    <row r="83" spans="1:22" ht="23.25" customHeight="1" thickBot="1" x14ac:dyDescent="0.3">
      <c r="A83" s="750"/>
      <c r="B83" s="142" t="s">
        <v>8033</v>
      </c>
      <c r="C83" s="142" t="s">
        <v>5658</v>
      </c>
      <c r="D83" s="143">
        <v>43640</v>
      </c>
      <c r="E83" s="142"/>
      <c r="F83" s="142" t="s">
        <v>5649</v>
      </c>
      <c r="G83" s="726" t="s">
        <v>7985</v>
      </c>
      <c r="H83" s="838"/>
      <c r="I83" s="839"/>
      <c r="J83" s="78" t="s">
        <v>8000</v>
      </c>
      <c r="K83" s="78"/>
      <c r="L83" s="78" t="s">
        <v>32</v>
      </c>
      <c r="M83" s="490">
        <v>850</v>
      </c>
      <c r="N83" s="119"/>
      <c r="V83" s="151"/>
    </row>
    <row r="84" spans="1:22" ht="21" thickBot="1" x14ac:dyDescent="0.3">
      <c r="A84" s="750"/>
      <c r="B84" s="328" t="s">
        <v>34</v>
      </c>
      <c r="C84" s="328" t="s">
        <v>35</v>
      </c>
      <c r="D84" s="328" t="s">
        <v>5600</v>
      </c>
      <c r="E84" s="840" t="s">
        <v>5601</v>
      </c>
      <c r="F84" s="840"/>
      <c r="G84" s="730"/>
      <c r="H84" s="731"/>
      <c r="I84" s="732"/>
      <c r="J84" s="149" t="s">
        <v>5630</v>
      </c>
      <c r="K84" s="82"/>
      <c r="L84" s="82"/>
      <c r="M84" s="150"/>
      <c r="N84" s="119"/>
      <c r="V84" s="151"/>
    </row>
    <row r="85" spans="1:22" ht="13.8" thickBot="1" x14ac:dyDescent="0.3">
      <c r="A85" s="842"/>
      <c r="B85" s="152" t="s">
        <v>8031</v>
      </c>
      <c r="C85" s="152" t="s">
        <v>7985</v>
      </c>
      <c r="D85" s="207">
        <v>43642</v>
      </c>
      <c r="E85" s="154" t="s">
        <v>5605</v>
      </c>
      <c r="F85" s="155" t="s">
        <v>8026</v>
      </c>
      <c r="G85" s="712"/>
      <c r="H85" s="713"/>
      <c r="I85" s="714"/>
      <c r="J85" s="149" t="s">
        <v>5631</v>
      </c>
      <c r="K85" s="82"/>
      <c r="L85" s="82"/>
      <c r="M85" s="150"/>
      <c r="N85" s="119"/>
      <c r="V85" s="151"/>
    </row>
    <row r="86" spans="1:22" ht="24" customHeight="1" thickTop="1" thickBot="1" x14ac:dyDescent="0.3">
      <c r="A86" s="834">
        <f t="shared" ref="A86" si="14">A82+1</f>
        <v>18</v>
      </c>
      <c r="B86" s="326" t="s">
        <v>22</v>
      </c>
      <c r="C86" s="326" t="s">
        <v>23</v>
      </c>
      <c r="D86" s="326" t="s">
        <v>5593</v>
      </c>
      <c r="E86" s="837" t="s">
        <v>5594</v>
      </c>
      <c r="F86" s="837"/>
      <c r="G86" s="837" t="s">
        <v>17</v>
      </c>
      <c r="H86" s="771"/>
      <c r="I86" s="324"/>
      <c r="J86" s="138" t="s">
        <v>5608</v>
      </c>
      <c r="K86" s="139"/>
      <c r="L86" s="139"/>
      <c r="M86" s="140"/>
      <c r="N86" s="119"/>
      <c r="V86" s="151"/>
    </row>
    <row r="87" spans="1:22" ht="31.2" thickBot="1" x14ac:dyDescent="0.3">
      <c r="A87" s="750"/>
      <c r="B87" s="142" t="s">
        <v>8018</v>
      </c>
      <c r="C87" s="142" t="s">
        <v>8034</v>
      </c>
      <c r="D87" s="143">
        <v>43638</v>
      </c>
      <c r="E87" s="142"/>
      <c r="F87" s="142" t="s">
        <v>5649</v>
      </c>
      <c r="G87" s="726" t="s">
        <v>7985</v>
      </c>
      <c r="H87" s="838"/>
      <c r="I87" s="839"/>
      <c r="J87" s="78" t="s">
        <v>5599</v>
      </c>
      <c r="K87" s="78"/>
      <c r="L87" s="78" t="s">
        <v>32</v>
      </c>
      <c r="M87" s="492">
        <v>1699.59</v>
      </c>
      <c r="N87" s="119"/>
      <c r="V87" s="151"/>
    </row>
    <row r="88" spans="1:22" ht="21" thickBot="1" x14ac:dyDescent="0.3">
      <c r="A88" s="750"/>
      <c r="B88" s="328" t="s">
        <v>34</v>
      </c>
      <c r="C88" s="328" t="s">
        <v>35</v>
      </c>
      <c r="D88" s="328" t="s">
        <v>5600</v>
      </c>
      <c r="E88" s="840" t="s">
        <v>5601</v>
      </c>
      <c r="F88" s="840"/>
      <c r="G88" s="730"/>
      <c r="H88" s="731"/>
      <c r="I88" s="732"/>
      <c r="J88" s="149" t="s">
        <v>5646</v>
      </c>
      <c r="K88" s="82"/>
      <c r="L88" s="82" t="s">
        <v>32</v>
      </c>
      <c r="M88" s="493">
        <v>411.6</v>
      </c>
      <c r="N88" s="119"/>
      <c r="V88" s="151"/>
    </row>
    <row r="89" spans="1:22" ht="13.8" thickBot="1" x14ac:dyDescent="0.3">
      <c r="A89" s="842"/>
      <c r="B89" s="152" t="s">
        <v>8020</v>
      </c>
      <c r="C89" s="152" t="s">
        <v>7985</v>
      </c>
      <c r="D89" s="207">
        <v>43642</v>
      </c>
      <c r="E89" s="154" t="s">
        <v>5605</v>
      </c>
      <c r="F89" s="155" t="s">
        <v>8035</v>
      </c>
      <c r="G89" s="712"/>
      <c r="H89" s="713"/>
      <c r="I89" s="714"/>
      <c r="J89" s="149" t="s">
        <v>5631</v>
      </c>
      <c r="K89" s="82"/>
      <c r="L89" s="82"/>
      <c r="M89" s="150"/>
      <c r="N89" s="119"/>
      <c r="V89" s="151"/>
    </row>
    <row r="90" spans="1:22" ht="24" customHeight="1" thickTop="1" thickBot="1" x14ac:dyDescent="0.3">
      <c r="A90" s="834">
        <f t="shared" ref="A90" si="15">A86+1</f>
        <v>19</v>
      </c>
      <c r="B90" s="326" t="s">
        <v>22</v>
      </c>
      <c r="C90" s="326" t="s">
        <v>23</v>
      </c>
      <c r="D90" s="326" t="s">
        <v>5593</v>
      </c>
      <c r="E90" s="837" t="s">
        <v>5594</v>
      </c>
      <c r="F90" s="837"/>
      <c r="G90" s="837" t="s">
        <v>17</v>
      </c>
      <c r="H90" s="771"/>
      <c r="I90" s="324"/>
      <c r="J90" s="138" t="s">
        <v>5608</v>
      </c>
      <c r="K90" s="139"/>
      <c r="L90" s="139"/>
      <c r="M90" s="140"/>
      <c r="N90" s="119"/>
      <c r="V90" s="151"/>
    </row>
    <row r="91" spans="1:22" ht="23.25" customHeight="1" thickBot="1" x14ac:dyDescent="0.3">
      <c r="A91" s="750"/>
      <c r="B91" s="142" t="s">
        <v>8036</v>
      </c>
      <c r="C91" s="142" t="s">
        <v>7995</v>
      </c>
      <c r="D91" s="143">
        <v>43562</v>
      </c>
      <c r="E91" s="142"/>
      <c r="F91" s="142" t="s">
        <v>5649</v>
      </c>
      <c r="G91" s="726" t="s">
        <v>7996</v>
      </c>
      <c r="H91" s="838"/>
      <c r="I91" s="839"/>
      <c r="J91" s="78" t="s">
        <v>5599</v>
      </c>
      <c r="K91" s="78"/>
      <c r="L91" s="78" t="s">
        <v>32</v>
      </c>
      <c r="M91" s="490">
        <v>273</v>
      </c>
      <c r="N91" s="119"/>
      <c r="V91" s="151"/>
    </row>
    <row r="92" spans="1:22" ht="21" thickBot="1" x14ac:dyDescent="0.3">
      <c r="A92" s="750"/>
      <c r="B92" s="328" t="s">
        <v>34</v>
      </c>
      <c r="C92" s="328" t="s">
        <v>35</v>
      </c>
      <c r="D92" s="328" t="s">
        <v>5600</v>
      </c>
      <c r="E92" s="840" t="s">
        <v>5601</v>
      </c>
      <c r="F92" s="840"/>
      <c r="G92" s="730"/>
      <c r="H92" s="731"/>
      <c r="I92" s="732"/>
      <c r="J92" s="149" t="s">
        <v>5646</v>
      </c>
      <c r="K92" s="82"/>
      <c r="L92" s="82" t="s">
        <v>32</v>
      </c>
      <c r="M92" s="493">
        <v>258.60000000000002</v>
      </c>
      <c r="N92" s="119"/>
      <c r="V92" s="151"/>
    </row>
    <row r="93" spans="1:22" ht="13.8" thickBot="1" x14ac:dyDescent="0.3">
      <c r="A93" s="842"/>
      <c r="B93" s="152" t="s">
        <v>7997</v>
      </c>
      <c r="C93" s="152" t="s">
        <v>7996</v>
      </c>
      <c r="D93" s="207">
        <v>43565</v>
      </c>
      <c r="E93" s="154" t="s">
        <v>5605</v>
      </c>
      <c r="F93" s="155" t="s">
        <v>8011</v>
      </c>
      <c r="G93" s="712"/>
      <c r="H93" s="713"/>
      <c r="I93" s="714"/>
      <c r="J93" s="149" t="s">
        <v>5631</v>
      </c>
      <c r="K93" s="82"/>
      <c r="L93" s="82"/>
      <c r="M93" s="150"/>
      <c r="N93" s="119"/>
      <c r="V93" s="151"/>
    </row>
    <row r="94" spans="1:22" ht="24" customHeight="1" thickTop="1" thickBot="1" x14ac:dyDescent="0.3">
      <c r="A94" s="834">
        <f t="shared" ref="A94" si="16">A90+1</f>
        <v>20</v>
      </c>
      <c r="B94" s="326" t="s">
        <v>22</v>
      </c>
      <c r="C94" s="326" t="s">
        <v>23</v>
      </c>
      <c r="D94" s="326" t="s">
        <v>5593</v>
      </c>
      <c r="E94" s="837" t="s">
        <v>5594</v>
      </c>
      <c r="F94" s="837"/>
      <c r="G94" s="837" t="s">
        <v>17</v>
      </c>
      <c r="H94" s="771"/>
      <c r="I94" s="324"/>
      <c r="J94" s="138" t="s">
        <v>5608</v>
      </c>
      <c r="K94" s="139"/>
      <c r="L94" s="139"/>
      <c r="M94" s="140"/>
      <c r="N94" s="119"/>
      <c r="V94" s="151"/>
    </row>
    <row r="95" spans="1:22" ht="23.25" customHeight="1" thickBot="1" x14ac:dyDescent="0.3">
      <c r="A95" s="750"/>
      <c r="B95" s="142" t="s">
        <v>8022</v>
      </c>
      <c r="C95" s="142" t="s">
        <v>7995</v>
      </c>
      <c r="D95" s="143">
        <v>43562</v>
      </c>
      <c r="E95" s="142"/>
      <c r="F95" s="142" t="s">
        <v>5649</v>
      </c>
      <c r="G95" s="726" t="s">
        <v>7996</v>
      </c>
      <c r="H95" s="838"/>
      <c r="I95" s="839"/>
      <c r="J95" s="78" t="s">
        <v>5599</v>
      </c>
      <c r="K95" s="78"/>
      <c r="L95" s="78" t="s">
        <v>32</v>
      </c>
      <c r="M95" s="492">
        <v>262.08999999999997</v>
      </c>
      <c r="N95" s="119"/>
      <c r="V95" s="151"/>
    </row>
    <row r="96" spans="1:22" ht="21" thickBot="1" x14ac:dyDescent="0.3">
      <c r="A96" s="750"/>
      <c r="B96" s="328" t="s">
        <v>34</v>
      </c>
      <c r="C96" s="328" t="s">
        <v>35</v>
      </c>
      <c r="D96" s="328" t="s">
        <v>5600</v>
      </c>
      <c r="E96" s="840" t="s">
        <v>5601</v>
      </c>
      <c r="F96" s="840"/>
      <c r="G96" s="730"/>
      <c r="H96" s="731"/>
      <c r="I96" s="732"/>
      <c r="J96" s="149" t="s">
        <v>5646</v>
      </c>
      <c r="K96" s="82"/>
      <c r="L96" s="82" t="s">
        <v>32</v>
      </c>
      <c r="M96" s="493">
        <v>244.6</v>
      </c>
      <c r="N96" s="119"/>
      <c r="V96" s="151"/>
    </row>
    <row r="97" spans="1:22" ht="21" thickBot="1" x14ac:dyDescent="0.3">
      <c r="A97" s="842"/>
      <c r="B97" s="152" t="s">
        <v>8024</v>
      </c>
      <c r="C97" s="152" t="s">
        <v>7996</v>
      </c>
      <c r="D97" s="207">
        <v>43565</v>
      </c>
      <c r="E97" s="154" t="s">
        <v>5605</v>
      </c>
      <c r="F97" s="155" t="s">
        <v>8037</v>
      </c>
      <c r="G97" s="712"/>
      <c r="H97" s="713"/>
      <c r="I97" s="714"/>
      <c r="J97" s="149" t="s">
        <v>5631</v>
      </c>
      <c r="K97" s="82"/>
      <c r="L97" s="82"/>
      <c r="M97" s="150"/>
      <c r="N97" s="119"/>
      <c r="V97" s="151"/>
    </row>
    <row r="98" spans="1:22" ht="24" customHeight="1" thickTop="1" thickBot="1" x14ac:dyDescent="0.3">
      <c r="A98" s="834">
        <f t="shared" ref="A98" si="17">A94+1</f>
        <v>21</v>
      </c>
      <c r="B98" s="326" t="s">
        <v>22</v>
      </c>
      <c r="C98" s="326" t="s">
        <v>23</v>
      </c>
      <c r="D98" s="326" t="s">
        <v>5593</v>
      </c>
      <c r="E98" s="837" t="s">
        <v>5594</v>
      </c>
      <c r="F98" s="837"/>
      <c r="G98" s="837" t="s">
        <v>17</v>
      </c>
      <c r="H98" s="771"/>
      <c r="I98" s="324"/>
      <c r="J98" s="138" t="s">
        <v>5608</v>
      </c>
      <c r="K98" s="139"/>
      <c r="L98" s="139"/>
      <c r="M98" s="140"/>
      <c r="N98" s="119"/>
      <c r="V98" s="151"/>
    </row>
    <row r="99" spans="1:22" ht="23.25" customHeight="1" thickBot="1" x14ac:dyDescent="0.3">
      <c r="A99" s="750"/>
      <c r="B99" s="142" t="s">
        <v>8038</v>
      </c>
      <c r="C99" s="142" t="s">
        <v>8039</v>
      </c>
      <c r="D99" s="143">
        <v>43593</v>
      </c>
      <c r="E99" s="142"/>
      <c r="F99" s="142" t="s">
        <v>8006</v>
      </c>
      <c r="G99" s="726" t="s">
        <v>8007</v>
      </c>
      <c r="H99" s="838"/>
      <c r="I99" s="839"/>
      <c r="J99" s="78" t="s">
        <v>5599</v>
      </c>
      <c r="K99" s="78"/>
      <c r="L99" s="78" t="s">
        <v>32</v>
      </c>
      <c r="M99" s="490">
        <v>161</v>
      </c>
      <c r="N99" s="119"/>
      <c r="V99" s="151"/>
    </row>
    <row r="100" spans="1:22" ht="21" thickBot="1" x14ac:dyDescent="0.3">
      <c r="A100" s="750"/>
      <c r="B100" s="328" t="s">
        <v>34</v>
      </c>
      <c r="C100" s="328" t="s">
        <v>35</v>
      </c>
      <c r="D100" s="328" t="s">
        <v>5600</v>
      </c>
      <c r="E100" s="840" t="s">
        <v>5601</v>
      </c>
      <c r="F100" s="840"/>
      <c r="G100" s="730"/>
      <c r="H100" s="731"/>
      <c r="I100" s="732"/>
      <c r="J100" s="149" t="s">
        <v>5646</v>
      </c>
      <c r="K100" s="82"/>
      <c r="L100" s="82" t="s">
        <v>32</v>
      </c>
      <c r="M100" s="493">
        <v>492.12</v>
      </c>
      <c r="N100" s="119"/>
      <c r="V100" s="151"/>
    </row>
    <row r="101" spans="1:22" ht="13.8" thickBot="1" x14ac:dyDescent="0.3">
      <c r="A101" s="842"/>
      <c r="B101" s="152" t="s">
        <v>7997</v>
      </c>
      <c r="C101" s="152" t="s">
        <v>8007</v>
      </c>
      <c r="D101" s="207">
        <v>43595</v>
      </c>
      <c r="E101" s="154" t="s">
        <v>5605</v>
      </c>
      <c r="F101" s="155" t="s">
        <v>8040</v>
      </c>
      <c r="G101" s="712"/>
      <c r="H101" s="713"/>
      <c r="I101" s="714"/>
      <c r="J101" s="149" t="s">
        <v>8000</v>
      </c>
      <c r="K101" s="82"/>
      <c r="L101" s="82" t="s">
        <v>32</v>
      </c>
      <c r="M101" s="491">
        <v>1475</v>
      </c>
      <c r="N101" s="119"/>
      <c r="V101" s="151"/>
    </row>
    <row r="102" spans="1:22" ht="24" customHeight="1" thickTop="1" thickBot="1" x14ac:dyDescent="0.3">
      <c r="A102" s="834">
        <f t="shared" ref="A102" si="18">A98+1</f>
        <v>22</v>
      </c>
      <c r="B102" s="326" t="s">
        <v>22</v>
      </c>
      <c r="C102" s="326" t="s">
        <v>23</v>
      </c>
      <c r="D102" s="326" t="s">
        <v>5593</v>
      </c>
      <c r="E102" s="837" t="s">
        <v>5594</v>
      </c>
      <c r="F102" s="837"/>
      <c r="G102" s="837" t="s">
        <v>17</v>
      </c>
      <c r="H102" s="771"/>
      <c r="I102" s="324"/>
      <c r="J102" s="138" t="s">
        <v>5608</v>
      </c>
      <c r="K102" s="139"/>
      <c r="L102" s="139"/>
      <c r="M102" s="140"/>
      <c r="N102" s="119"/>
      <c r="V102" s="151"/>
    </row>
    <row r="103" spans="1:22" ht="23.25" customHeight="1" thickBot="1" x14ac:dyDescent="0.3">
      <c r="A103" s="750"/>
      <c r="B103" s="142" t="s">
        <v>8041</v>
      </c>
      <c r="C103" s="142" t="s">
        <v>8039</v>
      </c>
      <c r="D103" s="143">
        <v>43593</v>
      </c>
      <c r="E103" s="142"/>
      <c r="F103" s="142" t="s">
        <v>8006</v>
      </c>
      <c r="G103" s="726" t="s">
        <v>8007</v>
      </c>
      <c r="H103" s="838"/>
      <c r="I103" s="839"/>
      <c r="J103" s="78" t="s">
        <v>5599</v>
      </c>
      <c r="K103" s="78"/>
      <c r="L103" s="78" t="s">
        <v>32</v>
      </c>
      <c r="M103" s="490">
        <v>161</v>
      </c>
      <c r="N103" s="119"/>
      <c r="V103" s="151"/>
    </row>
    <row r="104" spans="1:22" ht="21" thickBot="1" x14ac:dyDescent="0.3">
      <c r="A104" s="750"/>
      <c r="B104" s="328" t="s">
        <v>34</v>
      </c>
      <c r="C104" s="328" t="s">
        <v>35</v>
      </c>
      <c r="D104" s="328" t="s">
        <v>5600</v>
      </c>
      <c r="E104" s="840" t="s">
        <v>5601</v>
      </c>
      <c r="F104" s="840"/>
      <c r="G104" s="730"/>
      <c r="H104" s="731"/>
      <c r="I104" s="732"/>
      <c r="J104" s="149" t="s">
        <v>5646</v>
      </c>
      <c r="K104" s="82"/>
      <c r="L104" s="82" t="s">
        <v>32</v>
      </c>
      <c r="M104" s="493">
        <v>334.75</v>
      </c>
      <c r="N104" s="119"/>
      <c r="V104" s="151"/>
    </row>
    <row r="105" spans="1:22" ht="13.8" thickBot="1" x14ac:dyDescent="0.3">
      <c r="A105" s="842"/>
      <c r="B105" s="152" t="s">
        <v>8042</v>
      </c>
      <c r="C105" s="152" t="s">
        <v>8007</v>
      </c>
      <c r="D105" s="207">
        <v>43595</v>
      </c>
      <c r="E105" s="154" t="s">
        <v>5605</v>
      </c>
      <c r="F105" s="155" t="s">
        <v>8040</v>
      </c>
      <c r="G105" s="712"/>
      <c r="H105" s="713"/>
      <c r="I105" s="714"/>
      <c r="J105" s="149" t="s">
        <v>8000</v>
      </c>
      <c r="K105" s="82"/>
      <c r="L105" s="82" t="s">
        <v>32</v>
      </c>
      <c r="M105" s="491">
        <v>1475</v>
      </c>
      <c r="N105" s="119"/>
      <c r="V105" s="151"/>
    </row>
    <row r="106" spans="1:22" ht="24" customHeight="1" thickTop="1" thickBot="1" x14ac:dyDescent="0.3">
      <c r="A106" s="834">
        <f t="shared" ref="A106" si="19">A102+1</f>
        <v>23</v>
      </c>
      <c r="B106" s="326" t="s">
        <v>22</v>
      </c>
      <c r="C106" s="326" t="s">
        <v>23</v>
      </c>
      <c r="D106" s="326" t="s">
        <v>5593</v>
      </c>
      <c r="E106" s="837" t="s">
        <v>5594</v>
      </c>
      <c r="F106" s="837"/>
      <c r="G106" s="837" t="s">
        <v>17</v>
      </c>
      <c r="H106" s="771"/>
      <c r="I106" s="324"/>
      <c r="J106" s="138" t="s">
        <v>5608</v>
      </c>
      <c r="K106" s="139"/>
      <c r="L106" s="139"/>
      <c r="M106" s="140"/>
      <c r="N106" s="119"/>
      <c r="V106" s="151"/>
    </row>
    <row r="107" spans="1:22" ht="23.25" customHeight="1" thickBot="1" x14ac:dyDescent="0.3">
      <c r="A107" s="750"/>
      <c r="B107" s="142" t="s">
        <v>8043</v>
      </c>
      <c r="C107" s="142" t="s">
        <v>8044</v>
      </c>
      <c r="D107" s="143">
        <v>43733</v>
      </c>
      <c r="E107" s="142"/>
      <c r="F107" s="142" t="s">
        <v>5663</v>
      </c>
      <c r="G107" s="726" t="s">
        <v>7985</v>
      </c>
      <c r="H107" s="838"/>
      <c r="I107" s="839"/>
      <c r="J107" s="78" t="s">
        <v>5599</v>
      </c>
      <c r="K107" s="78"/>
      <c r="L107" s="78" t="s">
        <v>32</v>
      </c>
      <c r="M107" s="490">
        <v>418</v>
      </c>
      <c r="N107" s="119"/>
      <c r="V107" s="151"/>
    </row>
    <row r="108" spans="1:22" ht="21" thickBot="1" x14ac:dyDescent="0.3">
      <c r="A108" s="750"/>
      <c r="B108" s="328" t="s">
        <v>34</v>
      </c>
      <c r="C108" s="328" t="s">
        <v>35</v>
      </c>
      <c r="D108" s="328" t="s">
        <v>5600</v>
      </c>
      <c r="E108" s="840" t="s">
        <v>5601</v>
      </c>
      <c r="F108" s="840"/>
      <c r="G108" s="730"/>
      <c r="H108" s="731"/>
      <c r="I108" s="732"/>
      <c r="J108" s="149" t="s">
        <v>5646</v>
      </c>
      <c r="K108" s="82"/>
      <c r="L108" s="82" t="s">
        <v>32</v>
      </c>
      <c r="M108" s="493">
        <v>400.96</v>
      </c>
      <c r="N108" s="119"/>
      <c r="V108" s="151"/>
    </row>
    <row r="109" spans="1:22" ht="13.8" thickBot="1" x14ac:dyDescent="0.3">
      <c r="A109" s="842"/>
      <c r="B109" s="152" t="s">
        <v>7997</v>
      </c>
      <c r="C109" s="152" t="s">
        <v>7985</v>
      </c>
      <c r="D109" s="207">
        <v>43735</v>
      </c>
      <c r="E109" s="154" t="s">
        <v>5605</v>
      </c>
      <c r="F109" s="155" t="s">
        <v>7987</v>
      </c>
      <c r="G109" s="712"/>
      <c r="H109" s="713"/>
      <c r="I109" s="714"/>
      <c r="J109" s="149" t="s">
        <v>8000</v>
      </c>
      <c r="K109" s="82"/>
      <c r="L109" s="82" t="s">
        <v>32</v>
      </c>
      <c r="M109" s="491">
        <v>695</v>
      </c>
      <c r="N109" s="119"/>
      <c r="V109" s="151"/>
    </row>
    <row r="110" spans="1:22" ht="24" customHeight="1" thickTop="1" thickBot="1" x14ac:dyDescent="0.3">
      <c r="A110" s="834">
        <f t="shared" ref="A110" si="20">A106+1</f>
        <v>24</v>
      </c>
      <c r="B110" s="326" t="s">
        <v>22</v>
      </c>
      <c r="C110" s="326" t="s">
        <v>23</v>
      </c>
      <c r="D110" s="326" t="s">
        <v>5593</v>
      </c>
      <c r="E110" s="837" t="s">
        <v>5594</v>
      </c>
      <c r="F110" s="837"/>
      <c r="G110" s="837" t="s">
        <v>17</v>
      </c>
      <c r="H110" s="771"/>
      <c r="I110" s="324"/>
      <c r="J110" s="138" t="s">
        <v>5608</v>
      </c>
      <c r="K110" s="139"/>
      <c r="L110" s="139"/>
      <c r="M110" s="140"/>
      <c r="N110" s="119"/>
      <c r="V110" s="151"/>
    </row>
    <row r="111" spans="1:22" ht="23.25" customHeight="1" thickBot="1" x14ac:dyDescent="0.3">
      <c r="A111" s="750"/>
      <c r="B111" s="142" t="s">
        <v>8012</v>
      </c>
      <c r="C111" s="142" t="s">
        <v>8044</v>
      </c>
      <c r="D111" s="143">
        <v>43733</v>
      </c>
      <c r="E111" s="142"/>
      <c r="F111" s="142" t="s">
        <v>5663</v>
      </c>
      <c r="G111" s="726" t="s">
        <v>7985</v>
      </c>
      <c r="H111" s="838"/>
      <c r="I111" s="839"/>
      <c r="J111" s="78" t="s">
        <v>5599</v>
      </c>
      <c r="K111" s="78"/>
      <c r="L111" s="78" t="s">
        <v>32</v>
      </c>
      <c r="M111" s="490">
        <v>418</v>
      </c>
      <c r="N111" s="119"/>
      <c r="V111" s="151"/>
    </row>
    <row r="112" spans="1:22" ht="21" thickBot="1" x14ac:dyDescent="0.3">
      <c r="A112" s="750"/>
      <c r="B112" s="328" t="s">
        <v>34</v>
      </c>
      <c r="C112" s="328" t="s">
        <v>35</v>
      </c>
      <c r="D112" s="328" t="s">
        <v>5600</v>
      </c>
      <c r="E112" s="840" t="s">
        <v>5601</v>
      </c>
      <c r="F112" s="840"/>
      <c r="G112" s="730"/>
      <c r="H112" s="731"/>
      <c r="I112" s="732"/>
      <c r="J112" s="149" t="s">
        <v>8000</v>
      </c>
      <c r="K112" s="82"/>
      <c r="L112" s="82" t="s">
        <v>32</v>
      </c>
      <c r="M112" s="491">
        <v>595</v>
      </c>
      <c r="N112" s="119"/>
      <c r="V112" s="151"/>
    </row>
    <row r="113" spans="1:22" ht="13.8" thickBot="1" x14ac:dyDescent="0.3">
      <c r="A113" s="842"/>
      <c r="B113" s="152" t="s">
        <v>8045</v>
      </c>
      <c r="C113" s="152" t="s">
        <v>7985</v>
      </c>
      <c r="D113" s="207">
        <v>43735</v>
      </c>
      <c r="E113" s="154" t="s">
        <v>5605</v>
      </c>
      <c r="F113" s="155" t="s">
        <v>7987</v>
      </c>
      <c r="G113" s="712"/>
      <c r="H113" s="713"/>
      <c r="I113" s="714"/>
      <c r="J113" s="149" t="s">
        <v>5631</v>
      </c>
      <c r="K113" s="82"/>
      <c r="L113" s="82"/>
      <c r="M113" s="150"/>
      <c r="N113" s="119"/>
      <c r="V113" s="151"/>
    </row>
    <row r="114" spans="1:22" ht="24" customHeight="1" thickTop="1" thickBot="1" x14ac:dyDescent="0.3">
      <c r="A114" s="834">
        <f t="shared" ref="A114" si="21">A110+1</f>
        <v>25</v>
      </c>
      <c r="B114" s="326" t="s">
        <v>22</v>
      </c>
      <c r="C114" s="326" t="s">
        <v>23</v>
      </c>
      <c r="D114" s="326" t="s">
        <v>5593</v>
      </c>
      <c r="E114" s="837" t="s">
        <v>5594</v>
      </c>
      <c r="F114" s="837"/>
      <c r="G114" s="837" t="s">
        <v>17</v>
      </c>
      <c r="H114" s="771"/>
      <c r="I114" s="324"/>
      <c r="J114" s="138" t="s">
        <v>5608</v>
      </c>
      <c r="K114" s="139"/>
      <c r="L114" s="139"/>
      <c r="M114" s="140"/>
      <c r="N114" s="119"/>
      <c r="V114" s="151"/>
    </row>
    <row r="115" spans="1:22" ht="13.5" customHeight="1" thickBot="1" x14ac:dyDescent="0.3">
      <c r="A115" s="750"/>
      <c r="B115" s="142" t="s">
        <v>8046</v>
      </c>
      <c r="C115" s="142" t="s">
        <v>5658</v>
      </c>
      <c r="D115" s="143">
        <v>43640</v>
      </c>
      <c r="E115" s="142"/>
      <c r="F115" s="142" t="s">
        <v>5649</v>
      </c>
      <c r="G115" s="726" t="s">
        <v>7985</v>
      </c>
      <c r="H115" s="838"/>
      <c r="I115" s="839"/>
      <c r="J115" s="78" t="s">
        <v>5599</v>
      </c>
      <c r="K115" s="78"/>
      <c r="L115" s="78" t="s">
        <v>32</v>
      </c>
      <c r="M115" s="492">
        <v>679.84</v>
      </c>
      <c r="N115" s="119"/>
      <c r="V115" s="151"/>
    </row>
    <row r="116" spans="1:22" ht="21" thickBot="1" x14ac:dyDescent="0.3">
      <c r="A116" s="750"/>
      <c r="B116" s="328" t="s">
        <v>34</v>
      </c>
      <c r="C116" s="328" t="s">
        <v>35</v>
      </c>
      <c r="D116" s="328" t="s">
        <v>5600</v>
      </c>
      <c r="E116" s="840" t="s">
        <v>5601</v>
      </c>
      <c r="F116" s="840"/>
      <c r="G116" s="730"/>
      <c r="H116" s="731"/>
      <c r="I116" s="732"/>
      <c r="J116" s="149" t="s">
        <v>5646</v>
      </c>
      <c r="K116" s="82"/>
      <c r="L116" s="82" t="s">
        <v>32</v>
      </c>
      <c r="M116" s="493">
        <v>468.96</v>
      </c>
      <c r="N116" s="119"/>
      <c r="V116" s="151"/>
    </row>
    <row r="117" spans="1:22" ht="13.8" thickBot="1" x14ac:dyDescent="0.3">
      <c r="A117" s="842"/>
      <c r="B117" s="152" t="s">
        <v>7985</v>
      </c>
      <c r="C117" s="152" t="s">
        <v>7985</v>
      </c>
      <c r="D117" s="207">
        <v>43642</v>
      </c>
      <c r="E117" s="154" t="s">
        <v>5605</v>
      </c>
      <c r="F117" s="155" t="s">
        <v>8026</v>
      </c>
      <c r="G117" s="712"/>
      <c r="H117" s="713"/>
      <c r="I117" s="714"/>
      <c r="J117" s="149" t="s">
        <v>8000</v>
      </c>
      <c r="K117" s="82"/>
      <c r="L117" s="82" t="s">
        <v>32</v>
      </c>
      <c r="M117" s="491">
        <v>850</v>
      </c>
      <c r="N117" s="119"/>
      <c r="V117" s="151"/>
    </row>
    <row r="118" spans="1:22" ht="24" customHeight="1" thickTop="1" thickBot="1" x14ac:dyDescent="0.3">
      <c r="A118" s="834">
        <f t="shared" ref="A118" si="22">A114+1</f>
        <v>26</v>
      </c>
      <c r="B118" s="326" t="s">
        <v>22</v>
      </c>
      <c r="C118" s="326" t="s">
        <v>23</v>
      </c>
      <c r="D118" s="326" t="s">
        <v>5593</v>
      </c>
      <c r="E118" s="837" t="s">
        <v>5594</v>
      </c>
      <c r="F118" s="837"/>
      <c r="G118" s="837" t="s">
        <v>17</v>
      </c>
      <c r="H118" s="771"/>
      <c r="I118" s="324"/>
      <c r="J118" s="138" t="s">
        <v>5608</v>
      </c>
      <c r="K118" s="139"/>
      <c r="L118" s="139"/>
      <c r="M118" s="140"/>
      <c r="N118" s="119"/>
      <c r="V118" s="151"/>
    </row>
    <row r="119" spans="1:22" ht="13.5" customHeight="1" thickBot="1" x14ac:dyDescent="0.3">
      <c r="A119" s="750"/>
      <c r="B119" s="142" t="s">
        <v>8041</v>
      </c>
      <c r="C119" s="142" t="s">
        <v>8047</v>
      </c>
      <c r="D119" s="143">
        <v>43640</v>
      </c>
      <c r="E119" s="142"/>
      <c r="F119" s="142" t="s">
        <v>5649</v>
      </c>
      <c r="G119" s="726" t="s">
        <v>7985</v>
      </c>
      <c r="H119" s="838"/>
      <c r="I119" s="839"/>
      <c r="J119" s="78" t="s">
        <v>5599</v>
      </c>
      <c r="K119" s="78"/>
      <c r="L119" s="78" t="s">
        <v>32</v>
      </c>
      <c r="M119" s="490">
        <v>594</v>
      </c>
      <c r="N119" s="119"/>
      <c r="V119" s="151"/>
    </row>
    <row r="120" spans="1:22" ht="21" thickBot="1" x14ac:dyDescent="0.3">
      <c r="A120" s="750"/>
      <c r="B120" s="328" t="s">
        <v>34</v>
      </c>
      <c r="C120" s="328" t="s">
        <v>35</v>
      </c>
      <c r="D120" s="328" t="s">
        <v>5600</v>
      </c>
      <c r="E120" s="840" t="s">
        <v>5601</v>
      </c>
      <c r="F120" s="840"/>
      <c r="G120" s="730"/>
      <c r="H120" s="731"/>
      <c r="I120" s="732"/>
      <c r="J120" s="149" t="s">
        <v>5646</v>
      </c>
      <c r="K120" s="82"/>
      <c r="L120" s="82" t="s">
        <v>32</v>
      </c>
      <c r="M120" s="493">
        <v>318.60000000000002</v>
      </c>
      <c r="N120" s="119"/>
      <c r="V120" s="151"/>
    </row>
    <row r="121" spans="1:22" ht="13.8" thickBot="1" x14ac:dyDescent="0.3">
      <c r="A121" s="842"/>
      <c r="B121" s="152" t="s">
        <v>8042</v>
      </c>
      <c r="C121" s="152" t="s">
        <v>7985</v>
      </c>
      <c r="D121" s="207">
        <v>43642</v>
      </c>
      <c r="E121" s="154" t="s">
        <v>5605</v>
      </c>
      <c r="F121" s="155" t="s">
        <v>8048</v>
      </c>
      <c r="G121" s="712"/>
      <c r="H121" s="713"/>
      <c r="I121" s="714"/>
      <c r="J121" s="149" t="s">
        <v>8000</v>
      </c>
      <c r="K121" s="82"/>
      <c r="L121" s="82" t="s">
        <v>32</v>
      </c>
      <c r="M121" s="491">
        <v>975</v>
      </c>
      <c r="N121" s="119"/>
      <c r="V121" s="151"/>
    </row>
    <row r="122" spans="1:22" ht="21.6" thickTop="1" thickBot="1" x14ac:dyDescent="0.3">
      <c r="A122" s="834">
        <f t="shared" ref="A122" si="23">A118+1</f>
        <v>27</v>
      </c>
      <c r="B122" s="326" t="s">
        <v>22</v>
      </c>
      <c r="C122" s="326" t="s">
        <v>23</v>
      </c>
      <c r="D122" s="326" t="s">
        <v>5593</v>
      </c>
      <c r="E122" s="837" t="s">
        <v>5594</v>
      </c>
      <c r="F122" s="837"/>
      <c r="G122" s="837" t="s">
        <v>17</v>
      </c>
      <c r="H122" s="771"/>
      <c r="I122" s="324"/>
      <c r="J122" s="138" t="s">
        <v>5608</v>
      </c>
      <c r="K122" s="139"/>
      <c r="L122" s="139"/>
      <c r="M122" s="140"/>
      <c r="N122" s="119"/>
      <c r="V122" s="151"/>
    </row>
    <row r="123" spans="1:22" ht="21" thickBot="1" x14ac:dyDescent="0.3">
      <c r="A123" s="750"/>
      <c r="B123" s="142" t="s">
        <v>8049</v>
      </c>
      <c r="C123" s="142" t="s">
        <v>8050</v>
      </c>
      <c r="D123" s="143">
        <v>43733</v>
      </c>
      <c r="E123" s="142"/>
      <c r="F123" s="494" t="s">
        <v>5663</v>
      </c>
      <c r="G123" s="726" t="s">
        <v>5659</v>
      </c>
      <c r="H123" s="838"/>
      <c r="I123" s="839"/>
      <c r="J123" s="78" t="s">
        <v>7533</v>
      </c>
      <c r="K123" s="78"/>
      <c r="L123" s="77" t="s">
        <v>32</v>
      </c>
      <c r="M123" s="495">
        <v>695</v>
      </c>
      <c r="N123" s="119"/>
      <c r="V123" s="151"/>
    </row>
    <row r="124" spans="1:22" ht="21" thickBot="1" x14ac:dyDescent="0.3">
      <c r="A124" s="750"/>
      <c r="B124" s="328" t="s">
        <v>34</v>
      </c>
      <c r="C124" s="328" t="s">
        <v>35</v>
      </c>
      <c r="D124" s="328" t="s">
        <v>5600</v>
      </c>
      <c r="E124" s="840" t="s">
        <v>5601</v>
      </c>
      <c r="F124" s="840"/>
      <c r="G124" s="730"/>
      <c r="H124" s="731"/>
      <c r="I124" s="732"/>
      <c r="J124" s="149" t="s">
        <v>5630</v>
      </c>
      <c r="K124" s="82"/>
      <c r="L124" s="82"/>
      <c r="M124" s="150"/>
      <c r="N124" s="119"/>
      <c r="V124" s="151"/>
    </row>
    <row r="125" spans="1:22" ht="21" thickBot="1" x14ac:dyDescent="0.3">
      <c r="A125" s="842"/>
      <c r="B125" s="152" t="s">
        <v>8051</v>
      </c>
      <c r="C125" s="152" t="s">
        <v>5659</v>
      </c>
      <c r="D125" s="207">
        <v>43735</v>
      </c>
      <c r="E125" s="154" t="s">
        <v>5605</v>
      </c>
      <c r="F125" s="155" t="s">
        <v>8052</v>
      </c>
      <c r="G125" s="738"/>
      <c r="H125" s="739"/>
      <c r="I125" s="740"/>
      <c r="J125" s="149" t="s">
        <v>5631</v>
      </c>
      <c r="K125" s="82"/>
      <c r="L125" s="82"/>
      <c r="M125" s="150"/>
      <c r="N125" s="119"/>
      <c r="V125" s="151"/>
    </row>
    <row r="126" spans="1:22" ht="24" customHeight="1" thickTop="1" thickBot="1" x14ac:dyDescent="0.3">
      <c r="A126" s="834">
        <f t="shared" ref="A126" si="24">A122+1</f>
        <v>28</v>
      </c>
      <c r="B126" s="326" t="s">
        <v>22</v>
      </c>
      <c r="C126" s="326" t="s">
        <v>23</v>
      </c>
      <c r="D126" s="326" t="s">
        <v>5593</v>
      </c>
      <c r="E126" s="837" t="s">
        <v>5594</v>
      </c>
      <c r="F126" s="837"/>
      <c r="G126" s="837" t="s">
        <v>17</v>
      </c>
      <c r="H126" s="771"/>
      <c r="I126" s="324"/>
      <c r="J126" s="138" t="s">
        <v>5608</v>
      </c>
      <c r="K126" s="139"/>
      <c r="L126" s="139"/>
      <c r="M126" s="140"/>
      <c r="N126" s="119"/>
      <c r="V126" s="151"/>
    </row>
    <row r="127" spans="1:22" ht="21" thickBot="1" x14ac:dyDescent="0.3">
      <c r="A127" s="750"/>
      <c r="B127" s="142" t="s">
        <v>8053</v>
      </c>
      <c r="C127" s="142" t="s">
        <v>8050</v>
      </c>
      <c r="D127" s="143">
        <v>43733</v>
      </c>
      <c r="E127" s="142"/>
      <c r="F127" s="494" t="s">
        <v>5663</v>
      </c>
      <c r="G127" s="726" t="s">
        <v>5659</v>
      </c>
      <c r="H127" s="838"/>
      <c r="I127" s="839"/>
      <c r="J127" s="78" t="s">
        <v>7533</v>
      </c>
      <c r="K127" s="78"/>
      <c r="L127" s="77" t="s">
        <v>32</v>
      </c>
      <c r="M127" s="495">
        <v>695</v>
      </c>
      <c r="N127" s="119"/>
      <c r="V127" s="151"/>
    </row>
    <row r="128" spans="1:22" ht="21" thickBot="1" x14ac:dyDescent="0.3">
      <c r="A128" s="750"/>
      <c r="B128" s="328" t="s">
        <v>34</v>
      </c>
      <c r="C128" s="328" t="s">
        <v>35</v>
      </c>
      <c r="D128" s="328" t="s">
        <v>5600</v>
      </c>
      <c r="E128" s="840" t="s">
        <v>5601</v>
      </c>
      <c r="F128" s="840"/>
      <c r="G128" s="730"/>
      <c r="H128" s="731"/>
      <c r="I128" s="732"/>
      <c r="J128" s="149" t="s">
        <v>5630</v>
      </c>
      <c r="K128" s="82"/>
      <c r="L128" s="82"/>
      <c r="M128" s="150"/>
      <c r="N128" s="119"/>
      <c r="V128" s="151"/>
    </row>
    <row r="129" spans="1:22" ht="21" thickBot="1" x14ac:dyDescent="0.3">
      <c r="A129" s="842"/>
      <c r="B129" s="152" t="s">
        <v>8054</v>
      </c>
      <c r="C129" s="152" t="s">
        <v>5659</v>
      </c>
      <c r="D129" s="207">
        <v>43735</v>
      </c>
      <c r="E129" s="154" t="s">
        <v>5605</v>
      </c>
      <c r="F129" s="155" t="s">
        <v>8052</v>
      </c>
      <c r="G129" s="712"/>
      <c r="H129" s="713"/>
      <c r="I129" s="714"/>
      <c r="J129" s="149" t="s">
        <v>5631</v>
      </c>
      <c r="K129" s="82"/>
      <c r="L129" s="82"/>
      <c r="M129" s="150"/>
      <c r="N129" s="119"/>
      <c r="V129" s="151"/>
    </row>
    <row r="130" spans="1:22" ht="24" customHeight="1" thickTop="1" thickBot="1" x14ac:dyDescent="0.3">
      <c r="A130" s="834">
        <f t="shared" ref="A130" si="25">A126+1</f>
        <v>29</v>
      </c>
      <c r="B130" s="326" t="s">
        <v>22</v>
      </c>
      <c r="C130" s="326" t="s">
        <v>23</v>
      </c>
      <c r="D130" s="326" t="s">
        <v>5593</v>
      </c>
      <c r="E130" s="837" t="s">
        <v>5594</v>
      </c>
      <c r="F130" s="837"/>
      <c r="G130" s="837" t="s">
        <v>17</v>
      </c>
      <c r="H130" s="771"/>
      <c r="I130" s="324"/>
      <c r="J130" s="138" t="s">
        <v>5608</v>
      </c>
      <c r="K130" s="139"/>
      <c r="L130" s="139"/>
      <c r="M130" s="140"/>
      <c r="N130" s="119"/>
      <c r="V130" s="151"/>
    </row>
    <row r="131" spans="1:22" ht="21" thickBot="1" x14ac:dyDescent="0.3">
      <c r="A131" s="750"/>
      <c r="B131" s="142" t="s">
        <v>8055</v>
      </c>
      <c r="C131" s="142" t="s">
        <v>8056</v>
      </c>
      <c r="D131" s="143">
        <v>43666</v>
      </c>
      <c r="E131" s="142"/>
      <c r="F131" s="142" t="s">
        <v>8006</v>
      </c>
      <c r="G131" s="726" t="s">
        <v>8057</v>
      </c>
      <c r="H131" s="838"/>
      <c r="I131" s="839"/>
      <c r="J131" s="78" t="s">
        <v>5599</v>
      </c>
      <c r="K131" s="77"/>
      <c r="L131" s="77" t="s">
        <v>32</v>
      </c>
      <c r="M131" s="496">
        <v>842.6</v>
      </c>
      <c r="N131" s="119"/>
      <c r="V131" s="151"/>
    </row>
    <row r="132" spans="1:22" ht="21" thickBot="1" x14ac:dyDescent="0.3">
      <c r="A132" s="750"/>
      <c r="B132" s="328" t="s">
        <v>34</v>
      </c>
      <c r="C132" s="328" t="s">
        <v>35</v>
      </c>
      <c r="D132" s="328" t="s">
        <v>5600</v>
      </c>
      <c r="E132" s="840" t="s">
        <v>5601</v>
      </c>
      <c r="F132" s="840"/>
      <c r="G132" s="730"/>
      <c r="H132" s="731"/>
      <c r="I132" s="732"/>
      <c r="J132" s="128" t="s">
        <v>5646</v>
      </c>
      <c r="K132" s="83"/>
      <c r="L132" s="83" t="s">
        <v>32</v>
      </c>
      <c r="M132" s="497">
        <v>474.6</v>
      </c>
      <c r="N132" s="119"/>
      <c r="V132" s="151"/>
    </row>
    <row r="133" spans="1:22" ht="21" thickBot="1" x14ac:dyDescent="0.3">
      <c r="A133" s="842"/>
      <c r="B133" s="152" t="s">
        <v>8058</v>
      </c>
      <c r="C133" s="152" t="s">
        <v>8057</v>
      </c>
      <c r="D133" s="207">
        <v>43670</v>
      </c>
      <c r="E133" s="154" t="s">
        <v>5605</v>
      </c>
      <c r="F133" s="155" t="s">
        <v>8059</v>
      </c>
      <c r="G133" s="712"/>
      <c r="H133" s="713"/>
      <c r="I133" s="714"/>
      <c r="J133" s="149" t="s">
        <v>7533</v>
      </c>
      <c r="K133" s="83"/>
      <c r="L133" s="83" t="s">
        <v>32</v>
      </c>
      <c r="M133" s="497">
        <v>875</v>
      </c>
      <c r="N133" s="119"/>
      <c r="V133" s="151"/>
    </row>
    <row r="134" spans="1:22" ht="21.6" thickTop="1" thickBot="1" x14ac:dyDescent="0.3">
      <c r="A134" s="834">
        <f t="shared" ref="A134" si="26">A130+1</f>
        <v>30</v>
      </c>
      <c r="B134" s="326" t="s">
        <v>22</v>
      </c>
      <c r="C134" s="326" t="s">
        <v>23</v>
      </c>
      <c r="D134" s="326" t="s">
        <v>5593</v>
      </c>
      <c r="E134" s="837" t="s">
        <v>5594</v>
      </c>
      <c r="F134" s="837"/>
      <c r="G134" s="837" t="s">
        <v>17</v>
      </c>
      <c r="H134" s="771"/>
      <c r="I134" s="324"/>
      <c r="J134" s="138" t="s">
        <v>5608</v>
      </c>
      <c r="K134" s="139"/>
      <c r="L134" s="139"/>
      <c r="M134" s="140"/>
      <c r="N134" s="119"/>
      <c r="V134" s="151"/>
    </row>
    <row r="135" spans="1:22" ht="13.8" thickBot="1" x14ac:dyDescent="0.3">
      <c r="A135" s="750"/>
      <c r="B135" s="142" t="s">
        <v>8060</v>
      </c>
      <c r="C135" s="142" t="s">
        <v>8061</v>
      </c>
      <c r="D135" s="143">
        <v>43697</v>
      </c>
      <c r="E135" s="142"/>
      <c r="F135" s="142" t="s">
        <v>5655</v>
      </c>
      <c r="G135" s="726" t="s">
        <v>8062</v>
      </c>
      <c r="H135" s="838"/>
      <c r="I135" s="839"/>
      <c r="J135" s="78" t="s">
        <v>5599</v>
      </c>
      <c r="K135" s="78"/>
      <c r="L135" s="78" t="s">
        <v>32</v>
      </c>
      <c r="M135" s="145">
        <v>179</v>
      </c>
      <c r="N135" s="119"/>
      <c r="V135" s="151"/>
    </row>
    <row r="136" spans="1:22" ht="21" thickBot="1" x14ac:dyDescent="0.3">
      <c r="A136" s="750"/>
      <c r="B136" s="328" t="s">
        <v>34</v>
      </c>
      <c r="C136" s="328" t="s">
        <v>8063</v>
      </c>
      <c r="D136" s="328" t="s">
        <v>5600</v>
      </c>
      <c r="E136" s="840" t="s">
        <v>5601</v>
      </c>
      <c r="F136" s="840"/>
      <c r="G136" s="730"/>
      <c r="H136" s="731"/>
      <c r="I136" s="732"/>
      <c r="J136" s="149" t="s">
        <v>5646</v>
      </c>
      <c r="K136" s="82"/>
      <c r="L136" s="82" t="s">
        <v>32</v>
      </c>
      <c r="M136" s="150">
        <v>250</v>
      </c>
      <c r="N136" s="119"/>
      <c r="V136" s="151"/>
    </row>
    <row r="137" spans="1:22" ht="21" thickBot="1" x14ac:dyDescent="0.3">
      <c r="A137" s="842"/>
      <c r="B137" s="152" t="s">
        <v>8064</v>
      </c>
      <c r="C137" s="152" t="s">
        <v>8062</v>
      </c>
      <c r="D137" s="207">
        <v>43697</v>
      </c>
      <c r="E137" s="154" t="s">
        <v>5605</v>
      </c>
      <c r="F137" s="155" t="s">
        <v>8065</v>
      </c>
      <c r="G137" s="738"/>
      <c r="H137" s="739"/>
      <c r="I137" s="740"/>
      <c r="J137" s="149" t="s">
        <v>5631</v>
      </c>
      <c r="K137" s="82"/>
      <c r="L137" s="82"/>
      <c r="M137" s="150"/>
      <c r="N137" s="119"/>
      <c r="V137" s="151"/>
    </row>
    <row r="138" spans="1:22" ht="24" customHeight="1" thickTop="1" thickBot="1" x14ac:dyDescent="0.3">
      <c r="A138" s="834">
        <f t="shared" ref="A138" si="27">A134+1</f>
        <v>31</v>
      </c>
      <c r="B138" s="326" t="s">
        <v>22</v>
      </c>
      <c r="C138" s="326" t="s">
        <v>23</v>
      </c>
      <c r="D138" s="326" t="s">
        <v>5593</v>
      </c>
      <c r="E138" s="837" t="s">
        <v>5594</v>
      </c>
      <c r="F138" s="837"/>
      <c r="G138" s="837" t="s">
        <v>17</v>
      </c>
      <c r="H138" s="771"/>
      <c r="I138" s="324"/>
      <c r="J138" s="138" t="s">
        <v>5608</v>
      </c>
      <c r="K138" s="139"/>
      <c r="L138" s="139"/>
      <c r="M138" s="140"/>
      <c r="N138" s="119"/>
      <c r="V138" s="151"/>
    </row>
    <row r="139" spans="1:22" ht="13.8" thickBot="1" x14ac:dyDescent="0.3">
      <c r="A139" s="750"/>
      <c r="B139" s="142" t="s">
        <v>8066</v>
      </c>
      <c r="C139" s="142" t="s">
        <v>8067</v>
      </c>
      <c r="D139" s="143">
        <v>43627</v>
      </c>
      <c r="E139" s="142"/>
      <c r="F139" s="142" t="s">
        <v>5674</v>
      </c>
      <c r="G139" s="726" t="s">
        <v>8062</v>
      </c>
      <c r="H139" s="838"/>
      <c r="I139" s="839"/>
      <c r="J139" s="78" t="s">
        <v>5599</v>
      </c>
      <c r="K139" s="78"/>
      <c r="L139" s="78" t="s">
        <v>5583</v>
      </c>
      <c r="M139" s="145">
        <v>438</v>
      </c>
      <c r="N139" s="119"/>
      <c r="V139" s="151"/>
    </row>
    <row r="140" spans="1:22" ht="21" thickBot="1" x14ac:dyDescent="0.3">
      <c r="A140" s="750"/>
      <c r="B140" s="328" t="s">
        <v>34</v>
      </c>
      <c r="C140" s="328" t="s">
        <v>35</v>
      </c>
      <c r="D140" s="328" t="s">
        <v>5600</v>
      </c>
      <c r="E140" s="840" t="s">
        <v>5601</v>
      </c>
      <c r="F140" s="840"/>
      <c r="G140" s="730"/>
      <c r="H140" s="731"/>
      <c r="I140" s="732"/>
      <c r="J140" s="149" t="s">
        <v>5630</v>
      </c>
      <c r="K140" s="82"/>
      <c r="L140" s="82"/>
      <c r="M140" s="150"/>
      <c r="N140" s="119"/>
      <c r="V140" s="151"/>
    </row>
    <row r="141" spans="1:22" ht="13.8" thickBot="1" x14ac:dyDescent="0.3">
      <c r="A141" s="842"/>
      <c r="B141" s="152" t="s">
        <v>8064</v>
      </c>
      <c r="C141" s="152" t="s">
        <v>8062</v>
      </c>
      <c r="D141" s="207">
        <v>43627</v>
      </c>
      <c r="E141" s="154" t="s">
        <v>5605</v>
      </c>
      <c r="F141" s="155" t="s">
        <v>8068</v>
      </c>
      <c r="G141" s="712"/>
      <c r="H141" s="713"/>
      <c r="I141" s="714"/>
      <c r="J141" s="149" t="s">
        <v>5631</v>
      </c>
      <c r="K141" s="82"/>
      <c r="L141" s="82"/>
      <c r="M141" s="150"/>
      <c r="N141" s="119"/>
      <c r="V141" s="151"/>
    </row>
    <row r="142" spans="1:22" ht="24" customHeight="1" thickTop="1" thickBot="1" x14ac:dyDescent="0.3">
      <c r="A142" s="834">
        <f t="shared" ref="A142" si="28">A138+1</f>
        <v>32</v>
      </c>
      <c r="B142" s="326" t="s">
        <v>22</v>
      </c>
      <c r="C142" s="326" t="s">
        <v>23</v>
      </c>
      <c r="D142" s="326" t="s">
        <v>5593</v>
      </c>
      <c r="E142" s="837" t="s">
        <v>5594</v>
      </c>
      <c r="F142" s="837"/>
      <c r="G142" s="837" t="s">
        <v>17</v>
      </c>
      <c r="H142" s="771"/>
      <c r="I142" s="324"/>
      <c r="J142" s="138" t="s">
        <v>5608</v>
      </c>
      <c r="K142" s="139"/>
      <c r="L142" s="139"/>
      <c r="M142" s="140"/>
      <c r="N142" s="119"/>
      <c r="V142" s="151"/>
    </row>
    <row r="143" spans="1:22" ht="13.8" thickBot="1" x14ac:dyDescent="0.3">
      <c r="A143" s="750"/>
      <c r="B143" s="142" t="s">
        <v>8069</v>
      </c>
      <c r="C143" s="142" t="s">
        <v>8070</v>
      </c>
      <c r="D143" s="143">
        <v>43585</v>
      </c>
      <c r="E143" s="142"/>
      <c r="F143" s="142" t="s">
        <v>8071</v>
      </c>
      <c r="G143" s="726" t="s">
        <v>8072</v>
      </c>
      <c r="H143" s="838"/>
      <c r="I143" s="839"/>
      <c r="J143" s="78" t="s">
        <v>5599</v>
      </c>
      <c r="K143" s="78"/>
      <c r="L143" s="78" t="s">
        <v>5583</v>
      </c>
      <c r="M143" s="145">
        <v>297.06</v>
      </c>
      <c r="N143" s="119"/>
      <c r="V143" s="151"/>
    </row>
    <row r="144" spans="1:22" ht="21" thickBot="1" x14ac:dyDescent="0.3">
      <c r="A144" s="750"/>
      <c r="B144" s="328" t="s">
        <v>34</v>
      </c>
      <c r="C144" s="328" t="s">
        <v>35</v>
      </c>
      <c r="D144" s="328" t="s">
        <v>5600</v>
      </c>
      <c r="E144" s="840" t="s">
        <v>5601</v>
      </c>
      <c r="F144" s="840"/>
      <c r="G144" s="730"/>
      <c r="H144" s="731"/>
      <c r="I144" s="732"/>
      <c r="J144" s="149" t="s">
        <v>5646</v>
      </c>
      <c r="K144" s="82"/>
      <c r="L144" s="82" t="s">
        <v>5583</v>
      </c>
      <c r="M144" s="150">
        <v>373.96</v>
      </c>
      <c r="N144" s="119"/>
      <c r="V144" s="151"/>
    </row>
    <row r="145" spans="1:22" ht="13.8" thickBot="1" x14ac:dyDescent="0.3">
      <c r="A145" s="842"/>
      <c r="B145" s="152" t="s">
        <v>8064</v>
      </c>
      <c r="C145" s="152" t="s">
        <v>8072</v>
      </c>
      <c r="D145" s="207">
        <v>43585</v>
      </c>
      <c r="E145" s="154" t="s">
        <v>5605</v>
      </c>
      <c r="F145" s="155" t="s">
        <v>8073</v>
      </c>
      <c r="G145" s="712"/>
      <c r="H145" s="713"/>
      <c r="I145" s="714"/>
      <c r="J145" s="149" t="s">
        <v>5631</v>
      </c>
      <c r="K145" s="82"/>
      <c r="L145" s="82"/>
      <c r="M145" s="150"/>
      <c r="N145" s="119"/>
      <c r="V145" s="151"/>
    </row>
    <row r="146" spans="1:22" ht="21.6" thickTop="1" thickBot="1" x14ac:dyDescent="0.3">
      <c r="A146" s="834">
        <f t="shared" ref="A146" si="29">A142+1</f>
        <v>33</v>
      </c>
      <c r="B146" s="326" t="s">
        <v>22</v>
      </c>
      <c r="C146" s="326" t="s">
        <v>23</v>
      </c>
      <c r="D146" s="326" t="s">
        <v>5593</v>
      </c>
      <c r="E146" s="837" t="s">
        <v>5594</v>
      </c>
      <c r="F146" s="837"/>
      <c r="G146" s="837" t="s">
        <v>17</v>
      </c>
      <c r="H146" s="771"/>
      <c r="I146" s="324"/>
      <c r="J146" s="138" t="s">
        <v>5608</v>
      </c>
      <c r="K146" s="139"/>
      <c r="L146" s="139"/>
      <c r="M146" s="140"/>
      <c r="N146" s="119"/>
      <c r="V146" s="151"/>
    </row>
    <row r="147" spans="1:22" ht="13.8" thickBot="1" x14ac:dyDescent="0.3">
      <c r="A147" s="750"/>
      <c r="B147" s="142" t="s">
        <v>8074</v>
      </c>
      <c r="C147" s="142" t="s">
        <v>8075</v>
      </c>
      <c r="D147" s="143">
        <v>43640</v>
      </c>
      <c r="E147" s="142"/>
      <c r="F147" s="142" t="s">
        <v>5649</v>
      </c>
      <c r="G147" s="726" t="s">
        <v>7985</v>
      </c>
      <c r="H147" s="838"/>
      <c r="I147" s="839"/>
      <c r="J147" s="78" t="s">
        <v>5599</v>
      </c>
      <c r="K147" s="78"/>
      <c r="L147" s="77" t="s">
        <v>32</v>
      </c>
      <c r="M147" s="498">
        <v>837</v>
      </c>
      <c r="N147" s="119"/>
      <c r="V147" s="151"/>
    </row>
    <row r="148" spans="1:22" ht="21" thickBot="1" x14ac:dyDescent="0.3">
      <c r="A148" s="750"/>
      <c r="B148" s="328" t="s">
        <v>34</v>
      </c>
      <c r="C148" s="328" t="s">
        <v>35</v>
      </c>
      <c r="D148" s="328" t="s">
        <v>5600</v>
      </c>
      <c r="E148" s="840" t="s">
        <v>5601</v>
      </c>
      <c r="F148" s="840"/>
      <c r="G148" s="730"/>
      <c r="H148" s="731"/>
      <c r="I148" s="732"/>
      <c r="J148" s="149" t="s">
        <v>5646</v>
      </c>
      <c r="K148" s="82"/>
      <c r="L148" s="83" t="s">
        <v>32</v>
      </c>
      <c r="M148" s="499">
        <v>389</v>
      </c>
      <c r="N148" s="119"/>
      <c r="V148" s="151"/>
    </row>
    <row r="149" spans="1:22" ht="21" thickBot="1" x14ac:dyDescent="0.3">
      <c r="A149" s="842"/>
      <c r="B149" s="152" t="s">
        <v>8076</v>
      </c>
      <c r="C149" s="152" t="s">
        <v>7985</v>
      </c>
      <c r="D149" s="207">
        <v>43642</v>
      </c>
      <c r="E149" s="154" t="s">
        <v>5605</v>
      </c>
      <c r="F149" s="155" t="s">
        <v>8077</v>
      </c>
      <c r="G149" s="738"/>
      <c r="H149" s="739"/>
      <c r="I149" s="740"/>
      <c r="J149" s="149" t="s">
        <v>7275</v>
      </c>
      <c r="K149" s="82"/>
      <c r="L149" s="83" t="s">
        <v>32</v>
      </c>
      <c r="M149" s="499">
        <v>975</v>
      </c>
      <c r="N149" s="119"/>
      <c r="V149" s="151"/>
    </row>
    <row r="150" spans="1:22" ht="24" customHeight="1" thickTop="1" thickBot="1" x14ac:dyDescent="0.3">
      <c r="A150" s="834">
        <f t="shared" ref="A150" si="30">A146+1</f>
        <v>34</v>
      </c>
      <c r="B150" s="326" t="s">
        <v>22</v>
      </c>
      <c r="C150" s="326" t="s">
        <v>23</v>
      </c>
      <c r="D150" s="326" t="s">
        <v>5593</v>
      </c>
      <c r="E150" s="837"/>
      <c r="F150" s="837"/>
      <c r="G150" s="837" t="s">
        <v>17</v>
      </c>
      <c r="H150" s="771"/>
      <c r="I150" s="324"/>
      <c r="J150" s="138" t="s">
        <v>5608</v>
      </c>
      <c r="K150" s="139"/>
      <c r="L150" s="139"/>
      <c r="M150" s="140"/>
      <c r="N150" s="119"/>
      <c r="V150" s="151"/>
    </row>
    <row r="151" spans="1:22" ht="21" thickBot="1" x14ac:dyDescent="0.3">
      <c r="A151" s="750"/>
      <c r="B151" s="142" t="s">
        <v>8074</v>
      </c>
      <c r="C151" s="142" t="s">
        <v>8078</v>
      </c>
      <c r="D151" s="143">
        <v>43593</v>
      </c>
      <c r="E151" s="142"/>
      <c r="F151" s="142" t="s">
        <v>8006</v>
      </c>
      <c r="G151" s="726" t="s">
        <v>8079</v>
      </c>
      <c r="H151" s="838"/>
      <c r="I151" s="839"/>
      <c r="J151" s="78" t="s">
        <v>5599</v>
      </c>
      <c r="K151" s="78"/>
      <c r="L151" s="77" t="s">
        <v>32</v>
      </c>
      <c r="M151" s="498">
        <v>188.47</v>
      </c>
      <c r="N151" s="119"/>
      <c r="V151" s="151"/>
    </row>
    <row r="152" spans="1:22" ht="21" thickBot="1" x14ac:dyDescent="0.3">
      <c r="A152" s="750"/>
      <c r="B152" s="328" t="s">
        <v>34</v>
      </c>
      <c r="C152" s="328" t="s">
        <v>35</v>
      </c>
      <c r="D152" s="328" t="s">
        <v>5600</v>
      </c>
      <c r="E152" s="840" t="s">
        <v>5601</v>
      </c>
      <c r="F152" s="840"/>
      <c r="G152" s="730"/>
      <c r="H152" s="731"/>
      <c r="I152" s="732"/>
      <c r="J152" s="149" t="s">
        <v>33</v>
      </c>
      <c r="K152" s="82"/>
      <c r="L152" s="83" t="s">
        <v>32</v>
      </c>
      <c r="M152" s="499">
        <v>389</v>
      </c>
      <c r="N152" s="119"/>
      <c r="V152" s="151"/>
    </row>
    <row r="153" spans="1:22" ht="21" thickBot="1" x14ac:dyDescent="0.3">
      <c r="A153" s="842"/>
      <c r="B153" s="152" t="s">
        <v>8076</v>
      </c>
      <c r="C153" s="152" t="s">
        <v>8080</v>
      </c>
      <c r="D153" s="207">
        <v>43594</v>
      </c>
      <c r="E153" s="154" t="s">
        <v>5605</v>
      </c>
      <c r="F153" s="155" t="s">
        <v>8081</v>
      </c>
      <c r="G153" s="712"/>
      <c r="H153" s="713"/>
      <c r="I153" s="714"/>
      <c r="J153" s="149" t="s">
        <v>7275</v>
      </c>
      <c r="K153" s="82"/>
      <c r="L153" s="83" t="s">
        <v>32</v>
      </c>
      <c r="M153" s="499">
        <v>1275</v>
      </c>
      <c r="N153" s="119"/>
      <c r="V153" s="151"/>
    </row>
    <row r="154" spans="1:22" ht="21.6" thickTop="1" thickBot="1" x14ac:dyDescent="0.3">
      <c r="A154" s="834">
        <f t="shared" ref="A154" si="31">A150+1</f>
        <v>35</v>
      </c>
      <c r="B154" s="326" t="s">
        <v>22</v>
      </c>
      <c r="C154" s="326" t="s">
        <v>23</v>
      </c>
      <c r="D154" s="326" t="s">
        <v>5593</v>
      </c>
      <c r="E154" s="837" t="s">
        <v>5594</v>
      </c>
      <c r="F154" s="837"/>
      <c r="G154" s="837" t="s">
        <v>17</v>
      </c>
      <c r="H154" s="771"/>
      <c r="I154" s="324"/>
      <c r="J154" s="138" t="s">
        <v>5608</v>
      </c>
      <c r="K154" s="139"/>
      <c r="L154" s="139"/>
      <c r="M154" s="140"/>
      <c r="N154" s="119"/>
      <c r="V154" s="151"/>
    </row>
    <row r="155" spans="1:22" ht="13.8" thickBot="1" x14ac:dyDescent="0.3">
      <c r="A155" s="750"/>
      <c r="B155" s="142"/>
      <c r="C155" s="142"/>
      <c r="D155" s="143"/>
      <c r="E155" s="142"/>
      <c r="F155" s="142"/>
      <c r="G155" s="726"/>
      <c r="H155" s="838"/>
      <c r="I155" s="839"/>
      <c r="J155" s="78" t="s">
        <v>5608</v>
      </c>
      <c r="K155" s="78"/>
      <c r="L155" s="78"/>
      <c r="M155" s="145"/>
      <c r="N155" s="119"/>
      <c r="V155" s="151"/>
    </row>
    <row r="156" spans="1:22" ht="21" thickBot="1" x14ac:dyDescent="0.3">
      <c r="A156" s="750"/>
      <c r="B156" s="328" t="s">
        <v>34</v>
      </c>
      <c r="C156" s="328" t="s">
        <v>35</v>
      </c>
      <c r="D156" s="328" t="s">
        <v>5600</v>
      </c>
      <c r="E156" s="840" t="s">
        <v>5601</v>
      </c>
      <c r="F156" s="840"/>
      <c r="G156" s="730"/>
      <c r="H156" s="731"/>
      <c r="I156" s="732"/>
      <c r="J156" s="149" t="s">
        <v>5630</v>
      </c>
      <c r="K156" s="82"/>
      <c r="L156" s="82"/>
      <c r="M156" s="150"/>
      <c r="N156" s="119"/>
      <c r="V156" s="151"/>
    </row>
    <row r="157" spans="1:22" ht="13.8" thickBot="1" x14ac:dyDescent="0.3">
      <c r="A157" s="842"/>
      <c r="B157" s="152"/>
      <c r="C157" s="152"/>
      <c r="D157" s="153"/>
      <c r="E157" s="154" t="s">
        <v>5605</v>
      </c>
      <c r="F157" s="155"/>
      <c r="G157" s="712"/>
      <c r="H157" s="713"/>
      <c r="I157" s="714"/>
      <c r="J157" s="149" t="s">
        <v>5631</v>
      </c>
      <c r="K157" s="82"/>
      <c r="L157" s="82"/>
      <c r="M157" s="150"/>
      <c r="N157" s="119"/>
      <c r="V157" s="151"/>
    </row>
    <row r="158" spans="1:22" ht="21.6" thickTop="1" thickBot="1" x14ac:dyDescent="0.3">
      <c r="A158" s="834">
        <f t="shared" ref="A158" si="32">A154+1</f>
        <v>36</v>
      </c>
      <c r="B158" s="326" t="s">
        <v>22</v>
      </c>
      <c r="C158" s="326" t="s">
        <v>23</v>
      </c>
      <c r="D158" s="326" t="s">
        <v>5593</v>
      </c>
      <c r="E158" s="837" t="s">
        <v>5594</v>
      </c>
      <c r="F158" s="837"/>
      <c r="G158" s="837" t="s">
        <v>17</v>
      </c>
      <c r="H158" s="771"/>
      <c r="I158" s="324"/>
      <c r="J158" s="138" t="s">
        <v>5608</v>
      </c>
      <c r="K158" s="139"/>
      <c r="L158" s="139"/>
      <c r="M158" s="140"/>
      <c r="N158" s="119"/>
      <c r="V158" s="151"/>
    </row>
    <row r="159" spans="1:22" ht="13.8" thickBot="1" x14ac:dyDescent="0.3">
      <c r="A159" s="750"/>
      <c r="B159" s="142"/>
      <c r="C159" s="142"/>
      <c r="D159" s="143"/>
      <c r="E159" s="142"/>
      <c r="F159" s="142"/>
      <c r="G159" s="726"/>
      <c r="H159" s="838"/>
      <c r="I159" s="839"/>
      <c r="J159" s="78" t="s">
        <v>5608</v>
      </c>
      <c r="K159" s="78"/>
      <c r="L159" s="78"/>
      <c r="M159" s="145"/>
      <c r="N159" s="119"/>
      <c r="V159" s="151"/>
    </row>
    <row r="160" spans="1:22" ht="21" thickBot="1" x14ac:dyDescent="0.3">
      <c r="A160" s="750"/>
      <c r="B160" s="328" t="s">
        <v>34</v>
      </c>
      <c r="C160" s="328" t="s">
        <v>35</v>
      </c>
      <c r="D160" s="328" t="s">
        <v>5600</v>
      </c>
      <c r="E160" s="840" t="s">
        <v>5601</v>
      </c>
      <c r="F160" s="840"/>
      <c r="G160" s="730"/>
      <c r="H160" s="731"/>
      <c r="I160" s="732"/>
      <c r="J160" s="149" t="s">
        <v>5630</v>
      </c>
      <c r="K160" s="82"/>
      <c r="L160" s="82"/>
      <c r="M160" s="150"/>
      <c r="N160" s="119"/>
      <c r="V160" s="151"/>
    </row>
    <row r="161" spans="1:22" ht="13.8" thickBot="1" x14ac:dyDescent="0.3">
      <c r="A161" s="842"/>
      <c r="B161" s="152"/>
      <c r="C161" s="152"/>
      <c r="D161" s="153"/>
      <c r="E161" s="154" t="s">
        <v>5605</v>
      </c>
      <c r="F161" s="155"/>
      <c r="G161" s="712"/>
      <c r="H161" s="713"/>
      <c r="I161" s="714"/>
      <c r="J161" s="149" t="s">
        <v>5631</v>
      </c>
      <c r="K161" s="82"/>
      <c r="L161" s="82"/>
      <c r="M161" s="150"/>
      <c r="N161" s="119"/>
      <c r="V161" s="151"/>
    </row>
    <row r="162" spans="1:22" ht="21.6" thickTop="1" thickBot="1" x14ac:dyDescent="0.3">
      <c r="A162" s="834">
        <f t="shared" ref="A162" si="33">A158+1</f>
        <v>37</v>
      </c>
      <c r="B162" s="326" t="s">
        <v>22</v>
      </c>
      <c r="C162" s="326" t="s">
        <v>23</v>
      </c>
      <c r="D162" s="326" t="s">
        <v>5593</v>
      </c>
      <c r="E162" s="837" t="s">
        <v>5594</v>
      </c>
      <c r="F162" s="837"/>
      <c r="G162" s="837" t="s">
        <v>17</v>
      </c>
      <c r="H162" s="771"/>
      <c r="I162" s="324"/>
      <c r="J162" s="138" t="s">
        <v>5608</v>
      </c>
      <c r="K162" s="139"/>
      <c r="L162" s="139"/>
      <c r="M162" s="140"/>
      <c r="N162" s="119"/>
      <c r="V162" s="151"/>
    </row>
    <row r="163" spans="1:22" ht="13.8" thickBot="1" x14ac:dyDescent="0.3">
      <c r="A163" s="750"/>
      <c r="B163" s="142"/>
      <c r="C163" s="142"/>
      <c r="D163" s="143"/>
      <c r="E163" s="142"/>
      <c r="F163" s="142"/>
      <c r="G163" s="726"/>
      <c r="H163" s="838"/>
      <c r="I163" s="839"/>
      <c r="J163" s="78" t="s">
        <v>5608</v>
      </c>
      <c r="K163" s="78"/>
      <c r="L163" s="78"/>
      <c r="M163" s="145"/>
      <c r="N163" s="119"/>
      <c r="V163" s="151"/>
    </row>
    <row r="164" spans="1:22" ht="21" thickBot="1" x14ac:dyDescent="0.3">
      <c r="A164" s="750"/>
      <c r="B164" s="328" t="s">
        <v>34</v>
      </c>
      <c r="C164" s="328" t="s">
        <v>35</v>
      </c>
      <c r="D164" s="328" t="s">
        <v>5600</v>
      </c>
      <c r="E164" s="840" t="s">
        <v>5601</v>
      </c>
      <c r="F164" s="840"/>
      <c r="G164" s="730"/>
      <c r="H164" s="731"/>
      <c r="I164" s="732"/>
      <c r="J164" s="149" t="s">
        <v>5630</v>
      </c>
      <c r="K164" s="82"/>
      <c r="L164" s="82"/>
      <c r="M164" s="150"/>
      <c r="N164" s="119"/>
      <c r="V164" s="151"/>
    </row>
    <row r="165" spans="1:22" ht="13.8" thickBot="1" x14ac:dyDescent="0.3">
      <c r="A165" s="842"/>
      <c r="B165" s="152"/>
      <c r="C165" s="152"/>
      <c r="D165" s="153"/>
      <c r="E165" s="154" t="s">
        <v>5605</v>
      </c>
      <c r="F165" s="155"/>
      <c r="G165" s="712"/>
      <c r="H165" s="713"/>
      <c r="I165" s="714"/>
      <c r="J165" s="149" t="s">
        <v>5631</v>
      </c>
      <c r="K165" s="82"/>
      <c r="L165" s="82"/>
      <c r="M165" s="150"/>
      <c r="N165" s="119"/>
      <c r="V165" s="151"/>
    </row>
    <row r="166" spans="1:22" ht="21.6" thickTop="1" thickBot="1" x14ac:dyDescent="0.3">
      <c r="A166" s="834">
        <f t="shared" ref="A166" si="34">A162+1</f>
        <v>38</v>
      </c>
      <c r="B166" s="326" t="s">
        <v>22</v>
      </c>
      <c r="C166" s="326" t="s">
        <v>23</v>
      </c>
      <c r="D166" s="326" t="s">
        <v>5593</v>
      </c>
      <c r="E166" s="837" t="s">
        <v>5594</v>
      </c>
      <c r="F166" s="837"/>
      <c r="G166" s="837" t="s">
        <v>17</v>
      </c>
      <c r="H166" s="771"/>
      <c r="I166" s="324"/>
      <c r="J166" s="138" t="s">
        <v>5608</v>
      </c>
      <c r="K166" s="139"/>
      <c r="L166" s="139"/>
      <c r="M166" s="140"/>
      <c r="N166" s="119"/>
      <c r="V166" s="151"/>
    </row>
    <row r="167" spans="1:22" ht="13.8" thickBot="1" x14ac:dyDescent="0.3">
      <c r="A167" s="750"/>
      <c r="B167" s="142"/>
      <c r="C167" s="142"/>
      <c r="D167" s="143"/>
      <c r="E167" s="142"/>
      <c r="F167" s="142"/>
      <c r="G167" s="726"/>
      <c r="H167" s="838"/>
      <c r="I167" s="839"/>
      <c r="J167" s="78" t="s">
        <v>5608</v>
      </c>
      <c r="K167" s="78"/>
      <c r="L167" s="78"/>
      <c r="M167" s="145"/>
      <c r="N167" s="119"/>
      <c r="V167" s="151"/>
    </row>
    <row r="168" spans="1:22" ht="21" thickBot="1" x14ac:dyDescent="0.3">
      <c r="A168" s="750"/>
      <c r="B168" s="328" t="s">
        <v>34</v>
      </c>
      <c r="C168" s="328" t="s">
        <v>35</v>
      </c>
      <c r="D168" s="328" t="s">
        <v>5600</v>
      </c>
      <c r="E168" s="840" t="s">
        <v>5601</v>
      </c>
      <c r="F168" s="840"/>
      <c r="G168" s="730"/>
      <c r="H168" s="731"/>
      <c r="I168" s="732"/>
      <c r="J168" s="149" t="s">
        <v>5630</v>
      </c>
      <c r="K168" s="82"/>
      <c r="L168" s="82"/>
      <c r="M168" s="150"/>
      <c r="N168" s="119"/>
      <c r="V168" s="151"/>
    </row>
    <row r="169" spans="1:22" ht="13.8" thickBot="1" x14ac:dyDescent="0.3">
      <c r="A169" s="842"/>
      <c r="B169" s="152"/>
      <c r="C169" s="152"/>
      <c r="D169" s="153"/>
      <c r="E169" s="154" t="s">
        <v>5605</v>
      </c>
      <c r="F169" s="155"/>
      <c r="G169" s="712"/>
      <c r="H169" s="713"/>
      <c r="I169" s="714"/>
      <c r="J169" s="149" t="s">
        <v>5631</v>
      </c>
      <c r="K169" s="82"/>
      <c r="L169" s="82"/>
      <c r="M169" s="150"/>
      <c r="N169" s="119"/>
      <c r="V169" s="151"/>
    </row>
    <row r="170" spans="1:22" ht="21.6" thickTop="1" thickBot="1" x14ac:dyDescent="0.3">
      <c r="A170" s="834">
        <f t="shared" ref="A170" si="35">A166+1</f>
        <v>39</v>
      </c>
      <c r="B170" s="326" t="s">
        <v>22</v>
      </c>
      <c r="C170" s="326" t="s">
        <v>23</v>
      </c>
      <c r="D170" s="326" t="s">
        <v>5593</v>
      </c>
      <c r="E170" s="837" t="s">
        <v>5594</v>
      </c>
      <c r="F170" s="837"/>
      <c r="G170" s="837" t="s">
        <v>17</v>
      </c>
      <c r="H170" s="771"/>
      <c r="I170" s="324"/>
      <c r="J170" s="138" t="s">
        <v>5608</v>
      </c>
      <c r="K170" s="139"/>
      <c r="L170" s="139"/>
      <c r="M170" s="140"/>
      <c r="N170" s="119"/>
      <c r="V170" s="151"/>
    </row>
    <row r="171" spans="1:22" ht="13.8" thickBot="1" x14ac:dyDescent="0.3">
      <c r="A171" s="750"/>
      <c r="B171" s="142"/>
      <c r="C171" s="142"/>
      <c r="D171" s="143"/>
      <c r="E171" s="142"/>
      <c r="F171" s="142"/>
      <c r="G171" s="726"/>
      <c r="H171" s="838"/>
      <c r="I171" s="839"/>
      <c r="J171" s="78" t="s">
        <v>5608</v>
      </c>
      <c r="K171" s="78"/>
      <c r="L171" s="78"/>
      <c r="M171" s="145"/>
      <c r="N171" s="119"/>
      <c r="V171" s="151"/>
    </row>
    <row r="172" spans="1:22" ht="21" thickBot="1" x14ac:dyDescent="0.3">
      <c r="A172" s="750"/>
      <c r="B172" s="328" t="s">
        <v>34</v>
      </c>
      <c r="C172" s="328" t="s">
        <v>35</v>
      </c>
      <c r="D172" s="328" t="s">
        <v>5600</v>
      </c>
      <c r="E172" s="840" t="s">
        <v>5601</v>
      </c>
      <c r="F172" s="840"/>
      <c r="G172" s="730"/>
      <c r="H172" s="731"/>
      <c r="I172" s="732"/>
      <c r="J172" s="149" t="s">
        <v>5630</v>
      </c>
      <c r="K172" s="82"/>
      <c r="L172" s="82"/>
      <c r="M172" s="150"/>
      <c r="N172" s="119"/>
      <c r="V172" s="151"/>
    </row>
    <row r="173" spans="1:22" ht="13.8" thickBot="1" x14ac:dyDescent="0.3">
      <c r="A173" s="842"/>
      <c r="B173" s="152"/>
      <c r="C173" s="152"/>
      <c r="D173" s="153"/>
      <c r="E173" s="154" t="s">
        <v>5605</v>
      </c>
      <c r="F173" s="155"/>
      <c r="G173" s="712"/>
      <c r="H173" s="713"/>
      <c r="I173" s="714"/>
      <c r="J173" s="149" t="s">
        <v>5631</v>
      </c>
      <c r="K173" s="82"/>
      <c r="L173" s="82"/>
      <c r="M173" s="150"/>
      <c r="N173" s="119"/>
      <c r="V173" s="151"/>
    </row>
    <row r="174" spans="1:22" ht="21.6" thickTop="1" thickBot="1" x14ac:dyDescent="0.3">
      <c r="A174" s="834">
        <f t="shared" ref="A174" si="36">A170+1</f>
        <v>40</v>
      </c>
      <c r="B174" s="326" t="s">
        <v>22</v>
      </c>
      <c r="C174" s="326" t="s">
        <v>23</v>
      </c>
      <c r="D174" s="326" t="s">
        <v>5593</v>
      </c>
      <c r="E174" s="837" t="s">
        <v>5594</v>
      </c>
      <c r="F174" s="837"/>
      <c r="G174" s="837" t="s">
        <v>17</v>
      </c>
      <c r="H174" s="771"/>
      <c r="I174" s="324"/>
      <c r="J174" s="138" t="s">
        <v>5608</v>
      </c>
      <c r="K174" s="139"/>
      <c r="L174" s="139"/>
      <c r="M174" s="140"/>
      <c r="N174" s="119"/>
      <c r="V174" s="151"/>
    </row>
    <row r="175" spans="1:22" ht="13.8" thickBot="1" x14ac:dyDescent="0.3">
      <c r="A175" s="750"/>
      <c r="B175" s="142"/>
      <c r="C175" s="142"/>
      <c r="D175" s="143"/>
      <c r="E175" s="142"/>
      <c r="F175" s="142"/>
      <c r="G175" s="726"/>
      <c r="H175" s="838"/>
      <c r="I175" s="839"/>
      <c r="J175" s="78" t="s">
        <v>5608</v>
      </c>
      <c r="K175" s="78"/>
      <c r="L175" s="78"/>
      <c r="M175" s="145"/>
      <c r="N175" s="119"/>
      <c r="V175" s="151"/>
    </row>
    <row r="176" spans="1:22" ht="21" thickBot="1" x14ac:dyDescent="0.3">
      <c r="A176" s="750"/>
      <c r="B176" s="328" t="s">
        <v>34</v>
      </c>
      <c r="C176" s="328" t="s">
        <v>35</v>
      </c>
      <c r="D176" s="328" t="s">
        <v>5600</v>
      </c>
      <c r="E176" s="840" t="s">
        <v>5601</v>
      </c>
      <c r="F176" s="840"/>
      <c r="G176" s="730"/>
      <c r="H176" s="731"/>
      <c r="I176" s="732"/>
      <c r="J176" s="149" t="s">
        <v>5630</v>
      </c>
      <c r="K176" s="82"/>
      <c r="L176" s="82"/>
      <c r="M176" s="150"/>
      <c r="N176" s="119"/>
      <c r="V176" s="151"/>
    </row>
    <row r="177" spans="1:22" ht="13.8" thickBot="1" x14ac:dyDescent="0.3">
      <c r="A177" s="842"/>
      <c r="B177" s="152"/>
      <c r="C177" s="152"/>
      <c r="D177" s="153"/>
      <c r="E177" s="154" t="s">
        <v>5605</v>
      </c>
      <c r="F177" s="155"/>
      <c r="G177" s="712"/>
      <c r="H177" s="713"/>
      <c r="I177" s="714"/>
      <c r="J177" s="149" t="s">
        <v>5631</v>
      </c>
      <c r="K177" s="82"/>
      <c r="L177" s="82"/>
      <c r="M177" s="150"/>
      <c r="N177" s="119"/>
      <c r="V177" s="151"/>
    </row>
    <row r="178" spans="1:22" ht="21.6" thickTop="1" thickBot="1" x14ac:dyDescent="0.3">
      <c r="A178" s="834">
        <f t="shared" ref="A178" si="37">A174+1</f>
        <v>41</v>
      </c>
      <c r="B178" s="326" t="s">
        <v>22</v>
      </c>
      <c r="C178" s="326" t="s">
        <v>23</v>
      </c>
      <c r="D178" s="326" t="s">
        <v>5593</v>
      </c>
      <c r="E178" s="837" t="s">
        <v>5594</v>
      </c>
      <c r="F178" s="837"/>
      <c r="G178" s="837" t="s">
        <v>17</v>
      </c>
      <c r="H178" s="771"/>
      <c r="I178" s="324"/>
      <c r="J178" s="138" t="s">
        <v>5608</v>
      </c>
      <c r="K178" s="139"/>
      <c r="L178" s="139"/>
      <c r="M178" s="140"/>
      <c r="N178" s="119"/>
      <c r="V178" s="151"/>
    </row>
    <row r="179" spans="1:22" ht="13.8" thickBot="1" x14ac:dyDescent="0.3">
      <c r="A179" s="750"/>
      <c r="B179" s="142"/>
      <c r="C179" s="142"/>
      <c r="D179" s="143"/>
      <c r="E179" s="142"/>
      <c r="F179" s="142"/>
      <c r="G179" s="726"/>
      <c r="H179" s="838"/>
      <c r="I179" s="839"/>
      <c r="J179" s="78" t="s">
        <v>5608</v>
      </c>
      <c r="K179" s="78"/>
      <c r="L179" s="78"/>
      <c r="M179" s="145"/>
      <c r="N179" s="119"/>
      <c r="V179" s="151">
        <f>G179</f>
        <v>0</v>
      </c>
    </row>
    <row r="180" spans="1:22" ht="21" thickBot="1" x14ac:dyDescent="0.3">
      <c r="A180" s="750"/>
      <c r="B180" s="328" t="s">
        <v>34</v>
      </c>
      <c r="C180" s="328" t="s">
        <v>35</v>
      </c>
      <c r="D180" s="328" t="s">
        <v>5600</v>
      </c>
      <c r="E180" s="840" t="s">
        <v>5601</v>
      </c>
      <c r="F180" s="840"/>
      <c r="G180" s="730"/>
      <c r="H180" s="731"/>
      <c r="I180" s="732"/>
      <c r="J180" s="149" t="s">
        <v>5630</v>
      </c>
      <c r="K180" s="82"/>
      <c r="L180" s="82"/>
      <c r="M180" s="150"/>
      <c r="N180" s="119"/>
      <c r="V180" s="151"/>
    </row>
    <row r="181" spans="1:22" ht="13.8" thickBot="1" x14ac:dyDescent="0.3">
      <c r="A181" s="842"/>
      <c r="B181" s="152"/>
      <c r="C181" s="152"/>
      <c r="D181" s="153"/>
      <c r="E181" s="154" t="s">
        <v>5605</v>
      </c>
      <c r="F181" s="155"/>
      <c r="G181" s="712"/>
      <c r="H181" s="713"/>
      <c r="I181" s="714"/>
      <c r="J181" s="149" t="s">
        <v>5631</v>
      </c>
      <c r="K181" s="82"/>
      <c r="L181" s="82"/>
      <c r="M181" s="150"/>
      <c r="N181" s="119"/>
      <c r="V181" s="151"/>
    </row>
    <row r="182" spans="1:22" ht="21.6" thickTop="1" thickBot="1" x14ac:dyDescent="0.3">
      <c r="A182" s="834">
        <f t="shared" ref="A182" si="38">A178+1</f>
        <v>42</v>
      </c>
      <c r="B182" s="326" t="s">
        <v>22</v>
      </c>
      <c r="C182" s="326" t="s">
        <v>23</v>
      </c>
      <c r="D182" s="326" t="s">
        <v>5593</v>
      </c>
      <c r="E182" s="837" t="s">
        <v>5594</v>
      </c>
      <c r="F182" s="837"/>
      <c r="G182" s="837" t="s">
        <v>17</v>
      </c>
      <c r="H182" s="771"/>
      <c r="I182" s="324"/>
      <c r="J182" s="138" t="s">
        <v>5608</v>
      </c>
      <c r="K182" s="139"/>
      <c r="L182" s="139"/>
      <c r="M182" s="140"/>
      <c r="N182" s="119"/>
      <c r="V182" s="151"/>
    </row>
    <row r="183" spans="1:22" ht="13.8" thickBot="1" x14ac:dyDescent="0.3">
      <c r="A183" s="750"/>
      <c r="B183" s="142"/>
      <c r="C183" s="142"/>
      <c r="D183" s="143"/>
      <c r="E183" s="142"/>
      <c r="F183" s="142"/>
      <c r="G183" s="726"/>
      <c r="H183" s="838"/>
      <c r="I183" s="839"/>
      <c r="J183" s="78" t="s">
        <v>5608</v>
      </c>
      <c r="K183" s="78"/>
      <c r="L183" s="78"/>
      <c r="M183" s="145"/>
      <c r="N183" s="119"/>
      <c r="V183" s="151">
        <f>G183</f>
        <v>0</v>
      </c>
    </row>
    <row r="184" spans="1:22" ht="21" thickBot="1" x14ac:dyDescent="0.3">
      <c r="A184" s="750"/>
      <c r="B184" s="328" t="s">
        <v>34</v>
      </c>
      <c r="C184" s="328" t="s">
        <v>35</v>
      </c>
      <c r="D184" s="328" t="s">
        <v>5600</v>
      </c>
      <c r="E184" s="840" t="s">
        <v>5601</v>
      </c>
      <c r="F184" s="840"/>
      <c r="G184" s="730"/>
      <c r="H184" s="731"/>
      <c r="I184" s="732"/>
      <c r="J184" s="149" t="s">
        <v>5630</v>
      </c>
      <c r="K184" s="82"/>
      <c r="L184" s="82"/>
      <c r="M184" s="150"/>
      <c r="N184" s="119"/>
      <c r="V184" s="151"/>
    </row>
    <row r="185" spans="1:22" ht="13.8" thickBot="1" x14ac:dyDescent="0.3">
      <c r="A185" s="842"/>
      <c r="B185" s="152"/>
      <c r="C185" s="152"/>
      <c r="D185" s="153"/>
      <c r="E185" s="154" t="s">
        <v>5605</v>
      </c>
      <c r="F185" s="155"/>
      <c r="G185" s="712"/>
      <c r="H185" s="713"/>
      <c r="I185" s="714"/>
      <c r="J185" s="149" t="s">
        <v>5631</v>
      </c>
      <c r="K185" s="82"/>
      <c r="L185" s="82"/>
      <c r="M185" s="150"/>
      <c r="N185" s="119"/>
      <c r="V185" s="151"/>
    </row>
    <row r="186" spans="1:22" ht="21.6" thickTop="1" thickBot="1" x14ac:dyDescent="0.3">
      <c r="A186" s="834">
        <f t="shared" ref="A186" si="39">A182+1</f>
        <v>43</v>
      </c>
      <c r="B186" s="326" t="s">
        <v>22</v>
      </c>
      <c r="C186" s="326" t="s">
        <v>23</v>
      </c>
      <c r="D186" s="326" t="s">
        <v>5593</v>
      </c>
      <c r="E186" s="837" t="s">
        <v>5594</v>
      </c>
      <c r="F186" s="837"/>
      <c r="G186" s="837" t="s">
        <v>17</v>
      </c>
      <c r="H186" s="771"/>
      <c r="I186" s="324"/>
      <c r="J186" s="138" t="s">
        <v>5608</v>
      </c>
      <c r="K186" s="139"/>
      <c r="L186" s="139"/>
      <c r="M186" s="140"/>
      <c r="N186" s="119"/>
      <c r="V186" s="151"/>
    </row>
    <row r="187" spans="1:22" ht="13.8" thickBot="1" x14ac:dyDescent="0.3">
      <c r="A187" s="750"/>
      <c r="B187" s="142"/>
      <c r="C187" s="142"/>
      <c r="D187" s="143"/>
      <c r="E187" s="142"/>
      <c r="F187" s="142"/>
      <c r="G187" s="726"/>
      <c r="H187" s="838"/>
      <c r="I187" s="839"/>
      <c r="J187" s="78" t="s">
        <v>5608</v>
      </c>
      <c r="K187" s="78"/>
      <c r="L187" s="78"/>
      <c r="M187" s="145"/>
      <c r="N187" s="119"/>
      <c r="V187" s="151">
        <f>G187</f>
        <v>0</v>
      </c>
    </row>
    <row r="188" spans="1:22" ht="21" thickBot="1" x14ac:dyDescent="0.3">
      <c r="A188" s="750"/>
      <c r="B188" s="328" t="s">
        <v>34</v>
      </c>
      <c r="C188" s="328" t="s">
        <v>35</v>
      </c>
      <c r="D188" s="328" t="s">
        <v>5600</v>
      </c>
      <c r="E188" s="840" t="s">
        <v>5601</v>
      </c>
      <c r="F188" s="840"/>
      <c r="G188" s="730"/>
      <c r="H188" s="731"/>
      <c r="I188" s="732"/>
      <c r="J188" s="149" t="s">
        <v>5630</v>
      </c>
      <c r="K188" s="82"/>
      <c r="L188" s="82"/>
      <c r="M188" s="150"/>
      <c r="N188" s="119"/>
      <c r="V188" s="151"/>
    </row>
    <row r="189" spans="1:22" ht="13.8" thickBot="1" x14ac:dyDescent="0.3">
      <c r="A189" s="842"/>
      <c r="B189" s="152"/>
      <c r="C189" s="152"/>
      <c r="D189" s="153"/>
      <c r="E189" s="154" t="s">
        <v>5605</v>
      </c>
      <c r="F189" s="155"/>
      <c r="G189" s="712"/>
      <c r="H189" s="713"/>
      <c r="I189" s="714"/>
      <c r="J189" s="149" t="s">
        <v>5631</v>
      </c>
      <c r="K189" s="82"/>
      <c r="L189" s="82"/>
      <c r="M189" s="150"/>
      <c r="N189" s="119"/>
      <c r="V189" s="151"/>
    </row>
    <row r="190" spans="1:22" ht="21.6" thickTop="1" thickBot="1" x14ac:dyDescent="0.3">
      <c r="A190" s="834">
        <f t="shared" ref="A190" si="40">A186+1</f>
        <v>44</v>
      </c>
      <c r="B190" s="326" t="s">
        <v>22</v>
      </c>
      <c r="C190" s="326" t="s">
        <v>23</v>
      </c>
      <c r="D190" s="326" t="s">
        <v>5593</v>
      </c>
      <c r="E190" s="837" t="s">
        <v>5594</v>
      </c>
      <c r="F190" s="837"/>
      <c r="G190" s="837" t="s">
        <v>17</v>
      </c>
      <c r="H190" s="771"/>
      <c r="I190" s="324"/>
      <c r="J190" s="138" t="s">
        <v>5608</v>
      </c>
      <c r="K190" s="139"/>
      <c r="L190" s="139"/>
      <c r="M190" s="140"/>
      <c r="N190" s="119"/>
      <c r="V190" s="151"/>
    </row>
    <row r="191" spans="1:22" ht="13.8" thickBot="1" x14ac:dyDescent="0.3">
      <c r="A191" s="750"/>
      <c r="B191" s="142"/>
      <c r="C191" s="142"/>
      <c r="D191" s="143"/>
      <c r="E191" s="142"/>
      <c r="F191" s="142"/>
      <c r="G191" s="726"/>
      <c r="H191" s="838"/>
      <c r="I191" s="839"/>
      <c r="J191" s="78" t="s">
        <v>5608</v>
      </c>
      <c r="K191" s="78"/>
      <c r="L191" s="78"/>
      <c r="M191" s="145"/>
      <c r="N191" s="119"/>
      <c r="V191" s="151">
        <f>G191</f>
        <v>0</v>
      </c>
    </row>
    <row r="192" spans="1:22" ht="21" thickBot="1" x14ac:dyDescent="0.3">
      <c r="A192" s="750"/>
      <c r="B192" s="328" t="s">
        <v>34</v>
      </c>
      <c r="C192" s="328" t="s">
        <v>35</v>
      </c>
      <c r="D192" s="328" t="s">
        <v>5600</v>
      </c>
      <c r="E192" s="840" t="s">
        <v>5601</v>
      </c>
      <c r="F192" s="840"/>
      <c r="G192" s="730"/>
      <c r="H192" s="731"/>
      <c r="I192" s="732"/>
      <c r="J192" s="149" t="s">
        <v>5630</v>
      </c>
      <c r="K192" s="82"/>
      <c r="L192" s="82"/>
      <c r="M192" s="150"/>
      <c r="N192" s="119"/>
      <c r="V192" s="151"/>
    </row>
    <row r="193" spans="1:22" ht="13.8" thickBot="1" x14ac:dyDescent="0.3">
      <c r="A193" s="842"/>
      <c r="B193" s="152"/>
      <c r="C193" s="152"/>
      <c r="D193" s="153"/>
      <c r="E193" s="154" t="s">
        <v>5605</v>
      </c>
      <c r="F193" s="155"/>
      <c r="G193" s="712"/>
      <c r="H193" s="713"/>
      <c r="I193" s="714"/>
      <c r="J193" s="149" t="s">
        <v>5631</v>
      </c>
      <c r="K193" s="82"/>
      <c r="L193" s="82"/>
      <c r="M193" s="150"/>
      <c r="N193" s="119"/>
      <c r="V193" s="151"/>
    </row>
    <row r="194" spans="1:22" ht="21.6" thickTop="1" thickBot="1" x14ac:dyDescent="0.3">
      <c r="A194" s="834">
        <f t="shared" ref="A194" si="41">A190+1</f>
        <v>45</v>
      </c>
      <c r="B194" s="326" t="s">
        <v>22</v>
      </c>
      <c r="C194" s="326" t="s">
        <v>23</v>
      </c>
      <c r="D194" s="326" t="s">
        <v>5593</v>
      </c>
      <c r="E194" s="837" t="s">
        <v>5594</v>
      </c>
      <c r="F194" s="837"/>
      <c r="G194" s="837" t="s">
        <v>17</v>
      </c>
      <c r="H194" s="771"/>
      <c r="I194" s="324"/>
      <c r="J194" s="138" t="s">
        <v>5608</v>
      </c>
      <c r="K194" s="139"/>
      <c r="L194" s="139"/>
      <c r="M194" s="140"/>
      <c r="N194" s="119"/>
      <c r="V194" s="151"/>
    </row>
    <row r="195" spans="1:22" ht="13.8" thickBot="1" x14ac:dyDescent="0.3">
      <c r="A195" s="750"/>
      <c r="B195" s="142"/>
      <c r="C195" s="142"/>
      <c r="D195" s="143"/>
      <c r="E195" s="142"/>
      <c r="F195" s="142"/>
      <c r="G195" s="726"/>
      <c r="H195" s="838"/>
      <c r="I195" s="839"/>
      <c r="J195" s="78" t="s">
        <v>5608</v>
      </c>
      <c r="K195" s="78"/>
      <c r="L195" s="78"/>
      <c r="M195" s="145"/>
      <c r="N195" s="119"/>
      <c r="V195" s="151">
        <f>G195</f>
        <v>0</v>
      </c>
    </row>
    <row r="196" spans="1:22" ht="21" thickBot="1" x14ac:dyDescent="0.3">
      <c r="A196" s="750"/>
      <c r="B196" s="328" t="s">
        <v>34</v>
      </c>
      <c r="C196" s="328" t="s">
        <v>35</v>
      </c>
      <c r="D196" s="328" t="s">
        <v>5600</v>
      </c>
      <c r="E196" s="840" t="s">
        <v>5601</v>
      </c>
      <c r="F196" s="840"/>
      <c r="G196" s="730"/>
      <c r="H196" s="731"/>
      <c r="I196" s="732"/>
      <c r="J196" s="149" t="s">
        <v>5630</v>
      </c>
      <c r="K196" s="82"/>
      <c r="L196" s="82"/>
      <c r="M196" s="150"/>
      <c r="N196" s="119"/>
      <c r="V196" s="151"/>
    </row>
    <row r="197" spans="1:22" ht="13.8" thickBot="1" x14ac:dyDescent="0.3">
      <c r="A197" s="842"/>
      <c r="B197" s="152"/>
      <c r="C197" s="152"/>
      <c r="D197" s="153"/>
      <c r="E197" s="154" t="s">
        <v>5605</v>
      </c>
      <c r="F197" s="155"/>
      <c r="G197" s="712"/>
      <c r="H197" s="713"/>
      <c r="I197" s="714"/>
      <c r="J197" s="149" t="s">
        <v>5631</v>
      </c>
      <c r="K197" s="82"/>
      <c r="L197" s="82"/>
      <c r="M197" s="150"/>
      <c r="N197" s="119"/>
      <c r="V197" s="151"/>
    </row>
    <row r="198" spans="1:22" ht="21.6" thickTop="1" thickBot="1" x14ac:dyDescent="0.3">
      <c r="A198" s="834">
        <f t="shared" ref="A198" si="42">A194+1</f>
        <v>46</v>
      </c>
      <c r="B198" s="326" t="s">
        <v>22</v>
      </c>
      <c r="C198" s="326" t="s">
        <v>23</v>
      </c>
      <c r="D198" s="326" t="s">
        <v>5593</v>
      </c>
      <c r="E198" s="837" t="s">
        <v>5594</v>
      </c>
      <c r="F198" s="837"/>
      <c r="G198" s="837" t="s">
        <v>17</v>
      </c>
      <c r="H198" s="771"/>
      <c r="I198" s="324"/>
      <c r="J198" s="138" t="s">
        <v>5608</v>
      </c>
      <c r="K198" s="139"/>
      <c r="L198" s="139"/>
      <c r="M198" s="140"/>
      <c r="N198" s="119"/>
      <c r="V198" s="151"/>
    </row>
    <row r="199" spans="1:22" ht="13.8" thickBot="1" x14ac:dyDescent="0.3">
      <c r="A199" s="750"/>
      <c r="B199" s="142"/>
      <c r="C199" s="142"/>
      <c r="D199" s="143"/>
      <c r="E199" s="142"/>
      <c r="F199" s="142"/>
      <c r="G199" s="726"/>
      <c r="H199" s="838"/>
      <c r="I199" s="839"/>
      <c r="J199" s="78" t="s">
        <v>5608</v>
      </c>
      <c r="K199" s="78"/>
      <c r="L199" s="78"/>
      <c r="M199" s="145"/>
      <c r="N199" s="119"/>
      <c r="V199" s="151">
        <f>G199</f>
        <v>0</v>
      </c>
    </row>
    <row r="200" spans="1:22" ht="21" thickBot="1" x14ac:dyDescent="0.3">
      <c r="A200" s="750"/>
      <c r="B200" s="328" t="s">
        <v>34</v>
      </c>
      <c r="C200" s="328" t="s">
        <v>35</v>
      </c>
      <c r="D200" s="328" t="s">
        <v>5600</v>
      </c>
      <c r="E200" s="840" t="s">
        <v>5601</v>
      </c>
      <c r="F200" s="840"/>
      <c r="G200" s="730"/>
      <c r="H200" s="731"/>
      <c r="I200" s="732"/>
      <c r="J200" s="149" t="s">
        <v>5630</v>
      </c>
      <c r="K200" s="82"/>
      <c r="L200" s="82"/>
      <c r="M200" s="150"/>
      <c r="N200" s="119"/>
      <c r="V200" s="151"/>
    </row>
    <row r="201" spans="1:22" ht="13.8" thickBot="1" x14ac:dyDescent="0.3">
      <c r="A201" s="842"/>
      <c r="B201" s="152"/>
      <c r="C201" s="152"/>
      <c r="D201" s="153"/>
      <c r="E201" s="154" t="s">
        <v>5605</v>
      </c>
      <c r="F201" s="155"/>
      <c r="G201" s="712"/>
      <c r="H201" s="713"/>
      <c r="I201" s="714"/>
      <c r="J201" s="149" t="s">
        <v>5631</v>
      </c>
      <c r="K201" s="82"/>
      <c r="L201" s="82"/>
      <c r="M201" s="150"/>
      <c r="N201" s="119"/>
      <c r="V201" s="151"/>
    </row>
    <row r="202" spans="1:22" ht="21.6" thickTop="1" thickBot="1" x14ac:dyDescent="0.3">
      <c r="A202" s="834">
        <f t="shared" ref="A202" si="43">A198+1</f>
        <v>47</v>
      </c>
      <c r="B202" s="326" t="s">
        <v>22</v>
      </c>
      <c r="C202" s="326" t="s">
        <v>23</v>
      </c>
      <c r="D202" s="326" t="s">
        <v>5593</v>
      </c>
      <c r="E202" s="837" t="s">
        <v>5594</v>
      </c>
      <c r="F202" s="837"/>
      <c r="G202" s="837" t="s">
        <v>17</v>
      </c>
      <c r="H202" s="771"/>
      <c r="I202" s="324"/>
      <c r="J202" s="138" t="s">
        <v>5608</v>
      </c>
      <c r="K202" s="139"/>
      <c r="L202" s="139"/>
      <c r="M202" s="140"/>
      <c r="N202" s="119"/>
      <c r="V202" s="151"/>
    </row>
    <row r="203" spans="1:22" ht="13.8" thickBot="1" x14ac:dyDescent="0.3">
      <c r="A203" s="750"/>
      <c r="B203" s="142"/>
      <c r="C203" s="142"/>
      <c r="D203" s="143"/>
      <c r="E203" s="142"/>
      <c r="F203" s="142"/>
      <c r="G203" s="726"/>
      <c r="H203" s="838"/>
      <c r="I203" s="839"/>
      <c r="J203" s="78" t="s">
        <v>5608</v>
      </c>
      <c r="K203" s="78"/>
      <c r="L203" s="78"/>
      <c r="M203" s="145"/>
      <c r="N203" s="119"/>
      <c r="V203" s="151">
        <f>G203</f>
        <v>0</v>
      </c>
    </row>
    <row r="204" spans="1:22" ht="21" thickBot="1" x14ac:dyDescent="0.3">
      <c r="A204" s="750"/>
      <c r="B204" s="328" t="s">
        <v>34</v>
      </c>
      <c r="C204" s="328" t="s">
        <v>35</v>
      </c>
      <c r="D204" s="328" t="s">
        <v>5600</v>
      </c>
      <c r="E204" s="840" t="s">
        <v>5601</v>
      </c>
      <c r="F204" s="840"/>
      <c r="G204" s="730"/>
      <c r="H204" s="731"/>
      <c r="I204" s="732"/>
      <c r="J204" s="149" t="s">
        <v>5630</v>
      </c>
      <c r="K204" s="82"/>
      <c r="L204" s="82"/>
      <c r="M204" s="150"/>
      <c r="N204" s="119"/>
      <c r="V204" s="151"/>
    </row>
    <row r="205" spans="1:22" ht="13.8" thickBot="1" x14ac:dyDescent="0.3">
      <c r="A205" s="842"/>
      <c r="B205" s="152"/>
      <c r="C205" s="152"/>
      <c r="D205" s="153"/>
      <c r="E205" s="154" t="s">
        <v>5605</v>
      </c>
      <c r="F205" s="155"/>
      <c r="G205" s="712"/>
      <c r="H205" s="713"/>
      <c r="I205" s="714"/>
      <c r="J205" s="149" t="s">
        <v>5631</v>
      </c>
      <c r="K205" s="82"/>
      <c r="L205" s="82"/>
      <c r="M205" s="150"/>
      <c r="N205" s="119"/>
      <c r="V205" s="151"/>
    </row>
    <row r="206" spans="1:22" ht="21.6" thickTop="1" thickBot="1" x14ac:dyDescent="0.3">
      <c r="A206" s="834">
        <f t="shared" ref="A206" si="44">A202+1</f>
        <v>48</v>
      </c>
      <c r="B206" s="326" t="s">
        <v>22</v>
      </c>
      <c r="C206" s="326" t="s">
        <v>23</v>
      </c>
      <c r="D206" s="326" t="s">
        <v>5593</v>
      </c>
      <c r="E206" s="837" t="s">
        <v>5594</v>
      </c>
      <c r="F206" s="837"/>
      <c r="G206" s="837" t="s">
        <v>17</v>
      </c>
      <c r="H206" s="771"/>
      <c r="I206" s="324"/>
      <c r="J206" s="138" t="s">
        <v>5608</v>
      </c>
      <c r="K206" s="139"/>
      <c r="L206" s="139"/>
      <c r="M206" s="140"/>
      <c r="N206" s="119"/>
      <c r="V206" s="151"/>
    </row>
    <row r="207" spans="1:22" ht="13.8" thickBot="1" x14ac:dyDescent="0.3">
      <c r="A207" s="750"/>
      <c r="B207" s="142"/>
      <c r="C207" s="142"/>
      <c r="D207" s="143"/>
      <c r="E207" s="142"/>
      <c r="F207" s="142"/>
      <c r="G207" s="726"/>
      <c r="H207" s="838"/>
      <c r="I207" s="839"/>
      <c r="J207" s="78" t="s">
        <v>5608</v>
      </c>
      <c r="K207" s="78"/>
      <c r="L207" s="78"/>
      <c r="M207" s="145"/>
      <c r="N207" s="119"/>
      <c r="V207" s="151">
        <f>G207</f>
        <v>0</v>
      </c>
    </row>
    <row r="208" spans="1:22" ht="21" thickBot="1" x14ac:dyDescent="0.3">
      <c r="A208" s="750"/>
      <c r="B208" s="328" t="s">
        <v>34</v>
      </c>
      <c r="C208" s="328" t="s">
        <v>35</v>
      </c>
      <c r="D208" s="328" t="s">
        <v>5600</v>
      </c>
      <c r="E208" s="840" t="s">
        <v>5601</v>
      </c>
      <c r="F208" s="840"/>
      <c r="G208" s="730"/>
      <c r="H208" s="731"/>
      <c r="I208" s="732"/>
      <c r="J208" s="149" t="s">
        <v>5630</v>
      </c>
      <c r="K208" s="82"/>
      <c r="L208" s="82"/>
      <c r="M208" s="150"/>
      <c r="N208" s="119"/>
      <c r="V208" s="151"/>
    </row>
    <row r="209" spans="1:22" ht="13.8" thickBot="1" x14ac:dyDescent="0.3">
      <c r="A209" s="842"/>
      <c r="B209" s="152"/>
      <c r="C209" s="152"/>
      <c r="D209" s="153"/>
      <c r="E209" s="154" t="s">
        <v>5605</v>
      </c>
      <c r="F209" s="155"/>
      <c r="G209" s="712"/>
      <c r="H209" s="713"/>
      <c r="I209" s="714"/>
      <c r="J209" s="149" t="s">
        <v>5631</v>
      </c>
      <c r="K209" s="82"/>
      <c r="L209" s="82"/>
      <c r="M209" s="150"/>
      <c r="N209" s="119"/>
      <c r="V209" s="151"/>
    </row>
    <row r="210" spans="1:22" ht="21.6" thickTop="1" thickBot="1" x14ac:dyDescent="0.3">
      <c r="A210" s="834">
        <f t="shared" ref="A210" si="45">A206+1</f>
        <v>49</v>
      </c>
      <c r="B210" s="326" t="s">
        <v>22</v>
      </c>
      <c r="C210" s="326" t="s">
        <v>23</v>
      </c>
      <c r="D210" s="326" t="s">
        <v>5593</v>
      </c>
      <c r="E210" s="837" t="s">
        <v>5594</v>
      </c>
      <c r="F210" s="837"/>
      <c r="G210" s="837" t="s">
        <v>17</v>
      </c>
      <c r="H210" s="771"/>
      <c r="I210" s="324"/>
      <c r="J210" s="138" t="s">
        <v>5608</v>
      </c>
      <c r="K210" s="139"/>
      <c r="L210" s="139"/>
      <c r="M210" s="140"/>
      <c r="N210" s="119"/>
      <c r="V210" s="151"/>
    </row>
    <row r="211" spans="1:22" ht="13.8" thickBot="1" x14ac:dyDescent="0.3">
      <c r="A211" s="750"/>
      <c r="B211" s="142"/>
      <c r="C211" s="142"/>
      <c r="D211" s="143"/>
      <c r="E211" s="142"/>
      <c r="F211" s="142"/>
      <c r="G211" s="726"/>
      <c r="H211" s="838"/>
      <c r="I211" s="839"/>
      <c r="J211" s="78" t="s">
        <v>5608</v>
      </c>
      <c r="K211" s="78"/>
      <c r="L211" s="78"/>
      <c r="M211" s="145"/>
      <c r="N211" s="119"/>
      <c r="V211" s="151">
        <f>G211</f>
        <v>0</v>
      </c>
    </row>
    <row r="212" spans="1:22" ht="21" thickBot="1" x14ac:dyDescent="0.3">
      <c r="A212" s="750"/>
      <c r="B212" s="328" t="s">
        <v>34</v>
      </c>
      <c r="C212" s="328" t="s">
        <v>35</v>
      </c>
      <c r="D212" s="328" t="s">
        <v>5600</v>
      </c>
      <c r="E212" s="840" t="s">
        <v>5601</v>
      </c>
      <c r="F212" s="840"/>
      <c r="G212" s="730"/>
      <c r="H212" s="731"/>
      <c r="I212" s="732"/>
      <c r="J212" s="149" t="s">
        <v>5630</v>
      </c>
      <c r="K212" s="82"/>
      <c r="L212" s="82"/>
      <c r="M212" s="150"/>
      <c r="N212" s="119"/>
      <c r="V212" s="151"/>
    </row>
    <row r="213" spans="1:22" ht="13.8" thickBot="1" x14ac:dyDescent="0.3">
      <c r="A213" s="842"/>
      <c r="B213" s="152"/>
      <c r="C213" s="152"/>
      <c r="D213" s="153"/>
      <c r="E213" s="154" t="s">
        <v>5605</v>
      </c>
      <c r="F213" s="155"/>
      <c r="G213" s="712"/>
      <c r="H213" s="713"/>
      <c r="I213" s="714"/>
      <c r="J213" s="149" t="s">
        <v>5631</v>
      </c>
      <c r="K213" s="82"/>
      <c r="L213" s="82"/>
      <c r="M213" s="150"/>
      <c r="N213" s="119"/>
      <c r="V213" s="151"/>
    </row>
    <row r="214" spans="1:22" ht="21.6" thickTop="1" thickBot="1" x14ac:dyDescent="0.3">
      <c r="A214" s="834">
        <f t="shared" ref="A214" si="46">A210+1</f>
        <v>50</v>
      </c>
      <c r="B214" s="326" t="s">
        <v>22</v>
      </c>
      <c r="C214" s="326" t="s">
        <v>23</v>
      </c>
      <c r="D214" s="326" t="s">
        <v>5593</v>
      </c>
      <c r="E214" s="837" t="s">
        <v>5594</v>
      </c>
      <c r="F214" s="837"/>
      <c r="G214" s="837" t="s">
        <v>17</v>
      </c>
      <c r="H214" s="771"/>
      <c r="I214" s="324"/>
      <c r="J214" s="138" t="s">
        <v>5608</v>
      </c>
      <c r="K214" s="139"/>
      <c r="L214" s="139"/>
      <c r="M214" s="140"/>
      <c r="N214" s="119"/>
      <c r="V214" s="151"/>
    </row>
    <row r="215" spans="1:22" ht="13.8" thickBot="1" x14ac:dyDescent="0.3">
      <c r="A215" s="750"/>
      <c r="B215" s="142"/>
      <c r="C215" s="142"/>
      <c r="D215" s="143"/>
      <c r="E215" s="142"/>
      <c r="F215" s="142"/>
      <c r="G215" s="726"/>
      <c r="H215" s="838"/>
      <c r="I215" s="839"/>
      <c r="J215" s="78" t="s">
        <v>5608</v>
      </c>
      <c r="K215" s="78"/>
      <c r="L215" s="78"/>
      <c r="M215" s="145"/>
      <c r="N215" s="119"/>
      <c r="V215" s="151">
        <f>G215</f>
        <v>0</v>
      </c>
    </row>
    <row r="216" spans="1:22" ht="21" thickBot="1" x14ac:dyDescent="0.3">
      <c r="A216" s="750"/>
      <c r="B216" s="328" t="s">
        <v>34</v>
      </c>
      <c r="C216" s="328" t="s">
        <v>35</v>
      </c>
      <c r="D216" s="328" t="s">
        <v>5600</v>
      </c>
      <c r="E216" s="840" t="s">
        <v>5601</v>
      </c>
      <c r="F216" s="840"/>
      <c r="G216" s="730"/>
      <c r="H216" s="731"/>
      <c r="I216" s="732"/>
      <c r="J216" s="149" t="s">
        <v>5630</v>
      </c>
      <c r="K216" s="82"/>
      <c r="L216" s="82"/>
      <c r="M216" s="150"/>
      <c r="N216" s="119"/>
      <c r="V216" s="151"/>
    </row>
    <row r="217" spans="1:22" ht="13.8" thickBot="1" x14ac:dyDescent="0.3">
      <c r="A217" s="842"/>
      <c r="B217" s="152"/>
      <c r="C217" s="152"/>
      <c r="D217" s="153"/>
      <c r="E217" s="154" t="s">
        <v>5605</v>
      </c>
      <c r="F217" s="155"/>
      <c r="G217" s="712"/>
      <c r="H217" s="713"/>
      <c r="I217" s="714"/>
      <c r="J217" s="149" t="s">
        <v>5631</v>
      </c>
      <c r="K217" s="82"/>
      <c r="L217" s="82"/>
      <c r="M217" s="150"/>
      <c r="N217" s="119"/>
      <c r="V217" s="151"/>
    </row>
    <row r="218" spans="1:22" ht="21.6" thickTop="1" thickBot="1" x14ac:dyDescent="0.3">
      <c r="A218" s="834">
        <f t="shared" ref="A218" si="47">A214+1</f>
        <v>51</v>
      </c>
      <c r="B218" s="326" t="s">
        <v>22</v>
      </c>
      <c r="C218" s="326" t="s">
        <v>23</v>
      </c>
      <c r="D218" s="326" t="s">
        <v>5593</v>
      </c>
      <c r="E218" s="837" t="s">
        <v>5594</v>
      </c>
      <c r="F218" s="837"/>
      <c r="G218" s="837" t="s">
        <v>17</v>
      </c>
      <c r="H218" s="771"/>
      <c r="I218" s="324"/>
      <c r="J218" s="138" t="s">
        <v>5608</v>
      </c>
      <c r="K218" s="139"/>
      <c r="L218" s="139"/>
      <c r="M218" s="140"/>
      <c r="N218" s="119"/>
      <c r="V218" s="151"/>
    </row>
    <row r="219" spans="1:22" ht="13.8" thickBot="1" x14ac:dyDescent="0.3">
      <c r="A219" s="750"/>
      <c r="B219" s="142"/>
      <c r="C219" s="142"/>
      <c r="D219" s="143"/>
      <c r="E219" s="142"/>
      <c r="F219" s="142"/>
      <c r="G219" s="726"/>
      <c r="H219" s="838"/>
      <c r="I219" s="839"/>
      <c r="J219" s="78" t="s">
        <v>5608</v>
      </c>
      <c r="K219" s="78"/>
      <c r="L219" s="78"/>
      <c r="M219" s="145"/>
      <c r="N219" s="119"/>
      <c r="V219" s="151">
        <f>G219</f>
        <v>0</v>
      </c>
    </row>
    <row r="220" spans="1:22" ht="21" thickBot="1" x14ac:dyDescent="0.3">
      <c r="A220" s="750"/>
      <c r="B220" s="328" t="s">
        <v>34</v>
      </c>
      <c r="C220" s="328" t="s">
        <v>35</v>
      </c>
      <c r="D220" s="328" t="s">
        <v>5600</v>
      </c>
      <c r="E220" s="840" t="s">
        <v>5601</v>
      </c>
      <c r="F220" s="840"/>
      <c r="G220" s="730"/>
      <c r="H220" s="731"/>
      <c r="I220" s="732"/>
      <c r="J220" s="149" t="s">
        <v>5630</v>
      </c>
      <c r="K220" s="82"/>
      <c r="L220" s="82"/>
      <c r="M220" s="150"/>
      <c r="N220" s="119"/>
      <c r="V220" s="151"/>
    </row>
    <row r="221" spans="1:22" ht="13.8" thickBot="1" x14ac:dyDescent="0.3">
      <c r="A221" s="842"/>
      <c r="B221" s="152"/>
      <c r="C221" s="152"/>
      <c r="D221" s="153"/>
      <c r="E221" s="154" t="s">
        <v>5605</v>
      </c>
      <c r="F221" s="155"/>
      <c r="G221" s="712"/>
      <c r="H221" s="713"/>
      <c r="I221" s="714"/>
      <c r="J221" s="149" t="s">
        <v>5631</v>
      </c>
      <c r="K221" s="82"/>
      <c r="L221" s="82"/>
      <c r="M221" s="150"/>
      <c r="N221" s="119"/>
      <c r="V221" s="151"/>
    </row>
    <row r="222" spans="1:22" ht="21.6" thickTop="1" thickBot="1" x14ac:dyDescent="0.3">
      <c r="A222" s="834">
        <f t="shared" ref="A222" si="48">A218+1</f>
        <v>52</v>
      </c>
      <c r="B222" s="326" t="s">
        <v>22</v>
      </c>
      <c r="C222" s="326" t="s">
        <v>23</v>
      </c>
      <c r="D222" s="326" t="s">
        <v>5593</v>
      </c>
      <c r="E222" s="837" t="s">
        <v>5594</v>
      </c>
      <c r="F222" s="837"/>
      <c r="G222" s="837" t="s">
        <v>17</v>
      </c>
      <c r="H222" s="771"/>
      <c r="I222" s="324"/>
      <c r="J222" s="138" t="s">
        <v>5608</v>
      </c>
      <c r="K222" s="139"/>
      <c r="L222" s="139"/>
      <c r="M222" s="140"/>
      <c r="N222" s="119"/>
      <c r="V222" s="151"/>
    </row>
    <row r="223" spans="1:22" ht="13.8" thickBot="1" x14ac:dyDescent="0.3">
      <c r="A223" s="750"/>
      <c r="B223" s="142"/>
      <c r="C223" s="142"/>
      <c r="D223" s="143"/>
      <c r="E223" s="142"/>
      <c r="F223" s="142"/>
      <c r="G223" s="726"/>
      <c r="H223" s="838"/>
      <c r="I223" s="839"/>
      <c r="J223" s="78" t="s">
        <v>5608</v>
      </c>
      <c r="K223" s="78"/>
      <c r="L223" s="78"/>
      <c r="M223" s="145"/>
      <c r="N223" s="119"/>
      <c r="V223" s="151">
        <f>G223</f>
        <v>0</v>
      </c>
    </row>
    <row r="224" spans="1:22" ht="21" thickBot="1" x14ac:dyDescent="0.3">
      <c r="A224" s="750"/>
      <c r="B224" s="328" t="s">
        <v>34</v>
      </c>
      <c r="C224" s="328" t="s">
        <v>35</v>
      </c>
      <c r="D224" s="328" t="s">
        <v>5600</v>
      </c>
      <c r="E224" s="840" t="s">
        <v>5601</v>
      </c>
      <c r="F224" s="840"/>
      <c r="G224" s="730"/>
      <c r="H224" s="731"/>
      <c r="I224" s="732"/>
      <c r="J224" s="149" t="s">
        <v>5630</v>
      </c>
      <c r="K224" s="82"/>
      <c r="L224" s="82"/>
      <c r="M224" s="150"/>
      <c r="N224" s="119"/>
      <c r="V224" s="151"/>
    </row>
    <row r="225" spans="1:22" ht="13.8" thickBot="1" x14ac:dyDescent="0.3">
      <c r="A225" s="842"/>
      <c r="B225" s="152"/>
      <c r="C225" s="152"/>
      <c r="D225" s="153"/>
      <c r="E225" s="154" t="s">
        <v>5605</v>
      </c>
      <c r="F225" s="155"/>
      <c r="G225" s="712"/>
      <c r="H225" s="713"/>
      <c r="I225" s="714"/>
      <c r="J225" s="149" t="s">
        <v>5631</v>
      </c>
      <c r="K225" s="82"/>
      <c r="L225" s="82"/>
      <c r="M225" s="150"/>
      <c r="N225" s="119"/>
      <c r="V225" s="151"/>
    </row>
    <row r="226" spans="1:22" ht="21.6" thickTop="1" thickBot="1" x14ac:dyDescent="0.3">
      <c r="A226" s="834">
        <f t="shared" ref="A226" si="49">A222+1</f>
        <v>53</v>
      </c>
      <c r="B226" s="326" t="s">
        <v>22</v>
      </c>
      <c r="C226" s="326" t="s">
        <v>23</v>
      </c>
      <c r="D226" s="326" t="s">
        <v>5593</v>
      </c>
      <c r="E226" s="837" t="s">
        <v>5594</v>
      </c>
      <c r="F226" s="837"/>
      <c r="G226" s="837" t="s">
        <v>17</v>
      </c>
      <c r="H226" s="771"/>
      <c r="I226" s="324"/>
      <c r="J226" s="138" t="s">
        <v>5608</v>
      </c>
      <c r="K226" s="139"/>
      <c r="L226" s="139"/>
      <c r="M226" s="140"/>
      <c r="N226" s="119"/>
      <c r="V226" s="151"/>
    </row>
    <row r="227" spans="1:22" ht="13.8" thickBot="1" x14ac:dyDescent="0.3">
      <c r="A227" s="750"/>
      <c r="B227" s="142"/>
      <c r="C227" s="142"/>
      <c r="D227" s="143"/>
      <c r="E227" s="142"/>
      <c r="F227" s="142"/>
      <c r="G227" s="726"/>
      <c r="H227" s="838"/>
      <c r="I227" s="839"/>
      <c r="J227" s="78" t="s">
        <v>5608</v>
      </c>
      <c r="K227" s="78"/>
      <c r="L227" s="78"/>
      <c r="M227" s="145"/>
      <c r="N227" s="119"/>
      <c r="V227" s="151">
        <f>G227</f>
        <v>0</v>
      </c>
    </row>
    <row r="228" spans="1:22" ht="21" thickBot="1" x14ac:dyDescent="0.3">
      <c r="A228" s="750"/>
      <c r="B228" s="328" t="s">
        <v>34</v>
      </c>
      <c r="C228" s="328" t="s">
        <v>35</v>
      </c>
      <c r="D228" s="328" t="s">
        <v>5600</v>
      </c>
      <c r="E228" s="840" t="s">
        <v>5601</v>
      </c>
      <c r="F228" s="840"/>
      <c r="G228" s="730"/>
      <c r="H228" s="731"/>
      <c r="I228" s="732"/>
      <c r="J228" s="149" t="s">
        <v>5630</v>
      </c>
      <c r="K228" s="82"/>
      <c r="L228" s="82"/>
      <c r="M228" s="150"/>
      <c r="N228" s="119"/>
      <c r="V228" s="151"/>
    </row>
    <row r="229" spans="1:22" ht="13.8" thickBot="1" x14ac:dyDescent="0.3">
      <c r="A229" s="842"/>
      <c r="B229" s="152"/>
      <c r="C229" s="152"/>
      <c r="D229" s="153"/>
      <c r="E229" s="154" t="s">
        <v>5605</v>
      </c>
      <c r="F229" s="155"/>
      <c r="G229" s="712"/>
      <c r="H229" s="713"/>
      <c r="I229" s="714"/>
      <c r="J229" s="149" t="s">
        <v>5631</v>
      </c>
      <c r="K229" s="82"/>
      <c r="L229" s="82"/>
      <c r="M229" s="150"/>
      <c r="N229" s="119"/>
      <c r="V229" s="151"/>
    </row>
    <row r="230" spans="1:22" ht="21.6" thickTop="1" thickBot="1" x14ac:dyDescent="0.3">
      <c r="A230" s="834">
        <f t="shared" ref="A230" si="50">A226+1</f>
        <v>54</v>
      </c>
      <c r="B230" s="326" t="s">
        <v>22</v>
      </c>
      <c r="C230" s="326" t="s">
        <v>23</v>
      </c>
      <c r="D230" s="326" t="s">
        <v>5593</v>
      </c>
      <c r="E230" s="837" t="s">
        <v>5594</v>
      </c>
      <c r="F230" s="837"/>
      <c r="G230" s="837" t="s">
        <v>17</v>
      </c>
      <c r="H230" s="771"/>
      <c r="I230" s="324"/>
      <c r="J230" s="138" t="s">
        <v>5608</v>
      </c>
      <c r="K230" s="139"/>
      <c r="L230" s="139"/>
      <c r="M230" s="140"/>
      <c r="N230" s="119"/>
      <c r="V230" s="151"/>
    </row>
    <row r="231" spans="1:22" ht="13.8" thickBot="1" x14ac:dyDescent="0.3">
      <c r="A231" s="750"/>
      <c r="B231" s="142"/>
      <c r="C231" s="142"/>
      <c r="D231" s="143"/>
      <c r="E231" s="142"/>
      <c r="F231" s="142"/>
      <c r="G231" s="726"/>
      <c r="H231" s="838"/>
      <c r="I231" s="839"/>
      <c r="J231" s="78" t="s">
        <v>5608</v>
      </c>
      <c r="K231" s="78"/>
      <c r="L231" s="78"/>
      <c r="M231" s="145"/>
      <c r="N231" s="119"/>
      <c r="V231" s="151">
        <f>G231</f>
        <v>0</v>
      </c>
    </row>
    <row r="232" spans="1:22" ht="21" thickBot="1" x14ac:dyDescent="0.3">
      <c r="A232" s="750"/>
      <c r="B232" s="328" t="s">
        <v>34</v>
      </c>
      <c r="C232" s="328" t="s">
        <v>35</v>
      </c>
      <c r="D232" s="328" t="s">
        <v>5600</v>
      </c>
      <c r="E232" s="840" t="s">
        <v>5601</v>
      </c>
      <c r="F232" s="840"/>
      <c r="G232" s="730"/>
      <c r="H232" s="731"/>
      <c r="I232" s="732"/>
      <c r="J232" s="149" t="s">
        <v>5630</v>
      </c>
      <c r="K232" s="82"/>
      <c r="L232" s="82"/>
      <c r="M232" s="150"/>
      <c r="N232" s="119"/>
      <c r="V232" s="151"/>
    </row>
    <row r="233" spans="1:22" ht="13.8" thickBot="1" x14ac:dyDescent="0.3">
      <c r="A233" s="842"/>
      <c r="B233" s="152"/>
      <c r="C233" s="152"/>
      <c r="D233" s="153"/>
      <c r="E233" s="154" t="s">
        <v>5605</v>
      </c>
      <c r="F233" s="155"/>
      <c r="G233" s="712"/>
      <c r="H233" s="713"/>
      <c r="I233" s="714"/>
      <c r="J233" s="149" t="s">
        <v>5631</v>
      </c>
      <c r="K233" s="82"/>
      <c r="L233" s="82"/>
      <c r="M233" s="150"/>
      <c r="N233" s="119"/>
      <c r="V233" s="151"/>
    </row>
    <row r="234" spans="1:22" ht="21.6" thickTop="1" thickBot="1" x14ac:dyDescent="0.3">
      <c r="A234" s="834">
        <f t="shared" ref="A234" si="51">A230+1</f>
        <v>55</v>
      </c>
      <c r="B234" s="326" t="s">
        <v>22</v>
      </c>
      <c r="C234" s="326" t="s">
        <v>23</v>
      </c>
      <c r="D234" s="326" t="s">
        <v>5593</v>
      </c>
      <c r="E234" s="837" t="s">
        <v>5594</v>
      </c>
      <c r="F234" s="837"/>
      <c r="G234" s="837" t="s">
        <v>17</v>
      </c>
      <c r="H234" s="771"/>
      <c r="I234" s="324"/>
      <c r="J234" s="138" t="s">
        <v>5608</v>
      </c>
      <c r="K234" s="139"/>
      <c r="L234" s="139"/>
      <c r="M234" s="140"/>
      <c r="N234" s="119"/>
      <c r="V234" s="151"/>
    </row>
    <row r="235" spans="1:22" ht="13.8" thickBot="1" x14ac:dyDescent="0.3">
      <c r="A235" s="750"/>
      <c r="B235" s="142"/>
      <c r="C235" s="142"/>
      <c r="D235" s="143"/>
      <c r="E235" s="142"/>
      <c r="F235" s="142"/>
      <c r="G235" s="726"/>
      <c r="H235" s="838"/>
      <c r="I235" s="839"/>
      <c r="J235" s="78" t="s">
        <v>5608</v>
      </c>
      <c r="K235" s="78"/>
      <c r="L235" s="78"/>
      <c r="M235" s="145"/>
      <c r="N235" s="119"/>
      <c r="V235" s="151">
        <f>G235</f>
        <v>0</v>
      </c>
    </row>
    <row r="236" spans="1:22" ht="21" thickBot="1" x14ac:dyDescent="0.3">
      <c r="A236" s="750"/>
      <c r="B236" s="328" t="s">
        <v>34</v>
      </c>
      <c r="C236" s="328" t="s">
        <v>35</v>
      </c>
      <c r="D236" s="328" t="s">
        <v>5600</v>
      </c>
      <c r="E236" s="840" t="s">
        <v>5601</v>
      </c>
      <c r="F236" s="840"/>
      <c r="G236" s="730"/>
      <c r="H236" s="731"/>
      <c r="I236" s="732"/>
      <c r="J236" s="149" t="s">
        <v>5630</v>
      </c>
      <c r="K236" s="82"/>
      <c r="L236" s="82"/>
      <c r="M236" s="150"/>
      <c r="N236" s="119"/>
      <c r="V236" s="151"/>
    </row>
    <row r="237" spans="1:22" ht="13.8" thickBot="1" x14ac:dyDescent="0.3">
      <c r="A237" s="842"/>
      <c r="B237" s="152"/>
      <c r="C237" s="152"/>
      <c r="D237" s="153"/>
      <c r="E237" s="154" t="s">
        <v>5605</v>
      </c>
      <c r="F237" s="155"/>
      <c r="G237" s="712"/>
      <c r="H237" s="713"/>
      <c r="I237" s="714"/>
      <c r="J237" s="149" t="s">
        <v>5631</v>
      </c>
      <c r="K237" s="82"/>
      <c r="L237" s="82"/>
      <c r="M237" s="150"/>
      <c r="N237" s="119"/>
      <c r="V237" s="151"/>
    </row>
    <row r="238" spans="1:22" ht="21.6" thickTop="1" thickBot="1" x14ac:dyDescent="0.3">
      <c r="A238" s="834">
        <f t="shared" ref="A238" si="52">A234+1</f>
        <v>56</v>
      </c>
      <c r="B238" s="326" t="s">
        <v>22</v>
      </c>
      <c r="C238" s="326" t="s">
        <v>23</v>
      </c>
      <c r="D238" s="326" t="s">
        <v>5593</v>
      </c>
      <c r="E238" s="837" t="s">
        <v>5594</v>
      </c>
      <c r="F238" s="837"/>
      <c r="G238" s="837" t="s">
        <v>17</v>
      </c>
      <c r="H238" s="771"/>
      <c r="I238" s="324"/>
      <c r="J238" s="138" t="s">
        <v>5608</v>
      </c>
      <c r="K238" s="139"/>
      <c r="L238" s="139"/>
      <c r="M238" s="140"/>
      <c r="N238" s="119"/>
      <c r="V238" s="151"/>
    </row>
    <row r="239" spans="1:22" ht="13.8" thickBot="1" x14ac:dyDescent="0.3">
      <c r="A239" s="750"/>
      <c r="B239" s="142"/>
      <c r="C239" s="142"/>
      <c r="D239" s="143"/>
      <c r="E239" s="142"/>
      <c r="F239" s="142"/>
      <c r="G239" s="726"/>
      <c r="H239" s="838"/>
      <c r="I239" s="839"/>
      <c r="J239" s="78" t="s">
        <v>5608</v>
      </c>
      <c r="K239" s="78"/>
      <c r="L239" s="78"/>
      <c r="M239" s="145"/>
      <c r="N239" s="119"/>
      <c r="V239" s="151">
        <f>G239</f>
        <v>0</v>
      </c>
    </row>
    <row r="240" spans="1:22" ht="21" thickBot="1" x14ac:dyDescent="0.3">
      <c r="A240" s="750"/>
      <c r="B240" s="328" t="s">
        <v>34</v>
      </c>
      <c r="C240" s="328" t="s">
        <v>35</v>
      </c>
      <c r="D240" s="328" t="s">
        <v>5600</v>
      </c>
      <c r="E240" s="840" t="s">
        <v>5601</v>
      </c>
      <c r="F240" s="840"/>
      <c r="G240" s="730"/>
      <c r="H240" s="731"/>
      <c r="I240" s="732"/>
      <c r="J240" s="149" t="s">
        <v>5630</v>
      </c>
      <c r="K240" s="82"/>
      <c r="L240" s="82"/>
      <c r="M240" s="150"/>
      <c r="N240" s="119"/>
      <c r="V240" s="151"/>
    </row>
    <row r="241" spans="1:22" ht="13.8" thickBot="1" x14ac:dyDescent="0.3">
      <c r="A241" s="842"/>
      <c r="B241" s="152"/>
      <c r="C241" s="152"/>
      <c r="D241" s="153"/>
      <c r="E241" s="154" t="s">
        <v>5605</v>
      </c>
      <c r="F241" s="155"/>
      <c r="G241" s="712"/>
      <c r="H241" s="713"/>
      <c r="I241" s="714"/>
      <c r="J241" s="149" t="s">
        <v>5631</v>
      </c>
      <c r="K241" s="82"/>
      <c r="L241" s="82"/>
      <c r="M241" s="150"/>
      <c r="N241" s="119"/>
      <c r="V241" s="151"/>
    </row>
    <row r="242" spans="1:22" ht="21.6" thickTop="1" thickBot="1" x14ac:dyDescent="0.3">
      <c r="A242" s="834">
        <f t="shared" ref="A242" si="53">A238+1</f>
        <v>57</v>
      </c>
      <c r="B242" s="326" t="s">
        <v>22</v>
      </c>
      <c r="C242" s="326" t="s">
        <v>23</v>
      </c>
      <c r="D242" s="326" t="s">
        <v>5593</v>
      </c>
      <c r="E242" s="837" t="s">
        <v>5594</v>
      </c>
      <c r="F242" s="837"/>
      <c r="G242" s="837" t="s">
        <v>17</v>
      </c>
      <c r="H242" s="771"/>
      <c r="I242" s="324"/>
      <c r="J242" s="138" t="s">
        <v>5608</v>
      </c>
      <c r="K242" s="139"/>
      <c r="L242" s="139"/>
      <c r="M242" s="140"/>
      <c r="N242" s="119"/>
      <c r="V242" s="151"/>
    </row>
    <row r="243" spans="1:22" ht="13.8" thickBot="1" x14ac:dyDescent="0.3">
      <c r="A243" s="750"/>
      <c r="B243" s="142"/>
      <c r="C243" s="142"/>
      <c r="D243" s="143"/>
      <c r="E243" s="142"/>
      <c r="F243" s="142"/>
      <c r="G243" s="726"/>
      <c r="H243" s="838"/>
      <c r="I243" s="839"/>
      <c r="J243" s="78" t="s">
        <v>5608</v>
      </c>
      <c r="K243" s="78"/>
      <c r="L243" s="78"/>
      <c r="M243" s="145"/>
      <c r="N243" s="119"/>
      <c r="V243" s="151">
        <f>G243</f>
        <v>0</v>
      </c>
    </row>
    <row r="244" spans="1:22" ht="21" thickBot="1" x14ac:dyDescent="0.3">
      <c r="A244" s="750"/>
      <c r="B244" s="328" t="s">
        <v>34</v>
      </c>
      <c r="C244" s="328" t="s">
        <v>35</v>
      </c>
      <c r="D244" s="328" t="s">
        <v>5600</v>
      </c>
      <c r="E244" s="840" t="s">
        <v>5601</v>
      </c>
      <c r="F244" s="840"/>
      <c r="G244" s="730"/>
      <c r="H244" s="731"/>
      <c r="I244" s="732"/>
      <c r="J244" s="149" t="s">
        <v>5630</v>
      </c>
      <c r="K244" s="82"/>
      <c r="L244" s="82"/>
      <c r="M244" s="150"/>
      <c r="N244" s="119"/>
      <c r="V244" s="151"/>
    </row>
    <row r="245" spans="1:22" ht="13.8" thickBot="1" x14ac:dyDescent="0.3">
      <c r="A245" s="842"/>
      <c r="B245" s="152"/>
      <c r="C245" s="152"/>
      <c r="D245" s="153"/>
      <c r="E245" s="154" t="s">
        <v>5605</v>
      </c>
      <c r="F245" s="155"/>
      <c r="G245" s="712"/>
      <c r="H245" s="713"/>
      <c r="I245" s="714"/>
      <c r="J245" s="149" t="s">
        <v>5631</v>
      </c>
      <c r="K245" s="82"/>
      <c r="L245" s="82"/>
      <c r="M245" s="150"/>
      <c r="N245" s="119"/>
      <c r="V245" s="151"/>
    </row>
    <row r="246" spans="1:22" ht="21.6" thickTop="1" thickBot="1" x14ac:dyDescent="0.3">
      <c r="A246" s="834">
        <f t="shared" ref="A246" si="54">A242+1</f>
        <v>58</v>
      </c>
      <c r="B246" s="326" t="s">
        <v>22</v>
      </c>
      <c r="C246" s="326" t="s">
        <v>23</v>
      </c>
      <c r="D246" s="326" t="s">
        <v>5593</v>
      </c>
      <c r="E246" s="837" t="s">
        <v>5594</v>
      </c>
      <c r="F246" s="837"/>
      <c r="G246" s="837" t="s">
        <v>17</v>
      </c>
      <c r="H246" s="771"/>
      <c r="I246" s="324"/>
      <c r="J246" s="138" t="s">
        <v>5608</v>
      </c>
      <c r="K246" s="139"/>
      <c r="L246" s="139"/>
      <c r="M246" s="140"/>
      <c r="N246" s="119"/>
      <c r="V246" s="151"/>
    </row>
    <row r="247" spans="1:22" ht="13.8" thickBot="1" x14ac:dyDescent="0.3">
      <c r="A247" s="750"/>
      <c r="B247" s="142"/>
      <c r="C247" s="142"/>
      <c r="D247" s="143"/>
      <c r="E247" s="142"/>
      <c r="F247" s="142"/>
      <c r="G247" s="726"/>
      <c r="H247" s="838"/>
      <c r="I247" s="839"/>
      <c r="J247" s="78" t="s">
        <v>5608</v>
      </c>
      <c r="K247" s="78"/>
      <c r="L247" s="78"/>
      <c r="M247" s="145"/>
      <c r="N247" s="119"/>
      <c r="V247" s="151">
        <f>G247</f>
        <v>0</v>
      </c>
    </row>
    <row r="248" spans="1:22" ht="21" thickBot="1" x14ac:dyDescent="0.3">
      <c r="A248" s="750"/>
      <c r="B248" s="328" t="s">
        <v>34</v>
      </c>
      <c r="C248" s="328" t="s">
        <v>35</v>
      </c>
      <c r="D248" s="328" t="s">
        <v>5600</v>
      </c>
      <c r="E248" s="840" t="s">
        <v>5601</v>
      </c>
      <c r="F248" s="840"/>
      <c r="G248" s="730"/>
      <c r="H248" s="731"/>
      <c r="I248" s="732"/>
      <c r="J248" s="149" t="s">
        <v>5630</v>
      </c>
      <c r="K248" s="82"/>
      <c r="L248" s="82"/>
      <c r="M248" s="150"/>
      <c r="N248" s="119"/>
      <c r="V248" s="151"/>
    </row>
    <row r="249" spans="1:22" ht="13.8" thickBot="1" x14ac:dyDescent="0.3">
      <c r="A249" s="842"/>
      <c r="B249" s="152"/>
      <c r="C249" s="152"/>
      <c r="D249" s="153"/>
      <c r="E249" s="154" t="s">
        <v>5605</v>
      </c>
      <c r="F249" s="155"/>
      <c r="G249" s="712"/>
      <c r="H249" s="713"/>
      <c r="I249" s="714"/>
      <c r="J249" s="149" t="s">
        <v>5631</v>
      </c>
      <c r="K249" s="82"/>
      <c r="L249" s="82"/>
      <c r="M249" s="150"/>
      <c r="N249" s="119"/>
      <c r="V249" s="151"/>
    </row>
    <row r="250" spans="1:22" ht="21.6" thickTop="1" thickBot="1" x14ac:dyDescent="0.3">
      <c r="A250" s="834">
        <f t="shared" ref="A250" si="55">A246+1</f>
        <v>59</v>
      </c>
      <c r="B250" s="326" t="s">
        <v>22</v>
      </c>
      <c r="C250" s="326" t="s">
        <v>23</v>
      </c>
      <c r="D250" s="326" t="s">
        <v>5593</v>
      </c>
      <c r="E250" s="837" t="s">
        <v>5594</v>
      </c>
      <c r="F250" s="837"/>
      <c r="G250" s="837" t="s">
        <v>17</v>
      </c>
      <c r="H250" s="771"/>
      <c r="I250" s="324"/>
      <c r="J250" s="138" t="s">
        <v>5608</v>
      </c>
      <c r="K250" s="139"/>
      <c r="L250" s="139"/>
      <c r="M250" s="140"/>
      <c r="N250" s="119"/>
      <c r="V250" s="151"/>
    </row>
    <row r="251" spans="1:22" ht="13.8" thickBot="1" x14ac:dyDescent="0.3">
      <c r="A251" s="750"/>
      <c r="B251" s="142"/>
      <c r="C251" s="142"/>
      <c r="D251" s="143"/>
      <c r="E251" s="142"/>
      <c r="F251" s="142"/>
      <c r="G251" s="726"/>
      <c r="H251" s="838"/>
      <c r="I251" s="839"/>
      <c r="J251" s="78" t="s">
        <v>5608</v>
      </c>
      <c r="K251" s="78"/>
      <c r="L251" s="78"/>
      <c r="M251" s="145"/>
      <c r="N251" s="119"/>
      <c r="V251" s="151">
        <f>G251</f>
        <v>0</v>
      </c>
    </row>
    <row r="252" spans="1:22" ht="21" thickBot="1" x14ac:dyDescent="0.3">
      <c r="A252" s="750"/>
      <c r="B252" s="328" t="s">
        <v>34</v>
      </c>
      <c r="C252" s="328" t="s">
        <v>35</v>
      </c>
      <c r="D252" s="328" t="s">
        <v>5600</v>
      </c>
      <c r="E252" s="840" t="s">
        <v>5601</v>
      </c>
      <c r="F252" s="840"/>
      <c r="G252" s="730"/>
      <c r="H252" s="731"/>
      <c r="I252" s="732"/>
      <c r="J252" s="149" t="s">
        <v>5630</v>
      </c>
      <c r="K252" s="82"/>
      <c r="L252" s="82"/>
      <c r="M252" s="150"/>
      <c r="N252" s="119"/>
      <c r="V252" s="151"/>
    </row>
    <row r="253" spans="1:22" ht="13.8" thickBot="1" x14ac:dyDescent="0.3">
      <c r="A253" s="842"/>
      <c r="B253" s="152"/>
      <c r="C253" s="152"/>
      <c r="D253" s="153"/>
      <c r="E253" s="154" t="s">
        <v>5605</v>
      </c>
      <c r="F253" s="155"/>
      <c r="G253" s="712"/>
      <c r="H253" s="713"/>
      <c r="I253" s="714"/>
      <c r="J253" s="149" t="s">
        <v>5631</v>
      </c>
      <c r="K253" s="82"/>
      <c r="L253" s="82"/>
      <c r="M253" s="150"/>
      <c r="N253" s="119"/>
      <c r="V253" s="151"/>
    </row>
    <row r="254" spans="1:22" ht="21.6" thickTop="1" thickBot="1" x14ac:dyDescent="0.3">
      <c r="A254" s="834">
        <f t="shared" ref="A254" si="56">A250+1</f>
        <v>60</v>
      </c>
      <c r="B254" s="326" t="s">
        <v>22</v>
      </c>
      <c r="C254" s="326" t="s">
        <v>23</v>
      </c>
      <c r="D254" s="326" t="s">
        <v>5593</v>
      </c>
      <c r="E254" s="837" t="s">
        <v>5594</v>
      </c>
      <c r="F254" s="837"/>
      <c r="G254" s="837" t="s">
        <v>17</v>
      </c>
      <c r="H254" s="771"/>
      <c r="I254" s="324"/>
      <c r="J254" s="138" t="s">
        <v>5608</v>
      </c>
      <c r="K254" s="139"/>
      <c r="L254" s="139"/>
      <c r="M254" s="140"/>
      <c r="N254" s="119"/>
      <c r="V254" s="151"/>
    </row>
    <row r="255" spans="1:22" ht="13.8" thickBot="1" x14ac:dyDescent="0.3">
      <c r="A255" s="750"/>
      <c r="B255" s="142"/>
      <c r="C255" s="142"/>
      <c r="D255" s="143"/>
      <c r="E255" s="142"/>
      <c r="F255" s="142"/>
      <c r="G255" s="726"/>
      <c r="H255" s="838"/>
      <c r="I255" s="839"/>
      <c r="J255" s="78" t="s">
        <v>5608</v>
      </c>
      <c r="K255" s="78"/>
      <c r="L255" s="78"/>
      <c r="M255" s="145"/>
      <c r="N255" s="119"/>
      <c r="V255" s="151">
        <f>G255</f>
        <v>0</v>
      </c>
    </row>
    <row r="256" spans="1:22" ht="21" thickBot="1" x14ac:dyDescent="0.3">
      <c r="A256" s="750"/>
      <c r="B256" s="328" t="s">
        <v>34</v>
      </c>
      <c r="C256" s="328" t="s">
        <v>35</v>
      </c>
      <c r="D256" s="328" t="s">
        <v>5600</v>
      </c>
      <c r="E256" s="840" t="s">
        <v>5601</v>
      </c>
      <c r="F256" s="840"/>
      <c r="G256" s="730"/>
      <c r="H256" s="731"/>
      <c r="I256" s="732"/>
      <c r="J256" s="149" t="s">
        <v>5630</v>
      </c>
      <c r="K256" s="82"/>
      <c r="L256" s="82"/>
      <c r="M256" s="150"/>
      <c r="N256" s="119"/>
      <c r="V256" s="151"/>
    </row>
    <row r="257" spans="1:22" ht="13.8" thickBot="1" x14ac:dyDescent="0.3">
      <c r="A257" s="842"/>
      <c r="B257" s="152"/>
      <c r="C257" s="152"/>
      <c r="D257" s="153"/>
      <c r="E257" s="154" t="s">
        <v>5605</v>
      </c>
      <c r="F257" s="155"/>
      <c r="G257" s="712"/>
      <c r="H257" s="713"/>
      <c r="I257" s="714"/>
      <c r="J257" s="149" t="s">
        <v>5631</v>
      </c>
      <c r="K257" s="82"/>
      <c r="L257" s="82"/>
      <c r="M257" s="150"/>
      <c r="N257" s="119"/>
      <c r="V257" s="151"/>
    </row>
    <row r="258" spans="1:22" ht="21.6" thickTop="1" thickBot="1" x14ac:dyDescent="0.3">
      <c r="A258" s="834">
        <f t="shared" ref="A258" si="57">A254+1</f>
        <v>61</v>
      </c>
      <c r="B258" s="326" t="s">
        <v>22</v>
      </c>
      <c r="C258" s="326" t="s">
        <v>23</v>
      </c>
      <c r="D258" s="326" t="s">
        <v>5593</v>
      </c>
      <c r="E258" s="837" t="s">
        <v>5594</v>
      </c>
      <c r="F258" s="837"/>
      <c r="G258" s="837" t="s">
        <v>17</v>
      </c>
      <c r="H258" s="771"/>
      <c r="I258" s="324"/>
      <c r="J258" s="138" t="s">
        <v>5608</v>
      </c>
      <c r="K258" s="139"/>
      <c r="L258" s="139"/>
      <c r="M258" s="140"/>
      <c r="N258" s="119"/>
      <c r="V258" s="151"/>
    </row>
    <row r="259" spans="1:22" ht="13.8" thickBot="1" x14ac:dyDescent="0.3">
      <c r="A259" s="750"/>
      <c r="B259" s="142"/>
      <c r="C259" s="142"/>
      <c r="D259" s="143"/>
      <c r="E259" s="142"/>
      <c r="F259" s="142"/>
      <c r="G259" s="726"/>
      <c r="H259" s="838"/>
      <c r="I259" s="839"/>
      <c r="J259" s="78" t="s">
        <v>5608</v>
      </c>
      <c r="K259" s="78"/>
      <c r="L259" s="78"/>
      <c r="M259" s="145"/>
      <c r="N259" s="119"/>
      <c r="V259" s="151">
        <f>G259</f>
        <v>0</v>
      </c>
    </row>
    <row r="260" spans="1:22" ht="21" thickBot="1" x14ac:dyDescent="0.3">
      <c r="A260" s="750"/>
      <c r="B260" s="328" t="s">
        <v>34</v>
      </c>
      <c r="C260" s="328" t="s">
        <v>35</v>
      </c>
      <c r="D260" s="328" t="s">
        <v>5600</v>
      </c>
      <c r="E260" s="840" t="s">
        <v>5601</v>
      </c>
      <c r="F260" s="840"/>
      <c r="G260" s="730"/>
      <c r="H260" s="731"/>
      <c r="I260" s="732"/>
      <c r="J260" s="149" t="s">
        <v>5630</v>
      </c>
      <c r="K260" s="82"/>
      <c r="L260" s="82"/>
      <c r="M260" s="150"/>
      <c r="N260" s="119"/>
      <c r="V260" s="151"/>
    </row>
    <row r="261" spans="1:22" ht="13.8" thickBot="1" x14ac:dyDescent="0.3">
      <c r="A261" s="842"/>
      <c r="B261" s="152"/>
      <c r="C261" s="152"/>
      <c r="D261" s="153"/>
      <c r="E261" s="154" t="s">
        <v>5605</v>
      </c>
      <c r="F261" s="155"/>
      <c r="G261" s="712"/>
      <c r="H261" s="713"/>
      <c r="I261" s="714"/>
      <c r="J261" s="149" t="s">
        <v>5631</v>
      </c>
      <c r="K261" s="82"/>
      <c r="L261" s="82"/>
      <c r="M261" s="150"/>
      <c r="N261" s="119"/>
      <c r="V261" s="151"/>
    </row>
    <row r="262" spans="1:22" ht="21.6" thickTop="1" thickBot="1" x14ac:dyDescent="0.3">
      <c r="A262" s="834">
        <f t="shared" ref="A262" si="58">A258+1</f>
        <v>62</v>
      </c>
      <c r="B262" s="326" t="s">
        <v>22</v>
      </c>
      <c r="C262" s="326" t="s">
        <v>23</v>
      </c>
      <c r="D262" s="326" t="s">
        <v>5593</v>
      </c>
      <c r="E262" s="837" t="s">
        <v>5594</v>
      </c>
      <c r="F262" s="837"/>
      <c r="G262" s="837" t="s">
        <v>17</v>
      </c>
      <c r="H262" s="771"/>
      <c r="I262" s="324"/>
      <c r="J262" s="138" t="s">
        <v>5608</v>
      </c>
      <c r="K262" s="139"/>
      <c r="L262" s="139"/>
      <c r="M262" s="140"/>
      <c r="N262" s="119"/>
      <c r="V262" s="151"/>
    </row>
    <row r="263" spans="1:22" ht="13.8" thickBot="1" x14ac:dyDescent="0.3">
      <c r="A263" s="750"/>
      <c r="B263" s="142"/>
      <c r="C263" s="142"/>
      <c r="D263" s="143"/>
      <c r="E263" s="142"/>
      <c r="F263" s="142"/>
      <c r="G263" s="726"/>
      <c r="H263" s="838"/>
      <c r="I263" s="839"/>
      <c r="J263" s="78" t="s">
        <v>5608</v>
      </c>
      <c r="K263" s="78"/>
      <c r="L263" s="78"/>
      <c r="M263" s="145"/>
      <c r="N263" s="119"/>
      <c r="V263" s="151">
        <f>G263</f>
        <v>0</v>
      </c>
    </row>
    <row r="264" spans="1:22" ht="21" thickBot="1" x14ac:dyDescent="0.3">
      <c r="A264" s="750"/>
      <c r="B264" s="328" t="s">
        <v>34</v>
      </c>
      <c r="C264" s="328" t="s">
        <v>35</v>
      </c>
      <c r="D264" s="328" t="s">
        <v>5600</v>
      </c>
      <c r="E264" s="840" t="s">
        <v>5601</v>
      </c>
      <c r="F264" s="840"/>
      <c r="G264" s="730"/>
      <c r="H264" s="731"/>
      <c r="I264" s="732"/>
      <c r="J264" s="149" t="s">
        <v>5630</v>
      </c>
      <c r="K264" s="82"/>
      <c r="L264" s="82"/>
      <c r="M264" s="150"/>
      <c r="N264" s="119"/>
      <c r="V264" s="151"/>
    </row>
    <row r="265" spans="1:22" ht="13.8" thickBot="1" x14ac:dyDescent="0.3">
      <c r="A265" s="842"/>
      <c r="B265" s="152"/>
      <c r="C265" s="152"/>
      <c r="D265" s="153"/>
      <c r="E265" s="154" t="s">
        <v>5605</v>
      </c>
      <c r="F265" s="155"/>
      <c r="G265" s="712"/>
      <c r="H265" s="713"/>
      <c r="I265" s="714"/>
      <c r="J265" s="149" t="s">
        <v>5631</v>
      </c>
      <c r="K265" s="82"/>
      <c r="L265" s="82"/>
      <c r="M265" s="150"/>
      <c r="N265" s="119"/>
      <c r="V265" s="151"/>
    </row>
    <row r="266" spans="1:22" ht="21.6" thickTop="1" thickBot="1" x14ac:dyDescent="0.3">
      <c r="A266" s="834">
        <f t="shared" ref="A266" si="59">A262+1</f>
        <v>63</v>
      </c>
      <c r="B266" s="326" t="s">
        <v>22</v>
      </c>
      <c r="C266" s="326" t="s">
        <v>23</v>
      </c>
      <c r="D266" s="326" t="s">
        <v>5593</v>
      </c>
      <c r="E266" s="837" t="s">
        <v>5594</v>
      </c>
      <c r="F266" s="837"/>
      <c r="G266" s="837" t="s">
        <v>17</v>
      </c>
      <c r="H266" s="771"/>
      <c r="I266" s="324"/>
      <c r="J266" s="138" t="s">
        <v>5608</v>
      </c>
      <c r="K266" s="139"/>
      <c r="L266" s="139"/>
      <c r="M266" s="140"/>
      <c r="N266" s="119"/>
      <c r="V266" s="151"/>
    </row>
    <row r="267" spans="1:22" ht="13.8" thickBot="1" x14ac:dyDescent="0.3">
      <c r="A267" s="750"/>
      <c r="B267" s="142"/>
      <c r="C267" s="142"/>
      <c r="D267" s="143"/>
      <c r="E267" s="142"/>
      <c r="F267" s="142"/>
      <c r="G267" s="726"/>
      <c r="H267" s="838"/>
      <c r="I267" s="839"/>
      <c r="J267" s="78" t="s">
        <v>5608</v>
      </c>
      <c r="K267" s="78"/>
      <c r="L267" s="78"/>
      <c r="M267" s="145"/>
      <c r="N267" s="119"/>
      <c r="V267" s="151">
        <f>G267</f>
        <v>0</v>
      </c>
    </row>
    <row r="268" spans="1:22" ht="21" thickBot="1" x14ac:dyDescent="0.3">
      <c r="A268" s="750"/>
      <c r="B268" s="328" t="s">
        <v>34</v>
      </c>
      <c r="C268" s="328" t="s">
        <v>35</v>
      </c>
      <c r="D268" s="328" t="s">
        <v>5600</v>
      </c>
      <c r="E268" s="840" t="s">
        <v>5601</v>
      </c>
      <c r="F268" s="840"/>
      <c r="G268" s="730"/>
      <c r="H268" s="731"/>
      <c r="I268" s="732"/>
      <c r="J268" s="149" t="s">
        <v>5630</v>
      </c>
      <c r="K268" s="82"/>
      <c r="L268" s="82"/>
      <c r="M268" s="150"/>
      <c r="N268" s="119"/>
      <c r="V268" s="151"/>
    </row>
    <row r="269" spans="1:22" ht="13.8" thickBot="1" x14ac:dyDescent="0.3">
      <c r="A269" s="842"/>
      <c r="B269" s="152"/>
      <c r="C269" s="152"/>
      <c r="D269" s="153"/>
      <c r="E269" s="154" t="s">
        <v>5605</v>
      </c>
      <c r="F269" s="155"/>
      <c r="G269" s="712"/>
      <c r="H269" s="713"/>
      <c r="I269" s="714"/>
      <c r="J269" s="149" t="s">
        <v>5631</v>
      </c>
      <c r="K269" s="82"/>
      <c r="L269" s="82"/>
      <c r="M269" s="150"/>
      <c r="N269" s="119"/>
      <c r="V269" s="151"/>
    </row>
    <row r="270" spans="1:22" ht="21.6" thickTop="1" thickBot="1" x14ac:dyDescent="0.3">
      <c r="A270" s="834">
        <f t="shared" ref="A270" si="60">A266+1</f>
        <v>64</v>
      </c>
      <c r="B270" s="326" t="s">
        <v>22</v>
      </c>
      <c r="C270" s="326" t="s">
        <v>23</v>
      </c>
      <c r="D270" s="326" t="s">
        <v>5593</v>
      </c>
      <c r="E270" s="837" t="s">
        <v>5594</v>
      </c>
      <c r="F270" s="837"/>
      <c r="G270" s="837" t="s">
        <v>17</v>
      </c>
      <c r="H270" s="771"/>
      <c r="I270" s="324"/>
      <c r="J270" s="138" t="s">
        <v>5608</v>
      </c>
      <c r="K270" s="139"/>
      <c r="L270" s="139"/>
      <c r="M270" s="140"/>
      <c r="N270" s="119"/>
      <c r="V270" s="151"/>
    </row>
    <row r="271" spans="1:22" ht="13.8" thickBot="1" x14ac:dyDescent="0.3">
      <c r="A271" s="750"/>
      <c r="B271" s="142"/>
      <c r="C271" s="142"/>
      <c r="D271" s="143"/>
      <c r="E271" s="142"/>
      <c r="F271" s="142"/>
      <c r="G271" s="726"/>
      <c r="H271" s="838"/>
      <c r="I271" s="839"/>
      <c r="J271" s="78" t="s">
        <v>5608</v>
      </c>
      <c r="K271" s="78"/>
      <c r="L271" s="78"/>
      <c r="M271" s="145"/>
      <c r="N271" s="119"/>
      <c r="V271" s="151">
        <f>G271</f>
        <v>0</v>
      </c>
    </row>
    <row r="272" spans="1:22" ht="21" thickBot="1" x14ac:dyDescent="0.3">
      <c r="A272" s="750"/>
      <c r="B272" s="328" t="s">
        <v>34</v>
      </c>
      <c r="C272" s="328" t="s">
        <v>35</v>
      </c>
      <c r="D272" s="328" t="s">
        <v>5600</v>
      </c>
      <c r="E272" s="840" t="s">
        <v>5601</v>
      </c>
      <c r="F272" s="840"/>
      <c r="G272" s="730"/>
      <c r="H272" s="731"/>
      <c r="I272" s="732"/>
      <c r="J272" s="149" t="s">
        <v>5630</v>
      </c>
      <c r="K272" s="82"/>
      <c r="L272" s="82"/>
      <c r="M272" s="150"/>
      <c r="N272" s="119"/>
      <c r="V272" s="151"/>
    </row>
    <row r="273" spans="1:22" ht="13.8" thickBot="1" x14ac:dyDescent="0.3">
      <c r="A273" s="842"/>
      <c r="B273" s="152"/>
      <c r="C273" s="152"/>
      <c r="D273" s="153"/>
      <c r="E273" s="154" t="s">
        <v>5605</v>
      </c>
      <c r="F273" s="155"/>
      <c r="G273" s="712"/>
      <c r="H273" s="713"/>
      <c r="I273" s="714"/>
      <c r="J273" s="149" t="s">
        <v>5631</v>
      </c>
      <c r="K273" s="82"/>
      <c r="L273" s="82"/>
      <c r="M273" s="150"/>
      <c r="N273" s="119"/>
      <c r="V273" s="151"/>
    </row>
    <row r="274" spans="1:22" ht="21.6" thickTop="1" thickBot="1" x14ac:dyDescent="0.3">
      <c r="A274" s="834">
        <f t="shared" ref="A274" si="61">A270+1</f>
        <v>65</v>
      </c>
      <c r="B274" s="326" t="s">
        <v>22</v>
      </c>
      <c r="C274" s="326" t="s">
        <v>23</v>
      </c>
      <c r="D274" s="326" t="s">
        <v>5593</v>
      </c>
      <c r="E274" s="837" t="s">
        <v>5594</v>
      </c>
      <c r="F274" s="837"/>
      <c r="G274" s="837" t="s">
        <v>17</v>
      </c>
      <c r="H274" s="771"/>
      <c r="I274" s="324"/>
      <c r="J274" s="138" t="s">
        <v>5608</v>
      </c>
      <c r="K274" s="139"/>
      <c r="L274" s="139"/>
      <c r="M274" s="140"/>
      <c r="N274" s="119"/>
      <c r="V274" s="151"/>
    </row>
    <row r="275" spans="1:22" ht="13.8" thickBot="1" x14ac:dyDescent="0.3">
      <c r="A275" s="750"/>
      <c r="B275" s="142"/>
      <c r="C275" s="142"/>
      <c r="D275" s="143"/>
      <c r="E275" s="142"/>
      <c r="F275" s="142"/>
      <c r="G275" s="726"/>
      <c r="H275" s="838"/>
      <c r="I275" s="839"/>
      <c r="J275" s="78" t="s">
        <v>5608</v>
      </c>
      <c r="K275" s="78"/>
      <c r="L275" s="78"/>
      <c r="M275" s="145"/>
      <c r="N275" s="119"/>
      <c r="V275" s="151">
        <f>G275</f>
        <v>0</v>
      </c>
    </row>
    <row r="276" spans="1:22" ht="21" thickBot="1" x14ac:dyDescent="0.3">
      <c r="A276" s="750"/>
      <c r="B276" s="328" t="s">
        <v>34</v>
      </c>
      <c r="C276" s="328" t="s">
        <v>35</v>
      </c>
      <c r="D276" s="328" t="s">
        <v>5600</v>
      </c>
      <c r="E276" s="840" t="s">
        <v>5601</v>
      </c>
      <c r="F276" s="840"/>
      <c r="G276" s="730"/>
      <c r="H276" s="731"/>
      <c r="I276" s="732"/>
      <c r="J276" s="149" t="s">
        <v>5630</v>
      </c>
      <c r="K276" s="82"/>
      <c r="L276" s="82"/>
      <c r="M276" s="150"/>
      <c r="N276" s="119"/>
      <c r="V276" s="151"/>
    </row>
    <row r="277" spans="1:22" ht="13.8" thickBot="1" x14ac:dyDescent="0.3">
      <c r="A277" s="842"/>
      <c r="B277" s="152"/>
      <c r="C277" s="152"/>
      <c r="D277" s="153"/>
      <c r="E277" s="154" t="s">
        <v>5605</v>
      </c>
      <c r="F277" s="155"/>
      <c r="G277" s="712"/>
      <c r="H277" s="713"/>
      <c r="I277" s="714"/>
      <c r="J277" s="149" t="s">
        <v>5631</v>
      </c>
      <c r="K277" s="82"/>
      <c r="L277" s="82"/>
      <c r="M277" s="150"/>
      <c r="N277" s="119"/>
      <c r="V277" s="151"/>
    </row>
    <row r="278" spans="1:22" ht="21.6" thickTop="1" thickBot="1" x14ac:dyDescent="0.3">
      <c r="A278" s="834">
        <f t="shared" ref="A278" si="62">A274+1</f>
        <v>66</v>
      </c>
      <c r="B278" s="326" t="s">
        <v>22</v>
      </c>
      <c r="C278" s="326" t="s">
        <v>23</v>
      </c>
      <c r="D278" s="326" t="s">
        <v>5593</v>
      </c>
      <c r="E278" s="837" t="s">
        <v>5594</v>
      </c>
      <c r="F278" s="837"/>
      <c r="G278" s="837" t="s">
        <v>17</v>
      </c>
      <c r="H278" s="771"/>
      <c r="I278" s="324"/>
      <c r="J278" s="138" t="s">
        <v>5608</v>
      </c>
      <c r="K278" s="139"/>
      <c r="L278" s="139"/>
      <c r="M278" s="140"/>
      <c r="N278" s="119"/>
      <c r="V278" s="151"/>
    </row>
    <row r="279" spans="1:22" ht="13.8" thickBot="1" x14ac:dyDescent="0.3">
      <c r="A279" s="750"/>
      <c r="B279" s="142"/>
      <c r="C279" s="142"/>
      <c r="D279" s="143"/>
      <c r="E279" s="142"/>
      <c r="F279" s="142"/>
      <c r="G279" s="726"/>
      <c r="H279" s="838"/>
      <c r="I279" s="839"/>
      <c r="J279" s="78" t="s">
        <v>5608</v>
      </c>
      <c r="K279" s="78"/>
      <c r="L279" s="78"/>
      <c r="M279" s="145"/>
      <c r="N279" s="119"/>
      <c r="V279" s="151">
        <f>G279</f>
        <v>0</v>
      </c>
    </row>
    <row r="280" spans="1:22" ht="21" thickBot="1" x14ac:dyDescent="0.3">
      <c r="A280" s="750"/>
      <c r="B280" s="328" t="s">
        <v>34</v>
      </c>
      <c r="C280" s="328" t="s">
        <v>35</v>
      </c>
      <c r="D280" s="328" t="s">
        <v>5600</v>
      </c>
      <c r="E280" s="840" t="s">
        <v>5601</v>
      </c>
      <c r="F280" s="840"/>
      <c r="G280" s="730"/>
      <c r="H280" s="731"/>
      <c r="I280" s="732"/>
      <c r="J280" s="149" t="s">
        <v>5630</v>
      </c>
      <c r="K280" s="82"/>
      <c r="L280" s="82"/>
      <c r="M280" s="150"/>
      <c r="N280" s="119"/>
      <c r="V280" s="151"/>
    </row>
    <row r="281" spans="1:22" ht="13.8" thickBot="1" x14ac:dyDescent="0.3">
      <c r="A281" s="842"/>
      <c r="B281" s="152"/>
      <c r="C281" s="152"/>
      <c r="D281" s="153"/>
      <c r="E281" s="154" t="s">
        <v>5605</v>
      </c>
      <c r="F281" s="155"/>
      <c r="G281" s="712"/>
      <c r="H281" s="713"/>
      <c r="I281" s="714"/>
      <c r="J281" s="149" t="s">
        <v>5631</v>
      </c>
      <c r="K281" s="82"/>
      <c r="L281" s="82"/>
      <c r="M281" s="150"/>
      <c r="N281" s="119"/>
      <c r="V281" s="151"/>
    </row>
    <row r="282" spans="1:22" ht="21.6" thickTop="1" thickBot="1" x14ac:dyDescent="0.3">
      <c r="A282" s="834">
        <f t="shared" ref="A282" si="63">A278+1</f>
        <v>67</v>
      </c>
      <c r="B282" s="326" t="s">
        <v>22</v>
      </c>
      <c r="C282" s="326" t="s">
        <v>23</v>
      </c>
      <c r="D282" s="326" t="s">
        <v>5593</v>
      </c>
      <c r="E282" s="837" t="s">
        <v>5594</v>
      </c>
      <c r="F282" s="837"/>
      <c r="G282" s="837" t="s">
        <v>17</v>
      </c>
      <c r="H282" s="771"/>
      <c r="I282" s="324"/>
      <c r="J282" s="138" t="s">
        <v>5608</v>
      </c>
      <c r="K282" s="139"/>
      <c r="L282" s="139"/>
      <c r="M282" s="140"/>
      <c r="N282" s="119"/>
      <c r="V282" s="151"/>
    </row>
    <row r="283" spans="1:22" ht="13.8" thickBot="1" x14ac:dyDescent="0.3">
      <c r="A283" s="750"/>
      <c r="B283" s="142"/>
      <c r="C283" s="142"/>
      <c r="D283" s="143"/>
      <c r="E283" s="142"/>
      <c r="F283" s="142"/>
      <c r="G283" s="726"/>
      <c r="H283" s="838"/>
      <c r="I283" s="839"/>
      <c r="J283" s="78" t="s">
        <v>5608</v>
      </c>
      <c r="K283" s="78"/>
      <c r="L283" s="78"/>
      <c r="M283" s="145"/>
      <c r="N283" s="119"/>
      <c r="V283" s="151">
        <f>G283</f>
        <v>0</v>
      </c>
    </row>
    <row r="284" spans="1:22" ht="21" thickBot="1" x14ac:dyDescent="0.3">
      <c r="A284" s="750"/>
      <c r="B284" s="328" t="s">
        <v>34</v>
      </c>
      <c r="C284" s="328" t="s">
        <v>35</v>
      </c>
      <c r="D284" s="328" t="s">
        <v>5600</v>
      </c>
      <c r="E284" s="840" t="s">
        <v>5601</v>
      </c>
      <c r="F284" s="840"/>
      <c r="G284" s="730"/>
      <c r="H284" s="731"/>
      <c r="I284" s="732"/>
      <c r="J284" s="149" t="s">
        <v>5630</v>
      </c>
      <c r="K284" s="82"/>
      <c r="L284" s="82"/>
      <c r="M284" s="150"/>
      <c r="N284" s="119"/>
      <c r="V284" s="151"/>
    </row>
    <row r="285" spans="1:22" ht="13.8" thickBot="1" x14ac:dyDescent="0.3">
      <c r="A285" s="842"/>
      <c r="B285" s="152"/>
      <c r="C285" s="152"/>
      <c r="D285" s="153"/>
      <c r="E285" s="154" t="s">
        <v>5605</v>
      </c>
      <c r="F285" s="155"/>
      <c r="G285" s="712"/>
      <c r="H285" s="713"/>
      <c r="I285" s="714"/>
      <c r="J285" s="149" t="s">
        <v>5631</v>
      </c>
      <c r="K285" s="82"/>
      <c r="L285" s="82"/>
      <c r="M285" s="150"/>
      <c r="N285" s="119"/>
      <c r="V285" s="151"/>
    </row>
    <row r="286" spans="1:22" ht="21.6" thickTop="1" thickBot="1" x14ac:dyDescent="0.3">
      <c r="A286" s="834">
        <f t="shared" ref="A286" si="64">A282+1</f>
        <v>68</v>
      </c>
      <c r="B286" s="326" t="s">
        <v>22</v>
      </c>
      <c r="C286" s="326" t="s">
        <v>23</v>
      </c>
      <c r="D286" s="326" t="s">
        <v>5593</v>
      </c>
      <c r="E286" s="837" t="s">
        <v>5594</v>
      </c>
      <c r="F286" s="837"/>
      <c r="G286" s="837" t="s">
        <v>17</v>
      </c>
      <c r="H286" s="771"/>
      <c r="I286" s="324"/>
      <c r="J286" s="138" t="s">
        <v>5608</v>
      </c>
      <c r="K286" s="139"/>
      <c r="L286" s="139"/>
      <c r="M286" s="140"/>
      <c r="N286" s="119"/>
      <c r="V286" s="151"/>
    </row>
    <row r="287" spans="1:22" ht="13.8" thickBot="1" x14ac:dyDescent="0.3">
      <c r="A287" s="750"/>
      <c r="B287" s="142"/>
      <c r="C287" s="142"/>
      <c r="D287" s="143"/>
      <c r="E287" s="142"/>
      <c r="F287" s="142"/>
      <c r="G287" s="726"/>
      <c r="H287" s="838"/>
      <c r="I287" s="839"/>
      <c r="J287" s="78" t="s">
        <v>5608</v>
      </c>
      <c r="K287" s="78"/>
      <c r="L287" s="78"/>
      <c r="M287" s="145"/>
      <c r="N287" s="119"/>
      <c r="V287" s="151">
        <f>G287</f>
        <v>0</v>
      </c>
    </row>
    <row r="288" spans="1:22" ht="21" thickBot="1" x14ac:dyDescent="0.3">
      <c r="A288" s="750"/>
      <c r="B288" s="328" t="s">
        <v>34</v>
      </c>
      <c r="C288" s="328" t="s">
        <v>35</v>
      </c>
      <c r="D288" s="328" t="s">
        <v>5600</v>
      </c>
      <c r="E288" s="840" t="s">
        <v>5601</v>
      </c>
      <c r="F288" s="840"/>
      <c r="G288" s="730"/>
      <c r="H288" s="731"/>
      <c r="I288" s="732"/>
      <c r="J288" s="149" t="s">
        <v>5630</v>
      </c>
      <c r="K288" s="82"/>
      <c r="L288" s="82"/>
      <c r="M288" s="150"/>
      <c r="N288" s="119"/>
      <c r="V288" s="151"/>
    </row>
    <row r="289" spans="1:22" ht="13.8" thickBot="1" x14ac:dyDescent="0.3">
      <c r="A289" s="842"/>
      <c r="B289" s="152"/>
      <c r="C289" s="152"/>
      <c r="D289" s="153"/>
      <c r="E289" s="154" t="s">
        <v>5605</v>
      </c>
      <c r="F289" s="155"/>
      <c r="G289" s="712"/>
      <c r="H289" s="713"/>
      <c r="I289" s="714"/>
      <c r="J289" s="149" t="s">
        <v>5631</v>
      </c>
      <c r="K289" s="82"/>
      <c r="L289" s="82"/>
      <c r="M289" s="150"/>
      <c r="N289" s="119"/>
      <c r="V289" s="151"/>
    </row>
    <row r="290" spans="1:22" ht="21.6" thickTop="1" thickBot="1" x14ac:dyDescent="0.3">
      <c r="A290" s="834">
        <f t="shared" ref="A290" si="65">A286+1</f>
        <v>69</v>
      </c>
      <c r="B290" s="326" t="s">
        <v>22</v>
      </c>
      <c r="C290" s="326" t="s">
        <v>23</v>
      </c>
      <c r="D290" s="326" t="s">
        <v>5593</v>
      </c>
      <c r="E290" s="837" t="s">
        <v>5594</v>
      </c>
      <c r="F290" s="837"/>
      <c r="G290" s="837" t="s">
        <v>17</v>
      </c>
      <c r="H290" s="771"/>
      <c r="I290" s="324"/>
      <c r="J290" s="138" t="s">
        <v>5608</v>
      </c>
      <c r="K290" s="139"/>
      <c r="L290" s="139"/>
      <c r="M290" s="140"/>
      <c r="N290" s="119"/>
      <c r="V290" s="151"/>
    </row>
    <row r="291" spans="1:22" ht="13.8" thickBot="1" x14ac:dyDescent="0.3">
      <c r="A291" s="750"/>
      <c r="B291" s="142"/>
      <c r="C291" s="142"/>
      <c r="D291" s="143"/>
      <c r="E291" s="142"/>
      <c r="F291" s="142"/>
      <c r="G291" s="726"/>
      <c r="H291" s="838"/>
      <c r="I291" s="839"/>
      <c r="J291" s="78" t="s">
        <v>5608</v>
      </c>
      <c r="K291" s="78"/>
      <c r="L291" s="78"/>
      <c r="M291" s="145"/>
      <c r="N291" s="119"/>
      <c r="V291" s="151">
        <f>G291</f>
        <v>0</v>
      </c>
    </row>
    <row r="292" spans="1:22" ht="21" thickBot="1" x14ac:dyDescent="0.3">
      <c r="A292" s="750"/>
      <c r="B292" s="328" t="s">
        <v>34</v>
      </c>
      <c r="C292" s="328" t="s">
        <v>35</v>
      </c>
      <c r="D292" s="328" t="s">
        <v>5600</v>
      </c>
      <c r="E292" s="840" t="s">
        <v>5601</v>
      </c>
      <c r="F292" s="840"/>
      <c r="G292" s="730"/>
      <c r="H292" s="731"/>
      <c r="I292" s="732"/>
      <c r="J292" s="149" t="s">
        <v>5630</v>
      </c>
      <c r="K292" s="82"/>
      <c r="L292" s="82"/>
      <c r="M292" s="150"/>
      <c r="N292" s="119"/>
      <c r="V292" s="151"/>
    </row>
    <row r="293" spans="1:22" ht="13.8" thickBot="1" x14ac:dyDescent="0.3">
      <c r="A293" s="842"/>
      <c r="B293" s="152"/>
      <c r="C293" s="152"/>
      <c r="D293" s="153"/>
      <c r="E293" s="154" t="s">
        <v>5605</v>
      </c>
      <c r="F293" s="155"/>
      <c r="G293" s="712"/>
      <c r="H293" s="713"/>
      <c r="I293" s="714"/>
      <c r="J293" s="149" t="s">
        <v>5631</v>
      </c>
      <c r="K293" s="82"/>
      <c r="L293" s="82"/>
      <c r="M293" s="150"/>
      <c r="N293" s="119"/>
      <c r="V293" s="151"/>
    </row>
    <row r="294" spans="1:22" ht="21.6" thickTop="1" thickBot="1" x14ac:dyDescent="0.3">
      <c r="A294" s="834">
        <f t="shared" ref="A294" si="66">A290+1</f>
        <v>70</v>
      </c>
      <c r="B294" s="326" t="s">
        <v>22</v>
      </c>
      <c r="C294" s="326" t="s">
        <v>23</v>
      </c>
      <c r="D294" s="326" t="s">
        <v>5593</v>
      </c>
      <c r="E294" s="837" t="s">
        <v>5594</v>
      </c>
      <c r="F294" s="837"/>
      <c r="G294" s="837" t="s">
        <v>17</v>
      </c>
      <c r="H294" s="771"/>
      <c r="I294" s="324"/>
      <c r="J294" s="138" t="s">
        <v>5608</v>
      </c>
      <c r="K294" s="139"/>
      <c r="L294" s="139"/>
      <c r="M294" s="140"/>
      <c r="N294" s="119"/>
      <c r="V294" s="151"/>
    </row>
    <row r="295" spans="1:22" ht="13.8" thickBot="1" x14ac:dyDescent="0.3">
      <c r="A295" s="750"/>
      <c r="B295" s="142"/>
      <c r="C295" s="142"/>
      <c r="D295" s="143"/>
      <c r="E295" s="142"/>
      <c r="F295" s="142"/>
      <c r="G295" s="726"/>
      <c r="H295" s="838"/>
      <c r="I295" s="839"/>
      <c r="J295" s="78" t="s">
        <v>5608</v>
      </c>
      <c r="K295" s="78"/>
      <c r="L295" s="78"/>
      <c r="M295" s="145"/>
      <c r="N295" s="119"/>
      <c r="V295" s="151">
        <f>G295</f>
        <v>0</v>
      </c>
    </row>
    <row r="296" spans="1:22" ht="21" thickBot="1" x14ac:dyDescent="0.3">
      <c r="A296" s="750"/>
      <c r="B296" s="328" t="s">
        <v>34</v>
      </c>
      <c r="C296" s="328" t="s">
        <v>35</v>
      </c>
      <c r="D296" s="328" t="s">
        <v>5600</v>
      </c>
      <c r="E296" s="840" t="s">
        <v>5601</v>
      </c>
      <c r="F296" s="840"/>
      <c r="G296" s="730"/>
      <c r="H296" s="731"/>
      <c r="I296" s="732"/>
      <c r="J296" s="149" t="s">
        <v>5630</v>
      </c>
      <c r="K296" s="82"/>
      <c r="L296" s="82"/>
      <c r="M296" s="150"/>
      <c r="N296" s="119"/>
      <c r="V296" s="151"/>
    </row>
    <row r="297" spans="1:22" ht="13.8" thickBot="1" x14ac:dyDescent="0.3">
      <c r="A297" s="842"/>
      <c r="B297" s="152"/>
      <c r="C297" s="152"/>
      <c r="D297" s="153"/>
      <c r="E297" s="154" t="s">
        <v>5605</v>
      </c>
      <c r="F297" s="155"/>
      <c r="G297" s="712"/>
      <c r="H297" s="713"/>
      <c r="I297" s="714"/>
      <c r="J297" s="149" t="s">
        <v>5631</v>
      </c>
      <c r="K297" s="82"/>
      <c r="L297" s="82"/>
      <c r="M297" s="150"/>
      <c r="N297" s="119"/>
      <c r="V297" s="151"/>
    </row>
    <row r="298" spans="1:22" ht="21.6" thickTop="1" thickBot="1" x14ac:dyDescent="0.3">
      <c r="A298" s="834">
        <f t="shared" ref="A298" si="67">A294+1</f>
        <v>71</v>
      </c>
      <c r="B298" s="326" t="s">
        <v>22</v>
      </c>
      <c r="C298" s="326" t="s">
        <v>23</v>
      </c>
      <c r="D298" s="326" t="s">
        <v>5593</v>
      </c>
      <c r="E298" s="837" t="s">
        <v>5594</v>
      </c>
      <c r="F298" s="837"/>
      <c r="G298" s="837" t="s">
        <v>17</v>
      </c>
      <c r="H298" s="771"/>
      <c r="I298" s="324"/>
      <c r="J298" s="138" t="s">
        <v>5608</v>
      </c>
      <c r="K298" s="139"/>
      <c r="L298" s="139"/>
      <c r="M298" s="140"/>
      <c r="N298" s="119"/>
      <c r="V298" s="151"/>
    </row>
    <row r="299" spans="1:22" ht="13.8" thickBot="1" x14ac:dyDescent="0.3">
      <c r="A299" s="750"/>
      <c r="B299" s="142"/>
      <c r="C299" s="142"/>
      <c r="D299" s="143"/>
      <c r="E299" s="142"/>
      <c r="F299" s="142"/>
      <c r="G299" s="726"/>
      <c r="H299" s="838"/>
      <c r="I299" s="839"/>
      <c r="J299" s="78" t="s">
        <v>5608</v>
      </c>
      <c r="K299" s="78"/>
      <c r="L299" s="78"/>
      <c r="M299" s="145"/>
      <c r="N299" s="119"/>
      <c r="V299" s="151">
        <f>G299</f>
        <v>0</v>
      </c>
    </row>
    <row r="300" spans="1:22" ht="21" thickBot="1" x14ac:dyDescent="0.3">
      <c r="A300" s="750"/>
      <c r="B300" s="328" t="s">
        <v>34</v>
      </c>
      <c r="C300" s="328" t="s">
        <v>35</v>
      </c>
      <c r="D300" s="328" t="s">
        <v>5600</v>
      </c>
      <c r="E300" s="840" t="s">
        <v>5601</v>
      </c>
      <c r="F300" s="840"/>
      <c r="G300" s="730"/>
      <c r="H300" s="731"/>
      <c r="I300" s="732"/>
      <c r="J300" s="149" t="s">
        <v>5630</v>
      </c>
      <c r="K300" s="82"/>
      <c r="L300" s="82"/>
      <c r="M300" s="150"/>
      <c r="N300" s="119"/>
      <c r="V300" s="151"/>
    </row>
    <row r="301" spans="1:22" ht="13.8" thickBot="1" x14ac:dyDescent="0.3">
      <c r="A301" s="842"/>
      <c r="B301" s="152"/>
      <c r="C301" s="152"/>
      <c r="D301" s="153"/>
      <c r="E301" s="154" t="s">
        <v>5605</v>
      </c>
      <c r="F301" s="155"/>
      <c r="G301" s="712"/>
      <c r="H301" s="713"/>
      <c r="I301" s="714"/>
      <c r="J301" s="149" t="s">
        <v>5631</v>
      </c>
      <c r="K301" s="82"/>
      <c r="L301" s="82"/>
      <c r="M301" s="150"/>
      <c r="N301" s="119"/>
      <c r="V301" s="151"/>
    </row>
    <row r="302" spans="1:22" ht="21.6" thickTop="1" thickBot="1" x14ac:dyDescent="0.3">
      <c r="A302" s="834">
        <f t="shared" ref="A302" si="68">A298+1</f>
        <v>72</v>
      </c>
      <c r="B302" s="326" t="s">
        <v>22</v>
      </c>
      <c r="C302" s="326" t="s">
        <v>23</v>
      </c>
      <c r="D302" s="326" t="s">
        <v>5593</v>
      </c>
      <c r="E302" s="837" t="s">
        <v>5594</v>
      </c>
      <c r="F302" s="837"/>
      <c r="G302" s="837" t="s">
        <v>17</v>
      </c>
      <c r="H302" s="771"/>
      <c r="I302" s="324"/>
      <c r="J302" s="138" t="s">
        <v>5608</v>
      </c>
      <c r="K302" s="139"/>
      <c r="L302" s="139"/>
      <c r="M302" s="140"/>
      <c r="N302" s="119"/>
      <c r="V302" s="151"/>
    </row>
    <row r="303" spans="1:22" ht="13.8" thickBot="1" x14ac:dyDescent="0.3">
      <c r="A303" s="750"/>
      <c r="B303" s="142"/>
      <c r="C303" s="142"/>
      <c r="D303" s="143"/>
      <c r="E303" s="142"/>
      <c r="F303" s="142"/>
      <c r="G303" s="726"/>
      <c r="H303" s="838"/>
      <c r="I303" s="839"/>
      <c r="J303" s="78" t="s">
        <v>5608</v>
      </c>
      <c r="K303" s="78"/>
      <c r="L303" s="78"/>
      <c r="M303" s="145"/>
      <c r="N303" s="119"/>
      <c r="V303" s="151">
        <f>G303</f>
        <v>0</v>
      </c>
    </row>
    <row r="304" spans="1:22" ht="21" thickBot="1" x14ac:dyDescent="0.3">
      <c r="A304" s="750"/>
      <c r="B304" s="328" t="s">
        <v>34</v>
      </c>
      <c r="C304" s="328" t="s">
        <v>35</v>
      </c>
      <c r="D304" s="328" t="s">
        <v>5600</v>
      </c>
      <c r="E304" s="840" t="s">
        <v>5601</v>
      </c>
      <c r="F304" s="840"/>
      <c r="G304" s="730"/>
      <c r="H304" s="731"/>
      <c r="I304" s="732"/>
      <c r="J304" s="149" t="s">
        <v>5630</v>
      </c>
      <c r="K304" s="82"/>
      <c r="L304" s="82"/>
      <c r="M304" s="150"/>
      <c r="N304" s="119"/>
      <c r="V304" s="151"/>
    </row>
    <row r="305" spans="1:22" ht="13.8" thickBot="1" x14ac:dyDescent="0.3">
      <c r="A305" s="842"/>
      <c r="B305" s="152"/>
      <c r="C305" s="152"/>
      <c r="D305" s="153"/>
      <c r="E305" s="154" t="s">
        <v>5605</v>
      </c>
      <c r="F305" s="155"/>
      <c r="G305" s="712"/>
      <c r="H305" s="713"/>
      <c r="I305" s="714"/>
      <c r="J305" s="149" t="s">
        <v>5631</v>
      </c>
      <c r="K305" s="82"/>
      <c r="L305" s="82"/>
      <c r="M305" s="150"/>
      <c r="N305" s="119"/>
      <c r="V305" s="151"/>
    </row>
    <row r="306" spans="1:22" ht="21.6" thickTop="1" thickBot="1" x14ac:dyDescent="0.3">
      <c r="A306" s="834">
        <f t="shared" ref="A306" si="69">A302+1</f>
        <v>73</v>
      </c>
      <c r="B306" s="326" t="s">
        <v>22</v>
      </c>
      <c r="C306" s="326" t="s">
        <v>23</v>
      </c>
      <c r="D306" s="326" t="s">
        <v>5593</v>
      </c>
      <c r="E306" s="837" t="s">
        <v>5594</v>
      </c>
      <c r="F306" s="837"/>
      <c r="G306" s="837" t="s">
        <v>17</v>
      </c>
      <c r="H306" s="771"/>
      <c r="I306" s="324"/>
      <c r="J306" s="138" t="s">
        <v>5608</v>
      </c>
      <c r="K306" s="139"/>
      <c r="L306" s="139"/>
      <c r="M306" s="140"/>
      <c r="N306" s="119"/>
      <c r="V306" s="151"/>
    </row>
    <row r="307" spans="1:22" ht="13.8" thickBot="1" x14ac:dyDescent="0.3">
      <c r="A307" s="750"/>
      <c r="B307" s="142"/>
      <c r="C307" s="142"/>
      <c r="D307" s="143"/>
      <c r="E307" s="142"/>
      <c r="F307" s="142"/>
      <c r="G307" s="726"/>
      <c r="H307" s="838"/>
      <c r="I307" s="839"/>
      <c r="J307" s="78" t="s">
        <v>5608</v>
      </c>
      <c r="K307" s="78"/>
      <c r="L307" s="78"/>
      <c r="M307" s="145"/>
      <c r="N307" s="119"/>
      <c r="V307" s="151">
        <f>G307</f>
        <v>0</v>
      </c>
    </row>
    <row r="308" spans="1:22" ht="21" thickBot="1" x14ac:dyDescent="0.3">
      <c r="A308" s="750"/>
      <c r="B308" s="328" t="s">
        <v>34</v>
      </c>
      <c r="C308" s="328" t="s">
        <v>35</v>
      </c>
      <c r="D308" s="328" t="s">
        <v>5600</v>
      </c>
      <c r="E308" s="840" t="s">
        <v>5601</v>
      </c>
      <c r="F308" s="840"/>
      <c r="G308" s="730"/>
      <c r="H308" s="731"/>
      <c r="I308" s="732"/>
      <c r="J308" s="149" t="s">
        <v>5630</v>
      </c>
      <c r="K308" s="82"/>
      <c r="L308" s="82"/>
      <c r="M308" s="150"/>
      <c r="N308" s="119"/>
      <c r="V308" s="151"/>
    </row>
    <row r="309" spans="1:22" ht="13.8" thickBot="1" x14ac:dyDescent="0.3">
      <c r="A309" s="842"/>
      <c r="B309" s="152"/>
      <c r="C309" s="152"/>
      <c r="D309" s="153"/>
      <c r="E309" s="154" t="s">
        <v>5605</v>
      </c>
      <c r="F309" s="155"/>
      <c r="G309" s="712"/>
      <c r="H309" s="713"/>
      <c r="I309" s="714"/>
      <c r="J309" s="149" t="s">
        <v>5631</v>
      </c>
      <c r="K309" s="82"/>
      <c r="L309" s="82"/>
      <c r="M309" s="150"/>
      <c r="N309" s="119"/>
      <c r="V309" s="151"/>
    </row>
    <row r="310" spans="1:22" ht="21.6" thickTop="1" thickBot="1" x14ac:dyDescent="0.3">
      <c r="A310" s="834">
        <f t="shared" ref="A310" si="70">A306+1</f>
        <v>74</v>
      </c>
      <c r="B310" s="326" t="s">
        <v>22</v>
      </c>
      <c r="C310" s="326" t="s">
        <v>23</v>
      </c>
      <c r="D310" s="326" t="s">
        <v>5593</v>
      </c>
      <c r="E310" s="837" t="s">
        <v>5594</v>
      </c>
      <c r="F310" s="837"/>
      <c r="G310" s="837" t="s">
        <v>17</v>
      </c>
      <c r="H310" s="771"/>
      <c r="I310" s="324"/>
      <c r="J310" s="138" t="s">
        <v>5608</v>
      </c>
      <c r="K310" s="139"/>
      <c r="L310" s="139"/>
      <c r="M310" s="140"/>
      <c r="N310" s="119"/>
      <c r="V310" s="151"/>
    </row>
    <row r="311" spans="1:22" ht="13.8" thickBot="1" x14ac:dyDescent="0.3">
      <c r="A311" s="750"/>
      <c r="B311" s="142"/>
      <c r="C311" s="142"/>
      <c r="D311" s="143"/>
      <c r="E311" s="142"/>
      <c r="F311" s="142"/>
      <c r="G311" s="726"/>
      <c r="H311" s="838"/>
      <c r="I311" s="839"/>
      <c r="J311" s="78" t="s">
        <v>5608</v>
      </c>
      <c r="K311" s="78"/>
      <c r="L311" s="78"/>
      <c r="M311" s="145"/>
      <c r="N311" s="119"/>
      <c r="V311" s="151">
        <f>G311</f>
        <v>0</v>
      </c>
    </row>
    <row r="312" spans="1:22" ht="21" thickBot="1" x14ac:dyDescent="0.3">
      <c r="A312" s="750"/>
      <c r="B312" s="328" t="s">
        <v>34</v>
      </c>
      <c r="C312" s="328" t="s">
        <v>35</v>
      </c>
      <c r="D312" s="328" t="s">
        <v>5600</v>
      </c>
      <c r="E312" s="840" t="s">
        <v>5601</v>
      </c>
      <c r="F312" s="840"/>
      <c r="G312" s="730"/>
      <c r="H312" s="731"/>
      <c r="I312" s="732"/>
      <c r="J312" s="149" t="s">
        <v>5630</v>
      </c>
      <c r="K312" s="82"/>
      <c r="L312" s="82"/>
      <c r="M312" s="150"/>
      <c r="N312" s="119"/>
      <c r="V312" s="151"/>
    </row>
    <row r="313" spans="1:22" ht="13.8" thickBot="1" x14ac:dyDescent="0.3">
      <c r="A313" s="842"/>
      <c r="B313" s="152"/>
      <c r="C313" s="152"/>
      <c r="D313" s="153"/>
      <c r="E313" s="154" t="s">
        <v>5605</v>
      </c>
      <c r="F313" s="155"/>
      <c r="G313" s="712"/>
      <c r="H313" s="713"/>
      <c r="I313" s="714"/>
      <c r="J313" s="149" t="s">
        <v>5631</v>
      </c>
      <c r="K313" s="82"/>
      <c r="L313" s="82"/>
      <c r="M313" s="150"/>
      <c r="N313" s="119"/>
      <c r="V313" s="151"/>
    </row>
    <row r="314" spans="1:22" ht="21.6" thickTop="1" thickBot="1" x14ac:dyDescent="0.3">
      <c r="A314" s="834">
        <f t="shared" ref="A314" si="71">A310+1</f>
        <v>75</v>
      </c>
      <c r="B314" s="326" t="s">
        <v>22</v>
      </c>
      <c r="C314" s="326" t="s">
        <v>23</v>
      </c>
      <c r="D314" s="326" t="s">
        <v>5593</v>
      </c>
      <c r="E314" s="837" t="s">
        <v>5594</v>
      </c>
      <c r="F314" s="837"/>
      <c r="G314" s="837" t="s">
        <v>17</v>
      </c>
      <c r="H314" s="771"/>
      <c r="I314" s="324"/>
      <c r="J314" s="138" t="s">
        <v>5608</v>
      </c>
      <c r="K314" s="139"/>
      <c r="L314" s="139"/>
      <c r="M314" s="140"/>
      <c r="N314" s="119"/>
      <c r="V314" s="151"/>
    </row>
    <row r="315" spans="1:22" ht="13.8" thickBot="1" x14ac:dyDescent="0.3">
      <c r="A315" s="750"/>
      <c r="B315" s="142"/>
      <c r="C315" s="142"/>
      <c r="D315" s="143"/>
      <c r="E315" s="142"/>
      <c r="F315" s="142"/>
      <c r="G315" s="726"/>
      <c r="H315" s="838"/>
      <c r="I315" s="839"/>
      <c r="J315" s="78" t="s">
        <v>5608</v>
      </c>
      <c r="K315" s="78"/>
      <c r="L315" s="78"/>
      <c r="M315" s="145"/>
      <c r="N315" s="119"/>
      <c r="V315" s="151">
        <f>G315</f>
        <v>0</v>
      </c>
    </row>
    <row r="316" spans="1:22" ht="21" thickBot="1" x14ac:dyDescent="0.3">
      <c r="A316" s="750"/>
      <c r="B316" s="328" t="s">
        <v>34</v>
      </c>
      <c r="C316" s="328" t="s">
        <v>35</v>
      </c>
      <c r="D316" s="328" t="s">
        <v>5600</v>
      </c>
      <c r="E316" s="840" t="s">
        <v>5601</v>
      </c>
      <c r="F316" s="840"/>
      <c r="G316" s="730"/>
      <c r="H316" s="731"/>
      <c r="I316" s="732"/>
      <c r="J316" s="149" t="s">
        <v>5630</v>
      </c>
      <c r="K316" s="82"/>
      <c r="L316" s="82"/>
      <c r="M316" s="150"/>
      <c r="N316" s="119"/>
      <c r="V316" s="151"/>
    </row>
    <row r="317" spans="1:22" ht="13.8" thickBot="1" x14ac:dyDescent="0.3">
      <c r="A317" s="842"/>
      <c r="B317" s="152"/>
      <c r="C317" s="152"/>
      <c r="D317" s="153"/>
      <c r="E317" s="154" t="s">
        <v>5605</v>
      </c>
      <c r="F317" s="155"/>
      <c r="G317" s="712"/>
      <c r="H317" s="713"/>
      <c r="I317" s="714"/>
      <c r="J317" s="149" t="s">
        <v>5631</v>
      </c>
      <c r="K317" s="82"/>
      <c r="L317" s="82"/>
      <c r="M317" s="150"/>
      <c r="N317" s="119"/>
      <c r="V317" s="151"/>
    </row>
    <row r="318" spans="1:22" ht="21.6" thickTop="1" thickBot="1" x14ac:dyDescent="0.3">
      <c r="A318" s="834">
        <f t="shared" ref="A318" si="72">A314+1</f>
        <v>76</v>
      </c>
      <c r="B318" s="326" t="s">
        <v>22</v>
      </c>
      <c r="C318" s="326" t="s">
        <v>23</v>
      </c>
      <c r="D318" s="326" t="s">
        <v>5593</v>
      </c>
      <c r="E318" s="837" t="s">
        <v>5594</v>
      </c>
      <c r="F318" s="837"/>
      <c r="G318" s="837" t="s">
        <v>17</v>
      </c>
      <c r="H318" s="771"/>
      <c r="I318" s="324"/>
      <c r="J318" s="138" t="s">
        <v>5608</v>
      </c>
      <c r="K318" s="139"/>
      <c r="L318" s="139"/>
      <c r="M318" s="140"/>
      <c r="N318" s="119"/>
      <c r="V318" s="151"/>
    </row>
    <row r="319" spans="1:22" ht="13.8" thickBot="1" x14ac:dyDescent="0.3">
      <c r="A319" s="750"/>
      <c r="B319" s="142"/>
      <c r="C319" s="142"/>
      <c r="D319" s="143"/>
      <c r="E319" s="142"/>
      <c r="F319" s="142"/>
      <c r="G319" s="726"/>
      <c r="H319" s="838"/>
      <c r="I319" s="839"/>
      <c r="J319" s="78" t="s">
        <v>5608</v>
      </c>
      <c r="K319" s="78"/>
      <c r="L319" s="78"/>
      <c r="M319" s="145"/>
      <c r="N319" s="119"/>
      <c r="V319" s="151">
        <f>G319</f>
        <v>0</v>
      </c>
    </row>
    <row r="320" spans="1:22" ht="21" thickBot="1" x14ac:dyDescent="0.3">
      <c r="A320" s="750"/>
      <c r="B320" s="328" t="s">
        <v>34</v>
      </c>
      <c r="C320" s="328" t="s">
        <v>35</v>
      </c>
      <c r="D320" s="328" t="s">
        <v>5600</v>
      </c>
      <c r="E320" s="840" t="s">
        <v>5601</v>
      </c>
      <c r="F320" s="840"/>
      <c r="G320" s="730"/>
      <c r="H320" s="731"/>
      <c r="I320" s="732"/>
      <c r="J320" s="149" t="s">
        <v>5630</v>
      </c>
      <c r="K320" s="82"/>
      <c r="L320" s="82"/>
      <c r="M320" s="150"/>
      <c r="N320" s="119"/>
      <c r="V320" s="151"/>
    </row>
    <row r="321" spans="1:22" ht="13.8" thickBot="1" x14ac:dyDescent="0.3">
      <c r="A321" s="842"/>
      <c r="B321" s="152"/>
      <c r="C321" s="152"/>
      <c r="D321" s="153"/>
      <c r="E321" s="154" t="s">
        <v>5605</v>
      </c>
      <c r="F321" s="155"/>
      <c r="G321" s="712"/>
      <c r="H321" s="713"/>
      <c r="I321" s="714"/>
      <c r="J321" s="149" t="s">
        <v>5631</v>
      </c>
      <c r="K321" s="82"/>
      <c r="L321" s="82"/>
      <c r="M321" s="150"/>
      <c r="N321" s="119"/>
      <c r="V321" s="151"/>
    </row>
    <row r="322" spans="1:22" ht="21.6" thickTop="1" thickBot="1" x14ac:dyDescent="0.3">
      <c r="A322" s="834">
        <f t="shared" ref="A322" si="73">A318+1</f>
        <v>77</v>
      </c>
      <c r="B322" s="326" t="s">
        <v>22</v>
      </c>
      <c r="C322" s="326" t="s">
        <v>23</v>
      </c>
      <c r="D322" s="326" t="s">
        <v>5593</v>
      </c>
      <c r="E322" s="837" t="s">
        <v>5594</v>
      </c>
      <c r="F322" s="837"/>
      <c r="G322" s="837" t="s">
        <v>17</v>
      </c>
      <c r="H322" s="771"/>
      <c r="I322" s="324"/>
      <c r="J322" s="138" t="s">
        <v>5608</v>
      </c>
      <c r="K322" s="139"/>
      <c r="L322" s="139"/>
      <c r="M322" s="140"/>
      <c r="N322" s="119"/>
      <c r="V322" s="151"/>
    </row>
    <row r="323" spans="1:22" ht="13.8" thickBot="1" x14ac:dyDescent="0.3">
      <c r="A323" s="750"/>
      <c r="B323" s="142"/>
      <c r="C323" s="142"/>
      <c r="D323" s="143"/>
      <c r="E323" s="142"/>
      <c r="F323" s="142"/>
      <c r="G323" s="726"/>
      <c r="H323" s="838"/>
      <c r="I323" s="839"/>
      <c r="J323" s="78" t="s">
        <v>5608</v>
      </c>
      <c r="K323" s="78"/>
      <c r="L323" s="78"/>
      <c r="M323" s="145"/>
      <c r="N323" s="119"/>
      <c r="V323" s="151">
        <f>G323</f>
        <v>0</v>
      </c>
    </row>
    <row r="324" spans="1:22" ht="21" thickBot="1" x14ac:dyDescent="0.3">
      <c r="A324" s="750"/>
      <c r="B324" s="328" t="s">
        <v>34</v>
      </c>
      <c r="C324" s="328" t="s">
        <v>35</v>
      </c>
      <c r="D324" s="328" t="s">
        <v>5600</v>
      </c>
      <c r="E324" s="840" t="s">
        <v>5601</v>
      </c>
      <c r="F324" s="840"/>
      <c r="G324" s="730"/>
      <c r="H324" s="731"/>
      <c r="I324" s="732"/>
      <c r="J324" s="149" t="s">
        <v>5630</v>
      </c>
      <c r="K324" s="82"/>
      <c r="L324" s="82"/>
      <c r="M324" s="150"/>
      <c r="N324" s="119"/>
      <c r="V324" s="151"/>
    </row>
    <row r="325" spans="1:22" ht="13.8" thickBot="1" x14ac:dyDescent="0.3">
      <c r="A325" s="842"/>
      <c r="B325" s="152"/>
      <c r="C325" s="152"/>
      <c r="D325" s="153"/>
      <c r="E325" s="154" t="s">
        <v>5605</v>
      </c>
      <c r="F325" s="155"/>
      <c r="G325" s="712"/>
      <c r="H325" s="713"/>
      <c r="I325" s="714"/>
      <c r="J325" s="149" t="s">
        <v>5631</v>
      </c>
      <c r="K325" s="82"/>
      <c r="L325" s="82"/>
      <c r="M325" s="150"/>
      <c r="N325" s="119"/>
      <c r="V325" s="151"/>
    </row>
    <row r="326" spans="1:22" ht="21.6" thickTop="1" thickBot="1" x14ac:dyDescent="0.3">
      <c r="A326" s="834">
        <f t="shared" ref="A326" si="74">A322+1</f>
        <v>78</v>
      </c>
      <c r="B326" s="326" t="s">
        <v>22</v>
      </c>
      <c r="C326" s="326" t="s">
        <v>23</v>
      </c>
      <c r="D326" s="326" t="s">
        <v>5593</v>
      </c>
      <c r="E326" s="837" t="s">
        <v>5594</v>
      </c>
      <c r="F326" s="837"/>
      <c r="G326" s="837" t="s">
        <v>17</v>
      </c>
      <c r="H326" s="771"/>
      <c r="I326" s="324"/>
      <c r="J326" s="138" t="s">
        <v>5608</v>
      </c>
      <c r="K326" s="139"/>
      <c r="L326" s="139"/>
      <c r="M326" s="140"/>
      <c r="N326" s="119"/>
      <c r="V326" s="151"/>
    </row>
    <row r="327" spans="1:22" ht="13.8" thickBot="1" x14ac:dyDescent="0.3">
      <c r="A327" s="750"/>
      <c r="B327" s="142"/>
      <c r="C327" s="142"/>
      <c r="D327" s="143"/>
      <c r="E327" s="142"/>
      <c r="F327" s="142"/>
      <c r="G327" s="726"/>
      <c r="H327" s="838"/>
      <c r="I327" s="839"/>
      <c r="J327" s="78" t="s">
        <v>5608</v>
      </c>
      <c r="K327" s="78"/>
      <c r="L327" s="78"/>
      <c r="M327" s="145"/>
      <c r="N327" s="119"/>
      <c r="V327" s="151">
        <f>G327</f>
        <v>0</v>
      </c>
    </row>
    <row r="328" spans="1:22" ht="21" thickBot="1" x14ac:dyDescent="0.3">
      <c r="A328" s="750"/>
      <c r="B328" s="328" t="s">
        <v>34</v>
      </c>
      <c r="C328" s="328" t="s">
        <v>35</v>
      </c>
      <c r="D328" s="328" t="s">
        <v>5600</v>
      </c>
      <c r="E328" s="840" t="s">
        <v>5601</v>
      </c>
      <c r="F328" s="840"/>
      <c r="G328" s="730"/>
      <c r="H328" s="731"/>
      <c r="I328" s="732"/>
      <c r="J328" s="149" t="s">
        <v>5630</v>
      </c>
      <c r="K328" s="82"/>
      <c r="L328" s="82"/>
      <c r="M328" s="150"/>
      <c r="N328" s="119"/>
      <c r="V328" s="151"/>
    </row>
    <row r="329" spans="1:22" ht="13.8" thickBot="1" x14ac:dyDescent="0.3">
      <c r="A329" s="842"/>
      <c r="B329" s="152"/>
      <c r="C329" s="152"/>
      <c r="D329" s="153"/>
      <c r="E329" s="154" t="s">
        <v>5605</v>
      </c>
      <c r="F329" s="155"/>
      <c r="G329" s="712"/>
      <c r="H329" s="713"/>
      <c r="I329" s="714"/>
      <c r="J329" s="149" t="s">
        <v>5631</v>
      </c>
      <c r="K329" s="82"/>
      <c r="L329" s="82"/>
      <c r="M329" s="150"/>
      <c r="N329" s="119"/>
      <c r="V329" s="151"/>
    </row>
    <row r="330" spans="1:22" ht="21.6" thickTop="1" thickBot="1" x14ac:dyDescent="0.3">
      <c r="A330" s="834">
        <f t="shared" ref="A330" si="75">A326+1</f>
        <v>79</v>
      </c>
      <c r="B330" s="326" t="s">
        <v>22</v>
      </c>
      <c r="C330" s="326" t="s">
        <v>23</v>
      </c>
      <c r="D330" s="326" t="s">
        <v>5593</v>
      </c>
      <c r="E330" s="837" t="s">
        <v>5594</v>
      </c>
      <c r="F330" s="837"/>
      <c r="G330" s="837" t="s">
        <v>17</v>
      </c>
      <c r="H330" s="771"/>
      <c r="I330" s="324"/>
      <c r="J330" s="138" t="s">
        <v>5608</v>
      </c>
      <c r="K330" s="139"/>
      <c r="L330" s="139"/>
      <c r="M330" s="140"/>
      <c r="N330" s="119"/>
      <c r="V330" s="151"/>
    </row>
    <row r="331" spans="1:22" ht="13.8" thickBot="1" x14ac:dyDescent="0.3">
      <c r="A331" s="750"/>
      <c r="B331" s="142"/>
      <c r="C331" s="142"/>
      <c r="D331" s="143"/>
      <c r="E331" s="142"/>
      <c r="F331" s="142"/>
      <c r="G331" s="726"/>
      <c r="H331" s="838"/>
      <c r="I331" s="839"/>
      <c r="J331" s="78" t="s">
        <v>5608</v>
      </c>
      <c r="K331" s="78"/>
      <c r="L331" s="78"/>
      <c r="M331" s="145"/>
      <c r="N331" s="119"/>
      <c r="V331" s="151">
        <f>G331</f>
        <v>0</v>
      </c>
    </row>
    <row r="332" spans="1:22" ht="21" thickBot="1" x14ac:dyDescent="0.3">
      <c r="A332" s="750"/>
      <c r="B332" s="328" t="s">
        <v>34</v>
      </c>
      <c r="C332" s="328" t="s">
        <v>35</v>
      </c>
      <c r="D332" s="328" t="s">
        <v>5600</v>
      </c>
      <c r="E332" s="840" t="s">
        <v>5601</v>
      </c>
      <c r="F332" s="840"/>
      <c r="G332" s="730"/>
      <c r="H332" s="731"/>
      <c r="I332" s="732"/>
      <c r="J332" s="149" t="s">
        <v>5630</v>
      </c>
      <c r="K332" s="82"/>
      <c r="L332" s="82"/>
      <c r="M332" s="150"/>
      <c r="N332" s="119"/>
      <c r="V332" s="151"/>
    </row>
    <row r="333" spans="1:22" ht="13.8" thickBot="1" x14ac:dyDescent="0.3">
      <c r="A333" s="842"/>
      <c r="B333" s="152"/>
      <c r="C333" s="152"/>
      <c r="D333" s="153"/>
      <c r="E333" s="154" t="s">
        <v>5605</v>
      </c>
      <c r="F333" s="155"/>
      <c r="G333" s="712"/>
      <c r="H333" s="713"/>
      <c r="I333" s="714"/>
      <c r="J333" s="149" t="s">
        <v>5631</v>
      </c>
      <c r="K333" s="82"/>
      <c r="L333" s="82"/>
      <c r="M333" s="150"/>
      <c r="N333" s="119"/>
      <c r="V333" s="151"/>
    </row>
    <row r="334" spans="1:22" ht="21.6" thickTop="1" thickBot="1" x14ac:dyDescent="0.3">
      <c r="A334" s="834">
        <f t="shared" ref="A334" si="76">A330+1</f>
        <v>80</v>
      </c>
      <c r="B334" s="326" t="s">
        <v>22</v>
      </c>
      <c r="C334" s="326" t="s">
        <v>23</v>
      </c>
      <c r="D334" s="326" t="s">
        <v>5593</v>
      </c>
      <c r="E334" s="837" t="s">
        <v>5594</v>
      </c>
      <c r="F334" s="837"/>
      <c r="G334" s="837" t="s">
        <v>17</v>
      </c>
      <c r="H334" s="771"/>
      <c r="I334" s="324"/>
      <c r="J334" s="138" t="s">
        <v>5608</v>
      </c>
      <c r="K334" s="139"/>
      <c r="L334" s="139"/>
      <c r="M334" s="140"/>
      <c r="N334" s="119"/>
      <c r="V334" s="151"/>
    </row>
    <row r="335" spans="1:22" ht="13.8" thickBot="1" x14ac:dyDescent="0.3">
      <c r="A335" s="750"/>
      <c r="B335" s="142"/>
      <c r="C335" s="142"/>
      <c r="D335" s="143"/>
      <c r="E335" s="142"/>
      <c r="F335" s="142"/>
      <c r="G335" s="726"/>
      <c r="H335" s="838"/>
      <c r="I335" s="839"/>
      <c r="J335" s="78" t="s">
        <v>5608</v>
      </c>
      <c r="K335" s="78"/>
      <c r="L335" s="78"/>
      <c r="M335" s="145"/>
      <c r="N335" s="119"/>
      <c r="V335" s="151">
        <f>G335</f>
        <v>0</v>
      </c>
    </row>
    <row r="336" spans="1:22" ht="21" thickBot="1" x14ac:dyDescent="0.3">
      <c r="A336" s="750"/>
      <c r="B336" s="328" t="s">
        <v>34</v>
      </c>
      <c r="C336" s="328" t="s">
        <v>35</v>
      </c>
      <c r="D336" s="328" t="s">
        <v>5600</v>
      </c>
      <c r="E336" s="840" t="s">
        <v>5601</v>
      </c>
      <c r="F336" s="840"/>
      <c r="G336" s="730"/>
      <c r="H336" s="731"/>
      <c r="I336" s="732"/>
      <c r="J336" s="149" t="s">
        <v>5630</v>
      </c>
      <c r="K336" s="82"/>
      <c r="L336" s="82"/>
      <c r="M336" s="150"/>
      <c r="N336" s="119"/>
      <c r="V336" s="151"/>
    </row>
    <row r="337" spans="1:22" ht="13.8" thickBot="1" x14ac:dyDescent="0.3">
      <c r="A337" s="842"/>
      <c r="B337" s="152"/>
      <c r="C337" s="152"/>
      <c r="D337" s="153"/>
      <c r="E337" s="154" t="s">
        <v>5605</v>
      </c>
      <c r="F337" s="155"/>
      <c r="G337" s="712"/>
      <c r="H337" s="713"/>
      <c r="I337" s="714"/>
      <c r="J337" s="149" t="s">
        <v>5631</v>
      </c>
      <c r="K337" s="82"/>
      <c r="L337" s="82"/>
      <c r="M337" s="150"/>
      <c r="N337" s="119"/>
      <c r="V337" s="151"/>
    </row>
    <row r="338" spans="1:22" ht="21.6" thickTop="1" thickBot="1" x14ac:dyDescent="0.3">
      <c r="A338" s="834">
        <f t="shared" ref="A338" si="77">A334+1</f>
        <v>81</v>
      </c>
      <c r="B338" s="326" t="s">
        <v>22</v>
      </c>
      <c r="C338" s="326" t="s">
        <v>23</v>
      </c>
      <c r="D338" s="326" t="s">
        <v>5593</v>
      </c>
      <c r="E338" s="837" t="s">
        <v>5594</v>
      </c>
      <c r="F338" s="837"/>
      <c r="G338" s="837" t="s">
        <v>17</v>
      </c>
      <c r="H338" s="771"/>
      <c r="I338" s="324"/>
      <c r="J338" s="138" t="s">
        <v>5608</v>
      </c>
      <c r="K338" s="139"/>
      <c r="L338" s="139"/>
      <c r="M338" s="140"/>
      <c r="N338" s="119"/>
      <c r="V338" s="151"/>
    </row>
    <row r="339" spans="1:22" ht="13.8" thickBot="1" x14ac:dyDescent="0.3">
      <c r="A339" s="750"/>
      <c r="B339" s="142"/>
      <c r="C339" s="142"/>
      <c r="D339" s="143"/>
      <c r="E339" s="142"/>
      <c r="F339" s="142"/>
      <c r="G339" s="726"/>
      <c r="H339" s="838"/>
      <c r="I339" s="839"/>
      <c r="J339" s="78" t="s">
        <v>5608</v>
      </c>
      <c r="K339" s="78"/>
      <c r="L339" s="78"/>
      <c r="M339" s="145"/>
      <c r="N339" s="119"/>
      <c r="V339" s="151">
        <f>G339</f>
        <v>0</v>
      </c>
    </row>
    <row r="340" spans="1:22" ht="21" thickBot="1" x14ac:dyDescent="0.3">
      <c r="A340" s="750"/>
      <c r="B340" s="328" t="s">
        <v>34</v>
      </c>
      <c r="C340" s="328" t="s">
        <v>35</v>
      </c>
      <c r="D340" s="328" t="s">
        <v>5600</v>
      </c>
      <c r="E340" s="840" t="s">
        <v>5601</v>
      </c>
      <c r="F340" s="840"/>
      <c r="G340" s="730"/>
      <c r="H340" s="731"/>
      <c r="I340" s="732"/>
      <c r="J340" s="149" t="s">
        <v>5630</v>
      </c>
      <c r="K340" s="82"/>
      <c r="L340" s="82"/>
      <c r="M340" s="150"/>
      <c r="N340" s="119"/>
      <c r="V340" s="151"/>
    </row>
    <row r="341" spans="1:22" ht="13.8" thickBot="1" x14ac:dyDescent="0.3">
      <c r="A341" s="842"/>
      <c r="B341" s="152"/>
      <c r="C341" s="152"/>
      <c r="D341" s="153"/>
      <c r="E341" s="154" t="s">
        <v>5605</v>
      </c>
      <c r="F341" s="155"/>
      <c r="G341" s="712"/>
      <c r="H341" s="713"/>
      <c r="I341" s="714"/>
      <c r="J341" s="149" t="s">
        <v>5631</v>
      </c>
      <c r="K341" s="82"/>
      <c r="L341" s="82"/>
      <c r="M341" s="150"/>
      <c r="N341" s="119"/>
      <c r="V341" s="151"/>
    </row>
    <row r="342" spans="1:22" ht="21.6" thickTop="1" thickBot="1" x14ac:dyDescent="0.3">
      <c r="A342" s="834">
        <f t="shared" ref="A342" si="78">A338+1</f>
        <v>82</v>
      </c>
      <c r="B342" s="326" t="s">
        <v>22</v>
      </c>
      <c r="C342" s="326" t="s">
        <v>23</v>
      </c>
      <c r="D342" s="326" t="s">
        <v>5593</v>
      </c>
      <c r="E342" s="837" t="s">
        <v>5594</v>
      </c>
      <c r="F342" s="837"/>
      <c r="G342" s="837" t="s">
        <v>17</v>
      </c>
      <c r="H342" s="771"/>
      <c r="I342" s="324"/>
      <c r="J342" s="138" t="s">
        <v>5608</v>
      </c>
      <c r="K342" s="139"/>
      <c r="L342" s="139"/>
      <c r="M342" s="140"/>
      <c r="N342" s="119"/>
      <c r="V342" s="151"/>
    </row>
    <row r="343" spans="1:22" ht="13.8" thickBot="1" x14ac:dyDescent="0.3">
      <c r="A343" s="750"/>
      <c r="B343" s="142"/>
      <c r="C343" s="142"/>
      <c r="D343" s="143"/>
      <c r="E343" s="142"/>
      <c r="F343" s="142"/>
      <c r="G343" s="726"/>
      <c r="H343" s="838"/>
      <c r="I343" s="839"/>
      <c r="J343" s="78" t="s">
        <v>5608</v>
      </c>
      <c r="K343" s="78"/>
      <c r="L343" s="78"/>
      <c r="M343" s="145"/>
      <c r="N343" s="119"/>
      <c r="V343" s="151">
        <f>G343</f>
        <v>0</v>
      </c>
    </row>
    <row r="344" spans="1:22" ht="21" thickBot="1" x14ac:dyDescent="0.3">
      <c r="A344" s="750"/>
      <c r="B344" s="328" t="s">
        <v>34</v>
      </c>
      <c r="C344" s="328" t="s">
        <v>35</v>
      </c>
      <c r="D344" s="328" t="s">
        <v>5600</v>
      </c>
      <c r="E344" s="840" t="s">
        <v>5601</v>
      </c>
      <c r="F344" s="840"/>
      <c r="G344" s="730"/>
      <c r="H344" s="731"/>
      <c r="I344" s="732"/>
      <c r="J344" s="149" t="s">
        <v>5630</v>
      </c>
      <c r="K344" s="82"/>
      <c r="L344" s="82"/>
      <c r="M344" s="150"/>
      <c r="N344" s="119"/>
      <c r="V344" s="151"/>
    </row>
    <row r="345" spans="1:22" ht="13.8" thickBot="1" x14ac:dyDescent="0.3">
      <c r="A345" s="842"/>
      <c r="B345" s="152"/>
      <c r="C345" s="152"/>
      <c r="D345" s="153"/>
      <c r="E345" s="154" t="s">
        <v>5605</v>
      </c>
      <c r="F345" s="155"/>
      <c r="G345" s="712"/>
      <c r="H345" s="713"/>
      <c r="I345" s="714"/>
      <c r="J345" s="149" t="s">
        <v>5631</v>
      </c>
      <c r="K345" s="82"/>
      <c r="L345" s="82"/>
      <c r="M345" s="150"/>
      <c r="N345" s="119"/>
      <c r="V345" s="151"/>
    </row>
    <row r="346" spans="1:22" ht="21.6" thickTop="1" thickBot="1" x14ac:dyDescent="0.3">
      <c r="A346" s="834">
        <f t="shared" ref="A346" si="79">A342+1</f>
        <v>83</v>
      </c>
      <c r="B346" s="326" t="s">
        <v>22</v>
      </c>
      <c r="C346" s="326" t="s">
        <v>23</v>
      </c>
      <c r="D346" s="326" t="s">
        <v>5593</v>
      </c>
      <c r="E346" s="837" t="s">
        <v>5594</v>
      </c>
      <c r="F346" s="837"/>
      <c r="G346" s="837" t="s">
        <v>17</v>
      </c>
      <c r="H346" s="771"/>
      <c r="I346" s="324"/>
      <c r="J346" s="138" t="s">
        <v>5608</v>
      </c>
      <c r="K346" s="139"/>
      <c r="L346" s="139"/>
      <c r="M346" s="140"/>
      <c r="N346" s="119"/>
      <c r="V346" s="151"/>
    </row>
    <row r="347" spans="1:22" ht="13.8" thickBot="1" x14ac:dyDescent="0.3">
      <c r="A347" s="750"/>
      <c r="B347" s="142"/>
      <c r="C347" s="142"/>
      <c r="D347" s="143"/>
      <c r="E347" s="142"/>
      <c r="F347" s="142"/>
      <c r="G347" s="726"/>
      <c r="H347" s="838"/>
      <c r="I347" s="839"/>
      <c r="J347" s="78" t="s">
        <v>5608</v>
      </c>
      <c r="K347" s="78"/>
      <c r="L347" s="78"/>
      <c r="M347" s="145"/>
      <c r="N347" s="119"/>
      <c r="V347" s="151">
        <f>G347</f>
        <v>0</v>
      </c>
    </row>
    <row r="348" spans="1:22" ht="21" thickBot="1" x14ac:dyDescent="0.3">
      <c r="A348" s="750"/>
      <c r="B348" s="328" t="s">
        <v>34</v>
      </c>
      <c r="C348" s="328" t="s">
        <v>35</v>
      </c>
      <c r="D348" s="328" t="s">
        <v>5600</v>
      </c>
      <c r="E348" s="840" t="s">
        <v>5601</v>
      </c>
      <c r="F348" s="840"/>
      <c r="G348" s="730"/>
      <c r="H348" s="731"/>
      <c r="I348" s="732"/>
      <c r="J348" s="149" t="s">
        <v>5630</v>
      </c>
      <c r="K348" s="82"/>
      <c r="L348" s="82"/>
      <c r="M348" s="150"/>
      <c r="N348" s="119"/>
      <c r="V348" s="151"/>
    </row>
    <row r="349" spans="1:22" ht="13.8" thickBot="1" x14ac:dyDescent="0.3">
      <c r="A349" s="842"/>
      <c r="B349" s="152"/>
      <c r="C349" s="152"/>
      <c r="D349" s="153"/>
      <c r="E349" s="154" t="s">
        <v>5605</v>
      </c>
      <c r="F349" s="155"/>
      <c r="G349" s="712"/>
      <c r="H349" s="713"/>
      <c r="I349" s="714"/>
      <c r="J349" s="149" t="s">
        <v>5631</v>
      </c>
      <c r="K349" s="82"/>
      <c r="L349" s="82"/>
      <c r="M349" s="150"/>
      <c r="N349" s="119"/>
      <c r="V349" s="151"/>
    </row>
    <row r="350" spans="1:22" ht="21.6" thickTop="1" thickBot="1" x14ac:dyDescent="0.3">
      <c r="A350" s="834">
        <f t="shared" ref="A350" si="80">A346+1</f>
        <v>84</v>
      </c>
      <c r="B350" s="326" t="s">
        <v>22</v>
      </c>
      <c r="C350" s="326" t="s">
        <v>23</v>
      </c>
      <c r="D350" s="326" t="s">
        <v>5593</v>
      </c>
      <c r="E350" s="837" t="s">
        <v>5594</v>
      </c>
      <c r="F350" s="837"/>
      <c r="G350" s="837" t="s">
        <v>17</v>
      </c>
      <c r="H350" s="771"/>
      <c r="I350" s="324"/>
      <c r="J350" s="138" t="s">
        <v>5608</v>
      </c>
      <c r="K350" s="139"/>
      <c r="L350" s="139"/>
      <c r="M350" s="140"/>
      <c r="N350" s="119"/>
      <c r="V350" s="151"/>
    </row>
    <row r="351" spans="1:22" ht="13.8" thickBot="1" x14ac:dyDescent="0.3">
      <c r="A351" s="750"/>
      <c r="B351" s="142"/>
      <c r="C351" s="142"/>
      <c r="D351" s="143"/>
      <c r="E351" s="142"/>
      <c r="F351" s="142"/>
      <c r="G351" s="726"/>
      <c r="H351" s="838"/>
      <c r="I351" s="839"/>
      <c r="J351" s="78" t="s">
        <v>5608</v>
      </c>
      <c r="K351" s="78"/>
      <c r="L351" s="78"/>
      <c r="M351" s="145"/>
      <c r="N351" s="119"/>
      <c r="V351" s="151">
        <f>G351</f>
        <v>0</v>
      </c>
    </row>
    <row r="352" spans="1:22" ht="21" thickBot="1" x14ac:dyDescent="0.3">
      <c r="A352" s="750"/>
      <c r="B352" s="328" t="s">
        <v>34</v>
      </c>
      <c r="C352" s="328" t="s">
        <v>35</v>
      </c>
      <c r="D352" s="328" t="s">
        <v>5600</v>
      </c>
      <c r="E352" s="840" t="s">
        <v>5601</v>
      </c>
      <c r="F352" s="840"/>
      <c r="G352" s="730"/>
      <c r="H352" s="731"/>
      <c r="I352" s="732"/>
      <c r="J352" s="149" t="s">
        <v>5630</v>
      </c>
      <c r="K352" s="82"/>
      <c r="L352" s="82"/>
      <c r="M352" s="150"/>
      <c r="N352" s="119"/>
      <c r="V352" s="151"/>
    </row>
    <row r="353" spans="1:22" ht="13.8" thickBot="1" x14ac:dyDescent="0.3">
      <c r="A353" s="842"/>
      <c r="B353" s="152"/>
      <c r="C353" s="152"/>
      <c r="D353" s="153"/>
      <c r="E353" s="154" t="s">
        <v>5605</v>
      </c>
      <c r="F353" s="155"/>
      <c r="G353" s="712"/>
      <c r="H353" s="713"/>
      <c r="I353" s="714"/>
      <c r="J353" s="149" t="s">
        <v>5631</v>
      </c>
      <c r="K353" s="82"/>
      <c r="L353" s="82"/>
      <c r="M353" s="150"/>
      <c r="N353" s="119"/>
      <c r="V353" s="151"/>
    </row>
    <row r="354" spans="1:22" ht="21.6" thickTop="1" thickBot="1" x14ac:dyDescent="0.3">
      <c r="A354" s="834">
        <f t="shared" ref="A354" si="81">A350+1</f>
        <v>85</v>
      </c>
      <c r="B354" s="326" t="s">
        <v>22</v>
      </c>
      <c r="C354" s="326" t="s">
        <v>23</v>
      </c>
      <c r="D354" s="326" t="s">
        <v>5593</v>
      </c>
      <c r="E354" s="837" t="s">
        <v>5594</v>
      </c>
      <c r="F354" s="837"/>
      <c r="G354" s="837" t="s">
        <v>17</v>
      </c>
      <c r="H354" s="771"/>
      <c r="I354" s="324"/>
      <c r="J354" s="138" t="s">
        <v>5608</v>
      </c>
      <c r="K354" s="139"/>
      <c r="L354" s="139"/>
      <c r="M354" s="140"/>
      <c r="N354" s="119"/>
      <c r="V354" s="151"/>
    </row>
    <row r="355" spans="1:22" ht="13.8" thickBot="1" x14ac:dyDescent="0.3">
      <c r="A355" s="750"/>
      <c r="B355" s="142"/>
      <c r="C355" s="142"/>
      <c r="D355" s="143"/>
      <c r="E355" s="142"/>
      <c r="F355" s="142"/>
      <c r="G355" s="726"/>
      <c r="H355" s="838"/>
      <c r="I355" s="839"/>
      <c r="J355" s="78" t="s">
        <v>5608</v>
      </c>
      <c r="K355" s="78"/>
      <c r="L355" s="78"/>
      <c r="M355" s="145"/>
      <c r="N355" s="119"/>
      <c r="V355" s="151">
        <f>G355</f>
        <v>0</v>
      </c>
    </row>
    <row r="356" spans="1:22" ht="21" thickBot="1" x14ac:dyDescent="0.3">
      <c r="A356" s="750"/>
      <c r="B356" s="328" t="s">
        <v>34</v>
      </c>
      <c r="C356" s="328" t="s">
        <v>35</v>
      </c>
      <c r="D356" s="328" t="s">
        <v>5600</v>
      </c>
      <c r="E356" s="840" t="s">
        <v>5601</v>
      </c>
      <c r="F356" s="840"/>
      <c r="G356" s="730"/>
      <c r="H356" s="731"/>
      <c r="I356" s="732"/>
      <c r="J356" s="149" t="s">
        <v>5630</v>
      </c>
      <c r="K356" s="82"/>
      <c r="L356" s="82"/>
      <c r="M356" s="150"/>
      <c r="N356" s="119"/>
      <c r="V356" s="151"/>
    </row>
    <row r="357" spans="1:22" ht="13.8" thickBot="1" x14ac:dyDescent="0.3">
      <c r="A357" s="842"/>
      <c r="B357" s="152"/>
      <c r="C357" s="152"/>
      <c r="D357" s="153"/>
      <c r="E357" s="154" t="s">
        <v>5605</v>
      </c>
      <c r="F357" s="155"/>
      <c r="G357" s="712"/>
      <c r="H357" s="713"/>
      <c r="I357" s="714"/>
      <c r="J357" s="149" t="s">
        <v>5631</v>
      </c>
      <c r="K357" s="82"/>
      <c r="L357" s="82"/>
      <c r="M357" s="150"/>
      <c r="N357" s="119"/>
      <c r="V357" s="151"/>
    </row>
    <row r="358" spans="1:22" ht="21.6" thickTop="1" thickBot="1" x14ac:dyDescent="0.3">
      <c r="A358" s="834">
        <f t="shared" ref="A358" si="82">A354+1</f>
        <v>86</v>
      </c>
      <c r="B358" s="326" t="s">
        <v>22</v>
      </c>
      <c r="C358" s="326" t="s">
        <v>23</v>
      </c>
      <c r="D358" s="326" t="s">
        <v>5593</v>
      </c>
      <c r="E358" s="837" t="s">
        <v>5594</v>
      </c>
      <c r="F358" s="837"/>
      <c r="G358" s="837" t="s">
        <v>17</v>
      </c>
      <c r="H358" s="771"/>
      <c r="I358" s="324"/>
      <c r="J358" s="138" t="s">
        <v>5608</v>
      </c>
      <c r="K358" s="139"/>
      <c r="L358" s="139"/>
      <c r="M358" s="140"/>
      <c r="N358" s="119"/>
      <c r="V358" s="151"/>
    </row>
    <row r="359" spans="1:22" ht="13.8" thickBot="1" x14ac:dyDescent="0.3">
      <c r="A359" s="750"/>
      <c r="B359" s="142"/>
      <c r="C359" s="142"/>
      <c r="D359" s="143"/>
      <c r="E359" s="142"/>
      <c r="F359" s="142"/>
      <c r="G359" s="726"/>
      <c r="H359" s="838"/>
      <c r="I359" s="839"/>
      <c r="J359" s="78" t="s">
        <v>5608</v>
      </c>
      <c r="K359" s="78"/>
      <c r="L359" s="78"/>
      <c r="M359" s="145"/>
      <c r="N359" s="119"/>
      <c r="V359" s="151">
        <f>G359</f>
        <v>0</v>
      </c>
    </row>
    <row r="360" spans="1:22" ht="21" thickBot="1" x14ac:dyDescent="0.3">
      <c r="A360" s="750"/>
      <c r="B360" s="328" t="s">
        <v>34</v>
      </c>
      <c r="C360" s="328" t="s">
        <v>35</v>
      </c>
      <c r="D360" s="328" t="s">
        <v>5600</v>
      </c>
      <c r="E360" s="840" t="s">
        <v>5601</v>
      </c>
      <c r="F360" s="840"/>
      <c r="G360" s="730"/>
      <c r="H360" s="731"/>
      <c r="I360" s="732"/>
      <c r="J360" s="149" t="s">
        <v>5630</v>
      </c>
      <c r="K360" s="82"/>
      <c r="L360" s="82"/>
      <c r="M360" s="150"/>
      <c r="N360" s="119"/>
      <c r="V360" s="151"/>
    </row>
    <row r="361" spans="1:22" ht="13.8" thickBot="1" x14ac:dyDescent="0.3">
      <c r="A361" s="842"/>
      <c r="B361" s="152"/>
      <c r="C361" s="152"/>
      <c r="D361" s="153"/>
      <c r="E361" s="154" t="s">
        <v>5605</v>
      </c>
      <c r="F361" s="155"/>
      <c r="G361" s="712"/>
      <c r="H361" s="713"/>
      <c r="I361" s="714"/>
      <c r="J361" s="149" t="s">
        <v>5631</v>
      </c>
      <c r="K361" s="82"/>
      <c r="L361" s="82"/>
      <c r="M361" s="150"/>
      <c r="N361" s="119"/>
      <c r="V361" s="151"/>
    </row>
    <row r="362" spans="1:22" ht="21.6" thickTop="1" thickBot="1" x14ac:dyDescent="0.3">
      <c r="A362" s="834">
        <f t="shared" ref="A362" si="83">A358+1</f>
        <v>87</v>
      </c>
      <c r="B362" s="326" t="s">
        <v>22</v>
      </c>
      <c r="C362" s="326" t="s">
        <v>23</v>
      </c>
      <c r="D362" s="326" t="s">
        <v>5593</v>
      </c>
      <c r="E362" s="837" t="s">
        <v>5594</v>
      </c>
      <c r="F362" s="837"/>
      <c r="G362" s="837" t="s">
        <v>17</v>
      </c>
      <c r="H362" s="771"/>
      <c r="I362" s="324"/>
      <c r="J362" s="138" t="s">
        <v>5608</v>
      </c>
      <c r="K362" s="139"/>
      <c r="L362" s="139"/>
      <c r="M362" s="140"/>
      <c r="N362" s="119"/>
      <c r="V362" s="151"/>
    </row>
    <row r="363" spans="1:22" ht="13.8" thickBot="1" x14ac:dyDescent="0.3">
      <c r="A363" s="750"/>
      <c r="B363" s="142"/>
      <c r="C363" s="142"/>
      <c r="D363" s="143"/>
      <c r="E363" s="142"/>
      <c r="F363" s="142"/>
      <c r="G363" s="726"/>
      <c r="H363" s="838"/>
      <c r="I363" s="839"/>
      <c r="J363" s="78" t="s">
        <v>5608</v>
      </c>
      <c r="K363" s="78"/>
      <c r="L363" s="78"/>
      <c r="M363" s="145"/>
      <c r="N363" s="119"/>
      <c r="V363" s="151">
        <f>G363</f>
        <v>0</v>
      </c>
    </row>
    <row r="364" spans="1:22" ht="21" thickBot="1" x14ac:dyDescent="0.3">
      <c r="A364" s="750"/>
      <c r="B364" s="328" t="s">
        <v>34</v>
      </c>
      <c r="C364" s="328" t="s">
        <v>35</v>
      </c>
      <c r="D364" s="328" t="s">
        <v>5600</v>
      </c>
      <c r="E364" s="840" t="s">
        <v>5601</v>
      </c>
      <c r="F364" s="840"/>
      <c r="G364" s="730"/>
      <c r="H364" s="731"/>
      <c r="I364" s="732"/>
      <c r="J364" s="149" t="s">
        <v>5630</v>
      </c>
      <c r="K364" s="82"/>
      <c r="L364" s="82"/>
      <c r="M364" s="150"/>
      <c r="N364" s="119"/>
      <c r="V364" s="151"/>
    </row>
    <row r="365" spans="1:22" ht="13.8" thickBot="1" x14ac:dyDescent="0.3">
      <c r="A365" s="842"/>
      <c r="B365" s="152"/>
      <c r="C365" s="152"/>
      <c r="D365" s="153"/>
      <c r="E365" s="154" t="s">
        <v>5605</v>
      </c>
      <c r="F365" s="155"/>
      <c r="G365" s="712"/>
      <c r="H365" s="713"/>
      <c r="I365" s="714"/>
      <c r="J365" s="149" t="s">
        <v>5631</v>
      </c>
      <c r="K365" s="82"/>
      <c r="L365" s="82"/>
      <c r="M365" s="150"/>
      <c r="N365" s="119"/>
      <c r="V365" s="151"/>
    </row>
    <row r="366" spans="1:22" ht="21.6" thickTop="1" thickBot="1" x14ac:dyDescent="0.3">
      <c r="A366" s="834">
        <f t="shared" ref="A366" si="84">A362+1</f>
        <v>88</v>
      </c>
      <c r="B366" s="326" t="s">
        <v>22</v>
      </c>
      <c r="C366" s="326" t="s">
        <v>23</v>
      </c>
      <c r="D366" s="326" t="s">
        <v>5593</v>
      </c>
      <c r="E366" s="837" t="s">
        <v>5594</v>
      </c>
      <c r="F366" s="837"/>
      <c r="G366" s="837" t="s">
        <v>17</v>
      </c>
      <c r="H366" s="771"/>
      <c r="I366" s="324"/>
      <c r="J366" s="138" t="s">
        <v>5608</v>
      </c>
      <c r="K366" s="139"/>
      <c r="L366" s="139"/>
      <c r="M366" s="140"/>
      <c r="N366" s="119"/>
      <c r="V366" s="151"/>
    </row>
    <row r="367" spans="1:22" ht="13.8" thickBot="1" x14ac:dyDescent="0.3">
      <c r="A367" s="750"/>
      <c r="B367" s="142"/>
      <c r="C367" s="142"/>
      <c r="D367" s="143"/>
      <c r="E367" s="142"/>
      <c r="F367" s="142"/>
      <c r="G367" s="726"/>
      <c r="H367" s="838"/>
      <c r="I367" s="839"/>
      <c r="J367" s="78" t="s">
        <v>5608</v>
      </c>
      <c r="K367" s="78"/>
      <c r="L367" s="78"/>
      <c r="M367" s="145"/>
      <c r="N367" s="119"/>
      <c r="V367" s="151">
        <f>G367</f>
        <v>0</v>
      </c>
    </row>
    <row r="368" spans="1:22" ht="21" thickBot="1" x14ac:dyDescent="0.3">
      <c r="A368" s="750"/>
      <c r="B368" s="328" t="s">
        <v>34</v>
      </c>
      <c r="C368" s="328" t="s">
        <v>35</v>
      </c>
      <c r="D368" s="328" t="s">
        <v>5600</v>
      </c>
      <c r="E368" s="840" t="s">
        <v>5601</v>
      </c>
      <c r="F368" s="840"/>
      <c r="G368" s="730"/>
      <c r="H368" s="731"/>
      <c r="I368" s="732"/>
      <c r="J368" s="149" t="s">
        <v>5630</v>
      </c>
      <c r="K368" s="82"/>
      <c r="L368" s="82"/>
      <c r="M368" s="150"/>
      <c r="N368" s="119"/>
      <c r="V368" s="151"/>
    </row>
    <row r="369" spans="1:22" ht="13.8" thickBot="1" x14ac:dyDescent="0.3">
      <c r="A369" s="842"/>
      <c r="B369" s="152"/>
      <c r="C369" s="152"/>
      <c r="D369" s="153"/>
      <c r="E369" s="154" t="s">
        <v>5605</v>
      </c>
      <c r="F369" s="155"/>
      <c r="G369" s="712"/>
      <c r="H369" s="713"/>
      <c r="I369" s="714"/>
      <c r="J369" s="149" t="s">
        <v>5631</v>
      </c>
      <c r="K369" s="82"/>
      <c r="L369" s="82"/>
      <c r="M369" s="150"/>
      <c r="N369" s="119"/>
      <c r="V369" s="151"/>
    </row>
    <row r="370" spans="1:22" ht="21.6" thickTop="1" thickBot="1" x14ac:dyDescent="0.3">
      <c r="A370" s="834">
        <f t="shared" ref="A370" si="85">A366+1</f>
        <v>89</v>
      </c>
      <c r="B370" s="326" t="s">
        <v>22</v>
      </c>
      <c r="C370" s="326" t="s">
        <v>23</v>
      </c>
      <c r="D370" s="326" t="s">
        <v>5593</v>
      </c>
      <c r="E370" s="837" t="s">
        <v>5594</v>
      </c>
      <c r="F370" s="837"/>
      <c r="G370" s="837" t="s">
        <v>17</v>
      </c>
      <c r="H370" s="771"/>
      <c r="I370" s="324"/>
      <c r="J370" s="138" t="s">
        <v>5608</v>
      </c>
      <c r="K370" s="139"/>
      <c r="L370" s="139"/>
      <c r="M370" s="140"/>
      <c r="N370" s="119"/>
      <c r="V370" s="151"/>
    </row>
    <row r="371" spans="1:22" ht="13.8" thickBot="1" x14ac:dyDescent="0.3">
      <c r="A371" s="750"/>
      <c r="B371" s="142"/>
      <c r="C371" s="142"/>
      <c r="D371" s="143"/>
      <c r="E371" s="142"/>
      <c r="F371" s="142"/>
      <c r="G371" s="726"/>
      <c r="H371" s="838"/>
      <c r="I371" s="839"/>
      <c r="J371" s="78" t="s">
        <v>5608</v>
      </c>
      <c r="K371" s="78"/>
      <c r="L371" s="78"/>
      <c r="M371" s="145"/>
      <c r="N371" s="119"/>
      <c r="V371" s="151">
        <f>G371</f>
        <v>0</v>
      </c>
    </row>
    <row r="372" spans="1:22" ht="21" thickBot="1" x14ac:dyDescent="0.3">
      <c r="A372" s="750"/>
      <c r="B372" s="328" t="s">
        <v>34</v>
      </c>
      <c r="C372" s="328" t="s">
        <v>35</v>
      </c>
      <c r="D372" s="328" t="s">
        <v>5600</v>
      </c>
      <c r="E372" s="840" t="s">
        <v>5601</v>
      </c>
      <c r="F372" s="840"/>
      <c r="G372" s="730"/>
      <c r="H372" s="731"/>
      <c r="I372" s="732"/>
      <c r="J372" s="149" t="s">
        <v>5630</v>
      </c>
      <c r="K372" s="82"/>
      <c r="L372" s="82"/>
      <c r="M372" s="150"/>
      <c r="N372" s="119"/>
      <c r="V372" s="151"/>
    </row>
    <row r="373" spans="1:22" ht="13.8" thickBot="1" x14ac:dyDescent="0.3">
      <c r="A373" s="842"/>
      <c r="B373" s="152"/>
      <c r="C373" s="152"/>
      <c r="D373" s="153"/>
      <c r="E373" s="154" t="s">
        <v>5605</v>
      </c>
      <c r="F373" s="155"/>
      <c r="G373" s="712"/>
      <c r="H373" s="713"/>
      <c r="I373" s="714"/>
      <c r="J373" s="149" t="s">
        <v>5631</v>
      </c>
      <c r="K373" s="82"/>
      <c r="L373" s="82"/>
      <c r="M373" s="150"/>
      <c r="N373" s="119"/>
      <c r="V373" s="151"/>
    </row>
    <row r="374" spans="1:22" ht="21.6" thickTop="1" thickBot="1" x14ac:dyDescent="0.3">
      <c r="A374" s="834">
        <f t="shared" ref="A374" si="86">A370+1</f>
        <v>90</v>
      </c>
      <c r="B374" s="326" t="s">
        <v>22</v>
      </c>
      <c r="C374" s="326" t="s">
        <v>23</v>
      </c>
      <c r="D374" s="326" t="s">
        <v>5593</v>
      </c>
      <c r="E374" s="837" t="s">
        <v>5594</v>
      </c>
      <c r="F374" s="837"/>
      <c r="G374" s="837" t="s">
        <v>17</v>
      </c>
      <c r="H374" s="771"/>
      <c r="I374" s="324"/>
      <c r="J374" s="138" t="s">
        <v>5608</v>
      </c>
      <c r="K374" s="139"/>
      <c r="L374" s="139"/>
      <c r="M374" s="140"/>
      <c r="N374" s="119"/>
      <c r="V374" s="151"/>
    </row>
    <row r="375" spans="1:22" ht="13.8" thickBot="1" x14ac:dyDescent="0.3">
      <c r="A375" s="750"/>
      <c r="B375" s="142"/>
      <c r="C375" s="142"/>
      <c r="D375" s="143"/>
      <c r="E375" s="142"/>
      <c r="F375" s="142"/>
      <c r="G375" s="726"/>
      <c r="H375" s="838"/>
      <c r="I375" s="839"/>
      <c r="J375" s="78" t="s">
        <v>5608</v>
      </c>
      <c r="K375" s="78"/>
      <c r="L375" s="78"/>
      <c r="M375" s="145"/>
      <c r="N375" s="119"/>
      <c r="V375" s="151">
        <f>G375</f>
        <v>0</v>
      </c>
    </row>
    <row r="376" spans="1:22" ht="21" thickBot="1" x14ac:dyDescent="0.3">
      <c r="A376" s="750"/>
      <c r="B376" s="328" t="s">
        <v>34</v>
      </c>
      <c r="C376" s="328" t="s">
        <v>35</v>
      </c>
      <c r="D376" s="328" t="s">
        <v>5600</v>
      </c>
      <c r="E376" s="840" t="s">
        <v>5601</v>
      </c>
      <c r="F376" s="840"/>
      <c r="G376" s="730"/>
      <c r="H376" s="731"/>
      <c r="I376" s="732"/>
      <c r="J376" s="149" t="s">
        <v>5630</v>
      </c>
      <c r="K376" s="82"/>
      <c r="L376" s="82"/>
      <c r="M376" s="150"/>
      <c r="N376" s="119"/>
      <c r="V376" s="151"/>
    </row>
    <row r="377" spans="1:22" ht="13.8" thickBot="1" x14ac:dyDescent="0.3">
      <c r="A377" s="842"/>
      <c r="B377" s="152"/>
      <c r="C377" s="152"/>
      <c r="D377" s="153"/>
      <c r="E377" s="154" t="s">
        <v>5605</v>
      </c>
      <c r="F377" s="155"/>
      <c r="G377" s="712"/>
      <c r="H377" s="713"/>
      <c r="I377" s="714"/>
      <c r="J377" s="149" t="s">
        <v>5631</v>
      </c>
      <c r="K377" s="82"/>
      <c r="L377" s="82"/>
      <c r="M377" s="150"/>
      <c r="N377" s="119"/>
      <c r="V377" s="151"/>
    </row>
    <row r="378" spans="1:22" ht="21.6" thickTop="1" thickBot="1" x14ac:dyDescent="0.3">
      <c r="A378" s="834">
        <f t="shared" ref="A378" si="87">A374+1</f>
        <v>91</v>
      </c>
      <c r="B378" s="326" t="s">
        <v>22</v>
      </c>
      <c r="C378" s="326" t="s">
        <v>23</v>
      </c>
      <c r="D378" s="326" t="s">
        <v>5593</v>
      </c>
      <c r="E378" s="837" t="s">
        <v>5594</v>
      </c>
      <c r="F378" s="837"/>
      <c r="G378" s="837" t="s">
        <v>17</v>
      </c>
      <c r="H378" s="771"/>
      <c r="I378" s="324"/>
      <c r="J378" s="138" t="s">
        <v>5608</v>
      </c>
      <c r="K378" s="139"/>
      <c r="L378" s="139"/>
      <c r="M378" s="140"/>
      <c r="N378" s="119"/>
      <c r="V378" s="151"/>
    </row>
    <row r="379" spans="1:22" ht="13.8" thickBot="1" x14ac:dyDescent="0.3">
      <c r="A379" s="750"/>
      <c r="B379" s="142"/>
      <c r="C379" s="142"/>
      <c r="D379" s="143"/>
      <c r="E379" s="142"/>
      <c r="F379" s="142"/>
      <c r="G379" s="726"/>
      <c r="H379" s="838"/>
      <c r="I379" s="839"/>
      <c r="J379" s="78" t="s">
        <v>5608</v>
      </c>
      <c r="K379" s="78"/>
      <c r="L379" s="78"/>
      <c r="M379" s="145"/>
      <c r="N379" s="119"/>
      <c r="V379" s="151">
        <f>G379</f>
        <v>0</v>
      </c>
    </row>
    <row r="380" spans="1:22" ht="21" thickBot="1" x14ac:dyDescent="0.3">
      <c r="A380" s="750"/>
      <c r="B380" s="328" t="s">
        <v>34</v>
      </c>
      <c r="C380" s="328" t="s">
        <v>35</v>
      </c>
      <c r="D380" s="328" t="s">
        <v>5600</v>
      </c>
      <c r="E380" s="840" t="s">
        <v>5601</v>
      </c>
      <c r="F380" s="840"/>
      <c r="G380" s="730"/>
      <c r="H380" s="731"/>
      <c r="I380" s="732"/>
      <c r="J380" s="149" t="s">
        <v>5630</v>
      </c>
      <c r="K380" s="82"/>
      <c r="L380" s="82"/>
      <c r="M380" s="150"/>
      <c r="N380" s="119"/>
      <c r="V380" s="151"/>
    </row>
    <row r="381" spans="1:22" ht="13.8" thickBot="1" x14ac:dyDescent="0.3">
      <c r="A381" s="842"/>
      <c r="B381" s="152"/>
      <c r="C381" s="152"/>
      <c r="D381" s="153"/>
      <c r="E381" s="154" t="s">
        <v>5605</v>
      </c>
      <c r="F381" s="155"/>
      <c r="G381" s="712"/>
      <c r="H381" s="713"/>
      <c r="I381" s="714"/>
      <c r="J381" s="149" t="s">
        <v>5631</v>
      </c>
      <c r="K381" s="82"/>
      <c r="L381" s="82"/>
      <c r="M381" s="150"/>
      <c r="N381" s="119"/>
      <c r="V381" s="151"/>
    </row>
    <row r="382" spans="1:22" ht="21.6" thickTop="1" thickBot="1" x14ac:dyDescent="0.3">
      <c r="A382" s="834">
        <f t="shared" ref="A382" si="88">A378+1</f>
        <v>92</v>
      </c>
      <c r="B382" s="326" t="s">
        <v>22</v>
      </c>
      <c r="C382" s="326" t="s">
        <v>23</v>
      </c>
      <c r="D382" s="326" t="s">
        <v>5593</v>
      </c>
      <c r="E382" s="837" t="s">
        <v>5594</v>
      </c>
      <c r="F382" s="837"/>
      <c r="G382" s="837" t="s">
        <v>17</v>
      </c>
      <c r="H382" s="771"/>
      <c r="I382" s="324"/>
      <c r="J382" s="138" t="s">
        <v>5608</v>
      </c>
      <c r="K382" s="139"/>
      <c r="L382" s="139"/>
      <c r="M382" s="140"/>
      <c r="N382" s="119"/>
      <c r="V382" s="151"/>
    </row>
    <row r="383" spans="1:22" ht="13.8" thickBot="1" x14ac:dyDescent="0.3">
      <c r="A383" s="750"/>
      <c r="B383" s="142"/>
      <c r="C383" s="142"/>
      <c r="D383" s="143"/>
      <c r="E383" s="142"/>
      <c r="F383" s="142"/>
      <c r="G383" s="726"/>
      <c r="H383" s="838"/>
      <c r="I383" s="839"/>
      <c r="J383" s="78" t="s">
        <v>5608</v>
      </c>
      <c r="K383" s="78"/>
      <c r="L383" s="78"/>
      <c r="M383" s="145"/>
      <c r="N383" s="119"/>
      <c r="V383" s="151">
        <f>G383</f>
        <v>0</v>
      </c>
    </row>
    <row r="384" spans="1:22" ht="21" thickBot="1" x14ac:dyDescent="0.3">
      <c r="A384" s="750"/>
      <c r="B384" s="328" t="s">
        <v>34</v>
      </c>
      <c r="C384" s="328" t="s">
        <v>35</v>
      </c>
      <c r="D384" s="328" t="s">
        <v>5600</v>
      </c>
      <c r="E384" s="840" t="s">
        <v>5601</v>
      </c>
      <c r="F384" s="840"/>
      <c r="G384" s="730"/>
      <c r="H384" s="731"/>
      <c r="I384" s="732"/>
      <c r="J384" s="149" t="s">
        <v>5630</v>
      </c>
      <c r="K384" s="82"/>
      <c r="L384" s="82"/>
      <c r="M384" s="150"/>
      <c r="N384" s="119"/>
      <c r="V384" s="151"/>
    </row>
    <row r="385" spans="1:22" ht="13.8" thickBot="1" x14ac:dyDescent="0.3">
      <c r="A385" s="842"/>
      <c r="B385" s="152"/>
      <c r="C385" s="152"/>
      <c r="D385" s="153"/>
      <c r="E385" s="154" t="s">
        <v>5605</v>
      </c>
      <c r="F385" s="155"/>
      <c r="G385" s="712"/>
      <c r="H385" s="713"/>
      <c r="I385" s="714"/>
      <c r="J385" s="149" t="s">
        <v>5631</v>
      </c>
      <c r="K385" s="82"/>
      <c r="L385" s="82"/>
      <c r="M385" s="150"/>
      <c r="N385" s="119"/>
      <c r="V385" s="151"/>
    </row>
    <row r="386" spans="1:22" ht="21.6" thickTop="1" thickBot="1" x14ac:dyDescent="0.3">
      <c r="A386" s="834">
        <f t="shared" ref="A386" si="89">A382+1</f>
        <v>93</v>
      </c>
      <c r="B386" s="326" t="s">
        <v>22</v>
      </c>
      <c r="C386" s="326" t="s">
        <v>23</v>
      </c>
      <c r="D386" s="326" t="s">
        <v>5593</v>
      </c>
      <c r="E386" s="837" t="s">
        <v>5594</v>
      </c>
      <c r="F386" s="837"/>
      <c r="G386" s="837" t="s">
        <v>17</v>
      </c>
      <c r="H386" s="771"/>
      <c r="I386" s="324"/>
      <c r="J386" s="138" t="s">
        <v>5608</v>
      </c>
      <c r="K386" s="139"/>
      <c r="L386" s="139"/>
      <c r="M386" s="140"/>
      <c r="N386" s="119"/>
      <c r="V386" s="151"/>
    </row>
    <row r="387" spans="1:22" ht="13.8" thickBot="1" x14ac:dyDescent="0.3">
      <c r="A387" s="750"/>
      <c r="B387" s="142"/>
      <c r="C387" s="142"/>
      <c r="D387" s="143"/>
      <c r="E387" s="142"/>
      <c r="F387" s="142"/>
      <c r="G387" s="726"/>
      <c r="H387" s="838"/>
      <c r="I387" s="839"/>
      <c r="J387" s="78" t="s">
        <v>5608</v>
      </c>
      <c r="K387" s="78"/>
      <c r="L387" s="78"/>
      <c r="M387" s="145"/>
      <c r="N387" s="119"/>
      <c r="V387" s="151">
        <f>G387</f>
        <v>0</v>
      </c>
    </row>
    <row r="388" spans="1:22" ht="21" thickBot="1" x14ac:dyDescent="0.3">
      <c r="A388" s="750"/>
      <c r="B388" s="328" t="s">
        <v>34</v>
      </c>
      <c r="C388" s="328" t="s">
        <v>35</v>
      </c>
      <c r="D388" s="328" t="s">
        <v>5600</v>
      </c>
      <c r="E388" s="840" t="s">
        <v>5601</v>
      </c>
      <c r="F388" s="840"/>
      <c r="G388" s="730"/>
      <c r="H388" s="731"/>
      <c r="I388" s="732"/>
      <c r="J388" s="149" t="s">
        <v>5630</v>
      </c>
      <c r="K388" s="82"/>
      <c r="L388" s="82"/>
      <c r="M388" s="150"/>
      <c r="N388" s="119"/>
      <c r="V388" s="151"/>
    </row>
    <row r="389" spans="1:22" ht="13.8" thickBot="1" x14ac:dyDescent="0.3">
      <c r="A389" s="842"/>
      <c r="B389" s="152"/>
      <c r="C389" s="152"/>
      <c r="D389" s="153"/>
      <c r="E389" s="154" t="s">
        <v>5605</v>
      </c>
      <c r="F389" s="155"/>
      <c r="G389" s="712"/>
      <c r="H389" s="713"/>
      <c r="I389" s="714"/>
      <c r="J389" s="149" t="s">
        <v>5631</v>
      </c>
      <c r="K389" s="82"/>
      <c r="L389" s="82"/>
      <c r="M389" s="150"/>
      <c r="N389" s="119"/>
      <c r="V389" s="151"/>
    </row>
    <row r="390" spans="1:22" ht="21.6" thickTop="1" thickBot="1" x14ac:dyDescent="0.3">
      <c r="A390" s="834">
        <f t="shared" ref="A390" si="90">A386+1</f>
        <v>94</v>
      </c>
      <c r="B390" s="326" t="s">
        <v>22</v>
      </c>
      <c r="C390" s="326" t="s">
        <v>23</v>
      </c>
      <c r="D390" s="326" t="s">
        <v>5593</v>
      </c>
      <c r="E390" s="837" t="s">
        <v>5594</v>
      </c>
      <c r="F390" s="837"/>
      <c r="G390" s="837" t="s">
        <v>17</v>
      </c>
      <c r="H390" s="771"/>
      <c r="I390" s="324"/>
      <c r="J390" s="138" t="s">
        <v>5608</v>
      </c>
      <c r="K390" s="139"/>
      <c r="L390" s="139"/>
      <c r="M390" s="140"/>
      <c r="N390" s="119"/>
      <c r="V390" s="151"/>
    </row>
    <row r="391" spans="1:22" ht="13.8" thickBot="1" x14ac:dyDescent="0.3">
      <c r="A391" s="750"/>
      <c r="B391" s="142"/>
      <c r="C391" s="142"/>
      <c r="D391" s="143"/>
      <c r="E391" s="142"/>
      <c r="F391" s="142"/>
      <c r="G391" s="726"/>
      <c r="H391" s="838"/>
      <c r="I391" s="839"/>
      <c r="J391" s="78" t="s">
        <v>5608</v>
      </c>
      <c r="K391" s="78"/>
      <c r="L391" s="78"/>
      <c r="M391" s="145"/>
      <c r="N391" s="119"/>
      <c r="V391" s="151">
        <f>G391</f>
        <v>0</v>
      </c>
    </row>
    <row r="392" spans="1:22" ht="21" thickBot="1" x14ac:dyDescent="0.3">
      <c r="A392" s="750"/>
      <c r="B392" s="328" t="s">
        <v>34</v>
      </c>
      <c r="C392" s="328" t="s">
        <v>35</v>
      </c>
      <c r="D392" s="328" t="s">
        <v>5600</v>
      </c>
      <c r="E392" s="840" t="s">
        <v>5601</v>
      </c>
      <c r="F392" s="840"/>
      <c r="G392" s="730"/>
      <c r="H392" s="731"/>
      <c r="I392" s="732"/>
      <c r="J392" s="149" t="s">
        <v>5630</v>
      </c>
      <c r="K392" s="82"/>
      <c r="L392" s="82"/>
      <c r="M392" s="150"/>
      <c r="N392" s="119"/>
      <c r="V392" s="151"/>
    </row>
    <row r="393" spans="1:22" ht="13.8" thickBot="1" x14ac:dyDescent="0.3">
      <c r="A393" s="842"/>
      <c r="B393" s="152"/>
      <c r="C393" s="152"/>
      <c r="D393" s="153"/>
      <c r="E393" s="154" t="s">
        <v>5605</v>
      </c>
      <c r="F393" s="155"/>
      <c r="G393" s="712"/>
      <c r="H393" s="713"/>
      <c r="I393" s="714"/>
      <c r="J393" s="149" t="s">
        <v>5631</v>
      </c>
      <c r="K393" s="82"/>
      <c r="L393" s="82"/>
      <c r="M393" s="150"/>
      <c r="N393" s="119"/>
      <c r="V393" s="151"/>
    </row>
    <row r="394" spans="1:22" ht="21.6" thickTop="1" thickBot="1" x14ac:dyDescent="0.3">
      <c r="A394" s="834">
        <f t="shared" ref="A394" si="91">A390+1</f>
        <v>95</v>
      </c>
      <c r="B394" s="326" t="s">
        <v>22</v>
      </c>
      <c r="C394" s="326" t="s">
        <v>23</v>
      </c>
      <c r="D394" s="326" t="s">
        <v>5593</v>
      </c>
      <c r="E394" s="837" t="s">
        <v>5594</v>
      </c>
      <c r="F394" s="837"/>
      <c r="G394" s="837" t="s">
        <v>17</v>
      </c>
      <c r="H394" s="771"/>
      <c r="I394" s="324"/>
      <c r="J394" s="138" t="s">
        <v>5608</v>
      </c>
      <c r="K394" s="139"/>
      <c r="L394" s="139"/>
      <c r="M394" s="140"/>
      <c r="N394" s="119"/>
      <c r="V394" s="151"/>
    </row>
    <row r="395" spans="1:22" ht="13.8" thickBot="1" x14ac:dyDescent="0.3">
      <c r="A395" s="750"/>
      <c r="B395" s="142"/>
      <c r="C395" s="142"/>
      <c r="D395" s="143"/>
      <c r="E395" s="142"/>
      <c r="F395" s="142"/>
      <c r="G395" s="726"/>
      <c r="H395" s="838"/>
      <c r="I395" s="839"/>
      <c r="J395" s="78" t="s">
        <v>5608</v>
      </c>
      <c r="K395" s="78"/>
      <c r="L395" s="78"/>
      <c r="M395" s="145"/>
      <c r="N395" s="119"/>
      <c r="V395" s="151">
        <f>G395</f>
        <v>0</v>
      </c>
    </row>
    <row r="396" spans="1:22" ht="21" thickBot="1" x14ac:dyDescent="0.3">
      <c r="A396" s="750"/>
      <c r="B396" s="328" t="s">
        <v>34</v>
      </c>
      <c r="C396" s="328" t="s">
        <v>35</v>
      </c>
      <c r="D396" s="328" t="s">
        <v>5600</v>
      </c>
      <c r="E396" s="840" t="s">
        <v>5601</v>
      </c>
      <c r="F396" s="840"/>
      <c r="G396" s="730"/>
      <c r="H396" s="731"/>
      <c r="I396" s="732"/>
      <c r="J396" s="149" t="s">
        <v>5630</v>
      </c>
      <c r="K396" s="82"/>
      <c r="L396" s="82"/>
      <c r="M396" s="150"/>
      <c r="N396" s="119"/>
      <c r="V396" s="151"/>
    </row>
    <row r="397" spans="1:22" ht="13.8" thickBot="1" x14ac:dyDescent="0.3">
      <c r="A397" s="842"/>
      <c r="B397" s="152"/>
      <c r="C397" s="152"/>
      <c r="D397" s="153"/>
      <c r="E397" s="154" t="s">
        <v>5605</v>
      </c>
      <c r="F397" s="155"/>
      <c r="G397" s="712"/>
      <c r="H397" s="713"/>
      <c r="I397" s="714"/>
      <c r="J397" s="149" t="s">
        <v>5631</v>
      </c>
      <c r="K397" s="82"/>
      <c r="L397" s="82"/>
      <c r="M397" s="150"/>
      <c r="N397" s="119"/>
      <c r="V397" s="151"/>
    </row>
    <row r="398" spans="1:22" ht="21.6" thickTop="1" thickBot="1" x14ac:dyDescent="0.3">
      <c r="A398" s="834">
        <f t="shared" ref="A398" si="92">A394+1</f>
        <v>96</v>
      </c>
      <c r="B398" s="326" t="s">
        <v>22</v>
      </c>
      <c r="C398" s="326" t="s">
        <v>23</v>
      </c>
      <c r="D398" s="326" t="s">
        <v>5593</v>
      </c>
      <c r="E398" s="837" t="s">
        <v>5594</v>
      </c>
      <c r="F398" s="837"/>
      <c r="G398" s="837" t="s">
        <v>17</v>
      </c>
      <c r="H398" s="771"/>
      <c r="I398" s="324"/>
      <c r="J398" s="138" t="s">
        <v>5608</v>
      </c>
      <c r="K398" s="139"/>
      <c r="L398" s="139"/>
      <c r="M398" s="140"/>
      <c r="N398" s="119"/>
      <c r="V398" s="151"/>
    </row>
    <row r="399" spans="1:22" ht="13.8" thickBot="1" x14ac:dyDescent="0.3">
      <c r="A399" s="750"/>
      <c r="B399" s="142"/>
      <c r="C399" s="142"/>
      <c r="D399" s="143"/>
      <c r="E399" s="142"/>
      <c r="F399" s="142"/>
      <c r="G399" s="726"/>
      <c r="H399" s="838"/>
      <c r="I399" s="839"/>
      <c r="J399" s="78" t="s">
        <v>5608</v>
      </c>
      <c r="K399" s="78"/>
      <c r="L399" s="78"/>
      <c r="M399" s="145"/>
      <c r="N399" s="119"/>
      <c r="V399" s="151">
        <f>G399</f>
        <v>0</v>
      </c>
    </row>
    <row r="400" spans="1:22" ht="21" thickBot="1" x14ac:dyDescent="0.3">
      <c r="A400" s="750"/>
      <c r="B400" s="328" t="s">
        <v>34</v>
      </c>
      <c r="C400" s="328" t="s">
        <v>35</v>
      </c>
      <c r="D400" s="328" t="s">
        <v>5600</v>
      </c>
      <c r="E400" s="840" t="s">
        <v>5601</v>
      </c>
      <c r="F400" s="840"/>
      <c r="G400" s="730"/>
      <c r="H400" s="731"/>
      <c r="I400" s="732"/>
      <c r="J400" s="149" t="s">
        <v>5630</v>
      </c>
      <c r="K400" s="82"/>
      <c r="L400" s="82"/>
      <c r="M400" s="150"/>
      <c r="N400" s="119"/>
      <c r="V400" s="151"/>
    </row>
    <row r="401" spans="1:22" ht="13.8" thickBot="1" x14ac:dyDescent="0.3">
      <c r="A401" s="842"/>
      <c r="B401" s="152"/>
      <c r="C401" s="152"/>
      <c r="D401" s="153"/>
      <c r="E401" s="154" t="s">
        <v>5605</v>
      </c>
      <c r="F401" s="155"/>
      <c r="G401" s="712"/>
      <c r="H401" s="713"/>
      <c r="I401" s="714"/>
      <c r="J401" s="149" t="s">
        <v>5631</v>
      </c>
      <c r="K401" s="82"/>
      <c r="L401" s="82"/>
      <c r="M401" s="150"/>
      <c r="N401" s="119"/>
      <c r="V401" s="151"/>
    </row>
    <row r="402" spans="1:22" ht="21.6" thickTop="1" thickBot="1" x14ac:dyDescent="0.3">
      <c r="A402" s="834">
        <f t="shared" ref="A402" si="93">A398+1</f>
        <v>97</v>
      </c>
      <c r="B402" s="326" t="s">
        <v>22</v>
      </c>
      <c r="C402" s="326" t="s">
        <v>23</v>
      </c>
      <c r="D402" s="326" t="s">
        <v>5593</v>
      </c>
      <c r="E402" s="837" t="s">
        <v>5594</v>
      </c>
      <c r="F402" s="837"/>
      <c r="G402" s="837" t="s">
        <v>17</v>
      </c>
      <c r="H402" s="771"/>
      <c r="I402" s="324"/>
      <c r="J402" s="138" t="s">
        <v>5608</v>
      </c>
      <c r="K402" s="139"/>
      <c r="L402" s="139"/>
      <c r="M402" s="140"/>
      <c r="N402" s="119"/>
      <c r="V402" s="151"/>
    </row>
    <row r="403" spans="1:22" ht="13.8" thickBot="1" x14ac:dyDescent="0.3">
      <c r="A403" s="750"/>
      <c r="B403" s="142"/>
      <c r="C403" s="142"/>
      <c r="D403" s="143"/>
      <c r="E403" s="142"/>
      <c r="F403" s="142"/>
      <c r="G403" s="726"/>
      <c r="H403" s="838"/>
      <c r="I403" s="839"/>
      <c r="J403" s="78" t="s">
        <v>5608</v>
      </c>
      <c r="K403" s="78"/>
      <c r="L403" s="78"/>
      <c r="M403" s="145"/>
      <c r="N403" s="119"/>
      <c r="V403" s="151">
        <f>G403</f>
        <v>0</v>
      </c>
    </row>
    <row r="404" spans="1:22" ht="21" thickBot="1" x14ac:dyDescent="0.3">
      <c r="A404" s="750"/>
      <c r="B404" s="328" t="s">
        <v>34</v>
      </c>
      <c r="C404" s="328" t="s">
        <v>35</v>
      </c>
      <c r="D404" s="328" t="s">
        <v>5600</v>
      </c>
      <c r="E404" s="840" t="s">
        <v>5601</v>
      </c>
      <c r="F404" s="840"/>
      <c r="G404" s="730"/>
      <c r="H404" s="731"/>
      <c r="I404" s="732"/>
      <c r="J404" s="149" t="s">
        <v>5630</v>
      </c>
      <c r="K404" s="82"/>
      <c r="L404" s="82"/>
      <c r="M404" s="150"/>
      <c r="N404" s="119"/>
      <c r="V404" s="151"/>
    </row>
    <row r="405" spans="1:22" ht="13.8" thickBot="1" x14ac:dyDescent="0.3">
      <c r="A405" s="842"/>
      <c r="B405" s="152"/>
      <c r="C405" s="152"/>
      <c r="D405" s="153"/>
      <c r="E405" s="154" t="s">
        <v>5605</v>
      </c>
      <c r="F405" s="155"/>
      <c r="G405" s="712"/>
      <c r="H405" s="713"/>
      <c r="I405" s="714"/>
      <c r="J405" s="149" t="s">
        <v>5631</v>
      </c>
      <c r="K405" s="82"/>
      <c r="L405" s="82"/>
      <c r="M405" s="150"/>
      <c r="N405" s="119"/>
      <c r="V405" s="151"/>
    </row>
    <row r="406" spans="1:22" ht="21.6" thickTop="1" thickBot="1" x14ac:dyDescent="0.3">
      <c r="A406" s="834">
        <f t="shared" ref="A406" si="94">A402+1</f>
        <v>98</v>
      </c>
      <c r="B406" s="326" t="s">
        <v>22</v>
      </c>
      <c r="C406" s="326" t="s">
        <v>23</v>
      </c>
      <c r="D406" s="326" t="s">
        <v>5593</v>
      </c>
      <c r="E406" s="837" t="s">
        <v>5594</v>
      </c>
      <c r="F406" s="837"/>
      <c r="G406" s="837" t="s">
        <v>17</v>
      </c>
      <c r="H406" s="771"/>
      <c r="I406" s="324"/>
      <c r="J406" s="138" t="s">
        <v>5608</v>
      </c>
      <c r="K406" s="139"/>
      <c r="L406" s="139"/>
      <c r="M406" s="140"/>
      <c r="N406" s="119"/>
      <c r="V406" s="151"/>
    </row>
    <row r="407" spans="1:22" ht="13.8" thickBot="1" x14ac:dyDescent="0.3">
      <c r="A407" s="750"/>
      <c r="B407" s="142"/>
      <c r="C407" s="142"/>
      <c r="D407" s="143"/>
      <c r="E407" s="142"/>
      <c r="F407" s="142"/>
      <c r="G407" s="726"/>
      <c r="H407" s="838"/>
      <c r="I407" s="839"/>
      <c r="J407" s="78" t="s">
        <v>5608</v>
      </c>
      <c r="K407" s="78"/>
      <c r="L407" s="78"/>
      <c r="M407" s="145"/>
      <c r="N407" s="119"/>
      <c r="V407" s="151">
        <f>G407</f>
        <v>0</v>
      </c>
    </row>
    <row r="408" spans="1:22" ht="21" thickBot="1" x14ac:dyDescent="0.3">
      <c r="A408" s="750"/>
      <c r="B408" s="328" t="s">
        <v>34</v>
      </c>
      <c r="C408" s="328" t="s">
        <v>35</v>
      </c>
      <c r="D408" s="328" t="s">
        <v>5600</v>
      </c>
      <c r="E408" s="840" t="s">
        <v>5601</v>
      </c>
      <c r="F408" s="840"/>
      <c r="G408" s="730"/>
      <c r="H408" s="731"/>
      <c r="I408" s="732"/>
      <c r="J408" s="149" t="s">
        <v>5630</v>
      </c>
      <c r="K408" s="82"/>
      <c r="L408" s="82"/>
      <c r="M408" s="150"/>
      <c r="N408" s="119"/>
      <c r="V408" s="151"/>
    </row>
    <row r="409" spans="1:22" ht="13.8" thickBot="1" x14ac:dyDescent="0.3">
      <c r="A409" s="842"/>
      <c r="B409" s="152"/>
      <c r="C409" s="152"/>
      <c r="D409" s="153"/>
      <c r="E409" s="154" t="s">
        <v>5605</v>
      </c>
      <c r="F409" s="155"/>
      <c r="G409" s="712"/>
      <c r="H409" s="713"/>
      <c r="I409" s="714"/>
      <c r="J409" s="149" t="s">
        <v>5631</v>
      </c>
      <c r="K409" s="82"/>
      <c r="L409" s="82"/>
      <c r="M409" s="150"/>
      <c r="N409" s="119"/>
      <c r="V409" s="151"/>
    </row>
    <row r="410" spans="1:22" ht="21.6" thickTop="1" thickBot="1" x14ac:dyDescent="0.3">
      <c r="A410" s="834">
        <f t="shared" ref="A410" si="95">A406+1</f>
        <v>99</v>
      </c>
      <c r="B410" s="326" t="s">
        <v>22</v>
      </c>
      <c r="C410" s="326" t="s">
        <v>23</v>
      </c>
      <c r="D410" s="326" t="s">
        <v>5593</v>
      </c>
      <c r="E410" s="837" t="s">
        <v>5594</v>
      </c>
      <c r="F410" s="837"/>
      <c r="G410" s="837" t="s">
        <v>17</v>
      </c>
      <c r="H410" s="771"/>
      <c r="I410" s="324"/>
      <c r="J410" s="138" t="s">
        <v>5608</v>
      </c>
      <c r="K410" s="139"/>
      <c r="L410" s="139"/>
      <c r="M410" s="140"/>
      <c r="N410" s="119"/>
      <c r="V410" s="151"/>
    </row>
    <row r="411" spans="1:22" ht="13.8" thickBot="1" x14ac:dyDescent="0.3">
      <c r="A411" s="750"/>
      <c r="B411" s="142"/>
      <c r="C411" s="142"/>
      <c r="D411" s="143"/>
      <c r="E411" s="142"/>
      <c r="F411" s="142"/>
      <c r="G411" s="726"/>
      <c r="H411" s="838"/>
      <c r="I411" s="839"/>
      <c r="J411" s="78" t="s">
        <v>5608</v>
      </c>
      <c r="K411" s="78"/>
      <c r="L411" s="78"/>
      <c r="M411" s="145"/>
      <c r="N411" s="119"/>
      <c r="V411" s="151">
        <f>G411</f>
        <v>0</v>
      </c>
    </row>
    <row r="412" spans="1:22" ht="21" thickBot="1" x14ac:dyDescent="0.3">
      <c r="A412" s="750"/>
      <c r="B412" s="328" t="s">
        <v>34</v>
      </c>
      <c r="C412" s="328" t="s">
        <v>35</v>
      </c>
      <c r="D412" s="328" t="s">
        <v>5600</v>
      </c>
      <c r="E412" s="840" t="s">
        <v>5601</v>
      </c>
      <c r="F412" s="840"/>
      <c r="G412" s="730"/>
      <c r="H412" s="731"/>
      <c r="I412" s="732"/>
      <c r="J412" s="149" t="s">
        <v>5630</v>
      </c>
      <c r="K412" s="82"/>
      <c r="L412" s="82"/>
      <c r="M412" s="150"/>
      <c r="N412" s="119"/>
      <c r="V412" s="151"/>
    </row>
    <row r="413" spans="1:22" ht="13.8" thickBot="1" x14ac:dyDescent="0.3">
      <c r="A413" s="842"/>
      <c r="B413" s="152"/>
      <c r="C413" s="152"/>
      <c r="D413" s="153"/>
      <c r="E413" s="154" t="s">
        <v>5605</v>
      </c>
      <c r="F413" s="155"/>
      <c r="G413" s="712"/>
      <c r="H413" s="713"/>
      <c r="I413" s="714"/>
      <c r="J413" s="149" t="s">
        <v>5631</v>
      </c>
      <c r="K413" s="82"/>
      <c r="L413" s="82"/>
      <c r="M413" s="150"/>
      <c r="N413" s="119"/>
      <c r="V413" s="151"/>
    </row>
    <row r="414" spans="1:22" ht="21.6" thickTop="1" thickBot="1" x14ac:dyDescent="0.3">
      <c r="A414" s="834">
        <f t="shared" ref="A414" si="96">A410+1</f>
        <v>100</v>
      </c>
      <c r="B414" s="326" t="s">
        <v>22</v>
      </c>
      <c r="C414" s="326" t="s">
        <v>23</v>
      </c>
      <c r="D414" s="326" t="s">
        <v>5593</v>
      </c>
      <c r="E414" s="837" t="s">
        <v>5594</v>
      </c>
      <c r="F414" s="837"/>
      <c r="G414" s="837" t="s">
        <v>17</v>
      </c>
      <c r="H414" s="771"/>
      <c r="I414" s="324"/>
      <c r="J414" s="138" t="s">
        <v>5608</v>
      </c>
      <c r="K414" s="139"/>
      <c r="L414" s="139"/>
      <c r="M414" s="140"/>
      <c r="N414" s="119"/>
      <c r="V414" s="151"/>
    </row>
    <row r="415" spans="1:22" ht="13.8" thickBot="1" x14ac:dyDescent="0.3">
      <c r="A415" s="750"/>
      <c r="B415" s="142"/>
      <c r="C415" s="142"/>
      <c r="D415" s="143"/>
      <c r="E415" s="142"/>
      <c r="F415" s="142"/>
      <c r="G415" s="726"/>
      <c r="H415" s="838"/>
      <c r="I415" s="839"/>
      <c r="J415" s="78" t="s">
        <v>5608</v>
      </c>
      <c r="K415" s="78"/>
      <c r="L415" s="78"/>
      <c r="M415" s="145"/>
      <c r="N415" s="119"/>
      <c r="V415" s="151">
        <f>G415</f>
        <v>0</v>
      </c>
    </row>
    <row r="416" spans="1:22" ht="21" thickBot="1" x14ac:dyDescent="0.3">
      <c r="A416" s="750"/>
      <c r="B416" s="328" t="s">
        <v>34</v>
      </c>
      <c r="C416" s="328" t="s">
        <v>35</v>
      </c>
      <c r="D416" s="328" t="s">
        <v>5600</v>
      </c>
      <c r="E416" s="840" t="s">
        <v>5601</v>
      </c>
      <c r="F416" s="840"/>
      <c r="G416" s="730"/>
      <c r="H416" s="731"/>
      <c r="I416" s="732"/>
      <c r="J416" s="149" t="s">
        <v>5630</v>
      </c>
      <c r="K416" s="82"/>
      <c r="L416" s="82"/>
      <c r="M416" s="150"/>
      <c r="N416" s="119"/>
    </row>
    <row r="417" spans="1:14" ht="13.8" thickBot="1" x14ac:dyDescent="0.3">
      <c r="A417" s="842"/>
      <c r="B417" s="153"/>
      <c r="C417" s="153"/>
      <c r="D417" s="153"/>
      <c r="E417" s="159" t="s">
        <v>5605</v>
      </c>
      <c r="F417" s="160"/>
      <c r="G417" s="712"/>
      <c r="H417" s="713"/>
      <c r="I417" s="714"/>
      <c r="J417" s="161" t="s">
        <v>5631</v>
      </c>
      <c r="K417" s="162"/>
      <c r="L417" s="162"/>
      <c r="M417" s="163"/>
      <c r="N417" s="119"/>
    </row>
    <row r="418" spans="1:14" ht="13.8" thickTop="1" x14ac:dyDescent="0.25"/>
  </sheetData>
  <mergeCells count="728">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9"/>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34:A137"/>
    <mergeCell ref="E134:F134"/>
    <mergeCell ref="G134:H134"/>
    <mergeCell ref="G135:I135"/>
    <mergeCell ref="E136:F136"/>
    <mergeCell ref="G136:I137"/>
    <mergeCell ref="A130:A133"/>
    <mergeCell ref="E130:F130"/>
    <mergeCell ref="G130:H130"/>
    <mergeCell ref="G131:I131"/>
    <mergeCell ref="E132:F132"/>
    <mergeCell ref="G132:I132"/>
    <mergeCell ref="G133:I133"/>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5"/>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38:A41"/>
    <mergeCell ref="E38:F38"/>
    <mergeCell ref="G38:H38"/>
    <mergeCell ref="G39:I39"/>
    <mergeCell ref="E40:F40"/>
    <mergeCell ref="G40:I41"/>
    <mergeCell ref="A34:A37"/>
    <mergeCell ref="E34:F34"/>
    <mergeCell ref="G34:H34"/>
    <mergeCell ref="G35:I35"/>
    <mergeCell ref="E36:F36"/>
    <mergeCell ref="G36:I36"/>
    <mergeCell ref="G37:I37"/>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22:A25"/>
    <mergeCell ref="E22:F22"/>
    <mergeCell ref="G22:H22"/>
    <mergeCell ref="G23:I23"/>
    <mergeCell ref="E24:F24"/>
    <mergeCell ref="G24:I24"/>
    <mergeCell ref="G25:I25"/>
    <mergeCell ref="A18:A21"/>
    <mergeCell ref="E18:F18"/>
    <mergeCell ref="G18:I18"/>
    <mergeCell ref="G19:I19"/>
    <mergeCell ref="E20:F20"/>
    <mergeCell ref="G20:I21"/>
    <mergeCell ref="A14:A17"/>
    <mergeCell ref="E14:F14"/>
    <mergeCell ref="G14:H14"/>
    <mergeCell ref="G15:I15"/>
    <mergeCell ref="E16:F16"/>
    <mergeCell ref="G16:I16"/>
    <mergeCell ref="G17:I17"/>
    <mergeCell ref="B12:B13"/>
    <mergeCell ref="C12:C13"/>
    <mergeCell ref="D12:D13"/>
    <mergeCell ref="E12:F13"/>
    <mergeCell ref="G12:I13"/>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s>
  <dataValidations count="5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27 B31 B35 B335 B339 B343 B347 B351 B355 B359 B363 B367 B371 B375 B379 B383 B387 B391 B395 B399 B403 B407 B411 B415 B111 B115 B119 B107 B127 B131 B139 B143 B155 B159 B163 B167 B171 B175 B179 B183 B187 B191 B195 B199 B203 B207 B211 B215 B219 B223 B227 B231 B235 B239 B243 B247 B251 B255 B259 B263 B267 B271 B275 B279 B283 B287 B291 B295 B299 B303 B307 B311 B315 B319 B323 B327 B331 B43 B47 B51 B55 B59 B63 B67 B71 B75 B79 B83 B87 B91 B95 B99 B103 B151"/>
    <dataValidation allowBlank="1" showInputMessage="1" showErrorMessage="1" promptTitle="Benefit #3- Payment in-kind" prompt="If there is a benefit #3 and it was paid in-kind, mark this box with an  x._x000a_" sqref="L21 L25 L29 L33 L37 L337 L341 L345 L349 L353 L357 L361 L365 L369 L373 L377 L381 L385 L389 L393 L397 L401 L405 L409 L413 L417 L113 L117 L121 L125 L129 L133 L141 L145 L157 L161 L165 L169 L173 L177 L181 L185 L189 L193 L197 L201 L205 L209 L213 L217 L221 L225 L229 L233 L237 L241 L245 L249 L253 L257 L261 L265 L269 L273 L277 L281 L285 L289 L293 L297 L301 L305 L309 L313 L317 L321 L325 L329 L333 L41 L45 L49 L53 L57 L61 L65 L69 L73 L77 L81 L85 L89 L93 L97 L101 L105 L109 L137 L149 L153"/>
    <dataValidation allowBlank="1" showInputMessage="1" showErrorMessage="1" promptTitle="Benefit #2- Payment in-kind" prompt="If there is a benefit #2 and it was paid in-kind, mark this box with an  x._x000a_" sqref="L20 L24 L28 L32 L36 L336 L340 L344 L348 L352 L356 L360 L364 L368 L372 L376 L380 L384 L388 L392 L396 L400 L404 L408 L412 L416 L112 L116 L120 L124 L128 L132 L140 L144 L156 L160 L164 L168 L172 L176 L180 L184 L188 L192 L196 L200 L204 L208 L212 L216 L220 L224 L228 L232 L236 L240 L244 L248 L252 L256 L260 L264 L268 L272 L276 L280 L284 L288 L292 L296 L300 L304 L308 L312 L316 L320 L324 L328 L332 L40 L44 L48 L52 L56 L60 L64 L68 L72 L76 L80 L84 L88 L92 L96 L100 L104 L108 L136 L148 L152"/>
    <dataValidation allowBlank="1" showInputMessage="1" showErrorMessage="1" promptTitle="Benefit #1- Payment in-kind" prompt="If there is a benefit #1 and it was paid in-kind, mark this box with an  x._x000a_" sqref="L18:L19 L22:L23 L26:L27 L30:L31 L34:L35 L334:L335 L338:L339 L342:L343 L346:L347 L350:L351 L354:L355 L358:L359 L362:L363 L366:L367 L370:L371 L374:L375 L378:L379 L382:L383 L386:L387 L390:L391 L394:L395 L398:L399 L402:L403 L406:L407 L410:L411 L414:L415 L110:L111 L114:L115 L118:L119 L122:L123 L130:L131 L126:L127 L138:L139 L142:L143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8:L39 L42:L43 L46:L47 L50:L51 L54:L55 L58:L59 L62:L63 L66:L67 L70:L71 L74:L75 L78:L79 L82:L83 L86:L87 L90:L91 L94:L95 L98:L99 L102:L103 L106:L107 L134:L135 L146:L147 L150:L151"/>
    <dataValidation allowBlank="1" showInputMessage="1" showErrorMessage="1" promptTitle="Benefit #3--Payment by Check" prompt="If there is a benefit #3 and it was paid by check, mark an x in this cell._x000a_" sqref="K21 K25 K29 K33 K37 K337 K341 K345 K349 K353 K357 K361 K365 K369 K373 K377 K381 K385 K389 K393 K397 K401 K405 K409 K413 K417 K113 K117 K121 K125 K129 K133 K141 K145 K157 K161 K165 K169 K173 K177 K181 K185 K189 K193 K197 K201 K205 K209 K213 K217 K221 K225 K229 K233 K237 K241 K245 K249 K253 K257 K261 K265 K269 K273 K277 K281 K285 K289 K293 K297 K301 K305 K309 K313 K317 K321 K325 K329 K333 K41 K45 K49 K53 K57 K61 K65 K69 K73 K77 K81 K85 K89 K93 K97 K101 K105 K109 K137 K149 K153"/>
    <dataValidation allowBlank="1" showInputMessage="1" showErrorMessage="1" promptTitle="Benefit #2--Payment by Check" prompt="If there is a benefit #2 and it was paid by check, mark an x in this cell._x000a_" sqref="K20 K24 K28 K32 K36 K336 K340 K344 K348 K352 K356 K360 K364 K368 K372 K376 K380 K384 K388 K392 K396 K400 K404 K408 K412 K416 K112 K116 K120 K124 K128 K132 K140 K144 K156 K160 K164 K168 K172 K176 K180 K184 K188 K192 K196 K200 K204 K208 K212 K216 K220 K224 K228 K232 K236 K240 K244 K248 K252 K256 K260 K264 K268 K272 K276 K280 K284 K288 K292 K296 K300 K304 K308 K312 K316 K320 K324 K328 K332 K40 K44 K48 K52 K56 K60 K64 K68 K72 K76 K80 K84 K88 K92 K96 K100 K104 K108 K136 K148 K152"/>
    <dataValidation allowBlank="1" showInputMessage="1" showErrorMessage="1" promptTitle="Benefit #1--Payment by Check" prompt="If there is a benefit #1 and it was paid by check, mark an x in this cell._x000a_" sqref="K18:K19 K22:K23 K26:K27 K30:K31 K34:K35 K334:K335 K338:K339 K342:K343 K346:K347 K350:K351 K354:K355 K358:K359 K362:K363 K366:K367 K370:K371 K374:K375 K378:K379 K382:K383 K386:K387 K390:K391 K394:K395 K398:K399 K402:K403 K406:K407 K410:K411 K414:K415 K110:K111 K114:K115 K118:K119 K122:K123 K126:K127 K130:K131 K138:K139 K142:K143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8:K39 K42:K43 K46:K47 K50:K51 K54:K55 K58:K59 K62:K63 K66:K67 K70:K71 K74:K75 K78:K79 K82:K83 K86:K87 K90:K91 K94:K95 K98:K99 K102:K103 K106:K107 K134:K135 K146:K147 K150:K151"/>
    <dataValidation allowBlank="1" showInputMessage="1" showErrorMessage="1" promptTitle="Benefit #3 Description" prompt="Benefit #3 description is listed here" sqref="J21 J25 J29 J33 J37 J337 J341 J345 J349 J353 J357 J361 J365 J369 J373 J377 J381 J385 J389 J393 J397 J401 J405 J409 J413 J417 J113 J117 J121 J125 J129 J133 J141 J145 J157 J161 J165 J169 J173 J177 J181 J185 J189 J193 J197 J201 J205 J209 J213 J217 J221 J225 J229 J233 J237 J241 J245 J249 J253 J257 J261 J265 J269 J273 J277 J281 J285 J289 J293 J297 J301 J305 J309 J313 J317 J321 J325 J329 J333 J41 J45 J49 J53 J57 J61 J65 J69 J73 J77 J81 J85 J89 J93 J97 J101 J105 J109 J137 J149 J153"/>
    <dataValidation allowBlank="1" showInputMessage="1" showErrorMessage="1" promptTitle="Benefit #3 Total Amount" prompt="The total amount of Benefit #3 is entered here." sqref="M21 M25 M29 M33 M37 M337 M341 M345 M349 M353 M357 M361 M365 M369 M373 M377 M381 M385 M389 M393 M397 M401 M405 M409 M413 M417 M113 M117 M121 M125 M129 M133 M141 M145 M157 M161 M165 M169 M173 M177 M181 M185 M189 M193 M197 M201 M205 M209 M213 M217 M221 M225 M229 M233 M237 M241 M245 M249 M253 M257 M261 M265 M269 M273 M277 M281 M285 M289 M293 M297 M301 M305 M309 M313 M317 M321 M325 M329 M333 M41 M45 M49 M53 M57 M61 M65 M69 M73 M77 M81 M85 M89 M93 M97 M101 M105 M109 M137 M149 M153"/>
    <dataValidation allowBlank="1" showInputMessage="1" showErrorMessage="1" promptTitle="Benefit #2 Total Amount" prompt="The total amount of Benefit #2 is entered here." sqref="M20 M24 M28 M32 M36 M336 M340 M344 M348 M352 M356 M360 M364 M368 M372 M376 M380 M384 M388 M392 M396 M400 M404 M408 M412 M416 M112 M116 M120 M124 M128 M132 M140 M144 M156 M160 M164 M168 M172 M176 M180 M184 M188 M192 M196 M200 M204 M208 M212 M216 M220 M224 M228 M232 M236 M240 M244 M248 M252 M256 M260 M264 M268 M272 M276 M280 M284 M288 M292 M296 M300 M304 M308 M312 M316 M320 M324 M328 M332 M40 M44 M48 M52 M56 M60 M64 M68 M72 M76 M80 M84 M88 M92 M96 M100 M104 M108 M136 M148 M152"/>
    <dataValidation allowBlank="1" showInputMessage="1" showErrorMessage="1" promptTitle="Benefit #2 Description" prompt="Benefit #2 description is listed here" sqref="J20 J24 J28 J32 J36 J336 J340 J344 J348 J352 J356 J360 J364 J368 J372 J376 J380 J384 J388 J392 J396 J400 J404 J408 J412 J416 J112 J116 J120 J108 J124 J128 J140 J144 J156 J160 J164 J168 J172 J176 J180 J184 J188 J192 J196 J200 J204 J208 J212 J216 J220 J224 J228 J232 J236 J240 J244 J248 J252 J256 J260 J264 J268 J272 J276 J280 J284 J288 J292 J296 J300 J304 J308 J312 J316 J320 J324 J328 J332 J40 J44 J48 J52 J56 J60 J64 J68 J72 J76 J80 J84 J88 J92 J96 J100 J104 J136 J148 J152"/>
    <dataValidation allowBlank="1" showInputMessage="1" showErrorMessage="1" promptTitle="Benefit #1 Total Amount" prompt="The total amount of Benefit #1 is entered here." sqref="M18:M19 M22:M23 M26:M27 M30:M31 M34:M35 M334:M335 M338:M339 M342:M343 M346:M347 M350:M351 M354:M355 M358:M359 M362:M363 M366:M367 M370:M371 M374:M375 M378:M379 M382:M383 M386:M387 M390:M391 M394:M395 M398:M399 M402:M403 M406:M407 M410:M411 M414:M415 M110:M111 M114:M115 M118:M119 M122:M123 M130:M131 M126:M127 M138:M139 M142:M143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8:M39 M42:M43 M46:M47 M50:M51 M54:M55 M58:M59 M62:M63 M66:M67 M70:M71 M74:M75 M78:M79 M82:M83 M86:M87 M90:M91 M94:M95 M98:M99 M102:M103 M106:M107 M134:M135 M146:M147 M150:M151"/>
    <dataValidation allowBlank="1" showInputMessage="1" showErrorMessage="1" promptTitle="Benefit#1 Description" prompt="Benefit Description for Entry #1 is listed here." sqref="J18:J19 J22:J23 J26:J27 J30:J31 J34:J35 J334:J335 J338:J339 J342:J343 J346:J347 J350:J351 J354:J355 J358:J359 J362:J363 J366:J367 J370:J371 J374:J375 J378:J379 J382:J383 J386:J387 J390:J391 J394:J395 J398:J399 J402:J403 J406:J407 J410:J411 J414:J415 J110:J111 J114:J115 J118:J119 J122:J123 J130:J131 J126:J127 J138:J139 J142:J143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8:J39 J42:J43 J46:J47 J50:J51 J54:J55 J58:J59 J62:J63 J66:J67 J70:J71 J74:J75 J78:J79 J82:J83 J86:J87 J90:J91 J94:J95 J98:J99 J102:J103 J106:J107 J134:J135 J146:J147 J150:J151"/>
    <dataValidation allowBlank="1" showInputMessage="1" showErrorMessage="1" promptTitle="Travel Date(s)" prompt="List the dates of travel here expressed in the format MM/DD/YYYY-MM/DD/YYYY." sqref="F21 F25 F29 F33 F37 F337 F341 F345 F349 F353 F357 F361 F365 F369 F373 F377 F381 F385 F389 F393 F397 F401 F405 F409 F413 F417 F113 F117 F121 F125 F133 F129 F141 F145 F157 F161 F165 F169 F173 F177 F181 F185 F189 F193 F197 F201 F205 F209 F213 F217 F221 F225 F229 F233 F237 F241 F245 F249 F253 F257 F261 F265 F269 F273 F277 F281 F285 F289 F293 F297 F301 F305 F309 F313 F317 F321 F325 F329 F333 F41 F45 F49 F53 F57 F61 F65 F69 F73 F77 F81 F85 F89 F93 F97 F101 F105 F109 F137 F149 F153"/>
    <dataValidation type="date" allowBlank="1" showInputMessage="1" showErrorMessage="1" errorTitle="Data Entry Error" error="Please enter date using MM/DD/YYYY" promptTitle="Event Ending Date" prompt="List Event ending date here using the format MM/DD/YYYY." sqref="D21 D25 D29 D33 D37 D337 D341 D345 D349 D353 D357 D361 D365 D369 D373 D377 D381 D385 D389 D393 D397 D401 D405 D409 D413 D417 D113 D117 D121 D125 D129 D133 D141 D145 D157 D161 D165 D169 D173 D177 D181 D185 D189 D193 D197 D201 D205 D209 D213 D217 D221 D225 D229 D233 D237 D241 D245 D249 D253 D257 D261 D265 D269 D273 D277 D281 D285 D289 D293 D297 D301 D305 D309 D313 D317 D321 D325 D329 D333 D41 D45 D49 D53 D57 D61 D65 D69 D73 D77 D81 D85 D89 D93 D97 D101 D105 D109 D137 D149 D153">
      <formula1>40179</formula1>
      <formula2>73051</formula2>
    </dataValidation>
    <dataValidation allowBlank="1" showInputMessage="1" showErrorMessage="1" promptTitle="Event Sponsor" prompt="List the event sponsor here." sqref="C21 C25 C29 C33 C37 C337 C341 C345 C349 C353 C357 C361 C365 C369 C373 C377 C381 C385 C389 C393 C397 C401 C405 C409 C413 C417 C113 C117 C121 C125 C129 C133 C141 C145 C157 C161 C165 C169 C173 C177 C181 C185 C189 C193 C197 C201 C205 C209 C213 C217 C221 C225 C229 C233 C237 C241 C245 C249 C253 C257 C261 C265 C269 C273 C277 C281 C285 C289 C293 C297 C301 C305 C309 C313 C317 C321 C325 C329 C333 C41 C45 C49 C53 C57 C61 C65 C69 C73 C77 C81 C85 C89 C93 C97 C101 C105 C109 C137 C149 C153"/>
    <dataValidation allowBlank="1" showInputMessage="1" showErrorMessage="1" promptTitle="Traveler Title" prompt="List traveler's title here." sqref="B21 B25 B29 B33 B37 B337 B341 B345 B349 B353 B357 B361 B365 B369 B373 B377 B381 B385 B389 B393 B397 B401 B405 B409 B413 B417 B113 B117 B121 B125 B133 B129 B141 B145 B157 B161 B165 B169 B173 B177 B181 B185 B189 B193 B197 B201 B205 B209 B213 B217 B221 B225 B229 B233 B237 B241 B245 B249 B253 B257 B261 B265 B269 B273 B277 B281 B285 B289 B293 B297 B301 B305 B309 B313 B317 B321 B325 B329 B333 B41 B45 B49 B53 B57 B61 B65 B69 B73 B77 B81 B85 B89 B93 B97 B101 B105 B109 B137 B149 B153"/>
    <dataValidation allowBlank="1" showInputMessage="1" showErrorMessage="1" promptTitle="Location " prompt="List location of event here." sqref="F19 F23 F27 F31 F35 F335 F339 F343 F347 F351 F355 F359 F363 F367 F371 F375 F379 F383 F387 F391 F395 F399 F403 F407 F411 F415 F111 F115 F119 F123 F131 F127 F139 F143 F155 F159 F163 F167 F171 F175 F179 F183 F187 F191 F195 F199 F203 F207 F211 F215 F219 F223 F227 F231 F235 F239 F243 F247 F251 F255 F259 F263 F267 F271 F275 F279 F283 F287 F291 F295 F299 F303 F307 F311 F315 F319 F323 F327 F331 F39 F43 F47 F51 F55 F59 F63 F67 F71 F75 F79 F83 F87 F91 F95 F99 F103 F107 F135 F147 F151"/>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35 D339 D343 D347 D351 D355 D359 D363 D367 D371 D375 D379 D383 D387 D391 D395 D399 D403 D407 D411 D415 D111 D115 D119 D123 D131 D127 D139 D143 D155 D159 D163 D167 D171 D175 D179 D183 D187 D191 D195 D199 D203 D207 D211 D215 D219 D223 D227 D231 D235 D239 D243 D247 D251 D255 D259 D263 D267 D271 D275 D279 D283 D287 D291 D295 D299 D303 D307 D311 D315 D319 D323 D327 D331 D39 D43 D47 D51 D55 D59 D63 D67 D71 D75 D79 D83 D87 D91 D95 D99 D103 D107 D135 D147 D151">
      <formula1>40179</formula1>
      <formula2>73051</formula2>
    </dataValidation>
    <dataValidation allowBlank="1" showInputMessage="1" showErrorMessage="1" promptTitle="Event Description" prompt="Provide event description (e.g. title of the conference) here." sqref="C19 C23 C27 C31 C35 C335 C339 C343 C347 C351 C355 C359 C363 C367 C371 C375 C379 C383 C387 C391 C395 C399 C403 C407 C411 C415 C111 C115 C119 C123 C131 C127 C139 C143 C155 C159 C163 C167 C171 C175 C179 C183 C187 C191 C195 C199 C203 C207 C211 C215 C219 C223 C227 C231 C235 C239 C243 C247 C251 C255 C259 C263 C267 C271 C275 C279 C283 C287 C291 C295 C299 C303 C307 C311 C315 C319 C323 C327 C331 C39 C43 C47 C51 C55 C59 C63 C67 C71 C75 C79 C83 C87 C91 C95 C99 C103 C107 C135 C147 C151"/>
    <dataValidation allowBlank="1" showInputMessage="1" showErrorMessage="1" promptTitle="Traveler Name " prompt="List traveler's first and last name here." sqref="B19 B39 B123 B135 B147"/>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J132"/>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dataValidation allowBlank="1" showInputMessage="1" showErrorMessage="1" promptTitle="Benefit Source" prompt="List the benefit source here." sqref="G15:I15 G19 G415:I415 G17:I17 G25:I25 G29:I29 G27:I27 G23:I23 G33:I33 G37:I37 G247:I247 G251:I251 G255:I255 G259:I259 G263:I263 G267:I267 G271:I271 G275:I275 G279:I279 G283:I283 G287:I287 G291:I291 G295:I295 G299:I299 G303:I303 G307:I307 G311:I311 G315:I315 G319:I319 G323:I323 G327:I327 G99:I99 G103:I103 G107:I107 G95:I95 G123 G129:I129 G141:I141 G145:I145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31:I331 G335:I335 G339:I339 G343:I343 G347:I347 G351:I351 G355:I355 G359:I359 G363:I363 G367:I367 G371:I371 G375:I375 G379:I379 G383:I383 G387:I387 G391:I391 G395:I395 G399:I399 G403:I403 G407:I407 G411:I411 G111:I111 G115:I115 G119:I119 G133:I133 G131:I131 G127 G143:I143 G139:I139 G155:I155 G159:I159 G163:I163 G167:I167 G171:I171 G175:I175 G179:I179 G183:I183 G187:I187 G191:I191 G195:I195 G199:I199 G203:I203 G207:I207 G211:I211 G215:I215 G219:I219 G223:I223 G227:I227 G231:I231 G235:I235 G239:I239 G243:I243 G39 G45:I45 G49:I49 G47:I47 G43:I43 G53:I53 G57:I57 G61:I61 G65:I65 G69:I69 G73:I73 G77:I77 G81:I81 G85:I85 G89:I89 G93:I93 G97:I97 G101:I101 G105:I105 G109:I109 G113:I113 G117:I117 G121:I121 G51:I51 G55:I55 G59:I59 G63:I63 G67:I67 G71:I71 G75:I75 G79:I79 G83:I83 G87:I87 G91:I91 G135 G147 G153:I153 G151:I151"/>
  </dataValidations>
  <hyperlinks>
    <hyperlink ref="D11" r:id="rId1"/>
  </hyperlinks>
  <pageMargins left="0.7" right="0.7" top="0" bottom="0.25" header="0.3" footer="0.3"/>
  <pageSetup fitToHeight="0" orientation="landscape" blackAndWhite="1"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8"/>
  <sheetViews>
    <sheetView topLeftCell="A2" workbookViewId="0">
      <selection activeCell="B28" sqref="B28"/>
    </sheetView>
  </sheetViews>
  <sheetFormatPr defaultRowHeight="13.2" x14ac:dyDescent="0.25"/>
  <cols>
    <col min="1" max="1" width="3.88671875" style="164" customWidth="1"/>
    <col min="2" max="2" width="16.109375" style="164" customWidth="1"/>
    <col min="3" max="3" width="17.6640625" style="164" customWidth="1"/>
    <col min="4" max="4" width="14.44140625" style="164" customWidth="1"/>
    <col min="5" max="5" width="18.6640625" style="164" hidden="1" customWidth="1"/>
    <col min="6" max="6" width="14.88671875" style="164" customWidth="1"/>
    <col min="7" max="7" width="3" style="164" customWidth="1"/>
    <col min="8" max="8" width="11.33203125" style="164" customWidth="1"/>
    <col min="9" max="9" width="3" style="164" customWidth="1"/>
    <col min="10" max="10" width="12.33203125" style="164" customWidth="1"/>
    <col min="11" max="11" width="9.109375" style="164" customWidth="1"/>
    <col min="12" max="12" width="8.88671875" style="164" customWidth="1"/>
    <col min="13" max="13" width="8" style="164" customWidth="1"/>
    <col min="14" max="14" width="0.109375" style="164" customWidth="1"/>
    <col min="15" max="15" width="8.88671875" style="164"/>
    <col min="16" max="16" width="20.33203125" style="164" bestFit="1" customWidth="1"/>
    <col min="17" max="20" width="8.88671875" style="164"/>
    <col min="21" max="21" width="9.44140625" style="164" customWidth="1"/>
    <col min="22" max="22" width="13.6640625" style="191" customWidth="1"/>
    <col min="23" max="16384" width="8.88671875" style="164"/>
  </cols>
  <sheetData>
    <row r="1" spans="1:20" s="164" customFormat="1" hidden="1" x14ac:dyDescent="0.25"/>
    <row r="2" spans="1:20" s="164" customFormat="1" x14ac:dyDescent="0.25">
      <c r="J2" s="1050" t="s">
        <v>5616</v>
      </c>
      <c r="K2" s="1051"/>
      <c r="L2" s="1051"/>
      <c r="M2" s="1051"/>
      <c r="P2" s="1053"/>
      <c r="Q2" s="1053"/>
      <c r="R2" s="1053"/>
      <c r="S2" s="1053"/>
    </row>
    <row r="3" spans="1:20" s="164" customFormat="1" x14ac:dyDescent="0.25">
      <c r="J3" s="1051"/>
      <c r="K3" s="1051"/>
      <c r="L3" s="1051"/>
      <c r="M3" s="1051"/>
      <c r="P3" s="1054"/>
      <c r="Q3" s="1054"/>
      <c r="R3" s="1054"/>
      <c r="S3" s="1054"/>
    </row>
    <row r="4" spans="1:20" s="164" customFormat="1" ht="13.8" thickBot="1" x14ac:dyDescent="0.3">
      <c r="A4" s="165"/>
      <c r="B4" s="165"/>
      <c r="C4" s="165"/>
      <c r="D4" s="165"/>
      <c r="E4" s="165"/>
      <c r="F4" s="165"/>
      <c r="G4" s="165"/>
      <c r="H4" s="165"/>
      <c r="I4" s="165"/>
      <c r="J4" s="1052"/>
      <c r="K4" s="1052"/>
      <c r="L4" s="1052"/>
      <c r="M4" s="1052"/>
      <c r="P4" s="1055"/>
      <c r="Q4" s="1055"/>
      <c r="R4" s="1055"/>
      <c r="S4" s="1055"/>
    </row>
    <row r="5" spans="1:20" s="164" customFormat="1" ht="30" customHeight="1" thickTop="1" thickBot="1" x14ac:dyDescent="0.3">
      <c r="A5" s="677" t="str">
        <f>"1353 Travel Report for "&amp;B9&amp;", "&amp;B10&amp;" for the reporting period "&amp;"April19 - Sept19"</f>
        <v>1353 Travel Report for Health and Human Services, Asst Sec for Planning and Evaluations for the reporting period April19 - Sept19</v>
      </c>
      <c r="B5" s="678"/>
      <c r="C5" s="678"/>
      <c r="D5" s="678"/>
      <c r="E5" s="678"/>
      <c r="F5" s="678"/>
      <c r="G5" s="678"/>
      <c r="H5" s="678"/>
      <c r="I5" s="678"/>
      <c r="J5" s="678"/>
      <c r="K5" s="678"/>
      <c r="L5" s="678"/>
      <c r="M5" s="678"/>
      <c r="N5" s="166"/>
      <c r="O5" s="165"/>
      <c r="Q5" s="167"/>
    </row>
    <row r="6" spans="1:20" s="164" customFormat="1" ht="13.5" customHeight="1" thickTop="1" x14ac:dyDescent="0.25">
      <c r="A6" s="1056" t="s">
        <v>12</v>
      </c>
      <c r="B6" s="1058" t="s">
        <v>1</v>
      </c>
      <c r="C6" s="1059"/>
      <c r="D6" s="1059"/>
      <c r="E6" s="1059"/>
      <c r="F6" s="1059"/>
      <c r="G6" s="1059"/>
      <c r="H6" s="1059"/>
      <c r="I6" s="1059"/>
      <c r="J6" s="1060"/>
      <c r="K6" s="26" t="s">
        <v>2</v>
      </c>
      <c r="L6" s="26" t="s">
        <v>3</v>
      </c>
      <c r="M6" s="26" t="s">
        <v>4</v>
      </c>
      <c r="N6" s="168"/>
      <c r="O6" s="165"/>
    </row>
    <row r="7" spans="1:20" s="164" customFormat="1" ht="20.25" customHeight="1" thickBot="1" x14ac:dyDescent="0.3">
      <c r="A7" s="1056"/>
      <c r="B7" s="1061"/>
      <c r="C7" s="1062"/>
      <c r="D7" s="1062"/>
      <c r="E7" s="1062"/>
      <c r="F7" s="1062"/>
      <c r="G7" s="1062"/>
      <c r="H7" s="1062"/>
      <c r="I7" s="1062"/>
      <c r="J7" s="1063"/>
      <c r="K7" s="107">
        <v>1</v>
      </c>
      <c r="L7" s="108">
        <v>1</v>
      </c>
      <c r="M7" s="109">
        <v>2019</v>
      </c>
      <c r="N7" s="169"/>
      <c r="O7" s="165"/>
    </row>
    <row r="8" spans="1:20" s="164" customFormat="1" ht="27.75" customHeight="1" thickTop="1" thickBot="1" x14ac:dyDescent="0.3">
      <c r="A8" s="1056"/>
      <c r="B8" s="1064" t="s">
        <v>5617</v>
      </c>
      <c r="C8" s="1065"/>
      <c r="D8" s="1065"/>
      <c r="E8" s="1065"/>
      <c r="F8" s="1065"/>
      <c r="G8" s="1066"/>
      <c r="H8" s="1066"/>
      <c r="I8" s="1066"/>
      <c r="J8" s="1066"/>
      <c r="K8" s="1066"/>
      <c r="L8" s="1065"/>
      <c r="M8" s="1065"/>
      <c r="N8" s="1067"/>
      <c r="O8" s="165"/>
    </row>
    <row r="9" spans="1:20" s="164" customFormat="1" ht="18" customHeight="1" thickTop="1" x14ac:dyDescent="0.3">
      <c r="A9" s="1056"/>
      <c r="B9" s="1068" t="s">
        <v>7</v>
      </c>
      <c r="C9" s="1048"/>
      <c r="D9" s="1048"/>
      <c r="E9" s="1048"/>
      <c r="F9" s="1048"/>
      <c r="G9" s="816"/>
      <c r="H9" s="648" t="s">
        <v>5618</v>
      </c>
      <c r="I9" s="819" t="s">
        <v>32</v>
      </c>
      <c r="J9" s="654" t="s">
        <v>5619</v>
      </c>
      <c r="K9" s="657"/>
      <c r="L9" s="660" t="s">
        <v>5620</v>
      </c>
      <c r="M9" s="661"/>
      <c r="N9" s="170"/>
      <c r="O9" s="171"/>
      <c r="P9" s="165"/>
    </row>
    <row r="10" spans="1:20" s="164" customFormat="1" ht="15.75" customHeight="1" x14ac:dyDescent="0.25">
      <c r="A10" s="1056"/>
      <c r="B10" s="1047" t="s">
        <v>5632</v>
      </c>
      <c r="C10" s="1048"/>
      <c r="D10" s="1048"/>
      <c r="E10" s="1048"/>
      <c r="F10" s="1049"/>
      <c r="G10" s="817"/>
      <c r="H10" s="649"/>
      <c r="I10" s="820"/>
      <c r="J10" s="655"/>
      <c r="K10" s="658"/>
      <c r="L10" s="662"/>
      <c r="M10" s="661"/>
      <c r="N10" s="170"/>
      <c r="O10" s="171"/>
      <c r="P10" s="165"/>
    </row>
    <row r="11" spans="1:20" s="164" customFormat="1" ht="13.8" thickBot="1" x14ac:dyDescent="0.3">
      <c r="A11" s="1056"/>
      <c r="B11" s="172" t="s">
        <v>11</v>
      </c>
      <c r="C11" s="173" t="s">
        <v>5633</v>
      </c>
      <c r="D11" s="945" t="s">
        <v>5634</v>
      </c>
      <c r="E11" s="793"/>
      <c r="F11" s="794"/>
      <c r="G11" s="818"/>
      <c r="H11" s="650"/>
      <c r="I11" s="821"/>
      <c r="J11" s="656"/>
      <c r="K11" s="659"/>
      <c r="L11" s="663"/>
      <c r="M11" s="664"/>
      <c r="N11" s="174"/>
      <c r="O11" s="171"/>
      <c r="P11" s="165"/>
    </row>
    <row r="12" spans="1:20" s="164" customFormat="1" ht="14.4" thickTop="1" thickBot="1" x14ac:dyDescent="0.3">
      <c r="A12" s="1056"/>
      <c r="B12" s="781" t="s">
        <v>5588</v>
      </c>
      <c r="C12" s="698" t="s">
        <v>14</v>
      </c>
      <c r="D12" s="696" t="s">
        <v>5589</v>
      </c>
      <c r="E12" s="717" t="s">
        <v>5590</v>
      </c>
      <c r="F12" s="718"/>
      <c r="G12" s="783" t="s">
        <v>17</v>
      </c>
      <c r="H12" s="784"/>
      <c r="I12" s="785"/>
      <c r="J12" s="698" t="s">
        <v>18</v>
      </c>
      <c r="K12" s="692" t="s">
        <v>19</v>
      </c>
      <c r="L12" s="694" t="s">
        <v>5591</v>
      </c>
      <c r="M12" s="696" t="s">
        <v>21</v>
      </c>
      <c r="N12" s="175"/>
      <c r="O12" s="165"/>
    </row>
    <row r="13" spans="1:20" s="164" customFormat="1" ht="34.5" customHeight="1" thickBot="1" x14ac:dyDescent="0.3">
      <c r="A13" s="1057"/>
      <c r="B13" s="782"/>
      <c r="C13" s="715"/>
      <c r="D13" s="716"/>
      <c r="E13" s="719"/>
      <c r="F13" s="720"/>
      <c r="G13" s="786"/>
      <c r="H13" s="787"/>
      <c r="I13" s="788"/>
      <c r="J13" s="1071"/>
      <c r="K13" s="1069"/>
      <c r="L13" s="1070"/>
      <c r="M13" s="1071"/>
      <c r="N13" s="176"/>
      <c r="O13" s="165"/>
      <c r="Q13" s="1072"/>
      <c r="R13" s="1073"/>
      <c r="S13" s="1072"/>
      <c r="T13" s="1073"/>
    </row>
    <row r="14" spans="1:20" s="164" customFormat="1" ht="21.6" thickTop="1" thickBot="1" x14ac:dyDescent="0.3">
      <c r="A14" s="768" t="s">
        <v>5592</v>
      </c>
      <c r="B14" s="41" t="s">
        <v>22</v>
      </c>
      <c r="C14" s="41" t="s">
        <v>23</v>
      </c>
      <c r="D14" s="41" t="s">
        <v>5593</v>
      </c>
      <c r="E14" s="946" t="s">
        <v>5594</v>
      </c>
      <c r="F14" s="946"/>
      <c r="G14" s="837" t="s">
        <v>17</v>
      </c>
      <c r="H14" s="771"/>
      <c r="I14" s="43"/>
      <c r="J14" s="177"/>
      <c r="K14" s="177"/>
      <c r="L14" s="177"/>
      <c r="M14" s="177"/>
      <c r="N14" s="178"/>
      <c r="Q14" s="1072"/>
      <c r="R14" s="1073"/>
      <c r="S14" s="1072"/>
      <c r="T14" s="1073"/>
    </row>
    <row r="15" spans="1:20" s="164" customFormat="1" ht="21" thickBot="1" x14ac:dyDescent="0.3">
      <c r="A15" s="769"/>
      <c r="B15" s="179" t="s">
        <v>5623</v>
      </c>
      <c r="C15" s="179" t="s">
        <v>5624</v>
      </c>
      <c r="D15" s="180">
        <v>43718</v>
      </c>
      <c r="E15" s="181"/>
      <c r="F15" s="182" t="s">
        <v>5625</v>
      </c>
      <c r="G15" s="1080" t="s">
        <v>5626</v>
      </c>
      <c r="H15" s="1081"/>
      <c r="I15" s="1082"/>
      <c r="J15" s="183" t="s">
        <v>5599</v>
      </c>
      <c r="K15" s="184"/>
      <c r="L15" s="185" t="s">
        <v>32</v>
      </c>
      <c r="M15" s="186">
        <v>267</v>
      </c>
      <c r="N15" s="178"/>
      <c r="O15" s="165"/>
      <c r="Q15" s="1072"/>
      <c r="R15" s="1073"/>
      <c r="S15" s="1072"/>
      <c r="T15" s="1073"/>
    </row>
    <row r="16" spans="1:20" s="164" customFormat="1" ht="21" thickBot="1" x14ac:dyDescent="0.3">
      <c r="A16" s="769"/>
      <c r="B16" s="57" t="s">
        <v>34</v>
      </c>
      <c r="C16" s="57" t="s">
        <v>35</v>
      </c>
      <c r="D16" s="57" t="s">
        <v>5600</v>
      </c>
      <c r="E16" s="777" t="s">
        <v>5601</v>
      </c>
      <c r="F16" s="777"/>
      <c r="G16" s="709"/>
      <c r="H16" s="710"/>
      <c r="I16" s="711"/>
      <c r="J16" s="187"/>
      <c r="K16" s="185"/>
      <c r="L16" s="188"/>
      <c r="M16" s="189"/>
      <c r="N16" s="175"/>
      <c r="Q16" s="1072"/>
      <c r="R16" s="1073"/>
      <c r="S16" s="1072"/>
      <c r="T16" s="1073"/>
    </row>
    <row r="17" spans="1:22" ht="40.200000000000003" thickBot="1" x14ac:dyDescent="0.3">
      <c r="A17" s="770"/>
      <c r="B17" s="190" t="s">
        <v>5627</v>
      </c>
      <c r="C17" s="191" t="s">
        <v>5628</v>
      </c>
      <c r="D17" s="180">
        <v>43722</v>
      </c>
      <c r="E17" s="192" t="s">
        <v>5605</v>
      </c>
      <c r="F17" s="182" t="s">
        <v>5629</v>
      </c>
      <c r="G17" s="1083"/>
      <c r="H17" s="1084"/>
      <c r="I17" s="1085"/>
      <c r="J17" s="193" t="s">
        <v>5607</v>
      </c>
      <c r="K17" s="194"/>
      <c r="L17" s="194" t="s">
        <v>32</v>
      </c>
      <c r="M17" s="195">
        <v>120</v>
      </c>
      <c r="N17" s="178"/>
      <c r="Q17" s="1072"/>
      <c r="R17" s="1073"/>
      <c r="S17" s="1072"/>
      <c r="T17" s="1073"/>
      <c r="V17" s="164"/>
    </row>
    <row r="18" spans="1:22" ht="23.25" customHeight="1" thickTop="1" thickBot="1" x14ac:dyDescent="0.3">
      <c r="A18" s="834">
        <f>1</f>
        <v>1</v>
      </c>
      <c r="B18" s="137" t="s">
        <v>22</v>
      </c>
      <c r="C18" s="137" t="s">
        <v>23</v>
      </c>
      <c r="D18" s="137" t="s">
        <v>5593</v>
      </c>
      <c r="E18" s="837" t="s">
        <v>5594</v>
      </c>
      <c r="F18" s="837"/>
      <c r="G18" s="735" t="s">
        <v>17</v>
      </c>
      <c r="H18" s="736"/>
      <c r="I18" s="737"/>
      <c r="J18" s="138" t="s">
        <v>5608</v>
      </c>
      <c r="K18" s="139"/>
      <c r="L18" s="139"/>
      <c r="M18" s="140"/>
      <c r="N18" s="178"/>
      <c r="Q18" s="1076"/>
      <c r="R18" s="1073"/>
      <c r="S18" s="1076"/>
      <c r="T18" s="1073"/>
      <c r="V18" s="196"/>
    </row>
    <row r="19" spans="1:22" ht="21" thickBot="1" x14ac:dyDescent="0.3">
      <c r="A19" s="1074"/>
      <c r="B19" s="142">
        <f>+Q13</f>
        <v>0</v>
      </c>
      <c r="C19" s="179" t="s">
        <v>5624</v>
      </c>
      <c r="D19" s="180">
        <v>43689</v>
      </c>
      <c r="E19" s="142"/>
      <c r="F19" s="142" t="s">
        <v>5635</v>
      </c>
      <c r="G19" s="1077">
        <f>+Q28</f>
        <v>0</v>
      </c>
      <c r="H19" s="1078"/>
      <c r="I19" s="1079"/>
      <c r="J19" s="78" t="s">
        <v>5599</v>
      </c>
      <c r="K19" s="78"/>
      <c r="L19" s="194" t="s">
        <v>32</v>
      </c>
      <c r="M19" s="195">
        <v>619.79999999999995</v>
      </c>
      <c r="N19" s="178"/>
      <c r="Q19" s="1072"/>
      <c r="R19" s="1073"/>
      <c r="S19" s="1072"/>
      <c r="T19" s="1073"/>
      <c r="V19" s="197"/>
    </row>
    <row r="20" spans="1:22" ht="21" thickBot="1" x14ac:dyDescent="0.3">
      <c r="A20" s="1074"/>
      <c r="B20" s="147" t="s">
        <v>34</v>
      </c>
      <c r="C20" s="147" t="s">
        <v>35</v>
      </c>
      <c r="D20" s="57" t="s">
        <v>5600</v>
      </c>
      <c r="E20" s="840" t="s">
        <v>5601</v>
      </c>
      <c r="F20" s="840"/>
      <c r="G20" s="730"/>
      <c r="H20" s="731"/>
      <c r="I20" s="732"/>
      <c r="J20" s="149" t="s">
        <v>5630</v>
      </c>
      <c r="K20" s="82"/>
      <c r="L20" s="82"/>
      <c r="M20" s="195"/>
      <c r="N20" s="178"/>
      <c r="Q20" s="1072"/>
      <c r="R20" s="1073"/>
      <c r="S20" s="1072"/>
      <c r="T20" s="1073"/>
      <c r="V20" s="198"/>
    </row>
    <row r="21" spans="1:22" ht="27.6" customHeight="1" thickBot="1" x14ac:dyDescent="0.3">
      <c r="A21" s="1075"/>
      <c r="B21" s="152" t="s">
        <v>5636</v>
      </c>
      <c r="C21" s="152">
        <f>+Q20</f>
        <v>0</v>
      </c>
      <c r="D21" s="180">
        <v>43694</v>
      </c>
      <c r="E21" s="154" t="s">
        <v>5605</v>
      </c>
      <c r="F21" s="182" t="s">
        <v>5637</v>
      </c>
      <c r="G21" s="738"/>
      <c r="H21" s="739"/>
      <c r="I21" s="740"/>
      <c r="J21" s="149" t="s">
        <v>38</v>
      </c>
      <c r="K21" s="82"/>
      <c r="L21" s="194" t="s">
        <v>32</v>
      </c>
      <c r="M21" s="195">
        <v>1996.2</v>
      </c>
      <c r="N21" s="178"/>
      <c r="Q21" s="1072"/>
      <c r="R21" s="1073"/>
      <c r="S21" s="1072"/>
      <c r="T21" s="1073"/>
      <c r="V21" s="198"/>
    </row>
    <row r="22" spans="1:22" ht="21.6" thickTop="1" thickBot="1" x14ac:dyDescent="0.3">
      <c r="A22" s="834">
        <f>A18+1</f>
        <v>2</v>
      </c>
      <c r="B22" s="137" t="s">
        <v>22</v>
      </c>
      <c r="C22" s="137" t="s">
        <v>23</v>
      </c>
      <c r="D22" s="137" t="s">
        <v>5593</v>
      </c>
      <c r="E22" s="837" t="s">
        <v>5594</v>
      </c>
      <c r="F22" s="837"/>
      <c r="G22" s="837" t="s">
        <v>17</v>
      </c>
      <c r="H22" s="771"/>
      <c r="I22" s="43"/>
      <c r="J22" s="138" t="s">
        <v>5608</v>
      </c>
      <c r="K22" s="139"/>
      <c r="L22" s="139"/>
      <c r="M22" s="140"/>
      <c r="N22" s="178"/>
      <c r="Q22" s="1086"/>
      <c r="R22" s="1073"/>
      <c r="S22" s="1086"/>
      <c r="T22" s="1073"/>
      <c r="V22" s="198"/>
    </row>
    <row r="23" spans="1:22" ht="13.8" thickBot="1" x14ac:dyDescent="0.3">
      <c r="A23" s="750"/>
      <c r="B23" s="142"/>
      <c r="C23" s="142"/>
      <c r="D23" s="199"/>
      <c r="E23" s="142"/>
      <c r="F23" s="142"/>
      <c r="G23" s="1077"/>
      <c r="H23" s="1078"/>
      <c r="I23" s="1079"/>
      <c r="J23" s="78" t="s">
        <v>5608</v>
      </c>
      <c r="K23" s="78"/>
      <c r="L23" s="78"/>
      <c r="M23" s="145"/>
      <c r="N23" s="178"/>
      <c r="Q23" s="1072"/>
      <c r="R23" s="1073"/>
      <c r="S23" s="1072"/>
      <c r="T23" s="1073"/>
      <c r="V23" s="198"/>
    </row>
    <row r="24" spans="1:22" ht="21" thickBot="1" x14ac:dyDescent="0.3">
      <c r="A24" s="750"/>
      <c r="B24" s="147" t="s">
        <v>34</v>
      </c>
      <c r="C24" s="147" t="s">
        <v>35</v>
      </c>
      <c r="D24" s="147" t="s">
        <v>5600</v>
      </c>
      <c r="E24" s="840" t="s">
        <v>5601</v>
      </c>
      <c r="F24" s="840"/>
      <c r="G24" s="730"/>
      <c r="H24" s="731"/>
      <c r="I24" s="732"/>
      <c r="J24" s="149" t="s">
        <v>5630</v>
      </c>
      <c r="K24" s="82"/>
      <c r="L24" s="82"/>
      <c r="M24" s="150"/>
      <c r="N24" s="178"/>
      <c r="Q24" s="1088"/>
      <c r="R24" s="1073"/>
      <c r="S24" s="1088"/>
      <c r="T24" s="1073"/>
      <c r="V24" s="198"/>
    </row>
    <row r="25" spans="1:22" ht="13.8" thickBot="1" x14ac:dyDescent="0.3">
      <c r="A25" s="842"/>
      <c r="B25" s="152"/>
      <c r="C25" s="152"/>
      <c r="D25" s="153"/>
      <c r="E25" s="154" t="s">
        <v>5605</v>
      </c>
      <c r="F25" s="155"/>
      <c r="G25" s="1083"/>
      <c r="H25" s="1084"/>
      <c r="I25" s="1085"/>
      <c r="J25" s="149" t="s">
        <v>5631</v>
      </c>
      <c r="K25" s="82"/>
      <c r="L25" s="82"/>
      <c r="M25" s="150"/>
      <c r="N25" s="178"/>
      <c r="Q25" s="1088"/>
      <c r="R25" s="1073"/>
      <c r="S25" s="1088"/>
      <c r="T25" s="1073"/>
      <c r="V25" s="198"/>
    </row>
    <row r="26" spans="1:22" ht="21.6" thickTop="1" thickBot="1" x14ac:dyDescent="0.3">
      <c r="A26" s="834">
        <f>A22+1</f>
        <v>3</v>
      </c>
      <c r="B26" s="137" t="s">
        <v>22</v>
      </c>
      <c r="C26" s="137" t="s">
        <v>23</v>
      </c>
      <c r="D26" s="137" t="s">
        <v>5593</v>
      </c>
      <c r="E26" s="837" t="s">
        <v>5594</v>
      </c>
      <c r="F26" s="837"/>
      <c r="G26" s="837" t="s">
        <v>17</v>
      </c>
      <c r="H26" s="771"/>
      <c r="I26" s="43"/>
      <c r="J26" s="138" t="s">
        <v>5608</v>
      </c>
      <c r="K26" s="139"/>
      <c r="L26" s="139"/>
      <c r="M26" s="140"/>
      <c r="N26" s="178"/>
      <c r="Q26" s="1087"/>
      <c r="R26" s="1073"/>
      <c r="S26" s="1087"/>
      <c r="T26" s="1073"/>
      <c r="V26" s="198"/>
    </row>
    <row r="27" spans="1:22" ht="13.8" thickBot="1" x14ac:dyDescent="0.3">
      <c r="A27" s="750"/>
      <c r="B27" s="142"/>
      <c r="C27" s="142"/>
      <c r="D27" s="199"/>
      <c r="E27" s="142"/>
      <c r="F27" s="142"/>
      <c r="G27" s="1077"/>
      <c r="H27" s="1078"/>
      <c r="I27" s="1079"/>
      <c r="J27" s="78" t="s">
        <v>5608</v>
      </c>
      <c r="K27" s="78"/>
      <c r="L27" s="78"/>
      <c r="M27" s="145"/>
      <c r="N27" s="178"/>
      <c r="Q27" s="1087"/>
      <c r="R27" s="1073"/>
      <c r="S27" s="1087"/>
      <c r="T27" s="1073"/>
      <c r="V27" s="198"/>
    </row>
    <row r="28" spans="1:22" ht="21" thickBot="1" x14ac:dyDescent="0.3">
      <c r="A28" s="750"/>
      <c r="B28" s="147" t="s">
        <v>34</v>
      </c>
      <c r="C28" s="147" t="s">
        <v>35</v>
      </c>
      <c r="D28" s="147" t="s">
        <v>5600</v>
      </c>
      <c r="E28" s="840" t="s">
        <v>5601</v>
      </c>
      <c r="F28" s="840"/>
      <c r="G28" s="730"/>
      <c r="H28" s="731"/>
      <c r="I28" s="732"/>
      <c r="J28" s="149" t="s">
        <v>5630</v>
      </c>
      <c r="K28" s="82"/>
      <c r="L28" s="82"/>
      <c r="M28" s="150"/>
      <c r="N28" s="178"/>
      <c r="Q28" s="1087"/>
      <c r="R28" s="1073"/>
      <c r="S28" s="1087"/>
      <c r="T28" s="1073"/>
      <c r="V28" s="198"/>
    </row>
    <row r="29" spans="1:22" ht="13.8" thickBot="1" x14ac:dyDescent="0.3">
      <c r="A29" s="842"/>
      <c r="B29" s="152"/>
      <c r="C29" s="152"/>
      <c r="D29" s="153"/>
      <c r="E29" s="154" t="s">
        <v>5605</v>
      </c>
      <c r="F29" s="155"/>
      <c r="G29" s="1083"/>
      <c r="H29" s="1084"/>
      <c r="I29" s="1085"/>
      <c r="J29" s="149" t="s">
        <v>5631</v>
      </c>
      <c r="K29" s="82"/>
      <c r="L29" s="82"/>
      <c r="M29" s="150"/>
      <c r="N29" s="178"/>
      <c r="Q29" s="200"/>
      <c r="R29" s="201"/>
      <c r="S29" s="200"/>
      <c r="T29" s="201"/>
      <c r="V29" s="198"/>
    </row>
    <row r="30" spans="1:22" ht="21.6" thickTop="1" thickBot="1" x14ac:dyDescent="0.3">
      <c r="A30" s="834">
        <f t="shared" ref="A30" si="0">A26+1</f>
        <v>4</v>
      </c>
      <c r="B30" s="137" t="s">
        <v>22</v>
      </c>
      <c r="C30" s="137" t="s">
        <v>23</v>
      </c>
      <c r="D30" s="137" t="s">
        <v>5593</v>
      </c>
      <c r="E30" s="837" t="s">
        <v>5594</v>
      </c>
      <c r="F30" s="837"/>
      <c r="G30" s="837" t="s">
        <v>17</v>
      </c>
      <c r="H30" s="771"/>
      <c r="I30" s="43"/>
      <c r="J30" s="138" t="s">
        <v>5608</v>
      </c>
      <c r="K30" s="139"/>
      <c r="L30" s="139"/>
      <c r="M30" s="140"/>
      <c r="N30" s="178"/>
      <c r="Q30" s="200"/>
      <c r="R30" s="201"/>
      <c r="S30" s="200"/>
      <c r="T30" s="201"/>
      <c r="V30" s="198"/>
    </row>
    <row r="31" spans="1:22" ht="13.8" thickBot="1" x14ac:dyDescent="0.3">
      <c r="A31" s="750"/>
      <c r="B31" s="142"/>
      <c r="C31" s="142"/>
      <c r="D31" s="199"/>
      <c r="E31" s="142"/>
      <c r="F31" s="142"/>
      <c r="G31" s="1077"/>
      <c r="H31" s="1078"/>
      <c r="I31" s="1079"/>
      <c r="J31" s="78" t="s">
        <v>5608</v>
      </c>
      <c r="K31" s="78"/>
      <c r="L31" s="78"/>
      <c r="M31" s="145"/>
      <c r="N31" s="178"/>
      <c r="Q31" s="200"/>
      <c r="R31" s="201"/>
      <c r="S31" s="200"/>
      <c r="T31" s="201"/>
      <c r="V31" s="198"/>
    </row>
    <row r="32" spans="1:22" ht="21" thickBot="1" x14ac:dyDescent="0.3">
      <c r="A32" s="750"/>
      <c r="B32" s="147" t="s">
        <v>34</v>
      </c>
      <c r="C32" s="147" t="s">
        <v>35</v>
      </c>
      <c r="D32" s="147" t="s">
        <v>5600</v>
      </c>
      <c r="E32" s="840" t="s">
        <v>5601</v>
      </c>
      <c r="F32" s="840"/>
      <c r="G32" s="730"/>
      <c r="H32" s="731"/>
      <c r="I32" s="732"/>
      <c r="J32" s="149" t="s">
        <v>5630</v>
      </c>
      <c r="K32" s="82"/>
      <c r="L32" s="82"/>
      <c r="M32" s="150"/>
      <c r="N32" s="178"/>
      <c r="Q32" s="1087"/>
      <c r="R32" s="1073"/>
      <c r="S32" s="1087"/>
      <c r="T32" s="1073"/>
      <c r="V32" s="198"/>
    </row>
    <row r="33" spans="1:22" ht="13.8" thickBot="1" x14ac:dyDescent="0.3">
      <c r="A33" s="842"/>
      <c r="B33" s="152"/>
      <c r="C33" s="152"/>
      <c r="D33" s="153"/>
      <c r="E33" s="154" t="s">
        <v>5605</v>
      </c>
      <c r="F33" s="155"/>
      <c r="G33" s="1083"/>
      <c r="H33" s="1084"/>
      <c r="I33" s="1085"/>
      <c r="J33" s="149" t="s">
        <v>5631</v>
      </c>
      <c r="K33" s="82"/>
      <c r="L33" s="82"/>
      <c r="M33" s="150"/>
      <c r="N33" s="178"/>
      <c r="Q33" s="1087"/>
      <c r="R33" s="1073"/>
      <c r="S33" s="1087"/>
      <c r="T33" s="1073"/>
      <c r="V33" s="198"/>
    </row>
    <row r="34" spans="1:22" ht="21.6" thickTop="1" thickBot="1" x14ac:dyDescent="0.3">
      <c r="A34" s="834">
        <f t="shared" ref="A34" si="1">A30+1</f>
        <v>5</v>
      </c>
      <c r="B34" s="137" t="s">
        <v>22</v>
      </c>
      <c r="C34" s="137" t="s">
        <v>23</v>
      </c>
      <c r="D34" s="137" t="s">
        <v>5593</v>
      </c>
      <c r="E34" s="837" t="s">
        <v>5594</v>
      </c>
      <c r="F34" s="837"/>
      <c r="G34" s="837" t="s">
        <v>17</v>
      </c>
      <c r="H34" s="771"/>
      <c r="I34" s="43"/>
      <c r="J34" s="138" t="s">
        <v>5608</v>
      </c>
      <c r="K34" s="139"/>
      <c r="L34" s="139"/>
      <c r="M34" s="140"/>
      <c r="N34" s="178"/>
      <c r="Q34" s="1087"/>
      <c r="R34" s="1073"/>
      <c r="S34" s="1087"/>
      <c r="T34" s="1073"/>
      <c r="V34" s="198"/>
    </row>
    <row r="35" spans="1:22" ht="13.8" thickBot="1" x14ac:dyDescent="0.3">
      <c r="A35" s="750"/>
      <c r="B35" s="142"/>
      <c r="C35" s="142"/>
      <c r="D35" s="199"/>
      <c r="E35" s="142"/>
      <c r="F35" s="142"/>
      <c r="G35" s="1077"/>
      <c r="H35" s="1078"/>
      <c r="I35" s="1079"/>
      <c r="J35" s="78" t="s">
        <v>5608</v>
      </c>
      <c r="K35" s="78"/>
      <c r="L35" s="78"/>
      <c r="M35" s="145"/>
      <c r="N35" s="178"/>
      <c r="Q35" s="1087"/>
      <c r="R35" s="1073"/>
      <c r="S35" s="1087"/>
      <c r="T35" s="1073"/>
      <c r="V35" s="198"/>
    </row>
    <row r="36" spans="1:22" ht="21" thickBot="1" x14ac:dyDescent="0.3">
      <c r="A36" s="750"/>
      <c r="B36" s="147" t="s">
        <v>34</v>
      </c>
      <c r="C36" s="147" t="s">
        <v>35</v>
      </c>
      <c r="D36" s="147" t="s">
        <v>5600</v>
      </c>
      <c r="E36" s="840" t="s">
        <v>5601</v>
      </c>
      <c r="F36" s="840"/>
      <c r="G36" s="730"/>
      <c r="H36" s="731"/>
      <c r="I36" s="732"/>
      <c r="J36" s="149" t="s">
        <v>5630</v>
      </c>
      <c r="K36" s="82"/>
      <c r="L36" s="82"/>
      <c r="M36" s="150"/>
      <c r="N36" s="178"/>
      <c r="Q36" s="1087"/>
      <c r="R36" s="1073"/>
      <c r="S36" s="1087"/>
      <c r="T36" s="1073"/>
      <c r="V36" s="198"/>
    </row>
    <row r="37" spans="1:22" ht="13.8" thickBot="1" x14ac:dyDescent="0.3">
      <c r="A37" s="842"/>
      <c r="B37" s="152"/>
      <c r="C37" s="152"/>
      <c r="D37" s="153"/>
      <c r="E37" s="154" t="s">
        <v>5605</v>
      </c>
      <c r="F37" s="155"/>
      <c r="G37" s="1083"/>
      <c r="H37" s="1084"/>
      <c r="I37" s="1085"/>
      <c r="J37" s="149" t="s">
        <v>5631</v>
      </c>
      <c r="K37" s="82"/>
      <c r="L37" s="82"/>
      <c r="M37" s="150"/>
      <c r="N37" s="178"/>
      <c r="Q37" s="1087"/>
      <c r="R37" s="1073"/>
      <c r="S37" s="1087"/>
      <c r="T37" s="1073"/>
      <c r="V37" s="198"/>
    </row>
    <row r="38" spans="1:22" ht="21.6" thickTop="1" thickBot="1" x14ac:dyDescent="0.3">
      <c r="A38" s="834">
        <f t="shared" ref="A38" si="2">A34+1</f>
        <v>6</v>
      </c>
      <c r="B38" s="137" t="s">
        <v>22</v>
      </c>
      <c r="C38" s="137" t="s">
        <v>23</v>
      </c>
      <c r="D38" s="137" t="s">
        <v>5593</v>
      </c>
      <c r="E38" s="837" t="s">
        <v>5594</v>
      </c>
      <c r="F38" s="837"/>
      <c r="G38" s="837" t="s">
        <v>17</v>
      </c>
      <c r="H38" s="771"/>
      <c r="I38" s="43"/>
      <c r="J38" s="138" t="s">
        <v>5608</v>
      </c>
      <c r="K38" s="139"/>
      <c r="L38" s="139"/>
      <c r="M38" s="140"/>
      <c r="N38" s="178"/>
      <c r="Q38" s="1087"/>
      <c r="R38" s="1073"/>
      <c r="S38" s="1087"/>
      <c r="T38" s="1073"/>
      <c r="V38" s="198"/>
    </row>
    <row r="39" spans="1:22" ht="13.8" thickBot="1" x14ac:dyDescent="0.3">
      <c r="A39" s="750"/>
      <c r="B39" s="142"/>
      <c r="C39" s="142"/>
      <c r="D39" s="199"/>
      <c r="E39" s="142"/>
      <c r="F39" s="142"/>
      <c r="G39" s="1077"/>
      <c r="H39" s="1078"/>
      <c r="I39" s="1079"/>
      <c r="J39" s="78" t="s">
        <v>5608</v>
      </c>
      <c r="K39" s="78"/>
      <c r="L39" s="78"/>
      <c r="M39" s="145"/>
      <c r="N39" s="178"/>
      <c r="Q39" s="200"/>
      <c r="R39" s="201"/>
      <c r="S39" s="200"/>
      <c r="T39" s="201"/>
      <c r="V39" s="198"/>
    </row>
    <row r="40" spans="1:22" ht="21" thickBot="1" x14ac:dyDescent="0.3">
      <c r="A40" s="750"/>
      <c r="B40" s="147" t="s">
        <v>34</v>
      </c>
      <c r="C40" s="147" t="s">
        <v>35</v>
      </c>
      <c r="D40" s="147" t="s">
        <v>5600</v>
      </c>
      <c r="E40" s="840" t="s">
        <v>5601</v>
      </c>
      <c r="F40" s="840"/>
      <c r="G40" s="730"/>
      <c r="H40" s="731"/>
      <c r="I40" s="732"/>
      <c r="J40" s="149" t="s">
        <v>5630</v>
      </c>
      <c r="K40" s="82"/>
      <c r="L40" s="82"/>
      <c r="M40" s="150"/>
      <c r="N40" s="178"/>
      <c r="Q40" s="200"/>
      <c r="R40" s="201"/>
      <c r="S40" s="200"/>
      <c r="T40" s="201"/>
      <c r="V40" s="198"/>
    </row>
    <row r="41" spans="1:22" ht="13.8" thickBot="1" x14ac:dyDescent="0.3">
      <c r="A41" s="842"/>
      <c r="B41" s="152"/>
      <c r="C41" s="152"/>
      <c r="D41" s="153"/>
      <c r="E41" s="154" t="s">
        <v>5605</v>
      </c>
      <c r="F41" s="155"/>
      <c r="G41" s="1083"/>
      <c r="H41" s="1084"/>
      <c r="I41" s="1085"/>
      <c r="J41" s="149" t="s">
        <v>5631</v>
      </c>
      <c r="K41" s="82"/>
      <c r="L41" s="82"/>
      <c r="M41" s="150"/>
      <c r="N41" s="178"/>
      <c r="Q41" s="1087"/>
      <c r="R41" s="1073"/>
      <c r="S41" s="1087"/>
      <c r="T41" s="1073"/>
      <c r="V41" s="198"/>
    </row>
    <row r="42" spans="1:22" ht="21.6" thickTop="1" thickBot="1" x14ac:dyDescent="0.3">
      <c r="A42" s="834">
        <f t="shared" ref="A42" si="3">A38+1</f>
        <v>7</v>
      </c>
      <c r="B42" s="137" t="s">
        <v>22</v>
      </c>
      <c r="C42" s="137" t="s">
        <v>23</v>
      </c>
      <c r="D42" s="137" t="s">
        <v>5593</v>
      </c>
      <c r="E42" s="837" t="s">
        <v>5594</v>
      </c>
      <c r="F42" s="837"/>
      <c r="G42" s="837" t="s">
        <v>17</v>
      </c>
      <c r="H42" s="771"/>
      <c r="I42" s="43"/>
      <c r="J42" s="138" t="s">
        <v>5608</v>
      </c>
      <c r="K42" s="139"/>
      <c r="L42" s="139"/>
      <c r="M42" s="140"/>
      <c r="N42" s="178"/>
      <c r="Q42" s="1087"/>
      <c r="R42" s="1073"/>
      <c r="S42" s="1087"/>
      <c r="T42" s="1073"/>
      <c r="V42" s="198"/>
    </row>
    <row r="43" spans="1:22" ht="13.8" thickBot="1" x14ac:dyDescent="0.3">
      <c r="A43" s="750"/>
      <c r="B43" s="142"/>
      <c r="C43" s="142"/>
      <c r="D43" s="199"/>
      <c r="E43" s="142"/>
      <c r="F43" s="142"/>
      <c r="G43" s="1077"/>
      <c r="H43" s="1078"/>
      <c r="I43" s="1079"/>
      <c r="J43" s="78" t="s">
        <v>5608</v>
      </c>
      <c r="K43" s="78"/>
      <c r="L43" s="78"/>
      <c r="M43" s="145"/>
      <c r="N43" s="178"/>
      <c r="Q43" s="200"/>
      <c r="R43" s="201"/>
      <c r="S43" s="200"/>
      <c r="T43" s="201"/>
      <c r="V43" s="198"/>
    </row>
    <row r="44" spans="1:22" ht="21" thickBot="1" x14ac:dyDescent="0.3">
      <c r="A44" s="750"/>
      <c r="B44" s="147" t="s">
        <v>34</v>
      </c>
      <c r="C44" s="147" t="s">
        <v>35</v>
      </c>
      <c r="D44" s="147" t="s">
        <v>5600</v>
      </c>
      <c r="E44" s="840" t="s">
        <v>5601</v>
      </c>
      <c r="F44" s="840"/>
      <c r="G44" s="730"/>
      <c r="H44" s="731"/>
      <c r="I44" s="732"/>
      <c r="J44" s="149" t="s">
        <v>5630</v>
      </c>
      <c r="K44" s="82"/>
      <c r="L44" s="82"/>
      <c r="M44" s="150"/>
      <c r="N44" s="178"/>
      <c r="Q44" s="1089"/>
      <c r="R44" s="1073"/>
      <c r="S44" s="1089"/>
      <c r="T44" s="1073"/>
      <c r="V44" s="198"/>
    </row>
    <row r="45" spans="1:22" ht="13.8" thickBot="1" x14ac:dyDescent="0.3">
      <c r="A45" s="842"/>
      <c r="B45" s="152"/>
      <c r="C45" s="152"/>
      <c r="D45" s="153"/>
      <c r="E45" s="154" t="s">
        <v>5605</v>
      </c>
      <c r="F45" s="155"/>
      <c r="G45" s="1083"/>
      <c r="H45" s="1084"/>
      <c r="I45" s="1085"/>
      <c r="J45" s="149" t="s">
        <v>5631</v>
      </c>
      <c r="K45" s="82"/>
      <c r="L45" s="82"/>
      <c r="M45" s="150"/>
      <c r="N45" s="178"/>
      <c r="Q45" s="200"/>
      <c r="R45" s="201"/>
      <c r="S45" s="200"/>
      <c r="T45" s="201"/>
      <c r="V45" s="198"/>
    </row>
    <row r="46" spans="1:22" ht="21.6" thickTop="1" thickBot="1" x14ac:dyDescent="0.3">
      <c r="A46" s="834">
        <f t="shared" ref="A46" si="4">A42+1</f>
        <v>8</v>
      </c>
      <c r="B46" s="137" t="s">
        <v>22</v>
      </c>
      <c r="C46" s="137" t="s">
        <v>23</v>
      </c>
      <c r="D46" s="137" t="s">
        <v>5593</v>
      </c>
      <c r="E46" s="837" t="s">
        <v>5594</v>
      </c>
      <c r="F46" s="837"/>
      <c r="G46" s="837" t="s">
        <v>17</v>
      </c>
      <c r="H46" s="771"/>
      <c r="I46" s="43"/>
      <c r="J46" s="138" t="s">
        <v>5608</v>
      </c>
      <c r="K46" s="139"/>
      <c r="L46" s="139"/>
      <c r="M46" s="140"/>
      <c r="N46" s="178"/>
      <c r="Q46" s="200"/>
      <c r="R46" s="201"/>
      <c r="S46" s="200"/>
      <c r="T46" s="201"/>
      <c r="V46" s="198"/>
    </row>
    <row r="47" spans="1:22" ht="13.8" thickBot="1" x14ac:dyDescent="0.3">
      <c r="A47" s="750"/>
      <c r="B47" s="142"/>
      <c r="C47" s="142"/>
      <c r="D47" s="199"/>
      <c r="E47" s="142"/>
      <c r="F47" s="142"/>
      <c r="G47" s="1077"/>
      <c r="H47" s="1078"/>
      <c r="I47" s="1079"/>
      <c r="J47" s="78" t="s">
        <v>5608</v>
      </c>
      <c r="K47" s="78"/>
      <c r="L47" s="78"/>
      <c r="M47" s="145"/>
      <c r="N47" s="178"/>
      <c r="V47" s="198"/>
    </row>
    <row r="48" spans="1:22" ht="21" thickBot="1" x14ac:dyDescent="0.3">
      <c r="A48" s="750"/>
      <c r="B48" s="147" t="s">
        <v>34</v>
      </c>
      <c r="C48" s="147" t="s">
        <v>35</v>
      </c>
      <c r="D48" s="147" t="s">
        <v>5600</v>
      </c>
      <c r="E48" s="840" t="s">
        <v>5601</v>
      </c>
      <c r="F48" s="840"/>
      <c r="G48" s="730"/>
      <c r="H48" s="731"/>
      <c r="I48" s="732"/>
      <c r="J48" s="149" t="s">
        <v>5630</v>
      </c>
      <c r="K48" s="82"/>
      <c r="L48" s="82"/>
      <c r="M48" s="150"/>
      <c r="N48" s="178"/>
      <c r="V48" s="198"/>
    </row>
    <row r="49" spans="1:22" ht="13.8" thickBot="1" x14ac:dyDescent="0.3">
      <c r="A49" s="842"/>
      <c r="B49" s="152"/>
      <c r="C49" s="152"/>
      <c r="D49" s="153"/>
      <c r="E49" s="154" t="s">
        <v>5605</v>
      </c>
      <c r="F49" s="155"/>
      <c r="G49" s="1083"/>
      <c r="H49" s="1084"/>
      <c r="I49" s="1085"/>
      <c r="J49" s="149" t="s">
        <v>5631</v>
      </c>
      <c r="K49" s="82"/>
      <c r="L49" s="82"/>
      <c r="M49" s="150"/>
      <c r="N49" s="178"/>
      <c r="V49" s="198"/>
    </row>
    <row r="50" spans="1:22" ht="21.6" thickTop="1" thickBot="1" x14ac:dyDescent="0.3">
      <c r="A50" s="834">
        <f t="shared" ref="A50" si="5">A46+1</f>
        <v>9</v>
      </c>
      <c r="B50" s="137" t="s">
        <v>22</v>
      </c>
      <c r="C50" s="137" t="s">
        <v>23</v>
      </c>
      <c r="D50" s="137" t="s">
        <v>5593</v>
      </c>
      <c r="E50" s="837" t="s">
        <v>5594</v>
      </c>
      <c r="F50" s="837"/>
      <c r="G50" s="837" t="s">
        <v>17</v>
      </c>
      <c r="H50" s="771"/>
      <c r="I50" s="43"/>
      <c r="J50" s="138" t="s">
        <v>5608</v>
      </c>
      <c r="K50" s="139"/>
      <c r="L50" s="139"/>
      <c r="M50" s="140"/>
      <c r="N50" s="178"/>
      <c r="V50" s="198"/>
    </row>
    <row r="51" spans="1:22" ht="13.8" thickBot="1" x14ac:dyDescent="0.3">
      <c r="A51" s="750"/>
      <c r="B51" s="142"/>
      <c r="C51" s="142"/>
      <c r="D51" s="199"/>
      <c r="E51" s="142"/>
      <c r="F51" s="142"/>
      <c r="G51" s="1077"/>
      <c r="H51" s="1078"/>
      <c r="I51" s="1079"/>
      <c r="J51" s="78" t="s">
        <v>5608</v>
      </c>
      <c r="K51" s="78"/>
      <c r="L51" s="78"/>
      <c r="M51" s="145"/>
      <c r="N51" s="178"/>
      <c r="V51" s="198"/>
    </row>
    <row r="52" spans="1:22" ht="21" thickBot="1" x14ac:dyDescent="0.3">
      <c r="A52" s="750"/>
      <c r="B52" s="147" t="s">
        <v>34</v>
      </c>
      <c r="C52" s="147" t="s">
        <v>35</v>
      </c>
      <c r="D52" s="147" t="s">
        <v>5600</v>
      </c>
      <c r="E52" s="840" t="s">
        <v>5601</v>
      </c>
      <c r="F52" s="840"/>
      <c r="G52" s="730"/>
      <c r="H52" s="731"/>
      <c r="I52" s="732"/>
      <c r="J52" s="149" t="s">
        <v>5630</v>
      </c>
      <c r="K52" s="82"/>
      <c r="L52" s="82"/>
      <c r="M52" s="150"/>
      <c r="N52" s="178"/>
      <c r="V52" s="198"/>
    </row>
    <row r="53" spans="1:22" ht="13.8" thickBot="1" x14ac:dyDescent="0.3">
      <c r="A53" s="842"/>
      <c r="B53" s="152"/>
      <c r="C53" s="152"/>
      <c r="D53" s="153"/>
      <c r="E53" s="154" t="s">
        <v>5605</v>
      </c>
      <c r="F53" s="155"/>
      <c r="G53" s="1083"/>
      <c r="H53" s="1084"/>
      <c r="I53" s="1085"/>
      <c r="J53" s="149" t="s">
        <v>5631</v>
      </c>
      <c r="K53" s="82"/>
      <c r="L53" s="82"/>
      <c r="M53" s="150"/>
      <c r="N53" s="178"/>
      <c r="V53" s="198"/>
    </row>
    <row r="54" spans="1:22" ht="21.6" thickTop="1" thickBot="1" x14ac:dyDescent="0.3">
      <c r="A54" s="834">
        <f t="shared" ref="A54" si="6">A50+1</f>
        <v>10</v>
      </c>
      <c r="B54" s="137" t="s">
        <v>22</v>
      </c>
      <c r="C54" s="137" t="s">
        <v>23</v>
      </c>
      <c r="D54" s="137" t="s">
        <v>5593</v>
      </c>
      <c r="E54" s="837" t="s">
        <v>5594</v>
      </c>
      <c r="F54" s="837"/>
      <c r="G54" s="837" t="s">
        <v>17</v>
      </c>
      <c r="H54" s="771"/>
      <c r="I54" s="43"/>
      <c r="J54" s="138" t="s">
        <v>5608</v>
      </c>
      <c r="K54" s="139"/>
      <c r="L54" s="139"/>
      <c r="M54" s="140"/>
      <c r="N54" s="178"/>
      <c r="V54" s="198"/>
    </row>
    <row r="55" spans="1:22" ht="13.8" thickBot="1" x14ac:dyDescent="0.3">
      <c r="A55" s="750"/>
      <c r="B55" s="142"/>
      <c r="C55" s="142"/>
      <c r="D55" s="199"/>
      <c r="E55" s="142"/>
      <c r="F55" s="142"/>
      <c r="G55" s="1077"/>
      <c r="H55" s="1078"/>
      <c r="I55" s="1079"/>
      <c r="J55" s="78" t="s">
        <v>5608</v>
      </c>
      <c r="K55" s="78"/>
      <c r="L55" s="78"/>
      <c r="M55" s="145"/>
      <c r="N55" s="178"/>
      <c r="P55" s="202"/>
      <c r="V55" s="198"/>
    </row>
    <row r="56" spans="1:22" ht="21" thickBot="1" x14ac:dyDescent="0.3">
      <c r="A56" s="750"/>
      <c r="B56" s="147" t="s">
        <v>34</v>
      </c>
      <c r="C56" s="147" t="s">
        <v>35</v>
      </c>
      <c r="D56" s="147" t="s">
        <v>5600</v>
      </c>
      <c r="E56" s="840" t="s">
        <v>5601</v>
      </c>
      <c r="F56" s="840"/>
      <c r="G56" s="730"/>
      <c r="H56" s="731"/>
      <c r="I56" s="732"/>
      <c r="J56" s="149" t="s">
        <v>5630</v>
      </c>
      <c r="K56" s="82"/>
      <c r="L56" s="82"/>
      <c r="M56" s="150"/>
      <c r="N56" s="178"/>
      <c r="V56" s="198"/>
    </row>
    <row r="57" spans="1:22" s="202" customFormat="1" ht="13.8" thickBot="1" x14ac:dyDescent="0.3">
      <c r="A57" s="842"/>
      <c r="B57" s="152"/>
      <c r="C57" s="152"/>
      <c r="D57" s="153"/>
      <c r="E57" s="154" t="s">
        <v>5605</v>
      </c>
      <c r="F57" s="155"/>
      <c r="G57" s="1083"/>
      <c r="H57" s="1084"/>
      <c r="I57" s="1085"/>
      <c r="J57" s="149" t="s">
        <v>5631</v>
      </c>
      <c r="K57" s="82"/>
      <c r="L57" s="82"/>
      <c r="M57" s="150"/>
      <c r="N57" s="203"/>
      <c r="P57" s="164"/>
      <c r="Q57" s="164"/>
      <c r="V57" s="198"/>
    </row>
    <row r="58" spans="1:22" ht="21.6" thickTop="1" thickBot="1" x14ac:dyDescent="0.3">
      <c r="A58" s="834">
        <f t="shared" ref="A58" si="7">A54+1</f>
        <v>11</v>
      </c>
      <c r="B58" s="137" t="s">
        <v>22</v>
      </c>
      <c r="C58" s="137" t="s">
        <v>23</v>
      </c>
      <c r="D58" s="137" t="s">
        <v>5593</v>
      </c>
      <c r="E58" s="837" t="s">
        <v>5594</v>
      </c>
      <c r="F58" s="837"/>
      <c r="G58" s="837" t="s">
        <v>17</v>
      </c>
      <c r="H58" s="771"/>
      <c r="I58" s="43"/>
      <c r="J58" s="138" t="s">
        <v>5608</v>
      </c>
      <c r="K58" s="139"/>
      <c r="L58" s="139"/>
      <c r="M58" s="140"/>
      <c r="N58" s="178"/>
      <c r="V58" s="198"/>
    </row>
    <row r="59" spans="1:22" ht="13.8" thickBot="1" x14ac:dyDescent="0.3">
      <c r="A59" s="750"/>
      <c r="B59" s="142"/>
      <c r="C59" s="142"/>
      <c r="D59" s="199"/>
      <c r="E59" s="142"/>
      <c r="F59" s="142"/>
      <c r="G59" s="1077"/>
      <c r="H59" s="1078"/>
      <c r="I59" s="1079"/>
      <c r="J59" s="78" t="s">
        <v>5608</v>
      </c>
      <c r="K59" s="78"/>
      <c r="L59" s="78"/>
      <c r="M59" s="145"/>
      <c r="N59" s="178"/>
      <c r="V59" s="198"/>
    </row>
    <row r="60" spans="1:22" ht="21" thickBot="1" x14ac:dyDescent="0.3">
      <c r="A60" s="750"/>
      <c r="B60" s="147" t="s">
        <v>34</v>
      </c>
      <c r="C60" s="147" t="s">
        <v>35</v>
      </c>
      <c r="D60" s="147" t="s">
        <v>5600</v>
      </c>
      <c r="E60" s="840" t="s">
        <v>5601</v>
      </c>
      <c r="F60" s="840"/>
      <c r="G60" s="730"/>
      <c r="H60" s="731"/>
      <c r="I60" s="732"/>
      <c r="J60" s="149" t="s">
        <v>5630</v>
      </c>
      <c r="K60" s="82"/>
      <c r="L60" s="82"/>
      <c r="M60" s="150"/>
      <c r="N60" s="178"/>
      <c r="V60" s="198"/>
    </row>
    <row r="61" spans="1:22" ht="13.8" thickBot="1" x14ac:dyDescent="0.3">
      <c r="A61" s="842"/>
      <c r="B61" s="152"/>
      <c r="C61" s="152"/>
      <c r="D61" s="153"/>
      <c r="E61" s="154" t="s">
        <v>5605</v>
      </c>
      <c r="F61" s="155"/>
      <c r="G61" s="1083"/>
      <c r="H61" s="1084"/>
      <c r="I61" s="1085"/>
      <c r="J61" s="149" t="s">
        <v>5631</v>
      </c>
      <c r="K61" s="82"/>
      <c r="L61" s="82"/>
      <c r="M61" s="150"/>
      <c r="N61" s="178"/>
      <c r="V61" s="198"/>
    </row>
    <row r="62" spans="1:22" ht="21.6" thickTop="1" thickBot="1" x14ac:dyDescent="0.3">
      <c r="A62" s="834">
        <f t="shared" ref="A62" si="8">A58+1</f>
        <v>12</v>
      </c>
      <c r="B62" s="137" t="s">
        <v>22</v>
      </c>
      <c r="C62" s="137" t="s">
        <v>23</v>
      </c>
      <c r="D62" s="137" t="s">
        <v>5593</v>
      </c>
      <c r="E62" s="837" t="s">
        <v>5594</v>
      </c>
      <c r="F62" s="837"/>
      <c r="G62" s="837" t="s">
        <v>17</v>
      </c>
      <c r="H62" s="771"/>
      <c r="I62" s="43"/>
      <c r="J62" s="138" t="s">
        <v>5608</v>
      </c>
      <c r="K62" s="139"/>
      <c r="L62" s="139"/>
      <c r="M62" s="140"/>
      <c r="N62" s="178"/>
      <c r="V62" s="198"/>
    </row>
    <row r="63" spans="1:22" ht="13.8" thickBot="1" x14ac:dyDescent="0.3">
      <c r="A63" s="750"/>
      <c r="B63" s="142"/>
      <c r="C63" s="142"/>
      <c r="D63" s="199"/>
      <c r="E63" s="142"/>
      <c r="F63" s="142"/>
      <c r="G63" s="1077"/>
      <c r="H63" s="1078"/>
      <c r="I63" s="1079"/>
      <c r="J63" s="78" t="s">
        <v>5608</v>
      </c>
      <c r="K63" s="78"/>
      <c r="L63" s="78"/>
      <c r="M63" s="145"/>
      <c r="N63" s="178"/>
      <c r="V63" s="198"/>
    </row>
    <row r="64" spans="1:22" ht="21" thickBot="1" x14ac:dyDescent="0.3">
      <c r="A64" s="750"/>
      <c r="B64" s="147" t="s">
        <v>34</v>
      </c>
      <c r="C64" s="147" t="s">
        <v>35</v>
      </c>
      <c r="D64" s="147" t="s">
        <v>5600</v>
      </c>
      <c r="E64" s="840" t="s">
        <v>5601</v>
      </c>
      <c r="F64" s="840"/>
      <c r="G64" s="730"/>
      <c r="H64" s="731"/>
      <c r="I64" s="732"/>
      <c r="J64" s="149" t="s">
        <v>5630</v>
      </c>
      <c r="K64" s="82"/>
      <c r="L64" s="82"/>
      <c r="M64" s="150"/>
      <c r="N64" s="178"/>
      <c r="V64" s="198"/>
    </row>
    <row r="65" spans="1:22" ht="13.8" thickBot="1" x14ac:dyDescent="0.3">
      <c r="A65" s="842"/>
      <c r="B65" s="152"/>
      <c r="C65" s="152"/>
      <c r="D65" s="153"/>
      <c r="E65" s="154" t="s">
        <v>5605</v>
      </c>
      <c r="F65" s="155"/>
      <c r="G65" s="1083"/>
      <c r="H65" s="1084"/>
      <c r="I65" s="1085"/>
      <c r="J65" s="149" t="s">
        <v>5631</v>
      </c>
      <c r="K65" s="82"/>
      <c r="L65" s="82"/>
      <c r="M65" s="150"/>
      <c r="N65" s="178"/>
      <c r="V65" s="198"/>
    </row>
    <row r="66" spans="1:22" ht="21.6" thickTop="1" thickBot="1" x14ac:dyDescent="0.3">
      <c r="A66" s="834">
        <f t="shared" ref="A66" si="9">A62+1</f>
        <v>13</v>
      </c>
      <c r="B66" s="137" t="s">
        <v>22</v>
      </c>
      <c r="C66" s="137" t="s">
        <v>23</v>
      </c>
      <c r="D66" s="137" t="s">
        <v>5593</v>
      </c>
      <c r="E66" s="837" t="s">
        <v>5594</v>
      </c>
      <c r="F66" s="837"/>
      <c r="G66" s="837" t="s">
        <v>17</v>
      </c>
      <c r="H66" s="771"/>
      <c r="I66" s="43"/>
      <c r="J66" s="138" t="s">
        <v>5608</v>
      </c>
      <c r="K66" s="139"/>
      <c r="L66" s="139"/>
      <c r="M66" s="140"/>
      <c r="N66" s="178"/>
      <c r="V66" s="198"/>
    </row>
    <row r="67" spans="1:22" ht="13.8" thickBot="1" x14ac:dyDescent="0.3">
      <c r="A67" s="750"/>
      <c r="B67" s="142"/>
      <c r="C67" s="142"/>
      <c r="D67" s="199"/>
      <c r="E67" s="142"/>
      <c r="F67" s="142"/>
      <c r="G67" s="1077"/>
      <c r="H67" s="1078"/>
      <c r="I67" s="1079"/>
      <c r="J67" s="78" t="s">
        <v>5608</v>
      </c>
      <c r="K67" s="78"/>
      <c r="L67" s="78"/>
      <c r="M67" s="145"/>
      <c r="N67" s="178"/>
      <c r="V67" s="198"/>
    </row>
    <row r="68" spans="1:22" ht="21" thickBot="1" x14ac:dyDescent="0.3">
      <c r="A68" s="750"/>
      <c r="B68" s="147" t="s">
        <v>34</v>
      </c>
      <c r="C68" s="147" t="s">
        <v>35</v>
      </c>
      <c r="D68" s="147" t="s">
        <v>5600</v>
      </c>
      <c r="E68" s="840" t="s">
        <v>5601</v>
      </c>
      <c r="F68" s="840"/>
      <c r="G68" s="730"/>
      <c r="H68" s="731"/>
      <c r="I68" s="732"/>
      <c r="J68" s="149" t="s">
        <v>5630</v>
      </c>
      <c r="K68" s="82"/>
      <c r="L68" s="82"/>
      <c r="M68" s="150"/>
      <c r="N68" s="178"/>
      <c r="V68" s="198"/>
    </row>
    <row r="69" spans="1:22" ht="13.8" thickBot="1" x14ac:dyDescent="0.3">
      <c r="A69" s="842"/>
      <c r="B69" s="152"/>
      <c r="C69" s="152"/>
      <c r="D69" s="153"/>
      <c r="E69" s="154" t="s">
        <v>5605</v>
      </c>
      <c r="F69" s="155"/>
      <c r="G69" s="1083"/>
      <c r="H69" s="1084"/>
      <c r="I69" s="1085"/>
      <c r="J69" s="149" t="s">
        <v>5631</v>
      </c>
      <c r="K69" s="82"/>
      <c r="L69" s="82"/>
      <c r="M69" s="150"/>
      <c r="N69" s="178"/>
      <c r="V69" s="198"/>
    </row>
    <row r="70" spans="1:22" ht="21.6" thickTop="1" thickBot="1" x14ac:dyDescent="0.3">
      <c r="A70" s="834">
        <f t="shared" ref="A70" si="10">A66+1</f>
        <v>14</v>
      </c>
      <c r="B70" s="137" t="s">
        <v>22</v>
      </c>
      <c r="C70" s="137" t="s">
        <v>23</v>
      </c>
      <c r="D70" s="137" t="s">
        <v>5593</v>
      </c>
      <c r="E70" s="837" t="s">
        <v>5594</v>
      </c>
      <c r="F70" s="837"/>
      <c r="G70" s="837" t="s">
        <v>17</v>
      </c>
      <c r="H70" s="771"/>
      <c r="I70" s="43"/>
      <c r="J70" s="138" t="s">
        <v>5608</v>
      </c>
      <c r="K70" s="139"/>
      <c r="L70" s="139"/>
      <c r="M70" s="140"/>
      <c r="N70" s="178"/>
      <c r="V70" s="198"/>
    </row>
    <row r="71" spans="1:22" ht="13.8" thickBot="1" x14ac:dyDescent="0.3">
      <c r="A71" s="750"/>
      <c r="B71" s="142"/>
      <c r="C71" s="142"/>
      <c r="D71" s="199"/>
      <c r="E71" s="142"/>
      <c r="F71" s="142"/>
      <c r="G71" s="1077"/>
      <c r="H71" s="1078"/>
      <c r="I71" s="1079"/>
      <c r="J71" s="78" t="s">
        <v>5608</v>
      </c>
      <c r="K71" s="78"/>
      <c r="L71" s="78"/>
      <c r="M71" s="145"/>
      <c r="N71" s="178"/>
      <c r="V71" s="204"/>
    </row>
    <row r="72" spans="1:22" ht="21" thickBot="1" x14ac:dyDescent="0.3">
      <c r="A72" s="750"/>
      <c r="B72" s="147" t="s">
        <v>34</v>
      </c>
      <c r="C72" s="147" t="s">
        <v>35</v>
      </c>
      <c r="D72" s="147" t="s">
        <v>5600</v>
      </c>
      <c r="E72" s="840" t="s">
        <v>5601</v>
      </c>
      <c r="F72" s="840"/>
      <c r="G72" s="730"/>
      <c r="H72" s="731"/>
      <c r="I72" s="732"/>
      <c r="J72" s="149" t="s">
        <v>5630</v>
      </c>
      <c r="K72" s="82"/>
      <c r="L72" s="82"/>
      <c r="M72" s="150"/>
      <c r="N72" s="178"/>
      <c r="V72" s="198"/>
    </row>
    <row r="73" spans="1:22" ht="13.8" thickBot="1" x14ac:dyDescent="0.3">
      <c r="A73" s="842"/>
      <c r="B73" s="152"/>
      <c r="C73" s="152"/>
      <c r="D73" s="153"/>
      <c r="E73" s="154" t="s">
        <v>5605</v>
      </c>
      <c r="F73" s="155"/>
      <c r="G73" s="1083"/>
      <c r="H73" s="1084"/>
      <c r="I73" s="1085"/>
      <c r="J73" s="149" t="s">
        <v>5631</v>
      </c>
      <c r="K73" s="82"/>
      <c r="L73" s="82"/>
      <c r="M73" s="150"/>
      <c r="N73" s="178"/>
      <c r="V73" s="198"/>
    </row>
    <row r="74" spans="1:22" ht="21.6" thickTop="1" thickBot="1" x14ac:dyDescent="0.3">
      <c r="A74" s="834">
        <f t="shared" ref="A74" si="11">A70+1</f>
        <v>15</v>
      </c>
      <c r="B74" s="137" t="s">
        <v>22</v>
      </c>
      <c r="C74" s="137" t="s">
        <v>23</v>
      </c>
      <c r="D74" s="137" t="s">
        <v>5593</v>
      </c>
      <c r="E74" s="837" t="s">
        <v>5594</v>
      </c>
      <c r="F74" s="837"/>
      <c r="G74" s="837" t="s">
        <v>17</v>
      </c>
      <c r="H74" s="771"/>
      <c r="I74" s="43"/>
      <c r="J74" s="138" t="s">
        <v>5608</v>
      </c>
      <c r="K74" s="139"/>
      <c r="L74" s="139"/>
      <c r="M74" s="140"/>
      <c r="N74" s="178"/>
      <c r="V74" s="198"/>
    </row>
    <row r="75" spans="1:22" ht="13.8" thickBot="1" x14ac:dyDescent="0.3">
      <c r="A75" s="750"/>
      <c r="B75" s="142"/>
      <c r="C75" s="142"/>
      <c r="D75" s="199"/>
      <c r="E75" s="142"/>
      <c r="F75" s="142"/>
      <c r="G75" s="1077"/>
      <c r="H75" s="1078"/>
      <c r="I75" s="1079"/>
      <c r="J75" s="78" t="s">
        <v>5608</v>
      </c>
      <c r="K75" s="78"/>
      <c r="L75" s="78"/>
      <c r="M75" s="145"/>
      <c r="N75" s="178"/>
      <c r="V75" s="198"/>
    </row>
    <row r="76" spans="1:22" ht="21" thickBot="1" x14ac:dyDescent="0.3">
      <c r="A76" s="750"/>
      <c r="B76" s="147" t="s">
        <v>34</v>
      </c>
      <c r="C76" s="147" t="s">
        <v>35</v>
      </c>
      <c r="D76" s="147" t="s">
        <v>5600</v>
      </c>
      <c r="E76" s="840" t="s">
        <v>5601</v>
      </c>
      <c r="F76" s="840"/>
      <c r="G76" s="730"/>
      <c r="H76" s="731"/>
      <c r="I76" s="732"/>
      <c r="J76" s="149" t="s">
        <v>5630</v>
      </c>
      <c r="K76" s="82"/>
      <c r="L76" s="82"/>
      <c r="M76" s="150"/>
      <c r="N76" s="178"/>
      <c r="V76" s="198"/>
    </row>
    <row r="77" spans="1:22" ht="13.8" thickBot="1" x14ac:dyDescent="0.3">
      <c r="A77" s="842"/>
      <c r="B77" s="152"/>
      <c r="C77" s="152"/>
      <c r="D77" s="153"/>
      <c r="E77" s="154" t="s">
        <v>5605</v>
      </c>
      <c r="F77" s="155"/>
      <c r="G77" s="1083"/>
      <c r="H77" s="1084"/>
      <c r="I77" s="1085"/>
      <c r="J77" s="149" t="s">
        <v>5631</v>
      </c>
      <c r="K77" s="82"/>
      <c r="L77" s="82"/>
      <c r="M77" s="150"/>
      <c r="N77" s="178"/>
      <c r="V77" s="198"/>
    </row>
    <row r="78" spans="1:22" ht="21.6" thickTop="1" thickBot="1" x14ac:dyDescent="0.3">
      <c r="A78" s="834">
        <f t="shared" ref="A78" si="12">A74+1</f>
        <v>16</v>
      </c>
      <c r="B78" s="137" t="s">
        <v>22</v>
      </c>
      <c r="C78" s="137" t="s">
        <v>23</v>
      </c>
      <c r="D78" s="137" t="s">
        <v>5593</v>
      </c>
      <c r="E78" s="837" t="s">
        <v>5594</v>
      </c>
      <c r="F78" s="837"/>
      <c r="G78" s="837" t="s">
        <v>17</v>
      </c>
      <c r="H78" s="771"/>
      <c r="I78" s="43"/>
      <c r="J78" s="138" t="s">
        <v>5608</v>
      </c>
      <c r="K78" s="139"/>
      <c r="L78" s="139"/>
      <c r="M78" s="140"/>
      <c r="N78" s="178"/>
      <c r="V78" s="198"/>
    </row>
    <row r="79" spans="1:22" ht="13.8" thickBot="1" x14ac:dyDescent="0.3">
      <c r="A79" s="750"/>
      <c r="B79" s="142"/>
      <c r="C79" s="142"/>
      <c r="D79" s="199"/>
      <c r="E79" s="142"/>
      <c r="F79" s="142"/>
      <c r="G79" s="1077"/>
      <c r="H79" s="1078"/>
      <c r="I79" s="1079"/>
      <c r="J79" s="78" t="s">
        <v>5608</v>
      </c>
      <c r="K79" s="78"/>
      <c r="L79" s="78"/>
      <c r="M79" s="145"/>
      <c r="N79" s="178"/>
      <c r="V79" s="198"/>
    </row>
    <row r="80" spans="1:22" ht="21" thickBot="1" x14ac:dyDescent="0.3">
      <c r="A80" s="750"/>
      <c r="B80" s="147" t="s">
        <v>34</v>
      </c>
      <c r="C80" s="147" t="s">
        <v>35</v>
      </c>
      <c r="D80" s="147" t="s">
        <v>5600</v>
      </c>
      <c r="E80" s="840" t="s">
        <v>5601</v>
      </c>
      <c r="F80" s="840"/>
      <c r="G80" s="730"/>
      <c r="H80" s="731"/>
      <c r="I80" s="732"/>
      <c r="J80" s="149" t="s">
        <v>5630</v>
      </c>
      <c r="K80" s="82"/>
      <c r="L80" s="82"/>
      <c r="M80" s="150"/>
      <c r="N80" s="178"/>
      <c r="V80" s="198"/>
    </row>
    <row r="81" spans="1:22" ht="13.8" thickBot="1" x14ac:dyDescent="0.3">
      <c r="A81" s="842"/>
      <c r="B81" s="152"/>
      <c r="C81" s="152"/>
      <c r="D81" s="153"/>
      <c r="E81" s="154" t="s">
        <v>5605</v>
      </c>
      <c r="F81" s="155"/>
      <c r="G81" s="1083"/>
      <c r="H81" s="1084"/>
      <c r="I81" s="1085"/>
      <c r="J81" s="149" t="s">
        <v>5631</v>
      </c>
      <c r="K81" s="82"/>
      <c r="L81" s="82"/>
      <c r="M81" s="150"/>
      <c r="N81" s="178"/>
      <c r="V81" s="198"/>
    </row>
    <row r="82" spans="1:22" ht="21.6" thickTop="1" thickBot="1" x14ac:dyDescent="0.3">
      <c r="A82" s="834">
        <f t="shared" ref="A82" si="13">A78+1</f>
        <v>17</v>
      </c>
      <c r="B82" s="137" t="s">
        <v>22</v>
      </c>
      <c r="C82" s="137" t="s">
        <v>23</v>
      </c>
      <c r="D82" s="137" t="s">
        <v>5593</v>
      </c>
      <c r="E82" s="837" t="s">
        <v>5594</v>
      </c>
      <c r="F82" s="837"/>
      <c r="G82" s="837" t="s">
        <v>17</v>
      </c>
      <c r="H82" s="771"/>
      <c r="I82" s="43"/>
      <c r="J82" s="138" t="s">
        <v>5608</v>
      </c>
      <c r="K82" s="139"/>
      <c r="L82" s="139"/>
      <c r="M82" s="140"/>
      <c r="N82" s="178"/>
      <c r="V82" s="198"/>
    </row>
    <row r="83" spans="1:22" ht="13.8" thickBot="1" x14ac:dyDescent="0.3">
      <c r="A83" s="750"/>
      <c r="B83" s="142"/>
      <c r="C83" s="142"/>
      <c r="D83" s="199"/>
      <c r="E83" s="142"/>
      <c r="F83" s="142"/>
      <c r="G83" s="1077"/>
      <c r="H83" s="1078"/>
      <c r="I83" s="1079"/>
      <c r="J83" s="78" t="s">
        <v>5608</v>
      </c>
      <c r="K83" s="78"/>
      <c r="L83" s="78"/>
      <c r="M83" s="145"/>
      <c r="N83" s="178"/>
      <c r="V83" s="198"/>
    </row>
    <row r="84" spans="1:22" ht="21" thickBot="1" x14ac:dyDescent="0.3">
      <c r="A84" s="750"/>
      <c r="B84" s="147" t="s">
        <v>34</v>
      </c>
      <c r="C84" s="147" t="s">
        <v>35</v>
      </c>
      <c r="D84" s="147" t="s">
        <v>5600</v>
      </c>
      <c r="E84" s="840" t="s">
        <v>5601</v>
      </c>
      <c r="F84" s="840"/>
      <c r="G84" s="730"/>
      <c r="H84" s="731"/>
      <c r="I84" s="732"/>
      <c r="J84" s="149" t="s">
        <v>5630</v>
      </c>
      <c r="K84" s="82"/>
      <c r="L84" s="82"/>
      <c r="M84" s="150"/>
      <c r="N84" s="178"/>
      <c r="V84" s="198"/>
    </row>
    <row r="85" spans="1:22" ht="13.8" thickBot="1" x14ac:dyDescent="0.3">
      <c r="A85" s="842"/>
      <c r="B85" s="152"/>
      <c r="C85" s="152"/>
      <c r="D85" s="153"/>
      <c r="E85" s="154" t="s">
        <v>5605</v>
      </c>
      <c r="F85" s="155"/>
      <c r="G85" s="1083"/>
      <c r="H85" s="1084"/>
      <c r="I85" s="1085"/>
      <c r="J85" s="149" t="s">
        <v>5631</v>
      </c>
      <c r="K85" s="82"/>
      <c r="L85" s="82"/>
      <c r="M85" s="150"/>
      <c r="N85" s="178"/>
      <c r="V85" s="198"/>
    </row>
    <row r="86" spans="1:22" ht="21.6" thickTop="1" thickBot="1" x14ac:dyDescent="0.3">
      <c r="A86" s="834">
        <f t="shared" ref="A86" si="14">A82+1</f>
        <v>18</v>
      </c>
      <c r="B86" s="137" t="s">
        <v>22</v>
      </c>
      <c r="C86" s="137" t="s">
        <v>23</v>
      </c>
      <c r="D86" s="137" t="s">
        <v>5593</v>
      </c>
      <c r="E86" s="837" t="s">
        <v>5594</v>
      </c>
      <c r="F86" s="837"/>
      <c r="G86" s="837" t="s">
        <v>17</v>
      </c>
      <c r="H86" s="771"/>
      <c r="I86" s="43"/>
      <c r="J86" s="138" t="s">
        <v>5608</v>
      </c>
      <c r="K86" s="139"/>
      <c r="L86" s="139"/>
      <c r="M86" s="140"/>
      <c r="N86" s="178"/>
      <c r="V86" s="198"/>
    </row>
    <row r="87" spans="1:22" ht="13.8" thickBot="1" x14ac:dyDescent="0.3">
      <c r="A87" s="750"/>
      <c r="B87" s="142"/>
      <c r="C87" s="142"/>
      <c r="D87" s="199"/>
      <c r="E87" s="142"/>
      <c r="F87" s="142"/>
      <c r="G87" s="1077"/>
      <c r="H87" s="1078"/>
      <c r="I87" s="1079"/>
      <c r="J87" s="78" t="s">
        <v>5608</v>
      </c>
      <c r="K87" s="78"/>
      <c r="L87" s="78"/>
      <c r="M87" s="145"/>
      <c r="N87" s="178"/>
      <c r="V87" s="198"/>
    </row>
    <row r="88" spans="1:22" ht="21" thickBot="1" x14ac:dyDescent="0.3">
      <c r="A88" s="750"/>
      <c r="B88" s="147" t="s">
        <v>34</v>
      </c>
      <c r="C88" s="147" t="s">
        <v>35</v>
      </c>
      <c r="D88" s="147" t="s">
        <v>5600</v>
      </c>
      <c r="E88" s="840" t="s">
        <v>5601</v>
      </c>
      <c r="F88" s="840"/>
      <c r="G88" s="730"/>
      <c r="H88" s="731"/>
      <c r="I88" s="732"/>
      <c r="J88" s="149" t="s">
        <v>5630</v>
      </c>
      <c r="K88" s="82"/>
      <c r="L88" s="82"/>
      <c r="M88" s="150"/>
      <c r="N88" s="178"/>
      <c r="V88" s="198"/>
    </row>
    <row r="89" spans="1:22" ht="13.8" thickBot="1" x14ac:dyDescent="0.3">
      <c r="A89" s="842"/>
      <c r="B89" s="152"/>
      <c r="C89" s="152"/>
      <c r="D89" s="153"/>
      <c r="E89" s="154" t="s">
        <v>5605</v>
      </c>
      <c r="F89" s="155"/>
      <c r="G89" s="1083"/>
      <c r="H89" s="1084"/>
      <c r="I89" s="1085"/>
      <c r="J89" s="149" t="s">
        <v>5631</v>
      </c>
      <c r="K89" s="82"/>
      <c r="L89" s="82"/>
      <c r="M89" s="150"/>
      <c r="N89" s="178"/>
      <c r="V89" s="198"/>
    </row>
    <row r="90" spans="1:22" ht="21.6" thickTop="1" thickBot="1" x14ac:dyDescent="0.3">
      <c r="A90" s="834">
        <f t="shared" ref="A90" si="15">A86+1</f>
        <v>19</v>
      </c>
      <c r="B90" s="137" t="s">
        <v>22</v>
      </c>
      <c r="C90" s="137" t="s">
        <v>23</v>
      </c>
      <c r="D90" s="137" t="s">
        <v>5593</v>
      </c>
      <c r="E90" s="837" t="s">
        <v>5594</v>
      </c>
      <c r="F90" s="837"/>
      <c r="G90" s="837" t="s">
        <v>17</v>
      </c>
      <c r="H90" s="771"/>
      <c r="I90" s="43"/>
      <c r="J90" s="138" t="s">
        <v>5608</v>
      </c>
      <c r="K90" s="139"/>
      <c r="L90" s="139"/>
      <c r="M90" s="140"/>
      <c r="N90" s="178"/>
      <c r="V90" s="198"/>
    </row>
    <row r="91" spans="1:22" ht="13.8" thickBot="1" x14ac:dyDescent="0.3">
      <c r="A91" s="750"/>
      <c r="B91" s="142"/>
      <c r="C91" s="142"/>
      <c r="D91" s="199"/>
      <c r="E91" s="142"/>
      <c r="F91" s="142"/>
      <c r="G91" s="1077"/>
      <c r="H91" s="1078"/>
      <c r="I91" s="1079"/>
      <c r="J91" s="78" t="s">
        <v>5608</v>
      </c>
      <c r="K91" s="78"/>
      <c r="L91" s="78"/>
      <c r="M91" s="145"/>
      <c r="N91" s="178"/>
      <c r="V91" s="198"/>
    </row>
    <row r="92" spans="1:22" ht="21" thickBot="1" x14ac:dyDescent="0.3">
      <c r="A92" s="750"/>
      <c r="B92" s="147" t="s">
        <v>34</v>
      </c>
      <c r="C92" s="147" t="s">
        <v>35</v>
      </c>
      <c r="D92" s="147" t="s">
        <v>5600</v>
      </c>
      <c r="E92" s="840" t="s">
        <v>5601</v>
      </c>
      <c r="F92" s="840"/>
      <c r="G92" s="730"/>
      <c r="H92" s="731"/>
      <c r="I92" s="732"/>
      <c r="J92" s="149" t="s">
        <v>5630</v>
      </c>
      <c r="K92" s="82"/>
      <c r="L92" s="82"/>
      <c r="M92" s="150"/>
      <c r="N92" s="178"/>
      <c r="V92" s="198"/>
    </row>
    <row r="93" spans="1:22" ht="13.8" thickBot="1" x14ac:dyDescent="0.3">
      <c r="A93" s="842"/>
      <c r="B93" s="152"/>
      <c r="C93" s="152"/>
      <c r="D93" s="153"/>
      <c r="E93" s="154" t="s">
        <v>5605</v>
      </c>
      <c r="F93" s="155"/>
      <c r="G93" s="1083"/>
      <c r="H93" s="1084"/>
      <c r="I93" s="1085"/>
      <c r="J93" s="149" t="s">
        <v>5631</v>
      </c>
      <c r="K93" s="82"/>
      <c r="L93" s="82"/>
      <c r="M93" s="150"/>
      <c r="N93" s="178"/>
      <c r="V93" s="198"/>
    </row>
    <row r="94" spans="1:22" ht="21.6" thickTop="1" thickBot="1" x14ac:dyDescent="0.3">
      <c r="A94" s="834">
        <f t="shared" ref="A94" si="16">A90+1</f>
        <v>20</v>
      </c>
      <c r="B94" s="137" t="s">
        <v>22</v>
      </c>
      <c r="C94" s="137" t="s">
        <v>23</v>
      </c>
      <c r="D94" s="137" t="s">
        <v>5593</v>
      </c>
      <c r="E94" s="837" t="s">
        <v>5594</v>
      </c>
      <c r="F94" s="837"/>
      <c r="G94" s="837" t="s">
        <v>17</v>
      </c>
      <c r="H94" s="771"/>
      <c r="I94" s="43"/>
      <c r="J94" s="138" t="s">
        <v>5608</v>
      </c>
      <c r="K94" s="139"/>
      <c r="L94" s="139"/>
      <c r="M94" s="140"/>
      <c r="N94" s="178"/>
      <c r="V94" s="198"/>
    </row>
    <row r="95" spans="1:22" ht="13.8" thickBot="1" x14ac:dyDescent="0.3">
      <c r="A95" s="750"/>
      <c r="B95" s="142"/>
      <c r="C95" s="142"/>
      <c r="D95" s="199"/>
      <c r="E95" s="142"/>
      <c r="F95" s="142"/>
      <c r="G95" s="1077"/>
      <c r="H95" s="1078"/>
      <c r="I95" s="1079"/>
      <c r="J95" s="78" t="s">
        <v>5608</v>
      </c>
      <c r="K95" s="78"/>
      <c r="L95" s="78"/>
      <c r="M95" s="145"/>
      <c r="N95" s="178"/>
      <c r="V95" s="198"/>
    </row>
    <row r="96" spans="1:22" ht="21" thickBot="1" x14ac:dyDescent="0.3">
      <c r="A96" s="750"/>
      <c r="B96" s="147" t="s">
        <v>34</v>
      </c>
      <c r="C96" s="147" t="s">
        <v>35</v>
      </c>
      <c r="D96" s="147" t="s">
        <v>5600</v>
      </c>
      <c r="E96" s="840" t="s">
        <v>5601</v>
      </c>
      <c r="F96" s="840"/>
      <c r="G96" s="730"/>
      <c r="H96" s="731"/>
      <c r="I96" s="732"/>
      <c r="J96" s="149" t="s">
        <v>5630</v>
      </c>
      <c r="K96" s="82"/>
      <c r="L96" s="82"/>
      <c r="M96" s="150"/>
      <c r="N96" s="178"/>
      <c r="V96" s="198"/>
    </row>
    <row r="97" spans="1:22" ht="13.8" thickBot="1" x14ac:dyDescent="0.3">
      <c r="A97" s="842"/>
      <c r="B97" s="152"/>
      <c r="C97" s="152"/>
      <c r="D97" s="153"/>
      <c r="E97" s="154" t="s">
        <v>5605</v>
      </c>
      <c r="F97" s="155"/>
      <c r="G97" s="1083"/>
      <c r="H97" s="1084"/>
      <c r="I97" s="1085"/>
      <c r="J97" s="149" t="s">
        <v>5631</v>
      </c>
      <c r="K97" s="82"/>
      <c r="L97" s="82"/>
      <c r="M97" s="150"/>
      <c r="N97" s="178"/>
      <c r="V97" s="198"/>
    </row>
    <row r="98" spans="1:22" ht="21.6" thickTop="1" thickBot="1" x14ac:dyDescent="0.3">
      <c r="A98" s="834">
        <f t="shared" ref="A98" si="17">A94+1</f>
        <v>21</v>
      </c>
      <c r="B98" s="137" t="s">
        <v>22</v>
      </c>
      <c r="C98" s="137" t="s">
        <v>23</v>
      </c>
      <c r="D98" s="137" t="s">
        <v>5593</v>
      </c>
      <c r="E98" s="837" t="s">
        <v>5594</v>
      </c>
      <c r="F98" s="837"/>
      <c r="G98" s="837" t="s">
        <v>17</v>
      </c>
      <c r="H98" s="771"/>
      <c r="I98" s="43"/>
      <c r="J98" s="138" t="s">
        <v>5608</v>
      </c>
      <c r="K98" s="139"/>
      <c r="L98" s="139"/>
      <c r="M98" s="140"/>
      <c r="N98" s="178"/>
      <c r="V98" s="198"/>
    </row>
    <row r="99" spans="1:22" ht="13.8" thickBot="1" x14ac:dyDescent="0.3">
      <c r="A99" s="750"/>
      <c r="B99" s="142"/>
      <c r="C99" s="142"/>
      <c r="D99" s="199"/>
      <c r="E99" s="142"/>
      <c r="F99" s="142"/>
      <c r="G99" s="1077"/>
      <c r="H99" s="1078"/>
      <c r="I99" s="1079"/>
      <c r="J99" s="78" t="s">
        <v>5608</v>
      </c>
      <c r="K99" s="78"/>
      <c r="L99" s="78"/>
      <c r="M99" s="145"/>
      <c r="N99" s="178"/>
      <c r="V99" s="198"/>
    </row>
    <row r="100" spans="1:22" ht="21" thickBot="1" x14ac:dyDescent="0.3">
      <c r="A100" s="750"/>
      <c r="B100" s="147" t="s">
        <v>34</v>
      </c>
      <c r="C100" s="147" t="s">
        <v>35</v>
      </c>
      <c r="D100" s="147" t="s">
        <v>5600</v>
      </c>
      <c r="E100" s="840" t="s">
        <v>5601</v>
      </c>
      <c r="F100" s="840"/>
      <c r="G100" s="730"/>
      <c r="H100" s="731"/>
      <c r="I100" s="732"/>
      <c r="J100" s="149" t="s">
        <v>5630</v>
      </c>
      <c r="K100" s="82"/>
      <c r="L100" s="82"/>
      <c r="M100" s="150"/>
      <c r="N100" s="178"/>
      <c r="V100" s="198"/>
    </row>
    <row r="101" spans="1:22" ht="13.8" thickBot="1" x14ac:dyDescent="0.3">
      <c r="A101" s="842"/>
      <c r="B101" s="152"/>
      <c r="C101" s="152"/>
      <c r="D101" s="153"/>
      <c r="E101" s="154" t="s">
        <v>5605</v>
      </c>
      <c r="F101" s="155"/>
      <c r="G101" s="1083"/>
      <c r="H101" s="1084"/>
      <c r="I101" s="1085"/>
      <c r="J101" s="149" t="s">
        <v>5631</v>
      </c>
      <c r="K101" s="82"/>
      <c r="L101" s="82"/>
      <c r="M101" s="150"/>
      <c r="N101" s="178"/>
      <c r="V101" s="198"/>
    </row>
    <row r="102" spans="1:22" ht="21.6" thickTop="1" thickBot="1" x14ac:dyDescent="0.3">
      <c r="A102" s="834">
        <f t="shared" ref="A102" si="18">A98+1</f>
        <v>22</v>
      </c>
      <c r="B102" s="137" t="s">
        <v>22</v>
      </c>
      <c r="C102" s="137" t="s">
        <v>23</v>
      </c>
      <c r="D102" s="137" t="s">
        <v>5593</v>
      </c>
      <c r="E102" s="837" t="s">
        <v>5594</v>
      </c>
      <c r="F102" s="837"/>
      <c r="G102" s="837" t="s">
        <v>17</v>
      </c>
      <c r="H102" s="771"/>
      <c r="I102" s="43"/>
      <c r="J102" s="138" t="s">
        <v>5608</v>
      </c>
      <c r="K102" s="139"/>
      <c r="L102" s="139"/>
      <c r="M102" s="140"/>
      <c r="N102" s="178"/>
      <c r="V102" s="198"/>
    </row>
    <row r="103" spans="1:22" ht="13.8" thickBot="1" x14ac:dyDescent="0.3">
      <c r="A103" s="750"/>
      <c r="B103" s="142"/>
      <c r="C103" s="142"/>
      <c r="D103" s="199"/>
      <c r="E103" s="142"/>
      <c r="F103" s="142"/>
      <c r="G103" s="1077"/>
      <c r="H103" s="1078"/>
      <c r="I103" s="1079"/>
      <c r="J103" s="78" t="s">
        <v>5608</v>
      </c>
      <c r="K103" s="78"/>
      <c r="L103" s="78"/>
      <c r="M103" s="145"/>
      <c r="N103" s="178"/>
      <c r="V103" s="198"/>
    </row>
    <row r="104" spans="1:22" ht="21" thickBot="1" x14ac:dyDescent="0.3">
      <c r="A104" s="750"/>
      <c r="B104" s="147" t="s">
        <v>34</v>
      </c>
      <c r="C104" s="147" t="s">
        <v>35</v>
      </c>
      <c r="D104" s="147" t="s">
        <v>5600</v>
      </c>
      <c r="E104" s="840" t="s">
        <v>5601</v>
      </c>
      <c r="F104" s="840"/>
      <c r="G104" s="730"/>
      <c r="H104" s="731"/>
      <c r="I104" s="732"/>
      <c r="J104" s="149" t="s">
        <v>5630</v>
      </c>
      <c r="K104" s="82"/>
      <c r="L104" s="82"/>
      <c r="M104" s="150"/>
      <c r="N104" s="178"/>
      <c r="V104" s="198"/>
    </row>
    <row r="105" spans="1:22" ht="13.8" thickBot="1" x14ac:dyDescent="0.3">
      <c r="A105" s="842"/>
      <c r="B105" s="152"/>
      <c r="C105" s="152"/>
      <c r="D105" s="153"/>
      <c r="E105" s="154" t="s">
        <v>5605</v>
      </c>
      <c r="F105" s="155"/>
      <c r="G105" s="1083"/>
      <c r="H105" s="1084"/>
      <c r="I105" s="1085"/>
      <c r="J105" s="149" t="s">
        <v>5631</v>
      </c>
      <c r="K105" s="82"/>
      <c r="L105" s="82"/>
      <c r="M105" s="150"/>
      <c r="N105" s="178"/>
      <c r="V105" s="198"/>
    </row>
    <row r="106" spans="1:22" ht="21.6" thickTop="1" thickBot="1" x14ac:dyDescent="0.3">
      <c r="A106" s="834">
        <f t="shared" ref="A106" si="19">A102+1</f>
        <v>23</v>
      </c>
      <c r="B106" s="137" t="s">
        <v>22</v>
      </c>
      <c r="C106" s="137" t="s">
        <v>23</v>
      </c>
      <c r="D106" s="137" t="s">
        <v>5593</v>
      </c>
      <c r="E106" s="837" t="s">
        <v>5594</v>
      </c>
      <c r="F106" s="837"/>
      <c r="G106" s="837" t="s">
        <v>17</v>
      </c>
      <c r="H106" s="771"/>
      <c r="I106" s="43"/>
      <c r="J106" s="138" t="s">
        <v>5608</v>
      </c>
      <c r="K106" s="139"/>
      <c r="L106" s="139"/>
      <c r="M106" s="140"/>
      <c r="N106" s="178"/>
      <c r="V106" s="198"/>
    </row>
    <row r="107" spans="1:22" ht="13.8" thickBot="1" x14ac:dyDescent="0.3">
      <c r="A107" s="750"/>
      <c r="B107" s="142"/>
      <c r="C107" s="142"/>
      <c r="D107" s="199"/>
      <c r="E107" s="142"/>
      <c r="F107" s="142"/>
      <c r="G107" s="1077"/>
      <c r="H107" s="1078"/>
      <c r="I107" s="1079"/>
      <c r="J107" s="78" t="s">
        <v>5608</v>
      </c>
      <c r="K107" s="78"/>
      <c r="L107" s="78"/>
      <c r="M107" s="145"/>
      <c r="N107" s="178"/>
      <c r="V107" s="198"/>
    </row>
    <row r="108" spans="1:22" ht="21" thickBot="1" x14ac:dyDescent="0.3">
      <c r="A108" s="750"/>
      <c r="B108" s="147" t="s">
        <v>34</v>
      </c>
      <c r="C108" s="147" t="s">
        <v>35</v>
      </c>
      <c r="D108" s="147" t="s">
        <v>5600</v>
      </c>
      <c r="E108" s="840" t="s">
        <v>5601</v>
      </c>
      <c r="F108" s="840"/>
      <c r="G108" s="730"/>
      <c r="H108" s="731"/>
      <c r="I108" s="732"/>
      <c r="J108" s="149" t="s">
        <v>5630</v>
      </c>
      <c r="K108" s="82"/>
      <c r="L108" s="82"/>
      <c r="M108" s="150"/>
      <c r="N108" s="178"/>
      <c r="V108" s="198"/>
    </row>
    <row r="109" spans="1:22" ht="13.8" thickBot="1" x14ac:dyDescent="0.3">
      <c r="A109" s="842"/>
      <c r="B109" s="152"/>
      <c r="C109" s="152"/>
      <c r="D109" s="153"/>
      <c r="E109" s="154" t="s">
        <v>5605</v>
      </c>
      <c r="F109" s="155"/>
      <c r="G109" s="1083"/>
      <c r="H109" s="1084"/>
      <c r="I109" s="1085"/>
      <c r="J109" s="149" t="s">
        <v>5631</v>
      </c>
      <c r="K109" s="82"/>
      <c r="L109" s="82"/>
      <c r="M109" s="150"/>
      <c r="N109" s="178"/>
      <c r="V109" s="198"/>
    </row>
    <row r="110" spans="1:22" ht="21.6" thickTop="1" thickBot="1" x14ac:dyDescent="0.3">
      <c r="A110" s="834">
        <f t="shared" ref="A110" si="20">A106+1</f>
        <v>24</v>
      </c>
      <c r="B110" s="137" t="s">
        <v>22</v>
      </c>
      <c r="C110" s="137" t="s">
        <v>23</v>
      </c>
      <c r="D110" s="137" t="s">
        <v>5593</v>
      </c>
      <c r="E110" s="837" t="s">
        <v>5594</v>
      </c>
      <c r="F110" s="837"/>
      <c r="G110" s="837" t="s">
        <v>17</v>
      </c>
      <c r="H110" s="771"/>
      <c r="I110" s="43"/>
      <c r="J110" s="138" t="s">
        <v>5608</v>
      </c>
      <c r="K110" s="139"/>
      <c r="L110" s="139"/>
      <c r="M110" s="140"/>
      <c r="N110" s="178"/>
      <c r="V110" s="198"/>
    </row>
    <row r="111" spans="1:22" ht="13.8" thickBot="1" x14ac:dyDescent="0.3">
      <c r="A111" s="750"/>
      <c r="B111" s="142"/>
      <c r="C111" s="142"/>
      <c r="D111" s="199"/>
      <c r="E111" s="142"/>
      <c r="F111" s="142"/>
      <c r="G111" s="1077"/>
      <c r="H111" s="1078"/>
      <c r="I111" s="1079"/>
      <c r="J111" s="78" t="s">
        <v>5608</v>
      </c>
      <c r="K111" s="78"/>
      <c r="L111" s="78"/>
      <c r="M111" s="145"/>
      <c r="N111" s="178"/>
      <c r="V111" s="198"/>
    </row>
    <row r="112" spans="1:22" ht="21" thickBot="1" x14ac:dyDescent="0.3">
      <c r="A112" s="750"/>
      <c r="B112" s="147" t="s">
        <v>34</v>
      </c>
      <c r="C112" s="147" t="s">
        <v>35</v>
      </c>
      <c r="D112" s="147" t="s">
        <v>5600</v>
      </c>
      <c r="E112" s="840" t="s">
        <v>5601</v>
      </c>
      <c r="F112" s="840"/>
      <c r="G112" s="730"/>
      <c r="H112" s="731"/>
      <c r="I112" s="732"/>
      <c r="J112" s="149" t="s">
        <v>5630</v>
      </c>
      <c r="K112" s="82"/>
      <c r="L112" s="82"/>
      <c r="M112" s="150"/>
      <c r="N112" s="178"/>
      <c r="V112" s="198"/>
    </row>
    <row r="113" spans="1:22" ht="13.8" thickBot="1" x14ac:dyDescent="0.3">
      <c r="A113" s="842"/>
      <c r="B113" s="152"/>
      <c r="C113" s="152"/>
      <c r="D113" s="153"/>
      <c r="E113" s="154" t="s">
        <v>5605</v>
      </c>
      <c r="F113" s="155"/>
      <c r="G113" s="1083"/>
      <c r="H113" s="1084"/>
      <c r="I113" s="1085"/>
      <c r="J113" s="149" t="s">
        <v>5631</v>
      </c>
      <c r="K113" s="82"/>
      <c r="L113" s="82"/>
      <c r="M113" s="150"/>
      <c r="N113" s="178"/>
      <c r="V113" s="198"/>
    </row>
    <row r="114" spans="1:22" ht="21.6" thickTop="1" thickBot="1" x14ac:dyDescent="0.3">
      <c r="A114" s="834">
        <f t="shared" ref="A114" si="21">A110+1</f>
        <v>25</v>
      </c>
      <c r="B114" s="137" t="s">
        <v>22</v>
      </c>
      <c r="C114" s="137" t="s">
        <v>23</v>
      </c>
      <c r="D114" s="137" t="s">
        <v>5593</v>
      </c>
      <c r="E114" s="837" t="s">
        <v>5594</v>
      </c>
      <c r="F114" s="837"/>
      <c r="G114" s="837" t="s">
        <v>17</v>
      </c>
      <c r="H114" s="771"/>
      <c r="I114" s="43"/>
      <c r="J114" s="138" t="s">
        <v>5608</v>
      </c>
      <c r="K114" s="139"/>
      <c r="L114" s="139"/>
      <c r="M114" s="140"/>
      <c r="N114" s="178"/>
      <c r="V114" s="198"/>
    </row>
    <row r="115" spans="1:22" ht="13.8" thickBot="1" x14ac:dyDescent="0.3">
      <c r="A115" s="750"/>
      <c r="B115" s="142"/>
      <c r="C115" s="142"/>
      <c r="D115" s="199"/>
      <c r="E115" s="142"/>
      <c r="F115" s="142"/>
      <c r="G115" s="1077"/>
      <c r="H115" s="1078"/>
      <c r="I115" s="1079"/>
      <c r="J115" s="78" t="s">
        <v>5608</v>
      </c>
      <c r="K115" s="78"/>
      <c r="L115" s="78"/>
      <c r="M115" s="145"/>
      <c r="N115" s="178"/>
      <c r="V115" s="198"/>
    </row>
    <row r="116" spans="1:22" ht="21" thickBot="1" x14ac:dyDescent="0.3">
      <c r="A116" s="750"/>
      <c r="B116" s="147" t="s">
        <v>34</v>
      </c>
      <c r="C116" s="147" t="s">
        <v>35</v>
      </c>
      <c r="D116" s="147" t="s">
        <v>5600</v>
      </c>
      <c r="E116" s="840" t="s">
        <v>5601</v>
      </c>
      <c r="F116" s="840"/>
      <c r="G116" s="730"/>
      <c r="H116" s="731"/>
      <c r="I116" s="732"/>
      <c r="J116" s="149" t="s">
        <v>5630</v>
      </c>
      <c r="K116" s="82"/>
      <c r="L116" s="82"/>
      <c r="M116" s="150"/>
      <c r="N116" s="178"/>
      <c r="V116" s="198"/>
    </row>
    <row r="117" spans="1:22" ht="13.8" thickBot="1" x14ac:dyDescent="0.3">
      <c r="A117" s="842"/>
      <c r="B117" s="152"/>
      <c r="C117" s="152"/>
      <c r="D117" s="153"/>
      <c r="E117" s="154" t="s">
        <v>5605</v>
      </c>
      <c r="F117" s="155"/>
      <c r="G117" s="1083"/>
      <c r="H117" s="1084"/>
      <c r="I117" s="1085"/>
      <c r="J117" s="149" t="s">
        <v>5631</v>
      </c>
      <c r="K117" s="82"/>
      <c r="L117" s="82"/>
      <c r="M117" s="150"/>
      <c r="N117" s="178"/>
      <c r="V117" s="198"/>
    </row>
    <row r="118" spans="1:22" ht="21.6" thickTop="1" thickBot="1" x14ac:dyDescent="0.3">
      <c r="A118" s="834">
        <f t="shared" ref="A118" si="22">A114+1</f>
        <v>26</v>
      </c>
      <c r="B118" s="137" t="s">
        <v>22</v>
      </c>
      <c r="C118" s="137" t="s">
        <v>23</v>
      </c>
      <c r="D118" s="137" t="s">
        <v>5593</v>
      </c>
      <c r="E118" s="837" t="s">
        <v>5594</v>
      </c>
      <c r="F118" s="837"/>
      <c r="G118" s="837" t="s">
        <v>17</v>
      </c>
      <c r="H118" s="771"/>
      <c r="I118" s="43"/>
      <c r="J118" s="138" t="s">
        <v>5608</v>
      </c>
      <c r="K118" s="139"/>
      <c r="L118" s="139"/>
      <c r="M118" s="140"/>
      <c r="N118" s="178"/>
      <c r="V118" s="198"/>
    </row>
    <row r="119" spans="1:22" ht="13.8" thickBot="1" x14ac:dyDescent="0.3">
      <c r="A119" s="750"/>
      <c r="B119" s="142"/>
      <c r="C119" s="142"/>
      <c r="D119" s="199"/>
      <c r="E119" s="142"/>
      <c r="F119" s="142"/>
      <c r="G119" s="1077"/>
      <c r="H119" s="1078"/>
      <c r="I119" s="1079"/>
      <c r="J119" s="78" t="s">
        <v>5608</v>
      </c>
      <c r="K119" s="78"/>
      <c r="L119" s="78"/>
      <c r="M119" s="145"/>
      <c r="N119" s="178"/>
      <c r="V119" s="198"/>
    </row>
    <row r="120" spans="1:22" ht="21" thickBot="1" x14ac:dyDescent="0.3">
      <c r="A120" s="750"/>
      <c r="B120" s="147" t="s">
        <v>34</v>
      </c>
      <c r="C120" s="147" t="s">
        <v>35</v>
      </c>
      <c r="D120" s="147" t="s">
        <v>5600</v>
      </c>
      <c r="E120" s="840" t="s">
        <v>5601</v>
      </c>
      <c r="F120" s="840"/>
      <c r="G120" s="730"/>
      <c r="H120" s="731"/>
      <c r="I120" s="732"/>
      <c r="J120" s="149" t="s">
        <v>5630</v>
      </c>
      <c r="K120" s="82"/>
      <c r="L120" s="82"/>
      <c r="M120" s="150"/>
      <c r="N120" s="178"/>
      <c r="V120" s="198"/>
    </row>
    <row r="121" spans="1:22" ht="13.8" thickBot="1" x14ac:dyDescent="0.3">
      <c r="A121" s="842"/>
      <c r="B121" s="152"/>
      <c r="C121" s="152"/>
      <c r="D121" s="153"/>
      <c r="E121" s="154" t="s">
        <v>5605</v>
      </c>
      <c r="F121" s="155"/>
      <c r="G121" s="1083"/>
      <c r="H121" s="1084"/>
      <c r="I121" s="1085"/>
      <c r="J121" s="149" t="s">
        <v>5631</v>
      </c>
      <c r="K121" s="82"/>
      <c r="L121" s="82"/>
      <c r="M121" s="150"/>
      <c r="N121" s="178"/>
      <c r="V121" s="198"/>
    </row>
    <row r="122" spans="1:22" ht="21.6" thickTop="1" thickBot="1" x14ac:dyDescent="0.3">
      <c r="A122" s="834">
        <f t="shared" ref="A122" si="23">A118+1</f>
        <v>27</v>
      </c>
      <c r="B122" s="137" t="s">
        <v>22</v>
      </c>
      <c r="C122" s="137" t="s">
        <v>23</v>
      </c>
      <c r="D122" s="137" t="s">
        <v>5593</v>
      </c>
      <c r="E122" s="837" t="s">
        <v>5594</v>
      </c>
      <c r="F122" s="837"/>
      <c r="G122" s="837" t="s">
        <v>17</v>
      </c>
      <c r="H122" s="771"/>
      <c r="I122" s="43"/>
      <c r="J122" s="138" t="s">
        <v>5608</v>
      </c>
      <c r="K122" s="139"/>
      <c r="L122" s="139"/>
      <c r="M122" s="140"/>
      <c r="N122" s="178"/>
      <c r="V122" s="198"/>
    </row>
    <row r="123" spans="1:22" ht="13.8" thickBot="1" x14ac:dyDescent="0.3">
      <c r="A123" s="750"/>
      <c r="B123" s="142"/>
      <c r="C123" s="142"/>
      <c r="D123" s="199"/>
      <c r="E123" s="142"/>
      <c r="F123" s="142"/>
      <c r="G123" s="1077"/>
      <c r="H123" s="1078"/>
      <c r="I123" s="1079"/>
      <c r="J123" s="78" t="s">
        <v>5608</v>
      </c>
      <c r="K123" s="78"/>
      <c r="L123" s="78"/>
      <c r="M123" s="145"/>
      <c r="N123" s="178"/>
      <c r="V123" s="198"/>
    </row>
    <row r="124" spans="1:22" ht="21" thickBot="1" x14ac:dyDescent="0.3">
      <c r="A124" s="750"/>
      <c r="B124" s="147" t="s">
        <v>34</v>
      </c>
      <c r="C124" s="147" t="s">
        <v>35</v>
      </c>
      <c r="D124" s="147" t="s">
        <v>5600</v>
      </c>
      <c r="E124" s="840" t="s">
        <v>5601</v>
      </c>
      <c r="F124" s="840"/>
      <c r="G124" s="730"/>
      <c r="H124" s="731"/>
      <c r="I124" s="732"/>
      <c r="J124" s="149" t="s">
        <v>5630</v>
      </c>
      <c r="K124" s="82"/>
      <c r="L124" s="82"/>
      <c r="M124" s="150"/>
      <c r="N124" s="178"/>
      <c r="V124" s="198"/>
    </row>
    <row r="125" spans="1:22" ht="13.8" thickBot="1" x14ac:dyDescent="0.3">
      <c r="A125" s="842"/>
      <c r="B125" s="152"/>
      <c r="C125" s="152"/>
      <c r="D125" s="153"/>
      <c r="E125" s="154" t="s">
        <v>5605</v>
      </c>
      <c r="F125" s="155"/>
      <c r="G125" s="1083"/>
      <c r="H125" s="1084"/>
      <c r="I125" s="1085"/>
      <c r="J125" s="149" t="s">
        <v>5631</v>
      </c>
      <c r="K125" s="82"/>
      <c r="L125" s="82"/>
      <c r="M125" s="150"/>
      <c r="N125" s="178"/>
      <c r="V125" s="198"/>
    </row>
    <row r="126" spans="1:22" ht="21.6" thickTop="1" thickBot="1" x14ac:dyDescent="0.3">
      <c r="A126" s="834">
        <f t="shared" ref="A126" si="24">A122+1</f>
        <v>28</v>
      </c>
      <c r="B126" s="137" t="s">
        <v>22</v>
      </c>
      <c r="C126" s="137" t="s">
        <v>23</v>
      </c>
      <c r="D126" s="137" t="s">
        <v>5593</v>
      </c>
      <c r="E126" s="837" t="s">
        <v>5594</v>
      </c>
      <c r="F126" s="837"/>
      <c r="G126" s="837" t="s">
        <v>17</v>
      </c>
      <c r="H126" s="771"/>
      <c r="I126" s="43"/>
      <c r="J126" s="138" t="s">
        <v>5608</v>
      </c>
      <c r="K126" s="139"/>
      <c r="L126" s="139"/>
      <c r="M126" s="140"/>
      <c r="N126" s="178"/>
      <c r="V126" s="198"/>
    </row>
    <row r="127" spans="1:22" ht="13.8" thickBot="1" x14ac:dyDescent="0.3">
      <c r="A127" s="750"/>
      <c r="B127" s="142"/>
      <c r="C127" s="142"/>
      <c r="D127" s="199"/>
      <c r="E127" s="142"/>
      <c r="F127" s="142"/>
      <c r="G127" s="1077"/>
      <c r="H127" s="1078"/>
      <c r="I127" s="1079"/>
      <c r="J127" s="78" t="s">
        <v>5608</v>
      </c>
      <c r="K127" s="78"/>
      <c r="L127" s="78"/>
      <c r="M127" s="145"/>
      <c r="N127" s="178"/>
      <c r="V127" s="198"/>
    </row>
    <row r="128" spans="1:22" ht="21" thickBot="1" x14ac:dyDescent="0.3">
      <c r="A128" s="750"/>
      <c r="B128" s="147" t="s">
        <v>34</v>
      </c>
      <c r="C128" s="147" t="s">
        <v>35</v>
      </c>
      <c r="D128" s="147" t="s">
        <v>5600</v>
      </c>
      <c r="E128" s="840" t="s">
        <v>5601</v>
      </c>
      <c r="F128" s="840"/>
      <c r="G128" s="730"/>
      <c r="H128" s="731"/>
      <c r="I128" s="732"/>
      <c r="J128" s="149" t="s">
        <v>5630</v>
      </c>
      <c r="K128" s="82"/>
      <c r="L128" s="82"/>
      <c r="M128" s="150"/>
      <c r="N128" s="178"/>
      <c r="V128" s="198"/>
    </row>
    <row r="129" spans="1:22" ht="13.8" thickBot="1" x14ac:dyDescent="0.3">
      <c r="A129" s="842"/>
      <c r="B129" s="152"/>
      <c r="C129" s="152"/>
      <c r="D129" s="153"/>
      <c r="E129" s="154" t="s">
        <v>5605</v>
      </c>
      <c r="F129" s="155"/>
      <c r="G129" s="1083"/>
      <c r="H129" s="1084"/>
      <c r="I129" s="1085"/>
      <c r="J129" s="149" t="s">
        <v>5631</v>
      </c>
      <c r="K129" s="82"/>
      <c r="L129" s="82"/>
      <c r="M129" s="150"/>
      <c r="N129" s="178"/>
      <c r="V129" s="198"/>
    </row>
    <row r="130" spans="1:22" ht="21.6" thickTop="1" thickBot="1" x14ac:dyDescent="0.3">
      <c r="A130" s="834">
        <f t="shared" ref="A130" si="25">A126+1</f>
        <v>29</v>
      </c>
      <c r="B130" s="137" t="s">
        <v>22</v>
      </c>
      <c r="C130" s="137" t="s">
        <v>23</v>
      </c>
      <c r="D130" s="137" t="s">
        <v>5593</v>
      </c>
      <c r="E130" s="837" t="s">
        <v>5594</v>
      </c>
      <c r="F130" s="837"/>
      <c r="G130" s="837" t="s">
        <v>17</v>
      </c>
      <c r="H130" s="771"/>
      <c r="I130" s="43"/>
      <c r="J130" s="138" t="s">
        <v>5608</v>
      </c>
      <c r="K130" s="139"/>
      <c r="L130" s="139"/>
      <c r="M130" s="140"/>
      <c r="N130" s="178"/>
      <c r="V130" s="198"/>
    </row>
    <row r="131" spans="1:22" ht="13.8" thickBot="1" x14ac:dyDescent="0.3">
      <c r="A131" s="750"/>
      <c r="B131" s="142"/>
      <c r="C131" s="142"/>
      <c r="D131" s="199"/>
      <c r="E131" s="142"/>
      <c r="F131" s="142"/>
      <c r="G131" s="1077"/>
      <c r="H131" s="1078"/>
      <c r="I131" s="1079"/>
      <c r="J131" s="78" t="s">
        <v>5608</v>
      </c>
      <c r="K131" s="78"/>
      <c r="L131" s="78"/>
      <c r="M131" s="145"/>
      <c r="N131" s="178"/>
      <c r="V131" s="198"/>
    </row>
    <row r="132" spans="1:22" ht="21" thickBot="1" x14ac:dyDescent="0.3">
      <c r="A132" s="750"/>
      <c r="B132" s="147" t="s">
        <v>34</v>
      </c>
      <c r="C132" s="147" t="s">
        <v>35</v>
      </c>
      <c r="D132" s="147" t="s">
        <v>5600</v>
      </c>
      <c r="E132" s="840" t="s">
        <v>5601</v>
      </c>
      <c r="F132" s="840"/>
      <c r="G132" s="730"/>
      <c r="H132" s="731"/>
      <c r="I132" s="732"/>
      <c r="J132" s="149" t="s">
        <v>5630</v>
      </c>
      <c r="K132" s="82"/>
      <c r="L132" s="82"/>
      <c r="M132" s="150"/>
      <c r="N132" s="178"/>
      <c r="V132" s="198"/>
    </row>
    <row r="133" spans="1:22" ht="13.8" thickBot="1" x14ac:dyDescent="0.3">
      <c r="A133" s="842"/>
      <c r="B133" s="152"/>
      <c r="C133" s="152"/>
      <c r="D133" s="153"/>
      <c r="E133" s="154" t="s">
        <v>5605</v>
      </c>
      <c r="F133" s="155"/>
      <c r="G133" s="1083"/>
      <c r="H133" s="1084"/>
      <c r="I133" s="1085"/>
      <c r="J133" s="149" t="s">
        <v>5631</v>
      </c>
      <c r="K133" s="82"/>
      <c r="L133" s="82"/>
      <c r="M133" s="150"/>
      <c r="N133" s="178"/>
      <c r="V133" s="198"/>
    </row>
    <row r="134" spans="1:22" ht="21.6" thickTop="1" thickBot="1" x14ac:dyDescent="0.3">
      <c r="A134" s="834">
        <f t="shared" ref="A134" si="26">A130+1</f>
        <v>30</v>
      </c>
      <c r="B134" s="137" t="s">
        <v>22</v>
      </c>
      <c r="C134" s="137" t="s">
        <v>23</v>
      </c>
      <c r="D134" s="137" t="s">
        <v>5593</v>
      </c>
      <c r="E134" s="837" t="s">
        <v>5594</v>
      </c>
      <c r="F134" s="837"/>
      <c r="G134" s="837" t="s">
        <v>17</v>
      </c>
      <c r="H134" s="771"/>
      <c r="I134" s="43"/>
      <c r="J134" s="138" t="s">
        <v>5608</v>
      </c>
      <c r="K134" s="139"/>
      <c r="L134" s="139"/>
      <c r="M134" s="140"/>
      <c r="N134" s="178"/>
      <c r="V134" s="198"/>
    </row>
    <row r="135" spans="1:22" ht="13.8" thickBot="1" x14ac:dyDescent="0.3">
      <c r="A135" s="750"/>
      <c r="B135" s="142"/>
      <c r="C135" s="142"/>
      <c r="D135" s="199"/>
      <c r="E135" s="142"/>
      <c r="F135" s="142"/>
      <c r="G135" s="1077"/>
      <c r="H135" s="1078"/>
      <c r="I135" s="1079"/>
      <c r="J135" s="78" t="s">
        <v>5608</v>
      </c>
      <c r="K135" s="78"/>
      <c r="L135" s="78"/>
      <c r="M135" s="145"/>
      <c r="N135" s="178"/>
      <c r="V135" s="198"/>
    </row>
    <row r="136" spans="1:22" ht="21" thickBot="1" x14ac:dyDescent="0.3">
      <c r="A136" s="750"/>
      <c r="B136" s="147" t="s">
        <v>34</v>
      </c>
      <c r="C136" s="147" t="s">
        <v>35</v>
      </c>
      <c r="D136" s="147" t="s">
        <v>5600</v>
      </c>
      <c r="E136" s="840" t="s">
        <v>5601</v>
      </c>
      <c r="F136" s="840"/>
      <c r="G136" s="730"/>
      <c r="H136" s="731"/>
      <c r="I136" s="732"/>
      <c r="J136" s="149" t="s">
        <v>5630</v>
      </c>
      <c r="K136" s="82"/>
      <c r="L136" s="82"/>
      <c r="M136" s="150"/>
      <c r="N136" s="178"/>
      <c r="V136" s="198"/>
    </row>
    <row r="137" spans="1:22" ht="13.8" thickBot="1" x14ac:dyDescent="0.3">
      <c r="A137" s="842"/>
      <c r="B137" s="152"/>
      <c r="C137" s="152"/>
      <c r="D137" s="153"/>
      <c r="E137" s="154" t="s">
        <v>5605</v>
      </c>
      <c r="F137" s="155"/>
      <c r="G137" s="1083"/>
      <c r="H137" s="1084"/>
      <c r="I137" s="1085"/>
      <c r="J137" s="149" t="s">
        <v>5631</v>
      </c>
      <c r="K137" s="82"/>
      <c r="L137" s="82"/>
      <c r="M137" s="150"/>
      <c r="N137" s="178"/>
      <c r="V137" s="198"/>
    </row>
    <row r="138" spans="1:22" ht="21.6" thickTop="1" thickBot="1" x14ac:dyDescent="0.3">
      <c r="A138" s="834">
        <f t="shared" ref="A138" si="27">A134+1</f>
        <v>31</v>
      </c>
      <c r="B138" s="137" t="s">
        <v>22</v>
      </c>
      <c r="C138" s="137" t="s">
        <v>23</v>
      </c>
      <c r="D138" s="137" t="s">
        <v>5593</v>
      </c>
      <c r="E138" s="837" t="s">
        <v>5594</v>
      </c>
      <c r="F138" s="837"/>
      <c r="G138" s="837" t="s">
        <v>17</v>
      </c>
      <c r="H138" s="771"/>
      <c r="I138" s="43"/>
      <c r="J138" s="138" t="s">
        <v>5608</v>
      </c>
      <c r="K138" s="139"/>
      <c r="L138" s="139"/>
      <c r="M138" s="140"/>
      <c r="N138" s="178"/>
      <c r="V138" s="198"/>
    </row>
    <row r="139" spans="1:22" ht="13.8" thickBot="1" x14ac:dyDescent="0.3">
      <c r="A139" s="750"/>
      <c r="B139" s="142"/>
      <c r="C139" s="142"/>
      <c r="D139" s="199"/>
      <c r="E139" s="142"/>
      <c r="F139" s="142"/>
      <c r="G139" s="1077"/>
      <c r="H139" s="1078"/>
      <c r="I139" s="1079"/>
      <c r="J139" s="78" t="s">
        <v>5608</v>
      </c>
      <c r="K139" s="78"/>
      <c r="L139" s="78"/>
      <c r="M139" s="145"/>
      <c r="N139" s="178"/>
      <c r="V139" s="198"/>
    </row>
    <row r="140" spans="1:22" ht="21" thickBot="1" x14ac:dyDescent="0.3">
      <c r="A140" s="750"/>
      <c r="B140" s="147" t="s">
        <v>34</v>
      </c>
      <c r="C140" s="147" t="s">
        <v>35</v>
      </c>
      <c r="D140" s="147" t="s">
        <v>5600</v>
      </c>
      <c r="E140" s="840" t="s">
        <v>5601</v>
      </c>
      <c r="F140" s="840"/>
      <c r="G140" s="730"/>
      <c r="H140" s="731"/>
      <c r="I140" s="732"/>
      <c r="J140" s="149" t="s">
        <v>5630</v>
      </c>
      <c r="K140" s="82"/>
      <c r="L140" s="82"/>
      <c r="M140" s="150"/>
      <c r="N140" s="178"/>
      <c r="V140" s="198"/>
    </row>
    <row r="141" spans="1:22" ht="13.8" thickBot="1" x14ac:dyDescent="0.3">
      <c r="A141" s="842"/>
      <c r="B141" s="152"/>
      <c r="C141" s="152"/>
      <c r="D141" s="153"/>
      <c r="E141" s="154" t="s">
        <v>5605</v>
      </c>
      <c r="F141" s="155"/>
      <c r="G141" s="1083"/>
      <c r="H141" s="1084"/>
      <c r="I141" s="1085"/>
      <c r="J141" s="149" t="s">
        <v>5631</v>
      </c>
      <c r="K141" s="82"/>
      <c r="L141" s="82"/>
      <c r="M141" s="150"/>
      <c r="N141" s="178"/>
      <c r="V141" s="198"/>
    </row>
    <row r="142" spans="1:22" ht="21.6" thickTop="1" thickBot="1" x14ac:dyDescent="0.3">
      <c r="A142" s="834">
        <f t="shared" ref="A142" si="28">A138+1</f>
        <v>32</v>
      </c>
      <c r="B142" s="137" t="s">
        <v>22</v>
      </c>
      <c r="C142" s="137" t="s">
        <v>23</v>
      </c>
      <c r="D142" s="137" t="s">
        <v>5593</v>
      </c>
      <c r="E142" s="837" t="s">
        <v>5594</v>
      </c>
      <c r="F142" s="837"/>
      <c r="G142" s="837" t="s">
        <v>17</v>
      </c>
      <c r="H142" s="771"/>
      <c r="I142" s="43"/>
      <c r="J142" s="138" t="s">
        <v>5608</v>
      </c>
      <c r="K142" s="139"/>
      <c r="L142" s="139"/>
      <c r="M142" s="140"/>
      <c r="N142" s="178"/>
      <c r="V142" s="198"/>
    </row>
    <row r="143" spans="1:22" ht="13.8" thickBot="1" x14ac:dyDescent="0.3">
      <c r="A143" s="750"/>
      <c r="B143" s="142"/>
      <c r="C143" s="142"/>
      <c r="D143" s="199"/>
      <c r="E143" s="142"/>
      <c r="F143" s="142"/>
      <c r="G143" s="1077"/>
      <c r="H143" s="1078"/>
      <c r="I143" s="1079"/>
      <c r="J143" s="78" t="s">
        <v>5608</v>
      </c>
      <c r="K143" s="78"/>
      <c r="L143" s="78"/>
      <c r="M143" s="145"/>
      <c r="N143" s="178"/>
      <c r="V143" s="198"/>
    </row>
    <row r="144" spans="1:22" ht="21" thickBot="1" x14ac:dyDescent="0.3">
      <c r="A144" s="750"/>
      <c r="B144" s="147" t="s">
        <v>34</v>
      </c>
      <c r="C144" s="147" t="s">
        <v>35</v>
      </c>
      <c r="D144" s="147" t="s">
        <v>5600</v>
      </c>
      <c r="E144" s="840" t="s">
        <v>5601</v>
      </c>
      <c r="F144" s="840"/>
      <c r="G144" s="730"/>
      <c r="H144" s="731"/>
      <c r="I144" s="732"/>
      <c r="J144" s="149" t="s">
        <v>5630</v>
      </c>
      <c r="K144" s="82"/>
      <c r="L144" s="82"/>
      <c r="M144" s="150"/>
      <c r="N144" s="178"/>
      <c r="V144" s="198"/>
    </row>
    <row r="145" spans="1:22" ht="13.8" thickBot="1" x14ac:dyDescent="0.3">
      <c r="A145" s="842"/>
      <c r="B145" s="152"/>
      <c r="C145" s="152"/>
      <c r="D145" s="153"/>
      <c r="E145" s="154" t="s">
        <v>5605</v>
      </c>
      <c r="F145" s="155"/>
      <c r="G145" s="1083"/>
      <c r="H145" s="1084"/>
      <c r="I145" s="1085"/>
      <c r="J145" s="149" t="s">
        <v>5631</v>
      </c>
      <c r="K145" s="82"/>
      <c r="L145" s="82"/>
      <c r="M145" s="150"/>
      <c r="N145" s="178"/>
      <c r="V145" s="198"/>
    </row>
    <row r="146" spans="1:22" ht="21.6" thickTop="1" thickBot="1" x14ac:dyDescent="0.3">
      <c r="A146" s="834">
        <f t="shared" ref="A146" si="29">A142+1</f>
        <v>33</v>
      </c>
      <c r="B146" s="137" t="s">
        <v>22</v>
      </c>
      <c r="C146" s="137" t="s">
        <v>23</v>
      </c>
      <c r="D146" s="137" t="s">
        <v>5593</v>
      </c>
      <c r="E146" s="837" t="s">
        <v>5594</v>
      </c>
      <c r="F146" s="837"/>
      <c r="G146" s="837" t="s">
        <v>17</v>
      </c>
      <c r="H146" s="771"/>
      <c r="I146" s="43"/>
      <c r="J146" s="138" t="s">
        <v>5608</v>
      </c>
      <c r="K146" s="139"/>
      <c r="L146" s="139"/>
      <c r="M146" s="140"/>
      <c r="N146" s="178"/>
      <c r="V146" s="198"/>
    </row>
    <row r="147" spans="1:22" ht="13.8" thickBot="1" x14ac:dyDescent="0.3">
      <c r="A147" s="750"/>
      <c r="B147" s="142"/>
      <c r="C147" s="142"/>
      <c r="D147" s="199"/>
      <c r="E147" s="142"/>
      <c r="F147" s="142"/>
      <c r="G147" s="1077"/>
      <c r="H147" s="1078"/>
      <c r="I147" s="1079"/>
      <c r="J147" s="78" t="s">
        <v>5608</v>
      </c>
      <c r="K147" s="78"/>
      <c r="L147" s="78"/>
      <c r="M147" s="145"/>
      <c r="N147" s="178"/>
      <c r="V147" s="198"/>
    </row>
    <row r="148" spans="1:22" ht="21" thickBot="1" x14ac:dyDescent="0.3">
      <c r="A148" s="750"/>
      <c r="B148" s="147" t="s">
        <v>34</v>
      </c>
      <c r="C148" s="147" t="s">
        <v>35</v>
      </c>
      <c r="D148" s="147" t="s">
        <v>5600</v>
      </c>
      <c r="E148" s="840" t="s">
        <v>5601</v>
      </c>
      <c r="F148" s="840"/>
      <c r="G148" s="730"/>
      <c r="H148" s="731"/>
      <c r="I148" s="732"/>
      <c r="J148" s="149" t="s">
        <v>5630</v>
      </c>
      <c r="K148" s="82"/>
      <c r="L148" s="82"/>
      <c r="M148" s="150"/>
      <c r="N148" s="178"/>
      <c r="V148" s="198"/>
    </row>
    <row r="149" spans="1:22" ht="13.8" thickBot="1" x14ac:dyDescent="0.3">
      <c r="A149" s="842"/>
      <c r="B149" s="152"/>
      <c r="C149" s="152"/>
      <c r="D149" s="153"/>
      <c r="E149" s="154" t="s">
        <v>5605</v>
      </c>
      <c r="F149" s="155"/>
      <c r="G149" s="1083"/>
      <c r="H149" s="1084"/>
      <c r="I149" s="1085"/>
      <c r="J149" s="149" t="s">
        <v>5631</v>
      </c>
      <c r="K149" s="82"/>
      <c r="L149" s="82"/>
      <c r="M149" s="150"/>
      <c r="N149" s="178"/>
      <c r="V149" s="198"/>
    </row>
    <row r="150" spans="1:22" ht="21.6" thickTop="1" thickBot="1" x14ac:dyDescent="0.3">
      <c r="A150" s="834">
        <f t="shared" ref="A150" si="30">A146+1</f>
        <v>34</v>
      </c>
      <c r="B150" s="137" t="s">
        <v>22</v>
      </c>
      <c r="C150" s="137" t="s">
        <v>23</v>
      </c>
      <c r="D150" s="137" t="s">
        <v>5593</v>
      </c>
      <c r="E150" s="837" t="s">
        <v>5594</v>
      </c>
      <c r="F150" s="837"/>
      <c r="G150" s="837" t="s">
        <v>17</v>
      </c>
      <c r="H150" s="771"/>
      <c r="I150" s="43"/>
      <c r="J150" s="138" t="s">
        <v>5608</v>
      </c>
      <c r="K150" s="139"/>
      <c r="L150" s="139"/>
      <c r="M150" s="140"/>
      <c r="N150" s="178"/>
      <c r="V150" s="198"/>
    </row>
    <row r="151" spans="1:22" ht="13.8" thickBot="1" x14ac:dyDescent="0.3">
      <c r="A151" s="750"/>
      <c r="B151" s="142"/>
      <c r="C151" s="142"/>
      <c r="D151" s="199"/>
      <c r="E151" s="142"/>
      <c r="F151" s="142"/>
      <c r="G151" s="1077"/>
      <c r="H151" s="1078"/>
      <c r="I151" s="1079"/>
      <c r="J151" s="78" t="s">
        <v>5608</v>
      </c>
      <c r="K151" s="78"/>
      <c r="L151" s="78"/>
      <c r="M151" s="145"/>
      <c r="N151" s="178"/>
      <c r="V151" s="198"/>
    </row>
    <row r="152" spans="1:22" ht="21" thickBot="1" x14ac:dyDescent="0.3">
      <c r="A152" s="750"/>
      <c r="B152" s="147" t="s">
        <v>34</v>
      </c>
      <c r="C152" s="147" t="s">
        <v>35</v>
      </c>
      <c r="D152" s="147" t="s">
        <v>5600</v>
      </c>
      <c r="E152" s="840" t="s">
        <v>5601</v>
      </c>
      <c r="F152" s="840"/>
      <c r="G152" s="730"/>
      <c r="H152" s="731"/>
      <c r="I152" s="732"/>
      <c r="J152" s="149" t="s">
        <v>5630</v>
      </c>
      <c r="K152" s="82"/>
      <c r="L152" s="82"/>
      <c r="M152" s="150"/>
      <c r="N152" s="178"/>
      <c r="V152" s="198"/>
    </row>
    <row r="153" spans="1:22" ht="13.8" thickBot="1" x14ac:dyDescent="0.3">
      <c r="A153" s="842"/>
      <c r="B153" s="152"/>
      <c r="C153" s="152"/>
      <c r="D153" s="153"/>
      <c r="E153" s="154" t="s">
        <v>5605</v>
      </c>
      <c r="F153" s="155"/>
      <c r="G153" s="1083"/>
      <c r="H153" s="1084"/>
      <c r="I153" s="1085"/>
      <c r="J153" s="149" t="s">
        <v>5631</v>
      </c>
      <c r="K153" s="82"/>
      <c r="L153" s="82"/>
      <c r="M153" s="150"/>
      <c r="N153" s="178"/>
      <c r="V153" s="198"/>
    </row>
    <row r="154" spans="1:22" ht="21.6" thickTop="1" thickBot="1" x14ac:dyDescent="0.3">
      <c r="A154" s="834">
        <f t="shared" ref="A154" si="31">A150+1</f>
        <v>35</v>
      </c>
      <c r="B154" s="137" t="s">
        <v>22</v>
      </c>
      <c r="C154" s="137" t="s">
        <v>23</v>
      </c>
      <c r="D154" s="137" t="s">
        <v>5593</v>
      </c>
      <c r="E154" s="837" t="s">
        <v>5594</v>
      </c>
      <c r="F154" s="837"/>
      <c r="G154" s="837" t="s">
        <v>17</v>
      </c>
      <c r="H154" s="771"/>
      <c r="I154" s="43"/>
      <c r="J154" s="138" t="s">
        <v>5608</v>
      </c>
      <c r="K154" s="139"/>
      <c r="L154" s="139"/>
      <c r="M154" s="140"/>
      <c r="N154" s="178"/>
      <c r="V154" s="198"/>
    </row>
    <row r="155" spans="1:22" ht="13.8" thickBot="1" x14ac:dyDescent="0.3">
      <c r="A155" s="750"/>
      <c r="B155" s="142"/>
      <c r="C155" s="142"/>
      <c r="D155" s="199"/>
      <c r="E155" s="142"/>
      <c r="F155" s="142"/>
      <c r="G155" s="1077"/>
      <c r="H155" s="1078"/>
      <c r="I155" s="1079"/>
      <c r="J155" s="78" t="s">
        <v>5608</v>
      </c>
      <c r="K155" s="78"/>
      <c r="L155" s="78"/>
      <c r="M155" s="145"/>
      <c r="N155" s="178"/>
      <c r="V155" s="198"/>
    </row>
    <row r="156" spans="1:22" ht="21" thickBot="1" x14ac:dyDescent="0.3">
      <c r="A156" s="750"/>
      <c r="B156" s="147" t="s">
        <v>34</v>
      </c>
      <c r="C156" s="147" t="s">
        <v>35</v>
      </c>
      <c r="D156" s="147" t="s">
        <v>5600</v>
      </c>
      <c r="E156" s="840" t="s">
        <v>5601</v>
      </c>
      <c r="F156" s="840"/>
      <c r="G156" s="730"/>
      <c r="H156" s="731"/>
      <c r="I156" s="732"/>
      <c r="J156" s="149" t="s">
        <v>5630</v>
      </c>
      <c r="K156" s="82"/>
      <c r="L156" s="82"/>
      <c r="M156" s="150"/>
      <c r="N156" s="178"/>
      <c r="V156" s="198"/>
    </row>
    <row r="157" spans="1:22" ht="13.8" thickBot="1" x14ac:dyDescent="0.3">
      <c r="A157" s="842"/>
      <c r="B157" s="152"/>
      <c r="C157" s="152"/>
      <c r="D157" s="153"/>
      <c r="E157" s="154" t="s">
        <v>5605</v>
      </c>
      <c r="F157" s="155"/>
      <c r="G157" s="1083"/>
      <c r="H157" s="1084"/>
      <c r="I157" s="1085"/>
      <c r="J157" s="149" t="s">
        <v>5631</v>
      </c>
      <c r="K157" s="82"/>
      <c r="L157" s="82"/>
      <c r="M157" s="150"/>
      <c r="N157" s="178"/>
      <c r="V157" s="198"/>
    </row>
    <row r="158" spans="1:22" ht="21.6" thickTop="1" thickBot="1" x14ac:dyDescent="0.3">
      <c r="A158" s="834">
        <f t="shared" ref="A158" si="32">A154+1</f>
        <v>36</v>
      </c>
      <c r="B158" s="137" t="s">
        <v>22</v>
      </c>
      <c r="C158" s="137" t="s">
        <v>23</v>
      </c>
      <c r="D158" s="137" t="s">
        <v>5593</v>
      </c>
      <c r="E158" s="837" t="s">
        <v>5594</v>
      </c>
      <c r="F158" s="837"/>
      <c r="G158" s="837" t="s">
        <v>17</v>
      </c>
      <c r="H158" s="771"/>
      <c r="I158" s="43"/>
      <c r="J158" s="138" t="s">
        <v>5608</v>
      </c>
      <c r="K158" s="139"/>
      <c r="L158" s="139"/>
      <c r="M158" s="140"/>
      <c r="N158" s="178"/>
      <c r="V158" s="198"/>
    </row>
    <row r="159" spans="1:22" ht="13.8" thickBot="1" x14ac:dyDescent="0.3">
      <c r="A159" s="750"/>
      <c r="B159" s="142"/>
      <c r="C159" s="142"/>
      <c r="D159" s="199"/>
      <c r="E159" s="142"/>
      <c r="F159" s="142"/>
      <c r="G159" s="1077"/>
      <c r="H159" s="1078"/>
      <c r="I159" s="1079"/>
      <c r="J159" s="78" t="s">
        <v>5608</v>
      </c>
      <c r="K159" s="78"/>
      <c r="L159" s="78"/>
      <c r="M159" s="145"/>
      <c r="N159" s="178"/>
      <c r="V159" s="198"/>
    </row>
    <row r="160" spans="1:22" ht="21" thickBot="1" x14ac:dyDescent="0.3">
      <c r="A160" s="750"/>
      <c r="B160" s="147" t="s">
        <v>34</v>
      </c>
      <c r="C160" s="147" t="s">
        <v>35</v>
      </c>
      <c r="D160" s="147" t="s">
        <v>5600</v>
      </c>
      <c r="E160" s="840" t="s">
        <v>5601</v>
      </c>
      <c r="F160" s="840"/>
      <c r="G160" s="730"/>
      <c r="H160" s="731"/>
      <c r="I160" s="732"/>
      <c r="J160" s="149" t="s">
        <v>5630</v>
      </c>
      <c r="K160" s="82"/>
      <c r="L160" s="82"/>
      <c r="M160" s="150"/>
      <c r="N160" s="178"/>
      <c r="V160" s="198"/>
    </row>
    <row r="161" spans="1:22" ht="13.8" thickBot="1" x14ac:dyDescent="0.3">
      <c r="A161" s="842"/>
      <c r="B161" s="152"/>
      <c r="C161" s="152"/>
      <c r="D161" s="153"/>
      <c r="E161" s="154" t="s">
        <v>5605</v>
      </c>
      <c r="F161" s="155"/>
      <c r="G161" s="1083"/>
      <c r="H161" s="1084"/>
      <c r="I161" s="1085"/>
      <c r="J161" s="149" t="s">
        <v>5631</v>
      </c>
      <c r="K161" s="82"/>
      <c r="L161" s="82"/>
      <c r="M161" s="150"/>
      <c r="N161" s="178"/>
      <c r="V161" s="198"/>
    </row>
    <row r="162" spans="1:22" ht="21.6" thickTop="1" thickBot="1" x14ac:dyDescent="0.3">
      <c r="A162" s="834">
        <f t="shared" ref="A162" si="33">A158+1</f>
        <v>37</v>
      </c>
      <c r="B162" s="137" t="s">
        <v>22</v>
      </c>
      <c r="C162" s="137" t="s">
        <v>23</v>
      </c>
      <c r="D162" s="137" t="s">
        <v>5593</v>
      </c>
      <c r="E162" s="837" t="s">
        <v>5594</v>
      </c>
      <c r="F162" s="837"/>
      <c r="G162" s="837" t="s">
        <v>17</v>
      </c>
      <c r="H162" s="771"/>
      <c r="I162" s="43"/>
      <c r="J162" s="138" t="s">
        <v>5608</v>
      </c>
      <c r="K162" s="139"/>
      <c r="L162" s="139"/>
      <c r="M162" s="140"/>
      <c r="N162" s="178"/>
      <c r="V162" s="198"/>
    </row>
    <row r="163" spans="1:22" ht="13.8" thickBot="1" x14ac:dyDescent="0.3">
      <c r="A163" s="750"/>
      <c r="B163" s="142"/>
      <c r="C163" s="142"/>
      <c r="D163" s="199"/>
      <c r="E163" s="142"/>
      <c r="F163" s="142"/>
      <c r="G163" s="1077"/>
      <c r="H163" s="1078"/>
      <c r="I163" s="1079"/>
      <c r="J163" s="78" t="s">
        <v>5608</v>
      </c>
      <c r="K163" s="78"/>
      <c r="L163" s="78"/>
      <c r="M163" s="145"/>
      <c r="N163" s="178"/>
      <c r="V163" s="198"/>
    </row>
    <row r="164" spans="1:22" ht="21" thickBot="1" x14ac:dyDescent="0.3">
      <c r="A164" s="750"/>
      <c r="B164" s="147" t="s">
        <v>34</v>
      </c>
      <c r="C164" s="147" t="s">
        <v>35</v>
      </c>
      <c r="D164" s="147" t="s">
        <v>5600</v>
      </c>
      <c r="E164" s="840" t="s">
        <v>5601</v>
      </c>
      <c r="F164" s="840"/>
      <c r="G164" s="730"/>
      <c r="H164" s="731"/>
      <c r="I164" s="732"/>
      <c r="J164" s="149" t="s">
        <v>5630</v>
      </c>
      <c r="K164" s="82"/>
      <c r="L164" s="82"/>
      <c r="M164" s="150"/>
      <c r="N164" s="178"/>
      <c r="V164" s="198"/>
    </row>
    <row r="165" spans="1:22" ht="13.8" thickBot="1" x14ac:dyDescent="0.3">
      <c r="A165" s="842"/>
      <c r="B165" s="152"/>
      <c r="C165" s="152"/>
      <c r="D165" s="153"/>
      <c r="E165" s="154" t="s">
        <v>5605</v>
      </c>
      <c r="F165" s="155"/>
      <c r="G165" s="1083"/>
      <c r="H165" s="1084"/>
      <c r="I165" s="1085"/>
      <c r="J165" s="149" t="s">
        <v>5631</v>
      </c>
      <c r="K165" s="82"/>
      <c r="L165" s="82"/>
      <c r="M165" s="150"/>
      <c r="N165" s="178"/>
      <c r="V165" s="198"/>
    </row>
    <row r="166" spans="1:22" ht="21.6" thickTop="1" thickBot="1" x14ac:dyDescent="0.3">
      <c r="A166" s="834">
        <f t="shared" ref="A166" si="34">A162+1</f>
        <v>38</v>
      </c>
      <c r="B166" s="137" t="s">
        <v>22</v>
      </c>
      <c r="C166" s="137" t="s">
        <v>23</v>
      </c>
      <c r="D166" s="137" t="s">
        <v>5593</v>
      </c>
      <c r="E166" s="837" t="s">
        <v>5594</v>
      </c>
      <c r="F166" s="837"/>
      <c r="G166" s="837" t="s">
        <v>17</v>
      </c>
      <c r="H166" s="771"/>
      <c r="I166" s="43"/>
      <c r="J166" s="138" t="s">
        <v>5608</v>
      </c>
      <c r="K166" s="139"/>
      <c r="L166" s="139"/>
      <c r="M166" s="140"/>
      <c r="N166" s="178"/>
      <c r="V166" s="198"/>
    </row>
    <row r="167" spans="1:22" ht="13.8" thickBot="1" x14ac:dyDescent="0.3">
      <c r="A167" s="750"/>
      <c r="B167" s="142"/>
      <c r="C167" s="142"/>
      <c r="D167" s="199"/>
      <c r="E167" s="142"/>
      <c r="F167" s="142"/>
      <c r="G167" s="1077"/>
      <c r="H167" s="1078"/>
      <c r="I167" s="1079"/>
      <c r="J167" s="78" t="s">
        <v>5608</v>
      </c>
      <c r="K167" s="78"/>
      <c r="L167" s="78"/>
      <c r="M167" s="145"/>
      <c r="N167" s="178"/>
      <c r="V167" s="198"/>
    </row>
    <row r="168" spans="1:22" ht="21" thickBot="1" x14ac:dyDescent="0.3">
      <c r="A168" s="750"/>
      <c r="B168" s="147" t="s">
        <v>34</v>
      </c>
      <c r="C168" s="147" t="s">
        <v>35</v>
      </c>
      <c r="D168" s="147" t="s">
        <v>5600</v>
      </c>
      <c r="E168" s="840" t="s">
        <v>5601</v>
      </c>
      <c r="F168" s="840"/>
      <c r="G168" s="730"/>
      <c r="H168" s="731"/>
      <c r="I168" s="732"/>
      <c r="J168" s="149" t="s">
        <v>5630</v>
      </c>
      <c r="K168" s="82"/>
      <c r="L168" s="82"/>
      <c r="M168" s="150"/>
      <c r="N168" s="178"/>
      <c r="V168" s="198"/>
    </row>
    <row r="169" spans="1:22" ht="13.8" thickBot="1" x14ac:dyDescent="0.3">
      <c r="A169" s="842"/>
      <c r="B169" s="152"/>
      <c r="C169" s="152"/>
      <c r="D169" s="153"/>
      <c r="E169" s="154" t="s">
        <v>5605</v>
      </c>
      <c r="F169" s="155"/>
      <c r="G169" s="1083"/>
      <c r="H169" s="1084"/>
      <c r="I169" s="1085"/>
      <c r="J169" s="149" t="s">
        <v>5631</v>
      </c>
      <c r="K169" s="82"/>
      <c r="L169" s="82"/>
      <c r="M169" s="150"/>
      <c r="N169" s="178"/>
      <c r="V169" s="198"/>
    </row>
    <row r="170" spans="1:22" ht="21.6" thickTop="1" thickBot="1" x14ac:dyDescent="0.3">
      <c r="A170" s="834">
        <f t="shared" ref="A170" si="35">A166+1</f>
        <v>39</v>
      </c>
      <c r="B170" s="137" t="s">
        <v>22</v>
      </c>
      <c r="C170" s="137" t="s">
        <v>23</v>
      </c>
      <c r="D170" s="137" t="s">
        <v>5593</v>
      </c>
      <c r="E170" s="837" t="s">
        <v>5594</v>
      </c>
      <c r="F170" s="837"/>
      <c r="G170" s="837" t="s">
        <v>17</v>
      </c>
      <c r="H170" s="771"/>
      <c r="I170" s="43"/>
      <c r="J170" s="138" t="s">
        <v>5608</v>
      </c>
      <c r="K170" s="139"/>
      <c r="L170" s="139"/>
      <c r="M170" s="140"/>
      <c r="N170" s="178"/>
      <c r="V170" s="198"/>
    </row>
    <row r="171" spans="1:22" ht="13.8" thickBot="1" x14ac:dyDescent="0.3">
      <c r="A171" s="750"/>
      <c r="B171" s="142"/>
      <c r="C171" s="142"/>
      <c r="D171" s="199"/>
      <c r="E171" s="142"/>
      <c r="F171" s="142"/>
      <c r="G171" s="1077"/>
      <c r="H171" s="1078"/>
      <c r="I171" s="1079"/>
      <c r="J171" s="78" t="s">
        <v>5608</v>
      </c>
      <c r="K171" s="78"/>
      <c r="L171" s="78"/>
      <c r="M171" s="145"/>
      <c r="N171" s="178"/>
      <c r="V171" s="198"/>
    </row>
    <row r="172" spans="1:22" ht="21" thickBot="1" x14ac:dyDescent="0.3">
      <c r="A172" s="750"/>
      <c r="B172" s="147" t="s">
        <v>34</v>
      </c>
      <c r="C172" s="147" t="s">
        <v>35</v>
      </c>
      <c r="D172" s="147" t="s">
        <v>5600</v>
      </c>
      <c r="E172" s="840" t="s">
        <v>5601</v>
      </c>
      <c r="F172" s="840"/>
      <c r="G172" s="730"/>
      <c r="H172" s="731"/>
      <c r="I172" s="732"/>
      <c r="J172" s="149" t="s">
        <v>5630</v>
      </c>
      <c r="K172" s="82"/>
      <c r="L172" s="82"/>
      <c r="M172" s="150"/>
      <c r="N172" s="178"/>
      <c r="V172" s="198"/>
    </row>
    <row r="173" spans="1:22" ht="13.8" thickBot="1" x14ac:dyDescent="0.3">
      <c r="A173" s="842"/>
      <c r="B173" s="152"/>
      <c r="C173" s="152"/>
      <c r="D173" s="153"/>
      <c r="E173" s="154" t="s">
        <v>5605</v>
      </c>
      <c r="F173" s="155"/>
      <c r="G173" s="1083"/>
      <c r="H173" s="1084"/>
      <c r="I173" s="1085"/>
      <c r="J173" s="149" t="s">
        <v>5631</v>
      </c>
      <c r="K173" s="82"/>
      <c r="L173" s="82"/>
      <c r="M173" s="150"/>
      <c r="N173" s="178"/>
      <c r="V173" s="198"/>
    </row>
    <row r="174" spans="1:22" ht="21.6" thickTop="1" thickBot="1" x14ac:dyDescent="0.3">
      <c r="A174" s="834">
        <f t="shared" ref="A174" si="36">A170+1</f>
        <v>40</v>
      </c>
      <c r="B174" s="137" t="s">
        <v>22</v>
      </c>
      <c r="C174" s="137" t="s">
        <v>23</v>
      </c>
      <c r="D174" s="137" t="s">
        <v>5593</v>
      </c>
      <c r="E174" s="837" t="s">
        <v>5594</v>
      </c>
      <c r="F174" s="837"/>
      <c r="G174" s="837" t="s">
        <v>17</v>
      </c>
      <c r="H174" s="771"/>
      <c r="I174" s="43"/>
      <c r="J174" s="138" t="s">
        <v>5608</v>
      </c>
      <c r="K174" s="139"/>
      <c r="L174" s="139"/>
      <c r="M174" s="140"/>
      <c r="N174" s="178"/>
      <c r="V174" s="198"/>
    </row>
    <row r="175" spans="1:22" ht="13.8" thickBot="1" x14ac:dyDescent="0.3">
      <c r="A175" s="750"/>
      <c r="B175" s="142"/>
      <c r="C175" s="142"/>
      <c r="D175" s="199"/>
      <c r="E175" s="142"/>
      <c r="F175" s="142"/>
      <c r="G175" s="1077"/>
      <c r="H175" s="1078"/>
      <c r="I175" s="1079"/>
      <c r="J175" s="78" t="s">
        <v>5608</v>
      </c>
      <c r="K175" s="78"/>
      <c r="L175" s="78"/>
      <c r="M175" s="145"/>
      <c r="N175" s="178"/>
      <c r="V175" s="198"/>
    </row>
    <row r="176" spans="1:22" ht="21" thickBot="1" x14ac:dyDescent="0.3">
      <c r="A176" s="750"/>
      <c r="B176" s="147" t="s">
        <v>34</v>
      </c>
      <c r="C176" s="147" t="s">
        <v>35</v>
      </c>
      <c r="D176" s="147" t="s">
        <v>5600</v>
      </c>
      <c r="E176" s="840" t="s">
        <v>5601</v>
      </c>
      <c r="F176" s="840"/>
      <c r="G176" s="730"/>
      <c r="H176" s="731"/>
      <c r="I176" s="732"/>
      <c r="J176" s="149" t="s">
        <v>5630</v>
      </c>
      <c r="K176" s="82"/>
      <c r="L176" s="82"/>
      <c r="M176" s="150"/>
      <c r="N176" s="178"/>
      <c r="V176" s="198"/>
    </row>
    <row r="177" spans="1:22" ht="13.8" thickBot="1" x14ac:dyDescent="0.3">
      <c r="A177" s="842"/>
      <c r="B177" s="152"/>
      <c r="C177" s="152"/>
      <c r="D177" s="153"/>
      <c r="E177" s="154" t="s">
        <v>5605</v>
      </c>
      <c r="F177" s="155"/>
      <c r="G177" s="1083"/>
      <c r="H177" s="1084"/>
      <c r="I177" s="1085"/>
      <c r="J177" s="149" t="s">
        <v>5631</v>
      </c>
      <c r="K177" s="82"/>
      <c r="L177" s="82"/>
      <c r="M177" s="150"/>
      <c r="N177" s="178"/>
      <c r="V177" s="198"/>
    </row>
    <row r="178" spans="1:22" ht="21.6" thickTop="1" thickBot="1" x14ac:dyDescent="0.3">
      <c r="A178" s="834">
        <f t="shared" ref="A178" si="37">A174+1</f>
        <v>41</v>
      </c>
      <c r="B178" s="137" t="s">
        <v>22</v>
      </c>
      <c r="C178" s="137" t="s">
        <v>23</v>
      </c>
      <c r="D178" s="137" t="s">
        <v>5593</v>
      </c>
      <c r="E178" s="837" t="s">
        <v>5594</v>
      </c>
      <c r="F178" s="837"/>
      <c r="G178" s="837" t="s">
        <v>17</v>
      </c>
      <c r="H178" s="771"/>
      <c r="I178" s="43"/>
      <c r="J178" s="138" t="s">
        <v>5608</v>
      </c>
      <c r="K178" s="139"/>
      <c r="L178" s="139"/>
      <c r="M178" s="140"/>
      <c r="N178" s="178"/>
      <c r="V178" s="198"/>
    </row>
    <row r="179" spans="1:22" ht="13.8" thickBot="1" x14ac:dyDescent="0.3">
      <c r="A179" s="750"/>
      <c r="B179" s="142"/>
      <c r="C179" s="142"/>
      <c r="D179" s="199"/>
      <c r="E179" s="142"/>
      <c r="F179" s="142"/>
      <c r="G179" s="1077"/>
      <c r="H179" s="1078"/>
      <c r="I179" s="1079"/>
      <c r="J179" s="78" t="s">
        <v>5608</v>
      </c>
      <c r="K179" s="78"/>
      <c r="L179" s="78"/>
      <c r="M179" s="145"/>
      <c r="N179" s="178"/>
      <c r="V179" s="198">
        <f>G179</f>
        <v>0</v>
      </c>
    </row>
    <row r="180" spans="1:22" ht="21" thickBot="1" x14ac:dyDescent="0.3">
      <c r="A180" s="750"/>
      <c r="B180" s="147" t="s">
        <v>34</v>
      </c>
      <c r="C180" s="147" t="s">
        <v>35</v>
      </c>
      <c r="D180" s="147" t="s">
        <v>5600</v>
      </c>
      <c r="E180" s="840" t="s">
        <v>5601</v>
      </c>
      <c r="F180" s="840"/>
      <c r="G180" s="730"/>
      <c r="H180" s="731"/>
      <c r="I180" s="732"/>
      <c r="J180" s="149" t="s">
        <v>5630</v>
      </c>
      <c r="K180" s="82"/>
      <c r="L180" s="82"/>
      <c r="M180" s="150"/>
      <c r="N180" s="178"/>
      <c r="V180" s="198"/>
    </row>
    <row r="181" spans="1:22" ht="13.8" thickBot="1" x14ac:dyDescent="0.3">
      <c r="A181" s="842"/>
      <c r="B181" s="152"/>
      <c r="C181" s="152"/>
      <c r="D181" s="153"/>
      <c r="E181" s="154" t="s">
        <v>5605</v>
      </c>
      <c r="F181" s="155"/>
      <c r="G181" s="1083"/>
      <c r="H181" s="1084"/>
      <c r="I181" s="1085"/>
      <c r="J181" s="149" t="s">
        <v>5631</v>
      </c>
      <c r="K181" s="82"/>
      <c r="L181" s="82"/>
      <c r="M181" s="150"/>
      <c r="N181" s="178"/>
      <c r="V181" s="198"/>
    </row>
    <row r="182" spans="1:22" ht="21.6" thickTop="1" thickBot="1" x14ac:dyDescent="0.3">
      <c r="A182" s="834">
        <f t="shared" ref="A182" si="38">A178+1</f>
        <v>42</v>
      </c>
      <c r="B182" s="137" t="s">
        <v>22</v>
      </c>
      <c r="C182" s="137" t="s">
        <v>23</v>
      </c>
      <c r="D182" s="137" t="s">
        <v>5593</v>
      </c>
      <c r="E182" s="837" t="s">
        <v>5594</v>
      </c>
      <c r="F182" s="837"/>
      <c r="G182" s="837" t="s">
        <v>17</v>
      </c>
      <c r="H182" s="771"/>
      <c r="I182" s="43"/>
      <c r="J182" s="138" t="s">
        <v>5608</v>
      </c>
      <c r="K182" s="139"/>
      <c r="L182" s="139"/>
      <c r="M182" s="140"/>
      <c r="N182" s="178"/>
      <c r="V182" s="198"/>
    </row>
    <row r="183" spans="1:22" ht="13.8" thickBot="1" x14ac:dyDescent="0.3">
      <c r="A183" s="750"/>
      <c r="B183" s="142"/>
      <c r="C183" s="142"/>
      <c r="D183" s="199"/>
      <c r="E183" s="142"/>
      <c r="F183" s="142"/>
      <c r="G183" s="1077"/>
      <c r="H183" s="1078"/>
      <c r="I183" s="1079"/>
      <c r="J183" s="78" t="s">
        <v>5608</v>
      </c>
      <c r="K183" s="78"/>
      <c r="L183" s="78"/>
      <c r="M183" s="145"/>
      <c r="N183" s="178"/>
      <c r="V183" s="198">
        <f>G183</f>
        <v>0</v>
      </c>
    </row>
    <row r="184" spans="1:22" ht="21" thickBot="1" x14ac:dyDescent="0.3">
      <c r="A184" s="750"/>
      <c r="B184" s="147" t="s">
        <v>34</v>
      </c>
      <c r="C184" s="147" t="s">
        <v>35</v>
      </c>
      <c r="D184" s="147" t="s">
        <v>5600</v>
      </c>
      <c r="E184" s="840" t="s">
        <v>5601</v>
      </c>
      <c r="F184" s="840"/>
      <c r="G184" s="730"/>
      <c r="H184" s="731"/>
      <c r="I184" s="732"/>
      <c r="J184" s="149" t="s">
        <v>5630</v>
      </c>
      <c r="K184" s="82"/>
      <c r="L184" s="82"/>
      <c r="M184" s="150"/>
      <c r="N184" s="178"/>
      <c r="V184" s="198"/>
    </row>
    <row r="185" spans="1:22" ht="13.8" thickBot="1" x14ac:dyDescent="0.3">
      <c r="A185" s="842"/>
      <c r="B185" s="152"/>
      <c r="C185" s="152"/>
      <c r="D185" s="153"/>
      <c r="E185" s="154" t="s">
        <v>5605</v>
      </c>
      <c r="F185" s="155"/>
      <c r="G185" s="1083"/>
      <c r="H185" s="1084"/>
      <c r="I185" s="1085"/>
      <c r="J185" s="149" t="s">
        <v>5631</v>
      </c>
      <c r="K185" s="82"/>
      <c r="L185" s="82"/>
      <c r="M185" s="150"/>
      <c r="N185" s="178"/>
      <c r="V185" s="198"/>
    </row>
    <row r="186" spans="1:22" ht="21.6" thickTop="1" thickBot="1" x14ac:dyDescent="0.3">
      <c r="A186" s="834">
        <f t="shared" ref="A186" si="39">A182+1</f>
        <v>43</v>
      </c>
      <c r="B186" s="137" t="s">
        <v>22</v>
      </c>
      <c r="C186" s="137" t="s">
        <v>23</v>
      </c>
      <c r="D186" s="137" t="s">
        <v>5593</v>
      </c>
      <c r="E186" s="837" t="s">
        <v>5594</v>
      </c>
      <c r="F186" s="837"/>
      <c r="G186" s="837" t="s">
        <v>17</v>
      </c>
      <c r="H186" s="771"/>
      <c r="I186" s="43"/>
      <c r="J186" s="138" t="s">
        <v>5608</v>
      </c>
      <c r="K186" s="139"/>
      <c r="L186" s="139"/>
      <c r="M186" s="140"/>
      <c r="N186" s="178"/>
      <c r="V186" s="198"/>
    </row>
    <row r="187" spans="1:22" ht="13.8" thickBot="1" x14ac:dyDescent="0.3">
      <c r="A187" s="750"/>
      <c r="B187" s="142"/>
      <c r="C187" s="142"/>
      <c r="D187" s="199"/>
      <c r="E187" s="142"/>
      <c r="F187" s="142"/>
      <c r="G187" s="1077"/>
      <c r="H187" s="1078"/>
      <c r="I187" s="1079"/>
      <c r="J187" s="78" t="s">
        <v>5608</v>
      </c>
      <c r="K187" s="78"/>
      <c r="L187" s="78"/>
      <c r="M187" s="145"/>
      <c r="N187" s="178"/>
      <c r="V187" s="198">
        <f>G187</f>
        <v>0</v>
      </c>
    </row>
    <row r="188" spans="1:22" ht="21" thickBot="1" x14ac:dyDescent="0.3">
      <c r="A188" s="750"/>
      <c r="B188" s="147" t="s">
        <v>34</v>
      </c>
      <c r="C188" s="147" t="s">
        <v>35</v>
      </c>
      <c r="D188" s="147" t="s">
        <v>5600</v>
      </c>
      <c r="E188" s="840" t="s">
        <v>5601</v>
      </c>
      <c r="F188" s="840"/>
      <c r="G188" s="730"/>
      <c r="H188" s="731"/>
      <c r="I188" s="732"/>
      <c r="J188" s="149" t="s">
        <v>5630</v>
      </c>
      <c r="K188" s="82"/>
      <c r="L188" s="82"/>
      <c r="M188" s="150"/>
      <c r="N188" s="178"/>
      <c r="V188" s="198"/>
    </row>
    <row r="189" spans="1:22" ht="13.8" thickBot="1" x14ac:dyDescent="0.3">
      <c r="A189" s="842"/>
      <c r="B189" s="152"/>
      <c r="C189" s="152"/>
      <c r="D189" s="153"/>
      <c r="E189" s="154" t="s">
        <v>5605</v>
      </c>
      <c r="F189" s="155"/>
      <c r="G189" s="1083"/>
      <c r="H189" s="1084"/>
      <c r="I189" s="1085"/>
      <c r="J189" s="149" t="s">
        <v>5631</v>
      </c>
      <c r="K189" s="82"/>
      <c r="L189" s="82"/>
      <c r="M189" s="150"/>
      <c r="N189" s="178"/>
      <c r="V189" s="198"/>
    </row>
    <row r="190" spans="1:22" ht="21.6" thickTop="1" thickBot="1" x14ac:dyDescent="0.3">
      <c r="A190" s="834">
        <f t="shared" ref="A190" si="40">A186+1</f>
        <v>44</v>
      </c>
      <c r="B190" s="137" t="s">
        <v>22</v>
      </c>
      <c r="C190" s="137" t="s">
        <v>23</v>
      </c>
      <c r="D190" s="137" t="s">
        <v>5593</v>
      </c>
      <c r="E190" s="837" t="s">
        <v>5594</v>
      </c>
      <c r="F190" s="837"/>
      <c r="G190" s="837" t="s">
        <v>17</v>
      </c>
      <c r="H190" s="771"/>
      <c r="I190" s="43"/>
      <c r="J190" s="138" t="s">
        <v>5608</v>
      </c>
      <c r="K190" s="139"/>
      <c r="L190" s="139"/>
      <c r="M190" s="140"/>
      <c r="N190" s="178"/>
      <c r="V190" s="198"/>
    </row>
    <row r="191" spans="1:22" ht="13.8" thickBot="1" x14ac:dyDescent="0.3">
      <c r="A191" s="750"/>
      <c r="B191" s="142"/>
      <c r="C191" s="142"/>
      <c r="D191" s="199"/>
      <c r="E191" s="142"/>
      <c r="F191" s="142"/>
      <c r="G191" s="1077"/>
      <c r="H191" s="1078"/>
      <c r="I191" s="1079"/>
      <c r="J191" s="78" t="s">
        <v>5608</v>
      </c>
      <c r="K191" s="78"/>
      <c r="L191" s="78"/>
      <c r="M191" s="145"/>
      <c r="N191" s="178"/>
      <c r="V191" s="198">
        <f>G191</f>
        <v>0</v>
      </c>
    </row>
    <row r="192" spans="1:22" ht="21" thickBot="1" x14ac:dyDescent="0.3">
      <c r="A192" s="750"/>
      <c r="B192" s="147" t="s">
        <v>34</v>
      </c>
      <c r="C192" s="147" t="s">
        <v>35</v>
      </c>
      <c r="D192" s="147" t="s">
        <v>5600</v>
      </c>
      <c r="E192" s="840" t="s">
        <v>5601</v>
      </c>
      <c r="F192" s="840"/>
      <c r="G192" s="730"/>
      <c r="H192" s="731"/>
      <c r="I192" s="732"/>
      <c r="J192" s="149" t="s">
        <v>5630</v>
      </c>
      <c r="K192" s="82"/>
      <c r="L192" s="82"/>
      <c r="M192" s="150"/>
      <c r="N192" s="178"/>
      <c r="V192" s="198"/>
    </row>
    <row r="193" spans="1:22" ht="13.8" thickBot="1" x14ac:dyDescent="0.3">
      <c r="A193" s="842"/>
      <c r="B193" s="152"/>
      <c r="C193" s="152"/>
      <c r="D193" s="153"/>
      <c r="E193" s="154" t="s">
        <v>5605</v>
      </c>
      <c r="F193" s="155"/>
      <c r="G193" s="1083"/>
      <c r="H193" s="1084"/>
      <c r="I193" s="1085"/>
      <c r="J193" s="149" t="s">
        <v>5631</v>
      </c>
      <c r="K193" s="82"/>
      <c r="L193" s="82"/>
      <c r="M193" s="150"/>
      <c r="N193" s="178"/>
      <c r="V193" s="198"/>
    </row>
    <row r="194" spans="1:22" ht="21.6" thickTop="1" thickBot="1" x14ac:dyDescent="0.3">
      <c r="A194" s="834">
        <f t="shared" ref="A194" si="41">A190+1</f>
        <v>45</v>
      </c>
      <c r="B194" s="137" t="s">
        <v>22</v>
      </c>
      <c r="C194" s="137" t="s">
        <v>23</v>
      </c>
      <c r="D194" s="137" t="s">
        <v>5593</v>
      </c>
      <c r="E194" s="837" t="s">
        <v>5594</v>
      </c>
      <c r="F194" s="837"/>
      <c r="G194" s="837" t="s">
        <v>17</v>
      </c>
      <c r="H194" s="771"/>
      <c r="I194" s="43"/>
      <c r="J194" s="138" t="s">
        <v>5608</v>
      </c>
      <c r="K194" s="139"/>
      <c r="L194" s="139"/>
      <c r="M194" s="140"/>
      <c r="N194" s="178"/>
      <c r="V194" s="198"/>
    </row>
    <row r="195" spans="1:22" ht="13.8" thickBot="1" x14ac:dyDescent="0.3">
      <c r="A195" s="750"/>
      <c r="B195" s="142"/>
      <c r="C195" s="142"/>
      <c r="D195" s="199"/>
      <c r="E195" s="142"/>
      <c r="F195" s="142"/>
      <c r="G195" s="1077"/>
      <c r="H195" s="1078"/>
      <c r="I195" s="1079"/>
      <c r="J195" s="78" t="s">
        <v>5608</v>
      </c>
      <c r="K195" s="78"/>
      <c r="L195" s="78"/>
      <c r="M195" s="145"/>
      <c r="N195" s="178"/>
      <c r="V195" s="198">
        <f>G195</f>
        <v>0</v>
      </c>
    </row>
    <row r="196" spans="1:22" ht="21" thickBot="1" x14ac:dyDescent="0.3">
      <c r="A196" s="750"/>
      <c r="B196" s="147" t="s">
        <v>34</v>
      </c>
      <c r="C196" s="147" t="s">
        <v>35</v>
      </c>
      <c r="D196" s="147" t="s">
        <v>5600</v>
      </c>
      <c r="E196" s="840" t="s">
        <v>5601</v>
      </c>
      <c r="F196" s="840"/>
      <c r="G196" s="730"/>
      <c r="H196" s="731"/>
      <c r="I196" s="732"/>
      <c r="J196" s="149" t="s">
        <v>5630</v>
      </c>
      <c r="K196" s="82"/>
      <c r="L196" s="82"/>
      <c r="M196" s="150"/>
      <c r="N196" s="178"/>
      <c r="V196" s="198"/>
    </row>
    <row r="197" spans="1:22" ht="13.8" thickBot="1" x14ac:dyDescent="0.3">
      <c r="A197" s="842"/>
      <c r="B197" s="152"/>
      <c r="C197" s="152"/>
      <c r="D197" s="153"/>
      <c r="E197" s="154" t="s">
        <v>5605</v>
      </c>
      <c r="F197" s="155"/>
      <c r="G197" s="1083"/>
      <c r="H197" s="1084"/>
      <c r="I197" s="1085"/>
      <c r="J197" s="149" t="s">
        <v>5631</v>
      </c>
      <c r="K197" s="82"/>
      <c r="L197" s="82"/>
      <c r="M197" s="150"/>
      <c r="N197" s="178"/>
      <c r="V197" s="198"/>
    </row>
    <row r="198" spans="1:22" ht="21.6" thickTop="1" thickBot="1" x14ac:dyDescent="0.3">
      <c r="A198" s="834">
        <f t="shared" ref="A198" si="42">A194+1</f>
        <v>46</v>
      </c>
      <c r="B198" s="137" t="s">
        <v>22</v>
      </c>
      <c r="C198" s="137" t="s">
        <v>23</v>
      </c>
      <c r="D198" s="137" t="s">
        <v>5593</v>
      </c>
      <c r="E198" s="837" t="s">
        <v>5594</v>
      </c>
      <c r="F198" s="837"/>
      <c r="G198" s="837" t="s">
        <v>17</v>
      </c>
      <c r="H198" s="771"/>
      <c r="I198" s="43"/>
      <c r="J198" s="138" t="s">
        <v>5608</v>
      </c>
      <c r="K198" s="139"/>
      <c r="L198" s="139"/>
      <c r="M198" s="140"/>
      <c r="N198" s="178"/>
      <c r="V198" s="198"/>
    </row>
    <row r="199" spans="1:22" ht="13.8" thickBot="1" x14ac:dyDescent="0.3">
      <c r="A199" s="750"/>
      <c r="B199" s="142"/>
      <c r="C199" s="142"/>
      <c r="D199" s="199"/>
      <c r="E199" s="142"/>
      <c r="F199" s="142"/>
      <c r="G199" s="1077"/>
      <c r="H199" s="1078"/>
      <c r="I199" s="1079"/>
      <c r="J199" s="78" t="s">
        <v>5608</v>
      </c>
      <c r="K199" s="78"/>
      <c r="L199" s="78"/>
      <c r="M199" s="145"/>
      <c r="N199" s="178"/>
      <c r="V199" s="198">
        <f>G199</f>
        <v>0</v>
      </c>
    </row>
    <row r="200" spans="1:22" ht="21" thickBot="1" x14ac:dyDescent="0.3">
      <c r="A200" s="750"/>
      <c r="B200" s="147" t="s">
        <v>34</v>
      </c>
      <c r="C200" s="147" t="s">
        <v>35</v>
      </c>
      <c r="D200" s="147" t="s">
        <v>5600</v>
      </c>
      <c r="E200" s="840" t="s">
        <v>5601</v>
      </c>
      <c r="F200" s="840"/>
      <c r="G200" s="730"/>
      <c r="H200" s="731"/>
      <c r="I200" s="732"/>
      <c r="J200" s="149" t="s">
        <v>5630</v>
      </c>
      <c r="K200" s="82"/>
      <c r="L200" s="82"/>
      <c r="M200" s="150"/>
      <c r="N200" s="178"/>
      <c r="V200" s="198"/>
    </row>
    <row r="201" spans="1:22" ht="13.8" thickBot="1" x14ac:dyDescent="0.3">
      <c r="A201" s="842"/>
      <c r="B201" s="152"/>
      <c r="C201" s="152"/>
      <c r="D201" s="153"/>
      <c r="E201" s="154" t="s">
        <v>5605</v>
      </c>
      <c r="F201" s="155"/>
      <c r="G201" s="1083"/>
      <c r="H201" s="1084"/>
      <c r="I201" s="1085"/>
      <c r="J201" s="149" t="s">
        <v>5631</v>
      </c>
      <c r="K201" s="82"/>
      <c r="L201" s="82"/>
      <c r="M201" s="150"/>
      <c r="N201" s="178"/>
      <c r="V201" s="198"/>
    </row>
    <row r="202" spans="1:22" ht="21.6" thickTop="1" thickBot="1" x14ac:dyDescent="0.3">
      <c r="A202" s="834">
        <f t="shared" ref="A202" si="43">A198+1</f>
        <v>47</v>
      </c>
      <c r="B202" s="137" t="s">
        <v>22</v>
      </c>
      <c r="C202" s="137" t="s">
        <v>23</v>
      </c>
      <c r="D202" s="137" t="s">
        <v>5593</v>
      </c>
      <c r="E202" s="837" t="s">
        <v>5594</v>
      </c>
      <c r="F202" s="837"/>
      <c r="G202" s="837" t="s">
        <v>17</v>
      </c>
      <c r="H202" s="771"/>
      <c r="I202" s="43"/>
      <c r="J202" s="138" t="s">
        <v>5608</v>
      </c>
      <c r="K202" s="139"/>
      <c r="L202" s="139"/>
      <c r="M202" s="140"/>
      <c r="N202" s="178"/>
      <c r="V202" s="198"/>
    </row>
    <row r="203" spans="1:22" ht="13.8" thickBot="1" x14ac:dyDescent="0.3">
      <c r="A203" s="750"/>
      <c r="B203" s="142"/>
      <c r="C203" s="142"/>
      <c r="D203" s="199"/>
      <c r="E203" s="142"/>
      <c r="F203" s="142"/>
      <c r="G203" s="1077"/>
      <c r="H203" s="1078"/>
      <c r="I203" s="1079"/>
      <c r="J203" s="78" t="s">
        <v>5608</v>
      </c>
      <c r="K203" s="78"/>
      <c r="L203" s="78"/>
      <c r="M203" s="145"/>
      <c r="N203" s="178"/>
      <c r="V203" s="198">
        <f>G203</f>
        <v>0</v>
      </c>
    </row>
    <row r="204" spans="1:22" ht="21" thickBot="1" x14ac:dyDescent="0.3">
      <c r="A204" s="750"/>
      <c r="B204" s="147" t="s">
        <v>34</v>
      </c>
      <c r="C204" s="147" t="s">
        <v>35</v>
      </c>
      <c r="D204" s="147" t="s">
        <v>5600</v>
      </c>
      <c r="E204" s="840" t="s">
        <v>5601</v>
      </c>
      <c r="F204" s="840"/>
      <c r="G204" s="730"/>
      <c r="H204" s="731"/>
      <c r="I204" s="732"/>
      <c r="J204" s="149" t="s">
        <v>5630</v>
      </c>
      <c r="K204" s="82"/>
      <c r="L204" s="82"/>
      <c r="M204" s="150"/>
      <c r="N204" s="178"/>
      <c r="V204" s="198"/>
    </row>
    <row r="205" spans="1:22" ht="13.8" thickBot="1" x14ac:dyDescent="0.3">
      <c r="A205" s="842"/>
      <c r="B205" s="152"/>
      <c r="C205" s="152"/>
      <c r="D205" s="153"/>
      <c r="E205" s="154" t="s">
        <v>5605</v>
      </c>
      <c r="F205" s="155"/>
      <c r="G205" s="1083"/>
      <c r="H205" s="1084"/>
      <c r="I205" s="1085"/>
      <c r="J205" s="149" t="s">
        <v>5631</v>
      </c>
      <c r="K205" s="82"/>
      <c r="L205" s="82"/>
      <c r="M205" s="150"/>
      <c r="N205" s="178"/>
      <c r="V205" s="198"/>
    </row>
    <row r="206" spans="1:22" ht="21.6" thickTop="1" thickBot="1" x14ac:dyDescent="0.3">
      <c r="A206" s="834">
        <f t="shared" ref="A206" si="44">A202+1</f>
        <v>48</v>
      </c>
      <c r="B206" s="137" t="s">
        <v>22</v>
      </c>
      <c r="C206" s="137" t="s">
        <v>23</v>
      </c>
      <c r="D206" s="137" t="s">
        <v>5593</v>
      </c>
      <c r="E206" s="837" t="s">
        <v>5594</v>
      </c>
      <c r="F206" s="837"/>
      <c r="G206" s="837" t="s">
        <v>17</v>
      </c>
      <c r="H206" s="771"/>
      <c r="I206" s="43"/>
      <c r="J206" s="138" t="s">
        <v>5608</v>
      </c>
      <c r="K206" s="139"/>
      <c r="L206" s="139"/>
      <c r="M206" s="140"/>
      <c r="N206" s="178"/>
      <c r="V206" s="198"/>
    </row>
    <row r="207" spans="1:22" ht="13.8" thickBot="1" x14ac:dyDescent="0.3">
      <c r="A207" s="750"/>
      <c r="B207" s="142"/>
      <c r="C207" s="142"/>
      <c r="D207" s="199"/>
      <c r="E207" s="142"/>
      <c r="F207" s="142"/>
      <c r="G207" s="1077"/>
      <c r="H207" s="1078"/>
      <c r="I207" s="1079"/>
      <c r="J207" s="78" t="s">
        <v>5608</v>
      </c>
      <c r="K207" s="78"/>
      <c r="L207" s="78"/>
      <c r="M207" s="145"/>
      <c r="N207" s="178"/>
      <c r="V207" s="198">
        <f>G207</f>
        <v>0</v>
      </c>
    </row>
    <row r="208" spans="1:22" ht="21" thickBot="1" x14ac:dyDescent="0.3">
      <c r="A208" s="750"/>
      <c r="B208" s="147" t="s">
        <v>34</v>
      </c>
      <c r="C208" s="147" t="s">
        <v>35</v>
      </c>
      <c r="D208" s="147" t="s">
        <v>5600</v>
      </c>
      <c r="E208" s="840" t="s">
        <v>5601</v>
      </c>
      <c r="F208" s="840"/>
      <c r="G208" s="730"/>
      <c r="H208" s="731"/>
      <c r="I208" s="732"/>
      <c r="J208" s="149" t="s">
        <v>5630</v>
      </c>
      <c r="K208" s="82"/>
      <c r="L208" s="82"/>
      <c r="M208" s="150"/>
      <c r="N208" s="178"/>
      <c r="V208" s="198"/>
    </row>
    <row r="209" spans="1:22" ht="13.8" thickBot="1" x14ac:dyDescent="0.3">
      <c r="A209" s="842"/>
      <c r="B209" s="152"/>
      <c r="C209" s="152"/>
      <c r="D209" s="153"/>
      <c r="E209" s="154" t="s">
        <v>5605</v>
      </c>
      <c r="F209" s="155"/>
      <c r="G209" s="1083"/>
      <c r="H209" s="1084"/>
      <c r="I209" s="1085"/>
      <c r="J209" s="149" t="s">
        <v>5631</v>
      </c>
      <c r="K209" s="82"/>
      <c r="L209" s="82"/>
      <c r="M209" s="150"/>
      <c r="N209" s="178"/>
      <c r="V209" s="198"/>
    </row>
    <row r="210" spans="1:22" ht="21.6" thickTop="1" thickBot="1" x14ac:dyDescent="0.3">
      <c r="A210" s="834">
        <f t="shared" ref="A210" si="45">A206+1</f>
        <v>49</v>
      </c>
      <c r="B210" s="137" t="s">
        <v>22</v>
      </c>
      <c r="C210" s="137" t="s">
        <v>23</v>
      </c>
      <c r="D210" s="137" t="s">
        <v>5593</v>
      </c>
      <c r="E210" s="837" t="s">
        <v>5594</v>
      </c>
      <c r="F210" s="837"/>
      <c r="G210" s="837" t="s">
        <v>17</v>
      </c>
      <c r="H210" s="771"/>
      <c r="I210" s="43"/>
      <c r="J210" s="138" t="s">
        <v>5608</v>
      </c>
      <c r="K210" s="139"/>
      <c r="L210" s="139"/>
      <c r="M210" s="140"/>
      <c r="N210" s="178"/>
      <c r="V210" s="198"/>
    </row>
    <row r="211" spans="1:22" ht="13.8" thickBot="1" x14ac:dyDescent="0.3">
      <c r="A211" s="750"/>
      <c r="B211" s="142"/>
      <c r="C211" s="142"/>
      <c r="D211" s="199"/>
      <c r="E211" s="142"/>
      <c r="F211" s="142"/>
      <c r="G211" s="1077"/>
      <c r="H211" s="1078"/>
      <c r="I211" s="1079"/>
      <c r="J211" s="78" t="s">
        <v>5608</v>
      </c>
      <c r="K211" s="78"/>
      <c r="L211" s="78"/>
      <c r="M211" s="145"/>
      <c r="N211" s="178"/>
      <c r="V211" s="198">
        <f>G211</f>
        <v>0</v>
      </c>
    </row>
    <row r="212" spans="1:22" ht="21" thickBot="1" x14ac:dyDescent="0.3">
      <c r="A212" s="750"/>
      <c r="B212" s="147" t="s">
        <v>34</v>
      </c>
      <c r="C212" s="147" t="s">
        <v>35</v>
      </c>
      <c r="D212" s="147" t="s">
        <v>5600</v>
      </c>
      <c r="E212" s="840" t="s">
        <v>5601</v>
      </c>
      <c r="F212" s="840"/>
      <c r="G212" s="730"/>
      <c r="H212" s="731"/>
      <c r="I212" s="732"/>
      <c r="J212" s="149" t="s">
        <v>5630</v>
      </c>
      <c r="K212" s="82"/>
      <c r="L212" s="82"/>
      <c r="M212" s="150"/>
      <c r="N212" s="178"/>
      <c r="V212" s="198"/>
    </row>
    <row r="213" spans="1:22" ht="13.8" thickBot="1" x14ac:dyDescent="0.3">
      <c r="A213" s="842"/>
      <c r="B213" s="152"/>
      <c r="C213" s="152"/>
      <c r="D213" s="153"/>
      <c r="E213" s="154" t="s">
        <v>5605</v>
      </c>
      <c r="F213" s="155"/>
      <c r="G213" s="1083"/>
      <c r="H213" s="1084"/>
      <c r="I213" s="1085"/>
      <c r="J213" s="149" t="s">
        <v>5631</v>
      </c>
      <c r="K213" s="82"/>
      <c r="L213" s="82"/>
      <c r="M213" s="150"/>
      <c r="N213" s="178"/>
      <c r="V213" s="198"/>
    </row>
    <row r="214" spans="1:22" ht="21.6" thickTop="1" thickBot="1" x14ac:dyDescent="0.3">
      <c r="A214" s="834">
        <f t="shared" ref="A214" si="46">A210+1</f>
        <v>50</v>
      </c>
      <c r="B214" s="137" t="s">
        <v>22</v>
      </c>
      <c r="C214" s="137" t="s">
        <v>23</v>
      </c>
      <c r="D214" s="137" t="s">
        <v>5593</v>
      </c>
      <c r="E214" s="837" t="s">
        <v>5594</v>
      </c>
      <c r="F214" s="837"/>
      <c r="G214" s="837" t="s">
        <v>17</v>
      </c>
      <c r="H214" s="771"/>
      <c r="I214" s="43"/>
      <c r="J214" s="138" t="s">
        <v>5608</v>
      </c>
      <c r="K214" s="139"/>
      <c r="L214" s="139"/>
      <c r="M214" s="140"/>
      <c r="N214" s="178"/>
      <c r="V214" s="198"/>
    </row>
    <row r="215" spans="1:22" ht="13.8" thickBot="1" x14ac:dyDescent="0.3">
      <c r="A215" s="750"/>
      <c r="B215" s="142"/>
      <c r="C215" s="142"/>
      <c r="D215" s="199"/>
      <c r="E215" s="142"/>
      <c r="F215" s="142"/>
      <c r="G215" s="1077"/>
      <c r="H215" s="1078"/>
      <c r="I215" s="1079"/>
      <c r="J215" s="78" t="s">
        <v>5608</v>
      </c>
      <c r="K215" s="78"/>
      <c r="L215" s="78"/>
      <c r="M215" s="145"/>
      <c r="N215" s="178"/>
      <c r="V215" s="198">
        <f>G215</f>
        <v>0</v>
      </c>
    </row>
    <row r="216" spans="1:22" ht="21" thickBot="1" x14ac:dyDescent="0.3">
      <c r="A216" s="750"/>
      <c r="B216" s="147" t="s">
        <v>34</v>
      </c>
      <c r="C216" s="147" t="s">
        <v>35</v>
      </c>
      <c r="D216" s="147" t="s">
        <v>5600</v>
      </c>
      <c r="E216" s="840" t="s">
        <v>5601</v>
      </c>
      <c r="F216" s="840"/>
      <c r="G216" s="730"/>
      <c r="H216" s="731"/>
      <c r="I216" s="732"/>
      <c r="J216" s="149" t="s">
        <v>5630</v>
      </c>
      <c r="K216" s="82"/>
      <c r="L216" s="82"/>
      <c r="M216" s="150"/>
      <c r="N216" s="178"/>
      <c r="V216" s="198"/>
    </row>
    <row r="217" spans="1:22" ht="13.8" thickBot="1" x14ac:dyDescent="0.3">
      <c r="A217" s="842"/>
      <c r="B217" s="152"/>
      <c r="C217" s="152"/>
      <c r="D217" s="153"/>
      <c r="E217" s="154" t="s">
        <v>5605</v>
      </c>
      <c r="F217" s="155"/>
      <c r="G217" s="1083"/>
      <c r="H217" s="1084"/>
      <c r="I217" s="1085"/>
      <c r="J217" s="149" t="s">
        <v>5631</v>
      </c>
      <c r="K217" s="82"/>
      <c r="L217" s="82"/>
      <c r="M217" s="150"/>
      <c r="N217" s="178"/>
      <c r="V217" s="198"/>
    </row>
    <row r="218" spans="1:22" ht="21.6" thickTop="1" thickBot="1" x14ac:dyDescent="0.3">
      <c r="A218" s="834">
        <f t="shared" ref="A218" si="47">A214+1</f>
        <v>51</v>
      </c>
      <c r="B218" s="137" t="s">
        <v>22</v>
      </c>
      <c r="C218" s="137" t="s">
        <v>23</v>
      </c>
      <c r="D218" s="137" t="s">
        <v>5593</v>
      </c>
      <c r="E218" s="837" t="s">
        <v>5594</v>
      </c>
      <c r="F218" s="837"/>
      <c r="G218" s="837" t="s">
        <v>17</v>
      </c>
      <c r="H218" s="771"/>
      <c r="I218" s="43"/>
      <c r="J218" s="138" t="s">
        <v>5608</v>
      </c>
      <c r="K218" s="139"/>
      <c r="L218" s="139"/>
      <c r="M218" s="140"/>
      <c r="N218" s="178"/>
      <c r="V218" s="198"/>
    </row>
    <row r="219" spans="1:22" ht="13.8" thickBot="1" x14ac:dyDescent="0.3">
      <c r="A219" s="750"/>
      <c r="B219" s="142"/>
      <c r="C219" s="142"/>
      <c r="D219" s="199"/>
      <c r="E219" s="142"/>
      <c r="F219" s="142"/>
      <c r="G219" s="1077"/>
      <c r="H219" s="1078"/>
      <c r="I219" s="1079"/>
      <c r="J219" s="78" t="s">
        <v>5608</v>
      </c>
      <c r="K219" s="78"/>
      <c r="L219" s="78"/>
      <c r="M219" s="145"/>
      <c r="N219" s="178"/>
      <c r="V219" s="198">
        <f>G219</f>
        <v>0</v>
      </c>
    </row>
    <row r="220" spans="1:22" ht="21" thickBot="1" x14ac:dyDescent="0.3">
      <c r="A220" s="750"/>
      <c r="B220" s="147" t="s">
        <v>34</v>
      </c>
      <c r="C220" s="147" t="s">
        <v>35</v>
      </c>
      <c r="D220" s="147" t="s">
        <v>5600</v>
      </c>
      <c r="E220" s="840" t="s">
        <v>5601</v>
      </c>
      <c r="F220" s="840"/>
      <c r="G220" s="730"/>
      <c r="H220" s="731"/>
      <c r="I220" s="732"/>
      <c r="J220" s="149" t="s">
        <v>5630</v>
      </c>
      <c r="K220" s="82"/>
      <c r="L220" s="82"/>
      <c r="M220" s="150"/>
      <c r="N220" s="178"/>
      <c r="V220" s="198"/>
    </row>
    <row r="221" spans="1:22" ht="13.8" thickBot="1" x14ac:dyDescent="0.3">
      <c r="A221" s="842"/>
      <c r="B221" s="152"/>
      <c r="C221" s="152"/>
      <c r="D221" s="153"/>
      <c r="E221" s="154" t="s">
        <v>5605</v>
      </c>
      <c r="F221" s="155"/>
      <c r="G221" s="1083"/>
      <c r="H221" s="1084"/>
      <c r="I221" s="1085"/>
      <c r="J221" s="149" t="s">
        <v>5631</v>
      </c>
      <c r="K221" s="82"/>
      <c r="L221" s="82"/>
      <c r="M221" s="150"/>
      <c r="N221" s="178"/>
      <c r="V221" s="198"/>
    </row>
    <row r="222" spans="1:22" ht="21.6" thickTop="1" thickBot="1" x14ac:dyDescent="0.3">
      <c r="A222" s="834">
        <f t="shared" ref="A222" si="48">A218+1</f>
        <v>52</v>
      </c>
      <c r="B222" s="137" t="s">
        <v>22</v>
      </c>
      <c r="C222" s="137" t="s">
        <v>23</v>
      </c>
      <c r="D222" s="137" t="s">
        <v>5593</v>
      </c>
      <c r="E222" s="837" t="s">
        <v>5594</v>
      </c>
      <c r="F222" s="837"/>
      <c r="G222" s="837" t="s">
        <v>17</v>
      </c>
      <c r="H222" s="771"/>
      <c r="I222" s="43"/>
      <c r="J222" s="138" t="s">
        <v>5608</v>
      </c>
      <c r="K222" s="139"/>
      <c r="L222" s="139"/>
      <c r="M222" s="140"/>
      <c r="N222" s="178"/>
      <c r="V222" s="198"/>
    </row>
    <row r="223" spans="1:22" ht="13.8" thickBot="1" x14ac:dyDescent="0.3">
      <c r="A223" s="750"/>
      <c r="B223" s="142"/>
      <c r="C223" s="142"/>
      <c r="D223" s="199"/>
      <c r="E223" s="142"/>
      <c r="F223" s="142"/>
      <c r="G223" s="1077"/>
      <c r="H223" s="1078"/>
      <c r="I223" s="1079"/>
      <c r="J223" s="78" t="s">
        <v>5608</v>
      </c>
      <c r="K223" s="78"/>
      <c r="L223" s="78"/>
      <c r="M223" s="145"/>
      <c r="N223" s="178"/>
      <c r="V223" s="198">
        <f>G223</f>
        <v>0</v>
      </c>
    </row>
    <row r="224" spans="1:22" ht="21" thickBot="1" x14ac:dyDescent="0.3">
      <c r="A224" s="750"/>
      <c r="B224" s="147" t="s">
        <v>34</v>
      </c>
      <c r="C224" s="147" t="s">
        <v>35</v>
      </c>
      <c r="D224" s="147" t="s">
        <v>5600</v>
      </c>
      <c r="E224" s="840" t="s">
        <v>5601</v>
      </c>
      <c r="F224" s="840"/>
      <c r="G224" s="730"/>
      <c r="H224" s="731"/>
      <c r="I224" s="732"/>
      <c r="J224" s="149" t="s">
        <v>5630</v>
      </c>
      <c r="K224" s="82"/>
      <c r="L224" s="82"/>
      <c r="M224" s="150"/>
      <c r="N224" s="178"/>
      <c r="V224" s="198"/>
    </row>
    <row r="225" spans="1:22" ht="13.8" thickBot="1" x14ac:dyDescent="0.3">
      <c r="A225" s="842"/>
      <c r="B225" s="152"/>
      <c r="C225" s="152"/>
      <c r="D225" s="153"/>
      <c r="E225" s="154" t="s">
        <v>5605</v>
      </c>
      <c r="F225" s="155"/>
      <c r="G225" s="1083"/>
      <c r="H225" s="1084"/>
      <c r="I225" s="1085"/>
      <c r="J225" s="149" t="s">
        <v>5631</v>
      </c>
      <c r="K225" s="82"/>
      <c r="L225" s="82"/>
      <c r="M225" s="150"/>
      <c r="N225" s="178"/>
      <c r="V225" s="198"/>
    </row>
    <row r="226" spans="1:22" ht="21.6" thickTop="1" thickBot="1" x14ac:dyDescent="0.3">
      <c r="A226" s="834">
        <f t="shared" ref="A226" si="49">A222+1</f>
        <v>53</v>
      </c>
      <c r="B226" s="137" t="s">
        <v>22</v>
      </c>
      <c r="C226" s="137" t="s">
        <v>23</v>
      </c>
      <c r="D226" s="137" t="s">
        <v>5593</v>
      </c>
      <c r="E226" s="837" t="s">
        <v>5594</v>
      </c>
      <c r="F226" s="837"/>
      <c r="G226" s="837" t="s">
        <v>17</v>
      </c>
      <c r="H226" s="771"/>
      <c r="I226" s="43"/>
      <c r="J226" s="138" t="s">
        <v>5608</v>
      </c>
      <c r="K226" s="139"/>
      <c r="L226" s="139"/>
      <c r="M226" s="140"/>
      <c r="N226" s="178"/>
      <c r="V226" s="198"/>
    </row>
    <row r="227" spans="1:22" ht="13.8" thickBot="1" x14ac:dyDescent="0.3">
      <c r="A227" s="750"/>
      <c r="B227" s="142"/>
      <c r="C227" s="142"/>
      <c r="D227" s="199"/>
      <c r="E227" s="142"/>
      <c r="F227" s="142"/>
      <c r="G227" s="1077"/>
      <c r="H227" s="1078"/>
      <c r="I227" s="1079"/>
      <c r="J227" s="78" t="s">
        <v>5608</v>
      </c>
      <c r="K227" s="78"/>
      <c r="L227" s="78"/>
      <c r="M227" s="145"/>
      <c r="N227" s="178"/>
      <c r="V227" s="198">
        <f>G227</f>
        <v>0</v>
      </c>
    </row>
    <row r="228" spans="1:22" ht="21" thickBot="1" x14ac:dyDescent="0.3">
      <c r="A228" s="750"/>
      <c r="B228" s="147" t="s">
        <v>34</v>
      </c>
      <c r="C228" s="147" t="s">
        <v>35</v>
      </c>
      <c r="D228" s="147" t="s">
        <v>5600</v>
      </c>
      <c r="E228" s="840" t="s">
        <v>5601</v>
      </c>
      <c r="F228" s="840"/>
      <c r="G228" s="730"/>
      <c r="H228" s="731"/>
      <c r="I228" s="732"/>
      <c r="J228" s="149" t="s">
        <v>5630</v>
      </c>
      <c r="K228" s="82"/>
      <c r="L228" s="82"/>
      <c r="M228" s="150"/>
      <c r="N228" s="178"/>
      <c r="V228" s="198"/>
    </row>
    <row r="229" spans="1:22" ht="13.8" thickBot="1" x14ac:dyDescent="0.3">
      <c r="A229" s="842"/>
      <c r="B229" s="152"/>
      <c r="C229" s="152"/>
      <c r="D229" s="153"/>
      <c r="E229" s="154" t="s">
        <v>5605</v>
      </c>
      <c r="F229" s="155"/>
      <c r="G229" s="1083"/>
      <c r="H229" s="1084"/>
      <c r="I229" s="1085"/>
      <c r="J229" s="149" t="s">
        <v>5631</v>
      </c>
      <c r="K229" s="82"/>
      <c r="L229" s="82"/>
      <c r="M229" s="150"/>
      <c r="N229" s="178"/>
      <c r="V229" s="198"/>
    </row>
    <row r="230" spans="1:22" ht="21.6" thickTop="1" thickBot="1" x14ac:dyDescent="0.3">
      <c r="A230" s="834">
        <f t="shared" ref="A230" si="50">A226+1</f>
        <v>54</v>
      </c>
      <c r="B230" s="137" t="s">
        <v>22</v>
      </c>
      <c r="C230" s="137" t="s">
        <v>23</v>
      </c>
      <c r="D230" s="137" t="s">
        <v>5593</v>
      </c>
      <c r="E230" s="837" t="s">
        <v>5594</v>
      </c>
      <c r="F230" s="837"/>
      <c r="G230" s="837" t="s">
        <v>17</v>
      </c>
      <c r="H230" s="771"/>
      <c r="I230" s="43"/>
      <c r="J230" s="138" t="s">
        <v>5608</v>
      </c>
      <c r="K230" s="139"/>
      <c r="L230" s="139"/>
      <c r="M230" s="140"/>
      <c r="N230" s="178"/>
      <c r="V230" s="198"/>
    </row>
    <row r="231" spans="1:22" ht="13.8" thickBot="1" x14ac:dyDescent="0.3">
      <c r="A231" s="750"/>
      <c r="B231" s="142"/>
      <c r="C231" s="142"/>
      <c r="D231" s="199"/>
      <c r="E231" s="142"/>
      <c r="F231" s="142"/>
      <c r="G231" s="1077"/>
      <c r="H231" s="1078"/>
      <c r="I231" s="1079"/>
      <c r="J231" s="78" t="s">
        <v>5608</v>
      </c>
      <c r="K231" s="78"/>
      <c r="L231" s="78"/>
      <c r="M231" s="145"/>
      <c r="N231" s="178"/>
      <c r="V231" s="198">
        <f>G231</f>
        <v>0</v>
      </c>
    </row>
    <row r="232" spans="1:22" ht="21" thickBot="1" x14ac:dyDescent="0.3">
      <c r="A232" s="750"/>
      <c r="B232" s="147" t="s">
        <v>34</v>
      </c>
      <c r="C232" s="147" t="s">
        <v>35</v>
      </c>
      <c r="D232" s="147" t="s">
        <v>5600</v>
      </c>
      <c r="E232" s="840" t="s">
        <v>5601</v>
      </c>
      <c r="F232" s="840"/>
      <c r="G232" s="730"/>
      <c r="H232" s="731"/>
      <c r="I232" s="732"/>
      <c r="J232" s="149" t="s">
        <v>5630</v>
      </c>
      <c r="K232" s="82"/>
      <c r="L232" s="82"/>
      <c r="M232" s="150"/>
      <c r="N232" s="178"/>
      <c r="V232" s="198"/>
    </row>
    <row r="233" spans="1:22" ht="13.8" thickBot="1" x14ac:dyDescent="0.3">
      <c r="A233" s="842"/>
      <c r="B233" s="152"/>
      <c r="C233" s="152"/>
      <c r="D233" s="153"/>
      <c r="E233" s="154" t="s">
        <v>5605</v>
      </c>
      <c r="F233" s="155"/>
      <c r="G233" s="1083"/>
      <c r="H233" s="1084"/>
      <c r="I233" s="1085"/>
      <c r="J233" s="149" t="s">
        <v>5631</v>
      </c>
      <c r="K233" s="82"/>
      <c r="L233" s="82"/>
      <c r="M233" s="150"/>
      <c r="N233" s="178"/>
      <c r="V233" s="198"/>
    </row>
    <row r="234" spans="1:22" ht="21.6" thickTop="1" thickBot="1" x14ac:dyDescent="0.3">
      <c r="A234" s="834">
        <f t="shared" ref="A234" si="51">A230+1</f>
        <v>55</v>
      </c>
      <c r="B234" s="137" t="s">
        <v>22</v>
      </c>
      <c r="C234" s="137" t="s">
        <v>23</v>
      </c>
      <c r="D234" s="137" t="s">
        <v>5593</v>
      </c>
      <c r="E234" s="837" t="s">
        <v>5594</v>
      </c>
      <c r="F234" s="837"/>
      <c r="G234" s="837" t="s">
        <v>17</v>
      </c>
      <c r="H234" s="771"/>
      <c r="I234" s="43"/>
      <c r="J234" s="138" t="s">
        <v>5608</v>
      </c>
      <c r="K234" s="139"/>
      <c r="L234" s="139"/>
      <c r="M234" s="140"/>
      <c r="N234" s="178"/>
      <c r="V234" s="198"/>
    </row>
    <row r="235" spans="1:22" ht="13.8" thickBot="1" x14ac:dyDescent="0.3">
      <c r="A235" s="750"/>
      <c r="B235" s="142"/>
      <c r="C235" s="142"/>
      <c r="D235" s="199"/>
      <c r="E235" s="142"/>
      <c r="F235" s="142"/>
      <c r="G235" s="1077"/>
      <c r="H235" s="1078"/>
      <c r="I235" s="1079"/>
      <c r="J235" s="78" t="s">
        <v>5608</v>
      </c>
      <c r="K235" s="78"/>
      <c r="L235" s="78"/>
      <c r="M235" s="145"/>
      <c r="N235" s="178"/>
      <c r="V235" s="198">
        <f>G235</f>
        <v>0</v>
      </c>
    </row>
    <row r="236" spans="1:22" ht="21" thickBot="1" x14ac:dyDescent="0.3">
      <c r="A236" s="750"/>
      <c r="B236" s="147" t="s">
        <v>34</v>
      </c>
      <c r="C236" s="147" t="s">
        <v>35</v>
      </c>
      <c r="D236" s="147" t="s">
        <v>5600</v>
      </c>
      <c r="E236" s="840" t="s">
        <v>5601</v>
      </c>
      <c r="F236" s="840"/>
      <c r="G236" s="730"/>
      <c r="H236" s="731"/>
      <c r="I236" s="732"/>
      <c r="J236" s="149" t="s">
        <v>5630</v>
      </c>
      <c r="K236" s="82"/>
      <c r="L236" s="82"/>
      <c r="M236" s="150"/>
      <c r="N236" s="178"/>
      <c r="V236" s="198"/>
    </row>
    <row r="237" spans="1:22" ht="13.8" thickBot="1" x14ac:dyDescent="0.3">
      <c r="A237" s="842"/>
      <c r="B237" s="152"/>
      <c r="C237" s="152"/>
      <c r="D237" s="153"/>
      <c r="E237" s="154" t="s">
        <v>5605</v>
      </c>
      <c r="F237" s="155"/>
      <c r="G237" s="1083"/>
      <c r="H237" s="1084"/>
      <c r="I237" s="1085"/>
      <c r="J237" s="149" t="s">
        <v>5631</v>
      </c>
      <c r="K237" s="82"/>
      <c r="L237" s="82"/>
      <c r="M237" s="150"/>
      <c r="N237" s="178"/>
      <c r="V237" s="198"/>
    </row>
    <row r="238" spans="1:22" ht="21.6" thickTop="1" thickBot="1" x14ac:dyDescent="0.3">
      <c r="A238" s="834">
        <f t="shared" ref="A238" si="52">A234+1</f>
        <v>56</v>
      </c>
      <c r="B238" s="137" t="s">
        <v>22</v>
      </c>
      <c r="C238" s="137" t="s">
        <v>23</v>
      </c>
      <c r="D238" s="137" t="s">
        <v>5593</v>
      </c>
      <c r="E238" s="837" t="s">
        <v>5594</v>
      </c>
      <c r="F238" s="837"/>
      <c r="G238" s="837" t="s">
        <v>17</v>
      </c>
      <c r="H238" s="771"/>
      <c r="I238" s="43"/>
      <c r="J238" s="138" t="s">
        <v>5608</v>
      </c>
      <c r="K238" s="139"/>
      <c r="L238" s="139"/>
      <c r="M238" s="140"/>
      <c r="N238" s="178"/>
      <c r="V238" s="198"/>
    </row>
    <row r="239" spans="1:22" ht="13.8" thickBot="1" x14ac:dyDescent="0.3">
      <c r="A239" s="750"/>
      <c r="B239" s="142"/>
      <c r="C239" s="142"/>
      <c r="D239" s="199"/>
      <c r="E239" s="142"/>
      <c r="F239" s="142"/>
      <c r="G239" s="1077"/>
      <c r="H239" s="1078"/>
      <c r="I239" s="1079"/>
      <c r="J239" s="78" t="s">
        <v>5608</v>
      </c>
      <c r="K239" s="78"/>
      <c r="L239" s="78"/>
      <c r="M239" s="145"/>
      <c r="N239" s="178"/>
      <c r="V239" s="198">
        <f>G239</f>
        <v>0</v>
      </c>
    </row>
    <row r="240" spans="1:22" ht="21" thickBot="1" x14ac:dyDescent="0.3">
      <c r="A240" s="750"/>
      <c r="B240" s="147" t="s">
        <v>34</v>
      </c>
      <c r="C240" s="147" t="s">
        <v>35</v>
      </c>
      <c r="D240" s="147" t="s">
        <v>5600</v>
      </c>
      <c r="E240" s="840" t="s">
        <v>5601</v>
      </c>
      <c r="F240" s="840"/>
      <c r="G240" s="730"/>
      <c r="H240" s="731"/>
      <c r="I240" s="732"/>
      <c r="J240" s="149" t="s">
        <v>5630</v>
      </c>
      <c r="K240" s="82"/>
      <c r="L240" s="82"/>
      <c r="M240" s="150"/>
      <c r="N240" s="178"/>
      <c r="V240" s="198"/>
    </row>
    <row r="241" spans="1:22" ht="13.8" thickBot="1" x14ac:dyDescent="0.3">
      <c r="A241" s="842"/>
      <c r="B241" s="152"/>
      <c r="C241" s="152"/>
      <c r="D241" s="153"/>
      <c r="E241" s="154" t="s">
        <v>5605</v>
      </c>
      <c r="F241" s="155"/>
      <c r="G241" s="1083"/>
      <c r="H241" s="1084"/>
      <c r="I241" s="1085"/>
      <c r="J241" s="149" t="s">
        <v>5631</v>
      </c>
      <c r="K241" s="82"/>
      <c r="L241" s="82"/>
      <c r="M241" s="150"/>
      <c r="N241" s="178"/>
      <c r="V241" s="198"/>
    </row>
    <row r="242" spans="1:22" ht="21.6" thickTop="1" thickBot="1" x14ac:dyDescent="0.3">
      <c r="A242" s="834">
        <f t="shared" ref="A242" si="53">A238+1</f>
        <v>57</v>
      </c>
      <c r="B242" s="137" t="s">
        <v>22</v>
      </c>
      <c r="C242" s="137" t="s">
        <v>23</v>
      </c>
      <c r="D242" s="137" t="s">
        <v>5593</v>
      </c>
      <c r="E242" s="837" t="s">
        <v>5594</v>
      </c>
      <c r="F242" s="837"/>
      <c r="G242" s="837" t="s">
        <v>17</v>
      </c>
      <c r="H242" s="771"/>
      <c r="I242" s="43"/>
      <c r="J242" s="138" t="s">
        <v>5608</v>
      </c>
      <c r="K242" s="139"/>
      <c r="L242" s="139"/>
      <c r="M242" s="140"/>
      <c r="N242" s="178"/>
      <c r="V242" s="198"/>
    </row>
    <row r="243" spans="1:22" ht="13.8" thickBot="1" x14ac:dyDescent="0.3">
      <c r="A243" s="750"/>
      <c r="B243" s="142"/>
      <c r="C243" s="142"/>
      <c r="D243" s="199"/>
      <c r="E243" s="142"/>
      <c r="F243" s="142"/>
      <c r="G243" s="1077"/>
      <c r="H243" s="1078"/>
      <c r="I243" s="1079"/>
      <c r="J243" s="78" t="s">
        <v>5608</v>
      </c>
      <c r="K243" s="78"/>
      <c r="L243" s="78"/>
      <c r="M243" s="145"/>
      <c r="N243" s="178"/>
      <c r="V243" s="198">
        <f>G243</f>
        <v>0</v>
      </c>
    </row>
    <row r="244" spans="1:22" ht="21" thickBot="1" x14ac:dyDescent="0.3">
      <c r="A244" s="750"/>
      <c r="B244" s="147" t="s">
        <v>34</v>
      </c>
      <c r="C244" s="147" t="s">
        <v>35</v>
      </c>
      <c r="D244" s="147" t="s">
        <v>5600</v>
      </c>
      <c r="E244" s="840" t="s">
        <v>5601</v>
      </c>
      <c r="F244" s="840"/>
      <c r="G244" s="730"/>
      <c r="H244" s="731"/>
      <c r="I244" s="732"/>
      <c r="J244" s="149" t="s">
        <v>5630</v>
      </c>
      <c r="K244" s="82"/>
      <c r="L244" s="82"/>
      <c r="M244" s="150"/>
      <c r="N244" s="178"/>
      <c r="V244" s="198"/>
    </row>
    <row r="245" spans="1:22" ht="13.8" thickBot="1" x14ac:dyDescent="0.3">
      <c r="A245" s="842"/>
      <c r="B245" s="152"/>
      <c r="C245" s="152"/>
      <c r="D245" s="153"/>
      <c r="E245" s="154" t="s">
        <v>5605</v>
      </c>
      <c r="F245" s="155"/>
      <c r="G245" s="1083"/>
      <c r="H245" s="1084"/>
      <c r="I245" s="1085"/>
      <c r="J245" s="149" t="s">
        <v>5631</v>
      </c>
      <c r="K245" s="82"/>
      <c r="L245" s="82"/>
      <c r="M245" s="150"/>
      <c r="N245" s="178"/>
      <c r="V245" s="198"/>
    </row>
    <row r="246" spans="1:22" ht="21.6" thickTop="1" thickBot="1" x14ac:dyDescent="0.3">
      <c r="A246" s="834">
        <f t="shared" ref="A246" si="54">A242+1</f>
        <v>58</v>
      </c>
      <c r="B246" s="137" t="s">
        <v>22</v>
      </c>
      <c r="C246" s="137" t="s">
        <v>23</v>
      </c>
      <c r="D246" s="137" t="s">
        <v>5593</v>
      </c>
      <c r="E246" s="837" t="s">
        <v>5594</v>
      </c>
      <c r="F246" s="837"/>
      <c r="G246" s="837" t="s">
        <v>17</v>
      </c>
      <c r="H246" s="771"/>
      <c r="I246" s="43"/>
      <c r="J246" s="138" t="s">
        <v>5608</v>
      </c>
      <c r="K246" s="139"/>
      <c r="L246" s="139"/>
      <c r="M246" s="140"/>
      <c r="N246" s="178"/>
      <c r="V246" s="198"/>
    </row>
    <row r="247" spans="1:22" ht="13.8" thickBot="1" x14ac:dyDescent="0.3">
      <c r="A247" s="750"/>
      <c r="B247" s="142"/>
      <c r="C247" s="142"/>
      <c r="D247" s="199"/>
      <c r="E247" s="142"/>
      <c r="F247" s="142"/>
      <c r="G247" s="1077"/>
      <c r="H247" s="1078"/>
      <c r="I247" s="1079"/>
      <c r="J247" s="78" t="s">
        <v>5608</v>
      </c>
      <c r="K247" s="78"/>
      <c r="L247" s="78"/>
      <c r="M247" s="145"/>
      <c r="N247" s="178"/>
      <c r="V247" s="198">
        <f>G247</f>
        <v>0</v>
      </c>
    </row>
    <row r="248" spans="1:22" ht="21" thickBot="1" x14ac:dyDescent="0.3">
      <c r="A248" s="750"/>
      <c r="B248" s="147" t="s">
        <v>34</v>
      </c>
      <c r="C248" s="147" t="s">
        <v>35</v>
      </c>
      <c r="D248" s="147" t="s">
        <v>5600</v>
      </c>
      <c r="E248" s="840" t="s">
        <v>5601</v>
      </c>
      <c r="F248" s="840"/>
      <c r="G248" s="730"/>
      <c r="H248" s="731"/>
      <c r="I248" s="732"/>
      <c r="J248" s="149" t="s">
        <v>5630</v>
      </c>
      <c r="K248" s="82"/>
      <c r="L248" s="82"/>
      <c r="M248" s="150"/>
      <c r="N248" s="178"/>
      <c r="V248" s="198"/>
    </row>
    <row r="249" spans="1:22" ht="13.8" thickBot="1" x14ac:dyDescent="0.3">
      <c r="A249" s="842"/>
      <c r="B249" s="152"/>
      <c r="C249" s="152"/>
      <c r="D249" s="153"/>
      <c r="E249" s="154" t="s">
        <v>5605</v>
      </c>
      <c r="F249" s="155"/>
      <c r="G249" s="1083"/>
      <c r="H249" s="1084"/>
      <c r="I249" s="1085"/>
      <c r="J249" s="149" t="s">
        <v>5631</v>
      </c>
      <c r="K249" s="82"/>
      <c r="L249" s="82"/>
      <c r="M249" s="150"/>
      <c r="N249" s="178"/>
      <c r="V249" s="198"/>
    </row>
    <row r="250" spans="1:22" ht="21.6" thickTop="1" thickBot="1" x14ac:dyDescent="0.3">
      <c r="A250" s="834">
        <f t="shared" ref="A250" si="55">A246+1</f>
        <v>59</v>
      </c>
      <c r="B250" s="137" t="s">
        <v>22</v>
      </c>
      <c r="C250" s="137" t="s">
        <v>23</v>
      </c>
      <c r="D250" s="137" t="s">
        <v>5593</v>
      </c>
      <c r="E250" s="837" t="s">
        <v>5594</v>
      </c>
      <c r="F250" s="837"/>
      <c r="G250" s="837" t="s">
        <v>17</v>
      </c>
      <c r="H250" s="771"/>
      <c r="I250" s="43"/>
      <c r="J250" s="138" t="s">
        <v>5608</v>
      </c>
      <c r="K250" s="139"/>
      <c r="L250" s="139"/>
      <c r="M250" s="140"/>
      <c r="N250" s="178"/>
      <c r="V250" s="198"/>
    </row>
    <row r="251" spans="1:22" ht="13.8" thickBot="1" x14ac:dyDescent="0.3">
      <c r="A251" s="750"/>
      <c r="B251" s="142"/>
      <c r="C251" s="142"/>
      <c r="D251" s="199"/>
      <c r="E251" s="142"/>
      <c r="F251" s="142"/>
      <c r="G251" s="1077"/>
      <c r="H251" s="1078"/>
      <c r="I251" s="1079"/>
      <c r="J251" s="78" t="s">
        <v>5608</v>
      </c>
      <c r="K251" s="78"/>
      <c r="L251" s="78"/>
      <c r="M251" s="145"/>
      <c r="N251" s="178"/>
      <c r="V251" s="198">
        <f>G251</f>
        <v>0</v>
      </c>
    </row>
    <row r="252" spans="1:22" ht="21" thickBot="1" x14ac:dyDescent="0.3">
      <c r="A252" s="750"/>
      <c r="B252" s="147" t="s">
        <v>34</v>
      </c>
      <c r="C252" s="147" t="s">
        <v>35</v>
      </c>
      <c r="D252" s="147" t="s">
        <v>5600</v>
      </c>
      <c r="E252" s="840" t="s">
        <v>5601</v>
      </c>
      <c r="F252" s="840"/>
      <c r="G252" s="730"/>
      <c r="H252" s="731"/>
      <c r="I252" s="732"/>
      <c r="J252" s="149" t="s">
        <v>5630</v>
      </c>
      <c r="K252" s="82"/>
      <c r="L252" s="82"/>
      <c r="M252" s="150"/>
      <c r="N252" s="178"/>
      <c r="V252" s="198"/>
    </row>
    <row r="253" spans="1:22" ht="13.8" thickBot="1" x14ac:dyDescent="0.3">
      <c r="A253" s="842"/>
      <c r="B253" s="152"/>
      <c r="C253" s="152"/>
      <c r="D253" s="153"/>
      <c r="E253" s="154" t="s">
        <v>5605</v>
      </c>
      <c r="F253" s="155"/>
      <c r="G253" s="1083"/>
      <c r="H253" s="1084"/>
      <c r="I253" s="1085"/>
      <c r="J253" s="149" t="s">
        <v>5631</v>
      </c>
      <c r="K253" s="82"/>
      <c r="L253" s="82"/>
      <c r="M253" s="150"/>
      <c r="N253" s="178"/>
      <c r="V253" s="198"/>
    </row>
    <row r="254" spans="1:22" ht="21.6" thickTop="1" thickBot="1" x14ac:dyDescent="0.3">
      <c r="A254" s="834">
        <f t="shared" ref="A254" si="56">A250+1</f>
        <v>60</v>
      </c>
      <c r="B254" s="137" t="s">
        <v>22</v>
      </c>
      <c r="C254" s="137" t="s">
        <v>23</v>
      </c>
      <c r="D254" s="137" t="s">
        <v>5593</v>
      </c>
      <c r="E254" s="837" t="s">
        <v>5594</v>
      </c>
      <c r="F254" s="837"/>
      <c r="G254" s="837" t="s">
        <v>17</v>
      </c>
      <c r="H254" s="771"/>
      <c r="I254" s="43"/>
      <c r="J254" s="138" t="s">
        <v>5608</v>
      </c>
      <c r="K254" s="139"/>
      <c r="L254" s="139"/>
      <c r="M254" s="140"/>
      <c r="N254" s="178"/>
      <c r="V254" s="198"/>
    </row>
    <row r="255" spans="1:22" ht="13.8" thickBot="1" x14ac:dyDescent="0.3">
      <c r="A255" s="750"/>
      <c r="B255" s="142"/>
      <c r="C255" s="142"/>
      <c r="D255" s="199"/>
      <c r="E255" s="142"/>
      <c r="F255" s="142"/>
      <c r="G255" s="1077"/>
      <c r="H255" s="1078"/>
      <c r="I255" s="1079"/>
      <c r="J255" s="78" t="s">
        <v>5608</v>
      </c>
      <c r="K255" s="78"/>
      <c r="L255" s="78"/>
      <c r="M255" s="145"/>
      <c r="N255" s="178"/>
      <c r="V255" s="198">
        <f>G255</f>
        <v>0</v>
      </c>
    </row>
    <row r="256" spans="1:22" ht="21" thickBot="1" x14ac:dyDescent="0.3">
      <c r="A256" s="750"/>
      <c r="B256" s="147" t="s">
        <v>34</v>
      </c>
      <c r="C256" s="147" t="s">
        <v>35</v>
      </c>
      <c r="D256" s="147" t="s">
        <v>5600</v>
      </c>
      <c r="E256" s="840" t="s">
        <v>5601</v>
      </c>
      <c r="F256" s="840"/>
      <c r="G256" s="730"/>
      <c r="H256" s="731"/>
      <c r="I256" s="732"/>
      <c r="J256" s="149" t="s">
        <v>5630</v>
      </c>
      <c r="K256" s="82"/>
      <c r="L256" s="82"/>
      <c r="M256" s="150"/>
      <c r="N256" s="178"/>
      <c r="V256" s="198"/>
    </row>
    <row r="257" spans="1:22" ht="13.8" thickBot="1" x14ac:dyDescent="0.3">
      <c r="A257" s="842"/>
      <c r="B257" s="152"/>
      <c r="C257" s="152"/>
      <c r="D257" s="153"/>
      <c r="E257" s="154" t="s">
        <v>5605</v>
      </c>
      <c r="F257" s="155"/>
      <c r="G257" s="1083"/>
      <c r="H257" s="1084"/>
      <c r="I257" s="1085"/>
      <c r="J257" s="149" t="s">
        <v>5631</v>
      </c>
      <c r="K257" s="82"/>
      <c r="L257" s="82"/>
      <c r="M257" s="150"/>
      <c r="N257" s="178"/>
      <c r="V257" s="198"/>
    </row>
    <row r="258" spans="1:22" ht="21.6" thickTop="1" thickBot="1" x14ac:dyDescent="0.3">
      <c r="A258" s="834">
        <f t="shared" ref="A258" si="57">A254+1</f>
        <v>61</v>
      </c>
      <c r="B258" s="137" t="s">
        <v>22</v>
      </c>
      <c r="C258" s="137" t="s">
        <v>23</v>
      </c>
      <c r="D258" s="137" t="s">
        <v>5593</v>
      </c>
      <c r="E258" s="837" t="s">
        <v>5594</v>
      </c>
      <c r="F258" s="837"/>
      <c r="G258" s="837" t="s">
        <v>17</v>
      </c>
      <c r="H258" s="771"/>
      <c r="I258" s="43"/>
      <c r="J258" s="138" t="s">
        <v>5608</v>
      </c>
      <c r="K258" s="139"/>
      <c r="L258" s="139"/>
      <c r="M258" s="140"/>
      <c r="N258" s="178"/>
      <c r="V258" s="198"/>
    </row>
    <row r="259" spans="1:22" ht="13.8" thickBot="1" x14ac:dyDescent="0.3">
      <c r="A259" s="750"/>
      <c r="B259" s="142"/>
      <c r="C259" s="142"/>
      <c r="D259" s="199"/>
      <c r="E259" s="142"/>
      <c r="F259" s="142"/>
      <c r="G259" s="1077"/>
      <c r="H259" s="1078"/>
      <c r="I259" s="1079"/>
      <c r="J259" s="78" t="s">
        <v>5608</v>
      </c>
      <c r="K259" s="78"/>
      <c r="L259" s="78"/>
      <c r="M259" s="145"/>
      <c r="N259" s="178"/>
      <c r="V259" s="198">
        <f>G259</f>
        <v>0</v>
      </c>
    </row>
    <row r="260" spans="1:22" ht="21" thickBot="1" x14ac:dyDescent="0.3">
      <c r="A260" s="750"/>
      <c r="B260" s="147" t="s">
        <v>34</v>
      </c>
      <c r="C260" s="147" t="s">
        <v>35</v>
      </c>
      <c r="D260" s="147" t="s">
        <v>5600</v>
      </c>
      <c r="E260" s="840" t="s">
        <v>5601</v>
      </c>
      <c r="F260" s="840"/>
      <c r="G260" s="730"/>
      <c r="H260" s="731"/>
      <c r="I260" s="732"/>
      <c r="J260" s="149" t="s">
        <v>5630</v>
      </c>
      <c r="K260" s="82"/>
      <c r="L260" s="82"/>
      <c r="M260" s="150"/>
      <c r="N260" s="178"/>
      <c r="V260" s="198"/>
    </row>
    <row r="261" spans="1:22" ht="13.8" thickBot="1" x14ac:dyDescent="0.3">
      <c r="A261" s="842"/>
      <c r="B261" s="152"/>
      <c r="C261" s="152"/>
      <c r="D261" s="153"/>
      <c r="E261" s="154" t="s">
        <v>5605</v>
      </c>
      <c r="F261" s="155"/>
      <c r="G261" s="1083"/>
      <c r="H261" s="1084"/>
      <c r="I261" s="1085"/>
      <c r="J261" s="149" t="s">
        <v>5631</v>
      </c>
      <c r="K261" s="82"/>
      <c r="L261" s="82"/>
      <c r="M261" s="150"/>
      <c r="N261" s="178"/>
      <c r="V261" s="198"/>
    </row>
    <row r="262" spans="1:22" ht="21.6" thickTop="1" thickBot="1" x14ac:dyDescent="0.3">
      <c r="A262" s="834">
        <f t="shared" ref="A262" si="58">A258+1</f>
        <v>62</v>
      </c>
      <c r="B262" s="137" t="s">
        <v>22</v>
      </c>
      <c r="C262" s="137" t="s">
        <v>23</v>
      </c>
      <c r="D262" s="137" t="s">
        <v>5593</v>
      </c>
      <c r="E262" s="837" t="s">
        <v>5594</v>
      </c>
      <c r="F262" s="837"/>
      <c r="G262" s="837" t="s">
        <v>17</v>
      </c>
      <c r="H262" s="771"/>
      <c r="I262" s="43"/>
      <c r="J262" s="138" t="s">
        <v>5608</v>
      </c>
      <c r="K262" s="139"/>
      <c r="L262" s="139"/>
      <c r="M262" s="140"/>
      <c r="N262" s="178"/>
      <c r="V262" s="198"/>
    </row>
    <row r="263" spans="1:22" ht="13.8" thickBot="1" x14ac:dyDescent="0.3">
      <c r="A263" s="750"/>
      <c r="B263" s="142"/>
      <c r="C263" s="142"/>
      <c r="D263" s="199"/>
      <c r="E263" s="142"/>
      <c r="F263" s="142"/>
      <c r="G263" s="1077"/>
      <c r="H263" s="1078"/>
      <c r="I263" s="1079"/>
      <c r="J263" s="78" t="s">
        <v>5608</v>
      </c>
      <c r="K263" s="78"/>
      <c r="L263" s="78"/>
      <c r="M263" s="145"/>
      <c r="N263" s="178"/>
      <c r="V263" s="198">
        <f>G263</f>
        <v>0</v>
      </c>
    </row>
    <row r="264" spans="1:22" ht="21" thickBot="1" x14ac:dyDescent="0.3">
      <c r="A264" s="750"/>
      <c r="B264" s="147" t="s">
        <v>34</v>
      </c>
      <c r="C264" s="147" t="s">
        <v>35</v>
      </c>
      <c r="D264" s="147" t="s">
        <v>5600</v>
      </c>
      <c r="E264" s="840" t="s">
        <v>5601</v>
      </c>
      <c r="F264" s="840"/>
      <c r="G264" s="730"/>
      <c r="H264" s="731"/>
      <c r="I264" s="732"/>
      <c r="J264" s="149" t="s">
        <v>5630</v>
      </c>
      <c r="K264" s="82"/>
      <c r="L264" s="82"/>
      <c r="M264" s="150"/>
      <c r="N264" s="178"/>
      <c r="V264" s="198"/>
    </row>
    <row r="265" spans="1:22" ht="13.8" thickBot="1" x14ac:dyDescent="0.3">
      <c r="A265" s="842"/>
      <c r="B265" s="152"/>
      <c r="C265" s="152"/>
      <c r="D265" s="153"/>
      <c r="E265" s="154" t="s">
        <v>5605</v>
      </c>
      <c r="F265" s="155"/>
      <c r="G265" s="1083"/>
      <c r="H265" s="1084"/>
      <c r="I265" s="1085"/>
      <c r="J265" s="149" t="s">
        <v>5631</v>
      </c>
      <c r="K265" s="82"/>
      <c r="L265" s="82"/>
      <c r="M265" s="150"/>
      <c r="N265" s="178"/>
      <c r="V265" s="198"/>
    </row>
    <row r="266" spans="1:22" ht="21.6" thickTop="1" thickBot="1" x14ac:dyDescent="0.3">
      <c r="A266" s="834">
        <f t="shared" ref="A266" si="59">A262+1</f>
        <v>63</v>
      </c>
      <c r="B266" s="137" t="s">
        <v>22</v>
      </c>
      <c r="C266" s="137" t="s">
        <v>23</v>
      </c>
      <c r="D266" s="137" t="s">
        <v>5593</v>
      </c>
      <c r="E266" s="837" t="s">
        <v>5594</v>
      </c>
      <c r="F266" s="837"/>
      <c r="G266" s="837" t="s">
        <v>17</v>
      </c>
      <c r="H266" s="771"/>
      <c r="I266" s="43"/>
      <c r="J266" s="138" t="s">
        <v>5608</v>
      </c>
      <c r="K266" s="139"/>
      <c r="L266" s="139"/>
      <c r="M266" s="140"/>
      <c r="N266" s="178"/>
      <c r="V266" s="198"/>
    </row>
    <row r="267" spans="1:22" ht="13.8" thickBot="1" x14ac:dyDescent="0.3">
      <c r="A267" s="750"/>
      <c r="B267" s="142"/>
      <c r="C267" s="142"/>
      <c r="D267" s="199"/>
      <c r="E267" s="142"/>
      <c r="F267" s="142"/>
      <c r="G267" s="1077"/>
      <c r="H267" s="1078"/>
      <c r="I267" s="1079"/>
      <c r="J267" s="78" t="s">
        <v>5608</v>
      </c>
      <c r="K267" s="78"/>
      <c r="L267" s="78"/>
      <c r="M267" s="145"/>
      <c r="N267" s="178"/>
      <c r="V267" s="198">
        <f>G267</f>
        <v>0</v>
      </c>
    </row>
    <row r="268" spans="1:22" ht="21" thickBot="1" x14ac:dyDescent="0.3">
      <c r="A268" s="750"/>
      <c r="B268" s="147" t="s">
        <v>34</v>
      </c>
      <c r="C268" s="147" t="s">
        <v>35</v>
      </c>
      <c r="D268" s="147" t="s">
        <v>5600</v>
      </c>
      <c r="E268" s="840" t="s">
        <v>5601</v>
      </c>
      <c r="F268" s="840"/>
      <c r="G268" s="730"/>
      <c r="H268" s="731"/>
      <c r="I268" s="732"/>
      <c r="J268" s="149" t="s">
        <v>5630</v>
      </c>
      <c r="K268" s="82"/>
      <c r="L268" s="82"/>
      <c r="M268" s="150"/>
      <c r="N268" s="178"/>
      <c r="V268" s="198"/>
    </row>
    <row r="269" spans="1:22" ht="13.8" thickBot="1" x14ac:dyDescent="0.3">
      <c r="A269" s="842"/>
      <c r="B269" s="152"/>
      <c r="C269" s="152"/>
      <c r="D269" s="153"/>
      <c r="E269" s="154" t="s">
        <v>5605</v>
      </c>
      <c r="F269" s="155"/>
      <c r="G269" s="1083"/>
      <c r="H269" s="1084"/>
      <c r="I269" s="1085"/>
      <c r="J269" s="149" t="s">
        <v>5631</v>
      </c>
      <c r="K269" s="82"/>
      <c r="L269" s="82"/>
      <c r="M269" s="150"/>
      <c r="N269" s="178"/>
      <c r="V269" s="198"/>
    </row>
    <row r="270" spans="1:22" ht="21.6" thickTop="1" thickBot="1" x14ac:dyDescent="0.3">
      <c r="A270" s="834">
        <f t="shared" ref="A270" si="60">A266+1</f>
        <v>64</v>
      </c>
      <c r="B270" s="137" t="s">
        <v>22</v>
      </c>
      <c r="C270" s="137" t="s">
        <v>23</v>
      </c>
      <c r="D270" s="137" t="s">
        <v>5593</v>
      </c>
      <c r="E270" s="837" t="s">
        <v>5594</v>
      </c>
      <c r="F270" s="837"/>
      <c r="G270" s="837" t="s">
        <v>17</v>
      </c>
      <c r="H270" s="771"/>
      <c r="I270" s="43"/>
      <c r="J270" s="138" t="s">
        <v>5608</v>
      </c>
      <c r="K270" s="139"/>
      <c r="L270" s="139"/>
      <c r="M270" s="140"/>
      <c r="N270" s="178"/>
      <c r="V270" s="198"/>
    </row>
    <row r="271" spans="1:22" ht="13.8" thickBot="1" x14ac:dyDescent="0.3">
      <c r="A271" s="750"/>
      <c r="B271" s="142"/>
      <c r="C271" s="142"/>
      <c r="D271" s="199"/>
      <c r="E271" s="142"/>
      <c r="F271" s="142"/>
      <c r="G271" s="1077"/>
      <c r="H271" s="1078"/>
      <c r="I271" s="1079"/>
      <c r="J271" s="78" t="s">
        <v>5608</v>
      </c>
      <c r="K271" s="78"/>
      <c r="L271" s="78"/>
      <c r="M271" s="145"/>
      <c r="N271" s="178"/>
      <c r="V271" s="198">
        <f>G271</f>
        <v>0</v>
      </c>
    </row>
    <row r="272" spans="1:22" ht="21" thickBot="1" x14ac:dyDescent="0.3">
      <c r="A272" s="750"/>
      <c r="B272" s="147" t="s">
        <v>34</v>
      </c>
      <c r="C272" s="147" t="s">
        <v>35</v>
      </c>
      <c r="D272" s="147" t="s">
        <v>5600</v>
      </c>
      <c r="E272" s="840" t="s">
        <v>5601</v>
      </c>
      <c r="F272" s="840"/>
      <c r="G272" s="730"/>
      <c r="H272" s="731"/>
      <c r="I272" s="732"/>
      <c r="J272" s="149" t="s">
        <v>5630</v>
      </c>
      <c r="K272" s="82"/>
      <c r="L272" s="82"/>
      <c r="M272" s="150"/>
      <c r="N272" s="178"/>
      <c r="V272" s="198"/>
    </row>
    <row r="273" spans="1:22" ht="13.8" thickBot="1" x14ac:dyDescent="0.3">
      <c r="A273" s="842"/>
      <c r="B273" s="152"/>
      <c r="C273" s="152"/>
      <c r="D273" s="153"/>
      <c r="E273" s="154" t="s">
        <v>5605</v>
      </c>
      <c r="F273" s="155"/>
      <c r="G273" s="1083"/>
      <c r="H273" s="1084"/>
      <c r="I273" s="1085"/>
      <c r="J273" s="149" t="s">
        <v>5631</v>
      </c>
      <c r="K273" s="82"/>
      <c r="L273" s="82"/>
      <c r="M273" s="150"/>
      <c r="N273" s="178"/>
      <c r="V273" s="198"/>
    </row>
    <row r="274" spans="1:22" ht="21.6" thickTop="1" thickBot="1" x14ac:dyDescent="0.3">
      <c r="A274" s="834">
        <f t="shared" ref="A274" si="61">A270+1</f>
        <v>65</v>
      </c>
      <c r="B274" s="137" t="s">
        <v>22</v>
      </c>
      <c r="C274" s="137" t="s">
        <v>23</v>
      </c>
      <c r="D274" s="137" t="s">
        <v>5593</v>
      </c>
      <c r="E274" s="837" t="s">
        <v>5594</v>
      </c>
      <c r="F274" s="837"/>
      <c r="G274" s="837" t="s">
        <v>17</v>
      </c>
      <c r="H274" s="771"/>
      <c r="I274" s="43"/>
      <c r="J274" s="138" t="s">
        <v>5608</v>
      </c>
      <c r="K274" s="139"/>
      <c r="L274" s="139"/>
      <c r="M274" s="140"/>
      <c r="N274" s="178"/>
      <c r="V274" s="198"/>
    </row>
    <row r="275" spans="1:22" ht="13.8" thickBot="1" x14ac:dyDescent="0.3">
      <c r="A275" s="750"/>
      <c r="B275" s="142"/>
      <c r="C275" s="142"/>
      <c r="D275" s="199"/>
      <c r="E275" s="142"/>
      <c r="F275" s="142"/>
      <c r="G275" s="1077"/>
      <c r="H275" s="1078"/>
      <c r="I275" s="1079"/>
      <c r="J275" s="78" t="s">
        <v>5608</v>
      </c>
      <c r="K275" s="78"/>
      <c r="L275" s="78"/>
      <c r="M275" s="145"/>
      <c r="N275" s="178"/>
      <c r="V275" s="198">
        <f>G275</f>
        <v>0</v>
      </c>
    </row>
    <row r="276" spans="1:22" ht="21" thickBot="1" x14ac:dyDescent="0.3">
      <c r="A276" s="750"/>
      <c r="B276" s="147" t="s">
        <v>34</v>
      </c>
      <c r="C276" s="147" t="s">
        <v>35</v>
      </c>
      <c r="D276" s="147" t="s">
        <v>5600</v>
      </c>
      <c r="E276" s="840" t="s">
        <v>5601</v>
      </c>
      <c r="F276" s="840"/>
      <c r="G276" s="730"/>
      <c r="H276" s="731"/>
      <c r="I276" s="732"/>
      <c r="J276" s="149" t="s">
        <v>5630</v>
      </c>
      <c r="K276" s="82"/>
      <c r="L276" s="82"/>
      <c r="M276" s="150"/>
      <c r="N276" s="178"/>
      <c r="V276" s="198"/>
    </row>
    <row r="277" spans="1:22" ht="13.8" thickBot="1" x14ac:dyDescent="0.3">
      <c r="A277" s="842"/>
      <c r="B277" s="152"/>
      <c r="C277" s="152"/>
      <c r="D277" s="153"/>
      <c r="E277" s="154" t="s">
        <v>5605</v>
      </c>
      <c r="F277" s="155"/>
      <c r="G277" s="1083"/>
      <c r="H277" s="1084"/>
      <c r="I277" s="1085"/>
      <c r="J277" s="149" t="s">
        <v>5631</v>
      </c>
      <c r="K277" s="82"/>
      <c r="L277" s="82"/>
      <c r="M277" s="150"/>
      <c r="N277" s="178"/>
      <c r="V277" s="198"/>
    </row>
    <row r="278" spans="1:22" ht="21.6" thickTop="1" thickBot="1" x14ac:dyDescent="0.3">
      <c r="A278" s="834">
        <f t="shared" ref="A278" si="62">A274+1</f>
        <v>66</v>
      </c>
      <c r="B278" s="137" t="s">
        <v>22</v>
      </c>
      <c r="C278" s="137" t="s">
        <v>23</v>
      </c>
      <c r="D278" s="137" t="s">
        <v>5593</v>
      </c>
      <c r="E278" s="837" t="s">
        <v>5594</v>
      </c>
      <c r="F278" s="837"/>
      <c r="G278" s="837" t="s">
        <v>17</v>
      </c>
      <c r="H278" s="771"/>
      <c r="I278" s="43"/>
      <c r="J278" s="138" t="s">
        <v>5608</v>
      </c>
      <c r="K278" s="139"/>
      <c r="L278" s="139"/>
      <c r="M278" s="140"/>
      <c r="N278" s="178"/>
      <c r="V278" s="198"/>
    </row>
    <row r="279" spans="1:22" ht="13.8" thickBot="1" x14ac:dyDescent="0.3">
      <c r="A279" s="750"/>
      <c r="B279" s="142"/>
      <c r="C279" s="142"/>
      <c r="D279" s="199"/>
      <c r="E279" s="142"/>
      <c r="F279" s="142"/>
      <c r="G279" s="1077"/>
      <c r="H279" s="1078"/>
      <c r="I279" s="1079"/>
      <c r="J279" s="78" t="s">
        <v>5608</v>
      </c>
      <c r="K279" s="78"/>
      <c r="L279" s="78"/>
      <c r="M279" s="145"/>
      <c r="N279" s="178"/>
      <c r="V279" s="198">
        <f>G279</f>
        <v>0</v>
      </c>
    </row>
    <row r="280" spans="1:22" ht="21" thickBot="1" x14ac:dyDescent="0.3">
      <c r="A280" s="750"/>
      <c r="B280" s="147" t="s">
        <v>34</v>
      </c>
      <c r="C280" s="147" t="s">
        <v>35</v>
      </c>
      <c r="D280" s="147" t="s">
        <v>5600</v>
      </c>
      <c r="E280" s="840" t="s">
        <v>5601</v>
      </c>
      <c r="F280" s="840"/>
      <c r="G280" s="730"/>
      <c r="H280" s="731"/>
      <c r="I280" s="732"/>
      <c r="J280" s="149" t="s">
        <v>5630</v>
      </c>
      <c r="K280" s="82"/>
      <c r="L280" s="82"/>
      <c r="M280" s="150"/>
      <c r="N280" s="178"/>
      <c r="V280" s="198"/>
    </row>
    <row r="281" spans="1:22" ht="13.8" thickBot="1" x14ac:dyDescent="0.3">
      <c r="A281" s="842"/>
      <c r="B281" s="152"/>
      <c r="C281" s="152"/>
      <c r="D281" s="153"/>
      <c r="E281" s="154" t="s">
        <v>5605</v>
      </c>
      <c r="F281" s="155"/>
      <c r="G281" s="1083"/>
      <c r="H281" s="1084"/>
      <c r="I281" s="1085"/>
      <c r="J281" s="149" t="s">
        <v>5631</v>
      </c>
      <c r="K281" s="82"/>
      <c r="L281" s="82"/>
      <c r="M281" s="150"/>
      <c r="N281" s="178"/>
      <c r="V281" s="198"/>
    </row>
    <row r="282" spans="1:22" ht="21.6" thickTop="1" thickBot="1" x14ac:dyDescent="0.3">
      <c r="A282" s="834">
        <f t="shared" ref="A282" si="63">A278+1</f>
        <v>67</v>
      </c>
      <c r="B282" s="137" t="s">
        <v>22</v>
      </c>
      <c r="C282" s="137" t="s">
        <v>23</v>
      </c>
      <c r="D282" s="137" t="s">
        <v>5593</v>
      </c>
      <c r="E282" s="837" t="s">
        <v>5594</v>
      </c>
      <c r="F282" s="837"/>
      <c r="G282" s="837" t="s">
        <v>17</v>
      </c>
      <c r="H282" s="771"/>
      <c r="I282" s="43"/>
      <c r="J282" s="138" t="s">
        <v>5608</v>
      </c>
      <c r="K282" s="139"/>
      <c r="L282" s="139"/>
      <c r="M282" s="140"/>
      <c r="N282" s="178"/>
      <c r="V282" s="198"/>
    </row>
    <row r="283" spans="1:22" ht="13.8" thickBot="1" x14ac:dyDescent="0.3">
      <c r="A283" s="750"/>
      <c r="B283" s="142"/>
      <c r="C283" s="142"/>
      <c r="D283" s="199"/>
      <c r="E283" s="142"/>
      <c r="F283" s="142"/>
      <c r="G283" s="1077"/>
      <c r="H283" s="1078"/>
      <c r="I283" s="1079"/>
      <c r="J283" s="78" t="s">
        <v>5608</v>
      </c>
      <c r="K283" s="78"/>
      <c r="L283" s="78"/>
      <c r="M283" s="145"/>
      <c r="N283" s="178"/>
      <c r="V283" s="198">
        <f>G283</f>
        <v>0</v>
      </c>
    </row>
    <row r="284" spans="1:22" ht="21" thickBot="1" x14ac:dyDescent="0.3">
      <c r="A284" s="750"/>
      <c r="B284" s="147" t="s">
        <v>34</v>
      </c>
      <c r="C284" s="147" t="s">
        <v>35</v>
      </c>
      <c r="D284" s="147" t="s">
        <v>5600</v>
      </c>
      <c r="E284" s="840" t="s">
        <v>5601</v>
      </c>
      <c r="F284" s="840"/>
      <c r="G284" s="730"/>
      <c r="H284" s="731"/>
      <c r="I284" s="732"/>
      <c r="J284" s="149" t="s">
        <v>5630</v>
      </c>
      <c r="K284" s="82"/>
      <c r="L284" s="82"/>
      <c r="M284" s="150"/>
      <c r="N284" s="178"/>
      <c r="V284" s="198"/>
    </row>
    <row r="285" spans="1:22" ht="13.8" thickBot="1" x14ac:dyDescent="0.3">
      <c r="A285" s="842"/>
      <c r="B285" s="152"/>
      <c r="C285" s="152"/>
      <c r="D285" s="153"/>
      <c r="E285" s="154" t="s">
        <v>5605</v>
      </c>
      <c r="F285" s="155"/>
      <c r="G285" s="1083"/>
      <c r="H285" s="1084"/>
      <c r="I285" s="1085"/>
      <c r="J285" s="149" t="s">
        <v>5631</v>
      </c>
      <c r="K285" s="82"/>
      <c r="L285" s="82"/>
      <c r="M285" s="150"/>
      <c r="N285" s="178"/>
      <c r="V285" s="198"/>
    </row>
    <row r="286" spans="1:22" ht="21.6" thickTop="1" thickBot="1" x14ac:dyDescent="0.3">
      <c r="A286" s="834">
        <f t="shared" ref="A286" si="64">A282+1</f>
        <v>68</v>
      </c>
      <c r="B286" s="137" t="s">
        <v>22</v>
      </c>
      <c r="C286" s="137" t="s">
        <v>23</v>
      </c>
      <c r="D286" s="137" t="s">
        <v>5593</v>
      </c>
      <c r="E286" s="837" t="s">
        <v>5594</v>
      </c>
      <c r="F286" s="837"/>
      <c r="G286" s="837" t="s">
        <v>17</v>
      </c>
      <c r="H286" s="771"/>
      <c r="I286" s="43"/>
      <c r="J286" s="138" t="s">
        <v>5608</v>
      </c>
      <c r="K286" s="139"/>
      <c r="L286" s="139"/>
      <c r="M286" s="140"/>
      <c r="N286" s="178"/>
      <c r="V286" s="198"/>
    </row>
    <row r="287" spans="1:22" ht="13.8" thickBot="1" x14ac:dyDescent="0.3">
      <c r="A287" s="750"/>
      <c r="B287" s="142"/>
      <c r="C287" s="142"/>
      <c r="D287" s="199"/>
      <c r="E287" s="142"/>
      <c r="F287" s="142"/>
      <c r="G287" s="1077"/>
      <c r="H287" s="1078"/>
      <c r="I287" s="1079"/>
      <c r="J287" s="78" t="s">
        <v>5608</v>
      </c>
      <c r="K287" s="78"/>
      <c r="L287" s="78"/>
      <c r="M287" s="145"/>
      <c r="N287" s="178"/>
      <c r="V287" s="198">
        <f>G287</f>
        <v>0</v>
      </c>
    </row>
    <row r="288" spans="1:22" ht="21" thickBot="1" x14ac:dyDescent="0.3">
      <c r="A288" s="750"/>
      <c r="B288" s="147" t="s">
        <v>34</v>
      </c>
      <c r="C288" s="147" t="s">
        <v>35</v>
      </c>
      <c r="D288" s="147" t="s">
        <v>5600</v>
      </c>
      <c r="E288" s="840" t="s">
        <v>5601</v>
      </c>
      <c r="F288" s="840"/>
      <c r="G288" s="730"/>
      <c r="H288" s="731"/>
      <c r="I288" s="732"/>
      <c r="J288" s="149" t="s">
        <v>5630</v>
      </c>
      <c r="K288" s="82"/>
      <c r="L288" s="82"/>
      <c r="M288" s="150"/>
      <c r="N288" s="178"/>
      <c r="V288" s="198"/>
    </row>
    <row r="289" spans="1:22" ht="13.8" thickBot="1" x14ac:dyDescent="0.3">
      <c r="A289" s="842"/>
      <c r="B289" s="152"/>
      <c r="C289" s="152"/>
      <c r="D289" s="153"/>
      <c r="E289" s="154" t="s">
        <v>5605</v>
      </c>
      <c r="F289" s="155"/>
      <c r="G289" s="1083"/>
      <c r="H289" s="1084"/>
      <c r="I289" s="1085"/>
      <c r="J289" s="149" t="s">
        <v>5631</v>
      </c>
      <c r="K289" s="82"/>
      <c r="L289" s="82"/>
      <c r="M289" s="150"/>
      <c r="N289" s="178"/>
      <c r="V289" s="198"/>
    </row>
    <row r="290" spans="1:22" ht="21.6" thickTop="1" thickBot="1" x14ac:dyDescent="0.3">
      <c r="A290" s="834">
        <f t="shared" ref="A290" si="65">A286+1</f>
        <v>69</v>
      </c>
      <c r="B290" s="137" t="s">
        <v>22</v>
      </c>
      <c r="C290" s="137" t="s">
        <v>23</v>
      </c>
      <c r="D290" s="137" t="s">
        <v>5593</v>
      </c>
      <c r="E290" s="837" t="s">
        <v>5594</v>
      </c>
      <c r="F290" s="837"/>
      <c r="G290" s="837" t="s">
        <v>17</v>
      </c>
      <c r="H290" s="771"/>
      <c r="I290" s="43"/>
      <c r="J290" s="138" t="s">
        <v>5608</v>
      </c>
      <c r="K290" s="139"/>
      <c r="L290" s="139"/>
      <c r="M290" s="140"/>
      <c r="N290" s="178"/>
      <c r="V290" s="198"/>
    </row>
    <row r="291" spans="1:22" ht="13.8" thickBot="1" x14ac:dyDescent="0.3">
      <c r="A291" s="750"/>
      <c r="B291" s="142"/>
      <c r="C291" s="142"/>
      <c r="D291" s="199"/>
      <c r="E291" s="142"/>
      <c r="F291" s="142"/>
      <c r="G291" s="1077"/>
      <c r="H291" s="1078"/>
      <c r="I291" s="1079"/>
      <c r="J291" s="78" t="s">
        <v>5608</v>
      </c>
      <c r="K291" s="78"/>
      <c r="L291" s="78"/>
      <c r="M291" s="145"/>
      <c r="N291" s="178"/>
      <c r="V291" s="198">
        <f>G291</f>
        <v>0</v>
      </c>
    </row>
    <row r="292" spans="1:22" ht="21" thickBot="1" x14ac:dyDescent="0.3">
      <c r="A292" s="750"/>
      <c r="B292" s="147" t="s">
        <v>34</v>
      </c>
      <c r="C292" s="147" t="s">
        <v>35</v>
      </c>
      <c r="D292" s="147" t="s">
        <v>5600</v>
      </c>
      <c r="E292" s="840" t="s">
        <v>5601</v>
      </c>
      <c r="F292" s="840"/>
      <c r="G292" s="730"/>
      <c r="H292" s="731"/>
      <c r="I292" s="732"/>
      <c r="J292" s="149" t="s">
        <v>5630</v>
      </c>
      <c r="K292" s="82"/>
      <c r="L292" s="82"/>
      <c r="M292" s="150"/>
      <c r="N292" s="178"/>
      <c r="V292" s="198"/>
    </row>
    <row r="293" spans="1:22" ht="13.8" thickBot="1" x14ac:dyDescent="0.3">
      <c r="A293" s="842"/>
      <c r="B293" s="152"/>
      <c r="C293" s="152"/>
      <c r="D293" s="153"/>
      <c r="E293" s="154" t="s">
        <v>5605</v>
      </c>
      <c r="F293" s="155"/>
      <c r="G293" s="1083"/>
      <c r="H293" s="1084"/>
      <c r="I293" s="1085"/>
      <c r="J293" s="149" t="s">
        <v>5631</v>
      </c>
      <c r="K293" s="82"/>
      <c r="L293" s="82"/>
      <c r="M293" s="150"/>
      <c r="N293" s="178"/>
      <c r="V293" s="198"/>
    </row>
    <row r="294" spans="1:22" ht="21.6" thickTop="1" thickBot="1" x14ac:dyDescent="0.3">
      <c r="A294" s="834">
        <f t="shared" ref="A294" si="66">A290+1</f>
        <v>70</v>
      </c>
      <c r="B294" s="137" t="s">
        <v>22</v>
      </c>
      <c r="C294" s="137" t="s">
        <v>23</v>
      </c>
      <c r="D294" s="137" t="s">
        <v>5593</v>
      </c>
      <c r="E294" s="837" t="s">
        <v>5594</v>
      </c>
      <c r="F294" s="837"/>
      <c r="G294" s="837" t="s">
        <v>17</v>
      </c>
      <c r="H294" s="771"/>
      <c r="I294" s="43"/>
      <c r="J294" s="138" t="s">
        <v>5608</v>
      </c>
      <c r="K294" s="139"/>
      <c r="L294" s="139"/>
      <c r="M294" s="140"/>
      <c r="N294" s="178"/>
      <c r="V294" s="198"/>
    </row>
    <row r="295" spans="1:22" ht="13.8" thickBot="1" x14ac:dyDescent="0.3">
      <c r="A295" s="750"/>
      <c r="B295" s="142"/>
      <c r="C295" s="142"/>
      <c r="D295" s="199"/>
      <c r="E295" s="142"/>
      <c r="F295" s="142"/>
      <c r="G295" s="1077"/>
      <c r="H295" s="1078"/>
      <c r="I295" s="1079"/>
      <c r="J295" s="78" t="s">
        <v>5608</v>
      </c>
      <c r="K295" s="78"/>
      <c r="L295" s="78"/>
      <c r="M295" s="145"/>
      <c r="N295" s="178"/>
      <c r="V295" s="198">
        <f>G295</f>
        <v>0</v>
      </c>
    </row>
    <row r="296" spans="1:22" ht="21" thickBot="1" x14ac:dyDescent="0.3">
      <c r="A296" s="750"/>
      <c r="B296" s="147" t="s">
        <v>34</v>
      </c>
      <c r="C296" s="147" t="s">
        <v>35</v>
      </c>
      <c r="D296" s="147" t="s">
        <v>5600</v>
      </c>
      <c r="E296" s="840" t="s">
        <v>5601</v>
      </c>
      <c r="F296" s="840"/>
      <c r="G296" s="730"/>
      <c r="H296" s="731"/>
      <c r="I296" s="732"/>
      <c r="J296" s="149" t="s">
        <v>5630</v>
      </c>
      <c r="K296" s="82"/>
      <c r="L296" s="82"/>
      <c r="M296" s="150"/>
      <c r="N296" s="178"/>
      <c r="V296" s="198"/>
    </row>
    <row r="297" spans="1:22" ht="13.8" thickBot="1" x14ac:dyDescent="0.3">
      <c r="A297" s="842"/>
      <c r="B297" s="152"/>
      <c r="C297" s="152"/>
      <c r="D297" s="153"/>
      <c r="E297" s="154" t="s">
        <v>5605</v>
      </c>
      <c r="F297" s="155"/>
      <c r="G297" s="1083"/>
      <c r="H297" s="1084"/>
      <c r="I297" s="1085"/>
      <c r="J297" s="149" t="s">
        <v>5631</v>
      </c>
      <c r="K297" s="82"/>
      <c r="L297" s="82"/>
      <c r="M297" s="150"/>
      <c r="N297" s="178"/>
      <c r="V297" s="198"/>
    </row>
    <row r="298" spans="1:22" ht="21.6" thickTop="1" thickBot="1" x14ac:dyDescent="0.3">
      <c r="A298" s="834">
        <f t="shared" ref="A298" si="67">A294+1</f>
        <v>71</v>
      </c>
      <c r="B298" s="137" t="s">
        <v>22</v>
      </c>
      <c r="C298" s="137" t="s">
        <v>23</v>
      </c>
      <c r="D298" s="137" t="s">
        <v>5593</v>
      </c>
      <c r="E298" s="837" t="s">
        <v>5594</v>
      </c>
      <c r="F298" s="837"/>
      <c r="G298" s="837" t="s">
        <v>17</v>
      </c>
      <c r="H298" s="771"/>
      <c r="I298" s="43"/>
      <c r="J298" s="138" t="s">
        <v>5608</v>
      </c>
      <c r="K298" s="139"/>
      <c r="L298" s="139"/>
      <c r="M298" s="140"/>
      <c r="N298" s="178"/>
      <c r="V298" s="198"/>
    </row>
    <row r="299" spans="1:22" ht="13.8" thickBot="1" x14ac:dyDescent="0.3">
      <c r="A299" s="750"/>
      <c r="B299" s="142"/>
      <c r="C299" s="142"/>
      <c r="D299" s="199"/>
      <c r="E299" s="142"/>
      <c r="F299" s="142"/>
      <c r="G299" s="1077"/>
      <c r="H299" s="1078"/>
      <c r="I299" s="1079"/>
      <c r="J299" s="78" t="s">
        <v>5608</v>
      </c>
      <c r="K299" s="78"/>
      <c r="L299" s="78"/>
      <c r="M299" s="145"/>
      <c r="N299" s="178"/>
      <c r="V299" s="198">
        <f>G299</f>
        <v>0</v>
      </c>
    </row>
    <row r="300" spans="1:22" ht="21" thickBot="1" x14ac:dyDescent="0.3">
      <c r="A300" s="750"/>
      <c r="B300" s="147" t="s">
        <v>34</v>
      </c>
      <c r="C300" s="147" t="s">
        <v>35</v>
      </c>
      <c r="D300" s="147" t="s">
        <v>5600</v>
      </c>
      <c r="E300" s="840" t="s">
        <v>5601</v>
      </c>
      <c r="F300" s="840"/>
      <c r="G300" s="730"/>
      <c r="H300" s="731"/>
      <c r="I300" s="732"/>
      <c r="J300" s="149" t="s">
        <v>5630</v>
      </c>
      <c r="K300" s="82"/>
      <c r="L300" s="82"/>
      <c r="M300" s="150"/>
      <c r="N300" s="178"/>
      <c r="V300" s="198"/>
    </row>
    <row r="301" spans="1:22" ht="13.8" thickBot="1" x14ac:dyDescent="0.3">
      <c r="A301" s="842"/>
      <c r="B301" s="152"/>
      <c r="C301" s="152"/>
      <c r="D301" s="153"/>
      <c r="E301" s="154" t="s">
        <v>5605</v>
      </c>
      <c r="F301" s="155"/>
      <c r="G301" s="1083"/>
      <c r="H301" s="1084"/>
      <c r="I301" s="1085"/>
      <c r="J301" s="149" t="s">
        <v>5631</v>
      </c>
      <c r="K301" s="82"/>
      <c r="L301" s="82"/>
      <c r="M301" s="150"/>
      <c r="N301" s="178"/>
      <c r="V301" s="198"/>
    </row>
    <row r="302" spans="1:22" ht="21.6" thickTop="1" thickBot="1" x14ac:dyDescent="0.3">
      <c r="A302" s="834">
        <f t="shared" ref="A302" si="68">A298+1</f>
        <v>72</v>
      </c>
      <c r="B302" s="137" t="s">
        <v>22</v>
      </c>
      <c r="C302" s="137" t="s">
        <v>23</v>
      </c>
      <c r="D302" s="137" t="s">
        <v>5593</v>
      </c>
      <c r="E302" s="837" t="s">
        <v>5594</v>
      </c>
      <c r="F302" s="837"/>
      <c r="G302" s="837" t="s">
        <v>17</v>
      </c>
      <c r="H302" s="771"/>
      <c r="I302" s="43"/>
      <c r="J302" s="138" t="s">
        <v>5608</v>
      </c>
      <c r="K302" s="139"/>
      <c r="L302" s="139"/>
      <c r="M302" s="140"/>
      <c r="N302" s="178"/>
      <c r="V302" s="198"/>
    </row>
    <row r="303" spans="1:22" ht="13.8" thickBot="1" x14ac:dyDescent="0.3">
      <c r="A303" s="750"/>
      <c r="B303" s="142"/>
      <c r="C303" s="142"/>
      <c r="D303" s="199"/>
      <c r="E303" s="142"/>
      <c r="F303" s="142"/>
      <c r="G303" s="1077"/>
      <c r="H303" s="1078"/>
      <c r="I303" s="1079"/>
      <c r="J303" s="78" t="s">
        <v>5608</v>
      </c>
      <c r="K303" s="78"/>
      <c r="L303" s="78"/>
      <c r="M303" s="145"/>
      <c r="N303" s="178"/>
      <c r="V303" s="198">
        <f>G303</f>
        <v>0</v>
      </c>
    </row>
    <row r="304" spans="1:22" ht="21" thickBot="1" x14ac:dyDescent="0.3">
      <c r="A304" s="750"/>
      <c r="B304" s="147" t="s">
        <v>34</v>
      </c>
      <c r="C304" s="147" t="s">
        <v>35</v>
      </c>
      <c r="D304" s="147" t="s">
        <v>5600</v>
      </c>
      <c r="E304" s="840" t="s">
        <v>5601</v>
      </c>
      <c r="F304" s="840"/>
      <c r="G304" s="730"/>
      <c r="H304" s="731"/>
      <c r="I304" s="732"/>
      <c r="J304" s="149" t="s">
        <v>5630</v>
      </c>
      <c r="K304" s="82"/>
      <c r="L304" s="82"/>
      <c r="M304" s="150"/>
      <c r="N304" s="178"/>
      <c r="V304" s="198"/>
    </row>
    <row r="305" spans="1:22" ht="13.8" thickBot="1" x14ac:dyDescent="0.3">
      <c r="A305" s="842"/>
      <c r="B305" s="152"/>
      <c r="C305" s="152"/>
      <c r="D305" s="153"/>
      <c r="E305" s="154" t="s">
        <v>5605</v>
      </c>
      <c r="F305" s="155"/>
      <c r="G305" s="1083"/>
      <c r="H305" s="1084"/>
      <c r="I305" s="1085"/>
      <c r="J305" s="149" t="s">
        <v>5631</v>
      </c>
      <c r="K305" s="82"/>
      <c r="L305" s="82"/>
      <c r="M305" s="150"/>
      <c r="N305" s="178"/>
      <c r="V305" s="198"/>
    </row>
    <row r="306" spans="1:22" ht="21.6" thickTop="1" thickBot="1" x14ac:dyDescent="0.3">
      <c r="A306" s="834">
        <f t="shared" ref="A306" si="69">A302+1</f>
        <v>73</v>
      </c>
      <c r="B306" s="137" t="s">
        <v>22</v>
      </c>
      <c r="C306" s="137" t="s">
        <v>23</v>
      </c>
      <c r="D306" s="137" t="s">
        <v>5593</v>
      </c>
      <c r="E306" s="837" t="s">
        <v>5594</v>
      </c>
      <c r="F306" s="837"/>
      <c r="G306" s="837" t="s">
        <v>17</v>
      </c>
      <c r="H306" s="771"/>
      <c r="I306" s="43"/>
      <c r="J306" s="138" t="s">
        <v>5608</v>
      </c>
      <c r="K306" s="139"/>
      <c r="L306" s="139"/>
      <c r="M306" s="140"/>
      <c r="N306" s="178"/>
      <c r="V306" s="198"/>
    </row>
    <row r="307" spans="1:22" ht="13.8" thickBot="1" x14ac:dyDescent="0.3">
      <c r="A307" s="750"/>
      <c r="B307" s="142"/>
      <c r="C307" s="142"/>
      <c r="D307" s="199"/>
      <c r="E307" s="142"/>
      <c r="F307" s="142"/>
      <c r="G307" s="1077"/>
      <c r="H307" s="1078"/>
      <c r="I307" s="1079"/>
      <c r="J307" s="78" t="s">
        <v>5608</v>
      </c>
      <c r="K307" s="78"/>
      <c r="L307" s="78"/>
      <c r="M307" s="145"/>
      <c r="N307" s="178"/>
      <c r="V307" s="198">
        <f>G307</f>
        <v>0</v>
      </c>
    </row>
    <row r="308" spans="1:22" ht="21" thickBot="1" x14ac:dyDescent="0.3">
      <c r="A308" s="750"/>
      <c r="B308" s="147" t="s">
        <v>34</v>
      </c>
      <c r="C308" s="147" t="s">
        <v>35</v>
      </c>
      <c r="D308" s="147" t="s">
        <v>5600</v>
      </c>
      <c r="E308" s="840" t="s">
        <v>5601</v>
      </c>
      <c r="F308" s="840"/>
      <c r="G308" s="730"/>
      <c r="H308" s="731"/>
      <c r="I308" s="732"/>
      <c r="J308" s="149" t="s">
        <v>5630</v>
      </c>
      <c r="K308" s="82"/>
      <c r="L308" s="82"/>
      <c r="M308" s="150"/>
      <c r="N308" s="178"/>
      <c r="V308" s="198"/>
    </row>
    <row r="309" spans="1:22" ht="13.8" thickBot="1" x14ac:dyDescent="0.3">
      <c r="A309" s="842"/>
      <c r="B309" s="152"/>
      <c r="C309" s="152"/>
      <c r="D309" s="153"/>
      <c r="E309" s="154" t="s">
        <v>5605</v>
      </c>
      <c r="F309" s="155"/>
      <c r="G309" s="1083"/>
      <c r="H309" s="1084"/>
      <c r="I309" s="1085"/>
      <c r="J309" s="149" t="s">
        <v>5631</v>
      </c>
      <c r="K309" s="82"/>
      <c r="L309" s="82"/>
      <c r="M309" s="150"/>
      <c r="N309" s="178"/>
      <c r="V309" s="198"/>
    </row>
    <row r="310" spans="1:22" ht="21.6" thickTop="1" thickBot="1" x14ac:dyDescent="0.3">
      <c r="A310" s="834">
        <f t="shared" ref="A310" si="70">A306+1</f>
        <v>74</v>
      </c>
      <c r="B310" s="137" t="s">
        <v>22</v>
      </c>
      <c r="C310" s="137" t="s">
        <v>23</v>
      </c>
      <c r="D310" s="137" t="s">
        <v>5593</v>
      </c>
      <c r="E310" s="837" t="s">
        <v>5594</v>
      </c>
      <c r="F310" s="837"/>
      <c r="G310" s="837" t="s">
        <v>17</v>
      </c>
      <c r="H310" s="771"/>
      <c r="I310" s="43"/>
      <c r="J310" s="138" t="s">
        <v>5608</v>
      </c>
      <c r="K310" s="139"/>
      <c r="L310" s="139"/>
      <c r="M310" s="140"/>
      <c r="N310" s="178"/>
      <c r="V310" s="198"/>
    </row>
    <row r="311" spans="1:22" ht="13.8" thickBot="1" x14ac:dyDescent="0.3">
      <c r="A311" s="750"/>
      <c r="B311" s="142"/>
      <c r="C311" s="142"/>
      <c r="D311" s="199"/>
      <c r="E311" s="142"/>
      <c r="F311" s="142"/>
      <c r="G311" s="1077"/>
      <c r="H311" s="1078"/>
      <c r="I311" s="1079"/>
      <c r="J311" s="78" t="s">
        <v>5608</v>
      </c>
      <c r="K311" s="78"/>
      <c r="L311" s="78"/>
      <c r="M311" s="145"/>
      <c r="N311" s="178"/>
      <c r="V311" s="198">
        <f>G311</f>
        <v>0</v>
      </c>
    </row>
    <row r="312" spans="1:22" ht="21" thickBot="1" x14ac:dyDescent="0.3">
      <c r="A312" s="750"/>
      <c r="B312" s="147" t="s">
        <v>34</v>
      </c>
      <c r="C312" s="147" t="s">
        <v>35</v>
      </c>
      <c r="D312" s="147" t="s">
        <v>5600</v>
      </c>
      <c r="E312" s="840" t="s">
        <v>5601</v>
      </c>
      <c r="F312" s="840"/>
      <c r="G312" s="730"/>
      <c r="H312" s="731"/>
      <c r="I312" s="732"/>
      <c r="J312" s="149" t="s">
        <v>5630</v>
      </c>
      <c r="K312" s="82"/>
      <c r="L312" s="82"/>
      <c r="M312" s="150"/>
      <c r="N312" s="178"/>
      <c r="V312" s="198"/>
    </row>
    <row r="313" spans="1:22" ht="13.8" thickBot="1" x14ac:dyDescent="0.3">
      <c r="A313" s="842"/>
      <c r="B313" s="152"/>
      <c r="C313" s="152"/>
      <c r="D313" s="153"/>
      <c r="E313" s="154" t="s">
        <v>5605</v>
      </c>
      <c r="F313" s="155"/>
      <c r="G313" s="1083"/>
      <c r="H313" s="1084"/>
      <c r="I313" s="1085"/>
      <c r="J313" s="149" t="s">
        <v>5631</v>
      </c>
      <c r="K313" s="82"/>
      <c r="L313" s="82"/>
      <c r="M313" s="150"/>
      <c r="N313" s="178"/>
      <c r="V313" s="198"/>
    </row>
    <row r="314" spans="1:22" ht="21.6" thickTop="1" thickBot="1" x14ac:dyDescent="0.3">
      <c r="A314" s="834">
        <f t="shared" ref="A314" si="71">A310+1</f>
        <v>75</v>
      </c>
      <c r="B314" s="137" t="s">
        <v>22</v>
      </c>
      <c r="C314" s="137" t="s">
        <v>23</v>
      </c>
      <c r="D314" s="137" t="s">
        <v>5593</v>
      </c>
      <c r="E314" s="837" t="s">
        <v>5594</v>
      </c>
      <c r="F314" s="837"/>
      <c r="G314" s="837" t="s">
        <v>17</v>
      </c>
      <c r="H314" s="771"/>
      <c r="I314" s="43"/>
      <c r="J314" s="138" t="s">
        <v>5608</v>
      </c>
      <c r="K314" s="139"/>
      <c r="L314" s="139"/>
      <c r="M314" s="140"/>
      <c r="N314" s="178"/>
      <c r="V314" s="198"/>
    </row>
    <row r="315" spans="1:22" ht="13.8" thickBot="1" x14ac:dyDescent="0.3">
      <c r="A315" s="750"/>
      <c r="B315" s="142"/>
      <c r="C315" s="142"/>
      <c r="D315" s="199"/>
      <c r="E315" s="142"/>
      <c r="F315" s="142"/>
      <c r="G315" s="1077"/>
      <c r="H315" s="1078"/>
      <c r="I315" s="1079"/>
      <c r="J315" s="78" t="s">
        <v>5608</v>
      </c>
      <c r="K315" s="78"/>
      <c r="L315" s="78"/>
      <c r="M315" s="145"/>
      <c r="N315" s="178"/>
      <c r="V315" s="198">
        <f>G315</f>
        <v>0</v>
      </c>
    </row>
    <row r="316" spans="1:22" ht="21" thickBot="1" x14ac:dyDescent="0.3">
      <c r="A316" s="750"/>
      <c r="B316" s="147" t="s">
        <v>34</v>
      </c>
      <c r="C316" s="147" t="s">
        <v>35</v>
      </c>
      <c r="D316" s="147" t="s">
        <v>5600</v>
      </c>
      <c r="E316" s="840" t="s">
        <v>5601</v>
      </c>
      <c r="F316" s="840"/>
      <c r="G316" s="730"/>
      <c r="H316" s="731"/>
      <c r="I316" s="732"/>
      <c r="J316" s="149" t="s">
        <v>5630</v>
      </c>
      <c r="K316" s="82"/>
      <c r="L316" s="82"/>
      <c r="M316" s="150"/>
      <c r="N316" s="178"/>
      <c r="V316" s="198"/>
    </row>
    <row r="317" spans="1:22" ht="13.8" thickBot="1" x14ac:dyDescent="0.3">
      <c r="A317" s="842"/>
      <c r="B317" s="152"/>
      <c r="C317" s="152"/>
      <c r="D317" s="153"/>
      <c r="E317" s="154" t="s">
        <v>5605</v>
      </c>
      <c r="F317" s="155"/>
      <c r="G317" s="1083"/>
      <c r="H317" s="1084"/>
      <c r="I317" s="1085"/>
      <c r="J317" s="149" t="s">
        <v>5631</v>
      </c>
      <c r="K317" s="82"/>
      <c r="L317" s="82"/>
      <c r="M317" s="150"/>
      <c r="N317" s="178"/>
      <c r="V317" s="198"/>
    </row>
    <row r="318" spans="1:22" ht="21.6" thickTop="1" thickBot="1" x14ac:dyDescent="0.3">
      <c r="A318" s="834">
        <f t="shared" ref="A318" si="72">A314+1</f>
        <v>76</v>
      </c>
      <c r="B318" s="137" t="s">
        <v>22</v>
      </c>
      <c r="C318" s="137" t="s">
        <v>23</v>
      </c>
      <c r="D318" s="137" t="s">
        <v>5593</v>
      </c>
      <c r="E318" s="837" t="s">
        <v>5594</v>
      </c>
      <c r="F318" s="837"/>
      <c r="G318" s="837" t="s">
        <v>17</v>
      </c>
      <c r="H318" s="771"/>
      <c r="I318" s="43"/>
      <c r="J318" s="138" t="s">
        <v>5608</v>
      </c>
      <c r="K318" s="139"/>
      <c r="L318" s="139"/>
      <c r="M318" s="140"/>
      <c r="N318" s="178"/>
      <c r="V318" s="198"/>
    </row>
    <row r="319" spans="1:22" ht="13.8" thickBot="1" x14ac:dyDescent="0.3">
      <c r="A319" s="750"/>
      <c r="B319" s="142"/>
      <c r="C319" s="142"/>
      <c r="D319" s="199"/>
      <c r="E319" s="142"/>
      <c r="F319" s="142"/>
      <c r="G319" s="1077"/>
      <c r="H319" s="1078"/>
      <c r="I319" s="1079"/>
      <c r="J319" s="78" t="s">
        <v>5608</v>
      </c>
      <c r="K319" s="78"/>
      <c r="L319" s="78"/>
      <c r="M319" s="145"/>
      <c r="N319" s="178"/>
      <c r="V319" s="198">
        <f>G319</f>
        <v>0</v>
      </c>
    </row>
    <row r="320" spans="1:22" ht="21" thickBot="1" x14ac:dyDescent="0.3">
      <c r="A320" s="750"/>
      <c r="B320" s="147" t="s">
        <v>34</v>
      </c>
      <c r="C320" s="147" t="s">
        <v>35</v>
      </c>
      <c r="D320" s="147" t="s">
        <v>5600</v>
      </c>
      <c r="E320" s="840" t="s">
        <v>5601</v>
      </c>
      <c r="F320" s="840"/>
      <c r="G320" s="730"/>
      <c r="H320" s="731"/>
      <c r="I320" s="732"/>
      <c r="J320" s="149" t="s">
        <v>5630</v>
      </c>
      <c r="K320" s="82"/>
      <c r="L320" s="82"/>
      <c r="M320" s="150"/>
      <c r="N320" s="178"/>
      <c r="V320" s="198"/>
    </row>
    <row r="321" spans="1:22" ht="13.8" thickBot="1" x14ac:dyDescent="0.3">
      <c r="A321" s="842"/>
      <c r="B321" s="152"/>
      <c r="C321" s="152"/>
      <c r="D321" s="153"/>
      <c r="E321" s="154" t="s">
        <v>5605</v>
      </c>
      <c r="F321" s="155"/>
      <c r="G321" s="1083"/>
      <c r="H321" s="1084"/>
      <c r="I321" s="1085"/>
      <c r="J321" s="149" t="s">
        <v>5631</v>
      </c>
      <c r="K321" s="82"/>
      <c r="L321" s="82"/>
      <c r="M321" s="150"/>
      <c r="N321" s="178"/>
      <c r="V321" s="198"/>
    </row>
    <row r="322" spans="1:22" ht="21.6" thickTop="1" thickBot="1" x14ac:dyDescent="0.3">
      <c r="A322" s="834">
        <f t="shared" ref="A322" si="73">A318+1</f>
        <v>77</v>
      </c>
      <c r="B322" s="137" t="s">
        <v>22</v>
      </c>
      <c r="C322" s="137" t="s">
        <v>23</v>
      </c>
      <c r="D322" s="137" t="s">
        <v>5593</v>
      </c>
      <c r="E322" s="837" t="s">
        <v>5594</v>
      </c>
      <c r="F322" s="837"/>
      <c r="G322" s="837" t="s">
        <v>17</v>
      </c>
      <c r="H322" s="771"/>
      <c r="I322" s="43"/>
      <c r="J322" s="138" t="s">
        <v>5608</v>
      </c>
      <c r="K322" s="139"/>
      <c r="L322" s="139"/>
      <c r="M322" s="140"/>
      <c r="N322" s="178"/>
      <c r="V322" s="198"/>
    </row>
    <row r="323" spans="1:22" ht="13.8" thickBot="1" x14ac:dyDescent="0.3">
      <c r="A323" s="750"/>
      <c r="B323" s="142"/>
      <c r="C323" s="142"/>
      <c r="D323" s="199"/>
      <c r="E323" s="142"/>
      <c r="F323" s="142"/>
      <c r="G323" s="1077"/>
      <c r="H323" s="1078"/>
      <c r="I323" s="1079"/>
      <c r="J323" s="78" t="s">
        <v>5608</v>
      </c>
      <c r="K323" s="78"/>
      <c r="L323" s="78"/>
      <c r="M323" s="145"/>
      <c r="N323" s="178"/>
      <c r="V323" s="198">
        <f>G323</f>
        <v>0</v>
      </c>
    </row>
    <row r="324" spans="1:22" ht="21" thickBot="1" x14ac:dyDescent="0.3">
      <c r="A324" s="750"/>
      <c r="B324" s="147" t="s">
        <v>34</v>
      </c>
      <c r="C324" s="147" t="s">
        <v>35</v>
      </c>
      <c r="D324" s="147" t="s">
        <v>5600</v>
      </c>
      <c r="E324" s="840" t="s">
        <v>5601</v>
      </c>
      <c r="F324" s="840"/>
      <c r="G324" s="730"/>
      <c r="H324" s="731"/>
      <c r="I324" s="732"/>
      <c r="J324" s="149" t="s">
        <v>5630</v>
      </c>
      <c r="K324" s="82"/>
      <c r="L324" s="82"/>
      <c r="M324" s="150"/>
      <c r="N324" s="178"/>
      <c r="V324" s="198"/>
    </row>
    <row r="325" spans="1:22" ht="13.8" thickBot="1" x14ac:dyDescent="0.3">
      <c r="A325" s="842"/>
      <c r="B325" s="152"/>
      <c r="C325" s="152"/>
      <c r="D325" s="153"/>
      <c r="E325" s="154" t="s">
        <v>5605</v>
      </c>
      <c r="F325" s="155"/>
      <c r="G325" s="1083"/>
      <c r="H325" s="1084"/>
      <c r="I325" s="1085"/>
      <c r="J325" s="149" t="s">
        <v>5631</v>
      </c>
      <c r="K325" s="82"/>
      <c r="L325" s="82"/>
      <c r="M325" s="150"/>
      <c r="N325" s="178"/>
      <c r="V325" s="198"/>
    </row>
    <row r="326" spans="1:22" ht="21.6" thickTop="1" thickBot="1" x14ac:dyDescent="0.3">
      <c r="A326" s="834">
        <f t="shared" ref="A326" si="74">A322+1</f>
        <v>78</v>
      </c>
      <c r="B326" s="137" t="s">
        <v>22</v>
      </c>
      <c r="C326" s="137" t="s">
        <v>23</v>
      </c>
      <c r="D326" s="137" t="s">
        <v>5593</v>
      </c>
      <c r="E326" s="837" t="s">
        <v>5594</v>
      </c>
      <c r="F326" s="837"/>
      <c r="G326" s="837" t="s">
        <v>17</v>
      </c>
      <c r="H326" s="771"/>
      <c r="I326" s="43"/>
      <c r="J326" s="138" t="s">
        <v>5608</v>
      </c>
      <c r="K326" s="139"/>
      <c r="L326" s="139"/>
      <c r="M326" s="140"/>
      <c r="N326" s="178"/>
      <c r="V326" s="198"/>
    </row>
    <row r="327" spans="1:22" ht="13.8" thickBot="1" x14ac:dyDescent="0.3">
      <c r="A327" s="750"/>
      <c r="B327" s="142"/>
      <c r="C327" s="142"/>
      <c r="D327" s="199"/>
      <c r="E327" s="142"/>
      <c r="F327" s="142"/>
      <c r="G327" s="1077"/>
      <c r="H327" s="1078"/>
      <c r="I327" s="1079"/>
      <c r="J327" s="78" t="s">
        <v>5608</v>
      </c>
      <c r="K327" s="78"/>
      <c r="L327" s="78"/>
      <c r="M327" s="145"/>
      <c r="N327" s="178"/>
      <c r="V327" s="198">
        <f>G327</f>
        <v>0</v>
      </c>
    </row>
    <row r="328" spans="1:22" ht="21" thickBot="1" x14ac:dyDescent="0.3">
      <c r="A328" s="750"/>
      <c r="B328" s="147" t="s">
        <v>34</v>
      </c>
      <c r="C328" s="147" t="s">
        <v>35</v>
      </c>
      <c r="D328" s="147" t="s">
        <v>5600</v>
      </c>
      <c r="E328" s="840" t="s">
        <v>5601</v>
      </c>
      <c r="F328" s="840"/>
      <c r="G328" s="730"/>
      <c r="H328" s="731"/>
      <c r="I328" s="732"/>
      <c r="J328" s="149" t="s">
        <v>5630</v>
      </c>
      <c r="K328" s="82"/>
      <c r="L328" s="82"/>
      <c r="M328" s="150"/>
      <c r="N328" s="178"/>
      <c r="V328" s="198"/>
    </row>
    <row r="329" spans="1:22" ht="13.8" thickBot="1" x14ac:dyDescent="0.3">
      <c r="A329" s="842"/>
      <c r="B329" s="152"/>
      <c r="C329" s="152"/>
      <c r="D329" s="153"/>
      <c r="E329" s="154" t="s">
        <v>5605</v>
      </c>
      <c r="F329" s="155"/>
      <c r="G329" s="1083"/>
      <c r="H329" s="1084"/>
      <c r="I329" s="1085"/>
      <c r="J329" s="149" t="s">
        <v>5631</v>
      </c>
      <c r="K329" s="82"/>
      <c r="L329" s="82"/>
      <c r="M329" s="150"/>
      <c r="N329" s="178"/>
      <c r="V329" s="198"/>
    </row>
    <row r="330" spans="1:22" ht="21.6" thickTop="1" thickBot="1" x14ac:dyDescent="0.3">
      <c r="A330" s="834">
        <f t="shared" ref="A330" si="75">A326+1</f>
        <v>79</v>
      </c>
      <c r="B330" s="137" t="s">
        <v>22</v>
      </c>
      <c r="C330" s="137" t="s">
        <v>23</v>
      </c>
      <c r="D330" s="137" t="s">
        <v>5593</v>
      </c>
      <c r="E330" s="837" t="s">
        <v>5594</v>
      </c>
      <c r="F330" s="837"/>
      <c r="G330" s="837" t="s">
        <v>17</v>
      </c>
      <c r="H330" s="771"/>
      <c r="I330" s="43"/>
      <c r="J330" s="138" t="s">
        <v>5608</v>
      </c>
      <c r="K330" s="139"/>
      <c r="L330" s="139"/>
      <c r="M330" s="140"/>
      <c r="N330" s="178"/>
      <c r="V330" s="198"/>
    </row>
    <row r="331" spans="1:22" ht="13.8" thickBot="1" x14ac:dyDescent="0.3">
      <c r="A331" s="750"/>
      <c r="B331" s="142"/>
      <c r="C331" s="142"/>
      <c r="D331" s="199"/>
      <c r="E331" s="142"/>
      <c r="F331" s="142"/>
      <c r="G331" s="1077"/>
      <c r="H331" s="1078"/>
      <c r="I331" s="1079"/>
      <c r="J331" s="78" t="s">
        <v>5608</v>
      </c>
      <c r="K331" s="78"/>
      <c r="L331" s="78"/>
      <c r="M331" s="145"/>
      <c r="N331" s="178"/>
      <c r="V331" s="198">
        <f>G331</f>
        <v>0</v>
      </c>
    </row>
    <row r="332" spans="1:22" ht="21" thickBot="1" x14ac:dyDescent="0.3">
      <c r="A332" s="750"/>
      <c r="B332" s="147" t="s">
        <v>34</v>
      </c>
      <c r="C332" s="147" t="s">
        <v>35</v>
      </c>
      <c r="D332" s="147" t="s">
        <v>5600</v>
      </c>
      <c r="E332" s="840" t="s">
        <v>5601</v>
      </c>
      <c r="F332" s="840"/>
      <c r="G332" s="730"/>
      <c r="H332" s="731"/>
      <c r="I332" s="732"/>
      <c r="J332" s="149" t="s">
        <v>5630</v>
      </c>
      <c r="K332" s="82"/>
      <c r="L332" s="82"/>
      <c r="M332" s="150"/>
      <c r="N332" s="178"/>
      <c r="V332" s="198"/>
    </row>
    <row r="333" spans="1:22" ht="13.8" thickBot="1" x14ac:dyDescent="0.3">
      <c r="A333" s="842"/>
      <c r="B333" s="152"/>
      <c r="C333" s="152"/>
      <c r="D333" s="153"/>
      <c r="E333" s="154" t="s">
        <v>5605</v>
      </c>
      <c r="F333" s="155"/>
      <c r="G333" s="1083"/>
      <c r="H333" s="1084"/>
      <c r="I333" s="1085"/>
      <c r="J333" s="149" t="s">
        <v>5631</v>
      </c>
      <c r="K333" s="82"/>
      <c r="L333" s="82"/>
      <c r="M333" s="150"/>
      <c r="N333" s="178"/>
      <c r="V333" s="198"/>
    </row>
    <row r="334" spans="1:22" ht="21.6" thickTop="1" thickBot="1" x14ac:dyDescent="0.3">
      <c r="A334" s="834">
        <f t="shared" ref="A334" si="76">A330+1</f>
        <v>80</v>
      </c>
      <c r="B334" s="137" t="s">
        <v>22</v>
      </c>
      <c r="C334" s="137" t="s">
        <v>23</v>
      </c>
      <c r="D334" s="137" t="s">
        <v>5593</v>
      </c>
      <c r="E334" s="837" t="s">
        <v>5594</v>
      </c>
      <c r="F334" s="837"/>
      <c r="G334" s="837" t="s">
        <v>17</v>
      </c>
      <c r="H334" s="771"/>
      <c r="I334" s="43"/>
      <c r="J334" s="138" t="s">
        <v>5608</v>
      </c>
      <c r="K334" s="139"/>
      <c r="L334" s="139"/>
      <c r="M334" s="140"/>
      <c r="N334" s="178"/>
      <c r="V334" s="198"/>
    </row>
    <row r="335" spans="1:22" ht="13.8" thickBot="1" x14ac:dyDescent="0.3">
      <c r="A335" s="750"/>
      <c r="B335" s="142"/>
      <c r="C335" s="142"/>
      <c r="D335" s="199"/>
      <c r="E335" s="142"/>
      <c r="F335" s="142"/>
      <c r="G335" s="1077"/>
      <c r="H335" s="1078"/>
      <c r="I335" s="1079"/>
      <c r="J335" s="78" t="s">
        <v>5608</v>
      </c>
      <c r="K335" s="78"/>
      <c r="L335" s="78"/>
      <c r="M335" s="145"/>
      <c r="N335" s="178"/>
      <c r="V335" s="198">
        <f>G335</f>
        <v>0</v>
      </c>
    </row>
    <row r="336" spans="1:22" ht="21" thickBot="1" x14ac:dyDescent="0.3">
      <c r="A336" s="750"/>
      <c r="B336" s="147" t="s">
        <v>34</v>
      </c>
      <c r="C336" s="147" t="s">
        <v>35</v>
      </c>
      <c r="D336" s="147" t="s">
        <v>5600</v>
      </c>
      <c r="E336" s="840" t="s">
        <v>5601</v>
      </c>
      <c r="F336" s="840"/>
      <c r="G336" s="730"/>
      <c r="H336" s="731"/>
      <c r="I336" s="732"/>
      <c r="J336" s="149" t="s">
        <v>5630</v>
      </c>
      <c r="K336" s="82"/>
      <c r="L336" s="82"/>
      <c r="M336" s="150"/>
      <c r="N336" s="178"/>
      <c r="V336" s="198"/>
    </row>
    <row r="337" spans="1:22" ht="13.8" thickBot="1" x14ac:dyDescent="0.3">
      <c r="A337" s="842"/>
      <c r="B337" s="152"/>
      <c r="C337" s="152"/>
      <c r="D337" s="153"/>
      <c r="E337" s="154" t="s">
        <v>5605</v>
      </c>
      <c r="F337" s="155"/>
      <c r="G337" s="1083"/>
      <c r="H337" s="1084"/>
      <c r="I337" s="1085"/>
      <c r="J337" s="149" t="s">
        <v>5631</v>
      </c>
      <c r="K337" s="82"/>
      <c r="L337" s="82"/>
      <c r="M337" s="150"/>
      <c r="N337" s="178"/>
      <c r="V337" s="198"/>
    </row>
    <row r="338" spans="1:22" ht="21.6" thickTop="1" thickBot="1" x14ac:dyDescent="0.3">
      <c r="A338" s="834">
        <f t="shared" ref="A338" si="77">A334+1</f>
        <v>81</v>
      </c>
      <c r="B338" s="137" t="s">
        <v>22</v>
      </c>
      <c r="C338" s="137" t="s">
        <v>23</v>
      </c>
      <c r="D338" s="137" t="s">
        <v>5593</v>
      </c>
      <c r="E338" s="837" t="s">
        <v>5594</v>
      </c>
      <c r="F338" s="837"/>
      <c r="G338" s="837" t="s">
        <v>17</v>
      </c>
      <c r="H338" s="771"/>
      <c r="I338" s="43"/>
      <c r="J338" s="138" t="s">
        <v>5608</v>
      </c>
      <c r="K338" s="139"/>
      <c r="L338" s="139"/>
      <c r="M338" s="140"/>
      <c r="N338" s="178"/>
      <c r="V338" s="198"/>
    </row>
    <row r="339" spans="1:22" ht="13.8" thickBot="1" x14ac:dyDescent="0.3">
      <c r="A339" s="750"/>
      <c r="B339" s="142"/>
      <c r="C339" s="142"/>
      <c r="D339" s="199"/>
      <c r="E339" s="142"/>
      <c r="F339" s="142"/>
      <c r="G339" s="1077"/>
      <c r="H339" s="1078"/>
      <c r="I339" s="1079"/>
      <c r="J339" s="78" t="s">
        <v>5608</v>
      </c>
      <c r="K339" s="78"/>
      <c r="L339" s="78"/>
      <c r="M339" s="145"/>
      <c r="N339" s="178"/>
      <c r="V339" s="198">
        <f>G339</f>
        <v>0</v>
      </c>
    </row>
    <row r="340" spans="1:22" ht="21" thickBot="1" x14ac:dyDescent="0.3">
      <c r="A340" s="750"/>
      <c r="B340" s="147" t="s">
        <v>34</v>
      </c>
      <c r="C340" s="147" t="s">
        <v>35</v>
      </c>
      <c r="D340" s="147" t="s">
        <v>5600</v>
      </c>
      <c r="E340" s="840" t="s">
        <v>5601</v>
      </c>
      <c r="F340" s="840"/>
      <c r="G340" s="730"/>
      <c r="H340" s="731"/>
      <c r="I340" s="732"/>
      <c r="J340" s="149" t="s">
        <v>5630</v>
      </c>
      <c r="K340" s="82"/>
      <c r="L340" s="82"/>
      <c r="M340" s="150"/>
      <c r="N340" s="178"/>
      <c r="V340" s="198"/>
    </row>
    <row r="341" spans="1:22" ht="13.8" thickBot="1" x14ac:dyDescent="0.3">
      <c r="A341" s="842"/>
      <c r="B341" s="152"/>
      <c r="C341" s="152"/>
      <c r="D341" s="153"/>
      <c r="E341" s="154" t="s">
        <v>5605</v>
      </c>
      <c r="F341" s="155"/>
      <c r="G341" s="1083"/>
      <c r="H341" s="1084"/>
      <c r="I341" s="1085"/>
      <c r="J341" s="149" t="s">
        <v>5631</v>
      </c>
      <c r="K341" s="82"/>
      <c r="L341" s="82"/>
      <c r="M341" s="150"/>
      <c r="N341" s="178"/>
      <c r="V341" s="198"/>
    </row>
    <row r="342" spans="1:22" ht="21.6" thickTop="1" thickBot="1" x14ac:dyDescent="0.3">
      <c r="A342" s="834">
        <f t="shared" ref="A342" si="78">A338+1</f>
        <v>82</v>
      </c>
      <c r="B342" s="137" t="s">
        <v>22</v>
      </c>
      <c r="C342" s="137" t="s">
        <v>23</v>
      </c>
      <c r="D342" s="137" t="s">
        <v>5593</v>
      </c>
      <c r="E342" s="837" t="s">
        <v>5594</v>
      </c>
      <c r="F342" s="837"/>
      <c r="G342" s="837" t="s">
        <v>17</v>
      </c>
      <c r="H342" s="771"/>
      <c r="I342" s="43"/>
      <c r="J342" s="138" t="s">
        <v>5608</v>
      </c>
      <c r="K342" s="139"/>
      <c r="L342" s="139"/>
      <c r="M342" s="140"/>
      <c r="N342" s="178"/>
      <c r="V342" s="198"/>
    </row>
    <row r="343" spans="1:22" ht="13.8" thickBot="1" x14ac:dyDescent="0.3">
      <c r="A343" s="750"/>
      <c r="B343" s="142"/>
      <c r="C343" s="142"/>
      <c r="D343" s="199"/>
      <c r="E343" s="142"/>
      <c r="F343" s="142"/>
      <c r="G343" s="1077"/>
      <c r="H343" s="1078"/>
      <c r="I343" s="1079"/>
      <c r="J343" s="78" t="s">
        <v>5608</v>
      </c>
      <c r="K343" s="78"/>
      <c r="L343" s="78"/>
      <c r="M343" s="145"/>
      <c r="N343" s="178"/>
      <c r="V343" s="198">
        <f>G343</f>
        <v>0</v>
      </c>
    </row>
    <row r="344" spans="1:22" ht="21" thickBot="1" x14ac:dyDescent="0.3">
      <c r="A344" s="750"/>
      <c r="B344" s="147" t="s">
        <v>34</v>
      </c>
      <c r="C344" s="147" t="s">
        <v>35</v>
      </c>
      <c r="D344" s="147" t="s">
        <v>5600</v>
      </c>
      <c r="E344" s="840" t="s">
        <v>5601</v>
      </c>
      <c r="F344" s="840"/>
      <c r="G344" s="730"/>
      <c r="H344" s="731"/>
      <c r="I344" s="732"/>
      <c r="J344" s="149" t="s">
        <v>5630</v>
      </c>
      <c r="K344" s="82"/>
      <c r="L344" s="82"/>
      <c r="M344" s="150"/>
      <c r="N344" s="178"/>
      <c r="V344" s="198"/>
    </row>
    <row r="345" spans="1:22" ht="13.8" thickBot="1" x14ac:dyDescent="0.3">
      <c r="A345" s="842"/>
      <c r="B345" s="152"/>
      <c r="C345" s="152"/>
      <c r="D345" s="153"/>
      <c r="E345" s="154" t="s">
        <v>5605</v>
      </c>
      <c r="F345" s="155"/>
      <c r="G345" s="1083"/>
      <c r="H345" s="1084"/>
      <c r="I345" s="1085"/>
      <c r="J345" s="149" t="s">
        <v>5631</v>
      </c>
      <c r="K345" s="82"/>
      <c r="L345" s="82"/>
      <c r="M345" s="150"/>
      <c r="N345" s="178"/>
      <c r="V345" s="198"/>
    </row>
    <row r="346" spans="1:22" ht="21.6" thickTop="1" thickBot="1" x14ac:dyDescent="0.3">
      <c r="A346" s="834">
        <f t="shared" ref="A346" si="79">A342+1</f>
        <v>83</v>
      </c>
      <c r="B346" s="137" t="s">
        <v>22</v>
      </c>
      <c r="C346" s="137" t="s">
        <v>23</v>
      </c>
      <c r="D346" s="137" t="s">
        <v>5593</v>
      </c>
      <c r="E346" s="837" t="s">
        <v>5594</v>
      </c>
      <c r="F346" s="837"/>
      <c r="G346" s="837" t="s">
        <v>17</v>
      </c>
      <c r="H346" s="771"/>
      <c r="I346" s="43"/>
      <c r="J346" s="138" t="s">
        <v>5608</v>
      </c>
      <c r="K346" s="139"/>
      <c r="L346" s="139"/>
      <c r="M346" s="140"/>
      <c r="N346" s="178"/>
      <c r="V346" s="198"/>
    </row>
    <row r="347" spans="1:22" ht="13.8" thickBot="1" x14ac:dyDescent="0.3">
      <c r="A347" s="750"/>
      <c r="B347" s="142"/>
      <c r="C347" s="142"/>
      <c r="D347" s="199"/>
      <c r="E347" s="142"/>
      <c r="F347" s="142"/>
      <c r="G347" s="1077"/>
      <c r="H347" s="1078"/>
      <c r="I347" s="1079"/>
      <c r="J347" s="78" t="s">
        <v>5608</v>
      </c>
      <c r="K347" s="78"/>
      <c r="L347" s="78"/>
      <c r="M347" s="145"/>
      <c r="N347" s="178"/>
      <c r="V347" s="198">
        <f>G347</f>
        <v>0</v>
      </c>
    </row>
    <row r="348" spans="1:22" ht="21" thickBot="1" x14ac:dyDescent="0.3">
      <c r="A348" s="750"/>
      <c r="B348" s="147" t="s">
        <v>34</v>
      </c>
      <c r="C348" s="147" t="s">
        <v>35</v>
      </c>
      <c r="D348" s="147" t="s">
        <v>5600</v>
      </c>
      <c r="E348" s="840" t="s">
        <v>5601</v>
      </c>
      <c r="F348" s="840"/>
      <c r="G348" s="730"/>
      <c r="H348" s="731"/>
      <c r="I348" s="732"/>
      <c r="J348" s="149" t="s">
        <v>5630</v>
      </c>
      <c r="K348" s="82"/>
      <c r="L348" s="82"/>
      <c r="M348" s="150"/>
      <c r="N348" s="178"/>
      <c r="V348" s="198"/>
    </row>
    <row r="349" spans="1:22" ht="13.8" thickBot="1" x14ac:dyDescent="0.3">
      <c r="A349" s="842"/>
      <c r="B349" s="152"/>
      <c r="C349" s="152"/>
      <c r="D349" s="153"/>
      <c r="E349" s="154" t="s">
        <v>5605</v>
      </c>
      <c r="F349" s="155"/>
      <c r="G349" s="1083"/>
      <c r="H349" s="1084"/>
      <c r="I349" s="1085"/>
      <c r="J349" s="149" t="s">
        <v>5631</v>
      </c>
      <c r="K349" s="82"/>
      <c r="L349" s="82"/>
      <c r="M349" s="150"/>
      <c r="N349" s="178"/>
      <c r="V349" s="198"/>
    </row>
    <row r="350" spans="1:22" ht="21.6" thickTop="1" thickBot="1" x14ac:dyDescent="0.3">
      <c r="A350" s="834">
        <f t="shared" ref="A350" si="80">A346+1</f>
        <v>84</v>
      </c>
      <c r="B350" s="137" t="s">
        <v>22</v>
      </c>
      <c r="C350" s="137" t="s">
        <v>23</v>
      </c>
      <c r="D350" s="137" t="s">
        <v>5593</v>
      </c>
      <c r="E350" s="837" t="s">
        <v>5594</v>
      </c>
      <c r="F350" s="837"/>
      <c r="G350" s="837" t="s">
        <v>17</v>
      </c>
      <c r="H350" s="771"/>
      <c r="I350" s="43"/>
      <c r="J350" s="138" t="s">
        <v>5608</v>
      </c>
      <c r="K350" s="139"/>
      <c r="L350" s="139"/>
      <c r="M350" s="140"/>
      <c r="N350" s="178"/>
      <c r="V350" s="198"/>
    </row>
    <row r="351" spans="1:22" ht="13.8" thickBot="1" x14ac:dyDescent="0.3">
      <c r="A351" s="750"/>
      <c r="B351" s="142"/>
      <c r="C351" s="142"/>
      <c r="D351" s="199"/>
      <c r="E351" s="142"/>
      <c r="F351" s="142"/>
      <c r="G351" s="1077"/>
      <c r="H351" s="1078"/>
      <c r="I351" s="1079"/>
      <c r="J351" s="78" t="s">
        <v>5608</v>
      </c>
      <c r="K351" s="78"/>
      <c r="L351" s="78"/>
      <c r="M351" s="145"/>
      <c r="N351" s="178"/>
      <c r="V351" s="198">
        <f>G351</f>
        <v>0</v>
      </c>
    </row>
    <row r="352" spans="1:22" ht="21" thickBot="1" x14ac:dyDescent="0.3">
      <c r="A352" s="750"/>
      <c r="B352" s="147" t="s">
        <v>34</v>
      </c>
      <c r="C352" s="147" t="s">
        <v>35</v>
      </c>
      <c r="D352" s="147" t="s">
        <v>5600</v>
      </c>
      <c r="E352" s="840" t="s">
        <v>5601</v>
      </c>
      <c r="F352" s="840"/>
      <c r="G352" s="730"/>
      <c r="H352" s="731"/>
      <c r="I352" s="732"/>
      <c r="J352" s="149" t="s">
        <v>5630</v>
      </c>
      <c r="K352" s="82"/>
      <c r="L352" s="82"/>
      <c r="M352" s="150"/>
      <c r="N352" s="178"/>
      <c r="V352" s="198"/>
    </row>
    <row r="353" spans="1:22" ht="13.8" thickBot="1" x14ac:dyDescent="0.3">
      <c r="A353" s="842"/>
      <c r="B353" s="152"/>
      <c r="C353" s="152"/>
      <c r="D353" s="153"/>
      <c r="E353" s="154" t="s">
        <v>5605</v>
      </c>
      <c r="F353" s="155"/>
      <c r="G353" s="1083"/>
      <c r="H353" s="1084"/>
      <c r="I353" s="1085"/>
      <c r="J353" s="149" t="s">
        <v>5631</v>
      </c>
      <c r="K353" s="82"/>
      <c r="L353" s="82"/>
      <c r="M353" s="150"/>
      <c r="N353" s="178"/>
      <c r="V353" s="198"/>
    </row>
    <row r="354" spans="1:22" ht="21.6" thickTop="1" thickBot="1" x14ac:dyDescent="0.3">
      <c r="A354" s="834">
        <f t="shared" ref="A354" si="81">A350+1</f>
        <v>85</v>
      </c>
      <c r="B354" s="137" t="s">
        <v>22</v>
      </c>
      <c r="C354" s="137" t="s">
        <v>23</v>
      </c>
      <c r="D354" s="137" t="s">
        <v>5593</v>
      </c>
      <c r="E354" s="837" t="s">
        <v>5594</v>
      </c>
      <c r="F354" s="837"/>
      <c r="G354" s="837" t="s">
        <v>17</v>
      </c>
      <c r="H354" s="771"/>
      <c r="I354" s="43"/>
      <c r="J354" s="138" t="s">
        <v>5608</v>
      </c>
      <c r="K354" s="139"/>
      <c r="L354" s="139"/>
      <c r="M354" s="140"/>
      <c r="N354" s="178"/>
      <c r="V354" s="198"/>
    </row>
    <row r="355" spans="1:22" ht="13.8" thickBot="1" x14ac:dyDescent="0.3">
      <c r="A355" s="750"/>
      <c r="B355" s="142"/>
      <c r="C355" s="142"/>
      <c r="D355" s="199"/>
      <c r="E355" s="142"/>
      <c r="F355" s="142"/>
      <c r="G355" s="1077"/>
      <c r="H355" s="1078"/>
      <c r="I355" s="1079"/>
      <c r="J355" s="78" t="s">
        <v>5608</v>
      </c>
      <c r="K355" s="78"/>
      <c r="L355" s="78"/>
      <c r="M355" s="145"/>
      <c r="N355" s="178"/>
      <c r="V355" s="198">
        <f>G355</f>
        <v>0</v>
      </c>
    </row>
    <row r="356" spans="1:22" ht="21" thickBot="1" x14ac:dyDescent="0.3">
      <c r="A356" s="750"/>
      <c r="B356" s="147" t="s">
        <v>34</v>
      </c>
      <c r="C356" s="147" t="s">
        <v>35</v>
      </c>
      <c r="D356" s="147" t="s">
        <v>5600</v>
      </c>
      <c r="E356" s="840" t="s">
        <v>5601</v>
      </c>
      <c r="F356" s="840"/>
      <c r="G356" s="730"/>
      <c r="H356" s="731"/>
      <c r="I356" s="732"/>
      <c r="J356" s="149" t="s">
        <v>5630</v>
      </c>
      <c r="K356" s="82"/>
      <c r="L356" s="82"/>
      <c r="M356" s="150"/>
      <c r="N356" s="178"/>
      <c r="V356" s="198"/>
    </row>
    <row r="357" spans="1:22" ht="13.8" thickBot="1" x14ac:dyDescent="0.3">
      <c r="A357" s="842"/>
      <c r="B357" s="152"/>
      <c r="C357" s="152"/>
      <c r="D357" s="153"/>
      <c r="E357" s="154" t="s">
        <v>5605</v>
      </c>
      <c r="F357" s="155"/>
      <c r="G357" s="1083"/>
      <c r="H357" s="1084"/>
      <c r="I357" s="1085"/>
      <c r="J357" s="149" t="s">
        <v>5631</v>
      </c>
      <c r="K357" s="82"/>
      <c r="L357" s="82"/>
      <c r="M357" s="150"/>
      <c r="N357" s="178"/>
      <c r="V357" s="198"/>
    </row>
    <row r="358" spans="1:22" ht="21.6" thickTop="1" thickBot="1" x14ac:dyDescent="0.3">
      <c r="A358" s="834">
        <f t="shared" ref="A358" si="82">A354+1</f>
        <v>86</v>
      </c>
      <c r="B358" s="137" t="s">
        <v>22</v>
      </c>
      <c r="C358" s="137" t="s">
        <v>23</v>
      </c>
      <c r="D358" s="137" t="s">
        <v>5593</v>
      </c>
      <c r="E358" s="837" t="s">
        <v>5594</v>
      </c>
      <c r="F358" s="837"/>
      <c r="G358" s="837" t="s">
        <v>17</v>
      </c>
      <c r="H358" s="771"/>
      <c r="I358" s="43"/>
      <c r="J358" s="138" t="s">
        <v>5608</v>
      </c>
      <c r="K358" s="139"/>
      <c r="L358" s="139"/>
      <c r="M358" s="140"/>
      <c r="N358" s="178"/>
      <c r="V358" s="198"/>
    </row>
    <row r="359" spans="1:22" ht="13.8" thickBot="1" x14ac:dyDescent="0.3">
      <c r="A359" s="750"/>
      <c r="B359" s="142"/>
      <c r="C359" s="142"/>
      <c r="D359" s="199"/>
      <c r="E359" s="142"/>
      <c r="F359" s="142"/>
      <c r="G359" s="1077"/>
      <c r="H359" s="1078"/>
      <c r="I359" s="1079"/>
      <c r="J359" s="78" t="s">
        <v>5608</v>
      </c>
      <c r="K359" s="78"/>
      <c r="L359" s="78"/>
      <c r="M359" s="145"/>
      <c r="N359" s="178"/>
      <c r="V359" s="198">
        <f>G359</f>
        <v>0</v>
      </c>
    </row>
    <row r="360" spans="1:22" ht="21" thickBot="1" x14ac:dyDescent="0.3">
      <c r="A360" s="750"/>
      <c r="B360" s="147" t="s">
        <v>34</v>
      </c>
      <c r="C360" s="147" t="s">
        <v>35</v>
      </c>
      <c r="D360" s="147" t="s">
        <v>5600</v>
      </c>
      <c r="E360" s="840" t="s">
        <v>5601</v>
      </c>
      <c r="F360" s="840"/>
      <c r="G360" s="730"/>
      <c r="H360" s="731"/>
      <c r="I360" s="732"/>
      <c r="J360" s="149" t="s">
        <v>5630</v>
      </c>
      <c r="K360" s="82"/>
      <c r="L360" s="82"/>
      <c r="M360" s="150"/>
      <c r="N360" s="178"/>
      <c r="V360" s="198"/>
    </row>
    <row r="361" spans="1:22" ht="13.8" thickBot="1" x14ac:dyDescent="0.3">
      <c r="A361" s="842"/>
      <c r="B361" s="152"/>
      <c r="C361" s="152"/>
      <c r="D361" s="153"/>
      <c r="E361" s="154" t="s">
        <v>5605</v>
      </c>
      <c r="F361" s="155"/>
      <c r="G361" s="1083"/>
      <c r="H361" s="1084"/>
      <c r="I361" s="1085"/>
      <c r="J361" s="149" t="s">
        <v>5631</v>
      </c>
      <c r="K361" s="82"/>
      <c r="L361" s="82"/>
      <c r="M361" s="150"/>
      <c r="N361" s="178"/>
      <c r="V361" s="198"/>
    </row>
    <row r="362" spans="1:22" ht="21.6" thickTop="1" thickBot="1" x14ac:dyDescent="0.3">
      <c r="A362" s="834">
        <f t="shared" ref="A362" si="83">A358+1</f>
        <v>87</v>
      </c>
      <c r="B362" s="137" t="s">
        <v>22</v>
      </c>
      <c r="C362" s="137" t="s">
        <v>23</v>
      </c>
      <c r="D362" s="137" t="s">
        <v>5593</v>
      </c>
      <c r="E362" s="837" t="s">
        <v>5594</v>
      </c>
      <c r="F362" s="837"/>
      <c r="G362" s="837" t="s">
        <v>17</v>
      </c>
      <c r="H362" s="771"/>
      <c r="I362" s="43"/>
      <c r="J362" s="138" t="s">
        <v>5608</v>
      </c>
      <c r="K362" s="139"/>
      <c r="L362" s="139"/>
      <c r="M362" s="140"/>
      <c r="N362" s="178"/>
      <c r="V362" s="198"/>
    </row>
    <row r="363" spans="1:22" ht="13.8" thickBot="1" x14ac:dyDescent="0.3">
      <c r="A363" s="750"/>
      <c r="B363" s="142"/>
      <c r="C363" s="142"/>
      <c r="D363" s="199"/>
      <c r="E363" s="142"/>
      <c r="F363" s="142"/>
      <c r="G363" s="1077"/>
      <c r="H363" s="1078"/>
      <c r="I363" s="1079"/>
      <c r="J363" s="78" t="s">
        <v>5608</v>
      </c>
      <c r="K363" s="78"/>
      <c r="L363" s="78"/>
      <c r="M363" s="145"/>
      <c r="N363" s="178"/>
      <c r="V363" s="198">
        <f>G363</f>
        <v>0</v>
      </c>
    </row>
    <row r="364" spans="1:22" ht="21" thickBot="1" x14ac:dyDescent="0.3">
      <c r="A364" s="750"/>
      <c r="B364" s="147" t="s">
        <v>34</v>
      </c>
      <c r="C364" s="147" t="s">
        <v>35</v>
      </c>
      <c r="D364" s="147" t="s">
        <v>5600</v>
      </c>
      <c r="E364" s="840" t="s">
        <v>5601</v>
      </c>
      <c r="F364" s="840"/>
      <c r="G364" s="730"/>
      <c r="H364" s="731"/>
      <c r="I364" s="732"/>
      <c r="J364" s="149" t="s">
        <v>5630</v>
      </c>
      <c r="K364" s="82"/>
      <c r="L364" s="82"/>
      <c r="M364" s="150"/>
      <c r="N364" s="178"/>
      <c r="V364" s="198"/>
    </row>
    <row r="365" spans="1:22" ht="13.8" thickBot="1" x14ac:dyDescent="0.3">
      <c r="A365" s="842"/>
      <c r="B365" s="152"/>
      <c r="C365" s="152"/>
      <c r="D365" s="153"/>
      <c r="E365" s="154" t="s">
        <v>5605</v>
      </c>
      <c r="F365" s="155"/>
      <c r="G365" s="1083"/>
      <c r="H365" s="1084"/>
      <c r="I365" s="1085"/>
      <c r="J365" s="149" t="s">
        <v>5631</v>
      </c>
      <c r="K365" s="82"/>
      <c r="L365" s="82"/>
      <c r="M365" s="150"/>
      <c r="N365" s="178"/>
      <c r="V365" s="198"/>
    </row>
    <row r="366" spans="1:22" ht="21.6" thickTop="1" thickBot="1" x14ac:dyDescent="0.3">
      <c r="A366" s="834">
        <f t="shared" ref="A366" si="84">A362+1</f>
        <v>88</v>
      </c>
      <c r="B366" s="137" t="s">
        <v>22</v>
      </c>
      <c r="C366" s="137" t="s">
        <v>23</v>
      </c>
      <c r="D366" s="137" t="s">
        <v>5593</v>
      </c>
      <c r="E366" s="837" t="s">
        <v>5594</v>
      </c>
      <c r="F366" s="837"/>
      <c r="G366" s="837" t="s">
        <v>17</v>
      </c>
      <c r="H366" s="771"/>
      <c r="I366" s="43"/>
      <c r="J366" s="138" t="s">
        <v>5608</v>
      </c>
      <c r="K366" s="139"/>
      <c r="L366" s="139"/>
      <c r="M366" s="140"/>
      <c r="N366" s="178"/>
      <c r="V366" s="198"/>
    </row>
    <row r="367" spans="1:22" ht="13.8" thickBot="1" x14ac:dyDescent="0.3">
      <c r="A367" s="750"/>
      <c r="B367" s="142"/>
      <c r="C367" s="142"/>
      <c r="D367" s="199"/>
      <c r="E367" s="142"/>
      <c r="F367" s="142"/>
      <c r="G367" s="1077"/>
      <c r="H367" s="1078"/>
      <c r="I367" s="1079"/>
      <c r="J367" s="78" t="s">
        <v>5608</v>
      </c>
      <c r="K367" s="78"/>
      <c r="L367" s="78"/>
      <c r="M367" s="145"/>
      <c r="N367" s="178"/>
      <c r="V367" s="198">
        <f>G367</f>
        <v>0</v>
      </c>
    </row>
    <row r="368" spans="1:22" ht="21" thickBot="1" x14ac:dyDescent="0.3">
      <c r="A368" s="750"/>
      <c r="B368" s="147" t="s">
        <v>34</v>
      </c>
      <c r="C368" s="147" t="s">
        <v>35</v>
      </c>
      <c r="D368" s="147" t="s">
        <v>5600</v>
      </c>
      <c r="E368" s="840" t="s">
        <v>5601</v>
      </c>
      <c r="F368" s="840"/>
      <c r="G368" s="730"/>
      <c r="H368" s="731"/>
      <c r="I368" s="732"/>
      <c r="J368" s="149" t="s">
        <v>5630</v>
      </c>
      <c r="K368" s="82"/>
      <c r="L368" s="82"/>
      <c r="M368" s="150"/>
      <c r="N368" s="178"/>
      <c r="V368" s="198"/>
    </row>
    <row r="369" spans="1:22" ht="13.8" thickBot="1" x14ac:dyDescent="0.3">
      <c r="A369" s="842"/>
      <c r="B369" s="152"/>
      <c r="C369" s="152"/>
      <c r="D369" s="153"/>
      <c r="E369" s="154" t="s">
        <v>5605</v>
      </c>
      <c r="F369" s="155"/>
      <c r="G369" s="1083"/>
      <c r="H369" s="1084"/>
      <c r="I369" s="1085"/>
      <c r="J369" s="149" t="s">
        <v>5631</v>
      </c>
      <c r="K369" s="82"/>
      <c r="L369" s="82"/>
      <c r="M369" s="150"/>
      <c r="N369" s="178"/>
      <c r="V369" s="198"/>
    </row>
    <row r="370" spans="1:22" ht="21.6" thickTop="1" thickBot="1" x14ac:dyDescent="0.3">
      <c r="A370" s="834">
        <f t="shared" ref="A370" si="85">A366+1</f>
        <v>89</v>
      </c>
      <c r="B370" s="137" t="s">
        <v>22</v>
      </c>
      <c r="C370" s="137" t="s">
        <v>23</v>
      </c>
      <c r="D370" s="137" t="s">
        <v>5593</v>
      </c>
      <c r="E370" s="837" t="s">
        <v>5594</v>
      </c>
      <c r="F370" s="837"/>
      <c r="G370" s="837" t="s">
        <v>17</v>
      </c>
      <c r="H370" s="771"/>
      <c r="I370" s="43"/>
      <c r="J370" s="138" t="s">
        <v>5608</v>
      </c>
      <c r="K370" s="139"/>
      <c r="L370" s="139"/>
      <c r="M370" s="140"/>
      <c r="N370" s="178"/>
      <c r="V370" s="198"/>
    </row>
    <row r="371" spans="1:22" ht="13.8" thickBot="1" x14ac:dyDescent="0.3">
      <c r="A371" s="750"/>
      <c r="B371" s="142"/>
      <c r="C371" s="142"/>
      <c r="D371" s="199"/>
      <c r="E371" s="142"/>
      <c r="F371" s="142"/>
      <c r="G371" s="1077"/>
      <c r="H371" s="1078"/>
      <c r="I371" s="1079"/>
      <c r="J371" s="78" t="s">
        <v>5608</v>
      </c>
      <c r="K371" s="78"/>
      <c r="L371" s="78"/>
      <c r="M371" s="145"/>
      <c r="N371" s="178"/>
      <c r="V371" s="198">
        <f>G371</f>
        <v>0</v>
      </c>
    </row>
    <row r="372" spans="1:22" ht="21" thickBot="1" x14ac:dyDescent="0.3">
      <c r="A372" s="750"/>
      <c r="B372" s="147" t="s">
        <v>34</v>
      </c>
      <c r="C372" s="147" t="s">
        <v>35</v>
      </c>
      <c r="D372" s="147" t="s">
        <v>5600</v>
      </c>
      <c r="E372" s="840" t="s">
        <v>5601</v>
      </c>
      <c r="F372" s="840"/>
      <c r="G372" s="730"/>
      <c r="H372" s="731"/>
      <c r="I372" s="732"/>
      <c r="J372" s="149" t="s">
        <v>5630</v>
      </c>
      <c r="K372" s="82"/>
      <c r="L372" s="82"/>
      <c r="M372" s="150"/>
      <c r="N372" s="178"/>
      <c r="V372" s="198"/>
    </row>
    <row r="373" spans="1:22" ht="13.8" thickBot="1" x14ac:dyDescent="0.3">
      <c r="A373" s="842"/>
      <c r="B373" s="152"/>
      <c r="C373" s="152"/>
      <c r="D373" s="153"/>
      <c r="E373" s="154" t="s">
        <v>5605</v>
      </c>
      <c r="F373" s="155"/>
      <c r="G373" s="1083"/>
      <c r="H373" s="1084"/>
      <c r="I373" s="1085"/>
      <c r="J373" s="149" t="s">
        <v>5631</v>
      </c>
      <c r="K373" s="82"/>
      <c r="L373" s="82"/>
      <c r="M373" s="150"/>
      <c r="N373" s="178"/>
      <c r="V373" s="198"/>
    </row>
    <row r="374" spans="1:22" ht="21.6" thickTop="1" thickBot="1" x14ac:dyDescent="0.3">
      <c r="A374" s="834">
        <f t="shared" ref="A374" si="86">A370+1</f>
        <v>90</v>
      </c>
      <c r="B374" s="137" t="s">
        <v>22</v>
      </c>
      <c r="C374" s="137" t="s">
        <v>23</v>
      </c>
      <c r="D374" s="137" t="s">
        <v>5593</v>
      </c>
      <c r="E374" s="837" t="s">
        <v>5594</v>
      </c>
      <c r="F374" s="837"/>
      <c r="G374" s="837" t="s">
        <v>17</v>
      </c>
      <c r="H374" s="771"/>
      <c r="I374" s="43"/>
      <c r="J374" s="138" t="s">
        <v>5608</v>
      </c>
      <c r="K374" s="139"/>
      <c r="L374" s="139"/>
      <c r="M374" s="140"/>
      <c r="N374" s="178"/>
      <c r="V374" s="198"/>
    </row>
    <row r="375" spans="1:22" ht="13.8" thickBot="1" x14ac:dyDescent="0.3">
      <c r="A375" s="750"/>
      <c r="B375" s="142"/>
      <c r="C375" s="142"/>
      <c r="D375" s="199"/>
      <c r="E375" s="142"/>
      <c r="F375" s="142"/>
      <c r="G375" s="1077"/>
      <c r="H375" s="1078"/>
      <c r="I375" s="1079"/>
      <c r="J375" s="78" t="s">
        <v>5608</v>
      </c>
      <c r="K375" s="78"/>
      <c r="L375" s="78"/>
      <c r="M375" s="145"/>
      <c r="N375" s="178"/>
      <c r="V375" s="198">
        <f>G375</f>
        <v>0</v>
      </c>
    </row>
    <row r="376" spans="1:22" ht="21" thickBot="1" x14ac:dyDescent="0.3">
      <c r="A376" s="750"/>
      <c r="B376" s="147" t="s">
        <v>34</v>
      </c>
      <c r="C376" s="147" t="s">
        <v>35</v>
      </c>
      <c r="D376" s="147" t="s">
        <v>5600</v>
      </c>
      <c r="E376" s="840" t="s">
        <v>5601</v>
      </c>
      <c r="F376" s="840"/>
      <c r="G376" s="730"/>
      <c r="H376" s="731"/>
      <c r="I376" s="732"/>
      <c r="J376" s="149" t="s">
        <v>5630</v>
      </c>
      <c r="K376" s="82"/>
      <c r="L376" s="82"/>
      <c r="M376" s="150"/>
      <c r="N376" s="178"/>
      <c r="V376" s="198"/>
    </row>
    <row r="377" spans="1:22" ht="13.8" thickBot="1" x14ac:dyDescent="0.3">
      <c r="A377" s="842"/>
      <c r="B377" s="152"/>
      <c r="C377" s="152"/>
      <c r="D377" s="153"/>
      <c r="E377" s="154" t="s">
        <v>5605</v>
      </c>
      <c r="F377" s="155"/>
      <c r="G377" s="1083"/>
      <c r="H377" s="1084"/>
      <c r="I377" s="1085"/>
      <c r="J377" s="149" t="s">
        <v>5631</v>
      </c>
      <c r="K377" s="82"/>
      <c r="L377" s="82"/>
      <c r="M377" s="150"/>
      <c r="N377" s="178"/>
      <c r="V377" s="198"/>
    </row>
    <row r="378" spans="1:22" ht="21.6" thickTop="1" thickBot="1" x14ac:dyDescent="0.3">
      <c r="A378" s="834">
        <f t="shared" ref="A378" si="87">A374+1</f>
        <v>91</v>
      </c>
      <c r="B378" s="137" t="s">
        <v>22</v>
      </c>
      <c r="C378" s="137" t="s">
        <v>23</v>
      </c>
      <c r="D378" s="137" t="s">
        <v>5593</v>
      </c>
      <c r="E378" s="837" t="s">
        <v>5594</v>
      </c>
      <c r="F378" s="837"/>
      <c r="G378" s="837" t="s">
        <v>17</v>
      </c>
      <c r="H378" s="771"/>
      <c r="I378" s="43"/>
      <c r="J378" s="138" t="s">
        <v>5608</v>
      </c>
      <c r="K378" s="139"/>
      <c r="L378" s="139"/>
      <c r="M378" s="140"/>
      <c r="N378" s="178"/>
      <c r="V378" s="198"/>
    </row>
    <row r="379" spans="1:22" ht="13.8" thickBot="1" x14ac:dyDescent="0.3">
      <c r="A379" s="750"/>
      <c r="B379" s="142"/>
      <c r="C379" s="142"/>
      <c r="D379" s="199"/>
      <c r="E379" s="142"/>
      <c r="F379" s="142"/>
      <c r="G379" s="1077"/>
      <c r="H379" s="1078"/>
      <c r="I379" s="1079"/>
      <c r="J379" s="78" t="s">
        <v>5608</v>
      </c>
      <c r="K379" s="78"/>
      <c r="L379" s="78"/>
      <c r="M379" s="145"/>
      <c r="N379" s="178"/>
      <c r="V379" s="198">
        <f>G379</f>
        <v>0</v>
      </c>
    </row>
    <row r="380" spans="1:22" ht="21" thickBot="1" x14ac:dyDescent="0.3">
      <c r="A380" s="750"/>
      <c r="B380" s="147" t="s">
        <v>34</v>
      </c>
      <c r="C380" s="147" t="s">
        <v>35</v>
      </c>
      <c r="D380" s="147" t="s">
        <v>5600</v>
      </c>
      <c r="E380" s="840" t="s">
        <v>5601</v>
      </c>
      <c r="F380" s="840"/>
      <c r="G380" s="730"/>
      <c r="H380" s="731"/>
      <c r="I380" s="732"/>
      <c r="J380" s="149" t="s">
        <v>5630</v>
      </c>
      <c r="K380" s="82"/>
      <c r="L380" s="82"/>
      <c r="M380" s="150"/>
      <c r="N380" s="178"/>
      <c r="V380" s="198"/>
    </row>
    <row r="381" spans="1:22" ht="13.8" thickBot="1" x14ac:dyDescent="0.3">
      <c r="A381" s="842"/>
      <c r="B381" s="152"/>
      <c r="C381" s="152"/>
      <c r="D381" s="153"/>
      <c r="E381" s="154" t="s">
        <v>5605</v>
      </c>
      <c r="F381" s="155"/>
      <c r="G381" s="1083"/>
      <c r="H381" s="1084"/>
      <c r="I381" s="1085"/>
      <c r="J381" s="149" t="s">
        <v>5631</v>
      </c>
      <c r="K381" s="82"/>
      <c r="L381" s="82"/>
      <c r="M381" s="150"/>
      <c r="N381" s="178"/>
      <c r="V381" s="198"/>
    </row>
    <row r="382" spans="1:22" ht="21.6" thickTop="1" thickBot="1" x14ac:dyDescent="0.3">
      <c r="A382" s="834">
        <f t="shared" ref="A382" si="88">A378+1</f>
        <v>92</v>
      </c>
      <c r="B382" s="137" t="s">
        <v>22</v>
      </c>
      <c r="C382" s="137" t="s">
        <v>23</v>
      </c>
      <c r="D382" s="137" t="s">
        <v>5593</v>
      </c>
      <c r="E382" s="837" t="s">
        <v>5594</v>
      </c>
      <c r="F382" s="837"/>
      <c r="G382" s="837" t="s">
        <v>17</v>
      </c>
      <c r="H382" s="771"/>
      <c r="I382" s="43"/>
      <c r="J382" s="138" t="s">
        <v>5608</v>
      </c>
      <c r="K382" s="139"/>
      <c r="L382" s="139"/>
      <c r="M382" s="140"/>
      <c r="N382" s="178"/>
      <c r="V382" s="198"/>
    </row>
    <row r="383" spans="1:22" ht="13.8" thickBot="1" x14ac:dyDescent="0.3">
      <c r="A383" s="750"/>
      <c r="B383" s="142"/>
      <c r="C383" s="142"/>
      <c r="D383" s="199"/>
      <c r="E383" s="142"/>
      <c r="F383" s="142"/>
      <c r="G383" s="1077"/>
      <c r="H383" s="1078"/>
      <c r="I383" s="1079"/>
      <c r="J383" s="78" t="s">
        <v>5608</v>
      </c>
      <c r="K383" s="78"/>
      <c r="L383" s="78"/>
      <c r="M383" s="145"/>
      <c r="N383" s="178"/>
      <c r="V383" s="198">
        <f>G383</f>
        <v>0</v>
      </c>
    </row>
    <row r="384" spans="1:22" ht="21" thickBot="1" x14ac:dyDescent="0.3">
      <c r="A384" s="750"/>
      <c r="B384" s="147" t="s">
        <v>34</v>
      </c>
      <c r="C384" s="147" t="s">
        <v>35</v>
      </c>
      <c r="D384" s="147" t="s">
        <v>5600</v>
      </c>
      <c r="E384" s="840" t="s">
        <v>5601</v>
      </c>
      <c r="F384" s="840"/>
      <c r="G384" s="730"/>
      <c r="H384" s="731"/>
      <c r="I384" s="732"/>
      <c r="J384" s="149" t="s">
        <v>5630</v>
      </c>
      <c r="K384" s="82"/>
      <c r="L384" s="82"/>
      <c r="M384" s="150"/>
      <c r="N384" s="178"/>
      <c r="V384" s="198"/>
    </row>
    <row r="385" spans="1:22" ht="13.8" thickBot="1" x14ac:dyDescent="0.3">
      <c r="A385" s="842"/>
      <c r="B385" s="152"/>
      <c r="C385" s="152"/>
      <c r="D385" s="153"/>
      <c r="E385" s="154" t="s">
        <v>5605</v>
      </c>
      <c r="F385" s="155"/>
      <c r="G385" s="1083"/>
      <c r="H385" s="1084"/>
      <c r="I385" s="1085"/>
      <c r="J385" s="149" t="s">
        <v>5631</v>
      </c>
      <c r="K385" s="82"/>
      <c r="L385" s="82"/>
      <c r="M385" s="150"/>
      <c r="N385" s="178"/>
      <c r="V385" s="198"/>
    </row>
    <row r="386" spans="1:22" ht="21.6" thickTop="1" thickBot="1" x14ac:dyDescent="0.3">
      <c r="A386" s="834">
        <f t="shared" ref="A386" si="89">A382+1</f>
        <v>93</v>
      </c>
      <c r="B386" s="137" t="s">
        <v>22</v>
      </c>
      <c r="C386" s="137" t="s">
        <v>23</v>
      </c>
      <c r="D386" s="137" t="s">
        <v>5593</v>
      </c>
      <c r="E386" s="837" t="s">
        <v>5594</v>
      </c>
      <c r="F386" s="837"/>
      <c r="G386" s="837" t="s">
        <v>17</v>
      </c>
      <c r="H386" s="771"/>
      <c r="I386" s="43"/>
      <c r="J386" s="138" t="s">
        <v>5608</v>
      </c>
      <c r="K386" s="139"/>
      <c r="L386" s="139"/>
      <c r="M386" s="140"/>
      <c r="N386" s="178"/>
      <c r="V386" s="198"/>
    </row>
    <row r="387" spans="1:22" ht="13.8" thickBot="1" x14ac:dyDescent="0.3">
      <c r="A387" s="750"/>
      <c r="B387" s="142"/>
      <c r="C387" s="142"/>
      <c r="D387" s="199"/>
      <c r="E387" s="142"/>
      <c r="F387" s="142"/>
      <c r="G387" s="1077"/>
      <c r="H387" s="1078"/>
      <c r="I387" s="1079"/>
      <c r="J387" s="78" t="s">
        <v>5608</v>
      </c>
      <c r="K387" s="78"/>
      <c r="L387" s="78"/>
      <c r="M387" s="145"/>
      <c r="N387" s="178"/>
      <c r="V387" s="198">
        <f>G387</f>
        <v>0</v>
      </c>
    </row>
    <row r="388" spans="1:22" ht="21" thickBot="1" x14ac:dyDescent="0.3">
      <c r="A388" s="750"/>
      <c r="B388" s="147" t="s">
        <v>34</v>
      </c>
      <c r="C388" s="147" t="s">
        <v>35</v>
      </c>
      <c r="D388" s="147" t="s">
        <v>5600</v>
      </c>
      <c r="E388" s="840" t="s">
        <v>5601</v>
      </c>
      <c r="F388" s="840"/>
      <c r="G388" s="730"/>
      <c r="H388" s="731"/>
      <c r="I388" s="732"/>
      <c r="J388" s="149" t="s">
        <v>5630</v>
      </c>
      <c r="K388" s="82"/>
      <c r="L388" s="82"/>
      <c r="M388" s="150"/>
      <c r="N388" s="178"/>
      <c r="V388" s="198"/>
    </row>
    <row r="389" spans="1:22" ht="13.8" thickBot="1" x14ac:dyDescent="0.3">
      <c r="A389" s="842"/>
      <c r="B389" s="152"/>
      <c r="C389" s="152"/>
      <c r="D389" s="153"/>
      <c r="E389" s="154" t="s">
        <v>5605</v>
      </c>
      <c r="F389" s="155"/>
      <c r="G389" s="1083"/>
      <c r="H389" s="1084"/>
      <c r="I389" s="1085"/>
      <c r="J389" s="149" t="s">
        <v>5631</v>
      </c>
      <c r="K389" s="82"/>
      <c r="L389" s="82"/>
      <c r="M389" s="150"/>
      <c r="N389" s="178"/>
      <c r="V389" s="198"/>
    </row>
    <row r="390" spans="1:22" ht="21.6" thickTop="1" thickBot="1" x14ac:dyDescent="0.3">
      <c r="A390" s="834">
        <f t="shared" ref="A390" si="90">A386+1</f>
        <v>94</v>
      </c>
      <c r="B390" s="137" t="s">
        <v>22</v>
      </c>
      <c r="C390" s="137" t="s">
        <v>23</v>
      </c>
      <c r="D390" s="137" t="s">
        <v>5593</v>
      </c>
      <c r="E390" s="837" t="s">
        <v>5594</v>
      </c>
      <c r="F390" s="837"/>
      <c r="G390" s="837" t="s">
        <v>17</v>
      </c>
      <c r="H390" s="771"/>
      <c r="I390" s="43"/>
      <c r="J390" s="138" t="s">
        <v>5608</v>
      </c>
      <c r="K390" s="139"/>
      <c r="L390" s="139"/>
      <c r="M390" s="140"/>
      <c r="N390" s="178"/>
      <c r="V390" s="198"/>
    </row>
    <row r="391" spans="1:22" ht="13.8" thickBot="1" x14ac:dyDescent="0.3">
      <c r="A391" s="750"/>
      <c r="B391" s="142"/>
      <c r="C391" s="142"/>
      <c r="D391" s="199"/>
      <c r="E391" s="142"/>
      <c r="F391" s="142"/>
      <c r="G391" s="1077"/>
      <c r="H391" s="1078"/>
      <c r="I391" s="1079"/>
      <c r="J391" s="78" t="s">
        <v>5608</v>
      </c>
      <c r="K391" s="78"/>
      <c r="L391" s="78"/>
      <c r="M391" s="145"/>
      <c r="N391" s="178"/>
      <c r="V391" s="198">
        <f>G391</f>
        <v>0</v>
      </c>
    </row>
    <row r="392" spans="1:22" ht="21" thickBot="1" x14ac:dyDescent="0.3">
      <c r="A392" s="750"/>
      <c r="B392" s="147" t="s">
        <v>34</v>
      </c>
      <c r="C392" s="147" t="s">
        <v>35</v>
      </c>
      <c r="D392" s="147" t="s">
        <v>5600</v>
      </c>
      <c r="E392" s="840" t="s">
        <v>5601</v>
      </c>
      <c r="F392" s="840"/>
      <c r="G392" s="730"/>
      <c r="H392" s="731"/>
      <c r="I392" s="732"/>
      <c r="J392" s="149" t="s">
        <v>5630</v>
      </c>
      <c r="K392" s="82"/>
      <c r="L392" s="82"/>
      <c r="M392" s="150"/>
      <c r="N392" s="178"/>
      <c r="V392" s="198"/>
    </row>
    <row r="393" spans="1:22" ht="13.8" thickBot="1" x14ac:dyDescent="0.3">
      <c r="A393" s="842"/>
      <c r="B393" s="152"/>
      <c r="C393" s="152"/>
      <c r="D393" s="153"/>
      <c r="E393" s="154" t="s">
        <v>5605</v>
      </c>
      <c r="F393" s="155"/>
      <c r="G393" s="1083"/>
      <c r="H393" s="1084"/>
      <c r="I393" s="1085"/>
      <c r="J393" s="149" t="s">
        <v>5631</v>
      </c>
      <c r="K393" s="82"/>
      <c r="L393" s="82"/>
      <c r="M393" s="150"/>
      <c r="N393" s="178"/>
      <c r="V393" s="198"/>
    </row>
    <row r="394" spans="1:22" ht="21.6" thickTop="1" thickBot="1" x14ac:dyDescent="0.3">
      <c r="A394" s="834">
        <f t="shared" ref="A394" si="91">A390+1</f>
        <v>95</v>
      </c>
      <c r="B394" s="137" t="s">
        <v>22</v>
      </c>
      <c r="C394" s="137" t="s">
        <v>23</v>
      </c>
      <c r="D394" s="137" t="s">
        <v>5593</v>
      </c>
      <c r="E394" s="837" t="s">
        <v>5594</v>
      </c>
      <c r="F394" s="837"/>
      <c r="G394" s="837" t="s">
        <v>17</v>
      </c>
      <c r="H394" s="771"/>
      <c r="I394" s="43"/>
      <c r="J394" s="138" t="s">
        <v>5608</v>
      </c>
      <c r="K394" s="139"/>
      <c r="L394" s="139"/>
      <c r="M394" s="140"/>
      <c r="N394" s="178"/>
      <c r="V394" s="198"/>
    </row>
    <row r="395" spans="1:22" ht="13.8" thickBot="1" x14ac:dyDescent="0.3">
      <c r="A395" s="750"/>
      <c r="B395" s="142"/>
      <c r="C395" s="142"/>
      <c r="D395" s="199"/>
      <c r="E395" s="142"/>
      <c r="F395" s="142"/>
      <c r="G395" s="1077"/>
      <c r="H395" s="1078"/>
      <c r="I395" s="1079"/>
      <c r="J395" s="78" t="s">
        <v>5608</v>
      </c>
      <c r="K395" s="78"/>
      <c r="L395" s="78"/>
      <c r="M395" s="145"/>
      <c r="N395" s="178"/>
      <c r="V395" s="198">
        <f>G395</f>
        <v>0</v>
      </c>
    </row>
    <row r="396" spans="1:22" ht="21" thickBot="1" x14ac:dyDescent="0.3">
      <c r="A396" s="750"/>
      <c r="B396" s="147" t="s">
        <v>34</v>
      </c>
      <c r="C396" s="147" t="s">
        <v>35</v>
      </c>
      <c r="D396" s="147" t="s">
        <v>5600</v>
      </c>
      <c r="E396" s="840" t="s">
        <v>5601</v>
      </c>
      <c r="F396" s="840"/>
      <c r="G396" s="730"/>
      <c r="H396" s="731"/>
      <c r="I396" s="732"/>
      <c r="J396" s="149" t="s">
        <v>5630</v>
      </c>
      <c r="K396" s="82"/>
      <c r="L396" s="82"/>
      <c r="M396" s="150"/>
      <c r="N396" s="178"/>
      <c r="V396" s="198"/>
    </row>
    <row r="397" spans="1:22" ht="13.8" thickBot="1" x14ac:dyDescent="0.3">
      <c r="A397" s="842"/>
      <c r="B397" s="152"/>
      <c r="C397" s="152"/>
      <c r="D397" s="153"/>
      <c r="E397" s="154" t="s">
        <v>5605</v>
      </c>
      <c r="F397" s="155"/>
      <c r="G397" s="1083"/>
      <c r="H397" s="1084"/>
      <c r="I397" s="1085"/>
      <c r="J397" s="149" t="s">
        <v>5631</v>
      </c>
      <c r="K397" s="82"/>
      <c r="L397" s="82"/>
      <c r="M397" s="150"/>
      <c r="N397" s="178"/>
      <c r="V397" s="198"/>
    </row>
    <row r="398" spans="1:22" ht="21.6" thickTop="1" thickBot="1" x14ac:dyDescent="0.3">
      <c r="A398" s="834">
        <f t="shared" ref="A398" si="92">A394+1</f>
        <v>96</v>
      </c>
      <c r="B398" s="137" t="s">
        <v>22</v>
      </c>
      <c r="C398" s="137" t="s">
        <v>23</v>
      </c>
      <c r="D398" s="137" t="s">
        <v>5593</v>
      </c>
      <c r="E398" s="837" t="s">
        <v>5594</v>
      </c>
      <c r="F398" s="837"/>
      <c r="G398" s="837" t="s">
        <v>17</v>
      </c>
      <c r="H398" s="771"/>
      <c r="I398" s="43"/>
      <c r="J398" s="138" t="s">
        <v>5608</v>
      </c>
      <c r="K398" s="139"/>
      <c r="L398" s="139"/>
      <c r="M398" s="140"/>
      <c r="N398" s="178"/>
      <c r="V398" s="198"/>
    </row>
    <row r="399" spans="1:22" ht="13.8" thickBot="1" x14ac:dyDescent="0.3">
      <c r="A399" s="750"/>
      <c r="B399" s="142"/>
      <c r="C399" s="142"/>
      <c r="D399" s="199"/>
      <c r="E399" s="142"/>
      <c r="F399" s="142"/>
      <c r="G399" s="1077"/>
      <c r="H399" s="1078"/>
      <c r="I399" s="1079"/>
      <c r="J399" s="78" t="s">
        <v>5608</v>
      </c>
      <c r="K399" s="78"/>
      <c r="L399" s="78"/>
      <c r="M399" s="145"/>
      <c r="N399" s="178"/>
      <c r="V399" s="198">
        <f>G399</f>
        <v>0</v>
      </c>
    </row>
    <row r="400" spans="1:22" ht="21" thickBot="1" x14ac:dyDescent="0.3">
      <c r="A400" s="750"/>
      <c r="B400" s="147" t="s">
        <v>34</v>
      </c>
      <c r="C400" s="147" t="s">
        <v>35</v>
      </c>
      <c r="D400" s="147" t="s">
        <v>5600</v>
      </c>
      <c r="E400" s="840" t="s">
        <v>5601</v>
      </c>
      <c r="F400" s="840"/>
      <c r="G400" s="730"/>
      <c r="H400" s="731"/>
      <c r="I400" s="732"/>
      <c r="J400" s="149" t="s">
        <v>5630</v>
      </c>
      <c r="K400" s="82"/>
      <c r="L400" s="82"/>
      <c r="M400" s="150"/>
      <c r="N400" s="178"/>
      <c r="V400" s="198"/>
    </row>
    <row r="401" spans="1:22" ht="13.8" thickBot="1" x14ac:dyDescent="0.3">
      <c r="A401" s="842"/>
      <c r="B401" s="152"/>
      <c r="C401" s="152"/>
      <c r="D401" s="153"/>
      <c r="E401" s="154" t="s">
        <v>5605</v>
      </c>
      <c r="F401" s="155"/>
      <c r="G401" s="1083"/>
      <c r="H401" s="1084"/>
      <c r="I401" s="1085"/>
      <c r="J401" s="149" t="s">
        <v>5631</v>
      </c>
      <c r="K401" s="82"/>
      <c r="L401" s="82"/>
      <c r="M401" s="150"/>
      <c r="N401" s="178"/>
      <c r="V401" s="198"/>
    </row>
    <row r="402" spans="1:22" ht="21.6" thickTop="1" thickBot="1" x14ac:dyDescent="0.3">
      <c r="A402" s="834">
        <f t="shared" ref="A402" si="93">A398+1</f>
        <v>97</v>
      </c>
      <c r="B402" s="137" t="s">
        <v>22</v>
      </c>
      <c r="C402" s="137" t="s">
        <v>23</v>
      </c>
      <c r="D402" s="137" t="s">
        <v>5593</v>
      </c>
      <c r="E402" s="837" t="s">
        <v>5594</v>
      </c>
      <c r="F402" s="837"/>
      <c r="G402" s="837" t="s">
        <v>17</v>
      </c>
      <c r="H402" s="771"/>
      <c r="I402" s="43"/>
      <c r="J402" s="138" t="s">
        <v>5608</v>
      </c>
      <c r="K402" s="139"/>
      <c r="L402" s="139"/>
      <c r="M402" s="140"/>
      <c r="N402" s="178"/>
      <c r="V402" s="198"/>
    </row>
    <row r="403" spans="1:22" ht="13.8" thickBot="1" x14ac:dyDescent="0.3">
      <c r="A403" s="750"/>
      <c r="B403" s="142"/>
      <c r="C403" s="142"/>
      <c r="D403" s="199"/>
      <c r="E403" s="142"/>
      <c r="F403" s="142"/>
      <c r="G403" s="1077"/>
      <c r="H403" s="1078"/>
      <c r="I403" s="1079"/>
      <c r="J403" s="78" t="s">
        <v>5608</v>
      </c>
      <c r="K403" s="78"/>
      <c r="L403" s="78"/>
      <c r="M403" s="145"/>
      <c r="N403" s="178"/>
      <c r="V403" s="198">
        <f>G403</f>
        <v>0</v>
      </c>
    </row>
    <row r="404" spans="1:22" ht="21" thickBot="1" x14ac:dyDescent="0.3">
      <c r="A404" s="750"/>
      <c r="B404" s="147" t="s">
        <v>34</v>
      </c>
      <c r="C404" s="147" t="s">
        <v>35</v>
      </c>
      <c r="D404" s="147" t="s">
        <v>5600</v>
      </c>
      <c r="E404" s="840" t="s">
        <v>5601</v>
      </c>
      <c r="F404" s="840"/>
      <c r="G404" s="730"/>
      <c r="H404" s="731"/>
      <c r="I404" s="732"/>
      <c r="J404" s="149" t="s">
        <v>5630</v>
      </c>
      <c r="K404" s="82"/>
      <c r="L404" s="82"/>
      <c r="M404" s="150"/>
      <c r="N404" s="178"/>
      <c r="V404" s="198"/>
    </row>
    <row r="405" spans="1:22" ht="13.8" thickBot="1" x14ac:dyDescent="0.3">
      <c r="A405" s="842"/>
      <c r="B405" s="152"/>
      <c r="C405" s="152"/>
      <c r="D405" s="153"/>
      <c r="E405" s="154" t="s">
        <v>5605</v>
      </c>
      <c r="F405" s="155"/>
      <c r="G405" s="1083"/>
      <c r="H405" s="1084"/>
      <c r="I405" s="1085"/>
      <c r="J405" s="149" t="s">
        <v>5631</v>
      </c>
      <c r="K405" s="82"/>
      <c r="L405" s="82"/>
      <c r="M405" s="150"/>
      <c r="N405" s="178"/>
      <c r="V405" s="198"/>
    </row>
    <row r="406" spans="1:22" ht="21.6" thickTop="1" thickBot="1" x14ac:dyDescent="0.3">
      <c r="A406" s="834">
        <f t="shared" ref="A406" si="94">A402+1</f>
        <v>98</v>
      </c>
      <c r="B406" s="137" t="s">
        <v>22</v>
      </c>
      <c r="C406" s="137" t="s">
        <v>23</v>
      </c>
      <c r="D406" s="137" t="s">
        <v>5593</v>
      </c>
      <c r="E406" s="837" t="s">
        <v>5594</v>
      </c>
      <c r="F406" s="837"/>
      <c r="G406" s="837" t="s">
        <v>17</v>
      </c>
      <c r="H406" s="771"/>
      <c r="I406" s="43"/>
      <c r="J406" s="138" t="s">
        <v>5608</v>
      </c>
      <c r="K406" s="139"/>
      <c r="L406" s="139"/>
      <c r="M406" s="140"/>
      <c r="N406" s="178"/>
      <c r="V406" s="198"/>
    </row>
    <row r="407" spans="1:22" ht="13.8" thickBot="1" x14ac:dyDescent="0.3">
      <c r="A407" s="750"/>
      <c r="B407" s="142"/>
      <c r="C407" s="142"/>
      <c r="D407" s="199"/>
      <c r="E407" s="142"/>
      <c r="F407" s="142"/>
      <c r="G407" s="1077"/>
      <c r="H407" s="1078"/>
      <c r="I407" s="1079"/>
      <c r="J407" s="78" t="s">
        <v>5608</v>
      </c>
      <c r="K407" s="78"/>
      <c r="L407" s="78"/>
      <c r="M407" s="145"/>
      <c r="N407" s="178"/>
      <c r="V407" s="198">
        <f>G407</f>
        <v>0</v>
      </c>
    </row>
    <row r="408" spans="1:22" ht="21" thickBot="1" x14ac:dyDescent="0.3">
      <c r="A408" s="750"/>
      <c r="B408" s="147" t="s">
        <v>34</v>
      </c>
      <c r="C408" s="147" t="s">
        <v>35</v>
      </c>
      <c r="D408" s="147" t="s">
        <v>5600</v>
      </c>
      <c r="E408" s="840" t="s">
        <v>5601</v>
      </c>
      <c r="F408" s="840"/>
      <c r="G408" s="730"/>
      <c r="H408" s="731"/>
      <c r="I408" s="732"/>
      <c r="J408" s="149" t="s">
        <v>5630</v>
      </c>
      <c r="K408" s="82"/>
      <c r="L408" s="82"/>
      <c r="M408" s="150"/>
      <c r="N408" s="178"/>
      <c r="V408" s="198"/>
    </row>
    <row r="409" spans="1:22" ht="13.8" thickBot="1" x14ac:dyDescent="0.3">
      <c r="A409" s="842"/>
      <c r="B409" s="152"/>
      <c r="C409" s="152"/>
      <c r="D409" s="153"/>
      <c r="E409" s="154" t="s">
        <v>5605</v>
      </c>
      <c r="F409" s="155"/>
      <c r="G409" s="1083"/>
      <c r="H409" s="1084"/>
      <c r="I409" s="1085"/>
      <c r="J409" s="149" t="s">
        <v>5631</v>
      </c>
      <c r="K409" s="82"/>
      <c r="L409" s="82"/>
      <c r="M409" s="150"/>
      <c r="N409" s="178"/>
      <c r="V409" s="198"/>
    </row>
    <row r="410" spans="1:22" ht="21.6" thickTop="1" thickBot="1" x14ac:dyDescent="0.3">
      <c r="A410" s="834">
        <f t="shared" ref="A410" si="95">A406+1</f>
        <v>99</v>
      </c>
      <c r="B410" s="137" t="s">
        <v>22</v>
      </c>
      <c r="C410" s="137" t="s">
        <v>23</v>
      </c>
      <c r="D410" s="137" t="s">
        <v>5593</v>
      </c>
      <c r="E410" s="837" t="s">
        <v>5594</v>
      </c>
      <c r="F410" s="837"/>
      <c r="G410" s="837" t="s">
        <v>17</v>
      </c>
      <c r="H410" s="771"/>
      <c r="I410" s="43"/>
      <c r="J410" s="138" t="s">
        <v>5608</v>
      </c>
      <c r="K410" s="139"/>
      <c r="L410" s="139"/>
      <c r="M410" s="140"/>
      <c r="N410" s="178"/>
      <c r="V410" s="198"/>
    </row>
    <row r="411" spans="1:22" ht="13.8" thickBot="1" x14ac:dyDescent="0.3">
      <c r="A411" s="750"/>
      <c r="B411" s="142"/>
      <c r="C411" s="142"/>
      <c r="D411" s="199"/>
      <c r="E411" s="142"/>
      <c r="F411" s="142"/>
      <c r="G411" s="1077"/>
      <c r="H411" s="1078"/>
      <c r="I411" s="1079"/>
      <c r="J411" s="78" t="s">
        <v>5608</v>
      </c>
      <c r="K411" s="78"/>
      <c r="L411" s="78"/>
      <c r="M411" s="145"/>
      <c r="N411" s="178"/>
      <c r="V411" s="198">
        <f>G411</f>
        <v>0</v>
      </c>
    </row>
    <row r="412" spans="1:22" ht="21" thickBot="1" x14ac:dyDescent="0.3">
      <c r="A412" s="750"/>
      <c r="B412" s="147" t="s">
        <v>34</v>
      </c>
      <c r="C412" s="147" t="s">
        <v>35</v>
      </c>
      <c r="D412" s="147" t="s">
        <v>5600</v>
      </c>
      <c r="E412" s="840" t="s">
        <v>5601</v>
      </c>
      <c r="F412" s="840"/>
      <c r="G412" s="730"/>
      <c r="H412" s="731"/>
      <c r="I412" s="732"/>
      <c r="J412" s="149" t="s">
        <v>5630</v>
      </c>
      <c r="K412" s="82"/>
      <c r="L412" s="82"/>
      <c r="M412" s="150"/>
      <c r="N412" s="178"/>
      <c r="V412" s="198"/>
    </row>
    <row r="413" spans="1:22" ht="13.8" thickBot="1" x14ac:dyDescent="0.3">
      <c r="A413" s="842"/>
      <c r="B413" s="152"/>
      <c r="C413" s="152"/>
      <c r="D413" s="153"/>
      <c r="E413" s="154" t="s">
        <v>5605</v>
      </c>
      <c r="F413" s="155"/>
      <c r="G413" s="1083"/>
      <c r="H413" s="1084"/>
      <c r="I413" s="1085"/>
      <c r="J413" s="149" t="s">
        <v>5631</v>
      </c>
      <c r="K413" s="82"/>
      <c r="L413" s="82"/>
      <c r="M413" s="150"/>
      <c r="N413" s="178"/>
      <c r="V413" s="198"/>
    </row>
    <row r="414" spans="1:22" ht="21.6" thickTop="1" thickBot="1" x14ac:dyDescent="0.3">
      <c r="A414" s="834">
        <f t="shared" ref="A414" si="96">A410+1</f>
        <v>100</v>
      </c>
      <c r="B414" s="137" t="s">
        <v>22</v>
      </c>
      <c r="C414" s="137" t="s">
        <v>23</v>
      </c>
      <c r="D414" s="137" t="s">
        <v>5593</v>
      </c>
      <c r="E414" s="837" t="s">
        <v>5594</v>
      </c>
      <c r="F414" s="837"/>
      <c r="G414" s="837" t="s">
        <v>17</v>
      </c>
      <c r="H414" s="771"/>
      <c r="I414" s="43"/>
      <c r="J414" s="138" t="s">
        <v>5608</v>
      </c>
      <c r="K414" s="139"/>
      <c r="L414" s="139"/>
      <c r="M414" s="140"/>
      <c r="N414" s="178"/>
      <c r="V414" s="198"/>
    </row>
    <row r="415" spans="1:22" ht="13.8" thickBot="1" x14ac:dyDescent="0.3">
      <c r="A415" s="750"/>
      <c r="B415" s="142"/>
      <c r="C415" s="142"/>
      <c r="D415" s="199"/>
      <c r="E415" s="142"/>
      <c r="F415" s="142"/>
      <c r="G415" s="1077"/>
      <c r="H415" s="1078"/>
      <c r="I415" s="1079"/>
      <c r="J415" s="78" t="s">
        <v>5608</v>
      </c>
      <c r="K415" s="78"/>
      <c r="L415" s="78"/>
      <c r="M415" s="145"/>
      <c r="N415" s="178"/>
      <c r="V415" s="198">
        <f>G415</f>
        <v>0</v>
      </c>
    </row>
    <row r="416" spans="1:22" ht="21" thickBot="1" x14ac:dyDescent="0.3">
      <c r="A416" s="750"/>
      <c r="B416" s="147" t="s">
        <v>34</v>
      </c>
      <c r="C416" s="147" t="s">
        <v>35</v>
      </c>
      <c r="D416" s="147" t="s">
        <v>5600</v>
      </c>
      <c r="E416" s="840" t="s">
        <v>5601</v>
      </c>
      <c r="F416" s="840"/>
      <c r="G416" s="730"/>
      <c r="H416" s="731"/>
      <c r="I416" s="732"/>
      <c r="J416" s="149" t="s">
        <v>5630</v>
      </c>
      <c r="K416" s="82"/>
      <c r="L416" s="82"/>
      <c r="M416" s="150"/>
      <c r="N416" s="178"/>
    </row>
    <row r="417" spans="1:14" ht="13.8" thickBot="1" x14ac:dyDescent="0.3">
      <c r="A417" s="842"/>
      <c r="B417" s="153"/>
      <c r="C417" s="153"/>
      <c r="D417" s="153"/>
      <c r="E417" s="159" t="s">
        <v>5605</v>
      </c>
      <c r="F417" s="160"/>
      <c r="G417" s="1083"/>
      <c r="H417" s="1084"/>
      <c r="I417" s="1085"/>
      <c r="J417" s="161" t="s">
        <v>5631</v>
      </c>
      <c r="K417" s="162"/>
      <c r="L417" s="162"/>
      <c r="M417" s="163"/>
      <c r="N417" s="178"/>
    </row>
    <row r="418" spans="1:14" ht="13.8" thickTop="1" x14ac:dyDescent="0.25"/>
  </sheetData>
  <mergeCells count="784">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46:A49"/>
    <mergeCell ref="E46:F46"/>
    <mergeCell ref="G46:H46"/>
    <mergeCell ref="G47:I47"/>
    <mergeCell ref="E48:F48"/>
    <mergeCell ref="A54:A57"/>
    <mergeCell ref="E54:F54"/>
    <mergeCell ref="G54:H54"/>
    <mergeCell ref="G55:I55"/>
    <mergeCell ref="E56:F56"/>
    <mergeCell ref="G56:I56"/>
    <mergeCell ref="G57:I57"/>
    <mergeCell ref="G48:I48"/>
    <mergeCell ref="G49:I49"/>
    <mergeCell ref="A50:A53"/>
    <mergeCell ref="E50:F50"/>
    <mergeCell ref="G50:H50"/>
    <mergeCell ref="G51:I51"/>
    <mergeCell ref="E52:F52"/>
    <mergeCell ref="G52:I52"/>
    <mergeCell ref="G53:I53"/>
    <mergeCell ref="A42:A45"/>
    <mergeCell ref="E42:F42"/>
    <mergeCell ref="G42:H42"/>
    <mergeCell ref="Q42:R42"/>
    <mergeCell ref="S42:T42"/>
    <mergeCell ref="G43:I43"/>
    <mergeCell ref="E44:F44"/>
    <mergeCell ref="G44:I44"/>
    <mergeCell ref="Q44:R44"/>
    <mergeCell ref="S44:T44"/>
    <mergeCell ref="G45:I45"/>
    <mergeCell ref="A38:A41"/>
    <mergeCell ref="E38:F38"/>
    <mergeCell ref="G38:H38"/>
    <mergeCell ref="Q38:R38"/>
    <mergeCell ref="S38:T38"/>
    <mergeCell ref="G39:I39"/>
    <mergeCell ref="E40:F40"/>
    <mergeCell ref="A34:A37"/>
    <mergeCell ref="G40:I40"/>
    <mergeCell ref="G41:I41"/>
    <mergeCell ref="Q41:R41"/>
    <mergeCell ref="S41:T41"/>
    <mergeCell ref="G35:I35"/>
    <mergeCell ref="Q35:R35"/>
    <mergeCell ref="S35:T35"/>
    <mergeCell ref="E36:F36"/>
    <mergeCell ref="G36:I36"/>
    <mergeCell ref="Q36:R36"/>
    <mergeCell ref="S36:T36"/>
    <mergeCell ref="S32:T32"/>
    <mergeCell ref="G33:I33"/>
    <mergeCell ref="Q33:R33"/>
    <mergeCell ref="S33:T33"/>
    <mergeCell ref="E34:F34"/>
    <mergeCell ref="G34:H34"/>
    <mergeCell ref="Q34:R34"/>
    <mergeCell ref="S34:T34"/>
    <mergeCell ref="G37:I37"/>
    <mergeCell ref="Q37:R37"/>
    <mergeCell ref="S37:T37"/>
    <mergeCell ref="G29:I29"/>
    <mergeCell ref="A30:A33"/>
    <mergeCell ref="E30:F30"/>
    <mergeCell ref="G30:H30"/>
    <mergeCell ref="G31:I31"/>
    <mergeCell ref="E32:F32"/>
    <mergeCell ref="G32:I32"/>
    <mergeCell ref="G27:I27"/>
    <mergeCell ref="Q27:R27"/>
    <mergeCell ref="A26:A29"/>
    <mergeCell ref="Q32:R32"/>
    <mergeCell ref="S27:T27"/>
    <mergeCell ref="E28:F28"/>
    <mergeCell ref="G28:I28"/>
    <mergeCell ref="Q28:R28"/>
    <mergeCell ref="S28:T28"/>
    <mergeCell ref="Q24:R24"/>
    <mergeCell ref="S24:T24"/>
    <mergeCell ref="G25:I25"/>
    <mergeCell ref="Q25:R25"/>
    <mergeCell ref="S25:T25"/>
    <mergeCell ref="E26:F26"/>
    <mergeCell ref="G26:H26"/>
    <mergeCell ref="Q26:R26"/>
    <mergeCell ref="S26:T26"/>
    <mergeCell ref="A22:A25"/>
    <mergeCell ref="E22:F22"/>
    <mergeCell ref="G22:H22"/>
    <mergeCell ref="Q22:R22"/>
    <mergeCell ref="S22:T22"/>
    <mergeCell ref="G23:I23"/>
    <mergeCell ref="Q23:R23"/>
    <mergeCell ref="S23:T23"/>
    <mergeCell ref="E24:F24"/>
    <mergeCell ref="G24:I24"/>
    <mergeCell ref="A18:A21"/>
    <mergeCell ref="E18:F18"/>
    <mergeCell ref="G18:I18"/>
    <mergeCell ref="Q18:R18"/>
    <mergeCell ref="S18:T18"/>
    <mergeCell ref="G19:I19"/>
    <mergeCell ref="Q19:R19"/>
    <mergeCell ref="G15:I15"/>
    <mergeCell ref="Q15:R15"/>
    <mergeCell ref="S15:T15"/>
    <mergeCell ref="E16:F16"/>
    <mergeCell ref="G16:I16"/>
    <mergeCell ref="Q16:R16"/>
    <mergeCell ref="S16:T16"/>
    <mergeCell ref="S19:T19"/>
    <mergeCell ref="E20:F20"/>
    <mergeCell ref="G20:I21"/>
    <mergeCell ref="Q20:R20"/>
    <mergeCell ref="S20:T20"/>
    <mergeCell ref="Q21:R21"/>
    <mergeCell ref="S21:T21"/>
    <mergeCell ref="G17:I17"/>
    <mergeCell ref="Q17:R17"/>
    <mergeCell ref="S17:T17"/>
    <mergeCell ref="A14:A17"/>
    <mergeCell ref="E14:F14"/>
    <mergeCell ref="G14:H14"/>
    <mergeCell ref="Q14:R14"/>
    <mergeCell ref="S14:T14"/>
    <mergeCell ref="B12:B13"/>
    <mergeCell ref="C12:C13"/>
    <mergeCell ref="D12:D13"/>
    <mergeCell ref="E12:F13"/>
    <mergeCell ref="G12:I13"/>
    <mergeCell ref="J12:J13"/>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Q13:R13"/>
    <mergeCell ref="S13:T13"/>
  </mergeCells>
  <dataValidations count="51">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Benefit #3- Payment in-kind" prompt="If there is a benefit #3 and it was paid in-kind, mark this box with an  x._x000a_" sqref="L417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1- Payment in-kind" prompt="If there is a benefit #1 and it was paid in-kind, mark this box with an  x._x000a_" sqref="L414:L415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18"/>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Travel Date(s)" prompt="List the dates of travel here expressed in the format MM/DD/YYYY-MM/DD/YYYY." sqref="F417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dataValidation type="date" allowBlank="1" showInputMessage="1" showErrorMessage="1" errorTitle="Data Entry Error" error="Please enter date using MM/DD/YYYY" promptTitle="Event Ending Date" prompt="List Event ending date here using the format MM/DD/YYYY." sqref="D417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type="date" allowBlank="1" showInputMessage="1" showErrorMessage="1" errorTitle="Text Entered Not Valid" error="Please enter date using standardized format MM/DD/YYYY." promptTitle="Event Beginning Date" prompt="Insert event beginning date using the format MM/DD/YYYY here._x000a_" sqref="D415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formula1>40179</formula1>
      <formula2>73051</formula2>
    </dataValidation>
    <dataValidation allowBlank="1" showInputMessage="1" showErrorMessage="1" promptTitle="Event Description" prompt="Provide event description (e.g. title of the conference) here." sqref="C415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dataValidation allowBlank="1" showInputMessage="1" showErrorMessage="1" promptTitle="Traveler Name " prompt="List traveler's first and last name here." sqref="B1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F21"/>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C19"/>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D21">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D19">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L19 L21"/>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s>
  <hyperlinks>
    <hyperlink ref="D11" r:id="rId1" display="el.phillips@hhs.gov"/>
  </hyperlinks>
  <pageMargins left="0.7" right="0.7" top="0" bottom="0.25" header="0.3" footer="0.3"/>
  <pageSetup fitToHeight="0" orientation="landscape" blackAndWhite="1" horizontalDpi="1200" verticalDpi="1200"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2"/>
  <sheetViews>
    <sheetView topLeftCell="A2" workbookViewId="0">
      <selection activeCell="B28" sqref="B28"/>
    </sheetView>
  </sheetViews>
  <sheetFormatPr defaultRowHeight="13.2" x14ac:dyDescent="0.25"/>
  <cols>
    <col min="1" max="1" width="3.88671875" customWidth="1"/>
    <col min="2" max="2" width="16.109375" customWidth="1"/>
    <col min="3" max="3" width="17.6640625" customWidth="1"/>
    <col min="4" max="4" width="14.44140625" customWidth="1"/>
    <col min="5" max="5" width="18.6640625" hidden="1" customWidth="1"/>
    <col min="6" max="6" width="14.88671875" customWidth="1"/>
    <col min="7" max="7" width="3" customWidth="1"/>
    <col min="8" max="8" width="11.33203125" customWidth="1"/>
    <col min="9" max="9" width="3" customWidth="1"/>
    <col min="10" max="10" width="12.33203125" customWidth="1"/>
    <col min="11" max="11" width="9.109375" customWidth="1"/>
    <col min="12" max="12" width="8.88671875" customWidth="1"/>
    <col min="13" max="13" width="8" customWidth="1"/>
    <col min="14" max="14" width="0.109375" customWidth="1"/>
    <col min="16" max="16" width="20.33203125" bestFit="1" customWidth="1"/>
    <col min="21" max="21" width="9.44140625" customWidth="1"/>
    <col min="22" max="22" width="13.6640625" style="132" customWidth="1"/>
  </cols>
  <sheetData>
    <row r="1" spans="1:19" customFormat="1" hidden="1" x14ac:dyDescent="0.25"/>
    <row r="2" spans="1:19" customFormat="1" x14ac:dyDescent="0.25">
      <c r="J2" s="671" t="s">
        <v>5616</v>
      </c>
      <c r="K2" s="825"/>
      <c r="L2" s="825"/>
      <c r="M2" s="825"/>
      <c r="P2" s="827"/>
      <c r="Q2" s="827"/>
      <c r="R2" s="827"/>
      <c r="S2" s="827"/>
    </row>
    <row r="3" spans="1:19" customFormat="1" x14ac:dyDescent="0.25">
      <c r="J3" s="825"/>
      <c r="K3" s="825"/>
      <c r="L3" s="825"/>
      <c r="M3" s="825"/>
      <c r="P3" s="675"/>
      <c r="Q3" s="675"/>
      <c r="R3" s="675"/>
      <c r="S3" s="675"/>
    </row>
    <row r="4" spans="1:19" customFormat="1" ht="13.8" thickBot="1" x14ac:dyDescent="0.3">
      <c r="A4" s="103"/>
      <c r="B4" s="103"/>
      <c r="C4" s="103"/>
      <c r="D4" s="103"/>
      <c r="E4" s="103"/>
      <c r="F4" s="103"/>
      <c r="G4" s="103"/>
      <c r="H4" s="103"/>
      <c r="I4" s="103"/>
      <c r="J4" s="826"/>
      <c r="K4" s="826"/>
      <c r="L4" s="826"/>
      <c r="M4" s="826"/>
      <c r="P4" s="828"/>
      <c r="Q4" s="828"/>
      <c r="R4" s="828"/>
      <c r="S4" s="828"/>
    </row>
    <row r="5" spans="1:19" customFormat="1" ht="30" customHeight="1" thickTop="1" thickBot="1" x14ac:dyDescent="0.3">
      <c r="A5" s="677" t="str">
        <f>"1353 Travel Report for "&amp;B9&amp;", "&amp;B10&amp;" for the reporting period "&amp;"April19 - Sept19"</f>
        <v>1353 Travel Report for Health and Human Services, Office of the General Counsel (OGC) for the reporting period April19 - Sept19</v>
      </c>
      <c r="B5" s="678"/>
      <c r="C5" s="678"/>
      <c r="D5" s="678"/>
      <c r="E5" s="678"/>
      <c r="F5" s="678"/>
      <c r="G5" s="678"/>
      <c r="H5" s="678"/>
      <c r="I5" s="678"/>
      <c r="J5" s="678"/>
      <c r="K5" s="678"/>
      <c r="L5" s="678"/>
      <c r="M5" s="678"/>
      <c r="N5" s="104"/>
      <c r="O5" s="103"/>
      <c r="Q5" s="105"/>
    </row>
    <row r="6" spans="1:19" customFormat="1" ht="13.5" customHeight="1" thickTop="1" x14ac:dyDescent="0.25">
      <c r="A6" s="829" t="s">
        <v>12</v>
      </c>
      <c r="B6" s="681" t="s">
        <v>1</v>
      </c>
      <c r="C6" s="682"/>
      <c r="D6" s="682"/>
      <c r="E6" s="682"/>
      <c r="F6" s="682"/>
      <c r="G6" s="682"/>
      <c r="H6" s="682"/>
      <c r="I6" s="682"/>
      <c r="J6" s="683"/>
      <c r="K6" s="26" t="s">
        <v>2</v>
      </c>
      <c r="L6" s="26" t="s">
        <v>3</v>
      </c>
      <c r="M6" s="26" t="s">
        <v>4</v>
      </c>
      <c r="N6" s="106"/>
      <c r="O6" s="103"/>
    </row>
    <row r="7" spans="1:19" customFormat="1" ht="20.25" customHeight="1" thickBot="1" x14ac:dyDescent="0.3">
      <c r="A7" s="829"/>
      <c r="B7" s="684"/>
      <c r="C7" s="685"/>
      <c r="D7" s="685"/>
      <c r="E7" s="685"/>
      <c r="F7" s="685"/>
      <c r="G7" s="685"/>
      <c r="H7" s="685"/>
      <c r="I7" s="685"/>
      <c r="J7" s="686"/>
      <c r="K7" s="107">
        <v>1</v>
      </c>
      <c r="L7" s="108">
        <v>1</v>
      </c>
      <c r="M7" s="109">
        <v>2019</v>
      </c>
      <c r="N7" s="110"/>
      <c r="O7" s="103"/>
    </row>
    <row r="8" spans="1:19" customFormat="1" ht="27.75" customHeight="1" thickTop="1" thickBot="1" x14ac:dyDescent="0.3">
      <c r="A8" s="829"/>
      <c r="B8" s="687" t="s">
        <v>5617</v>
      </c>
      <c r="C8" s="688"/>
      <c r="D8" s="688"/>
      <c r="E8" s="688"/>
      <c r="F8" s="688"/>
      <c r="G8" s="689"/>
      <c r="H8" s="689"/>
      <c r="I8" s="689"/>
      <c r="J8" s="689"/>
      <c r="K8" s="689"/>
      <c r="L8" s="688"/>
      <c r="M8" s="688"/>
      <c r="N8" s="690"/>
      <c r="O8" s="103"/>
    </row>
    <row r="9" spans="1:19" customFormat="1" ht="18" customHeight="1" thickTop="1" x14ac:dyDescent="0.3">
      <c r="A9" s="829"/>
      <c r="B9" s="831" t="s">
        <v>7</v>
      </c>
      <c r="C9" s="823"/>
      <c r="D9" s="823"/>
      <c r="E9" s="823"/>
      <c r="F9" s="823"/>
      <c r="G9" s="816"/>
      <c r="H9" s="648" t="s">
        <v>5618</v>
      </c>
      <c r="I9" s="819" t="s">
        <v>32</v>
      </c>
      <c r="J9" s="654" t="s">
        <v>5619</v>
      </c>
      <c r="K9" s="657"/>
      <c r="L9" s="660" t="s">
        <v>5620</v>
      </c>
      <c r="M9" s="661"/>
      <c r="N9" s="111"/>
      <c r="O9" s="112"/>
      <c r="P9" s="103"/>
    </row>
    <row r="10" spans="1:19" customFormat="1" ht="15.75" customHeight="1" x14ac:dyDescent="0.25">
      <c r="A10" s="829"/>
      <c r="B10" s="822" t="s">
        <v>5643</v>
      </c>
      <c r="C10" s="823"/>
      <c r="D10" s="823"/>
      <c r="E10" s="823"/>
      <c r="F10" s="824"/>
      <c r="G10" s="817"/>
      <c r="H10" s="649"/>
      <c r="I10" s="820"/>
      <c r="J10" s="655"/>
      <c r="K10" s="658"/>
      <c r="L10" s="662"/>
      <c r="M10" s="661"/>
      <c r="N10" s="111"/>
      <c r="O10" s="112"/>
      <c r="P10" s="103"/>
    </row>
    <row r="11" spans="1:19" customFormat="1" ht="13.8" thickBot="1" x14ac:dyDescent="0.3">
      <c r="A11" s="829"/>
      <c r="B11" s="113" t="s">
        <v>11</v>
      </c>
      <c r="C11" s="114" t="s">
        <v>5644</v>
      </c>
      <c r="D11" s="945" t="s">
        <v>5645</v>
      </c>
      <c r="E11" s="793"/>
      <c r="F11" s="794"/>
      <c r="G11" s="818"/>
      <c r="H11" s="650"/>
      <c r="I11" s="821"/>
      <c r="J11" s="656"/>
      <c r="K11" s="659"/>
      <c r="L11" s="663"/>
      <c r="M11" s="664"/>
      <c r="N11" s="115"/>
      <c r="O11" s="112"/>
      <c r="P11" s="103"/>
    </row>
    <row r="12" spans="1:19" customFormat="1" ht="13.8" thickTop="1" x14ac:dyDescent="0.25">
      <c r="A12" s="829"/>
      <c r="B12" s="781" t="s">
        <v>5588</v>
      </c>
      <c r="C12" s="698" t="s">
        <v>14</v>
      </c>
      <c r="D12" s="696" t="s">
        <v>5589</v>
      </c>
      <c r="E12" s="717" t="s">
        <v>5590</v>
      </c>
      <c r="F12" s="718"/>
      <c r="G12" s="783" t="s">
        <v>17</v>
      </c>
      <c r="H12" s="784"/>
      <c r="I12" s="785"/>
      <c r="J12" s="698" t="s">
        <v>18</v>
      </c>
      <c r="K12" s="692" t="s">
        <v>19</v>
      </c>
      <c r="L12" s="694" t="s">
        <v>5591</v>
      </c>
      <c r="M12" s="696" t="s">
        <v>21</v>
      </c>
      <c r="N12" s="116"/>
      <c r="O12" s="103"/>
    </row>
    <row r="13" spans="1:19" customFormat="1" ht="34.5" customHeight="1" thickBot="1" x14ac:dyDescent="0.3">
      <c r="A13" s="830"/>
      <c r="B13" s="782"/>
      <c r="C13" s="715"/>
      <c r="D13" s="716"/>
      <c r="E13" s="719"/>
      <c r="F13" s="720"/>
      <c r="G13" s="786"/>
      <c r="H13" s="787"/>
      <c r="I13" s="788"/>
      <c r="J13" s="841"/>
      <c r="K13" s="843"/>
      <c r="L13" s="844"/>
      <c r="M13" s="841"/>
      <c r="N13" s="117"/>
      <c r="O13" s="103"/>
    </row>
    <row r="14" spans="1:19" customFormat="1" ht="21.6" thickTop="1" thickBot="1" x14ac:dyDescent="0.3">
      <c r="A14" s="768" t="s">
        <v>5592</v>
      </c>
      <c r="B14" s="41" t="s">
        <v>22</v>
      </c>
      <c r="C14" s="41" t="s">
        <v>23</v>
      </c>
      <c r="D14" s="41" t="s">
        <v>5593</v>
      </c>
      <c r="E14" s="946" t="s">
        <v>5594</v>
      </c>
      <c r="F14" s="946"/>
      <c r="G14" s="837" t="s">
        <v>17</v>
      </c>
      <c r="H14" s="771"/>
      <c r="I14" s="43"/>
      <c r="J14" s="118"/>
      <c r="K14" s="118"/>
      <c r="L14" s="118"/>
      <c r="M14" s="118"/>
      <c r="N14" s="119"/>
    </row>
    <row r="15" spans="1:19" customFormat="1" ht="21" thickBot="1" x14ac:dyDescent="0.3">
      <c r="A15" s="769"/>
      <c r="B15" s="120" t="s">
        <v>5595</v>
      </c>
      <c r="C15" s="120" t="s">
        <v>5596</v>
      </c>
      <c r="D15" s="121">
        <v>40766</v>
      </c>
      <c r="E15" s="122"/>
      <c r="F15" s="123" t="s">
        <v>5597</v>
      </c>
      <c r="G15" s="705" t="s">
        <v>5598</v>
      </c>
      <c r="H15" s="706"/>
      <c r="I15" s="707"/>
      <c r="J15" s="124" t="s">
        <v>5599</v>
      </c>
      <c r="K15" s="125"/>
      <c r="L15" s="126" t="s">
        <v>32</v>
      </c>
      <c r="M15" s="127">
        <v>280</v>
      </c>
      <c r="N15" s="119"/>
      <c r="O15" s="103"/>
    </row>
    <row r="16" spans="1:19" customFormat="1" ht="21" thickBot="1" x14ac:dyDescent="0.3">
      <c r="A16" s="769"/>
      <c r="B16" s="57" t="s">
        <v>34</v>
      </c>
      <c r="C16" s="57" t="s">
        <v>35</v>
      </c>
      <c r="D16" s="57" t="s">
        <v>5600</v>
      </c>
      <c r="E16" s="777" t="s">
        <v>5601</v>
      </c>
      <c r="F16" s="777"/>
      <c r="G16" s="709"/>
      <c r="H16" s="710"/>
      <c r="I16" s="711"/>
      <c r="J16" s="128" t="s">
        <v>5646</v>
      </c>
      <c r="K16" s="126" t="s">
        <v>32</v>
      </c>
      <c r="L16" s="129"/>
      <c r="M16" s="130">
        <v>825</v>
      </c>
      <c r="N16" s="116"/>
    </row>
    <row r="17" spans="1:22" ht="13.8" thickBot="1" x14ac:dyDescent="0.3">
      <c r="A17" s="770"/>
      <c r="B17" s="131" t="s">
        <v>5603</v>
      </c>
      <c r="C17" s="131" t="s">
        <v>5604</v>
      </c>
      <c r="D17" s="121">
        <v>40767</v>
      </c>
      <c r="E17" s="133" t="s">
        <v>5605</v>
      </c>
      <c r="F17" s="123" t="s">
        <v>5606</v>
      </c>
      <c r="G17" s="712"/>
      <c r="H17" s="713"/>
      <c r="I17" s="714"/>
      <c r="J17" s="134" t="s">
        <v>5607</v>
      </c>
      <c r="K17" s="135"/>
      <c r="L17" s="135" t="s">
        <v>32</v>
      </c>
      <c r="M17" s="136">
        <v>120</v>
      </c>
      <c r="N17" s="119"/>
      <c r="V17"/>
    </row>
    <row r="18" spans="1:22" ht="23.25" customHeight="1" thickTop="1" x14ac:dyDescent="0.25">
      <c r="A18" s="834">
        <f>1</f>
        <v>1</v>
      </c>
      <c r="B18" s="137" t="s">
        <v>22</v>
      </c>
      <c r="C18" s="137" t="s">
        <v>23</v>
      </c>
      <c r="D18" s="137" t="s">
        <v>5593</v>
      </c>
      <c r="E18" s="837" t="s">
        <v>5594</v>
      </c>
      <c r="F18" s="837"/>
      <c r="G18" s="735" t="s">
        <v>17</v>
      </c>
      <c r="H18" s="736"/>
      <c r="I18" s="737"/>
      <c r="J18" s="138" t="s">
        <v>5608</v>
      </c>
      <c r="K18" s="139"/>
      <c r="L18" s="139"/>
      <c r="M18" s="140"/>
      <c r="N18" s="119"/>
      <c r="V18" s="141"/>
    </row>
    <row r="19" spans="1:22" ht="20.399999999999999" x14ac:dyDescent="0.25">
      <c r="A19" s="835"/>
      <c r="B19" s="142" t="s">
        <v>5647</v>
      </c>
      <c r="C19" s="142" t="s">
        <v>5648</v>
      </c>
      <c r="D19" s="143">
        <v>43587</v>
      </c>
      <c r="E19" s="142"/>
      <c r="F19" s="142" t="s">
        <v>5649</v>
      </c>
      <c r="G19" s="726" t="s">
        <v>5650</v>
      </c>
      <c r="H19" s="838"/>
      <c r="I19" s="839"/>
      <c r="J19" s="78" t="s">
        <v>5602</v>
      </c>
      <c r="K19" s="78"/>
      <c r="L19" s="78" t="s">
        <v>32</v>
      </c>
      <c r="M19" s="205">
        <v>178</v>
      </c>
      <c r="N19" s="119"/>
      <c r="V19" s="146"/>
    </row>
    <row r="20" spans="1:22" ht="20.399999999999999" x14ac:dyDescent="0.25">
      <c r="A20" s="835"/>
      <c r="B20" s="147" t="s">
        <v>34</v>
      </c>
      <c r="C20" s="147" t="s">
        <v>35</v>
      </c>
      <c r="D20" s="147" t="s">
        <v>5600</v>
      </c>
      <c r="E20" s="840" t="s">
        <v>5601</v>
      </c>
      <c r="F20" s="840"/>
      <c r="G20" s="730"/>
      <c r="H20" s="731"/>
      <c r="I20" s="732"/>
      <c r="J20" s="149" t="s">
        <v>5651</v>
      </c>
      <c r="K20" s="82"/>
      <c r="L20" s="82" t="s">
        <v>32</v>
      </c>
      <c r="M20" s="206">
        <v>273</v>
      </c>
      <c r="N20" s="119"/>
      <c r="V20" s="151"/>
    </row>
    <row r="21" spans="1:22" ht="31.2" thickBot="1" x14ac:dyDescent="0.3">
      <c r="A21" s="836"/>
      <c r="B21" s="152" t="s">
        <v>5652</v>
      </c>
      <c r="C21" s="152" t="s">
        <v>5650</v>
      </c>
      <c r="D21" s="207">
        <v>43587</v>
      </c>
      <c r="E21" s="154"/>
      <c r="F21" s="155" t="s">
        <v>5653</v>
      </c>
      <c r="G21" s="738"/>
      <c r="H21" s="739"/>
      <c r="I21" s="740"/>
      <c r="J21" s="149" t="s">
        <v>5631</v>
      </c>
      <c r="K21" s="82"/>
      <c r="L21" s="82"/>
      <c r="M21" s="206"/>
      <c r="N21" s="119"/>
      <c r="V21" s="151"/>
    </row>
    <row r="22" spans="1:22" ht="21.6" thickTop="1" thickBot="1" x14ac:dyDescent="0.3">
      <c r="A22" s="834">
        <f>A18+1</f>
        <v>2</v>
      </c>
      <c r="B22" s="137" t="s">
        <v>22</v>
      </c>
      <c r="C22" s="137" t="s">
        <v>23</v>
      </c>
      <c r="D22" s="137" t="s">
        <v>5593</v>
      </c>
      <c r="E22" s="837" t="s">
        <v>5594</v>
      </c>
      <c r="F22" s="837"/>
      <c r="G22" s="837" t="s">
        <v>17</v>
      </c>
      <c r="H22" s="771"/>
      <c r="I22" s="43"/>
      <c r="J22" s="138" t="s">
        <v>5608</v>
      </c>
      <c r="K22" s="139"/>
      <c r="L22" s="139"/>
      <c r="M22" s="140"/>
      <c r="N22" s="119"/>
      <c r="V22" s="151"/>
    </row>
    <row r="23" spans="1:22" ht="31.2" thickBot="1" x14ac:dyDescent="0.3">
      <c r="A23" s="750"/>
      <c r="B23" s="142" t="s">
        <v>5647</v>
      </c>
      <c r="C23" s="142" t="s">
        <v>5654</v>
      </c>
      <c r="D23" s="143">
        <v>43625</v>
      </c>
      <c r="E23" s="142"/>
      <c r="F23" s="142" t="s">
        <v>5655</v>
      </c>
      <c r="G23" s="726" t="s">
        <v>5656</v>
      </c>
      <c r="H23" s="838"/>
      <c r="I23" s="839"/>
      <c r="J23" s="78" t="s">
        <v>5602</v>
      </c>
      <c r="K23" s="78"/>
      <c r="L23" s="78" t="s">
        <v>32</v>
      </c>
      <c r="M23" s="205">
        <v>228</v>
      </c>
      <c r="N23" s="119"/>
      <c r="V23" s="151"/>
    </row>
    <row r="24" spans="1:22" ht="21" thickBot="1" x14ac:dyDescent="0.3">
      <c r="A24" s="750"/>
      <c r="B24" s="147" t="s">
        <v>34</v>
      </c>
      <c r="C24" s="147" t="s">
        <v>35</v>
      </c>
      <c r="D24" s="147" t="s">
        <v>5600</v>
      </c>
      <c r="E24" s="840" t="s">
        <v>5601</v>
      </c>
      <c r="F24" s="840"/>
      <c r="G24" s="730"/>
      <c r="H24" s="731"/>
      <c r="I24" s="732"/>
      <c r="J24" s="149" t="s">
        <v>5651</v>
      </c>
      <c r="K24" s="82"/>
      <c r="L24" s="82" t="s">
        <v>32</v>
      </c>
      <c r="M24" s="206">
        <v>235</v>
      </c>
      <c r="N24" s="119"/>
      <c r="V24" s="151"/>
    </row>
    <row r="25" spans="1:22" ht="21" thickBot="1" x14ac:dyDescent="0.3">
      <c r="A25" s="842"/>
      <c r="B25" s="152" t="s">
        <v>5652</v>
      </c>
      <c r="C25" s="152" t="s">
        <v>5656</v>
      </c>
      <c r="D25" s="207">
        <v>43628</v>
      </c>
      <c r="E25" s="154"/>
      <c r="F25" s="155" t="s">
        <v>5657</v>
      </c>
      <c r="G25" s="712"/>
      <c r="H25" s="713"/>
      <c r="I25" s="714"/>
      <c r="J25" s="149" t="s">
        <v>38</v>
      </c>
      <c r="K25" s="82"/>
      <c r="L25" s="82" t="s">
        <v>32</v>
      </c>
      <c r="M25" s="206">
        <v>995</v>
      </c>
      <c r="N25" s="119"/>
      <c r="V25" s="151"/>
    </row>
    <row r="26" spans="1:22" ht="21.6" thickTop="1" thickBot="1" x14ac:dyDescent="0.3">
      <c r="A26" s="834">
        <f>A22+1</f>
        <v>3</v>
      </c>
      <c r="B26" s="137" t="s">
        <v>22</v>
      </c>
      <c r="C26" s="137" t="s">
        <v>23</v>
      </c>
      <c r="D26" s="137" t="s">
        <v>5593</v>
      </c>
      <c r="E26" s="837" t="s">
        <v>5594</v>
      </c>
      <c r="F26" s="837"/>
      <c r="G26" s="837" t="s">
        <v>17</v>
      </c>
      <c r="H26" s="771"/>
      <c r="I26" s="43"/>
      <c r="J26" s="138" t="s">
        <v>5608</v>
      </c>
      <c r="K26" s="139"/>
      <c r="L26" s="139"/>
      <c r="M26" s="140"/>
      <c r="N26" s="119"/>
      <c r="V26" s="151"/>
    </row>
    <row r="27" spans="1:22" ht="24.75" customHeight="1" thickBot="1" x14ac:dyDescent="0.3">
      <c r="A27" s="750"/>
      <c r="B27" s="142" t="s">
        <v>5647</v>
      </c>
      <c r="C27" s="142" t="s">
        <v>5658</v>
      </c>
      <c r="D27" s="143">
        <v>43640</v>
      </c>
      <c r="E27" s="142"/>
      <c r="F27" s="142" t="s">
        <v>5649</v>
      </c>
      <c r="G27" s="726" t="s">
        <v>5659</v>
      </c>
      <c r="H27" s="838"/>
      <c r="I27" s="839"/>
      <c r="J27" s="78" t="s">
        <v>5602</v>
      </c>
      <c r="K27" s="78"/>
      <c r="L27" s="78" t="s">
        <v>32</v>
      </c>
      <c r="M27" s="205">
        <v>178</v>
      </c>
      <c r="N27" s="119"/>
      <c r="V27" s="151"/>
    </row>
    <row r="28" spans="1:22" ht="21" thickBot="1" x14ac:dyDescent="0.3">
      <c r="A28" s="750"/>
      <c r="B28" s="147" t="s">
        <v>34</v>
      </c>
      <c r="C28" s="147" t="s">
        <v>35</v>
      </c>
      <c r="D28" s="147" t="s">
        <v>5600</v>
      </c>
      <c r="E28" s="840" t="s">
        <v>5601</v>
      </c>
      <c r="F28" s="840"/>
      <c r="G28" s="730"/>
      <c r="H28" s="731"/>
      <c r="I28" s="732"/>
      <c r="J28" s="149" t="s">
        <v>5651</v>
      </c>
      <c r="K28" s="82"/>
      <c r="L28" s="82" t="s">
        <v>32</v>
      </c>
      <c r="M28" s="206">
        <v>819</v>
      </c>
      <c r="N28" s="119"/>
      <c r="V28" s="151"/>
    </row>
    <row r="29" spans="1:22" ht="21" thickBot="1" x14ac:dyDescent="0.3">
      <c r="A29" s="842"/>
      <c r="B29" s="152" t="s">
        <v>5652</v>
      </c>
      <c r="C29" s="152" t="s">
        <v>5659</v>
      </c>
      <c r="D29" s="207">
        <v>43642</v>
      </c>
      <c r="E29" s="154" t="s">
        <v>5605</v>
      </c>
      <c r="F29" s="155" t="s">
        <v>5660</v>
      </c>
      <c r="G29" s="712"/>
      <c r="H29" s="713"/>
      <c r="I29" s="714"/>
      <c r="J29" s="149" t="s">
        <v>38</v>
      </c>
      <c r="K29" s="82"/>
      <c r="L29" s="82" t="s">
        <v>32</v>
      </c>
      <c r="M29" s="206">
        <v>283</v>
      </c>
      <c r="N29" s="119"/>
      <c r="V29" s="151"/>
    </row>
    <row r="30" spans="1:22" ht="21.6" thickTop="1" thickBot="1" x14ac:dyDescent="0.3">
      <c r="A30" s="834">
        <f t="shared" ref="A30" si="0">A26+1</f>
        <v>4</v>
      </c>
      <c r="B30" s="137" t="s">
        <v>22</v>
      </c>
      <c r="C30" s="137" t="s">
        <v>23</v>
      </c>
      <c r="D30" s="137" t="s">
        <v>5593</v>
      </c>
      <c r="E30" s="837" t="s">
        <v>5594</v>
      </c>
      <c r="F30" s="837"/>
      <c r="G30" s="837" t="s">
        <v>17</v>
      </c>
      <c r="H30" s="771"/>
      <c r="I30" s="43"/>
      <c r="J30" s="138" t="s">
        <v>5608</v>
      </c>
      <c r="K30" s="139"/>
      <c r="L30" s="139"/>
      <c r="M30" s="140"/>
      <c r="N30" s="119"/>
      <c r="V30" s="151"/>
    </row>
    <row r="31" spans="1:22" ht="21" thickBot="1" x14ac:dyDescent="0.3">
      <c r="A31" s="750"/>
      <c r="B31" s="142" t="s">
        <v>5661</v>
      </c>
      <c r="C31" s="142" t="s">
        <v>5662</v>
      </c>
      <c r="D31" s="143">
        <v>43732</v>
      </c>
      <c r="E31" s="142"/>
      <c r="F31" s="142" t="s">
        <v>5663</v>
      </c>
      <c r="G31" s="726" t="s">
        <v>5659</v>
      </c>
      <c r="H31" s="838"/>
      <c r="I31" s="839"/>
      <c r="J31" s="78" t="s">
        <v>5664</v>
      </c>
      <c r="K31" s="78"/>
      <c r="L31" s="78" t="s">
        <v>32</v>
      </c>
      <c r="M31" s="205">
        <v>695</v>
      </c>
      <c r="N31" s="119"/>
      <c r="V31" s="151"/>
    </row>
    <row r="32" spans="1:22" ht="21" thickBot="1" x14ac:dyDescent="0.3">
      <c r="A32" s="750"/>
      <c r="B32" s="147" t="s">
        <v>34</v>
      </c>
      <c r="C32" s="147" t="s">
        <v>35</v>
      </c>
      <c r="D32" s="147" t="s">
        <v>5600</v>
      </c>
      <c r="E32" s="840" t="s">
        <v>5601</v>
      </c>
      <c r="F32" s="840"/>
      <c r="G32" s="730"/>
      <c r="H32" s="731"/>
      <c r="I32" s="732"/>
      <c r="J32" s="149" t="s">
        <v>5630</v>
      </c>
      <c r="K32" s="82"/>
      <c r="L32" s="82"/>
      <c r="M32" s="206"/>
      <c r="N32" s="119"/>
      <c r="V32" s="151"/>
    </row>
    <row r="33" spans="1:22" ht="21" thickBot="1" x14ac:dyDescent="0.3">
      <c r="A33" s="842"/>
      <c r="B33" s="152" t="s">
        <v>5665</v>
      </c>
      <c r="C33" s="152" t="s">
        <v>5659</v>
      </c>
      <c r="D33" s="207">
        <v>43735</v>
      </c>
      <c r="E33" s="154" t="s">
        <v>5605</v>
      </c>
      <c r="F33" s="155" t="s">
        <v>5666</v>
      </c>
      <c r="G33" s="712"/>
      <c r="H33" s="713"/>
      <c r="I33" s="714"/>
      <c r="J33" s="149" t="s">
        <v>5631</v>
      </c>
      <c r="K33" s="82"/>
      <c r="L33" s="82"/>
      <c r="M33" s="206"/>
      <c r="N33" s="119"/>
      <c r="V33" s="151"/>
    </row>
    <row r="34" spans="1:22" ht="21.6" thickTop="1" thickBot="1" x14ac:dyDescent="0.3">
      <c r="A34" s="834">
        <f t="shared" ref="A34" si="1">A30+1</f>
        <v>5</v>
      </c>
      <c r="B34" s="137" t="s">
        <v>22</v>
      </c>
      <c r="C34" s="137" t="s">
        <v>23</v>
      </c>
      <c r="D34" s="137" t="s">
        <v>5593</v>
      </c>
      <c r="E34" s="837" t="s">
        <v>5594</v>
      </c>
      <c r="F34" s="837"/>
      <c r="G34" s="837" t="s">
        <v>17</v>
      </c>
      <c r="H34" s="771"/>
      <c r="I34" s="43"/>
      <c r="J34" s="138" t="s">
        <v>5608</v>
      </c>
      <c r="K34" s="139"/>
      <c r="L34" s="139"/>
      <c r="M34" s="140"/>
      <c r="N34" s="119"/>
      <c r="V34" s="151"/>
    </row>
    <row r="35" spans="1:22" ht="21" thickBot="1" x14ac:dyDescent="0.3">
      <c r="A35" s="750"/>
      <c r="B35" s="142" t="s">
        <v>5667</v>
      </c>
      <c r="C35" s="142" t="s">
        <v>5662</v>
      </c>
      <c r="D35" s="143">
        <v>43732</v>
      </c>
      <c r="E35" s="142"/>
      <c r="F35" s="142" t="s">
        <v>5663</v>
      </c>
      <c r="G35" s="726" t="s">
        <v>5659</v>
      </c>
      <c r="H35" s="838"/>
      <c r="I35" s="839"/>
      <c r="J35" s="78" t="s">
        <v>5664</v>
      </c>
      <c r="K35" s="78"/>
      <c r="L35" s="78" t="s">
        <v>32</v>
      </c>
      <c r="M35" s="205">
        <v>695</v>
      </c>
      <c r="N35" s="119"/>
      <c r="V35" s="151"/>
    </row>
    <row r="36" spans="1:22" ht="21" thickBot="1" x14ac:dyDescent="0.3">
      <c r="A36" s="750"/>
      <c r="B36" s="147" t="s">
        <v>34</v>
      </c>
      <c r="C36" s="147" t="s">
        <v>35</v>
      </c>
      <c r="D36" s="147" t="s">
        <v>5600</v>
      </c>
      <c r="E36" s="840" t="s">
        <v>5601</v>
      </c>
      <c r="F36" s="840"/>
      <c r="G36" s="730"/>
      <c r="H36" s="731"/>
      <c r="I36" s="732"/>
      <c r="J36" s="149" t="s">
        <v>5630</v>
      </c>
      <c r="K36" s="82"/>
      <c r="L36" s="82"/>
      <c r="M36" s="150"/>
      <c r="N36" s="119"/>
      <c r="V36" s="151"/>
    </row>
    <row r="37" spans="1:22" ht="21" thickBot="1" x14ac:dyDescent="0.3">
      <c r="A37" s="842"/>
      <c r="B37" s="152" t="s">
        <v>5665</v>
      </c>
      <c r="C37" s="152" t="s">
        <v>5659</v>
      </c>
      <c r="D37" s="207">
        <v>43735</v>
      </c>
      <c r="E37" s="154" t="s">
        <v>5605</v>
      </c>
      <c r="F37" s="155" t="s">
        <v>5666</v>
      </c>
      <c r="G37" s="712"/>
      <c r="H37" s="713"/>
      <c r="I37" s="714"/>
      <c r="J37" s="149" t="s">
        <v>5631</v>
      </c>
      <c r="K37" s="82"/>
      <c r="L37" s="82"/>
      <c r="M37" s="150"/>
      <c r="N37" s="119"/>
      <c r="V37" s="151"/>
    </row>
    <row r="38" spans="1:22" ht="21.6" thickTop="1" thickBot="1" x14ac:dyDescent="0.3">
      <c r="A38" s="834">
        <f t="shared" ref="A38" si="2">A34+1</f>
        <v>6</v>
      </c>
      <c r="B38" s="137" t="s">
        <v>22</v>
      </c>
      <c r="C38" s="137" t="s">
        <v>23</v>
      </c>
      <c r="D38" s="137" t="s">
        <v>5593</v>
      </c>
      <c r="E38" s="837" t="s">
        <v>5594</v>
      </c>
      <c r="F38" s="837"/>
      <c r="G38" s="837" t="s">
        <v>17</v>
      </c>
      <c r="H38" s="771"/>
      <c r="I38" s="43"/>
      <c r="J38" s="138" t="s">
        <v>5608</v>
      </c>
      <c r="K38" s="139"/>
      <c r="L38" s="139"/>
      <c r="M38" s="140"/>
      <c r="N38" s="119"/>
      <c r="V38" s="151"/>
    </row>
    <row r="39" spans="1:22" ht="21" thickBot="1" x14ac:dyDescent="0.3">
      <c r="A39" s="750"/>
      <c r="B39" s="142" t="s">
        <v>5668</v>
      </c>
      <c r="C39" s="142" t="s">
        <v>5662</v>
      </c>
      <c r="D39" s="143">
        <v>43732</v>
      </c>
      <c r="E39" s="142"/>
      <c r="F39" s="142" t="s">
        <v>5663</v>
      </c>
      <c r="G39" s="726" t="s">
        <v>5659</v>
      </c>
      <c r="H39" s="838"/>
      <c r="I39" s="839"/>
      <c r="J39" s="78" t="s">
        <v>5664</v>
      </c>
      <c r="K39" s="78"/>
      <c r="L39" s="78" t="s">
        <v>32</v>
      </c>
      <c r="M39" s="205">
        <v>695</v>
      </c>
      <c r="N39" s="119"/>
      <c r="V39" s="151"/>
    </row>
    <row r="40" spans="1:22" ht="21" thickBot="1" x14ac:dyDescent="0.3">
      <c r="A40" s="750"/>
      <c r="B40" s="147" t="s">
        <v>34</v>
      </c>
      <c r="C40" s="147" t="s">
        <v>35</v>
      </c>
      <c r="D40" s="147" t="s">
        <v>5600</v>
      </c>
      <c r="E40" s="840" t="s">
        <v>5601</v>
      </c>
      <c r="F40" s="840"/>
      <c r="G40" s="730"/>
      <c r="H40" s="731"/>
      <c r="I40" s="732"/>
      <c r="J40" s="149" t="s">
        <v>5630</v>
      </c>
      <c r="K40" s="82"/>
      <c r="L40" s="82"/>
      <c r="M40" s="150"/>
      <c r="N40" s="119"/>
      <c r="V40" s="151"/>
    </row>
    <row r="41" spans="1:22" ht="21" thickBot="1" x14ac:dyDescent="0.3">
      <c r="A41" s="1090"/>
      <c r="B41" s="208" t="s">
        <v>5665</v>
      </c>
      <c r="C41" s="208" t="s">
        <v>5659</v>
      </c>
      <c r="D41" s="207">
        <v>43735</v>
      </c>
      <c r="E41" s="154" t="s">
        <v>5605</v>
      </c>
      <c r="F41" s="209" t="s">
        <v>5666</v>
      </c>
      <c r="G41" s="845"/>
      <c r="H41" s="846"/>
      <c r="I41" s="847"/>
      <c r="J41" s="210" t="s">
        <v>5631</v>
      </c>
      <c r="K41" s="88"/>
      <c r="L41" s="88"/>
      <c r="M41" s="211"/>
      <c r="N41" s="116"/>
      <c r="V41" s="151"/>
    </row>
    <row r="42" spans="1:22" ht="13.8" thickTop="1" x14ac:dyDescent="0.25"/>
  </sheetData>
  <mergeCells count="74">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22:A25"/>
    <mergeCell ref="E22:F22"/>
    <mergeCell ref="G22:H22"/>
    <mergeCell ref="G23:I23"/>
    <mergeCell ref="E24:F24"/>
    <mergeCell ref="G24:I24"/>
    <mergeCell ref="G25:I25"/>
    <mergeCell ref="J12:J13"/>
    <mergeCell ref="A18:A21"/>
    <mergeCell ref="E18:F18"/>
    <mergeCell ref="G18:I18"/>
    <mergeCell ref="G19:I19"/>
    <mergeCell ref="E20:F20"/>
    <mergeCell ref="G20:I21"/>
    <mergeCell ref="L9:M11"/>
    <mergeCell ref="K12:K13"/>
    <mergeCell ref="L12:L13"/>
    <mergeCell ref="M12:M13"/>
    <mergeCell ref="A14:A17"/>
    <mergeCell ref="E14:F14"/>
    <mergeCell ref="G14:H14"/>
    <mergeCell ref="G15:I15"/>
    <mergeCell ref="E16:F16"/>
    <mergeCell ref="G16:I16"/>
    <mergeCell ref="G17:I17"/>
    <mergeCell ref="B12:B13"/>
    <mergeCell ref="C12:C13"/>
    <mergeCell ref="D12:D13"/>
    <mergeCell ref="E12:F13"/>
    <mergeCell ref="G12:I13"/>
    <mergeCell ref="B10:F10"/>
    <mergeCell ref="D11:F11"/>
    <mergeCell ref="J2:M4"/>
    <mergeCell ref="P2:S2"/>
    <mergeCell ref="P3:S3"/>
    <mergeCell ref="P4:S4"/>
    <mergeCell ref="A5:M5"/>
    <mergeCell ref="A6:A13"/>
    <mergeCell ref="B6:J7"/>
    <mergeCell ref="B8:N8"/>
    <mergeCell ref="B9:F9"/>
    <mergeCell ref="G9:G11"/>
    <mergeCell ref="H9:H11"/>
    <mergeCell ref="I9:I11"/>
    <mergeCell ref="J9:J11"/>
    <mergeCell ref="K9:K11"/>
  </mergeCells>
  <dataValidations count="5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27 B31 B35 B39"/>
    <dataValidation allowBlank="1" showInputMessage="1" showErrorMessage="1" promptTitle="Benefit #3- Payment in-kind" prompt="If there is a benefit #3 and it was paid in-kind, mark this box with an  x._x000a_" sqref="L21 L25 L29 L33 L37 L41"/>
    <dataValidation allowBlank="1" showInputMessage="1" showErrorMessage="1" promptTitle="Benefit #2- Payment in-kind" prompt="If there is a benefit #2 and it was paid in-kind, mark this box with an  x._x000a_" sqref="L20 L24 L28 L32 L36 L40"/>
    <dataValidation allowBlank="1" showInputMessage="1" showErrorMessage="1" promptTitle="Benefit #1- Payment in-kind" prompt="If there is a benefit #1 and it was paid in-kind, mark this box with an  x._x000a_" sqref="L18:L19 L22:L23 L26:L27 L30:L31 L34:L35 L38:L39"/>
    <dataValidation allowBlank="1" showInputMessage="1" showErrorMessage="1" promptTitle="Benefit #3--Payment by Check" prompt="If there is a benefit #3 and it was paid by check, mark an x in this cell._x000a_" sqref="K21 K25 K29 K33 K37 K41"/>
    <dataValidation allowBlank="1" showInputMessage="1" showErrorMessage="1" promptTitle="Benefit #2--Payment by Check" prompt="If there is a benefit #2 and it was paid by check, mark an x in this cell._x000a_" sqref="K20 K24 K28 K32 K36 K40"/>
    <dataValidation allowBlank="1" showInputMessage="1" showErrorMessage="1" promptTitle="Benefit #1--Payment by Check" prompt="If there is a benefit #1 and it was paid by check, mark an x in this cell._x000a_" sqref="K18:K19 K22:K23 K26:K27 K30:K31 K34:K35 K38:K39"/>
    <dataValidation allowBlank="1" showInputMessage="1" showErrorMessage="1" promptTitle="Benefit #3 Description" prompt="Benefit #3 description is listed here" sqref="J21 J25 J29 J33 J37 J41"/>
    <dataValidation allowBlank="1" showInputMessage="1" showErrorMessage="1" promptTitle="Benefit #3 Total Amount" prompt="The total amount of Benefit #3 is entered here." sqref="M21 M25 M29 M33 M37 M41"/>
    <dataValidation allowBlank="1" showInputMessage="1" showErrorMessage="1" promptTitle="Benefit #2 Total Amount" prompt="The total amount of Benefit #2 is entered here." sqref="M20 M24 M28 M32 M36 M40"/>
    <dataValidation allowBlank="1" showInputMessage="1" showErrorMessage="1" promptTitle="Benefit #2 Description" prompt="Benefit #2 description is listed here" sqref="J20 J24 J28 J32 J36 J40"/>
    <dataValidation allowBlank="1" showInputMessage="1" showErrorMessage="1" promptTitle="Benefit #1 Total Amount" prompt="The total amount of Benefit #1 is entered here." sqref="M18:M19 M22:M23 M26:M27 M30:M31 M34:M35 M38:M39"/>
    <dataValidation allowBlank="1" showInputMessage="1" showErrorMessage="1" promptTitle="Benefit#1 Description" prompt="Benefit Description for Entry #1 is listed here." sqref="J18:J19 J22:J23 J26:J27 J30:J31 J34:J35 J38:J39"/>
    <dataValidation allowBlank="1" showInputMessage="1" showErrorMessage="1" promptTitle="Travel Date(s)" prompt="List the dates of travel here expressed in the format MM/DD/YYYY-MM/DD/YYYY." sqref="F21 F25 F29 F33 F37 F41"/>
    <dataValidation type="date" allowBlank="1" showInputMessage="1" showErrorMessage="1" errorTitle="Data Entry Error" error="Please enter date using MM/DD/YYYY" promptTitle="Event Ending Date" prompt="List Event ending date here using the format MM/DD/YYYY." sqref="D21 D25 D29 D33 D37 D41">
      <formula1>40179</formula1>
      <formula2>73051</formula2>
    </dataValidation>
    <dataValidation allowBlank="1" showInputMessage="1" showErrorMessage="1" promptTitle="Event Sponsor" prompt="List the event sponsor here." sqref="C21 C25 C29 C33 C37 C41"/>
    <dataValidation allowBlank="1" showInputMessage="1" showErrorMessage="1" promptTitle="Traveler Title" prompt="List traveler's title here." sqref="B21 B25 B29 B33 B37 B41"/>
    <dataValidation allowBlank="1" showInputMessage="1" showErrorMessage="1" promptTitle="Location " prompt="List location of event here." sqref="F19 F23 F27 F31 F35 F39"/>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formula1>40179</formula1>
      <formula2>73051</formula2>
    </dataValidation>
    <dataValidation allowBlank="1" showInputMessage="1" showErrorMessage="1" promptTitle="Event Description" prompt="Provide event description (e.g. title of the conference) here." sqref="C19 C23 C27 C31 C35 C39"/>
    <dataValidation allowBlank="1" showInputMessage="1" showErrorMessage="1" promptTitle="Traveler Name " prompt="List traveler's first and last name here." sqref="B1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dataValidation allowBlank="1" showInputMessage="1" showErrorMessage="1" promptTitle="Benefit Source" prompt="List the benefit source here." sqref="G15:I15 G19 G17:I17 G25:I25 G29:I29 G27:I27 G23:I23 G33:I33 G37:I37 G41:I41 G31:I31 G35:I35 G39:I39"/>
  </dataValidations>
  <hyperlinks>
    <hyperlink ref="D11" r:id="rId1"/>
  </hyperlinks>
  <pageMargins left="0.7" right="0.7" top="0" bottom="0.25" header="0.3" footer="0.3"/>
  <pageSetup scale="74" fitToHeight="0" orientation="portrait" blackAndWhite="1" horizontalDpi="1200" verticalDpi="1200"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8"/>
  <sheetViews>
    <sheetView topLeftCell="A2" workbookViewId="0">
      <selection activeCell="B28" sqref="B28"/>
    </sheetView>
  </sheetViews>
  <sheetFormatPr defaultRowHeight="13.2" x14ac:dyDescent="0.25"/>
  <cols>
    <col min="1" max="1" width="3.88671875" customWidth="1"/>
    <col min="2" max="2" width="16.109375" customWidth="1"/>
    <col min="3" max="3" width="17.6640625" customWidth="1"/>
    <col min="4" max="4" width="14.44140625" customWidth="1"/>
    <col min="5" max="5" width="18.6640625" hidden="1" customWidth="1"/>
    <col min="6" max="6" width="14.88671875" customWidth="1"/>
    <col min="7" max="7" width="3" customWidth="1"/>
    <col min="8" max="8" width="11.33203125" customWidth="1"/>
    <col min="9" max="9" width="3" customWidth="1"/>
    <col min="10" max="10" width="12.33203125" customWidth="1"/>
    <col min="11" max="11" width="9.109375" customWidth="1"/>
    <col min="12" max="12" width="8.88671875" customWidth="1"/>
    <col min="13" max="13" width="8" customWidth="1"/>
    <col min="14" max="14" width="0.109375" customWidth="1"/>
    <col min="16" max="16" width="20.33203125" bestFit="1" customWidth="1"/>
    <col min="21" max="21" width="9.44140625" customWidth="1"/>
    <col min="22" max="22" width="13.6640625" style="132" customWidth="1"/>
  </cols>
  <sheetData>
    <row r="1" spans="1:19" customFormat="1" hidden="1" x14ac:dyDescent="0.25"/>
    <row r="2" spans="1:19" customFormat="1" x14ac:dyDescent="0.25">
      <c r="J2" s="671" t="s">
        <v>5616</v>
      </c>
      <c r="K2" s="825"/>
      <c r="L2" s="825"/>
      <c r="M2" s="825"/>
      <c r="P2" s="827"/>
      <c r="Q2" s="827"/>
      <c r="R2" s="827"/>
      <c r="S2" s="827"/>
    </row>
    <row r="3" spans="1:19" customFormat="1" x14ac:dyDescent="0.25">
      <c r="J3" s="825"/>
      <c r="K3" s="825"/>
      <c r="L3" s="825"/>
      <c r="M3" s="825"/>
      <c r="P3" s="675"/>
      <c r="Q3" s="675"/>
      <c r="R3" s="675"/>
      <c r="S3" s="675"/>
    </row>
    <row r="4" spans="1:19" customFormat="1" ht="13.8" thickBot="1" x14ac:dyDescent="0.3">
      <c r="A4" s="103"/>
      <c r="B4" s="103"/>
      <c r="C4" s="103"/>
      <c r="D4" s="103"/>
      <c r="E4" s="103"/>
      <c r="F4" s="103"/>
      <c r="G4" s="103"/>
      <c r="H4" s="103"/>
      <c r="I4" s="103"/>
      <c r="J4" s="826"/>
      <c r="K4" s="826"/>
      <c r="L4" s="826"/>
      <c r="M4" s="826"/>
      <c r="P4" s="828"/>
      <c r="Q4" s="828"/>
      <c r="R4" s="828"/>
      <c r="S4" s="828"/>
    </row>
    <row r="5" spans="1:19" customFormat="1" ht="30" customHeight="1" thickTop="1" thickBot="1" x14ac:dyDescent="0.3">
      <c r="A5" s="677" t="str">
        <f>"1353 Travel Report for "&amp;B9&amp;", "&amp;B10&amp;" for the reporting period "&amp;"April19 - Sept19"</f>
        <v>1353 Travel Report for Health and Human Services, Departmental appeals Board for the reporting period April19 - Sept19</v>
      </c>
      <c r="B5" s="678"/>
      <c r="C5" s="678"/>
      <c r="D5" s="678"/>
      <c r="E5" s="678"/>
      <c r="F5" s="678"/>
      <c r="G5" s="678"/>
      <c r="H5" s="678"/>
      <c r="I5" s="678"/>
      <c r="J5" s="678"/>
      <c r="K5" s="678"/>
      <c r="L5" s="678"/>
      <c r="M5" s="678"/>
      <c r="N5" s="104"/>
      <c r="O5" s="103"/>
      <c r="Q5" s="105"/>
    </row>
    <row r="6" spans="1:19" customFormat="1" ht="13.5" customHeight="1" thickTop="1" x14ac:dyDescent="0.25">
      <c r="A6" s="829" t="s">
        <v>12</v>
      </c>
      <c r="B6" s="681" t="s">
        <v>1</v>
      </c>
      <c r="C6" s="682"/>
      <c r="D6" s="682"/>
      <c r="E6" s="682"/>
      <c r="F6" s="682"/>
      <c r="G6" s="682"/>
      <c r="H6" s="682"/>
      <c r="I6" s="682"/>
      <c r="J6" s="683"/>
      <c r="K6" s="26" t="s">
        <v>2</v>
      </c>
      <c r="L6" s="26" t="s">
        <v>3</v>
      </c>
      <c r="M6" s="26" t="s">
        <v>4</v>
      </c>
      <c r="N6" s="106"/>
      <c r="O6" s="103"/>
    </row>
    <row r="7" spans="1:19" customFormat="1" ht="20.25" customHeight="1" thickBot="1" x14ac:dyDescent="0.3">
      <c r="A7" s="829"/>
      <c r="B7" s="684"/>
      <c r="C7" s="685"/>
      <c r="D7" s="685"/>
      <c r="E7" s="685"/>
      <c r="F7" s="685"/>
      <c r="G7" s="685"/>
      <c r="H7" s="685"/>
      <c r="I7" s="685"/>
      <c r="J7" s="686"/>
      <c r="K7" s="107">
        <v>1</v>
      </c>
      <c r="L7" s="108">
        <v>1</v>
      </c>
      <c r="M7" s="109">
        <v>2019</v>
      </c>
      <c r="N7" s="110"/>
      <c r="O7" s="103"/>
    </row>
    <row r="8" spans="1:19" customFormat="1" ht="27.75" customHeight="1" thickTop="1" thickBot="1" x14ac:dyDescent="0.3">
      <c r="A8" s="829"/>
      <c r="B8" s="687" t="s">
        <v>5617</v>
      </c>
      <c r="C8" s="688"/>
      <c r="D8" s="688"/>
      <c r="E8" s="688"/>
      <c r="F8" s="688"/>
      <c r="G8" s="689"/>
      <c r="H8" s="689"/>
      <c r="I8" s="689"/>
      <c r="J8" s="689"/>
      <c r="K8" s="689"/>
      <c r="L8" s="688"/>
      <c r="M8" s="688"/>
      <c r="N8" s="690"/>
      <c r="O8" s="103"/>
    </row>
    <row r="9" spans="1:19" customFormat="1" ht="18" customHeight="1" thickTop="1" x14ac:dyDescent="0.3">
      <c r="A9" s="829"/>
      <c r="B9" s="831" t="s">
        <v>7</v>
      </c>
      <c r="C9" s="823"/>
      <c r="D9" s="823"/>
      <c r="E9" s="823"/>
      <c r="F9" s="823"/>
      <c r="G9" s="816"/>
      <c r="H9" s="648" t="s">
        <v>5618</v>
      </c>
      <c r="I9" s="819" t="s">
        <v>32</v>
      </c>
      <c r="J9" s="654" t="s">
        <v>5619</v>
      </c>
      <c r="K9" s="657" t="s">
        <v>32</v>
      </c>
      <c r="L9" s="660" t="s">
        <v>5620</v>
      </c>
      <c r="M9" s="661"/>
      <c r="N9" s="111"/>
      <c r="O9" s="112"/>
      <c r="P9" s="103"/>
    </row>
    <row r="10" spans="1:19" customFormat="1" ht="15.75" customHeight="1" x14ac:dyDescent="0.25">
      <c r="A10" s="829"/>
      <c r="B10" s="822" t="s">
        <v>5685</v>
      </c>
      <c r="C10" s="823"/>
      <c r="D10" s="823"/>
      <c r="E10" s="823"/>
      <c r="F10" s="824"/>
      <c r="G10" s="817"/>
      <c r="H10" s="649"/>
      <c r="I10" s="820"/>
      <c r="J10" s="655"/>
      <c r="K10" s="658"/>
      <c r="L10" s="662"/>
      <c r="M10" s="661"/>
      <c r="N10" s="111"/>
      <c r="O10" s="112"/>
      <c r="P10" s="103"/>
    </row>
    <row r="11" spans="1:19" customFormat="1" ht="13.8" thickBot="1" x14ac:dyDescent="0.3">
      <c r="A11" s="829"/>
      <c r="B11" s="113" t="s">
        <v>11</v>
      </c>
      <c r="C11" s="114" t="s">
        <v>5638</v>
      </c>
      <c r="D11" s="945" t="s">
        <v>5684</v>
      </c>
      <c r="E11" s="793"/>
      <c r="F11" s="794"/>
      <c r="G11" s="818"/>
      <c r="H11" s="650"/>
      <c r="I11" s="821"/>
      <c r="J11" s="656"/>
      <c r="K11" s="659"/>
      <c r="L11" s="663"/>
      <c r="M11" s="664"/>
      <c r="N11" s="115"/>
      <c r="O11" s="112"/>
      <c r="P11" s="103"/>
    </row>
    <row r="12" spans="1:19" customFormat="1" ht="13.8" thickTop="1" x14ac:dyDescent="0.25">
      <c r="A12" s="829"/>
      <c r="B12" s="781" t="s">
        <v>5588</v>
      </c>
      <c r="C12" s="698" t="s">
        <v>14</v>
      </c>
      <c r="D12" s="696" t="s">
        <v>5589</v>
      </c>
      <c r="E12" s="717" t="s">
        <v>5590</v>
      </c>
      <c r="F12" s="718"/>
      <c r="G12" s="783" t="s">
        <v>17</v>
      </c>
      <c r="H12" s="784"/>
      <c r="I12" s="785"/>
      <c r="J12" s="698" t="s">
        <v>18</v>
      </c>
      <c r="K12" s="692" t="s">
        <v>19</v>
      </c>
      <c r="L12" s="694" t="s">
        <v>5591</v>
      </c>
      <c r="M12" s="696" t="s">
        <v>21</v>
      </c>
      <c r="N12" s="116"/>
      <c r="O12" s="103"/>
    </row>
    <row r="13" spans="1:19" customFormat="1" ht="34.5" customHeight="1" thickBot="1" x14ac:dyDescent="0.3">
      <c r="A13" s="830"/>
      <c r="B13" s="782"/>
      <c r="C13" s="715"/>
      <c r="D13" s="716"/>
      <c r="E13" s="719"/>
      <c r="F13" s="720"/>
      <c r="G13" s="786"/>
      <c r="H13" s="787"/>
      <c r="I13" s="788"/>
      <c r="J13" s="841"/>
      <c r="K13" s="843"/>
      <c r="L13" s="844"/>
      <c r="M13" s="841"/>
      <c r="N13" s="117"/>
      <c r="O13" s="103"/>
    </row>
    <row r="14" spans="1:19" customFormat="1" ht="21.6" thickTop="1" thickBot="1" x14ac:dyDescent="0.3">
      <c r="A14" s="768" t="s">
        <v>5592</v>
      </c>
      <c r="B14" s="41" t="s">
        <v>22</v>
      </c>
      <c r="C14" s="41" t="s">
        <v>23</v>
      </c>
      <c r="D14" s="41" t="s">
        <v>5593</v>
      </c>
      <c r="E14" s="946" t="s">
        <v>5594</v>
      </c>
      <c r="F14" s="946"/>
      <c r="G14" s="837" t="s">
        <v>17</v>
      </c>
      <c r="H14" s="771"/>
      <c r="I14" s="43"/>
      <c r="J14" s="118"/>
      <c r="K14" s="118"/>
      <c r="L14" s="118"/>
      <c r="M14" s="118"/>
      <c r="N14" s="119"/>
    </row>
    <row r="15" spans="1:19" customFormat="1" ht="21" thickBot="1" x14ac:dyDescent="0.3">
      <c r="A15" s="769"/>
      <c r="B15" s="120" t="s">
        <v>5623</v>
      </c>
      <c r="C15" s="120" t="s">
        <v>5624</v>
      </c>
      <c r="D15" s="121">
        <v>43718</v>
      </c>
      <c r="E15" s="122"/>
      <c r="F15" s="123" t="s">
        <v>5625</v>
      </c>
      <c r="G15" s="705" t="s">
        <v>5626</v>
      </c>
      <c r="H15" s="706"/>
      <c r="I15" s="707"/>
      <c r="J15" s="124" t="s">
        <v>5599</v>
      </c>
      <c r="K15" s="125"/>
      <c r="L15" s="126" t="s">
        <v>32</v>
      </c>
      <c r="M15" s="127">
        <v>267</v>
      </c>
      <c r="N15" s="119"/>
      <c r="O15" s="103"/>
    </row>
    <row r="16" spans="1:19" customFormat="1" ht="21" thickBot="1" x14ac:dyDescent="0.3">
      <c r="A16" s="769"/>
      <c r="B16" s="57" t="s">
        <v>34</v>
      </c>
      <c r="C16" s="57" t="s">
        <v>35</v>
      </c>
      <c r="D16" s="57" t="s">
        <v>5600</v>
      </c>
      <c r="E16" s="777" t="s">
        <v>5601</v>
      </c>
      <c r="F16" s="777"/>
      <c r="G16" s="709"/>
      <c r="H16" s="710"/>
      <c r="I16" s="711"/>
      <c r="J16" s="128"/>
      <c r="K16" s="126"/>
      <c r="L16" s="129"/>
      <c r="M16" s="130"/>
      <c r="N16" s="116"/>
    </row>
    <row r="17" spans="1:22" ht="40.200000000000003" thickBot="1" x14ac:dyDescent="0.3">
      <c r="A17" s="770"/>
      <c r="B17" s="131" t="s">
        <v>5627</v>
      </c>
      <c r="C17" s="132" t="s">
        <v>5628</v>
      </c>
      <c r="D17" s="121">
        <v>43722</v>
      </c>
      <c r="E17" s="133" t="s">
        <v>5605</v>
      </c>
      <c r="F17" s="123" t="s">
        <v>5629</v>
      </c>
      <c r="G17" s="712"/>
      <c r="H17" s="713"/>
      <c r="I17" s="714"/>
      <c r="J17" s="134" t="s">
        <v>5607</v>
      </c>
      <c r="K17" s="135"/>
      <c r="L17" s="135" t="s">
        <v>32</v>
      </c>
      <c r="M17" s="136">
        <v>120</v>
      </c>
      <c r="N17" s="119"/>
      <c r="V17"/>
    </row>
    <row r="18" spans="1:22" ht="23.25" customHeight="1" thickTop="1" x14ac:dyDescent="0.25">
      <c r="A18" s="834">
        <f>1</f>
        <v>1</v>
      </c>
      <c r="B18" s="137" t="s">
        <v>22</v>
      </c>
      <c r="C18" s="137" t="s">
        <v>23</v>
      </c>
      <c r="D18" s="137" t="s">
        <v>5593</v>
      </c>
      <c r="E18" s="837" t="s">
        <v>5594</v>
      </c>
      <c r="F18" s="837"/>
      <c r="G18" s="735" t="s">
        <v>17</v>
      </c>
      <c r="H18" s="736"/>
      <c r="I18" s="737"/>
      <c r="J18" s="138" t="s">
        <v>5608</v>
      </c>
      <c r="K18" s="139"/>
      <c r="L18" s="139"/>
      <c r="M18" s="140"/>
      <c r="N18" s="119"/>
      <c r="V18" s="141"/>
    </row>
    <row r="19" spans="1:22" x14ac:dyDescent="0.25">
      <c r="A19" s="835"/>
      <c r="B19" s="142"/>
      <c r="C19" s="142"/>
      <c r="D19" s="143"/>
      <c r="E19" s="142"/>
      <c r="F19" s="142"/>
      <c r="G19" s="726"/>
      <c r="H19" s="838"/>
      <c r="I19" s="839"/>
      <c r="J19" s="78" t="s">
        <v>5608</v>
      </c>
      <c r="K19" s="78"/>
      <c r="L19" s="78"/>
      <c r="M19" s="145"/>
      <c r="N19" s="119"/>
      <c r="V19" s="146"/>
    </row>
    <row r="20" spans="1:22" ht="20.399999999999999" x14ac:dyDescent="0.25">
      <c r="A20" s="835"/>
      <c r="B20" s="147" t="s">
        <v>34</v>
      </c>
      <c r="C20" s="147" t="s">
        <v>35</v>
      </c>
      <c r="D20" s="147" t="s">
        <v>5600</v>
      </c>
      <c r="E20" s="840" t="s">
        <v>5601</v>
      </c>
      <c r="F20" s="840"/>
      <c r="G20" s="730"/>
      <c r="H20" s="731"/>
      <c r="I20" s="732"/>
      <c r="J20" s="149" t="s">
        <v>5630</v>
      </c>
      <c r="K20" s="82"/>
      <c r="L20" s="82"/>
      <c r="M20" s="150"/>
      <c r="N20" s="119"/>
      <c r="V20" s="151"/>
    </row>
    <row r="21" spans="1:22" ht="13.8" thickBot="1" x14ac:dyDescent="0.3">
      <c r="A21" s="836"/>
      <c r="B21" s="152"/>
      <c r="C21" s="152"/>
      <c r="D21" s="153"/>
      <c r="E21" s="154" t="s">
        <v>5605</v>
      </c>
      <c r="F21" s="155"/>
      <c r="G21" s="738"/>
      <c r="H21" s="739"/>
      <c r="I21" s="740"/>
      <c r="J21" s="149" t="s">
        <v>5631</v>
      </c>
      <c r="K21" s="82"/>
      <c r="L21" s="82"/>
      <c r="M21" s="150"/>
      <c r="N21" s="119"/>
      <c r="V21" s="151"/>
    </row>
    <row r="22" spans="1:22" ht="21.6" thickTop="1" thickBot="1" x14ac:dyDescent="0.3">
      <c r="A22" s="834">
        <f>A18+1</f>
        <v>2</v>
      </c>
      <c r="B22" s="137" t="s">
        <v>22</v>
      </c>
      <c r="C22" s="137" t="s">
        <v>23</v>
      </c>
      <c r="D22" s="137" t="s">
        <v>5593</v>
      </c>
      <c r="E22" s="837" t="s">
        <v>5594</v>
      </c>
      <c r="F22" s="837"/>
      <c r="G22" s="837" t="s">
        <v>17</v>
      </c>
      <c r="H22" s="771"/>
      <c r="I22" s="43"/>
      <c r="J22" s="138" t="s">
        <v>5608</v>
      </c>
      <c r="K22" s="139"/>
      <c r="L22" s="139"/>
      <c r="M22" s="140"/>
      <c r="N22" s="119"/>
      <c r="V22" s="151"/>
    </row>
    <row r="23" spans="1:22" ht="13.8" thickBot="1" x14ac:dyDescent="0.3">
      <c r="A23" s="750"/>
      <c r="B23" s="142"/>
      <c r="C23" s="142"/>
      <c r="D23" s="143"/>
      <c r="E23" s="142"/>
      <c r="F23" s="142"/>
      <c r="G23" s="726"/>
      <c r="H23" s="838"/>
      <c r="I23" s="839"/>
      <c r="J23" s="78" t="s">
        <v>5608</v>
      </c>
      <c r="K23" s="78"/>
      <c r="L23" s="78"/>
      <c r="M23" s="145"/>
      <c r="N23" s="119"/>
      <c r="V23" s="151"/>
    </row>
    <row r="24" spans="1:22" ht="21" thickBot="1" x14ac:dyDescent="0.3">
      <c r="A24" s="750"/>
      <c r="B24" s="147" t="s">
        <v>34</v>
      </c>
      <c r="C24" s="147" t="s">
        <v>35</v>
      </c>
      <c r="D24" s="147" t="s">
        <v>5600</v>
      </c>
      <c r="E24" s="840" t="s">
        <v>5601</v>
      </c>
      <c r="F24" s="840"/>
      <c r="G24" s="730"/>
      <c r="H24" s="731"/>
      <c r="I24" s="732"/>
      <c r="J24" s="149" t="s">
        <v>5630</v>
      </c>
      <c r="K24" s="82"/>
      <c r="L24" s="82"/>
      <c r="M24" s="150"/>
      <c r="N24" s="119"/>
      <c r="V24" s="151"/>
    </row>
    <row r="25" spans="1:22" ht="13.8" thickBot="1" x14ac:dyDescent="0.3">
      <c r="A25" s="842"/>
      <c r="B25" s="152"/>
      <c r="C25" s="152"/>
      <c r="D25" s="153"/>
      <c r="E25" s="154" t="s">
        <v>5605</v>
      </c>
      <c r="F25" s="155"/>
      <c r="G25" s="712"/>
      <c r="H25" s="713"/>
      <c r="I25" s="714"/>
      <c r="J25" s="149" t="s">
        <v>5631</v>
      </c>
      <c r="K25" s="82"/>
      <c r="L25" s="82"/>
      <c r="M25" s="150"/>
      <c r="N25" s="119"/>
      <c r="V25" s="151"/>
    </row>
    <row r="26" spans="1:22" ht="21.6" thickTop="1" thickBot="1" x14ac:dyDescent="0.3">
      <c r="A26" s="834">
        <f>A22+1</f>
        <v>3</v>
      </c>
      <c r="B26" s="137" t="s">
        <v>22</v>
      </c>
      <c r="C26" s="137" t="s">
        <v>23</v>
      </c>
      <c r="D26" s="137" t="s">
        <v>5593</v>
      </c>
      <c r="E26" s="837" t="s">
        <v>5594</v>
      </c>
      <c r="F26" s="837"/>
      <c r="G26" s="837" t="s">
        <v>17</v>
      </c>
      <c r="H26" s="771"/>
      <c r="I26" s="43"/>
      <c r="J26" s="138" t="s">
        <v>5608</v>
      </c>
      <c r="K26" s="139"/>
      <c r="L26" s="139"/>
      <c r="M26" s="140"/>
      <c r="N26" s="119"/>
      <c r="V26" s="151"/>
    </row>
    <row r="27" spans="1:22" ht="13.8" thickBot="1" x14ac:dyDescent="0.3">
      <c r="A27" s="750"/>
      <c r="B27" s="142"/>
      <c r="C27" s="142"/>
      <c r="D27" s="143"/>
      <c r="E27" s="142"/>
      <c r="F27" s="142"/>
      <c r="G27" s="726"/>
      <c r="H27" s="838"/>
      <c r="I27" s="839"/>
      <c r="J27" s="78" t="s">
        <v>5608</v>
      </c>
      <c r="K27" s="78"/>
      <c r="L27" s="78"/>
      <c r="M27" s="145"/>
      <c r="N27" s="119"/>
      <c r="V27" s="151"/>
    </row>
    <row r="28" spans="1:22" ht="21" thickBot="1" x14ac:dyDescent="0.3">
      <c r="A28" s="750"/>
      <c r="B28" s="147" t="s">
        <v>34</v>
      </c>
      <c r="C28" s="147" t="s">
        <v>35</v>
      </c>
      <c r="D28" s="147" t="s">
        <v>5600</v>
      </c>
      <c r="E28" s="840" t="s">
        <v>5601</v>
      </c>
      <c r="F28" s="840"/>
      <c r="G28" s="730"/>
      <c r="H28" s="731"/>
      <c r="I28" s="732"/>
      <c r="J28" s="149" t="s">
        <v>5630</v>
      </c>
      <c r="K28" s="82"/>
      <c r="L28" s="82"/>
      <c r="M28" s="150"/>
      <c r="N28" s="119"/>
      <c r="V28" s="151"/>
    </row>
    <row r="29" spans="1:22" ht="13.8" thickBot="1" x14ac:dyDescent="0.3">
      <c r="A29" s="842"/>
      <c r="B29" s="152"/>
      <c r="C29" s="152"/>
      <c r="D29" s="153"/>
      <c r="E29" s="154" t="s">
        <v>5605</v>
      </c>
      <c r="F29" s="155"/>
      <c r="G29" s="712"/>
      <c r="H29" s="713"/>
      <c r="I29" s="714"/>
      <c r="J29" s="149" t="s">
        <v>5631</v>
      </c>
      <c r="K29" s="82"/>
      <c r="L29" s="82"/>
      <c r="M29" s="150"/>
      <c r="N29" s="119"/>
      <c r="V29" s="151"/>
    </row>
    <row r="30" spans="1:22" ht="21.6" thickTop="1" thickBot="1" x14ac:dyDescent="0.3">
      <c r="A30" s="834">
        <f t="shared" ref="A30" si="0">A26+1</f>
        <v>4</v>
      </c>
      <c r="B30" s="137" t="s">
        <v>22</v>
      </c>
      <c r="C30" s="137" t="s">
        <v>23</v>
      </c>
      <c r="D30" s="137" t="s">
        <v>5593</v>
      </c>
      <c r="E30" s="837" t="s">
        <v>5594</v>
      </c>
      <c r="F30" s="837"/>
      <c r="G30" s="837" t="s">
        <v>17</v>
      </c>
      <c r="H30" s="771"/>
      <c r="I30" s="43"/>
      <c r="J30" s="138" t="s">
        <v>5608</v>
      </c>
      <c r="K30" s="139"/>
      <c r="L30" s="139"/>
      <c r="M30" s="140"/>
      <c r="N30" s="119"/>
      <c r="V30" s="151"/>
    </row>
    <row r="31" spans="1:22" ht="13.8" thickBot="1" x14ac:dyDescent="0.3">
      <c r="A31" s="750"/>
      <c r="B31" s="142"/>
      <c r="C31" s="142"/>
      <c r="D31" s="143"/>
      <c r="E31" s="142"/>
      <c r="F31" s="142"/>
      <c r="G31" s="726"/>
      <c r="H31" s="838"/>
      <c r="I31" s="839"/>
      <c r="J31" s="78" t="s">
        <v>5608</v>
      </c>
      <c r="K31" s="78"/>
      <c r="L31" s="78"/>
      <c r="M31" s="145"/>
      <c r="N31" s="119"/>
      <c r="V31" s="151"/>
    </row>
    <row r="32" spans="1:22" ht="21" thickBot="1" x14ac:dyDescent="0.3">
      <c r="A32" s="750"/>
      <c r="B32" s="147" t="s">
        <v>34</v>
      </c>
      <c r="C32" s="147" t="s">
        <v>35</v>
      </c>
      <c r="D32" s="147" t="s">
        <v>5600</v>
      </c>
      <c r="E32" s="840" t="s">
        <v>5601</v>
      </c>
      <c r="F32" s="840"/>
      <c r="G32" s="730"/>
      <c r="H32" s="731"/>
      <c r="I32" s="732"/>
      <c r="J32" s="149" t="s">
        <v>5630</v>
      </c>
      <c r="K32" s="82"/>
      <c r="L32" s="82"/>
      <c r="M32" s="150"/>
      <c r="N32" s="119"/>
      <c r="V32" s="151"/>
    </row>
    <row r="33" spans="1:22" ht="13.8" thickBot="1" x14ac:dyDescent="0.3">
      <c r="A33" s="842"/>
      <c r="B33" s="152"/>
      <c r="C33" s="152"/>
      <c r="D33" s="153"/>
      <c r="E33" s="154" t="s">
        <v>5605</v>
      </c>
      <c r="F33" s="155"/>
      <c r="G33" s="712"/>
      <c r="H33" s="713"/>
      <c r="I33" s="714"/>
      <c r="J33" s="149" t="s">
        <v>5631</v>
      </c>
      <c r="K33" s="82"/>
      <c r="L33" s="82"/>
      <c r="M33" s="150"/>
      <c r="N33" s="119"/>
      <c r="V33" s="151"/>
    </row>
    <row r="34" spans="1:22" ht="21.6" thickTop="1" thickBot="1" x14ac:dyDescent="0.3">
      <c r="A34" s="834">
        <f t="shared" ref="A34" si="1">A30+1</f>
        <v>5</v>
      </c>
      <c r="B34" s="137" t="s">
        <v>22</v>
      </c>
      <c r="C34" s="137" t="s">
        <v>23</v>
      </c>
      <c r="D34" s="137" t="s">
        <v>5593</v>
      </c>
      <c r="E34" s="837" t="s">
        <v>5594</v>
      </c>
      <c r="F34" s="837"/>
      <c r="G34" s="837" t="s">
        <v>17</v>
      </c>
      <c r="H34" s="771"/>
      <c r="I34" s="43"/>
      <c r="J34" s="138" t="s">
        <v>5608</v>
      </c>
      <c r="K34" s="139"/>
      <c r="L34" s="139"/>
      <c r="M34" s="140"/>
      <c r="N34" s="119"/>
      <c r="V34" s="151"/>
    </row>
    <row r="35" spans="1:22" ht="13.8" thickBot="1" x14ac:dyDescent="0.3">
      <c r="A35" s="750"/>
      <c r="B35" s="142"/>
      <c r="C35" s="142"/>
      <c r="D35" s="143"/>
      <c r="E35" s="142"/>
      <c r="F35" s="142"/>
      <c r="G35" s="726"/>
      <c r="H35" s="838"/>
      <c r="I35" s="839"/>
      <c r="J35" s="78" t="s">
        <v>5608</v>
      </c>
      <c r="K35" s="78"/>
      <c r="L35" s="78"/>
      <c r="M35" s="145"/>
      <c r="N35" s="119"/>
      <c r="V35" s="151"/>
    </row>
    <row r="36" spans="1:22" ht="21" thickBot="1" x14ac:dyDescent="0.3">
      <c r="A36" s="750"/>
      <c r="B36" s="147" t="s">
        <v>34</v>
      </c>
      <c r="C36" s="147" t="s">
        <v>35</v>
      </c>
      <c r="D36" s="147" t="s">
        <v>5600</v>
      </c>
      <c r="E36" s="840" t="s">
        <v>5601</v>
      </c>
      <c r="F36" s="840"/>
      <c r="G36" s="730"/>
      <c r="H36" s="731"/>
      <c r="I36" s="732"/>
      <c r="J36" s="149" t="s">
        <v>5630</v>
      </c>
      <c r="K36" s="82"/>
      <c r="L36" s="82"/>
      <c r="M36" s="150"/>
      <c r="N36" s="119"/>
      <c r="V36" s="151"/>
    </row>
    <row r="37" spans="1:22" ht="13.8" thickBot="1" x14ac:dyDescent="0.3">
      <c r="A37" s="842"/>
      <c r="B37" s="152"/>
      <c r="C37" s="152"/>
      <c r="D37" s="153"/>
      <c r="E37" s="154" t="s">
        <v>5605</v>
      </c>
      <c r="F37" s="155"/>
      <c r="G37" s="712"/>
      <c r="H37" s="713"/>
      <c r="I37" s="714"/>
      <c r="J37" s="149" t="s">
        <v>5631</v>
      </c>
      <c r="K37" s="82"/>
      <c r="L37" s="82"/>
      <c r="M37" s="150"/>
      <c r="N37" s="119"/>
      <c r="V37" s="151"/>
    </row>
    <row r="38" spans="1:22" ht="21.6" thickTop="1" thickBot="1" x14ac:dyDescent="0.3">
      <c r="A38" s="834">
        <f t="shared" ref="A38" si="2">A34+1</f>
        <v>6</v>
      </c>
      <c r="B38" s="137" t="s">
        <v>22</v>
      </c>
      <c r="C38" s="137" t="s">
        <v>23</v>
      </c>
      <c r="D38" s="137" t="s">
        <v>5593</v>
      </c>
      <c r="E38" s="837" t="s">
        <v>5594</v>
      </c>
      <c r="F38" s="837"/>
      <c r="G38" s="837" t="s">
        <v>17</v>
      </c>
      <c r="H38" s="771"/>
      <c r="I38" s="43"/>
      <c r="J38" s="138" t="s">
        <v>5608</v>
      </c>
      <c r="K38" s="139"/>
      <c r="L38" s="139"/>
      <c r="M38" s="140"/>
      <c r="N38" s="119"/>
      <c r="V38" s="151"/>
    </row>
    <row r="39" spans="1:22" ht="13.8" thickBot="1" x14ac:dyDescent="0.3">
      <c r="A39" s="750"/>
      <c r="B39" s="142"/>
      <c r="C39" s="142"/>
      <c r="D39" s="143"/>
      <c r="E39" s="142"/>
      <c r="F39" s="142"/>
      <c r="G39" s="726"/>
      <c r="H39" s="838"/>
      <c r="I39" s="839"/>
      <c r="J39" s="78" t="s">
        <v>5608</v>
      </c>
      <c r="K39" s="78"/>
      <c r="L39" s="78"/>
      <c r="M39" s="145"/>
      <c r="N39" s="119"/>
      <c r="V39" s="151"/>
    </row>
    <row r="40" spans="1:22" ht="21" thickBot="1" x14ac:dyDescent="0.3">
      <c r="A40" s="750"/>
      <c r="B40" s="147" t="s">
        <v>34</v>
      </c>
      <c r="C40" s="147" t="s">
        <v>35</v>
      </c>
      <c r="D40" s="147" t="s">
        <v>5600</v>
      </c>
      <c r="E40" s="840" t="s">
        <v>5601</v>
      </c>
      <c r="F40" s="840"/>
      <c r="G40" s="730"/>
      <c r="H40" s="731"/>
      <c r="I40" s="732"/>
      <c r="J40" s="149" t="s">
        <v>5630</v>
      </c>
      <c r="K40" s="82"/>
      <c r="L40" s="82"/>
      <c r="M40" s="150"/>
      <c r="N40" s="119"/>
      <c r="V40" s="151"/>
    </row>
    <row r="41" spans="1:22" ht="13.8" thickBot="1" x14ac:dyDescent="0.3">
      <c r="A41" s="842"/>
      <c r="B41" s="152"/>
      <c r="C41" s="152"/>
      <c r="D41" s="153"/>
      <c r="E41" s="154" t="s">
        <v>5605</v>
      </c>
      <c r="F41" s="155"/>
      <c r="G41" s="712"/>
      <c r="H41" s="713"/>
      <c r="I41" s="714"/>
      <c r="J41" s="149" t="s">
        <v>5631</v>
      </c>
      <c r="K41" s="82"/>
      <c r="L41" s="82"/>
      <c r="M41" s="150"/>
      <c r="N41" s="119"/>
      <c r="V41" s="151"/>
    </row>
    <row r="42" spans="1:22" ht="21.6" thickTop="1" thickBot="1" x14ac:dyDescent="0.3">
      <c r="A42" s="834">
        <f t="shared" ref="A42" si="3">A38+1</f>
        <v>7</v>
      </c>
      <c r="B42" s="137" t="s">
        <v>22</v>
      </c>
      <c r="C42" s="137" t="s">
        <v>23</v>
      </c>
      <c r="D42" s="137" t="s">
        <v>5593</v>
      </c>
      <c r="E42" s="837" t="s">
        <v>5594</v>
      </c>
      <c r="F42" s="837"/>
      <c r="G42" s="837" t="s">
        <v>17</v>
      </c>
      <c r="H42" s="771"/>
      <c r="I42" s="43"/>
      <c r="J42" s="138" t="s">
        <v>5608</v>
      </c>
      <c r="K42" s="139"/>
      <c r="L42" s="139"/>
      <c r="M42" s="140"/>
      <c r="N42" s="119"/>
      <c r="V42" s="151"/>
    </row>
    <row r="43" spans="1:22" ht="13.8" thickBot="1" x14ac:dyDescent="0.3">
      <c r="A43" s="750"/>
      <c r="B43" s="142"/>
      <c r="C43" s="142"/>
      <c r="D43" s="143"/>
      <c r="E43" s="142"/>
      <c r="F43" s="142"/>
      <c r="G43" s="726"/>
      <c r="H43" s="838"/>
      <c r="I43" s="839"/>
      <c r="J43" s="78" t="s">
        <v>5608</v>
      </c>
      <c r="K43" s="78"/>
      <c r="L43" s="78"/>
      <c r="M43" s="145"/>
      <c r="N43" s="119"/>
      <c r="V43" s="151"/>
    </row>
    <row r="44" spans="1:22" ht="21" thickBot="1" x14ac:dyDescent="0.3">
      <c r="A44" s="750"/>
      <c r="B44" s="147" t="s">
        <v>34</v>
      </c>
      <c r="C44" s="147" t="s">
        <v>35</v>
      </c>
      <c r="D44" s="147" t="s">
        <v>5600</v>
      </c>
      <c r="E44" s="840" t="s">
        <v>5601</v>
      </c>
      <c r="F44" s="840"/>
      <c r="G44" s="730"/>
      <c r="H44" s="731"/>
      <c r="I44" s="732"/>
      <c r="J44" s="149" t="s">
        <v>5630</v>
      </c>
      <c r="K44" s="82"/>
      <c r="L44" s="82"/>
      <c r="M44" s="150"/>
      <c r="N44" s="119"/>
      <c r="V44" s="151"/>
    </row>
    <row r="45" spans="1:22" ht="13.8" thickBot="1" x14ac:dyDescent="0.3">
      <c r="A45" s="842"/>
      <c r="B45" s="152"/>
      <c r="C45" s="152"/>
      <c r="D45" s="153"/>
      <c r="E45" s="154" t="s">
        <v>5605</v>
      </c>
      <c r="F45" s="155"/>
      <c r="G45" s="712"/>
      <c r="H45" s="713"/>
      <c r="I45" s="714"/>
      <c r="J45" s="149" t="s">
        <v>5631</v>
      </c>
      <c r="K45" s="82"/>
      <c r="L45" s="82"/>
      <c r="M45" s="150"/>
      <c r="N45" s="119"/>
      <c r="V45" s="151"/>
    </row>
    <row r="46" spans="1:22" ht="21.6" thickTop="1" thickBot="1" x14ac:dyDescent="0.3">
      <c r="A46" s="834">
        <f t="shared" ref="A46" si="4">A42+1</f>
        <v>8</v>
      </c>
      <c r="B46" s="137" t="s">
        <v>22</v>
      </c>
      <c r="C46" s="137" t="s">
        <v>23</v>
      </c>
      <c r="D46" s="137" t="s">
        <v>5593</v>
      </c>
      <c r="E46" s="837" t="s">
        <v>5594</v>
      </c>
      <c r="F46" s="837"/>
      <c r="G46" s="837" t="s">
        <v>17</v>
      </c>
      <c r="H46" s="771"/>
      <c r="I46" s="43"/>
      <c r="J46" s="138" t="s">
        <v>5608</v>
      </c>
      <c r="K46" s="139"/>
      <c r="L46" s="139"/>
      <c r="M46" s="140"/>
      <c r="N46" s="119"/>
      <c r="V46" s="151"/>
    </row>
    <row r="47" spans="1:22" ht="13.8" thickBot="1" x14ac:dyDescent="0.3">
      <c r="A47" s="750"/>
      <c r="B47" s="142"/>
      <c r="C47" s="142"/>
      <c r="D47" s="143"/>
      <c r="E47" s="142"/>
      <c r="F47" s="142"/>
      <c r="G47" s="726"/>
      <c r="H47" s="838"/>
      <c r="I47" s="839"/>
      <c r="J47" s="78" t="s">
        <v>5608</v>
      </c>
      <c r="K47" s="78"/>
      <c r="L47" s="78"/>
      <c r="M47" s="145"/>
      <c r="N47" s="119"/>
      <c r="V47" s="151"/>
    </row>
    <row r="48" spans="1:22" ht="21" thickBot="1" x14ac:dyDescent="0.3">
      <c r="A48" s="750"/>
      <c r="B48" s="147" t="s">
        <v>34</v>
      </c>
      <c r="C48" s="147" t="s">
        <v>35</v>
      </c>
      <c r="D48" s="147" t="s">
        <v>5600</v>
      </c>
      <c r="E48" s="840" t="s">
        <v>5601</v>
      </c>
      <c r="F48" s="840"/>
      <c r="G48" s="730"/>
      <c r="H48" s="731"/>
      <c r="I48" s="732"/>
      <c r="J48" s="149" t="s">
        <v>5630</v>
      </c>
      <c r="K48" s="82"/>
      <c r="L48" s="82"/>
      <c r="M48" s="150"/>
      <c r="N48" s="119"/>
      <c r="V48" s="151"/>
    </row>
    <row r="49" spans="1:22" ht="13.8" thickBot="1" x14ac:dyDescent="0.3">
      <c r="A49" s="842"/>
      <c r="B49" s="152"/>
      <c r="C49" s="152"/>
      <c r="D49" s="153"/>
      <c r="E49" s="154" t="s">
        <v>5605</v>
      </c>
      <c r="F49" s="155"/>
      <c r="G49" s="712"/>
      <c r="H49" s="713"/>
      <c r="I49" s="714"/>
      <c r="J49" s="149" t="s">
        <v>5631</v>
      </c>
      <c r="K49" s="82"/>
      <c r="L49" s="82"/>
      <c r="M49" s="150"/>
      <c r="N49" s="119"/>
      <c r="V49" s="151"/>
    </row>
    <row r="50" spans="1:22" ht="21.6" thickTop="1" thickBot="1" x14ac:dyDescent="0.3">
      <c r="A50" s="834">
        <f t="shared" ref="A50" si="5">A46+1</f>
        <v>9</v>
      </c>
      <c r="B50" s="137" t="s">
        <v>22</v>
      </c>
      <c r="C50" s="137" t="s">
        <v>23</v>
      </c>
      <c r="D50" s="137" t="s">
        <v>5593</v>
      </c>
      <c r="E50" s="837" t="s">
        <v>5594</v>
      </c>
      <c r="F50" s="837"/>
      <c r="G50" s="837" t="s">
        <v>17</v>
      </c>
      <c r="H50" s="771"/>
      <c r="I50" s="43"/>
      <c r="J50" s="138" t="s">
        <v>5608</v>
      </c>
      <c r="K50" s="139"/>
      <c r="L50" s="139"/>
      <c r="M50" s="140"/>
      <c r="N50" s="119"/>
      <c r="V50" s="151"/>
    </row>
    <row r="51" spans="1:22" ht="13.8" thickBot="1" x14ac:dyDescent="0.3">
      <c r="A51" s="750"/>
      <c r="B51" s="142"/>
      <c r="C51" s="142"/>
      <c r="D51" s="143"/>
      <c r="E51" s="142"/>
      <c r="F51" s="142"/>
      <c r="G51" s="726"/>
      <c r="H51" s="838"/>
      <c r="I51" s="839"/>
      <c r="J51" s="78" t="s">
        <v>5608</v>
      </c>
      <c r="K51" s="78"/>
      <c r="L51" s="78"/>
      <c r="M51" s="145"/>
      <c r="N51" s="119"/>
      <c r="V51" s="151"/>
    </row>
    <row r="52" spans="1:22" ht="21" thickBot="1" x14ac:dyDescent="0.3">
      <c r="A52" s="750"/>
      <c r="B52" s="147" t="s">
        <v>34</v>
      </c>
      <c r="C52" s="147" t="s">
        <v>35</v>
      </c>
      <c r="D52" s="147" t="s">
        <v>5600</v>
      </c>
      <c r="E52" s="840" t="s">
        <v>5601</v>
      </c>
      <c r="F52" s="840"/>
      <c r="G52" s="730"/>
      <c r="H52" s="731"/>
      <c r="I52" s="732"/>
      <c r="J52" s="149" t="s">
        <v>5630</v>
      </c>
      <c r="K52" s="82"/>
      <c r="L52" s="82"/>
      <c r="M52" s="150"/>
      <c r="N52" s="119"/>
      <c r="V52" s="151"/>
    </row>
    <row r="53" spans="1:22" ht="13.8" thickBot="1" x14ac:dyDescent="0.3">
      <c r="A53" s="842"/>
      <c r="B53" s="152"/>
      <c r="C53" s="152"/>
      <c r="D53" s="153"/>
      <c r="E53" s="154" t="s">
        <v>5605</v>
      </c>
      <c r="F53" s="155"/>
      <c r="G53" s="712"/>
      <c r="H53" s="713"/>
      <c r="I53" s="714"/>
      <c r="J53" s="149" t="s">
        <v>5631</v>
      </c>
      <c r="K53" s="82"/>
      <c r="L53" s="82"/>
      <c r="M53" s="150"/>
      <c r="N53" s="119"/>
      <c r="V53" s="151"/>
    </row>
    <row r="54" spans="1:22" ht="21.6" thickTop="1" thickBot="1" x14ac:dyDescent="0.3">
      <c r="A54" s="834">
        <f t="shared" ref="A54" si="6">A50+1</f>
        <v>10</v>
      </c>
      <c r="B54" s="137" t="s">
        <v>22</v>
      </c>
      <c r="C54" s="137" t="s">
        <v>23</v>
      </c>
      <c r="D54" s="137" t="s">
        <v>5593</v>
      </c>
      <c r="E54" s="837" t="s">
        <v>5594</v>
      </c>
      <c r="F54" s="837"/>
      <c r="G54" s="837" t="s">
        <v>17</v>
      </c>
      <c r="H54" s="771"/>
      <c r="I54" s="43"/>
      <c r="J54" s="138" t="s">
        <v>5608</v>
      </c>
      <c r="K54" s="139"/>
      <c r="L54" s="139"/>
      <c r="M54" s="140"/>
      <c r="N54" s="119"/>
      <c r="V54" s="151"/>
    </row>
    <row r="55" spans="1:22" ht="13.8" thickBot="1" x14ac:dyDescent="0.3">
      <c r="A55" s="750"/>
      <c r="B55" s="142"/>
      <c r="C55" s="142"/>
      <c r="D55" s="143"/>
      <c r="E55" s="142"/>
      <c r="F55" s="142"/>
      <c r="G55" s="726"/>
      <c r="H55" s="838"/>
      <c r="I55" s="839"/>
      <c r="J55" s="78" t="s">
        <v>5608</v>
      </c>
      <c r="K55" s="78"/>
      <c r="L55" s="78"/>
      <c r="M55" s="145"/>
      <c r="N55" s="119"/>
      <c r="P55" s="156"/>
      <c r="V55" s="151"/>
    </row>
    <row r="56" spans="1:22" ht="21" thickBot="1" x14ac:dyDescent="0.3">
      <c r="A56" s="750"/>
      <c r="B56" s="147" t="s">
        <v>34</v>
      </c>
      <c r="C56" s="147" t="s">
        <v>35</v>
      </c>
      <c r="D56" s="147" t="s">
        <v>5600</v>
      </c>
      <c r="E56" s="840" t="s">
        <v>5601</v>
      </c>
      <c r="F56" s="840"/>
      <c r="G56" s="730"/>
      <c r="H56" s="731"/>
      <c r="I56" s="732"/>
      <c r="J56" s="149" t="s">
        <v>5630</v>
      </c>
      <c r="K56" s="82"/>
      <c r="L56" s="82"/>
      <c r="M56" s="150"/>
      <c r="N56" s="119"/>
      <c r="V56" s="151"/>
    </row>
    <row r="57" spans="1:22" s="156" customFormat="1" ht="13.8" thickBot="1" x14ac:dyDescent="0.3">
      <c r="A57" s="842"/>
      <c r="B57" s="152"/>
      <c r="C57" s="152"/>
      <c r="D57" s="153"/>
      <c r="E57" s="154" t="s">
        <v>5605</v>
      </c>
      <c r="F57" s="155"/>
      <c r="G57" s="712"/>
      <c r="H57" s="713"/>
      <c r="I57" s="714"/>
      <c r="J57" s="149" t="s">
        <v>5631</v>
      </c>
      <c r="K57" s="82"/>
      <c r="L57" s="82"/>
      <c r="M57" s="150"/>
      <c r="N57" s="157"/>
      <c r="P57"/>
      <c r="Q57"/>
      <c r="V57" s="151"/>
    </row>
    <row r="58" spans="1:22" ht="21.6" thickTop="1" thickBot="1" x14ac:dyDescent="0.3">
      <c r="A58" s="834">
        <f t="shared" ref="A58" si="7">A54+1</f>
        <v>11</v>
      </c>
      <c r="B58" s="137" t="s">
        <v>22</v>
      </c>
      <c r="C58" s="137" t="s">
        <v>23</v>
      </c>
      <c r="D58" s="137" t="s">
        <v>5593</v>
      </c>
      <c r="E58" s="837" t="s">
        <v>5594</v>
      </c>
      <c r="F58" s="837"/>
      <c r="G58" s="837" t="s">
        <v>17</v>
      </c>
      <c r="H58" s="771"/>
      <c r="I58" s="43"/>
      <c r="J58" s="138" t="s">
        <v>5608</v>
      </c>
      <c r="K58" s="139"/>
      <c r="L58" s="139"/>
      <c r="M58" s="140"/>
      <c r="N58" s="119"/>
      <c r="V58" s="151"/>
    </row>
    <row r="59" spans="1:22" ht="13.8" thickBot="1" x14ac:dyDescent="0.3">
      <c r="A59" s="750"/>
      <c r="B59" s="142"/>
      <c r="C59" s="142"/>
      <c r="D59" s="143"/>
      <c r="E59" s="142"/>
      <c r="F59" s="142"/>
      <c r="G59" s="726"/>
      <c r="H59" s="838"/>
      <c r="I59" s="839"/>
      <c r="J59" s="78" t="s">
        <v>5608</v>
      </c>
      <c r="K59" s="78"/>
      <c r="L59" s="78"/>
      <c r="M59" s="145"/>
      <c r="N59" s="119"/>
      <c r="V59" s="151"/>
    </row>
    <row r="60" spans="1:22" ht="21" thickBot="1" x14ac:dyDescent="0.3">
      <c r="A60" s="750"/>
      <c r="B60" s="147" t="s">
        <v>34</v>
      </c>
      <c r="C60" s="147" t="s">
        <v>35</v>
      </c>
      <c r="D60" s="147" t="s">
        <v>5600</v>
      </c>
      <c r="E60" s="840" t="s">
        <v>5601</v>
      </c>
      <c r="F60" s="840"/>
      <c r="G60" s="730"/>
      <c r="H60" s="731"/>
      <c r="I60" s="732"/>
      <c r="J60" s="149" t="s">
        <v>5630</v>
      </c>
      <c r="K60" s="82"/>
      <c r="L60" s="82"/>
      <c r="M60" s="150"/>
      <c r="N60" s="119"/>
      <c r="V60" s="151"/>
    </row>
    <row r="61" spans="1:22" ht="13.8" thickBot="1" x14ac:dyDescent="0.3">
      <c r="A61" s="842"/>
      <c r="B61" s="152"/>
      <c r="C61" s="152"/>
      <c r="D61" s="153"/>
      <c r="E61" s="154" t="s">
        <v>5605</v>
      </c>
      <c r="F61" s="155"/>
      <c r="G61" s="712"/>
      <c r="H61" s="713"/>
      <c r="I61" s="714"/>
      <c r="J61" s="149" t="s">
        <v>5631</v>
      </c>
      <c r="K61" s="82"/>
      <c r="L61" s="82"/>
      <c r="M61" s="150"/>
      <c r="N61" s="119"/>
      <c r="V61" s="151"/>
    </row>
    <row r="62" spans="1:22" ht="21.6" thickTop="1" thickBot="1" x14ac:dyDescent="0.3">
      <c r="A62" s="834">
        <f t="shared" ref="A62" si="8">A58+1</f>
        <v>12</v>
      </c>
      <c r="B62" s="137" t="s">
        <v>22</v>
      </c>
      <c r="C62" s="137" t="s">
        <v>23</v>
      </c>
      <c r="D62" s="137" t="s">
        <v>5593</v>
      </c>
      <c r="E62" s="837" t="s">
        <v>5594</v>
      </c>
      <c r="F62" s="837"/>
      <c r="G62" s="837" t="s">
        <v>17</v>
      </c>
      <c r="H62" s="771"/>
      <c r="I62" s="43"/>
      <c r="J62" s="138" t="s">
        <v>5608</v>
      </c>
      <c r="K62" s="139"/>
      <c r="L62" s="139"/>
      <c r="M62" s="140"/>
      <c r="N62" s="119"/>
      <c r="V62" s="151"/>
    </row>
    <row r="63" spans="1:22" ht="13.8" thickBot="1" x14ac:dyDescent="0.3">
      <c r="A63" s="750"/>
      <c r="B63" s="142"/>
      <c r="C63" s="142"/>
      <c r="D63" s="143"/>
      <c r="E63" s="142"/>
      <c r="F63" s="142"/>
      <c r="G63" s="726"/>
      <c r="H63" s="838"/>
      <c r="I63" s="839"/>
      <c r="J63" s="78" t="s">
        <v>5608</v>
      </c>
      <c r="K63" s="78"/>
      <c r="L63" s="78"/>
      <c r="M63" s="145"/>
      <c r="N63" s="119"/>
      <c r="V63" s="151"/>
    </row>
    <row r="64" spans="1:22" ht="21" thickBot="1" x14ac:dyDescent="0.3">
      <c r="A64" s="750"/>
      <c r="B64" s="147" t="s">
        <v>34</v>
      </c>
      <c r="C64" s="147" t="s">
        <v>35</v>
      </c>
      <c r="D64" s="147" t="s">
        <v>5600</v>
      </c>
      <c r="E64" s="840" t="s">
        <v>5601</v>
      </c>
      <c r="F64" s="840"/>
      <c r="G64" s="730"/>
      <c r="H64" s="731"/>
      <c r="I64" s="732"/>
      <c r="J64" s="149" t="s">
        <v>5630</v>
      </c>
      <c r="K64" s="82"/>
      <c r="L64" s="82"/>
      <c r="M64" s="150"/>
      <c r="N64" s="119"/>
      <c r="V64" s="151"/>
    </row>
    <row r="65" spans="1:22" ht="13.8" thickBot="1" x14ac:dyDescent="0.3">
      <c r="A65" s="842"/>
      <c r="B65" s="152"/>
      <c r="C65" s="152"/>
      <c r="D65" s="153"/>
      <c r="E65" s="154" t="s">
        <v>5605</v>
      </c>
      <c r="F65" s="155"/>
      <c r="G65" s="712"/>
      <c r="H65" s="713"/>
      <c r="I65" s="714"/>
      <c r="J65" s="149" t="s">
        <v>5631</v>
      </c>
      <c r="K65" s="82"/>
      <c r="L65" s="82"/>
      <c r="M65" s="150"/>
      <c r="N65" s="119"/>
      <c r="V65" s="151"/>
    </row>
    <row r="66" spans="1:22" ht="21.6" thickTop="1" thickBot="1" x14ac:dyDescent="0.3">
      <c r="A66" s="834">
        <f t="shared" ref="A66" si="9">A62+1</f>
        <v>13</v>
      </c>
      <c r="B66" s="137" t="s">
        <v>22</v>
      </c>
      <c r="C66" s="137" t="s">
        <v>23</v>
      </c>
      <c r="D66" s="137" t="s">
        <v>5593</v>
      </c>
      <c r="E66" s="837" t="s">
        <v>5594</v>
      </c>
      <c r="F66" s="837"/>
      <c r="G66" s="837" t="s">
        <v>17</v>
      </c>
      <c r="H66" s="771"/>
      <c r="I66" s="43"/>
      <c r="J66" s="138" t="s">
        <v>5608</v>
      </c>
      <c r="K66" s="139"/>
      <c r="L66" s="139"/>
      <c r="M66" s="140"/>
      <c r="N66" s="119"/>
      <c r="V66" s="151"/>
    </row>
    <row r="67" spans="1:22" ht="13.8" thickBot="1" x14ac:dyDescent="0.3">
      <c r="A67" s="750"/>
      <c r="B67" s="142"/>
      <c r="C67" s="142"/>
      <c r="D67" s="143"/>
      <c r="E67" s="142"/>
      <c r="F67" s="142"/>
      <c r="G67" s="726"/>
      <c r="H67" s="838"/>
      <c r="I67" s="839"/>
      <c r="J67" s="78" t="s">
        <v>5608</v>
      </c>
      <c r="K67" s="78"/>
      <c r="L67" s="78"/>
      <c r="M67" s="145"/>
      <c r="N67" s="119"/>
      <c r="V67" s="151"/>
    </row>
    <row r="68" spans="1:22" ht="21" thickBot="1" x14ac:dyDescent="0.3">
      <c r="A68" s="750"/>
      <c r="B68" s="147" t="s">
        <v>34</v>
      </c>
      <c r="C68" s="147" t="s">
        <v>35</v>
      </c>
      <c r="D68" s="147" t="s">
        <v>5600</v>
      </c>
      <c r="E68" s="840" t="s">
        <v>5601</v>
      </c>
      <c r="F68" s="840"/>
      <c r="G68" s="730"/>
      <c r="H68" s="731"/>
      <c r="I68" s="732"/>
      <c r="J68" s="149" t="s">
        <v>5630</v>
      </c>
      <c r="K68" s="82"/>
      <c r="L68" s="82"/>
      <c r="M68" s="150"/>
      <c r="N68" s="119"/>
      <c r="V68" s="151"/>
    </row>
    <row r="69" spans="1:22" ht="13.8" thickBot="1" x14ac:dyDescent="0.3">
      <c r="A69" s="842"/>
      <c r="B69" s="152"/>
      <c r="C69" s="152"/>
      <c r="D69" s="153"/>
      <c r="E69" s="154" t="s">
        <v>5605</v>
      </c>
      <c r="F69" s="155"/>
      <c r="G69" s="712"/>
      <c r="H69" s="713"/>
      <c r="I69" s="714"/>
      <c r="J69" s="149" t="s">
        <v>5631</v>
      </c>
      <c r="K69" s="82"/>
      <c r="L69" s="82"/>
      <c r="M69" s="150"/>
      <c r="N69" s="119"/>
      <c r="V69" s="151"/>
    </row>
    <row r="70" spans="1:22" ht="21.6" thickTop="1" thickBot="1" x14ac:dyDescent="0.3">
      <c r="A70" s="834">
        <f t="shared" ref="A70" si="10">A66+1</f>
        <v>14</v>
      </c>
      <c r="B70" s="137" t="s">
        <v>22</v>
      </c>
      <c r="C70" s="137" t="s">
        <v>23</v>
      </c>
      <c r="D70" s="137" t="s">
        <v>5593</v>
      </c>
      <c r="E70" s="837" t="s">
        <v>5594</v>
      </c>
      <c r="F70" s="837"/>
      <c r="G70" s="837" t="s">
        <v>17</v>
      </c>
      <c r="H70" s="771"/>
      <c r="I70" s="43"/>
      <c r="J70" s="138" t="s">
        <v>5608</v>
      </c>
      <c r="K70" s="139"/>
      <c r="L70" s="139"/>
      <c r="M70" s="140"/>
      <c r="N70" s="119"/>
      <c r="V70" s="151"/>
    </row>
    <row r="71" spans="1:22" ht="13.8" thickBot="1" x14ac:dyDescent="0.3">
      <c r="A71" s="750"/>
      <c r="B71" s="142"/>
      <c r="C71" s="142"/>
      <c r="D71" s="143"/>
      <c r="E71" s="142"/>
      <c r="F71" s="142"/>
      <c r="G71" s="726"/>
      <c r="H71" s="838"/>
      <c r="I71" s="839"/>
      <c r="J71" s="78" t="s">
        <v>5608</v>
      </c>
      <c r="K71" s="78"/>
      <c r="L71" s="78"/>
      <c r="M71" s="145"/>
      <c r="N71" s="119"/>
      <c r="V71" s="158"/>
    </row>
    <row r="72" spans="1:22" ht="21" thickBot="1" x14ac:dyDescent="0.3">
      <c r="A72" s="750"/>
      <c r="B72" s="147" t="s">
        <v>34</v>
      </c>
      <c r="C72" s="147" t="s">
        <v>35</v>
      </c>
      <c r="D72" s="147" t="s">
        <v>5600</v>
      </c>
      <c r="E72" s="840" t="s">
        <v>5601</v>
      </c>
      <c r="F72" s="840"/>
      <c r="G72" s="730"/>
      <c r="H72" s="731"/>
      <c r="I72" s="732"/>
      <c r="J72" s="149" t="s">
        <v>5630</v>
      </c>
      <c r="K72" s="82"/>
      <c r="L72" s="82"/>
      <c r="M72" s="150"/>
      <c r="N72" s="119"/>
      <c r="V72" s="151"/>
    </row>
    <row r="73" spans="1:22" ht="13.8" thickBot="1" x14ac:dyDescent="0.3">
      <c r="A73" s="842"/>
      <c r="B73" s="152"/>
      <c r="C73" s="152"/>
      <c r="D73" s="153"/>
      <c r="E73" s="154" t="s">
        <v>5605</v>
      </c>
      <c r="F73" s="155"/>
      <c r="G73" s="712"/>
      <c r="H73" s="713"/>
      <c r="I73" s="714"/>
      <c r="J73" s="149" t="s">
        <v>5631</v>
      </c>
      <c r="K73" s="82"/>
      <c r="L73" s="82"/>
      <c r="M73" s="150"/>
      <c r="N73" s="119"/>
      <c r="V73" s="151"/>
    </row>
    <row r="74" spans="1:22" ht="21.6" thickTop="1" thickBot="1" x14ac:dyDescent="0.3">
      <c r="A74" s="834">
        <f t="shared" ref="A74" si="11">A70+1</f>
        <v>15</v>
      </c>
      <c r="B74" s="137" t="s">
        <v>22</v>
      </c>
      <c r="C74" s="137" t="s">
        <v>23</v>
      </c>
      <c r="D74" s="137" t="s">
        <v>5593</v>
      </c>
      <c r="E74" s="837" t="s">
        <v>5594</v>
      </c>
      <c r="F74" s="837"/>
      <c r="G74" s="837" t="s">
        <v>17</v>
      </c>
      <c r="H74" s="771"/>
      <c r="I74" s="43"/>
      <c r="J74" s="138" t="s">
        <v>5608</v>
      </c>
      <c r="K74" s="139"/>
      <c r="L74" s="139"/>
      <c r="M74" s="140"/>
      <c r="N74" s="119"/>
      <c r="V74" s="151"/>
    </row>
    <row r="75" spans="1:22" ht="13.8" thickBot="1" x14ac:dyDescent="0.3">
      <c r="A75" s="750"/>
      <c r="B75" s="142"/>
      <c r="C75" s="142"/>
      <c r="D75" s="143"/>
      <c r="E75" s="142"/>
      <c r="F75" s="142"/>
      <c r="G75" s="726"/>
      <c r="H75" s="838"/>
      <c r="I75" s="839"/>
      <c r="J75" s="78" t="s">
        <v>5608</v>
      </c>
      <c r="K75" s="78"/>
      <c r="L75" s="78"/>
      <c r="M75" s="145"/>
      <c r="N75" s="119"/>
      <c r="V75" s="151"/>
    </row>
    <row r="76" spans="1:22" ht="21" thickBot="1" x14ac:dyDescent="0.3">
      <c r="A76" s="750"/>
      <c r="B76" s="147" t="s">
        <v>34</v>
      </c>
      <c r="C76" s="147" t="s">
        <v>35</v>
      </c>
      <c r="D76" s="147" t="s">
        <v>5600</v>
      </c>
      <c r="E76" s="840" t="s">
        <v>5601</v>
      </c>
      <c r="F76" s="840"/>
      <c r="G76" s="730"/>
      <c r="H76" s="731"/>
      <c r="I76" s="732"/>
      <c r="J76" s="149" t="s">
        <v>5630</v>
      </c>
      <c r="K76" s="82"/>
      <c r="L76" s="82"/>
      <c r="M76" s="150"/>
      <c r="N76" s="119"/>
      <c r="V76" s="151"/>
    </row>
    <row r="77" spans="1:22" ht="13.8" thickBot="1" x14ac:dyDescent="0.3">
      <c r="A77" s="842"/>
      <c r="B77" s="152"/>
      <c r="C77" s="152"/>
      <c r="D77" s="153"/>
      <c r="E77" s="154" t="s">
        <v>5605</v>
      </c>
      <c r="F77" s="155"/>
      <c r="G77" s="712"/>
      <c r="H77" s="713"/>
      <c r="I77" s="714"/>
      <c r="J77" s="149" t="s">
        <v>5631</v>
      </c>
      <c r="K77" s="82"/>
      <c r="L77" s="82"/>
      <c r="M77" s="150"/>
      <c r="N77" s="119"/>
      <c r="V77" s="151"/>
    </row>
    <row r="78" spans="1:22" ht="21.6" thickTop="1" thickBot="1" x14ac:dyDescent="0.3">
      <c r="A78" s="834">
        <f t="shared" ref="A78" si="12">A74+1</f>
        <v>16</v>
      </c>
      <c r="B78" s="137" t="s">
        <v>22</v>
      </c>
      <c r="C78" s="137" t="s">
        <v>23</v>
      </c>
      <c r="D78" s="137" t="s">
        <v>5593</v>
      </c>
      <c r="E78" s="837" t="s">
        <v>5594</v>
      </c>
      <c r="F78" s="837"/>
      <c r="G78" s="837" t="s">
        <v>17</v>
      </c>
      <c r="H78" s="771"/>
      <c r="I78" s="43"/>
      <c r="J78" s="138" t="s">
        <v>5608</v>
      </c>
      <c r="K78" s="139"/>
      <c r="L78" s="139"/>
      <c r="M78" s="140"/>
      <c r="N78" s="119"/>
      <c r="V78" s="151"/>
    </row>
    <row r="79" spans="1:22" ht="13.8" thickBot="1" x14ac:dyDescent="0.3">
      <c r="A79" s="750"/>
      <c r="B79" s="142"/>
      <c r="C79" s="142"/>
      <c r="D79" s="143"/>
      <c r="E79" s="142"/>
      <c r="F79" s="142"/>
      <c r="G79" s="726"/>
      <c r="H79" s="838"/>
      <c r="I79" s="839"/>
      <c r="J79" s="78" t="s">
        <v>5608</v>
      </c>
      <c r="K79" s="78"/>
      <c r="L79" s="78"/>
      <c r="M79" s="145"/>
      <c r="N79" s="119"/>
      <c r="V79" s="151"/>
    </row>
    <row r="80" spans="1:22" ht="21" thickBot="1" x14ac:dyDescent="0.3">
      <c r="A80" s="750"/>
      <c r="B80" s="147" t="s">
        <v>34</v>
      </c>
      <c r="C80" s="147" t="s">
        <v>35</v>
      </c>
      <c r="D80" s="147" t="s">
        <v>5600</v>
      </c>
      <c r="E80" s="840" t="s">
        <v>5601</v>
      </c>
      <c r="F80" s="840"/>
      <c r="G80" s="730"/>
      <c r="H80" s="731"/>
      <c r="I80" s="732"/>
      <c r="J80" s="149" t="s">
        <v>5630</v>
      </c>
      <c r="K80" s="82"/>
      <c r="L80" s="82"/>
      <c r="M80" s="150"/>
      <c r="N80" s="119"/>
      <c r="V80" s="151"/>
    </row>
    <row r="81" spans="1:22" ht="13.8" thickBot="1" x14ac:dyDescent="0.3">
      <c r="A81" s="842"/>
      <c r="B81" s="152"/>
      <c r="C81" s="152"/>
      <c r="D81" s="153"/>
      <c r="E81" s="154" t="s">
        <v>5605</v>
      </c>
      <c r="F81" s="155"/>
      <c r="G81" s="712"/>
      <c r="H81" s="713"/>
      <c r="I81" s="714"/>
      <c r="J81" s="149" t="s">
        <v>5631</v>
      </c>
      <c r="K81" s="82"/>
      <c r="L81" s="82"/>
      <c r="M81" s="150"/>
      <c r="N81" s="119"/>
      <c r="V81" s="151"/>
    </row>
    <row r="82" spans="1:22" ht="21.6" thickTop="1" thickBot="1" x14ac:dyDescent="0.3">
      <c r="A82" s="834">
        <f t="shared" ref="A82" si="13">A78+1</f>
        <v>17</v>
      </c>
      <c r="B82" s="137" t="s">
        <v>22</v>
      </c>
      <c r="C82" s="137" t="s">
        <v>23</v>
      </c>
      <c r="D82" s="137" t="s">
        <v>5593</v>
      </c>
      <c r="E82" s="837" t="s">
        <v>5594</v>
      </c>
      <c r="F82" s="837"/>
      <c r="G82" s="837" t="s">
        <v>17</v>
      </c>
      <c r="H82" s="771"/>
      <c r="I82" s="43"/>
      <c r="J82" s="138" t="s">
        <v>5608</v>
      </c>
      <c r="K82" s="139"/>
      <c r="L82" s="139"/>
      <c r="M82" s="140"/>
      <c r="N82" s="119"/>
      <c r="V82" s="151"/>
    </row>
    <row r="83" spans="1:22" ht="13.8" thickBot="1" x14ac:dyDescent="0.3">
      <c r="A83" s="750"/>
      <c r="B83" s="142"/>
      <c r="C83" s="142"/>
      <c r="D83" s="143"/>
      <c r="E83" s="142"/>
      <c r="F83" s="142"/>
      <c r="G83" s="726"/>
      <c r="H83" s="838"/>
      <c r="I83" s="839"/>
      <c r="J83" s="78" t="s">
        <v>5608</v>
      </c>
      <c r="K83" s="78"/>
      <c r="L83" s="78"/>
      <c r="M83" s="145"/>
      <c r="N83" s="119"/>
      <c r="V83" s="151"/>
    </row>
    <row r="84" spans="1:22" ht="21" thickBot="1" x14ac:dyDescent="0.3">
      <c r="A84" s="750"/>
      <c r="B84" s="147" t="s">
        <v>34</v>
      </c>
      <c r="C84" s="147" t="s">
        <v>35</v>
      </c>
      <c r="D84" s="147" t="s">
        <v>5600</v>
      </c>
      <c r="E84" s="840" t="s">
        <v>5601</v>
      </c>
      <c r="F84" s="840"/>
      <c r="G84" s="730"/>
      <c r="H84" s="731"/>
      <c r="I84" s="732"/>
      <c r="J84" s="149" t="s">
        <v>5630</v>
      </c>
      <c r="K84" s="82"/>
      <c r="L84" s="82"/>
      <c r="M84" s="150"/>
      <c r="N84" s="119"/>
      <c r="V84" s="151"/>
    </row>
    <row r="85" spans="1:22" ht="13.8" thickBot="1" x14ac:dyDescent="0.3">
      <c r="A85" s="842"/>
      <c r="B85" s="152"/>
      <c r="C85" s="152"/>
      <c r="D85" s="153"/>
      <c r="E85" s="154" t="s">
        <v>5605</v>
      </c>
      <c r="F85" s="155"/>
      <c r="G85" s="712"/>
      <c r="H85" s="713"/>
      <c r="I85" s="714"/>
      <c r="J85" s="149" t="s">
        <v>5631</v>
      </c>
      <c r="K85" s="82"/>
      <c r="L85" s="82"/>
      <c r="M85" s="150"/>
      <c r="N85" s="119"/>
      <c r="V85" s="151"/>
    </row>
    <row r="86" spans="1:22" ht="21.6" thickTop="1" thickBot="1" x14ac:dyDescent="0.3">
      <c r="A86" s="834">
        <f t="shared" ref="A86" si="14">A82+1</f>
        <v>18</v>
      </c>
      <c r="B86" s="137" t="s">
        <v>22</v>
      </c>
      <c r="C86" s="137" t="s">
        <v>23</v>
      </c>
      <c r="D86" s="137" t="s">
        <v>5593</v>
      </c>
      <c r="E86" s="837" t="s">
        <v>5594</v>
      </c>
      <c r="F86" s="837"/>
      <c r="G86" s="837" t="s">
        <v>17</v>
      </c>
      <c r="H86" s="771"/>
      <c r="I86" s="43"/>
      <c r="J86" s="138" t="s">
        <v>5608</v>
      </c>
      <c r="K86" s="139"/>
      <c r="L86" s="139"/>
      <c r="M86" s="140"/>
      <c r="N86" s="119"/>
      <c r="V86" s="151"/>
    </row>
    <row r="87" spans="1:22" ht="13.8" thickBot="1" x14ac:dyDescent="0.3">
      <c r="A87" s="750"/>
      <c r="B87" s="142"/>
      <c r="C87" s="142"/>
      <c r="D87" s="143"/>
      <c r="E87" s="142"/>
      <c r="F87" s="142"/>
      <c r="G87" s="726"/>
      <c r="H87" s="838"/>
      <c r="I87" s="839"/>
      <c r="J87" s="78" t="s">
        <v>5608</v>
      </c>
      <c r="K87" s="78"/>
      <c r="L87" s="78"/>
      <c r="M87" s="145"/>
      <c r="N87" s="119"/>
      <c r="V87" s="151"/>
    </row>
    <row r="88" spans="1:22" ht="21" thickBot="1" x14ac:dyDescent="0.3">
      <c r="A88" s="750"/>
      <c r="B88" s="147" t="s">
        <v>34</v>
      </c>
      <c r="C88" s="147" t="s">
        <v>35</v>
      </c>
      <c r="D88" s="147" t="s">
        <v>5600</v>
      </c>
      <c r="E88" s="840" t="s">
        <v>5601</v>
      </c>
      <c r="F88" s="840"/>
      <c r="G88" s="730"/>
      <c r="H88" s="731"/>
      <c r="I88" s="732"/>
      <c r="J88" s="149" t="s">
        <v>5630</v>
      </c>
      <c r="K88" s="82"/>
      <c r="L88" s="82"/>
      <c r="M88" s="150"/>
      <c r="N88" s="119"/>
      <c r="V88" s="151"/>
    </row>
    <row r="89" spans="1:22" ht="13.8" thickBot="1" x14ac:dyDescent="0.3">
      <c r="A89" s="842"/>
      <c r="B89" s="152"/>
      <c r="C89" s="152"/>
      <c r="D89" s="153"/>
      <c r="E89" s="154" t="s">
        <v>5605</v>
      </c>
      <c r="F89" s="155"/>
      <c r="G89" s="712"/>
      <c r="H89" s="713"/>
      <c r="I89" s="714"/>
      <c r="J89" s="149" t="s">
        <v>5631</v>
      </c>
      <c r="K89" s="82"/>
      <c r="L89" s="82"/>
      <c r="M89" s="150"/>
      <c r="N89" s="119"/>
      <c r="V89" s="151"/>
    </row>
    <row r="90" spans="1:22" ht="21.6" thickTop="1" thickBot="1" x14ac:dyDescent="0.3">
      <c r="A90" s="834">
        <f t="shared" ref="A90" si="15">A86+1</f>
        <v>19</v>
      </c>
      <c r="B90" s="137" t="s">
        <v>22</v>
      </c>
      <c r="C90" s="137" t="s">
        <v>23</v>
      </c>
      <c r="D90" s="137" t="s">
        <v>5593</v>
      </c>
      <c r="E90" s="837" t="s">
        <v>5594</v>
      </c>
      <c r="F90" s="837"/>
      <c r="G90" s="837" t="s">
        <v>17</v>
      </c>
      <c r="H90" s="771"/>
      <c r="I90" s="43"/>
      <c r="J90" s="138" t="s">
        <v>5608</v>
      </c>
      <c r="K90" s="139"/>
      <c r="L90" s="139"/>
      <c r="M90" s="140"/>
      <c r="N90" s="119"/>
      <c r="V90" s="151"/>
    </row>
    <row r="91" spans="1:22" ht="13.8" thickBot="1" x14ac:dyDescent="0.3">
      <c r="A91" s="750"/>
      <c r="B91" s="142"/>
      <c r="C91" s="142"/>
      <c r="D91" s="143"/>
      <c r="E91" s="142"/>
      <c r="F91" s="142"/>
      <c r="G91" s="726"/>
      <c r="H91" s="838"/>
      <c r="I91" s="839"/>
      <c r="J91" s="78" t="s">
        <v>5608</v>
      </c>
      <c r="K91" s="78"/>
      <c r="L91" s="78"/>
      <c r="M91" s="145"/>
      <c r="N91" s="119"/>
      <c r="V91" s="151"/>
    </row>
    <row r="92" spans="1:22" ht="21" thickBot="1" x14ac:dyDescent="0.3">
      <c r="A92" s="750"/>
      <c r="B92" s="147" t="s">
        <v>34</v>
      </c>
      <c r="C92" s="147" t="s">
        <v>35</v>
      </c>
      <c r="D92" s="147" t="s">
        <v>5600</v>
      </c>
      <c r="E92" s="840" t="s">
        <v>5601</v>
      </c>
      <c r="F92" s="840"/>
      <c r="G92" s="730"/>
      <c r="H92" s="731"/>
      <c r="I92" s="732"/>
      <c r="J92" s="149" t="s">
        <v>5630</v>
      </c>
      <c r="K92" s="82"/>
      <c r="L92" s="82"/>
      <c r="M92" s="150"/>
      <c r="N92" s="119"/>
      <c r="V92" s="151"/>
    </row>
    <row r="93" spans="1:22" ht="13.8" thickBot="1" x14ac:dyDescent="0.3">
      <c r="A93" s="842"/>
      <c r="B93" s="152"/>
      <c r="C93" s="152"/>
      <c r="D93" s="153"/>
      <c r="E93" s="154" t="s">
        <v>5605</v>
      </c>
      <c r="F93" s="155"/>
      <c r="G93" s="712"/>
      <c r="H93" s="713"/>
      <c r="I93" s="714"/>
      <c r="J93" s="149" t="s">
        <v>5631</v>
      </c>
      <c r="K93" s="82"/>
      <c r="L93" s="82"/>
      <c r="M93" s="150"/>
      <c r="N93" s="119"/>
      <c r="V93" s="151"/>
    </row>
    <row r="94" spans="1:22" ht="21.6" thickTop="1" thickBot="1" x14ac:dyDescent="0.3">
      <c r="A94" s="834">
        <f t="shared" ref="A94" si="16">A90+1</f>
        <v>20</v>
      </c>
      <c r="B94" s="137" t="s">
        <v>22</v>
      </c>
      <c r="C94" s="137" t="s">
        <v>23</v>
      </c>
      <c r="D94" s="137" t="s">
        <v>5593</v>
      </c>
      <c r="E94" s="837" t="s">
        <v>5594</v>
      </c>
      <c r="F94" s="837"/>
      <c r="G94" s="837" t="s">
        <v>17</v>
      </c>
      <c r="H94" s="771"/>
      <c r="I94" s="43"/>
      <c r="J94" s="138" t="s">
        <v>5608</v>
      </c>
      <c r="K94" s="139"/>
      <c r="L94" s="139"/>
      <c r="M94" s="140"/>
      <c r="N94" s="119"/>
      <c r="V94" s="151"/>
    </row>
    <row r="95" spans="1:22" ht="13.8" thickBot="1" x14ac:dyDescent="0.3">
      <c r="A95" s="750"/>
      <c r="B95" s="142"/>
      <c r="C95" s="142"/>
      <c r="D95" s="143"/>
      <c r="E95" s="142"/>
      <c r="F95" s="142"/>
      <c r="G95" s="726"/>
      <c r="H95" s="838"/>
      <c r="I95" s="839"/>
      <c r="J95" s="78" t="s">
        <v>5608</v>
      </c>
      <c r="K95" s="78"/>
      <c r="L95" s="78"/>
      <c r="M95" s="145"/>
      <c r="N95" s="119"/>
      <c r="V95" s="151"/>
    </row>
    <row r="96" spans="1:22" ht="21" thickBot="1" x14ac:dyDescent="0.3">
      <c r="A96" s="750"/>
      <c r="B96" s="147" t="s">
        <v>34</v>
      </c>
      <c r="C96" s="147" t="s">
        <v>35</v>
      </c>
      <c r="D96" s="147" t="s">
        <v>5600</v>
      </c>
      <c r="E96" s="840" t="s">
        <v>5601</v>
      </c>
      <c r="F96" s="840"/>
      <c r="G96" s="730"/>
      <c r="H96" s="731"/>
      <c r="I96" s="732"/>
      <c r="J96" s="149" t="s">
        <v>5630</v>
      </c>
      <c r="K96" s="82"/>
      <c r="L96" s="82"/>
      <c r="M96" s="150"/>
      <c r="N96" s="119"/>
      <c r="V96" s="151"/>
    </row>
    <row r="97" spans="1:22" ht="13.8" thickBot="1" x14ac:dyDescent="0.3">
      <c r="A97" s="842"/>
      <c r="B97" s="152"/>
      <c r="C97" s="152"/>
      <c r="D97" s="153"/>
      <c r="E97" s="154" t="s">
        <v>5605</v>
      </c>
      <c r="F97" s="155"/>
      <c r="G97" s="712"/>
      <c r="H97" s="713"/>
      <c r="I97" s="714"/>
      <c r="J97" s="149" t="s">
        <v>5631</v>
      </c>
      <c r="K97" s="82"/>
      <c r="L97" s="82"/>
      <c r="M97" s="150"/>
      <c r="N97" s="119"/>
      <c r="V97" s="151"/>
    </row>
    <row r="98" spans="1:22" ht="21.6" thickTop="1" thickBot="1" x14ac:dyDescent="0.3">
      <c r="A98" s="834">
        <f t="shared" ref="A98" si="17">A94+1</f>
        <v>21</v>
      </c>
      <c r="B98" s="137" t="s">
        <v>22</v>
      </c>
      <c r="C98" s="137" t="s">
        <v>23</v>
      </c>
      <c r="D98" s="137" t="s">
        <v>5593</v>
      </c>
      <c r="E98" s="837" t="s">
        <v>5594</v>
      </c>
      <c r="F98" s="837"/>
      <c r="G98" s="837" t="s">
        <v>17</v>
      </c>
      <c r="H98" s="771"/>
      <c r="I98" s="43"/>
      <c r="J98" s="138" t="s">
        <v>5608</v>
      </c>
      <c r="K98" s="139"/>
      <c r="L98" s="139"/>
      <c r="M98" s="140"/>
      <c r="N98" s="119"/>
      <c r="V98" s="151"/>
    </row>
    <row r="99" spans="1:22" ht="13.8" thickBot="1" x14ac:dyDescent="0.3">
      <c r="A99" s="750"/>
      <c r="B99" s="142"/>
      <c r="C99" s="142"/>
      <c r="D99" s="143"/>
      <c r="E99" s="142"/>
      <c r="F99" s="142"/>
      <c r="G99" s="726"/>
      <c r="H99" s="838"/>
      <c r="I99" s="839"/>
      <c r="J99" s="78" t="s">
        <v>5608</v>
      </c>
      <c r="K99" s="78"/>
      <c r="L99" s="78"/>
      <c r="M99" s="145"/>
      <c r="N99" s="119"/>
      <c r="V99" s="151"/>
    </row>
    <row r="100" spans="1:22" ht="21" thickBot="1" x14ac:dyDescent="0.3">
      <c r="A100" s="750"/>
      <c r="B100" s="147" t="s">
        <v>34</v>
      </c>
      <c r="C100" s="147" t="s">
        <v>35</v>
      </c>
      <c r="D100" s="147" t="s">
        <v>5600</v>
      </c>
      <c r="E100" s="840" t="s">
        <v>5601</v>
      </c>
      <c r="F100" s="840"/>
      <c r="G100" s="730"/>
      <c r="H100" s="731"/>
      <c r="I100" s="732"/>
      <c r="J100" s="149" t="s">
        <v>5630</v>
      </c>
      <c r="K100" s="82"/>
      <c r="L100" s="82"/>
      <c r="M100" s="150"/>
      <c r="N100" s="119"/>
      <c r="V100" s="151"/>
    </row>
    <row r="101" spans="1:22" ht="13.8" thickBot="1" x14ac:dyDescent="0.3">
      <c r="A101" s="842"/>
      <c r="B101" s="152"/>
      <c r="C101" s="152"/>
      <c r="D101" s="153"/>
      <c r="E101" s="154" t="s">
        <v>5605</v>
      </c>
      <c r="F101" s="155"/>
      <c r="G101" s="712"/>
      <c r="H101" s="713"/>
      <c r="I101" s="714"/>
      <c r="J101" s="149" t="s">
        <v>5631</v>
      </c>
      <c r="K101" s="82"/>
      <c r="L101" s="82"/>
      <c r="M101" s="150"/>
      <c r="N101" s="119"/>
      <c r="V101" s="151"/>
    </row>
    <row r="102" spans="1:22" ht="21.6" thickTop="1" thickBot="1" x14ac:dyDescent="0.3">
      <c r="A102" s="834">
        <f t="shared" ref="A102" si="18">A98+1</f>
        <v>22</v>
      </c>
      <c r="B102" s="137" t="s">
        <v>22</v>
      </c>
      <c r="C102" s="137" t="s">
        <v>23</v>
      </c>
      <c r="D102" s="137" t="s">
        <v>5593</v>
      </c>
      <c r="E102" s="837" t="s">
        <v>5594</v>
      </c>
      <c r="F102" s="837"/>
      <c r="G102" s="837" t="s">
        <v>17</v>
      </c>
      <c r="H102" s="771"/>
      <c r="I102" s="43"/>
      <c r="J102" s="138" t="s">
        <v>5608</v>
      </c>
      <c r="K102" s="139"/>
      <c r="L102" s="139"/>
      <c r="M102" s="140"/>
      <c r="N102" s="119"/>
      <c r="V102" s="151"/>
    </row>
    <row r="103" spans="1:22" ht="13.8" thickBot="1" x14ac:dyDescent="0.3">
      <c r="A103" s="750"/>
      <c r="B103" s="142"/>
      <c r="C103" s="142"/>
      <c r="D103" s="143"/>
      <c r="E103" s="142"/>
      <c r="F103" s="142"/>
      <c r="G103" s="726"/>
      <c r="H103" s="838"/>
      <c r="I103" s="839"/>
      <c r="J103" s="78" t="s">
        <v>5608</v>
      </c>
      <c r="K103" s="78"/>
      <c r="L103" s="78"/>
      <c r="M103" s="145"/>
      <c r="N103" s="119"/>
      <c r="V103" s="151"/>
    </row>
    <row r="104" spans="1:22" ht="21" thickBot="1" x14ac:dyDescent="0.3">
      <c r="A104" s="750"/>
      <c r="B104" s="147" t="s">
        <v>34</v>
      </c>
      <c r="C104" s="147" t="s">
        <v>35</v>
      </c>
      <c r="D104" s="147" t="s">
        <v>5600</v>
      </c>
      <c r="E104" s="840" t="s">
        <v>5601</v>
      </c>
      <c r="F104" s="840"/>
      <c r="G104" s="730"/>
      <c r="H104" s="731"/>
      <c r="I104" s="732"/>
      <c r="J104" s="149" t="s">
        <v>5630</v>
      </c>
      <c r="K104" s="82"/>
      <c r="L104" s="82"/>
      <c r="M104" s="150"/>
      <c r="N104" s="119"/>
      <c r="V104" s="151"/>
    </row>
    <row r="105" spans="1:22" ht="13.8" thickBot="1" x14ac:dyDescent="0.3">
      <c r="A105" s="842"/>
      <c r="B105" s="152"/>
      <c r="C105" s="152"/>
      <c r="D105" s="153"/>
      <c r="E105" s="154" t="s">
        <v>5605</v>
      </c>
      <c r="F105" s="155"/>
      <c r="G105" s="712"/>
      <c r="H105" s="713"/>
      <c r="I105" s="714"/>
      <c r="J105" s="149" t="s">
        <v>5631</v>
      </c>
      <c r="K105" s="82"/>
      <c r="L105" s="82"/>
      <c r="M105" s="150"/>
      <c r="N105" s="119"/>
      <c r="V105" s="151"/>
    </row>
    <row r="106" spans="1:22" ht="21.6" thickTop="1" thickBot="1" x14ac:dyDescent="0.3">
      <c r="A106" s="834">
        <f t="shared" ref="A106" si="19">A102+1</f>
        <v>23</v>
      </c>
      <c r="B106" s="137" t="s">
        <v>22</v>
      </c>
      <c r="C106" s="137" t="s">
        <v>23</v>
      </c>
      <c r="D106" s="137" t="s">
        <v>5593</v>
      </c>
      <c r="E106" s="837" t="s">
        <v>5594</v>
      </c>
      <c r="F106" s="837"/>
      <c r="G106" s="837" t="s">
        <v>17</v>
      </c>
      <c r="H106" s="771"/>
      <c r="I106" s="43"/>
      <c r="J106" s="138" t="s">
        <v>5608</v>
      </c>
      <c r="K106" s="139"/>
      <c r="L106" s="139"/>
      <c r="M106" s="140"/>
      <c r="N106" s="119"/>
      <c r="V106" s="151"/>
    </row>
    <row r="107" spans="1:22" ht="13.8" thickBot="1" x14ac:dyDescent="0.3">
      <c r="A107" s="750"/>
      <c r="B107" s="142"/>
      <c r="C107" s="142"/>
      <c r="D107" s="143"/>
      <c r="E107" s="142"/>
      <c r="F107" s="142"/>
      <c r="G107" s="726"/>
      <c r="H107" s="838"/>
      <c r="I107" s="839"/>
      <c r="J107" s="78" t="s">
        <v>5608</v>
      </c>
      <c r="K107" s="78"/>
      <c r="L107" s="78"/>
      <c r="M107" s="145"/>
      <c r="N107" s="119"/>
      <c r="V107" s="151"/>
    </row>
    <row r="108" spans="1:22" ht="21" thickBot="1" x14ac:dyDescent="0.3">
      <c r="A108" s="750"/>
      <c r="B108" s="147" t="s">
        <v>34</v>
      </c>
      <c r="C108" s="147" t="s">
        <v>35</v>
      </c>
      <c r="D108" s="147" t="s">
        <v>5600</v>
      </c>
      <c r="E108" s="840" t="s">
        <v>5601</v>
      </c>
      <c r="F108" s="840"/>
      <c r="G108" s="730"/>
      <c r="H108" s="731"/>
      <c r="I108" s="732"/>
      <c r="J108" s="149" t="s">
        <v>5630</v>
      </c>
      <c r="K108" s="82"/>
      <c r="L108" s="82"/>
      <c r="M108" s="150"/>
      <c r="N108" s="119"/>
      <c r="V108" s="151"/>
    </row>
    <row r="109" spans="1:22" ht="13.8" thickBot="1" x14ac:dyDescent="0.3">
      <c r="A109" s="842"/>
      <c r="B109" s="152"/>
      <c r="C109" s="152"/>
      <c r="D109" s="153"/>
      <c r="E109" s="154" t="s">
        <v>5605</v>
      </c>
      <c r="F109" s="155"/>
      <c r="G109" s="712"/>
      <c r="H109" s="713"/>
      <c r="I109" s="714"/>
      <c r="J109" s="149" t="s">
        <v>5631</v>
      </c>
      <c r="K109" s="82"/>
      <c r="L109" s="82"/>
      <c r="M109" s="150"/>
      <c r="N109" s="119"/>
      <c r="V109" s="151"/>
    </row>
    <row r="110" spans="1:22" ht="21.6" thickTop="1" thickBot="1" x14ac:dyDescent="0.3">
      <c r="A110" s="834">
        <f t="shared" ref="A110" si="20">A106+1</f>
        <v>24</v>
      </c>
      <c r="B110" s="137" t="s">
        <v>22</v>
      </c>
      <c r="C110" s="137" t="s">
        <v>23</v>
      </c>
      <c r="D110" s="137" t="s">
        <v>5593</v>
      </c>
      <c r="E110" s="837" t="s">
        <v>5594</v>
      </c>
      <c r="F110" s="837"/>
      <c r="G110" s="837" t="s">
        <v>17</v>
      </c>
      <c r="H110" s="771"/>
      <c r="I110" s="43"/>
      <c r="J110" s="138" t="s">
        <v>5608</v>
      </c>
      <c r="K110" s="139"/>
      <c r="L110" s="139"/>
      <c r="M110" s="140"/>
      <c r="N110" s="119"/>
      <c r="V110" s="151"/>
    </row>
    <row r="111" spans="1:22" ht="13.8" thickBot="1" x14ac:dyDescent="0.3">
      <c r="A111" s="750"/>
      <c r="B111" s="142"/>
      <c r="C111" s="142"/>
      <c r="D111" s="143"/>
      <c r="E111" s="142"/>
      <c r="F111" s="142"/>
      <c r="G111" s="726"/>
      <c r="H111" s="838"/>
      <c r="I111" s="839"/>
      <c r="J111" s="78" t="s">
        <v>5608</v>
      </c>
      <c r="K111" s="78"/>
      <c r="L111" s="78"/>
      <c r="M111" s="145"/>
      <c r="N111" s="119"/>
      <c r="V111" s="151"/>
    </row>
    <row r="112" spans="1:22" ht="21" thickBot="1" x14ac:dyDescent="0.3">
      <c r="A112" s="750"/>
      <c r="B112" s="147" t="s">
        <v>34</v>
      </c>
      <c r="C112" s="147" t="s">
        <v>35</v>
      </c>
      <c r="D112" s="147" t="s">
        <v>5600</v>
      </c>
      <c r="E112" s="840" t="s">
        <v>5601</v>
      </c>
      <c r="F112" s="840"/>
      <c r="G112" s="730"/>
      <c r="H112" s="731"/>
      <c r="I112" s="732"/>
      <c r="J112" s="149" t="s">
        <v>5630</v>
      </c>
      <c r="K112" s="82"/>
      <c r="L112" s="82"/>
      <c r="M112" s="150"/>
      <c r="N112" s="119"/>
      <c r="V112" s="151"/>
    </row>
    <row r="113" spans="1:22" ht="13.8" thickBot="1" x14ac:dyDescent="0.3">
      <c r="A113" s="842"/>
      <c r="B113" s="152"/>
      <c r="C113" s="152"/>
      <c r="D113" s="153"/>
      <c r="E113" s="154" t="s">
        <v>5605</v>
      </c>
      <c r="F113" s="155"/>
      <c r="G113" s="712"/>
      <c r="H113" s="713"/>
      <c r="I113" s="714"/>
      <c r="J113" s="149" t="s">
        <v>5631</v>
      </c>
      <c r="K113" s="82"/>
      <c r="L113" s="82"/>
      <c r="M113" s="150"/>
      <c r="N113" s="119"/>
      <c r="V113" s="151"/>
    </row>
    <row r="114" spans="1:22" ht="21.6" thickTop="1" thickBot="1" x14ac:dyDescent="0.3">
      <c r="A114" s="834">
        <f t="shared" ref="A114" si="21">A110+1</f>
        <v>25</v>
      </c>
      <c r="B114" s="137" t="s">
        <v>22</v>
      </c>
      <c r="C114" s="137" t="s">
        <v>23</v>
      </c>
      <c r="D114" s="137" t="s">
        <v>5593</v>
      </c>
      <c r="E114" s="837" t="s">
        <v>5594</v>
      </c>
      <c r="F114" s="837"/>
      <c r="G114" s="837" t="s">
        <v>17</v>
      </c>
      <c r="H114" s="771"/>
      <c r="I114" s="43"/>
      <c r="J114" s="138" t="s">
        <v>5608</v>
      </c>
      <c r="K114" s="139"/>
      <c r="L114" s="139"/>
      <c r="M114" s="140"/>
      <c r="N114" s="119"/>
      <c r="V114" s="151"/>
    </row>
    <row r="115" spans="1:22" ht="13.8" thickBot="1" x14ac:dyDescent="0.3">
      <c r="A115" s="750"/>
      <c r="B115" s="142"/>
      <c r="C115" s="142"/>
      <c r="D115" s="143"/>
      <c r="E115" s="142"/>
      <c r="F115" s="142"/>
      <c r="G115" s="726"/>
      <c r="H115" s="838"/>
      <c r="I115" s="839"/>
      <c r="J115" s="78" t="s">
        <v>5608</v>
      </c>
      <c r="K115" s="78"/>
      <c r="L115" s="78"/>
      <c r="M115" s="145"/>
      <c r="N115" s="119"/>
      <c r="V115" s="151"/>
    </row>
    <row r="116" spans="1:22" ht="21" thickBot="1" x14ac:dyDescent="0.3">
      <c r="A116" s="750"/>
      <c r="B116" s="147" t="s">
        <v>34</v>
      </c>
      <c r="C116" s="147" t="s">
        <v>35</v>
      </c>
      <c r="D116" s="147" t="s">
        <v>5600</v>
      </c>
      <c r="E116" s="840" t="s">
        <v>5601</v>
      </c>
      <c r="F116" s="840"/>
      <c r="G116" s="730"/>
      <c r="H116" s="731"/>
      <c r="I116" s="732"/>
      <c r="J116" s="149" t="s">
        <v>5630</v>
      </c>
      <c r="K116" s="82"/>
      <c r="L116" s="82"/>
      <c r="M116" s="150"/>
      <c r="N116" s="119"/>
      <c r="V116" s="151"/>
    </row>
    <row r="117" spans="1:22" ht="13.8" thickBot="1" x14ac:dyDescent="0.3">
      <c r="A117" s="842"/>
      <c r="B117" s="152"/>
      <c r="C117" s="152"/>
      <c r="D117" s="153"/>
      <c r="E117" s="154" t="s">
        <v>5605</v>
      </c>
      <c r="F117" s="155"/>
      <c r="G117" s="712"/>
      <c r="H117" s="713"/>
      <c r="I117" s="714"/>
      <c r="J117" s="149" t="s">
        <v>5631</v>
      </c>
      <c r="K117" s="82"/>
      <c r="L117" s="82"/>
      <c r="M117" s="150"/>
      <c r="N117" s="119"/>
      <c r="V117" s="151"/>
    </row>
    <row r="118" spans="1:22" ht="21.6" thickTop="1" thickBot="1" x14ac:dyDescent="0.3">
      <c r="A118" s="834">
        <f t="shared" ref="A118" si="22">A114+1</f>
        <v>26</v>
      </c>
      <c r="B118" s="137" t="s">
        <v>22</v>
      </c>
      <c r="C118" s="137" t="s">
        <v>23</v>
      </c>
      <c r="D118" s="137" t="s">
        <v>5593</v>
      </c>
      <c r="E118" s="837" t="s">
        <v>5594</v>
      </c>
      <c r="F118" s="837"/>
      <c r="G118" s="837" t="s">
        <v>17</v>
      </c>
      <c r="H118" s="771"/>
      <c r="I118" s="43"/>
      <c r="J118" s="138" t="s">
        <v>5608</v>
      </c>
      <c r="K118" s="139"/>
      <c r="L118" s="139"/>
      <c r="M118" s="140"/>
      <c r="N118" s="119"/>
      <c r="V118" s="151"/>
    </row>
    <row r="119" spans="1:22" ht="13.8" thickBot="1" x14ac:dyDescent="0.3">
      <c r="A119" s="750"/>
      <c r="B119" s="142"/>
      <c r="C119" s="142"/>
      <c r="D119" s="143"/>
      <c r="E119" s="142"/>
      <c r="F119" s="142"/>
      <c r="G119" s="726"/>
      <c r="H119" s="838"/>
      <c r="I119" s="839"/>
      <c r="J119" s="78" t="s">
        <v>5608</v>
      </c>
      <c r="K119" s="78"/>
      <c r="L119" s="78"/>
      <c r="M119" s="145"/>
      <c r="N119" s="119"/>
      <c r="V119" s="151"/>
    </row>
    <row r="120" spans="1:22" ht="21" thickBot="1" x14ac:dyDescent="0.3">
      <c r="A120" s="750"/>
      <c r="B120" s="147" t="s">
        <v>34</v>
      </c>
      <c r="C120" s="147" t="s">
        <v>35</v>
      </c>
      <c r="D120" s="147" t="s">
        <v>5600</v>
      </c>
      <c r="E120" s="840" t="s">
        <v>5601</v>
      </c>
      <c r="F120" s="840"/>
      <c r="G120" s="730"/>
      <c r="H120" s="731"/>
      <c r="I120" s="732"/>
      <c r="J120" s="149" t="s">
        <v>5630</v>
      </c>
      <c r="K120" s="82"/>
      <c r="L120" s="82"/>
      <c r="M120" s="150"/>
      <c r="N120" s="119"/>
      <c r="V120" s="151"/>
    </row>
    <row r="121" spans="1:22" ht="13.8" thickBot="1" x14ac:dyDescent="0.3">
      <c r="A121" s="842"/>
      <c r="B121" s="152"/>
      <c r="C121" s="152"/>
      <c r="D121" s="153"/>
      <c r="E121" s="154" t="s">
        <v>5605</v>
      </c>
      <c r="F121" s="155"/>
      <c r="G121" s="712"/>
      <c r="H121" s="713"/>
      <c r="I121" s="714"/>
      <c r="J121" s="149" t="s">
        <v>5631</v>
      </c>
      <c r="K121" s="82"/>
      <c r="L121" s="82"/>
      <c r="M121" s="150"/>
      <c r="N121" s="119"/>
      <c r="V121" s="151"/>
    </row>
    <row r="122" spans="1:22" ht="21.6" thickTop="1" thickBot="1" x14ac:dyDescent="0.3">
      <c r="A122" s="834">
        <f t="shared" ref="A122" si="23">A118+1</f>
        <v>27</v>
      </c>
      <c r="B122" s="137" t="s">
        <v>22</v>
      </c>
      <c r="C122" s="137" t="s">
        <v>23</v>
      </c>
      <c r="D122" s="137" t="s">
        <v>5593</v>
      </c>
      <c r="E122" s="837" t="s">
        <v>5594</v>
      </c>
      <c r="F122" s="837"/>
      <c r="G122" s="837" t="s">
        <v>17</v>
      </c>
      <c r="H122" s="771"/>
      <c r="I122" s="43"/>
      <c r="J122" s="138" t="s">
        <v>5608</v>
      </c>
      <c r="K122" s="139"/>
      <c r="L122" s="139"/>
      <c r="M122" s="140"/>
      <c r="N122" s="119"/>
      <c r="V122" s="151"/>
    </row>
    <row r="123" spans="1:22" ht="13.8" thickBot="1" x14ac:dyDescent="0.3">
      <c r="A123" s="750"/>
      <c r="B123" s="142"/>
      <c r="C123" s="142"/>
      <c r="D123" s="143"/>
      <c r="E123" s="142"/>
      <c r="F123" s="142"/>
      <c r="G123" s="726"/>
      <c r="H123" s="838"/>
      <c r="I123" s="839"/>
      <c r="J123" s="78" t="s">
        <v>5608</v>
      </c>
      <c r="K123" s="78"/>
      <c r="L123" s="78"/>
      <c r="M123" s="145"/>
      <c r="N123" s="119"/>
      <c r="V123" s="151"/>
    </row>
    <row r="124" spans="1:22" ht="21" thickBot="1" x14ac:dyDescent="0.3">
      <c r="A124" s="750"/>
      <c r="B124" s="147" t="s">
        <v>34</v>
      </c>
      <c r="C124" s="147" t="s">
        <v>35</v>
      </c>
      <c r="D124" s="147" t="s">
        <v>5600</v>
      </c>
      <c r="E124" s="840" t="s">
        <v>5601</v>
      </c>
      <c r="F124" s="840"/>
      <c r="G124" s="730"/>
      <c r="H124" s="731"/>
      <c r="I124" s="732"/>
      <c r="J124" s="149" t="s">
        <v>5630</v>
      </c>
      <c r="K124" s="82"/>
      <c r="L124" s="82"/>
      <c r="M124" s="150"/>
      <c r="N124" s="119"/>
      <c r="V124" s="151"/>
    </row>
    <row r="125" spans="1:22" ht="13.8" thickBot="1" x14ac:dyDescent="0.3">
      <c r="A125" s="842"/>
      <c r="B125" s="152"/>
      <c r="C125" s="152"/>
      <c r="D125" s="153"/>
      <c r="E125" s="154" t="s">
        <v>5605</v>
      </c>
      <c r="F125" s="155"/>
      <c r="G125" s="712"/>
      <c r="H125" s="713"/>
      <c r="I125" s="714"/>
      <c r="J125" s="149" t="s">
        <v>5631</v>
      </c>
      <c r="K125" s="82"/>
      <c r="L125" s="82"/>
      <c r="M125" s="150"/>
      <c r="N125" s="119"/>
      <c r="V125" s="151"/>
    </row>
    <row r="126" spans="1:22" ht="21.6" thickTop="1" thickBot="1" x14ac:dyDescent="0.3">
      <c r="A126" s="834">
        <f t="shared" ref="A126" si="24">A122+1</f>
        <v>28</v>
      </c>
      <c r="B126" s="137" t="s">
        <v>22</v>
      </c>
      <c r="C126" s="137" t="s">
        <v>23</v>
      </c>
      <c r="D126" s="137" t="s">
        <v>5593</v>
      </c>
      <c r="E126" s="837" t="s">
        <v>5594</v>
      </c>
      <c r="F126" s="837"/>
      <c r="G126" s="837" t="s">
        <v>17</v>
      </c>
      <c r="H126" s="771"/>
      <c r="I126" s="43"/>
      <c r="J126" s="138" t="s">
        <v>5608</v>
      </c>
      <c r="K126" s="139"/>
      <c r="L126" s="139"/>
      <c r="M126" s="140"/>
      <c r="N126" s="119"/>
      <c r="V126" s="151"/>
    </row>
    <row r="127" spans="1:22" ht="13.8" thickBot="1" x14ac:dyDescent="0.3">
      <c r="A127" s="750"/>
      <c r="B127" s="142"/>
      <c r="C127" s="142"/>
      <c r="D127" s="143"/>
      <c r="E127" s="142"/>
      <c r="F127" s="142"/>
      <c r="G127" s="726"/>
      <c r="H127" s="838"/>
      <c r="I127" s="839"/>
      <c r="J127" s="78" t="s">
        <v>5608</v>
      </c>
      <c r="K127" s="78"/>
      <c r="L127" s="78"/>
      <c r="M127" s="145"/>
      <c r="N127" s="119"/>
      <c r="V127" s="151"/>
    </row>
    <row r="128" spans="1:22" ht="21" thickBot="1" x14ac:dyDescent="0.3">
      <c r="A128" s="750"/>
      <c r="B128" s="147" t="s">
        <v>34</v>
      </c>
      <c r="C128" s="147" t="s">
        <v>35</v>
      </c>
      <c r="D128" s="147" t="s">
        <v>5600</v>
      </c>
      <c r="E128" s="840" t="s">
        <v>5601</v>
      </c>
      <c r="F128" s="840"/>
      <c r="G128" s="730"/>
      <c r="H128" s="731"/>
      <c r="I128" s="732"/>
      <c r="J128" s="149" t="s">
        <v>5630</v>
      </c>
      <c r="K128" s="82"/>
      <c r="L128" s="82"/>
      <c r="M128" s="150"/>
      <c r="N128" s="119"/>
      <c r="V128" s="151"/>
    </row>
    <row r="129" spans="1:22" ht="13.8" thickBot="1" x14ac:dyDescent="0.3">
      <c r="A129" s="842"/>
      <c r="B129" s="152"/>
      <c r="C129" s="152"/>
      <c r="D129" s="153"/>
      <c r="E129" s="154" t="s">
        <v>5605</v>
      </c>
      <c r="F129" s="155"/>
      <c r="G129" s="712"/>
      <c r="H129" s="713"/>
      <c r="I129" s="714"/>
      <c r="J129" s="149" t="s">
        <v>5631</v>
      </c>
      <c r="K129" s="82"/>
      <c r="L129" s="82"/>
      <c r="M129" s="150"/>
      <c r="N129" s="119"/>
      <c r="V129" s="151"/>
    </row>
    <row r="130" spans="1:22" ht="21.6" thickTop="1" thickBot="1" x14ac:dyDescent="0.3">
      <c r="A130" s="834">
        <f t="shared" ref="A130" si="25">A126+1</f>
        <v>29</v>
      </c>
      <c r="B130" s="137" t="s">
        <v>22</v>
      </c>
      <c r="C130" s="137" t="s">
        <v>23</v>
      </c>
      <c r="D130" s="137" t="s">
        <v>5593</v>
      </c>
      <c r="E130" s="837" t="s">
        <v>5594</v>
      </c>
      <c r="F130" s="837"/>
      <c r="G130" s="837" t="s">
        <v>17</v>
      </c>
      <c r="H130" s="771"/>
      <c r="I130" s="43"/>
      <c r="J130" s="138" t="s">
        <v>5608</v>
      </c>
      <c r="K130" s="139"/>
      <c r="L130" s="139"/>
      <c r="M130" s="140"/>
      <c r="N130" s="119"/>
      <c r="V130" s="151"/>
    </row>
    <row r="131" spans="1:22" ht="13.8" thickBot="1" x14ac:dyDescent="0.3">
      <c r="A131" s="750"/>
      <c r="B131" s="142"/>
      <c r="C131" s="142"/>
      <c r="D131" s="143"/>
      <c r="E131" s="142"/>
      <c r="F131" s="142"/>
      <c r="G131" s="726"/>
      <c r="H131" s="838"/>
      <c r="I131" s="839"/>
      <c r="J131" s="78" t="s">
        <v>5608</v>
      </c>
      <c r="K131" s="78"/>
      <c r="L131" s="78"/>
      <c r="M131" s="145"/>
      <c r="N131" s="119"/>
      <c r="V131" s="151"/>
    </row>
    <row r="132" spans="1:22" ht="21" thickBot="1" x14ac:dyDescent="0.3">
      <c r="A132" s="750"/>
      <c r="B132" s="147" t="s">
        <v>34</v>
      </c>
      <c r="C132" s="147" t="s">
        <v>35</v>
      </c>
      <c r="D132" s="147" t="s">
        <v>5600</v>
      </c>
      <c r="E132" s="840" t="s">
        <v>5601</v>
      </c>
      <c r="F132" s="840"/>
      <c r="G132" s="730"/>
      <c r="H132" s="731"/>
      <c r="I132" s="732"/>
      <c r="J132" s="149" t="s">
        <v>5630</v>
      </c>
      <c r="K132" s="82"/>
      <c r="L132" s="82"/>
      <c r="M132" s="150"/>
      <c r="N132" s="119"/>
      <c r="V132" s="151"/>
    </row>
    <row r="133" spans="1:22" ht="13.8" thickBot="1" x14ac:dyDescent="0.3">
      <c r="A133" s="842"/>
      <c r="B133" s="152"/>
      <c r="C133" s="152"/>
      <c r="D133" s="153"/>
      <c r="E133" s="154" t="s">
        <v>5605</v>
      </c>
      <c r="F133" s="155"/>
      <c r="G133" s="712"/>
      <c r="H133" s="713"/>
      <c r="I133" s="714"/>
      <c r="J133" s="149" t="s">
        <v>5631</v>
      </c>
      <c r="K133" s="82"/>
      <c r="L133" s="82"/>
      <c r="M133" s="150"/>
      <c r="N133" s="119"/>
      <c r="V133" s="151"/>
    </row>
    <row r="134" spans="1:22" ht="21.6" thickTop="1" thickBot="1" x14ac:dyDescent="0.3">
      <c r="A134" s="834">
        <f t="shared" ref="A134" si="26">A130+1</f>
        <v>30</v>
      </c>
      <c r="B134" s="137" t="s">
        <v>22</v>
      </c>
      <c r="C134" s="137" t="s">
        <v>23</v>
      </c>
      <c r="D134" s="137" t="s">
        <v>5593</v>
      </c>
      <c r="E134" s="837" t="s">
        <v>5594</v>
      </c>
      <c r="F134" s="837"/>
      <c r="G134" s="837" t="s">
        <v>17</v>
      </c>
      <c r="H134" s="771"/>
      <c r="I134" s="43"/>
      <c r="J134" s="138" t="s">
        <v>5608</v>
      </c>
      <c r="K134" s="139"/>
      <c r="L134" s="139"/>
      <c r="M134" s="140"/>
      <c r="N134" s="119"/>
      <c r="V134" s="151"/>
    </row>
    <row r="135" spans="1:22" ht="13.8" thickBot="1" x14ac:dyDescent="0.3">
      <c r="A135" s="750"/>
      <c r="B135" s="142"/>
      <c r="C135" s="142"/>
      <c r="D135" s="143"/>
      <c r="E135" s="142"/>
      <c r="F135" s="142"/>
      <c r="G135" s="726"/>
      <c r="H135" s="838"/>
      <c r="I135" s="839"/>
      <c r="J135" s="78" t="s">
        <v>5608</v>
      </c>
      <c r="K135" s="78"/>
      <c r="L135" s="78"/>
      <c r="M135" s="145"/>
      <c r="N135" s="119"/>
      <c r="V135" s="151"/>
    </row>
    <row r="136" spans="1:22" ht="21" thickBot="1" x14ac:dyDescent="0.3">
      <c r="A136" s="750"/>
      <c r="B136" s="147" t="s">
        <v>34</v>
      </c>
      <c r="C136" s="147" t="s">
        <v>35</v>
      </c>
      <c r="D136" s="147" t="s">
        <v>5600</v>
      </c>
      <c r="E136" s="840" t="s">
        <v>5601</v>
      </c>
      <c r="F136" s="840"/>
      <c r="G136" s="730"/>
      <c r="H136" s="731"/>
      <c r="I136" s="732"/>
      <c r="J136" s="149" t="s">
        <v>5630</v>
      </c>
      <c r="K136" s="82"/>
      <c r="L136" s="82"/>
      <c r="M136" s="150"/>
      <c r="N136" s="119"/>
      <c r="V136" s="151"/>
    </row>
    <row r="137" spans="1:22" ht="13.8" thickBot="1" x14ac:dyDescent="0.3">
      <c r="A137" s="842"/>
      <c r="B137" s="152"/>
      <c r="C137" s="152"/>
      <c r="D137" s="153"/>
      <c r="E137" s="154" t="s">
        <v>5605</v>
      </c>
      <c r="F137" s="155"/>
      <c r="G137" s="712"/>
      <c r="H137" s="713"/>
      <c r="I137" s="714"/>
      <c r="J137" s="149" t="s">
        <v>5631</v>
      </c>
      <c r="K137" s="82"/>
      <c r="L137" s="82"/>
      <c r="M137" s="150"/>
      <c r="N137" s="119"/>
      <c r="V137" s="151"/>
    </row>
    <row r="138" spans="1:22" ht="21.6" thickTop="1" thickBot="1" x14ac:dyDescent="0.3">
      <c r="A138" s="834">
        <f t="shared" ref="A138" si="27">A134+1</f>
        <v>31</v>
      </c>
      <c r="B138" s="137" t="s">
        <v>22</v>
      </c>
      <c r="C138" s="137" t="s">
        <v>23</v>
      </c>
      <c r="D138" s="137" t="s">
        <v>5593</v>
      </c>
      <c r="E138" s="837" t="s">
        <v>5594</v>
      </c>
      <c r="F138" s="837"/>
      <c r="G138" s="837" t="s">
        <v>17</v>
      </c>
      <c r="H138" s="771"/>
      <c r="I138" s="43"/>
      <c r="J138" s="138" t="s">
        <v>5608</v>
      </c>
      <c r="K138" s="139"/>
      <c r="L138" s="139"/>
      <c r="M138" s="140"/>
      <c r="N138" s="119"/>
      <c r="V138" s="151"/>
    </row>
    <row r="139" spans="1:22" ht="13.8" thickBot="1" x14ac:dyDescent="0.3">
      <c r="A139" s="750"/>
      <c r="B139" s="142"/>
      <c r="C139" s="142"/>
      <c r="D139" s="143"/>
      <c r="E139" s="142"/>
      <c r="F139" s="142"/>
      <c r="G139" s="726"/>
      <c r="H139" s="838"/>
      <c r="I139" s="839"/>
      <c r="J139" s="78" t="s">
        <v>5608</v>
      </c>
      <c r="K139" s="78"/>
      <c r="L139" s="78"/>
      <c r="M139" s="145"/>
      <c r="N139" s="119"/>
      <c r="V139" s="151"/>
    </row>
    <row r="140" spans="1:22" ht="21" thickBot="1" x14ac:dyDescent="0.3">
      <c r="A140" s="750"/>
      <c r="B140" s="147" t="s">
        <v>34</v>
      </c>
      <c r="C140" s="147" t="s">
        <v>35</v>
      </c>
      <c r="D140" s="147" t="s">
        <v>5600</v>
      </c>
      <c r="E140" s="840" t="s">
        <v>5601</v>
      </c>
      <c r="F140" s="840"/>
      <c r="G140" s="730"/>
      <c r="H140" s="731"/>
      <c r="I140" s="732"/>
      <c r="J140" s="149" t="s">
        <v>5630</v>
      </c>
      <c r="K140" s="82"/>
      <c r="L140" s="82"/>
      <c r="M140" s="150"/>
      <c r="N140" s="119"/>
      <c r="V140" s="151"/>
    </row>
    <row r="141" spans="1:22" ht="13.8" thickBot="1" x14ac:dyDescent="0.3">
      <c r="A141" s="842"/>
      <c r="B141" s="152"/>
      <c r="C141" s="152"/>
      <c r="D141" s="153"/>
      <c r="E141" s="154" t="s">
        <v>5605</v>
      </c>
      <c r="F141" s="155"/>
      <c r="G141" s="712"/>
      <c r="H141" s="713"/>
      <c r="I141" s="714"/>
      <c r="J141" s="149" t="s">
        <v>5631</v>
      </c>
      <c r="K141" s="82"/>
      <c r="L141" s="82"/>
      <c r="M141" s="150"/>
      <c r="N141" s="119"/>
      <c r="V141" s="151"/>
    </row>
    <row r="142" spans="1:22" ht="21.6" thickTop="1" thickBot="1" x14ac:dyDescent="0.3">
      <c r="A142" s="834">
        <f t="shared" ref="A142" si="28">A138+1</f>
        <v>32</v>
      </c>
      <c r="B142" s="137" t="s">
        <v>22</v>
      </c>
      <c r="C142" s="137" t="s">
        <v>23</v>
      </c>
      <c r="D142" s="137" t="s">
        <v>5593</v>
      </c>
      <c r="E142" s="837" t="s">
        <v>5594</v>
      </c>
      <c r="F142" s="837"/>
      <c r="G142" s="837" t="s">
        <v>17</v>
      </c>
      <c r="H142" s="771"/>
      <c r="I142" s="43"/>
      <c r="J142" s="138" t="s">
        <v>5608</v>
      </c>
      <c r="K142" s="139"/>
      <c r="L142" s="139"/>
      <c r="M142" s="140"/>
      <c r="N142" s="119"/>
      <c r="V142" s="151"/>
    </row>
    <row r="143" spans="1:22" ht="13.8" thickBot="1" x14ac:dyDescent="0.3">
      <c r="A143" s="750"/>
      <c r="B143" s="142"/>
      <c r="C143" s="142"/>
      <c r="D143" s="143"/>
      <c r="E143" s="142"/>
      <c r="F143" s="142"/>
      <c r="G143" s="726"/>
      <c r="H143" s="838"/>
      <c r="I143" s="839"/>
      <c r="J143" s="78" t="s">
        <v>5608</v>
      </c>
      <c r="K143" s="78"/>
      <c r="L143" s="78"/>
      <c r="M143" s="145"/>
      <c r="N143" s="119"/>
      <c r="V143" s="151"/>
    </row>
    <row r="144" spans="1:22" ht="21" thickBot="1" x14ac:dyDescent="0.3">
      <c r="A144" s="750"/>
      <c r="B144" s="147" t="s">
        <v>34</v>
      </c>
      <c r="C144" s="147" t="s">
        <v>35</v>
      </c>
      <c r="D144" s="147" t="s">
        <v>5600</v>
      </c>
      <c r="E144" s="840" t="s">
        <v>5601</v>
      </c>
      <c r="F144" s="840"/>
      <c r="G144" s="730"/>
      <c r="H144" s="731"/>
      <c r="I144" s="732"/>
      <c r="J144" s="149" t="s">
        <v>5630</v>
      </c>
      <c r="K144" s="82"/>
      <c r="L144" s="82"/>
      <c r="M144" s="150"/>
      <c r="N144" s="119"/>
      <c r="V144" s="151"/>
    </row>
    <row r="145" spans="1:22" ht="13.8" thickBot="1" x14ac:dyDescent="0.3">
      <c r="A145" s="842"/>
      <c r="B145" s="152"/>
      <c r="C145" s="152"/>
      <c r="D145" s="153"/>
      <c r="E145" s="154" t="s">
        <v>5605</v>
      </c>
      <c r="F145" s="155"/>
      <c r="G145" s="712"/>
      <c r="H145" s="713"/>
      <c r="I145" s="714"/>
      <c r="J145" s="149" t="s">
        <v>5631</v>
      </c>
      <c r="K145" s="82"/>
      <c r="L145" s="82"/>
      <c r="M145" s="150"/>
      <c r="N145" s="119"/>
      <c r="V145" s="151"/>
    </row>
    <row r="146" spans="1:22" ht="21.6" thickTop="1" thickBot="1" x14ac:dyDescent="0.3">
      <c r="A146" s="834">
        <f t="shared" ref="A146" si="29">A142+1</f>
        <v>33</v>
      </c>
      <c r="B146" s="137" t="s">
        <v>22</v>
      </c>
      <c r="C146" s="137" t="s">
        <v>23</v>
      </c>
      <c r="D146" s="137" t="s">
        <v>5593</v>
      </c>
      <c r="E146" s="837" t="s">
        <v>5594</v>
      </c>
      <c r="F146" s="837"/>
      <c r="G146" s="837" t="s">
        <v>17</v>
      </c>
      <c r="H146" s="771"/>
      <c r="I146" s="43"/>
      <c r="J146" s="138" t="s">
        <v>5608</v>
      </c>
      <c r="K146" s="139"/>
      <c r="L146" s="139"/>
      <c r="M146" s="140"/>
      <c r="N146" s="119"/>
      <c r="V146" s="151"/>
    </row>
    <row r="147" spans="1:22" ht="13.8" thickBot="1" x14ac:dyDescent="0.3">
      <c r="A147" s="750"/>
      <c r="B147" s="142"/>
      <c r="C147" s="142"/>
      <c r="D147" s="143"/>
      <c r="E147" s="142"/>
      <c r="F147" s="142"/>
      <c r="G147" s="726"/>
      <c r="H147" s="838"/>
      <c r="I147" s="839"/>
      <c r="J147" s="78" t="s">
        <v>5608</v>
      </c>
      <c r="K147" s="78"/>
      <c r="L147" s="78"/>
      <c r="M147" s="145"/>
      <c r="N147" s="119"/>
      <c r="V147" s="151"/>
    </row>
    <row r="148" spans="1:22" ht="21" thickBot="1" x14ac:dyDescent="0.3">
      <c r="A148" s="750"/>
      <c r="B148" s="147" t="s">
        <v>34</v>
      </c>
      <c r="C148" s="147" t="s">
        <v>35</v>
      </c>
      <c r="D148" s="147" t="s">
        <v>5600</v>
      </c>
      <c r="E148" s="840" t="s">
        <v>5601</v>
      </c>
      <c r="F148" s="840"/>
      <c r="G148" s="730"/>
      <c r="H148" s="731"/>
      <c r="I148" s="732"/>
      <c r="J148" s="149" t="s">
        <v>5630</v>
      </c>
      <c r="K148" s="82"/>
      <c r="L148" s="82"/>
      <c r="M148" s="150"/>
      <c r="N148" s="119"/>
      <c r="V148" s="151"/>
    </row>
    <row r="149" spans="1:22" ht="13.8" thickBot="1" x14ac:dyDescent="0.3">
      <c r="A149" s="842"/>
      <c r="B149" s="152"/>
      <c r="C149" s="152"/>
      <c r="D149" s="153"/>
      <c r="E149" s="154" t="s">
        <v>5605</v>
      </c>
      <c r="F149" s="155"/>
      <c r="G149" s="712"/>
      <c r="H149" s="713"/>
      <c r="I149" s="714"/>
      <c r="J149" s="149" t="s">
        <v>5631</v>
      </c>
      <c r="K149" s="82"/>
      <c r="L149" s="82"/>
      <c r="M149" s="150"/>
      <c r="N149" s="119"/>
      <c r="V149" s="151"/>
    </row>
    <row r="150" spans="1:22" ht="21.6" thickTop="1" thickBot="1" x14ac:dyDescent="0.3">
      <c r="A150" s="834">
        <f t="shared" ref="A150" si="30">A146+1</f>
        <v>34</v>
      </c>
      <c r="B150" s="137" t="s">
        <v>22</v>
      </c>
      <c r="C150" s="137" t="s">
        <v>23</v>
      </c>
      <c r="D150" s="137" t="s">
        <v>5593</v>
      </c>
      <c r="E150" s="837" t="s">
        <v>5594</v>
      </c>
      <c r="F150" s="837"/>
      <c r="G150" s="837" t="s">
        <v>17</v>
      </c>
      <c r="H150" s="771"/>
      <c r="I150" s="43"/>
      <c r="J150" s="138" t="s">
        <v>5608</v>
      </c>
      <c r="K150" s="139"/>
      <c r="L150" s="139"/>
      <c r="M150" s="140"/>
      <c r="N150" s="119"/>
      <c r="V150" s="151"/>
    </row>
    <row r="151" spans="1:22" ht="13.8" thickBot="1" x14ac:dyDescent="0.3">
      <c r="A151" s="750"/>
      <c r="B151" s="142"/>
      <c r="C151" s="142"/>
      <c r="D151" s="143"/>
      <c r="E151" s="142"/>
      <c r="F151" s="142"/>
      <c r="G151" s="726"/>
      <c r="H151" s="838"/>
      <c r="I151" s="839"/>
      <c r="J151" s="78" t="s">
        <v>5608</v>
      </c>
      <c r="K151" s="78"/>
      <c r="L151" s="78"/>
      <c r="M151" s="145"/>
      <c r="N151" s="119"/>
      <c r="V151" s="151"/>
    </row>
    <row r="152" spans="1:22" ht="21" thickBot="1" x14ac:dyDescent="0.3">
      <c r="A152" s="750"/>
      <c r="B152" s="147" t="s">
        <v>34</v>
      </c>
      <c r="C152" s="147" t="s">
        <v>35</v>
      </c>
      <c r="D152" s="147" t="s">
        <v>5600</v>
      </c>
      <c r="E152" s="840" t="s">
        <v>5601</v>
      </c>
      <c r="F152" s="840"/>
      <c r="G152" s="730"/>
      <c r="H152" s="731"/>
      <c r="I152" s="732"/>
      <c r="J152" s="149" t="s">
        <v>5630</v>
      </c>
      <c r="K152" s="82"/>
      <c r="L152" s="82"/>
      <c r="M152" s="150"/>
      <c r="N152" s="119"/>
      <c r="V152" s="151"/>
    </row>
    <row r="153" spans="1:22" ht="13.8" thickBot="1" x14ac:dyDescent="0.3">
      <c r="A153" s="842"/>
      <c r="B153" s="152"/>
      <c r="C153" s="152"/>
      <c r="D153" s="153"/>
      <c r="E153" s="154" t="s">
        <v>5605</v>
      </c>
      <c r="F153" s="155"/>
      <c r="G153" s="712"/>
      <c r="H153" s="713"/>
      <c r="I153" s="714"/>
      <c r="J153" s="149" t="s">
        <v>5631</v>
      </c>
      <c r="K153" s="82"/>
      <c r="L153" s="82"/>
      <c r="M153" s="150"/>
      <c r="N153" s="119"/>
      <c r="V153" s="151"/>
    </row>
    <row r="154" spans="1:22" ht="21.6" thickTop="1" thickBot="1" x14ac:dyDescent="0.3">
      <c r="A154" s="834">
        <f t="shared" ref="A154" si="31">A150+1</f>
        <v>35</v>
      </c>
      <c r="B154" s="137" t="s">
        <v>22</v>
      </c>
      <c r="C154" s="137" t="s">
        <v>23</v>
      </c>
      <c r="D154" s="137" t="s">
        <v>5593</v>
      </c>
      <c r="E154" s="837" t="s">
        <v>5594</v>
      </c>
      <c r="F154" s="837"/>
      <c r="G154" s="837" t="s">
        <v>17</v>
      </c>
      <c r="H154" s="771"/>
      <c r="I154" s="43"/>
      <c r="J154" s="138" t="s">
        <v>5608</v>
      </c>
      <c r="K154" s="139"/>
      <c r="L154" s="139"/>
      <c r="M154" s="140"/>
      <c r="N154" s="119"/>
      <c r="V154" s="151"/>
    </row>
    <row r="155" spans="1:22" ht="13.8" thickBot="1" x14ac:dyDescent="0.3">
      <c r="A155" s="750"/>
      <c r="B155" s="142"/>
      <c r="C155" s="142"/>
      <c r="D155" s="143"/>
      <c r="E155" s="142"/>
      <c r="F155" s="142"/>
      <c r="G155" s="726"/>
      <c r="H155" s="838"/>
      <c r="I155" s="839"/>
      <c r="J155" s="78" t="s">
        <v>5608</v>
      </c>
      <c r="K155" s="78"/>
      <c r="L155" s="78"/>
      <c r="M155" s="145"/>
      <c r="N155" s="119"/>
      <c r="V155" s="151"/>
    </row>
    <row r="156" spans="1:22" ht="21" thickBot="1" x14ac:dyDescent="0.3">
      <c r="A156" s="750"/>
      <c r="B156" s="147" t="s">
        <v>34</v>
      </c>
      <c r="C156" s="147" t="s">
        <v>35</v>
      </c>
      <c r="D156" s="147" t="s">
        <v>5600</v>
      </c>
      <c r="E156" s="840" t="s">
        <v>5601</v>
      </c>
      <c r="F156" s="840"/>
      <c r="G156" s="730"/>
      <c r="H156" s="731"/>
      <c r="I156" s="732"/>
      <c r="J156" s="149" t="s">
        <v>5630</v>
      </c>
      <c r="K156" s="82"/>
      <c r="L156" s="82"/>
      <c r="M156" s="150"/>
      <c r="N156" s="119"/>
      <c r="V156" s="151"/>
    </row>
    <row r="157" spans="1:22" ht="13.8" thickBot="1" x14ac:dyDescent="0.3">
      <c r="A157" s="842"/>
      <c r="B157" s="152"/>
      <c r="C157" s="152"/>
      <c r="D157" s="153"/>
      <c r="E157" s="154" t="s">
        <v>5605</v>
      </c>
      <c r="F157" s="155"/>
      <c r="G157" s="712"/>
      <c r="H157" s="713"/>
      <c r="I157" s="714"/>
      <c r="J157" s="149" t="s">
        <v>5631</v>
      </c>
      <c r="K157" s="82"/>
      <c r="L157" s="82"/>
      <c r="M157" s="150"/>
      <c r="N157" s="119"/>
      <c r="V157" s="151"/>
    </row>
    <row r="158" spans="1:22" ht="21.6" thickTop="1" thickBot="1" x14ac:dyDescent="0.3">
      <c r="A158" s="834">
        <f t="shared" ref="A158" si="32">A154+1</f>
        <v>36</v>
      </c>
      <c r="B158" s="137" t="s">
        <v>22</v>
      </c>
      <c r="C158" s="137" t="s">
        <v>23</v>
      </c>
      <c r="D158" s="137" t="s">
        <v>5593</v>
      </c>
      <c r="E158" s="837" t="s">
        <v>5594</v>
      </c>
      <c r="F158" s="837"/>
      <c r="G158" s="837" t="s">
        <v>17</v>
      </c>
      <c r="H158" s="771"/>
      <c r="I158" s="43"/>
      <c r="J158" s="138" t="s">
        <v>5608</v>
      </c>
      <c r="K158" s="139"/>
      <c r="L158" s="139"/>
      <c r="M158" s="140"/>
      <c r="N158" s="119"/>
      <c r="V158" s="151"/>
    </row>
    <row r="159" spans="1:22" ht="13.8" thickBot="1" x14ac:dyDescent="0.3">
      <c r="A159" s="750"/>
      <c r="B159" s="142"/>
      <c r="C159" s="142"/>
      <c r="D159" s="143"/>
      <c r="E159" s="142"/>
      <c r="F159" s="142"/>
      <c r="G159" s="726"/>
      <c r="H159" s="838"/>
      <c r="I159" s="839"/>
      <c r="J159" s="78" t="s">
        <v>5608</v>
      </c>
      <c r="K159" s="78"/>
      <c r="L159" s="78"/>
      <c r="M159" s="145"/>
      <c r="N159" s="119"/>
      <c r="V159" s="151"/>
    </row>
    <row r="160" spans="1:22" ht="21" thickBot="1" x14ac:dyDescent="0.3">
      <c r="A160" s="750"/>
      <c r="B160" s="147" t="s">
        <v>34</v>
      </c>
      <c r="C160" s="147" t="s">
        <v>35</v>
      </c>
      <c r="D160" s="147" t="s">
        <v>5600</v>
      </c>
      <c r="E160" s="840" t="s">
        <v>5601</v>
      </c>
      <c r="F160" s="840"/>
      <c r="G160" s="730"/>
      <c r="H160" s="731"/>
      <c r="I160" s="732"/>
      <c r="J160" s="149" t="s">
        <v>5630</v>
      </c>
      <c r="K160" s="82"/>
      <c r="L160" s="82"/>
      <c r="M160" s="150"/>
      <c r="N160" s="119"/>
      <c r="V160" s="151"/>
    </row>
    <row r="161" spans="1:22" ht="13.8" thickBot="1" x14ac:dyDescent="0.3">
      <c r="A161" s="842"/>
      <c r="B161" s="152"/>
      <c r="C161" s="152"/>
      <c r="D161" s="153"/>
      <c r="E161" s="154" t="s">
        <v>5605</v>
      </c>
      <c r="F161" s="155"/>
      <c r="G161" s="712"/>
      <c r="H161" s="713"/>
      <c r="I161" s="714"/>
      <c r="J161" s="149" t="s">
        <v>5631</v>
      </c>
      <c r="K161" s="82"/>
      <c r="L161" s="82"/>
      <c r="M161" s="150"/>
      <c r="N161" s="119"/>
      <c r="V161" s="151"/>
    </row>
    <row r="162" spans="1:22" ht="21.6" thickTop="1" thickBot="1" x14ac:dyDescent="0.3">
      <c r="A162" s="834">
        <f t="shared" ref="A162" si="33">A158+1</f>
        <v>37</v>
      </c>
      <c r="B162" s="137" t="s">
        <v>22</v>
      </c>
      <c r="C162" s="137" t="s">
        <v>23</v>
      </c>
      <c r="D162" s="137" t="s">
        <v>5593</v>
      </c>
      <c r="E162" s="837" t="s">
        <v>5594</v>
      </c>
      <c r="F162" s="837"/>
      <c r="G162" s="837" t="s">
        <v>17</v>
      </c>
      <c r="H162" s="771"/>
      <c r="I162" s="43"/>
      <c r="J162" s="138" t="s">
        <v>5608</v>
      </c>
      <c r="K162" s="139"/>
      <c r="L162" s="139"/>
      <c r="M162" s="140"/>
      <c r="N162" s="119"/>
      <c r="V162" s="151"/>
    </row>
    <row r="163" spans="1:22" ht="13.8" thickBot="1" x14ac:dyDescent="0.3">
      <c r="A163" s="750"/>
      <c r="B163" s="142"/>
      <c r="C163" s="142"/>
      <c r="D163" s="143"/>
      <c r="E163" s="142"/>
      <c r="F163" s="142"/>
      <c r="G163" s="726"/>
      <c r="H163" s="838"/>
      <c r="I163" s="839"/>
      <c r="J163" s="78" t="s">
        <v>5608</v>
      </c>
      <c r="K163" s="78"/>
      <c r="L163" s="78"/>
      <c r="M163" s="145"/>
      <c r="N163" s="119"/>
      <c r="V163" s="151"/>
    </row>
    <row r="164" spans="1:22" ht="21" thickBot="1" x14ac:dyDescent="0.3">
      <c r="A164" s="750"/>
      <c r="B164" s="147" t="s">
        <v>34</v>
      </c>
      <c r="C164" s="147" t="s">
        <v>35</v>
      </c>
      <c r="D164" s="147" t="s">
        <v>5600</v>
      </c>
      <c r="E164" s="840" t="s">
        <v>5601</v>
      </c>
      <c r="F164" s="840"/>
      <c r="G164" s="730"/>
      <c r="H164" s="731"/>
      <c r="I164" s="732"/>
      <c r="J164" s="149" t="s">
        <v>5630</v>
      </c>
      <c r="K164" s="82"/>
      <c r="L164" s="82"/>
      <c r="M164" s="150"/>
      <c r="N164" s="119"/>
      <c r="V164" s="151"/>
    </row>
    <row r="165" spans="1:22" ht="13.8" thickBot="1" x14ac:dyDescent="0.3">
      <c r="A165" s="842"/>
      <c r="B165" s="152"/>
      <c r="C165" s="152"/>
      <c r="D165" s="153"/>
      <c r="E165" s="154" t="s">
        <v>5605</v>
      </c>
      <c r="F165" s="155"/>
      <c r="G165" s="712"/>
      <c r="H165" s="713"/>
      <c r="I165" s="714"/>
      <c r="J165" s="149" t="s">
        <v>5631</v>
      </c>
      <c r="K165" s="82"/>
      <c r="L165" s="82"/>
      <c r="M165" s="150"/>
      <c r="N165" s="119"/>
      <c r="V165" s="151"/>
    </row>
    <row r="166" spans="1:22" ht="21.6" thickTop="1" thickBot="1" x14ac:dyDescent="0.3">
      <c r="A166" s="834">
        <f t="shared" ref="A166" si="34">A162+1</f>
        <v>38</v>
      </c>
      <c r="B166" s="137" t="s">
        <v>22</v>
      </c>
      <c r="C166" s="137" t="s">
        <v>23</v>
      </c>
      <c r="D166" s="137" t="s">
        <v>5593</v>
      </c>
      <c r="E166" s="837" t="s">
        <v>5594</v>
      </c>
      <c r="F166" s="837"/>
      <c r="G166" s="837" t="s">
        <v>17</v>
      </c>
      <c r="H166" s="771"/>
      <c r="I166" s="43"/>
      <c r="J166" s="138" t="s">
        <v>5608</v>
      </c>
      <c r="K166" s="139"/>
      <c r="L166" s="139"/>
      <c r="M166" s="140"/>
      <c r="N166" s="119"/>
      <c r="V166" s="151"/>
    </row>
    <row r="167" spans="1:22" ht="13.8" thickBot="1" x14ac:dyDescent="0.3">
      <c r="A167" s="750"/>
      <c r="B167" s="142"/>
      <c r="C167" s="142"/>
      <c r="D167" s="143"/>
      <c r="E167" s="142"/>
      <c r="F167" s="142"/>
      <c r="G167" s="726"/>
      <c r="H167" s="838"/>
      <c r="I167" s="839"/>
      <c r="J167" s="78" t="s">
        <v>5608</v>
      </c>
      <c r="K167" s="78"/>
      <c r="L167" s="78"/>
      <c r="M167" s="145"/>
      <c r="N167" s="119"/>
      <c r="V167" s="151"/>
    </row>
    <row r="168" spans="1:22" ht="21" thickBot="1" x14ac:dyDescent="0.3">
      <c r="A168" s="750"/>
      <c r="B168" s="147" t="s">
        <v>34</v>
      </c>
      <c r="C168" s="147" t="s">
        <v>35</v>
      </c>
      <c r="D168" s="147" t="s">
        <v>5600</v>
      </c>
      <c r="E168" s="840" t="s">
        <v>5601</v>
      </c>
      <c r="F168" s="840"/>
      <c r="G168" s="730"/>
      <c r="H168" s="731"/>
      <c r="I168" s="732"/>
      <c r="J168" s="149" t="s">
        <v>5630</v>
      </c>
      <c r="K168" s="82"/>
      <c r="L168" s="82"/>
      <c r="M168" s="150"/>
      <c r="N168" s="119"/>
      <c r="V168" s="151"/>
    </row>
    <row r="169" spans="1:22" ht="13.8" thickBot="1" x14ac:dyDescent="0.3">
      <c r="A169" s="842"/>
      <c r="B169" s="152"/>
      <c r="C169" s="152"/>
      <c r="D169" s="153"/>
      <c r="E169" s="154" t="s">
        <v>5605</v>
      </c>
      <c r="F169" s="155"/>
      <c r="G169" s="712"/>
      <c r="H169" s="713"/>
      <c r="I169" s="714"/>
      <c r="J169" s="149" t="s">
        <v>5631</v>
      </c>
      <c r="K169" s="82"/>
      <c r="L169" s="82"/>
      <c r="M169" s="150"/>
      <c r="N169" s="119"/>
      <c r="V169" s="151"/>
    </row>
    <row r="170" spans="1:22" ht="21.6" thickTop="1" thickBot="1" x14ac:dyDescent="0.3">
      <c r="A170" s="834">
        <f t="shared" ref="A170" si="35">A166+1</f>
        <v>39</v>
      </c>
      <c r="B170" s="137" t="s">
        <v>22</v>
      </c>
      <c r="C170" s="137" t="s">
        <v>23</v>
      </c>
      <c r="D170" s="137" t="s">
        <v>5593</v>
      </c>
      <c r="E170" s="837" t="s">
        <v>5594</v>
      </c>
      <c r="F170" s="837"/>
      <c r="G170" s="837" t="s">
        <v>17</v>
      </c>
      <c r="H170" s="771"/>
      <c r="I170" s="43"/>
      <c r="J170" s="138" t="s">
        <v>5608</v>
      </c>
      <c r="K170" s="139"/>
      <c r="L170" s="139"/>
      <c r="M170" s="140"/>
      <c r="N170" s="119"/>
      <c r="V170" s="151"/>
    </row>
    <row r="171" spans="1:22" ht="13.8" thickBot="1" x14ac:dyDescent="0.3">
      <c r="A171" s="750"/>
      <c r="B171" s="142"/>
      <c r="C171" s="142"/>
      <c r="D171" s="143"/>
      <c r="E171" s="142"/>
      <c r="F171" s="142"/>
      <c r="G171" s="726"/>
      <c r="H171" s="838"/>
      <c r="I171" s="839"/>
      <c r="J171" s="78" t="s">
        <v>5608</v>
      </c>
      <c r="K171" s="78"/>
      <c r="L171" s="78"/>
      <c r="M171" s="145"/>
      <c r="N171" s="119"/>
      <c r="V171" s="151"/>
    </row>
    <row r="172" spans="1:22" ht="21" thickBot="1" x14ac:dyDescent="0.3">
      <c r="A172" s="750"/>
      <c r="B172" s="147" t="s">
        <v>34</v>
      </c>
      <c r="C172" s="147" t="s">
        <v>35</v>
      </c>
      <c r="D172" s="147" t="s">
        <v>5600</v>
      </c>
      <c r="E172" s="840" t="s">
        <v>5601</v>
      </c>
      <c r="F172" s="840"/>
      <c r="G172" s="730"/>
      <c r="H172" s="731"/>
      <c r="I172" s="732"/>
      <c r="J172" s="149" t="s">
        <v>5630</v>
      </c>
      <c r="K172" s="82"/>
      <c r="L172" s="82"/>
      <c r="M172" s="150"/>
      <c r="N172" s="119"/>
      <c r="V172" s="151"/>
    </row>
    <row r="173" spans="1:22" ht="13.8" thickBot="1" x14ac:dyDescent="0.3">
      <c r="A173" s="842"/>
      <c r="B173" s="152"/>
      <c r="C173" s="152"/>
      <c r="D173" s="153"/>
      <c r="E173" s="154" t="s">
        <v>5605</v>
      </c>
      <c r="F173" s="155"/>
      <c r="G173" s="712"/>
      <c r="H173" s="713"/>
      <c r="I173" s="714"/>
      <c r="J173" s="149" t="s">
        <v>5631</v>
      </c>
      <c r="K173" s="82"/>
      <c r="L173" s="82"/>
      <c r="M173" s="150"/>
      <c r="N173" s="119"/>
      <c r="V173" s="151"/>
    </row>
    <row r="174" spans="1:22" ht="21.6" thickTop="1" thickBot="1" x14ac:dyDescent="0.3">
      <c r="A174" s="834">
        <f t="shared" ref="A174" si="36">A170+1</f>
        <v>40</v>
      </c>
      <c r="B174" s="137" t="s">
        <v>22</v>
      </c>
      <c r="C174" s="137" t="s">
        <v>23</v>
      </c>
      <c r="D174" s="137" t="s">
        <v>5593</v>
      </c>
      <c r="E174" s="837" t="s">
        <v>5594</v>
      </c>
      <c r="F174" s="837"/>
      <c r="G174" s="837" t="s">
        <v>17</v>
      </c>
      <c r="H174" s="771"/>
      <c r="I174" s="43"/>
      <c r="J174" s="138" t="s">
        <v>5608</v>
      </c>
      <c r="K174" s="139"/>
      <c r="L174" s="139"/>
      <c r="M174" s="140"/>
      <c r="N174" s="119"/>
      <c r="V174" s="151"/>
    </row>
    <row r="175" spans="1:22" ht="13.8" thickBot="1" x14ac:dyDescent="0.3">
      <c r="A175" s="750"/>
      <c r="B175" s="142"/>
      <c r="C175" s="142"/>
      <c r="D175" s="143"/>
      <c r="E175" s="142"/>
      <c r="F175" s="142"/>
      <c r="G175" s="726"/>
      <c r="H175" s="838"/>
      <c r="I175" s="839"/>
      <c r="J175" s="78" t="s">
        <v>5608</v>
      </c>
      <c r="K175" s="78"/>
      <c r="L175" s="78"/>
      <c r="M175" s="145"/>
      <c r="N175" s="119"/>
      <c r="V175" s="151"/>
    </row>
    <row r="176" spans="1:22" ht="21" thickBot="1" x14ac:dyDescent="0.3">
      <c r="A176" s="750"/>
      <c r="B176" s="147" t="s">
        <v>34</v>
      </c>
      <c r="C176" s="147" t="s">
        <v>35</v>
      </c>
      <c r="D176" s="147" t="s">
        <v>5600</v>
      </c>
      <c r="E176" s="840" t="s">
        <v>5601</v>
      </c>
      <c r="F176" s="840"/>
      <c r="G176" s="730"/>
      <c r="H176" s="731"/>
      <c r="I176" s="732"/>
      <c r="J176" s="149" t="s">
        <v>5630</v>
      </c>
      <c r="K176" s="82"/>
      <c r="L176" s="82"/>
      <c r="M176" s="150"/>
      <c r="N176" s="119"/>
      <c r="V176" s="151"/>
    </row>
    <row r="177" spans="1:22" ht="13.8" thickBot="1" x14ac:dyDescent="0.3">
      <c r="A177" s="842"/>
      <c r="B177" s="152"/>
      <c r="C177" s="152"/>
      <c r="D177" s="153"/>
      <c r="E177" s="154" t="s">
        <v>5605</v>
      </c>
      <c r="F177" s="155"/>
      <c r="G177" s="712"/>
      <c r="H177" s="713"/>
      <c r="I177" s="714"/>
      <c r="J177" s="149" t="s">
        <v>5631</v>
      </c>
      <c r="K177" s="82"/>
      <c r="L177" s="82"/>
      <c r="M177" s="150"/>
      <c r="N177" s="119"/>
      <c r="V177" s="151"/>
    </row>
    <row r="178" spans="1:22" ht="21.6" thickTop="1" thickBot="1" x14ac:dyDescent="0.3">
      <c r="A178" s="834">
        <f t="shared" ref="A178" si="37">A174+1</f>
        <v>41</v>
      </c>
      <c r="B178" s="137" t="s">
        <v>22</v>
      </c>
      <c r="C178" s="137" t="s">
        <v>23</v>
      </c>
      <c r="D178" s="137" t="s">
        <v>5593</v>
      </c>
      <c r="E178" s="837" t="s">
        <v>5594</v>
      </c>
      <c r="F178" s="837"/>
      <c r="G178" s="837" t="s">
        <v>17</v>
      </c>
      <c r="H178" s="771"/>
      <c r="I178" s="43"/>
      <c r="J178" s="138" t="s">
        <v>5608</v>
      </c>
      <c r="K178" s="139"/>
      <c r="L178" s="139"/>
      <c r="M178" s="140"/>
      <c r="N178" s="119"/>
      <c r="V178" s="151"/>
    </row>
    <row r="179" spans="1:22" ht="13.8" thickBot="1" x14ac:dyDescent="0.3">
      <c r="A179" s="750"/>
      <c r="B179" s="142"/>
      <c r="C179" s="142"/>
      <c r="D179" s="143"/>
      <c r="E179" s="142"/>
      <c r="F179" s="142"/>
      <c r="G179" s="726"/>
      <c r="H179" s="838"/>
      <c r="I179" s="839"/>
      <c r="J179" s="78" t="s">
        <v>5608</v>
      </c>
      <c r="K179" s="78"/>
      <c r="L179" s="78"/>
      <c r="M179" s="145"/>
      <c r="N179" s="119"/>
      <c r="V179" s="151">
        <f>G179</f>
        <v>0</v>
      </c>
    </row>
    <row r="180" spans="1:22" ht="21" thickBot="1" x14ac:dyDescent="0.3">
      <c r="A180" s="750"/>
      <c r="B180" s="147" t="s">
        <v>34</v>
      </c>
      <c r="C180" s="147" t="s">
        <v>35</v>
      </c>
      <c r="D180" s="147" t="s">
        <v>5600</v>
      </c>
      <c r="E180" s="840" t="s">
        <v>5601</v>
      </c>
      <c r="F180" s="840"/>
      <c r="G180" s="730"/>
      <c r="H180" s="731"/>
      <c r="I180" s="732"/>
      <c r="J180" s="149" t="s">
        <v>5630</v>
      </c>
      <c r="K180" s="82"/>
      <c r="L180" s="82"/>
      <c r="M180" s="150"/>
      <c r="N180" s="119"/>
      <c r="V180" s="151"/>
    </row>
    <row r="181" spans="1:22" ht="13.8" thickBot="1" x14ac:dyDescent="0.3">
      <c r="A181" s="842"/>
      <c r="B181" s="152"/>
      <c r="C181" s="152"/>
      <c r="D181" s="153"/>
      <c r="E181" s="154" t="s">
        <v>5605</v>
      </c>
      <c r="F181" s="155"/>
      <c r="G181" s="712"/>
      <c r="H181" s="713"/>
      <c r="I181" s="714"/>
      <c r="J181" s="149" t="s">
        <v>5631</v>
      </c>
      <c r="K181" s="82"/>
      <c r="L181" s="82"/>
      <c r="M181" s="150"/>
      <c r="N181" s="119"/>
      <c r="V181" s="151"/>
    </row>
    <row r="182" spans="1:22" ht="21.6" thickTop="1" thickBot="1" x14ac:dyDescent="0.3">
      <c r="A182" s="834">
        <f t="shared" ref="A182" si="38">A178+1</f>
        <v>42</v>
      </c>
      <c r="B182" s="137" t="s">
        <v>22</v>
      </c>
      <c r="C182" s="137" t="s">
        <v>23</v>
      </c>
      <c r="D182" s="137" t="s">
        <v>5593</v>
      </c>
      <c r="E182" s="837" t="s">
        <v>5594</v>
      </c>
      <c r="F182" s="837"/>
      <c r="G182" s="837" t="s">
        <v>17</v>
      </c>
      <c r="H182" s="771"/>
      <c r="I182" s="43"/>
      <c r="J182" s="138" t="s">
        <v>5608</v>
      </c>
      <c r="K182" s="139"/>
      <c r="L182" s="139"/>
      <c r="M182" s="140"/>
      <c r="N182" s="119"/>
      <c r="V182" s="151"/>
    </row>
    <row r="183" spans="1:22" ht="13.8" thickBot="1" x14ac:dyDescent="0.3">
      <c r="A183" s="750"/>
      <c r="B183" s="142"/>
      <c r="C183" s="142"/>
      <c r="D183" s="143"/>
      <c r="E183" s="142"/>
      <c r="F183" s="142"/>
      <c r="G183" s="726"/>
      <c r="H183" s="838"/>
      <c r="I183" s="839"/>
      <c r="J183" s="78" t="s">
        <v>5608</v>
      </c>
      <c r="K183" s="78"/>
      <c r="L183" s="78"/>
      <c r="M183" s="145"/>
      <c r="N183" s="119"/>
      <c r="V183" s="151">
        <f>G183</f>
        <v>0</v>
      </c>
    </row>
    <row r="184" spans="1:22" ht="21" thickBot="1" x14ac:dyDescent="0.3">
      <c r="A184" s="750"/>
      <c r="B184" s="147" t="s">
        <v>34</v>
      </c>
      <c r="C184" s="147" t="s">
        <v>35</v>
      </c>
      <c r="D184" s="147" t="s">
        <v>5600</v>
      </c>
      <c r="E184" s="840" t="s">
        <v>5601</v>
      </c>
      <c r="F184" s="840"/>
      <c r="G184" s="730"/>
      <c r="H184" s="731"/>
      <c r="I184" s="732"/>
      <c r="J184" s="149" t="s">
        <v>5630</v>
      </c>
      <c r="K184" s="82"/>
      <c r="L184" s="82"/>
      <c r="M184" s="150"/>
      <c r="N184" s="119"/>
      <c r="V184" s="151"/>
    </row>
    <row r="185" spans="1:22" ht="13.8" thickBot="1" x14ac:dyDescent="0.3">
      <c r="A185" s="842"/>
      <c r="B185" s="152"/>
      <c r="C185" s="152"/>
      <c r="D185" s="153"/>
      <c r="E185" s="154" t="s">
        <v>5605</v>
      </c>
      <c r="F185" s="155"/>
      <c r="G185" s="712"/>
      <c r="H185" s="713"/>
      <c r="I185" s="714"/>
      <c r="J185" s="149" t="s">
        <v>5631</v>
      </c>
      <c r="K185" s="82"/>
      <c r="L185" s="82"/>
      <c r="M185" s="150"/>
      <c r="N185" s="119"/>
      <c r="V185" s="151"/>
    </row>
    <row r="186" spans="1:22" ht="21.6" thickTop="1" thickBot="1" x14ac:dyDescent="0.3">
      <c r="A186" s="834">
        <f t="shared" ref="A186" si="39">A182+1</f>
        <v>43</v>
      </c>
      <c r="B186" s="137" t="s">
        <v>22</v>
      </c>
      <c r="C186" s="137" t="s">
        <v>23</v>
      </c>
      <c r="D186" s="137" t="s">
        <v>5593</v>
      </c>
      <c r="E186" s="837" t="s">
        <v>5594</v>
      </c>
      <c r="F186" s="837"/>
      <c r="G186" s="837" t="s">
        <v>17</v>
      </c>
      <c r="H186" s="771"/>
      <c r="I186" s="43"/>
      <c r="J186" s="138" t="s">
        <v>5608</v>
      </c>
      <c r="K186" s="139"/>
      <c r="L186" s="139"/>
      <c r="M186" s="140"/>
      <c r="N186" s="119"/>
      <c r="V186" s="151"/>
    </row>
    <row r="187" spans="1:22" ht="13.8" thickBot="1" x14ac:dyDescent="0.3">
      <c r="A187" s="750"/>
      <c r="B187" s="142"/>
      <c r="C187" s="142"/>
      <c r="D187" s="143"/>
      <c r="E187" s="142"/>
      <c r="F187" s="142"/>
      <c r="G187" s="726"/>
      <c r="H187" s="838"/>
      <c r="I187" s="839"/>
      <c r="J187" s="78" t="s">
        <v>5608</v>
      </c>
      <c r="K187" s="78"/>
      <c r="L187" s="78"/>
      <c r="M187" s="145"/>
      <c r="N187" s="119"/>
      <c r="V187" s="151">
        <f>G187</f>
        <v>0</v>
      </c>
    </row>
    <row r="188" spans="1:22" ht="21" thickBot="1" x14ac:dyDescent="0.3">
      <c r="A188" s="750"/>
      <c r="B188" s="147" t="s">
        <v>34</v>
      </c>
      <c r="C188" s="147" t="s">
        <v>35</v>
      </c>
      <c r="D188" s="147" t="s">
        <v>5600</v>
      </c>
      <c r="E188" s="840" t="s">
        <v>5601</v>
      </c>
      <c r="F188" s="840"/>
      <c r="G188" s="730"/>
      <c r="H188" s="731"/>
      <c r="I188" s="732"/>
      <c r="J188" s="149" t="s">
        <v>5630</v>
      </c>
      <c r="K188" s="82"/>
      <c r="L188" s="82"/>
      <c r="M188" s="150"/>
      <c r="N188" s="119"/>
      <c r="V188" s="151"/>
    </row>
    <row r="189" spans="1:22" ht="13.8" thickBot="1" x14ac:dyDescent="0.3">
      <c r="A189" s="842"/>
      <c r="B189" s="152"/>
      <c r="C189" s="152"/>
      <c r="D189" s="153"/>
      <c r="E189" s="154" t="s">
        <v>5605</v>
      </c>
      <c r="F189" s="155"/>
      <c r="G189" s="712"/>
      <c r="H189" s="713"/>
      <c r="I189" s="714"/>
      <c r="J189" s="149" t="s">
        <v>5631</v>
      </c>
      <c r="K189" s="82"/>
      <c r="L189" s="82"/>
      <c r="M189" s="150"/>
      <c r="N189" s="119"/>
      <c r="V189" s="151"/>
    </row>
    <row r="190" spans="1:22" ht="21.6" thickTop="1" thickBot="1" x14ac:dyDescent="0.3">
      <c r="A190" s="834">
        <f t="shared" ref="A190" si="40">A186+1</f>
        <v>44</v>
      </c>
      <c r="B190" s="137" t="s">
        <v>22</v>
      </c>
      <c r="C190" s="137" t="s">
        <v>23</v>
      </c>
      <c r="D190" s="137" t="s">
        <v>5593</v>
      </c>
      <c r="E190" s="837" t="s">
        <v>5594</v>
      </c>
      <c r="F190" s="837"/>
      <c r="G190" s="837" t="s">
        <v>17</v>
      </c>
      <c r="H190" s="771"/>
      <c r="I190" s="43"/>
      <c r="J190" s="138" t="s">
        <v>5608</v>
      </c>
      <c r="K190" s="139"/>
      <c r="L190" s="139"/>
      <c r="M190" s="140"/>
      <c r="N190" s="119"/>
      <c r="V190" s="151"/>
    </row>
    <row r="191" spans="1:22" ht="13.8" thickBot="1" x14ac:dyDescent="0.3">
      <c r="A191" s="750"/>
      <c r="B191" s="142"/>
      <c r="C191" s="142"/>
      <c r="D191" s="143"/>
      <c r="E191" s="142"/>
      <c r="F191" s="142"/>
      <c r="G191" s="726"/>
      <c r="H191" s="838"/>
      <c r="I191" s="839"/>
      <c r="J191" s="78" t="s">
        <v>5608</v>
      </c>
      <c r="K191" s="78"/>
      <c r="L191" s="78"/>
      <c r="M191" s="145"/>
      <c r="N191" s="119"/>
      <c r="V191" s="151">
        <f>G191</f>
        <v>0</v>
      </c>
    </row>
    <row r="192" spans="1:22" ht="21" thickBot="1" x14ac:dyDescent="0.3">
      <c r="A192" s="750"/>
      <c r="B192" s="147" t="s">
        <v>34</v>
      </c>
      <c r="C192" s="147" t="s">
        <v>35</v>
      </c>
      <c r="D192" s="147" t="s">
        <v>5600</v>
      </c>
      <c r="E192" s="840" t="s">
        <v>5601</v>
      </c>
      <c r="F192" s="840"/>
      <c r="G192" s="730"/>
      <c r="H192" s="731"/>
      <c r="I192" s="732"/>
      <c r="J192" s="149" t="s">
        <v>5630</v>
      </c>
      <c r="K192" s="82"/>
      <c r="L192" s="82"/>
      <c r="M192" s="150"/>
      <c r="N192" s="119"/>
      <c r="V192" s="151"/>
    </row>
    <row r="193" spans="1:22" ht="13.8" thickBot="1" x14ac:dyDescent="0.3">
      <c r="A193" s="842"/>
      <c r="B193" s="152"/>
      <c r="C193" s="152"/>
      <c r="D193" s="153"/>
      <c r="E193" s="154" t="s">
        <v>5605</v>
      </c>
      <c r="F193" s="155"/>
      <c r="G193" s="712"/>
      <c r="H193" s="713"/>
      <c r="I193" s="714"/>
      <c r="J193" s="149" t="s">
        <v>5631</v>
      </c>
      <c r="K193" s="82"/>
      <c r="L193" s="82"/>
      <c r="M193" s="150"/>
      <c r="N193" s="119"/>
      <c r="V193" s="151"/>
    </row>
    <row r="194" spans="1:22" ht="21.6" thickTop="1" thickBot="1" x14ac:dyDescent="0.3">
      <c r="A194" s="834">
        <f t="shared" ref="A194" si="41">A190+1</f>
        <v>45</v>
      </c>
      <c r="B194" s="137" t="s">
        <v>22</v>
      </c>
      <c r="C194" s="137" t="s">
        <v>23</v>
      </c>
      <c r="D194" s="137" t="s">
        <v>5593</v>
      </c>
      <c r="E194" s="837" t="s">
        <v>5594</v>
      </c>
      <c r="F194" s="837"/>
      <c r="G194" s="837" t="s">
        <v>17</v>
      </c>
      <c r="H194" s="771"/>
      <c r="I194" s="43"/>
      <c r="J194" s="138" t="s">
        <v>5608</v>
      </c>
      <c r="K194" s="139"/>
      <c r="L194" s="139"/>
      <c r="M194" s="140"/>
      <c r="N194" s="119"/>
      <c r="V194" s="151"/>
    </row>
    <row r="195" spans="1:22" ht="13.8" thickBot="1" x14ac:dyDescent="0.3">
      <c r="A195" s="750"/>
      <c r="B195" s="142"/>
      <c r="C195" s="142"/>
      <c r="D195" s="143"/>
      <c r="E195" s="142"/>
      <c r="F195" s="142"/>
      <c r="G195" s="726"/>
      <c r="H195" s="838"/>
      <c r="I195" s="839"/>
      <c r="J195" s="78" t="s">
        <v>5608</v>
      </c>
      <c r="K195" s="78"/>
      <c r="L195" s="78"/>
      <c r="M195" s="145"/>
      <c r="N195" s="119"/>
      <c r="V195" s="151">
        <f>G195</f>
        <v>0</v>
      </c>
    </row>
    <row r="196" spans="1:22" ht="21" thickBot="1" x14ac:dyDescent="0.3">
      <c r="A196" s="750"/>
      <c r="B196" s="147" t="s">
        <v>34</v>
      </c>
      <c r="C196" s="147" t="s">
        <v>35</v>
      </c>
      <c r="D196" s="147" t="s">
        <v>5600</v>
      </c>
      <c r="E196" s="840" t="s">
        <v>5601</v>
      </c>
      <c r="F196" s="840"/>
      <c r="G196" s="730"/>
      <c r="H196" s="731"/>
      <c r="I196" s="732"/>
      <c r="J196" s="149" t="s">
        <v>5630</v>
      </c>
      <c r="K196" s="82"/>
      <c r="L196" s="82"/>
      <c r="M196" s="150"/>
      <c r="N196" s="119"/>
      <c r="V196" s="151"/>
    </row>
    <row r="197" spans="1:22" ht="13.8" thickBot="1" x14ac:dyDescent="0.3">
      <c r="A197" s="842"/>
      <c r="B197" s="152"/>
      <c r="C197" s="152"/>
      <c r="D197" s="153"/>
      <c r="E197" s="154" t="s">
        <v>5605</v>
      </c>
      <c r="F197" s="155"/>
      <c r="G197" s="712"/>
      <c r="H197" s="713"/>
      <c r="I197" s="714"/>
      <c r="J197" s="149" t="s">
        <v>5631</v>
      </c>
      <c r="K197" s="82"/>
      <c r="L197" s="82"/>
      <c r="M197" s="150"/>
      <c r="N197" s="119"/>
      <c r="V197" s="151"/>
    </row>
    <row r="198" spans="1:22" ht="21.6" thickTop="1" thickBot="1" x14ac:dyDescent="0.3">
      <c r="A198" s="834">
        <f t="shared" ref="A198" si="42">A194+1</f>
        <v>46</v>
      </c>
      <c r="B198" s="137" t="s">
        <v>22</v>
      </c>
      <c r="C198" s="137" t="s">
        <v>23</v>
      </c>
      <c r="D198" s="137" t="s">
        <v>5593</v>
      </c>
      <c r="E198" s="837" t="s">
        <v>5594</v>
      </c>
      <c r="F198" s="837"/>
      <c r="G198" s="837" t="s">
        <v>17</v>
      </c>
      <c r="H198" s="771"/>
      <c r="I198" s="43"/>
      <c r="J198" s="138" t="s">
        <v>5608</v>
      </c>
      <c r="K198" s="139"/>
      <c r="L198" s="139"/>
      <c r="M198" s="140"/>
      <c r="N198" s="119"/>
      <c r="V198" s="151"/>
    </row>
    <row r="199" spans="1:22" ht="13.8" thickBot="1" x14ac:dyDescent="0.3">
      <c r="A199" s="750"/>
      <c r="B199" s="142"/>
      <c r="C199" s="142"/>
      <c r="D199" s="143"/>
      <c r="E199" s="142"/>
      <c r="F199" s="142"/>
      <c r="G199" s="726"/>
      <c r="H199" s="838"/>
      <c r="I199" s="839"/>
      <c r="J199" s="78" t="s">
        <v>5608</v>
      </c>
      <c r="K199" s="78"/>
      <c r="L199" s="78"/>
      <c r="M199" s="145"/>
      <c r="N199" s="119"/>
      <c r="V199" s="151">
        <f>G199</f>
        <v>0</v>
      </c>
    </row>
    <row r="200" spans="1:22" ht="21" thickBot="1" x14ac:dyDescent="0.3">
      <c r="A200" s="750"/>
      <c r="B200" s="147" t="s">
        <v>34</v>
      </c>
      <c r="C200" s="147" t="s">
        <v>35</v>
      </c>
      <c r="D200" s="147" t="s">
        <v>5600</v>
      </c>
      <c r="E200" s="840" t="s">
        <v>5601</v>
      </c>
      <c r="F200" s="840"/>
      <c r="G200" s="730"/>
      <c r="H200" s="731"/>
      <c r="I200" s="732"/>
      <c r="J200" s="149" t="s">
        <v>5630</v>
      </c>
      <c r="K200" s="82"/>
      <c r="L200" s="82"/>
      <c r="M200" s="150"/>
      <c r="N200" s="119"/>
      <c r="V200" s="151"/>
    </row>
    <row r="201" spans="1:22" ht="13.8" thickBot="1" x14ac:dyDescent="0.3">
      <c r="A201" s="842"/>
      <c r="B201" s="152"/>
      <c r="C201" s="152"/>
      <c r="D201" s="153"/>
      <c r="E201" s="154" t="s">
        <v>5605</v>
      </c>
      <c r="F201" s="155"/>
      <c r="G201" s="712"/>
      <c r="H201" s="713"/>
      <c r="I201" s="714"/>
      <c r="J201" s="149" t="s">
        <v>5631</v>
      </c>
      <c r="K201" s="82"/>
      <c r="L201" s="82"/>
      <c r="M201" s="150"/>
      <c r="N201" s="119"/>
      <c r="V201" s="151"/>
    </row>
    <row r="202" spans="1:22" ht="21.6" thickTop="1" thickBot="1" x14ac:dyDescent="0.3">
      <c r="A202" s="834">
        <f t="shared" ref="A202" si="43">A198+1</f>
        <v>47</v>
      </c>
      <c r="B202" s="137" t="s">
        <v>22</v>
      </c>
      <c r="C202" s="137" t="s">
        <v>23</v>
      </c>
      <c r="D202" s="137" t="s">
        <v>5593</v>
      </c>
      <c r="E202" s="837" t="s">
        <v>5594</v>
      </c>
      <c r="F202" s="837"/>
      <c r="G202" s="837" t="s">
        <v>17</v>
      </c>
      <c r="H202" s="771"/>
      <c r="I202" s="43"/>
      <c r="J202" s="138" t="s">
        <v>5608</v>
      </c>
      <c r="K202" s="139"/>
      <c r="L202" s="139"/>
      <c r="M202" s="140"/>
      <c r="N202" s="119"/>
      <c r="V202" s="151"/>
    </row>
    <row r="203" spans="1:22" ht="13.8" thickBot="1" x14ac:dyDescent="0.3">
      <c r="A203" s="750"/>
      <c r="B203" s="142"/>
      <c r="C203" s="142"/>
      <c r="D203" s="143"/>
      <c r="E203" s="142"/>
      <c r="F203" s="142"/>
      <c r="G203" s="726"/>
      <c r="H203" s="838"/>
      <c r="I203" s="839"/>
      <c r="J203" s="78" t="s">
        <v>5608</v>
      </c>
      <c r="K203" s="78"/>
      <c r="L203" s="78"/>
      <c r="M203" s="145"/>
      <c r="N203" s="119"/>
      <c r="V203" s="151">
        <f>G203</f>
        <v>0</v>
      </c>
    </row>
    <row r="204" spans="1:22" ht="21" thickBot="1" x14ac:dyDescent="0.3">
      <c r="A204" s="750"/>
      <c r="B204" s="147" t="s">
        <v>34</v>
      </c>
      <c r="C204" s="147" t="s">
        <v>35</v>
      </c>
      <c r="D204" s="147" t="s">
        <v>5600</v>
      </c>
      <c r="E204" s="840" t="s">
        <v>5601</v>
      </c>
      <c r="F204" s="840"/>
      <c r="G204" s="730"/>
      <c r="H204" s="731"/>
      <c r="I204" s="732"/>
      <c r="J204" s="149" t="s">
        <v>5630</v>
      </c>
      <c r="K204" s="82"/>
      <c r="L204" s="82"/>
      <c r="M204" s="150"/>
      <c r="N204" s="119"/>
      <c r="V204" s="151"/>
    </row>
    <row r="205" spans="1:22" ht="13.8" thickBot="1" x14ac:dyDescent="0.3">
      <c r="A205" s="842"/>
      <c r="B205" s="152"/>
      <c r="C205" s="152"/>
      <c r="D205" s="153"/>
      <c r="E205" s="154" t="s">
        <v>5605</v>
      </c>
      <c r="F205" s="155"/>
      <c r="G205" s="712"/>
      <c r="H205" s="713"/>
      <c r="I205" s="714"/>
      <c r="J205" s="149" t="s">
        <v>5631</v>
      </c>
      <c r="K205" s="82"/>
      <c r="L205" s="82"/>
      <c r="M205" s="150"/>
      <c r="N205" s="119"/>
      <c r="V205" s="151"/>
    </row>
    <row r="206" spans="1:22" ht="21.6" thickTop="1" thickBot="1" x14ac:dyDescent="0.3">
      <c r="A206" s="834">
        <f t="shared" ref="A206" si="44">A202+1</f>
        <v>48</v>
      </c>
      <c r="B206" s="137" t="s">
        <v>22</v>
      </c>
      <c r="C206" s="137" t="s">
        <v>23</v>
      </c>
      <c r="D206" s="137" t="s">
        <v>5593</v>
      </c>
      <c r="E206" s="837" t="s">
        <v>5594</v>
      </c>
      <c r="F206" s="837"/>
      <c r="G206" s="837" t="s">
        <v>17</v>
      </c>
      <c r="H206" s="771"/>
      <c r="I206" s="43"/>
      <c r="J206" s="138" t="s">
        <v>5608</v>
      </c>
      <c r="K206" s="139"/>
      <c r="L206" s="139"/>
      <c r="M206" s="140"/>
      <c r="N206" s="119"/>
      <c r="V206" s="151"/>
    </row>
    <row r="207" spans="1:22" ht="13.8" thickBot="1" x14ac:dyDescent="0.3">
      <c r="A207" s="750"/>
      <c r="B207" s="142"/>
      <c r="C207" s="142"/>
      <c r="D207" s="143"/>
      <c r="E207" s="142"/>
      <c r="F207" s="142"/>
      <c r="G207" s="726"/>
      <c r="H207" s="838"/>
      <c r="I207" s="839"/>
      <c r="J207" s="78" t="s">
        <v>5608</v>
      </c>
      <c r="K207" s="78"/>
      <c r="L207" s="78"/>
      <c r="M207" s="145"/>
      <c r="N207" s="119"/>
      <c r="V207" s="151">
        <f>G207</f>
        <v>0</v>
      </c>
    </row>
    <row r="208" spans="1:22" ht="21" thickBot="1" x14ac:dyDescent="0.3">
      <c r="A208" s="750"/>
      <c r="B208" s="147" t="s">
        <v>34</v>
      </c>
      <c r="C208" s="147" t="s">
        <v>35</v>
      </c>
      <c r="D208" s="147" t="s">
        <v>5600</v>
      </c>
      <c r="E208" s="840" t="s">
        <v>5601</v>
      </c>
      <c r="F208" s="840"/>
      <c r="G208" s="730"/>
      <c r="H208" s="731"/>
      <c r="I208" s="732"/>
      <c r="J208" s="149" t="s">
        <v>5630</v>
      </c>
      <c r="K208" s="82"/>
      <c r="L208" s="82"/>
      <c r="M208" s="150"/>
      <c r="N208" s="119"/>
      <c r="V208" s="151"/>
    </row>
    <row r="209" spans="1:22" ht="13.8" thickBot="1" x14ac:dyDescent="0.3">
      <c r="A209" s="842"/>
      <c r="B209" s="152"/>
      <c r="C209" s="152"/>
      <c r="D209" s="153"/>
      <c r="E209" s="154" t="s">
        <v>5605</v>
      </c>
      <c r="F209" s="155"/>
      <c r="G209" s="712"/>
      <c r="H209" s="713"/>
      <c r="I209" s="714"/>
      <c r="J209" s="149" t="s">
        <v>5631</v>
      </c>
      <c r="K209" s="82"/>
      <c r="L209" s="82"/>
      <c r="M209" s="150"/>
      <c r="N209" s="119"/>
      <c r="V209" s="151"/>
    </row>
    <row r="210" spans="1:22" ht="21.6" thickTop="1" thickBot="1" x14ac:dyDescent="0.3">
      <c r="A210" s="834">
        <f t="shared" ref="A210" si="45">A206+1</f>
        <v>49</v>
      </c>
      <c r="B210" s="137" t="s">
        <v>22</v>
      </c>
      <c r="C210" s="137" t="s">
        <v>23</v>
      </c>
      <c r="D210" s="137" t="s">
        <v>5593</v>
      </c>
      <c r="E210" s="837" t="s">
        <v>5594</v>
      </c>
      <c r="F210" s="837"/>
      <c r="G210" s="837" t="s">
        <v>17</v>
      </c>
      <c r="H210" s="771"/>
      <c r="I210" s="43"/>
      <c r="J210" s="138" t="s">
        <v>5608</v>
      </c>
      <c r="K210" s="139"/>
      <c r="L210" s="139"/>
      <c r="M210" s="140"/>
      <c r="N210" s="119"/>
      <c r="V210" s="151"/>
    </row>
    <row r="211" spans="1:22" ht="13.8" thickBot="1" x14ac:dyDescent="0.3">
      <c r="A211" s="750"/>
      <c r="B211" s="142"/>
      <c r="C211" s="142"/>
      <c r="D211" s="143"/>
      <c r="E211" s="142"/>
      <c r="F211" s="142"/>
      <c r="G211" s="726"/>
      <c r="H211" s="838"/>
      <c r="I211" s="839"/>
      <c r="J211" s="78" t="s">
        <v>5608</v>
      </c>
      <c r="K211" s="78"/>
      <c r="L211" s="78"/>
      <c r="M211" s="145"/>
      <c r="N211" s="119"/>
      <c r="V211" s="151">
        <f>G211</f>
        <v>0</v>
      </c>
    </row>
    <row r="212" spans="1:22" ht="21" thickBot="1" x14ac:dyDescent="0.3">
      <c r="A212" s="750"/>
      <c r="B212" s="147" t="s">
        <v>34</v>
      </c>
      <c r="C212" s="147" t="s">
        <v>35</v>
      </c>
      <c r="D212" s="147" t="s">
        <v>5600</v>
      </c>
      <c r="E212" s="840" t="s">
        <v>5601</v>
      </c>
      <c r="F212" s="840"/>
      <c r="G212" s="730"/>
      <c r="H212" s="731"/>
      <c r="I212" s="732"/>
      <c r="J212" s="149" t="s">
        <v>5630</v>
      </c>
      <c r="K212" s="82"/>
      <c r="L212" s="82"/>
      <c r="M212" s="150"/>
      <c r="N212" s="119"/>
      <c r="V212" s="151"/>
    </row>
    <row r="213" spans="1:22" ht="13.8" thickBot="1" x14ac:dyDescent="0.3">
      <c r="A213" s="842"/>
      <c r="B213" s="152"/>
      <c r="C213" s="152"/>
      <c r="D213" s="153"/>
      <c r="E213" s="154" t="s">
        <v>5605</v>
      </c>
      <c r="F213" s="155"/>
      <c r="G213" s="712"/>
      <c r="H213" s="713"/>
      <c r="I213" s="714"/>
      <c r="J213" s="149" t="s">
        <v>5631</v>
      </c>
      <c r="K213" s="82"/>
      <c r="L213" s="82"/>
      <c r="M213" s="150"/>
      <c r="N213" s="119"/>
      <c r="V213" s="151"/>
    </row>
    <row r="214" spans="1:22" ht="21.6" thickTop="1" thickBot="1" x14ac:dyDescent="0.3">
      <c r="A214" s="834">
        <f t="shared" ref="A214" si="46">A210+1</f>
        <v>50</v>
      </c>
      <c r="B214" s="137" t="s">
        <v>22</v>
      </c>
      <c r="C214" s="137" t="s">
        <v>23</v>
      </c>
      <c r="D214" s="137" t="s">
        <v>5593</v>
      </c>
      <c r="E214" s="837" t="s">
        <v>5594</v>
      </c>
      <c r="F214" s="837"/>
      <c r="G214" s="837" t="s">
        <v>17</v>
      </c>
      <c r="H214" s="771"/>
      <c r="I214" s="43"/>
      <c r="J214" s="138" t="s">
        <v>5608</v>
      </c>
      <c r="K214" s="139"/>
      <c r="L214" s="139"/>
      <c r="M214" s="140"/>
      <c r="N214" s="119"/>
      <c r="V214" s="151"/>
    </row>
    <row r="215" spans="1:22" ht="13.8" thickBot="1" x14ac:dyDescent="0.3">
      <c r="A215" s="750"/>
      <c r="B215" s="142"/>
      <c r="C215" s="142"/>
      <c r="D215" s="143"/>
      <c r="E215" s="142"/>
      <c r="F215" s="142"/>
      <c r="G215" s="726"/>
      <c r="H215" s="838"/>
      <c r="I215" s="839"/>
      <c r="J215" s="78" t="s">
        <v>5608</v>
      </c>
      <c r="K215" s="78"/>
      <c r="L215" s="78"/>
      <c r="M215" s="145"/>
      <c r="N215" s="119"/>
      <c r="V215" s="151">
        <f>G215</f>
        <v>0</v>
      </c>
    </row>
    <row r="216" spans="1:22" ht="21" thickBot="1" x14ac:dyDescent="0.3">
      <c r="A216" s="750"/>
      <c r="B216" s="147" t="s">
        <v>34</v>
      </c>
      <c r="C216" s="147" t="s">
        <v>35</v>
      </c>
      <c r="D216" s="147" t="s">
        <v>5600</v>
      </c>
      <c r="E216" s="840" t="s">
        <v>5601</v>
      </c>
      <c r="F216" s="840"/>
      <c r="G216" s="730"/>
      <c r="H216" s="731"/>
      <c r="I216" s="732"/>
      <c r="J216" s="149" t="s">
        <v>5630</v>
      </c>
      <c r="K216" s="82"/>
      <c r="L216" s="82"/>
      <c r="M216" s="150"/>
      <c r="N216" s="119"/>
      <c r="V216" s="151"/>
    </row>
    <row r="217" spans="1:22" ht="13.8" thickBot="1" x14ac:dyDescent="0.3">
      <c r="A217" s="842"/>
      <c r="B217" s="152"/>
      <c r="C217" s="152"/>
      <c r="D217" s="153"/>
      <c r="E217" s="154" t="s">
        <v>5605</v>
      </c>
      <c r="F217" s="155"/>
      <c r="G217" s="712"/>
      <c r="H217" s="713"/>
      <c r="I217" s="714"/>
      <c r="J217" s="149" t="s">
        <v>5631</v>
      </c>
      <c r="K217" s="82"/>
      <c r="L217" s="82"/>
      <c r="M217" s="150"/>
      <c r="N217" s="119"/>
      <c r="V217" s="151"/>
    </row>
    <row r="218" spans="1:22" ht="21.6" thickTop="1" thickBot="1" x14ac:dyDescent="0.3">
      <c r="A218" s="834">
        <f t="shared" ref="A218" si="47">A214+1</f>
        <v>51</v>
      </c>
      <c r="B218" s="137" t="s">
        <v>22</v>
      </c>
      <c r="C218" s="137" t="s">
        <v>23</v>
      </c>
      <c r="D218" s="137" t="s">
        <v>5593</v>
      </c>
      <c r="E218" s="837" t="s">
        <v>5594</v>
      </c>
      <c r="F218" s="837"/>
      <c r="G218" s="837" t="s">
        <v>17</v>
      </c>
      <c r="H218" s="771"/>
      <c r="I218" s="43"/>
      <c r="J218" s="138" t="s">
        <v>5608</v>
      </c>
      <c r="K218" s="139"/>
      <c r="L218" s="139"/>
      <c r="M218" s="140"/>
      <c r="N218" s="119"/>
      <c r="V218" s="151"/>
    </row>
    <row r="219" spans="1:22" ht="13.8" thickBot="1" x14ac:dyDescent="0.3">
      <c r="A219" s="750"/>
      <c r="B219" s="142"/>
      <c r="C219" s="142"/>
      <c r="D219" s="143"/>
      <c r="E219" s="142"/>
      <c r="F219" s="142"/>
      <c r="G219" s="726"/>
      <c r="H219" s="838"/>
      <c r="I219" s="839"/>
      <c r="J219" s="78" t="s">
        <v>5608</v>
      </c>
      <c r="K219" s="78"/>
      <c r="L219" s="78"/>
      <c r="M219" s="145"/>
      <c r="N219" s="119"/>
      <c r="V219" s="151">
        <f>G219</f>
        <v>0</v>
      </c>
    </row>
    <row r="220" spans="1:22" ht="21" thickBot="1" x14ac:dyDescent="0.3">
      <c r="A220" s="750"/>
      <c r="B220" s="147" t="s">
        <v>34</v>
      </c>
      <c r="C220" s="147" t="s">
        <v>35</v>
      </c>
      <c r="D220" s="147" t="s">
        <v>5600</v>
      </c>
      <c r="E220" s="840" t="s">
        <v>5601</v>
      </c>
      <c r="F220" s="840"/>
      <c r="G220" s="730"/>
      <c r="H220" s="731"/>
      <c r="I220" s="732"/>
      <c r="J220" s="149" t="s">
        <v>5630</v>
      </c>
      <c r="K220" s="82"/>
      <c r="L220" s="82"/>
      <c r="M220" s="150"/>
      <c r="N220" s="119"/>
      <c r="V220" s="151"/>
    </row>
    <row r="221" spans="1:22" ht="13.8" thickBot="1" x14ac:dyDescent="0.3">
      <c r="A221" s="842"/>
      <c r="B221" s="152"/>
      <c r="C221" s="152"/>
      <c r="D221" s="153"/>
      <c r="E221" s="154" t="s">
        <v>5605</v>
      </c>
      <c r="F221" s="155"/>
      <c r="G221" s="712"/>
      <c r="H221" s="713"/>
      <c r="I221" s="714"/>
      <c r="J221" s="149" t="s">
        <v>5631</v>
      </c>
      <c r="K221" s="82"/>
      <c r="L221" s="82"/>
      <c r="M221" s="150"/>
      <c r="N221" s="119"/>
      <c r="V221" s="151"/>
    </row>
    <row r="222" spans="1:22" ht="21.6" thickTop="1" thickBot="1" x14ac:dyDescent="0.3">
      <c r="A222" s="834">
        <f t="shared" ref="A222" si="48">A218+1</f>
        <v>52</v>
      </c>
      <c r="B222" s="137" t="s">
        <v>22</v>
      </c>
      <c r="C222" s="137" t="s">
        <v>23</v>
      </c>
      <c r="D222" s="137" t="s">
        <v>5593</v>
      </c>
      <c r="E222" s="837" t="s">
        <v>5594</v>
      </c>
      <c r="F222" s="837"/>
      <c r="G222" s="837" t="s">
        <v>17</v>
      </c>
      <c r="H222" s="771"/>
      <c r="I222" s="43"/>
      <c r="J222" s="138" t="s">
        <v>5608</v>
      </c>
      <c r="K222" s="139"/>
      <c r="L222" s="139"/>
      <c r="M222" s="140"/>
      <c r="N222" s="119"/>
      <c r="V222" s="151"/>
    </row>
    <row r="223" spans="1:22" ht="13.8" thickBot="1" x14ac:dyDescent="0.3">
      <c r="A223" s="750"/>
      <c r="B223" s="142"/>
      <c r="C223" s="142"/>
      <c r="D223" s="143"/>
      <c r="E223" s="142"/>
      <c r="F223" s="142"/>
      <c r="G223" s="726"/>
      <c r="H223" s="838"/>
      <c r="I223" s="839"/>
      <c r="J223" s="78" t="s">
        <v>5608</v>
      </c>
      <c r="K223" s="78"/>
      <c r="L223" s="78"/>
      <c r="M223" s="145"/>
      <c r="N223" s="119"/>
      <c r="V223" s="151">
        <f>G223</f>
        <v>0</v>
      </c>
    </row>
    <row r="224" spans="1:22" ht="21" thickBot="1" x14ac:dyDescent="0.3">
      <c r="A224" s="750"/>
      <c r="B224" s="147" t="s">
        <v>34</v>
      </c>
      <c r="C224" s="147" t="s">
        <v>35</v>
      </c>
      <c r="D224" s="147" t="s">
        <v>5600</v>
      </c>
      <c r="E224" s="840" t="s">
        <v>5601</v>
      </c>
      <c r="F224" s="840"/>
      <c r="G224" s="730"/>
      <c r="H224" s="731"/>
      <c r="I224" s="732"/>
      <c r="J224" s="149" t="s">
        <v>5630</v>
      </c>
      <c r="K224" s="82"/>
      <c r="L224" s="82"/>
      <c r="M224" s="150"/>
      <c r="N224" s="119"/>
      <c r="V224" s="151"/>
    </row>
    <row r="225" spans="1:22" ht="13.8" thickBot="1" x14ac:dyDescent="0.3">
      <c r="A225" s="842"/>
      <c r="B225" s="152"/>
      <c r="C225" s="152"/>
      <c r="D225" s="153"/>
      <c r="E225" s="154" t="s">
        <v>5605</v>
      </c>
      <c r="F225" s="155"/>
      <c r="G225" s="712"/>
      <c r="H225" s="713"/>
      <c r="I225" s="714"/>
      <c r="J225" s="149" t="s">
        <v>5631</v>
      </c>
      <c r="K225" s="82"/>
      <c r="L225" s="82"/>
      <c r="M225" s="150"/>
      <c r="N225" s="119"/>
      <c r="V225" s="151"/>
    </row>
    <row r="226" spans="1:22" ht="21.6" thickTop="1" thickBot="1" x14ac:dyDescent="0.3">
      <c r="A226" s="834">
        <f t="shared" ref="A226" si="49">A222+1</f>
        <v>53</v>
      </c>
      <c r="B226" s="137" t="s">
        <v>22</v>
      </c>
      <c r="C226" s="137" t="s">
        <v>23</v>
      </c>
      <c r="D226" s="137" t="s">
        <v>5593</v>
      </c>
      <c r="E226" s="837" t="s">
        <v>5594</v>
      </c>
      <c r="F226" s="837"/>
      <c r="G226" s="837" t="s">
        <v>17</v>
      </c>
      <c r="H226" s="771"/>
      <c r="I226" s="43"/>
      <c r="J226" s="138" t="s">
        <v>5608</v>
      </c>
      <c r="K226" s="139"/>
      <c r="L226" s="139"/>
      <c r="M226" s="140"/>
      <c r="N226" s="119"/>
      <c r="V226" s="151"/>
    </row>
    <row r="227" spans="1:22" ht="13.8" thickBot="1" x14ac:dyDescent="0.3">
      <c r="A227" s="750"/>
      <c r="B227" s="142"/>
      <c r="C227" s="142"/>
      <c r="D227" s="143"/>
      <c r="E227" s="142"/>
      <c r="F227" s="142"/>
      <c r="G227" s="726"/>
      <c r="H227" s="838"/>
      <c r="I227" s="839"/>
      <c r="J227" s="78" t="s">
        <v>5608</v>
      </c>
      <c r="K227" s="78"/>
      <c r="L227" s="78"/>
      <c r="M227" s="145"/>
      <c r="N227" s="119"/>
      <c r="V227" s="151">
        <f>G227</f>
        <v>0</v>
      </c>
    </row>
    <row r="228" spans="1:22" ht="21" thickBot="1" x14ac:dyDescent="0.3">
      <c r="A228" s="750"/>
      <c r="B228" s="147" t="s">
        <v>34</v>
      </c>
      <c r="C228" s="147" t="s">
        <v>35</v>
      </c>
      <c r="D228" s="147" t="s">
        <v>5600</v>
      </c>
      <c r="E228" s="840" t="s">
        <v>5601</v>
      </c>
      <c r="F228" s="840"/>
      <c r="G228" s="730"/>
      <c r="H228" s="731"/>
      <c r="I228" s="732"/>
      <c r="J228" s="149" t="s">
        <v>5630</v>
      </c>
      <c r="K228" s="82"/>
      <c r="L228" s="82"/>
      <c r="M228" s="150"/>
      <c r="N228" s="119"/>
      <c r="V228" s="151"/>
    </row>
    <row r="229" spans="1:22" ht="13.8" thickBot="1" x14ac:dyDescent="0.3">
      <c r="A229" s="842"/>
      <c r="B229" s="152"/>
      <c r="C229" s="152"/>
      <c r="D229" s="153"/>
      <c r="E229" s="154" t="s">
        <v>5605</v>
      </c>
      <c r="F229" s="155"/>
      <c r="G229" s="712"/>
      <c r="H229" s="713"/>
      <c r="I229" s="714"/>
      <c r="J229" s="149" t="s">
        <v>5631</v>
      </c>
      <c r="K229" s="82"/>
      <c r="L229" s="82"/>
      <c r="M229" s="150"/>
      <c r="N229" s="119"/>
      <c r="V229" s="151"/>
    </row>
    <row r="230" spans="1:22" ht="21.6" thickTop="1" thickBot="1" x14ac:dyDescent="0.3">
      <c r="A230" s="834">
        <f t="shared" ref="A230" si="50">A226+1</f>
        <v>54</v>
      </c>
      <c r="B230" s="137" t="s">
        <v>22</v>
      </c>
      <c r="C230" s="137" t="s">
        <v>23</v>
      </c>
      <c r="D230" s="137" t="s">
        <v>5593</v>
      </c>
      <c r="E230" s="837" t="s">
        <v>5594</v>
      </c>
      <c r="F230" s="837"/>
      <c r="G230" s="837" t="s">
        <v>17</v>
      </c>
      <c r="H230" s="771"/>
      <c r="I230" s="43"/>
      <c r="J230" s="138" t="s">
        <v>5608</v>
      </c>
      <c r="K230" s="139"/>
      <c r="L230" s="139"/>
      <c r="M230" s="140"/>
      <c r="N230" s="119"/>
      <c r="V230" s="151"/>
    </row>
    <row r="231" spans="1:22" ht="13.8" thickBot="1" x14ac:dyDescent="0.3">
      <c r="A231" s="750"/>
      <c r="B231" s="142"/>
      <c r="C231" s="142"/>
      <c r="D231" s="143"/>
      <c r="E231" s="142"/>
      <c r="F231" s="142"/>
      <c r="G231" s="726"/>
      <c r="H231" s="838"/>
      <c r="I231" s="839"/>
      <c r="J231" s="78" t="s">
        <v>5608</v>
      </c>
      <c r="K231" s="78"/>
      <c r="L231" s="78"/>
      <c r="M231" s="145"/>
      <c r="N231" s="119"/>
      <c r="V231" s="151">
        <f>G231</f>
        <v>0</v>
      </c>
    </row>
    <row r="232" spans="1:22" ht="21" thickBot="1" x14ac:dyDescent="0.3">
      <c r="A232" s="750"/>
      <c r="B232" s="147" t="s">
        <v>34</v>
      </c>
      <c r="C232" s="147" t="s">
        <v>35</v>
      </c>
      <c r="D232" s="147" t="s">
        <v>5600</v>
      </c>
      <c r="E232" s="840" t="s">
        <v>5601</v>
      </c>
      <c r="F232" s="840"/>
      <c r="G232" s="730"/>
      <c r="H232" s="731"/>
      <c r="I232" s="732"/>
      <c r="J232" s="149" t="s">
        <v>5630</v>
      </c>
      <c r="K232" s="82"/>
      <c r="L232" s="82"/>
      <c r="M232" s="150"/>
      <c r="N232" s="119"/>
      <c r="V232" s="151"/>
    </row>
    <row r="233" spans="1:22" ht="13.8" thickBot="1" x14ac:dyDescent="0.3">
      <c r="A233" s="842"/>
      <c r="B233" s="152"/>
      <c r="C233" s="152"/>
      <c r="D233" s="153"/>
      <c r="E233" s="154" t="s">
        <v>5605</v>
      </c>
      <c r="F233" s="155"/>
      <c r="G233" s="712"/>
      <c r="H233" s="713"/>
      <c r="I233" s="714"/>
      <c r="J233" s="149" t="s">
        <v>5631</v>
      </c>
      <c r="K233" s="82"/>
      <c r="L233" s="82"/>
      <c r="M233" s="150"/>
      <c r="N233" s="119"/>
      <c r="V233" s="151"/>
    </row>
    <row r="234" spans="1:22" ht="21.6" thickTop="1" thickBot="1" x14ac:dyDescent="0.3">
      <c r="A234" s="834">
        <f t="shared" ref="A234" si="51">A230+1</f>
        <v>55</v>
      </c>
      <c r="B234" s="137" t="s">
        <v>22</v>
      </c>
      <c r="C234" s="137" t="s">
        <v>23</v>
      </c>
      <c r="D234" s="137" t="s">
        <v>5593</v>
      </c>
      <c r="E234" s="837" t="s">
        <v>5594</v>
      </c>
      <c r="F234" s="837"/>
      <c r="G234" s="837" t="s">
        <v>17</v>
      </c>
      <c r="H234" s="771"/>
      <c r="I234" s="43"/>
      <c r="J234" s="138" t="s">
        <v>5608</v>
      </c>
      <c r="K234" s="139"/>
      <c r="L234" s="139"/>
      <c r="M234" s="140"/>
      <c r="N234" s="119"/>
      <c r="V234" s="151"/>
    </row>
    <row r="235" spans="1:22" ht="13.8" thickBot="1" x14ac:dyDescent="0.3">
      <c r="A235" s="750"/>
      <c r="B235" s="142"/>
      <c r="C235" s="142"/>
      <c r="D235" s="143"/>
      <c r="E235" s="142"/>
      <c r="F235" s="142"/>
      <c r="G235" s="726"/>
      <c r="H235" s="838"/>
      <c r="I235" s="839"/>
      <c r="J235" s="78" t="s">
        <v>5608</v>
      </c>
      <c r="K235" s="78"/>
      <c r="L235" s="78"/>
      <c r="M235" s="145"/>
      <c r="N235" s="119"/>
      <c r="V235" s="151">
        <f>G235</f>
        <v>0</v>
      </c>
    </row>
    <row r="236" spans="1:22" ht="21" thickBot="1" x14ac:dyDescent="0.3">
      <c r="A236" s="750"/>
      <c r="B236" s="147" t="s">
        <v>34</v>
      </c>
      <c r="C236" s="147" t="s">
        <v>35</v>
      </c>
      <c r="D236" s="147" t="s">
        <v>5600</v>
      </c>
      <c r="E236" s="840" t="s">
        <v>5601</v>
      </c>
      <c r="F236" s="840"/>
      <c r="G236" s="730"/>
      <c r="H236" s="731"/>
      <c r="I236" s="732"/>
      <c r="J236" s="149" t="s">
        <v>5630</v>
      </c>
      <c r="K236" s="82"/>
      <c r="L236" s="82"/>
      <c r="M236" s="150"/>
      <c r="N236" s="119"/>
      <c r="V236" s="151"/>
    </row>
    <row r="237" spans="1:22" ht="13.8" thickBot="1" x14ac:dyDescent="0.3">
      <c r="A237" s="842"/>
      <c r="B237" s="152"/>
      <c r="C237" s="152"/>
      <c r="D237" s="153"/>
      <c r="E237" s="154" t="s">
        <v>5605</v>
      </c>
      <c r="F237" s="155"/>
      <c r="G237" s="712"/>
      <c r="H237" s="713"/>
      <c r="I237" s="714"/>
      <c r="J237" s="149" t="s">
        <v>5631</v>
      </c>
      <c r="K237" s="82"/>
      <c r="L237" s="82"/>
      <c r="M237" s="150"/>
      <c r="N237" s="119"/>
      <c r="V237" s="151"/>
    </row>
    <row r="238" spans="1:22" ht="21.6" thickTop="1" thickBot="1" x14ac:dyDescent="0.3">
      <c r="A238" s="834">
        <f t="shared" ref="A238" si="52">A234+1</f>
        <v>56</v>
      </c>
      <c r="B238" s="137" t="s">
        <v>22</v>
      </c>
      <c r="C238" s="137" t="s">
        <v>23</v>
      </c>
      <c r="D238" s="137" t="s">
        <v>5593</v>
      </c>
      <c r="E238" s="837" t="s">
        <v>5594</v>
      </c>
      <c r="F238" s="837"/>
      <c r="G238" s="837" t="s">
        <v>17</v>
      </c>
      <c r="H238" s="771"/>
      <c r="I238" s="43"/>
      <c r="J238" s="138" t="s">
        <v>5608</v>
      </c>
      <c r="K238" s="139"/>
      <c r="L238" s="139"/>
      <c r="M238" s="140"/>
      <c r="N238" s="119"/>
      <c r="V238" s="151"/>
    </row>
    <row r="239" spans="1:22" ht="13.8" thickBot="1" x14ac:dyDescent="0.3">
      <c r="A239" s="750"/>
      <c r="B239" s="142"/>
      <c r="C239" s="142"/>
      <c r="D239" s="143"/>
      <c r="E239" s="142"/>
      <c r="F239" s="142"/>
      <c r="G239" s="726"/>
      <c r="H239" s="838"/>
      <c r="I239" s="839"/>
      <c r="J239" s="78" t="s">
        <v>5608</v>
      </c>
      <c r="K239" s="78"/>
      <c r="L239" s="78"/>
      <c r="M239" s="145"/>
      <c r="N239" s="119"/>
      <c r="V239" s="151">
        <f>G239</f>
        <v>0</v>
      </c>
    </row>
    <row r="240" spans="1:22" ht="21" thickBot="1" x14ac:dyDescent="0.3">
      <c r="A240" s="750"/>
      <c r="B240" s="147" t="s">
        <v>34</v>
      </c>
      <c r="C240" s="147" t="s">
        <v>35</v>
      </c>
      <c r="D240" s="147" t="s">
        <v>5600</v>
      </c>
      <c r="E240" s="840" t="s">
        <v>5601</v>
      </c>
      <c r="F240" s="840"/>
      <c r="G240" s="730"/>
      <c r="H240" s="731"/>
      <c r="I240" s="732"/>
      <c r="J240" s="149" t="s">
        <v>5630</v>
      </c>
      <c r="K240" s="82"/>
      <c r="L240" s="82"/>
      <c r="M240" s="150"/>
      <c r="N240" s="119"/>
      <c r="V240" s="151"/>
    </row>
    <row r="241" spans="1:22" ht="13.8" thickBot="1" x14ac:dyDescent="0.3">
      <c r="A241" s="842"/>
      <c r="B241" s="152"/>
      <c r="C241" s="152"/>
      <c r="D241" s="153"/>
      <c r="E241" s="154" t="s">
        <v>5605</v>
      </c>
      <c r="F241" s="155"/>
      <c r="G241" s="712"/>
      <c r="H241" s="713"/>
      <c r="I241" s="714"/>
      <c r="J241" s="149" t="s">
        <v>5631</v>
      </c>
      <c r="K241" s="82"/>
      <c r="L241" s="82"/>
      <c r="M241" s="150"/>
      <c r="N241" s="119"/>
      <c r="V241" s="151"/>
    </row>
    <row r="242" spans="1:22" ht="21.6" thickTop="1" thickBot="1" x14ac:dyDescent="0.3">
      <c r="A242" s="834">
        <f t="shared" ref="A242" si="53">A238+1</f>
        <v>57</v>
      </c>
      <c r="B242" s="137" t="s">
        <v>22</v>
      </c>
      <c r="C242" s="137" t="s">
        <v>23</v>
      </c>
      <c r="D242" s="137" t="s">
        <v>5593</v>
      </c>
      <c r="E242" s="837" t="s">
        <v>5594</v>
      </c>
      <c r="F242" s="837"/>
      <c r="G242" s="837" t="s">
        <v>17</v>
      </c>
      <c r="H242" s="771"/>
      <c r="I242" s="43"/>
      <c r="J242" s="138" t="s">
        <v>5608</v>
      </c>
      <c r="K242" s="139"/>
      <c r="L242" s="139"/>
      <c r="M242" s="140"/>
      <c r="N242" s="119"/>
      <c r="V242" s="151"/>
    </row>
    <row r="243" spans="1:22" ht="13.8" thickBot="1" x14ac:dyDescent="0.3">
      <c r="A243" s="750"/>
      <c r="B243" s="142"/>
      <c r="C243" s="142"/>
      <c r="D243" s="143"/>
      <c r="E243" s="142"/>
      <c r="F243" s="142"/>
      <c r="G243" s="726"/>
      <c r="H243" s="838"/>
      <c r="I243" s="839"/>
      <c r="J243" s="78" t="s">
        <v>5608</v>
      </c>
      <c r="K243" s="78"/>
      <c r="L243" s="78"/>
      <c r="M243" s="145"/>
      <c r="N243" s="119"/>
      <c r="V243" s="151">
        <f>G243</f>
        <v>0</v>
      </c>
    </row>
    <row r="244" spans="1:22" ht="21" thickBot="1" x14ac:dyDescent="0.3">
      <c r="A244" s="750"/>
      <c r="B244" s="147" t="s">
        <v>34</v>
      </c>
      <c r="C244" s="147" t="s">
        <v>35</v>
      </c>
      <c r="D244" s="147" t="s">
        <v>5600</v>
      </c>
      <c r="E244" s="840" t="s">
        <v>5601</v>
      </c>
      <c r="F244" s="840"/>
      <c r="G244" s="730"/>
      <c r="H244" s="731"/>
      <c r="I244" s="732"/>
      <c r="J244" s="149" t="s">
        <v>5630</v>
      </c>
      <c r="K244" s="82"/>
      <c r="L244" s="82"/>
      <c r="M244" s="150"/>
      <c r="N244" s="119"/>
      <c r="V244" s="151"/>
    </row>
    <row r="245" spans="1:22" ht="13.8" thickBot="1" x14ac:dyDescent="0.3">
      <c r="A245" s="842"/>
      <c r="B245" s="152"/>
      <c r="C245" s="152"/>
      <c r="D245" s="153"/>
      <c r="E245" s="154" t="s">
        <v>5605</v>
      </c>
      <c r="F245" s="155"/>
      <c r="G245" s="712"/>
      <c r="H245" s="713"/>
      <c r="I245" s="714"/>
      <c r="J245" s="149" t="s">
        <v>5631</v>
      </c>
      <c r="K245" s="82"/>
      <c r="L245" s="82"/>
      <c r="M245" s="150"/>
      <c r="N245" s="119"/>
      <c r="V245" s="151"/>
    </row>
    <row r="246" spans="1:22" ht="21.6" thickTop="1" thickBot="1" x14ac:dyDescent="0.3">
      <c r="A246" s="834">
        <f t="shared" ref="A246" si="54">A242+1</f>
        <v>58</v>
      </c>
      <c r="B246" s="137" t="s">
        <v>22</v>
      </c>
      <c r="C246" s="137" t="s">
        <v>23</v>
      </c>
      <c r="D246" s="137" t="s">
        <v>5593</v>
      </c>
      <c r="E246" s="837" t="s">
        <v>5594</v>
      </c>
      <c r="F246" s="837"/>
      <c r="G246" s="837" t="s">
        <v>17</v>
      </c>
      <c r="H246" s="771"/>
      <c r="I246" s="43"/>
      <c r="J246" s="138" t="s">
        <v>5608</v>
      </c>
      <c r="K246" s="139"/>
      <c r="L246" s="139"/>
      <c r="M246" s="140"/>
      <c r="N246" s="119"/>
      <c r="V246" s="151"/>
    </row>
    <row r="247" spans="1:22" ht="13.8" thickBot="1" x14ac:dyDescent="0.3">
      <c r="A247" s="750"/>
      <c r="B247" s="142"/>
      <c r="C247" s="142"/>
      <c r="D247" s="143"/>
      <c r="E247" s="142"/>
      <c r="F247" s="142"/>
      <c r="G247" s="726"/>
      <c r="H247" s="838"/>
      <c r="I247" s="839"/>
      <c r="J247" s="78" t="s">
        <v>5608</v>
      </c>
      <c r="K247" s="78"/>
      <c r="L247" s="78"/>
      <c r="M247" s="145"/>
      <c r="N247" s="119"/>
      <c r="V247" s="151">
        <f>G247</f>
        <v>0</v>
      </c>
    </row>
    <row r="248" spans="1:22" ht="21" thickBot="1" x14ac:dyDescent="0.3">
      <c r="A248" s="750"/>
      <c r="B248" s="147" t="s">
        <v>34</v>
      </c>
      <c r="C248" s="147" t="s">
        <v>35</v>
      </c>
      <c r="D248" s="147" t="s">
        <v>5600</v>
      </c>
      <c r="E248" s="840" t="s">
        <v>5601</v>
      </c>
      <c r="F248" s="840"/>
      <c r="G248" s="730"/>
      <c r="H248" s="731"/>
      <c r="I248" s="732"/>
      <c r="J248" s="149" t="s">
        <v>5630</v>
      </c>
      <c r="K248" s="82"/>
      <c r="L248" s="82"/>
      <c r="M248" s="150"/>
      <c r="N248" s="119"/>
      <c r="V248" s="151"/>
    </row>
    <row r="249" spans="1:22" ht="13.8" thickBot="1" x14ac:dyDescent="0.3">
      <c r="A249" s="842"/>
      <c r="B249" s="152"/>
      <c r="C249" s="152"/>
      <c r="D249" s="153"/>
      <c r="E249" s="154" t="s">
        <v>5605</v>
      </c>
      <c r="F249" s="155"/>
      <c r="G249" s="712"/>
      <c r="H249" s="713"/>
      <c r="I249" s="714"/>
      <c r="J249" s="149" t="s">
        <v>5631</v>
      </c>
      <c r="K249" s="82"/>
      <c r="L249" s="82"/>
      <c r="M249" s="150"/>
      <c r="N249" s="119"/>
      <c r="V249" s="151"/>
    </row>
    <row r="250" spans="1:22" ht="21.6" thickTop="1" thickBot="1" x14ac:dyDescent="0.3">
      <c r="A250" s="834">
        <f t="shared" ref="A250" si="55">A246+1</f>
        <v>59</v>
      </c>
      <c r="B250" s="137" t="s">
        <v>22</v>
      </c>
      <c r="C250" s="137" t="s">
        <v>23</v>
      </c>
      <c r="D250" s="137" t="s">
        <v>5593</v>
      </c>
      <c r="E250" s="837" t="s">
        <v>5594</v>
      </c>
      <c r="F250" s="837"/>
      <c r="G250" s="837" t="s">
        <v>17</v>
      </c>
      <c r="H250" s="771"/>
      <c r="I250" s="43"/>
      <c r="J250" s="138" t="s">
        <v>5608</v>
      </c>
      <c r="K250" s="139"/>
      <c r="L250" s="139"/>
      <c r="M250" s="140"/>
      <c r="N250" s="119"/>
      <c r="V250" s="151"/>
    </row>
    <row r="251" spans="1:22" ht="13.8" thickBot="1" x14ac:dyDescent="0.3">
      <c r="A251" s="750"/>
      <c r="B251" s="142"/>
      <c r="C251" s="142"/>
      <c r="D251" s="143"/>
      <c r="E251" s="142"/>
      <c r="F251" s="142"/>
      <c r="G251" s="726"/>
      <c r="H251" s="838"/>
      <c r="I251" s="839"/>
      <c r="J251" s="78" t="s">
        <v>5608</v>
      </c>
      <c r="K251" s="78"/>
      <c r="L251" s="78"/>
      <c r="M251" s="145"/>
      <c r="N251" s="119"/>
      <c r="V251" s="151">
        <f>G251</f>
        <v>0</v>
      </c>
    </row>
    <row r="252" spans="1:22" ht="21" thickBot="1" x14ac:dyDescent="0.3">
      <c r="A252" s="750"/>
      <c r="B252" s="147" t="s">
        <v>34</v>
      </c>
      <c r="C252" s="147" t="s">
        <v>35</v>
      </c>
      <c r="D252" s="147" t="s">
        <v>5600</v>
      </c>
      <c r="E252" s="840" t="s">
        <v>5601</v>
      </c>
      <c r="F252" s="840"/>
      <c r="G252" s="730"/>
      <c r="H252" s="731"/>
      <c r="I252" s="732"/>
      <c r="J252" s="149" t="s">
        <v>5630</v>
      </c>
      <c r="K252" s="82"/>
      <c r="L252" s="82"/>
      <c r="M252" s="150"/>
      <c r="N252" s="119"/>
      <c r="V252" s="151"/>
    </row>
    <row r="253" spans="1:22" ht="13.8" thickBot="1" x14ac:dyDescent="0.3">
      <c r="A253" s="842"/>
      <c r="B253" s="152"/>
      <c r="C253" s="152"/>
      <c r="D253" s="153"/>
      <c r="E253" s="154" t="s">
        <v>5605</v>
      </c>
      <c r="F253" s="155"/>
      <c r="G253" s="712"/>
      <c r="H253" s="713"/>
      <c r="I253" s="714"/>
      <c r="J253" s="149" t="s">
        <v>5631</v>
      </c>
      <c r="K253" s="82"/>
      <c r="L253" s="82"/>
      <c r="M253" s="150"/>
      <c r="N253" s="119"/>
      <c r="V253" s="151"/>
    </row>
    <row r="254" spans="1:22" ht="21.6" thickTop="1" thickBot="1" x14ac:dyDescent="0.3">
      <c r="A254" s="834">
        <f t="shared" ref="A254" si="56">A250+1</f>
        <v>60</v>
      </c>
      <c r="B254" s="137" t="s">
        <v>22</v>
      </c>
      <c r="C254" s="137" t="s">
        <v>23</v>
      </c>
      <c r="D254" s="137" t="s">
        <v>5593</v>
      </c>
      <c r="E254" s="837" t="s">
        <v>5594</v>
      </c>
      <c r="F254" s="837"/>
      <c r="G254" s="837" t="s">
        <v>17</v>
      </c>
      <c r="H254" s="771"/>
      <c r="I254" s="43"/>
      <c r="J254" s="138" t="s">
        <v>5608</v>
      </c>
      <c r="K254" s="139"/>
      <c r="L254" s="139"/>
      <c r="M254" s="140"/>
      <c r="N254" s="119"/>
      <c r="V254" s="151"/>
    </row>
    <row r="255" spans="1:22" ht="13.8" thickBot="1" x14ac:dyDescent="0.3">
      <c r="A255" s="750"/>
      <c r="B255" s="142"/>
      <c r="C255" s="142"/>
      <c r="D255" s="143"/>
      <c r="E255" s="142"/>
      <c r="F255" s="142"/>
      <c r="G255" s="726"/>
      <c r="H255" s="838"/>
      <c r="I255" s="839"/>
      <c r="J255" s="78" t="s">
        <v>5608</v>
      </c>
      <c r="K255" s="78"/>
      <c r="L255" s="78"/>
      <c r="M255" s="145"/>
      <c r="N255" s="119"/>
      <c r="V255" s="151">
        <f>G255</f>
        <v>0</v>
      </c>
    </row>
    <row r="256" spans="1:22" ht="21" thickBot="1" x14ac:dyDescent="0.3">
      <c r="A256" s="750"/>
      <c r="B256" s="147" t="s">
        <v>34</v>
      </c>
      <c r="C256" s="147" t="s">
        <v>35</v>
      </c>
      <c r="D256" s="147" t="s">
        <v>5600</v>
      </c>
      <c r="E256" s="840" t="s">
        <v>5601</v>
      </c>
      <c r="F256" s="840"/>
      <c r="G256" s="730"/>
      <c r="H256" s="731"/>
      <c r="I256" s="732"/>
      <c r="J256" s="149" t="s">
        <v>5630</v>
      </c>
      <c r="K256" s="82"/>
      <c r="L256" s="82"/>
      <c r="M256" s="150"/>
      <c r="N256" s="119"/>
      <c r="V256" s="151"/>
    </row>
    <row r="257" spans="1:22" ht="13.8" thickBot="1" x14ac:dyDescent="0.3">
      <c r="A257" s="842"/>
      <c r="B257" s="152"/>
      <c r="C257" s="152"/>
      <c r="D257" s="153"/>
      <c r="E257" s="154" t="s">
        <v>5605</v>
      </c>
      <c r="F257" s="155"/>
      <c r="G257" s="712"/>
      <c r="H257" s="713"/>
      <c r="I257" s="714"/>
      <c r="J257" s="149" t="s">
        <v>5631</v>
      </c>
      <c r="K257" s="82"/>
      <c r="L257" s="82"/>
      <c r="M257" s="150"/>
      <c r="N257" s="119"/>
      <c r="V257" s="151"/>
    </row>
    <row r="258" spans="1:22" ht="21.6" thickTop="1" thickBot="1" x14ac:dyDescent="0.3">
      <c r="A258" s="834">
        <f t="shared" ref="A258" si="57">A254+1</f>
        <v>61</v>
      </c>
      <c r="B258" s="137" t="s">
        <v>22</v>
      </c>
      <c r="C258" s="137" t="s">
        <v>23</v>
      </c>
      <c r="D258" s="137" t="s">
        <v>5593</v>
      </c>
      <c r="E258" s="837" t="s">
        <v>5594</v>
      </c>
      <c r="F258" s="837"/>
      <c r="G258" s="837" t="s">
        <v>17</v>
      </c>
      <c r="H258" s="771"/>
      <c r="I258" s="43"/>
      <c r="J258" s="138" t="s">
        <v>5608</v>
      </c>
      <c r="K258" s="139"/>
      <c r="L258" s="139"/>
      <c r="M258" s="140"/>
      <c r="N258" s="119"/>
      <c r="V258" s="151"/>
    </row>
    <row r="259" spans="1:22" ht="13.8" thickBot="1" x14ac:dyDescent="0.3">
      <c r="A259" s="750"/>
      <c r="B259" s="142"/>
      <c r="C259" s="142"/>
      <c r="D259" s="143"/>
      <c r="E259" s="142"/>
      <c r="F259" s="142"/>
      <c r="G259" s="726"/>
      <c r="H259" s="838"/>
      <c r="I259" s="839"/>
      <c r="J259" s="78" t="s">
        <v>5608</v>
      </c>
      <c r="K259" s="78"/>
      <c r="L259" s="78"/>
      <c r="M259" s="145"/>
      <c r="N259" s="119"/>
      <c r="V259" s="151">
        <f>G259</f>
        <v>0</v>
      </c>
    </row>
    <row r="260" spans="1:22" ht="21" thickBot="1" x14ac:dyDescent="0.3">
      <c r="A260" s="750"/>
      <c r="B260" s="147" t="s">
        <v>34</v>
      </c>
      <c r="C260" s="147" t="s">
        <v>35</v>
      </c>
      <c r="D260" s="147" t="s">
        <v>5600</v>
      </c>
      <c r="E260" s="840" t="s">
        <v>5601</v>
      </c>
      <c r="F260" s="840"/>
      <c r="G260" s="730"/>
      <c r="H260" s="731"/>
      <c r="I260" s="732"/>
      <c r="J260" s="149" t="s">
        <v>5630</v>
      </c>
      <c r="K260" s="82"/>
      <c r="L260" s="82"/>
      <c r="M260" s="150"/>
      <c r="N260" s="119"/>
      <c r="V260" s="151"/>
    </row>
    <row r="261" spans="1:22" ht="13.8" thickBot="1" x14ac:dyDescent="0.3">
      <c r="A261" s="842"/>
      <c r="B261" s="152"/>
      <c r="C261" s="152"/>
      <c r="D261" s="153"/>
      <c r="E261" s="154" t="s">
        <v>5605</v>
      </c>
      <c r="F261" s="155"/>
      <c r="G261" s="712"/>
      <c r="H261" s="713"/>
      <c r="I261" s="714"/>
      <c r="J261" s="149" t="s">
        <v>5631</v>
      </c>
      <c r="K261" s="82"/>
      <c r="L261" s="82"/>
      <c r="M261" s="150"/>
      <c r="N261" s="119"/>
      <c r="V261" s="151"/>
    </row>
    <row r="262" spans="1:22" ht="21.6" thickTop="1" thickBot="1" x14ac:dyDescent="0.3">
      <c r="A262" s="834">
        <f t="shared" ref="A262" si="58">A258+1</f>
        <v>62</v>
      </c>
      <c r="B262" s="137" t="s">
        <v>22</v>
      </c>
      <c r="C262" s="137" t="s">
        <v>23</v>
      </c>
      <c r="D262" s="137" t="s">
        <v>5593</v>
      </c>
      <c r="E262" s="837" t="s">
        <v>5594</v>
      </c>
      <c r="F262" s="837"/>
      <c r="G262" s="837" t="s">
        <v>17</v>
      </c>
      <c r="H262" s="771"/>
      <c r="I262" s="43"/>
      <c r="J262" s="138" t="s">
        <v>5608</v>
      </c>
      <c r="K262" s="139"/>
      <c r="L262" s="139"/>
      <c r="M262" s="140"/>
      <c r="N262" s="119"/>
      <c r="V262" s="151"/>
    </row>
    <row r="263" spans="1:22" ht="13.8" thickBot="1" x14ac:dyDescent="0.3">
      <c r="A263" s="750"/>
      <c r="B263" s="142"/>
      <c r="C263" s="142"/>
      <c r="D263" s="143"/>
      <c r="E263" s="142"/>
      <c r="F263" s="142"/>
      <c r="G263" s="726"/>
      <c r="H263" s="838"/>
      <c r="I263" s="839"/>
      <c r="J263" s="78" t="s">
        <v>5608</v>
      </c>
      <c r="K263" s="78"/>
      <c r="L263" s="78"/>
      <c r="M263" s="145"/>
      <c r="N263" s="119"/>
      <c r="V263" s="151">
        <f>G263</f>
        <v>0</v>
      </c>
    </row>
    <row r="264" spans="1:22" ht="21" thickBot="1" x14ac:dyDescent="0.3">
      <c r="A264" s="750"/>
      <c r="B264" s="147" t="s">
        <v>34</v>
      </c>
      <c r="C264" s="147" t="s">
        <v>35</v>
      </c>
      <c r="D264" s="147" t="s">
        <v>5600</v>
      </c>
      <c r="E264" s="840" t="s">
        <v>5601</v>
      </c>
      <c r="F264" s="840"/>
      <c r="G264" s="730"/>
      <c r="H264" s="731"/>
      <c r="I264" s="732"/>
      <c r="J264" s="149" t="s">
        <v>5630</v>
      </c>
      <c r="K264" s="82"/>
      <c r="L264" s="82"/>
      <c r="M264" s="150"/>
      <c r="N264" s="119"/>
      <c r="V264" s="151"/>
    </row>
    <row r="265" spans="1:22" ht="13.8" thickBot="1" x14ac:dyDescent="0.3">
      <c r="A265" s="842"/>
      <c r="B265" s="152"/>
      <c r="C265" s="152"/>
      <c r="D265" s="153"/>
      <c r="E265" s="154" t="s">
        <v>5605</v>
      </c>
      <c r="F265" s="155"/>
      <c r="G265" s="712"/>
      <c r="H265" s="713"/>
      <c r="I265" s="714"/>
      <c r="J265" s="149" t="s">
        <v>5631</v>
      </c>
      <c r="K265" s="82"/>
      <c r="L265" s="82"/>
      <c r="M265" s="150"/>
      <c r="N265" s="119"/>
      <c r="V265" s="151"/>
    </row>
    <row r="266" spans="1:22" ht="21.6" thickTop="1" thickBot="1" x14ac:dyDescent="0.3">
      <c r="A266" s="834">
        <f t="shared" ref="A266" si="59">A262+1</f>
        <v>63</v>
      </c>
      <c r="B266" s="137" t="s">
        <v>22</v>
      </c>
      <c r="C266" s="137" t="s">
        <v>23</v>
      </c>
      <c r="D266" s="137" t="s">
        <v>5593</v>
      </c>
      <c r="E266" s="837" t="s">
        <v>5594</v>
      </c>
      <c r="F266" s="837"/>
      <c r="G266" s="837" t="s">
        <v>17</v>
      </c>
      <c r="H266" s="771"/>
      <c r="I266" s="43"/>
      <c r="J266" s="138" t="s">
        <v>5608</v>
      </c>
      <c r="K266" s="139"/>
      <c r="L266" s="139"/>
      <c r="M266" s="140"/>
      <c r="N266" s="119"/>
      <c r="V266" s="151"/>
    </row>
    <row r="267" spans="1:22" ht="13.8" thickBot="1" x14ac:dyDescent="0.3">
      <c r="A267" s="750"/>
      <c r="B267" s="142"/>
      <c r="C267" s="142"/>
      <c r="D267" s="143"/>
      <c r="E267" s="142"/>
      <c r="F267" s="142"/>
      <c r="G267" s="726"/>
      <c r="H267" s="838"/>
      <c r="I267" s="839"/>
      <c r="J267" s="78" t="s">
        <v>5608</v>
      </c>
      <c r="K267" s="78"/>
      <c r="L267" s="78"/>
      <c r="M267" s="145"/>
      <c r="N267" s="119"/>
      <c r="V267" s="151">
        <f>G267</f>
        <v>0</v>
      </c>
    </row>
    <row r="268" spans="1:22" ht="21" thickBot="1" x14ac:dyDescent="0.3">
      <c r="A268" s="750"/>
      <c r="B268" s="147" t="s">
        <v>34</v>
      </c>
      <c r="C268" s="147" t="s">
        <v>35</v>
      </c>
      <c r="D268" s="147" t="s">
        <v>5600</v>
      </c>
      <c r="E268" s="840" t="s">
        <v>5601</v>
      </c>
      <c r="F268" s="840"/>
      <c r="G268" s="730"/>
      <c r="H268" s="731"/>
      <c r="I268" s="732"/>
      <c r="J268" s="149" t="s">
        <v>5630</v>
      </c>
      <c r="K268" s="82"/>
      <c r="L268" s="82"/>
      <c r="M268" s="150"/>
      <c r="N268" s="119"/>
      <c r="V268" s="151"/>
    </row>
    <row r="269" spans="1:22" ht="13.8" thickBot="1" x14ac:dyDescent="0.3">
      <c r="A269" s="842"/>
      <c r="B269" s="152"/>
      <c r="C269" s="152"/>
      <c r="D269" s="153"/>
      <c r="E269" s="154" t="s">
        <v>5605</v>
      </c>
      <c r="F269" s="155"/>
      <c r="G269" s="712"/>
      <c r="H269" s="713"/>
      <c r="I269" s="714"/>
      <c r="J269" s="149" t="s">
        <v>5631</v>
      </c>
      <c r="K269" s="82"/>
      <c r="L269" s="82"/>
      <c r="M269" s="150"/>
      <c r="N269" s="119"/>
      <c r="V269" s="151"/>
    </row>
    <row r="270" spans="1:22" ht="21.6" thickTop="1" thickBot="1" x14ac:dyDescent="0.3">
      <c r="A270" s="834">
        <f t="shared" ref="A270" si="60">A266+1</f>
        <v>64</v>
      </c>
      <c r="B270" s="137" t="s">
        <v>22</v>
      </c>
      <c r="C270" s="137" t="s">
        <v>23</v>
      </c>
      <c r="D270" s="137" t="s">
        <v>5593</v>
      </c>
      <c r="E270" s="837" t="s">
        <v>5594</v>
      </c>
      <c r="F270" s="837"/>
      <c r="G270" s="837" t="s">
        <v>17</v>
      </c>
      <c r="H270" s="771"/>
      <c r="I270" s="43"/>
      <c r="J270" s="138" t="s">
        <v>5608</v>
      </c>
      <c r="K270" s="139"/>
      <c r="L270" s="139"/>
      <c r="M270" s="140"/>
      <c r="N270" s="119"/>
      <c r="V270" s="151"/>
    </row>
    <row r="271" spans="1:22" ht="13.8" thickBot="1" x14ac:dyDescent="0.3">
      <c r="A271" s="750"/>
      <c r="B271" s="142"/>
      <c r="C271" s="142"/>
      <c r="D271" s="143"/>
      <c r="E271" s="142"/>
      <c r="F271" s="142"/>
      <c r="G271" s="726"/>
      <c r="H271" s="838"/>
      <c r="I271" s="839"/>
      <c r="J271" s="78" t="s">
        <v>5608</v>
      </c>
      <c r="K271" s="78"/>
      <c r="L271" s="78"/>
      <c r="M271" s="145"/>
      <c r="N271" s="119"/>
      <c r="V271" s="151">
        <f>G271</f>
        <v>0</v>
      </c>
    </row>
    <row r="272" spans="1:22" ht="21" thickBot="1" x14ac:dyDescent="0.3">
      <c r="A272" s="750"/>
      <c r="B272" s="147" t="s">
        <v>34</v>
      </c>
      <c r="C272" s="147" t="s">
        <v>35</v>
      </c>
      <c r="D272" s="147" t="s">
        <v>5600</v>
      </c>
      <c r="E272" s="840" t="s">
        <v>5601</v>
      </c>
      <c r="F272" s="840"/>
      <c r="G272" s="730"/>
      <c r="H272" s="731"/>
      <c r="I272" s="732"/>
      <c r="J272" s="149" t="s">
        <v>5630</v>
      </c>
      <c r="K272" s="82"/>
      <c r="L272" s="82"/>
      <c r="M272" s="150"/>
      <c r="N272" s="119"/>
      <c r="V272" s="151"/>
    </row>
    <row r="273" spans="1:22" ht="13.8" thickBot="1" x14ac:dyDescent="0.3">
      <c r="A273" s="842"/>
      <c r="B273" s="152"/>
      <c r="C273" s="152"/>
      <c r="D273" s="153"/>
      <c r="E273" s="154" t="s">
        <v>5605</v>
      </c>
      <c r="F273" s="155"/>
      <c r="G273" s="712"/>
      <c r="H273" s="713"/>
      <c r="I273" s="714"/>
      <c r="J273" s="149" t="s">
        <v>5631</v>
      </c>
      <c r="K273" s="82"/>
      <c r="L273" s="82"/>
      <c r="M273" s="150"/>
      <c r="N273" s="119"/>
      <c r="V273" s="151"/>
    </row>
    <row r="274" spans="1:22" ht="21.6" thickTop="1" thickBot="1" x14ac:dyDescent="0.3">
      <c r="A274" s="834">
        <f t="shared" ref="A274" si="61">A270+1</f>
        <v>65</v>
      </c>
      <c r="B274" s="137" t="s">
        <v>22</v>
      </c>
      <c r="C274" s="137" t="s">
        <v>23</v>
      </c>
      <c r="D274" s="137" t="s">
        <v>5593</v>
      </c>
      <c r="E274" s="837" t="s">
        <v>5594</v>
      </c>
      <c r="F274" s="837"/>
      <c r="G274" s="837" t="s">
        <v>17</v>
      </c>
      <c r="H274" s="771"/>
      <c r="I274" s="43"/>
      <c r="J274" s="138" t="s">
        <v>5608</v>
      </c>
      <c r="K274" s="139"/>
      <c r="L274" s="139"/>
      <c r="M274" s="140"/>
      <c r="N274" s="119"/>
      <c r="V274" s="151"/>
    </row>
    <row r="275" spans="1:22" ht="13.8" thickBot="1" x14ac:dyDescent="0.3">
      <c r="A275" s="750"/>
      <c r="B275" s="142"/>
      <c r="C275" s="142"/>
      <c r="D275" s="143"/>
      <c r="E275" s="142"/>
      <c r="F275" s="142"/>
      <c r="G275" s="726"/>
      <c r="H275" s="838"/>
      <c r="I275" s="839"/>
      <c r="J275" s="78" t="s">
        <v>5608</v>
      </c>
      <c r="K275" s="78"/>
      <c r="L275" s="78"/>
      <c r="M275" s="145"/>
      <c r="N275" s="119"/>
      <c r="V275" s="151">
        <f>G275</f>
        <v>0</v>
      </c>
    </row>
    <row r="276" spans="1:22" ht="21" thickBot="1" x14ac:dyDescent="0.3">
      <c r="A276" s="750"/>
      <c r="B276" s="147" t="s">
        <v>34</v>
      </c>
      <c r="C276" s="147" t="s">
        <v>35</v>
      </c>
      <c r="D276" s="147" t="s">
        <v>5600</v>
      </c>
      <c r="E276" s="840" t="s">
        <v>5601</v>
      </c>
      <c r="F276" s="840"/>
      <c r="G276" s="730"/>
      <c r="H276" s="731"/>
      <c r="I276" s="732"/>
      <c r="J276" s="149" t="s">
        <v>5630</v>
      </c>
      <c r="K276" s="82"/>
      <c r="L276" s="82"/>
      <c r="M276" s="150"/>
      <c r="N276" s="119"/>
      <c r="V276" s="151"/>
    </row>
    <row r="277" spans="1:22" ht="13.8" thickBot="1" x14ac:dyDescent="0.3">
      <c r="A277" s="842"/>
      <c r="B277" s="152"/>
      <c r="C277" s="152"/>
      <c r="D277" s="153"/>
      <c r="E277" s="154" t="s">
        <v>5605</v>
      </c>
      <c r="F277" s="155"/>
      <c r="G277" s="712"/>
      <c r="H277" s="713"/>
      <c r="I277" s="714"/>
      <c r="J277" s="149" t="s">
        <v>5631</v>
      </c>
      <c r="K277" s="82"/>
      <c r="L277" s="82"/>
      <c r="M277" s="150"/>
      <c r="N277" s="119"/>
      <c r="V277" s="151"/>
    </row>
    <row r="278" spans="1:22" ht="21.6" thickTop="1" thickBot="1" x14ac:dyDescent="0.3">
      <c r="A278" s="834">
        <f t="shared" ref="A278" si="62">A274+1</f>
        <v>66</v>
      </c>
      <c r="B278" s="137" t="s">
        <v>22</v>
      </c>
      <c r="C278" s="137" t="s">
        <v>23</v>
      </c>
      <c r="D278" s="137" t="s">
        <v>5593</v>
      </c>
      <c r="E278" s="837" t="s">
        <v>5594</v>
      </c>
      <c r="F278" s="837"/>
      <c r="G278" s="837" t="s">
        <v>17</v>
      </c>
      <c r="H278" s="771"/>
      <c r="I278" s="43"/>
      <c r="J278" s="138" t="s">
        <v>5608</v>
      </c>
      <c r="K278" s="139"/>
      <c r="L278" s="139"/>
      <c r="M278" s="140"/>
      <c r="N278" s="119"/>
      <c r="V278" s="151"/>
    </row>
    <row r="279" spans="1:22" ht="13.8" thickBot="1" x14ac:dyDescent="0.3">
      <c r="A279" s="750"/>
      <c r="B279" s="142"/>
      <c r="C279" s="142"/>
      <c r="D279" s="143"/>
      <c r="E279" s="142"/>
      <c r="F279" s="142"/>
      <c r="G279" s="726"/>
      <c r="H279" s="838"/>
      <c r="I279" s="839"/>
      <c r="J279" s="78" t="s">
        <v>5608</v>
      </c>
      <c r="K279" s="78"/>
      <c r="L279" s="78"/>
      <c r="M279" s="145"/>
      <c r="N279" s="119"/>
      <c r="V279" s="151">
        <f>G279</f>
        <v>0</v>
      </c>
    </row>
    <row r="280" spans="1:22" ht="21" thickBot="1" x14ac:dyDescent="0.3">
      <c r="A280" s="750"/>
      <c r="B280" s="147" t="s">
        <v>34</v>
      </c>
      <c r="C280" s="147" t="s">
        <v>35</v>
      </c>
      <c r="D280" s="147" t="s">
        <v>5600</v>
      </c>
      <c r="E280" s="840" t="s">
        <v>5601</v>
      </c>
      <c r="F280" s="840"/>
      <c r="G280" s="730"/>
      <c r="H280" s="731"/>
      <c r="I280" s="732"/>
      <c r="J280" s="149" t="s">
        <v>5630</v>
      </c>
      <c r="K280" s="82"/>
      <c r="L280" s="82"/>
      <c r="M280" s="150"/>
      <c r="N280" s="119"/>
      <c r="V280" s="151"/>
    </row>
    <row r="281" spans="1:22" ht="13.8" thickBot="1" x14ac:dyDescent="0.3">
      <c r="A281" s="842"/>
      <c r="B281" s="152"/>
      <c r="C281" s="152"/>
      <c r="D281" s="153"/>
      <c r="E281" s="154" t="s">
        <v>5605</v>
      </c>
      <c r="F281" s="155"/>
      <c r="G281" s="712"/>
      <c r="H281" s="713"/>
      <c r="I281" s="714"/>
      <c r="J281" s="149" t="s">
        <v>5631</v>
      </c>
      <c r="K281" s="82"/>
      <c r="L281" s="82"/>
      <c r="M281" s="150"/>
      <c r="N281" s="119"/>
      <c r="V281" s="151"/>
    </row>
    <row r="282" spans="1:22" ht="21.6" thickTop="1" thickBot="1" x14ac:dyDescent="0.3">
      <c r="A282" s="834">
        <f t="shared" ref="A282" si="63">A278+1</f>
        <v>67</v>
      </c>
      <c r="B282" s="137" t="s">
        <v>22</v>
      </c>
      <c r="C282" s="137" t="s">
        <v>23</v>
      </c>
      <c r="D282" s="137" t="s">
        <v>5593</v>
      </c>
      <c r="E282" s="837" t="s">
        <v>5594</v>
      </c>
      <c r="F282" s="837"/>
      <c r="G282" s="837" t="s">
        <v>17</v>
      </c>
      <c r="H282" s="771"/>
      <c r="I282" s="43"/>
      <c r="J282" s="138" t="s">
        <v>5608</v>
      </c>
      <c r="K282" s="139"/>
      <c r="L282" s="139"/>
      <c r="M282" s="140"/>
      <c r="N282" s="119"/>
      <c r="V282" s="151"/>
    </row>
    <row r="283" spans="1:22" ht="13.8" thickBot="1" x14ac:dyDescent="0.3">
      <c r="A283" s="750"/>
      <c r="B283" s="142"/>
      <c r="C283" s="142"/>
      <c r="D283" s="143"/>
      <c r="E283" s="142"/>
      <c r="F283" s="142"/>
      <c r="G283" s="726"/>
      <c r="H283" s="838"/>
      <c r="I283" s="839"/>
      <c r="J283" s="78" t="s">
        <v>5608</v>
      </c>
      <c r="K283" s="78"/>
      <c r="L283" s="78"/>
      <c r="M283" s="145"/>
      <c r="N283" s="119"/>
      <c r="V283" s="151">
        <f>G283</f>
        <v>0</v>
      </c>
    </row>
    <row r="284" spans="1:22" ht="21" thickBot="1" x14ac:dyDescent="0.3">
      <c r="A284" s="750"/>
      <c r="B284" s="147" t="s">
        <v>34</v>
      </c>
      <c r="C284" s="147" t="s">
        <v>35</v>
      </c>
      <c r="D284" s="147" t="s">
        <v>5600</v>
      </c>
      <c r="E284" s="840" t="s">
        <v>5601</v>
      </c>
      <c r="F284" s="840"/>
      <c r="G284" s="730"/>
      <c r="H284" s="731"/>
      <c r="I284" s="732"/>
      <c r="J284" s="149" t="s">
        <v>5630</v>
      </c>
      <c r="K284" s="82"/>
      <c r="L284" s="82"/>
      <c r="M284" s="150"/>
      <c r="N284" s="119"/>
      <c r="V284" s="151"/>
    </row>
    <row r="285" spans="1:22" ht="13.8" thickBot="1" x14ac:dyDescent="0.3">
      <c r="A285" s="842"/>
      <c r="B285" s="152"/>
      <c r="C285" s="152"/>
      <c r="D285" s="153"/>
      <c r="E285" s="154" t="s">
        <v>5605</v>
      </c>
      <c r="F285" s="155"/>
      <c r="G285" s="712"/>
      <c r="H285" s="713"/>
      <c r="I285" s="714"/>
      <c r="J285" s="149" t="s">
        <v>5631</v>
      </c>
      <c r="K285" s="82"/>
      <c r="L285" s="82"/>
      <c r="M285" s="150"/>
      <c r="N285" s="119"/>
      <c r="V285" s="151"/>
    </row>
    <row r="286" spans="1:22" ht="21.6" thickTop="1" thickBot="1" x14ac:dyDescent="0.3">
      <c r="A286" s="834">
        <f t="shared" ref="A286" si="64">A282+1</f>
        <v>68</v>
      </c>
      <c r="B286" s="137" t="s">
        <v>22</v>
      </c>
      <c r="C286" s="137" t="s">
        <v>23</v>
      </c>
      <c r="D286" s="137" t="s">
        <v>5593</v>
      </c>
      <c r="E286" s="837" t="s">
        <v>5594</v>
      </c>
      <c r="F286" s="837"/>
      <c r="G286" s="837" t="s">
        <v>17</v>
      </c>
      <c r="H286" s="771"/>
      <c r="I286" s="43"/>
      <c r="J286" s="138" t="s">
        <v>5608</v>
      </c>
      <c r="K286" s="139"/>
      <c r="L286" s="139"/>
      <c r="M286" s="140"/>
      <c r="N286" s="119"/>
      <c r="V286" s="151"/>
    </row>
    <row r="287" spans="1:22" ht="13.8" thickBot="1" x14ac:dyDescent="0.3">
      <c r="A287" s="750"/>
      <c r="B287" s="142"/>
      <c r="C287" s="142"/>
      <c r="D287" s="143"/>
      <c r="E287" s="142"/>
      <c r="F287" s="142"/>
      <c r="G287" s="726"/>
      <c r="H287" s="838"/>
      <c r="I287" s="839"/>
      <c r="J287" s="78" t="s">
        <v>5608</v>
      </c>
      <c r="K287" s="78"/>
      <c r="L287" s="78"/>
      <c r="M287" s="145"/>
      <c r="N287" s="119"/>
      <c r="V287" s="151">
        <f>G287</f>
        <v>0</v>
      </c>
    </row>
    <row r="288" spans="1:22" ht="21" thickBot="1" x14ac:dyDescent="0.3">
      <c r="A288" s="750"/>
      <c r="B288" s="147" t="s">
        <v>34</v>
      </c>
      <c r="C288" s="147" t="s">
        <v>35</v>
      </c>
      <c r="D288" s="147" t="s">
        <v>5600</v>
      </c>
      <c r="E288" s="840" t="s">
        <v>5601</v>
      </c>
      <c r="F288" s="840"/>
      <c r="G288" s="730"/>
      <c r="H288" s="731"/>
      <c r="I288" s="732"/>
      <c r="J288" s="149" t="s">
        <v>5630</v>
      </c>
      <c r="K288" s="82"/>
      <c r="L288" s="82"/>
      <c r="M288" s="150"/>
      <c r="N288" s="119"/>
      <c r="V288" s="151"/>
    </row>
    <row r="289" spans="1:22" ht="13.8" thickBot="1" x14ac:dyDescent="0.3">
      <c r="A289" s="842"/>
      <c r="B289" s="152"/>
      <c r="C289" s="152"/>
      <c r="D289" s="153"/>
      <c r="E289" s="154" t="s">
        <v>5605</v>
      </c>
      <c r="F289" s="155"/>
      <c r="G289" s="712"/>
      <c r="H289" s="713"/>
      <c r="I289" s="714"/>
      <c r="J289" s="149" t="s">
        <v>5631</v>
      </c>
      <c r="K289" s="82"/>
      <c r="L289" s="82"/>
      <c r="M289" s="150"/>
      <c r="N289" s="119"/>
      <c r="V289" s="151"/>
    </row>
    <row r="290" spans="1:22" ht="21.6" thickTop="1" thickBot="1" x14ac:dyDescent="0.3">
      <c r="A290" s="834">
        <f t="shared" ref="A290" si="65">A286+1</f>
        <v>69</v>
      </c>
      <c r="B290" s="137" t="s">
        <v>22</v>
      </c>
      <c r="C290" s="137" t="s">
        <v>23</v>
      </c>
      <c r="D290" s="137" t="s">
        <v>5593</v>
      </c>
      <c r="E290" s="837" t="s">
        <v>5594</v>
      </c>
      <c r="F290" s="837"/>
      <c r="G290" s="837" t="s">
        <v>17</v>
      </c>
      <c r="H290" s="771"/>
      <c r="I290" s="43"/>
      <c r="J290" s="138" t="s">
        <v>5608</v>
      </c>
      <c r="K290" s="139"/>
      <c r="L290" s="139"/>
      <c r="M290" s="140"/>
      <c r="N290" s="119"/>
      <c r="V290" s="151"/>
    </row>
    <row r="291" spans="1:22" ht="13.8" thickBot="1" x14ac:dyDescent="0.3">
      <c r="A291" s="750"/>
      <c r="B291" s="142"/>
      <c r="C291" s="142"/>
      <c r="D291" s="143"/>
      <c r="E291" s="142"/>
      <c r="F291" s="142"/>
      <c r="G291" s="726"/>
      <c r="H291" s="838"/>
      <c r="I291" s="839"/>
      <c r="J291" s="78" t="s">
        <v>5608</v>
      </c>
      <c r="K291" s="78"/>
      <c r="L291" s="78"/>
      <c r="M291" s="145"/>
      <c r="N291" s="119"/>
      <c r="V291" s="151">
        <f>G291</f>
        <v>0</v>
      </c>
    </row>
    <row r="292" spans="1:22" ht="21" thickBot="1" x14ac:dyDescent="0.3">
      <c r="A292" s="750"/>
      <c r="B292" s="147" t="s">
        <v>34</v>
      </c>
      <c r="C292" s="147" t="s">
        <v>35</v>
      </c>
      <c r="D292" s="147" t="s">
        <v>5600</v>
      </c>
      <c r="E292" s="840" t="s">
        <v>5601</v>
      </c>
      <c r="F292" s="840"/>
      <c r="G292" s="730"/>
      <c r="H292" s="731"/>
      <c r="I292" s="732"/>
      <c r="J292" s="149" t="s">
        <v>5630</v>
      </c>
      <c r="K292" s="82"/>
      <c r="L292" s="82"/>
      <c r="M292" s="150"/>
      <c r="N292" s="119"/>
      <c r="V292" s="151"/>
    </row>
    <row r="293" spans="1:22" ht="13.8" thickBot="1" x14ac:dyDescent="0.3">
      <c r="A293" s="842"/>
      <c r="B293" s="152"/>
      <c r="C293" s="152"/>
      <c r="D293" s="153"/>
      <c r="E293" s="154" t="s">
        <v>5605</v>
      </c>
      <c r="F293" s="155"/>
      <c r="G293" s="712"/>
      <c r="H293" s="713"/>
      <c r="I293" s="714"/>
      <c r="J293" s="149" t="s">
        <v>5631</v>
      </c>
      <c r="K293" s="82"/>
      <c r="L293" s="82"/>
      <c r="M293" s="150"/>
      <c r="N293" s="119"/>
      <c r="V293" s="151"/>
    </row>
    <row r="294" spans="1:22" ht="21.6" thickTop="1" thickBot="1" x14ac:dyDescent="0.3">
      <c r="A294" s="834">
        <f t="shared" ref="A294" si="66">A290+1</f>
        <v>70</v>
      </c>
      <c r="B294" s="137" t="s">
        <v>22</v>
      </c>
      <c r="C294" s="137" t="s">
        <v>23</v>
      </c>
      <c r="D294" s="137" t="s">
        <v>5593</v>
      </c>
      <c r="E294" s="837" t="s">
        <v>5594</v>
      </c>
      <c r="F294" s="837"/>
      <c r="G294" s="837" t="s">
        <v>17</v>
      </c>
      <c r="H294" s="771"/>
      <c r="I294" s="43"/>
      <c r="J294" s="138" t="s">
        <v>5608</v>
      </c>
      <c r="K294" s="139"/>
      <c r="L294" s="139"/>
      <c r="M294" s="140"/>
      <c r="N294" s="119"/>
      <c r="V294" s="151"/>
    </row>
    <row r="295" spans="1:22" ht="13.8" thickBot="1" x14ac:dyDescent="0.3">
      <c r="A295" s="750"/>
      <c r="B295" s="142"/>
      <c r="C295" s="142"/>
      <c r="D295" s="143"/>
      <c r="E295" s="142"/>
      <c r="F295" s="142"/>
      <c r="G295" s="726"/>
      <c r="H295" s="838"/>
      <c r="I295" s="839"/>
      <c r="J295" s="78" t="s">
        <v>5608</v>
      </c>
      <c r="K295" s="78"/>
      <c r="L295" s="78"/>
      <c r="M295" s="145"/>
      <c r="N295" s="119"/>
      <c r="V295" s="151">
        <f>G295</f>
        <v>0</v>
      </c>
    </row>
    <row r="296" spans="1:22" ht="21" thickBot="1" x14ac:dyDescent="0.3">
      <c r="A296" s="750"/>
      <c r="B296" s="147" t="s">
        <v>34</v>
      </c>
      <c r="C296" s="147" t="s">
        <v>35</v>
      </c>
      <c r="D296" s="147" t="s">
        <v>5600</v>
      </c>
      <c r="E296" s="840" t="s">
        <v>5601</v>
      </c>
      <c r="F296" s="840"/>
      <c r="G296" s="730"/>
      <c r="H296" s="731"/>
      <c r="I296" s="732"/>
      <c r="J296" s="149" t="s">
        <v>5630</v>
      </c>
      <c r="K296" s="82"/>
      <c r="L296" s="82"/>
      <c r="M296" s="150"/>
      <c r="N296" s="119"/>
      <c r="V296" s="151"/>
    </row>
    <row r="297" spans="1:22" ht="13.8" thickBot="1" x14ac:dyDescent="0.3">
      <c r="A297" s="842"/>
      <c r="B297" s="152"/>
      <c r="C297" s="152"/>
      <c r="D297" s="153"/>
      <c r="E297" s="154" t="s">
        <v>5605</v>
      </c>
      <c r="F297" s="155"/>
      <c r="G297" s="712"/>
      <c r="H297" s="713"/>
      <c r="I297" s="714"/>
      <c r="J297" s="149" t="s">
        <v>5631</v>
      </c>
      <c r="K297" s="82"/>
      <c r="L297" s="82"/>
      <c r="M297" s="150"/>
      <c r="N297" s="119"/>
      <c r="V297" s="151"/>
    </row>
    <row r="298" spans="1:22" ht="21.6" thickTop="1" thickBot="1" x14ac:dyDescent="0.3">
      <c r="A298" s="834">
        <f t="shared" ref="A298" si="67">A294+1</f>
        <v>71</v>
      </c>
      <c r="B298" s="137" t="s">
        <v>22</v>
      </c>
      <c r="C298" s="137" t="s">
        <v>23</v>
      </c>
      <c r="D298" s="137" t="s">
        <v>5593</v>
      </c>
      <c r="E298" s="837" t="s">
        <v>5594</v>
      </c>
      <c r="F298" s="837"/>
      <c r="G298" s="837" t="s">
        <v>17</v>
      </c>
      <c r="H298" s="771"/>
      <c r="I298" s="43"/>
      <c r="J298" s="138" t="s">
        <v>5608</v>
      </c>
      <c r="K298" s="139"/>
      <c r="L298" s="139"/>
      <c r="M298" s="140"/>
      <c r="N298" s="119"/>
      <c r="V298" s="151"/>
    </row>
    <row r="299" spans="1:22" ht="13.8" thickBot="1" x14ac:dyDescent="0.3">
      <c r="A299" s="750"/>
      <c r="B299" s="142"/>
      <c r="C299" s="142"/>
      <c r="D299" s="143"/>
      <c r="E299" s="142"/>
      <c r="F299" s="142"/>
      <c r="G299" s="726"/>
      <c r="H299" s="838"/>
      <c r="I299" s="839"/>
      <c r="J299" s="78" t="s">
        <v>5608</v>
      </c>
      <c r="K299" s="78"/>
      <c r="L299" s="78"/>
      <c r="M299" s="145"/>
      <c r="N299" s="119"/>
      <c r="V299" s="151">
        <f>G299</f>
        <v>0</v>
      </c>
    </row>
    <row r="300" spans="1:22" ht="21" thickBot="1" x14ac:dyDescent="0.3">
      <c r="A300" s="750"/>
      <c r="B300" s="147" t="s">
        <v>34</v>
      </c>
      <c r="C300" s="147" t="s">
        <v>35</v>
      </c>
      <c r="D300" s="147" t="s">
        <v>5600</v>
      </c>
      <c r="E300" s="840" t="s">
        <v>5601</v>
      </c>
      <c r="F300" s="840"/>
      <c r="G300" s="730"/>
      <c r="H300" s="731"/>
      <c r="I300" s="732"/>
      <c r="J300" s="149" t="s">
        <v>5630</v>
      </c>
      <c r="K300" s="82"/>
      <c r="L300" s="82"/>
      <c r="M300" s="150"/>
      <c r="N300" s="119"/>
      <c r="V300" s="151"/>
    </row>
    <row r="301" spans="1:22" ht="13.8" thickBot="1" x14ac:dyDescent="0.3">
      <c r="A301" s="842"/>
      <c r="B301" s="152"/>
      <c r="C301" s="152"/>
      <c r="D301" s="153"/>
      <c r="E301" s="154" t="s">
        <v>5605</v>
      </c>
      <c r="F301" s="155"/>
      <c r="G301" s="712"/>
      <c r="H301" s="713"/>
      <c r="I301" s="714"/>
      <c r="J301" s="149" t="s">
        <v>5631</v>
      </c>
      <c r="K301" s="82"/>
      <c r="L301" s="82"/>
      <c r="M301" s="150"/>
      <c r="N301" s="119"/>
      <c r="V301" s="151"/>
    </row>
    <row r="302" spans="1:22" ht="21.6" thickTop="1" thickBot="1" x14ac:dyDescent="0.3">
      <c r="A302" s="834">
        <f t="shared" ref="A302" si="68">A298+1</f>
        <v>72</v>
      </c>
      <c r="B302" s="137" t="s">
        <v>22</v>
      </c>
      <c r="C302" s="137" t="s">
        <v>23</v>
      </c>
      <c r="D302" s="137" t="s">
        <v>5593</v>
      </c>
      <c r="E302" s="837" t="s">
        <v>5594</v>
      </c>
      <c r="F302" s="837"/>
      <c r="G302" s="837" t="s">
        <v>17</v>
      </c>
      <c r="H302" s="771"/>
      <c r="I302" s="43"/>
      <c r="J302" s="138" t="s">
        <v>5608</v>
      </c>
      <c r="K302" s="139"/>
      <c r="L302" s="139"/>
      <c r="M302" s="140"/>
      <c r="N302" s="119"/>
      <c r="V302" s="151"/>
    </row>
    <row r="303" spans="1:22" ht="13.8" thickBot="1" x14ac:dyDescent="0.3">
      <c r="A303" s="750"/>
      <c r="B303" s="142"/>
      <c r="C303" s="142"/>
      <c r="D303" s="143"/>
      <c r="E303" s="142"/>
      <c r="F303" s="142"/>
      <c r="G303" s="726"/>
      <c r="H303" s="838"/>
      <c r="I303" s="839"/>
      <c r="J303" s="78" t="s">
        <v>5608</v>
      </c>
      <c r="K303" s="78"/>
      <c r="L303" s="78"/>
      <c r="M303" s="145"/>
      <c r="N303" s="119"/>
      <c r="V303" s="151">
        <f>G303</f>
        <v>0</v>
      </c>
    </row>
    <row r="304" spans="1:22" ht="21" thickBot="1" x14ac:dyDescent="0.3">
      <c r="A304" s="750"/>
      <c r="B304" s="147" t="s">
        <v>34</v>
      </c>
      <c r="C304" s="147" t="s">
        <v>35</v>
      </c>
      <c r="D304" s="147" t="s">
        <v>5600</v>
      </c>
      <c r="E304" s="840" t="s">
        <v>5601</v>
      </c>
      <c r="F304" s="840"/>
      <c r="G304" s="730"/>
      <c r="H304" s="731"/>
      <c r="I304" s="732"/>
      <c r="J304" s="149" t="s">
        <v>5630</v>
      </c>
      <c r="K304" s="82"/>
      <c r="L304" s="82"/>
      <c r="M304" s="150"/>
      <c r="N304" s="119"/>
      <c r="V304" s="151"/>
    </row>
    <row r="305" spans="1:22" ht="13.8" thickBot="1" x14ac:dyDescent="0.3">
      <c r="A305" s="842"/>
      <c r="B305" s="152"/>
      <c r="C305" s="152"/>
      <c r="D305" s="153"/>
      <c r="E305" s="154" t="s">
        <v>5605</v>
      </c>
      <c r="F305" s="155"/>
      <c r="G305" s="712"/>
      <c r="H305" s="713"/>
      <c r="I305" s="714"/>
      <c r="J305" s="149" t="s">
        <v>5631</v>
      </c>
      <c r="K305" s="82"/>
      <c r="L305" s="82"/>
      <c r="M305" s="150"/>
      <c r="N305" s="119"/>
      <c r="V305" s="151"/>
    </row>
    <row r="306" spans="1:22" ht="21.6" thickTop="1" thickBot="1" x14ac:dyDescent="0.3">
      <c r="A306" s="834">
        <f t="shared" ref="A306" si="69">A302+1</f>
        <v>73</v>
      </c>
      <c r="B306" s="137" t="s">
        <v>22</v>
      </c>
      <c r="C306" s="137" t="s">
        <v>23</v>
      </c>
      <c r="D306" s="137" t="s">
        <v>5593</v>
      </c>
      <c r="E306" s="837" t="s">
        <v>5594</v>
      </c>
      <c r="F306" s="837"/>
      <c r="G306" s="837" t="s">
        <v>17</v>
      </c>
      <c r="H306" s="771"/>
      <c r="I306" s="43"/>
      <c r="J306" s="138" t="s">
        <v>5608</v>
      </c>
      <c r="K306" s="139"/>
      <c r="L306" s="139"/>
      <c r="M306" s="140"/>
      <c r="N306" s="119"/>
      <c r="V306" s="151"/>
    </row>
    <row r="307" spans="1:22" ht="13.8" thickBot="1" x14ac:dyDescent="0.3">
      <c r="A307" s="750"/>
      <c r="B307" s="142"/>
      <c r="C307" s="142"/>
      <c r="D307" s="143"/>
      <c r="E307" s="142"/>
      <c r="F307" s="142"/>
      <c r="G307" s="726"/>
      <c r="H307" s="838"/>
      <c r="I307" s="839"/>
      <c r="J307" s="78" t="s">
        <v>5608</v>
      </c>
      <c r="K307" s="78"/>
      <c r="L307" s="78"/>
      <c r="M307" s="145"/>
      <c r="N307" s="119"/>
      <c r="V307" s="151">
        <f>G307</f>
        <v>0</v>
      </c>
    </row>
    <row r="308" spans="1:22" ht="21" thickBot="1" x14ac:dyDescent="0.3">
      <c r="A308" s="750"/>
      <c r="B308" s="147" t="s">
        <v>34</v>
      </c>
      <c r="C308" s="147" t="s">
        <v>35</v>
      </c>
      <c r="D308" s="147" t="s">
        <v>5600</v>
      </c>
      <c r="E308" s="840" t="s">
        <v>5601</v>
      </c>
      <c r="F308" s="840"/>
      <c r="G308" s="730"/>
      <c r="H308" s="731"/>
      <c r="I308" s="732"/>
      <c r="J308" s="149" t="s">
        <v>5630</v>
      </c>
      <c r="K308" s="82"/>
      <c r="L308" s="82"/>
      <c r="M308" s="150"/>
      <c r="N308" s="119"/>
      <c r="V308" s="151"/>
    </row>
    <row r="309" spans="1:22" ht="13.8" thickBot="1" x14ac:dyDescent="0.3">
      <c r="A309" s="842"/>
      <c r="B309" s="152"/>
      <c r="C309" s="152"/>
      <c r="D309" s="153"/>
      <c r="E309" s="154" t="s">
        <v>5605</v>
      </c>
      <c r="F309" s="155"/>
      <c r="G309" s="712"/>
      <c r="H309" s="713"/>
      <c r="I309" s="714"/>
      <c r="J309" s="149" t="s">
        <v>5631</v>
      </c>
      <c r="K309" s="82"/>
      <c r="L309" s="82"/>
      <c r="M309" s="150"/>
      <c r="N309" s="119"/>
      <c r="V309" s="151"/>
    </row>
    <row r="310" spans="1:22" ht="21.6" thickTop="1" thickBot="1" x14ac:dyDescent="0.3">
      <c r="A310" s="834">
        <f t="shared" ref="A310" si="70">A306+1</f>
        <v>74</v>
      </c>
      <c r="B310" s="137" t="s">
        <v>22</v>
      </c>
      <c r="C310" s="137" t="s">
        <v>23</v>
      </c>
      <c r="D310" s="137" t="s">
        <v>5593</v>
      </c>
      <c r="E310" s="837" t="s">
        <v>5594</v>
      </c>
      <c r="F310" s="837"/>
      <c r="G310" s="837" t="s">
        <v>17</v>
      </c>
      <c r="H310" s="771"/>
      <c r="I310" s="43"/>
      <c r="J310" s="138" t="s">
        <v>5608</v>
      </c>
      <c r="K310" s="139"/>
      <c r="L310" s="139"/>
      <c r="M310" s="140"/>
      <c r="N310" s="119"/>
      <c r="V310" s="151"/>
    </row>
    <row r="311" spans="1:22" ht="13.8" thickBot="1" x14ac:dyDescent="0.3">
      <c r="A311" s="750"/>
      <c r="B311" s="142"/>
      <c r="C311" s="142"/>
      <c r="D311" s="143"/>
      <c r="E311" s="142"/>
      <c r="F311" s="142"/>
      <c r="G311" s="726"/>
      <c r="H311" s="838"/>
      <c r="I311" s="839"/>
      <c r="J311" s="78" t="s">
        <v>5608</v>
      </c>
      <c r="K311" s="78"/>
      <c r="L311" s="78"/>
      <c r="M311" s="145"/>
      <c r="N311" s="119"/>
      <c r="V311" s="151">
        <f>G311</f>
        <v>0</v>
      </c>
    </row>
    <row r="312" spans="1:22" ht="21" thickBot="1" x14ac:dyDescent="0.3">
      <c r="A312" s="750"/>
      <c r="B312" s="147" t="s">
        <v>34</v>
      </c>
      <c r="C312" s="147" t="s">
        <v>35</v>
      </c>
      <c r="D312" s="147" t="s">
        <v>5600</v>
      </c>
      <c r="E312" s="840" t="s">
        <v>5601</v>
      </c>
      <c r="F312" s="840"/>
      <c r="G312" s="730"/>
      <c r="H312" s="731"/>
      <c r="I312" s="732"/>
      <c r="J312" s="149" t="s">
        <v>5630</v>
      </c>
      <c r="K312" s="82"/>
      <c r="L312" s="82"/>
      <c r="M312" s="150"/>
      <c r="N312" s="119"/>
      <c r="V312" s="151"/>
    </row>
    <row r="313" spans="1:22" ht="13.8" thickBot="1" x14ac:dyDescent="0.3">
      <c r="A313" s="842"/>
      <c r="B313" s="152"/>
      <c r="C313" s="152"/>
      <c r="D313" s="153"/>
      <c r="E313" s="154" t="s">
        <v>5605</v>
      </c>
      <c r="F313" s="155"/>
      <c r="G313" s="712"/>
      <c r="H313" s="713"/>
      <c r="I313" s="714"/>
      <c r="J313" s="149" t="s">
        <v>5631</v>
      </c>
      <c r="K313" s="82"/>
      <c r="L313" s="82"/>
      <c r="M313" s="150"/>
      <c r="N313" s="119"/>
      <c r="V313" s="151"/>
    </row>
    <row r="314" spans="1:22" ht="21.6" thickTop="1" thickBot="1" x14ac:dyDescent="0.3">
      <c r="A314" s="834">
        <f t="shared" ref="A314" si="71">A310+1</f>
        <v>75</v>
      </c>
      <c r="B314" s="137" t="s">
        <v>22</v>
      </c>
      <c r="C314" s="137" t="s">
        <v>23</v>
      </c>
      <c r="D314" s="137" t="s">
        <v>5593</v>
      </c>
      <c r="E314" s="837" t="s">
        <v>5594</v>
      </c>
      <c r="F314" s="837"/>
      <c r="G314" s="837" t="s">
        <v>17</v>
      </c>
      <c r="H314" s="771"/>
      <c r="I314" s="43"/>
      <c r="J314" s="138" t="s">
        <v>5608</v>
      </c>
      <c r="K314" s="139"/>
      <c r="L314" s="139"/>
      <c r="M314" s="140"/>
      <c r="N314" s="119"/>
      <c r="V314" s="151"/>
    </row>
    <row r="315" spans="1:22" ht="13.8" thickBot="1" x14ac:dyDescent="0.3">
      <c r="A315" s="750"/>
      <c r="B315" s="142"/>
      <c r="C315" s="142"/>
      <c r="D315" s="143"/>
      <c r="E315" s="142"/>
      <c r="F315" s="142"/>
      <c r="G315" s="726"/>
      <c r="H315" s="838"/>
      <c r="I315" s="839"/>
      <c r="J315" s="78" t="s">
        <v>5608</v>
      </c>
      <c r="K315" s="78"/>
      <c r="L315" s="78"/>
      <c r="M315" s="145"/>
      <c r="N315" s="119"/>
      <c r="V315" s="151">
        <f>G315</f>
        <v>0</v>
      </c>
    </row>
    <row r="316" spans="1:22" ht="21" thickBot="1" x14ac:dyDescent="0.3">
      <c r="A316" s="750"/>
      <c r="B316" s="147" t="s">
        <v>34</v>
      </c>
      <c r="C316" s="147" t="s">
        <v>35</v>
      </c>
      <c r="D316" s="147" t="s">
        <v>5600</v>
      </c>
      <c r="E316" s="840" t="s">
        <v>5601</v>
      </c>
      <c r="F316" s="840"/>
      <c r="G316" s="730"/>
      <c r="H316" s="731"/>
      <c r="I316" s="732"/>
      <c r="J316" s="149" t="s">
        <v>5630</v>
      </c>
      <c r="K316" s="82"/>
      <c r="L316" s="82"/>
      <c r="M316" s="150"/>
      <c r="N316" s="119"/>
      <c r="V316" s="151"/>
    </row>
    <row r="317" spans="1:22" ht="13.8" thickBot="1" x14ac:dyDescent="0.3">
      <c r="A317" s="842"/>
      <c r="B317" s="152"/>
      <c r="C317" s="152"/>
      <c r="D317" s="153"/>
      <c r="E317" s="154" t="s">
        <v>5605</v>
      </c>
      <c r="F317" s="155"/>
      <c r="G317" s="712"/>
      <c r="H317" s="713"/>
      <c r="I317" s="714"/>
      <c r="J317" s="149" t="s">
        <v>5631</v>
      </c>
      <c r="K317" s="82"/>
      <c r="L317" s="82"/>
      <c r="M317" s="150"/>
      <c r="N317" s="119"/>
      <c r="V317" s="151"/>
    </row>
    <row r="318" spans="1:22" ht="21.6" thickTop="1" thickBot="1" x14ac:dyDescent="0.3">
      <c r="A318" s="834">
        <f t="shared" ref="A318" si="72">A314+1</f>
        <v>76</v>
      </c>
      <c r="B318" s="137" t="s">
        <v>22</v>
      </c>
      <c r="C318" s="137" t="s">
        <v>23</v>
      </c>
      <c r="D318" s="137" t="s">
        <v>5593</v>
      </c>
      <c r="E318" s="837" t="s">
        <v>5594</v>
      </c>
      <c r="F318" s="837"/>
      <c r="G318" s="837" t="s">
        <v>17</v>
      </c>
      <c r="H318" s="771"/>
      <c r="I318" s="43"/>
      <c r="J318" s="138" t="s">
        <v>5608</v>
      </c>
      <c r="K318" s="139"/>
      <c r="L318" s="139"/>
      <c r="M318" s="140"/>
      <c r="N318" s="119"/>
      <c r="V318" s="151"/>
    </row>
    <row r="319" spans="1:22" ht="13.8" thickBot="1" x14ac:dyDescent="0.3">
      <c r="A319" s="750"/>
      <c r="B319" s="142"/>
      <c r="C319" s="142"/>
      <c r="D319" s="143"/>
      <c r="E319" s="142"/>
      <c r="F319" s="142"/>
      <c r="G319" s="726"/>
      <c r="H319" s="838"/>
      <c r="I319" s="839"/>
      <c r="J319" s="78" t="s">
        <v>5608</v>
      </c>
      <c r="K319" s="78"/>
      <c r="L319" s="78"/>
      <c r="M319" s="145"/>
      <c r="N319" s="119"/>
      <c r="V319" s="151">
        <f>G319</f>
        <v>0</v>
      </c>
    </row>
    <row r="320" spans="1:22" ht="21" thickBot="1" x14ac:dyDescent="0.3">
      <c r="A320" s="750"/>
      <c r="B320" s="147" t="s">
        <v>34</v>
      </c>
      <c r="C320" s="147" t="s">
        <v>35</v>
      </c>
      <c r="D320" s="147" t="s">
        <v>5600</v>
      </c>
      <c r="E320" s="840" t="s">
        <v>5601</v>
      </c>
      <c r="F320" s="840"/>
      <c r="G320" s="730"/>
      <c r="H320" s="731"/>
      <c r="I320" s="732"/>
      <c r="J320" s="149" t="s">
        <v>5630</v>
      </c>
      <c r="K320" s="82"/>
      <c r="L320" s="82"/>
      <c r="M320" s="150"/>
      <c r="N320" s="119"/>
      <c r="V320" s="151"/>
    </row>
    <row r="321" spans="1:22" ht="13.8" thickBot="1" x14ac:dyDescent="0.3">
      <c r="A321" s="842"/>
      <c r="B321" s="152"/>
      <c r="C321" s="152"/>
      <c r="D321" s="153"/>
      <c r="E321" s="154" t="s">
        <v>5605</v>
      </c>
      <c r="F321" s="155"/>
      <c r="G321" s="712"/>
      <c r="H321" s="713"/>
      <c r="I321" s="714"/>
      <c r="J321" s="149" t="s">
        <v>5631</v>
      </c>
      <c r="K321" s="82"/>
      <c r="L321" s="82"/>
      <c r="M321" s="150"/>
      <c r="N321" s="119"/>
      <c r="V321" s="151"/>
    </row>
    <row r="322" spans="1:22" ht="21.6" thickTop="1" thickBot="1" x14ac:dyDescent="0.3">
      <c r="A322" s="834">
        <f t="shared" ref="A322" si="73">A318+1</f>
        <v>77</v>
      </c>
      <c r="B322" s="137" t="s">
        <v>22</v>
      </c>
      <c r="C322" s="137" t="s">
        <v>23</v>
      </c>
      <c r="D322" s="137" t="s">
        <v>5593</v>
      </c>
      <c r="E322" s="837" t="s">
        <v>5594</v>
      </c>
      <c r="F322" s="837"/>
      <c r="G322" s="837" t="s">
        <v>17</v>
      </c>
      <c r="H322" s="771"/>
      <c r="I322" s="43"/>
      <c r="J322" s="138" t="s">
        <v>5608</v>
      </c>
      <c r="K322" s="139"/>
      <c r="L322" s="139"/>
      <c r="M322" s="140"/>
      <c r="N322" s="119"/>
      <c r="V322" s="151"/>
    </row>
    <row r="323" spans="1:22" ht="13.8" thickBot="1" x14ac:dyDescent="0.3">
      <c r="A323" s="750"/>
      <c r="B323" s="142"/>
      <c r="C323" s="142"/>
      <c r="D323" s="143"/>
      <c r="E323" s="142"/>
      <c r="F323" s="142"/>
      <c r="G323" s="726"/>
      <c r="H323" s="838"/>
      <c r="I323" s="839"/>
      <c r="J323" s="78" t="s">
        <v>5608</v>
      </c>
      <c r="K323" s="78"/>
      <c r="L323" s="78"/>
      <c r="M323" s="145"/>
      <c r="N323" s="119"/>
      <c r="V323" s="151">
        <f>G323</f>
        <v>0</v>
      </c>
    </row>
    <row r="324" spans="1:22" ht="21" thickBot="1" x14ac:dyDescent="0.3">
      <c r="A324" s="750"/>
      <c r="B324" s="147" t="s">
        <v>34</v>
      </c>
      <c r="C324" s="147" t="s">
        <v>35</v>
      </c>
      <c r="D324" s="147" t="s">
        <v>5600</v>
      </c>
      <c r="E324" s="840" t="s">
        <v>5601</v>
      </c>
      <c r="F324" s="840"/>
      <c r="G324" s="730"/>
      <c r="H324" s="731"/>
      <c r="I324" s="732"/>
      <c r="J324" s="149" t="s">
        <v>5630</v>
      </c>
      <c r="K324" s="82"/>
      <c r="L324" s="82"/>
      <c r="M324" s="150"/>
      <c r="N324" s="119"/>
      <c r="V324" s="151"/>
    </row>
    <row r="325" spans="1:22" ht="13.8" thickBot="1" x14ac:dyDescent="0.3">
      <c r="A325" s="842"/>
      <c r="B325" s="152"/>
      <c r="C325" s="152"/>
      <c r="D325" s="153"/>
      <c r="E325" s="154" t="s">
        <v>5605</v>
      </c>
      <c r="F325" s="155"/>
      <c r="G325" s="712"/>
      <c r="H325" s="713"/>
      <c r="I325" s="714"/>
      <c r="J325" s="149" t="s">
        <v>5631</v>
      </c>
      <c r="K325" s="82"/>
      <c r="L325" s="82"/>
      <c r="M325" s="150"/>
      <c r="N325" s="119"/>
      <c r="V325" s="151"/>
    </row>
    <row r="326" spans="1:22" ht="21.6" thickTop="1" thickBot="1" x14ac:dyDescent="0.3">
      <c r="A326" s="834">
        <f t="shared" ref="A326" si="74">A322+1</f>
        <v>78</v>
      </c>
      <c r="B326" s="137" t="s">
        <v>22</v>
      </c>
      <c r="C326" s="137" t="s">
        <v>23</v>
      </c>
      <c r="D326" s="137" t="s">
        <v>5593</v>
      </c>
      <c r="E326" s="837" t="s">
        <v>5594</v>
      </c>
      <c r="F326" s="837"/>
      <c r="G326" s="837" t="s">
        <v>17</v>
      </c>
      <c r="H326" s="771"/>
      <c r="I326" s="43"/>
      <c r="J326" s="138" t="s">
        <v>5608</v>
      </c>
      <c r="K326" s="139"/>
      <c r="L326" s="139"/>
      <c r="M326" s="140"/>
      <c r="N326" s="119"/>
      <c r="V326" s="151"/>
    </row>
    <row r="327" spans="1:22" ht="13.8" thickBot="1" x14ac:dyDescent="0.3">
      <c r="A327" s="750"/>
      <c r="B327" s="142"/>
      <c r="C327" s="142"/>
      <c r="D327" s="143"/>
      <c r="E327" s="142"/>
      <c r="F327" s="142"/>
      <c r="G327" s="726"/>
      <c r="H327" s="838"/>
      <c r="I327" s="839"/>
      <c r="J327" s="78" t="s">
        <v>5608</v>
      </c>
      <c r="K327" s="78"/>
      <c r="L327" s="78"/>
      <c r="M327" s="145"/>
      <c r="N327" s="119"/>
      <c r="V327" s="151">
        <f>G327</f>
        <v>0</v>
      </c>
    </row>
    <row r="328" spans="1:22" ht="21" thickBot="1" x14ac:dyDescent="0.3">
      <c r="A328" s="750"/>
      <c r="B328" s="147" t="s">
        <v>34</v>
      </c>
      <c r="C328" s="147" t="s">
        <v>35</v>
      </c>
      <c r="D328" s="147" t="s">
        <v>5600</v>
      </c>
      <c r="E328" s="840" t="s">
        <v>5601</v>
      </c>
      <c r="F328" s="840"/>
      <c r="G328" s="730"/>
      <c r="H328" s="731"/>
      <c r="I328" s="732"/>
      <c r="J328" s="149" t="s">
        <v>5630</v>
      </c>
      <c r="K328" s="82"/>
      <c r="L328" s="82"/>
      <c r="M328" s="150"/>
      <c r="N328" s="119"/>
      <c r="V328" s="151"/>
    </row>
    <row r="329" spans="1:22" ht="13.8" thickBot="1" x14ac:dyDescent="0.3">
      <c r="A329" s="842"/>
      <c r="B329" s="152"/>
      <c r="C329" s="152"/>
      <c r="D329" s="153"/>
      <c r="E329" s="154" t="s">
        <v>5605</v>
      </c>
      <c r="F329" s="155"/>
      <c r="G329" s="712"/>
      <c r="H329" s="713"/>
      <c r="I329" s="714"/>
      <c r="J329" s="149" t="s">
        <v>5631</v>
      </c>
      <c r="K329" s="82"/>
      <c r="L329" s="82"/>
      <c r="M329" s="150"/>
      <c r="N329" s="119"/>
      <c r="V329" s="151"/>
    </row>
    <row r="330" spans="1:22" ht="21.6" thickTop="1" thickBot="1" x14ac:dyDescent="0.3">
      <c r="A330" s="834">
        <f t="shared" ref="A330" si="75">A326+1</f>
        <v>79</v>
      </c>
      <c r="B330" s="137" t="s">
        <v>22</v>
      </c>
      <c r="C330" s="137" t="s">
        <v>23</v>
      </c>
      <c r="D330" s="137" t="s">
        <v>5593</v>
      </c>
      <c r="E330" s="837" t="s">
        <v>5594</v>
      </c>
      <c r="F330" s="837"/>
      <c r="G330" s="837" t="s">
        <v>17</v>
      </c>
      <c r="H330" s="771"/>
      <c r="I330" s="43"/>
      <c r="J330" s="138" t="s">
        <v>5608</v>
      </c>
      <c r="K330" s="139"/>
      <c r="L330" s="139"/>
      <c r="M330" s="140"/>
      <c r="N330" s="119"/>
      <c r="V330" s="151"/>
    </row>
    <row r="331" spans="1:22" ht="13.8" thickBot="1" x14ac:dyDescent="0.3">
      <c r="A331" s="750"/>
      <c r="B331" s="142"/>
      <c r="C331" s="142"/>
      <c r="D331" s="143"/>
      <c r="E331" s="142"/>
      <c r="F331" s="142"/>
      <c r="G331" s="726"/>
      <c r="H331" s="838"/>
      <c r="I331" s="839"/>
      <c r="J331" s="78" t="s">
        <v>5608</v>
      </c>
      <c r="K331" s="78"/>
      <c r="L331" s="78"/>
      <c r="M331" s="145"/>
      <c r="N331" s="119"/>
      <c r="V331" s="151">
        <f>G331</f>
        <v>0</v>
      </c>
    </row>
    <row r="332" spans="1:22" ht="21" thickBot="1" x14ac:dyDescent="0.3">
      <c r="A332" s="750"/>
      <c r="B332" s="147" t="s">
        <v>34</v>
      </c>
      <c r="C332" s="147" t="s">
        <v>35</v>
      </c>
      <c r="D332" s="147" t="s">
        <v>5600</v>
      </c>
      <c r="E332" s="840" t="s">
        <v>5601</v>
      </c>
      <c r="F332" s="840"/>
      <c r="G332" s="730"/>
      <c r="H332" s="731"/>
      <c r="I332" s="732"/>
      <c r="J332" s="149" t="s">
        <v>5630</v>
      </c>
      <c r="K332" s="82"/>
      <c r="L332" s="82"/>
      <c r="M332" s="150"/>
      <c r="N332" s="119"/>
      <c r="V332" s="151"/>
    </row>
    <row r="333" spans="1:22" ht="13.8" thickBot="1" x14ac:dyDescent="0.3">
      <c r="A333" s="842"/>
      <c r="B333" s="152"/>
      <c r="C333" s="152"/>
      <c r="D333" s="153"/>
      <c r="E333" s="154" t="s">
        <v>5605</v>
      </c>
      <c r="F333" s="155"/>
      <c r="G333" s="712"/>
      <c r="H333" s="713"/>
      <c r="I333" s="714"/>
      <c r="J333" s="149" t="s">
        <v>5631</v>
      </c>
      <c r="K333" s="82"/>
      <c r="L333" s="82"/>
      <c r="M333" s="150"/>
      <c r="N333" s="119"/>
      <c r="V333" s="151"/>
    </row>
    <row r="334" spans="1:22" ht="21.6" thickTop="1" thickBot="1" x14ac:dyDescent="0.3">
      <c r="A334" s="834">
        <f t="shared" ref="A334" si="76">A330+1</f>
        <v>80</v>
      </c>
      <c r="B334" s="137" t="s">
        <v>22</v>
      </c>
      <c r="C334" s="137" t="s">
        <v>23</v>
      </c>
      <c r="D334" s="137" t="s">
        <v>5593</v>
      </c>
      <c r="E334" s="837" t="s">
        <v>5594</v>
      </c>
      <c r="F334" s="837"/>
      <c r="G334" s="837" t="s">
        <v>17</v>
      </c>
      <c r="H334" s="771"/>
      <c r="I334" s="43"/>
      <c r="J334" s="138" t="s">
        <v>5608</v>
      </c>
      <c r="K334" s="139"/>
      <c r="L334" s="139"/>
      <c r="M334" s="140"/>
      <c r="N334" s="119"/>
      <c r="V334" s="151"/>
    </row>
    <row r="335" spans="1:22" ht="13.8" thickBot="1" x14ac:dyDescent="0.3">
      <c r="A335" s="750"/>
      <c r="B335" s="142"/>
      <c r="C335" s="142"/>
      <c r="D335" s="143"/>
      <c r="E335" s="142"/>
      <c r="F335" s="142"/>
      <c r="G335" s="726"/>
      <c r="H335" s="838"/>
      <c r="I335" s="839"/>
      <c r="J335" s="78" t="s">
        <v>5608</v>
      </c>
      <c r="K335" s="78"/>
      <c r="L335" s="78"/>
      <c r="M335" s="145"/>
      <c r="N335" s="119"/>
      <c r="V335" s="151">
        <f>G335</f>
        <v>0</v>
      </c>
    </row>
    <row r="336" spans="1:22" ht="21" thickBot="1" x14ac:dyDescent="0.3">
      <c r="A336" s="750"/>
      <c r="B336" s="147" t="s">
        <v>34</v>
      </c>
      <c r="C336" s="147" t="s">
        <v>35</v>
      </c>
      <c r="D336" s="147" t="s">
        <v>5600</v>
      </c>
      <c r="E336" s="840" t="s">
        <v>5601</v>
      </c>
      <c r="F336" s="840"/>
      <c r="G336" s="730"/>
      <c r="H336" s="731"/>
      <c r="I336" s="732"/>
      <c r="J336" s="149" t="s">
        <v>5630</v>
      </c>
      <c r="K336" s="82"/>
      <c r="L336" s="82"/>
      <c r="M336" s="150"/>
      <c r="N336" s="119"/>
      <c r="V336" s="151"/>
    </row>
    <row r="337" spans="1:22" ht="13.8" thickBot="1" x14ac:dyDescent="0.3">
      <c r="A337" s="842"/>
      <c r="B337" s="152"/>
      <c r="C337" s="152"/>
      <c r="D337" s="153"/>
      <c r="E337" s="154" t="s">
        <v>5605</v>
      </c>
      <c r="F337" s="155"/>
      <c r="G337" s="712"/>
      <c r="H337" s="713"/>
      <c r="I337" s="714"/>
      <c r="J337" s="149" t="s">
        <v>5631</v>
      </c>
      <c r="K337" s="82"/>
      <c r="L337" s="82"/>
      <c r="M337" s="150"/>
      <c r="N337" s="119"/>
      <c r="V337" s="151"/>
    </row>
    <row r="338" spans="1:22" ht="21.6" thickTop="1" thickBot="1" x14ac:dyDescent="0.3">
      <c r="A338" s="834">
        <f t="shared" ref="A338" si="77">A334+1</f>
        <v>81</v>
      </c>
      <c r="B338" s="137" t="s">
        <v>22</v>
      </c>
      <c r="C338" s="137" t="s">
        <v>23</v>
      </c>
      <c r="D338" s="137" t="s">
        <v>5593</v>
      </c>
      <c r="E338" s="837" t="s">
        <v>5594</v>
      </c>
      <c r="F338" s="837"/>
      <c r="G338" s="837" t="s">
        <v>17</v>
      </c>
      <c r="H338" s="771"/>
      <c r="I338" s="43"/>
      <c r="J338" s="138" t="s">
        <v>5608</v>
      </c>
      <c r="K338" s="139"/>
      <c r="L338" s="139"/>
      <c r="M338" s="140"/>
      <c r="N338" s="119"/>
      <c r="V338" s="151"/>
    </row>
    <row r="339" spans="1:22" ht="13.8" thickBot="1" x14ac:dyDescent="0.3">
      <c r="A339" s="750"/>
      <c r="B339" s="142"/>
      <c r="C339" s="142"/>
      <c r="D339" s="143"/>
      <c r="E339" s="142"/>
      <c r="F339" s="142"/>
      <c r="G339" s="726"/>
      <c r="H339" s="838"/>
      <c r="I339" s="839"/>
      <c r="J339" s="78" t="s">
        <v>5608</v>
      </c>
      <c r="K339" s="78"/>
      <c r="L339" s="78"/>
      <c r="M339" s="145"/>
      <c r="N339" s="119"/>
      <c r="V339" s="151">
        <f>G339</f>
        <v>0</v>
      </c>
    </row>
    <row r="340" spans="1:22" ht="21" thickBot="1" x14ac:dyDescent="0.3">
      <c r="A340" s="750"/>
      <c r="B340" s="147" t="s">
        <v>34</v>
      </c>
      <c r="C340" s="147" t="s">
        <v>35</v>
      </c>
      <c r="D340" s="147" t="s">
        <v>5600</v>
      </c>
      <c r="E340" s="840" t="s">
        <v>5601</v>
      </c>
      <c r="F340" s="840"/>
      <c r="G340" s="730"/>
      <c r="H340" s="731"/>
      <c r="I340" s="732"/>
      <c r="J340" s="149" t="s">
        <v>5630</v>
      </c>
      <c r="K340" s="82"/>
      <c r="L340" s="82"/>
      <c r="M340" s="150"/>
      <c r="N340" s="119"/>
      <c r="V340" s="151"/>
    </row>
    <row r="341" spans="1:22" ht="13.8" thickBot="1" x14ac:dyDescent="0.3">
      <c r="A341" s="842"/>
      <c r="B341" s="152"/>
      <c r="C341" s="152"/>
      <c r="D341" s="153"/>
      <c r="E341" s="154" t="s">
        <v>5605</v>
      </c>
      <c r="F341" s="155"/>
      <c r="G341" s="712"/>
      <c r="H341" s="713"/>
      <c r="I341" s="714"/>
      <c r="J341" s="149" t="s">
        <v>5631</v>
      </c>
      <c r="K341" s="82"/>
      <c r="L341" s="82"/>
      <c r="M341" s="150"/>
      <c r="N341" s="119"/>
      <c r="V341" s="151"/>
    </row>
    <row r="342" spans="1:22" ht="21.6" thickTop="1" thickBot="1" x14ac:dyDescent="0.3">
      <c r="A342" s="834">
        <f t="shared" ref="A342" si="78">A338+1</f>
        <v>82</v>
      </c>
      <c r="B342" s="137" t="s">
        <v>22</v>
      </c>
      <c r="C342" s="137" t="s">
        <v>23</v>
      </c>
      <c r="D342" s="137" t="s">
        <v>5593</v>
      </c>
      <c r="E342" s="837" t="s">
        <v>5594</v>
      </c>
      <c r="F342" s="837"/>
      <c r="G342" s="837" t="s">
        <v>17</v>
      </c>
      <c r="H342" s="771"/>
      <c r="I342" s="43"/>
      <c r="J342" s="138" t="s">
        <v>5608</v>
      </c>
      <c r="K342" s="139"/>
      <c r="L342" s="139"/>
      <c r="M342" s="140"/>
      <c r="N342" s="119"/>
      <c r="V342" s="151"/>
    </row>
    <row r="343" spans="1:22" ht="13.8" thickBot="1" x14ac:dyDescent="0.3">
      <c r="A343" s="750"/>
      <c r="B343" s="142"/>
      <c r="C343" s="142"/>
      <c r="D343" s="143"/>
      <c r="E343" s="142"/>
      <c r="F343" s="142"/>
      <c r="G343" s="726"/>
      <c r="H343" s="838"/>
      <c r="I343" s="839"/>
      <c r="J343" s="78" t="s">
        <v>5608</v>
      </c>
      <c r="K343" s="78"/>
      <c r="L343" s="78"/>
      <c r="M343" s="145"/>
      <c r="N343" s="119"/>
      <c r="V343" s="151">
        <f>G343</f>
        <v>0</v>
      </c>
    </row>
    <row r="344" spans="1:22" ht="21" thickBot="1" x14ac:dyDescent="0.3">
      <c r="A344" s="750"/>
      <c r="B344" s="147" t="s">
        <v>34</v>
      </c>
      <c r="C344" s="147" t="s">
        <v>35</v>
      </c>
      <c r="D344" s="147" t="s">
        <v>5600</v>
      </c>
      <c r="E344" s="840" t="s">
        <v>5601</v>
      </c>
      <c r="F344" s="840"/>
      <c r="G344" s="730"/>
      <c r="H344" s="731"/>
      <c r="I344" s="732"/>
      <c r="J344" s="149" t="s">
        <v>5630</v>
      </c>
      <c r="K344" s="82"/>
      <c r="L344" s="82"/>
      <c r="M344" s="150"/>
      <c r="N344" s="119"/>
      <c r="V344" s="151"/>
    </row>
    <row r="345" spans="1:22" ht="13.8" thickBot="1" x14ac:dyDescent="0.3">
      <c r="A345" s="842"/>
      <c r="B345" s="152"/>
      <c r="C345" s="152"/>
      <c r="D345" s="153"/>
      <c r="E345" s="154" t="s">
        <v>5605</v>
      </c>
      <c r="F345" s="155"/>
      <c r="G345" s="712"/>
      <c r="H345" s="713"/>
      <c r="I345" s="714"/>
      <c r="J345" s="149" t="s">
        <v>5631</v>
      </c>
      <c r="K345" s="82"/>
      <c r="L345" s="82"/>
      <c r="M345" s="150"/>
      <c r="N345" s="119"/>
      <c r="V345" s="151"/>
    </row>
    <row r="346" spans="1:22" ht="21.6" thickTop="1" thickBot="1" x14ac:dyDescent="0.3">
      <c r="A346" s="834">
        <f t="shared" ref="A346" si="79">A342+1</f>
        <v>83</v>
      </c>
      <c r="B346" s="137" t="s">
        <v>22</v>
      </c>
      <c r="C346" s="137" t="s">
        <v>23</v>
      </c>
      <c r="D346" s="137" t="s">
        <v>5593</v>
      </c>
      <c r="E346" s="837" t="s">
        <v>5594</v>
      </c>
      <c r="F346" s="837"/>
      <c r="G346" s="837" t="s">
        <v>17</v>
      </c>
      <c r="H346" s="771"/>
      <c r="I346" s="43"/>
      <c r="J346" s="138" t="s">
        <v>5608</v>
      </c>
      <c r="K346" s="139"/>
      <c r="L346" s="139"/>
      <c r="M346" s="140"/>
      <c r="N346" s="119"/>
      <c r="V346" s="151"/>
    </row>
    <row r="347" spans="1:22" ht="13.8" thickBot="1" x14ac:dyDescent="0.3">
      <c r="A347" s="750"/>
      <c r="B347" s="142"/>
      <c r="C347" s="142"/>
      <c r="D347" s="143"/>
      <c r="E347" s="142"/>
      <c r="F347" s="142"/>
      <c r="G347" s="726"/>
      <c r="H347" s="838"/>
      <c r="I347" s="839"/>
      <c r="J347" s="78" t="s">
        <v>5608</v>
      </c>
      <c r="K347" s="78"/>
      <c r="L347" s="78"/>
      <c r="M347" s="145"/>
      <c r="N347" s="119"/>
      <c r="V347" s="151">
        <f>G347</f>
        <v>0</v>
      </c>
    </row>
    <row r="348" spans="1:22" ht="21" thickBot="1" x14ac:dyDescent="0.3">
      <c r="A348" s="750"/>
      <c r="B348" s="147" t="s">
        <v>34</v>
      </c>
      <c r="C348" s="147" t="s">
        <v>35</v>
      </c>
      <c r="D348" s="147" t="s">
        <v>5600</v>
      </c>
      <c r="E348" s="840" t="s">
        <v>5601</v>
      </c>
      <c r="F348" s="840"/>
      <c r="G348" s="730"/>
      <c r="H348" s="731"/>
      <c r="I348" s="732"/>
      <c r="J348" s="149" t="s">
        <v>5630</v>
      </c>
      <c r="K348" s="82"/>
      <c r="L348" s="82"/>
      <c r="M348" s="150"/>
      <c r="N348" s="119"/>
      <c r="V348" s="151"/>
    </row>
    <row r="349" spans="1:22" ht="13.8" thickBot="1" x14ac:dyDescent="0.3">
      <c r="A349" s="842"/>
      <c r="B349" s="152"/>
      <c r="C349" s="152"/>
      <c r="D349" s="153"/>
      <c r="E349" s="154" t="s">
        <v>5605</v>
      </c>
      <c r="F349" s="155"/>
      <c r="G349" s="712"/>
      <c r="H349" s="713"/>
      <c r="I349" s="714"/>
      <c r="J349" s="149" t="s">
        <v>5631</v>
      </c>
      <c r="K349" s="82"/>
      <c r="L349" s="82"/>
      <c r="M349" s="150"/>
      <c r="N349" s="119"/>
      <c r="V349" s="151"/>
    </row>
    <row r="350" spans="1:22" ht="21.6" thickTop="1" thickBot="1" x14ac:dyDescent="0.3">
      <c r="A350" s="834">
        <f t="shared" ref="A350" si="80">A346+1</f>
        <v>84</v>
      </c>
      <c r="B350" s="137" t="s">
        <v>22</v>
      </c>
      <c r="C350" s="137" t="s">
        <v>23</v>
      </c>
      <c r="D350" s="137" t="s">
        <v>5593</v>
      </c>
      <c r="E350" s="837" t="s">
        <v>5594</v>
      </c>
      <c r="F350" s="837"/>
      <c r="G350" s="837" t="s">
        <v>17</v>
      </c>
      <c r="H350" s="771"/>
      <c r="I350" s="43"/>
      <c r="J350" s="138" t="s">
        <v>5608</v>
      </c>
      <c r="K350" s="139"/>
      <c r="L350" s="139"/>
      <c r="M350" s="140"/>
      <c r="N350" s="119"/>
      <c r="V350" s="151"/>
    </row>
    <row r="351" spans="1:22" ht="13.8" thickBot="1" x14ac:dyDescent="0.3">
      <c r="A351" s="750"/>
      <c r="B351" s="142"/>
      <c r="C351" s="142"/>
      <c r="D351" s="143"/>
      <c r="E351" s="142"/>
      <c r="F351" s="142"/>
      <c r="G351" s="726"/>
      <c r="H351" s="838"/>
      <c r="I351" s="839"/>
      <c r="J351" s="78" t="s">
        <v>5608</v>
      </c>
      <c r="K351" s="78"/>
      <c r="L351" s="78"/>
      <c r="M351" s="145"/>
      <c r="N351" s="119"/>
      <c r="V351" s="151">
        <f>G351</f>
        <v>0</v>
      </c>
    </row>
    <row r="352" spans="1:22" ht="21" thickBot="1" x14ac:dyDescent="0.3">
      <c r="A352" s="750"/>
      <c r="B352" s="147" t="s">
        <v>34</v>
      </c>
      <c r="C352" s="147" t="s">
        <v>35</v>
      </c>
      <c r="D352" s="147" t="s">
        <v>5600</v>
      </c>
      <c r="E352" s="840" t="s">
        <v>5601</v>
      </c>
      <c r="F352" s="840"/>
      <c r="G352" s="730"/>
      <c r="H352" s="731"/>
      <c r="I352" s="732"/>
      <c r="J352" s="149" t="s">
        <v>5630</v>
      </c>
      <c r="K352" s="82"/>
      <c r="L352" s="82"/>
      <c r="M352" s="150"/>
      <c r="N352" s="119"/>
      <c r="V352" s="151"/>
    </row>
    <row r="353" spans="1:22" ht="13.8" thickBot="1" x14ac:dyDescent="0.3">
      <c r="A353" s="842"/>
      <c r="B353" s="152"/>
      <c r="C353" s="152"/>
      <c r="D353" s="153"/>
      <c r="E353" s="154" t="s">
        <v>5605</v>
      </c>
      <c r="F353" s="155"/>
      <c r="G353" s="712"/>
      <c r="H353" s="713"/>
      <c r="I353" s="714"/>
      <c r="J353" s="149" t="s">
        <v>5631</v>
      </c>
      <c r="K353" s="82"/>
      <c r="L353" s="82"/>
      <c r="M353" s="150"/>
      <c r="N353" s="119"/>
      <c r="V353" s="151"/>
    </row>
    <row r="354" spans="1:22" ht="21.6" thickTop="1" thickBot="1" x14ac:dyDescent="0.3">
      <c r="A354" s="834">
        <f t="shared" ref="A354" si="81">A350+1</f>
        <v>85</v>
      </c>
      <c r="B354" s="137" t="s">
        <v>22</v>
      </c>
      <c r="C354" s="137" t="s">
        <v>23</v>
      </c>
      <c r="D354" s="137" t="s">
        <v>5593</v>
      </c>
      <c r="E354" s="837" t="s">
        <v>5594</v>
      </c>
      <c r="F354" s="837"/>
      <c r="G354" s="837" t="s">
        <v>17</v>
      </c>
      <c r="H354" s="771"/>
      <c r="I354" s="43"/>
      <c r="J354" s="138" t="s">
        <v>5608</v>
      </c>
      <c r="K354" s="139"/>
      <c r="L354" s="139"/>
      <c r="M354" s="140"/>
      <c r="N354" s="119"/>
      <c r="V354" s="151"/>
    </row>
    <row r="355" spans="1:22" ht="13.8" thickBot="1" x14ac:dyDescent="0.3">
      <c r="A355" s="750"/>
      <c r="B355" s="142"/>
      <c r="C355" s="142"/>
      <c r="D355" s="143"/>
      <c r="E355" s="142"/>
      <c r="F355" s="142"/>
      <c r="G355" s="726"/>
      <c r="H355" s="838"/>
      <c r="I355" s="839"/>
      <c r="J355" s="78" t="s">
        <v>5608</v>
      </c>
      <c r="K355" s="78"/>
      <c r="L355" s="78"/>
      <c r="M355" s="145"/>
      <c r="N355" s="119"/>
      <c r="V355" s="151">
        <f>G355</f>
        <v>0</v>
      </c>
    </row>
    <row r="356" spans="1:22" ht="21" thickBot="1" x14ac:dyDescent="0.3">
      <c r="A356" s="750"/>
      <c r="B356" s="147" t="s">
        <v>34</v>
      </c>
      <c r="C356" s="147" t="s">
        <v>35</v>
      </c>
      <c r="D356" s="147" t="s">
        <v>5600</v>
      </c>
      <c r="E356" s="840" t="s">
        <v>5601</v>
      </c>
      <c r="F356" s="840"/>
      <c r="G356" s="730"/>
      <c r="H356" s="731"/>
      <c r="I356" s="732"/>
      <c r="J356" s="149" t="s">
        <v>5630</v>
      </c>
      <c r="K356" s="82"/>
      <c r="L356" s="82"/>
      <c r="M356" s="150"/>
      <c r="N356" s="119"/>
      <c r="V356" s="151"/>
    </row>
    <row r="357" spans="1:22" ht="13.8" thickBot="1" x14ac:dyDescent="0.3">
      <c r="A357" s="842"/>
      <c r="B357" s="152"/>
      <c r="C357" s="152"/>
      <c r="D357" s="153"/>
      <c r="E357" s="154" t="s">
        <v>5605</v>
      </c>
      <c r="F357" s="155"/>
      <c r="G357" s="712"/>
      <c r="H357" s="713"/>
      <c r="I357" s="714"/>
      <c r="J357" s="149" t="s">
        <v>5631</v>
      </c>
      <c r="K357" s="82"/>
      <c r="L357" s="82"/>
      <c r="M357" s="150"/>
      <c r="N357" s="119"/>
      <c r="V357" s="151"/>
    </row>
    <row r="358" spans="1:22" ht="21.6" thickTop="1" thickBot="1" x14ac:dyDescent="0.3">
      <c r="A358" s="834">
        <f t="shared" ref="A358" si="82">A354+1</f>
        <v>86</v>
      </c>
      <c r="B358" s="137" t="s">
        <v>22</v>
      </c>
      <c r="C358" s="137" t="s">
        <v>23</v>
      </c>
      <c r="D358" s="137" t="s">
        <v>5593</v>
      </c>
      <c r="E358" s="837" t="s">
        <v>5594</v>
      </c>
      <c r="F358" s="837"/>
      <c r="G358" s="837" t="s">
        <v>17</v>
      </c>
      <c r="H358" s="771"/>
      <c r="I358" s="43"/>
      <c r="J358" s="138" t="s">
        <v>5608</v>
      </c>
      <c r="K358" s="139"/>
      <c r="L358" s="139"/>
      <c r="M358" s="140"/>
      <c r="N358" s="119"/>
      <c r="V358" s="151"/>
    </row>
    <row r="359" spans="1:22" ht="13.8" thickBot="1" x14ac:dyDescent="0.3">
      <c r="A359" s="750"/>
      <c r="B359" s="142"/>
      <c r="C359" s="142"/>
      <c r="D359" s="143"/>
      <c r="E359" s="142"/>
      <c r="F359" s="142"/>
      <c r="G359" s="726"/>
      <c r="H359" s="838"/>
      <c r="I359" s="839"/>
      <c r="J359" s="78" t="s">
        <v>5608</v>
      </c>
      <c r="K359" s="78"/>
      <c r="L359" s="78"/>
      <c r="M359" s="145"/>
      <c r="N359" s="119"/>
      <c r="V359" s="151">
        <f>G359</f>
        <v>0</v>
      </c>
    </row>
    <row r="360" spans="1:22" ht="21" thickBot="1" x14ac:dyDescent="0.3">
      <c r="A360" s="750"/>
      <c r="B360" s="147" t="s">
        <v>34</v>
      </c>
      <c r="C360" s="147" t="s">
        <v>35</v>
      </c>
      <c r="D360" s="147" t="s">
        <v>5600</v>
      </c>
      <c r="E360" s="840" t="s">
        <v>5601</v>
      </c>
      <c r="F360" s="840"/>
      <c r="G360" s="730"/>
      <c r="H360" s="731"/>
      <c r="I360" s="732"/>
      <c r="J360" s="149" t="s">
        <v>5630</v>
      </c>
      <c r="K360" s="82"/>
      <c r="L360" s="82"/>
      <c r="M360" s="150"/>
      <c r="N360" s="119"/>
      <c r="V360" s="151"/>
    </row>
    <row r="361" spans="1:22" ht="13.8" thickBot="1" x14ac:dyDescent="0.3">
      <c r="A361" s="842"/>
      <c r="B361" s="152"/>
      <c r="C361" s="152"/>
      <c r="D361" s="153"/>
      <c r="E361" s="154" t="s">
        <v>5605</v>
      </c>
      <c r="F361" s="155"/>
      <c r="G361" s="712"/>
      <c r="H361" s="713"/>
      <c r="I361" s="714"/>
      <c r="J361" s="149" t="s">
        <v>5631</v>
      </c>
      <c r="K361" s="82"/>
      <c r="L361" s="82"/>
      <c r="M361" s="150"/>
      <c r="N361" s="119"/>
      <c r="V361" s="151"/>
    </row>
    <row r="362" spans="1:22" ht="21.6" thickTop="1" thickBot="1" x14ac:dyDescent="0.3">
      <c r="A362" s="834">
        <f t="shared" ref="A362" si="83">A358+1</f>
        <v>87</v>
      </c>
      <c r="B362" s="137" t="s">
        <v>22</v>
      </c>
      <c r="C362" s="137" t="s">
        <v>23</v>
      </c>
      <c r="D362" s="137" t="s">
        <v>5593</v>
      </c>
      <c r="E362" s="837" t="s">
        <v>5594</v>
      </c>
      <c r="F362" s="837"/>
      <c r="G362" s="837" t="s">
        <v>17</v>
      </c>
      <c r="H362" s="771"/>
      <c r="I362" s="43"/>
      <c r="J362" s="138" t="s">
        <v>5608</v>
      </c>
      <c r="K362" s="139"/>
      <c r="L362" s="139"/>
      <c r="M362" s="140"/>
      <c r="N362" s="119"/>
      <c r="V362" s="151"/>
    </row>
    <row r="363" spans="1:22" ht="13.8" thickBot="1" x14ac:dyDescent="0.3">
      <c r="A363" s="750"/>
      <c r="B363" s="142"/>
      <c r="C363" s="142"/>
      <c r="D363" s="143"/>
      <c r="E363" s="142"/>
      <c r="F363" s="142"/>
      <c r="G363" s="726"/>
      <c r="H363" s="838"/>
      <c r="I363" s="839"/>
      <c r="J363" s="78" t="s">
        <v>5608</v>
      </c>
      <c r="K363" s="78"/>
      <c r="L363" s="78"/>
      <c r="M363" s="145"/>
      <c r="N363" s="119"/>
      <c r="V363" s="151">
        <f>G363</f>
        <v>0</v>
      </c>
    </row>
    <row r="364" spans="1:22" ht="21" thickBot="1" x14ac:dyDescent="0.3">
      <c r="A364" s="750"/>
      <c r="B364" s="147" t="s">
        <v>34</v>
      </c>
      <c r="C364" s="147" t="s">
        <v>35</v>
      </c>
      <c r="D364" s="147" t="s">
        <v>5600</v>
      </c>
      <c r="E364" s="840" t="s">
        <v>5601</v>
      </c>
      <c r="F364" s="840"/>
      <c r="G364" s="730"/>
      <c r="H364" s="731"/>
      <c r="I364" s="732"/>
      <c r="J364" s="149" t="s">
        <v>5630</v>
      </c>
      <c r="K364" s="82"/>
      <c r="L364" s="82"/>
      <c r="M364" s="150"/>
      <c r="N364" s="119"/>
      <c r="V364" s="151"/>
    </row>
    <row r="365" spans="1:22" ht="13.8" thickBot="1" x14ac:dyDescent="0.3">
      <c r="A365" s="842"/>
      <c r="B365" s="152"/>
      <c r="C365" s="152"/>
      <c r="D365" s="153"/>
      <c r="E365" s="154" t="s">
        <v>5605</v>
      </c>
      <c r="F365" s="155"/>
      <c r="G365" s="712"/>
      <c r="H365" s="713"/>
      <c r="I365" s="714"/>
      <c r="J365" s="149" t="s">
        <v>5631</v>
      </c>
      <c r="K365" s="82"/>
      <c r="L365" s="82"/>
      <c r="M365" s="150"/>
      <c r="N365" s="119"/>
      <c r="V365" s="151"/>
    </row>
    <row r="366" spans="1:22" ht="21.6" thickTop="1" thickBot="1" x14ac:dyDescent="0.3">
      <c r="A366" s="834">
        <f t="shared" ref="A366" si="84">A362+1</f>
        <v>88</v>
      </c>
      <c r="B366" s="137" t="s">
        <v>22</v>
      </c>
      <c r="C366" s="137" t="s">
        <v>23</v>
      </c>
      <c r="D366" s="137" t="s">
        <v>5593</v>
      </c>
      <c r="E366" s="837" t="s">
        <v>5594</v>
      </c>
      <c r="F366" s="837"/>
      <c r="G366" s="837" t="s">
        <v>17</v>
      </c>
      <c r="H366" s="771"/>
      <c r="I366" s="43"/>
      <c r="J366" s="138" t="s">
        <v>5608</v>
      </c>
      <c r="K366" s="139"/>
      <c r="L366" s="139"/>
      <c r="M366" s="140"/>
      <c r="N366" s="119"/>
      <c r="V366" s="151"/>
    </row>
    <row r="367" spans="1:22" ht="13.8" thickBot="1" x14ac:dyDescent="0.3">
      <c r="A367" s="750"/>
      <c r="B367" s="142"/>
      <c r="C367" s="142"/>
      <c r="D367" s="143"/>
      <c r="E367" s="142"/>
      <c r="F367" s="142"/>
      <c r="G367" s="726"/>
      <c r="H367" s="838"/>
      <c r="I367" s="839"/>
      <c r="J367" s="78" t="s">
        <v>5608</v>
      </c>
      <c r="K367" s="78"/>
      <c r="L367" s="78"/>
      <c r="M367" s="145"/>
      <c r="N367" s="119"/>
      <c r="V367" s="151">
        <f>G367</f>
        <v>0</v>
      </c>
    </row>
    <row r="368" spans="1:22" ht="21" thickBot="1" x14ac:dyDescent="0.3">
      <c r="A368" s="750"/>
      <c r="B368" s="147" t="s">
        <v>34</v>
      </c>
      <c r="C368" s="147" t="s">
        <v>35</v>
      </c>
      <c r="D368" s="147" t="s">
        <v>5600</v>
      </c>
      <c r="E368" s="840" t="s">
        <v>5601</v>
      </c>
      <c r="F368" s="840"/>
      <c r="G368" s="730"/>
      <c r="H368" s="731"/>
      <c r="I368" s="732"/>
      <c r="J368" s="149" t="s">
        <v>5630</v>
      </c>
      <c r="K368" s="82"/>
      <c r="L368" s="82"/>
      <c r="M368" s="150"/>
      <c r="N368" s="119"/>
      <c r="V368" s="151"/>
    </row>
    <row r="369" spans="1:22" ht="13.8" thickBot="1" x14ac:dyDescent="0.3">
      <c r="A369" s="842"/>
      <c r="B369" s="152"/>
      <c r="C369" s="152"/>
      <c r="D369" s="153"/>
      <c r="E369" s="154" t="s">
        <v>5605</v>
      </c>
      <c r="F369" s="155"/>
      <c r="G369" s="712"/>
      <c r="H369" s="713"/>
      <c r="I369" s="714"/>
      <c r="J369" s="149" t="s">
        <v>5631</v>
      </c>
      <c r="K369" s="82"/>
      <c r="L369" s="82"/>
      <c r="M369" s="150"/>
      <c r="N369" s="119"/>
      <c r="V369" s="151"/>
    </row>
    <row r="370" spans="1:22" ht="21.6" thickTop="1" thickBot="1" x14ac:dyDescent="0.3">
      <c r="A370" s="834">
        <f t="shared" ref="A370" si="85">A366+1</f>
        <v>89</v>
      </c>
      <c r="B370" s="137" t="s">
        <v>22</v>
      </c>
      <c r="C370" s="137" t="s">
        <v>23</v>
      </c>
      <c r="D370" s="137" t="s">
        <v>5593</v>
      </c>
      <c r="E370" s="837" t="s">
        <v>5594</v>
      </c>
      <c r="F370" s="837"/>
      <c r="G370" s="837" t="s">
        <v>17</v>
      </c>
      <c r="H370" s="771"/>
      <c r="I370" s="43"/>
      <c r="J370" s="138" t="s">
        <v>5608</v>
      </c>
      <c r="K370" s="139"/>
      <c r="L370" s="139"/>
      <c r="M370" s="140"/>
      <c r="N370" s="119"/>
      <c r="V370" s="151"/>
    </row>
    <row r="371" spans="1:22" ht="13.8" thickBot="1" x14ac:dyDescent="0.3">
      <c r="A371" s="750"/>
      <c r="B371" s="142"/>
      <c r="C371" s="142"/>
      <c r="D371" s="143"/>
      <c r="E371" s="142"/>
      <c r="F371" s="142"/>
      <c r="G371" s="726"/>
      <c r="H371" s="838"/>
      <c r="I371" s="839"/>
      <c r="J371" s="78" t="s">
        <v>5608</v>
      </c>
      <c r="K371" s="78"/>
      <c r="L371" s="78"/>
      <c r="M371" s="145"/>
      <c r="N371" s="119"/>
      <c r="V371" s="151">
        <f>G371</f>
        <v>0</v>
      </c>
    </row>
    <row r="372" spans="1:22" ht="21" thickBot="1" x14ac:dyDescent="0.3">
      <c r="A372" s="750"/>
      <c r="B372" s="147" t="s">
        <v>34</v>
      </c>
      <c r="C372" s="147" t="s">
        <v>35</v>
      </c>
      <c r="D372" s="147" t="s">
        <v>5600</v>
      </c>
      <c r="E372" s="840" t="s">
        <v>5601</v>
      </c>
      <c r="F372" s="840"/>
      <c r="G372" s="730"/>
      <c r="H372" s="731"/>
      <c r="I372" s="732"/>
      <c r="J372" s="149" t="s">
        <v>5630</v>
      </c>
      <c r="K372" s="82"/>
      <c r="L372" s="82"/>
      <c r="M372" s="150"/>
      <c r="N372" s="119"/>
      <c r="V372" s="151"/>
    </row>
    <row r="373" spans="1:22" ht="13.8" thickBot="1" x14ac:dyDescent="0.3">
      <c r="A373" s="842"/>
      <c r="B373" s="152"/>
      <c r="C373" s="152"/>
      <c r="D373" s="153"/>
      <c r="E373" s="154" t="s">
        <v>5605</v>
      </c>
      <c r="F373" s="155"/>
      <c r="G373" s="712"/>
      <c r="H373" s="713"/>
      <c r="I373" s="714"/>
      <c r="J373" s="149" t="s">
        <v>5631</v>
      </c>
      <c r="K373" s="82"/>
      <c r="L373" s="82"/>
      <c r="M373" s="150"/>
      <c r="N373" s="119"/>
      <c r="V373" s="151"/>
    </row>
    <row r="374" spans="1:22" ht="21.6" thickTop="1" thickBot="1" x14ac:dyDescent="0.3">
      <c r="A374" s="834">
        <f t="shared" ref="A374" si="86">A370+1</f>
        <v>90</v>
      </c>
      <c r="B374" s="137" t="s">
        <v>22</v>
      </c>
      <c r="C374" s="137" t="s">
        <v>23</v>
      </c>
      <c r="D374" s="137" t="s">
        <v>5593</v>
      </c>
      <c r="E374" s="837" t="s">
        <v>5594</v>
      </c>
      <c r="F374" s="837"/>
      <c r="G374" s="837" t="s">
        <v>17</v>
      </c>
      <c r="H374" s="771"/>
      <c r="I374" s="43"/>
      <c r="J374" s="138" t="s">
        <v>5608</v>
      </c>
      <c r="K374" s="139"/>
      <c r="L374" s="139"/>
      <c r="M374" s="140"/>
      <c r="N374" s="119"/>
      <c r="V374" s="151"/>
    </row>
    <row r="375" spans="1:22" ht="13.8" thickBot="1" x14ac:dyDescent="0.3">
      <c r="A375" s="750"/>
      <c r="B375" s="142"/>
      <c r="C375" s="142"/>
      <c r="D375" s="143"/>
      <c r="E375" s="142"/>
      <c r="F375" s="142"/>
      <c r="G375" s="726"/>
      <c r="H375" s="838"/>
      <c r="I375" s="839"/>
      <c r="J375" s="78" t="s">
        <v>5608</v>
      </c>
      <c r="K375" s="78"/>
      <c r="L375" s="78"/>
      <c r="M375" s="145"/>
      <c r="N375" s="119"/>
      <c r="V375" s="151">
        <f>G375</f>
        <v>0</v>
      </c>
    </row>
    <row r="376" spans="1:22" ht="21" thickBot="1" x14ac:dyDescent="0.3">
      <c r="A376" s="750"/>
      <c r="B376" s="147" t="s">
        <v>34</v>
      </c>
      <c r="C376" s="147" t="s">
        <v>35</v>
      </c>
      <c r="D376" s="147" t="s">
        <v>5600</v>
      </c>
      <c r="E376" s="840" t="s">
        <v>5601</v>
      </c>
      <c r="F376" s="840"/>
      <c r="G376" s="730"/>
      <c r="H376" s="731"/>
      <c r="I376" s="732"/>
      <c r="J376" s="149" t="s">
        <v>5630</v>
      </c>
      <c r="K376" s="82"/>
      <c r="L376" s="82"/>
      <c r="M376" s="150"/>
      <c r="N376" s="119"/>
      <c r="V376" s="151"/>
    </row>
    <row r="377" spans="1:22" ht="13.8" thickBot="1" x14ac:dyDescent="0.3">
      <c r="A377" s="842"/>
      <c r="B377" s="152"/>
      <c r="C377" s="152"/>
      <c r="D377" s="153"/>
      <c r="E377" s="154" t="s">
        <v>5605</v>
      </c>
      <c r="F377" s="155"/>
      <c r="G377" s="712"/>
      <c r="H377" s="713"/>
      <c r="I377" s="714"/>
      <c r="J377" s="149" t="s">
        <v>5631</v>
      </c>
      <c r="K377" s="82"/>
      <c r="L377" s="82"/>
      <c r="M377" s="150"/>
      <c r="N377" s="119"/>
      <c r="V377" s="151"/>
    </row>
    <row r="378" spans="1:22" ht="21.6" thickTop="1" thickBot="1" x14ac:dyDescent="0.3">
      <c r="A378" s="834">
        <f t="shared" ref="A378" si="87">A374+1</f>
        <v>91</v>
      </c>
      <c r="B378" s="137" t="s">
        <v>22</v>
      </c>
      <c r="C378" s="137" t="s">
        <v>23</v>
      </c>
      <c r="D378" s="137" t="s">
        <v>5593</v>
      </c>
      <c r="E378" s="837" t="s">
        <v>5594</v>
      </c>
      <c r="F378" s="837"/>
      <c r="G378" s="837" t="s">
        <v>17</v>
      </c>
      <c r="H378" s="771"/>
      <c r="I378" s="43"/>
      <c r="J378" s="138" t="s">
        <v>5608</v>
      </c>
      <c r="K378" s="139"/>
      <c r="L378" s="139"/>
      <c r="M378" s="140"/>
      <c r="N378" s="119"/>
      <c r="V378" s="151"/>
    </row>
    <row r="379" spans="1:22" ht="13.8" thickBot="1" x14ac:dyDescent="0.3">
      <c r="A379" s="750"/>
      <c r="B379" s="142"/>
      <c r="C379" s="142"/>
      <c r="D379" s="143"/>
      <c r="E379" s="142"/>
      <c r="F379" s="142"/>
      <c r="G379" s="726"/>
      <c r="H379" s="838"/>
      <c r="I379" s="839"/>
      <c r="J379" s="78" t="s">
        <v>5608</v>
      </c>
      <c r="K379" s="78"/>
      <c r="L379" s="78"/>
      <c r="M379" s="145"/>
      <c r="N379" s="119"/>
      <c r="V379" s="151">
        <f>G379</f>
        <v>0</v>
      </c>
    </row>
    <row r="380" spans="1:22" ht="21" thickBot="1" x14ac:dyDescent="0.3">
      <c r="A380" s="750"/>
      <c r="B380" s="147" t="s">
        <v>34</v>
      </c>
      <c r="C380" s="147" t="s">
        <v>35</v>
      </c>
      <c r="D380" s="147" t="s">
        <v>5600</v>
      </c>
      <c r="E380" s="840" t="s">
        <v>5601</v>
      </c>
      <c r="F380" s="840"/>
      <c r="G380" s="730"/>
      <c r="H380" s="731"/>
      <c r="I380" s="732"/>
      <c r="J380" s="149" t="s">
        <v>5630</v>
      </c>
      <c r="K380" s="82"/>
      <c r="L380" s="82"/>
      <c r="M380" s="150"/>
      <c r="N380" s="119"/>
      <c r="V380" s="151"/>
    </row>
    <row r="381" spans="1:22" ht="13.8" thickBot="1" x14ac:dyDescent="0.3">
      <c r="A381" s="842"/>
      <c r="B381" s="152"/>
      <c r="C381" s="152"/>
      <c r="D381" s="153"/>
      <c r="E381" s="154" t="s">
        <v>5605</v>
      </c>
      <c r="F381" s="155"/>
      <c r="G381" s="712"/>
      <c r="H381" s="713"/>
      <c r="I381" s="714"/>
      <c r="J381" s="149" t="s">
        <v>5631</v>
      </c>
      <c r="K381" s="82"/>
      <c r="L381" s="82"/>
      <c r="M381" s="150"/>
      <c r="N381" s="119"/>
      <c r="V381" s="151"/>
    </row>
    <row r="382" spans="1:22" ht="21.6" thickTop="1" thickBot="1" x14ac:dyDescent="0.3">
      <c r="A382" s="834">
        <f t="shared" ref="A382" si="88">A378+1</f>
        <v>92</v>
      </c>
      <c r="B382" s="137" t="s">
        <v>22</v>
      </c>
      <c r="C382" s="137" t="s">
        <v>23</v>
      </c>
      <c r="D382" s="137" t="s">
        <v>5593</v>
      </c>
      <c r="E382" s="837" t="s">
        <v>5594</v>
      </c>
      <c r="F382" s="837"/>
      <c r="G382" s="837" t="s">
        <v>17</v>
      </c>
      <c r="H382" s="771"/>
      <c r="I382" s="43"/>
      <c r="J382" s="138" t="s">
        <v>5608</v>
      </c>
      <c r="K382" s="139"/>
      <c r="L382" s="139"/>
      <c r="M382" s="140"/>
      <c r="N382" s="119"/>
      <c r="V382" s="151"/>
    </row>
    <row r="383" spans="1:22" ht="13.8" thickBot="1" x14ac:dyDescent="0.3">
      <c r="A383" s="750"/>
      <c r="B383" s="142"/>
      <c r="C383" s="142"/>
      <c r="D383" s="143"/>
      <c r="E383" s="142"/>
      <c r="F383" s="142"/>
      <c r="G383" s="726"/>
      <c r="H383" s="838"/>
      <c r="I383" s="839"/>
      <c r="J383" s="78" t="s">
        <v>5608</v>
      </c>
      <c r="K383" s="78"/>
      <c r="L383" s="78"/>
      <c r="M383" s="145"/>
      <c r="N383" s="119"/>
      <c r="V383" s="151">
        <f>G383</f>
        <v>0</v>
      </c>
    </row>
    <row r="384" spans="1:22" ht="21" thickBot="1" x14ac:dyDescent="0.3">
      <c r="A384" s="750"/>
      <c r="B384" s="147" t="s">
        <v>34</v>
      </c>
      <c r="C384" s="147" t="s">
        <v>35</v>
      </c>
      <c r="D384" s="147" t="s">
        <v>5600</v>
      </c>
      <c r="E384" s="840" t="s">
        <v>5601</v>
      </c>
      <c r="F384" s="840"/>
      <c r="G384" s="730"/>
      <c r="H384" s="731"/>
      <c r="I384" s="732"/>
      <c r="J384" s="149" t="s">
        <v>5630</v>
      </c>
      <c r="K384" s="82"/>
      <c r="L384" s="82"/>
      <c r="M384" s="150"/>
      <c r="N384" s="119"/>
      <c r="V384" s="151"/>
    </row>
    <row r="385" spans="1:22" ht="13.8" thickBot="1" x14ac:dyDescent="0.3">
      <c r="A385" s="842"/>
      <c r="B385" s="152"/>
      <c r="C385" s="152"/>
      <c r="D385" s="153"/>
      <c r="E385" s="154" t="s">
        <v>5605</v>
      </c>
      <c r="F385" s="155"/>
      <c r="G385" s="712"/>
      <c r="H385" s="713"/>
      <c r="I385" s="714"/>
      <c r="J385" s="149" t="s">
        <v>5631</v>
      </c>
      <c r="K385" s="82"/>
      <c r="L385" s="82"/>
      <c r="M385" s="150"/>
      <c r="N385" s="119"/>
      <c r="V385" s="151"/>
    </row>
    <row r="386" spans="1:22" ht="21.6" thickTop="1" thickBot="1" x14ac:dyDescent="0.3">
      <c r="A386" s="834">
        <f t="shared" ref="A386" si="89">A382+1</f>
        <v>93</v>
      </c>
      <c r="B386" s="137" t="s">
        <v>22</v>
      </c>
      <c r="C386" s="137" t="s">
        <v>23</v>
      </c>
      <c r="D386" s="137" t="s">
        <v>5593</v>
      </c>
      <c r="E386" s="837" t="s">
        <v>5594</v>
      </c>
      <c r="F386" s="837"/>
      <c r="G386" s="837" t="s">
        <v>17</v>
      </c>
      <c r="H386" s="771"/>
      <c r="I386" s="43"/>
      <c r="J386" s="138" t="s">
        <v>5608</v>
      </c>
      <c r="K386" s="139"/>
      <c r="L386" s="139"/>
      <c r="M386" s="140"/>
      <c r="N386" s="119"/>
      <c r="V386" s="151"/>
    </row>
    <row r="387" spans="1:22" ht="13.8" thickBot="1" x14ac:dyDescent="0.3">
      <c r="A387" s="750"/>
      <c r="B387" s="142"/>
      <c r="C387" s="142"/>
      <c r="D387" s="143"/>
      <c r="E387" s="142"/>
      <c r="F387" s="142"/>
      <c r="G387" s="726"/>
      <c r="H387" s="838"/>
      <c r="I387" s="839"/>
      <c r="J387" s="78" t="s">
        <v>5608</v>
      </c>
      <c r="K387" s="78"/>
      <c r="L387" s="78"/>
      <c r="M387" s="145"/>
      <c r="N387" s="119"/>
      <c r="V387" s="151">
        <f>G387</f>
        <v>0</v>
      </c>
    </row>
    <row r="388" spans="1:22" ht="21" thickBot="1" x14ac:dyDescent="0.3">
      <c r="A388" s="750"/>
      <c r="B388" s="147" t="s">
        <v>34</v>
      </c>
      <c r="C388" s="147" t="s">
        <v>35</v>
      </c>
      <c r="D388" s="147" t="s">
        <v>5600</v>
      </c>
      <c r="E388" s="840" t="s">
        <v>5601</v>
      </c>
      <c r="F388" s="840"/>
      <c r="G388" s="730"/>
      <c r="H388" s="731"/>
      <c r="I388" s="732"/>
      <c r="J388" s="149" t="s">
        <v>5630</v>
      </c>
      <c r="K388" s="82"/>
      <c r="L388" s="82"/>
      <c r="M388" s="150"/>
      <c r="N388" s="119"/>
      <c r="V388" s="151"/>
    </row>
    <row r="389" spans="1:22" ht="13.8" thickBot="1" x14ac:dyDescent="0.3">
      <c r="A389" s="842"/>
      <c r="B389" s="152"/>
      <c r="C389" s="152"/>
      <c r="D389" s="153"/>
      <c r="E389" s="154" t="s">
        <v>5605</v>
      </c>
      <c r="F389" s="155"/>
      <c r="G389" s="712"/>
      <c r="H389" s="713"/>
      <c r="I389" s="714"/>
      <c r="J389" s="149" t="s">
        <v>5631</v>
      </c>
      <c r="K389" s="82"/>
      <c r="L389" s="82"/>
      <c r="M389" s="150"/>
      <c r="N389" s="119"/>
      <c r="V389" s="151"/>
    </row>
    <row r="390" spans="1:22" ht="21.6" thickTop="1" thickBot="1" x14ac:dyDescent="0.3">
      <c r="A390" s="834">
        <f t="shared" ref="A390" si="90">A386+1</f>
        <v>94</v>
      </c>
      <c r="B390" s="137" t="s">
        <v>22</v>
      </c>
      <c r="C390" s="137" t="s">
        <v>23</v>
      </c>
      <c r="D390" s="137" t="s">
        <v>5593</v>
      </c>
      <c r="E390" s="837" t="s">
        <v>5594</v>
      </c>
      <c r="F390" s="837"/>
      <c r="G390" s="837" t="s">
        <v>17</v>
      </c>
      <c r="H390" s="771"/>
      <c r="I390" s="43"/>
      <c r="J390" s="138" t="s">
        <v>5608</v>
      </c>
      <c r="K390" s="139"/>
      <c r="L390" s="139"/>
      <c r="M390" s="140"/>
      <c r="N390" s="119"/>
      <c r="V390" s="151"/>
    </row>
    <row r="391" spans="1:22" ht="13.8" thickBot="1" x14ac:dyDescent="0.3">
      <c r="A391" s="750"/>
      <c r="B391" s="142"/>
      <c r="C391" s="142"/>
      <c r="D391" s="143"/>
      <c r="E391" s="142"/>
      <c r="F391" s="142"/>
      <c r="G391" s="726"/>
      <c r="H391" s="838"/>
      <c r="I391" s="839"/>
      <c r="J391" s="78" t="s">
        <v>5608</v>
      </c>
      <c r="K391" s="78"/>
      <c r="L391" s="78"/>
      <c r="M391" s="145"/>
      <c r="N391" s="119"/>
      <c r="V391" s="151">
        <f>G391</f>
        <v>0</v>
      </c>
    </row>
    <row r="392" spans="1:22" ht="21" thickBot="1" x14ac:dyDescent="0.3">
      <c r="A392" s="750"/>
      <c r="B392" s="147" t="s">
        <v>34</v>
      </c>
      <c r="C392" s="147" t="s">
        <v>35</v>
      </c>
      <c r="D392" s="147" t="s">
        <v>5600</v>
      </c>
      <c r="E392" s="840" t="s">
        <v>5601</v>
      </c>
      <c r="F392" s="840"/>
      <c r="G392" s="730"/>
      <c r="H392" s="731"/>
      <c r="I392" s="732"/>
      <c r="J392" s="149" t="s">
        <v>5630</v>
      </c>
      <c r="K392" s="82"/>
      <c r="L392" s="82"/>
      <c r="M392" s="150"/>
      <c r="N392" s="119"/>
      <c r="V392" s="151"/>
    </row>
    <row r="393" spans="1:22" ht="13.8" thickBot="1" x14ac:dyDescent="0.3">
      <c r="A393" s="842"/>
      <c r="B393" s="152"/>
      <c r="C393" s="152"/>
      <c r="D393" s="153"/>
      <c r="E393" s="154" t="s">
        <v>5605</v>
      </c>
      <c r="F393" s="155"/>
      <c r="G393" s="712"/>
      <c r="H393" s="713"/>
      <c r="I393" s="714"/>
      <c r="J393" s="149" t="s">
        <v>5631</v>
      </c>
      <c r="K393" s="82"/>
      <c r="L393" s="82"/>
      <c r="M393" s="150"/>
      <c r="N393" s="119"/>
      <c r="V393" s="151"/>
    </row>
    <row r="394" spans="1:22" ht="21.6" thickTop="1" thickBot="1" x14ac:dyDescent="0.3">
      <c r="A394" s="834">
        <f t="shared" ref="A394" si="91">A390+1</f>
        <v>95</v>
      </c>
      <c r="B394" s="137" t="s">
        <v>22</v>
      </c>
      <c r="C394" s="137" t="s">
        <v>23</v>
      </c>
      <c r="D394" s="137" t="s">
        <v>5593</v>
      </c>
      <c r="E394" s="837" t="s">
        <v>5594</v>
      </c>
      <c r="F394" s="837"/>
      <c r="G394" s="837" t="s">
        <v>17</v>
      </c>
      <c r="H394" s="771"/>
      <c r="I394" s="43"/>
      <c r="J394" s="138" t="s">
        <v>5608</v>
      </c>
      <c r="K394" s="139"/>
      <c r="L394" s="139"/>
      <c r="M394" s="140"/>
      <c r="N394" s="119"/>
      <c r="V394" s="151"/>
    </row>
    <row r="395" spans="1:22" ht="13.8" thickBot="1" x14ac:dyDescent="0.3">
      <c r="A395" s="750"/>
      <c r="B395" s="142"/>
      <c r="C395" s="142"/>
      <c r="D395" s="143"/>
      <c r="E395" s="142"/>
      <c r="F395" s="142"/>
      <c r="G395" s="726"/>
      <c r="H395" s="838"/>
      <c r="I395" s="839"/>
      <c r="J395" s="78" t="s">
        <v>5608</v>
      </c>
      <c r="K395" s="78"/>
      <c r="L395" s="78"/>
      <c r="M395" s="145"/>
      <c r="N395" s="119"/>
      <c r="V395" s="151">
        <f>G395</f>
        <v>0</v>
      </c>
    </row>
    <row r="396" spans="1:22" ht="21" thickBot="1" x14ac:dyDescent="0.3">
      <c r="A396" s="750"/>
      <c r="B396" s="147" t="s">
        <v>34</v>
      </c>
      <c r="C396" s="147" t="s">
        <v>35</v>
      </c>
      <c r="D396" s="147" t="s">
        <v>5600</v>
      </c>
      <c r="E396" s="840" t="s">
        <v>5601</v>
      </c>
      <c r="F396" s="840"/>
      <c r="G396" s="730"/>
      <c r="H396" s="731"/>
      <c r="I396" s="732"/>
      <c r="J396" s="149" t="s">
        <v>5630</v>
      </c>
      <c r="K396" s="82"/>
      <c r="L396" s="82"/>
      <c r="M396" s="150"/>
      <c r="N396" s="119"/>
      <c r="V396" s="151"/>
    </row>
    <row r="397" spans="1:22" ht="13.8" thickBot="1" x14ac:dyDescent="0.3">
      <c r="A397" s="842"/>
      <c r="B397" s="152"/>
      <c r="C397" s="152"/>
      <c r="D397" s="153"/>
      <c r="E397" s="154" t="s">
        <v>5605</v>
      </c>
      <c r="F397" s="155"/>
      <c r="G397" s="712"/>
      <c r="H397" s="713"/>
      <c r="I397" s="714"/>
      <c r="J397" s="149" t="s">
        <v>5631</v>
      </c>
      <c r="K397" s="82"/>
      <c r="L397" s="82"/>
      <c r="M397" s="150"/>
      <c r="N397" s="119"/>
      <c r="V397" s="151"/>
    </row>
    <row r="398" spans="1:22" ht="21.6" thickTop="1" thickBot="1" x14ac:dyDescent="0.3">
      <c r="A398" s="834">
        <f t="shared" ref="A398" si="92">A394+1</f>
        <v>96</v>
      </c>
      <c r="B398" s="137" t="s">
        <v>22</v>
      </c>
      <c r="C398" s="137" t="s">
        <v>23</v>
      </c>
      <c r="D398" s="137" t="s">
        <v>5593</v>
      </c>
      <c r="E398" s="837" t="s">
        <v>5594</v>
      </c>
      <c r="F398" s="837"/>
      <c r="G398" s="837" t="s">
        <v>17</v>
      </c>
      <c r="H398" s="771"/>
      <c r="I398" s="43"/>
      <c r="J398" s="138" t="s">
        <v>5608</v>
      </c>
      <c r="K398" s="139"/>
      <c r="L398" s="139"/>
      <c r="M398" s="140"/>
      <c r="N398" s="119"/>
      <c r="V398" s="151"/>
    </row>
    <row r="399" spans="1:22" ht="13.8" thickBot="1" x14ac:dyDescent="0.3">
      <c r="A399" s="750"/>
      <c r="B399" s="142"/>
      <c r="C399" s="142"/>
      <c r="D399" s="143"/>
      <c r="E399" s="142"/>
      <c r="F399" s="142"/>
      <c r="G399" s="726"/>
      <c r="H399" s="838"/>
      <c r="I399" s="839"/>
      <c r="J399" s="78" t="s">
        <v>5608</v>
      </c>
      <c r="K399" s="78"/>
      <c r="L399" s="78"/>
      <c r="M399" s="145"/>
      <c r="N399" s="119"/>
      <c r="V399" s="151">
        <f>G399</f>
        <v>0</v>
      </c>
    </row>
    <row r="400" spans="1:22" ht="21" thickBot="1" x14ac:dyDescent="0.3">
      <c r="A400" s="750"/>
      <c r="B400" s="147" t="s">
        <v>34</v>
      </c>
      <c r="C400" s="147" t="s">
        <v>35</v>
      </c>
      <c r="D400" s="147" t="s">
        <v>5600</v>
      </c>
      <c r="E400" s="840" t="s">
        <v>5601</v>
      </c>
      <c r="F400" s="840"/>
      <c r="G400" s="730"/>
      <c r="H400" s="731"/>
      <c r="I400" s="732"/>
      <c r="J400" s="149" t="s">
        <v>5630</v>
      </c>
      <c r="K400" s="82"/>
      <c r="L400" s="82"/>
      <c r="M400" s="150"/>
      <c r="N400" s="119"/>
      <c r="V400" s="151"/>
    </row>
    <row r="401" spans="1:22" ht="13.8" thickBot="1" x14ac:dyDescent="0.3">
      <c r="A401" s="842"/>
      <c r="B401" s="152"/>
      <c r="C401" s="152"/>
      <c r="D401" s="153"/>
      <c r="E401" s="154" t="s">
        <v>5605</v>
      </c>
      <c r="F401" s="155"/>
      <c r="G401" s="712"/>
      <c r="H401" s="713"/>
      <c r="I401" s="714"/>
      <c r="J401" s="149" t="s">
        <v>5631</v>
      </c>
      <c r="K401" s="82"/>
      <c r="L401" s="82"/>
      <c r="M401" s="150"/>
      <c r="N401" s="119"/>
      <c r="V401" s="151"/>
    </row>
    <row r="402" spans="1:22" ht="21.6" thickTop="1" thickBot="1" x14ac:dyDescent="0.3">
      <c r="A402" s="834">
        <f t="shared" ref="A402" si="93">A398+1</f>
        <v>97</v>
      </c>
      <c r="B402" s="137" t="s">
        <v>22</v>
      </c>
      <c r="C402" s="137" t="s">
        <v>23</v>
      </c>
      <c r="D402" s="137" t="s">
        <v>5593</v>
      </c>
      <c r="E402" s="837" t="s">
        <v>5594</v>
      </c>
      <c r="F402" s="837"/>
      <c r="G402" s="837" t="s">
        <v>17</v>
      </c>
      <c r="H402" s="771"/>
      <c r="I402" s="43"/>
      <c r="J402" s="138" t="s">
        <v>5608</v>
      </c>
      <c r="K402" s="139"/>
      <c r="L402" s="139"/>
      <c r="M402" s="140"/>
      <c r="N402" s="119"/>
      <c r="V402" s="151"/>
    </row>
    <row r="403" spans="1:22" ht="13.8" thickBot="1" x14ac:dyDescent="0.3">
      <c r="A403" s="750"/>
      <c r="B403" s="142"/>
      <c r="C403" s="142"/>
      <c r="D403" s="143"/>
      <c r="E403" s="142"/>
      <c r="F403" s="142"/>
      <c r="G403" s="726"/>
      <c r="H403" s="838"/>
      <c r="I403" s="839"/>
      <c r="J403" s="78" t="s">
        <v>5608</v>
      </c>
      <c r="K403" s="78"/>
      <c r="L403" s="78"/>
      <c r="M403" s="145"/>
      <c r="N403" s="119"/>
      <c r="V403" s="151">
        <f>G403</f>
        <v>0</v>
      </c>
    </row>
    <row r="404" spans="1:22" ht="21" thickBot="1" x14ac:dyDescent="0.3">
      <c r="A404" s="750"/>
      <c r="B404" s="147" t="s">
        <v>34</v>
      </c>
      <c r="C404" s="147" t="s">
        <v>35</v>
      </c>
      <c r="D404" s="147" t="s">
        <v>5600</v>
      </c>
      <c r="E404" s="840" t="s">
        <v>5601</v>
      </c>
      <c r="F404" s="840"/>
      <c r="G404" s="730"/>
      <c r="H404" s="731"/>
      <c r="I404" s="732"/>
      <c r="J404" s="149" t="s">
        <v>5630</v>
      </c>
      <c r="K404" s="82"/>
      <c r="L404" s="82"/>
      <c r="M404" s="150"/>
      <c r="N404" s="119"/>
      <c r="V404" s="151"/>
    </row>
    <row r="405" spans="1:22" ht="13.8" thickBot="1" x14ac:dyDescent="0.3">
      <c r="A405" s="842"/>
      <c r="B405" s="152"/>
      <c r="C405" s="152"/>
      <c r="D405" s="153"/>
      <c r="E405" s="154" t="s">
        <v>5605</v>
      </c>
      <c r="F405" s="155"/>
      <c r="G405" s="712"/>
      <c r="H405" s="713"/>
      <c r="I405" s="714"/>
      <c r="J405" s="149" t="s">
        <v>5631</v>
      </c>
      <c r="K405" s="82"/>
      <c r="L405" s="82"/>
      <c r="M405" s="150"/>
      <c r="N405" s="119"/>
      <c r="V405" s="151"/>
    </row>
    <row r="406" spans="1:22" ht="21.6" thickTop="1" thickBot="1" x14ac:dyDescent="0.3">
      <c r="A406" s="834">
        <f t="shared" ref="A406" si="94">A402+1</f>
        <v>98</v>
      </c>
      <c r="B406" s="137" t="s">
        <v>22</v>
      </c>
      <c r="C406" s="137" t="s">
        <v>23</v>
      </c>
      <c r="D406" s="137" t="s">
        <v>5593</v>
      </c>
      <c r="E406" s="837" t="s">
        <v>5594</v>
      </c>
      <c r="F406" s="837"/>
      <c r="G406" s="837" t="s">
        <v>17</v>
      </c>
      <c r="H406" s="771"/>
      <c r="I406" s="43"/>
      <c r="J406" s="138" t="s">
        <v>5608</v>
      </c>
      <c r="K406" s="139"/>
      <c r="L406" s="139"/>
      <c r="M406" s="140"/>
      <c r="N406" s="119"/>
      <c r="V406" s="151"/>
    </row>
    <row r="407" spans="1:22" ht="13.8" thickBot="1" x14ac:dyDescent="0.3">
      <c r="A407" s="750"/>
      <c r="B407" s="142"/>
      <c r="C407" s="142"/>
      <c r="D407" s="143"/>
      <c r="E407" s="142"/>
      <c r="F407" s="142"/>
      <c r="G407" s="726"/>
      <c r="H407" s="838"/>
      <c r="I407" s="839"/>
      <c r="J407" s="78" t="s">
        <v>5608</v>
      </c>
      <c r="K407" s="78"/>
      <c r="L407" s="78"/>
      <c r="M407" s="145"/>
      <c r="N407" s="119"/>
      <c r="V407" s="151">
        <f>G407</f>
        <v>0</v>
      </c>
    </row>
    <row r="408" spans="1:22" ht="21" thickBot="1" x14ac:dyDescent="0.3">
      <c r="A408" s="750"/>
      <c r="B408" s="147" t="s">
        <v>34</v>
      </c>
      <c r="C408" s="147" t="s">
        <v>35</v>
      </c>
      <c r="D408" s="147" t="s">
        <v>5600</v>
      </c>
      <c r="E408" s="840" t="s">
        <v>5601</v>
      </c>
      <c r="F408" s="840"/>
      <c r="G408" s="730"/>
      <c r="H408" s="731"/>
      <c r="I408" s="732"/>
      <c r="J408" s="149" t="s">
        <v>5630</v>
      </c>
      <c r="K408" s="82"/>
      <c r="L408" s="82"/>
      <c r="M408" s="150"/>
      <c r="N408" s="119"/>
      <c r="V408" s="151"/>
    </row>
    <row r="409" spans="1:22" ht="13.8" thickBot="1" x14ac:dyDescent="0.3">
      <c r="A409" s="842"/>
      <c r="B409" s="152"/>
      <c r="C409" s="152"/>
      <c r="D409" s="153"/>
      <c r="E409" s="154" t="s">
        <v>5605</v>
      </c>
      <c r="F409" s="155"/>
      <c r="G409" s="712"/>
      <c r="H409" s="713"/>
      <c r="I409" s="714"/>
      <c r="J409" s="149" t="s">
        <v>5631</v>
      </c>
      <c r="K409" s="82"/>
      <c r="L409" s="82"/>
      <c r="M409" s="150"/>
      <c r="N409" s="119"/>
      <c r="V409" s="151"/>
    </row>
    <row r="410" spans="1:22" ht="21.6" thickTop="1" thickBot="1" x14ac:dyDescent="0.3">
      <c r="A410" s="834">
        <f t="shared" ref="A410" si="95">A406+1</f>
        <v>99</v>
      </c>
      <c r="B410" s="137" t="s">
        <v>22</v>
      </c>
      <c r="C410" s="137" t="s">
        <v>23</v>
      </c>
      <c r="D410" s="137" t="s">
        <v>5593</v>
      </c>
      <c r="E410" s="837" t="s">
        <v>5594</v>
      </c>
      <c r="F410" s="837"/>
      <c r="G410" s="837" t="s">
        <v>17</v>
      </c>
      <c r="H410" s="771"/>
      <c r="I410" s="43"/>
      <c r="J410" s="138" t="s">
        <v>5608</v>
      </c>
      <c r="K410" s="139"/>
      <c r="L410" s="139"/>
      <c r="M410" s="140"/>
      <c r="N410" s="119"/>
      <c r="V410" s="151"/>
    </row>
    <row r="411" spans="1:22" ht="13.8" thickBot="1" x14ac:dyDescent="0.3">
      <c r="A411" s="750"/>
      <c r="B411" s="142"/>
      <c r="C411" s="142"/>
      <c r="D411" s="143"/>
      <c r="E411" s="142"/>
      <c r="F411" s="142"/>
      <c r="G411" s="726"/>
      <c r="H411" s="838"/>
      <c r="I411" s="839"/>
      <c r="J411" s="78" t="s">
        <v>5608</v>
      </c>
      <c r="K411" s="78"/>
      <c r="L411" s="78"/>
      <c r="M411" s="145"/>
      <c r="N411" s="119"/>
      <c r="V411" s="151">
        <f>G411</f>
        <v>0</v>
      </c>
    </row>
    <row r="412" spans="1:22" ht="21" thickBot="1" x14ac:dyDescent="0.3">
      <c r="A412" s="750"/>
      <c r="B412" s="147" t="s">
        <v>34</v>
      </c>
      <c r="C412" s="147" t="s">
        <v>35</v>
      </c>
      <c r="D412" s="147" t="s">
        <v>5600</v>
      </c>
      <c r="E412" s="840" t="s">
        <v>5601</v>
      </c>
      <c r="F412" s="840"/>
      <c r="G412" s="730"/>
      <c r="H412" s="731"/>
      <c r="I412" s="732"/>
      <c r="J412" s="149" t="s">
        <v>5630</v>
      </c>
      <c r="K412" s="82"/>
      <c r="L412" s="82"/>
      <c r="M412" s="150"/>
      <c r="N412" s="119"/>
      <c r="V412" s="151"/>
    </row>
    <row r="413" spans="1:22" ht="13.8" thickBot="1" x14ac:dyDescent="0.3">
      <c r="A413" s="842"/>
      <c r="B413" s="152"/>
      <c r="C413" s="152"/>
      <c r="D413" s="153"/>
      <c r="E413" s="154" t="s">
        <v>5605</v>
      </c>
      <c r="F413" s="155"/>
      <c r="G413" s="712"/>
      <c r="H413" s="713"/>
      <c r="I413" s="714"/>
      <c r="J413" s="149" t="s">
        <v>5631</v>
      </c>
      <c r="K413" s="82"/>
      <c r="L413" s="82"/>
      <c r="M413" s="150"/>
      <c r="N413" s="119"/>
      <c r="V413" s="151"/>
    </row>
    <row r="414" spans="1:22" ht="21.6" thickTop="1" thickBot="1" x14ac:dyDescent="0.3">
      <c r="A414" s="834">
        <f t="shared" ref="A414" si="96">A410+1</f>
        <v>100</v>
      </c>
      <c r="B414" s="137" t="s">
        <v>22</v>
      </c>
      <c r="C414" s="137" t="s">
        <v>23</v>
      </c>
      <c r="D414" s="137" t="s">
        <v>5593</v>
      </c>
      <c r="E414" s="837" t="s">
        <v>5594</v>
      </c>
      <c r="F414" s="837"/>
      <c r="G414" s="837" t="s">
        <v>17</v>
      </c>
      <c r="H414" s="771"/>
      <c r="I414" s="43"/>
      <c r="J414" s="138" t="s">
        <v>5608</v>
      </c>
      <c r="K414" s="139"/>
      <c r="L414" s="139"/>
      <c r="M414" s="140"/>
      <c r="N414" s="119"/>
      <c r="V414" s="151"/>
    </row>
    <row r="415" spans="1:22" ht="13.8" thickBot="1" x14ac:dyDescent="0.3">
      <c r="A415" s="750"/>
      <c r="B415" s="142"/>
      <c r="C415" s="142"/>
      <c r="D415" s="143"/>
      <c r="E415" s="142"/>
      <c r="F415" s="142"/>
      <c r="G415" s="726"/>
      <c r="H415" s="838"/>
      <c r="I415" s="839"/>
      <c r="J415" s="78" t="s">
        <v>5608</v>
      </c>
      <c r="K415" s="78"/>
      <c r="L415" s="78"/>
      <c r="M415" s="145"/>
      <c r="N415" s="119"/>
      <c r="V415" s="151">
        <f>G415</f>
        <v>0</v>
      </c>
    </row>
    <row r="416" spans="1:22" ht="21" thickBot="1" x14ac:dyDescent="0.3">
      <c r="A416" s="750"/>
      <c r="B416" s="147" t="s">
        <v>34</v>
      </c>
      <c r="C416" s="147" t="s">
        <v>35</v>
      </c>
      <c r="D416" s="147" t="s">
        <v>5600</v>
      </c>
      <c r="E416" s="840" t="s">
        <v>5601</v>
      </c>
      <c r="F416" s="840"/>
      <c r="G416" s="730"/>
      <c r="H416" s="731"/>
      <c r="I416" s="732"/>
      <c r="J416" s="149" t="s">
        <v>5630</v>
      </c>
      <c r="K416" s="82"/>
      <c r="L416" s="82"/>
      <c r="M416" s="150"/>
      <c r="N416" s="119"/>
    </row>
    <row r="417" spans="1:14" ht="13.8" thickBot="1" x14ac:dyDescent="0.3">
      <c r="A417" s="842"/>
      <c r="B417" s="153"/>
      <c r="C417" s="153"/>
      <c r="D417" s="153"/>
      <c r="E417" s="159" t="s">
        <v>5605</v>
      </c>
      <c r="F417" s="160"/>
      <c r="G417" s="712"/>
      <c r="H417" s="713"/>
      <c r="I417" s="714"/>
      <c r="J417" s="161" t="s">
        <v>5631</v>
      </c>
      <c r="K417" s="162"/>
      <c r="L417" s="162"/>
      <c r="M417" s="163"/>
      <c r="N417" s="119"/>
    </row>
    <row r="418" spans="1:14" ht="13.8" thickTop="1" x14ac:dyDescent="0.25"/>
  </sheetData>
  <mergeCells count="732">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22:A25"/>
    <mergeCell ref="E22:F22"/>
    <mergeCell ref="G22:H22"/>
    <mergeCell ref="G23:I23"/>
    <mergeCell ref="E24:F24"/>
    <mergeCell ref="G24:I24"/>
    <mergeCell ref="G25:I25"/>
    <mergeCell ref="A18:A21"/>
    <mergeCell ref="E18:F18"/>
    <mergeCell ref="G18:I18"/>
    <mergeCell ref="G19:I19"/>
    <mergeCell ref="E20:F20"/>
    <mergeCell ref="G20:I21"/>
    <mergeCell ref="A14:A17"/>
    <mergeCell ref="E14:F14"/>
    <mergeCell ref="G14:H14"/>
    <mergeCell ref="G15:I15"/>
    <mergeCell ref="E16:F16"/>
    <mergeCell ref="G16:I16"/>
    <mergeCell ref="G17:I17"/>
    <mergeCell ref="B12:B13"/>
    <mergeCell ref="C12:C13"/>
    <mergeCell ref="D12:D13"/>
    <mergeCell ref="E12:F13"/>
    <mergeCell ref="G12:I13"/>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s>
  <dataValidations count="51">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 allowBlank="1" showInputMessage="1" showErrorMessage="1" promptTitle="Benefit#1 Description Example" prompt="Benefit Description for Entry #1 is listed here." sqref="J15"/>
    <dataValidation allowBlank="1" showInputMessage="1" showErrorMessage="1" promptTitle="Benefit #1--Payment by Check" prompt="If payment type for benefit #1 was by check, this box would contain an x." sqref="K15"/>
    <dataValidation allowBlank="1" showInputMessage="1" showErrorMessage="1" promptTitle="Benefit #1-- Payment in-kind" prompt="Since the payment type for benefit #1 was in-kind, this box contains an x." sqref="L15"/>
    <dataValidation allowBlank="1" showInputMessage="1" showErrorMessage="1" promptTitle="Benefit #1 Total Amount Example" prompt="The total amount of Benefit #1 is entered here." sqref="M15"/>
    <dataValidation allowBlank="1" showInputMessage="1" showErrorMessage="1" promptTitle="Benefit #2 Description Example" prompt="Benefit #2 description is listed here" sqref="J16"/>
    <dataValidation allowBlank="1" showInputMessage="1" showErrorMessage="1" promptTitle="Benefit #3 Description Example" prompt="Benefit #3 description is listed here" sqref="J17"/>
    <dataValidation allowBlank="1" showInputMessage="1" showErrorMessage="1" promptTitle="Benefit #2-- Payment by Check" prompt="Since benefit #2 was paid by check, this box contains an x." sqref="K16"/>
    <dataValidation allowBlank="1" showInputMessage="1" showErrorMessage="1" promptTitle="Benefit #3-- Payment by Check" prompt="If payment type for benefit #3 was by check, this box would contain an x." sqref="K17"/>
    <dataValidation allowBlank="1" showInputMessage="1" showErrorMessage="1" promptTitle="Benefit #3-- Payment in-kind" prompt="Since the payment type for benefit #3 was in-kind, this box contains an x." sqref="L17"/>
    <dataValidation allowBlank="1" showInputMessage="1" showErrorMessage="1" promptTitle="Payment #2-- Payment in-kind" prompt="If payment type for benefit #2 was in-kind, this box would contain an x." sqref="L16"/>
    <dataValidation allowBlank="1" showInputMessage="1" showErrorMessage="1" promptTitle="Benefit #2 Total Amount Example" prompt="The total amount of Benefit #2 is entered here." sqref="M16"/>
    <dataValidation allowBlank="1" showInputMessage="1" showErrorMessage="1" promptTitle="Benefit #3 Total Amount Example" prompt="The total amount of Benefit #3 is entered here." sqref="M17"/>
    <dataValidation type="whole" allowBlank="1" showInputMessage="1" showErrorMessage="1" promptTitle="Year" prompt="Enter the current year here.  It will populate the correct year in the rest of the form." sqref="M7">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allowBlank="1" showInputMessage="1" showErrorMessage="1" promptTitle="Traveler Name Example" prompt="Traveler Name Listed Here" sqref="B15"/>
    <dataValidation allowBlank="1" showInputMessage="1" showErrorMessage="1" promptTitle="Event Description Example" prompt="Event Description listed here._x000a_" sqref="C15"/>
    <dataValidation allowBlank="1" showInputMessage="1" showErrorMessage="1" promptTitle="Location Example" prompt="Location listed here." sqref="F15"/>
    <dataValidation allowBlank="1" showInputMessage="1" showErrorMessage="1" promptTitle="Traveler Title Example" prompt="Traveler Title is listed here." sqref="B17"/>
    <dataValidation allowBlank="1" showInputMessage="1" showErrorMessage="1" promptTitle="Travel Date(s) Example" prompt="Travel Date is listed here." sqref="F17"/>
    <dataValidation allowBlank="1" showInputMessage="1" showErrorMessage="1" promptTitle="Page Number" prompt="Enter page number referentially to the other pages in this workbook." sqref="K7"/>
    <dataValidation allowBlank="1" showInputMessage="1" showErrorMessage="1" promptTitle="Of Pages" prompt="Enter total number of pages in workbook." sqref="L7"/>
    <dataValidation allowBlank="1" showInputMessage="1" showErrorMessage="1" promptTitle="Reporting Agency Name" prompt="Delete contents of this cell and enter reporting agency name." sqref="B9:F9"/>
    <dataValidation allowBlank="1" showInputMessage="1" showErrorMessage="1" promptTitle="Sub-Agency Name" prompt="Delete contents and enter sub-agency name.  If there is no sub-agency, then delete this cell." sqref="B10:F10"/>
    <dataValidation allowBlank="1" showInputMessage="1" showErrorMessage="1" promptTitle="Agency Contact Name" prompt="Delete contents of this cell and enter agency contact's name" sqref="C11"/>
    <dataValidation allowBlank="1" showInputMessage="1" showErrorMessage="1" promptTitle="Agency Contact Email" prompt="Delete contents of this cell and replace with agency contact's email address." sqref="D11:F11"/>
    <dataValidation allowBlank="1" showInputMessage="1" showErrorMessage="1" promptTitle="Traveler Name " prompt="List traveler's first and last name here." sqref="B19"/>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Indicate Reporting Period" prompt="Mark an X in this box if you are reporting for the period October 1st-March 31st." sqref="G9:G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Negative Report" prompt="Mark an X in this box if you are submitting a negative report for this reporting period." sqref="K9:K11"/>
  </dataValidations>
  <hyperlinks>
    <hyperlink ref="D11" r:id="rId1" display="el.phillips@hhs.gov"/>
  </hyperlinks>
  <pageMargins left="0.7" right="0.7" top="0" bottom="0.25" header="0.3" footer="0.3"/>
  <pageSetup fitToHeight="0" orientation="landscape" blackAndWhite="1" horizontalDpi="1200" verticalDpi="1200"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8"/>
  <sheetViews>
    <sheetView topLeftCell="A2" workbookViewId="0">
      <selection activeCell="D12" sqref="D12:D13"/>
    </sheetView>
  </sheetViews>
  <sheetFormatPr defaultRowHeight="13.2" x14ac:dyDescent="0.25"/>
  <cols>
    <col min="1" max="1" width="3.88671875" style="484" customWidth="1"/>
    <col min="2" max="2" width="16.109375" style="484" customWidth="1"/>
    <col min="3" max="3" width="17.6640625" style="484" customWidth="1"/>
    <col min="4" max="4" width="14.44140625" style="484" customWidth="1"/>
    <col min="5" max="5" width="18.6640625" style="484" hidden="1" customWidth="1"/>
    <col min="6" max="6" width="14.88671875" style="484" customWidth="1"/>
    <col min="7" max="7" width="3" style="484" customWidth="1"/>
    <col min="8" max="8" width="11.33203125" style="484" customWidth="1"/>
    <col min="9" max="9" width="3" style="484" customWidth="1"/>
    <col min="10" max="10" width="12.33203125" style="484" customWidth="1"/>
    <col min="11" max="11" width="9.109375" style="484" customWidth="1"/>
    <col min="12" max="12" width="8.88671875" style="484" customWidth="1"/>
    <col min="13" max="13" width="8" style="484" customWidth="1"/>
    <col min="14" max="14" width="0.109375" style="484" customWidth="1"/>
    <col min="15" max="15" width="8.88671875" style="484"/>
    <col min="16" max="16" width="20.33203125" style="484" bestFit="1" customWidth="1"/>
    <col min="17" max="20" width="8.88671875" style="484"/>
    <col min="21" max="21" width="9.44140625" style="484" customWidth="1"/>
    <col min="22" max="22" width="13.6640625" style="132" customWidth="1"/>
    <col min="23" max="16384" width="8.88671875" style="484"/>
  </cols>
  <sheetData>
    <row r="1" spans="1:19" s="484" customFormat="1" hidden="1" x14ac:dyDescent="0.25"/>
    <row r="2" spans="1:19" s="484" customFormat="1" x14ac:dyDescent="0.25">
      <c r="J2" s="671" t="s">
        <v>5581</v>
      </c>
      <c r="K2" s="825"/>
      <c r="L2" s="825"/>
      <c r="M2" s="825"/>
      <c r="P2" s="827"/>
      <c r="Q2" s="827"/>
      <c r="R2" s="827"/>
      <c r="S2" s="827"/>
    </row>
    <row r="3" spans="1:19" s="484" customFormat="1" x14ac:dyDescent="0.25">
      <c r="J3" s="825"/>
      <c r="K3" s="825"/>
      <c r="L3" s="825"/>
      <c r="M3" s="825"/>
      <c r="P3" s="675"/>
      <c r="Q3" s="675"/>
      <c r="R3" s="675"/>
      <c r="S3" s="675"/>
    </row>
    <row r="4" spans="1:19" s="484" customFormat="1" ht="13.8" thickBot="1" x14ac:dyDescent="0.3">
      <c r="A4" s="488"/>
      <c r="B4" s="488"/>
      <c r="C4" s="488"/>
      <c r="D4" s="488"/>
      <c r="E4" s="488"/>
      <c r="F4" s="488"/>
      <c r="G4" s="488"/>
      <c r="H4" s="488"/>
      <c r="I4" s="488"/>
      <c r="J4" s="826"/>
      <c r="K4" s="826"/>
      <c r="L4" s="826"/>
      <c r="M4" s="826"/>
      <c r="P4" s="828"/>
      <c r="Q4" s="828"/>
      <c r="R4" s="828"/>
      <c r="S4" s="828"/>
    </row>
    <row r="5" spans="1:19" s="484" customFormat="1" ht="30" customHeight="1" thickTop="1" thickBot="1" x14ac:dyDescent="0.3">
      <c r="A5" s="677" t="str">
        <f>"1353 Travel Report for "&amp;B9&amp;", "&amp;B10&amp;" for the reporting period "&amp;"April19 - Sept19"</f>
        <v>1353 Travel Report for Health and Human Services, Departmental Asst Sec for Financial Resources for the reporting period April19 - Sept19</v>
      </c>
      <c r="B5" s="678"/>
      <c r="C5" s="678"/>
      <c r="D5" s="678"/>
      <c r="E5" s="678"/>
      <c r="F5" s="678"/>
      <c r="G5" s="678"/>
      <c r="H5" s="678"/>
      <c r="I5" s="678"/>
      <c r="J5" s="678"/>
      <c r="K5" s="678"/>
      <c r="L5" s="678"/>
      <c r="M5" s="678"/>
      <c r="N5" s="104"/>
      <c r="O5" s="488"/>
      <c r="Q5" s="105"/>
    </row>
    <row r="6" spans="1:19" s="484" customFormat="1" ht="13.5" customHeight="1" thickTop="1" x14ac:dyDescent="0.25">
      <c r="A6" s="829" t="s">
        <v>12</v>
      </c>
      <c r="B6" s="681" t="s">
        <v>1</v>
      </c>
      <c r="C6" s="682"/>
      <c r="D6" s="682"/>
      <c r="E6" s="682"/>
      <c r="F6" s="682"/>
      <c r="G6" s="682"/>
      <c r="H6" s="682"/>
      <c r="I6" s="682"/>
      <c r="J6" s="683"/>
      <c r="K6" s="26" t="s">
        <v>2</v>
      </c>
      <c r="L6" s="26" t="s">
        <v>3</v>
      </c>
      <c r="M6" s="26" t="s">
        <v>4</v>
      </c>
      <c r="N6" s="106"/>
      <c r="O6" s="488"/>
    </row>
    <row r="7" spans="1:19" s="484" customFormat="1" ht="20.25" customHeight="1" thickBot="1" x14ac:dyDescent="0.3">
      <c r="A7" s="829"/>
      <c r="B7" s="684"/>
      <c r="C7" s="685"/>
      <c r="D7" s="685"/>
      <c r="E7" s="685"/>
      <c r="F7" s="685"/>
      <c r="G7" s="685"/>
      <c r="H7" s="685"/>
      <c r="I7" s="685"/>
      <c r="J7" s="686"/>
      <c r="K7" s="107">
        <v>1</v>
      </c>
      <c r="L7" s="108">
        <v>1</v>
      </c>
      <c r="M7" s="109">
        <v>2019</v>
      </c>
      <c r="N7" s="110"/>
      <c r="O7" s="488"/>
    </row>
    <row r="8" spans="1:19" s="484" customFormat="1" ht="27.75" customHeight="1" thickTop="1" thickBot="1" x14ac:dyDescent="0.3">
      <c r="A8" s="829"/>
      <c r="B8" s="687" t="s">
        <v>5617</v>
      </c>
      <c r="C8" s="688"/>
      <c r="D8" s="688"/>
      <c r="E8" s="688"/>
      <c r="F8" s="688"/>
      <c r="G8" s="689"/>
      <c r="H8" s="689"/>
      <c r="I8" s="689"/>
      <c r="J8" s="689"/>
      <c r="K8" s="689"/>
      <c r="L8" s="688"/>
      <c r="M8" s="688"/>
      <c r="N8" s="690"/>
      <c r="O8" s="488"/>
    </row>
    <row r="9" spans="1:19" s="484" customFormat="1" ht="18" customHeight="1" thickTop="1" x14ac:dyDescent="0.3">
      <c r="A9" s="829"/>
      <c r="B9" s="831" t="s">
        <v>7</v>
      </c>
      <c r="C9" s="823"/>
      <c r="D9" s="823"/>
      <c r="E9" s="823"/>
      <c r="F9" s="823"/>
      <c r="G9" s="816"/>
      <c r="H9" s="648" t="s">
        <v>5618</v>
      </c>
      <c r="I9" s="819" t="s">
        <v>32</v>
      </c>
      <c r="J9" s="654" t="s">
        <v>5619</v>
      </c>
      <c r="K9" s="657" t="s">
        <v>32</v>
      </c>
      <c r="L9" s="660" t="s">
        <v>5620</v>
      </c>
      <c r="M9" s="661"/>
      <c r="N9" s="111"/>
      <c r="O9" s="112"/>
      <c r="P9" s="488"/>
    </row>
    <row r="10" spans="1:19" s="484" customFormat="1" ht="15.75" customHeight="1" x14ac:dyDescent="0.25">
      <c r="A10" s="829"/>
      <c r="B10" s="822" t="s">
        <v>8082</v>
      </c>
      <c r="C10" s="823"/>
      <c r="D10" s="823"/>
      <c r="E10" s="823"/>
      <c r="F10" s="824"/>
      <c r="G10" s="817"/>
      <c r="H10" s="649"/>
      <c r="I10" s="820"/>
      <c r="J10" s="655"/>
      <c r="K10" s="658"/>
      <c r="L10" s="662"/>
      <c r="M10" s="661"/>
      <c r="N10" s="111"/>
      <c r="O10" s="112"/>
      <c r="P10" s="488"/>
    </row>
    <row r="11" spans="1:19" s="484" customFormat="1" ht="13.8" thickBot="1" x14ac:dyDescent="0.3">
      <c r="A11" s="829"/>
      <c r="B11" s="113" t="s">
        <v>11</v>
      </c>
      <c r="C11" s="114" t="s">
        <v>8083</v>
      </c>
      <c r="D11" s="945" t="s">
        <v>8084</v>
      </c>
      <c r="E11" s="793"/>
      <c r="F11" s="794"/>
      <c r="G11" s="818"/>
      <c r="H11" s="650"/>
      <c r="I11" s="821"/>
      <c r="J11" s="656"/>
      <c r="K11" s="659"/>
      <c r="L11" s="663"/>
      <c r="M11" s="664"/>
      <c r="N11" s="115"/>
      <c r="O11" s="112"/>
      <c r="P11" s="488"/>
    </row>
    <row r="12" spans="1:19" s="484" customFormat="1" ht="13.8" thickTop="1" x14ac:dyDescent="0.25">
      <c r="A12" s="829"/>
      <c r="B12" s="781" t="s">
        <v>5588</v>
      </c>
      <c r="C12" s="698" t="s">
        <v>14</v>
      </c>
      <c r="D12" s="696" t="s">
        <v>5589</v>
      </c>
      <c r="E12" s="717" t="s">
        <v>5590</v>
      </c>
      <c r="F12" s="718"/>
      <c r="G12" s="783" t="s">
        <v>17</v>
      </c>
      <c r="H12" s="784"/>
      <c r="I12" s="785"/>
      <c r="J12" s="698" t="s">
        <v>18</v>
      </c>
      <c r="K12" s="692" t="s">
        <v>19</v>
      </c>
      <c r="L12" s="694" t="s">
        <v>5591</v>
      </c>
      <c r="M12" s="696" t="s">
        <v>21</v>
      </c>
      <c r="N12" s="116"/>
      <c r="O12" s="488"/>
    </row>
    <row r="13" spans="1:19" s="484" customFormat="1" ht="34.5" customHeight="1" thickBot="1" x14ac:dyDescent="0.3">
      <c r="A13" s="830"/>
      <c r="B13" s="782"/>
      <c r="C13" s="715"/>
      <c r="D13" s="716"/>
      <c r="E13" s="719"/>
      <c r="F13" s="720"/>
      <c r="G13" s="786"/>
      <c r="H13" s="787"/>
      <c r="I13" s="788"/>
      <c r="J13" s="841"/>
      <c r="K13" s="843"/>
      <c r="L13" s="844"/>
      <c r="M13" s="841"/>
      <c r="N13" s="117"/>
      <c r="O13" s="488"/>
    </row>
    <row r="14" spans="1:19" s="484" customFormat="1" ht="21.6" thickTop="1" thickBot="1" x14ac:dyDescent="0.3">
      <c r="A14" s="768" t="s">
        <v>5592</v>
      </c>
      <c r="B14" s="486" t="s">
        <v>22</v>
      </c>
      <c r="C14" s="486" t="s">
        <v>23</v>
      </c>
      <c r="D14" s="486" t="s">
        <v>5593</v>
      </c>
      <c r="E14" s="946" t="s">
        <v>5594</v>
      </c>
      <c r="F14" s="946"/>
      <c r="G14" s="837" t="s">
        <v>17</v>
      </c>
      <c r="H14" s="771"/>
      <c r="I14" s="478"/>
      <c r="J14" s="118"/>
      <c r="K14" s="118"/>
      <c r="L14" s="118"/>
      <c r="M14" s="118"/>
      <c r="N14" s="119"/>
    </row>
    <row r="15" spans="1:19" s="484" customFormat="1" ht="21" thickBot="1" x14ac:dyDescent="0.3">
      <c r="A15" s="769"/>
      <c r="B15" s="120" t="s">
        <v>5623</v>
      </c>
      <c r="C15" s="120" t="s">
        <v>5624</v>
      </c>
      <c r="D15" s="121">
        <v>43718</v>
      </c>
      <c r="E15" s="122"/>
      <c r="F15" s="123" t="s">
        <v>5625</v>
      </c>
      <c r="G15" s="705" t="s">
        <v>5626</v>
      </c>
      <c r="H15" s="706"/>
      <c r="I15" s="707"/>
      <c r="J15" s="124" t="s">
        <v>5599</v>
      </c>
      <c r="K15" s="125"/>
      <c r="L15" s="126" t="s">
        <v>32</v>
      </c>
      <c r="M15" s="127">
        <v>267</v>
      </c>
      <c r="N15" s="119"/>
      <c r="O15" s="488"/>
    </row>
    <row r="16" spans="1:19" s="484" customFormat="1" ht="21" thickBot="1" x14ac:dyDescent="0.3">
      <c r="A16" s="769"/>
      <c r="B16" s="479" t="s">
        <v>34</v>
      </c>
      <c r="C16" s="479" t="s">
        <v>35</v>
      </c>
      <c r="D16" s="479" t="s">
        <v>5600</v>
      </c>
      <c r="E16" s="777" t="s">
        <v>5601</v>
      </c>
      <c r="F16" s="777"/>
      <c r="G16" s="709"/>
      <c r="H16" s="710"/>
      <c r="I16" s="711"/>
      <c r="J16" s="128"/>
      <c r="K16" s="126"/>
      <c r="L16" s="129"/>
      <c r="M16" s="130"/>
      <c r="N16" s="116"/>
    </row>
    <row r="17" spans="1:22" ht="40.200000000000003" thickBot="1" x14ac:dyDescent="0.3">
      <c r="A17" s="770"/>
      <c r="B17" s="131" t="s">
        <v>5627</v>
      </c>
      <c r="C17" s="132" t="s">
        <v>5628</v>
      </c>
      <c r="D17" s="121">
        <v>43722</v>
      </c>
      <c r="E17" s="133" t="s">
        <v>5605</v>
      </c>
      <c r="F17" s="123" t="s">
        <v>5629</v>
      </c>
      <c r="G17" s="712"/>
      <c r="H17" s="713"/>
      <c r="I17" s="714"/>
      <c r="J17" s="134" t="s">
        <v>5607</v>
      </c>
      <c r="K17" s="135"/>
      <c r="L17" s="135" t="s">
        <v>32</v>
      </c>
      <c r="M17" s="136">
        <v>120</v>
      </c>
      <c r="N17" s="119"/>
      <c r="V17" s="484"/>
    </row>
    <row r="18" spans="1:22" ht="23.25" customHeight="1" thickTop="1" x14ac:dyDescent="0.25">
      <c r="A18" s="834">
        <f>1</f>
        <v>1</v>
      </c>
      <c r="B18" s="483" t="s">
        <v>22</v>
      </c>
      <c r="C18" s="483" t="s">
        <v>23</v>
      </c>
      <c r="D18" s="483" t="s">
        <v>5593</v>
      </c>
      <c r="E18" s="837" t="s">
        <v>5594</v>
      </c>
      <c r="F18" s="837"/>
      <c r="G18" s="735" t="s">
        <v>17</v>
      </c>
      <c r="H18" s="736"/>
      <c r="I18" s="737"/>
      <c r="J18" s="138" t="s">
        <v>5608</v>
      </c>
      <c r="K18" s="139"/>
      <c r="L18" s="139"/>
      <c r="M18" s="140"/>
      <c r="N18" s="119"/>
      <c r="V18" s="141"/>
    </row>
    <row r="19" spans="1:22" x14ac:dyDescent="0.25">
      <c r="A19" s="835"/>
      <c r="B19" s="142"/>
      <c r="C19" s="142"/>
      <c r="D19" s="143"/>
      <c r="E19" s="142"/>
      <c r="F19" s="142"/>
      <c r="G19" s="726"/>
      <c r="H19" s="838"/>
      <c r="I19" s="839"/>
      <c r="J19" s="78" t="s">
        <v>5608</v>
      </c>
      <c r="K19" s="78"/>
      <c r="L19" s="78"/>
      <c r="M19" s="145"/>
      <c r="N19" s="119"/>
      <c r="V19" s="146"/>
    </row>
    <row r="20" spans="1:22" ht="20.399999999999999" x14ac:dyDescent="0.25">
      <c r="A20" s="835"/>
      <c r="B20" s="485" t="s">
        <v>34</v>
      </c>
      <c r="C20" s="485" t="s">
        <v>35</v>
      </c>
      <c r="D20" s="485" t="s">
        <v>5600</v>
      </c>
      <c r="E20" s="840" t="s">
        <v>5601</v>
      </c>
      <c r="F20" s="840"/>
      <c r="G20" s="730"/>
      <c r="H20" s="731"/>
      <c r="I20" s="732"/>
      <c r="J20" s="149" t="s">
        <v>5630</v>
      </c>
      <c r="K20" s="82"/>
      <c r="L20" s="82"/>
      <c r="M20" s="150"/>
      <c r="N20" s="119"/>
      <c r="V20" s="151"/>
    </row>
    <row r="21" spans="1:22" ht="13.8" thickBot="1" x14ac:dyDescent="0.3">
      <c r="A21" s="836"/>
      <c r="B21" s="152"/>
      <c r="C21" s="152"/>
      <c r="D21" s="153"/>
      <c r="E21" s="154" t="s">
        <v>5605</v>
      </c>
      <c r="F21" s="155"/>
      <c r="G21" s="738"/>
      <c r="H21" s="739"/>
      <c r="I21" s="740"/>
      <c r="J21" s="149" t="s">
        <v>5631</v>
      </c>
      <c r="K21" s="82"/>
      <c r="L21" s="82"/>
      <c r="M21" s="150"/>
      <c r="N21" s="119"/>
      <c r="V21" s="151"/>
    </row>
    <row r="22" spans="1:22" ht="21.6" thickTop="1" thickBot="1" x14ac:dyDescent="0.3">
      <c r="A22" s="834">
        <f>A18+1</f>
        <v>2</v>
      </c>
      <c r="B22" s="483" t="s">
        <v>22</v>
      </c>
      <c r="C22" s="483" t="s">
        <v>23</v>
      </c>
      <c r="D22" s="483" t="s">
        <v>5593</v>
      </c>
      <c r="E22" s="837" t="s">
        <v>5594</v>
      </c>
      <c r="F22" s="837"/>
      <c r="G22" s="837" t="s">
        <v>17</v>
      </c>
      <c r="H22" s="771"/>
      <c r="I22" s="478"/>
      <c r="J22" s="138" t="s">
        <v>5608</v>
      </c>
      <c r="K22" s="139"/>
      <c r="L22" s="139"/>
      <c r="M22" s="140"/>
      <c r="N22" s="119"/>
      <c r="V22" s="151"/>
    </row>
    <row r="23" spans="1:22" ht="13.8" thickBot="1" x14ac:dyDescent="0.3">
      <c r="A23" s="750"/>
      <c r="B23" s="142"/>
      <c r="C23" s="142"/>
      <c r="D23" s="143"/>
      <c r="E23" s="142"/>
      <c r="F23" s="142"/>
      <c r="G23" s="726"/>
      <c r="H23" s="838"/>
      <c r="I23" s="839"/>
      <c r="J23" s="78" t="s">
        <v>5608</v>
      </c>
      <c r="K23" s="78"/>
      <c r="L23" s="78"/>
      <c r="M23" s="145"/>
      <c r="N23" s="119"/>
      <c r="V23" s="151"/>
    </row>
    <row r="24" spans="1:22" ht="21" thickBot="1" x14ac:dyDescent="0.3">
      <c r="A24" s="750"/>
      <c r="B24" s="485" t="s">
        <v>34</v>
      </c>
      <c r="C24" s="485" t="s">
        <v>35</v>
      </c>
      <c r="D24" s="485" t="s">
        <v>5600</v>
      </c>
      <c r="E24" s="840" t="s">
        <v>5601</v>
      </c>
      <c r="F24" s="840"/>
      <c r="G24" s="730"/>
      <c r="H24" s="731"/>
      <c r="I24" s="732"/>
      <c r="J24" s="149" t="s">
        <v>5630</v>
      </c>
      <c r="K24" s="82"/>
      <c r="L24" s="82"/>
      <c r="M24" s="150"/>
      <c r="N24" s="119"/>
      <c r="V24" s="151"/>
    </row>
    <row r="25" spans="1:22" ht="13.8" thickBot="1" x14ac:dyDescent="0.3">
      <c r="A25" s="842"/>
      <c r="B25" s="152"/>
      <c r="C25" s="152"/>
      <c r="D25" s="153"/>
      <c r="E25" s="154" t="s">
        <v>5605</v>
      </c>
      <c r="F25" s="155"/>
      <c r="G25" s="712"/>
      <c r="H25" s="713"/>
      <c r="I25" s="714"/>
      <c r="J25" s="149" t="s">
        <v>5631</v>
      </c>
      <c r="K25" s="82"/>
      <c r="L25" s="82"/>
      <c r="M25" s="150"/>
      <c r="N25" s="119"/>
      <c r="V25" s="151"/>
    </row>
    <row r="26" spans="1:22" ht="21.6" thickTop="1" thickBot="1" x14ac:dyDescent="0.3">
      <c r="A26" s="834">
        <f>A22+1</f>
        <v>3</v>
      </c>
      <c r="B26" s="483" t="s">
        <v>22</v>
      </c>
      <c r="C26" s="483" t="s">
        <v>23</v>
      </c>
      <c r="D26" s="483" t="s">
        <v>5593</v>
      </c>
      <c r="E26" s="837" t="s">
        <v>5594</v>
      </c>
      <c r="F26" s="837"/>
      <c r="G26" s="837" t="s">
        <v>17</v>
      </c>
      <c r="H26" s="771"/>
      <c r="I26" s="478"/>
      <c r="J26" s="138" t="s">
        <v>5608</v>
      </c>
      <c r="K26" s="139"/>
      <c r="L26" s="139"/>
      <c r="M26" s="140"/>
      <c r="N26" s="119"/>
      <c r="V26" s="151"/>
    </row>
    <row r="27" spans="1:22" ht="13.8" thickBot="1" x14ac:dyDescent="0.3">
      <c r="A27" s="750"/>
      <c r="B27" s="142"/>
      <c r="C27" s="142"/>
      <c r="D27" s="143"/>
      <c r="E27" s="142"/>
      <c r="F27" s="142"/>
      <c r="G27" s="726"/>
      <c r="H27" s="838"/>
      <c r="I27" s="839"/>
      <c r="J27" s="78" t="s">
        <v>5608</v>
      </c>
      <c r="K27" s="78"/>
      <c r="L27" s="78"/>
      <c r="M27" s="145"/>
      <c r="N27" s="119"/>
      <c r="V27" s="151"/>
    </row>
    <row r="28" spans="1:22" ht="21" thickBot="1" x14ac:dyDescent="0.3">
      <c r="A28" s="750"/>
      <c r="B28" s="485" t="s">
        <v>34</v>
      </c>
      <c r="C28" s="485" t="s">
        <v>35</v>
      </c>
      <c r="D28" s="485" t="s">
        <v>5600</v>
      </c>
      <c r="E28" s="840" t="s">
        <v>5601</v>
      </c>
      <c r="F28" s="840"/>
      <c r="G28" s="730"/>
      <c r="H28" s="731"/>
      <c r="I28" s="732"/>
      <c r="J28" s="149" t="s">
        <v>5630</v>
      </c>
      <c r="K28" s="82"/>
      <c r="L28" s="82"/>
      <c r="M28" s="150"/>
      <c r="N28" s="119"/>
      <c r="V28" s="151"/>
    </row>
    <row r="29" spans="1:22" ht="13.8" thickBot="1" x14ac:dyDescent="0.3">
      <c r="A29" s="842"/>
      <c r="B29" s="152"/>
      <c r="C29" s="152"/>
      <c r="D29" s="153"/>
      <c r="E29" s="154" t="s">
        <v>5605</v>
      </c>
      <c r="F29" s="155"/>
      <c r="G29" s="712"/>
      <c r="H29" s="713"/>
      <c r="I29" s="714"/>
      <c r="J29" s="149" t="s">
        <v>5631</v>
      </c>
      <c r="K29" s="82"/>
      <c r="L29" s="82"/>
      <c r="M29" s="150"/>
      <c r="N29" s="119"/>
      <c r="V29" s="151"/>
    </row>
    <row r="30" spans="1:22" ht="21.6" thickTop="1" thickBot="1" x14ac:dyDescent="0.3">
      <c r="A30" s="834">
        <f t="shared" ref="A30" si="0">A26+1</f>
        <v>4</v>
      </c>
      <c r="B30" s="483" t="s">
        <v>22</v>
      </c>
      <c r="C30" s="483" t="s">
        <v>23</v>
      </c>
      <c r="D30" s="483" t="s">
        <v>5593</v>
      </c>
      <c r="E30" s="837" t="s">
        <v>5594</v>
      </c>
      <c r="F30" s="837"/>
      <c r="G30" s="837" t="s">
        <v>17</v>
      </c>
      <c r="H30" s="771"/>
      <c r="I30" s="478"/>
      <c r="J30" s="138" t="s">
        <v>5608</v>
      </c>
      <c r="K30" s="139"/>
      <c r="L30" s="139"/>
      <c r="M30" s="140"/>
      <c r="N30" s="119"/>
      <c r="V30" s="151"/>
    </row>
    <row r="31" spans="1:22" ht="13.8" thickBot="1" x14ac:dyDescent="0.3">
      <c r="A31" s="750"/>
      <c r="B31" s="142"/>
      <c r="C31" s="142"/>
      <c r="D31" s="143"/>
      <c r="E31" s="142"/>
      <c r="F31" s="142"/>
      <c r="G31" s="726"/>
      <c r="H31" s="838"/>
      <c r="I31" s="839"/>
      <c r="J31" s="78" t="s">
        <v>5608</v>
      </c>
      <c r="K31" s="78"/>
      <c r="L31" s="78"/>
      <c r="M31" s="145"/>
      <c r="N31" s="119"/>
      <c r="V31" s="151"/>
    </row>
    <row r="32" spans="1:22" ht="21" thickBot="1" x14ac:dyDescent="0.3">
      <c r="A32" s="750"/>
      <c r="B32" s="485" t="s">
        <v>34</v>
      </c>
      <c r="C32" s="485" t="s">
        <v>35</v>
      </c>
      <c r="D32" s="485" t="s">
        <v>5600</v>
      </c>
      <c r="E32" s="840" t="s">
        <v>5601</v>
      </c>
      <c r="F32" s="840"/>
      <c r="G32" s="730"/>
      <c r="H32" s="731"/>
      <c r="I32" s="732"/>
      <c r="J32" s="149" t="s">
        <v>5630</v>
      </c>
      <c r="K32" s="82"/>
      <c r="L32" s="82"/>
      <c r="M32" s="150"/>
      <c r="N32" s="119"/>
      <c r="V32" s="151"/>
    </row>
    <row r="33" spans="1:22" ht="13.8" thickBot="1" x14ac:dyDescent="0.3">
      <c r="A33" s="842"/>
      <c r="B33" s="152"/>
      <c r="C33" s="152"/>
      <c r="D33" s="153"/>
      <c r="E33" s="154" t="s">
        <v>5605</v>
      </c>
      <c r="F33" s="155"/>
      <c r="G33" s="712"/>
      <c r="H33" s="713"/>
      <c r="I33" s="714"/>
      <c r="J33" s="149" t="s">
        <v>5631</v>
      </c>
      <c r="K33" s="82"/>
      <c r="L33" s="82"/>
      <c r="M33" s="150"/>
      <c r="N33" s="119"/>
      <c r="V33" s="151"/>
    </row>
    <row r="34" spans="1:22" ht="21.6" thickTop="1" thickBot="1" x14ac:dyDescent="0.3">
      <c r="A34" s="834">
        <f t="shared" ref="A34" si="1">A30+1</f>
        <v>5</v>
      </c>
      <c r="B34" s="483" t="s">
        <v>22</v>
      </c>
      <c r="C34" s="483" t="s">
        <v>23</v>
      </c>
      <c r="D34" s="483" t="s">
        <v>5593</v>
      </c>
      <c r="E34" s="837" t="s">
        <v>5594</v>
      </c>
      <c r="F34" s="837"/>
      <c r="G34" s="837" t="s">
        <v>17</v>
      </c>
      <c r="H34" s="771"/>
      <c r="I34" s="478"/>
      <c r="J34" s="138" t="s">
        <v>5608</v>
      </c>
      <c r="K34" s="139"/>
      <c r="L34" s="139"/>
      <c r="M34" s="140"/>
      <c r="N34" s="119"/>
      <c r="V34" s="151"/>
    </row>
    <row r="35" spans="1:22" ht="13.8" thickBot="1" x14ac:dyDescent="0.3">
      <c r="A35" s="750"/>
      <c r="B35" s="142"/>
      <c r="C35" s="142"/>
      <c r="D35" s="143"/>
      <c r="E35" s="142"/>
      <c r="F35" s="142"/>
      <c r="G35" s="726"/>
      <c r="H35" s="838"/>
      <c r="I35" s="839"/>
      <c r="J35" s="78" t="s">
        <v>5608</v>
      </c>
      <c r="K35" s="78"/>
      <c r="L35" s="78"/>
      <c r="M35" s="145"/>
      <c r="N35" s="119"/>
      <c r="V35" s="151"/>
    </row>
    <row r="36" spans="1:22" ht="21" thickBot="1" x14ac:dyDescent="0.3">
      <c r="A36" s="750"/>
      <c r="B36" s="485" t="s">
        <v>34</v>
      </c>
      <c r="C36" s="485" t="s">
        <v>35</v>
      </c>
      <c r="D36" s="485" t="s">
        <v>5600</v>
      </c>
      <c r="E36" s="840" t="s">
        <v>5601</v>
      </c>
      <c r="F36" s="840"/>
      <c r="G36" s="730"/>
      <c r="H36" s="731"/>
      <c r="I36" s="732"/>
      <c r="J36" s="149" t="s">
        <v>5630</v>
      </c>
      <c r="K36" s="82"/>
      <c r="L36" s="82"/>
      <c r="M36" s="150"/>
      <c r="N36" s="119"/>
      <c r="V36" s="151"/>
    </row>
    <row r="37" spans="1:22" ht="13.8" thickBot="1" x14ac:dyDescent="0.3">
      <c r="A37" s="842"/>
      <c r="B37" s="152"/>
      <c r="C37" s="152"/>
      <c r="D37" s="153"/>
      <c r="E37" s="154" t="s">
        <v>5605</v>
      </c>
      <c r="F37" s="155"/>
      <c r="G37" s="712"/>
      <c r="H37" s="713"/>
      <c r="I37" s="714"/>
      <c r="J37" s="149" t="s">
        <v>5631</v>
      </c>
      <c r="K37" s="82"/>
      <c r="L37" s="82"/>
      <c r="M37" s="150"/>
      <c r="N37" s="119"/>
      <c r="V37" s="151"/>
    </row>
    <row r="38" spans="1:22" ht="21.6" thickTop="1" thickBot="1" x14ac:dyDescent="0.3">
      <c r="A38" s="834">
        <f t="shared" ref="A38" si="2">A34+1</f>
        <v>6</v>
      </c>
      <c r="B38" s="483" t="s">
        <v>22</v>
      </c>
      <c r="C38" s="483" t="s">
        <v>23</v>
      </c>
      <c r="D38" s="483" t="s">
        <v>5593</v>
      </c>
      <c r="E38" s="837" t="s">
        <v>5594</v>
      </c>
      <c r="F38" s="837"/>
      <c r="G38" s="837" t="s">
        <v>17</v>
      </c>
      <c r="H38" s="771"/>
      <c r="I38" s="478"/>
      <c r="J38" s="138" t="s">
        <v>5608</v>
      </c>
      <c r="K38" s="139"/>
      <c r="L38" s="139"/>
      <c r="M38" s="140"/>
      <c r="N38" s="119"/>
      <c r="V38" s="151"/>
    </row>
    <row r="39" spans="1:22" ht="13.8" thickBot="1" x14ac:dyDescent="0.3">
      <c r="A39" s="750"/>
      <c r="B39" s="142"/>
      <c r="C39" s="142"/>
      <c r="D39" s="143"/>
      <c r="E39" s="142"/>
      <c r="F39" s="142"/>
      <c r="G39" s="726"/>
      <c r="H39" s="838"/>
      <c r="I39" s="839"/>
      <c r="J39" s="78" t="s">
        <v>5608</v>
      </c>
      <c r="K39" s="78"/>
      <c r="L39" s="78"/>
      <c r="M39" s="145"/>
      <c r="N39" s="119"/>
      <c r="V39" s="151"/>
    </row>
    <row r="40" spans="1:22" ht="21" thickBot="1" x14ac:dyDescent="0.3">
      <c r="A40" s="750"/>
      <c r="B40" s="485" t="s">
        <v>34</v>
      </c>
      <c r="C40" s="485" t="s">
        <v>35</v>
      </c>
      <c r="D40" s="485" t="s">
        <v>5600</v>
      </c>
      <c r="E40" s="840" t="s">
        <v>5601</v>
      </c>
      <c r="F40" s="840"/>
      <c r="G40" s="730"/>
      <c r="H40" s="731"/>
      <c r="I40" s="732"/>
      <c r="J40" s="149" t="s">
        <v>5630</v>
      </c>
      <c r="K40" s="82"/>
      <c r="L40" s="82"/>
      <c r="M40" s="150"/>
      <c r="N40" s="119"/>
      <c r="V40" s="151"/>
    </row>
    <row r="41" spans="1:22" ht="13.8" thickBot="1" x14ac:dyDescent="0.3">
      <c r="A41" s="842"/>
      <c r="B41" s="152"/>
      <c r="C41" s="152"/>
      <c r="D41" s="153"/>
      <c r="E41" s="154" t="s">
        <v>5605</v>
      </c>
      <c r="F41" s="155"/>
      <c r="G41" s="712"/>
      <c r="H41" s="713"/>
      <c r="I41" s="714"/>
      <c r="J41" s="149" t="s">
        <v>5631</v>
      </c>
      <c r="K41" s="82"/>
      <c r="L41" s="82"/>
      <c r="M41" s="150"/>
      <c r="N41" s="119"/>
      <c r="V41" s="151"/>
    </row>
    <row r="42" spans="1:22" ht="21.6" thickTop="1" thickBot="1" x14ac:dyDescent="0.3">
      <c r="A42" s="834">
        <f t="shared" ref="A42" si="3">A38+1</f>
        <v>7</v>
      </c>
      <c r="B42" s="483" t="s">
        <v>22</v>
      </c>
      <c r="C42" s="483" t="s">
        <v>23</v>
      </c>
      <c r="D42" s="483" t="s">
        <v>5593</v>
      </c>
      <c r="E42" s="837" t="s">
        <v>5594</v>
      </c>
      <c r="F42" s="837"/>
      <c r="G42" s="837" t="s">
        <v>17</v>
      </c>
      <c r="H42" s="771"/>
      <c r="I42" s="478"/>
      <c r="J42" s="138" t="s">
        <v>5608</v>
      </c>
      <c r="K42" s="139"/>
      <c r="L42" s="139"/>
      <c r="M42" s="140"/>
      <c r="N42" s="119"/>
      <c r="V42" s="151"/>
    </row>
    <row r="43" spans="1:22" ht="13.8" thickBot="1" x14ac:dyDescent="0.3">
      <c r="A43" s="750"/>
      <c r="B43" s="142"/>
      <c r="C43" s="142"/>
      <c r="D43" s="143"/>
      <c r="E43" s="142"/>
      <c r="F43" s="142"/>
      <c r="G43" s="726"/>
      <c r="H43" s="838"/>
      <c r="I43" s="839"/>
      <c r="J43" s="78" t="s">
        <v>5608</v>
      </c>
      <c r="K43" s="78"/>
      <c r="L43" s="78"/>
      <c r="M43" s="145"/>
      <c r="N43" s="119"/>
      <c r="V43" s="151"/>
    </row>
    <row r="44" spans="1:22" ht="21" thickBot="1" x14ac:dyDescent="0.3">
      <c r="A44" s="750"/>
      <c r="B44" s="485" t="s">
        <v>34</v>
      </c>
      <c r="C44" s="485" t="s">
        <v>35</v>
      </c>
      <c r="D44" s="485" t="s">
        <v>5600</v>
      </c>
      <c r="E44" s="840" t="s">
        <v>5601</v>
      </c>
      <c r="F44" s="840"/>
      <c r="G44" s="730"/>
      <c r="H44" s="731"/>
      <c r="I44" s="732"/>
      <c r="J44" s="149" t="s">
        <v>5630</v>
      </c>
      <c r="K44" s="82"/>
      <c r="L44" s="82"/>
      <c r="M44" s="150"/>
      <c r="N44" s="119"/>
      <c r="V44" s="151"/>
    </row>
    <row r="45" spans="1:22" ht="13.8" thickBot="1" x14ac:dyDescent="0.3">
      <c r="A45" s="842"/>
      <c r="B45" s="152"/>
      <c r="C45" s="152"/>
      <c r="D45" s="153"/>
      <c r="E45" s="154" t="s">
        <v>5605</v>
      </c>
      <c r="F45" s="155"/>
      <c r="G45" s="712"/>
      <c r="H45" s="713"/>
      <c r="I45" s="714"/>
      <c r="J45" s="149" t="s">
        <v>5631</v>
      </c>
      <c r="K45" s="82"/>
      <c r="L45" s="82"/>
      <c r="M45" s="150"/>
      <c r="N45" s="119"/>
      <c r="V45" s="151"/>
    </row>
    <row r="46" spans="1:22" ht="21.6" thickTop="1" thickBot="1" x14ac:dyDescent="0.3">
      <c r="A46" s="834">
        <f t="shared" ref="A46" si="4">A42+1</f>
        <v>8</v>
      </c>
      <c r="B46" s="483" t="s">
        <v>22</v>
      </c>
      <c r="C46" s="483" t="s">
        <v>23</v>
      </c>
      <c r="D46" s="483" t="s">
        <v>5593</v>
      </c>
      <c r="E46" s="837" t="s">
        <v>5594</v>
      </c>
      <c r="F46" s="837"/>
      <c r="G46" s="837" t="s">
        <v>17</v>
      </c>
      <c r="H46" s="771"/>
      <c r="I46" s="478"/>
      <c r="J46" s="138" t="s">
        <v>5608</v>
      </c>
      <c r="K46" s="139"/>
      <c r="L46" s="139"/>
      <c r="M46" s="140"/>
      <c r="N46" s="119"/>
      <c r="V46" s="151"/>
    </row>
    <row r="47" spans="1:22" ht="13.8" thickBot="1" x14ac:dyDescent="0.3">
      <c r="A47" s="750"/>
      <c r="B47" s="142"/>
      <c r="C47" s="142"/>
      <c r="D47" s="143"/>
      <c r="E47" s="142"/>
      <c r="F47" s="142"/>
      <c r="G47" s="726"/>
      <c r="H47" s="838"/>
      <c r="I47" s="839"/>
      <c r="J47" s="78" t="s">
        <v>5608</v>
      </c>
      <c r="K47" s="78"/>
      <c r="L47" s="78"/>
      <c r="M47" s="145"/>
      <c r="N47" s="119"/>
      <c r="V47" s="151"/>
    </row>
    <row r="48" spans="1:22" ht="21" thickBot="1" x14ac:dyDescent="0.3">
      <c r="A48" s="750"/>
      <c r="B48" s="485" t="s">
        <v>34</v>
      </c>
      <c r="C48" s="485" t="s">
        <v>35</v>
      </c>
      <c r="D48" s="485" t="s">
        <v>5600</v>
      </c>
      <c r="E48" s="840" t="s">
        <v>5601</v>
      </c>
      <c r="F48" s="840"/>
      <c r="G48" s="730"/>
      <c r="H48" s="731"/>
      <c r="I48" s="732"/>
      <c r="J48" s="149" t="s">
        <v>5630</v>
      </c>
      <c r="K48" s="82"/>
      <c r="L48" s="82"/>
      <c r="M48" s="150"/>
      <c r="N48" s="119"/>
      <c r="V48" s="151"/>
    </row>
    <row r="49" spans="1:22" ht="13.8" thickBot="1" x14ac:dyDescent="0.3">
      <c r="A49" s="842"/>
      <c r="B49" s="152"/>
      <c r="C49" s="152"/>
      <c r="D49" s="153"/>
      <c r="E49" s="154" t="s">
        <v>5605</v>
      </c>
      <c r="F49" s="155"/>
      <c r="G49" s="712"/>
      <c r="H49" s="713"/>
      <c r="I49" s="714"/>
      <c r="J49" s="149" t="s">
        <v>5631</v>
      </c>
      <c r="K49" s="82"/>
      <c r="L49" s="82"/>
      <c r="M49" s="150"/>
      <c r="N49" s="119"/>
      <c r="V49" s="151"/>
    </row>
    <row r="50" spans="1:22" ht="21.6" thickTop="1" thickBot="1" x14ac:dyDescent="0.3">
      <c r="A50" s="834">
        <f t="shared" ref="A50" si="5">A46+1</f>
        <v>9</v>
      </c>
      <c r="B50" s="483" t="s">
        <v>22</v>
      </c>
      <c r="C50" s="483" t="s">
        <v>23</v>
      </c>
      <c r="D50" s="483" t="s">
        <v>5593</v>
      </c>
      <c r="E50" s="837" t="s">
        <v>5594</v>
      </c>
      <c r="F50" s="837"/>
      <c r="G50" s="837" t="s">
        <v>17</v>
      </c>
      <c r="H50" s="771"/>
      <c r="I50" s="478"/>
      <c r="J50" s="138" t="s">
        <v>5608</v>
      </c>
      <c r="K50" s="139"/>
      <c r="L50" s="139"/>
      <c r="M50" s="140"/>
      <c r="N50" s="119"/>
      <c r="V50" s="151"/>
    </row>
    <row r="51" spans="1:22" ht="13.8" thickBot="1" x14ac:dyDescent="0.3">
      <c r="A51" s="750"/>
      <c r="B51" s="142"/>
      <c r="C51" s="142"/>
      <c r="D51" s="143"/>
      <c r="E51" s="142"/>
      <c r="F51" s="142"/>
      <c r="G51" s="726"/>
      <c r="H51" s="838"/>
      <c r="I51" s="839"/>
      <c r="J51" s="78" t="s">
        <v>5608</v>
      </c>
      <c r="K51" s="78"/>
      <c r="L51" s="78"/>
      <c r="M51" s="145"/>
      <c r="N51" s="119"/>
      <c r="V51" s="151"/>
    </row>
    <row r="52" spans="1:22" ht="21" thickBot="1" x14ac:dyDescent="0.3">
      <c r="A52" s="750"/>
      <c r="B52" s="485" t="s">
        <v>34</v>
      </c>
      <c r="C52" s="485" t="s">
        <v>35</v>
      </c>
      <c r="D52" s="485" t="s">
        <v>5600</v>
      </c>
      <c r="E52" s="840" t="s">
        <v>5601</v>
      </c>
      <c r="F52" s="840"/>
      <c r="G52" s="730"/>
      <c r="H52" s="731"/>
      <c r="I52" s="732"/>
      <c r="J52" s="149" t="s">
        <v>5630</v>
      </c>
      <c r="K52" s="82"/>
      <c r="L52" s="82"/>
      <c r="M52" s="150"/>
      <c r="N52" s="119"/>
      <c r="V52" s="151"/>
    </row>
    <row r="53" spans="1:22" ht="13.8" thickBot="1" x14ac:dyDescent="0.3">
      <c r="A53" s="842"/>
      <c r="B53" s="152"/>
      <c r="C53" s="152"/>
      <c r="D53" s="153"/>
      <c r="E53" s="154" t="s">
        <v>5605</v>
      </c>
      <c r="F53" s="155"/>
      <c r="G53" s="712"/>
      <c r="H53" s="713"/>
      <c r="I53" s="714"/>
      <c r="J53" s="149" t="s">
        <v>5631</v>
      </c>
      <c r="K53" s="82"/>
      <c r="L53" s="82"/>
      <c r="M53" s="150"/>
      <c r="N53" s="119"/>
      <c r="V53" s="151"/>
    </row>
    <row r="54" spans="1:22" ht="21.6" thickTop="1" thickBot="1" x14ac:dyDescent="0.3">
      <c r="A54" s="834">
        <f t="shared" ref="A54" si="6">A50+1</f>
        <v>10</v>
      </c>
      <c r="B54" s="483" t="s">
        <v>22</v>
      </c>
      <c r="C54" s="483" t="s">
        <v>23</v>
      </c>
      <c r="D54" s="483" t="s">
        <v>5593</v>
      </c>
      <c r="E54" s="837" t="s">
        <v>5594</v>
      </c>
      <c r="F54" s="837"/>
      <c r="G54" s="837" t="s">
        <v>17</v>
      </c>
      <c r="H54" s="771"/>
      <c r="I54" s="478"/>
      <c r="J54" s="138" t="s">
        <v>5608</v>
      </c>
      <c r="K54" s="139"/>
      <c r="L54" s="139"/>
      <c r="M54" s="140"/>
      <c r="N54" s="119"/>
      <c r="V54" s="151"/>
    </row>
    <row r="55" spans="1:22" ht="13.8" thickBot="1" x14ac:dyDescent="0.3">
      <c r="A55" s="750"/>
      <c r="B55" s="142"/>
      <c r="C55" s="142"/>
      <c r="D55" s="143"/>
      <c r="E55" s="142"/>
      <c r="F55" s="142"/>
      <c r="G55" s="726"/>
      <c r="H55" s="838"/>
      <c r="I55" s="839"/>
      <c r="J55" s="78" t="s">
        <v>5608</v>
      </c>
      <c r="K55" s="78"/>
      <c r="L55" s="78"/>
      <c r="M55" s="145"/>
      <c r="N55" s="119"/>
      <c r="P55" s="156"/>
      <c r="V55" s="151"/>
    </row>
    <row r="56" spans="1:22" ht="21" thickBot="1" x14ac:dyDescent="0.3">
      <c r="A56" s="750"/>
      <c r="B56" s="485" t="s">
        <v>34</v>
      </c>
      <c r="C56" s="485" t="s">
        <v>35</v>
      </c>
      <c r="D56" s="485" t="s">
        <v>5600</v>
      </c>
      <c r="E56" s="840" t="s">
        <v>5601</v>
      </c>
      <c r="F56" s="840"/>
      <c r="G56" s="730"/>
      <c r="H56" s="731"/>
      <c r="I56" s="732"/>
      <c r="J56" s="149" t="s">
        <v>5630</v>
      </c>
      <c r="K56" s="82"/>
      <c r="L56" s="82"/>
      <c r="M56" s="150"/>
      <c r="N56" s="119"/>
      <c r="V56" s="151"/>
    </row>
    <row r="57" spans="1:22" s="156" customFormat="1" ht="13.8" thickBot="1" x14ac:dyDescent="0.3">
      <c r="A57" s="842"/>
      <c r="B57" s="152"/>
      <c r="C57" s="152"/>
      <c r="D57" s="153"/>
      <c r="E57" s="154" t="s">
        <v>5605</v>
      </c>
      <c r="F57" s="155"/>
      <c r="G57" s="712"/>
      <c r="H57" s="713"/>
      <c r="I57" s="714"/>
      <c r="J57" s="149" t="s">
        <v>5631</v>
      </c>
      <c r="K57" s="82"/>
      <c r="L57" s="82"/>
      <c r="M57" s="150"/>
      <c r="N57" s="157"/>
      <c r="P57" s="484"/>
      <c r="Q57" s="484"/>
      <c r="V57" s="151"/>
    </row>
    <row r="58" spans="1:22" ht="21.6" thickTop="1" thickBot="1" x14ac:dyDescent="0.3">
      <c r="A58" s="834">
        <f t="shared" ref="A58" si="7">A54+1</f>
        <v>11</v>
      </c>
      <c r="B58" s="483" t="s">
        <v>22</v>
      </c>
      <c r="C58" s="483" t="s">
        <v>23</v>
      </c>
      <c r="D58" s="483" t="s">
        <v>5593</v>
      </c>
      <c r="E58" s="837" t="s">
        <v>5594</v>
      </c>
      <c r="F58" s="837"/>
      <c r="G58" s="837" t="s">
        <v>17</v>
      </c>
      <c r="H58" s="771"/>
      <c r="I58" s="478"/>
      <c r="J58" s="138" t="s">
        <v>5608</v>
      </c>
      <c r="K58" s="139"/>
      <c r="L58" s="139"/>
      <c r="M58" s="140"/>
      <c r="N58" s="119"/>
      <c r="V58" s="151"/>
    </row>
    <row r="59" spans="1:22" ht="13.8" thickBot="1" x14ac:dyDescent="0.3">
      <c r="A59" s="750"/>
      <c r="B59" s="142"/>
      <c r="C59" s="142"/>
      <c r="D59" s="143"/>
      <c r="E59" s="142"/>
      <c r="F59" s="142"/>
      <c r="G59" s="726"/>
      <c r="H59" s="838"/>
      <c r="I59" s="839"/>
      <c r="J59" s="78" t="s">
        <v>5608</v>
      </c>
      <c r="K59" s="78"/>
      <c r="L59" s="78"/>
      <c r="M59" s="145"/>
      <c r="N59" s="119"/>
      <c r="V59" s="151"/>
    </row>
    <row r="60" spans="1:22" ht="21" thickBot="1" x14ac:dyDescent="0.3">
      <c r="A60" s="750"/>
      <c r="B60" s="485" t="s">
        <v>34</v>
      </c>
      <c r="C60" s="485" t="s">
        <v>35</v>
      </c>
      <c r="D60" s="485" t="s">
        <v>5600</v>
      </c>
      <c r="E60" s="840" t="s">
        <v>5601</v>
      </c>
      <c r="F60" s="840"/>
      <c r="G60" s="730"/>
      <c r="H60" s="731"/>
      <c r="I60" s="732"/>
      <c r="J60" s="149" t="s">
        <v>5630</v>
      </c>
      <c r="K60" s="82"/>
      <c r="L60" s="82"/>
      <c r="M60" s="150"/>
      <c r="N60" s="119"/>
      <c r="V60" s="151"/>
    </row>
    <row r="61" spans="1:22" ht="13.8" thickBot="1" x14ac:dyDescent="0.3">
      <c r="A61" s="842"/>
      <c r="B61" s="152"/>
      <c r="C61" s="152"/>
      <c r="D61" s="153"/>
      <c r="E61" s="154" t="s">
        <v>5605</v>
      </c>
      <c r="F61" s="155"/>
      <c r="G61" s="712"/>
      <c r="H61" s="713"/>
      <c r="I61" s="714"/>
      <c r="J61" s="149" t="s">
        <v>5631</v>
      </c>
      <c r="K61" s="82"/>
      <c r="L61" s="82"/>
      <c r="M61" s="150"/>
      <c r="N61" s="119"/>
      <c r="V61" s="151"/>
    </row>
    <row r="62" spans="1:22" ht="21.6" thickTop="1" thickBot="1" x14ac:dyDescent="0.3">
      <c r="A62" s="834">
        <f t="shared" ref="A62" si="8">A58+1</f>
        <v>12</v>
      </c>
      <c r="B62" s="483" t="s">
        <v>22</v>
      </c>
      <c r="C62" s="483" t="s">
        <v>23</v>
      </c>
      <c r="D62" s="483" t="s">
        <v>5593</v>
      </c>
      <c r="E62" s="837" t="s">
        <v>5594</v>
      </c>
      <c r="F62" s="837"/>
      <c r="G62" s="837" t="s">
        <v>17</v>
      </c>
      <c r="H62" s="771"/>
      <c r="I62" s="478"/>
      <c r="J62" s="138" t="s">
        <v>5608</v>
      </c>
      <c r="K62" s="139"/>
      <c r="L62" s="139"/>
      <c r="M62" s="140"/>
      <c r="N62" s="119"/>
      <c r="V62" s="151"/>
    </row>
    <row r="63" spans="1:22" ht="13.8" thickBot="1" x14ac:dyDescent="0.3">
      <c r="A63" s="750"/>
      <c r="B63" s="142"/>
      <c r="C63" s="142"/>
      <c r="D63" s="143"/>
      <c r="E63" s="142"/>
      <c r="F63" s="142"/>
      <c r="G63" s="726"/>
      <c r="H63" s="838"/>
      <c r="I63" s="839"/>
      <c r="J63" s="78" t="s">
        <v>5608</v>
      </c>
      <c r="K63" s="78"/>
      <c r="L63" s="78"/>
      <c r="M63" s="145"/>
      <c r="N63" s="119"/>
      <c r="V63" s="151"/>
    </row>
    <row r="64" spans="1:22" ht="21" thickBot="1" x14ac:dyDescent="0.3">
      <c r="A64" s="750"/>
      <c r="B64" s="485" t="s">
        <v>34</v>
      </c>
      <c r="C64" s="485" t="s">
        <v>35</v>
      </c>
      <c r="D64" s="485" t="s">
        <v>5600</v>
      </c>
      <c r="E64" s="840" t="s">
        <v>5601</v>
      </c>
      <c r="F64" s="840"/>
      <c r="G64" s="730"/>
      <c r="H64" s="731"/>
      <c r="I64" s="732"/>
      <c r="J64" s="149" t="s">
        <v>5630</v>
      </c>
      <c r="K64" s="82"/>
      <c r="L64" s="82"/>
      <c r="M64" s="150"/>
      <c r="N64" s="119"/>
      <c r="V64" s="151"/>
    </row>
    <row r="65" spans="1:22" ht="13.8" thickBot="1" x14ac:dyDescent="0.3">
      <c r="A65" s="842"/>
      <c r="B65" s="152"/>
      <c r="C65" s="152"/>
      <c r="D65" s="153"/>
      <c r="E65" s="154" t="s">
        <v>5605</v>
      </c>
      <c r="F65" s="155"/>
      <c r="G65" s="712"/>
      <c r="H65" s="713"/>
      <c r="I65" s="714"/>
      <c r="J65" s="149" t="s">
        <v>5631</v>
      </c>
      <c r="K65" s="82"/>
      <c r="L65" s="82"/>
      <c r="M65" s="150"/>
      <c r="N65" s="119"/>
      <c r="V65" s="151"/>
    </row>
    <row r="66" spans="1:22" ht="21.6" thickTop="1" thickBot="1" x14ac:dyDescent="0.3">
      <c r="A66" s="834">
        <f t="shared" ref="A66" si="9">A62+1</f>
        <v>13</v>
      </c>
      <c r="B66" s="483" t="s">
        <v>22</v>
      </c>
      <c r="C66" s="483" t="s">
        <v>23</v>
      </c>
      <c r="D66" s="483" t="s">
        <v>5593</v>
      </c>
      <c r="E66" s="837" t="s">
        <v>5594</v>
      </c>
      <c r="F66" s="837"/>
      <c r="G66" s="837" t="s">
        <v>17</v>
      </c>
      <c r="H66" s="771"/>
      <c r="I66" s="478"/>
      <c r="J66" s="138" t="s">
        <v>5608</v>
      </c>
      <c r="K66" s="139"/>
      <c r="L66" s="139"/>
      <c r="M66" s="140"/>
      <c r="N66" s="119"/>
      <c r="V66" s="151"/>
    </row>
    <row r="67" spans="1:22" ht="13.8" thickBot="1" x14ac:dyDescent="0.3">
      <c r="A67" s="750"/>
      <c r="B67" s="142"/>
      <c r="C67" s="142"/>
      <c r="D67" s="143"/>
      <c r="E67" s="142"/>
      <c r="F67" s="142"/>
      <c r="G67" s="726"/>
      <c r="H67" s="838"/>
      <c r="I67" s="839"/>
      <c r="J67" s="78" t="s">
        <v>5608</v>
      </c>
      <c r="K67" s="78"/>
      <c r="L67" s="78"/>
      <c r="M67" s="145"/>
      <c r="N67" s="119"/>
      <c r="V67" s="151"/>
    </row>
    <row r="68" spans="1:22" ht="21" thickBot="1" x14ac:dyDescent="0.3">
      <c r="A68" s="750"/>
      <c r="B68" s="485" t="s">
        <v>34</v>
      </c>
      <c r="C68" s="485" t="s">
        <v>35</v>
      </c>
      <c r="D68" s="485" t="s">
        <v>5600</v>
      </c>
      <c r="E68" s="840" t="s">
        <v>5601</v>
      </c>
      <c r="F68" s="840"/>
      <c r="G68" s="730"/>
      <c r="H68" s="731"/>
      <c r="I68" s="732"/>
      <c r="J68" s="149" t="s">
        <v>5630</v>
      </c>
      <c r="K68" s="82"/>
      <c r="L68" s="82"/>
      <c r="M68" s="150"/>
      <c r="N68" s="119"/>
      <c r="V68" s="151"/>
    </row>
    <row r="69" spans="1:22" ht="13.8" thickBot="1" x14ac:dyDescent="0.3">
      <c r="A69" s="842"/>
      <c r="B69" s="152"/>
      <c r="C69" s="152"/>
      <c r="D69" s="153"/>
      <c r="E69" s="154" t="s">
        <v>5605</v>
      </c>
      <c r="F69" s="155"/>
      <c r="G69" s="712"/>
      <c r="H69" s="713"/>
      <c r="I69" s="714"/>
      <c r="J69" s="149" t="s">
        <v>5631</v>
      </c>
      <c r="K69" s="82"/>
      <c r="L69" s="82"/>
      <c r="M69" s="150"/>
      <c r="N69" s="119"/>
      <c r="V69" s="151"/>
    </row>
    <row r="70" spans="1:22" ht="21.6" thickTop="1" thickBot="1" x14ac:dyDescent="0.3">
      <c r="A70" s="834">
        <f t="shared" ref="A70" si="10">A66+1</f>
        <v>14</v>
      </c>
      <c r="B70" s="483" t="s">
        <v>22</v>
      </c>
      <c r="C70" s="483" t="s">
        <v>23</v>
      </c>
      <c r="D70" s="483" t="s">
        <v>5593</v>
      </c>
      <c r="E70" s="837" t="s">
        <v>5594</v>
      </c>
      <c r="F70" s="837"/>
      <c r="G70" s="837" t="s">
        <v>17</v>
      </c>
      <c r="H70" s="771"/>
      <c r="I70" s="478"/>
      <c r="J70" s="138" t="s">
        <v>5608</v>
      </c>
      <c r="K70" s="139"/>
      <c r="L70" s="139"/>
      <c r="M70" s="140"/>
      <c r="N70" s="119"/>
      <c r="V70" s="151"/>
    </row>
    <row r="71" spans="1:22" ht="13.8" thickBot="1" x14ac:dyDescent="0.3">
      <c r="A71" s="750"/>
      <c r="B71" s="142"/>
      <c r="C71" s="142"/>
      <c r="D71" s="143"/>
      <c r="E71" s="142"/>
      <c r="F71" s="142"/>
      <c r="G71" s="726"/>
      <c r="H71" s="838"/>
      <c r="I71" s="839"/>
      <c r="J71" s="78" t="s">
        <v>5608</v>
      </c>
      <c r="K71" s="78"/>
      <c r="L71" s="78"/>
      <c r="M71" s="145"/>
      <c r="N71" s="119"/>
      <c r="V71" s="158"/>
    </row>
    <row r="72" spans="1:22" ht="21" thickBot="1" x14ac:dyDescent="0.3">
      <c r="A72" s="750"/>
      <c r="B72" s="485" t="s">
        <v>34</v>
      </c>
      <c r="C72" s="485" t="s">
        <v>35</v>
      </c>
      <c r="D72" s="485" t="s">
        <v>5600</v>
      </c>
      <c r="E72" s="840" t="s">
        <v>5601</v>
      </c>
      <c r="F72" s="840"/>
      <c r="G72" s="730"/>
      <c r="H72" s="731"/>
      <c r="I72" s="732"/>
      <c r="J72" s="149" t="s">
        <v>5630</v>
      </c>
      <c r="K72" s="82"/>
      <c r="L72" s="82"/>
      <c r="M72" s="150"/>
      <c r="N72" s="119"/>
      <c r="V72" s="151"/>
    </row>
    <row r="73" spans="1:22" ht="13.8" thickBot="1" x14ac:dyDescent="0.3">
      <c r="A73" s="842"/>
      <c r="B73" s="152"/>
      <c r="C73" s="152"/>
      <c r="D73" s="153"/>
      <c r="E73" s="154" t="s">
        <v>5605</v>
      </c>
      <c r="F73" s="155"/>
      <c r="G73" s="712"/>
      <c r="H73" s="713"/>
      <c r="I73" s="714"/>
      <c r="J73" s="149" t="s">
        <v>5631</v>
      </c>
      <c r="K73" s="82"/>
      <c r="L73" s="82"/>
      <c r="M73" s="150"/>
      <c r="N73" s="119"/>
      <c r="V73" s="151"/>
    </row>
    <row r="74" spans="1:22" ht="21.6" thickTop="1" thickBot="1" x14ac:dyDescent="0.3">
      <c r="A74" s="834">
        <f t="shared" ref="A74" si="11">A70+1</f>
        <v>15</v>
      </c>
      <c r="B74" s="483" t="s">
        <v>22</v>
      </c>
      <c r="C74" s="483" t="s">
        <v>23</v>
      </c>
      <c r="D74" s="483" t="s">
        <v>5593</v>
      </c>
      <c r="E74" s="837" t="s">
        <v>5594</v>
      </c>
      <c r="F74" s="837"/>
      <c r="G74" s="837" t="s">
        <v>17</v>
      </c>
      <c r="H74" s="771"/>
      <c r="I74" s="478"/>
      <c r="J74" s="138" t="s">
        <v>5608</v>
      </c>
      <c r="K74" s="139"/>
      <c r="L74" s="139"/>
      <c r="M74" s="140"/>
      <c r="N74" s="119"/>
      <c r="V74" s="151"/>
    </row>
    <row r="75" spans="1:22" ht="13.8" thickBot="1" x14ac:dyDescent="0.3">
      <c r="A75" s="750"/>
      <c r="B75" s="142"/>
      <c r="C75" s="142"/>
      <c r="D75" s="143"/>
      <c r="E75" s="142"/>
      <c r="F75" s="142"/>
      <c r="G75" s="726"/>
      <c r="H75" s="838"/>
      <c r="I75" s="839"/>
      <c r="J75" s="78" t="s">
        <v>5608</v>
      </c>
      <c r="K75" s="78"/>
      <c r="L75" s="78"/>
      <c r="M75" s="145"/>
      <c r="N75" s="119"/>
      <c r="V75" s="151"/>
    </row>
    <row r="76" spans="1:22" ht="21" thickBot="1" x14ac:dyDescent="0.3">
      <c r="A76" s="750"/>
      <c r="B76" s="485" t="s">
        <v>34</v>
      </c>
      <c r="C76" s="485" t="s">
        <v>35</v>
      </c>
      <c r="D76" s="485" t="s">
        <v>5600</v>
      </c>
      <c r="E76" s="840" t="s">
        <v>5601</v>
      </c>
      <c r="F76" s="840"/>
      <c r="G76" s="730"/>
      <c r="H76" s="731"/>
      <c r="I76" s="732"/>
      <c r="J76" s="149" t="s">
        <v>5630</v>
      </c>
      <c r="K76" s="82"/>
      <c r="L76" s="82"/>
      <c r="M76" s="150"/>
      <c r="N76" s="119"/>
      <c r="V76" s="151"/>
    </row>
    <row r="77" spans="1:22" ht="13.8" thickBot="1" x14ac:dyDescent="0.3">
      <c r="A77" s="842"/>
      <c r="B77" s="152"/>
      <c r="C77" s="152"/>
      <c r="D77" s="153"/>
      <c r="E77" s="154" t="s">
        <v>5605</v>
      </c>
      <c r="F77" s="155"/>
      <c r="G77" s="712"/>
      <c r="H77" s="713"/>
      <c r="I77" s="714"/>
      <c r="J77" s="149" t="s">
        <v>5631</v>
      </c>
      <c r="K77" s="82"/>
      <c r="L77" s="82"/>
      <c r="M77" s="150"/>
      <c r="N77" s="119"/>
      <c r="V77" s="151"/>
    </row>
    <row r="78" spans="1:22" ht="21.6" thickTop="1" thickBot="1" x14ac:dyDescent="0.3">
      <c r="A78" s="834">
        <f t="shared" ref="A78" si="12">A74+1</f>
        <v>16</v>
      </c>
      <c r="B78" s="483" t="s">
        <v>22</v>
      </c>
      <c r="C78" s="483" t="s">
        <v>23</v>
      </c>
      <c r="D78" s="483" t="s">
        <v>5593</v>
      </c>
      <c r="E78" s="837" t="s">
        <v>5594</v>
      </c>
      <c r="F78" s="837"/>
      <c r="G78" s="837" t="s">
        <v>17</v>
      </c>
      <c r="H78" s="771"/>
      <c r="I78" s="478"/>
      <c r="J78" s="138" t="s">
        <v>5608</v>
      </c>
      <c r="K78" s="139"/>
      <c r="L78" s="139"/>
      <c r="M78" s="140"/>
      <c r="N78" s="119"/>
      <c r="V78" s="151"/>
    </row>
    <row r="79" spans="1:22" ht="13.8" thickBot="1" x14ac:dyDescent="0.3">
      <c r="A79" s="750"/>
      <c r="B79" s="142"/>
      <c r="C79" s="142"/>
      <c r="D79" s="143"/>
      <c r="E79" s="142"/>
      <c r="F79" s="142"/>
      <c r="G79" s="726"/>
      <c r="H79" s="838"/>
      <c r="I79" s="839"/>
      <c r="J79" s="78" t="s">
        <v>5608</v>
      </c>
      <c r="K79" s="78"/>
      <c r="L79" s="78"/>
      <c r="M79" s="145"/>
      <c r="N79" s="119"/>
      <c r="V79" s="151"/>
    </row>
    <row r="80" spans="1:22" ht="21" thickBot="1" x14ac:dyDescent="0.3">
      <c r="A80" s="750"/>
      <c r="B80" s="485" t="s">
        <v>34</v>
      </c>
      <c r="C80" s="485" t="s">
        <v>35</v>
      </c>
      <c r="D80" s="485" t="s">
        <v>5600</v>
      </c>
      <c r="E80" s="840" t="s">
        <v>5601</v>
      </c>
      <c r="F80" s="840"/>
      <c r="G80" s="730"/>
      <c r="H80" s="731"/>
      <c r="I80" s="732"/>
      <c r="J80" s="149" t="s">
        <v>5630</v>
      </c>
      <c r="K80" s="82"/>
      <c r="L80" s="82"/>
      <c r="M80" s="150"/>
      <c r="N80" s="119"/>
      <c r="V80" s="151"/>
    </row>
    <row r="81" spans="1:22" ht="13.8" thickBot="1" x14ac:dyDescent="0.3">
      <c r="A81" s="842"/>
      <c r="B81" s="152"/>
      <c r="C81" s="152"/>
      <c r="D81" s="153"/>
      <c r="E81" s="154" t="s">
        <v>5605</v>
      </c>
      <c r="F81" s="155"/>
      <c r="G81" s="712"/>
      <c r="H81" s="713"/>
      <c r="I81" s="714"/>
      <c r="J81" s="149" t="s">
        <v>5631</v>
      </c>
      <c r="K81" s="82"/>
      <c r="L81" s="82"/>
      <c r="M81" s="150"/>
      <c r="N81" s="119"/>
      <c r="V81" s="151"/>
    </row>
    <row r="82" spans="1:22" ht="21.6" thickTop="1" thickBot="1" x14ac:dyDescent="0.3">
      <c r="A82" s="834">
        <f t="shared" ref="A82" si="13">A78+1</f>
        <v>17</v>
      </c>
      <c r="B82" s="483" t="s">
        <v>22</v>
      </c>
      <c r="C82" s="483" t="s">
        <v>23</v>
      </c>
      <c r="D82" s="483" t="s">
        <v>5593</v>
      </c>
      <c r="E82" s="837" t="s">
        <v>5594</v>
      </c>
      <c r="F82" s="837"/>
      <c r="G82" s="837" t="s">
        <v>17</v>
      </c>
      <c r="H82" s="771"/>
      <c r="I82" s="478"/>
      <c r="J82" s="138" t="s">
        <v>5608</v>
      </c>
      <c r="K82" s="139"/>
      <c r="L82" s="139"/>
      <c r="M82" s="140"/>
      <c r="N82" s="119"/>
      <c r="V82" s="151"/>
    </row>
    <row r="83" spans="1:22" ht="13.8" thickBot="1" x14ac:dyDescent="0.3">
      <c r="A83" s="750"/>
      <c r="B83" s="142"/>
      <c r="C83" s="142"/>
      <c r="D83" s="143"/>
      <c r="E83" s="142"/>
      <c r="F83" s="142"/>
      <c r="G83" s="726"/>
      <c r="H83" s="838"/>
      <c r="I83" s="839"/>
      <c r="J83" s="78" t="s">
        <v>5608</v>
      </c>
      <c r="K83" s="78"/>
      <c r="L83" s="78"/>
      <c r="M83" s="145"/>
      <c r="N83" s="119"/>
      <c r="V83" s="151"/>
    </row>
    <row r="84" spans="1:22" ht="21" thickBot="1" x14ac:dyDescent="0.3">
      <c r="A84" s="750"/>
      <c r="B84" s="485" t="s">
        <v>34</v>
      </c>
      <c r="C84" s="485" t="s">
        <v>35</v>
      </c>
      <c r="D84" s="485" t="s">
        <v>5600</v>
      </c>
      <c r="E84" s="840" t="s">
        <v>5601</v>
      </c>
      <c r="F84" s="840"/>
      <c r="G84" s="730"/>
      <c r="H84" s="731"/>
      <c r="I84" s="732"/>
      <c r="J84" s="149" t="s">
        <v>5630</v>
      </c>
      <c r="K84" s="82"/>
      <c r="L84" s="82"/>
      <c r="M84" s="150"/>
      <c r="N84" s="119"/>
      <c r="V84" s="151"/>
    </row>
    <row r="85" spans="1:22" ht="13.8" thickBot="1" x14ac:dyDescent="0.3">
      <c r="A85" s="842"/>
      <c r="B85" s="152"/>
      <c r="C85" s="152"/>
      <c r="D85" s="153"/>
      <c r="E85" s="154" t="s">
        <v>5605</v>
      </c>
      <c r="F85" s="155"/>
      <c r="G85" s="712"/>
      <c r="H85" s="713"/>
      <c r="I85" s="714"/>
      <c r="J85" s="149" t="s">
        <v>5631</v>
      </c>
      <c r="K85" s="82"/>
      <c r="L85" s="82"/>
      <c r="M85" s="150"/>
      <c r="N85" s="119"/>
      <c r="V85" s="151"/>
    </row>
    <row r="86" spans="1:22" ht="21.6" thickTop="1" thickBot="1" x14ac:dyDescent="0.3">
      <c r="A86" s="834">
        <f t="shared" ref="A86" si="14">A82+1</f>
        <v>18</v>
      </c>
      <c r="B86" s="483" t="s">
        <v>22</v>
      </c>
      <c r="C86" s="483" t="s">
        <v>23</v>
      </c>
      <c r="D86" s="483" t="s">
        <v>5593</v>
      </c>
      <c r="E86" s="837" t="s">
        <v>5594</v>
      </c>
      <c r="F86" s="837"/>
      <c r="G86" s="837" t="s">
        <v>17</v>
      </c>
      <c r="H86" s="771"/>
      <c r="I86" s="478"/>
      <c r="J86" s="138" t="s">
        <v>5608</v>
      </c>
      <c r="K86" s="139"/>
      <c r="L86" s="139"/>
      <c r="M86" s="140"/>
      <c r="N86" s="119"/>
      <c r="V86" s="151"/>
    </row>
    <row r="87" spans="1:22" ht="13.8" thickBot="1" x14ac:dyDescent="0.3">
      <c r="A87" s="750"/>
      <c r="B87" s="142"/>
      <c r="C87" s="142"/>
      <c r="D87" s="143"/>
      <c r="E87" s="142"/>
      <c r="F87" s="142"/>
      <c r="G87" s="726"/>
      <c r="H87" s="838"/>
      <c r="I87" s="839"/>
      <c r="J87" s="78" t="s">
        <v>5608</v>
      </c>
      <c r="K87" s="78"/>
      <c r="L87" s="78"/>
      <c r="M87" s="145"/>
      <c r="N87" s="119"/>
      <c r="V87" s="151"/>
    </row>
    <row r="88" spans="1:22" ht="21" thickBot="1" x14ac:dyDescent="0.3">
      <c r="A88" s="750"/>
      <c r="B88" s="485" t="s">
        <v>34</v>
      </c>
      <c r="C88" s="485" t="s">
        <v>35</v>
      </c>
      <c r="D88" s="485" t="s">
        <v>5600</v>
      </c>
      <c r="E88" s="840" t="s">
        <v>5601</v>
      </c>
      <c r="F88" s="840"/>
      <c r="G88" s="730"/>
      <c r="H88" s="731"/>
      <c r="I88" s="732"/>
      <c r="J88" s="149" t="s">
        <v>5630</v>
      </c>
      <c r="K88" s="82"/>
      <c r="L88" s="82"/>
      <c r="M88" s="150"/>
      <c r="N88" s="119"/>
      <c r="V88" s="151"/>
    </row>
    <row r="89" spans="1:22" ht="13.8" thickBot="1" x14ac:dyDescent="0.3">
      <c r="A89" s="842"/>
      <c r="B89" s="152"/>
      <c r="C89" s="152"/>
      <c r="D89" s="153"/>
      <c r="E89" s="154" t="s">
        <v>5605</v>
      </c>
      <c r="F89" s="155"/>
      <c r="G89" s="712"/>
      <c r="H89" s="713"/>
      <c r="I89" s="714"/>
      <c r="J89" s="149" t="s">
        <v>5631</v>
      </c>
      <c r="K89" s="82"/>
      <c r="L89" s="82"/>
      <c r="M89" s="150"/>
      <c r="N89" s="119"/>
      <c r="V89" s="151"/>
    </row>
    <row r="90" spans="1:22" ht="21.6" thickTop="1" thickBot="1" x14ac:dyDescent="0.3">
      <c r="A90" s="834">
        <f t="shared" ref="A90" si="15">A86+1</f>
        <v>19</v>
      </c>
      <c r="B90" s="483" t="s">
        <v>22</v>
      </c>
      <c r="C90" s="483" t="s">
        <v>23</v>
      </c>
      <c r="D90" s="483" t="s">
        <v>5593</v>
      </c>
      <c r="E90" s="837" t="s">
        <v>5594</v>
      </c>
      <c r="F90" s="837"/>
      <c r="G90" s="837" t="s">
        <v>17</v>
      </c>
      <c r="H90" s="771"/>
      <c r="I90" s="478"/>
      <c r="J90" s="138" t="s">
        <v>5608</v>
      </c>
      <c r="K90" s="139"/>
      <c r="L90" s="139"/>
      <c r="M90" s="140"/>
      <c r="N90" s="119"/>
      <c r="V90" s="151"/>
    </row>
    <row r="91" spans="1:22" ht="13.8" thickBot="1" x14ac:dyDescent="0.3">
      <c r="A91" s="750"/>
      <c r="B91" s="142"/>
      <c r="C91" s="142"/>
      <c r="D91" s="143"/>
      <c r="E91" s="142"/>
      <c r="F91" s="142"/>
      <c r="G91" s="726"/>
      <c r="H91" s="838"/>
      <c r="I91" s="839"/>
      <c r="J91" s="78" t="s">
        <v>5608</v>
      </c>
      <c r="K91" s="78"/>
      <c r="L91" s="78"/>
      <c r="M91" s="145"/>
      <c r="N91" s="119"/>
      <c r="V91" s="151"/>
    </row>
    <row r="92" spans="1:22" ht="21" thickBot="1" x14ac:dyDescent="0.3">
      <c r="A92" s="750"/>
      <c r="B92" s="485" t="s">
        <v>34</v>
      </c>
      <c r="C92" s="485" t="s">
        <v>35</v>
      </c>
      <c r="D92" s="485" t="s">
        <v>5600</v>
      </c>
      <c r="E92" s="840" t="s">
        <v>5601</v>
      </c>
      <c r="F92" s="840"/>
      <c r="G92" s="730"/>
      <c r="H92" s="731"/>
      <c r="I92" s="732"/>
      <c r="J92" s="149" t="s">
        <v>5630</v>
      </c>
      <c r="K92" s="82"/>
      <c r="L92" s="82"/>
      <c r="M92" s="150"/>
      <c r="N92" s="119"/>
      <c r="V92" s="151"/>
    </row>
    <row r="93" spans="1:22" ht="13.8" thickBot="1" x14ac:dyDescent="0.3">
      <c r="A93" s="842"/>
      <c r="B93" s="152"/>
      <c r="C93" s="152"/>
      <c r="D93" s="153"/>
      <c r="E93" s="154" t="s">
        <v>5605</v>
      </c>
      <c r="F93" s="155"/>
      <c r="G93" s="712"/>
      <c r="H93" s="713"/>
      <c r="I93" s="714"/>
      <c r="J93" s="149" t="s">
        <v>5631</v>
      </c>
      <c r="K93" s="82"/>
      <c r="L93" s="82"/>
      <c r="M93" s="150"/>
      <c r="N93" s="119"/>
      <c r="V93" s="151"/>
    </row>
    <row r="94" spans="1:22" ht="21.6" thickTop="1" thickBot="1" x14ac:dyDescent="0.3">
      <c r="A94" s="834">
        <f t="shared" ref="A94" si="16">A90+1</f>
        <v>20</v>
      </c>
      <c r="B94" s="483" t="s">
        <v>22</v>
      </c>
      <c r="C94" s="483" t="s">
        <v>23</v>
      </c>
      <c r="D94" s="483" t="s">
        <v>5593</v>
      </c>
      <c r="E94" s="837" t="s">
        <v>5594</v>
      </c>
      <c r="F94" s="837"/>
      <c r="G94" s="837" t="s">
        <v>17</v>
      </c>
      <c r="H94" s="771"/>
      <c r="I94" s="478"/>
      <c r="J94" s="138" t="s">
        <v>5608</v>
      </c>
      <c r="K94" s="139"/>
      <c r="L94" s="139"/>
      <c r="M94" s="140"/>
      <c r="N94" s="119"/>
      <c r="V94" s="151"/>
    </row>
    <row r="95" spans="1:22" ht="13.8" thickBot="1" x14ac:dyDescent="0.3">
      <c r="A95" s="750"/>
      <c r="B95" s="142"/>
      <c r="C95" s="142"/>
      <c r="D95" s="143"/>
      <c r="E95" s="142"/>
      <c r="F95" s="142"/>
      <c r="G95" s="726"/>
      <c r="H95" s="838"/>
      <c r="I95" s="839"/>
      <c r="J95" s="78" t="s">
        <v>5608</v>
      </c>
      <c r="K95" s="78"/>
      <c r="L95" s="78"/>
      <c r="M95" s="145"/>
      <c r="N95" s="119"/>
      <c r="V95" s="151"/>
    </row>
    <row r="96" spans="1:22" ht="21" thickBot="1" x14ac:dyDescent="0.3">
      <c r="A96" s="750"/>
      <c r="B96" s="485" t="s">
        <v>34</v>
      </c>
      <c r="C96" s="485" t="s">
        <v>35</v>
      </c>
      <c r="D96" s="485" t="s">
        <v>5600</v>
      </c>
      <c r="E96" s="840" t="s">
        <v>5601</v>
      </c>
      <c r="F96" s="840"/>
      <c r="G96" s="730"/>
      <c r="H96" s="731"/>
      <c r="I96" s="732"/>
      <c r="J96" s="149" t="s">
        <v>5630</v>
      </c>
      <c r="K96" s="82"/>
      <c r="L96" s="82"/>
      <c r="M96" s="150"/>
      <c r="N96" s="119"/>
      <c r="V96" s="151"/>
    </row>
    <row r="97" spans="1:22" ht="13.8" thickBot="1" x14ac:dyDescent="0.3">
      <c r="A97" s="842"/>
      <c r="B97" s="152"/>
      <c r="C97" s="152"/>
      <c r="D97" s="153"/>
      <c r="E97" s="154" t="s">
        <v>5605</v>
      </c>
      <c r="F97" s="155"/>
      <c r="G97" s="712"/>
      <c r="H97" s="713"/>
      <c r="I97" s="714"/>
      <c r="J97" s="149" t="s">
        <v>5631</v>
      </c>
      <c r="K97" s="82"/>
      <c r="L97" s="82"/>
      <c r="M97" s="150"/>
      <c r="N97" s="119"/>
      <c r="V97" s="151"/>
    </row>
    <row r="98" spans="1:22" ht="21.6" thickTop="1" thickBot="1" x14ac:dyDescent="0.3">
      <c r="A98" s="834">
        <f t="shared" ref="A98" si="17">A94+1</f>
        <v>21</v>
      </c>
      <c r="B98" s="483" t="s">
        <v>22</v>
      </c>
      <c r="C98" s="483" t="s">
        <v>23</v>
      </c>
      <c r="D98" s="483" t="s">
        <v>5593</v>
      </c>
      <c r="E98" s="837" t="s">
        <v>5594</v>
      </c>
      <c r="F98" s="837"/>
      <c r="G98" s="837" t="s">
        <v>17</v>
      </c>
      <c r="H98" s="771"/>
      <c r="I98" s="478"/>
      <c r="J98" s="138" t="s">
        <v>5608</v>
      </c>
      <c r="K98" s="139"/>
      <c r="L98" s="139"/>
      <c r="M98" s="140"/>
      <c r="N98" s="119"/>
      <c r="V98" s="151"/>
    </row>
    <row r="99" spans="1:22" ht="13.8" thickBot="1" x14ac:dyDescent="0.3">
      <c r="A99" s="750"/>
      <c r="B99" s="142"/>
      <c r="C99" s="142"/>
      <c r="D99" s="143"/>
      <c r="E99" s="142"/>
      <c r="F99" s="142"/>
      <c r="G99" s="726"/>
      <c r="H99" s="838"/>
      <c r="I99" s="839"/>
      <c r="J99" s="78" t="s">
        <v>5608</v>
      </c>
      <c r="K99" s="78"/>
      <c r="L99" s="78"/>
      <c r="M99" s="145"/>
      <c r="N99" s="119"/>
      <c r="V99" s="151"/>
    </row>
    <row r="100" spans="1:22" ht="21" thickBot="1" x14ac:dyDescent="0.3">
      <c r="A100" s="750"/>
      <c r="B100" s="485" t="s">
        <v>34</v>
      </c>
      <c r="C100" s="485" t="s">
        <v>35</v>
      </c>
      <c r="D100" s="485" t="s">
        <v>5600</v>
      </c>
      <c r="E100" s="840" t="s">
        <v>5601</v>
      </c>
      <c r="F100" s="840"/>
      <c r="G100" s="730"/>
      <c r="H100" s="731"/>
      <c r="I100" s="732"/>
      <c r="J100" s="149" t="s">
        <v>5630</v>
      </c>
      <c r="K100" s="82"/>
      <c r="L100" s="82"/>
      <c r="M100" s="150"/>
      <c r="N100" s="119"/>
      <c r="V100" s="151"/>
    </row>
    <row r="101" spans="1:22" ht="13.8" thickBot="1" x14ac:dyDescent="0.3">
      <c r="A101" s="842"/>
      <c r="B101" s="152"/>
      <c r="C101" s="152"/>
      <c r="D101" s="153"/>
      <c r="E101" s="154" t="s">
        <v>5605</v>
      </c>
      <c r="F101" s="155"/>
      <c r="G101" s="712"/>
      <c r="H101" s="713"/>
      <c r="I101" s="714"/>
      <c r="J101" s="149" t="s">
        <v>5631</v>
      </c>
      <c r="K101" s="82"/>
      <c r="L101" s="82"/>
      <c r="M101" s="150"/>
      <c r="N101" s="119"/>
      <c r="V101" s="151"/>
    </row>
    <row r="102" spans="1:22" ht="21.6" thickTop="1" thickBot="1" x14ac:dyDescent="0.3">
      <c r="A102" s="834">
        <f t="shared" ref="A102" si="18">A98+1</f>
        <v>22</v>
      </c>
      <c r="B102" s="483" t="s">
        <v>22</v>
      </c>
      <c r="C102" s="483" t="s">
        <v>23</v>
      </c>
      <c r="D102" s="483" t="s">
        <v>5593</v>
      </c>
      <c r="E102" s="837" t="s">
        <v>5594</v>
      </c>
      <c r="F102" s="837"/>
      <c r="G102" s="837" t="s">
        <v>17</v>
      </c>
      <c r="H102" s="771"/>
      <c r="I102" s="478"/>
      <c r="J102" s="138" t="s">
        <v>5608</v>
      </c>
      <c r="K102" s="139"/>
      <c r="L102" s="139"/>
      <c r="M102" s="140"/>
      <c r="N102" s="119"/>
      <c r="V102" s="151"/>
    </row>
    <row r="103" spans="1:22" ht="13.8" thickBot="1" x14ac:dyDescent="0.3">
      <c r="A103" s="750"/>
      <c r="B103" s="142"/>
      <c r="C103" s="142"/>
      <c r="D103" s="143"/>
      <c r="E103" s="142"/>
      <c r="F103" s="142"/>
      <c r="G103" s="726"/>
      <c r="H103" s="838"/>
      <c r="I103" s="839"/>
      <c r="J103" s="78" t="s">
        <v>5608</v>
      </c>
      <c r="K103" s="78"/>
      <c r="L103" s="78"/>
      <c r="M103" s="145"/>
      <c r="N103" s="119"/>
      <c r="V103" s="151"/>
    </row>
    <row r="104" spans="1:22" ht="21" thickBot="1" x14ac:dyDescent="0.3">
      <c r="A104" s="750"/>
      <c r="B104" s="485" t="s">
        <v>34</v>
      </c>
      <c r="C104" s="485" t="s">
        <v>35</v>
      </c>
      <c r="D104" s="485" t="s">
        <v>5600</v>
      </c>
      <c r="E104" s="840" t="s">
        <v>5601</v>
      </c>
      <c r="F104" s="840"/>
      <c r="G104" s="730"/>
      <c r="H104" s="731"/>
      <c r="I104" s="732"/>
      <c r="J104" s="149" t="s">
        <v>5630</v>
      </c>
      <c r="K104" s="82"/>
      <c r="L104" s="82"/>
      <c r="M104" s="150"/>
      <c r="N104" s="119"/>
      <c r="V104" s="151"/>
    </row>
    <row r="105" spans="1:22" ht="13.8" thickBot="1" x14ac:dyDescent="0.3">
      <c r="A105" s="842"/>
      <c r="B105" s="152"/>
      <c r="C105" s="152"/>
      <c r="D105" s="153"/>
      <c r="E105" s="154" t="s">
        <v>5605</v>
      </c>
      <c r="F105" s="155"/>
      <c r="G105" s="712"/>
      <c r="H105" s="713"/>
      <c r="I105" s="714"/>
      <c r="J105" s="149" t="s">
        <v>5631</v>
      </c>
      <c r="K105" s="82"/>
      <c r="L105" s="82"/>
      <c r="M105" s="150"/>
      <c r="N105" s="119"/>
      <c r="V105" s="151"/>
    </row>
    <row r="106" spans="1:22" ht="21.6" thickTop="1" thickBot="1" x14ac:dyDescent="0.3">
      <c r="A106" s="834">
        <f t="shared" ref="A106" si="19">A102+1</f>
        <v>23</v>
      </c>
      <c r="B106" s="483" t="s">
        <v>22</v>
      </c>
      <c r="C106" s="483" t="s">
        <v>23</v>
      </c>
      <c r="D106" s="483" t="s">
        <v>5593</v>
      </c>
      <c r="E106" s="837" t="s">
        <v>5594</v>
      </c>
      <c r="F106" s="837"/>
      <c r="G106" s="837" t="s">
        <v>17</v>
      </c>
      <c r="H106" s="771"/>
      <c r="I106" s="478"/>
      <c r="J106" s="138" t="s">
        <v>5608</v>
      </c>
      <c r="K106" s="139"/>
      <c r="L106" s="139"/>
      <c r="M106" s="140"/>
      <c r="N106" s="119"/>
      <c r="V106" s="151"/>
    </row>
    <row r="107" spans="1:22" ht="13.8" thickBot="1" x14ac:dyDescent="0.3">
      <c r="A107" s="750"/>
      <c r="B107" s="142"/>
      <c r="C107" s="142"/>
      <c r="D107" s="143"/>
      <c r="E107" s="142"/>
      <c r="F107" s="142"/>
      <c r="G107" s="726"/>
      <c r="H107" s="838"/>
      <c r="I107" s="839"/>
      <c r="J107" s="78" t="s">
        <v>5608</v>
      </c>
      <c r="K107" s="78"/>
      <c r="L107" s="78"/>
      <c r="M107" s="145"/>
      <c r="N107" s="119"/>
      <c r="V107" s="151"/>
    </row>
    <row r="108" spans="1:22" ht="21" thickBot="1" x14ac:dyDescent="0.3">
      <c r="A108" s="750"/>
      <c r="B108" s="485" t="s">
        <v>34</v>
      </c>
      <c r="C108" s="485" t="s">
        <v>35</v>
      </c>
      <c r="D108" s="485" t="s">
        <v>5600</v>
      </c>
      <c r="E108" s="840" t="s">
        <v>5601</v>
      </c>
      <c r="F108" s="840"/>
      <c r="G108" s="730"/>
      <c r="H108" s="731"/>
      <c r="I108" s="732"/>
      <c r="J108" s="149" t="s">
        <v>5630</v>
      </c>
      <c r="K108" s="82"/>
      <c r="L108" s="82"/>
      <c r="M108" s="150"/>
      <c r="N108" s="119"/>
      <c r="V108" s="151"/>
    </row>
    <row r="109" spans="1:22" ht="13.8" thickBot="1" x14ac:dyDescent="0.3">
      <c r="A109" s="842"/>
      <c r="B109" s="152"/>
      <c r="C109" s="152"/>
      <c r="D109" s="153"/>
      <c r="E109" s="154" t="s">
        <v>5605</v>
      </c>
      <c r="F109" s="155"/>
      <c r="G109" s="712"/>
      <c r="H109" s="713"/>
      <c r="I109" s="714"/>
      <c r="J109" s="149" t="s">
        <v>5631</v>
      </c>
      <c r="K109" s="82"/>
      <c r="L109" s="82"/>
      <c r="M109" s="150"/>
      <c r="N109" s="119"/>
      <c r="V109" s="151"/>
    </row>
    <row r="110" spans="1:22" ht="21.6" thickTop="1" thickBot="1" x14ac:dyDescent="0.3">
      <c r="A110" s="834">
        <f t="shared" ref="A110" si="20">A106+1</f>
        <v>24</v>
      </c>
      <c r="B110" s="483" t="s">
        <v>22</v>
      </c>
      <c r="C110" s="483" t="s">
        <v>23</v>
      </c>
      <c r="D110" s="483" t="s">
        <v>5593</v>
      </c>
      <c r="E110" s="837" t="s">
        <v>5594</v>
      </c>
      <c r="F110" s="837"/>
      <c r="G110" s="837" t="s">
        <v>17</v>
      </c>
      <c r="H110" s="771"/>
      <c r="I110" s="478"/>
      <c r="J110" s="138" t="s">
        <v>5608</v>
      </c>
      <c r="K110" s="139"/>
      <c r="L110" s="139"/>
      <c r="M110" s="140"/>
      <c r="N110" s="119"/>
      <c r="V110" s="151"/>
    </row>
    <row r="111" spans="1:22" ht="13.8" thickBot="1" x14ac:dyDescent="0.3">
      <c r="A111" s="750"/>
      <c r="B111" s="142"/>
      <c r="C111" s="142"/>
      <c r="D111" s="143"/>
      <c r="E111" s="142"/>
      <c r="F111" s="142"/>
      <c r="G111" s="726"/>
      <c r="H111" s="838"/>
      <c r="I111" s="839"/>
      <c r="J111" s="78" t="s">
        <v>5608</v>
      </c>
      <c r="K111" s="78"/>
      <c r="L111" s="78"/>
      <c r="M111" s="145"/>
      <c r="N111" s="119"/>
      <c r="V111" s="151"/>
    </row>
    <row r="112" spans="1:22" ht="21" thickBot="1" x14ac:dyDescent="0.3">
      <c r="A112" s="750"/>
      <c r="B112" s="485" t="s">
        <v>34</v>
      </c>
      <c r="C112" s="485" t="s">
        <v>35</v>
      </c>
      <c r="D112" s="485" t="s">
        <v>5600</v>
      </c>
      <c r="E112" s="840" t="s">
        <v>5601</v>
      </c>
      <c r="F112" s="840"/>
      <c r="G112" s="730"/>
      <c r="H112" s="731"/>
      <c r="I112" s="732"/>
      <c r="J112" s="149" t="s">
        <v>5630</v>
      </c>
      <c r="K112" s="82"/>
      <c r="L112" s="82"/>
      <c r="M112" s="150"/>
      <c r="N112" s="119"/>
      <c r="V112" s="151"/>
    </row>
    <row r="113" spans="1:22" ht="13.8" thickBot="1" x14ac:dyDescent="0.3">
      <c r="A113" s="842"/>
      <c r="B113" s="152"/>
      <c r="C113" s="152"/>
      <c r="D113" s="153"/>
      <c r="E113" s="154" t="s">
        <v>5605</v>
      </c>
      <c r="F113" s="155"/>
      <c r="G113" s="712"/>
      <c r="H113" s="713"/>
      <c r="I113" s="714"/>
      <c r="J113" s="149" t="s">
        <v>5631</v>
      </c>
      <c r="K113" s="82"/>
      <c r="L113" s="82"/>
      <c r="M113" s="150"/>
      <c r="N113" s="119"/>
      <c r="V113" s="151"/>
    </row>
    <row r="114" spans="1:22" ht="21.6" thickTop="1" thickBot="1" x14ac:dyDescent="0.3">
      <c r="A114" s="834">
        <f t="shared" ref="A114" si="21">A110+1</f>
        <v>25</v>
      </c>
      <c r="B114" s="483" t="s">
        <v>22</v>
      </c>
      <c r="C114" s="483" t="s">
        <v>23</v>
      </c>
      <c r="D114" s="483" t="s">
        <v>5593</v>
      </c>
      <c r="E114" s="837" t="s">
        <v>5594</v>
      </c>
      <c r="F114" s="837"/>
      <c r="G114" s="837" t="s">
        <v>17</v>
      </c>
      <c r="H114" s="771"/>
      <c r="I114" s="478"/>
      <c r="J114" s="138" t="s">
        <v>5608</v>
      </c>
      <c r="K114" s="139"/>
      <c r="L114" s="139"/>
      <c r="M114" s="140"/>
      <c r="N114" s="119"/>
      <c r="V114" s="151"/>
    </row>
    <row r="115" spans="1:22" ht="13.8" thickBot="1" x14ac:dyDescent="0.3">
      <c r="A115" s="750"/>
      <c r="B115" s="142"/>
      <c r="C115" s="142"/>
      <c r="D115" s="143"/>
      <c r="E115" s="142"/>
      <c r="F115" s="142"/>
      <c r="G115" s="726"/>
      <c r="H115" s="838"/>
      <c r="I115" s="839"/>
      <c r="J115" s="78" t="s">
        <v>5608</v>
      </c>
      <c r="K115" s="78"/>
      <c r="L115" s="78"/>
      <c r="M115" s="145"/>
      <c r="N115" s="119"/>
      <c r="V115" s="151"/>
    </row>
    <row r="116" spans="1:22" ht="21" thickBot="1" x14ac:dyDescent="0.3">
      <c r="A116" s="750"/>
      <c r="B116" s="485" t="s">
        <v>34</v>
      </c>
      <c r="C116" s="485" t="s">
        <v>35</v>
      </c>
      <c r="D116" s="485" t="s">
        <v>5600</v>
      </c>
      <c r="E116" s="840" t="s">
        <v>5601</v>
      </c>
      <c r="F116" s="840"/>
      <c r="G116" s="730"/>
      <c r="H116" s="731"/>
      <c r="I116" s="732"/>
      <c r="J116" s="149" t="s">
        <v>5630</v>
      </c>
      <c r="K116" s="82"/>
      <c r="L116" s="82"/>
      <c r="M116" s="150"/>
      <c r="N116" s="119"/>
      <c r="V116" s="151"/>
    </row>
    <row r="117" spans="1:22" ht="13.8" thickBot="1" x14ac:dyDescent="0.3">
      <c r="A117" s="842"/>
      <c r="B117" s="152"/>
      <c r="C117" s="152"/>
      <c r="D117" s="153"/>
      <c r="E117" s="154" t="s">
        <v>5605</v>
      </c>
      <c r="F117" s="155"/>
      <c r="G117" s="712"/>
      <c r="H117" s="713"/>
      <c r="I117" s="714"/>
      <c r="J117" s="149" t="s">
        <v>5631</v>
      </c>
      <c r="K117" s="82"/>
      <c r="L117" s="82"/>
      <c r="M117" s="150"/>
      <c r="N117" s="119"/>
      <c r="V117" s="151"/>
    </row>
    <row r="118" spans="1:22" ht="21.6" thickTop="1" thickBot="1" x14ac:dyDescent="0.3">
      <c r="A118" s="834">
        <f t="shared" ref="A118" si="22">A114+1</f>
        <v>26</v>
      </c>
      <c r="B118" s="483" t="s">
        <v>22</v>
      </c>
      <c r="C118" s="483" t="s">
        <v>23</v>
      </c>
      <c r="D118" s="483" t="s">
        <v>5593</v>
      </c>
      <c r="E118" s="837" t="s">
        <v>5594</v>
      </c>
      <c r="F118" s="837"/>
      <c r="G118" s="837" t="s">
        <v>17</v>
      </c>
      <c r="H118" s="771"/>
      <c r="I118" s="478"/>
      <c r="J118" s="138" t="s">
        <v>5608</v>
      </c>
      <c r="K118" s="139"/>
      <c r="L118" s="139"/>
      <c r="M118" s="140"/>
      <c r="N118" s="119"/>
      <c r="V118" s="151"/>
    </row>
    <row r="119" spans="1:22" ht="13.8" thickBot="1" x14ac:dyDescent="0.3">
      <c r="A119" s="750"/>
      <c r="B119" s="142"/>
      <c r="C119" s="142"/>
      <c r="D119" s="143"/>
      <c r="E119" s="142"/>
      <c r="F119" s="142"/>
      <c r="G119" s="726"/>
      <c r="H119" s="838"/>
      <c r="I119" s="839"/>
      <c r="J119" s="78" t="s">
        <v>5608</v>
      </c>
      <c r="K119" s="78"/>
      <c r="L119" s="78"/>
      <c r="M119" s="145"/>
      <c r="N119" s="119"/>
      <c r="V119" s="151"/>
    </row>
    <row r="120" spans="1:22" ht="21" thickBot="1" x14ac:dyDescent="0.3">
      <c r="A120" s="750"/>
      <c r="B120" s="485" t="s">
        <v>34</v>
      </c>
      <c r="C120" s="485" t="s">
        <v>35</v>
      </c>
      <c r="D120" s="485" t="s">
        <v>5600</v>
      </c>
      <c r="E120" s="840" t="s">
        <v>5601</v>
      </c>
      <c r="F120" s="840"/>
      <c r="G120" s="730"/>
      <c r="H120" s="731"/>
      <c r="I120" s="732"/>
      <c r="J120" s="149" t="s">
        <v>5630</v>
      </c>
      <c r="K120" s="82"/>
      <c r="L120" s="82"/>
      <c r="M120" s="150"/>
      <c r="N120" s="119"/>
      <c r="V120" s="151"/>
    </row>
    <row r="121" spans="1:22" ht="13.8" thickBot="1" x14ac:dyDescent="0.3">
      <c r="A121" s="842"/>
      <c r="B121" s="152"/>
      <c r="C121" s="152"/>
      <c r="D121" s="153"/>
      <c r="E121" s="154" t="s">
        <v>5605</v>
      </c>
      <c r="F121" s="155"/>
      <c r="G121" s="712"/>
      <c r="H121" s="713"/>
      <c r="I121" s="714"/>
      <c r="J121" s="149" t="s">
        <v>5631</v>
      </c>
      <c r="K121" s="82"/>
      <c r="L121" s="82"/>
      <c r="M121" s="150"/>
      <c r="N121" s="119"/>
      <c r="V121" s="151"/>
    </row>
    <row r="122" spans="1:22" ht="21.6" thickTop="1" thickBot="1" x14ac:dyDescent="0.3">
      <c r="A122" s="834">
        <f t="shared" ref="A122" si="23">A118+1</f>
        <v>27</v>
      </c>
      <c r="B122" s="483" t="s">
        <v>22</v>
      </c>
      <c r="C122" s="483" t="s">
        <v>23</v>
      </c>
      <c r="D122" s="483" t="s">
        <v>5593</v>
      </c>
      <c r="E122" s="837" t="s">
        <v>5594</v>
      </c>
      <c r="F122" s="837"/>
      <c r="G122" s="837" t="s">
        <v>17</v>
      </c>
      <c r="H122" s="771"/>
      <c r="I122" s="478"/>
      <c r="J122" s="138" t="s">
        <v>5608</v>
      </c>
      <c r="K122" s="139"/>
      <c r="L122" s="139"/>
      <c r="M122" s="140"/>
      <c r="N122" s="119"/>
      <c r="V122" s="151"/>
    </row>
    <row r="123" spans="1:22" ht="13.8" thickBot="1" x14ac:dyDescent="0.3">
      <c r="A123" s="750"/>
      <c r="B123" s="142"/>
      <c r="C123" s="142"/>
      <c r="D123" s="143"/>
      <c r="E123" s="142"/>
      <c r="F123" s="142"/>
      <c r="G123" s="726"/>
      <c r="H123" s="838"/>
      <c r="I123" s="839"/>
      <c r="J123" s="78" t="s">
        <v>5608</v>
      </c>
      <c r="K123" s="78"/>
      <c r="L123" s="78"/>
      <c r="M123" s="145"/>
      <c r="N123" s="119"/>
      <c r="V123" s="151"/>
    </row>
    <row r="124" spans="1:22" ht="21" thickBot="1" x14ac:dyDescent="0.3">
      <c r="A124" s="750"/>
      <c r="B124" s="485" t="s">
        <v>34</v>
      </c>
      <c r="C124" s="485" t="s">
        <v>35</v>
      </c>
      <c r="D124" s="485" t="s">
        <v>5600</v>
      </c>
      <c r="E124" s="840" t="s">
        <v>5601</v>
      </c>
      <c r="F124" s="840"/>
      <c r="G124" s="730"/>
      <c r="H124" s="731"/>
      <c r="I124" s="732"/>
      <c r="J124" s="149" t="s">
        <v>5630</v>
      </c>
      <c r="K124" s="82"/>
      <c r="L124" s="82"/>
      <c r="M124" s="150"/>
      <c r="N124" s="119"/>
      <c r="V124" s="151"/>
    </row>
    <row r="125" spans="1:22" ht="13.8" thickBot="1" x14ac:dyDescent="0.3">
      <c r="A125" s="842"/>
      <c r="B125" s="152"/>
      <c r="C125" s="152"/>
      <c r="D125" s="153"/>
      <c r="E125" s="154" t="s">
        <v>5605</v>
      </c>
      <c r="F125" s="155"/>
      <c r="G125" s="712"/>
      <c r="H125" s="713"/>
      <c r="I125" s="714"/>
      <c r="J125" s="149" t="s">
        <v>5631</v>
      </c>
      <c r="K125" s="82"/>
      <c r="L125" s="82"/>
      <c r="M125" s="150"/>
      <c r="N125" s="119"/>
      <c r="V125" s="151"/>
    </row>
    <row r="126" spans="1:22" ht="21.6" thickTop="1" thickBot="1" x14ac:dyDescent="0.3">
      <c r="A126" s="834">
        <f t="shared" ref="A126" si="24">A122+1</f>
        <v>28</v>
      </c>
      <c r="B126" s="483" t="s">
        <v>22</v>
      </c>
      <c r="C126" s="483" t="s">
        <v>23</v>
      </c>
      <c r="D126" s="483" t="s">
        <v>5593</v>
      </c>
      <c r="E126" s="837" t="s">
        <v>5594</v>
      </c>
      <c r="F126" s="837"/>
      <c r="G126" s="837" t="s">
        <v>17</v>
      </c>
      <c r="H126" s="771"/>
      <c r="I126" s="478"/>
      <c r="J126" s="138" t="s">
        <v>5608</v>
      </c>
      <c r="K126" s="139"/>
      <c r="L126" s="139"/>
      <c r="M126" s="140"/>
      <c r="N126" s="119"/>
      <c r="V126" s="151"/>
    </row>
    <row r="127" spans="1:22" ht="13.8" thickBot="1" x14ac:dyDescent="0.3">
      <c r="A127" s="750"/>
      <c r="B127" s="142"/>
      <c r="C127" s="142"/>
      <c r="D127" s="143"/>
      <c r="E127" s="142"/>
      <c r="F127" s="142"/>
      <c r="G127" s="726"/>
      <c r="H127" s="838"/>
      <c r="I127" s="839"/>
      <c r="J127" s="78" t="s">
        <v>5608</v>
      </c>
      <c r="K127" s="78"/>
      <c r="L127" s="78"/>
      <c r="M127" s="145"/>
      <c r="N127" s="119"/>
      <c r="V127" s="151"/>
    </row>
    <row r="128" spans="1:22" ht="21" thickBot="1" x14ac:dyDescent="0.3">
      <c r="A128" s="750"/>
      <c r="B128" s="485" t="s">
        <v>34</v>
      </c>
      <c r="C128" s="485" t="s">
        <v>35</v>
      </c>
      <c r="D128" s="485" t="s">
        <v>5600</v>
      </c>
      <c r="E128" s="840" t="s">
        <v>5601</v>
      </c>
      <c r="F128" s="840"/>
      <c r="G128" s="730"/>
      <c r="H128" s="731"/>
      <c r="I128" s="732"/>
      <c r="J128" s="149" t="s">
        <v>5630</v>
      </c>
      <c r="K128" s="82"/>
      <c r="L128" s="82"/>
      <c r="M128" s="150"/>
      <c r="N128" s="119"/>
      <c r="V128" s="151"/>
    </row>
    <row r="129" spans="1:22" ht="13.8" thickBot="1" x14ac:dyDescent="0.3">
      <c r="A129" s="842"/>
      <c r="B129" s="152"/>
      <c r="C129" s="152"/>
      <c r="D129" s="153"/>
      <c r="E129" s="154" t="s">
        <v>5605</v>
      </c>
      <c r="F129" s="155"/>
      <c r="G129" s="712"/>
      <c r="H129" s="713"/>
      <c r="I129" s="714"/>
      <c r="J129" s="149" t="s">
        <v>5631</v>
      </c>
      <c r="K129" s="82"/>
      <c r="L129" s="82"/>
      <c r="M129" s="150"/>
      <c r="N129" s="119"/>
      <c r="V129" s="151"/>
    </row>
    <row r="130" spans="1:22" ht="21.6" thickTop="1" thickBot="1" x14ac:dyDescent="0.3">
      <c r="A130" s="834">
        <f t="shared" ref="A130" si="25">A126+1</f>
        <v>29</v>
      </c>
      <c r="B130" s="483" t="s">
        <v>22</v>
      </c>
      <c r="C130" s="483" t="s">
        <v>23</v>
      </c>
      <c r="D130" s="483" t="s">
        <v>5593</v>
      </c>
      <c r="E130" s="837" t="s">
        <v>5594</v>
      </c>
      <c r="F130" s="837"/>
      <c r="G130" s="837" t="s">
        <v>17</v>
      </c>
      <c r="H130" s="771"/>
      <c r="I130" s="478"/>
      <c r="J130" s="138" t="s">
        <v>5608</v>
      </c>
      <c r="K130" s="139"/>
      <c r="L130" s="139"/>
      <c r="M130" s="140"/>
      <c r="N130" s="119"/>
      <c r="V130" s="151"/>
    </row>
    <row r="131" spans="1:22" ht="13.8" thickBot="1" x14ac:dyDescent="0.3">
      <c r="A131" s="750"/>
      <c r="B131" s="142"/>
      <c r="C131" s="142"/>
      <c r="D131" s="143"/>
      <c r="E131" s="142"/>
      <c r="F131" s="142"/>
      <c r="G131" s="726"/>
      <c r="H131" s="838"/>
      <c r="I131" s="839"/>
      <c r="J131" s="78" t="s">
        <v>5608</v>
      </c>
      <c r="K131" s="78"/>
      <c r="L131" s="78"/>
      <c r="M131" s="145"/>
      <c r="N131" s="119"/>
      <c r="V131" s="151"/>
    </row>
    <row r="132" spans="1:22" ht="21" thickBot="1" x14ac:dyDescent="0.3">
      <c r="A132" s="750"/>
      <c r="B132" s="485" t="s">
        <v>34</v>
      </c>
      <c r="C132" s="485" t="s">
        <v>35</v>
      </c>
      <c r="D132" s="485" t="s">
        <v>5600</v>
      </c>
      <c r="E132" s="840" t="s">
        <v>5601</v>
      </c>
      <c r="F132" s="840"/>
      <c r="G132" s="730"/>
      <c r="H132" s="731"/>
      <c r="I132" s="732"/>
      <c r="J132" s="149" t="s">
        <v>5630</v>
      </c>
      <c r="K132" s="82"/>
      <c r="L132" s="82"/>
      <c r="M132" s="150"/>
      <c r="N132" s="119"/>
      <c r="V132" s="151"/>
    </row>
    <row r="133" spans="1:22" ht="13.8" thickBot="1" x14ac:dyDescent="0.3">
      <c r="A133" s="842"/>
      <c r="B133" s="152"/>
      <c r="C133" s="152"/>
      <c r="D133" s="153"/>
      <c r="E133" s="154" t="s">
        <v>5605</v>
      </c>
      <c r="F133" s="155"/>
      <c r="G133" s="712"/>
      <c r="H133" s="713"/>
      <c r="I133" s="714"/>
      <c r="J133" s="149" t="s">
        <v>5631</v>
      </c>
      <c r="K133" s="82"/>
      <c r="L133" s="82"/>
      <c r="M133" s="150"/>
      <c r="N133" s="119"/>
      <c r="V133" s="151"/>
    </row>
    <row r="134" spans="1:22" ht="21.6" thickTop="1" thickBot="1" x14ac:dyDescent="0.3">
      <c r="A134" s="834">
        <f t="shared" ref="A134" si="26">A130+1</f>
        <v>30</v>
      </c>
      <c r="B134" s="483" t="s">
        <v>22</v>
      </c>
      <c r="C134" s="483" t="s">
        <v>23</v>
      </c>
      <c r="D134" s="483" t="s">
        <v>5593</v>
      </c>
      <c r="E134" s="837" t="s">
        <v>5594</v>
      </c>
      <c r="F134" s="837"/>
      <c r="G134" s="837" t="s">
        <v>17</v>
      </c>
      <c r="H134" s="771"/>
      <c r="I134" s="478"/>
      <c r="J134" s="138" t="s">
        <v>5608</v>
      </c>
      <c r="K134" s="139"/>
      <c r="L134" s="139"/>
      <c r="M134" s="140"/>
      <c r="N134" s="119"/>
      <c r="V134" s="151"/>
    </row>
    <row r="135" spans="1:22" ht="13.8" thickBot="1" x14ac:dyDescent="0.3">
      <c r="A135" s="750"/>
      <c r="B135" s="142"/>
      <c r="C135" s="142"/>
      <c r="D135" s="143"/>
      <c r="E135" s="142"/>
      <c r="F135" s="142"/>
      <c r="G135" s="726"/>
      <c r="H135" s="838"/>
      <c r="I135" s="839"/>
      <c r="J135" s="78" t="s">
        <v>5608</v>
      </c>
      <c r="K135" s="78"/>
      <c r="L135" s="78"/>
      <c r="M135" s="145"/>
      <c r="N135" s="119"/>
      <c r="V135" s="151"/>
    </row>
    <row r="136" spans="1:22" ht="21" thickBot="1" x14ac:dyDescent="0.3">
      <c r="A136" s="750"/>
      <c r="B136" s="485" t="s">
        <v>34</v>
      </c>
      <c r="C136" s="485" t="s">
        <v>35</v>
      </c>
      <c r="D136" s="485" t="s">
        <v>5600</v>
      </c>
      <c r="E136" s="840" t="s">
        <v>5601</v>
      </c>
      <c r="F136" s="840"/>
      <c r="G136" s="730"/>
      <c r="H136" s="731"/>
      <c r="I136" s="732"/>
      <c r="J136" s="149" t="s">
        <v>5630</v>
      </c>
      <c r="K136" s="82"/>
      <c r="L136" s="82"/>
      <c r="M136" s="150"/>
      <c r="N136" s="119"/>
      <c r="V136" s="151"/>
    </row>
    <row r="137" spans="1:22" ht="13.8" thickBot="1" x14ac:dyDescent="0.3">
      <c r="A137" s="842"/>
      <c r="B137" s="152"/>
      <c r="C137" s="152"/>
      <c r="D137" s="153"/>
      <c r="E137" s="154" t="s">
        <v>5605</v>
      </c>
      <c r="F137" s="155"/>
      <c r="G137" s="712"/>
      <c r="H137" s="713"/>
      <c r="I137" s="714"/>
      <c r="J137" s="149" t="s">
        <v>5631</v>
      </c>
      <c r="K137" s="82"/>
      <c r="L137" s="82"/>
      <c r="M137" s="150"/>
      <c r="N137" s="119"/>
      <c r="V137" s="151"/>
    </row>
    <row r="138" spans="1:22" ht="21.6" thickTop="1" thickBot="1" x14ac:dyDescent="0.3">
      <c r="A138" s="834">
        <f t="shared" ref="A138" si="27">A134+1</f>
        <v>31</v>
      </c>
      <c r="B138" s="483" t="s">
        <v>22</v>
      </c>
      <c r="C138" s="483" t="s">
        <v>23</v>
      </c>
      <c r="D138" s="483" t="s">
        <v>5593</v>
      </c>
      <c r="E138" s="837" t="s">
        <v>5594</v>
      </c>
      <c r="F138" s="837"/>
      <c r="G138" s="837" t="s">
        <v>17</v>
      </c>
      <c r="H138" s="771"/>
      <c r="I138" s="478"/>
      <c r="J138" s="138" t="s">
        <v>5608</v>
      </c>
      <c r="K138" s="139"/>
      <c r="L138" s="139"/>
      <c r="M138" s="140"/>
      <c r="N138" s="119"/>
      <c r="V138" s="151"/>
    </row>
    <row r="139" spans="1:22" ht="13.8" thickBot="1" x14ac:dyDescent="0.3">
      <c r="A139" s="750"/>
      <c r="B139" s="142"/>
      <c r="C139" s="142"/>
      <c r="D139" s="143"/>
      <c r="E139" s="142"/>
      <c r="F139" s="142"/>
      <c r="G139" s="726"/>
      <c r="H139" s="838"/>
      <c r="I139" s="839"/>
      <c r="J139" s="78" t="s">
        <v>5608</v>
      </c>
      <c r="K139" s="78"/>
      <c r="L139" s="78"/>
      <c r="M139" s="145"/>
      <c r="N139" s="119"/>
      <c r="V139" s="151"/>
    </row>
    <row r="140" spans="1:22" ht="21" thickBot="1" x14ac:dyDescent="0.3">
      <c r="A140" s="750"/>
      <c r="B140" s="485" t="s">
        <v>34</v>
      </c>
      <c r="C140" s="485" t="s">
        <v>35</v>
      </c>
      <c r="D140" s="485" t="s">
        <v>5600</v>
      </c>
      <c r="E140" s="840" t="s">
        <v>5601</v>
      </c>
      <c r="F140" s="840"/>
      <c r="G140" s="730"/>
      <c r="H140" s="731"/>
      <c r="I140" s="732"/>
      <c r="J140" s="149" t="s">
        <v>5630</v>
      </c>
      <c r="K140" s="82"/>
      <c r="L140" s="82"/>
      <c r="M140" s="150"/>
      <c r="N140" s="119"/>
      <c r="V140" s="151"/>
    </row>
    <row r="141" spans="1:22" ht="13.8" thickBot="1" x14ac:dyDescent="0.3">
      <c r="A141" s="842"/>
      <c r="B141" s="152"/>
      <c r="C141" s="152"/>
      <c r="D141" s="153"/>
      <c r="E141" s="154" t="s">
        <v>5605</v>
      </c>
      <c r="F141" s="155"/>
      <c r="G141" s="712"/>
      <c r="H141" s="713"/>
      <c r="I141" s="714"/>
      <c r="J141" s="149" t="s">
        <v>5631</v>
      </c>
      <c r="K141" s="82"/>
      <c r="L141" s="82"/>
      <c r="M141" s="150"/>
      <c r="N141" s="119"/>
      <c r="V141" s="151"/>
    </row>
    <row r="142" spans="1:22" ht="21.6" thickTop="1" thickBot="1" x14ac:dyDescent="0.3">
      <c r="A142" s="834">
        <f t="shared" ref="A142" si="28">A138+1</f>
        <v>32</v>
      </c>
      <c r="B142" s="483" t="s">
        <v>22</v>
      </c>
      <c r="C142" s="483" t="s">
        <v>23</v>
      </c>
      <c r="D142" s="483" t="s">
        <v>5593</v>
      </c>
      <c r="E142" s="837" t="s">
        <v>5594</v>
      </c>
      <c r="F142" s="837"/>
      <c r="G142" s="837" t="s">
        <v>17</v>
      </c>
      <c r="H142" s="771"/>
      <c r="I142" s="478"/>
      <c r="J142" s="138" t="s">
        <v>5608</v>
      </c>
      <c r="K142" s="139"/>
      <c r="L142" s="139"/>
      <c r="M142" s="140"/>
      <c r="N142" s="119"/>
      <c r="V142" s="151"/>
    </row>
    <row r="143" spans="1:22" ht="13.8" thickBot="1" x14ac:dyDescent="0.3">
      <c r="A143" s="750"/>
      <c r="B143" s="142"/>
      <c r="C143" s="142"/>
      <c r="D143" s="143"/>
      <c r="E143" s="142"/>
      <c r="F143" s="142"/>
      <c r="G143" s="726"/>
      <c r="H143" s="838"/>
      <c r="I143" s="839"/>
      <c r="J143" s="78" t="s">
        <v>5608</v>
      </c>
      <c r="K143" s="78"/>
      <c r="L143" s="78"/>
      <c r="M143" s="145"/>
      <c r="N143" s="119"/>
      <c r="V143" s="151"/>
    </row>
    <row r="144" spans="1:22" ht="21" thickBot="1" x14ac:dyDescent="0.3">
      <c r="A144" s="750"/>
      <c r="B144" s="485" t="s">
        <v>34</v>
      </c>
      <c r="C144" s="485" t="s">
        <v>35</v>
      </c>
      <c r="D144" s="485" t="s">
        <v>5600</v>
      </c>
      <c r="E144" s="840" t="s">
        <v>5601</v>
      </c>
      <c r="F144" s="840"/>
      <c r="G144" s="730"/>
      <c r="H144" s="731"/>
      <c r="I144" s="732"/>
      <c r="J144" s="149" t="s">
        <v>5630</v>
      </c>
      <c r="K144" s="82"/>
      <c r="L144" s="82"/>
      <c r="M144" s="150"/>
      <c r="N144" s="119"/>
      <c r="V144" s="151"/>
    </row>
    <row r="145" spans="1:22" ht="13.8" thickBot="1" x14ac:dyDescent="0.3">
      <c r="A145" s="842"/>
      <c r="B145" s="152"/>
      <c r="C145" s="152"/>
      <c r="D145" s="153"/>
      <c r="E145" s="154" t="s">
        <v>5605</v>
      </c>
      <c r="F145" s="155"/>
      <c r="G145" s="712"/>
      <c r="H145" s="713"/>
      <c r="I145" s="714"/>
      <c r="J145" s="149" t="s">
        <v>5631</v>
      </c>
      <c r="K145" s="82"/>
      <c r="L145" s="82"/>
      <c r="M145" s="150"/>
      <c r="N145" s="119"/>
      <c r="V145" s="151"/>
    </row>
    <row r="146" spans="1:22" ht="21.6" thickTop="1" thickBot="1" x14ac:dyDescent="0.3">
      <c r="A146" s="834">
        <f t="shared" ref="A146" si="29">A142+1</f>
        <v>33</v>
      </c>
      <c r="B146" s="483" t="s">
        <v>22</v>
      </c>
      <c r="C146" s="483" t="s">
        <v>23</v>
      </c>
      <c r="D146" s="483" t="s">
        <v>5593</v>
      </c>
      <c r="E146" s="837" t="s">
        <v>5594</v>
      </c>
      <c r="F146" s="837"/>
      <c r="G146" s="837" t="s">
        <v>17</v>
      </c>
      <c r="H146" s="771"/>
      <c r="I146" s="478"/>
      <c r="J146" s="138" t="s">
        <v>5608</v>
      </c>
      <c r="K146" s="139"/>
      <c r="L146" s="139"/>
      <c r="M146" s="140"/>
      <c r="N146" s="119"/>
      <c r="V146" s="151"/>
    </row>
    <row r="147" spans="1:22" ht="13.8" thickBot="1" x14ac:dyDescent="0.3">
      <c r="A147" s="750"/>
      <c r="B147" s="142"/>
      <c r="C147" s="142"/>
      <c r="D147" s="143"/>
      <c r="E147" s="142"/>
      <c r="F147" s="142"/>
      <c r="G147" s="726"/>
      <c r="H147" s="838"/>
      <c r="I147" s="839"/>
      <c r="J147" s="78" t="s">
        <v>5608</v>
      </c>
      <c r="K147" s="78"/>
      <c r="L147" s="78"/>
      <c r="M147" s="145"/>
      <c r="N147" s="119"/>
      <c r="V147" s="151"/>
    </row>
    <row r="148" spans="1:22" ht="21" thickBot="1" x14ac:dyDescent="0.3">
      <c r="A148" s="750"/>
      <c r="B148" s="485" t="s">
        <v>34</v>
      </c>
      <c r="C148" s="485" t="s">
        <v>35</v>
      </c>
      <c r="D148" s="485" t="s">
        <v>5600</v>
      </c>
      <c r="E148" s="840" t="s">
        <v>5601</v>
      </c>
      <c r="F148" s="840"/>
      <c r="G148" s="730"/>
      <c r="H148" s="731"/>
      <c r="I148" s="732"/>
      <c r="J148" s="149" t="s">
        <v>5630</v>
      </c>
      <c r="K148" s="82"/>
      <c r="L148" s="82"/>
      <c r="M148" s="150"/>
      <c r="N148" s="119"/>
      <c r="V148" s="151"/>
    </row>
    <row r="149" spans="1:22" ht="13.8" thickBot="1" x14ac:dyDescent="0.3">
      <c r="A149" s="842"/>
      <c r="B149" s="152"/>
      <c r="C149" s="152"/>
      <c r="D149" s="153"/>
      <c r="E149" s="154" t="s">
        <v>5605</v>
      </c>
      <c r="F149" s="155"/>
      <c r="G149" s="712"/>
      <c r="H149" s="713"/>
      <c r="I149" s="714"/>
      <c r="J149" s="149" t="s">
        <v>5631</v>
      </c>
      <c r="K149" s="82"/>
      <c r="L149" s="82"/>
      <c r="M149" s="150"/>
      <c r="N149" s="119"/>
      <c r="V149" s="151"/>
    </row>
    <row r="150" spans="1:22" ht="21.6" thickTop="1" thickBot="1" x14ac:dyDescent="0.3">
      <c r="A150" s="834">
        <f t="shared" ref="A150" si="30">A146+1</f>
        <v>34</v>
      </c>
      <c r="B150" s="483" t="s">
        <v>22</v>
      </c>
      <c r="C150" s="483" t="s">
        <v>23</v>
      </c>
      <c r="D150" s="483" t="s">
        <v>5593</v>
      </c>
      <c r="E150" s="837" t="s">
        <v>5594</v>
      </c>
      <c r="F150" s="837"/>
      <c r="G150" s="837" t="s">
        <v>17</v>
      </c>
      <c r="H150" s="771"/>
      <c r="I150" s="478"/>
      <c r="J150" s="138" t="s">
        <v>5608</v>
      </c>
      <c r="K150" s="139"/>
      <c r="L150" s="139"/>
      <c r="M150" s="140"/>
      <c r="N150" s="119"/>
      <c r="V150" s="151"/>
    </row>
    <row r="151" spans="1:22" ht="13.8" thickBot="1" x14ac:dyDescent="0.3">
      <c r="A151" s="750"/>
      <c r="B151" s="142"/>
      <c r="C151" s="142"/>
      <c r="D151" s="143"/>
      <c r="E151" s="142"/>
      <c r="F151" s="142"/>
      <c r="G151" s="726"/>
      <c r="H151" s="838"/>
      <c r="I151" s="839"/>
      <c r="J151" s="78" t="s">
        <v>5608</v>
      </c>
      <c r="K151" s="78"/>
      <c r="L151" s="78"/>
      <c r="M151" s="145"/>
      <c r="N151" s="119"/>
      <c r="V151" s="151"/>
    </row>
    <row r="152" spans="1:22" ht="21" thickBot="1" x14ac:dyDescent="0.3">
      <c r="A152" s="750"/>
      <c r="B152" s="485" t="s">
        <v>34</v>
      </c>
      <c r="C152" s="485" t="s">
        <v>35</v>
      </c>
      <c r="D152" s="485" t="s">
        <v>5600</v>
      </c>
      <c r="E152" s="840" t="s">
        <v>5601</v>
      </c>
      <c r="F152" s="840"/>
      <c r="G152" s="730"/>
      <c r="H152" s="731"/>
      <c r="I152" s="732"/>
      <c r="J152" s="149" t="s">
        <v>5630</v>
      </c>
      <c r="K152" s="82"/>
      <c r="L152" s="82"/>
      <c r="M152" s="150"/>
      <c r="N152" s="119"/>
      <c r="V152" s="151"/>
    </row>
    <row r="153" spans="1:22" ht="13.8" thickBot="1" x14ac:dyDescent="0.3">
      <c r="A153" s="842"/>
      <c r="B153" s="152"/>
      <c r="C153" s="152"/>
      <c r="D153" s="153"/>
      <c r="E153" s="154" t="s">
        <v>5605</v>
      </c>
      <c r="F153" s="155"/>
      <c r="G153" s="712"/>
      <c r="H153" s="713"/>
      <c r="I153" s="714"/>
      <c r="J153" s="149" t="s">
        <v>5631</v>
      </c>
      <c r="K153" s="82"/>
      <c r="L153" s="82"/>
      <c r="M153" s="150"/>
      <c r="N153" s="119"/>
      <c r="V153" s="151"/>
    </row>
    <row r="154" spans="1:22" ht="21.6" thickTop="1" thickBot="1" x14ac:dyDescent="0.3">
      <c r="A154" s="834">
        <f t="shared" ref="A154" si="31">A150+1</f>
        <v>35</v>
      </c>
      <c r="B154" s="483" t="s">
        <v>22</v>
      </c>
      <c r="C154" s="483" t="s">
        <v>23</v>
      </c>
      <c r="D154" s="483" t="s">
        <v>5593</v>
      </c>
      <c r="E154" s="837" t="s">
        <v>5594</v>
      </c>
      <c r="F154" s="837"/>
      <c r="G154" s="837" t="s">
        <v>17</v>
      </c>
      <c r="H154" s="771"/>
      <c r="I154" s="478"/>
      <c r="J154" s="138" t="s">
        <v>5608</v>
      </c>
      <c r="K154" s="139"/>
      <c r="L154" s="139"/>
      <c r="M154" s="140"/>
      <c r="N154" s="119"/>
      <c r="V154" s="151"/>
    </row>
    <row r="155" spans="1:22" ht="13.8" thickBot="1" x14ac:dyDescent="0.3">
      <c r="A155" s="750"/>
      <c r="B155" s="142"/>
      <c r="C155" s="142"/>
      <c r="D155" s="143"/>
      <c r="E155" s="142"/>
      <c r="F155" s="142"/>
      <c r="G155" s="726"/>
      <c r="H155" s="838"/>
      <c r="I155" s="839"/>
      <c r="J155" s="78" t="s">
        <v>5608</v>
      </c>
      <c r="K155" s="78"/>
      <c r="L155" s="78"/>
      <c r="M155" s="145"/>
      <c r="N155" s="119"/>
      <c r="V155" s="151"/>
    </row>
    <row r="156" spans="1:22" ht="21" thickBot="1" x14ac:dyDescent="0.3">
      <c r="A156" s="750"/>
      <c r="B156" s="485" t="s">
        <v>34</v>
      </c>
      <c r="C156" s="485" t="s">
        <v>35</v>
      </c>
      <c r="D156" s="485" t="s">
        <v>5600</v>
      </c>
      <c r="E156" s="840" t="s">
        <v>5601</v>
      </c>
      <c r="F156" s="840"/>
      <c r="G156" s="730"/>
      <c r="H156" s="731"/>
      <c r="I156" s="732"/>
      <c r="J156" s="149" t="s">
        <v>5630</v>
      </c>
      <c r="K156" s="82"/>
      <c r="L156" s="82"/>
      <c r="M156" s="150"/>
      <c r="N156" s="119"/>
      <c r="V156" s="151"/>
    </row>
    <row r="157" spans="1:22" ht="13.8" thickBot="1" x14ac:dyDescent="0.3">
      <c r="A157" s="842"/>
      <c r="B157" s="152"/>
      <c r="C157" s="152"/>
      <c r="D157" s="153"/>
      <c r="E157" s="154" t="s">
        <v>5605</v>
      </c>
      <c r="F157" s="155"/>
      <c r="G157" s="712"/>
      <c r="H157" s="713"/>
      <c r="I157" s="714"/>
      <c r="J157" s="149" t="s">
        <v>5631</v>
      </c>
      <c r="K157" s="82"/>
      <c r="L157" s="82"/>
      <c r="M157" s="150"/>
      <c r="N157" s="119"/>
      <c r="V157" s="151"/>
    </row>
    <row r="158" spans="1:22" ht="21.6" thickTop="1" thickBot="1" x14ac:dyDescent="0.3">
      <c r="A158" s="834">
        <f t="shared" ref="A158" si="32">A154+1</f>
        <v>36</v>
      </c>
      <c r="B158" s="483" t="s">
        <v>22</v>
      </c>
      <c r="C158" s="483" t="s">
        <v>23</v>
      </c>
      <c r="D158" s="483" t="s">
        <v>5593</v>
      </c>
      <c r="E158" s="837" t="s">
        <v>5594</v>
      </c>
      <c r="F158" s="837"/>
      <c r="G158" s="837" t="s">
        <v>17</v>
      </c>
      <c r="H158" s="771"/>
      <c r="I158" s="478"/>
      <c r="J158" s="138" t="s">
        <v>5608</v>
      </c>
      <c r="K158" s="139"/>
      <c r="L158" s="139"/>
      <c r="M158" s="140"/>
      <c r="N158" s="119"/>
      <c r="V158" s="151"/>
    </row>
    <row r="159" spans="1:22" ht="13.8" thickBot="1" x14ac:dyDescent="0.3">
      <c r="A159" s="750"/>
      <c r="B159" s="142"/>
      <c r="C159" s="142"/>
      <c r="D159" s="143"/>
      <c r="E159" s="142"/>
      <c r="F159" s="142"/>
      <c r="G159" s="726"/>
      <c r="H159" s="838"/>
      <c r="I159" s="839"/>
      <c r="J159" s="78" t="s">
        <v>5608</v>
      </c>
      <c r="K159" s="78"/>
      <c r="L159" s="78"/>
      <c r="M159" s="145"/>
      <c r="N159" s="119"/>
      <c r="V159" s="151"/>
    </row>
    <row r="160" spans="1:22" ht="21" thickBot="1" x14ac:dyDescent="0.3">
      <c r="A160" s="750"/>
      <c r="B160" s="485" t="s">
        <v>34</v>
      </c>
      <c r="C160" s="485" t="s">
        <v>35</v>
      </c>
      <c r="D160" s="485" t="s">
        <v>5600</v>
      </c>
      <c r="E160" s="840" t="s">
        <v>5601</v>
      </c>
      <c r="F160" s="840"/>
      <c r="G160" s="730"/>
      <c r="H160" s="731"/>
      <c r="I160" s="732"/>
      <c r="J160" s="149" t="s">
        <v>5630</v>
      </c>
      <c r="K160" s="82"/>
      <c r="L160" s="82"/>
      <c r="M160" s="150"/>
      <c r="N160" s="119"/>
      <c r="V160" s="151"/>
    </row>
    <row r="161" spans="1:22" ht="13.8" thickBot="1" x14ac:dyDescent="0.3">
      <c r="A161" s="842"/>
      <c r="B161" s="152"/>
      <c r="C161" s="152"/>
      <c r="D161" s="153"/>
      <c r="E161" s="154" t="s">
        <v>5605</v>
      </c>
      <c r="F161" s="155"/>
      <c r="G161" s="712"/>
      <c r="H161" s="713"/>
      <c r="I161" s="714"/>
      <c r="J161" s="149" t="s">
        <v>5631</v>
      </c>
      <c r="K161" s="82"/>
      <c r="L161" s="82"/>
      <c r="M161" s="150"/>
      <c r="N161" s="119"/>
      <c r="V161" s="151"/>
    </row>
    <row r="162" spans="1:22" ht="21.6" thickTop="1" thickBot="1" x14ac:dyDescent="0.3">
      <c r="A162" s="834">
        <f t="shared" ref="A162" si="33">A158+1</f>
        <v>37</v>
      </c>
      <c r="B162" s="483" t="s">
        <v>22</v>
      </c>
      <c r="C162" s="483" t="s">
        <v>23</v>
      </c>
      <c r="D162" s="483" t="s">
        <v>5593</v>
      </c>
      <c r="E162" s="837" t="s">
        <v>5594</v>
      </c>
      <c r="F162" s="837"/>
      <c r="G162" s="837" t="s">
        <v>17</v>
      </c>
      <c r="H162" s="771"/>
      <c r="I162" s="478"/>
      <c r="J162" s="138" t="s">
        <v>5608</v>
      </c>
      <c r="K162" s="139"/>
      <c r="L162" s="139"/>
      <c r="M162" s="140"/>
      <c r="N162" s="119"/>
      <c r="V162" s="151"/>
    </row>
    <row r="163" spans="1:22" ht="13.8" thickBot="1" x14ac:dyDescent="0.3">
      <c r="A163" s="750"/>
      <c r="B163" s="142"/>
      <c r="C163" s="142"/>
      <c r="D163" s="143"/>
      <c r="E163" s="142"/>
      <c r="F163" s="142"/>
      <c r="G163" s="726"/>
      <c r="H163" s="838"/>
      <c r="I163" s="839"/>
      <c r="J163" s="78" t="s">
        <v>5608</v>
      </c>
      <c r="K163" s="78"/>
      <c r="L163" s="78"/>
      <c r="M163" s="145"/>
      <c r="N163" s="119"/>
      <c r="V163" s="151"/>
    </row>
    <row r="164" spans="1:22" ht="21" thickBot="1" x14ac:dyDescent="0.3">
      <c r="A164" s="750"/>
      <c r="B164" s="485" t="s">
        <v>34</v>
      </c>
      <c r="C164" s="485" t="s">
        <v>35</v>
      </c>
      <c r="D164" s="485" t="s">
        <v>5600</v>
      </c>
      <c r="E164" s="840" t="s">
        <v>5601</v>
      </c>
      <c r="F164" s="840"/>
      <c r="G164" s="730"/>
      <c r="H164" s="731"/>
      <c r="I164" s="732"/>
      <c r="J164" s="149" t="s">
        <v>5630</v>
      </c>
      <c r="K164" s="82"/>
      <c r="L164" s="82"/>
      <c r="M164" s="150"/>
      <c r="N164" s="119"/>
      <c r="V164" s="151"/>
    </row>
    <row r="165" spans="1:22" ht="13.8" thickBot="1" x14ac:dyDescent="0.3">
      <c r="A165" s="842"/>
      <c r="B165" s="152"/>
      <c r="C165" s="152"/>
      <c r="D165" s="153"/>
      <c r="E165" s="154" t="s">
        <v>5605</v>
      </c>
      <c r="F165" s="155"/>
      <c r="G165" s="712"/>
      <c r="H165" s="713"/>
      <c r="I165" s="714"/>
      <c r="J165" s="149" t="s">
        <v>5631</v>
      </c>
      <c r="K165" s="82"/>
      <c r="L165" s="82"/>
      <c r="M165" s="150"/>
      <c r="N165" s="119"/>
      <c r="V165" s="151"/>
    </row>
    <row r="166" spans="1:22" ht="21.6" thickTop="1" thickBot="1" x14ac:dyDescent="0.3">
      <c r="A166" s="834">
        <f t="shared" ref="A166" si="34">A162+1</f>
        <v>38</v>
      </c>
      <c r="B166" s="483" t="s">
        <v>22</v>
      </c>
      <c r="C166" s="483" t="s">
        <v>23</v>
      </c>
      <c r="D166" s="483" t="s">
        <v>5593</v>
      </c>
      <c r="E166" s="837" t="s">
        <v>5594</v>
      </c>
      <c r="F166" s="837"/>
      <c r="G166" s="837" t="s">
        <v>17</v>
      </c>
      <c r="H166" s="771"/>
      <c r="I166" s="478"/>
      <c r="J166" s="138" t="s">
        <v>5608</v>
      </c>
      <c r="K166" s="139"/>
      <c r="L166" s="139"/>
      <c r="M166" s="140"/>
      <c r="N166" s="119"/>
      <c r="V166" s="151"/>
    </row>
    <row r="167" spans="1:22" ht="13.8" thickBot="1" x14ac:dyDescent="0.3">
      <c r="A167" s="750"/>
      <c r="B167" s="142"/>
      <c r="C167" s="142"/>
      <c r="D167" s="143"/>
      <c r="E167" s="142"/>
      <c r="F167" s="142"/>
      <c r="G167" s="726"/>
      <c r="H167" s="838"/>
      <c r="I167" s="839"/>
      <c r="J167" s="78" t="s">
        <v>5608</v>
      </c>
      <c r="K167" s="78"/>
      <c r="L167" s="78"/>
      <c r="M167" s="145"/>
      <c r="N167" s="119"/>
      <c r="V167" s="151"/>
    </row>
    <row r="168" spans="1:22" ht="21" thickBot="1" x14ac:dyDescent="0.3">
      <c r="A168" s="750"/>
      <c r="B168" s="485" t="s">
        <v>34</v>
      </c>
      <c r="C168" s="485" t="s">
        <v>35</v>
      </c>
      <c r="D168" s="485" t="s">
        <v>5600</v>
      </c>
      <c r="E168" s="840" t="s">
        <v>5601</v>
      </c>
      <c r="F168" s="840"/>
      <c r="G168" s="730"/>
      <c r="H168" s="731"/>
      <c r="I168" s="732"/>
      <c r="J168" s="149" t="s">
        <v>5630</v>
      </c>
      <c r="K168" s="82"/>
      <c r="L168" s="82"/>
      <c r="M168" s="150"/>
      <c r="N168" s="119"/>
      <c r="V168" s="151"/>
    </row>
    <row r="169" spans="1:22" ht="13.8" thickBot="1" x14ac:dyDescent="0.3">
      <c r="A169" s="842"/>
      <c r="B169" s="152"/>
      <c r="C169" s="152"/>
      <c r="D169" s="153"/>
      <c r="E169" s="154" t="s">
        <v>5605</v>
      </c>
      <c r="F169" s="155"/>
      <c r="G169" s="712"/>
      <c r="H169" s="713"/>
      <c r="I169" s="714"/>
      <c r="J169" s="149" t="s">
        <v>5631</v>
      </c>
      <c r="K169" s="82"/>
      <c r="L169" s="82"/>
      <c r="M169" s="150"/>
      <c r="N169" s="119"/>
      <c r="V169" s="151"/>
    </row>
    <row r="170" spans="1:22" ht="21.6" thickTop="1" thickBot="1" x14ac:dyDescent="0.3">
      <c r="A170" s="834">
        <f t="shared" ref="A170" si="35">A166+1</f>
        <v>39</v>
      </c>
      <c r="B170" s="483" t="s">
        <v>22</v>
      </c>
      <c r="C170" s="483" t="s">
        <v>23</v>
      </c>
      <c r="D170" s="483" t="s">
        <v>5593</v>
      </c>
      <c r="E170" s="837" t="s">
        <v>5594</v>
      </c>
      <c r="F170" s="837"/>
      <c r="G170" s="837" t="s">
        <v>17</v>
      </c>
      <c r="H170" s="771"/>
      <c r="I170" s="478"/>
      <c r="J170" s="138" t="s">
        <v>5608</v>
      </c>
      <c r="K170" s="139"/>
      <c r="L170" s="139"/>
      <c r="M170" s="140"/>
      <c r="N170" s="119"/>
      <c r="V170" s="151"/>
    </row>
    <row r="171" spans="1:22" ht="13.8" thickBot="1" x14ac:dyDescent="0.3">
      <c r="A171" s="750"/>
      <c r="B171" s="142"/>
      <c r="C171" s="142"/>
      <c r="D171" s="143"/>
      <c r="E171" s="142"/>
      <c r="F171" s="142"/>
      <c r="G171" s="726"/>
      <c r="H171" s="838"/>
      <c r="I171" s="839"/>
      <c r="J171" s="78" t="s">
        <v>5608</v>
      </c>
      <c r="K171" s="78"/>
      <c r="L171" s="78"/>
      <c r="M171" s="145"/>
      <c r="N171" s="119"/>
      <c r="V171" s="151"/>
    </row>
    <row r="172" spans="1:22" ht="21" thickBot="1" x14ac:dyDescent="0.3">
      <c r="A172" s="750"/>
      <c r="B172" s="485" t="s">
        <v>34</v>
      </c>
      <c r="C172" s="485" t="s">
        <v>35</v>
      </c>
      <c r="D172" s="485" t="s">
        <v>5600</v>
      </c>
      <c r="E172" s="840" t="s">
        <v>5601</v>
      </c>
      <c r="F172" s="840"/>
      <c r="G172" s="730"/>
      <c r="H172" s="731"/>
      <c r="I172" s="732"/>
      <c r="J172" s="149" t="s">
        <v>5630</v>
      </c>
      <c r="K172" s="82"/>
      <c r="L172" s="82"/>
      <c r="M172" s="150"/>
      <c r="N172" s="119"/>
      <c r="V172" s="151"/>
    </row>
    <row r="173" spans="1:22" ht="13.8" thickBot="1" x14ac:dyDescent="0.3">
      <c r="A173" s="842"/>
      <c r="B173" s="152"/>
      <c r="C173" s="152"/>
      <c r="D173" s="153"/>
      <c r="E173" s="154" t="s">
        <v>5605</v>
      </c>
      <c r="F173" s="155"/>
      <c r="G173" s="712"/>
      <c r="H173" s="713"/>
      <c r="I173" s="714"/>
      <c r="J173" s="149" t="s">
        <v>5631</v>
      </c>
      <c r="K173" s="82"/>
      <c r="L173" s="82"/>
      <c r="M173" s="150"/>
      <c r="N173" s="119"/>
      <c r="V173" s="151"/>
    </row>
    <row r="174" spans="1:22" ht="21.6" thickTop="1" thickBot="1" x14ac:dyDescent="0.3">
      <c r="A174" s="834">
        <f t="shared" ref="A174" si="36">A170+1</f>
        <v>40</v>
      </c>
      <c r="B174" s="483" t="s">
        <v>22</v>
      </c>
      <c r="C174" s="483" t="s">
        <v>23</v>
      </c>
      <c r="D174" s="483" t="s">
        <v>5593</v>
      </c>
      <c r="E174" s="837" t="s">
        <v>5594</v>
      </c>
      <c r="F174" s="837"/>
      <c r="G174" s="837" t="s">
        <v>17</v>
      </c>
      <c r="H174" s="771"/>
      <c r="I174" s="478"/>
      <c r="J174" s="138" t="s">
        <v>5608</v>
      </c>
      <c r="K174" s="139"/>
      <c r="L174" s="139"/>
      <c r="M174" s="140"/>
      <c r="N174" s="119"/>
      <c r="V174" s="151"/>
    </row>
    <row r="175" spans="1:22" ht="13.8" thickBot="1" x14ac:dyDescent="0.3">
      <c r="A175" s="750"/>
      <c r="B175" s="142"/>
      <c r="C175" s="142"/>
      <c r="D175" s="143"/>
      <c r="E175" s="142"/>
      <c r="F175" s="142"/>
      <c r="G175" s="726"/>
      <c r="H175" s="838"/>
      <c r="I175" s="839"/>
      <c r="J175" s="78" t="s">
        <v>5608</v>
      </c>
      <c r="K175" s="78"/>
      <c r="L175" s="78"/>
      <c r="M175" s="145"/>
      <c r="N175" s="119"/>
      <c r="V175" s="151"/>
    </row>
    <row r="176" spans="1:22" ht="21" thickBot="1" x14ac:dyDescent="0.3">
      <c r="A176" s="750"/>
      <c r="B176" s="485" t="s">
        <v>34</v>
      </c>
      <c r="C176" s="485" t="s">
        <v>35</v>
      </c>
      <c r="D176" s="485" t="s">
        <v>5600</v>
      </c>
      <c r="E176" s="840" t="s">
        <v>5601</v>
      </c>
      <c r="F176" s="840"/>
      <c r="G176" s="730"/>
      <c r="H176" s="731"/>
      <c r="I176" s="732"/>
      <c r="J176" s="149" t="s">
        <v>5630</v>
      </c>
      <c r="K176" s="82"/>
      <c r="L176" s="82"/>
      <c r="M176" s="150"/>
      <c r="N176" s="119"/>
      <c r="V176" s="151"/>
    </row>
    <row r="177" spans="1:22" ht="13.8" thickBot="1" x14ac:dyDescent="0.3">
      <c r="A177" s="842"/>
      <c r="B177" s="152"/>
      <c r="C177" s="152"/>
      <c r="D177" s="153"/>
      <c r="E177" s="154" t="s">
        <v>5605</v>
      </c>
      <c r="F177" s="155"/>
      <c r="G177" s="712"/>
      <c r="H177" s="713"/>
      <c r="I177" s="714"/>
      <c r="J177" s="149" t="s">
        <v>5631</v>
      </c>
      <c r="K177" s="82"/>
      <c r="L177" s="82"/>
      <c r="M177" s="150"/>
      <c r="N177" s="119"/>
      <c r="V177" s="151"/>
    </row>
    <row r="178" spans="1:22" ht="21.6" thickTop="1" thickBot="1" x14ac:dyDescent="0.3">
      <c r="A178" s="834">
        <f t="shared" ref="A178" si="37">A174+1</f>
        <v>41</v>
      </c>
      <c r="B178" s="483" t="s">
        <v>22</v>
      </c>
      <c r="C178" s="483" t="s">
        <v>23</v>
      </c>
      <c r="D178" s="483" t="s">
        <v>5593</v>
      </c>
      <c r="E178" s="837" t="s">
        <v>5594</v>
      </c>
      <c r="F178" s="837"/>
      <c r="G178" s="837" t="s">
        <v>17</v>
      </c>
      <c r="H178" s="771"/>
      <c r="I178" s="478"/>
      <c r="J178" s="138" t="s">
        <v>5608</v>
      </c>
      <c r="K178" s="139"/>
      <c r="L178" s="139"/>
      <c r="M178" s="140"/>
      <c r="N178" s="119"/>
      <c r="V178" s="151"/>
    </row>
    <row r="179" spans="1:22" ht="13.8" thickBot="1" x14ac:dyDescent="0.3">
      <c r="A179" s="750"/>
      <c r="B179" s="142"/>
      <c r="C179" s="142"/>
      <c r="D179" s="143"/>
      <c r="E179" s="142"/>
      <c r="F179" s="142"/>
      <c r="G179" s="726"/>
      <c r="H179" s="838"/>
      <c r="I179" s="839"/>
      <c r="J179" s="78" t="s">
        <v>5608</v>
      </c>
      <c r="K179" s="78"/>
      <c r="L179" s="78"/>
      <c r="M179" s="145"/>
      <c r="N179" s="119"/>
      <c r="V179" s="151">
        <f>G179</f>
        <v>0</v>
      </c>
    </row>
    <row r="180" spans="1:22" ht="21" thickBot="1" x14ac:dyDescent="0.3">
      <c r="A180" s="750"/>
      <c r="B180" s="485" t="s">
        <v>34</v>
      </c>
      <c r="C180" s="485" t="s">
        <v>35</v>
      </c>
      <c r="D180" s="485" t="s">
        <v>5600</v>
      </c>
      <c r="E180" s="840" t="s">
        <v>5601</v>
      </c>
      <c r="F180" s="840"/>
      <c r="G180" s="730"/>
      <c r="H180" s="731"/>
      <c r="I180" s="732"/>
      <c r="J180" s="149" t="s">
        <v>5630</v>
      </c>
      <c r="K180" s="82"/>
      <c r="L180" s="82"/>
      <c r="M180" s="150"/>
      <c r="N180" s="119"/>
      <c r="V180" s="151"/>
    </row>
    <row r="181" spans="1:22" ht="13.8" thickBot="1" x14ac:dyDescent="0.3">
      <c r="A181" s="842"/>
      <c r="B181" s="152"/>
      <c r="C181" s="152"/>
      <c r="D181" s="153"/>
      <c r="E181" s="154" t="s">
        <v>5605</v>
      </c>
      <c r="F181" s="155"/>
      <c r="G181" s="712"/>
      <c r="H181" s="713"/>
      <c r="I181" s="714"/>
      <c r="J181" s="149" t="s">
        <v>5631</v>
      </c>
      <c r="K181" s="82"/>
      <c r="L181" s="82"/>
      <c r="M181" s="150"/>
      <c r="N181" s="119"/>
      <c r="V181" s="151"/>
    </row>
    <row r="182" spans="1:22" ht="21.6" thickTop="1" thickBot="1" x14ac:dyDescent="0.3">
      <c r="A182" s="834">
        <f t="shared" ref="A182" si="38">A178+1</f>
        <v>42</v>
      </c>
      <c r="B182" s="483" t="s">
        <v>22</v>
      </c>
      <c r="C182" s="483" t="s">
        <v>23</v>
      </c>
      <c r="D182" s="483" t="s">
        <v>5593</v>
      </c>
      <c r="E182" s="837" t="s">
        <v>5594</v>
      </c>
      <c r="F182" s="837"/>
      <c r="G182" s="837" t="s">
        <v>17</v>
      </c>
      <c r="H182" s="771"/>
      <c r="I182" s="478"/>
      <c r="J182" s="138" t="s">
        <v>5608</v>
      </c>
      <c r="K182" s="139"/>
      <c r="L182" s="139"/>
      <c r="M182" s="140"/>
      <c r="N182" s="119"/>
      <c r="V182" s="151"/>
    </row>
    <row r="183" spans="1:22" ht="13.8" thickBot="1" x14ac:dyDescent="0.3">
      <c r="A183" s="750"/>
      <c r="B183" s="142"/>
      <c r="C183" s="142"/>
      <c r="D183" s="143"/>
      <c r="E183" s="142"/>
      <c r="F183" s="142"/>
      <c r="G183" s="726"/>
      <c r="H183" s="838"/>
      <c r="I183" s="839"/>
      <c r="J183" s="78" t="s">
        <v>5608</v>
      </c>
      <c r="K183" s="78"/>
      <c r="L183" s="78"/>
      <c r="M183" s="145"/>
      <c r="N183" s="119"/>
      <c r="V183" s="151">
        <f>G183</f>
        <v>0</v>
      </c>
    </row>
    <row r="184" spans="1:22" ht="21" thickBot="1" x14ac:dyDescent="0.3">
      <c r="A184" s="750"/>
      <c r="B184" s="485" t="s">
        <v>34</v>
      </c>
      <c r="C184" s="485" t="s">
        <v>35</v>
      </c>
      <c r="D184" s="485" t="s">
        <v>5600</v>
      </c>
      <c r="E184" s="840" t="s">
        <v>5601</v>
      </c>
      <c r="F184" s="840"/>
      <c r="G184" s="730"/>
      <c r="H184" s="731"/>
      <c r="I184" s="732"/>
      <c r="J184" s="149" t="s">
        <v>5630</v>
      </c>
      <c r="K184" s="82"/>
      <c r="L184" s="82"/>
      <c r="M184" s="150"/>
      <c r="N184" s="119"/>
      <c r="V184" s="151"/>
    </row>
    <row r="185" spans="1:22" ht="13.8" thickBot="1" x14ac:dyDescent="0.3">
      <c r="A185" s="842"/>
      <c r="B185" s="152"/>
      <c r="C185" s="152"/>
      <c r="D185" s="153"/>
      <c r="E185" s="154" t="s">
        <v>5605</v>
      </c>
      <c r="F185" s="155"/>
      <c r="G185" s="712"/>
      <c r="H185" s="713"/>
      <c r="I185" s="714"/>
      <c r="J185" s="149" t="s">
        <v>5631</v>
      </c>
      <c r="K185" s="82"/>
      <c r="L185" s="82"/>
      <c r="M185" s="150"/>
      <c r="N185" s="119"/>
      <c r="V185" s="151"/>
    </row>
    <row r="186" spans="1:22" ht="21.6" thickTop="1" thickBot="1" x14ac:dyDescent="0.3">
      <c r="A186" s="834">
        <f t="shared" ref="A186" si="39">A182+1</f>
        <v>43</v>
      </c>
      <c r="B186" s="483" t="s">
        <v>22</v>
      </c>
      <c r="C186" s="483" t="s">
        <v>23</v>
      </c>
      <c r="D186" s="483" t="s">
        <v>5593</v>
      </c>
      <c r="E186" s="837" t="s">
        <v>5594</v>
      </c>
      <c r="F186" s="837"/>
      <c r="G186" s="837" t="s">
        <v>17</v>
      </c>
      <c r="H186" s="771"/>
      <c r="I186" s="478"/>
      <c r="J186" s="138" t="s">
        <v>5608</v>
      </c>
      <c r="K186" s="139"/>
      <c r="L186" s="139"/>
      <c r="M186" s="140"/>
      <c r="N186" s="119"/>
      <c r="V186" s="151"/>
    </row>
    <row r="187" spans="1:22" ht="13.8" thickBot="1" x14ac:dyDescent="0.3">
      <c r="A187" s="750"/>
      <c r="B187" s="142"/>
      <c r="C187" s="142"/>
      <c r="D187" s="143"/>
      <c r="E187" s="142"/>
      <c r="F187" s="142"/>
      <c r="G187" s="726"/>
      <c r="H187" s="838"/>
      <c r="I187" s="839"/>
      <c r="J187" s="78" t="s">
        <v>5608</v>
      </c>
      <c r="K187" s="78"/>
      <c r="L187" s="78"/>
      <c r="M187" s="145"/>
      <c r="N187" s="119"/>
      <c r="V187" s="151">
        <f>G187</f>
        <v>0</v>
      </c>
    </row>
    <row r="188" spans="1:22" ht="21" thickBot="1" x14ac:dyDescent="0.3">
      <c r="A188" s="750"/>
      <c r="B188" s="485" t="s">
        <v>34</v>
      </c>
      <c r="C188" s="485" t="s">
        <v>35</v>
      </c>
      <c r="D188" s="485" t="s">
        <v>5600</v>
      </c>
      <c r="E188" s="840" t="s">
        <v>5601</v>
      </c>
      <c r="F188" s="840"/>
      <c r="G188" s="730"/>
      <c r="H188" s="731"/>
      <c r="I188" s="732"/>
      <c r="J188" s="149" t="s">
        <v>5630</v>
      </c>
      <c r="K188" s="82"/>
      <c r="L188" s="82"/>
      <c r="M188" s="150"/>
      <c r="N188" s="119"/>
      <c r="V188" s="151"/>
    </row>
    <row r="189" spans="1:22" ht="13.8" thickBot="1" x14ac:dyDescent="0.3">
      <c r="A189" s="842"/>
      <c r="B189" s="152"/>
      <c r="C189" s="152"/>
      <c r="D189" s="153"/>
      <c r="E189" s="154" t="s">
        <v>5605</v>
      </c>
      <c r="F189" s="155"/>
      <c r="G189" s="712"/>
      <c r="H189" s="713"/>
      <c r="I189" s="714"/>
      <c r="J189" s="149" t="s">
        <v>5631</v>
      </c>
      <c r="K189" s="82"/>
      <c r="L189" s="82"/>
      <c r="M189" s="150"/>
      <c r="N189" s="119"/>
      <c r="V189" s="151"/>
    </row>
    <row r="190" spans="1:22" ht="21.6" thickTop="1" thickBot="1" x14ac:dyDescent="0.3">
      <c r="A190" s="834">
        <f t="shared" ref="A190" si="40">A186+1</f>
        <v>44</v>
      </c>
      <c r="B190" s="483" t="s">
        <v>22</v>
      </c>
      <c r="C190" s="483" t="s">
        <v>23</v>
      </c>
      <c r="D190" s="483" t="s">
        <v>5593</v>
      </c>
      <c r="E190" s="837" t="s">
        <v>5594</v>
      </c>
      <c r="F190" s="837"/>
      <c r="G190" s="837" t="s">
        <v>17</v>
      </c>
      <c r="H190" s="771"/>
      <c r="I190" s="478"/>
      <c r="J190" s="138" t="s">
        <v>5608</v>
      </c>
      <c r="K190" s="139"/>
      <c r="L190" s="139"/>
      <c r="M190" s="140"/>
      <c r="N190" s="119"/>
      <c r="V190" s="151"/>
    </row>
    <row r="191" spans="1:22" ht="13.8" thickBot="1" x14ac:dyDescent="0.3">
      <c r="A191" s="750"/>
      <c r="B191" s="142"/>
      <c r="C191" s="142"/>
      <c r="D191" s="143"/>
      <c r="E191" s="142"/>
      <c r="F191" s="142"/>
      <c r="G191" s="726"/>
      <c r="H191" s="838"/>
      <c r="I191" s="839"/>
      <c r="J191" s="78" t="s">
        <v>5608</v>
      </c>
      <c r="K191" s="78"/>
      <c r="L191" s="78"/>
      <c r="M191" s="145"/>
      <c r="N191" s="119"/>
      <c r="V191" s="151">
        <f>G191</f>
        <v>0</v>
      </c>
    </row>
    <row r="192" spans="1:22" ht="21" thickBot="1" x14ac:dyDescent="0.3">
      <c r="A192" s="750"/>
      <c r="B192" s="485" t="s">
        <v>34</v>
      </c>
      <c r="C192" s="485" t="s">
        <v>35</v>
      </c>
      <c r="D192" s="485" t="s">
        <v>5600</v>
      </c>
      <c r="E192" s="840" t="s">
        <v>5601</v>
      </c>
      <c r="F192" s="840"/>
      <c r="G192" s="730"/>
      <c r="H192" s="731"/>
      <c r="I192" s="732"/>
      <c r="J192" s="149" t="s">
        <v>5630</v>
      </c>
      <c r="K192" s="82"/>
      <c r="L192" s="82"/>
      <c r="M192" s="150"/>
      <c r="N192" s="119"/>
      <c r="V192" s="151"/>
    </row>
    <row r="193" spans="1:22" ht="13.8" thickBot="1" x14ac:dyDescent="0.3">
      <c r="A193" s="842"/>
      <c r="B193" s="152"/>
      <c r="C193" s="152"/>
      <c r="D193" s="153"/>
      <c r="E193" s="154" t="s">
        <v>5605</v>
      </c>
      <c r="F193" s="155"/>
      <c r="G193" s="712"/>
      <c r="H193" s="713"/>
      <c r="I193" s="714"/>
      <c r="J193" s="149" t="s">
        <v>5631</v>
      </c>
      <c r="K193" s="82"/>
      <c r="L193" s="82"/>
      <c r="M193" s="150"/>
      <c r="N193" s="119"/>
      <c r="V193" s="151"/>
    </row>
    <row r="194" spans="1:22" ht="21.6" thickTop="1" thickBot="1" x14ac:dyDescent="0.3">
      <c r="A194" s="834">
        <f t="shared" ref="A194" si="41">A190+1</f>
        <v>45</v>
      </c>
      <c r="B194" s="483" t="s">
        <v>22</v>
      </c>
      <c r="C194" s="483" t="s">
        <v>23</v>
      </c>
      <c r="D194" s="483" t="s">
        <v>5593</v>
      </c>
      <c r="E194" s="837" t="s">
        <v>5594</v>
      </c>
      <c r="F194" s="837"/>
      <c r="G194" s="837" t="s">
        <v>17</v>
      </c>
      <c r="H194" s="771"/>
      <c r="I194" s="478"/>
      <c r="J194" s="138" t="s">
        <v>5608</v>
      </c>
      <c r="K194" s="139"/>
      <c r="L194" s="139"/>
      <c r="M194" s="140"/>
      <c r="N194" s="119"/>
      <c r="V194" s="151"/>
    </row>
    <row r="195" spans="1:22" ht="13.8" thickBot="1" x14ac:dyDescent="0.3">
      <c r="A195" s="750"/>
      <c r="B195" s="142"/>
      <c r="C195" s="142"/>
      <c r="D195" s="143"/>
      <c r="E195" s="142"/>
      <c r="F195" s="142"/>
      <c r="G195" s="726"/>
      <c r="H195" s="838"/>
      <c r="I195" s="839"/>
      <c r="J195" s="78" t="s">
        <v>5608</v>
      </c>
      <c r="K195" s="78"/>
      <c r="L195" s="78"/>
      <c r="M195" s="145"/>
      <c r="N195" s="119"/>
      <c r="V195" s="151">
        <f>G195</f>
        <v>0</v>
      </c>
    </row>
    <row r="196" spans="1:22" ht="21" thickBot="1" x14ac:dyDescent="0.3">
      <c r="A196" s="750"/>
      <c r="B196" s="485" t="s">
        <v>34</v>
      </c>
      <c r="C196" s="485" t="s">
        <v>35</v>
      </c>
      <c r="D196" s="485" t="s">
        <v>5600</v>
      </c>
      <c r="E196" s="840" t="s">
        <v>5601</v>
      </c>
      <c r="F196" s="840"/>
      <c r="G196" s="730"/>
      <c r="H196" s="731"/>
      <c r="I196" s="732"/>
      <c r="J196" s="149" t="s">
        <v>5630</v>
      </c>
      <c r="K196" s="82"/>
      <c r="L196" s="82"/>
      <c r="M196" s="150"/>
      <c r="N196" s="119"/>
      <c r="V196" s="151"/>
    </row>
    <row r="197" spans="1:22" ht="13.8" thickBot="1" x14ac:dyDescent="0.3">
      <c r="A197" s="842"/>
      <c r="B197" s="152"/>
      <c r="C197" s="152"/>
      <c r="D197" s="153"/>
      <c r="E197" s="154" t="s">
        <v>5605</v>
      </c>
      <c r="F197" s="155"/>
      <c r="G197" s="712"/>
      <c r="H197" s="713"/>
      <c r="I197" s="714"/>
      <c r="J197" s="149" t="s">
        <v>5631</v>
      </c>
      <c r="K197" s="82"/>
      <c r="L197" s="82"/>
      <c r="M197" s="150"/>
      <c r="N197" s="119"/>
      <c r="V197" s="151"/>
    </row>
    <row r="198" spans="1:22" ht="21.6" thickTop="1" thickBot="1" x14ac:dyDescent="0.3">
      <c r="A198" s="834">
        <f t="shared" ref="A198" si="42">A194+1</f>
        <v>46</v>
      </c>
      <c r="B198" s="483" t="s">
        <v>22</v>
      </c>
      <c r="C198" s="483" t="s">
        <v>23</v>
      </c>
      <c r="D198" s="483" t="s">
        <v>5593</v>
      </c>
      <c r="E198" s="837" t="s">
        <v>5594</v>
      </c>
      <c r="F198" s="837"/>
      <c r="G198" s="837" t="s">
        <v>17</v>
      </c>
      <c r="H198" s="771"/>
      <c r="I198" s="478"/>
      <c r="J198" s="138" t="s">
        <v>5608</v>
      </c>
      <c r="K198" s="139"/>
      <c r="L198" s="139"/>
      <c r="M198" s="140"/>
      <c r="N198" s="119"/>
      <c r="V198" s="151"/>
    </row>
    <row r="199" spans="1:22" ht="13.8" thickBot="1" x14ac:dyDescent="0.3">
      <c r="A199" s="750"/>
      <c r="B199" s="142"/>
      <c r="C199" s="142"/>
      <c r="D199" s="143"/>
      <c r="E199" s="142"/>
      <c r="F199" s="142"/>
      <c r="G199" s="726"/>
      <c r="H199" s="838"/>
      <c r="I199" s="839"/>
      <c r="J199" s="78" t="s">
        <v>5608</v>
      </c>
      <c r="K199" s="78"/>
      <c r="L199" s="78"/>
      <c r="M199" s="145"/>
      <c r="N199" s="119"/>
      <c r="V199" s="151">
        <f>G199</f>
        <v>0</v>
      </c>
    </row>
    <row r="200" spans="1:22" ht="21" thickBot="1" x14ac:dyDescent="0.3">
      <c r="A200" s="750"/>
      <c r="B200" s="485" t="s">
        <v>34</v>
      </c>
      <c r="C200" s="485" t="s">
        <v>35</v>
      </c>
      <c r="D200" s="485" t="s">
        <v>5600</v>
      </c>
      <c r="E200" s="840" t="s">
        <v>5601</v>
      </c>
      <c r="F200" s="840"/>
      <c r="G200" s="730"/>
      <c r="H200" s="731"/>
      <c r="I200" s="732"/>
      <c r="J200" s="149" t="s">
        <v>5630</v>
      </c>
      <c r="K200" s="82"/>
      <c r="L200" s="82"/>
      <c r="M200" s="150"/>
      <c r="N200" s="119"/>
      <c r="V200" s="151"/>
    </row>
    <row r="201" spans="1:22" ht="13.8" thickBot="1" x14ac:dyDescent="0.3">
      <c r="A201" s="842"/>
      <c r="B201" s="152"/>
      <c r="C201" s="152"/>
      <c r="D201" s="153"/>
      <c r="E201" s="154" t="s">
        <v>5605</v>
      </c>
      <c r="F201" s="155"/>
      <c r="G201" s="712"/>
      <c r="H201" s="713"/>
      <c r="I201" s="714"/>
      <c r="J201" s="149" t="s">
        <v>5631</v>
      </c>
      <c r="K201" s="82"/>
      <c r="L201" s="82"/>
      <c r="M201" s="150"/>
      <c r="N201" s="119"/>
      <c r="V201" s="151"/>
    </row>
    <row r="202" spans="1:22" ht="21.6" thickTop="1" thickBot="1" x14ac:dyDescent="0.3">
      <c r="A202" s="834">
        <f t="shared" ref="A202" si="43">A198+1</f>
        <v>47</v>
      </c>
      <c r="B202" s="483" t="s">
        <v>22</v>
      </c>
      <c r="C202" s="483" t="s">
        <v>23</v>
      </c>
      <c r="D202" s="483" t="s">
        <v>5593</v>
      </c>
      <c r="E202" s="837" t="s">
        <v>5594</v>
      </c>
      <c r="F202" s="837"/>
      <c r="G202" s="837" t="s">
        <v>17</v>
      </c>
      <c r="H202" s="771"/>
      <c r="I202" s="478"/>
      <c r="J202" s="138" t="s">
        <v>5608</v>
      </c>
      <c r="K202" s="139"/>
      <c r="L202" s="139"/>
      <c r="M202" s="140"/>
      <c r="N202" s="119"/>
      <c r="V202" s="151"/>
    </row>
    <row r="203" spans="1:22" ht="13.8" thickBot="1" x14ac:dyDescent="0.3">
      <c r="A203" s="750"/>
      <c r="B203" s="142"/>
      <c r="C203" s="142"/>
      <c r="D203" s="143"/>
      <c r="E203" s="142"/>
      <c r="F203" s="142"/>
      <c r="G203" s="726"/>
      <c r="H203" s="838"/>
      <c r="I203" s="839"/>
      <c r="J203" s="78" t="s">
        <v>5608</v>
      </c>
      <c r="K203" s="78"/>
      <c r="L203" s="78"/>
      <c r="M203" s="145"/>
      <c r="N203" s="119"/>
      <c r="V203" s="151">
        <f>G203</f>
        <v>0</v>
      </c>
    </row>
    <row r="204" spans="1:22" ht="21" thickBot="1" x14ac:dyDescent="0.3">
      <c r="A204" s="750"/>
      <c r="B204" s="485" t="s">
        <v>34</v>
      </c>
      <c r="C204" s="485" t="s">
        <v>35</v>
      </c>
      <c r="D204" s="485" t="s">
        <v>5600</v>
      </c>
      <c r="E204" s="840" t="s">
        <v>5601</v>
      </c>
      <c r="F204" s="840"/>
      <c r="G204" s="730"/>
      <c r="H204" s="731"/>
      <c r="I204" s="732"/>
      <c r="J204" s="149" t="s">
        <v>5630</v>
      </c>
      <c r="K204" s="82"/>
      <c r="L204" s="82"/>
      <c r="M204" s="150"/>
      <c r="N204" s="119"/>
      <c r="V204" s="151"/>
    </row>
    <row r="205" spans="1:22" ht="13.8" thickBot="1" x14ac:dyDescent="0.3">
      <c r="A205" s="842"/>
      <c r="B205" s="152"/>
      <c r="C205" s="152"/>
      <c r="D205" s="153"/>
      <c r="E205" s="154" t="s">
        <v>5605</v>
      </c>
      <c r="F205" s="155"/>
      <c r="G205" s="712"/>
      <c r="H205" s="713"/>
      <c r="I205" s="714"/>
      <c r="J205" s="149" t="s">
        <v>5631</v>
      </c>
      <c r="K205" s="82"/>
      <c r="L205" s="82"/>
      <c r="M205" s="150"/>
      <c r="N205" s="119"/>
      <c r="V205" s="151"/>
    </row>
    <row r="206" spans="1:22" ht="21.6" thickTop="1" thickBot="1" x14ac:dyDescent="0.3">
      <c r="A206" s="834">
        <f t="shared" ref="A206" si="44">A202+1</f>
        <v>48</v>
      </c>
      <c r="B206" s="483" t="s">
        <v>22</v>
      </c>
      <c r="C206" s="483" t="s">
        <v>23</v>
      </c>
      <c r="D206" s="483" t="s">
        <v>5593</v>
      </c>
      <c r="E206" s="837" t="s">
        <v>5594</v>
      </c>
      <c r="F206" s="837"/>
      <c r="G206" s="837" t="s">
        <v>17</v>
      </c>
      <c r="H206" s="771"/>
      <c r="I206" s="478"/>
      <c r="J206" s="138" t="s">
        <v>5608</v>
      </c>
      <c r="K206" s="139"/>
      <c r="L206" s="139"/>
      <c r="M206" s="140"/>
      <c r="N206" s="119"/>
      <c r="V206" s="151"/>
    </row>
    <row r="207" spans="1:22" ht="13.8" thickBot="1" x14ac:dyDescent="0.3">
      <c r="A207" s="750"/>
      <c r="B207" s="142"/>
      <c r="C207" s="142"/>
      <c r="D207" s="143"/>
      <c r="E207" s="142"/>
      <c r="F207" s="142"/>
      <c r="G207" s="726"/>
      <c r="H207" s="838"/>
      <c r="I207" s="839"/>
      <c r="J207" s="78" t="s">
        <v>5608</v>
      </c>
      <c r="K207" s="78"/>
      <c r="L207" s="78"/>
      <c r="M207" s="145"/>
      <c r="N207" s="119"/>
      <c r="V207" s="151">
        <f>G207</f>
        <v>0</v>
      </c>
    </row>
    <row r="208" spans="1:22" ht="21" thickBot="1" x14ac:dyDescent="0.3">
      <c r="A208" s="750"/>
      <c r="B208" s="485" t="s">
        <v>34</v>
      </c>
      <c r="C208" s="485" t="s">
        <v>35</v>
      </c>
      <c r="D208" s="485" t="s">
        <v>5600</v>
      </c>
      <c r="E208" s="840" t="s">
        <v>5601</v>
      </c>
      <c r="F208" s="840"/>
      <c r="G208" s="730"/>
      <c r="H208" s="731"/>
      <c r="I208" s="732"/>
      <c r="J208" s="149" t="s">
        <v>5630</v>
      </c>
      <c r="K208" s="82"/>
      <c r="L208" s="82"/>
      <c r="M208" s="150"/>
      <c r="N208" s="119"/>
      <c r="V208" s="151"/>
    </row>
    <row r="209" spans="1:22" ht="13.8" thickBot="1" x14ac:dyDescent="0.3">
      <c r="A209" s="842"/>
      <c r="B209" s="152"/>
      <c r="C209" s="152"/>
      <c r="D209" s="153"/>
      <c r="E209" s="154" t="s">
        <v>5605</v>
      </c>
      <c r="F209" s="155"/>
      <c r="G209" s="712"/>
      <c r="H209" s="713"/>
      <c r="I209" s="714"/>
      <c r="J209" s="149" t="s">
        <v>5631</v>
      </c>
      <c r="K209" s="82"/>
      <c r="L209" s="82"/>
      <c r="M209" s="150"/>
      <c r="N209" s="119"/>
      <c r="V209" s="151"/>
    </row>
    <row r="210" spans="1:22" ht="21.6" thickTop="1" thickBot="1" x14ac:dyDescent="0.3">
      <c r="A210" s="834">
        <f t="shared" ref="A210" si="45">A206+1</f>
        <v>49</v>
      </c>
      <c r="B210" s="483" t="s">
        <v>22</v>
      </c>
      <c r="C210" s="483" t="s">
        <v>23</v>
      </c>
      <c r="D210" s="483" t="s">
        <v>5593</v>
      </c>
      <c r="E210" s="837" t="s">
        <v>5594</v>
      </c>
      <c r="F210" s="837"/>
      <c r="G210" s="837" t="s">
        <v>17</v>
      </c>
      <c r="H210" s="771"/>
      <c r="I210" s="478"/>
      <c r="J210" s="138" t="s">
        <v>5608</v>
      </c>
      <c r="K210" s="139"/>
      <c r="L210" s="139"/>
      <c r="M210" s="140"/>
      <c r="N210" s="119"/>
      <c r="V210" s="151"/>
    </row>
    <row r="211" spans="1:22" ht="13.8" thickBot="1" x14ac:dyDescent="0.3">
      <c r="A211" s="750"/>
      <c r="B211" s="142"/>
      <c r="C211" s="142"/>
      <c r="D211" s="143"/>
      <c r="E211" s="142"/>
      <c r="F211" s="142"/>
      <c r="G211" s="726"/>
      <c r="H211" s="838"/>
      <c r="I211" s="839"/>
      <c r="J211" s="78" t="s">
        <v>5608</v>
      </c>
      <c r="K211" s="78"/>
      <c r="L211" s="78"/>
      <c r="M211" s="145"/>
      <c r="N211" s="119"/>
      <c r="V211" s="151">
        <f>G211</f>
        <v>0</v>
      </c>
    </row>
    <row r="212" spans="1:22" ht="21" thickBot="1" x14ac:dyDescent="0.3">
      <c r="A212" s="750"/>
      <c r="B212" s="485" t="s">
        <v>34</v>
      </c>
      <c r="C212" s="485" t="s">
        <v>35</v>
      </c>
      <c r="D212" s="485" t="s">
        <v>5600</v>
      </c>
      <c r="E212" s="840" t="s">
        <v>5601</v>
      </c>
      <c r="F212" s="840"/>
      <c r="G212" s="730"/>
      <c r="H212" s="731"/>
      <c r="I212" s="732"/>
      <c r="J212" s="149" t="s">
        <v>5630</v>
      </c>
      <c r="K212" s="82"/>
      <c r="L212" s="82"/>
      <c r="M212" s="150"/>
      <c r="N212" s="119"/>
      <c r="V212" s="151"/>
    </row>
    <row r="213" spans="1:22" ht="13.8" thickBot="1" x14ac:dyDescent="0.3">
      <c r="A213" s="842"/>
      <c r="B213" s="152"/>
      <c r="C213" s="152"/>
      <c r="D213" s="153"/>
      <c r="E213" s="154" t="s">
        <v>5605</v>
      </c>
      <c r="F213" s="155"/>
      <c r="G213" s="712"/>
      <c r="H213" s="713"/>
      <c r="I213" s="714"/>
      <c r="J213" s="149" t="s">
        <v>5631</v>
      </c>
      <c r="K213" s="82"/>
      <c r="L213" s="82"/>
      <c r="M213" s="150"/>
      <c r="N213" s="119"/>
      <c r="V213" s="151"/>
    </row>
    <row r="214" spans="1:22" ht="21.6" thickTop="1" thickBot="1" x14ac:dyDescent="0.3">
      <c r="A214" s="834">
        <f t="shared" ref="A214" si="46">A210+1</f>
        <v>50</v>
      </c>
      <c r="B214" s="483" t="s">
        <v>22</v>
      </c>
      <c r="C214" s="483" t="s">
        <v>23</v>
      </c>
      <c r="D214" s="483" t="s">
        <v>5593</v>
      </c>
      <c r="E214" s="837" t="s">
        <v>5594</v>
      </c>
      <c r="F214" s="837"/>
      <c r="G214" s="837" t="s">
        <v>17</v>
      </c>
      <c r="H214" s="771"/>
      <c r="I214" s="478"/>
      <c r="J214" s="138" t="s">
        <v>5608</v>
      </c>
      <c r="K214" s="139"/>
      <c r="L214" s="139"/>
      <c r="M214" s="140"/>
      <c r="N214" s="119"/>
      <c r="V214" s="151"/>
    </row>
    <row r="215" spans="1:22" ht="13.8" thickBot="1" x14ac:dyDescent="0.3">
      <c r="A215" s="750"/>
      <c r="B215" s="142"/>
      <c r="C215" s="142"/>
      <c r="D215" s="143"/>
      <c r="E215" s="142"/>
      <c r="F215" s="142"/>
      <c r="G215" s="726"/>
      <c r="H215" s="838"/>
      <c r="I215" s="839"/>
      <c r="J215" s="78" t="s">
        <v>5608</v>
      </c>
      <c r="K215" s="78"/>
      <c r="L215" s="78"/>
      <c r="M215" s="145"/>
      <c r="N215" s="119"/>
      <c r="V215" s="151">
        <f>G215</f>
        <v>0</v>
      </c>
    </row>
    <row r="216" spans="1:22" ht="21" thickBot="1" x14ac:dyDescent="0.3">
      <c r="A216" s="750"/>
      <c r="B216" s="485" t="s">
        <v>34</v>
      </c>
      <c r="C216" s="485" t="s">
        <v>35</v>
      </c>
      <c r="D216" s="485" t="s">
        <v>5600</v>
      </c>
      <c r="E216" s="840" t="s">
        <v>5601</v>
      </c>
      <c r="F216" s="840"/>
      <c r="G216" s="730"/>
      <c r="H216" s="731"/>
      <c r="I216" s="732"/>
      <c r="J216" s="149" t="s">
        <v>5630</v>
      </c>
      <c r="K216" s="82"/>
      <c r="L216" s="82"/>
      <c r="M216" s="150"/>
      <c r="N216" s="119"/>
      <c r="V216" s="151"/>
    </row>
    <row r="217" spans="1:22" ht="13.8" thickBot="1" x14ac:dyDescent="0.3">
      <c r="A217" s="842"/>
      <c r="B217" s="152"/>
      <c r="C217" s="152"/>
      <c r="D217" s="153"/>
      <c r="E217" s="154" t="s">
        <v>5605</v>
      </c>
      <c r="F217" s="155"/>
      <c r="G217" s="712"/>
      <c r="H217" s="713"/>
      <c r="I217" s="714"/>
      <c r="J217" s="149" t="s">
        <v>5631</v>
      </c>
      <c r="K217" s="82"/>
      <c r="L217" s="82"/>
      <c r="M217" s="150"/>
      <c r="N217" s="119"/>
      <c r="V217" s="151"/>
    </row>
    <row r="218" spans="1:22" ht="21.6" thickTop="1" thickBot="1" x14ac:dyDescent="0.3">
      <c r="A218" s="834">
        <f t="shared" ref="A218" si="47">A214+1</f>
        <v>51</v>
      </c>
      <c r="B218" s="483" t="s">
        <v>22</v>
      </c>
      <c r="C218" s="483" t="s">
        <v>23</v>
      </c>
      <c r="D218" s="483" t="s">
        <v>5593</v>
      </c>
      <c r="E218" s="837" t="s">
        <v>5594</v>
      </c>
      <c r="F218" s="837"/>
      <c r="G218" s="837" t="s">
        <v>17</v>
      </c>
      <c r="H218" s="771"/>
      <c r="I218" s="478"/>
      <c r="J218" s="138" t="s">
        <v>5608</v>
      </c>
      <c r="K218" s="139"/>
      <c r="L218" s="139"/>
      <c r="M218" s="140"/>
      <c r="N218" s="119"/>
      <c r="V218" s="151"/>
    </row>
    <row r="219" spans="1:22" ht="13.8" thickBot="1" x14ac:dyDescent="0.3">
      <c r="A219" s="750"/>
      <c r="B219" s="142"/>
      <c r="C219" s="142"/>
      <c r="D219" s="143"/>
      <c r="E219" s="142"/>
      <c r="F219" s="142"/>
      <c r="G219" s="726"/>
      <c r="H219" s="838"/>
      <c r="I219" s="839"/>
      <c r="J219" s="78" t="s">
        <v>5608</v>
      </c>
      <c r="K219" s="78"/>
      <c r="L219" s="78"/>
      <c r="M219" s="145"/>
      <c r="N219" s="119"/>
      <c r="V219" s="151">
        <f>G219</f>
        <v>0</v>
      </c>
    </row>
    <row r="220" spans="1:22" ht="21" thickBot="1" x14ac:dyDescent="0.3">
      <c r="A220" s="750"/>
      <c r="B220" s="485" t="s">
        <v>34</v>
      </c>
      <c r="C220" s="485" t="s">
        <v>35</v>
      </c>
      <c r="D220" s="485" t="s">
        <v>5600</v>
      </c>
      <c r="E220" s="840" t="s">
        <v>5601</v>
      </c>
      <c r="F220" s="840"/>
      <c r="G220" s="730"/>
      <c r="H220" s="731"/>
      <c r="I220" s="732"/>
      <c r="J220" s="149" t="s">
        <v>5630</v>
      </c>
      <c r="K220" s="82"/>
      <c r="L220" s="82"/>
      <c r="M220" s="150"/>
      <c r="N220" s="119"/>
      <c r="V220" s="151"/>
    </row>
    <row r="221" spans="1:22" ht="13.8" thickBot="1" x14ac:dyDescent="0.3">
      <c r="A221" s="842"/>
      <c r="B221" s="152"/>
      <c r="C221" s="152"/>
      <c r="D221" s="153"/>
      <c r="E221" s="154" t="s">
        <v>5605</v>
      </c>
      <c r="F221" s="155"/>
      <c r="G221" s="712"/>
      <c r="H221" s="713"/>
      <c r="I221" s="714"/>
      <c r="J221" s="149" t="s">
        <v>5631</v>
      </c>
      <c r="K221" s="82"/>
      <c r="L221" s="82"/>
      <c r="M221" s="150"/>
      <c r="N221" s="119"/>
      <c r="V221" s="151"/>
    </row>
    <row r="222" spans="1:22" ht="21.6" thickTop="1" thickBot="1" x14ac:dyDescent="0.3">
      <c r="A222" s="834">
        <f t="shared" ref="A222" si="48">A218+1</f>
        <v>52</v>
      </c>
      <c r="B222" s="483" t="s">
        <v>22</v>
      </c>
      <c r="C222" s="483" t="s">
        <v>23</v>
      </c>
      <c r="D222" s="483" t="s">
        <v>5593</v>
      </c>
      <c r="E222" s="837" t="s">
        <v>5594</v>
      </c>
      <c r="F222" s="837"/>
      <c r="G222" s="837" t="s">
        <v>17</v>
      </c>
      <c r="H222" s="771"/>
      <c r="I222" s="478"/>
      <c r="J222" s="138" t="s">
        <v>5608</v>
      </c>
      <c r="K222" s="139"/>
      <c r="L222" s="139"/>
      <c r="M222" s="140"/>
      <c r="N222" s="119"/>
      <c r="V222" s="151"/>
    </row>
    <row r="223" spans="1:22" ht="13.8" thickBot="1" x14ac:dyDescent="0.3">
      <c r="A223" s="750"/>
      <c r="B223" s="142"/>
      <c r="C223" s="142"/>
      <c r="D223" s="143"/>
      <c r="E223" s="142"/>
      <c r="F223" s="142"/>
      <c r="G223" s="726"/>
      <c r="H223" s="838"/>
      <c r="I223" s="839"/>
      <c r="J223" s="78" t="s">
        <v>5608</v>
      </c>
      <c r="K223" s="78"/>
      <c r="L223" s="78"/>
      <c r="M223" s="145"/>
      <c r="N223" s="119"/>
      <c r="V223" s="151">
        <f>G223</f>
        <v>0</v>
      </c>
    </row>
    <row r="224" spans="1:22" ht="21" thickBot="1" x14ac:dyDescent="0.3">
      <c r="A224" s="750"/>
      <c r="B224" s="485" t="s">
        <v>34</v>
      </c>
      <c r="C224" s="485" t="s">
        <v>35</v>
      </c>
      <c r="D224" s="485" t="s">
        <v>5600</v>
      </c>
      <c r="E224" s="840" t="s">
        <v>5601</v>
      </c>
      <c r="F224" s="840"/>
      <c r="G224" s="730"/>
      <c r="H224" s="731"/>
      <c r="I224" s="732"/>
      <c r="J224" s="149" t="s">
        <v>5630</v>
      </c>
      <c r="K224" s="82"/>
      <c r="L224" s="82"/>
      <c r="M224" s="150"/>
      <c r="N224" s="119"/>
      <c r="V224" s="151"/>
    </row>
    <row r="225" spans="1:22" ht="13.8" thickBot="1" x14ac:dyDescent="0.3">
      <c r="A225" s="842"/>
      <c r="B225" s="152"/>
      <c r="C225" s="152"/>
      <c r="D225" s="153"/>
      <c r="E225" s="154" t="s">
        <v>5605</v>
      </c>
      <c r="F225" s="155"/>
      <c r="G225" s="712"/>
      <c r="H225" s="713"/>
      <c r="I225" s="714"/>
      <c r="J225" s="149" t="s">
        <v>5631</v>
      </c>
      <c r="K225" s="82"/>
      <c r="L225" s="82"/>
      <c r="M225" s="150"/>
      <c r="N225" s="119"/>
      <c r="V225" s="151"/>
    </row>
    <row r="226" spans="1:22" ht="21.6" thickTop="1" thickBot="1" x14ac:dyDescent="0.3">
      <c r="A226" s="834">
        <f t="shared" ref="A226" si="49">A222+1</f>
        <v>53</v>
      </c>
      <c r="B226" s="483" t="s">
        <v>22</v>
      </c>
      <c r="C226" s="483" t="s">
        <v>23</v>
      </c>
      <c r="D226" s="483" t="s">
        <v>5593</v>
      </c>
      <c r="E226" s="837" t="s">
        <v>5594</v>
      </c>
      <c r="F226" s="837"/>
      <c r="G226" s="837" t="s">
        <v>17</v>
      </c>
      <c r="H226" s="771"/>
      <c r="I226" s="478"/>
      <c r="J226" s="138" t="s">
        <v>5608</v>
      </c>
      <c r="K226" s="139"/>
      <c r="L226" s="139"/>
      <c r="M226" s="140"/>
      <c r="N226" s="119"/>
      <c r="V226" s="151"/>
    </row>
    <row r="227" spans="1:22" ht="13.8" thickBot="1" x14ac:dyDescent="0.3">
      <c r="A227" s="750"/>
      <c r="B227" s="142"/>
      <c r="C227" s="142"/>
      <c r="D227" s="143"/>
      <c r="E227" s="142"/>
      <c r="F227" s="142"/>
      <c r="G227" s="726"/>
      <c r="H227" s="838"/>
      <c r="I227" s="839"/>
      <c r="J227" s="78" t="s">
        <v>5608</v>
      </c>
      <c r="K227" s="78"/>
      <c r="L227" s="78"/>
      <c r="M227" s="145"/>
      <c r="N227" s="119"/>
      <c r="V227" s="151">
        <f>G227</f>
        <v>0</v>
      </c>
    </row>
    <row r="228" spans="1:22" ht="21" thickBot="1" x14ac:dyDescent="0.3">
      <c r="A228" s="750"/>
      <c r="B228" s="485" t="s">
        <v>34</v>
      </c>
      <c r="C228" s="485" t="s">
        <v>35</v>
      </c>
      <c r="D228" s="485" t="s">
        <v>5600</v>
      </c>
      <c r="E228" s="840" t="s">
        <v>5601</v>
      </c>
      <c r="F228" s="840"/>
      <c r="G228" s="730"/>
      <c r="H228" s="731"/>
      <c r="I228" s="732"/>
      <c r="J228" s="149" t="s">
        <v>5630</v>
      </c>
      <c r="K228" s="82"/>
      <c r="L228" s="82"/>
      <c r="M228" s="150"/>
      <c r="N228" s="119"/>
      <c r="V228" s="151"/>
    </row>
    <row r="229" spans="1:22" ht="13.8" thickBot="1" x14ac:dyDescent="0.3">
      <c r="A229" s="842"/>
      <c r="B229" s="152"/>
      <c r="C229" s="152"/>
      <c r="D229" s="153"/>
      <c r="E229" s="154" t="s">
        <v>5605</v>
      </c>
      <c r="F229" s="155"/>
      <c r="G229" s="712"/>
      <c r="H229" s="713"/>
      <c r="I229" s="714"/>
      <c r="J229" s="149" t="s">
        <v>5631</v>
      </c>
      <c r="K229" s="82"/>
      <c r="L229" s="82"/>
      <c r="M229" s="150"/>
      <c r="N229" s="119"/>
      <c r="V229" s="151"/>
    </row>
    <row r="230" spans="1:22" ht="21.6" thickTop="1" thickBot="1" x14ac:dyDescent="0.3">
      <c r="A230" s="834">
        <f t="shared" ref="A230" si="50">A226+1</f>
        <v>54</v>
      </c>
      <c r="B230" s="483" t="s">
        <v>22</v>
      </c>
      <c r="C230" s="483" t="s">
        <v>23</v>
      </c>
      <c r="D230" s="483" t="s">
        <v>5593</v>
      </c>
      <c r="E230" s="837" t="s">
        <v>5594</v>
      </c>
      <c r="F230" s="837"/>
      <c r="G230" s="837" t="s">
        <v>17</v>
      </c>
      <c r="H230" s="771"/>
      <c r="I230" s="478"/>
      <c r="J230" s="138" t="s">
        <v>5608</v>
      </c>
      <c r="K230" s="139"/>
      <c r="L230" s="139"/>
      <c r="M230" s="140"/>
      <c r="N230" s="119"/>
      <c r="V230" s="151"/>
    </row>
    <row r="231" spans="1:22" ht="13.8" thickBot="1" x14ac:dyDescent="0.3">
      <c r="A231" s="750"/>
      <c r="B231" s="142"/>
      <c r="C231" s="142"/>
      <c r="D231" s="143"/>
      <c r="E231" s="142"/>
      <c r="F231" s="142"/>
      <c r="G231" s="726"/>
      <c r="H231" s="838"/>
      <c r="I231" s="839"/>
      <c r="J231" s="78" t="s">
        <v>5608</v>
      </c>
      <c r="K231" s="78"/>
      <c r="L231" s="78"/>
      <c r="M231" s="145"/>
      <c r="N231" s="119"/>
      <c r="V231" s="151">
        <f>G231</f>
        <v>0</v>
      </c>
    </row>
    <row r="232" spans="1:22" ht="21" thickBot="1" x14ac:dyDescent="0.3">
      <c r="A232" s="750"/>
      <c r="B232" s="485" t="s">
        <v>34</v>
      </c>
      <c r="C232" s="485" t="s">
        <v>35</v>
      </c>
      <c r="D232" s="485" t="s">
        <v>5600</v>
      </c>
      <c r="E232" s="840" t="s">
        <v>5601</v>
      </c>
      <c r="F232" s="840"/>
      <c r="G232" s="730"/>
      <c r="H232" s="731"/>
      <c r="I232" s="732"/>
      <c r="J232" s="149" t="s">
        <v>5630</v>
      </c>
      <c r="K232" s="82"/>
      <c r="L232" s="82"/>
      <c r="M232" s="150"/>
      <c r="N232" s="119"/>
      <c r="V232" s="151"/>
    </row>
    <row r="233" spans="1:22" ht="13.8" thickBot="1" x14ac:dyDescent="0.3">
      <c r="A233" s="842"/>
      <c r="B233" s="152"/>
      <c r="C233" s="152"/>
      <c r="D233" s="153"/>
      <c r="E233" s="154" t="s">
        <v>5605</v>
      </c>
      <c r="F233" s="155"/>
      <c r="G233" s="712"/>
      <c r="H233" s="713"/>
      <c r="I233" s="714"/>
      <c r="J233" s="149" t="s">
        <v>5631</v>
      </c>
      <c r="K233" s="82"/>
      <c r="L233" s="82"/>
      <c r="M233" s="150"/>
      <c r="N233" s="119"/>
      <c r="V233" s="151"/>
    </row>
    <row r="234" spans="1:22" ht="21.6" thickTop="1" thickBot="1" x14ac:dyDescent="0.3">
      <c r="A234" s="834">
        <f t="shared" ref="A234" si="51">A230+1</f>
        <v>55</v>
      </c>
      <c r="B234" s="483" t="s">
        <v>22</v>
      </c>
      <c r="C234" s="483" t="s">
        <v>23</v>
      </c>
      <c r="D234" s="483" t="s">
        <v>5593</v>
      </c>
      <c r="E234" s="837" t="s">
        <v>5594</v>
      </c>
      <c r="F234" s="837"/>
      <c r="G234" s="837" t="s">
        <v>17</v>
      </c>
      <c r="H234" s="771"/>
      <c r="I234" s="478"/>
      <c r="J234" s="138" t="s">
        <v>5608</v>
      </c>
      <c r="K234" s="139"/>
      <c r="L234" s="139"/>
      <c r="M234" s="140"/>
      <c r="N234" s="119"/>
      <c r="V234" s="151"/>
    </row>
    <row r="235" spans="1:22" ht="13.8" thickBot="1" x14ac:dyDescent="0.3">
      <c r="A235" s="750"/>
      <c r="B235" s="142"/>
      <c r="C235" s="142"/>
      <c r="D235" s="143"/>
      <c r="E235" s="142"/>
      <c r="F235" s="142"/>
      <c r="G235" s="726"/>
      <c r="H235" s="838"/>
      <c r="I235" s="839"/>
      <c r="J235" s="78" t="s">
        <v>5608</v>
      </c>
      <c r="K235" s="78"/>
      <c r="L235" s="78"/>
      <c r="M235" s="145"/>
      <c r="N235" s="119"/>
      <c r="V235" s="151">
        <f>G235</f>
        <v>0</v>
      </c>
    </row>
    <row r="236" spans="1:22" ht="21" thickBot="1" x14ac:dyDescent="0.3">
      <c r="A236" s="750"/>
      <c r="B236" s="485" t="s">
        <v>34</v>
      </c>
      <c r="C236" s="485" t="s">
        <v>35</v>
      </c>
      <c r="D236" s="485" t="s">
        <v>5600</v>
      </c>
      <c r="E236" s="840" t="s">
        <v>5601</v>
      </c>
      <c r="F236" s="840"/>
      <c r="G236" s="730"/>
      <c r="H236" s="731"/>
      <c r="I236" s="732"/>
      <c r="J236" s="149" t="s">
        <v>5630</v>
      </c>
      <c r="K236" s="82"/>
      <c r="L236" s="82"/>
      <c r="M236" s="150"/>
      <c r="N236" s="119"/>
      <c r="V236" s="151"/>
    </row>
    <row r="237" spans="1:22" ht="13.8" thickBot="1" x14ac:dyDescent="0.3">
      <c r="A237" s="842"/>
      <c r="B237" s="152"/>
      <c r="C237" s="152"/>
      <c r="D237" s="153"/>
      <c r="E237" s="154" t="s">
        <v>5605</v>
      </c>
      <c r="F237" s="155"/>
      <c r="G237" s="712"/>
      <c r="H237" s="713"/>
      <c r="I237" s="714"/>
      <c r="J237" s="149" t="s">
        <v>5631</v>
      </c>
      <c r="K237" s="82"/>
      <c r="L237" s="82"/>
      <c r="M237" s="150"/>
      <c r="N237" s="119"/>
      <c r="V237" s="151"/>
    </row>
    <row r="238" spans="1:22" ht="21.6" thickTop="1" thickBot="1" x14ac:dyDescent="0.3">
      <c r="A238" s="834">
        <f t="shared" ref="A238" si="52">A234+1</f>
        <v>56</v>
      </c>
      <c r="B238" s="483" t="s">
        <v>22</v>
      </c>
      <c r="C238" s="483" t="s">
        <v>23</v>
      </c>
      <c r="D238" s="483" t="s">
        <v>5593</v>
      </c>
      <c r="E238" s="837" t="s">
        <v>5594</v>
      </c>
      <c r="F238" s="837"/>
      <c r="G238" s="837" t="s">
        <v>17</v>
      </c>
      <c r="H238" s="771"/>
      <c r="I238" s="478"/>
      <c r="J238" s="138" t="s">
        <v>5608</v>
      </c>
      <c r="K238" s="139"/>
      <c r="L238" s="139"/>
      <c r="M238" s="140"/>
      <c r="N238" s="119"/>
      <c r="V238" s="151"/>
    </row>
    <row r="239" spans="1:22" ht="13.8" thickBot="1" x14ac:dyDescent="0.3">
      <c r="A239" s="750"/>
      <c r="B239" s="142"/>
      <c r="C239" s="142"/>
      <c r="D239" s="143"/>
      <c r="E239" s="142"/>
      <c r="F239" s="142"/>
      <c r="G239" s="726"/>
      <c r="H239" s="838"/>
      <c r="I239" s="839"/>
      <c r="J239" s="78" t="s">
        <v>5608</v>
      </c>
      <c r="K239" s="78"/>
      <c r="L239" s="78"/>
      <c r="M239" s="145"/>
      <c r="N239" s="119"/>
      <c r="V239" s="151">
        <f>G239</f>
        <v>0</v>
      </c>
    </row>
    <row r="240" spans="1:22" ht="21" thickBot="1" x14ac:dyDescent="0.3">
      <c r="A240" s="750"/>
      <c r="B240" s="485" t="s">
        <v>34</v>
      </c>
      <c r="C240" s="485" t="s">
        <v>35</v>
      </c>
      <c r="D240" s="485" t="s">
        <v>5600</v>
      </c>
      <c r="E240" s="840" t="s">
        <v>5601</v>
      </c>
      <c r="F240" s="840"/>
      <c r="G240" s="730"/>
      <c r="H240" s="731"/>
      <c r="I240" s="732"/>
      <c r="J240" s="149" t="s">
        <v>5630</v>
      </c>
      <c r="K240" s="82"/>
      <c r="L240" s="82"/>
      <c r="M240" s="150"/>
      <c r="N240" s="119"/>
      <c r="V240" s="151"/>
    </row>
    <row r="241" spans="1:22" ht="13.8" thickBot="1" x14ac:dyDescent="0.3">
      <c r="A241" s="842"/>
      <c r="B241" s="152"/>
      <c r="C241" s="152"/>
      <c r="D241" s="153"/>
      <c r="E241" s="154" t="s">
        <v>5605</v>
      </c>
      <c r="F241" s="155"/>
      <c r="G241" s="712"/>
      <c r="H241" s="713"/>
      <c r="I241" s="714"/>
      <c r="J241" s="149" t="s">
        <v>5631</v>
      </c>
      <c r="K241" s="82"/>
      <c r="L241" s="82"/>
      <c r="M241" s="150"/>
      <c r="N241" s="119"/>
      <c r="V241" s="151"/>
    </row>
    <row r="242" spans="1:22" ht="21.6" thickTop="1" thickBot="1" x14ac:dyDescent="0.3">
      <c r="A242" s="834">
        <f t="shared" ref="A242" si="53">A238+1</f>
        <v>57</v>
      </c>
      <c r="B242" s="483" t="s">
        <v>22</v>
      </c>
      <c r="C242" s="483" t="s">
        <v>23</v>
      </c>
      <c r="D242" s="483" t="s">
        <v>5593</v>
      </c>
      <c r="E242" s="837" t="s">
        <v>5594</v>
      </c>
      <c r="F242" s="837"/>
      <c r="G242" s="837" t="s">
        <v>17</v>
      </c>
      <c r="H242" s="771"/>
      <c r="I242" s="478"/>
      <c r="J242" s="138" t="s">
        <v>5608</v>
      </c>
      <c r="K242" s="139"/>
      <c r="L242" s="139"/>
      <c r="M242" s="140"/>
      <c r="N242" s="119"/>
      <c r="V242" s="151"/>
    </row>
    <row r="243" spans="1:22" ht="13.8" thickBot="1" x14ac:dyDescent="0.3">
      <c r="A243" s="750"/>
      <c r="B243" s="142"/>
      <c r="C243" s="142"/>
      <c r="D243" s="143"/>
      <c r="E243" s="142"/>
      <c r="F243" s="142"/>
      <c r="G243" s="726"/>
      <c r="H243" s="838"/>
      <c r="I243" s="839"/>
      <c r="J243" s="78" t="s">
        <v>5608</v>
      </c>
      <c r="K243" s="78"/>
      <c r="L243" s="78"/>
      <c r="M243" s="145"/>
      <c r="N243" s="119"/>
      <c r="V243" s="151">
        <f>G243</f>
        <v>0</v>
      </c>
    </row>
    <row r="244" spans="1:22" ht="21" thickBot="1" x14ac:dyDescent="0.3">
      <c r="A244" s="750"/>
      <c r="B244" s="485" t="s">
        <v>34</v>
      </c>
      <c r="C244" s="485" t="s">
        <v>35</v>
      </c>
      <c r="D244" s="485" t="s">
        <v>5600</v>
      </c>
      <c r="E244" s="840" t="s">
        <v>5601</v>
      </c>
      <c r="F244" s="840"/>
      <c r="G244" s="730"/>
      <c r="H244" s="731"/>
      <c r="I244" s="732"/>
      <c r="J244" s="149" t="s">
        <v>5630</v>
      </c>
      <c r="K244" s="82"/>
      <c r="L244" s="82"/>
      <c r="M244" s="150"/>
      <c r="N244" s="119"/>
      <c r="V244" s="151"/>
    </row>
    <row r="245" spans="1:22" ht="13.8" thickBot="1" x14ac:dyDescent="0.3">
      <c r="A245" s="842"/>
      <c r="B245" s="152"/>
      <c r="C245" s="152"/>
      <c r="D245" s="153"/>
      <c r="E245" s="154" t="s">
        <v>5605</v>
      </c>
      <c r="F245" s="155"/>
      <c r="G245" s="712"/>
      <c r="H245" s="713"/>
      <c r="I245" s="714"/>
      <c r="J245" s="149" t="s">
        <v>5631</v>
      </c>
      <c r="K245" s="82"/>
      <c r="L245" s="82"/>
      <c r="M245" s="150"/>
      <c r="N245" s="119"/>
      <c r="V245" s="151"/>
    </row>
    <row r="246" spans="1:22" ht="21.6" thickTop="1" thickBot="1" x14ac:dyDescent="0.3">
      <c r="A246" s="834">
        <f t="shared" ref="A246" si="54">A242+1</f>
        <v>58</v>
      </c>
      <c r="B246" s="483" t="s">
        <v>22</v>
      </c>
      <c r="C246" s="483" t="s">
        <v>23</v>
      </c>
      <c r="D246" s="483" t="s">
        <v>5593</v>
      </c>
      <c r="E246" s="837" t="s">
        <v>5594</v>
      </c>
      <c r="F246" s="837"/>
      <c r="G246" s="837" t="s">
        <v>17</v>
      </c>
      <c r="H246" s="771"/>
      <c r="I246" s="478"/>
      <c r="J246" s="138" t="s">
        <v>5608</v>
      </c>
      <c r="K246" s="139"/>
      <c r="L246" s="139"/>
      <c r="M246" s="140"/>
      <c r="N246" s="119"/>
      <c r="V246" s="151"/>
    </row>
    <row r="247" spans="1:22" ht="13.8" thickBot="1" x14ac:dyDescent="0.3">
      <c r="A247" s="750"/>
      <c r="B247" s="142"/>
      <c r="C247" s="142"/>
      <c r="D247" s="143"/>
      <c r="E247" s="142"/>
      <c r="F247" s="142"/>
      <c r="G247" s="726"/>
      <c r="H247" s="838"/>
      <c r="I247" s="839"/>
      <c r="J247" s="78" t="s">
        <v>5608</v>
      </c>
      <c r="K247" s="78"/>
      <c r="L247" s="78"/>
      <c r="M247" s="145"/>
      <c r="N247" s="119"/>
      <c r="V247" s="151">
        <f>G247</f>
        <v>0</v>
      </c>
    </row>
    <row r="248" spans="1:22" ht="21" thickBot="1" x14ac:dyDescent="0.3">
      <c r="A248" s="750"/>
      <c r="B248" s="485" t="s">
        <v>34</v>
      </c>
      <c r="C248" s="485" t="s">
        <v>35</v>
      </c>
      <c r="D248" s="485" t="s">
        <v>5600</v>
      </c>
      <c r="E248" s="840" t="s">
        <v>5601</v>
      </c>
      <c r="F248" s="840"/>
      <c r="G248" s="730"/>
      <c r="H248" s="731"/>
      <c r="I248" s="732"/>
      <c r="J248" s="149" t="s">
        <v>5630</v>
      </c>
      <c r="K248" s="82"/>
      <c r="L248" s="82"/>
      <c r="M248" s="150"/>
      <c r="N248" s="119"/>
      <c r="V248" s="151"/>
    </row>
    <row r="249" spans="1:22" ht="13.8" thickBot="1" x14ac:dyDescent="0.3">
      <c r="A249" s="842"/>
      <c r="B249" s="152"/>
      <c r="C249" s="152"/>
      <c r="D249" s="153"/>
      <c r="E249" s="154" t="s">
        <v>5605</v>
      </c>
      <c r="F249" s="155"/>
      <c r="G249" s="712"/>
      <c r="H249" s="713"/>
      <c r="I249" s="714"/>
      <c r="J249" s="149" t="s">
        <v>5631</v>
      </c>
      <c r="K249" s="82"/>
      <c r="L249" s="82"/>
      <c r="M249" s="150"/>
      <c r="N249" s="119"/>
      <c r="V249" s="151"/>
    </row>
    <row r="250" spans="1:22" ht="21.6" thickTop="1" thickBot="1" x14ac:dyDescent="0.3">
      <c r="A250" s="834">
        <f t="shared" ref="A250" si="55">A246+1</f>
        <v>59</v>
      </c>
      <c r="B250" s="483" t="s">
        <v>22</v>
      </c>
      <c r="C250" s="483" t="s">
        <v>23</v>
      </c>
      <c r="D250" s="483" t="s">
        <v>5593</v>
      </c>
      <c r="E250" s="837" t="s">
        <v>5594</v>
      </c>
      <c r="F250" s="837"/>
      <c r="G250" s="837" t="s">
        <v>17</v>
      </c>
      <c r="H250" s="771"/>
      <c r="I250" s="478"/>
      <c r="J250" s="138" t="s">
        <v>5608</v>
      </c>
      <c r="K250" s="139"/>
      <c r="L250" s="139"/>
      <c r="M250" s="140"/>
      <c r="N250" s="119"/>
      <c r="V250" s="151"/>
    </row>
    <row r="251" spans="1:22" ht="13.8" thickBot="1" x14ac:dyDescent="0.3">
      <c r="A251" s="750"/>
      <c r="B251" s="142"/>
      <c r="C251" s="142"/>
      <c r="D251" s="143"/>
      <c r="E251" s="142"/>
      <c r="F251" s="142"/>
      <c r="G251" s="726"/>
      <c r="H251" s="838"/>
      <c r="I251" s="839"/>
      <c r="J251" s="78" t="s">
        <v>5608</v>
      </c>
      <c r="K251" s="78"/>
      <c r="L251" s="78"/>
      <c r="M251" s="145"/>
      <c r="N251" s="119"/>
      <c r="V251" s="151">
        <f>G251</f>
        <v>0</v>
      </c>
    </row>
    <row r="252" spans="1:22" ht="21" thickBot="1" x14ac:dyDescent="0.3">
      <c r="A252" s="750"/>
      <c r="B252" s="485" t="s">
        <v>34</v>
      </c>
      <c r="C252" s="485" t="s">
        <v>35</v>
      </c>
      <c r="D252" s="485" t="s">
        <v>5600</v>
      </c>
      <c r="E252" s="840" t="s">
        <v>5601</v>
      </c>
      <c r="F252" s="840"/>
      <c r="G252" s="730"/>
      <c r="H252" s="731"/>
      <c r="I252" s="732"/>
      <c r="J252" s="149" t="s">
        <v>5630</v>
      </c>
      <c r="K252" s="82"/>
      <c r="L252" s="82"/>
      <c r="M252" s="150"/>
      <c r="N252" s="119"/>
      <c r="V252" s="151"/>
    </row>
    <row r="253" spans="1:22" ht="13.8" thickBot="1" x14ac:dyDescent="0.3">
      <c r="A253" s="842"/>
      <c r="B253" s="152"/>
      <c r="C253" s="152"/>
      <c r="D253" s="153"/>
      <c r="E253" s="154" t="s">
        <v>5605</v>
      </c>
      <c r="F253" s="155"/>
      <c r="G253" s="712"/>
      <c r="H253" s="713"/>
      <c r="I253" s="714"/>
      <c r="J253" s="149" t="s">
        <v>5631</v>
      </c>
      <c r="K253" s="82"/>
      <c r="L253" s="82"/>
      <c r="M253" s="150"/>
      <c r="N253" s="119"/>
      <c r="V253" s="151"/>
    </row>
    <row r="254" spans="1:22" ht="21.6" thickTop="1" thickBot="1" x14ac:dyDescent="0.3">
      <c r="A254" s="834">
        <f t="shared" ref="A254" si="56">A250+1</f>
        <v>60</v>
      </c>
      <c r="B254" s="483" t="s">
        <v>22</v>
      </c>
      <c r="C254" s="483" t="s">
        <v>23</v>
      </c>
      <c r="D254" s="483" t="s">
        <v>5593</v>
      </c>
      <c r="E254" s="837" t="s">
        <v>5594</v>
      </c>
      <c r="F254" s="837"/>
      <c r="G254" s="837" t="s">
        <v>17</v>
      </c>
      <c r="H254" s="771"/>
      <c r="I254" s="478"/>
      <c r="J254" s="138" t="s">
        <v>5608</v>
      </c>
      <c r="K254" s="139"/>
      <c r="L254" s="139"/>
      <c r="M254" s="140"/>
      <c r="N254" s="119"/>
      <c r="V254" s="151"/>
    </row>
    <row r="255" spans="1:22" ht="13.8" thickBot="1" x14ac:dyDescent="0.3">
      <c r="A255" s="750"/>
      <c r="B255" s="142"/>
      <c r="C255" s="142"/>
      <c r="D255" s="143"/>
      <c r="E255" s="142"/>
      <c r="F255" s="142"/>
      <c r="G255" s="726"/>
      <c r="H255" s="838"/>
      <c r="I255" s="839"/>
      <c r="J255" s="78" t="s">
        <v>5608</v>
      </c>
      <c r="K255" s="78"/>
      <c r="L255" s="78"/>
      <c r="M255" s="145"/>
      <c r="N255" s="119"/>
      <c r="V255" s="151">
        <f>G255</f>
        <v>0</v>
      </c>
    </row>
    <row r="256" spans="1:22" ht="21" thickBot="1" x14ac:dyDescent="0.3">
      <c r="A256" s="750"/>
      <c r="B256" s="485" t="s">
        <v>34</v>
      </c>
      <c r="C256" s="485" t="s">
        <v>35</v>
      </c>
      <c r="D256" s="485" t="s">
        <v>5600</v>
      </c>
      <c r="E256" s="840" t="s">
        <v>5601</v>
      </c>
      <c r="F256" s="840"/>
      <c r="G256" s="730"/>
      <c r="H256" s="731"/>
      <c r="I256" s="732"/>
      <c r="J256" s="149" t="s">
        <v>5630</v>
      </c>
      <c r="K256" s="82"/>
      <c r="L256" s="82"/>
      <c r="M256" s="150"/>
      <c r="N256" s="119"/>
      <c r="V256" s="151"/>
    </row>
    <row r="257" spans="1:22" ht="13.8" thickBot="1" x14ac:dyDescent="0.3">
      <c r="A257" s="842"/>
      <c r="B257" s="152"/>
      <c r="C257" s="152"/>
      <c r="D257" s="153"/>
      <c r="E257" s="154" t="s">
        <v>5605</v>
      </c>
      <c r="F257" s="155"/>
      <c r="G257" s="712"/>
      <c r="H257" s="713"/>
      <c r="I257" s="714"/>
      <c r="J257" s="149" t="s">
        <v>5631</v>
      </c>
      <c r="K257" s="82"/>
      <c r="L257" s="82"/>
      <c r="M257" s="150"/>
      <c r="N257" s="119"/>
      <c r="V257" s="151"/>
    </row>
    <row r="258" spans="1:22" ht="21.6" thickTop="1" thickBot="1" x14ac:dyDescent="0.3">
      <c r="A258" s="834">
        <f t="shared" ref="A258" si="57">A254+1</f>
        <v>61</v>
      </c>
      <c r="B258" s="483" t="s">
        <v>22</v>
      </c>
      <c r="C258" s="483" t="s">
        <v>23</v>
      </c>
      <c r="D258" s="483" t="s">
        <v>5593</v>
      </c>
      <c r="E258" s="837" t="s">
        <v>5594</v>
      </c>
      <c r="F258" s="837"/>
      <c r="G258" s="837" t="s">
        <v>17</v>
      </c>
      <c r="H258" s="771"/>
      <c r="I258" s="478"/>
      <c r="J258" s="138" t="s">
        <v>5608</v>
      </c>
      <c r="K258" s="139"/>
      <c r="L258" s="139"/>
      <c r="M258" s="140"/>
      <c r="N258" s="119"/>
      <c r="V258" s="151"/>
    </row>
    <row r="259" spans="1:22" ht="13.8" thickBot="1" x14ac:dyDescent="0.3">
      <c r="A259" s="750"/>
      <c r="B259" s="142"/>
      <c r="C259" s="142"/>
      <c r="D259" s="143"/>
      <c r="E259" s="142"/>
      <c r="F259" s="142"/>
      <c r="G259" s="726"/>
      <c r="H259" s="838"/>
      <c r="I259" s="839"/>
      <c r="J259" s="78" t="s">
        <v>5608</v>
      </c>
      <c r="K259" s="78"/>
      <c r="L259" s="78"/>
      <c r="M259" s="145"/>
      <c r="N259" s="119"/>
      <c r="V259" s="151">
        <f>G259</f>
        <v>0</v>
      </c>
    </row>
    <row r="260" spans="1:22" ht="21" thickBot="1" x14ac:dyDescent="0.3">
      <c r="A260" s="750"/>
      <c r="B260" s="485" t="s">
        <v>34</v>
      </c>
      <c r="C260" s="485" t="s">
        <v>35</v>
      </c>
      <c r="D260" s="485" t="s">
        <v>5600</v>
      </c>
      <c r="E260" s="840" t="s">
        <v>5601</v>
      </c>
      <c r="F260" s="840"/>
      <c r="G260" s="730"/>
      <c r="H260" s="731"/>
      <c r="I260" s="732"/>
      <c r="J260" s="149" t="s">
        <v>5630</v>
      </c>
      <c r="K260" s="82"/>
      <c r="L260" s="82"/>
      <c r="M260" s="150"/>
      <c r="N260" s="119"/>
      <c r="V260" s="151"/>
    </row>
    <row r="261" spans="1:22" ht="13.8" thickBot="1" x14ac:dyDescent="0.3">
      <c r="A261" s="842"/>
      <c r="B261" s="152"/>
      <c r="C261" s="152"/>
      <c r="D261" s="153"/>
      <c r="E261" s="154" t="s">
        <v>5605</v>
      </c>
      <c r="F261" s="155"/>
      <c r="G261" s="712"/>
      <c r="H261" s="713"/>
      <c r="I261" s="714"/>
      <c r="J261" s="149" t="s">
        <v>5631</v>
      </c>
      <c r="K261" s="82"/>
      <c r="L261" s="82"/>
      <c r="M261" s="150"/>
      <c r="N261" s="119"/>
      <c r="V261" s="151"/>
    </row>
    <row r="262" spans="1:22" ht="21.6" thickTop="1" thickBot="1" x14ac:dyDescent="0.3">
      <c r="A262" s="834">
        <f t="shared" ref="A262" si="58">A258+1</f>
        <v>62</v>
      </c>
      <c r="B262" s="483" t="s">
        <v>22</v>
      </c>
      <c r="C262" s="483" t="s">
        <v>23</v>
      </c>
      <c r="D262" s="483" t="s">
        <v>5593</v>
      </c>
      <c r="E262" s="837" t="s">
        <v>5594</v>
      </c>
      <c r="F262" s="837"/>
      <c r="G262" s="837" t="s">
        <v>17</v>
      </c>
      <c r="H262" s="771"/>
      <c r="I262" s="478"/>
      <c r="J262" s="138" t="s">
        <v>5608</v>
      </c>
      <c r="K262" s="139"/>
      <c r="L262" s="139"/>
      <c r="M262" s="140"/>
      <c r="N262" s="119"/>
      <c r="V262" s="151"/>
    </row>
    <row r="263" spans="1:22" ht="13.8" thickBot="1" x14ac:dyDescent="0.3">
      <c r="A263" s="750"/>
      <c r="B263" s="142"/>
      <c r="C263" s="142"/>
      <c r="D263" s="143"/>
      <c r="E263" s="142"/>
      <c r="F263" s="142"/>
      <c r="G263" s="726"/>
      <c r="H263" s="838"/>
      <c r="I263" s="839"/>
      <c r="J263" s="78" t="s">
        <v>5608</v>
      </c>
      <c r="K263" s="78"/>
      <c r="L263" s="78"/>
      <c r="M263" s="145"/>
      <c r="N263" s="119"/>
      <c r="V263" s="151">
        <f>G263</f>
        <v>0</v>
      </c>
    </row>
    <row r="264" spans="1:22" ht="21" thickBot="1" x14ac:dyDescent="0.3">
      <c r="A264" s="750"/>
      <c r="B264" s="485" t="s">
        <v>34</v>
      </c>
      <c r="C264" s="485" t="s">
        <v>35</v>
      </c>
      <c r="D264" s="485" t="s">
        <v>5600</v>
      </c>
      <c r="E264" s="840" t="s">
        <v>5601</v>
      </c>
      <c r="F264" s="840"/>
      <c r="G264" s="730"/>
      <c r="H264" s="731"/>
      <c r="I264" s="732"/>
      <c r="J264" s="149" t="s">
        <v>5630</v>
      </c>
      <c r="K264" s="82"/>
      <c r="L264" s="82"/>
      <c r="M264" s="150"/>
      <c r="N264" s="119"/>
      <c r="V264" s="151"/>
    </row>
    <row r="265" spans="1:22" ht="13.8" thickBot="1" x14ac:dyDescent="0.3">
      <c r="A265" s="842"/>
      <c r="B265" s="152"/>
      <c r="C265" s="152"/>
      <c r="D265" s="153"/>
      <c r="E265" s="154" t="s">
        <v>5605</v>
      </c>
      <c r="F265" s="155"/>
      <c r="G265" s="712"/>
      <c r="H265" s="713"/>
      <c r="I265" s="714"/>
      <c r="J265" s="149" t="s">
        <v>5631</v>
      </c>
      <c r="K265" s="82"/>
      <c r="L265" s="82"/>
      <c r="M265" s="150"/>
      <c r="N265" s="119"/>
      <c r="V265" s="151"/>
    </row>
    <row r="266" spans="1:22" ht="21.6" thickTop="1" thickBot="1" x14ac:dyDescent="0.3">
      <c r="A266" s="834">
        <f t="shared" ref="A266" si="59">A262+1</f>
        <v>63</v>
      </c>
      <c r="B266" s="483" t="s">
        <v>22</v>
      </c>
      <c r="C266" s="483" t="s">
        <v>23</v>
      </c>
      <c r="D266" s="483" t="s">
        <v>5593</v>
      </c>
      <c r="E266" s="837" t="s">
        <v>5594</v>
      </c>
      <c r="F266" s="837"/>
      <c r="G266" s="837" t="s">
        <v>17</v>
      </c>
      <c r="H266" s="771"/>
      <c r="I266" s="478"/>
      <c r="J266" s="138" t="s">
        <v>5608</v>
      </c>
      <c r="K266" s="139"/>
      <c r="L266" s="139"/>
      <c r="M266" s="140"/>
      <c r="N266" s="119"/>
      <c r="V266" s="151"/>
    </row>
    <row r="267" spans="1:22" ht="13.8" thickBot="1" x14ac:dyDescent="0.3">
      <c r="A267" s="750"/>
      <c r="B267" s="142"/>
      <c r="C267" s="142"/>
      <c r="D267" s="143"/>
      <c r="E267" s="142"/>
      <c r="F267" s="142"/>
      <c r="G267" s="726"/>
      <c r="H267" s="838"/>
      <c r="I267" s="839"/>
      <c r="J267" s="78" t="s">
        <v>5608</v>
      </c>
      <c r="K267" s="78"/>
      <c r="L267" s="78"/>
      <c r="M267" s="145"/>
      <c r="N267" s="119"/>
      <c r="V267" s="151">
        <f>G267</f>
        <v>0</v>
      </c>
    </row>
    <row r="268" spans="1:22" ht="21" thickBot="1" x14ac:dyDescent="0.3">
      <c r="A268" s="750"/>
      <c r="B268" s="485" t="s">
        <v>34</v>
      </c>
      <c r="C268" s="485" t="s">
        <v>35</v>
      </c>
      <c r="D268" s="485" t="s">
        <v>5600</v>
      </c>
      <c r="E268" s="840" t="s">
        <v>5601</v>
      </c>
      <c r="F268" s="840"/>
      <c r="G268" s="730"/>
      <c r="H268" s="731"/>
      <c r="I268" s="732"/>
      <c r="J268" s="149" t="s">
        <v>5630</v>
      </c>
      <c r="K268" s="82"/>
      <c r="L268" s="82"/>
      <c r="M268" s="150"/>
      <c r="N268" s="119"/>
      <c r="V268" s="151"/>
    </row>
    <row r="269" spans="1:22" ht="13.8" thickBot="1" x14ac:dyDescent="0.3">
      <c r="A269" s="842"/>
      <c r="B269" s="152"/>
      <c r="C269" s="152"/>
      <c r="D269" s="153"/>
      <c r="E269" s="154" t="s">
        <v>5605</v>
      </c>
      <c r="F269" s="155"/>
      <c r="G269" s="712"/>
      <c r="H269" s="713"/>
      <c r="I269" s="714"/>
      <c r="J269" s="149" t="s">
        <v>5631</v>
      </c>
      <c r="K269" s="82"/>
      <c r="L269" s="82"/>
      <c r="M269" s="150"/>
      <c r="N269" s="119"/>
      <c r="V269" s="151"/>
    </row>
    <row r="270" spans="1:22" ht="21.6" thickTop="1" thickBot="1" x14ac:dyDescent="0.3">
      <c r="A270" s="834">
        <f t="shared" ref="A270" si="60">A266+1</f>
        <v>64</v>
      </c>
      <c r="B270" s="483" t="s">
        <v>22</v>
      </c>
      <c r="C270" s="483" t="s">
        <v>23</v>
      </c>
      <c r="D270" s="483" t="s">
        <v>5593</v>
      </c>
      <c r="E270" s="837" t="s">
        <v>5594</v>
      </c>
      <c r="F270" s="837"/>
      <c r="G270" s="837" t="s">
        <v>17</v>
      </c>
      <c r="H270" s="771"/>
      <c r="I270" s="478"/>
      <c r="J270" s="138" t="s">
        <v>5608</v>
      </c>
      <c r="K270" s="139"/>
      <c r="L270" s="139"/>
      <c r="M270" s="140"/>
      <c r="N270" s="119"/>
      <c r="V270" s="151"/>
    </row>
    <row r="271" spans="1:22" ht="13.8" thickBot="1" x14ac:dyDescent="0.3">
      <c r="A271" s="750"/>
      <c r="B271" s="142"/>
      <c r="C271" s="142"/>
      <c r="D271" s="143"/>
      <c r="E271" s="142"/>
      <c r="F271" s="142"/>
      <c r="G271" s="726"/>
      <c r="H271" s="838"/>
      <c r="I271" s="839"/>
      <c r="J271" s="78" t="s">
        <v>5608</v>
      </c>
      <c r="K271" s="78"/>
      <c r="L271" s="78"/>
      <c r="M271" s="145"/>
      <c r="N271" s="119"/>
      <c r="V271" s="151">
        <f>G271</f>
        <v>0</v>
      </c>
    </row>
    <row r="272" spans="1:22" ht="21" thickBot="1" x14ac:dyDescent="0.3">
      <c r="A272" s="750"/>
      <c r="B272" s="485" t="s">
        <v>34</v>
      </c>
      <c r="C272" s="485" t="s">
        <v>35</v>
      </c>
      <c r="D272" s="485" t="s">
        <v>5600</v>
      </c>
      <c r="E272" s="840" t="s">
        <v>5601</v>
      </c>
      <c r="F272" s="840"/>
      <c r="G272" s="730"/>
      <c r="H272" s="731"/>
      <c r="I272" s="732"/>
      <c r="J272" s="149" t="s">
        <v>5630</v>
      </c>
      <c r="K272" s="82"/>
      <c r="L272" s="82"/>
      <c r="M272" s="150"/>
      <c r="N272" s="119"/>
      <c r="V272" s="151"/>
    </row>
    <row r="273" spans="1:22" ht="13.8" thickBot="1" x14ac:dyDescent="0.3">
      <c r="A273" s="842"/>
      <c r="B273" s="152"/>
      <c r="C273" s="152"/>
      <c r="D273" s="153"/>
      <c r="E273" s="154" t="s">
        <v>5605</v>
      </c>
      <c r="F273" s="155"/>
      <c r="G273" s="712"/>
      <c r="H273" s="713"/>
      <c r="I273" s="714"/>
      <c r="J273" s="149" t="s">
        <v>5631</v>
      </c>
      <c r="K273" s="82"/>
      <c r="L273" s="82"/>
      <c r="M273" s="150"/>
      <c r="N273" s="119"/>
      <c r="V273" s="151"/>
    </row>
    <row r="274" spans="1:22" ht="21.6" thickTop="1" thickBot="1" x14ac:dyDescent="0.3">
      <c r="A274" s="834">
        <f t="shared" ref="A274" si="61">A270+1</f>
        <v>65</v>
      </c>
      <c r="B274" s="483" t="s">
        <v>22</v>
      </c>
      <c r="C274" s="483" t="s">
        <v>23</v>
      </c>
      <c r="D274" s="483" t="s">
        <v>5593</v>
      </c>
      <c r="E274" s="837" t="s">
        <v>5594</v>
      </c>
      <c r="F274" s="837"/>
      <c r="G274" s="837" t="s">
        <v>17</v>
      </c>
      <c r="H274" s="771"/>
      <c r="I274" s="478"/>
      <c r="J274" s="138" t="s">
        <v>5608</v>
      </c>
      <c r="K274" s="139"/>
      <c r="L274" s="139"/>
      <c r="M274" s="140"/>
      <c r="N274" s="119"/>
      <c r="V274" s="151"/>
    </row>
    <row r="275" spans="1:22" ht="13.8" thickBot="1" x14ac:dyDescent="0.3">
      <c r="A275" s="750"/>
      <c r="B275" s="142"/>
      <c r="C275" s="142"/>
      <c r="D275" s="143"/>
      <c r="E275" s="142"/>
      <c r="F275" s="142"/>
      <c r="G275" s="726"/>
      <c r="H275" s="838"/>
      <c r="I275" s="839"/>
      <c r="J275" s="78" t="s">
        <v>5608</v>
      </c>
      <c r="K275" s="78"/>
      <c r="L275" s="78"/>
      <c r="M275" s="145"/>
      <c r="N275" s="119"/>
      <c r="V275" s="151">
        <f>G275</f>
        <v>0</v>
      </c>
    </row>
    <row r="276" spans="1:22" ht="21" thickBot="1" x14ac:dyDescent="0.3">
      <c r="A276" s="750"/>
      <c r="B276" s="485" t="s">
        <v>34</v>
      </c>
      <c r="C276" s="485" t="s">
        <v>35</v>
      </c>
      <c r="D276" s="485" t="s">
        <v>5600</v>
      </c>
      <c r="E276" s="840" t="s">
        <v>5601</v>
      </c>
      <c r="F276" s="840"/>
      <c r="G276" s="730"/>
      <c r="H276" s="731"/>
      <c r="I276" s="732"/>
      <c r="J276" s="149" t="s">
        <v>5630</v>
      </c>
      <c r="K276" s="82"/>
      <c r="L276" s="82"/>
      <c r="M276" s="150"/>
      <c r="N276" s="119"/>
      <c r="V276" s="151"/>
    </row>
    <row r="277" spans="1:22" ht="13.8" thickBot="1" x14ac:dyDescent="0.3">
      <c r="A277" s="842"/>
      <c r="B277" s="152"/>
      <c r="C277" s="152"/>
      <c r="D277" s="153"/>
      <c r="E277" s="154" t="s">
        <v>5605</v>
      </c>
      <c r="F277" s="155"/>
      <c r="G277" s="712"/>
      <c r="H277" s="713"/>
      <c r="I277" s="714"/>
      <c r="J277" s="149" t="s">
        <v>5631</v>
      </c>
      <c r="K277" s="82"/>
      <c r="L277" s="82"/>
      <c r="M277" s="150"/>
      <c r="N277" s="119"/>
      <c r="V277" s="151"/>
    </row>
    <row r="278" spans="1:22" ht="21.6" thickTop="1" thickBot="1" x14ac:dyDescent="0.3">
      <c r="A278" s="834">
        <f t="shared" ref="A278" si="62">A274+1</f>
        <v>66</v>
      </c>
      <c r="B278" s="483" t="s">
        <v>22</v>
      </c>
      <c r="C278" s="483" t="s">
        <v>23</v>
      </c>
      <c r="D278" s="483" t="s">
        <v>5593</v>
      </c>
      <c r="E278" s="837" t="s">
        <v>5594</v>
      </c>
      <c r="F278" s="837"/>
      <c r="G278" s="837" t="s">
        <v>17</v>
      </c>
      <c r="H278" s="771"/>
      <c r="I278" s="478"/>
      <c r="J278" s="138" t="s">
        <v>5608</v>
      </c>
      <c r="K278" s="139"/>
      <c r="L278" s="139"/>
      <c r="M278" s="140"/>
      <c r="N278" s="119"/>
      <c r="V278" s="151"/>
    </row>
    <row r="279" spans="1:22" ht="13.8" thickBot="1" x14ac:dyDescent="0.3">
      <c r="A279" s="750"/>
      <c r="B279" s="142"/>
      <c r="C279" s="142"/>
      <c r="D279" s="143"/>
      <c r="E279" s="142"/>
      <c r="F279" s="142"/>
      <c r="G279" s="726"/>
      <c r="H279" s="838"/>
      <c r="I279" s="839"/>
      <c r="J279" s="78" t="s">
        <v>5608</v>
      </c>
      <c r="K279" s="78"/>
      <c r="L279" s="78"/>
      <c r="M279" s="145"/>
      <c r="N279" s="119"/>
      <c r="V279" s="151">
        <f>G279</f>
        <v>0</v>
      </c>
    </row>
    <row r="280" spans="1:22" ht="21" thickBot="1" x14ac:dyDescent="0.3">
      <c r="A280" s="750"/>
      <c r="B280" s="485" t="s">
        <v>34</v>
      </c>
      <c r="C280" s="485" t="s">
        <v>35</v>
      </c>
      <c r="D280" s="485" t="s">
        <v>5600</v>
      </c>
      <c r="E280" s="840" t="s">
        <v>5601</v>
      </c>
      <c r="F280" s="840"/>
      <c r="G280" s="730"/>
      <c r="H280" s="731"/>
      <c r="I280" s="732"/>
      <c r="J280" s="149" t="s">
        <v>5630</v>
      </c>
      <c r="K280" s="82"/>
      <c r="L280" s="82"/>
      <c r="M280" s="150"/>
      <c r="N280" s="119"/>
      <c r="V280" s="151"/>
    </row>
    <row r="281" spans="1:22" ht="13.8" thickBot="1" x14ac:dyDescent="0.3">
      <c r="A281" s="842"/>
      <c r="B281" s="152"/>
      <c r="C281" s="152"/>
      <c r="D281" s="153"/>
      <c r="E281" s="154" t="s">
        <v>5605</v>
      </c>
      <c r="F281" s="155"/>
      <c r="G281" s="712"/>
      <c r="H281" s="713"/>
      <c r="I281" s="714"/>
      <c r="J281" s="149" t="s">
        <v>5631</v>
      </c>
      <c r="K281" s="82"/>
      <c r="L281" s="82"/>
      <c r="M281" s="150"/>
      <c r="N281" s="119"/>
      <c r="V281" s="151"/>
    </row>
    <row r="282" spans="1:22" ht="21.6" thickTop="1" thickBot="1" x14ac:dyDescent="0.3">
      <c r="A282" s="834">
        <f t="shared" ref="A282" si="63">A278+1</f>
        <v>67</v>
      </c>
      <c r="B282" s="483" t="s">
        <v>22</v>
      </c>
      <c r="C282" s="483" t="s">
        <v>23</v>
      </c>
      <c r="D282" s="483" t="s">
        <v>5593</v>
      </c>
      <c r="E282" s="837" t="s">
        <v>5594</v>
      </c>
      <c r="F282" s="837"/>
      <c r="G282" s="837" t="s">
        <v>17</v>
      </c>
      <c r="H282" s="771"/>
      <c r="I282" s="478"/>
      <c r="J282" s="138" t="s">
        <v>5608</v>
      </c>
      <c r="K282" s="139"/>
      <c r="L282" s="139"/>
      <c r="M282" s="140"/>
      <c r="N282" s="119"/>
      <c r="V282" s="151"/>
    </row>
    <row r="283" spans="1:22" ht="13.8" thickBot="1" x14ac:dyDescent="0.3">
      <c r="A283" s="750"/>
      <c r="B283" s="142"/>
      <c r="C283" s="142"/>
      <c r="D283" s="143"/>
      <c r="E283" s="142"/>
      <c r="F283" s="142"/>
      <c r="G283" s="726"/>
      <c r="H283" s="838"/>
      <c r="I283" s="839"/>
      <c r="J283" s="78" t="s">
        <v>5608</v>
      </c>
      <c r="K283" s="78"/>
      <c r="L283" s="78"/>
      <c r="M283" s="145"/>
      <c r="N283" s="119"/>
      <c r="V283" s="151">
        <f>G283</f>
        <v>0</v>
      </c>
    </row>
    <row r="284" spans="1:22" ht="21" thickBot="1" x14ac:dyDescent="0.3">
      <c r="A284" s="750"/>
      <c r="B284" s="485" t="s">
        <v>34</v>
      </c>
      <c r="C284" s="485" t="s">
        <v>35</v>
      </c>
      <c r="D284" s="485" t="s">
        <v>5600</v>
      </c>
      <c r="E284" s="840" t="s">
        <v>5601</v>
      </c>
      <c r="F284" s="840"/>
      <c r="G284" s="730"/>
      <c r="H284" s="731"/>
      <c r="I284" s="732"/>
      <c r="J284" s="149" t="s">
        <v>5630</v>
      </c>
      <c r="K284" s="82"/>
      <c r="L284" s="82"/>
      <c r="M284" s="150"/>
      <c r="N284" s="119"/>
      <c r="V284" s="151"/>
    </row>
    <row r="285" spans="1:22" ht="13.8" thickBot="1" x14ac:dyDescent="0.3">
      <c r="A285" s="842"/>
      <c r="B285" s="152"/>
      <c r="C285" s="152"/>
      <c r="D285" s="153"/>
      <c r="E285" s="154" t="s">
        <v>5605</v>
      </c>
      <c r="F285" s="155"/>
      <c r="G285" s="712"/>
      <c r="H285" s="713"/>
      <c r="I285" s="714"/>
      <c r="J285" s="149" t="s">
        <v>5631</v>
      </c>
      <c r="K285" s="82"/>
      <c r="L285" s="82"/>
      <c r="M285" s="150"/>
      <c r="N285" s="119"/>
      <c r="V285" s="151"/>
    </row>
    <row r="286" spans="1:22" ht="21.6" thickTop="1" thickBot="1" x14ac:dyDescent="0.3">
      <c r="A286" s="834">
        <f t="shared" ref="A286" si="64">A282+1</f>
        <v>68</v>
      </c>
      <c r="B286" s="483" t="s">
        <v>22</v>
      </c>
      <c r="C286" s="483" t="s">
        <v>23</v>
      </c>
      <c r="D286" s="483" t="s">
        <v>5593</v>
      </c>
      <c r="E286" s="837" t="s">
        <v>5594</v>
      </c>
      <c r="F286" s="837"/>
      <c r="G286" s="837" t="s">
        <v>17</v>
      </c>
      <c r="H286" s="771"/>
      <c r="I286" s="478"/>
      <c r="J286" s="138" t="s">
        <v>5608</v>
      </c>
      <c r="K286" s="139"/>
      <c r="L286" s="139"/>
      <c r="M286" s="140"/>
      <c r="N286" s="119"/>
      <c r="V286" s="151"/>
    </row>
    <row r="287" spans="1:22" ht="13.8" thickBot="1" x14ac:dyDescent="0.3">
      <c r="A287" s="750"/>
      <c r="B287" s="142"/>
      <c r="C287" s="142"/>
      <c r="D287" s="143"/>
      <c r="E287" s="142"/>
      <c r="F287" s="142"/>
      <c r="G287" s="726"/>
      <c r="H287" s="838"/>
      <c r="I287" s="839"/>
      <c r="J287" s="78" t="s">
        <v>5608</v>
      </c>
      <c r="K287" s="78"/>
      <c r="L287" s="78"/>
      <c r="M287" s="145"/>
      <c r="N287" s="119"/>
      <c r="V287" s="151">
        <f>G287</f>
        <v>0</v>
      </c>
    </row>
    <row r="288" spans="1:22" ht="21" thickBot="1" x14ac:dyDescent="0.3">
      <c r="A288" s="750"/>
      <c r="B288" s="485" t="s">
        <v>34</v>
      </c>
      <c r="C288" s="485" t="s">
        <v>35</v>
      </c>
      <c r="D288" s="485" t="s">
        <v>5600</v>
      </c>
      <c r="E288" s="840" t="s">
        <v>5601</v>
      </c>
      <c r="F288" s="840"/>
      <c r="G288" s="730"/>
      <c r="H288" s="731"/>
      <c r="I288" s="732"/>
      <c r="J288" s="149" t="s">
        <v>5630</v>
      </c>
      <c r="K288" s="82"/>
      <c r="L288" s="82"/>
      <c r="M288" s="150"/>
      <c r="N288" s="119"/>
      <c r="V288" s="151"/>
    </row>
    <row r="289" spans="1:22" ht="13.8" thickBot="1" x14ac:dyDescent="0.3">
      <c r="A289" s="842"/>
      <c r="B289" s="152"/>
      <c r="C289" s="152"/>
      <c r="D289" s="153"/>
      <c r="E289" s="154" t="s">
        <v>5605</v>
      </c>
      <c r="F289" s="155"/>
      <c r="G289" s="712"/>
      <c r="H289" s="713"/>
      <c r="I289" s="714"/>
      <c r="J289" s="149" t="s">
        <v>5631</v>
      </c>
      <c r="K289" s="82"/>
      <c r="L289" s="82"/>
      <c r="M289" s="150"/>
      <c r="N289" s="119"/>
      <c r="V289" s="151"/>
    </row>
    <row r="290" spans="1:22" ht="21.6" thickTop="1" thickBot="1" x14ac:dyDescent="0.3">
      <c r="A290" s="834">
        <f t="shared" ref="A290" si="65">A286+1</f>
        <v>69</v>
      </c>
      <c r="B290" s="483" t="s">
        <v>22</v>
      </c>
      <c r="C290" s="483" t="s">
        <v>23</v>
      </c>
      <c r="D290" s="483" t="s">
        <v>5593</v>
      </c>
      <c r="E290" s="837" t="s">
        <v>5594</v>
      </c>
      <c r="F290" s="837"/>
      <c r="G290" s="837" t="s">
        <v>17</v>
      </c>
      <c r="H290" s="771"/>
      <c r="I290" s="478"/>
      <c r="J290" s="138" t="s">
        <v>5608</v>
      </c>
      <c r="K290" s="139"/>
      <c r="L290" s="139"/>
      <c r="M290" s="140"/>
      <c r="N290" s="119"/>
      <c r="V290" s="151"/>
    </row>
    <row r="291" spans="1:22" ht="13.8" thickBot="1" x14ac:dyDescent="0.3">
      <c r="A291" s="750"/>
      <c r="B291" s="142"/>
      <c r="C291" s="142"/>
      <c r="D291" s="143"/>
      <c r="E291" s="142"/>
      <c r="F291" s="142"/>
      <c r="G291" s="726"/>
      <c r="H291" s="838"/>
      <c r="I291" s="839"/>
      <c r="J291" s="78" t="s">
        <v>5608</v>
      </c>
      <c r="K291" s="78"/>
      <c r="L291" s="78"/>
      <c r="M291" s="145"/>
      <c r="N291" s="119"/>
      <c r="V291" s="151">
        <f>G291</f>
        <v>0</v>
      </c>
    </row>
    <row r="292" spans="1:22" ht="21" thickBot="1" x14ac:dyDescent="0.3">
      <c r="A292" s="750"/>
      <c r="B292" s="485" t="s">
        <v>34</v>
      </c>
      <c r="C292" s="485" t="s">
        <v>35</v>
      </c>
      <c r="D292" s="485" t="s">
        <v>5600</v>
      </c>
      <c r="E292" s="840" t="s">
        <v>5601</v>
      </c>
      <c r="F292" s="840"/>
      <c r="G292" s="730"/>
      <c r="H292" s="731"/>
      <c r="I292" s="732"/>
      <c r="J292" s="149" t="s">
        <v>5630</v>
      </c>
      <c r="K292" s="82"/>
      <c r="L292" s="82"/>
      <c r="M292" s="150"/>
      <c r="N292" s="119"/>
      <c r="V292" s="151"/>
    </row>
    <row r="293" spans="1:22" ht="13.8" thickBot="1" x14ac:dyDescent="0.3">
      <c r="A293" s="842"/>
      <c r="B293" s="152"/>
      <c r="C293" s="152"/>
      <c r="D293" s="153"/>
      <c r="E293" s="154" t="s">
        <v>5605</v>
      </c>
      <c r="F293" s="155"/>
      <c r="G293" s="712"/>
      <c r="H293" s="713"/>
      <c r="I293" s="714"/>
      <c r="J293" s="149" t="s">
        <v>5631</v>
      </c>
      <c r="K293" s="82"/>
      <c r="L293" s="82"/>
      <c r="M293" s="150"/>
      <c r="N293" s="119"/>
      <c r="V293" s="151"/>
    </row>
    <row r="294" spans="1:22" ht="21.6" thickTop="1" thickBot="1" x14ac:dyDescent="0.3">
      <c r="A294" s="834">
        <f t="shared" ref="A294" si="66">A290+1</f>
        <v>70</v>
      </c>
      <c r="B294" s="483" t="s">
        <v>22</v>
      </c>
      <c r="C294" s="483" t="s">
        <v>23</v>
      </c>
      <c r="D294" s="483" t="s">
        <v>5593</v>
      </c>
      <c r="E294" s="837" t="s">
        <v>5594</v>
      </c>
      <c r="F294" s="837"/>
      <c r="G294" s="837" t="s">
        <v>17</v>
      </c>
      <c r="H294" s="771"/>
      <c r="I294" s="478"/>
      <c r="J294" s="138" t="s">
        <v>5608</v>
      </c>
      <c r="K294" s="139"/>
      <c r="L294" s="139"/>
      <c r="M294" s="140"/>
      <c r="N294" s="119"/>
      <c r="V294" s="151"/>
    </row>
    <row r="295" spans="1:22" ht="13.8" thickBot="1" x14ac:dyDescent="0.3">
      <c r="A295" s="750"/>
      <c r="B295" s="142"/>
      <c r="C295" s="142"/>
      <c r="D295" s="143"/>
      <c r="E295" s="142"/>
      <c r="F295" s="142"/>
      <c r="G295" s="726"/>
      <c r="H295" s="838"/>
      <c r="I295" s="839"/>
      <c r="J295" s="78" t="s">
        <v>5608</v>
      </c>
      <c r="K295" s="78"/>
      <c r="L295" s="78"/>
      <c r="M295" s="145"/>
      <c r="N295" s="119"/>
      <c r="V295" s="151">
        <f>G295</f>
        <v>0</v>
      </c>
    </row>
    <row r="296" spans="1:22" ht="21" thickBot="1" x14ac:dyDescent="0.3">
      <c r="A296" s="750"/>
      <c r="B296" s="485" t="s">
        <v>34</v>
      </c>
      <c r="C296" s="485" t="s">
        <v>35</v>
      </c>
      <c r="D296" s="485" t="s">
        <v>5600</v>
      </c>
      <c r="E296" s="840" t="s">
        <v>5601</v>
      </c>
      <c r="F296" s="840"/>
      <c r="G296" s="730"/>
      <c r="H296" s="731"/>
      <c r="I296" s="732"/>
      <c r="J296" s="149" t="s">
        <v>5630</v>
      </c>
      <c r="K296" s="82"/>
      <c r="L296" s="82"/>
      <c r="M296" s="150"/>
      <c r="N296" s="119"/>
      <c r="V296" s="151"/>
    </row>
    <row r="297" spans="1:22" ht="13.8" thickBot="1" x14ac:dyDescent="0.3">
      <c r="A297" s="842"/>
      <c r="B297" s="152"/>
      <c r="C297" s="152"/>
      <c r="D297" s="153"/>
      <c r="E297" s="154" t="s">
        <v>5605</v>
      </c>
      <c r="F297" s="155"/>
      <c r="G297" s="712"/>
      <c r="H297" s="713"/>
      <c r="I297" s="714"/>
      <c r="J297" s="149" t="s">
        <v>5631</v>
      </c>
      <c r="K297" s="82"/>
      <c r="L297" s="82"/>
      <c r="M297" s="150"/>
      <c r="N297" s="119"/>
      <c r="V297" s="151"/>
    </row>
    <row r="298" spans="1:22" ht="21.6" thickTop="1" thickBot="1" x14ac:dyDescent="0.3">
      <c r="A298" s="834">
        <f t="shared" ref="A298" si="67">A294+1</f>
        <v>71</v>
      </c>
      <c r="B298" s="483" t="s">
        <v>22</v>
      </c>
      <c r="C298" s="483" t="s">
        <v>23</v>
      </c>
      <c r="D298" s="483" t="s">
        <v>5593</v>
      </c>
      <c r="E298" s="837" t="s">
        <v>5594</v>
      </c>
      <c r="F298" s="837"/>
      <c r="G298" s="837" t="s">
        <v>17</v>
      </c>
      <c r="H298" s="771"/>
      <c r="I298" s="478"/>
      <c r="J298" s="138" t="s">
        <v>5608</v>
      </c>
      <c r="K298" s="139"/>
      <c r="L298" s="139"/>
      <c r="M298" s="140"/>
      <c r="N298" s="119"/>
      <c r="V298" s="151"/>
    </row>
    <row r="299" spans="1:22" ht="13.8" thickBot="1" x14ac:dyDescent="0.3">
      <c r="A299" s="750"/>
      <c r="B299" s="142"/>
      <c r="C299" s="142"/>
      <c r="D299" s="143"/>
      <c r="E299" s="142"/>
      <c r="F299" s="142"/>
      <c r="G299" s="726"/>
      <c r="H299" s="838"/>
      <c r="I299" s="839"/>
      <c r="J299" s="78" t="s">
        <v>5608</v>
      </c>
      <c r="K299" s="78"/>
      <c r="L299" s="78"/>
      <c r="M299" s="145"/>
      <c r="N299" s="119"/>
      <c r="V299" s="151">
        <f>G299</f>
        <v>0</v>
      </c>
    </row>
    <row r="300" spans="1:22" ht="21" thickBot="1" x14ac:dyDescent="0.3">
      <c r="A300" s="750"/>
      <c r="B300" s="485" t="s">
        <v>34</v>
      </c>
      <c r="C300" s="485" t="s">
        <v>35</v>
      </c>
      <c r="D300" s="485" t="s">
        <v>5600</v>
      </c>
      <c r="E300" s="840" t="s">
        <v>5601</v>
      </c>
      <c r="F300" s="840"/>
      <c r="G300" s="730"/>
      <c r="H300" s="731"/>
      <c r="I300" s="732"/>
      <c r="J300" s="149" t="s">
        <v>5630</v>
      </c>
      <c r="K300" s="82"/>
      <c r="L300" s="82"/>
      <c r="M300" s="150"/>
      <c r="N300" s="119"/>
      <c r="V300" s="151"/>
    </row>
    <row r="301" spans="1:22" ht="13.8" thickBot="1" x14ac:dyDescent="0.3">
      <c r="A301" s="842"/>
      <c r="B301" s="152"/>
      <c r="C301" s="152"/>
      <c r="D301" s="153"/>
      <c r="E301" s="154" t="s">
        <v>5605</v>
      </c>
      <c r="F301" s="155"/>
      <c r="G301" s="712"/>
      <c r="H301" s="713"/>
      <c r="I301" s="714"/>
      <c r="J301" s="149" t="s">
        <v>5631</v>
      </c>
      <c r="K301" s="82"/>
      <c r="L301" s="82"/>
      <c r="M301" s="150"/>
      <c r="N301" s="119"/>
      <c r="V301" s="151"/>
    </row>
    <row r="302" spans="1:22" ht="21.6" thickTop="1" thickBot="1" x14ac:dyDescent="0.3">
      <c r="A302" s="834">
        <f t="shared" ref="A302" si="68">A298+1</f>
        <v>72</v>
      </c>
      <c r="B302" s="483" t="s">
        <v>22</v>
      </c>
      <c r="C302" s="483" t="s">
        <v>23</v>
      </c>
      <c r="D302" s="483" t="s">
        <v>5593</v>
      </c>
      <c r="E302" s="837" t="s">
        <v>5594</v>
      </c>
      <c r="F302" s="837"/>
      <c r="G302" s="837" t="s">
        <v>17</v>
      </c>
      <c r="H302" s="771"/>
      <c r="I302" s="478"/>
      <c r="J302" s="138" t="s">
        <v>5608</v>
      </c>
      <c r="K302" s="139"/>
      <c r="L302" s="139"/>
      <c r="M302" s="140"/>
      <c r="N302" s="119"/>
      <c r="V302" s="151"/>
    </row>
    <row r="303" spans="1:22" ht="13.8" thickBot="1" x14ac:dyDescent="0.3">
      <c r="A303" s="750"/>
      <c r="B303" s="142"/>
      <c r="C303" s="142"/>
      <c r="D303" s="143"/>
      <c r="E303" s="142"/>
      <c r="F303" s="142"/>
      <c r="G303" s="726"/>
      <c r="H303" s="838"/>
      <c r="I303" s="839"/>
      <c r="J303" s="78" t="s">
        <v>5608</v>
      </c>
      <c r="K303" s="78"/>
      <c r="L303" s="78"/>
      <c r="M303" s="145"/>
      <c r="N303" s="119"/>
      <c r="V303" s="151">
        <f>G303</f>
        <v>0</v>
      </c>
    </row>
    <row r="304" spans="1:22" ht="21" thickBot="1" x14ac:dyDescent="0.3">
      <c r="A304" s="750"/>
      <c r="B304" s="485" t="s">
        <v>34</v>
      </c>
      <c r="C304" s="485" t="s">
        <v>35</v>
      </c>
      <c r="D304" s="485" t="s">
        <v>5600</v>
      </c>
      <c r="E304" s="840" t="s">
        <v>5601</v>
      </c>
      <c r="F304" s="840"/>
      <c r="G304" s="730"/>
      <c r="H304" s="731"/>
      <c r="I304" s="732"/>
      <c r="J304" s="149" t="s">
        <v>5630</v>
      </c>
      <c r="K304" s="82"/>
      <c r="L304" s="82"/>
      <c r="M304" s="150"/>
      <c r="N304" s="119"/>
      <c r="V304" s="151"/>
    </row>
    <row r="305" spans="1:22" ht="13.8" thickBot="1" x14ac:dyDescent="0.3">
      <c r="A305" s="842"/>
      <c r="B305" s="152"/>
      <c r="C305" s="152"/>
      <c r="D305" s="153"/>
      <c r="E305" s="154" t="s">
        <v>5605</v>
      </c>
      <c r="F305" s="155"/>
      <c r="G305" s="712"/>
      <c r="H305" s="713"/>
      <c r="I305" s="714"/>
      <c r="J305" s="149" t="s">
        <v>5631</v>
      </c>
      <c r="K305" s="82"/>
      <c r="L305" s="82"/>
      <c r="M305" s="150"/>
      <c r="N305" s="119"/>
      <c r="V305" s="151"/>
    </row>
    <row r="306" spans="1:22" ht="21.6" thickTop="1" thickBot="1" x14ac:dyDescent="0.3">
      <c r="A306" s="834">
        <f t="shared" ref="A306" si="69">A302+1</f>
        <v>73</v>
      </c>
      <c r="B306" s="483" t="s">
        <v>22</v>
      </c>
      <c r="C306" s="483" t="s">
        <v>23</v>
      </c>
      <c r="D306" s="483" t="s">
        <v>5593</v>
      </c>
      <c r="E306" s="837" t="s">
        <v>5594</v>
      </c>
      <c r="F306" s="837"/>
      <c r="G306" s="837" t="s">
        <v>17</v>
      </c>
      <c r="H306" s="771"/>
      <c r="I306" s="478"/>
      <c r="J306" s="138" t="s">
        <v>5608</v>
      </c>
      <c r="K306" s="139"/>
      <c r="L306" s="139"/>
      <c r="M306" s="140"/>
      <c r="N306" s="119"/>
      <c r="V306" s="151"/>
    </row>
    <row r="307" spans="1:22" ht="13.8" thickBot="1" x14ac:dyDescent="0.3">
      <c r="A307" s="750"/>
      <c r="B307" s="142"/>
      <c r="C307" s="142"/>
      <c r="D307" s="143"/>
      <c r="E307" s="142"/>
      <c r="F307" s="142"/>
      <c r="G307" s="726"/>
      <c r="H307" s="838"/>
      <c r="I307" s="839"/>
      <c r="J307" s="78" t="s">
        <v>5608</v>
      </c>
      <c r="K307" s="78"/>
      <c r="L307" s="78"/>
      <c r="M307" s="145"/>
      <c r="N307" s="119"/>
      <c r="V307" s="151">
        <f>G307</f>
        <v>0</v>
      </c>
    </row>
    <row r="308" spans="1:22" ht="21" thickBot="1" x14ac:dyDescent="0.3">
      <c r="A308" s="750"/>
      <c r="B308" s="485" t="s">
        <v>34</v>
      </c>
      <c r="C308" s="485" t="s">
        <v>35</v>
      </c>
      <c r="D308" s="485" t="s">
        <v>5600</v>
      </c>
      <c r="E308" s="840" t="s">
        <v>5601</v>
      </c>
      <c r="F308" s="840"/>
      <c r="G308" s="730"/>
      <c r="H308" s="731"/>
      <c r="I308" s="732"/>
      <c r="J308" s="149" t="s">
        <v>5630</v>
      </c>
      <c r="K308" s="82"/>
      <c r="L308" s="82"/>
      <c r="M308" s="150"/>
      <c r="N308" s="119"/>
      <c r="V308" s="151"/>
    </row>
    <row r="309" spans="1:22" ht="13.8" thickBot="1" x14ac:dyDescent="0.3">
      <c r="A309" s="842"/>
      <c r="B309" s="152"/>
      <c r="C309" s="152"/>
      <c r="D309" s="153"/>
      <c r="E309" s="154" t="s">
        <v>5605</v>
      </c>
      <c r="F309" s="155"/>
      <c r="G309" s="712"/>
      <c r="H309" s="713"/>
      <c r="I309" s="714"/>
      <c r="J309" s="149" t="s">
        <v>5631</v>
      </c>
      <c r="K309" s="82"/>
      <c r="L309" s="82"/>
      <c r="M309" s="150"/>
      <c r="N309" s="119"/>
      <c r="V309" s="151"/>
    </row>
    <row r="310" spans="1:22" ht="21.6" thickTop="1" thickBot="1" x14ac:dyDescent="0.3">
      <c r="A310" s="834">
        <f t="shared" ref="A310" si="70">A306+1</f>
        <v>74</v>
      </c>
      <c r="B310" s="483" t="s">
        <v>22</v>
      </c>
      <c r="C310" s="483" t="s">
        <v>23</v>
      </c>
      <c r="D310" s="483" t="s">
        <v>5593</v>
      </c>
      <c r="E310" s="837" t="s">
        <v>5594</v>
      </c>
      <c r="F310" s="837"/>
      <c r="G310" s="837" t="s">
        <v>17</v>
      </c>
      <c r="H310" s="771"/>
      <c r="I310" s="478"/>
      <c r="J310" s="138" t="s">
        <v>5608</v>
      </c>
      <c r="K310" s="139"/>
      <c r="L310" s="139"/>
      <c r="M310" s="140"/>
      <c r="N310" s="119"/>
      <c r="V310" s="151"/>
    </row>
    <row r="311" spans="1:22" ht="13.8" thickBot="1" x14ac:dyDescent="0.3">
      <c r="A311" s="750"/>
      <c r="B311" s="142"/>
      <c r="C311" s="142"/>
      <c r="D311" s="143"/>
      <c r="E311" s="142"/>
      <c r="F311" s="142"/>
      <c r="G311" s="726"/>
      <c r="H311" s="838"/>
      <c r="I311" s="839"/>
      <c r="J311" s="78" t="s">
        <v>5608</v>
      </c>
      <c r="K311" s="78"/>
      <c r="L311" s="78"/>
      <c r="M311" s="145"/>
      <c r="N311" s="119"/>
      <c r="V311" s="151">
        <f>G311</f>
        <v>0</v>
      </c>
    </row>
    <row r="312" spans="1:22" ht="21" thickBot="1" x14ac:dyDescent="0.3">
      <c r="A312" s="750"/>
      <c r="B312" s="485" t="s">
        <v>34</v>
      </c>
      <c r="C312" s="485" t="s">
        <v>35</v>
      </c>
      <c r="D312" s="485" t="s">
        <v>5600</v>
      </c>
      <c r="E312" s="840" t="s">
        <v>5601</v>
      </c>
      <c r="F312" s="840"/>
      <c r="G312" s="730"/>
      <c r="H312" s="731"/>
      <c r="I312" s="732"/>
      <c r="J312" s="149" t="s">
        <v>5630</v>
      </c>
      <c r="K312" s="82"/>
      <c r="L312" s="82"/>
      <c r="M312" s="150"/>
      <c r="N312" s="119"/>
      <c r="V312" s="151"/>
    </row>
    <row r="313" spans="1:22" ht="13.8" thickBot="1" x14ac:dyDescent="0.3">
      <c r="A313" s="842"/>
      <c r="B313" s="152"/>
      <c r="C313" s="152"/>
      <c r="D313" s="153"/>
      <c r="E313" s="154" t="s">
        <v>5605</v>
      </c>
      <c r="F313" s="155"/>
      <c r="G313" s="712"/>
      <c r="H313" s="713"/>
      <c r="I313" s="714"/>
      <c r="J313" s="149" t="s">
        <v>5631</v>
      </c>
      <c r="K313" s="82"/>
      <c r="L313" s="82"/>
      <c r="M313" s="150"/>
      <c r="N313" s="119"/>
      <c r="V313" s="151"/>
    </row>
    <row r="314" spans="1:22" ht="21.6" thickTop="1" thickBot="1" x14ac:dyDescent="0.3">
      <c r="A314" s="834">
        <f t="shared" ref="A314" si="71">A310+1</f>
        <v>75</v>
      </c>
      <c r="B314" s="483" t="s">
        <v>22</v>
      </c>
      <c r="C314" s="483" t="s">
        <v>23</v>
      </c>
      <c r="D314" s="483" t="s">
        <v>5593</v>
      </c>
      <c r="E314" s="837" t="s">
        <v>5594</v>
      </c>
      <c r="F314" s="837"/>
      <c r="G314" s="837" t="s">
        <v>17</v>
      </c>
      <c r="H314" s="771"/>
      <c r="I314" s="478"/>
      <c r="J314" s="138" t="s">
        <v>5608</v>
      </c>
      <c r="K314" s="139"/>
      <c r="L314" s="139"/>
      <c r="M314" s="140"/>
      <c r="N314" s="119"/>
      <c r="V314" s="151"/>
    </row>
    <row r="315" spans="1:22" ht="13.8" thickBot="1" x14ac:dyDescent="0.3">
      <c r="A315" s="750"/>
      <c r="B315" s="142"/>
      <c r="C315" s="142"/>
      <c r="D315" s="143"/>
      <c r="E315" s="142"/>
      <c r="F315" s="142"/>
      <c r="G315" s="726"/>
      <c r="H315" s="838"/>
      <c r="I315" s="839"/>
      <c r="J315" s="78" t="s">
        <v>5608</v>
      </c>
      <c r="K315" s="78"/>
      <c r="L315" s="78"/>
      <c r="M315" s="145"/>
      <c r="N315" s="119"/>
      <c r="V315" s="151">
        <f>G315</f>
        <v>0</v>
      </c>
    </row>
    <row r="316" spans="1:22" ht="21" thickBot="1" x14ac:dyDescent="0.3">
      <c r="A316" s="750"/>
      <c r="B316" s="485" t="s">
        <v>34</v>
      </c>
      <c r="C316" s="485" t="s">
        <v>35</v>
      </c>
      <c r="D316" s="485" t="s">
        <v>5600</v>
      </c>
      <c r="E316" s="840" t="s">
        <v>5601</v>
      </c>
      <c r="F316" s="840"/>
      <c r="G316" s="730"/>
      <c r="H316" s="731"/>
      <c r="I316" s="732"/>
      <c r="J316" s="149" t="s">
        <v>5630</v>
      </c>
      <c r="K316" s="82"/>
      <c r="L316" s="82"/>
      <c r="M316" s="150"/>
      <c r="N316" s="119"/>
      <c r="V316" s="151"/>
    </row>
    <row r="317" spans="1:22" ht="13.8" thickBot="1" x14ac:dyDescent="0.3">
      <c r="A317" s="842"/>
      <c r="B317" s="152"/>
      <c r="C317" s="152"/>
      <c r="D317" s="153"/>
      <c r="E317" s="154" t="s">
        <v>5605</v>
      </c>
      <c r="F317" s="155"/>
      <c r="G317" s="712"/>
      <c r="H317" s="713"/>
      <c r="I317" s="714"/>
      <c r="J317" s="149" t="s">
        <v>5631</v>
      </c>
      <c r="K317" s="82"/>
      <c r="L317" s="82"/>
      <c r="M317" s="150"/>
      <c r="N317" s="119"/>
      <c r="V317" s="151"/>
    </row>
    <row r="318" spans="1:22" ht="21.6" thickTop="1" thickBot="1" x14ac:dyDescent="0.3">
      <c r="A318" s="834">
        <f t="shared" ref="A318" si="72">A314+1</f>
        <v>76</v>
      </c>
      <c r="B318" s="483" t="s">
        <v>22</v>
      </c>
      <c r="C318" s="483" t="s">
        <v>23</v>
      </c>
      <c r="D318" s="483" t="s">
        <v>5593</v>
      </c>
      <c r="E318" s="837" t="s">
        <v>5594</v>
      </c>
      <c r="F318" s="837"/>
      <c r="G318" s="837" t="s">
        <v>17</v>
      </c>
      <c r="H318" s="771"/>
      <c r="I318" s="478"/>
      <c r="J318" s="138" t="s">
        <v>5608</v>
      </c>
      <c r="K318" s="139"/>
      <c r="L318" s="139"/>
      <c r="M318" s="140"/>
      <c r="N318" s="119"/>
      <c r="V318" s="151"/>
    </row>
    <row r="319" spans="1:22" ht="13.8" thickBot="1" x14ac:dyDescent="0.3">
      <c r="A319" s="750"/>
      <c r="B319" s="142"/>
      <c r="C319" s="142"/>
      <c r="D319" s="143"/>
      <c r="E319" s="142"/>
      <c r="F319" s="142"/>
      <c r="G319" s="726"/>
      <c r="H319" s="838"/>
      <c r="I319" s="839"/>
      <c r="J319" s="78" t="s">
        <v>5608</v>
      </c>
      <c r="K319" s="78"/>
      <c r="L319" s="78"/>
      <c r="M319" s="145"/>
      <c r="N319" s="119"/>
      <c r="V319" s="151">
        <f>G319</f>
        <v>0</v>
      </c>
    </row>
    <row r="320" spans="1:22" ht="21" thickBot="1" x14ac:dyDescent="0.3">
      <c r="A320" s="750"/>
      <c r="B320" s="485" t="s">
        <v>34</v>
      </c>
      <c r="C320" s="485" t="s">
        <v>35</v>
      </c>
      <c r="D320" s="485" t="s">
        <v>5600</v>
      </c>
      <c r="E320" s="840" t="s">
        <v>5601</v>
      </c>
      <c r="F320" s="840"/>
      <c r="G320" s="730"/>
      <c r="H320" s="731"/>
      <c r="I320" s="732"/>
      <c r="J320" s="149" t="s">
        <v>5630</v>
      </c>
      <c r="K320" s="82"/>
      <c r="L320" s="82"/>
      <c r="M320" s="150"/>
      <c r="N320" s="119"/>
      <c r="V320" s="151"/>
    </row>
    <row r="321" spans="1:22" ht="13.8" thickBot="1" x14ac:dyDescent="0.3">
      <c r="A321" s="842"/>
      <c r="B321" s="152"/>
      <c r="C321" s="152"/>
      <c r="D321" s="153"/>
      <c r="E321" s="154" t="s">
        <v>5605</v>
      </c>
      <c r="F321" s="155"/>
      <c r="G321" s="712"/>
      <c r="H321" s="713"/>
      <c r="I321" s="714"/>
      <c r="J321" s="149" t="s">
        <v>5631</v>
      </c>
      <c r="K321" s="82"/>
      <c r="L321" s="82"/>
      <c r="M321" s="150"/>
      <c r="N321" s="119"/>
      <c r="V321" s="151"/>
    </row>
    <row r="322" spans="1:22" ht="21.6" thickTop="1" thickBot="1" x14ac:dyDescent="0.3">
      <c r="A322" s="834">
        <f t="shared" ref="A322" si="73">A318+1</f>
        <v>77</v>
      </c>
      <c r="B322" s="483" t="s">
        <v>22</v>
      </c>
      <c r="C322" s="483" t="s">
        <v>23</v>
      </c>
      <c r="D322" s="483" t="s">
        <v>5593</v>
      </c>
      <c r="E322" s="837" t="s">
        <v>5594</v>
      </c>
      <c r="F322" s="837"/>
      <c r="G322" s="837" t="s">
        <v>17</v>
      </c>
      <c r="H322" s="771"/>
      <c r="I322" s="478"/>
      <c r="J322" s="138" t="s">
        <v>5608</v>
      </c>
      <c r="K322" s="139"/>
      <c r="L322" s="139"/>
      <c r="M322" s="140"/>
      <c r="N322" s="119"/>
      <c r="V322" s="151"/>
    </row>
    <row r="323" spans="1:22" ht="13.8" thickBot="1" x14ac:dyDescent="0.3">
      <c r="A323" s="750"/>
      <c r="B323" s="142"/>
      <c r="C323" s="142"/>
      <c r="D323" s="143"/>
      <c r="E323" s="142"/>
      <c r="F323" s="142"/>
      <c r="G323" s="726"/>
      <c r="H323" s="838"/>
      <c r="I323" s="839"/>
      <c r="J323" s="78" t="s">
        <v>5608</v>
      </c>
      <c r="K323" s="78"/>
      <c r="L323" s="78"/>
      <c r="M323" s="145"/>
      <c r="N323" s="119"/>
      <c r="V323" s="151">
        <f>G323</f>
        <v>0</v>
      </c>
    </row>
    <row r="324" spans="1:22" ht="21" thickBot="1" x14ac:dyDescent="0.3">
      <c r="A324" s="750"/>
      <c r="B324" s="485" t="s">
        <v>34</v>
      </c>
      <c r="C324" s="485" t="s">
        <v>35</v>
      </c>
      <c r="D324" s="485" t="s">
        <v>5600</v>
      </c>
      <c r="E324" s="840" t="s">
        <v>5601</v>
      </c>
      <c r="F324" s="840"/>
      <c r="G324" s="730"/>
      <c r="H324" s="731"/>
      <c r="I324" s="732"/>
      <c r="J324" s="149" t="s">
        <v>5630</v>
      </c>
      <c r="K324" s="82"/>
      <c r="L324" s="82"/>
      <c r="M324" s="150"/>
      <c r="N324" s="119"/>
      <c r="V324" s="151"/>
    </row>
    <row r="325" spans="1:22" ht="13.8" thickBot="1" x14ac:dyDescent="0.3">
      <c r="A325" s="842"/>
      <c r="B325" s="152"/>
      <c r="C325" s="152"/>
      <c r="D325" s="153"/>
      <c r="E325" s="154" t="s">
        <v>5605</v>
      </c>
      <c r="F325" s="155"/>
      <c r="G325" s="712"/>
      <c r="H325" s="713"/>
      <c r="I325" s="714"/>
      <c r="J325" s="149" t="s">
        <v>5631</v>
      </c>
      <c r="K325" s="82"/>
      <c r="L325" s="82"/>
      <c r="M325" s="150"/>
      <c r="N325" s="119"/>
      <c r="V325" s="151"/>
    </row>
    <row r="326" spans="1:22" ht="21.6" thickTop="1" thickBot="1" x14ac:dyDescent="0.3">
      <c r="A326" s="834">
        <f t="shared" ref="A326" si="74">A322+1</f>
        <v>78</v>
      </c>
      <c r="B326" s="483" t="s">
        <v>22</v>
      </c>
      <c r="C326" s="483" t="s">
        <v>23</v>
      </c>
      <c r="D326" s="483" t="s">
        <v>5593</v>
      </c>
      <c r="E326" s="837" t="s">
        <v>5594</v>
      </c>
      <c r="F326" s="837"/>
      <c r="G326" s="837" t="s">
        <v>17</v>
      </c>
      <c r="H326" s="771"/>
      <c r="I326" s="478"/>
      <c r="J326" s="138" t="s">
        <v>5608</v>
      </c>
      <c r="K326" s="139"/>
      <c r="L326" s="139"/>
      <c r="M326" s="140"/>
      <c r="N326" s="119"/>
      <c r="V326" s="151"/>
    </row>
    <row r="327" spans="1:22" ht="13.8" thickBot="1" x14ac:dyDescent="0.3">
      <c r="A327" s="750"/>
      <c r="B327" s="142"/>
      <c r="C327" s="142"/>
      <c r="D327" s="143"/>
      <c r="E327" s="142"/>
      <c r="F327" s="142"/>
      <c r="G327" s="726"/>
      <c r="H327" s="838"/>
      <c r="I327" s="839"/>
      <c r="J327" s="78" t="s">
        <v>5608</v>
      </c>
      <c r="K327" s="78"/>
      <c r="L327" s="78"/>
      <c r="M327" s="145"/>
      <c r="N327" s="119"/>
      <c r="V327" s="151">
        <f>G327</f>
        <v>0</v>
      </c>
    </row>
    <row r="328" spans="1:22" ht="21" thickBot="1" x14ac:dyDescent="0.3">
      <c r="A328" s="750"/>
      <c r="B328" s="485" t="s">
        <v>34</v>
      </c>
      <c r="C328" s="485" t="s">
        <v>35</v>
      </c>
      <c r="D328" s="485" t="s">
        <v>5600</v>
      </c>
      <c r="E328" s="840" t="s">
        <v>5601</v>
      </c>
      <c r="F328" s="840"/>
      <c r="G328" s="730"/>
      <c r="H328" s="731"/>
      <c r="I328" s="732"/>
      <c r="J328" s="149" t="s">
        <v>5630</v>
      </c>
      <c r="K328" s="82"/>
      <c r="L328" s="82"/>
      <c r="M328" s="150"/>
      <c r="N328" s="119"/>
      <c r="V328" s="151"/>
    </row>
    <row r="329" spans="1:22" ht="13.8" thickBot="1" x14ac:dyDescent="0.3">
      <c r="A329" s="842"/>
      <c r="B329" s="152"/>
      <c r="C329" s="152"/>
      <c r="D329" s="153"/>
      <c r="E329" s="154" t="s">
        <v>5605</v>
      </c>
      <c r="F329" s="155"/>
      <c r="G329" s="712"/>
      <c r="H329" s="713"/>
      <c r="I329" s="714"/>
      <c r="J329" s="149" t="s">
        <v>5631</v>
      </c>
      <c r="K329" s="82"/>
      <c r="L329" s="82"/>
      <c r="M329" s="150"/>
      <c r="N329" s="119"/>
      <c r="V329" s="151"/>
    </row>
    <row r="330" spans="1:22" ht="21.6" thickTop="1" thickBot="1" x14ac:dyDescent="0.3">
      <c r="A330" s="834">
        <f t="shared" ref="A330" si="75">A326+1</f>
        <v>79</v>
      </c>
      <c r="B330" s="483" t="s">
        <v>22</v>
      </c>
      <c r="C330" s="483" t="s">
        <v>23</v>
      </c>
      <c r="D330" s="483" t="s">
        <v>5593</v>
      </c>
      <c r="E330" s="837" t="s">
        <v>5594</v>
      </c>
      <c r="F330" s="837"/>
      <c r="G330" s="837" t="s">
        <v>17</v>
      </c>
      <c r="H330" s="771"/>
      <c r="I330" s="478"/>
      <c r="J330" s="138" t="s">
        <v>5608</v>
      </c>
      <c r="K330" s="139"/>
      <c r="L330" s="139"/>
      <c r="M330" s="140"/>
      <c r="N330" s="119"/>
      <c r="V330" s="151"/>
    </row>
    <row r="331" spans="1:22" ht="13.8" thickBot="1" x14ac:dyDescent="0.3">
      <c r="A331" s="750"/>
      <c r="B331" s="142"/>
      <c r="C331" s="142"/>
      <c r="D331" s="143"/>
      <c r="E331" s="142"/>
      <c r="F331" s="142"/>
      <c r="G331" s="726"/>
      <c r="H331" s="838"/>
      <c r="I331" s="839"/>
      <c r="J331" s="78" t="s">
        <v>5608</v>
      </c>
      <c r="K331" s="78"/>
      <c r="L331" s="78"/>
      <c r="M331" s="145"/>
      <c r="N331" s="119"/>
      <c r="V331" s="151">
        <f>G331</f>
        <v>0</v>
      </c>
    </row>
    <row r="332" spans="1:22" ht="21" thickBot="1" x14ac:dyDescent="0.3">
      <c r="A332" s="750"/>
      <c r="B332" s="485" t="s">
        <v>34</v>
      </c>
      <c r="C332" s="485" t="s">
        <v>35</v>
      </c>
      <c r="D332" s="485" t="s">
        <v>5600</v>
      </c>
      <c r="E332" s="840" t="s">
        <v>5601</v>
      </c>
      <c r="F332" s="840"/>
      <c r="G332" s="730"/>
      <c r="H332" s="731"/>
      <c r="I332" s="732"/>
      <c r="J332" s="149" t="s">
        <v>5630</v>
      </c>
      <c r="K332" s="82"/>
      <c r="L332" s="82"/>
      <c r="M332" s="150"/>
      <c r="N332" s="119"/>
      <c r="V332" s="151"/>
    </row>
    <row r="333" spans="1:22" ht="13.8" thickBot="1" x14ac:dyDescent="0.3">
      <c r="A333" s="842"/>
      <c r="B333" s="152"/>
      <c r="C333" s="152"/>
      <c r="D333" s="153"/>
      <c r="E333" s="154" t="s">
        <v>5605</v>
      </c>
      <c r="F333" s="155"/>
      <c r="G333" s="712"/>
      <c r="H333" s="713"/>
      <c r="I333" s="714"/>
      <c r="J333" s="149" t="s">
        <v>5631</v>
      </c>
      <c r="K333" s="82"/>
      <c r="L333" s="82"/>
      <c r="M333" s="150"/>
      <c r="N333" s="119"/>
      <c r="V333" s="151"/>
    </row>
    <row r="334" spans="1:22" ht="21.6" thickTop="1" thickBot="1" x14ac:dyDescent="0.3">
      <c r="A334" s="834">
        <f t="shared" ref="A334" si="76">A330+1</f>
        <v>80</v>
      </c>
      <c r="B334" s="483" t="s">
        <v>22</v>
      </c>
      <c r="C334" s="483" t="s">
        <v>23</v>
      </c>
      <c r="D334" s="483" t="s">
        <v>5593</v>
      </c>
      <c r="E334" s="837" t="s">
        <v>5594</v>
      </c>
      <c r="F334" s="837"/>
      <c r="G334" s="837" t="s">
        <v>17</v>
      </c>
      <c r="H334" s="771"/>
      <c r="I334" s="478"/>
      <c r="J334" s="138" t="s">
        <v>5608</v>
      </c>
      <c r="K334" s="139"/>
      <c r="L334" s="139"/>
      <c r="M334" s="140"/>
      <c r="N334" s="119"/>
      <c r="V334" s="151"/>
    </row>
    <row r="335" spans="1:22" ht="13.8" thickBot="1" x14ac:dyDescent="0.3">
      <c r="A335" s="750"/>
      <c r="B335" s="142"/>
      <c r="C335" s="142"/>
      <c r="D335" s="143"/>
      <c r="E335" s="142"/>
      <c r="F335" s="142"/>
      <c r="G335" s="726"/>
      <c r="H335" s="838"/>
      <c r="I335" s="839"/>
      <c r="J335" s="78" t="s">
        <v>5608</v>
      </c>
      <c r="K335" s="78"/>
      <c r="L335" s="78"/>
      <c r="M335" s="145"/>
      <c r="N335" s="119"/>
      <c r="V335" s="151">
        <f>G335</f>
        <v>0</v>
      </c>
    </row>
    <row r="336" spans="1:22" ht="21" thickBot="1" x14ac:dyDescent="0.3">
      <c r="A336" s="750"/>
      <c r="B336" s="485" t="s">
        <v>34</v>
      </c>
      <c r="C336" s="485" t="s">
        <v>35</v>
      </c>
      <c r="D336" s="485" t="s">
        <v>5600</v>
      </c>
      <c r="E336" s="840" t="s">
        <v>5601</v>
      </c>
      <c r="F336" s="840"/>
      <c r="G336" s="730"/>
      <c r="H336" s="731"/>
      <c r="I336" s="732"/>
      <c r="J336" s="149" t="s">
        <v>5630</v>
      </c>
      <c r="K336" s="82"/>
      <c r="L336" s="82"/>
      <c r="M336" s="150"/>
      <c r="N336" s="119"/>
      <c r="V336" s="151"/>
    </row>
    <row r="337" spans="1:22" ht="13.8" thickBot="1" x14ac:dyDescent="0.3">
      <c r="A337" s="842"/>
      <c r="B337" s="152"/>
      <c r="C337" s="152"/>
      <c r="D337" s="153"/>
      <c r="E337" s="154" t="s">
        <v>5605</v>
      </c>
      <c r="F337" s="155"/>
      <c r="G337" s="712"/>
      <c r="H337" s="713"/>
      <c r="I337" s="714"/>
      <c r="J337" s="149" t="s">
        <v>5631</v>
      </c>
      <c r="K337" s="82"/>
      <c r="L337" s="82"/>
      <c r="M337" s="150"/>
      <c r="N337" s="119"/>
      <c r="V337" s="151"/>
    </row>
    <row r="338" spans="1:22" ht="21.6" thickTop="1" thickBot="1" x14ac:dyDescent="0.3">
      <c r="A338" s="834">
        <f t="shared" ref="A338" si="77">A334+1</f>
        <v>81</v>
      </c>
      <c r="B338" s="483" t="s">
        <v>22</v>
      </c>
      <c r="C338" s="483" t="s">
        <v>23</v>
      </c>
      <c r="D338" s="483" t="s">
        <v>5593</v>
      </c>
      <c r="E338" s="837" t="s">
        <v>5594</v>
      </c>
      <c r="F338" s="837"/>
      <c r="G338" s="837" t="s">
        <v>17</v>
      </c>
      <c r="H338" s="771"/>
      <c r="I338" s="478"/>
      <c r="J338" s="138" t="s">
        <v>5608</v>
      </c>
      <c r="K338" s="139"/>
      <c r="L338" s="139"/>
      <c r="M338" s="140"/>
      <c r="N338" s="119"/>
      <c r="V338" s="151"/>
    </row>
    <row r="339" spans="1:22" ht="13.8" thickBot="1" x14ac:dyDescent="0.3">
      <c r="A339" s="750"/>
      <c r="B339" s="142"/>
      <c r="C339" s="142"/>
      <c r="D339" s="143"/>
      <c r="E339" s="142"/>
      <c r="F339" s="142"/>
      <c r="G339" s="726"/>
      <c r="H339" s="838"/>
      <c r="I339" s="839"/>
      <c r="J339" s="78" t="s">
        <v>5608</v>
      </c>
      <c r="K339" s="78"/>
      <c r="L339" s="78"/>
      <c r="M339" s="145"/>
      <c r="N339" s="119"/>
      <c r="V339" s="151">
        <f>G339</f>
        <v>0</v>
      </c>
    </row>
    <row r="340" spans="1:22" ht="21" thickBot="1" x14ac:dyDescent="0.3">
      <c r="A340" s="750"/>
      <c r="B340" s="485" t="s">
        <v>34</v>
      </c>
      <c r="C340" s="485" t="s">
        <v>35</v>
      </c>
      <c r="D340" s="485" t="s">
        <v>5600</v>
      </c>
      <c r="E340" s="840" t="s">
        <v>5601</v>
      </c>
      <c r="F340" s="840"/>
      <c r="G340" s="730"/>
      <c r="H340" s="731"/>
      <c r="I340" s="732"/>
      <c r="J340" s="149" t="s">
        <v>5630</v>
      </c>
      <c r="K340" s="82"/>
      <c r="L340" s="82"/>
      <c r="M340" s="150"/>
      <c r="N340" s="119"/>
      <c r="V340" s="151"/>
    </row>
    <row r="341" spans="1:22" ht="13.8" thickBot="1" x14ac:dyDescent="0.3">
      <c r="A341" s="842"/>
      <c r="B341" s="152"/>
      <c r="C341" s="152"/>
      <c r="D341" s="153"/>
      <c r="E341" s="154" t="s">
        <v>5605</v>
      </c>
      <c r="F341" s="155"/>
      <c r="G341" s="712"/>
      <c r="H341" s="713"/>
      <c r="I341" s="714"/>
      <c r="J341" s="149" t="s">
        <v>5631</v>
      </c>
      <c r="K341" s="82"/>
      <c r="L341" s="82"/>
      <c r="M341" s="150"/>
      <c r="N341" s="119"/>
      <c r="V341" s="151"/>
    </row>
    <row r="342" spans="1:22" ht="21.6" thickTop="1" thickBot="1" x14ac:dyDescent="0.3">
      <c r="A342" s="834">
        <f t="shared" ref="A342" si="78">A338+1</f>
        <v>82</v>
      </c>
      <c r="B342" s="483" t="s">
        <v>22</v>
      </c>
      <c r="C342" s="483" t="s">
        <v>23</v>
      </c>
      <c r="D342" s="483" t="s">
        <v>5593</v>
      </c>
      <c r="E342" s="837" t="s">
        <v>5594</v>
      </c>
      <c r="F342" s="837"/>
      <c r="G342" s="837" t="s">
        <v>17</v>
      </c>
      <c r="H342" s="771"/>
      <c r="I342" s="478"/>
      <c r="J342" s="138" t="s">
        <v>5608</v>
      </c>
      <c r="K342" s="139"/>
      <c r="L342" s="139"/>
      <c r="M342" s="140"/>
      <c r="N342" s="119"/>
      <c r="V342" s="151"/>
    </row>
    <row r="343" spans="1:22" ht="13.8" thickBot="1" x14ac:dyDescent="0.3">
      <c r="A343" s="750"/>
      <c r="B343" s="142"/>
      <c r="C343" s="142"/>
      <c r="D343" s="143"/>
      <c r="E343" s="142"/>
      <c r="F343" s="142"/>
      <c r="G343" s="726"/>
      <c r="H343" s="838"/>
      <c r="I343" s="839"/>
      <c r="J343" s="78" t="s">
        <v>5608</v>
      </c>
      <c r="K343" s="78"/>
      <c r="L343" s="78"/>
      <c r="M343" s="145"/>
      <c r="N343" s="119"/>
      <c r="V343" s="151">
        <f>G343</f>
        <v>0</v>
      </c>
    </row>
    <row r="344" spans="1:22" ht="21" thickBot="1" x14ac:dyDescent="0.3">
      <c r="A344" s="750"/>
      <c r="B344" s="485" t="s">
        <v>34</v>
      </c>
      <c r="C344" s="485" t="s">
        <v>35</v>
      </c>
      <c r="D344" s="485" t="s">
        <v>5600</v>
      </c>
      <c r="E344" s="840" t="s">
        <v>5601</v>
      </c>
      <c r="F344" s="840"/>
      <c r="G344" s="730"/>
      <c r="H344" s="731"/>
      <c r="I344" s="732"/>
      <c r="J344" s="149" t="s">
        <v>5630</v>
      </c>
      <c r="K344" s="82"/>
      <c r="L344" s="82"/>
      <c r="M344" s="150"/>
      <c r="N344" s="119"/>
      <c r="V344" s="151"/>
    </row>
    <row r="345" spans="1:22" ht="13.8" thickBot="1" x14ac:dyDescent="0.3">
      <c r="A345" s="842"/>
      <c r="B345" s="152"/>
      <c r="C345" s="152"/>
      <c r="D345" s="153"/>
      <c r="E345" s="154" t="s">
        <v>5605</v>
      </c>
      <c r="F345" s="155"/>
      <c r="G345" s="712"/>
      <c r="H345" s="713"/>
      <c r="I345" s="714"/>
      <c r="J345" s="149" t="s">
        <v>5631</v>
      </c>
      <c r="K345" s="82"/>
      <c r="L345" s="82"/>
      <c r="M345" s="150"/>
      <c r="N345" s="119"/>
      <c r="V345" s="151"/>
    </row>
    <row r="346" spans="1:22" ht="21.6" thickTop="1" thickBot="1" x14ac:dyDescent="0.3">
      <c r="A346" s="834">
        <f t="shared" ref="A346" si="79">A342+1</f>
        <v>83</v>
      </c>
      <c r="B346" s="483" t="s">
        <v>22</v>
      </c>
      <c r="C346" s="483" t="s">
        <v>23</v>
      </c>
      <c r="D346" s="483" t="s">
        <v>5593</v>
      </c>
      <c r="E346" s="837" t="s">
        <v>5594</v>
      </c>
      <c r="F346" s="837"/>
      <c r="G346" s="837" t="s">
        <v>17</v>
      </c>
      <c r="H346" s="771"/>
      <c r="I346" s="478"/>
      <c r="J346" s="138" t="s">
        <v>5608</v>
      </c>
      <c r="K346" s="139"/>
      <c r="L346" s="139"/>
      <c r="M346" s="140"/>
      <c r="N346" s="119"/>
      <c r="V346" s="151"/>
    </row>
    <row r="347" spans="1:22" ht="13.8" thickBot="1" x14ac:dyDescent="0.3">
      <c r="A347" s="750"/>
      <c r="B347" s="142"/>
      <c r="C347" s="142"/>
      <c r="D347" s="143"/>
      <c r="E347" s="142"/>
      <c r="F347" s="142"/>
      <c r="G347" s="726"/>
      <c r="H347" s="838"/>
      <c r="I347" s="839"/>
      <c r="J347" s="78" t="s">
        <v>5608</v>
      </c>
      <c r="K347" s="78"/>
      <c r="L347" s="78"/>
      <c r="M347" s="145"/>
      <c r="N347" s="119"/>
      <c r="V347" s="151">
        <f>G347</f>
        <v>0</v>
      </c>
    </row>
    <row r="348" spans="1:22" ht="21" thickBot="1" x14ac:dyDescent="0.3">
      <c r="A348" s="750"/>
      <c r="B348" s="485" t="s">
        <v>34</v>
      </c>
      <c r="C348" s="485" t="s">
        <v>35</v>
      </c>
      <c r="D348" s="485" t="s">
        <v>5600</v>
      </c>
      <c r="E348" s="840" t="s">
        <v>5601</v>
      </c>
      <c r="F348" s="840"/>
      <c r="G348" s="730"/>
      <c r="H348" s="731"/>
      <c r="I348" s="732"/>
      <c r="J348" s="149" t="s">
        <v>5630</v>
      </c>
      <c r="K348" s="82"/>
      <c r="L348" s="82"/>
      <c r="M348" s="150"/>
      <c r="N348" s="119"/>
      <c r="V348" s="151"/>
    </row>
    <row r="349" spans="1:22" ht="13.8" thickBot="1" x14ac:dyDescent="0.3">
      <c r="A349" s="842"/>
      <c r="B349" s="152"/>
      <c r="C349" s="152"/>
      <c r="D349" s="153"/>
      <c r="E349" s="154" t="s">
        <v>5605</v>
      </c>
      <c r="F349" s="155"/>
      <c r="G349" s="712"/>
      <c r="H349" s="713"/>
      <c r="I349" s="714"/>
      <c r="J349" s="149" t="s">
        <v>5631</v>
      </c>
      <c r="K349" s="82"/>
      <c r="L349" s="82"/>
      <c r="M349" s="150"/>
      <c r="N349" s="119"/>
      <c r="V349" s="151"/>
    </row>
    <row r="350" spans="1:22" ht="21.6" thickTop="1" thickBot="1" x14ac:dyDescent="0.3">
      <c r="A350" s="834">
        <f t="shared" ref="A350" si="80">A346+1</f>
        <v>84</v>
      </c>
      <c r="B350" s="483" t="s">
        <v>22</v>
      </c>
      <c r="C350" s="483" t="s">
        <v>23</v>
      </c>
      <c r="D350" s="483" t="s">
        <v>5593</v>
      </c>
      <c r="E350" s="837" t="s">
        <v>5594</v>
      </c>
      <c r="F350" s="837"/>
      <c r="G350" s="837" t="s">
        <v>17</v>
      </c>
      <c r="H350" s="771"/>
      <c r="I350" s="478"/>
      <c r="J350" s="138" t="s">
        <v>5608</v>
      </c>
      <c r="K350" s="139"/>
      <c r="L350" s="139"/>
      <c r="M350" s="140"/>
      <c r="N350" s="119"/>
      <c r="V350" s="151"/>
    </row>
    <row r="351" spans="1:22" ht="13.8" thickBot="1" x14ac:dyDescent="0.3">
      <c r="A351" s="750"/>
      <c r="B351" s="142"/>
      <c r="C351" s="142"/>
      <c r="D351" s="143"/>
      <c r="E351" s="142"/>
      <c r="F351" s="142"/>
      <c r="G351" s="726"/>
      <c r="H351" s="838"/>
      <c r="I351" s="839"/>
      <c r="J351" s="78" t="s">
        <v>5608</v>
      </c>
      <c r="K351" s="78"/>
      <c r="L351" s="78"/>
      <c r="M351" s="145"/>
      <c r="N351" s="119"/>
      <c r="V351" s="151">
        <f>G351</f>
        <v>0</v>
      </c>
    </row>
    <row r="352" spans="1:22" ht="21" thickBot="1" x14ac:dyDescent="0.3">
      <c r="A352" s="750"/>
      <c r="B352" s="485" t="s">
        <v>34</v>
      </c>
      <c r="C352" s="485" t="s">
        <v>35</v>
      </c>
      <c r="D352" s="485" t="s">
        <v>5600</v>
      </c>
      <c r="E352" s="840" t="s">
        <v>5601</v>
      </c>
      <c r="F352" s="840"/>
      <c r="G352" s="730"/>
      <c r="H352" s="731"/>
      <c r="I352" s="732"/>
      <c r="J352" s="149" t="s">
        <v>5630</v>
      </c>
      <c r="K352" s="82"/>
      <c r="L352" s="82"/>
      <c r="M352" s="150"/>
      <c r="N352" s="119"/>
      <c r="V352" s="151"/>
    </row>
    <row r="353" spans="1:22" ht="13.8" thickBot="1" x14ac:dyDescent="0.3">
      <c r="A353" s="842"/>
      <c r="B353" s="152"/>
      <c r="C353" s="152"/>
      <c r="D353" s="153"/>
      <c r="E353" s="154" t="s">
        <v>5605</v>
      </c>
      <c r="F353" s="155"/>
      <c r="G353" s="712"/>
      <c r="H353" s="713"/>
      <c r="I353" s="714"/>
      <c r="J353" s="149" t="s">
        <v>5631</v>
      </c>
      <c r="K353" s="82"/>
      <c r="L353" s="82"/>
      <c r="M353" s="150"/>
      <c r="N353" s="119"/>
      <c r="V353" s="151"/>
    </row>
    <row r="354" spans="1:22" ht="21.6" thickTop="1" thickBot="1" x14ac:dyDescent="0.3">
      <c r="A354" s="834">
        <f t="shared" ref="A354" si="81">A350+1</f>
        <v>85</v>
      </c>
      <c r="B354" s="483" t="s">
        <v>22</v>
      </c>
      <c r="C354" s="483" t="s">
        <v>23</v>
      </c>
      <c r="D354" s="483" t="s">
        <v>5593</v>
      </c>
      <c r="E354" s="837" t="s">
        <v>5594</v>
      </c>
      <c r="F354" s="837"/>
      <c r="G354" s="837" t="s">
        <v>17</v>
      </c>
      <c r="H354" s="771"/>
      <c r="I354" s="478"/>
      <c r="J354" s="138" t="s">
        <v>5608</v>
      </c>
      <c r="K354" s="139"/>
      <c r="L354" s="139"/>
      <c r="M354" s="140"/>
      <c r="N354" s="119"/>
      <c r="V354" s="151"/>
    </row>
    <row r="355" spans="1:22" ht="13.8" thickBot="1" x14ac:dyDescent="0.3">
      <c r="A355" s="750"/>
      <c r="B355" s="142"/>
      <c r="C355" s="142"/>
      <c r="D355" s="143"/>
      <c r="E355" s="142"/>
      <c r="F355" s="142"/>
      <c r="G355" s="726"/>
      <c r="H355" s="838"/>
      <c r="I355" s="839"/>
      <c r="J355" s="78" t="s">
        <v>5608</v>
      </c>
      <c r="K355" s="78"/>
      <c r="L355" s="78"/>
      <c r="M355" s="145"/>
      <c r="N355" s="119"/>
      <c r="V355" s="151">
        <f>G355</f>
        <v>0</v>
      </c>
    </row>
    <row r="356" spans="1:22" ht="21" thickBot="1" x14ac:dyDescent="0.3">
      <c r="A356" s="750"/>
      <c r="B356" s="485" t="s">
        <v>34</v>
      </c>
      <c r="C356" s="485" t="s">
        <v>35</v>
      </c>
      <c r="D356" s="485" t="s">
        <v>5600</v>
      </c>
      <c r="E356" s="840" t="s">
        <v>5601</v>
      </c>
      <c r="F356" s="840"/>
      <c r="G356" s="730"/>
      <c r="H356" s="731"/>
      <c r="I356" s="732"/>
      <c r="J356" s="149" t="s">
        <v>5630</v>
      </c>
      <c r="K356" s="82"/>
      <c r="L356" s="82"/>
      <c r="M356" s="150"/>
      <c r="N356" s="119"/>
      <c r="V356" s="151"/>
    </row>
    <row r="357" spans="1:22" ht="13.8" thickBot="1" x14ac:dyDescent="0.3">
      <c r="A357" s="842"/>
      <c r="B357" s="152"/>
      <c r="C357" s="152"/>
      <c r="D357" s="153"/>
      <c r="E357" s="154" t="s">
        <v>5605</v>
      </c>
      <c r="F357" s="155"/>
      <c r="G357" s="712"/>
      <c r="H357" s="713"/>
      <c r="I357" s="714"/>
      <c r="J357" s="149" t="s">
        <v>5631</v>
      </c>
      <c r="K357" s="82"/>
      <c r="L357" s="82"/>
      <c r="M357" s="150"/>
      <c r="N357" s="119"/>
      <c r="V357" s="151"/>
    </row>
    <row r="358" spans="1:22" ht="21.6" thickTop="1" thickBot="1" x14ac:dyDescent="0.3">
      <c r="A358" s="834">
        <f t="shared" ref="A358" si="82">A354+1</f>
        <v>86</v>
      </c>
      <c r="B358" s="483" t="s">
        <v>22</v>
      </c>
      <c r="C358" s="483" t="s">
        <v>23</v>
      </c>
      <c r="D358" s="483" t="s">
        <v>5593</v>
      </c>
      <c r="E358" s="837" t="s">
        <v>5594</v>
      </c>
      <c r="F358" s="837"/>
      <c r="G358" s="837" t="s">
        <v>17</v>
      </c>
      <c r="H358" s="771"/>
      <c r="I358" s="478"/>
      <c r="J358" s="138" t="s">
        <v>5608</v>
      </c>
      <c r="K358" s="139"/>
      <c r="L358" s="139"/>
      <c r="M358" s="140"/>
      <c r="N358" s="119"/>
      <c r="V358" s="151"/>
    </row>
    <row r="359" spans="1:22" ht="13.8" thickBot="1" x14ac:dyDescent="0.3">
      <c r="A359" s="750"/>
      <c r="B359" s="142"/>
      <c r="C359" s="142"/>
      <c r="D359" s="143"/>
      <c r="E359" s="142"/>
      <c r="F359" s="142"/>
      <c r="G359" s="726"/>
      <c r="H359" s="838"/>
      <c r="I359" s="839"/>
      <c r="J359" s="78" t="s">
        <v>5608</v>
      </c>
      <c r="K359" s="78"/>
      <c r="L359" s="78"/>
      <c r="M359" s="145"/>
      <c r="N359" s="119"/>
      <c r="V359" s="151">
        <f>G359</f>
        <v>0</v>
      </c>
    </row>
    <row r="360" spans="1:22" ht="21" thickBot="1" x14ac:dyDescent="0.3">
      <c r="A360" s="750"/>
      <c r="B360" s="485" t="s">
        <v>34</v>
      </c>
      <c r="C360" s="485" t="s">
        <v>35</v>
      </c>
      <c r="D360" s="485" t="s">
        <v>5600</v>
      </c>
      <c r="E360" s="840" t="s">
        <v>5601</v>
      </c>
      <c r="F360" s="840"/>
      <c r="G360" s="730"/>
      <c r="H360" s="731"/>
      <c r="I360" s="732"/>
      <c r="J360" s="149" t="s">
        <v>5630</v>
      </c>
      <c r="K360" s="82"/>
      <c r="L360" s="82"/>
      <c r="M360" s="150"/>
      <c r="N360" s="119"/>
      <c r="V360" s="151"/>
    </row>
    <row r="361" spans="1:22" ht="13.8" thickBot="1" x14ac:dyDescent="0.3">
      <c r="A361" s="842"/>
      <c r="B361" s="152"/>
      <c r="C361" s="152"/>
      <c r="D361" s="153"/>
      <c r="E361" s="154" t="s">
        <v>5605</v>
      </c>
      <c r="F361" s="155"/>
      <c r="G361" s="712"/>
      <c r="H361" s="713"/>
      <c r="I361" s="714"/>
      <c r="J361" s="149" t="s">
        <v>5631</v>
      </c>
      <c r="K361" s="82"/>
      <c r="L361" s="82"/>
      <c r="M361" s="150"/>
      <c r="N361" s="119"/>
      <c r="V361" s="151"/>
    </row>
    <row r="362" spans="1:22" ht="21.6" thickTop="1" thickBot="1" x14ac:dyDescent="0.3">
      <c r="A362" s="834">
        <f t="shared" ref="A362" si="83">A358+1</f>
        <v>87</v>
      </c>
      <c r="B362" s="483" t="s">
        <v>22</v>
      </c>
      <c r="C362" s="483" t="s">
        <v>23</v>
      </c>
      <c r="D362" s="483" t="s">
        <v>5593</v>
      </c>
      <c r="E362" s="837" t="s">
        <v>5594</v>
      </c>
      <c r="F362" s="837"/>
      <c r="G362" s="837" t="s">
        <v>17</v>
      </c>
      <c r="H362" s="771"/>
      <c r="I362" s="478"/>
      <c r="J362" s="138" t="s">
        <v>5608</v>
      </c>
      <c r="K362" s="139"/>
      <c r="L362" s="139"/>
      <c r="M362" s="140"/>
      <c r="N362" s="119"/>
      <c r="V362" s="151"/>
    </row>
    <row r="363" spans="1:22" ht="13.8" thickBot="1" x14ac:dyDescent="0.3">
      <c r="A363" s="750"/>
      <c r="B363" s="142"/>
      <c r="C363" s="142"/>
      <c r="D363" s="143"/>
      <c r="E363" s="142"/>
      <c r="F363" s="142"/>
      <c r="G363" s="726"/>
      <c r="H363" s="838"/>
      <c r="I363" s="839"/>
      <c r="J363" s="78" t="s">
        <v>5608</v>
      </c>
      <c r="K363" s="78"/>
      <c r="L363" s="78"/>
      <c r="M363" s="145"/>
      <c r="N363" s="119"/>
      <c r="V363" s="151">
        <f>G363</f>
        <v>0</v>
      </c>
    </row>
    <row r="364" spans="1:22" ht="21" thickBot="1" x14ac:dyDescent="0.3">
      <c r="A364" s="750"/>
      <c r="B364" s="485" t="s">
        <v>34</v>
      </c>
      <c r="C364" s="485" t="s">
        <v>35</v>
      </c>
      <c r="D364" s="485" t="s">
        <v>5600</v>
      </c>
      <c r="E364" s="840" t="s">
        <v>5601</v>
      </c>
      <c r="F364" s="840"/>
      <c r="G364" s="730"/>
      <c r="H364" s="731"/>
      <c r="I364" s="732"/>
      <c r="J364" s="149" t="s">
        <v>5630</v>
      </c>
      <c r="K364" s="82"/>
      <c r="L364" s="82"/>
      <c r="M364" s="150"/>
      <c r="N364" s="119"/>
      <c r="V364" s="151"/>
    </row>
    <row r="365" spans="1:22" ht="13.8" thickBot="1" x14ac:dyDescent="0.3">
      <c r="A365" s="842"/>
      <c r="B365" s="152"/>
      <c r="C365" s="152"/>
      <c r="D365" s="153"/>
      <c r="E365" s="154" t="s">
        <v>5605</v>
      </c>
      <c r="F365" s="155"/>
      <c r="G365" s="712"/>
      <c r="H365" s="713"/>
      <c r="I365" s="714"/>
      <c r="J365" s="149" t="s">
        <v>5631</v>
      </c>
      <c r="K365" s="82"/>
      <c r="L365" s="82"/>
      <c r="M365" s="150"/>
      <c r="N365" s="119"/>
      <c r="V365" s="151"/>
    </row>
    <row r="366" spans="1:22" ht="21.6" thickTop="1" thickBot="1" x14ac:dyDescent="0.3">
      <c r="A366" s="834">
        <f t="shared" ref="A366" si="84">A362+1</f>
        <v>88</v>
      </c>
      <c r="B366" s="483" t="s">
        <v>22</v>
      </c>
      <c r="C366" s="483" t="s">
        <v>23</v>
      </c>
      <c r="D366" s="483" t="s">
        <v>5593</v>
      </c>
      <c r="E366" s="837" t="s">
        <v>5594</v>
      </c>
      <c r="F366" s="837"/>
      <c r="G366" s="837" t="s">
        <v>17</v>
      </c>
      <c r="H366" s="771"/>
      <c r="I366" s="478"/>
      <c r="J366" s="138" t="s">
        <v>5608</v>
      </c>
      <c r="K366" s="139"/>
      <c r="L366" s="139"/>
      <c r="M366" s="140"/>
      <c r="N366" s="119"/>
      <c r="V366" s="151"/>
    </row>
    <row r="367" spans="1:22" ht="13.8" thickBot="1" x14ac:dyDescent="0.3">
      <c r="A367" s="750"/>
      <c r="B367" s="142"/>
      <c r="C367" s="142"/>
      <c r="D367" s="143"/>
      <c r="E367" s="142"/>
      <c r="F367" s="142"/>
      <c r="G367" s="726"/>
      <c r="H367" s="838"/>
      <c r="I367" s="839"/>
      <c r="J367" s="78" t="s">
        <v>5608</v>
      </c>
      <c r="K367" s="78"/>
      <c r="L367" s="78"/>
      <c r="M367" s="145"/>
      <c r="N367" s="119"/>
      <c r="V367" s="151">
        <f>G367</f>
        <v>0</v>
      </c>
    </row>
    <row r="368" spans="1:22" ht="21" thickBot="1" x14ac:dyDescent="0.3">
      <c r="A368" s="750"/>
      <c r="B368" s="485" t="s">
        <v>34</v>
      </c>
      <c r="C368" s="485" t="s">
        <v>35</v>
      </c>
      <c r="D368" s="485" t="s">
        <v>5600</v>
      </c>
      <c r="E368" s="840" t="s">
        <v>5601</v>
      </c>
      <c r="F368" s="840"/>
      <c r="G368" s="730"/>
      <c r="H368" s="731"/>
      <c r="I368" s="732"/>
      <c r="J368" s="149" t="s">
        <v>5630</v>
      </c>
      <c r="K368" s="82"/>
      <c r="L368" s="82"/>
      <c r="M368" s="150"/>
      <c r="N368" s="119"/>
      <c r="V368" s="151"/>
    </row>
    <row r="369" spans="1:22" ht="13.8" thickBot="1" x14ac:dyDescent="0.3">
      <c r="A369" s="842"/>
      <c r="B369" s="152"/>
      <c r="C369" s="152"/>
      <c r="D369" s="153"/>
      <c r="E369" s="154" t="s">
        <v>5605</v>
      </c>
      <c r="F369" s="155"/>
      <c r="G369" s="712"/>
      <c r="H369" s="713"/>
      <c r="I369" s="714"/>
      <c r="J369" s="149" t="s">
        <v>5631</v>
      </c>
      <c r="K369" s="82"/>
      <c r="L369" s="82"/>
      <c r="M369" s="150"/>
      <c r="N369" s="119"/>
      <c r="V369" s="151"/>
    </row>
    <row r="370" spans="1:22" ht="21.6" thickTop="1" thickBot="1" x14ac:dyDescent="0.3">
      <c r="A370" s="834">
        <f t="shared" ref="A370" si="85">A366+1</f>
        <v>89</v>
      </c>
      <c r="B370" s="483" t="s">
        <v>22</v>
      </c>
      <c r="C370" s="483" t="s">
        <v>23</v>
      </c>
      <c r="D370" s="483" t="s">
        <v>5593</v>
      </c>
      <c r="E370" s="837" t="s">
        <v>5594</v>
      </c>
      <c r="F370" s="837"/>
      <c r="G370" s="837" t="s">
        <v>17</v>
      </c>
      <c r="H370" s="771"/>
      <c r="I370" s="478"/>
      <c r="J370" s="138" t="s">
        <v>5608</v>
      </c>
      <c r="K370" s="139"/>
      <c r="L370" s="139"/>
      <c r="M370" s="140"/>
      <c r="N370" s="119"/>
      <c r="V370" s="151"/>
    </row>
    <row r="371" spans="1:22" ht="13.8" thickBot="1" x14ac:dyDescent="0.3">
      <c r="A371" s="750"/>
      <c r="B371" s="142"/>
      <c r="C371" s="142"/>
      <c r="D371" s="143"/>
      <c r="E371" s="142"/>
      <c r="F371" s="142"/>
      <c r="G371" s="726"/>
      <c r="H371" s="838"/>
      <c r="I371" s="839"/>
      <c r="J371" s="78" t="s">
        <v>5608</v>
      </c>
      <c r="K371" s="78"/>
      <c r="L371" s="78"/>
      <c r="M371" s="145"/>
      <c r="N371" s="119"/>
      <c r="V371" s="151">
        <f>G371</f>
        <v>0</v>
      </c>
    </row>
    <row r="372" spans="1:22" ht="21" thickBot="1" x14ac:dyDescent="0.3">
      <c r="A372" s="750"/>
      <c r="B372" s="485" t="s">
        <v>34</v>
      </c>
      <c r="C372" s="485" t="s">
        <v>35</v>
      </c>
      <c r="D372" s="485" t="s">
        <v>5600</v>
      </c>
      <c r="E372" s="840" t="s">
        <v>5601</v>
      </c>
      <c r="F372" s="840"/>
      <c r="G372" s="730"/>
      <c r="H372" s="731"/>
      <c r="I372" s="732"/>
      <c r="J372" s="149" t="s">
        <v>5630</v>
      </c>
      <c r="K372" s="82"/>
      <c r="L372" s="82"/>
      <c r="M372" s="150"/>
      <c r="N372" s="119"/>
      <c r="V372" s="151"/>
    </row>
    <row r="373" spans="1:22" ht="13.8" thickBot="1" x14ac:dyDescent="0.3">
      <c r="A373" s="842"/>
      <c r="B373" s="152"/>
      <c r="C373" s="152"/>
      <c r="D373" s="153"/>
      <c r="E373" s="154" t="s">
        <v>5605</v>
      </c>
      <c r="F373" s="155"/>
      <c r="G373" s="712"/>
      <c r="H373" s="713"/>
      <c r="I373" s="714"/>
      <c r="J373" s="149" t="s">
        <v>5631</v>
      </c>
      <c r="K373" s="82"/>
      <c r="L373" s="82"/>
      <c r="M373" s="150"/>
      <c r="N373" s="119"/>
      <c r="V373" s="151"/>
    </row>
    <row r="374" spans="1:22" ht="21.6" thickTop="1" thickBot="1" x14ac:dyDescent="0.3">
      <c r="A374" s="834">
        <f t="shared" ref="A374" si="86">A370+1</f>
        <v>90</v>
      </c>
      <c r="B374" s="483" t="s">
        <v>22</v>
      </c>
      <c r="C374" s="483" t="s">
        <v>23</v>
      </c>
      <c r="D374" s="483" t="s">
        <v>5593</v>
      </c>
      <c r="E374" s="837" t="s">
        <v>5594</v>
      </c>
      <c r="F374" s="837"/>
      <c r="G374" s="837" t="s">
        <v>17</v>
      </c>
      <c r="H374" s="771"/>
      <c r="I374" s="478"/>
      <c r="J374" s="138" t="s">
        <v>5608</v>
      </c>
      <c r="K374" s="139"/>
      <c r="L374" s="139"/>
      <c r="M374" s="140"/>
      <c r="N374" s="119"/>
      <c r="V374" s="151"/>
    </row>
    <row r="375" spans="1:22" ht="13.8" thickBot="1" x14ac:dyDescent="0.3">
      <c r="A375" s="750"/>
      <c r="B375" s="142"/>
      <c r="C375" s="142"/>
      <c r="D375" s="143"/>
      <c r="E375" s="142"/>
      <c r="F375" s="142"/>
      <c r="G375" s="726"/>
      <c r="H375" s="838"/>
      <c r="I375" s="839"/>
      <c r="J375" s="78" t="s">
        <v>5608</v>
      </c>
      <c r="K375" s="78"/>
      <c r="L375" s="78"/>
      <c r="M375" s="145"/>
      <c r="N375" s="119"/>
      <c r="V375" s="151">
        <f>G375</f>
        <v>0</v>
      </c>
    </row>
    <row r="376" spans="1:22" ht="21" thickBot="1" x14ac:dyDescent="0.3">
      <c r="A376" s="750"/>
      <c r="B376" s="485" t="s">
        <v>34</v>
      </c>
      <c r="C376" s="485" t="s">
        <v>35</v>
      </c>
      <c r="D376" s="485" t="s">
        <v>5600</v>
      </c>
      <c r="E376" s="840" t="s">
        <v>5601</v>
      </c>
      <c r="F376" s="840"/>
      <c r="G376" s="730"/>
      <c r="H376" s="731"/>
      <c r="I376" s="732"/>
      <c r="J376" s="149" t="s">
        <v>5630</v>
      </c>
      <c r="K376" s="82"/>
      <c r="L376" s="82"/>
      <c r="M376" s="150"/>
      <c r="N376" s="119"/>
      <c r="V376" s="151"/>
    </row>
    <row r="377" spans="1:22" ht="13.8" thickBot="1" x14ac:dyDescent="0.3">
      <c r="A377" s="842"/>
      <c r="B377" s="152"/>
      <c r="C377" s="152"/>
      <c r="D377" s="153"/>
      <c r="E377" s="154" t="s">
        <v>5605</v>
      </c>
      <c r="F377" s="155"/>
      <c r="G377" s="712"/>
      <c r="H377" s="713"/>
      <c r="I377" s="714"/>
      <c r="J377" s="149" t="s">
        <v>5631</v>
      </c>
      <c r="K377" s="82"/>
      <c r="L377" s="82"/>
      <c r="M377" s="150"/>
      <c r="N377" s="119"/>
      <c r="V377" s="151"/>
    </row>
    <row r="378" spans="1:22" ht="21.6" thickTop="1" thickBot="1" x14ac:dyDescent="0.3">
      <c r="A378" s="834">
        <f t="shared" ref="A378" si="87">A374+1</f>
        <v>91</v>
      </c>
      <c r="B378" s="483" t="s">
        <v>22</v>
      </c>
      <c r="C378" s="483" t="s">
        <v>23</v>
      </c>
      <c r="D378" s="483" t="s">
        <v>5593</v>
      </c>
      <c r="E378" s="837" t="s">
        <v>5594</v>
      </c>
      <c r="F378" s="837"/>
      <c r="G378" s="837" t="s">
        <v>17</v>
      </c>
      <c r="H378" s="771"/>
      <c r="I378" s="478"/>
      <c r="J378" s="138" t="s">
        <v>5608</v>
      </c>
      <c r="K378" s="139"/>
      <c r="L378" s="139"/>
      <c r="M378" s="140"/>
      <c r="N378" s="119"/>
      <c r="V378" s="151"/>
    </row>
    <row r="379" spans="1:22" ht="13.8" thickBot="1" x14ac:dyDescent="0.3">
      <c r="A379" s="750"/>
      <c r="B379" s="142"/>
      <c r="C379" s="142"/>
      <c r="D379" s="143"/>
      <c r="E379" s="142"/>
      <c r="F379" s="142"/>
      <c r="G379" s="726"/>
      <c r="H379" s="838"/>
      <c r="I379" s="839"/>
      <c r="J379" s="78" t="s">
        <v>5608</v>
      </c>
      <c r="K379" s="78"/>
      <c r="L379" s="78"/>
      <c r="M379" s="145"/>
      <c r="N379" s="119"/>
      <c r="V379" s="151">
        <f>G379</f>
        <v>0</v>
      </c>
    </row>
    <row r="380" spans="1:22" ht="21" thickBot="1" x14ac:dyDescent="0.3">
      <c r="A380" s="750"/>
      <c r="B380" s="485" t="s">
        <v>34</v>
      </c>
      <c r="C380" s="485" t="s">
        <v>35</v>
      </c>
      <c r="D380" s="485" t="s">
        <v>5600</v>
      </c>
      <c r="E380" s="840" t="s">
        <v>5601</v>
      </c>
      <c r="F380" s="840"/>
      <c r="G380" s="730"/>
      <c r="H380" s="731"/>
      <c r="I380" s="732"/>
      <c r="J380" s="149" t="s">
        <v>5630</v>
      </c>
      <c r="K380" s="82"/>
      <c r="L380" s="82"/>
      <c r="M380" s="150"/>
      <c r="N380" s="119"/>
      <c r="V380" s="151"/>
    </row>
    <row r="381" spans="1:22" ht="13.8" thickBot="1" x14ac:dyDescent="0.3">
      <c r="A381" s="842"/>
      <c r="B381" s="152"/>
      <c r="C381" s="152"/>
      <c r="D381" s="153"/>
      <c r="E381" s="154" t="s">
        <v>5605</v>
      </c>
      <c r="F381" s="155"/>
      <c r="G381" s="712"/>
      <c r="H381" s="713"/>
      <c r="I381" s="714"/>
      <c r="J381" s="149" t="s">
        <v>5631</v>
      </c>
      <c r="K381" s="82"/>
      <c r="L381" s="82"/>
      <c r="M381" s="150"/>
      <c r="N381" s="119"/>
      <c r="V381" s="151"/>
    </row>
    <row r="382" spans="1:22" ht="21.6" thickTop="1" thickBot="1" x14ac:dyDescent="0.3">
      <c r="A382" s="834">
        <f t="shared" ref="A382" si="88">A378+1</f>
        <v>92</v>
      </c>
      <c r="B382" s="483" t="s">
        <v>22</v>
      </c>
      <c r="C382" s="483" t="s">
        <v>23</v>
      </c>
      <c r="D382" s="483" t="s">
        <v>5593</v>
      </c>
      <c r="E382" s="837" t="s">
        <v>5594</v>
      </c>
      <c r="F382" s="837"/>
      <c r="G382" s="837" t="s">
        <v>17</v>
      </c>
      <c r="H382" s="771"/>
      <c r="I382" s="478"/>
      <c r="J382" s="138" t="s">
        <v>5608</v>
      </c>
      <c r="K382" s="139"/>
      <c r="L382" s="139"/>
      <c r="M382" s="140"/>
      <c r="N382" s="119"/>
      <c r="V382" s="151"/>
    </row>
    <row r="383" spans="1:22" ht="13.8" thickBot="1" x14ac:dyDescent="0.3">
      <c r="A383" s="750"/>
      <c r="B383" s="142"/>
      <c r="C383" s="142"/>
      <c r="D383" s="143"/>
      <c r="E383" s="142"/>
      <c r="F383" s="142"/>
      <c r="G383" s="726"/>
      <c r="H383" s="838"/>
      <c r="I383" s="839"/>
      <c r="J383" s="78" t="s">
        <v>5608</v>
      </c>
      <c r="K383" s="78"/>
      <c r="L383" s="78"/>
      <c r="M383" s="145"/>
      <c r="N383" s="119"/>
      <c r="V383" s="151">
        <f>G383</f>
        <v>0</v>
      </c>
    </row>
    <row r="384" spans="1:22" ht="21" thickBot="1" x14ac:dyDescent="0.3">
      <c r="A384" s="750"/>
      <c r="B384" s="485" t="s">
        <v>34</v>
      </c>
      <c r="C384" s="485" t="s">
        <v>35</v>
      </c>
      <c r="D384" s="485" t="s">
        <v>5600</v>
      </c>
      <c r="E384" s="840" t="s">
        <v>5601</v>
      </c>
      <c r="F384" s="840"/>
      <c r="G384" s="730"/>
      <c r="H384" s="731"/>
      <c r="I384" s="732"/>
      <c r="J384" s="149" t="s">
        <v>5630</v>
      </c>
      <c r="K384" s="82"/>
      <c r="L384" s="82"/>
      <c r="M384" s="150"/>
      <c r="N384" s="119"/>
      <c r="V384" s="151"/>
    </row>
    <row r="385" spans="1:22" ht="13.8" thickBot="1" x14ac:dyDescent="0.3">
      <c r="A385" s="842"/>
      <c r="B385" s="152"/>
      <c r="C385" s="152"/>
      <c r="D385" s="153"/>
      <c r="E385" s="154" t="s">
        <v>5605</v>
      </c>
      <c r="F385" s="155"/>
      <c r="G385" s="712"/>
      <c r="H385" s="713"/>
      <c r="I385" s="714"/>
      <c r="J385" s="149" t="s">
        <v>5631</v>
      </c>
      <c r="K385" s="82"/>
      <c r="L385" s="82"/>
      <c r="M385" s="150"/>
      <c r="N385" s="119"/>
      <c r="V385" s="151"/>
    </row>
    <row r="386" spans="1:22" ht="21.6" thickTop="1" thickBot="1" x14ac:dyDescent="0.3">
      <c r="A386" s="834">
        <f t="shared" ref="A386" si="89">A382+1</f>
        <v>93</v>
      </c>
      <c r="B386" s="483" t="s">
        <v>22</v>
      </c>
      <c r="C386" s="483" t="s">
        <v>23</v>
      </c>
      <c r="D386" s="483" t="s">
        <v>5593</v>
      </c>
      <c r="E386" s="837" t="s">
        <v>5594</v>
      </c>
      <c r="F386" s="837"/>
      <c r="G386" s="837" t="s">
        <v>17</v>
      </c>
      <c r="H386" s="771"/>
      <c r="I386" s="478"/>
      <c r="J386" s="138" t="s">
        <v>5608</v>
      </c>
      <c r="K386" s="139"/>
      <c r="L386" s="139"/>
      <c r="M386" s="140"/>
      <c r="N386" s="119"/>
      <c r="V386" s="151"/>
    </row>
    <row r="387" spans="1:22" ht="13.8" thickBot="1" x14ac:dyDescent="0.3">
      <c r="A387" s="750"/>
      <c r="B387" s="142"/>
      <c r="C387" s="142"/>
      <c r="D387" s="143"/>
      <c r="E387" s="142"/>
      <c r="F387" s="142"/>
      <c r="G387" s="726"/>
      <c r="H387" s="838"/>
      <c r="I387" s="839"/>
      <c r="J387" s="78" t="s">
        <v>5608</v>
      </c>
      <c r="K387" s="78"/>
      <c r="L387" s="78"/>
      <c r="M387" s="145"/>
      <c r="N387" s="119"/>
      <c r="V387" s="151">
        <f>G387</f>
        <v>0</v>
      </c>
    </row>
    <row r="388" spans="1:22" ht="21" thickBot="1" x14ac:dyDescent="0.3">
      <c r="A388" s="750"/>
      <c r="B388" s="485" t="s">
        <v>34</v>
      </c>
      <c r="C388" s="485" t="s">
        <v>35</v>
      </c>
      <c r="D388" s="485" t="s">
        <v>5600</v>
      </c>
      <c r="E388" s="840" t="s">
        <v>5601</v>
      </c>
      <c r="F388" s="840"/>
      <c r="G388" s="730"/>
      <c r="H388" s="731"/>
      <c r="I388" s="732"/>
      <c r="J388" s="149" t="s">
        <v>5630</v>
      </c>
      <c r="K388" s="82"/>
      <c r="L388" s="82"/>
      <c r="M388" s="150"/>
      <c r="N388" s="119"/>
      <c r="V388" s="151"/>
    </row>
    <row r="389" spans="1:22" ht="13.8" thickBot="1" x14ac:dyDescent="0.3">
      <c r="A389" s="842"/>
      <c r="B389" s="152"/>
      <c r="C389" s="152"/>
      <c r="D389" s="153"/>
      <c r="E389" s="154" t="s">
        <v>5605</v>
      </c>
      <c r="F389" s="155"/>
      <c r="G389" s="712"/>
      <c r="H389" s="713"/>
      <c r="I389" s="714"/>
      <c r="J389" s="149" t="s">
        <v>5631</v>
      </c>
      <c r="K389" s="82"/>
      <c r="L389" s="82"/>
      <c r="M389" s="150"/>
      <c r="N389" s="119"/>
      <c r="V389" s="151"/>
    </row>
    <row r="390" spans="1:22" ht="21.6" thickTop="1" thickBot="1" x14ac:dyDescent="0.3">
      <c r="A390" s="834">
        <f t="shared" ref="A390" si="90">A386+1</f>
        <v>94</v>
      </c>
      <c r="B390" s="483" t="s">
        <v>22</v>
      </c>
      <c r="C390" s="483" t="s">
        <v>23</v>
      </c>
      <c r="D390" s="483" t="s">
        <v>5593</v>
      </c>
      <c r="E390" s="837" t="s">
        <v>5594</v>
      </c>
      <c r="F390" s="837"/>
      <c r="G390" s="837" t="s">
        <v>17</v>
      </c>
      <c r="H390" s="771"/>
      <c r="I390" s="478"/>
      <c r="J390" s="138" t="s">
        <v>5608</v>
      </c>
      <c r="K390" s="139"/>
      <c r="L390" s="139"/>
      <c r="M390" s="140"/>
      <c r="N390" s="119"/>
      <c r="V390" s="151"/>
    </row>
    <row r="391" spans="1:22" ht="13.8" thickBot="1" x14ac:dyDescent="0.3">
      <c r="A391" s="750"/>
      <c r="B391" s="142"/>
      <c r="C391" s="142"/>
      <c r="D391" s="143"/>
      <c r="E391" s="142"/>
      <c r="F391" s="142"/>
      <c r="G391" s="726"/>
      <c r="H391" s="838"/>
      <c r="I391" s="839"/>
      <c r="J391" s="78" t="s">
        <v>5608</v>
      </c>
      <c r="K391" s="78"/>
      <c r="L391" s="78"/>
      <c r="M391" s="145"/>
      <c r="N391" s="119"/>
      <c r="V391" s="151">
        <f>G391</f>
        <v>0</v>
      </c>
    </row>
    <row r="392" spans="1:22" ht="21" thickBot="1" x14ac:dyDescent="0.3">
      <c r="A392" s="750"/>
      <c r="B392" s="485" t="s">
        <v>34</v>
      </c>
      <c r="C392" s="485" t="s">
        <v>35</v>
      </c>
      <c r="D392" s="485" t="s">
        <v>5600</v>
      </c>
      <c r="E392" s="840" t="s">
        <v>5601</v>
      </c>
      <c r="F392" s="840"/>
      <c r="G392" s="730"/>
      <c r="H392" s="731"/>
      <c r="I392" s="732"/>
      <c r="J392" s="149" t="s">
        <v>5630</v>
      </c>
      <c r="K392" s="82"/>
      <c r="L392" s="82"/>
      <c r="M392" s="150"/>
      <c r="N392" s="119"/>
      <c r="V392" s="151"/>
    </row>
    <row r="393" spans="1:22" ht="13.8" thickBot="1" x14ac:dyDescent="0.3">
      <c r="A393" s="842"/>
      <c r="B393" s="152"/>
      <c r="C393" s="152"/>
      <c r="D393" s="153"/>
      <c r="E393" s="154" t="s">
        <v>5605</v>
      </c>
      <c r="F393" s="155"/>
      <c r="G393" s="712"/>
      <c r="H393" s="713"/>
      <c r="I393" s="714"/>
      <c r="J393" s="149" t="s">
        <v>5631</v>
      </c>
      <c r="K393" s="82"/>
      <c r="L393" s="82"/>
      <c r="M393" s="150"/>
      <c r="N393" s="119"/>
      <c r="V393" s="151"/>
    </row>
    <row r="394" spans="1:22" ht="21.6" thickTop="1" thickBot="1" x14ac:dyDescent="0.3">
      <c r="A394" s="834">
        <f t="shared" ref="A394" si="91">A390+1</f>
        <v>95</v>
      </c>
      <c r="B394" s="483" t="s">
        <v>22</v>
      </c>
      <c r="C394" s="483" t="s">
        <v>23</v>
      </c>
      <c r="D394" s="483" t="s">
        <v>5593</v>
      </c>
      <c r="E394" s="837" t="s">
        <v>5594</v>
      </c>
      <c r="F394" s="837"/>
      <c r="G394" s="837" t="s">
        <v>17</v>
      </c>
      <c r="H394" s="771"/>
      <c r="I394" s="478"/>
      <c r="J394" s="138" t="s">
        <v>5608</v>
      </c>
      <c r="K394" s="139"/>
      <c r="L394" s="139"/>
      <c r="M394" s="140"/>
      <c r="N394" s="119"/>
      <c r="V394" s="151"/>
    </row>
    <row r="395" spans="1:22" ht="13.8" thickBot="1" x14ac:dyDescent="0.3">
      <c r="A395" s="750"/>
      <c r="B395" s="142"/>
      <c r="C395" s="142"/>
      <c r="D395" s="143"/>
      <c r="E395" s="142"/>
      <c r="F395" s="142"/>
      <c r="G395" s="726"/>
      <c r="H395" s="838"/>
      <c r="I395" s="839"/>
      <c r="J395" s="78" t="s">
        <v>5608</v>
      </c>
      <c r="K395" s="78"/>
      <c r="L395" s="78"/>
      <c r="M395" s="145"/>
      <c r="N395" s="119"/>
      <c r="V395" s="151">
        <f>G395</f>
        <v>0</v>
      </c>
    </row>
    <row r="396" spans="1:22" ht="21" thickBot="1" x14ac:dyDescent="0.3">
      <c r="A396" s="750"/>
      <c r="B396" s="485" t="s">
        <v>34</v>
      </c>
      <c r="C396" s="485" t="s">
        <v>35</v>
      </c>
      <c r="D396" s="485" t="s">
        <v>5600</v>
      </c>
      <c r="E396" s="840" t="s">
        <v>5601</v>
      </c>
      <c r="F396" s="840"/>
      <c r="G396" s="730"/>
      <c r="H396" s="731"/>
      <c r="I396" s="732"/>
      <c r="J396" s="149" t="s">
        <v>5630</v>
      </c>
      <c r="K396" s="82"/>
      <c r="L396" s="82"/>
      <c r="M396" s="150"/>
      <c r="N396" s="119"/>
      <c r="V396" s="151"/>
    </row>
    <row r="397" spans="1:22" ht="13.8" thickBot="1" x14ac:dyDescent="0.3">
      <c r="A397" s="842"/>
      <c r="B397" s="152"/>
      <c r="C397" s="152"/>
      <c r="D397" s="153"/>
      <c r="E397" s="154" t="s">
        <v>5605</v>
      </c>
      <c r="F397" s="155"/>
      <c r="G397" s="712"/>
      <c r="H397" s="713"/>
      <c r="I397" s="714"/>
      <c r="J397" s="149" t="s">
        <v>5631</v>
      </c>
      <c r="K397" s="82"/>
      <c r="L397" s="82"/>
      <c r="M397" s="150"/>
      <c r="N397" s="119"/>
      <c r="V397" s="151"/>
    </row>
    <row r="398" spans="1:22" ht="21.6" thickTop="1" thickBot="1" x14ac:dyDescent="0.3">
      <c r="A398" s="834">
        <f t="shared" ref="A398" si="92">A394+1</f>
        <v>96</v>
      </c>
      <c r="B398" s="483" t="s">
        <v>22</v>
      </c>
      <c r="C398" s="483" t="s">
        <v>23</v>
      </c>
      <c r="D398" s="483" t="s">
        <v>5593</v>
      </c>
      <c r="E398" s="837" t="s">
        <v>5594</v>
      </c>
      <c r="F398" s="837"/>
      <c r="G398" s="837" t="s">
        <v>17</v>
      </c>
      <c r="H398" s="771"/>
      <c r="I398" s="478"/>
      <c r="J398" s="138" t="s">
        <v>5608</v>
      </c>
      <c r="K398" s="139"/>
      <c r="L398" s="139"/>
      <c r="M398" s="140"/>
      <c r="N398" s="119"/>
      <c r="V398" s="151"/>
    </row>
    <row r="399" spans="1:22" ht="13.8" thickBot="1" x14ac:dyDescent="0.3">
      <c r="A399" s="750"/>
      <c r="B399" s="142"/>
      <c r="C399" s="142"/>
      <c r="D399" s="143"/>
      <c r="E399" s="142"/>
      <c r="F399" s="142"/>
      <c r="G399" s="726"/>
      <c r="H399" s="838"/>
      <c r="I399" s="839"/>
      <c r="J399" s="78" t="s">
        <v>5608</v>
      </c>
      <c r="K399" s="78"/>
      <c r="L399" s="78"/>
      <c r="M399" s="145"/>
      <c r="N399" s="119"/>
      <c r="V399" s="151">
        <f>G399</f>
        <v>0</v>
      </c>
    </row>
    <row r="400" spans="1:22" ht="21" thickBot="1" x14ac:dyDescent="0.3">
      <c r="A400" s="750"/>
      <c r="B400" s="485" t="s">
        <v>34</v>
      </c>
      <c r="C400" s="485" t="s">
        <v>35</v>
      </c>
      <c r="D400" s="485" t="s">
        <v>5600</v>
      </c>
      <c r="E400" s="840" t="s">
        <v>5601</v>
      </c>
      <c r="F400" s="840"/>
      <c r="G400" s="730"/>
      <c r="H400" s="731"/>
      <c r="I400" s="732"/>
      <c r="J400" s="149" t="s">
        <v>5630</v>
      </c>
      <c r="K400" s="82"/>
      <c r="L400" s="82"/>
      <c r="M400" s="150"/>
      <c r="N400" s="119"/>
      <c r="V400" s="151"/>
    </row>
    <row r="401" spans="1:22" ht="13.8" thickBot="1" x14ac:dyDescent="0.3">
      <c r="A401" s="842"/>
      <c r="B401" s="152"/>
      <c r="C401" s="152"/>
      <c r="D401" s="153"/>
      <c r="E401" s="154" t="s">
        <v>5605</v>
      </c>
      <c r="F401" s="155"/>
      <c r="G401" s="712"/>
      <c r="H401" s="713"/>
      <c r="I401" s="714"/>
      <c r="J401" s="149" t="s">
        <v>5631</v>
      </c>
      <c r="K401" s="82"/>
      <c r="L401" s="82"/>
      <c r="M401" s="150"/>
      <c r="N401" s="119"/>
      <c r="V401" s="151"/>
    </row>
    <row r="402" spans="1:22" ht="21.6" thickTop="1" thickBot="1" x14ac:dyDescent="0.3">
      <c r="A402" s="834">
        <f t="shared" ref="A402" si="93">A398+1</f>
        <v>97</v>
      </c>
      <c r="B402" s="483" t="s">
        <v>22</v>
      </c>
      <c r="C402" s="483" t="s">
        <v>23</v>
      </c>
      <c r="D402" s="483" t="s">
        <v>5593</v>
      </c>
      <c r="E402" s="837" t="s">
        <v>5594</v>
      </c>
      <c r="F402" s="837"/>
      <c r="G402" s="837" t="s">
        <v>17</v>
      </c>
      <c r="H402" s="771"/>
      <c r="I402" s="478"/>
      <c r="J402" s="138" t="s">
        <v>5608</v>
      </c>
      <c r="K402" s="139"/>
      <c r="L402" s="139"/>
      <c r="M402" s="140"/>
      <c r="N402" s="119"/>
      <c r="V402" s="151"/>
    </row>
    <row r="403" spans="1:22" ht="13.8" thickBot="1" x14ac:dyDescent="0.3">
      <c r="A403" s="750"/>
      <c r="B403" s="142"/>
      <c r="C403" s="142"/>
      <c r="D403" s="143"/>
      <c r="E403" s="142"/>
      <c r="F403" s="142"/>
      <c r="G403" s="726"/>
      <c r="H403" s="838"/>
      <c r="I403" s="839"/>
      <c r="J403" s="78" t="s">
        <v>5608</v>
      </c>
      <c r="K403" s="78"/>
      <c r="L403" s="78"/>
      <c r="M403" s="145"/>
      <c r="N403" s="119"/>
      <c r="V403" s="151">
        <f>G403</f>
        <v>0</v>
      </c>
    </row>
    <row r="404" spans="1:22" ht="21" thickBot="1" x14ac:dyDescent="0.3">
      <c r="A404" s="750"/>
      <c r="B404" s="485" t="s">
        <v>34</v>
      </c>
      <c r="C404" s="485" t="s">
        <v>35</v>
      </c>
      <c r="D404" s="485" t="s">
        <v>5600</v>
      </c>
      <c r="E404" s="840" t="s">
        <v>5601</v>
      </c>
      <c r="F404" s="840"/>
      <c r="G404" s="730"/>
      <c r="H404" s="731"/>
      <c r="I404" s="732"/>
      <c r="J404" s="149" t="s">
        <v>5630</v>
      </c>
      <c r="K404" s="82"/>
      <c r="L404" s="82"/>
      <c r="M404" s="150"/>
      <c r="N404" s="119"/>
      <c r="V404" s="151"/>
    </row>
    <row r="405" spans="1:22" ht="13.8" thickBot="1" x14ac:dyDescent="0.3">
      <c r="A405" s="842"/>
      <c r="B405" s="152"/>
      <c r="C405" s="152"/>
      <c r="D405" s="153"/>
      <c r="E405" s="154" t="s">
        <v>5605</v>
      </c>
      <c r="F405" s="155"/>
      <c r="G405" s="712"/>
      <c r="H405" s="713"/>
      <c r="I405" s="714"/>
      <c r="J405" s="149" t="s">
        <v>5631</v>
      </c>
      <c r="K405" s="82"/>
      <c r="L405" s="82"/>
      <c r="M405" s="150"/>
      <c r="N405" s="119"/>
      <c r="V405" s="151"/>
    </row>
    <row r="406" spans="1:22" ht="21.6" thickTop="1" thickBot="1" x14ac:dyDescent="0.3">
      <c r="A406" s="834">
        <f t="shared" ref="A406" si="94">A402+1</f>
        <v>98</v>
      </c>
      <c r="B406" s="483" t="s">
        <v>22</v>
      </c>
      <c r="C406" s="483" t="s">
        <v>23</v>
      </c>
      <c r="D406" s="483" t="s">
        <v>5593</v>
      </c>
      <c r="E406" s="837" t="s">
        <v>5594</v>
      </c>
      <c r="F406" s="837"/>
      <c r="G406" s="837" t="s">
        <v>17</v>
      </c>
      <c r="H406" s="771"/>
      <c r="I406" s="478"/>
      <c r="J406" s="138" t="s">
        <v>5608</v>
      </c>
      <c r="K406" s="139"/>
      <c r="L406" s="139"/>
      <c r="M406" s="140"/>
      <c r="N406" s="119"/>
      <c r="V406" s="151"/>
    </row>
    <row r="407" spans="1:22" ht="13.8" thickBot="1" x14ac:dyDescent="0.3">
      <c r="A407" s="750"/>
      <c r="B407" s="142"/>
      <c r="C407" s="142"/>
      <c r="D407" s="143"/>
      <c r="E407" s="142"/>
      <c r="F407" s="142"/>
      <c r="G407" s="726"/>
      <c r="H407" s="838"/>
      <c r="I407" s="839"/>
      <c r="J407" s="78" t="s">
        <v>5608</v>
      </c>
      <c r="K407" s="78"/>
      <c r="L407" s="78"/>
      <c r="M407" s="145"/>
      <c r="N407" s="119"/>
      <c r="V407" s="151">
        <f>G407</f>
        <v>0</v>
      </c>
    </row>
    <row r="408" spans="1:22" ht="21" thickBot="1" x14ac:dyDescent="0.3">
      <c r="A408" s="750"/>
      <c r="B408" s="485" t="s">
        <v>34</v>
      </c>
      <c r="C408" s="485" t="s">
        <v>35</v>
      </c>
      <c r="D408" s="485" t="s">
        <v>5600</v>
      </c>
      <c r="E408" s="840" t="s">
        <v>5601</v>
      </c>
      <c r="F408" s="840"/>
      <c r="G408" s="730"/>
      <c r="H408" s="731"/>
      <c r="I408" s="732"/>
      <c r="J408" s="149" t="s">
        <v>5630</v>
      </c>
      <c r="K408" s="82"/>
      <c r="L408" s="82"/>
      <c r="M408" s="150"/>
      <c r="N408" s="119"/>
      <c r="V408" s="151"/>
    </row>
    <row r="409" spans="1:22" ht="13.8" thickBot="1" x14ac:dyDescent="0.3">
      <c r="A409" s="842"/>
      <c r="B409" s="152"/>
      <c r="C409" s="152"/>
      <c r="D409" s="153"/>
      <c r="E409" s="154" t="s">
        <v>5605</v>
      </c>
      <c r="F409" s="155"/>
      <c r="G409" s="712"/>
      <c r="H409" s="713"/>
      <c r="I409" s="714"/>
      <c r="J409" s="149" t="s">
        <v>5631</v>
      </c>
      <c r="K409" s="82"/>
      <c r="L409" s="82"/>
      <c r="M409" s="150"/>
      <c r="N409" s="119"/>
      <c r="V409" s="151"/>
    </row>
    <row r="410" spans="1:22" ht="21.6" thickTop="1" thickBot="1" x14ac:dyDescent="0.3">
      <c r="A410" s="834">
        <f t="shared" ref="A410" si="95">A406+1</f>
        <v>99</v>
      </c>
      <c r="B410" s="483" t="s">
        <v>22</v>
      </c>
      <c r="C410" s="483" t="s">
        <v>23</v>
      </c>
      <c r="D410" s="483" t="s">
        <v>5593</v>
      </c>
      <c r="E410" s="837" t="s">
        <v>5594</v>
      </c>
      <c r="F410" s="837"/>
      <c r="G410" s="837" t="s">
        <v>17</v>
      </c>
      <c r="H410" s="771"/>
      <c r="I410" s="478"/>
      <c r="J410" s="138" t="s">
        <v>5608</v>
      </c>
      <c r="K410" s="139"/>
      <c r="L410" s="139"/>
      <c r="M410" s="140"/>
      <c r="N410" s="119"/>
      <c r="V410" s="151"/>
    </row>
    <row r="411" spans="1:22" ht="13.8" thickBot="1" x14ac:dyDescent="0.3">
      <c r="A411" s="750"/>
      <c r="B411" s="142"/>
      <c r="C411" s="142"/>
      <c r="D411" s="143"/>
      <c r="E411" s="142"/>
      <c r="F411" s="142"/>
      <c r="G411" s="726"/>
      <c r="H411" s="838"/>
      <c r="I411" s="839"/>
      <c r="J411" s="78" t="s">
        <v>5608</v>
      </c>
      <c r="K411" s="78"/>
      <c r="L411" s="78"/>
      <c r="M411" s="145"/>
      <c r="N411" s="119"/>
      <c r="V411" s="151">
        <f>G411</f>
        <v>0</v>
      </c>
    </row>
    <row r="412" spans="1:22" ht="21" thickBot="1" x14ac:dyDescent="0.3">
      <c r="A412" s="750"/>
      <c r="B412" s="485" t="s">
        <v>34</v>
      </c>
      <c r="C412" s="485" t="s">
        <v>35</v>
      </c>
      <c r="D412" s="485" t="s">
        <v>5600</v>
      </c>
      <c r="E412" s="840" t="s">
        <v>5601</v>
      </c>
      <c r="F412" s="840"/>
      <c r="G412" s="730"/>
      <c r="H412" s="731"/>
      <c r="I412" s="732"/>
      <c r="J412" s="149" t="s">
        <v>5630</v>
      </c>
      <c r="K412" s="82"/>
      <c r="L412" s="82"/>
      <c r="M412" s="150"/>
      <c r="N412" s="119"/>
      <c r="V412" s="151"/>
    </row>
    <row r="413" spans="1:22" ht="13.8" thickBot="1" x14ac:dyDescent="0.3">
      <c r="A413" s="842"/>
      <c r="B413" s="152"/>
      <c r="C413" s="152"/>
      <c r="D413" s="153"/>
      <c r="E413" s="154" t="s">
        <v>5605</v>
      </c>
      <c r="F413" s="155"/>
      <c r="G413" s="712"/>
      <c r="H413" s="713"/>
      <c r="I413" s="714"/>
      <c r="J413" s="149" t="s">
        <v>5631</v>
      </c>
      <c r="K413" s="82"/>
      <c r="L413" s="82"/>
      <c r="M413" s="150"/>
      <c r="N413" s="119"/>
      <c r="V413" s="151"/>
    </row>
    <row r="414" spans="1:22" ht="21.6" thickTop="1" thickBot="1" x14ac:dyDescent="0.3">
      <c r="A414" s="834">
        <f t="shared" ref="A414" si="96">A410+1</f>
        <v>100</v>
      </c>
      <c r="B414" s="483" t="s">
        <v>22</v>
      </c>
      <c r="C414" s="483" t="s">
        <v>23</v>
      </c>
      <c r="D414" s="483" t="s">
        <v>5593</v>
      </c>
      <c r="E414" s="837" t="s">
        <v>5594</v>
      </c>
      <c r="F414" s="837"/>
      <c r="G414" s="837" t="s">
        <v>17</v>
      </c>
      <c r="H414" s="771"/>
      <c r="I414" s="478"/>
      <c r="J414" s="138" t="s">
        <v>5608</v>
      </c>
      <c r="K414" s="139"/>
      <c r="L414" s="139"/>
      <c r="M414" s="140"/>
      <c r="N414" s="119"/>
      <c r="V414" s="151"/>
    </row>
    <row r="415" spans="1:22" ht="13.8" thickBot="1" x14ac:dyDescent="0.3">
      <c r="A415" s="750"/>
      <c r="B415" s="142"/>
      <c r="C415" s="142"/>
      <c r="D415" s="143"/>
      <c r="E415" s="142"/>
      <c r="F415" s="142"/>
      <c r="G415" s="726"/>
      <c r="H415" s="838"/>
      <c r="I415" s="839"/>
      <c r="J415" s="78" t="s">
        <v>5608</v>
      </c>
      <c r="K415" s="78"/>
      <c r="L415" s="78"/>
      <c r="M415" s="145"/>
      <c r="N415" s="119"/>
      <c r="V415" s="151">
        <f>G415</f>
        <v>0</v>
      </c>
    </row>
    <row r="416" spans="1:22" ht="21" thickBot="1" x14ac:dyDescent="0.3">
      <c r="A416" s="750"/>
      <c r="B416" s="485" t="s">
        <v>34</v>
      </c>
      <c r="C416" s="485" t="s">
        <v>35</v>
      </c>
      <c r="D416" s="485" t="s">
        <v>5600</v>
      </c>
      <c r="E416" s="840" t="s">
        <v>5601</v>
      </c>
      <c r="F416" s="840"/>
      <c r="G416" s="730"/>
      <c r="H416" s="731"/>
      <c r="I416" s="732"/>
      <c r="J416" s="149" t="s">
        <v>5630</v>
      </c>
      <c r="K416" s="82"/>
      <c r="L416" s="82"/>
      <c r="M416" s="150"/>
      <c r="N416" s="119"/>
    </row>
    <row r="417" spans="1:14" ht="13.8" thickBot="1" x14ac:dyDescent="0.3">
      <c r="A417" s="842"/>
      <c r="B417" s="153"/>
      <c r="C417" s="153"/>
      <c r="D417" s="153"/>
      <c r="E417" s="159" t="s">
        <v>5605</v>
      </c>
      <c r="F417" s="160"/>
      <c r="G417" s="712"/>
      <c r="H417" s="713"/>
      <c r="I417" s="714"/>
      <c r="J417" s="161" t="s">
        <v>5631</v>
      </c>
      <c r="K417" s="162"/>
      <c r="L417" s="162"/>
      <c r="M417" s="163"/>
      <c r="N417" s="119"/>
    </row>
    <row r="418" spans="1:14" ht="13.8" thickTop="1" x14ac:dyDescent="0.25"/>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 ref="A14:A17"/>
    <mergeCell ref="E14:F14"/>
    <mergeCell ref="G14:H14"/>
    <mergeCell ref="G15:I15"/>
    <mergeCell ref="E16:F16"/>
    <mergeCell ref="G16:I16"/>
    <mergeCell ref="G17:I17"/>
    <mergeCell ref="B12:B13"/>
    <mergeCell ref="C12:C13"/>
    <mergeCell ref="D12:D13"/>
    <mergeCell ref="E12:F13"/>
    <mergeCell ref="G12:I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1">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allowBlank="1" showInputMessage="1" showErrorMessage="1" promptTitle="Traveler Name " prompt="List traveler's first and last name here." sqref="B1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s>
  <hyperlinks>
    <hyperlink ref="D11" r:id="rId1" display="el.phillips@hhs.gov"/>
  </hyperlinks>
  <pageMargins left="0.7" right="0.7" top="0" bottom="0.25" header="0.3" footer="0.3"/>
  <pageSetup fitToHeight="0" orientation="landscape" blackAndWhite="1" horizontalDpi="1200" verticalDpi="1200"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8"/>
  <sheetViews>
    <sheetView topLeftCell="A2" workbookViewId="0">
      <selection activeCell="C12" sqref="C12:C13"/>
    </sheetView>
  </sheetViews>
  <sheetFormatPr defaultRowHeight="13.2" x14ac:dyDescent="0.25"/>
  <cols>
    <col min="1" max="1" width="3.88671875" style="561" customWidth="1"/>
    <col min="2" max="2" width="16.109375" style="561" customWidth="1"/>
    <col min="3" max="3" width="17.6640625" style="561" customWidth="1"/>
    <col min="4" max="4" width="14.44140625" style="561" customWidth="1"/>
    <col min="5" max="5" width="18.6640625" style="561" hidden="1" customWidth="1"/>
    <col min="6" max="6" width="14.88671875" style="561" customWidth="1"/>
    <col min="7" max="7" width="3" style="561" customWidth="1"/>
    <col min="8" max="8" width="11.33203125" style="561" customWidth="1"/>
    <col min="9" max="9" width="3" style="561" customWidth="1"/>
    <col min="10" max="10" width="12.33203125" style="561" customWidth="1"/>
    <col min="11" max="11" width="9.109375" style="561" customWidth="1"/>
    <col min="12" max="12" width="8.88671875" style="561" customWidth="1"/>
    <col min="13" max="13" width="8" style="561" customWidth="1"/>
    <col min="14" max="14" width="0.109375" style="561" customWidth="1"/>
    <col min="15" max="15" width="8.88671875" style="561"/>
    <col min="16" max="16" width="20.33203125" style="561" bestFit="1" customWidth="1"/>
    <col min="17" max="20" width="8.88671875" style="561"/>
    <col min="21" max="21" width="9.44140625" style="561" customWidth="1"/>
    <col min="22" max="22" width="13.6640625" style="598" customWidth="1"/>
    <col min="23" max="16384" width="8.88671875" style="561"/>
  </cols>
  <sheetData>
    <row r="1" spans="1:19" s="561" customFormat="1" hidden="1" x14ac:dyDescent="0.25"/>
    <row r="2" spans="1:19" s="561" customFormat="1" x14ac:dyDescent="0.25">
      <c r="J2" s="671" t="s">
        <v>8105</v>
      </c>
      <c r="K2" s="825"/>
      <c r="L2" s="825"/>
      <c r="M2" s="825"/>
      <c r="P2" s="827"/>
      <c r="Q2" s="827"/>
      <c r="R2" s="827"/>
      <c r="S2" s="827"/>
    </row>
    <row r="3" spans="1:19" s="561" customFormat="1" x14ac:dyDescent="0.25">
      <c r="J3" s="825"/>
      <c r="K3" s="825"/>
      <c r="L3" s="825"/>
      <c r="M3" s="825"/>
      <c r="P3" s="675"/>
      <c r="Q3" s="675"/>
      <c r="R3" s="675"/>
      <c r="S3" s="675"/>
    </row>
    <row r="4" spans="1:19" s="561" customFormat="1" ht="13.8" thickBot="1" x14ac:dyDescent="0.3">
      <c r="A4" s="564"/>
      <c r="B4" s="564"/>
      <c r="C4" s="564"/>
      <c r="D4" s="564"/>
      <c r="E4" s="564"/>
      <c r="F4" s="564"/>
      <c r="G4" s="564"/>
      <c r="H4" s="564"/>
      <c r="I4" s="564"/>
      <c r="J4" s="826"/>
      <c r="K4" s="826"/>
      <c r="L4" s="826"/>
      <c r="M4" s="826"/>
      <c r="P4" s="828"/>
      <c r="Q4" s="828"/>
      <c r="R4" s="828"/>
      <c r="S4" s="828"/>
    </row>
    <row r="5" spans="1:19" s="561" customFormat="1" ht="30" customHeight="1" thickTop="1" thickBot="1" x14ac:dyDescent="0.3">
      <c r="A5" s="677" t="str">
        <f>"1353 Travel Report for "&amp;B9&amp;", "&amp;B10&amp;" for the reporting period "&amp;"Oct 18 - March19"</f>
        <v>1353 Travel Report for Health and Human Services, Office of the Natl Coordinator for Health IT for the reporting period Oct 18 - March19</v>
      </c>
      <c r="B5" s="678"/>
      <c r="C5" s="678"/>
      <c r="D5" s="678"/>
      <c r="E5" s="678"/>
      <c r="F5" s="678"/>
      <c r="G5" s="678"/>
      <c r="H5" s="678"/>
      <c r="I5" s="678"/>
      <c r="J5" s="678"/>
      <c r="K5" s="678"/>
      <c r="L5" s="678"/>
      <c r="M5" s="678"/>
      <c r="N5" s="104"/>
      <c r="O5" s="564"/>
      <c r="Q5" s="105"/>
    </row>
    <row r="6" spans="1:19" s="561" customFormat="1" ht="13.5" customHeight="1" thickTop="1" x14ac:dyDescent="0.25">
      <c r="A6" s="829" t="s">
        <v>12</v>
      </c>
      <c r="B6" s="681" t="s">
        <v>1</v>
      </c>
      <c r="C6" s="682"/>
      <c r="D6" s="682"/>
      <c r="E6" s="682"/>
      <c r="F6" s="682"/>
      <c r="G6" s="682"/>
      <c r="H6" s="682"/>
      <c r="I6" s="682"/>
      <c r="J6" s="683"/>
      <c r="K6" s="26" t="s">
        <v>2</v>
      </c>
      <c r="L6" s="26" t="s">
        <v>3</v>
      </c>
      <c r="M6" s="26" t="s">
        <v>4</v>
      </c>
      <c r="N6" s="106"/>
      <c r="O6" s="564"/>
    </row>
    <row r="7" spans="1:19" s="561" customFormat="1" ht="20.25" customHeight="1" thickBot="1" x14ac:dyDescent="0.3">
      <c r="A7" s="829"/>
      <c r="B7" s="684"/>
      <c r="C7" s="685"/>
      <c r="D7" s="685"/>
      <c r="E7" s="685"/>
      <c r="F7" s="685"/>
      <c r="G7" s="685"/>
      <c r="H7" s="685"/>
      <c r="I7" s="685"/>
      <c r="J7" s="686"/>
      <c r="K7" s="107"/>
      <c r="L7" s="108"/>
      <c r="M7" s="109">
        <v>2019</v>
      </c>
      <c r="N7" s="110"/>
      <c r="O7" s="564"/>
    </row>
    <row r="8" spans="1:19" s="561" customFormat="1" ht="27.75" customHeight="1" thickTop="1" thickBot="1" x14ac:dyDescent="0.3">
      <c r="A8" s="829"/>
      <c r="B8" s="687" t="s">
        <v>5617</v>
      </c>
      <c r="C8" s="688"/>
      <c r="D8" s="688"/>
      <c r="E8" s="688"/>
      <c r="F8" s="688"/>
      <c r="G8" s="689"/>
      <c r="H8" s="689"/>
      <c r="I8" s="689"/>
      <c r="J8" s="689"/>
      <c r="K8" s="689"/>
      <c r="L8" s="688"/>
      <c r="M8" s="688"/>
      <c r="N8" s="690"/>
      <c r="O8" s="564"/>
    </row>
    <row r="9" spans="1:19" s="561" customFormat="1" ht="18" customHeight="1" thickTop="1" x14ac:dyDescent="0.3">
      <c r="A9" s="829"/>
      <c r="B9" s="831" t="s">
        <v>7</v>
      </c>
      <c r="C9" s="823"/>
      <c r="D9" s="823"/>
      <c r="E9" s="823"/>
      <c r="F9" s="823"/>
      <c r="G9" s="816"/>
      <c r="H9" s="648" t="s">
        <v>5618</v>
      </c>
      <c r="I9" s="819" t="s">
        <v>32</v>
      </c>
      <c r="J9" s="654" t="s">
        <v>5619</v>
      </c>
      <c r="K9" s="657" t="s">
        <v>32</v>
      </c>
      <c r="L9" s="660" t="s">
        <v>5620</v>
      </c>
      <c r="M9" s="661"/>
      <c r="N9" s="111"/>
      <c r="O9" s="112"/>
      <c r="P9" s="564"/>
    </row>
    <row r="10" spans="1:19" s="561" customFormat="1" ht="15.75" customHeight="1" x14ac:dyDescent="0.25">
      <c r="A10" s="829"/>
      <c r="B10" s="822" t="s">
        <v>8275</v>
      </c>
      <c r="C10" s="823"/>
      <c r="D10" s="823"/>
      <c r="E10" s="823"/>
      <c r="F10" s="824"/>
      <c r="G10" s="817"/>
      <c r="H10" s="649"/>
      <c r="I10" s="820"/>
      <c r="J10" s="655"/>
      <c r="K10" s="658"/>
      <c r="L10" s="662"/>
      <c r="M10" s="661"/>
      <c r="N10" s="111"/>
      <c r="O10" s="112"/>
      <c r="P10" s="564"/>
    </row>
    <row r="11" spans="1:19" s="561" customFormat="1" ht="27" thickBot="1" x14ac:dyDescent="0.3">
      <c r="A11" s="829"/>
      <c r="B11" s="113" t="s">
        <v>11</v>
      </c>
      <c r="C11" s="114" t="s">
        <v>8276</v>
      </c>
      <c r="D11" s="668" t="s">
        <v>8277</v>
      </c>
      <c r="E11" s="793"/>
      <c r="F11" s="794"/>
      <c r="G11" s="818"/>
      <c r="H11" s="650"/>
      <c r="I11" s="821"/>
      <c r="J11" s="656"/>
      <c r="K11" s="659"/>
      <c r="L11" s="663"/>
      <c r="M11" s="664"/>
      <c r="N11" s="115"/>
      <c r="O11" s="112"/>
      <c r="P11" s="564"/>
    </row>
    <row r="12" spans="1:19" s="561" customFormat="1" ht="13.8" thickTop="1" x14ac:dyDescent="0.25">
      <c r="A12" s="829"/>
      <c r="B12" s="781" t="s">
        <v>5588</v>
      </c>
      <c r="C12" s="698" t="s">
        <v>14</v>
      </c>
      <c r="D12" s="696" t="s">
        <v>5589</v>
      </c>
      <c r="E12" s="717" t="s">
        <v>5590</v>
      </c>
      <c r="F12" s="718"/>
      <c r="G12" s="783" t="s">
        <v>17</v>
      </c>
      <c r="H12" s="784"/>
      <c r="I12" s="785"/>
      <c r="J12" s="698" t="s">
        <v>18</v>
      </c>
      <c r="K12" s="692" t="s">
        <v>19</v>
      </c>
      <c r="L12" s="694" t="s">
        <v>5591</v>
      </c>
      <c r="M12" s="696" t="s">
        <v>21</v>
      </c>
      <c r="N12" s="116"/>
      <c r="O12" s="564"/>
    </row>
    <row r="13" spans="1:19" s="561" customFormat="1" ht="34.5" customHeight="1" thickBot="1" x14ac:dyDescent="0.3">
      <c r="A13" s="830"/>
      <c r="B13" s="782"/>
      <c r="C13" s="715"/>
      <c r="D13" s="716"/>
      <c r="E13" s="719"/>
      <c r="F13" s="720"/>
      <c r="G13" s="786"/>
      <c r="H13" s="787"/>
      <c r="I13" s="788"/>
      <c r="J13" s="841"/>
      <c r="K13" s="843"/>
      <c r="L13" s="844"/>
      <c r="M13" s="841"/>
      <c r="N13" s="117"/>
      <c r="O13" s="564"/>
    </row>
    <row r="14" spans="1:19" s="561" customFormat="1" ht="21.6" thickTop="1" thickBot="1" x14ac:dyDescent="0.3">
      <c r="A14" s="768" t="s">
        <v>5592</v>
      </c>
      <c r="B14" s="563" t="s">
        <v>22</v>
      </c>
      <c r="C14" s="563" t="s">
        <v>23</v>
      </c>
      <c r="D14" s="563" t="s">
        <v>5593</v>
      </c>
      <c r="E14" s="946" t="s">
        <v>5594</v>
      </c>
      <c r="F14" s="946"/>
      <c r="G14" s="837" t="s">
        <v>17</v>
      </c>
      <c r="H14" s="771"/>
      <c r="I14" s="558"/>
      <c r="J14" s="118"/>
      <c r="K14" s="118"/>
      <c r="L14" s="118"/>
      <c r="M14" s="118"/>
      <c r="N14" s="119"/>
    </row>
    <row r="15" spans="1:19" s="561" customFormat="1" ht="21" thickBot="1" x14ac:dyDescent="0.3">
      <c r="A15" s="769"/>
      <c r="B15" s="120" t="s">
        <v>5595</v>
      </c>
      <c r="C15" s="120" t="s">
        <v>5596</v>
      </c>
      <c r="D15" s="121">
        <v>40766</v>
      </c>
      <c r="E15" s="122"/>
      <c r="F15" s="123" t="s">
        <v>5597</v>
      </c>
      <c r="G15" s="705" t="s">
        <v>5598</v>
      </c>
      <c r="H15" s="706"/>
      <c r="I15" s="707"/>
      <c r="J15" s="124" t="s">
        <v>5599</v>
      </c>
      <c r="K15" s="125"/>
      <c r="L15" s="126" t="s">
        <v>32</v>
      </c>
      <c r="M15" s="127">
        <v>280</v>
      </c>
      <c r="N15" s="119"/>
      <c r="O15" s="564"/>
    </row>
    <row r="16" spans="1:19" s="561" customFormat="1" ht="21" thickBot="1" x14ac:dyDescent="0.3">
      <c r="A16" s="769"/>
      <c r="B16" s="559" t="s">
        <v>34</v>
      </c>
      <c r="C16" s="559" t="s">
        <v>35</v>
      </c>
      <c r="D16" s="559" t="s">
        <v>5600</v>
      </c>
      <c r="E16" s="777" t="s">
        <v>5601</v>
      </c>
      <c r="F16" s="777"/>
      <c r="G16" s="709"/>
      <c r="H16" s="710"/>
      <c r="I16" s="711"/>
      <c r="J16" s="587" t="s">
        <v>5646</v>
      </c>
      <c r="K16" s="126" t="s">
        <v>32</v>
      </c>
      <c r="L16" s="129"/>
      <c r="M16" s="130">
        <v>825</v>
      </c>
      <c r="N16" s="116"/>
    </row>
    <row r="17" spans="1:22" ht="13.8" thickBot="1" x14ac:dyDescent="0.3">
      <c r="A17" s="770"/>
      <c r="B17" s="131" t="s">
        <v>5603</v>
      </c>
      <c r="C17" s="131" t="s">
        <v>5604</v>
      </c>
      <c r="D17" s="121">
        <v>40767</v>
      </c>
      <c r="E17" s="133" t="s">
        <v>5605</v>
      </c>
      <c r="F17" s="123" t="s">
        <v>5606</v>
      </c>
      <c r="G17" s="712"/>
      <c r="H17" s="713"/>
      <c r="I17" s="714"/>
      <c r="J17" s="134" t="s">
        <v>5607</v>
      </c>
      <c r="K17" s="135"/>
      <c r="L17" s="135" t="s">
        <v>32</v>
      </c>
      <c r="M17" s="136">
        <v>120</v>
      </c>
      <c r="N17" s="119"/>
      <c r="V17" s="561"/>
    </row>
    <row r="18" spans="1:22" ht="23.25" customHeight="1" thickTop="1" x14ac:dyDescent="0.25">
      <c r="A18" s="834">
        <f>1</f>
        <v>1</v>
      </c>
      <c r="B18" s="560" t="s">
        <v>22</v>
      </c>
      <c r="C18" s="560" t="s">
        <v>23</v>
      </c>
      <c r="D18" s="560" t="s">
        <v>5593</v>
      </c>
      <c r="E18" s="837" t="s">
        <v>5594</v>
      </c>
      <c r="F18" s="837"/>
      <c r="G18" s="735" t="s">
        <v>17</v>
      </c>
      <c r="H18" s="736"/>
      <c r="I18" s="737"/>
      <c r="J18" s="138" t="s">
        <v>5608</v>
      </c>
      <c r="K18" s="139"/>
      <c r="L18" s="139"/>
      <c r="M18" s="140"/>
      <c r="N18" s="119"/>
      <c r="V18" s="141"/>
    </row>
    <row r="19" spans="1:22" x14ac:dyDescent="0.25">
      <c r="A19" s="835"/>
      <c r="B19" s="142"/>
      <c r="C19" s="142"/>
      <c r="D19" s="143"/>
      <c r="E19" s="142"/>
      <c r="F19" s="142"/>
      <c r="G19" s="726"/>
      <c r="H19" s="838"/>
      <c r="I19" s="839"/>
      <c r="J19" s="78" t="s">
        <v>5608</v>
      </c>
      <c r="K19" s="78"/>
      <c r="L19" s="78"/>
      <c r="M19" s="145"/>
      <c r="N19" s="119"/>
      <c r="V19" s="146"/>
    </row>
    <row r="20" spans="1:22" ht="20.399999999999999" x14ac:dyDescent="0.25">
      <c r="A20" s="835"/>
      <c r="B20" s="562" t="s">
        <v>34</v>
      </c>
      <c r="C20" s="562" t="s">
        <v>35</v>
      </c>
      <c r="D20" s="562" t="s">
        <v>5600</v>
      </c>
      <c r="E20" s="840" t="s">
        <v>5601</v>
      </c>
      <c r="F20" s="840"/>
      <c r="G20" s="730"/>
      <c r="H20" s="731"/>
      <c r="I20" s="732"/>
      <c r="J20" s="538" t="s">
        <v>5630</v>
      </c>
      <c r="K20" s="82"/>
      <c r="L20" s="82"/>
      <c r="M20" s="150"/>
      <c r="N20" s="119"/>
      <c r="V20" s="151"/>
    </row>
    <row r="21" spans="1:22" ht="13.8" thickBot="1" x14ac:dyDescent="0.3">
      <c r="A21" s="836"/>
      <c r="B21" s="152"/>
      <c r="C21" s="152"/>
      <c r="D21" s="153"/>
      <c r="E21" s="154" t="s">
        <v>5605</v>
      </c>
      <c r="F21" s="636"/>
      <c r="G21" s="738"/>
      <c r="H21" s="739"/>
      <c r="I21" s="740"/>
      <c r="J21" s="538" t="s">
        <v>5631</v>
      </c>
      <c r="K21" s="82"/>
      <c r="L21" s="82"/>
      <c r="M21" s="150"/>
      <c r="N21" s="119"/>
      <c r="V21" s="151"/>
    </row>
    <row r="22" spans="1:22" ht="21.6" thickTop="1" thickBot="1" x14ac:dyDescent="0.3">
      <c r="A22" s="834">
        <f>A18+1</f>
        <v>2</v>
      </c>
      <c r="B22" s="560" t="s">
        <v>22</v>
      </c>
      <c r="C22" s="560" t="s">
        <v>23</v>
      </c>
      <c r="D22" s="560" t="s">
        <v>5593</v>
      </c>
      <c r="E22" s="837" t="s">
        <v>5594</v>
      </c>
      <c r="F22" s="837"/>
      <c r="G22" s="837" t="s">
        <v>17</v>
      </c>
      <c r="H22" s="771"/>
      <c r="I22" s="558"/>
      <c r="J22" s="138" t="s">
        <v>5608</v>
      </c>
      <c r="K22" s="139"/>
      <c r="L22" s="139"/>
      <c r="M22" s="140"/>
      <c r="N22" s="119"/>
      <c r="V22" s="151"/>
    </row>
    <row r="23" spans="1:22" ht="13.8" thickBot="1" x14ac:dyDescent="0.3">
      <c r="A23" s="750"/>
      <c r="B23" s="142"/>
      <c r="C23" s="142"/>
      <c r="D23" s="143"/>
      <c r="E23" s="142"/>
      <c r="F23" s="142"/>
      <c r="G23" s="726"/>
      <c r="H23" s="838"/>
      <c r="I23" s="839"/>
      <c r="J23" s="78" t="s">
        <v>5608</v>
      </c>
      <c r="K23" s="78"/>
      <c r="L23" s="78"/>
      <c r="M23" s="145"/>
      <c r="N23" s="119"/>
      <c r="V23" s="151"/>
    </row>
    <row r="24" spans="1:22" ht="21" thickBot="1" x14ac:dyDescent="0.3">
      <c r="A24" s="750"/>
      <c r="B24" s="562" t="s">
        <v>34</v>
      </c>
      <c r="C24" s="562" t="s">
        <v>35</v>
      </c>
      <c r="D24" s="562" t="s">
        <v>5600</v>
      </c>
      <c r="E24" s="840" t="s">
        <v>5601</v>
      </c>
      <c r="F24" s="840"/>
      <c r="G24" s="730"/>
      <c r="H24" s="731"/>
      <c r="I24" s="732"/>
      <c r="J24" s="538" t="s">
        <v>5630</v>
      </c>
      <c r="K24" s="82"/>
      <c r="L24" s="82"/>
      <c r="M24" s="150"/>
      <c r="N24" s="119"/>
      <c r="V24" s="151"/>
    </row>
    <row r="25" spans="1:22" ht="13.8" thickBot="1" x14ac:dyDescent="0.3">
      <c r="A25" s="842"/>
      <c r="B25" s="152"/>
      <c r="C25" s="152"/>
      <c r="D25" s="153"/>
      <c r="E25" s="154" t="s">
        <v>5605</v>
      </c>
      <c r="F25" s="636"/>
      <c r="G25" s="712"/>
      <c r="H25" s="713"/>
      <c r="I25" s="714"/>
      <c r="J25" s="538" t="s">
        <v>5631</v>
      </c>
      <c r="K25" s="82"/>
      <c r="L25" s="82"/>
      <c r="M25" s="150"/>
      <c r="N25" s="119"/>
      <c r="V25" s="151"/>
    </row>
    <row r="26" spans="1:22" ht="21.6" thickTop="1" thickBot="1" x14ac:dyDescent="0.3">
      <c r="A26" s="834">
        <f>A22+1</f>
        <v>3</v>
      </c>
      <c r="B26" s="560" t="s">
        <v>22</v>
      </c>
      <c r="C26" s="560" t="s">
        <v>23</v>
      </c>
      <c r="D26" s="560" t="s">
        <v>5593</v>
      </c>
      <c r="E26" s="837" t="s">
        <v>5594</v>
      </c>
      <c r="F26" s="837"/>
      <c r="G26" s="837" t="s">
        <v>17</v>
      </c>
      <c r="H26" s="771"/>
      <c r="I26" s="558"/>
      <c r="J26" s="138" t="s">
        <v>5608</v>
      </c>
      <c r="K26" s="139"/>
      <c r="L26" s="139"/>
      <c r="M26" s="140"/>
      <c r="N26" s="119"/>
      <c r="V26" s="151"/>
    </row>
    <row r="27" spans="1:22" ht="13.8" thickBot="1" x14ac:dyDescent="0.3">
      <c r="A27" s="750"/>
      <c r="B27" s="142"/>
      <c r="C27" s="142"/>
      <c r="D27" s="143"/>
      <c r="E27" s="142"/>
      <c r="F27" s="142"/>
      <c r="G27" s="726"/>
      <c r="H27" s="838"/>
      <c r="I27" s="839"/>
      <c r="J27" s="78" t="s">
        <v>5608</v>
      </c>
      <c r="K27" s="78"/>
      <c r="L27" s="78"/>
      <c r="M27" s="145"/>
      <c r="N27" s="119"/>
      <c r="V27" s="151"/>
    </row>
    <row r="28" spans="1:22" ht="21" thickBot="1" x14ac:dyDescent="0.3">
      <c r="A28" s="750"/>
      <c r="B28" s="562" t="s">
        <v>34</v>
      </c>
      <c r="C28" s="562" t="s">
        <v>35</v>
      </c>
      <c r="D28" s="562" t="s">
        <v>5600</v>
      </c>
      <c r="E28" s="840" t="s">
        <v>5601</v>
      </c>
      <c r="F28" s="840"/>
      <c r="G28" s="730"/>
      <c r="H28" s="731"/>
      <c r="I28" s="732"/>
      <c r="J28" s="538" t="s">
        <v>5630</v>
      </c>
      <c r="K28" s="82"/>
      <c r="L28" s="82"/>
      <c r="M28" s="150"/>
      <c r="N28" s="119"/>
      <c r="V28" s="151"/>
    </row>
    <row r="29" spans="1:22" ht="13.8" thickBot="1" x14ac:dyDescent="0.3">
      <c r="A29" s="842"/>
      <c r="B29" s="152"/>
      <c r="C29" s="152"/>
      <c r="D29" s="153"/>
      <c r="E29" s="154" t="s">
        <v>5605</v>
      </c>
      <c r="F29" s="636"/>
      <c r="G29" s="712"/>
      <c r="H29" s="713"/>
      <c r="I29" s="714"/>
      <c r="J29" s="538" t="s">
        <v>5631</v>
      </c>
      <c r="K29" s="82"/>
      <c r="L29" s="82"/>
      <c r="M29" s="150"/>
      <c r="N29" s="119"/>
      <c r="V29" s="151"/>
    </row>
    <row r="30" spans="1:22" ht="21.6" thickTop="1" thickBot="1" x14ac:dyDescent="0.3">
      <c r="A30" s="834">
        <f t="shared" ref="A30" si="0">A26+1</f>
        <v>4</v>
      </c>
      <c r="B30" s="560" t="s">
        <v>22</v>
      </c>
      <c r="C30" s="560" t="s">
        <v>23</v>
      </c>
      <c r="D30" s="560" t="s">
        <v>5593</v>
      </c>
      <c r="E30" s="837" t="s">
        <v>5594</v>
      </c>
      <c r="F30" s="837"/>
      <c r="G30" s="837" t="s">
        <v>17</v>
      </c>
      <c r="H30" s="771"/>
      <c r="I30" s="558"/>
      <c r="J30" s="138" t="s">
        <v>5608</v>
      </c>
      <c r="K30" s="139"/>
      <c r="L30" s="139"/>
      <c r="M30" s="140"/>
      <c r="N30" s="119"/>
      <c r="V30" s="151"/>
    </row>
    <row r="31" spans="1:22" ht="13.8" thickBot="1" x14ac:dyDescent="0.3">
      <c r="A31" s="750"/>
      <c r="B31" s="142"/>
      <c r="C31" s="142"/>
      <c r="D31" s="143"/>
      <c r="E31" s="142"/>
      <c r="F31" s="142"/>
      <c r="G31" s="726"/>
      <c r="H31" s="838"/>
      <c r="I31" s="839"/>
      <c r="J31" s="78" t="s">
        <v>5608</v>
      </c>
      <c r="K31" s="78"/>
      <c r="L31" s="78"/>
      <c r="M31" s="145"/>
      <c r="N31" s="119"/>
      <c r="V31" s="151"/>
    </row>
    <row r="32" spans="1:22" ht="21" thickBot="1" x14ac:dyDescent="0.3">
      <c r="A32" s="750"/>
      <c r="B32" s="562" t="s">
        <v>34</v>
      </c>
      <c r="C32" s="562" t="s">
        <v>35</v>
      </c>
      <c r="D32" s="562" t="s">
        <v>5600</v>
      </c>
      <c r="E32" s="840" t="s">
        <v>5601</v>
      </c>
      <c r="F32" s="840"/>
      <c r="G32" s="730"/>
      <c r="H32" s="731"/>
      <c r="I32" s="732"/>
      <c r="J32" s="538" t="s">
        <v>5630</v>
      </c>
      <c r="K32" s="82"/>
      <c r="L32" s="82"/>
      <c r="M32" s="150"/>
      <c r="N32" s="119"/>
      <c r="V32" s="151"/>
    </row>
    <row r="33" spans="1:22" ht="13.8" thickBot="1" x14ac:dyDescent="0.3">
      <c r="A33" s="842"/>
      <c r="B33" s="152"/>
      <c r="C33" s="152"/>
      <c r="D33" s="153"/>
      <c r="E33" s="154" t="s">
        <v>5605</v>
      </c>
      <c r="F33" s="636"/>
      <c r="G33" s="712"/>
      <c r="H33" s="713"/>
      <c r="I33" s="714"/>
      <c r="J33" s="538" t="s">
        <v>5631</v>
      </c>
      <c r="K33" s="82"/>
      <c r="L33" s="82"/>
      <c r="M33" s="150"/>
      <c r="N33" s="119"/>
      <c r="V33" s="151"/>
    </row>
    <row r="34" spans="1:22" ht="21.6" thickTop="1" thickBot="1" x14ac:dyDescent="0.3">
      <c r="A34" s="834">
        <f t="shared" ref="A34" si="1">A30+1</f>
        <v>5</v>
      </c>
      <c r="B34" s="560" t="s">
        <v>22</v>
      </c>
      <c r="C34" s="560" t="s">
        <v>23</v>
      </c>
      <c r="D34" s="560" t="s">
        <v>5593</v>
      </c>
      <c r="E34" s="837" t="s">
        <v>5594</v>
      </c>
      <c r="F34" s="837"/>
      <c r="G34" s="837" t="s">
        <v>17</v>
      </c>
      <c r="H34" s="771"/>
      <c r="I34" s="558"/>
      <c r="J34" s="138" t="s">
        <v>5608</v>
      </c>
      <c r="K34" s="139"/>
      <c r="L34" s="139"/>
      <c r="M34" s="140"/>
      <c r="N34" s="119"/>
      <c r="V34" s="151"/>
    </row>
    <row r="35" spans="1:22" ht="13.8" thickBot="1" x14ac:dyDescent="0.3">
      <c r="A35" s="750"/>
      <c r="B35" s="142"/>
      <c r="C35" s="142"/>
      <c r="D35" s="143"/>
      <c r="E35" s="142"/>
      <c r="F35" s="142"/>
      <c r="G35" s="726"/>
      <c r="H35" s="838"/>
      <c r="I35" s="839"/>
      <c r="J35" s="78" t="s">
        <v>5608</v>
      </c>
      <c r="K35" s="78"/>
      <c r="L35" s="78"/>
      <c r="M35" s="145"/>
      <c r="N35" s="119"/>
      <c r="V35" s="151"/>
    </row>
    <row r="36" spans="1:22" ht="21" thickBot="1" x14ac:dyDescent="0.3">
      <c r="A36" s="750"/>
      <c r="B36" s="562" t="s">
        <v>34</v>
      </c>
      <c r="C36" s="562" t="s">
        <v>35</v>
      </c>
      <c r="D36" s="562" t="s">
        <v>5600</v>
      </c>
      <c r="E36" s="840" t="s">
        <v>5601</v>
      </c>
      <c r="F36" s="840"/>
      <c r="G36" s="730"/>
      <c r="H36" s="731"/>
      <c r="I36" s="732"/>
      <c r="J36" s="538" t="s">
        <v>5630</v>
      </c>
      <c r="K36" s="82"/>
      <c r="L36" s="82"/>
      <c r="M36" s="150"/>
      <c r="N36" s="119"/>
      <c r="V36" s="151"/>
    </row>
    <row r="37" spans="1:22" ht="13.8" thickBot="1" x14ac:dyDescent="0.3">
      <c r="A37" s="842"/>
      <c r="B37" s="152"/>
      <c r="C37" s="152"/>
      <c r="D37" s="153"/>
      <c r="E37" s="154" t="s">
        <v>5605</v>
      </c>
      <c r="F37" s="636"/>
      <c r="G37" s="712"/>
      <c r="H37" s="713"/>
      <c r="I37" s="714"/>
      <c r="J37" s="538" t="s">
        <v>5631</v>
      </c>
      <c r="K37" s="82"/>
      <c r="L37" s="82"/>
      <c r="M37" s="150"/>
      <c r="N37" s="119"/>
      <c r="V37" s="151"/>
    </row>
    <row r="38" spans="1:22" ht="21.6" thickTop="1" thickBot="1" x14ac:dyDescent="0.3">
      <c r="A38" s="834">
        <f t="shared" ref="A38" si="2">A34+1</f>
        <v>6</v>
      </c>
      <c r="B38" s="560" t="s">
        <v>22</v>
      </c>
      <c r="C38" s="560" t="s">
        <v>23</v>
      </c>
      <c r="D38" s="560" t="s">
        <v>5593</v>
      </c>
      <c r="E38" s="837" t="s">
        <v>5594</v>
      </c>
      <c r="F38" s="837"/>
      <c r="G38" s="837" t="s">
        <v>17</v>
      </c>
      <c r="H38" s="771"/>
      <c r="I38" s="558"/>
      <c r="J38" s="138" t="s">
        <v>5608</v>
      </c>
      <c r="K38" s="139"/>
      <c r="L38" s="139"/>
      <c r="M38" s="140"/>
      <c r="N38" s="119"/>
      <c r="V38" s="151"/>
    </row>
    <row r="39" spans="1:22" ht="13.8" thickBot="1" x14ac:dyDescent="0.3">
      <c r="A39" s="750"/>
      <c r="B39" s="142"/>
      <c r="C39" s="142"/>
      <c r="D39" s="143"/>
      <c r="E39" s="142"/>
      <c r="F39" s="142"/>
      <c r="G39" s="726"/>
      <c r="H39" s="838"/>
      <c r="I39" s="839"/>
      <c r="J39" s="78" t="s">
        <v>5608</v>
      </c>
      <c r="K39" s="78"/>
      <c r="L39" s="78"/>
      <c r="M39" s="145"/>
      <c r="N39" s="119"/>
      <c r="V39" s="151"/>
    </row>
    <row r="40" spans="1:22" ht="21" thickBot="1" x14ac:dyDescent="0.3">
      <c r="A40" s="750"/>
      <c r="B40" s="562" t="s">
        <v>34</v>
      </c>
      <c r="C40" s="562" t="s">
        <v>35</v>
      </c>
      <c r="D40" s="562" t="s">
        <v>5600</v>
      </c>
      <c r="E40" s="840" t="s">
        <v>5601</v>
      </c>
      <c r="F40" s="840"/>
      <c r="G40" s="730"/>
      <c r="H40" s="731"/>
      <c r="I40" s="732"/>
      <c r="J40" s="538" t="s">
        <v>5630</v>
      </c>
      <c r="K40" s="82"/>
      <c r="L40" s="82"/>
      <c r="M40" s="150"/>
      <c r="N40" s="119"/>
      <c r="V40" s="151"/>
    </row>
    <row r="41" spans="1:22" ht="13.8" thickBot="1" x14ac:dyDescent="0.3">
      <c r="A41" s="842"/>
      <c r="B41" s="152"/>
      <c r="C41" s="152"/>
      <c r="D41" s="153"/>
      <c r="E41" s="154" t="s">
        <v>5605</v>
      </c>
      <c r="F41" s="636"/>
      <c r="G41" s="712"/>
      <c r="H41" s="713"/>
      <c r="I41" s="714"/>
      <c r="J41" s="538" t="s">
        <v>5631</v>
      </c>
      <c r="K41" s="82"/>
      <c r="L41" s="82"/>
      <c r="M41" s="150"/>
      <c r="N41" s="119"/>
      <c r="V41" s="151"/>
    </row>
    <row r="42" spans="1:22" ht="21.6" thickTop="1" thickBot="1" x14ac:dyDescent="0.3">
      <c r="A42" s="834">
        <f t="shared" ref="A42" si="3">A38+1</f>
        <v>7</v>
      </c>
      <c r="B42" s="560" t="s">
        <v>22</v>
      </c>
      <c r="C42" s="560" t="s">
        <v>23</v>
      </c>
      <c r="D42" s="560" t="s">
        <v>5593</v>
      </c>
      <c r="E42" s="837" t="s">
        <v>5594</v>
      </c>
      <c r="F42" s="837"/>
      <c r="G42" s="837" t="s">
        <v>17</v>
      </c>
      <c r="H42" s="771"/>
      <c r="I42" s="558"/>
      <c r="J42" s="138" t="s">
        <v>5608</v>
      </c>
      <c r="K42" s="139"/>
      <c r="L42" s="139"/>
      <c r="M42" s="140"/>
      <c r="N42" s="119"/>
      <c r="V42" s="151"/>
    </row>
    <row r="43" spans="1:22" ht="13.8" thickBot="1" x14ac:dyDescent="0.3">
      <c r="A43" s="750"/>
      <c r="B43" s="142"/>
      <c r="C43" s="142"/>
      <c r="D43" s="143"/>
      <c r="E43" s="142"/>
      <c r="F43" s="142"/>
      <c r="G43" s="726"/>
      <c r="H43" s="838"/>
      <c r="I43" s="839"/>
      <c r="J43" s="78" t="s">
        <v>5608</v>
      </c>
      <c r="K43" s="78"/>
      <c r="L43" s="78"/>
      <c r="M43" s="145"/>
      <c r="N43" s="119"/>
      <c r="V43" s="151"/>
    </row>
    <row r="44" spans="1:22" ht="21" thickBot="1" x14ac:dyDescent="0.3">
      <c r="A44" s="750"/>
      <c r="B44" s="562" t="s">
        <v>34</v>
      </c>
      <c r="C44" s="562" t="s">
        <v>35</v>
      </c>
      <c r="D44" s="562" t="s">
        <v>5600</v>
      </c>
      <c r="E44" s="840" t="s">
        <v>5601</v>
      </c>
      <c r="F44" s="840"/>
      <c r="G44" s="730"/>
      <c r="H44" s="731"/>
      <c r="I44" s="732"/>
      <c r="J44" s="538" t="s">
        <v>5630</v>
      </c>
      <c r="K44" s="82"/>
      <c r="L44" s="82"/>
      <c r="M44" s="150"/>
      <c r="N44" s="119"/>
      <c r="V44" s="151"/>
    </row>
    <row r="45" spans="1:22" ht="13.8" thickBot="1" x14ac:dyDescent="0.3">
      <c r="A45" s="842"/>
      <c r="B45" s="152"/>
      <c r="C45" s="152"/>
      <c r="D45" s="153"/>
      <c r="E45" s="154" t="s">
        <v>5605</v>
      </c>
      <c r="F45" s="636"/>
      <c r="G45" s="712"/>
      <c r="H45" s="713"/>
      <c r="I45" s="714"/>
      <c r="J45" s="538" t="s">
        <v>5631</v>
      </c>
      <c r="K45" s="82"/>
      <c r="L45" s="82"/>
      <c r="M45" s="150"/>
      <c r="N45" s="119"/>
      <c r="V45" s="151"/>
    </row>
    <row r="46" spans="1:22" ht="21.6" thickTop="1" thickBot="1" x14ac:dyDescent="0.3">
      <c r="A46" s="834">
        <f t="shared" ref="A46" si="4">A42+1</f>
        <v>8</v>
      </c>
      <c r="B46" s="560" t="s">
        <v>22</v>
      </c>
      <c r="C46" s="560" t="s">
        <v>23</v>
      </c>
      <c r="D46" s="560" t="s">
        <v>5593</v>
      </c>
      <c r="E46" s="837" t="s">
        <v>5594</v>
      </c>
      <c r="F46" s="837"/>
      <c r="G46" s="837" t="s">
        <v>17</v>
      </c>
      <c r="H46" s="771"/>
      <c r="I46" s="558"/>
      <c r="J46" s="138" t="s">
        <v>5608</v>
      </c>
      <c r="K46" s="139"/>
      <c r="L46" s="139"/>
      <c r="M46" s="140"/>
      <c r="N46" s="119"/>
      <c r="V46" s="151"/>
    </row>
    <row r="47" spans="1:22" ht="13.8" thickBot="1" x14ac:dyDescent="0.3">
      <c r="A47" s="750"/>
      <c r="B47" s="142"/>
      <c r="C47" s="142"/>
      <c r="D47" s="143"/>
      <c r="E47" s="142"/>
      <c r="F47" s="142"/>
      <c r="G47" s="726"/>
      <c r="H47" s="838"/>
      <c r="I47" s="839"/>
      <c r="J47" s="78" t="s">
        <v>5608</v>
      </c>
      <c r="K47" s="78"/>
      <c r="L47" s="78"/>
      <c r="M47" s="145"/>
      <c r="N47" s="119"/>
      <c r="V47" s="151"/>
    </row>
    <row r="48" spans="1:22" ht="21" thickBot="1" x14ac:dyDescent="0.3">
      <c r="A48" s="750"/>
      <c r="B48" s="562" t="s">
        <v>34</v>
      </c>
      <c r="C48" s="562" t="s">
        <v>35</v>
      </c>
      <c r="D48" s="562" t="s">
        <v>5600</v>
      </c>
      <c r="E48" s="840" t="s">
        <v>5601</v>
      </c>
      <c r="F48" s="840"/>
      <c r="G48" s="730"/>
      <c r="H48" s="731"/>
      <c r="I48" s="732"/>
      <c r="J48" s="538" t="s">
        <v>5630</v>
      </c>
      <c r="K48" s="82"/>
      <c r="L48" s="82"/>
      <c r="M48" s="150"/>
      <c r="N48" s="119"/>
      <c r="V48" s="151"/>
    </row>
    <row r="49" spans="1:22" ht="13.8" thickBot="1" x14ac:dyDescent="0.3">
      <c r="A49" s="842"/>
      <c r="B49" s="152"/>
      <c r="C49" s="152"/>
      <c r="D49" s="153"/>
      <c r="E49" s="154" t="s">
        <v>5605</v>
      </c>
      <c r="F49" s="636"/>
      <c r="G49" s="712"/>
      <c r="H49" s="713"/>
      <c r="I49" s="714"/>
      <c r="J49" s="538" t="s">
        <v>5631</v>
      </c>
      <c r="K49" s="82"/>
      <c r="L49" s="82"/>
      <c r="M49" s="150"/>
      <c r="N49" s="119"/>
      <c r="V49" s="151"/>
    </row>
    <row r="50" spans="1:22" ht="21.6" thickTop="1" thickBot="1" x14ac:dyDescent="0.3">
      <c r="A50" s="834">
        <f t="shared" ref="A50" si="5">A46+1</f>
        <v>9</v>
      </c>
      <c r="B50" s="560" t="s">
        <v>22</v>
      </c>
      <c r="C50" s="560" t="s">
        <v>23</v>
      </c>
      <c r="D50" s="560" t="s">
        <v>5593</v>
      </c>
      <c r="E50" s="837" t="s">
        <v>5594</v>
      </c>
      <c r="F50" s="837"/>
      <c r="G50" s="837" t="s">
        <v>17</v>
      </c>
      <c r="H50" s="771"/>
      <c r="I50" s="558"/>
      <c r="J50" s="138" t="s">
        <v>5608</v>
      </c>
      <c r="K50" s="139"/>
      <c r="L50" s="139"/>
      <c r="M50" s="140"/>
      <c r="N50" s="119"/>
      <c r="V50" s="151"/>
    </row>
    <row r="51" spans="1:22" ht="13.8" thickBot="1" x14ac:dyDescent="0.3">
      <c r="A51" s="750"/>
      <c r="B51" s="142"/>
      <c r="C51" s="142"/>
      <c r="D51" s="143"/>
      <c r="E51" s="142"/>
      <c r="F51" s="142"/>
      <c r="G51" s="726"/>
      <c r="H51" s="838"/>
      <c r="I51" s="839"/>
      <c r="J51" s="78" t="s">
        <v>5608</v>
      </c>
      <c r="K51" s="78"/>
      <c r="L51" s="78"/>
      <c r="M51" s="145"/>
      <c r="N51" s="119"/>
      <c r="V51" s="151"/>
    </row>
    <row r="52" spans="1:22" ht="21" thickBot="1" x14ac:dyDescent="0.3">
      <c r="A52" s="750"/>
      <c r="B52" s="562" t="s">
        <v>34</v>
      </c>
      <c r="C52" s="562" t="s">
        <v>35</v>
      </c>
      <c r="D52" s="562" t="s">
        <v>5600</v>
      </c>
      <c r="E52" s="840" t="s">
        <v>5601</v>
      </c>
      <c r="F52" s="840"/>
      <c r="G52" s="730"/>
      <c r="H52" s="731"/>
      <c r="I52" s="732"/>
      <c r="J52" s="538" t="s">
        <v>5630</v>
      </c>
      <c r="K52" s="82"/>
      <c r="L52" s="82"/>
      <c r="M52" s="150"/>
      <c r="N52" s="119"/>
      <c r="V52" s="151"/>
    </row>
    <row r="53" spans="1:22" ht="13.8" thickBot="1" x14ac:dyDescent="0.3">
      <c r="A53" s="842"/>
      <c r="B53" s="152"/>
      <c r="C53" s="152"/>
      <c r="D53" s="153"/>
      <c r="E53" s="154" t="s">
        <v>5605</v>
      </c>
      <c r="F53" s="636"/>
      <c r="G53" s="712"/>
      <c r="H53" s="713"/>
      <c r="I53" s="714"/>
      <c r="J53" s="538" t="s">
        <v>5631</v>
      </c>
      <c r="K53" s="82"/>
      <c r="L53" s="82"/>
      <c r="M53" s="150"/>
      <c r="N53" s="119"/>
      <c r="V53" s="151"/>
    </row>
    <row r="54" spans="1:22" ht="21.6" thickTop="1" thickBot="1" x14ac:dyDescent="0.3">
      <c r="A54" s="834">
        <f t="shared" ref="A54" si="6">A50+1</f>
        <v>10</v>
      </c>
      <c r="B54" s="560" t="s">
        <v>22</v>
      </c>
      <c r="C54" s="560" t="s">
        <v>23</v>
      </c>
      <c r="D54" s="560" t="s">
        <v>5593</v>
      </c>
      <c r="E54" s="837" t="s">
        <v>5594</v>
      </c>
      <c r="F54" s="837"/>
      <c r="G54" s="837" t="s">
        <v>17</v>
      </c>
      <c r="H54" s="771"/>
      <c r="I54" s="558"/>
      <c r="J54" s="138" t="s">
        <v>5608</v>
      </c>
      <c r="K54" s="139"/>
      <c r="L54" s="139"/>
      <c r="M54" s="140"/>
      <c r="N54" s="119"/>
      <c r="V54" s="151"/>
    </row>
    <row r="55" spans="1:22" ht="13.8" thickBot="1" x14ac:dyDescent="0.3">
      <c r="A55" s="750"/>
      <c r="B55" s="142"/>
      <c r="C55" s="142"/>
      <c r="D55" s="143"/>
      <c r="E55" s="142"/>
      <c r="F55" s="142"/>
      <c r="G55" s="726"/>
      <c r="H55" s="838"/>
      <c r="I55" s="839"/>
      <c r="J55" s="78" t="s">
        <v>5608</v>
      </c>
      <c r="K55" s="78"/>
      <c r="L55" s="78"/>
      <c r="M55" s="145"/>
      <c r="N55" s="119"/>
      <c r="P55" s="156"/>
      <c r="V55" s="151"/>
    </row>
    <row r="56" spans="1:22" ht="21" thickBot="1" x14ac:dyDescent="0.3">
      <c r="A56" s="750"/>
      <c r="B56" s="562" t="s">
        <v>34</v>
      </c>
      <c r="C56" s="562" t="s">
        <v>35</v>
      </c>
      <c r="D56" s="562" t="s">
        <v>5600</v>
      </c>
      <c r="E56" s="840" t="s">
        <v>5601</v>
      </c>
      <c r="F56" s="840"/>
      <c r="G56" s="730"/>
      <c r="H56" s="731"/>
      <c r="I56" s="732"/>
      <c r="J56" s="538" t="s">
        <v>5630</v>
      </c>
      <c r="K56" s="82"/>
      <c r="L56" s="82"/>
      <c r="M56" s="150"/>
      <c r="N56" s="119"/>
      <c r="V56" s="151"/>
    </row>
    <row r="57" spans="1:22" s="156" customFormat="1" ht="13.8" thickBot="1" x14ac:dyDescent="0.3">
      <c r="A57" s="842"/>
      <c r="B57" s="152"/>
      <c r="C57" s="152"/>
      <c r="D57" s="153"/>
      <c r="E57" s="154" t="s">
        <v>5605</v>
      </c>
      <c r="F57" s="636"/>
      <c r="G57" s="712"/>
      <c r="H57" s="713"/>
      <c r="I57" s="714"/>
      <c r="J57" s="538" t="s">
        <v>5631</v>
      </c>
      <c r="K57" s="82"/>
      <c r="L57" s="82"/>
      <c r="M57" s="150"/>
      <c r="N57" s="157"/>
      <c r="P57" s="561"/>
      <c r="Q57" s="561"/>
      <c r="V57" s="151"/>
    </row>
    <row r="58" spans="1:22" ht="21.6" thickTop="1" thickBot="1" x14ac:dyDescent="0.3">
      <c r="A58" s="834">
        <f t="shared" ref="A58" si="7">A54+1</f>
        <v>11</v>
      </c>
      <c r="B58" s="560" t="s">
        <v>22</v>
      </c>
      <c r="C58" s="560" t="s">
        <v>23</v>
      </c>
      <c r="D58" s="560" t="s">
        <v>5593</v>
      </c>
      <c r="E58" s="837" t="s">
        <v>5594</v>
      </c>
      <c r="F58" s="837"/>
      <c r="G58" s="837" t="s">
        <v>17</v>
      </c>
      <c r="H58" s="771"/>
      <c r="I58" s="558"/>
      <c r="J58" s="138" t="s">
        <v>5608</v>
      </c>
      <c r="K58" s="139"/>
      <c r="L58" s="139"/>
      <c r="M58" s="140"/>
      <c r="N58" s="119"/>
      <c r="V58" s="151"/>
    </row>
    <row r="59" spans="1:22" ht="13.8" thickBot="1" x14ac:dyDescent="0.3">
      <c r="A59" s="750"/>
      <c r="B59" s="142"/>
      <c r="C59" s="142"/>
      <c r="D59" s="143"/>
      <c r="E59" s="142"/>
      <c r="F59" s="142"/>
      <c r="G59" s="726"/>
      <c r="H59" s="838"/>
      <c r="I59" s="839"/>
      <c r="J59" s="78" t="s">
        <v>5608</v>
      </c>
      <c r="K59" s="78"/>
      <c r="L59" s="78"/>
      <c r="M59" s="145"/>
      <c r="N59" s="119"/>
      <c r="V59" s="151"/>
    </row>
    <row r="60" spans="1:22" ht="21" thickBot="1" x14ac:dyDescent="0.3">
      <c r="A60" s="750"/>
      <c r="B60" s="562" t="s">
        <v>34</v>
      </c>
      <c r="C60" s="562" t="s">
        <v>35</v>
      </c>
      <c r="D60" s="562" t="s">
        <v>5600</v>
      </c>
      <c r="E60" s="840" t="s">
        <v>5601</v>
      </c>
      <c r="F60" s="840"/>
      <c r="G60" s="730"/>
      <c r="H60" s="731"/>
      <c r="I60" s="732"/>
      <c r="J60" s="538" t="s">
        <v>5630</v>
      </c>
      <c r="K60" s="82"/>
      <c r="L60" s="82"/>
      <c r="M60" s="150"/>
      <c r="N60" s="119"/>
      <c r="V60" s="151"/>
    </row>
    <row r="61" spans="1:22" ht="13.8" thickBot="1" x14ac:dyDescent="0.3">
      <c r="A61" s="842"/>
      <c r="B61" s="152"/>
      <c r="C61" s="152"/>
      <c r="D61" s="153"/>
      <c r="E61" s="154" t="s">
        <v>5605</v>
      </c>
      <c r="F61" s="636"/>
      <c r="G61" s="712"/>
      <c r="H61" s="713"/>
      <c r="I61" s="714"/>
      <c r="J61" s="538" t="s">
        <v>5631</v>
      </c>
      <c r="K61" s="82"/>
      <c r="L61" s="82"/>
      <c r="M61" s="150"/>
      <c r="N61" s="119"/>
      <c r="V61" s="151"/>
    </row>
    <row r="62" spans="1:22" ht="21.6" thickTop="1" thickBot="1" x14ac:dyDescent="0.3">
      <c r="A62" s="834">
        <f t="shared" ref="A62" si="8">A58+1</f>
        <v>12</v>
      </c>
      <c r="B62" s="560" t="s">
        <v>22</v>
      </c>
      <c r="C62" s="560" t="s">
        <v>23</v>
      </c>
      <c r="D62" s="560" t="s">
        <v>5593</v>
      </c>
      <c r="E62" s="837" t="s">
        <v>5594</v>
      </c>
      <c r="F62" s="837"/>
      <c r="G62" s="837" t="s">
        <v>17</v>
      </c>
      <c r="H62" s="771"/>
      <c r="I62" s="558"/>
      <c r="J62" s="138" t="s">
        <v>5608</v>
      </c>
      <c r="K62" s="139"/>
      <c r="L62" s="139"/>
      <c r="M62" s="140"/>
      <c r="N62" s="119"/>
      <c r="V62" s="151"/>
    </row>
    <row r="63" spans="1:22" ht="13.8" thickBot="1" x14ac:dyDescent="0.3">
      <c r="A63" s="750"/>
      <c r="B63" s="142"/>
      <c r="C63" s="142"/>
      <c r="D63" s="143"/>
      <c r="E63" s="142"/>
      <c r="F63" s="142"/>
      <c r="G63" s="726"/>
      <c r="H63" s="838"/>
      <c r="I63" s="839"/>
      <c r="J63" s="78" t="s">
        <v>5608</v>
      </c>
      <c r="K63" s="78"/>
      <c r="L63" s="78"/>
      <c r="M63" s="145"/>
      <c r="N63" s="119"/>
      <c r="V63" s="151"/>
    </row>
    <row r="64" spans="1:22" ht="21" thickBot="1" x14ac:dyDescent="0.3">
      <c r="A64" s="750"/>
      <c r="B64" s="562" t="s">
        <v>34</v>
      </c>
      <c r="C64" s="562" t="s">
        <v>35</v>
      </c>
      <c r="D64" s="562" t="s">
        <v>5600</v>
      </c>
      <c r="E64" s="840" t="s">
        <v>5601</v>
      </c>
      <c r="F64" s="840"/>
      <c r="G64" s="730"/>
      <c r="H64" s="731"/>
      <c r="I64" s="732"/>
      <c r="J64" s="538" t="s">
        <v>5630</v>
      </c>
      <c r="K64" s="82"/>
      <c r="L64" s="82"/>
      <c r="M64" s="150"/>
      <c r="N64" s="119"/>
      <c r="V64" s="151"/>
    </row>
    <row r="65" spans="1:22" ht="13.8" thickBot="1" x14ac:dyDescent="0.3">
      <c r="A65" s="842"/>
      <c r="B65" s="152"/>
      <c r="C65" s="152"/>
      <c r="D65" s="153"/>
      <c r="E65" s="154" t="s">
        <v>5605</v>
      </c>
      <c r="F65" s="636"/>
      <c r="G65" s="712"/>
      <c r="H65" s="713"/>
      <c r="I65" s="714"/>
      <c r="J65" s="538" t="s">
        <v>5631</v>
      </c>
      <c r="K65" s="82"/>
      <c r="L65" s="82"/>
      <c r="M65" s="150"/>
      <c r="N65" s="119"/>
      <c r="V65" s="151"/>
    </row>
    <row r="66" spans="1:22" ht="21.6" thickTop="1" thickBot="1" x14ac:dyDescent="0.3">
      <c r="A66" s="834">
        <f t="shared" ref="A66" si="9">A62+1</f>
        <v>13</v>
      </c>
      <c r="B66" s="560" t="s">
        <v>22</v>
      </c>
      <c r="C66" s="560" t="s">
        <v>23</v>
      </c>
      <c r="D66" s="560" t="s">
        <v>5593</v>
      </c>
      <c r="E66" s="837" t="s">
        <v>5594</v>
      </c>
      <c r="F66" s="837"/>
      <c r="G66" s="837" t="s">
        <v>17</v>
      </c>
      <c r="H66" s="771"/>
      <c r="I66" s="558"/>
      <c r="J66" s="138" t="s">
        <v>5608</v>
      </c>
      <c r="K66" s="139"/>
      <c r="L66" s="139"/>
      <c r="M66" s="140"/>
      <c r="N66" s="119"/>
      <c r="V66" s="151"/>
    </row>
    <row r="67" spans="1:22" ht="13.8" thickBot="1" x14ac:dyDescent="0.3">
      <c r="A67" s="750"/>
      <c r="B67" s="142"/>
      <c r="C67" s="142"/>
      <c r="D67" s="143"/>
      <c r="E67" s="142"/>
      <c r="F67" s="142"/>
      <c r="G67" s="726"/>
      <c r="H67" s="838"/>
      <c r="I67" s="839"/>
      <c r="J67" s="78" t="s">
        <v>5608</v>
      </c>
      <c r="K67" s="78"/>
      <c r="L67" s="78"/>
      <c r="M67" s="145"/>
      <c r="N67" s="119"/>
      <c r="V67" s="151"/>
    </row>
    <row r="68" spans="1:22" ht="21" thickBot="1" x14ac:dyDescent="0.3">
      <c r="A68" s="750"/>
      <c r="B68" s="562" t="s">
        <v>34</v>
      </c>
      <c r="C68" s="562" t="s">
        <v>35</v>
      </c>
      <c r="D68" s="562" t="s">
        <v>5600</v>
      </c>
      <c r="E68" s="840" t="s">
        <v>5601</v>
      </c>
      <c r="F68" s="840"/>
      <c r="G68" s="730"/>
      <c r="H68" s="731"/>
      <c r="I68" s="732"/>
      <c r="J68" s="538" t="s">
        <v>5630</v>
      </c>
      <c r="K68" s="82"/>
      <c r="L68" s="82"/>
      <c r="M68" s="150"/>
      <c r="N68" s="119"/>
      <c r="V68" s="151"/>
    </row>
    <row r="69" spans="1:22" ht="13.8" thickBot="1" x14ac:dyDescent="0.3">
      <c r="A69" s="842"/>
      <c r="B69" s="152"/>
      <c r="C69" s="152"/>
      <c r="D69" s="153"/>
      <c r="E69" s="154" t="s">
        <v>5605</v>
      </c>
      <c r="F69" s="636"/>
      <c r="G69" s="712"/>
      <c r="H69" s="713"/>
      <c r="I69" s="714"/>
      <c r="J69" s="538" t="s">
        <v>5631</v>
      </c>
      <c r="K69" s="82"/>
      <c r="L69" s="82"/>
      <c r="M69" s="150"/>
      <c r="N69" s="119"/>
      <c r="V69" s="151"/>
    </row>
    <row r="70" spans="1:22" ht="21.6" thickTop="1" thickBot="1" x14ac:dyDescent="0.3">
      <c r="A70" s="834">
        <f t="shared" ref="A70" si="10">A66+1</f>
        <v>14</v>
      </c>
      <c r="B70" s="560" t="s">
        <v>22</v>
      </c>
      <c r="C70" s="560" t="s">
        <v>23</v>
      </c>
      <c r="D70" s="560" t="s">
        <v>5593</v>
      </c>
      <c r="E70" s="837" t="s">
        <v>5594</v>
      </c>
      <c r="F70" s="837"/>
      <c r="G70" s="837" t="s">
        <v>17</v>
      </c>
      <c r="H70" s="771"/>
      <c r="I70" s="558"/>
      <c r="J70" s="138" t="s">
        <v>5608</v>
      </c>
      <c r="K70" s="139"/>
      <c r="L70" s="139"/>
      <c r="M70" s="140"/>
      <c r="N70" s="119"/>
      <c r="V70" s="151"/>
    </row>
    <row r="71" spans="1:22" ht="13.8" thickBot="1" x14ac:dyDescent="0.3">
      <c r="A71" s="750"/>
      <c r="B71" s="142"/>
      <c r="C71" s="142"/>
      <c r="D71" s="143"/>
      <c r="E71" s="142"/>
      <c r="F71" s="142"/>
      <c r="G71" s="726"/>
      <c r="H71" s="838"/>
      <c r="I71" s="839"/>
      <c r="J71" s="78" t="s">
        <v>5608</v>
      </c>
      <c r="K71" s="78"/>
      <c r="L71" s="78"/>
      <c r="M71" s="145"/>
      <c r="N71" s="119"/>
      <c r="V71" s="158"/>
    </row>
    <row r="72" spans="1:22" ht="21" thickBot="1" x14ac:dyDescent="0.3">
      <c r="A72" s="750"/>
      <c r="B72" s="562" t="s">
        <v>34</v>
      </c>
      <c r="C72" s="562" t="s">
        <v>35</v>
      </c>
      <c r="D72" s="562" t="s">
        <v>5600</v>
      </c>
      <c r="E72" s="840" t="s">
        <v>5601</v>
      </c>
      <c r="F72" s="840"/>
      <c r="G72" s="730"/>
      <c r="H72" s="731"/>
      <c r="I72" s="732"/>
      <c r="J72" s="538" t="s">
        <v>5630</v>
      </c>
      <c r="K72" s="82"/>
      <c r="L72" s="82"/>
      <c r="M72" s="150"/>
      <c r="N72" s="119"/>
      <c r="V72" s="151"/>
    </row>
    <row r="73" spans="1:22" ht="13.8" thickBot="1" x14ac:dyDescent="0.3">
      <c r="A73" s="842"/>
      <c r="B73" s="152"/>
      <c r="C73" s="152"/>
      <c r="D73" s="153"/>
      <c r="E73" s="154" t="s">
        <v>5605</v>
      </c>
      <c r="F73" s="636"/>
      <c r="G73" s="712"/>
      <c r="H73" s="713"/>
      <c r="I73" s="714"/>
      <c r="J73" s="538" t="s">
        <v>5631</v>
      </c>
      <c r="K73" s="82"/>
      <c r="L73" s="82"/>
      <c r="M73" s="150"/>
      <c r="N73" s="119"/>
      <c r="V73" s="151"/>
    </row>
    <row r="74" spans="1:22" ht="21.6" thickTop="1" thickBot="1" x14ac:dyDescent="0.3">
      <c r="A74" s="834">
        <f t="shared" ref="A74" si="11">A70+1</f>
        <v>15</v>
      </c>
      <c r="B74" s="560" t="s">
        <v>22</v>
      </c>
      <c r="C74" s="560" t="s">
        <v>23</v>
      </c>
      <c r="D74" s="560" t="s">
        <v>5593</v>
      </c>
      <c r="E74" s="837" t="s">
        <v>5594</v>
      </c>
      <c r="F74" s="837"/>
      <c r="G74" s="837" t="s">
        <v>17</v>
      </c>
      <c r="H74" s="771"/>
      <c r="I74" s="558"/>
      <c r="J74" s="138" t="s">
        <v>5608</v>
      </c>
      <c r="K74" s="139"/>
      <c r="L74" s="139"/>
      <c r="M74" s="140"/>
      <c r="N74" s="119"/>
      <c r="V74" s="151"/>
    </row>
    <row r="75" spans="1:22" ht="13.8" thickBot="1" x14ac:dyDescent="0.3">
      <c r="A75" s="750"/>
      <c r="B75" s="142"/>
      <c r="C75" s="142"/>
      <c r="D75" s="143"/>
      <c r="E75" s="142"/>
      <c r="F75" s="142"/>
      <c r="G75" s="726"/>
      <c r="H75" s="838"/>
      <c r="I75" s="839"/>
      <c r="J75" s="78" t="s">
        <v>5608</v>
      </c>
      <c r="K75" s="78"/>
      <c r="L75" s="78"/>
      <c r="M75" s="145"/>
      <c r="N75" s="119"/>
      <c r="V75" s="151"/>
    </row>
    <row r="76" spans="1:22" ht="21" thickBot="1" x14ac:dyDescent="0.3">
      <c r="A76" s="750"/>
      <c r="B76" s="562" t="s">
        <v>34</v>
      </c>
      <c r="C76" s="562" t="s">
        <v>35</v>
      </c>
      <c r="D76" s="562" t="s">
        <v>5600</v>
      </c>
      <c r="E76" s="840" t="s">
        <v>5601</v>
      </c>
      <c r="F76" s="840"/>
      <c r="G76" s="730"/>
      <c r="H76" s="731"/>
      <c r="I76" s="732"/>
      <c r="J76" s="538" t="s">
        <v>5630</v>
      </c>
      <c r="K76" s="82"/>
      <c r="L76" s="82"/>
      <c r="M76" s="150"/>
      <c r="N76" s="119"/>
      <c r="V76" s="151"/>
    </row>
    <row r="77" spans="1:22" ht="13.8" thickBot="1" x14ac:dyDescent="0.3">
      <c r="A77" s="842"/>
      <c r="B77" s="152"/>
      <c r="C77" s="152"/>
      <c r="D77" s="153"/>
      <c r="E77" s="154" t="s">
        <v>5605</v>
      </c>
      <c r="F77" s="636"/>
      <c r="G77" s="712"/>
      <c r="H77" s="713"/>
      <c r="I77" s="714"/>
      <c r="J77" s="538" t="s">
        <v>5631</v>
      </c>
      <c r="K77" s="82"/>
      <c r="L77" s="82"/>
      <c r="M77" s="150"/>
      <c r="N77" s="119"/>
      <c r="V77" s="151"/>
    </row>
    <row r="78" spans="1:22" ht="21.6" thickTop="1" thickBot="1" x14ac:dyDescent="0.3">
      <c r="A78" s="834">
        <f t="shared" ref="A78" si="12">A74+1</f>
        <v>16</v>
      </c>
      <c r="B78" s="560" t="s">
        <v>22</v>
      </c>
      <c r="C78" s="560" t="s">
        <v>23</v>
      </c>
      <c r="D78" s="560" t="s">
        <v>5593</v>
      </c>
      <c r="E78" s="837" t="s">
        <v>5594</v>
      </c>
      <c r="F78" s="837"/>
      <c r="G78" s="837" t="s">
        <v>17</v>
      </c>
      <c r="H78" s="771"/>
      <c r="I78" s="558"/>
      <c r="J78" s="138" t="s">
        <v>5608</v>
      </c>
      <c r="K78" s="139"/>
      <c r="L78" s="139"/>
      <c r="M78" s="140"/>
      <c r="N78" s="119"/>
      <c r="V78" s="151"/>
    </row>
    <row r="79" spans="1:22" ht="13.8" thickBot="1" x14ac:dyDescent="0.3">
      <c r="A79" s="750"/>
      <c r="B79" s="142"/>
      <c r="C79" s="142"/>
      <c r="D79" s="143"/>
      <c r="E79" s="142"/>
      <c r="F79" s="142"/>
      <c r="G79" s="726"/>
      <c r="H79" s="838"/>
      <c r="I79" s="839"/>
      <c r="J79" s="78" t="s">
        <v>5608</v>
      </c>
      <c r="K79" s="78"/>
      <c r="L79" s="78"/>
      <c r="M79" s="145"/>
      <c r="N79" s="119"/>
      <c r="V79" s="151"/>
    </row>
    <row r="80" spans="1:22" ht="21" thickBot="1" x14ac:dyDescent="0.3">
      <c r="A80" s="750"/>
      <c r="B80" s="562" t="s">
        <v>34</v>
      </c>
      <c r="C80" s="562" t="s">
        <v>35</v>
      </c>
      <c r="D80" s="562" t="s">
        <v>5600</v>
      </c>
      <c r="E80" s="840" t="s">
        <v>5601</v>
      </c>
      <c r="F80" s="840"/>
      <c r="G80" s="730"/>
      <c r="H80" s="731"/>
      <c r="I80" s="732"/>
      <c r="J80" s="538" t="s">
        <v>5630</v>
      </c>
      <c r="K80" s="82"/>
      <c r="L80" s="82"/>
      <c r="M80" s="150"/>
      <c r="N80" s="119"/>
      <c r="V80" s="151"/>
    </row>
    <row r="81" spans="1:22" ht="13.8" thickBot="1" x14ac:dyDescent="0.3">
      <c r="A81" s="842"/>
      <c r="B81" s="152"/>
      <c r="C81" s="152"/>
      <c r="D81" s="153"/>
      <c r="E81" s="154" t="s">
        <v>5605</v>
      </c>
      <c r="F81" s="636"/>
      <c r="G81" s="712"/>
      <c r="H81" s="713"/>
      <c r="I81" s="714"/>
      <c r="J81" s="538" t="s">
        <v>5631</v>
      </c>
      <c r="K81" s="82"/>
      <c r="L81" s="82"/>
      <c r="M81" s="150"/>
      <c r="N81" s="119"/>
      <c r="V81" s="151"/>
    </row>
    <row r="82" spans="1:22" ht="21.6" thickTop="1" thickBot="1" x14ac:dyDescent="0.3">
      <c r="A82" s="834">
        <f t="shared" ref="A82" si="13">A78+1</f>
        <v>17</v>
      </c>
      <c r="B82" s="560" t="s">
        <v>22</v>
      </c>
      <c r="C82" s="560" t="s">
        <v>23</v>
      </c>
      <c r="D82" s="560" t="s">
        <v>5593</v>
      </c>
      <c r="E82" s="837" t="s">
        <v>5594</v>
      </c>
      <c r="F82" s="837"/>
      <c r="G82" s="837" t="s">
        <v>17</v>
      </c>
      <c r="H82" s="771"/>
      <c r="I82" s="558"/>
      <c r="J82" s="138" t="s">
        <v>5608</v>
      </c>
      <c r="K82" s="139"/>
      <c r="L82" s="139"/>
      <c r="M82" s="140"/>
      <c r="N82" s="119"/>
      <c r="V82" s="151"/>
    </row>
    <row r="83" spans="1:22" ht="13.8" thickBot="1" x14ac:dyDescent="0.3">
      <c r="A83" s="750"/>
      <c r="B83" s="142"/>
      <c r="C83" s="142"/>
      <c r="D83" s="143"/>
      <c r="E83" s="142"/>
      <c r="F83" s="142"/>
      <c r="G83" s="726"/>
      <c r="H83" s="838"/>
      <c r="I83" s="839"/>
      <c r="J83" s="78" t="s">
        <v>5608</v>
      </c>
      <c r="K83" s="78"/>
      <c r="L83" s="78"/>
      <c r="M83" s="145"/>
      <c r="N83" s="119"/>
      <c r="V83" s="151"/>
    </row>
    <row r="84" spans="1:22" ht="21" thickBot="1" x14ac:dyDescent="0.3">
      <c r="A84" s="750"/>
      <c r="B84" s="562" t="s">
        <v>34</v>
      </c>
      <c r="C84" s="562" t="s">
        <v>35</v>
      </c>
      <c r="D84" s="562" t="s">
        <v>5600</v>
      </c>
      <c r="E84" s="840" t="s">
        <v>5601</v>
      </c>
      <c r="F84" s="840"/>
      <c r="G84" s="730"/>
      <c r="H84" s="731"/>
      <c r="I84" s="732"/>
      <c r="J84" s="538" t="s">
        <v>5630</v>
      </c>
      <c r="K84" s="82"/>
      <c r="L84" s="82"/>
      <c r="M84" s="150"/>
      <c r="N84" s="119"/>
      <c r="V84" s="151"/>
    </row>
    <row r="85" spans="1:22" ht="13.8" thickBot="1" x14ac:dyDescent="0.3">
      <c r="A85" s="842"/>
      <c r="B85" s="152"/>
      <c r="C85" s="152"/>
      <c r="D85" s="153"/>
      <c r="E85" s="154" t="s">
        <v>5605</v>
      </c>
      <c r="F85" s="636"/>
      <c r="G85" s="712"/>
      <c r="H85" s="713"/>
      <c r="I85" s="714"/>
      <c r="J85" s="538" t="s">
        <v>5631</v>
      </c>
      <c r="K85" s="82"/>
      <c r="L85" s="82"/>
      <c r="M85" s="150"/>
      <c r="N85" s="119"/>
      <c r="V85" s="151"/>
    </row>
    <row r="86" spans="1:22" ht="21.6" thickTop="1" thickBot="1" x14ac:dyDescent="0.3">
      <c r="A86" s="834">
        <f t="shared" ref="A86" si="14">A82+1</f>
        <v>18</v>
      </c>
      <c r="B86" s="560" t="s">
        <v>22</v>
      </c>
      <c r="C86" s="560" t="s">
        <v>23</v>
      </c>
      <c r="D86" s="560" t="s">
        <v>5593</v>
      </c>
      <c r="E86" s="837" t="s">
        <v>5594</v>
      </c>
      <c r="F86" s="837"/>
      <c r="G86" s="837" t="s">
        <v>17</v>
      </c>
      <c r="H86" s="771"/>
      <c r="I86" s="558"/>
      <c r="J86" s="138" t="s">
        <v>5608</v>
      </c>
      <c r="K86" s="139"/>
      <c r="L86" s="139"/>
      <c r="M86" s="140"/>
      <c r="N86" s="119"/>
      <c r="V86" s="151"/>
    </row>
    <row r="87" spans="1:22" ht="13.8" thickBot="1" x14ac:dyDescent="0.3">
      <c r="A87" s="750"/>
      <c r="B87" s="142"/>
      <c r="C87" s="142"/>
      <c r="D87" s="143"/>
      <c r="E87" s="142"/>
      <c r="F87" s="142"/>
      <c r="G87" s="726"/>
      <c r="H87" s="838"/>
      <c r="I87" s="839"/>
      <c r="J87" s="78" t="s">
        <v>5608</v>
      </c>
      <c r="K87" s="78"/>
      <c r="L87" s="78"/>
      <c r="M87" s="145"/>
      <c r="N87" s="119"/>
      <c r="V87" s="151"/>
    </row>
    <row r="88" spans="1:22" ht="21" thickBot="1" x14ac:dyDescent="0.3">
      <c r="A88" s="750"/>
      <c r="B88" s="562" t="s">
        <v>34</v>
      </c>
      <c r="C88" s="562" t="s">
        <v>35</v>
      </c>
      <c r="D88" s="562" t="s">
        <v>5600</v>
      </c>
      <c r="E88" s="840" t="s">
        <v>5601</v>
      </c>
      <c r="F88" s="840"/>
      <c r="G88" s="730"/>
      <c r="H88" s="731"/>
      <c r="I88" s="732"/>
      <c r="J88" s="538" t="s">
        <v>5630</v>
      </c>
      <c r="K88" s="82"/>
      <c r="L88" s="82"/>
      <c r="M88" s="150"/>
      <c r="N88" s="119"/>
      <c r="V88" s="151"/>
    </row>
    <row r="89" spans="1:22" ht="13.8" thickBot="1" x14ac:dyDescent="0.3">
      <c r="A89" s="842"/>
      <c r="B89" s="152"/>
      <c r="C89" s="152"/>
      <c r="D89" s="153"/>
      <c r="E89" s="154" t="s">
        <v>5605</v>
      </c>
      <c r="F89" s="636"/>
      <c r="G89" s="712"/>
      <c r="H89" s="713"/>
      <c r="I89" s="714"/>
      <c r="J89" s="538" t="s">
        <v>5631</v>
      </c>
      <c r="K89" s="82"/>
      <c r="L89" s="82"/>
      <c r="M89" s="150"/>
      <c r="N89" s="119"/>
      <c r="V89" s="151"/>
    </row>
    <row r="90" spans="1:22" ht="21.6" thickTop="1" thickBot="1" x14ac:dyDescent="0.3">
      <c r="A90" s="834">
        <f t="shared" ref="A90" si="15">A86+1</f>
        <v>19</v>
      </c>
      <c r="B90" s="560" t="s">
        <v>22</v>
      </c>
      <c r="C90" s="560" t="s">
        <v>23</v>
      </c>
      <c r="D90" s="560" t="s">
        <v>5593</v>
      </c>
      <c r="E90" s="837" t="s">
        <v>5594</v>
      </c>
      <c r="F90" s="837"/>
      <c r="G90" s="837" t="s">
        <v>17</v>
      </c>
      <c r="H90" s="771"/>
      <c r="I90" s="558"/>
      <c r="J90" s="138" t="s">
        <v>5608</v>
      </c>
      <c r="K90" s="139"/>
      <c r="L90" s="139"/>
      <c r="M90" s="140"/>
      <c r="N90" s="119"/>
      <c r="V90" s="151"/>
    </row>
    <row r="91" spans="1:22" ht="13.8" thickBot="1" x14ac:dyDescent="0.3">
      <c r="A91" s="750"/>
      <c r="B91" s="142"/>
      <c r="C91" s="142"/>
      <c r="D91" s="143"/>
      <c r="E91" s="142"/>
      <c r="F91" s="142"/>
      <c r="G91" s="726"/>
      <c r="H91" s="838"/>
      <c r="I91" s="839"/>
      <c r="J91" s="78" t="s">
        <v>5608</v>
      </c>
      <c r="K91" s="78"/>
      <c r="L91" s="78"/>
      <c r="M91" s="145"/>
      <c r="N91" s="119"/>
      <c r="V91" s="151"/>
    </row>
    <row r="92" spans="1:22" ht="21" thickBot="1" x14ac:dyDescent="0.3">
      <c r="A92" s="750"/>
      <c r="B92" s="562" t="s">
        <v>34</v>
      </c>
      <c r="C92" s="562" t="s">
        <v>35</v>
      </c>
      <c r="D92" s="562" t="s">
        <v>5600</v>
      </c>
      <c r="E92" s="840" t="s">
        <v>5601</v>
      </c>
      <c r="F92" s="840"/>
      <c r="G92" s="730"/>
      <c r="H92" s="731"/>
      <c r="I92" s="732"/>
      <c r="J92" s="538" t="s">
        <v>5630</v>
      </c>
      <c r="K92" s="82"/>
      <c r="L92" s="82"/>
      <c r="M92" s="150"/>
      <c r="N92" s="119"/>
      <c r="V92" s="151"/>
    </row>
    <row r="93" spans="1:22" ht="13.8" thickBot="1" x14ac:dyDescent="0.3">
      <c r="A93" s="842"/>
      <c r="B93" s="152"/>
      <c r="C93" s="152"/>
      <c r="D93" s="153"/>
      <c r="E93" s="154" t="s">
        <v>5605</v>
      </c>
      <c r="F93" s="636"/>
      <c r="G93" s="712"/>
      <c r="H93" s="713"/>
      <c r="I93" s="714"/>
      <c r="J93" s="538" t="s">
        <v>5631</v>
      </c>
      <c r="K93" s="82"/>
      <c r="L93" s="82"/>
      <c r="M93" s="150"/>
      <c r="N93" s="119"/>
      <c r="V93" s="151"/>
    </row>
    <row r="94" spans="1:22" ht="21.6" thickTop="1" thickBot="1" x14ac:dyDescent="0.3">
      <c r="A94" s="834">
        <f t="shared" ref="A94" si="16">A90+1</f>
        <v>20</v>
      </c>
      <c r="B94" s="560" t="s">
        <v>22</v>
      </c>
      <c r="C94" s="560" t="s">
        <v>23</v>
      </c>
      <c r="D94" s="560" t="s">
        <v>5593</v>
      </c>
      <c r="E94" s="837" t="s">
        <v>5594</v>
      </c>
      <c r="F94" s="837"/>
      <c r="G94" s="837" t="s">
        <v>17</v>
      </c>
      <c r="H94" s="771"/>
      <c r="I94" s="558"/>
      <c r="J94" s="138" t="s">
        <v>5608</v>
      </c>
      <c r="K94" s="139"/>
      <c r="L94" s="139"/>
      <c r="M94" s="140"/>
      <c r="N94" s="119"/>
      <c r="V94" s="151"/>
    </row>
    <row r="95" spans="1:22" ht="13.8" thickBot="1" x14ac:dyDescent="0.3">
      <c r="A95" s="750"/>
      <c r="B95" s="142"/>
      <c r="C95" s="142"/>
      <c r="D95" s="143"/>
      <c r="E95" s="142"/>
      <c r="F95" s="142"/>
      <c r="G95" s="726"/>
      <c r="H95" s="838"/>
      <c r="I95" s="839"/>
      <c r="J95" s="78" t="s">
        <v>5608</v>
      </c>
      <c r="K95" s="78"/>
      <c r="L95" s="78"/>
      <c r="M95" s="145"/>
      <c r="N95" s="119"/>
      <c r="V95" s="151"/>
    </row>
    <row r="96" spans="1:22" ht="21" thickBot="1" x14ac:dyDescent="0.3">
      <c r="A96" s="750"/>
      <c r="B96" s="562" t="s">
        <v>34</v>
      </c>
      <c r="C96" s="562" t="s">
        <v>35</v>
      </c>
      <c r="D96" s="562" t="s">
        <v>5600</v>
      </c>
      <c r="E96" s="840" t="s">
        <v>5601</v>
      </c>
      <c r="F96" s="840"/>
      <c r="G96" s="730"/>
      <c r="H96" s="731"/>
      <c r="I96" s="732"/>
      <c r="J96" s="538" t="s">
        <v>5630</v>
      </c>
      <c r="K96" s="82"/>
      <c r="L96" s="82"/>
      <c r="M96" s="150"/>
      <c r="N96" s="119"/>
      <c r="V96" s="151"/>
    </row>
    <row r="97" spans="1:22" ht="13.8" thickBot="1" x14ac:dyDescent="0.3">
      <c r="A97" s="842"/>
      <c r="B97" s="152"/>
      <c r="C97" s="152"/>
      <c r="D97" s="153"/>
      <c r="E97" s="154" t="s">
        <v>5605</v>
      </c>
      <c r="F97" s="636"/>
      <c r="G97" s="712"/>
      <c r="H97" s="713"/>
      <c r="I97" s="714"/>
      <c r="J97" s="538" t="s">
        <v>5631</v>
      </c>
      <c r="K97" s="82"/>
      <c r="L97" s="82"/>
      <c r="M97" s="150"/>
      <c r="N97" s="119"/>
      <c r="V97" s="151"/>
    </row>
    <row r="98" spans="1:22" ht="21.6" thickTop="1" thickBot="1" x14ac:dyDescent="0.3">
      <c r="A98" s="834">
        <f t="shared" ref="A98" si="17">A94+1</f>
        <v>21</v>
      </c>
      <c r="B98" s="560" t="s">
        <v>22</v>
      </c>
      <c r="C98" s="560" t="s">
        <v>23</v>
      </c>
      <c r="D98" s="560" t="s">
        <v>5593</v>
      </c>
      <c r="E98" s="837" t="s">
        <v>5594</v>
      </c>
      <c r="F98" s="837"/>
      <c r="G98" s="837" t="s">
        <v>17</v>
      </c>
      <c r="H98" s="771"/>
      <c r="I98" s="558"/>
      <c r="J98" s="138" t="s">
        <v>5608</v>
      </c>
      <c r="K98" s="139"/>
      <c r="L98" s="139"/>
      <c r="M98" s="140"/>
      <c r="N98" s="119"/>
      <c r="V98" s="151"/>
    </row>
    <row r="99" spans="1:22" ht="13.8" thickBot="1" x14ac:dyDescent="0.3">
      <c r="A99" s="750"/>
      <c r="B99" s="142"/>
      <c r="C99" s="142"/>
      <c r="D99" s="143"/>
      <c r="E99" s="142"/>
      <c r="F99" s="142"/>
      <c r="G99" s="726"/>
      <c r="H99" s="838"/>
      <c r="I99" s="839"/>
      <c r="J99" s="78" t="s">
        <v>5608</v>
      </c>
      <c r="K99" s="78"/>
      <c r="L99" s="78"/>
      <c r="M99" s="145"/>
      <c r="N99" s="119"/>
      <c r="V99" s="151"/>
    </row>
    <row r="100" spans="1:22" ht="21" thickBot="1" x14ac:dyDescent="0.3">
      <c r="A100" s="750"/>
      <c r="B100" s="562" t="s">
        <v>34</v>
      </c>
      <c r="C100" s="562" t="s">
        <v>35</v>
      </c>
      <c r="D100" s="562" t="s">
        <v>5600</v>
      </c>
      <c r="E100" s="840" t="s">
        <v>5601</v>
      </c>
      <c r="F100" s="840"/>
      <c r="G100" s="730"/>
      <c r="H100" s="731"/>
      <c r="I100" s="732"/>
      <c r="J100" s="538" t="s">
        <v>5630</v>
      </c>
      <c r="K100" s="82"/>
      <c r="L100" s="82"/>
      <c r="M100" s="150"/>
      <c r="N100" s="119"/>
      <c r="V100" s="151"/>
    </row>
    <row r="101" spans="1:22" ht="13.8" thickBot="1" x14ac:dyDescent="0.3">
      <c r="A101" s="842"/>
      <c r="B101" s="152"/>
      <c r="C101" s="152"/>
      <c r="D101" s="153"/>
      <c r="E101" s="154" t="s">
        <v>5605</v>
      </c>
      <c r="F101" s="636"/>
      <c r="G101" s="712"/>
      <c r="H101" s="713"/>
      <c r="I101" s="714"/>
      <c r="J101" s="538" t="s">
        <v>5631</v>
      </c>
      <c r="K101" s="82"/>
      <c r="L101" s="82"/>
      <c r="M101" s="150"/>
      <c r="N101" s="119"/>
      <c r="V101" s="151"/>
    </row>
    <row r="102" spans="1:22" ht="21.6" thickTop="1" thickBot="1" x14ac:dyDescent="0.3">
      <c r="A102" s="834">
        <f t="shared" ref="A102" si="18">A98+1</f>
        <v>22</v>
      </c>
      <c r="B102" s="560" t="s">
        <v>22</v>
      </c>
      <c r="C102" s="560" t="s">
        <v>23</v>
      </c>
      <c r="D102" s="560" t="s">
        <v>5593</v>
      </c>
      <c r="E102" s="837" t="s">
        <v>5594</v>
      </c>
      <c r="F102" s="837"/>
      <c r="G102" s="837" t="s">
        <v>17</v>
      </c>
      <c r="H102" s="771"/>
      <c r="I102" s="558"/>
      <c r="J102" s="138" t="s">
        <v>5608</v>
      </c>
      <c r="K102" s="139"/>
      <c r="L102" s="139"/>
      <c r="M102" s="140"/>
      <c r="N102" s="119"/>
      <c r="V102" s="151"/>
    </row>
    <row r="103" spans="1:22" ht="13.8" thickBot="1" x14ac:dyDescent="0.3">
      <c r="A103" s="750"/>
      <c r="B103" s="142"/>
      <c r="C103" s="142"/>
      <c r="D103" s="143"/>
      <c r="E103" s="142"/>
      <c r="F103" s="142"/>
      <c r="G103" s="726"/>
      <c r="H103" s="838"/>
      <c r="I103" s="839"/>
      <c r="J103" s="78" t="s">
        <v>5608</v>
      </c>
      <c r="K103" s="78"/>
      <c r="L103" s="78"/>
      <c r="M103" s="145"/>
      <c r="N103" s="119"/>
      <c r="V103" s="151"/>
    </row>
    <row r="104" spans="1:22" ht="21" thickBot="1" x14ac:dyDescent="0.3">
      <c r="A104" s="750"/>
      <c r="B104" s="562" t="s">
        <v>34</v>
      </c>
      <c r="C104" s="562" t="s">
        <v>35</v>
      </c>
      <c r="D104" s="562" t="s">
        <v>5600</v>
      </c>
      <c r="E104" s="840" t="s">
        <v>5601</v>
      </c>
      <c r="F104" s="840"/>
      <c r="G104" s="730"/>
      <c r="H104" s="731"/>
      <c r="I104" s="732"/>
      <c r="J104" s="538" t="s">
        <v>5630</v>
      </c>
      <c r="K104" s="82"/>
      <c r="L104" s="82"/>
      <c r="M104" s="150"/>
      <c r="N104" s="119"/>
      <c r="V104" s="151"/>
    </row>
    <row r="105" spans="1:22" ht="13.8" thickBot="1" x14ac:dyDescent="0.3">
      <c r="A105" s="842"/>
      <c r="B105" s="152"/>
      <c r="C105" s="152"/>
      <c r="D105" s="153"/>
      <c r="E105" s="154" t="s">
        <v>5605</v>
      </c>
      <c r="F105" s="636"/>
      <c r="G105" s="712"/>
      <c r="H105" s="713"/>
      <c r="I105" s="714"/>
      <c r="J105" s="538" t="s">
        <v>5631</v>
      </c>
      <c r="K105" s="82"/>
      <c r="L105" s="82"/>
      <c r="M105" s="150"/>
      <c r="N105" s="119"/>
      <c r="V105" s="151"/>
    </row>
    <row r="106" spans="1:22" ht="21.6" thickTop="1" thickBot="1" x14ac:dyDescent="0.3">
      <c r="A106" s="834">
        <f t="shared" ref="A106" si="19">A102+1</f>
        <v>23</v>
      </c>
      <c r="B106" s="560" t="s">
        <v>22</v>
      </c>
      <c r="C106" s="560" t="s">
        <v>23</v>
      </c>
      <c r="D106" s="560" t="s">
        <v>5593</v>
      </c>
      <c r="E106" s="837" t="s">
        <v>5594</v>
      </c>
      <c r="F106" s="837"/>
      <c r="G106" s="837" t="s">
        <v>17</v>
      </c>
      <c r="H106" s="771"/>
      <c r="I106" s="558"/>
      <c r="J106" s="138" t="s">
        <v>5608</v>
      </c>
      <c r="K106" s="139"/>
      <c r="L106" s="139"/>
      <c r="M106" s="140"/>
      <c r="N106" s="119"/>
      <c r="V106" s="151"/>
    </row>
    <row r="107" spans="1:22" ht="13.8" thickBot="1" x14ac:dyDescent="0.3">
      <c r="A107" s="750"/>
      <c r="B107" s="142"/>
      <c r="C107" s="142"/>
      <c r="D107" s="143"/>
      <c r="E107" s="142"/>
      <c r="F107" s="142"/>
      <c r="G107" s="726"/>
      <c r="H107" s="838"/>
      <c r="I107" s="839"/>
      <c r="J107" s="78" t="s">
        <v>5608</v>
      </c>
      <c r="K107" s="78"/>
      <c r="L107" s="78"/>
      <c r="M107" s="145"/>
      <c r="N107" s="119"/>
      <c r="V107" s="151"/>
    </row>
    <row r="108" spans="1:22" ht="21" thickBot="1" x14ac:dyDescent="0.3">
      <c r="A108" s="750"/>
      <c r="B108" s="562" t="s">
        <v>34</v>
      </c>
      <c r="C108" s="562" t="s">
        <v>35</v>
      </c>
      <c r="D108" s="562" t="s">
        <v>5600</v>
      </c>
      <c r="E108" s="840" t="s">
        <v>5601</v>
      </c>
      <c r="F108" s="840"/>
      <c r="G108" s="730"/>
      <c r="H108" s="731"/>
      <c r="I108" s="732"/>
      <c r="J108" s="538" t="s">
        <v>5630</v>
      </c>
      <c r="K108" s="82"/>
      <c r="L108" s="82"/>
      <c r="M108" s="150"/>
      <c r="N108" s="119"/>
      <c r="V108" s="151"/>
    </row>
    <row r="109" spans="1:22" ht="13.8" thickBot="1" x14ac:dyDescent="0.3">
      <c r="A109" s="842"/>
      <c r="B109" s="152"/>
      <c r="C109" s="152"/>
      <c r="D109" s="153"/>
      <c r="E109" s="154" t="s">
        <v>5605</v>
      </c>
      <c r="F109" s="636"/>
      <c r="G109" s="712"/>
      <c r="H109" s="713"/>
      <c r="I109" s="714"/>
      <c r="J109" s="538" t="s">
        <v>5631</v>
      </c>
      <c r="K109" s="82"/>
      <c r="L109" s="82"/>
      <c r="M109" s="150"/>
      <c r="N109" s="119"/>
      <c r="V109" s="151"/>
    </row>
    <row r="110" spans="1:22" ht="21.6" thickTop="1" thickBot="1" x14ac:dyDescent="0.3">
      <c r="A110" s="834">
        <f t="shared" ref="A110" si="20">A106+1</f>
        <v>24</v>
      </c>
      <c r="B110" s="560" t="s">
        <v>22</v>
      </c>
      <c r="C110" s="560" t="s">
        <v>23</v>
      </c>
      <c r="D110" s="560" t="s">
        <v>5593</v>
      </c>
      <c r="E110" s="837" t="s">
        <v>5594</v>
      </c>
      <c r="F110" s="837"/>
      <c r="G110" s="837" t="s">
        <v>17</v>
      </c>
      <c r="H110" s="771"/>
      <c r="I110" s="558"/>
      <c r="J110" s="138" t="s">
        <v>5608</v>
      </c>
      <c r="K110" s="139"/>
      <c r="L110" s="139"/>
      <c r="M110" s="140"/>
      <c r="N110" s="119"/>
      <c r="V110" s="151"/>
    </row>
    <row r="111" spans="1:22" ht="13.8" thickBot="1" x14ac:dyDescent="0.3">
      <c r="A111" s="750"/>
      <c r="B111" s="142"/>
      <c r="C111" s="142"/>
      <c r="D111" s="143"/>
      <c r="E111" s="142"/>
      <c r="F111" s="142"/>
      <c r="G111" s="726"/>
      <c r="H111" s="838"/>
      <c r="I111" s="839"/>
      <c r="J111" s="78" t="s">
        <v>5608</v>
      </c>
      <c r="K111" s="78"/>
      <c r="L111" s="78"/>
      <c r="M111" s="145"/>
      <c r="N111" s="119"/>
      <c r="V111" s="151"/>
    </row>
    <row r="112" spans="1:22" ht="21" thickBot="1" x14ac:dyDescent="0.3">
      <c r="A112" s="750"/>
      <c r="B112" s="562" t="s">
        <v>34</v>
      </c>
      <c r="C112" s="562" t="s">
        <v>35</v>
      </c>
      <c r="D112" s="562" t="s">
        <v>5600</v>
      </c>
      <c r="E112" s="840" t="s">
        <v>5601</v>
      </c>
      <c r="F112" s="840"/>
      <c r="G112" s="730"/>
      <c r="H112" s="731"/>
      <c r="I112" s="732"/>
      <c r="J112" s="538" t="s">
        <v>5630</v>
      </c>
      <c r="K112" s="82"/>
      <c r="L112" s="82"/>
      <c r="M112" s="150"/>
      <c r="N112" s="119"/>
      <c r="V112" s="151"/>
    </row>
    <row r="113" spans="1:22" ht="13.8" thickBot="1" x14ac:dyDescent="0.3">
      <c r="A113" s="842"/>
      <c r="B113" s="152"/>
      <c r="C113" s="152"/>
      <c r="D113" s="153"/>
      <c r="E113" s="154" t="s">
        <v>5605</v>
      </c>
      <c r="F113" s="636"/>
      <c r="G113" s="712"/>
      <c r="H113" s="713"/>
      <c r="I113" s="714"/>
      <c r="J113" s="538" t="s">
        <v>5631</v>
      </c>
      <c r="K113" s="82"/>
      <c r="L113" s="82"/>
      <c r="M113" s="150"/>
      <c r="N113" s="119"/>
      <c r="V113" s="151"/>
    </row>
    <row r="114" spans="1:22" ht="21.6" thickTop="1" thickBot="1" x14ac:dyDescent="0.3">
      <c r="A114" s="834">
        <f t="shared" ref="A114" si="21">A110+1</f>
        <v>25</v>
      </c>
      <c r="B114" s="560" t="s">
        <v>22</v>
      </c>
      <c r="C114" s="560" t="s">
        <v>23</v>
      </c>
      <c r="D114" s="560" t="s">
        <v>5593</v>
      </c>
      <c r="E114" s="837" t="s">
        <v>5594</v>
      </c>
      <c r="F114" s="837"/>
      <c r="G114" s="837" t="s">
        <v>17</v>
      </c>
      <c r="H114" s="771"/>
      <c r="I114" s="558"/>
      <c r="J114" s="138" t="s">
        <v>5608</v>
      </c>
      <c r="K114" s="139"/>
      <c r="L114" s="139"/>
      <c r="M114" s="140"/>
      <c r="N114" s="119"/>
      <c r="V114" s="151"/>
    </row>
    <row r="115" spans="1:22" ht="13.8" thickBot="1" x14ac:dyDescent="0.3">
      <c r="A115" s="750"/>
      <c r="B115" s="142"/>
      <c r="C115" s="142"/>
      <c r="D115" s="143"/>
      <c r="E115" s="142"/>
      <c r="F115" s="142"/>
      <c r="G115" s="726"/>
      <c r="H115" s="838"/>
      <c r="I115" s="839"/>
      <c r="J115" s="78" t="s">
        <v>5608</v>
      </c>
      <c r="K115" s="78"/>
      <c r="L115" s="78"/>
      <c r="M115" s="145"/>
      <c r="N115" s="119"/>
      <c r="V115" s="151"/>
    </row>
    <row r="116" spans="1:22" ht="21" thickBot="1" x14ac:dyDescent="0.3">
      <c r="A116" s="750"/>
      <c r="B116" s="562" t="s">
        <v>34</v>
      </c>
      <c r="C116" s="562" t="s">
        <v>35</v>
      </c>
      <c r="D116" s="562" t="s">
        <v>5600</v>
      </c>
      <c r="E116" s="840" t="s">
        <v>5601</v>
      </c>
      <c r="F116" s="840"/>
      <c r="G116" s="730"/>
      <c r="H116" s="731"/>
      <c r="I116" s="732"/>
      <c r="J116" s="538" t="s">
        <v>5630</v>
      </c>
      <c r="K116" s="82"/>
      <c r="L116" s="82"/>
      <c r="M116" s="150"/>
      <c r="N116" s="119"/>
      <c r="V116" s="151"/>
    </row>
    <row r="117" spans="1:22" ht="13.8" thickBot="1" x14ac:dyDescent="0.3">
      <c r="A117" s="842"/>
      <c r="B117" s="152"/>
      <c r="C117" s="152"/>
      <c r="D117" s="153"/>
      <c r="E117" s="154" t="s">
        <v>5605</v>
      </c>
      <c r="F117" s="636"/>
      <c r="G117" s="712"/>
      <c r="H117" s="713"/>
      <c r="I117" s="714"/>
      <c r="J117" s="538" t="s">
        <v>5631</v>
      </c>
      <c r="K117" s="82"/>
      <c r="L117" s="82"/>
      <c r="M117" s="150"/>
      <c r="N117" s="119"/>
      <c r="V117" s="151"/>
    </row>
    <row r="118" spans="1:22" ht="21.6" thickTop="1" thickBot="1" x14ac:dyDescent="0.3">
      <c r="A118" s="834">
        <f t="shared" ref="A118" si="22">A114+1</f>
        <v>26</v>
      </c>
      <c r="B118" s="560" t="s">
        <v>22</v>
      </c>
      <c r="C118" s="560" t="s">
        <v>23</v>
      </c>
      <c r="D118" s="560" t="s">
        <v>5593</v>
      </c>
      <c r="E118" s="837" t="s">
        <v>5594</v>
      </c>
      <c r="F118" s="837"/>
      <c r="G118" s="837" t="s">
        <v>17</v>
      </c>
      <c r="H118" s="771"/>
      <c r="I118" s="558"/>
      <c r="J118" s="138" t="s">
        <v>5608</v>
      </c>
      <c r="K118" s="139"/>
      <c r="L118" s="139"/>
      <c r="M118" s="140"/>
      <c r="N118" s="119"/>
      <c r="V118" s="151"/>
    </row>
    <row r="119" spans="1:22" ht="13.8" thickBot="1" x14ac:dyDescent="0.3">
      <c r="A119" s="750"/>
      <c r="B119" s="142"/>
      <c r="C119" s="142"/>
      <c r="D119" s="143"/>
      <c r="E119" s="142"/>
      <c r="F119" s="142"/>
      <c r="G119" s="726"/>
      <c r="H119" s="838"/>
      <c r="I119" s="839"/>
      <c r="J119" s="78" t="s">
        <v>5608</v>
      </c>
      <c r="K119" s="78"/>
      <c r="L119" s="78"/>
      <c r="M119" s="145"/>
      <c r="N119" s="119"/>
      <c r="V119" s="151"/>
    </row>
    <row r="120" spans="1:22" ht="21" thickBot="1" x14ac:dyDescent="0.3">
      <c r="A120" s="750"/>
      <c r="B120" s="562" t="s">
        <v>34</v>
      </c>
      <c r="C120" s="562" t="s">
        <v>35</v>
      </c>
      <c r="D120" s="562" t="s">
        <v>5600</v>
      </c>
      <c r="E120" s="840" t="s">
        <v>5601</v>
      </c>
      <c r="F120" s="840"/>
      <c r="G120" s="730"/>
      <c r="H120" s="731"/>
      <c r="I120" s="732"/>
      <c r="J120" s="538" t="s">
        <v>5630</v>
      </c>
      <c r="K120" s="82"/>
      <c r="L120" s="82"/>
      <c r="M120" s="150"/>
      <c r="N120" s="119"/>
      <c r="V120" s="151"/>
    </row>
    <row r="121" spans="1:22" ht="13.8" thickBot="1" x14ac:dyDescent="0.3">
      <c r="A121" s="842"/>
      <c r="B121" s="152"/>
      <c r="C121" s="152"/>
      <c r="D121" s="153"/>
      <c r="E121" s="154" t="s">
        <v>5605</v>
      </c>
      <c r="F121" s="636"/>
      <c r="G121" s="712"/>
      <c r="H121" s="713"/>
      <c r="I121" s="714"/>
      <c r="J121" s="538" t="s">
        <v>5631</v>
      </c>
      <c r="K121" s="82"/>
      <c r="L121" s="82"/>
      <c r="M121" s="150"/>
      <c r="N121" s="119"/>
      <c r="V121" s="151"/>
    </row>
    <row r="122" spans="1:22" ht="21.6" thickTop="1" thickBot="1" x14ac:dyDescent="0.3">
      <c r="A122" s="834">
        <f t="shared" ref="A122" si="23">A118+1</f>
        <v>27</v>
      </c>
      <c r="B122" s="560" t="s">
        <v>22</v>
      </c>
      <c r="C122" s="560" t="s">
        <v>23</v>
      </c>
      <c r="D122" s="560" t="s">
        <v>5593</v>
      </c>
      <c r="E122" s="837" t="s">
        <v>5594</v>
      </c>
      <c r="F122" s="837"/>
      <c r="G122" s="837" t="s">
        <v>17</v>
      </c>
      <c r="H122" s="771"/>
      <c r="I122" s="558"/>
      <c r="J122" s="138" t="s">
        <v>5608</v>
      </c>
      <c r="K122" s="139"/>
      <c r="L122" s="139"/>
      <c r="M122" s="140"/>
      <c r="N122" s="119"/>
      <c r="V122" s="151"/>
    </row>
    <row r="123" spans="1:22" ht="13.8" thickBot="1" x14ac:dyDescent="0.3">
      <c r="A123" s="750"/>
      <c r="B123" s="142"/>
      <c r="C123" s="142"/>
      <c r="D123" s="143"/>
      <c r="E123" s="142"/>
      <c r="F123" s="142"/>
      <c r="G123" s="726"/>
      <c r="H123" s="838"/>
      <c r="I123" s="839"/>
      <c r="J123" s="78" t="s">
        <v>5608</v>
      </c>
      <c r="K123" s="78"/>
      <c r="L123" s="78"/>
      <c r="M123" s="145"/>
      <c r="N123" s="119"/>
      <c r="V123" s="151"/>
    </row>
    <row r="124" spans="1:22" ht="21" thickBot="1" x14ac:dyDescent="0.3">
      <c r="A124" s="750"/>
      <c r="B124" s="562" t="s">
        <v>34</v>
      </c>
      <c r="C124" s="562" t="s">
        <v>35</v>
      </c>
      <c r="D124" s="562" t="s">
        <v>5600</v>
      </c>
      <c r="E124" s="840" t="s">
        <v>5601</v>
      </c>
      <c r="F124" s="840"/>
      <c r="G124" s="730"/>
      <c r="H124" s="731"/>
      <c r="I124" s="732"/>
      <c r="J124" s="538" t="s">
        <v>5630</v>
      </c>
      <c r="K124" s="82"/>
      <c r="L124" s="82"/>
      <c r="M124" s="150"/>
      <c r="N124" s="119"/>
      <c r="V124" s="151"/>
    </row>
    <row r="125" spans="1:22" ht="13.8" thickBot="1" x14ac:dyDescent="0.3">
      <c r="A125" s="842"/>
      <c r="B125" s="152"/>
      <c r="C125" s="152"/>
      <c r="D125" s="153"/>
      <c r="E125" s="154" t="s">
        <v>5605</v>
      </c>
      <c r="F125" s="636"/>
      <c r="G125" s="712"/>
      <c r="H125" s="713"/>
      <c r="I125" s="714"/>
      <c r="J125" s="538" t="s">
        <v>5631</v>
      </c>
      <c r="K125" s="82"/>
      <c r="L125" s="82"/>
      <c r="M125" s="150"/>
      <c r="N125" s="119"/>
      <c r="V125" s="151"/>
    </row>
    <row r="126" spans="1:22" ht="21.6" thickTop="1" thickBot="1" x14ac:dyDescent="0.3">
      <c r="A126" s="834">
        <f t="shared" ref="A126" si="24">A122+1</f>
        <v>28</v>
      </c>
      <c r="B126" s="560" t="s">
        <v>22</v>
      </c>
      <c r="C126" s="560" t="s">
        <v>23</v>
      </c>
      <c r="D126" s="560" t="s">
        <v>5593</v>
      </c>
      <c r="E126" s="837" t="s">
        <v>5594</v>
      </c>
      <c r="F126" s="837"/>
      <c r="G126" s="837" t="s">
        <v>17</v>
      </c>
      <c r="H126" s="771"/>
      <c r="I126" s="558"/>
      <c r="J126" s="138" t="s">
        <v>5608</v>
      </c>
      <c r="K126" s="139"/>
      <c r="L126" s="139"/>
      <c r="M126" s="140"/>
      <c r="N126" s="119"/>
      <c r="V126" s="151"/>
    </row>
    <row r="127" spans="1:22" ht="13.8" thickBot="1" x14ac:dyDescent="0.3">
      <c r="A127" s="750"/>
      <c r="B127" s="142"/>
      <c r="C127" s="142"/>
      <c r="D127" s="143"/>
      <c r="E127" s="142"/>
      <c r="F127" s="142"/>
      <c r="G127" s="726"/>
      <c r="H127" s="838"/>
      <c r="I127" s="839"/>
      <c r="J127" s="78" t="s">
        <v>5608</v>
      </c>
      <c r="K127" s="78"/>
      <c r="L127" s="78"/>
      <c r="M127" s="145"/>
      <c r="N127" s="119"/>
      <c r="V127" s="151"/>
    </row>
    <row r="128" spans="1:22" ht="21" thickBot="1" x14ac:dyDescent="0.3">
      <c r="A128" s="750"/>
      <c r="B128" s="562" t="s">
        <v>34</v>
      </c>
      <c r="C128" s="562" t="s">
        <v>35</v>
      </c>
      <c r="D128" s="562" t="s">
        <v>5600</v>
      </c>
      <c r="E128" s="840" t="s">
        <v>5601</v>
      </c>
      <c r="F128" s="840"/>
      <c r="G128" s="730"/>
      <c r="H128" s="731"/>
      <c r="I128" s="732"/>
      <c r="J128" s="538" t="s">
        <v>5630</v>
      </c>
      <c r="K128" s="82"/>
      <c r="L128" s="82"/>
      <c r="M128" s="150"/>
      <c r="N128" s="119"/>
      <c r="V128" s="151"/>
    </row>
    <row r="129" spans="1:22" ht="13.8" thickBot="1" x14ac:dyDescent="0.3">
      <c r="A129" s="842"/>
      <c r="B129" s="152"/>
      <c r="C129" s="152"/>
      <c r="D129" s="153"/>
      <c r="E129" s="154" t="s">
        <v>5605</v>
      </c>
      <c r="F129" s="636"/>
      <c r="G129" s="712"/>
      <c r="H129" s="713"/>
      <c r="I129" s="714"/>
      <c r="J129" s="538" t="s">
        <v>5631</v>
      </c>
      <c r="K129" s="82"/>
      <c r="L129" s="82"/>
      <c r="M129" s="150"/>
      <c r="N129" s="119"/>
      <c r="V129" s="151"/>
    </row>
    <row r="130" spans="1:22" ht="21.6" thickTop="1" thickBot="1" x14ac:dyDescent="0.3">
      <c r="A130" s="834">
        <f t="shared" ref="A130" si="25">A126+1</f>
        <v>29</v>
      </c>
      <c r="B130" s="560" t="s">
        <v>22</v>
      </c>
      <c r="C130" s="560" t="s">
        <v>23</v>
      </c>
      <c r="D130" s="560" t="s">
        <v>5593</v>
      </c>
      <c r="E130" s="837" t="s">
        <v>5594</v>
      </c>
      <c r="F130" s="837"/>
      <c r="G130" s="837" t="s">
        <v>17</v>
      </c>
      <c r="H130" s="771"/>
      <c r="I130" s="558"/>
      <c r="J130" s="138" t="s">
        <v>5608</v>
      </c>
      <c r="K130" s="139"/>
      <c r="L130" s="139"/>
      <c r="M130" s="140"/>
      <c r="N130" s="119"/>
      <c r="V130" s="151"/>
    </row>
    <row r="131" spans="1:22" ht="13.8" thickBot="1" x14ac:dyDescent="0.3">
      <c r="A131" s="750"/>
      <c r="B131" s="142"/>
      <c r="C131" s="142"/>
      <c r="D131" s="143"/>
      <c r="E131" s="142"/>
      <c r="F131" s="142"/>
      <c r="G131" s="726"/>
      <c r="H131" s="838"/>
      <c r="I131" s="839"/>
      <c r="J131" s="78" t="s">
        <v>5608</v>
      </c>
      <c r="K131" s="78"/>
      <c r="L131" s="78"/>
      <c r="M131" s="145"/>
      <c r="N131" s="119"/>
      <c r="V131" s="151"/>
    </row>
    <row r="132" spans="1:22" ht="21" thickBot="1" x14ac:dyDescent="0.3">
      <c r="A132" s="750"/>
      <c r="B132" s="562" t="s">
        <v>34</v>
      </c>
      <c r="C132" s="562" t="s">
        <v>35</v>
      </c>
      <c r="D132" s="562" t="s">
        <v>5600</v>
      </c>
      <c r="E132" s="840" t="s">
        <v>5601</v>
      </c>
      <c r="F132" s="840"/>
      <c r="G132" s="730"/>
      <c r="H132" s="731"/>
      <c r="I132" s="732"/>
      <c r="J132" s="538" t="s">
        <v>5630</v>
      </c>
      <c r="K132" s="82"/>
      <c r="L132" s="82"/>
      <c r="M132" s="150"/>
      <c r="N132" s="119"/>
      <c r="V132" s="151"/>
    </row>
    <row r="133" spans="1:22" ht="13.8" thickBot="1" x14ac:dyDescent="0.3">
      <c r="A133" s="842"/>
      <c r="B133" s="152"/>
      <c r="C133" s="152"/>
      <c r="D133" s="153"/>
      <c r="E133" s="154" t="s">
        <v>5605</v>
      </c>
      <c r="F133" s="636"/>
      <c r="G133" s="712"/>
      <c r="H133" s="713"/>
      <c r="I133" s="714"/>
      <c r="J133" s="538" t="s">
        <v>5631</v>
      </c>
      <c r="K133" s="82"/>
      <c r="L133" s="82"/>
      <c r="M133" s="150"/>
      <c r="N133" s="119"/>
      <c r="V133" s="151"/>
    </row>
    <row r="134" spans="1:22" ht="21.6" thickTop="1" thickBot="1" x14ac:dyDescent="0.3">
      <c r="A134" s="834">
        <f t="shared" ref="A134" si="26">A130+1</f>
        <v>30</v>
      </c>
      <c r="B134" s="560" t="s">
        <v>22</v>
      </c>
      <c r="C134" s="560" t="s">
        <v>23</v>
      </c>
      <c r="D134" s="560" t="s">
        <v>5593</v>
      </c>
      <c r="E134" s="837" t="s">
        <v>5594</v>
      </c>
      <c r="F134" s="837"/>
      <c r="G134" s="837" t="s">
        <v>17</v>
      </c>
      <c r="H134" s="771"/>
      <c r="I134" s="558"/>
      <c r="J134" s="138" t="s">
        <v>5608</v>
      </c>
      <c r="K134" s="139"/>
      <c r="L134" s="139"/>
      <c r="M134" s="140"/>
      <c r="N134" s="119"/>
      <c r="V134" s="151"/>
    </row>
    <row r="135" spans="1:22" ht="13.8" thickBot="1" x14ac:dyDescent="0.3">
      <c r="A135" s="750"/>
      <c r="B135" s="142"/>
      <c r="C135" s="142"/>
      <c r="D135" s="143"/>
      <c r="E135" s="142"/>
      <c r="F135" s="142"/>
      <c r="G135" s="726"/>
      <c r="H135" s="838"/>
      <c r="I135" s="839"/>
      <c r="J135" s="78" t="s">
        <v>5608</v>
      </c>
      <c r="K135" s="78"/>
      <c r="L135" s="78"/>
      <c r="M135" s="145"/>
      <c r="N135" s="119"/>
      <c r="V135" s="151"/>
    </row>
    <row r="136" spans="1:22" ht="21" thickBot="1" x14ac:dyDescent="0.3">
      <c r="A136" s="750"/>
      <c r="B136" s="562" t="s">
        <v>34</v>
      </c>
      <c r="C136" s="562" t="s">
        <v>35</v>
      </c>
      <c r="D136" s="562" t="s">
        <v>5600</v>
      </c>
      <c r="E136" s="840" t="s">
        <v>5601</v>
      </c>
      <c r="F136" s="840"/>
      <c r="G136" s="730"/>
      <c r="H136" s="731"/>
      <c r="I136" s="732"/>
      <c r="J136" s="538" t="s">
        <v>5630</v>
      </c>
      <c r="K136" s="82"/>
      <c r="L136" s="82"/>
      <c r="M136" s="150"/>
      <c r="N136" s="119"/>
      <c r="V136" s="151"/>
    </row>
    <row r="137" spans="1:22" ht="13.8" thickBot="1" x14ac:dyDescent="0.3">
      <c r="A137" s="842"/>
      <c r="B137" s="152"/>
      <c r="C137" s="152"/>
      <c r="D137" s="153"/>
      <c r="E137" s="154" t="s">
        <v>5605</v>
      </c>
      <c r="F137" s="636"/>
      <c r="G137" s="712"/>
      <c r="H137" s="713"/>
      <c r="I137" s="714"/>
      <c r="J137" s="538" t="s">
        <v>5631</v>
      </c>
      <c r="K137" s="82"/>
      <c r="L137" s="82"/>
      <c r="M137" s="150"/>
      <c r="N137" s="119"/>
      <c r="V137" s="151"/>
    </row>
    <row r="138" spans="1:22" ht="21.6" thickTop="1" thickBot="1" x14ac:dyDescent="0.3">
      <c r="A138" s="834">
        <f t="shared" ref="A138" si="27">A134+1</f>
        <v>31</v>
      </c>
      <c r="B138" s="560" t="s">
        <v>22</v>
      </c>
      <c r="C138" s="560" t="s">
        <v>23</v>
      </c>
      <c r="D138" s="560" t="s">
        <v>5593</v>
      </c>
      <c r="E138" s="837" t="s">
        <v>5594</v>
      </c>
      <c r="F138" s="837"/>
      <c r="G138" s="837" t="s">
        <v>17</v>
      </c>
      <c r="H138" s="771"/>
      <c r="I138" s="558"/>
      <c r="J138" s="138" t="s">
        <v>5608</v>
      </c>
      <c r="K138" s="139"/>
      <c r="L138" s="139"/>
      <c r="M138" s="140"/>
      <c r="N138" s="119"/>
      <c r="V138" s="151"/>
    </row>
    <row r="139" spans="1:22" ht="13.8" thickBot="1" x14ac:dyDescent="0.3">
      <c r="A139" s="750"/>
      <c r="B139" s="142"/>
      <c r="C139" s="142"/>
      <c r="D139" s="143"/>
      <c r="E139" s="142"/>
      <c r="F139" s="142"/>
      <c r="G139" s="726"/>
      <c r="H139" s="838"/>
      <c r="I139" s="839"/>
      <c r="J139" s="78" t="s">
        <v>5608</v>
      </c>
      <c r="K139" s="78"/>
      <c r="L139" s="78"/>
      <c r="M139" s="145"/>
      <c r="N139" s="119"/>
      <c r="V139" s="151"/>
    </row>
    <row r="140" spans="1:22" ht="21" thickBot="1" x14ac:dyDescent="0.3">
      <c r="A140" s="750"/>
      <c r="B140" s="562" t="s">
        <v>34</v>
      </c>
      <c r="C140" s="562" t="s">
        <v>35</v>
      </c>
      <c r="D140" s="562" t="s">
        <v>5600</v>
      </c>
      <c r="E140" s="840" t="s">
        <v>5601</v>
      </c>
      <c r="F140" s="840"/>
      <c r="G140" s="730"/>
      <c r="H140" s="731"/>
      <c r="I140" s="732"/>
      <c r="J140" s="538" t="s">
        <v>5630</v>
      </c>
      <c r="K140" s="82"/>
      <c r="L140" s="82"/>
      <c r="M140" s="150"/>
      <c r="N140" s="119"/>
      <c r="V140" s="151"/>
    </row>
    <row r="141" spans="1:22" ht="13.8" thickBot="1" x14ac:dyDescent="0.3">
      <c r="A141" s="842"/>
      <c r="B141" s="152"/>
      <c r="C141" s="152"/>
      <c r="D141" s="153"/>
      <c r="E141" s="154" t="s">
        <v>5605</v>
      </c>
      <c r="F141" s="636"/>
      <c r="G141" s="712"/>
      <c r="H141" s="713"/>
      <c r="I141" s="714"/>
      <c r="J141" s="538" t="s">
        <v>5631</v>
      </c>
      <c r="K141" s="82"/>
      <c r="L141" s="82"/>
      <c r="M141" s="150"/>
      <c r="N141" s="119"/>
      <c r="V141" s="151"/>
    </row>
    <row r="142" spans="1:22" ht="21.6" thickTop="1" thickBot="1" x14ac:dyDescent="0.3">
      <c r="A142" s="834">
        <f t="shared" ref="A142" si="28">A138+1</f>
        <v>32</v>
      </c>
      <c r="B142" s="560" t="s">
        <v>22</v>
      </c>
      <c r="C142" s="560" t="s">
        <v>23</v>
      </c>
      <c r="D142" s="560" t="s">
        <v>5593</v>
      </c>
      <c r="E142" s="837" t="s">
        <v>5594</v>
      </c>
      <c r="F142" s="837"/>
      <c r="G142" s="837" t="s">
        <v>17</v>
      </c>
      <c r="H142" s="771"/>
      <c r="I142" s="558"/>
      <c r="J142" s="138" t="s">
        <v>5608</v>
      </c>
      <c r="K142" s="139"/>
      <c r="L142" s="139"/>
      <c r="M142" s="140"/>
      <c r="N142" s="119"/>
      <c r="V142" s="151"/>
    </row>
    <row r="143" spans="1:22" ht="13.8" thickBot="1" x14ac:dyDescent="0.3">
      <c r="A143" s="750"/>
      <c r="B143" s="142"/>
      <c r="C143" s="142"/>
      <c r="D143" s="143"/>
      <c r="E143" s="142"/>
      <c r="F143" s="142"/>
      <c r="G143" s="726"/>
      <c r="H143" s="838"/>
      <c r="I143" s="839"/>
      <c r="J143" s="78" t="s">
        <v>5608</v>
      </c>
      <c r="K143" s="78"/>
      <c r="L143" s="78"/>
      <c r="M143" s="145"/>
      <c r="N143" s="119"/>
      <c r="V143" s="151"/>
    </row>
    <row r="144" spans="1:22" ht="21" thickBot="1" x14ac:dyDescent="0.3">
      <c r="A144" s="750"/>
      <c r="B144" s="562" t="s">
        <v>34</v>
      </c>
      <c r="C144" s="562" t="s">
        <v>35</v>
      </c>
      <c r="D144" s="562" t="s">
        <v>5600</v>
      </c>
      <c r="E144" s="840" t="s">
        <v>5601</v>
      </c>
      <c r="F144" s="840"/>
      <c r="G144" s="730"/>
      <c r="H144" s="731"/>
      <c r="I144" s="732"/>
      <c r="J144" s="538" t="s">
        <v>5630</v>
      </c>
      <c r="K144" s="82"/>
      <c r="L144" s="82"/>
      <c r="M144" s="150"/>
      <c r="N144" s="119"/>
      <c r="V144" s="151"/>
    </row>
    <row r="145" spans="1:22" ht="13.8" thickBot="1" x14ac:dyDescent="0.3">
      <c r="A145" s="842"/>
      <c r="B145" s="152"/>
      <c r="C145" s="152"/>
      <c r="D145" s="153"/>
      <c r="E145" s="154" t="s">
        <v>5605</v>
      </c>
      <c r="F145" s="636"/>
      <c r="G145" s="712"/>
      <c r="H145" s="713"/>
      <c r="I145" s="714"/>
      <c r="J145" s="538" t="s">
        <v>5631</v>
      </c>
      <c r="K145" s="82"/>
      <c r="L145" s="82"/>
      <c r="M145" s="150"/>
      <c r="N145" s="119"/>
      <c r="V145" s="151"/>
    </row>
    <row r="146" spans="1:22" ht="21.6" thickTop="1" thickBot="1" x14ac:dyDescent="0.3">
      <c r="A146" s="834">
        <f t="shared" ref="A146" si="29">A142+1</f>
        <v>33</v>
      </c>
      <c r="B146" s="560" t="s">
        <v>22</v>
      </c>
      <c r="C146" s="560" t="s">
        <v>23</v>
      </c>
      <c r="D146" s="560" t="s">
        <v>5593</v>
      </c>
      <c r="E146" s="837" t="s">
        <v>5594</v>
      </c>
      <c r="F146" s="837"/>
      <c r="G146" s="837" t="s">
        <v>17</v>
      </c>
      <c r="H146" s="771"/>
      <c r="I146" s="558"/>
      <c r="J146" s="138" t="s">
        <v>5608</v>
      </c>
      <c r="K146" s="139"/>
      <c r="L146" s="139"/>
      <c r="M146" s="140"/>
      <c r="N146" s="119"/>
      <c r="V146" s="151"/>
    </row>
    <row r="147" spans="1:22" ht="13.8" thickBot="1" x14ac:dyDescent="0.3">
      <c r="A147" s="750"/>
      <c r="B147" s="142"/>
      <c r="C147" s="142"/>
      <c r="D147" s="143"/>
      <c r="E147" s="142"/>
      <c r="F147" s="142"/>
      <c r="G147" s="726"/>
      <c r="H147" s="838"/>
      <c r="I147" s="839"/>
      <c r="J147" s="78" t="s">
        <v>5608</v>
      </c>
      <c r="K147" s="78"/>
      <c r="L147" s="78"/>
      <c r="M147" s="145"/>
      <c r="N147" s="119"/>
      <c r="V147" s="151"/>
    </row>
    <row r="148" spans="1:22" ht="21" thickBot="1" x14ac:dyDescent="0.3">
      <c r="A148" s="750"/>
      <c r="B148" s="562" t="s">
        <v>34</v>
      </c>
      <c r="C148" s="562" t="s">
        <v>35</v>
      </c>
      <c r="D148" s="562" t="s">
        <v>5600</v>
      </c>
      <c r="E148" s="840" t="s">
        <v>5601</v>
      </c>
      <c r="F148" s="840"/>
      <c r="G148" s="730"/>
      <c r="H148" s="731"/>
      <c r="I148" s="732"/>
      <c r="J148" s="538" t="s">
        <v>5630</v>
      </c>
      <c r="K148" s="82"/>
      <c r="L148" s="82"/>
      <c r="M148" s="150"/>
      <c r="N148" s="119"/>
      <c r="V148" s="151"/>
    </row>
    <row r="149" spans="1:22" ht="13.8" thickBot="1" x14ac:dyDescent="0.3">
      <c r="A149" s="842"/>
      <c r="B149" s="152"/>
      <c r="C149" s="152"/>
      <c r="D149" s="153"/>
      <c r="E149" s="154" t="s">
        <v>5605</v>
      </c>
      <c r="F149" s="636"/>
      <c r="G149" s="712"/>
      <c r="H149" s="713"/>
      <c r="I149" s="714"/>
      <c r="J149" s="538" t="s">
        <v>5631</v>
      </c>
      <c r="K149" s="82"/>
      <c r="L149" s="82"/>
      <c r="M149" s="150"/>
      <c r="N149" s="119"/>
      <c r="V149" s="151"/>
    </row>
    <row r="150" spans="1:22" ht="21.6" thickTop="1" thickBot="1" x14ac:dyDescent="0.3">
      <c r="A150" s="834">
        <f t="shared" ref="A150" si="30">A146+1</f>
        <v>34</v>
      </c>
      <c r="B150" s="560" t="s">
        <v>22</v>
      </c>
      <c r="C150" s="560" t="s">
        <v>23</v>
      </c>
      <c r="D150" s="560" t="s">
        <v>5593</v>
      </c>
      <c r="E150" s="837" t="s">
        <v>5594</v>
      </c>
      <c r="F150" s="837"/>
      <c r="G150" s="837" t="s">
        <v>17</v>
      </c>
      <c r="H150" s="771"/>
      <c r="I150" s="558"/>
      <c r="J150" s="138" t="s">
        <v>5608</v>
      </c>
      <c r="K150" s="139"/>
      <c r="L150" s="139"/>
      <c r="M150" s="140"/>
      <c r="N150" s="119"/>
      <c r="V150" s="151"/>
    </row>
    <row r="151" spans="1:22" ht="13.8" thickBot="1" x14ac:dyDescent="0.3">
      <c r="A151" s="750"/>
      <c r="B151" s="142"/>
      <c r="C151" s="142"/>
      <c r="D151" s="143"/>
      <c r="E151" s="142"/>
      <c r="F151" s="142"/>
      <c r="G151" s="726"/>
      <c r="H151" s="838"/>
      <c r="I151" s="839"/>
      <c r="J151" s="78" t="s">
        <v>5608</v>
      </c>
      <c r="K151" s="78"/>
      <c r="L151" s="78"/>
      <c r="M151" s="145"/>
      <c r="N151" s="119"/>
      <c r="V151" s="151"/>
    </row>
    <row r="152" spans="1:22" ht="21" thickBot="1" x14ac:dyDescent="0.3">
      <c r="A152" s="750"/>
      <c r="B152" s="562" t="s">
        <v>34</v>
      </c>
      <c r="C152" s="562" t="s">
        <v>35</v>
      </c>
      <c r="D152" s="562" t="s">
        <v>5600</v>
      </c>
      <c r="E152" s="840" t="s">
        <v>5601</v>
      </c>
      <c r="F152" s="840"/>
      <c r="G152" s="730"/>
      <c r="H152" s="731"/>
      <c r="I152" s="732"/>
      <c r="J152" s="538" t="s">
        <v>5630</v>
      </c>
      <c r="K152" s="82"/>
      <c r="L152" s="82"/>
      <c r="M152" s="150"/>
      <c r="N152" s="119"/>
      <c r="V152" s="151"/>
    </row>
    <row r="153" spans="1:22" ht="13.8" thickBot="1" x14ac:dyDescent="0.3">
      <c r="A153" s="842"/>
      <c r="B153" s="152"/>
      <c r="C153" s="152"/>
      <c r="D153" s="153"/>
      <c r="E153" s="154" t="s">
        <v>5605</v>
      </c>
      <c r="F153" s="636"/>
      <c r="G153" s="712"/>
      <c r="H153" s="713"/>
      <c r="I153" s="714"/>
      <c r="J153" s="538" t="s">
        <v>5631</v>
      </c>
      <c r="K153" s="82"/>
      <c r="L153" s="82"/>
      <c r="M153" s="150"/>
      <c r="N153" s="119"/>
      <c r="V153" s="151"/>
    </row>
    <row r="154" spans="1:22" ht="21.6" thickTop="1" thickBot="1" x14ac:dyDescent="0.3">
      <c r="A154" s="834">
        <f t="shared" ref="A154" si="31">A150+1</f>
        <v>35</v>
      </c>
      <c r="B154" s="560" t="s">
        <v>22</v>
      </c>
      <c r="C154" s="560" t="s">
        <v>23</v>
      </c>
      <c r="D154" s="560" t="s">
        <v>5593</v>
      </c>
      <c r="E154" s="837" t="s">
        <v>5594</v>
      </c>
      <c r="F154" s="837"/>
      <c r="G154" s="837" t="s">
        <v>17</v>
      </c>
      <c r="H154" s="771"/>
      <c r="I154" s="558"/>
      <c r="J154" s="138" t="s">
        <v>5608</v>
      </c>
      <c r="K154" s="139"/>
      <c r="L154" s="139"/>
      <c r="M154" s="140"/>
      <c r="N154" s="119"/>
      <c r="V154" s="151"/>
    </row>
    <row r="155" spans="1:22" ht="13.8" thickBot="1" x14ac:dyDescent="0.3">
      <c r="A155" s="750"/>
      <c r="B155" s="142"/>
      <c r="C155" s="142"/>
      <c r="D155" s="143"/>
      <c r="E155" s="142"/>
      <c r="F155" s="142"/>
      <c r="G155" s="726"/>
      <c r="H155" s="838"/>
      <c r="I155" s="839"/>
      <c r="J155" s="78" t="s">
        <v>5608</v>
      </c>
      <c r="K155" s="78"/>
      <c r="L155" s="78"/>
      <c r="M155" s="145"/>
      <c r="N155" s="119"/>
      <c r="V155" s="151"/>
    </row>
    <row r="156" spans="1:22" ht="21" thickBot="1" x14ac:dyDescent="0.3">
      <c r="A156" s="750"/>
      <c r="B156" s="562" t="s">
        <v>34</v>
      </c>
      <c r="C156" s="562" t="s">
        <v>35</v>
      </c>
      <c r="D156" s="562" t="s">
        <v>5600</v>
      </c>
      <c r="E156" s="840" t="s">
        <v>5601</v>
      </c>
      <c r="F156" s="840"/>
      <c r="G156" s="730"/>
      <c r="H156" s="731"/>
      <c r="I156" s="732"/>
      <c r="J156" s="538" t="s">
        <v>5630</v>
      </c>
      <c r="K156" s="82"/>
      <c r="L156" s="82"/>
      <c r="M156" s="150"/>
      <c r="N156" s="119"/>
      <c r="V156" s="151"/>
    </row>
    <row r="157" spans="1:22" ht="13.8" thickBot="1" x14ac:dyDescent="0.3">
      <c r="A157" s="842"/>
      <c r="B157" s="152"/>
      <c r="C157" s="152"/>
      <c r="D157" s="153"/>
      <c r="E157" s="154" t="s">
        <v>5605</v>
      </c>
      <c r="F157" s="636"/>
      <c r="G157" s="712"/>
      <c r="H157" s="713"/>
      <c r="I157" s="714"/>
      <c r="J157" s="538" t="s">
        <v>5631</v>
      </c>
      <c r="K157" s="82"/>
      <c r="L157" s="82"/>
      <c r="M157" s="150"/>
      <c r="N157" s="119"/>
      <c r="V157" s="151"/>
    </row>
    <row r="158" spans="1:22" ht="21.6" thickTop="1" thickBot="1" x14ac:dyDescent="0.3">
      <c r="A158" s="834">
        <f t="shared" ref="A158" si="32">A154+1</f>
        <v>36</v>
      </c>
      <c r="B158" s="560" t="s">
        <v>22</v>
      </c>
      <c r="C158" s="560" t="s">
        <v>23</v>
      </c>
      <c r="D158" s="560" t="s">
        <v>5593</v>
      </c>
      <c r="E158" s="837" t="s">
        <v>5594</v>
      </c>
      <c r="F158" s="837"/>
      <c r="G158" s="837" t="s">
        <v>17</v>
      </c>
      <c r="H158" s="771"/>
      <c r="I158" s="558"/>
      <c r="J158" s="138" t="s">
        <v>5608</v>
      </c>
      <c r="K158" s="139"/>
      <c r="L158" s="139"/>
      <c r="M158" s="140"/>
      <c r="N158" s="119"/>
      <c r="V158" s="151"/>
    </row>
    <row r="159" spans="1:22" ht="13.8" thickBot="1" x14ac:dyDescent="0.3">
      <c r="A159" s="750"/>
      <c r="B159" s="142"/>
      <c r="C159" s="142"/>
      <c r="D159" s="143"/>
      <c r="E159" s="142"/>
      <c r="F159" s="142"/>
      <c r="G159" s="726"/>
      <c r="H159" s="838"/>
      <c r="I159" s="839"/>
      <c r="J159" s="78" t="s">
        <v>5608</v>
      </c>
      <c r="K159" s="78"/>
      <c r="L159" s="78"/>
      <c r="M159" s="145"/>
      <c r="N159" s="119"/>
      <c r="V159" s="151"/>
    </row>
    <row r="160" spans="1:22" ht="21" thickBot="1" x14ac:dyDescent="0.3">
      <c r="A160" s="750"/>
      <c r="B160" s="562" t="s">
        <v>34</v>
      </c>
      <c r="C160" s="562" t="s">
        <v>35</v>
      </c>
      <c r="D160" s="562" t="s">
        <v>5600</v>
      </c>
      <c r="E160" s="840" t="s">
        <v>5601</v>
      </c>
      <c r="F160" s="840"/>
      <c r="G160" s="730"/>
      <c r="H160" s="731"/>
      <c r="I160" s="732"/>
      <c r="J160" s="538" t="s">
        <v>5630</v>
      </c>
      <c r="K160" s="82"/>
      <c r="L160" s="82"/>
      <c r="M160" s="150"/>
      <c r="N160" s="119"/>
      <c r="V160" s="151"/>
    </row>
    <row r="161" spans="1:22" ht="13.8" thickBot="1" x14ac:dyDescent="0.3">
      <c r="A161" s="842"/>
      <c r="B161" s="152"/>
      <c r="C161" s="152"/>
      <c r="D161" s="153"/>
      <c r="E161" s="154" t="s">
        <v>5605</v>
      </c>
      <c r="F161" s="636"/>
      <c r="G161" s="712"/>
      <c r="H161" s="713"/>
      <c r="I161" s="714"/>
      <c r="J161" s="538" t="s">
        <v>5631</v>
      </c>
      <c r="K161" s="82"/>
      <c r="L161" s="82"/>
      <c r="M161" s="150"/>
      <c r="N161" s="119"/>
      <c r="V161" s="151"/>
    </row>
    <row r="162" spans="1:22" ht="21.6" thickTop="1" thickBot="1" x14ac:dyDescent="0.3">
      <c r="A162" s="834">
        <f t="shared" ref="A162" si="33">A158+1</f>
        <v>37</v>
      </c>
      <c r="B162" s="560" t="s">
        <v>22</v>
      </c>
      <c r="C162" s="560" t="s">
        <v>23</v>
      </c>
      <c r="D162" s="560" t="s">
        <v>5593</v>
      </c>
      <c r="E162" s="837" t="s">
        <v>5594</v>
      </c>
      <c r="F162" s="837"/>
      <c r="G162" s="837" t="s">
        <v>17</v>
      </c>
      <c r="H162" s="771"/>
      <c r="I162" s="558"/>
      <c r="J162" s="138" t="s">
        <v>5608</v>
      </c>
      <c r="K162" s="139"/>
      <c r="L162" s="139"/>
      <c r="M162" s="140"/>
      <c r="N162" s="119"/>
      <c r="V162" s="151"/>
    </row>
    <row r="163" spans="1:22" ht="13.8" thickBot="1" x14ac:dyDescent="0.3">
      <c r="A163" s="750"/>
      <c r="B163" s="142"/>
      <c r="C163" s="142"/>
      <c r="D163" s="143"/>
      <c r="E163" s="142"/>
      <c r="F163" s="142"/>
      <c r="G163" s="726"/>
      <c r="H163" s="838"/>
      <c r="I163" s="839"/>
      <c r="J163" s="78" t="s">
        <v>5608</v>
      </c>
      <c r="K163" s="78"/>
      <c r="L163" s="78"/>
      <c r="M163" s="145"/>
      <c r="N163" s="119"/>
      <c r="V163" s="151"/>
    </row>
    <row r="164" spans="1:22" ht="21" thickBot="1" x14ac:dyDescent="0.3">
      <c r="A164" s="750"/>
      <c r="B164" s="562" t="s">
        <v>34</v>
      </c>
      <c r="C164" s="562" t="s">
        <v>35</v>
      </c>
      <c r="D164" s="562" t="s">
        <v>5600</v>
      </c>
      <c r="E164" s="840" t="s">
        <v>5601</v>
      </c>
      <c r="F164" s="840"/>
      <c r="G164" s="730"/>
      <c r="H164" s="731"/>
      <c r="I164" s="732"/>
      <c r="J164" s="538" t="s">
        <v>5630</v>
      </c>
      <c r="K164" s="82"/>
      <c r="L164" s="82"/>
      <c r="M164" s="150"/>
      <c r="N164" s="119"/>
      <c r="V164" s="151"/>
    </row>
    <row r="165" spans="1:22" ht="13.8" thickBot="1" x14ac:dyDescent="0.3">
      <c r="A165" s="842"/>
      <c r="B165" s="152"/>
      <c r="C165" s="152"/>
      <c r="D165" s="153"/>
      <c r="E165" s="154" t="s">
        <v>5605</v>
      </c>
      <c r="F165" s="636"/>
      <c r="G165" s="712"/>
      <c r="H165" s="713"/>
      <c r="I165" s="714"/>
      <c r="J165" s="538" t="s">
        <v>5631</v>
      </c>
      <c r="K165" s="82"/>
      <c r="L165" s="82"/>
      <c r="M165" s="150"/>
      <c r="N165" s="119"/>
      <c r="V165" s="151"/>
    </row>
    <row r="166" spans="1:22" ht="21.6" thickTop="1" thickBot="1" x14ac:dyDescent="0.3">
      <c r="A166" s="834">
        <f t="shared" ref="A166" si="34">A162+1</f>
        <v>38</v>
      </c>
      <c r="B166" s="560" t="s">
        <v>22</v>
      </c>
      <c r="C166" s="560" t="s">
        <v>23</v>
      </c>
      <c r="D166" s="560" t="s">
        <v>5593</v>
      </c>
      <c r="E166" s="837" t="s">
        <v>5594</v>
      </c>
      <c r="F166" s="837"/>
      <c r="G166" s="837" t="s">
        <v>17</v>
      </c>
      <c r="H166" s="771"/>
      <c r="I166" s="558"/>
      <c r="J166" s="138" t="s">
        <v>5608</v>
      </c>
      <c r="K166" s="139"/>
      <c r="L166" s="139"/>
      <c r="M166" s="140"/>
      <c r="N166" s="119"/>
      <c r="V166" s="151"/>
    </row>
    <row r="167" spans="1:22" ht="13.8" thickBot="1" x14ac:dyDescent="0.3">
      <c r="A167" s="750"/>
      <c r="B167" s="142"/>
      <c r="C167" s="142"/>
      <c r="D167" s="143"/>
      <c r="E167" s="142"/>
      <c r="F167" s="142"/>
      <c r="G167" s="726"/>
      <c r="H167" s="838"/>
      <c r="I167" s="839"/>
      <c r="J167" s="78" t="s">
        <v>5608</v>
      </c>
      <c r="K167" s="78"/>
      <c r="L167" s="78"/>
      <c r="M167" s="145"/>
      <c r="N167" s="119"/>
      <c r="V167" s="151"/>
    </row>
    <row r="168" spans="1:22" ht="21" thickBot="1" x14ac:dyDescent="0.3">
      <c r="A168" s="750"/>
      <c r="B168" s="562" t="s">
        <v>34</v>
      </c>
      <c r="C168" s="562" t="s">
        <v>35</v>
      </c>
      <c r="D168" s="562" t="s">
        <v>5600</v>
      </c>
      <c r="E168" s="840" t="s">
        <v>5601</v>
      </c>
      <c r="F168" s="840"/>
      <c r="G168" s="730"/>
      <c r="H168" s="731"/>
      <c r="I168" s="732"/>
      <c r="J168" s="538" t="s">
        <v>5630</v>
      </c>
      <c r="K168" s="82"/>
      <c r="L168" s="82"/>
      <c r="M168" s="150"/>
      <c r="N168" s="119"/>
      <c r="V168" s="151"/>
    </row>
    <row r="169" spans="1:22" ht="13.8" thickBot="1" x14ac:dyDescent="0.3">
      <c r="A169" s="842"/>
      <c r="B169" s="152"/>
      <c r="C169" s="152"/>
      <c r="D169" s="153"/>
      <c r="E169" s="154" t="s">
        <v>5605</v>
      </c>
      <c r="F169" s="636"/>
      <c r="G169" s="712"/>
      <c r="H169" s="713"/>
      <c r="I169" s="714"/>
      <c r="J169" s="538" t="s">
        <v>5631</v>
      </c>
      <c r="K169" s="82"/>
      <c r="L169" s="82"/>
      <c r="M169" s="150"/>
      <c r="N169" s="119"/>
      <c r="V169" s="151"/>
    </row>
    <row r="170" spans="1:22" ht="21.6" thickTop="1" thickBot="1" x14ac:dyDescent="0.3">
      <c r="A170" s="834">
        <f t="shared" ref="A170" si="35">A166+1</f>
        <v>39</v>
      </c>
      <c r="B170" s="560" t="s">
        <v>22</v>
      </c>
      <c r="C170" s="560" t="s">
        <v>23</v>
      </c>
      <c r="D170" s="560" t="s">
        <v>5593</v>
      </c>
      <c r="E170" s="837" t="s">
        <v>5594</v>
      </c>
      <c r="F170" s="837"/>
      <c r="G170" s="837" t="s">
        <v>17</v>
      </c>
      <c r="H170" s="771"/>
      <c r="I170" s="558"/>
      <c r="J170" s="138" t="s">
        <v>5608</v>
      </c>
      <c r="K170" s="139"/>
      <c r="L170" s="139"/>
      <c r="M170" s="140"/>
      <c r="N170" s="119"/>
      <c r="V170" s="151"/>
    </row>
    <row r="171" spans="1:22" ht="13.8" thickBot="1" x14ac:dyDescent="0.3">
      <c r="A171" s="750"/>
      <c r="B171" s="142"/>
      <c r="C171" s="142"/>
      <c r="D171" s="143"/>
      <c r="E171" s="142"/>
      <c r="F171" s="142"/>
      <c r="G171" s="726"/>
      <c r="H171" s="838"/>
      <c r="I171" s="839"/>
      <c r="J171" s="78" t="s">
        <v>5608</v>
      </c>
      <c r="K171" s="78"/>
      <c r="L171" s="78"/>
      <c r="M171" s="145"/>
      <c r="N171" s="119"/>
      <c r="V171" s="151"/>
    </row>
    <row r="172" spans="1:22" ht="21" thickBot="1" x14ac:dyDescent="0.3">
      <c r="A172" s="750"/>
      <c r="B172" s="562" t="s">
        <v>34</v>
      </c>
      <c r="C172" s="562" t="s">
        <v>35</v>
      </c>
      <c r="D172" s="562" t="s">
        <v>5600</v>
      </c>
      <c r="E172" s="840" t="s">
        <v>5601</v>
      </c>
      <c r="F172" s="840"/>
      <c r="G172" s="730"/>
      <c r="H172" s="731"/>
      <c r="I172" s="732"/>
      <c r="J172" s="538" t="s">
        <v>5630</v>
      </c>
      <c r="K172" s="82"/>
      <c r="L172" s="82"/>
      <c r="M172" s="150"/>
      <c r="N172" s="119"/>
      <c r="V172" s="151"/>
    </row>
    <row r="173" spans="1:22" ht="13.8" thickBot="1" x14ac:dyDescent="0.3">
      <c r="A173" s="842"/>
      <c r="B173" s="152"/>
      <c r="C173" s="152"/>
      <c r="D173" s="153"/>
      <c r="E173" s="154" t="s">
        <v>5605</v>
      </c>
      <c r="F173" s="636"/>
      <c r="G173" s="712"/>
      <c r="H173" s="713"/>
      <c r="I173" s="714"/>
      <c r="J173" s="538" t="s">
        <v>5631</v>
      </c>
      <c r="K173" s="82"/>
      <c r="L173" s="82"/>
      <c r="M173" s="150"/>
      <c r="N173" s="119"/>
      <c r="V173" s="151"/>
    </row>
    <row r="174" spans="1:22" ht="21.6" thickTop="1" thickBot="1" x14ac:dyDescent="0.3">
      <c r="A174" s="834">
        <f t="shared" ref="A174" si="36">A170+1</f>
        <v>40</v>
      </c>
      <c r="B174" s="560" t="s">
        <v>22</v>
      </c>
      <c r="C174" s="560" t="s">
        <v>23</v>
      </c>
      <c r="D174" s="560" t="s">
        <v>5593</v>
      </c>
      <c r="E174" s="837" t="s">
        <v>5594</v>
      </c>
      <c r="F174" s="837"/>
      <c r="G174" s="837" t="s">
        <v>17</v>
      </c>
      <c r="H174" s="771"/>
      <c r="I174" s="558"/>
      <c r="J174" s="138" t="s">
        <v>5608</v>
      </c>
      <c r="K174" s="139"/>
      <c r="L174" s="139"/>
      <c r="M174" s="140"/>
      <c r="N174" s="119"/>
      <c r="V174" s="151"/>
    </row>
    <row r="175" spans="1:22" ht="13.8" thickBot="1" x14ac:dyDescent="0.3">
      <c r="A175" s="750"/>
      <c r="B175" s="142"/>
      <c r="C175" s="142"/>
      <c r="D175" s="143"/>
      <c r="E175" s="142"/>
      <c r="F175" s="142"/>
      <c r="G175" s="726"/>
      <c r="H175" s="838"/>
      <c r="I175" s="839"/>
      <c r="J175" s="78" t="s">
        <v>5608</v>
      </c>
      <c r="K175" s="78"/>
      <c r="L175" s="78"/>
      <c r="M175" s="145"/>
      <c r="N175" s="119"/>
      <c r="V175" s="151"/>
    </row>
    <row r="176" spans="1:22" ht="21" thickBot="1" x14ac:dyDescent="0.3">
      <c r="A176" s="750"/>
      <c r="B176" s="562" t="s">
        <v>34</v>
      </c>
      <c r="C176" s="562" t="s">
        <v>35</v>
      </c>
      <c r="D176" s="562" t="s">
        <v>5600</v>
      </c>
      <c r="E176" s="840" t="s">
        <v>5601</v>
      </c>
      <c r="F176" s="840"/>
      <c r="G176" s="730"/>
      <c r="H176" s="731"/>
      <c r="I176" s="732"/>
      <c r="J176" s="538" t="s">
        <v>5630</v>
      </c>
      <c r="K176" s="82"/>
      <c r="L176" s="82"/>
      <c r="M176" s="150"/>
      <c r="N176" s="119"/>
      <c r="V176" s="151"/>
    </row>
    <row r="177" spans="1:22" ht="13.8" thickBot="1" x14ac:dyDescent="0.3">
      <c r="A177" s="842"/>
      <c r="B177" s="152"/>
      <c r="C177" s="152"/>
      <c r="D177" s="153"/>
      <c r="E177" s="154" t="s">
        <v>5605</v>
      </c>
      <c r="F177" s="636"/>
      <c r="G177" s="712"/>
      <c r="H177" s="713"/>
      <c r="I177" s="714"/>
      <c r="J177" s="538" t="s">
        <v>5631</v>
      </c>
      <c r="K177" s="82"/>
      <c r="L177" s="82"/>
      <c r="M177" s="150"/>
      <c r="N177" s="119"/>
      <c r="V177" s="151"/>
    </row>
    <row r="178" spans="1:22" ht="21.6" thickTop="1" thickBot="1" x14ac:dyDescent="0.3">
      <c r="A178" s="834">
        <f t="shared" ref="A178" si="37">A174+1</f>
        <v>41</v>
      </c>
      <c r="B178" s="560" t="s">
        <v>22</v>
      </c>
      <c r="C178" s="560" t="s">
        <v>23</v>
      </c>
      <c r="D178" s="560" t="s">
        <v>5593</v>
      </c>
      <c r="E178" s="837" t="s">
        <v>5594</v>
      </c>
      <c r="F178" s="837"/>
      <c r="G178" s="837" t="s">
        <v>17</v>
      </c>
      <c r="H178" s="771"/>
      <c r="I178" s="558"/>
      <c r="J178" s="138" t="s">
        <v>5608</v>
      </c>
      <c r="K178" s="139"/>
      <c r="L178" s="139"/>
      <c r="M178" s="140"/>
      <c r="N178" s="119"/>
      <c r="V178" s="151"/>
    </row>
    <row r="179" spans="1:22" ht="13.8" thickBot="1" x14ac:dyDescent="0.3">
      <c r="A179" s="750"/>
      <c r="B179" s="142"/>
      <c r="C179" s="142"/>
      <c r="D179" s="143"/>
      <c r="E179" s="142"/>
      <c r="F179" s="142"/>
      <c r="G179" s="726"/>
      <c r="H179" s="838"/>
      <c r="I179" s="839"/>
      <c r="J179" s="78" t="s">
        <v>5608</v>
      </c>
      <c r="K179" s="78"/>
      <c r="L179" s="78"/>
      <c r="M179" s="145"/>
      <c r="N179" s="119"/>
      <c r="V179" s="151">
        <f>G179</f>
        <v>0</v>
      </c>
    </row>
    <row r="180" spans="1:22" ht="21" thickBot="1" x14ac:dyDescent="0.3">
      <c r="A180" s="750"/>
      <c r="B180" s="562" t="s">
        <v>34</v>
      </c>
      <c r="C180" s="562" t="s">
        <v>35</v>
      </c>
      <c r="D180" s="562" t="s">
        <v>5600</v>
      </c>
      <c r="E180" s="840" t="s">
        <v>5601</v>
      </c>
      <c r="F180" s="840"/>
      <c r="G180" s="730"/>
      <c r="H180" s="731"/>
      <c r="I180" s="732"/>
      <c r="J180" s="538" t="s">
        <v>5630</v>
      </c>
      <c r="K180" s="82"/>
      <c r="L180" s="82"/>
      <c r="M180" s="150"/>
      <c r="N180" s="119"/>
      <c r="V180" s="151"/>
    </row>
    <row r="181" spans="1:22" ht="13.8" thickBot="1" x14ac:dyDescent="0.3">
      <c r="A181" s="842"/>
      <c r="B181" s="152"/>
      <c r="C181" s="152"/>
      <c r="D181" s="153"/>
      <c r="E181" s="154" t="s">
        <v>5605</v>
      </c>
      <c r="F181" s="636"/>
      <c r="G181" s="712"/>
      <c r="H181" s="713"/>
      <c r="I181" s="714"/>
      <c r="J181" s="538" t="s">
        <v>5631</v>
      </c>
      <c r="K181" s="82"/>
      <c r="L181" s="82"/>
      <c r="M181" s="150"/>
      <c r="N181" s="119"/>
      <c r="V181" s="151"/>
    </row>
    <row r="182" spans="1:22" ht="21.6" thickTop="1" thickBot="1" x14ac:dyDescent="0.3">
      <c r="A182" s="834">
        <f t="shared" ref="A182" si="38">A178+1</f>
        <v>42</v>
      </c>
      <c r="B182" s="560" t="s">
        <v>22</v>
      </c>
      <c r="C182" s="560" t="s">
        <v>23</v>
      </c>
      <c r="D182" s="560" t="s">
        <v>5593</v>
      </c>
      <c r="E182" s="837" t="s">
        <v>5594</v>
      </c>
      <c r="F182" s="837"/>
      <c r="G182" s="837" t="s">
        <v>17</v>
      </c>
      <c r="H182" s="771"/>
      <c r="I182" s="558"/>
      <c r="J182" s="138" t="s">
        <v>5608</v>
      </c>
      <c r="K182" s="139"/>
      <c r="L182" s="139"/>
      <c r="M182" s="140"/>
      <c r="N182" s="119"/>
      <c r="V182" s="151"/>
    </row>
    <row r="183" spans="1:22" ht="13.8" thickBot="1" x14ac:dyDescent="0.3">
      <c r="A183" s="750"/>
      <c r="B183" s="142"/>
      <c r="C183" s="142"/>
      <c r="D183" s="143"/>
      <c r="E183" s="142"/>
      <c r="F183" s="142"/>
      <c r="G183" s="726"/>
      <c r="H183" s="838"/>
      <c r="I183" s="839"/>
      <c r="J183" s="78" t="s">
        <v>5608</v>
      </c>
      <c r="K183" s="78"/>
      <c r="L183" s="78"/>
      <c r="M183" s="145"/>
      <c r="N183" s="119"/>
      <c r="V183" s="151">
        <f>G183</f>
        <v>0</v>
      </c>
    </row>
    <row r="184" spans="1:22" ht="21" thickBot="1" x14ac:dyDescent="0.3">
      <c r="A184" s="750"/>
      <c r="B184" s="562" t="s">
        <v>34</v>
      </c>
      <c r="C184" s="562" t="s">
        <v>35</v>
      </c>
      <c r="D184" s="562" t="s">
        <v>5600</v>
      </c>
      <c r="E184" s="840" t="s">
        <v>5601</v>
      </c>
      <c r="F184" s="840"/>
      <c r="G184" s="730"/>
      <c r="H184" s="731"/>
      <c r="I184" s="732"/>
      <c r="J184" s="538" t="s">
        <v>5630</v>
      </c>
      <c r="K184" s="82"/>
      <c r="L184" s="82"/>
      <c r="M184" s="150"/>
      <c r="N184" s="119"/>
      <c r="V184" s="151"/>
    </row>
    <row r="185" spans="1:22" ht="13.8" thickBot="1" x14ac:dyDescent="0.3">
      <c r="A185" s="842"/>
      <c r="B185" s="152"/>
      <c r="C185" s="152"/>
      <c r="D185" s="153"/>
      <c r="E185" s="154" t="s">
        <v>5605</v>
      </c>
      <c r="F185" s="636"/>
      <c r="G185" s="712"/>
      <c r="H185" s="713"/>
      <c r="I185" s="714"/>
      <c r="J185" s="538" t="s">
        <v>5631</v>
      </c>
      <c r="K185" s="82"/>
      <c r="L185" s="82"/>
      <c r="M185" s="150"/>
      <c r="N185" s="119"/>
      <c r="V185" s="151"/>
    </row>
    <row r="186" spans="1:22" ht="21.6" thickTop="1" thickBot="1" x14ac:dyDescent="0.3">
      <c r="A186" s="834">
        <f t="shared" ref="A186" si="39">A182+1</f>
        <v>43</v>
      </c>
      <c r="B186" s="560" t="s">
        <v>22</v>
      </c>
      <c r="C186" s="560" t="s">
        <v>23</v>
      </c>
      <c r="D186" s="560" t="s">
        <v>5593</v>
      </c>
      <c r="E186" s="837" t="s">
        <v>5594</v>
      </c>
      <c r="F186" s="837"/>
      <c r="G186" s="837" t="s">
        <v>17</v>
      </c>
      <c r="H186" s="771"/>
      <c r="I186" s="558"/>
      <c r="J186" s="138" t="s">
        <v>5608</v>
      </c>
      <c r="K186" s="139"/>
      <c r="L186" s="139"/>
      <c r="M186" s="140"/>
      <c r="N186" s="119"/>
      <c r="V186" s="151"/>
    </row>
    <row r="187" spans="1:22" ht="13.8" thickBot="1" x14ac:dyDescent="0.3">
      <c r="A187" s="750"/>
      <c r="B187" s="142"/>
      <c r="C187" s="142"/>
      <c r="D187" s="143"/>
      <c r="E187" s="142"/>
      <c r="F187" s="142"/>
      <c r="G187" s="726"/>
      <c r="H187" s="838"/>
      <c r="I187" s="839"/>
      <c r="J187" s="78" t="s">
        <v>5608</v>
      </c>
      <c r="K187" s="78"/>
      <c r="L187" s="78"/>
      <c r="M187" s="145"/>
      <c r="N187" s="119"/>
      <c r="V187" s="151">
        <f>G187</f>
        <v>0</v>
      </c>
    </row>
    <row r="188" spans="1:22" ht="21" thickBot="1" x14ac:dyDescent="0.3">
      <c r="A188" s="750"/>
      <c r="B188" s="562" t="s">
        <v>34</v>
      </c>
      <c r="C188" s="562" t="s">
        <v>35</v>
      </c>
      <c r="D188" s="562" t="s">
        <v>5600</v>
      </c>
      <c r="E188" s="840" t="s">
        <v>5601</v>
      </c>
      <c r="F188" s="840"/>
      <c r="G188" s="730"/>
      <c r="H188" s="731"/>
      <c r="I188" s="732"/>
      <c r="J188" s="538" t="s">
        <v>5630</v>
      </c>
      <c r="K188" s="82"/>
      <c r="L188" s="82"/>
      <c r="M188" s="150"/>
      <c r="N188" s="119"/>
      <c r="V188" s="151"/>
    </row>
    <row r="189" spans="1:22" ht="13.8" thickBot="1" x14ac:dyDescent="0.3">
      <c r="A189" s="842"/>
      <c r="B189" s="152"/>
      <c r="C189" s="152"/>
      <c r="D189" s="153"/>
      <c r="E189" s="154" t="s">
        <v>5605</v>
      </c>
      <c r="F189" s="636"/>
      <c r="G189" s="712"/>
      <c r="H189" s="713"/>
      <c r="I189" s="714"/>
      <c r="J189" s="538" t="s">
        <v>5631</v>
      </c>
      <c r="K189" s="82"/>
      <c r="L189" s="82"/>
      <c r="M189" s="150"/>
      <c r="N189" s="119"/>
      <c r="V189" s="151"/>
    </row>
    <row r="190" spans="1:22" ht="21.6" thickTop="1" thickBot="1" x14ac:dyDescent="0.3">
      <c r="A190" s="834">
        <f t="shared" ref="A190" si="40">A186+1</f>
        <v>44</v>
      </c>
      <c r="B190" s="560" t="s">
        <v>22</v>
      </c>
      <c r="C190" s="560" t="s">
        <v>23</v>
      </c>
      <c r="D190" s="560" t="s">
        <v>5593</v>
      </c>
      <c r="E190" s="837" t="s">
        <v>5594</v>
      </c>
      <c r="F190" s="837"/>
      <c r="G190" s="837" t="s">
        <v>17</v>
      </c>
      <c r="H190" s="771"/>
      <c r="I190" s="558"/>
      <c r="J190" s="138" t="s">
        <v>5608</v>
      </c>
      <c r="K190" s="139"/>
      <c r="L190" s="139"/>
      <c r="M190" s="140"/>
      <c r="N190" s="119"/>
      <c r="V190" s="151"/>
    </row>
    <row r="191" spans="1:22" ht="13.8" thickBot="1" x14ac:dyDescent="0.3">
      <c r="A191" s="750"/>
      <c r="B191" s="142"/>
      <c r="C191" s="142"/>
      <c r="D191" s="143"/>
      <c r="E191" s="142"/>
      <c r="F191" s="142"/>
      <c r="G191" s="726"/>
      <c r="H191" s="838"/>
      <c r="I191" s="839"/>
      <c r="J191" s="78" t="s">
        <v>5608</v>
      </c>
      <c r="K191" s="78"/>
      <c r="L191" s="78"/>
      <c r="M191" s="145"/>
      <c r="N191" s="119"/>
      <c r="V191" s="151">
        <f>G191</f>
        <v>0</v>
      </c>
    </row>
    <row r="192" spans="1:22" ht="21" thickBot="1" x14ac:dyDescent="0.3">
      <c r="A192" s="750"/>
      <c r="B192" s="562" t="s">
        <v>34</v>
      </c>
      <c r="C192" s="562" t="s">
        <v>35</v>
      </c>
      <c r="D192" s="562" t="s">
        <v>5600</v>
      </c>
      <c r="E192" s="840" t="s">
        <v>5601</v>
      </c>
      <c r="F192" s="840"/>
      <c r="G192" s="730"/>
      <c r="H192" s="731"/>
      <c r="I192" s="732"/>
      <c r="J192" s="538" t="s">
        <v>5630</v>
      </c>
      <c r="K192" s="82"/>
      <c r="L192" s="82"/>
      <c r="M192" s="150"/>
      <c r="N192" s="119"/>
      <c r="V192" s="151"/>
    </row>
    <row r="193" spans="1:22" ht="13.8" thickBot="1" x14ac:dyDescent="0.3">
      <c r="A193" s="842"/>
      <c r="B193" s="152"/>
      <c r="C193" s="152"/>
      <c r="D193" s="153"/>
      <c r="E193" s="154" t="s">
        <v>5605</v>
      </c>
      <c r="F193" s="636"/>
      <c r="G193" s="712"/>
      <c r="H193" s="713"/>
      <c r="I193" s="714"/>
      <c r="J193" s="538" t="s">
        <v>5631</v>
      </c>
      <c r="K193" s="82"/>
      <c r="L193" s="82"/>
      <c r="M193" s="150"/>
      <c r="N193" s="119"/>
      <c r="V193" s="151"/>
    </row>
    <row r="194" spans="1:22" ht="21.6" thickTop="1" thickBot="1" x14ac:dyDescent="0.3">
      <c r="A194" s="834">
        <f t="shared" ref="A194" si="41">A190+1</f>
        <v>45</v>
      </c>
      <c r="B194" s="560" t="s">
        <v>22</v>
      </c>
      <c r="C194" s="560" t="s">
        <v>23</v>
      </c>
      <c r="D194" s="560" t="s">
        <v>5593</v>
      </c>
      <c r="E194" s="837" t="s">
        <v>5594</v>
      </c>
      <c r="F194" s="837"/>
      <c r="G194" s="837" t="s">
        <v>17</v>
      </c>
      <c r="H194" s="771"/>
      <c r="I194" s="558"/>
      <c r="J194" s="138" t="s">
        <v>5608</v>
      </c>
      <c r="K194" s="139"/>
      <c r="L194" s="139"/>
      <c r="M194" s="140"/>
      <c r="N194" s="119"/>
      <c r="V194" s="151"/>
    </row>
    <row r="195" spans="1:22" ht="13.8" thickBot="1" x14ac:dyDescent="0.3">
      <c r="A195" s="750"/>
      <c r="B195" s="142"/>
      <c r="C195" s="142"/>
      <c r="D195" s="143"/>
      <c r="E195" s="142"/>
      <c r="F195" s="142"/>
      <c r="G195" s="726"/>
      <c r="H195" s="838"/>
      <c r="I195" s="839"/>
      <c r="J195" s="78" t="s">
        <v>5608</v>
      </c>
      <c r="K195" s="78"/>
      <c r="L195" s="78"/>
      <c r="M195" s="145"/>
      <c r="N195" s="119"/>
      <c r="V195" s="151">
        <f>G195</f>
        <v>0</v>
      </c>
    </row>
    <row r="196" spans="1:22" ht="21" thickBot="1" x14ac:dyDescent="0.3">
      <c r="A196" s="750"/>
      <c r="B196" s="562" t="s">
        <v>34</v>
      </c>
      <c r="C196" s="562" t="s">
        <v>35</v>
      </c>
      <c r="D196" s="562" t="s">
        <v>5600</v>
      </c>
      <c r="E196" s="840" t="s">
        <v>5601</v>
      </c>
      <c r="F196" s="840"/>
      <c r="G196" s="730"/>
      <c r="H196" s="731"/>
      <c r="I196" s="732"/>
      <c r="J196" s="538" t="s">
        <v>5630</v>
      </c>
      <c r="K196" s="82"/>
      <c r="L196" s="82"/>
      <c r="M196" s="150"/>
      <c r="N196" s="119"/>
      <c r="V196" s="151"/>
    </row>
    <row r="197" spans="1:22" ht="13.8" thickBot="1" x14ac:dyDescent="0.3">
      <c r="A197" s="842"/>
      <c r="B197" s="152"/>
      <c r="C197" s="152"/>
      <c r="D197" s="153"/>
      <c r="E197" s="154" t="s">
        <v>5605</v>
      </c>
      <c r="F197" s="636"/>
      <c r="G197" s="712"/>
      <c r="H197" s="713"/>
      <c r="I197" s="714"/>
      <c r="J197" s="538" t="s">
        <v>5631</v>
      </c>
      <c r="K197" s="82"/>
      <c r="L197" s="82"/>
      <c r="M197" s="150"/>
      <c r="N197" s="119"/>
      <c r="V197" s="151"/>
    </row>
    <row r="198" spans="1:22" ht="21.6" thickTop="1" thickBot="1" x14ac:dyDescent="0.3">
      <c r="A198" s="834">
        <f t="shared" ref="A198" si="42">A194+1</f>
        <v>46</v>
      </c>
      <c r="B198" s="560" t="s">
        <v>22</v>
      </c>
      <c r="C198" s="560" t="s">
        <v>23</v>
      </c>
      <c r="D198" s="560" t="s">
        <v>5593</v>
      </c>
      <c r="E198" s="837" t="s">
        <v>5594</v>
      </c>
      <c r="F198" s="837"/>
      <c r="G198" s="837" t="s">
        <v>17</v>
      </c>
      <c r="H198" s="771"/>
      <c r="I198" s="558"/>
      <c r="J198" s="138" t="s">
        <v>5608</v>
      </c>
      <c r="K198" s="139"/>
      <c r="L198" s="139"/>
      <c r="M198" s="140"/>
      <c r="N198" s="119"/>
      <c r="V198" s="151"/>
    </row>
    <row r="199" spans="1:22" ht="13.8" thickBot="1" x14ac:dyDescent="0.3">
      <c r="A199" s="750"/>
      <c r="B199" s="142"/>
      <c r="C199" s="142"/>
      <c r="D199" s="143"/>
      <c r="E199" s="142"/>
      <c r="F199" s="142"/>
      <c r="G199" s="726"/>
      <c r="H199" s="838"/>
      <c r="I199" s="839"/>
      <c r="J199" s="78" t="s">
        <v>5608</v>
      </c>
      <c r="K199" s="78"/>
      <c r="L199" s="78"/>
      <c r="M199" s="145"/>
      <c r="N199" s="119"/>
      <c r="V199" s="151">
        <f>G199</f>
        <v>0</v>
      </c>
    </row>
    <row r="200" spans="1:22" ht="21" thickBot="1" x14ac:dyDescent="0.3">
      <c r="A200" s="750"/>
      <c r="B200" s="562" t="s">
        <v>34</v>
      </c>
      <c r="C200" s="562" t="s">
        <v>35</v>
      </c>
      <c r="D200" s="562" t="s">
        <v>5600</v>
      </c>
      <c r="E200" s="840" t="s">
        <v>5601</v>
      </c>
      <c r="F200" s="840"/>
      <c r="G200" s="730"/>
      <c r="H200" s="731"/>
      <c r="I200" s="732"/>
      <c r="J200" s="538" t="s">
        <v>5630</v>
      </c>
      <c r="K200" s="82"/>
      <c r="L200" s="82"/>
      <c r="M200" s="150"/>
      <c r="N200" s="119"/>
      <c r="V200" s="151"/>
    </row>
    <row r="201" spans="1:22" ht="13.8" thickBot="1" x14ac:dyDescent="0.3">
      <c r="A201" s="842"/>
      <c r="B201" s="152"/>
      <c r="C201" s="152"/>
      <c r="D201" s="153"/>
      <c r="E201" s="154" t="s">
        <v>5605</v>
      </c>
      <c r="F201" s="636"/>
      <c r="G201" s="712"/>
      <c r="H201" s="713"/>
      <c r="I201" s="714"/>
      <c r="J201" s="538" t="s">
        <v>5631</v>
      </c>
      <c r="K201" s="82"/>
      <c r="L201" s="82"/>
      <c r="M201" s="150"/>
      <c r="N201" s="119"/>
      <c r="V201" s="151"/>
    </row>
    <row r="202" spans="1:22" ht="21.6" thickTop="1" thickBot="1" x14ac:dyDescent="0.3">
      <c r="A202" s="834">
        <f t="shared" ref="A202" si="43">A198+1</f>
        <v>47</v>
      </c>
      <c r="B202" s="560" t="s">
        <v>22</v>
      </c>
      <c r="C202" s="560" t="s">
        <v>23</v>
      </c>
      <c r="D202" s="560" t="s">
        <v>5593</v>
      </c>
      <c r="E202" s="837" t="s">
        <v>5594</v>
      </c>
      <c r="F202" s="837"/>
      <c r="G202" s="837" t="s">
        <v>17</v>
      </c>
      <c r="H202" s="771"/>
      <c r="I202" s="558"/>
      <c r="J202" s="138" t="s">
        <v>5608</v>
      </c>
      <c r="K202" s="139"/>
      <c r="L202" s="139"/>
      <c r="M202" s="140"/>
      <c r="N202" s="119"/>
      <c r="V202" s="151"/>
    </row>
    <row r="203" spans="1:22" ht="13.8" thickBot="1" x14ac:dyDescent="0.3">
      <c r="A203" s="750"/>
      <c r="B203" s="142"/>
      <c r="C203" s="142"/>
      <c r="D203" s="143"/>
      <c r="E203" s="142"/>
      <c r="F203" s="142"/>
      <c r="G203" s="726"/>
      <c r="H203" s="838"/>
      <c r="I203" s="839"/>
      <c r="J203" s="78" t="s">
        <v>5608</v>
      </c>
      <c r="K203" s="78"/>
      <c r="L203" s="78"/>
      <c r="M203" s="145"/>
      <c r="N203" s="119"/>
      <c r="V203" s="151">
        <f>G203</f>
        <v>0</v>
      </c>
    </row>
    <row r="204" spans="1:22" ht="21" thickBot="1" x14ac:dyDescent="0.3">
      <c r="A204" s="750"/>
      <c r="B204" s="562" t="s">
        <v>34</v>
      </c>
      <c r="C204" s="562" t="s">
        <v>35</v>
      </c>
      <c r="D204" s="562" t="s">
        <v>5600</v>
      </c>
      <c r="E204" s="840" t="s">
        <v>5601</v>
      </c>
      <c r="F204" s="840"/>
      <c r="G204" s="730"/>
      <c r="H204" s="731"/>
      <c r="I204" s="732"/>
      <c r="J204" s="538" t="s">
        <v>5630</v>
      </c>
      <c r="K204" s="82"/>
      <c r="L204" s="82"/>
      <c r="M204" s="150"/>
      <c r="N204" s="119"/>
      <c r="V204" s="151"/>
    </row>
    <row r="205" spans="1:22" ht="13.8" thickBot="1" x14ac:dyDescent="0.3">
      <c r="A205" s="842"/>
      <c r="B205" s="152"/>
      <c r="C205" s="152"/>
      <c r="D205" s="153"/>
      <c r="E205" s="154" t="s">
        <v>5605</v>
      </c>
      <c r="F205" s="636"/>
      <c r="G205" s="712"/>
      <c r="H205" s="713"/>
      <c r="I205" s="714"/>
      <c r="J205" s="538" t="s">
        <v>5631</v>
      </c>
      <c r="K205" s="82"/>
      <c r="L205" s="82"/>
      <c r="M205" s="150"/>
      <c r="N205" s="119"/>
      <c r="V205" s="151"/>
    </row>
    <row r="206" spans="1:22" ht="21.6" thickTop="1" thickBot="1" x14ac:dyDescent="0.3">
      <c r="A206" s="834">
        <f t="shared" ref="A206" si="44">A202+1</f>
        <v>48</v>
      </c>
      <c r="B206" s="560" t="s">
        <v>22</v>
      </c>
      <c r="C206" s="560" t="s">
        <v>23</v>
      </c>
      <c r="D206" s="560" t="s">
        <v>5593</v>
      </c>
      <c r="E206" s="837" t="s">
        <v>5594</v>
      </c>
      <c r="F206" s="837"/>
      <c r="G206" s="837" t="s">
        <v>17</v>
      </c>
      <c r="H206" s="771"/>
      <c r="I206" s="558"/>
      <c r="J206" s="138" t="s">
        <v>5608</v>
      </c>
      <c r="K206" s="139"/>
      <c r="L206" s="139"/>
      <c r="M206" s="140"/>
      <c r="N206" s="119"/>
      <c r="V206" s="151"/>
    </row>
    <row r="207" spans="1:22" ht="13.8" thickBot="1" x14ac:dyDescent="0.3">
      <c r="A207" s="750"/>
      <c r="B207" s="142"/>
      <c r="C207" s="142"/>
      <c r="D207" s="143"/>
      <c r="E207" s="142"/>
      <c r="F207" s="142"/>
      <c r="G207" s="726"/>
      <c r="H207" s="838"/>
      <c r="I207" s="839"/>
      <c r="J207" s="78" t="s">
        <v>5608</v>
      </c>
      <c r="K207" s="78"/>
      <c r="L207" s="78"/>
      <c r="M207" s="145"/>
      <c r="N207" s="119"/>
      <c r="V207" s="151">
        <f>G207</f>
        <v>0</v>
      </c>
    </row>
    <row r="208" spans="1:22" ht="21" thickBot="1" x14ac:dyDescent="0.3">
      <c r="A208" s="750"/>
      <c r="B208" s="562" t="s">
        <v>34</v>
      </c>
      <c r="C208" s="562" t="s">
        <v>35</v>
      </c>
      <c r="D208" s="562" t="s">
        <v>5600</v>
      </c>
      <c r="E208" s="840" t="s">
        <v>5601</v>
      </c>
      <c r="F208" s="840"/>
      <c r="G208" s="730"/>
      <c r="H208" s="731"/>
      <c r="I208" s="732"/>
      <c r="J208" s="538" t="s">
        <v>5630</v>
      </c>
      <c r="K208" s="82"/>
      <c r="L208" s="82"/>
      <c r="M208" s="150"/>
      <c r="N208" s="119"/>
      <c r="V208" s="151"/>
    </row>
    <row r="209" spans="1:22" ht="13.8" thickBot="1" x14ac:dyDescent="0.3">
      <c r="A209" s="842"/>
      <c r="B209" s="152"/>
      <c r="C209" s="152"/>
      <c r="D209" s="153"/>
      <c r="E209" s="154" t="s">
        <v>5605</v>
      </c>
      <c r="F209" s="636"/>
      <c r="G209" s="712"/>
      <c r="H209" s="713"/>
      <c r="I209" s="714"/>
      <c r="J209" s="538" t="s">
        <v>5631</v>
      </c>
      <c r="K209" s="82"/>
      <c r="L209" s="82"/>
      <c r="M209" s="150"/>
      <c r="N209" s="119"/>
      <c r="V209" s="151"/>
    </row>
    <row r="210" spans="1:22" ht="21.6" thickTop="1" thickBot="1" x14ac:dyDescent="0.3">
      <c r="A210" s="834">
        <f t="shared" ref="A210" si="45">A206+1</f>
        <v>49</v>
      </c>
      <c r="B210" s="560" t="s">
        <v>22</v>
      </c>
      <c r="C210" s="560" t="s">
        <v>23</v>
      </c>
      <c r="D210" s="560" t="s">
        <v>5593</v>
      </c>
      <c r="E210" s="837" t="s">
        <v>5594</v>
      </c>
      <c r="F210" s="837"/>
      <c r="G210" s="837" t="s">
        <v>17</v>
      </c>
      <c r="H210" s="771"/>
      <c r="I210" s="558"/>
      <c r="J210" s="138" t="s">
        <v>5608</v>
      </c>
      <c r="K210" s="139"/>
      <c r="L210" s="139"/>
      <c r="M210" s="140"/>
      <c r="N210" s="119"/>
      <c r="V210" s="151"/>
    </row>
    <row r="211" spans="1:22" ht="13.8" thickBot="1" x14ac:dyDescent="0.3">
      <c r="A211" s="750"/>
      <c r="B211" s="142"/>
      <c r="C211" s="142"/>
      <c r="D211" s="143"/>
      <c r="E211" s="142"/>
      <c r="F211" s="142"/>
      <c r="G211" s="726"/>
      <c r="H211" s="838"/>
      <c r="I211" s="839"/>
      <c r="J211" s="78" t="s">
        <v>5608</v>
      </c>
      <c r="K211" s="78"/>
      <c r="L211" s="78"/>
      <c r="M211" s="145"/>
      <c r="N211" s="119"/>
      <c r="V211" s="151">
        <f>G211</f>
        <v>0</v>
      </c>
    </row>
    <row r="212" spans="1:22" ht="21" thickBot="1" x14ac:dyDescent="0.3">
      <c r="A212" s="750"/>
      <c r="B212" s="562" t="s">
        <v>34</v>
      </c>
      <c r="C212" s="562" t="s">
        <v>35</v>
      </c>
      <c r="D212" s="562" t="s">
        <v>5600</v>
      </c>
      <c r="E212" s="840" t="s">
        <v>5601</v>
      </c>
      <c r="F212" s="840"/>
      <c r="G212" s="730"/>
      <c r="H212" s="731"/>
      <c r="I212" s="732"/>
      <c r="J212" s="538" t="s">
        <v>5630</v>
      </c>
      <c r="K212" s="82"/>
      <c r="L212" s="82"/>
      <c r="M212" s="150"/>
      <c r="N212" s="119"/>
      <c r="V212" s="151"/>
    </row>
    <row r="213" spans="1:22" ht="13.8" thickBot="1" x14ac:dyDescent="0.3">
      <c r="A213" s="842"/>
      <c r="B213" s="152"/>
      <c r="C213" s="152"/>
      <c r="D213" s="153"/>
      <c r="E213" s="154" t="s">
        <v>5605</v>
      </c>
      <c r="F213" s="636"/>
      <c r="G213" s="712"/>
      <c r="H213" s="713"/>
      <c r="I213" s="714"/>
      <c r="J213" s="538" t="s">
        <v>5631</v>
      </c>
      <c r="K213" s="82"/>
      <c r="L213" s="82"/>
      <c r="M213" s="150"/>
      <c r="N213" s="119"/>
      <c r="V213" s="151"/>
    </row>
    <row r="214" spans="1:22" ht="21.6" thickTop="1" thickBot="1" x14ac:dyDescent="0.3">
      <c r="A214" s="834">
        <f t="shared" ref="A214" si="46">A210+1</f>
        <v>50</v>
      </c>
      <c r="B214" s="560" t="s">
        <v>22</v>
      </c>
      <c r="C214" s="560" t="s">
        <v>23</v>
      </c>
      <c r="D214" s="560" t="s">
        <v>5593</v>
      </c>
      <c r="E214" s="837" t="s">
        <v>5594</v>
      </c>
      <c r="F214" s="837"/>
      <c r="G214" s="837" t="s">
        <v>17</v>
      </c>
      <c r="H214" s="771"/>
      <c r="I214" s="558"/>
      <c r="J214" s="138" t="s">
        <v>5608</v>
      </c>
      <c r="K214" s="139"/>
      <c r="L214" s="139"/>
      <c r="M214" s="140"/>
      <c r="N214" s="119"/>
      <c r="V214" s="151"/>
    </row>
    <row r="215" spans="1:22" ht="13.8" thickBot="1" x14ac:dyDescent="0.3">
      <c r="A215" s="750"/>
      <c r="B215" s="142"/>
      <c r="C215" s="142"/>
      <c r="D215" s="143"/>
      <c r="E215" s="142"/>
      <c r="F215" s="142"/>
      <c r="G215" s="726"/>
      <c r="H215" s="838"/>
      <c r="I215" s="839"/>
      <c r="J215" s="78" t="s">
        <v>5608</v>
      </c>
      <c r="K215" s="78"/>
      <c r="L215" s="78"/>
      <c r="M215" s="145"/>
      <c r="N215" s="119"/>
      <c r="V215" s="151">
        <f>G215</f>
        <v>0</v>
      </c>
    </row>
    <row r="216" spans="1:22" ht="21" thickBot="1" x14ac:dyDescent="0.3">
      <c r="A216" s="750"/>
      <c r="B216" s="562" t="s">
        <v>34</v>
      </c>
      <c r="C216" s="562" t="s">
        <v>35</v>
      </c>
      <c r="D216" s="562" t="s">
        <v>5600</v>
      </c>
      <c r="E216" s="840" t="s">
        <v>5601</v>
      </c>
      <c r="F216" s="840"/>
      <c r="G216" s="730"/>
      <c r="H216" s="731"/>
      <c r="I216" s="732"/>
      <c r="J216" s="538" t="s">
        <v>5630</v>
      </c>
      <c r="K216" s="82"/>
      <c r="L216" s="82"/>
      <c r="M216" s="150"/>
      <c r="N216" s="119"/>
      <c r="V216" s="151"/>
    </row>
    <row r="217" spans="1:22" ht="13.8" thickBot="1" x14ac:dyDescent="0.3">
      <c r="A217" s="842"/>
      <c r="B217" s="152"/>
      <c r="C217" s="152"/>
      <c r="D217" s="153"/>
      <c r="E217" s="154" t="s">
        <v>5605</v>
      </c>
      <c r="F217" s="636"/>
      <c r="G217" s="712"/>
      <c r="H217" s="713"/>
      <c r="I217" s="714"/>
      <c r="J217" s="538" t="s">
        <v>5631</v>
      </c>
      <c r="K217" s="82"/>
      <c r="L217" s="82"/>
      <c r="M217" s="150"/>
      <c r="N217" s="119"/>
      <c r="V217" s="151"/>
    </row>
    <row r="218" spans="1:22" ht="21.6" thickTop="1" thickBot="1" x14ac:dyDescent="0.3">
      <c r="A218" s="834">
        <f t="shared" ref="A218" si="47">A214+1</f>
        <v>51</v>
      </c>
      <c r="B218" s="560" t="s">
        <v>22</v>
      </c>
      <c r="C218" s="560" t="s">
        <v>23</v>
      </c>
      <c r="D218" s="560" t="s">
        <v>5593</v>
      </c>
      <c r="E218" s="837" t="s">
        <v>5594</v>
      </c>
      <c r="F218" s="837"/>
      <c r="G218" s="837" t="s">
        <v>17</v>
      </c>
      <c r="H218" s="771"/>
      <c r="I218" s="558"/>
      <c r="J218" s="138" t="s">
        <v>5608</v>
      </c>
      <c r="K218" s="139"/>
      <c r="L218" s="139"/>
      <c r="M218" s="140"/>
      <c r="N218" s="119"/>
      <c r="V218" s="151"/>
    </row>
    <row r="219" spans="1:22" ht="13.8" thickBot="1" x14ac:dyDescent="0.3">
      <c r="A219" s="750"/>
      <c r="B219" s="142"/>
      <c r="C219" s="142"/>
      <c r="D219" s="143"/>
      <c r="E219" s="142"/>
      <c r="F219" s="142"/>
      <c r="G219" s="726"/>
      <c r="H219" s="838"/>
      <c r="I219" s="839"/>
      <c r="J219" s="78" t="s">
        <v>5608</v>
      </c>
      <c r="K219" s="78"/>
      <c r="L219" s="78"/>
      <c r="M219" s="145"/>
      <c r="N219" s="119"/>
      <c r="V219" s="151">
        <f>G219</f>
        <v>0</v>
      </c>
    </row>
    <row r="220" spans="1:22" ht="21" thickBot="1" x14ac:dyDescent="0.3">
      <c r="A220" s="750"/>
      <c r="B220" s="562" t="s">
        <v>34</v>
      </c>
      <c r="C220" s="562" t="s">
        <v>35</v>
      </c>
      <c r="D220" s="562" t="s">
        <v>5600</v>
      </c>
      <c r="E220" s="840" t="s">
        <v>5601</v>
      </c>
      <c r="F220" s="840"/>
      <c r="G220" s="730"/>
      <c r="H220" s="731"/>
      <c r="I220" s="732"/>
      <c r="J220" s="538" t="s">
        <v>5630</v>
      </c>
      <c r="K220" s="82"/>
      <c r="L220" s="82"/>
      <c r="M220" s="150"/>
      <c r="N220" s="119"/>
      <c r="V220" s="151"/>
    </row>
    <row r="221" spans="1:22" ht="13.8" thickBot="1" x14ac:dyDescent="0.3">
      <c r="A221" s="842"/>
      <c r="B221" s="152"/>
      <c r="C221" s="152"/>
      <c r="D221" s="153"/>
      <c r="E221" s="154" t="s">
        <v>5605</v>
      </c>
      <c r="F221" s="636"/>
      <c r="G221" s="712"/>
      <c r="H221" s="713"/>
      <c r="I221" s="714"/>
      <c r="J221" s="538" t="s">
        <v>5631</v>
      </c>
      <c r="K221" s="82"/>
      <c r="L221" s="82"/>
      <c r="M221" s="150"/>
      <c r="N221" s="119"/>
      <c r="V221" s="151"/>
    </row>
    <row r="222" spans="1:22" ht="21.6" thickTop="1" thickBot="1" x14ac:dyDescent="0.3">
      <c r="A222" s="834">
        <f t="shared" ref="A222" si="48">A218+1</f>
        <v>52</v>
      </c>
      <c r="B222" s="560" t="s">
        <v>22</v>
      </c>
      <c r="C222" s="560" t="s">
        <v>23</v>
      </c>
      <c r="D222" s="560" t="s">
        <v>5593</v>
      </c>
      <c r="E222" s="837" t="s">
        <v>5594</v>
      </c>
      <c r="F222" s="837"/>
      <c r="G222" s="837" t="s">
        <v>17</v>
      </c>
      <c r="H222" s="771"/>
      <c r="I222" s="558"/>
      <c r="J222" s="138" t="s">
        <v>5608</v>
      </c>
      <c r="K222" s="139"/>
      <c r="L222" s="139"/>
      <c r="M222" s="140"/>
      <c r="N222" s="119"/>
      <c r="V222" s="151"/>
    </row>
    <row r="223" spans="1:22" ht="13.8" thickBot="1" x14ac:dyDescent="0.3">
      <c r="A223" s="750"/>
      <c r="B223" s="142"/>
      <c r="C223" s="142"/>
      <c r="D223" s="143"/>
      <c r="E223" s="142"/>
      <c r="F223" s="142"/>
      <c r="G223" s="726"/>
      <c r="H223" s="838"/>
      <c r="I223" s="839"/>
      <c r="J223" s="78" t="s">
        <v>5608</v>
      </c>
      <c r="K223" s="78"/>
      <c r="L223" s="78"/>
      <c r="M223" s="145"/>
      <c r="N223" s="119"/>
      <c r="V223" s="151">
        <f>G223</f>
        <v>0</v>
      </c>
    </row>
    <row r="224" spans="1:22" ht="21" thickBot="1" x14ac:dyDescent="0.3">
      <c r="A224" s="750"/>
      <c r="B224" s="562" t="s">
        <v>34</v>
      </c>
      <c r="C224" s="562" t="s">
        <v>35</v>
      </c>
      <c r="D224" s="562" t="s">
        <v>5600</v>
      </c>
      <c r="E224" s="840" t="s">
        <v>5601</v>
      </c>
      <c r="F224" s="840"/>
      <c r="G224" s="730"/>
      <c r="H224" s="731"/>
      <c r="I224" s="732"/>
      <c r="J224" s="538" t="s">
        <v>5630</v>
      </c>
      <c r="K224" s="82"/>
      <c r="L224" s="82"/>
      <c r="M224" s="150"/>
      <c r="N224" s="119"/>
      <c r="V224" s="151"/>
    </row>
    <row r="225" spans="1:22" ht="13.8" thickBot="1" x14ac:dyDescent="0.3">
      <c r="A225" s="842"/>
      <c r="B225" s="152"/>
      <c r="C225" s="152"/>
      <c r="D225" s="153"/>
      <c r="E225" s="154" t="s">
        <v>5605</v>
      </c>
      <c r="F225" s="636"/>
      <c r="G225" s="712"/>
      <c r="H225" s="713"/>
      <c r="I225" s="714"/>
      <c r="J225" s="538" t="s">
        <v>5631</v>
      </c>
      <c r="K225" s="82"/>
      <c r="L225" s="82"/>
      <c r="M225" s="150"/>
      <c r="N225" s="119"/>
      <c r="V225" s="151"/>
    </row>
    <row r="226" spans="1:22" ht="21.6" thickTop="1" thickBot="1" x14ac:dyDescent="0.3">
      <c r="A226" s="834">
        <f t="shared" ref="A226" si="49">A222+1</f>
        <v>53</v>
      </c>
      <c r="B226" s="560" t="s">
        <v>22</v>
      </c>
      <c r="C226" s="560" t="s">
        <v>23</v>
      </c>
      <c r="D226" s="560" t="s">
        <v>5593</v>
      </c>
      <c r="E226" s="837" t="s">
        <v>5594</v>
      </c>
      <c r="F226" s="837"/>
      <c r="G226" s="837" t="s">
        <v>17</v>
      </c>
      <c r="H226" s="771"/>
      <c r="I226" s="558"/>
      <c r="J226" s="138" t="s">
        <v>5608</v>
      </c>
      <c r="K226" s="139"/>
      <c r="L226" s="139"/>
      <c r="M226" s="140"/>
      <c r="N226" s="119"/>
      <c r="V226" s="151"/>
    </row>
    <row r="227" spans="1:22" ht="13.8" thickBot="1" x14ac:dyDescent="0.3">
      <c r="A227" s="750"/>
      <c r="B227" s="142"/>
      <c r="C227" s="142"/>
      <c r="D227" s="143"/>
      <c r="E227" s="142"/>
      <c r="F227" s="142"/>
      <c r="G227" s="726"/>
      <c r="H227" s="838"/>
      <c r="I227" s="839"/>
      <c r="J227" s="78" t="s">
        <v>5608</v>
      </c>
      <c r="K227" s="78"/>
      <c r="L227" s="78"/>
      <c r="M227" s="145"/>
      <c r="N227" s="119"/>
      <c r="V227" s="151">
        <f>G227</f>
        <v>0</v>
      </c>
    </row>
    <row r="228" spans="1:22" ht="21" thickBot="1" x14ac:dyDescent="0.3">
      <c r="A228" s="750"/>
      <c r="B228" s="562" t="s">
        <v>34</v>
      </c>
      <c r="C228" s="562" t="s">
        <v>35</v>
      </c>
      <c r="D228" s="562" t="s">
        <v>5600</v>
      </c>
      <c r="E228" s="840" t="s">
        <v>5601</v>
      </c>
      <c r="F228" s="840"/>
      <c r="G228" s="730"/>
      <c r="H228" s="731"/>
      <c r="I228" s="732"/>
      <c r="J228" s="538" t="s">
        <v>5630</v>
      </c>
      <c r="K228" s="82"/>
      <c r="L228" s="82"/>
      <c r="M228" s="150"/>
      <c r="N228" s="119"/>
      <c r="V228" s="151"/>
    </row>
    <row r="229" spans="1:22" ht="13.8" thickBot="1" x14ac:dyDescent="0.3">
      <c r="A229" s="842"/>
      <c r="B229" s="152"/>
      <c r="C229" s="152"/>
      <c r="D229" s="153"/>
      <c r="E229" s="154" t="s">
        <v>5605</v>
      </c>
      <c r="F229" s="636"/>
      <c r="G229" s="712"/>
      <c r="H229" s="713"/>
      <c r="I229" s="714"/>
      <c r="J229" s="538" t="s">
        <v>5631</v>
      </c>
      <c r="K229" s="82"/>
      <c r="L229" s="82"/>
      <c r="M229" s="150"/>
      <c r="N229" s="119"/>
      <c r="V229" s="151"/>
    </row>
    <row r="230" spans="1:22" ht="21.6" thickTop="1" thickBot="1" x14ac:dyDescent="0.3">
      <c r="A230" s="834">
        <f t="shared" ref="A230" si="50">A226+1</f>
        <v>54</v>
      </c>
      <c r="B230" s="560" t="s">
        <v>22</v>
      </c>
      <c r="C230" s="560" t="s">
        <v>23</v>
      </c>
      <c r="D230" s="560" t="s">
        <v>5593</v>
      </c>
      <c r="E230" s="837" t="s">
        <v>5594</v>
      </c>
      <c r="F230" s="837"/>
      <c r="G230" s="837" t="s">
        <v>17</v>
      </c>
      <c r="H230" s="771"/>
      <c r="I230" s="558"/>
      <c r="J230" s="138" t="s">
        <v>5608</v>
      </c>
      <c r="K230" s="139"/>
      <c r="L230" s="139"/>
      <c r="M230" s="140"/>
      <c r="N230" s="119"/>
      <c r="V230" s="151"/>
    </row>
    <row r="231" spans="1:22" ht="13.8" thickBot="1" x14ac:dyDescent="0.3">
      <c r="A231" s="750"/>
      <c r="B231" s="142"/>
      <c r="C231" s="142"/>
      <c r="D231" s="143"/>
      <c r="E231" s="142"/>
      <c r="F231" s="142"/>
      <c r="G231" s="726"/>
      <c r="H231" s="838"/>
      <c r="I231" s="839"/>
      <c r="J231" s="78" t="s">
        <v>5608</v>
      </c>
      <c r="K231" s="78"/>
      <c r="L231" s="78"/>
      <c r="M231" s="145"/>
      <c r="N231" s="119"/>
      <c r="V231" s="151">
        <f>G231</f>
        <v>0</v>
      </c>
    </row>
    <row r="232" spans="1:22" ht="21" thickBot="1" x14ac:dyDescent="0.3">
      <c r="A232" s="750"/>
      <c r="B232" s="562" t="s">
        <v>34</v>
      </c>
      <c r="C232" s="562" t="s">
        <v>35</v>
      </c>
      <c r="D232" s="562" t="s">
        <v>5600</v>
      </c>
      <c r="E232" s="840" t="s">
        <v>5601</v>
      </c>
      <c r="F232" s="840"/>
      <c r="G232" s="730"/>
      <c r="H232" s="731"/>
      <c r="I232" s="732"/>
      <c r="J232" s="538" t="s">
        <v>5630</v>
      </c>
      <c r="K232" s="82"/>
      <c r="L232" s="82"/>
      <c r="M232" s="150"/>
      <c r="N232" s="119"/>
      <c r="V232" s="151"/>
    </row>
    <row r="233" spans="1:22" ht="13.8" thickBot="1" x14ac:dyDescent="0.3">
      <c r="A233" s="842"/>
      <c r="B233" s="152"/>
      <c r="C233" s="152"/>
      <c r="D233" s="153"/>
      <c r="E233" s="154" t="s">
        <v>5605</v>
      </c>
      <c r="F233" s="636"/>
      <c r="G233" s="712"/>
      <c r="H233" s="713"/>
      <c r="I233" s="714"/>
      <c r="J233" s="538" t="s">
        <v>5631</v>
      </c>
      <c r="K233" s="82"/>
      <c r="L233" s="82"/>
      <c r="M233" s="150"/>
      <c r="N233" s="119"/>
      <c r="V233" s="151"/>
    </row>
    <row r="234" spans="1:22" ht="21.6" thickTop="1" thickBot="1" x14ac:dyDescent="0.3">
      <c r="A234" s="834">
        <f t="shared" ref="A234" si="51">A230+1</f>
        <v>55</v>
      </c>
      <c r="B234" s="560" t="s">
        <v>22</v>
      </c>
      <c r="C234" s="560" t="s">
        <v>23</v>
      </c>
      <c r="D234" s="560" t="s">
        <v>5593</v>
      </c>
      <c r="E234" s="837" t="s">
        <v>5594</v>
      </c>
      <c r="F234" s="837"/>
      <c r="G234" s="837" t="s">
        <v>17</v>
      </c>
      <c r="H234" s="771"/>
      <c r="I234" s="558"/>
      <c r="J234" s="138" t="s">
        <v>5608</v>
      </c>
      <c r="K234" s="139"/>
      <c r="L234" s="139"/>
      <c r="M234" s="140"/>
      <c r="N234" s="119"/>
      <c r="V234" s="151"/>
    </row>
    <row r="235" spans="1:22" ht="13.8" thickBot="1" x14ac:dyDescent="0.3">
      <c r="A235" s="750"/>
      <c r="B235" s="142"/>
      <c r="C235" s="142"/>
      <c r="D235" s="143"/>
      <c r="E235" s="142"/>
      <c r="F235" s="142"/>
      <c r="G235" s="726"/>
      <c r="H235" s="838"/>
      <c r="I235" s="839"/>
      <c r="J235" s="78" t="s">
        <v>5608</v>
      </c>
      <c r="K235" s="78"/>
      <c r="L235" s="78"/>
      <c r="M235" s="145"/>
      <c r="N235" s="119"/>
      <c r="V235" s="151">
        <f>G235</f>
        <v>0</v>
      </c>
    </row>
    <row r="236" spans="1:22" ht="21" thickBot="1" x14ac:dyDescent="0.3">
      <c r="A236" s="750"/>
      <c r="B236" s="562" t="s">
        <v>34</v>
      </c>
      <c r="C236" s="562" t="s">
        <v>35</v>
      </c>
      <c r="D236" s="562" t="s">
        <v>5600</v>
      </c>
      <c r="E236" s="840" t="s">
        <v>5601</v>
      </c>
      <c r="F236" s="840"/>
      <c r="G236" s="730"/>
      <c r="H236" s="731"/>
      <c r="I236" s="732"/>
      <c r="J236" s="538" t="s">
        <v>5630</v>
      </c>
      <c r="K236" s="82"/>
      <c r="L236" s="82"/>
      <c r="M236" s="150"/>
      <c r="N236" s="119"/>
      <c r="V236" s="151"/>
    </row>
    <row r="237" spans="1:22" ht="13.8" thickBot="1" x14ac:dyDescent="0.3">
      <c r="A237" s="842"/>
      <c r="B237" s="152"/>
      <c r="C237" s="152"/>
      <c r="D237" s="153"/>
      <c r="E237" s="154" t="s">
        <v>5605</v>
      </c>
      <c r="F237" s="636"/>
      <c r="G237" s="712"/>
      <c r="H237" s="713"/>
      <c r="I237" s="714"/>
      <c r="J237" s="538" t="s">
        <v>5631</v>
      </c>
      <c r="K237" s="82"/>
      <c r="L237" s="82"/>
      <c r="M237" s="150"/>
      <c r="N237" s="119"/>
      <c r="V237" s="151"/>
    </row>
    <row r="238" spans="1:22" ht="21.6" thickTop="1" thickBot="1" x14ac:dyDescent="0.3">
      <c r="A238" s="834">
        <f t="shared" ref="A238" si="52">A234+1</f>
        <v>56</v>
      </c>
      <c r="B238" s="560" t="s">
        <v>22</v>
      </c>
      <c r="C238" s="560" t="s">
        <v>23</v>
      </c>
      <c r="D238" s="560" t="s">
        <v>5593</v>
      </c>
      <c r="E238" s="837" t="s">
        <v>5594</v>
      </c>
      <c r="F238" s="837"/>
      <c r="G238" s="837" t="s">
        <v>17</v>
      </c>
      <c r="H238" s="771"/>
      <c r="I238" s="558"/>
      <c r="J238" s="138" t="s">
        <v>5608</v>
      </c>
      <c r="K238" s="139"/>
      <c r="L238" s="139"/>
      <c r="M238" s="140"/>
      <c r="N238" s="119"/>
      <c r="V238" s="151"/>
    </row>
    <row r="239" spans="1:22" ht="13.8" thickBot="1" x14ac:dyDescent="0.3">
      <c r="A239" s="750"/>
      <c r="B239" s="142"/>
      <c r="C239" s="142"/>
      <c r="D239" s="143"/>
      <c r="E239" s="142"/>
      <c r="F239" s="142"/>
      <c r="G239" s="726"/>
      <c r="H239" s="838"/>
      <c r="I239" s="839"/>
      <c r="J239" s="78" t="s">
        <v>5608</v>
      </c>
      <c r="K239" s="78"/>
      <c r="L239" s="78"/>
      <c r="M239" s="145"/>
      <c r="N239" s="119"/>
      <c r="V239" s="151">
        <f>G239</f>
        <v>0</v>
      </c>
    </row>
    <row r="240" spans="1:22" ht="21" thickBot="1" x14ac:dyDescent="0.3">
      <c r="A240" s="750"/>
      <c r="B240" s="562" t="s">
        <v>34</v>
      </c>
      <c r="C240" s="562" t="s">
        <v>35</v>
      </c>
      <c r="D240" s="562" t="s">
        <v>5600</v>
      </c>
      <c r="E240" s="840" t="s">
        <v>5601</v>
      </c>
      <c r="F240" s="840"/>
      <c r="G240" s="730"/>
      <c r="H240" s="731"/>
      <c r="I240" s="732"/>
      <c r="J240" s="538" t="s">
        <v>5630</v>
      </c>
      <c r="K240" s="82"/>
      <c r="L240" s="82"/>
      <c r="M240" s="150"/>
      <c r="N240" s="119"/>
      <c r="V240" s="151"/>
    </row>
    <row r="241" spans="1:22" ht="13.8" thickBot="1" x14ac:dyDescent="0.3">
      <c r="A241" s="842"/>
      <c r="B241" s="152"/>
      <c r="C241" s="152"/>
      <c r="D241" s="153"/>
      <c r="E241" s="154" t="s">
        <v>5605</v>
      </c>
      <c r="F241" s="636"/>
      <c r="G241" s="712"/>
      <c r="H241" s="713"/>
      <c r="I241" s="714"/>
      <c r="J241" s="538" t="s">
        <v>5631</v>
      </c>
      <c r="K241" s="82"/>
      <c r="L241" s="82"/>
      <c r="M241" s="150"/>
      <c r="N241" s="119"/>
      <c r="V241" s="151"/>
    </row>
    <row r="242" spans="1:22" ht="21.6" thickTop="1" thickBot="1" x14ac:dyDescent="0.3">
      <c r="A242" s="834">
        <f t="shared" ref="A242" si="53">A238+1</f>
        <v>57</v>
      </c>
      <c r="B242" s="560" t="s">
        <v>22</v>
      </c>
      <c r="C242" s="560" t="s">
        <v>23</v>
      </c>
      <c r="D242" s="560" t="s">
        <v>5593</v>
      </c>
      <c r="E242" s="837" t="s">
        <v>5594</v>
      </c>
      <c r="F242" s="837"/>
      <c r="G242" s="837" t="s">
        <v>17</v>
      </c>
      <c r="H242" s="771"/>
      <c r="I242" s="558"/>
      <c r="J242" s="138" t="s">
        <v>5608</v>
      </c>
      <c r="K242" s="139"/>
      <c r="L242" s="139"/>
      <c r="M242" s="140"/>
      <c r="N242" s="119"/>
      <c r="V242" s="151"/>
    </row>
    <row r="243" spans="1:22" ht="13.8" thickBot="1" x14ac:dyDescent="0.3">
      <c r="A243" s="750"/>
      <c r="B243" s="142"/>
      <c r="C243" s="142"/>
      <c r="D243" s="143"/>
      <c r="E243" s="142"/>
      <c r="F243" s="142"/>
      <c r="G243" s="726"/>
      <c r="H243" s="838"/>
      <c r="I243" s="839"/>
      <c r="J243" s="78" t="s">
        <v>5608</v>
      </c>
      <c r="K243" s="78"/>
      <c r="L243" s="78"/>
      <c r="M243" s="145"/>
      <c r="N243" s="119"/>
      <c r="V243" s="151">
        <f>G243</f>
        <v>0</v>
      </c>
    </row>
    <row r="244" spans="1:22" ht="21" thickBot="1" x14ac:dyDescent="0.3">
      <c r="A244" s="750"/>
      <c r="B244" s="562" t="s">
        <v>34</v>
      </c>
      <c r="C244" s="562" t="s">
        <v>35</v>
      </c>
      <c r="D244" s="562" t="s">
        <v>5600</v>
      </c>
      <c r="E244" s="840" t="s">
        <v>5601</v>
      </c>
      <c r="F244" s="840"/>
      <c r="G244" s="730"/>
      <c r="H244" s="731"/>
      <c r="I244" s="732"/>
      <c r="J244" s="538" t="s">
        <v>5630</v>
      </c>
      <c r="K244" s="82"/>
      <c r="L244" s="82"/>
      <c r="M244" s="150"/>
      <c r="N244" s="119"/>
      <c r="V244" s="151"/>
    </row>
    <row r="245" spans="1:22" ht="13.8" thickBot="1" x14ac:dyDescent="0.3">
      <c r="A245" s="842"/>
      <c r="B245" s="152"/>
      <c r="C245" s="152"/>
      <c r="D245" s="153"/>
      <c r="E245" s="154" t="s">
        <v>5605</v>
      </c>
      <c r="F245" s="636"/>
      <c r="G245" s="712"/>
      <c r="H245" s="713"/>
      <c r="I245" s="714"/>
      <c r="J245" s="538" t="s">
        <v>5631</v>
      </c>
      <c r="K245" s="82"/>
      <c r="L245" s="82"/>
      <c r="M245" s="150"/>
      <c r="N245" s="119"/>
      <c r="V245" s="151"/>
    </row>
    <row r="246" spans="1:22" ht="21.6" thickTop="1" thickBot="1" x14ac:dyDescent="0.3">
      <c r="A246" s="834">
        <f t="shared" ref="A246" si="54">A242+1</f>
        <v>58</v>
      </c>
      <c r="B246" s="560" t="s">
        <v>22</v>
      </c>
      <c r="C246" s="560" t="s">
        <v>23</v>
      </c>
      <c r="D246" s="560" t="s">
        <v>5593</v>
      </c>
      <c r="E246" s="837" t="s">
        <v>5594</v>
      </c>
      <c r="F246" s="837"/>
      <c r="G246" s="837" t="s">
        <v>17</v>
      </c>
      <c r="H246" s="771"/>
      <c r="I246" s="558"/>
      <c r="J246" s="138" t="s">
        <v>5608</v>
      </c>
      <c r="K246" s="139"/>
      <c r="L246" s="139"/>
      <c r="M246" s="140"/>
      <c r="N246" s="119"/>
      <c r="V246" s="151"/>
    </row>
    <row r="247" spans="1:22" ht="13.8" thickBot="1" x14ac:dyDescent="0.3">
      <c r="A247" s="750"/>
      <c r="B247" s="142"/>
      <c r="C247" s="142"/>
      <c r="D247" s="143"/>
      <c r="E247" s="142"/>
      <c r="F247" s="142"/>
      <c r="G247" s="726"/>
      <c r="H247" s="838"/>
      <c r="I247" s="839"/>
      <c r="J247" s="78" t="s">
        <v>5608</v>
      </c>
      <c r="K247" s="78"/>
      <c r="L247" s="78"/>
      <c r="M247" s="145"/>
      <c r="N247" s="119"/>
      <c r="V247" s="151">
        <f>G247</f>
        <v>0</v>
      </c>
    </row>
    <row r="248" spans="1:22" ht="21" thickBot="1" x14ac:dyDescent="0.3">
      <c r="A248" s="750"/>
      <c r="B248" s="562" t="s">
        <v>34</v>
      </c>
      <c r="C248" s="562" t="s">
        <v>35</v>
      </c>
      <c r="D248" s="562" t="s">
        <v>5600</v>
      </c>
      <c r="E248" s="840" t="s">
        <v>5601</v>
      </c>
      <c r="F248" s="840"/>
      <c r="G248" s="730"/>
      <c r="H248" s="731"/>
      <c r="I248" s="732"/>
      <c r="J248" s="538" t="s">
        <v>5630</v>
      </c>
      <c r="K248" s="82"/>
      <c r="L248" s="82"/>
      <c r="M248" s="150"/>
      <c r="N248" s="119"/>
      <c r="V248" s="151"/>
    </row>
    <row r="249" spans="1:22" ht="13.8" thickBot="1" x14ac:dyDescent="0.3">
      <c r="A249" s="842"/>
      <c r="B249" s="152"/>
      <c r="C249" s="152"/>
      <c r="D249" s="153"/>
      <c r="E249" s="154" t="s">
        <v>5605</v>
      </c>
      <c r="F249" s="636"/>
      <c r="G249" s="712"/>
      <c r="H249" s="713"/>
      <c r="I249" s="714"/>
      <c r="J249" s="538" t="s">
        <v>5631</v>
      </c>
      <c r="K249" s="82"/>
      <c r="L249" s="82"/>
      <c r="M249" s="150"/>
      <c r="N249" s="119"/>
      <c r="V249" s="151"/>
    </row>
    <row r="250" spans="1:22" ht="21.6" thickTop="1" thickBot="1" x14ac:dyDescent="0.3">
      <c r="A250" s="834">
        <f t="shared" ref="A250" si="55">A246+1</f>
        <v>59</v>
      </c>
      <c r="B250" s="560" t="s">
        <v>22</v>
      </c>
      <c r="C250" s="560" t="s">
        <v>23</v>
      </c>
      <c r="D250" s="560" t="s">
        <v>5593</v>
      </c>
      <c r="E250" s="837" t="s">
        <v>5594</v>
      </c>
      <c r="F250" s="837"/>
      <c r="G250" s="837" t="s">
        <v>17</v>
      </c>
      <c r="H250" s="771"/>
      <c r="I250" s="558"/>
      <c r="J250" s="138" t="s">
        <v>5608</v>
      </c>
      <c r="K250" s="139"/>
      <c r="L250" s="139"/>
      <c r="M250" s="140"/>
      <c r="N250" s="119"/>
      <c r="V250" s="151"/>
    </row>
    <row r="251" spans="1:22" ht="13.8" thickBot="1" x14ac:dyDescent="0.3">
      <c r="A251" s="750"/>
      <c r="B251" s="142"/>
      <c r="C251" s="142"/>
      <c r="D251" s="143"/>
      <c r="E251" s="142"/>
      <c r="F251" s="142"/>
      <c r="G251" s="726"/>
      <c r="H251" s="838"/>
      <c r="I251" s="839"/>
      <c r="J251" s="78" t="s">
        <v>5608</v>
      </c>
      <c r="K251" s="78"/>
      <c r="L251" s="78"/>
      <c r="M251" s="145"/>
      <c r="N251" s="119"/>
      <c r="V251" s="151">
        <f>G251</f>
        <v>0</v>
      </c>
    </row>
    <row r="252" spans="1:22" ht="21" thickBot="1" x14ac:dyDescent="0.3">
      <c r="A252" s="750"/>
      <c r="B252" s="562" t="s">
        <v>34</v>
      </c>
      <c r="C252" s="562" t="s">
        <v>35</v>
      </c>
      <c r="D252" s="562" t="s">
        <v>5600</v>
      </c>
      <c r="E252" s="840" t="s">
        <v>5601</v>
      </c>
      <c r="F252" s="840"/>
      <c r="G252" s="730"/>
      <c r="H252" s="731"/>
      <c r="I252" s="732"/>
      <c r="J252" s="538" t="s">
        <v>5630</v>
      </c>
      <c r="K252" s="82"/>
      <c r="L252" s="82"/>
      <c r="M252" s="150"/>
      <c r="N252" s="119"/>
      <c r="V252" s="151"/>
    </row>
    <row r="253" spans="1:22" ht="13.8" thickBot="1" x14ac:dyDescent="0.3">
      <c r="A253" s="842"/>
      <c r="B253" s="152"/>
      <c r="C253" s="152"/>
      <c r="D253" s="153"/>
      <c r="E253" s="154" t="s">
        <v>5605</v>
      </c>
      <c r="F253" s="636"/>
      <c r="G253" s="712"/>
      <c r="H253" s="713"/>
      <c r="I253" s="714"/>
      <c r="J253" s="538" t="s">
        <v>5631</v>
      </c>
      <c r="K253" s="82"/>
      <c r="L253" s="82"/>
      <c r="M253" s="150"/>
      <c r="N253" s="119"/>
      <c r="V253" s="151"/>
    </row>
    <row r="254" spans="1:22" ht="21.6" thickTop="1" thickBot="1" x14ac:dyDescent="0.3">
      <c r="A254" s="834">
        <f t="shared" ref="A254" si="56">A250+1</f>
        <v>60</v>
      </c>
      <c r="B254" s="560" t="s">
        <v>22</v>
      </c>
      <c r="C254" s="560" t="s">
        <v>23</v>
      </c>
      <c r="D254" s="560" t="s">
        <v>5593</v>
      </c>
      <c r="E254" s="837" t="s">
        <v>5594</v>
      </c>
      <c r="F254" s="837"/>
      <c r="G254" s="837" t="s">
        <v>17</v>
      </c>
      <c r="H254" s="771"/>
      <c r="I254" s="558"/>
      <c r="J254" s="138" t="s">
        <v>5608</v>
      </c>
      <c r="K254" s="139"/>
      <c r="L254" s="139"/>
      <c r="M254" s="140"/>
      <c r="N254" s="119"/>
      <c r="V254" s="151"/>
    </row>
    <row r="255" spans="1:22" ht="13.8" thickBot="1" x14ac:dyDescent="0.3">
      <c r="A255" s="750"/>
      <c r="B255" s="142"/>
      <c r="C255" s="142"/>
      <c r="D255" s="143"/>
      <c r="E255" s="142"/>
      <c r="F255" s="142"/>
      <c r="G255" s="726"/>
      <c r="H255" s="838"/>
      <c r="I255" s="839"/>
      <c r="J255" s="78" t="s">
        <v>5608</v>
      </c>
      <c r="K255" s="78"/>
      <c r="L255" s="78"/>
      <c r="M255" s="145"/>
      <c r="N255" s="119"/>
      <c r="V255" s="151">
        <f>G255</f>
        <v>0</v>
      </c>
    </row>
    <row r="256" spans="1:22" ht="21" thickBot="1" x14ac:dyDescent="0.3">
      <c r="A256" s="750"/>
      <c r="B256" s="562" t="s">
        <v>34</v>
      </c>
      <c r="C256" s="562" t="s">
        <v>35</v>
      </c>
      <c r="D256" s="562" t="s">
        <v>5600</v>
      </c>
      <c r="E256" s="840" t="s">
        <v>5601</v>
      </c>
      <c r="F256" s="840"/>
      <c r="G256" s="730"/>
      <c r="H256" s="731"/>
      <c r="I256" s="732"/>
      <c r="J256" s="538" t="s">
        <v>5630</v>
      </c>
      <c r="K256" s="82"/>
      <c r="L256" s="82"/>
      <c r="M256" s="150"/>
      <c r="N256" s="119"/>
      <c r="V256" s="151"/>
    </row>
    <row r="257" spans="1:22" ht="13.8" thickBot="1" x14ac:dyDescent="0.3">
      <c r="A257" s="842"/>
      <c r="B257" s="152"/>
      <c r="C257" s="152"/>
      <c r="D257" s="153"/>
      <c r="E257" s="154" t="s">
        <v>5605</v>
      </c>
      <c r="F257" s="636"/>
      <c r="G257" s="712"/>
      <c r="H257" s="713"/>
      <c r="I257" s="714"/>
      <c r="J257" s="538" t="s">
        <v>5631</v>
      </c>
      <c r="K257" s="82"/>
      <c r="L257" s="82"/>
      <c r="M257" s="150"/>
      <c r="N257" s="119"/>
      <c r="V257" s="151"/>
    </row>
    <row r="258" spans="1:22" ht="21.6" thickTop="1" thickBot="1" x14ac:dyDescent="0.3">
      <c r="A258" s="834">
        <f t="shared" ref="A258" si="57">A254+1</f>
        <v>61</v>
      </c>
      <c r="B258" s="560" t="s">
        <v>22</v>
      </c>
      <c r="C258" s="560" t="s">
        <v>23</v>
      </c>
      <c r="D258" s="560" t="s">
        <v>5593</v>
      </c>
      <c r="E258" s="837" t="s">
        <v>5594</v>
      </c>
      <c r="F258" s="837"/>
      <c r="G258" s="837" t="s">
        <v>17</v>
      </c>
      <c r="H258" s="771"/>
      <c r="I258" s="558"/>
      <c r="J258" s="138" t="s">
        <v>5608</v>
      </c>
      <c r="K258" s="139"/>
      <c r="L258" s="139"/>
      <c r="M258" s="140"/>
      <c r="N258" s="119"/>
      <c r="V258" s="151"/>
    </row>
    <row r="259" spans="1:22" ht="13.8" thickBot="1" x14ac:dyDescent="0.3">
      <c r="A259" s="750"/>
      <c r="B259" s="142"/>
      <c r="C259" s="142"/>
      <c r="D259" s="143"/>
      <c r="E259" s="142"/>
      <c r="F259" s="142"/>
      <c r="G259" s="726"/>
      <c r="H259" s="838"/>
      <c r="I259" s="839"/>
      <c r="J259" s="78" t="s">
        <v>5608</v>
      </c>
      <c r="K259" s="78"/>
      <c r="L259" s="78"/>
      <c r="M259" s="145"/>
      <c r="N259" s="119"/>
      <c r="V259" s="151">
        <f>G259</f>
        <v>0</v>
      </c>
    </row>
    <row r="260" spans="1:22" ht="21" thickBot="1" x14ac:dyDescent="0.3">
      <c r="A260" s="750"/>
      <c r="B260" s="562" t="s">
        <v>34</v>
      </c>
      <c r="C260" s="562" t="s">
        <v>35</v>
      </c>
      <c r="D260" s="562" t="s">
        <v>5600</v>
      </c>
      <c r="E260" s="840" t="s">
        <v>5601</v>
      </c>
      <c r="F260" s="840"/>
      <c r="G260" s="730"/>
      <c r="H260" s="731"/>
      <c r="I260" s="732"/>
      <c r="J260" s="538" t="s">
        <v>5630</v>
      </c>
      <c r="K260" s="82"/>
      <c r="L260" s="82"/>
      <c r="M260" s="150"/>
      <c r="N260" s="119"/>
      <c r="V260" s="151"/>
    </row>
    <row r="261" spans="1:22" ht="13.8" thickBot="1" x14ac:dyDescent="0.3">
      <c r="A261" s="842"/>
      <c r="B261" s="152"/>
      <c r="C261" s="152"/>
      <c r="D261" s="153"/>
      <c r="E261" s="154" t="s">
        <v>5605</v>
      </c>
      <c r="F261" s="636"/>
      <c r="G261" s="712"/>
      <c r="H261" s="713"/>
      <c r="I261" s="714"/>
      <c r="J261" s="538" t="s">
        <v>5631</v>
      </c>
      <c r="K261" s="82"/>
      <c r="L261" s="82"/>
      <c r="M261" s="150"/>
      <c r="N261" s="119"/>
      <c r="V261" s="151"/>
    </row>
    <row r="262" spans="1:22" ht="21.6" thickTop="1" thickBot="1" x14ac:dyDescent="0.3">
      <c r="A262" s="834">
        <f t="shared" ref="A262" si="58">A258+1</f>
        <v>62</v>
      </c>
      <c r="B262" s="560" t="s">
        <v>22</v>
      </c>
      <c r="C262" s="560" t="s">
        <v>23</v>
      </c>
      <c r="D262" s="560" t="s">
        <v>5593</v>
      </c>
      <c r="E262" s="837" t="s">
        <v>5594</v>
      </c>
      <c r="F262" s="837"/>
      <c r="G262" s="837" t="s">
        <v>17</v>
      </c>
      <c r="H262" s="771"/>
      <c r="I262" s="558"/>
      <c r="J262" s="138" t="s">
        <v>5608</v>
      </c>
      <c r="K262" s="139"/>
      <c r="L262" s="139"/>
      <c r="M262" s="140"/>
      <c r="N262" s="119"/>
      <c r="V262" s="151"/>
    </row>
    <row r="263" spans="1:22" ht="13.8" thickBot="1" x14ac:dyDescent="0.3">
      <c r="A263" s="750"/>
      <c r="B263" s="142"/>
      <c r="C263" s="142"/>
      <c r="D263" s="143"/>
      <c r="E263" s="142"/>
      <c r="F263" s="142"/>
      <c r="G263" s="726"/>
      <c r="H263" s="838"/>
      <c r="I263" s="839"/>
      <c r="J263" s="78" t="s">
        <v>5608</v>
      </c>
      <c r="K263" s="78"/>
      <c r="L263" s="78"/>
      <c r="M263" s="145"/>
      <c r="N263" s="119"/>
      <c r="V263" s="151">
        <f>G263</f>
        <v>0</v>
      </c>
    </row>
    <row r="264" spans="1:22" ht="21" thickBot="1" x14ac:dyDescent="0.3">
      <c r="A264" s="750"/>
      <c r="B264" s="562" t="s">
        <v>34</v>
      </c>
      <c r="C264" s="562" t="s">
        <v>35</v>
      </c>
      <c r="D264" s="562" t="s">
        <v>5600</v>
      </c>
      <c r="E264" s="840" t="s">
        <v>5601</v>
      </c>
      <c r="F264" s="840"/>
      <c r="G264" s="730"/>
      <c r="H264" s="731"/>
      <c r="I264" s="732"/>
      <c r="J264" s="538" t="s">
        <v>5630</v>
      </c>
      <c r="K264" s="82"/>
      <c r="L264" s="82"/>
      <c r="M264" s="150"/>
      <c r="N264" s="119"/>
      <c r="V264" s="151"/>
    </row>
    <row r="265" spans="1:22" ht="13.8" thickBot="1" x14ac:dyDescent="0.3">
      <c r="A265" s="842"/>
      <c r="B265" s="152"/>
      <c r="C265" s="152"/>
      <c r="D265" s="153"/>
      <c r="E265" s="154" t="s">
        <v>5605</v>
      </c>
      <c r="F265" s="636"/>
      <c r="G265" s="712"/>
      <c r="H265" s="713"/>
      <c r="I265" s="714"/>
      <c r="J265" s="538" t="s">
        <v>5631</v>
      </c>
      <c r="K265" s="82"/>
      <c r="L265" s="82"/>
      <c r="M265" s="150"/>
      <c r="N265" s="119"/>
      <c r="V265" s="151"/>
    </row>
    <row r="266" spans="1:22" ht="21.6" thickTop="1" thickBot="1" x14ac:dyDescent="0.3">
      <c r="A266" s="834">
        <f t="shared" ref="A266" si="59">A262+1</f>
        <v>63</v>
      </c>
      <c r="B266" s="560" t="s">
        <v>22</v>
      </c>
      <c r="C266" s="560" t="s">
        <v>23</v>
      </c>
      <c r="D266" s="560" t="s">
        <v>5593</v>
      </c>
      <c r="E266" s="837" t="s">
        <v>5594</v>
      </c>
      <c r="F266" s="837"/>
      <c r="G266" s="837" t="s">
        <v>17</v>
      </c>
      <c r="H266" s="771"/>
      <c r="I266" s="558"/>
      <c r="J266" s="138" t="s">
        <v>5608</v>
      </c>
      <c r="K266" s="139"/>
      <c r="L266" s="139"/>
      <c r="M266" s="140"/>
      <c r="N266" s="119"/>
      <c r="V266" s="151"/>
    </row>
    <row r="267" spans="1:22" ht="13.8" thickBot="1" x14ac:dyDescent="0.3">
      <c r="A267" s="750"/>
      <c r="B267" s="142"/>
      <c r="C267" s="142"/>
      <c r="D267" s="143"/>
      <c r="E267" s="142"/>
      <c r="F267" s="142"/>
      <c r="G267" s="726"/>
      <c r="H267" s="838"/>
      <c r="I267" s="839"/>
      <c r="J267" s="78" t="s">
        <v>5608</v>
      </c>
      <c r="K267" s="78"/>
      <c r="L267" s="78"/>
      <c r="M267" s="145"/>
      <c r="N267" s="119"/>
      <c r="V267" s="151">
        <f>G267</f>
        <v>0</v>
      </c>
    </row>
    <row r="268" spans="1:22" ht="21" thickBot="1" x14ac:dyDescent="0.3">
      <c r="A268" s="750"/>
      <c r="B268" s="562" t="s">
        <v>34</v>
      </c>
      <c r="C268" s="562" t="s">
        <v>35</v>
      </c>
      <c r="D268" s="562" t="s">
        <v>5600</v>
      </c>
      <c r="E268" s="840" t="s">
        <v>5601</v>
      </c>
      <c r="F268" s="840"/>
      <c r="G268" s="730"/>
      <c r="H268" s="731"/>
      <c r="I268" s="732"/>
      <c r="J268" s="538" t="s">
        <v>5630</v>
      </c>
      <c r="K268" s="82"/>
      <c r="L268" s="82"/>
      <c r="M268" s="150"/>
      <c r="N268" s="119"/>
      <c r="V268" s="151"/>
    </row>
    <row r="269" spans="1:22" ht="13.8" thickBot="1" x14ac:dyDescent="0.3">
      <c r="A269" s="842"/>
      <c r="B269" s="152"/>
      <c r="C269" s="152"/>
      <c r="D269" s="153"/>
      <c r="E269" s="154" t="s">
        <v>5605</v>
      </c>
      <c r="F269" s="636"/>
      <c r="G269" s="712"/>
      <c r="H269" s="713"/>
      <c r="I269" s="714"/>
      <c r="J269" s="538" t="s">
        <v>5631</v>
      </c>
      <c r="K269" s="82"/>
      <c r="L269" s="82"/>
      <c r="M269" s="150"/>
      <c r="N269" s="119"/>
      <c r="V269" s="151"/>
    </row>
    <row r="270" spans="1:22" ht="21.6" thickTop="1" thickBot="1" x14ac:dyDescent="0.3">
      <c r="A270" s="834">
        <f t="shared" ref="A270" si="60">A266+1</f>
        <v>64</v>
      </c>
      <c r="B270" s="560" t="s">
        <v>22</v>
      </c>
      <c r="C270" s="560" t="s">
        <v>23</v>
      </c>
      <c r="D270" s="560" t="s">
        <v>5593</v>
      </c>
      <c r="E270" s="837" t="s">
        <v>5594</v>
      </c>
      <c r="F270" s="837"/>
      <c r="G270" s="837" t="s">
        <v>17</v>
      </c>
      <c r="H270" s="771"/>
      <c r="I270" s="558"/>
      <c r="J270" s="138" t="s">
        <v>5608</v>
      </c>
      <c r="K270" s="139"/>
      <c r="L270" s="139"/>
      <c r="M270" s="140"/>
      <c r="N270" s="119"/>
      <c r="V270" s="151"/>
    </row>
    <row r="271" spans="1:22" ht="13.8" thickBot="1" x14ac:dyDescent="0.3">
      <c r="A271" s="750"/>
      <c r="B271" s="142"/>
      <c r="C271" s="142"/>
      <c r="D271" s="143"/>
      <c r="E271" s="142"/>
      <c r="F271" s="142"/>
      <c r="G271" s="726"/>
      <c r="H271" s="838"/>
      <c r="I271" s="839"/>
      <c r="J271" s="78" t="s">
        <v>5608</v>
      </c>
      <c r="K271" s="78"/>
      <c r="L271" s="78"/>
      <c r="M271" s="145"/>
      <c r="N271" s="119"/>
      <c r="V271" s="151">
        <f>G271</f>
        <v>0</v>
      </c>
    </row>
    <row r="272" spans="1:22" ht="21" thickBot="1" x14ac:dyDescent="0.3">
      <c r="A272" s="750"/>
      <c r="B272" s="562" t="s">
        <v>34</v>
      </c>
      <c r="C272" s="562" t="s">
        <v>35</v>
      </c>
      <c r="D272" s="562" t="s">
        <v>5600</v>
      </c>
      <c r="E272" s="840" t="s">
        <v>5601</v>
      </c>
      <c r="F272" s="840"/>
      <c r="G272" s="730"/>
      <c r="H272" s="731"/>
      <c r="I272" s="732"/>
      <c r="J272" s="538" t="s">
        <v>5630</v>
      </c>
      <c r="K272" s="82"/>
      <c r="L272" s="82"/>
      <c r="M272" s="150"/>
      <c r="N272" s="119"/>
      <c r="V272" s="151"/>
    </row>
    <row r="273" spans="1:22" ht="13.8" thickBot="1" x14ac:dyDescent="0.3">
      <c r="A273" s="842"/>
      <c r="B273" s="152"/>
      <c r="C273" s="152"/>
      <c r="D273" s="153"/>
      <c r="E273" s="154" t="s">
        <v>5605</v>
      </c>
      <c r="F273" s="636"/>
      <c r="G273" s="712"/>
      <c r="H273" s="713"/>
      <c r="I273" s="714"/>
      <c r="J273" s="538" t="s">
        <v>5631</v>
      </c>
      <c r="K273" s="82"/>
      <c r="L273" s="82"/>
      <c r="M273" s="150"/>
      <c r="N273" s="119"/>
      <c r="V273" s="151"/>
    </row>
    <row r="274" spans="1:22" ht="21.6" thickTop="1" thickBot="1" x14ac:dyDescent="0.3">
      <c r="A274" s="834">
        <f t="shared" ref="A274" si="61">A270+1</f>
        <v>65</v>
      </c>
      <c r="B274" s="560" t="s">
        <v>22</v>
      </c>
      <c r="C274" s="560" t="s">
        <v>23</v>
      </c>
      <c r="D274" s="560" t="s">
        <v>5593</v>
      </c>
      <c r="E274" s="837" t="s">
        <v>5594</v>
      </c>
      <c r="F274" s="837"/>
      <c r="G274" s="837" t="s">
        <v>17</v>
      </c>
      <c r="H274" s="771"/>
      <c r="I274" s="558"/>
      <c r="J274" s="138" t="s">
        <v>5608</v>
      </c>
      <c r="K274" s="139"/>
      <c r="L274" s="139"/>
      <c r="M274" s="140"/>
      <c r="N274" s="119"/>
      <c r="V274" s="151"/>
    </row>
    <row r="275" spans="1:22" ht="13.8" thickBot="1" x14ac:dyDescent="0.3">
      <c r="A275" s="750"/>
      <c r="B275" s="142"/>
      <c r="C275" s="142"/>
      <c r="D275" s="143"/>
      <c r="E275" s="142"/>
      <c r="F275" s="142"/>
      <c r="G275" s="726"/>
      <c r="H275" s="838"/>
      <c r="I275" s="839"/>
      <c r="J275" s="78" t="s">
        <v>5608</v>
      </c>
      <c r="K275" s="78"/>
      <c r="L275" s="78"/>
      <c r="M275" s="145"/>
      <c r="N275" s="119"/>
      <c r="V275" s="151">
        <f>G275</f>
        <v>0</v>
      </c>
    </row>
    <row r="276" spans="1:22" ht="21" thickBot="1" x14ac:dyDescent="0.3">
      <c r="A276" s="750"/>
      <c r="B276" s="562" t="s">
        <v>34</v>
      </c>
      <c r="C276" s="562" t="s">
        <v>35</v>
      </c>
      <c r="D276" s="562" t="s">
        <v>5600</v>
      </c>
      <c r="E276" s="840" t="s">
        <v>5601</v>
      </c>
      <c r="F276" s="840"/>
      <c r="G276" s="730"/>
      <c r="H276" s="731"/>
      <c r="I276" s="732"/>
      <c r="J276" s="538" t="s">
        <v>5630</v>
      </c>
      <c r="K276" s="82"/>
      <c r="L276" s="82"/>
      <c r="M276" s="150"/>
      <c r="N276" s="119"/>
      <c r="V276" s="151"/>
    </row>
    <row r="277" spans="1:22" ht="13.8" thickBot="1" x14ac:dyDescent="0.3">
      <c r="A277" s="842"/>
      <c r="B277" s="152"/>
      <c r="C277" s="152"/>
      <c r="D277" s="153"/>
      <c r="E277" s="154" t="s">
        <v>5605</v>
      </c>
      <c r="F277" s="636"/>
      <c r="G277" s="712"/>
      <c r="H277" s="713"/>
      <c r="I277" s="714"/>
      <c r="J277" s="538" t="s">
        <v>5631</v>
      </c>
      <c r="K277" s="82"/>
      <c r="L277" s="82"/>
      <c r="M277" s="150"/>
      <c r="N277" s="119"/>
      <c r="V277" s="151"/>
    </row>
    <row r="278" spans="1:22" ht="21.6" thickTop="1" thickBot="1" x14ac:dyDescent="0.3">
      <c r="A278" s="834">
        <f t="shared" ref="A278" si="62">A274+1</f>
        <v>66</v>
      </c>
      <c r="B278" s="560" t="s">
        <v>22</v>
      </c>
      <c r="C278" s="560" t="s">
        <v>23</v>
      </c>
      <c r="D278" s="560" t="s">
        <v>5593</v>
      </c>
      <c r="E278" s="837" t="s">
        <v>5594</v>
      </c>
      <c r="F278" s="837"/>
      <c r="G278" s="837" t="s">
        <v>17</v>
      </c>
      <c r="H278" s="771"/>
      <c r="I278" s="558"/>
      <c r="J278" s="138" t="s">
        <v>5608</v>
      </c>
      <c r="K278" s="139"/>
      <c r="L278" s="139"/>
      <c r="M278" s="140"/>
      <c r="N278" s="119"/>
      <c r="V278" s="151"/>
    </row>
    <row r="279" spans="1:22" ht="13.8" thickBot="1" x14ac:dyDescent="0.3">
      <c r="A279" s="750"/>
      <c r="B279" s="142"/>
      <c r="C279" s="142"/>
      <c r="D279" s="143"/>
      <c r="E279" s="142"/>
      <c r="F279" s="142"/>
      <c r="G279" s="726"/>
      <c r="H279" s="838"/>
      <c r="I279" s="839"/>
      <c r="J279" s="78" t="s">
        <v>5608</v>
      </c>
      <c r="K279" s="78"/>
      <c r="L279" s="78"/>
      <c r="M279" s="145"/>
      <c r="N279" s="119"/>
      <c r="V279" s="151">
        <f>G279</f>
        <v>0</v>
      </c>
    </row>
    <row r="280" spans="1:22" ht="21" thickBot="1" x14ac:dyDescent="0.3">
      <c r="A280" s="750"/>
      <c r="B280" s="562" t="s">
        <v>34</v>
      </c>
      <c r="C280" s="562" t="s">
        <v>35</v>
      </c>
      <c r="D280" s="562" t="s">
        <v>5600</v>
      </c>
      <c r="E280" s="840" t="s">
        <v>5601</v>
      </c>
      <c r="F280" s="840"/>
      <c r="G280" s="730"/>
      <c r="H280" s="731"/>
      <c r="I280" s="732"/>
      <c r="J280" s="538" t="s">
        <v>5630</v>
      </c>
      <c r="K280" s="82"/>
      <c r="L280" s="82"/>
      <c r="M280" s="150"/>
      <c r="N280" s="119"/>
      <c r="V280" s="151"/>
    </row>
    <row r="281" spans="1:22" ht="13.8" thickBot="1" x14ac:dyDescent="0.3">
      <c r="A281" s="842"/>
      <c r="B281" s="152"/>
      <c r="C281" s="152"/>
      <c r="D281" s="153"/>
      <c r="E281" s="154" t="s">
        <v>5605</v>
      </c>
      <c r="F281" s="636"/>
      <c r="G281" s="712"/>
      <c r="H281" s="713"/>
      <c r="I281" s="714"/>
      <c r="J281" s="538" t="s">
        <v>5631</v>
      </c>
      <c r="K281" s="82"/>
      <c r="L281" s="82"/>
      <c r="M281" s="150"/>
      <c r="N281" s="119"/>
      <c r="V281" s="151"/>
    </row>
    <row r="282" spans="1:22" ht="21.6" thickTop="1" thickBot="1" x14ac:dyDescent="0.3">
      <c r="A282" s="834">
        <f t="shared" ref="A282" si="63">A278+1</f>
        <v>67</v>
      </c>
      <c r="B282" s="560" t="s">
        <v>22</v>
      </c>
      <c r="C282" s="560" t="s">
        <v>23</v>
      </c>
      <c r="D282" s="560" t="s">
        <v>5593</v>
      </c>
      <c r="E282" s="837" t="s">
        <v>5594</v>
      </c>
      <c r="F282" s="837"/>
      <c r="G282" s="837" t="s">
        <v>17</v>
      </c>
      <c r="H282" s="771"/>
      <c r="I282" s="558"/>
      <c r="J282" s="138" t="s">
        <v>5608</v>
      </c>
      <c r="K282" s="139"/>
      <c r="L282" s="139"/>
      <c r="M282" s="140"/>
      <c r="N282" s="119"/>
      <c r="V282" s="151"/>
    </row>
    <row r="283" spans="1:22" ht="13.8" thickBot="1" x14ac:dyDescent="0.3">
      <c r="A283" s="750"/>
      <c r="B283" s="142"/>
      <c r="C283" s="142"/>
      <c r="D283" s="143"/>
      <c r="E283" s="142"/>
      <c r="F283" s="142"/>
      <c r="G283" s="726"/>
      <c r="H283" s="838"/>
      <c r="I283" s="839"/>
      <c r="J283" s="78" t="s">
        <v>5608</v>
      </c>
      <c r="K283" s="78"/>
      <c r="L283" s="78"/>
      <c r="M283" s="145"/>
      <c r="N283" s="119"/>
      <c r="V283" s="151">
        <f>G283</f>
        <v>0</v>
      </c>
    </row>
    <row r="284" spans="1:22" ht="21" thickBot="1" x14ac:dyDescent="0.3">
      <c r="A284" s="750"/>
      <c r="B284" s="562" t="s">
        <v>34</v>
      </c>
      <c r="C284" s="562" t="s">
        <v>35</v>
      </c>
      <c r="D284" s="562" t="s">
        <v>5600</v>
      </c>
      <c r="E284" s="840" t="s">
        <v>5601</v>
      </c>
      <c r="F284" s="840"/>
      <c r="G284" s="730"/>
      <c r="H284" s="731"/>
      <c r="I284" s="732"/>
      <c r="J284" s="538" t="s">
        <v>5630</v>
      </c>
      <c r="K284" s="82"/>
      <c r="L284" s="82"/>
      <c r="M284" s="150"/>
      <c r="N284" s="119"/>
      <c r="V284" s="151"/>
    </row>
    <row r="285" spans="1:22" ht="13.8" thickBot="1" x14ac:dyDescent="0.3">
      <c r="A285" s="842"/>
      <c r="B285" s="152"/>
      <c r="C285" s="152"/>
      <c r="D285" s="153"/>
      <c r="E285" s="154" t="s">
        <v>5605</v>
      </c>
      <c r="F285" s="636"/>
      <c r="G285" s="712"/>
      <c r="H285" s="713"/>
      <c r="I285" s="714"/>
      <c r="J285" s="538" t="s">
        <v>5631</v>
      </c>
      <c r="K285" s="82"/>
      <c r="L285" s="82"/>
      <c r="M285" s="150"/>
      <c r="N285" s="119"/>
      <c r="V285" s="151"/>
    </row>
    <row r="286" spans="1:22" ht="21.6" thickTop="1" thickBot="1" x14ac:dyDescent="0.3">
      <c r="A286" s="834">
        <f t="shared" ref="A286" si="64">A282+1</f>
        <v>68</v>
      </c>
      <c r="B286" s="560" t="s">
        <v>22</v>
      </c>
      <c r="C286" s="560" t="s">
        <v>23</v>
      </c>
      <c r="D286" s="560" t="s">
        <v>5593</v>
      </c>
      <c r="E286" s="837" t="s">
        <v>5594</v>
      </c>
      <c r="F286" s="837"/>
      <c r="G286" s="837" t="s">
        <v>17</v>
      </c>
      <c r="H286" s="771"/>
      <c r="I286" s="558"/>
      <c r="J286" s="138" t="s">
        <v>5608</v>
      </c>
      <c r="K286" s="139"/>
      <c r="L286" s="139"/>
      <c r="M286" s="140"/>
      <c r="N286" s="119"/>
      <c r="V286" s="151"/>
    </row>
    <row r="287" spans="1:22" ht="13.8" thickBot="1" x14ac:dyDescent="0.3">
      <c r="A287" s="750"/>
      <c r="B287" s="142"/>
      <c r="C287" s="142"/>
      <c r="D287" s="143"/>
      <c r="E287" s="142"/>
      <c r="F287" s="142"/>
      <c r="G287" s="726"/>
      <c r="H287" s="838"/>
      <c r="I287" s="839"/>
      <c r="J287" s="78" t="s">
        <v>5608</v>
      </c>
      <c r="K287" s="78"/>
      <c r="L287" s="78"/>
      <c r="M287" s="145"/>
      <c r="N287" s="119"/>
      <c r="V287" s="151">
        <f>G287</f>
        <v>0</v>
      </c>
    </row>
    <row r="288" spans="1:22" ht="21" thickBot="1" x14ac:dyDescent="0.3">
      <c r="A288" s="750"/>
      <c r="B288" s="562" t="s">
        <v>34</v>
      </c>
      <c r="C288" s="562" t="s">
        <v>35</v>
      </c>
      <c r="D288" s="562" t="s">
        <v>5600</v>
      </c>
      <c r="E288" s="840" t="s">
        <v>5601</v>
      </c>
      <c r="F288" s="840"/>
      <c r="G288" s="730"/>
      <c r="H288" s="731"/>
      <c r="I288" s="732"/>
      <c r="J288" s="538" t="s">
        <v>5630</v>
      </c>
      <c r="K288" s="82"/>
      <c r="L288" s="82"/>
      <c r="M288" s="150"/>
      <c r="N288" s="119"/>
      <c r="V288" s="151"/>
    </row>
    <row r="289" spans="1:22" ht="13.8" thickBot="1" x14ac:dyDescent="0.3">
      <c r="A289" s="842"/>
      <c r="B289" s="152"/>
      <c r="C289" s="152"/>
      <c r="D289" s="153"/>
      <c r="E289" s="154" t="s">
        <v>5605</v>
      </c>
      <c r="F289" s="636"/>
      <c r="G289" s="712"/>
      <c r="H289" s="713"/>
      <c r="I289" s="714"/>
      <c r="J289" s="538" t="s">
        <v>5631</v>
      </c>
      <c r="K289" s="82"/>
      <c r="L289" s="82"/>
      <c r="M289" s="150"/>
      <c r="N289" s="119"/>
      <c r="V289" s="151"/>
    </row>
    <row r="290" spans="1:22" ht="21.6" thickTop="1" thickBot="1" x14ac:dyDescent="0.3">
      <c r="A290" s="834">
        <f t="shared" ref="A290" si="65">A286+1</f>
        <v>69</v>
      </c>
      <c r="B290" s="560" t="s">
        <v>22</v>
      </c>
      <c r="C290" s="560" t="s">
        <v>23</v>
      </c>
      <c r="D290" s="560" t="s">
        <v>5593</v>
      </c>
      <c r="E290" s="837" t="s">
        <v>5594</v>
      </c>
      <c r="F290" s="837"/>
      <c r="G290" s="837" t="s">
        <v>17</v>
      </c>
      <c r="H290" s="771"/>
      <c r="I290" s="558"/>
      <c r="J290" s="138" t="s">
        <v>5608</v>
      </c>
      <c r="K290" s="139"/>
      <c r="L290" s="139"/>
      <c r="M290" s="140"/>
      <c r="N290" s="119"/>
      <c r="V290" s="151"/>
    </row>
    <row r="291" spans="1:22" ht="13.8" thickBot="1" x14ac:dyDescent="0.3">
      <c r="A291" s="750"/>
      <c r="B291" s="142"/>
      <c r="C291" s="142"/>
      <c r="D291" s="143"/>
      <c r="E291" s="142"/>
      <c r="F291" s="142"/>
      <c r="G291" s="726"/>
      <c r="H291" s="838"/>
      <c r="I291" s="839"/>
      <c r="J291" s="78" t="s">
        <v>5608</v>
      </c>
      <c r="K291" s="78"/>
      <c r="L291" s="78"/>
      <c r="M291" s="145"/>
      <c r="N291" s="119"/>
      <c r="V291" s="151">
        <f>G291</f>
        <v>0</v>
      </c>
    </row>
    <row r="292" spans="1:22" ht="21" thickBot="1" x14ac:dyDescent="0.3">
      <c r="A292" s="750"/>
      <c r="B292" s="562" t="s">
        <v>34</v>
      </c>
      <c r="C292" s="562" t="s">
        <v>35</v>
      </c>
      <c r="D292" s="562" t="s">
        <v>5600</v>
      </c>
      <c r="E292" s="840" t="s">
        <v>5601</v>
      </c>
      <c r="F292" s="840"/>
      <c r="G292" s="730"/>
      <c r="H292" s="731"/>
      <c r="I292" s="732"/>
      <c r="J292" s="538" t="s">
        <v>5630</v>
      </c>
      <c r="K292" s="82"/>
      <c r="L292" s="82"/>
      <c r="M292" s="150"/>
      <c r="N292" s="119"/>
      <c r="V292" s="151"/>
    </row>
    <row r="293" spans="1:22" ht="13.8" thickBot="1" x14ac:dyDescent="0.3">
      <c r="A293" s="842"/>
      <c r="B293" s="152"/>
      <c r="C293" s="152"/>
      <c r="D293" s="153"/>
      <c r="E293" s="154" t="s">
        <v>5605</v>
      </c>
      <c r="F293" s="636"/>
      <c r="G293" s="712"/>
      <c r="H293" s="713"/>
      <c r="I293" s="714"/>
      <c r="J293" s="538" t="s">
        <v>5631</v>
      </c>
      <c r="K293" s="82"/>
      <c r="L293" s="82"/>
      <c r="M293" s="150"/>
      <c r="N293" s="119"/>
      <c r="V293" s="151"/>
    </row>
    <row r="294" spans="1:22" ht="21.6" thickTop="1" thickBot="1" x14ac:dyDescent="0.3">
      <c r="A294" s="834">
        <f t="shared" ref="A294" si="66">A290+1</f>
        <v>70</v>
      </c>
      <c r="B294" s="560" t="s">
        <v>22</v>
      </c>
      <c r="C294" s="560" t="s">
        <v>23</v>
      </c>
      <c r="D294" s="560" t="s">
        <v>5593</v>
      </c>
      <c r="E294" s="837" t="s">
        <v>5594</v>
      </c>
      <c r="F294" s="837"/>
      <c r="G294" s="837" t="s">
        <v>17</v>
      </c>
      <c r="H294" s="771"/>
      <c r="I294" s="558"/>
      <c r="J294" s="138" t="s">
        <v>5608</v>
      </c>
      <c r="K294" s="139"/>
      <c r="L294" s="139"/>
      <c r="M294" s="140"/>
      <c r="N294" s="119"/>
      <c r="V294" s="151"/>
    </row>
    <row r="295" spans="1:22" ht="13.8" thickBot="1" x14ac:dyDescent="0.3">
      <c r="A295" s="750"/>
      <c r="B295" s="142"/>
      <c r="C295" s="142"/>
      <c r="D295" s="143"/>
      <c r="E295" s="142"/>
      <c r="F295" s="142"/>
      <c r="G295" s="726"/>
      <c r="H295" s="838"/>
      <c r="I295" s="839"/>
      <c r="J295" s="78" t="s">
        <v>5608</v>
      </c>
      <c r="K295" s="78"/>
      <c r="L295" s="78"/>
      <c r="M295" s="145"/>
      <c r="N295" s="119"/>
      <c r="V295" s="151">
        <f>G295</f>
        <v>0</v>
      </c>
    </row>
    <row r="296" spans="1:22" ht="21" thickBot="1" x14ac:dyDescent="0.3">
      <c r="A296" s="750"/>
      <c r="B296" s="562" t="s">
        <v>34</v>
      </c>
      <c r="C296" s="562" t="s">
        <v>35</v>
      </c>
      <c r="D296" s="562" t="s">
        <v>5600</v>
      </c>
      <c r="E296" s="840" t="s">
        <v>5601</v>
      </c>
      <c r="F296" s="840"/>
      <c r="G296" s="730"/>
      <c r="H296" s="731"/>
      <c r="I296" s="732"/>
      <c r="J296" s="538" t="s">
        <v>5630</v>
      </c>
      <c r="K296" s="82"/>
      <c r="L296" s="82"/>
      <c r="M296" s="150"/>
      <c r="N296" s="119"/>
      <c r="V296" s="151"/>
    </row>
    <row r="297" spans="1:22" ht="13.8" thickBot="1" x14ac:dyDescent="0.3">
      <c r="A297" s="842"/>
      <c r="B297" s="152"/>
      <c r="C297" s="152"/>
      <c r="D297" s="153"/>
      <c r="E297" s="154" t="s">
        <v>5605</v>
      </c>
      <c r="F297" s="636"/>
      <c r="G297" s="712"/>
      <c r="H297" s="713"/>
      <c r="I297" s="714"/>
      <c r="J297" s="538" t="s">
        <v>5631</v>
      </c>
      <c r="K297" s="82"/>
      <c r="L297" s="82"/>
      <c r="M297" s="150"/>
      <c r="N297" s="119"/>
      <c r="V297" s="151"/>
    </row>
    <row r="298" spans="1:22" ht="21.6" thickTop="1" thickBot="1" x14ac:dyDescent="0.3">
      <c r="A298" s="834">
        <f t="shared" ref="A298" si="67">A294+1</f>
        <v>71</v>
      </c>
      <c r="B298" s="560" t="s">
        <v>22</v>
      </c>
      <c r="C298" s="560" t="s">
        <v>23</v>
      </c>
      <c r="D298" s="560" t="s">
        <v>5593</v>
      </c>
      <c r="E298" s="837" t="s">
        <v>5594</v>
      </c>
      <c r="F298" s="837"/>
      <c r="G298" s="837" t="s">
        <v>17</v>
      </c>
      <c r="H298" s="771"/>
      <c r="I298" s="558"/>
      <c r="J298" s="138" t="s">
        <v>5608</v>
      </c>
      <c r="K298" s="139"/>
      <c r="L298" s="139"/>
      <c r="M298" s="140"/>
      <c r="N298" s="119"/>
      <c r="V298" s="151"/>
    </row>
    <row r="299" spans="1:22" ht="13.8" thickBot="1" x14ac:dyDescent="0.3">
      <c r="A299" s="750"/>
      <c r="B299" s="142"/>
      <c r="C299" s="142"/>
      <c r="D299" s="143"/>
      <c r="E299" s="142"/>
      <c r="F299" s="142"/>
      <c r="G299" s="726"/>
      <c r="H299" s="838"/>
      <c r="I299" s="839"/>
      <c r="J299" s="78" t="s">
        <v>5608</v>
      </c>
      <c r="K299" s="78"/>
      <c r="L299" s="78"/>
      <c r="M299" s="145"/>
      <c r="N299" s="119"/>
      <c r="V299" s="151">
        <f>G299</f>
        <v>0</v>
      </c>
    </row>
    <row r="300" spans="1:22" ht="21" thickBot="1" x14ac:dyDescent="0.3">
      <c r="A300" s="750"/>
      <c r="B300" s="562" t="s">
        <v>34</v>
      </c>
      <c r="C300" s="562" t="s">
        <v>35</v>
      </c>
      <c r="D300" s="562" t="s">
        <v>5600</v>
      </c>
      <c r="E300" s="840" t="s">
        <v>5601</v>
      </c>
      <c r="F300" s="840"/>
      <c r="G300" s="730"/>
      <c r="H300" s="731"/>
      <c r="I300" s="732"/>
      <c r="J300" s="538" t="s">
        <v>5630</v>
      </c>
      <c r="K300" s="82"/>
      <c r="L300" s="82"/>
      <c r="M300" s="150"/>
      <c r="N300" s="119"/>
      <c r="V300" s="151"/>
    </row>
    <row r="301" spans="1:22" ht="13.8" thickBot="1" x14ac:dyDescent="0.3">
      <c r="A301" s="842"/>
      <c r="B301" s="152"/>
      <c r="C301" s="152"/>
      <c r="D301" s="153"/>
      <c r="E301" s="154" t="s">
        <v>5605</v>
      </c>
      <c r="F301" s="636"/>
      <c r="G301" s="712"/>
      <c r="H301" s="713"/>
      <c r="I301" s="714"/>
      <c r="J301" s="538" t="s">
        <v>5631</v>
      </c>
      <c r="K301" s="82"/>
      <c r="L301" s="82"/>
      <c r="M301" s="150"/>
      <c r="N301" s="119"/>
      <c r="V301" s="151"/>
    </row>
    <row r="302" spans="1:22" ht="21.6" thickTop="1" thickBot="1" x14ac:dyDescent="0.3">
      <c r="A302" s="834">
        <f t="shared" ref="A302" si="68">A298+1</f>
        <v>72</v>
      </c>
      <c r="B302" s="560" t="s">
        <v>22</v>
      </c>
      <c r="C302" s="560" t="s">
        <v>23</v>
      </c>
      <c r="D302" s="560" t="s">
        <v>5593</v>
      </c>
      <c r="E302" s="837" t="s">
        <v>5594</v>
      </c>
      <c r="F302" s="837"/>
      <c r="G302" s="837" t="s">
        <v>17</v>
      </c>
      <c r="H302" s="771"/>
      <c r="I302" s="558"/>
      <c r="J302" s="138" t="s">
        <v>5608</v>
      </c>
      <c r="K302" s="139"/>
      <c r="L302" s="139"/>
      <c r="M302" s="140"/>
      <c r="N302" s="119"/>
      <c r="V302" s="151"/>
    </row>
    <row r="303" spans="1:22" ht="13.8" thickBot="1" x14ac:dyDescent="0.3">
      <c r="A303" s="750"/>
      <c r="B303" s="142"/>
      <c r="C303" s="142"/>
      <c r="D303" s="143"/>
      <c r="E303" s="142"/>
      <c r="F303" s="142"/>
      <c r="G303" s="726"/>
      <c r="H303" s="838"/>
      <c r="I303" s="839"/>
      <c r="J303" s="78" t="s">
        <v>5608</v>
      </c>
      <c r="K303" s="78"/>
      <c r="L303" s="78"/>
      <c r="M303" s="145"/>
      <c r="N303" s="119"/>
      <c r="V303" s="151">
        <f>G303</f>
        <v>0</v>
      </c>
    </row>
    <row r="304" spans="1:22" ht="21" thickBot="1" x14ac:dyDescent="0.3">
      <c r="A304" s="750"/>
      <c r="B304" s="562" t="s">
        <v>34</v>
      </c>
      <c r="C304" s="562" t="s">
        <v>35</v>
      </c>
      <c r="D304" s="562" t="s">
        <v>5600</v>
      </c>
      <c r="E304" s="840" t="s">
        <v>5601</v>
      </c>
      <c r="F304" s="840"/>
      <c r="G304" s="730"/>
      <c r="H304" s="731"/>
      <c r="I304" s="732"/>
      <c r="J304" s="538" t="s">
        <v>5630</v>
      </c>
      <c r="K304" s="82"/>
      <c r="L304" s="82"/>
      <c r="M304" s="150"/>
      <c r="N304" s="119"/>
      <c r="V304" s="151"/>
    </row>
    <row r="305" spans="1:22" ht="13.8" thickBot="1" x14ac:dyDescent="0.3">
      <c r="A305" s="842"/>
      <c r="B305" s="152"/>
      <c r="C305" s="152"/>
      <c r="D305" s="153"/>
      <c r="E305" s="154" t="s">
        <v>5605</v>
      </c>
      <c r="F305" s="636"/>
      <c r="G305" s="712"/>
      <c r="H305" s="713"/>
      <c r="I305" s="714"/>
      <c r="J305" s="538" t="s">
        <v>5631</v>
      </c>
      <c r="K305" s="82"/>
      <c r="L305" s="82"/>
      <c r="M305" s="150"/>
      <c r="N305" s="119"/>
      <c r="V305" s="151"/>
    </row>
    <row r="306" spans="1:22" ht="21.6" thickTop="1" thickBot="1" x14ac:dyDescent="0.3">
      <c r="A306" s="834">
        <f t="shared" ref="A306" si="69">A302+1</f>
        <v>73</v>
      </c>
      <c r="B306" s="560" t="s">
        <v>22</v>
      </c>
      <c r="C306" s="560" t="s">
        <v>23</v>
      </c>
      <c r="D306" s="560" t="s">
        <v>5593</v>
      </c>
      <c r="E306" s="837" t="s">
        <v>5594</v>
      </c>
      <c r="F306" s="837"/>
      <c r="G306" s="837" t="s">
        <v>17</v>
      </c>
      <c r="H306" s="771"/>
      <c r="I306" s="558"/>
      <c r="J306" s="138" t="s">
        <v>5608</v>
      </c>
      <c r="K306" s="139"/>
      <c r="L306" s="139"/>
      <c r="M306" s="140"/>
      <c r="N306" s="119"/>
      <c r="V306" s="151"/>
    </row>
    <row r="307" spans="1:22" ht="13.8" thickBot="1" x14ac:dyDescent="0.3">
      <c r="A307" s="750"/>
      <c r="B307" s="142"/>
      <c r="C307" s="142"/>
      <c r="D307" s="143"/>
      <c r="E307" s="142"/>
      <c r="F307" s="142"/>
      <c r="G307" s="726"/>
      <c r="H307" s="838"/>
      <c r="I307" s="839"/>
      <c r="J307" s="78" t="s">
        <v>5608</v>
      </c>
      <c r="K307" s="78"/>
      <c r="L307" s="78"/>
      <c r="M307" s="145"/>
      <c r="N307" s="119"/>
      <c r="V307" s="151">
        <f>G307</f>
        <v>0</v>
      </c>
    </row>
    <row r="308" spans="1:22" ht="21" thickBot="1" x14ac:dyDescent="0.3">
      <c r="A308" s="750"/>
      <c r="B308" s="562" t="s">
        <v>34</v>
      </c>
      <c r="C308" s="562" t="s">
        <v>35</v>
      </c>
      <c r="D308" s="562" t="s">
        <v>5600</v>
      </c>
      <c r="E308" s="840" t="s">
        <v>5601</v>
      </c>
      <c r="F308" s="840"/>
      <c r="G308" s="730"/>
      <c r="H308" s="731"/>
      <c r="I308" s="732"/>
      <c r="J308" s="538" t="s">
        <v>5630</v>
      </c>
      <c r="K308" s="82"/>
      <c r="L308" s="82"/>
      <c r="M308" s="150"/>
      <c r="N308" s="119"/>
      <c r="V308" s="151"/>
    </row>
    <row r="309" spans="1:22" ht="13.8" thickBot="1" x14ac:dyDescent="0.3">
      <c r="A309" s="842"/>
      <c r="B309" s="152"/>
      <c r="C309" s="152"/>
      <c r="D309" s="153"/>
      <c r="E309" s="154" t="s">
        <v>5605</v>
      </c>
      <c r="F309" s="636"/>
      <c r="G309" s="712"/>
      <c r="H309" s="713"/>
      <c r="I309" s="714"/>
      <c r="J309" s="538" t="s">
        <v>5631</v>
      </c>
      <c r="K309" s="82"/>
      <c r="L309" s="82"/>
      <c r="M309" s="150"/>
      <c r="N309" s="119"/>
      <c r="V309" s="151"/>
    </row>
    <row r="310" spans="1:22" ht="21.6" thickTop="1" thickBot="1" x14ac:dyDescent="0.3">
      <c r="A310" s="834">
        <f t="shared" ref="A310" si="70">A306+1</f>
        <v>74</v>
      </c>
      <c r="B310" s="560" t="s">
        <v>22</v>
      </c>
      <c r="C310" s="560" t="s">
        <v>23</v>
      </c>
      <c r="D310" s="560" t="s">
        <v>5593</v>
      </c>
      <c r="E310" s="837" t="s">
        <v>5594</v>
      </c>
      <c r="F310" s="837"/>
      <c r="G310" s="837" t="s">
        <v>17</v>
      </c>
      <c r="H310" s="771"/>
      <c r="I310" s="558"/>
      <c r="J310" s="138" t="s">
        <v>5608</v>
      </c>
      <c r="K310" s="139"/>
      <c r="L310" s="139"/>
      <c r="M310" s="140"/>
      <c r="N310" s="119"/>
      <c r="V310" s="151"/>
    </row>
    <row r="311" spans="1:22" ht="13.8" thickBot="1" x14ac:dyDescent="0.3">
      <c r="A311" s="750"/>
      <c r="B311" s="142"/>
      <c r="C311" s="142"/>
      <c r="D311" s="143"/>
      <c r="E311" s="142"/>
      <c r="F311" s="142"/>
      <c r="G311" s="726"/>
      <c r="H311" s="838"/>
      <c r="I311" s="839"/>
      <c r="J311" s="78" t="s">
        <v>5608</v>
      </c>
      <c r="K311" s="78"/>
      <c r="L311" s="78"/>
      <c r="M311" s="145"/>
      <c r="N311" s="119"/>
      <c r="V311" s="151">
        <f>G311</f>
        <v>0</v>
      </c>
    </row>
    <row r="312" spans="1:22" ht="21" thickBot="1" x14ac:dyDescent="0.3">
      <c r="A312" s="750"/>
      <c r="B312" s="562" t="s">
        <v>34</v>
      </c>
      <c r="C312" s="562" t="s">
        <v>35</v>
      </c>
      <c r="D312" s="562" t="s">
        <v>5600</v>
      </c>
      <c r="E312" s="840" t="s">
        <v>5601</v>
      </c>
      <c r="F312" s="840"/>
      <c r="G312" s="730"/>
      <c r="H312" s="731"/>
      <c r="I312" s="732"/>
      <c r="J312" s="538" t="s">
        <v>5630</v>
      </c>
      <c r="K312" s="82"/>
      <c r="L312" s="82"/>
      <c r="M312" s="150"/>
      <c r="N312" s="119"/>
      <c r="V312" s="151"/>
    </row>
    <row r="313" spans="1:22" ht="13.8" thickBot="1" x14ac:dyDescent="0.3">
      <c r="A313" s="842"/>
      <c r="B313" s="152"/>
      <c r="C313" s="152"/>
      <c r="D313" s="153"/>
      <c r="E313" s="154" t="s">
        <v>5605</v>
      </c>
      <c r="F313" s="636"/>
      <c r="G313" s="712"/>
      <c r="H313" s="713"/>
      <c r="I313" s="714"/>
      <c r="J313" s="538" t="s">
        <v>5631</v>
      </c>
      <c r="K313" s="82"/>
      <c r="L313" s="82"/>
      <c r="M313" s="150"/>
      <c r="N313" s="119"/>
      <c r="V313" s="151"/>
    </row>
    <row r="314" spans="1:22" ht="21.6" thickTop="1" thickBot="1" x14ac:dyDescent="0.3">
      <c r="A314" s="834">
        <f t="shared" ref="A314" si="71">A310+1</f>
        <v>75</v>
      </c>
      <c r="B314" s="560" t="s">
        <v>22</v>
      </c>
      <c r="C314" s="560" t="s">
        <v>23</v>
      </c>
      <c r="D314" s="560" t="s">
        <v>5593</v>
      </c>
      <c r="E314" s="837" t="s">
        <v>5594</v>
      </c>
      <c r="F314" s="837"/>
      <c r="G314" s="837" t="s">
        <v>17</v>
      </c>
      <c r="H314" s="771"/>
      <c r="I314" s="558"/>
      <c r="J314" s="138" t="s">
        <v>5608</v>
      </c>
      <c r="K314" s="139"/>
      <c r="L314" s="139"/>
      <c r="M314" s="140"/>
      <c r="N314" s="119"/>
      <c r="V314" s="151"/>
    </row>
    <row r="315" spans="1:22" ht="13.8" thickBot="1" x14ac:dyDescent="0.3">
      <c r="A315" s="750"/>
      <c r="B315" s="142"/>
      <c r="C315" s="142"/>
      <c r="D315" s="143"/>
      <c r="E315" s="142"/>
      <c r="F315" s="142"/>
      <c r="G315" s="726"/>
      <c r="H315" s="838"/>
      <c r="I315" s="839"/>
      <c r="J315" s="78" t="s">
        <v>5608</v>
      </c>
      <c r="K315" s="78"/>
      <c r="L315" s="78"/>
      <c r="M315" s="145"/>
      <c r="N315" s="119"/>
      <c r="V315" s="151">
        <f>G315</f>
        <v>0</v>
      </c>
    </row>
    <row r="316" spans="1:22" ht="21" thickBot="1" x14ac:dyDescent="0.3">
      <c r="A316" s="750"/>
      <c r="B316" s="562" t="s">
        <v>34</v>
      </c>
      <c r="C316" s="562" t="s">
        <v>35</v>
      </c>
      <c r="D316" s="562" t="s">
        <v>5600</v>
      </c>
      <c r="E316" s="840" t="s">
        <v>5601</v>
      </c>
      <c r="F316" s="840"/>
      <c r="G316" s="730"/>
      <c r="H316" s="731"/>
      <c r="I316" s="732"/>
      <c r="J316" s="538" t="s">
        <v>5630</v>
      </c>
      <c r="K316" s="82"/>
      <c r="L316" s="82"/>
      <c r="M316" s="150"/>
      <c r="N316" s="119"/>
      <c r="V316" s="151"/>
    </row>
    <row r="317" spans="1:22" ht="13.8" thickBot="1" x14ac:dyDescent="0.3">
      <c r="A317" s="842"/>
      <c r="B317" s="152"/>
      <c r="C317" s="152"/>
      <c r="D317" s="153"/>
      <c r="E317" s="154" t="s">
        <v>5605</v>
      </c>
      <c r="F317" s="636"/>
      <c r="G317" s="712"/>
      <c r="H317" s="713"/>
      <c r="I317" s="714"/>
      <c r="J317" s="538" t="s">
        <v>5631</v>
      </c>
      <c r="K317" s="82"/>
      <c r="L317" s="82"/>
      <c r="M317" s="150"/>
      <c r="N317" s="119"/>
      <c r="V317" s="151"/>
    </row>
    <row r="318" spans="1:22" ht="21.6" thickTop="1" thickBot="1" x14ac:dyDescent="0.3">
      <c r="A318" s="834">
        <f t="shared" ref="A318" si="72">A314+1</f>
        <v>76</v>
      </c>
      <c r="B318" s="560" t="s">
        <v>22</v>
      </c>
      <c r="C318" s="560" t="s">
        <v>23</v>
      </c>
      <c r="D318" s="560" t="s">
        <v>5593</v>
      </c>
      <c r="E318" s="837" t="s">
        <v>5594</v>
      </c>
      <c r="F318" s="837"/>
      <c r="G318" s="837" t="s">
        <v>17</v>
      </c>
      <c r="H318" s="771"/>
      <c r="I318" s="558"/>
      <c r="J318" s="138" t="s">
        <v>5608</v>
      </c>
      <c r="K318" s="139"/>
      <c r="L318" s="139"/>
      <c r="M318" s="140"/>
      <c r="N318" s="119"/>
      <c r="V318" s="151"/>
    </row>
    <row r="319" spans="1:22" ht="13.8" thickBot="1" x14ac:dyDescent="0.3">
      <c r="A319" s="750"/>
      <c r="B319" s="142"/>
      <c r="C319" s="142"/>
      <c r="D319" s="143"/>
      <c r="E319" s="142"/>
      <c r="F319" s="142"/>
      <c r="G319" s="726"/>
      <c r="H319" s="838"/>
      <c r="I319" s="839"/>
      <c r="J319" s="78" t="s">
        <v>5608</v>
      </c>
      <c r="K319" s="78"/>
      <c r="L319" s="78"/>
      <c r="M319" s="145"/>
      <c r="N319" s="119"/>
      <c r="V319" s="151">
        <f>G319</f>
        <v>0</v>
      </c>
    </row>
    <row r="320" spans="1:22" ht="21" thickBot="1" x14ac:dyDescent="0.3">
      <c r="A320" s="750"/>
      <c r="B320" s="562" t="s">
        <v>34</v>
      </c>
      <c r="C320" s="562" t="s">
        <v>35</v>
      </c>
      <c r="D320" s="562" t="s">
        <v>5600</v>
      </c>
      <c r="E320" s="840" t="s">
        <v>5601</v>
      </c>
      <c r="F320" s="840"/>
      <c r="G320" s="730"/>
      <c r="H320" s="731"/>
      <c r="I320" s="732"/>
      <c r="J320" s="538" t="s">
        <v>5630</v>
      </c>
      <c r="K320" s="82"/>
      <c r="L320" s="82"/>
      <c r="M320" s="150"/>
      <c r="N320" s="119"/>
      <c r="V320" s="151"/>
    </row>
    <row r="321" spans="1:22" ht="13.8" thickBot="1" x14ac:dyDescent="0.3">
      <c r="A321" s="842"/>
      <c r="B321" s="152"/>
      <c r="C321" s="152"/>
      <c r="D321" s="153"/>
      <c r="E321" s="154" t="s">
        <v>5605</v>
      </c>
      <c r="F321" s="636"/>
      <c r="G321" s="712"/>
      <c r="H321" s="713"/>
      <c r="I321" s="714"/>
      <c r="J321" s="538" t="s">
        <v>5631</v>
      </c>
      <c r="K321" s="82"/>
      <c r="L321" s="82"/>
      <c r="M321" s="150"/>
      <c r="N321" s="119"/>
      <c r="V321" s="151"/>
    </row>
    <row r="322" spans="1:22" ht="21.6" thickTop="1" thickBot="1" x14ac:dyDescent="0.3">
      <c r="A322" s="834">
        <f t="shared" ref="A322" si="73">A318+1</f>
        <v>77</v>
      </c>
      <c r="B322" s="560" t="s">
        <v>22</v>
      </c>
      <c r="C322" s="560" t="s">
        <v>23</v>
      </c>
      <c r="D322" s="560" t="s">
        <v>5593</v>
      </c>
      <c r="E322" s="837" t="s">
        <v>5594</v>
      </c>
      <c r="F322" s="837"/>
      <c r="G322" s="837" t="s">
        <v>17</v>
      </c>
      <c r="H322" s="771"/>
      <c r="I322" s="558"/>
      <c r="J322" s="138" t="s">
        <v>5608</v>
      </c>
      <c r="K322" s="139"/>
      <c r="L322" s="139"/>
      <c r="M322" s="140"/>
      <c r="N322" s="119"/>
      <c r="V322" s="151"/>
    </row>
    <row r="323" spans="1:22" ht="13.8" thickBot="1" x14ac:dyDescent="0.3">
      <c r="A323" s="750"/>
      <c r="B323" s="142"/>
      <c r="C323" s="142"/>
      <c r="D323" s="143"/>
      <c r="E323" s="142"/>
      <c r="F323" s="142"/>
      <c r="G323" s="726"/>
      <c r="H323" s="838"/>
      <c r="I323" s="839"/>
      <c r="J323" s="78" t="s">
        <v>5608</v>
      </c>
      <c r="K323" s="78"/>
      <c r="L323" s="78"/>
      <c r="M323" s="145"/>
      <c r="N323" s="119"/>
      <c r="V323" s="151">
        <f>G323</f>
        <v>0</v>
      </c>
    </row>
    <row r="324" spans="1:22" ht="21" thickBot="1" x14ac:dyDescent="0.3">
      <c r="A324" s="750"/>
      <c r="B324" s="562" t="s">
        <v>34</v>
      </c>
      <c r="C324" s="562" t="s">
        <v>35</v>
      </c>
      <c r="D324" s="562" t="s">
        <v>5600</v>
      </c>
      <c r="E324" s="840" t="s">
        <v>5601</v>
      </c>
      <c r="F324" s="840"/>
      <c r="G324" s="730"/>
      <c r="H324" s="731"/>
      <c r="I324" s="732"/>
      <c r="J324" s="538" t="s">
        <v>5630</v>
      </c>
      <c r="K324" s="82"/>
      <c r="L324" s="82"/>
      <c r="M324" s="150"/>
      <c r="N324" s="119"/>
      <c r="V324" s="151"/>
    </row>
    <row r="325" spans="1:22" ht="13.8" thickBot="1" x14ac:dyDescent="0.3">
      <c r="A325" s="842"/>
      <c r="B325" s="152"/>
      <c r="C325" s="152"/>
      <c r="D325" s="153"/>
      <c r="E325" s="154" t="s">
        <v>5605</v>
      </c>
      <c r="F325" s="636"/>
      <c r="G325" s="712"/>
      <c r="H325" s="713"/>
      <c r="I325" s="714"/>
      <c r="J325" s="538" t="s">
        <v>5631</v>
      </c>
      <c r="K325" s="82"/>
      <c r="L325" s="82"/>
      <c r="M325" s="150"/>
      <c r="N325" s="119"/>
      <c r="V325" s="151"/>
    </row>
    <row r="326" spans="1:22" ht="21.6" thickTop="1" thickBot="1" x14ac:dyDescent="0.3">
      <c r="A326" s="834">
        <f t="shared" ref="A326" si="74">A322+1</f>
        <v>78</v>
      </c>
      <c r="B326" s="560" t="s">
        <v>22</v>
      </c>
      <c r="C326" s="560" t="s">
        <v>23</v>
      </c>
      <c r="D326" s="560" t="s">
        <v>5593</v>
      </c>
      <c r="E326" s="837" t="s">
        <v>5594</v>
      </c>
      <c r="F326" s="837"/>
      <c r="G326" s="837" t="s">
        <v>17</v>
      </c>
      <c r="H326" s="771"/>
      <c r="I326" s="558"/>
      <c r="J326" s="138" t="s">
        <v>5608</v>
      </c>
      <c r="K326" s="139"/>
      <c r="L326" s="139"/>
      <c r="M326" s="140"/>
      <c r="N326" s="119"/>
      <c r="V326" s="151"/>
    </row>
    <row r="327" spans="1:22" ht="13.8" thickBot="1" x14ac:dyDescent="0.3">
      <c r="A327" s="750"/>
      <c r="B327" s="142"/>
      <c r="C327" s="142"/>
      <c r="D327" s="143"/>
      <c r="E327" s="142"/>
      <c r="F327" s="142"/>
      <c r="G327" s="726"/>
      <c r="H327" s="838"/>
      <c r="I327" s="839"/>
      <c r="J327" s="78" t="s">
        <v>5608</v>
      </c>
      <c r="K327" s="78"/>
      <c r="L327" s="78"/>
      <c r="M327" s="145"/>
      <c r="N327" s="119"/>
      <c r="V327" s="151">
        <f>G327</f>
        <v>0</v>
      </c>
    </row>
    <row r="328" spans="1:22" ht="21" thickBot="1" x14ac:dyDescent="0.3">
      <c r="A328" s="750"/>
      <c r="B328" s="562" t="s">
        <v>34</v>
      </c>
      <c r="C328" s="562" t="s">
        <v>35</v>
      </c>
      <c r="D328" s="562" t="s">
        <v>5600</v>
      </c>
      <c r="E328" s="840" t="s">
        <v>5601</v>
      </c>
      <c r="F328" s="840"/>
      <c r="G328" s="730"/>
      <c r="H328" s="731"/>
      <c r="I328" s="732"/>
      <c r="J328" s="538" t="s">
        <v>5630</v>
      </c>
      <c r="K328" s="82"/>
      <c r="L328" s="82"/>
      <c r="M328" s="150"/>
      <c r="N328" s="119"/>
      <c r="V328" s="151"/>
    </row>
    <row r="329" spans="1:22" ht="13.8" thickBot="1" x14ac:dyDescent="0.3">
      <c r="A329" s="842"/>
      <c r="B329" s="152"/>
      <c r="C329" s="152"/>
      <c r="D329" s="153"/>
      <c r="E329" s="154" t="s">
        <v>5605</v>
      </c>
      <c r="F329" s="636"/>
      <c r="G329" s="712"/>
      <c r="H329" s="713"/>
      <c r="I329" s="714"/>
      <c r="J329" s="538" t="s">
        <v>5631</v>
      </c>
      <c r="K329" s="82"/>
      <c r="L329" s="82"/>
      <c r="M329" s="150"/>
      <c r="N329" s="119"/>
      <c r="V329" s="151"/>
    </row>
    <row r="330" spans="1:22" ht="21.6" thickTop="1" thickBot="1" x14ac:dyDescent="0.3">
      <c r="A330" s="834">
        <f t="shared" ref="A330" si="75">A326+1</f>
        <v>79</v>
      </c>
      <c r="B330" s="560" t="s">
        <v>22</v>
      </c>
      <c r="C330" s="560" t="s">
        <v>23</v>
      </c>
      <c r="D330" s="560" t="s">
        <v>5593</v>
      </c>
      <c r="E330" s="837" t="s">
        <v>5594</v>
      </c>
      <c r="F330" s="837"/>
      <c r="G330" s="837" t="s">
        <v>17</v>
      </c>
      <c r="H330" s="771"/>
      <c r="I330" s="558"/>
      <c r="J330" s="138" t="s">
        <v>5608</v>
      </c>
      <c r="K330" s="139"/>
      <c r="L330" s="139"/>
      <c r="M330" s="140"/>
      <c r="N330" s="119"/>
      <c r="V330" s="151"/>
    </row>
    <row r="331" spans="1:22" ht="13.8" thickBot="1" x14ac:dyDescent="0.3">
      <c r="A331" s="750"/>
      <c r="B331" s="142"/>
      <c r="C331" s="142"/>
      <c r="D331" s="143"/>
      <c r="E331" s="142"/>
      <c r="F331" s="142"/>
      <c r="G331" s="726"/>
      <c r="H331" s="838"/>
      <c r="I331" s="839"/>
      <c r="J331" s="78" t="s">
        <v>5608</v>
      </c>
      <c r="K331" s="78"/>
      <c r="L331" s="78"/>
      <c r="M331" s="145"/>
      <c r="N331" s="119"/>
      <c r="V331" s="151">
        <f>G331</f>
        <v>0</v>
      </c>
    </row>
    <row r="332" spans="1:22" ht="21" thickBot="1" x14ac:dyDescent="0.3">
      <c r="A332" s="750"/>
      <c r="B332" s="562" t="s">
        <v>34</v>
      </c>
      <c r="C332" s="562" t="s">
        <v>35</v>
      </c>
      <c r="D332" s="562" t="s">
        <v>5600</v>
      </c>
      <c r="E332" s="840" t="s">
        <v>5601</v>
      </c>
      <c r="F332" s="840"/>
      <c r="G332" s="730"/>
      <c r="H332" s="731"/>
      <c r="I332" s="732"/>
      <c r="J332" s="538" t="s">
        <v>5630</v>
      </c>
      <c r="K332" s="82"/>
      <c r="L332" s="82"/>
      <c r="M332" s="150"/>
      <c r="N332" s="119"/>
      <c r="V332" s="151"/>
    </row>
    <row r="333" spans="1:22" ht="13.8" thickBot="1" x14ac:dyDescent="0.3">
      <c r="A333" s="842"/>
      <c r="B333" s="152"/>
      <c r="C333" s="152"/>
      <c r="D333" s="153"/>
      <c r="E333" s="154" t="s">
        <v>5605</v>
      </c>
      <c r="F333" s="636"/>
      <c r="G333" s="712"/>
      <c r="H333" s="713"/>
      <c r="I333" s="714"/>
      <c r="J333" s="538" t="s">
        <v>5631</v>
      </c>
      <c r="K333" s="82"/>
      <c r="L333" s="82"/>
      <c r="M333" s="150"/>
      <c r="N333" s="119"/>
      <c r="V333" s="151"/>
    </row>
    <row r="334" spans="1:22" ht="21.6" thickTop="1" thickBot="1" x14ac:dyDescent="0.3">
      <c r="A334" s="834">
        <f t="shared" ref="A334" si="76">A330+1</f>
        <v>80</v>
      </c>
      <c r="B334" s="560" t="s">
        <v>22</v>
      </c>
      <c r="C334" s="560" t="s">
        <v>23</v>
      </c>
      <c r="D334" s="560" t="s">
        <v>5593</v>
      </c>
      <c r="E334" s="837" t="s">
        <v>5594</v>
      </c>
      <c r="F334" s="837"/>
      <c r="G334" s="837" t="s">
        <v>17</v>
      </c>
      <c r="H334" s="771"/>
      <c r="I334" s="558"/>
      <c r="J334" s="138" t="s">
        <v>5608</v>
      </c>
      <c r="K334" s="139"/>
      <c r="L334" s="139"/>
      <c r="M334" s="140"/>
      <c r="N334" s="119"/>
      <c r="V334" s="151"/>
    </row>
    <row r="335" spans="1:22" ht="13.8" thickBot="1" x14ac:dyDescent="0.3">
      <c r="A335" s="750"/>
      <c r="B335" s="142"/>
      <c r="C335" s="142"/>
      <c r="D335" s="143"/>
      <c r="E335" s="142"/>
      <c r="F335" s="142"/>
      <c r="G335" s="726"/>
      <c r="H335" s="838"/>
      <c r="I335" s="839"/>
      <c r="J335" s="78" t="s">
        <v>5608</v>
      </c>
      <c r="K335" s="78"/>
      <c r="L335" s="78"/>
      <c r="M335" s="145"/>
      <c r="N335" s="119"/>
      <c r="V335" s="151">
        <f>G335</f>
        <v>0</v>
      </c>
    </row>
    <row r="336" spans="1:22" ht="21" thickBot="1" x14ac:dyDescent="0.3">
      <c r="A336" s="750"/>
      <c r="B336" s="562" t="s">
        <v>34</v>
      </c>
      <c r="C336" s="562" t="s">
        <v>35</v>
      </c>
      <c r="D336" s="562" t="s">
        <v>5600</v>
      </c>
      <c r="E336" s="840" t="s">
        <v>5601</v>
      </c>
      <c r="F336" s="840"/>
      <c r="G336" s="730"/>
      <c r="H336" s="731"/>
      <c r="I336" s="732"/>
      <c r="J336" s="538" t="s">
        <v>5630</v>
      </c>
      <c r="K336" s="82"/>
      <c r="L336" s="82"/>
      <c r="M336" s="150"/>
      <c r="N336" s="119"/>
      <c r="V336" s="151"/>
    </row>
    <row r="337" spans="1:22" ht="13.8" thickBot="1" x14ac:dyDescent="0.3">
      <c r="A337" s="842"/>
      <c r="B337" s="152"/>
      <c r="C337" s="152"/>
      <c r="D337" s="153"/>
      <c r="E337" s="154" t="s">
        <v>5605</v>
      </c>
      <c r="F337" s="636"/>
      <c r="G337" s="712"/>
      <c r="H337" s="713"/>
      <c r="I337" s="714"/>
      <c r="J337" s="538" t="s">
        <v>5631</v>
      </c>
      <c r="K337" s="82"/>
      <c r="L337" s="82"/>
      <c r="M337" s="150"/>
      <c r="N337" s="119"/>
      <c r="V337" s="151"/>
    </row>
    <row r="338" spans="1:22" ht="21.6" thickTop="1" thickBot="1" x14ac:dyDescent="0.3">
      <c r="A338" s="834">
        <f t="shared" ref="A338" si="77">A334+1</f>
        <v>81</v>
      </c>
      <c r="B338" s="560" t="s">
        <v>22</v>
      </c>
      <c r="C338" s="560" t="s">
        <v>23</v>
      </c>
      <c r="D338" s="560" t="s">
        <v>5593</v>
      </c>
      <c r="E338" s="837" t="s">
        <v>5594</v>
      </c>
      <c r="F338" s="837"/>
      <c r="G338" s="837" t="s">
        <v>17</v>
      </c>
      <c r="H338" s="771"/>
      <c r="I338" s="558"/>
      <c r="J338" s="138" t="s">
        <v>5608</v>
      </c>
      <c r="K338" s="139"/>
      <c r="L338" s="139"/>
      <c r="M338" s="140"/>
      <c r="N338" s="119"/>
      <c r="V338" s="151"/>
    </row>
    <row r="339" spans="1:22" ht="13.8" thickBot="1" x14ac:dyDescent="0.3">
      <c r="A339" s="750"/>
      <c r="B339" s="142"/>
      <c r="C339" s="142"/>
      <c r="D339" s="143"/>
      <c r="E339" s="142"/>
      <c r="F339" s="142"/>
      <c r="G339" s="726"/>
      <c r="H339" s="838"/>
      <c r="I339" s="839"/>
      <c r="J339" s="78" t="s">
        <v>5608</v>
      </c>
      <c r="K339" s="78"/>
      <c r="L339" s="78"/>
      <c r="M339" s="145"/>
      <c r="N339" s="119"/>
      <c r="V339" s="151">
        <f>G339</f>
        <v>0</v>
      </c>
    </row>
    <row r="340" spans="1:22" ht="21" thickBot="1" x14ac:dyDescent="0.3">
      <c r="A340" s="750"/>
      <c r="B340" s="562" t="s">
        <v>34</v>
      </c>
      <c r="C340" s="562" t="s">
        <v>35</v>
      </c>
      <c r="D340" s="562" t="s">
        <v>5600</v>
      </c>
      <c r="E340" s="840" t="s">
        <v>5601</v>
      </c>
      <c r="F340" s="840"/>
      <c r="G340" s="730"/>
      <c r="H340" s="731"/>
      <c r="I340" s="732"/>
      <c r="J340" s="538" t="s">
        <v>5630</v>
      </c>
      <c r="K340" s="82"/>
      <c r="L340" s="82"/>
      <c r="M340" s="150"/>
      <c r="N340" s="119"/>
      <c r="V340" s="151"/>
    </row>
    <row r="341" spans="1:22" ht="13.8" thickBot="1" x14ac:dyDescent="0.3">
      <c r="A341" s="842"/>
      <c r="B341" s="152"/>
      <c r="C341" s="152"/>
      <c r="D341" s="153"/>
      <c r="E341" s="154" t="s">
        <v>5605</v>
      </c>
      <c r="F341" s="636"/>
      <c r="G341" s="712"/>
      <c r="H341" s="713"/>
      <c r="I341" s="714"/>
      <c r="J341" s="538" t="s">
        <v>5631</v>
      </c>
      <c r="K341" s="82"/>
      <c r="L341" s="82"/>
      <c r="M341" s="150"/>
      <c r="N341" s="119"/>
      <c r="V341" s="151"/>
    </row>
    <row r="342" spans="1:22" ht="21.6" thickTop="1" thickBot="1" x14ac:dyDescent="0.3">
      <c r="A342" s="834">
        <f t="shared" ref="A342" si="78">A338+1</f>
        <v>82</v>
      </c>
      <c r="B342" s="560" t="s">
        <v>22</v>
      </c>
      <c r="C342" s="560" t="s">
        <v>23</v>
      </c>
      <c r="D342" s="560" t="s">
        <v>5593</v>
      </c>
      <c r="E342" s="837" t="s">
        <v>5594</v>
      </c>
      <c r="F342" s="837"/>
      <c r="G342" s="837" t="s">
        <v>17</v>
      </c>
      <c r="H342" s="771"/>
      <c r="I342" s="558"/>
      <c r="J342" s="138" t="s">
        <v>5608</v>
      </c>
      <c r="K342" s="139"/>
      <c r="L342" s="139"/>
      <c r="M342" s="140"/>
      <c r="N342" s="119"/>
      <c r="V342" s="151"/>
    </row>
    <row r="343" spans="1:22" ht="13.8" thickBot="1" x14ac:dyDescent="0.3">
      <c r="A343" s="750"/>
      <c r="B343" s="142"/>
      <c r="C343" s="142"/>
      <c r="D343" s="143"/>
      <c r="E343" s="142"/>
      <c r="F343" s="142"/>
      <c r="G343" s="726"/>
      <c r="H343" s="838"/>
      <c r="I343" s="839"/>
      <c r="J343" s="78" t="s">
        <v>5608</v>
      </c>
      <c r="K343" s="78"/>
      <c r="L343" s="78"/>
      <c r="M343" s="145"/>
      <c r="N343" s="119"/>
      <c r="V343" s="151">
        <f>G343</f>
        <v>0</v>
      </c>
    </row>
    <row r="344" spans="1:22" ht="21" thickBot="1" x14ac:dyDescent="0.3">
      <c r="A344" s="750"/>
      <c r="B344" s="562" t="s">
        <v>34</v>
      </c>
      <c r="C344" s="562" t="s">
        <v>35</v>
      </c>
      <c r="D344" s="562" t="s">
        <v>5600</v>
      </c>
      <c r="E344" s="840" t="s">
        <v>5601</v>
      </c>
      <c r="F344" s="840"/>
      <c r="G344" s="730"/>
      <c r="H344" s="731"/>
      <c r="I344" s="732"/>
      <c r="J344" s="538" t="s">
        <v>5630</v>
      </c>
      <c r="K344" s="82"/>
      <c r="L344" s="82"/>
      <c r="M344" s="150"/>
      <c r="N344" s="119"/>
      <c r="V344" s="151"/>
    </row>
    <row r="345" spans="1:22" ht="13.8" thickBot="1" x14ac:dyDescent="0.3">
      <c r="A345" s="842"/>
      <c r="B345" s="152"/>
      <c r="C345" s="152"/>
      <c r="D345" s="153"/>
      <c r="E345" s="154" t="s">
        <v>5605</v>
      </c>
      <c r="F345" s="636"/>
      <c r="G345" s="712"/>
      <c r="H345" s="713"/>
      <c r="I345" s="714"/>
      <c r="J345" s="538" t="s">
        <v>5631</v>
      </c>
      <c r="K345" s="82"/>
      <c r="L345" s="82"/>
      <c r="M345" s="150"/>
      <c r="N345" s="119"/>
      <c r="V345" s="151"/>
    </row>
    <row r="346" spans="1:22" ht="21.6" thickTop="1" thickBot="1" x14ac:dyDescent="0.3">
      <c r="A346" s="834">
        <f t="shared" ref="A346" si="79">A342+1</f>
        <v>83</v>
      </c>
      <c r="B346" s="560" t="s">
        <v>22</v>
      </c>
      <c r="C346" s="560" t="s">
        <v>23</v>
      </c>
      <c r="D346" s="560" t="s">
        <v>5593</v>
      </c>
      <c r="E346" s="837" t="s">
        <v>5594</v>
      </c>
      <c r="F346" s="837"/>
      <c r="G346" s="837" t="s">
        <v>17</v>
      </c>
      <c r="H346" s="771"/>
      <c r="I346" s="558"/>
      <c r="J346" s="138" t="s">
        <v>5608</v>
      </c>
      <c r="K346" s="139"/>
      <c r="L346" s="139"/>
      <c r="M346" s="140"/>
      <c r="N346" s="119"/>
      <c r="V346" s="151"/>
    </row>
    <row r="347" spans="1:22" ht="13.8" thickBot="1" x14ac:dyDescent="0.3">
      <c r="A347" s="750"/>
      <c r="B347" s="142"/>
      <c r="C347" s="142"/>
      <c r="D347" s="143"/>
      <c r="E347" s="142"/>
      <c r="F347" s="142"/>
      <c r="G347" s="726"/>
      <c r="H347" s="838"/>
      <c r="I347" s="839"/>
      <c r="J347" s="78" t="s">
        <v>5608</v>
      </c>
      <c r="K347" s="78"/>
      <c r="L347" s="78"/>
      <c r="M347" s="145"/>
      <c r="N347" s="119"/>
      <c r="V347" s="151">
        <f>G347</f>
        <v>0</v>
      </c>
    </row>
    <row r="348" spans="1:22" ht="21" thickBot="1" x14ac:dyDescent="0.3">
      <c r="A348" s="750"/>
      <c r="B348" s="562" t="s">
        <v>34</v>
      </c>
      <c r="C348" s="562" t="s">
        <v>35</v>
      </c>
      <c r="D348" s="562" t="s">
        <v>5600</v>
      </c>
      <c r="E348" s="840" t="s">
        <v>5601</v>
      </c>
      <c r="F348" s="840"/>
      <c r="G348" s="730"/>
      <c r="H348" s="731"/>
      <c r="I348" s="732"/>
      <c r="J348" s="538" t="s">
        <v>5630</v>
      </c>
      <c r="K348" s="82"/>
      <c r="L348" s="82"/>
      <c r="M348" s="150"/>
      <c r="N348" s="119"/>
      <c r="V348" s="151"/>
    </row>
    <row r="349" spans="1:22" ht="13.8" thickBot="1" x14ac:dyDescent="0.3">
      <c r="A349" s="842"/>
      <c r="B349" s="152"/>
      <c r="C349" s="152"/>
      <c r="D349" s="153"/>
      <c r="E349" s="154" t="s">
        <v>5605</v>
      </c>
      <c r="F349" s="636"/>
      <c r="G349" s="712"/>
      <c r="H349" s="713"/>
      <c r="I349" s="714"/>
      <c r="J349" s="538" t="s">
        <v>5631</v>
      </c>
      <c r="K349" s="82"/>
      <c r="L349" s="82"/>
      <c r="M349" s="150"/>
      <c r="N349" s="119"/>
      <c r="V349" s="151"/>
    </row>
    <row r="350" spans="1:22" ht="21.6" thickTop="1" thickBot="1" x14ac:dyDescent="0.3">
      <c r="A350" s="834">
        <f t="shared" ref="A350" si="80">A346+1</f>
        <v>84</v>
      </c>
      <c r="B350" s="560" t="s">
        <v>22</v>
      </c>
      <c r="C350" s="560" t="s">
        <v>23</v>
      </c>
      <c r="D350" s="560" t="s">
        <v>5593</v>
      </c>
      <c r="E350" s="837" t="s">
        <v>5594</v>
      </c>
      <c r="F350" s="837"/>
      <c r="G350" s="837" t="s">
        <v>17</v>
      </c>
      <c r="H350" s="771"/>
      <c r="I350" s="558"/>
      <c r="J350" s="138" t="s">
        <v>5608</v>
      </c>
      <c r="K350" s="139"/>
      <c r="L350" s="139"/>
      <c r="M350" s="140"/>
      <c r="N350" s="119"/>
      <c r="V350" s="151"/>
    </row>
    <row r="351" spans="1:22" ht="13.8" thickBot="1" x14ac:dyDescent="0.3">
      <c r="A351" s="750"/>
      <c r="B351" s="142"/>
      <c r="C351" s="142"/>
      <c r="D351" s="143"/>
      <c r="E351" s="142"/>
      <c r="F351" s="142"/>
      <c r="G351" s="726"/>
      <c r="H351" s="838"/>
      <c r="I351" s="839"/>
      <c r="J351" s="78" t="s">
        <v>5608</v>
      </c>
      <c r="K351" s="78"/>
      <c r="L351" s="78"/>
      <c r="M351" s="145"/>
      <c r="N351" s="119"/>
      <c r="V351" s="151">
        <f>G351</f>
        <v>0</v>
      </c>
    </row>
    <row r="352" spans="1:22" ht="21" thickBot="1" x14ac:dyDescent="0.3">
      <c r="A352" s="750"/>
      <c r="B352" s="562" t="s">
        <v>34</v>
      </c>
      <c r="C352" s="562" t="s">
        <v>35</v>
      </c>
      <c r="D352" s="562" t="s">
        <v>5600</v>
      </c>
      <c r="E352" s="840" t="s">
        <v>5601</v>
      </c>
      <c r="F352" s="840"/>
      <c r="G352" s="730"/>
      <c r="H352" s="731"/>
      <c r="I352" s="732"/>
      <c r="J352" s="538" t="s">
        <v>5630</v>
      </c>
      <c r="K352" s="82"/>
      <c r="L352" s="82"/>
      <c r="M352" s="150"/>
      <c r="N352" s="119"/>
      <c r="V352" s="151"/>
    </row>
    <row r="353" spans="1:22" ht="13.8" thickBot="1" x14ac:dyDescent="0.3">
      <c r="A353" s="842"/>
      <c r="B353" s="152"/>
      <c r="C353" s="152"/>
      <c r="D353" s="153"/>
      <c r="E353" s="154" t="s">
        <v>5605</v>
      </c>
      <c r="F353" s="636"/>
      <c r="G353" s="712"/>
      <c r="H353" s="713"/>
      <c r="I353" s="714"/>
      <c r="J353" s="538" t="s">
        <v>5631</v>
      </c>
      <c r="K353" s="82"/>
      <c r="L353" s="82"/>
      <c r="M353" s="150"/>
      <c r="N353" s="119"/>
      <c r="V353" s="151"/>
    </row>
    <row r="354" spans="1:22" ht="21.6" thickTop="1" thickBot="1" x14ac:dyDescent="0.3">
      <c r="A354" s="834">
        <f t="shared" ref="A354" si="81">A350+1</f>
        <v>85</v>
      </c>
      <c r="B354" s="560" t="s">
        <v>22</v>
      </c>
      <c r="C354" s="560" t="s">
        <v>23</v>
      </c>
      <c r="D354" s="560" t="s">
        <v>5593</v>
      </c>
      <c r="E354" s="837" t="s">
        <v>5594</v>
      </c>
      <c r="F354" s="837"/>
      <c r="G354" s="837" t="s">
        <v>17</v>
      </c>
      <c r="H354" s="771"/>
      <c r="I354" s="558"/>
      <c r="J354" s="138" t="s">
        <v>5608</v>
      </c>
      <c r="K354" s="139"/>
      <c r="L354" s="139"/>
      <c r="M354" s="140"/>
      <c r="N354" s="119"/>
      <c r="V354" s="151"/>
    </row>
    <row r="355" spans="1:22" ht="13.8" thickBot="1" x14ac:dyDescent="0.3">
      <c r="A355" s="750"/>
      <c r="B355" s="142"/>
      <c r="C355" s="142"/>
      <c r="D355" s="143"/>
      <c r="E355" s="142"/>
      <c r="F355" s="142"/>
      <c r="G355" s="726"/>
      <c r="H355" s="838"/>
      <c r="I355" s="839"/>
      <c r="J355" s="78" t="s">
        <v>5608</v>
      </c>
      <c r="K355" s="78"/>
      <c r="L355" s="78"/>
      <c r="M355" s="145"/>
      <c r="N355" s="119"/>
      <c r="V355" s="151">
        <f>G355</f>
        <v>0</v>
      </c>
    </row>
    <row r="356" spans="1:22" ht="21" thickBot="1" x14ac:dyDescent="0.3">
      <c r="A356" s="750"/>
      <c r="B356" s="562" t="s">
        <v>34</v>
      </c>
      <c r="C356" s="562" t="s">
        <v>35</v>
      </c>
      <c r="D356" s="562" t="s">
        <v>5600</v>
      </c>
      <c r="E356" s="840" t="s">
        <v>5601</v>
      </c>
      <c r="F356" s="840"/>
      <c r="G356" s="730"/>
      <c r="H356" s="731"/>
      <c r="I356" s="732"/>
      <c r="J356" s="538" t="s">
        <v>5630</v>
      </c>
      <c r="K356" s="82"/>
      <c r="L356" s="82"/>
      <c r="M356" s="150"/>
      <c r="N356" s="119"/>
      <c r="V356" s="151"/>
    </row>
    <row r="357" spans="1:22" ht="13.8" thickBot="1" x14ac:dyDescent="0.3">
      <c r="A357" s="842"/>
      <c r="B357" s="152"/>
      <c r="C357" s="152"/>
      <c r="D357" s="153"/>
      <c r="E357" s="154" t="s">
        <v>5605</v>
      </c>
      <c r="F357" s="636"/>
      <c r="G357" s="712"/>
      <c r="H357" s="713"/>
      <c r="I357" s="714"/>
      <c r="J357" s="538" t="s">
        <v>5631</v>
      </c>
      <c r="K357" s="82"/>
      <c r="L357" s="82"/>
      <c r="M357" s="150"/>
      <c r="N357" s="119"/>
      <c r="V357" s="151"/>
    </row>
    <row r="358" spans="1:22" ht="21.6" thickTop="1" thickBot="1" x14ac:dyDescent="0.3">
      <c r="A358" s="834">
        <f t="shared" ref="A358" si="82">A354+1</f>
        <v>86</v>
      </c>
      <c r="B358" s="560" t="s">
        <v>22</v>
      </c>
      <c r="C358" s="560" t="s">
        <v>23</v>
      </c>
      <c r="D358" s="560" t="s">
        <v>5593</v>
      </c>
      <c r="E358" s="837" t="s">
        <v>5594</v>
      </c>
      <c r="F358" s="837"/>
      <c r="G358" s="837" t="s">
        <v>17</v>
      </c>
      <c r="H358" s="771"/>
      <c r="I358" s="558"/>
      <c r="J358" s="138" t="s">
        <v>5608</v>
      </c>
      <c r="K358" s="139"/>
      <c r="L358" s="139"/>
      <c r="M358" s="140"/>
      <c r="N358" s="119"/>
      <c r="V358" s="151"/>
    </row>
    <row r="359" spans="1:22" ht="13.8" thickBot="1" x14ac:dyDescent="0.3">
      <c r="A359" s="750"/>
      <c r="B359" s="142"/>
      <c r="C359" s="142"/>
      <c r="D359" s="143"/>
      <c r="E359" s="142"/>
      <c r="F359" s="142"/>
      <c r="G359" s="726"/>
      <c r="H359" s="838"/>
      <c r="I359" s="839"/>
      <c r="J359" s="78" t="s">
        <v>5608</v>
      </c>
      <c r="K359" s="78"/>
      <c r="L359" s="78"/>
      <c r="M359" s="145"/>
      <c r="N359" s="119"/>
      <c r="V359" s="151">
        <f>G359</f>
        <v>0</v>
      </c>
    </row>
    <row r="360" spans="1:22" ht="21" thickBot="1" x14ac:dyDescent="0.3">
      <c r="A360" s="750"/>
      <c r="B360" s="562" t="s">
        <v>34</v>
      </c>
      <c r="C360" s="562" t="s">
        <v>35</v>
      </c>
      <c r="D360" s="562" t="s">
        <v>5600</v>
      </c>
      <c r="E360" s="840" t="s">
        <v>5601</v>
      </c>
      <c r="F360" s="840"/>
      <c r="G360" s="730"/>
      <c r="H360" s="731"/>
      <c r="I360" s="732"/>
      <c r="J360" s="538" t="s">
        <v>5630</v>
      </c>
      <c r="K360" s="82"/>
      <c r="L360" s="82"/>
      <c r="M360" s="150"/>
      <c r="N360" s="119"/>
      <c r="V360" s="151"/>
    </row>
    <row r="361" spans="1:22" ht="13.8" thickBot="1" x14ac:dyDescent="0.3">
      <c r="A361" s="842"/>
      <c r="B361" s="152"/>
      <c r="C361" s="152"/>
      <c r="D361" s="153"/>
      <c r="E361" s="154" t="s">
        <v>5605</v>
      </c>
      <c r="F361" s="636"/>
      <c r="G361" s="712"/>
      <c r="H361" s="713"/>
      <c r="I361" s="714"/>
      <c r="J361" s="538" t="s">
        <v>5631</v>
      </c>
      <c r="K361" s="82"/>
      <c r="L361" s="82"/>
      <c r="M361" s="150"/>
      <c r="N361" s="119"/>
      <c r="V361" s="151"/>
    </row>
    <row r="362" spans="1:22" ht="21.6" thickTop="1" thickBot="1" x14ac:dyDescent="0.3">
      <c r="A362" s="834">
        <f t="shared" ref="A362" si="83">A358+1</f>
        <v>87</v>
      </c>
      <c r="B362" s="560" t="s">
        <v>22</v>
      </c>
      <c r="C362" s="560" t="s">
        <v>23</v>
      </c>
      <c r="D362" s="560" t="s">
        <v>5593</v>
      </c>
      <c r="E362" s="837" t="s">
        <v>5594</v>
      </c>
      <c r="F362" s="837"/>
      <c r="G362" s="837" t="s">
        <v>17</v>
      </c>
      <c r="H362" s="771"/>
      <c r="I362" s="558"/>
      <c r="J362" s="138" t="s">
        <v>5608</v>
      </c>
      <c r="K362" s="139"/>
      <c r="L362" s="139"/>
      <c r="M362" s="140"/>
      <c r="N362" s="119"/>
      <c r="V362" s="151"/>
    </row>
    <row r="363" spans="1:22" ht="13.8" thickBot="1" x14ac:dyDescent="0.3">
      <c r="A363" s="750"/>
      <c r="B363" s="142"/>
      <c r="C363" s="142"/>
      <c r="D363" s="143"/>
      <c r="E363" s="142"/>
      <c r="F363" s="142"/>
      <c r="G363" s="726"/>
      <c r="H363" s="838"/>
      <c r="I363" s="839"/>
      <c r="J363" s="78" t="s">
        <v>5608</v>
      </c>
      <c r="K363" s="78"/>
      <c r="L363" s="78"/>
      <c r="M363" s="145"/>
      <c r="N363" s="119"/>
      <c r="V363" s="151">
        <f>G363</f>
        <v>0</v>
      </c>
    </row>
    <row r="364" spans="1:22" ht="21" thickBot="1" x14ac:dyDescent="0.3">
      <c r="A364" s="750"/>
      <c r="B364" s="562" t="s">
        <v>34</v>
      </c>
      <c r="C364" s="562" t="s">
        <v>35</v>
      </c>
      <c r="D364" s="562" t="s">
        <v>5600</v>
      </c>
      <c r="E364" s="840" t="s">
        <v>5601</v>
      </c>
      <c r="F364" s="840"/>
      <c r="G364" s="730"/>
      <c r="H364" s="731"/>
      <c r="I364" s="732"/>
      <c r="J364" s="538" t="s">
        <v>5630</v>
      </c>
      <c r="K364" s="82"/>
      <c r="L364" s="82"/>
      <c r="M364" s="150"/>
      <c r="N364" s="119"/>
      <c r="V364" s="151"/>
    </row>
    <row r="365" spans="1:22" ht="13.8" thickBot="1" x14ac:dyDescent="0.3">
      <c r="A365" s="842"/>
      <c r="B365" s="152"/>
      <c r="C365" s="152"/>
      <c r="D365" s="153"/>
      <c r="E365" s="154" t="s">
        <v>5605</v>
      </c>
      <c r="F365" s="636"/>
      <c r="G365" s="712"/>
      <c r="H365" s="713"/>
      <c r="I365" s="714"/>
      <c r="J365" s="538" t="s">
        <v>5631</v>
      </c>
      <c r="K365" s="82"/>
      <c r="L365" s="82"/>
      <c r="M365" s="150"/>
      <c r="N365" s="119"/>
      <c r="V365" s="151"/>
    </row>
    <row r="366" spans="1:22" ht="21.6" thickTop="1" thickBot="1" x14ac:dyDescent="0.3">
      <c r="A366" s="834">
        <f t="shared" ref="A366" si="84">A362+1</f>
        <v>88</v>
      </c>
      <c r="B366" s="560" t="s">
        <v>22</v>
      </c>
      <c r="C366" s="560" t="s">
        <v>23</v>
      </c>
      <c r="D366" s="560" t="s">
        <v>5593</v>
      </c>
      <c r="E366" s="837" t="s">
        <v>5594</v>
      </c>
      <c r="F366" s="837"/>
      <c r="G366" s="837" t="s">
        <v>17</v>
      </c>
      <c r="H366" s="771"/>
      <c r="I366" s="558"/>
      <c r="J366" s="138" t="s">
        <v>5608</v>
      </c>
      <c r="K366" s="139"/>
      <c r="L366" s="139"/>
      <c r="M366" s="140"/>
      <c r="N366" s="119"/>
      <c r="V366" s="151"/>
    </row>
    <row r="367" spans="1:22" ht="13.8" thickBot="1" x14ac:dyDescent="0.3">
      <c r="A367" s="750"/>
      <c r="B367" s="142"/>
      <c r="C367" s="142"/>
      <c r="D367" s="143"/>
      <c r="E367" s="142"/>
      <c r="F367" s="142"/>
      <c r="G367" s="726"/>
      <c r="H367" s="838"/>
      <c r="I367" s="839"/>
      <c r="J367" s="78" t="s">
        <v>5608</v>
      </c>
      <c r="K367" s="78"/>
      <c r="L367" s="78"/>
      <c r="M367" s="145"/>
      <c r="N367" s="119"/>
      <c r="V367" s="151">
        <f>G367</f>
        <v>0</v>
      </c>
    </row>
    <row r="368" spans="1:22" ht="21" thickBot="1" x14ac:dyDescent="0.3">
      <c r="A368" s="750"/>
      <c r="B368" s="562" t="s">
        <v>34</v>
      </c>
      <c r="C368" s="562" t="s">
        <v>35</v>
      </c>
      <c r="D368" s="562" t="s">
        <v>5600</v>
      </c>
      <c r="E368" s="840" t="s">
        <v>5601</v>
      </c>
      <c r="F368" s="840"/>
      <c r="G368" s="730"/>
      <c r="H368" s="731"/>
      <c r="I368" s="732"/>
      <c r="J368" s="538" t="s">
        <v>5630</v>
      </c>
      <c r="K368" s="82"/>
      <c r="L368" s="82"/>
      <c r="M368" s="150"/>
      <c r="N368" s="119"/>
      <c r="V368" s="151"/>
    </row>
    <row r="369" spans="1:22" ht="13.8" thickBot="1" x14ac:dyDescent="0.3">
      <c r="A369" s="842"/>
      <c r="B369" s="152"/>
      <c r="C369" s="152"/>
      <c r="D369" s="153"/>
      <c r="E369" s="154" t="s">
        <v>5605</v>
      </c>
      <c r="F369" s="636"/>
      <c r="G369" s="712"/>
      <c r="H369" s="713"/>
      <c r="I369" s="714"/>
      <c r="J369" s="538" t="s">
        <v>5631</v>
      </c>
      <c r="K369" s="82"/>
      <c r="L369" s="82"/>
      <c r="M369" s="150"/>
      <c r="N369" s="119"/>
      <c r="V369" s="151"/>
    </row>
    <row r="370" spans="1:22" ht="21.6" thickTop="1" thickBot="1" x14ac:dyDescent="0.3">
      <c r="A370" s="834">
        <f t="shared" ref="A370" si="85">A366+1</f>
        <v>89</v>
      </c>
      <c r="B370" s="560" t="s">
        <v>22</v>
      </c>
      <c r="C370" s="560" t="s">
        <v>23</v>
      </c>
      <c r="D370" s="560" t="s">
        <v>5593</v>
      </c>
      <c r="E370" s="837" t="s">
        <v>5594</v>
      </c>
      <c r="F370" s="837"/>
      <c r="G370" s="837" t="s">
        <v>17</v>
      </c>
      <c r="H370" s="771"/>
      <c r="I370" s="558"/>
      <c r="J370" s="138" t="s">
        <v>5608</v>
      </c>
      <c r="K370" s="139"/>
      <c r="L370" s="139"/>
      <c r="M370" s="140"/>
      <c r="N370" s="119"/>
      <c r="V370" s="151"/>
    </row>
    <row r="371" spans="1:22" ht="13.8" thickBot="1" x14ac:dyDescent="0.3">
      <c r="A371" s="750"/>
      <c r="B371" s="142"/>
      <c r="C371" s="142"/>
      <c r="D371" s="143"/>
      <c r="E371" s="142"/>
      <c r="F371" s="142"/>
      <c r="G371" s="726"/>
      <c r="H371" s="838"/>
      <c r="I371" s="839"/>
      <c r="J371" s="78" t="s">
        <v>5608</v>
      </c>
      <c r="K371" s="78"/>
      <c r="L371" s="78"/>
      <c r="M371" s="145"/>
      <c r="N371" s="119"/>
      <c r="V371" s="151">
        <f>G371</f>
        <v>0</v>
      </c>
    </row>
    <row r="372" spans="1:22" ht="21" thickBot="1" x14ac:dyDescent="0.3">
      <c r="A372" s="750"/>
      <c r="B372" s="562" t="s">
        <v>34</v>
      </c>
      <c r="C372" s="562" t="s">
        <v>35</v>
      </c>
      <c r="D372" s="562" t="s">
        <v>5600</v>
      </c>
      <c r="E372" s="840" t="s">
        <v>5601</v>
      </c>
      <c r="F372" s="840"/>
      <c r="G372" s="730"/>
      <c r="H372" s="731"/>
      <c r="I372" s="732"/>
      <c r="J372" s="538" t="s">
        <v>5630</v>
      </c>
      <c r="K372" s="82"/>
      <c r="L372" s="82"/>
      <c r="M372" s="150"/>
      <c r="N372" s="119"/>
      <c r="V372" s="151"/>
    </row>
    <row r="373" spans="1:22" ht="13.8" thickBot="1" x14ac:dyDescent="0.3">
      <c r="A373" s="842"/>
      <c r="B373" s="152"/>
      <c r="C373" s="152"/>
      <c r="D373" s="153"/>
      <c r="E373" s="154" t="s">
        <v>5605</v>
      </c>
      <c r="F373" s="636"/>
      <c r="G373" s="712"/>
      <c r="H373" s="713"/>
      <c r="I373" s="714"/>
      <c r="J373" s="538" t="s">
        <v>5631</v>
      </c>
      <c r="K373" s="82"/>
      <c r="L373" s="82"/>
      <c r="M373" s="150"/>
      <c r="N373" s="119"/>
      <c r="V373" s="151"/>
    </row>
    <row r="374" spans="1:22" ht="21.6" thickTop="1" thickBot="1" x14ac:dyDescent="0.3">
      <c r="A374" s="834">
        <f t="shared" ref="A374" si="86">A370+1</f>
        <v>90</v>
      </c>
      <c r="B374" s="560" t="s">
        <v>22</v>
      </c>
      <c r="C374" s="560" t="s">
        <v>23</v>
      </c>
      <c r="D374" s="560" t="s">
        <v>5593</v>
      </c>
      <c r="E374" s="837" t="s">
        <v>5594</v>
      </c>
      <c r="F374" s="837"/>
      <c r="G374" s="837" t="s">
        <v>17</v>
      </c>
      <c r="H374" s="771"/>
      <c r="I374" s="558"/>
      <c r="J374" s="138" t="s">
        <v>5608</v>
      </c>
      <c r="K374" s="139"/>
      <c r="L374" s="139"/>
      <c r="M374" s="140"/>
      <c r="N374" s="119"/>
      <c r="V374" s="151"/>
    </row>
    <row r="375" spans="1:22" ht="13.8" thickBot="1" x14ac:dyDescent="0.3">
      <c r="A375" s="750"/>
      <c r="B375" s="142"/>
      <c r="C375" s="142"/>
      <c r="D375" s="143"/>
      <c r="E375" s="142"/>
      <c r="F375" s="142"/>
      <c r="G375" s="726"/>
      <c r="H375" s="838"/>
      <c r="I375" s="839"/>
      <c r="J375" s="78" t="s">
        <v>5608</v>
      </c>
      <c r="K375" s="78"/>
      <c r="L375" s="78"/>
      <c r="M375" s="145"/>
      <c r="N375" s="119"/>
      <c r="V375" s="151">
        <f>G375</f>
        <v>0</v>
      </c>
    </row>
    <row r="376" spans="1:22" ht="21" thickBot="1" x14ac:dyDescent="0.3">
      <c r="A376" s="750"/>
      <c r="B376" s="562" t="s">
        <v>34</v>
      </c>
      <c r="C376" s="562" t="s">
        <v>35</v>
      </c>
      <c r="D376" s="562" t="s">
        <v>5600</v>
      </c>
      <c r="E376" s="840" t="s">
        <v>5601</v>
      </c>
      <c r="F376" s="840"/>
      <c r="G376" s="730"/>
      <c r="H376" s="731"/>
      <c r="I376" s="732"/>
      <c r="J376" s="538" t="s">
        <v>5630</v>
      </c>
      <c r="K376" s="82"/>
      <c r="L376" s="82"/>
      <c r="M376" s="150"/>
      <c r="N376" s="119"/>
      <c r="V376" s="151"/>
    </row>
    <row r="377" spans="1:22" ht="13.8" thickBot="1" x14ac:dyDescent="0.3">
      <c r="A377" s="842"/>
      <c r="B377" s="152"/>
      <c r="C377" s="152"/>
      <c r="D377" s="153"/>
      <c r="E377" s="154" t="s">
        <v>5605</v>
      </c>
      <c r="F377" s="636"/>
      <c r="G377" s="712"/>
      <c r="H377" s="713"/>
      <c r="I377" s="714"/>
      <c r="J377" s="538" t="s">
        <v>5631</v>
      </c>
      <c r="K377" s="82"/>
      <c r="L377" s="82"/>
      <c r="M377" s="150"/>
      <c r="N377" s="119"/>
      <c r="V377" s="151"/>
    </row>
    <row r="378" spans="1:22" ht="21.6" thickTop="1" thickBot="1" x14ac:dyDescent="0.3">
      <c r="A378" s="834">
        <f t="shared" ref="A378" si="87">A374+1</f>
        <v>91</v>
      </c>
      <c r="B378" s="560" t="s">
        <v>22</v>
      </c>
      <c r="C378" s="560" t="s">
        <v>23</v>
      </c>
      <c r="D378" s="560" t="s">
        <v>5593</v>
      </c>
      <c r="E378" s="837" t="s">
        <v>5594</v>
      </c>
      <c r="F378" s="837"/>
      <c r="G378" s="837" t="s">
        <v>17</v>
      </c>
      <c r="H378" s="771"/>
      <c r="I378" s="558"/>
      <c r="J378" s="138" t="s">
        <v>5608</v>
      </c>
      <c r="K378" s="139"/>
      <c r="L378" s="139"/>
      <c r="M378" s="140"/>
      <c r="N378" s="119"/>
      <c r="V378" s="151"/>
    </row>
    <row r="379" spans="1:22" ht="13.8" thickBot="1" x14ac:dyDescent="0.3">
      <c r="A379" s="750"/>
      <c r="B379" s="142"/>
      <c r="C379" s="142"/>
      <c r="D379" s="143"/>
      <c r="E379" s="142"/>
      <c r="F379" s="142"/>
      <c r="G379" s="726"/>
      <c r="H379" s="838"/>
      <c r="I379" s="839"/>
      <c r="J379" s="78" t="s">
        <v>5608</v>
      </c>
      <c r="K379" s="78"/>
      <c r="L379" s="78"/>
      <c r="M379" s="145"/>
      <c r="N379" s="119"/>
      <c r="V379" s="151">
        <f>G379</f>
        <v>0</v>
      </c>
    </row>
    <row r="380" spans="1:22" ht="21" thickBot="1" x14ac:dyDescent="0.3">
      <c r="A380" s="750"/>
      <c r="B380" s="562" t="s">
        <v>34</v>
      </c>
      <c r="C380" s="562" t="s">
        <v>35</v>
      </c>
      <c r="D380" s="562" t="s">
        <v>5600</v>
      </c>
      <c r="E380" s="840" t="s">
        <v>5601</v>
      </c>
      <c r="F380" s="840"/>
      <c r="G380" s="730"/>
      <c r="H380" s="731"/>
      <c r="I380" s="732"/>
      <c r="J380" s="538" t="s">
        <v>5630</v>
      </c>
      <c r="K380" s="82"/>
      <c r="L380" s="82"/>
      <c r="M380" s="150"/>
      <c r="N380" s="119"/>
      <c r="V380" s="151"/>
    </row>
    <row r="381" spans="1:22" ht="13.8" thickBot="1" x14ac:dyDescent="0.3">
      <c r="A381" s="842"/>
      <c r="B381" s="152"/>
      <c r="C381" s="152"/>
      <c r="D381" s="153"/>
      <c r="E381" s="154" t="s">
        <v>5605</v>
      </c>
      <c r="F381" s="636"/>
      <c r="G381" s="712"/>
      <c r="H381" s="713"/>
      <c r="I381" s="714"/>
      <c r="J381" s="538" t="s">
        <v>5631</v>
      </c>
      <c r="K381" s="82"/>
      <c r="L381" s="82"/>
      <c r="M381" s="150"/>
      <c r="N381" s="119"/>
      <c r="V381" s="151"/>
    </row>
    <row r="382" spans="1:22" ht="21.6" thickTop="1" thickBot="1" x14ac:dyDescent="0.3">
      <c r="A382" s="834">
        <f t="shared" ref="A382" si="88">A378+1</f>
        <v>92</v>
      </c>
      <c r="B382" s="560" t="s">
        <v>22</v>
      </c>
      <c r="C382" s="560" t="s">
        <v>23</v>
      </c>
      <c r="D382" s="560" t="s">
        <v>5593</v>
      </c>
      <c r="E382" s="837" t="s">
        <v>5594</v>
      </c>
      <c r="F382" s="837"/>
      <c r="G382" s="837" t="s">
        <v>17</v>
      </c>
      <c r="H382" s="771"/>
      <c r="I382" s="558"/>
      <c r="J382" s="138" t="s">
        <v>5608</v>
      </c>
      <c r="K382" s="139"/>
      <c r="L382" s="139"/>
      <c r="M382" s="140"/>
      <c r="N382" s="119"/>
      <c r="V382" s="151"/>
    </row>
    <row r="383" spans="1:22" ht="13.8" thickBot="1" x14ac:dyDescent="0.3">
      <c r="A383" s="750"/>
      <c r="B383" s="142"/>
      <c r="C383" s="142"/>
      <c r="D383" s="143"/>
      <c r="E383" s="142"/>
      <c r="F383" s="142"/>
      <c r="G383" s="726"/>
      <c r="H383" s="838"/>
      <c r="I383" s="839"/>
      <c r="J383" s="78" t="s">
        <v>5608</v>
      </c>
      <c r="K383" s="78"/>
      <c r="L383" s="78"/>
      <c r="M383" s="145"/>
      <c r="N383" s="119"/>
      <c r="V383" s="151">
        <f>G383</f>
        <v>0</v>
      </c>
    </row>
    <row r="384" spans="1:22" ht="21" thickBot="1" x14ac:dyDescent="0.3">
      <c r="A384" s="750"/>
      <c r="B384" s="562" t="s">
        <v>34</v>
      </c>
      <c r="C384" s="562" t="s">
        <v>35</v>
      </c>
      <c r="D384" s="562" t="s">
        <v>5600</v>
      </c>
      <c r="E384" s="840" t="s">
        <v>5601</v>
      </c>
      <c r="F384" s="840"/>
      <c r="G384" s="730"/>
      <c r="H384" s="731"/>
      <c r="I384" s="732"/>
      <c r="J384" s="538" t="s">
        <v>5630</v>
      </c>
      <c r="K384" s="82"/>
      <c r="L384" s="82"/>
      <c r="M384" s="150"/>
      <c r="N384" s="119"/>
      <c r="V384" s="151"/>
    </row>
    <row r="385" spans="1:22" ht="13.8" thickBot="1" x14ac:dyDescent="0.3">
      <c r="A385" s="842"/>
      <c r="B385" s="152"/>
      <c r="C385" s="152"/>
      <c r="D385" s="153"/>
      <c r="E385" s="154" t="s">
        <v>5605</v>
      </c>
      <c r="F385" s="636"/>
      <c r="G385" s="712"/>
      <c r="H385" s="713"/>
      <c r="I385" s="714"/>
      <c r="J385" s="538" t="s">
        <v>5631</v>
      </c>
      <c r="K385" s="82"/>
      <c r="L385" s="82"/>
      <c r="M385" s="150"/>
      <c r="N385" s="119"/>
      <c r="V385" s="151"/>
    </row>
    <row r="386" spans="1:22" ht="21.6" thickTop="1" thickBot="1" x14ac:dyDescent="0.3">
      <c r="A386" s="834">
        <f t="shared" ref="A386" si="89">A382+1</f>
        <v>93</v>
      </c>
      <c r="B386" s="560" t="s">
        <v>22</v>
      </c>
      <c r="C386" s="560" t="s">
        <v>23</v>
      </c>
      <c r="D386" s="560" t="s">
        <v>5593</v>
      </c>
      <c r="E386" s="837" t="s">
        <v>5594</v>
      </c>
      <c r="F386" s="837"/>
      <c r="G386" s="837" t="s">
        <v>17</v>
      </c>
      <c r="H386" s="771"/>
      <c r="I386" s="558"/>
      <c r="J386" s="138" t="s">
        <v>5608</v>
      </c>
      <c r="K386" s="139"/>
      <c r="L386" s="139"/>
      <c r="M386" s="140"/>
      <c r="N386" s="119"/>
      <c r="V386" s="151"/>
    </row>
    <row r="387" spans="1:22" ht="13.8" thickBot="1" x14ac:dyDescent="0.3">
      <c r="A387" s="750"/>
      <c r="B387" s="142"/>
      <c r="C387" s="142"/>
      <c r="D387" s="143"/>
      <c r="E387" s="142"/>
      <c r="F387" s="142"/>
      <c r="G387" s="726"/>
      <c r="H387" s="838"/>
      <c r="I387" s="839"/>
      <c r="J387" s="78" t="s">
        <v>5608</v>
      </c>
      <c r="K387" s="78"/>
      <c r="L387" s="78"/>
      <c r="M387" s="145"/>
      <c r="N387" s="119"/>
      <c r="V387" s="151">
        <f>G387</f>
        <v>0</v>
      </c>
    </row>
    <row r="388" spans="1:22" ht="21" thickBot="1" x14ac:dyDescent="0.3">
      <c r="A388" s="750"/>
      <c r="B388" s="562" t="s">
        <v>34</v>
      </c>
      <c r="C388" s="562" t="s">
        <v>35</v>
      </c>
      <c r="D388" s="562" t="s">
        <v>5600</v>
      </c>
      <c r="E388" s="840" t="s">
        <v>5601</v>
      </c>
      <c r="F388" s="840"/>
      <c r="G388" s="730"/>
      <c r="H388" s="731"/>
      <c r="I388" s="732"/>
      <c r="J388" s="538" t="s">
        <v>5630</v>
      </c>
      <c r="K388" s="82"/>
      <c r="L388" s="82"/>
      <c r="M388" s="150"/>
      <c r="N388" s="119"/>
      <c r="V388" s="151"/>
    </row>
    <row r="389" spans="1:22" ht="13.8" thickBot="1" x14ac:dyDescent="0.3">
      <c r="A389" s="842"/>
      <c r="B389" s="152"/>
      <c r="C389" s="152"/>
      <c r="D389" s="153"/>
      <c r="E389" s="154" t="s">
        <v>5605</v>
      </c>
      <c r="F389" s="636"/>
      <c r="G389" s="712"/>
      <c r="H389" s="713"/>
      <c r="I389" s="714"/>
      <c r="J389" s="538" t="s">
        <v>5631</v>
      </c>
      <c r="K389" s="82"/>
      <c r="L389" s="82"/>
      <c r="M389" s="150"/>
      <c r="N389" s="119"/>
      <c r="V389" s="151"/>
    </row>
    <row r="390" spans="1:22" ht="21.6" thickTop="1" thickBot="1" x14ac:dyDescent="0.3">
      <c r="A390" s="834">
        <f t="shared" ref="A390" si="90">A386+1</f>
        <v>94</v>
      </c>
      <c r="B390" s="560" t="s">
        <v>22</v>
      </c>
      <c r="C390" s="560" t="s">
        <v>23</v>
      </c>
      <c r="D390" s="560" t="s">
        <v>5593</v>
      </c>
      <c r="E390" s="837" t="s">
        <v>5594</v>
      </c>
      <c r="F390" s="837"/>
      <c r="G390" s="837" t="s">
        <v>17</v>
      </c>
      <c r="H390" s="771"/>
      <c r="I390" s="558"/>
      <c r="J390" s="138" t="s">
        <v>5608</v>
      </c>
      <c r="K390" s="139"/>
      <c r="L390" s="139"/>
      <c r="M390" s="140"/>
      <c r="N390" s="119"/>
      <c r="V390" s="151"/>
    </row>
    <row r="391" spans="1:22" ht="13.8" thickBot="1" x14ac:dyDescent="0.3">
      <c r="A391" s="750"/>
      <c r="B391" s="142"/>
      <c r="C391" s="142"/>
      <c r="D391" s="143"/>
      <c r="E391" s="142"/>
      <c r="F391" s="142"/>
      <c r="G391" s="726"/>
      <c r="H391" s="838"/>
      <c r="I391" s="839"/>
      <c r="J391" s="78" t="s">
        <v>5608</v>
      </c>
      <c r="K391" s="78"/>
      <c r="L391" s="78"/>
      <c r="M391" s="145"/>
      <c r="N391" s="119"/>
      <c r="V391" s="151">
        <f>G391</f>
        <v>0</v>
      </c>
    </row>
    <row r="392" spans="1:22" ht="21" thickBot="1" x14ac:dyDescent="0.3">
      <c r="A392" s="750"/>
      <c r="B392" s="562" t="s">
        <v>34</v>
      </c>
      <c r="C392" s="562" t="s">
        <v>35</v>
      </c>
      <c r="D392" s="562" t="s">
        <v>5600</v>
      </c>
      <c r="E392" s="840" t="s">
        <v>5601</v>
      </c>
      <c r="F392" s="840"/>
      <c r="G392" s="730"/>
      <c r="H392" s="731"/>
      <c r="I392" s="732"/>
      <c r="J392" s="538" t="s">
        <v>5630</v>
      </c>
      <c r="K392" s="82"/>
      <c r="L392" s="82"/>
      <c r="M392" s="150"/>
      <c r="N392" s="119"/>
      <c r="V392" s="151"/>
    </row>
    <row r="393" spans="1:22" ht="13.8" thickBot="1" x14ac:dyDescent="0.3">
      <c r="A393" s="842"/>
      <c r="B393" s="152"/>
      <c r="C393" s="152"/>
      <c r="D393" s="153"/>
      <c r="E393" s="154" t="s">
        <v>5605</v>
      </c>
      <c r="F393" s="636"/>
      <c r="G393" s="712"/>
      <c r="H393" s="713"/>
      <c r="I393" s="714"/>
      <c r="J393" s="538" t="s">
        <v>5631</v>
      </c>
      <c r="K393" s="82"/>
      <c r="L393" s="82"/>
      <c r="M393" s="150"/>
      <c r="N393" s="119"/>
      <c r="V393" s="151"/>
    </row>
    <row r="394" spans="1:22" ht="21.6" thickTop="1" thickBot="1" x14ac:dyDescent="0.3">
      <c r="A394" s="834">
        <f t="shared" ref="A394" si="91">A390+1</f>
        <v>95</v>
      </c>
      <c r="B394" s="560" t="s">
        <v>22</v>
      </c>
      <c r="C394" s="560" t="s">
        <v>23</v>
      </c>
      <c r="D394" s="560" t="s">
        <v>5593</v>
      </c>
      <c r="E394" s="837" t="s">
        <v>5594</v>
      </c>
      <c r="F394" s="837"/>
      <c r="G394" s="837" t="s">
        <v>17</v>
      </c>
      <c r="H394" s="771"/>
      <c r="I394" s="558"/>
      <c r="J394" s="138" t="s">
        <v>5608</v>
      </c>
      <c r="K394" s="139"/>
      <c r="L394" s="139"/>
      <c r="M394" s="140"/>
      <c r="N394" s="119"/>
      <c r="V394" s="151"/>
    </row>
    <row r="395" spans="1:22" ht="13.8" thickBot="1" x14ac:dyDescent="0.3">
      <c r="A395" s="750"/>
      <c r="B395" s="142"/>
      <c r="C395" s="142"/>
      <c r="D395" s="143"/>
      <c r="E395" s="142"/>
      <c r="F395" s="142"/>
      <c r="G395" s="726"/>
      <c r="H395" s="838"/>
      <c r="I395" s="839"/>
      <c r="J395" s="78" t="s">
        <v>5608</v>
      </c>
      <c r="K395" s="78"/>
      <c r="L395" s="78"/>
      <c r="M395" s="145"/>
      <c r="N395" s="119"/>
      <c r="V395" s="151">
        <f>G395</f>
        <v>0</v>
      </c>
    </row>
    <row r="396" spans="1:22" ht="21" thickBot="1" x14ac:dyDescent="0.3">
      <c r="A396" s="750"/>
      <c r="B396" s="562" t="s">
        <v>34</v>
      </c>
      <c r="C396" s="562" t="s">
        <v>35</v>
      </c>
      <c r="D396" s="562" t="s">
        <v>5600</v>
      </c>
      <c r="E396" s="840" t="s">
        <v>5601</v>
      </c>
      <c r="F396" s="840"/>
      <c r="G396" s="730"/>
      <c r="H396" s="731"/>
      <c r="I396" s="732"/>
      <c r="J396" s="538" t="s">
        <v>5630</v>
      </c>
      <c r="K396" s="82"/>
      <c r="L396" s="82"/>
      <c r="M396" s="150"/>
      <c r="N396" s="119"/>
      <c r="V396" s="151"/>
    </row>
    <row r="397" spans="1:22" ht="13.8" thickBot="1" x14ac:dyDescent="0.3">
      <c r="A397" s="842"/>
      <c r="B397" s="152"/>
      <c r="C397" s="152"/>
      <c r="D397" s="153"/>
      <c r="E397" s="154" t="s">
        <v>5605</v>
      </c>
      <c r="F397" s="636"/>
      <c r="G397" s="712"/>
      <c r="H397" s="713"/>
      <c r="I397" s="714"/>
      <c r="J397" s="538" t="s">
        <v>5631</v>
      </c>
      <c r="K397" s="82"/>
      <c r="L397" s="82"/>
      <c r="M397" s="150"/>
      <c r="N397" s="119"/>
      <c r="V397" s="151"/>
    </row>
    <row r="398" spans="1:22" ht="21.6" thickTop="1" thickBot="1" x14ac:dyDescent="0.3">
      <c r="A398" s="834">
        <f t="shared" ref="A398" si="92">A394+1</f>
        <v>96</v>
      </c>
      <c r="B398" s="560" t="s">
        <v>22</v>
      </c>
      <c r="C398" s="560" t="s">
        <v>23</v>
      </c>
      <c r="D398" s="560" t="s">
        <v>5593</v>
      </c>
      <c r="E398" s="837" t="s">
        <v>5594</v>
      </c>
      <c r="F398" s="837"/>
      <c r="G398" s="837" t="s">
        <v>17</v>
      </c>
      <c r="H398" s="771"/>
      <c r="I398" s="558"/>
      <c r="J398" s="138" t="s">
        <v>5608</v>
      </c>
      <c r="K398" s="139"/>
      <c r="L398" s="139"/>
      <c r="M398" s="140"/>
      <c r="N398" s="119"/>
      <c r="V398" s="151"/>
    </row>
    <row r="399" spans="1:22" ht="13.8" thickBot="1" x14ac:dyDescent="0.3">
      <c r="A399" s="750"/>
      <c r="B399" s="142"/>
      <c r="C399" s="142"/>
      <c r="D399" s="143"/>
      <c r="E399" s="142"/>
      <c r="F399" s="142"/>
      <c r="G399" s="726"/>
      <c r="H399" s="838"/>
      <c r="I399" s="839"/>
      <c r="J399" s="78" t="s">
        <v>5608</v>
      </c>
      <c r="K399" s="78"/>
      <c r="L399" s="78"/>
      <c r="M399" s="145"/>
      <c r="N399" s="119"/>
      <c r="V399" s="151">
        <f>G399</f>
        <v>0</v>
      </c>
    </row>
    <row r="400" spans="1:22" ht="21" thickBot="1" x14ac:dyDescent="0.3">
      <c r="A400" s="750"/>
      <c r="B400" s="562" t="s">
        <v>34</v>
      </c>
      <c r="C400" s="562" t="s">
        <v>35</v>
      </c>
      <c r="D400" s="562" t="s">
        <v>5600</v>
      </c>
      <c r="E400" s="840" t="s">
        <v>5601</v>
      </c>
      <c r="F400" s="840"/>
      <c r="G400" s="730"/>
      <c r="H400" s="731"/>
      <c r="I400" s="732"/>
      <c r="J400" s="538" t="s">
        <v>5630</v>
      </c>
      <c r="K400" s="82"/>
      <c r="L400" s="82"/>
      <c r="M400" s="150"/>
      <c r="N400" s="119"/>
      <c r="V400" s="151"/>
    </row>
    <row r="401" spans="1:22" ht="13.8" thickBot="1" x14ac:dyDescent="0.3">
      <c r="A401" s="842"/>
      <c r="B401" s="152"/>
      <c r="C401" s="152"/>
      <c r="D401" s="153"/>
      <c r="E401" s="154" t="s">
        <v>5605</v>
      </c>
      <c r="F401" s="636"/>
      <c r="G401" s="712"/>
      <c r="H401" s="713"/>
      <c r="I401" s="714"/>
      <c r="J401" s="538" t="s">
        <v>5631</v>
      </c>
      <c r="K401" s="82"/>
      <c r="L401" s="82"/>
      <c r="M401" s="150"/>
      <c r="N401" s="119"/>
      <c r="V401" s="151"/>
    </row>
    <row r="402" spans="1:22" ht="21.6" thickTop="1" thickBot="1" x14ac:dyDescent="0.3">
      <c r="A402" s="834">
        <f t="shared" ref="A402" si="93">A398+1</f>
        <v>97</v>
      </c>
      <c r="B402" s="560" t="s">
        <v>22</v>
      </c>
      <c r="C402" s="560" t="s">
        <v>23</v>
      </c>
      <c r="D402" s="560" t="s">
        <v>5593</v>
      </c>
      <c r="E402" s="837" t="s">
        <v>5594</v>
      </c>
      <c r="F402" s="837"/>
      <c r="G402" s="837" t="s">
        <v>17</v>
      </c>
      <c r="H402" s="771"/>
      <c r="I402" s="558"/>
      <c r="J402" s="138" t="s">
        <v>5608</v>
      </c>
      <c r="K402" s="139"/>
      <c r="L402" s="139"/>
      <c r="M402" s="140"/>
      <c r="N402" s="119"/>
      <c r="V402" s="151"/>
    </row>
    <row r="403" spans="1:22" ht="13.8" thickBot="1" x14ac:dyDescent="0.3">
      <c r="A403" s="750"/>
      <c r="B403" s="142"/>
      <c r="C403" s="142"/>
      <c r="D403" s="143"/>
      <c r="E403" s="142"/>
      <c r="F403" s="142"/>
      <c r="G403" s="726"/>
      <c r="H403" s="838"/>
      <c r="I403" s="839"/>
      <c r="J403" s="78" t="s">
        <v>5608</v>
      </c>
      <c r="K403" s="78"/>
      <c r="L403" s="78"/>
      <c r="M403" s="145"/>
      <c r="N403" s="119"/>
      <c r="V403" s="151">
        <f>G403</f>
        <v>0</v>
      </c>
    </row>
    <row r="404" spans="1:22" ht="21" thickBot="1" x14ac:dyDescent="0.3">
      <c r="A404" s="750"/>
      <c r="B404" s="562" t="s">
        <v>34</v>
      </c>
      <c r="C404" s="562" t="s">
        <v>35</v>
      </c>
      <c r="D404" s="562" t="s">
        <v>5600</v>
      </c>
      <c r="E404" s="840" t="s">
        <v>5601</v>
      </c>
      <c r="F404" s="840"/>
      <c r="G404" s="730"/>
      <c r="H404" s="731"/>
      <c r="I404" s="732"/>
      <c r="J404" s="538" t="s">
        <v>5630</v>
      </c>
      <c r="K404" s="82"/>
      <c r="L404" s="82"/>
      <c r="M404" s="150"/>
      <c r="N404" s="119"/>
      <c r="V404" s="151"/>
    </row>
    <row r="405" spans="1:22" ht="13.8" thickBot="1" x14ac:dyDescent="0.3">
      <c r="A405" s="842"/>
      <c r="B405" s="152"/>
      <c r="C405" s="152"/>
      <c r="D405" s="153"/>
      <c r="E405" s="154" t="s">
        <v>5605</v>
      </c>
      <c r="F405" s="636"/>
      <c r="G405" s="712"/>
      <c r="H405" s="713"/>
      <c r="I405" s="714"/>
      <c r="J405" s="538" t="s">
        <v>5631</v>
      </c>
      <c r="K405" s="82"/>
      <c r="L405" s="82"/>
      <c r="M405" s="150"/>
      <c r="N405" s="119"/>
      <c r="V405" s="151"/>
    </row>
    <row r="406" spans="1:22" ht="21.6" thickTop="1" thickBot="1" x14ac:dyDescent="0.3">
      <c r="A406" s="834">
        <f t="shared" ref="A406" si="94">A402+1</f>
        <v>98</v>
      </c>
      <c r="B406" s="560" t="s">
        <v>22</v>
      </c>
      <c r="C406" s="560" t="s">
        <v>23</v>
      </c>
      <c r="D406" s="560" t="s">
        <v>5593</v>
      </c>
      <c r="E406" s="837" t="s">
        <v>5594</v>
      </c>
      <c r="F406" s="837"/>
      <c r="G406" s="837" t="s">
        <v>17</v>
      </c>
      <c r="H406" s="771"/>
      <c r="I406" s="558"/>
      <c r="J406" s="138" t="s">
        <v>5608</v>
      </c>
      <c r="K406" s="139"/>
      <c r="L406" s="139"/>
      <c r="M406" s="140"/>
      <c r="N406" s="119"/>
      <c r="V406" s="151"/>
    </row>
    <row r="407" spans="1:22" ht="13.8" thickBot="1" x14ac:dyDescent="0.3">
      <c r="A407" s="750"/>
      <c r="B407" s="142"/>
      <c r="C407" s="142"/>
      <c r="D407" s="143"/>
      <c r="E407" s="142"/>
      <c r="F407" s="142"/>
      <c r="G407" s="726"/>
      <c r="H407" s="838"/>
      <c r="I407" s="839"/>
      <c r="J407" s="78" t="s">
        <v>5608</v>
      </c>
      <c r="K407" s="78"/>
      <c r="L407" s="78"/>
      <c r="M407" s="145"/>
      <c r="N407" s="119"/>
      <c r="V407" s="151">
        <f>G407</f>
        <v>0</v>
      </c>
    </row>
    <row r="408" spans="1:22" ht="21" thickBot="1" x14ac:dyDescent="0.3">
      <c r="A408" s="750"/>
      <c r="B408" s="562" t="s">
        <v>34</v>
      </c>
      <c r="C408" s="562" t="s">
        <v>35</v>
      </c>
      <c r="D408" s="562" t="s">
        <v>5600</v>
      </c>
      <c r="E408" s="840" t="s">
        <v>5601</v>
      </c>
      <c r="F408" s="840"/>
      <c r="G408" s="730"/>
      <c r="H408" s="731"/>
      <c r="I408" s="732"/>
      <c r="J408" s="538" t="s">
        <v>5630</v>
      </c>
      <c r="K408" s="82"/>
      <c r="L408" s="82"/>
      <c r="M408" s="150"/>
      <c r="N408" s="119"/>
      <c r="V408" s="151"/>
    </row>
    <row r="409" spans="1:22" ht="13.8" thickBot="1" x14ac:dyDescent="0.3">
      <c r="A409" s="842"/>
      <c r="B409" s="152"/>
      <c r="C409" s="152"/>
      <c r="D409" s="153"/>
      <c r="E409" s="154" t="s">
        <v>5605</v>
      </c>
      <c r="F409" s="636"/>
      <c r="G409" s="712"/>
      <c r="H409" s="713"/>
      <c r="I409" s="714"/>
      <c r="J409" s="538" t="s">
        <v>5631</v>
      </c>
      <c r="K409" s="82"/>
      <c r="L409" s="82"/>
      <c r="M409" s="150"/>
      <c r="N409" s="119"/>
      <c r="V409" s="151"/>
    </row>
    <row r="410" spans="1:22" ht="21.6" thickTop="1" thickBot="1" x14ac:dyDescent="0.3">
      <c r="A410" s="834">
        <f t="shared" ref="A410" si="95">A406+1</f>
        <v>99</v>
      </c>
      <c r="B410" s="560" t="s">
        <v>22</v>
      </c>
      <c r="C410" s="560" t="s">
        <v>23</v>
      </c>
      <c r="D410" s="560" t="s">
        <v>5593</v>
      </c>
      <c r="E410" s="837" t="s">
        <v>5594</v>
      </c>
      <c r="F410" s="837"/>
      <c r="G410" s="837" t="s">
        <v>17</v>
      </c>
      <c r="H410" s="771"/>
      <c r="I410" s="558"/>
      <c r="J410" s="138" t="s">
        <v>5608</v>
      </c>
      <c r="K410" s="139"/>
      <c r="L410" s="139"/>
      <c r="M410" s="140"/>
      <c r="N410" s="119"/>
      <c r="V410" s="151"/>
    </row>
    <row r="411" spans="1:22" ht="13.8" thickBot="1" x14ac:dyDescent="0.3">
      <c r="A411" s="750"/>
      <c r="B411" s="142"/>
      <c r="C411" s="142"/>
      <c r="D411" s="143"/>
      <c r="E411" s="142"/>
      <c r="F411" s="142"/>
      <c r="G411" s="726"/>
      <c r="H411" s="838"/>
      <c r="I411" s="839"/>
      <c r="J411" s="78" t="s">
        <v>5608</v>
      </c>
      <c r="K411" s="78"/>
      <c r="L411" s="78"/>
      <c r="M411" s="145"/>
      <c r="N411" s="119"/>
      <c r="V411" s="151">
        <f>G411</f>
        <v>0</v>
      </c>
    </row>
    <row r="412" spans="1:22" ht="21" thickBot="1" x14ac:dyDescent="0.3">
      <c r="A412" s="750"/>
      <c r="B412" s="562" t="s">
        <v>34</v>
      </c>
      <c r="C412" s="562" t="s">
        <v>35</v>
      </c>
      <c r="D412" s="562" t="s">
        <v>5600</v>
      </c>
      <c r="E412" s="840" t="s">
        <v>5601</v>
      </c>
      <c r="F412" s="840"/>
      <c r="G412" s="730"/>
      <c r="H412" s="731"/>
      <c r="I412" s="732"/>
      <c r="J412" s="538" t="s">
        <v>5630</v>
      </c>
      <c r="K412" s="82"/>
      <c r="L412" s="82"/>
      <c r="M412" s="150"/>
      <c r="N412" s="119"/>
      <c r="V412" s="151"/>
    </row>
    <row r="413" spans="1:22" ht="13.8" thickBot="1" x14ac:dyDescent="0.3">
      <c r="A413" s="842"/>
      <c r="B413" s="152"/>
      <c r="C413" s="152"/>
      <c r="D413" s="153"/>
      <c r="E413" s="154" t="s">
        <v>5605</v>
      </c>
      <c r="F413" s="636"/>
      <c r="G413" s="712"/>
      <c r="H413" s="713"/>
      <c r="I413" s="714"/>
      <c r="J413" s="538" t="s">
        <v>5631</v>
      </c>
      <c r="K413" s="82"/>
      <c r="L413" s="82"/>
      <c r="M413" s="150"/>
      <c r="N413" s="119"/>
      <c r="V413" s="151"/>
    </row>
    <row r="414" spans="1:22" ht="21.6" thickTop="1" thickBot="1" x14ac:dyDescent="0.3">
      <c r="A414" s="834">
        <f t="shared" ref="A414" si="96">A410+1</f>
        <v>100</v>
      </c>
      <c r="B414" s="560" t="s">
        <v>22</v>
      </c>
      <c r="C414" s="560" t="s">
        <v>23</v>
      </c>
      <c r="D414" s="560" t="s">
        <v>5593</v>
      </c>
      <c r="E414" s="837" t="s">
        <v>5594</v>
      </c>
      <c r="F414" s="837"/>
      <c r="G414" s="837" t="s">
        <v>17</v>
      </c>
      <c r="H414" s="771"/>
      <c r="I414" s="558"/>
      <c r="J414" s="138" t="s">
        <v>5608</v>
      </c>
      <c r="K414" s="139"/>
      <c r="L414" s="139"/>
      <c r="M414" s="140"/>
      <c r="N414" s="119"/>
      <c r="V414" s="151"/>
    </row>
    <row r="415" spans="1:22" ht="13.8" thickBot="1" x14ac:dyDescent="0.3">
      <c r="A415" s="750"/>
      <c r="B415" s="142"/>
      <c r="C415" s="142"/>
      <c r="D415" s="143"/>
      <c r="E415" s="142"/>
      <c r="F415" s="142"/>
      <c r="G415" s="726"/>
      <c r="H415" s="838"/>
      <c r="I415" s="839"/>
      <c r="J415" s="78" t="s">
        <v>5608</v>
      </c>
      <c r="K415" s="78"/>
      <c r="L415" s="78"/>
      <c r="M415" s="145"/>
      <c r="N415" s="119"/>
      <c r="V415" s="151">
        <f>G415</f>
        <v>0</v>
      </c>
    </row>
    <row r="416" spans="1:22" ht="21" thickBot="1" x14ac:dyDescent="0.3">
      <c r="A416" s="750"/>
      <c r="B416" s="562" t="s">
        <v>34</v>
      </c>
      <c r="C416" s="562" t="s">
        <v>35</v>
      </c>
      <c r="D416" s="562" t="s">
        <v>5600</v>
      </c>
      <c r="E416" s="840" t="s">
        <v>5601</v>
      </c>
      <c r="F416" s="840"/>
      <c r="G416" s="730"/>
      <c r="H416" s="731"/>
      <c r="I416" s="732"/>
      <c r="J416" s="538" t="s">
        <v>5630</v>
      </c>
      <c r="K416" s="82"/>
      <c r="L416" s="82"/>
      <c r="M416" s="150"/>
      <c r="N416" s="119"/>
    </row>
    <row r="417" spans="1:14" ht="13.8" thickBot="1" x14ac:dyDescent="0.3">
      <c r="A417" s="842"/>
      <c r="B417" s="153"/>
      <c r="C417" s="153"/>
      <c r="D417" s="153"/>
      <c r="E417" s="159" t="s">
        <v>5605</v>
      </c>
      <c r="F417" s="160"/>
      <c r="G417" s="712"/>
      <c r="H417" s="713"/>
      <c r="I417" s="714"/>
      <c r="J417" s="161" t="s">
        <v>5631</v>
      </c>
      <c r="K417" s="162"/>
      <c r="L417" s="162"/>
      <c r="M417" s="163"/>
      <c r="N417" s="119"/>
    </row>
    <row r="418" spans="1:14" ht="13.8" thickTop="1" x14ac:dyDescent="0.25"/>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 ref="A14:A17"/>
    <mergeCell ref="E14:F14"/>
    <mergeCell ref="G14:H14"/>
    <mergeCell ref="G15:I15"/>
    <mergeCell ref="E16:F16"/>
    <mergeCell ref="G16:I16"/>
    <mergeCell ref="G17:I17"/>
    <mergeCell ref="B12:B13"/>
    <mergeCell ref="C12:C13"/>
    <mergeCell ref="D12:D13"/>
    <mergeCell ref="E12:F13"/>
    <mergeCell ref="G12:I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allowBlank="1" showInputMessage="1" showErrorMessage="1" promptTitle="Traveler Name " prompt="List traveler's first and last name here." sqref="B1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s>
  <hyperlinks>
    <hyperlink ref="D11" r:id="rId1"/>
  </hyperlinks>
  <pageMargins left="0.7" right="0.7" top="0" bottom="0.25" header="0.3" footer="0.3"/>
  <pageSetup fitToHeight="0" orientation="landscape" blackAndWhite="1" horizontalDpi="1200" verticalDpi="1200"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247"/>
  <sheetViews>
    <sheetView topLeftCell="A41" zoomScale="70" zoomScaleNormal="70" workbookViewId="0">
      <selection activeCell="O46" sqref="O46"/>
    </sheetView>
  </sheetViews>
  <sheetFormatPr defaultColWidth="63.33203125" defaultRowHeight="39.9" customHeight="1" x14ac:dyDescent="0.25"/>
  <cols>
    <col min="1" max="1" width="4" style="331" bestFit="1" customWidth="1"/>
    <col min="2" max="2" width="22.6640625" style="331" customWidth="1"/>
    <col min="3" max="3" width="54.6640625" style="332" customWidth="1"/>
    <col min="4" max="4" width="25.109375" style="331" bestFit="1" customWidth="1"/>
    <col min="5" max="5" width="1" style="331" bestFit="1" customWidth="1"/>
    <col min="6" max="6" width="29.109375" style="331" bestFit="1" customWidth="1"/>
    <col min="7" max="7" width="33.6640625" style="331" customWidth="1"/>
    <col min="8" max="8" width="10.109375" style="331" hidden="1" customWidth="1"/>
    <col min="9" max="9" width="63.33203125" style="331" hidden="1" customWidth="1"/>
    <col min="10" max="10" width="19.33203125" style="331" bestFit="1" customWidth="1"/>
    <col min="11" max="11" width="11.88671875" style="331" customWidth="1"/>
    <col min="12" max="12" width="9.109375" style="331" customWidth="1"/>
    <col min="13" max="13" width="7.88671875" style="331" bestFit="1" customWidth="1"/>
    <col min="14" max="14" width="1.109375" style="331" customWidth="1"/>
    <col min="15" max="16384" width="63.33203125" style="331"/>
  </cols>
  <sheetData>
    <row r="1" spans="1:18" ht="13.2" x14ac:dyDescent="0.25">
      <c r="C1" s="331"/>
      <c r="J1" s="878" t="s">
        <v>7953</v>
      </c>
      <c r="K1" s="879"/>
      <c r="L1" s="879"/>
      <c r="M1" s="879"/>
      <c r="O1" s="881"/>
      <c r="P1" s="881"/>
      <c r="Q1" s="881"/>
      <c r="R1" s="881"/>
    </row>
    <row r="2" spans="1:18" ht="13.2" x14ac:dyDescent="0.25">
      <c r="C2" s="331"/>
      <c r="J2" s="879"/>
      <c r="K2" s="879"/>
      <c r="L2" s="879"/>
      <c r="M2" s="879"/>
      <c r="O2" s="882"/>
      <c r="P2" s="882"/>
      <c r="Q2" s="882"/>
      <c r="R2" s="882"/>
    </row>
    <row r="3" spans="1:18" ht="13.8" thickBot="1" x14ac:dyDescent="0.3">
      <c r="A3" s="457"/>
      <c r="B3" s="457"/>
      <c r="C3" s="457"/>
      <c r="D3" s="457"/>
      <c r="E3" s="457"/>
      <c r="F3" s="457"/>
      <c r="G3" s="457"/>
      <c r="H3" s="457"/>
      <c r="I3" s="457"/>
      <c r="J3" s="880"/>
      <c r="K3" s="880"/>
      <c r="L3" s="880"/>
      <c r="M3" s="880"/>
      <c r="O3" s="883"/>
      <c r="P3" s="883"/>
      <c r="Q3" s="883"/>
      <c r="R3" s="883"/>
    </row>
    <row r="4" spans="1:18" ht="30" customHeight="1" thickTop="1" thickBot="1" x14ac:dyDescent="0.3">
      <c r="A4" s="884" t="str">
        <f>"1353 Travel Report for "&amp;B8&amp;", "&amp;B9&amp;" for the reporting period "&amp;"Oct 18 - March19"</f>
        <v>1353 Travel Report for Health and Human Services, Centers for Disease Control and Prevention for the reporting period Oct 18 - March19</v>
      </c>
      <c r="B4" s="885"/>
      <c r="C4" s="885"/>
      <c r="D4" s="885"/>
      <c r="E4" s="885"/>
      <c r="F4" s="885"/>
      <c r="G4" s="885"/>
      <c r="H4" s="885"/>
      <c r="I4" s="885"/>
      <c r="J4" s="885"/>
      <c r="K4" s="885"/>
      <c r="L4" s="885"/>
      <c r="M4" s="885"/>
      <c r="N4" s="465"/>
      <c r="P4" s="464"/>
    </row>
    <row r="5" spans="1:18" ht="13.5" customHeight="1" thickTop="1" x14ac:dyDescent="0.25">
      <c r="A5" s="886" t="s">
        <v>12</v>
      </c>
      <c r="B5" s="888" t="s">
        <v>1</v>
      </c>
      <c r="C5" s="889"/>
      <c r="D5" s="889"/>
      <c r="E5" s="889"/>
      <c r="F5" s="889"/>
      <c r="G5" s="889"/>
      <c r="H5" s="889"/>
      <c r="I5" s="889"/>
      <c r="J5" s="890"/>
      <c r="K5" s="26" t="s">
        <v>2</v>
      </c>
      <c r="L5" s="26" t="s">
        <v>3</v>
      </c>
      <c r="M5" s="26" t="s">
        <v>4</v>
      </c>
      <c r="N5" s="463"/>
    </row>
    <row r="6" spans="1:18" ht="20.25" customHeight="1" thickBot="1" x14ac:dyDescent="0.3">
      <c r="A6" s="886"/>
      <c r="B6" s="891"/>
      <c r="C6" s="892"/>
      <c r="D6" s="892"/>
      <c r="E6" s="892"/>
      <c r="F6" s="892"/>
      <c r="G6" s="892"/>
      <c r="H6" s="892"/>
      <c r="I6" s="892"/>
      <c r="J6" s="893"/>
      <c r="K6" s="107"/>
      <c r="L6" s="108"/>
      <c r="M6" s="109">
        <v>2019</v>
      </c>
      <c r="N6" s="462"/>
    </row>
    <row r="7" spans="1:18" ht="27.75" customHeight="1" thickTop="1" thickBot="1" x14ac:dyDescent="0.3">
      <c r="A7" s="886"/>
      <c r="B7" s="894" t="s">
        <v>5617</v>
      </c>
      <c r="C7" s="895"/>
      <c r="D7" s="895"/>
      <c r="E7" s="895"/>
      <c r="F7" s="895"/>
      <c r="G7" s="896"/>
      <c r="H7" s="896"/>
      <c r="I7" s="896"/>
      <c r="J7" s="896"/>
      <c r="K7" s="896"/>
      <c r="L7" s="895"/>
      <c r="M7" s="895"/>
      <c r="N7" s="897"/>
    </row>
    <row r="8" spans="1:18" ht="18" customHeight="1" thickTop="1" x14ac:dyDescent="0.3">
      <c r="A8" s="886"/>
      <c r="B8" s="898" t="s">
        <v>7</v>
      </c>
      <c r="C8" s="899"/>
      <c r="D8" s="899"/>
      <c r="E8" s="899"/>
      <c r="F8" s="899"/>
      <c r="G8" s="816" t="s">
        <v>5583</v>
      </c>
      <c r="H8" s="648" t="s">
        <v>5618</v>
      </c>
      <c r="I8" s="819"/>
      <c r="J8" s="654" t="s">
        <v>5619</v>
      </c>
      <c r="K8" s="657"/>
      <c r="L8" s="660" t="s">
        <v>5620</v>
      </c>
      <c r="M8" s="661"/>
      <c r="N8" s="461"/>
      <c r="O8" s="457"/>
    </row>
    <row r="9" spans="1:18" ht="15.75" customHeight="1" x14ac:dyDescent="0.25">
      <c r="A9" s="886"/>
      <c r="B9" s="903" t="s">
        <v>7952</v>
      </c>
      <c r="C9" s="899"/>
      <c r="D9" s="899"/>
      <c r="E9" s="899"/>
      <c r="F9" s="904"/>
      <c r="G9" s="817"/>
      <c r="H9" s="649"/>
      <c r="I9" s="820"/>
      <c r="J9" s="655"/>
      <c r="K9" s="658"/>
      <c r="L9" s="662"/>
      <c r="M9" s="661"/>
      <c r="N9" s="461"/>
      <c r="O9" s="457"/>
    </row>
    <row r="10" spans="1:18" ht="13.8" thickBot="1" x14ac:dyDescent="0.3">
      <c r="A10" s="886"/>
      <c r="B10" s="460" t="s">
        <v>11</v>
      </c>
      <c r="C10" s="459" t="s">
        <v>7951</v>
      </c>
      <c r="D10" s="877" t="s">
        <v>7950</v>
      </c>
      <c r="E10" s="793"/>
      <c r="F10" s="794"/>
      <c r="G10" s="818"/>
      <c r="H10" s="650"/>
      <c r="I10" s="821"/>
      <c r="J10" s="656"/>
      <c r="K10" s="659"/>
      <c r="L10" s="663"/>
      <c r="M10" s="664"/>
      <c r="N10" s="458"/>
      <c r="O10" s="457"/>
    </row>
    <row r="11" spans="1:18" ht="13.8" thickTop="1" x14ac:dyDescent="0.25">
      <c r="A11" s="886"/>
      <c r="B11" s="781" t="s">
        <v>5588</v>
      </c>
      <c r="C11" s="698" t="s">
        <v>14</v>
      </c>
      <c r="D11" s="696" t="s">
        <v>5589</v>
      </c>
      <c r="E11" s="717" t="s">
        <v>5590</v>
      </c>
      <c r="F11" s="718"/>
      <c r="G11" s="783" t="s">
        <v>17</v>
      </c>
      <c r="H11" s="784"/>
      <c r="I11" s="785"/>
      <c r="J11" s="698" t="s">
        <v>18</v>
      </c>
      <c r="K11" s="692" t="s">
        <v>19</v>
      </c>
      <c r="L11" s="694" t="s">
        <v>5591</v>
      </c>
      <c r="M11" s="696" t="s">
        <v>21</v>
      </c>
      <c r="N11" s="456"/>
    </row>
    <row r="12" spans="1:18" ht="34.5" customHeight="1" thickBot="1" x14ac:dyDescent="0.3">
      <c r="A12" s="887"/>
      <c r="B12" s="782"/>
      <c r="C12" s="715"/>
      <c r="D12" s="716"/>
      <c r="E12" s="719"/>
      <c r="F12" s="720"/>
      <c r="G12" s="786"/>
      <c r="H12" s="787"/>
      <c r="I12" s="788"/>
      <c r="J12" s="902"/>
      <c r="K12" s="900"/>
      <c r="L12" s="901"/>
      <c r="M12" s="902"/>
      <c r="N12" s="455"/>
    </row>
    <row r="13" spans="1:18" ht="39.9" customHeight="1" thickTop="1" x14ac:dyDescent="0.25">
      <c r="A13" s="848">
        <v>1</v>
      </c>
      <c r="B13" s="287" t="s">
        <v>22</v>
      </c>
      <c r="C13" s="452" t="s">
        <v>23</v>
      </c>
      <c r="D13" s="287" t="s">
        <v>5593</v>
      </c>
      <c r="E13" s="851" t="s">
        <v>5594</v>
      </c>
      <c r="F13" s="851"/>
      <c r="G13" s="851" t="s">
        <v>17</v>
      </c>
      <c r="H13" s="852"/>
      <c r="I13" s="358"/>
      <c r="J13" s="357"/>
      <c r="K13" s="357"/>
      <c r="L13" s="357"/>
      <c r="M13" s="356"/>
      <c r="N13" s="19"/>
    </row>
    <row r="14" spans="1:18" ht="39.9" customHeight="1" x14ac:dyDescent="0.25">
      <c r="A14" s="849"/>
      <c r="B14" s="48" t="s">
        <v>7949</v>
      </c>
      <c r="C14" s="48" t="s">
        <v>7948</v>
      </c>
      <c r="D14" s="355">
        <v>43579</v>
      </c>
      <c r="E14" s="354"/>
      <c r="F14" s="353" t="s">
        <v>5877</v>
      </c>
      <c r="G14" s="774" t="s">
        <v>6839</v>
      </c>
      <c r="H14" s="775"/>
      <c r="I14" s="776"/>
      <c r="J14" s="352" t="s">
        <v>5599</v>
      </c>
      <c r="K14" s="53"/>
      <c r="L14" s="45" t="s">
        <v>32</v>
      </c>
      <c r="M14" s="351">
        <v>546</v>
      </c>
      <c r="N14" s="19"/>
    </row>
    <row r="15" spans="1:18" ht="39.9" customHeight="1" x14ac:dyDescent="0.25">
      <c r="A15" s="849"/>
      <c r="B15" s="349" t="s">
        <v>34</v>
      </c>
      <c r="C15" s="451" t="s">
        <v>35</v>
      </c>
      <c r="D15" s="349" t="s">
        <v>5600</v>
      </c>
      <c r="E15" s="853" t="s">
        <v>5601</v>
      </c>
      <c r="F15" s="853"/>
      <c r="G15" s="854"/>
      <c r="H15" s="855"/>
      <c r="I15" s="856"/>
      <c r="J15" s="58" t="s">
        <v>5646</v>
      </c>
      <c r="K15" s="45"/>
      <c r="L15" s="59" t="s">
        <v>32</v>
      </c>
      <c r="M15" s="350">
        <v>293.60000000000002</v>
      </c>
      <c r="N15" s="19"/>
    </row>
    <row r="16" spans="1:18" ht="39.9" customHeight="1" x14ac:dyDescent="0.25">
      <c r="A16" s="849"/>
      <c r="B16" s="349"/>
      <c r="C16" s="451"/>
      <c r="D16" s="349"/>
      <c r="E16" s="349"/>
      <c r="F16" s="349"/>
      <c r="G16" s="348"/>
      <c r="H16" s="347"/>
      <c r="I16" s="346"/>
      <c r="J16" s="345" t="s">
        <v>5607</v>
      </c>
      <c r="K16" s="59"/>
      <c r="L16" s="59"/>
      <c r="M16" s="344"/>
      <c r="N16" s="19"/>
    </row>
    <row r="17" spans="1:14" ht="39.9" customHeight="1" thickBot="1" x14ac:dyDescent="0.3">
      <c r="A17" s="850"/>
      <c r="B17" s="343" t="s">
        <v>5936</v>
      </c>
      <c r="C17" s="342" t="s">
        <v>6839</v>
      </c>
      <c r="D17" s="341">
        <v>43581</v>
      </c>
      <c r="E17" s="340" t="s">
        <v>5605</v>
      </c>
      <c r="F17" s="339" t="s">
        <v>5751</v>
      </c>
      <c r="G17" s="338"/>
      <c r="H17" s="337"/>
      <c r="I17" s="336"/>
      <c r="J17" s="63" t="s">
        <v>5696</v>
      </c>
      <c r="K17" s="335"/>
      <c r="L17" s="64"/>
      <c r="M17" s="334"/>
      <c r="N17" s="19"/>
    </row>
    <row r="18" spans="1:14" ht="39.9" customHeight="1" x14ac:dyDescent="0.25">
      <c r="A18" s="848">
        <v>2</v>
      </c>
      <c r="B18" s="287" t="s">
        <v>22</v>
      </c>
      <c r="C18" s="452" t="s">
        <v>23</v>
      </c>
      <c r="D18" s="287" t="s">
        <v>5593</v>
      </c>
      <c r="E18" s="851" t="s">
        <v>5594</v>
      </c>
      <c r="F18" s="851"/>
      <c r="G18" s="851" t="s">
        <v>17</v>
      </c>
      <c r="H18" s="852"/>
      <c r="I18" s="358"/>
      <c r="J18" s="357"/>
      <c r="K18" s="357"/>
      <c r="L18" s="357"/>
      <c r="M18" s="356"/>
      <c r="N18" s="19"/>
    </row>
    <row r="19" spans="1:14" ht="39.9" customHeight="1" x14ac:dyDescent="0.25">
      <c r="A19" s="849"/>
      <c r="B19" s="48" t="s">
        <v>7947</v>
      </c>
      <c r="C19" s="48" t="s">
        <v>7946</v>
      </c>
      <c r="D19" s="355">
        <v>43723</v>
      </c>
      <c r="E19" s="354"/>
      <c r="F19" s="353" t="s">
        <v>6139</v>
      </c>
      <c r="G19" s="774" t="s">
        <v>6311</v>
      </c>
      <c r="H19" s="775"/>
      <c r="I19" s="776"/>
      <c r="J19" s="352" t="s">
        <v>5599</v>
      </c>
      <c r="K19" s="53"/>
      <c r="L19" s="45" t="s">
        <v>32</v>
      </c>
      <c r="M19" s="351">
        <v>864</v>
      </c>
      <c r="N19" s="19"/>
    </row>
    <row r="20" spans="1:14" ht="39.9" customHeight="1" x14ac:dyDescent="0.25">
      <c r="A20" s="849"/>
      <c r="B20" s="349" t="s">
        <v>34</v>
      </c>
      <c r="C20" s="451" t="s">
        <v>35</v>
      </c>
      <c r="D20" s="349" t="s">
        <v>5600</v>
      </c>
      <c r="E20" s="853" t="s">
        <v>5601</v>
      </c>
      <c r="F20" s="853"/>
      <c r="G20" s="854"/>
      <c r="H20" s="855"/>
      <c r="I20" s="856"/>
      <c r="J20" s="58" t="s">
        <v>5646</v>
      </c>
      <c r="K20" s="45"/>
      <c r="L20" s="59" t="s">
        <v>5583</v>
      </c>
      <c r="M20" s="350">
        <v>345.75</v>
      </c>
      <c r="N20" s="19"/>
    </row>
    <row r="21" spans="1:14" ht="39.9" customHeight="1" x14ac:dyDescent="0.25">
      <c r="A21" s="849"/>
      <c r="B21" s="349"/>
      <c r="C21" s="451"/>
      <c r="D21" s="349"/>
      <c r="E21" s="349"/>
      <c r="F21" s="349"/>
      <c r="G21" s="348"/>
      <c r="H21" s="347"/>
      <c r="I21" s="346"/>
      <c r="J21" s="345" t="s">
        <v>5607</v>
      </c>
      <c r="K21" s="59"/>
      <c r="L21" s="59"/>
      <c r="M21" s="344"/>
      <c r="N21" s="19"/>
    </row>
    <row r="22" spans="1:14" ht="39.9" customHeight="1" thickBot="1" x14ac:dyDescent="0.3">
      <c r="A22" s="850"/>
      <c r="B22" s="343" t="s">
        <v>5884</v>
      </c>
      <c r="C22" s="342" t="s">
        <v>6311</v>
      </c>
      <c r="D22" s="341">
        <v>43726</v>
      </c>
      <c r="E22" s="340" t="s">
        <v>5605</v>
      </c>
      <c r="F22" s="339" t="s">
        <v>7736</v>
      </c>
      <c r="G22" s="338"/>
      <c r="H22" s="337"/>
      <c r="I22" s="336"/>
      <c r="J22" s="63" t="s">
        <v>5696</v>
      </c>
      <c r="K22" s="335"/>
      <c r="L22" s="64"/>
      <c r="M22" s="334"/>
      <c r="N22" s="19"/>
    </row>
    <row r="23" spans="1:14" ht="39.9" customHeight="1" x14ac:dyDescent="0.25">
      <c r="A23" s="848">
        <v>3</v>
      </c>
      <c r="B23" s="287" t="s">
        <v>22</v>
      </c>
      <c r="C23" s="452" t="s">
        <v>23</v>
      </c>
      <c r="D23" s="287" t="s">
        <v>5593</v>
      </c>
      <c r="E23" s="851" t="s">
        <v>5594</v>
      </c>
      <c r="F23" s="851"/>
      <c r="G23" s="851" t="s">
        <v>17</v>
      </c>
      <c r="H23" s="852"/>
      <c r="I23" s="358"/>
      <c r="J23" s="357"/>
      <c r="K23" s="357"/>
      <c r="L23" s="357"/>
      <c r="M23" s="356"/>
      <c r="N23" s="19"/>
    </row>
    <row r="24" spans="1:14" ht="39.9" customHeight="1" x14ac:dyDescent="0.25">
      <c r="A24" s="849"/>
      <c r="B24" s="48" t="s">
        <v>7945</v>
      </c>
      <c r="C24" s="48" t="s">
        <v>7944</v>
      </c>
      <c r="D24" s="355">
        <v>43717</v>
      </c>
      <c r="E24" s="354"/>
      <c r="F24" s="353" t="s">
        <v>7943</v>
      </c>
      <c r="G24" s="774" t="s">
        <v>1325</v>
      </c>
      <c r="H24" s="775"/>
      <c r="I24" s="776"/>
      <c r="J24" s="352" t="s">
        <v>5599</v>
      </c>
      <c r="K24" s="53"/>
      <c r="L24" s="45" t="s">
        <v>32</v>
      </c>
      <c r="M24" s="351">
        <v>600</v>
      </c>
      <c r="N24" s="19"/>
    </row>
    <row r="25" spans="1:14" ht="39.9" customHeight="1" x14ac:dyDescent="0.25">
      <c r="A25" s="849"/>
      <c r="B25" s="349" t="s">
        <v>34</v>
      </c>
      <c r="C25" s="451" t="s">
        <v>35</v>
      </c>
      <c r="D25" s="349" t="s">
        <v>5600</v>
      </c>
      <c r="E25" s="853" t="s">
        <v>5601</v>
      </c>
      <c r="F25" s="853"/>
      <c r="G25" s="854"/>
      <c r="H25" s="855"/>
      <c r="I25" s="856"/>
      <c r="J25" s="58" t="s">
        <v>5646</v>
      </c>
      <c r="K25" s="45"/>
      <c r="L25" s="59" t="s">
        <v>32</v>
      </c>
      <c r="M25" s="350">
        <v>1920</v>
      </c>
      <c r="N25" s="19"/>
    </row>
    <row r="26" spans="1:14" ht="39.9" customHeight="1" x14ac:dyDescent="0.25">
      <c r="A26" s="849"/>
      <c r="B26" s="349"/>
      <c r="C26" s="451"/>
      <c r="D26" s="349"/>
      <c r="E26" s="349"/>
      <c r="F26" s="349"/>
      <c r="G26" s="348"/>
      <c r="H26" s="347"/>
      <c r="I26" s="346"/>
      <c r="J26" s="345" t="s">
        <v>5607</v>
      </c>
      <c r="K26" s="59"/>
      <c r="L26" s="59" t="s">
        <v>32</v>
      </c>
      <c r="M26" s="344">
        <v>165</v>
      </c>
      <c r="N26" s="19"/>
    </row>
    <row r="27" spans="1:14" ht="39.9" customHeight="1" thickBot="1" x14ac:dyDescent="0.3">
      <c r="A27" s="850"/>
      <c r="B27" s="343" t="s">
        <v>3012</v>
      </c>
      <c r="C27" s="342" t="s">
        <v>1325</v>
      </c>
      <c r="D27" s="341">
        <v>43721</v>
      </c>
      <c r="E27" s="340" t="s">
        <v>5605</v>
      </c>
      <c r="F27" s="339" t="s">
        <v>5784</v>
      </c>
      <c r="G27" s="338"/>
      <c r="H27" s="337"/>
      <c r="I27" s="336"/>
      <c r="J27" s="63" t="s">
        <v>5696</v>
      </c>
      <c r="K27" s="335"/>
      <c r="L27" s="64"/>
      <c r="M27" s="334"/>
      <c r="N27" s="19"/>
    </row>
    <row r="28" spans="1:14" ht="39.9" customHeight="1" x14ac:dyDescent="0.25">
      <c r="A28" s="848">
        <v>4</v>
      </c>
      <c r="B28" s="287" t="s">
        <v>22</v>
      </c>
      <c r="C28" s="452" t="s">
        <v>23</v>
      </c>
      <c r="D28" s="287" t="s">
        <v>5593</v>
      </c>
      <c r="E28" s="851" t="s">
        <v>5594</v>
      </c>
      <c r="F28" s="851"/>
      <c r="G28" s="851" t="s">
        <v>17</v>
      </c>
      <c r="H28" s="852"/>
      <c r="I28" s="358"/>
      <c r="J28" s="357"/>
      <c r="K28" s="357"/>
      <c r="L28" s="357"/>
      <c r="M28" s="356"/>
      <c r="N28" s="19"/>
    </row>
    <row r="29" spans="1:14" ht="39.9" customHeight="1" x14ac:dyDescent="0.25">
      <c r="A29" s="849"/>
      <c r="B29" s="48" t="s">
        <v>7942</v>
      </c>
      <c r="C29" s="48" t="s">
        <v>7941</v>
      </c>
      <c r="D29" s="355">
        <v>43574</v>
      </c>
      <c r="E29" s="354"/>
      <c r="F29" s="353" t="s">
        <v>7876</v>
      </c>
      <c r="G29" s="774" t="s">
        <v>5997</v>
      </c>
      <c r="H29" s="775"/>
      <c r="I29" s="776"/>
      <c r="J29" s="352" t="s">
        <v>5599</v>
      </c>
      <c r="K29" s="53"/>
      <c r="L29" s="45"/>
      <c r="M29" s="351"/>
      <c r="N29" s="19"/>
    </row>
    <row r="30" spans="1:14" ht="39.9" customHeight="1" x14ac:dyDescent="0.25">
      <c r="A30" s="849"/>
      <c r="B30" s="349" t="s">
        <v>34</v>
      </c>
      <c r="C30" s="451" t="s">
        <v>35</v>
      </c>
      <c r="D30" s="349" t="s">
        <v>5600</v>
      </c>
      <c r="E30" s="853" t="s">
        <v>5601</v>
      </c>
      <c r="F30" s="853"/>
      <c r="G30" s="854"/>
      <c r="H30" s="855"/>
      <c r="I30" s="856"/>
      <c r="J30" s="58" t="s">
        <v>5646</v>
      </c>
      <c r="K30" s="45"/>
      <c r="L30" s="59" t="s">
        <v>32</v>
      </c>
      <c r="M30" s="350">
        <v>2385</v>
      </c>
      <c r="N30" s="19"/>
    </row>
    <row r="31" spans="1:14" ht="39.9" customHeight="1" x14ac:dyDescent="0.25">
      <c r="A31" s="849"/>
      <c r="B31" s="349"/>
      <c r="C31" s="451"/>
      <c r="D31" s="349"/>
      <c r="E31" s="349"/>
      <c r="F31" s="349"/>
      <c r="G31" s="348"/>
      <c r="H31" s="347"/>
      <c r="I31" s="346"/>
      <c r="J31" s="345" t="s">
        <v>5607</v>
      </c>
      <c r="K31" s="59"/>
      <c r="L31" s="59"/>
      <c r="M31" s="344"/>
      <c r="N31" s="19"/>
    </row>
    <row r="32" spans="1:14" ht="39.9" customHeight="1" thickBot="1" x14ac:dyDescent="0.3">
      <c r="A32" s="850"/>
      <c r="B32" s="343" t="s">
        <v>5332</v>
      </c>
      <c r="C32" s="342" t="s">
        <v>5997</v>
      </c>
      <c r="D32" s="341">
        <v>43580</v>
      </c>
      <c r="E32" s="340" t="s">
        <v>5605</v>
      </c>
      <c r="F32" s="339" t="s">
        <v>5993</v>
      </c>
      <c r="G32" s="338"/>
      <c r="H32" s="337"/>
      <c r="I32" s="336"/>
      <c r="J32" s="63" t="s">
        <v>5696</v>
      </c>
      <c r="K32" s="335"/>
      <c r="L32" s="64"/>
      <c r="M32" s="334"/>
      <c r="N32" s="19"/>
    </row>
    <row r="33" spans="1:14" ht="39.9" customHeight="1" x14ac:dyDescent="0.25">
      <c r="A33" s="848">
        <v>5</v>
      </c>
      <c r="B33" s="287" t="s">
        <v>22</v>
      </c>
      <c r="C33" s="452" t="s">
        <v>23</v>
      </c>
      <c r="D33" s="287" t="s">
        <v>5593</v>
      </c>
      <c r="E33" s="851" t="s">
        <v>5594</v>
      </c>
      <c r="F33" s="851"/>
      <c r="G33" s="851" t="s">
        <v>17</v>
      </c>
      <c r="H33" s="852"/>
      <c r="I33" s="358"/>
      <c r="J33" s="357"/>
      <c r="K33" s="357"/>
      <c r="L33" s="357"/>
      <c r="M33" s="356"/>
      <c r="N33" s="19"/>
    </row>
    <row r="34" spans="1:14" ht="39.9" customHeight="1" x14ac:dyDescent="0.25">
      <c r="A34" s="849"/>
      <c r="B34" s="48" t="s">
        <v>7937</v>
      </c>
      <c r="C34" s="48" t="s">
        <v>7940</v>
      </c>
      <c r="D34" s="355">
        <v>43568</v>
      </c>
      <c r="E34" s="354"/>
      <c r="F34" s="353" t="s">
        <v>7933</v>
      </c>
      <c r="G34" s="774" t="s">
        <v>5997</v>
      </c>
      <c r="H34" s="775"/>
      <c r="I34" s="776"/>
      <c r="J34" s="352" t="s">
        <v>5599</v>
      </c>
      <c r="K34" s="53"/>
      <c r="L34" s="45" t="s">
        <v>32</v>
      </c>
      <c r="M34" s="351">
        <v>387</v>
      </c>
      <c r="N34" s="19"/>
    </row>
    <row r="35" spans="1:14" ht="39.9" customHeight="1" x14ac:dyDescent="0.25">
      <c r="A35" s="849"/>
      <c r="B35" s="349" t="s">
        <v>34</v>
      </c>
      <c r="C35" s="451" t="s">
        <v>35</v>
      </c>
      <c r="D35" s="349" t="s">
        <v>5600</v>
      </c>
      <c r="E35" s="853" t="s">
        <v>5601</v>
      </c>
      <c r="F35" s="853"/>
      <c r="G35" s="854"/>
      <c r="H35" s="855"/>
      <c r="I35" s="856"/>
      <c r="J35" s="58" t="s">
        <v>5646</v>
      </c>
      <c r="K35" s="45"/>
      <c r="L35" s="59" t="s">
        <v>32</v>
      </c>
      <c r="M35" s="350">
        <v>2871.11</v>
      </c>
      <c r="N35" s="19"/>
    </row>
    <row r="36" spans="1:14" ht="39.9" customHeight="1" thickBot="1" x14ac:dyDescent="0.3">
      <c r="A36" s="849"/>
      <c r="B36" s="349"/>
      <c r="C36" s="451"/>
      <c r="D36" s="349"/>
      <c r="E36" s="349"/>
      <c r="F36" s="349"/>
      <c r="G36" s="348"/>
      <c r="H36" s="347"/>
      <c r="I36" s="346"/>
      <c r="J36" s="345" t="s">
        <v>5607</v>
      </c>
      <c r="K36" s="59"/>
      <c r="L36" s="59"/>
      <c r="M36" s="344"/>
      <c r="N36" s="19"/>
    </row>
    <row r="37" spans="1:14" ht="39.9" customHeight="1" thickBot="1" x14ac:dyDescent="0.3">
      <c r="A37" s="850"/>
      <c r="B37" s="397" t="s">
        <v>5769</v>
      </c>
      <c r="C37" s="342" t="s">
        <v>5997</v>
      </c>
      <c r="D37" s="341">
        <v>43576</v>
      </c>
      <c r="E37" s="340" t="s">
        <v>5605</v>
      </c>
      <c r="F37" s="339" t="s">
        <v>7939</v>
      </c>
      <c r="G37" s="338"/>
      <c r="H37" s="337"/>
      <c r="I37" s="336"/>
      <c r="J37" s="63" t="s">
        <v>5696</v>
      </c>
      <c r="K37" s="335"/>
      <c r="L37" s="64"/>
      <c r="M37" s="334"/>
      <c r="N37" s="19"/>
    </row>
    <row r="38" spans="1:14" ht="39.9" customHeight="1" x14ac:dyDescent="0.25">
      <c r="A38" s="848">
        <v>6</v>
      </c>
      <c r="B38" s="287" t="s">
        <v>22</v>
      </c>
      <c r="C38" s="452" t="s">
        <v>23</v>
      </c>
      <c r="D38" s="287" t="s">
        <v>5593</v>
      </c>
      <c r="E38" s="851" t="s">
        <v>5594</v>
      </c>
      <c r="F38" s="851"/>
      <c r="G38" s="851" t="s">
        <v>17</v>
      </c>
      <c r="H38" s="852"/>
      <c r="I38" s="358"/>
      <c r="J38" s="357"/>
      <c r="K38" s="357"/>
      <c r="L38" s="357"/>
      <c r="M38" s="356"/>
      <c r="N38" s="19"/>
    </row>
    <row r="39" spans="1:14" ht="39.9" customHeight="1" x14ac:dyDescent="0.25">
      <c r="A39" s="849"/>
      <c r="B39" s="48" t="s">
        <v>7937</v>
      </c>
      <c r="C39" s="48" t="s">
        <v>7938</v>
      </c>
      <c r="D39" s="355">
        <v>43632</v>
      </c>
      <c r="E39" s="354"/>
      <c r="F39" s="353" t="s">
        <v>7933</v>
      </c>
      <c r="G39" s="774" t="s">
        <v>5997</v>
      </c>
      <c r="H39" s="775"/>
      <c r="I39" s="776"/>
      <c r="J39" s="352" t="s">
        <v>5599</v>
      </c>
      <c r="K39" s="53"/>
      <c r="L39" s="45" t="s">
        <v>32</v>
      </c>
      <c r="M39" s="351">
        <v>377</v>
      </c>
      <c r="N39" s="19"/>
    </row>
    <row r="40" spans="1:14" ht="39.9" customHeight="1" x14ac:dyDescent="0.25">
      <c r="A40" s="849"/>
      <c r="B40" s="349" t="s">
        <v>34</v>
      </c>
      <c r="C40" s="451" t="s">
        <v>35</v>
      </c>
      <c r="D40" s="349" t="s">
        <v>5600</v>
      </c>
      <c r="E40" s="853" t="s">
        <v>5601</v>
      </c>
      <c r="F40" s="853"/>
      <c r="G40" s="854"/>
      <c r="H40" s="855"/>
      <c r="I40" s="856"/>
      <c r="J40" s="58" t="s">
        <v>5646</v>
      </c>
      <c r="K40" s="45"/>
      <c r="L40" s="59" t="s">
        <v>32</v>
      </c>
      <c r="M40" s="350">
        <v>2170</v>
      </c>
      <c r="N40" s="19"/>
    </row>
    <row r="41" spans="1:14" ht="39.9" customHeight="1" thickBot="1" x14ac:dyDescent="0.3">
      <c r="A41" s="849"/>
      <c r="B41" s="349"/>
      <c r="C41" s="451"/>
      <c r="D41" s="349"/>
      <c r="E41" s="349"/>
      <c r="F41" s="349"/>
      <c r="G41" s="348"/>
      <c r="H41" s="347"/>
      <c r="I41" s="346"/>
      <c r="J41" s="345" t="s">
        <v>5607</v>
      </c>
      <c r="K41" s="59"/>
      <c r="L41" s="59"/>
      <c r="M41" s="344"/>
      <c r="N41" s="19"/>
    </row>
    <row r="42" spans="1:14" ht="39.9" customHeight="1" thickBot="1" x14ac:dyDescent="0.3">
      <c r="A42" s="850"/>
      <c r="B42" s="397" t="s">
        <v>5769</v>
      </c>
      <c r="C42" s="342" t="s">
        <v>5997</v>
      </c>
      <c r="D42" s="341">
        <v>43637</v>
      </c>
      <c r="E42" s="340" t="s">
        <v>5605</v>
      </c>
      <c r="F42" s="339" t="s">
        <v>7852</v>
      </c>
      <c r="G42" s="338"/>
      <c r="H42" s="337"/>
      <c r="I42" s="336"/>
      <c r="J42" s="63" t="s">
        <v>5696</v>
      </c>
      <c r="K42" s="335"/>
      <c r="L42" s="64"/>
      <c r="M42" s="334"/>
      <c r="N42" s="19"/>
    </row>
    <row r="43" spans="1:14" ht="39.9" customHeight="1" x14ac:dyDescent="0.25">
      <c r="A43" s="848">
        <v>7</v>
      </c>
      <c r="B43" s="287" t="s">
        <v>22</v>
      </c>
      <c r="C43" s="452" t="s">
        <v>23</v>
      </c>
      <c r="D43" s="287" t="s">
        <v>5593</v>
      </c>
      <c r="E43" s="851" t="s">
        <v>5594</v>
      </c>
      <c r="F43" s="851"/>
      <c r="G43" s="851" t="s">
        <v>17</v>
      </c>
      <c r="H43" s="852"/>
      <c r="I43" s="358"/>
      <c r="J43" s="357"/>
      <c r="K43" s="357"/>
      <c r="L43" s="357"/>
      <c r="M43" s="356"/>
      <c r="N43" s="19"/>
    </row>
    <row r="44" spans="1:14" ht="39.9" customHeight="1" x14ac:dyDescent="0.25">
      <c r="A44" s="849"/>
      <c r="B44" s="48" t="s">
        <v>7937</v>
      </c>
      <c r="C44" s="48" t="s">
        <v>7936</v>
      </c>
      <c r="D44" s="355">
        <v>43681</v>
      </c>
      <c r="E44" s="354"/>
      <c r="F44" s="353" t="s">
        <v>5705</v>
      </c>
      <c r="G44" s="774" t="s">
        <v>7281</v>
      </c>
      <c r="H44" s="775"/>
      <c r="I44" s="776"/>
      <c r="J44" s="352" t="s">
        <v>5599</v>
      </c>
      <c r="K44" s="53"/>
      <c r="L44" s="45" t="s">
        <v>32</v>
      </c>
      <c r="M44" s="351">
        <v>288.52</v>
      </c>
      <c r="N44" s="19"/>
    </row>
    <row r="45" spans="1:14" ht="39.9" customHeight="1" x14ac:dyDescent="0.25">
      <c r="A45" s="849"/>
      <c r="B45" s="349" t="s">
        <v>34</v>
      </c>
      <c r="C45" s="451" t="s">
        <v>35</v>
      </c>
      <c r="D45" s="349" t="s">
        <v>5600</v>
      </c>
      <c r="E45" s="853" t="s">
        <v>5601</v>
      </c>
      <c r="F45" s="853"/>
      <c r="G45" s="854"/>
      <c r="H45" s="855"/>
      <c r="I45" s="856"/>
      <c r="J45" s="58" t="s">
        <v>5646</v>
      </c>
      <c r="K45" s="45"/>
      <c r="L45" s="59"/>
      <c r="M45" s="350"/>
      <c r="N45" s="19"/>
    </row>
    <row r="46" spans="1:14" ht="39.9" customHeight="1" thickBot="1" x14ac:dyDescent="0.3">
      <c r="A46" s="849"/>
      <c r="B46" s="349"/>
      <c r="C46" s="451"/>
      <c r="D46" s="349"/>
      <c r="E46" s="349"/>
      <c r="F46" s="349"/>
      <c r="G46" s="348"/>
      <c r="H46" s="347"/>
      <c r="I46" s="346"/>
      <c r="J46" s="345" t="s">
        <v>5607</v>
      </c>
      <c r="K46" s="59"/>
      <c r="L46" s="59"/>
      <c r="M46" s="344"/>
      <c r="N46" s="19"/>
    </row>
    <row r="47" spans="1:14" ht="39.9" customHeight="1" thickBot="1" x14ac:dyDescent="0.3">
      <c r="A47" s="850"/>
      <c r="B47" s="397" t="s">
        <v>5769</v>
      </c>
      <c r="C47" s="342" t="s">
        <v>7281</v>
      </c>
      <c r="D47" s="341">
        <v>43682</v>
      </c>
      <c r="E47" s="340" t="s">
        <v>5605</v>
      </c>
      <c r="F47" s="339" t="s">
        <v>7935</v>
      </c>
      <c r="G47" s="338"/>
      <c r="H47" s="337"/>
      <c r="I47" s="336"/>
      <c r="J47" s="63" t="s">
        <v>5696</v>
      </c>
      <c r="K47" s="335"/>
      <c r="L47" s="64"/>
      <c r="M47" s="334"/>
      <c r="N47" s="19"/>
    </row>
    <row r="48" spans="1:14" ht="39.9" customHeight="1" x14ac:dyDescent="0.25">
      <c r="A48" s="848">
        <v>8</v>
      </c>
      <c r="B48" s="287" t="s">
        <v>22</v>
      </c>
      <c r="C48" s="452" t="s">
        <v>23</v>
      </c>
      <c r="D48" s="287" t="s">
        <v>5593</v>
      </c>
      <c r="E48" s="851" t="s">
        <v>5594</v>
      </c>
      <c r="F48" s="851"/>
      <c r="G48" s="851" t="s">
        <v>17</v>
      </c>
      <c r="H48" s="852"/>
      <c r="I48" s="358"/>
      <c r="J48" s="357"/>
      <c r="K48" s="357"/>
      <c r="L48" s="357"/>
      <c r="M48" s="356"/>
      <c r="N48" s="19"/>
    </row>
    <row r="49" spans="1:14" ht="39.9" customHeight="1" x14ac:dyDescent="0.25">
      <c r="A49" s="849"/>
      <c r="B49" s="48" t="s">
        <v>7927</v>
      </c>
      <c r="C49" s="48" t="s">
        <v>7934</v>
      </c>
      <c r="D49" s="355">
        <v>43568</v>
      </c>
      <c r="E49" s="354"/>
      <c r="F49" s="353" t="s">
        <v>7933</v>
      </c>
      <c r="G49" s="774" t="s">
        <v>5997</v>
      </c>
      <c r="H49" s="775"/>
      <c r="I49" s="776"/>
      <c r="J49" s="352" t="s">
        <v>5599</v>
      </c>
      <c r="K49" s="53"/>
      <c r="L49" s="45" t="s">
        <v>32</v>
      </c>
      <c r="M49" s="351">
        <v>379</v>
      </c>
      <c r="N49" s="19"/>
    </row>
    <row r="50" spans="1:14" ht="39.9" customHeight="1" x14ac:dyDescent="0.25">
      <c r="A50" s="849"/>
      <c r="B50" s="349" t="s">
        <v>34</v>
      </c>
      <c r="C50" s="451" t="s">
        <v>35</v>
      </c>
      <c r="D50" s="349" t="s">
        <v>5600</v>
      </c>
      <c r="E50" s="853" t="s">
        <v>5601</v>
      </c>
      <c r="F50" s="853"/>
      <c r="G50" s="854"/>
      <c r="H50" s="855"/>
      <c r="I50" s="856"/>
      <c r="J50" s="58" t="s">
        <v>5646</v>
      </c>
      <c r="K50" s="45"/>
      <c r="L50" s="59" t="s">
        <v>32</v>
      </c>
      <c r="M50" s="350">
        <v>2220</v>
      </c>
      <c r="N50" s="19"/>
    </row>
    <row r="51" spans="1:14" ht="39.9" customHeight="1" x14ac:dyDescent="0.25">
      <c r="A51" s="849"/>
      <c r="B51" s="349"/>
      <c r="C51" s="451"/>
      <c r="D51" s="349"/>
      <c r="E51" s="349"/>
      <c r="F51" s="349"/>
      <c r="G51" s="348"/>
      <c r="H51" s="347"/>
      <c r="I51" s="346"/>
      <c r="J51" s="345" t="s">
        <v>5607</v>
      </c>
      <c r="K51" s="59"/>
      <c r="L51" s="59"/>
      <c r="M51" s="344"/>
      <c r="N51" s="19"/>
    </row>
    <row r="52" spans="1:14" ht="39.9" customHeight="1" thickBot="1" x14ac:dyDescent="0.3">
      <c r="A52" s="850"/>
      <c r="B52" s="343" t="s">
        <v>5728</v>
      </c>
      <c r="C52" s="342" t="s">
        <v>5997</v>
      </c>
      <c r="D52" s="341">
        <v>43575</v>
      </c>
      <c r="E52" s="340" t="s">
        <v>5605</v>
      </c>
      <c r="F52" s="339" t="s">
        <v>7932</v>
      </c>
      <c r="G52" s="338"/>
      <c r="H52" s="337"/>
      <c r="I52" s="336"/>
      <c r="J52" s="63" t="s">
        <v>5696</v>
      </c>
      <c r="K52" s="335"/>
      <c r="L52" s="64"/>
      <c r="M52" s="334"/>
      <c r="N52" s="19"/>
    </row>
    <row r="53" spans="1:14" ht="39.9" customHeight="1" x14ac:dyDescent="0.25">
      <c r="A53" s="848">
        <v>9</v>
      </c>
      <c r="B53" s="287" t="s">
        <v>22</v>
      </c>
      <c r="C53" s="452" t="s">
        <v>23</v>
      </c>
      <c r="D53" s="287" t="s">
        <v>5593</v>
      </c>
      <c r="E53" s="851" t="s">
        <v>5594</v>
      </c>
      <c r="F53" s="851"/>
      <c r="G53" s="851" t="s">
        <v>17</v>
      </c>
      <c r="H53" s="852"/>
      <c r="I53" s="358"/>
      <c r="J53" s="357"/>
      <c r="K53" s="357"/>
      <c r="L53" s="357"/>
      <c r="M53" s="356"/>
      <c r="N53" s="19"/>
    </row>
    <row r="54" spans="1:14" ht="39.9" customHeight="1" x14ac:dyDescent="0.25">
      <c r="A54" s="849"/>
      <c r="B54" s="48" t="s">
        <v>7927</v>
      </c>
      <c r="C54" s="48" t="s">
        <v>7931</v>
      </c>
      <c r="D54" s="355">
        <v>43589</v>
      </c>
      <c r="E54" s="354"/>
      <c r="F54" s="353" t="s">
        <v>7930</v>
      </c>
      <c r="G54" s="774" t="s">
        <v>5997</v>
      </c>
      <c r="H54" s="775"/>
      <c r="I54" s="776"/>
      <c r="J54" s="352" t="s">
        <v>5599</v>
      </c>
      <c r="K54" s="53"/>
      <c r="L54" s="45" t="s">
        <v>32</v>
      </c>
      <c r="M54" s="351">
        <v>175.75</v>
      </c>
      <c r="N54" s="19"/>
    </row>
    <row r="55" spans="1:14" ht="39.9" customHeight="1" x14ac:dyDescent="0.25">
      <c r="A55" s="849"/>
      <c r="B55" s="349" t="s">
        <v>34</v>
      </c>
      <c r="C55" s="451" t="s">
        <v>35</v>
      </c>
      <c r="D55" s="349" t="s">
        <v>5600</v>
      </c>
      <c r="E55" s="853" t="s">
        <v>5601</v>
      </c>
      <c r="F55" s="853"/>
      <c r="G55" s="854"/>
      <c r="H55" s="855"/>
      <c r="I55" s="856"/>
      <c r="J55" s="58" t="s">
        <v>5646</v>
      </c>
      <c r="K55" s="45"/>
      <c r="L55" s="59" t="s">
        <v>32</v>
      </c>
      <c r="M55" s="350">
        <v>2761</v>
      </c>
      <c r="N55" s="19"/>
    </row>
    <row r="56" spans="1:14" ht="39.9" customHeight="1" x14ac:dyDescent="0.25">
      <c r="A56" s="849"/>
      <c r="B56" s="349"/>
      <c r="C56" s="451"/>
      <c r="D56" s="349"/>
      <c r="E56" s="349"/>
      <c r="F56" s="349"/>
      <c r="G56" s="348"/>
      <c r="H56" s="347"/>
      <c r="I56" s="346"/>
      <c r="J56" s="345" t="s">
        <v>5607</v>
      </c>
      <c r="K56" s="59"/>
      <c r="L56" s="59"/>
      <c r="M56" s="344"/>
      <c r="N56" s="19"/>
    </row>
    <row r="57" spans="1:14" ht="39.9" customHeight="1" thickBot="1" x14ac:dyDescent="0.3">
      <c r="A57" s="850"/>
      <c r="B57" s="343" t="s">
        <v>5728</v>
      </c>
      <c r="C57" s="342" t="s">
        <v>5997</v>
      </c>
      <c r="D57" s="341">
        <v>43594</v>
      </c>
      <c r="E57" s="340" t="s">
        <v>5605</v>
      </c>
      <c r="F57" s="339" t="s">
        <v>7929</v>
      </c>
      <c r="G57" s="338"/>
      <c r="H57" s="337"/>
      <c r="I57" s="336"/>
      <c r="J57" s="63" t="s">
        <v>5696</v>
      </c>
      <c r="K57" s="335"/>
      <c r="L57" s="64"/>
      <c r="M57" s="334"/>
      <c r="N57" s="19"/>
    </row>
    <row r="58" spans="1:14" ht="39.9" customHeight="1" x14ac:dyDescent="0.25">
      <c r="A58" s="848">
        <v>10</v>
      </c>
      <c r="B58" s="287" t="s">
        <v>22</v>
      </c>
      <c r="C58" s="452" t="s">
        <v>23</v>
      </c>
      <c r="D58" s="287" t="s">
        <v>5593</v>
      </c>
      <c r="E58" s="851" t="s">
        <v>5594</v>
      </c>
      <c r="F58" s="851"/>
      <c r="G58" s="851" t="s">
        <v>17</v>
      </c>
      <c r="H58" s="852"/>
      <c r="I58" s="358"/>
      <c r="J58" s="357"/>
      <c r="K58" s="357"/>
      <c r="L58" s="357"/>
      <c r="M58" s="356"/>
      <c r="N58" s="19"/>
    </row>
    <row r="59" spans="1:14" ht="39.9" customHeight="1" x14ac:dyDescent="0.25">
      <c r="A59" s="849"/>
      <c r="B59" s="48" t="s">
        <v>7927</v>
      </c>
      <c r="C59" s="48" t="s">
        <v>7928</v>
      </c>
      <c r="D59" s="355">
        <v>43624</v>
      </c>
      <c r="E59" s="354"/>
      <c r="F59" s="353" t="s">
        <v>7918</v>
      </c>
      <c r="G59" s="774" t="s">
        <v>5997</v>
      </c>
      <c r="H59" s="775"/>
      <c r="I59" s="776"/>
      <c r="J59" s="352" t="s">
        <v>5599</v>
      </c>
      <c r="K59" s="53"/>
      <c r="L59" s="45"/>
      <c r="M59" s="351"/>
      <c r="N59" s="19"/>
    </row>
    <row r="60" spans="1:14" ht="39.9" customHeight="1" x14ac:dyDescent="0.25">
      <c r="A60" s="849"/>
      <c r="B60" s="349" t="s">
        <v>34</v>
      </c>
      <c r="C60" s="451" t="s">
        <v>35</v>
      </c>
      <c r="D60" s="349" t="s">
        <v>5600</v>
      </c>
      <c r="E60" s="853" t="s">
        <v>5601</v>
      </c>
      <c r="F60" s="853"/>
      <c r="G60" s="854"/>
      <c r="H60" s="855"/>
      <c r="I60" s="856"/>
      <c r="J60" s="58" t="s">
        <v>5646</v>
      </c>
      <c r="K60" s="45"/>
      <c r="L60" s="59" t="s">
        <v>32</v>
      </c>
      <c r="M60" s="350">
        <v>2520</v>
      </c>
      <c r="N60" s="19"/>
    </row>
    <row r="61" spans="1:14" ht="39.9" customHeight="1" x14ac:dyDescent="0.25">
      <c r="A61" s="849"/>
      <c r="B61" s="349"/>
      <c r="C61" s="451"/>
      <c r="D61" s="349"/>
      <c r="E61" s="349"/>
      <c r="F61" s="349"/>
      <c r="G61" s="348"/>
      <c r="H61" s="347"/>
      <c r="I61" s="346"/>
      <c r="J61" s="345" t="s">
        <v>5607</v>
      </c>
      <c r="K61" s="59"/>
      <c r="L61" s="59"/>
      <c r="M61" s="344"/>
      <c r="N61" s="19"/>
    </row>
    <row r="62" spans="1:14" ht="39.9" customHeight="1" thickBot="1" x14ac:dyDescent="0.3">
      <c r="A62" s="850"/>
      <c r="B62" s="343" t="s">
        <v>5728</v>
      </c>
      <c r="C62" s="342" t="s">
        <v>5997</v>
      </c>
      <c r="D62" s="341">
        <v>43631</v>
      </c>
      <c r="E62" s="340" t="s">
        <v>5605</v>
      </c>
      <c r="F62" s="339" t="s">
        <v>7891</v>
      </c>
      <c r="G62" s="338"/>
      <c r="H62" s="337"/>
      <c r="I62" s="336"/>
      <c r="J62" s="63" t="s">
        <v>5696</v>
      </c>
      <c r="K62" s="335"/>
      <c r="L62" s="64"/>
      <c r="M62" s="334"/>
      <c r="N62" s="19"/>
    </row>
    <row r="63" spans="1:14" ht="39.9" customHeight="1" x14ac:dyDescent="0.25">
      <c r="A63" s="848">
        <v>11</v>
      </c>
      <c r="B63" s="287" t="s">
        <v>22</v>
      </c>
      <c r="C63" s="452" t="s">
        <v>23</v>
      </c>
      <c r="D63" s="287" t="s">
        <v>5593</v>
      </c>
      <c r="E63" s="851" t="s">
        <v>5594</v>
      </c>
      <c r="F63" s="851"/>
      <c r="G63" s="851" t="s">
        <v>17</v>
      </c>
      <c r="H63" s="852"/>
      <c r="I63" s="358"/>
      <c r="J63" s="357"/>
      <c r="K63" s="357"/>
      <c r="L63" s="357"/>
      <c r="M63" s="356"/>
      <c r="N63" s="19"/>
    </row>
    <row r="64" spans="1:14" ht="39.9" customHeight="1" x14ac:dyDescent="0.25">
      <c r="A64" s="849"/>
      <c r="B64" s="48" t="s">
        <v>7927</v>
      </c>
      <c r="C64" s="48" t="s">
        <v>7926</v>
      </c>
      <c r="D64" s="355">
        <v>43723</v>
      </c>
      <c r="E64" s="354"/>
      <c r="F64" s="353" t="s">
        <v>6139</v>
      </c>
      <c r="G64" s="774" t="s">
        <v>5997</v>
      </c>
      <c r="H64" s="775"/>
      <c r="I64" s="776"/>
      <c r="J64" s="352" t="s">
        <v>5599</v>
      </c>
      <c r="K64" s="53"/>
      <c r="L64" s="45" t="s">
        <v>32</v>
      </c>
      <c r="M64" s="351">
        <v>367.9</v>
      </c>
      <c r="N64" s="19"/>
    </row>
    <row r="65" spans="1:14" ht="39.9" customHeight="1" x14ac:dyDescent="0.25">
      <c r="A65" s="849"/>
      <c r="B65" s="349" t="s">
        <v>34</v>
      </c>
      <c r="C65" s="451" t="s">
        <v>35</v>
      </c>
      <c r="D65" s="349" t="s">
        <v>5600</v>
      </c>
      <c r="E65" s="853" t="s">
        <v>5601</v>
      </c>
      <c r="F65" s="853"/>
      <c r="G65" s="854"/>
      <c r="H65" s="855"/>
      <c r="I65" s="856"/>
      <c r="J65" s="58" t="s">
        <v>5646</v>
      </c>
      <c r="K65" s="45"/>
      <c r="L65" s="59" t="s">
        <v>32</v>
      </c>
      <c r="M65" s="350">
        <v>4678.03</v>
      </c>
      <c r="N65" s="19"/>
    </row>
    <row r="66" spans="1:14" ht="39.9" customHeight="1" x14ac:dyDescent="0.25">
      <c r="A66" s="849"/>
      <c r="B66" s="349"/>
      <c r="C66" s="451"/>
      <c r="D66" s="349"/>
      <c r="E66" s="349"/>
      <c r="F66" s="349"/>
      <c r="G66" s="348"/>
      <c r="H66" s="347"/>
      <c r="I66" s="346"/>
      <c r="J66" s="345" t="s">
        <v>5607</v>
      </c>
      <c r="K66" s="59"/>
      <c r="L66" s="59"/>
      <c r="M66" s="344"/>
      <c r="N66" s="19"/>
    </row>
    <row r="67" spans="1:14" ht="39.9" customHeight="1" thickBot="1" x14ac:dyDescent="0.3">
      <c r="A67" s="850"/>
      <c r="B67" s="343" t="s">
        <v>5728</v>
      </c>
      <c r="C67" s="342" t="s">
        <v>5997</v>
      </c>
      <c r="D67" s="341">
        <v>43729</v>
      </c>
      <c r="E67" s="340" t="s">
        <v>5605</v>
      </c>
      <c r="F67" s="339" t="s">
        <v>5726</v>
      </c>
      <c r="G67" s="338"/>
      <c r="H67" s="337"/>
      <c r="I67" s="336"/>
      <c r="J67" s="63" t="s">
        <v>5696</v>
      </c>
      <c r="K67" s="335"/>
      <c r="L67" s="64" t="s">
        <v>32</v>
      </c>
      <c r="M67" s="334">
        <v>46.04</v>
      </c>
      <c r="N67" s="19"/>
    </row>
    <row r="68" spans="1:14" ht="39.9" customHeight="1" x14ac:dyDescent="0.25">
      <c r="A68" s="848">
        <v>12</v>
      </c>
      <c r="B68" s="287" t="s">
        <v>22</v>
      </c>
      <c r="C68" s="452" t="s">
        <v>23</v>
      </c>
      <c r="D68" s="287" t="s">
        <v>5593</v>
      </c>
      <c r="E68" s="851" t="s">
        <v>5594</v>
      </c>
      <c r="F68" s="851"/>
      <c r="G68" s="851" t="s">
        <v>17</v>
      </c>
      <c r="H68" s="852"/>
      <c r="I68" s="358"/>
      <c r="J68" s="357"/>
      <c r="K68" s="357"/>
      <c r="L68" s="357"/>
      <c r="M68" s="356"/>
      <c r="N68" s="19"/>
    </row>
    <row r="69" spans="1:14" ht="39.9" customHeight="1" x14ac:dyDescent="0.25">
      <c r="A69" s="849"/>
      <c r="B69" s="48" t="s">
        <v>7925</v>
      </c>
      <c r="C69" s="48" t="s">
        <v>7924</v>
      </c>
      <c r="D69" s="355">
        <v>43617</v>
      </c>
      <c r="E69" s="354"/>
      <c r="F69" s="353" t="s">
        <v>6390</v>
      </c>
      <c r="G69" s="774" t="s">
        <v>7923</v>
      </c>
      <c r="H69" s="775"/>
      <c r="I69" s="776"/>
      <c r="J69" s="352" t="s">
        <v>5599</v>
      </c>
      <c r="K69" s="53"/>
      <c r="L69" s="45" t="s">
        <v>32</v>
      </c>
      <c r="M69" s="351">
        <v>1536</v>
      </c>
      <c r="N69" s="19"/>
    </row>
    <row r="70" spans="1:14" ht="39.9" customHeight="1" x14ac:dyDescent="0.25">
      <c r="A70" s="849"/>
      <c r="B70" s="349" t="s">
        <v>34</v>
      </c>
      <c r="C70" s="451" t="s">
        <v>35</v>
      </c>
      <c r="D70" s="349" t="s">
        <v>5600</v>
      </c>
      <c r="E70" s="853" t="s">
        <v>5601</v>
      </c>
      <c r="F70" s="853"/>
      <c r="G70" s="854"/>
      <c r="H70" s="855"/>
      <c r="I70" s="856"/>
      <c r="J70" s="58" t="s">
        <v>5646</v>
      </c>
      <c r="K70" s="45"/>
      <c r="L70" s="59" t="s">
        <v>32</v>
      </c>
      <c r="M70" s="350">
        <v>3643.23</v>
      </c>
      <c r="N70" s="19"/>
    </row>
    <row r="71" spans="1:14" ht="39.9" customHeight="1" x14ac:dyDescent="0.25">
      <c r="A71" s="849"/>
      <c r="B71" s="349"/>
      <c r="C71" s="451"/>
      <c r="D71" s="349"/>
      <c r="E71" s="349"/>
      <c r="F71" s="349"/>
      <c r="G71" s="348"/>
      <c r="H71" s="347"/>
      <c r="I71" s="346"/>
      <c r="J71" s="345" t="s">
        <v>5607</v>
      </c>
      <c r="K71" s="59"/>
      <c r="L71" s="59"/>
      <c r="M71" s="344"/>
      <c r="N71" s="19"/>
    </row>
    <row r="72" spans="1:14" ht="39.9" customHeight="1" thickBot="1" x14ac:dyDescent="0.3">
      <c r="A72" s="850"/>
      <c r="B72" s="343" t="s">
        <v>5936</v>
      </c>
      <c r="C72" s="342" t="s">
        <v>7923</v>
      </c>
      <c r="D72" s="341">
        <v>43629</v>
      </c>
      <c r="E72" s="340" t="s">
        <v>5605</v>
      </c>
      <c r="F72" s="339" t="s">
        <v>7922</v>
      </c>
      <c r="G72" s="338"/>
      <c r="H72" s="337"/>
      <c r="I72" s="336"/>
      <c r="J72" s="63" t="s">
        <v>5696</v>
      </c>
      <c r="K72" s="335"/>
      <c r="L72" s="64"/>
      <c r="M72" s="334"/>
      <c r="N72" s="19"/>
    </row>
    <row r="73" spans="1:14" ht="39.9" customHeight="1" x14ac:dyDescent="0.25">
      <c r="A73" s="848">
        <v>13</v>
      </c>
      <c r="B73" s="287" t="s">
        <v>22</v>
      </c>
      <c r="C73" s="452" t="s">
        <v>23</v>
      </c>
      <c r="D73" s="287" t="s">
        <v>5593</v>
      </c>
      <c r="E73" s="851" t="s">
        <v>5594</v>
      </c>
      <c r="F73" s="851"/>
      <c r="G73" s="851" t="s">
        <v>17</v>
      </c>
      <c r="H73" s="852"/>
      <c r="I73" s="358"/>
      <c r="J73" s="357"/>
      <c r="K73" s="357"/>
      <c r="L73" s="357"/>
      <c r="M73" s="356"/>
      <c r="N73" s="19"/>
    </row>
    <row r="74" spans="1:14" ht="39.9" customHeight="1" x14ac:dyDescent="0.25">
      <c r="A74" s="849"/>
      <c r="B74" s="48" t="s">
        <v>7917</v>
      </c>
      <c r="C74" s="48" t="s">
        <v>7921</v>
      </c>
      <c r="D74" s="355">
        <v>43570</v>
      </c>
      <c r="E74" s="354"/>
      <c r="F74" s="353" t="s">
        <v>6755</v>
      </c>
      <c r="G74" s="774" t="s">
        <v>5997</v>
      </c>
      <c r="H74" s="775"/>
      <c r="I74" s="776"/>
      <c r="J74" s="352" t="s">
        <v>5599</v>
      </c>
      <c r="K74" s="53"/>
      <c r="L74" s="45" t="s">
        <v>32</v>
      </c>
      <c r="M74" s="351">
        <v>465</v>
      </c>
      <c r="N74" s="19"/>
    </row>
    <row r="75" spans="1:14" ht="39.9" customHeight="1" x14ac:dyDescent="0.25">
      <c r="A75" s="849"/>
      <c r="B75" s="349" t="s">
        <v>34</v>
      </c>
      <c r="C75" s="451" t="s">
        <v>35</v>
      </c>
      <c r="D75" s="349" t="s">
        <v>5600</v>
      </c>
      <c r="E75" s="853" t="s">
        <v>5601</v>
      </c>
      <c r="F75" s="853"/>
      <c r="G75" s="854"/>
      <c r="H75" s="855"/>
      <c r="I75" s="856"/>
      <c r="J75" s="58" t="s">
        <v>5646</v>
      </c>
      <c r="K75" s="45"/>
      <c r="L75" s="59" t="s">
        <v>32</v>
      </c>
      <c r="M75" s="350">
        <v>490</v>
      </c>
      <c r="N75" s="19"/>
    </row>
    <row r="76" spans="1:14" ht="39.9" customHeight="1" x14ac:dyDescent="0.25">
      <c r="A76" s="849"/>
      <c r="B76" s="349"/>
      <c r="C76" s="451"/>
      <c r="D76" s="349"/>
      <c r="E76" s="349"/>
      <c r="F76" s="349"/>
      <c r="G76" s="348"/>
      <c r="H76" s="347"/>
      <c r="I76" s="346"/>
      <c r="J76" s="345" t="s">
        <v>5607</v>
      </c>
      <c r="K76" s="59"/>
      <c r="L76" s="59"/>
      <c r="M76" s="344"/>
      <c r="N76" s="19"/>
    </row>
    <row r="77" spans="1:14" ht="39.9" customHeight="1" thickBot="1" x14ac:dyDescent="0.3">
      <c r="A77" s="850"/>
      <c r="B77" s="343" t="s">
        <v>6487</v>
      </c>
      <c r="C77" s="342" t="s">
        <v>5997</v>
      </c>
      <c r="D77" s="341">
        <v>43574</v>
      </c>
      <c r="E77" s="340" t="s">
        <v>5605</v>
      </c>
      <c r="F77" s="339" t="s">
        <v>7920</v>
      </c>
      <c r="G77" s="338"/>
      <c r="H77" s="337"/>
      <c r="I77" s="336"/>
      <c r="J77" s="63" t="s">
        <v>5696</v>
      </c>
      <c r="K77" s="335"/>
      <c r="L77" s="64"/>
      <c r="M77" s="334"/>
      <c r="N77" s="19"/>
    </row>
    <row r="78" spans="1:14" ht="39.9" customHeight="1" x14ac:dyDescent="0.25">
      <c r="A78" s="848">
        <v>14</v>
      </c>
      <c r="B78" s="287" t="s">
        <v>22</v>
      </c>
      <c r="C78" s="452" t="s">
        <v>23</v>
      </c>
      <c r="D78" s="287" t="s">
        <v>5593</v>
      </c>
      <c r="E78" s="851" t="s">
        <v>5594</v>
      </c>
      <c r="F78" s="851"/>
      <c r="G78" s="851" t="s">
        <v>17</v>
      </c>
      <c r="H78" s="852"/>
      <c r="I78" s="358"/>
      <c r="J78" s="357"/>
      <c r="K78" s="357"/>
      <c r="L78" s="357"/>
      <c r="M78" s="356"/>
      <c r="N78" s="19"/>
    </row>
    <row r="79" spans="1:14" ht="39.9" customHeight="1" x14ac:dyDescent="0.25">
      <c r="A79" s="849"/>
      <c r="B79" s="48" t="s">
        <v>7917</v>
      </c>
      <c r="C79" s="48" t="s">
        <v>7919</v>
      </c>
      <c r="D79" s="355">
        <v>43624</v>
      </c>
      <c r="E79" s="354"/>
      <c r="F79" s="353" t="s">
        <v>7918</v>
      </c>
      <c r="G79" s="774" t="s">
        <v>5997</v>
      </c>
      <c r="H79" s="775"/>
      <c r="I79" s="776"/>
      <c r="J79" s="352" t="s">
        <v>5599</v>
      </c>
      <c r="K79" s="53"/>
      <c r="L79" s="45"/>
      <c r="M79" s="351"/>
      <c r="N79" s="19"/>
    </row>
    <row r="80" spans="1:14" ht="39.9" customHeight="1" x14ac:dyDescent="0.25">
      <c r="A80" s="849"/>
      <c r="B80" s="349" t="s">
        <v>34</v>
      </c>
      <c r="C80" s="451" t="s">
        <v>35</v>
      </c>
      <c r="D80" s="349" t="s">
        <v>5600</v>
      </c>
      <c r="E80" s="853" t="s">
        <v>5601</v>
      </c>
      <c r="F80" s="853"/>
      <c r="G80" s="854"/>
      <c r="H80" s="855"/>
      <c r="I80" s="856"/>
      <c r="J80" s="58" t="s">
        <v>5646</v>
      </c>
      <c r="K80" s="45"/>
      <c r="L80" s="59" t="s">
        <v>32</v>
      </c>
      <c r="M80" s="350">
        <v>2520</v>
      </c>
      <c r="N80" s="19"/>
    </row>
    <row r="81" spans="1:14" ht="39.9" customHeight="1" x14ac:dyDescent="0.25">
      <c r="A81" s="849"/>
      <c r="B81" s="349"/>
      <c r="C81" s="451"/>
      <c r="D81" s="349"/>
      <c r="E81" s="349"/>
      <c r="F81" s="349"/>
      <c r="G81" s="348"/>
      <c r="H81" s="347"/>
      <c r="I81" s="346"/>
      <c r="J81" s="345" t="s">
        <v>5607</v>
      </c>
      <c r="K81" s="59"/>
      <c r="L81" s="59"/>
      <c r="M81" s="344"/>
      <c r="N81" s="19"/>
    </row>
    <row r="82" spans="1:14" ht="39.9" customHeight="1" thickBot="1" x14ac:dyDescent="0.3">
      <c r="A82" s="850"/>
      <c r="B82" s="343" t="s">
        <v>6487</v>
      </c>
      <c r="C82" s="342" t="s">
        <v>5997</v>
      </c>
      <c r="D82" s="341">
        <v>43631</v>
      </c>
      <c r="E82" s="340" t="s">
        <v>5605</v>
      </c>
      <c r="F82" s="339" t="s">
        <v>7891</v>
      </c>
      <c r="G82" s="338"/>
      <c r="H82" s="337"/>
      <c r="I82" s="336"/>
      <c r="J82" s="63" t="s">
        <v>5696</v>
      </c>
      <c r="K82" s="335"/>
      <c r="L82" s="64"/>
      <c r="M82" s="334"/>
      <c r="N82" s="19"/>
    </row>
    <row r="83" spans="1:14" ht="39.9" customHeight="1" x14ac:dyDescent="0.25">
      <c r="A83" s="848">
        <v>15</v>
      </c>
      <c r="B83" s="287" t="s">
        <v>22</v>
      </c>
      <c r="C83" s="452" t="s">
        <v>23</v>
      </c>
      <c r="D83" s="287" t="s">
        <v>5593</v>
      </c>
      <c r="E83" s="851" t="s">
        <v>5594</v>
      </c>
      <c r="F83" s="851"/>
      <c r="G83" s="851" t="s">
        <v>17</v>
      </c>
      <c r="H83" s="852"/>
      <c r="I83" s="358"/>
      <c r="J83" s="357"/>
      <c r="K83" s="357"/>
      <c r="L83" s="357"/>
      <c r="M83" s="356"/>
      <c r="N83" s="19"/>
    </row>
    <row r="84" spans="1:14" ht="39.9" customHeight="1" x14ac:dyDescent="0.25">
      <c r="A84" s="849"/>
      <c r="B84" s="48" t="s">
        <v>7917</v>
      </c>
      <c r="C84" s="48" t="s">
        <v>7916</v>
      </c>
      <c r="D84" s="355">
        <v>43731</v>
      </c>
      <c r="E84" s="354"/>
      <c r="F84" s="353" t="s">
        <v>6755</v>
      </c>
      <c r="G84" s="774" t="s">
        <v>5997</v>
      </c>
      <c r="H84" s="775"/>
      <c r="I84" s="776"/>
      <c r="J84" s="352" t="s">
        <v>5599</v>
      </c>
      <c r="K84" s="53"/>
      <c r="L84" s="45"/>
      <c r="M84" s="351"/>
      <c r="N84" s="19"/>
    </row>
    <row r="85" spans="1:14" ht="39.9" customHeight="1" x14ac:dyDescent="0.25">
      <c r="A85" s="849"/>
      <c r="B85" s="349" t="s">
        <v>34</v>
      </c>
      <c r="C85" s="451" t="s">
        <v>35</v>
      </c>
      <c r="D85" s="349" t="s">
        <v>5600</v>
      </c>
      <c r="E85" s="853" t="s">
        <v>5601</v>
      </c>
      <c r="F85" s="853"/>
      <c r="G85" s="854"/>
      <c r="H85" s="855"/>
      <c r="I85" s="856"/>
      <c r="J85" s="58" t="s">
        <v>5646</v>
      </c>
      <c r="K85" s="45"/>
      <c r="L85" s="59" t="s">
        <v>32</v>
      </c>
      <c r="M85" s="350">
        <v>515.33000000000004</v>
      </c>
      <c r="N85" s="19"/>
    </row>
    <row r="86" spans="1:14" ht="39.9" customHeight="1" x14ac:dyDescent="0.25">
      <c r="A86" s="849"/>
      <c r="B86" s="349"/>
      <c r="C86" s="451"/>
      <c r="D86" s="349"/>
      <c r="E86" s="349"/>
      <c r="F86" s="349"/>
      <c r="G86" s="348"/>
      <c r="H86" s="347"/>
      <c r="I86" s="346"/>
      <c r="J86" s="345" t="s">
        <v>5607</v>
      </c>
      <c r="K86" s="59"/>
      <c r="L86" s="59"/>
      <c r="M86" s="344"/>
      <c r="N86" s="19"/>
    </row>
    <row r="87" spans="1:14" ht="39.9" customHeight="1" thickBot="1" x14ac:dyDescent="0.3">
      <c r="A87" s="850"/>
      <c r="B87" s="343" t="s">
        <v>6487</v>
      </c>
      <c r="C87" s="342" t="s">
        <v>5997</v>
      </c>
      <c r="D87" s="341">
        <v>43735</v>
      </c>
      <c r="E87" s="340" t="s">
        <v>5605</v>
      </c>
      <c r="F87" s="339" t="s">
        <v>7615</v>
      </c>
      <c r="G87" s="338"/>
      <c r="H87" s="337"/>
      <c r="I87" s="336"/>
      <c r="J87" s="63" t="s">
        <v>5696</v>
      </c>
      <c r="K87" s="335"/>
      <c r="L87" s="64"/>
      <c r="M87" s="334"/>
      <c r="N87" s="19"/>
    </row>
    <row r="88" spans="1:14" ht="39.9" customHeight="1" x14ac:dyDescent="0.25">
      <c r="A88" s="848">
        <v>16</v>
      </c>
      <c r="B88" s="287" t="s">
        <v>22</v>
      </c>
      <c r="C88" s="452" t="s">
        <v>23</v>
      </c>
      <c r="D88" s="287" t="s">
        <v>5593</v>
      </c>
      <c r="E88" s="851" t="s">
        <v>5594</v>
      </c>
      <c r="F88" s="851"/>
      <c r="G88" s="851" t="s">
        <v>17</v>
      </c>
      <c r="H88" s="852"/>
      <c r="I88" s="358"/>
      <c r="J88" s="357"/>
      <c r="K88" s="357"/>
      <c r="L88" s="357"/>
      <c r="M88" s="356"/>
      <c r="N88" s="19"/>
    </row>
    <row r="89" spans="1:14" ht="39.9" customHeight="1" x14ac:dyDescent="0.25">
      <c r="A89" s="849"/>
      <c r="B89" s="48" t="s">
        <v>7915</v>
      </c>
      <c r="C89" s="48" t="s">
        <v>7914</v>
      </c>
      <c r="D89" s="355">
        <v>43724</v>
      </c>
      <c r="E89" s="354"/>
      <c r="F89" s="353" t="s">
        <v>7306</v>
      </c>
      <c r="G89" s="774" t="s">
        <v>5997</v>
      </c>
      <c r="H89" s="775"/>
      <c r="I89" s="776"/>
      <c r="J89" s="352" t="s">
        <v>5599</v>
      </c>
      <c r="K89" s="53"/>
      <c r="L89" s="45" t="s">
        <v>32</v>
      </c>
      <c r="M89" s="351">
        <v>527.25</v>
      </c>
      <c r="N89" s="19"/>
    </row>
    <row r="90" spans="1:14" ht="39.9" customHeight="1" x14ac:dyDescent="0.25">
      <c r="A90" s="849"/>
      <c r="B90" s="349" t="s">
        <v>34</v>
      </c>
      <c r="C90" s="451" t="s">
        <v>35</v>
      </c>
      <c r="D90" s="349" t="s">
        <v>5600</v>
      </c>
      <c r="E90" s="853" t="s">
        <v>5601</v>
      </c>
      <c r="F90" s="853"/>
      <c r="G90" s="854"/>
      <c r="H90" s="855"/>
      <c r="I90" s="856"/>
      <c r="J90" s="58" t="s">
        <v>5646</v>
      </c>
      <c r="K90" s="45"/>
      <c r="L90" s="59" t="s">
        <v>32</v>
      </c>
      <c r="M90" s="350">
        <v>2493.9299999999998</v>
      </c>
      <c r="N90" s="19"/>
    </row>
    <row r="91" spans="1:14" ht="39.9" customHeight="1" thickBot="1" x14ac:dyDescent="0.3">
      <c r="A91" s="849"/>
      <c r="B91" s="349"/>
      <c r="C91" s="451"/>
      <c r="D91" s="349"/>
      <c r="E91" s="349"/>
      <c r="F91" s="349"/>
      <c r="G91" s="348"/>
      <c r="H91" s="347"/>
      <c r="I91" s="346"/>
      <c r="J91" s="345" t="s">
        <v>5607</v>
      </c>
      <c r="K91" s="59"/>
      <c r="L91" s="59"/>
      <c r="M91" s="344"/>
      <c r="N91" s="19"/>
    </row>
    <row r="92" spans="1:14" ht="39.9" customHeight="1" thickBot="1" x14ac:dyDescent="0.3">
      <c r="A92" s="850"/>
      <c r="B92" s="397" t="s">
        <v>5868</v>
      </c>
      <c r="C92" s="342" t="s">
        <v>5997</v>
      </c>
      <c r="D92" s="341">
        <v>43729</v>
      </c>
      <c r="E92" s="340" t="s">
        <v>5605</v>
      </c>
      <c r="F92" s="339" t="s">
        <v>6977</v>
      </c>
      <c r="G92" s="338"/>
      <c r="H92" s="337"/>
      <c r="I92" s="336"/>
      <c r="J92" s="63" t="s">
        <v>5696</v>
      </c>
      <c r="K92" s="335"/>
      <c r="L92" s="64" t="s">
        <v>32</v>
      </c>
      <c r="M92" s="334">
        <v>44</v>
      </c>
      <c r="N92" s="19"/>
    </row>
    <row r="93" spans="1:14" ht="39.9" customHeight="1" x14ac:dyDescent="0.25">
      <c r="A93" s="848">
        <v>17</v>
      </c>
      <c r="B93" s="287" t="s">
        <v>22</v>
      </c>
      <c r="C93" s="452" t="s">
        <v>23</v>
      </c>
      <c r="D93" s="287" t="s">
        <v>5593</v>
      </c>
      <c r="E93" s="851" t="s">
        <v>5594</v>
      </c>
      <c r="F93" s="851"/>
      <c r="G93" s="851" t="s">
        <v>17</v>
      </c>
      <c r="H93" s="852"/>
      <c r="I93" s="358"/>
      <c r="J93" s="357"/>
      <c r="K93" s="357"/>
      <c r="L93" s="357"/>
      <c r="M93" s="356"/>
      <c r="N93" s="19"/>
    </row>
    <row r="94" spans="1:14" ht="39.9" customHeight="1" x14ac:dyDescent="0.25">
      <c r="A94" s="849"/>
      <c r="B94" s="48" t="s">
        <v>7913</v>
      </c>
      <c r="C94" s="48" t="s">
        <v>7912</v>
      </c>
      <c r="D94" s="355">
        <v>43679</v>
      </c>
      <c r="E94" s="354"/>
      <c r="F94" s="353" t="s">
        <v>7861</v>
      </c>
      <c r="G94" s="774" t="s">
        <v>5997</v>
      </c>
      <c r="H94" s="775"/>
      <c r="I94" s="776"/>
      <c r="J94" s="352" t="s">
        <v>5599</v>
      </c>
      <c r="K94" s="53"/>
      <c r="L94" s="45"/>
      <c r="M94" s="351"/>
      <c r="N94" s="19"/>
    </row>
    <row r="95" spans="1:14" ht="39.9" customHeight="1" x14ac:dyDescent="0.25">
      <c r="A95" s="849"/>
      <c r="B95" s="349" t="s">
        <v>34</v>
      </c>
      <c r="C95" s="451" t="s">
        <v>35</v>
      </c>
      <c r="D95" s="349" t="s">
        <v>5600</v>
      </c>
      <c r="E95" s="853" t="s">
        <v>5601</v>
      </c>
      <c r="F95" s="853"/>
      <c r="G95" s="854"/>
      <c r="H95" s="855"/>
      <c r="I95" s="856"/>
      <c r="J95" s="58" t="s">
        <v>5646</v>
      </c>
      <c r="K95" s="45"/>
      <c r="L95" s="59" t="s">
        <v>32</v>
      </c>
      <c r="M95" s="350">
        <v>2375.8200000000002</v>
      </c>
      <c r="N95" s="19"/>
    </row>
    <row r="96" spans="1:14" ht="39.9" customHeight="1" thickBot="1" x14ac:dyDescent="0.3">
      <c r="A96" s="849"/>
      <c r="B96" s="349"/>
      <c r="C96" s="451"/>
      <c r="D96" s="349"/>
      <c r="E96" s="349"/>
      <c r="F96" s="349"/>
      <c r="G96" s="348"/>
      <c r="H96" s="347"/>
      <c r="I96" s="346"/>
      <c r="J96" s="345" t="s">
        <v>5607</v>
      </c>
      <c r="K96" s="59"/>
      <c r="L96" s="59"/>
      <c r="M96" s="344"/>
      <c r="N96" s="19"/>
    </row>
    <row r="97" spans="1:14" ht="39.9" customHeight="1" thickBot="1" x14ac:dyDescent="0.3">
      <c r="A97" s="850"/>
      <c r="B97" s="397" t="s">
        <v>7294</v>
      </c>
      <c r="C97" s="342" t="s">
        <v>5997</v>
      </c>
      <c r="D97" s="341">
        <v>43694</v>
      </c>
      <c r="E97" s="340" t="s">
        <v>5605</v>
      </c>
      <c r="F97" s="339" t="s">
        <v>7911</v>
      </c>
      <c r="G97" s="338"/>
      <c r="H97" s="337"/>
      <c r="I97" s="336"/>
      <c r="J97" s="63" t="s">
        <v>5696</v>
      </c>
      <c r="K97" s="335"/>
      <c r="L97" s="64"/>
      <c r="M97" s="334"/>
      <c r="N97" s="19"/>
    </row>
    <row r="98" spans="1:14" ht="39.9" customHeight="1" x14ac:dyDescent="0.25">
      <c r="A98" s="848">
        <v>18</v>
      </c>
      <c r="B98" s="287" t="s">
        <v>22</v>
      </c>
      <c r="C98" s="452" t="s">
        <v>23</v>
      </c>
      <c r="D98" s="287" t="s">
        <v>5593</v>
      </c>
      <c r="E98" s="851" t="s">
        <v>5594</v>
      </c>
      <c r="F98" s="851"/>
      <c r="G98" s="851" t="s">
        <v>17</v>
      </c>
      <c r="H98" s="852"/>
      <c r="I98" s="358"/>
      <c r="J98" s="357"/>
      <c r="K98" s="357"/>
      <c r="L98" s="357"/>
      <c r="M98" s="356"/>
      <c r="N98" s="19"/>
    </row>
    <row r="99" spans="1:14" ht="39.9" customHeight="1" x14ac:dyDescent="0.25">
      <c r="A99" s="849"/>
      <c r="B99" s="48" t="s">
        <v>7910</v>
      </c>
      <c r="C99" s="48" t="s">
        <v>7909</v>
      </c>
      <c r="D99" s="355">
        <v>43568</v>
      </c>
      <c r="E99" s="354"/>
      <c r="F99" s="353" t="s">
        <v>7876</v>
      </c>
      <c r="G99" s="774" t="s">
        <v>5997</v>
      </c>
      <c r="H99" s="775"/>
      <c r="I99" s="776"/>
      <c r="J99" s="352" t="s">
        <v>5599</v>
      </c>
      <c r="K99" s="53"/>
      <c r="L99" s="45"/>
      <c r="M99" s="351"/>
      <c r="N99" s="19"/>
    </row>
    <row r="100" spans="1:14" ht="39.9" customHeight="1" x14ac:dyDescent="0.25">
      <c r="A100" s="849"/>
      <c r="B100" s="349" t="s">
        <v>34</v>
      </c>
      <c r="C100" s="451" t="s">
        <v>35</v>
      </c>
      <c r="D100" s="349" t="s">
        <v>5600</v>
      </c>
      <c r="E100" s="853" t="s">
        <v>5601</v>
      </c>
      <c r="F100" s="853"/>
      <c r="G100" s="854"/>
      <c r="H100" s="855"/>
      <c r="I100" s="856"/>
      <c r="J100" s="58" t="s">
        <v>5646</v>
      </c>
      <c r="K100" s="45"/>
      <c r="L100" s="59" t="s">
        <v>32</v>
      </c>
      <c r="M100" s="350">
        <v>4195</v>
      </c>
      <c r="N100" s="19"/>
    </row>
    <row r="101" spans="1:14" ht="39.9" customHeight="1" thickBot="1" x14ac:dyDescent="0.3">
      <c r="A101" s="849"/>
      <c r="B101" s="349"/>
      <c r="C101" s="451"/>
      <c r="D101" s="349"/>
      <c r="E101" s="349"/>
      <c r="F101" s="349"/>
      <c r="G101" s="348"/>
      <c r="H101" s="347"/>
      <c r="I101" s="346"/>
      <c r="J101" s="345" t="s">
        <v>5607</v>
      </c>
      <c r="K101" s="59"/>
      <c r="L101" s="59"/>
      <c r="M101" s="344"/>
      <c r="N101" s="19"/>
    </row>
    <row r="102" spans="1:14" ht="39.9" customHeight="1" thickBot="1" x14ac:dyDescent="0.3">
      <c r="A102" s="850"/>
      <c r="B102" s="397" t="s">
        <v>7576</v>
      </c>
      <c r="C102" s="342" t="s">
        <v>5997</v>
      </c>
      <c r="D102" s="341">
        <v>43580</v>
      </c>
      <c r="E102" s="340" t="s">
        <v>5605</v>
      </c>
      <c r="F102" s="339" t="s">
        <v>7908</v>
      </c>
      <c r="G102" s="338"/>
      <c r="H102" s="337"/>
      <c r="I102" s="336"/>
      <c r="J102" s="63" t="s">
        <v>5696</v>
      </c>
      <c r="K102" s="335"/>
      <c r="L102" s="64"/>
      <c r="M102" s="334"/>
      <c r="N102" s="19"/>
    </row>
    <row r="103" spans="1:14" ht="39.9" customHeight="1" x14ac:dyDescent="0.25">
      <c r="A103" s="848">
        <v>19</v>
      </c>
      <c r="B103" s="287" t="s">
        <v>22</v>
      </c>
      <c r="C103" s="452" t="s">
        <v>23</v>
      </c>
      <c r="D103" s="287" t="s">
        <v>5593</v>
      </c>
      <c r="E103" s="851" t="s">
        <v>5594</v>
      </c>
      <c r="F103" s="851"/>
      <c r="G103" s="851" t="s">
        <v>17</v>
      </c>
      <c r="H103" s="852"/>
      <c r="I103" s="358"/>
      <c r="J103" s="357"/>
      <c r="K103" s="357"/>
      <c r="L103" s="357"/>
      <c r="M103" s="356"/>
      <c r="N103" s="19"/>
    </row>
    <row r="104" spans="1:14" ht="39.9" customHeight="1" x14ac:dyDescent="0.25">
      <c r="A104" s="849"/>
      <c r="B104" s="48" t="s">
        <v>7901</v>
      </c>
      <c r="C104" s="48" t="s">
        <v>7907</v>
      </c>
      <c r="D104" s="355">
        <v>43558</v>
      </c>
      <c r="E104" s="354"/>
      <c r="F104" s="353" t="s">
        <v>7906</v>
      </c>
      <c r="G104" s="774" t="s">
        <v>6815</v>
      </c>
      <c r="H104" s="775"/>
      <c r="I104" s="776"/>
      <c r="J104" s="352" t="s">
        <v>5599</v>
      </c>
      <c r="K104" s="53"/>
      <c r="L104" s="45" t="s">
        <v>32</v>
      </c>
      <c r="M104" s="351">
        <v>109</v>
      </c>
      <c r="N104" s="19"/>
    </row>
    <row r="105" spans="1:14" ht="39.9" customHeight="1" x14ac:dyDescent="0.25">
      <c r="A105" s="849"/>
      <c r="B105" s="349" t="s">
        <v>34</v>
      </c>
      <c r="C105" s="451" t="s">
        <v>35</v>
      </c>
      <c r="D105" s="349" t="s">
        <v>5600</v>
      </c>
      <c r="E105" s="853" t="s">
        <v>5601</v>
      </c>
      <c r="F105" s="853"/>
      <c r="G105" s="854"/>
      <c r="H105" s="855"/>
      <c r="I105" s="856"/>
      <c r="J105" s="58" t="s">
        <v>5646</v>
      </c>
      <c r="K105" s="45"/>
      <c r="L105" s="59" t="s">
        <v>32</v>
      </c>
      <c r="M105" s="350">
        <v>352.6</v>
      </c>
      <c r="N105" s="19"/>
    </row>
    <row r="106" spans="1:14" ht="39.9" customHeight="1" x14ac:dyDescent="0.25">
      <c r="A106" s="849"/>
      <c r="B106" s="349"/>
      <c r="C106" s="451"/>
      <c r="D106" s="349"/>
      <c r="E106" s="349"/>
      <c r="F106" s="349"/>
      <c r="G106" s="348"/>
      <c r="H106" s="347"/>
      <c r="I106" s="346"/>
      <c r="J106" s="345" t="s">
        <v>5607</v>
      </c>
      <c r="K106" s="59"/>
      <c r="L106" s="59"/>
      <c r="M106" s="344"/>
      <c r="N106" s="19"/>
    </row>
    <row r="107" spans="1:14" ht="39.9" customHeight="1" thickBot="1" x14ac:dyDescent="0.3">
      <c r="A107" s="850"/>
      <c r="B107" s="343" t="s">
        <v>5332</v>
      </c>
      <c r="C107" s="342" t="s">
        <v>6815</v>
      </c>
      <c r="D107" s="341">
        <v>43559</v>
      </c>
      <c r="E107" s="340" t="s">
        <v>5605</v>
      </c>
      <c r="F107" s="339" t="s">
        <v>6127</v>
      </c>
      <c r="G107" s="338"/>
      <c r="H107" s="337"/>
      <c r="I107" s="336"/>
      <c r="J107" s="63" t="s">
        <v>5696</v>
      </c>
      <c r="K107" s="335"/>
      <c r="L107" s="64"/>
      <c r="M107" s="334"/>
      <c r="N107" s="19"/>
    </row>
    <row r="108" spans="1:14" ht="39.9" customHeight="1" x14ac:dyDescent="0.25">
      <c r="A108" s="848">
        <v>20</v>
      </c>
      <c r="B108" s="287" t="s">
        <v>22</v>
      </c>
      <c r="C108" s="452" t="s">
        <v>23</v>
      </c>
      <c r="D108" s="287" t="s">
        <v>5593</v>
      </c>
      <c r="E108" s="851" t="s">
        <v>5594</v>
      </c>
      <c r="F108" s="851"/>
      <c r="G108" s="851" t="s">
        <v>17</v>
      </c>
      <c r="H108" s="852"/>
      <c r="I108" s="358"/>
      <c r="J108" s="357"/>
      <c r="K108" s="357"/>
      <c r="L108" s="357"/>
      <c r="M108" s="356"/>
      <c r="N108" s="19"/>
    </row>
    <row r="109" spans="1:14" ht="39.9" customHeight="1" x14ac:dyDescent="0.25">
      <c r="A109" s="849"/>
      <c r="B109" s="48" t="s">
        <v>7901</v>
      </c>
      <c r="C109" s="48" t="s">
        <v>7905</v>
      </c>
      <c r="D109" s="355">
        <v>43620</v>
      </c>
      <c r="E109" s="354"/>
      <c r="F109" s="353" t="s">
        <v>5705</v>
      </c>
      <c r="G109" s="774" t="s">
        <v>6450</v>
      </c>
      <c r="H109" s="775"/>
      <c r="I109" s="776"/>
      <c r="J109" s="352" t="s">
        <v>5599</v>
      </c>
      <c r="K109" s="53"/>
      <c r="L109" s="45" t="s">
        <v>32</v>
      </c>
      <c r="M109" s="351">
        <v>502</v>
      </c>
      <c r="N109" s="19"/>
    </row>
    <row r="110" spans="1:14" ht="39.9" customHeight="1" x14ac:dyDescent="0.25">
      <c r="A110" s="849"/>
      <c r="B110" s="349" t="s">
        <v>34</v>
      </c>
      <c r="C110" s="451" t="s">
        <v>35</v>
      </c>
      <c r="D110" s="349" t="s">
        <v>5600</v>
      </c>
      <c r="E110" s="853" t="s">
        <v>5601</v>
      </c>
      <c r="F110" s="853"/>
      <c r="G110" s="854"/>
      <c r="H110" s="855"/>
      <c r="I110" s="856"/>
      <c r="J110" s="58" t="s">
        <v>5646</v>
      </c>
      <c r="K110" s="45"/>
      <c r="L110" s="59" t="s">
        <v>32</v>
      </c>
      <c r="M110" s="350">
        <v>431.6</v>
      </c>
      <c r="N110" s="19"/>
    </row>
    <row r="111" spans="1:14" ht="39.9" customHeight="1" x14ac:dyDescent="0.25">
      <c r="A111" s="849"/>
      <c r="B111" s="349"/>
      <c r="C111" s="451"/>
      <c r="D111" s="349"/>
      <c r="E111" s="349"/>
      <c r="F111" s="349"/>
      <c r="G111" s="348"/>
      <c r="H111" s="347"/>
      <c r="I111" s="346"/>
      <c r="J111" s="345" t="s">
        <v>5607</v>
      </c>
      <c r="K111" s="59"/>
      <c r="L111" s="59"/>
      <c r="M111" s="344"/>
      <c r="N111" s="19"/>
    </row>
    <row r="112" spans="1:14" ht="39.9" customHeight="1" thickBot="1" x14ac:dyDescent="0.3">
      <c r="A112" s="850"/>
      <c r="B112" s="343" t="s">
        <v>5332</v>
      </c>
      <c r="C112" s="342" t="s">
        <v>6450</v>
      </c>
      <c r="D112" s="341">
        <v>43622</v>
      </c>
      <c r="E112" s="340" t="s">
        <v>5605</v>
      </c>
      <c r="F112" s="339" t="s">
        <v>7904</v>
      </c>
      <c r="G112" s="338"/>
      <c r="H112" s="337"/>
      <c r="I112" s="336"/>
      <c r="J112" s="63" t="s">
        <v>5696</v>
      </c>
      <c r="K112" s="335"/>
      <c r="L112" s="64"/>
      <c r="M112" s="334"/>
      <c r="N112" s="19"/>
    </row>
    <row r="113" spans="1:14" ht="39.9" customHeight="1" x14ac:dyDescent="0.25">
      <c r="A113" s="848">
        <v>21</v>
      </c>
      <c r="B113" s="287" t="s">
        <v>22</v>
      </c>
      <c r="C113" s="452" t="s">
        <v>23</v>
      </c>
      <c r="D113" s="287" t="s">
        <v>5593</v>
      </c>
      <c r="E113" s="851" t="s">
        <v>5594</v>
      </c>
      <c r="F113" s="851"/>
      <c r="G113" s="851" t="s">
        <v>17</v>
      </c>
      <c r="H113" s="852"/>
      <c r="I113" s="358"/>
      <c r="J113" s="357"/>
      <c r="K113" s="357"/>
      <c r="L113" s="357"/>
      <c r="M113" s="356"/>
      <c r="N113" s="19"/>
    </row>
    <row r="114" spans="1:14" ht="39.9" customHeight="1" x14ac:dyDescent="0.25">
      <c r="A114" s="849"/>
      <c r="B114" s="48" t="s">
        <v>7901</v>
      </c>
      <c r="C114" s="48" t="s">
        <v>7903</v>
      </c>
      <c r="D114" s="355">
        <v>43638</v>
      </c>
      <c r="E114" s="354"/>
      <c r="F114" s="353" t="s">
        <v>6356</v>
      </c>
      <c r="G114" s="774" t="s">
        <v>1174</v>
      </c>
      <c r="H114" s="775"/>
      <c r="I114" s="776"/>
      <c r="J114" s="352" t="s">
        <v>5599</v>
      </c>
      <c r="K114" s="53"/>
      <c r="L114" s="45" t="s">
        <v>32</v>
      </c>
      <c r="M114" s="351">
        <v>540</v>
      </c>
      <c r="N114" s="19"/>
    </row>
    <row r="115" spans="1:14" ht="39.9" customHeight="1" x14ac:dyDescent="0.25">
      <c r="A115" s="849"/>
      <c r="B115" s="349" t="s">
        <v>34</v>
      </c>
      <c r="C115" s="451" t="s">
        <v>35</v>
      </c>
      <c r="D115" s="349" t="s">
        <v>5600</v>
      </c>
      <c r="E115" s="853" t="s">
        <v>5601</v>
      </c>
      <c r="F115" s="853"/>
      <c r="G115" s="854"/>
      <c r="H115" s="855"/>
      <c r="I115" s="856"/>
      <c r="J115" s="58" t="s">
        <v>5646</v>
      </c>
      <c r="K115" s="45"/>
      <c r="L115" s="59" t="s">
        <v>32</v>
      </c>
      <c r="M115" s="350">
        <v>303.10000000000002</v>
      </c>
      <c r="N115" s="19"/>
    </row>
    <row r="116" spans="1:14" ht="39.9" customHeight="1" x14ac:dyDescent="0.25">
      <c r="A116" s="849"/>
      <c r="B116" s="349"/>
      <c r="C116" s="451"/>
      <c r="D116" s="349"/>
      <c r="E116" s="349"/>
      <c r="F116" s="349"/>
      <c r="G116" s="348"/>
      <c r="H116" s="347"/>
      <c r="I116" s="346"/>
      <c r="J116" s="345" t="s">
        <v>5607</v>
      </c>
      <c r="K116" s="59"/>
      <c r="L116" s="59"/>
      <c r="M116" s="344"/>
      <c r="N116" s="19"/>
    </row>
    <row r="117" spans="1:14" ht="39.9" customHeight="1" thickBot="1" x14ac:dyDescent="0.3">
      <c r="A117" s="850"/>
      <c r="B117" s="343" t="s">
        <v>5332</v>
      </c>
      <c r="C117" s="342" t="s">
        <v>1174</v>
      </c>
      <c r="D117" s="341">
        <v>43640</v>
      </c>
      <c r="E117" s="340" t="s">
        <v>5605</v>
      </c>
      <c r="F117" s="339" t="s">
        <v>7902</v>
      </c>
      <c r="G117" s="338"/>
      <c r="H117" s="337"/>
      <c r="I117" s="336"/>
      <c r="J117" s="63" t="s">
        <v>5696</v>
      </c>
      <c r="K117" s="335"/>
      <c r="L117" s="64"/>
      <c r="M117" s="334"/>
      <c r="N117" s="19"/>
    </row>
    <row r="118" spans="1:14" ht="39.9" customHeight="1" x14ac:dyDescent="0.25">
      <c r="A118" s="848">
        <v>22</v>
      </c>
      <c r="B118" s="287" t="s">
        <v>22</v>
      </c>
      <c r="C118" s="452" t="s">
        <v>23</v>
      </c>
      <c r="D118" s="287" t="s">
        <v>5593</v>
      </c>
      <c r="E118" s="851" t="s">
        <v>5594</v>
      </c>
      <c r="F118" s="851"/>
      <c r="G118" s="851" t="s">
        <v>17</v>
      </c>
      <c r="H118" s="852"/>
      <c r="I118" s="358"/>
      <c r="J118" s="357"/>
      <c r="K118" s="357"/>
      <c r="L118" s="357"/>
      <c r="M118" s="356"/>
      <c r="N118" s="19"/>
    </row>
    <row r="119" spans="1:14" ht="39.9" customHeight="1" x14ac:dyDescent="0.25">
      <c r="A119" s="849"/>
      <c r="B119" s="48" t="s">
        <v>7901</v>
      </c>
      <c r="C119" s="48" t="s">
        <v>7900</v>
      </c>
      <c r="D119" s="355">
        <v>43655</v>
      </c>
      <c r="E119" s="354"/>
      <c r="F119" s="353" t="s">
        <v>6943</v>
      </c>
      <c r="G119" s="774" t="s">
        <v>6450</v>
      </c>
      <c r="H119" s="775"/>
      <c r="I119" s="776"/>
      <c r="J119" s="352" t="s">
        <v>5599</v>
      </c>
      <c r="K119" s="53"/>
      <c r="L119" s="45" t="s">
        <v>32</v>
      </c>
      <c r="M119" s="351">
        <v>912</v>
      </c>
      <c r="N119" s="19"/>
    </row>
    <row r="120" spans="1:14" ht="39.9" customHeight="1" x14ac:dyDescent="0.25">
      <c r="A120" s="849"/>
      <c r="B120" s="349" t="s">
        <v>34</v>
      </c>
      <c r="C120" s="451" t="s">
        <v>35</v>
      </c>
      <c r="D120" s="349" t="s">
        <v>5600</v>
      </c>
      <c r="E120" s="853" t="s">
        <v>5601</v>
      </c>
      <c r="F120" s="853"/>
      <c r="G120" s="854"/>
      <c r="H120" s="855"/>
      <c r="I120" s="856"/>
      <c r="J120" s="58" t="s">
        <v>5646</v>
      </c>
      <c r="K120" s="45"/>
      <c r="L120" s="59" t="s">
        <v>32</v>
      </c>
      <c r="M120" s="350">
        <v>776.63</v>
      </c>
      <c r="N120" s="19"/>
    </row>
    <row r="121" spans="1:14" ht="39.9" customHeight="1" x14ac:dyDescent="0.25">
      <c r="A121" s="849"/>
      <c r="B121" s="349"/>
      <c r="C121" s="451"/>
      <c r="D121" s="349"/>
      <c r="E121" s="349"/>
      <c r="F121" s="349"/>
      <c r="G121" s="348"/>
      <c r="H121" s="347"/>
      <c r="I121" s="346"/>
      <c r="J121" s="345" t="s">
        <v>5607</v>
      </c>
      <c r="K121" s="59"/>
      <c r="L121" s="59"/>
      <c r="M121" s="344"/>
      <c r="N121" s="19"/>
    </row>
    <row r="122" spans="1:14" ht="39.9" customHeight="1" thickBot="1" x14ac:dyDescent="0.3">
      <c r="A122" s="850"/>
      <c r="B122" s="343" t="s">
        <v>5332</v>
      </c>
      <c r="C122" s="342" t="s">
        <v>6450</v>
      </c>
      <c r="D122" s="341">
        <v>43658</v>
      </c>
      <c r="E122" s="340" t="s">
        <v>5605</v>
      </c>
      <c r="F122" s="339" t="s">
        <v>7899</v>
      </c>
      <c r="G122" s="338"/>
      <c r="H122" s="337"/>
      <c r="I122" s="336"/>
      <c r="J122" s="63" t="s">
        <v>5696</v>
      </c>
      <c r="K122" s="335"/>
      <c r="L122" s="64"/>
      <c r="M122" s="334"/>
      <c r="N122" s="19"/>
    </row>
    <row r="123" spans="1:14" ht="39.9" customHeight="1" x14ac:dyDescent="0.25">
      <c r="A123" s="848">
        <v>23</v>
      </c>
      <c r="B123" s="287" t="s">
        <v>22</v>
      </c>
      <c r="C123" s="452" t="s">
        <v>23</v>
      </c>
      <c r="D123" s="287" t="s">
        <v>5593</v>
      </c>
      <c r="E123" s="851" t="s">
        <v>5594</v>
      </c>
      <c r="F123" s="851"/>
      <c r="G123" s="851" t="s">
        <v>17</v>
      </c>
      <c r="H123" s="852"/>
      <c r="I123" s="358"/>
      <c r="J123" s="357"/>
      <c r="K123" s="357"/>
      <c r="L123" s="357"/>
      <c r="M123" s="356"/>
      <c r="N123" s="19"/>
    </row>
    <row r="124" spans="1:14" ht="39.9" customHeight="1" x14ac:dyDescent="0.25">
      <c r="A124" s="849"/>
      <c r="B124" s="48" t="s">
        <v>7895</v>
      </c>
      <c r="C124" s="48" t="s">
        <v>7898</v>
      </c>
      <c r="D124" s="355">
        <v>43640</v>
      </c>
      <c r="E124" s="354"/>
      <c r="F124" s="353" t="s">
        <v>7897</v>
      </c>
      <c r="G124" s="774" t="s">
        <v>423</v>
      </c>
      <c r="H124" s="775"/>
      <c r="I124" s="776"/>
      <c r="J124" s="352" t="s">
        <v>5599</v>
      </c>
      <c r="K124" s="53"/>
      <c r="L124" s="45"/>
      <c r="M124" s="351">
        <v>175</v>
      </c>
      <c r="N124" s="19"/>
    </row>
    <row r="125" spans="1:14" ht="39.9" customHeight="1" x14ac:dyDescent="0.25">
      <c r="A125" s="849"/>
      <c r="B125" s="349" t="s">
        <v>34</v>
      </c>
      <c r="C125" s="451" t="s">
        <v>35</v>
      </c>
      <c r="D125" s="349" t="s">
        <v>5600</v>
      </c>
      <c r="E125" s="853" t="s">
        <v>5601</v>
      </c>
      <c r="F125" s="853"/>
      <c r="G125" s="854"/>
      <c r="H125" s="855"/>
      <c r="I125" s="856"/>
      <c r="J125" s="58" t="s">
        <v>5646</v>
      </c>
      <c r="K125" s="45"/>
      <c r="L125" s="59" t="s">
        <v>32</v>
      </c>
      <c r="M125" s="350">
        <v>13208.43</v>
      </c>
      <c r="N125" s="19"/>
    </row>
    <row r="126" spans="1:14" ht="39.9" customHeight="1" x14ac:dyDescent="0.25">
      <c r="A126" s="849"/>
      <c r="B126" s="349"/>
      <c r="C126" s="451"/>
      <c r="D126" s="349"/>
      <c r="E126" s="349"/>
      <c r="F126" s="349"/>
      <c r="G126" s="348"/>
      <c r="H126" s="347"/>
      <c r="I126" s="346"/>
      <c r="J126" s="345" t="s">
        <v>5607</v>
      </c>
      <c r="K126" s="59"/>
      <c r="L126" s="59" t="s">
        <v>32</v>
      </c>
      <c r="M126" s="344">
        <v>150</v>
      </c>
      <c r="N126" s="19"/>
    </row>
    <row r="127" spans="1:14" ht="39.9" customHeight="1" thickBot="1" x14ac:dyDescent="0.3">
      <c r="A127" s="850"/>
      <c r="B127" s="343" t="s">
        <v>6124</v>
      </c>
      <c r="C127" s="342" t="s">
        <v>423</v>
      </c>
      <c r="D127" s="341">
        <v>43644</v>
      </c>
      <c r="E127" s="340" t="s">
        <v>5605</v>
      </c>
      <c r="F127" s="339" t="s">
        <v>7896</v>
      </c>
      <c r="G127" s="338"/>
      <c r="H127" s="337"/>
      <c r="I127" s="336"/>
      <c r="J127" s="63" t="s">
        <v>5696</v>
      </c>
      <c r="K127" s="335"/>
      <c r="L127" s="64"/>
      <c r="M127" s="334"/>
      <c r="N127" s="19"/>
    </row>
    <row r="128" spans="1:14" ht="39.9" customHeight="1" x14ac:dyDescent="0.25">
      <c r="A128" s="848">
        <v>24</v>
      </c>
      <c r="B128" s="287" t="s">
        <v>22</v>
      </c>
      <c r="C128" s="452" t="s">
        <v>23</v>
      </c>
      <c r="D128" s="287" t="s">
        <v>5593</v>
      </c>
      <c r="E128" s="851" t="s">
        <v>5594</v>
      </c>
      <c r="F128" s="851"/>
      <c r="G128" s="851" t="s">
        <v>17</v>
      </c>
      <c r="H128" s="852"/>
      <c r="I128" s="358"/>
      <c r="J128" s="357"/>
      <c r="K128" s="357"/>
      <c r="L128" s="357"/>
      <c r="M128" s="356"/>
      <c r="N128" s="19"/>
    </row>
    <row r="129" spans="1:14" ht="39.9" customHeight="1" x14ac:dyDescent="0.25">
      <c r="A129" s="849"/>
      <c r="B129" s="48" t="s">
        <v>7895</v>
      </c>
      <c r="C129" s="48" t="s">
        <v>7894</v>
      </c>
      <c r="D129" s="355">
        <v>43722</v>
      </c>
      <c r="E129" s="354"/>
      <c r="F129" s="353" t="s">
        <v>5874</v>
      </c>
      <c r="G129" s="774" t="s">
        <v>3943</v>
      </c>
      <c r="H129" s="775"/>
      <c r="I129" s="776"/>
      <c r="J129" s="352" t="s">
        <v>5599</v>
      </c>
      <c r="K129" s="53"/>
      <c r="L129" s="45" t="s">
        <v>32</v>
      </c>
      <c r="M129" s="351">
        <v>1140</v>
      </c>
      <c r="N129" s="19"/>
    </row>
    <row r="130" spans="1:14" ht="39.9" customHeight="1" x14ac:dyDescent="0.25">
      <c r="A130" s="849"/>
      <c r="B130" s="349" t="s">
        <v>34</v>
      </c>
      <c r="C130" s="451" t="s">
        <v>35</v>
      </c>
      <c r="D130" s="349" t="s">
        <v>5600</v>
      </c>
      <c r="E130" s="853" t="s">
        <v>5601</v>
      </c>
      <c r="F130" s="853"/>
      <c r="G130" s="854"/>
      <c r="H130" s="855"/>
      <c r="I130" s="856"/>
      <c r="J130" s="58" t="s">
        <v>5646</v>
      </c>
      <c r="K130" s="45"/>
      <c r="L130" s="59" t="s">
        <v>32</v>
      </c>
      <c r="M130" s="350">
        <v>592.42999999999995</v>
      </c>
      <c r="N130" s="19"/>
    </row>
    <row r="131" spans="1:14" ht="39.9" customHeight="1" x14ac:dyDescent="0.25">
      <c r="A131" s="849"/>
      <c r="B131" s="349"/>
      <c r="C131" s="451"/>
      <c r="D131" s="349"/>
      <c r="E131" s="349"/>
      <c r="F131" s="349"/>
      <c r="G131" s="348"/>
      <c r="H131" s="347"/>
      <c r="I131" s="346"/>
      <c r="J131" s="345" t="s">
        <v>5607</v>
      </c>
      <c r="K131" s="59"/>
      <c r="L131" s="59"/>
      <c r="M131" s="344"/>
      <c r="N131" s="19"/>
    </row>
    <row r="132" spans="1:14" ht="39.9" customHeight="1" thickBot="1" x14ac:dyDescent="0.3">
      <c r="A132" s="850"/>
      <c r="B132" s="343" t="s">
        <v>6124</v>
      </c>
      <c r="C132" s="342" t="s">
        <v>3943</v>
      </c>
      <c r="D132" s="341">
        <v>43725</v>
      </c>
      <c r="E132" s="340" t="s">
        <v>5605</v>
      </c>
      <c r="F132" s="339" t="s">
        <v>7893</v>
      </c>
      <c r="G132" s="338"/>
      <c r="H132" s="337"/>
      <c r="I132" s="336"/>
      <c r="J132" s="63" t="s">
        <v>5696</v>
      </c>
      <c r="K132" s="335"/>
      <c r="L132" s="64"/>
      <c r="M132" s="334"/>
      <c r="N132" s="19"/>
    </row>
    <row r="133" spans="1:14" ht="39.9" customHeight="1" x14ac:dyDescent="0.25">
      <c r="A133" s="848">
        <v>25</v>
      </c>
      <c r="B133" s="287" t="s">
        <v>22</v>
      </c>
      <c r="C133" s="452" t="s">
        <v>23</v>
      </c>
      <c r="D133" s="287" t="s">
        <v>5593</v>
      </c>
      <c r="E133" s="851" t="s">
        <v>5594</v>
      </c>
      <c r="F133" s="851"/>
      <c r="G133" s="851" t="s">
        <v>17</v>
      </c>
      <c r="H133" s="852"/>
      <c r="I133" s="358"/>
      <c r="J133" s="357"/>
      <c r="K133" s="357"/>
      <c r="L133" s="357"/>
      <c r="M133" s="356"/>
      <c r="N133" s="19"/>
    </row>
    <row r="134" spans="1:14" ht="39.9" customHeight="1" x14ac:dyDescent="0.25">
      <c r="A134" s="849"/>
      <c r="B134" s="48" t="s">
        <v>7890</v>
      </c>
      <c r="C134" s="48" t="s">
        <v>7892</v>
      </c>
      <c r="D134" s="355">
        <v>43624</v>
      </c>
      <c r="E134" s="354"/>
      <c r="F134" s="353" t="s">
        <v>7879</v>
      </c>
      <c r="G134" s="774" t="s">
        <v>5997</v>
      </c>
      <c r="H134" s="775"/>
      <c r="I134" s="776"/>
      <c r="J134" s="352" t="s">
        <v>5599</v>
      </c>
      <c r="K134" s="53"/>
      <c r="L134" s="45"/>
      <c r="M134" s="351"/>
      <c r="N134" s="19"/>
    </row>
    <row r="135" spans="1:14" ht="39.9" customHeight="1" x14ac:dyDescent="0.25">
      <c r="A135" s="849"/>
      <c r="B135" s="349" t="s">
        <v>34</v>
      </c>
      <c r="C135" s="451" t="s">
        <v>35</v>
      </c>
      <c r="D135" s="349" t="s">
        <v>5600</v>
      </c>
      <c r="E135" s="853" t="s">
        <v>5601</v>
      </c>
      <c r="F135" s="853"/>
      <c r="G135" s="854"/>
      <c r="H135" s="855"/>
      <c r="I135" s="856"/>
      <c r="J135" s="58" t="s">
        <v>5646</v>
      </c>
      <c r="K135" s="45"/>
      <c r="L135" s="59" t="s">
        <v>32</v>
      </c>
      <c r="M135" s="350">
        <v>2520</v>
      </c>
      <c r="N135" s="19"/>
    </row>
    <row r="136" spans="1:14" ht="39.9" customHeight="1" x14ac:dyDescent="0.25">
      <c r="A136" s="849"/>
      <c r="B136" s="349"/>
      <c r="C136" s="451"/>
      <c r="D136" s="349"/>
      <c r="E136" s="349"/>
      <c r="F136" s="349"/>
      <c r="G136" s="348"/>
      <c r="H136" s="347"/>
      <c r="I136" s="346"/>
      <c r="J136" s="345" t="s">
        <v>5607</v>
      </c>
      <c r="K136" s="59"/>
      <c r="L136" s="59"/>
      <c r="M136" s="344"/>
      <c r="N136" s="19"/>
    </row>
    <row r="137" spans="1:14" ht="39.9" customHeight="1" thickBot="1" x14ac:dyDescent="0.3">
      <c r="A137" s="850"/>
      <c r="B137" s="343" t="s">
        <v>5710</v>
      </c>
      <c r="C137" s="342" t="s">
        <v>5997</v>
      </c>
      <c r="D137" s="341">
        <v>43631</v>
      </c>
      <c r="E137" s="340" t="s">
        <v>5605</v>
      </c>
      <c r="F137" s="339" t="s">
        <v>7891</v>
      </c>
      <c r="G137" s="338"/>
      <c r="H137" s="337"/>
      <c r="I137" s="336"/>
      <c r="J137" s="63" t="s">
        <v>5696</v>
      </c>
      <c r="K137" s="335"/>
      <c r="L137" s="64"/>
      <c r="M137" s="334"/>
      <c r="N137" s="19"/>
    </row>
    <row r="138" spans="1:14" ht="39.9" customHeight="1" x14ac:dyDescent="0.25">
      <c r="A138" s="848">
        <v>26</v>
      </c>
      <c r="B138" s="287" t="s">
        <v>22</v>
      </c>
      <c r="C138" s="452" t="s">
        <v>23</v>
      </c>
      <c r="D138" s="287" t="s">
        <v>5593</v>
      </c>
      <c r="E138" s="851" t="s">
        <v>5594</v>
      </c>
      <c r="F138" s="851"/>
      <c r="G138" s="851" t="s">
        <v>17</v>
      </c>
      <c r="H138" s="852"/>
      <c r="I138" s="358"/>
      <c r="J138" s="357"/>
      <c r="K138" s="357"/>
      <c r="L138" s="357"/>
      <c r="M138" s="356"/>
      <c r="N138" s="19"/>
    </row>
    <row r="139" spans="1:14" ht="39.9" customHeight="1" x14ac:dyDescent="0.25">
      <c r="A139" s="849"/>
      <c r="B139" s="48" t="s">
        <v>7890</v>
      </c>
      <c r="C139" s="48" t="s">
        <v>7889</v>
      </c>
      <c r="D139" s="355">
        <v>43731</v>
      </c>
      <c r="E139" s="354"/>
      <c r="F139" s="353" t="s">
        <v>6755</v>
      </c>
      <c r="G139" s="774" t="s">
        <v>5997</v>
      </c>
      <c r="H139" s="775"/>
      <c r="I139" s="776"/>
      <c r="J139" s="352" t="s">
        <v>5599</v>
      </c>
      <c r="K139" s="53"/>
      <c r="L139" s="45" t="s">
        <v>32</v>
      </c>
      <c r="M139" s="351">
        <v>620</v>
      </c>
      <c r="N139" s="19"/>
    </row>
    <row r="140" spans="1:14" ht="39.9" customHeight="1" x14ac:dyDescent="0.25">
      <c r="A140" s="849"/>
      <c r="B140" s="349" t="s">
        <v>34</v>
      </c>
      <c r="C140" s="451" t="s">
        <v>35</v>
      </c>
      <c r="D140" s="349" t="s">
        <v>5600</v>
      </c>
      <c r="E140" s="853" t="s">
        <v>5601</v>
      </c>
      <c r="F140" s="853"/>
      <c r="G140" s="854"/>
      <c r="H140" s="855"/>
      <c r="I140" s="856"/>
      <c r="J140" s="58" t="s">
        <v>5646</v>
      </c>
      <c r="K140" s="45"/>
      <c r="L140" s="59" t="s">
        <v>32</v>
      </c>
      <c r="M140" s="350">
        <v>515.33000000000004</v>
      </c>
      <c r="N140" s="19"/>
    </row>
    <row r="141" spans="1:14" ht="39.9" customHeight="1" x14ac:dyDescent="0.25">
      <c r="A141" s="849"/>
      <c r="B141" s="349"/>
      <c r="C141" s="451"/>
      <c r="D141" s="349"/>
      <c r="E141" s="349"/>
      <c r="F141" s="349"/>
      <c r="G141" s="348"/>
      <c r="H141" s="347"/>
      <c r="I141" s="346"/>
      <c r="J141" s="345" t="s">
        <v>5607</v>
      </c>
      <c r="K141" s="59"/>
      <c r="L141" s="59"/>
      <c r="M141" s="344"/>
      <c r="N141" s="19"/>
    </row>
    <row r="142" spans="1:14" ht="39.9" customHeight="1" thickBot="1" x14ac:dyDescent="0.3">
      <c r="A142" s="850"/>
      <c r="B142" s="343" t="s">
        <v>5710</v>
      </c>
      <c r="C142" s="342" t="s">
        <v>5997</v>
      </c>
      <c r="D142" s="341">
        <v>43735</v>
      </c>
      <c r="E142" s="340" t="s">
        <v>5605</v>
      </c>
      <c r="F142" s="339" t="s">
        <v>7615</v>
      </c>
      <c r="G142" s="338"/>
      <c r="H142" s="337"/>
      <c r="I142" s="336"/>
      <c r="J142" s="63" t="s">
        <v>5696</v>
      </c>
      <c r="K142" s="335"/>
      <c r="L142" s="64"/>
      <c r="M142" s="334"/>
      <c r="N142" s="19"/>
    </row>
    <row r="143" spans="1:14" ht="39.9" customHeight="1" x14ac:dyDescent="0.25">
      <c r="A143" s="848">
        <v>27</v>
      </c>
      <c r="B143" s="287" t="s">
        <v>22</v>
      </c>
      <c r="C143" s="452" t="s">
        <v>23</v>
      </c>
      <c r="D143" s="287" t="s">
        <v>5593</v>
      </c>
      <c r="E143" s="851" t="s">
        <v>5594</v>
      </c>
      <c r="F143" s="851"/>
      <c r="G143" s="851" t="s">
        <v>17</v>
      </c>
      <c r="H143" s="852"/>
      <c r="I143" s="358"/>
      <c r="J143" s="357"/>
      <c r="K143" s="357"/>
      <c r="L143" s="357"/>
      <c r="M143" s="356"/>
      <c r="N143" s="19"/>
    </row>
    <row r="144" spans="1:14" ht="39.9" customHeight="1" x14ac:dyDescent="0.25">
      <c r="A144" s="849"/>
      <c r="B144" s="48" t="s">
        <v>7888</v>
      </c>
      <c r="C144" s="48" t="s">
        <v>7887</v>
      </c>
      <c r="D144" s="355">
        <v>43567</v>
      </c>
      <c r="E144" s="354"/>
      <c r="F144" s="353" t="s">
        <v>5923</v>
      </c>
      <c r="G144" s="774" t="s">
        <v>5921</v>
      </c>
      <c r="H144" s="775"/>
      <c r="I144" s="776"/>
      <c r="J144" s="352" t="s">
        <v>5599</v>
      </c>
      <c r="K144" s="53"/>
      <c r="L144" s="45" t="s">
        <v>32</v>
      </c>
      <c r="M144" s="351">
        <v>932</v>
      </c>
      <c r="N144" s="19"/>
    </row>
    <row r="145" spans="1:14" ht="39.9" customHeight="1" x14ac:dyDescent="0.25">
      <c r="A145" s="849"/>
      <c r="B145" s="349" t="s">
        <v>34</v>
      </c>
      <c r="C145" s="451" t="s">
        <v>35</v>
      </c>
      <c r="D145" s="349" t="s">
        <v>5600</v>
      </c>
      <c r="E145" s="853" t="s">
        <v>5601</v>
      </c>
      <c r="F145" s="853"/>
      <c r="G145" s="854"/>
      <c r="H145" s="855"/>
      <c r="I145" s="856"/>
      <c r="J145" s="58" t="s">
        <v>5646</v>
      </c>
      <c r="K145" s="45"/>
      <c r="L145" s="59" t="s">
        <v>32</v>
      </c>
      <c r="M145" s="350">
        <v>2298.77</v>
      </c>
      <c r="N145" s="19"/>
    </row>
    <row r="146" spans="1:14" ht="39.9" customHeight="1" x14ac:dyDescent="0.25">
      <c r="A146" s="849"/>
      <c r="B146" s="349"/>
      <c r="C146" s="451"/>
      <c r="D146" s="349"/>
      <c r="E146" s="349"/>
      <c r="F146" s="349"/>
      <c r="G146" s="348"/>
      <c r="H146" s="347"/>
      <c r="I146" s="346"/>
      <c r="J146" s="345" t="s">
        <v>5607</v>
      </c>
      <c r="K146" s="59"/>
      <c r="L146" s="59"/>
      <c r="M146" s="344"/>
      <c r="N146" s="19"/>
    </row>
    <row r="147" spans="1:14" ht="39.9" customHeight="1" thickBot="1" x14ac:dyDescent="0.3">
      <c r="A147" s="850"/>
      <c r="B147" s="343" t="s">
        <v>7000</v>
      </c>
      <c r="C147" s="342" t="s">
        <v>5921</v>
      </c>
      <c r="D147" s="341">
        <v>43571</v>
      </c>
      <c r="E147" s="340" t="s">
        <v>5605</v>
      </c>
      <c r="F147" s="339" t="s">
        <v>5920</v>
      </c>
      <c r="G147" s="338"/>
      <c r="H147" s="337"/>
      <c r="I147" s="336"/>
      <c r="J147" s="63" t="s">
        <v>5696</v>
      </c>
      <c r="K147" s="335"/>
      <c r="L147" s="64"/>
      <c r="M147" s="334"/>
      <c r="N147" s="19"/>
    </row>
    <row r="148" spans="1:14" ht="39.9" customHeight="1" x14ac:dyDescent="0.25">
      <c r="A148" s="848">
        <v>28</v>
      </c>
      <c r="B148" s="287" t="s">
        <v>22</v>
      </c>
      <c r="C148" s="452" t="s">
        <v>23</v>
      </c>
      <c r="D148" s="287" t="s">
        <v>5593</v>
      </c>
      <c r="E148" s="851" t="s">
        <v>5594</v>
      </c>
      <c r="F148" s="851"/>
      <c r="G148" s="851" t="s">
        <v>17</v>
      </c>
      <c r="H148" s="852"/>
      <c r="I148" s="358"/>
      <c r="J148" s="357"/>
      <c r="K148" s="357"/>
      <c r="L148" s="357"/>
      <c r="M148" s="356"/>
      <c r="N148" s="19"/>
    </row>
    <row r="149" spans="1:14" ht="39.9" customHeight="1" x14ac:dyDescent="0.25">
      <c r="A149" s="849"/>
      <c r="B149" s="48" t="s">
        <v>7886</v>
      </c>
      <c r="C149" s="48" t="s">
        <v>7885</v>
      </c>
      <c r="D149" s="355">
        <v>43630</v>
      </c>
      <c r="E149" s="354"/>
      <c r="F149" s="353" t="s">
        <v>7861</v>
      </c>
      <c r="G149" s="774" t="s">
        <v>5837</v>
      </c>
      <c r="H149" s="775"/>
      <c r="I149" s="776"/>
      <c r="J149" s="352" t="s">
        <v>5599</v>
      </c>
      <c r="K149" s="53"/>
      <c r="L149" s="45" t="s">
        <v>32</v>
      </c>
      <c r="M149" s="351">
        <v>1463</v>
      </c>
      <c r="N149" s="19"/>
    </row>
    <row r="150" spans="1:14" ht="39.9" customHeight="1" x14ac:dyDescent="0.25">
      <c r="A150" s="849"/>
      <c r="B150" s="349" t="s">
        <v>34</v>
      </c>
      <c r="C150" s="451" t="s">
        <v>35</v>
      </c>
      <c r="D150" s="349" t="s">
        <v>5600</v>
      </c>
      <c r="E150" s="853" t="s">
        <v>5601</v>
      </c>
      <c r="F150" s="853"/>
      <c r="G150" s="854"/>
      <c r="H150" s="855"/>
      <c r="I150" s="856"/>
      <c r="J150" s="58" t="s">
        <v>5646</v>
      </c>
      <c r="K150" s="45"/>
      <c r="L150" s="59" t="s">
        <v>32</v>
      </c>
      <c r="M150" s="350">
        <v>2092.9499999999998</v>
      </c>
      <c r="N150" s="19"/>
    </row>
    <row r="151" spans="1:14" ht="39.9" customHeight="1" x14ac:dyDescent="0.25">
      <c r="A151" s="849"/>
      <c r="B151" s="349"/>
      <c r="C151" s="451"/>
      <c r="D151" s="349"/>
      <c r="E151" s="349"/>
      <c r="F151" s="349"/>
      <c r="G151" s="348"/>
      <c r="H151" s="347"/>
      <c r="I151" s="346"/>
      <c r="J151" s="345" t="s">
        <v>5607</v>
      </c>
      <c r="K151" s="59"/>
      <c r="L151" s="59" t="s">
        <v>32</v>
      </c>
      <c r="M151" s="344">
        <v>504</v>
      </c>
      <c r="N151" s="19"/>
    </row>
    <row r="152" spans="1:14" ht="39.9" customHeight="1" thickBot="1" x14ac:dyDescent="0.3">
      <c r="A152" s="850"/>
      <c r="B152" s="343" t="s">
        <v>6487</v>
      </c>
      <c r="C152" s="342" t="s">
        <v>5837</v>
      </c>
      <c r="D152" s="341">
        <v>43639</v>
      </c>
      <c r="E152" s="340" t="s">
        <v>5605</v>
      </c>
      <c r="F152" s="339" t="s">
        <v>7860</v>
      </c>
      <c r="G152" s="338"/>
      <c r="H152" s="337"/>
      <c r="I152" s="336"/>
      <c r="J152" s="63" t="s">
        <v>5696</v>
      </c>
      <c r="K152" s="335"/>
      <c r="L152" s="64"/>
      <c r="M152" s="334"/>
      <c r="N152" s="19"/>
    </row>
    <row r="153" spans="1:14" ht="39.9" customHeight="1" x14ac:dyDescent="0.25">
      <c r="A153" s="848">
        <v>29</v>
      </c>
      <c r="B153" s="287" t="s">
        <v>22</v>
      </c>
      <c r="C153" s="452" t="s">
        <v>23</v>
      </c>
      <c r="D153" s="287" t="s">
        <v>5593</v>
      </c>
      <c r="E153" s="851" t="s">
        <v>5594</v>
      </c>
      <c r="F153" s="851"/>
      <c r="G153" s="851" t="s">
        <v>17</v>
      </c>
      <c r="H153" s="852"/>
      <c r="I153" s="358"/>
      <c r="J153" s="357"/>
      <c r="K153" s="357"/>
      <c r="L153" s="357"/>
      <c r="M153" s="356"/>
      <c r="N153" s="19"/>
    </row>
    <row r="154" spans="1:14" ht="39.9" customHeight="1" x14ac:dyDescent="0.25">
      <c r="A154" s="849"/>
      <c r="B154" s="48" t="s">
        <v>7884</v>
      </c>
      <c r="C154" s="48" t="s">
        <v>7883</v>
      </c>
      <c r="D154" s="355">
        <v>43723</v>
      </c>
      <c r="E154" s="354"/>
      <c r="F154" s="353" t="s">
        <v>6139</v>
      </c>
      <c r="G154" s="774" t="s">
        <v>6311</v>
      </c>
      <c r="H154" s="775"/>
      <c r="I154" s="776"/>
      <c r="J154" s="352" t="s">
        <v>5599</v>
      </c>
      <c r="K154" s="53"/>
      <c r="L154" s="45" t="s">
        <v>32</v>
      </c>
      <c r="M154" s="351">
        <v>576</v>
      </c>
      <c r="N154" s="19"/>
    </row>
    <row r="155" spans="1:14" ht="39.9" customHeight="1" x14ac:dyDescent="0.25">
      <c r="A155" s="849"/>
      <c r="B155" s="349" t="s">
        <v>34</v>
      </c>
      <c r="C155" s="451" t="s">
        <v>35</v>
      </c>
      <c r="D155" s="349" t="s">
        <v>5600</v>
      </c>
      <c r="E155" s="853" t="s">
        <v>5601</v>
      </c>
      <c r="F155" s="853"/>
      <c r="G155" s="854"/>
      <c r="H155" s="855"/>
      <c r="I155" s="856"/>
      <c r="J155" s="58" t="s">
        <v>5646</v>
      </c>
      <c r="K155" s="45"/>
      <c r="L155" s="59" t="s">
        <v>32</v>
      </c>
      <c r="M155" s="350">
        <v>830.81</v>
      </c>
      <c r="N155" s="19"/>
    </row>
    <row r="156" spans="1:14" ht="39.9" customHeight="1" x14ac:dyDescent="0.25">
      <c r="A156" s="849"/>
      <c r="B156" s="349"/>
      <c r="C156" s="451"/>
      <c r="D156" s="349"/>
      <c r="E156" s="349"/>
      <c r="F156" s="349"/>
      <c r="G156" s="348"/>
      <c r="H156" s="347"/>
      <c r="I156" s="346"/>
      <c r="J156" s="345" t="s">
        <v>5607</v>
      </c>
      <c r="K156" s="59"/>
      <c r="L156" s="59" t="s">
        <v>32</v>
      </c>
      <c r="M156" s="344">
        <v>308</v>
      </c>
      <c r="N156" s="19"/>
    </row>
    <row r="157" spans="1:14" ht="39.9" customHeight="1" thickBot="1" x14ac:dyDescent="0.3">
      <c r="A157" s="850"/>
      <c r="B157" s="343" t="s">
        <v>5710</v>
      </c>
      <c r="C157" s="342" t="s">
        <v>6311</v>
      </c>
      <c r="D157" s="341">
        <v>43728</v>
      </c>
      <c r="E157" s="340" t="s">
        <v>5605</v>
      </c>
      <c r="F157" s="339" t="s">
        <v>6291</v>
      </c>
      <c r="G157" s="338"/>
      <c r="H157" s="337"/>
      <c r="I157" s="336"/>
      <c r="J157" s="63" t="s">
        <v>5696</v>
      </c>
      <c r="K157" s="335"/>
      <c r="L157" s="64"/>
      <c r="M157" s="334"/>
      <c r="N157" s="19"/>
    </row>
    <row r="158" spans="1:14" ht="39.9" customHeight="1" x14ac:dyDescent="0.25">
      <c r="A158" s="848">
        <v>30</v>
      </c>
      <c r="B158" s="287" t="s">
        <v>22</v>
      </c>
      <c r="C158" s="452" t="s">
        <v>23</v>
      </c>
      <c r="D158" s="287" t="s">
        <v>5593</v>
      </c>
      <c r="E158" s="851" t="s">
        <v>5594</v>
      </c>
      <c r="F158" s="851"/>
      <c r="G158" s="851" t="s">
        <v>17</v>
      </c>
      <c r="H158" s="852"/>
      <c r="I158" s="358"/>
      <c r="J158" s="357"/>
      <c r="K158" s="357"/>
      <c r="L158" s="357"/>
      <c r="M158" s="356"/>
      <c r="N158" s="19"/>
    </row>
    <row r="159" spans="1:14" ht="39.9" customHeight="1" x14ac:dyDescent="0.25">
      <c r="A159" s="849"/>
      <c r="B159" s="48" t="s">
        <v>7881</v>
      </c>
      <c r="C159" s="48" t="s">
        <v>7882</v>
      </c>
      <c r="D159" s="355">
        <v>43596</v>
      </c>
      <c r="E159" s="354"/>
      <c r="F159" s="353" t="s">
        <v>6018</v>
      </c>
      <c r="G159" s="774" t="s">
        <v>5997</v>
      </c>
      <c r="H159" s="775"/>
      <c r="I159" s="776"/>
      <c r="J159" s="352" t="s">
        <v>5599</v>
      </c>
      <c r="K159" s="53"/>
      <c r="L159" s="45" t="s">
        <v>32</v>
      </c>
      <c r="M159" s="351">
        <v>1872</v>
      </c>
      <c r="N159" s="19"/>
    </row>
    <row r="160" spans="1:14" ht="39.9" customHeight="1" x14ac:dyDescent="0.25">
      <c r="A160" s="849"/>
      <c r="B160" s="349" t="s">
        <v>34</v>
      </c>
      <c r="C160" s="451" t="s">
        <v>35</v>
      </c>
      <c r="D160" s="349" t="s">
        <v>5600</v>
      </c>
      <c r="E160" s="853" t="s">
        <v>5601</v>
      </c>
      <c r="F160" s="853"/>
      <c r="G160" s="854"/>
      <c r="H160" s="855"/>
      <c r="I160" s="856"/>
      <c r="J160" s="58" t="s">
        <v>5646</v>
      </c>
      <c r="K160" s="45"/>
      <c r="L160" s="59" t="s">
        <v>32</v>
      </c>
      <c r="M160" s="350">
        <v>1550</v>
      </c>
      <c r="N160" s="19"/>
    </row>
    <row r="161" spans="1:14" ht="39.9" customHeight="1" x14ac:dyDescent="0.25">
      <c r="A161" s="849"/>
      <c r="B161" s="349"/>
      <c r="C161" s="451"/>
      <c r="D161" s="349"/>
      <c r="E161" s="349"/>
      <c r="F161" s="349"/>
      <c r="G161" s="348"/>
      <c r="H161" s="347"/>
      <c r="I161" s="346"/>
      <c r="J161" s="345" t="s">
        <v>5607</v>
      </c>
      <c r="K161" s="59"/>
      <c r="L161" s="59"/>
      <c r="M161" s="344"/>
      <c r="N161" s="19"/>
    </row>
    <row r="162" spans="1:14" ht="39.9" customHeight="1" thickBot="1" x14ac:dyDescent="0.3">
      <c r="A162" s="850"/>
      <c r="B162" s="343" t="s">
        <v>6312</v>
      </c>
      <c r="C162" s="342" t="s">
        <v>5997</v>
      </c>
      <c r="D162" s="341">
        <v>43603</v>
      </c>
      <c r="E162" s="340" t="s">
        <v>5605</v>
      </c>
      <c r="F162" s="339" t="s">
        <v>7130</v>
      </c>
      <c r="G162" s="338"/>
      <c r="H162" s="337"/>
      <c r="I162" s="336"/>
      <c r="J162" s="63" t="s">
        <v>5696</v>
      </c>
      <c r="K162" s="335"/>
      <c r="L162" s="64"/>
      <c r="M162" s="334"/>
      <c r="N162" s="19"/>
    </row>
    <row r="163" spans="1:14" ht="39.9" customHeight="1" x14ac:dyDescent="0.25">
      <c r="A163" s="848">
        <v>31</v>
      </c>
      <c r="B163" s="287" t="s">
        <v>22</v>
      </c>
      <c r="C163" s="452" t="s">
        <v>23</v>
      </c>
      <c r="D163" s="287" t="s">
        <v>5593</v>
      </c>
      <c r="E163" s="851" t="s">
        <v>5594</v>
      </c>
      <c r="F163" s="851"/>
      <c r="G163" s="851" t="s">
        <v>17</v>
      </c>
      <c r="H163" s="852"/>
      <c r="I163" s="358"/>
      <c r="J163" s="357"/>
      <c r="K163" s="357"/>
      <c r="L163" s="357"/>
      <c r="M163" s="356"/>
      <c r="N163" s="19"/>
    </row>
    <row r="164" spans="1:14" ht="39.9" customHeight="1" x14ac:dyDescent="0.25">
      <c r="A164" s="849"/>
      <c r="B164" s="48" t="s">
        <v>7881</v>
      </c>
      <c r="C164" s="48" t="s">
        <v>7880</v>
      </c>
      <c r="D164" s="355">
        <v>43668</v>
      </c>
      <c r="E164" s="354"/>
      <c r="F164" s="353" t="s">
        <v>7879</v>
      </c>
      <c r="G164" s="774" t="s">
        <v>5997</v>
      </c>
      <c r="H164" s="775"/>
      <c r="I164" s="776"/>
      <c r="J164" s="352" t="s">
        <v>5599</v>
      </c>
      <c r="K164" s="53"/>
      <c r="L164" s="45"/>
      <c r="M164" s="351"/>
      <c r="N164" s="19"/>
    </row>
    <row r="165" spans="1:14" ht="39.9" customHeight="1" thickBot="1" x14ac:dyDescent="0.3">
      <c r="A165" s="849"/>
      <c r="B165" s="349" t="s">
        <v>34</v>
      </c>
      <c r="C165" s="451" t="s">
        <v>35</v>
      </c>
      <c r="D165" s="349" t="s">
        <v>5600</v>
      </c>
      <c r="E165" s="853" t="s">
        <v>5601</v>
      </c>
      <c r="F165" s="853"/>
      <c r="G165" s="854"/>
      <c r="H165" s="855"/>
      <c r="I165" s="856"/>
      <c r="J165" s="58" t="s">
        <v>5646</v>
      </c>
      <c r="K165" s="45"/>
      <c r="L165" s="64" t="s">
        <v>32</v>
      </c>
      <c r="M165" s="334">
        <v>3049.03</v>
      </c>
      <c r="N165" s="19"/>
    </row>
    <row r="166" spans="1:14" ht="39.9" customHeight="1" x14ac:dyDescent="0.25">
      <c r="A166" s="849"/>
      <c r="B166" s="349"/>
      <c r="C166" s="451"/>
      <c r="D166" s="349"/>
      <c r="E166" s="349"/>
      <c r="F166" s="349"/>
      <c r="G166" s="348"/>
      <c r="H166" s="347"/>
      <c r="I166" s="346"/>
      <c r="J166" s="345" t="s">
        <v>5607</v>
      </c>
      <c r="K166" s="59"/>
      <c r="L166" s="59"/>
      <c r="M166" s="344"/>
      <c r="N166" s="19"/>
    </row>
    <row r="167" spans="1:14" ht="39.9" customHeight="1" thickBot="1" x14ac:dyDescent="0.3">
      <c r="A167" s="850"/>
      <c r="B167" s="343" t="s">
        <v>6312</v>
      </c>
      <c r="C167" s="342" t="s">
        <v>5997</v>
      </c>
      <c r="D167" s="341">
        <v>43673</v>
      </c>
      <c r="E167" s="340" t="s">
        <v>5605</v>
      </c>
      <c r="F167" s="339" t="s">
        <v>7878</v>
      </c>
      <c r="G167" s="338"/>
      <c r="H167" s="337"/>
      <c r="I167" s="336"/>
      <c r="J167" s="63" t="s">
        <v>5696</v>
      </c>
      <c r="K167" s="335"/>
      <c r="L167" s="64"/>
      <c r="M167" s="334"/>
      <c r="N167" s="19"/>
    </row>
    <row r="168" spans="1:14" ht="39.9" customHeight="1" x14ac:dyDescent="0.25">
      <c r="A168" s="848">
        <v>32</v>
      </c>
      <c r="B168" s="287" t="s">
        <v>22</v>
      </c>
      <c r="C168" s="452" t="s">
        <v>23</v>
      </c>
      <c r="D168" s="287" t="s">
        <v>5593</v>
      </c>
      <c r="E168" s="851" t="s">
        <v>5594</v>
      </c>
      <c r="F168" s="851"/>
      <c r="G168" s="851" t="s">
        <v>17</v>
      </c>
      <c r="H168" s="852"/>
      <c r="I168" s="358"/>
      <c r="J168" s="357"/>
      <c r="K168" s="357"/>
      <c r="L168" s="357"/>
      <c r="M168" s="356"/>
      <c r="N168" s="19"/>
    </row>
    <row r="169" spans="1:14" ht="39.9" customHeight="1" x14ac:dyDescent="0.25">
      <c r="A169" s="849"/>
      <c r="B169" s="48" t="s">
        <v>7874</v>
      </c>
      <c r="C169" s="48" t="s">
        <v>7877</v>
      </c>
      <c r="D169" s="355">
        <v>43666</v>
      </c>
      <c r="E169" s="354"/>
      <c r="F169" s="353" t="s">
        <v>7876</v>
      </c>
      <c r="G169" s="774" t="s">
        <v>5997</v>
      </c>
      <c r="H169" s="775"/>
      <c r="I169" s="776"/>
      <c r="J169" s="352" t="s">
        <v>5599</v>
      </c>
      <c r="K169" s="53"/>
      <c r="L169" s="45"/>
      <c r="M169" s="351"/>
      <c r="N169" s="19"/>
    </row>
    <row r="170" spans="1:14" ht="39.9" customHeight="1" x14ac:dyDescent="0.25">
      <c r="A170" s="849"/>
      <c r="B170" s="349" t="s">
        <v>34</v>
      </c>
      <c r="C170" s="451" t="s">
        <v>35</v>
      </c>
      <c r="D170" s="349" t="s">
        <v>5600</v>
      </c>
      <c r="E170" s="853" t="s">
        <v>5601</v>
      </c>
      <c r="F170" s="853"/>
      <c r="G170" s="854"/>
      <c r="H170" s="855"/>
      <c r="I170" s="856"/>
      <c r="J170" s="58" t="s">
        <v>5646</v>
      </c>
      <c r="K170" s="45"/>
      <c r="L170" s="59" t="s">
        <v>32</v>
      </c>
      <c r="M170" s="350">
        <v>4225</v>
      </c>
      <c r="N170" s="19"/>
    </row>
    <row r="171" spans="1:14" ht="39.9" customHeight="1" x14ac:dyDescent="0.25">
      <c r="A171" s="849"/>
      <c r="B171" s="349"/>
      <c r="C171" s="451"/>
      <c r="D171" s="349"/>
      <c r="E171" s="349"/>
      <c r="F171" s="349"/>
      <c r="G171" s="348"/>
      <c r="H171" s="347"/>
      <c r="I171" s="346"/>
      <c r="J171" s="345" t="s">
        <v>5607</v>
      </c>
      <c r="K171" s="59"/>
      <c r="L171" s="59"/>
      <c r="M171" s="344"/>
      <c r="N171" s="19"/>
    </row>
    <row r="172" spans="1:14" ht="39.9" customHeight="1" thickBot="1" x14ac:dyDescent="0.3">
      <c r="A172" s="850"/>
      <c r="B172" s="343" t="s">
        <v>7872</v>
      </c>
      <c r="C172" s="342" t="s">
        <v>5997</v>
      </c>
      <c r="D172" s="341">
        <v>43677</v>
      </c>
      <c r="E172" s="340" t="s">
        <v>5605</v>
      </c>
      <c r="F172" s="339" t="s">
        <v>7875</v>
      </c>
      <c r="G172" s="338"/>
      <c r="H172" s="337"/>
      <c r="I172" s="336"/>
      <c r="J172" s="63" t="s">
        <v>5696</v>
      </c>
      <c r="K172" s="335"/>
      <c r="L172" s="64"/>
      <c r="M172" s="334"/>
      <c r="N172" s="19"/>
    </row>
    <row r="173" spans="1:14" ht="39.9" customHeight="1" x14ac:dyDescent="0.25">
      <c r="A173" s="848">
        <v>33</v>
      </c>
      <c r="B173" s="287" t="s">
        <v>22</v>
      </c>
      <c r="C173" s="452" t="s">
        <v>23</v>
      </c>
      <c r="D173" s="287" t="s">
        <v>5593</v>
      </c>
      <c r="E173" s="851" t="s">
        <v>5594</v>
      </c>
      <c r="F173" s="851"/>
      <c r="G173" s="851" t="s">
        <v>17</v>
      </c>
      <c r="H173" s="852"/>
      <c r="I173" s="358"/>
      <c r="J173" s="357"/>
      <c r="K173" s="357"/>
      <c r="L173" s="357"/>
      <c r="M173" s="356"/>
      <c r="N173" s="19"/>
    </row>
    <row r="174" spans="1:14" ht="39.9" customHeight="1" x14ac:dyDescent="0.25">
      <c r="A174" s="849"/>
      <c r="B174" s="48" t="s">
        <v>7874</v>
      </c>
      <c r="C174" s="48" t="s">
        <v>7873</v>
      </c>
      <c r="D174" s="355">
        <v>43723</v>
      </c>
      <c r="E174" s="354"/>
      <c r="F174" s="353" t="s">
        <v>6139</v>
      </c>
      <c r="G174" s="774" t="s">
        <v>5997</v>
      </c>
      <c r="H174" s="775"/>
      <c r="I174" s="776"/>
      <c r="J174" s="352" t="s">
        <v>5599</v>
      </c>
      <c r="K174" s="53"/>
      <c r="L174" s="45"/>
      <c r="M174" s="351"/>
      <c r="N174" s="19"/>
    </row>
    <row r="175" spans="1:14" ht="39.9" customHeight="1" x14ac:dyDescent="0.25">
      <c r="A175" s="849"/>
      <c r="B175" s="349" t="s">
        <v>34</v>
      </c>
      <c r="C175" s="451" t="s">
        <v>35</v>
      </c>
      <c r="D175" s="349" t="s">
        <v>5600</v>
      </c>
      <c r="E175" s="853" t="s">
        <v>5601</v>
      </c>
      <c r="F175" s="853"/>
      <c r="G175" s="854"/>
      <c r="H175" s="855"/>
      <c r="I175" s="856"/>
      <c r="J175" s="58" t="s">
        <v>5646</v>
      </c>
      <c r="K175" s="45"/>
      <c r="L175" s="59" t="s">
        <v>32</v>
      </c>
      <c r="M175" s="350">
        <v>1200</v>
      </c>
      <c r="N175" s="19"/>
    </row>
    <row r="176" spans="1:14" ht="39.9" customHeight="1" x14ac:dyDescent="0.25">
      <c r="A176" s="849"/>
      <c r="B176" s="349"/>
      <c r="C176" s="451"/>
      <c r="D176" s="349"/>
      <c r="E176" s="349"/>
      <c r="F176" s="349"/>
      <c r="G176" s="348"/>
      <c r="H176" s="347"/>
      <c r="I176" s="346"/>
      <c r="J176" s="345" t="s">
        <v>5607</v>
      </c>
      <c r="K176" s="59"/>
      <c r="L176" s="59"/>
      <c r="M176" s="344"/>
      <c r="N176" s="19"/>
    </row>
    <row r="177" spans="1:14" ht="39.9" customHeight="1" thickBot="1" x14ac:dyDescent="0.3">
      <c r="A177" s="850"/>
      <c r="B177" s="343" t="s">
        <v>7872</v>
      </c>
      <c r="C177" s="342" t="s">
        <v>5997</v>
      </c>
      <c r="D177" s="341">
        <v>43727</v>
      </c>
      <c r="E177" s="340" t="s">
        <v>5605</v>
      </c>
      <c r="F177" s="339" t="s">
        <v>6754</v>
      </c>
      <c r="G177" s="338"/>
      <c r="H177" s="337"/>
      <c r="I177" s="336"/>
      <c r="J177" s="63" t="s">
        <v>5696</v>
      </c>
      <c r="K177" s="335"/>
      <c r="L177" s="64"/>
      <c r="M177" s="334"/>
      <c r="N177" s="19"/>
    </row>
    <row r="178" spans="1:14" ht="39.9" customHeight="1" x14ac:dyDescent="0.25">
      <c r="A178" s="848">
        <v>34</v>
      </c>
      <c r="B178" s="287" t="s">
        <v>22</v>
      </c>
      <c r="C178" s="452" t="s">
        <v>23</v>
      </c>
      <c r="D178" s="287" t="s">
        <v>5593</v>
      </c>
      <c r="E178" s="851" t="s">
        <v>5594</v>
      </c>
      <c r="F178" s="851"/>
      <c r="G178" s="851" t="s">
        <v>17</v>
      </c>
      <c r="H178" s="852"/>
      <c r="I178" s="358"/>
      <c r="J178" s="357"/>
      <c r="K178" s="357"/>
      <c r="L178" s="357"/>
      <c r="M178" s="356"/>
      <c r="N178" s="19"/>
    </row>
    <row r="179" spans="1:14" ht="39.9" customHeight="1" x14ac:dyDescent="0.25">
      <c r="A179" s="849"/>
      <c r="B179" s="48" t="s">
        <v>7871</v>
      </c>
      <c r="C179" s="48" t="s">
        <v>7870</v>
      </c>
      <c r="D179" s="355">
        <v>43735</v>
      </c>
      <c r="E179" s="354"/>
      <c r="F179" s="353" t="s">
        <v>5967</v>
      </c>
      <c r="G179" s="774" t="s">
        <v>6793</v>
      </c>
      <c r="H179" s="775"/>
      <c r="I179" s="776"/>
      <c r="J179" s="352" t="s">
        <v>5599</v>
      </c>
      <c r="K179" s="53"/>
      <c r="L179" s="45" t="s">
        <v>32</v>
      </c>
      <c r="M179" s="351">
        <v>1215</v>
      </c>
      <c r="N179" s="19"/>
    </row>
    <row r="180" spans="1:14" ht="39.9" customHeight="1" x14ac:dyDescent="0.25">
      <c r="A180" s="849"/>
      <c r="B180" s="349" t="s">
        <v>34</v>
      </c>
      <c r="C180" s="451" t="s">
        <v>35</v>
      </c>
      <c r="D180" s="349" t="s">
        <v>5600</v>
      </c>
      <c r="E180" s="853" t="s">
        <v>5601</v>
      </c>
      <c r="F180" s="853"/>
      <c r="G180" s="854"/>
      <c r="H180" s="855"/>
      <c r="I180" s="856"/>
      <c r="J180" s="58" t="s">
        <v>5646</v>
      </c>
      <c r="K180" s="45"/>
      <c r="L180" s="59" t="s">
        <v>32</v>
      </c>
      <c r="M180" s="350">
        <v>800.3</v>
      </c>
      <c r="N180" s="19"/>
    </row>
    <row r="181" spans="1:14" ht="39.9" customHeight="1" x14ac:dyDescent="0.25">
      <c r="A181" s="849"/>
      <c r="B181" s="349"/>
      <c r="C181" s="451"/>
      <c r="D181" s="349"/>
      <c r="E181" s="349"/>
      <c r="F181" s="349"/>
      <c r="G181" s="348"/>
      <c r="H181" s="347"/>
      <c r="I181" s="346"/>
      <c r="J181" s="345" t="s">
        <v>5607</v>
      </c>
      <c r="K181" s="59"/>
      <c r="L181" s="59" t="s">
        <v>32</v>
      </c>
      <c r="M181" s="344">
        <v>114</v>
      </c>
      <c r="N181" s="19"/>
    </row>
    <row r="182" spans="1:14" ht="39.9" customHeight="1" thickBot="1" x14ac:dyDescent="0.3">
      <c r="A182" s="850"/>
      <c r="B182" s="343" t="s">
        <v>5332</v>
      </c>
      <c r="C182" s="342" t="s">
        <v>6793</v>
      </c>
      <c r="D182" s="341">
        <v>43738</v>
      </c>
      <c r="E182" s="340" t="s">
        <v>5605</v>
      </c>
      <c r="F182" s="339" t="s">
        <v>7869</v>
      </c>
      <c r="G182" s="338"/>
      <c r="H182" s="337"/>
      <c r="I182" s="336"/>
      <c r="J182" s="63" t="s">
        <v>5696</v>
      </c>
      <c r="K182" s="335"/>
      <c r="L182" s="64"/>
      <c r="M182" s="334"/>
      <c r="N182" s="19"/>
    </row>
    <row r="183" spans="1:14" ht="39.9" customHeight="1" x14ac:dyDescent="0.25">
      <c r="A183" s="848">
        <v>35</v>
      </c>
      <c r="B183" s="287" t="s">
        <v>22</v>
      </c>
      <c r="C183" s="452" t="s">
        <v>23</v>
      </c>
      <c r="D183" s="287" t="s">
        <v>5593</v>
      </c>
      <c r="E183" s="851" t="s">
        <v>5594</v>
      </c>
      <c r="F183" s="851"/>
      <c r="G183" s="851" t="s">
        <v>17</v>
      </c>
      <c r="H183" s="852"/>
      <c r="I183" s="358"/>
      <c r="J183" s="357"/>
      <c r="K183" s="357"/>
      <c r="L183" s="357"/>
      <c r="M183" s="356"/>
      <c r="N183" s="19"/>
    </row>
    <row r="184" spans="1:14" ht="39.9" customHeight="1" x14ac:dyDescent="0.25">
      <c r="A184" s="849"/>
      <c r="B184" s="48" t="s">
        <v>7868</v>
      </c>
      <c r="C184" s="48" t="s">
        <v>7867</v>
      </c>
      <c r="D184" s="355">
        <v>43589</v>
      </c>
      <c r="E184" s="354"/>
      <c r="F184" s="353" t="s">
        <v>6406</v>
      </c>
      <c r="G184" s="774" t="s">
        <v>5837</v>
      </c>
      <c r="H184" s="775"/>
      <c r="I184" s="776"/>
      <c r="J184" s="352" t="s">
        <v>5599</v>
      </c>
      <c r="K184" s="53"/>
      <c r="L184" s="45" t="s">
        <v>32</v>
      </c>
      <c r="M184" s="351">
        <v>639</v>
      </c>
      <c r="N184" s="19"/>
    </row>
    <row r="185" spans="1:14" ht="39.9" customHeight="1" x14ac:dyDescent="0.25">
      <c r="A185" s="849"/>
      <c r="B185" s="349" t="s">
        <v>34</v>
      </c>
      <c r="C185" s="451" t="s">
        <v>35</v>
      </c>
      <c r="D185" s="349" t="s">
        <v>5600</v>
      </c>
      <c r="E185" s="853" t="s">
        <v>5601</v>
      </c>
      <c r="F185" s="853"/>
      <c r="G185" s="854"/>
      <c r="H185" s="855"/>
      <c r="I185" s="856"/>
      <c r="J185" s="58" t="s">
        <v>5646</v>
      </c>
      <c r="K185" s="45"/>
      <c r="L185" s="59" t="s">
        <v>32</v>
      </c>
      <c r="M185" s="350">
        <v>2537.65</v>
      </c>
      <c r="N185" s="19"/>
    </row>
    <row r="186" spans="1:14" ht="39.9" customHeight="1" x14ac:dyDescent="0.25">
      <c r="A186" s="849"/>
      <c r="B186" s="349"/>
      <c r="C186" s="451"/>
      <c r="D186" s="349"/>
      <c r="E186" s="349"/>
      <c r="F186" s="349"/>
      <c r="G186" s="348"/>
      <c r="H186" s="347"/>
      <c r="I186" s="346"/>
      <c r="J186" s="345" t="s">
        <v>5607</v>
      </c>
      <c r="K186" s="59"/>
      <c r="L186" s="59" t="s">
        <v>32</v>
      </c>
      <c r="M186" s="344">
        <v>576</v>
      </c>
      <c r="N186" s="19"/>
    </row>
    <row r="187" spans="1:14" ht="39.9" customHeight="1" thickBot="1" x14ac:dyDescent="0.3">
      <c r="A187" s="850"/>
      <c r="B187" s="343" t="s">
        <v>5728</v>
      </c>
      <c r="C187" s="342" t="s">
        <v>5837</v>
      </c>
      <c r="D187" s="341">
        <v>43593</v>
      </c>
      <c r="E187" s="340" t="s">
        <v>5605</v>
      </c>
      <c r="F187" s="339" t="s">
        <v>7866</v>
      </c>
      <c r="G187" s="338"/>
      <c r="H187" s="337"/>
      <c r="I187" s="336"/>
      <c r="J187" s="63" t="s">
        <v>5696</v>
      </c>
      <c r="K187" s="335"/>
      <c r="L187" s="64"/>
      <c r="M187" s="334"/>
      <c r="N187" s="19"/>
    </row>
    <row r="188" spans="1:14" ht="39.9" customHeight="1" x14ac:dyDescent="0.25">
      <c r="A188" s="848">
        <v>36</v>
      </c>
      <c r="B188" s="287" t="s">
        <v>22</v>
      </c>
      <c r="C188" s="452" t="s">
        <v>23</v>
      </c>
      <c r="D188" s="287" t="s">
        <v>5593</v>
      </c>
      <c r="E188" s="851" t="s">
        <v>5594</v>
      </c>
      <c r="F188" s="851"/>
      <c r="G188" s="851" t="s">
        <v>17</v>
      </c>
      <c r="H188" s="852"/>
      <c r="I188" s="358"/>
      <c r="J188" s="357"/>
      <c r="K188" s="357"/>
      <c r="L188" s="357"/>
      <c r="M188" s="356"/>
      <c r="N188" s="19"/>
    </row>
    <row r="189" spans="1:14" ht="39.9" customHeight="1" x14ac:dyDescent="0.25">
      <c r="A189" s="849"/>
      <c r="B189" s="48" t="s">
        <v>7865</v>
      </c>
      <c r="C189" s="48" t="s">
        <v>7864</v>
      </c>
      <c r="D189" s="355">
        <v>43723</v>
      </c>
      <c r="E189" s="354"/>
      <c r="F189" s="353" t="s">
        <v>6139</v>
      </c>
      <c r="G189" s="774" t="s">
        <v>6311</v>
      </c>
      <c r="H189" s="775"/>
      <c r="I189" s="776"/>
      <c r="J189" s="352" t="s">
        <v>5599</v>
      </c>
      <c r="K189" s="53"/>
      <c r="L189" s="45" t="s">
        <v>32</v>
      </c>
      <c r="M189" s="351">
        <v>278</v>
      </c>
      <c r="N189" s="19"/>
    </row>
    <row r="190" spans="1:14" ht="39.9" customHeight="1" x14ac:dyDescent="0.25">
      <c r="A190" s="849"/>
      <c r="B190" s="349" t="s">
        <v>34</v>
      </c>
      <c r="C190" s="451" t="s">
        <v>35</v>
      </c>
      <c r="D190" s="349" t="s">
        <v>5600</v>
      </c>
      <c r="E190" s="853" t="s">
        <v>5601</v>
      </c>
      <c r="F190" s="853"/>
      <c r="G190" s="854"/>
      <c r="H190" s="855"/>
      <c r="I190" s="856"/>
      <c r="J190" s="58" t="s">
        <v>5646</v>
      </c>
      <c r="K190" s="45"/>
      <c r="L190" s="59" t="s">
        <v>32</v>
      </c>
      <c r="M190" s="350">
        <v>863.41</v>
      </c>
      <c r="N190" s="19"/>
    </row>
    <row r="191" spans="1:14" ht="39.9" customHeight="1" x14ac:dyDescent="0.25">
      <c r="A191" s="849"/>
      <c r="B191" s="349"/>
      <c r="C191" s="451"/>
      <c r="D191" s="349"/>
      <c r="E191" s="349"/>
      <c r="F191" s="349"/>
      <c r="G191" s="348"/>
      <c r="H191" s="347"/>
      <c r="I191" s="346"/>
      <c r="J191" s="345" t="s">
        <v>5607</v>
      </c>
      <c r="K191" s="59"/>
      <c r="L191" s="59"/>
      <c r="M191" s="344"/>
      <c r="N191" s="19"/>
    </row>
    <row r="192" spans="1:14" ht="39.9" customHeight="1" thickBot="1" x14ac:dyDescent="0.3">
      <c r="A192" s="850"/>
      <c r="B192" s="343" t="s">
        <v>7030</v>
      </c>
      <c r="C192" s="342" t="s">
        <v>6311</v>
      </c>
      <c r="D192" s="341">
        <v>43728</v>
      </c>
      <c r="E192" s="340" t="s">
        <v>5605</v>
      </c>
      <c r="F192" s="339" t="s">
        <v>6291</v>
      </c>
      <c r="G192" s="338"/>
      <c r="H192" s="337"/>
      <c r="I192" s="336"/>
      <c r="J192" s="63" t="s">
        <v>5696</v>
      </c>
      <c r="K192" s="335"/>
      <c r="L192" s="64"/>
      <c r="M192" s="334"/>
      <c r="N192" s="19"/>
    </row>
    <row r="193" spans="1:14" ht="39.9" customHeight="1" x14ac:dyDescent="0.25">
      <c r="A193" s="848">
        <v>37</v>
      </c>
      <c r="B193" s="287" t="s">
        <v>22</v>
      </c>
      <c r="C193" s="452" t="s">
        <v>23</v>
      </c>
      <c r="D193" s="287" t="s">
        <v>5593</v>
      </c>
      <c r="E193" s="851" t="s">
        <v>5594</v>
      </c>
      <c r="F193" s="851"/>
      <c r="G193" s="851" t="s">
        <v>17</v>
      </c>
      <c r="H193" s="852"/>
      <c r="I193" s="358"/>
      <c r="J193" s="357"/>
      <c r="K193" s="357"/>
      <c r="L193" s="357"/>
      <c r="M193" s="356"/>
      <c r="N193" s="19"/>
    </row>
    <row r="194" spans="1:14" ht="39.9" customHeight="1" x14ac:dyDescent="0.25">
      <c r="A194" s="849"/>
      <c r="B194" s="48" t="s">
        <v>7863</v>
      </c>
      <c r="C194" s="48" t="s">
        <v>7862</v>
      </c>
      <c r="D194" s="355">
        <v>43630</v>
      </c>
      <c r="E194" s="354"/>
      <c r="F194" s="353" t="s">
        <v>7861</v>
      </c>
      <c r="G194" s="774" t="s">
        <v>5837</v>
      </c>
      <c r="H194" s="775"/>
      <c r="I194" s="776"/>
      <c r="J194" s="352" t="s">
        <v>5599</v>
      </c>
      <c r="K194" s="53"/>
      <c r="L194" s="45" t="s">
        <v>32</v>
      </c>
      <c r="M194" s="351">
        <v>1267</v>
      </c>
      <c r="N194" s="19"/>
    </row>
    <row r="195" spans="1:14" ht="39.9" customHeight="1" x14ac:dyDescent="0.25">
      <c r="A195" s="849"/>
      <c r="B195" s="349" t="s">
        <v>34</v>
      </c>
      <c r="C195" s="451" t="s">
        <v>35</v>
      </c>
      <c r="D195" s="349" t="s">
        <v>5600</v>
      </c>
      <c r="E195" s="853" t="s">
        <v>5601</v>
      </c>
      <c r="F195" s="853"/>
      <c r="G195" s="854"/>
      <c r="H195" s="855"/>
      <c r="I195" s="856"/>
      <c r="J195" s="58" t="s">
        <v>5646</v>
      </c>
      <c r="K195" s="45"/>
      <c r="L195" s="59"/>
      <c r="M195" s="350"/>
      <c r="N195" s="19"/>
    </row>
    <row r="196" spans="1:14" ht="39.9" customHeight="1" x14ac:dyDescent="0.25">
      <c r="A196" s="849"/>
      <c r="B196" s="349"/>
      <c r="C196" s="451"/>
      <c r="D196" s="349"/>
      <c r="E196" s="349"/>
      <c r="F196" s="349"/>
      <c r="G196" s="348"/>
      <c r="H196" s="347"/>
      <c r="I196" s="346"/>
      <c r="J196" s="345" t="s">
        <v>5607</v>
      </c>
      <c r="K196" s="59"/>
      <c r="L196" s="59" t="s">
        <v>32</v>
      </c>
      <c r="M196" s="344">
        <v>495</v>
      </c>
      <c r="N196" s="19"/>
    </row>
    <row r="197" spans="1:14" ht="39.9" customHeight="1" thickBot="1" x14ac:dyDescent="0.3">
      <c r="A197" s="850"/>
      <c r="B197" s="343" t="s">
        <v>471</v>
      </c>
      <c r="C197" s="342" t="s">
        <v>5837</v>
      </c>
      <c r="D197" s="341">
        <v>43639</v>
      </c>
      <c r="E197" s="340" t="s">
        <v>5605</v>
      </c>
      <c r="F197" s="339" t="s">
        <v>7860</v>
      </c>
      <c r="G197" s="338"/>
      <c r="H197" s="337"/>
      <c r="I197" s="336"/>
      <c r="J197" s="63" t="s">
        <v>5696</v>
      </c>
      <c r="K197" s="335"/>
      <c r="L197" s="64"/>
      <c r="M197" s="334"/>
      <c r="N197" s="19"/>
    </row>
    <row r="198" spans="1:14" ht="39.9" customHeight="1" x14ac:dyDescent="0.25">
      <c r="A198" s="848">
        <v>38</v>
      </c>
      <c r="B198" s="287" t="s">
        <v>22</v>
      </c>
      <c r="C198" s="452" t="s">
        <v>23</v>
      </c>
      <c r="D198" s="287" t="s">
        <v>5593</v>
      </c>
      <c r="E198" s="851" t="s">
        <v>5594</v>
      </c>
      <c r="F198" s="851"/>
      <c r="G198" s="851" t="s">
        <v>17</v>
      </c>
      <c r="H198" s="852"/>
      <c r="I198" s="358"/>
      <c r="J198" s="357"/>
      <c r="K198" s="357"/>
      <c r="L198" s="357"/>
      <c r="M198" s="356"/>
      <c r="N198" s="19"/>
    </row>
    <row r="199" spans="1:14" ht="39.9" customHeight="1" x14ac:dyDescent="0.25">
      <c r="A199" s="849"/>
      <c r="B199" s="48" t="s">
        <v>7847</v>
      </c>
      <c r="C199" s="48" t="s">
        <v>7859</v>
      </c>
      <c r="D199" s="355">
        <v>43562</v>
      </c>
      <c r="E199" s="354"/>
      <c r="F199" s="353" t="s">
        <v>7858</v>
      </c>
      <c r="G199" s="774" t="s">
        <v>6329</v>
      </c>
      <c r="H199" s="775"/>
      <c r="I199" s="776"/>
      <c r="J199" s="352" t="s">
        <v>5599</v>
      </c>
      <c r="K199" s="53"/>
      <c r="L199" s="45" t="s">
        <v>32</v>
      </c>
      <c r="M199" s="351">
        <v>1326</v>
      </c>
      <c r="N199" s="19"/>
    </row>
    <row r="200" spans="1:14" ht="39.9" customHeight="1" x14ac:dyDescent="0.25">
      <c r="A200" s="849"/>
      <c r="B200" s="349" t="s">
        <v>34</v>
      </c>
      <c r="C200" s="451" t="s">
        <v>35</v>
      </c>
      <c r="D200" s="349" t="s">
        <v>5600</v>
      </c>
      <c r="E200" s="853" t="s">
        <v>5601</v>
      </c>
      <c r="F200" s="853"/>
      <c r="G200" s="854"/>
      <c r="H200" s="855"/>
      <c r="I200" s="856"/>
      <c r="J200" s="58" t="s">
        <v>5646</v>
      </c>
      <c r="K200" s="45"/>
      <c r="L200" s="59" t="s">
        <v>32</v>
      </c>
      <c r="M200" s="350">
        <v>1882.93</v>
      </c>
      <c r="N200" s="19"/>
    </row>
    <row r="201" spans="1:14" ht="39.9" customHeight="1" x14ac:dyDescent="0.25">
      <c r="A201" s="849"/>
      <c r="B201" s="349"/>
      <c r="C201" s="451"/>
      <c r="D201" s="349"/>
      <c r="E201" s="349"/>
      <c r="F201" s="349"/>
      <c r="G201" s="348"/>
      <c r="H201" s="347"/>
      <c r="I201" s="346"/>
      <c r="J201" s="345" t="s">
        <v>5607</v>
      </c>
      <c r="K201" s="59"/>
      <c r="L201" s="59"/>
      <c r="M201" s="344"/>
      <c r="N201" s="19"/>
    </row>
    <row r="202" spans="1:14" ht="39.9" customHeight="1" thickBot="1" x14ac:dyDescent="0.3">
      <c r="A202" s="850"/>
      <c r="B202" s="343" t="s">
        <v>5884</v>
      </c>
      <c r="C202" s="342" t="s">
        <v>6329</v>
      </c>
      <c r="D202" s="341">
        <v>43570</v>
      </c>
      <c r="E202" s="340" t="s">
        <v>5605</v>
      </c>
      <c r="F202" s="339" t="s">
        <v>7857</v>
      </c>
      <c r="G202" s="338"/>
      <c r="H202" s="337"/>
      <c r="I202" s="336"/>
      <c r="J202" s="63" t="s">
        <v>5696</v>
      </c>
      <c r="K202" s="335"/>
      <c r="L202" s="64"/>
      <c r="M202" s="334"/>
      <c r="N202" s="19"/>
    </row>
    <row r="203" spans="1:14" ht="39.9" customHeight="1" x14ac:dyDescent="0.25">
      <c r="A203" s="848">
        <v>39</v>
      </c>
      <c r="B203" s="287" t="s">
        <v>22</v>
      </c>
      <c r="C203" s="452" t="s">
        <v>23</v>
      </c>
      <c r="D203" s="287" t="s">
        <v>5593</v>
      </c>
      <c r="E203" s="851" t="s">
        <v>5594</v>
      </c>
      <c r="F203" s="851"/>
      <c r="G203" s="851" t="s">
        <v>17</v>
      </c>
      <c r="H203" s="852"/>
      <c r="I203" s="358"/>
      <c r="J203" s="357"/>
      <c r="K203" s="357"/>
      <c r="L203" s="357"/>
      <c r="M203" s="356"/>
      <c r="N203" s="19"/>
    </row>
    <row r="204" spans="1:14" ht="39.9" customHeight="1" x14ac:dyDescent="0.25">
      <c r="A204" s="849"/>
      <c r="B204" s="48" t="s">
        <v>7847</v>
      </c>
      <c r="C204" s="48" t="s">
        <v>7856</v>
      </c>
      <c r="D204" s="355">
        <v>43578</v>
      </c>
      <c r="E204" s="354"/>
      <c r="F204" s="353" t="s">
        <v>7855</v>
      </c>
      <c r="G204" s="774" t="s">
        <v>7854</v>
      </c>
      <c r="H204" s="775"/>
      <c r="I204" s="776"/>
      <c r="J204" s="352" t="s">
        <v>5599</v>
      </c>
      <c r="K204" s="53"/>
      <c r="L204" s="45" t="s">
        <v>32</v>
      </c>
      <c r="M204" s="351">
        <v>600</v>
      </c>
      <c r="N204" s="19"/>
    </row>
    <row r="205" spans="1:14" ht="39.9" customHeight="1" x14ac:dyDescent="0.25">
      <c r="A205" s="849"/>
      <c r="B205" s="349" t="s">
        <v>34</v>
      </c>
      <c r="C205" s="451" t="s">
        <v>35</v>
      </c>
      <c r="D205" s="349" t="s">
        <v>5600</v>
      </c>
      <c r="E205" s="853" t="s">
        <v>5601</v>
      </c>
      <c r="F205" s="853"/>
      <c r="G205" s="854"/>
      <c r="H205" s="855"/>
      <c r="I205" s="856"/>
      <c r="J205" s="58" t="s">
        <v>5646</v>
      </c>
      <c r="K205" s="45"/>
      <c r="L205" s="59" t="s">
        <v>32</v>
      </c>
      <c r="M205" s="350">
        <v>3229.02</v>
      </c>
      <c r="N205" s="19"/>
    </row>
    <row r="206" spans="1:14" ht="39.9" customHeight="1" x14ac:dyDescent="0.25">
      <c r="A206" s="849"/>
      <c r="B206" s="349"/>
      <c r="C206" s="451"/>
      <c r="D206" s="349"/>
      <c r="E206" s="349"/>
      <c r="F206" s="349"/>
      <c r="G206" s="348"/>
      <c r="H206" s="347"/>
      <c r="I206" s="346"/>
      <c r="J206" s="345" t="s">
        <v>5607</v>
      </c>
      <c r="K206" s="59"/>
      <c r="L206" s="59"/>
      <c r="M206" s="344"/>
      <c r="N206" s="19"/>
    </row>
    <row r="207" spans="1:14" ht="39.9" customHeight="1" thickBot="1" x14ac:dyDescent="0.3">
      <c r="A207" s="850"/>
      <c r="B207" s="343" t="s">
        <v>5884</v>
      </c>
      <c r="C207" s="342" t="s">
        <v>7854</v>
      </c>
      <c r="D207" s="341">
        <v>43582</v>
      </c>
      <c r="E207" s="340" t="s">
        <v>5605</v>
      </c>
      <c r="F207" s="339" t="s">
        <v>6492</v>
      </c>
      <c r="G207" s="338"/>
      <c r="H207" s="337"/>
      <c r="I207" s="336"/>
      <c r="J207" s="63" t="s">
        <v>5696</v>
      </c>
      <c r="K207" s="335"/>
      <c r="L207" s="64"/>
      <c r="M207" s="334"/>
      <c r="N207" s="19"/>
    </row>
    <row r="208" spans="1:14" ht="39.9" customHeight="1" x14ac:dyDescent="0.25">
      <c r="A208" s="848">
        <v>40</v>
      </c>
      <c r="B208" s="287" t="s">
        <v>22</v>
      </c>
      <c r="C208" s="452" t="s">
        <v>23</v>
      </c>
      <c r="D208" s="287" t="s">
        <v>5593</v>
      </c>
      <c r="E208" s="851" t="s">
        <v>5594</v>
      </c>
      <c r="F208" s="851"/>
      <c r="G208" s="851" t="s">
        <v>17</v>
      </c>
      <c r="H208" s="852"/>
      <c r="I208" s="358"/>
      <c r="J208" s="357"/>
      <c r="K208" s="357"/>
      <c r="L208" s="357"/>
      <c r="M208" s="356"/>
      <c r="N208" s="19"/>
    </row>
    <row r="209" spans="1:14" ht="39.9" customHeight="1" x14ac:dyDescent="0.25">
      <c r="A209" s="849"/>
      <c r="B209" s="48" t="s">
        <v>7847</v>
      </c>
      <c r="C209" s="48" t="s">
        <v>7853</v>
      </c>
      <c r="D209" s="355">
        <v>43632</v>
      </c>
      <c r="E209" s="354"/>
      <c r="F209" s="353" t="s">
        <v>5735</v>
      </c>
      <c r="G209" s="774" t="s">
        <v>6329</v>
      </c>
      <c r="H209" s="775"/>
      <c r="I209" s="776"/>
      <c r="J209" s="352" t="s">
        <v>5599</v>
      </c>
      <c r="K209" s="53"/>
      <c r="L209" s="45" t="s">
        <v>32</v>
      </c>
      <c r="M209" s="351">
        <v>1000</v>
      </c>
      <c r="N209" s="19"/>
    </row>
    <row r="210" spans="1:14" ht="39.9" customHeight="1" x14ac:dyDescent="0.25">
      <c r="A210" s="849"/>
      <c r="B210" s="349" t="s">
        <v>34</v>
      </c>
      <c r="C210" s="451" t="s">
        <v>35</v>
      </c>
      <c r="D210" s="349" t="s">
        <v>5600</v>
      </c>
      <c r="E210" s="853" t="s">
        <v>5601</v>
      </c>
      <c r="F210" s="853"/>
      <c r="G210" s="854"/>
      <c r="H210" s="855"/>
      <c r="I210" s="856"/>
      <c r="J210" s="58" t="s">
        <v>5646</v>
      </c>
      <c r="K210" s="45"/>
      <c r="L210" s="59" t="s">
        <v>32</v>
      </c>
      <c r="M210" s="350">
        <v>2804.21</v>
      </c>
      <c r="N210" s="19"/>
    </row>
    <row r="211" spans="1:14" ht="39.9" customHeight="1" x14ac:dyDescent="0.25">
      <c r="A211" s="849"/>
      <c r="B211" s="349"/>
      <c r="C211" s="451"/>
      <c r="D211" s="349"/>
      <c r="E211" s="349"/>
      <c r="F211" s="349"/>
      <c r="G211" s="348"/>
      <c r="H211" s="347"/>
      <c r="I211" s="346"/>
      <c r="J211" s="345" t="s">
        <v>5607</v>
      </c>
      <c r="K211" s="59"/>
      <c r="L211" s="59" t="s">
        <v>32</v>
      </c>
      <c r="M211" s="344">
        <v>288</v>
      </c>
      <c r="N211" s="19"/>
    </row>
    <row r="212" spans="1:14" ht="39.9" customHeight="1" thickBot="1" x14ac:dyDescent="0.3">
      <c r="A212" s="850"/>
      <c r="B212" s="343" t="s">
        <v>5884</v>
      </c>
      <c r="C212" s="342" t="s">
        <v>6329</v>
      </c>
      <c r="D212" s="341">
        <v>43637</v>
      </c>
      <c r="E212" s="340" t="s">
        <v>5605</v>
      </c>
      <c r="F212" s="339" t="s">
        <v>7852</v>
      </c>
      <c r="G212" s="338"/>
      <c r="H212" s="337"/>
      <c r="I212" s="336"/>
      <c r="J212" s="63" t="s">
        <v>5696</v>
      </c>
      <c r="K212" s="335"/>
      <c r="L212" s="64"/>
      <c r="M212" s="334"/>
      <c r="N212" s="19"/>
    </row>
    <row r="213" spans="1:14" ht="39.9" customHeight="1" x14ac:dyDescent="0.25">
      <c r="A213" s="848">
        <v>41</v>
      </c>
      <c r="B213" s="287" t="s">
        <v>22</v>
      </c>
      <c r="C213" s="452" t="s">
        <v>23</v>
      </c>
      <c r="D213" s="287" t="s">
        <v>5593</v>
      </c>
      <c r="E213" s="851" t="s">
        <v>5594</v>
      </c>
      <c r="F213" s="851"/>
      <c r="G213" s="851" t="s">
        <v>17</v>
      </c>
      <c r="H213" s="852"/>
      <c r="I213" s="358"/>
      <c r="J213" s="357"/>
      <c r="K213" s="357"/>
      <c r="L213" s="357"/>
      <c r="M213" s="356"/>
      <c r="N213" s="19"/>
    </row>
    <row r="214" spans="1:14" ht="39.9" customHeight="1" x14ac:dyDescent="0.25">
      <c r="A214" s="849"/>
      <c r="B214" s="48" t="s">
        <v>7847</v>
      </c>
      <c r="C214" s="48" t="s">
        <v>7851</v>
      </c>
      <c r="D214" s="355">
        <v>43654</v>
      </c>
      <c r="E214" s="354"/>
      <c r="F214" s="353" t="s">
        <v>6139</v>
      </c>
      <c r="G214" s="774" t="s">
        <v>6329</v>
      </c>
      <c r="H214" s="775"/>
      <c r="I214" s="776"/>
      <c r="J214" s="352" t="s">
        <v>5599</v>
      </c>
      <c r="K214" s="53"/>
      <c r="L214" s="45" t="s">
        <v>32</v>
      </c>
      <c r="M214" s="351">
        <v>897</v>
      </c>
      <c r="N214" s="19"/>
    </row>
    <row r="215" spans="1:14" ht="39.9" customHeight="1" x14ac:dyDescent="0.25">
      <c r="A215" s="849"/>
      <c r="B215" s="349" t="s">
        <v>34</v>
      </c>
      <c r="C215" s="451" t="s">
        <v>35</v>
      </c>
      <c r="D215" s="349" t="s">
        <v>5600</v>
      </c>
      <c r="E215" s="853" t="s">
        <v>5601</v>
      </c>
      <c r="F215" s="853"/>
      <c r="G215" s="854"/>
      <c r="H215" s="855"/>
      <c r="I215" s="856"/>
      <c r="J215" s="58" t="s">
        <v>5646</v>
      </c>
      <c r="K215" s="45"/>
      <c r="L215" s="59" t="s">
        <v>32</v>
      </c>
      <c r="M215" s="350">
        <v>2770.1</v>
      </c>
      <c r="N215" s="19"/>
    </row>
    <row r="216" spans="1:14" ht="39.9" customHeight="1" x14ac:dyDescent="0.25">
      <c r="A216" s="849"/>
      <c r="B216" s="349"/>
      <c r="C216" s="451"/>
      <c r="D216" s="349"/>
      <c r="E216" s="349"/>
      <c r="F216" s="349"/>
      <c r="G216" s="348"/>
      <c r="H216" s="347"/>
      <c r="I216" s="346"/>
      <c r="J216" s="345" t="s">
        <v>5607</v>
      </c>
      <c r="K216" s="59"/>
      <c r="L216" s="59" t="s">
        <v>32</v>
      </c>
      <c r="M216" s="344">
        <v>274.5</v>
      </c>
      <c r="N216" s="19"/>
    </row>
    <row r="217" spans="1:14" ht="39.9" customHeight="1" thickBot="1" x14ac:dyDescent="0.3">
      <c r="A217" s="850"/>
      <c r="B217" s="343" t="s">
        <v>5884</v>
      </c>
      <c r="C217" s="342" t="s">
        <v>6329</v>
      </c>
      <c r="D217" s="341">
        <v>43658</v>
      </c>
      <c r="E217" s="340" t="s">
        <v>5605</v>
      </c>
      <c r="F217" s="339" t="s">
        <v>7850</v>
      </c>
      <c r="G217" s="338"/>
      <c r="H217" s="337"/>
      <c r="I217" s="336"/>
      <c r="J217" s="63" t="s">
        <v>5696</v>
      </c>
      <c r="K217" s="335"/>
      <c r="L217" s="64"/>
      <c r="M217" s="334"/>
      <c r="N217" s="19"/>
    </row>
    <row r="218" spans="1:14" ht="39.9" customHeight="1" x14ac:dyDescent="0.25">
      <c r="A218" s="848">
        <v>42</v>
      </c>
      <c r="B218" s="287" t="s">
        <v>22</v>
      </c>
      <c r="C218" s="452" t="s">
        <v>23</v>
      </c>
      <c r="D218" s="287" t="s">
        <v>5593</v>
      </c>
      <c r="E218" s="851" t="s">
        <v>5594</v>
      </c>
      <c r="F218" s="851"/>
      <c r="G218" s="851" t="s">
        <v>17</v>
      </c>
      <c r="H218" s="852"/>
      <c r="I218" s="358"/>
      <c r="J218" s="357"/>
      <c r="K218" s="357"/>
      <c r="L218" s="357"/>
      <c r="M218" s="356"/>
      <c r="N218" s="19"/>
    </row>
    <row r="219" spans="1:14" ht="39.9" customHeight="1" x14ac:dyDescent="0.25">
      <c r="A219" s="849"/>
      <c r="B219" s="48" t="s">
        <v>7847</v>
      </c>
      <c r="C219" s="48" t="s">
        <v>7849</v>
      </c>
      <c r="D219" s="355">
        <v>43670</v>
      </c>
      <c r="E219" s="354"/>
      <c r="F219" s="353" t="s">
        <v>7705</v>
      </c>
      <c r="G219" s="774" t="s">
        <v>6329</v>
      </c>
      <c r="H219" s="775"/>
      <c r="I219" s="776"/>
      <c r="J219" s="352" t="s">
        <v>5599</v>
      </c>
      <c r="K219" s="53"/>
      <c r="L219" s="45" t="s">
        <v>32</v>
      </c>
      <c r="M219" s="351">
        <v>300</v>
      </c>
      <c r="N219" s="19"/>
    </row>
    <row r="220" spans="1:14" ht="39.9" customHeight="1" x14ac:dyDescent="0.25">
      <c r="A220" s="849"/>
      <c r="B220" s="349" t="s">
        <v>34</v>
      </c>
      <c r="C220" s="451" t="s">
        <v>35</v>
      </c>
      <c r="D220" s="349" t="s">
        <v>5600</v>
      </c>
      <c r="E220" s="853" t="s">
        <v>5601</v>
      </c>
      <c r="F220" s="853"/>
      <c r="G220" s="854"/>
      <c r="H220" s="855"/>
      <c r="I220" s="856"/>
      <c r="J220" s="58" t="s">
        <v>5646</v>
      </c>
      <c r="K220" s="45"/>
      <c r="L220" s="59" t="s">
        <v>32</v>
      </c>
      <c r="M220" s="350">
        <v>1953.17</v>
      </c>
      <c r="N220" s="19"/>
    </row>
    <row r="221" spans="1:14" ht="39.9" customHeight="1" x14ac:dyDescent="0.25">
      <c r="A221" s="849"/>
      <c r="B221" s="349"/>
      <c r="C221" s="451"/>
      <c r="D221" s="349"/>
      <c r="E221" s="349"/>
      <c r="F221" s="349"/>
      <c r="G221" s="348"/>
      <c r="H221" s="347"/>
      <c r="I221" s="346"/>
      <c r="J221" s="345" t="s">
        <v>5607</v>
      </c>
      <c r="K221" s="59"/>
      <c r="L221" s="59" t="s">
        <v>32</v>
      </c>
      <c r="M221" s="344">
        <v>180</v>
      </c>
      <c r="N221" s="19"/>
    </row>
    <row r="222" spans="1:14" ht="39.9" customHeight="1" thickBot="1" x14ac:dyDescent="0.3">
      <c r="A222" s="850"/>
      <c r="B222" s="343" t="s">
        <v>5884</v>
      </c>
      <c r="C222" s="342" t="s">
        <v>6329</v>
      </c>
      <c r="D222" s="341">
        <v>43675</v>
      </c>
      <c r="E222" s="340" t="s">
        <v>5605</v>
      </c>
      <c r="F222" s="339" t="s">
        <v>7848</v>
      </c>
      <c r="G222" s="338"/>
      <c r="H222" s="337"/>
      <c r="I222" s="336"/>
      <c r="J222" s="63" t="s">
        <v>5696</v>
      </c>
      <c r="K222" s="335"/>
      <c r="L222" s="64"/>
      <c r="M222" s="334"/>
      <c r="N222" s="19"/>
    </row>
    <row r="223" spans="1:14" ht="39.9" customHeight="1" x14ac:dyDescent="0.25">
      <c r="A223" s="848">
        <v>43</v>
      </c>
      <c r="B223" s="287" t="s">
        <v>22</v>
      </c>
      <c r="C223" s="452" t="s">
        <v>23</v>
      </c>
      <c r="D223" s="287" t="s">
        <v>5593</v>
      </c>
      <c r="E223" s="851" t="s">
        <v>5594</v>
      </c>
      <c r="F223" s="851"/>
      <c r="G223" s="851" t="s">
        <v>17</v>
      </c>
      <c r="H223" s="852"/>
      <c r="I223" s="358"/>
      <c r="J223" s="357"/>
      <c r="K223" s="357"/>
      <c r="L223" s="357"/>
      <c r="M223" s="356"/>
      <c r="N223" s="19"/>
    </row>
    <row r="224" spans="1:14" ht="39.9" customHeight="1" x14ac:dyDescent="0.25">
      <c r="A224" s="849"/>
      <c r="B224" s="48" t="s">
        <v>7847</v>
      </c>
      <c r="C224" s="48" t="s">
        <v>7846</v>
      </c>
      <c r="D224" s="355">
        <v>43711</v>
      </c>
      <c r="E224" s="354"/>
      <c r="F224" s="353" t="s">
        <v>7845</v>
      </c>
      <c r="G224" s="774" t="s">
        <v>6329</v>
      </c>
      <c r="H224" s="775"/>
      <c r="I224" s="776"/>
      <c r="J224" s="352" t="s">
        <v>5599</v>
      </c>
      <c r="K224" s="53"/>
      <c r="L224" s="45" t="s">
        <v>32</v>
      </c>
      <c r="M224" s="351">
        <v>2839</v>
      </c>
      <c r="N224" s="19"/>
    </row>
    <row r="225" spans="1:14" ht="39.9" customHeight="1" x14ac:dyDescent="0.25">
      <c r="A225" s="849"/>
      <c r="B225" s="349" t="s">
        <v>34</v>
      </c>
      <c r="C225" s="451" t="s">
        <v>35</v>
      </c>
      <c r="D225" s="349" t="s">
        <v>5600</v>
      </c>
      <c r="E225" s="853" t="s">
        <v>5601</v>
      </c>
      <c r="F225" s="853"/>
      <c r="G225" s="854"/>
      <c r="H225" s="855"/>
      <c r="I225" s="856"/>
      <c r="J225" s="58" t="s">
        <v>5646</v>
      </c>
      <c r="K225" s="45"/>
      <c r="L225" s="59" t="s">
        <v>32</v>
      </c>
      <c r="M225" s="350">
        <v>2420.61</v>
      </c>
      <c r="N225" s="19"/>
    </row>
    <row r="226" spans="1:14" ht="39.9" customHeight="1" x14ac:dyDescent="0.25">
      <c r="A226" s="849"/>
      <c r="B226" s="349"/>
      <c r="C226" s="451"/>
      <c r="D226" s="349"/>
      <c r="E226" s="349"/>
      <c r="F226" s="349"/>
      <c r="G226" s="348"/>
      <c r="H226" s="347"/>
      <c r="I226" s="346"/>
      <c r="J226" s="345" t="s">
        <v>5607</v>
      </c>
      <c r="K226" s="59"/>
      <c r="L226" s="59" t="s">
        <v>32</v>
      </c>
      <c r="M226" s="344">
        <v>1280</v>
      </c>
      <c r="N226" s="19"/>
    </row>
    <row r="227" spans="1:14" ht="39.9" customHeight="1" thickBot="1" x14ac:dyDescent="0.3">
      <c r="A227" s="850"/>
      <c r="B227" s="343" t="s">
        <v>5884</v>
      </c>
      <c r="C227" s="342" t="s">
        <v>6329</v>
      </c>
      <c r="D227" s="341">
        <v>43727</v>
      </c>
      <c r="E227" s="340" t="s">
        <v>5605</v>
      </c>
      <c r="F227" s="339" t="s">
        <v>7844</v>
      </c>
      <c r="G227" s="338"/>
      <c r="H227" s="337"/>
      <c r="I227" s="336"/>
      <c r="J227" s="63" t="s">
        <v>5696</v>
      </c>
      <c r="K227" s="335"/>
      <c r="L227" s="64" t="s">
        <v>32</v>
      </c>
      <c r="M227" s="334">
        <v>150</v>
      </c>
      <c r="N227" s="19"/>
    </row>
    <row r="228" spans="1:14" ht="39.9" customHeight="1" x14ac:dyDescent="0.25">
      <c r="A228" s="848">
        <v>44</v>
      </c>
      <c r="B228" s="287" t="s">
        <v>22</v>
      </c>
      <c r="C228" s="452" t="s">
        <v>23</v>
      </c>
      <c r="D228" s="287" t="s">
        <v>5593</v>
      </c>
      <c r="E228" s="851" t="s">
        <v>5594</v>
      </c>
      <c r="F228" s="851"/>
      <c r="G228" s="851" t="s">
        <v>17</v>
      </c>
      <c r="H228" s="852"/>
      <c r="I228" s="358"/>
      <c r="J228" s="357"/>
      <c r="K228" s="357"/>
      <c r="L228" s="357"/>
      <c r="M228" s="356"/>
      <c r="N228" s="19"/>
    </row>
    <row r="229" spans="1:14" ht="39.9" customHeight="1" x14ac:dyDescent="0.25">
      <c r="A229" s="849"/>
      <c r="B229" s="48" t="s">
        <v>7843</v>
      </c>
      <c r="C229" s="48" t="s">
        <v>7842</v>
      </c>
      <c r="D229" s="355">
        <v>43663</v>
      </c>
      <c r="E229" s="354"/>
      <c r="F229" s="353" t="s">
        <v>6356</v>
      </c>
      <c r="G229" s="774" t="s">
        <v>7840</v>
      </c>
      <c r="H229" s="775"/>
      <c r="I229" s="776"/>
      <c r="J229" s="352" t="s">
        <v>5599</v>
      </c>
      <c r="K229" s="53"/>
      <c r="L229" s="45" t="s">
        <v>32</v>
      </c>
      <c r="M229" s="351">
        <v>270</v>
      </c>
      <c r="N229" s="19"/>
    </row>
    <row r="230" spans="1:14" ht="39.9" customHeight="1" x14ac:dyDescent="0.25">
      <c r="A230" s="849"/>
      <c r="B230" s="349" t="s">
        <v>34</v>
      </c>
      <c r="C230" s="451" t="s">
        <v>35</v>
      </c>
      <c r="D230" s="349" t="s">
        <v>5600</v>
      </c>
      <c r="E230" s="853" t="s">
        <v>5601</v>
      </c>
      <c r="F230" s="853"/>
      <c r="G230" s="854"/>
      <c r="H230" s="855"/>
      <c r="I230" s="856"/>
      <c r="J230" s="58" t="s">
        <v>5646</v>
      </c>
      <c r="K230" s="45"/>
      <c r="L230" s="59" t="s">
        <v>32</v>
      </c>
      <c r="M230" s="350">
        <v>656.6</v>
      </c>
      <c r="N230" s="19"/>
    </row>
    <row r="231" spans="1:14" ht="39.9" customHeight="1" x14ac:dyDescent="0.25">
      <c r="A231" s="849"/>
      <c r="B231" s="349"/>
      <c r="C231" s="451"/>
      <c r="D231" s="349"/>
      <c r="E231" s="349"/>
      <c r="F231" s="349"/>
      <c r="G231" s="348"/>
      <c r="H231" s="347"/>
      <c r="I231" s="346"/>
      <c r="J231" s="345" t="s">
        <v>5607</v>
      </c>
      <c r="K231" s="59"/>
      <c r="L231" s="59" t="s">
        <v>32</v>
      </c>
      <c r="M231" s="344">
        <v>71</v>
      </c>
      <c r="N231" s="19"/>
    </row>
    <row r="232" spans="1:14" ht="39.9" customHeight="1" thickBot="1" x14ac:dyDescent="0.3">
      <c r="A232" s="850"/>
      <c r="B232" s="343" t="s">
        <v>7841</v>
      </c>
      <c r="C232" s="342" t="s">
        <v>7840</v>
      </c>
      <c r="D232" s="341">
        <v>43664</v>
      </c>
      <c r="E232" s="340" t="s">
        <v>5605</v>
      </c>
      <c r="F232" s="339" t="s">
        <v>7430</v>
      </c>
      <c r="G232" s="338"/>
      <c r="H232" s="337"/>
      <c r="I232" s="336"/>
      <c r="J232" s="63" t="s">
        <v>5696</v>
      </c>
      <c r="K232" s="335"/>
      <c r="L232" s="64"/>
      <c r="M232" s="334"/>
      <c r="N232" s="19"/>
    </row>
    <row r="233" spans="1:14" ht="39.9" customHeight="1" x14ac:dyDescent="0.25">
      <c r="A233" s="848">
        <v>45</v>
      </c>
      <c r="B233" s="287" t="s">
        <v>22</v>
      </c>
      <c r="C233" s="452" t="s">
        <v>23</v>
      </c>
      <c r="D233" s="287" t="s">
        <v>5593</v>
      </c>
      <c r="E233" s="851" t="s">
        <v>5594</v>
      </c>
      <c r="F233" s="851"/>
      <c r="G233" s="851" t="s">
        <v>17</v>
      </c>
      <c r="H233" s="852"/>
      <c r="I233" s="358"/>
      <c r="J233" s="357"/>
      <c r="K233" s="357"/>
      <c r="L233" s="357"/>
      <c r="M233" s="356"/>
      <c r="N233" s="19"/>
    </row>
    <row r="234" spans="1:14" ht="39.9" customHeight="1" x14ac:dyDescent="0.25">
      <c r="A234" s="849"/>
      <c r="B234" s="48" t="s">
        <v>7839</v>
      </c>
      <c r="C234" s="48" t="s">
        <v>7838</v>
      </c>
      <c r="D234" s="355">
        <v>43733</v>
      </c>
      <c r="E234" s="354"/>
      <c r="F234" s="353" t="s">
        <v>7617</v>
      </c>
      <c r="G234" s="774" t="s">
        <v>7837</v>
      </c>
      <c r="H234" s="775"/>
      <c r="I234" s="776"/>
      <c r="J234" s="352" t="s">
        <v>5599</v>
      </c>
      <c r="K234" s="53"/>
      <c r="L234" s="45" t="s">
        <v>32</v>
      </c>
      <c r="M234" s="351">
        <v>538</v>
      </c>
      <c r="N234" s="19"/>
    </row>
    <row r="235" spans="1:14" ht="39.9" customHeight="1" x14ac:dyDescent="0.25">
      <c r="A235" s="849"/>
      <c r="B235" s="349" t="s">
        <v>34</v>
      </c>
      <c r="C235" s="451" t="s">
        <v>35</v>
      </c>
      <c r="D235" s="349" t="s">
        <v>5600</v>
      </c>
      <c r="E235" s="853" t="s">
        <v>5601</v>
      </c>
      <c r="F235" s="853"/>
      <c r="G235" s="854"/>
      <c r="H235" s="855"/>
      <c r="I235" s="856"/>
      <c r="J235" s="58" t="s">
        <v>5646</v>
      </c>
      <c r="K235" s="45"/>
      <c r="L235" s="59" t="s">
        <v>32</v>
      </c>
      <c r="M235" s="350">
        <v>469.66</v>
      </c>
      <c r="N235" s="19"/>
    </row>
    <row r="236" spans="1:14" ht="39.9" customHeight="1" x14ac:dyDescent="0.25">
      <c r="A236" s="849"/>
      <c r="B236" s="349"/>
      <c r="C236" s="451"/>
      <c r="D236" s="349"/>
      <c r="E236" s="349"/>
      <c r="F236" s="349"/>
      <c r="G236" s="348"/>
      <c r="H236" s="347"/>
      <c r="I236" s="346"/>
      <c r="J236" s="345" t="s">
        <v>5607</v>
      </c>
      <c r="K236" s="59"/>
      <c r="L236" s="59" t="s">
        <v>32</v>
      </c>
      <c r="M236" s="344">
        <v>49</v>
      </c>
      <c r="N236" s="19"/>
    </row>
    <row r="237" spans="1:14" ht="39.9" customHeight="1" thickBot="1" x14ac:dyDescent="0.3">
      <c r="A237" s="850"/>
      <c r="B237" s="343" t="s">
        <v>5699</v>
      </c>
      <c r="C237" s="342" t="s">
        <v>7837</v>
      </c>
      <c r="D237" s="341">
        <v>43735</v>
      </c>
      <c r="E237" s="340" t="s">
        <v>5605</v>
      </c>
      <c r="F237" s="339" t="s">
        <v>5767</v>
      </c>
      <c r="G237" s="338"/>
      <c r="H237" s="337"/>
      <c r="I237" s="336"/>
      <c r="J237" s="63" t="s">
        <v>5696</v>
      </c>
      <c r="K237" s="335"/>
      <c r="L237" s="64"/>
      <c r="M237" s="334"/>
      <c r="N237" s="19"/>
    </row>
    <row r="238" spans="1:14" ht="39.9" customHeight="1" x14ac:dyDescent="0.25">
      <c r="A238" s="848">
        <v>46</v>
      </c>
      <c r="B238" s="287" t="s">
        <v>22</v>
      </c>
      <c r="C238" s="452" t="s">
        <v>23</v>
      </c>
      <c r="D238" s="287" t="s">
        <v>5593</v>
      </c>
      <c r="E238" s="851" t="s">
        <v>5594</v>
      </c>
      <c r="F238" s="851"/>
      <c r="G238" s="851" t="s">
        <v>17</v>
      </c>
      <c r="H238" s="852"/>
      <c r="I238" s="358"/>
      <c r="J238" s="357"/>
      <c r="K238" s="357"/>
      <c r="L238" s="357"/>
      <c r="M238" s="356"/>
      <c r="N238" s="19"/>
    </row>
    <row r="239" spans="1:14" ht="39.9" customHeight="1" x14ac:dyDescent="0.25">
      <c r="A239" s="849"/>
      <c r="B239" s="48" t="s">
        <v>7834</v>
      </c>
      <c r="C239" s="48" t="s">
        <v>7836</v>
      </c>
      <c r="D239" s="355">
        <v>43565</v>
      </c>
      <c r="E239" s="354"/>
      <c r="F239" s="353" t="s">
        <v>6600</v>
      </c>
      <c r="G239" s="774" t="s">
        <v>7835</v>
      </c>
      <c r="H239" s="775"/>
      <c r="I239" s="776"/>
      <c r="J239" s="352" t="s">
        <v>5599</v>
      </c>
      <c r="K239" s="53"/>
      <c r="L239" s="45" t="s">
        <v>32</v>
      </c>
      <c r="M239" s="351">
        <v>423</v>
      </c>
      <c r="N239" s="19"/>
    </row>
    <row r="240" spans="1:14" ht="39.9" customHeight="1" x14ac:dyDescent="0.25">
      <c r="A240" s="849"/>
      <c r="B240" s="349" t="s">
        <v>34</v>
      </c>
      <c r="C240" s="451" t="s">
        <v>35</v>
      </c>
      <c r="D240" s="349" t="s">
        <v>5600</v>
      </c>
      <c r="E240" s="853" t="s">
        <v>5601</v>
      </c>
      <c r="F240" s="853"/>
      <c r="G240" s="854"/>
      <c r="H240" s="855"/>
      <c r="I240" s="856"/>
      <c r="J240" s="58" t="s">
        <v>5646</v>
      </c>
      <c r="K240" s="45"/>
      <c r="L240" s="59" t="s">
        <v>32</v>
      </c>
      <c r="M240" s="350">
        <v>420.6</v>
      </c>
      <c r="N240" s="19"/>
    </row>
    <row r="241" spans="1:14" ht="39.9" customHeight="1" x14ac:dyDescent="0.25">
      <c r="A241" s="849"/>
      <c r="B241" s="349"/>
      <c r="C241" s="451"/>
      <c r="D241" s="349"/>
      <c r="E241" s="349"/>
      <c r="F241" s="349"/>
      <c r="G241" s="348"/>
      <c r="H241" s="347"/>
      <c r="I241" s="346"/>
      <c r="J241" s="345" t="s">
        <v>5607</v>
      </c>
      <c r="K241" s="59"/>
      <c r="L241" s="59"/>
      <c r="M241" s="344"/>
      <c r="N241" s="19"/>
    </row>
    <row r="242" spans="1:14" ht="39.9" customHeight="1" thickBot="1" x14ac:dyDescent="0.3">
      <c r="A242" s="850"/>
      <c r="B242" s="343" t="s">
        <v>5699</v>
      </c>
      <c r="C242" s="342" t="s">
        <v>7835</v>
      </c>
      <c r="D242" s="341">
        <v>43569</v>
      </c>
      <c r="E242" s="340" t="s">
        <v>5605</v>
      </c>
      <c r="F242" s="339" t="s">
        <v>6354</v>
      </c>
      <c r="G242" s="338"/>
      <c r="H242" s="337"/>
      <c r="I242" s="336"/>
      <c r="J242" s="63" t="s">
        <v>5696</v>
      </c>
      <c r="K242" s="335"/>
      <c r="L242" s="64"/>
      <c r="M242" s="334"/>
      <c r="N242" s="19"/>
    </row>
    <row r="243" spans="1:14" ht="39.9" customHeight="1" x14ac:dyDescent="0.25">
      <c r="A243" s="848">
        <v>47</v>
      </c>
      <c r="B243" s="287" t="s">
        <v>22</v>
      </c>
      <c r="C243" s="452" t="s">
        <v>23</v>
      </c>
      <c r="D243" s="287" t="s">
        <v>5593</v>
      </c>
      <c r="E243" s="851" t="s">
        <v>5594</v>
      </c>
      <c r="F243" s="851"/>
      <c r="G243" s="851" t="s">
        <v>17</v>
      </c>
      <c r="H243" s="852"/>
      <c r="I243" s="358"/>
      <c r="J243" s="357"/>
      <c r="K243" s="357"/>
      <c r="L243" s="357"/>
      <c r="M243" s="356"/>
      <c r="N243" s="19"/>
    </row>
    <row r="244" spans="1:14" ht="39.9" customHeight="1" x14ac:dyDescent="0.25">
      <c r="A244" s="849"/>
      <c r="B244" s="48" t="s">
        <v>7834</v>
      </c>
      <c r="C244" s="48" t="s">
        <v>7833</v>
      </c>
      <c r="D244" s="355">
        <v>43587</v>
      </c>
      <c r="E244" s="354"/>
      <c r="F244" s="353" t="s">
        <v>5889</v>
      </c>
      <c r="G244" s="774" t="s">
        <v>7832</v>
      </c>
      <c r="H244" s="775"/>
      <c r="I244" s="776"/>
      <c r="J244" s="352" t="s">
        <v>5599</v>
      </c>
      <c r="K244" s="53"/>
      <c r="L244" s="45" t="s">
        <v>32</v>
      </c>
      <c r="M244" s="351">
        <v>996</v>
      </c>
      <c r="N244" s="19"/>
    </row>
    <row r="245" spans="1:14" ht="39.9" customHeight="1" x14ac:dyDescent="0.25">
      <c r="A245" s="849"/>
      <c r="B245" s="349" t="s">
        <v>34</v>
      </c>
      <c r="C245" s="451" t="s">
        <v>35</v>
      </c>
      <c r="D245" s="349" t="s">
        <v>5600</v>
      </c>
      <c r="E245" s="853" t="s">
        <v>5601</v>
      </c>
      <c r="F245" s="853"/>
      <c r="G245" s="854"/>
      <c r="H245" s="855"/>
      <c r="I245" s="856"/>
      <c r="J245" s="58" t="s">
        <v>5646</v>
      </c>
      <c r="K245" s="45"/>
      <c r="L245" s="59" t="s">
        <v>32</v>
      </c>
      <c r="M245" s="350">
        <v>584.6</v>
      </c>
      <c r="N245" s="19"/>
    </row>
    <row r="246" spans="1:14" ht="39.9" customHeight="1" x14ac:dyDescent="0.25">
      <c r="A246" s="849"/>
      <c r="B246" s="349"/>
      <c r="C246" s="451"/>
      <c r="D246" s="349"/>
      <c r="E246" s="349"/>
      <c r="F246" s="349"/>
      <c r="G246" s="348"/>
      <c r="H246" s="347"/>
      <c r="I246" s="346"/>
      <c r="J246" s="345" t="s">
        <v>5607</v>
      </c>
      <c r="K246" s="59"/>
      <c r="L246" s="59" t="s">
        <v>32</v>
      </c>
      <c r="M246" s="344">
        <v>167</v>
      </c>
      <c r="N246" s="19"/>
    </row>
    <row r="247" spans="1:14" ht="39.9" customHeight="1" thickBot="1" x14ac:dyDescent="0.3">
      <c r="A247" s="850"/>
      <c r="B247" s="343" t="s">
        <v>5699</v>
      </c>
      <c r="C247" s="342" t="s">
        <v>7832</v>
      </c>
      <c r="D247" s="341">
        <v>43591</v>
      </c>
      <c r="E247" s="340" t="s">
        <v>5605</v>
      </c>
      <c r="F247" s="339" t="s">
        <v>7831</v>
      </c>
      <c r="G247" s="338"/>
      <c r="H247" s="337"/>
      <c r="I247" s="336"/>
      <c r="J247" s="63" t="s">
        <v>5696</v>
      </c>
      <c r="K247" s="335"/>
      <c r="L247" s="64"/>
      <c r="M247" s="334"/>
      <c r="N247" s="19"/>
    </row>
    <row r="248" spans="1:14" ht="39.9" customHeight="1" x14ac:dyDescent="0.25">
      <c r="A248" s="848">
        <v>48</v>
      </c>
      <c r="B248" s="287" t="s">
        <v>22</v>
      </c>
      <c r="C248" s="452" t="s">
        <v>23</v>
      </c>
      <c r="D248" s="287" t="s">
        <v>5593</v>
      </c>
      <c r="E248" s="851" t="s">
        <v>5594</v>
      </c>
      <c r="F248" s="851"/>
      <c r="G248" s="851" t="s">
        <v>17</v>
      </c>
      <c r="H248" s="852"/>
      <c r="I248" s="358"/>
      <c r="J248" s="357"/>
      <c r="K248" s="357"/>
      <c r="L248" s="357"/>
      <c r="M248" s="356"/>
      <c r="N248" s="19"/>
    </row>
    <row r="249" spans="1:14" ht="39.9" customHeight="1" x14ac:dyDescent="0.25">
      <c r="A249" s="849"/>
      <c r="B249" s="48" t="s">
        <v>7830</v>
      </c>
      <c r="C249" s="48" t="s">
        <v>7829</v>
      </c>
      <c r="D249" s="355">
        <v>43723</v>
      </c>
      <c r="E249" s="354"/>
      <c r="F249" s="353" t="s">
        <v>7828</v>
      </c>
      <c r="G249" s="774" t="s">
        <v>7827</v>
      </c>
      <c r="H249" s="775"/>
      <c r="I249" s="776"/>
      <c r="J249" s="352" t="s">
        <v>5599</v>
      </c>
      <c r="K249" s="53"/>
      <c r="L249" s="45" t="s">
        <v>32</v>
      </c>
      <c r="M249" s="351">
        <v>199</v>
      </c>
      <c r="N249" s="19"/>
    </row>
    <row r="250" spans="1:14" ht="39.9" customHeight="1" x14ac:dyDescent="0.25">
      <c r="A250" s="849"/>
      <c r="B250" s="349" t="s">
        <v>34</v>
      </c>
      <c r="C250" s="451" t="s">
        <v>35</v>
      </c>
      <c r="D250" s="349" t="s">
        <v>5600</v>
      </c>
      <c r="E250" s="853" t="s">
        <v>5601</v>
      </c>
      <c r="F250" s="853"/>
      <c r="G250" s="854"/>
      <c r="H250" s="855"/>
      <c r="I250" s="856"/>
      <c r="J250" s="58" t="s">
        <v>5646</v>
      </c>
      <c r="K250" s="45"/>
      <c r="L250" s="59" t="s">
        <v>32</v>
      </c>
      <c r="M250" s="350">
        <v>596.61</v>
      </c>
      <c r="N250" s="19"/>
    </row>
    <row r="251" spans="1:14" ht="39.9" customHeight="1" x14ac:dyDescent="0.25">
      <c r="A251" s="849"/>
      <c r="B251" s="349"/>
      <c r="C251" s="451"/>
      <c r="D251" s="349"/>
      <c r="E251" s="349"/>
      <c r="F251" s="349"/>
      <c r="G251" s="348"/>
      <c r="H251" s="347"/>
      <c r="I251" s="346"/>
      <c r="J251" s="345" t="s">
        <v>5607</v>
      </c>
      <c r="K251" s="59"/>
      <c r="L251" s="59" t="s">
        <v>32</v>
      </c>
      <c r="M251" s="344">
        <v>37</v>
      </c>
      <c r="N251" s="19"/>
    </row>
    <row r="252" spans="1:14" ht="39.9" customHeight="1" thickBot="1" x14ac:dyDescent="0.3">
      <c r="A252" s="850"/>
      <c r="B252" s="343" t="s">
        <v>5936</v>
      </c>
      <c r="C252" s="342" t="s">
        <v>7827</v>
      </c>
      <c r="D252" s="341">
        <v>43724</v>
      </c>
      <c r="E252" s="340" t="s">
        <v>5605</v>
      </c>
      <c r="F252" s="339" t="s">
        <v>7826</v>
      </c>
      <c r="G252" s="338"/>
      <c r="H252" s="337"/>
      <c r="I252" s="336"/>
      <c r="J252" s="63" t="s">
        <v>5696</v>
      </c>
      <c r="K252" s="335"/>
      <c r="L252" s="64"/>
      <c r="M252" s="334"/>
      <c r="N252" s="19"/>
    </row>
    <row r="253" spans="1:14" ht="39.9" customHeight="1" x14ac:dyDescent="0.25">
      <c r="A253" s="848">
        <v>49</v>
      </c>
      <c r="B253" s="287" t="s">
        <v>22</v>
      </c>
      <c r="C253" s="452" t="s">
        <v>23</v>
      </c>
      <c r="D253" s="287" t="s">
        <v>5593</v>
      </c>
      <c r="E253" s="851" t="s">
        <v>5594</v>
      </c>
      <c r="F253" s="851"/>
      <c r="G253" s="851" t="s">
        <v>17</v>
      </c>
      <c r="H253" s="852"/>
      <c r="I253" s="358"/>
      <c r="J253" s="357"/>
      <c r="K253" s="357"/>
      <c r="L253" s="357"/>
      <c r="M253" s="356"/>
      <c r="N253" s="19"/>
    </row>
    <row r="254" spans="1:14" ht="39.9" customHeight="1" x14ac:dyDescent="0.25">
      <c r="A254" s="849"/>
      <c r="B254" s="48" t="s">
        <v>7825</v>
      </c>
      <c r="C254" s="48" t="s">
        <v>7824</v>
      </c>
      <c r="D254" s="355">
        <v>43618</v>
      </c>
      <c r="E254" s="354"/>
      <c r="F254" s="353" t="s">
        <v>5705</v>
      </c>
      <c r="G254" s="774" t="s">
        <v>5997</v>
      </c>
      <c r="H254" s="775"/>
      <c r="I254" s="776"/>
      <c r="J254" s="352" t="s">
        <v>5599</v>
      </c>
      <c r="K254" s="53"/>
      <c r="L254" s="45" t="s">
        <v>32</v>
      </c>
      <c r="M254" s="351">
        <v>1255</v>
      </c>
      <c r="N254" s="19"/>
    </row>
    <row r="255" spans="1:14" ht="39.9" customHeight="1" x14ac:dyDescent="0.25">
      <c r="A255" s="849"/>
      <c r="B255" s="349" t="s">
        <v>34</v>
      </c>
      <c r="C255" s="451" t="s">
        <v>35</v>
      </c>
      <c r="D255" s="349" t="s">
        <v>5600</v>
      </c>
      <c r="E255" s="853" t="s">
        <v>5601</v>
      </c>
      <c r="F255" s="853"/>
      <c r="G255" s="854"/>
      <c r="H255" s="855"/>
      <c r="I255" s="856"/>
      <c r="J255" s="58" t="s">
        <v>5646</v>
      </c>
      <c r="K255" s="45"/>
      <c r="L255" s="59" t="s">
        <v>32</v>
      </c>
      <c r="M255" s="350">
        <v>2088.21</v>
      </c>
      <c r="N255" s="19"/>
    </row>
    <row r="256" spans="1:14" ht="39.9" customHeight="1" x14ac:dyDescent="0.25">
      <c r="A256" s="849"/>
      <c r="B256" s="349"/>
      <c r="C256" s="451"/>
      <c r="D256" s="349"/>
      <c r="E256" s="349"/>
      <c r="F256" s="349"/>
      <c r="G256" s="348"/>
      <c r="H256" s="347"/>
      <c r="I256" s="346"/>
      <c r="J256" s="345" t="s">
        <v>5607</v>
      </c>
      <c r="K256" s="59"/>
      <c r="L256" s="59"/>
      <c r="M256" s="344"/>
      <c r="N256" s="19"/>
    </row>
    <row r="257" spans="1:14" ht="39.9" customHeight="1" thickBot="1" x14ac:dyDescent="0.3">
      <c r="A257" s="850"/>
      <c r="B257" s="343" t="s">
        <v>5710</v>
      </c>
      <c r="C257" s="342" t="s">
        <v>5997</v>
      </c>
      <c r="D257" s="341">
        <v>43623</v>
      </c>
      <c r="E257" s="340" t="s">
        <v>5605</v>
      </c>
      <c r="F257" s="339" t="s">
        <v>6206</v>
      </c>
      <c r="G257" s="338"/>
      <c r="H257" s="337"/>
      <c r="I257" s="336"/>
      <c r="J257" s="63" t="s">
        <v>5696</v>
      </c>
      <c r="K257" s="335"/>
      <c r="L257" s="64"/>
      <c r="M257" s="334"/>
      <c r="N257" s="19"/>
    </row>
    <row r="258" spans="1:14" ht="39.9" customHeight="1" x14ac:dyDescent="0.25">
      <c r="A258" s="848">
        <v>50</v>
      </c>
      <c r="B258" s="287" t="s">
        <v>22</v>
      </c>
      <c r="C258" s="452" t="s">
        <v>23</v>
      </c>
      <c r="D258" s="287" t="s">
        <v>5593</v>
      </c>
      <c r="E258" s="851" t="s">
        <v>5594</v>
      </c>
      <c r="F258" s="851"/>
      <c r="G258" s="851" t="s">
        <v>17</v>
      </c>
      <c r="H258" s="852"/>
      <c r="I258" s="358"/>
      <c r="J258" s="357"/>
      <c r="K258" s="357"/>
      <c r="L258" s="357"/>
      <c r="M258" s="356"/>
      <c r="N258" s="19"/>
    </row>
    <row r="259" spans="1:14" ht="39.9" customHeight="1" x14ac:dyDescent="0.25">
      <c r="A259" s="849"/>
      <c r="B259" s="48" t="s">
        <v>7823</v>
      </c>
      <c r="C259" s="48" t="s">
        <v>7822</v>
      </c>
      <c r="D259" s="355">
        <v>43601</v>
      </c>
      <c r="E259" s="354"/>
      <c r="F259" s="353" t="s">
        <v>6600</v>
      </c>
      <c r="G259" s="774" t="s">
        <v>1357</v>
      </c>
      <c r="H259" s="775"/>
      <c r="I259" s="776"/>
      <c r="J259" s="352" t="s">
        <v>5599</v>
      </c>
      <c r="K259" s="53"/>
      <c r="L259" s="45" t="s">
        <v>32</v>
      </c>
      <c r="M259" s="351">
        <v>165.57</v>
      </c>
      <c r="N259" s="19"/>
    </row>
    <row r="260" spans="1:14" ht="39.9" customHeight="1" x14ac:dyDescent="0.25">
      <c r="A260" s="849"/>
      <c r="B260" s="349" t="s">
        <v>34</v>
      </c>
      <c r="C260" s="451" t="s">
        <v>35</v>
      </c>
      <c r="D260" s="349" t="s">
        <v>5600</v>
      </c>
      <c r="E260" s="853" t="s">
        <v>5601</v>
      </c>
      <c r="F260" s="853"/>
      <c r="G260" s="854"/>
      <c r="H260" s="855"/>
      <c r="I260" s="856"/>
      <c r="J260" s="58" t="s">
        <v>5646</v>
      </c>
      <c r="K260" s="45"/>
      <c r="L260" s="59" t="s">
        <v>32</v>
      </c>
      <c r="M260" s="350">
        <v>292.60000000000002</v>
      </c>
      <c r="N260" s="19"/>
    </row>
    <row r="261" spans="1:14" ht="39.9" customHeight="1" x14ac:dyDescent="0.25">
      <c r="A261" s="849"/>
      <c r="B261" s="349"/>
      <c r="C261" s="451"/>
      <c r="D261" s="349"/>
      <c r="E261" s="349"/>
      <c r="F261" s="349"/>
      <c r="G261" s="348"/>
      <c r="H261" s="347"/>
      <c r="I261" s="346"/>
      <c r="J261" s="345" t="s">
        <v>5607</v>
      </c>
      <c r="K261" s="59"/>
      <c r="L261" s="59"/>
      <c r="M261" s="344"/>
      <c r="N261" s="19"/>
    </row>
    <row r="262" spans="1:14" ht="39.9" customHeight="1" thickBot="1" x14ac:dyDescent="0.3">
      <c r="A262" s="850"/>
      <c r="B262" s="343" t="s">
        <v>5838</v>
      </c>
      <c r="C262" s="342" t="s">
        <v>1357</v>
      </c>
      <c r="D262" s="341">
        <v>43602</v>
      </c>
      <c r="E262" s="340" t="s">
        <v>5605</v>
      </c>
      <c r="F262" s="339" t="s">
        <v>7821</v>
      </c>
      <c r="G262" s="338"/>
      <c r="H262" s="337"/>
      <c r="I262" s="336"/>
      <c r="J262" s="63" t="s">
        <v>5696</v>
      </c>
      <c r="K262" s="335"/>
      <c r="L262" s="64"/>
      <c r="M262" s="334"/>
      <c r="N262" s="19"/>
    </row>
    <row r="263" spans="1:14" ht="39.9" customHeight="1" x14ac:dyDescent="0.25">
      <c r="A263" s="848">
        <v>51</v>
      </c>
      <c r="B263" s="287" t="s">
        <v>22</v>
      </c>
      <c r="C263" s="452" t="s">
        <v>23</v>
      </c>
      <c r="D263" s="287" t="s">
        <v>5593</v>
      </c>
      <c r="E263" s="851" t="s">
        <v>5594</v>
      </c>
      <c r="F263" s="851"/>
      <c r="G263" s="851" t="s">
        <v>17</v>
      </c>
      <c r="H263" s="852"/>
      <c r="I263" s="358"/>
      <c r="J263" s="357"/>
      <c r="K263" s="357"/>
      <c r="L263" s="357"/>
      <c r="M263" s="356"/>
      <c r="N263" s="19"/>
    </row>
    <row r="264" spans="1:14" ht="39.9" customHeight="1" x14ac:dyDescent="0.25">
      <c r="A264" s="849"/>
      <c r="B264" s="48" t="s">
        <v>7820</v>
      </c>
      <c r="C264" s="48" t="s">
        <v>7819</v>
      </c>
      <c r="D264" s="355">
        <v>43618</v>
      </c>
      <c r="E264" s="354"/>
      <c r="F264" s="353" t="s">
        <v>5705</v>
      </c>
      <c r="G264" s="774" t="s">
        <v>5997</v>
      </c>
      <c r="H264" s="775"/>
      <c r="I264" s="776"/>
      <c r="J264" s="352" t="s">
        <v>5599</v>
      </c>
      <c r="K264" s="53"/>
      <c r="L264" s="45" t="s">
        <v>32</v>
      </c>
      <c r="M264" s="351">
        <v>1190.8</v>
      </c>
      <c r="N264" s="19"/>
    </row>
    <row r="265" spans="1:14" ht="39.9" customHeight="1" x14ac:dyDescent="0.25">
      <c r="A265" s="849"/>
      <c r="B265" s="349" t="s">
        <v>34</v>
      </c>
      <c r="C265" s="451" t="s">
        <v>35</v>
      </c>
      <c r="D265" s="349" t="s">
        <v>5600</v>
      </c>
      <c r="E265" s="853" t="s">
        <v>5601</v>
      </c>
      <c r="F265" s="853"/>
      <c r="G265" s="854"/>
      <c r="H265" s="855"/>
      <c r="I265" s="856"/>
      <c r="J265" s="58" t="s">
        <v>5646</v>
      </c>
      <c r="K265" s="45"/>
      <c r="L265" s="59" t="s">
        <v>32</v>
      </c>
      <c r="M265" s="350">
        <v>2188.21</v>
      </c>
      <c r="N265" s="19"/>
    </row>
    <row r="266" spans="1:14" ht="39.9" customHeight="1" thickBot="1" x14ac:dyDescent="0.3">
      <c r="A266" s="849"/>
      <c r="B266" s="349"/>
      <c r="C266" s="451"/>
      <c r="D266" s="349"/>
      <c r="E266" s="349"/>
      <c r="F266" s="349"/>
      <c r="G266" s="348"/>
      <c r="H266" s="347"/>
      <c r="I266" s="346"/>
      <c r="J266" s="345" t="s">
        <v>5607</v>
      </c>
      <c r="K266" s="59"/>
      <c r="L266" s="59"/>
      <c r="M266" s="344"/>
      <c r="N266" s="19"/>
    </row>
    <row r="267" spans="1:14" ht="39.9" customHeight="1" thickBot="1" x14ac:dyDescent="0.3">
      <c r="A267" s="850"/>
      <c r="B267" s="397" t="s">
        <v>7818</v>
      </c>
      <c r="C267" s="342" t="s">
        <v>5997</v>
      </c>
      <c r="D267" s="341">
        <v>43623</v>
      </c>
      <c r="E267" s="340" t="s">
        <v>5605</v>
      </c>
      <c r="F267" s="339" t="s">
        <v>6206</v>
      </c>
      <c r="G267" s="338"/>
      <c r="H267" s="337"/>
      <c r="I267" s="336"/>
      <c r="J267" s="63" t="s">
        <v>5696</v>
      </c>
      <c r="K267" s="335"/>
      <c r="L267" s="64"/>
      <c r="M267" s="334"/>
      <c r="N267" s="19"/>
    </row>
    <row r="268" spans="1:14" ht="39.9" customHeight="1" x14ac:dyDescent="0.25">
      <c r="A268" s="848">
        <v>52</v>
      </c>
      <c r="B268" s="287" t="s">
        <v>22</v>
      </c>
      <c r="C268" s="452" t="s">
        <v>23</v>
      </c>
      <c r="D268" s="287" t="s">
        <v>5593</v>
      </c>
      <c r="E268" s="851" t="s">
        <v>5594</v>
      </c>
      <c r="F268" s="851"/>
      <c r="G268" s="851" t="s">
        <v>17</v>
      </c>
      <c r="H268" s="852"/>
      <c r="I268" s="358"/>
      <c r="J268" s="357"/>
      <c r="K268" s="357"/>
      <c r="L268" s="357"/>
      <c r="M268" s="356"/>
      <c r="N268" s="19"/>
    </row>
    <row r="269" spans="1:14" ht="39.9" customHeight="1" x14ac:dyDescent="0.25">
      <c r="A269" s="849"/>
      <c r="B269" s="48" t="s">
        <v>7817</v>
      </c>
      <c r="C269" s="48" t="s">
        <v>7816</v>
      </c>
      <c r="D269" s="355">
        <v>43617</v>
      </c>
      <c r="E269" s="354"/>
      <c r="F269" s="353" t="s">
        <v>5705</v>
      </c>
      <c r="G269" s="774" t="s">
        <v>5997</v>
      </c>
      <c r="H269" s="775"/>
      <c r="I269" s="776"/>
      <c r="J269" s="352" t="s">
        <v>5599</v>
      </c>
      <c r="K269" s="53"/>
      <c r="L269" s="45" t="s">
        <v>32</v>
      </c>
      <c r="M269" s="351">
        <v>1041.52</v>
      </c>
      <c r="N269" s="19"/>
    </row>
    <row r="270" spans="1:14" ht="39.9" customHeight="1" x14ac:dyDescent="0.25">
      <c r="A270" s="849"/>
      <c r="B270" s="349" t="s">
        <v>34</v>
      </c>
      <c r="C270" s="451" t="s">
        <v>35</v>
      </c>
      <c r="D270" s="349" t="s">
        <v>5600</v>
      </c>
      <c r="E270" s="853" t="s">
        <v>5601</v>
      </c>
      <c r="F270" s="853"/>
      <c r="G270" s="854"/>
      <c r="H270" s="855"/>
      <c r="I270" s="856"/>
      <c r="J270" s="58" t="s">
        <v>5646</v>
      </c>
      <c r="K270" s="45"/>
      <c r="L270" s="59" t="s">
        <v>32</v>
      </c>
      <c r="M270" s="350">
        <v>318.60000000000002</v>
      </c>
      <c r="N270" s="19"/>
    </row>
    <row r="271" spans="1:14" ht="39.9" customHeight="1" x14ac:dyDescent="0.25">
      <c r="A271" s="849"/>
      <c r="B271" s="349"/>
      <c r="C271" s="451"/>
      <c r="D271" s="349"/>
      <c r="E271" s="349"/>
      <c r="F271" s="349"/>
      <c r="G271" s="348"/>
      <c r="H271" s="347"/>
      <c r="I271" s="346"/>
      <c r="J271" s="345" t="s">
        <v>5607</v>
      </c>
      <c r="K271" s="59"/>
      <c r="L271" s="59"/>
      <c r="M271" s="344"/>
      <c r="N271" s="19"/>
    </row>
    <row r="272" spans="1:14" ht="39.9" customHeight="1" thickBot="1" x14ac:dyDescent="0.3">
      <c r="A272" s="850"/>
      <c r="B272" s="343" t="s">
        <v>5699</v>
      </c>
      <c r="C272" s="342" t="s">
        <v>5997</v>
      </c>
      <c r="D272" s="341">
        <v>43621</v>
      </c>
      <c r="E272" s="340" t="s">
        <v>5605</v>
      </c>
      <c r="F272" s="339" t="s">
        <v>6370</v>
      </c>
      <c r="G272" s="338"/>
      <c r="H272" s="337"/>
      <c r="I272" s="336"/>
      <c r="J272" s="63" t="s">
        <v>5696</v>
      </c>
      <c r="K272" s="335"/>
      <c r="L272" s="64"/>
      <c r="M272" s="334"/>
      <c r="N272" s="19"/>
    </row>
    <row r="273" spans="1:14" ht="39.9" customHeight="1" x14ac:dyDescent="0.25">
      <c r="A273" s="848">
        <v>53</v>
      </c>
      <c r="B273" s="287" t="s">
        <v>22</v>
      </c>
      <c r="C273" s="452" t="s">
        <v>23</v>
      </c>
      <c r="D273" s="287" t="s">
        <v>5593</v>
      </c>
      <c r="E273" s="851" t="s">
        <v>5594</v>
      </c>
      <c r="F273" s="851"/>
      <c r="G273" s="851" t="s">
        <v>17</v>
      </c>
      <c r="H273" s="852"/>
      <c r="I273" s="358"/>
      <c r="J273" s="357"/>
      <c r="K273" s="357"/>
      <c r="L273" s="357"/>
      <c r="M273" s="356"/>
      <c r="N273" s="19"/>
    </row>
    <row r="274" spans="1:14" ht="39.9" customHeight="1" x14ac:dyDescent="0.25">
      <c r="A274" s="849"/>
      <c r="B274" s="48" t="s">
        <v>7815</v>
      </c>
      <c r="C274" s="48" t="s">
        <v>7814</v>
      </c>
      <c r="D274" s="355">
        <v>43618</v>
      </c>
      <c r="E274" s="354"/>
      <c r="F274" s="353" t="s">
        <v>5705</v>
      </c>
      <c r="G274" s="774" t="s">
        <v>5997</v>
      </c>
      <c r="H274" s="775"/>
      <c r="I274" s="776"/>
      <c r="J274" s="352" t="s">
        <v>5599</v>
      </c>
      <c r="K274" s="53"/>
      <c r="L274" s="45" t="s">
        <v>32</v>
      </c>
      <c r="M274" s="351">
        <v>753</v>
      </c>
      <c r="N274" s="19"/>
    </row>
    <row r="275" spans="1:14" ht="39.9" customHeight="1" x14ac:dyDescent="0.25">
      <c r="A275" s="849"/>
      <c r="B275" s="349" t="s">
        <v>34</v>
      </c>
      <c r="C275" s="451" t="s">
        <v>35</v>
      </c>
      <c r="D275" s="349" t="s">
        <v>5600</v>
      </c>
      <c r="E275" s="853" t="s">
        <v>5601</v>
      </c>
      <c r="F275" s="853"/>
      <c r="G275" s="854"/>
      <c r="H275" s="855"/>
      <c r="I275" s="856"/>
      <c r="J275" s="58" t="s">
        <v>5646</v>
      </c>
      <c r="K275" s="45"/>
      <c r="L275" s="59" t="s">
        <v>32</v>
      </c>
      <c r="M275" s="350">
        <v>380.6</v>
      </c>
      <c r="N275" s="19"/>
    </row>
    <row r="276" spans="1:14" ht="39.9" customHeight="1" x14ac:dyDescent="0.25">
      <c r="A276" s="849"/>
      <c r="B276" s="349"/>
      <c r="C276" s="451"/>
      <c r="D276" s="349"/>
      <c r="E276" s="349"/>
      <c r="F276" s="349"/>
      <c r="G276" s="348"/>
      <c r="H276" s="347"/>
      <c r="I276" s="346"/>
      <c r="J276" s="345" t="s">
        <v>5607</v>
      </c>
      <c r="K276" s="59"/>
      <c r="L276" s="59"/>
      <c r="M276" s="344"/>
      <c r="N276" s="19"/>
    </row>
    <row r="277" spans="1:14" ht="39.9" customHeight="1" thickBot="1" x14ac:dyDescent="0.3">
      <c r="A277" s="850"/>
      <c r="B277" s="343" t="s">
        <v>5710</v>
      </c>
      <c r="C277" s="342" t="s">
        <v>5997</v>
      </c>
      <c r="D277" s="341">
        <v>43621</v>
      </c>
      <c r="E277" s="340" t="s">
        <v>5605</v>
      </c>
      <c r="F277" s="339" t="s">
        <v>7813</v>
      </c>
      <c r="G277" s="338"/>
      <c r="H277" s="337"/>
      <c r="I277" s="336"/>
      <c r="J277" s="63" t="s">
        <v>5696</v>
      </c>
      <c r="K277" s="335"/>
      <c r="L277" s="64"/>
      <c r="M277" s="334"/>
      <c r="N277" s="19"/>
    </row>
    <row r="278" spans="1:14" ht="39.9" customHeight="1" x14ac:dyDescent="0.25">
      <c r="A278" s="848">
        <v>54</v>
      </c>
      <c r="B278" s="287" t="s">
        <v>22</v>
      </c>
      <c r="C278" s="452" t="s">
        <v>23</v>
      </c>
      <c r="D278" s="287" t="s">
        <v>5593</v>
      </c>
      <c r="E278" s="851" t="s">
        <v>5594</v>
      </c>
      <c r="F278" s="851"/>
      <c r="G278" s="851" t="s">
        <v>17</v>
      </c>
      <c r="H278" s="852"/>
      <c r="I278" s="358"/>
      <c r="J278" s="357"/>
      <c r="K278" s="357"/>
      <c r="L278" s="357"/>
      <c r="M278" s="356"/>
      <c r="N278" s="19"/>
    </row>
    <row r="279" spans="1:14" ht="39.9" customHeight="1" x14ac:dyDescent="0.25">
      <c r="A279" s="849"/>
      <c r="B279" s="48" t="s">
        <v>7812</v>
      </c>
      <c r="C279" s="48" t="s">
        <v>7811</v>
      </c>
      <c r="D279" s="355">
        <v>43613</v>
      </c>
      <c r="E279" s="354"/>
      <c r="F279" s="353" t="s">
        <v>7810</v>
      </c>
      <c r="G279" s="774" t="s">
        <v>7809</v>
      </c>
      <c r="H279" s="775"/>
      <c r="I279" s="776"/>
      <c r="J279" s="352" t="s">
        <v>5599</v>
      </c>
      <c r="K279" s="53"/>
      <c r="L279" s="45" t="s">
        <v>32</v>
      </c>
      <c r="M279" s="351">
        <v>702</v>
      </c>
      <c r="N279" s="19"/>
    </row>
    <row r="280" spans="1:14" ht="39.9" customHeight="1" x14ac:dyDescent="0.25">
      <c r="A280" s="849"/>
      <c r="B280" s="349" t="s">
        <v>34</v>
      </c>
      <c r="C280" s="451" t="s">
        <v>35</v>
      </c>
      <c r="D280" s="349" t="s">
        <v>5600</v>
      </c>
      <c r="E280" s="853" t="s">
        <v>5601</v>
      </c>
      <c r="F280" s="853"/>
      <c r="G280" s="854"/>
      <c r="H280" s="855"/>
      <c r="I280" s="856"/>
      <c r="J280" s="58" t="s">
        <v>5646</v>
      </c>
      <c r="K280" s="45"/>
      <c r="L280" s="59" t="s">
        <v>32</v>
      </c>
      <c r="M280" s="350">
        <v>1500</v>
      </c>
      <c r="N280" s="19"/>
    </row>
    <row r="281" spans="1:14" ht="39.9" customHeight="1" x14ac:dyDescent="0.25">
      <c r="A281" s="849"/>
      <c r="B281" s="349"/>
      <c r="C281" s="451"/>
      <c r="D281" s="349"/>
      <c r="E281" s="349"/>
      <c r="F281" s="349"/>
      <c r="G281" s="348"/>
      <c r="H281" s="347"/>
      <c r="I281" s="346"/>
      <c r="J281" s="345" t="s">
        <v>5607</v>
      </c>
      <c r="K281" s="59"/>
      <c r="L281" s="59" t="s">
        <v>32</v>
      </c>
      <c r="M281" s="344">
        <v>128</v>
      </c>
      <c r="N281" s="19"/>
    </row>
    <row r="282" spans="1:14" ht="39.9" customHeight="1" thickBot="1" x14ac:dyDescent="0.3">
      <c r="A282" s="850"/>
      <c r="B282" s="343" t="s">
        <v>6763</v>
      </c>
      <c r="C282" s="342" t="s">
        <v>7809</v>
      </c>
      <c r="D282" s="341">
        <v>43618</v>
      </c>
      <c r="E282" s="340" t="s">
        <v>5605</v>
      </c>
      <c r="F282" s="339" t="s">
        <v>6985</v>
      </c>
      <c r="G282" s="338"/>
      <c r="H282" s="337"/>
      <c r="I282" s="336"/>
      <c r="J282" s="63" t="s">
        <v>5696</v>
      </c>
      <c r="K282" s="335"/>
      <c r="L282" s="64" t="s">
        <v>32</v>
      </c>
      <c r="M282" s="334">
        <v>79.599999999999994</v>
      </c>
      <c r="N282" s="19"/>
    </row>
    <row r="283" spans="1:14" ht="39.9" customHeight="1" x14ac:dyDescent="0.25">
      <c r="A283" s="848">
        <v>55</v>
      </c>
      <c r="B283" s="287" t="s">
        <v>22</v>
      </c>
      <c r="C283" s="452" t="s">
        <v>23</v>
      </c>
      <c r="D283" s="287" t="s">
        <v>5593</v>
      </c>
      <c r="E283" s="851" t="s">
        <v>5594</v>
      </c>
      <c r="F283" s="851"/>
      <c r="G283" s="851" t="s">
        <v>17</v>
      </c>
      <c r="H283" s="852"/>
      <c r="I283" s="358"/>
      <c r="J283" s="357"/>
      <c r="K283" s="357"/>
      <c r="L283" s="357"/>
      <c r="M283" s="356"/>
      <c r="N283" s="19"/>
    </row>
    <row r="284" spans="1:14" ht="39.9" customHeight="1" x14ac:dyDescent="0.25">
      <c r="A284" s="849"/>
      <c r="B284" s="48" t="s">
        <v>7808</v>
      </c>
      <c r="C284" s="48" t="s">
        <v>7807</v>
      </c>
      <c r="D284" s="355">
        <v>43558</v>
      </c>
      <c r="E284" s="354"/>
      <c r="F284" s="353" t="s">
        <v>5711</v>
      </c>
      <c r="G284" s="774" t="s">
        <v>549</v>
      </c>
      <c r="H284" s="775"/>
      <c r="I284" s="776"/>
      <c r="J284" s="352" t="s">
        <v>5599</v>
      </c>
      <c r="K284" s="53"/>
      <c r="L284" s="45" t="s">
        <v>32</v>
      </c>
      <c r="M284" s="351">
        <v>250</v>
      </c>
      <c r="N284" s="19"/>
    </row>
    <row r="285" spans="1:14" ht="39.9" customHeight="1" x14ac:dyDescent="0.25">
      <c r="A285" s="849"/>
      <c r="B285" s="349" t="s">
        <v>34</v>
      </c>
      <c r="C285" s="451" t="s">
        <v>35</v>
      </c>
      <c r="D285" s="349" t="s">
        <v>5600</v>
      </c>
      <c r="E285" s="853" t="s">
        <v>5601</v>
      </c>
      <c r="F285" s="853"/>
      <c r="G285" s="854"/>
      <c r="H285" s="855"/>
      <c r="I285" s="856"/>
      <c r="J285" s="58" t="s">
        <v>5646</v>
      </c>
      <c r="K285" s="45"/>
      <c r="L285" s="59" t="s">
        <v>32</v>
      </c>
      <c r="M285" s="350">
        <v>408.6</v>
      </c>
      <c r="N285" s="19"/>
    </row>
    <row r="286" spans="1:14" ht="39.9" customHeight="1" x14ac:dyDescent="0.25">
      <c r="A286" s="849"/>
      <c r="B286" s="349"/>
      <c r="C286" s="451"/>
      <c r="D286" s="349"/>
      <c r="E286" s="349"/>
      <c r="F286" s="349"/>
      <c r="G286" s="348"/>
      <c r="H286" s="347"/>
      <c r="I286" s="346"/>
      <c r="J286" s="345" t="s">
        <v>5607</v>
      </c>
      <c r="K286" s="59"/>
      <c r="L286" s="59" t="s">
        <v>32</v>
      </c>
      <c r="M286" s="344">
        <v>79</v>
      </c>
      <c r="N286" s="19"/>
    </row>
    <row r="287" spans="1:14" ht="39.9" customHeight="1" thickBot="1" x14ac:dyDescent="0.3">
      <c r="A287" s="850"/>
      <c r="B287" s="343" t="s">
        <v>5775</v>
      </c>
      <c r="C287" s="342" t="s">
        <v>549</v>
      </c>
      <c r="D287" s="341">
        <v>43560</v>
      </c>
      <c r="E287" s="340" t="s">
        <v>5605</v>
      </c>
      <c r="F287" s="339" t="s">
        <v>7182</v>
      </c>
      <c r="G287" s="338"/>
      <c r="H287" s="337"/>
      <c r="I287" s="336"/>
      <c r="J287" s="63" t="s">
        <v>5696</v>
      </c>
      <c r="K287" s="335"/>
      <c r="L287" s="64"/>
      <c r="M287" s="334"/>
      <c r="N287" s="19"/>
    </row>
    <row r="288" spans="1:14" ht="39.9" customHeight="1" x14ac:dyDescent="0.25">
      <c r="A288" s="848">
        <v>56</v>
      </c>
      <c r="B288" s="287" t="s">
        <v>22</v>
      </c>
      <c r="C288" s="452" t="s">
        <v>23</v>
      </c>
      <c r="D288" s="287" t="s">
        <v>5593</v>
      </c>
      <c r="E288" s="851" t="s">
        <v>5594</v>
      </c>
      <c r="F288" s="851"/>
      <c r="G288" s="851" t="s">
        <v>17</v>
      </c>
      <c r="H288" s="852"/>
      <c r="I288" s="358"/>
      <c r="J288" s="357"/>
      <c r="K288" s="357"/>
      <c r="L288" s="357"/>
      <c r="M288" s="356"/>
      <c r="N288" s="19"/>
    </row>
    <row r="289" spans="1:14" ht="39.9" customHeight="1" x14ac:dyDescent="0.25">
      <c r="A289" s="849"/>
      <c r="B289" s="48" t="s">
        <v>7806</v>
      </c>
      <c r="C289" s="48" t="s">
        <v>7805</v>
      </c>
      <c r="D289" s="355">
        <v>43633</v>
      </c>
      <c r="E289" s="354"/>
      <c r="F289" s="353" t="s">
        <v>5705</v>
      </c>
      <c r="G289" s="774" t="s">
        <v>7804</v>
      </c>
      <c r="H289" s="775"/>
      <c r="I289" s="776"/>
      <c r="J289" s="352" t="s">
        <v>5599</v>
      </c>
      <c r="K289" s="53"/>
      <c r="L289" s="45" t="s">
        <v>32</v>
      </c>
      <c r="M289" s="351">
        <v>169</v>
      </c>
      <c r="N289" s="19"/>
    </row>
    <row r="290" spans="1:14" ht="39.9" customHeight="1" x14ac:dyDescent="0.25">
      <c r="A290" s="849"/>
      <c r="B290" s="349" t="s">
        <v>34</v>
      </c>
      <c r="C290" s="451" t="s">
        <v>35</v>
      </c>
      <c r="D290" s="349" t="s">
        <v>5600</v>
      </c>
      <c r="E290" s="853" t="s">
        <v>5601</v>
      </c>
      <c r="F290" s="853"/>
      <c r="G290" s="854"/>
      <c r="H290" s="855"/>
      <c r="I290" s="856"/>
      <c r="J290" s="58" t="s">
        <v>5646</v>
      </c>
      <c r="K290" s="45"/>
      <c r="L290" s="59" t="s">
        <v>32</v>
      </c>
      <c r="M290" s="350">
        <v>471.6</v>
      </c>
      <c r="N290" s="19"/>
    </row>
    <row r="291" spans="1:14" ht="39.9" customHeight="1" x14ac:dyDescent="0.25">
      <c r="A291" s="849"/>
      <c r="B291" s="349"/>
      <c r="C291" s="451"/>
      <c r="D291" s="349"/>
      <c r="E291" s="349"/>
      <c r="F291" s="349"/>
      <c r="G291" s="348"/>
      <c r="H291" s="347"/>
      <c r="I291" s="346"/>
      <c r="J291" s="345" t="s">
        <v>5607</v>
      </c>
      <c r="K291" s="59"/>
      <c r="L291" s="59" t="s">
        <v>32</v>
      </c>
      <c r="M291" s="344">
        <v>37</v>
      </c>
      <c r="N291" s="19"/>
    </row>
    <row r="292" spans="1:14" ht="39.9" customHeight="1" thickBot="1" x14ac:dyDescent="0.3">
      <c r="A292" s="850"/>
      <c r="B292" s="343" t="s">
        <v>5775</v>
      </c>
      <c r="C292" s="342" t="s">
        <v>7804</v>
      </c>
      <c r="D292" s="341">
        <v>43634</v>
      </c>
      <c r="E292" s="340" t="s">
        <v>5605</v>
      </c>
      <c r="F292" s="339" t="s">
        <v>7803</v>
      </c>
      <c r="G292" s="338"/>
      <c r="H292" s="337"/>
      <c r="I292" s="336"/>
      <c r="J292" s="63" t="s">
        <v>5696</v>
      </c>
      <c r="K292" s="335"/>
      <c r="L292" s="64"/>
      <c r="M292" s="334"/>
      <c r="N292" s="19"/>
    </row>
    <row r="293" spans="1:14" ht="39.9" customHeight="1" x14ac:dyDescent="0.25">
      <c r="A293" s="848">
        <v>57</v>
      </c>
      <c r="B293" s="287" t="s">
        <v>22</v>
      </c>
      <c r="C293" s="452" t="s">
        <v>23</v>
      </c>
      <c r="D293" s="287" t="s">
        <v>5593</v>
      </c>
      <c r="E293" s="851" t="s">
        <v>5594</v>
      </c>
      <c r="F293" s="851"/>
      <c r="G293" s="851" t="s">
        <v>17</v>
      </c>
      <c r="H293" s="852"/>
      <c r="I293" s="358"/>
      <c r="J293" s="357"/>
      <c r="K293" s="357"/>
      <c r="L293" s="357"/>
      <c r="M293" s="356"/>
      <c r="N293" s="19"/>
    </row>
    <row r="294" spans="1:14" ht="39.9" customHeight="1" x14ac:dyDescent="0.25">
      <c r="A294" s="849"/>
      <c r="B294" s="48" t="s">
        <v>7802</v>
      </c>
      <c r="C294" s="48" t="s">
        <v>7801</v>
      </c>
      <c r="D294" s="355">
        <v>43578</v>
      </c>
      <c r="E294" s="354"/>
      <c r="F294" s="353" t="s">
        <v>7800</v>
      </c>
      <c r="G294" s="774" t="s">
        <v>7799</v>
      </c>
      <c r="H294" s="775"/>
      <c r="I294" s="776"/>
      <c r="J294" s="352" t="s">
        <v>5599</v>
      </c>
      <c r="K294" s="53"/>
      <c r="L294" s="45" t="s">
        <v>32</v>
      </c>
      <c r="M294" s="351">
        <v>540</v>
      </c>
      <c r="N294" s="19"/>
    </row>
    <row r="295" spans="1:14" ht="39.9" customHeight="1" x14ac:dyDescent="0.25">
      <c r="A295" s="849"/>
      <c r="B295" s="349" t="s">
        <v>34</v>
      </c>
      <c r="C295" s="451" t="s">
        <v>35</v>
      </c>
      <c r="D295" s="349" t="s">
        <v>5600</v>
      </c>
      <c r="E295" s="853" t="s">
        <v>5601</v>
      </c>
      <c r="F295" s="853"/>
      <c r="G295" s="854"/>
      <c r="H295" s="855"/>
      <c r="I295" s="856"/>
      <c r="J295" s="58" t="s">
        <v>5646</v>
      </c>
      <c r="K295" s="45"/>
      <c r="L295" s="59" t="s">
        <v>32</v>
      </c>
      <c r="M295" s="350">
        <v>1130</v>
      </c>
      <c r="N295" s="19"/>
    </row>
    <row r="296" spans="1:14" ht="39.9" customHeight="1" x14ac:dyDescent="0.25">
      <c r="A296" s="849"/>
      <c r="B296" s="349"/>
      <c r="C296" s="451"/>
      <c r="D296" s="349"/>
      <c r="E296" s="349"/>
      <c r="F296" s="349"/>
      <c r="G296" s="348"/>
      <c r="H296" s="347"/>
      <c r="I296" s="346"/>
      <c r="J296" s="345" t="s">
        <v>5607</v>
      </c>
      <c r="K296" s="59"/>
      <c r="L296" s="59" t="s">
        <v>32</v>
      </c>
      <c r="M296" s="344">
        <v>150</v>
      </c>
      <c r="N296" s="19"/>
    </row>
    <row r="297" spans="1:14" ht="39.9" customHeight="1" thickBot="1" x14ac:dyDescent="0.3">
      <c r="A297" s="850"/>
      <c r="B297" s="343" t="s">
        <v>6487</v>
      </c>
      <c r="C297" s="342" t="s">
        <v>7799</v>
      </c>
      <c r="D297" s="341">
        <v>43581</v>
      </c>
      <c r="E297" s="340" t="s">
        <v>5605</v>
      </c>
      <c r="F297" s="339" t="s">
        <v>5739</v>
      </c>
      <c r="G297" s="338"/>
      <c r="H297" s="337"/>
      <c r="I297" s="336"/>
      <c r="J297" s="63" t="s">
        <v>5696</v>
      </c>
      <c r="K297" s="335"/>
      <c r="L297" s="64"/>
      <c r="M297" s="334"/>
      <c r="N297" s="19"/>
    </row>
    <row r="298" spans="1:14" ht="39.9" customHeight="1" x14ac:dyDescent="0.25">
      <c r="A298" s="848">
        <v>58</v>
      </c>
      <c r="B298" s="287" t="s">
        <v>22</v>
      </c>
      <c r="C298" s="452" t="s">
        <v>23</v>
      </c>
      <c r="D298" s="287" t="s">
        <v>5593</v>
      </c>
      <c r="E298" s="851" t="s">
        <v>5594</v>
      </c>
      <c r="F298" s="851"/>
      <c r="G298" s="851" t="s">
        <v>17</v>
      </c>
      <c r="H298" s="852"/>
      <c r="I298" s="358"/>
      <c r="J298" s="357"/>
      <c r="K298" s="357"/>
      <c r="L298" s="357"/>
      <c r="M298" s="356"/>
      <c r="N298" s="19"/>
    </row>
    <row r="299" spans="1:14" ht="39.9" customHeight="1" x14ac:dyDescent="0.25">
      <c r="A299" s="849"/>
      <c r="B299" s="48" t="s">
        <v>7798</v>
      </c>
      <c r="C299" s="48" t="s">
        <v>7797</v>
      </c>
      <c r="D299" s="355">
        <v>43735</v>
      </c>
      <c r="E299" s="354"/>
      <c r="F299" s="353" t="s">
        <v>7796</v>
      </c>
      <c r="G299" s="774" t="s">
        <v>7201</v>
      </c>
      <c r="H299" s="775"/>
      <c r="I299" s="776"/>
      <c r="J299" s="352" t="s">
        <v>5599</v>
      </c>
      <c r="K299" s="53"/>
      <c r="L299" s="45"/>
      <c r="M299" s="351"/>
      <c r="N299" s="19"/>
    </row>
    <row r="300" spans="1:14" ht="39.9" customHeight="1" x14ac:dyDescent="0.25">
      <c r="A300" s="849"/>
      <c r="B300" s="349" t="s">
        <v>34</v>
      </c>
      <c r="C300" s="451" t="s">
        <v>35</v>
      </c>
      <c r="D300" s="349" t="s">
        <v>5600</v>
      </c>
      <c r="E300" s="853" t="s">
        <v>5601</v>
      </c>
      <c r="F300" s="853"/>
      <c r="G300" s="854"/>
      <c r="H300" s="855"/>
      <c r="I300" s="856"/>
      <c r="J300" s="58" t="s">
        <v>5646</v>
      </c>
      <c r="K300" s="45"/>
      <c r="L300" s="59" t="s">
        <v>32</v>
      </c>
      <c r="M300" s="350">
        <v>400</v>
      </c>
      <c r="N300" s="19"/>
    </row>
    <row r="301" spans="1:14" ht="39.9" customHeight="1" x14ac:dyDescent="0.25">
      <c r="A301" s="849"/>
      <c r="B301" s="349"/>
      <c r="C301" s="451"/>
      <c r="D301" s="349"/>
      <c r="E301" s="349"/>
      <c r="F301" s="349"/>
      <c r="G301" s="348"/>
      <c r="H301" s="347"/>
      <c r="I301" s="346"/>
      <c r="J301" s="345" t="s">
        <v>5607</v>
      </c>
      <c r="K301" s="59"/>
      <c r="L301" s="59"/>
      <c r="M301" s="344"/>
      <c r="N301" s="19"/>
    </row>
    <row r="302" spans="1:14" ht="39.9" customHeight="1" thickBot="1" x14ac:dyDescent="0.3">
      <c r="A302" s="850"/>
      <c r="B302" s="343" t="s">
        <v>3012</v>
      </c>
      <c r="C302" s="342" t="s">
        <v>7201</v>
      </c>
      <c r="D302" s="341">
        <v>43735</v>
      </c>
      <c r="E302" s="340" t="s">
        <v>5605</v>
      </c>
      <c r="F302" s="339" t="s">
        <v>7795</v>
      </c>
      <c r="G302" s="338"/>
      <c r="H302" s="337"/>
      <c r="I302" s="336"/>
      <c r="J302" s="63" t="s">
        <v>5696</v>
      </c>
      <c r="K302" s="335"/>
      <c r="L302" s="64" t="s">
        <v>32</v>
      </c>
      <c r="M302" s="334">
        <v>16</v>
      </c>
      <c r="N302" s="19"/>
    </row>
    <row r="303" spans="1:14" ht="39.9" customHeight="1" x14ac:dyDescent="0.25">
      <c r="A303" s="848">
        <v>59</v>
      </c>
      <c r="B303" s="287" t="s">
        <v>22</v>
      </c>
      <c r="C303" s="452" t="s">
        <v>23</v>
      </c>
      <c r="D303" s="287" t="s">
        <v>5593</v>
      </c>
      <c r="E303" s="851" t="s">
        <v>5594</v>
      </c>
      <c r="F303" s="851"/>
      <c r="G303" s="851" t="s">
        <v>17</v>
      </c>
      <c r="H303" s="852"/>
      <c r="I303" s="358"/>
      <c r="J303" s="357"/>
      <c r="K303" s="357"/>
      <c r="L303" s="357"/>
      <c r="M303" s="356"/>
      <c r="N303" s="19"/>
    </row>
    <row r="304" spans="1:14" ht="39.9" customHeight="1" x14ac:dyDescent="0.25">
      <c r="A304" s="849"/>
      <c r="B304" s="48" t="s">
        <v>7794</v>
      </c>
      <c r="C304" s="48" t="s">
        <v>7793</v>
      </c>
      <c r="D304" s="355">
        <v>43654</v>
      </c>
      <c r="E304" s="354"/>
      <c r="F304" s="353" t="s">
        <v>5705</v>
      </c>
      <c r="G304" s="774" t="s">
        <v>7792</v>
      </c>
      <c r="H304" s="775"/>
      <c r="I304" s="776"/>
      <c r="J304" s="352" t="s">
        <v>5599</v>
      </c>
      <c r="K304" s="53"/>
      <c r="L304" s="45" t="s">
        <v>32</v>
      </c>
      <c r="M304" s="351">
        <v>179</v>
      </c>
      <c r="N304" s="19"/>
    </row>
    <row r="305" spans="1:14" ht="39.9" customHeight="1" x14ac:dyDescent="0.25">
      <c r="A305" s="849"/>
      <c r="B305" s="349" t="s">
        <v>34</v>
      </c>
      <c r="C305" s="451" t="s">
        <v>35</v>
      </c>
      <c r="D305" s="349" t="s">
        <v>5600</v>
      </c>
      <c r="E305" s="853" t="s">
        <v>5601</v>
      </c>
      <c r="F305" s="853"/>
      <c r="G305" s="854"/>
      <c r="H305" s="855"/>
      <c r="I305" s="856"/>
      <c r="J305" s="58" t="s">
        <v>5646</v>
      </c>
      <c r="K305" s="45"/>
      <c r="L305" s="59" t="s">
        <v>32</v>
      </c>
      <c r="M305" s="350">
        <v>392.6</v>
      </c>
      <c r="N305" s="19"/>
    </row>
    <row r="306" spans="1:14" ht="39.9" customHeight="1" thickBot="1" x14ac:dyDescent="0.3">
      <c r="A306" s="849"/>
      <c r="B306" s="349"/>
      <c r="C306" s="451"/>
      <c r="D306" s="349"/>
      <c r="E306" s="349"/>
      <c r="F306" s="349"/>
      <c r="G306" s="348"/>
      <c r="H306" s="347"/>
      <c r="I306" s="346"/>
      <c r="J306" s="345" t="s">
        <v>5607</v>
      </c>
      <c r="K306" s="59"/>
      <c r="L306" s="59" t="s">
        <v>5583</v>
      </c>
      <c r="M306" s="344">
        <v>105</v>
      </c>
      <c r="N306" s="19"/>
    </row>
    <row r="307" spans="1:14" ht="39.9" customHeight="1" thickBot="1" x14ac:dyDescent="0.3">
      <c r="A307" s="850"/>
      <c r="B307" s="397" t="s">
        <v>7227</v>
      </c>
      <c r="C307" s="342" t="s">
        <v>7791</v>
      </c>
      <c r="D307" s="341">
        <v>43655</v>
      </c>
      <c r="E307" s="340" t="s">
        <v>5605</v>
      </c>
      <c r="F307" s="339" t="s">
        <v>5749</v>
      </c>
      <c r="G307" s="338"/>
      <c r="H307" s="337"/>
      <c r="I307" s="336"/>
      <c r="J307" s="63" t="s">
        <v>5696</v>
      </c>
      <c r="K307" s="335"/>
      <c r="L307" s="64"/>
      <c r="M307" s="334"/>
      <c r="N307" s="19"/>
    </row>
    <row r="308" spans="1:14" ht="39.9" customHeight="1" x14ac:dyDescent="0.25">
      <c r="A308" s="848">
        <v>60</v>
      </c>
      <c r="B308" s="287" t="s">
        <v>22</v>
      </c>
      <c r="C308" s="452" t="s">
        <v>23</v>
      </c>
      <c r="D308" s="287" t="s">
        <v>5593</v>
      </c>
      <c r="E308" s="851" t="s">
        <v>5594</v>
      </c>
      <c r="F308" s="851"/>
      <c r="G308" s="851" t="s">
        <v>17</v>
      </c>
      <c r="H308" s="852"/>
      <c r="I308" s="358"/>
      <c r="J308" s="357"/>
      <c r="K308" s="357"/>
      <c r="L308" s="357"/>
      <c r="M308" s="356"/>
      <c r="N308" s="19"/>
    </row>
    <row r="309" spans="1:14" ht="39.9" customHeight="1" x14ac:dyDescent="0.25">
      <c r="A309" s="849"/>
      <c r="B309" s="48" t="s">
        <v>7790</v>
      </c>
      <c r="C309" s="48" t="s">
        <v>7789</v>
      </c>
      <c r="D309" s="355">
        <v>43690</v>
      </c>
      <c r="E309" s="354"/>
      <c r="F309" s="353" t="s">
        <v>7788</v>
      </c>
      <c r="G309" s="774" t="s">
        <v>7787</v>
      </c>
      <c r="H309" s="775"/>
      <c r="I309" s="776"/>
      <c r="J309" s="352" t="s">
        <v>5599</v>
      </c>
      <c r="K309" s="53"/>
      <c r="L309" s="45" t="s">
        <v>32</v>
      </c>
      <c r="M309" s="351">
        <v>131</v>
      </c>
      <c r="N309" s="19"/>
    </row>
    <row r="310" spans="1:14" ht="39.9" customHeight="1" x14ac:dyDescent="0.25">
      <c r="A310" s="849"/>
      <c r="B310" s="349" t="s">
        <v>34</v>
      </c>
      <c r="C310" s="451" t="s">
        <v>35</v>
      </c>
      <c r="D310" s="349" t="s">
        <v>5600</v>
      </c>
      <c r="E310" s="853" t="s">
        <v>5601</v>
      </c>
      <c r="F310" s="853"/>
      <c r="G310" s="854"/>
      <c r="H310" s="855"/>
      <c r="I310" s="856"/>
      <c r="J310" s="58" t="s">
        <v>5646</v>
      </c>
      <c r="K310" s="45"/>
      <c r="L310" s="59" t="s">
        <v>32</v>
      </c>
      <c r="M310" s="350">
        <v>466.6</v>
      </c>
      <c r="N310" s="19"/>
    </row>
    <row r="311" spans="1:14" ht="39.9" customHeight="1" x14ac:dyDescent="0.25">
      <c r="A311" s="849"/>
      <c r="B311" s="349"/>
      <c r="C311" s="451"/>
      <c r="D311" s="349"/>
      <c r="E311" s="349"/>
      <c r="F311" s="349"/>
      <c r="G311" s="348"/>
      <c r="H311" s="347"/>
      <c r="I311" s="346"/>
      <c r="J311" s="345" t="s">
        <v>5607</v>
      </c>
      <c r="K311" s="59"/>
      <c r="L311" s="59" t="s">
        <v>32</v>
      </c>
      <c r="M311" s="344">
        <v>26</v>
      </c>
      <c r="N311" s="19"/>
    </row>
    <row r="312" spans="1:14" ht="39.9" customHeight="1" thickBot="1" x14ac:dyDescent="0.3">
      <c r="A312" s="850"/>
      <c r="B312" s="343" t="s">
        <v>6271</v>
      </c>
      <c r="C312" s="342" t="s">
        <v>7787</v>
      </c>
      <c r="D312" s="341">
        <v>43691</v>
      </c>
      <c r="E312" s="340" t="s">
        <v>5605</v>
      </c>
      <c r="F312" s="339" t="s">
        <v>7786</v>
      </c>
      <c r="G312" s="338"/>
      <c r="H312" s="337"/>
      <c r="I312" s="336"/>
      <c r="J312" s="63" t="s">
        <v>5696</v>
      </c>
      <c r="K312" s="335"/>
      <c r="L312" s="64"/>
      <c r="M312" s="334"/>
      <c r="N312" s="19"/>
    </row>
    <row r="313" spans="1:14" ht="39.9" customHeight="1" x14ac:dyDescent="0.25">
      <c r="A313" s="848">
        <v>61</v>
      </c>
      <c r="B313" s="287" t="s">
        <v>22</v>
      </c>
      <c r="C313" s="452" t="s">
        <v>23</v>
      </c>
      <c r="D313" s="287" t="s">
        <v>5593</v>
      </c>
      <c r="E313" s="851" t="s">
        <v>5594</v>
      </c>
      <c r="F313" s="851"/>
      <c r="G313" s="851" t="s">
        <v>17</v>
      </c>
      <c r="H313" s="852"/>
      <c r="I313" s="358"/>
      <c r="J313" s="357"/>
      <c r="K313" s="357"/>
      <c r="L313" s="357"/>
      <c r="M313" s="356"/>
      <c r="N313" s="19"/>
    </row>
    <row r="314" spans="1:14" ht="39.9" customHeight="1" x14ac:dyDescent="0.25">
      <c r="A314" s="849"/>
      <c r="B314" s="48" t="s">
        <v>7785</v>
      </c>
      <c r="C314" s="48" t="s">
        <v>7784</v>
      </c>
      <c r="D314" s="355">
        <v>43633</v>
      </c>
      <c r="E314" s="354"/>
      <c r="F314" s="353" t="s">
        <v>6057</v>
      </c>
      <c r="G314" s="774" t="s">
        <v>7783</v>
      </c>
      <c r="H314" s="775"/>
      <c r="I314" s="776"/>
      <c r="J314" s="352" t="s">
        <v>5599</v>
      </c>
      <c r="K314" s="53"/>
      <c r="L314" s="45" t="s">
        <v>32</v>
      </c>
      <c r="M314" s="351">
        <v>366.1</v>
      </c>
      <c r="N314" s="19"/>
    </row>
    <row r="315" spans="1:14" ht="39.9" customHeight="1" x14ac:dyDescent="0.25">
      <c r="A315" s="849"/>
      <c r="B315" s="349" t="s">
        <v>34</v>
      </c>
      <c r="C315" s="451" t="s">
        <v>35</v>
      </c>
      <c r="D315" s="349" t="s">
        <v>5600</v>
      </c>
      <c r="E315" s="853" t="s">
        <v>5601</v>
      </c>
      <c r="F315" s="853"/>
      <c r="G315" s="854"/>
      <c r="H315" s="855"/>
      <c r="I315" s="856"/>
      <c r="J315" s="58" t="s">
        <v>5646</v>
      </c>
      <c r="K315" s="45"/>
      <c r="L315" s="59" t="s">
        <v>32</v>
      </c>
      <c r="M315" s="350">
        <v>742.61</v>
      </c>
      <c r="N315" s="19"/>
    </row>
    <row r="316" spans="1:14" ht="39.9" customHeight="1" x14ac:dyDescent="0.25">
      <c r="A316" s="849"/>
      <c r="B316" s="349"/>
      <c r="C316" s="451"/>
      <c r="D316" s="349"/>
      <c r="E316" s="349"/>
      <c r="F316" s="349"/>
      <c r="G316" s="348"/>
      <c r="H316" s="347"/>
      <c r="I316" s="346"/>
      <c r="J316" s="345" t="s">
        <v>5607</v>
      </c>
      <c r="K316" s="59"/>
      <c r="L316" s="59" t="s">
        <v>5583</v>
      </c>
      <c r="M316" s="344">
        <v>66</v>
      </c>
      <c r="N316" s="19"/>
    </row>
    <row r="317" spans="1:14" ht="39.9" customHeight="1" thickBot="1" x14ac:dyDescent="0.3">
      <c r="A317" s="850"/>
      <c r="B317" s="343" t="s">
        <v>5794</v>
      </c>
      <c r="C317" s="342" t="s">
        <v>7783</v>
      </c>
      <c r="D317" s="341">
        <v>43636</v>
      </c>
      <c r="E317" s="340" t="s">
        <v>5605</v>
      </c>
      <c r="F317" s="339" t="s">
        <v>7782</v>
      </c>
      <c r="G317" s="338"/>
      <c r="H317" s="337"/>
      <c r="I317" s="336"/>
      <c r="J317" s="63" t="s">
        <v>5696</v>
      </c>
      <c r="K317" s="335"/>
      <c r="L317" s="64"/>
      <c r="M317" s="334"/>
      <c r="N317" s="19"/>
    </row>
    <row r="318" spans="1:14" ht="39.9" customHeight="1" x14ac:dyDescent="0.25">
      <c r="A318" s="848">
        <v>62</v>
      </c>
      <c r="B318" s="287" t="s">
        <v>22</v>
      </c>
      <c r="C318" s="452" t="s">
        <v>23</v>
      </c>
      <c r="D318" s="287" t="s">
        <v>5593</v>
      </c>
      <c r="E318" s="851" t="s">
        <v>5594</v>
      </c>
      <c r="F318" s="851"/>
      <c r="G318" s="851" t="s">
        <v>17</v>
      </c>
      <c r="H318" s="852"/>
      <c r="I318" s="358"/>
      <c r="J318" s="357"/>
      <c r="K318" s="357"/>
      <c r="L318" s="357"/>
      <c r="M318" s="356"/>
      <c r="N318" s="19"/>
    </row>
    <row r="319" spans="1:14" ht="39.9" customHeight="1" x14ac:dyDescent="0.25">
      <c r="A319" s="849"/>
      <c r="B319" s="48" t="s">
        <v>7781</v>
      </c>
      <c r="C319" s="48" t="s">
        <v>7780</v>
      </c>
      <c r="D319" s="355">
        <v>43690</v>
      </c>
      <c r="E319" s="354"/>
      <c r="F319" s="353" t="s">
        <v>5833</v>
      </c>
      <c r="G319" s="774" t="s">
        <v>933</v>
      </c>
      <c r="H319" s="775"/>
      <c r="I319" s="776"/>
      <c r="J319" s="352" t="s">
        <v>5599</v>
      </c>
      <c r="K319" s="53"/>
      <c r="L319" s="45" t="s">
        <v>32</v>
      </c>
      <c r="M319" s="351">
        <v>522</v>
      </c>
      <c r="N319" s="19"/>
    </row>
    <row r="320" spans="1:14" ht="39.9" customHeight="1" x14ac:dyDescent="0.25">
      <c r="A320" s="849"/>
      <c r="B320" s="349" t="s">
        <v>34</v>
      </c>
      <c r="C320" s="451" t="s">
        <v>35</v>
      </c>
      <c r="D320" s="349" t="s">
        <v>5600</v>
      </c>
      <c r="E320" s="853" t="s">
        <v>5601</v>
      </c>
      <c r="F320" s="853"/>
      <c r="G320" s="854"/>
      <c r="H320" s="855"/>
      <c r="I320" s="856"/>
      <c r="J320" s="58" t="s">
        <v>5646</v>
      </c>
      <c r="K320" s="45"/>
      <c r="L320" s="59" t="s">
        <v>32</v>
      </c>
      <c r="M320" s="350">
        <v>295.16000000000003</v>
      </c>
      <c r="N320" s="19"/>
    </row>
    <row r="321" spans="1:14" ht="39.9" customHeight="1" x14ac:dyDescent="0.25">
      <c r="A321" s="849"/>
      <c r="B321" s="349"/>
      <c r="C321" s="451"/>
      <c r="D321" s="349"/>
      <c r="E321" s="349"/>
      <c r="F321" s="349"/>
      <c r="G321" s="348"/>
      <c r="H321" s="347"/>
      <c r="I321" s="346"/>
      <c r="J321" s="345" t="s">
        <v>5607</v>
      </c>
      <c r="K321" s="59"/>
      <c r="L321" s="59" t="s">
        <v>32</v>
      </c>
      <c r="M321" s="344">
        <v>34</v>
      </c>
      <c r="N321" s="19"/>
    </row>
    <row r="322" spans="1:14" ht="39.9" customHeight="1" thickBot="1" x14ac:dyDescent="0.3">
      <c r="A322" s="850"/>
      <c r="B322" s="343" t="s">
        <v>5710</v>
      </c>
      <c r="C322" s="342" t="s">
        <v>933</v>
      </c>
      <c r="D322" s="341">
        <v>43693</v>
      </c>
      <c r="E322" s="340" t="s">
        <v>5605</v>
      </c>
      <c r="F322" s="339" t="s">
        <v>7779</v>
      </c>
      <c r="G322" s="338"/>
      <c r="H322" s="337"/>
      <c r="I322" s="336"/>
      <c r="J322" s="63" t="s">
        <v>5696</v>
      </c>
      <c r="K322" s="335"/>
      <c r="L322" s="64"/>
      <c r="M322" s="334"/>
      <c r="N322" s="19"/>
    </row>
    <row r="323" spans="1:14" ht="39.9" customHeight="1" x14ac:dyDescent="0.25">
      <c r="A323" s="848">
        <v>63</v>
      </c>
      <c r="B323" s="287" t="s">
        <v>22</v>
      </c>
      <c r="C323" s="452" t="s">
        <v>23</v>
      </c>
      <c r="D323" s="287" t="s">
        <v>5593</v>
      </c>
      <c r="E323" s="851" t="s">
        <v>5594</v>
      </c>
      <c r="F323" s="851"/>
      <c r="G323" s="851" t="s">
        <v>17</v>
      </c>
      <c r="H323" s="852"/>
      <c r="I323" s="358"/>
      <c r="J323" s="357"/>
      <c r="K323" s="357"/>
      <c r="L323" s="357"/>
      <c r="M323" s="356"/>
      <c r="N323" s="19"/>
    </row>
    <row r="324" spans="1:14" ht="39.9" customHeight="1" x14ac:dyDescent="0.25">
      <c r="A324" s="849"/>
      <c r="B324" s="48" t="s">
        <v>7778</v>
      </c>
      <c r="C324" s="48" t="s">
        <v>7777</v>
      </c>
      <c r="D324" s="355">
        <v>43583</v>
      </c>
      <c r="E324" s="354"/>
      <c r="F324" s="353" t="s">
        <v>6226</v>
      </c>
      <c r="G324" s="774" t="s">
        <v>5843</v>
      </c>
      <c r="H324" s="775"/>
      <c r="I324" s="776"/>
      <c r="J324" s="352" t="s">
        <v>5599</v>
      </c>
      <c r="K324" s="53"/>
      <c r="L324" s="45" t="s">
        <v>32</v>
      </c>
      <c r="M324" s="351">
        <v>766.35</v>
      </c>
      <c r="N324" s="19"/>
    </row>
    <row r="325" spans="1:14" ht="39.9" customHeight="1" x14ac:dyDescent="0.25">
      <c r="A325" s="849"/>
      <c r="B325" s="349" t="s">
        <v>34</v>
      </c>
      <c r="C325" s="451" t="s">
        <v>35</v>
      </c>
      <c r="D325" s="349" t="s">
        <v>5600</v>
      </c>
      <c r="E325" s="853" t="s">
        <v>5601</v>
      </c>
      <c r="F325" s="853"/>
      <c r="G325" s="854"/>
      <c r="H325" s="855"/>
      <c r="I325" s="856"/>
      <c r="J325" s="58" t="s">
        <v>5646</v>
      </c>
      <c r="K325" s="45"/>
      <c r="L325" s="59"/>
      <c r="M325" s="350"/>
      <c r="N325" s="19"/>
    </row>
    <row r="326" spans="1:14" ht="39.9" customHeight="1" x14ac:dyDescent="0.25">
      <c r="A326" s="849"/>
      <c r="B326" s="349"/>
      <c r="C326" s="451"/>
      <c r="D326" s="349"/>
      <c r="E326" s="349"/>
      <c r="F326" s="349"/>
      <c r="G326" s="348"/>
      <c r="H326" s="347"/>
      <c r="I326" s="346"/>
      <c r="J326" s="345" t="s">
        <v>5607</v>
      </c>
      <c r="K326" s="59"/>
      <c r="L326" s="59" t="s">
        <v>32</v>
      </c>
      <c r="M326" s="344">
        <v>335.5</v>
      </c>
      <c r="N326" s="19"/>
    </row>
    <row r="327" spans="1:14" ht="39.9" customHeight="1" thickBot="1" x14ac:dyDescent="0.3">
      <c r="A327" s="850"/>
      <c r="B327" s="343" t="s">
        <v>5844</v>
      </c>
      <c r="C327" s="342" t="s">
        <v>5843</v>
      </c>
      <c r="D327" s="341">
        <v>43588</v>
      </c>
      <c r="E327" s="340" t="s">
        <v>5605</v>
      </c>
      <c r="F327" s="339" t="s">
        <v>6435</v>
      </c>
      <c r="G327" s="338"/>
      <c r="H327" s="337"/>
      <c r="I327" s="336"/>
      <c r="J327" s="63" t="s">
        <v>5696</v>
      </c>
      <c r="K327" s="335"/>
      <c r="L327" s="64"/>
      <c r="M327" s="334"/>
      <c r="N327" s="19"/>
    </row>
    <row r="328" spans="1:14" ht="39.9" customHeight="1" x14ac:dyDescent="0.25">
      <c r="A328" s="848">
        <v>64</v>
      </c>
      <c r="B328" s="287" t="s">
        <v>22</v>
      </c>
      <c r="C328" s="452" t="s">
        <v>23</v>
      </c>
      <c r="D328" s="287" t="s">
        <v>5593</v>
      </c>
      <c r="E328" s="851" t="s">
        <v>5594</v>
      </c>
      <c r="F328" s="851"/>
      <c r="G328" s="851" t="s">
        <v>17</v>
      </c>
      <c r="H328" s="852"/>
      <c r="I328" s="358"/>
      <c r="J328" s="357"/>
      <c r="K328" s="357"/>
      <c r="L328" s="357"/>
      <c r="M328" s="356"/>
      <c r="N328" s="19"/>
    </row>
    <row r="329" spans="1:14" ht="39.9" customHeight="1" x14ac:dyDescent="0.25">
      <c r="A329" s="849"/>
      <c r="B329" s="48" t="s">
        <v>7768</v>
      </c>
      <c r="C329" s="48" t="s">
        <v>7776</v>
      </c>
      <c r="D329" s="355">
        <v>43688</v>
      </c>
      <c r="E329" s="354"/>
      <c r="F329" s="353" t="s">
        <v>7775</v>
      </c>
      <c r="G329" s="774" t="s">
        <v>7764</v>
      </c>
      <c r="H329" s="775"/>
      <c r="I329" s="776"/>
      <c r="J329" s="352" t="s">
        <v>5599</v>
      </c>
      <c r="K329" s="53"/>
      <c r="L329" s="45" t="s">
        <v>32</v>
      </c>
      <c r="M329" s="351">
        <v>490</v>
      </c>
      <c r="N329" s="19"/>
    </row>
    <row r="330" spans="1:14" ht="39.9" customHeight="1" x14ac:dyDescent="0.25">
      <c r="A330" s="849"/>
      <c r="B330" s="349" t="s">
        <v>34</v>
      </c>
      <c r="C330" s="451" t="s">
        <v>35</v>
      </c>
      <c r="D330" s="349" t="s">
        <v>5600</v>
      </c>
      <c r="E330" s="853" t="s">
        <v>5601</v>
      </c>
      <c r="F330" s="853"/>
      <c r="G330" s="854"/>
      <c r="H330" s="855"/>
      <c r="I330" s="856"/>
      <c r="J330" s="58" t="s">
        <v>5646</v>
      </c>
      <c r="K330" s="45"/>
      <c r="L330" s="59"/>
      <c r="M330" s="350"/>
      <c r="N330" s="19"/>
    </row>
    <row r="331" spans="1:14" ht="39.9" customHeight="1" x14ac:dyDescent="0.25">
      <c r="A331" s="849"/>
      <c r="B331" s="349"/>
      <c r="C331" s="451"/>
      <c r="D331" s="349"/>
      <c r="E331" s="349"/>
      <c r="F331" s="349"/>
      <c r="G331" s="348"/>
      <c r="H331" s="347"/>
      <c r="I331" s="346"/>
      <c r="J331" s="345" t="s">
        <v>5607</v>
      </c>
      <c r="K331" s="59"/>
      <c r="L331" s="59" t="s">
        <v>32</v>
      </c>
      <c r="M331" s="344">
        <v>363</v>
      </c>
      <c r="N331" s="19"/>
    </row>
    <row r="332" spans="1:14" ht="39.9" customHeight="1" thickBot="1" x14ac:dyDescent="0.3">
      <c r="A332" s="850"/>
      <c r="B332" s="343" t="s">
        <v>5844</v>
      </c>
      <c r="C332" s="342" t="s">
        <v>7764</v>
      </c>
      <c r="D332" s="341">
        <v>43693</v>
      </c>
      <c r="E332" s="340" t="s">
        <v>5605</v>
      </c>
      <c r="F332" s="339" t="s">
        <v>7774</v>
      </c>
      <c r="G332" s="338"/>
      <c r="H332" s="337"/>
      <c r="I332" s="336"/>
      <c r="J332" s="63" t="s">
        <v>5696</v>
      </c>
      <c r="K332" s="335"/>
      <c r="L332" s="64" t="s">
        <v>32</v>
      </c>
      <c r="M332" s="334">
        <v>156.6</v>
      </c>
      <c r="N332" s="19"/>
    </row>
    <row r="333" spans="1:14" ht="39.9" customHeight="1" x14ac:dyDescent="0.25">
      <c r="A333" s="848">
        <v>65</v>
      </c>
      <c r="B333" s="287" t="s">
        <v>22</v>
      </c>
      <c r="C333" s="452" t="s">
        <v>23</v>
      </c>
      <c r="D333" s="287" t="s">
        <v>5593</v>
      </c>
      <c r="E333" s="851" t="s">
        <v>5594</v>
      </c>
      <c r="F333" s="851"/>
      <c r="G333" s="851" t="s">
        <v>17</v>
      </c>
      <c r="H333" s="852"/>
      <c r="I333" s="358"/>
      <c r="J333" s="357"/>
      <c r="K333" s="357"/>
      <c r="L333" s="357"/>
      <c r="M333" s="356"/>
      <c r="N333" s="19"/>
    </row>
    <row r="334" spans="1:14" ht="39.9" customHeight="1" x14ac:dyDescent="0.25">
      <c r="A334" s="849"/>
      <c r="B334" s="48" t="s">
        <v>7768</v>
      </c>
      <c r="C334" s="48" t="s">
        <v>7773</v>
      </c>
      <c r="D334" s="355">
        <v>43695</v>
      </c>
      <c r="E334" s="354"/>
      <c r="F334" s="353" t="s">
        <v>7766</v>
      </c>
      <c r="G334" s="774" t="s">
        <v>7764</v>
      </c>
      <c r="H334" s="775"/>
      <c r="I334" s="776"/>
      <c r="J334" s="352" t="s">
        <v>5599</v>
      </c>
      <c r="K334" s="53"/>
      <c r="L334" s="45" t="s">
        <v>32</v>
      </c>
      <c r="M334" s="351">
        <v>490</v>
      </c>
      <c r="N334" s="19"/>
    </row>
    <row r="335" spans="1:14" ht="39.9" customHeight="1" x14ac:dyDescent="0.25">
      <c r="A335" s="849"/>
      <c r="B335" s="349" t="s">
        <v>34</v>
      </c>
      <c r="C335" s="451" t="s">
        <v>35</v>
      </c>
      <c r="D335" s="349" t="s">
        <v>5600</v>
      </c>
      <c r="E335" s="853" t="s">
        <v>5601</v>
      </c>
      <c r="F335" s="853"/>
      <c r="G335" s="854"/>
      <c r="H335" s="855"/>
      <c r="I335" s="856"/>
      <c r="J335" s="58" t="s">
        <v>5646</v>
      </c>
      <c r="K335" s="45"/>
      <c r="L335" s="59"/>
      <c r="M335" s="350"/>
      <c r="N335" s="19"/>
    </row>
    <row r="336" spans="1:14" ht="39.9" customHeight="1" x14ac:dyDescent="0.25">
      <c r="A336" s="849"/>
      <c r="B336" s="349"/>
      <c r="C336" s="451"/>
      <c r="D336" s="349"/>
      <c r="E336" s="349"/>
      <c r="F336" s="349"/>
      <c r="G336" s="348"/>
      <c r="H336" s="347"/>
      <c r="I336" s="346"/>
      <c r="J336" s="345" t="s">
        <v>5607</v>
      </c>
      <c r="K336" s="59"/>
      <c r="L336" s="59" t="s">
        <v>32</v>
      </c>
      <c r="M336" s="344">
        <v>363</v>
      </c>
      <c r="N336" s="19"/>
    </row>
    <row r="337" spans="1:14" ht="39.9" customHeight="1" thickBot="1" x14ac:dyDescent="0.3">
      <c r="A337" s="850"/>
      <c r="B337" s="343" t="s">
        <v>5844</v>
      </c>
      <c r="C337" s="342" t="s">
        <v>7764</v>
      </c>
      <c r="D337" s="341">
        <v>43700</v>
      </c>
      <c r="E337" s="340" t="s">
        <v>5605</v>
      </c>
      <c r="F337" s="339" t="s">
        <v>7772</v>
      </c>
      <c r="G337" s="338"/>
      <c r="H337" s="337"/>
      <c r="I337" s="336"/>
      <c r="J337" s="63" t="s">
        <v>5696</v>
      </c>
      <c r="K337" s="335"/>
      <c r="L337" s="64" t="s">
        <v>32</v>
      </c>
      <c r="M337" s="334">
        <v>156.6</v>
      </c>
      <c r="N337" s="19"/>
    </row>
    <row r="338" spans="1:14" ht="39.9" customHeight="1" x14ac:dyDescent="0.25">
      <c r="A338" s="848">
        <v>66</v>
      </c>
      <c r="B338" s="287" t="s">
        <v>22</v>
      </c>
      <c r="C338" s="452" t="s">
        <v>23</v>
      </c>
      <c r="D338" s="287" t="s">
        <v>5593</v>
      </c>
      <c r="E338" s="851" t="s">
        <v>5594</v>
      </c>
      <c r="F338" s="851"/>
      <c r="G338" s="851" t="s">
        <v>17</v>
      </c>
      <c r="H338" s="852"/>
      <c r="I338" s="358"/>
      <c r="J338" s="357"/>
      <c r="K338" s="357"/>
      <c r="L338" s="357"/>
      <c r="M338" s="356"/>
      <c r="N338" s="19"/>
    </row>
    <row r="339" spans="1:14" ht="39.9" customHeight="1" x14ac:dyDescent="0.25">
      <c r="A339" s="849"/>
      <c r="B339" s="48" t="s">
        <v>7768</v>
      </c>
      <c r="C339" s="48" t="s">
        <v>7771</v>
      </c>
      <c r="D339" s="355">
        <v>43711</v>
      </c>
      <c r="E339" s="354"/>
      <c r="F339" s="353" t="s">
        <v>7770</v>
      </c>
      <c r="G339" s="774" t="s">
        <v>7764</v>
      </c>
      <c r="H339" s="775"/>
      <c r="I339" s="776"/>
      <c r="J339" s="352" t="s">
        <v>5599</v>
      </c>
      <c r="K339" s="53"/>
      <c r="L339" s="45" t="s">
        <v>32</v>
      </c>
      <c r="M339" s="351">
        <v>294</v>
      </c>
      <c r="N339" s="19"/>
    </row>
    <row r="340" spans="1:14" ht="39.9" customHeight="1" x14ac:dyDescent="0.25">
      <c r="A340" s="849"/>
      <c r="B340" s="349" t="s">
        <v>34</v>
      </c>
      <c r="C340" s="451" t="s">
        <v>35</v>
      </c>
      <c r="D340" s="349" t="s">
        <v>5600</v>
      </c>
      <c r="E340" s="853" t="s">
        <v>5601</v>
      </c>
      <c r="F340" s="853"/>
      <c r="G340" s="854"/>
      <c r="H340" s="855"/>
      <c r="I340" s="856"/>
      <c r="J340" s="58" t="s">
        <v>5646</v>
      </c>
      <c r="K340" s="45"/>
      <c r="L340" s="59"/>
      <c r="M340" s="350"/>
      <c r="N340" s="19"/>
    </row>
    <row r="341" spans="1:14" ht="39.9" customHeight="1" x14ac:dyDescent="0.25">
      <c r="A341" s="849"/>
      <c r="B341" s="349"/>
      <c r="C341" s="451"/>
      <c r="D341" s="349"/>
      <c r="E341" s="349"/>
      <c r="F341" s="349"/>
      <c r="G341" s="348"/>
      <c r="H341" s="347"/>
      <c r="I341" s="346"/>
      <c r="J341" s="345" t="s">
        <v>5607</v>
      </c>
      <c r="K341" s="59"/>
      <c r="L341" s="59" t="s">
        <v>32</v>
      </c>
      <c r="M341" s="344">
        <v>192.5</v>
      </c>
      <c r="N341" s="19"/>
    </row>
    <row r="342" spans="1:14" ht="39.9" customHeight="1" thickBot="1" x14ac:dyDescent="0.3">
      <c r="A342" s="850"/>
      <c r="B342" s="343" t="s">
        <v>5844</v>
      </c>
      <c r="C342" s="342" t="s">
        <v>7764</v>
      </c>
      <c r="D342" s="341">
        <v>43714</v>
      </c>
      <c r="E342" s="340" t="s">
        <v>5605</v>
      </c>
      <c r="F342" s="339" t="s">
        <v>7769</v>
      </c>
      <c r="G342" s="338"/>
      <c r="H342" s="337"/>
      <c r="I342" s="336"/>
      <c r="J342" s="63" t="s">
        <v>5696</v>
      </c>
      <c r="K342" s="335"/>
      <c r="L342" s="64" t="s">
        <v>32</v>
      </c>
      <c r="M342" s="334">
        <v>220.4</v>
      </c>
      <c r="N342" s="19"/>
    </row>
    <row r="343" spans="1:14" ht="39.9" customHeight="1" x14ac:dyDescent="0.25">
      <c r="A343" s="848">
        <v>67</v>
      </c>
      <c r="B343" s="287" t="s">
        <v>22</v>
      </c>
      <c r="C343" s="452" t="s">
        <v>23</v>
      </c>
      <c r="D343" s="287" t="s">
        <v>5593</v>
      </c>
      <c r="E343" s="851" t="s">
        <v>5594</v>
      </c>
      <c r="F343" s="851"/>
      <c r="G343" s="851" t="s">
        <v>17</v>
      </c>
      <c r="H343" s="852"/>
      <c r="I343" s="358"/>
      <c r="J343" s="357"/>
      <c r="K343" s="357"/>
      <c r="L343" s="357"/>
      <c r="M343" s="356"/>
      <c r="N343" s="19"/>
    </row>
    <row r="344" spans="1:14" ht="39.9" customHeight="1" x14ac:dyDescent="0.25">
      <c r="A344" s="849"/>
      <c r="B344" s="48" t="s">
        <v>7768</v>
      </c>
      <c r="C344" s="48" t="s">
        <v>7767</v>
      </c>
      <c r="D344" s="355">
        <v>43702</v>
      </c>
      <c r="E344" s="354"/>
      <c r="F344" s="353" t="s">
        <v>7766</v>
      </c>
      <c r="G344" s="774" t="s">
        <v>7764</v>
      </c>
      <c r="H344" s="775"/>
      <c r="I344" s="776"/>
      <c r="J344" s="352" t="s">
        <v>5599</v>
      </c>
      <c r="K344" s="53"/>
      <c r="L344" s="45" t="s">
        <v>32</v>
      </c>
      <c r="M344" s="351">
        <v>490</v>
      </c>
      <c r="N344" s="19"/>
    </row>
    <row r="345" spans="1:14" ht="39.9" customHeight="1" x14ac:dyDescent="0.25">
      <c r="A345" s="849"/>
      <c r="B345" s="349" t="s">
        <v>34</v>
      </c>
      <c r="C345" s="451" t="s">
        <v>35</v>
      </c>
      <c r="D345" s="349" t="s">
        <v>5600</v>
      </c>
      <c r="E345" s="853" t="s">
        <v>5601</v>
      </c>
      <c r="F345" s="853"/>
      <c r="G345" s="854"/>
      <c r="H345" s="855"/>
      <c r="I345" s="856"/>
      <c r="J345" s="58" t="s">
        <v>7765</v>
      </c>
      <c r="K345" s="59"/>
      <c r="L345" s="59" t="s">
        <v>32</v>
      </c>
      <c r="M345" s="350">
        <v>309.14</v>
      </c>
      <c r="N345" s="19"/>
    </row>
    <row r="346" spans="1:14" ht="39.9" customHeight="1" x14ac:dyDescent="0.25">
      <c r="A346" s="849"/>
      <c r="B346" s="349"/>
      <c r="C346" s="451"/>
      <c r="D346" s="349"/>
      <c r="E346" s="349"/>
      <c r="F346" s="349"/>
      <c r="G346" s="348"/>
      <c r="H346" s="347"/>
      <c r="I346" s="346"/>
      <c r="J346" s="345" t="s">
        <v>5607</v>
      </c>
      <c r="K346" s="59"/>
      <c r="L346" s="59" t="s">
        <v>32</v>
      </c>
      <c r="M346" s="344">
        <v>75.55</v>
      </c>
      <c r="N346" s="19"/>
    </row>
    <row r="347" spans="1:14" ht="39.9" customHeight="1" thickBot="1" x14ac:dyDescent="0.3">
      <c r="A347" s="850"/>
      <c r="B347" s="343" t="s">
        <v>5844</v>
      </c>
      <c r="C347" s="342" t="s">
        <v>7764</v>
      </c>
      <c r="D347" s="341">
        <v>43707</v>
      </c>
      <c r="E347" s="340" t="s">
        <v>5605</v>
      </c>
      <c r="F347" s="339" t="s">
        <v>7258</v>
      </c>
      <c r="G347" s="338"/>
      <c r="H347" s="337"/>
      <c r="I347" s="336"/>
      <c r="J347" s="63"/>
      <c r="K347" s="335"/>
      <c r="L347" s="64"/>
      <c r="M347" s="334"/>
      <c r="N347" s="19"/>
    </row>
    <row r="348" spans="1:14" ht="39.9" customHeight="1" x14ac:dyDescent="0.25">
      <c r="A348" s="848">
        <v>68</v>
      </c>
      <c r="B348" s="287" t="s">
        <v>22</v>
      </c>
      <c r="C348" s="452" t="s">
        <v>23</v>
      </c>
      <c r="D348" s="287" t="s">
        <v>5593</v>
      </c>
      <c r="E348" s="851" t="s">
        <v>5594</v>
      </c>
      <c r="F348" s="851"/>
      <c r="G348" s="851" t="s">
        <v>17</v>
      </c>
      <c r="H348" s="852"/>
      <c r="I348" s="358"/>
      <c r="J348" s="357"/>
      <c r="K348" s="357"/>
      <c r="L348" s="357"/>
      <c r="M348" s="356"/>
      <c r="N348" s="19"/>
    </row>
    <row r="349" spans="1:14" ht="39.9" customHeight="1" x14ac:dyDescent="0.25">
      <c r="A349" s="849"/>
      <c r="B349" s="48" t="s">
        <v>7763</v>
      </c>
      <c r="C349" s="48" t="s">
        <v>7762</v>
      </c>
      <c r="D349" s="355">
        <v>43614</v>
      </c>
      <c r="E349" s="354"/>
      <c r="F349" s="353" t="s">
        <v>7631</v>
      </c>
      <c r="G349" s="774" t="s">
        <v>7747</v>
      </c>
      <c r="H349" s="775"/>
      <c r="I349" s="776"/>
      <c r="J349" s="352" t="s">
        <v>5599</v>
      </c>
      <c r="K349" s="53"/>
      <c r="L349" s="45" t="s">
        <v>32</v>
      </c>
      <c r="M349" s="351">
        <v>188.68</v>
      </c>
      <c r="N349" s="19"/>
    </row>
    <row r="350" spans="1:14" ht="39.9" customHeight="1" x14ac:dyDescent="0.25">
      <c r="A350" s="849"/>
      <c r="B350" s="349" t="s">
        <v>34</v>
      </c>
      <c r="C350" s="451" t="s">
        <v>35</v>
      </c>
      <c r="D350" s="349" t="s">
        <v>5600</v>
      </c>
      <c r="E350" s="853" t="s">
        <v>5601</v>
      </c>
      <c r="F350" s="853"/>
      <c r="G350" s="854"/>
      <c r="H350" s="855"/>
      <c r="I350" s="856"/>
      <c r="J350" s="58" t="s">
        <v>6636</v>
      </c>
      <c r="K350" s="45"/>
      <c r="L350" s="59" t="s">
        <v>5583</v>
      </c>
      <c r="M350" s="350">
        <v>100</v>
      </c>
      <c r="N350" s="19"/>
    </row>
    <row r="351" spans="1:14" ht="39.9" customHeight="1" x14ac:dyDescent="0.25">
      <c r="A351" s="849"/>
      <c r="B351" s="349"/>
      <c r="C351" s="451"/>
      <c r="D351" s="349"/>
      <c r="E351" s="349"/>
      <c r="F351" s="349"/>
      <c r="G351" s="348"/>
      <c r="H351" s="347"/>
      <c r="I351" s="346"/>
      <c r="J351" s="345" t="s">
        <v>5607</v>
      </c>
      <c r="K351" s="59"/>
      <c r="L351" s="59" t="s">
        <v>32</v>
      </c>
      <c r="M351" s="344">
        <v>86</v>
      </c>
      <c r="N351" s="19"/>
    </row>
    <row r="352" spans="1:14" ht="39.9" customHeight="1" thickBot="1" x14ac:dyDescent="0.3">
      <c r="A352" s="850"/>
      <c r="B352" s="343" t="s">
        <v>5844</v>
      </c>
      <c r="C352" s="342" t="s">
        <v>7747</v>
      </c>
      <c r="D352" s="341">
        <v>43616</v>
      </c>
      <c r="E352" s="340" t="s">
        <v>5605</v>
      </c>
      <c r="F352" s="339" t="s">
        <v>6563</v>
      </c>
      <c r="G352" s="338"/>
      <c r="H352" s="337"/>
      <c r="I352" s="336"/>
      <c r="J352" s="63" t="s">
        <v>5696</v>
      </c>
      <c r="K352" s="335"/>
      <c r="L352" s="64" t="s">
        <v>32</v>
      </c>
      <c r="M352" s="334">
        <v>40.75</v>
      </c>
      <c r="N352" s="19"/>
    </row>
    <row r="353" spans="1:14" ht="39.9" customHeight="1" x14ac:dyDescent="0.25">
      <c r="A353" s="848">
        <v>69</v>
      </c>
      <c r="B353" s="287" t="s">
        <v>22</v>
      </c>
      <c r="C353" s="452" t="s">
        <v>23</v>
      </c>
      <c r="D353" s="287" t="s">
        <v>5593</v>
      </c>
      <c r="E353" s="851" t="s">
        <v>5594</v>
      </c>
      <c r="F353" s="851"/>
      <c r="G353" s="851" t="s">
        <v>17</v>
      </c>
      <c r="H353" s="852"/>
      <c r="I353" s="358"/>
      <c r="J353" s="357"/>
      <c r="K353" s="357"/>
      <c r="L353" s="357"/>
      <c r="M353" s="356"/>
      <c r="N353" s="19"/>
    </row>
    <row r="354" spans="1:14" ht="39.9" customHeight="1" x14ac:dyDescent="0.25">
      <c r="A354" s="849"/>
      <c r="B354" s="48" t="s">
        <v>7761</v>
      </c>
      <c r="C354" s="48" t="s">
        <v>7760</v>
      </c>
      <c r="D354" s="355">
        <v>43614</v>
      </c>
      <c r="E354" s="354"/>
      <c r="F354" s="353" t="s">
        <v>7631</v>
      </c>
      <c r="G354" s="774" t="s">
        <v>7747</v>
      </c>
      <c r="H354" s="775"/>
      <c r="I354" s="776"/>
      <c r="J354" s="352" t="s">
        <v>5599</v>
      </c>
      <c r="K354" s="53"/>
      <c r="L354" s="45" t="s">
        <v>32</v>
      </c>
      <c r="M354" s="351">
        <v>178</v>
      </c>
      <c r="N354" s="19"/>
    </row>
    <row r="355" spans="1:14" ht="39.9" customHeight="1" x14ac:dyDescent="0.25">
      <c r="A355" s="849"/>
      <c r="B355" s="349" t="s">
        <v>34</v>
      </c>
      <c r="C355" s="451" t="s">
        <v>35</v>
      </c>
      <c r="D355" s="349" t="s">
        <v>5600</v>
      </c>
      <c r="E355" s="853" t="s">
        <v>5601</v>
      </c>
      <c r="F355" s="853"/>
      <c r="G355" s="854"/>
      <c r="H355" s="855"/>
      <c r="I355" s="856"/>
      <c r="J355" s="58" t="s">
        <v>5646</v>
      </c>
      <c r="K355" s="45"/>
      <c r="L355" s="59"/>
      <c r="M355" s="350"/>
      <c r="N355" s="19"/>
    </row>
    <row r="356" spans="1:14" ht="39.9" customHeight="1" x14ac:dyDescent="0.25">
      <c r="A356" s="849"/>
      <c r="B356" s="349"/>
      <c r="C356" s="451"/>
      <c r="D356" s="349"/>
      <c r="E356" s="349"/>
      <c r="F356" s="349"/>
      <c r="G356" s="348"/>
      <c r="H356" s="347"/>
      <c r="I356" s="346"/>
      <c r="J356" s="345" t="s">
        <v>5607</v>
      </c>
      <c r="K356" s="59"/>
      <c r="L356" s="59"/>
      <c r="M356" s="344"/>
      <c r="N356" s="19"/>
    </row>
    <row r="357" spans="1:14" ht="39.9" customHeight="1" thickBot="1" x14ac:dyDescent="0.3">
      <c r="A357" s="850"/>
      <c r="B357" s="343" t="s">
        <v>5844</v>
      </c>
      <c r="C357" s="342" t="s">
        <v>7747</v>
      </c>
      <c r="D357" s="341">
        <v>43616</v>
      </c>
      <c r="E357" s="340" t="s">
        <v>5605</v>
      </c>
      <c r="F357" s="339" t="s">
        <v>6563</v>
      </c>
      <c r="G357" s="338"/>
      <c r="H357" s="337"/>
      <c r="I357" s="336"/>
      <c r="J357" s="63" t="s">
        <v>5696</v>
      </c>
      <c r="K357" s="335"/>
      <c r="L357" s="64" t="s">
        <v>32</v>
      </c>
      <c r="M357" s="334">
        <v>137.5</v>
      </c>
      <c r="N357" s="19"/>
    </row>
    <row r="358" spans="1:14" ht="39.9" customHeight="1" x14ac:dyDescent="0.25">
      <c r="A358" s="848">
        <v>70</v>
      </c>
      <c r="B358" s="287" t="s">
        <v>22</v>
      </c>
      <c r="C358" s="452" t="s">
        <v>23</v>
      </c>
      <c r="D358" s="287" t="s">
        <v>5593</v>
      </c>
      <c r="E358" s="851" t="s">
        <v>5594</v>
      </c>
      <c r="F358" s="851"/>
      <c r="G358" s="851" t="s">
        <v>17</v>
      </c>
      <c r="H358" s="852"/>
      <c r="I358" s="358"/>
      <c r="J358" s="357"/>
      <c r="K358" s="357"/>
      <c r="L358" s="357"/>
      <c r="M358" s="356"/>
      <c r="N358" s="19"/>
    </row>
    <row r="359" spans="1:14" ht="39.9" customHeight="1" x14ac:dyDescent="0.25">
      <c r="A359" s="849"/>
      <c r="B359" s="48" t="s">
        <v>7759</v>
      </c>
      <c r="C359" s="48" t="s">
        <v>7758</v>
      </c>
      <c r="D359" s="355">
        <v>43634</v>
      </c>
      <c r="E359" s="354"/>
      <c r="F359" s="353" t="s">
        <v>7757</v>
      </c>
      <c r="G359" s="774" t="s">
        <v>7747</v>
      </c>
      <c r="H359" s="775"/>
      <c r="I359" s="776"/>
      <c r="J359" s="352" t="s">
        <v>5599</v>
      </c>
      <c r="K359" s="53"/>
      <c r="L359" s="45" t="s">
        <v>32</v>
      </c>
      <c r="M359" s="351">
        <v>94</v>
      </c>
      <c r="N359" s="19"/>
    </row>
    <row r="360" spans="1:14" ht="39.9" customHeight="1" x14ac:dyDescent="0.25">
      <c r="A360" s="849"/>
      <c r="B360" s="349" t="s">
        <v>34</v>
      </c>
      <c r="C360" s="451" t="s">
        <v>35</v>
      </c>
      <c r="D360" s="349" t="s">
        <v>5600</v>
      </c>
      <c r="E360" s="853" t="s">
        <v>5601</v>
      </c>
      <c r="F360" s="853"/>
      <c r="G360" s="854"/>
      <c r="H360" s="855"/>
      <c r="I360" s="856"/>
      <c r="J360" s="58" t="s">
        <v>6636</v>
      </c>
      <c r="K360" s="45"/>
      <c r="L360" s="59" t="s">
        <v>32</v>
      </c>
      <c r="M360" s="350">
        <v>133.56</v>
      </c>
      <c r="N360" s="19"/>
    </row>
    <row r="361" spans="1:14" ht="39.9" customHeight="1" x14ac:dyDescent="0.25">
      <c r="A361" s="849"/>
      <c r="B361" s="349"/>
      <c r="C361" s="451"/>
      <c r="D361" s="349"/>
      <c r="E361" s="349"/>
      <c r="F361" s="349"/>
      <c r="G361" s="348"/>
      <c r="H361" s="347"/>
      <c r="I361" s="346"/>
      <c r="J361" s="345" t="s">
        <v>5607</v>
      </c>
      <c r="K361" s="59"/>
      <c r="L361" s="59" t="s">
        <v>5583</v>
      </c>
      <c r="M361" s="344">
        <v>40.06</v>
      </c>
      <c r="N361" s="19"/>
    </row>
    <row r="362" spans="1:14" ht="39.9" customHeight="1" thickBot="1" x14ac:dyDescent="0.3">
      <c r="A362" s="850"/>
      <c r="B362" s="343" t="s">
        <v>5844</v>
      </c>
      <c r="C362" s="342" t="s">
        <v>7747</v>
      </c>
      <c r="D362" s="341">
        <v>43635</v>
      </c>
      <c r="E362" s="340" t="s">
        <v>5605</v>
      </c>
      <c r="F362" s="339" t="s">
        <v>7609</v>
      </c>
      <c r="G362" s="338"/>
      <c r="H362" s="337"/>
      <c r="I362" s="336"/>
      <c r="J362" s="63" t="s">
        <v>5696</v>
      </c>
      <c r="K362" s="335"/>
      <c r="L362" s="64"/>
      <c r="M362" s="334"/>
      <c r="N362" s="19"/>
    </row>
    <row r="363" spans="1:14" ht="39.9" customHeight="1" x14ac:dyDescent="0.25">
      <c r="A363" s="848">
        <v>71</v>
      </c>
      <c r="B363" s="287" t="s">
        <v>22</v>
      </c>
      <c r="C363" s="452" t="s">
        <v>23</v>
      </c>
      <c r="D363" s="287" t="s">
        <v>5593</v>
      </c>
      <c r="E363" s="851" t="s">
        <v>5594</v>
      </c>
      <c r="F363" s="851"/>
      <c r="G363" s="851" t="s">
        <v>17</v>
      </c>
      <c r="H363" s="852"/>
      <c r="I363" s="358"/>
      <c r="J363" s="357"/>
      <c r="K363" s="357"/>
      <c r="L363" s="357"/>
      <c r="M363" s="356"/>
      <c r="N363" s="19"/>
    </row>
    <row r="364" spans="1:14" ht="39.9" customHeight="1" x14ac:dyDescent="0.25">
      <c r="A364" s="849"/>
      <c r="B364" s="48" t="s">
        <v>7756</v>
      </c>
      <c r="C364" s="48" t="s">
        <v>7755</v>
      </c>
      <c r="D364" s="355">
        <v>43614</v>
      </c>
      <c r="E364" s="354"/>
      <c r="F364" s="353" t="s">
        <v>7631</v>
      </c>
      <c r="G364" s="774" t="s">
        <v>7747</v>
      </c>
      <c r="H364" s="775"/>
      <c r="I364" s="776"/>
      <c r="J364" s="352" t="s">
        <v>5599</v>
      </c>
      <c r="K364" s="53"/>
      <c r="L364" s="45" t="s">
        <v>32</v>
      </c>
      <c r="M364" s="351">
        <v>188.68</v>
      </c>
      <c r="N364" s="19"/>
    </row>
    <row r="365" spans="1:14" ht="39.9" customHeight="1" x14ac:dyDescent="0.25">
      <c r="A365" s="849"/>
      <c r="B365" s="349" t="s">
        <v>34</v>
      </c>
      <c r="C365" s="451" t="s">
        <v>35</v>
      </c>
      <c r="D365" s="349" t="s">
        <v>5600</v>
      </c>
      <c r="E365" s="853" t="s">
        <v>5601</v>
      </c>
      <c r="F365" s="853"/>
      <c r="G365" s="854"/>
      <c r="H365" s="855"/>
      <c r="I365" s="856"/>
      <c r="J365" s="58" t="s">
        <v>5646</v>
      </c>
      <c r="K365" s="45"/>
      <c r="L365" s="59"/>
      <c r="M365" s="350"/>
      <c r="N365" s="19"/>
    </row>
    <row r="366" spans="1:14" ht="39.9" customHeight="1" x14ac:dyDescent="0.25">
      <c r="A366" s="849"/>
      <c r="B366" s="349"/>
      <c r="C366" s="451"/>
      <c r="D366" s="349"/>
      <c r="E366" s="349"/>
      <c r="F366" s="349"/>
      <c r="G366" s="348"/>
      <c r="H366" s="347"/>
      <c r="I366" s="346"/>
      <c r="J366" s="345" t="s">
        <v>5607</v>
      </c>
      <c r="K366" s="59"/>
      <c r="L366" s="59"/>
      <c r="M366" s="344"/>
      <c r="N366" s="19"/>
    </row>
    <row r="367" spans="1:14" ht="39.9" customHeight="1" thickBot="1" x14ac:dyDescent="0.3">
      <c r="A367" s="850"/>
      <c r="B367" s="343" t="s">
        <v>5844</v>
      </c>
      <c r="C367" s="342" t="s">
        <v>7747</v>
      </c>
      <c r="D367" s="341">
        <v>43616</v>
      </c>
      <c r="E367" s="340" t="s">
        <v>5605</v>
      </c>
      <c r="F367" s="339" t="s">
        <v>6563</v>
      </c>
      <c r="G367" s="338"/>
      <c r="H367" s="337"/>
      <c r="I367" s="336"/>
      <c r="J367" s="63" t="s">
        <v>5696</v>
      </c>
      <c r="K367" s="335"/>
      <c r="L367" s="64" t="s">
        <v>32</v>
      </c>
      <c r="M367" s="334">
        <v>128</v>
      </c>
      <c r="N367" s="19"/>
    </row>
    <row r="368" spans="1:14" ht="39.9" customHeight="1" x14ac:dyDescent="0.25">
      <c r="A368" s="848">
        <v>72</v>
      </c>
      <c r="B368" s="287" t="s">
        <v>22</v>
      </c>
      <c r="C368" s="452" t="s">
        <v>23</v>
      </c>
      <c r="D368" s="287" t="s">
        <v>5593</v>
      </c>
      <c r="E368" s="851" t="s">
        <v>5594</v>
      </c>
      <c r="F368" s="851"/>
      <c r="G368" s="851" t="s">
        <v>17</v>
      </c>
      <c r="H368" s="852"/>
      <c r="I368" s="358"/>
      <c r="J368" s="357"/>
      <c r="K368" s="357"/>
      <c r="L368" s="357"/>
      <c r="M368" s="356"/>
      <c r="N368" s="19"/>
    </row>
    <row r="369" spans="1:14" ht="39.9" customHeight="1" x14ac:dyDescent="0.25">
      <c r="A369" s="849"/>
      <c r="B369" s="48" t="s">
        <v>7754</v>
      </c>
      <c r="C369" s="48" t="s">
        <v>7753</v>
      </c>
      <c r="D369" s="355">
        <v>43630</v>
      </c>
      <c r="E369" s="354"/>
      <c r="F369" s="353" t="s">
        <v>7361</v>
      </c>
      <c r="G369" s="774" t="s">
        <v>116</v>
      </c>
      <c r="H369" s="775"/>
      <c r="I369" s="776"/>
      <c r="J369" s="352" t="s">
        <v>5599</v>
      </c>
      <c r="K369" s="53"/>
      <c r="L369" s="45" t="s">
        <v>32</v>
      </c>
      <c r="M369" s="351">
        <v>132.38999999999999</v>
      </c>
      <c r="N369" s="19"/>
    </row>
    <row r="370" spans="1:14" ht="39.9" customHeight="1" x14ac:dyDescent="0.25">
      <c r="A370" s="849"/>
      <c r="B370" s="349" t="s">
        <v>34</v>
      </c>
      <c r="C370" s="451" t="s">
        <v>35</v>
      </c>
      <c r="D370" s="349" t="s">
        <v>5600</v>
      </c>
      <c r="E370" s="853" t="s">
        <v>5601</v>
      </c>
      <c r="F370" s="853"/>
      <c r="G370" s="854"/>
      <c r="H370" s="855"/>
      <c r="I370" s="856"/>
      <c r="J370" s="58" t="s">
        <v>5646</v>
      </c>
      <c r="K370" s="45"/>
      <c r="L370" s="59" t="s">
        <v>32</v>
      </c>
      <c r="M370" s="350">
        <v>306.91000000000003</v>
      </c>
      <c r="N370" s="19"/>
    </row>
    <row r="371" spans="1:14" ht="39.9" customHeight="1" x14ac:dyDescent="0.25">
      <c r="A371" s="849"/>
      <c r="B371" s="349"/>
      <c r="C371" s="451"/>
      <c r="D371" s="349"/>
      <c r="E371" s="349"/>
      <c r="F371" s="349"/>
      <c r="G371" s="348"/>
      <c r="H371" s="347"/>
      <c r="I371" s="346"/>
      <c r="J371" s="345" t="s">
        <v>5607</v>
      </c>
      <c r="K371" s="59"/>
      <c r="L371" s="59" t="s">
        <v>32</v>
      </c>
      <c r="M371" s="344">
        <v>38.03</v>
      </c>
      <c r="N371" s="19"/>
    </row>
    <row r="372" spans="1:14" ht="39.9" customHeight="1" thickBot="1" x14ac:dyDescent="0.3">
      <c r="A372" s="850"/>
      <c r="B372" s="343" t="s">
        <v>5844</v>
      </c>
      <c r="C372" s="342" t="s">
        <v>116</v>
      </c>
      <c r="D372" s="341">
        <v>43631</v>
      </c>
      <c r="E372" s="340" t="s">
        <v>5605</v>
      </c>
      <c r="F372" s="339" t="s">
        <v>7752</v>
      </c>
      <c r="G372" s="338"/>
      <c r="H372" s="337"/>
      <c r="I372" s="336"/>
      <c r="J372" s="63" t="s">
        <v>5696</v>
      </c>
      <c r="K372" s="335"/>
      <c r="L372" s="64"/>
      <c r="M372" s="334"/>
      <c r="N372" s="19"/>
    </row>
    <row r="373" spans="1:14" ht="39.9" customHeight="1" x14ac:dyDescent="0.25">
      <c r="A373" s="848">
        <v>73</v>
      </c>
      <c r="B373" s="287" t="s">
        <v>22</v>
      </c>
      <c r="C373" s="452" t="s">
        <v>23</v>
      </c>
      <c r="D373" s="287" t="s">
        <v>5593</v>
      </c>
      <c r="E373" s="851" t="s">
        <v>5594</v>
      </c>
      <c r="F373" s="851"/>
      <c r="G373" s="851" t="s">
        <v>17</v>
      </c>
      <c r="H373" s="852"/>
      <c r="I373" s="358"/>
      <c r="J373" s="357"/>
      <c r="K373" s="357"/>
      <c r="L373" s="357"/>
      <c r="M373" s="356"/>
      <c r="N373" s="19"/>
    </row>
    <row r="374" spans="1:14" ht="39.9" customHeight="1" x14ac:dyDescent="0.25">
      <c r="A374" s="849"/>
      <c r="B374" s="48" t="s">
        <v>7751</v>
      </c>
      <c r="C374" s="48" t="s">
        <v>7750</v>
      </c>
      <c r="D374" s="355">
        <v>43614</v>
      </c>
      <c r="E374" s="354"/>
      <c r="F374" s="353" t="s">
        <v>7631</v>
      </c>
      <c r="G374" s="774" t="s">
        <v>7747</v>
      </c>
      <c r="H374" s="775"/>
      <c r="I374" s="776"/>
      <c r="J374" s="352" t="s">
        <v>5599</v>
      </c>
      <c r="K374" s="53"/>
      <c r="L374" s="45" t="s">
        <v>32</v>
      </c>
      <c r="M374" s="351">
        <v>188.68</v>
      </c>
      <c r="N374" s="19"/>
    </row>
    <row r="375" spans="1:14" ht="39.9" customHeight="1" x14ac:dyDescent="0.25">
      <c r="A375" s="849"/>
      <c r="B375" s="349" t="s">
        <v>34</v>
      </c>
      <c r="C375" s="451" t="s">
        <v>35</v>
      </c>
      <c r="D375" s="349" t="s">
        <v>5600</v>
      </c>
      <c r="E375" s="853" t="s">
        <v>5601</v>
      </c>
      <c r="F375" s="853"/>
      <c r="G375" s="854"/>
      <c r="H375" s="855"/>
      <c r="I375" s="856"/>
      <c r="J375" s="58" t="s">
        <v>6636</v>
      </c>
      <c r="K375" s="45"/>
      <c r="L375" s="59" t="s">
        <v>5583</v>
      </c>
      <c r="M375" s="350">
        <v>103.5</v>
      </c>
      <c r="N375" s="19"/>
    </row>
    <row r="376" spans="1:14" ht="39.9" customHeight="1" x14ac:dyDescent="0.25">
      <c r="A376" s="849"/>
      <c r="B376" s="349"/>
      <c r="C376" s="451"/>
      <c r="D376" s="349"/>
      <c r="E376" s="349"/>
      <c r="F376" s="349"/>
      <c r="G376" s="348"/>
      <c r="H376" s="347"/>
      <c r="I376" s="346"/>
      <c r="J376" s="345" t="s">
        <v>5607</v>
      </c>
      <c r="K376" s="59"/>
      <c r="L376" s="59" t="s">
        <v>5583</v>
      </c>
      <c r="M376" s="344">
        <v>72</v>
      </c>
      <c r="N376" s="19"/>
    </row>
    <row r="377" spans="1:14" ht="39.9" customHeight="1" thickBot="1" x14ac:dyDescent="0.3">
      <c r="A377" s="850"/>
      <c r="B377" s="343" t="s">
        <v>5844</v>
      </c>
      <c r="C377" s="342" t="s">
        <v>7747</v>
      </c>
      <c r="D377" s="341">
        <v>43616</v>
      </c>
      <c r="E377" s="340" t="s">
        <v>5605</v>
      </c>
      <c r="F377" s="339" t="s">
        <v>6563</v>
      </c>
      <c r="G377" s="338"/>
      <c r="H377" s="337"/>
      <c r="I377" s="336"/>
      <c r="J377" s="63" t="s">
        <v>5696</v>
      </c>
      <c r="K377" s="335"/>
      <c r="L377" s="64" t="s">
        <v>32</v>
      </c>
      <c r="M377" s="334">
        <v>56</v>
      </c>
      <c r="N377" s="19"/>
    </row>
    <row r="378" spans="1:14" ht="39.9" customHeight="1" x14ac:dyDescent="0.25">
      <c r="A378" s="848">
        <v>74</v>
      </c>
      <c r="B378" s="287" t="s">
        <v>22</v>
      </c>
      <c r="C378" s="452" t="s">
        <v>23</v>
      </c>
      <c r="D378" s="287" t="s">
        <v>5593</v>
      </c>
      <c r="E378" s="851" t="s">
        <v>5594</v>
      </c>
      <c r="F378" s="851"/>
      <c r="G378" s="851" t="s">
        <v>17</v>
      </c>
      <c r="H378" s="852"/>
      <c r="I378" s="358"/>
      <c r="J378" s="357"/>
      <c r="K378" s="357"/>
      <c r="L378" s="357"/>
      <c r="M378" s="356"/>
      <c r="N378" s="19"/>
    </row>
    <row r="379" spans="1:14" ht="39.9" customHeight="1" x14ac:dyDescent="0.25">
      <c r="A379" s="849"/>
      <c r="B379" s="48" t="s">
        <v>7749</v>
      </c>
      <c r="C379" s="48" t="s">
        <v>7748</v>
      </c>
      <c r="D379" s="355">
        <v>43614</v>
      </c>
      <c r="E379" s="354"/>
      <c r="F379" s="353" t="s">
        <v>7631</v>
      </c>
      <c r="G379" s="774" t="s">
        <v>7747</v>
      </c>
      <c r="H379" s="775"/>
      <c r="I379" s="776"/>
      <c r="J379" s="352" t="s">
        <v>5599</v>
      </c>
      <c r="K379" s="53"/>
      <c r="L379" s="45" t="s">
        <v>32</v>
      </c>
      <c r="M379" s="351">
        <v>188.68</v>
      </c>
      <c r="N379" s="19"/>
    </row>
    <row r="380" spans="1:14" ht="39.9" customHeight="1" x14ac:dyDescent="0.25">
      <c r="A380" s="849"/>
      <c r="B380" s="349" t="s">
        <v>34</v>
      </c>
      <c r="C380" s="451" t="s">
        <v>35</v>
      </c>
      <c r="D380" s="349" t="s">
        <v>5600</v>
      </c>
      <c r="E380" s="853" t="s">
        <v>5601</v>
      </c>
      <c r="F380" s="853"/>
      <c r="G380" s="854"/>
      <c r="H380" s="855"/>
      <c r="I380" s="856"/>
      <c r="J380" s="58" t="s">
        <v>5646</v>
      </c>
      <c r="K380" s="45"/>
      <c r="L380" s="59"/>
      <c r="M380" s="350"/>
      <c r="N380" s="19"/>
    </row>
    <row r="381" spans="1:14" ht="39.9" customHeight="1" x14ac:dyDescent="0.25">
      <c r="A381" s="849"/>
      <c r="B381" s="349"/>
      <c r="C381" s="451"/>
      <c r="D381" s="349"/>
      <c r="E381" s="349"/>
      <c r="F381" s="349"/>
      <c r="G381" s="348"/>
      <c r="H381" s="347"/>
      <c r="I381" s="346"/>
      <c r="J381" s="345" t="s">
        <v>5607</v>
      </c>
      <c r="K381" s="59"/>
      <c r="L381" s="59" t="s">
        <v>5583</v>
      </c>
      <c r="M381" s="344">
        <v>137.5</v>
      </c>
      <c r="N381" s="19"/>
    </row>
    <row r="382" spans="1:14" ht="39.9" customHeight="1" thickBot="1" x14ac:dyDescent="0.3">
      <c r="A382" s="850"/>
      <c r="B382" s="343" t="s">
        <v>5844</v>
      </c>
      <c r="C382" s="342" t="s">
        <v>7747</v>
      </c>
      <c r="D382" s="341">
        <v>43616</v>
      </c>
      <c r="E382" s="340" t="s">
        <v>5605</v>
      </c>
      <c r="F382" s="339" t="s">
        <v>6563</v>
      </c>
      <c r="G382" s="338"/>
      <c r="H382" s="337"/>
      <c r="I382" s="336"/>
      <c r="J382" s="63" t="s">
        <v>5696</v>
      </c>
      <c r="K382" s="335"/>
      <c r="L382" s="64"/>
      <c r="M382" s="334"/>
      <c r="N382" s="19"/>
    </row>
    <row r="383" spans="1:14" ht="39.9" customHeight="1" x14ac:dyDescent="0.25">
      <c r="A383" s="848">
        <v>75</v>
      </c>
      <c r="B383" s="287" t="s">
        <v>22</v>
      </c>
      <c r="C383" s="452" t="s">
        <v>23</v>
      </c>
      <c r="D383" s="287" t="s">
        <v>5593</v>
      </c>
      <c r="E383" s="851" t="s">
        <v>5594</v>
      </c>
      <c r="F383" s="851"/>
      <c r="G383" s="851" t="s">
        <v>17</v>
      </c>
      <c r="H383" s="852"/>
      <c r="I383" s="358"/>
      <c r="J383" s="357"/>
      <c r="K383" s="357"/>
      <c r="L383" s="357"/>
      <c r="M383" s="356"/>
      <c r="N383" s="19"/>
    </row>
    <row r="384" spans="1:14" ht="39.9" customHeight="1" x14ac:dyDescent="0.25">
      <c r="A384" s="849"/>
      <c r="B384" s="48" t="s">
        <v>7746</v>
      </c>
      <c r="C384" s="48" t="s">
        <v>7745</v>
      </c>
      <c r="D384" s="355">
        <v>43644</v>
      </c>
      <c r="E384" s="354"/>
      <c r="F384" s="353" t="s">
        <v>6018</v>
      </c>
      <c r="G384" s="774" t="s">
        <v>7744</v>
      </c>
      <c r="H384" s="775"/>
      <c r="I384" s="776"/>
      <c r="J384" s="352" t="s">
        <v>5599</v>
      </c>
      <c r="K384" s="53"/>
      <c r="L384" s="45" t="s">
        <v>32</v>
      </c>
      <c r="M384" s="351">
        <v>1560</v>
      </c>
      <c r="N384" s="19"/>
    </row>
    <row r="385" spans="1:14" ht="39.9" customHeight="1" x14ac:dyDescent="0.25">
      <c r="A385" s="849"/>
      <c r="B385" s="349" t="s">
        <v>34</v>
      </c>
      <c r="C385" s="451" t="s">
        <v>35</v>
      </c>
      <c r="D385" s="349" t="s">
        <v>5600</v>
      </c>
      <c r="E385" s="853" t="s">
        <v>5601</v>
      </c>
      <c r="F385" s="853"/>
      <c r="G385" s="854"/>
      <c r="H385" s="855"/>
      <c r="I385" s="856"/>
      <c r="J385" s="58" t="s">
        <v>5646</v>
      </c>
      <c r="K385" s="45"/>
      <c r="L385" s="59" t="s">
        <v>5583</v>
      </c>
      <c r="M385" s="350">
        <v>4207.7299999999996</v>
      </c>
      <c r="N385" s="19"/>
    </row>
    <row r="386" spans="1:14" ht="39.9" customHeight="1" x14ac:dyDescent="0.25">
      <c r="A386" s="849"/>
      <c r="B386" s="349"/>
      <c r="C386" s="451"/>
      <c r="D386" s="349"/>
      <c r="E386" s="349"/>
      <c r="F386" s="349"/>
      <c r="G386" s="348"/>
      <c r="H386" s="347"/>
      <c r="I386" s="346"/>
      <c r="J386" s="345" t="s">
        <v>5607</v>
      </c>
      <c r="K386" s="59"/>
      <c r="L386" s="59"/>
      <c r="M386" s="344"/>
      <c r="N386" s="19"/>
    </row>
    <row r="387" spans="1:14" ht="39.9" customHeight="1" thickBot="1" x14ac:dyDescent="0.3">
      <c r="A387" s="850"/>
      <c r="B387" s="343" t="s">
        <v>5710</v>
      </c>
      <c r="C387" s="342" t="s">
        <v>7744</v>
      </c>
      <c r="D387" s="341">
        <v>43650</v>
      </c>
      <c r="E387" s="340" t="s">
        <v>5605</v>
      </c>
      <c r="F387" s="339" t="s">
        <v>7743</v>
      </c>
      <c r="G387" s="338"/>
      <c r="H387" s="337"/>
      <c r="I387" s="336"/>
      <c r="J387" s="63" t="s">
        <v>5696</v>
      </c>
      <c r="K387" s="335"/>
      <c r="L387" s="64"/>
      <c r="M387" s="334"/>
      <c r="N387" s="19"/>
    </row>
    <row r="388" spans="1:14" ht="39.9" customHeight="1" x14ac:dyDescent="0.25">
      <c r="A388" s="848">
        <v>76</v>
      </c>
      <c r="B388" s="287" t="s">
        <v>22</v>
      </c>
      <c r="C388" s="452" t="s">
        <v>23</v>
      </c>
      <c r="D388" s="287" t="s">
        <v>5593</v>
      </c>
      <c r="E388" s="851" t="s">
        <v>5594</v>
      </c>
      <c r="F388" s="851"/>
      <c r="G388" s="851" t="s">
        <v>17</v>
      </c>
      <c r="H388" s="852"/>
      <c r="I388" s="358"/>
      <c r="J388" s="357"/>
      <c r="K388" s="357"/>
      <c r="L388" s="357"/>
      <c r="M388" s="356"/>
      <c r="N388" s="19"/>
    </row>
    <row r="389" spans="1:14" ht="39.9" customHeight="1" x14ac:dyDescent="0.25">
      <c r="A389" s="849"/>
      <c r="B389" s="48" t="s">
        <v>7742</v>
      </c>
      <c r="C389" s="48" t="s">
        <v>7741</v>
      </c>
      <c r="D389" s="355">
        <v>43629</v>
      </c>
      <c r="E389" s="354"/>
      <c r="F389" s="353" t="s">
        <v>5705</v>
      </c>
      <c r="G389" s="774" t="s">
        <v>7740</v>
      </c>
      <c r="H389" s="775"/>
      <c r="I389" s="776"/>
      <c r="J389" s="352" t="s">
        <v>5599</v>
      </c>
      <c r="K389" s="53"/>
      <c r="L389" s="45" t="s">
        <v>32</v>
      </c>
      <c r="M389" s="351">
        <v>251</v>
      </c>
      <c r="N389" s="19"/>
    </row>
    <row r="390" spans="1:14" ht="39.9" customHeight="1" x14ac:dyDescent="0.25">
      <c r="A390" s="849"/>
      <c r="B390" s="349" t="s">
        <v>34</v>
      </c>
      <c r="C390" s="451" t="s">
        <v>35</v>
      </c>
      <c r="D390" s="349" t="s">
        <v>5600</v>
      </c>
      <c r="E390" s="853" t="s">
        <v>5601</v>
      </c>
      <c r="F390" s="853"/>
      <c r="G390" s="854"/>
      <c r="H390" s="855"/>
      <c r="I390" s="856"/>
      <c r="J390" s="58" t="s">
        <v>5646</v>
      </c>
      <c r="K390" s="45"/>
      <c r="L390" s="59" t="s">
        <v>32</v>
      </c>
      <c r="M390" s="350">
        <v>480.59</v>
      </c>
      <c r="N390" s="19"/>
    </row>
    <row r="391" spans="1:14" ht="39.9" customHeight="1" thickBot="1" x14ac:dyDescent="0.3">
      <c r="A391" s="849"/>
      <c r="B391" s="349"/>
      <c r="C391" s="451"/>
      <c r="D391" s="349"/>
      <c r="E391" s="349"/>
      <c r="F391" s="349"/>
      <c r="G391" s="348"/>
      <c r="H391" s="347"/>
      <c r="I391" s="346"/>
      <c r="J391" s="345" t="s">
        <v>5607</v>
      </c>
      <c r="K391" s="59"/>
      <c r="L391" s="64" t="s">
        <v>32</v>
      </c>
      <c r="M391" s="334">
        <v>37</v>
      </c>
      <c r="N391" s="19"/>
    </row>
    <row r="392" spans="1:14" ht="39.9" customHeight="1" thickBot="1" x14ac:dyDescent="0.3">
      <c r="A392" s="850"/>
      <c r="B392" s="394" t="s">
        <v>5854</v>
      </c>
      <c r="C392" s="342" t="s">
        <v>7740</v>
      </c>
      <c r="D392" s="341">
        <v>43630</v>
      </c>
      <c r="E392" s="340" t="s">
        <v>5605</v>
      </c>
      <c r="F392" s="339" t="s">
        <v>6802</v>
      </c>
      <c r="G392" s="338"/>
      <c r="H392" s="337"/>
      <c r="I392" s="336"/>
      <c r="J392" s="63" t="s">
        <v>5696</v>
      </c>
      <c r="K392" s="335"/>
      <c r="N392" s="19"/>
    </row>
    <row r="393" spans="1:14" ht="39.9" customHeight="1" x14ac:dyDescent="0.25">
      <c r="A393" s="848">
        <v>77</v>
      </c>
      <c r="B393" s="393" t="s">
        <v>22</v>
      </c>
      <c r="C393" s="454" t="s">
        <v>23</v>
      </c>
      <c r="D393" s="393" t="s">
        <v>5593</v>
      </c>
      <c r="E393" s="857" t="s">
        <v>5594</v>
      </c>
      <c r="F393" s="857"/>
      <c r="G393" s="857" t="s">
        <v>17</v>
      </c>
      <c r="H393" s="858"/>
      <c r="I393" s="392"/>
      <c r="J393" s="391"/>
      <c r="K393" s="391"/>
      <c r="L393" s="391"/>
      <c r="M393" s="390"/>
      <c r="N393" s="359"/>
    </row>
    <row r="394" spans="1:14" ht="39.9" customHeight="1" x14ac:dyDescent="0.25">
      <c r="A394" s="849"/>
      <c r="B394" s="389" t="s">
        <v>7739</v>
      </c>
      <c r="C394" s="389" t="s">
        <v>7738</v>
      </c>
      <c r="D394" s="388">
        <v>43723</v>
      </c>
      <c r="E394" s="387"/>
      <c r="F394" s="386" t="s">
        <v>7563</v>
      </c>
      <c r="G394" s="859" t="s">
        <v>5837</v>
      </c>
      <c r="H394" s="860"/>
      <c r="I394" s="861"/>
      <c r="J394" s="385" t="s">
        <v>5599</v>
      </c>
      <c r="K394" s="384"/>
      <c r="L394" s="381" t="s">
        <v>5583</v>
      </c>
      <c r="M394" s="383">
        <v>482.37</v>
      </c>
      <c r="N394" s="359"/>
    </row>
    <row r="395" spans="1:14" ht="39.9" customHeight="1" x14ac:dyDescent="0.25">
      <c r="A395" s="849"/>
      <c r="B395" s="379" t="s">
        <v>34</v>
      </c>
      <c r="C395" s="453" t="s">
        <v>35</v>
      </c>
      <c r="D395" s="379" t="s">
        <v>5600</v>
      </c>
      <c r="E395" s="862" t="s">
        <v>5601</v>
      </c>
      <c r="F395" s="862"/>
      <c r="G395" s="863"/>
      <c r="H395" s="864"/>
      <c r="I395" s="865"/>
      <c r="J395" s="382" t="s">
        <v>5646</v>
      </c>
      <c r="K395" s="381"/>
      <c r="L395" s="374" t="s">
        <v>32</v>
      </c>
      <c r="M395" s="380">
        <v>487.53</v>
      </c>
      <c r="N395" s="359"/>
    </row>
    <row r="396" spans="1:14" ht="39.9" customHeight="1" x14ac:dyDescent="0.25">
      <c r="A396" s="849"/>
      <c r="B396" s="379"/>
      <c r="C396" s="453"/>
      <c r="D396" s="379"/>
      <c r="E396" s="379"/>
      <c r="F396" s="379"/>
      <c r="G396" s="378"/>
      <c r="H396" s="377"/>
      <c r="I396" s="376"/>
      <c r="J396" s="375" t="s">
        <v>5607</v>
      </c>
      <c r="K396" s="374"/>
      <c r="L396" s="374" t="s">
        <v>32</v>
      </c>
      <c r="M396" s="373">
        <v>331</v>
      </c>
      <c r="N396" s="359"/>
    </row>
    <row r="397" spans="1:14" ht="39.9" customHeight="1" thickBot="1" x14ac:dyDescent="0.3">
      <c r="A397" s="850"/>
      <c r="B397" s="394" t="s">
        <v>7737</v>
      </c>
      <c r="C397" s="371" t="s">
        <v>5837</v>
      </c>
      <c r="D397" s="370">
        <v>43726</v>
      </c>
      <c r="E397" s="369" t="s">
        <v>5605</v>
      </c>
      <c r="F397" s="368" t="s">
        <v>7736</v>
      </c>
      <c r="G397" s="367"/>
      <c r="H397" s="366"/>
      <c r="I397" s="365"/>
      <c r="J397" s="364" t="s">
        <v>5696</v>
      </c>
      <c r="K397" s="363"/>
      <c r="L397" s="362" t="s">
        <v>32</v>
      </c>
      <c r="M397" s="361">
        <v>71.099999999999994</v>
      </c>
      <c r="N397" s="359"/>
    </row>
    <row r="398" spans="1:14" ht="39.9" customHeight="1" x14ac:dyDescent="0.25">
      <c r="A398" s="848">
        <v>78</v>
      </c>
      <c r="B398" s="393" t="s">
        <v>22</v>
      </c>
      <c r="C398" s="454" t="s">
        <v>23</v>
      </c>
      <c r="D398" s="393" t="s">
        <v>5593</v>
      </c>
      <c r="E398" s="857" t="s">
        <v>5594</v>
      </c>
      <c r="F398" s="857"/>
      <c r="G398" s="857" t="s">
        <v>17</v>
      </c>
      <c r="H398" s="858"/>
      <c r="I398" s="392"/>
      <c r="J398" s="391"/>
      <c r="K398" s="391"/>
      <c r="L398" s="391"/>
      <c r="M398" s="390"/>
      <c r="N398" s="359"/>
    </row>
    <row r="399" spans="1:14" ht="39.9" customHeight="1" x14ac:dyDescent="0.25">
      <c r="A399" s="849"/>
      <c r="B399" s="389" t="s">
        <v>7735</v>
      </c>
      <c r="C399" s="389" t="s">
        <v>7734</v>
      </c>
      <c r="D399" s="388">
        <v>43641</v>
      </c>
      <c r="E399" s="387"/>
      <c r="F399" s="386" t="s">
        <v>7733</v>
      </c>
      <c r="G399" s="859" t="s">
        <v>7731</v>
      </c>
      <c r="H399" s="860"/>
      <c r="I399" s="861"/>
      <c r="J399" s="385" t="s">
        <v>5599</v>
      </c>
      <c r="K399" s="384"/>
      <c r="L399" s="381" t="s">
        <v>32</v>
      </c>
      <c r="M399" s="383">
        <v>188</v>
      </c>
      <c r="N399" s="359"/>
    </row>
    <row r="400" spans="1:14" ht="39.9" customHeight="1" x14ac:dyDescent="0.25">
      <c r="A400" s="849"/>
      <c r="B400" s="379" t="s">
        <v>34</v>
      </c>
      <c r="C400" s="453" t="s">
        <v>35</v>
      </c>
      <c r="D400" s="379" t="s">
        <v>5600</v>
      </c>
      <c r="E400" s="862" t="s">
        <v>5601</v>
      </c>
      <c r="F400" s="862"/>
      <c r="G400" s="863"/>
      <c r="H400" s="864"/>
      <c r="I400" s="865"/>
      <c r="J400" s="382" t="s">
        <v>5646</v>
      </c>
      <c r="K400" s="381"/>
      <c r="L400" s="374" t="s">
        <v>5583</v>
      </c>
      <c r="M400" s="380">
        <v>466.6</v>
      </c>
      <c r="N400" s="359"/>
    </row>
    <row r="401" spans="1:14" ht="39.9" customHeight="1" thickBot="1" x14ac:dyDescent="0.3">
      <c r="A401" s="849"/>
      <c r="B401" s="379"/>
      <c r="C401" s="453"/>
      <c r="D401" s="379"/>
      <c r="E401" s="379"/>
      <c r="F401" s="379"/>
      <c r="G401" s="378"/>
      <c r="H401" s="377"/>
      <c r="I401" s="376"/>
      <c r="J401" s="375" t="s">
        <v>5607</v>
      </c>
      <c r="K401" s="374"/>
      <c r="L401" s="374" t="s">
        <v>5583</v>
      </c>
      <c r="M401" s="373">
        <v>56</v>
      </c>
      <c r="N401" s="359"/>
    </row>
    <row r="402" spans="1:14" ht="39.9" customHeight="1" thickBot="1" x14ac:dyDescent="0.3">
      <c r="A402" s="850"/>
      <c r="B402" s="372" t="s">
        <v>7732</v>
      </c>
      <c r="C402" s="371" t="s">
        <v>7731</v>
      </c>
      <c r="D402" s="370">
        <v>43643</v>
      </c>
      <c r="E402" s="369" t="s">
        <v>5605</v>
      </c>
      <c r="F402" s="368" t="s">
        <v>7393</v>
      </c>
      <c r="G402" s="367"/>
      <c r="H402" s="366"/>
      <c r="I402" s="365"/>
      <c r="J402" s="364" t="s">
        <v>5696</v>
      </c>
      <c r="K402" s="363"/>
      <c r="L402" s="362"/>
      <c r="M402" s="361"/>
      <c r="N402" s="359"/>
    </row>
    <row r="403" spans="1:14" ht="39.9" customHeight="1" x14ac:dyDescent="0.25">
      <c r="A403" s="848">
        <v>79</v>
      </c>
      <c r="B403" s="287" t="s">
        <v>22</v>
      </c>
      <c r="C403" s="452" t="s">
        <v>23</v>
      </c>
      <c r="D403" s="287" t="s">
        <v>5593</v>
      </c>
      <c r="E403" s="851" t="s">
        <v>5594</v>
      </c>
      <c r="F403" s="851"/>
      <c r="G403" s="851" t="s">
        <v>17</v>
      </c>
      <c r="H403" s="852"/>
      <c r="I403" s="358"/>
      <c r="J403" s="357"/>
      <c r="K403" s="357"/>
      <c r="L403" s="357"/>
      <c r="M403" s="356"/>
      <c r="N403" s="19"/>
    </row>
    <row r="404" spans="1:14" ht="39.9" customHeight="1" x14ac:dyDescent="0.25">
      <c r="A404" s="849"/>
      <c r="B404" s="48" t="s">
        <v>7730</v>
      </c>
      <c r="C404" s="48" t="s">
        <v>7729</v>
      </c>
      <c r="D404" s="355">
        <v>43563</v>
      </c>
      <c r="E404" s="354"/>
      <c r="F404" s="353" t="s">
        <v>7298</v>
      </c>
      <c r="G404" s="774" t="s">
        <v>7726</v>
      </c>
      <c r="H404" s="775"/>
      <c r="I404" s="776"/>
      <c r="J404" s="352" t="s">
        <v>5599</v>
      </c>
      <c r="K404" s="53"/>
      <c r="L404" s="45" t="s">
        <v>32</v>
      </c>
      <c r="M404" s="351">
        <v>663</v>
      </c>
      <c r="N404" s="19"/>
    </row>
    <row r="405" spans="1:14" ht="39.9" customHeight="1" x14ac:dyDescent="0.25">
      <c r="A405" s="849"/>
      <c r="B405" s="349" t="s">
        <v>34</v>
      </c>
      <c r="C405" s="451" t="s">
        <v>35</v>
      </c>
      <c r="D405" s="349" t="s">
        <v>5600</v>
      </c>
      <c r="E405" s="853" t="s">
        <v>5601</v>
      </c>
      <c r="F405" s="853"/>
      <c r="G405" s="854"/>
      <c r="H405" s="855"/>
      <c r="I405" s="856"/>
      <c r="J405" s="58" t="s">
        <v>5646</v>
      </c>
      <c r="K405" s="45"/>
      <c r="L405" s="59" t="s">
        <v>32</v>
      </c>
      <c r="M405" s="350">
        <v>1487.75</v>
      </c>
      <c r="N405" s="19"/>
    </row>
    <row r="406" spans="1:14" ht="39.9" customHeight="1" x14ac:dyDescent="0.25">
      <c r="A406" s="849"/>
      <c r="B406" s="349"/>
      <c r="C406" s="451"/>
      <c r="D406" s="349"/>
      <c r="E406" s="349"/>
      <c r="F406" s="349"/>
      <c r="G406" s="348"/>
      <c r="H406" s="347"/>
      <c r="I406" s="346"/>
      <c r="J406" s="345" t="s">
        <v>5607</v>
      </c>
      <c r="K406" s="59"/>
      <c r="L406" s="59"/>
      <c r="M406" s="344"/>
      <c r="N406" s="19"/>
    </row>
    <row r="407" spans="1:14" ht="39.9" customHeight="1" thickBot="1" x14ac:dyDescent="0.3">
      <c r="A407" s="850"/>
      <c r="B407" s="343" t="s">
        <v>6763</v>
      </c>
      <c r="C407" s="342" t="s">
        <v>7726</v>
      </c>
      <c r="D407" s="341">
        <v>43569</v>
      </c>
      <c r="E407" s="340" t="s">
        <v>5605</v>
      </c>
      <c r="F407" s="339" t="s">
        <v>6098</v>
      </c>
      <c r="G407" s="338"/>
      <c r="H407" s="337"/>
      <c r="I407" s="336"/>
      <c r="J407" s="63" t="s">
        <v>5696</v>
      </c>
      <c r="K407" s="335"/>
      <c r="L407" s="64"/>
      <c r="M407" s="334"/>
      <c r="N407" s="19"/>
    </row>
    <row r="408" spans="1:14" ht="39.9" customHeight="1" x14ac:dyDescent="0.25">
      <c r="A408" s="848">
        <v>80</v>
      </c>
      <c r="B408" s="287" t="s">
        <v>22</v>
      </c>
      <c r="C408" s="452" t="s">
        <v>23</v>
      </c>
      <c r="D408" s="287" t="s">
        <v>5593</v>
      </c>
      <c r="E408" s="851" t="s">
        <v>5594</v>
      </c>
      <c r="F408" s="851"/>
      <c r="G408" s="851" t="s">
        <v>17</v>
      </c>
      <c r="H408" s="852"/>
      <c r="I408" s="358"/>
      <c r="J408" s="357"/>
      <c r="K408" s="357"/>
      <c r="L408" s="357"/>
      <c r="M408" s="356"/>
      <c r="N408" s="19"/>
    </row>
    <row r="409" spans="1:14" ht="39.9" customHeight="1" x14ac:dyDescent="0.25">
      <c r="A409" s="849"/>
      <c r="B409" s="48" t="s">
        <v>7728</v>
      </c>
      <c r="C409" s="48" t="s">
        <v>7727</v>
      </c>
      <c r="D409" s="355">
        <v>43563</v>
      </c>
      <c r="E409" s="354"/>
      <c r="F409" s="353" t="s">
        <v>7298</v>
      </c>
      <c r="G409" s="774" t="s">
        <v>7726</v>
      </c>
      <c r="H409" s="775"/>
      <c r="I409" s="776"/>
      <c r="J409" s="352" t="s">
        <v>5599</v>
      </c>
      <c r="K409" s="53"/>
      <c r="L409" s="45" t="s">
        <v>32</v>
      </c>
      <c r="M409" s="351">
        <v>884</v>
      </c>
      <c r="N409" s="19"/>
    </row>
    <row r="410" spans="1:14" ht="39.9" customHeight="1" x14ac:dyDescent="0.25">
      <c r="A410" s="849"/>
      <c r="B410" s="349" t="s">
        <v>34</v>
      </c>
      <c r="C410" s="451" t="s">
        <v>35</v>
      </c>
      <c r="D410" s="349" t="s">
        <v>5600</v>
      </c>
      <c r="E410" s="853" t="s">
        <v>5601</v>
      </c>
      <c r="F410" s="853"/>
      <c r="G410" s="854"/>
      <c r="H410" s="855"/>
      <c r="I410" s="856"/>
      <c r="J410" s="58" t="s">
        <v>5646</v>
      </c>
      <c r="K410" s="45"/>
      <c r="L410" s="59" t="s">
        <v>32</v>
      </c>
      <c r="M410" s="350">
        <v>1487.75</v>
      </c>
      <c r="N410" s="19"/>
    </row>
    <row r="411" spans="1:14" ht="39.9" customHeight="1" x14ac:dyDescent="0.25">
      <c r="A411" s="849"/>
      <c r="B411" s="349"/>
      <c r="C411" s="451"/>
      <c r="D411" s="349"/>
      <c r="E411" s="349"/>
      <c r="F411" s="349"/>
      <c r="G411" s="348"/>
      <c r="H411" s="347"/>
      <c r="I411" s="346"/>
      <c r="J411" s="345" t="s">
        <v>5607</v>
      </c>
      <c r="K411" s="59"/>
      <c r="L411" s="59"/>
      <c r="M411" s="344"/>
      <c r="N411" s="19"/>
    </row>
    <row r="412" spans="1:14" ht="39.9" customHeight="1" thickBot="1" x14ac:dyDescent="0.3">
      <c r="A412" s="850"/>
      <c r="B412" s="343" t="s">
        <v>5728</v>
      </c>
      <c r="C412" s="342" t="s">
        <v>7726</v>
      </c>
      <c r="D412" s="341">
        <v>43569</v>
      </c>
      <c r="E412" s="340" t="s">
        <v>5605</v>
      </c>
      <c r="F412" s="339" t="s">
        <v>6098</v>
      </c>
      <c r="G412" s="338"/>
      <c r="H412" s="337"/>
      <c r="I412" s="336"/>
      <c r="J412" s="63" t="s">
        <v>5696</v>
      </c>
      <c r="K412" s="335"/>
      <c r="L412" s="64"/>
      <c r="M412" s="334"/>
      <c r="N412" s="19"/>
    </row>
    <row r="413" spans="1:14" ht="39.9" customHeight="1" x14ac:dyDescent="0.25">
      <c r="A413" s="848">
        <v>81</v>
      </c>
      <c r="B413" s="393" t="s">
        <v>22</v>
      </c>
      <c r="C413" s="454" t="s">
        <v>23</v>
      </c>
      <c r="D413" s="393" t="s">
        <v>5593</v>
      </c>
      <c r="E413" s="857" t="s">
        <v>5594</v>
      </c>
      <c r="F413" s="857"/>
      <c r="G413" s="857" t="s">
        <v>17</v>
      </c>
      <c r="H413" s="858"/>
      <c r="I413" s="392"/>
      <c r="J413" s="391"/>
      <c r="K413" s="391"/>
      <c r="L413" s="391"/>
      <c r="M413" s="390"/>
      <c r="N413" s="359"/>
    </row>
    <row r="414" spans="1:14" ht="39.9" customHeight="1" x14ac:dyDescent="0.25">
      <c r="A414" s="849"/>
      <c r="B414" s="389" t="s">
        <v>7725</v>
      </c>
      <c r="C414" s="389" t="s">
        <v>7724</v>
      </c>
      <c r="D414" s="388">
        <v>43715</v>
      </c>
      <c r="E414" s="387"/>
      <c r="F414" s="386" t="s">
        <v>6018</v>
      </c>
      <c r="G414" s="859" t="s">
        <v>5837</v>
      </c>
      <c r="H414" s="860"/>
      <c r="I414" s="861"/>
      <c r="J414" s="385" t="s">
        <v>5599</v>
      </c>
      <c r="K414" s="384"/>
      <c r="L414" s="381" t="s">
        <v>32</v>
      </c>
      <c r="M414" s="383">
        <v>936</v>
      </c>
      <c r="N414" s="359"/>
    </row>
    <row r="415" spans="1:14" ht="39.9" customHeight="1" x14ac:dyDescent="0.25">
      <c r="A415" s="849"/>
      <c r="B415" s="379" t="s">
        <v>34</v>
      </c>
      <c r="C415" s="453" t="s">
        <v>35</v>
      </c>
      <c r="D415" s="379" t="s">
        <v>5600</v>
      </c>
      <c r="E415" s="862" t="s">
        <v>5601</v>
      </c>
      <c r="F415" s="862"/>
      <c r="G415" s="863"/>
      <c r="H415" s="864"/>
      <c r="I415" s="865"/>
      <c r="J415" s="382" t="s">
        <v>5646</v>
      </c>
      <c r="K415" s="381"/>
      <c r="L415" s="374" t="s">
        <v>5583</v>
      </c>
      <c r="M415" s="380">
        <v>2900.03</v>
      </c>
      <c r="N415" s="359"/>
    </row>
    <row r="416" spans="1:14" ht="39.9" customHeight="1" x14ac:dyDescent="0.25">
      <c r="A416" s="849"/>
      <c r="B416" s="379"/>
      <c r="C416" s="453"/>
      <c r="D416" s="379"/>
      <c r="E416" s="379"/>
      <c r="F416" s="379"/>
      <c r="G416" s="378"/>
      <c r="H416" s="377"/>
      <c r="I416" s="376"/>
      <c r="J416" s="375" t="s">
        <v>5607</v>
      </c>
      <c r="K416" s="374"/>
      <c r="L416" s="374" t="s">
        <v>32</v>
      </c>
      <c r="M416" s="373">
        <v>96</v>
      </c>
      <c r="N416" s="359"/>
    </row>
    <row r="417" spans="1:14" ht="39.9" customHeight="1" thickBot="1" x14ac:dyDescent="0.3">
      <c r="A417" s="850"/>
      <c r="B417" s="394" t="s">
        <v>5936</v>
      </c>
      <c r="C417" s="371" t="s">
        <v>5837</v>
      </c>
      <c r="D417" s="370">
        <v>43719</v>
      </c>
      <c r="E417" s="369" t="s">
        <v>5605</v>
      </c>
      <c r="F417" s="368" t="s">
        <v>7723</v>
      </c>
      <c r="G417" s="367"/>
      <c r="H417" s="366"/>
      <c r="I417" s="365"/>
      <c r="J417" s="364" t="s">
        <v>5696</v>
      </c>
      <c r="K417" s="363"/>
      <c r="L417" s="362"/>
      <c r="M417" s="361"/>
      <c r="N417" s="359"/>
    </row>
    <row r="418" spans="1:14" ht="39.9" customHeight="1" x14ac:dyDescent="0.25">
      <c r="A418" s="848">
        <v>82</v>
      </c>
      <c r="B418" s="287" t="s">
        <v>22</v>
      </c>
      <c r="C418" s="452" t="s">
        <v>23</v>
      </c>
      <c r="D418" s="287" t="s">
        <v>5593</v>
      </c>
      <c r="E418" s="851" t="s">
        <v>5594</v>
      </c>
      <c r="F418" s="851"/>
      <c r="G418" s="851" t="s">
        <v>17</v>
      </c>
      <c r="H418" s="852"/>
      <c r="I418" s="358"/>
      <c r="J418" s="357"/>
      <c r="K418" s="357"/>
      <c r="L418" s="357"/>
      <c r="M418" s="356"/>
      <c r="N418" s="19"/>
    </row>
    <row r="419" spans="1:14" ht="39.9" customHeight="1" x14ac:dyDescent="0.25">
      <c r="A419" s="849"/>
      <c r="B419" s="48" t="s">
        <v>7719</v>
      </c>
      <c r="C419" s="48" t="s">
        <v>7722</v>
      </c>
      <c r="D419" s="355">
        <v>43559</v>
      </c>
      <c r="E419" s="354"/>
      <c r="F419" s="353" t="s">
        <v>5877</v>
      </c>
      <c r="G419" s="774" t="s">
        <v>7721</v>
      </c>
      <c r="H419" s="775"/>
      <c r="I419" s="776"/>
      <c r="J419" s="352" t="s">
        <v>5599</v>
      </c>
      <c r="K419" s="53"/>
      <c r="L419" s="45" t="s">
        <v>32</v>
      </c>
      <c r="M419" s="351">
        <v>246.07</v>
      </c>
      <c r="N419" s="19"/>
    </row>
    <row r="420" spans="1:14" ht="39.9" customHeight="1" x14ac:dyDescent="0.25">
      <c r="A420" s="849"/>
      <c r="B420" s="349" t="s">
        <v>34</v>
      </c>
      <c r="C420" s="451" t="s">
        <v>35</v>
      </c>
      <c r="D420" s="349" t="s">
        <v>5600</v>
      </c>
      <c r="E420" s="853" t="s">
        <v>5601</v>
      </c>
      <c r="F420" s="853"/>
      <c r="G420" s="854"/>
      <c r="H420" s="855"/>
      <c r="I420" s="856"/>
      <c r="J420" s="58" t="s">
        <v>5646</v>
      </c>
      <c r="K420" s="45"/>
      <c r="L420" s="59" t="s">
        <v>32</v>
      </c>
      <c r="M420" s="350">
        <v>244</v>
      </c>
      <c r="N420" s="19"/>
    </row>
    <row r="421" spans="1:14" ht="39.9" customHeight="1" x14ac:dyDescent="0.25">
      <c r="A421" s="849"/>
      <c r="B421" s="349"/>
      <c r="C421" s="451"/>
      <c r="D421" s="349"/>
      <c r="E421" s="349"/>
      <c r="F421" s="349"/>
      <c r="G421" s="348"/>
      <c r="H421" s="347"/>
      <c r="I421" s="346"/>
      <c r="J421" s="345" t="s">
        <v>5607</v>
      </c>
      <c r="K421" s="59"/>
      <c r="L421" s="59"/>
      <c r="M421" s="344"/>
      <c r="N421" s="19"/>
    </row>
    <row r="422" spans="1:14" ht="39.9" customHeight="1" thickBot="1" x14ac:dyDescent="0.3">
      <c r="A422" s="850"/>
      <c r="B422" s="343" t="s">
        <v>5936</v>
      </c>
      <c r="C422" s="342" t="s">
        <v>7721</v>
      </c>
      <c r="D422" s="341">
        <v>43560</v>
      </c>
      <c r="E422" s="340" t="s">
        <v>5605</v>
      </c>
      <c r="F422" s="339" t="s">
        <v>7720</v>
      </c>
      <c r="G422" s="338"/>
      <c r="H422" s="337"/>
      <c r="I422" s="336"/>
      <c r="J422" s="63" t="s">
        <v>5696</v>
      </c>
      <c r="K422" s="335"/>
      <c r="L422" s="64"/>
      <c r="M422" s="334"/>
      <c r="N422" s="19"/>
    </row>
    <row r="423" spans="1:14" ht="39.9" customHeight="1" x14ac:dyDescent="0.25">
      <c r="A423" s="848">
        <v>83</v>
      </c>
      <c r="B423" s="287" t="s">
        <v>22</v>
      </c>
      <c r="C423" s="452" t="s">
        <v>23</v>
      </c>
      <c r="D423" s="287" t="s">
        <v>5593</v>
      </c>
      <c r="E423" s="851" t="s">
        <v>5594</v>
      </c>
      <c r="F423" s="851"/>
      <c r="G423" s="851" t="s">
        <v>17</v>
      </c>
      <c r="H423" s="852"/>
      <c r="I423" s="358"/>
      <c r="J423" s="357"/>
      <c r="K423" s="357"/>
      <c r="L423" s="357"/>
      <c r="M423" s="356"/>
      <c r="N423" s="19"/>
    </row>
    <row r="424" spans="1:14" ht="39.9" customHeight="1" x14ac:dyDescent="0.25">
      <c r="A424" s="849"/>
      <c r="B424" s="48" t="s">
        <v>7719</v>
      </c>
      <c r="C424" s="48" t="s">
        <v>7718</v>
      </c>
      <c r="D424" s="355">
        <v>43617</v>
      </c>
      <c r="E424" s="354"/>
      <c r="F424" s="353" t="s">
        <v>6436</v>
      </c>
      <c r="G424" s="774" t="s">
        <v>5997</v>
      </c>
      <c r="H424" s="775"/>
      <c r="I424" s="776"/>
      <c r="J424" s="352" t="s">
        <v>5599</v>
      </c>
      <c r="K424" s="53"/>
      <c r="L424" s="45" t="s">
        <v>32</v>
      </c>
      <c r="M424" s="351">
        <v>2384</v>
      </c>
      <c r="N424" s="19"/>
    </row>
    <row r="425" spans="1:14" ht="39.9" customHeight="1" x14ac:dyDescent="0.25">
      <c r="A425" s="849"/>
      <c r="B425" s="349" t="s">
        <v>34</v>
      </c>
      <c r="C425" s="451" t="s">
        <v>35</v>
      </c>
      <c r="D425" s="349" t="s">
        <v>5600</v>
      </c>
      <c r="E425" s="853" t="s">
        <v>5601</v>
      </c>
      <c r="F425" s="853"/>
      <c r="G425" s="854"/>
      <c r="H425" s="855"/>
      <c r="I425" s="856"/>
      <c r="J425" s="58" t="s">
        <v>5646</v>
      </c>
      <c r="K425" s="45"/>
      <c r="L425" s="59" t="s">
        <v>5583</v>
      </c>
      <c r="M425" s="350">
        <v>3315</v>
      </c>
      <c r="N425" s="19"/>
    </row>
    <row r="426" spans="1:14" ht="39.9" customHeight="1" x14ac:dyDescent="0.25">
      <c r="A426" s="849"/>
      <c r="B426" s="349"/>
      <c r="C426" s="451"/>
      <c r="D426" s="349"/>
      <c r="E426" s="349"/>
      <c r="F426" s="349"/>
      <c r="G426" s="348"/>
      <c r="H426" s="347"/>
      <c r="I426" s="346"/>
      <c r="J426" s="345" t="s">
        <v>5607</v>
      </c>
      <c r="K426" s="59"/>
      <c r="L426" s="59"/>
      <c r="M426" s="344"/>
      <c r="N426" s="19"/>
    </row>
    <row r="427" spans="1:14" ht="39.9" customHeight="1" thickBot="1" x14ac:dyDescent="0.3">
      <c r="A427" s="850"/>
      <c r="B427" s="343" t="s">
        <v>5936</v>
      </c>
      <c r="C427" s="342" t="s">
        <v>5997</v>
      </c>
      <c r="D427" s="341">
        <v>43630</v>
      </c>
      <c r="E427" s="340" t="s">
        <v>5605</v>
      </c>
      <c r="F427" s="339" t="s">
        <v>7717</v>
      </c>
      <c r="G427" s="338"/>
      <c r="H427" s="337"/>
      <c r="I427" s="336"/>
      <c r="J427" s="63" t="s">
        <v>5696</v>
      </c>
      <c r="K427" s="335"/>
      <c r="L427" s="64"/>
      <c r="M427" s="334"/>
      <c r="N427" s="19"/>
    </row>
    <row r="428" spans="1:14" ht="39.9" customHeight="1" x14ac:dyDescent="0.25">
      <c r="A428" s="848">
        <v>84</v>
      </c>
      <c r="B428" s="287" t="s">
        <v>22</v>
      </c>
      <c r="C428" s="452" t="s">
        <v>23</v>
      </c>
      <c r="D428" s="287" t="s">
        <v>5593</v>
      </c>
      <c r="E428" s="851" t="s">
        <v>5594</v>
      </c>
      <c r="F428" s="851"/>
      <c r="G428" s="851" t="s">
        <v>17</v>
      </c>
      <c r="H428" s="852"/>
      <c r="I428" s="358"/>
      <c r="J428" s="357"/>
      <c r="K428" s="357"/>
      <c r="L428" s="357"/>
      <c r="M428" s="356"/>
      <c r="N428" s="19"/>
    </row>
    <row r="429" spans="1:14" ht="39.9" customHeight="1" x14ac:dyDescent="0.25">
      <c r="A429" s="849"/>
      <c r="B429" s="48" t="s">
        <v>7716</v>
      </c>
      <c r="C429" s="48" t="s">
        <v>7715</v>
      </c>
      <c r="D429" s="355">
        <v>43579</v>
      </c>
      <c r="E429" s="354"/>
      <c r="F429" s="353" t="s">
        <v>5742</v>
      </c>
      <c r="G429" s="774" t="s">
        <v>5740</v>
      </c>
      <c r="H429" s="775"/>
      <c r="I429" s="776"/>
      <c r="J429" s="352" t="s">
        <v>5599</v>
      </c>
      <c r="K429" s="53"/>
      <c r="L429" s="45" t="s">
        <v>32</v>
      </c>
      <c r="M429" s="351">
        <v>682.39</v>
      </c>
      <c r="N429" s="19"/>
    </row>
    <row r="430" spans="1:14" ht="39.9" customHeight="1" x14ac:dyDescent="0.25">
      <c r="A430" s="849"/>
      <c r="B430" s="349" t="s">
        <v>34</v>
      </c>
      <c r="C430" s="451" t="s">
        <v>35</v>
      </c>
      <c r="D430" s="349" t="s">
        <v>5600</v>
      </c>
      <c r="E430" s="853" t="s">
        <v>5601</v>
      </c>
      <c r="F430" s="853"/>
      <c r="G430" s="854"/>
      <c r="H430" s="855"/>
      <c r="I430" s="856"/>
      <c r="J430" s="58" t="s">
        <v>5646</v>
      </c>
      <c r="K430" s="45"/>
      <c r="L430" s="59" t="s">
        <v>32</v>
      </c>
      <c r="M430" s="350">
        <v>385.6</v>
      </c>
      <c r="N430" s="19"/>
    </row>
    <row r="431" spans="1:14" ht="39.9" customHeight="1" x14ac:dyDescent="0.25">
      <c r="A431" s="849"/>
      <c r="B431" s="349"/>
      <c r="C431" s="451"/>
      <c r="D431" s="349"/>
      <c r="E431" s="349"/>
      <c r="F431" s="349"/>
      <c r="G431" s="348"/>
      <c r="H431" s="347"/>
      <c r="I431" s="346"/>
      <c r="J431" s="345" t="s">
        <v>5607</v>
      </c>
      <c r="K431" s="59"/>
      <c r="L431" s="59" t="s">
        <v>32</v>
      </c>
      <c r="M431" s="344">
        <v>56</v>
      </c>
      <c r="N431" s="19"/>
    </row>
    <row r="432" spans="1:14" ht="39.9" customHeight="1" thickBot="1" x14ac:dyDescent="0.3">
      <c r="A432" s="850"/>
      <c r="B432" s="343" t="s">
        <v>2563</v>
      </c>
      <c r="C432" s="342" t="s">
        <v>5740</v>
      </c>
      <c r="D432" s="341">
        <v>43583</v>
      </c>
      <c r="E432" s="340" t="s">
        <v>5605</v>
      </c>
      <c r="F432" s="339" t="s">
        <v>7714</v>
      </c>
      <c r="G432" s="338"/>
      <c r="H432" s="337"/>
      <c r="I432" s="336"/>
      <c r="J432" s="63" t="s">
        <v>5696</v>
      </c>
      <c r="K432" s="335"/>
      <c r="L432" s="64"/>
      <c r="M432" s="334"/>
      <c r="N432" s="19"/>
    </row>
    <row r="433" spans="1:14" ht="39.9" customHeight="1" x14ac:dyDescent="0.25">
      <c r="A433" s="848">
        <v>85</v>
      </c>
      <c r="B433" s="287" t="s">
        <v>22</v>
      </c>
      <c r="C433" s="452" t="s">
        <v>23</v>
      </c>
      <c r="D433" s="287" t="s">
        <v>5593</v>
      </c>
      <c r="E433" s="851" t="s">
        <v>5594</v>
      </c>
      <c r="F433" s="851"/>
      <c r="G433" s="851" t="s">
        <v>17</v>
      </c>
      <c r="H433" s="852"/>
      <c r="I433" s="358"/>
      <c r="J433" s="357"/>
      <c r="K433" s="357"/>
      <c r="L433" s="357"/>
      <c r="M433" s="356"/>
      <c r="N433" s="19"/>
    </row>
    <row r="434" spans="1:14" ht="39.9" customHeight="1" x14ac:dyDescent="0.25">
      <c r="A434" s="849"/>
      <c r="B434" s="48" t="s">
        <v>7713</v>
      </c>
      <c r="C434" s="48" t="s">
        <v>7712</v>
      </c>
      <c r="D434" s="355">
        <v>43581</v>
      </c>
      <c r="E434" s="354"/>
      <c r="F434" s="353" t="s">
        <v>7710</v>
      </c>
      <c r="G434" s="774" t="s">
        <v>7709</v>
      </c>
      <c r="H434" s="775"/>
      <c r="I434" s="776"/>
      <c r="J434" s="352" t="s">
        <v>5599</v>
      </c>
      <c r="K434" s="53"/>
      <c r="L434" s="45" t="s">
        <v>32</v>
      </c>
      <c r="M434" s="351">
        <v>1280</v>
      </c>
      <c r="N434" s="19"/>
    </row>
    <row r="435" spans="1:14" ht="39.9" customHeight="1" x14ac:dyDescent="0.25">
      <c r="A435" s="849"/>
      <c r="B435" s="349" t="s">
        <v>34</v>
      </c>
      <c r="C435" s="451" t="s">
        <v>35</v>
      </c>
      <c r="D435" s="349" t="s">
        <v>5600</v>
      </c>
      <c r="E435" s="853" t="s">
        <v>5601</v>
      </c>
      <c r="F435" s="853"/>
      <c r="G435" s="854"/>
      <c r="H435" s="855"/>
      <c r="I435" s="856"/>
      <c r="J435" s="58" t="s">
        <v>5646</v>
      </c>
      <c r="K435" s="45"/>
      <c r="L435" s="59" t="s">
        <v>32</v>
      </c>
      <c r="M435" s="350">
        <v>2596.73</v>
      </c>
      <c r="N435" s="19"/>
    </row>
    <row r="436" spans="1:14" ht="39.9" customHeight="1" x14ac:dyDescent="0.25">
      <c r="A436" s="849"/>
      <c r="B436" s="349"/>
      <c r="C436" s="451"/>
      <c r="D436" s="349"/>
      <c r="E436" s="349"/>
      <c r="F436" s="349"/>
      <c r="G436" s="348"/>
      <c r="H436" s="347"/>
      <c r="I436" s="346"/>
      <c r="J436" s="345" t="s">
        <v>5607</v>
      </c>
      <c r="K436" s="59"/>
      <c r="L436" s="59"/>
      <c r="M436" s="344"/>
      <c r="N436" s="19"/>
    </row>
    <row r="437" spans="1:14" ht="39.9" customHeight="1" thickBot="1" x14ac:dyDescent="0.3">
      <c r="A437" s="850"/>
      <c r="B437" s="343" t="s">
        <v>6071</v>
      </c>
      <c r="C437" s="342" t="s">
        <v>7709</v>
      </c>
      <c r="D437" s="341">
        <v>43590</v>
      </c>
      <c r="E437" s="340" t="s">
        <v>5605</v>
      </c>
      <c r="F437" s="339" t="s">
        <v>7708</v>
      </c>
      <c r="G437" s="338"/>
      <c r="H437" s="337"/>
      <c r="I437" s="336"/>
      <c r="J437" s="63" t="s">
        <v>5696</v>
      </c>
      <c r="K437" s="335"/>
      <c r="L437" s="64"/>
      <c r="M437" s="334"/>
      <c r="N437" s="19"/>
    </row>
    <row r="438" spans="1:14" ht="39.9" customHeight="1" x14ac:dyDescent="0.25">
      <c r="A438" s="848">
        <v>86</v>
      </c>
      <c r="B438" s="287" t="s">
        <v>22</v>
      </c>
      <c r="C438" s="452" t="s">
        <v>23</v>
      </c>
      <c r="D438" s="287" t="s">
        <v>5593</v>
      </c>
      <c r="E438" s="851" t="s">
        <v>5594</v>
      </c>
      <c r="F438" s="851"/>
      <c r="G438" s="851" t="s">
        <v>17</v>
      </c>
      <c r="H438" s="852"/>
      <c r="I438" s="358"/>
      <c r="J438" s="357"/>
      <c r="K438" s="357"/>
      <c r="L438" s="357"/>
      <c r="M438" s="356"/>
      <c r="N438" s="19"/>
    </row>
    <row r="439" spans="1:14" ht="39.9" customHeight="1" x14ac:dyDescent="0.25">
      <c r="A439" s="849"/>
      <c r="B439" s="48" t="s">
        <v>7707</v>
      </c>
      <c r="C439" s="48" t="s">
        <v>7711</v>
      </c>
      <c r="D439" s="355">
        <v>43581</v>
      </c>
      <c r="E439" s="354"/>
      <c r="F439" s="353" t="s">
        <v>7710</v>
      </c>
      <c r="G439" s="774" t="s">
        <v>7709</v>
      </c>
      <c r="H439" s="775"/>
      <c r="I439" s="776"/>
      <c r="J439" s="352" t="s">
        <v>5599</v>
      </c>
      <c r="K439" s="53"/>
      <c r="L439" s="45" t="s">
        <v>32</v>
      </c>
      <c r="M439" s="351">
        <v>900</v>
      </c>
      <c r="N439" s="19"/>
    </row>
    <row r="440" spans="1:14" ht="39.9" customHeight="1" x14ac:dyDescent="0.25">
      <c r="A440" s="849"/>
      <c r="B440" s="349" t="s">
        <v>34</v>
      </c>
      <c r="C440" s="451" t="s">
        <v>35</v>
      </c>
      <c r="D440" s="349" t="s">
        <v>5600</v>
      </c>
      <c r="E440" s="853" t="s">
        <v>5601</v>
      </c>
      <c r="F440" s="853"/>
      <c r="G440" s="854"/>
      <c r="H440" s="855"/>
      <c r="I440" s="856"/>
      <c r="J440" s="58" t="s">
        <v>5646</v>
      </c>
      <c r="K440" s="45"/>
      <c r="L440" s="59" t="s">
        <v>32</v>
      </c>
      <c r="M440" s="350">
        <v>2596.73</v>
      </c>
      <c r="N440" s="19"/>
    </row>
    <row r="441" spans="1:14" ht="39.9" customHeight="1" x14ac:dyDescent="0.25">
      <c r="A441" s="849"/>
      <c r="B441" s="349"/>
      <c r="C441" s="451"/>
      <c r="D441" s="349"/>
      <c r="E441" s="349"/>
      <c r="F441" s="349"/>
      <c r="G441" s="348"/>
      <c r="H441" s="347"/>
      <c r="I441" s="346"/>
      <c r="J441" s="345" t="s">
        <v>5607</v>
      </c>
      <c r="K441" s="59"/>
      <c r="L441" s="59"/>
      <c r="M441" s="344"/>
      <c r="N441" s="19"/>
    </row>
    <row r="442" spans="1:14" ht="39.9" customHeight="1" thickBot="1" x14ac:dyDescent="0.3">
      <c r="A442" s="850"/>
      <c r="B442" s="343" t="s">
        <v>471</v>
      </c>
      <c r="C442" s="342" t="s">
        <v>7709</v>
      </c>
      <c r="D442" s="341">
        <v>43590</v>
      </c>
      <c r="E442" s="340" t="s">
        <v>5605</v>
      </c>
      <c r="F442" s="339" t="s">
        <v>7708</v>
      </c>
      <c r="G442" s="338"/>
      <c r="H442" s="337"/>
      <c r="I442" s="336"/>
      <c r="J442" s="63" t="s">
        <v>5696</v>
      </c>
      <c r="K442" s="335"/>
      <c r="L442" s="64"/>
      <c r="M442" s="334"/>
      <c r="N442" s="19"/>
    </row>
    <row r="443" spans="1:14" ht="39.9" customHeight="1" x14ac:dyDescent="0.25">
      <c r="A443" s="848">
        <v>87</v>
      </c>
      <c r="B443" s="287" t="s">
        <v>22</v>
      </c>
      <c r="C443" s="452" t="s">
        <v>23</v>
      </c>
      <c r="D443" s="287" t="s">
        <v>5593</v>
      </c>
      <c r="E443" s="851" t="s">
        <v>5594</v>
      </c>
      <c r="F443" s="851"/>
      <c r="G443" s="851" t="s">
        <v>17</v>
      </c>
      <c r="H443" s="852"/>
      <c r="I443" s="358"/>
      <c r="J443" s="357"/>
      <c r="K443" s="357"/>
      <c r="L443" s="357"/>
      <c r="M443" s="356"/>
      <c r="N443" s="19"/>
    </row>
    <row r="444" spans="1:14" ht="39.9" customHeight="1" x14ac:dyDescent="0.25">
      <c r="A444" s="849"/>
      <c r="B444" s="48" t="s">
        <v>7707</v>
      </c>
      <c r="C444" s="48" t="s">
        <v>7706</v>
      </c>
      <c r="D444" s="355">
        <v>43670</v>
      </c>
      <c r="E444" s="354"/>
      <c r="F444" s="353" t="s">
        <v>7705</v>
      </c>
      <c r="G444" s="774" t="s">
        <v>7704</v>
      </c>
      <c r="H444" s="775"/>
      <c r="I444" s="776"/>
      <c r="J444" s="352" t="s">
        <v>5599</v>
      </c>
      <c r="K444" s="53"/>
      <c r="L444" s="45"/>
      <c r="M444" s="351"/>
      <c r="N444" s="19"/>
    </row>
    <row r="445" spans="1:14" ht="39.9" customHeight="1" x14ac:dyDescent="0.25">
      <c r="A445" s="849"/>
      <c r="B445" s="349" t="s">
        <v>34</v>
      </c>
      <c r="C445" s="451" t="s">
        <v>35</v>
      </c>
      <c r="D445" s="349" t="s">
        <v>5600</v>
      </c>
      <c r="E445" s="853" t="s">
        <v>5601</v>
      </c>
      <c r="F445" s="853"/>
      <c r="G445" s="854"/>
      <c r="H445" s="855"/>
      <c r="I445" s="856"/>
      <c r="J445" s="58" t="s">
        <v>5646</v>
      </c>
      <c r="K445" s="45"/>
      <c r="L445" s="59" t="s">
        <v>5583</v>
      </c>
      <c r="M445" s="350">
        <v>1986.1</v>
      </c>
      <c r="N445" s="19"/>
    </row>
    <row r="446" spans="1:14" ht="39.9" customHeight="1" x14ac:dyDescent="0.25">
      <c r="A446" s="849"/>
      <c r="B446" s="349"/>
      <c r="C446" s="451"/>
      <c r="D446" s="349"/>
      <c r="E446" s="349"/>
      <c r="F446" s="349"/>
      <c r="G446" s="348"/>
      <c r="H446" s="347"/>
      <c r="I446" s="346"/>
      <c r="J446" s="345" t="s">
        <v>5607</v>
      </c>
      <c r="K446" s="59"/>
      <c r="L446" s="59"/>
      <c r="M446" s="344"/>
      <c r="N446" s="19"/>
    </row>
    <row r="447" spans="1:14" ht="39.9" customHeight="1" thickBot="1" x14ac:dyDescent="0.3">
      <c r="A447" s="850"/>
      <c r="B447" s="343" t="s">
        <v>471</v>
      </c>
      <c r="C447" s="342" t="s">
        <v>7704</v>
      </c>
      <c r="D447" s="341">
        <v>43676</v>
      </c>
      <c r="E447" s="340" t="s">
        <v>5605</v>
      </c>
      <c r="F447" s="339" t="s">
        <v>7703</v>
      </c>
      <c r="G447" s="338"/>
      <c r="H447" s="337"/>
      <c r="I447" s="336"/>
      <c r="J447" s="63" t="s">
        <v>5696</v>
      </c>
      <c r="K447" s="335"/>
      <c r="L447" s="64"/>
      <c r="M447" s="334"/>
      <c r="N447" s="19"/>
    </row>
    <row r="448" spans="1:14" ht="39.9" customHeight="1" x14ac:dyDescent="0.25">
      <c r="A448" s="848">
        <v>88</v>
      </c>
      <c r="B448" s="287" t="s">
        <v>22</v>
      </c>
      <c r="C448" s="452" t="s">
        <v>23</v>
      </c>
      <c r="D448" s="287" t="s">
        <v>5593</v>
      </c>
      <c r="E448" s="851" t="s">
        <v>5594</v>
      </c>
      <c r="F448" s="851"/>
      <c r="G448" s="851" t="s">
        <v>17</v>
      </c>
      <c r="H448" s="852"/>
      <c r="I448" s="358"/>
      <c r="J448" s="357"/>
      <c r="K448" s="357"/>
      <c r="L448" s="357"/>
      <c r="M448" s="356"/>
      <c r="N448" s="19"/>
    </row>
    <row r="449" spans="1:14" ht="39.9" customHeight="1" x14ac:dyDescent="0.25">
      <c r="A449" s="849"/>
      <c r="B449" s="48" t="s">
        <v>7702</v>
      </c>
      <c r="C449" s="48" t="s">
        <v>7701</v>
      </c>
      <c r="D449" s="355">
        <v>43618</v>
      </c>
      <c r="E449" s="354"/>
      <c r="F449" s="353" t="s">
        <v>7657</v>
      </c>
      <c r="G449" s="774" t="s">
        <v>6793</v>
      </c>
      <c r="H449" s="775"/>
      <c r="I449" s="776"/>
      <c r="J449" s="352" t="s">
        <v>5599</v>
      </c>
      <c r="K449" s="53"/>
      <c r="L449" s="45" t="s">
        <v>32</v>
      </c>
      <c r="M449" s="351">
        <v>406</v>
      </c>
      <c r="N449" s="19"/>
    </row>
    <row r="450" spans="1:14" ht="39.9" customHeight="1" x14ac:dyDescent="0.25">
      <c r="A450" s="849"/>
      <c r="B450" s="349" t="s">
        <v>34</v>
      </c>
      <c r="C450" s="451" t="s">
        <v>35</v>
      </c>
      <c r="D450" s="349" t="s">
        <v>5600</v>
      </c>
      <c r="E450" s="853" t="s">
        <v>5601</v>
      </c>
      <c r="F450" s="853"/>
      <c r="G450" s="854"/>
      <c r="H450" s="855"/>
      <c r="I450" s="856"/>
      <c r="J450" s="58" t="s">
        <v>5646</v>
      </c>
      <c r="K450" s="45"/>
      <c r="L450" s="59" t="s">
        <v>32</v>
      </c>
      <c r="M450" s="350">
        <v>2506</v>
      </c>
      <c r="N450" s="19"/>
    </row>
    <row r="451" spans="1:14" ht="39.9" customHeight="1" x14ac:dyDescent="0.25">
      <c r="A451" s="849"/>
      <c r="B451" s="349"/>
      <c r="C451" s="451"/>
      <c r="D451" s="349"/>
      <c r="E451" s="349"/>
      <c r="F451" s="349"/>
      <c r="G451" s="348"/>
      <c r="H451" s="347"/>
      <c r="I451" s="346"/>
      <c r="J451" s="345" t="s">
        <v>5607</v>
      </c>
      <c r="K451" s="59"/>
      <c r="L451" s="59" t="s">
        <v>5583</v>
      </c>
      <c r="M451" s="344">
        <v>120</v>
      </c>
      <c r="N451" s="19"/>
    </row>
    <row r="452" spans="1:14" ht="39.9" customHeight="1" thickBot="1" x14ac:dyDescent="0.3">
      <c r="A452" s="850"/>
      <c r="B452" s="343" t="s">
        <v>5922</v>
      </c>
      <c r="C452" s="342" t="s">
        <v>6793</v>
      </c>
      <c r="D452" s="341">
        <v>43624</v>
      </c>
      <c r="E452" s="340" t="s">
        <v>5605</v>
      </c>
      <c r="F452" s="339" t="s">
        <v>6377</v>
      </c>
      <c r="G452" s="338"/>
      <c r="H452" s="337"/>
      <c r="I452" s="336"/>
      <c r="J452" s="63" t="s">
        <v>5696</v>
      </c>
      <c r="K452" s="335"/>
      <c r="L452" s="64"/>
      <c r="M452" s="334"/>
      <c r="N452" s="19"/>
    </row>
    <row r="453" spans="1:14" ht="39.9" customHeight="1" x14ac:dyDescent="0.25">
      <c r="A453" s="848">
        <v>89</v>
      </c>
      <c r="B453" s="287" t="s">
        <v>22</v>
      </c>
      <c r="C453" s="452" t="s">
        <v>23</v>
      </c>
      <c r="D453" s="287" t="s">
        <v>5593</v>
      </c>
      <c r="E453" s="851" t="s">
        <v>5594</v>
      </c>
      <c r="F453" s="851"/>
      <c r="G453" s="851" t="s">
        <v>17</v>
      </c>
      <c r="H453" s="852"/>
      <c r="I453" s="358"/>
      <c r="J453" s="357"/>
      <c r="K453" s="357"/>
      <c r="L453" s="357"/>
      <c r="M453" s="356"/>
      <c r="N453" s="19"/>
    </row>
    <row r="454" spans="1:14" ht="39.9" customHeight="1" x14ac:dyDescent="0.25">
      <c r="A454" s="849"/>
      <c r="B454" s="48" t="s">
        <v>7700</v>
      </c>
      <c r="C454" s="48" t="s">
        <v>7699</v>
      </c>
      <c r="D454" s="355">
        <v>43713</v>
      </c>
      <c r="E454" s="354"/>
      <c r="F454" s="353" t="s">
        <v>6226</v>
      </c>
      <c r="G454" s="774" t="s">
        <v>7697</v>
      </c>
      <c r="H454" s="775"/>
      <c r="I454" s="776"/>
      <c r="J454" s="352" t="s">
        <v>5599</v>
      </c>
      <c r="K454" s="53"/>
      <c r="L454" s="45" t="s">
        <v>32</v>
      </c>
      <c r="M454" s="351">
        <v>120</v>
      </c>
      <c r="N454" s="19"/>
    </row>
    <row r="455" spans="1:14" ht="39.9" customHeight="1" x14ac:dyDescent="0.25">
      <c r="A455" s="849"/>
      <c r="B455" s="349" t="s">
        <v>34</v>
      </c>
      <c r="C455" s="451" t="s">
        <v>35</v>
      </c>
      <c r="D455" s="349" t="s">
        <v>5600</v>
      </c>
      <c r="E455" s="853" t="s">
        <v>5601</v>
      </c>
      <c r="F455" s="853"/>
      <c r="G455" s="854"/>
      <c r="H455" s="855"/>
      <c r="I455" s="856"/>
      <c r="J455" s="58" t="s">
        <v>5646</v>
      </c>
      <c r="K455" s="45"/>
      <c r="L455" s="59" t="s">
        <v>5583</v>
      </c>
      <c r="M455" s="350">
        <v>295.60000000000002</v>
      </c>
      <c r="N455" s="19"/>
    </row>
    <row r="456" spans="1:14" ht="39.9" customHeight="1" x14ac:dyDescent="0.25">
      <c r="A456" s="849"/>
      <c r="B456" s="349"/>
      <c r="C456" s="451"/>
      <c r="D456" s="349"/>
      <c r="E456" s="349"/>
      <c r="F456" s="349"/>
      <c r="G456" s="348"/>
      <c r="H456" s="347"/>
      <c r="I456" s="346"/>
      <c r="J456" s="345" t="s">
        <v>5607</v>
      </c>
      <c r="K456" s="59"/>
      <c r="L456" s="59"/>
      <c r="M456" s="344"/>
      <c r="N456" s="19"/>
    </row>
    <row r="457" spans="1:14" ht="39.9" customHeight="1" thickBot="1" x14ac:dyDescent="0.3">
      <c r="A457" s="850"/>
      <c r="B457" s="343" t="s">
        <v>7698</v>
      </c>
      <c r="C457" s="342" t="s">
        <v>7697</v>
      </c>
      <c r="D457" s="341">
        <v>43714</v>
      </c>
      <c r="E457" s="340" t="s">
        <v>5605</v>
      </c>
      <c r="F457" s="339" t="s">
        <v>7696</v>
      </c>
      <c r="G457" s="338"/>
      <c r="H457" s="337"/>
      <c r="I457" s="336"/>
      <c r="J457" s="63" t="s">
        <v>5696</v>
      </c>
      <c r="K457" s="335"/>
      <c r="L457" s="64" t="s">
        <v>32</v>
      </c>
      <c r="M457" s="334">
        <v>30</v>
      </c>
      <c r="N457" s="19"/>
    </row>
    <row r="458" spans="1:14" ht="39.9" customHeight="1" x14ac:dyDescent="0.25">
      <c r="A458" s="848">
        <v>90</v>
      </c>
      <c r="B458" s="287" t="s">
        <v>22</v>
      </c>
      <c r="C458" s="452" t="s">
        <v>23</v>
      </c>
      <c r="D458" s="287" t="s">
        <v>5593</v>
      </c>
      <c r="E458" s="851" t="s">
        <v>5594</v>
      </c>
      <c r="F458" s="851"/>
      <c r="G458" s="851" t="s">
        <v>17</v>
      </c>
      <c r="H458" s="852"/>
      <c r="I458" s="358"/>
      <c r="J458" s="357"/>
      <c r="K458" s="357"/>
      <c r="L458" s="357"/>
      <c r="M458" s="356"/>
      <c r="N458" s="19"/>
    </row>
    <row r="459" spans="1:14" ht="39.9" customHeight="1" x14ac:dyDescent="0.25">
      <c r="A459" s="849"/>
      <c r="B459" s="48" t="s">
        <v>7695</v>
      </c>
      <c r="C459" s="48" t="s">
        <v>7694</v>
      </c>
      <c r="D459" s="355">
        <v>43566</v>
      </c>
      <c r="E459" s="354"/>
      <c r="F459" s="353" t="s">
        <v>5923</v>
      </c>
      <c r="G459" s="774" t="s">
        <v>5921</v>
      </c>
      <c r="H459" s="775"/>
      <c r="I459" s="776"/>
      <c r="J459" s="352" t="s">
        <v>5599</v>
      </c>
      <c r="K459" s="53"/>
      <c r="L459" s="45" t="s">
        <v>32</v>
      </c>
      <c r="M459" s="351">
        <v>932</v>
      </c>
      <c r="N459" s="19"/>
    </row>
    <row r="460" spans="1:14" ht="39.9" customHeight="1" x14ac:dyDescent="0.25">
      <c r="A460" s="849"/>
      <c r="B460" s="349" t="s">
        <v>34</v>
      </c>
      <c r="C460" s="451" t="s">
        <v>35</v>
      </c>
      <c r="D460" s="349" t="s">
        <v>5600</v>
      </c>
      <c r="E460" s="853" t="s">
        <v>5601</v>
      </c>
      <c r="F460" s="853"/>
      <c r="G460" s="854"/>
      <c r="H460" s="855"/>
      <c r="I460" s="856"/>
      <c r="J460" s="58" t="s">
        <v>5646</v>
      </c>
      <c r="K460" s="45"/>
      <c r="L460" s="59" t="s">
        <v>32</v>
      </c>
      <c r="M460" s="350">
        <v>1434.43</v>
      </c>
      <c r="N460" s="19"/>
    </row>
    <row r="461" spans="1:14" ht="39.9" customHeight="1" x14ac:dyDescent="0.25">
      <c r="A461" s="849"/>
      <c r="B461" s="349"/>
      <c r="C461" s="451"/>
      <c r="D461" s="349"/>
      <c r="E461" s="349"/>
      <c r="F461" s="349"/>
      <c r="G461" s="348"/>
      <c r="H461" s="347"/>
      <c r="I461" s="346"/>
      <c r="J461" s="345" t="s">
        <v>5607</v>
      </c>
      <c r="K461" s="59"/>
      <c r="L461" s="59"/>
      <c r="M461" s="344"/>
      <c r="N461" s="19"/>
    </row>
    <row r="462" spans="1:14" ht="39.9" customHeight="1" thickBot="1" x14ac:dyDescent="0.3">
      <c r="A462" s="850"/>
      <c r="B462" s="343" t="s">
        <v>5699</v>
      </c>
      <c r="C462" s="342" t="s">
        <v>5921</v>
      </c>
      <c r="D462" s="341">
        <v>43571</v>
      </c>
      <c r="E462" s="340" t="s">
        <v>5605</v>
      </c>
      <c r="F462" s="339" t="s">
        <v>7693</v>
      </c>
      <c r="G462" s="338"/>
      <c r="H462" s="337"/>
      <c r="I462" s="336"/>
      <c r="J462" s="63" t="s">
        <v>5696</v>
      </c>
      <c r="K462" s="335"/>
      <c r="L462" s="64"/>
      <c r="M462" s="334"/>
      <c r="N462" s="19"/>
    </row>
    <row r="463" spans="1:14" ht="39.9" customHeight="1" x14ac:dyDescent="0.25">
      <c r="A463" s="848">
        <v>91</v>
      </c>
      <c r="B463" s="287" t="s">
        <v>22</v>
      </c>
      <c r="C463" s="452" t="s">
        <v>23</v>
      </c>
      <c r="D463" s="287" t="s">
        <v>5593</v>
      </c>
      <c r="E463" s="851" t="s">
        <v>5594</v>
      </c>
      <c r="F463" s="851"/>
      <c r="G463" s="851" t="s">
        <v>17</v>
      </c>
      <c r="H463" s="852"/>
      <c r="I463" s="358"/>
      <c r="J463" s="357"/>
      <c r="K463" s="357"/>
      <c r="L463" s="357"/>
      <c r="M463" s="356"/>
      <c r="N463" s="19"/>
    </row>
    <row r="464" spans="1:14" ht="39.9" customHeight="1" x14ac:dyDescent="0.25">
      <c r="A464" s="849"/>
      <c r="B464" s="48" t="s">
        <v>7692</v>
      </c>
      <c r="C464" s="48" t="s">
        <v>7691</v>
      </c>
      <c r="D464" s="355">
        <v>43625</v>
      </c>
      <c r="E464" s="354"/>
      <c r="F464" s="353" t="s">
        <v>6413</v>
      </c>
      <c r="G464" s="774" t="s">
        <v>6453</v>
      </c>
      <c r="H464" s="775"/>
      <c r="I464" s="776"/>
      <c r="J464" s="352" t="s">
        <v>5599</v>
      </c>
      <c r="K464" s="53"/>
      <c r="L464" s="45" t="s">
        <v>32</v>
      </c>
      <c r="M464" s="351">
        <v>1468</v>
      </c>
      <c r="N464" s="19"/>
    </row>
    <row r="465" spans="1:14" ht="39.9" customHeight="1" x14ac:dyDescent="0.25">
      <c r="A465" s="849"/>
      <c r="B465" s="349" t="s">
        <v>34</v>
      </c>
      <c r="C465" s="451" t="s">
        <v>35</v>
      </c>
      <c r="D465" s="349" t="s">
        <v>5600</v>
      </c>
      <c r="E465" s="853" t="s">
        <v>5601</v>
      </c>
      <c r="F465" s="853"/>
      <c r="G465" s="854"/>
      <c r="H465" s="855"/>
      <c r="I465" s="856"/>
      <c r="J465" s="58" t="s">
        <v>5646</v>
      </c>
      <c r="K465" s="45"/>
      <c r="L465" s="59" t="s">
        <v>32</v>
      </c>
      <c r="M465" s="350">
        <v>3923.21</v>
      </c>
      <c r="N465" s="19"/>
    </row>
    <row r="466" spans="1:14" ht="39.9" customHeight="1" x14ac:dyDescent="0.25">
      <c r="A466" s="849"/>
      <c r="B466" s="349"/>
      <c r="C466" s="451"/>
      <c r="D466" s="349"/>
      <c r="E466" s="349"/>
      <c r="F466" s="349"/>
      <c r="G466" s="348"/>
      <c r="H466" s="347"/>
      <c r="I466" s="346"/>
      <c r="J466" s="345" t="s">
        <v>5607</v>
      </c>
      <c r="K466" s="59"/>
      <c r="L466" s="59" t="s">
        <v>32</v>
      </c>
      <c r="M466" s="344">
        <v>753.5</v>
      </c>
      <c r="N466" s="19"/>
    </row>
    <row r="467" spans="1:14" ht="39.9" customHeight="1" thickBot="1" x14ac:dyDescent="0.3">
      <c r="A467" s="850"/>
      <c r="B467" s="343" t="s">
        <v>7690</v>
      </c>
      <c r="C467" s="342" t="s">
        <v>6453</v>
      </c>
      <c r="D467" s="341">
        <v>43630</v>
      </c>
      <c r="E467" s="340" t="s">
        <v>5605</v>
      </c>
      <c r="F467" s="339" t="s">
        <v>6452</v>
      </c>
      <c r="G467" s="338"/>
      <c r="H467" s="337"/>
      <c r="I467" s="336"/>
      <c r="J467" s="63" t="s">
        <v>5696</v>
      </c>
      <c r="K467" s="335"/>
      <c r="L467" s="64"/>
      <c r="M467" s="334"/>
      <c r="N467" s="19"/>
    </row>
    <row r="468" spans="1:14" ht="39.9" customHeight="1" x14ac:dyDescent="0.25">
      <c r="A468" s="848">
        <v>92</v>
      </c>
      <c r="B468" s="287" t="s">
        <v>22</v>
      </c>
      <c r="C468" s="452" t="s">
        <v>23</v>
      </c>
      <c r="D468" s="287" t="s">
        <v>5593</v>
      </c>
      <c r="E468" s="851" t="s">
        <v>5594</v>
      </c>
      <c r="F468" s="851"/>
      <c r="G468" s="851" t="s">
        <v>17</v>
      </c>
      <c r="H468" s="852"/>
      <c r="I468" s="358"/>
      <c r="J468" s="357"/>
      <c r="K468" s="357"/>
      <c r="L468" s="357"/>
      <c r="M468" s="356"/>
      <c r="N468" s="19"/>
    </row>
    <row r="469" spans="1:14" ht="39.9" customHeight="1" x14ac:dyDescent="0.25">
      <c r="A469" s="849"/>
      <c r="B469" s="48" t="s">
        <v>7689</v>
      </c>
      <c r="C469" s="48" t="s">
        <v>7688</v>
      </c>
      <c r="D469" s="355">
        <v>43619</v>
      </c>
      <c r="E469" s="354"/>
      <c r="F469" s="353" t="s">
        <v>6018</v>
      </c>
      <c r="G469" s="774" t="s">
        <v>5837</v>
      </c>
      <c r="H469" s="775"/>
      <c r="I469" s="776"/>
      <c r="J469" s="352" t="s">
        <v>5599</v>
      </c>
      <c r="K469" s="53"/>
      <c r="L469" s="45" t="s">
        <v>32</v>
      </c>
      <c r="M469" s="351">
        <v>936</v>
      </c>
      <c r="N469" s="19"/>
    </row>
    <row r="470" spans="1:14" ht="39.9" customHeight="1" x14ac:dyDescent="0.25">
      <c r="A470" s="849"/>
      <c r="B470" s="349" t="s">
        <v>34</v>
      </c>
      <c r="C470" s="451" t="s">
        <v>35</v>
      </c>
      <c r="D470" s="349" t="s">
        <v>5600</v>
      </c>
      <c r="E470" s="853" t="s">
        <v>5601</v>
      </c>
      <c r="F470" s="853"/>
      <c r="G470" s="854"/>
      <c r="H470" s="855"/>
      <c r="I470" s="856"/>
      <c r="J470" s="58" t="s">
        <v>5646</v>
      </c>
      <c r="K470" s="45"/>
      <c r="L470" s="59" t="s">
        <v>32</v>
      </c>
      <c r="M470" s="350">
        <v>9704.41</v>
      </c>
      <c r="N470" s="19"/>
    </row>
    <row r="471" spans="1:14" ht="39.9" customHeight="1" x14ac:dyDescent="0.25">
      <c r="A471" s="849"/>
      <c r="B471" s="349"/>
      <c r="C471" s="451"/>
      <c r="D471" s="349"/>
      <c r="E471" s="349"/>
      <c r="F471" s="349"/>
      <c r="G471" s="348"/>
      <c r="H471" s="347"/>
      <c r="I471" s="346"/>
      <c r="J471" s="345" t="s">
        <v>5607</v>
      </c>
      <c r="K471" s="59"/>
      <c r="L471" s="59" t="s">
        <v>5583</v>
      </c>
      <c r="M471" s="344">
        <v>724.5</v>
      </c>
      <c r="N471" s="19"/>
    </row>
    <row r="472" spans="1:14" ht="39.9" customHeight="1" thickBot="1" x14ac:dyDescent="0.3">
      <c r="A472" s="850"/>
      <c r="B472" s="343" t="s">
        <v>5922</v>
      </c>
      <c r="C472" s="342" t="s">
        <v>5837</v>
      </c>
      <c r="D472" s="341">
        <v>43623</v>
      </c>
      <c r="E472" s="340" t="s">
        <v>5605</v>
      </c>
      <c r="F472" s="339" t="s">
        <v>7687</v>
      </c>
      <c r="G472" s="338"/>
      <c r="H472" s="337"/>
      <c r="I472" s="336"/>
      <c r="J472" s="63" t="s">
        <v>5696</v>
      </c>
      <c r="K472" s="335"/>
      <c r="L472" s="64"/>
      <c r="M472" s="334"/>
      <c r="N472" s="19"/>
    </row>
    <row r="473" spans="1:14" ht="39.9" customHeight="1" x14ac:dyDescent="0.25">
      <c r="A473" s="848">
        <v>93</v>
      </c>
      <c r="B473" s="287" t="s">
        <v>22</v>
      </c>
      <c r="C473" s="452" t="s">
        <v>23</v>
      </c>
      <c r="D473" s="287" t="s">
        <v>5593</v>
      </c>
      <c r="E473" s="851" t="s">
        <v>5594</v>
      </c>
      <c r="F473" s="851"/>
      <c r="G473" s="851" t="s">
        <v>17</v>
      </c>
      <c r="H473" s="852"/>
      <c r="I473" s="358"/>
      <c r="J473" s="357"/>
      <c r="K473" s="357"/>
      <c r="L473" s="357"/>
      <c r="M473" s="356"/>
      <c r="N473" s="19"/>
    </row>
    <row r="474" spans="1:14" ht="39.9" customHeight="1" x14ac:dyDescent="0.25">
      <c r="A474" s="849"/>
      <c r="B474" s="48" t="s">
        <v>7684</v>
      </c>
      <c r="C474" s="48" t="s">
        <v>7686</v>
      </c>
      <c r="D474" s="355">
        <v>43610</v>
      </c>
      <c r="E474" s="354"/>
      <c r="F474" s="353" t="s">
        <v>5967</v>
      </c>
      <c r="G474" s="774" t="s">
        <v>6453</v>
      </c>
      <c r="H474" s="775"/>
      <c r="I474" s="776"/>
      <c r="J474" s="352" t="s">
        <v>5599</v>
      </c>
      <c r="K474" s="53"/>
      <c r="L474" s="45" t="s">
        <v>32</v>
      </c>
      <c r="M474" s="351">
        <v>993.78</v>
      </c>
      <c r="N474" s="19"/>
    </row>
    <row r="475" spans="1:14" ht="39.9" customHeight="1" x14ac:dyDescent="0.25">
      <c r="A475" s="849"/>
      <c r="B475" s="349" t="s">
        <v>34</v>
      </c>
      <c r="C475" s="451" t="s">
        <v>35</v>
      </c>
      <c r="D475" s="349" t="s">
        <v>5600</v>
      </c>
      <c r="E475" s="853" t="s">
        <v>5601</v>
      </c>
      <c r="F475" s="853"/>
      <c r="G475" s="854"/>
      <c r="H475" s="855"/>
      <c r="I475" s="856"/>
      <c r="J475" s="58" t="s">
        <v>5646</v>
      </c>
      <c r="K475" s="45"/>
      <c r="L475" s="59"/>
      <c r="M475" s="350"/>
      <c r="N475" s="19"/>
    </row>
    <row r="476" spans="1:14" ht="39.9" customHeight="1" x14ac:dyDescent="0.25">
      <c r="A476" s="849"/>
      <c r="B476" s="349"/>
      <c r="C476" s="451"/>
      <c r="D476" s="349"/>
      <c r="E476" s="349"/>
      <c r="F476" s="349"/>
      <c r="G476" s="348"/>
      <c r="H476" s="347"/>
      <c r="I476" s="346"/>
      <c r="J476" s="345" t="s">
        <v>5607</v>
      </c>
      <c r="K476" s="59"/>
      <c r="L476" s="59" t="s">
        <v>32</v>
      </c>
      <c r="M476" s="344">
        <v>308.25</v>
      </c>
      <c r="N476" s="19"/>
    </row>
    <row r="477" spans="1:14" ht="39.9" customHeight="1" thickBot="1" x14ac:dyDescent="0.3">
      <c r="A477" s="850"/>
      <c r="B477" s="343" t="s">
        <v>7678</v>
      </c>
      <c r="C477" s="342" t="s">
        <v>6453</v>
      </c>
      <c r="D477" s="341">
        <v>43630</v>
      </c>
      <c r="E477" s="340" t="s">
        <v>5605</v>
      </c>
      <c r="F477" s="339" t="s">
        <v>7685</v>
      </c>
      <c r="G477" s="338"/>
      <c r="H477" s="337"/>
      <c r="I477" s="336"/>
      <c r="J477" s="63" t="s">
        <v>5696</v>
      </c>
      <c r="K477" s="335"/>
      <c r="L477" s="64"/>
      <c r="M477" s="334"/>
      <c r="N477" s="19"/>
    </row>
    <row r="478" spans="1:14" ht="39.9" customHeight="1" x14ac:dyDescent="0.25">
      <c r="A478" s="848">
        <v>94</v>
      </c>
      <c r="B478" s="287" t="s">
        <v>22</v>
      </c>
      <c r="C478" s="452" t="s">
        <v>23</v>
      </c>
      <c r="D478" s="287" t="s">
        <v>5593</v>
      </c>
      <c r="E478" s="851" t="s">
        <v>5594</v>
      </c>
      <c r="F478" s="851"/>
      <c r="G478" s="851" t="s">
        <v>17</v>
      </c>
      <c r="H478" s="852"/>
      <c r="I478" s="358"/>
      <c r="J478" s="357"/>
      <c r="K478" s="357"/>
      <c r="L478" s="357"/>
      <c r="M478" s="356"/>
      <c r="N478" s="19"/>
    </row>
    <row r="479" spans="1:14" ht="39.9" customHeight="1" x14ac:dyDescent="0.25">
      <c r="A479" s="849"/>
      <c r="B479" s="48" t="s">
        <v>7684</v>
      </c>
      <c r="C479" s="48" t="s">
        <v>7683</v>
      </c>
      <c r="D479" s="355">
        <v>43662</v>
      </c>
      <c r="E479" s="354"/>
      <c r="F479" s="353" t="s">
        <v>7617</v>
      </c>
      <c r="G479" s="774" t="s">
        <v>7682</v>
      </c>
      <c r="H479" s="775"/>
      <c r="I479" s="776"/>
      <c r="J479" s="352" t="s">
        <v>5599</v>
      </c>
      <c r="K479" s="53"/>
      <c r="L479" s="45" t="s">
        <v>32</v>
      </c>
      <c r="M479" s="351">
        <v>538</v>
      </c>
      <c r="N479" s="19"/>
    </row>
    <row r="480" spans="1:14" ht="39.9" customHeight="1" x14ac:dyDescent="0.25">
      <c r="A480" s="849"/>
      <c r="B480" s="349" t="s">
        <v>34</v>
      </c>
      <c r="C480" s="451" t="s">
        <v>35</v>
      </c>
      <c r="D480" s="349" t="s">
        <v>5600</v>
      </c>
      <c r="E480" s="853" t="s">
        <v>5601</v>
      </c>
      <c r="F480" s="853"/>
      <c r="G480" s="854"/>
      <c r="H480" s="855"/>
      <c r="I480" s="856"/>
      <c r="J480" s="58" t="s">
        <v>5646</v>
      </c>
      <c r="K480" s="45"/>
      <c r="L480" s="59" t="s">
        <v>5583</v>
      </c>
      <c r="M480" s="350">
        <v>533</v>
      </c>
      <c r="N480" s="19"/>
    </row>
    <row r="481" spans="1:14" ht="39.9" customHeight="1" x14ac:dyDescent="0.25">
      <c r="A481" s="849"/>
      <c r="B481" s="349"/>
      <c r="C481" s="451"/>
      <c r="D481" s="349"/>
      <c r="E481" s="349"/>
      <c r="F481" s="349"/>
      <c r="G481" s="348"/>
      <c r="H481" s="347"/>
      <c r="I481" s="346"/>
      <c r="J481" s="345" t="s">
        <v>5607</v>
      </c>
      <c r="K481" s="59"/>
      <c r="L481" s="59"/>
      <c r="M481" s="344"/>
      <c r="N481" s="19"/>
    </row>
    <row r="482" spans="1:14" ht="39.9" customHeight="1" thickBot="1" x14ac:dyDescent="0.3">
      <c r="A482" s="850"/>
      <c r="B482" s="343" t="s">
        <v>7678</v>
      </c>
      <c r="C482" s="342" t="s">
        <v>7682</v>
      </c>
      <c r="D482" s="341">
        <v>43664</v>
      </c>
      <c r="E482" s="340" t="s">
        <v>5605</v>
      </c>
      <c r="F482" s="339" t="s">
        <v>7681</v>
      </c>
      <c r="G482" s="338"/>
      <c r="H482" s="337"/>
      <c r="I482" s="336"/>
      <c r="J482" s="63" t="s">
        <v>5696</v>
      </c>
      <c r="K482" s="335"/>
      <c r="L482" s="64"/>
      <c r="M482" s="334"/>
      <c r="N482" s="19"/>
    </row>
    <row r="483" spans="1:14" ht="39.9" customHeight="1" x14ac:dyDescent="0.25">
      <c r="A483" s="848">
        <v>95</v>
      </c>
      <c r="B483" s="287" t="s">
        <v>22</v>
      </c>
      <c r="C483" s="452" t="s">
        <v>23</v>
      </c>
      <c r="D483" s="287" t="s">
        <v>5593</v>
      </c>
      <c r="E483" s="851" t="s">
        <v>5594</v>
      </c>
      <c r="F483" s="851"/>
      <c r="G483" s="851" t="s">
        <v>17</v>
      </c>
      <c r="H483" s="852"/>
      <c r="I483" s="358"/>
      <c r="J483" s="357"/>
      <c r="K483" s="357"/>
      <c r="L483" s="357"/>
      <c r="M483" s="356"/>
      <c r="N483" s="19"/>
    </row>
    <row r="484" spans="1:14" ht="39.9" customHeight="1" x14ac:dyDescent="0.25">
      <c r="A484" s="849"/>
      <c r="B484" s="48" t="s">
        <v>7680</v>
      </c>
      <c r="C484" s="48" t="s">
        <v>7679</v>
      </c>
      <c r="D484" s="355">
        <v>43675</v>
      </c>
      <c r="E484" s="354"/>
      <c r="F484" s="353" t="s">
        <v>5894</v>
      </c>
      <c r="G484" s="774" t="s">
        <v>7668</v>
      </c>
      <c r="H484" s="775"/>
      <c r="I484" s="776"/>
      <c r="J484" s="352" t="s">
        <v>5599</v>
      </c>
      <c r="K484" s="53"/>
      <c r="L484" s="45" t="s">
        <v>32</v>
      </c>
      <c r="M484" s="351">
        <v>233</v>
      </c>
      <c r="N484" s="19"/>
    </row>
    <row r="485" spans="1:14" ht="39.9" customHeight="1" x14ac:dyDescent="0.25">
      <c r="A485" s="849"/>
      <c r="B485" s="349" t="s">
        <v>34</v>
      </c>
      <c r="C485" s="451" t="s">
        <v>35</v>
      </c>
      <c r="D485" s="349" t="s">
        <v>5600</v>
      </c>
      <c r="E485" s="853" t="s">
        <v>5601</v>
      </c>
      <c r="F485" s="853"/>
      <c r="G485" s="854"/>
      <c r="H485" s="855"/>
      <c r="I485" s="856"/>
      <c r="J485" s="58" t="s">
        <v>5646</v>
      </c>
      <c r="K485" s="45"/>
      <c r="L485" s="59" t="s">
        <v>32</v>
      </c>
      <c r="M485" s="350">
        <v>834</v>
      </c>
      <c r="N485" s="19"/>
    </row>
    <row r="486" spans="1:14" ht="39.9" customHeight="1" x14ac:dyDescent="0.25">
      <c r="A486" s="849"/>
      <c r="B486" s="349"/>
      <c r="C486" s="451"/>
      <c r="D486" s="349"/>
      <c r="E486" s="349"/>
      <c r="F486" s="349"/>
      <c r="G486" s="348"/>
      <c r="H486" s="347"/>
      <c r="I486" s="346"/>
      <c r="J486" s="345" t="s">
        <v>5607</v>
      </c>
      <c r="K486" s="59"/>
      <c r="L486" s="59" t="s">
        <v>5583</v>
      </c>
      <c r="M486" s="344">
        <v>114</v>
      </c>
      <c r="N486" s="19"/>
    </row>
    <row r="487" spans="1:14" ht="39.9" customHeight="1" thickBot="1" x14ac:dyDescent="0.3">
      <c r="A487" s="850"/>
      <c r="B487" s="343" t="s">
        <v>7678</v>
      </c>
      <c r="C487" s="342" t="s">
        <v>7668</v>
      </c>
      <c r="D487" s="341">
        <v>43677</v>
      </c>
      <c r="E487" s="340" t="s">
        <v>5605</v>
      </c>
      <c r="F487" s="339" t="s">
        <v>7667</v>
      </c>
      <c r="G487" s="338"/>
      <c r="H487" s="337"/>
      <c r="I487" s="336"/>
      <c r="J487" s="63" t="s">
        <v>5696</v>
      </c>
      <c r="K487" s="335"/>
      <c r="L487" s="64"/>
      <c r="M487" s="334"/>
      <c r="N487" s="19"/>
    </row>
    <row r="488" spans="1:14" ht="39.9" customHeight="1" x14ac:dyDescent="0.25">
      <c r="A488" s="848">
        <v>96</v>
      </c>
      <c r="B488" s="287" t="s">
        <v>22</v>
      </c>
      <c r="C488" s="452" t="s">
        <v>23</v>
      </c>
      <c r="D488" s="287" t="s">
        <v>5593</v>
      </c>
      <c r="E488" s="851" t="s">
        <v>5594</v>
      </c>
      <c r="F488" s="851"/>
      <c r="G488" s="851" t="s">
        <v>17</v>
      </c>
      <c r="H488" s="852"/>
      <c r="I488" s="358"/>
      <c r="J488" s="357"/>
      <c r="K488" s="357"/>
      <c r="L488" s="357"/>
      <c r="M488" s="356"/>
      <c r="N488" s="19"/>
    </row>
    <row r="489" spans="1:14" ht="39.9" customHeight="1" x14ac:dyDescent="0.25">
      <c r="A489" s="849"/>
      <c r="B489" s="48" t="s">
        <v>7677</v>
      </c>
      <c r="C489" s="48" t="s">
        <v>7676</v>
      </c>
      <c r="D489" s="355">
        <v>43585</v>
      </c>
      <c r="E489" s="354"/>
      <c r="F489" s="353" t="s">
        <v>7617</v>
      </c>
      <c r="G489" s="774" t="s">
        <v>7675</v>
      </c>
      <c r="H489" s="775"/>
      <c r="I489" s="776"/>
      <c r="J489" s="352" t="s">
        <v>5599</v>
      </c>
      <c r="K489" s="53"/>
      <c r="L489" s="45"/>
      <c r="M489" s="351"/>
      <c r="N489" s="19"/>
    </row>
    <row r="490" spans="1:14" ht="39.9" customHeight="1" x14ac:dyDescent="0.25">
      <c r="A490" s="849"/>
      <c r="B490" s="349" t="s">
        <v>34</v>
      </c>
      <c r="C490" s="451" t="s">
        <v>35</v>
      </c>
      <c r="D490" s="349" t="s">
        <v>5600</v>
      </c>
      <c r="E490" s="853" t="s">
        <v>5601</v>
      </c>
      <c r="F490" s="853"/>
      <c r="G490" s="854"/>
      <c r="H490" s="855"/>
      <c r="I490" s="856"/>
      <c r="J490" s="58" t="s">
        <v>5646</v>
      </c>
      <c r="K490" s="45"/>
      <c r="L490" s="59" t="s">
        <v>32</v>
      </c>
      <c r="M490" s="350">
        <v>437</v>
      </c>
      <c r="N490" s="19"/>
    </row>
    <row r="491" spans="1:14" ht="39.9" customHeight="1" x14ac:dyDescent="0.25">
      <c r="A491" s="849"/>
      <c r="B491" s="349"/>
      <c r="C491" s="451"/>
      <c r="D491" s="349"/>
      <c r="E491" s="349"/>
      <c r="F491" s="349"/>
      <c r="G491" s="348"/>
      <c r="H491" s="347"/>
      <c r="I491" s="346"/>
      <c r="J491" s="345" t="s">
        <v>5607</v>
      </c>
      <c r="K491" s="59"/>
      <c r="L491" s="59" t="s">
        <v>5583</v>
      </c>
      <c r="M491" s="344">
        <v>98</v>
      </c>
      <c r="N491" s="19"/>
    </row>
    <row r="492" spans="1:14" ht="39.9" customHeight="1" thickBot="1" x14ac:dyDescent="0.3">
      <c r="A492" s="850"/>
      <c r="B492" s="343" t="s">
        <v>5761</v>
      </c>
      <c r="C492" s="342" t="s">
        <v>7675</v>
      </c>
      <c r="D492" s="341">
        <v>43586</v>
      </c>
      <c r="E492" s="340" t="s">
        <v>5605</v>
      </c>
      <c r="F492" s="339" t="s">
        <v>6880</v>
      </c>
      <c r="G492" s="338"/>
      <c r="H492" s="337"/>
      <c r="I492" s="336"/>
      <c r="J492" s="63" t="s">
        <v>5696</v>
      </c>
      <c r="K492" s="335"/>
      <c r="L492" s="64"/>
      <c r="M492" s="334"/>
      <c r="N492" s="19"/>
    </row>
    <row r="493" spans="1:14" ht="39.9" customHeight="1" x14ac:dyDescent="0.25">
      <c r="A493" s="848">
        <v>97</v>
      </c>
      <c r="B493" s="287" t="s">
        <v>22</v>
      </c>
      <c r="C493" s="452" t="s">
        <v>23</v>
      </c>
      <c r="D493" s="287" t="s">
        <v>5593</v>
      </c>
      <c r="E493" s="851" t="s">
        <v>5594</v>
      </c>
      <c r="F493" s="851"/>
      <c r="G493" s="851" t="s">
        <v>17</v>
      </c>
      <c r="H493" s="852"/>
      <c r="I493" s="358"/>
      <c r="J493" s="357"/>
      <c r="K493" s="357"/>
      <c r="L493" s="357"/>
      <c r="M493" s="356"/>
      <c r="N493" s="19"/>
    </row>
    <row r="494" spans="1:14" ht="39.9" customHeight="1" x14ac:dyDescent="0.25">
      <c r="A494" s="849"/>
      <c r="B494" s="48" t="s">
        <v>7674</v>
      </c>
      <c r="C494" s="48" t="s">
        <v>7673</v>
      </c>
      <c r="D494" s="355">
        <v>43631</v>
      </c>
      <c r="E494" s="354"/>
      <c r="F494" s="353" t="s">
        <v>7672</v>
      </c>
      <c r="G494" s="774" t="s">
        <v>6486</v>
      </c>
      <c r="H494" s="775"/>
      <c r="I494" s="776"/>
      <c r="J494" s="352" t="s">
        <v>5599</v>
      </c>
      <c r="K494" s="53"/>
      <c r="L494" s="45" t="s">
        <v>32</v>
      </c>
      <c r="M494" s="351">
        <v>1396</v>
      </c>
      <c r="N494" s="19"/>
    </row>
    <row r="495" spans="1:14" ht="39.9" customHeight="1" x14ac:dyDescent="0.25">
      <c r="A495" s="849"/>
      <c r="B495" s="349" t="s">
        <v>34</v>
      </c>
      <c r="C495" s="451" t="s">
        <v>35</v>
      </c>
      <c r="D495" s="349" t="s">
        <v>5600</v>
      </c>
      <c r="E495" s="853" t="s">
        <v>5601</v>
      </c>
      <c r="F495" s="853"/>
      <c r="G495" s="854"/>
      <c r="H495" s="855"/>
      <c r="I495" s="856"/>
      <c r="J495" s="58" t="s">
        <v>5646</v>
      </c>
      <c r="K495" s="45"/>
      <c r="L495" s="59" t="s">
        <v>32</v>
      </c>
      <c r="M495" s="350">
        <v>1948.1</v>
      </c>
      <c r="N495" s="19"/>
    </row>
    <row r="496" spans="1:14" ht="39.9" customHeight="1" x14ac:dyDescent="0.25">
      <c r="A496" s="849"/>
      <c r="B496" s="349"/>
      <c r="C496" s="451"/>
      <c r="D496" s="349"/>
      <c r="E496" s="349"/>
      <c r="F496" s="349"/>
      <c r="G496" s="348"/>
      <c r="H496" s="347"/>
      <c r="I496" s="346"/>
      <c r="J496" s="345" t="s">
        <v>5607</v>
      </c>
      <c r="K496" s="59"/>
      <c r="L496" s="59"/>
      <c r="M496" s="344"/>
      <c r="N496" s="19"/>
    </row>
    <row r="497" spans="1:14" ht="39.9" customHeight="1" thickBot="1" x14ac:dyDescent="0.3">
      <c r="A497" s="850"/>
      <c r="B497" s="343" t="s">
        <v>5922</v>
      </c>
      <c r="C497" s="342" t="s">
        <v>6486</v>
      </c>
      <c r="D497" s="341">
        <v>43640</v>
      </c>
      <c r="E497" s="340" t="s">
        <v>5605</v>
      </c>
      <c r="F497" s="339" t="s">
        <v>7671</v>
      </c>
      <c r="G497" s="338"/>
      <c r="H497" s="337"/>
      <c r="I497" s="336"/>
      <c r="J497" s="63" t="s">
        <v>5696</v>
      </c>
      <c r="K497" s="335"/>
      <c r="L497" s="64"/>
      <c r="M497" s="334"/>
      <c r="N497" s="19"/>
    </row>
    <row r="498" spans="1:14" ht="39.9" customHeight="1" x14ac:dyDescent="0.25">
      <c r="A498" s="848">
        <v>98</v>
      </c>
      <c r="B498" s="287" t="s">
        <v>22</v>
      </c>
      <c r="C498" s="452" t="s">
        <v>23</v>
      </c>
      <c r="D498" s="287" t="s">
        <v>5593</v>
      </c>
      <c r="E498" s="851" t="s">
        <v>5594</v>
      </c>
      <c r="F498" s="851"/>
      <c r="G498" s="851" t="s">
        <v>17</v>
      </c>
      <c r="H498" s="852"/>
      <c r="I498" s="358"/>
      <c r="J498" s="357"/>
      <c r="K498" s="357"/>
      <c r="L498" s="357"/>
      <c r="M498" s="356"/>
      <c r="N498" s="19"/>
    </row>
    <row r="499" spans="1:14" ht="39.9" customHeight="1" x14ac:dyDescent="0.25">
      <c r="A499" s="849"/>
      <c r="B499" s="48" t="s">
        <v>7670</v>
      </c>
      <c r="C499" s="48" t="s">
        <v>7669</v>
      </c>
      <c r="D499" s="355">
        <v>43675</v>
      </c>
      <c r="E499" s="354"/>
      <c r="F499" s="353" t="s">
        <v>5894</v>
      </c>
      <c r="G499" s="774" t="s">
        <v>7668</v>
      </c>
      <c r="H499" s="775"/>
      <c r="I499" s="776"/>
      <c r="J499" s="352" t="s">
        <v>5599</v>
      </c>
      <c r="K499" s="53"/>
      <c r="L499" s="45" t="s">
        <v>32</v>
      </c>
      <c r="M499" s="351">
        <v>278</v>
      </c>
      <c r="N499" s="19"/>
    </row>
    <row r="500" spans="1:14" ht="39.9" customHeight="1" x14ac:dyDescent="0.25">
      <c r="A500" s="849"/>
      <c r="B500" s="349" t="s">
        <v>34</v>
      </c>
      <c r="C500" s="451" t="s">
        <v>35</v>
      </c>
      <c r="D500" s="349" t="s">
        <v>5600</v>
      </c>
      <c r="E500" s="853" t="s">
        <v>5601</v>
      </c>
      <c r="F500" s="853"/>
      <c r="G500" s="854"/>
      <c r="H500" s="855"/>
      <c r="I500" s="856"/>
      <c r="J500" s="58" t="s">
        <v>5646</v>
      </c>
      <c r="K500" s="45"/>
      <c r="L500" s="59" t="s">
        <v>32</v>
      </c>
      <c r="M500" s="350">
        <v>699</v>
      </c>
      <c r="N500" s="19"/>
    </row>
    <row r="501" spans="1:14" ht="39.9" customHeight="1" x14ac:dyDescent="0.25">
      <c r="A501" s="849"/>
      <c r="B501" s="349"/>
      <c r="C501" s="451"/>
      <c r="D501" s="349"/>
      <c r="E501" s="349"/>
      <c r="F501" s="349"/>
      <c r="G501" s="348"/>
      <c r="H501" s="347"/>
      <c r="I501" s="346"/>
      <c r="J501" s="345" t="s">
        <v>5607</v>
      </c>
      <c r="K501" s="59"/>
      <c r="L501" s="59" t="s">
        <v>32</v>
      </c>
      <c r="M501" s="344">
        <v>136</v>
      </c>
      <c r="N501" s="19"/>
    </row>
    <row r="502" spans="1:14" ht="39.9" customHeight="1" thickBot="1" x14ac:dyDescent="0.3">
      <c r="A502" s="850"/>
      <c r="B502" s="343" t="s">
        <v>5704</v>
      </c>
      <c r="C502" s="342" t="s">
        <v>7668</v>
      </c>
      <c r="D502" s="341">
        <v>43677</v>
      </c>
      <c r="E502" s="340" t="s">
        <v>5605</v>
      </c>
      <c r="F502" s="339" t="s">
        <v>7667</v>
      </c>
      <c r="G502" s="338"/>
      <c r="H502" s="337"/>
      <c r="I502" s="336"/>
      <c r="J502" s="63" t="s">
        <v>5696</v>
      </c>
      <c r="K502" s="335"/>
      <c r="L502" s="64"/>
      <c r="M502" s="334"/>
      <c r="N502" s="19"/>
    </row>
    <row r="503" spans="1:14" ht="39.9" customHeight="1" x14ac:dyDescent="0.25">
      <c r="A503" s="848">
        <v>99</v>
      </c>
      <c r="B503" s="287" t="s">
        <v>22</v>
      </c>
      <c r="C503" s="452" t="s">
        <v>23</v>
      </c>
      <c r="D503" s="287" t="s">
        <v>5593</v>
      </c>
      <c r="E503" s="851" t="s">
        <v>5594</v>
      </c>
      <c r="F503" s="851"/>
      <c r="G503" s="851" t="s">
        <v>17</v>
      </c>
      <c r="H503" s="852"/>
      <c r="I503" s="358"/>
      <c r="J503" s="357"/>
      <c r="K503" s="357"/>
      <c r="L503" s="357"/>
      <c r="M503" s="356"/>
      <c r="N503" s="19"/>
    </row>
    <row r="504" spans="1:14" ht="39.9" customHeight="1" x14ac:dyDescent="0.25">
      <c r="A504" s="849"/>
      <c r="B504" s="48" t="s">
        <v>7666</v>
      </c>
      <c r="C504" s="48" t="s">
        <v>7665</v>
      </c>
      <c r="D504" s="355">
        <v>43668</v>
      </c>
      <c r="E504" s="354"/>
      <c r="F504" s="353" t="s">
        <v>7643</v>
      </c>
      <c r="G504" s="774" t="s">
        <v>7664</v>
      </c>
      <c r="H504" s="775"/>
      <c r="I504" s="776"/>
      <c r="J504" s="352" t="s">
        <v>5599</v>
      </c>
      <c r="K504" s="53"/>
      <c r="L504" s="45" t="s">
        <v>32</v>
      </c>
      <c r="M504" s="351">
        <v>901</v>
      </c>
      <c r="N504" s="19"/>
    </row>
    <row r="505" spans="1:14" ht="39.9" customHeight="1" x14ac:dyDescent="0.25">
      <c r="A505" s="849"/>
      <c r="B505" s="349" t="s">
        <v>34</v>
      </c>
      <c r="C505" s="451" t="s">
        <v>35</v>
      </c>
      <c r="D505" s="349" t="s">
        <v>5600</v>
      </c>
      <c r="E505" s="853" t="s">
        <v>5601</v>
      </c>
      <c r="F505" s="853"/>
      <c r="G505" s="854"/>
      <c r="H505" s="855"/>
      <c r="I505" s="856"/>
      <c r="J505" s="58" t="s">
        <v>5646</v>
      </c>
      <c r="K505" s="45"/>
      <c r="L505" s="59" t="s">
        <v>32</v>
      </c>
      <c r="M505" s="350">
        <v>1096.5999999999999</v>
      </c>
      <c r="N505" s="19"/>
    </row>
    <row r="506" spans="1:14" ht="39.9" customHeight="1" x14ac:dyDescent="0.25">
      <c r="A506" s="849"/>
      <c r="B506" s="349"/>
      <c r="C506" s="451"/>
      <c r="D506" s="349"/>
      <c r="E506" s="349"/>
      <c r="F506" s="349"/>
      <c r="G506" s="348"/>
      <c r="H506" s="347"/>
      <c r="I506" s="346"/>
      <c r="J506" s="345" t="s">
        <v>5607</v>
      </c>
      <c r="K506" s="59"/>
      <c r="L506" s="59"/>
      <c r="M506" s="344"/>
      <c r="N506" s="19"/>
    </row>
    <row r="507" spans="1:14" ht="39.9" customHeight="1" thickBot="1" x14ac:dyDescent="0.3">
      <c r="A507" s="850"/>
      <c r="B507" s="343" t="s">
        <v>5884</v>
      </c>
      <c r="C507" s="342" t="s">
        <v>7664</v>
      </c>
      <c r="D507" s="341">
        <v>43671</v>
      </c>
      <c r="E507" s="340" t="s">
        <v>5605</v>
      </c>
      <c r="F507" s="339" t="s">
        <v>7663</v>
      </c>
      <c r="G507" s="338"/>
      <c r="H507" s="337"/>
      <c r="I507" s="336"/>
      <c r="J507" s="63" t="s">
        <v>5696</v>
      </c>
      <c r="K507" s="335"/>
      <c r="L507" s="64"/>
      <c r="M507" s="334"/>
      <c r="N507" s="19"/>
    </row>
    <row r="508" spans="1:14" ht="39.9" customHeight="1" x14ac:dyDescent="0.25">
      <c r="A508" s="848">
        <v>100</v>
      </c>
      <c r="B508" s="287" t="s">
        <v>22</v>
      </c>
      <c r="C508" s="452" t="s">
        <v>23</v>
      </c>
      <c r="D508" s="287" t="s">
        <v>5593</v>
      </c>
      <c r="E508" s="851" t="s">
        <v>5594</v>
      </c>
      <c r="F508" s="851"/>
      <c r="G508" s="851" t="s">
        <v>17</v>
      </c>
      <c r="H508" s="852"/>
      <c r="I508" s="358"/>
      <c r="J508" s="357"/>
      <c r="K508" s="357"/>
      <c r="L508" s="357"/>
      <c r="M508" s="356"/>
      <c r="N508" s="19"/>
    </row>
    <row r="509" spans="1:14" ht="39.9" customHeight="1" x14ac:dyDescent="0.25">
      <c r="A509" s="849"/>
      <c r="B509" s="48" t="s">
        <v>7662</v>
      </c>
      <c r="C509" s="48" t="s">
        <v>7661</v>
      </c>
      <c r="D509" s="355">
        <v>43627</v>
      </c>
      <c r="E509" s="354"/>
      <c r="F509" s="353" t="s">
        <v>7148</v>
      </c>
      <c r="G509" s="774" t="s">
        <v>7660</v>
      </c>
      <c r="H509" s="775"/>
      <c r="I509" s="776"/>
      <c r="J509" s="352" t="s">
        <v>5599</v>
      </c>
      <c r="K509" s="53"/>
      <c r="L509" s="45" t="s">
        <v>32</v>
      </c>
      <c r="M509" s="351">
        <v>122.62</v>
      </c>
      <c r="N509" s="19"/>
    </row>
    <row r="510" spans="1:14" ht="39.9" customHeight="1" x14ac:dyDescent="0.25">
      <c r="A510" s="849"/>
      <c r="B510" s="349" t="s">
        <v>34</v>
      </c>
      <c r="C510" s="451" t="s">
        <v>35</v>
      </c>
      <c r="D510" s="349" t="s">
        <v>5600</v>
      </c>
      <c r="E510" s="853" t="s">
        <v>5601</v>
      </c>
      <c r="F510" s="853"/>
      <c r="G510" s="854"/>
      <c r="H510" s="855"/>
      <c r="I510" s="856"/>
      <c r="J510" s="58" t="s">
        <v>5646</v>
      </c>
      <c r="K510" s="45"/>
      <c r="L510" s="59" t="s">
        <v>5583</v>
      </c>
      <c r="M510" s="350">
        <v>358.6</v>
      </c>
      <c r="N510" s="19"/>
    </row>
    <row r="511" spans="1:14" ht="39.9" customHeight="1" x14ac:dyDescent="0.25">
      <c r="A511" s="849"/>
      <c r="B511" s="349"/>
      <c r="C511" s="451"/>
      <c r="D511" s="349"/>
      <c r="E511" s="349"/>
      <c r="F511" s="349"/>
      <c r="G511" s="348"/>
      <c r="H511" s="347"/>
      <c r="I511" s="346"/>
      <c r="J511" s="345" t="s">
        <v>5607</v>
      </c>
      <c r="K511" s="59"/>
      <c r="L511" s="59" t="s">
        <v>5583</v>
      </c>
      <c r="M511" s="344">
        <v>17</v>
      </c>
      <c r="N511" s="19"/>
    </row>
    <row r="512" spans="1:14" ht="39.9" customHeight="1" thickBot="1" x14ac:dyDescent="0.3">
      <c r="A512" s="850"/>
      <c r="B512" s="343" t="s">
        <v>5922</v>
      </c>
      <c r="C512" s="342" t="s">
        <v>7660</v>
      </c>
      <c r="D512" s="341">
        <v>43628</v>
      </c>
      <c r="E512" s="340" t="s">
        <v>5605</v>
      </c>
      <c r="F512" s="339" t="s">
        <v>7627</v>
      </c>
      <c r="G512" s="338"/>
      <c r="H512" s="337"/>
      <c r="I512" s="336"/>
      <c r="J512" s="63" t="s">
        <v>5696</v>
      </c>
      <c r="K512" s="335"/>
      <c r="L512" s="64"/>
      <c r="M512" s="334"/>
      <c r="N512" s="19"/>
    </row>
    <row r="513" spans="1:14" ht="39.9" customHeight="1" x14ac:dyDescent="0.25">
      <c r="A513" s="848">
        <v>101</v>
      </c>
      <c r="B513" s="287" t="s">
        <v>22</v>
      </c>
      <c r="C513" s="452" t="s">
        <v>23</v>
      </c>
      <c r="D513" s="287" t="s">
        <v>5593</v>
      </c>
      <c r="E513" s="851" t="s">
        <v>5594</v>
      </c>
      <c r="F513" s="851"/>
      <c r="G513" s="851" t="s">
        <v>17</v>
      </c>
      <c r="H513" s="852"/>
      <c r="I513" s="358"/>
      <c r="J513" s="357"/>
      <c r="K513" s="357"/>
      <c r="L513" s="357"/>
      <c r="M513" s="356"/>
      <c r="N513" s="19"/>
    </row>
    <row r="514" spans="1:14" ht="39.9" customHeight="1" x14ac:dyDescent="0.25">
      <c r="A514" s="849"/>
      <c r="B514" s="48" t="s">
        <v>7659</v>
      </c>
      <c r="C514" s="48" t="s">
        <v>7658</v>
      </c>
      <c r="D514" s="355">
        <v>43596</v>
      </c>
      <c r="E514" s="354"/>
      <c r="F514" s="353" t="s">
        <v>7657</v>
      </c>
      <c r="G514" s="774" t="s">
        <v>7524</v>
      </c>
      <c r="H514" s="775"/>
      <c r="I514" s="776"/>
      <c r="J514" s="352" t="s">
        <v>5599</v>
      </c>
      <c r="K514" s="53"/>
      <c r="L514" s="45" t="s">
        <v>32</v>
      </c>
      <c r="M514" s="351">
        <v>828</v>
      </c>
      <c r="N514" s="19"/>
    </row>
    <row r="515" spans="1:14" ht="39.9" customHeight="1" x14ac:dyDescent="0.25">
      <c r="A515" s="849"/>
      <c r="B515" s="349" t="s">
        <v>34</v>
      </c>
      <c r="C515" s="451" t="s">
        <v>35</v>
      </c>
      <c r="D515" s="349" t="s">
        <v>5600</v>
      </c>
      <c r="E515" s="853" t="s">
        <v>5601</v>
      </c>
      <c r="F515" s="853"/>
      <c r="G515" s="854"/>
      <c r="H515" s="855"/>
      <c r="I515" s="856"/>
      <c r="J515" s="58" t="s">
        <v>5646</v>
      </c>
      <c r="K515" s="45"/>
      <c r="L515" s="59" t="s">
        <v>32</v>
      </c>
      <c r="M515" s="350">
        <v>3062.15</v>
      </c>
      <c r="N515" s="19"/>
    </row>
    <row r="516" spans="1:14" ht="39.9" customHeight="1" x14ac:dyDescent="0.25">
      <c r="A516" s="849"/>
      <c r="B516" s="349"/>
      <c r="C516" s="451"/>
      <c r="D516" s="349"/>
      <c r="E516" s="349"/>
      <c r="F516" s="349"/>
      <c r="G516" s="348"/>
      <c r="H516" s="347"/>
      <c r="I516" s="346"/>
      <c r="J516" s="345" t="s">
        <v>5607</v>
      </c>
      <c r="K516" s="59"/>
      <c r="L516" s="59" t="s">
        <v>32</v>
      </c>
      <c r="M516" s="344">
        <v>676.5</v>
      </c>
      <c r="N516" s="19"/>
    </row>
    <row r="517" spans="1:14" ht="39.9" customHeight="1" thickBot="1" x14ac:dyDescent="0.3">
      <c r="A517" s="850"/>
      <c r="B517" s="343" t="s">
        <v>6027</v>
      </c>
      <c r="C517" s="342" t="s">
        <v>7524</v>
      </c>
      <c r="D517" s="341">
        <v>43601</v>
      </c>
      <c r="E517" s="340" t="s">
        <v>5605</v>
      </c>
      <c r="F517" s="339" t="s">
        <v>7656</v>
      </c>
      <c r="G517" s="338"/>
      <c r="H517" s="337"/>
      <c r="I517" s="336"/>
      <c r="J517" s="63" t="s">
        <v>5696</v>
      </c>
      <c r="K517" s="335"/>
      <c r="L517" s="64"/>
      <c r="M517" s="334"/>
      <c r="N517" s="19"/>
    </row>
    <row r="518" spans="1:14" ht="39.9" customHeight="1" x14ac:dyDescent="0.25">
      <c r="A518" s="848">
        <v>102</v>
      </c>
      <c r="B518" s="287" t="s">
        <v>22</v>
      </c>
      <c r="C518" s="452" t="s">
        <v>23</v>
      </c>
      <c r="D518" s="287" t="s">
        <v>5593</v>
      </c>
      <c r="E518" s="851" t="s">
        <v>5594</v>
      </c>
      <c r="F518" s="851"/>
      <c r="G518" s="851" t="s">
        <v>17</v>
      </c>
      <c r="H518" s="852"/>
      <c r="I518" s="358"/>
      <c r="J518" s="357"/>
      <c r="K518" s="357"/>
      <c r="L518" s="357"/>
      <c r="M518" s="356"/>
      <c r="N518" s="19"/>
    </row>
    <row r="519" spans="1:14" ht="39.9" customHeight="1" x14ac:dyDescent="0.25">
      <c r="A519" s="849"/>
      <c r="B519" s="48" t="s">
        <v>7655</v>
      </c>
      <c r="C519" s="48" t="s">
        <v>7654</v>
      </c>
      <c r="D519" s="355">
        <v>43732</v>
      </c>
      <c r="E519" s="354"/>
      <c r="F519" s="353" t="s">
        <v>5770</v>
      </c>
      <c r="G519" s="774" t="s">
        <v>7653</v>
      </c>
      <c r="H519" s="775"/>
      <c r="I519" s="776"/>
      <c r="J519" s="352" t="s">
        <v>5599</v>
      </c>
      <c r="K519" s="53"/>
      <c r="L519" s="45"/>
      <c r="M519" s="351"/>
      <c r="N519" s="19"/>
    </row>
    <row r="520" spans="1:14" ht="39.9" customHeight="1" x14ac:dyDescent="0.25">
      <c r="A520" s="849"/>
      <c r="B520" s="349" t="s">
        <v>34</v>
      </c>
      <c r="C520" s="451" t="s">
        <v>35</v>
      </c>
      <c r="D520" s="349" t="s">
        <v>5600</v>
      </c>
      <c r="E520" s="853" t="s">
        <v>5601</v>
      </c>
      <c r="F520" s="853"/>
      <c r="G520" s="854"/>
      <c r="H520" s="855"/>
      <c r="I520" s="856"/>
      <c r="J520" s="58" t="s">
        <v>5646</v>
      </c>
      <c r="K520" s="45"/>
      <c r="L520" s="59" t="s">
        <v>5583</v>
      </c>
      <c r="M520" s="350">
        <v>206</v>
      </c>
      <c r="N520" s="19"/>
    </row>
    <row r="521" spans="1:14" ht="39.9" customHeight="1" x14ac:dyDescent="0.25">
      <c r="A521" s="849"/>
      <c r="B521" s="349"/>
      <c r="C521" s="451"/>
      <c r="D521" s="349"/>
      <c r="E521" s="349"/>
      <c r="F521" s="349"/>
      <c r="G521" s="348"/>
      <c r="H521" s="347"/>
      <c r="I521" s="346"/>
      <c r="J521" s="345" t="s">
        <v>5607</v>
      </c>
      <c r="K521" s="59"/>
      <c r="L521" s="59" t="s">
        <v>5583</v>
      </c>
      <c r="M521" s="344">
        <v>19</v>
      </c>
      <c r="N521" s="19"/>
    </row>
    <row r="522" spans="1:14" ht="39.9" customHeight="1" thickBot="1" x14ac:dyDescent="0.3">
      <c r="A522" s="850"/>
      <c r="B522" s="343" t="s">
        <v>5728</v>
      </c>
      <c r="C522" s="342" t="s">
        <v>7653</v>
      </c>
      <c r="D522" s="341">
        <v>43732</v>
      </c>
      <c r="E522" s="340" t="s">
        <v>5605</v>
      </c>
      <c r="F522" s="339" t="s">
        <v>7652</v>
      </c>
      <c r="G522" s="338"/>
      <c r="H522" s="337"/>
      <c r="I522" s="336"/>
      <c r="J522" s="63" t="s">
        <v>5696</v>
      </c>
      <c r="K522" s="335"/>
      <c r="L522" s="64"/>
      <c r="M522" s="334"/>
      <c r="N522" s="19"/>
    </row>
    <row r="523" spans="1:14" ht="39.9" customHeight="1" x14ac:dyDescent="0.25">
      <c r="A523" s="848">
        <v>103</v>
      </c>
      <c r="B523" s="287" t="s">
        <v>22</v>
      </c>
      <c r="C523" s="452" t="s">
        <v>23</v>
      </c>
      <c r="D523" s="287" t="s">
        <v>5593</v>
      </c>
      <c r="E523" s="851" t="s">
        <v>5594</v>
      </c>
      <c r="F523" s="851"/>
      <c r="G523" s="851" t="s">
        <v>17</v>
      </c>
      <c r="H523" s="852"/>
      <c r="I523" s="358"/>
      <c r="J523" s="357"/>
      <c r="K523" s="357"/>
      <c r="L523" s="357"/>
      <c r="M523" s="356"/>
      <c r="N523" s="19"/>
    </row>
    <row r="524" spans="1:14" ht="39.9" customHeight="1" x14ac:dyDescent="0.25">
      <c r="A524" s="849"/>
      <c r="B524" s="48" t="s">
        <v>7651</v>
      </c>
      <c r="C524" s="48" t="s">
        <v>7650</v>
      </c>
      <c r="D524" s="355">
        <v>43668</v>
      </c>
      <c r="E524" s="354"/>
      <c r="F524" s="353" t="s">
        <v>7643</v>
      </c>
      <c r="G524" s="774" t="s">
        <v>7642</v>
      </c>
      <c r="H524" s="775"/>
      <c r="I524" s="776"/>
      <c r="J524" s="352" t="s">
        <v>5599</v>
      </c>
      <c r="K524" s="53"/>
      <c r="L524" s="45" t="s">
        <v>32</v>
      </c>
      <c r="M524" s="351">
        <v>104.34</v>
      </c>
      <c r="N524" s="19"/>
    </row>
    <row r="525" spans="1:14" ht="39.9" customHeight="1" x14ac:dyDescent="0.25">
      <c r="A525" s="849"/>
      <c r="B525" s="349" t="s">
        <v>34</v>
      </c>
      <c r="C525" s="451" t="s">
        <v>35</v>
      </c>
      <c r="D525" s="349" t="s">
        <v>5600</v>
      </c>
      <c r="E525" s="853" t="s">
        <v>5601</v>
      </c>
      <c r="F525" s="853"/>
      <c r="G525" s="854"/>
      <c r="H525" s="855"/>
      <c r="I525" s="856"/>
      <c r="J525" s="58" t="s">
        <v>5646</v>
      </c>
      <c r="K525" s="45"/>
      <c r="L525" s="59" t="s">
        <v>5583</v>
      </c>
      <c r="M525" s="350">
        <v>722</v>
      </c>
      <c r="N525" s="19"/>
    </row>
    <row r="526" spans="1:14" ht="39.9" customHeight="1" x14ac:dyDescent="0.25">
      <c r="A526" s="849"/>
      <c r="B526" s="349"/>
      <c r="C526" s="451"/>
      <c r="D526" s="349"/>
      <c r="E526" s="349"/>
      <c r="F526" s="349"/>
      <c r="G526" s="348"/>
      <c r="H526" s="347"/>
      <c r="I526" s="346"/>
      <c r="J526" s="345" t="s">
        <v>5607</v>
      </c>
      <c r="K526" s="59"/>
      <c r="L526" s="59"/>
      <c r="M526" s="344"/>
      <c r="N526" s="19"/>
    </row>
    <row r="527" spans="1:14" ht="39.9" customHeight="1" thickBot="1" x14ac:dyDescent="0.3">
      <c r="A527" s="850"/>
      <c r="B527" s="343" t="s">
        <v>6071</v>
      </c>
      <c r="C527" s="342" t="s">
        <v>7642</v>
      </c>
      <c r="D527" s="341">
        <v>43670</v>
      </c>
      <c r="E527" s="340" t="s">
        <v>5605</v>
      </c>
      <c r="F527" s="339" t="s">
        <v>7649</v>
      </c>
      <c r="G527" s="338"/>
      <c r="H527" s="337"/>
      <c r="I527" s="336"/>
      <c r="J527" s="63" t="s">
        <v>5696</v>
      </c>
      <c r="K527" s="335"/>
      <c r="L527" s="64"/>
      <c r="M527" s="334"/>
      <c r="N527" s="19"/>
    </row>
    <row r="528" spans="1:14" ht="39.9" customHeight="1" x14ac:dyDescent="0.25">
      <c r="A528" s="848">
        <v>104</v>
      </c>
      <c r="B528" s="287" t="s">
        <v>22</v>
      </c>
      <c r="C528" s="452" t="s">
        <v>23</v>
      </c>
      <c r="D528" s="287" t="s">
        <v>5593</v>
      </c>
      <c r="E528" s="851" t="s">
        <v>5594</v>
      </c>
      <c r="F528" s="851"/>
      <c r="G528" s="851" t="s">
        <v>17</v>
      </c>
      <c r="H528" s="852"/>
      <c r="I528" s="358"/>
      <c r="J528" s="357"/>
      <c r="K528" s="357"/>
      <c r="L528" s="357"/>
      <c r="M528" s="356"/>
      <c r="N528" s="19"/>
    </row>
    <row r="529" spans="1:14" ht="39.9" customHeight="1" x14ac:dyDescent="0.25">
      <c r="A529" s="849"/>
      <c r="B529" s="48" t="s">
        <v>7648</v>
      </c>
      <c r="C529" s="48" t="s">
        <v>7647</v>
      </c>
      <c r="D529" s="355">
        <v>43651</v>
      </c>
      <c r="E529" s="354"/>
      <c r="F529" s="353" t="s">
        <v>7255</v>
      </c>
      <c r="G529" s="774" t="s">
        <v>5837</v>
      </c>
      <c r="H529" s="775"/>
      <c r="I529" s="776"/>
      <c r="J529" s="352" t="s">
        <v>5599</v>
      </c>
      <c r="K529" s="53"/>
      <c r="L529" s="45" t="s">
        <v>32</v>
      </c>
      <c r="M529" s="351">
        <v>1537</v>
      </c>
      <c r="N529" s="19"/>
    </row>
    <row r="530" spans="1:14" ht="39.9" customHeight="1" x14ac:dyDescent="0.25">
      <c r="A530" s="849"/>
      <c r="B530" s="349" t="s">
        <v>34</v>
      </c>
      <c r="C530" s="451" t="s">
        <v>35</v>
      </c>
      <c r="D530" s="349" t="s">
        <v>5600</v>
      </c>
      <c r="E530" s="853" t="s">
        <v>5601</v>
      </c>
      <c r="F530" s="853"/>
      <c r="G530" s="854"/>
      <c r="H530" s="855"/>
      <c r="I530" s="856"/>
      <c r="J530" s="58" t="s">
        <v>5646</v>
      </c>
      <c r="K530" s="45"/>
      <c r="L530" s="59" t="s">
        <v>5583</v>
      </c>
      <c r="M530" s="350">
        <v>1370</v>
      </c>
      <c r="N530" s="19"/>
    </row>
    <row r="531" spans="1:14" ht="39.9" customHeight="1" x14ac:dyDescent="0.25">
      <c r="A531" s="849"/>
      <c r="B531" s="349"/>
      <c r="C531" s="451"/>
      <c r="D531" s="349"/>
      <c r="E531" s="349"/>
      <c r="F531" s="349"/>
      <c r="G531" s="348"/>
      <c r="H531" s="347"/>
      <c r="I531" s="346"/>
      <c r="J531" s="345" t="s">
        <v>5607</v>
      </c>
      <c r="K531" s="59"/>
      <c r="L531" s="59" t="s">
        <v>32</v>
      </c>
      <c r="M531" s="344">
        <v>232</v>
      </c>
      <c r="N531" s="19"/>
    </row>
    <row r="532" spans="1:14" ht="39.9" customHeight="1" thickBot="1" x14ac:dyDescent="0.3">
      <c r="A532" s="850"/>
      <c r="B532" s="343" t="s">
        <v>5728</v>
      </c>
      <c r="C532" s="342" t="s">
        <v>5837</v>
      </c>
      <c r="D532" s="341">
        <v>43657</v>
      </c>
      <c r="E532" s="340" t="s">
        <v>5605</v>
      </c>
      <c r="F532" s="339" t="s">
        <v>7646</v>
      </c>
      <c r="G532" s="338"/>
      <c r="H532" s="337"/>
      <c r="I532" s="336"/>
      <c r="J532" s="63" t="s">
        <v>5696</v>
      </c>
      <c r="K532" s="335"/>
      <c r="L532" s="64"/>
      <c r="M532" s="334"/>
      <c r="N532" s="19"/>
    </row>
    <row r="533" spans="1:14" ht="39.9" customHeight="1" x14ac:dyDescent="0.25">
      <c r="A533" s="848">
        <v>105</v>
      </c>
      <c r="B533" s="287" t="s">
        <v>22</v>
      </c>
      <c r="C533" s="452" t="s">
        <v>23</v>
      </c>
      <c r="D533" s="287" t="s">
        <v>5593</v>
      </c>
      <c r="E533" s="851" t="s">
        <v>5594</v>
      </c>
      <c r="F533" s="851"/>
      <c r="G533" s="851" t="s">
        <v>17</v>
      </c>
      <c r="H533" s="852"/>
      <c r="I533" s="358"/>
      <c r="J533" s="357"/>
      <c r="K533" s="357"/>
      <c r="L533" s="357"/>
      <c r="M533" s="356"/>
      <c r="N533" s="19"/>
    </row>
    <row r="534" spans="1:14" ht="39.9" customHeight="1" x14ac:dyDescent="0.25">
      <c r="A534" s="849"/>
      <c r="B534" s="48" t="s">
        <v>7645</v>
      </c>
      <c r="C534" s="48" t="s">
        <v>7644</v>
      </c>
      <c r="D534" s="355">
        <v>43666</v>
      </c>
      <c r="E534" s="354"/>
      <c r="F534" s="353" t="s">
        <v>7643</v>
      </c>
      <c r="G534" s="774" t="s">
        <v>7642</v>
      </c>
      <c r="H534" s="775"/>
      <c r="I534" s="776"/>
      <c r="J534" s="352" t="s">
        <v>5599</v>
      </c>
      <c r="K534" s="53"/>
      <c r="L534" s="45" t="s">
        <v>32</v>
      </c>
      <c r="M534" s="351">
        <v>640.76</v>
      </c>
      <c r="N534" s="19"/>
    </row>
    <row r="535" spans="1:14" ht="39.9" customHeight="1" x14ac:dyDescent="0.25">
      <c r="A535" s="849"/>
      <c r="B535" s="349" t="s">
        <v>34</v>
      </c>
      <c r="C535" s="451" t="s">
        <v>35</v>
      </c>
      <c r="D535" s="349" t="s">
        <v>5600</v>
      </c>
      <c r="E535" s="853" t="s">
        <v>5601</v>
      </c>
      <c r="F535" s="853"/>
      <c r="G535" s="854"/>
      <c r="H535" s="855"/>
      <c r="I535" s="856"/>
      <c r="J535" s="58" t="s">
        <v>5646</v>
      </c>
      <c r="K535" s="45"/>
      <c r="L535" s="59" t="s">
        <v>5583</v>
      </c>
      <c r="M535" s="350">
        <v>722</v>
      </c>
      <c r="N535" s="19"/>
    </row>
    <row r="536" spans="1:14" ht="39.9" customHeight="1" x14ac:dyDescent="0.25">
      <c r="A536" s="849"/>
      <c r="B536" s="349"/>
      <c r="C536" s="451"/>
      <c r="D536" s="349"/>
      <c r="E536" s="349"/>
      <c r="F536" s="349"/>
      <c r="G536" s="348"/>
      <c r="H536" s="347"/>
      <c r="I536" s="346"/>
      <c r="J536" s="345" t="s">
        <v>5607</v>
      </c>
      <c r="K536" s="59"/>
      <c r="L536" s="59"/>
      <c r="M536" s="344"/>
      <c r="N536" s="19"/>
    </row>
    <row r="537" spans="1:14" ht="39.9" customHeight="1" thickBot="1" x14ac:dyDescent="0.3">
      <c r="A537" s="850"/>
      <c r="B537" s="343" t="s">
        <v>5728</v>
      </c>
      <c r="C537" s="342" t="s">
        <v>7642</v>
      </c>
      <c r="D537" s="341">
        <v>43671</v>
      </c>
      <c r="E537" s="340" t="s">
        <v>5605</v>
      </c>
      <c r="F537" s="339" t="s">
        <v>7641</v>
      </c>
      <c r="G537" s="338"/>
      <c r="H537" s="337"/>
      <c r="I537" s="336"/>
      <c r="J537" s="63" t="s">
        <v>5696</v>
      </c>
      <c r="K537" s="335"/>
      <c r="L537" s="64"/>
      <c r="M537" s="334"/>
      <c r="N537" s="19"/>
    </row>
    <row r="538" spans="1:14" ht="39.9" customHeight="1" x14ac:dyDescent="0.25">
      <c r="A538" s="848">
        <v>106</v>
      </c>
      <c r="B538" s="287" t="s">
        <v>22</v>
      </c>
      <c r="C538" s="452" t="s">
        <v>23</v>
      </c>
      <c r="D538" s="287" t="s">
        <v>5593</v>
      </c>
      <c r="E538" s="851" t="s">
        <v>5594</v>
      </c>
      <c r="F538" s="851"/>
      <c r="G538" s="851" t="s">
        <v>17</v>
      </c>
      <c r="H538" s="852"/>
      <c r="I538" s="358"/>
      <c r="J538" s="357"/>
      <c r="K538" s="357"/>
      <c r="L538" s="357"/>
      <c r="M538" s="356"/>
      <c r="N538" s="19"/>
    </row>
    <row r="539" spans="1:14" ht="39.9" customHeight="1" x14ac:dyDescent="0.25">
      <c r="A539" s="849"/>
      <c r="B539" s="48" t="s">
        <v>7640</v>
      </c>
      <c r="C539" s="48" t="s">
        <v>7639</v>
      </c>
      <c r="D539" s="355">
        <v>43680</v>
      </c>
      <c r="E539" s="354"/>
      <c r="F539" s="353" t="s">
        <v>5705</v>
      </c>
      <c r="G539" s="774" t="s">
        <v>7281</v>
      </c>
      <c r="H539" s="775"/>
      <c r="I539" s="776"/>
      <c r="J539" s="352" t="s">
        <v>5599</v>
      </c>
      <c r="K539" s="53"/>
      <c r="L539" s="45" t="s">
        <v>32</v>
      </c>
      <c r="M539" s="351">
        <v>358</v>
      </c>
      <c r="N539" s="19"/>
    </row>
    <row r="540" spans="1:14" ht="39.9" customHeight="1" x14ac:dyDescent="0.25">
      <c r="A540" s="849"/>
      <c r="B540" s="349" t="s">
        <v>34</v>
      </c>
      <c r="C540" s="451" t="s">
        <v>35</v>
      </c>
      <c r="D540" s="349" t="s">
        <v>5600</v>
      </c>
      <c r="E540" s="853" t="s">
        <v>5601</v>
      </c>
      <c r="F540" s="853"/>
      <c r="G540" s="854"/>
      <c r="H540" s="855"/>
      <c r="I540" s="856"/>
      <c r="J540" s="58" t="s">
        <v>5646</v>
      </c>
      <c r="K540" s="45"/>
      <c r="L540" s="59"/>
      <c r="M540" s="350"/>
      <c r="N540" s="19"/>
    </row>
    <row r="541" spans="1:14" ht="39.9" customHeight="1" x14ac:dyDescent="0.25">
      <c r="A541" s="849"/>
      <c r="B541" s="349"/>
      <c r="C541" s="451"/>
      <c r="D541" s="349"/>
      <c r="E541" s="349"/>
      <c r="F541" s="349"/>
      <c r="G541" s="348"/>
      <c r="H541" s="347"/>
      <c r="I541" s="346"/>
      <c r="J541" s="345" t="s">
        <v>5607</v>
      </c>
      <c r="K541" s="59"/>
      <c r="L541" s="59" t="s">
        <v>32</v>
      </c>
      <c r="M541" s="344">
        <v>15</v>
      </c>
      <c r="N541" s="19"/>
    </row>
    <row r="542" spans="1:14" ht="39.9" customHeight="1" thickBot="1" x14ac:dyDescent="0.3">
      <c r="A542" s="850"/>
      <c r="B542" s="343" t="s">
        <v>7638</v>
      </c>
      <c r="C542" s="342" t="s">
        <v>7281</v>
      </c>
      <c r="D542" s="341">
        <v>43682</v>
      </c>
      <c r="E542" s="340" t="s">
        <v>5605</v>
      </c>
      <c r="F542" s="339" t="s">
        <v>7360</v>
      </c>
      <c r="G542" s="338"/>
      <c r="H542" s="337"/>
      <c r="I542" s="336"/>
      <c r="J542" s="63" t="s">
        <v>5696</v>
      </c>
      <c r="K542" s="335"/>
      <c r="L542" s="64"/>
      <c r="M542" s="334"/>
      <c r="N542" s="19"/>
    </row>
    <row r="543" spans="1:14" ht="39.9" customHeight="1" x14ac:dyDescent="0.25">
      <c r="A543" s="848">
        <v>107</v>
      </c>
      <c r="B543" s="287" t="s">
        <v>22</v>
      </c>
      <c r="C543" s="452" t="s">
        <v>23</v>
      </c>
      <c r="D543" s="287" t="s">
        <v>5593</v>
      </c>
      <c r="E543" s="851" t="s">
        <v>5594</v>
      </c>
      <c r="F543" s="851"/>
      <c r="G543" s="851" t="s">
        <v>17</v>
      </c>
      <c r="H543" s="852"/>
      <c r="I543" s="358"/>
      <c r="J543" s="357"/>
      <c r="K543" s="357"/>
      <c r="L543" s="357"/>
      <c r="M543" s="356"/>
      <c r="N543" s="19"/>
    </row>
    <row r="544" spans="1:14" ht="39.9" customHeight="1" x14ac:dyDescent="0.25">
      <c r="A544" s="849"/>
      <c r="B544" s="48" t="s">
        <v>7637</v>
      </c>
      <c r="C544" s="48" t="s">
        <v>7636</v>
      </c>
      <c r="D544" s="355">
        <v>43634</v>
      </c>
      <c r="E544" s="354"/>
      <c r="F544" s="353" t="s">
        <v>6287</v>
      </c>
      <c r="G544" s="774" t="s">
        <v>7635</v>
      </c>
      <c r="H544" s="775"/>
      <c r="I544" s="776"/>
      <c r="J544" s="352" t="s">
        <v>5599</v>
      </c>
      <c r="K544" s="53"/>
      <c r="L544" s="45" t="s">
        <v>32</v>
      </c>
      <c r="M544" s="351">
        <v>514</v>
      </c>
      <c r="N544" s="19"/>
    </row>
    <row r="545" spans="1:14" ht="39.9" customHeight="1" x14ac:dyDescent="0.25">
      <c r="A545" s="849"/>
      <c r="B545" s="349" t="s">
        <v>34</v>
      </c>
      <c r="C545" s="451" t="s">
        <v>35</v>
      </c>
      <c r="D545" s="349" t="s">
        <v>5600</v>
      </c>
      <c r="E545" s="853" t="s">
        <v>5601</v>
      </c>
      <c r="F545" s="853"/>
      <c r="G545" s="854"/>
      <c r="H545" s="855"/>
      <c r="I545" s="856"/>
      <c r="J545" s="58" t="s">
        <v>5646</v>
      </c>
      <c r="K545" s="45"/>
      <c r="L545" s="59" t="s">
        <v>32</v>
      </c>
      <c r="M545" s="350">
        <v>257</v>
      </c>
      <c r="N545" s="19"/>
    </row>
    <row r="546" spans="1:14" ht="39.9" customHeight="1" x14ac:dyDescent="0.25">
      <c r="A546" s="849"/>
      <c r="B546" s="349"/>
      <c r="C546" s="451"/>
      <c r="D546" s="349"/>
      <c r="E546" s="349"/>
      <c r="F546" s="349"/>
      <c r="G546" s="348"/>
      <c r="H546" s="347"/>
      <c r="I546" s="346"/>
      <c r="J546" s="345" t="s">
        <v>5607</v>
      </c>
      <c r="K546" s="59"/>
      <c r="L546" s="59" t="s">
        <v>5583</v>
      </c>
      <c r="M546" s="344">
        <v>37</v>
      </c>
      <c r="N546" s="19"/>
    </row>
    <row r="547" spans="1:14" ht="39.9" customHeight="1" thickBot="1" x14ac:dyDescent="0.3">
      <c r="A547" s="850"/>
      <c r="B547" s="343" t="s">
        <v>6312</v>
      </c>
      <c r="C547" s="342" t="s">
        <v>7635</v>
      </c>
      <c r="D547" s="341">
        <v>43636</v>
      </c>
      <c r="E547" s="340" t="s">
        <v>5605</v>
      </c>
      <c r="F547" s="339" t="s">
        <v>5773</v>
      </c>
      <c r="G547" s="338"/>
      <c r="H547" s="337"/>
      <c r="I547" s="336"/>
      <c r="J547" s="63" t="s">
        <v>5696</v>
      </c>
      <c r="K547" s="335"/>
      <c r="L547" s="64"/>
      <c r="M547" s="334"/>
      <c r="N547" s="19"/>
    </row>
    <row r="548" spans="1:14" ht="39.9" customHeight="1" x14ac:dyDescent="0.25">
      <c r="A548" s="848">
        <v>108</v>
      </c>
      <c r="B548" s="287" t="s">
        <v>22</v>
      </c>
      <c r="C548" s="452" t="s">
        <v>23</v>
      </c>
      <c r="D548" s="287" t="s">
        <v>5593</v>
      </c>
      <c r="E548" s="851" t="s">
        <v>5594</v>
      </c>
      <c r="F548" s="851"/>
      <c r="G548" s="851" t="s">
        <v>17</v>
      </c>
      <c r="H548" s="852"/>
      <c r="I548" s="358"/>
      <c r="J548" s="357"/>
      <c r="K548" s="357"/>
      <c r="L548" s="357"/>
      <c r="M548" s="356"/>
      <c r="N548" s="19"/>
    </row>
    <row r="549" spans="1:14" ht="39.9" customHeight="1" x14ac:dyDescent="0.25">
      <c r="A549" s="849"/>
      <c r="B549" s="48" t="s">
        <v>7626</v>
      </c>
      <c r="C549" s="48" t="s">
        <v>7634</v>
      </c>
      <c r="D549" s="355">
        <v>43559</v>
      </c>
      <c r="E549" s="354"/>
      <c r="F549" s="353" t="s">
        <v>7633</v>
      </c>
      <c r="G549" s="774" t="s">
        <v>1576</v>
      </c>
      <c r="H549" s="775"/>
      <c r="I549" s="776"/>
      <c r="J549" s="352" t="s">
        <v>5599</v>
      </c>
      <c r="K549" s="53"/>
      <c r="L549" s="45" t="s">
        <v>32</v>
      </c>
      <c r="M549" s="351">
        <v>188</v>
      </c>
      <c r="N549" s="19"/>
    </row>
    <row r="550" spans="1:14" ht="39.9" customHeight="1" x14ac:dyDescent="0.25">
      <c r="A550" s="849"/>
      <c r="B550" s="349" t="s">
        <v>34</v>
      </c>
      <c r="C550" s="451" t="s">
        <v>35</v>
      </c>
      <c r="D550" s="349" t="s">
        <v>5600</v>
      </c>
      <c r="E550" s="853" t="s">
        <v>5601</v>
      </c>
      <c r="F550" s="853"/>
      <c r="G550" s="854"/>
      <c r="H550" s="855"/>
      <c r="I550" s="856"/>
      <c r="J550" s="58" t="s">
        <v>5646</v>
      </c>
      <c r="K550" s="45"/>
      <c r="L550" s="59" t="s">
        <v>32</v>
      </c>
      <c r="M550" s="350">
        <v>399.03</v>
      </c>
      <c r="N550" s="19"/>
    </row>
    <row r="551" spans="1:14" ht="39.9" customHeight="1" x14ac:dyDescent="0.25">
      <c r="A551" s="849"/>
      <c r="B551" s="349"/>
      <c r="C551" s="451"/>
      <c r="D551" s="349"/>
      <c r="E551" s="349"/>
      <c r="F551" s="349"/>
      <c r="G551" s="348"/>
      <c r="H551" s="347"/>
      <c r="I551" s="346"/>
      <c r="J551" s="345" t="s">
        <v>5607</v>
      </c>
      <c r="K551" s="59"/>
      <c r="L551" s="59"/>
      <c r="M551" s="344"/>
      <c r="N551" s="19"/>
    </row>
    <row r="552" spans="1:14" ht="39.9" customHeight="1" thickBot="1" x14ac:dyDescent="0.3">
      <c r="A552" s="850"/>
      <c r="B552" s="343" t="s">
        <v>5332</v>
      </c>
      <c r="C552" s="342" t="s">
        <v>1576</v>
      </c>
      <c r="D552" s="341">
        <v>43561</v>
      </c>
      <c r="E552" s="340" t="s">
        <v>5605</v>
      </c>
      <c r="F552" s="339" t="s">
        <v>6038</v>
      </c>
      <c r="G552" s="338"/>
      <c r="H552" s="337"/>
      <c r="I552" s="336"/>
      <c r="J552" s="63" t="s">
        <v>5696</v>
      </c>
      <c r="K552" s="335"/>
      <c r="L552" s="64"/>
      <c r="M552" s="334"/>
      <c r="N552" s="19"/>
    </row>
    <row r="553" spans="1:14" ht="39.9" customHeight="1" x14ac:dyDescent="0.25">
      <c r="A553" s="848">
        <v>109</v>
      </c>
      <c r="B553" s="287" t="s">
        <v>22</v>
      </c>
      <c r="C553" s="452" t="s">
        <v>23</v>
      </c>
      <c r="D553" s="287" t="s">
        <v>5593</v>
      </c>
      <c r="E553" s="851" t="s">
        <v>5594</v>
      </c>
      <c r="F553" s="851"/>
      <c r="G553" s="851" t="s">
        <v>17</v>
      </c>
      <c r="H553" s="852"/>
      <c r="I553" s="358"/>
      <c r="J553" s="357"/>
      <c r="K553" s="357"/>
      <c r="L553" s="357"/>
      <c r="M553" s="356"/>
      <c r="N553" s="19"/>
    </row>
    <row r="554" spans="1:14" ht="39.9" customHeight="1" x14ac:dyDescent="0.25">
      <c r="A554" s="849"/>
      <c r="B554" s="48" t="s">
        <v>7626</v>
      </c>
      <c r="C554" s="48" t="s">
        <v>7632</v>
      </c>
      <c r="D554" s="355">
        <v>43599</v>
      </c>
      <c r="E554" s="354"/>
      <c r="F554" s="353" t="s">
        <v>7631</v>
      </c>
      <c r="G554" s="774" t="s">
        <v>7630</v>
      </c>
      <c r="H554" s="775"/>
      <c r="I554" s="776"/>
      <c r="J554" s="352" t="s">
        <v>5599</v>
      </c>
      <c r="K554" s="53"/>
      <c r="L554" s="45" t="s">
        <v>32</v>
      </c>
      <c r="M554" s="351">
        <v>202</v>
      </c>
      <c r="N554" s="19"/>
    </row>
    <row r="555" spans="1:14" ht="39.9" customHeight="1" x14ac:dyDescent="0.25">
      <c r="A555" s="849"/>
      <c r="B555" s="349" t="s">
        <v>34</v>
      </c>
      <c r="C555" s="451" t="s">
        <v>35</v>
      </c>
      <c r="D555" s="349" t="s">
        <v>5600</v>
      </c>
      <c r="E555" s="853" t="s">
        <v>5601</v>
      </c>
      <c r="F555" s="853"/>
      <c r="G555" s="854"/>
      <c r="H555" s="855"/>
      <c r="I555" s="856"/>
      <c r="J555" s="58" t="s">
        <v>5646</v>
      </c>
      <c r="K555" s="45"/>
      <c r="L555" s="59" t="s">
        <v>32</v>
      </c>
      <c r="M555" s="350">
        <v>428.79</v>
      </c>
      <c r="N555" s="19"/>
    </row>
    <row r="556" spans="1:14" ht="39.9" customHeight="1" x14ac:dyDescent="0.25">
      <c r="A556" s="849"/>
      <c r="B556" s="349"/>
      <c r="C556" s="451"/>
      <c r="D556" s="349"/>
      <c r="E556" s="349"/>
      <c r="F556" s="349"/>
      <c r="G556" s="348"/>
      <c r="H556" s="347"/>
      <c r="I556" s="346"/>
      <c r="J556" s="345" t="s">
        <v>5607</v>
      </c>
      <c r="K556" s="59"/>
      <c r="L556" s="59"/>
      <c r="M556" s="344"/>
      <c r="N556" s="19"/>
    </row>
    <row r="557" spans="1:14" ht="39.9" customHeight="1" thickBot="1" x14ac:dyDescent="0.3">
      <c r="A557" s="850"/>
      <c r="B557" s="343" t="s">
        <v>5332</v>
      </c>
      <c r="C557" s="342" t="s">
        <v>7630</v>
      </c>
      <c r="D557" s="341">
        <v>43601</v>
      </c>
      <c r="E557" s="340" t="s">
        <v>5605</v>
      </c>
      <c r="F557" s="339" t="s">
        <v>7200</v>
      </c>
      <c r="G557" s="338"/>
      <c r="H557" s="337"/>
      <c r="I557" s="336"/>
      <c r="J557" s="63" t="s">
        <v>5696</v>
      </c>
      <c r="K557" s="335"/>
      <c r="L557" s="64"/>
      <c r="M557" s="334"/>
      <c r="N557" s="19"/>
    </row>
    <row r="558" spans="1:14" ht="39.9" customHeight="1" x14ac:dyDescent="0.25">
      <c r="A558" s="848">
        <v>110</v>
      </c>
      <c r="B558" s="287" t="s">
        <v>22</v>
      </c>
      <c r="C558" s="452" t="s">
        <v>23</v>
      </c>
      <c r="D558" s="287" t="s">
        <v>5593</v>
      </c>
      <c r="E558" s="851" t="s">
        <v>5594</v>
      </c>
      <c r="F558" s="851"/>
      <c r="G558" s="851" t="s">
        <v>17</v>
      </c>
      <c r="H558" s="852"/>
      <c r="I558" s="358"/>
      <c r="J558" s="357"/>
      <c r="K558" s="357"/>
      <c r="L558" s="357"/>
      <c r="M558" s="356"/>
      <c r="N558" s="19"/>
    </row>
    <row r="559" spans="1:14" ht="39.9" customHeight="1" x14ac:dyDescent="0.25">
      <c r="A559" s="849"/>
      <c r="B559" s="48" t="s">
        <v>7626</v>
      </c>
      <c r="C559" s="48" t="s">
        <v>7629</v>
      </c>
      <c r="D559" s="355">
        <v>43627</v>
      </c>
      <c r="E559" s="354"/>
      <c r="F559" s="353" t="s">
        <v>5705</v>
      </c>
      <c r="G559" s="774" t="s">
        <v>7628</v>
      </c>
      <c r="H559" s="775"/>
      <c r="I559" s="776"/>
      <c r="J559" s="352" t="s">
        <v>5599</v>
      </c>
      <c r="K559" s="53"/>
      <c r="L559" s="45" t="s">
        <v>32</v>
      </c>
      <c r="M559" s="351">
        <v>251</v>
      </c>
      <c r="N559" s="19"/>
    </row>
    <row r="560" spans="1:14" ht="39.9" customHeight="1" x14ac:dyDescent="0.25">
      <c r="A560" s="849"/>
      <c r="B560" s="349" t="s">
        <v>34</v>
      </c>
      <c r="C560" s="451" t="s">
        <v>35</v>
      </c>
      <c r="D560" s="349" t="s">
        <v>5600</v>
      </c>
      <c r="E560" s="853" t="s">
        <v>5601</v>
      </c>
      <c r="F560" s="853"/>
      <c r="G560" s="854"/>
      <c r="H560" s="855"/>
      <c r="I560" s="856"/>
      <c r="J560" s="58" t="s">
        <v>5646</v>
      </c>
      <c r="K560" s="45"/>
      <c r="L560" s="59" t="s">
        <v>32</v>
      </c>
      <c r="M560" s="350">
        <v>500</v>
      </c>
      <c r="N560" s="19"/>
    </row>
    <row r="561" spans="1:14" ht="39.9" customHeight="1" x14ac:dyDescent="0.25">
      <c r="A561" s="849"/>
      <c r="B561" s="349"/>
      <c r="C561" s="451"/>
      <c r="D561" s="349"/>
      <c r="E561" s="349"/>
      <c r="F561" s="349"/>
      <c r="G561" s="348"/>
      <c r="H561" s="347"/>
      <c r="I561" s="346"/>
      <c r="J561" s="345" t="s">
        <v>5607</v>
      </c>
      <c r="K561" s="59"/>
      <c r="L561" s="59"/>
      <c r="M561" s="344"/>
      <c r="N561" s="19"/>
    </row>
    <row r="562" spans="1:14" ht="39.9" customHeight="1" thickBot="1" x14ac:dyDescent="0.3">
      <c r="A562" s="850"/>
      <c r="B562" s="343" t="s">
        <v>5332</v>
      </c>
      <c r="C562" s="342" t="s">
        <v>7628</v>
      </c>
      <c r="D562" s="341">
        <v>43628</v>
      </c>
      <c r="E562" s="340" t="s">
        <v>5605</v>
      </c>
      <c r="F562" s="339" t="s">
        <v>7627</v>
      </c>
      <c r="G562" s="338"/>
      <c r="H562" s="337"/>
      <c r="I562" s="336"/>
      <c r="J562" s="63" t="s">
        <v>5696</v>
      </c>
      <c r="K562" s="335"/>
      <c r="L562" s="64"/>
      <c r="M562" s="334"/>
      <c r="N562" s="19"/>
    </row>
    <row r="563" spans="1:14" ht="39.9" customHeight="1" x14ac:dyDescent="0.25">
      <c r="A563" s="848">
        <v>111</v>
      </c>
      <c r="B563" s="287" t="s">
        <v>22</v>
      </c>
      <c r="C563" s="452" t="s">
        <v>23</v>
      </c>
      <c r="D563" s="287" t="s">
        <v>5593</v>
      </c>
      <c r="E563" s="851" t="s">
        <v>5594</v>
      </c>
      <c r="F563" s="851"/>
      <c r="G563" s="851" t="s">
        <v>17</v>
      </c>
      <c r="H563" s="852"/>
      <c r="I563" s="358"/>
      <c r="J563" s="357"/>
      <c r="K563" s="357"/>
      <c r="L563" s="357"/>
      <c r="M563" s="356"/>
      <c r="N563" s="19"/>
    </row>
    <row r="564" spans="1:14" ht="39.9" customHeight="1" x14ac:dyDescent="0.25">
      <c r="A564" s="849"/>
      <c r="B564" s="48" t="s">
        <v>7626</v>
      </c>
      <c r="C564" s="48" t="s">
        <v>7625</v>
      </c>
      <c r="D564" s="355">
        <v>43678</v>
      </c>
      <c r="E564" s="354"/>
      <c r="F564" s="353" t="s">
        <v>5705</v>
      </c>
      <c r="G564" s="774" t="s">
        <v>7281</v>
      </c>
      <c r="H564" s="775"/>
      <c r="I564" s="776"/>
      <c r="J564" s="352" t="s">
        <v>5599</v>
      </c>
      <c r="K564" s="53"/>
      <c r="L564" s="45" t="s">
        <v>32</v>
      </c>
      <c r="M564" s="351">
        <v>537</v>
      </c>
      <c r="N564" s="19"/>
    </row>
    <row r="565" spans="1:14" ht="39.9" customHeight="1" x14ac:dyDescent="0.25">
      <c r="A565" s="849"/>
      <c r="B565" s="349" t="s">
        <v>34</v>
      </c>
      <c r="C565" s="451" t="s">
        <v>35</v>
      </c>
      <c r="D565" s="349" t="s">
        <v>5600</v>
      </c>
      <c r="E565" s="853" t="s">
        <v>5601</v>
      </c>
      <c r="F565" s="853"/>
      <c r="G565" s="854"/>
      <c r="H565" s="855"/>
      <c r="I565" s="856"/>
      <c r="J565" s="58" t="s">
        <v>5646</v>
      </c>
      <c r="K565" s="45"/>
      <c r="L565" s="59" t="s">
        <v>32</v>
      </c>
      <c r="M565" s="350">
        <v>500</v>
      </c>
      <c r="N565" s="19"/>
    </row>
    <row r="566" spans="1:14" ht="39.9" customHeight="1" x14ac:dyDescent="0.25">
      <c r="A566" s="849"/>
      <c r="B566" s="349"/>
      <c r="C566" s="451"/>
      <c r="D566" s="349"/>
      <c r="E566" s="349"/>
      <c r="F566" s="349"/>
      <c r="G566" s="348"/>
      <c r="H566" s="347"/>
      <c r="I566" s="346"/>
      <c r="J566" s="345" t="s">
        <v>5607</v>
      </c>
      <c r="K566" s="59"/>
      <c r="L566" s="59" t="s">
        <v>32</v>
      </c>
      <c r="M566" s="344">
        <v>30</v>
      </c>
      <c r="N566" s="19"/>
    </row>
    <row r="567" spans="1:14" ht="39.9" customHeight="1" thickBot="1" x14ac:dyDescent="0.3">
      <c r="A567" s="850"/>
      <c r="B567" s="343" t="s">
        <v>5332</v>
      </c>
      <c r="C567" s="342" t="s">
        <v>7281</v>
      </c>
      <c r="D567" s="341">
        <v>43683</v>
      </c>
      <c r="E567" s="340" t="s">
        <v>5605</v>
      </c>
      <c r="F567" s="339" t="s">
        <v>7624</v>
      </c>
      <c r="G567" s="338"/>
      <c r="H567" s="337"/>
      <c r="I567" s="336"/>
      <c r="J567" s="63" t="s">
        <v>5696</v>
      </c>
      <c r="K567" s="335"/>
      <c r="L567" s="64"/>
      <c r="M567" s="334"/>
      <c r="N567" s="19"/>
    </row>
    <row r="568" spans="1:14" ht="39.9" customHeight="1" x14ac:dyDescent="0.25">
      <c r="A568" s="848">
        <v>112</v>
      </c>
      <c r="B568" s="287" t="s">
        <v>22</v>
      </c>
      <c r="C568" s="452" t="s">
        <v>23</v>
      </c>
      <c r="D568" s="287" t="s">
        <v>5593</v>
      </c>
      <c r="E568" s="851" t="s">
        <v>5594</v>
      </c>
      <c r="F568" s="851"/>
      <c r="G568" s="851" t="s">
        <v>17</v>
      </c>
      <c r="H568" s="852"/>
      <c r="I568" s="358"/>
      <c r="J568" s="357"/>
      <c r="K568" s="357"/>
      <c r="L568" s="357"/>
      <c r="M568" s="356"/>
      <c r="N568" s="19"/>
    </row>
    <row r="569" spans="1:14" ht="39.9" customHeight="1" x14ac:dyDescent="0.25">
      <c r="A569" s="849"/>
      <c r="B569" s="48" t="s">
        <v>7623</v>
      </c>
      <c r="C569" s="48" t="s">
        <v>7622</v>
      </c>
      <c r="D569" s="355">
        <v>43679</v>
      </c>
      <c r="E569" s="354"/>
      <c r="F569" s="353" t="s">
        <v>5705</v>
      </c>
      <c r="G569" s="774" t="s">
        <v>7281</v>
      </c>
      <c r="H569" s="775"/>
      <c r="I569" s="776"/>
      <c r="J569" s="352" t="s">
        <v>5599</v>
      </c>
      <c r="K569" s="53"/>
      <c r="L569" s="45" t="s">
        <v>32</v>
      </c>
      <c r="M569" s="351">
        <v>224</v>
      </c>
      <c r="N569" s="19"/>
    </row>
    <row r="570" spans="1:14" ht="39.9" customHeight="1" x14ac:dyDescent="0.25">
      <c r="A570" s="849"/>
      <c r="B570" s="349" t="s">
        <v>34</v>
      </c>
      <c r="C570" s="451" t="s">
        <v>35</v>
      </c>
      <c r="D570" s="349" t="s">
        <v>5600</v>
      </c>
      <c r="E570" s="853" t="s">
        <v>5601</v>
      </c>
      <c r="F570" s="853"/>
      <c r="G570" s="854"/>
      <c r="H570" s="855"/>
      <c r="I570" s="856"/>
      <c r="J570" s="58" t="s">
        <v>5646</v>
      </c>
      <c r="K570" s="45"/>
      <c r="L570" s="59"/>
      <c r="M570" s="350"/>
      <c r="N570" s="19"/>
    </row>
    <row r="571" spans="1:14" ht="39.9" customHeight="1" x14ac:dyDescent="0.25">
      <c r="A571" s="849"/>
      <c r="B571" s="349"/>
      <c r="C571" s="451"/>
      <c r="D571" s="349"/>
      <c r="E571" s="349"/>
      <c r="F571" s="349"/>
      <c r="G571" s="348"/>
      <c r="H571" s="347"/>
      <c r="I571" s="346"/>
      <c r="J571" s="345" t="s">
        <v>5607</v>
      </c>
      <c r="K571" s="59"/>
      <c r="L571" s="59" t="s">
        <v>32</v>
      </c>
      <c r="M571" s="344">
        <v>19</v>
      </c>
      <c r="N571" s="19"/>
    </row>
    <row r="572" spans="1:14" ht="39.9" customHeight="1" thickBot="1" x14ac:dyDescent="0.3">
      <c r="A572" s="850"/>
      <c r="B572" s="343" t="s">
        <v>7621</v>
      </c>
      <c r="C572" s="342" t="s">
        <v>7281</v>
      </c>
      <c r="D572" s="341">
        <v>43681</v>
      </c>
      <c r="E572" s="340" t="s">
        <v>5605</v>
      </c>
      <c r="F572" s="339" t="s">
        <v>7620</v>
      </c>
      <c r="G572" s="338"/>
      <c r="H572" s="337"/>
      <c r="I572" s="336"/>
      <c r="J572" s="63" t="s">
        <v>5664</v>
      </c>
      <c r="K572" s="335"/>
      <c r="L572" s="64" t="s">
        <v>32</v>
      </c>
      <c r="M572" s="334">
        <v>810</v>
      </c>
      <c r="N572" s="19"/>
    </row>
    <row r="573" spans="1:14" ht="39.9" customHeight="1" x14ac:dyDescent="0.25">
      <c r="A573" s="848">
        <v>113</v>
      </c>
      <c r="B573" s="287" t="s">
        <v>22</v>
      </c>
      <c r="C573" s="452" t="s">
        <v>23</v>
      </c>
      <c r="D573" s="287" t="s">
        <v>5593</v>
      </c>
      <c r="E573" s="851" t="s">
        <v>5594</v>
      </c>
      <c r="F573" s="851"/>
      <c r="G573" s="851" t="s">
        <v>17</v>
      </c>
      <c r="H573" s="852"/>
      <c r="I573" s="358"/>
      <c r="J573" s="357"/>
      <c r="K573" s="357"/>
      <c r="L573" s="357"/>
      <c r="M573" s="356"/>
      <c r="N573" s="19"/>
    </row>
    <row r="574" spans="1:14" ht="39.9" customHeight="1" x14ac:dyDescent="0.25">
      <c r="A574" s="849"/>
      <c r="B574" s="48" t="s">
        <v>7619</v>
      </c>
      <c r="C574" s="48" t="s">
        <v>7618</v>
      </c>
      <c r="D574" s="355">
        <v>43731</v>
      </c>
      <c r="E574" s="354"/>
      <c r="F574" s="353" t="s">
        <v>7617</v>
      </c>
      <c r="G574" s="774" t="s">
        <v>7616</v>
      </c>
      <c r="H574" s="775"/>
      <c r="I574" s="776"/>
      <c r="J574" s="352" t="s">
        <v>5599</v>
      </c>
      <c r="K574" s="53"/>
      <c r="L574" s="45" t="s">
        <v>32</v>
      </c>
      <c r="M574" s="351">
        <v>1076</v>
      </c>
      <c r="N574" s="19"/>
    </row>
    <row r="575" spans="1:14" ht="39.9" customHeight="1" x14ac:dyDescent="0.25">
      <c r="A575" s="849"/>
      <c r="B575" s="349" t="s">
        <v>34</v>
      </c>
      <c r="C575" s="451" t="s">
        <v>35</v>
      </c>
      <c r="D575" s="349" t="s">
        <v>5600</v>
      </c>
      <c r="E575" s="853" t="s">
        <v>5601</v>
      </c>
      <c r="F575" s="853"/>
      <c r="G575" s="854"/>
      <c r="H575" s="855"/>
      <c r="I575" s="856"/>
      <c r="J575" s="58" t="s">
        <v>5646</v>
      </c>
      <c r="K575" s="45"/>
      <c r="L575" s="59"/>
      <c r="M575" s="350"/>
      <c r="N575" s="19"/>
    </row>
    <row r="576" spans="1:14" ht="39.9" customHeight="1" x14ac:dyDescent="0.25">
      <c r="A576" s="849"/>
      <c r="B576" s="349"/>
      <c r="C576" s="451"/>
      <c r="D576" s="349"/>
      <c r="E576" s="349"/>
      <c r="F576" s="349"/>
      <c r="G576" s="348"/>
      <c r="H576" s="347"/>
      <c r="I576" s="346"/>
      <c r="J576" s="345" t="s">
        <v>5607</v>
      </c>
      <c r="K576" s="59"/>
      <c r="L576" s="59" t="s">
        <v>32</v>
      </c>
      <c r="M576" s="344">
        <v>98</v>
      </c>
      <c r="N576" s="19"/>
    </row>
    <row r="577" spans="1:14" ht="39.9" customHeight="1" thickBot="1" x14ac:dyDescent="0.3">
      <c r="A577" s="850"/>
      <c r="B577" s="343" t="s">
        <v>6457</v>
      </c>
      <c r="C577" s="342" t="s">
        <v>7616</v>
      </c>
      <c r="D577" s="341">
        <v>43735</v>
      </c>
      <c r="E577" s="340" t="s">
        <v>5605</v>
      </c>
      <c r="F577" s="339" t="s">
        <v>7615</v>
      </c>
      <c r="G577" s="338"/>
      <c r="H577" s="337"/>
      <c r="I577" s="336"/>
      <c r="J577" s="63" t="s">
        <v>5696</v>
      </c>
      <c r="K577" s="335"/>
      <c r="L577" s="64"/>
      <c r="M577" s="334"/>
      <c r="N577" s="19"/>
    </row>
    <row r="578" spans="1:14" ht="39.9" customHeight="1" x14ac:dyDescent="0.25">
      <c r="A578" s="848">
        <v>114</v>
      </c>
      <c r="B578" s="287" t="s">
        <v>22</v>
      </c>
      <c r="C578" s="452" t="s">
        <v>23</v>
      </c>
      <c r="D578" s="287" t="s">
        <v>5593</v>
      </c>
      <c r="E578" s="851" t="s">
        <v>5594</v>
      </c>
      <c r="F578" s="851"/>
      <c r="G578" s="851" t="s">
        <v>17</v>
      </c>
      <c r="H578" s="852"/>
      <c r="I578" s="358"/>
      <c r="J578" s="357"/>
      <c r="K578" s="357"/>
      <c r="L578" s="357"/>
      <c r="M578" s="356"/>
      <c r="N578" s="19"/>
    </row>
    <row r="579" spans="1:14" ht="39.9" customHeight="1" x14ac:dyDescent="0.25">
      <c r="A579" s="849"/>
      <c r="B579" s="48" t="s">
        <v>7612</v>
      </c>
      <c r="C579" s="48" t="s">
        <v>7614</v>
      </c>
      <c r="D579" s="355">
        <v>43590</v>
      </c>
      <c r="E579" s="354"/>
      <c r="F579" s="353" t="s">
        <v>5770</v>
      </c>
      <c r="G579" s="774" t="s">
        <v>7613</v>
      </c>
      <c r="H579" s="775"/>
      <c r="I579" s="776"/>
      <c r="J579" s="352" t="s">
        <v>5599</v>
      </c>
      <c r="K579" s="53"/>
      <c r="L579" s="45" t="s">
        <v>32</v>
      </c>
      <c r="M579" s="351">
        <v>198.69</v>
      </c>
      <c r="N579" s="19"/>
    </row>
    <row r="580" spans="1:14" ht="39.9" customHeight="1" x14ac:dyDescent="0.25">
      <c r="A580" s="849"/>
      <c r="B580" s="349" t="s">
        <v>34</v>
      </c>
      <c r="C580" s="451" t="s">
        <v>35</v>
      </c>
      <c r="D580" s="349" t="s">
        <v>5600</v>
      </c>
      <c r="E580" s="853" t="s">
        <v>5601</v>
      </c>
      <c r="F580" s="853"/>
      <c r="G580" s="854"/>
      <c r="H580" s="855"/>
      <c r="I580" s="856"/>
      <c r="J580" s="58" t="s">
        <v>5646</v>
      </c>
      <c r="K580" s="45"/>
      <c r="L580" s="59" t="s">
        <v>32</v>
      </c>
      <c r="M580" s="350">
        <v>103</v>
      </c>
      <c r="N580" s="19"/>
    </row>
    <row r="581" spans="1:14" ht="39.9" customHeight="1" x14ac:dyDescent="0.25">
      <c r="A581" s="849"/>
      <c r="B581" s="349"/>
      <c r="C581" s="451"/>
      <c r="D581" s="349"/>
      <c r="E581" s="349"/>
      <c r="F581" s="349"/>
      <c r="G581" s="348"/>
      <c r="H581" s="347"/>
      <c r="I581" s="346"/>
      <c r="J581" s="345" t="s">
        <v>5607</v>
      </c>
      <c r="K581" s="59"/>
      <c r="L581" s="59" t="s">
        <v>32</v>
      </c>
      <c r="M581" s="344">
        <v>19</v>
      </c>
      <c r="N581" s="19"/>
    </row>
    <row r="582" spans="1:14" ht="39.9" customHeight="1" thickBot="1" x14ac:dyDescent="0.3">
      <c r="A582" s="850"/>
      <c r="B582" s="343" t="s">
        <v>6457</v>
      </c>
      <c r="C582" s="342" t="s">
        <v>7613</v>
      </c>
      <c r="D582" s="341">
        <v>43594</v>
      </c>
      <c r="E582" s="340" t="s">
        <v>5605</v>
      </c>
      <c r="F582" s="339" t="s">
        <v>6741</v>
      </c>
      <c r="G582" s="338"/>
      <c r="H582" s="337"/>
      <c r="I582" s="336"/>
      <c r="J582" s="63" t="s">
        <v>5696</v>
      </c>
      <c r="K582" s="335"/>
      <c r="L582" s="64"/>
      <c r="M582" s="334"/>
      <c r="N582" s="19"/>
    </row>
    <row r="583" spans="1:14" ht="39.9" customHeight="1" x14ac:dyDescent="0.25">
      <c r="A583" s="848">
        <v>115</v>
      </c>
      <c r="B583" s="287" t="s">
        <v>22</v>
      </c>
      <c r="C583" s="452" t="s">
        <v>23</v>
      </c>
      <c r="D583" s="287" t="s">
        <v>5593</v>
      </c>
      <c r="E583" s="851" t="s">
        <v>5594</v>
      </c>
      <c r="F583" s="851"/>
      <c r="G583" s="851" t="s">
        <v>17</v>
      </c>
      <c r="H583" s="852"/>
      <c r="I583" s="358"/>
      <c r="J583" s="357"/>
      <c r="K583" s="357"/>
      <c r="L583" s="357"/>
      <c r="M583" s="356"/>
      <c r="N583" s="19"/>
    </row>
    <row r="584" spans="1:14" ht="39.9" customHeight="1" x14ac:dyDescent="0.25">
      <c r="A584" s="849"/>
      <c r="B584" s="48" t="s">
        <v>7612</v>
      </c>
      <c r="C584" s="48" t="s">
        <v>7611</v>
      </c>
      <c r="D584" s="355">
        <v>43634</v>
      </c>
      <c r="E584" s="354"/>
      <c r="F584" s="353" t="s">
        <v>5806</v>
      </c>
      <c r="G584" s="774" t="s">
        <v>7610</v>
      </c>
      <c r="H584" s="775"/>
      <c r="I584" s="776"/>
      <c r="J584" s="352" t="s">
        <v>5599</v>
      </c>
      <c r="K584" s="53"/>
      <c r="L584" s="45" t="s">
        <v>32</v>
      </c>
      <c r="M584" s="351">
        <v>127</v>
      </c>
      <c r="N584" s="19"/>
    </row>
    <row r="585" spans="1:14" ht="39.9" customHeight="1" x14ac:dyDescent="0.25">
      <c r="A585" s="849"/>
      <c r="B585" s="349" t="s">
        <v>34</v>
      </c>
      <c r="C585" s="451" t="s">
        <v>35</v>
      </c>
      <c r="D585" s="349" t="s">
        <v>5600</v>
      </c>
      <c r="E585" s="853" t="s">
        <v>5601</v>
      </c>
      <c r="F585" s="853"/>
      <c r="G585" s="854"/>
      <c r="H585" s="855"/>
      <c r="I585" s="856"/>
      <c r="J585" s="58" t="s">
        <v>5646</v>
      </c>
      <c r="K585" s="45"/>
      <c r="L585" s="59" t="s">
        <v>32</v>
      </c>
      <c r="M585" s="350">
        <v>1078</v>
      </c>
      <c r="N585" s="19"/>
    </row>
    <row r="586" spans="1:14" ht="39.9" customHeight="1" x14ac:dyDescent="0.25">
      <c r="A586" s="849"/>
      <c r="B586" s="349"/>
      <c r="C586" s="451"/>
      <c r="D586" s="349"/>
      <c r="E586" s="349"/>
      <c r="F586" s="349"/>
      <c r="G586" s="348"/>
      <c r="H586" s="347"/>
      <c r="I586" s="346"/>
      <c r="J586" s="345" t="s">
        <v>5607</v>
      </c>
      <c r="K586" s="59"/>
      <c r="L586" s="59"/>
      <c r="M586" s="344"/>
      <c r="N586" s="19"/>
    </row>
    <row r="587" spans="1:14" ht="39.9" customHeight="1" thickBot="1" x14ac:dyDescent="0.3">
      <c r="A587" s="850"/>
      <c r="B587" s="343" t="s">
        <v>6457</v>
      </c>
      <c r="C587" s="342" t="s">
        <v>7610</v>
      </c>
      <c r="D587" s="341">
        <v>43635</v>
      </c>
      <c r="E587" s="340" t="s">
        <v>5605</v>
      </c>
      <c r="F587" s="339" t="s">
        <v>7609</v>
      </c>
      <c r="G587" s="338"/>
      <c r="H587" s="337"/>
      <c r="I587" s="336"/>
      <c r="J587" s="63" t="s">
        <v>5696</v>
      </c>
      <c r="K587" s="335"/>
      <c r="L587" s="64"/>
      <c r="M587" s="334"/>
      <c r="N587" s="19"/>
    </row>
    <row r="588" spans="1:14" ht="39.9" customHeight="1" x14ac:dyDescent="0.25">
      <c r="A588" s="848">
        <v>116</v>
      </c>
      <c r="B588" s="287" t="s">
        <v>22</v>
      </c>
      <c r="C588" s="452" t="s">
        <v>23</v>
      </c>
      <c r="D588" s="287" t="s">
        <v>5593</v>
      </c>
      <c r="E588" s="851" t="s">
        <v>5594</v>
      </c>
      <c r="F588" s="851"/>
      <c r="G588" s="851" t="s">
        <v>17</v>
      </c>
      <c r="H588" s="852"/>
      <c r="I588" s="358"/>
      <c r="J588" s="357"/>
      <c r="K588" s="357"/>
      <c r="L588" s="357"/>
      <c r="M588" s="356"/>
      <c r="N588" s="19"/>
    </row>
    <row r="589" spans="1:14" ht="39.9" customHeight="1" x14ac:dyDescent="0.25">
      <c r="A589" s="849"/>
      <c r="B589" s="48" t="s">
        <v>7608</v>
      </c>
      <c r="C589" s="48" t="s">
        <v>7607</v>
      </c>
      <c r="D589" s="355">
        <v>43562</v>
      </c>
      <c r="E589" s="354"/>
      <c r="F589" s="353" t="s">
        <v>5982</v>
      </c>
      <c r="G589" s="774" t="s">
        <v>5997</v>
      </c>
      <c r="H589" s="775"/>
      <c r="I589" s="776"/>
      <c r="J589" s="352" t="s">
        <v>5599</v>
      </c>
      <c r="K589" s="53"/>
      <c r="L589" s="45"/>
      <c r="M589" s="351"/>
      <c r="N589" s="19"/>
    </row>
    <row r="590" spans="1:14" ht="39.9" customHeight="1" x14ac:dyDescent="0.25">
      <c r="A590" s="849"/>
      <c r="B590" s="349" t="s">
        <v>34</v>
      </c>
      <c r="C590" s="451" t="s">
        <v>35</v>
      </c>
      <c r="D590" s="349" t="s">
        <v>5600</v>
      </c>
      <c r="E590" s="853" t="s">
        <v>5601</v>
      </c>
      <c r="F590" s="853"/>
      <c r="G590" s="854"/>
      <c r="H590" s="855"/>
      <c r="I590" s="856"/>
      <c r="J590" s="58" t="s">
        <v>5646</v>
      </c>
      <c r="K590" s="45"/>
      <c r="L590" s="59" t="s">
        <v>32</v>
      </c>
      <c r="M590" s="350">
        <v>1875</v>
      </c>
      <c r="N590" s="19"/>
    </row>
    <row r="591" spans="1:14" ht="39.9" customHeight="1" thickBot="1" x14ac:dyDescent="0.3">
      <c r="A591" s="849"/>
      <c r="B591" s="349"/>
      <c r="C591" s="451"/>
      <c r="D591" s="349"/>
      <c r="E591" s="349"/>
      <c r="F591" s="349"/>
      <c r="G591" s="348"/>
      <c r="H591" s="347"/>
      <c r="I591" s="346"/>
      <c r="J591" s="345" t="s">
        <v>5607</v>
      </c>
      <c r="K591" s="59"/>
      <c r="L591" s="59"/>
      <c r="M591" s="344"/>
      <c r="N591" s="19"/>
    </row>
    <row r="592" spans="1:14" ht="39.9" customHeight="1" thickBot="1" x14ac:dyDescent="0.3">
      <c r="A592" s="850"/>
      <c r="B592" s="397" t="s">
        <v>6389</v>
      </c>
      <c r="C592" s="342" t="s">
        <v>5997</v>
      </c>
      <c r="D592" s="341">
        <v>43575</v>
      </c>
      <c r="E592" s="340" t="s">
        <v>5605</v>
      </c>
      <c r="F592" s="339" t="s">
        <v>7606</v>
      </c>
      <c r="G592" s="338"/>
      <c r="H592" s="337"/>
      <c r="I592" s="336"/>
      <c r="J592" s="63" t="s">
        <v>5696</v>
      </c>
      <c r="K592" s="335"/>
      <c r="L592" s="64"/>
      <c r="M592" s="334"/>
      <c r="N592" s="19"/>
    </row>
    <row r="593" spans="1:14" ht="39.9" customHeight="1" x14ac:dyDescent="0.25">
      <c r="A593" s="848">
        <v>117</v>
      </c>
      <c r="B593" s="287" t="s">
        <v>22</v>
      </c>
      <c r="C593" s="452" t="s">
        <v>23</v>
      </c>
      <c r="D593" s="287" t="s">
        <v>5593</v>
      </c>
      <c r="E593" s="851" t="s">
        <v>5594</v>
      </c>
      <c r="F593" s="851"/>
      <c r="G593" s="851" t="s">
        <v>17</v>
      </c>
      <c r="H593" s="852"/>
      <c r="I593" s="358"/>
      <c r="J593" s="357"/>
      <c r="K593" s="357"/>
      <c r="L593" s="357"/>
      <c r="M593" s="356"/>
      <c r="N593" s="19"/>
    </row>
    <row r="594" spans="1:14" ht="39.9" customHeight="1" x14ac:dyDescent="0.25">
      <c r="A594" s="849"/>
      <c r="B594" s="48" t="s">
        <v>7605</v>
      </c>
      <c r="C594" s="48" t="s">
        <v>7585</v>
      </c>
      <c r="D594" s="355">
        <v>43682</v>
      </c>
      <c r="E594" s="354"/>
      <c r="F594" s="353" t="s">
        <v>7584</v>
      </c>
      <c r="G594" s="774" t="s">
        <v>7583</v>
      </c>
      <c r="H594" s="775"/>
      <c r="I594" s="776"/>
      <c r="J594" s="352" t="s">
        <v>5599</v>
      </c>
      <c r="K594" s="53"/>
      <c r="L594" s="45" t="s">
        <v>32</v>
      </c>
      <c r="M594" s="351">
        <v>120.15</v>
      </c>
      <c r="N594" s="19"/>
    </row>
    <row r="595" spans="1:14" ht="39.9" customHeight="1" x14ac:dyDescent="0.25">
      <c r="A595" s="849"/>
      <c r="B595" s="349" t="s">
        <v>34</v>
      </c>
      <c r="C595" s="451" t="s">
        <v>35</v>
      </c>
      <c r="D595" s="349" t="s">
        <v>5600</v>
      </c>
      <c r="E595" s="853" t="s">
        <v>5601</v>
      </c>
      <c r="F595" s="853"/>
      <c r="G595" s="854"/>
      <c r="H595" s="855"/>
      <c r="I595" s="856"/>
      <c r="J595" s="58" t="s">
        <v>5646</v>
      </c>
      <c r="K595" s="45"/>
      <c r="L595" s="59" t="s">
        <v>5583</v>
      </c>
      <c r="M595" s="350">
        <v>386.6</v>
      </c>
      <c r="N595" s="19"/>
    </row>
    <row r="596" spans="1:14" ht="39.9" customHeight="1" thickBot="1" x14ac:dyDescent="0.3">
      <c r="A596" s="849"/>
      <c r="B596" s="349"/>
      <c r="C596" s="451"/>
      <c r="D596" s="349"/>
      <c r="E596" s="349"/>
      <c r="F596" s="349"/>
      <c r="G596" s="348"/>
      <c r="H596" s="347"/>
      <c r="I596" s="346"/>
      <c r="J596" s="345" t="s">
        <v>5607</v>
      </c>
      <c r="K596" s="59"/>
      <c r="L596" s="59" t="s">
        <v>5583</v>
      </c>
      <c r="M596" s="344">
        <v>53</v>
      </c>
      <c r="N596" s="19"/>
    </row>
    <row r="597" spans="1:14" ht="39.9" customHeight="1" thickBot="1" x14ac:dyDescent="0.3">
      <c r="A597" s="850"/>
      <c r="B597" s="397" t="s">
        <v>7259</v>
      </c>
      <c r="C597" s="342" t="s">
        <v>7583</v>
      </c>
      <c r="D597" s="341">
        <v>43683</v>
      </c>
      <c r="E597" s="340" t="s">
        <v>5605</v>
      </c>
      <c r="F597" s="339" t="s">
        <v>7582</v>
      </c>
      <c r="G597" s="338"/>
      <c r="H597" s="337"/>
      <c r="I597" s="336"/>
      <c r="J597" s="63" t="s">
        <v>5696</v>
      </c>
      <c r="K597" s="335"/>
      <c r="L597" s="64"/>
      <c r="M597" s="334"/>
      <c r="N597" s="19"/>
    </row>
    <row r="598" spans="1:14" ht="39.9" customHeight="1" x14ac:dyDescent="0.25">
      <c r="A598" s="848">
        <v>118</v>
      </c>
      <c r="B598" s="287" t="s">
        <v>22</v>
      </c>
      <c r="C598" s="452" t="s">
        <v>23</v>
      </c>
      <c r="D598" s="287" t="s">
        <v>5593</v>
      </c>
      <c r="E598" s="851" t="s">
        <v>5594</v>
      </c>
      <c r="F598" s="851"/>
      <c r="G598" s="851" t="s">
        <v>17</v>
      </c>
      <c r="H598" s="852"/>
      <c r="I598" s="358"/>
      <c r="J598" s="357"/>
      <c r="K598" s="357"/>
      <c r="L598" s="357"/>
      <c r="M598" s="356"/>
      <c r="N598" s="19"/>
    </row>
    <row r="599" spans="1:14" ht="39.9" customHeight="1" x14ac:dyDescent="0.25">
      <c r="A599" s="849"/>
      <c r="B599" s="48" t="s">
        <v>7601</v>
      </c>
      <c r="C599" s="48" t="s">
        <v>7604</v>
      </c>
      <c r="D599" s="355">
        <v>43605</v>
      </c>
      <c r="E599" s="354"/>
      <c r="F599" s="353" t="s">
        <v>6390</v>
      </c>
      <c r="G599" s="774" t="s">
        <v>7593</v>
      </c>
      <c r="H599" s="775"/>
      <c r="I599" s="776"/>
      <c r="J599" s="352" t="s">
        <v>5599</v>
      </c>
      <c r="K599" s="53"/>
      <c r="L599" s="45" t="s">
        <v>32</v>
      </c>
      <c r="M599" s="351">
        <v>768</v>
      </c>
      <c r="N599" s="19"/>
    </row>
    <row r="600" spans="1:14" ht="39.9" customHeight="1" x14ac:dyDescent="0.25">
      <c r="A600" s="849"/>
      <c r="B600" s="349" t="s">
        <v>34</v>
      </c>
      <c r="C600" s="451" t="s">
        <v>35</v>
      </c>
      <c r="D600" s="349" t="s">
        <v>5600</v>
      </c>
      <c r="E600" s="853" t="s">
        <v>5601</v>
      </c>
      <c r="F600" s="853"/>
      <c r="G600" s="854"/>
      <c r="H600" s="855"/>
      <c r="I600" s="856"/>
      <c r="J600" s="58" t="s">
        <v>5646</v>
      </c>
      <c r="K600" s="45"/>
      <c r="L600" s="59" t="s">
        <v>32</v>
      </c>
      <c r="M600" s="350">
        <v>2748.41</v>
      </c>
      <c r="N600" s="19"/>
    </row>
    <row r="601" spans="1:14" ht="39.9" customHeight="1" x14ac:dyDescent="0.25">
      <c r="A601" s="849"/>
      <c r="B601" s="349"/>
      <c r="C601" s="451"/>
      <c r="D601" s="349"/>
      <c r="E601" s="349"/>
      <c r="F601" s="349"/>
      <c r="G601" s="348"/>
      <c r="H601" s="347"/>
      <c r="I601" s="346"/>
      <c r="J601" s="345" t="s">
        <v>5607</v>
      </c>
      <c r="K601" s="59"/>
      <c r="L601" s="59" t="s">
        <v>32</v>
      </c>
      <c r="M601" s="344">
        <v>180</v>
      </c>
      <c r="N601" s="19"/>
    </row>
    <row r="602" spans="1:14" ht="39.9" customHeight="1" thickBot="1" x14ac:dyDescent="0.3">
      <c r="A602" s="850"/>
      <c r="B602" s="343" t="s">
        <v>5769</v>
      </c>
      <c r="C602" s="342" t="s">
        <v>7593</v>
      </c>
      <c r="D602" s="341">
        <v>43611</v>
      </c>
      <c r="E602" s="340" t="s">
        <v>5605</v>
      </c>
      <c r="F602" s="339" t="s">
        <v>7592</v>
      </c>
      <c r="G602" s="338"/>
      <c r="H602" s="337"/>
      <c r="I602" s="336"/>
      <c r="J602" s="63" t="s">
        <v>5696</v>
      </c>
      <c r="K602" s="335"/>
      <c r="L602" s="64"/>
      <c r="M602" s="334"/>
      <c r="N602" s="19"/>
    </row>
    <row r="603" spans="1:14" ht="39.9" customHeight="1" x14ac:dyDescent="0.25">
      <c r="A603" s="848">
        <v>119</v>
      </c>
      <c r="B603" s="287" t="s">
        <v>22</v>
      </c>
      <c r="C603" s="452" t="s">
        <v>23</v>
      </c>
      <c r="D603" s="287" t="s">
        <v>5593</v>
      </c>
      <c r="E603" s="851" t="s">
        <v>5594</v>
      </c>
      <c r="F603" s="851"/>
      <c r="G603" s="851" t="s">
        <v>17</v>
      </c>
      <c r="H603" s="852"/>
      <c r="I603" s="358"/>
      <c r="J603" s="357"/>
      <c r="K603" s="357"/>
      <c r="L603" s="357"/>
      <c r="M603" s="356"/>
      <c r="N603" s="19"/>
    </row>
    <row r="604" spans="1:14" ht="39.9" customHeight="1" x14ac:dyDescent="0.25">
      <c r="A604" s="849"/>
      <c r="B604" s="48" t="s">
        <v>7601</v>
      </c>
      <c r="C604" s="48" t="s">
        <v>7603</v>
      </c>
      <c r="D604" s="355">
        <v>43632</v>
      </c>
      <c r="E604" s="354"/>
      <c r="F604" s="353" t="s">
        <v>7559</v>
      </c>
      <c r="G604" s="774" t="s">
        <v>5997</v>
      </c>
      <c r="H604" s="775"/>
      <c r="I604" s="776"/>
      <c r="J604" s="352" t="s">
        <v>5599</v>
      </c>
      <c r="K604" s="53"/>
      <c r="L604" s="45"/>
      <c r="M604" s="351"/>
      <c r="N604" s="19"/>
    </row>
    <row r="605" spans="1:14" ht="39.9" customHeight="1" x14ac:dyDescent="0.25">
      <c r="A605" s="849"/>
      <c r="B605" s="349" t="s">
        <v>34</v>
      </c>
      <c r="C605" s="451" t="s">
        <v>35</v>
      </c>
      <c r="D605" s="349" t="s">
        <v>5600</v>
      </c>
      <c r="E605" s="853" t="s">
        <v>5601</v>
      </c>
      <c r="F605" s="853"/>
      <c r="G605" s="854"/>
      <c r="H605" s="855"/>
      <c r="I605" s="856"/>
      <c r="J605" s="58" t="s">
        <v>5646</v>
      </c>
      <c r="K605" s="45"/>
      <c r="L605" s="59" t="s">
        <v>32</v>
      </c>
      <c r="M605" s="350">
        <v>1309</v>
      </c>
      <c r="N605" s="19"/>
    </row>
    <row r="606" spans="1:14" ht="39.9" customHeight="1" x14ac:dyDescent="0.25">
      <c r="A606" s="849"/>
      <c r="B606" s="349"/>
      <c r="C606" s="451"/>
      <c r="D606" s="349"/>
      <c r="E606" s="349"/>
      <c r="F606" s="349"/>
      <c r="G606" s="348"/>
      <c r="H606" s="347"/>
      <c r="I606" s="346"/>
      <c r="J606" s="345" t="s">
        <v>5607</v>
      </c>
      <c r="K606" s="59"/>
      <c r="L606" s="59"/>
      <c r="M606" s="344"/>
      <c r="N606" s="19"/>
    </row>
    <row r="607" spans="1:14" ht="39.9" customHeight="1" thickBot="1" x14ac:dyDescent="0.3">
      <c r="A607" s="850"/>
      <c r="B607" s="343" t="s">
        <v>5769</v>
      </c>
      <c r="C607" s="342" t="s">
        <v>5997</v>
      </c>
      <c r="D607" s="341">
        <v>43648</v>
      </c>
      <c r="E607" s="340" t="s">
        <v>5605</v>
      </c>
      <c r="F607" s="339" t="s">
        <v>7602</v>
      </c>
      <c r="G607" s="338"/>
      <c r="H607" s="337"/>
      <c r="I607" s="336"/>
      <c r="J607" s="63" t="s">
        <v>5696</v>
      </c>
      <c r="K607" s="335"/>
      <c r="L607" s="64"/>
      <c r="M607" s="334"/>
      <c r="N607" s="19"/>
    </row>
    <row r="608" spans="1:14" ht="39.9" customHeight="1" x14ac:dyDescent="0.25">
      <c r="A608" s="848">
        <v>120</v>
      </c>
      <c r="B608" s="287" t="s">
        <v>22</v>
      </c>
      <c r="C608" s="452" t="s">
        <v>23</v>
      </c>
      <c r="D608" s="287" t="s">
        <v>5593</v>
      </c>
      <c r="E608" s="851" t="s">
        <v>5594</v>
      </c>
      <c r="F608" s="851"/>
      <c r="G608" s="851" t="s">
        <v>17</v>
      </c>
      <c r="H608" s="852"/>
      <c r="I608" s="358"/>
      <c r="J608" s="357"/>
      <c r="K608" s="357"/>
      <c r="L608" s="357"/>
      <c r="M608" s="356"/>
      <c r="N608" s="19"/>
    </row>
    <row r="609" spans="1:14" ht="39.9" customHeight="1" x14ac:dyDescent="0.25">
      <c r="A609" s="849"/>
      <c r="B609" s="48" t="s">
        <v>7601</v>
      </c>
      <c r="C609" s="48" t="s">
        <v>7585</v>
      </c>
      <c r="D609" s="355">
        <v>43682</v>
      </c>
      <c r="E609" s="354"/>
      <c r="F609" s="353" t="s">
        <v>7584</v>
      </c>
      <c r="G609" s="774" t="s">
        <v>7583</v>
      </c>
      <c r="H609" s="775"/>
      <c r="I609" s="776"/>
      <c r="J609" s="352" t="s">
        <v>5599</v>
      </c>
      <c r="K609" s="53"/>
      <c r="L609" s="45" t="s">
        <v>32</v>
      </c>
      <c r="M609" s="351">
        <v>120.15</v>
      </c>
      <c r="N609" s="19"/>
    </row>
    <row r="610" spans="1:14" ht="39.9" customHeight="1" x14ac:dyDescent="0.25">
      <c r="A610" s="849"/>
      <c r="B610" s="349" t="s">
        <v>34</v>
      </c>
      <c r="C610" s="451" t="s">
        <v>35</v>
      </c>
      <c r="D610" s="349" t="s">
        <v>5600</v>
      </c>
      <c r="E610" s="853" t="s">
        <v>5601</v>
      </c>
      <c r="F610" s="853"/>
      <c r="G610" s="854"/>
      <c r="H610" s="855"/>
      <c r="I610" s="856"/>
      <c r="J610" s="58" t="s">
        <v>5646</v>
      </c>
      <c r="K610" s="45"/>
      <c r="L610" s="59" t="s">
        <v>32</v>
      </c>
      <c r="M610" s="350">
        <v>386.6</v>
      </c>
      <c r="N610" s="19"/>
    </row>
    <row r="611" spans="1:14" ht="39.9" customHeight="1" x14ac:dyDescent="0.25">
      <c r="A611" s="849"/>
      <c r="B611" s="349"/>
      <c r="C611" s="451"/>
      <c r="D611" s="349"/>
      <c r="E611" s="349"/>
      <c r="F611" s="349"/>
      <c r="G611" s="348"/>
      <c r="H611" s="347"/>
      <c r="I611" s="346"/>
      <c r="J611" s="345" t="s">
        <v>5607</v>
      </c>
      <c r="K611" s="59"/>
      <c r="L611" s="59" t="s">
        <v>32</v>
      </c>
      <c r="M611" s="344">
        <v>66</v>
      </c>
      <c r="N611" s="19"/>
    </row>
    <row r="612" spans="1:14" ht="39.9" customHeight="1" thickBot="1" x14ac:dyDescent="0.3">
      <c r="A612" s="850"/>
      <c r="B612" s="343" t="s">
        <v>5769</v>
      </c>
      <c r="C612" s="342" t="s">
        <v>7583</v>
      </c>
      <c r="D612" s="341">
        <v>43683</v>
      </c>
      <c r="E612" s="340" t="s">
        <v>5605</v>
      </c>
      <c r="F612" s="339" t="s">
        <v>7582</v>
      </c>
      <c r="G612" s="338"/>
      <c r="H612" s="337"/>
      <c r="I612" s="336"/>
      <c r="J612" s="63" t="s">
        <v>5696</v>
      </c>
      <c r="K612" s="335"/>
      <c r="L612" s="64"/>
      <c r="M612" s="334"/>
      <c r="N612" s="19"/>
    </row>
    <row r="613" spans="1:14" ht="39.9" customHeight="1" x14ac:dyDescent="0.25">
      <c r="A613" s="848">
        <v>121</v>
      </c>
      <c r="B613" s="287" t="s">
        <v>22</v>
      </c>
      <c r="C613" s="452" t="s">
        <v>23</v>
      </c>
      <c r="D613" s="287" t="s">
        <v>5593</v>
      </c>
      <c r="E613" s="851" t="s">
        <v>5594</v>
      </c>
      <c r="F613" s="851"/>
      <c r="G613" s="851" t="s">
        <v>17</v>
      </c>
      <c r="H613" s="852"/>
      <c r="I613" s="358"/>
      <c r="J613" s="357"/>
      <c r="K613" s="357"/>
      <c r="L613" s="357"/>
      <c r="M613" s="356"/>
      <c r="N613" s="19"/>
    </row>
    <row r="614" spans="1:14" ht="39.9" customHeight="1" x14ac:dyDescent="0.25">
      <c r="A614" s="849"/>
      <c r="B614" s="48" t="s">
        <v>7600</v>
      </c>
      <c r="C614" s="48" t="s">
        <v>7599</v>
      </c>
      <c r="D614" s="355">
        <v>43720</v>
      </c>
      <c r="E614" s="354"/>
      <c r="F614" s="353" t="s">
        <v>6154</v>
      </c>
      <c r="G614" s="774" t="s">
        <v>7598</v>
      </c>
      <c r="H614" s="775"/>
      <c r="I614" s="776"/>
      <c r="J614" s="352" t="s">
        <v>5599</v>
      </c>
      <c r="K614" s="53"/>
      <c r="L614" s="45" t="s">
        <v>32</v>
      </c>
      <c r="M614" s="351">
        <v>244</v>
      </c>
      <c r="N614" s="19"/>
    </row>
    <row r="615" spans="1:14" ht="39.9" customHeight="1" x14ac:dyDescent="0.25">
      <c r="A615" s="849"/>
      <c r="B615" s="349" t="s">
        <v>34</v>
      </c>
      <c r="C615" s="451" t="s">
        <v>35</v>
      </c>
      <c r="D615" s="349" t="s">
        <v>5600</v>
      </c>
      <c r="E615" s="853" t="s">
        <v>5601</v>
      </c>
      <c r="F615" s="853"/>
      <c r="G615" s="854"/>
      <c r="H615" s="855"/>
      <c r="I615" s="856"/>
      <c r="J615" s="58" t="s">
        <v>5646</v>
      </c>
      <c r="K615" s="45"/>
      <c r="L615" s="59" t="s">
        <v>5583</v>
      </c>
      <c r="M615" s="350">
        <v>450</v>
      </c>
      <c r="N615" s="19"/>
    </row>
    <row r="616" spans="1:14" ht="39.9" customHeight="1" x14ac:dyDescent="0.25">
      <c r="A616" s="849"/>
      <c r="B616" s="349"/>
      <c r="C616" s="451"/>
      <c r="D616" s="349"/>
      <c r="E616" s="349"/>
      <c r="F616" s="349"/>
      <c r="G616" s="348"/>
      <c r="H616" s="347"/>
      <c r="I616" s="346"/>
      <c r="J616" s="345" t="s">
        <v>5607</v>
      </c>
      <c r="K616" s="59"/>
      <c r="L616" s="59" t="s">
        <v>5583</v>
      </c>
      <c r="M616" s="344">
        <v>94</v>
      </c>
      <c r="N616" s="19"/>
    </row>
    <row r="617" spans="1:14" ht="39.9" customHeight="1" thickBot="1" x14ac:dyDescent="0.3">
      <c r="A617" s="850"/>
      <c r="B617" s="343" t="s">
        <v>5936</v>
      </c>
      <c r="C617" s="342" t="s">
        <v>7598</v>
      </c>
      <c r="D617" s="341">
        <v>43722</v>
      </c>
      <c r="E617" s="340" t="s">
        <v>5605</v>
      </c>
      <c r="F617" s="339" t="s">
        <v>7597</v>
      </c>
      <c r="G617" s="338"/>
      <c r="H617" s="337"/>
      <c r="I617" s="336"/>
      <c r="J617" s="63" t="s">
        <v>5696</v>
      </c>
      <c r="K617" s="335"/>
      <c r="L617" s="64"/>
      <c r="M617" s="334"/>
      <c r="N617" s="19"/>
    </row>
    <row r="618" spans="1:14" ht="39.9" customHeight="1" x14ac:dyDescent="0.25">
      <c r="A618" s="848">
        <v>122</v>
      </c>
      <c r="B618" s="287" t="s">
        <v>22</v>
      </c>
      <c r="C618" s="452" t="s">
        <v>23</v>
      </c>
      <c r="D618" s="287" t="s">
        <v>5593</v>
      </c>
      <c r="E618" s="851" t="s">
        <v>5594</v>
      </c>
      <c r="F618" s="851"/>
      <c r="G618" s="851" t="s">
        <v>17</v>
      </c>
      <c r="H618" s="852"/>
      <c r="I618" s="358"/>
      <c r="J618" s="357"/>
      <c r="K618" s="357"/>
      <c r="L618" s="357"/>
      <c r="M618" s="356"/>
      <c r="N618" s="19"/>
    </row>
    <row r="619" spans="1:14" ht="39.9" customHeight="1" x14ac:dyDescent="0.25">
      <c r="A619" s="849"/>
      <c r="B619" s="48" t="s">
        <v>7596</v>
      </c>
      <c r="C619" s="48" t="s">
        <v>7585</v>
      </c>
      <c r="D619" s="355">
        <v>43682</v>
      </c>
      <c r="E619" s="354"/>
      <c r="F619" s="353" t="s">
        <v>7584</v>
      </c>
      <c r="G619" s="774" t="s">
        <v>7583</v>
      </c>
      <c r="H619" s="775"/>
      <c r="I619" s="776"/>
      <c r="J619" s="352" t="s">
        <v>5599</v>
      </c>
      <c r="K619" s="53"/>
      <c r="L619" s="45" t="s">
        <v>32</v>
      </c>
      <c r="M619" s="351">
        <v>137.15</v>
      </c>
      <c r="N619" s="19"/>
    </row>
    <row r="620" spans="1:14" ht="39.9" customHeight="1" x14ac:dyDescent="0.25">
      <c r="A620" s="849"/>
      <c r="B620" s="349" t="s">
        <v>34</v>
      </c>
      <c r="C620" s="451" t="s">
        <v>35</v>
      </c>
      <c r="D620" s="349" t="s">
        <v>5600</v>
      </c>
      <c r="E620" s="853" t="s">
        <v>5601</v>
      </c>
      <c r="F620" s="853"/>
      <c r="G620" s="854"/>
      <c r="H620" s="855"/>
      <c r="I620" s="856"/>
      <c r="J620" s="58" t="s">
        <v>5646</v>
      </c>
      <c r="K620" s="45"/>
      <c r="L620" s="59" t="s">
        <v>5583</v>
      </c>
      <c r="M620" s="350">
        <v>386.6</v>
      </c>
      <c r="N620" s="19"/>
    </row>
    <row r="621" spans="1:14" ht="39.9" customHeight="1" x14ac:dyDescent="0.25">
      <c r="A621" s="849"/>
      <c r="B621" s="349"/>
      <c r="C621" s="451"/>
      <c r="D621" s="349"/>
      <c r="E621" s="349"/>
      <c r="F621" s="349"/>
      <c r="G621" s="348"/>
      <c r="H621" s="347"/>
      <c r="I621" s="346"/>
      <c r="J621" s="345" t="s">
        <v>5607</v>
      </c>
      <c r="K621" s="59"/>
      <c r="L621" s="59" t="s">
        <v>5583</v>
      </c>
      <c r="M621" s="344">
        <v>66</v>
      </c>
      <c r="N621" s="19"/>
    </row>
    <row r="622" spans="1:14" ht="39.9" customHeight="1" thickBot="1" x14ac:dyDescent="0.3">
      <c r="A622" s="850"/>
      <c r="B622" s="394" t="s">
        <v>7227</v>
      </c>
      <c r="C622" s="342" t="s">
        <v>7583</v>
      </c>
      <c r="D622" s="341">
        <v>43683</v>
      </c>
      <c r="E622" s="340" t="s">
        <v>5605</v>
      </c>
      <c r="F622" s="339" t="s">
        <v>7582</v>
      </c>
      <c r="G622" s="338"/>
      <c r="H622" s="337"/>
      <c r="I622" s="336"/>
      <c r="J622" s="63" t="s">
        <v>5696</v>
      </c>
      <c r="K622" s="335"/>
      <c r="L622" s="64"/>
      <c r="M622" s="334"/>
      <c r="N622" s="19"/>
    </row>
    <row r="623" spans="1:14" ht="39.9" customHeight="1" x14ac:dyDescent="0.25">
      <c r="A623" s="848">
        <v>123</v>
      </c>
      <c r="B623" s="287" t="s">
        <v>22</v>
      </c>
      <c r="C623" s="452" t="s">
        <v>23</v>
      </c>
      <c r="D623" s="287" t="s">
        <v>5593</v>
      </c>
      <c r="E623" s="851" t="s">
        <v>5594</v>
      </c>
      <c r="F623" s="851"/>
      <c r="G623" s="851" t="s">
        <v>17</v>
      </c>
      <c r="H623" s="852"/>
      <c r="I623" s="358"/>
      <c r="J623" s="357"/>
      <c r="K623" s="357"/>
      <c r="L623" s="357"/>
      <c r="M623" s="356"/>
      <c r="N623" s="19"/>
    </row>
    <row r="624" spans="1:14" ht="39.9" customHeight="1" x14ac:dyDescent="0.25">
      <c r="A624" s="849"/>
      <c r="B624" s="48" t="s">
        <v>7595</v>
      </c>
      <c r="C624" s="48" t="s">
        <v>7594</v>
      </c>
      <c r="D624" s="355">
        <v>43605</v>
      </c>
      <c r="E624" s="354"/>
      <c r="F624" s="353" t="s">
        <v>6390</v>
      </c>
      <c r="G624" s="774" t="s">
        <v>7593</v>
      </c>
      <c r="H624" s="775"/>
      <c r="I624" s="776"/>
      <c r="J624" s="352" t="s">
        <v>5599</v>
      </c>
      <c r="K624" s="53"/>
      <c r="L624" s="45" t="s">
        <v>32</v>
      </c>
      <c r="M624" s="351">
        <v>768</v>
      </c>
      <c r="N624" s="19"/>
    </row>
    <row r="625" spans="1:14" ht="39.9" customHeight="1" x14ac:dyDescent="0.25">
      <c r="A625" s="849"/>
      <c r="B625" s="349" t="s">
        <v>34</v>
      </c>
      <c r="C625" s="451" t="s">
        <v>35</v>
      </c>
      <c r="D625" s="349" t="s">
        <v>5600</v>
      </c>
      <c r="E625" s="853" t="s">
        <v>5601</v>
      </c>
      <c r="F625" s="853"/>
      <c r="G625" s="854"/>
      <c r="H625" s="855"/>
      <c r="I625" s="856"/>
      <c r="J625" s="58" t="s">
        <v>5646</v>
      </c>
      <c r="K625" s="45"/>
      <c r="L625" s="59" t="s">
        <v>32</v>
      </c>
      <c r="M625" s="350">
        <v>2803.77</v>
      </c>
      <c r="N625" s="19"/>
    </row>
    <row r="626" spans="1:14" ht="39.9" customHeight="1" x14ac:dyDescent="0.25">
      <c r="A626" s="849"/>
      <c r="B626" s="349"/>
      <c r="C626" s="451"/>
      <c r="D626" s="349"/>
      <c r="E626" s="349"/>
      <c r="F626" s="349"/>
      <c r="G626" s="348"/>
      <c r="H626" s="347"/>
      <c r="I626" s="346"/>
      <c r="J626" s="345" t="s">
        <v>5607</v>
      </c>
      <c r="K626" s="59"/>
      <c r="L626" s="59" t="s">
        <v>32</v>
      </c>
      <c r="M626" s="344">
        <v>90</v>
      </c>
      <c r="N626" s="19"/>
    </row>
    <row r="627" spans="1:14" ht="39.9" customHeight="1" thickBot="1" x14ac:dyDescent="0.3">
      <c r="A627" s="850"/>
      <c r="B627" s="343" t="s">
        <v>7588</v>
      </c>
      <c r="C627" s="342" t="s">
        <v>7593</v>
      </c>
      <c r="D627" s="341">
        <v>43611</v>
      </c>
      <c r="E627" s="340" t="s">
        <v>5605</v>
      </c>
      <c r="F627" s="339" t="s">
        <v>7592</v>
      </c>
      <c r="G627" s="338"/>
      <c r="H627" s="337"/>
      <c r="I627" s="336"/>
      <c r="J627" s="63" t="s">
        <v>5696</v>
      </c>
      <c r="K627" s="335"/>
      <c r="L627" s="64"/>
      <c r="M627" s="334"/>
      <c r="N627" s="19"/>
    </row>
    <row r="628" spans="1:14" ht="39.9" customHeight="1" x14ac:dyDescent="0.25">
      <c r="A628" s="848">
        <v>124</v>
      </c>
      <c r="B628" s="287" t="s">
        <v>22</v>
      </c>
      <c r="C628" s="452" t="s">
        <v>23</v>
      </c>
      <c r="D628" s="287" t="s">
        <v>5593</v>
      </c>
      <c r="E628" s="851" t="s">
        <v>5594</v>
      </c>
      <c r="F628" s="851"/>
      <c r="G628" s="851" t="s">
        <v>17</v>
      </c>
      <c r="H628" s="852"/>
      <c r="I628" s="358"/>
      <c r="J628" s="357"/>
      <c r="K628" s="357"/>
      <c r="L628" s="357"/>
      <c r="M628" s="356"/>
      <c r="N628" s="19"/>
    </row>
    <row r="629" spans="1:14" ht="39.9" customHeight="1" x14ac:dyDescent="0.25">
      <c r="A629" s="849"/>
      <c r="B629" s="48" t="s">
        <v>7591</v>
      </c>
      <c r="C629" s="48" t="s">
        <v>7590</v>
      </c>
      <c r="D629" s="355">
        <v>43574</v>
      </c>
      <c r="E629" s="354"/>
      <c r="F629" s="353" t="s">
        <v>7589</v>
      </c>
      <c r="G629" s="774" t="s">
        <v>7587</v>
      </c>
      <c r="H629" s="775"/>
      <c r="I629" s="776"/>
      <c r="J629" s="352" t="s">
        <v>5599</v>
      </c>
      <c r="K629" s="53"/>
      <c r="L629" s="45" t="s">
        <v>32</v>
      </c>
      <c r="M629" s="351">
        <v>226</v>
      </c>
      <c r="N629" s="19"/>
    </row>
    <row r="630" spans="1:14" ht="39.9" customHeight="1" x14ac:dyDescent="0.25">
      <c r="A630" s="849"/>
      <c r="B630" s="349" t="s">
        <v>34</v>
      </c>
      <c r="C630" s="451" t="s">
        <v>35</v>
      </c>
      <c r="D630" s="349" t="s">
        <v>5600</v>
      </c>
      <c r="E630" s="853" t="s">
        <v>5601</v>
      </c>
      <c r="F630" s="853"/>
      <c r="G630" s="854"/>
      <c r="H630" s="855"/>
      <c r="I630" s="856"/>
      <c r="J630" s="58" t="s">
        <v>5646</v>
      </c>
      <c r="K630" s="45"/>
      <c r="L630" s="59" t="s">
        <v>32</v>
      </c>
      <c r="M630" s="350">
        <v>366.6</v>
      </c>
      <c r="N630" s="19"/>
    </row>
    <row r="631" spans="1:14" ht="39.9" customHeight="1" x14ac:dyDescent="0.25">
      <c r="A631" s="849"/>
      <c r="B631" s="349"/>
      <c r="C631" s="451"/>
      <c r="D631" s="349"/>
      <c r="E631" s="349"/>
      <c r="F631" s="349"/>
      <c r="G631" s="348"/>
      <c r="H631" s="347"/>
      <c r="I631" s="346"/>
      <c r="J631" s="345" t="s">
        <v>5607</v>
      </c>
      <c r="K631" s="59"/>
      <c r="L631" s="59"/>
      <c r="M631" s="344"/>
      <c r="N631" s="19"/>
    </row>
    <row r="632" spans="1:14" ht="39.9" customHeight="1" thickBot="1" x14ac:dyDescent="0.3">
      <c r="A632" s="850"/>
      <c r="B632" s="343" t="s">
        <v>7588</v>
      </c>
      <c r="C632" s="342" t="s">
        <v>7587</v>
      </c>
      <c r="D632" s="341">
        <v>43575</v>
      </c>
      <c r="E632" s="340" t="s">
        <v>5605</v>
      </c>
      <c r="F632" s="339" t="s">
        <v>7586</v>
      </c>
      <c r="G632" s="338"/>
      <c r="H632" s="337"/>
      <c r="I632" s="336"/>
      <c r="J632" s="63" t="s">
        <v>5696</v>
      </c>
      <c r="K632" s="335"/>
      <c r="L632" s="64"/>
      <c r="M632" s="334"/>
      <c r="N632" s="19"/>
    </row>
    <row r="633" spans="1:14" ht="39.9" customHeight="1" x14ac:dyDescent="0.25">
      <c r="A633" s="848">
        <v>125</v>
      </c>
      <c r="B633" s="287" t="s">
        <v>22</v>
      </c>
      <c r="C633" s="452" t="s">
        <v>23</v>
      </c>
      <c r="D633" s="287" t="s">
        <v>5593</v>
      </c>
      <c r="E633" s="851" t="s">
        <v>5594</v>
      </c>
      <c r="F633" s="851"/>
      <c r="G633" s="851" t="s">
        <v>17</v>
      </c>
      <c r="H633" s="852"/>
      <c r="I633" s="358"/>
      <c r="J633" s="357"/>
      <c r="K633" s="357"/>
      <c r="L633" s="357"/>
      <c r="M633" s="356"/>
      <c r="N633" s="19"/>
    </row>
    <row r="634" spans="1:14" ht="39.9" customHeight="1" x14ac:dyDescent="0.25">
      <c r="A634" s="849"/>
      <c r="B634" s="48" t="s">
        <v>7581</v>
      </c>
      <c r="C634" s="48" t="s">
        <v>7585</v>
      </c>
      <c r="D634" s="355">
        <v>43682</v>
      </c>
      <c r="E634" s="354"/>
      <c r="F634" s="353" t="s">
        <v>7584</v>
      </c>
      <c r="G634" s="774" t="s">
        <v>7583</v>
      </c>
      <c r="H634" s="775"/>
      <c r="I634" s="776"/>
      <c r="J634" s="352" t="s">
        <v>5599</v>
      </c>
      <c r="K634" s="53"/>
      <c r="L634" s="45" t="s">
        <v>32</v>
      </c>
      <c r="M634" s="351">
        <v>137.15</v>
      </c>
      <c r="N634" s="19"/>
    </row>
    <row r="635" spans="1:14" ht="39.9" customHeight="1" x14ac:dyDescent="0.25">
      <c r="A635" s="849"/>
      <c r="B635" s="349" t="s">
        <v>34</v>
      </c>
      <c r="C635" s="451" t="s">
        <v>35</v>
      </c>
      <c r="D635" s="349" t="s">
        <v>5600</v>
      </c>
      <c r="E635" s="853" t="s">
        <v>5601</v>
      </c>
      <c r="F635" s="853"/>
      <c r="G635" s="854"/>
      <c r="H635" s="855"/>
      <c r="I635" s="856"/>
      <c r="J635" s="58" t="s">
        <v>5646</v>
      </c>
      <c r="K635" s="45"/>
      <c r="L635" s="59" t="s">
        <v>5583</v>
      </c>
      <c r="M635" s="350">
        <v>386.6</v>
      </c>
      <c r="N635" s="19"/>
    </row>
    <row r="636" spans="1:14" ht="39.9" customHeight="1" x14ac:dyDescent="0.25">
      <c r="A636" s="849"/>
      <c r="B636" s="349"/>
      <c r="C636" s="451"/>
      <c r="D636" s="349"/>
      <c r="E636" s="349"/>
      <c r="F636" s="349"/>
      <c r="G636" s="348"/>
      <c r="H636" s="347"/>
      <c r="I636" s="346"/>
      <c r="J636" s="345" t="s">
        <v>5607</v>
      </c>
      <c r="K636" s="59"/>
      <c r="L636" s="59" t="s">
        <v>5583</v>
      </c>
      <c r="M636" s="344">
        <v>66</v>
      </c>
      <c r="N636" s="19"/>
    </row>
    <row r="637" spans="1:14" ht="39.9" customHeight="1" thickBot="1" x14ac:dyDescent="0.3">
      <c r="A637" s="850"/>
      <c r="B637" s="343" t="s">
        <v>7579</v>
      </c>
      <c r="C637" s="342" t="s">
        <v>7583</v>
      </c>
      <c r="D637" s="341">
        <v>43683</v>
      </c>
      <c r="E637" s="340" t="s">
        <v>5605</v>
      </c>
      <c r="F637" s="339" t="s">
        <v>7582</v>
      </c>
      <c r="G637" s="338"/>
      <c r="H637" s="337"/>
      <c r="I637" s="336"/>
      <c r="J637" s="63" t="s">
        <v>5696</v>
      </c>
      <c r="K637" s="335"/>
      <c r="L637" s="64"/>
      <c r="M637" s="334"/>
      <c r="N637" s="19"/>
    </row>
    <row r="638" spans="1:14" ht="39.9" customHeight="1" x14ac:dyDescent="0.25">
      <c r="A638" s="848">
        <v>126</v>
      </c>
      <c r="B638" s="287" t="s">
        <v>22</v>
      </c>
      <c r="C638" s="452" t="s">
        <v>23</v>
      </c>
      <c r="D638" s="287" t="s">
        <v>5593</v>
      </c>
      <c r="E638" s="851" t="s">
        <v>5594</v>
      </c>
      <c r="F638" s="851"/>
      <c r="G638" s="851" t="s">
        <v>17</v>
      </c>
      <c r="H638" s="852"/>
      <c r="I638" s="358"/>
      <c r="J638" s="357"/>
      <c r="K638" s="357"/>
      <c r="L638" s="357"/>
      <c r="M638" s="356"/>
      <c r="N638" s="19"/>
    </row>
    <row r="639" spans="1:14" ht="39.9" customHeight="1" x14ac:dyDescent="0.25">
      <c r="A639" s="849"/>
      <c r="B639" s="48" t="s">
        <v>7581</v>
      </c>
      <c r="C639" s="48" t="s">
        <v>7580</v>
      </c>
      <c r="D639" s="355">
        <v>43711</v>
      </c>
      <c r="E639" s="354"/>
      <c r="F639" s="353" t="s">
        <v>6287</v>
      </c>
      <c r="G639" s="774" t="s">
        <v>423</v>
      </c>
      <c r="H639" s="775"/>
      <c r="I639" s="776"/>
      <c r="J639" s="352" t="s">
        <v>5599</v>
      </c>
      <c r="K639" s="53"/>
      <c r="L639" s="45" t="s">
        <v>32</v>
      </c>
      <c r="M639" s="351">
        <v>244.44</v>
      </c>
      <c r="N639" s="19"/>
    </row>
    <row r="640" spans="1:14" ht="39.9" customHeight="1" x14ac:dyDescent="0.25">
      <c r="A640" s="849"/>
      <c r="B640" s="349" t="s">
        <v>34</v>
      </c>
      <c r="C640" s="451" t="s">
        <v>35</v>
      </c>
      <c r="D640" s="349" t="s">
        <v>5600</v>
      </c>
      <c r="E640" s="853" t="s">
        <v>5601</v>
      </c>
      <c r="F640" s="853"/>
      <c r="G640" s="854"/>
      <c r="H640" s="855"/>
      <c r="I640" s="856"/>
      <c r="J640" s="58" t="s">
        <v>5646</v>
      </c>
      <c r="K640" s="45"/>
      <c r="L640" s="59" t="s">
        <v>32</v>
      </c>
      <c r="M640" s="350">
        <v>616.14</v>
      </c>
      <c r="N640" s="19"/>
    </row>
    <row r="641" spans="1:14" ht="39.9" customHeight="1" x14ac:dyDescent="0.25">
      <c r="A641" s="849"/>
      <c r="B641" s="349"/>
      <c r="C641" s="451"/>
      <c r="D641" s="349"/>
      <c r="E641" s="349"/>
      <c r="F641" s="349"/>
      <c r="G641" s="348"/>
      <c r="H641" s="347"/>
      <c r="I641" s="346"/>
      <c r="J641" s="345" t="s">
        <v>5607</v>
      </c>
      <c r="K641" s="59"/>
      <c r="L641" s="59" t="s">
        <v>32</v>
      </c>
      <c r="M641" s="344">
        <v>71</v>
      </c>
      <c r="N641" s="19"/>
    </row>
    <row r="642" spans="1:14" ht="39.9" customHeight="1" thickBot="1" x14ac:dyDescent="0.3">
      <c r="A642" s="850"/>
      <c r="B642" s="343" t="s">
        <v>7579</v>
      </c>
      <c r="C642" s="342" t="s">
        <v>423</v>
      </c>
      <c r="D642" s="341">
        <v>43713</v>
      </c>
      <c r="E642" s="340" t="s">
        <v>5605</v>
      </c>
      <c r="F642" s="339" t="s">
        <v>7565</v>
      </c>
      <c r="G642" s="338"/>
      <c r="H642" s="337"/>
      <c r="I642" s="336"/>
      <c r="J642" s="63" t="s">
        <v>5696</v>
      </c>
      <c r="K642" s="335"/>
      <c r="L642" s="64"/>
      <c r="M642" s="334"/>
      <c r="N642" s="19"/>
    </row>
    <row r="643" spans="1:14" ht="39.9" customHeight="1" x14ac:dyDescent="0.25">
      <c r="A643" s="848">
        <v>127</v>
      </c>
      <c r="B643" s="287" t="s">
        <v>22</v>
      </c>
      <c r="C643" s="452" t="s">
        <v>23</v>
      </c>
      <c r="D643" s="287" t="s">
        <v>5593</v>
      </c>
      <c r="E643" s="851" t="s">
        <v>5594</v>
      </c>
      <c r="F643" s="851"/>
      <c r="G643" s="851" t="s">
        <v>17</v>
      </c>
      <c r="H643" s="852"/>
      <c r="I643" s="358"/>
      <c r="J643" s="357"/>
      <c r="K643" s="357"/>
      <c r="L643" s="357"/>
      <c r="M643" s="356"/>
      <c r="N643" s="19"/>
    </row>
    <row r="644" spans="1:14" ht="39.9" customHeight="1" x14ac:dyDescent="0.25">
      <c r="A644" s="849"/>
      <c r="B644" s="48" t="s">
        <v>7578</v>
      </c>
      <c r="C644" s="48" t="s">
        <v>7577</v>
      </c>
      <c r="D644" s="355">
        <v>43636</v>
      </c>
      <c r="E644" s="354"/>
      <c r="F644" s="353" t="s">
        <v>6356</v>
      </c>
      <c r="G644" s="774" t="s">
        <v>1174</v>
      </c>
      <c r="H644" s="775"/>
      <c r="I644" s="776"/>
      <c r="J644" s="352" t="s">
        <v>5599</v>
      </c>
      <c r="K644" s="53"/>
      <c r="L644" s="45" t="s">
        <v>32</v>
      </c>
      <c r="M644" s="351">
        <v>654.35</v>
      </c>
      <c r="N644" s="19"/>
    </row>
    <row r="645" spans="1:14" ht="39.9" customHeight="1" x14ac:dyDescent="0.25">
      <c r="A645" s="849"/>
      <c r="B645" s="349" t="s">
        <v>34</v>
      </c>
      <c r="C645" s="451" t="s">
        <v>35</v>
      </c>
      <c r="D645" s="349" t="s">
        <v>5600</v>
      </c>
      <c r="E645" s="853" t="s">
        <v>5601</v>
      </c>
      <c r="F645" s="853"/>
      <c r="G645" s="854"/>
      <c r="H645" s="855"/>
      <c r="I645" s="856"/>
      <c r="J645" s="58" t="s">
        <v>5646</v>
      </c>
      <c r="K645" s="45"/>
      <c r="L645" s="59" t="s">
        <v>32</v>
      </c>
      <c r="M645" s="350">
        <v>563.4</v>
      </c>
      <c r="N645" s="19"/>
    </row>
    <row r="646" spans="1:14" ht="39.9" customHeight="1" x14ac:dyDescent="0.25">
      <c r="A646" s="849"/>
      <c r="B646" s="349"/>
      <c r="C646" s="451"/>
      <c r="D646" s="349"/>
      <c r="E646" s="349"/>
      <c r="F646" s="349"/>
      <c r="G646" s="348"/>
      <c r="H646" s="347"/>
      <c r="I646" s="346"/>
      <c r="J646" s="345" t="s">
        <v>5607</v>
      </c>
      <c r="K646" s="59"/>
      <c r="L646" s="59"/>
      <c r="M646" s="344"/>
      <c r="N646" s="19"/>
    </row>
    <row r="647" spans="1:14" ht="39.9" customHeight="1" thickBot="1" x14ac:dyDescent="0.3">
      <c r="A647" s="850"/>
      <c r="B647" s="343" t="s">
        <v>7576</v>
      </c>
      <c r="C647" s="342" t="s">
        <v>1174</v>
      </c>
      <c r="D647" s="341">
        <v>43638</v>
      </c>
      <c r="E647" s="340" t="s">
        <v>5605</v>
      </c>
      <c r="F647" s="339" t="s">
        <v>7575</v>
      </c>
      <c r="G647" s="338"/>
      <c r="H647" s="337"/>
      <c r="I647" s="336"/>
      <c r="J647" s="63" t="s">
        <v>5696</v>
      </c>
      <c r="K647" s="335"/>
      <c r="L647" s="64"/>
      <c r="M647" s="334"/>
      <c r="N647" s="19"/>
    </row>
    <row r="648" spans="1:14" ht="39.9" customHeight="1" x14ac:dyDescent="0.25">
      <c r="A648" s="848">
        <v>128</v>
      </c>
      <c r="B648" s="287" t="s">
        <v>22</v>
      </c>
      <c r="C648" s="452" t="s">
        <v>23</v>
      </c>
      <c r="D648" s="287" t="s">
        <v>5593</v>
      </c>
      <c r="E648" s="851" t="s">
        <v>5594</v>
      </c>
      <c r="F648" s="851"/>
      <c r="G648" s="851" t="s">
        <v>17</v>
      </c>
      <c r="H648" s="852"/>
      <c r="I648" s="358"/>
      <c r="J648" s="357"/>
      <c r="K648" s="357"/>
      <c r="L648" s="357"/>
      <c r="M648" s="356"/>
      <c r="N648" s="19"/>
    </row>
    <row r="649" spans="1:14" ht="39.9" customHeight="1" x14ac:dyDescent="0.25">
      <c r="A649" s="849"/>
      <c r="B649" s="48" t="s">
        <v>7574</v>
      </c>
      <c r="C649" s="48" t="s">
        <v>7573</v>
      </c>
      <c r="D649" s="355">
        <v>43626</v>
      </c>
      <c r="E649" s="354"/>
      <c r="F649" s="353" t="s">
        <v>5869</v>
      </c>
      <c r="G649" s="774" t="s">
        <v>7546</v>
      </c>
      <c r="H649" s="775"/>
      <c r="I649" s="776"/>
      <c r="J649" s="352" t="s">
        <v>5599</v>
      </c>
      <c r="K649" s="53"/>
      <c r="L649" s="45" t="s">
        <v>32</v>
      </c>
      <c r="M649" s="351">
        <v>193.3</v>
      </c>
      <c r="N649" s="19"/>
    </row>
    <row r="650" spans="1:14" ht="39.9" customHeight="1" x14ac:dyDescent="0.25">
      <c r="A650" s="849"/>
      <c r="B650" s="349" t="s">
        <v>34</v>
      </c>
      <c r="C650" s="451" t="s">
        <v>35</v>
      </c>
      <c r="D650" s="349" t="s">
        <v>5600</v>
      </c>
      <c r="E650" s="853" t="s">
        <v>5601</v>
      </c>
      <c r="F650" s="853"/>
      <c r="G650" s="854"/>
      <c r="H650" s="855"/>
      <c r="I650" s="856"/>
      <c r="J650" s="58" t="s">
        <v>5646</v>
      </c>
      <c r="K650" s="45"/>
      <c r="L650" s="59" t="s">
        <v>32</v>
      </c>
      <c r="M650" s="350">
        <v>476.6</v>
      </c>
      <c r="N650" s="19"/>
    </row>
    <row r="651" spans="1:14" ht="39.9" customHeight="1" x14ac:dyDescent="0.25">
      <c r="A651" s="849"/>
      <c r="B651" s="349"/>
      <c r="C651" s="451"/>
      <c r="D651" s="349"/>
      <c r="E651" s="349"/>
      <c r="F651" s="349"/>
      <c r="G651" s="348"/>
      <c r="H651" s="347"/>
      <c r="I651" s="346"/>
      <c r="J651" s="345" t="s">
        <v>5607</v>
      </c>
      <c r="K651" s="59"/>
      <c r="L651" s="59"/>
      <c r="M651" s="344"/>
      <c r="N651" s="19"/>
    </row>
    <row r="652" spans="1:14" ht="39.9" customHeight="1" thickBot="1" x14ac:dyDescent="0.3">
      <c r="A652" s="850"/>
      <c r="B652" s="343" t="s">
        <v>6389</v>
      </c>
      <c r="C652" s="342" t="s">
        <v>7546</v>
      </c>
      <c r="D652" s="341">
        <v>43627</v>
      </c>
      <c r="E652" s="340" t="s">
        <v>5605</v>
      </c>
      <c r="F652" s="339" t="s">
        <v>7572</v>
      </c>
      <c r="G652" s="338"/>
      <c r="H652" s="337"/>
      <c r="I652" s="336"/>
      <c r="J652" s="63" t="s">
        <v>5696</v>
      </c>
      <c r="K652" s="335"/>
      <c r="L652" s="64"/>
      <c r="M652" s="334"/>
      <c r="N652" s="19"/>
    </row>
    <row r="653" spans="1:14" ht="39.9" customHeight="1" x14ac:dyDescent="0.25">
      <c r="A653" s="848">
        <v>129</v>
      </c>
      <c r="B653" s="287" t="s">
        <v>22</v>
      </c>
      <c r="C653" s="452" t="s">
        <v>23</v>
      </c>
      <c r="D653" s="287" t="s">
        <v>5593</v>
      </c>
      <c r="E653" s="851" t="s">
        <v>5594</v>
      </c>
      <c r="F653" s="851"/>
      <c r="G653" s="851" t="s">
        <v>17</v>
      </c>
      <c r="H653" s="852"/>
      <c r="I653" s="358"/>
      <c r="J653" s="357"/>
      <c r="K653" s="357"/>
      <c r="L653" s="357"/>
      <c r="M653" s="356"/>
      <c r="N653" s="19"/>
    </row>
    <row r="654" spans="1:14" ht="39.9" customHeight="1" x14ac:dyDescent="0.25">
      <c r="A654" s="849"/>
      <c r="B654" s="48" t="s">
        <v>7571</v>
      </c>
      <c r="C654" s="48" t="s">
        <v>7570</v>
      </c>
      <c r="D654" s="355">
        <v>43732</v>
      </c>
      <c r="E654" s="354"/>
      <c r="F654" s="353" t="s">
        <v>5705</v>
      </c>
      <c r="G654" s="774" t="s">
        <v>7569</v>
      </c>
      <c r="H654" s="775"/>
      <c r="I654" s="776"/>
      <c r="J654" s="352" t="s">
        <v>5599</v>
      </c>
      <c r="K654" s="53"/>
      <c r="L654" s="45"/>
      <c r="M654" s="351"/>
      <c r="N654" s="19"/>
    </row>
    <row r="655" spans="1:14" ht="39.9" customHeight="1" x14ac:dyDescent="0.25">
      <c r="A655" s="849"/>
      <c r="B655" s="349" t="s">
        <v>34</v>
      </c>
      <c r="C655" s="451" t="s">
        <v>35</v>
      </c>
      <c r="D655" s="349" t="s">
        <v>5600</v>
      </c>
      <c r="E655" s="853" t="s">
        <v>5601</v>
      </c>
      <c r="F655" s="853"/>
      <c r="G655" s="854"/>
      <c r="H655" s="855"/>
      <c r="I655" s="856"/>
      <c r="J655" s="58" t="s">
        <v>5646</v>
      </c>
      <c r="K655" s="45"/>
      <c r="L655" s="59" t="s">
        <v>32</v>
      </c>
      <c r="M655" s="350">
        <v>414</v>
      </c>
      <c r="N655" s="19"/>
    </row>
    <row r="656" spans="1:14" ht="39.9" customHeight="1" x14ac:dyDescent="0.25">
      <c r="A656" s="849"/>
      <c r="B656" s="349"/>
      <c r="C656" s="451"/>
      <c r="D656" s="349"/>
      <c r="E656" s="349"/>
      <c r="F656" s="349"/>
      <c r="G656" s="348"/>
      <c r="H656" s="347"/>
      <c r="I656" s="346"/>
      <c r="J656" s="345" t="s">
        <v>5607</v>
      </c>
      <c r="K656" s="59"/>
      <c r="L656" s="59"/>
      <c r="M656" s="344"/>
      <c r="N656" s="19"/>
    </row>
    <row r="657" spans="1:14" ht="39.9" customHeight="1" thickBot="1" x14ac:dyDescent="0.3">
      <c r="A657" s="850"/>
      <c r="B657" s="343" t="s">
        <v>605</v>
      </c>
      <c r="C657" s="342" t="s">
        <v>7569</v>
      </c>
      <c r="D657" s="341">
        <v>43733</v>
      </c>
      <c r="E657" s="340" t="s">
        <v>5605</v>
      </c>
      <c r="F657" s="339" t="s">
        <v>7568</v>
      </c>
      <c r="G657" s="338"/>
      <c r="H657" s="337"/>
      <c r="I657" s="336"/>
      <c r="J657" s="63" t="s">
        <v>5696</v>
      </c>
      <c r="K657" s="335"/>
      <c r="L657" s="64"/>
      <c r="M657" s="334"/>
      <c r="N657" s="19"/>
    </row>
    <row r="658" spans="1:14" ht="39.9" customHeight="1" x14ac:dyDescent="0.25">
      <c r="A658" s="848">
        <v>130</v>
      </c>
      <c r="B658" s="287" t="s">
        <v>22</v>
      </c>
      <c r="C658" s="452" t="s">
        <v>23</v>
      </c>
      <c r="D658" s="287" t="s">
        <v>5593</v>
      </c>
      <c r="E658" s="851" t="s">
        <v>5594</v>
      </c>
      <c r="F658" s="851"/>
      <c r="G658" s="851" t="s">
        <v>17</v>
      </c>
      <c r="H658" s="852"/>
      <c r="I658" s="358"/>
      <c r="J658" s="357"/>
      <c r="K658" s="357"/>
      <c r="L658" s="357"/>
      <c r="M658" s="356"/>
      <c r="N658" s="19"/>
    </row>
    <row r="659" spans="1:14" ht="39.9" customHeight="1" x14ac:dyDescent="0.25">
      <c r="A659" s="849"/>
      <c r="B659" s="48" t="s">
        <v>7567</v>
      </c>
      <c r="C659" s="48" t="s">
        <v>7566</v>
      </c>
      <c r="D659" s="355">
        <v>43711</v>
      </c>
      <c r="E659" s="354"/>
      <c r="F659" s="353" t="s">
        <v>6287</v>
      </c>
      <c r="G659" s="774" t="s">
        <v>423</v>
      </c>
      <c r="H659" s="775"/>
      <c r="I659" s="776"/>
      <c r="J659" s="352" t="s">
        <v>5599</v>
      </c>
      <c r="K659" s="53"/>
      <c r="L659" s="45" t="s">
        <v>32</v>
      </c>
      <c r="M659" s="351">
        <v>244.44</v>
      </c>
      <c r="N659" s="19"/>
    </row>
    <row r="660" spans="1:14" ht="39.9" customHeight="1" x14ac:dyDescent="0.25">
      <c r="A660" s="849"/>
      <c r="B660" s="349" t="s">
        <v>34</v>
      </c>
      <c r="C660" s="451" t="s">
        <v>35</v>
      </c>
      <c r="D660" s="349" t="s">
        <v>5600</v>
      </c>
      <c r="E660" s="853" t="s">
        <v>5601</v>
      </c>
      <c r="F660" s="853"/>
      <c r="G660" s="854"/>
      <c r="H660" s="855"/>
      <c r="I660" s="856"/>
      <c r="J660" s="58" t="s">
        <v>5646</v>
      </c>
      <c r="K660" s="45"/>
      <c r="L660" s="59" t="s">
        <v>5583</v>
      </c>
      <c r="M660" s="350">
        <v>611.25</v>
      </c>
      <c r="N660" s="19"/>
    </row>
    <row r="661" spans="1:14" ht="39.9" customHeight="1" x14ac:dyDescent="0.25">
      <c r="A661" s="849"/>
      <c r="B661" s="349"/>
      <c r="C661" s="451"/>
      <c r="D661" s="349"/>
      <c r="E661" s="349"/>
      <c r="F661" s="349"/>
      <c r="G661" s="348"/>
      <c r="H661" s="347"/>
      <c r="I661" s="346"/>
      <c r="J661" s="345" t="s">
        <v>5607</v>
      </c>
      <c r="K661" s="59"/>
      <c r="L661" s="59" t="s">
        <v>5583</v>
      </c>
      <c r="M661" s="344">
        <v>71</v>
      </c>
      <c r="N661" s="19"/>
    </row>
    <row r="662" spans="1:14" ht="39.9" customHeight="1" thickBot="1" x14ac:dyDescent="0.3">
      <c r="A662" s="850"/>
      <c r="B662" s="343" t="s">
        <v>6593</v>
      </c>
      <c r="C662" s="342" t="s">
        <v>423</v>
      </c>
      <c r="D662" s="341">
        <v>43713</v>
      </c>
      <c r="E662" s="340" t="s">
        <v>5605</v>
      </c>
      <c r="F662" s="339" t="s">
        <v>7565</v>
      </c>
      <c r="G662" s="338"/>
      <c r="H662" s="337"/>
      <c r="I662" s="336"/>
      <c r="J662" s="63" t="s">
        <v>5696</v>
      </c>
      <c r="K662" s="335"/>
      <c r="L662" s="64"/>
      <c r="M662" s="334"/>
      <c r="N662" s="19"/>
    </row>
    <row r="663" spans="1:14" ht="39.9" customHeight="1" x14ac:dyDescent="0.25">
      <c r="A663" s="848">
        <v>131</v>
      </c>
      <c r="B663" s="287" t="s">
        <v>22</v>
      </c>
      <c r="C663" s="452" t="s">
        <v>23</v>
      </c>
      <c r="D663" s="287" t="s">
        <v>5593</v>
      </c>
      <c r="E663" s="851" t="s">
        <v>5594</v>
      </c>
      <c r="F663" s="851"/>
      <c r="G663" s="851" t="s">
        <v>17</v>
      </c>
      <c r="H663" s="852"/>
      <c r="I663" s="358"/>
      <c r="J663" s="357"/>
      <c r="K663" s="357"/>
      <c r="L663" s="357"/>
      <c r="M663" s="356"/>
      <c r="N663" s="19"/>
    </row>
    <row r="664" spans="1:14" ht="39.9" customHeight="1" x14ac:dyDescent="0.25">
      <c r="A664" s="849"/>
      <c r="B664" s="48" t="s">
        <v>7557</v>
      </c>
      <c r="C664" s="48" t="s">
        <v>7564</v>
      </c>
      <c r="D664" s="355">
        <v>43613</v>
      </c>
      <c r="E664" s="354"/>
      <c r="F664" s="353" t="s">
        <v>7563</v>
      </c>
      <c r="G664" s="774" t="s">
        <v>7562</v>
      </c>
      <c r="H664" s="775"/>
      <c r="I664" s="776"/>
      <c r="J664" s="352" t="s">
        <v>5599</v>
      </c>
      <c r="K664" s="53"/>
      <c r="L664" s="45" t="s">
        <v>32</v>
      </c>
      <c r="M664" s="351">
        <v>1408</v>
      </c>
      <c r="N664" s="19"/>
    </row>
    <row r="665" spans="1:14" ht="39.9" customHeight="1" x14ac:dyDescent="0.25">
      <c r="A665" s="849"/>
      <c r="B665" s="349" t="s">
        <v>34</v>
      </c>
      <c r="C665" s="451" t="s">
        <v>35</v>
      </c>
      <c r="D665" s="349" t="s">
        <v>5600</v>
      </c>
      <c r="E665" s="853" t="s">
        <v>5601</v>
      </c>
      <c r="F665" s="853"/>
      <c r="G665" s="854"/>
      <c r="H665" s="855"/>
      <c r="I665" s="856"/>
      <c r="J665" s="58" t="s">
        <v>5646</v>
      </c>
      <c r="K665" s="45"/>
      <c r="L665" s="59" t="s">
        <v>32</v>
      </c>
      <c r="M665" s="350">
        <v>720.58</v>
      </c>
      <c r="N665" s="19"/>
    </row>
    <row r="666" spans="1:14" ht="39.9" customHeight="1" x14ac:dyDescent="0.25">
      <c r="A666" s="849"/>
      <c r="B666" s="349"/>
      <c r="C666" s="451"/>
      <c r="D666" s="349"/>
      <c r="E666" s="349"/>
      <c r="F666" s="349"/>
      <c r="G666" s="348"/>
      <c r="H666" s="347"/>
      <c r="I666" s="346"/>
      <c r="J666" s="345" t="s">
        <v>5607</v>
      </c>
      <c r="K666" s="59"/>
      <c r="L666" s="59"/>
      <c r="M666" s="344"/>
      <c r="N666" s="19"/>
    </row>
    <row r="667" spans="1:14" ht="39.9" customHeight="1" thickBot="1" x14ac:dyDescent="0.3">
      <c r="A667" s="850"/>
      <c r="B667" s="343" t="s">
        <v>7555</v>
      </c>
      <c r="C667" s="342" t="s">
        <v>7562</v>
      </c>
      <c r="D667" s="341">
        <v>43621</v>
      </c>
      <c r="E667" s="340" t="s">
        <v>5605</v>
      </c>
      <c r="F667" s="339" t="s">
        <v>7561</v>
      </c>
      <c r="G667" s="338"/>
      <c r="H667" s="337"/>
      <c r="I667" s="336"/>
      <c r="J667" s="63" t="s">
        <v>5696</v>
      </c>
      <c r="K667" s="335"/>
      <c r="L667" s="64"/>
      <c r="M667" s="334"/>
      <c r="N667" s="19"/>
    </row>
    <row r="668" spans="1:14" ht="39.9" customHeight="1" x14ac:dyDescent="0.25">
      <c r="A668" s="848">
        <v>132</v>
      </c>
      <c r="B668" s="287" t="s">
        <v>22</v>
      </c>
      <c r="C668" s="452" t="s">
        <v>23</v>
      </c>
      <c r="D668" s="287" t="s">
        <v>5593</v>
      </c>
      <c r="E668" s="851" t="s">
        <v>5594</v>
      </c>
      <c r="F668" s="851"/>
      <c r="G668" s="851" t="s">
        <v>17</v>
      </c>
      <c r="H668" s="852"/>
      <c r="I668" s="358"/>
      <c r="J668" s="357"/>
      <c r="K668" s="357"/>
      <c r="L668" s="357"/>
      <c r="M668" s="356"/>
      <c r="N668" s="19"/>
    </row>
    <row r="669" spans="1:14" ht="39.9" customHeight="1" x14ac:dyDescent="0.25">
      <c r="A669" s="849"/>
      <c r="B669" s="48" t="s">
        <v>7557</v>
      </c>
      <c r="C669" s="48" t="s">
        <v>7560</v>
      </c>
      <c r="D669" s="355">
        <v>43630</v>
      </c>
      <c r="E669" s="354"/>
      <c r="F669" s="353" t="s">
        <v>7559</v>
      </c>
      <c r="G669" s="774" t="s">
        <v>5997</v>
      </c>
      <c r="H669" s="775"/>
      <c r="I669" s="776"/>
      <c r="J669" s="352" t="s">
        <v>5599</v>
      </c>
      <c r="K669" s="53"/>
      <c r="L669" s="45" t="s">
        <v>32</v>
      </c>
      <c r="M669" s="351">
        <v>1853</v>
      </c>
      <c r="N669" s="19"/>
    </row>
    <row r="670" spans="1:14" ht="39.9" customHeight="1" x14ac:dyDescent="0.25">
      <c r="A670" s="849"/>
      <c r="B670" s="349" t="s">
        <v>34</v>
      </c>
      <c r="C670" s="451" t="s">
        <v>35</v>
      </c>
      <c r="D670" s="349" t="s">
        <v>5600</v>
      </c>
      <c r="E670" s="853" t="s">
        <v>5601</v>
      </c>
      <c r="F670" s="853"/>
      <c r="G670" s="854"/>
      <c r="H670" s="855"/>
      <c r="I670" s="856"/>
      <c r="J670" s="58" t="s">
        <v>5646</v>
      </c>
      <c r="K670" s="45"/>
      <c r="L670" s="59" t="s">
        <v>32</v>
      </c>
      <c r="M670" s="350">
        <v>2910</v>
      </c>
      <c r="N670" s="19"/>
    </row>
    <row r="671" spans="1:14" ht="39.9" customHeight="1" x14ac:dyDescent="0.25">
      <c r="A671" s="849"/>
      <c r="B671" s="349"/>
      <c r="C671" s="451"/>
      <c r="D671" s="349"/>
      <c r="E671" s="349"/>
      <c r="F671" s="349"/>
      <c r="G671" s="348"/>
      <c r="H671" s="347"/>
      <c r="I671" s="346"/>
      <c r="J671" s="345" t="s">
        <v>5607</v>
      </c>
      <c r="K671" s="59"/>
      <c r="L671" s="59"/>
      <c r="M671" s="344"/>
      <c r="N671" s="19"/>
    </row>
    <row r="672" spans="1:14" ht="39.9" customHeight="1" thickBot="1" x14ac:dyDescent="0.3">
      <c r="A672" s="850"/>
      <c r="B672" s="343" t="s">
        <v>7555</v>
      </c>
      <c r="C672" s="342" t="s">
        <v>5997</v>
      </c>
      <c r="D672" s="341">
        <v>43645</v>
      </c>
      <c r="E672" s="340" t="s">
        <v>5605</v>
      </c>
      <c r="F672" s="339" t="s">
        <v>7558</v>
      </c>
      <c r="G672" s="338"/>
      <c r="H672" s="337"/>
      <c r="I672" s="336"/>
      <c r="J672" s="63" t="s">
        <v>5696</v>
      </c>
      <c r="K672" s="335"/>
      <c r="L672" s="64"/>
      <c r="M672" s="334"/>
      <c r="N672" s="19"/>
    </row>
    <row r="673" spans="1:14" ht="39.9" customHeight="1" x14ac:dyDescent="0.25">
      <c r="A673" s="848">
        <v>133</v>
      </c>
      <c r="B673" s="287" t="s">
        <v>22</v>
      </c>
      <c r="C673" s="452" t="s">
        <v>23</v>
      </c>
      <c r="D673" s="287" t="s">
        <v>5593</v>
      </c>
      <c r="E673" s="851" t="s">
        <v>5594</v>
      </c>
      <c r="F673" s="851"/>
      <c r="G673" s="851" t="s">
        <v>17</v>
      </c>
      <c r="H673" s="852"/>
      <c r="I673" s="358"/>
      <c r="J673" s="357"/>
      <c r="K673" s="357"/>
      <c r="L673" s="357"/>
      <c r="M673" s="356"/>
      <c r="N673" s="19"/>
    </row>
    <row r="674" spans="1:14" ht="39.9" customHeight="1" x14ac:dyDescent="0.25">
      <c r="A674" s="849"/>
      <c r="B674" s="48" t="s">
        <v>7557</v>
      </c>
      <c r="C674" s="48" t="s">
        <v>7556</v>
      </c>
      <c r="D674" s="355">
        <v>43658</v>
      </c>
      <c r="E674" s="354"/>
      <c r="F674" s="353" t="s">
        <v>6028</v>
      </c>
      <c r="G674" s="774" t="s">
        <v>5997</v>
      </c>
      <c r="H674" s="775"/>
      <c r="I674" s="776"/>
      <c r="J674" s="352" t="s">
        <v>5599</v>
      </c>
      <c r="K674" s="53"/>
      <c r="L674" s="45" t="s">
        <v>32</v>
      </c>
      <c r="M674" s="351">
        <v>2931</v>
      </c>
      <c r="N674" s="19"/>
    </row>
    <row r="675" spans="1:14" ht="39.9" customHeight="1" x14ac:dyDescent="0.25">
      <c r="A675" s="849"/>
      <c r="B675" s="349" t="s">
        <v>34</v>
      </c>
      <c r="C675" s="451" t="s">
        <v>35</v>
      </c>
      <c r="D675" s="349" t="s">
        <v>5600</v>
      </c>
      <c r="E675" s="853" t="s">
        <v>5601</v>
      </c>
      <c r="F675" s="853"/>
      <c r="G675" s="854"/>
      <c r="H675" s="855"/>
      <c r="I675" s="856"/>
      <c r="J675" s="58" t="s">
        <v>5646</v>
      </c>
      <c r="K675" s="45"/>
      <c r="L675" s="59" t="s">
        <v>5583</v>
      </c>
      <c r="M675" s="350">
        <v>2392.4499999999998</v>
      </c>
      <c r="N675" s="19"/>
    </row>
    <row r="676" spans="1:14" ht="39.9" customHeight="1" x14ac:dyDescent="0.25">
      <c r="A676" s="849"/>
      <c r="B676" s="349"/>
      <c r="C676" s="451"/>
      <c r="D676" s="349"/>
      <c r="E676" s="349"/>
      <c r="F676" s="349"/>
      <c r="G676" s="348"/>
      <c r="H676" s="347"/>
      <c r="I676" s="346"/>
      <c r="J676" s="345" t="s">
        <v>5607</v>
      </c>
      <c r="K676" s="59"/>
      <c r="L676" s="59"/>
      <c r="M676" s="344"/>
      <c r="N676" s="19"/>
    </row>
    <row r="677" spans="1:14" ht="39.9" customHeight="1" thickBot="1" x14ac:dyDescent="0.3">
      <c r="A677" s="850"/>
      <c r="B677" s="343" t="s">
        <v>7555</v>
      </c>
      <c r="C677" s="342" t="s">
        <v>5997</v>
      </c>
      <c r="D677" s="341">
        <v>43672</v>
      </c>
      <c r="E677" s="340" t="s">
        <v>5605</v>
      </c>
      <c r="F677" s="339" t="s">
        <v>7554</v>
      </c>
      <c r="G677" s="338"/>
      <c r="H677" s="337"/>
      <c r="I677" s="336"/>
      <c r="J677" s="63" t="s">
        <v>5696</v>
      </c>
      <c r="K677" s="335"/>
      <c r="L677" s="64"/>
      <c r="M677" s="334"/>
      <c r="N677" s="19"/>
    </row>
    <row r="678" spans="1:14" ht="39.9" customHeight="1" x14ac:dyDescent="0.25">
      <c r="A678" s="848">
        <v>134</v>
      </c>
      <c r="B678" s="287" t="s">
        <v>22</v>
      </c>
      <c r="C678" s="452" t="s">
        <v>23</v>
      </c>
      <c r="D678" s="287" t="s">
        <v>5593</v>
      </c>
      <c r="E678" s="851" t="s">
        <v>5594</v>
      </c>
      <c r="F678" s="851"/>
      <c r="G678" s="851" t="s">
        <v>17</v>
      </c>
      <c r="H678" s="852"/>
      <c r="I678" s="358"/>
      <c r="J678" s="357"/>
      <c r="K678" s="357"/>
      <c r="L678" s="357"/>
      <c r="M678" s="356"/>
      <c r="N678" s="19"/>
    </row>
    <row r="679" spans="1:14" ht="39.9" customHeight="1" x14ac:dyDescent="0.25">
      <c r="A679" s="849"/>
      <c r="B679" s="48" t="s">
        <v>7553</v>
      </c>
      <c r="C679" s="48" t="s">
        <v>7552</v>
      </c>
      <c r="D679" s="355">
        <v>43722</v>
      </c>
      <c r="E679" s="354"/>
      <c r="F679" s="353" t="s">
        <v>6693</v>
      </c>
      <c r="G679" s="774" t="s">
        <v>7236</v>
      </c>
      <c r="H679" s="775"/>
      <c r="I679" s="776"/>
      <c r="J679" s="352" t="s">
        <v>5599</v>
      </c>
      <c r="K679" s="53"/>
      <c r="L679" s="45" t="s">
        <v>32</v>
      </c>
      <c r="M679" s="351">
        <v>576</v>
      </c>
      <c r="N679" s="19"/>
    </row>
    <row r="680" spans="1:14" ht="39.9" customHeight="1" x14ac:dyDescent="0.25">
      <c r="A680" s="849"/>
      <c r="B680" s="349" t="s">
        <v>34</v>
      </c>
      <c r="C680" s="451" t="s">
        <v>35</v>
      </c>
      <c r="D680" s="349" t="s">
        <v>5600</v>
      </c>
      <c r="E680" s="853" t="s">
        <v>5601</v>
      </c>
      <c r="F680" s="853"/>
      <c r="G680" s="854"/>
      <c r="H680" s="855"/>
      <c r="I680" s="856"/>
      <c r="J680" s="58" t="s">
        <v>5646</v>
      </c>
      <c r="K680" s="45"/>
      <c r="L680" s="59"/>
      <c r="M680" s="350"/>
      <c r="N680" s="19"/>
    </row>
    <row r="681" spans="1:14" ht="39.9" customHeight="1" x14ac:dyDescent="0.25">
      <c r="A681" s="849"/>
      <c r="B681" s="349"/>
      <c r="C681" s="451"/>
      <c r="D681" s="349"/>
      <c r="E681" s="349"/>
      <c r="F681" s="349"/>
      <c r="G681" s="348"/>
      <c r="H681" s="347"/>
      <c r="I681" s="346"/>
      <c r="J681" s="345" t="s">
        <v>5607</v>
      </c>
      <c r="K681" s="59"/>
      <c r="L681" s="59"/>
      <c r="M681" s="344"/>
      <c r="N681" s="19"/>
    </row>
    <row r="682" spans="1:14" ht="39.9" customHeight="1" thickBot="1" x14ac:dyDescent="0.3">
      <c r="A682" s="850"/>
      <c r="B682" s="343" t="s">
        <v>7551</v>
      </c>
      <c r="C682" s="342" t="s">
        <v>7236</v>
      </c>
      <c r="D682" s="341">
        <v>43724</v>
      </c>
      <c r="E682" s="340" t="s">
        <v>5605</v>
      </c>
      <c r="F682" s="339" t="s">
        <v>5901</v>
      </c>
      <c r="G682" s="338"/>
      <c r="H682" s="337"/>
      <c r="I682" s="336"/>
      <c r="J682" s="63" t="s">
        <v>5696</v>
      </c>
      <c r="K682" s="335"/>
      <c r="L682" s="64"/>
      <c r="M682" s="334"/>
      <c r="N682" s="19"/>
    </row>
    <row r="683" spans="1:14" ht="39.9" customHeight="1" x14ac:dyDescent="0.25">
      <c r="A683" s="848">
        <v>135</v>
      </c>
      <c r="B683" s="287" t="s">
        <v>22</v>
      </c>
      <c r="C683" s="452" t="s">
        <v>23</v>
      </c>
      <c r="D683" s="287" t="s">
        <v>5593</v>
      </c>
      <c r="E683" s="851" t="s">
        <v>5594</v>
      </c>
      <c r="F683" s="851"/>
      <c r="G683" s="851" t="s">
        <v>17</v>
      </c>
      <c r="H683" s="852"/>
      <c r="I683" s="358"/>
      <c r="J683" s="357"/>
      <c r="K683" s="357"/>
      <c r="L683" s="357"/>
      <c r="M683" s="356"/>
      <c r="N683" s="19"/>
    </row>
    <row r="684" spans="1:14" ht="39.9" customHeight="1" x14ac:dyDescent="0.25">
      <c r="A684" s="849"/>
      <c r="B684" s="48" t="s">
        <v>7550</v>
      </c>
      <c r="C684" s="48" t="s">
        <v>7549</v>
      </c>
      <c r="D684" s="355">
        <v>43583</v>
      </c>
      <c r="E684" s="354"/>
      <c r="F684" s="353" t="s">
        <v>7478</v>
      </c>
      <c r="G684" s="774" t="s">
        <v>7546</v>
      </c>
      <c r="H684" s="775"/>
      <c r="I684" s="776"/>
      <c r="J684" s="352" t="s">
        <v>5599</v>
      </c>
      <c r="K684" s="53"/>
      <c r="L684" s="45" t="s">
        <v>32</v>
      </c>
      <c r="M684" s="351">
        <v>1013.93</v>
      </c>
      <c r="N684" s="19"/>
    </row>
    <row r="685" spans="1:14" ht="39.9" customHeight="1" x14ac:dyDescent="0.25">
      <c r="A685" s="849"/>
      <c r="B685" s="349" t="s">
        <v>34</v>
      </c>
      <c r="C685" s="451" t="s">
        <v>35</v>
      </c>
      <c r="D685" s="349" t="s">
        <v>5600</v>
      </c>
      <c r="E685" s="853" t="s">
        <v>5601</v>
      </c>
      <c r="F685" s="853"/>
      <c r="G685" s="854"/>
      <c r="H685" s="855"/>
      <c r="I685" s="856"/>
      <c r="J685" s="58" t="s">
        <v>5646</v>
      </c>
      <c r="K685" s="45"/>
      <c r="L685" s="59" t="s">
        <v>5583</v>
      </c>
      <c r="M685" s="350">
        <v>278.60000000000002</v>
      </c>
      <c r="N685" s="19"/>
    </row>
    <row r="686" spans="1:14" ht="39.9" customHeight="1" x14ac:dyDescent="0.25">
      <c r="A686" s="849"/>
      <c r="B686" s="349"/>
      <c r="C686" s="451"/>
      <c r="D686" s="349"/>
      <c r="E686" s="349"/>
      <c r="F686" s="349"/>
      <c r="G686" s="348"/>
      <c r="H686" s="347"/>
      <c r="I686" s="346"/>
      <c r="J686" s="345" t="s">
        <v>5607</v>
      </c>
      <c r="K686" s="59"/>
      <c r="L686" s="59"/>
      <c r="M686" s="344"/>
      <c r="N686" s="19"/>
    </row>
    <row r="687" spans="1:14" ht="39.9" customHeight="1" thickBot="1" x14ac:dyDescent="0.3">
      <c r="A687" s="850"/>
      <c r="B687" s="343" t="s">
        <v>5332</v>
      </c>
      <c r="C687" s="342" t="s">
        <v>7546</v>
      </c>
      <c r="D687" s="341">
        <v>43585</v>
      </c>
      <c r="E687" s="340" t="s">
        <v>5605</v>
      </c>
      <c r="F687" s="339" t="s">
        <v>7146</v>
      </c>
      <c r="G687" s="338"/>
      <c r="H687" s="337"/>
      <c r="I687" s="336"/>
      <c r="J687" s="63" t="s">
        <v>5696</v>
      </c>
      <c r="K687" s="335"/>
      <c r="L687" s="64"/>
      <c r="M687" s="334"/>
      <c r="N687" s="19"/>
    </row>
    <row r="688" spans="1:14" ht="39.9" customHeight="1" x14ac:dyDescent="0.25">
      <c r="A688" s="848">
        <v>136</v>
      </c>
      <c r="B688" s="287" t="s">
        <v>22</v>
      </c>
      <c r="C688" s="452" t="s">
        <v>23</v>
      </c>
      <c r="D688" s="287" t="s">
        <v>5593</v>
      </c>
      <c r="E688" s="851" t="s">
        <v>5594</v>
      </c>
      <c r="F688" s="851"/>
      <c r="G688" s="851" t="s">
        <v>17</v>
      </c>
      <c r="H688" s="852"/>
      <c r="I688" s="358"/>
      <c r="J688" s="357"/>
      <c r="K688" s="357"/>
      <c r="L688" s="357"/>
      <c r="M688" s="356"/>
      <c r="N688" s="19"/>
    </row>
    <row r="689" spans="1:14" ht="39.9" customHeight="1" x14ac:dyDescent="0.25">
      <c r="A689" s="849"/>
      <c r="B689" s="48" t="s">
        <v>7548</v>
      </c>
      <c r="C689" s="48" t="s">
        <v>7547</v>
      </c>
      <c r="D689" s="355">
        <v>43626</v>
      </c>
      <c r="E689" s="354"/>
      <c r="F689" s="353" t="s">
        <v>5869</v>
      </c>
      <c r="G689" s="774" t="s">
        <v>7546</v>
      </c>
      <c r="H689" s="775"/>
      <c r="I689" s="776"/>
      <c r="J689" s="352" t="s">
        <v>5599</v>
      </c>
      <c r="K689" s="53"/>
      <c r="L689" s="45" t="s">
        <v>32</v>
      </c>
      <c r="M689" s="351">
        <v>362</v>
      </c>
      <c r="N689" s="19"/>
    </row>
    <row r="690" spans="1:14" ht="39.9" customHeight="1" x14ac:dyDescent="0.25">
      <c r="A690" s="849"/>
      <c r="B690" s="349" t="s">
        <v>34</v>
      </c>
      <c r="C690" s="451" t="s">
        <v>35</v>
      </c>
      <c r="D690" s="349" t="s">
        <v>5600</v>
      </c>
      <c r="E690" s="853" t="s">
        <v>5601</v>
      </c>
      <c r="F690" s="853"/>
      <c r="G690" s="854"/>
      <c r="H690" s="855"/>
      <c r="I690" s="856"/>
      <c r="J690" s="58" t="s">
        <v>5646</v>
      </c>
      <c r="K690" s="45"/>
      <c r="L690" s="59" t="s">
        <v>32</v>
      </c>
      <c r="M690" s="350">
        <v>429.6</v>
      </c>
      <c r="N690" s="19"/>
    </row>
    <row r="691" spans="1:14" ht="39.9" customHeight="1" x14ac:dyDescent="0.25">
      <c r="A691" s="849"/>
      <c r="B691" s="349"/>
      <c r="C691" s="451"/>
      <c r="D691" s="349"/>
      <c r="E691" s="349"/>
      <c r="F691" s="349"/>
      <c r="G691" s="348"/>
      <c r="H691" s="347"/>
      <c r="I691" s="346"/>
      <c r="J691" s="345" t="s">
        <v>5607</v>
      </c>
      <c r="K691" s="59"/>
      <c r="L691" s="59"/>
      <c r="M691" s="344"/>
      <c r="N691" s="19"/>
    </row>
    <row r="692" spans="1:14" ht="39.9" customHeight="1" thickBot="1" x14ac:dyDescent="0.3">
      <c r="A692" s="850"/>
      <c r="B692" s="343" t="s">
        <v>5332</v>
      </c>
      <c r="C692" s="342" t="s">
        <v>7546</v>
      </c>
      <c r="D692" s="341">
        <v>43628</v>
      </c>
      <c r="E692" s="340" t="s">
        <v>5605</v>
      </c>
      <c r="F692" s="339" t="s">
        <v>7545</v>
      </c>
      <c r="G692" s="338"/>
      <c r="H692" s="337"/>
      <c r="I692" s="336"/>
      <c r="J692" s="63" t="s">
        <v>5696</v>
      </c>
      <c r="K692" s="335"/>
      <c r="L692" s="64"/>
      <c r="M692" s="334"/>
      <c r="N692" s="19"/>
    </row>
    <row r="693" spans="1:14" ht="39.9" customHeight="1" x14ac:dyDescent="0.25">
      <c r="A693" s="848">
        <v>137</v>
      </c>
      <c r="B693" s="287" t="s">
        <v>22</v>
      </c>
      <c r="C693" s="452" t="s">
        <v>23</v>
      </c>
      <c r="D693" s="287" t="s">
        <v>5593</v>
      </c>
      <c r="E693" s="851" t="s">
        <v>5594</v>
      </c>
      <c r="F693" s="851"/>
      <c r="G693" s="851" t="s">
        <v>17</v>
      </c>
      <c r="H693" s="852"/>
      <c r="I693" s="358"/>
      <c r="J693" s="357"/>
      <c r="K693" s="357"/>
      <c r="L693" s="357"/>
      <c r="M693" s="356"/>
      <c r="N693" s="19"/>
    </row>
    <row r="694" spans="1:14" ht="39.9" customHeight="1" x14ac:dyDescent="0.25">
      <c r="A694" s="849"/>
      <c r="B694" s="48" t="s">
        <v>7544</v>
      </c>
      <c r="C694" s="48" t="s">
        <v>7543</v>
      </c>
      <c r="D694" s="355">
        <v>43716</v>
      </c>
      <c r="E694" s="354"/>
      <c r="F694" s="353" t="s">
        <v>7542</v>
      </c>
      <c r="G694" s="774" t="s">
        <v>7541</v>
      </c>
      <c r="H694" s="775"/>
      <c r="I694" s="776"/>
      <c r="J694" s="352" t="s">
        <v>5599</v>
      </c>
      <c r="K694" s="53"/>
      <c r="L694" s="45" t="s">
        <v>32</v>
      </c>
      <c r="M694" s="351">
        <v>1430</v>
      </c>
      <c r="N694" s="19"/>
    </row>
    <row r="695" spans="1:14" ht="39.9" customHeight="1" x14ac:dyDescent="0.25">
      <c r="A695" s="849"/>
      <c r="B695" s="349" t="s">
        <v>34</v>
      </c>
      <c r="C695" s="451" t="s">
        <v>35</v>
      </c>
      <c r="D695" s="349" t="s">
        <v>5600</v>
      </c>
      <c r="E695" s="853" t="s">
        <v>5601</v>
      </c>
      <c r="F695" s="853"/>
      <c r="G695" s="854"/>
      <c r="H695" s="855"/>
      <c r="I695" s="856"/>
      <c r="J695" s="58" t="s">
        <v>5646</v>
      </c>
      <c r="K695" s="45"/>
      <c r="L695" s="59"/>
      <c r="M695" s="350"/>
      <c r="N695" s="19"/>
    </row>
    <row r="696" spans="1:14" ht="39.9" customHeight="1" x14ac:dyDescent="0.25">
      <c r="A696" s="849"/>
      <c r="B696" s="349"/>
      <c r="C696" s="451"/>
      <c r="D696" s="349"/>
      <c r="E696" s="349"/>
      <c r="F696" s="349"/>
      <c r="G696" s="348"/>
      <c r="H696" s="347"/>
      <c r="I696" s="346"/>
      <c r="J696" s="345" t="s">
        <v>5607</v>
      </c>
      <c r="K696" s="59"/>
      <c r="L696" s="59"/>
      <c r="M696" s="344"/>
      <c r="N696" s="19"/>
    </row>
    <row r="697" spans="1:14" ht="39.9" customHeight="1" thickBot="1" x14ac:dyDescent="0.3">
      <c r="A697" s="850"/>
      <c r="B697" s="343" t="s">
        <v>5710</v>
      </c>
      <c r="C697" s="342" t="s">
        <v>7541</v>
      </c>
      <c r="D697" s="341">
        <v>43723</v>
      </c>
      <c r="E697" s="340" t="s">
        <v>5605</v>
      </c>
      <c r="F697" s="339" t="s">
        <v>7540</v>
      </c>
      <c r="G697" s="338"/>
      <c r="H697" s="337"/>
      <c r="I697" s="336"/>
      <c r="J697" s="63" t="s">
        <v>5696</v>
      </c>
      <c r="K697" s="335"/>
      <c r="L697" s="64"/>
      <c r="M697" s="334"/>
      <c r="N697" s="19"/>
    </row>
    <row r="698" spans="1:14" ht="39.9" customHeight="1" x14ac:dyDescent="0.25">
      <c r="A698" s="848">
        <v>138</v>
      </c>
      <c r="B698" s="287" t="s">
        <v>22</v>
      </c>
      <c r="C698" s="452" t="s">
        <v>23</v>
      </c>
      <c r="D698" s="287" t="s">
        <v>5593</v>
      </c>
      <c r="E698" s="851" t="s">
        <v>5594</v>
      </c>
      <c r="F698" s="851"/>
      <c r="G698" s="851" t="s">
        <v>17</v>
      </c>
      <c r="H698" s="852"/>
      <c r="I698" s="358"/>
      <c r="J698" s="357"/>
      <c r="K698" s="357"/>
      <c r="L698" s="357"/>
      <c r="M698" s="356"/>
      <c r="N698" s="19"/>
    </row>
    <row r="699" spans="1:14" ht="39.9" customHeight="1" x14ac:dyDescent="0.25">
      <c r="A699" s="849"/>
      <c r="B699" s="48" t="s">
        <v>7539</v>
      </c>
      <c r="C699" s="48" t="s">
        <v>7538</v>
      </c>
      <c r="D699" s="355">
        <v>43689</v>
      </c>
      <c r="E699" s="354"/>
      <c r="F699" s="353" t="s">
        <v>5795</v>
      </c>
      <c r="G699" s="774" t="s">
        <v>7537</v>
      </c>
      <c r="H699" s="775"/>
      <c r="I699" s="776"/>
      <c r="J699" s="352" t="s">
        <v>5599</v>
      </c>
      <c r="K699" s="53"/>
      <c r="L699" s="45"/>
      <c r="M699" s="351"/>
      <c r="N699" s="19"/>
    </row>
    <row r="700" spans="1:14" ht="39.9" customHeight="1" x14ac:dyDescent="0.25">
      <c r="A700" s="849"/>
      <c r="B700" s="349" t="s">
        <v>34</v>
      </c>
      <c r="C700" s="451" t="s">
        <v>35</v>
      </c>
      <c r="D700" s="349" t="s">
        <v>5600</v>
      </c>
      <c r="E700" s="853" t="s">
        <v>5601</v>
      </c>
      <c r="F700" s="853"/>
      <c r="G700" s="854"/>
      <c r="H700" s="855"/>
      <c r="I700" s="856"/>
      <c r="J700" s="58" t="s">
        <v>5646</v>
      </c>
      <c r="K700" s="45"/>
      <c r="L700" s="59" t="s">
        <v>32</v>
      </c>
      <c r="M700" s="350">
        <v>495.63</v>
      </c>
      <c r="N700" s="19"/>
    </row>
    <row r="701" spans="1:14" ht="39.9" customHeight="1" x14ac:dyDescent="0.25">
      <c r="A701" s="849"/>
      <c r="B701" s="349"/>
      <c r="C701" s="451"/>
      <c r="D701" s="349"/>
      <c r="E701" s="349"/>
      <c r="F701" s="349"/>
      <c r="G701" s="348"/>
      <c r="H701" s="347"/>
      <c r="I701" s="346"/>
      <c r="J701" s="345" t="s">
        <v>5607</v>
      </c>
      <c r="K701" s="59"/>
      <c r="L701" s="59"/>
      <c r="M701" s="344"/>
      <c r="N701" s="19"/>
    </row>
    <row r="702" spans="1:14" ht="39.9" customHeight="1" thickBot="1" x14ac:dyDescent="0.3">
      <c r="A702" s="850"/>
      <c r="B702" s="343" t="s">
        <v>5728</v>
      </c>
      <c r="C702" s="342" t="s">
        <v>7537</v>
      </c>
      <c r="D702" s="341">
        <v>43691</v>
      </c>
      <c r="E702" s="340" t="s">
        <v>5605</v>
      </c>
      <c r="F702" s="339" t="s">
        <v>7536</v>
      </c>
      <c r="G702" s="338"/>
      <c r="H702" s="337"/>
      <c r="I702" s="336"/>
      <c r="J702" s="63" t="s">
        <v>7533</v>
      </c>
      <c r="K702" s="335"/>
      <c r="L702" s="64" t="s">
        <v>32</v>
      </c>
      <c r="M702" s="334">
        <v>400</v>
      </c>
      <c r="N702" s="19"/>
    </row>
    <row r="703" spans="1:14" ht="39.9" customHeight="1" x14ac:dyDescent="0.25">
      <c r="A703" s="848">
        <v>139</v>
      </c>
      <c r="B703" s="287" t="s">
        <v>22</v>
      </c>
      <c r="C703" s="452" t="s">
        <v>23</v>
      </c>
      <c r="D703" s="287" t="s">
        <v>5593</v>
      </c>
      <c r="E703" s="851" t="s">
        <v>5594</v>
      </c>
      <c r="F703" s="851"/>
      <c r="G703" s="851" t="s">
        <v>17</v>
      </c>
      <c r="H703" s="852"/>
      <c r="I703" s="358"/>
      <c r="J703" s="357"/>
      <c r="K703" s="357"/>
      <c r="L703" s="357"/>
      <c r="M703" s="356"/>
      <c r="N703" s="19"/>
    </row>
    <row r="704" spans="1:14" ht="39.9" customHeight="1" x14ac:dyDescent="0.25">
      <c r="A704" s="849"/>
      <c r="B704" s="48" t="s">
        <v>7535</v>
      </c>
      <c r="C704" s="48" t="s">
        <v>7534</v>
      </c>
      <c r="D704" s="355">
        <v>43680</v>
      </c>
      <c r="E704" s="354"/>
      <c r="F704" s="353" t="s">
        <v>5705</v>
      </c>
      <c r="G704" s="774" t="s">
        <v>7281</v>
      </c>
      <c r="H704" s="775"/>
      <c r="I704" s="776"/>
      <c r="J704" s="352" t="s">
        <v>5599</v>
      </c>
      <c r="K704" s="53"/>
      <c r="L704" s="45" t="s">
        <v>32</v>
      </c>
      <c r="M704" s="351">
        <v>179</v>
      </c>
      <c r="N704" s="19"/>
    </row>
    <row r="705" spans="1:14" ht="39.9" customHeight="1" x14ac:dyDescent="0.25">
      <c r="A705" s="849"/>
      <c r="B705" s="349" t="s">
        <v>34</v>
      </c>
      <c r="C705" s="451" t="s">
        <v>35</v>
      </c>
      <c r="D705" s="349" t="s">
        <v>5600</v>
      </c>
      <c r="E705" s="853" t="s">
        <v>5601</v>
      </c>
      <c r="F705" s="853"/>
      <c r="G705" s="854"/>
      <c r="H705" s="855"/>
      <c r="I705" s="856"/>
      <c r="J705" s="58" t="s">
        <v>5646</v>
      </c>
      <c r="K705" s="45"/>
      <c r="L705" s="59"/>
      <c r="M705" s="350"/>
      <c r="N705" s="19"/>
    </row>
    <row r="706" spans="1:14" ht="39.9" customHeight="1" x14ac:dyDescent="0.25">
      <c r="A706" s="849"/>
      <c r="B706" s="349"/>
      <c r="C706" s="451"/>
      <c r="D706" s="349"/>
      <c r="E706" s="349"/>
      <c r="F706" s="349"/>
      <c r="G706" s="348"/>
      <c r="H706" s="347"/>
      <c r="I706" s="346"/>
      <c r="J706" s="345" t="s">
        <v>5607</v>
      </c>
      <c r="K706" s="59"/>
      <c r="L706" s="59" t="s">
        <v>5583</v>
      </c>
      <c r="M706" s="344">
        <v>38</v>
      </c>
      <c r="N706" s="19"/>
    </row>
    <row r="707" spans="1:14" ht="39.9" customHeight="1" thickBot="1" x14ac:dyDescent="0.3">
      <c r="A707" s="850"/>
      <c r="B707" s="343" t="s">
        <v>5868</v>
      </c>
      <c r="C707" s="342" t="s">
        <v>7281</v>
      </c>
      <c r="D707" s="341">
        <v>43682</v>
      </c>
      <c r="E707" s="340" t="s">
        <v>5605</v>
      </c>
      <c r="F707" s="339" t="s">
        <v>7360</v>
      </c>
      <c r="G707" s="338"/>
      <c r="H707" s="337"/>
      <c r="I707" s="336"/>
      <c r="J707" s="63" t="s">
        <v>7533</v>
      </c>
      <c r="K707" s="335"/>
      <c r="L707" s="64" t="s">
        <v>32</v>
      </c>
      <c r="M707" s="334">
        <v>810</v>
      </c>
      <c r="N707" s="19"/>
    </row>
    <row r="708" spans="1:14" ht="39.9" customHeight="1" x14ac:dyDescent="0.25">
      <c r="A708" s="848">
        <v>140</v>
      </c>
      <c r="B708" s="287" t="s">
        <v>22</v>
      </c>
      <c r="C708" s="452" t="s">
        <v>23</v>
      </c>
      <c r="D708" s="287" t="s">
        <v>5593</v>
      </c>
      <c r="E708" s="851" t="s">
        <v>5594</v>
      </c>
      <c r="F708" s="851"/>
      <c r="G708" s="851" t="s">
        <v>17</v>
      </c>
      <c r="H708" s="852"/>
      <c r="I708" s="358"/>
      <c r="J708" s="357"/>
      <c r="K708" s="357"/>
      <c r="L708" s="357"/>
      <c r="M708" s="356"/>
      <c r="N708" s="19"/>
    </row>
    <row r="709" spans="1:14" ht="39.9" customHeight="1" x14ac:dyDescent="0.25">
      <c r="A709" s="849"/>
      <c r="B709" s="48" t="s">
        <v>7532</v>
      </c>
      <c r="C709" s="48" t="s">
        <v>7531</v>
      </c>
      <c r="D709" s="355">
        <v>43559</v>
      </c>
      <c r="E709" s="354"/>
      <c r="F709" s="353" t="s">
        <v>5700</v>
      </c>
      <c r="G709" s="774" t="s">
        <v>7530</v>
      </c>
      <c r="H709" s="775"/>
      <c r="I709" s="776"/>
      <c r="J709" s="352" t="s">
        <v>5599</v>
      </c>
      <c r="K709" s="53"/>
      <c r="L709" s="45" t="s">
        <v>32</v>
      </c>
      <c r="M709" s="351">
        <v>233.21</v>
      </c>
      <c r="N709" s="19"/>
    </row>
    <row r="710" spans="1:14" ht="39.9" customHeight="1" x14ac:dyDescent="0.25">
      <c r="A710" s="849"/>
      <c r="B710" s="349" t="s">
        <v>34</v>
      </c>
      <c r="C710" s="451" t="s">
        <v>35</v>
      </c>
      <c r="D710" s="349" t="s">
        <v>5600</v>
      </c>
      <c r="E710" s="853" t="s">
        <v>5601</v>
      </c>
      <c r="F710" s="853"/>
      <c r="G710" s="854"/>
      <c r="H710" s="855"/>
      <c r="I710" s="856"/>
      <c r="J710" s="58" t="s">
        <v>5646</v>
      </c>
      <c r="K710" s="45"/>
      <c r="L710" s="59" t="s">
        <v>32</v>
      </c>
      <c r="M710" s="350">
        <v>342.68</v>
      </c>
      <c r="N710" s="19"/>
    </row>
    <row r="711" spans="1:14" ht="39.9" customHeight="1" x14ac:dyDescent="0.25">
      <c r="A711" s="849"/>
      <c r="B711" s="349"/>
      <c r="C711" s="451"/>
      <c r="D711" s="349"/>
      <c r="E711" s="349"/>
      <c r="F711" s="349"/>
      <c r="G711" s="348"/>
      <c r="H711" s="347"/>
      <c r="I711" s="346"/>
      <c r="J711" s="345" t="s">
        <v>5607</v>
      </c>
      <c r="K711" s="59"/>
      <c r="L711" s="59" t="s">
        <v>5583</v>
      </c>
      <c r="M711" s="344">
        <v>56</v>
      </c>
      <c r="N711" s="19"/>
    </row>
    <row r="712" spans="1:14" ht="39.9" customHeight="1" thickBot="1" x14ac:dyDescent="0.3">
      <c r="A712" s="850"/>
      <c r="B712" s="343" t="s">
        <v>5868</v>
      </c>
      <c r="C712" s="342" t="s">
        <v>7530</v>
      </c>
      <c r="D712" s="341">
        <v>43561</v>
      </c>
      <c r="E712" s="340" t="s">
        <v>5605</v>
      </c>
      <c r="F712" s="339" t="s">
        <v>6038</v>
      </c>
      <c r="G712" s="338"/>
      <c r="H712" s="337"/>
      <c r="I712" s="336"/>
      <c r="J712" s="63" t="s">
        <v>5696</v>
      </c>
      <c r="K712" s="335"/>
      <c r="L712" s="64"/>
      <c r="M712" s="334"/>
      <c r="N712" s="19"/>
    </row>
    <row r="713" spans="1:14" ht="39.9" customHeight="1" x14ac:dyDescent="0.25">
      <c r="A713" s="848">
        <v>141</v>
      </c>
      <c r="B713" s="287" t="s">
        <v>22</v>
      </c>
      <c r="C713" s="452" t="s">
        <v>23</v>
      </c>
      <c r="D713" s="287" t="s">
        <v>5593</v>
      </c>
      <c r="E713" s="851" t="s">
        <v>5594</v>
      </c>
      <c r="F713" s="851"/>
      <c r="G713" s="851" t="s">
        <v>17</v>
      </c>
      <c r="H713" s="852"/>
      <c r="I713" s="358"/>
      <c r="J713" s="357"/>
      <c r="K713" s="357"/>
      <c r="L713" s="357"/>
      <c r="M713" s="356"/>
      <c r="N713" s="19"/>
    </row>
    <row r="714" spans="1:14" ht="39.9" customHeight="1" x14ac:dyDescent="0.25">
      <c r="A714" s="849"/>
      <c r="B714" s="48" t="s">
        <v>7529</v>
      </c>
      <c r="C714" s="48" t="s">
        <v>7528</v>
      </c>
      <c r="D714" s="355">
        <v>43655</v>
      </c>
      <c r="E714" s="354"/>
      <c r="F714" s="353" t="s">
        <v>5762</v>
      </c>
      <c r="G714" s="774" t="s">
        <v>6171</v>
      </c>
      <c r="H714" s="775"/>
      <c r="I714" s="776"/>
      <c r="J714" s="352" t="s">
        <v>5599</v>
      </c>
      <c r="K714" s="53"/>
      <c r="L714" s="45" t="s">
        <v>32</v>
      </c>
      <c r="M714" s="351">
        <v>596</v>
      </c>
      <c r="N714" s="19"/>
    </row>
    <row r="715" spans="1:14" ht="39.9" customHeight="1" x14ac:dyDescent="0.25">
      <c r="A715" s="849"/>
      <c r="B715" s="349" t="s">
        <v>34</v>
      </c>
      <c r="C715" s="451" t="s">
        <v>35</v>
      </c>
      <c r="D715" s="349" t="s">
        <v>5600</v>
      </c>
      <c r="E715" s="853" t="s">
        <v>5601</v>
      </c>
      <c r="F715" s="853"/>
      <c r="G715" s="854"/>
      <c r="H715" s="855"/>
      <c r="I715" s="856"/>
      <c r="J715" s="58" t="s">
        <v>5646</v>
      </c>
      <c r="K715" s="45"/>
      <c r="L715" s="59" t="s">
        <v>5583</v>
      </c>
      <c r="M715" s="350">
        <v>572</v>
      </c>
      <c r="N715" s="19"/>
    </row>
    <row r="716" spans="1:14" ht="39.9" customHeight="1" x14ac:dyDescent="0.25">
      <c r="A716" s="849"/>
      <c r="B716" s="349"/>
      <c r="C716" s="451"/>
      <c r="D716" s="349"/>
      <c r="E716" s="349"/>
      <c r="F716" s="349"/>
      <c r="G716" s="348"/>
      <c r="H716" s="347"/>
      <c r="I716" s="346"/>
      <c r="J716" s="345" t="s">
        <v>5607</v>
      </c>
      <c r="K716" s="59"/>
      <c r="L716" s="59"/>
      <c r="M716" s="344"/>
      <c r="N716" s="19"/>
    </row>
    <row r="717" spans="1:14" ht="39.9" customHeight="1" thickBot="1" x14ac:dyDescent="0.3">
      <c r="A717" s="850"/>
      <c r="B717" s="343" t="s">
        <v>5728</v>
      </c>
      <c r="C717" s="342" t="s">
        <v>6171</v>
      </c>
      <c r="D717" s="341">
        <v>43659</v>
      </c>
      <c r="E717" s="340" t="s">
        <v>5605</v>
      </c>
      <c r="F717" s="339" t="s">
        <v>7527</v>
      </c>
      <c r="G717" s="338"/>
      <c r="H717" s="337"/>
      <c r="I717" s="336"/>
      <c r="J717" s="63" t="s">
        <v>7039</v>
      </c>
      <c r="K717" s="335"/>
      <c r="L717" s="64" t="s">
        <v>5583</v>
      </c>
      <c r="M717" s="334">
        <v>100</v>
      </c>
      <c r="N717" s="19"/>
    </row>
    <row r="718" spans="1:14" ht="39.9" customHeight="1" x14ac:dyDescent="0.25">
      <c r="A718" s="848">
        <v>142</v>
      </c>
      <c r="B718" s="287" t="s">
        <v>22</v>
      </c>
      <c r="C718" s="452" t="s">
        <v>23</v>
      </c>
      <c r="D718" s="287" t="s">
        <v>5593</v>
      </c>
      <c r="E718" s="851" t="s">
        <v>5594</v>
      </c>
      <c r="F718" s="851"/>
      <c r="G718" s="851" t="s">
        <v>17</v>
      </c>
      <c r="H718" s="852"/>
      <c r="I718" s="358"/>
      <c r="J718" s="357"/>
      <c r="K718" s="357"/>
      <c r="L718" s="357"/>
      <c r="M718" s="356"/>
      <c r="N718" s="19"/>
    </row>
    <row r="719" spans="1:14" ht="39.9" customHeight="1" x14ac:dyDescent="0.25">
      <c r="A719" s="849"/>
      <c r="B719" s="48" t="s">
        <v>7526</v>
      </c>
      <c r="C719" s="48" t="s">
        <v>7021</v>
      </c>
      <c r="D719" s="355">
        <v>43592</v>
      </c>
      <c r="E719" s="354"/>
      <c r="F719" s="353" t="s">
        <v>7525</v>
      </c>
      <c r="G719" s="774" t="s">
        <v>7524</v>
      </c>
      <c r="H719" s="775"/>
      <c r="I719" s="776"/>
      <c r="J719" s="352" t="s">
        <v>5599</v>
      </c>
      <c r="K719" s="53"/>
      <c r="L719" s="45" t="s">
        <v>32</v>
      </c>
      <c r="M719" s="351">
        <v>255</v>
      </c>
      <c r="N719" s="19"/>
    </row>
    <row r="720" spans="1:14" ht="39.9" customHeight="1" x14ac:dyDescent="0.25">
      <c r="A720" s="849"/>
      <c r="B720" s="349" t="s">
        <v>34</v>
      </c>
      <c r="C720" s="451" t="s">
        <v>35</v>
      </c>
      <c r="D720" s="349" t="s">
        <v>5600</v>
      </c>
      <c r="E720" s="853" t="s">
        <v>5601</v>
      </c>
      <c r="F720" s="853"/>
      <c r="G720" s="854"/>
      <c r="H720" s="855"/>
      <c r="I720" s="856"/>
      <c r="J720" s="58" t="s">
        <v>5646</v>
      </c>
      <c r="K720" s="45"/>
      <c r="L720" s="59" t="s">
        <v>32</v>
      </c>
      <c r="M720" s="350">
        <v>2894.15</v>
      </c>
      <c r="N720" s="19"/>
    </row>
    <row r="721" spans="1:17" ht="39.9" customHeight="1" x14ac:dyDescent="0.25">
      <c r="A721" s="849"/>
      <c r="B721" s="349"/>
      <c r="C721" s="451"/>
      <c r="D721" s="349"/>
      <c r="E721" s="349"/>
      <c r="F721" s="349"/>
      <c r="G721" s="348"/>
      <c r="H721" s="347"/>
      <c r="I721" s="346"/>
      <c r="J721" s="345" t="s">
        <v>5607</v>
      </c>
      <c r="K721" s="59"/>
      <c r="L721" s="59"/>
      <c r="M721" s="344"/>
      <c r="N721" s="19"/>
    </row>
    <row r="722" spans="1:17" ht="39.9" customHeight="1" thickBot="1" x14ac:dyDescent="0.3">
      <c r="A722" s="850"/>
      <c r="B722" s="343" t="s">
        <v>5710</v>
      </c>
      <c r="C722" s="342" t="s">
        <v>7524</v>
      </c>
      <c r="D722" s="341">
        <v>43596</v>
      </c>
      <c r="E722" s="340" t="s">
        <v>5605</v>
      </c>
      <c r="F722" s="339" t="s">
        <v>6449</v>
      </c>
      <c r="G722" s="338"/>
      <c r="H722" s="337"/>
      <c r="I722" s="336"/>
      <c r="J722" s="63" t="s">
        <v>5696</v>
      </c>
      <c r="K722" s="335"/>
      <c r="L722" s="64"/>
      <c r="M722" s="334"/>
      <c r="N722" s="19"/>
    </row>
    <row r="723" spans="1:17" ht="39.9" customHeight="1" x14ac:dyDescent="0.25">
      <c r="A723" s="848">
        <v>143</v>
      </c>
      <c r="B723" s="287" t="s">
        <v>22</v>
      </c>
      <c r="C723" s="452" t="s">
        <v>23</v>
      </c>
      <c r="D723" s="287" t="s">
        <v>5593</v>
      </c>
      <c r="E723" s="851" t="s">
        <v>5594</v>
      </c>
      <c r="F723" s="851"/>
      <c r="G723" s="851" t="s">
        <v>17</v>
      </c>
      <c r="H723" s="852"/>
      <c r="I723" s="358"/>
      <c r="J723" s="357"/>
      <c r="K723" s="357"/>
      <c r="L723" s="357"/>
      <c r="M723" s="356"/>
      <c r="N723" s="19"/>
    </row>
    <row r="724" spans="1:17" ht="39.9" customHeight="1" x14ac:dyDescent="0.25">
      <c r="A724" s="849"/>
      <c r="B724" s="48" t="s">
        <v>7523</v>
      </c>
      <c r="C724" s="48" t="s">
        <v>7522</v>
      </c>
      <c r="D724" s="355">
        <v>43627</v>
      </c>
      <c r="E724" s="354"/>
      <c r="F724" s="353" t="s">
        <v>7521</v>
      </c>
      <c r="G724" s="774" t="s">
        <v>7520</v>
      </c>
      <c r="H724" s="775"/>
      <c r="I724" s="776"/>
      <c r="J724" s="352" t="s">
        <v>5599</v>
      </c>
      <c r="K724" s="53"/>
      <c r="L724" s="45" t="s">
        <v>32</v>
      </c>
      <c r="M724" s="351">
        <v>681</v>
      </c>
      <c r="N724" s="19"/>
    </row>
    <row r="725" spans="1:17" ht="39.9" customHeight="1" x14ac:dyDescent="0.25">
      <c r="A725" s="849"/>
      <c r="B725" s="349" t="s">
        <v>34</v>
      </c>
      <c r="C725" s="451" t="s">
        <v>35</v>
      </c>
      <c r="D725" s="349" t="s">
        <v>5600</v>
      </c>
      <c r="E725" s="853" t="s">
        <v>5601</v>
      </c>
      <c r="F725" s="853"/>
      <c r="G725" s="854"/>
      <c r="H725" s="855"/>
      <c r="I725" s="856"/>
      <c r="J725" s="58" t="s">
        <v>5646</v>
      </c>
      <c r="K725" s="45"/>
      <c r="L725" s="59" t="s">
        <v>32</v>
      </c>
      <c r="M725" s="350">
        <v>2583.7600000000002</v>
      </c>
      <c r="N725" s="19"/>
    </row>
    <row r="726" spans="1:17" ht="39.9" customHeight="1" x14ac:dyDescent="0.25">
      <c r="A726" s="849"/>
      <c r="B726" s="349"/>
      <c r="C726" s="451"/>
      <c r="D726" s="349"/>
      <c r="E726" s="349"/>
      <c r="F726" s="349"/>
      <c r="G726" s="348"/>
      <c r="H726" s="347"/>
      <c r="I726" s="346"/>
      <c r="J726" s="345" t="s">
        <v>5607</v>
      </c>
      <c r="K726" s="59"/>
      <c r="L726" s="59" t="s">
        <v>5583</v>
      </c>
      <c r="M726" s="344">
        <v>98</v>
      </c>
      <c r="N726" s="19"/>
    </row>
    <row r="727" spans="1:17" ht="39.9" customHeight="1" thickBot="1" x14ac:dyDescent="0.3">
      <c r="A727" s="850"/>
      <c r="B727" s="343" t="s">
        <v>5332</v>
      </c>
      <c r="C727" s="342" t="s">
        <v>7520</v>
      </c>
      <c r="D727" s="341">
        <v>43631</v>
      </c>
      <c r="E727" s="340" t="s">
        <v>5605</v>
      </c>
      <c r="F727" s="339" t="s">
        <v>6892</v>
      </c>
      <c r="G727" s="338"/>
      <c r="H727" s="337"/>
      <c r="I727" s="336"/>
      <c r="J727" s="63" t="s">
        <v>5696</v>
      </c>
      <c r="K727" s="335"/>
      <c r="L727" s="64"/>
      <c r="M727" s="334"/>
      <c r="N727" s="19"/>
    </row>
    <row r="728" spans="1:17" ht="39.9" customHeight="1" x14ac:dyDescent="0.25">
      <c r="A728" s="848">
        <v>144</v>
      </c>
      <c r="B728" s="287" t="s">
        <v>22</v>
      </c>
      <c r="C728" s="452" t="s">
        <v>23</v>
      </c>
      <c r="D728" s="287" t="s">
        <v>5593</v>
      </c>
      <c r="E728" s="851" t="s">
        <v>5594</v>
      </c>
      <c r="F728" s="851"/>
      <c r="G728" s="851" t="s">
        <v>17</v>
      </c>
      <c r="H728" s="852"/>
      <c r="I728" s="358"/>
      <c r="J728" s="357"/>
      <c r="K728" s="357"/>
      <c r="L728" s="357"/>
      <c r="M728" s="356"/>
      <c r="N728" s="19"/>
    </row>
    <row r="729" spans="1:17" ht="39.9" customHeight="1" x14ac:dyDescent="0.25">
      <c r="A729" s="849"/>
      <c r="B729" s="48" t="s">
        <v>7519</v>
      </c>
      <c r="C729" s="48" t="s">
        <v>7518</v>
      </c>
      <c r="D729" s="355">
        <v>43719</v>
      </c>
      <c r="E729" s="354"/>
      <c r="F729" s="353" t="s">
        <v>7517</v>
      </c>
      <c r="G729" s="774" t="s">
        <v>7515</v>
      </c>
      <c r="H729" s="775"/>
      <c r="I729" s="776"/>
      <c r="J729" s="352" t="s">
        <v>5599</v>
      </c>
      <c r="K729" s="53"/>
      <c r="L729" s="45" t="s">
        <v>32</v>
      </c>
      <c r="M729" s="351">
        <v>128</v>
      </c>
      <c r="N729" s="19"/>
    </row>
    <row r="730" spans="1:17" ht="39.9" customHeight="1" x14ac:dyDescent="0.25">
      <c r="A730" s="849"/>
      <c r="B730" s="349" t="s">
        <v>34</v>
      </c>
      <c r="C730" s="451" t="s">
        <v>35</v>
      </c>
      <c r="D730" s="349" t="s">
        <v>5600</v>
      </c>
      <c r="E730" s="853" t="s">
        <v>5601</v>
      </c>
      <c r="F730" s="853"/>
      <c r="G730" s="854"/>
      <c r="H730" s="855"/>
      <c r="I730" s="856"/>
      <c r="J730" s="58" t="s">
        <v>5646</v>
      </c>
      <c r="K730" s="45"/>
      <c r="L730" s="59" t="s">
        <v>32</v>
      </c>
      <c r="M730" s="350">
        <v>350</v>
      </c>
      <c r="N730" s="19"/>
    </row>
    <row r="731" spans="1:17" ht="39.9" customHeight="1" x14ac:dyDescent="0.25">
      <c r="A731" s="849"/>
      <c r="B731" s="349"/>
      <c r="C731" s="451"/>
      <c r="D731" s="349"/>
      <c r="E731" s="349"/>
      <c r="F731" s="349"/>
      <c r="G731" s="348"/>
      <c r="H731" s="347"/>
      <c r="I731" s="346"/>
      <c r="J731" s="345" t="s">
        <v>5607</v>
      </c>
      <c r="K731" s="59"/>
      <c r="L731" s="59" t="s">
        <v>32</v>
      </c>
      <c r="M731" s="344">
        <v>56</v>
      </c>
      <c r="N731" s="19"/>
    </row>
    <row r="732" spans="1:17" ht="39.9" customHeight="1" thickBot="1" x14ac:dyDescent="0.3">
      <c r="A732" s="850"/>
      <c r="B732" s="343" t="s">
        <v>7516</v>
      </c>
      <c r="C732" s="342" t="s">
        <v>7515</v>
      </c>
      <c r="D732" s="341">
        <v>43720</v>
      </c>
      <c r="E732" s="340" t="s">
        <v>5605</v>
      </c>
      <c r="F732" s="339" t="s">
        <v>7514</v>
      </c>
      <c r="G732" s="338"/>
      <c r="H732" s="337"/>
      <c r="I732" s="336"/>
      <c r="J732" s="63" t="s">
        <v>5696</v>
      </c>
      <c r="K732" s="335"/>
      <c r="L732" s="64"/>
      <c r="M732" s="334"/>
      <c r="N732" s="19"/>
    </row>
    <row r="733" spans="1:17" s="448" customFormat="1" ht="39.9" customHeight="1" x14ac:dyDescent="0.25">
      <c r="A733" s="848">
        <v>145</v>
      </c>
      <c r="B733" s="287" t="s">
        <v>22</v>
      </c>
      <c r="C733" s="287" t="s">
        <v>23</v>
      </c>
      <c r="D733" s="287" t="s">
        <v>5593</v>
      </c>
      <c r="E733" s="287" t="s">
        <v>5594</v>
      </c>
      <c r="F733" s="287"/>
      <c r="G733" s="287" t="s">
        <v>17</v>
      </c>
      <c r="H733" s="287"/>
      <c r="I733" s="287"/>
      <c r="J733" s="287"/>
      <c r="K733" s="287"/>
      <c r="L733" s="287"/>
      <c r="M733" s="287"/>
      <c r="O733" s="449"/>
      <c r="Q733" s="449"/>
    </row>
    <row r="734" spans="1:17" s="19" customFormat="1" ht="39.9" customHeight="1" x14ac:dyDescent="0.25">
      <c r="A734" s="849"/>
      <c r="B734" s="389" t="s">
        <v>7513</v>
      </c>
      <c r="C734" s="389" t="s">
        <v>7512</v>
      </c>
      <c r="D734" s="388">
        <v>43627</v>
      </c>
      <c r="E734" s="387"/>
      <c r="F734" s="386" t="s">
        <v>5700</v>
      </c>
      <c r="G734" s="859" t="s">
        <v>137</v>
      </c>
      <c r="H734" s="860"/>
      <c r="I734" s="861"/>
      <c r="J734" s="385" t="s">
        <v>5599</v>
      </c>
      <c r="K734" s="384"/>
      <c r="L734" s="381" t="s">
        <v>32</v>
      </c>
      <c r="M734" s="383">
        <v>360</v>
      </c>
      <c r="O734" s="333"/>
      <c r="Q734" s="333"/>
    </row>
    <row r="735" spans="1:17" s="19" customFormat="1" ht="39.9" customHeight="1" x14ac:dyDescent="0.25">
      <c r="A735" s="849"/>
      <c r="B735" s="379" t="s">
        <v>34</v>
      </c>
      <c r="C735" s="379" t="s">
        <v>35</v>
      </c>
      <c r="D735" s="379" t="s">
        <v>5600</v>
      </c>
      <c r="E735" s="862" t="s">
        <v>5601</v>
      </c>
      <c r="F735" s="862"/>
      <c r="G735" s="863"/>
      <c r="H735" s="864"/>
      <c r="I735" s="865"/>
      <c r="J735" s="382" t="s">
        <v>5646</v>
      </c>
      <c r="K735" s="381"/>
      <c r="L735" s="374" t="s">
        <v>32</v>
      </c>
      <c r="M735" s="380">
        <v>333.83</v>
      </c>
      <c r="O735" s="333"/>
      <c r="Q735" s="333"/>
    </row>
    <row r="736" spans="1:17" s="19" customFormat="1" ht="39.9" customHeight="1" x14ac:dyDescent="0.25">
      <c r="A736" s="849"/>
      <c r="B736" s="379"/>
      <c r="C736" s="379"/>
      <c r="D736" s="379"/>
      <c r="E736" s="379"/>
      <c r="F736" s="379"/>
      <c r="G736" s="378"/>
      <c r="H736" s="377"/>
      <c r="I736" s="376"/>
      <c r="J736" s="375" t="s">
        <v>5607</v>
      </c>
      <c r="K736" s="374"/>
      <c r="L736" s="374" t="s">
        <v>5583</v>
      </c>
      <c r="M736" s="373">
        <v>82</v>
      </c>
      <c r="O736" s="333"/>
      <c r="Q736" s="333"/>
    </row>
    <row r="737" spans="1:17" s="19" customFormat="1" ht="39.9" customHeight="1" thickBot="1" x14ac:dyDescent="0.3">
      <c r="A737" s="850"/>
      <c r="B737" s="394" t="s">
        <v>7511</v>
      </c>
      <c r="C737" s="371" t="s">
        <v>137</v>
      </c>
      <c r="D737" s="370">
        <v>43629</v>
      </c>
      <c r="E737" s="369" t="s">
        <v>5605</v>
      </c>
      <c r="F737" s="368" t="s">
        <v>6999</v>
      </c>
      <c r="G737" s="367"/>
      <c r="H737" s="366"/>
      <c r="I737" s="365"/>
      <c r="J737" s="63" t="s">
        <v>5696</v>
      </c>
      <c r="K737" s="363"/>
      <c r="L737" s="362"/>
      <c r="M737" s="361"/>
      <c r="O737" s="333"/>
      <c r="Q737" s="333"/>
    </row>
    <row r="738" spans="1:17" s="436" customFormat="1" ht="39.9" customHeight="1" x14ac:dyDescent="0.25">
      <c r="A738" s="848">
        <v>146</v>
      </c>
      <c r="B738" s="441" t="s">
        <v>22</v>
      </c>
      <c r="C738" s="441" t="s">
        <v>23</v>
      </c>
      <c r="D738" s="441" t="s">
        <v>5593</v>
      </c>
      <c r="E738" s="875" t="s">
        <v>5594</v>
      </c>
      <c r="F738" s="875"/>
      <c r="G738" s="875" t="s">
        <v>17</v>
      </c>
      <c r="H738" s="876"/>
      <c r="I738" s="440"/>
      <c r="J738" s="439"/>
      <c r="K738" s="439"/>
      <c r="L738" s="439"/>
      <c r="M738" s="438"/>
      <c r="O738" s="437"/>
      <c r="Q738" s="437"/>
    </row>
    <row r="739" spans="1:17" s="19" customFormat="1" ht="39.9" customHeight="1" x14ac:dyDescent="0.25">
      <c r="A739" s="849"/>
      <c r="B739" s="48" t="s">
        <v>7510</v>
      </c>
      <c r="C739" s="48" t="s">
        <v>7509</v>
      </c>
      <c r="D739" s="355">
        <v>43593</v>
      </c>
      <c r="E739" s="354"/>
      <c r="F739" s="353" t="s">
        <v>7508</v>
      </c>
      <c r="G739" s="774" t="s">
        <v>7507</v>
      </c>
      <c r="H739" s="775"/>
      <c r="I739" s="776"/>
      <c r="J739" s="352" t="s">
        <v>5599</v>
      </c>
      <c r="K739" s="53"/>
      <c r="L739" s="45" t="s">
        <v>32</v>
      </c>
      <c r="M739" s="351">
        <v>104</v>
      </c>
      <c r="O739" s="333"/>
      <c r="Q739" s="333"/>
    </row>
    <row r="740" spans="1:17" s="19" customFormat="1" ht="39.9" customHeight="1" x14ac:dyDescent="0.25">
      <c r="A740" s="849"/>
      <c r="B740" s="349" t="s">
        <v>34</v>
      </c>
      <c r="C740" s="349" t="s">
        <v>35</v>
      </c>
      <c r="D740" s="349" t="s">
        <v>5600</v>
      </c>
      <c r="E740" s="853" t="s">
        <v>5601</v>
      </c>
      <c r="F740" s="853"/>
      <c r="G740" s="854"/>
      <c r="H740" s="855"/>
      <c r="I740" s="856"/>
      <c r="J740" s="58" t="s">
        <v>5646</v>
      </c>
      <c r="K740" s="45"/>
      <c r="L740" s="59" t="s">
        <v>32</v>
      </c>
      <c r="M740" s="350">
        <v>343</v>
      </c>
      <c r="O740" s="333"/>
      <c r="Q740" s="333"/>
    </row>
    <row r="741" spans="1:17" s="19" customFormat="1" ht="39.9" customHeight="1" x14ac:dyDescent="0.25">
      <c r="A741" s="849"/>
      <c r="B741" s="349"/>
      <c r="C741" s="349"/>
      <c r="D741" s="349"/>
      <c r="E741" s="349"/>
      <c r="F741" s="349"/>
      <c r="G741" s="348"/>
      <c r="H741" s="347"/>
      <c r="I741" s="346"/>
      <c r="J741" s="345" t="s">
        <v>5607</v>
      </c>
      <c r="K741" s="59"/>
      <c r="L741" s="59" t="s">
        <v>5583</v>
      </c>
      <c r="M741" s="344">
        <v>28</v>
      </c>
      <c r="O741" s="333"/>
      <c r="Q741" s="333"/>
    </row>
    <row r="742" spans="1:17" s="19" customFormat="1" ht="39.9" customHeight="1" thickBot="1" x14ac:dyDescent="0.3">
      <c r="A742" s="850"/>
      <c r="B742" s="343" t="s">
        <v>5728</v>
      </c>
      <c r="C742" s="342" t="s">
        <v>7507</v>
      </c>
      <c r="D742" s="341">
        <v>43594</v>
      </c>
      <c r="E742" s="340" t="s">
        <v>5605</v>
      </c>
      <c r="F742" s="339" t="s">
        <v>6868</v>
      </c>
      <c r="G742" s="338"/>
      <c r="H742" s="337"/>
      <c r="I742" s="336"/>
      <c r="J742" s="63" t="s">
        <v>5696</v>
      </c>
      <c r="K742" s="363"/>
      <c r="L742" s="362"/>
      <c r="M742" s="361"/>
      <c r="O742" s="333"/>
      <c r="Q742" s="333"/>
    </row>
    <row r="743" spans="1:17" s="436" customFormat="1" ht="39.9" customHeight="1" x14ac:dyDescent="0.25">
      <c r="A743" s="848">
        <v>147</v>
      </c>
      <c r="B743" s="441" t="s">
        <v>22</v>
      </c>
      <c r="C743" s="441" t="s">
        <v>23</v>
      </c>
      <c r="D743" s="441" t="s">
        <v>5593</v>
      </c>
      <c r="E743" s="875" t="s">
        <v>5594</v>
      </c>
      <c r="F743" s="875"/>
      <c r="G743" s="875" t="s">
        <v>17</v>
      </c>
      <c r="H743" s="876"/>
      <c r="I743" s="440"/>
      <c r="J743" s="439"/>
      <c r="K743" s="439"/>
      <c r="L743" s="439"/>
      <c r="M743" s="438"/>
      <c r="O743" s="437"/>
      <c r="Q743" s="437"/>
    </row>
    <row r="744" spans="1:17" s="19" customFormat="1" ht="39.9" customHeight="1" x14ac:dyDescent="0.25">
      <c r="A744" s="849"/>
      <c r="B744" s="48" t="s">
        <v>7506</v>
      </c>
      <c r="C744" s="48" t="s">
        <v>7505</v>
      </c>
      <c r="D744" s="355">
        <v>43606</v>
      </c>
      <c r="E744" s="354"/>
      <c r="F744" s="353" t="s">
        <v>6287</v>
      </c>
      <c r="G744" s="774" t="s">
        <v>791</v>
      </c>
      <c r="H744" s="775"/>
      <c r="I744" s="776"/>
      <c r="J744" s="352" t="s">
        <v>5599</v>
      </c>
      <c r="K744" s="53"/>
      <c r="L744" s="45" t="s">
        <v>32</v>
      </c>
      <c r="M744" s="351">
        <v>378</v>
      </c>
      <c r="O744" s="333"/>
      <c r="Q744" s="333"/>
    </row>
    <row r="745" spans="1:17" s="19" customFormat="1" ht="39.9" customHeight="1" x14ac:dyDescent="0.25">
      <c r="A745" s="849"/>
      <c r="B745" s="349" t="s">
        <v>34</v>
      </c>
      <c r="C745" s="349" t="s">
        <v>35</v>
      </c>
      <c r="D745" s="349" t="s">
        <v>5600</v>
      </c>
      <c r="E745" s="853" t="s">
        <v>5601</v>
      </c>
      <c r="F745" s="853"/>
      <c r="G745" s="854"/>
      <c r="H745" s="855"/>
      <c r="I745" s="856"/>
      <c r="J745" s="58" t="s">
        <v>5646</v>
      </c>
      <c r="K745" s="45"/>
      <c r="L745" s="59" t="s">
        <v>32</v>
      </c>
      <c r="M745" s="350">
        <v>634.74</v>
      </c>
      <c r="O745" s="333"/>
      <c r="Q745" s="333"/>
    </row>
    <row r="746" spans="1:17" s="19" customFormat="1" ht="39.9" customHeight="1" x14ac:dyDescent="0.25">
      <c r="A746" s="849"/>
      <c r="B746" s="349"/>
      <c r="C746" s="349"/>
      <c r="D746" s="349"/>
      <c r="E746" s="349"/>
      <c r="F746" s="349"/>
      <c r="G746" s="348"/>
      <c r="H746" s="347"/>
      <c r="I746" s="346"/>
      <c r="J746" s="345" t="s">
        <v>5607</v>
      </c>
      <c r="K746" s="59"/>
      <c r="L746" s="59" t="s">
        <v>5583</v>
      </c>
      <c r="M746" s="344">
        <v>142</v>
      </c>
      <c r="O746" s="333"/>
      <c r="Q746" s="333"/>
    </row>
    <row r="747" spans="1:17" s="19" customFormat="1" ht="39.9" customHeight="1" thickBot="1" x14ac:dyDescent="0.3">
      <c r="A747" s="850"/>
      <c r="B747" s="343" t="s">
        <v>7504</v>
      </c>
      <c r="C747" s="342" t="s">
        <v>791</v>
      </c>
      <c r="D747" s="341">
        <v>43608</v>
      </c>
      <c r="E747" s="340" t="s">
        <v>5605</v>
      </c>
      <c r="F747" s="339" t="s">
        <v>7503</v>
      </c>
      <c r="G747" s="338"/>
      <c r="H747" s="337"/>
      <c r="I747" s="336"/>
      <c r="J747" s="63" t="s">
        <v>5696</v>
      </c>
      <c r="K747" s="363"/>
      <c r="L747" s="362"/>
      <c r="M747" s="361"/>
      <c r="O747" s="333"/>
      <c r="Q747" s="333"/>
    </row>
    <row r="748" spans="1:17" s="436" customFormat="1" ht="39.9" customHeight="1" x14ac:dyDescent="0.25">
      <c r="A748" s="848">
        <v>148</v>
      </c>
      <c r="B748" s="441" t="s">
        <v>22</v>
      </c>
      <c r="C748" s="441" t="s">
        <v>23</v>
      </c>
      <c r="D748" s="441" t="s">
        <v>5593</v>
      </c>
      <c r="E748" s="875" t="s">
        <v>5594</v>
      </c>
      <c r="F748" s="875"/>
      <c r="G748" s="875" t="s">
        <v>17</v>
      </c>
      <c r="H748" s="876"/>
      <c r="I748" s="440"/>
      <c r="J748" s="439"/>
      <c r="K748" s="439"/>
      <c r="L748" s="439"/>
      <c r="M748" s="438"/>
      <c r="O748" s="437"/>
      <c r="Q748" s="437"/>
    </row>
    <row r="749" spans="1:17" s="19" customFormat="1" ht="39.9" customHeight="1" x14ac:dyDescent="0.25">
      <c r="A749" s="849"/>
      <c r="B749" s="48" t="s">
        <v>7501</v>
      </c>
      <c r="C749" s="48" t="s">
        <v>7502</v>
      </c>
      <c r="D749" s="355">
        <v>43589</v>
      </c>
      <c r="E749" s="354"/>
      <c r="F749" s="353" t="s">
        <v>7345</v>
      </c>
      <c r="G749" s="774" t="s">
        <v>5997</v>
      </c>
      <c r="H749" s="775"/>
      <c r="I749" s="776"/>
      <c r="J749" s="352" t="s">
        <v>5599</v>
      </c>
      <c r="K749" s="53"/>
      <c r="L749" s="45" t="s">
        <v>32</v>
      </c>
      <c r="M749" s="351">
        <v>179</v>
      </c>
      <c r="O749" s="333"/>
      <c r="Q749" s="333"/>
    </row>
    <row r="750" spans="1:17" s="19" customFormat="1" ht="39.9" customHeight="1" x14ac:dyDescent="0.25">
      <c r="A750" s="849"/>
      <c r="B750" s="349" t="s">
        <v>34</v>
      </c>
      <c r="C750" s="349" t="s">
        <v>35</v>
      </c>
      <c r="D750" s="349" t="s">
        <v>5600</v>
      </c>
      <c r="E750" s="853" t="s">
        <v>5601</v>
      </c>
      <c r="F750" s="853"/>
      <c r="G750" s="854"/>
      <c r="H750" s="855"/>
      <c r="I750" s="856"/>
      <c r="J750" s="58" t="s">
        <v>5646</v>
      </c>
      <c r="K750" s="45"/>
      <c r="L750" s="59" t="s">
        <v>32</v>
      </c>
      <c r="M750" s="350">
        <v>456.61</v>
      </c>
      <c r="O750" s="333"/>
      <c r="Q750" s="333"/>
    </row>
    <row r="751" spans="1:17" s="19" customFormat="1" ht="39.9" customHeight="1" x14ac:dyDescent="0.25">
      <c r="A751" s="849"/>
      <c r="B751" s="349"/>
      <c r="C751" s="349"/>
      <c r="D751" s="349"/>
      <c r="E751" s="349"/>
      <c r="F751" s="349"/>
      <c r="G751" s="348"/>
      <c r="H751" s="347"/>
      <c r="I751" s="346"/>
      <c r="J751" s="345" t="s">
        <v>5607</v>
      </c>
      <c r="K751" s="59"/>
      <c r="L751" s="59"/>
      <c r="M751" s="344"/>
      <c r="O751" s="333"/>
      <c r="Q751" s="333"/>
    </row>
    <row r="752" spans="1:17" s="19" customFormat="1" ht="39.9" customHeight="1" thickBot="1" x14ac:dyDescent="0.3">
      <c r="A752" s="850"/>
      <c r="B752" s="394" t="s">
        <v>5823</v>
      </c>
      <c r="C752" s="342" t="s">
        <v>5997</v>
      </c>
      <c r="D752" s="341">
        <v>43590</v>
      </c>
      <c r="E752" s="340" t="s">
        <v>5605</v>
      </c>
      <c r="F752" s="339" t="s">
        <v>6958</v>
      </c>
      <c r="G752" s="338"/>
      <c r="H752" s="337"/>
      <c r="I752" s="336"/>
      <c r="J752" s="63" t="s">
        <v>5696</v>
      </c>
      <c r="K752" s="335"/>
      <c r="L752" s="64"/>
      <c r="M752" s="334"/>
      <c r="O752" s="333"/>
      <c r="Q752" s="333"/>
    </row>
    <row r="753" spans="1:17" s="436" customFormat="1" ht="39.9" customHeight="1" x14ac:dyDescent="0.25">
      <c r="A753" s="848">
        <v>149</v>
      </c>
      <c r="B753" s="441" t="s">
        <v>22</v>
      </c>
      <c r="C753" s="441" t="s">
        <v>23</v>
      </c>
      <c r="D753" s="441" t="s">
        <v>5593</v>
      </c>
      <c r="E753" s="875" t="s">
        <v>5594</v>
      </c>
      <c r="F753" s="875"/>
      <c r="G753" s="875" t="s">
        <v>17</v>
      </c>
      <c r="H753" s="876"/>
      <c r="I753" s="440"/>
      <c r="J753" s="439"/>
      <c r="K753" s="439"/>
      <c r="L753" s="439"/>
      <c r="M753" s="438"/>
      <c r="O753" s="437"/>
      <c r="Q753" s="437"/>
    </row>
    <row r="754" spans="1:17" s="19" customFormat="1" ht="39.9" customHeight="1" x14ac:dyDescent="0.25">
      <c r="A754" s="849"/>
      <c r="B754" s="48" t="s">
        <v>7501</v>
      </c>
      <c r="C754" s="48" t="s">
        <v>7500</v>
      </c>
      <c r="D754" s="355">
        <v>43606</v>
      </c>
      <c r="E754" s="354"/>
      <c r="F754" s="353" t="s">
        <v>7055</v>
      </c>
      <c r="G754" s="774" t="s">
        <v>5997</v>
      </c>
      <c r="H754" s="775"/>
      <c r="I754" s="776"/>
      <c r="J754" s="352" t="s">
        <v>5599</v>
      </c>
      <c r="K754" s="53"/>
      <c r="L754" s="45" t="s">
        <v>32</v>
      </c>
      <c r="M754" s="351">
        <f>177+177+177+119.75+177+120</f>
        <v>947.75</v>
      </c>
      <c r="O754" s="360"/>
      <c r="Q754" s="333"/>
    </row>
    <row r="755" spans="1:17" s="19" customFormat="1" ht="39.9" customHeight="1" x14ac:dyDescent="0.25">
      <c r="A755" s="849"/>
      <c r="B755" s="349" t="s">
        <v>34</v>
      </c>
      <c r="C755" s="349" t="s">
        <v>35</v>
      </c>
      <c r="D755" s="349" t="s">
        <v>5600</v>
      </c>
      <c r="E755" s="853" t="s">
        <v>5601</v>
      </c>
      <c r="F755" s="853"/>
      <c r="G755" s="854"/>
      <c r="H755" s="855"/>
      <c r="I755" s="856"/>
      <c r="J755" s="58" t="s">
        <v>5646</v>
      </c>
      <c r="K755" s="45"/>
      <c r="L755" s="59" t="s">
        <v>32</v>
      </c>
      <c r="M755" s="350">
        <v>1226.2</v>
      </c>
      <c r="O755" s="333"/>
      <c r="Q755" s="333"/>
    </row>
    <row r="756" spans="1:17" s="19" customFormat="1" ht="39.9" customHeight="1" x14ac:dyDescent="0.25">
      <c r="A756" s="849"/>
      <c r="B756" s="349"/>
      <c r="C756" s="349"/>
      <c r="D756" s="349"/>
      <c r="E756" s="349"/>
      <c r="F756" s="349"/>
      <c r="G756" s="348"/>
      <c r="H756" s="347"/>
      <c r="I756" s="346"/>
      <c r="J756" s="345" t="s">
        <v>5607</v>
      </c>
      <c r="K756" s="59"/>
      <c r="L756" s="59"/>
      <c r="M756" s="344"/>
      <c r="O756" s="333"/>
      <c r="Q756" s="333"/>
    </row>
    <row r="757" spans="1:17" s="19" customFormat="1" ht="39.9" customHeight="1" thickBot="1" x14ac:dyDescent="0.3">
      <c r="A757" s="850"/>
      <c r="B757" s="394" t="s">
        <v>5823</v>
      </c>
      <c r="C757" s="342" t="s">
        <v>5997</v>
      </c>
      <c r="D757" s="341">
        <v>43610</v>
      </c>
      <c r="E757" s="340" t="s">
        <v>5605</v>
      </c>
      <c r="F757" s="339" t="s">
        <v>7499</v>
      </c>
      <c r="G757" s="338"/>
      <c r="H757" s="337"/>
      <c r="I757" s="336"/>
      <c r="J757" s="63" t="s">
        <v>5696</v>
      </c>
      <c r="K757" s="335"/>
      <c r="L757" s="64"/>
      <c r="M757" s="334"/>
      <c r="O757" s="333"/>
      <c r="Q757" s="333"/>
    </row>
    <row r="758" spans="1:17" s="436" customFormat="1" ht="39.9" customHeight="1" x14ac:dyDescent="0.25">
      <c r="A758" s="848">
        <v>150</v>
      </c>
      <c r="B758" s="441" t="s">
        <v>22</v>
      </c>
      <c r="C758" s="441" t="s">
        <v>23</v>
      </c>
      <c r="D758" s="441" t="s">
        <v>5593</v>
      </c>
      <c r="E758" s="875" t="s">
        <v>5594</v>
      </c>
      <c r="F758" s="875"/>
      <c r="G758" s="875" t="s">
        <v>17</v>
      </c>
      <c r="H758" s="876"/>
      <c r="I758" s="440"/>
      <c r="J758" s="439"/>
      <c r="K758" s="439"/>
      <c r="L758" s="439"/>
      <c r="M758" s="438"/>
      <c r="O758" s="437"/>
      <c r="Q758" s="437"/>
    </row>
    <row r="759" spans="1:17" s="19" customFormat="1" ht="39.9" customHeight="1" x14ac:dyDescent="0.25">
      <c r="A759" s="849"/>
      <c r="B759" s="48" t="s">
        <v>7498</v>
      </c>
      <c r="C759" s="48" t="s">
        <v>7497</v>
      </c>
      <c r="D759" s="355">
        <v>43673</v>
      </c>
      <c r="E759" s="354"/>
      <c r="F759" s="353" t="s">
        <v>6018</v>
      </c>
      <c r="G759" s="774" t="s">
        <v>5837</v>
      </c>
      <c r="H759" s="775"/>
      <c r="I759" s="776"/>
      <c r="J759" s="352" t="s">
        <v>5599</v>
      </c>
      <c r="K759" s="53"/>
      <c r="L759" s="45" t="s">
        <v>32</v>
      </c>
      <c r="M759" s="351">
        <v>1302.49</v>
      </c>
      <c r="O759" s="333"/>
      <c r="Q759" s="333"/>
    </row>
    <row r="760" spans="1:17" s="19" customFormat="1" ht="39.9" customHeight="1" x14ac:dyDescent="0.25">
      <c r="A760" s="849"/>
      <c r="B760" s="349" t="s">
        <v>34</v>
      </c>
      <c r="C760" s="349" t="s">
        <v>35</v>
      </c>
      <c r="D760" s="349" t="s">
        <v>5600</v>
      </c>
      <c r="E760" s="853" t="s">
        <v>5601</v>
      </c>
      <c r="F760" s="853"/>
      <c r="G760" s="854"/>
      <c r="H760" s="855"/>
      <c r="I760" s="856"/>
      <c r="J760" s="58" t="s">
        <v>5646</v>
      </c>
      <c r="K760" s="45"/>
      <c r="L760" s="59" t="s">
        <v>5583</v>
      </c>
      <c r="M760" s="350">
        <v>1916.7</v>
      </c>
      <c r="O760" s="333"/>
      <c r="Q760" s="333"/>
    </row>
    <row r="761" spans="1:17" s="19" customFormat="1" ht="39.9" customHeight="1" x14ac:dyDescent="0.25">
      <c r="A761" s="849"/>
      <c r="B761" s="349"/>
      <c r="C761" s="349"/>
      <c r="D761" s="349"/>
      <c r="E761" s="349"/>
      <c r="F761" s="349"/>
      <c r="G761" s="348"/>
      <c r="H761" s="347"/>
      <c r="I761" s="346"/>
      <c r="J761" s="345" t="s">
        <v>5607</v>
      </c>
      <c r="K761" s="59"/>
      <c r="L761" s="59" t="s">
        <v>32</v>
      </c>
      <c r="M761" s="344">
        <v>1207.5</v>
      </c>
      <c r="O761" s="333"/>
      <c r="Q761" s="333"/>
    </row>
    <row r="762" spans="1:17" s="19" customFormat="1" ht="39.9" customHeight="1" thickBot="1" x14ac:dyDescent="0.3">
      <c r="A762" s="850"/>
      <c r="B762" s="343" t="s">
        <v>2563</v>
      </c>
      <c r="C762" s="342" t="s">
        <v>5837</v>
      </c>
      <c r="D762" s="341">
        <v>43680</v>
      </c>
      <c r="E762" s="340" t="s">
        <v>5605</v>
      </c>
      <c r="F762" s="339" t="s">
        <v>7496</v>
      </c>
      <c r="G762" s="338"/>
      <c r="H762" s="337"/>
      <c r="I762" s="336"/>
      <c r="J762" s="63" t="s">
        <v>5696</v>
      </c>
      <c r="K762" s="335"/>
      <c r="L762" s="64"/>
      <c r="M762" s="334"/>
      <c r="O762" s="333"/>
      <c r="Q762" s="333"/>
    </row>
    <row r="763" spans="1:17" s="436" customFormat="1" ht="39.9" customHeight="1" x14ac:dyDescent="0.25">
      <c r="A763" s="848">
        <v>151</v>
      </c>
      <c r="B763" s="441" t="s">
        <v>22</v>
      </c>
      <c r="C763" s="441" t="s">
        <v>23</v>
      </c>
      <c r="D763" s="441" t="s">
        <v>5593</v>
      </c>
      <c r="E763" s="875" t="s">
        <v>5594</v>
      </c>
      <c r="F763" s="875"/>
      <c r="G763" s="875" t="s">
        <v>17</v>
      </c>
      <c r="H763" s="876"/>
      <c r="I763" s="440"/>
      <c r="J763" s="439"/>
      <c r="K763" s="439"/>
      <c r="L763" s="439"/>
      <c r="M763" s="438"/>
      <c r="O763" s="437"/>
      <c r="Q763" s="437"/>
    </row>
    <row r="764" spans="1:17" s="19" customFormat="1" ht="39.9" customHeight="1" x14ac:dyDescent="0.25">
      <c r="A764" s="849"/>
      <c r="B764" s="48" t="s">
        <v>7495</v>
      </c>
      <c r="C764" s="48" t="s">
        <v>7494</v>
      </c>
      <c r="D764" s="355">
        <v>43673</v>
      </c>
      <c r="E764" s="354"/>
      <c r="F764" s="353" t="s">
        <v>5770</v>
      </c>
      <c r="G764" s="774" t="s">
        <v>116</v>
      </c>
      <c r="H764" s="775"/>
      <c r="I764" s="776"/>
      <c r="J764" s="352" t="s">
        <v>5599</v>
      </c>
      <c r="K764" s="53"/>
      <c r="L764" s="45" t="s">
        <v>32</v>
      </c>
      <c r="M764" s="351">
        <v>183</v>
      </c>
      <c r="O764" s="333"/>
      <c r="Q764" s="333"/>
    </row>
    <row r="765" spans="1:17" s="19" customFormat="1" ht="39.9" customHeight="1" x14ac:dyDescent="0.25">
      <c r="A765" s="849"/>
      <c r="B765" s="349" t="s">
        <v>34</v>
      </c>
      <c r="C765" s="349" t="s">
        <v>35</v>
      </c>
      <c r="D765" s="349" t="s">
        <v>5600</v>
      </c>
      <c r="E765" s="853" t="s">
        <v>5601</v>
      </c>
      <c r="F765" s="853"/>
      <c r="G765" s="854"/>
      <c r="H765" s="855"/>
      <c r="I765" s="856"/>
      <c r="J765" s="58" t="s">
        <v>5646</v>
      </c>
      <c r="K765" s="45"/>
      <c r="L765" s="59" t="s">
        <v>32</v>
      </c>
      <c r="M765" s="350">
        <v>343.82</v>
      </c>
      <c r="O765" s="333"/>
      <c r="Q765" s="333"/>
    </row>
    <row r="766" spans="1:17" s="19" customFormat="1" ht="39.9" customHeight="1" thickBot="1" x14ac:dyDescent="0.3">
      <c r="A766" s="849"/>
      <c r="B766" s="349"/>
      <c r="C766" s="349"/>
      <c r="D766" s="349"/>
      <c r="E766" s="349"/>
      <c r="F766" s="349"/>
      <c r="G766" s="348"/>
      <c r="H766" s="347"/>
      <c r="I766" s="346"/>
      <c r="J766" s="345" t="s">
        <v>5607</v>
      </c>
      <c r="K766" s="59"/>
      <c r="L766" s="59" t="s">
        <v>5583</v>
      </c>
      <c r="M766" s="344">
        <v>37</v>
      </c>
      <c r="O766" s="333"/>
      <c r="Q766" s="333"/>
    </row>
    <row r="767" spans="1:17" s="19" customFormat="1" ht="39.9" customHeight="1" thickBot="1" x14ac:dyDescent="0.3">
      <c r="A767" s="850"/>
      <c r="B767" s="397" t="s">
        <v>5854</v>
      </c>
      <c r="C767" s="342" t="s">
        <v>116</v>
      </c>
      <c r="D767" s="341">
        <v>43674</v>
      </c>
      <c r="E767" s="340" t="s">
        <v>5605</v>
      </c>
      <c r="F767" s="339" t="s">
        <v>7493</v>
      </c>
      <c r="G767" s="338"/>
      <c r="H767" s="337"/>
      <c r="I767" s="336"/>
      <c r="J767" s="63" t="s">
        <v>5696</v>
      </c>
      <c r="K767" s="363"/>
      <c r="L767" s="362"/>
      <c r="M767" s="361"/>
      <c r="O767" s="333"/>
      <c r="Q767" s="333"/>
    </row>
    <row r="768" spans="1:17" s="436" customFormat="1" ht="39.9" customHeight="1" x14ac:dyDescent="0.25">
      <c r="A768" s="848">
        <v>152</v>
      </c>
      <c r="B768" s="441" t="s">
        <v>22</v>
      </c>
      <c r="C768" s="441" t="s">
        <v>23</v>
      </c>
      <c r="D768" s="441" t="s">
        <v>5593</v>
      </c>
      <c r="E768" s="875" t="s">
        <v>5594</v>
      </c>
      <c r="F768" s="875"/>
      <c r="G768" s="875" t="s">
        <v>17</v>
      </c>
      <c r="H768" s="876"/>
      <c r="I768" s="440"/>
      <c r="J768" s="439"/>
      <c r="K768" s="439"/>
      <c r="L768" s="439"/>
      <c r="M768" s="438"/>
      <c r="O768" s="437"/>
      <c r="Q768" s="437"/>
    </row>
    <row r="769" spans="1:17" s="19" customFormat="1" ht="39.9" customHeight="1" x14ac:dyDescent="0.25">
      <c r="A769" s="849"/>
      <c r="B769" s="48" t="s">
        <v>7492</v>
      </c>
      <c r="C769" s="48" t="s">
        <v>7491</v>
      </c>
      <c r="D769" s="355">
        <v>43582</v>
      </c>
      <c r="E769" s="354"/>
      <c r="F769" s="353" t="s">
        <v>6018</v>
      </c>
      <c r="G769" s="774" t="s">
        <v>5837</v>
      </c>
      <c r="H769" s="775"/>
      <c r="I769" s="776"/>
      <c r="J769" s="352" t="s">
        <v>5599</v>
      </c>
      <c r="K769" s="53"/>
      <c r="L769" s="45" t="s">
        <v>5583</v>
      </c>
      <c r="M769" s="351">
        <v>1248</v>
      </c>
      <c r="O769" s="360"/>
      <c r="Q769" s="333"/>
    </row>
    <row r="770" spans="1:17" s="19" customFormat="1" ht="39.9" customHeight="1" x14ac:dyDescent="0.25">
      <c r="A770" s="849"/>
      <c r="B770" s="349" t="s">
        <v>34</v>
      </c>
      <c r="C770" s="349" t="s">
        <v>35</v>
      </c>
      <c r="D770" s="349" t="s">
        <v>5600</v>
      </c>
      <c r="E770" s="853" t="s">
        <v>5601</v>
      </c>
      <c r="F770" s="853"/>
      <c r="G770" s="854"/>
      <c r="H770" s="855"/>
      <c r="I770" s="856"/>
      <c r="J770" s="58" t="s">
        <v>5646</v>
      </c>
      <c r="K770" s="45"/>
      <c r="L770" s="59"/>
      <c r="M770" s="350"/>
      <c r="O770" s="333"/>
      <c r="Q770" s="333"/>
    </row>
    <row r="771" spans="1:17" s="19" customFormat="1" ht="39.9" customHeight="1" x14ac:dyDescent="0.25">
      <c r="A771" s="849"/>
      <c r="B771" s="349"/>
      <c r="C771" s="349"/>
      <c r="D771" s="349"/>
      <c r="E771" s="349"/>
      <c r="F771" s="349"/>
      <c r="G771" s="348"/>
      <c r="H771" s="347"/>
      <c r="I771" s="346"/>
      <c r="J771" s="375" t="s">
        <v>5607</v>
      </c>
      <c r="K771" s="374"/>
      <c r="L771" s="374"/>
      <c r="M771" s="373"/>
      <c r="O771" s="333"/>
      <c r="Q771" s="333"/>
    </row>
    <row r="772" spans="1:17" s="19" customFormat="1" ht="39.9" customHeight="1" thickBot="1" x14ac:dyDescent="0.3">
      <c r="A772" s="850"/>
      <c r="B772" s="343" t="s">
        <v>5722</v>
      </c>
      <c r="C772" s="342" t="s">
        <v>5837</v>
      </c>
      <c r="D772" s="341">
        <v>43587</v>
      </c>
      <c r="E772" s="340" t="s">
        <v>5605</v>
      </c>
      <c r="F772" s="339" t="s">
        <v>7490</v>
      </c>
      <c r="G772" s="338"/>
      <c r="H772" s="337"/>
      <c r="I772" s="336"/>
      <c r="J772" s="63" t="s">
        <v>5696</v>
      </c>
      <c r="K772" s="335"/>
      <c r="L772" s="64"/>
      <c r="M772" s="334"/>
      <c r="O772" s="333"/>
      <c r="Q772" s="333"/>
    </row>
    <row r="773" spans="1:17" s="436" customFormat="1" ht="39.9" customHeight="1" x14ac:dyDescent="0.25">
      <c r="A773" s="848">
        <v>153</v>
      </c>
      <c r="B773" s="441" t="s">
        <v>22</v>
      </c>
      <c r="C773" s="441" t="s">
        <v>23</v>
      </c>
      <c r="D773" s="441" t="s">
        <v>5593</v>
      </c>
      <c r="E773" s="875" t="s">
        <v>5594</v>
      </c>
      <c r="F773" s="875"/>
      <c r="G773" s="875" t="s">
        <v>17</v>
      </c>
      <c r="H773" s="876"/>
      <c r="I773" s="440"/>
      <c r="J773" s="439"/>
      <c r="K773" s="439"/>
      <c r="L773" s="439"/>
      <c r="M773" s="438"/>
      <c r="O773" s="437"/>
      <c r="Q773" s="437"/>
    </row>
    <row r="774" spans="1:17" s="19" customFormat="1" ht="39.9" customHeight="1" x14ac:dyDescent="0.25">
      <c r="A774" s="849"/>
      <c r="B774" s="48" t="s">
        <v>7489</v>
      </c>
      <c r="C774" s="48" t="s">
        <v>7488</v>
      </c>
      <c r="D774" s="355">
        <v>43724</v>
      </c>
      <c r="E774" s="354"/>
      <c r="F774" s="353" t="s">
        <v>6964</v>
      </c>
      <c r="G774" s="774" t="s">
        <v>7487</v>
      </c>
      <c r="H774" s="775"/>
      <c r="I774" s="776"/>
      <c r="J774" s="352" t="s">
        <v>5599</v>
      </c>
      <c r="K774" s="53"/>
      <c r="L774" s="45" t="s">
        <v>32</v>
      </c>
      <c r="M774" s="351">
        <v>435</v>
      </c>
      <c r="O774" s="333"/>
      <c r="Q774" s="333"/>
    </row>
    <row r="775" spans="1:17" s="19" customFormat="1" ht="39.9" customHeight="1" x14ac:dyDescent="0.25">
      <c r="A775" s="849"/>
      <c r="B775" s="349" t="s">
        <v>34</v>
      </c>
      <c r="C775" s="349" t="s">
        <v>35</v>
      </c>
      <c r="D775" s="349" t="s">
        <v>5600</v>
      </c>
      <c r="E775" s="853" t="s">
        <v>5601</v>
      </c>
      <c r="F775" s="853"/>
      <c r="G775" s="854"/>
      <c r="H775" s="855"/>
      <c r="I775" s="856"/>
      <c r="J775" s="58" t="s">
        <v>5646</v>
      </c>
      <c r="K775" s="45"/>
      <c r="L775" s="59" t="s">
        <v>32</v>
      </c>
      <c r="M775" s="350">
        <v>236.6</v>
      </c>
      <c r="O775" s="333"/>
      <c r="Q775" s="333"/>
    </row>
    <row r="776" spans="1:17" s="19" customFormat="1" ht="39.9" customHeight="1" x14ac:dyDescent="0.25">
      <c r="A776" s="849"/>
      <c r="B776" s="349"/>
      <c r="C776" s="349"/>
      <c r="D776" s="349"/>
      <c r="E776" s="349"/>
      <c r="F776" s="349"/>
      <c r="G776" s="348"/>
      <c r="H776" s="347"/>
      <c r="I776" s="346"/>
      <c r="J776" s="345" t="s">
        <v>5607</v>
      </c>
      <c r="K776" s="59"/>
      <c r="L776" s="59" t="s">
        <v>5583</v>
      </c>
      <c r="M776" s="344">
        <v>112</v>
      </c>
      <c r="O776" s="333"/>
      <c r="Q776" s="333"/>
    </row>
    <row r="777" spans="1:17" s="19" customFormat="1" ht="39.9" customHeight="1" thickBot="1" x14ac:dyDescent="0.3">
      <c r="A777" s="850"/>
      <c r="B777" s="343" t="s">
        <v>2563</v>
      </c>
      <c r="C777" s="342" t="s">
        <v>7487</v>
      </c>
      <c r="D777" s="341">
        <v>43729</v>
      </c>
      <c r="E777" s="340" t="s">
        <v>5605</v>
      </c>
      <c r="F777" s="339" t="s">
        <v>6977</v>
      </c>
      <c r="G777" s="338"/>
      <c r="H777" s="337"/>
      <c r="I777" s="336"/>
      <c r="J777" s="63" t="s">
        <v>5696</v>
      </c>
      <c r="K777" s="363"/>
      <c r="L777" s="362"/>
      <c r="M777" s="361"/>
      <c r="N777" s="359"/>
      <c r="O777" s="333"/>
      <c r="Q777" s="333"/>
    </row>
    <row r="778" spans="1:17" s="436" customFormat="1" ht="39.9" customHeight="1" x14ac:dyDescent="0.25">
      <c r="A778" s="848">
        <v>154</v>
      </c>
      <c r="B778" s="441" t="s">
        <v>22</v>
      </c>
      <c r="C778" s="441" t="s">
        <v>23</v>
      </c>
      <c r="D778" s="441" t="s">
        <v>5593</v>
      </c>
      <c r="E778" s="875" t="s">
        <v>5594</v>
      </c>
      <c r="F778" s="875"/>
      <c r="G778" s="875" t="s">
        <v>17</v>
      </c>
      <c r="H778" s="876"/>
      <c r="I778" s="440"/>
      <c r="J778" s="439"/>
      <c r="K778" s="439"/>
      <c r="L778" s="439"/>
      <c r="M778" s="438"/>
      <c r="O778" s="437"/>
      <c r="Q778" s="437"/>
    </row>
    <row r="779" spans="1:17" s="19" customFormat="1" ht="39.9" customHeight="1" x14ac:dyDescent="0.25">
      <c r="A779" s="849"/>
      <c r="B779" s="48" t="s">
        <v>7484</v>
      </c>
      <c r="C779" s="48" t="s">
        <v>7486</v>
      </c>
      <c r="D779" s="355">
        <v>43594</v>
      </c>
      <c r="E779" s="354"/>
      <c r="F779" s="353" t="s">
        <v>6953</v>
      </c>
      <c r="G779" s="774" t="s">
        <v>7485</v>
      </c>
      <c r="H779" s="775"/>
      <c r="I779" s="776"/>
      <c r="J779" s="352" t="s">
        <v>5599</v>
      </c>
      <c r="K779" s="53"/>
      <c r="L779" s="45" t="s">
        <v>32</v>
      </c>
      <c r="M779" s="351">
        <v>125</v>
      </c>
      <c r="O779" s="333"/>
      <c r="Q779" s="333"/>
    </row>
    <row r="780" spans="1:17" s="19" customFormat="1" ht="39.9" customHeight="1" x14ac:dyDescent="0.25">
      <c r="A780" s="849"/>
      <c r="B780" s="349" t="s">
        <v>34</v>
      </c>
      <c r="C780" s="349" t="s">
        <v>35</v>
      </c>
      <c r="D780" s="349" t="s">
        <v>5600</v>
      </c>
      <c r="E780" s="853" t="s">
        <v>5601</v>
      </c>
      <c r="F780" s="853"/>
      <c r="G780" s="854"/>
      <c r="H780" s="855"/>
      <c r="I780" s="856"/>
      <c r="J780" s="58" t="s">
        <v>5646</v>
      </c>
      <c r="K780" s="45"/>
      <c r="L780" s="59" t="s">
        <v>32</v>
      </c>
      <c r="M780" s="350">
        <v>524.92999999999995</v>
      </c>
      <c r="O780" s="333"/>
      <c r="Q780" s="333"/>
    </row>
    <row r="781" spans="1:17" s="19" customFormat="1" ht="39.9" customHeight="1" x14ac:dyDescent="0.25">
      <c r="A781" s="849"/>
      <c r="B781" s="349"/>
      <c r="C781" s="349"/>
      <c r="D781" s="349"/>
      <c r="E781" s="349"/>
      <c r="F781" s="349"/>
      <c r="G781" s="348"/>
      <c r="H781" s="347"/>
      <c r="I781" s="346"/>
      <c r="J781" s="345" t="s">
        <v>5607</v>
      </c>
      <c r="K781" s="59"/>
      <c r="L781" s="59" t="s">
        <v>5583</v>
      </c>
      <c r="M781" s="344">
        <v>38</v>
      </c>
      <c r="O781" s="333"/>
      <c r="Q781" s="333"/>
    </row>
    <row r="782" spans="1:17" s="19" customFormat="1" ht="39.9" customHeight="1" thickBot="1" x14ac:dyDescent="0.3">
      <c r="A782" s="850"/>
      <c r="B782" s="343" t="s">
        <v>6238</v>
      </c>
      <c r="C782" s="342" t="s">
        <v>7485</v>
      </c>
      <c r="D782" s="341">
        <v>43595</v>
      </c>
      <c r="E782" s="340" t="s">
        <v>5605</v>
      </c>
      <c r="F782" s="339" t="s">
        <v>6996</v>
      </c>
      <c r="G782" s="338"/>
      <c r="H782" s="337"/>
      <c r="I782" s="336"/>
      <c r="J782" s="63" t="s">
        <v>5696</v>
      </c>
      <c r="K782" s="363"/>
      <c r="L782" s="362"/>
      <c r="M782" s="361"/>
      <c r="O782" s="333"/>
      <c r="Q782" s="333"/>
    </row>
    <row r="783" spans="1:17" s="436" customFormat="1" ht="39.9" customHeight="1" x14ac:dyDescent="0.25">
      <c r="A783" s="848">
        <v>155</v>
      </c>
      <c r="B783" s="441" t="s">
        <v>22</v>
      </c>
      <c r="C783" s="441" t="s">
        <v>23</v>
      </c>
      <c r="D783" s="441" t="s">
        <v>5593</v>
      </c>
      <c r="E783" s="875" t="s">
        <v>5594</v>
      </c>
      <c r="F783" s="875"/>
      <c r="G783" s="875" t="s">
        <v>17</v>
      </c>
      <c r="H783" s="876"/>
      <c r="I783" s="440"/>
      <c r="J783" s="439"/>
      <c r="K783" s="439"/>
      <c r="L783" s="439"/>
      <c r="M783" s="438"/>
      <c r="O783" s="437"/>
      <c r="Q783" s="437"/>
    </row>
    <row r="784" spans="1:17" s="19" customFormat="1" ht="39.9" customHeight="1" x14ac:dyDescent="0.25">
      <c r="A784" s="849"/>
      <c r="B784" s="48" t="s">
        <v>7484</v>
      </c>
      <c r="C784" s="48" t="s">
        <v>7483</v>
      </c>
      <c r="D784" s="355">
        <v>43624</v>
      </c>
      <c r="E784" s="354"/>
      <c r="F784" s="353" t="s">
        <v>7482</v>
      </c>
      <c r="G784" s="774" t="s">
        <v>7481</v>
      </c>
      <c r="H784" s="775"/>
      <c r="I784" s="776"/>
      <c r="J784" s="352" t="s">
        <v>5599</v>
      </c>
      <c r="K784" s="53"/>
      <c r="L784" s="45" t="s">
        <v>32</v>
      </c>
      <c r="M784" s="351">
        <v>728</v>
      </c>
      <c r="O784" s="333"/>
      <c r="Q784" s="333"/>
    </row>
    <row r="785" spans="1:17" s="19" customFormat="1" ht="39.9" customHeight="1" x14ac:dyDescent="0.25">
      <c r="A785" s="849"/>
      <c r="B785" s="349" t="s">
        <v>34</v>
      </c>
      <c r="C785" s="349" t="s">
        <v>35</v>
      </c>
      <c r="D785" s="349" t="s">
        <v>5600</v>
      </c>
      <c r="E785" s="853" t="s">
        <v>5601</v>
      </c>
      <c r="F785" s="853"/>
      <c r="G785" s="854"/>
      <c r="H785" s="855"/>
      <c r="I785" s="856"/>
      <c r="J785" s="58" t="s">
        <v>5646</v>
      </c>
      <c r="K785" s="45"/>
      <c r="L785" s="59" t="s">
        <v>32</v>
      </c>
      <c r="M785" s="350">
        <v>2108.73</v>
      </c>
      <c r="O785" s="333"/>
      <c r="Q785" s="333"/>
    </row>
    <row r="786" spans="1:17" s="19" customFormat="1" ht="39.9" customHeight="1" x14ac:dyDescent="0.25">
      <c r="A786" s="849"/>
      <c r="B786" s="349"/>
      <c r="C786" s="349"/>
      <c r="D786" s="450"/>
      <c r="E786" s="349"/>
      <c r="F786" s="349"/>
      <c r="G786" s="348"/>
      <c r="H786" s="347"/>
      <c r="I786" s="346"/>
      <c r="J786" s="345" t="s">
        <v>5607</v>
      </c>
      <c r="K786" s="59"/>
      <c r="L786" s="59" t="s">
        <v>5583</v>
      </c>
      <c r="M786" s="344">
        <v>210</v>
      </c>
      <c r="O786" s="333"/>
      <c r="Q786" s="333"/>
    </row>
    <row r="787" spans="1:17" s="19" customFormat="1" ht="39.9" customHeight="1" thickBot="1" x14ac:dyDescent="0.3">
      <c r="A787" s="850"/>
      <c r="B787" s="343" t="s">
        <v>6238</v>
      </c>
      <c r="C787" s="342" t="s">
        <v>7481</v>
      </c>
      <c r="D787" s="370">
        <v>43630</v>
      </c>
      <c r="E787" s="340" t="s">
        <v>5605</v>
      </c>
      <c r="F787" s="339" t="s">
        <v>5872</v>
      </c>
      <c r="G787" s="338"/>
      <c r="H787" s="337"/>
      <c r="I787" s="336"/>
      <c r="J787" s="63" t="s">
        <v>5696</v>
      </c>
      <c r="K787" s="363"/>
      <c r="L787" s="362"/>
      <c r="M787" s="361"/>
      <c r="O787" s="333"/>
      <c r="Q787" s="333"/>
    </row>
    <row r="788" spans="1:17" s="436" customFormat="1" ht="39.9" customHeight="1" x14ac:dyDescent="0.25">
      <c r="A788" s="848">
        <v>156</v>
      </c>
      <c r="B788" s="441" t="s">
        <v>22</v>
      </c>
      <c r="C788" s="441" t="s">
        <v>23</v>
      </c>
      <c r="D788" s="441" t="s">
        <v>5593</v>
      </c>
      <c r="E788" s="875" t="s">
        <v>5594</v>
      </c>
      <c r="F788" s="875"/>
      <c r="G788" s="875" t="s">
        <v>17</v>
      </c>
      <c r="H788" s="876"/>
      <c r="I788" s="440"/>
      <c r="J788" s="439"/>
      <c r="K788" s="439"/>
      <c r="L788" s="439"/>
      <c r="M788" s="438"/>
      <c r="O788" s="437"/>
      <c r="Q788" s="437"/>
    </row>
    <row r="789" spans="1:17" s="19" customFormat="1" ht="39.9" customHeight="1" x14ac:dyDescent="0.25">
      <c r="A789" s="849"/>
      <c r="B789" s="48" t="s">
        <v>7480</v>
      </c>
      <c r="C789" s="48" t="s">
        <v>7479</v>
      </c>
      <c r="D789" s="355">
        <v>43591</v>
      </c>
      <c r="E789" s="354"/>
      <c r="F789" s="353" t="s">
        <v>7478</v>
      </c>
      <c r="G789" s="774" t="s">
        <v>7444</v>
      </c>
      <c r="H789" s="775"/>
      <c r="I789" s="776"/>
      <c r="J789" s="352" t="s">
        <v>5599</v>
      </c>
      <c r="K789" s="53"/>
      <c r="L789" s="45" t="s">
        <v>32</v>
      </c>
      <c r="M789" s="351">
        <v>242</v>
      </c>
      <c r="O789" s="333"/>
      <c r="Q789" s="333"/>
    </row>
    <row r="790" spans="1:17" s="19" customFormat="1" ht="39.9" customHeight="1" x14ac:dyDescent="0.25">
      <c r="A790" s="849"/>
      <c r="B790" s="349" t="s">
        <v>34</v>
      </c>
      <c r="C790" s="349" t="s">
        <v>35</v>
      </c>
      <c r="D790" s="349" t="s">
        <v>5600</v>
      </c>
      <c r="E790" s="853" t="s">
        <v>5601</v>
      </c>
      <c r="F790" s="853"/>
      <c r="G790" s="854"/>
      <c r="H790" s="855"/>
      <c r="I790" s="856"/>
      <c r="J790" s="58" t="s">
        <v>5646</v>
      </c>
      <c r="K790" s="45"/>
      <c r="L790" s="59"/>
      <c r="M790" s="350"/>
      <c r="O790" s="333"/>
      <c r="Q790" s="333"/>
    </row>
    <row r="791" spans="1:17" s="19" customFormat="1" ht="39.9" customHeight="1" thickBot="1" x14ac:dyDescent="0.3">
      <c r="A791" s="849"/>
      <c r="B791" s="349"/>
      <c r="C791" s="349"/>
      <c r="D791" s="349"/>
      <c r="E791" s="349"/>
      <c r="F791" s="349"/>
      <c r="G791" s="348"/>
      <c r="H791" s="347"/>
      <c r="I791" s="346"/>
      <c r="J791" s="345" t="s">
        <v>5607</v>
      </c>
      <c r="K791" s="59"/>
      <c r="L791" s="362" t="s">
        <v>32</v>
      </c>
      <c r="M791" s="361">
        <v>60</v>
      </c>
      <c r="O791" s="333"/>
      <c r="Q791" s="333"/>
    </row>
    <row r="792" spans="1:17" s="19" customFormat="1" ht="39.9" customHeight="1" thickBot="1" x14ac:dyDescent="0.3">
      <c r="A792" s="850"/>
      <c r="B792" s="343" t="s">
        <v>6027</v>
      </c>
      <c r="C792" s="342" t="s">
        <v>7444</v>
      </c>
      <c r="D792" s="341">
        <v>43593</v>
      </c>
      <c r="E792" s="340" t="s">
        <v>5605</v>
      </c>
      <c r="F792" s="339" t="s">
        <v>7477</v>
      </c>
      <c r="G792" s="338"/>
      <c r="H792" s="337"/>
      <c r="I792" s="336"/>
      <c r="J792" s="364" t="s">
        <v>7476</v>
      </c>
      <c r="K792" s="363"/>
      <c r="L792" s="362"/>
      <c r="M792" s="361"/>
      <c r="O792" s="333"/>
      <c r="Q792" s="333"/>
    </row>
    <row r="793" spans="1:17" s="436" customFormat="1" ht="39.9" customHeight="1" x14ac:dyDescent="0.25">
      <c r="A793" s="848">
        <v>157</v>
      </c>
      <c r="B793" s="441" t="s">
        <v>22</v>
      </c>
      <c r="C793" s="441" t="s">
        <v>23</v>
      </c>
      <c r="D793" s="441" t="s">
        <v>5593</v>
      </c>
      <c r="E793" s="875" t="s">
        <v>5594</v>
      </c>
      <c r="F793" s="875"/>
      <c r="G793" s="875" t="s">
        <v>17</v>
      </c>
      <c r="H793" s="876"/>
      <c r="I793" s="440"/>
      <c r="J793" s="439"/>
      <c r="K793" s="439"/>
      <c r="L793" s="439"/>
      <c r="M793" s="438"/>
      <c r="O793" s="437"/>
      <c r="Q793" s="437"/>
    </row>
    <row r="794" spans="1:17" s="19" customFormat="1" ht="39.9" customHeight="1" x14ac:dyDescent="0.25">
      <c r="A794" s="849"/>
      <c r="B794" s="48" t="s">
        <v>7475</v>
      </c>
      <c r="C794" s="48" t="s">
        <v>7474</v>
      </c>
      <c r="D794" s="355">
        <v>43691</v>
      </c>
      <c r="E794" s="354"/>
      <c r="F794" s="353" t="s">
        <v>5951</v>
      </c>
      <c r="G794" s="774" t="s">
        <v>7473</v>
      </c>
      <c r="H794" s="775"/>
      <c r="I794" s="776"/>
      <c r="J794" s="352" t="s">
        <v>5599</v>
      </c>
      <c r="K794" s="53"/>
      <c r="L794" s="45" t="s">
        <v>32</v>
      </c>
      <c r="M794" s="351">
        <v>149</v>
      </c>
      <c r="O794" s="333"/>
      <c r="Q794" s="333"/>
    </row>
    <row r="795" spans="1:17" s="19" customFormat="1" ht="39.9" customHeight="1" x14ac:dyDescent="0.25">
      <c r="A795" s="849"/>
      <c r="B795" s="349" t="s">
        <v>34</v>
      </c>
      <c r="C795" s="349" t="s">
        <v>35</v>
      </c>
      <c r="D795" s="349" t="s">
        <v>5600</v>
      </c>
      <c r="E795" s="853" t="s">
        <v>5601</v>
      </c>
      <c r="F795" s="853"/>
      <c r="G795" s="854"/>
      <c r="H795" s="855"/>
      <c r="I795" s="856"/>
      <c r="J795" s="58" t="s">
        <v>5646</v>
      </c>
      <c r="K795" s="45"/>
      <c r="L795" s="59" t="s">
        <v>5583</v>
      </c>
      <c r="M795" s="350">
        <v>405.6</v>
      </c>
      <c r="O795" s="333"/>
      <c r="Q795" s="333"/>
    </row>
    <row r="796" spans="1:17" s="19" customFormat="1" ht="39.9" customHeight="1" x14ac:dyDescent="0.25">
      <c r="A796" s="849"/>
      <c r="B796" s="349"/>
      <c r="C796" s="349"/>
      <c r="D796" s="349"/>
      <c r="E796" s="349"/>
      <c r="F796" s="349"/>
      <c r="G796" s="348"/>
      <c r="H796" s="347"/>
      <c r="I796" s="346"/>
      <c r="J796" s="345" t="s">
        <v>5607</v>
      </c>
      <c r="K796" s="59"/>
      <c r="L796" s="59"/>
      <c r="M796" s="344"/>
      <c r="O796" s="333"/>
      <c r="Q796" s="333"/>
    </row>
    <row r="797" spans="1:17" s="19" customFormat="1" ht="39.9" customHeight="1" thickBot="1" x14ac:dyDescent="0.3">
      <c r="A797" s="850"/>
      <c r="B797" s="343" t="s">
        <v>5854</v>
      </c>
      <c r="C797" s="342" t="s">
        <v>7473</v>
      </c>
      <c r="D797" s="341">
        <v>43692</v>
      </c>
      <c r="E797" s="340" t="s">
        <v>5605</v>
      </c>
      <c r="F797" s="339" t="s">
        <v>7472</v>
      </c>
      <c r="G797" s="338"/>
      <c r="H797" s="337"/>
      <c r="I797" s="336"/>
      <c r="J797" s="63" t="s">
        <v>5696</v>
      </c>
      <c r="K797" s="335"/>
      <c r="L797" s="64"/>
      <c r="M797" s="334"/>
      <c r="O797" s="333"/>
      <c r="Q797" s="333"/>
    </row>
    <row r="798" spans="1:17" s="436" customFormat="1" ht="39.9" customHeight="1" x14ac:dyDescent="0.25">
      <c r="A798" s="848">
        <v>158</v>
      </c>
      <c r="B798" s="441" t="s">
        <v>22</v>
      </c>
      <c r="C798" s="441" t="s">
        <v>23</v>
      </c>
      <c r="D798" s="441" t="s">
        <v>5593</v>
      </c>
      <c r="E798" s="875" t="s">
        <v>5594</v>
      </c>
      <c r="F798" s="875"/>
      <c r="G798" s="875" t="s">
        <v>17</v>
      </c>
      <c r="H798" s="876"/>
      <c r="I798" s="440"/>
      <c r="J798" s="439"/>
      <c r="K798" s="439"/>
      <c r="L798" s="439"/>
      <c r="M798" s="438"/>
      <c r="O798" s="437"/>
      <c r="Q798" s="437"/>
    </row>
    <row r="799" spans="1:17" s="19" customFormat="1" ht="39.9" customHeight="1" x14ac:dyDescent="0.25">
      <c r="A799" s="849"/>
      <c r="B799" s="48" t="s">
        <v>7471</v>
      </c>
      <c r="C799" s="48" t="s">
        <v>7470</v>
      </c>
      <c r="D799" s="355">
        <v>43701</v>
      </c>
      <c r="E799" s="354"/>
      <c r="F799" s="353" t="s">
        <v>7074</v>
      </c>
      <c r="G799" s="774" t="s">
        <v>5997</v>
      </c>
      <c r="H799" s="775"/>
      <c r="I799" s="776"/>
      <c r="J799" s="352" t="s">
        <v>5599</v>
      </c>
      <c r="K799" s="53"/>
      <c r="L799" s="45" t="s">
        <v>32</v>
      </c>
      <c r="M799" s="351">
        <v>2420</v>
      </c>
      <c r="O799" s="333"/>
      <c r="Q799" s="333"/>
    </row>
    <row r="800" spans="1:17" s="19" customFormat="1" ht="39.9" customHeight="1" thickBot="1" x14ac:dyDescent="0.3">
      <c r="A800" s="849"/>
      <c r="B800" s="349" t="s">
        <v>34</v>
      </c>
      <c r="C800" s="349" t="s">
        <v>35</v>
      </c>
      <c r="D800" s="349" t="s">
        <v>5600</v>
      </c>
      <c r="E800" s="853" t="s">
        <v>5601</v>
      </c>
      <c r="F800" s="853"/>
      <c r="G800" s="854"/>
      <c r="H800" s="855"/>
      <c r="I800" s="856"/>
      <c r="J800" s="58" t="s">
        <v>5646</v>
      </c>
      <c r="K800" s="45"/>
      <c r="L800" s="64" t="s">
        <v>32</v>
      </c>
      <c r="M800" s="334">
        <v>6258.53</v>
      </c>
      <c r="O800" s="333"/>
      <c r="Q800" s="333"/>
    </row>
    <row r="801" spans="1:17" s="19" customFormat="1" ht="39.9" customHeight="1" x14ac:dyDescent="0.25">
      <c r="A801" s="849"/>
      <c r="B801" s="349"/>
      <c r="C801" s="349"/>
      <c r="D801" s="349"/>
      <c r="E801" s="349"/>
      <c r="F801" s="349"/>
      <c r="G801" s="348"/>
      <c r="H801" s="347"/>
      <c r="I801" s="346"/>
      <c r="J801" s="345" t="s">
        <v>5607</v>
      </c>
      <c r="K801" s="59"/>
      <c r="L801" s="59"/>
      <c r="M801" s="344"/>
      <c r="O801" s="333"/>
      <c r="Q801" s="333"/>
    </row>
    <row r="802" spans="1:17" s="19" customFormat="1" ht="39.9" customHeight="1" thickBot="1" x14ac:dyDescent="0.3">
      <c r="A802" s="850"/>
      <c r="B802" s="343" t="s">
        <v>5728</v>
      </c>
      <c r="C802" s="342" t="s">
        <v>5997</v>
      </c>
      <c r="D802" s="341">
        <v>43713</v>
      </c>
      <c r="E802" s="340" t="s">
        <v>5605</v>
      </c>
      <c r="F802" s="339" t="s">
        <v>7469</v>
      </c>
      <c r="G802" s="338"/>
      <c r="H802" s="337"/>
      <c r="I802" s="336"/>
      <c r="J802" s="63" t="s">
        <v>5696</v>
      </c>
      <c r="K802" s="335"/>
      <c r="L802" s="64"/>
      <c r="M802" s="334"/>
      <c r="O802" s="333"/>
      <c r="Q802" s="333"/>
    </row>
    <row r="803" spans="1:17" s="436" customFormat="1" ht="39.9" customHeight="1" x14ac:dyDescent="0.25">
      <c r="A803" s="848">
        <v>159</v>
      </c>
      <c r="B803" s="441" t="s">
        <v>22</v>
      </c>
      <c r="C803" s="441" t="s">
        <v>23</v>
      </c>
      <c r="D803" s="441" t="s">
        <v>5593</v>
      </c>
      <c r="E803" s="875" t="s">
        <v>5594</v>
      </c>
      <c r="F803" s="875"/>
      <c r="G803" s="875" t="s">
        <v>17</v>
      </c>
      <c r="H803" s="876"/>
      <c r="I803" s="440"/>
      <c r="J803" s="439"/>
      <c r="K803" s="439"/>
      <c r="L803" s="439"/>
      <c r="M803" s="438"/>
      <c r="O803" s="437"/>
      <c r="Q803" s="437"/>
    </row>
    <row r="804" spans="1:17" s="19" customFormat="1" ht="39.9" customHeight="1" x14ac:dyDescent="0.25">
      <c r="A804" s="849"/>
      <c r="B804" s="48" t="s">
        <v>7468</v>
      </c>
      <c r="C804" s="48" t="s">
        <v>7467</v>
      </c>
      <c r="D804" s="355">
        <v>43583</v>
      </c>
      <c r="E804" s="354"/>
      <c r="F804" s="353" t="s">
        <v>5705</v>
      </c>
      <c r="G804" s="774" t="s">
        <v>7466</v>
      </c>
      <c r="H804" s="775"/>
      <c r="I804" s="776"/>
      <c r="J804" s="352" t="s">
        <v>5599</v>
      </c>
      <c r="K804" s="53"/>
      <c r="L804" s="45" t="s">
        <v>32</v>
      </c>
      <c r="M804" s="351">
        <f>502+75.08</f>
        <v>577.08000000000004</v>
      </c>
      <c r="O804" s="333"/>
      <c r="Q804" s="333"/>
    </row>
    <row r="805" spans="1:17" s="19" customFormat="1" ht="39.9" customHeight="1" x14ac:dyDescent="0.25">
      <c r="A805" s="849"/>
      <c r="B805" s="349" t="s">
        <v>34</v>
      </c>
      <c r="C805" s="349" t="s">
        <v>35</v>
      </c>
      <c r="D805" s="349" t="s">
        <v>5600</v>
      </c>
      <c r="E805" s="853" t="s">
        <v>5601</v>
      </c>
      <c r="F805" s="853"/>
      <c r="G805" s="854"/>
      <c r="H805" s="855"/>
      <c r="I805" s="856"/>
      <c r="J805" s="58" t="s">
        <v>5646</v>
      </c>
      <c r="K805" s="45"/>
      <c r="L805" s="59" t="s">
        <v>32</v>
      </c>
      <c r="M805" s="350">
        <v>632.20000000000005</v>
      </c>
      <c r="O805" s="333"/>
      <c r="Q805" s="333"/>
    </row>
    <row r="806" spans="1:17" s="19" customFormat="1" ht="39.9" customHeight="1" x14ac:dyDescent="0.25">
      <c r="A806" s="849"/>
      <c r="B806" s="349"/>
      <c r="C806" s="349"/>
      <c r="D806" s="349"/>
      <c r="E806" s="349"/>
      <c r="F806" s="349"/>
      <c r="G806" s="348"/>
      <c r="H806" s="347"/>
      <c r="I806" s="346"/>
      <c r="J806" s="345" t="s">
        <v>5607</v>
      </c>
      <c r="K806" s="59"/>
      <c r="L806" s="59" t="s">
        <v>5583</v>
      </c>
      <c r="M806" s="344">
        <v>37</v>
      </c>
      <c r="O806" s="333"/>
      <c r="Q806" s="333"/>
    </row>
    <row r="807" spans="1:17" s="19" customFormat="1" ht="39.9" customHeight="1" thickBot="1" x14ac:dyDescent="0.3">
      <c r="A807" s="850"/>
      <c r="B807" s="343" t="s">
        <v>5332</v>
      </c>
      <c r="C807" s="342" t="s">
        <v>7466</v>
      </c>
      <c r="D807" s="341">
        <v>43585</v>
      </c>
      <c r="E807" s="340" t="s">
        <v>5605</v>
      </c>
      <c r="F807" s="339" t="s">
        <v>7146</v>
      </c>
      <c r="G807" s="338"/>
      <c r="H807" s="337"/>
      <c r="I807" s="336"/>
      <c r="J807" s="63" t="s">
        <v>5696</v>
      </c>
      <c r="K807" s="335"/>
      <c r="L807" s="64"/>
      <c r="M807" s="334"/>
      <c r="O807" s="333"/>
      <c r="Q807" s="333"/>
    </row>
    <row r="808" spans="1:17" s="436" customFormat="1" ht="39.9" customHeight="1" x14ac:dyDescent="0.25">
      <c r="A808" s="848">
        <v>160</v>
      </c>
      <c r="B808" s="441" t="s">
        <v>22</v>
      </c>
      <c r="C808" s="441" t="s">
        <v>23</v>
      </c>
      <c r="D808" s="441" t="s">
        <v>5593</v>
      </c>
      <c r="E808" s="875" t="s">
        <v>5594</v>
      </c>
      <c r="F808" s="875"/>
      <c r="G808" s="875" t="s">
        <v>17</v>
      </c>
      <c r="H808" s="876"/>
      <c r="I808" s="440"/>
      <c r="J808" s="439"/>
      <c r="K808" s="439"/>
      <c r="L808" s="439"/>
      <c r="M808" s="438"/>
      <c r="O808" s="437"/>
      <c r="Q808" s="437"/>
    </row>
    <row r="809" spans="1:17" s="19" customFormat="1" ht="39.9" customHeight="1" x14ac:dyDescent="0.25">
      <c r="A809" s="849"/>
      <c r="B809" s="48" t="s">
        <v>7438</v>
      </c>
      <c r="C809" s="48" t="s">
        <v>7465</v>
      </c>
      <c r="D809" s="355">
        <v>43565</v>
      </c>
      <c r="E809" s="354"/>
      <c r="F809" s="353" t="s">
        <v>5845</v>
      </c>
      <c r="G809" s="774" t="s">
        <v>6620</v>
      </c>
      <c r="H809" s="775"/>
      <c r="I809" s="776"/>
      <c r="J809" s="352" t="s">
        <v>5599</v>
      </c>
      <c r="K809" s="53"/>
      <c r="L809" s="45" t="s">
        <v>32</v>
      </c>
      <c r="M809" s="351">
        <f>438+65.7</f>
        <v>503.7</v>
      </c>
      <c r="O809" s="333"/>
      <c r="Q809" s="333"/>
    </row>
    <row r="810" spans="1:17" s="19" customFormat="1" ht="39.9" customHeight="1" x14ac:dyDescent="0.25">
      <c r="A810" s="849"/>
      <c r="B810" s="349" t="s">
        <v>34</v>
      </c>
      <c r="C810" s="349" t="s">
        <v>35</v>
      </c>
      <c r="D810" s="349" t="s">
        <v>5600</v>
      </c>
      <c r="E810" s="853" t="s">
        <v>5601</v>
      </c>
      <c r="F810" s="853"/>
      <c r="G810" s="854"/>
      <c r="H810" s="855"/>
      <c r="I810" s="856"/>
      <c r="J810" s="58" t="s">
        <v>5646</v>
      </c>
      <c r="K810" s="45"/>
      <c r="L810" s="59" t="s">
        <v>32</v>
      </c>
      <c r="M810" s="350">
        <v>380.17</v>
      </c>
      <c r="O810" s="333"/>
      <c r="Q810" s="333"/>
    </row>
    <row r="811" spans="1:17" s="19" customFormat="1" ht="39.9" customHeight="1" x14ac:dyDescent="0.25">
      <c r="A811" s="849"/>
      <c r="B811" s="349"/>
      <c r="C811" s="349"/>
      <c r="D811" s="349"/>
      <c r="E811" s="349"/>
      <c r="F811" s="349"/>
      <c r="G811" s="348"/>
      <c r="H811" s="347"/>
      <c r="I811" s="346"/>
      <c r="J811" s="345" t="s">
        <v>5607</v>
      </c>
      <c r="K811" s="59"/>
      <c r="L811" s="59" t="s">
        <v>5583</v>
      </c>
      <c r="M811" s="344">
        <v>14</v>
      </c>
      <c r="O811" s="333"/>
      <c r="Q811" s="333"/>
    </row>
    <row r="812" spans="1:17" s="19" customFormat="1" ht="39.9" customHeight="1" thickBot="1" x14ac:dyDescent="0.3">
      <c r="A812" s="850"/>
      <c r="B812" s="343" t="s">
        <v>5332</v>
      </c>
      <c r="C812" s="342" t="s">
        <v>6620</v>
      </c>
      <c r="D812" s="341">
        <v>43567</v>
      </c>
      <c r="E812" s="340" t="s">
        <v>5605</v>
      </c>
      <c r="F812" s="339" t="s">
        <v>7464</v>
      </c>
      <c r="G812" s="338"/>
      <c r="H812" s="337"/>
      <c r="I812" s="336"/>
      <c r="J812" s="63" t="s">
        <v>5696</v>
      </c>
      <c r="K812" s="335"/>
      <c r="L812" s="64"/>
      <c r="M812" s="334"/>
      <c r="O812" s="333"/>
      <c r="Q812" s="333"/>
    </row>
    <row r="813" spans="1:17" s="436" customFormat="1" ht="39.9" customHeight="1" x14ac:dyDescent="0.25">
      <c r="A813" s="848">
        <v>161</v>
      </c>
      <c r="B813" s="441" t="s">
        <v>22</v>
      </c>
      <c r="C813" s="441" t="s">
        <v>23</v>
      </c>
      <c r="D813" s="441" t="s">
        <v>5593</v>
      </c>
      <c r="E813" s="875" t="s">
        <v>5594</v>
      </c>
      <c r="F813" s="875"/>
      <c r="G813" s="875" t="s">
        <v>17</v>
      </c>
      <c r="H813" s="876"/>
      <c r="I813" s="440"/>
      <c r="J813" s="439"/>
      <c r="K813" s="439"/>
      <c r="L813" s="439"/>
      <c r="M813" s="438"/>
      <c r="O813" s="437"/>
      <c r="Q813" s="437"/>
    </row>
    <row r="814" spans="1:17" s="19" customFormat="1" ht="39.9" customHeight="1" x14ac:dyDescent="0.25">
      <c r="A814" s="849"/>
      <c r="B814" s="48" t="s">
        <v>7438</v>
      </c>
      <c r="C814" s="48" t="s">
        <v>7463</v>
      </c>
      <c r="D814" s="355">
        <v>43594</v>
      </c>
      <c r="E814" s="354"/>
      <c r="F814" s="353" t="s">
        <v>7462</v>
      </c>
      <c r="G814" s="774" t="s">
        <v>7461</v>
      </c>
      <c r="H814" s="775"/>
      <c r="I814" s="776"/>
      <c r="J814" s="352" t="s">
        <v>5599</v>
      </c>
      <c r="K814" s="53"/>
      <c r="L814" s="45" t="s">
        <v>32</v>
      </c>
      <c r="M814" s="351">
        <v>94</v>
      </c>
      <c r="O814" s="333"/>
      <c r="Q814" s="333"/>
    </row>
    <row r="815" spans="1:17" s="19" customFormat="1" ht="39.9" customHeight="1" x14ac:dyDescent="0.25">
      <c r="A815" s="849"/>
      <c r="B815" s="349" t="s">
        <v>34</v>
      </c>
      <c r="C815" s="349" t="s">
        <v>35</v>
      </c>
      <c r="D815" s="349" t="s">
        <v>5600</v>
      </c>
      <c r="E815" s="853" t="s">
        <v>5601</v>
      </c>
      <c r="F815" s="853"/>
      <c r="G815" s="854"/>
      <c r="H815" s="855"/>
      <c r="I815" s="856"/>
      <c r="J815" s="58" t="s">
        <v>5646</v>
      </c>
      <c r="K815" s="45"/>
      <c r="L815" s="59" t="s">
        <v>32</v>
      </c>
      <c r="M815" s="350">
        <v>306.60000000000002</v>
      </c>
      <c r="O815" s="333"/>
      <c r="Q815" s="333"/>
    </row>
    <row r="816" spans="1:17" s="19" customFormat="1" ht="39.9" customHeight="1" x14ac:dyDescent="0.25">
      <c r="A816" s="849"/>
      <c r="B816" s="349"/>
      <c r="C816" s="349"/>
      <c r="D816" s="349"/>
      <c r="E816" s="349"/>
      <c r="F816" s="349"/>
      <c r="G816" s="348"/>
      <c r="H816" s="347"/>
      <c r="I816" s="346"/>
      <c r="J816" s="345" t="s">
        <v>5607</v>
      </c>
      <c r="K816" s="59"/>
      <c r="L816" s="59"/>
      <c r="M816" s="344"/>
      <c r="O816" s="333"/>
      <c r="Q816" s="333"/>
    </row>
    <row r="817" spans="1:17" s="19" customFormat="1" ht="39.9" customHeight="1" thickBot="1" x14ac:dyDescent="0.3">
      <c r="A817" s="850"/>
      <c r="B817" s="343" t="s">
        <v>5332</v>
      </c>
      <c r="C817" s="342" t="s">
        <v>7461</v>
      </c>
      <c r="D817" s="341">
        <v>43596</v>
      </c>
      <c r="E817" s="340" t="s">
        <v>5605</v>
      </c>
      <c r="F817" s="339" t="s">
        <v>7097</v>
      </c>
      <c r="G817" s="338"/>
      <c r="H817" s="337"/>
      <c r="I817" s="336"/>
      <c r="J817" s="63" t="s">
        <v>38</v>
      </c>
      <c r="K817" s="335"/>
      <c r="L817" s="64" t="s">
        <v>32</v>
      </c>
      <c r="M817" s="334">
        <v>420</v>
      </c>
      <c r="O817" s="333"/>
      <c r="Q817" s="333"/>
    </row>
    <row r="818" spans="1:17" s="436" customFormat="1" ht="39.9" customHeight="1" x14ac:dyDescent="0.25">
      <c r="A818" s="848">
        <v>162</v>
      </c>
      <c r="B818" s="441" t="s">
        <v>22</v>
      </c>
      <c r="C818" s="441" t="s">
        <v>23</v>
      </c>
      <c r="D818" s="441" t="s">
        <v>5593</v>
      </c>
      <c r="E818" s="875" t="s">
        <v>5594</v>
      </c>
      <c r="F818" s="875"/>
      <c r="G818" s="875" t="s">
        <v>17</v>
      </c>
      <c r="H818" s="876"/>
      <c r="I818" s="440"/>
      <c r="J818" s="439"/>
      <c r="K818" s="439"/>
      <c r="L818" s="439"/>
      <c r="M818" s="438"/>
      <c r="O818" s="437"/>
      <c r="Q818" s="437"/>
    </row>
    <row r="819" spans="1:17" s="19" customFormat="1" ht="39.9" customHeight="1" x14ac:dyDescent="0.25">
      <c r="A819" s="849"/>
      <c r="B819" s="48" t="s">
        <v>7438</v>
      </c>
      <c r="C819" s="48" t="s">
        <v>7460</v>
      </c>
      <c r="D819" s="355">
        <v>43598</v>
      </c>
      <c r="E819" s="354"/>
      <c r="F819" s="353" t="s">
        <v>7459</v>
      </c>
      <c r="G819" s="774" t="s">
        <v>7458</v>
      </c>
      <c r="H819" s="775"/>
      <c r="I819" s="776"/>
      <c r="J819" s="352" t="s">
        <v>5599</v>
      </c>
      <c r="K819" s="53"/>
      <c r="L819" s="45" t="s">
        <v>32</v>
      </c>
      <c r="M819" s="351">
        <f>251+134+110</f>
        <v>495</v>
      </c>
      <c r="O819" s="333"/>
      <c r="Q819" s="333"/>
    </row>
    <row r="820" spans="1:17" s="19" customFormat="1" ht="39.9" customHeight="1" x14ac:dyDescent="0.25">
      <c r="A820" s="849"/>
      <c r="B820" s="349" t="s">
        <v>34</v>
      </c>
      <c r="C820" s="349" t="s">
        <v>35</v>
      </c>
      <c r="D820" s="349" t="s">
        <v>5600</v>
      </c>
      <c r="E820" s="853" t="s">
        <v>5601</v>
      </c>
      <c r="F820" s="853"/>
      <c r="G820" s="854"/>
      <c r="H820" s="855"/>
      <c r="I820" s="856"/>
      <c r="J820" s="58" t="s">
        <v>5646</v>
      </c>
      <c r="K820" s="45"/>
      <c r="L820" s="59" t="s">
        <v>32</v>
      </c>
      <c r="M820" s="350">
        <v>325.3</v>
      </c>
      <c r="O820" s="333"/>
      <c r="Q820" s="333"/>
    </row>
    <row r="821" spans="1:17" s="19" customFormat="1" ht="39.9" customHeight="1" x14ac:dyDescent="0.25">
      <c r="A821" s="849"/>
      <c r="B821" s="349"/>
      <c r="C821" s="349"/>
      <c r="D821" s="349"/>
      <c r="E821" s="349"/>
      <c r="F821" s="349"/>
      <c r="G821" s="348"/>
      <c r="H821" s="347"/>
      <c r="I821" s="346"/>
      <c r="J821" s="345" t="s">
        <v>5607</v>
      </c>
      <c r="K821" s="59"/>
      <c r="L821" s="59"/>
      <c r="M821" s="344"/>
      <c r="O821" s="333"/>
      <c r="Q821" s="333"/>
    </row>
    <row r="822" spans="1:17" s="19" customFormat="1" ht="39.9" customHeight="1" thickBot="1" x14ac:dyDescent="0.3">
      <c r="A822" s="850"/>
      <c r="B822" s="343" t="s">
        <v>5332</v>
      </c>
      <c r="C822" s="342" t="s">
        <v>7458</v>
      </c>
      <c r="D822" s="341">
        <v>43601</v>
      </c>
      <c r="E822" s="340" t="s">
        <v>5605</v>
      </c>
      <c r="F822" s="339" t="s">
        <v>7014</v>
      </c>
      <c r="G822" s="338"/>
      <c r="H822" s="337"/>
      <c r="I822" s="336"/>
      <c r="J822" s="63" t="s">
        <v>5696</v>
      </c>
      <c r="K822" s="335"/>
      <c r="L822" s="64"/>
      <c r="M822" s="334"/>
      <c r="O822" s="333"/>
      <c r="Q822" s="333"/>
    </row>
    <row r="823" spans="1:17" s="436" customFormat="1" ht="39.9" customHeight="1" x14ac:dyDescent="0.25">
      <c r="A823" s="848">
        <v>163</v>
      </c>
      <c r="B823" s="441" t="s">
        <v>22</v>
      </c>
      <c r="C823" s="441" t="s">
        <v>23</v>
      </c>
      <c r="D823" s="441" t="s">
        <v>5593</v>
      </c>
      <c r="E823" s="875" t="s">
        <v>5594</v>
      </c>
      <c r="F823" s="875"/>
      <c r="G823" s="875" t="s">
        <v>17</v>
      </c>
      <c r="H823" s="876"/>
      <c r="I823" s="440"/>
      <c r="J823" s="439"/>
      <c r="K823" s="439"/>
      <c r="L823" s="439"/>
      <c r="M823" s="438"/>
      <c r="O823" s="437"/>
      <c r="Q823" s="437"/>
    </row>
    <row r="824" spans="1:17" s="19" customFormat="1" ht="39.9" customHeight="1" x14ac:dyDescent="0.25">
      <c r="A824" s="849"/>
      <c r="B824" s="48" t="s">
        <v>7438</v>
      </c>
      <c r="C824" s="48" t="s">
        <v>7457</v>
      </c>
      <c r="D824" s="355">
        <v>43678</v>
      </c>
      <c r="E824" s="354"/>
      <c r="F824" s="353" t="s">
        <v>6287</v>
      </c>
      <c r="G824" s="774" t="s">
        <v>7456</v>
      </c>
      <c r="H824" s="775"/>
      <c r="I824" s="776"/>
      <c r="J824" s="352" t="s">
        <v>5599</v>
      </c>
      <c r="K824" s="53"/>
      <c r="L824" s="45" t="s">
        <v>32</v>
      </c>
      <c r="M824" s="351">
        <v>514</v>
      </c>
      <c r="O824" s="333"/>
      <c r="Q824" s="333"/>
    </row>
    <row r="825" spans="1:17" s="19" customFormat="1" ht="39.9" customHeight="1" thickBot="1" x14ac:dyDescent="0.3">
      <c r="A825" s="849"/>
      <c r="B825" s="349" t="s">
        <v>34</v>
      </c>
      <c r="C825" s="349" t="s">
        <v>35</v>
      </c>
      <c r="D825" s="349" t="s">
        <v>5600</v>
      </c>
      <c r="E825" s="853" t="s">
        <v>5601</v>
      </c>
      <c r="F825" s="853"/>
      <c r="G825" s="854"/>
      <c r="H825" s="855"/>
      <c r="I825" s="856"/>
      <c r="J825" s="58" t="s">
        <v>5646</v>
      </c>
      <c r="K825" s="45"/>
      <c r="L825" s="64" t="s">
        <v>32</v>
      </c>
      <c r="M825" s="334">
        <v>636.6</v>
      </c>
      <c r="O825" s="333"/>
      <c r="Q825" s="333"/>
    </row>
    <row r="826" spans="1:17" s="19" customFormat="1" ht="39.9" customHeight="1" x14ac:dyDescent="0.25">
      <c r="A826" s="849"/>
      <c r="B826" s="349"/>
      <c r="C826" s="349"/>
      <c r="D826" s="349"/>
      <c r="E826" s="349"/>
      <c r="F826" s="349"/>
      <c r="G826" s="348"/>
      <c r="H826" s="347"/>
      <c r="I826" s="346"/>
      <c r="J826" s="345" t="s">
        <v>5607</v>
      </c>
      <c r="K826" s="59"/>
      <c r="L826" s="59"/>
      <c r="M826" s="344"/>
      <c r="O826" s="333"/>
      <c r="Q826" s="333"/>
    </row>
    <row r="827" spans="1:17" s="19" customFormat="1" ht="39.9" customHeight="1" thickBot="1" x14ac:dyDescent="0.3">
      <c r="A827" s="850"/>
      <c r="B827" s="343" t="s">
        <v>5332</v>
      </c>
      <c r="C827" s="342" t="s">
        <v>7456</v>
      </c>
      <c r="D827" s="341">
        <v>43680</v>
      </c>
      <c r="E827" s="340" t="s">
        <v>5605</v>
      </c>
      <c r="F827" s="339" t="s">
        <v>7455</v>
      </c>
      <c r="G827" s="338"/>
      <c r="H827" s="337"/>
      <c r="I827" s="336"/>
      <c r="J827" s="63" t="s">
        <v>5696</v>
      </c>
      <c r="K827" s="335"/>
      <c r="L827" s="64"/>
      <c r="M827" s="334"/>
      <c r="O827" s="333"/>
      <c r="Q827" s="333"/>
    </row>
    <row r="828" spans="1:17" s="436" customFormat="1" ht="39.9" customHeight="1" x14ac:dyDescent="0.25">
      <c r="A828" s="848">
        <v>164</v>
      </c>
      <c r="B828" s="441" t="s">
        <v>22</v>
      </c>
      <c r="C828" s="441" t="s">
        <v>23</v>
      </c>
      <c r="D828" s="441" t="s">
        <v>5593</v>
      </c>
      <c r="E828" s="875" t="s">
        <v>5594</v>
      </c>
      <c r="F828" s="875"/>
      <c r="G828" s="875" t="s">
        <v>17</v>
      </c>
      <c r="H828" s="876"/>
      <c r="I828" s="440"/>
      <c r="J828" s="439"/>
      <c r="K828" s="439"/>
      <c r="L828" s="439"/>
      <c r="M828" s="438"/>
      <c r="O828" s="437"/>
      <c r="Q828" s="437"/>
    </row>
    <row r="829" spans="1:17" s="19" customFormat="1" ht="39.9" customHeight="1" x14ac:dyDescent="0.25">
      <c r="A829" s="849"/>
      <c r="B829" s="48" t="s">
        <v>7438</v>
      </c>
      <c r="C829" s="48" t="s">
        <v>7454</v>
      </c>
      <c r="D829" s="355">
        <v>43693</v>
      </c>
      <c r="E829" s="354"/>
      <c r="F829" s="353" t="s">
        <v>5951</v>
      </c>
      <c r="G829" s="774" t="s">
        <v>7453</v>
      </c>
      <c r="H829" s="775"/>
      <c r="I829" s="776"/>
      <c r="J829" s="352" t="s">
        <v>5599</v>
      </c>
      <c r="K829" s="53"/>
      <c r="L829" s="45" t="s">
        <v>5583</v>
      </c>
      <c r="M829" s="351">
        <v>149</v>
      </c>
      <c r="O829" s="333"/>
      <c r="Q829" s="333"/>
    </row>
    <row r="830" spans="1:17" s="19" customFormat="1" ht="39.9" customHeight="1" x14ac:dyDescent="0.25">
      <c r="A830" s="849"/>
      <c r="B830" s="349" t="s">
        <v>34</v>
      </c>
      <c r="C830" s="349" t="s">
        <v>35</v>
      </c>
      <c r="D830" s="349" t="s">
        <v>5600</v>
      </c>
      <c r="E830" s="853" t="s">
        <v>5601</v>
      </c>
      <c r="F830" s="853"/>
      <c r="G830" s="854"/>
      <c r="H830" s="855"/>
      <c r="I830" s="856"/>
      <c r="J830" s="58" t="s">
        <v>5646</v>
      </c>
      <c r="K830" s="45"/>
      <c r="L830" s="59" t="s">
        <v>5583</v>
      </c>
      <c r="M830" s="350">
        <v>338.31</v>
      </c>
      <c r="O830" s="333"/>
      <c r="Q830" s="333"/>
    </row>
    <row r="831" spans="1:17" s="19" customFormat="1" ht="39.9" customHeight="1" x14ac:dyDescent="0.25">
      <c r="A831" s="849"/>
      <c r="B831" s="349"/>
      <c r="C831" s="349"/>
      <c r="D831" s="349"/>
      <c r="E831" s="349"/>
      <c r="F831" s="349"/>
      <c r="G831" s="348"/>
      <c r="H831" s="347"/>
      <c r="I831" s="346"/>
      <c r="J831" s="345" t="s">
        <v>5607</v>
      </c>
      <c r="K831" s="59"/>
      <c r="L831" s="59" t="s">
        <v>5583</v>
      </c>
      <c r="M831" s="344">
        <v>18</v>
      </c>
      <c r="O831" s="333"/>
      <c r="Q831" s="333"/>
    </row>
    <row r="832" spans="1:17" s="19" customFormat="1" ht="39.9" customHeight="1" thickBot="1" x14ac:dyDescent="0.3">
      <c r="A832" s="850"/>
      <c r="B832" s="343" t="s">
        <v>5332</v>
      </c>
      <c r="C832" s="342" t="s">
        <v>7453</v>
      </c>
      <c r="D832" s="341">
        <v>43694</v>
      </c>
      <c r="E832" s="340" t="s">
        <v>5605</v>
      </c>
      <c r="F832" s="339" t="s">
        <v>7452</v>
      </c>
      <c r="G832" s="338"/>
      <c r="H832" s="337"/>
      <c r="I832" s="336"/>
      <c r="J832" s="63" t="s">
        <v>5696</v>
      </c>
      <c r="K832" s="335"/>
      <c r="L832" s="64"/>
      <c r="M832" s="334"/>
      <c r="O832" s="333"/>
      <c r="Q832" s="333"/>
    </row>
    <row r="833" spans="1:17" s="436" customFormat="1" ht="39.9" customHeight="1" x14ac:dyDescent="0.25">
      <c r="A833" s="848">
        <v>165</v>
      </c>
      <c r="B833" s="441" t="s">
        <v>22</v>
      </c>
      <c r="C833" s="441" t="s">
        <v>23</v>
      </c>
      <c r="D833" s="441" t="s">
        <v>5593</v>
      </c>
      <c r="E833" s="875" t="s">
        <v>5594</v>
      </c>
      <c r="F833" s="875"/>
      <c r="G833" s="875" t="s">
        <v>17</v>
      </c>
      <c r="H833" s="876"/>
      <c r="I833" s="440"/>
      <c r="J833" s="439"/>
      <c r="K833" s="439"/>
      <c r="L833" s="439"/>
      <c r="M833" s="438"/>
      <c r="O833" s="437"/>
      <c r="Q833" s="437"/>
    </row>
    <row r="834" spans="1:17" s="19" customFormat="1" ht="39.9" customHeight="1" x14ac:dyDescent="0.25">
      <c r="A834" s="849"/>
      <c r="B834" s="48" t="s">
        <v>7438</v>
      </c>
      <c r="C834" s="48" t="s">
        <v>7451</v>
      </c>
      <c r="D834" s="355">
        <v>43697</v>
      </c>
      <c r="E834" s="354"/>
      <c r="F834" s="353" t="s">
        <v>7450</v>
      </c>
      <c r="G834" s="774" t="s">
        <v>7449</v>
      </c>
      <c r="H834" s="775"/>
      <c r="I834" s="776"/>
      <c r="J834" s="352" t="s">
        <v>5599</v>
      </c>
      <c r="K834" s="53"/>
      <c r="L834" s="45" t="s">
        <v>5583</v>
      </c>
      <c r="M834" s="351">
        <v>95</v>
      </c>
      <c r="O834" s="333"/>
      <c r="Q834" s="333"/>
    </row>
    <row r="835" spans="1:17" s="19" customFormat="1" ht="39.9" customHeight="1" x14ac:dyDescent="0.25">
      <c r="A835" s="849"/>
      <c r="B835" s="349" t="s">
        <v>34</v>
      </c>
      <c r="C835" s="349" t="s">
        <v>35</v>
      </c>
      <c r="D835" s="349" t="s">
        <v>5600</v>
      </c>
      <c r="E835" s="853" t="s">
        <v>5601</v>
      </c>
      <c r="F835" s="853"/>
      <c r="G835" s="854"/>
      <c r="H835" s="855"/>
      <c r="I835" s="856"/>
      <c r="J835" s="58" t="s">
        <v>5646</v>
      </c>
      <c r="K835" s="45"/>
      <c r="L835" s="59" t="s">
        <v>5583</v>
      </c>
      <c r="M835" s="350">
        <v>248.3</v>
      </c>
      <c r="O835" s="333"/>
      <c r="Q835" s="333"/>
    </row>
    <row r="836" spans="1:17" s="19" customFormat="1" ht="39.9" customHeight="1" x14ac:dyDescent="0.25">
      <c r="A836" s="849"/>
      <c r="B836" s="349"/>
      <c r="C836" s="349"/>
      <c r="D836" s="349"/>
      <c r="E836" s="349"/>
      <c r="F836" s="349"/>
      <c r="G836" s="348"/>
      <c r="H836" s="347"/>
      <c r="I836" s="346"/>
      <c r="J836" s="345" t="s">
        <v>5607</v>
      </c>
      <c r="K836" s="59"/>
      <c r="L836" s="59" t="s">
        <v>5583</v>
      </c>
      <c r="M836" s="344">
        <f>26+30</f>
        <v>56</v>
      </c>
      <c r="O836" s="333"/>
      <c r="Q836" s="333"/>
    </row>
    <row r="837" spans="1:17" s="19" customFormat="1" ht="39.9" customHeight="1" thickBot="1" x14ac:dyDescent="0.3">
      <c r="A837" s="850"/>
      <c r="B837" s="343" t="s">
        <v>5332</v>
      </c>
      <c r="C837" s="342" t="s">
        <v>7449</v>
      </c>
      <c r="D837" s="341">
        <v>43698</v>
      </c>
      <c r="E837" s="340" t="s">
        <v>5605</v>
      </c>
      <c r="F837" s="339" t="s">
        <v>7309</v>
      </c>
      <c r="G837" s="338"/>
      <c r="H837" s="337"/>
      <c r="I837" s="336"/>
      <c r="J837" s="63" t="s">
        <v>5696</v>
      </c>
      <c r="K837" s="335"/>
      <c r="L837" s="64"/>
      <c r="M837" s="334"/>
      <c r="O837" s="333"/>
      <c r="Q837" s="333"/>
    </row>
    <row r="838" spans="1:17" s="436" customFormat="1" ht="39.9" customHeight="1" x14ac:dyDescent="0.25">
      <c r="A838" s="848">
        <v>166</v>
      </c>
      <c r="B838" s="441" t="s">
        <v>22</v>
      </c>
      <c r="C838" s="441" t="s">
        <v>23</v>
      </c>
      <c r="D838" s="441" t="s">
        <v>5593</v>
      </c>
      <c r="E838" s="875" t="s">
        <v>5594</v>
      </c>
      <c r="F838" s="875"/>
      <c r="G838" s="875" t="s">
        <v>17</v>
      </c>
      <c r="H838" s="876"/>
      <c r="I838" s="440"/>
      <c r="J838" s="439"/>
      <c r="K838" s="439"/>
      <c r="L838" s="439"/>
      <c r="M838" s="438"/>
      <c r="O838" s="437"/>
      <c r="Q838" s="437"/>
    </row>
    <row r="839" spans="1:17" s="19" customFormat="1" ht="39.9" customHeight="1" x14ac:dyDescent="0.25">
      <c r="A839" s="849"/>
      <c r="B839" s="48" t="s">
        <v>7438</v>
      </c>
      <c r="C839" s="48" t="s">
        <v>7448</v>
      </c>
      <c r="D839" s="355">
        <v>43711</v>
      </c>
      <c r="E839" s="354"/>
      <c r="F839" s="353" t="s">
        <v>7447</v>
      </c>
      <c r="G839" s="774" t="s">
        <v>7446</v>
      </c>
      <c r="H839" s="775"/>
      <c r="I839" s="776"/>
      <c r="J839" s="352" t="s">
        <v>5599</v>
      </c>
      <c r="K839" s="53"/>
      <c r="L839" s="45" t="s">
        <v>32</v>
      </c>
      <c r="M839" s="351">
        <v>142</v>
      </c>
      <c r="O839" s="333"/>
      <c r="Q839" s="333"/>
    </row>
    <row r="840" spans="1:17" s="19" customFormat="1" ht="39.9" customHeight="1" x14ac:dyDescent="0.25">
      <c r="A840" s="849"/>
      <c r="B840" s="349" t="s">
        <v>34</v>
      </c>
      <c r="C840" s="349" t="s">
        <v>35</v>
      </c>
      <c r="D840" s="349" t="s">
        <v>5600</v>
      </c>
      <c r="E840" s="853" t="s">
        <v>5601</v>
      </c>
      <c r="F840" s="853"/>
      <c r="G840" s="854"/>
      <c r="H840" s="855"/>
      <c r="I840" s="856"/>
      <c r="J840" s="58" t="s">
        <v>5646</v>
      </c>
      <c r="K840" s="45"/>
      <c r="L840" s="59" t="s">
        <v>32</v>
      </c>
      <c r="M840" s="350">
        <v>469.6</v>
      </c>
      <c r="O840" s="333"/>
      <c r="Q840" s="333"/>
    </row>
    <row r="841" spans="1:17" s="19" customFormat="1" ht="39.9" customHeight="1" x14ac:dyDescent="0.25">
      <c r="A841" s="849"/>
      <c r="B841" s="349"/>
      <c r="C841" s="349"/>
      <c r="D841" s="349"/>
      <c r="E841" s="349"/>
      <c r="F841" s="349"/>
      <c r="G841" s="348"/>
      <c r="H841" s="347"/>
      <c r="I841" s="346"/>
      <c r="J841" s="345" t="s">
        <v>5607</v>
      </c>
      <c r="K841" s="59"/>
      <c r="L841" s="59"/>
      <c r="M841" s="344"/>
      <c r="O841" s="333"/>
      <c r="Q841" s="333"/>
    </row>
    <row r="842" spans="1:17" s="19" customFormat="1" ht="39.9" customHeight="1" thickBot="1" x14ac:dyDescent="0.3">
      <c r="A842" s="850"/>
      <c r="B842" s="343" t="s">
        <v>5332</v>
      </c>
      <c r="C842" s="342" t="s">
        <v>7446</v>
      </c>
      <c r="D842" s="341">
        <v>43712</v>
      </c>
      <c r="E842" s="340" t="s">
        <v>5605</v>
      </c>
      <c r="F842" s="339" t="s">
        <v>6883</v>
      </c>
      <c r="G842" s="338"/>
      <c r="H842" s="337"/>
      <c r="I842" s="336"/>
      <c r="J842" s="63" t="s">
        <v>5696</v>
      </c>
      <c r="K842" s="335"/>
      <c r="L842" s="64"/>
      <c r="M842" s="334"/>
      <c r="O842" s="333"/>
      <c r="Q842" s="333"/>
    </row>
    <row r="843" spans="1:17" s="436" customFormat="1" ht="39.9" customHeight="1" x14ac:dyDescent="0.25">
      <c r="A843" s="848">
        <v>167</v>
      </c>
      <c r="B843" s="441" t="s">
        <v>22</v>
      </c>
      <c r="C843" s="441" t="s">
        <v>23</v>
      </c>
      <c r="D843" s="441" t="s">
        <v>5593</v>
      </c>
      <c r="E843" s="875" t="s">
        <v>5594</v>
      </c>
      <c r="F843" s="875"/>
      <c r="G843" s="875" t="s">
        <v>17</v>
      </c>
      <c r="H843" s="876"/>
      <c r="I843" s="440"/>
      <c r="J843" s="439"/>
      <c r="K843" s="439"/>
      <c r="L843" s="439"/>
      <c r="M843" s="438"/>
      <c r="O843" s="437"/>
      <c r="Q843" s="437"/>
    </row>
    <row r="844" spans="1:17" s="19" customFormat="1" ht="39.9" customHeight="1" x14ac:dyDescent="0.25">
      <c r="A844" s="849"/>
      <c r="B844" s="48" t="s">
        <v>7438</v>
      </c>
      <c r="C844" s="48" t="s">
        <v>7445</v>
      </c>
      <c r="D844" s="355">
        <v>43724</v>
      </c>
      <c r="E844" s="354"/>
      <c r="F844" s="353" t="s">
        <v>6057</v>
      </c>
      <c r="G844" s="774" t="s">
        <v>7444</v>
      </c>
      <c r="H844" s="775"/>
      <c r="I844" s="776"/>
      <c r="J844" s="352" t="s">
        <v>5599</v>
      </c>
      <c r="K844" s="53"/>
      <c r="L844" s="45" t="s">
        <v>32</v>
      </c>
      <c r="M844" s="351">
        <v>184</v>
      </c>
      <c r="O844" s="333"/>
      <c r="Q844" s="333"/>
    </row>
    <row r="845" spans="1:17" s="19" customFormat="1" ht="39.9" customHeight="1" x14ac:dyDescent="0.25">
      <c r="A845" s="849"/>
      <c r="B845" s="349" t="s">
        <v>34</v>
      </c>
      <c r="C845" s="349" t="s">
        <v>35</v>
      </c>
      <c r="D845" s="349" t="s">
        <v>5600</v>
      </c>
      <c r="E845" s="853" t="s">
        <v>5601</v>
      </c>
      <c r="F845" s="853"/>
      <c r="G845" s="854"/>
      <c r="H845" s="855"/>
      <c r="I845" s="856"/>
      <c r="J845" s="58" t="s">
        <v>5646</v>
      </c>
      <c r="K845" s="45"/>
      <c r="L845" s="59" t="s">
        <v>5583</v>
      </c>
      <c r="M845" s="350">
        <v>346.31</v>
      </c>
      <c r="O845" s="333"/>
      <c r="Q845" s="333"/>
    </row>
    <row r="846" spans="1:17" s="19" customFormat="1" ht="39.9" customHeight="1" x14ac:dyDescent="0.25">
      <c r="A846" s="849"/>
      <c r="B846" s="349"/>
      <c r="C846" s="349"/>
      <c r="D846" s="349"/>
      <c r="E846" s="349"/>
      <c r="F846" s="349"/>
      <c r="G846" s="348"/>
      <c r="H846" s="347"/>
      <c r="I846" s="346"/>
      <c r="J846" s="345" t="s">
        <v>5607</v>
      </c>
      <c r="K846" s="59"/>
      <c r="L846" s="59"/>
      <c r="M846" s="344"/>
      <c r="O846" s="333"/>
      <c r="Q846" s="333"/>
    </row>
    <row r="847" spans="1:17" s="19" customFormat="1" ht="39.9" customHeight="1" thickBot="1" x14ac:dyDescent="0.3">
      <c r="A847" s="850"/>
      <c r="B847" s="343" t="s">
        <v>5332</v>
      </c>
      <c r="C847" s="342" t="s">
        <v>7444</v>
      </c>
      <c r="D847" s="341">
        <v>43725</v>
      </c>
      <c r="E847" s="340" t="s">
        <v>5605</v>
      </c>
      <c r="F847" s="339" t="s">
        <v>7443</v>
      </c>
      <c r="G847" s="338"/>
      <c r="H847" s="337"/>
      <c r="I847" s="336"/>
      <c r="J847" s="63" t="s">
        <v>5696</v>
      </c>
      <c r="K847" s="335"/>
      <c r="L847" s="64"/>
      <c r="M847" s="334"/>
      <c r="O847" s="333"/>
      <c r="Q847" s="333"/>
    </row>
    <row r="848" spans="1:17" s="436" customFormat="1" ht="39.9" customHeight="1" x14ac:dyDescent="0.25">
      <c r="A848" s="848">
        <v>168</v>
      </c>
      <c r="B848" s="441" t="s">
        <v>22</v>
      </c>
      <c r="C848" s="441" t="s">
        <v>23</v>
      </c>
      <c r="D848" s="441" t="s">
        <v>5593</v>
      </c>
      <c r="E848" s="875" t="s">
        <v>5594</v>
      </c>
      <c r="F848" s="875"/>
      <c r="G848" s="875" t="s">
        <v>17</v>
      </c>
      <c r="H848" s="876"/>
      <c r="I848" s="440"/>
      <c r="J848" s="439"/>
      <c r="K848" s="439"/>
      <c r="L848" s="439"/>
      <c r="M848" s="438"/>
      <c r="O848" s="437"/>
      <c r="Q848" s="437"/>
    </row>
    <row r="849" spans="1:17" s="19" customFormat="1" ht="39.9" customHeight="1" x14ac:dyDescent="0.25">
      <c r="A849" s="849"/>
      <c r="B849" s="48" t="s">
        <v>7438</v>
      </c>
      <c r="C849" s="48" t="s">
        <v>7442</v>
      </c>
      <c r="D849" s="355">
        <v>43726</v>
      </c>
      <c r="E849" s="354"/>
      <c r="F849" s="353" t="s">
        <v>6936</v>
      </c>
      <c r="G849" s="774" t="s">
        <v>7441</v>
      </c>
      <c r="H849" s="775"/>
      <c r="I849" s="776"/>
      <c r="J849" s="352" t="s">
        <v>5599</v>
      </c>
      <c r="K849" s="53"/>
      <c r="L849" s="45" t="s">
        <v>32</v>
      </c>
      <c r="M849" s="351">
        <v>202</v>
      </c>
      <c r="O849" s="333"/>
      <c r="Q849" s="333"/>
    </row>
    <row r="850" spans="1:17" s="19" customFormat="1" ht="39.9" customHeight="1" thickBot="1" x14ac:dyDescent="0.3">
      <c r="A850" s="849"/>
      <c r="B850" s="349" t="s">
        <v>34</v>
      </c>
      <c r="C850" s="349" t="s">
        <v>35</v>
      </c>
      <c r="D850" s="349" t="s">
        <v>5600</v>
      </c>
      <c r="E850" s="853" t="s">
        <v>5601</v>
      </c>
      <c r="F850" s="853"/>
      <c r="G850" s="854"/>
      <c r="H850" s="855"/>
      <c r="I850" s="856"/>
      <c r="J850" s="58" t="s">
        <v>5646</v>
      </c>
      <c r="K850" s="45"/>
      <c r="L850" s="64" t="s">
        <v>32</v>
      </c>
      <c r="M850" s="334">
        <v>226.18</v>
      </c>
      <c r="O850" s="333"/>
      <c r="Q850" s="333"/>
    </row>
    <row r="851" spans="1:17" s="19" customFormat="1" ht="39.9" customHeight="1" x14ac:dyDescent="0.25">
      <c r="A851" s="849"/>
      <c r="B851" s="349"/>
      <c r="C851" s="349"/>
      <c r="D851" s="349"/>
      <c r="E851" s="349"/>
      <c r="F851" s="349"/>
      <c r="G851" s="348"/>
      <c r="H851" s="347"/>
      <c r="I851" s="346"/>
      <c r="J851" s="345" t="s">
        <v>5607</v>
      </c>
      <c r="K851" s="59"/>
      <c r="L851" s="59"/>
      <c r="M851" s="344"/>
      <c r="O851" s="333"/>
      <c r="Q851" s="333"/>
    </row>
    <row r="852" spans="1:17" s="19" customFormat="1" ht="39.9" customHeight="1" thickBot="1" x14ac:dyDescent="0.3">
      <c r="A852" s="850"/>
      <c r="B852" s="343" t="s">
        <v>5332</v>
      </c>
      <c r="C852" s="342" t="s">
        <v>7441</v>
      </c>
      <c r="D852" s="341">
        <v>43728</v>
      </c>
      <c r="E852" s="340" t="s">
        <v>5605</v>
      </c>
      <c r="F852" s="339" t="s">
        <v>6122</v>
      </c>
      <c r="G852" s="338"/>
      <c r="H852" s="337"/>
      <c r="I852" s="336"/>
      <c r="J852" s="63" t="s">
        <v>5696</v>
      </c>
      <c r="K852" s="335"/>
      <c r="L852" s="64"/>
      <c r="M852" s="334"/>
      <c r="O852" s="333"/>
      <c r="Q852" s="333"/>
    </row>
    <row r="853" spans="1:17" s="436" customFormat="1" ht="39.9" customHeight="1" x14ac:dyDescent="0.25">
      <c r="A853" s="848">
        <v>169</v>
      </c>
      <c r="B853" s="441" t="s">
        <v>22</v>
      </c>
      <c r="C853" s="441" t="s">
        <v>23</v>
      </c>
      <c r="D853" s="441" t="s">
        <v>5593</v>
      </c>
      <c r="E853" s="875" t="s">
        <v>5594</v>
      </c>
      <c r="F853" s="875"/>
      <c r="G853" s="875" t="s">
        <v>17</v>
      </c>
      <c r="H853" s="876"/>
      <c r="I853" s="440"/>
      <c r="J853" s="439"/>
      <c r="K853" s="439"/>
      <c r="L853" s="439"/>
      <c r="M853" s="438"/>
      <c r="O853" s="437"/>
      <c r="Q853" s="437"/>
    </row>
    <row r="854" spans="1:17" s="19" customFormat="1" ht="39.9" customHeight="1" x14ac:dyDescent="0.25">
      <c r="A854" s="849"/>
      <c r="B854" s="48" t="s">
        <v>7438</v>
      </c>
      <c r="C854" s="48" t="s">
        <v>7440</v>
      </c>
      <c r="D854" s="355">
        <v>43728</v>
      </c>
      <c r="E854" s="354"/>
      <c r="F854" s="353" t="s">
        <v>6356</v>
      </c>
      <c r="G854" s="774" t="s">
        <v>223</v>
      </c>
      <c r="H854" s="775"/>
      <c r="I854" s="776"/>
      <c r="J854" s="352" t="s">
        <v>5599</v>
      </c>
      <c r="K854" s="53"/>
      <c r="L854" s="45" t="s">
        <v>5583</v>
      </c>
      <c r="M854" s="351">
        <v>239</v>
      </c>
      <c r="O854" s="333"/>
      <c r="Q854" s="333"/>
    </row>
    <row r="855" spans="1:17" s="19" customFormat="1" ht="39.9" customHeight="1" x14ac:dyDescent="0.25">
      <c r="A855" s="849"/>
      <c r="B855" s="349" t="s">
        <v>34</v>
      </c>
      <c r="C855" s="349" t="s">
        <v>35</v>
      </c>
      <c r="D855" s="349" t="s">
        <v>5600</v>
      </c>
      <c r="E855" s="853" t="s">
        <v>5601</v>
      </c>
      <c r="F855" s="853"/>
      <c r="G855" s="854"/>
      <c r="H855" s="855"/>
      <c r="I855" s="856"/>
      <c r="J855" s="58" t="s">
        <v>5646</v>
      </c>
      <c r="K855" s="45"/>
      <c r="L855" s="59" t="s">
        <v>5583</v>
      </c>
      <c r="M855" s="350">
        <v>695.6</v>
      </c>
      <c r="O855" s="333"/>
      <c r="Q855" s="333"/>
    </row>
    <row r="856" spans="1:17" s="19" customFormat="1" ht="39.9" customHeight="1" x14ac:dyDescent="0.25">
      <c r="A856" s="849"/>
      <c r="B856" s="349"/>
      <c r="C856" s="349"/>
      <c r="D856" s="349"/>
      <c r="E856" s="349"/>
      <c r="F856" s="349"/>
      <c r="G856" s="348"/>
      <c r="H856" s="347"/>
      <c r="I856" s="346"/>
      <c r="J856" s="345" t="s">
        <v>5607</v>
      </c>
      <c r="K856" s="59"/>
      <c r="L856" s="59"/>
      <c r="M856" s="344"/>
      <c r="O856" s="333"/>
      <c r="Q856" s="333"/>
    </row>
    <row r="857" spans="1:17" s="19" customFormat="1" ht="39.9" customHeight="1" thickBot="1" x14ac:dyDescent="0.3">
      <c r="A857" s="850"/>
      <c r="B857" s="343" t="s">
        <v>5332</v>
      </c>
      <c r="C857" s="342" t="s">
        <v>223</v>
      </c>
      <c r="D857" s="341">
        <v>43729</v>
      </c>
      <c r="E857" s="340" t="s">
        <v>5605</v>
      </c>
      <c r="F857" s="339" t="s">
        <v>7439</v>
      </c>
      <c r="G857" s="338"/>
      <c r="H857" s="337"/>
      <c r="I857" s="336"/>
      <c r="J857" s="63" t="s">
        <v>5696</v>
      </c>
      <c r="K857" s="335"/>
      <c r="L857" s="64"/>
      <c r="M857" s="334"/>
      <c r="O857" s="333"/>
      <c r="Q857" s="333"/>
    </row>
    <row r="858" spans="1:17" s="436" customFormat="1" ht="39.9" customHeight="1" x14ac:dyDescent="0.25">
      <c r="A858" s="848">
        <v>170</v>
      </c>
      <c r="B858" s="441" t="s">
        <v>22</v>
      </c>
      <c r="C858" s="441" t="s">
        <v>23</v>
      </c>
      <c r="D858" s="441" t="s">
        <v>5593</v>
      </c>
      <c r="E858" s="875" t="s">
        <v>5594</v>
      </c>
      <c r="F858" s="875"/>
      <c r="G858" s="875" t="s">
        <v>17</v>
      </c>
      <c r="H858" s="876"/>
      <c r="I858" s="440"/>
      <c r="J858" s="439"/>
      <c r="K858" s="439"/>
      <c r="L858" s="439"/>
      <c r="M858" s="438"/>
      <c r="O858" s="437"/>
      <c r="Q858" s="437"/>
    </row>
    <row r="859" spans="1:17" s="19" customFormat="1" ht="39.9" customHeight="1" x14ac:dyDescent="0.25">
      <c r="A859" s="849"/>
      <c r="B859" s="48" t="s">
        <v>7438</v>
      </c>
      <c r="C859" s="48" t="s">
        <v>7437</v>
      </c>
      <c r="D859" s="355">
        <v>43731</v>
      </c>
      <c r="E859" s="354"/>
      <c r="F859" s="353" t="s">
        <v>7436</v>
      </c>
      <c r="G859" s="774" t="s">
        <v>5746</v>
      </c>
      <c r="H859" s="775"/>
      <c r="I859" s="776"/>
      <c r="J859" s="352" t="s">
        <v>5599</v>
      </c>
      <c r="K859" s="53"/>
      <c r="L859" s="45" t="s">
        <v>32</v>
      </c>
      <c r="M859" s="351">
        <v>162</v>
      </c>
      <c r="O859" s="333"/>
      <c r="Q859" s="333"/>
    </row>
    <row r="860" spans="1:17" s="19" customFormat="1" ht="39.9" customHeight="1" x14ac:dyDescent="0.25">
      <c r="A860" s="849"/>
      <c r="B860" s="349" t="s">
        <v>34</v>
      </c>
      <c r="C860" s="349" t="s">
        <v>35</v>
      </c>
      <c r="D860" s="349" t="s">
        <v>5600</v>
      </c>
      <c r="E860" s="853" t="s">
        <v>5601</v>
      </c>
      <c r="F860" s="853"/>
      <c r="G860" s="854"/>
      <c r="H860" s="855"/>
      <c r="I860" s="856"/>
      <c r="J860" s="58" t="s">
        <v>5646</v>
      </c>
      <c r="K860" s="45"/>
      <c r="L860" s="59" t="s">
        <v>5583</v>
      </c>
      <c r="M860" s="350">
        <v>368</v>
      </c>
      <c r="O860" s="333"/>
      <c r="Q860" s="333"/>
    </row>
    <row r="861" spans="1:17" s="19" customFormat="1" ht="39.9" customHeight="1" x14ac:dyDescent="0.25">
      <c r="A861" s="849"/>
      <c r="B861" s="349"/>
      <c r="C861" s="349"/>
      <c r="D861" s="349"/>
      <c r="E861" s="349"/>
      <c r="F861" s="349"/>
      <c r="G861" s="348"/>
      <c r="H861" s="347"/>
      <c r="I861" s="346"/>
      <c r="J861" s="345" t="s">
        <v>5607</v>
      </c>
      <c r="K861" s="59"/>
      <c r="L861" s="59"/>
      <c r="M861" s="344"/>
      <c r="O861" s="333"/>
      <c r="Q861" s="333"/>
    </row>
    <row r="862" spans="1:17" s="19" customFormat="1" ht="39.9" customHeight="1" thickBot="1" x14ac:dyDescent="0.3">
      <c r="A862" s="850"/>
      <c r="B862" s="343" t="s">
        <v>5332</v>
      </c>
      <c r="C862" s="342" t="s">
        <v>5746</v>
      </c>
      <c r="D862" s="341">
        <v>43732</v>
      </c>
      <c r="E862" s="340" t="s">
        <v>5605</v>
      </c>
      <c r="F862" s="339" t="s">
        <v>6170</v>
      </c>
      <c r="G862" s="338"/>
      <c r="H862" s="337"/>
      <c r="I862" s="336"/>
      <c r="J862" s="63" t="s">
        <v>38</v>
      </c>
      <c r="K862" s="335"/>
      <c r="L862" s="64" t="s">
        <v>32</v>
      </c>
      <c r="M862" s="334">
        <f>25+25</f>
        <v>50</v>
      </c>
      <c r="O862" s="333"/>
      <c r="Q862" s="333"/>
    </row>
    <row r="863" spans="1:17" s="436" customFormat="1" ht="39.9" customHeight="1" x14ac:dyDescent="0.25">
      <c r="A863" s="848">
        <v>171</v>
      </c>
      <c r="B863" s="441" t="s">
        <v>22</v>
      </c>
      <c r="C863" s="441" t="s">
        <v>23</v>
      </c>
      <c r="D863" s="441" t="s">
        <v>5593</v>
      </c>
      <c r="E863" s="875" t="s">
        <v>5594</v>
      </c>
      <c r="F863" s="875"/>
      <c r="G863" s="875" t="s">
        <v>17</v>
      </c>
      <c r="H863" s="876"/>
      <c r="I863" s="440"/>
      <c r="J863" s="439"/>
      <c r="K863" s="439"/>
      <c r="L863" s="439"/>
      <c r="M863" s="438"/>
      <c r="O863" s="437"/>
      <c r="Q863" s="437"/>
    </row>
    <row r="864" spans="1:17" s="19" customFormat="1" ht="39.9" customHeight="1" x14ac:dyDescent="0.25">
      <c r="A864" s="849"/>
      <c r="B864" s="48" t="s">
        <v>7435</v>
      </c>
      <c r="C864" s="48" t="s">
        <v>7434</v>
      </c>
      <c r="D864" s="355">
        <v>43605</v>
      </c>
      <c r="E864" s="354"/>
      <c r="F864" s="353" t="s">
        <v>7433</v>
      </c>
      <c r="G864" s="774" t="s">
        <v>7432</v>
      </c>
      <c r="H864" s="775"/>
      <c r="I864" s="776"/>
      <c r="J864" s="352" t="s">
        <v>5599</v>
      </c>
      <c r="K864" s="53"/>
      <c r="L864" s="45" t="s">
        <v>32</v>
      </c>
      <c r="M864" s="351">
        <v>188</v>
      </c>
      <c r="O864" s="333"/>
      <c r="Q864" s="333"/>
    </row>
    <row r="865" spans="1:17" s="19" customFormat="1" ht="39.9" customHeight="1" x14ac:dyDescent="0.25">
      <c r="A865" s="849"/>
      <c r="B865" s="349" t="s">
        <v>34</v>
      </c>
      <c r="C865" s="349" t="s">
        <v>35</v>
      </c>
      <c r="D865" s="349" t="s">
        <v>5600</v>
      </c>
      <c r="E865" s="853" t="s">
        <v>5601</v>
      </c>
      <c r="F865" s="853"/>
      <c r="G865" s="854"/>
      <c r="H865" s="855"/>
      <c r="I865" s="856"/>
      <c r="J865" s="58" t="s">
        <v>5646</v>
      </c>
      <c r="K865" s="45"/>
      <c r="L865" s="59" t="s">
        <v>32</v>
      </c>
      <c r="M865" s="350">
        <v>426.6</v>
      </c>
      <c r="O865" s="333"/>
      <c r="Q865" s="333"/>
    </row>
    <row r="866" spans="1:17" s="19" customFormat="1" ht="39.9" customHeight="1" thickBot="1" x14ac:dyDescent="0.3">
      <c r="A866" s="849"/>
      <c r="B866" s="349"/>
      <c r="C866" s="349"/>
      <c r="D866" s="349"/>
      <c r="E866" s="349"/>
      <c r="F866" s="349"/>
      <c r="G866" s="348"/>
      <c r="H866" s="347"/>
      <c r="I866" s="346"/>
      <c r="J866" s="345" t="s">
        <v>5607</v>
      </c>
      <c r="K866" s="59"/>
      <c r="L866" s="59"/>
      <c r="M866" s="344"/>
      <c r="O866" s="333"/>
      <c r="Q866" s="333"/>
    </row>
    <row r="867" spans="1:17" s="19" customFormat="1" ht="39.9" customHeight="1" thickBot="1" x14ac:dyDescent="0.3">
      <c r="A867" s="850"/>
      <c r="B867" s="397" t="s">
        <v>5769</v>
      </c>
      <c r="C867" s="342" t="s">
        <v>7432</v>
      </c>
      <c r="D867" s="341">
        <v>43607</v>
      </c>
      <c r="E867" s="340" t="s">
        <v>5605</v>
      </c>
      <c r="F867" s="339" t="s">
        <v>5930</v>
      </c>
      <c r="G867" s="338"/>
      <c r="H867" s="337"/>
      <c r="I867" s="336"/>
      <c r="J867" s="63" t="s">
        <v>5696</v>
      </c>
      <c r="K867" s="335"/>
      <c r="L867" s="64"/>
      <c r="M867" s="334"/>
      <c r="O867" s="333"/>
      <c r="Q867" s="333"/>
    </row>
    <row r="868" spans="1:17" s="436" customFormat="1" ht="39.9" customHeight="1" x14ac:dyDescent="0.25">
      <c r="A868" s="848">
        <v>172</v>
      </c>
      <c r="B868" s="441" t="s">
        <v>22</v>
      </c>
      <c r="C868" s="441" t="s">
        <v>23</v>
      </c>
      <c r="D868" s="441" t="s">
        <v>5593</v>
      </c>
      <c r="E868" s="875" t="s">
        <v>5594</v>
      </c>
      <c r="F868" s="875"/>
      <c r="G868" s="875" t="s">
        <v>17</v>
      </c>
      <c r="H868" s="876"/>
      <c r="I868" s="440"/>
      <c r="J868" s="439"/>
      <c r="K868" s="439"/>
      <c r="L868" s="439"/>
      <c r="M868" s="438"/>
      <c r="O868" s="437"/>
      <c r="Q868" s="437"/>
    </row>
    <row r="869" spans="1:17" s="19" customFormat="1" ht="39.9" customHeight="1" x14ac:dyDescent="0.25">
      <c r="A869" s="849"/>
      <c r="B869" s="48" t="s">
        <v>7429</v>
      </c>
      <c r="C869" s="48" t="s">
        <v>7431</v>
      </c>
      <c r="D869" s="355">
        <v>43663</v>
      </c>
      <c r="E869" s="354"/>
      <c r="F869" s="353" t="s">
        <v>7345</v>
      </c>
      <c r="G869" s="774" t="s">
        <v>7426</v>
      </c>
      <c r="H869" s="775"/>
      <c r="I869" s="776"/>
      <c r="J869" s="352" t="s">
        <v>5599</v>
      </c>
      <c r="K869" s="53"/>
      <c r="L869" s="45" t="s">
        <v>32</v>
      </c>
      <c r="M869" s="351">
        <v>173</v>
      </c>
      <c r="O869" s="333"/>
      <c r="Q869" s="333"/>
    </row>
    <row r="870" spans="1:17" s="19" customFormat="1" ht="39.9" customHeight="1" x14ac:dyDescent="0.25">
      <c r="A870" s="849"/>
      <c r="B870" s="349" t="s">
        <v>34</v>
      </c>
      <c r="C870" s="349" t="s">
        <v>35</v>
      </c>
      <c r="D870" s="349" t="s">
        <v>5600</v>
      </c>
      <c r="E870" s="853" t="s">
        <v>5601</v>
      </c>
      <c r="F870" s="853"/>
      <c r="G870" s="854"/>
      <c r="H870" s="855"/>
      <c r="I870" s="856"/>
      <c r="J870" s="58" t="s">
        <v>5646</v>
      </c>
      <c r="K870" s="45"/>
      <c r="L870" s="59" t="s">
        <v>5583</v>
      </c>
      <c r="M870" s="350">
        <v>195.96</v>
      </c>
      <c r="O870" s="333"/>
      <c r="Q870" s="333"/>
    </row>
    <row r="871" spans="1:17" s="19" customFormat="1" ht="39.9" customHeight="1" thickBot="1" x14ac:dyDescent="0.3">
      <c r="A871" s="849"/>
      <c r="B871" s="349"/>
      <c r="C871" s="349"/>
      <c r="D871" s="349"/>
      <c r="E871" s="349"/>
      <c r="F871" s="349"/>
      <c r="G871" s="348"/>
      <c r="H871" s="347"/>
      <c r="I871" s="346"/>
      <c r="J871" s="345" t="s">
        <v>5607</v>
      </c>
      <c r="K871" s="59"/>
      <c r="L871" s="59"/>
      <c r="M871" s="344"/>
      <c r="O871" s="333"/>
      <c r="Q871" s="333"/>
    </row>
    <row r="872" spans="1:17" s="19" customFormat="1" ht="39.9" customHeight="1" thickBot="1" x14ac:dyDescent="0.3">
      <c r="A872" s="850"/>
      <c r="B872" s="397" t="s">
        <v>7427</v>
      </c>
      <c r="C872" s="342" t="s">
        <v>7426</v>
      </c>
      <c r="D872" s="341">
        <v>43664</v>
      </c>
      <c r="E872" s="340" t="s">
        <v>5605</v>
      </c>
      <c r="F872" s="339" t="s">
        <v>7430</v>
      </c>
      <c r="G872" s="338"/>
      <c r="H872" s="337"/>
      <c r="I872" s="336"/>
      <c r="J872" s="63" t="s">
        <v>5696</v>
      </c>
      <c r="K872" s="335"/>
      <c r="L872" s="64"/>
      <c r="M872" s="334"/>
      <c r="O872" s="333"/>
      <c r="Q872" s="333"/>
    </row>
    <row r="873" spans="1:17" s="436" customFormat="1" ht="39.9" customHeight="1" x14ac:dyDescent="0.25">
      <c r="A873" s="848">
        <v>173</v>
      </c>
      <c r="B873" s="441" t="s">
        <v>22</v>
      </c>
      <c r="C873" s="441" t="s">
        <v>23</v>
      </c>
      <c r="D873" s="441" t="s">
        <v>5593</v>
      </c>
      <c r="E873" s="875" t="s">
        <v>5594</v>
      </c>
      <c r="F873" s="875"/>
      <c r="G873" s="875" t="s">
        <v>17</v>
      </c>
      <c r="H873" s="876"/>
      <c r="I873" s="440"/>
      <c r="J873" s="439"/>
      <c r="K873" s="439"/>
      <c r="L873" s="439"/>
      <c r="M873" s="438"/>
      <c r="O873" s="437"/>
      <c r="Q873" s="437"/>
    </row>
    <row r="874" spans="1:17" s="19" customFormat="1" ht="39.9" customHeight="1" x14ac:dyDescent="0.25">
      <c r="A874" s="849"/>
      <c r="B874" s="48" t="s">
        <v>7429</v>
      </c>
      <c r="C874" s="48" t="s">
        <v>7428</v>
      </c>
      <c r="D874" s="355">
        <v>43670</v>
      </c>
      <c r="E874" s="354"/>
      <c r="F874" s="353" t="s">
        <v>7412</v>
      </c>
      <c r="G874" s="774" t="s">
        <v>7426</v>
      </c>
      <c r="H874" s="775"/>
      <c r="I874" s="776"/>
      <c r="J874" s="352" t="s">
        <v>5599</v>
      </c>
      <c r="K874" s="53"/>
      <c r="L874" s="45" t="s">
        <v>32</v>
      </c>
      <c r="M874" s="351">
        <v>102</v>
      </c>
      <c r="O874" s="333"/>
      <c r="Q874" s="333"/>
    </row>
    <row r="875" spans="1:17" s="19" customFormat="1" ht="39.9" customHeight="1" x14ac:dyDescent="0.25">
      <c r="A875" s="849"/>
      <c r="B875" s="349" t="s">
        <v>34</v>
      </c>
      <c r="C875" s="349" t="s">
        <v>35</v>
      </c>
      <c r="D875" s="349" t="s">
        <v>5600</v>
      </c>
      <c r="E875" s="853" t="s">
        <v>5601</v>
      </c>
      <c r="F875" s="853"/>
      <c r="G875" s="854"/>
      <c r="H875" s="855"/>
      <c r="I875" s="856"/>
      <c r="J875" s="58" t="s">
        <v>5646</v>
      </c>
      <c r="K875" s="45"/>
      <c r="L875" s="59" t="s">
        <v>5583</v>
      </c>
      <c r="M875" s="350">
        <v>494.6</v>
      </c>
      <c r="O875" s="333"/>
      <c r="Q875" s="333"/>
    </row>
    <row r="876" spans="1:17" s="19" customFormat="1" ht="39.9" customHeight="1" thickBot="1" x14ac:dyDescent="0.3">
      <c r="A876" s="849"/>
      <c r="B876" s="349"/>
      <c r="C876" s="349"/>
      <c r="D876" s="349"/>
      <c r="E876" s="349"/>
      <c r="F876" s="349"/>
      <c r="G876" s="348"/>
      <c r="H876" s="347"/>
      <c r="I876" s="346"/>
      <c r="J876" s="345" t="s">
        <v>5607</v>
      </c>
      <c r="K876" s="59"/>
      <c r="L876" s="59"/>
      <c r="M876" s="344"/>
      <c r="O876" s="333"/>
      <c r="Q876" s="333"/>
    </row>
    <row r="877" spans="1:17" s="19" customFormat="1" ht="39.9" customHeight="1" thickBot="1" x14ac:dyDescent="0.3">
      <c r="A877" s="850"/>
      <c r="B877" s="397" t="s">
        <v>7427</v>
      </c>
      <c r="C877" s="342" t="s">
        <v>7426</v>
      </c>
      <c r="D877" s="341">
        <v>43671</v>
      </c>
      <c r="E877" s="340" t="s">
        <v>5605</v>
      </c>
      <c r="F877" s="339" t="s">
        <v>7425</v>
      </c>
      <c r="G877" s="338"/>
      <c r="H877" s="337"/>
      <c r="I877" s="336"/>
      <c r="J877" s="63" t="s">
        <v>5696</v>
      </c>
      <c r="K877" s="335"/>
      <c r="L877" s="64"/>
      <c r="M877" s="334"/>
      <c r="O877" s="333"/>
      <c r="Q877" s="333"/>
    </row>
    <row r="878" spans="1:17" s="436" customFormat="1" ht="39.9" customHeight="1" x14ac:dyDescent="0.25">
      <c r="A878" s="848">
        <v>174</v>
      </c>
      <c r="B878" s="441" t="s">
        <v>22</v>
      </c>
      <c r="C878" s="441" t="s">
        <v>23</v>
      </c>
      <c r="D878" s="441" t="s">
        <v>5593</v>
      </c>
      <c r="E878" s="875" t="s">
        <v>5594</v>
      </c>
      <c r="F878" s="875"/>
      <c r="G878" s="875" t="s">
        <v>17</v>
      </c>
      <c r="H878" s="876"/>
      <c r="I878" s="440"/>
      <c r="J878" s="439"/>
      <c r="K878" s="439"/>
      <c r="L878" s="439"/>
      <c r="M878" s="438"/>
      <c r="O878" s="437"/>
      <c r="Q878" s="437"/>
    </row>
    <row r="879" spans="1:17" s="19" customFormat="1" ht="39.9" customHeight="1" x14ac:dyDescent="0.25">
      <c r="A879" s="849"/>
      <c r="B879" s="48" t="s">
        <v>7424</v>
      </c>
      <c r="C879" s="48" t="s">
        <v>7423</v>
      </c>
      <c r="D879" s="355">
        <v>43727</v>
      </c>
      <c r="E879" s="354"/>
      <c r="F879" s="353" t="s">
        <v>7416</v>
      </c>
      <c r="G879" s="774" t="s">
        <v>5997</v>
      </c>
      <c r="H879" s="775"/>
      <c r="I879" s="776"/>
      <c r="J879" s="352" t="s">
        <v>5599</v>
      </c>
      <c r="K879" s="53"/>
      <c r="L879" s="45" t="s">
        <v>32</v>
      </c>
      <c r="M879" s="351">
        <v>1448</v>
      </c>
      <c r="O879" s="333"/>
      <c r="Q879" s="333"/>
    </row>
    <row r="880" spans="1:17" s="19" customFormat="1" ht="39.9" customHeight="1" x14ac:dyDescent="0.25">
      <c r="A880" s="849"/>
      <c r="B880" s="349" t="s">
        <v>34</v>
      </c>
      <c r="C880" s="349" t="s">
        <v>35</v>
      </c>
      <c r="D880" s="349" t="s">
        <v>5600</v>
      </c>
      <c r="E880" s="853" t="s">
        <v>5601</v>
      </c>
      <c r="F880" s="853"/>
      <c r="G880" s="854"/>
      <c r="H880" s="855"/>
      <c r="I880" s="856"/>
      <c r="J880" s="58" t="s">
        <v>5646</v>
      </c>
      <c r="K880" s="45"/>
      <c r="L880" s="59" t="s">
        <v>5583</v>
      </c>
      <c r="M880" s="350">
        <v>5536.03</v>
      </c>
      <c r="O880" s="333"/>
      <c r="Q880" s="333"/>
    </row>
    <row r="881" spans="1:17" s="19" customFormat="1" ht="39.9" customHeight="1" x14ac:dyDescent="0.25">
      <c r="A881" s="849"/>
      <c r="B881" s="349"/>
      <c r="C881" s="349"/>
      <c r="D881" s="349"/>
      <c r="E881" s="349"/>
      <c r="F881" s="349"/>
      <c r="G881" s="348"/>
      <c r="H881" s="347"/>
      <c r="I881" s="346"/>
      <c r="J881" s="345" t="s">
        <v>5607</v>
      </c>
      <c r="K881" s="59"/>
      <c r="L881" s="59"/>
      <c r="M881" s="344"/>
      <c r="O881" s="333"/>
      <c r="Q881" s="333"/>
    </row>
    <row r="882" spans="1:17" s="19" customFormat="1" ht="39.9" customHeight="1" thickBot="1" x14ac:dyDescent="0.3">
      <c r="A882" s="850"/>
      <c r="B882" s="343" t="s">
        <v>2563</v>
      </c>
      <c r="C882" s="342" t="s">
        <v>5997</v>
      </c>
      <c r="D882" s="341">
        <v>43735</v>
      </c>
      <c r="E882" s="340" t="s">
        <v>5605</v>
      </c>
      <c r="F882" s="339" t="s">
        <v>7415</v>
      </c>
      <c r="G882" s="338"/>
      <c r="H882" s="337"/>
      <c r="I882" s="336"/>
      <c r="J882" s="63" t="s">
        <v>5696</v>
      </c>
      <c r="K882" s="335"/>
      <c r="L882" s="64"/>
      <c r="M882" s="334"/>
      <c r="O882" s="333"/>
      <c r="Q882" s="333"/>
    </row>
    <row r="883" spans="1:17" s="436" customFormat="1" ht="39.9" customHeight="1" x14ac:dyDescent="0.25">
      <c r="A883" s="848">
        <v>175</v>
      </c>
      <c r="B883" s="441" t="s">
        <v>22</v>
      </c>
      <c r="C883" s="441" t="s">
        <v>23</v>
      </c>
      <c r="D883" s="441" t="s">
        <v>5593</v>
      </c>
      <c r="E883" s="875" t="s">
        <v>5594</v>
      </c>
      <c r="F883" s="875"/>
      <c r="G883" s="875" t="s">
        <v>17</v>
      </c>
      <c r="H883" s="876"/>
      <c r="I883" s="440"/>
      <c r="J883" s="439"/>
      <c r="K883" s="439"/>
      <c r="L883" s="439"/>
      <c r="M883" s="438"/>
      <c r="O883" s="437"/>
      <c r="Q883" s="437"/>
    </row>
    <row r="884" spans="1:17" s="19" customFormat="1" ht="39.9" customHeight="1" x14ac:dyDescent="0.25">
      <c r="A884" s="849"/>
      <c r="B884" s="48" t="s">
        <v>7422</v>
      </c>
      <c r="C884" s="48" t="s">
        <v>7421</v>
      </c>
      <c r="D884" s="355">
        <v>43598</v>
      </c>
      <c r="E884" s="354"/>
      <c r="F884" s="353" t="s">
        <v>6149</v>
      </c>
      <c r="G884" s="774" t="s">
        <v>5997</v>
      </c>
      <c r="H884" s="775"/>
      <c r="I884" s="776"/>
      <c r="J884" s="352" t="s">
        <v>5599</v>
      </c>
      <c r="K884" s="53"/>
      <c r="L884" s="45" t="s">
        <v>5583</v>
      </c>
      <c r="M884" s="351">
        <v>506</v>
      </c>
      <c r="O884" s="333"/>
      <c r="Q884" s="333"/>
    </row>
    <row r="885" spans="1:17" s="19" customFormat="1" ht="39.9" customHeight="1" x14ac:dyDescent="0.25">
      <c r="A885" s="849"/>
      <c r="B885" s="349" t="s">
        <v>34</v>
      </c>
      <c r="C885" s="349" t="s">
        <v>35</v>
      </c>
      <c r="D885" s="349" t="s">
        <v>5600</v>
      </c>
      <c r="E885" s="853" t="s">
        <v>5601</v>
      </c>
      <c r="F885" s="853"/>
      <c r="G885" s="854"/>
      <c r="H885" s="855"/>
      <c r="I885" s="856"/>
      <c r="J885" s="58" t="s">
        <v>5646</v>
      </c>
      <c r="K885" s="45"/>
      <c r="L885" s="59"/>
      <c r="M885" s="350"/>
      <c r="O885" s="333"/>
      <c r="Q885" s="333"/>
    </row>
    <row r="886" spans="1:17" s="19" customFormat="1" ht="39.9" customHeight="1" x14ac:dyDescent="0.25">
      <c r="A886" s="849"/>
      <c r="B886" s="349"/>
      <c r="C886" s="349"/>
      <c r="D886" s="349"/>
      <c r="E886" s="349"/>
      <c r="F886" s="349"/>
      <c r="G886" s="348"/>
      <c r="H886" s="347"/>
      <c r="I886" s="346"/>
      <c r="J886" s="345" t="s">
        <v>5607</v>
      </c>
      <c r="K886" s="59"/>
      <c r="L886" s="59" t="s">
        <v>32</v>
      </c>
      <c r="M886" s="344">
        <v>59</v>
      </c>
      <c r="O886" s="333"/>
      <c r="Q886" s="333"/>
    </row>
    <row r="887" spans="1:17" s="19" customFormat="1" ht="39.9" customHeight="1" thickBot="1" x14ac:dyDescent="0.3">
      <c r="A887" s="850"/>
      <c r="B887" s="343" t="s">
        <v>5332</v>
      </c>
      <c r="C887" s="342" t="s">
        <v>5997</v>
      </c>
      <c r="D887" s="341">
        <v>43600</v>
      </c>
      <c r="E887" s="340" t="s">
        <v>5605</v>
      </c>
      <c r="F887" s="339" t="s">
        <v>7007</v>
      </c>
      <c r="G887" s="338"/>
      <c r="H887" s="337"/>
      <c r="I887" s="336"/>
      <c r="J887" s="63" t="s">
        <v>5696</v>
      </c>
      <c r="K887" s="335"/>
      <c r="L887" s="64"/>
      <c r="M887" s="334"/>
      <c r="O887" s="333"/>
      <c r="Q887" s="333"/>
    </row>
    <row r="888" spans="1:17" s="436" customFormat="1" ht="39.9" customHeight="1" x14ac:dyDescent="0.25">
      <c r="A888" s="848">
        <v>176</v>
      </c>
      <c r="B888" s="441" t="s">
        <v>22</v>
      </c>
      <c r="C888" s="441" t="s">
        <v>23</v>
      </c>
      <c r="D888" s="441" t="s">
        <v>5593</v>
      </c>
      <c r="E888" s="875" t="s">
        <v>5594</v>
      </c>
      <c r="F888" s="875"/>
      <c r="G888" s="875" t="s">
        <v>17</v>
      </c>
      <c r="H888" s="876"/>
      <c r="I888" s="440"/>
      <c r="J888" s="439"/>
      <c r="K888" s="439"/>
      <c r="L888" s="439"/>
      <c r="M888" s="438"/>
      <c r="O888" s="437"/>
      <c r="Q888" s="437"/>
    </row>
    <row r="889" spans="1:17" s="19" customFormat="1" ht="39.9" customHeight="1" x14ac:dyDescent="0.25">
      <c r="A889" s="849"/>
      <c r="B889" s="48" t="s">
        <v>7418</v>
      </c>
      <c r="C889" s="48" t="s">
        <v>7420</v>
      </c>
      <c r="D889" s="355">
        <v>43654</v>
      </c>
      <c r="E889" s="354"/>
      <c r="F889" s="353" t="s">
        <v>6287</v>
      </c>
      <c r="G889" s="774" t="s">
        <v>5997</v>
      </c>
      <c r="H889" s="775"/>
      <c r="I889" s="776"/>
      <c r="J889" s="352" t="s">
        <v>5599</v>
      </c>
      <c r="K889" s="53"/>
      <c r="L889" s="45" t="s">
        <v>32</v>
      </c>
      <c r="M889" s="351">
        <f>771+126.27</f>
        <v>897.27</v>
      </c>
      <c r="O889" s="333"/>
      <c r="Q889" s="333"/>
    </row>
    <row r="890" spans="1:17" s="19" customFormat="1" ht="39.9" customHeight="1" x14ac:dyDescent="0.25">
      <c r="A890" s="849"/>
      <c r="B890" s="349" t="s">
        <v>34</v>
      </c>
      <c r="C890" s="349" t="s">
        <v>35</v>
      </c>
      <c r="D890" s="349" t="s">
        <v>5600</v>
      </c>
      <c r="E890" s="853" t="s">
        <v>5601</v>
      </c>
      <c r="F890" s="853"/>
      <c r="G890" s="854"/>
      <c r="H890" s="855"/>
      <c r="I890" s="856"/>
      <c r="J890" s="58" t="s">
        <v>5646</v>
      </c>
      <c r="K890" s="45"/>
      <c r="L890" s="59" t="s">
        <v>5583</v>
      </c>
      <c r="M890" s="350">
        <v>592.6</v>
      </c>
      <c r="O890" s="333"/>
      <c r="Q890" s="333"/>
    </row>
    <row r="891" spans="1:17" s="19" customFormat="1" ht="39.9" customHeight="1" x14ac:dyDescent="0.25">
      <c r="A891" s="849"/>
      <c r="B891" s="349"/>
      <c r="C891" s="349"/>
      <c r="D891" s="349"/>
      <c r="E891" s="349"/>
      <c r="F891" s="349"/>
      <c r="G891" s="348"/>
      <c r="H891" s="347"/>
      <c r="I891" s="346"/>
      <c r="J891" s="345" t="s">
        <v>5607</v>
      </c>
      <c r="K891" s="59"/>
      <c r="L891" s="59"/>
      <c r="M891" s="344"/>
      <c r="O891" s="333"/>
      <c r="Q891" s="333"/>
    </row>
    <row r="892" spans="1:17" s="19" customFormat="1" ht="39.9" customHeight="1" thickBot="1" x14ac:dyDescent="0.3">
      <c r="A892" s="850"/>
      <c r="B892" s="343" t="s">
        <v>7004</v>
      </c>
      <c r="C892" s="342" t="s">
        <v>5997</v>
      </c>
      <c r="D892" s="341">
        <v>43657</v>
      </c>
      <c r="E892" s="340" t="s">
        <v>5605</v>
      </c>
      <c r="F892" s="339" t="s">
        <v>7419</v>
      </c>
      <c r="G892" s="338"/>
      <c r="H892" s="337"/>
      <c r="I892" s="336"/>
      <c r="J892" s="63" t="s">
        <v>5696</v>
      </c>
      <c r="K892" s="335"/>
      <c r="L892" s="64"/>
      <c r="M892" s="334"/>
      <c r="O892" s="333"/>
      <c r="Q892" s="333"/>
    </row>
    <row r="893" spans="1:17" s="436" customFormat="1" ht="39.9" customHeight="1" x14ac:dyDescent="0.25">
      <c r="A893" s="848">
        <v>177</v>
      </c>
      <c r="B893" s="441" t="s">
        <v>22</v>
      </c>
      <c r="C893" s="441" t="s">
        <v>23</v>
      </c>
      <c r="D893" s="441" t="s">
        <v>5593</v>
      </c>
      <c r="E893" s="875" t="s">
        <v>5594</v>
      </c>
      <c r="F893" s="875"/>
      <c r="G893" s="875" t="s">
        <v>17</v>
      </c>
      <c r="H893" s="876"/>
      <c r="I893" s="440"/>
      <c r="J893" s="439"/>
      <c r="K893" s="439"/>
      <c r="L893" s="439"/>
      <c r="M893" s="438"/>
      <c r="O893" s="437"/>
      <c r="Q893" s="437"/>
    </row>
    <row r="894" spans="1:17" s="19" customFormat="1" ht="39.9" customHeight="1" x14ac:dyDescent="0.25">
      <c r="A894" s="849"/>
      <c r="B894" s="48" t="s">
        <v>7418</v>
      </c>
      <c r="C894" s="48" t="s">
        <v>7417</v>
      </c>
      <c r="D894" s="355">
        <v>43727</v>
      </c>
      <c r="E894" s="354"/>
      <c r="F894" s="353" t="s">
        <v>7416</v>
      </c>
      <c r="G894" s="774" t="s">
        <v>5997</v>
      </c>
      <c r="H894" s="775"/>
      <c r="I894" s="776"/>
      <c r="J894" s="352" t="s">
        <v>5599</v>
      </c>
      <c r="K894" s="53"/>
      <c r="L894" s="45"/>
      <c r="M894" s="351"/>
      <c r="O894" s="333"/>
      <c r="Q894" s="333"/>
    </row>
    <row r="895" spans="1:17" s="19" customFormat="1" ht="39.9" customHeight="1" x14ac:dyDescent="0.25">
      <c r="A895" s="849"/>
      <c r="B895" s="349" t="s">
        <v>34</v>
      </c>
      <c r="C895" s="349" t="s">
        <v>35</v>
      </c>
      <c r="D895" s="349" t="s">
        <v>5600</v>
      </c>
      <c r="E895" s="853" t="s">
        <v>5601</v>
      </c>
      <c r="F895" s="853"/>
      <c r="G895" s="854"/>
      <c r="H895" s="855"/>
      <c r="I895" s="856"/>
      <c r="J895" s="58" t="s">
        <v>5646</v>
      </c>
      <c r="K895" s="45"/>
      <c r="L895" s="59"/>
      <c r="M895" s="350"/>
      <c r="O895" s="333"/>
      <c r="Q895" s="333"/>
    </row>
    <row r="896" spans="1:17" s="19" customFormat="1" ht="39.9" customHeight="1" x14ac:dyDescent="0.25">
      <c r="A896" s="849"/>
      <c r="B896" s="349"/>
      <c r="C896" s="349"/>
      <c r="D896" s="349"/>
      <c r="E896" s="349"/>
      <c r="F896" s="349"/>
      <c r="G896" s="348"/>
      <c r="H896" s="347"/>
      <c r="I896" s="346"/>
      <c r="J896" s="345" t="s">
        <v>5607</v>
      </c>
      <c r="K896" s="59"/>
      <c r="L896" s="59" t="s">
        <v>5583</v>
      </c>
      <c r="M896" s="344">
        <v>574</v>
      </c>
      <c r="O896" s="333"/>
      <c r="Q896" s="333"/>
    </row>
    <row r="897" spans="1:17" s="19" customFormat="1" ht="39.9" customHeight="1" thickBot="1" x14ac:dyDescent="0.3">
      <c r="A897" s="850"/>
      <c r="B897" s="343" t="s">
        <v>7004</v>
      </c>
      <c r="C897" s="342" t="s">
        <v>5997</v>
      </c>
      <c r="D897" s="341">
        <v>43735</v>
      </c>
      <c r="E897" s="340" t="s">
        <v>5605</v>
      </c>
      <c r="F897" s="339" t="s">
        <v>7415</v>
      </c>
      <c r="G897" s="338"/>
      <c r="H897" s="337"/>
      <c r="I897" s="336"/>
      <c r="J897" s="63" t="s">
        <v>5696</v>
      </c>
      <c r="K897" s="335"/>
      <c r="L897" s="64"/>
      <c r="M897" s="334"/>
      <c r="O897" s="333"/>
      <c r="Q897" s="333"/>
    </row>
    <row r="898" spans="1:17" s="436" customFormat="1" ht="39.9" customHeight="1" x14ac:dyDescent="0.25">
      <c r="A898" s="848">
        <v>178</v>
      </c>
      <c r="B898" s="441" t="s">
        <v>22</v>
      </c>
      <c r="C898" s="441" t="s">
        <v>23</v>
      </c>
      <c r="D898" s="441" t="s">
        <v>5593</v>
      </c>
      <c r="E898" s="875" t="s">
        <v>5594</v>
      </c>
      <c r="F898" s="875"/>
      <c r="G898" s="875" t="s">
        <v>17</v>
      </c>
      <c r="H898" s="876"/>
      <c r="I898" s="440"/>
      <c r="J898" s="439"/>
      <c r="K898" s="439"/>
      <c r="L898" s="439"/>
      <c r="M898" s="438"/>
      <c r="O898" s="437"/>
      <c r="Q898" s="437"/>
    </row>
    <row r="899" spans="1:17" s="19" customFormat="1" ht="39.9" customHeight="1" x14ac:dyDescent="0.25">
      <c r="A899" s="849"/>
      <c r="B899" s="48" t="s">
        <v>7414</v>
      </c>
      <c r="C899" s="48" t="s">
        <v>7413</v>
      </c>
      <c r="D899" s="355">
        <v>43569</v>
      </c>
      <c r="E899" s="354"/>
      <c r="F899" s="353" t="s">
        <v>7412</v>
      </c>
      <c r="G899" s="774" t="s">
        <v>7411</v>
      </c>
      <c r="H899" s="775"/>
      <c r="I899" s="776"/>
      <c r="J899" s="352" t="s">
        <v>5599</v>
      </c>
      <c r="K899" s="53"/>
      <c r="L899" s="45" t="s">
        <v>32</v>
      </c>
      <c r="M899" s="351">
        <v>128</v>
      </c>
      <c r="O899" s="333"/>
      <c r="Q899" s="333"/>
    </row>
    <row r="900" spans="1:17" s="19" customFormat="1" ht="39.9" customHeight="1" x14ac:dyDescent="0.25">
      <c r="A900" s="849"/>
      <c r="B900" s="349" t="s">
        <v>34</v>
      </c>
      <c r="C900" s="349" t="s">
        <v>35</v>
      </c>
      <c r="D900" s="349" t="s">
        <v>5600</v>
      </c>
      <c r="E900" s="853" t="s">
        <v>5601</v>
      </c>
      <c r="F900" s="853"/>
      <c r="G900" s="854"/>
      <c r="H900" s="855"/>
      <c r="I900" s="856"/>
      <c r="J900" s="58" t="s">
        <v>5646</v>
      </c>
      <c r="K900" s="45"/>
      <c r="L900" s="59" t="s">
        <v>32</v>
      </c>
      <c r="M900" s="350">
        <v>390.37</v>
      </c>
      <c r="O900" s="333"/>
      <c r="Q900" s="333"/>
    </row>
    <row r="901" spans="1:17" s="19" customFormat="1" ht="39.9" customHeight="1" thickBot="1" x14ac:dyDescent="0.3">
      <c r="A901" s="849"/>
      <c r="B901" s="349"/>
      <c r="C901" s="349"/>
      <c r="D901" s="349"/>
      <c r="E901" s="349"/>
      <c r="F901" s="349"/>
      <c r="G901" s="348"/>
      <c r="H901" s="347"/>
      <c r="I901" s="346"/>
      <c r="J901" s="345" t="s">
        <v>5607</v>
      </c>
      <c r="K901" s="59"/>
      <c r="L901" s="59" t="s">
        <v>32</v>
      </c>
      <c r="M901" s="344">
        <v>45</v>
      </c>
      <c r="O901" s="333"/>
      <c r="Q901" s="333"/>
    </row>
    <row r="902" spans="1:17" s="19" customFormat="1" ht="39.9" customHeight="1" thickBot="1" x14ac:dyDescent="0.3">
      <c r="A902" s="850"/>
      <c r="B902" s="397" t="s">
        <v>5704</v>
      </c>
      <c r="C902" s="342" t="s">
        <v>7411</v>
      </c>
      <c r="D902" s="341">
        <v>43572</v>
      </c>
      <c r="E902" s="340" t="s">
        <v>5605</v>
      </c>
      <c r="F902" s="339" t="s">
        <v>7410</v>
      </c>
      <c r="G902" s="338"/>
      <c r="H902" s="337"/>
      <c r="I902" s="336"/>
      <c r="J902" s="63" t="s">
        <v>5696</v>
      </c>
      <c r="K902" s="335"/>
      <c r="L902" s="64"/>
      <c r="M902" s="334"/>
      <c r="O902" s="333"/>
      <c r="Q902" s="333"/>
    </row>
    <row r="903" spans="1:17" s="436" customFormat="1" ht="39.9" customHeight="1" x14ac:dyDescent="0.25">
      <c r="A903" s="848">
        <v>179</v>
      </c>
      <c r="B903" s="441" t="s">
        <v>22</v>
      </c>
      <c r="C903" s="441" t="s">
        <v>23</v>
      </c>
      <c r="D903" s="441" t="s">
        <v>5593</v>
      </c>
      <c r="E903" s="875" t="s">
        <v>5594</v>
      </c>
      <c r="F903" s="875"/>
      <c r="G903" s="875" t="s">
        <v>17</v>
      </c>
      <c r="H903" s="876"/>
      <c r="I903" s="440"/>
      <c r="J903" s="439"/>
      <c r="K903" s="439"/>
      <c r="L903" s="439"/>
      <c r="M903" s="438"/>
      <c r="O903" s="437"/>
      <c r="Q903" s="437"/>
    </row>
    <row r="904" spans="1:17" s="19" customFormat="1" ht="39.9" customHeight="1" x14ac:dyDescent="0.25">
      <c r="A904" s="849"/>
      <c r="B904" s="48" t="s">
        <v>7409</v>
      </c>
      <c r="C904" s="48" t="s">
        <v>7408</v>
      </c>
      <c r="D904" s="355">
        <v>43604</v>
      </c>
      <c r="E904" s="354"/>
      <c r="F904" s="353" t="s">
        <v>5711</v>
      </c>
      <c r="G904" s="774" t="s">
        <v>6275</v>
      </c>
      <c r="H904" s="775"/>
      <c r="I904" s="776"/>
      <c r="J904" s="352" t="s">
        <v>5599</v>
      </c>
      <c r="K904" s="53"/>
      <c r="L904" s="45"/>
      <c r="M904" s="351"/>
      <c r="O904" s="333"/>
      <c r="Q904" s="333"/>
    </row>
    <row r="905" spans="1:17" s="19" customFormat="1" ht="39.9" customHeight="1" x14ac:dyDescent="0.25">
      <c r="A905" s="849"/>
      <c r="B905" s="349" t="s">
        <v>34</v>
      </c>
      <c r="C905" s="349" t="s">
        <v>35</v>
      </c>
      <c r="D905" s="349" t="s">
        <v>5600</v>
      </c>
      <c r="E905" s="853" t="s">
        <v>5601</v>
      </c>
      <c r="F905" s="853"/>
      <c r="G905" s="854"/>
      <c r="H905" s="855"/>
      <c r="I905" s="856"/>
      <c r="J905" s="58" t="s">
        <v>5646</v>
      </c>
      <c r="K905" s="45"/>
      <c r="L905" s="59"/>
      <c r="M905" s="350"/>
      <c r="O905" s="333"/>
      <c r="Q905" s="333"/>
    </row>
    <row r="906" spans="1:17" s="19" customFormat="1" ht="39.9" customHeight="1" x14ac:dyDescent="0.25">
      <c r="A906" s="849"/>
      <c r="B906" s="349"/>
      <c r="C906" s="349"/>
      <c r="D906" s="349"/>
      <c r="E906" s="349"/>
      <c r="F906" s="349"/>
      <c r="G906" s="348"/>
      <c r="H906" s="347"/>
      <c r="I906" s="346"/>
      <c r="J906" s="345" t="s">
        <v>5607</v>
      </c>
      <c r="K906" s="59"/>
      <c r="L906" s="59"/>
      <c r="M906" s="344"/>
      <c r="O906" s="333"/>
      <c r="Q906" s="333"/>
    </row>
    <row r="907" spans="1:17" s="19" customFormat="1" ht="39.9" customHeight="1" thickBot="1" x14ac:dyDescent="0.3">
      <c r="A907" s="850"/>
      <c r="B907" s="343" t="s">
        <v>5844</v>
      </c>
      <c r="C907" s="342" t="s">
        <v>6275</v>
      </c>
      <c r="D907" s="341">
        <v>43608</v>
      </c>
      <c r="E907" s="340" t="s">
        <v>5605</v>
      </c>
      <c r="F907" s="339" t="s">
        <v>5848</v>
      </c>
      <c r="G907" s="338"/>
      <c r="H907" s="337"/>
      <c r="I907" s="336"/>
      <c r="J907" s="63" t="s">
        <v>5664</v>
      </c>
      <c r="K907" s="335"/>
      <c r="L907" s="64" t="s">
        <v>32</v>
      </c>
      <c r="M907" s="334">
        <v>1095</v>
      </c>
      <c r="O907" s="333"/>
      <c r="Q907" s="333"/>
    </row>
    <row r="908" spans="1:17" s="436" customFormat="1" ht="39.9" customHeight="1" x14ac:dyDescent="0.25">
      <c r="A908" s="848">
        <v>180</v>
      </c>
      <c r="B908" s="441" t="s">
        <v>22</v>
      </c>
      <c r="C908" s="441" t="s">
        <v>23</v>
      </c>
      <c r="D908" s="441" t="s">
        <v>5593</v>
      </c>
      <c r="E908" s="875" t="s">
        <v>5594</v>
      </c>
      <c r="F908" s="875"/>
      <c r="G908" s="875" t="s">
        <v>17</v>
      </c>
      <c r="H908" s="876"/>
      <c r="I908" s="440"/>
      <c r="J908" s="439"/>
      <c r="K908" s="439"/>
      <c r="L908" s="439"/>
      <c r="M908" s="438"/>
      <c r="O908" s="437"/>
      <c r="Q908" s="437"/>
    </row>
    <row r="909" spans="1:17" s="19" customFormat="1" ht="39.9" customHeight="1" x14ac:dyDescent="0.25">
      <c r="A909" s="849"/>
      <c r="B909" s="48" t="s">
        <v>7407</v>
      </c>
      <c r="C909" s="48" t="s">
        <v>7406</v>
      </c>
      <c r="D909" s="355">
        <v>43640</v>
      </c>
      <c r="E909" s="354"/>
      <c r="F909" s="353" t="s">
        <v>7405</v>
      </c>
      <c r="G909" s="774" t="s">
        <v>7404</v>
      </c>
      <c r="H909" s="775"/>
      <c r="I909" s="776"/>
      <c r="J909" s="352" t="s">
        <v>5599</v>
      </c>
      <c r="K909" s="53"/>
      <c r="L909" s="45" t="s">
        <v>32</v>
      </c>
      <c r="M909" s="351">
        <v>125</v>
      </c>
      <c r="O909" s="333"/>
      <c r="Q909" s="333"/>
    </row>
    <row r="910" spans="1:17" s="19" customFormat="1" ht="39.9" customHeight="1" x14ac:dyDescent="0.25">
      <c r="A910" s="849"/>
      <c r="B910" s="349" t="s">
        <v>34</v>
      </c>
      <c r="C910" s="349" t="s">
        <v>35</v>
      </c>
      <c r="D910" s="349" t="s">
        <v>5600</v>
      </c>
      <c r="E910" s="853" t="s">
        <v>5601</v>
      </c>
      <c r="F910" s="853"/>
      <c r="G910" s="854"/>
      <c r="H910" s="855"/>
      <c r="I910" s="856"/>
      <c r="J910" s="58" t="s">
        <v>5646</v>
      </c>
      <c r="K910" s="45"/>
      <c r="L910" s="59" t="s">
        <v>32</v>
      </c>
      <c r="M910" s="350">
        <v>500</v>
      </c>
      <c r="O910" s="333"/>
      <c r="Q910" s="333"/>
    </row>
    <row r="911" spans="1:17" s="19" customFormat="1" ht="39.9" customHeight="1" x14ac:dyDescent="0.25">
      <c r="A911" s="849"/>
      <c r="B911" s="349"/>
      <c r="C911" s="349"/>
      <c r="D911" s="349"/>
      <c r="E911" s="349"/>
      <c r="F911" s="349"/>
      <c r="G911" s="348"/>
      <c r="H911" s="347"/>
      <c r="I911" s="346"/>
      <c r="J911" s="345" t="s">
        <v>5607</v>
      </c>
      <c r="K911" s="59"/>
      <c r="L911" s="59"/>
      <c r="M911" s="344"/>
      <c r="O911" s="333"/>
      <c r="Q911" s="333"/>
    </row>
    <row r="912" spans="1:17" s="19" customFormat="1" ht="39.9" customHeight="1" thickBot="1" x14ac:dyDescent="0.3">
      <c r="A912" s="850"/>
      <c r="B912" s="343" t="s">
        <v>5844</v>
      </c>
      <c r="C912" s="342" t="s">
        <v>7404</v>
      </c>
      <c r="D912" s="341">
        <v>43641</v>
      </c>
      <c r="E912" s="340" t="s">
        <v>5605</v>
      </c>
      <c r="F912" s="339" t="s">
        <v>6021</v>
      </c>
      <c r="G912" s="338"/>
      <c r="H912" s="337"/>
      <c r="I912" s="336"/>
      <c r="J912" s="63" t="s">
        <v>5696</v>
      </c>
      <c r="K912" s="335"/>
      <c r="L912" s="64" t="s">
        <v>32</v>
      </c>
      <c r="M912" s="334">
        <v>33</v>
      </c>
      <c r="O912" s="333"/>
      <c r="Q912" s="333"/>
    </row>
    <row r="913" spans="1:17" s="436" customFormat="1" ht="39.9" customHeight="1" x14ac:dyDescent="0.25">
      <c r="A913" s="848">
        <v>181</v>
      </c>
      <c r="B913" s="441" t="s">
        <v>22</v>
      </c>
      <c r="C913" s="441" t="s">
        <v>23</v>
      </c>
      <c r="D913" s="441" t="s">
        <v>5593</v>
      </c>
      <c r="E913" s="875" t="s">
        <v>5594</v>
      </c>
      <c r="F913" s="875"/>
      <c r="G913" s="875" t="s">
        <v>17</v>
      </c>
      <c r="H913" s="876"/>
      <c r="I913" s="440"/>
      <c r="J913" s="439"/>
      <c r="K913" s="439"/>
      <c r="L913" s="439"/>
      <c r="M913" s="438"/>
      <c r="O913" s="437"/>
      <c r="Q913" s="437"/>
    </row>
    <row r="914" spans="1:17" s="19" customFormat="1" ht="39.9" customHeight="1" x14ac:dyDescent="0.25">
      <c r="A914" s="849"/>
      <c r="B914" s="48" t="s">
        <v>7403</v>
      </c>
      <c r="C914" s="48" t="s">
        <v>7402</v>
      </c>
      <c r="D914" s="355">
        <v>43618</v>
      </c>
      <c r="E914" s="354"/>
      <c r="F914" s="353" t="s">
        <v>6600</v>
      </c>
      <c r="G914" s="774" t="s">
        <v>3178</v>
      </c>
      <c r="H914" s="775"/>
      <c r="I914" s="776"/>
      <c r="J914" s="352" t="s">
        <v>5599</v>
      </c>
      <c r="K914" s="53"/>
      <c r="L914" s="45" t="s">
        <v>32</v>
      </c>
      <c r="M914" s="351">
        <v>236</v>
      </c>
      <c r="O914" s="333"/>
      <c r="Q914" s="333"/>
    </row>
    <row r="915" spans="1:17" s="19" customFormat="1" ht="39.9" customHeight="1" x14ac:dyDescent="0.25">
      <c r="A915" s="849"/>
      <c r="B915" s="349" t="s">
        <v>34</v>
      </c>
      <c r="C915" s="349" t="s">
        <v>35</v>
      </c>
      <c r="D915" s="349" t="s">
        <v>5600</v>
      </c>
      <c r="E915" s="853" t="s">
        <v>5601</v>
      </c>
      <c r="F915" s="853"/>
      <c r="G915" s="854"/>
      <c r="H915" s="855"/>
      <c r="I915" s="856"/>
      <c r="J915" s="58" t="s">
        <v>5646</v>
      </c>
      <c r="K915" s="45"/>
      <c r="L915" s="59" t="s">
        <v>32</v>
      </c>
      <c r="M915" s="350">
        <v>328.6</v>
      </c>
      <c r="O915" s="333"/>
      <c r="Q915" s="333"/>
    </row>
    <row r="916" spans="1:17" s="19" customFormat="1" ht="39.9" customHeight="1" x14ac:dyDescent="0.25">
      <c r="A916" s="849"/>
      <c r="B916" s="349"/>
      <c r="C916" s="349"/>
      <c r="D916" s="349"/>
      <c r="E916" s="349"/>
      <c r="F916" s="349"/>
      <c r="G916" s="348"/>
      <c r="H916" s="347"/>
      <c r="I916" s="346"/>
      <c r="J916" s="345" t="s">
        <v>5607</v>
      </c>
      <c r="K916" s="59"/>
      <c r="L916" s="59" t="s">
        <v>5583</v>
      </c>
      <c r="M916" s="344">
        <v>17</v>
      </c>
      <c r="O916" s="333"/>
      <c r="Q916" s="333"/>
    </row>
    <row r="917" spans="1:17" s="19" customFormat="1" ht="39.9" customHeight="1" thickBot="1" x14ac:dyDescent="0.3">
      <c r="A917" s="850"/>
      <c r="B917" s="343" t="s">
        <v>5722</v>
      </c>
      <c r="C917" s="342" t="s">
        <v>3178</v>
      </c>
      <c r="D917" s="341">
        <v>43620</v>
      </c>
      <c r="E917" s="340" t="s">
        <v>5605</v>
      </c>
      <c r="F917" s="339" t="s">
        <v>6789</v>
      </c>
      <c r="G917" s="338"/>
      <c r="H917" s="337"/>
      <c r="I917" s="336"/>
      <c r="J917" s="63" t="s">
        <v>5696</v>
      </c>
      <c r="K917" s="335"/>
      <c r="L917" s="64"/>
      <c r="M917" s="334"/>
      <c r="O917" s="333"/>
      <c r="Q917" s="333"/>
    </row>
    <row r="918" spans="1:17" s="436" customFormat="1" ht="39.9" customHeight="1" x14ac:dyDescent="0.25">
      <c r="A918" s="848">
        <v>182</v>
      </c>
      <c r="B918" s="441" t="s">
        <v>22</v>
      </c>
      <c r="C918" s="441" t="s">
        <v>23</v>
      </c>
      <c r="D918" s="441" t="s">
        <v>5593</v>
      </c>
      <c r="E918" s="875" t="s">
        <v>5594</v>
      </c>
      <c r="F918" s="875"/>
      <c r="G918" s="875" t="s">
        <v>17</v>
      </c>
      <c r="H918" s="876"/>
      <c r="I918" s="440"/>
      <c r="J918" s="439"/>
      <c r="K918" s="439"/>
      <c r="L918" s="439"/>
      <c r="M918" s="438"/>
      <c r="O918" s="437"/>
      <c r="Q918" s="437"/>
    </row>
    <row r="919" spans="1:17" s="19" customFormat="1" ht="39.9" customHeight="1" x14ac:dyDescent="0.25">
      <c r="A919" s="849"/>
      <c r="B919" s="48" t="s">
        <v>7401</v>
      </c>
      <c r="C919" s="48" t="s">
        <v>7400</v>
      </c>
      <c r="D919" s="355">
        <v>43573</v>
      </c>
      <c r="E919" s="354"/>
      <c r="F919" s="353" t="s">
        <v>7399</v>
      </c>
      <c r="G919" s="774" t="s">
        <v>7098</v>
      </c>
      <c r="H919" s="775"/>
      <c r="I919" s="776"/>
      <c r="J919" s="352" t="s">
        <v>5599</v>
      </c>
      <c r="K919" s="53"/>
      <c r="L919" s="45"/>
      <c r="M919" s="351"/>
      <c r="O919" s="333"/>
      <c r="Q919" s="333"/>
    </row>
    <row r="920" spans="1:17" s="19" customFormat="1" ht="39.9" customHeight="1" x14ac:dyDescent="0.25">
      <c r="A920" s="849"/>
      <c r="B920" s="349" t="s">
        <v>34</v>
      </c>
      <c r="C920" s="349" t="s">
        <v>35</v>
      </c>
      <c r="D920" s="349" t="s">
        <v>5600</v>
      </c>
      <c r="E920" s="853" t="s">
        <v>5601</v>
      </c>
      <c r="F920" s="853"/>
      <c r="G920" s="854"/>
      <c r="H920" s="855"/>
      <c r="I920" s="856"/>
      <c r="J920" s="58" t="s">
        <v>5646</v>
      </c>
      <c r="K920" s="45"/>
      <c r="L920" s="59" t="s">
        <v>32</v>
      </c>
      <c r="M920" s="350">
        <v>366.85</v>
      </c>
      <c r="O920" s="333"/>
      <c r="Q920" s="333"/>
    </row>
    <row r="921" spans="1:17" s="19" customFormat="1" ht="39.9" customHeight="1" thickBot="1" x14ac:dyDescent="0.3">
      <c r="A921" s="849"/>
      <c r="B921" s="349"/>
      <c r="C921" s="349"/>
      <c r="D921" s="349"/>
      <c r="E921" s="349"/>
      <c r="F921" s="349"/>
      <c r="G921" s="348"/>
      <c r="H921" s="347"/>
      <c r="I921" s="346"/>
      <c r="J921" s="345" t="s">
        <v>5607</v>
      </c>
      <c r="K921" s="59"/>
      <c r="L921" s="59"/>
      <c r="M921" s="344"/>
      <c r="O921" s="333"/>
      <c r="Q921" s="333"/>
    </row>
    <row r="922" spans="1:17" s="19" customFormat="1" ht="39.9" customHeight="1" thickBot="1" x14ac:dyDescent="0.3">
      <c r="A922" s="850"/>
      <c r="B922" s="397" t="s">
        <v>7398</v>
      </c>
      <c r="C922" s="342" t="s">
        <v>7098</v>
      </c>
      <c r="D922" s="341">
        <v>43574</v>
      </c>
      <c r="E922" s="340" t="s">
        <v>5605</v>
      </c>
      <c r="F922" s="339" t="s">
        <v>5939</v>
      </c>
      <c r="G922" s="338"/>
      <c r="H922" s="337"/>
      <c r="I922" s="336"/>
      <c r="J922" s="63" t="s">
        <v>5696</v>
      </c>
      <c r="K922" s="335"/>
      <c r="L922" s="64"/>
      <c r="M922" s="334"/>
      <c r="O922" s="333"/>
      <c r="Q922" s="333"/>
    </row>
    <row r="923" spans="1:17" s="448" customFormat="1" ht="39.9" customHeight="1" x14ac:dyDescent="0.25">
      <c r="A923" s="848">
        <v>183</v>
      </c>
      <c r="B923" s="349" t="s">
        <v>22</v>
      </c>
      <c r="C923" s="441" t="s">
        <v>23</v>
      </c>
      <c r="D923" s="441" t="s">
        <v>5593</v>
      </c>
      <c r="E923" s="875" t="s">
        <v>5594</v>
      </c>
      <c r="F923" s="875"/>
      <c r="G923" s="875" t="s">
        <v>17</v>
      </c>
      <c r="H923" s="876"/>
      <c r="I923" s="440"/>
      <c r="J923" s="439"/>
      <c r="K923" s="439"/>
      <c r="L923" s="439"/>
      <c r="M923" s="438"/>
      <c r="N923" s="436"/>
      <c r="O923" s="449"/>
      <c r="Q923" s="449"/>
    </row>
    <row r="924" spans="1:17" s="19" customFormat="1" ht="39.9" customHeight="1" x14ac:dyDescent="0.25">
      <c r="A924" s="849"/>
      <c r="B924" s="48" t="s">
        <v>7397</v>
      </c>
      <c r="C924" s="48" t="s">
        <v>7396</v>
      </c>
      <c r="D924" s="355">
        <v>43641</v>
      </c>
      <c r="E924" s="354"/>
      <c r="F924" s="353" t="s">
        <v>7395</v>
      </c>
      <c r="G924" s="774" t="s">
        <v>7394</v>
      </c>
      <c r="H924" s="775"/>
      <c r="I924" s="776"/>
      <c r="J924" s="352" t="s">
        <v>5599</v>
      </c>
      <c r="K924" s="53"/>
      <c r="L924" s="45" t="s">
        <v>32</v>
      </c>
      <c r="M924" s="351">
        <v>502</v>
      </c>
      <c r="O924" s="333"/>
      <c r="Q924" s="333"/>
    </row>
    <row r="925" spans="1:17" s="19" customFormat="1" ht="39.9" customHeight="1" x14ac:dyDescent="0.25">
      <c r="A925" s="849"/>
      <c r="B925" s="349" t="s">
        <v>34</v>
      </c>
      <c r="C925" s="349" t="s">
        <v>35</v>
      </c>
      <c r="D925" s="349" t="s">
        <v>5600</v>
      </c>
      <c r="E925" s="853" t="s">
        <v>5601</v>
      </c>
      <c r="F925" s="853"/>
      <c r="G925" s="854"/>
      <c r="H925" s="855"/>
      <c r="I925" s="856"/>
      <c r="J925" s="58" t="s">
        <v>5646</v>
      </c>
      <c r="K925" s="45"/>
      <c r="L925" s="59" t="s">
        <v>32</v>
      </c>
      <c r="M925" s="350">
        <v>220</v>
      </c>
      <c r="O925" s="333"/>
      <c r="Q925" s="333"/>
    </row>
    <row r="926" spans="1:17" s="19" customFormat="1" ht="39.9" customHeight="1" thickBot="1" x14ac:dyDescent="0.3">
      <c r="A926" s="849"/>
      <c r="B926" s="349"/>
      <c r="C926" s="349"/>
      <c r="D926" s="349"/>
      <c r="E926" s="349"/>
      <c r="F926" s="349"/>
      <c r="G926" s="348"/>
      <c r="H926" s="347"/>
      <c r="I926" s="346"/>
      <c r="J926" s="345" t="s">
        <v>5607</v>
      </c>
      <c r="K926" s="59"/>
      <c r="L926" s="64" t="s">
        <v>32</v>
      </c>
      <c r="M926" s="334">
        <v>113</v>
      </c>
      <c r="O926" s="333"/>
      <c r="Q926" s="333"/>
    </row>
    <row r="927" spans="1:17" s="19" customFormat="1" ht="39.9" customHeight="1" thickBot="1" x14ac:dyDescent="0.3">
      <c r="A927" s="850"/>
      <c r="B927" s="343" t="s">
        <v>2563</v>
      </c>
      <c r="C927" s="342" t="s">
        <v>7394</v>
      </c>
      <c r="D927" s="341">
        <v>43643</v>
      </c>
      <c r="E927" s="340" t="s">
        <v>5605</v>
      </c>
      <c r="F927" s="339" t="s">
        <v>7393</v>
      </c>
      <c r="G927" s="338"/>
      <c r="H927" s="337"/>
      <c r="I927" s="336"/>
      <c r="J927" s="63" t="s">
        <v>5696</v>
      </c>
      <c r="K927" s="335"/>
      <c r="L927" s="64"/>
      <c r="M927" s="334"/>
      <c r="O927" s="333"/>
      <c r="Q927" s="333"/>
    </row>
    <row r="928" spans="1:17" s="436" customFormat="1" ht="39.9" customHeight="1" x14ac:dyDescent="0.25">
      <c r="A928" s="848">
        <v>184</v>
      </c>
      <c r="B928" s="441" t="s">
        <v>22</v>
      </c>
      <c r="C928" s="441" t="s">
        <v>23</v>
      </c>
      <c r="D928" s="441" t="s">
        <v>5593</v>
      </c>
      <c r="E928" s="875" t="s">
        <v>5594</v>
      </c>
      <c r="F928" s="875"/>
      <c r="G928" s="875" t="s">
        <v>17</v>
      </c>
      <c r="H928" s="876"/>
      <c r="I928" s="440"/>
      <c r="J928" s="439"/>
      <c r="K928" s="439"/>
      <c r="L928" s="439"/>
      <c r="M928" s="438"/>
      <c r="O928" s="437"/>
      <c r="Q928" s="437"/>
    </row>
    <row r="929" spans="1:17" s="19" customFormat="1" ht="39.9" customHeight="1" x14ac:dyDescent="0.25">
      <c r="A929" s="849"/>
      <c r="B929" s="48" t="s">
        <v>6041</v>
      </c>
      <c r="C929" s="48" t="s">
        <v>7392</v>
      </c>
      <c r="D929" s="355">
        <v>43622</v>
      </c>
      <c r="E929" s="354"/>
      <c r="F929" s="353" t="s">
        <v>5705</v>
      </c>
      <c r="G929" s="774" t="s">
        <v>6039</v>
      </c>
      <c r="H929" s="775"/>
      <c r="I929" s="776"/>
      <c r="J929" s="352" t="s">
        <v>5599</v>
      </c>
      <c r="K929" s="53"/>
      <c r="L929" s="45" t="s">
        <v>32</v>
      </c>
      <c r="M929" s="351">
        <v>182.85</v>
      </c>
      <c r="O929" s="333"/>
      <c r="Q929" s="333"/>
    </row>
    <row r="930" spans="1:17" s="19" customFormat="1" ht="39.9" customHeight="1" x14ac:dyDescent="0.25">
      <c r="A930" s="849"/>
      <c r="B930" s="349" t="s">
        <v>34</v>
      </c>
      <c r="C930" s="349" t="s">
        <v>35</v>
      </c>
      <c r="D930" s="349" t="s">
        <v>5600</v>
      </c>
      <c r="E930" s="853" t="s">
        <v>5601</v>
      </c>
      <c r="F930" s="853"/>
      <c r="G930" s="854"/>
      <c r="H930" s="855"/>
      <c r="I930" s="856"/>
      <c r="J930" s="58" t="s">
        <v>5646</v>
      </c>
      <c r="K930" s="45"/>
      <c r="L930" s="59" t="s">
        <v>32</v>
      </c>
      <c r="M930" s="350">
        <v>501.6</v>
      </c>
      <c r="O930" s="333"/>
      <c r="Q930" s="333"/>
    </row>
    <row r="931" spans="1:17" s="19" customFormat="1" ht="39.9" customHeight="1" x14ac:dyDescent="0.25">
      <c r="A931" s="849"/>
      <c r="B931" s="349"/>
      <c r="C931" s="349"/>
      <c r="D931" s="349"/>
      <c r="E931" s="349"/>
      <c r="F931" s="349"/>
      <c r="G931" s="348"/>
      <c r="H931" s="347"/>
      <c r="I931" s="346"/>
      <c r="J931" s="345" t="s">
        <v>5607</v>
      </c>
      <c r="K931" s="59"/>
      <c r="L931" s="59" t="s">
        <v>5583</v>
      </c>
      <c r="M931" s="344">
        <f>34+37</f>
        <v>71</v>
      </c>
      <c r="O931" s="333"/>
      <c r="Q931" s="333"/>
    </row>
    <row r="932" spans="1:17" s="19" customFormat="1" ht="39.9" customHeight="1" thickBot="1" x14ac:dyDescent="0.3">
      <c r="A932" s="850"/>
      <c r="B932" s="343" t="s">
        <v>2563</v>
      </c>
      <c r="C932" s="342" t="s">
        <v>6039</v>
      </c>
      <c r="D932" s="341">
        <v>43623</v>
      </c>
      <c r="E932" s="340" t="s">
        <v>5605</v>
      </c>
      <c r="F932" s="339" t="s">
        <v>7391</v>
      </c>
      <c r="G932" s="338"/>
      <c r="H932" s="337"/>
      <c r="I932" s="336"/>
      <c r="J932" s="63" t="s">
        <v>5696</v>
      </c>
      <c r="K932" s="335"/>
      <c r="L932" s="64"/>
      <c r="M932" s="334"/>
      <c r="O932" s="333"/>
      <c r="Q932" s="333"/>
    </row>
    <row r="933" spans="1:17" s="436" customFormat="1" ht="39.9" customHeight="1" x14ac:dyDescent="0.25">
      <c r="A933" s="848">
        <v>185</v>
      </c>
      <c r="B933" s="441" t="s">
        <v>22</v>
      </c>
      <c r="C933" s="441" t="s">
        <v>23</v>
      </c>
      <c r="D933" s="441" t="s">
        <v>5593</v>
      </c>
      <c r="E933" s="875" t="s">
        <v>5594</v>
      </c>
      <c r="F933" s="875"/>
      <c r="G933" s="875" t="s">
        <v>17</v>
      </c>
      <c r="H933" s="876"/>
      <c r="I933" s="440"/>
      <c r="J933" s="439"/>
      <c r="K933" s="439"/>
      <c r="L933" s="439"/>
      <c r="M933" s="438"/>
      <c r="O933" s="437"/>
      <c r="Q933" s="437"/>
    </row>
    <row r="934" spans="1:17" s="19" customFormat="1" ht="39.9" customHeight="1" x14ac:dyDescent="0.25">
      <c r="A934" s="849"/>
      <c r="B934" s="48" t="s">
        <v>7390</v>
      </c>
      <c r="C934" s="48" t="s">
        <v>7389</v>
      </c>
      <c r="D934" s="355">
        <v>43671</v>
      </c>
      <c r="E934" s="354"/>
      <c r="F934" s="353" t="s">
        <v>5869</v>
      </c>
      <c r="G934" s="774" t="s">
        <v>6039</v>
      </c>
      <c r="H934" s="775"/>
      <c r="I934" s="776"/>
      <c r="J934" s="352" t="s">
        <v>5599</v>
      </c>
      <c r="K934" s="53"/>
      <c r="L934" s="45" t="s">
        <v>32</v>
      </c>
      <c r="M934" s="351">
        <f>518+81.58</f>
        <v>599.58000000000004</v>
      </c>
      <c r="O934" s="333"/>
      <c r="Q934" s="333"/>
    </row>
    <row r="935" spans="1:17" s="19" customFormat="1" ht="39.9" customHeight="1" x14ac:dyDescent="0.25">
      <c r="A935" s="849"/>
      <c r="B935" s="349" t="s">
        <v>34</v>
      </c>
      <c r="C935" s="349" t="s">
        <v>35</v>
      </c>
      <c r="D935" s="349" t="s">
        <v>5600</v>
      </c>
      <c r="E935" s="853" t="s">
        <v>5601</v>
      </c>
      <c r="F935" s="853"/>
      <c r="G935" s="854"/>
      <c r="H935" s="855"/>
      <c r="I935" s="856"/>
      <c r="J935" s="58" t="s">
        <v>5646</v>
      </c>
      <c r="K935" s="45"/>
      <c r="L935" s="59"/>
      <c r="M935" s="350"/>
      <c r="O935" s="333"/>
      <c r="Q935" s="333"/>
    </row>
    <row r="936" spans="1:17" s="19" customFormat="1" ht="39.9" customHeight="1" x14ac:dyDescent="0.25">
      <c r="A936" s="849"/>
      <c r="B936" s="349"/>
      <c r="C936" s="349"/>
      <c r="D936" s="349"/>
      <c r="E936" s="349"/>
      <c r="F936" s="349"/>
      <c r="G936" s="348"/>
      <c r="H936" s="347"/>
      <c r="I936" s="346"/>
      <c r="J936" s="345" t="s">
        <v>5607</v>
      </c>
      <c r="K936" s="59"/>
      <c r="L936" s="59"/>
      <c r="M936" s="344"/>
      <c r="O936" s="333"/>
      <c r="Q936" s="333"/>
    </row>
    <row r="937" spans="1:17" s="19" customFormat="1" ht="39.9" customHeight="1" thickBot="1" x14ac:dyDescent="0.3">
      <c r="A937" s="850"/>
      <c r="B937" s="343" t="s">
        <v>2563</v>
      </c>
      <c r="C937" s="342" t="s">
        <v>6039</v>
      </c>
      <c r="D937" s="341">
        <v>43678</v>
      </c>
      <c r="E937" s="340" t="s">
        <v>5605</v>
      </c>
      <c r="F937" s="339" t="s">
        <v>7388</v>
      </c>
      <c r="G937" s="338"/>
      <c r="H937" s="337"/>
      <c r="I937" s="336"/>
      <c r="J937" s="63" t="s">
        <v>5696</v>
      </c>
      <c r="K937" s="335"/>
      <c r="L937" s="64"/>
      <c r="M937" s="334"/>
      <c r="O937" s="333"/>
      <c r="Q937" s="333"/>
    </row>
    <row r="938" spans="1:17" s="436" customFormat="1" ht="39.9" customHeight="1" x14ac:dyDescent="0.25">
      <c r="A938" s="848">
        <v>186</v>
      </c>
      <c r="B938" s="441" t="s">
        <v>22</v>
      </c>
      <c r="C938" s="441" t="s">
        <v>23</v>
      </c>
      <c r="D938" s="441" t="s">
        <v>5593</v>
      </c>
      <c r="E938" s="875" t="s">
        <v>5594</v>
      </c>
      <c r="F938" s="875"/>
      <c r="G938" s="875" t="s">
        <v>17</v>
      </c>
      <c r="H938" s="876"/>
      <c r="I938" s="440"/>
      <c r="J938" s="439"/>
      <c r="K938" s="439"/>
      <c r="L938" s="439"/>
      <c r="M938" s="438"/>
      <c r="O938" s="437"/>
      <c r="Q938" s="437"/>
    </row>
    <row r="939" spans="1:17" s="19" customFormat="1" ht="39.9" customHeight="1" x14ac:dyDescent="0.25">
      <c r="A939" s="849"/>
      <c r="B939" s="48" t="s">
        <v>7387</v>
      </c>
      <c r="C939" s="48" t="s">
        <v>7386</v>
      </c>
      <c r="D939" s="355">
        <v>43603</v>
      </c>
      <c r="E939" s="354"/>
      <c r="F939" s="353" t="s">
        <v>5729</v>
      </c>
      <c r="G939" s="774" t="s">
        <v>5997</v>
      </c>
      <c r="H939" s="775"/>
      <c r="I939" s="776"/>
      <c r="J939" s="352" t="s">
        <v>5599</v>
      </c>
      <c r="K939" s="53"/>
      <c r="L939" s="45"/>
      <c r="M939" s="351"/>
      <c r="O939" s="333"/>
      <c r="Q939" s="333"/>
    </row>
    <row r="940" spans="1:17" s="19" customFormat="1" ht="39.9" customHeight="1" x14ac:dyDescent="0.25">
      <c r="A940" s="849"/>
      <c r="B940" s="349" t="s">
        <v>34</v>
      </c>
      <c r="C940" s="349" t="s">
        <v>35</v>
      </c>
      <c r="D940" s="349" t="s">
        <v>5600</v>
      </c>
      <c r="E940" s="853" t="s">
        <v>5601</v>
      </c>
      <c r="F940" s="853"/>
      <c r="G940" s="854"/>
      <c r="H940" s="855"/>
      <c r="I940" s="856"/>
      <c r="J940" s="58" t="s">
        <v>5646</v>
      </c>
      <c r="K940" s="45"/>
      <c r="L940" s="59" t="s">
        <v>32</v>
      </c>
      <c r="M940" s="350">
        <v>3450</v>
      </c>
      <c r="O940" s="333"/>
      <c r="Q940" s="333"/>
    </row>
    <row r="941" spans="1:17" s="19" customFormat="1" ht="39.9" customHeight="1" thickBot="1" x14ac:dyDescent="0.3">
      <c r="A941" s="849"/>
      <c r="B941" s="349"/>
      <c r="C941" s="349"/>
      <c r="D941" s="349"/>
      <c r="E941" s="349"/>
      <c r="F941" s="349"/>
      <c r="G941" s="348"/>
      <c r="H941" s="347"/>
      <c r="I941" s="346"/>
      <c r="J941" s="345" t="s">
        <v>5607</v>
      </c>
      <c r="K941" s="59"/>
      <c r="L941" s="59"/>
      <c r="M941" s="344"/>
      <c r="O941" s="333"/>
      <c r="Q941" s="333"/>
    </row>
    <row r="942" spans="1:17" s="19" customFormat="1" ht="39.9" customHeight="1" thickBot="1" x14ac:dyDescent="0.3">
      <c r="A942" s="850"/>
      <c r="B942" s="397" t="s">
        <v>7252</v>
      </c>
      <c r="C942" s="342" t="s">
        <v>5997</v>
      </c>
      <c r="D942" s="341">
        <v>43609</v>
      </c>
      <c r="E942" s="340" t="s">
        <v>5605</v>
      </c>
      <c r="F942" s="339" t="s">
        <v>7385</v>
      </c>
      <c r="G942" s="338"/>
      <c r="H942" s="337"/>
      <c r="I942" s="336"/>
      <c r="J942" s="63" t="s">
        <v>5696</v>
      </c>
      <c r="K942" s="335"/>
      <c r="L942" s="64"/>
      <c r="M942" s="334"/>
      <c r="O942" s="333"/>
      <c r="Q942" s="333"/>
    </row>
    <row r="943" spans="1:17" s="436" customFormat="1" ht="39.9" customHeight="1" x14ac:dyDescent="0.25">
      <c r="A943" s="848">
        <v>187</v>
      </c>
      <c r="B943" s="441" t="s">
        <v>22</v>
      </c>
      <c r="C943" s="441" t="s">
        <v>23</v>
      </c>
      <c r="D943" s="441" t="s">
        <v>5593</v>
      </c>
      <c r="E943" s="875" t="s">
        <v>5594</v>
      </c>
      <c r="F943" s="875"/>
      <c r="G943" s="875" t="s">
        <v>17</v>
      </c>
      <c r="H943" s="876"/>
      <c r="I943" s="440"/>
      <c r="J943" s="439"/>
      <c r="K943" s="439"/>
      <c r="L943" s="439"/>
      <c r="M943" s="438"/>
      <c r="O943" s="437"/>
      <c r="Q943" s="437"/>
    </row>
    <row r="944" spans="1:17" s="19" customFormat="1" ht="39.9" customHeight="1" x14ac:dyDescent="0.25">
      <c r="A944" s="849"/>
      <c r="B944" s="48" t="s">
        <v>7384</v>
      </c>
      <c r="C944" s="48" t="s">
        <v>7383</v>
      </c>
      <c r="D944" s="355">
        <v>43730</v>
      </c>
      <c r="E944" s="354"/>
      <c r="F944" s="353" t="s">
        <v>5770</v>
      </c>
      <c r="G944" s="774" t="s">
        <v>5997</v>
      </c>
      <c r="H944" s="775"/>
      <c r="I944" s="776"/>
      <c r="J944" s="352" t="s">
        <v>5599</v>
      </c>
      <c r="K944" s="53"/>
      <c r="L944" s="45" t="s">
        <v>32</v>
      </c>
      <c r="M944" s="351">
        <f>446+77.62</f>
        <v>523.62</v>
      </c>
      <c r="O944" s="333"/>
      <c r="Q944" s="333"/>
    </row>
    <row r="945" spans="1:17" s="19" customFormat="1" ht="39.9" customHeight="1" thickBot="1" x14ac:dyDescent="0.3">
      <c r="A945" s="849"/>
      <c r="B945" s="349" t="s">
        <v>34</v>
      </c>
      <c r="C945" s="349" t="s">
        <v>35</v>
      </c>
      <c r="D945" s="349" t="s">
        <v>5600</v>
      </c>
      <c r="E945" s="853" t="s">
        <v>5601</v>
      </c>
      <c r="F945" s="853"/>
      <c r="G945" s="854"/>
      <c r="H945" s="855"/>
      <c r="I945" s="856"/>
      <c r="J945" s="58" t="s">
        <v>5646</v>
      </c>
      <c r="K945" s="45"/>
      <c r="L945" s="64" t="s">
        <v>32</v>
      </c>
      <c r="M945" s="334">
        <v>393.6</v>
      </c>
      <c r="O945" s="333"/>
      <c r="Q945" s="333"/>
    </row>
    <row r="946" spans="1:17" s="19" customFormat="1" ht="39.9" customHeight="1" thickBot="1" x14ac:dyDescent="0.3">
      <c r="A946" s="849"/>
      <c r="B946" s="349"/>
      <c r="C946" s="349"/>
      <c r="D946" s="349"/>
      <c r="E946" s="349"/>
      <c r="F946" s="349"/>
      <c r="G946" s="348"/>
      <c r="H946" s="347"/>
      <c r="I946" s="346"/>
      <c r="J946" s="345" t="s">
        <v>5607</v>
      </c>
      <c r="K946" s="59"/>
      <c r="L946" s="59"/>
      <c r="M946" s="344"/>
      <c r="O946" s="333"/>
      <c r="Q946" s="333"/>
    </row>
    <row r="947" spans="1:17" s="19" customFormat="1" ht="39.9" customHeight="1" thickBot="1" x14ac:dyDescent="0.3">
      <c r="A947" s="850"/>
      <c r="B947" s="397" t="s">
        <v>7252</v>
      </c>
      <c r="C947" s="342" t="s">
        <v>5997</v>
      </c>
      <c r="D947" s="341">
        <v>43732</v>
      </c>
      <c r="E947" s="340" t="s">
        <v>5605</v>
      </c>
      <c r="F947" s="339" t="s">
        <v>5958</v>
      </c>
      <c r="G947" s="338"/>
      <c r="H947" s="337"/>
      <c r="I947" s="336"/>
      <c r="J947" s="63" t="s">
        <v>5696</v>
      </c>
      <c r="K947" s="335"/>
      <c r="L947" s="64"/>
      <c r="M947" s="334"/>
      <c r="O947" s="333"/>
      <c r="Q947" s="333"/>
    </row>
    <row r="948" spans="1:17" s="436" customFormat="1" ht="39.9" customHeight="1" x14ac:dyDescent="0.25">
      <c r="A948" s="848">
        <v>188</v>
      </c>
      <c r="B948" s="441" t="s">
        <v>22</v>
      </c>
      <c r="C948" s="441" t="s">
        <v>23</v>
      </c>
      <c r="D948" s="441" t="s">
        <v>5593</v>
      </c>
      <c r="E948" s="875" t="s">
        <v>5594</v>
      </c>
      <c r="F948" s="875"/>
      <c r="G948" s="875" t="s">
        <v>17</v>
      </c>
      <c r="H948" s="876"/>
      <c r="I948" s="440"/>
      <c r="J948" s="439"/>
      <c r="K948" s="439"/>
      <c r="L948" s="439"/>
      <c r="M948" s="438"/>
      <c r="O948" s="437"/>
      <c r="Q948" s="437"/>
    </row>
    <row r="949" spans="1:17" s="19" customFormat="1" ht="39.9" customHeight="1" x14ac:dyDescent="0.25">
      <c r="A949" s="849"/>
      <c r="B949" s="48" t="s">
        <v>7382</v>
      </c>
      <c r="C949" s="48" t="s">
        <v>7381</v>
      </c>
      <c r="D949" s="355">
        <v>43602</v>
      </c>
      <c r="E949" s="354"/>
      <c r="F949" s="353" t="s">
        <v>5729</v>
      </c>
      <c r="G949" s="774" t="s">
        <v>5997</v>
      </c>
      <c r="H949" s="775"/>
      <c r="I949" s="776"/>
      <c r="J949" s="352" t="s">
        <v>5599</v>
      </c>
      <c r="K949" s="53"/>
      <c r="L949" s="45"/>
      <c r="M949" s="351"/>
      <c r="O949" s="333"/>
      <c r="Q949" s="333"/>
    </row>
    <row r="950" spans="1:17" s="19" customFormat="1" ht="39.9" customHeight="1" x14ac:dyDescent="0.25">
      <c r="A950" s="849"/>
      <c r="B950" s="349" t="s">
        <v>34</v>
      </c>
      <c r="C950" s="349" t="s">
        <v>35</v>
      </c>
      <c r="D950" s="349" t="s">
        <v>5600</v>
      </c>
      <c r="E950" s="853" t="s">
        <v>5601</v>
      </c>
      <c r="F950" s="853"/>
      <c r="G950" s="854"/>
      <c r="H950" s="855"/>
      <c r="I950" s="856"/>
      <c r="J950" s="58" t="s">
        <v>5646</v>
      </c>
      <c r="K950" s="45"/>
      <c r="L950" s="59" t="s">
        <v>32</v>
      </c>
      <c r="M950" s="350">
        <v>1703</v>
      </c>
      <c r="O950" s="333"/>
      <c r="Q950" s="333"/>
    </row>
    <row r="951" spans="1:17" s="19" customFormat="1" ht="39.9" customHeight="1" thickBot="1" x14ac:dyDescent="0.3">
      <c r="A951" s="849"/>
      <c r="B951" s="349"/>
      <c r="C951" s="349"/>
      <c r="D951" s="349"/>
      <c r="E951" s="349"/>
      <c r="F951" s="349"/>
      <c r="G951" s="348"/>
      <c r="H951" s="347"/>
      <c r="I951" s="346"/>
      <c r="J951" s="345" t="s">
        <v>5607</v>
      </c>
      <c r="K951" s="59"/>
      <c r="L951" s="59"/>
      <c r="M951" s="344"/>
      <c r="O951" s="333"/>
      <c r="Q951" s="333"/>
    </row>
    <row r="952" spans="1:17" s="19" customFormat="1" ht="39.9" customHeight="1" thickBot="1" x14ac:dyDescent="0.3">
      <c r="A952" s="850"/>
      <c r="B952" s="397" t="s">
        <v>7377</v>
      </c>
      <c r="C952" s="342" t="s">
        <v>5997</v>
      </c>
      <c r="D952" s="341">
        <v>43608</v>
      </c>
      <c r="E952" s="340" t="s">
        <v>5605</v>
      </c>
      <c r="F952" s="339" t="s">
        <v>7380</v>
      </c>
      <c r="G952" s="338"/>
      <c r="H952" s="337"/>
      <c r="I952" s="336"/>
      <c r="J952" s="63" t="s">
        <v>5696</v>
      </c>
      <c r="K952" s="335"/>
      <c r="L952" s="64"/>
      <c r="M952" s="334"/>
      <c r="O952" s="333"/>
      <c r="Q952" s="333"/>
    </row>
    <row r="953" spans="1:17" s="436" customFormat="1" ht="39.9" customHeight="1" x14ac:dyDescent="0.25">
      <c r="A953" s="848">
        <v>189</v>
      </c>
      <c r="B953" s="441" t="s">
        <v>22</v>
      </c>
      <c r="C953" s="441" t="s">
        <v>23</v>
      </c>
      <c r="D953" s="441" t="s">
        <v>5593</v>
      </c>
      <c r="E953" s="875" t="s">
        <v>5594</v>
      </c>
      <c r="F953" s="875"/>
      <c r="G953" s="875" t="s">
        <v>17</v>
      </c>
      <c r="H953" s="876"/>
      <c r="I953" s="440"/>
      <c r="J953" s="439"/>
      <c r="K953" s="439"/>
      <c r="L953" s="439"/>
      <c r="M953" s="438"/>
      <c r="O953" s="437"/>
      <c r="Q953" s="437"/>
    </row>
    <row r="954" spans="1:17" s="19" customFormat="1" ht="39.9" customHeight="1" x14ac:dyDescent="0.25">
      <c r="A954" s="849"/>
      <c r="B954" s="48" t="s">
        <v>7379</v>
      </c>
      <c r="C954" s="48" t="s">
        <v>7378</v>
      </c>
      <c r="D954" s="355">
        <v>43557</v>
      </c>
      <c r="E954" s="354"/>
      <c r="F954" s="353" t="s">
        <v>7366</v>
      </c>
      <c r="G954" s="774" t="s">
        <v>5997</v>
      </c>
      <c r="H954" s="775"/>
      <c r="I954" s="776"/>
      <c r="J954" s="352" t="s">
        <v>5599</v>
      </c>
      <c r="K954" s="53"/>
      <c r="L954" s="45" t="s">
        <v>32</v>
      </c>
      <c r="M954" s="351">
        <f>411+69.42</f>
        <v>480.42</v>
      </c>
      <c r="O954" s="333"/>
      <c r="Q954" s="333"/>
    </row>
    <row r="955" spans="1:17" s="19" customFormat="1" ht="39.9" customHeight="1" x14ac:dyDescent="0.25">
      <c r="A955" s="849"/>
      <c r="B955" s="349" t="s">
        <v>34</v>
      </c>
      <c r="C955" s="349" t="s">
        <v>35</v>
      </c>
      <c r="D955" s="349" t="s">
        <v>5600</v>
      </c>
      <c r="E955" s="853" t="s">
        <v>5601</v>
      </c>
      <c r="F955" s="853"/>
      <c r="G955" s="854"/>
      <c r="H955" s="855"/>
      <c r="I955" s="856"/>
      <c r="J955" s="58" t="s">
        <v>5646</v>
      </c>
      <c r="K955" s="45"/>
      <c r="L955" s="59"/>
      <c r="M955" s="350"/>
      <c r="O955" s="333"/>
      <c r="Q955" s="333"/>
    </row>
    <row r="956" spans="1:17" s="19" customFormat="1" ht="39.9" customHeight="1" thickBot="1" x14ac:dyDescent="0.3">
      <c r="A956" s="849"/>
      <c r="B956" s="349"/>
      <c r="C956" s="349"/>
      <c r="D956" s="349"/>
      <c r="E956" s="349"/>
      <c r="F956" s="349"/>
      <c r="G956" s="348"/>
      <c r="H956" s="347"/>
      <c r="I956" s="346"/>
      <c r="J956" s="345" t="s">
        <v>5607</v>
      </c>
      <c r="K956" s="59"/>
      <c r="L956" s="59"/>
      <c r="M956" s="344"/>
      <c r="O956" s="333"/>
      <c r="Q956" s="333"/>
    </row>
    <row r="957" spans="1:17" s="19" customFormat="1" ht="39.9" customHeight="1" thickBot="1" x14ac:dyDescent="0.3">
      <c r="A957" s="850"/>
      <c r="B957" s="397" t="s">
        <v>7377</v>
      </c>
      <c r="C957" s="342" t="s">
        <v>5997</v>
      </c>
      <c r="D957" s="341">
        <v>43560</v>
      </c>
      <c r="E957" s="340" t="s">
        <v>5605</v>
      </c>
      <c r="F957" s="339" t="s">
        <v>7364</v>
      </c>
      <c r="G957" s="338"/>
      <c r="H957" s="337"/>
      <c r="I957" s="336"/>
      <c r="J957" s="63" t="s">
        <v>5696</v>
      </c>
      <c r="K957" s="335"/>
      <c r="L957" s="64"/>
      <c r="M957" s="334"/>
      <c r="O957" s="333"/>
      <c r="Q957" s="333"/>
    </row>
    <row r="958" spans="1:17" s="436" customFormat="1" ht="39.9" customHeight="1" x14ac:dyDescent="0.25">
      <c r="A958" s="848">
        <v>190</v>
      </c>
      <c r="B958" s="441" t="s">
        <v>22</v>
      </c>
      <c r="C958" s="441" t="s">
        <v>23</v>
      </c>
      <c r="D958" s="441" t="s">
        <v>5593</v>
      </c>
      <c r="E958" s="875" t="s">
        <v>5594</v>
      </c>
      <c r="F958" s="875"/>
      <c r="G958" s="875" t="s">
        <v>17</v>
      </c>
      <c r="H958" s="876"/>
      <c r="I958" s="440"/>
      <c r="J958" s="439"/>
      <c r="K958" s="439"/>
      <c r="L958" s="439"/>
      <c r="M958" s="438"/>
      <c r="O958" s="437"/>
      <c r="Q958" s="437"/>
    </row>
    <row r="959" spans="1:17" s="19" customFormat="1" ht="39.9" customHeight="1" x14ac:dyDescent="0.25">
      <c r="A959" s="849"/>
      <c r="B959" s="48" t="s">
        <v>7373</v>
      </c>
      <c r="C959" s="48" t="s">
        <v>7376</v>
      </c>
      <c r="D959" s="355">
        <v>43602</v>
      </c>
      <c r="E959" s="354"/>
      <c r="F959" s="353" t="s">
        <v>5729</v>
      </c>
      <c r="G959" s="774" t="s">
        <v>5997</v>
      </c>
      <c r="H959" s="775"/>
      <c r="I959" s="776"/>
      <c r="J959" s="352" t="s">
        <v>5599</v>
      </c>
      <c r="K959" s="53"/>
      <c r="L959" s="45" t="s">
        <v>32</v>
      </c>
      <c r="M959" s="351">
        <v>1302.56</v>
      </c>
      <c r="O959" s="333"/>
      <c r="Q959" s="333"/>
    </row>
    <row r="960" spans="1:17" s="19" customFormat="1" ht="39.9" customHeight="1" x14ac:dyDescent="0.25">
      <c r="A960" s="849"/>
      <c r="B960" s="349" t="s">
        <v>34</v>
      </c>
      <c r="C960" s="349" t="s">
        <v>35</v>
      </c>
      <c r="D960" s="349" t="s">
        <v>5600</v>
      </c>
      <c r="E960" s="853" t="s">
        <v>5601</v>
      </c>
      <c r="F960" s="853"/>
      <c r="G960" s="854"/>
      <c r="H960" s="855"/>
      <c r="I960" s="856"/>
      <c r="J960" s="58" t="s">
        <v>5646</v>
      </c>
      <c r="K960" s="45"/>
      <c r="L960" s="59" t="s">
        <v>32</v>
      </c>
      <c r="M960" s="350">
        <v>2859.61</v>
      </c>
      <c r="O960" s="333"/>
      <c r="Q960" s="333"/>
    </row>
    <row r="961" spans="1:17" s="19" customFormat="1" ht="39.9" customHeight="1" x14ac:dyDescent="0.25">
      <c r="A961" s="849"/>
      <c r="B961" s="349"/>
      <c r="C961" s="349"/>
      <c r="D961" s="349"/>
      <c r="E961" s="349"/>
      <c r="F961" s="349"/>
      <c r="G961" s="348"/>
      <c r="H961" s="347"/>
      <c r="I961" s="346"/>
      <c r="J961" s="345" t="s">
        <v>5607</v>
      </c>
      <c r="K961" s="59"/>
      <c r="L961" s="59"/>
      <c r="M961" s="344"/>
      <c r="O961" s="333"/>
      <c r="Q961" s="333"/>
    </row>
    <row r="962" spans="1:17" s="19" customFormat="1" ht="39.9" customHeight="1" thickBot="1" x14ac:dyDescent="0.3">
      <c r="A962" s="850"/>
      <c r="B962" s="343" t="s">
        <v>7371</v>
      </c>
      <c r="C962" s="342" t="s">
        <v>5997</v>
      </c>
      <c r="D962" s="341">
        <v>43609</v>
      </c>
      <c r="E962" s="340" t="s">
        <v>5605</v>
      </c>
      <c r="F962" s="339" t="s">
        <v>7375</v>
      </c>
      <c r="G962" s="338"/>
      <c r="H962" s="337"/>
      <c r="I962" s="336"/>
      <c r="J962" s="63" t="s">
        <v>5696</v>
      </c>
      <c r="K962" s="335"/>
      <c r="L962" s="64"/>
      <c r="M962" s="334"/>
      <c r="O962" s="333"/>
      <c r="Q962" s="333"/>
    </row>
    <row r="963" spans="1:17" s="436" customFormat="1" ht="39.9" customHeight="1" x14ac:dyDescent="0.25">
      <c r="A963" s="848">
        <v>191</v>
      </c>
      <c r="B963" s="441" t="s">
        <v>22</v>
      </c>
      <c r="C963" s="441" t="s">
        <v>23</v>
      </c>
      <c r="D963" s="441" t="s">
        <v>5593</v>
      </c>
      <c r="E963" s="875" t="s">
        <v>5594</v>
      </c>
      <c r="F963" s="875"/>
      <c r="G963" s="875" t="s">
        <v>17</v>
      </c>
      <c r="H963" s="876"/>
      <c r="I963" s="440"/>
      <c r="J963" s="439"/>
      <c r="K963" s="439"/>
      <c r="L963" s="439"/>
      <c r="M963" s="438"/>
      <c r="O963" s="437"/>
      <c r="Q963" s="437"/>
    </row>
    <row r="964" spans="1:17" s="19" customFormat="1" ht="39.9" customHeight="1" x14ac:dyDescent="0.25">
      <c r="A964" s="849"/>
      <c r="B964" s="48" t="s">
        <v>7373</v>
      </c>
      <c r="C964" s="48" t="s">
        <v>7374</v>
      </c>
      <c r="D964" s="355">
        <v>43681</v>
      </c>
      <c r="E964" s="354"/>
      <c r="F964" s="353" t="s">
        <v>6109</v>
      </c>
      <c r="G964" s="774" t="s">
        <v>5910</v>
      </c>
      <c r="H964" s="775"/>
      <c r="I964" s="776"/>
      <c r="J964" s="352" t="s">
        <v>5599</v>
      </c>
      <c r="K964" s="53"/>
      <c r="L964" s="45"/>
      <c r="M964" s="351"/>
      <c r="O964" s="333"/>
      <c r="Q964" s="333"/>
    </row>
    <row r="965" spans="1:17" s="19" customFormat="1" ht="39.9" customHeight="1" thickBot="1" x14ac:dyDescent="0.3">
      <c r="A965" s="849"/>
      <c r="B965" s="349" t="s">
        <v>34</v>
      </c>
      <c r="C965" s="349" t="s">
        <v>35</v>
      </c>
      <c r="D965" s="349" t="s">
        <v>5600</v>
      </c>
      <c r="E965" s="853" t="s">
        <v>5601</v>
      </c>
      <c r="F965" s="853"/>
      <c r="G965" s="854"/>
      <c r="H965" s="855"/>
      <c r="I965" s="856"/>
      <c r="J965" s="58" t="s">
        <v>5646</v>
      </c>
      <c r="K965" s="45"/>
      <c r="L965" s="64" t="s">
        <v>32</v>
      </c>
      <c r="M965" s="334">
        <v>668.59</v>
      </c>
      <c r="O965" s="333"/>
      <c r="Q965" s="333"/>
    </row>
    <row r="966" spans="1:17" s="19" customFormat="1" ht="39.9" customHeight="1" x14ac:dyDescent="0.25">
      <c r="A966" s="849"/>
      <c r="B966" s="349"/>
      <c r="C966" s="349"/>
      <c r="D966" s="349"/>
      <c r="E966" s="349"/>
      <c r="F966" s="349"/>
      <c r="G966" s="348"/>
      <c r="H966" s="347"/>
      <c r="I966" s="346"/>
      <c r="J966" s="345" t="s">
        <v>5607</v>
      </c>
      <c r="K966" s="59"/>
      <c r="L966" s="59"/>
      <c r="M966" s="344"/>
      <c r="O966" s="333"/>
      <c r="Q966" s="333"/>
    </row>
    <row r="967" spans="1:17" s="19" customFormat="1" ht="39.9" customHeight="1" thickBot="1" x14ac:dyDescent="0.3">
      <c r="A967" s="850"/>
      <c r="B967" s="343" t="s">
        <v>7371</v>
      </c>
      <c r="C967" s="342" t="s">
        <v>5910</v>
      </c>
      <c r="D967" s="341">
        <v>43685</v>
      </c>
      <c r="E967" s="340" t="s">
        <v>5605</v>
      </c>
      <c r="F967" s="339" t="s">
        <v>7207</v>
      </c>
      <c r="G967" s="338"/>
      <c r="H967" s="337"/>
      <c r="I967" s="336"/>
      <c r="J967" s="63" t="s">
        <v>5696</v>
      </c>
      <c r="K967" s="335"/>
      <c r="L967" s="64"/>
      <c r="M967" s="334"/>
      <c r="O967" s="333"/>
      <c r="Q967" s="333"/>
    </row>
    <row r="968" spans="1:17" s="436" customFormat="1" ht="39.9" customHeight="1" x14ac:dyDescent="0.25">
      <c r="A968" s="848">
        <v>192</v>
      </c>
      <c r="B968" s="441" t="s">
        <v>22</v>
      </c>
      <c r="C968" s="441" t="s">
        <v>23</v>
      </c>
      <c r="D968" s="441" t="s">
        <v>5593</v>
      </c>
      <c r="E968" s="875" t="s">
        <v>5594</v>
      </c>
      <c r="F968" s="875"/>
      <c r="G968" s="875" t="s">
        <v>17</v>
      </c>
      <c r="H968" s="876"/>
      <c r="I968" s="440"/>
      <c r="J968" s="439"/>
      <c r="K968" s="439"/>
      <c r="L968" s="439"/>
      <c r="M968" s="438"/>
      <c r="O968" s="437"/>
      <c r="Q968" s="437"/>
    </row>
    <row r="969" spans="1:17" s="19" customFormat="1" ht="39.9" customHeight="1" x14ac:dyDescent="0.25">
      <c r="A969" s="849"/>
      <c r="B969" s="48" t="s">
        <v>7373</v>
      </c>
      <c r="C969" s="48" t="s">
        <v>7372</v>
      </c>
      <c r="D969" s="355">
        <v>43730</v>
      </c>
      <c r="E969" s="354"/>
      <c r="F969" s="353" t="s">
        <v>5770</v>
      </c>
      <c r="G969" s="774" t="s">
        <v>5997</v>
      </c>
      <c r="H969" s="775"/>
      <c r="I969" s="776"/>
      <c r="J969" s="352" t="s">
        <v>5599</v>
      </c>
      <c r="K969" s="53"/>
      <c r="L969" s="45" t="s">
        <v>32</v>
      </c>
      <c r="M969" s="351">
        <v>1338</v>
      </c>
      <c r="O969" s="333"/>
      <c r="Q969" s="333"/>
    </row>
    <row r="970" spans="1:17" s="19" customFormat="1" ht="39.9" customHeight="1" thickBot="1" x14ac:dyDescent="0.3">
      <c r="A970" s="849"/>
      <c r="B970" s="349" t="s">
        <v>34</v>
      </c>
      <c r="C970" s="349" t="s">
        <v>35</v>
      </c>
      <c r="D970" s="349" t="s">
        <v>5600</v>
      </c>
      <c r="E970" s="853" t="s">
        <v>5601</v>
      </c>
      <c r="F970" s="853"/>
      <c r="G970" s="854"/>
      <c r="H970" s="855"/>
      <c r="I970" s="856"/>
      <c r="J970" s="58" t="s">
        <v>5646</v>
      </c>
      <c r="K970" s="45"/>
      <c r="L970" s="64" t="s">
        <v>32</v>
      </c>
      <c r="M970" s="334">
        <v>393.6</v>
      </c>
      <c r="O970" s="333"/>
      <c r="Q970" s="333"/>
    </row>
    <row r="971" spans="1:17" s="19" customFormat="1" ht="39.9" customHeight="1" x14ac:dyDescent="0.25">
      <c r="A971" s="849"/>
      <c r="B971" s="349"/>
      <c r="C971" s="349"/>
      <c r="D971" s="349"/>
      <c r="E971" s="349"/>
      <c r="F971" s="349"/>
      <c r="G971" s="348"/>
      <c r="H971" s="347"/>
      <c r="I971" s="346"/>
      <c r="J971" s="345" t="s">
        <v>5607</v>
      </c>
      <c r="K971" s="59"/>
      <c r="L971" s="59"/>
      <c r="M971" s="344"/>
      <c r="O971" s="333"/>
      <c r="Q971" s="333"/>
    </row>
    <row r="972" spans="1:17" s="19" customFormat="1" ht="39.9" customHeight="1" thickBot="1" x14ac:dyDescent="0.3">
      <c r="A972" s="850"/>
      <c r="B972" s="343" t="s">
        <v>7371</v>
      </c>
      <c r="C972" s="342" t="s">
        <v>5997</v>
      </c>
      <c r="D972" s="341">
        <v>43735</v>
      </c>
      <c r="E972" s="340" t="s">
        <v>5605</v>
      </c>
      <c r="F972" s="339" t="s">
        <v>6716</v>
      </c>
      <c r="G972" s="338"/>
      <c r="H972" s="337"/>
      <c r="I972" s="336"/>
      <c r="J972" s="63" t="s">
        <v>5696</v>
      </c>
      <c r="K972" s="335"/>
      <c r="L972" s="64"/>
      <c r="M972" s="334"/>
      <c r="O972" s="333"/>
      <c r="Q972" s="333"/>
    </row>
    <row r="973" spans="1:17" s="436" customFormat="1" ht="39.9" customHeight="1" x14ac:dyDescent="0.25">
      <c r="A973" s="848">
        <v>193</v>
      </c>
      <c r="B973" s="441" t="s">
        <v>22</v>
      </c>
      <c r="C973" s="441" t="s">
        <v>23</v>
      </c>
      <c r="D973" s="441" t="s">
        <v>5593</v>
      </c>
      <c r="E973" s="875" t="s">
        <v>5594</v>
      </c>
      <c r="F973" s="875"/>
      <c r="G973" s="875" t="s">
        <v>17</v>
      </c>
      <c r="H973" s="876"/>
      <c r="I973" s="440"/>
      <c r="J973" s="439"/>
      <c r="K973" s="439"/>
      <c r="L973" s="439"/>
      <c r="M973" s="438"/>
      <c r="O973" s="437"/>
      <c r="Q973" s="437"/>
    </row>
    <row r="974" spans="1:17" s="19" customFormat="1" ht="39.9" customHeight="1" x14ac:dyDescent="0.25">
      <c r="A974" s="849"/>
      <c r="B974" s="48" t="s">
        <v>7370</v>
      </c>
      <c r="C974" s="48" t="s">
        <v>7369</v>
      </c>
      <c r="D974" s="355">
        <v>43557</v>
      </c>
      <c r="E974" s="354"/>
      <c r="F974" s="353" t="s">
        <v>7366</v>
      </c>
      <c r="G974" s="774" t="s">
        <v>5997</v>
      </c>
      <c r="H974" s="775"/>
      <c r="I974" s="776"/>
      <c r="J974" s="352" t="s">
        <v>5599</v>
      </c>
      <c r="K974" s="53"/>
      <c r="L974" s="45" t="s">
        <v>32</v>
      </c>
      <c r="M974" s="351">
        <v>137</v>
      </c>
      <c r="O974" s="333"/>
      <c r="Q974" s="333"/>
    </row>
    <row r="975" spans="1:17" s="19" customFormat="1" ht="39.9" customHeight="1" x14ac:dyDescent="0.25">
      <c r="A975" s="849"/>
      <c r="B975" s="349" t="s">
        <v>34</v>
      </c>
      <c r="C975" s="349" t="s">
        <v>35</v>
      </c>
      <c r="D975" s="349" t="s">
        <v>5600</v>
      </c>
      <c r="E975" s="853" t="s">
        <v>5601</v>
      </c>
      <c r="F975" s="853"/>
      <c r="G975" s="854"/>
      <c r="H975" s="855"/>
      <c r="I975" s="856"/>
      <c r="J975" s="58" t="s">
        <v>5646</v>
      </c>
      <c r="K975" s="45"/>
      <c r="L975" s="59" t="s">
        <v>32</v>
      </c>
      <c r="M975" s="350">
        <v>586</v>
      </c>
      <c r="O975" s="333"/>
      <c r="Q975" s="333"/>
    </row>
    <row r="976" spans="1:17" s="19" customFormat="1" ht="39.9" customHeight="1" x14ac:dyDescent="0.25">
      <c r="A976" s="849"/>
      <c r="B976" s="349"/>
      <c r="C976" s="349"/>
      <c r="D976" s="349"/>
      <c r="E976" s="349"/>
      <c r="F976" s="349"/>
      <c r="G976" s="348"/>
      <c r="H976" s="347"/>
      <c r="I976" s="346"/>
      <c r="J976" s="345" t="s">
        <v>5607</v>
      </c>
      <c r="K976" s="59"/>
      <c r="L976" s="59"/>
      <c r="M976" s="344"/>
      <c r="O976" s="333"/>
      <c r="Q976" s="333"/>
    </row>
    <row r="977" spans="1:17" s="19" customFormat="1" ht="39.9" customHeight="1" thickBot="1" x14ac:dyDescent="0.3">
      <c r="A977" s="850"/>
      <c r="B977" s="394" t="s">
        <v>7349</v>
      </c>
      <c r="C977" s="342" t="s">
        <v>5997</v>
      </c>
      <c r="D977" s="341">
        <v>43560</v>
      </c>
      <c r="E977" s="340" t="s">
        <v>5605</v>
      </c>
      <c r="F977" s="339" t="s">
        <v>7364</v>
      </c>
      <c r="G977" s="338"/>
      <c r="H977" s="337"/>
      <c r="I977" s="336"/>
      <c r="J977" s="63" t="s">
        <v>5696</v>
      </c>
      <c r="K977" s="335"/>
      <c r="L977" s="64"/>
      <c r="M977" s="334"/>
      <c r="O977" s="333"/>
      <c r="Q977" s="333"/>
    </row>
    <row r="978" spans="1:17" s="436" customFormat="1" ht="39.9" customHeight="1" x14ac:dyDescent="0.25">
      <c r="A978" s="848">
        <v>194</v>
      </c>
      <c r="B978" s="441" t="s">
        <v>22</v>
      </c>
      <c r="C978" s="441" t="s">
        <v>23</v>
      </c>
      <c r="D978" s="441" t="s">
        <v>5593</v>
      </c>
      <c r="E978" s="875" t="s">
        <v>5594</v>
      </c>
      <c r="F978" s="875"/>
      <c r="G978" s="875" t="s">
        <v>17</v>
      </c>
      <c r="H978" s="876"/>
      <c r="I978" s="440"/>
      <c r="J978" s="439"/>
      <c r="K978" s="439"/>
      <c r="L978" s="439"/>
      <c r="M978" s="438"/>
      <c r="O978" s="437"/>
      <c r="Q978" s="437"/>
    </row>
    <row r="979" spans="1:17" s="19" customFormat="1" ht="39.9" customHeight="1" x14ac:dyDescent="0.25">
      <c r="A979" s="849"/>
      <c r="B979" s="48" t="s">
        <v>7368</v>
      </c>
      <c r="C979" s="48" t="s">
        <v>7367</v>
      </c>
      <c r="D979" s="355">
        <v>43557</v>
      </c>
      <c r="E979" s="354"/>
      <c r="F979" s="353" t="s">
        <v>7366</v>
      </c>
      <c r="G979" s="774" t="s">
        <v>5997</v>
      </c>
      <c r="H979" s="775"/>
      <c r="I979" s="776"/>
      <c r="J979" s="352" t="s">
        <v>5599</v>
      </c>
      <c r="K979" s="53"/>
      <c r="L979" s="45" t="s">
        <v>32</v>
      </c>
      <c r="M979" s="351">
        <v>411</v>
      </c>
      <c r="O979" s="333"/>
      <c r="Q979" s="333"/>
    </row>
    <row r="980" spans="1:17" s="19" customFormat="1" ht="39.9" customHeight="1" x14ac:dyDescent="0.25">
      <c r="A980" s="849"/>
      <c r="B980" s="349" t="s">
        <v>34</v>
      </c>
      <c r="C980" s="349" t="s">
        <v>35</v>
      </c>
      <c r="D980" s="349" t="s">
        <v>5600</v>
      </c>
      <c r="E980" s="853" t="s">
        <v>5601</v>
      </c>
      <c r="F980" s="853"/>
      <c r="G980" s="854"/>
      <c r="H980" s="855"/>
      <c r="I980" s="856"/>
      <c r="J980" s="58" t="s">
        <v>5646</v>
      </c>
      <c r="K980" s="45"/>
      <c r="L980" s="59" t="s">
        <v>32</v>
      </c>
      <c r="M980" s="350">
        <v>513</v>
      </c>
      <c r="O980" s="333"/>
      <c r="Q980" s="333"/>
    </row>
    <row r="981" spans="1:17" s="19" customFormat="1" ht="39.9" customHeight="1" x14ac:dyDescent="0.25">
      <c r="A981" s="849"/>
      <c r="B981" s="349"/>
      <c r="C981" s="349"/>
      <c r="D981" s="349"/>
      <c r="E981" s="349"/>
      <c r="F981" s="349"/>
      <c r="G981" s="348"/>
      <c r="H981" s="347"/>
      <c r="I981" s="346"/>
      <c r="J981" s="345" t="s">
        <v>5607</v>
      </c>
      <c r="K981" s="59"/>
      <c r="L981" s="59"/>
      <c r="M981" s="344"/>
      <c r="O981" s="333"/>
      <c r="Q981" s="333"/>
    </row>
    <row r="982" spans="1:17" s="19" customFormat="1" ht="39.9" customHeight="1" thickBot="1" x14ac:dyDescent="0.3">
      <c r="A982" s="850"/>
      <c r="B982" s="394" t="s">
        <v>7365</v>
      </c>
      <c r="C982" s="342" t="s">
        <v>5997</v>
      </c>
      <c r="D982" s="341">
        <v>43560</v>
      </c>
      <c r="E982" s="340" t="s">
        <v>5605</v>
      </c>
      <c r="F982" s="339" t="s">
        <v>7364</v>
      </c>
      <c r="G982" s="338"/>
      <c r="H982" s="337"/>
      <c r="I982" s="336"/>
      <c r="J982" s="63" t="s">
        <v>5696</v>
      </c>
      <c r="K982" s="335"/>
      <c r="L982" s="64"/>
      <c r="M982" s="334"/>
      <c r="O982" s="333"/>
      <c r="Q982" s="333"/>
    </row>
    <row r="983" spans="1:17" s="436" customFormat="1" ht="39.9" customHeight="1" x14ac:dyDescent="0.25">
      <c r="A983" s="848">
        <v>195</v>
      </c>
      <c r="B983" s="441" t="s">
        <v>22</v>
      </c>
      <c r="C983" s="441" t="s">
        <v>23</v>
      </c>
      <c r="D983" s="441" t="s">
        <v>5593</v>
      </c>
      <c r="E983" s="875" t="s">
        <v>5594</v>
      </c>
      <c r="F983" s="875"/>
      <c r="G983" s="875" t="s">
        <v>17</v>
      </c>
      <c r="H983" s="876"/>
      <c r="I983" s="440"/>
      <c r="J983" s="439"/>
      <c r="K983" s="439"/>
      <c r="L983" s="439"/>
      <c r="M983" s="438"/>
      <c r="O983" s="437"/>
      <c r="Q983" s="437"/>
    </row>
    <row r="984" spans="1:17" s="19" customFormat="1" ht="39.9" customHeight="1" x14ac:dyDescent="0.25">
      <c r="A984" s="849"/>
      <c r="B984" s="48" t="s">
        <v>7363</v>
      </c>
      <c r="C984" s="48" t="s">
        <v>7362</v>
      </c>
      <c r="D984" s="355">
        <v>43680</v>
      </c>
      <c r="E984" s="354"/>
      <c r="F984" s="353" t="s">
        <v>7361</v>
      </c>
      <c r="G984" s="774" t="s">
        <v>5910</v>
      </c>
      <c r="H984" s="775"/>
      <c r="I984" s="776"/>
      <c r="J984" s="352" t="s">
        <v>5599</v>
      </c>
      <c r="K984" s="53"/>
      <c r="L984" s="45"/>
      <c r="M984" s="351"/>
      <c r="O984" s="333"/>
      <c r="Q984" s="333"/>
    </row>
    <row r="985" spans="1:17" s="19" customFormat="1" ht="39.9" customHeight="1" x14ac:dyDescent="0.25">
      <c r="A985" s="849"/>
      <c r="B985" s="349" t="s">
        <v>34</v>
      </c>
      <c r="C985" s="349" t="s">
        <v>35</v>
      </c>
      <c r="D985" s="349" t="s">
        <v>5600</v>
      </c>
      <c r="E985" s="853" t="s">
        <v>5601</v>
      </c>
      <c r="F985" s="853"/>
      <c r="G985" s="854"/>
      <c r="H985" s="855"/>
      <c r="I985" s="856"/>
      <c r="J985" s="58" t="s">
        <v>5646</v>
      </c>
      <c r="K985" s="45"/>
      <c r="L985" s="59" t="s">
        <v>32</v>
      </c>
      <c r="M985" s="350">
        <v>498.6</v>
      </c>
      <c r="O985" s="333"/>
      <c r="Q985" s="333"/>
    </row>
    <row r="986" spans="1:17" s="19" customFormat="1" ht="39.9" customHeight="1" x14ac:dyDescent="0.25">
      <c r="A986" s="849"/>
      <c r="B986" s="349"/>
      <c r="C986" s="349"/>
      <c r="D986" s="349"/>
      <c r="E986" s="349"/>
      <c r="F986" s="349"/>
      <c r="G986" s="348"/>
      <c r="H986" s="347"/>
      <c r="I986" s="346"/>
      <c r="J986" s="345" t="s">
        <v>5607</v>
      </c>
      <c r="K986" s="59"/>
      <c r="L986" s="59"/>
      <c r="M986" s="344"/>
      <c r="O986" s="333"/>
      <c r="Q986" s="333"/>
    </row>
    <row r="987" spans="1:17" s="19" customFormat="1" ht="39.9" customHeight="1" thickBot="1" x14ac:dyDescent="0.3">
      <c r="A987" s="850"/>
      <c r="B987" s="343" t="s">
        <v>5728</v>
      </c>
      <c r="C987" s="342" t="s">
        <v>5910</v>
      </c>
      <c r="D987" s="341">
        <v>43682</v>
      </c>
      <c r="E987" s="340" t="s">
        <v>5605</v>
      </c>
      <c r="F987" s="339" t="s">
        <v>7360</v>
      </c>
      <c r="G987" s="338"/>
      <c r="H987" s="337"/>
      <c r="I987" s="336"/>
      <c r="J987" s="63" t="s">
        <v>5696</v>
      </c>
      <c r="K987" s="335"/>
      <c r="L987" s="64"/>
      <c r="M987" s="334"/>
      <c r="O987" s="333"/>
      <c r="Q987" s="333"/>
    </row>
    <row r="988" spans="1:17" s="436" customFormat="1" ht="39.9" customHeight="1" x14ac:dyDescent="0.25">
      <c r="A988" s="848">
        <v>196</v>
      </c>
      <c r="B988" s="441" t="s">
        <v>22</v>
      </c>
      <c r="C988" s="441" t="s">
        <v>23</v>
      </c>
      <c r="D988" s="441" t="s">
        <v>5593</v>
      </c>
      <c r="E988" s="875" t="s">
        <v>5594</v>
      </c>
      <c r="F988" s="875"/>
      <c r="G988" s="875" t="s">
        <v>17</v>
      </c>
      <c r="H988" s="876"/>
      <c r="I988" s="440"/>
      <c r="J988" s="439"/>
      <c r="K988" s="439"/>
      <c r="L988" s="439"/>
      <c r="M988" s="438"/>
      <c r="O988" s="437"/>
      <c r="Q988" s="437"/>
    </row>
    <row r="989" spans="1:17" s="19" customFormat="1" ht="39.9" customHeight="1" x14ac:dyDescent="0.25">
      <c r="A989" s="849"/>
      <c r="B989" s="48" t="s">
        <v>7359</v>
      </c>
      <c r="C989" s="48" t="s">
        <v>7358</v>
      </c>
      <c r="D989" s="355">
        <v>43603</v>
      </c>
      <c r="E989" s="354"/>
      <c r="F989" s="353" t="s">
        <v>7324</v>
      </c>
      <c r="G989" s="774" t="s">
        <v>6148</v>
      </c>
      <c r="H989" s="775"/>
      <c r="I989" s="776"/>
      <c r="J989" s="352" t="s">
        <v>5599</v>
      </c>
      <c r="K989" s="53"/>
      <c r="L989" s="45" t="s">
        <v>32</v>
      </c>
      <c r="M989" s="351">
        <v>1261.53</v>
      </c>
      <c r="O989" s="333"/>
      <c r="Q989" s="333"/>
    </row>
    <row r="990" spans="1:17" s="19" customFormat="1" ht="39.9" customHeight="1" x14ac:dyDescent="0.25">
      <c r="A990" s="849"/>
      <c r="B990" s="349" t="s">
        <v>34</v>
      </c>
      <c r="C990" s="349" t="s">
        <v>35</v>
      </c>
      <c r="D990" s="349" t="s">
        <v>5600</v>
      </c>
      <c r="E990" s="853" t="s">
        <v>5601</v>
      </c>
      <c r="F990" s="853"/>
      <c r="G990" s="854"/>
      <c r="H990" s="855"/>
      <c r="I990" s="856"/>
      <c r="J990" s="58" t="s">
        <v>5646</v>
      </c>
      <c r="K990" s="45"/>
      <c r="L990" s="59" t="s">
        <v>32</v>
      </c>
      <c r="M990" s="350">
        <v>3701.92</v>
      </c>
      <c r="O990" s="333"/>
      <c r="Q990" s="333"/>
    </row>
    <row r="991" spans="1:17" s="19" customFormat="1" ht="39.9" customHeight="1" x14ac:dyDescent="0.25">
      <c r="A991" s="849"/>
      <c r="B991" s="349"/>
      <c r="C991" s="349"/>
      <c r="D991" s="349"/>
      <c r="E991" s="349"/>
      <c r="F991" s="349"/>
      <c r="G991" s="348"/>
      <c r="H991" s="347"/>
      <c r="I991" s="346"/>
      <c r="J991" s="345" t="s">
        <v>5607</v>
      </c>
      <c r="K991" s="59"/>
      <c r="L991" s="59" t="s">
        <v>5583</v>
      </c>
      <c r="M991" s="344">
        <f>207+84</f>
        <v>291</v>
      </c>
      <c r="O991" s="333"/>
      <c r="Q991" s="333"/>
    </row>
    <row r="992" spans="1:17" s="19" customFormat="1" ht="39.9" customHeight="1" thickBot="1" x14ac:dyDescent="0.3">
      <c r="A992" s="850"/>
      <c r="B992" s="343" t="s">
        <v>5775</v>
      </c>
      <c r="C992" s="342" t="s">
        <v>6148</v>
      </c>
      <c r="D992" s="341">
        <v>43611</v>
      </c>
      <c r="E992" s="340" t="s">
        <v>5605</v>
      </c>
      <c r="F992" s="339" t="s">
        <v>7357</v>
      </c>
      <c r="G992" s="338"/>
      <c r="H992" s="337"/>
      <c r="I992" s="336"/>
      <c r="J992" s="63" t="s">
        <v>5696</v>
      </c>
      <c r="K992" s="335"/>
      <c r="L992" s="447"/>
      <c r="M992" s="446"/>
      <c r="O992" s="333"/>
      <c r="Q992" s="333"/>
    </row>
    <row r="993" spans="1:17" s="436" customFormat="1" ht="39.9" customHeight="1" x14ac:dyDescent="0.25">
      <c r="A993" s="848">
        <v>197</v>
      </c>
      <c r="B993" s="441" t="s">
        <v>22</v>
      </c>
      <c r="C993" s="441" t="s">
        <v>23</v>
      </c>
      <c r="D993" s="441" t="s">
        <v>5593</v>
      </c>
      <c r="E993" s="875" t="s">
        <v>5594</v>
      </c>
      <c r="F993" s="875"/>
      <c r="G993" s="875" t="s">
        <v>17</v>
      </c>
      <c r="H993" s="876"/>
      <c r="I993" s="440"/>
      <c r="J993" s="439"/>
      <c r="K993" s="439"/>
      <c r="L993" s="439"/>
      <c r="M993" s="445"/>
      <c r="O993" s="437"/>
      <c r="Q993" s="437"/>
    </row>
    <row r="994" spans="1:17" s="19" customFormat="1" ht="39.9" customHeight="1" x14ac:dyDescent="0.25">
      <c r="A994" s="849"/>
      <c r="B994" s="48" t="s">
        <v>7356</v>
      </c>
      <c r="C994" s="48" t="s">
        <v>7355</v>
      </c>
      <c r="D994" s="355">
        <v>43724</v>
      </c>
      <c r="E994" s="354"/>
      <c r="F994" s="353" t="s">
        <v>6908</v>
      </c>
      <c r="G994" s="774" t="s">
        <v>7353</v>
      </c>
      <c r="H994" s="775"/>
      <c r="I994" s="776"/>
      <c r="J994" s="352" t="s">
        <v>5599</v>
      </c>
      <c r="K994" s="53"/>
      <c r="L994" s="45" t="s">
        <v>32</v>
      </c>
      <c r="M994" s="351">
        <v>386.2</v>
      </c>
      <c r="O994" s="333"/>
      <c r="Q994" s="333"/>
    </row>
    <row r="995" spans="1:17" s="19" customFormat="1" ht="39.9" customHeight="1" thickBot="1" x14ac:dyDescent="0.3">
      <c r="A995" s="849"/>
      <c r="B995" s="349" t="s">
        <v>34</v>
      </c>
      <c r="C995" s="349" t="s">
        <v>35</v>
      </c>
      <c r="D995" s="349" t="s">
        <v>5600</v>
      </c>
      <c r="E995" s="853" t="s">
        <v>5601</v>
      </c>
      <c r="F995" s="853"/>
      <c r="G995" s="854"/>
      <c r="H995" s="855"/>
      <c r="I995" s="856"/>
      <c r="J995" s="58" t="s">
        <v>5646</v>
      </c>
      <c r="K995" s="45"/>
      <c r="L995" s="64" t="s">
        <v>32</v>
      </c>
      <c r="M995" s="334">
        <v>1206.33</v>
      </c>
      <c r="O995" s="333"/>
      <c r="Q995" s="333"/>
    </row>
    <row r="996" spans="1:17" s="19" customFormat="1" ht="39.9" customHeight="1" x14ac:dyDescent="0.25">
      <c r="A996" s="849"/>
      <c r="B996" s="349"/>
      <c r="C996" s="349"/>
      <c r="D996" s="349"/>
      <c r="E996" s="349"/>
      <c r="F996" s="349"/>
      <c r="G996" s="348"/>
      <c r="H996" s="347"/>
      <c r="I996" s="346"/>
      <c r="J996" s="345" t="s">
        <v>5607</v>
      </c>
      <c r="K996" s="59"/>
      <c r="L996" s="59"/>
      <c r="M996" s="344"/>
      <c r="O996" s="333"/>
      <c r="Q996" s="333"/>
    </row>
    <row r="997" spans="1:17" s="19" customFormat="1" ht="39.9" customHeight="1" thickBot="1" x14ac:dyDescent="0.3">
      <c r="A997" s="850"/>
      <c r="B997" s="343" t="s">
        <v>7354</v>
      </c>
      <c r="C997" s="342" t="s">
        <v>7353</v>
      </c>
      <c r="D997" s="341">
        <v>43731</v>
      </c>
      <c r="E997" s="340" t="s">
        <v>5605</v>
      </c>
      <c r="F997" s="339" t="s">
        <v>7352</v>
      </c>
      <c r="G997" s="338"/>
      <c r="H997" s="337"/>
      <c r="I997" s="336"/>
      <c r="J997" s="63" t="s">
        <v>5696</v>
      </c>
      <c r="K997" s="335"/>
      <c r="L997" s="64"/>
      <c r="M997" s="334"/>
      <c r="O997" s="333"/>
      <c r="Q997" s="333"/>
    </row>
    <row r="998" spans="1:17" s="436" customFormat="1" ht="39.9" customHeight="1" x14ac:dyDescent="0.25">
      <c r="A998" s="848">
        <v>198</v>
      </c>
      <c r="B998" s="441" t="s">
        <v>22</v>
      </c>
      <c r="C998" s="441" t="s">
        <v>23</v>
      </c>
      <c r="D998" s="441" t="s">
        <v>5593</v>
      </c>
      <c r="E998" s="875" t="s">
        <v>5594</v>
      </c>
      <c r="F998" s="875"/>
      <c r="G998" s="875" t="s">
        <v>17</v>
      </c>
      <c r="H998" s="876"/>
      <c r="I998" s="440"/>
      <c r="J998" s="439"/>
      <c r="K998" s="439"/>
      <c r="L998" s="439"/>
      <c r="M998" s="438"/>
      <c r="O998" s="437"/>
      <c r="Q998" s="437"/>
    </row>
    <row r="999" spans="1:17" s="19" customFormat="1" ht="39.9" customHeight="1" x14ac:dyDescent="0.25">
      <c r="A999" s="849"/>
      <c r="B999" s="48" t="s">
        <v>7351</v>
      </c>
      <c r="C999" s="48" t="s">
        <v>7350</v>
      </c>
      <c r="D999" s="355">
        <v>43595</v>
      </c>
      <c r="E999" s="354"/>
      <c r="F999" s="353" t="s">
        <v>5990</v>
      </c>
      <c r="G999" s="774" t="s">
        <v>5997</v>
      </c>
      <c r="H999" s="775"/>
      <c r="I999" s="776"/>
      <c r="J999" s="352" t="s">
        <v>5599</v>
      </c>
      <c r="K999" s="53"/>
      <c r="L999" s="45" t="s">
        <v>32</v>
      </c>
      <c r="M999" s="351">
        <v>1335</v>
      </c>
      <c r="O999" s="333"/>
      <c r="Q999" s="333"/>
    </row>
    <row r="1000" spans="1:17" s="19" customFormat="1" ht="39.9" customHeight="1" x14ac:dyDescent="0.25">
      <c r="A1000" s="849"/>
      <c r="B1000" s="349" t="s">
        <v>34</v>
      </c>
      <c r="C1000" s="349" t="s">
        <v>35</v>
      </c>
      <c r="D1000" s="349" t="s">
        <v>5600</v>
      </c>
      <c r="E1000" s="853" t="s">
        <v>5601</v>
      </c>
      <c r="F1000" s="853"/>
      <c r="G1000" s="854"/>
      <c r="H1000" s="855"/>
      <c r="I1000" s="856"/>
      <c r="J1000" s="58" t="s">
        <v>5646</v>
      </c>
      <c r="K1000" s="45"/>
      <c r="L1000" s="59" t="s">
        <v>32</v>
      </c>
      <c r="M1000" s="350">
        <v>2247.13</v>
      </c>
      <c r="O1000" s="333"/>
      <c r="Q1000" s="333"/>
    </row>
    <row r="1001" spans="1:17" s="19" customFormat="1" ht="39.9" customHeight="1" thickBot="1" x14ac:dyDescent="0.3">
      <c r="A1001" s="849"/>
      <c r="B1001" s="349"/>
      <c r="C1001" s="349"/>
      <c r="D1001" s="349"/>
      <c r="E1001" s="349"/>
      <c r="F1001" s="349"/>
      <c r="G1001" s="348"/>
      <c r="H1001" s="347"/>
      <c r="I1001" s="346"/>
      <c r="J1001" s="345" t="s">
        <v>5607</v>
      </c>
      <c r="K1001" s="59"/>
      <c r="L1001" s="64" t="s">
        <v>32</v>
      </c>
      <c r="M1001" s="334">
        <v>308</v>
      </c>
      <c r="O1001" s="333"/>
      <c r="Q1001" s="333"/>
    </row>
    <row r="1002" spans="1:17" s="19" customFormat="1" ht="39.9" customHeight="1" thickBot="1" x14ac:dyDescent="0.3">
      <c r="A1002" s="850"/>
      <c r="B1002" s="397" t="s">
        <v>7349</v>
      </c>
      <c r="C1002" s="342" t="s">
        <v>5997</v>
      </c>
      <c r="D1002" s="341">
        <v>43601</v>
      </c>
      <c r="E1002" s="340" t="s">
        <v>5605</v>
      </c>
      <c r="F1002" s="339" t="s">
        <v>7348</v>
      </c>
      <c r="G1002" s="338"/>
      <c r="H1002" s="337"/>
      <c r="I1002" s="336"/>
      <c r="J1002" s="63" t="s">
        <v>5696</v>
      </c>
      <c r="K1002" s="335"/>
      <c r="L1002" s="64"/>
      <c r="M1002" s="334"/>
      <c r="O1002" s="333"/>
      <c r="Q1002" s="333"/>
    </row>
    <row r="1003" spans="1:17" s="436" customFormat="1" ht="39.9" customHeight="1" x14ac:dyDescent="0.25">
      <c r="A1003" s="848">
        <v>199</v>
      </c>
      <c r="B1003" s="441" t="s">
        <v>22</v>
      </c>
      <c r="C1003" s="441" t="s">
        <v>23</v>
      </c>
      <c r="D1003" s="441" t="s">
        <v>5593</v>
      </c>
      <c r="E1003" s="875" t="s">
        <v>5594</v>
      </c>
      <c r="F1003" s="875"/>
      <c r="G1003" s="875" t="s">
        <v>17</v>
      </c>
      <c r="H1003" s="876"/>
      <c r="I1003" s="440"/>
      <c r="J1003" s="439"/>
      <c r="K1003" s="439"/>
      <c r="L1003" s="439"/>
      <c r="M1003" s="438"/>
      <c r="O1003" s="437"/>
      <c r="Q1003" s="437"/>
    </row>
    <row r="1004" spans="1:17" s="19" customFormat="1" ht="39.9" customHeight="1" x14ac:dyDescent="0.25">
      <c r="A1004" s="849"/>
      <c r="B1004" s="48" t="s">
        <v>7347</v>
      </c>
      <c r="C1004" s="48" t="s">
        <v>7346</v>
      </c>
      <c r="D1004" s="355">
        <v>43731</v>
      </c>
      <c r="E1004" s="354"/>
      <c r="F1004" s="353" t="s">
        <v>7345</v>
      </c>
      <c r="G1004" s="774" t="s">
        <v>7344</v>
      </c>
      <c r="H1004" s="775"/>
      <c r="I1004" s="776"/>
      <c r="J1004" s="352" t="s">
        <v>5599</v>
      </c>
      <c r="K1004" s="53"/>
      <c r="L1004" s="45" t="s">
        <v>32</v>
      </c>
      <c r="M1004" s="351">
        <v>173</v>
      </c>
      <c r="O1004" s="333"/>
      <c r="Q1004" s="333"/>
    </row>
    <row r="1005" spans="1:17" s="19" customFormat="1" ht="39.9" customHeight="1" x14ac:dyDescent="0.25">
      <c r="A1005" s="849"/>
      <c r="B1005" s="349" t="s">
        <v>34</v>
      </c>
      <c r="C1005" s="349" t="s">
        <v>35</v>
      </c>
      <c r="D1005" s="349" t="s">
        <v>5600</v>
      </c>
      <c r="E1005" s="853" t="s">
        <v>5601</v>
      </c>
      <c r="F1005" s="853"/>
      <c r="G1005" s="854"/>
      <c r="H1005" s="855"/>
      <c r="I1005" s="856"/>
      <c r="J1005" s="58" t="s">
        <v>5646</v>
      </c>
      <c r="K1005" s="45"/>
      <c r="L1005" s="59" t="s">
        <v>32</v>
      </c>
      <c r="M1005" s="350">
        <v>850.6</v>
      </c>
      <c r="O1005" s="333"/>
      <c r="Q1005" s="333"/>
    </row>
    <row r="1006" spans="1:17" s="19" customFormat="1" ht="39.9" customHeight="1" x14ac:dyDescent="0.25">
      <c r="A1006" s="849"/>
      <c r="B1006" s="349"/>
      <c r="C1006" s="349"/>
      <c r="D1006" s="349"/>
      <c r="E1006" s="349"/>
      <c r="F1006" s="349"/>
      <c r="G1006" s="348"/>
      <c r="H1006" s="347"/>
      <c r="I1006" s="346"/>
      <c r="J1006" s="345" t="s">
        <v>5607</v>
      </c>
      <c r="K1006" s="59"/>
      <c r="L1006" s="59"/>
      <c r="M1006" s="344"/>
      <c r="O1006" s="333"/>
      <c r="Q1006" s="333"/>
    </row>
    <row r="1007" spans="1:17" s="19" customFormat="1" ht="39.9" customHeight="1" thickBot="1" x14ac:dyDescent="0.3">
      <c r="A1007" s="850"/>
      <c r="B1007" s="343" t="s">
        <v>5794</v>
      </c>
      <c r="C1007" s="342" t="s">
        <v>7344</v>
      </c>
      <c r="D1007" s="341">
        <v>43732</v>
      </c>
      <c r="E1007" s="340" t="s">
        <v>5605</v>
      </c>
      <c r="F1007" s="339" t="s">
        <v>6170</v>
      </c>
      <c r="G1007" s="338"/>
      <c r="H1007" s="337"/>
      <c r="I1007" s="336"/>
      <c r="J1007" s="63" t="s">
        <v>5696</v>
      </c>
      <c r="K1007" s="335"/>
      <c r="L1007" s="64"/>
      <c r="M1007" s="334"/>
      <c r="O1007" s="333"/>
      <c r="Q1007" s="333"/>
    </row>
    <row r="1008" spans="1:17" s="436" customFormat="1" ht="39.9" customHeight="1" x14ac:dyDescent="0.25">
      <c r="A1008" s="848">
        <v>200</v>
      </c>
      <c r="B1008" s="441" t="s">
        <v>22</v>
      </c>
      <c r="C1008" s="441" t="s">
        <v>23</v>
      </c>
      <c r="D1008" s="441" t="s">
        <v>5593</v>
      </c>
      <c r="E1008" s="875" t="s">
        <v>5594</v>
      </c>
      <c r="F1008" s="875"/>
      <c r="G1008" s="875" t="s">
        <v>17</v>
      </c>
      <c r="H1008" s="876"/>
      <c r="I1008" s="440"/>
      <c r="J1008" s="439"/>
      <c r="K1008" s="439"/>
      <c r="L1008" s="439"/>
      <c r="M1008" s="438"/>
      <c r="O1008" s="437"/>
      <c r="Q1008" s="437"/>
    </row>
    <row r="1009" spans="1:17" s="19" customFormat="1" ht="39.9" customHeight="1" x14ac:dyDescent="0.25">
      <c r="A1009" s="849"/>
      <c r="B1009" s="48" t="s">
        <v>7340</v>
      </c>
      <c r="C1009" s="48" t="s">
        <v>7343</v>
      </c>
      <c r="D1009" s="355">
        <v>43619</v>
      </c>
      <c r="E1009" s="354"/>
      <c r="F1009" s="353" t="s">
        <v>7342</v>
      </c>
      <c r="G1009" s="774" t="s">
        <v>7341</v>
      </c>
      <c r="H1009" s="775"/>
      <c r="I1009" s="776"/>
      <c r="J1009" s="352" t="s">
        <v>5599</v>
      </c>
      <c r="K1009" s="53"/>
      <c r="L1009" s="45" t="s">
        <v>32</v>
      </c>
      <c r="M1009" s="351">
        <v>836</v>
      </c>
      <c r="O1009" s="333"/>
      <c r="Q1009" s="333"/>
    </row>
    <row r="1010" spans="1:17" s="19" customFormat="1" ht="39.9" customHeight="1" x14ac:dyDescent="0.25">
      <c r="A1010" s="849"/>
      <c r="B1010" s="349" t="s">
        <v>34</v>
      </c>
      <c r="C1010" s="349" t="s">
        <v>35</v>
      </c>
      <c r="D1010" s="349" t="s">
        <v>5600</v>
      </c>
      <c r="E1010" s="853" t="s">
        <v>5601</v>
      </c>
      <c r="F1010" s="853"/>
      <c r="G1010" s="854"/>
      <c r="H1010" s="855"/>
      <c r="I1010" s="856"/>
      <c r="J1010" s="58" t="s">
        <v>5646</v>
      </c>
      <c r="K1010" s="45"/>
      <c r="L1010" s="59" t="s">
        <v>32</v>
      </c>
      <c r="M1010" s="350">
        <v>4608.3500000000004</v>
      </c>
      <c r="O1010" s="333"/>
      <c r="Q1010" s="333"/>
    </row>
    <row r="1011" spans="1:17" s="19" customFormat="1" ht="39.9" customHeight="1" x14ac:dyDescent="0.25">
      <c r="A1011" s="849"/>
      <c r="B1011" s="349"/>
      <c r="C1011" s="349"/>
      <c r="D1011" s="349"/>
      <c r="E1011" s="349"/>
      <c r="F1011" s="349"/>
      <c r="G1011" s="348"/>
      <c r="H1011" s="347"/>
      <c r="I1011" s="346"/>
      <c r="J1011" s="345" t="s">
        <v>5607</v>
      </c>
      <c r="K1011" s="59"/>
      <c r="L1011" s="59"/>
      <c r="M1011" s="344"/>
      <c r="O1011" s="333"/>
      <c r="Q1011" s="333"/>
    </row>
    <row r="1012" spans="1:17" s="19" customFormat="1" ht="39.9" customHeight="1" thickBot="1" x14ac:dyDescent="0.3">
      <c r="A1012" s="850"/>
      <c r="B1012" s="343" t="s">
        <v>7338</v>
      </c>
      <c r="C1012" s="342" t="s">
        <v>7341</v>
      </c>
      <c r="D1012" s="341">
        <v>43624</v>
      </c>
      <c r="E1012" s="340" t="s">
        <v>5605</v>
      </c>
      <c r="F1012" s="339" t="s">
        <v>6527</v>
      </c>
      <c r="G1012" s="338"/>
      <c r="H1012" s="337"/>
      <c r="I1012" s="336"/>
      <c r="J1012" s="63" t="s">
        <v>5696</v>
      </c>
      <c r="K1012" s="335"/>
      <c r="L1012" s="64"/>
      <c r="M1012" s="334"/>
      <c r="O1012" s="333"/>
      <c r="Q1012" s="333"/>
    </row>
    <row r="1013" spans="1:17" s="436" customFormat="1" ht="39.9" customHeight="1" x14ac:dyDescent="0.25">
      <c r="A1013" s="848">
        <v>201</v>
      </c>
      <c r="B1013" s="441" t="s">
        <v>22</v>
      </c>
      <c r="C1013" s="441" t="s">
        <v>23</v>
      </c>
      <c r="D1013" s="441" t="s">
        <v>5593</v>
      </c>
      <c r="E1013" s="875" t="s">
        <v>5594</v>
      </c>
      <c r="F1013" s="875"/>
      <c r="G1013" s="875" t="s">
        <v>17</v>
      </c>
      <c r="H1013" s="876"/>
      <c r="I1013" s="440"/>
      <c r="J1013" s="439"/>
      <c r="K1013" s="439"/>
      <c r="L1013" s="439"/>
      <c r="M1013" s="438"/>
      <c r="O1013" s="437"/>
      <c r="Q1013" s="437"/>
    </row>
    <row r="1014" spans="1:17" s="19" customFormat="1" ht="39.9" customHeight="1" x14ac:dyDescent="0.25">
      <c r="A1014" s="849"/>
      <c r="B1014" s="48" t="s">
        <v>7340</v>
      </c>
      <c r="C1014" s="48" t="s">
        <v>7339</v>
      </c>
      <c r="D1014" s="355">
        <v>43722</v>
      </c>
      <c r="E1014" s="354"/>
      <c r="F1014" s="353" t="s">
        <v>7315</v>
      </c>
      <c r="G1014" s="774" t="s">
        <v>7314</v>
      </c>
      <c r="H1014" s="775"/>
      <c r="I1014" s="776"/>
      <c r="J1014" s="352" t="s">
        <v>5599</v>
      </c>
      <c r="K1014" s="53"/>
      <c r="L1014" s="45" t="s">
        <v>32</v>
      </c>
      <c r="M1014" s="351">
        <v>1240</v>
      </c>
      <c r="O1014" s="333"/>
      <c r="Q1014" s="333"/>
    </row>
    <row r="1015" spans="1:17" s="19" customFormat="1" ht="39.9" customHeight="1" thickBot="1" x14ac:dyDescent="0.3">
      <c r="A1015" s="849"/>
      <c r="B1015" s="349" t="s">
        <v>34</v>
      </c>
      <c r="C1015" s="349" t="s">
        <v>35</v>
      </c>
      <c r="D1015" s="349" t="s">
        <v>5600</v>
      </c>
      <c r="E1015" s="853" t="s">
        <v>5601</v>
      </c>
      <c r="F1015" s="853"/>
      <c r="G1015" s="854"/>
      <c r="H1015" s="855"/>
      <c r="I1015" s="856"/>
      <c r="J1015" s="58" t="s">
        <v>5646</v>
      </c>
      <c r="K1015" s="45"/>
      <c r="L1015" s="64" t="s">
        <v>32</v>
      </c>
      <c r="M1015" s="334">
        <v>2490.4899999999998</v>
      </c>
      <c r="O1015" s="333"/>
      <c r="Q1015" s="333"/>
    </row>
    <row r="1016" spans="1:17" s="19" customFormat="1" ht="39.9" customHeight="1" x14ac:dyDescent="0.25">
      <c r="A1016" s="849"/>
      <c r="B1016" s="349"/>
      <c r="C1016" s="349"/>
      <c r="D1016" s="349"/>
      <c r="E1016" s="349"/>
      <c r="F1016" s="349"/>
      <c r="G1016" s="348"/>
      <c r="H1016" s="347"/>
      <c r="I1016" s="346"/>
      <c r="J1016" s="345" t="s">
        <v>5607</v>
      </c>
      <c r="K1016" s="59"/>
      <c r="L1016" s="59"/>
      <c r="M1016" s="344"/>
      <c r="O1016" s="333"/>
      <c r="Q1016" s="333"/>
    </row>
    <row r="1017" spans="1:17" s="19" customFormat="1" ht="39.9" customHeight="1" thickBot="1" x14ac:dyDescent="0.3">
      <c r="A1017" s="850"/>
      <c r="B1017" s="343" t="s">
        <v>7338</v>
      </c>
      <c r="C1017" s="342" t="s">
        <v>7314</v>
      </c>
      <c r="D1017" s="341">
        <v>43728</v>
      </c>
      <c r="E1017" s="340" t="s">
        <v>5605</v>
      </c>
      <c r="F1017" s="339" t="s">
        <v>6285</v>
      </c>
      <c r="G1017" s="338"/>
      <c r="H1017" s="337"/>
      <c r="I1017" s="336"/>
      <c r="J1017" s="63" t="s">
        <v>5696</v>
      </c>
      <c r="K1017" s="335"/>
      <c r="L1017" s="64"/>
      <c r="M1017" s="334"/>
      <c r="O1017" s="333"/>
      <c r="Q1017" s="333"/>
    </row>
    <row r="1018" spans="1:17" s="436" customFormat="1" ht="39.9" customHeight="1" x14ac:dyDescent="0.25">
      <c r="A1018" s="848">
        <v>202</v>
      </c>
      <c r="B1018" s="441" t="s">
        <v>22</v>
      </c>
      <c r="C1018" s="441" t="s">
        <v>23</v>
      </c>
      <c r="D1018" s="441" t="s">
        <v>5593</v>
      </c>
      <c r="E1018" s="875" t="s">
        <v>5594</v>
      </c>
      <c r="F1018" s="875"/>
      <c r="G1018" s="875" t="s">
        <v>17</v>
      </c>
      <c r="H1018" s="876"/>
      <c r="I1018" s="440"/>
      <c r="J1018" s="439"/>
      <c r="K1018" s="439"/>
      <c r="L1018" s="439"/>
      <c r="M1018" s="438"/>
      <c r="O1018" s="437"/>
      <c r="Q1018" s="437"/>
    </row>
    <row r="1019" spans="1:17" s="19" customFormat="1" ht="39.9" customHeight="1" x14ac:dyDescent="0.25">
      <c r="A1019" s="849"/>
      <c r="B1019" s="48" t="s">
        <v>7337</v>
      </c>
      <c r="C1019" s="48" t="s">
        <v>7336</v>
      </c>
      <c r="D1019" s="355">
        <v>43620</v>
      </c>
      <c r="E1019" s="354"/>
      <c r="F1019" s="353" t="s">
        <v>6199</v>
      </c>
      <c r="G1019" s="774" t="s">
        <v>7335</v>
      </c>
      <c r="H1019" s="775"/>
      <c r="I1019" s="776"/>
      <c r="J1019" s="352" t="s">
        <v>5599</v>
      </c>
      <c r="K1019" s="53"/>
      <c r="L1019" s="45" t="s">
        <v>32</v>
      </c>
      <c r="M1019" s="351">
        <v>645</v>
      </c>
      <c r="O1019" s="333"/>
      <c r="Q1019" s="333"/>
    </row>
    <row r="1020" spans="1:17" s="19" customFormat="1" ht="39.9" customHeight="1" x14ac:dyDescent="0.25">
      <c r="A1020" s="849"/>
      <c r="B1020" s="349" t="s">
        <v>34</v>
      </c>
      <c r="C1020" s="349" t="s">
        <v>35</v>
      </c>
      <c r="D1020" s="349" t="s">
        <v>5600</v>
      </c>
      <c r="E1020" s="853" t="s">
        <v>5601</v>
      </c>
      <c r="F1020" s="853"/>
      <c r="G1020" s="854"/>
      <c r="H1020" s="855"/>
      <c r="I1020" s="856"/>
      <c r="J1020" s="58" t="s">
        <v>5646</v>
      </c>
      <c r="K1020" s="45"/>
      <c r="L1020" s="59" t="s">
        <v>32</v>
      </c>
      <c r="M1020" s="350">
        <v>1260.02</v>
      </c>
      <c r="O1020" s="333"/>
      <c r="Q1020" s="333"/>
    </row>
    <row r="1021" spans="1:17" s="19" customFormat="1" ht="39.9" customHeight="1" x14ac:dyDescent="0.25">
      <c r="A1021" s="849"/>
      <c r="B1021" s="349"/>
      <c r="C1021" s="349"/>
      <c r="D1021" s="349"/>
      <c r="E1021" s="349"/>
      <c r="F1021" s="349"/>
      <c r="G1021" s="348"/>
      <c r="H1021" s="347"/>
      <c r="I1021" s="346"/>
      <c r="J1021" s="345" t="s">
        <v>5607</v>
      </c>
      <c r="K1021" s="59"/>
      <c r="L1021" s="59"/>
      <c r="M1021" s="344"/>
      <c r="O1021" s="333"/>
      <c r="Q1021" s="333"/>
    </row>
    <row r="1022" spans="1:17" s="19" customFormat="1" ht="39.9" customHeight="1" thickBot="1" x14ac:dyDescent="0.3">
      <c r="A1022" s="850"/>
      <c r="B1022" s="343" t="s">
        <v>7332</v>
      </c>
      <c r="C1022" s="342" t="s">
        <v>7335</v>
      </c>
      <c r="D1022" s="341">
        <v>43624</v>
      </c>
      <c r="E1022" s="340" t="s">
        <v>5605</v>
      </c>
      <c r="F1022" s="339" t="s">
        <v>7334</v>
      </c>
      <c r="G1022" s="338"/>
      <c r="H1022" s="337"/>
      <c r="I1022" s="336"/>
      <c r="J1022" s="63" t="s">
        <v>5696</v>
      </c>
      <c r="K1022" s="335"/>
      <c r="L1022" s="64"/>
      <c r="M1022" s="334"/>
      <c r="O1022" s="333"/>
      <c r="Q1022" s="333"/>
    </row>
    <row r="1023" spans="1:17" s="436" customFormat="1" ht="39.9" customHeight="1" x14ac:dyDescent="0.25">
      <c r="A1023" s="848">
        <v>203</v>
      </c>
      <c r="B1023" s="441" t="s">
        <v>22</v>
      </c>
      <c r="C1023" s="441" t="s">
        <v>23</v>
      </c>
      <c r="D1023" s="441" t="s">
        <v>5593</v>
      </c>
      <c r="E1023" s="875" t="s">
        <v>5594</v>
      </c>
      <c r="F1023" s="875"/>
      <c r="G1023" s="875" t="s">
        <v>17</v>
      </c>
      <c r="H1023" s="876"/>
      <c r="I1023" s="440"/>
      <c r="J1023" s="439"/>
      <c r="K1023" s="439"/>
      <c r="L1023" s="439"/>
      <c r="M1023" s="438"/>
      <c r="O1023" s="437"/>
      <c r="Q1023" s="437"/>
    </row>
    <row r="1024" spans="1:17" s="19" customFormat="1" ht="39.9" customHeight="1" x14ac:dyDescent="0.25">
      <c r="A1024" s="849"/>
      <c r="B1024" s="48" t="s">
        <v>7333</v>
      </c>
      <c r="C1024" s="48" t="s">
        <v>7325</v>
      </c>
      <c r="D1024" s="355">
        <v>43731</v>
      </c>
      <c r="E1024" s="354"/>
      <c r="F1024" s="353" t="s">
        <v>7324</v>
      </c>
      <c r="G1024" s="774" t="s">
        <v>7331</v>
      </c>
      <c r="H1024" s="775"/>
      <c r="I1024" s="776"/>
      <c r="J1024" s="352" t="s">
        <v>5599</v>
      </c>
      <c r="K1024" s="53"/>
      <c r="L1024" s="45" t="s">
        <v>32</v>
      </c>
      <c r="M1024" s="351">
        <v>792</v>
      </c>
      <c r="O1024" s="333"/>
      <c r="Q1024" s="333"/>
    </row>
    <row r="1025" spans="1:17" s="19" customFormat="1" ht="39.9" customHeight="1" thickBot="1" x14ac:dyDescent="0.3">
      <c r="A1025" s="849"/>
      <c r="B1025" s="349" t="s">
        <v>34</v>
      </c>
      <c r="C1025" s="349" t="s">
        <v>35</v>
      </c>
      <c r="D1025" s="349" t="s">
        <v>5600</v>
      </c>
      <c r="E1025" s="853" t="s">
        <v>5601</v>
      </c>
      <c r="F1025" s="853"/>
      <c r="G1025" s="854"/>
      <c r="H1025" s="855"/>
      <c r="I1025" s="856"/>
      <c r="J1025" s="58" t="s">
        <v>5646</v>
      </c>
      <c r="K1025" s="45"/>
      <c r="L1025" s="64" t="s">
        <v>32</v>
      </c>
      <c r="M1025" s="334">
        <v>1810.7</v>
      </c>
      <c r="O1025" s="333"/>
      <c r="Q1025" s="333"/>
    </row>
    <row r="1026" spans="1:17" s="19" customFormat="1" ht="39.9" customHeight="1" x14ac:dyDescent="0.25">
      <c r="A1026" s="849"/>
      <c r="B1026" s="349"/>
      <c r="C1026" s="349"/>
      <c r="D1026" s="349"/>
      <c r="E1026" s="349"/>
      <c r="F1026" s="349"/>
      <c r="G1026" s="348"/>
      <c r="H1026" s="347"/>
      <c r="I1026" s="346"/>
      <c r="J1026" s="345" t="s">
        <v>5607</v>
      </c>
      <c r="K1026" s="59"/>
      <c r="L1026" s="59"/>
      <c r="M1026" s="344"/>
      <c r="O1026" s="333"/>
      <c r="Q1026" s="333"/>
    </row>
    <row r="1027" spans="1:17" s="19" customFormat="1" ht="39.9" customHeight="1" thickBot="1" x14ac:dyDescent="0.3">
      <c r="A1027" s="850"/>
      <c r="B1027" s="343" t="s">
        <v>7332</v>
      </c>
      <c r="C1027" s="342" t="s">
        <v>7331</v>
      </c>
      <c r="D1027" s="341">
        <v>43736</v>
      </c>
      <c r="E1027" s="340" t="s">
        <v>5605</v>
      </c>
      <c r="F1027" s="339" t="s">
        <v>7321</v>
      </c>
      <c r="G1027" s="338"/>
      <c r="H1027" s="337"/>
      <c r="I1027" s="336"/>
      <c r="J1027" s="63" t="s">
        <v>5696</v>
      </c>
      <c r="K1027" s="335"/>
      <c r="L1027" s="64"/>
      <c r="M1027" s="334"/>
      <c r="O1027" s="333"/>
      <c r="Q1027" s="333"/>
    </row>
    <row r="1028" spans="1:17" s="436" customFormat="1" ht="39.9" customHeight="1" x14ac:dyDescent="0.25">
      <c r="A1028" s="848">
        <v>204</v>
      </c>
      <c r="B1028" s="441" t="s">
        <v>22</v>
      </c>
      <c r="C1028" s="441" t="s">
        <v>23</v>
      </c>
      <c r="D1028" s="441" t="s">
        <v>5593</v>
      </c>
      <c r="E1028" s="875" t="s">
        <v>5594</v>
      </c>
      <c r="F1028" s="875"/>
      <c r="G1028" s="875" t="s">
        <v>17</v>
      </c>
      <c r="H1028" s="876"/>
      <c r="I1028" s="440"/>
      <c r="J1028" s="439"/>
      <c r="K1028" s="439"/>
      <c r="L1028" s="439"/>
      <c r="M1028" s="438"/>
      <c r="O1028" s="437"/>
      <c r="Q1028" s="437"/>
    </row>
    <row r="1029" spans="1:17" s="19" customFormat="1" ht="39.9" customHeight="1" x14ac:dyDescent="0.25">
      <c r="A1029" s="849"/>
      <c r="B1029" s="48" t="s">
        <v>7330</v>
      </c>
      <c r="C1029" s="48" t="s">
        <v>7329</v>
      </c>
      <c r="D1029" s="355">
        <v>43731</v>
      </c>
      <c r="E1029" s="354"/>
      <c r="F1029" s="353" t="s">
        <v>7324</v>
      </c>
      <c r="G1029" s="774" t="s">
        <v>7322</v>
      </c>
      <c r="H1029" s="775"/>
      <c r="I1029" s="776"/>
      <c r="J1029" s="352" t="s">
        <v>5599</v>
      </c>
      <c r="K1029" s="53"/>
      <c r="L1029" s="45" t="s">
        <v>32</v>
      </c>
      <c r="M1029" s="351">
        <v>792</v>
      </c>
      <c r="O1029" s="333"/>
      <c r="Q1029" s="333"/>
    </row>
    <row r="1030" spans="1:17" s="19" customFormat="1" ht="39.9" customHeight="1" x14ac:dyDescent="0.25">
      <c r="A1030" s="849"/>
      <c r="B1030" s="349" t="s">
        <v>34</v>
      </c>
      <c r="C1030" s="349" t="s">
        <v>35</v>
      </c>
      <c r="D1030" s="349" t="s">
        <v>5600</v>
      </c>
      <c r="E1030" s="853" t="s">
        <v>5601</v>
      </c>
      <c r="F1030" s="853"/>
      <c r="G1030" s="854"/>
      <c r="H1030" s="855"/>
      <c r="I1030" s="856"/>
      <c r="J1030" s="58" t="s">
        <v>5646</v>
      </c>
      <c r="K1030" s="45"/>
      <c r="L1030" s="59" t="s">
        <v>5583</v>
      </c>
      <c r="M1030" s="350">
        <v>1810.7</v>
      </c>
      <c r="O1030" s="333"/>
      <c r="Q1030" s="333"/>
    </row>
    <row r="1031" spans="1:17" s="19" customFormat="1" ht="39.9" customHeight="1" thickBot="1" x14ac:dyDescent="0.3">
      <c r="A1031" s="849"/>
      <c r="B1031" s="349"/>
      <c r="C1031" s="349"/>
      <c r="D1031" s="349"/>
      <c r="E1031" s="349"/>
      <c r="F1031" s="349"/>
      <c r="G1031" s="348"/>
      <c r="H1031" s="347"/>
      <c r="I1031" s="346"/>
      <c r="J1031" s="345" t="s">
        <v>5607</v>
      </c>
      <c r="K1031" s="59"/>
      <c r="L1031" s="59"/>
      <c r="M1031" s="344"/>
      <c r="O1031" s="333"/>
      <c r="Q1031" s="333"/>
    </row>
    <row r="1032" spans="1:17" s="19" customFormat="1" ht="39.9" customHeight="1" thickBot="1" x14ac:dyDescent="0.3">
      <c r="A1032" s="850"/>
      <c r="B1032" s="397" t="s">
        <v>7328</v>
      </c>
      <c r="C1032" s="342" t="s">
        <v>7322</v>
      </c>
      <c r="D1032" s="341">
        <v>43736</v>
      </c>
      <c r="E1032" s="340" t="s">
        <v>5605</v>
      </c>
      <c r="F1032" s="339" t="s">
        <v>7321</v>
      </c>
      <c r="G1032" s="338"/>
      <c r="H1032" s="337"/>
      <c r="I1032" s="336"/>
      <c r="J1032" s="63" t="s">
        <v>5696</v>
      </c>
      <c r="K1032" s="335"/>
      <c r="L1032" s="64"/>
      <c r="M1032" s="334"/>
      <c r="O1032" s="333"/>
      <c r="Q1032" s="333"/>
    </row>
    <row r="1033" spans="1:17" s="436" customFormat="1" ht="39.9" customHeight="1" x14ac:dyDescent="0.25">
      <c r="A1033" s="848">
        <v>205</v>
      </c>
      <c r="B1033" s="441" t="s">
        <v>22</v>
      </c>
      <c r="C1033" s="441" t="s">
        <v>23</v>
      </c>
      <c r="D1033" s="441" t="s">
        <v>5593</v>
      </c>
      <c r="E1033" s="875" t="s">
        <v>5594</v>
      </c>
      <c r="F1033" s="875"/>
      <c r="G1033" s="875" t="s">
        <v>17</v>
      </c>
      <c r="H1033" s="876"/>
      <c r="I1033" s="440"/>
      <c r="J1033" s="439"/>
      <c r="K1033" s="439"/>
      <c r="L1033" s="439"/>
      <c r="M1033" s="438"/>
      <c r="O1033" s="437"/>
      <c r="Q1033" s="437"/>
    </row>
    <row r="1034" spans="1:17" s="19" customFormat="1" ht="39.9" customHeight="1" x14ac:dyDescent="0.25">
      <c r="A1034" s="849"/>
      <c r="B1034" s="48" t="s">
        <v>7326</v>
      </c>
      <c r="C1034" s="48" t="s">
        <v>7327</v>
      </c>
      <c r="D1034" s="355">
        <v>43590</v>
      </c>
      <c r="E1034" s="354"/>
      <c r="F1034" s="353" t="s">
        <v>5729</v>
      </c>
      <c r="G1034" s="774" t="s">
        <v>7314</v>
      </c>
      <c r="H1034" s="775"/>
      <c r="I1034" s="776"/>
      <c r="J1034" s="352" t="s">
        <v>5599</v>
      </c>
      <c r="K1034" s="53"/>
      <c r="L1034" s="45" t="s">
        <v>32</v>
      </c>
      <c r="M1034" s="351">
        <v>712</v>
      </c>
      <c r="O1034" s="333"/>
      <c r="Q1034" s="333"/>
    </row>
    <row r="1035" spans="1:17" s="19" customFormat="1" ht="39.9" customHeight="1" x14ac:dyDescent="0.25">
      <c r="A1035" s="849"/>
      <c r="B1035" s="349" t="s">
        <v>34</v>
      </c>
      <c r="C1035" s="349" t="s">
        <v>35</v>
      </c>
      <c r="D1035" s="349" t="s">
        <v>5600</v>
      </c>
      <c r="E1035" s="853" t="s">
        <v>5601</v>
      </c>
      <c r="F1035" s="853"/>
      <c r="G1035" s="854"/>
      <c r="H1035" s="855"/>
      <c r="I1035" s="856"/>
      <c r="J1035" s="58" t="s">
        <v>5646</v>
      </c>
      <c r="K1035" s="45"/>
      <c r="L1035" s="59" t="s">
        <v>32</v>
      </c>
      <c r="M1035" s="350">
        <v>1671.86</v>
      </c>
      <c r="O1035" s="333"/>
      <c r="Q1035" s="333"/>
    </row>
    <row r="1036" spans="1:17" s="19" customFormat="1" ht="39.9" customHeight="1" x14ac:dyDescent="0.25">
      <c r="A1036" s="849"/>
      <c r="B1036" s="349"/>
      <c r="C1036" s="349"/>
      <c r="D1036" s="349"/>
      <c r="E1036" s="349"/>
      <c r="F1036" s="349"/>
      <c r="G1036" s="348"/>
      <c r="H1036" s="347"/>
      <c r="I1036" s="346"/>
      <c r="J1036" s="345" t="s">
        <v>5607</v>
      </c>
      <c r="K1036" s="59"/>
      <c r="L1036" s="59"/>
      <c r="M1036" s="344"/>
      <c r="O1036" s="333"/>
      <c r="Q1036" s="333"/>
    </row>
    <row r="1037" spans="1:17" s="19" customFormat="1" ht="39.9" customHeight="1" thickBot="1" x14ac:dyDescent="0.3">
      <c r="A1037" s="850"/>
      <c r="B1037" s="343" t="s">
        <v>7323</v>
      </c>
      <c r="C1037" s="342" t="s">
        <v>7314</v>
      </c>
      <c r="D1037" s="341">
        <v>43594</v>
      </c>
      <c r="E1037" s="340" t="s">
        <v>5605</v>
      </c>
      <c r="F1037" s="339" t="s">
        <v>6741</v>
      </c>
      <c r="G1037" s="338"/>
      <c r="H1037" s="337"/>
      <c r="I1037" s="336"/>
      <c r="J1037" s="63" t="s">
        <v>5696</v>
      </c>
      <c r="K1037" s="335"/>
      <c r="L1037" s="64"/>
      <c r="M1037" s="334"/>
      <c r="O1037" s="333"/>
      <c r="Q1037" s="333"/>
    </row>
    <row r="1038" spans="1:17" s="436" customFormat="1" ht="39.9" customHeight="1" x14ac:dyDescent="0.25">
      <c r="A1038" s="848">
        <v>206</v>
      </c>
      <c r="B1038" s="441" t="s">
        <v>22</v>
      </c>
      <c r="C1038" s="441" t="s">
        <v>23</v>
      </c>
      <c r="D1038" s="441" t="s">
        <v>5593</v>
      </c>
      <c r="E1038" s="875" t="s">
        <v>5594</v>
      </c>
      <c r="F1038" s="875"/>
      <c r="G1038" s="875" t="s">
        <v>17</v>
      </c>
      <c r="H1038" s="876"/>
      <c r="I1038" s="440"/>
      <c r="J1038" s="439"/>
      <c r="K1038" s="439"/>
      <c r="L1038" s="439"/>
      <c r="M1038" s="438"/>
      <c r="O1038" s="437"/>
      <c r="Q1038" s="437"/>
    </row>
    <row r="1039" spans="1:17" s="19" customFormat="1" ht="39.9" customHeight="1" x14ac:dyDescent="0.25">
      <c r="A1039" s="849"/>
      <c r="B1039" s="48" t="s">
        <v>7326</v>
      </c>
      <c r="C1039" s="48" t="s">
        <v>7325</v>
      </c>
      <c r="D1039" s="355">
        <v>43731</v>
      </c>
      <c r="E1039" s="354"/>
      <c r="F1039" s="353" t="s">
        <v>7324</v>
      </c>
      <c r="G1039" s="774" t="s">
        <v>7322</v>
      </c>
      <c r="H1039" s="775"/>
      <c r="I1039" s="776"/>
      <c r="J1039" s="352" t="s">
        <v>5599</v>
      </c>
      <c r="K1039" s="53"/>
      <c r="L1039" s="45"/>
      <c r="M1039" s="351"/>
      <c r="O1039" s="333"/>
      <c r="Q1039" s="333"/>
    </row>
    <row r="1040" spans="1:17" s="19" customFormat="1" ht="39.9" customHeight="1" x14ac:dyDescent="0.25">
      <c r="A1040" s="849"/>
      <c r="B1040" s="349" t="s">
        <v>34</v>
      </c>
      <c r="C1040" s="349" t="s">
        <v>35</v>
      </c>
      <c r="D1040" s="349" t="s">
        <v>5600</v>
      </c>
      <c r="E1040" s="853" t="s">
        <v>5601</v>
      </c>
      <c r="F1040" s="853"/>
      <c r="G1040" s="854"/>
      <c r="H1040" s="855"/>
      <c r="I1040" s="856"/>
      <c r="J1040" s="58" t="s">
        <v>5646</v>
      </c>
      <c r="K1040" s="45"/>
      <c r="L1040" s="59" t="s">
        <v>5583</v>
      </c>
      <c r="M1040" s="350">
        <v>1806.37</v>
      </c>
      <c r="O1040" s="333"/>
      <c r="Q1040" s="333"/>
    </row>
    <row r="1041" spans="1:17" s="19" customFormat="1" ht="39.9" customHeight="1" x14ac:dyDescent="0.25">
      <c r="A1041" s="849"/>
      <c r="B1041" s="349"/>
      <c r="C1041" s="349"/>
      <c r="D1041" s="349"/>
      <c r="E1041" s="349"/>
      <c r="F1041" s="349"/>
      <c r="G1041" s="348"/>
      <c r="H1041" s="347"/>
      <c r="I1041" s="346"/>
      <c r="J1041" s="345" t="s">
        <v>5607</v>
      </c>
      <c r="K1041" s="59"/>
      <c r="L1041" s="59"/>
      <c r="M1041" s="344"/>
      <c r="O1041" s="333"/>
      <c r="Q1041" s="333"/>
    </row>
    <row r="1042" spans="1:17" s="19" customFormat="1" ht="39.9" customHeight="1" thickBot="1" x14ac:dyDescent="0.3">
      <c r="A1042" s="850"/>
      <c r="B1042" s="343" t="s">
        <v>7323</v>
      </c>
      <c r="C1042" s="342" t="s">
        <v>7322</v>
      </c>
      <c r="D1042" s="341">
        <v>43736</v>
      </c>
      <c r="E1042" s="340" t="s">
        <v>5605</v>
      </c>
      <c r="F1042" s="339" t="s">
        <v>7321</v>
      </c>
      <c r="G1042" s="338"/>
      <c r="H1042" s="337"/>
      <c r="I1042" s="336"/>
      <c r="J1042" s="63" t="s">
        <v>5696</v>
      </c>
      <c r="K1042" s="335"/>
      <c r="L1042" s="64"/>
      <c r="M1042" s="334"/>
      <c r="O1042" s="333"/>
      <c r="Q1042" s="333"/>
    </row>
    <row r="1043" spans="1:17" s="436" customFormat="1" ht="39.9" customHeight="1" x14ac:dyDescent="0.25">
      <c r="A1043" s="848">
        <v>207</v>
      </c>
      <c r="B1043" s="441" t="s">
        <v>22</v>
      </c>
      <c r="C1043" s="441" t="s">
        <v>23</v>
      </c>
      <c r="D1043" s="441" t="s">
        <v>5593</v>
      </c>
      <c r="E1043" s="875" t="s">
        <v>5594</v>
      </c>
      <c r="F1043" s="875"/>
      <c r="G1043" s="875" t="s">
        <v>17</v>
      </c>
      <c r="H1043" s="876"/>
      <c r="I1043" s="440"/>
      <c r="J1043" s="439"/>
      <c r="K1043" s="439"/>
      <c r="L1043" s="439"/>
      <c r="M1043" s="438"/>
      <c r="O1043" s="437"/>
      <c r="Q1043" s="437"/>
    </row>
    <row r="1044" spans="1:17" s="19" customFormat="1" ht="39.9" customHeight="1" x14ac:dyDescent="0.25">
      <c r="A1044" s="849"/>
      <c r="B1044" s="48" t="s">
        <v>7317</v>
      </c>
      <c r="C1044" s="48" t="s">
        <v>7320</v>
      </c>
      <c r="D1044" s="355">
        <v>43687</v>
      </c>
      <c r="E1044" s="354"/>
      <c r="F1044" s="353" t="s">
        <v>5729</v>
      </c>
      <c r="G1044" s="774" t="s">
        <v>7319</v>
      </c>
      <c r="H1044" s="775"/>
      <c r="I1044" s="776"/>
      <c r="J1044" s="352" t="s">
        <v>5599</v>
      </c>
      <c r="K1044" s="53"/>
      <c r="L1044" s="45" t="s">
        <v>32</v>
      </c>
      <c r="M1044" s="351">
        <v>2071</v>
      </c>
      <c r="O1044" s="333"/>
      <c r="Q1044" s="333"/>
    </row>
    <row r="1045" spans="1:17" s="19" customFormat="1" ht="39.9" customHeight="1" x14ac:dyDescent="0.25">
      <c r="A1045" s="849"/>
      <c r="B1045" s="349" t="s">
        <v>34</v>
      </c>
      <c r="C1045" s="349" t="s">
        <v>35</v>
      </c>
      <c r="D1045" s="349" t="s">
        <v>5600</v>
      </c>
      <c r="E1045" s="853" t="s">
        <v>5601</v>
      </c>
      <c r="F1045" s="853"/>
      <c r="G1045" s="854"/>
      <c r="H1045" s="855"/>
      <c r="I1045" s="856"/>
      <c r="J1045" s="58" t="s">
        <v>5646</v>
      </c>
      <c r="K1045" s="45"/>
      <c r="L1045" s="59" t="s">
        <v>5583</v>
      </c>
      <c r="M1045" s="350">
        <v>2269.33</v>
      </c>
      <c r="O1045" s="333"/>
      <c r="Q1045" s="333"/>
    </row>
    <row r="1046" spans="1:17" s="19" customFormat="1" ht="39.9" customHeight="1" x14ac:dyDescent="0.25">
      <c r="A1046" s="849"/>
      <c r="B1046" s="349"/>
      <c r="C1046" s="349"/>
      <c r="D1046" s="349"/>
      <c r="E1046" s="349"/>
      <c r="F1046" s="349"/>
      <c r="G1046" s="348"/>
      <c r="H1046" s="347"/>
      <c r="I1046" s="346"/>
      <c r="J1046" s="345" t="s">
        <v>5607</v>
      </c>
      <c r="K1046" s="59"/>
      <c r="L1046" s="59"/>
      <c r="M1046" s="344"/>
      <c r="O1046" s="333"/>
      <c r="Q1046" s="333"/>
    </row>
    <row r="1047" spans="1:17" s="19" customFormat="1" ht="39.9" customHeight="1" thickBot="1" x14ac:dyDescent="0.3">
      <c r="A1047" s="850"/>
      <c r="B1047" s="343" t="s">
        <v>6114</v>
      </c>
      <c r="C1047" s="342" t="s">
        <v>7319</v>
      </c>
      <c r="D1047" s="341">
        <v>43694</v>
      </c>
      <c r="E1047" s="340" t="s">
        <v>5605</v>
      </c>
      <c r="F1047" s="339" t="s">
        <v>7318</v>
      </c>
      <c r="G1047" s="338"/>
      <c r="H1047" s="337"/>
      <c r="I1047" s="336"/>
      <c r="J1047" s="63" t="s">
        <v>5696</v>
      </c>
      <c r="K1047" s="335"/>
      <c r="L1047" s="64"/>
      <c r="M1047" s="334"/>
      <c r="O1047" s="333"/>
      <c r="Q1047" s="333"/>
    </row>
    <row r="1048" spans="1:17" s="436" customFormat="1" ht="39.9" customHeight="1" x14ac:dyDescent="0.25">
      <c r="A1048" s="848">
        <v>208</v>
      </c>
      <c r="B1048" s="441" t="s">
        <v>22</v>
      </c>
      <c r="C1048" s="441" t="s">
        <v>23</v>
      </c>
      <c r="D1048" s="441" t="s">
        <v>5593</v>
      </c>
      <c r="E1048" s="875" t="s">
        <v>5594</v>
      </c>
      <c r="F1048" s="875"/>
      <c r="G1048" s="875" t="s">
        <v>17</v>
      </c>
      <c r="H1048" s="876"/>
      <c r="I1048" s="440"/>
      <c r="J1048" s="439"/>
      <c r="K1048" s="439"/>
      <c r="L1048" s="439"/>
      <c r="M1048" s="438"/>
      <c r="O1048" s="437"/>
      <c r="Q1048" s="437"/>
    </row>
    <row r="1049" spans="1:17" s="19" customFormat="1" ht="39.9" customHeight="1" x14ac:dyDescent="0.25">
      <c r="A1049" s="849"/>
      <c r="B1049" s="48" t="s">
        <v>7317</v>
      </c>
      <c r="C1049" s="48" t="s">
        <v>7316</v>
      </c>
      <c r="D1049" s="355">
        <v>43722</v>
      </c>
      <c r="E1049" s="354"/>
      <c r="F1049" s="353" t="s">
        <v>7315</v>
      </c>
      <c r="G1049" s="774" t="s">
        <v>7314</v>
      </c>
      <c r="H1049" s="775"/>
      <c r="I1049" s="776"/>
      <c r="J1049" s="352" t="s">
        <v>5599</v>
      </c>
      <c r="K1049" s="53"/>
      <c r="L1049" s="45" t="s">
        <v>32</v>
      </c>
      <c r="M1049" s="351">
        <v>1240</v>
      </c>
      <c r="O1049" s="333"/>
      <c r="Q1049" s="333"/>
    </row>
    <row r="1050" spans="1:17" s="19" customFormat="1" ht="39.9" customHeight="1" x14ac:dyDescent="0.25">
      <c r="A1050" s="849"/>
      <c r="B1050" s="349" t="s">
        <v>34</v>
      </c>
      <c r="C1050" s="349" t="s">
        <v>35</v>
      </c>
      <c r="D1050" s="349" t="s">
        <v>5600</v>
      </c>
      <c r="E1050" s="853" t="s">
        <v>5601</v>
      </c>
      <c r="F1050" s="853"/>
      <c r="G1050" s="854"/>
      <c r="H1050" s="855"/>
      <c r="I1050" s="856"/>
      <c r="J1050" s="58" t="s">
        <v>5646</v>
      </c>
      <c r="K1050" s="45"/>
      <c r="L1050" s="59" t="s">
        <v>5583</v>
      </c>
      <c r="M1050" s="350">
        <v>2496.56</v>
      </c>
      <c r="O1050" s="333"/>
      <c r="Q1050" s="333"/>
    </row>
    <row r="1051" spans="1:17" s="19" customFormat="1" ht="39.9" customHeight="1" x14ac:dyDescent="0.25">
      <c r="A1051" s="849"/>
      <c r="B1051" s="349"/>
      <c r="C1051" s="349"/>
      <c r="D1051" s="349"/>
      <c r="E1051" s="349"/>
      <c r="F1051" s="349"/>
      <c r="G1051" s="348"/>
      <c r="H1051" s="347"/>
      <c r="I1051" s="346"/>
      <c r="J1051" s="345" t="s">
        <v>5607</v>
      </c>
      <c r="K1051" s="59"/>
      <c r="L1051" s="59"/>
      <c r="M1051" s="344"/>
      <c r="O1051" s="333"/>
      <c r="Q1051" s="333"/>
    </row>
    <row r="1052" spans="1:17" s="19" customFormat="1" ht="39.9" customHeight="1" thickBot="1" x14ac:dyDescent="0.3">
      <c r="A1052" s="850"/>
      <c r="B1052" s="343" t="s">
        <v>6114</v>
      </c>
      <c r="C1052" s="342" t="s">
        <v>7314</v>
      </c>
      <c r="D1052" s="341">
        <v>43728</v>
      </c>
      <c r="E1052" s="340" t="s">
        <v>5605</v>
      </c>
      <c r="F1052" s="339" t="s">
        <v>6285</v>
      </c>
      <c r="G1052" s="338"/>
      <c r="H1052" s="337"/>
      <c r="I1052" s="336"/>
      <c r="J1052" s="63" t="s">
        <v>5696</v>
      </c>
      <c r="K1052" s="335"/>
      <c r="L1052" s="64" t="s">
        <v>5583</v>
      </c>
      <c r="M1052" s="334">
        <v>100</v>
      </c>
      <c r="O1052" s="333"/>
      <c r="Q1052" s="333"/>
    </row>
    <row r="1053" spans="1:17" s="436" customFormat="1" ht="39.9" customHeight="1" x14ac:dyDescent="0.25">
      <c r="A1053" s="848">
        <v>209</v>
      </c>
      <c r="B1053" s="441" t="s">
        <v>22</v>
      </c>
      <c r="C1053" s="441" t="s">
        <v>23</v>
      </c>
      <c r="D1053" s="441" t="s">
        <v>5593</v>
      </c>
      <c r="E1053" s="875" t="s">
        <v>5594</v>
      </c>
      <c r="F1053" s="875"/>
      <c r="G1053" s="875" t="s">
        <v>17</v>
      </c>
      <c r="H1053" s="876"/>
      <c r="I1053" s="440"/>
      <c r="J1053" s="439"/>
      <c r="K1053" s="439"/>
      <c r="L1053" s="439"/>
      <c r="M1053" s="438"/>
      <c r="O1053" s="437"/>
      <c r="Q1053" s="437"/>
    </row>
    <row r="1054" spans="1:17" s="19" customFormat="1" ht="39.9" customHeight="1" x14ac:dyDescent="0.25">
      <c r="A1054" s="849"/>
      <c r="B1054" s="48" t="s">
        <v>7313</v>
      </c>
      <c r="C1054" s="48" t="s">
        <v>7312</v>
      </c>
      <c r="D1054" s="355">
        <v>43697</v>
      </c>
      <c r="E1054" s="354"/>
      <c r="F1054" s="353" t="s">
        <v>7311</v>
      </c>
      <c r="G1054" s="774" t="s">
        <v>7310</v>
      </c>
      <c r="H1054" s="775"/>
      <c r="I1054" s="776"/>
      <c r="J1054" s="352" t="s">
        <v>5599</v>
      </c>
      <c r="K1054" s="53"/>
      <c r="L1054" s="45" t="s">
        <v>32</v>
      </c>
      <c r="M1054" s="351">
        <v>117</v>
      </c>
      <c r="O1054" s="333"/>
      <c r="Q1054" s="333"/>
    </row>
    <row r="1055" spans="1:17" s="19" customFormat="1" ht="39.9" customHeight="1" x14ac:dyDescent="0.25">
      <c r="A1055" s="849"/>
      <c r="B1055" s="349" t="s">
        <v>34</v>
      </c>
      <c r="C1055" s="349" t="s">
        <v>35</v>
      </c>
      <c r="D1055" s="349" t="s">
        <v>5600</v>
      </c>
      <c r="E1055" s="853" t="s">
        <v>5601</v>
      </c>
      <c r="F1055" s="853"/>
      <c r="G1055" s="854"/>
      <c r="H1055" s="855"/>
      <c r="I1055" s="856"/>
      <c r="J1055" s="58" t="s">
        <v>5646</v>
      </c>
      <c r="K1055" s="45"/>
      <c r="L1055" s="59" t="s">
        <v>32</v>
      </c>
      <c r="M1055" s="350">
        <v>500</v>
      </c>
      <c r="O1055" s="333"/>
      <c r="Q1055" s="333"/>
    </row>
    <row r="1056" spans="1:17" s="19" customFormat="1" ht="39.9" customHeight="1" x14ac:dyDescent="0.25">
      <c r="A1056" s="849"/>
      <c r="B1056" s="349"/>
      <c r="C1056" s="349"/>
      <c r="D1056" s="349"/>
      <c r="E1056" s="349"/>
      <c r="F1056" s="349"/>
      <c r="G1056" s="348"/>
      <c r="H1056" s="347"/>
      <c r="I1056" s="346"/>
      <c r="J1056" s="345" t="s">
        <v>5607</v>
      </c>
      <c r="K1056" s="59"/>
      <c r="L1056" s="59"/>
      <c r="M1056" s="344"/>
      <c r="O1056" s="333"/>
      <c r="Q1056" s="333"/>
    </row>
    <row r="1057" spans="1:17" s="19" customFormat="1" ht="39.9" customHeight="1" thickBot="1" x14ac:dyDescent="0.3">
      <c r="A1057" s="850"/>
      <c r="B1057" s="343" t="s">
        <v>5332</v>
      </c>
      <c r="C1057" s="342" t="s">
        <v>7310</v>
      </c>
      <c r="D1057" s="341">
        <v>43698</v>
      </c>
      <c r="E1057" s="340" t="s">
        <v>5605</v>
      </c>
      <c r="F1057" s="339" t="s">
        <v>7309</v>
      </c>
      <c r="G1057" s="338"/>
      <c r="H1057" s="337"/>
      <c r="I1057" s="336"/>
      <c r="J1057" s="63" t="s">
        <v>5696</v>
      </c>
      <c r="K1057" s="335"/>
      <c r="L1057" s="64"/>
      <c r="M1057" s="334"/>
      <c r="O1057" s="333"/>
      <c r="Q1057" s="333"/>
    </row>
    <row r="1058" spans="1:17" s="436" customFormat="1" ht="39.9" customHeight="1" x14ac:dyDescent="0.25">
      <c r="A1058" s="848">
        <v>210</v>
      </c>
      <c r="B1058" s="441" t="s">
        <v>22</v>
      </c>
      <c r="C1058" s="441" t="s">
        <v>23</v>
      </c>
      <c r="D1058" s="441" t="s">
        <v>5593</v>
      </c>
      <c r="E1058" s="875" t="s">
        <v>5594</v>
      </c>
      <c r="F1058" s="875"/>
      <c r="G1058" s="875" t="s">
        <v>17</v>
      </c>
      <c r="H1058" s="876"/>
      <c r="I1058" s="440"/>
      <c r="J1058" s="439"/>
      <c r="K1058" s="439"/>
      <c r="L1058" s="439"/>
      <c r="M1058" s="438"/>
      <c r="O1058" s="437"/>
      <c r="Q1058" s="437"/>
    </row>
    <row r="1059" spans="1:17" s="19" customFormat="1" ht="39.9" customHeight="1" x14ac:dyDescent="0.25">
      <c r="A1059" s="849"/>
      <c r="B1059" s="48" t="s">
        <v>7308</v>
      </c>
      <c r="C1059" s="48" t="s">
        <v>7307</v>
      </c>
      <c r="D1059" s="355">
        <v>43587</v>
      </c>
      <c r="E1059" s="354"/>
      <c r="F1059" s="353" t="s">
        <v>7306</v>
      </c>
      <c r="G1059" s="774" t="s">
        <v>933</v>
      </c>
      <c r="H1059" s="775"/>
      <c r="I1059" s="776"/>
      <c r="J1059" s="352" t="s">
        <v>5599</v>
      </c>
      <c r="K1059" s="53"/>
      <c r="L1059" s="45" t="s">
        <v>32</v>
      </c>
      <c r="M1059" s="351">
        <v>3960</v>
      </c>
      <c r="O1059" s="333"/>
      <c r="Q1059" s="333"/>
    </row>
    <row r="1060" spans="1:17" s="19" customFormat="1" ht="39.9" customHeight="1" x14ac:dyDescent="0.25">
      <c r="A1060" s="849"/>
      <c r="B1060" s="349" t="s">
        <v>34</v>
      </c>
      <c r="C1060" s="349" t="s">
        <v>35</v>
      </c>
      <c r="D1060" s="349" t="s">
        <v>5600</v>
      </c>
      <c r="E1060" s="853" t="s">
        <v>5601</v>
      </c>
      <c r="F1060" s="853"/>
      <c r="G1060" s="854"/>
      <c r="H1060" s="855"/>
      <c r="I1060" s="856"/>
      <c r="J1060" s="58" t="s">
        <v>5646</v>
      </c>
      <c r="K1060" s="45"/>
      <c r="L1060" s="59" t="s">
        <v>32</v>
      </c>
      <c r="M1060" s="350">
        <v>2171.9299999999998</v>
      </c>
      <c r="O1060" s="333"/>
      <c r="Q1060" s="333"/>
    </row>
    <row r="1061" spans="1:17" s="19" customFormat="1" ht="39.9" customHeight="1" thickBot="1" x14ac:dyDescent="0.3">
      <c r="A1061" s="849"/>
      <c r="B1061" s="349"/>
      <c r="C1061" s="349"/>
      <c r="D1061" s="349"/>
      <c r="E1061" s="349"/>
      <c r="F1061" s="349"/>
      <c r="G1061" s="348"/>
      <c r="H1061" s="347"/>
      <c r="I1061" s="346"/>
      <c r="J1061" s="345" t="s">
        <v>5607</v>
      </c>
      <c r="K1061" s="59"/>
      <c r="L1061" s="59"/>
      <c r="M1061" s="344"/>
      <c r="O1061" s="333"/>
      <c r="Q1061" s="333"/>
    </row>
    <row r="1062" spans="1:17" s="19" customFormat="1" ht="39.9" customHeight="1" thickBot="1" x14ac:dyDescent="0.3">
      <c r="A1062" s="850"/>
      <c r="B1062" s="397" t="s">
        <v>7305</v>
      </c>
      <c r="C1062" s="342" t="s">
        <v>933</v>
      </c>
      <c r="D1062" s="341">
        <v>43606</v>
      </c>
      <c r="E1062" s="340" t="s">
        <v>5605</v>
      </c>
      <c r="F1062" s="339" t="s">
        <v>7304</v>
      </c>
      <c r="G1062" s="338"/>
      <c r="H1062" s="337"/>
      <c r="I1062" s="336"/>
      <c r="J1062" s="63" t="s">
        <v>5696</v>
      </c>
      <c r="K1062" s="335"/>
      <c r="L1062" s="64"/>
      <c r="M1062" s="334"/>
      <c r="O1062" s="333"/>
      <c r="Q1062" s="333"/>
    </row>
    <row r="1063" spans="1:17" s="436" customFormat="1" ht="39.9" customHeight="1" x14ac:dyDescent="0.25">
      <c r="A1063" s="848">
        <v>211</v>
      </c>
      <c r="B1063" s="441" t="s">
        <v>22</v>
      </c>
      <c r="C1063" s="441" t="s">
        <v>23</v>
      </c>
      <c r="D1063" s="441" t="s">
        <v>5593</v>
      </c>
      <c r="E1063" s="875" t="s">
        <v>5594</v>
      </c>
      <c r="F1063" s="875"/>
      <c r="G1063" s="875" t="s">
        <v>17</v>
      </c>
      <c r="H1063" s="876"/>
      <c r="I1063" s="440"/>
      <c r="J1063" s="439"/>
      <c r="K1063" s="439"/>
      <c r="L1063" s="439"/>
      <c r="M1063" s="438"/>
      <c r="O1063" s="437"/>
      <c r="Q1063" s="437"/>
    </row>
    <row r="1064" spans="1:17" s="19" customFormat="1" ht="39.9" customHeight="1" x14ac:dyDescent="0.25">
      <c r="A1064" s="849"/>
      <c r="B1064" s="48" t="s">
        <v>7303</v>
      </c>
      <c r="C1064" s="48" t="s">
        <v>7302</v>
      </c>
      <c r="D1064" s="355">
        <v>43565</v>
      </c>
      <c r="E1064" s="354"/>
      <c r="F1064" s="353" t="s">
        <v>6356</v>
      </c>
      <c r="G1064" s="774" t="s">
        <v>933</v>
      </c>
      <c r="H1064" s="775"/>
      <c r="I1064" s="776"/>
      <c r="J1064" s="352" t="s">
        <v>5599</v>
      </c>
      <c r="K1064" s="53"/>
      <c r="L1064" s="45" t="s">
        <v>5583</v>
      </c>
      <c r="M1064" s="351">
        <v>194.6</v>
      </c>
      <c r="O1064" s="333"/>
      <c r="Q1064" s="333"/>
    </row>
    <row r="1065" spans="1:17" s="19" customFormat="1" ht="39.9" customHeight="1" x14ac:dyDescent="0.25">
      <c r="A1065" s="849"/>
      <c r="B1065" s="349" t="s">
        <v>34</v>
      </c>
      <c r="C1065" s="349" t="s">
        <v>35</v>
      </c>
      <c r="D1065" s="349" t="s">
        <v>5600</v>
      </c>
      <c r="E1065" s="853" t="s">
        <v>5601</v>
      </c>
      <c r="F1065" s="853"/>
      <c r="G1065" s="854"/>
      <c r="H1065" s="855"/>
      <c r="I1065" s="856"/>
      <c r="J1065" s="58" t="s">
        <v>5646</v>
      </c>
      <c r="K1065" s="45"/>
      <c r="L1065" s="59"/>
      <c r="M1065" s="350"/>
      <c r="O1065" s="333"/>
      <c r="Q1065" s="333"/>
    </row>
    <row r="1066" spans="1:17" s="19" customFormat="1" ht="39.9" customHeight="1" thickBot="1" x14ac:dyDescent="0.3">
      <c r="A1066" s="849"/>
      <c r="B1066" s="349"/>
      <c r="C1066" s="349"/>
      <c r="D1066" s="349"/>
      <c r="E1066" s="349"/>
      <c r="F1066" s="349"/>
      <c r="G1066" s="348"/>
      <c r="H1066" s="347"/>
      <c r="I1066" s="346"/>
      <c r="J1066" s="345" t="s">
        <v>5607</v>
      </c>
      <c r="K1066" s="59"/>
      <c r="L1066" s="59" t="s">
        <v>32</v>
      </c>
      <c r="M1066" s="344">
        <v>342</v>
      </c>
      <c r="O1066" s="333"/>
      <c r="Q1066" s="333"/>
    </row>
    <row r="1067" spans="1:17" s="19" customFormat="1" ht="39.9" customHeight="1" thickBot="1" x14ac:dyDescent="0.3">
      <c r="A1067" s="850"/>
      <c r="B1067" s="397" t="s">
        <v>7301</v>
      </c>
      <c r="C1067" s="342" t="s">
        <v>933</v>
      </c>
      <c r="D1067" s="341">
        <v>43569</v>
      </c>
      <c r="E1067" s="340" t="s">
        <v>5605</v>
      </c>
      <c r="F1067" s="339" t="s">
        <v>6354</v>
      </c>
      <c r="G1067" s="338"/>
      <c r="H1067" s="337"/>
      <c r="I1067" s="336"/>
      <c r="J1067" s="63" t="s">
        <v>5696</v>
      </c>
      <c r="K1067" s="335"/>
      <c r="L1067" s="64"/>
      <c r="M1067" s="334"/>
      <c r="O1067" s="333"/>
      <c r="Q1067" s="333"/>
    </row>
    <row r="1068" spans="1:17" s="436" customFormat="1" ht="39.9" customHeight="1" x14ac:dyDescent="0.25">
      <c r="A1068" s="848">
        <v>212</v>
      </c>
      <c r="B1068" s="441" t="s">
        <v>22</v>
      </c>
      <c r="C1068" s="441" t="s">
        <v>23</v>
      </c>
      <c r="D1068" s="441" t="s">
        <v>5593</v>
      </c>
      <c r="E1068" s="875" t="s">
        <v>5594</v>
      </c>
      <c r="F1068" s="875"/>
      <c r="G1068" s="875" t="s">
        <v>17</v>
      </c>
      <c r="H1068" s="876"/>
      <c r="I1068" s="440"/>
      <c r="J1068" s="439"/>
      <c r="K1068" s="439"/>
      <c r="L1068" s="439"/>
      <c r="M1068" s="438"/>
      <c r="O1068" s="437"/>
      <c r="Q1068" s="437"/>
    </row>
    <row r="1069" spans="1:17" s="19" customFormat="1" ht="39.9" customHeight="1" x14ac:dyDescent="0.25">
      <c r="A1069" s="849"/>
      <c r="B1069" s="48" t="s">
        <v>7300</v>
      </c>
      <c r="C1069" s="48" t="s">
        <v>7299</v>
      </c>
      <c r="D1069" s="355">
        <v>43667</v>
      </c>
      <c r="E1069" s="354"/>
      <c r="F1069" s="353" t="s">
        <v>7298</v>
      </c>
      <c r="G1069" s="774" t="s">
        <v>304</v>
      </c>
      <c r="H1069" s="775"/>
      <c r="I1069" s="776"/>
      <c r="J1069" s="352" t="s">
        <v>5599</v>
      </c>
      <c r="K1069" s="53"/>
      <c r="L1069" s="45" t="s">
        <v>32</v>
      </c>
      <c r="M1069" s="351">
        <v>884</v>
      </c>
      <c r="O1069" s="333"/>
      <c r="Q1069" s="333"/>
    </row>
    <row r="1070" spans="1:17" s="19" customFormat="1" ht="39.9" customHeight="1" thickBot="1" x14ac:dyDescent="0.3">
      <c r="A1070" s="849"/>
      <c r="B1070" s="349" t="s">
        <v>34</v>
      </c>
      <c r="C1070" s="349" t="s">
        <v>35</v>
      </c>
      <c r="D1070" s="349" t="s">
        <v>5600</v>
      </c>
      <c r="E1070" s="853" t="s">
        <v>5601</v>
      </c>
      <c r="F1070" s="853"/>
      <c r="G1070" s="854"/>
      <c r="H1070" s="855"/>
      <c r="I1070" s="856"/>
      <c r="J1070" s="58" t="s">
        <v>5646</v>
      </c>
      <c r="K1070" s="45"/>
      <c r="L1070" s="64" t="s">
        <v>32</v>
      </c>
      <c r="M1070" s="334">
        <v>1844.32</v>
      </c>
      <c r="O1070" s="333"/>
      <c r="Q1070" s="333"/>
    </row>
    <row r="1071" spans="1:17" s="19" customFormat="1" ht="39.9" customHeight="1" x14ac:dyDescent="0.25">
      <c r="A1071" s="849"/>
      <c r="B1071" s="349"/>
      <c r="C1071" s="349"/>
      <c r="D1071" s="349"/>
      <c r="E1071" s="349"/>
      <c r="F1071" s="349"/>
      <c r="G1071" s="348"/>
      <c r="H1071" s="347"/>
      <c r="I1071" s="346"/>
      <c r="J1071" s="345" t="s">
        <v>5607</v>
      </c>
      <c r="K1071" s="59"/>
      <c r="L1071" s="59" t="s">
        <v>32</v>
      </c>
      <c r="M1071" s="344">
        <v>671</v>
      </c>
      <c r="O1071" s="333"/>
      <c r="Q1071" s="333"/>
    </row>
    <row r="1072" spans="1:17" s="19" customFormat="1" ht="39.9" customHeight="1" thickBot="1" x14ac:dyDescent="0.3">
      <c r="A1072" s="850"/>
      <c r="B1072" s="343" t="s">
        <v>5728</v>
      </c>
      <c r="C1072" s="342" t="s">
        <v>304</v>
      </c>
      <c r="D1072" s="341">
        <v>43672</v>
      </c>
      <c r="E1072" s="340" t="s">
        <v>5605</v>
      </c>
      <c r="F1072" s="339" t="s">
        <v>6672</v>
      </c>
      <c r="G1072" s="338"/>
      <c r="H1072" s="337"/>
      <c r="I1072" s="336"/>
      <c r="J1072" s="63" t="s">
        <v>5696</v>
      </c>
      <c r="K1072" s="335"/>
      <c r="L1072" s="64"/>
      <c r="M1072" s="334"/>
      <c r="O1072" s="333"/>
      <c r="Q1072" s="333"/>
    </row>
    <row r="1073" spans="1:17" s="436" customFormat="1" ht="39.9" customHeight="1" x14ac:dyDescent="0.25">
      <c r="A1073" s="848">
        <v>213</v>
      </c>
      <c r="B1073" s="441" t="s">
        <v>22</v>
      </c>
      <c r="C1073" s="441" t="s">
        <v>23</v>
      </c>
      <c r="D1073" s="441" t="s">
        <v>5593</v>
      </c>
      <c r="E1073" s="875" t="s">
        <v>5594</v>
      </c>
      <c r="F1073" s="875"/>
      <c r="G1073" s="875" t="s">
        <v>17</v>
      </c>
      <c r="H1073" s="876"/>
      <c r="I1073" s="440"/>
      <c r="J1073" s="439"/>
      <c r="K1073" s="439"/>
      <c r="L1073" s="439"/>
      <c r="M1073" s="438"/>
      <c r="O1073" s="437"/>
      <c r="Q1073" s="437"/>
    </row>
    <row r="1074" spans="1:17" s="19" customFormat="1" ht="39.9" customHeight="1" x14ac:dyDescent="0.25">
      <c r="A1074" s="849"/>
      <c r="B1074" s="48" t="s">
        <v>7297</v>
      </c>
      <c r="C1074" s="48" t="s">
        <v>7296</v>
      </c>
      <c r="D1074" s="355">
        <v>43653</v>
      </c>
      <c r="E1074" s="354"/>
      <c r="F1074" s="353" t="s">
        <v>7295</v>
      </c>
      <c r="G1074" s="774" t="s">
        <v>7293</v>
      </c>
      <c r="H1074" s="775"/>
      <c r="I1074" s="776"/>
      <c r="J1074" s="352" t="s">
        <v>5599</v>
      </c>
      <c r="K1074" s="53"/>
      <c r="L1074" s="45" t="s">
        <v>32</v>
      </c>
      <c r="M1074" s="351">
        <v>376</v>
      </c>
      <c r="O1074" s="333"/>
      <c r="Q1074" s="333"/>
    </row>
    <row r="1075" spans="1:17" s="19" customFormat="1" ht="39.9" customHeight="1" x14ac:dyDescent="0.25">
      <c r="A1075" s="849"/>
      <c r="B1075" s="349" t="s">
        <v>34</v>
      </c>
      <c r="C1075" s="349" t="s">
        <v>35</v>
      </c>
      <c r="D1075" s="349" t="s">
        <v>5600</v>
      </c>
      <c r="E1075" s="853" t="s">
        <v>5601</v>
      </c>
      <c r="F1075" s="853"/>
      <c r="G1075" s="854"/>
      <c r="H1075" s="855"/>
      <c r="I1075" s="856"/>
      <c r="J1075" s="58" t="s">
        <v>5646</v>
      </c>
      <c r="K1075" s="45"/>
      <c r="L1075" s="59"/>
      <c r="M1075" s="350"/>
      <c r="O1075" s="333"/>
      <c r="Q1075" s="333"/>
    </row>
    <row r="1076" spans="1:17" s="19" customFormat="1" ht="39.9" customHeight="1" thickBot="1" x14ac:dyDescent="0.3">
      <c r="A1076" s="849"/>
      <c r="B1076" s="349"/>
      <c r="C1076" s="349"/>
      <c r="D1076" s="349"/>
      <c r="E1076" s="349"/>
      <c r="F1076" s="349"/>
      <c r="G1076" s="348"/>
      <c r="H1076" s="347"/>
      <c r="I1076" s="346"/>
      <c r="J1076" s="345" t="s">
        <v>5607</v>
      </c>
      <c r="K1076" s="59"/>
      <c r="L1076" s="59"/>
      <c r="M1076" s="344"/>
      <c r="O1076" s="333"/>
      <c r="Q1076" s="333"/>
    </row>
    <row r="1077" spans="1:17" s="19" customFormat="1" ht="39.9" customHeight="1" thickBot="1" x14ac:dyDescent="0.3">
      <c r="A1077" s="850"/>
      <c r="B1077" s="397" t="s">
        <v>7294</v>
      </c>
      <c r="C1077" s="342" t="s">
        <v>7293</v>
      </c>
      <c r="D1077" s="341">
        <v>43659</v>
      </c>
      <c r="E1077" s="340" t="s">
        <v>5605</v>
      </c>
      <c r="F1077" s="339" t="s">
        <v>7292</v>
      </c>
      <c r="G1077" s="338"/>
      <c r="H1077" s="337"/>
      <c r="I1077" s="336"/>
      <c r="J1077" s="63" t="s">
        <v>5696</v>
      </c>
      <c r="K1077" s="335"/>
      <c r="L1077" s="64"/>
      <c r="M1077" s="334"/>
      <c r="O1077" s="333"/>
      <c r="Q1077" s="333"/>
    </row>
    <row r="1078" spans="1:17" s="436" customFormat="1" ht="39.9" customHeight="1" x14ac:dyDescent="0.25">
      <c r="A1078" s="848">
        <v>214</v>
      </c>
      <c r="B1078" s="441" t="s">
        <v>22</v>
      </c>
      <c r="C1078" s="441" t="s">
        <v>23</v>
      </c>
      <c r="D1078" s="441" t="s">
        <v>5593</v>
      </c>
      <c r="E1078" s="875" t="s">
        <v>5594</v>
      </c>
      <c r="F1078" s="875"/>
      <c r="G1078" s="875" t="s">
        <v>17</v>
      </c>
      <c r="H1078" s="876"/>
      <c r="I1078" s="440"/>
      <c r="J1078" s="439"/>
      <c r="K1078" s="439"/>
      <c r="L1078" s="439"/>
      <c r="M1078" s="438"/>
      <c r="O1078" s="437"/>
      <c r="Q1078" s="437"/>
    </row>
    <row r="1079" spans="1:17" s="19" customFormat="1" ht="39.9" customHeight="1" x14ac:dyDescent="0.25">
      <c r="A1079" s="849"/>
      <c r="B1079" s="48" t="s">
        <v>7291</v>
      </c>
      <c r="C1079" s="48" t="s">
        <v>7290</v>
      </c>
      <c r="D1079" s="355">
        <v>43613</v>
      </c>
      <c r="E1079" s="354"/>
      <c r="F1079" s="353" t="s">
        <v>6139</v>
      </c>
      <c r="G1079" s="774" t="s">
        <v>2894</v>
      </c>
      <c r="H1079" s="775"/>
      <c r="I1079" s="776"/>
      <c r="J1079" s="352" t="s">
        <v>5599</v>
      </c>
      <c r="K1079" s="53"/>
      <c r="L1079" s="45" t="s">
        <v>32</v>
      </c>
      <c r="M1079" s="351">
        <v>897</v>
      </c>
      <c r="O1079" s="333"/>
      <c r="Q1079" s="333"/>
    </row>
    <row r="1080" spans="1:17" s="19" customFormat="1" ht="39.9" customHeight="1" x14ac:dyDescent="0.25">
      <c r="A1080" s="849"/>
      <c r="B1080" s="349" t="s">
        <v>34</v>
      </c>
      <c r="C1080" s="349" t="s">
        <v>35</v>
      </c>
      <c r="D1080" s="349" t="s">
        <v>5600</v>
      </c>
      <c r="E1080" s="853" t="s">
        <v>5601</v>
      </c>
      <c r="F1080" s="853"/>
      <c r="G1080" s="854"/>
      <c r="H1080" s="855"/>
      <c r="I1080" s="856"/>
      <c r="J1080" s="58" t="s">
        <v>5646</v>
      </c>
      <c r="K1080" s="45"/>
      <c r="L1080" s="59"/>
      <c r="M1080" s="350"/>
      <c r="O1080" s="333"/>
      <c r="Q1080" s="333"/>
    </row>
    <row r="1081" spans="1:17" s="19" customFormat="1" ht="39.9" customHeight="1" x14ac:dyDescent="0.25">
      <c r="A1081" s="849"/>
      <c r="B1081" s="349"/>
      <c r="C1081" s="349"/>
      <c r="D1081" s="349"/>
      <c r="E1081" s="349"/>
      <c r="F1081" s="349"/>
      <c r="G1081" s="348"/>
      <c r="H1081" s="347"/>
      <c r="I1081" s="346"/>
      <c r="J1081" s="345" t="s">
        <v>5607</v>
      </c>
      <c r="K1081" s="59"/>
      <c r="L1081" s="59" t="s">
        <v>32</v>
      </c>
      <c r="M1081" s="344">
        <v>1006.5</v>
      </c>
      <c r="O1081" s="333"/>
      <c r="Q1081" s="333"/>
    </row>
    <row r="1082" spans="1:17" s="19" customFormat="1" ht="39.9" customHeight="1" thickBot="1" x14ac:dyDescent="0.3">
      <c r="A1082" s="850"/>
      <c r="B1082" s="343" t="s">
        <v>6457</v>
      </c>
      <c r="C1082" s="342" t="s">
        <v>2894</v>
      </c>
      <c r="D1082" s="341">
        <v>43618</v>
      </c>
      <c r="E1082" s="340" t="s">
        <v>5605</v>
      </c>
      <c r="F1082" s="339" t="s">
        <v>6985</v>
      </c>
      <c r="G1082" s="338"/>
      <c r="H1082" s="337"/>
      <c r="I1082" s="336"/>
      <c r="J1082" s="63" t="s">
        <v>5696</v>
      </c>
      <c r="K1082" s="335"/>
      <c r="L1082" s="64"/>
      <c r="M1082" s="334"/>
      <c r="O1082" s="333"/>
      <c r="Q1082" s="333"/>
    </row>
    <row r="1083" spans="1:17" s="436" customFormat="1" ht="39.9" customHeight="1" x14ac:dyDescent="0.25">
      <c r="A1083" s="848">
        <v>215</v>
      </c>
      <c r="B1083" s="441" t="s">
        <v>22</v>
      </c>
      <c r="C1083" s="441" t="s">
        <v>23</v>
      </c>
      <c r="D1083" s="441" t="s">
        <v>5593</v>
      </c>
      <c r="E1083" s="875" t="s">
        <v>5594</v>
      </c>
      <c r="F1083" s="875"/>
      <c r="G1083" s="875" t="s">
        <v>17</v>
      </c>
      <c r="H1083" s="876"/>
      <c r="I1083" s="440"/>
      <c r="J1083" s="439"/>
      <c r="K1083" s="439"/>
      <c r="L1083" s="439"/>
      <c r="M1083" s="438"/>
      <c r="O1083" s="437"/>
      <c r="Q1083" s="437"/>
    </row>
    <row r="1084" spans="1:17" s="19" customFormat="1" ht="39.9" customHeight="1" x14ac:dyDescent="0.25">
      <c r="A1084" s="849"/>
      <c r="B1084" s="48" t="s">
        <v>7289</v>
      </c>
      <c r="C1084" s="48" t="s">
        <v>7288</v>
      </c>
      <c r="D1084" s="355">
        <v>43665</v>
      </c>
      <c r="E1084" s="354"/>
      <c r="F1084" s="353" t="s">
        <v>6149</v>
      </c>
      <c r="G1084" s="774" t="s">
        <v>7286</v>
      </c>
      <c r="H1084" s="775"/>
      <c r="I1084" s="776"/>
      <c r="J1084" s="352" t="s">
        <v>5599</v>
      </c>
      <c r="K1084" s="53"/>
      <c r="L1084" s="45"/>
      <c r="M1084" s="351"/>
      <c r="O1084" s="333"/>
      <c r="Q1084" s="333"/>
    </row>
    <row r="1085" spans="1:17" s="19" customFormat="1" ht="39.9" customHeight="1" x14ac:dyDescent="0.25">
      <c r="A1085" s="849"/>
      <c r="B1085" s="349" t="s">
        <v>34</v>
      </c>
      <c r="C1085" s="349" t="s">
        <v>35</v>
      </c>
      <c r="D1085" s="349" t="s">
        <v>5600</v>
      </c>
      <c r="E1085" s="853" t="s">
        <v>5601</v>
      </c>
      <c r="F1085" s="853"/>
      <c r="G1085" s="854"/>
      <c r="H1085" s="855"/>
      <c r="I1085" s="856"/>
      <c r="J1085" s="58" t="s">
        <v>5646</v>
      </c>
      <c r="K1085" s="45"/>
      <c r="L1085" s="59" t="s">
        <v>32</v>
      </c>
      <c r="M1085" s="350">
        <v>416.6</v>
      </c>
      <c r="O1085" s="333"/>
      <c r="Q1085" s="333"/>
    </row>
    <row r="1086" spans="1:17" s="19" customFormat="1" ht="39.9" customHeight="1" x14ac:dyDescent="0.25">
      <c r="A1086" s="849"/>
      <c r="B1086" s="349"/>
      <c r="C1086" s="349"/>
      <c r="D1086" s="349"/>
      <c r="E1086" s="349"/>
      <c r="F1086" s="349"/>
      <c r="G1086" s="348"/>
      <c r="H1086" s="347"/>
      <c r="I1086" s="346"/>
      <c r="J1086" s="345" t="s">
        <v>5607</v>
      </c>
      <c r="K1086" s="59"/>
      <c r="L1086" s="59"/>
      <c r="M1086" s="344"/>
      <c r="O1086" s="333"/>
      <c r="Q1086" s="333"/>
    </row>
    <row r="1087" spans="1:17" s="19" customFormat="1" ht="39.9" customHeight="1" thickBot="1" x14ac:dyDescent="0.3">
      <c r="A1087" s="850"/>
      <c r="B1087" s="343" t="s">
        <v>7287</v>
      </c>
      <c r="C1087" s="342" t="s">
        <v>7286</v>
      </c>
      <c r="D1087" s="341">
        <v>43665</v>
      </c>
      <c r="E1087" s="340" t="s">
        <v>5605</v>
      </c>
      <c r="F1087" s="339" t="s">
        <v>7285</v>
      </c>
      <c r="G1087" s="338"/>
      <c r="H1087" s="337"/>
      <c r="I1087" s="336"/>
      <c r="J1087" s="63" t="s">
        <v>5696</v>
      </c>
      <c r="K1087" s="335"/>
      <c r="L1087" s="64"/>
      <c r="M1087" s="334"/>
      <c r="O1087" s="333"/>
      <c r="Q1087" s="333"/>
    </row>
    <row r="1088" spans="1:17" s="436" customFormat="1" ht="39.9" customHeight="1" x14ac:dyDescent="0.25">
      <c r="A1088" s="848">
        <v>216</v>
      </c>
      <c r="B1088" s="441" t="s">
        <v>22</v>
      </c>
      <c r="C1088" s="441" t="s">
        <v>23</v>
      </c>
      <c r="D1088" s="441" t="s">
        <v>5593</v>
      </c>
      <c r="E1088" s="875" t="s">
        <v>5594</v>
      </c>
      <c r="F1088" s="875"/>
      <c r="G1088" s="875" t="s">
        <v>17</v>
      </c>
      <c r="H1088" s="876"/>
      <c r="I1088" s="440"/>
      <c r="J1088" s="439"/>
      <c r="K1088" s="439"/>
      <c r="L1088" s="439"/>
      <c r="M1088" s="438"/>
      <c r="O1088" s="437"/>
      <c r="Q1088" s="437"/>
    </row>
    <row r="1089" spans="1:17" s="19" customFormat="1" ht="39.9" customHeight="1" x14ac:dyDescent="0.25">
      <c r="A1089" s="849"/>
      <c r="B1089" s="48" t="s">
        <v>7284</v>
      </c>
      <c r="C1089" s="48" t="s">
        <v>7283</v>
      </c>
      <c r="D1089" s="355">
        <v>43679</v>
      </c>
      <c r="E1089" s="354"/>
      <c r="F1089" s="353" t="s">
        <v>5705</v>
      </c>
      <c r="G1089" s="774" t="s">
        <v>7281</v>
      </c>
      <c r="H1089" s="775"/>
      <c r="I1089" s="776"/>
      <c r="J1089" s="352" t="s">
        <v>5599</v>
      </c>
      <c r="K1089" s="53"/>
      <c r="L1089" s="45"/>
      <c r="M1089" s="351"/>
      <c r="O1089" s="333"/>
      <c r="Q1089" s="333"/>
    </row>
    <row r="1090" spans="1:17" s="19" customFormat="1" ht="39.9" customHeight="1" x14ac:dyDescent="0.25">
      <c r="A1090" s="849"/>
      <c r="B1090" s="349" t="s">
        <v>34</v>
      </c>
      <c r="C1090" s="349" t="s">
        <v>35</v>
      </c>
      <c r="D1090" s="349" t="s">
        <v>5600</v>
      </c>
      <c r="E1090" s="853" t="s">
        <v>5601</v>
      </c>
      <c r="F1090" s="853"/>
      <c r="G1090" s="854"/>
      <c r="H1090" s="855"/>
      <c r="I1090" s="856"/>
      <c r="J1090" s="58" t="s">
        <v>5646</v>
      </c>
      <c r="K1090" s="45"/>
      <c r="L1090" s="59" t="s">
        <v>32</v>
      </c>
      <c r="M1090" s="350">
        <v>312.79000000000002</v>
      </c>
      <c r="O1090" s="333"/>
      <c r="Q1090" s="333"/>
    </row>
    <row r="1091" spans="1:17" s="19" customFormat="1" ht="39.9" customHeight="1" x14ac:dyDescent="0.25">
      <c r="A1091" s="849"/>
      <c r="B1091" s="349"/>
      <c r="C1091" s="349"/>
      <c r="D1091" s="349"/>
      <c r="E1091" s="349"/>
      <c r="F1091" s="349"/>
      <c r="G1091" s="348"/>
      <c r="H1091" s="347"/>
      <c r="I1091" s="346"/>
      <c r="J1091" s="345" t="s">
        <v>5607</v>
      </c>
      <c r="K1091" s="59"/>
      <c r="L1091" s="59"/>
      <c r="M1091" s="344"/>
      <c r="O1091" s="333"/>
      <c r="Q1091" s="333"/>
    </row>
    <row r="1092" spans="1:17" s="19" customFormat="1" ht="39.9" customHeight="1" thickBot="1" x14ac:dyDescent="0.3">
      <c r="A1092" s="850"/>
      <c r="B1092" s="343" t="s">
        <v>7282</v>
      </c>
      <c r="C1092" s="342" t="s">
        <v>7281</v>
      </c>
      <c r="D1092" s="341">
        <v>43679</v>
      </c>
      <c r="E1092" s="340" t="s">
        <v>5605</v>
      </c>
      <c r="F1092" s="339" t="s">
        <v>7280</v>
      </c>
      <c r="G1092" s="338"/>
      <c r="H1092" s="337"/>
      <c r="I1092" s="336"/>
      <c r="J1092" s="63" t="s">
        <v>5664</v>
      </c>
      <c r="K1092" s="335"/>
      <c r="L1092" s="64" t="s">
        <v>32</v>
      </c>
      <c r="M1092" s="334">
        <v>385</v>
      </c>
      <c r="O1092" s="333"/>
      <c r="Q1092" s="333"/>
    </row>
    <row r="1093" spans="1:17" s="436" customFormat="1" ht="39.9" customHeight="1" x14ac:dyDescent="0.25">
      <c r="A1093" s="848">
        <v>217</v>
      </c>
      <c r="B1093" s="441" t="s">
        <v>22</v>
      </c>
      <c r="C1093" s="441" t="s">
        <v>23</v>
      </c>
      <c r="D1093" s="441" t="s">
        <v>5593</v>
      </c>
      <c r="E1093" s="875" t="s">
        <v>5594</v>
      </c>
      <c r="F1093" s="875"/>
      <c r="G1093" s="875" t="s">
        <v>17</v>
      </c>
      <c r="H1093" s="876"/>
      <c r="I1093" s="440"/>
      <c r="J1093" s="439"/>
      <c r="K1093" s="439"/>
      <c r="L1093" s="439"/>
      <c r="M1093" s="438"/>
      <c r="O1093" s="437"/>
      <c r="Q1093" s="437"/>
    </row>
    <row r="1094" spans="1:17" s="19" customFormat="1" ht="39.9" customHeight="1" x14ac:dyDescent="0.25">
      <c r="A1094" s="849"/>
      <c r="B1094" s="48" t="s">
        <v>7279</v>
      </c>
      <c r="C1094" s="48" t="s">
        <v>7278</v>
      </c>
      <c r="D1094" s="355">
        <v>43562</v>
      </c>
      <c r="E1094" s="354"/>
      <c r="F1094" s="353" t="s">
        <v>7277</v>
      </c>
      <c r="G1094" s="774" t="s">
        <v>7098</v>
      </c>
      <c r="H1094" s="775"/>
      <c r="I1094" s="776"/>
      <c r="J1094" s="352" t="s">
        <v>5599</v>
      </c>
      <c r="K1094" s="53"/>
      <c r="L1094" s="45" t="s">
        <v>32</v>
      </c>
      <c r="M1094" s="351">
        <v>294</v>
      </c>
      <c r="O1094" s="333"/>
      <c r="Q1094" s="333"/>
    </row>
    <row r="1095" spans="1:17" s="19" customFormat="1" ht="39.9" customHeight="1" x14ac:dyDescent="0.25">
      <c r="A1095" s="849"/>
      <c r="B1095" s="349" t="s">
        <v>34</v>
      </c>
      <c r="C1095" s="349" t="s">
        <v>35</v>
      </c>
      <c r="D1095" s="349" t="s">
        <v>5600</v>
      </c>
      <c r="E1095" s="853" t="s">
        <v>5601</v>
      </c>
      <c r="F1095" s="853"/>
      <c r="G1095" s="854"/>
      <c r="H1095" s="855"/>
      <c r="I1095" s="856"/>
      <c r="J1095" s="58" t="s">
        <v>5646</v>
      </c>
      <c r="K1095" s="45"/>
      <c r="L1095" s="59" t="s">
        <v>32</v>
      </c>
      <c r="M1095" s="350">
        <f>274.6+30</f>
        <v>304.60000000000002</v>
      </c>
      <c r="O1095" s="333"/>
      <c r="Q1095" s="333"/>
    </row>
    <row r="1096" spans="1:17" s="19" customFormat="1" ht="39.9" customHeight="1" x14ac:dyDescent="0.25">
      <c r="A1096" s="849"/>
      <c r="B1096" s="349"/>
      <c r="C1096" s="349"/>
      <c r="D1096" s="349"/>
      <c r="E1096" s="349"/>
      <c r="F1096" s="349"/>
      <c r="G1096" s="348"/>
      <c r="H1096" s="347"/>
      <c r="I1096" s="346"/>
      <c r="J1096" s="345" t="s">
        <v>5607</v>
      </c>
      <c r="K1096" s="59"/>
      <c r="L1096" s="59"/>
      <c r="M1096" s="344"/>
      <c r="O1096" s="333"/>
      <c r="Q1096" s="333"/>
    </row>
    <row r="1097" spans="1:17" s="19" customFormat="1" ht="39.9" customHeight="1" thickBot="1" x14ac:dyDescent="0.3">
      <c r="A1097" s="850"/>
      <c r="B1097" s="343" t="s">
        <v>5838</v>
      </c>
      <c r="C1097" s="342" t="s">
        <v>7098</v>
      </c>
      <c r="D1097" s="341">
        <v>43566</v>
      </c>
      <c r="E1097" s="340" t="s">
        <v>5605</v>
      </c>
      <c r="F1097" s="339" t="s">
        <v>7276</v>
      </c>
      <c r="G1097" s="338"/>
      <c r="H1097" s="337"/>
      <c r="I1097" s="336"/>
      <c r="J1097" s="63" t="s">
        <v>7275</v>
      </c>
      <c r="K1097" s="335"/>
      <c r="L1097" s="64" t="s">
        <v>32</v>
      </c>
      <c r="M1097" s="334">
        <v>45</v>
      </c>
      <c r="O1097" s="333"/>
      <c r="Q1097" s="333"/>
    </row>
    <row r="1098" spans="1:17" s="436" customFormat="1" ht="39.9" customHeight="1" x14ac:dyDescent="0.25">
      <c r="A1098" s="848">
        <v>218</v>
      </c>
      <c r="B1098" s="441" t="s">
        <v>22</v>
      </c>
      <c r="C1098" s="441" t="s">
        <v>23</v>
      </c>
      <c r="D1098" s="441" t="s">
        <v>5593</v>
      </c>
      <c r="E1098" s="875" t="s">
        <v>5594</v>
      </c>
      <c r="F1098" s="875"/>
      <c r="G1098" s="875" t="s">
        <v>17</v>
      </c>
      <c r="H1098" s="876"/>
      <c r="I1098" s="440"/>
      <c r="J1098" s="439"/>
      <c r="K1098" s="439"/>
      <c r="L1098" s="439"/>
      <c r="M1098" s="438"/>
      <c r="O1098" s="437"/>
      <c r="Q1098" s="437"/>
    </row>
    <row r="1099" spans="1:17" s="19" customFormat="1" ht="39.9" customHeight="1" x14ac:dyDescent="0.25">
      <c r="A1099" s="849"/>
      <c r="B1099" s="48" t="s">
        <v>7271</v>
      </c>
      <c r="C1099" s="48" t="s">
        <v>7274</v>
      </c>
      <c r="D1099" s="355">
        <v>43556</v>
      </c>
      <c r="E1099" s="354"/>
      <c r="F1099" s="353" t="s">
        <v>5940</v>
      </c>
      <c r="G1099" s="774" t="s">
        <v>7273</v>
      </c>
      <c r="H1099" s="775"/>
      <c r="I1099" s="776"/>
      <c r="J1099" s="352" t="s">
        <v>5599</v>
      </c>
      <c r="K1099" s="53"/>
      <c r="L1099" s="45"/>
      <c r="M1099" s="351"/>
      <c r="O1099" s="333"/>
      <c r="Q1099" s="333"/>
    </row>
    <row r="1100" spans="1:17" s="19" customFormat="1" ht="39.9" customHeight="1" x14ac:dyDescent="0.25">
      <c r="A1100" s="849"/>
      <c r="B1100" s="349" t="s">
        <v>34</v>
      </c>
      <c r="C1100" s="349" t="s">
        <v>35</v>
      </c>
      <c r="D1100" s="349" t="s">
        <v>5600</v>
      </c>
      <c r="E1100" s="853" t="s">
        <v>5601</v>
      </c>
      <c r="F1100" s="853"/>
      <c r="G1100" s="854"/>
      <c r="H1100" s="855"/>
      <c r="I1100" s="856"/>
      <c r="J1100" s="58" t="s">
        <v>5646</v>
      </c>
      <c r="K1100" s="45"/>
      <c r="L1100" s="59" t="s">
        <v>32</v>
      </c>
      <c r="M1100" s="350">
        <f>286.77+61.78</f>
        <v>348.54999999999995</v>
      </c>
      <c r="O1100" s="333"/>
      <c r="Q1100" s="333"/>
    </row>
    <row r="1101" spans="1:17" s="19" customFormat="1" ht="39.9" customHeight="1" x14ac:dyDescent="0.25">
      <c r="A1101" s="849"/>
      <c r="B1101" s="349"/>
      <c r="C1101" s="349"/>
      <c r="D1101" s="349"/>
      <c r="E1101" s="349"/>
      <c r="F1101" s="349"/>
      <c r="G1101" s="348"/>
      <c r="H1101" s="347"/>
      <c r="I1101" s="346"/>
      <c r="J1101" s="345" t="s">
        <v>5607</v>
      </c>
      <c r="K1101" s="59"/>
      <c r="L1101" s="59"/>
      <c r="M1101" s="344"/>
      <c r="O1101" s="333"/>
      <c r="Q1101" s="333"/>
    </row>
    <row r="1102" spans="1:17" s="19" customFormat="1" ht="39.9" customHeight="1" thickBot="1" x14ac:dyDescent="0.3">
      <c r="A1102" s="850"/>
      <c r="B1102" s="343" t="s">
        <v>6763</v>
      </c>
      <c r="C1102" s="342" t="s">
        <v>7273</v>
      </c>
      <c r="D1102" s="341">
        <v>43556</v>
      </c>
      <c r="E1102" s="340" t="s">
        <v>5605</v>
      </c>
      <c r="F1102" s="339" t="s">
        <v>7272</v>
      </c>
      <c r="G1102" s="338"/>
      <c r="H1102" s="337"/>
      <c r="I1102" s="336"/>
      <c r="J1102" s="63" t="s">
        <v>5696</v>
      </c>
      <c r="K1102" s="335"/>
      <c r="L1102" s="64" t="s">
        <v>32</v>
      </c>
      <c r="M1102" s="334">
        <v>61.78</v>
      </c>
      <c r="O1102" s="333"/>
      <c r="Q1102" s="333"/>
    </row>
    <row r="1103" spans="1:17" s="436" customFormat="1" ht="39.9" customHeight="1" x14ac:dyDescent="0.25">
      <c r="A1103" s="848">
        <v>219</v>
      </c>
      <c r="B1103" s="441" t="s">
        <v>22</v>
      </c>
      <c r="C1103" s="441" t="s">
        <v>23</v>
      </c>
      <c r="D1103" s="441" t="s">
        <v>5593</v>
      </c>
      <c r="E1103" s="875" t="s">
        <v>5594</v>
      </c>
      <c r="F1103" s="875"/>
      <c r="G1103" s="875" t="s">
        <v>17</v>
      </c>
      <c r="H1103" s="876"/>
      <c r="I1103" s="440"/>
      <c r="J1103" s="439"/>
      <c r="K1103" s="439"/>
      <c r="L1103" s="439"/>
      <c r="M1103" s="438"/>
      <c r="O1103" s="437"/>
      <c r="Q1103" s="437"/>
    </row>
    <row r="1104" spans="1:17" s="19" customFormat="1" ht="39.9" customHeight="1" x14ac:dyDescent="0.25">
      <c r="A1104" s="849"/>
      <c r="B1104" s="48" t="s">
        <v>7271</v>
      </c>
      <c r="C1104" s="48" t="s">
        <v>7270</v>
      </c>
      <c r="D1104" s="355">
        <v>43585</v>
      </c>
      <c r="E1104" s="354"/>
      <c r="F1104" s="353" t="s">
        <v>5705</v>
      </c>
      <c r="G1104" s="774" t="s">
        <v>6270</v>
      </c>
      <c r="H1104" s="775"/>
      <c r="I1104" s="776"/>
      <c r="J1104" s="352" t="s">
        <v>5599</v>
      </c>
      <c r="K1104" s="53"/>
      <c r="L1104" s="45" t="s">
        <v>32</v>
      </c>
      <c r="M1104" s="351">
        <v>502</v>
      </c>
      <c r="O1104" s="333"/>
      <c r="Q1104" s="333"/>
    </row>
    <row r="1105" spans="1:17" s="19" customFormat="1" ht="39.9" customHeight="1" x14ac:dyDescent="0.25">
      <c r="A1105" s="849"/>
      <c r="B1105" s="349" t="s">
        <v>34</v>
      </c>
      <c r="C1105" s="349" t="s">
        <v>35</v>
      </c>
      <c r="D1105" s="349" t="s">
        <v>5600</v>
      </c>
      <c r="E1105" s="853" t="s">
        <v>5601</v>
      </c>
      <c r="F1105" s="853"/>
      <c r="G1105" s="854"/>
      <c r="H1105" s="855"/>
      <c r="I1105" s="856"/>
      <c r="J1105" s="58" t="s">
        <v>5646</v>
      </c>
      <c r="K1105" s="45"/>
      <c r="L1105" s="59" t="s">
        <v>32</v>
      </c>
      <c r="M1105" s="350">
        <v>291.95999999999998</v>
      </c>
      <c r="O1105" s="333"/>
      <c r="Q1105" s="333"/>
    </row>
    <row r="1106" spans="1:17" s="19" customFormat="1" ht="39.9" customHeight="1" x14ac:dyDescent="0.25">
      <c r="A1106" s="849"/>
      <c r="B1106" s="349"/>
      <c r="C1106" s="349"/>
      <c r="D1106" s="349"/>
      <c r="E1106" s="349"/>
      <c r="F1106" s="349"/>
      <c r="G1106" s="348"/>
      <c r="H1106" s="347"/>
      <c r="I1106" s="346"/>
      <c r="J1106" s="345" t="s">
        <v>5607</v>
      </c>
      <c r="K1106" s="59"/>
      <c r="L1106" s="59"/>
      <c r="M1106" s="344"/>
      <c r="O1106" s="333"/>
      <c r="Q1106" s="333"/>
    </row>
    <row r="1107" spans="1:17" s="19" customFormat="1" ht="39.9" customHeight="1" thickBot="1" x14ac:dyDescent="0.3">
      <c r="A1107" s="850"/>
      <c r="B1107" s="343" t="s">
        <v>6763</v>
      </c>
      <c r="C1107" s="342" t="s">
        <v>6270</v>
      </c>
      <c r="D1107" s="341">
        <v>43587</v>
      </c>
      <c r="E1107" s="340" t="s">
        <v>5605</v>
      </c>
      <c r="F1107" s="339" t="s">
        <v>6269</v>
      </c>
      <c r="G1107" s="338"/>
      <c r="H1107" s="337"/>
      <c r="I1107" s="336"/>
      <c r="J1107" s="63" t="s">
        <v>5696</v>
      </c>
      <c r="K1107" s="335"/>
      <c r="L1107" s="64"/>
      <c r="M1107" s="334"/>
      <c r="O1107" s="333"/>
      <c r="Q1107" s="333"/>
    </row>
    <row r="1108" spans="1:17" s="436" customFormat="1" ht="39.9" customHeight="1" x14ac:dyDescent="0.25">
      <c r="A1108" s="848">
        <v>220</v>
      </c>
      <c r="B1108" s="441" t="s">
        <v>22</v>
      </c>
      <c r="C1108" s="441" t="s">
        <v>23</v>
      </c>
      <c r="D1108" s="441" t="s">
        <v>5593</v>
      </c>
      <c r="E1108" s="875" t="s">
        <v>5594</v>
      </c>
      <c r="F1108" s="875"/>
      <c r="G1108" s="875" t="s">
        <v>17</v>
      </c>
      <c r="H1108" s="876"/>
      <c r="I1108" s="440"/>
      <c r="J1108" s="439"/>
      <c r="K1108" s="439"/>
      <c r="L1108" s="439"/>
      <c r="M1108" s="438"/>
      <c r="O1108" s="437"/>
      <c r="Q1108" s="437"/>
    </row>
    <row r="1109" spans="1:17" s="19" customFormat="1" ht="39.9" customHeight="1" x14ac:dyDescent="0.25">
      <c r="A1109" s="849"/>
      <c r="B1109" s="48" t="s">
        <v>7269</v>
      </c>
      <c r="C1109" s="48" t="s">
        <v>7268</v>
      </c>
      <c r="D1109" s="355">
        <v>43561</v>
      </c>
      <c r="E1109" s="354"/>
      <c r="F1109" s="353" t="s">
        <v>6154</v>
      </c>
      <c r="G1109" s="774" t="s">
        <v>7267</v>
      </c>
      <c r="H1109" s="775"/>
      <c r="I1109" s="776"/>
      <c r="J1109" s="352" t="s">
        <v>5599</v>
      </c>
      <c r="K1109" s="53"/>
      <c r="L1109" s="45" t="s">
        <v>5583</v>
      </c>
      <c r="M1109" s="351">
        <v>122</v>
      </c>
      <c r="O1109" s="333"/>
      <c r="Q1109" s="333"/>
    </row>
    <row r="1110" spans="1:17" s="19" customFormat="1" ht="39.9" customHeight="1" x14ac:dyDescent="0.25">
      <c r="A1110" s="849"/>
      <c r="B1110" s="349" t="s">
        <v>34</v>
      </c>
      <c r="C1110" s="349" t="s">
        <v>35</v>
      </c>
      <c r="D1110" s="349" t="s">
        <v>5600</v>
      </c>
      <c r="E1110" s="853" t="s">
        <v>5601</v>
      </c>
      <c r="F1110" s="853"/>
      <c r="G1110" s="854"/>
      <c r="H1110" s="855"/>
      <c r="I1110" s="856"/>
      <c r="J1110" s="58" t="s">
        <v>5646</v>
      </c>
      <c r="K1110" s="45"/>
      <c r="L1110" s="59" t="s">
        <v>32</v>
      </c>
      <c r="M1110" s="350">
        <f>394.42+37.78</f>
        <v>432.20000000000005</v>
      </c>
      <c r="O1110" s="333"/>
      <c r="Q1110" s="333"/>
    </row>
    <row r="1111" spans="1:17" s="19" customFormat="1" ht="39.9" customHeight="1" x14ac:dyDescent="0.25">
      <c r="A1111" s="849"/>
      <c r="B1111" s="349"/>
      <c r="C1111" s="349"/>
      <c r="D1111" s="349"/>
      <c r="E1111" s="349"/>
      <c r="F1111" s="349"/>
      <c r="G1111" s="348"/>
      <c r="H1111" s="347"/>
      <c r="I1111" s="346"/>
      <c r="J1111" s="345" t="s">
        <v>5607</v>
      </c>
      <c r="K1111" s="59"/>
      <c r="L1111" s="59"/>
      <c r="M1111" s="344"/>
      <c r="O1111" s="333"/>
      <c r="Q1111" s="333"/>
    </row>
    <row r="1112" spans="1:17" s="19" customFormat="1" ht="39.9" customHeight="1" thickBot="1" x14ac:dyDescent="0.3">
      <c r="A1112" s="850"/>
      <c r="B1112" s="343" t="s">
        <v>5775</v>
      </c>
      <c r="C1112" s="342" t="s">
        <v>7267</v>
      </c>
      <c r="D1112" s="341">
        <v>43562</v>
      </c>
      <c r="E1112" s="340" t="s">
        <v>5605</v>
      </c>
      <c r="F1112" s="339" t="s">
        <v>7266</v>
      </c>
      <c r="G1112" s="338"/>
      <c r="H1112" s="337"/>
      <c r="I1112" s="336"/>
      <c r="J1112" s="63" t="s">
        <v>5696</v>
      </c>
      <c r="K1112" s="335"/>
      <c r="L1112" s="64" t="s">
        <v>32</v>
      </c>
      <c r="M1112" s="334">
        <v>20.2</v>
      </c>
      <c r="O1112" s="333"/>
      <c r="Q1112" s="333"/>
    </row>
    <row r="1113" spans="1:17" s="436" customFormat="1" ht="39.9" customHeight="1" x14ac:dyDescent="0.25">
      <c r="A1113" s="848">
        <v>221</v>
      </c>
      <c r="B1113" s="441" t="s">
        <v>22</v>
      </c>
      <c r="C1113" s="441" t="s">
        <v>23</v>
      </c>
      <c r="D1113" s="441" t="s">
        <v>5593</v>
      </c>
      <c r="E1113" s="875" t="s">
        <v>5594</v>
      </c>
      <c r="F1113" s="875"/>
      <c r="G1113" s="875" t="s">
        <v>17</v>
      </c>
      <c r="H1113" s="876"/>
      <c r="I1113" s="440"/>
      <c r="J1113" s="439"/>
      <c r="K1113" s="439"/>
      <c r="L1113" s="439"/>
      <c r="M1113" s="438"/>
      <c r="O1113" s="437"/>
      <c r="Q1113" s="437"/>
    </row>
    <row r="1114" spans="1:17" s="19" customFormat="1" ht="39.9" customHeight="1" x14ac:dyDescent="0.25">
      <c r="A1114" s="849"/>
      <c r="B1114" s="48" t="s">
        <v>7265</v>
      </c>
      <c r="C1114" s="48" t="s">
        <v>7264</v>
      </c>
      <c r="D1114" s="355">
        <v>43591</v>
      </c>
      <c r="E1114" s="354"/>
      <c r="F1114" s="353" t="s">
        <v>6149</v>
      </c>
      <c r="G1114" s="774" t="s">
        <v>7263</v>
      </c>
      <c r="H1114" s="775"/>
      <c r="I1114" s="776"/>
      <c r="J1114" s="352" t="s">
        <v>5599</v>
      </c>
      <c r="K1114" s="53"/>
      <c r="L1114" s="45" t="s">
        <v>32</v>
      </c>
      <c r="M1114" s="351">
        <v>253</v>
      </c>
      <c r="O1114" s="333"/>
      <c r="Q1114" s="333"/>
    </row>
    <row r="1115" spans="1:17" s="19" customFormat="1" ht="39.9" customHeight="1" x14ac:dyDescent="0.25">
      <c r="A1115" s="849"/>
      <c r="B1115" s="349" t="s">
        <v>34</v>
      </c>
      <c r="C1115" s="349" t="s">
        <v>35</v>
      </c>
      <c r="D1115" s="349" t="s">
        <v>5600</v>
      </c>
      <c r="E1115" s="853" t="s">
        <v>5601</v>
      </c>
      <c r="F1115" s="853"/>
      <c r="G1115" s="854"/>
      <c r="H1115" s="855"/>
      <c r="I1115" s="856"/>
      <c r="J1115" s="58" t="s">
        <v>5646</v>
      </c>
      <c r="K1115" s="45"/>
      <c r="L1115" s="59" t="s">
        <v>32</v>
      </c>
      <c r="M1115" s="350">
        <v>572.6</v>
      </c>
      <c r="O1115" s="333"/>
      <c r="Q1115" s="333"/>
    </row>
    <row r="1116" spans="1:17" s="19" customFormat="1" ht="39.9" customHeight="1" x14ac:dyDescent="0.25">
      <c r="A1116" s="849"/>
      <c r="B1116" s="349"/>
      <c r="C1116" s="349"/>
      <c r="D1116" s="349"/>
      <c r="E1116" s="349"/>
      <c r="F1116" s="349"/>
      <c r="G1116" s="348"/>
      <c r="H1116" s="347"/>
      <c r="I1116" s="346"/>
      <c r="J1116" s="345" t="s">
        <v>5607</v>
      </c>
      <c r="K1116" s="59"/>
      <c r="L1116" s="59"/>
      <c r="M1116" s="344"/>
      <c r="O1116" s="333"/>
      <c r="Q1116" s="333"/>
    </row>
    <row r="1117" spans="1:17" s="19" customFormat="1" ht="39.9" customHeight="1" thickBot="1" x14ac:dyDescent="0.3">
      <c r="A1117" s="850"/>
      <c r="B1117" s="343" t="s">
        <v>5838</v>
      </c>
      <c r="C1117" s="342" t="s">
        <v>7263</v>
      </c>
      <c r="D1117" s="341">
        <v>43592</v>
      </c>
      <c r="E1117" s="340" t="s">
        <v>5605</v>
      </c>
      <c r="F1117" s="339" t="s">
        <v>6599</v>
      </c>
      <c r="G1117" s="338"/>
      <c r="H1117" s="337"/>
      <c r="I1117" s="336"/>
      <c r="J1117" s="63" t="s">
        <v>5696</v>
      </c>
      <c r="K1117" s="335"/>
      <c r="L1117" s="64"/>
      <c r="M1117" s="334"/>
      <c r="O1117" s="333"/>
      <c r="Q1117" s="333"/>
    </row>
    <row r="1118" spans="1:17" s="436" customFormat="1" ht="39.9" customHeight="1" x14ac:dyDescent="0.25">
      <c r="A1118" s="848">
        <v>222</v>
      </c>
      <c r="B1118" s="441" t="s">
        <v>22</v>
      </c>
      <c r="C1118" s="441" t="s">
        <v>23</v>
      </c>
      <c r="D1118" s="441" t="s">
        <v>5593</v>
      </c>
      <c r="E1118" s="875" t="s">
        <v>5594</v>
      </c>
      <c r="F1118" s="875"/>
      <c r="G1118" s="875" t="s">
        <v>17</v>
      </c>
      <c r="H1118" s="876"/>
      <c r="I1118" s="440"/>
      <c r="J1118" s="439"/>
      <c r="K1118" s="439"/>
      <c r="L1118" s="439"/>
      <c r="M1118" s="438"/>
      <c r="O1118" s="437"/>
      <c r="Q1118" s="437"/>
    </row>
    <row r="1119" spans="1:17" s="19" customFormat="1" ht="39.9" customHeight="1" x14ac:dyDescent="0.25">
      <c r="A1119" s="849"/>
      <c r="B1119" s="48" t="s">
        <v>7262</v>
      </c>
      <c r="C1119" s="48" t="s">
        <v>7261</v>
      </c>
      <c r="D1119" s="355">
        <v>43702</v>
      </c>
      <c r="E1119" s="354"/>
      <c r="F1119" s="353" t="s">
        <v>7260</v>
      </c>
      <c r="G1119" s="774" t="s">
        <v>5867</v>
      </c>
      <c r="H1119" s="775"/>
      <c r="I1119" s="776"/>
      <c r="J1119" s="352" t="s">
        <v>5599</v>
      </c>
      <c r="K1119" s="53"/>
      <c r="L1119" s="45" t="s">
        <v>32</v>
      </c>
      <c r="M1119" s="351">
        <v>665</v>
      </c>
      <c r="O1119" s="333"/>
      <c r="Q1119" s="333"/>
    </row>
    <row r="1120" spans="1:17" s="19" customFormat="1" ht="39.9" customHeight="1" x14ac:dyDescent="0.25">
      <c r="A1120" s="849"/>
      <c r="B1120" s="349" t="s">
        <v>34</v>
      </c>
      <c r="C1120" s="349" t="s">
        <v>35</v>
      </c>
      <c r="D1120" s="349" t="s">
        <v>5600</v>
      </c>
      <c r="E1120" s="853" t="s">
        <v>5601</v>
      </c>
      <c r="F1120" s="853"/>
      <c r="G1120" s="854"/>
      <c r="H1120" s="855"/>
      <c r="I1120" s="856"/>
      <c r="J1120" s="58" t="s">
        <v>5646</v>
      </c>
      <c r="K1120" s="45"/>
      <c r="L1120" s="59" t="s">
        <v>32</v>
      </c>
      <c r="M1120" s="350">
        <v>663.6</v>
      </c>
      <c r="O1120" s="333"/>
      <c r="Q1120" s="333"/>
    </row>
    <row r="1121" spans="1:17" s="19" customFormat="1" ht="39.9" customHeight="1" thickBot="1" x14ac:dyDescent="0.3">
      <c r="A1121" s="849"/>
      <c r="B1121" s="349"/>
      <c r="C1121" s="349"/>
      <c r="D1121" s="349"/>
      <c r="E1121" s="349"/>
      <c r="F1121" s="349"/>
      <c r="G1121" s="348"/>
      <c r="H1121" s="347"/>
      <c r="I1121" s="346"/>
      <c r="J1121" s="345" t="s">
        <v>5607</v>
      </c>
      <c r="K1121" s="59"/>
      <c r="L1121" s="59"/>
      <c r="M1121" s="344"/>
      <c r="O1121" s="333"/>
      <c r="Q1121" s="333"/>
    </row>
    <row r="1122" spans="1:17" s="19" customFormat="1" ht="39.9" customHeight="1" thickBot="1" x14ac:dyDescent="0.3">
      <c r="A1122" s="850"/>
      <c r="B1122" s="397" t="s">
        <v>7259</v>
      </c>
      <c r="C1122" s="342" t="s">
        <v>5867</v>
      </c>
      <c r="D1122" s="341">
        <v>43707</v>
      </c>
      <c r="E1122" s="340" t="s">
        <v>5605</v>
      </c>
      <c r="F1122" s="339" t="s">
        <v>7258</v>
      </c>
      <c r="G1122" s="338"/>
      <c r="H1122" s="337"/>
      <c r="I1122" s="336"/>
      <c r="J1122" s="63" t="s">
        <v>5696</v>
      </c>
      <c r="K1122" s="335"/>
      <c r="L1122" s="64"/>
      <c r="M1122" s="334"/>
      <c r="O1122" s="333"/>
      <c r="Q1122" s="333"/>
    </row>
    <row r="1123" spans="1:17" s="436" customFormat="1" ht="39.9" customHeight="1" x14ac:dyDescent="0.25">
      <c r="A1123" s="848">
        <v>223</v>
      </c>
      <c r="B1123" s="441" t="s">
        <v>22</v>
      </c>
      <c r="C1123" s="441" t="s">
        <v>23</v>
      </c>
      <c r="D1123" s="441" t="s">
        <v>5593</v>
      </c>
      <c r="E1123" s="875" t="s">
        <v>5594</v>
      </c>
      <c r="F1123" s="875"/>
      <c r="G1123" s="875" t="s">
        <v>17</v>
      </c>
      <c r="H1123" s="876"/>
      <c r="I1123" s="440"/>
      <c r="J1123" s="439"/>
      <c r="K1123" s="439"/>
      <c r="L1123" s="439"/>
      <c r="M1123" s="438"/>
      <c r="O1123" s="437"/>
      <c r="Q1123" s="437"/>
    </row>
    <row r="1124" spans="1:17" s="19" customFormat="1" ht="39.9" customHeight="1" x14ac:dyDescent="0.25">
      <c r="A1124" s="849"/>
      <c r="B1124" s="48" t="s">
        <v>7257</v>
      </c>
      <c r="C1124" s="48" t="s">
        <v>7256</v>
      </c>
      <c r="D1124" s="355">
        <v>43721</v>
      </c>
      <c r="E1124" s="354"/>
      <c r="F1124" s="353" t="s">
        <v>7255</v>
      </c>
      <c r="G1124" s="774" t="s">
        <v>5997</v>
      </c>
      <c r="H1124" s="775"/>
      <c r="I1124" s="776"/>
      <c r="J1124" s="352" t="s">
        <v>5599</v>
      </c>
      <c r="K1124" s="53"/>
      <c r="L1124" s="45" t="s">
        <v>32</v>
      </c>
      <c r="M1124" s="351">
        <v>1044</v>
      </c>
      <c r="O1124" s="333"/>
      <c r="Q1124" s="333"/>
    </row>
    <row r="1125" spans="1:17" s="19" customFormat="1" ht="39.9" customHeight="1" x14ac:dyDescent="0.25">
      <c r="A1125" s="849"/>
      <c r="B1125" s="349" t="s">
        <v>34</v>
      </c>
      <c r="C1125" s="349" t="s">
        <v>35</v>
      </c>
      <c r="D1125" s="349" t="s">
        <v>5600</v>
      </c>
      <c r="E1125" s="853" t="s">
        <v>5601</v>
      </c>
      <c r="F1125" s="853"/>
      <c r="G1125" s="854"/>
      <c r="H1125" s="855"/>
      <c r="I1125" s="856"/>
      <c r="J1125" s="58" t="s">
        <v>5646</v>
      </c>
      <c r="K1125" s="45"/>
      <c r="L1125" s="59"/>
      <c r="M1125" s="350"/>
      <c r="O1125" s="333"/>
      <c r="Q1125" s="333"/>
    </row>
    <row r="1126" spans="1:17" s="19" customFormat="1" ht="39.9" customHeight="1" thickBot="1" x14ac:dyDescent="0.3">
      <c r="A1126" s="849"/>
      <c r="B1126" s="349"/>
      <c r="C1126" s="349"/>
      <c r="D1126" s="349"/>
      <c r="E1126" s="349"/>
      <c r="F1126" s="349"/>
      <c r="G1126" s="348"/>
      <c r="H1126" s="347"/>
      <c r="I1126" s="346"/>
      <c r="J1126" s="345" t="s">
        <v>5607</v>
      </c>
      <c r="K1126" s="59"/>
      <c r="L1126" s="64" t="s">
        <v>32</v>
      </c>
      <c r="M1126" s="334">
        <v>465</v>
      </c>
      <c r="O1126" s="333"/>
      <c r="Q1126" s="333"/>
    </row>
    <row r="1127" spans="1:17" s="19" customFormat="1" ht="39.9" customHeight="1" thickBot="1" x14ac:dyDescent="0.3">
      <c r="A1127" s="850"/>
      <c r="B1127" s="343" t="s">
        <v>6276</v>
      </c>
      <c r="C1127" s="342" t="s">
        <v>5997</v>
      </c>
      <c r="D1127" s="341">
        <v>43727</v>
      </c>
      <c r="E1127" s="340" t="s">
        <v>5605</v>
      </c>
      <c r="F1127" s="339" t="s">
        <v>7254</v>
      </c>
      <c r="G1127" s="338"/>
      <c r="H1127" s="337"/>
      <c r="I1127" s="336"/>
      <c r="J1127" s="63" t="s">
        <v>5696</v>
      </c>
      <c r="K1127" s="335"/>
      <c r="L1127" s="64"/>
      <c r="M1127" s="334"/>
      <c r="O1127" s="333"/>
      <c r="Q1127" s="333"/>
    </row>
    <row r="1128" spans="1:17" s="436" customFormat="1" ht="39.9" customHeight="1" x14ac:dyDescent="0.25">
      <c r="A1128" s="848">
        <v>224</v>
      </c>
      <c r="B1128" s="441" t="s">
        <v>22</v>
      </c>
      <c r="C1128" s="441" t="s">
        <v>23</v>
      </c>
      <c r="D1128" s="441" t="s">
        <v>5593</v>
      </c>
      <c r="E1128" s="875" t="s">
        <v>5594</v>
      </c>
      <c r="F1128" s="875"/>
      <c r="G1128" s="875" t="s">
        <v>17</v>
      </c>
      <c r="H1128" s="876"/>
      <c r="I1128" s="440"/>
      <c r="J1128" s="439"/>
      <c r="K1128" s="439"/>
      <c r="L1128" s="439"/>
      <c r="M1128" s="438"/>
      <c r="O1128" s="437"/>
      <c r="Q1128" s="437"/>
    </row>
    <row r="1129" spans="1:17" s="19" customFormat="1" ht="39.9" customHeight="1" x14ac:dyDescent="0.25">
      <c r="A1129" s="849"/>
      <c r="B1129" s="48" t="s">
        <v>7253</v>
      </c>
      <c r="C1129" s="48" t="s">
        <v>7243</v>
      </c>
      <c r="D1129" s="355">
        <v>43660</v>
      </c>
      <c r="E1129" s="354"/>
      <c r="F1129" s="353" t="s">
        <v>6266</v>
      </c>
      <c r="G1129" s="774" t="s">
        <v>7242</v>
      </c>
      <c r="H1129" s="775"/>
      <c r="I1129" s="776"/>
      <c r="J1129" s="352" t="s">
        <v>5599</v>
      </c>
      <c r="K1129" s="53"/>
      <c r="L1129" s="45" t="s">
        <v>32</v>
      </c>
      <c r="M1129" s="351">
        <v>1385</v>
      </c>
      <c r="O1129" s="333"/>
      <c r="Q1129" s="333"/>
    </row>
    <row r="1130" spans="1:17" s="19" customFormat="1" ht="39.9" customHeight="1" x14ac:dyDescent="0.25">
      <c r="A1130" s="849"/>
      <c r="B1130" s="349" t="s">
        <v>34</v>
      </c>
      <c r="C1130" s="349" t="s">
        <v>35</v>
      </c>
      <c r="D1130" s="349" t="s">
        <v>5600</v>
      </c>
      <c r="E1130" s="853" t="s">
        <v>5601</v>
      </c>
      <c r="F1130" s="853"/>
      <c r="G1130" s="854"/>
      <c r="H1130" s="855"/>
      <c r="I1130" s="856"/>
      <c r="J1130" s="58" t="s">
        <v>5646</v>
      </c>
      <c r="K1130" s="45"/>
      <c r="L1130" s="59" t="s">
        <v>32</v>
      </c>
      <c r="M1130" s="350">
        <v>993.03</v>
      </c>
      <c r="O1130" s="333"/>
      <c r="Q1130" s="333"/>
    </row>
    <row r="1131" spans="1:17" s="19" customFormat="1" ht="39.9" customHeight="1" thickBot="1" x14ac:dyDescent="0.3">
      <c r="A1131" s="849"/>
      <c r="B1131" s="349"/>
      <c r="C1131" s="349"/>
      <c r="D1131" s="349"/>
      <c r="E1131" s="349"/>
      <c r="F1131" s="349"/>
      <c r="G1131" s="348"/>
      <c r="H1131" s="347"/>
      <c r="I1131" s="346"/>
      <c r="J1131" s="345" t="s">
        <v>5607</v>
      </c>
      <c r="K1131" s="59"/>
      <c r="L1131" s="64" t="s">
        <v>32</v>
      </c>
      <c r="M1131" s="334">
        <v>336</v>
      </c>
      <c r="O1131" s="333"/>
      <c r="Q1131" s="333"/>
    </row>
    <row r="1132" spans="1:17" s="19" customFormat="1" ht="39.9" customHeight="1" thickBot="1" x14ac:dyDescent="0.3">
      <c r="A1132" s="850"/>
      <c r="B1132" s="397" t="s">
        <v>7252</v>
      </c>
      <c r="C1132" s="342" t="s">
        <v>7242</v>
      </c>
      <c r="D1132" s="341">
        <v>43665</v>
      </c>
      <c r="E1132" s="340" t="s">
        <v>5605</v>
      </c>
      <c r="F1132" s="339" t="s">
        <v>7251</v>
      </c>
      <c r="G1132" s="338"/>
      <c r="H1132" s="337"/>
      <c r="I1132" s="336"/>
      <c r="J1132" s="63" t="s">
        <v>5696</v>
      </c>
      <c r="K1132" s="335"/>
      <c r="L1132" s="64"/>
      <c r="M1132" s="334"/>
      <c r="O1132" s="333"/>
      <c r="Q1132" s="333"/>
    </row>
    <row r="1133" spans="1:17" s="436" customFormat="1" ht="39.9" customHeight="1" x14ac:dyDescent="0.25">
      <c r="A1133" s="848">
        <v>225</v>
      </c>
      <c r="B1133" s="441" t="s">
        <v>22</v>
      </c>
      <c r="C1133" s="441" t="s">
        <v>23</v>
      </c>
      <c r="D1133" s="441" t="s">
        <v>5593</v>
      </c>
      <c r="E1133" s="875" t="s">
        <v>5594</v>
      </c>
      <c r="F1133" s="875"/>
      <c r="G1133" s="875" t="s">
        <v>17</v>
      </c>
      <c r="H1133" s="876"/>
      <c r="I1133" s="440"/>
      <c r="J1133" s="439"/>
      <c r="K1133" s="439"/>
      <c r="L1133" s="439"/>
      <c r="M1133" s="438"/>
      <c r="O1133" s="437"/>
      <c r="Q1133" s="437"/>
    </row>
    <row r="1134" spans="1:17" s="19" customFormat="1" ht="39.9" customHeight="1" x14ac:dyDescent="0.25">
      <c r="A1134" s="849"/>
      <c r="B1134" s="48" t="s">
        <v>7244</v>
      </c>
      <c r="C1134" s="48" t="s">
        <v>7250</v>
      </c>
      <c r="D1134" s="355">
        <v>43592</v>
      </c>
      <c r="E1134" s="354"/>
      <c r="F1134" s="353" t="s">
        <v>7249</v>
      </c>
      <c r="G1134" s="774" t="s">
        <v>7248</v>
      </c>
      <c r="H1134" s="775"/>
      <c r="I1134" s="776"/>
      <c r="J1134" s="352" t="s">
        <v>5599</v>
      </c>
      <c r="K1134" s="53"/>
      <c r="L1134" s="45" t="s">
        <v>32</v>
      </c>
      <c r="M1134" s="351">
        <v>374</v>
      </c>
      <c r="O1134" s="333"/>
      <c r="Q1134" s="333"/>
    </row>
    <row r="1135" spans="1:17" s="19" customFormat="1" ht="39.9" customHeight="1" x14ac:dyDescent="0.25">
      <c r="A1135" s="849"/>
      <c r="B1135" s="349" t="s">
        <v>34</v>
      </c>
      <c r="C1135" s="349" t="s">
        <v>35</v>
      </c>
      <c r="D1135" s="349" t="s">
        <v>5600</v>
      </c>
      <c r="E1135" s="853" t="s">
        <v>5601</v>
      </c>
      <c r="F1135" s="853"/>
      <c r="G1135" s="854"/>
      <c r="H1135" s="855"/>
      <c r="I1135" s="856"/>
      <c r="J1135" s="58" t="s">
        <v>5646</v>
      </c>
      <c r="K1135" s="45"/>
      <c r="L1135" s="59" t="s">
        <v>32</v>
      </c>
      <c r="M1135" s="350">
        <v>647.87</v>
      </c>
      <c r="O1135" s="333"/>
      <c r="Q1135" s="333"/>
    </row>
    <row r="1136" spans="1:17" s="19" customFormat="1" ht="39.9" customHeight="1" thickBot="1" x14ac:dyDescent="0.3">
      <c r="A1136" s="849"/>
      <c r="B1136" s="349"/>
      <c r="C1136" s="349"/>
      <c r="D1136" s="349"/>
      <c r="E1136" s="349"/>
      <c r="F1136" s="349"/>
      <c r="G1136" s="348"/>
      <c r="H1136" s="347"/>
      <c r="I1136" s="346"/>
      <c r="J1136" s="345" t="s">
        <v>5607</v>
      </c>
      <c r="K1136" s="59"/>
      <c r="L1136" s="59"/>
      <c r="M1136" s="344"/>
      <c r="O1136" s="333"/>
      <c r="Q1136" s="333"/>
    </row>
    <row r="1137" spans="1:17" s="19" customFormat="1" ht="39.9" customHeight="1" thickBot="1" x14ac:dyDescent="0.3">
      <c r="A1137" s="850"/>
      <c r="B1137" s="397" t="s">
        <v>7227</v>
      </c>
      <c r="C1137" s="342" t="s">
        <v>7248</v>
      </c>
      <c r="D1137" s="341">
        <v>43594</v>
      </c>
      <c r="E1137" s="340" t="s">
        <v>5605</v>
      </c>
      <c r="F1137" s="339" t="s">
        <v>7247</v>
      </c>
      <c r="G1137" s="338"/>
      <c r="H1137" s="337"/>
      <c r="I1137" s="336"/>
      <c r="J1137" s="63" t="s">
        <v>5696</v>
      </c>
      <c r="K1137" s="335"/>
      <c r="L1137" s="64"/>
      <c r="M1137" s="334"/>
      <c r="O1137" s="333"/>
      <c r="Q1137" s="333"/>
    </row>
    <row r="1138" spans="1:17" s="436" customFormat="1" ht="39.9" customHeight="1" x14ac:dyDescent="0.25">
      <c r="A1138" s="848">
        <v>226</v>
      </c>
      <c r="B1138" s="441" t="s">
        <v>22</v>
      </c>
      <c r="C1138" s="441" t="s">
        <v>23</v>
      </c>
      <c r="D1138" s="441" t="s">
        <v>5593</v>
      </c>
      <c r="E1138" s="875" t="s">
        <v>5594</v>
      </c>
      <c r="F1138" s="875"/>
      <c r="G1138" s="875" t="s">
        <v>17</v>
      </c>
      <c r="H1138" s="876"/>
      <c r="I1138" s="440"/>
      <c r="J1138" s="439"/>
      <c r="K1138" s="439"/>
      <c r="L1138" s="439"/>
      <c r="M1138" s="438"/>
      <c r="O1138" s="437"/>
      <c r="Q1138" s="437"/>
    </row>
    <row r="1139" spans="1:17" s="19" customFormat="1" ht="39.9" customHeight="1" x14ac:dyDescent="0.25">
      <c r="A1139" s="849"/>
      <c r="B1139" s="48" t="s">
        <v>7244</v>
      </c>
      <c r="C1139" s="48" t="s">
        <v>7246</v>
      </c>
      <c r="D1139" s="355">
        <v>43599</v>
      </c>
      <c r="E1139" s="354"/>
      <c r="F1139" s="353" t="s">
        <v>7245</v>
      </c>
      <c r="G1139" s="774" t="s">
        <v>7242</v>
      </c>
      <c r="H1139" s="775"/>
      <c r="I1139" s="776"/>
      <c r="J1139" s="352" t="s">
        <v>5599</v>
      </c>
      <c r="K1139" s="53"/>
      <c r="L1139" s="45" t="s">
        <v>32</v>
      </c>
      <c r="M1139" s="351">
        <v>256</v>
      </c>
      <c r="O1139" s="333"/>
      <c r="Q1139" s="333"/>
    </row>
    <row r="1140" spans="1:17" s="19" customFormat="1" ht="39.9" customHeight="1" x14ac:dyDescent="0.25">
      <c r="A1140" s="849"/>
      <c r="B1140" s="349" t="s">
        <v>34</v>
      </c>
      <c r="C1140" s="349" t="s">
        <v>35</v>
      </c>
      <c r="D1140" s="349" t="s">
        <v>5600</v>
      </c>
      <c r="E1140" s="853" t="s">
        <v>5601</v>
      </c>
      <c r="F1140" s="853"/>
      <c r="G1140" s="854"/>
      <c r="H1140" s="855"/>
      <c r="I1140" s="856"/>
      <c r="J1140" s="58" t="s">
        <v>5646</v>
      </c>
      <c r="K1140" s="45"/>
      <c r="L1140" s="59" t="s">
        <v>32</v>
      </c>
      <c r="M1140" s="350">
        <v>701</v>
      </c>
      <c r="O1140" s="333"/>
      <c r="Q1140" s="333"/>
    </row>
    <row r="1141" spans="1:17" s="19" customFormat="1" ht="39.9" customHeight="1" thickBot="1" x14ac:dyDescent="0.3">
      <c r="A1141" s="849"/>
      <c r="B1141" s="349"/>
      <c r="C1141" s="349"/>
      <c r="D1141" s="349"/>
      <c r="E1141" s="349"/>
      <c r="F1141" s="349"/>
      <c r="G1141" s="348"/>
      <c r="H1141" s="347"/>
      <c r="I1141" s="346"/>
      <c r="J1141" s="345" t="s">
        <v>5607</v>
      </c>
      <c r="K1141" s="59"/>
      <c r="L1141" s="59"/>
      <c r="M1141" s="344"/>
      <c r="O1141" s="333"/>
      <c r="Q1141" s="333"/>
    </row>
    <row r="1142" spans="1:17" s="19" customFormat="1" ht="39.9" customHeight="1" thickBot="1" x14ac:dyDescent="0.3">
      <c r="A1142" s="850"/>
      <c r="B1142" s="397" t="s">
        <v>7227</v>
      </c>
      <c r="C1142" s="342" t="s">
        <v>7242</v>
      </c>
      <c r="D1142" s="341">
        <v>43601</v>
      </c>
      <c r="E1142" s="340" t="s">
        <v>5605</v>
      </c>
      <c r="F1142" s="339" t="s">
        <v>7200</v>
      </c>
      <c r="G1142" s="338"/>
      <c r="H1142" s="337"/>
      <c r="I1142" s="336"/>
      <c r="J1142" s="63" t="s">
        <v>5696</v>
      </c>
      <c r="K1142" s="335"/>
      <c r="L1142" s="64"/>
      <c r="M1142" s="334"/>
      <c r="O1142" s="333"/>
      <c r="Q1142" s="333"/>
    </row>
    <row r="1143" spans="1:17" s="436" customFormat="1" ht="39.9" customHeight="1" x14ac:dyDescent="0.25">
      <c r="A1143" s="848">
        <v>227</v>
      </c>
      <c r="B1143" s="441" t="s">
        <v>22</v>
      </c>
      <c r="C1143" s="441" t="s">
        <v>23</v>
      </c>
      <c r="D1143" s="441" t="s">
        <v>5593</v>
      </c>
      <c r="E1143" s="875" t="s">
        <v>5594</v>
      </c>
      <c r="F1143" s="875"/>
      <c r="G1143" s="875" t="s">
        <v>17</v>
      </c>
      <c r="H1143" s="876"/>
      <c r="I1143" s="440"/>
      <c r="J1143" s="439"/>
      <c r="K1143" s="439"/>
      <c r="L1143" s="439"/>
      <c r="M1143" s="438"/>
      <c r="O1143" s="437"/>
      <c r="Q1143" s="437"/>
    </row>
    <row r="1144" spans="1:17" s="19" customFormat="1" ht="39.9" customHeight="1" x14ac:dyDescent="0.25">
      <c r="A1144" s="849"/>
      <c r="B1144" s="48" t="s">
        <v>7244</v>
      </c>
      <c r="C1144" s="48" t="s">
        <v>7243</v>
      </c>
      <c r="D1144" s="355">
        <v>43660</v>
      </c>
      <c r="E1144" s="354"/>
      <c r="F1144" s="353" t="s">
        <v>6266</v>
      </c>
      <c r="G1144" s="774" t="s">
        <v>7242</v>
      </c>
      <c r="H1144" s="775"/>
      <c r="I1144" s="776"/>
      <c r="J1144" s="352" t="s">
        <v>5599</v>
      </c>
      <c r="K1144" s="53"/>
      <c r="L1144" s="45" t="s">
        <v>32</v>
      </c>
      <c r="M1144" s="351">
        <v>2493</v>
      </c>
      <c r="O1144" s="333"/>
      <c r="Q1144" s="333"/>
    </row>
    <row r="1145" spans="1:17" s="19" customFormat="1" ht="39.9" customHeight="1" x14ac:dyDescent="0.25">
      <c r="A1145" s="849"/>
      <c r="B1145" s="349" t="s">
        <v>34</v>
      </c>
      <c r="C1145" s="349" t="s">
        <v>35</v>
      </c>
      <c r="D1145" s="349" t="s">
        <v>5600</v>
      </c>
      <c r="E1145" s="853" t="s">
        <v>5601</v>
      </c>
      <c r="F1145" s="853"/>
      <c r="G1145" s="854"/>
      <c r="H1145" s="855"/>
      <c r="I1145" s="856"/>
      <c r="J1145" s="58" t="s">
        <v>5646</v>
      </c>
      <c r="K1145" s="45"/>
      <c r="L1145" s="59"/>
      <c r="M1145" s="350">
        <v>1181.03</v>
      </c>
      <c r="O1145" s="333"/>
      <c r="Q1145" s="333"/>
    </row>
    <row r="1146" spans="1:17" s="19" customFormat="1" ht="39.9" customHeight="1" thickBot="1" x14ac:dyDescent="0.3">
      <c r="A1146" s="849"/>
      <c r="B1146" s="349"/>
      <c r="C1146" s="349"/>
      <c r="D1146" s="349"/>
      <c r="E1146" s="349"/>
      <c r="F1146" s="349"/>
      <c r="G1146" s="348"/>
      <c r="H1146" s="347"/>
      <c r="I1146" s="346"/>
      <c r="J1146" s="345" t="s">
        <v>5607</v>
      </c>
      <c r="K1146" s="59"/>
      <c r="L1146" s="59" t="s">
        <v>32</v>
      </c>
      <c r="M1146" s="344">
        <v>997.5</v>
      </c>
      <c r="O1146" s="333"/>
      <c r="Q1146" s="333"/>
    </row>
    <row r="1147" spans="1:17" s="19" customFormat="1" ht="39.9" customHeight="1" thickBot="1" x14ac:dyDescent="0.3">
      <c r="A1147" s="850"/>
      <c r="B1147" s="397" t="s">
        <v>7227</v>
      </c>
      <c r="C1147" s="342" t="s">
        <v>7242</v>
      </c>
      <c r="D1147" s="341">
        <v>43669</v>
      </c>
      <c r="E1147" s="340" t="s">
        <v>5605</v>
      </c>
      <c r="F1147" s="339" t="s">
        <v>7241</v>
      </c>
      <c r="G1147" s="338"/>
      <c r="H1147" s="337"/>
      <c r="I1147" s="336"/>
      <c r="J1147" s="63" t="s">
        <v>5696</v>
      </c>
      <c r="K1147" s="335"/>
      <c r="L1147" s="64"/>
      <c r="M1147" s="334"/>
      <c r="O1147" s="333"/>
      <c r="Q1147" s="333"/>
    </row>
    <row r="1148" spans="1:17" s="436" customFormat="1" ht="39.9" customHeight="1" x14ac:dyDescent="0.25">
      <c r="A1148" s="848">
        <v>228</v>
      </c>
      <c r="B1148" s="441" t="s">
        <v>22</v>
      </c>
      <c r="C1148" s="441" t="s">
        <v>23</v>
      </c>
      <c r="D1148" s="441" t="s">
        <v>5593</v>
      </c>
      <c r="E1148" s="875" t="s">
        <v>5594</v>
      </c>
      <c r="F1148" s="875"/>
      <c r="G1148" s="875" t="s">
        <v>17</v>
      </c>
      <c r="H1148" s="876"/>
      <c r="I1148" s="440"/>
      <c r="J1148" s="439"/>
      <c r="K1148" s="439"/>
      <c r="L1148" s="439"/>
      <c r="M1148" s="438"/>
      <c r="O1148" s="437"/>
      <c r="Q1148" s="437"/>
    </row>
    <row r="1149" spans="1:17" s="19" customFormat="1" ht="39.9" customHeight="1" x14ac:dyDescent="0.25">
      <c r="A1149" s="849"/>
      <c r="B1149" s="48" t="s">
        <v>7240</v>
      </c>
      <c r="C1149" s="48" t="s">
        <v>7239</v>
      </c>
      <c r="D1149" s="355">
        <v>43613</v>
      </c>
      <c r="E1149" s="354"/>
      <c r="F1149" s="353" t="s">
        <v>6356</v>
      </c>
      <c r="G1149" s="774" t="s">
        <v>2566</v>
      </c>
      <c r="H1149" s="775"/>
      <c r="I1149" s="776"/>
      <c r="J1149" s="352" t="s">
        <v>5599</v>
      </c>
      <c r="K1149" s="53"/>
      <c r="L1149" s="45" t="s">
        <v>32</v>
      </c>
      <c r="M1149" s="351">
        <f>540+12.3</f>
        <v>552.29999999999995</v>
      </c>
      <c r="O1149" s="333"/>
      <c r="Q1149" s="333"/>
    </row>
    <row r="1150" spans="1:17" s="19" customFormat="1" ht="39.9" customHeight="1" x14ac:dyDescent="0.25">
      <c r="A1150" s="849"/>
      <c r="B1150" s="349" t="s">
        <v>34</v>
      </c>
      <c r="C1150" s="349" t="s">
        <v>35</v>
      </c>
      <c r="D1150" s="349" t="s">
        <v>5600</v>
      </c>
      <c r="E1150" s="853" t="s">
        <v>5601</v>
      </c>
      <c r="F1150" s="853"/>
      <c r="G1150" s="854"/>
      <c r="H1150" s="855"/>
      <c r="I1150" s="856"/>
      <c r="J1150" s="58" t="s">
        <v>5646</v>
      </c>
      <c r="K1150" s="45"/>
      <c r="L1150" s="59" t="s">
        <v>32</v>
      </c>
      <c r="M1150" s="350">
        <v>636.6</v>
      </c>
      <c r="O1150" s="333"/>
      <c r="Q1150" s="333"/>
    </row>
    <row r="1151" spans="1:17" s="19" customFormat="1" ht="39.9" customHeight="1" x14ac:dyDescent="0.25">
      <c r="A1151" s="849"/>
      <c r="B1151" s="349"/>
      <c r="C1151" s="349"/>
      <c r="D1151" s="349"/>
      <c r="E1151" s="349"/>
      <c r="F1151" s="349"/>
      <c r="G1151" s="348"/>
      <c r="H1151" s="347"/>
      <c r="I1151" s="346"/>
      <c r="J1151" s="345" t="s">
        <v>5607</v>
      </c>
      <c r="K1151" s="59"/>
      <c r="L1151" s="59"/>
      <c r="M1151" s="344"/>
      <c r="O1151" s="333"/>
      <c r="Q1151" s="333"/>
    </row>
    <row r="1152" spans="1:17" s="19" customFormat="1" ht="39.9" customHeight="1" thickBot="1" x14ac:dyDescent="0.3">
      <c r="A1152" s="850"/>
      <c r="B1152" s="343" t="s">
        <v>5332</v>
      </c>
      <c r="C1152" s="342" t="s">
        <v>2566</v>
      </c>
      <c r="D1152" s="341">
        <v>43615</v>
      </c>
      <c r="E1152" s="340" t="s">
        <v>5605</v>
      </c>
      <c r="F1152" s="339" t="s">
        <v>5887</v>
      </c>
      <c r="G1152" s="338"/>
      <c r="H1152" s="337"/>
      <c r="I1152" s="336"/>
      <c r="J1152" s="63" t="s">
        <v>5696</v>
      </c>
      <c r="K1152" s="335"/>
      <c r="L1152" s="64"/>
      <c r="M1152" s="334"/>
      <c r="O1152" s="333"/>
      <c r="Q1152" s="333"/>
    </row>
    <row r="1153" spans="1:17" s="436" customFormat="1" ht="39.9" customHeight="1" x14ac:dyDescent="0.25">
      <c r="A1153" s="848">
        <v>229</v>
      </c>
      <c r="B1153" s="441" t="s">
        <v>22</v>
      </c>
      <c r="C1153" s="441" t="s">
        <v>23</v>
      </c>
      <c r="D1153" s="441" t="s">
        <v>5593</v>
      </c>
      <c r="E1153" s="875" t="s">
        <v>5594</v>
      </c>
      <c r="F1153" s="875"/>
      <c r="G1153" s="875" t="s">
        <v>17</v>
      </c>
      <c r="H1153" s="876"/>
      <c r="I1153" s="440"/>
      <c r="J1153" s="439"/>
      <c r="K1153" s="439"/>
      <c r="L1153" s="439"/>
      <c r="M1153" s="438"/>
      <c r="O1153" s="437"/>
      <c r="Q1153" s="437"/>
    </row>
    <row r="1154" spans="1:17" s="19" customFormat="1" ht="39.9" customHeight="1" x14ac:dyDescent="0.25">
      <c r="A1154" s="849"/>
      <c r="B1154" s="48" t="s">
        <v>7234</v>
      </c>
      <c r="C1154" s="48" t="s">
        <v>7238</v>
      </c>
      <c r="D1154" s="355">
        <v>43560</v>
      </c>
      <c r="E1154" s="354"/>
      <c r="F1154" s="353" t="s">
        <v>7237</v>
      </c>
      <c r="G1154" s="774" t="s">
        <v>7236</v>
      </c>
      <c r="H1154" s="775"/>
      <c r="I1154" s="776"/>
      <c r="J1154" s="352" t="s">
        <v>5599</v>
      </c>
      <c r="K1154" s="53"/>
      <c r="L1154" s="45" t="s">
        <v>32</v>
      </c>
      <c r="M1154" s="351">
        <v>903.25</v>
      </c>
      <c r="O1154" s="333"/>
      <c r="Q1154" s="333"/>
    </row>
    <row r="1155" spans="1:17" s="19" customFormat="1" ht="39.9" customHeight="1" x14ac:dyDescent="0.25">
      <c r="A1155" s="849"/>
      <c r="B1155" s="349" t="s">
        <v>34</v>
      </c>
      <c r="C1155" s="349" t="s">
        <v>35</v>
      </c>
      <c r="D1155" s="349" t="s">
        <v>5600</v>
      </c>
      <c r="E1155" s="853" t="s">
        <v>5601</v>
      </c>
      <c r="F1155" s="853"/>
      <c r="G1155" s="854"/>
      <c r="H1155" s="855"/>
      <c r="I1155" s="856"/>
      <c r="J1155" s="58" t="s">
        <v>5646</v>
      </c>
      <c r="K1155" s="45"/>
      <c r="L1155" s="59"/>
      <c r="M1155" s="350"/>
      <c r="O1155" s="333"/>
      <c r="Q1155" s="333"/>
    </row>
    <row r="1156" spans="1:17" s="19" customFormat="1" ht="39.9" customHeight="1" x14ac:dyDescent="0.25">
      <c r="A1156" s="849"/>
      <c r="B1156" s="349"/>
      <c r="C1156" s="349"/>
      <c r="D1156" s="349"/>
      <c r="E1156" s="349"/>
      <c r="F1156" s="349"/>
      <c r="G1156" s="348"/>
      <c r="H1156" s="347"/>
      <c r="I1156" s="346"/>
      <c r="J1156" s="345" t="s">
        <v>5607</v>
      </c>
      <c r="K1156" s="59"/>
      <c r="L1156" s="59" t="s">
        <v>5583</v>
      </c>
      <c r="M1156" s="344">
        <v>100</v>
      </c>
      <c r="O1156" s="333"/>
      <c r="Q1156" s="333"/>
    </row>
    <row r="1157" spans="1:17" s="19" customFormat="1" ht="39.9" customHeight="1" thickBot="1" x14ac:dyDescent="0.3">
      <c r="A1157" s="850"/>
      <c r="B1157" s="343" t="s">
        <v>2563</v>
      </c>
      <c r="C1157" s="342" t="s">
        <v>7236</v>
      </c>
      <c r="D1157" s="341">
        <v>43567</v>
      </c>
      <c r="E1157" s="340" t="s">
        <v>5605</v>
      </c>
      <c r="F1157" s="339" t="s">
        <v>7235</v>
      </c>
      <c r="G1157" s="338"/>
      <c r="H1157" s="337"/>
      <c r="I1157" s="336"/>
      <c r="J1157" s="63" t="s">
        <v>5696</v>
      </c>
      <c r="K1157" s="335"/>
      <c r="L1157" s="64"/>
      <c r="M1157" s="334"/>
      <c r="O1157" s="333"/>
      <c r="Q1157" s="333"/>
    </row>
    <row r="1158" spans="1:17" s="436" customFormat="1" ht="39.9" customHeight="1" x14ac:dyDescent="0.25">
      <c r="A1158" s="848">
        <v>230</v>
      </c>
      <c r="B1158" s="441" t="s">
        <v>22</v>
      </c>
      <c r="C1158" s="441" t="s">
        <v>23</v>
      </c>
      <c r="D1158" s="441" t="s">
        <v>5593</v>
      </c>
      <c r="E1158" s="875" t="s">
        <v>5594</v>
      </c>
      <c r="F1158" s="875"/>
      <c r="G1158" s="875" t="s">
        <v>17</v>
      </c>
      <c r="H1158" s="876"/>
      <c r="I1158" s="440"/>
      <c r="J1158" s="439"/>
      <c r="K1158" s="439"/>
      <c r="L1158" s="439"/>
      <c r="M1158" s="438"/>
      <c r="O1158" s="437"/>
      <c r="Q1158" s="437"/>
    </row>
    <row r="1159" spans="1:17" s="19" customFormat="1" ht="39.9" customHeight="1" x14ac:dyDescent="0.25">
      <c r="A1159" s="849"/>
      <c r="B1159" s="48" t="s">
        <v>7234</v>
      </c>
      <c r="C1159" s="48" t="s">
        <v>7233</v>
      </c>
      <c r="D1159" s="355">
        <v>43680</v>
      </c>
      <c r="E1159" s="354"/>
      <c r="F1159" s="353" t="s">
        <v>5735</v>
      </c>
      <c r="G1159" s="774" t="s">
        <v>5997</v>
      </c>
      <c r="H1159" s="775"/>
      <c r="I1159" s="776"/>
      <c r="J1159" s="352" t="s">
        <v>5599</v>
      </c>
      <c r="K1159" s="53"/>
      <c r="L1159" s="45" t="s">
        <v>32</v>
      </c>
      <c r="M1159" s="351">
        <v>1250</v>
      </c>
      <c r="O1159" s="333"/>
      <c r="Q1159" s="333"/>
    </row>
    <row r="1160" spans="1:17" s="19" customFormat="1" ht="39.9" customHeight="1" thickBot="1" x14ac:dyDescent="0.3">
      <c r="A1160" s="849"/>
      <c r="B1160" s="349" t="s">
        <v>34</v>
      </c>
      <c r="C1160" s="349" t="s">
        <v>35</v>
      </c>
      <c r="D1160" s="349" t="s">
        <v>5600</v>
      </c>
      <c r="E1160" s="853" t="s">
        <v>5601</v>
      </c>
      <c r="F1160" s="853"/>
      <c r="G1160" s="854"/>
      <c r="H1160" s="855"/>
      <c r="I1160" s="856"/>
      <c r="J1160" s="58" t="s">
        <v>5646</v>
      </c>
      <c r="K1160" s="45"/>
      <c r="L1160" s="64" t="s">
        <v>32</v>
      </c>
      <c r="M1160" s="334">
        <v>2105</v>
      </c>
      <c r="O1160" s="333"/>
      <c r="Q1160" s="333"/>
    </row>
    <row r="1161" spans="1:17" s="19" customFormat="1" ht="39.9" customHeight="1" x14ac:dyDescent="0.25">
      <c r="A1161" s="849"/>
      <c r="B1161" s="349"/>
      <c r="C1161" s="349"/>
      <c r="D1161" s="349"/>
      <c r="E1161" s="349"/>
      <c r="F1161" s="349"/>
      <c r="G1161" s="348"/>
      <c r="H1161" s="347"/>
      <c r="I1161" s="346"/>
      <c r="J1161" s="345" t="s">
        <v>5607</v>
      </c>
      <c r="K1161" s="59"/>
      <c r="L1161" s="59"/>
      <c r="M1161" s="344"/>
      <c r="O1161" s="333"/>
      <c r="Q1161" s="333"/>
    </row>
    <row r="1162" spans="1:17" s="19" customFormat="1" ht="39.9" customHeight="1" thickBot="1" x14ac:dyDescent="0.3">
      <c r="A1162" s="850"/>
      <c r="B1162" s="343" t="s">
        <v>2563</v>
      </c>
      <c r="C1162" s="342" t="s">
        <v>5997</v>
      </c>
      <c r="D1162" s="341">
        <v>43686</v>
      </c>
      <c r="E1162" s="340" t="s">
        <v>5605</v>
      </c>
      <c r="F1162" s="339" t="s">
        <v>7232</v>
      </c>
      <c r="G1162" s="338"/>
      <c r="H1162" s="337"/>
      <c r="I1162" s="336"/>
      <c r="J1162" s="63" t="s">
        <v>5696</v>
      </c>
      <c r="K1162" s="335"/>
      <c r="L1162" s="64"/>
      <c r="M1162" s="334"/>
      <c r="O1162" s="333"/>
      <c r="Q1162" s="333"/>
    </row>
    <row r="1163" spans="1:17" s="436" customFormat="1" ht="39.9" customHeight="1" x14ac:dyDescent="0.25">
      <c r="A1163" s="848">
        <v>231</v>
      </c>
      <c r="B1163" s="441" t="s">
        <v>22</v>
      </c>
      <c r="C1163" s="441" t="s">
        <v>23</v>
      </c>
      <c r="D1163" s="441" t="s">
        <v>5593</v>
      </c>
      <c r="E1163" s="875" t="s">
        <v>5594</v>
      </c>
      <c r="F1163" s="875"/>
      <c r="G1163" s="875" t="s">
        <v>17</v>
      </c>
      <c r="H1163" s="876"/>
      <c r="I1163" s="440"/>
      <c r="J1163" s="439"/>
      <c r="K1163" s="439"/>
      <c r="L1163" s="439"/>
      <c r="M1163" s="438"/>
      <c r="O1163" s="437"/>
      <c r="Q1163" s="437"/>
    </row>
    <row r="1164" spans="1:17" s="19" customFormat="1" ht="39.9" customHeight="1" x14ac:dyDescent="0.25">
      <c r="A1164" s="849"/>
      <c r="B1164" s="48" t="s">
        <v>7231</v>
      </c>
      <c r="C1164" s="48" t="s">
        <v>7230</v>
      </c>
      <c r="D1164" s="355">
        <v>43672</v>
      </c>
      <c r="E1164" s="354"/>
      <c r="F1164" s="353" t="s">
        <v>6953</v>
      </c>
      <c r="G1164" s="774" t="s">
        <v>191</v>
      </c>
      <c r="H1164" s="775"/>
      <c r="I1164" s="776"/>
      <c r="J1164" s="352" t="s">
        <v>5599</v>
      </c>
      <c r="K1164" s="53"/>
      <c r="L1164" s="45" t="s">
        <v>32</v>
      </c>
      <c r="M1164" s="351">
        <v>250</v>
      </c>
      <c r="O1164" s="333"/>
      <c r="Q1164" s="333"/>
    </row>
    <row r="1165" spans="1:17" s="19" customFormat="1" ht="39.9" customHeight="1" x14ac:dyDescent="0.25">
      <c r="A1165" s="849"/>
      <c r="B1165" s="349" t="s">
        <v>34</v>
      </c>
      <c r="C1165" s="349" t="s">
        <v>35</v>
      </c>
      <c r="D1165" s="349" t="s">
        <v>5600</v>
      </c>
      <c r="E1165" s="853" t="s">
        <v>5601</v>
      </c>
      <c r="F1165" s="853"/>
      <c r="G1165" s="854"/>
      <c r="H1165" s="855"/>
      <c r="I1165" s="856"/>
      <c r="J1165" s="58" t="s">
        <v>5646</v>
      </c>
      <c r="K1165" s="45"/>
      <c r="L1165" s="59" t="s">
        <v>32</v>
      </c>
      <c r="M1165" s="350">
        <v>414.91</v>
      </c>
      <c r="O1165" s="333"/>
      <c r="Q1165" s="333"/>
    </row>
    <row r="1166" spans="1:17" s="19" customFormat="1" ht="39.9" customHeight="1" x14ac:dyDescent="0.25">
      <c r="A1166" s="849"/>
      <c r="B1166" s="349"/>
      <c r="C1166" s="349"/>
      <c r="D1166" s="349"/>
      <c r="E1166" s="349"/>
      <c r="F1166" s="349"/>
      <c r="G1166" s="348"/>
      <c r="H1166" s="347"/>
      <c r="I1166" s="346"/>
      <c r="J1166" s="345" t="s">
        <v>5607</v>
      </c>
      <c r="K1166" s="59"/>
      <c r="L1166" s="59"/>
      <c r="M1166" s="344"/>
      <c r="O1166" s="333"/>
      <c r="Q1166" s="333"/>
    </row>
    <row r="1167" spans="1:17" s="19" customFormat="1" ht="39.9" customHeight="1" thickBot="1" x14ac:dyDescent="0.3">
      <c r="A1167" s="850"/>
      <c r="B1167" s="343" t="s">
        <v>6071</v>
      </c>
      <c r="C1167" s="342" t="s">
        <v>191</v>
      </c>
      <c r="D1167" s="341">
        <v>43674</v>
      </c>
      <c r="E1167" s="340" t="s">
        <v>5605</v>
      </c>
      <c r="F1167" s="339" t="s">
        <v>7226</v>
      </c>
      <c r="G1167" s="338"/>
      <c r="H1167" s="337"/>
      <c r="I1167" s="336"/>
      <c r="J1167" s="63" t="s">
        <v>5696</v>
      </c>
      <c r="K1167" s="335"/>
      <c r="L1167" s="64" t="s">
        <v>32</v>
      </c>
      <c r="M1167" s="334">
        <v>70</v>
      </c>
      <c r="O1167" s="333"/>
      <c r="Q1167" s="333"/>
    </row>
    <row r="1168" spans="1:17" s="19" customFormat="1" ht="39.9" customHeight="1" x14ac:dyDescent="0.25">
      <c r="A1168" s="848">
        <v>232</v>
      </c>
      <c r="B1168" s="287" t="s">
        <v>22</v>
      </c>
      <c r="C1168" s="287" t="s">
        <v>23</v>
      </c>
      <c r="D1168" s="287" t="s">
        <v>5593</v>
      </c>
      <c r="E1168" s="851" t="s">
        <v>5594</v>
      </c>
      <c r="F1168" s="851"/>
      <c r="G1168" s="851" t="s">
        <v>17</v>
      </c>
      <c r="H1168" s="852"/>
      <c r="I1168" s="358"/>
      <c r="J1168" s="357"/>
      <c r="K1168" s="357"/>
      <c r="L1168" s="357"/>
      <c r="M1168" s="356"/>
      <c r="O1168" s="333"/>
      <c r="Q1168" s="333"/>
    </row>
    <row r="1169" spans="1:17" s="19" customFormat="1" ht="39.9" customHeight="1" x14ac:dyDescent="0.25">
      <c r="A1169" s="849"/>
      <c r="B1169" s="48" t="s">
        <v>7229</v>
      </c>
      <c r="C1169" s="48" t="s">
        <v>7228</v>
      </c>
      <c r="D1169" s="355">
        <v>43672</v>
      </c>
      <c r="E1169" s="354"/>
      <c r="F1169" s="353" t="s">
        <v>6953</v>
      </c>
      <c r="G1169" s="774" t="s">
        <v>191</v>
      </c>
      <c r="H1169" s="775"/>
      <c r="I1169" s="776"/>
      <c r="J1169" s="352" t="s">
        <v>5599</v>
      </c>
      <c r="K1169" s="53"/>
      <c r="L1169" s="45" t="s">
        <v>32</v>
      </c>
      <c r="M1169" s="351">
        <v>250</v>
      </c>
      <c r="O1169" s="333"/>
      <c r="Q1169" s="333"/>
    </row>
    <row r="1170" spans="1:17" s="19" customFormat="1" ht="39.9" customHeight="1" x14ac:dyDescent="0.25">
      <c r="A1170" s="849"/>
      <c r="B1170" s="349" t="s">
        <v>34</v>
      </c>
      <c r="C1170" s="349" t="s">
        <v>35</v>
      </c>
      <c r="D1170" s="349" t="s">
        <v>5600</v>
      </c>
      <c r="E1170" s="853" t="s">
        <v>5601</v>
      </c>
      <c r="F1170" s="853"/>
      <c r="G1170" s="854"/>
      <c r="H1170" s="855"/>
      <c r="I1170" s="856"/>
      <c r="J1170" s="58" t="s">
        <v>5646</v>
      </c>
      <c r="K1170" s="45"/>
      <c r="L1170" s="59" t="s">
        <v>32</v>
      </c>
      <c r="M1170" s="350">
        <v>414.91</v>
      </c>
      <c r="O1170" s="333"/>
      <c r="Q1170" s="333"/>
    </row>
    <row r="1171" spans="1:17" s="19" customFormat="1" ht="39.9" customHeight="1" thickBot="1" x14ac:dyDescent="0.3">
      <c r="A1171" s="849"/>
      <c r="B1171" s="349"/>
      <c r="C1171" s="349"/>
      <c r="D1171" s="349"/>
      <c r="E1171" s="349"/>
      <c r="F1171" s="349"/>
      <c r="G1171" s="348"/>
      <c r="H1171" s="347"/>
      <c r="I1171" s="346"/>
      <c r="J1171" s="345" t="s">
        <v>5607</v>
      </c>
      <c r="K1171" s="59"/>
      <c r="L1171" s="59"/>
      <c r="M1171" s="344"/>
      <c r="O1171" s="333"/>
      <c r="Q1171" s="333"/>
    </row>
    <row r="1172" spans="1:17" s="19" customFormat="1" ht="39.9" customHeight="1" thickBot="1" x14ac:dyDescent="0.3">
      <c r="A1172" s="850"/>
      <c r="B1172" s="397" t="s">
        <v>7227</v>
      </c>
      <c r="C1172" s="342" t="s">
        <v>191</v>
      </c>
      <c r="D1172" s="341">
        <v>43674</v>
      </c>
      <c r="E1172" s="340" t="s">
        <v>5605</v>
      </c>
      <c r="F1172" s="339" t="s">
        <v>7226</v>
      </c>
      <c r="G1172" s="338"/>
      <c r="H1172" s="337"/>
      <c r="I1172" s="336"/>
      <c r="J1172" s="63" t="s">
        <v>5696</v>
      </c>
      <c r="K1172" s="335"/>
      <c r="L1172" s="64"/>
      <c r="M1172" s="334"/>
      <c r="O1172" s="333"/>
      <c r="Q1172" s="333"/>
    </row>
    <row r="1173" spans="1:17" s="436" customFormat="1" ht="39.9" customHeight="1" x14ac:dyDescent="0.25">
      <c r="A1173" s="848">
        <v>233</v>
      </c>
      <c r="B1173" s="441" t="s">
        <v>22</v>
      </c>
      <c r="C1173" s="441" t="s">
        <v>23</v>
      </c>
      <c r="D1173" s="441" t="s">
        <v>5593</v>
      </c>
      <c r="E1173" s="875" t="s">
        <v>5594</v>
      </c>
      <c r="F1173" s="875"/>
      <c r="G1173" s="875" t="s">
        <v>17</v>
      </c>
      <c r="H1173" s="876"/>
      <c r="I1173" s="440"/>
      <c r="J1173" s="439"/>
      <c r="K1173" s="439"/>
      <c r="L1173" s="439"/>
      <c r="M1173" s="438"/>
      <c r="O1173" s="437"/>
      <c r="Q1173" s="437"/>
    </row>
    <row r="1174" spans="1:17" s="19" customFormat="1" ht="39.9" customHeight="1" x14ac:dyDescent="0.25">
      <c r="A1174" s="849"/>
      <c r="B1174" s="48" t="s">
        <v>7221</v>
      </c>
      <c r="C1174" s="48" t="s">
        <v>7225</v>
      </c>
      <c r="D1174" s="355">
        <v>43639</v>
      </c>
      <c r="E1174" s="354"/>
      <c r="F1174" s="353" t="s">
        <v>5705</v>
      </c>
      <c r="G1174" s="774" t="s">
        <v>5997</v>
      </c>
      <c r="H1174" s="775"/>
      <c r="I1174" s="776"/>
      <c r="J1174" s="352" t="s">
        <v>5599</v>
      </c>
      <c r="K1174" s="53"/>
      <c r="L1174" s="45" t="s">
        <v>32</v>
      </c>
      <c r="M1174" s="351">
        <f>251+37.52</f>
        <v>288.52</v>
      </c>
      <c r="O1174" s="333"/>
      <c r="Q1174" s="333"/>
    </row>
    <row r="1175" spans="1:17" s="19" customFormat="1" ht="39.9" customHeight="1" x14ac:dyDescent="0.25">
      <c r="A1175" s="849"/>
      <c r="B1175" s="349" t="s">
        <v>34</v>
      </c>
      <c r="C1175" s="349" t="s">
        <v>35</v>
      </c>
      <c r="D1175" s="349" t="s">
        <v>5600</v>
      </c>
      <c r="E1175" s="853" t="s">
        <v>5601</v>
      </c>
      <c r="F1175" s="853"/>
      <c r="G1175" s="854"/>
      <c r="H1175" s="855"/>
      <c r="I1175" s="856"/>
      <c r="J1175" s="58" t="s">
        <v>5646</v>
      </c>
      <c r="K1175" s="45"/>
      <c r="L1175" s="59" t="s">
        <v>32</v>
      </c>
      <c r="M1175" s="350">
        <v>476.6</v>
      </c>
      <c r="O1175" s="333"/>
      <c r="Q1175" s="333"/>
    </row>
    <row r="1176" spans="1:17" s="19" customFormat="1" ht="39.9" customHeight="1" thickBot="1" x14ac:dyDescent="0.3">
      <c r="A1176" s="849"/>
      <c r="B1176" s="349"/>
      <c r="C1176" s="349"/>
      <c r="D1176" s="349"/>
      <c r="E1176" s="349"/>
      <c r="F1176" s="349"/>
      <c r="G1176" s="348"/>
      <c r="H1176" s="347"/>
      <c r="I1176" s="346"/>
      <c r="J1176" s="345" t="s">
        <v>5607</v>
      </c>
      <c r="K1176" s="59"/>
      <c r="L1176" s="59"/>
      <c r="M1176" s="344"/>
      <c r="O1176" s="333"/>
      <c r="Q1176" s="333"/>
    </row>
    <row r="1177" spans="1:17" s="19" customFormat="1" ht="39.9" customHeight="1" thickBot="1" x14ac:dyDescent="0.3">
      <c r="A1177" s="850"/>
      <c r="B1177" s="397" t="s">
        <v>7219</v>
      </c>
      <c r="C1177" s="342" t="s">
        <v>5997</v>
      </c>
      <c r="D1177" s="341">
        <v>43640</v>
      </c>
      <c r="E1177" s="340" t="s">
        <v>5605</v>
      </c>
      <c r="F1177" s="339" t="s">
        <v>7224</v>
      </c>
      <c r="G1177" s="338"/>
      <c r="H1177" s="337"/>
      <c r="I1177" s="336"/>
      <c r="J1177" s="63" t="s">
        <v>5696</v>
      </c>
      <c r="K1177" s="335"/>
      <c r="L1177" s="64"/>
      <c r="M1177" s="334"/>
      <c r="O1177" s="333"/>
      <c r="Q1177" s="333"/>
    </row>
    <row r="1178" spans="1:17" s="436" customFormat="1" ht="39.9" customHeight="1" x14ac:dyDescent="0.25">
      <c r="A1178" s="848">
        <v>234</v>
      </c>
      <c r="B1178" s="441" t="s">
        <v>22</v>
      </c>
      <c r="C1178" s="441" t="s">
        <v>23</v>
      </c>
      <c r="D1178" s="441" t="s">
        <v>5593</v>
      </c>
      <c r="E1178" s="875" t="s">
        <v>5594</v>
      </c>
      <c r="F1178" s="875"/>
      <c r="G1178" s="875" t="s">
        <v>17</v>
      </c>
      <c r="H1178" s="876"/>
      <c r="I1178" s="440"/>
      <c r="J1178" s="439"/>
      <c r="K1178" s="439"/>
      <c r="L1178" s="439"/>
      <c r="M1178" s="438"/>
      <c r="O1178" s="437"/>
      <c r="Q1178" s="437"/>
    </row>
    <row r="1179" spans="1:17" s="19" customFormat="1" ht="39.9" customHeight="1" x14ac:dyDescent="0.25">
      <c r="A1179" s="849"/>
      <c r="B1179" s="48" t="s">
        <v>7221</v>
      </c>
      <c r="C1179" s="48" t="s">
        <v>7223</v>
      </c>
      <c r="D1179" s="355">
        <v>43667</v>
      </c>
      <c r="E1179" s="354"/>
      <c r="F1179" s="353" t="s">
        <v>7222</v>
      </c>
      <c r="G1179" s="774" t="s">
        <v>5997</v>
      </c>
      <c r="H1179" s="775"/>
      <c r="I1179" s="776"/>
      <c r="J1179" s="352" t="s">
        <v>5599</v>
      </c>
      <c r="K1179" s="53"/>
      <c r="L1179" s="45" t="s">
        <v>32</v>
      </c>
      <c r="M1179" s="351">
        <v>141</v>
      </c>
      <c r="O1179" s="333"/>
      <c r="Q1179" s="333"/>
    </row>
    <row r="1180" spans="1:17" s="19" customFormat="1" ht="39.9" customHeight="1" x14ac:dyDescent="0.25">
      <c r="A1180" s="849"/>
      <c r="B1180" s="349" t="s">
        <v>34</v>
      </c>
      <c r="C1180" s="349" t="s">
        <v>35</v>
      </c>
      <c r="D1180" s="349" t="s">
        <v>5600</v>
      </c>
      <c r="E1180" s="853" t="s">
        <v>5601</v>
      </c>
      <c r="F1180" s="853"/>
      <c r="G1180" s="854"/>
      <c r="H1180" s="855"/>
      <c r="I1180" s="856"/>
      <c r="J1180" s="58" t="s">
        <v>5646</v>
      </c>
      <c r="K1180" s="45"/>
      <c r="L1180" s="59" t="s">
        <v>32</v>
      </c>
      <c r="M1180" s="350">
        <v>519.6</v>
      </c>
      <c r="O1180" s="333"/>
      <c r="Q1180" s="333"/>
    </row>
    <row r="1181" spans="1:17" s="19" customFormat="1" ht="39.9" customHeight="1" thickBot="1" x14ac:dyDescent="0.3">
      <c r="A1181" s="849"/>
      <c r="B1181" s="349"/>
      <c r="C1181" s="349"/>
      <c r="D1181" s="349"/>
      <c r="E1181" s="349"/>
      <c r="F1181" s="349"/>
      <c r="G1181" s="348"/>
      <c r="H1181" s="347"/>
      <c r="I1181" s="346"/>
      <c r="J1181" s="345" t="s">
        <v>5607</v>
      </c>
      <c r="K1181" s="59"/>
      <c r="L1181" s="59"/>
      <c r="M1181" s="344"/>
      <c r="O1181" s="333"/>
      <c r="Q1181" s="333"/>
    </row>
    <row r="1182" spans="1:17" s="19" customFormat="1" ht="39.9" customHeight="1" thickBot="1" x14ac:dyDescent="0.3">
      <c r="A1182" s="850"/>
      <c r="B1182" s="397" t="s">
        <v>7219</v>
      </c>
      <c r="C1182" s="342" t="s">
        <v>5997</v>
      </c>
      <c r="D1182" s="341">
        <v>43668</v>
      </c>
      <c r="E1182" s="340" t="s">
        <v>5605</v>
      </c>
      <c r="F1182" s="339" t="s">
        <v>7009</v>
      </c>
      <c r="G1182" s="338"/>
      <c r="H1182" s="337"/>
      <c r="I1182" s="336"/>
      <c r="J1182" s="63" t="s">
        <v>5696</v>
      </c>
      <c r="K1182" s="335"/>
      <c r="L1182" s="64"/>
      <c r="M1182" s="334"/>
      <c r="O1182" s="333"/>
      <c r="Q1182" s="333"/>
    </row>
    <row r="1183" spans="1:17" s="436" customFormat="1" ht="39.9" customHeight="1" x14ac:dyDescent="0.25">
      <c r="A1183" s="848">
        <v>235</v>
      </c>
      <c r="B1183" s="441" t="s">
        <v>22</v>
      </c>
      <c r="C1183" s="441" t="s">
        <v>23</v>
      </c>
      <c r="D1183" s="441" t="s">
        <v>5593</v>
      </c>
      <c r="E1183" s="875" t="s">
        <v>5594</v>
      </c>
      <c r="F1183" s="875"/>
      <c r="G1183" s="875" t="s">
        <v>17</v>
      </c>
      <c r="H1183" s="876"/>
      <c r="I1183" s="440"/>
      <c r="J1183" s="439"/>
      <c r="K1183" s="439"/>
      <c r="L1183" s="439"/>
      <c r="M1183" s="438"/>
      <c r="O1183" s="437"/>
      <c r="Q1183" s="437"/>
    </row>
    <row r="1184" spans="1:17" s="19" customFormat="1" ht="39.9" customHeight="1" x14ac:dyDescent="0.25">
      <c r="A1184" s="849"/>
      <c r="B1184" s="48" t="s">
        <v>7221</v>
      </c>
      <c r="C1184" s="48" t="s">
        <v>7220</v>
      </c>
      <c r="D1184" s="355">
        <v>43703</v>
      </c>
      <c r="E1184" s="354"/>
      <c r="F1184" s="353" t="s">
        <v>5705</v>
      </c>
      <c r="G1184" s="774" t="s">
        <v>5997</v>
      </c>
      <c r="H1184" s="775"/>
      <c r="I1184" s="776"/>
      <c r="J1184" s="352" t="s">
        <v>5599</v>
      </c>
      <c r="K1184" s="53"/>
      <c r="L1184" s="45" t="s">
        <v>32</v>
      </c>
      <c r="M1184" s="351">
        <v>179</v>
      </c>
      <c r="O1184" s="333"/>
      <c r="Q1184" s="333"/>
    </row>
    <row r="1185" spans="1:17" s="19" customFormat="1" ht="39.9" customHeight="1" x14ac:dyDescent="0.25">
      <c r="A1185" s="849"/>
      <c r="B1185" s="349" t="s">
        <v>34</v>
      </c>
      <c r="C1185" s="349" t="s">
        <v>35</v>
      </c>
      <c r="D1185" s="349" t="s">
        <v>5600</v>
      </c>
      <c r="E1185" s="853" t="s">
        <v>5601</v>
      </c>
      <c r="F1185" s="853"/>
      <c r="G1185" s="854"/>
      <c r="H1185" s="855"/>
      <c r="I1185" s="856"/>
      <c r="J1185" s="58" t="s">
        <v>5646</v>
      </c>
      <c r="K1185" s="45"/>
      <c r="L1185" s="59" t="s">
        <v>32</v>
      </c>
      <c r="M1185" s="350">
        <v>398.6</v>
      </c>
      <c r="O1185" s="333"/>
      <c r="Q1185" s="333"/>
    </row>
    <row r="1186" spans="1:17" s="19" customFormat="1" ht="39.9" customHeight="1" thickBot="1" x14ac:dyDescent="0.3">
      <c r="A1186" s="849"/>
      <c r="B1186" s="349"/>
      <c r="C1186" s="349"/>
      <c r="D1186" s="349"/>
      <c r="E1186" s="349"/>
      <c r="F1186" s="349"/>
      <c r="G1186" s="348"/>
      <c r="H1186" s="347"/>
      <c r="I1186" s="346"/>
      <c r="J1186" s="345" t="s">
        <v>5607</v>
      </c>
      <c r="K1186" s="59"/>
      <c r="L1186" s="59"/>
      <c r="M1186" s="344"/>
      <c r="O1186" s="333"/>
      <c r="Q1186" s="333"/>
    </row>
    <row r="1187" spans="1:17" s="19" customFormat="1" ht="39.9" customHeight="1" thickBot="1" x14ac:dyDescent="0.3">
      <c r="A1187" s="850"/>
      <c r="B1187" s="397" t="s">
        <v>7219</v>
      </c>
      <c r="C1187" s="342" t="s">
        <v>5997</v>
      </c>
      <c r="D1187" s="341">
        <v>43705</v>
      </c>
      <c r="E1187" s="340" t="s">
        <v>5605</v>
      </c>
      <c r="F1187" s="339" t="s">
        <v>7218</v>
      </c>
      <c r="G1187" s="338"/>
      <c r="H1187" s="337"/>
      <c r="I1187" s="336"/>
      <c r="J1187" s="63" t="s">
        <v>5696</v>
      </c>
      <c r="K1187" s="335"/>
      <c r="L1187" s="64"/>
      <c r="M1187" s="334"/>
      <c r="O1187" s="333"/>
      <c r="Q1187" s="333"/>
    </row>
    <row r="1188" spans="1:17" s="436" customFormat="1" ht="39.9" customHeight="1" x14ac:dyDescent="0.25">
      <c r="A1188" s="848">
        <v>236</v>
      </c>
      <c r="B1188" s="441" t="s">
        <v>22</v>
      </c>
      <c r="C1188" s="441" t="s">
        <v>23</v>
      </c>
      <c r="D1188" s="441" t="s">
        <v>5593</v>
      </c>
      <c r="E1188" s="875" t="s">
        <v>5594</v>
      </c>
      <c r="F1188" s="875"/>
      <c r="G1188" s="875" t="s">
        <v>17</v>
      </c>
      <c r="H1188" s="876"/>
      <c r="I1188" s="440"/>
      <c r="J1188" s="439"/>
      <c r="K1188" s="439"/>
      <c r="L1188" s="439"/>
      <c r="M1188" s="438"/>
      <c r="O1188" s="437"/>
      <c r="Q1188" s="437"/>
    </row>
    <row r="1189" spans="1:17" s="19" customFormat="1" ht="39.9" customHeight="1" x14ac:dyDescent="0.25">
      <c r="A1189" s="849"/>
      <c r="B1189" s="48" t="s">
        <v>7213</v>
      </c>
      <c r="C1189" s="48" t="s">
        <v>7217</v>
      </c>
      <c r="D1189" s="355">
        <v>43586</v>
      </c>
      <c r="E1189" s="354"/>
      <c r="F1189" s="353" t="s">
        <v>7216</v>
      </c>
      <c r="G1189" s="774" t="s">
        <v>7215</v>
      </c>
      <c r="H1189" s="775"/>
      <c r="I1189" s="776"/>
      <c r="J1189" s="352" t="s">
        <v>5599</v>
      </c>
      <c r="K1189" s="53"/>
      <c r="L1189" s="45" t="s">
        <v>32</v>
      </c>
      <c r="M1189" s="351">
        <f>210+78.3</f>
        <v>288.3</v>
      </c>
      <c r="O1189" s="333"/>
      <c r="Q1189" s="333"/>
    </row>
    <row r="1190" spans="1:17" s="19" customFormat="1" ht="39.9" customHeight="1" x14ac:dyDescent="0.25">
      <c r="A1190" s="849"/>
      <c r="B1190" s="349" t="s">
        <v>34</v>
      </c>
      <c r="C1190" s="349" t="s">
        <v>35</v>
      </c>
      <c r="D1190" s="349" t="s">
        <v>5600</v>
      </c>
      <c r="E1190" s="853" t="s">
        <v>5601</v>
      </c>
      <c r="F1190" s="853"/>
      <c r="G1190" s="854"/>
      <c r="H1190" s="855"/>
      <c r="I1190" s="856"/>
      <c r="J1190" s="58" t="s">
        <v>5646</v>
      </c>
      <c r="K1190" s="45"/>
      <c r="L1190" s="59" t="s">
        <v>32</v>
      </c>
      <c r="M1190" s="350">
        <v>209.6</v>
      </c>
      <c r="O1190" s="333"/>
      <c r="Q1190" s="333"/>
    </row>
    <row r="1191" spans="1:17" s="19" customFormat="1" ht="39.9" customHeight="1" x14ac:dyDescent="0.25">
      <c r="A1191" s="849"/>
      <c r="B1191" s="349"/>
      <c r="C1191" s="349"/>
      <c r="D1191" s="349"/>
      <c r="E1191" s="349"/>
      <c r="F1191" s="349"/>
      <c r="G1191" s="348"/>
      <c r="H1191" s="347"/>
      <c r="I1191" s="346"/>
      <c r="J1191" s="345" t="s">
        <v>5607</v>
      </c>
      <c r="K1191" s="59"/>
      <c r="L1191" s="59" t="s">
        <v>32</v>
      </c>
      <c r="M1191" s="344">
        <v>29.75</v>
      </c>
      <c r="O1191" s="333"/>
      <c r="Q1191" s="333"/>
    </row>
    <row r="1192" spans="1:17" s="19" customFormat="1" ht="39.9" customHeight="1" thickBot="1" x14ac:dyDescent="0.3">
      <c r="A1192" s="850"/>
      <c r="B1192" s="343" t="s">
        <v>6238</v>
      </c>
      <c r="C1192" s="342" t="s">
        <v>7215</v>
      </c>
      <c r="D1192" s="341">
        <v>43589</v>
      </c>
      <c r="E1192" s="340" t="s">
        <v>5605</v>
      </c>
      <c r="F1192" s="339" t="s">
        <v>7214</v>
      </c>
      <c r="G1192" s="338"/>
      <c r="H1192" s="337"/>
      <c r="I1192" s="336"/>
      <c r="J1192" s="63" t="s">
        <v>5696</v>
      </c>
      <c r="K1192" s="335"/>
      <c r="L1192" s="64"/>
      <c r="M1192" s="334"/>
      <c r="O1192" s="333"/>
      <c r="Q1192" s="333"/>
    </row>
    <row r="1193" spans="1:17" s="436" customFormat="1" ht="39.9" customHeight="1" x14ac:dyDescent="0.25">
      <c r="A1193" s="848">
        <v>237</v>
      </c>
      <c r="B1193" s="441" t="s">
        <v>22</v>
      </c>
      <c r="C1193" s="441" t="s">
        <v>23</v>
      </c>
      <c r="D1193" s="441" t="s">
        <v>5593</v>
      </c>
      <c r="E1193" s="875" t="s">
        <v>5594</v>
      </c>
      <c r="F1193" s="875"/>
      <c r="G1193" s="875" t="s">
        <v>17</v>
      </c>
      <c r="H1193" s="876"/>
      <c r="I1193" s="440"/>
      <c r="J1193" s="439"/>
      <c r="K1193" s="439"/>
      <c r="L1193" s="439"/>
      <c r="M1193" s="438"/>
      <c r="O1193" s="437"/>
      <c r="Q1193" s="437"/>
    </row>
    <row r="1194" spans="1:17" s="19" customFormat="1" ht="39.9" customHeight="1" x14ac:dyDescent="0.25">
      <c r="A1194" s="849"/>
      <c r="B1194" s="48" t="s">
        <v>7213</v>
      </c>
      <c r="C1194" s="48" t="s">
        <v>7212</v>
      </c>
      <c r="D1194" s="355">
        <v>43664</v>
      </c>
      <c r="E1194" s="354"/>
      <c r="F1194" s="353" t="s">
        <v>5770</v>
      </c>
      <c r="G1194" s="774" t="s">
        <v>7211</v>
      </c>
      <c r="H1194" s="775"/>
      <c r="I1194" s="776"/>
      <c r="J1194" s="352" t="s">
        <v>5599</v>
      </c>
      <c r="K1194" s="53"/>
      <c r="L1194" s="45" t="s">
        <v>32</v>
      </c>
      <c r="M1194" s="351">
        <f>195+33.91</f>
        <v>228.91</v>
      </c>
      <c r="O1194" s="333"/>
      <c r="Q1194" s="333"/>
    </row>
    <row r="1195" spans="1:17" s="19" customFormat="1" ht="39.9" customHeight="1" x14ac:dyDescent="0.25">
      <c r="A1195" s="849"/>
      <c r="B1195" s="349" t="s">
        <v>34</v>
      </c>
      <c r="C1195" s="349" t="s">
        <v>35</v>
      </c>
      <c r="D1195" s="349" t="s">
        <v>5600</v>
      </c>
      <c r="E1195" s="853" t="s">
        <v>5601</v>
      </c>
      <c r="F1195" s="853"/>
      <c r="G1195" s="854"/>
      <c r="H1195" s="855"/>
      <c r="I1195" s="856"/>
      <c r="J1195" s="58" t="s">
        <v>5646</v>
      </c>
      <c r="K1195" s="45"/>
      <c r="L1195" s="59" t="s">
        <v>32</v>
      </c>
      <c r="M1195" s="350">
        <v>370.86</v>
      </c>
      <c r="O1195" s="333"/>
      <c r="Q1195" s="333"/>
    </row>
    <row r="1196" spans="1:17" s="19" customFormat="1" ht="39.9" customHeight="1" x14ac:dyDescent="0.25">
      <c r="A1196" s="849"/>
      <c r="B1196" s="349"/>
      <c r="C1196" s="349"/>
      <c r="D1196" s="349"/>
      <c r="E1196" s="349"/>
      <c r="F1196" s="349"/>
      <c r="G1196" s="348"/>
      <c r="H1196" s="347"/>
      <c r="I1196" s="346"/>
      <c r="J1196" s="345" t="s">
        <v>5607</v>
      </c>
      <c r="K1196" s="59"/>
      <c r="L1196" s="59"/>
      <c r="M1196" s="344"/>
      <c r="O1196" s="333"/>
      <c r="Q1196" s="333"/>
    </row>
    <row r="1197" spans="1:17" s="19" customFormat="1" ht="39.9" customHeight="1" thickBot="1" x14ac:dyDescent="0.3">
      <c r="A1197" s="850"/>
      <c r="B1197" s="343" t="s">
        <v>6238</v>
      </c>
      <c r="C1197" s="342" t="s">
        <v>7211</v>
      </c>
      <c r="D1197" s="341">
        <v>43666</v>
      </c>
      <c r="E1197" s="340" t="s">
        <v>5605</v>
      </c>
      <c r="F1197" s="339" t="s">
        <v>7210</v>
      </c>
      <c r="G1197" s="338"/>
      <c r="H1197" s="337"/>
      <c r="I1197" s="336"/>
      <c r="J1197" s="63" t="s">
        <v>5696</v>
      </c>
      <c r="K1197" s="335"/>
      <c r="L1197" s="64"/>
      <c r="M1197" s="334"/>
      <c r="O1197" s="333"/>
      <c r="Q1197" s="333"/>
    </row>
    <row r="1198" spans="1:17" s="436" customFormat="1" ht="39.9" customHeight="1" x14ac:dyDescent="0.25">
      <c r="A1198" s="848">
        <v>238</v>
      </c>
      <c r="B1198" s="441" t="s">
        <v>22</v>
      </c>
      <c r="C1198" s="441" t="s">
        <v>23</v>
      </c>
      <c r="D1198" s="441" t="s">
        <v>5593</v>
      </c>
      <c r="E1198" s="875" t="s">
        <v>5594</v>
      </c>
      <c r="F1198" s="875"/>
      <c r="G1198" s="875" t="s">
        <v>17</v>
      </c>
      <c r="H1198" s="876"/>
      <c r="I1198" s="440"/>
      <c r="J1198" s="439"/>
      <c r="K1198" s="439"/>
      <c r="L1198" s="439"/>
      <c r="M1198" s="438"/>
      <c r="O1198" s="437"/>
      <c r="Q1198" s="437"/>
    </row>
    <row r="1199" spans="1:17" s="19" customFormat="1" ht="39.9" customHeight="1" x14ac:dyDescent="0.25">
      <c r="A1199" s="849"/>
      <c r="B1199" s="48" t="s">
        <v>7209</v>
      </c>
      <c r="C1199" s="48" t="s">
        <v>7208</v>
      </c>
      <c r="D1199" s="355">
        <v>43681</v>
      </c>
      <c r="E1199" s="354"/>
      <c r="F1199" s="353" t="s">
        <v>5735</v>
      </c>
      <c r="G1199" s="774" t="s">
        <v>5997</v>
      </c>
      <c r="H1199" s="775"/>
      <c r="I1199" s="776"/>
      <c r="J1199" s="352" t="s">
        <v>5599</v>
      </c>
      <c r="K1199" s="53"/>
      <c r="L1199" s="45" t="s">
        <v>32</v>
      </c>
      <c r="M1199" s="351">
        <v>1187.5</v>
      </c>
      <c r="O1199" s="333"/>
      <c r="Q1199" s="333"/>
    </row>
    <row r="1200" spans="1:17" s="19" customFormat="1" ht="39.9" customHeight="1" x14ac:dyDescent="0.25">
      <c r="A1200" s="849"/>
      <c r="B1200" s="349" t="s">
        <v>34</v>
      </c>
      <c r="C1200" s="349" t="s">
        <v>35</v>
      </c>
      <c r="D1200" s="349" t="s">
        <v>5600</v>
      </c>
      <c r="E1200" s="853" t="s">
        <v>5601</v>
      </c>
      <c r="F1200" s="853"/>
      <c r="G1200" s="854"/>
      <c r="H1200" s="855"/>
      <c r="I1200" s="856"/>
      <c r="J1200" s="58" t="s">
        <v>5646</v>
      </c>
      <c r="K1200" s="45"/>
      <c r="L1200" s="59" t="s">
        <v>32</v>
      </c>
      <c r="M1200" s="350">
        <v>2105</v>
      </c>
      <c r="O1200" s="333"/>
      <c r="Q1200" s="333"/>
    </row>
    <row r="1201" spans="1:17" s="19" customFormat="1" ht="39.9" customHeight="1" x14ac:dyDescent="0.25">
      <c r="A1201" s="849"/>
      <c r="B1201" s="349"/>
      <c r="C1201" s="349"/>
      <c r="D1201" s="349"/>
      <c r="E1201" s="349"/>
      <c r="F1201" s="349"/>
      <c r="G1201" s="348"/>
      <c r="H1201" s="347"/>
      <c r="I1201" s="346"/>
      <c r="J1201" s="345" t="s">
        <v>5607</v>
      </c>
      <c r="K1201" s="59"/>
      <c r="L1201" s="59"/>
      <c r="M1201" s="344"/>
      <c r="O1201" s="333"/>
      <c r="Q1201" s="333"/>
    </row>
    <row r="1202" spans="1:17" s="19" customFormat="1" ht="39.9" customHeight="1" thickBot="1" x14ac:dyDescent="0.3">
      <c r="A1202" s="850"/>
      <c r="B1202" s="343" t="s">
        <v>2563</v>
      </c>
      <c r="C1202" s="342" t="s">
        <v>5997</v>
      </c>
      <c r="D1202" s="341">
        <v>43685</v>
      </c>
      <c r="E1202" s="340" t="s">
        <v>5605</v>
      </c>
      <c r="F1202" s="339" t="s">
        <v>7207</v>
      </c>
      <c r="G1202" s="338"/>
      <c r="H1202" s="337"/>
      <c r="I1202" s="336"/>
      <c r="J1202" s="63" t="s">
        <v>5696</v>
      </c>
      <c r="K1202" s="335"/>
      <c r="L1202" s="64"/>
      <c r="M1202" s="334"/>
      <c r="O1202" s="333"/>
      <c r="Q1202" s="333"/>
    </row>
    <row r="1203" spans="1:17" s="436" customFormat="1" ht="39.9" customHeight="1" x14ac:dyDescent="0.25">
      <c r="A1203" s="848">
        <v>239</v>
      </c>
      <c r="B1203" s="441" t="s">
        <v>22</v>
      </c>
      <c r="C1203" s="441" t="s">
        <v>23</v>
      </c>
      <c r="D1203" s="441" t="s">
        <v>5593</v>
      </c>
      <c r="E1203" s="875" t="s">
        <v>5594</v>
      </c>
      <c r="F1203" s="875"/>
      <c r="G1203" s="875" t="s">
        <v>17</v>
      </c>
      <c r="H1203" s="876"/>
      <c r="I1203" s="440"/>
      <c r="J1203" s="439"/>
      <c r="K1203" s="439"/>
      <c r="L1203" s="439"/>
      <c r="M1203" s="438"/>
      <c r="O1203" s="437"/>
      <c r="Q1203" s="437"/>
    </row>
    <row r="1204" spans="1:17" s="19" customFormat="1" ht="39.9" customHeight="1" x14ac:dyDescent="0.25">
      <c r="A1204" s="849"/>
      <c r="B1204" s="48" t="s">
        <v>7206</v>
      </c>
      <c r="C1204" s="48" t="s">
        <v>7205</v>
      </c>
      <c r="D1204" s="355">
        <v>43626</v>
      </c>
      <c r="E1204" s="354"/>
      <c r="F1204" s="353" t="s">
        <v>6018</v>
      </c>
      <c r="G1204" s="774" t="s">
        <v>5837</v>
      </c>
      <c r="H1204" s="775"/>
      <c r="I1204" s="776"/>
      <c r="J1204" s="352" t="s">
        <v>5599</v>
      </c>
      <c r="K1204" s="53"/>
      <c r="L1204" s="45"/>
      <c r="M1204" s="351"/>
      <c r="O1204" s="333"/>
      <c r="Q1204" s="333"/>
    </row>
    <row r="1205" spans="1:17" s="19" customFormat="1" ht="39.9" customHeight="1" x14ac:dyDescent="0.25">
      <c r="A1205" s="849"/>
      <c r="B1205" s="349" t="s">
        <v>34</v>
      </c>
      <c r="C1205" s="349" t="s">
        <v>35</v>
      </c>
      <c r="D1205" s="349" t="s">
        <v>5600</v>
      </c>
      <c r="E1205" s="853" t="s">
        <v>5601</v>
      </c>
      <c r="F1205" s="853"/>
      <c r="G1205" s="854"/>
      <c r="H1205" s="855"/>
      <c r="I1205" s="856"/>
      <c r="J1205" s="58" t="s">
        <v>5646</v>
      </c>
      <c r="K1205" s="45"/>
      <c r="L1205" s="59" t="s">
        <v>32</v>
      </c>
      <c r="M1205" s="350">
        <v>2661.81</v>
      </c>
      <c r="O1205" s="333"/>
      <c r="Q1205" s="333"/>
    </row>
    <row r="1206" spans="1:17" s="19" customFormat="1" ht="39.9" customHeight="1" x14ac:dyDescent="0.25">
      <c r="A1206" s="849"/>
      <c r="B1206" s="349"/>
      <c r="C1206" s="349"/>
      <c r="D1206" s="349"/>
      <c r="E1206" s="349"/>
      <c r="F1206" s="349"/>
      <c r="G1206" s="348"/>
      <c r="H1206" s="347"/>
      <c r="I1206" s="346"/>
      <c r="J1206" s="345" t="s">
        <v>5607</v>
      </c>
      <c r="K1206" s="59"/>
      <c r="L1206" s="59"/>
      <c r="M1206" s="344"/>
      <c r="O1206" s="333"/>
      <c r="Q1206" s="333"/>
    </row>
    <row r="1207" spans="1:17" s="19" customFormat="1" ht="39.9" customHeight="1" thickBot="1" x14ac:dyDescent="0.3">
      <c r="A1207" s="850"/>
      <c r="B1207" s="343" t="s">
        <v>5710</v>
      </c>
      <c r="C1207" s="342" t="s">
        <v>5837</v>
      </c>
      <c r="D1207" s="341">
        <v>43630</v>
      </c>
      <c r="E1207" s="340" t="s">
        <v>5605</v>
      </c>
      <c r="F1207" s="339" t="s">
        <v>5976</v>
      </c>
      <c r="G1207" s="338"/>
      <c r="H1207" s="337"/>
      <c r="I1207" s="336"/>
      <c r="J1207" s="63" t="s">
        <v>5696</v>
      </c>
      <c r="K1207" s="335"/>
      <c r="L1207" s="64"/>
      <c r="M1207" s="334"/>
      <c r="O1207" s="333"/>
      <c r="Q1207" s="333"/>
    </row>
    <row r="1208" spans="1:17" s="436" customFormat="1" ht="39.9" customHeight="1" x14ac:dyDescent="0.25">
      <c r="A1208" s="848">
        <v>240</v>
      </c>
      <c r="B1208" s="441" t="s">
        <v>22</v>
      </c>
      <c r="C1208" s="441" t="s">
        <v>23</v>
      </c>
      <c r="D1208" s="441" t="s">
        <v>5593</v>
      </c>
      <c r="E1208" s="875" t="s">
        <v>5594</v>
      </c>
      <c r="F1208" s="875"/>
      <c r="G1208" s="875" t="s">
        <v>17</v>
      </c>
      <c r="H1208" s="876"/>
      <c r="I1208" s="440"/>
      <c r="J1208" s="439"/>
      <c r="K1208" s="439"/>
      <c r="L1208" s="439"/>
      <c r="M1208" s="438"/>
      <c r="O1208" s="437"/>
      <c r="Q1208" s="437"/>
    </row>
    <row r="1209" spans="1:17" s="19" customFormat="1" ht="39.9" customHeight="1" x14ac:dyDescent="0.25">
      <c r="A1209" s="849"/>
      <c r="B1209" s="48" t="s">
        <v>7199</v>
      </c>
      <c r="C1209" s="48" t="s">
        <v>7204</v>
      </c>
      <c r="D1209" s="355">
        <v>43558</v>
      </c>
      <c r="E1209" s="354"/>
      <c r="F1209" s="353" t="s">
        <v>5951</v>
      </c>
      <c r="G1209" s="774" t="s">
        <v>6815</v>
      </c>
      <c r="H1209" s="775"/>
      <c r="I1209" s="776"/>
      <c r="J1209" s="352" t="s">
        <v>5599</v>
      </c>
      <c r="K1209" s="53"/>
      <c r="L1209" s="45" t="s">
        <v>32</v>
      </c>
      <c r="M1209" s="351">
        <v>298</v>
      </c>
      <c r="O1209" s="333"/>
      <c r="Q1209" s="333"/>
    </row>
    <row r="1210" spans="1:17" s="19" customFormat="1" ht="39.9" customHeight="1" x14ac:dyDescent="0.25">
      <c r="A1210" s="849"/>
      <c r="B1210" s="349" t="s">
        <v>34</v>
      </c>
      <c r="C1210" s="349" t="s">
        <v>35</v>
      </c>
      <c r="D1210" s="349" t="s">
        <v>5600</v>
      </c>
      <c r="E1210" s="853" t="s">
        <v>5601</v>
      </c>
      <c r="F1210" s="853"/>
      <c r="G1210" s="854"/>
      <c r="H1210" s="855"/>
      <c r="I1210" s="856"/>
      <c r="J1210" s="58" t="s">
        <v>5646</v>
      </c>
      <c r="K1210" s="45"/>
      <c r="L1210" s="59" t="s">
        <v>32</v>
      </c>
      <c r="M1210" s="350">
        <v>349.6</v>
      </c>
      <c r="O1210" s="333"/>
      <c r="Q1210" s="333"/>
    </row>
    <row r="1211" spans="1:17" s="19" customFormat="1" ht="39.9" customHeight="1" x14ac:dyDescent="0.25">
      <c r="A1211" s="849"/>
      <c r="B1211" s="349"/>
      <c r="C1211" s="349"/>
      <c r="D1211" s="349"/>
      <c r="E1211" s="349"/>
      <c r="F1211" s="349"/>
      <c r="G1211" s="348"/>
      <c r="H1211" s="347"/>
      <c r="I1211" s="346"/>
      <c r="J1211" s="345" t="s">
        <v>5607</v>
      </c>
      <c r="K1211" s="59"/>
      <c r="L1211" s="59"/>
      <c r="M1211" s="344"/>
      <c r="O1211" s="333"/>
      <c r="Q1211" s="333"/>
    </row>
    <row r="1212" spans="1:17" s="19" customFormat="1" ht="39.9" customHeight="1" thickBot="1" x14ac:dyDescent="0.3">
      <c r="A1212" s="850"/>
      <c r="B1212" s="343" t="s">
        <v>5710</v>
      </c>
      <c r="C1212" s="342" t="s">
        <v>6815</v>
      </c>
      <c r="D1212" s="341">
        <v>43560</v>
      </c>
      <c r="E1212" s="340" t="s">
        <v>5605</v>
      </c>
      <c r="F1212" s="339" t="s">
        <v>7182</v>
      </c>
      <c r="G1212" s="338"/>
      <c r="H1212" s="337"/>
      <c r="I1212" s="336"/>
      <c r="J1212" s="63" t="s">
        <v>5696</v>
      </c>
      <c r="K1212" s="335"/>
      <c r="L1212" s="64"/>
      <c r="M1212" s="334"/>
      <c r="O1212" s="333"/>
      <c r="Q1212" s="333"/>
    </row>
    <row r="1213" spans="1:17" s="436" customFormat="1" ht="39.9" customHeight="1" x14ac:dyDescent="0.25">
      <c r="A1213" s="848">
        <v>241</v>
      </c>
      <c r="B1213" s="441" t="s">
        <v>22</v>
      </c>
      <c r="C1213" s="441" t="s">
        <v>23</v>
      </c>
      <c r="D1213" s="441" t="s">
        <v>5593</v>
      </c>
      <c r="E1213" s="875" t="s">
        <v>5594</v>
      </c>
      <c r="F1213" s="875"/>
      <c r="G1213" s="875" t="s">
        <v>17</v>
      </c>
      <c r="H1213" s="876"/>
      <c r="I1213" s="440"/>
      <c r="J1213" s="439"/>
      <c r="K1213" s="439"/>
      <c r="L1213" s="439"/>
      <c r="M1213" s="438"/>
      <c r="O1213" s="437"/>
      <c r="Q1213" s="437"/>
    </row>
    <row r="1214" spans="1:17" s="19" customFormat="1" ht="39.9" customHeight="1" x14ac:dyDescent="0.25">
      <c r="A1214" s="849"/>
      <c r="B1214" s="48" t="s">
        <v>7199</v>
      </c>
      <c r="C1214" s="48" t="s">
        <v>7203</v>
      </c>
      <c r="D1214" s="355">
        <v>43599</v>
      </c>
      <c r="E1214" s="354"/>
      <c r="F1214" s="353" t="s">
        <v>7202</v>
      </c>
      <c r="G1214" s="774" t="s">
        <v>7201</v>
      </c>
      <c r="H1214" s="775"/>
      <c r="I1214" s="776"/>
      <c r="J1214" s="352" t="s">
        <v>5599</v>
      </c>
      <c r="K1214" s="53"/>
      <c r="L1214" s="45" t="s">
        <v>32</v>
      </c>
      <c r="M1214" s="351">
        <v>106</v>
      </c>
      <c r="O1214" s="333"/>
      <c r="Q1214" s="333"/>
    </row>
    <row r="1215" spans="1:17" s="19" customFormat="1" ht="39.9" customHeight="1" x14ac:dyDescent="0.25">
      <c r="A1215" s="849"/>
      <c r="B1215" s="349" t="s">
        <v>34</v>
      </c>
      <c r="C1215" s="349" t="s">
        <v>35</v>
      </c>
      <c r="D1215" s="349" t="s">
        <v>5600</v>
      </c>
      <c r="E1215" s="853" t="s">
        <v>5601</v>
      </c>
      <c r="F1215" s="853"/>
      <c r="G1215" s="854"/>
      <c r="H1215" s="855"/>
      <c r="I1215" s="856"/>
      <c r="J1215" s="58" t="s">
        <v>5646</v>
      </c>
      <c r="K1215" s="45"/>
      <c r="L1215" s="59" t="s">
        <v>32</v>
      </c>
      <c r="M1215" s="350">
        <v>416.6</v>
      </c>
      <c r="O1215" s="333"/>
      <c r="Q1215" s="333"/>
    </row>
    <row r="1216" spans="1:17" s="19" customFormat="1" ht="39.9" customHeight="1" x14ac:dyDescent="0.25">
      <c r="A1216" s="849"/>
      <c r="B1216" s="349"/>
      <c r="C1216" s="349"/>
      <c r="D1216" s="349"/>
      <c r="E1216" s="349"/>
      <c r="F1216" s="349"/>
      <c r="G1216" s="348"/>
      <c r="H1216" s="347"/>
      <c r="I1216" s="346"/>
      <c r="J1216" s="345" t="s">
        <v>5607</v>
      </c>
      <c r="K1216" s="59"/>
      <c r="L1216" s="59"/>
      <c r="M1216" s="344"/>
      <c r="O1216" s="333"/>
      <c r="Q1216" s="333"/>
    </row>
    <row r="1217" spans="1:17" s="19" customFormat="1" ht="39.9" customHeight="1" thickBot="1" x14ac:dyDescent="0.3">
      <c r="A1217" s="850"/>
      <c r="B1217" s="343" t="s">
        <v>5710</v>
      </c>
      <c r="C1217" s="342" t="s">
        <v>7201</v>
      </c>
      <c r="D1217" s="341">
        <v>43601</v>
      </c>
      <c r="E1217" s="340" t="s">
        <v>5605</v>
      </c>
      <c r="F1217" s="339" t="s">
        <v>7200</v>
      </c>
      <c r="G1217" s="338"/>
      <c r="H1217" s="337"/>
      <c r="I1217" s="336"/>
      <c r="J1217" s="63" t="s">
        <v>5696</v>
      </c>
      <c r="K1217" s="335"/>
      <c r="L1217" s="64"/>
      <c r="M1217" s="334"/>
      <c r="O1217" s="333"/>
      <c r="Q1217" s="333"/>
    </row>
    <row r="1218" spans="1:17" s="436" customFormat="1" ht="39.9" customHeight="1" x14ac:dyDescent="0.25">
      <c r="A1218" s="848">
        <v>242</v>
      </c>
      <c r="B1218" s="441" t="s">
        <v>22</v>
      </c>
      <c r="C1218" s="441" t="s">
        <v>23</v>
      </c>
      <c r="D1218" s="441" t="s">
        <v>5593</v>
      </c>
      <c r="E1218" s="875" t="s">
        <v>5594</v>
      </c>
      <c r="F1218" s="875"/>
      <c r="G1218" s="875" t="s">
        <v>17</v>
      </c>
      <c r="H1218" s="876"/>
      <c r="I1218" s="440"/>
      <c r="J1218" s="439"/>
      <c r="K1218" s="439"/>
      <c r="L1218" s="439"/>
      <c r="M1218" s="438"/>
      <c r="O1218" s="437"/>
      <c r="Q1218" s="437"/>
    </row>
    <row r="1219" spans="1:17" s="19" customFormat="1" ht="39.9" customHeight="1" x14ac:dyDescent="0.25">
      <c r="A1219" s="849"/>
      <c r="B1219" s="48" t="s">
        <v>7199</v>
      </c>
      <c r="C1219" s="48" t="s">
        <v>7198</v>
      </c>
      <c r="D1219" s="355">
        <v>43667</v>
      </c>
      <c r="E1219" s="354"/>
      <c r="F1219" s="353" t="s">
        <v>7197</v>
      </c>
      <c r="G1219" s="774" t="s">
        <v>7196</v>
      </c>
      <c r="H1219" s="775"/>
      <c r="I1219" s="776"/>
      <c r="J1219" s="352" t="s">
        <v>5599</v>
      </c>
      <c r="K1219" s="53"/>
      <c r="L1219" s="45" t="s">
        <v>32</v>
      </c>
      <c r="M1219" s="351">
        <f>279+34.6+25.32</f>
        <v>338.92</v>
      </c>
      <c r="O1219" s="333"/>
      <c r="Q1219" s="333"/>
    </row>
    <row r="1220" spans="1:17" s="19" customFormat="1" ht="39.9" customHeight="1" x14ac:dyDescent="0.25">
      <c r="A1220" s="849"/>
      <c r="B1220" s="349" t="s">
        <v>34</v>
      </c>
      <c r="C1220" s="349" t="s">
        <v>35</v>
      </c>
      <c r="D1220" s="349" t="s">
        <v>5600</v>
      </c>
      <c r="E1220" s="853" t="s">
        <v>5601</v>
      </c>
      <c r="F1220" s="853"/>
      <c r="G1220" s="854"/>
      <c r="H1220" s="855"/>
      <c r="I1220" s="856"/>
      <c r="J1220" s="58" t="s">
        <v>5646</v>
      </c>
      <c r="K1220" s="45"/>
      <c r="L1220" s="59" t="s">
        <v>32</v>
      </c>
      <c r="M1220" s="350">
        <v>915.1</v>
      </c>
      <c r="O1220" s="333"/>
      <c r="Q1220" s="333"/>
    </row>
    <row r="1221" spans="1:17" s="19" customFormat="1" ht="39.9" customHeight="1" x14ac:dyDescent="0.25">
      <c r="A1221" s="849"/>
      <c r="B1221" s="349"/>
      <c r="C1221" s="349"/>
      <c r="D1221" s="349"/>
      <c r="E1221" s="349"/>
      <c r="F1221" s="349"/>
      <c r="G1221" s="348"/>
      <c r="H1221" s="347"/>
      <c r="I1221" s="346"/>
      <c r="J1221" s="345" t="s">
        <v>5607</v>
      </c>
      <c r="K1221" s="59"/>
      <c r="L1221" s="59"/>
      <c r="M1221" s="344"/>
      <c r="O1221" s="333"/>
      <c r="Q1221" s="333"/>
    </row>
    <row r="1222" spans="1:17" s="19" customFormat="1" ht="39.9" customHeight="1" thickBot="1" x14ac:dyDescent="0.3">
      <c r="A1222" s="850"/>
      <c r="B1222" s="343" t="s">
        <v>5710</v>
      </c>
      <c r="C1222" s="342" t="s">
        <v>7196</v>
      </c>
      <c r="D1222" s="341">
        <v>43669</v>
      </c>
      <c r="E1222" s="340" t="s">
        <v>5605</v>
      </c>
      <c r="F1222" s="339" t="s">
        <v>7195</v>
      </c>
      <c r="G1222" s="338"/>
      <c r="H1222" s="337"/>
      <c r="I1222" s="336"/>
      <c r="J1222" s="63" t="s">
        <v>5696</v>
      </c>
      <c r="K1222" s="335"/>
      <c r="L1222" s="64"/>
      <c r="M1222" s="334"/>
      <c r="O1222" s="333"/>
      <c r="Q1222" s="333"/>
    </row>
    <row r="1223" spans="1:17" s="436" customFormat="1" ht="39.9" customHeight="1" x14ac:dyDescent="0.25">
      <c r="A1223" s="848">
        <v>243</v>
      </c>
      <c r="B1223" s="441" t="s">
        <v>22</v>
      </c>
      <c r="C1223" s="441" t="s">
        <v>23</v>
      </c>
      <c r="D1223" s="441" t="s">
        <v>5593</v>
      </c>
      <c r="E1223" s="875" t="s">
        <v>5594</v>
      </c>
      <c r="F1223" s="875"/>
      <c r="G1223" s="875" t="s">
        <v>17</v>
      </c>
      <c r="H1223" s="876"/>
      <c r="I1223" s="440"/>
      <c r="J1223" s="439"/>
      <c r="K1223" s="439"/>
      <c r="L1223" s="439"/>
      <c r="M1223" s="438"/>
      <c r="O1223" s="437"/>
      <c r="Q1223" s="437"/>
    </row>
    <row r="1224" spans="1:17" s="19" customFormat="1" ht="39.9" customHeight="1" x14ac:dyDescent="0.25">
      <c r="A1224" s="849"/>
      <c r="B1224" s="48" t="s">
        <v>7194</v>
      </c>
      <c r="C1224" s="48" t="s">
        <v>7193</v>
      </c>
      <c r="D1224" s="355">
        <v>43561</v>
      </c>
      <c r="E1224" s="354"/>
      <c r="F1224" s="353" t="s">
        <v>6463</v>
      </c>
      <c r="G1224" s="774" t="s">
        <v>5837</v>
      </c>
      <c r="H1224" s="775"/>
      <c r="I1224" s="776"/>
      <c r="J1224" s="352" t="s">
        <v>5599</v>
      </c>
      <c r="K1224" s="53"/>
      <c r="L1224" s="45"/>
      <c r="M1224" s="351"/>
      <c r="O1224" s="333"/>
      <c r="Q1224" s="333"/>
    </row>
    <row r="1225" spans="1:17" s="19" customFormat="1" ht="39.9" customHeight="1" x14ac:dyDescent="0.25">
      <c r="A1225" s="849"/>
      <c r="B1225" s="349" t="s">
        <v>34</v>
      </c>
      <c r="C1225" s="349" t="s">
        <v>35</v>
      </c>
      <c r="D1225" s="349" t="s">
        <v>5600</v>
      </c>
      <c r="E1225" s="853" t="s">
        <v>5601</v>
      </c>
      <c r="F1225" s="853"/>
      <c r="G1225" s="854"/>
      <c r="H1225" s="855"/>
      <c r="I1225" s="856"/>
      <c r="J1225" s="58" t="s">
        <v>5646</v>
      </c>
      <c r="K1225" s="45"/>
      <c r="L1225" s="59" t="s">
        <v>32</v>
      </c>
      <c r="M1225" s="350">
        <v>3310.36</v>
      </c>
      <c r="O1225" s="333"/>
      <c r="Q1225" s="333"/>
    </row>
    <row r="1226" spans="1:17" s="19" customFormat="1" ht="39.9" customHeight="1" x14ac:dyDescent="0.25">
      <c r="A1226" s="849"/>
      <c r="B1226" s="349"/>
      <c r="C1226" s="349"/>
      <c r="D1226" s="349"/>
      <c r="E1226" s="349"/>
      <c r="F1226" s="349"/>
      <c r="G1226" s="348"/>
      <c r="H1226" s="347"/>
      <c r="I1226" s="346"/>
      <c r="J1226" s="345" t="s">
        <v>5607</v>
      </c>
      <c r="K1226" s="59"/>
      <c r="L1226" s="59"/>
      <c r="M1226" s="344"/>
      <c r="O1226" s="333"/>
      <c r="Q1226" s="333"/>
    </row>
    <row r="1227" spans="1:17" s="19" customFormat="1" ht="39.9" customHeight="1" thickBot="1" x14ac:dyDescent="0.3">
      <c r="A1227" s="850"/>
      <c r="B1227" s="343" t="s">
        <v>5775</v>
      </c>
      <c r="C1227" s="342" t="s">
        <v>5837</v>
      </c>
      <c r="D1227" s="341">
        <v>43568</v>
      </c>
      <c r="E1227" s="340" t="s">
        <v>5605</v>
      </c>
      <c r="F1227" s="339" t="s">
        <v>6628</v>
      </c>
      <c r="G1227" s="338"/>
      <c r="H1227" s="337"/>
      <c r="I1227" s="336"/>
      <c r="J1227" s="63" t="s">
        <v>5696</v>
      </c>
      <c r="K1227" s="335"/>
      <c r="L1227" s="64"/>
      <c r="M1227" s="334"/>
      <c r="O1227" s="333"/>
      <c r="Q1227" s="333"/>
    </row>
    <row r="1228" spans="1:17" s="436" customFormat="1" ht="39.9" customHeight="1" x14ac:dyDescent="0.25">
      <c r="A1228" s="848">
        <v>244</v>
      </c>
      <c r="B1228" s="441" t="s">
        <v>22</v>
      </c>
      <c r="C1228" s="441" t="s">
        <v>23</v>
      </c>
      <c r="D1228" s="441" t="s">
        <v>5593</v>
      </c>
      <c r="E1228" s="875" t="s">
        <v>5594</v>
      </c>
      <c r="F1228" s="875"/>
      <c r="G1228" s="875" t="s">
        <v>17</v>
      </c>
      <c r="H1228" s="876"/>
      <c r="I1228" s="440"/>
      <c r="J1228" s="439"/>
      <c r="K1228" s="439"/>
      <c r="L1228" s="439"/>
      <c r="M1228" s="438"/>
      <c r="O1228" s="437"/>
      <c r="Q1228" s="437"/>
    </row>
    <row r="1229" spans="1:17" s="19" customFormat="1" ht="39.9" customHeight="1" x14ac:dyDescent="0.25">
      <c r="A1229" s="849"/>
      <c r="B1229" s="48" t="s">
        <v>7192</v>
      </c>
      <c r="C1229" s="48" t="s">
        <v>7191</v>
      </c>
      <c r="D1229" s="355">
        <v>43730</v>
      </c>
      <c r="E1229" s="354"/>
      <c r="F1229" s="353" t="s">
        <v>7190</v>
      </c>
      <c r="G1229" s="774" t="s">
        <v>7189</v>
      </c>
      <c r="H1229" s="775"/>
      <c r="I1229" s="776"/>
      <c r="J1229" s="352" t="s">
        <v>5599</v>
      </c>
      <c r="K1229" s="53"/>
      <c r="L1229" s="45" t="s">
        <v>32</v>
      </c>
      <c r="M1229" s="351">
        <v>346</v>
      </c>
      <c r="O1229" s="333"/>
      <c r="Q1229" s="333"/>
    </row>
    <row r="1230" spans="1:17" s="19" customFormat="1" ht="39.9" customHeight="1" thickBot="1" x14ac:dyDescent="0.3">
      <c r="A1230" s="849"/>
      <c r="B1230" s="349" t="s">
        <v>34</v>
      </c>
      <c r="C1230" s="349" t="s">
        <v>35</v>
      </c>
      <c r="D1230" s="349" t="s">
        <v>5600</v>
      </c>
      <c r="E1230" s="853" t="s">
        <v>5601</v>
      </c>
      <c r="F1230" s="853"/>
      <c r="G1230" s="854"/>
      <c r="H1230" s="855"/>
      <c r="I1230" s="856"/>
      <c r="J1230" s="58" t="s">
        <v>5646</v>
      </c>
      <c r="K1230" s="45"/>
      <c r="L1230" s="64" t="s">
        <v>32</v>
      </c>
      <c r="M1230" s="334">
        <v>3809.15</v>
      </c>
      <c r="O1230" s="333"/>
      <c r="Q1230" s="333"/>
    </row>
    <row r="1231" spans="1:17" s="19" customFormat="1" ht="39.9" customHeight="1" x14ac:dyDescent="0.25">
      <c r="A1231" s="849"/>
      <c r="B1231" s="349"/>
      <c r="C1231" s="349"/>
      <c r="D1231" s="349"/>
      <c r="E1231" s="349"/>
      <c r="F1231" s="349"/>
      <c r="G1231" s="348"/>
      <c r="H1231" s="347"/>
      <c r="I1231" s="346"/>
      <c r="J1231" s="345" t="s">
        <v>5607</v>
      </c>
      <c r="K1231" s="59"/>
      <c r="L1231" s="59"/>
      <c r="M1231" s="344"/>
      <c r="O1231" s="333"/>
      <c r="Q1231" s="333"/>
    </row>
    <row r="1232" spans="1:17" s="19" customFormat="1" ht="39.9" customHeight="1" thickBot="1" x14ac:dyDescent="0.3">
      <c r="A1232" s="850"/>
      <c r="B1232" s="343" t="s">
        <v>5710</v>
      </c>
      <c r="C1232" s="342" t="s">
        <v>7189</v>
      </c>
      <c r="D1232" s="341">
        <v>43733</v>
      </c>
      <c r="E1232" s="340" t="s">
        <v>5605</v>
      </c>
      <c r="F1232" s="339" t="s">
        <v>6136</v>
      </c>
      <c r="G1232" s="338"/>
      <c r="H1232" s="337"/>
      <c r="I1232" s="336"/>
      <c r="J1232" s="63" t="s">
        <v>5696</v>
      </c>
      <c r="K1232" s="335"/>
      <c r="L1232" s="64"/>
      <c r="M1232" s="334"/>
      <c r="O1232" s="333"/>
      <c r="Q1232" s="333"/>
    </row>
    <row r="1233" spans="1:17" s="436" customFormat="1" ht="39.9" customHeight="1" x14ac:dyDescent="0.25">
      <c r="A1233" s="848">
        <v>245</v>
      </c>
      <c r="B1233" s="441" t="s">
        <v>22</v>
      </c>
      <c r="C1233" s="441" t="s">
        <v>23</v>
      </c>
      <c r="D1233" s="441" t="s">
        <v>5593</v>
      </c>
      <c r="E1233" s="875" t="s">
        <v>5594</v>
      </c>
      <c r="F1233" s="875"/>
      <c r="G1233" s="875" t="s">
        <v>17</v>
      </c>
      <c r="H1233" s="876"/>
      <c r="I1233" s="440"/>
      <c r="J1233" s="439"/>
      <c r="K1233" s="439"/>
      <c r="L1233" s="439"/>
      <c r="M1233" s="438"/>
      <c r="O1233" s="437"/>
      <c r="Q1233" s="437"/>
    </row>
    <row r="1234" spans="1:17" s="19" customFormat="1" ht="39.9" customHeight="1" x14ac:dyDescent="0.25">
      <c r="A1234" s="849"/>
      <c r="B1234" s="48" t="s">
        <v>7025</v>
      </c>
      <c r="C1234" s="48" t="s">
        <v>7188</v>
      </c>
      <c r="D1234" s="355">
        <v>43632</v>
      </c>
      <c r="E1234" s="354"/>
      <c r="F1234" s="353" t="s">
        <v>5824</v>
      </c>
      <c r="G1234" s="774" t="s">
        <v>5902</v>
      </c>
      <c r="H1234" s="775"/>
      <c r="I1234" s="776"/>
      <c r="J1234" s="352" t="s">
        <v>5599</v>
      </c>
      <c r="K1234" s="53"/>
      <c r="L1234" s="45" t="s">
        <v>32</v>
      </c>
      <c r="M1234" s="351">
        <v>298</v>
      </c>
      <c r="O1234" s="333"/>
      <c r="Q1234" s="333"/>
    </row>
    <row r="1235" spans="1:17" s="19" customFormat="1" ht="39.9" customHeight="1" x14ac:dyDescent="0.25">
      <c r="A1235" s="849"/>
      <c r="B1235" s="349" t="s">
        <v>34</v>
      </c>
      <c r="C1235" s="349" t="s">
        <v>35</v>
      </c>
      <c r="D1235" s="349" t="s">
        <v>5600</v>
      </c>
      <c r="E1235" s="853" t="s">
        <v>5601</v>
      </c>
      <c r="F1235" s="853"/>
      <c r="G1235" s="854"/>
      <c r="H1235" s="855"/>
      <c r="I1235" s="856"/>
      <c r="J1235" s="58" t="s">
        <v>5646</v>
      </c>
      <c r="K1235" s="45"/>
      <c r="L1235" s="59" t="s">
        <v>32</v>
      </c>
      <c r="M1235" s="350">
        <v>389.61</v>
      </c>
      <c r="O1235" s="333"/>
      <c r="Q1235" s="333"/>
    </row>
    <row r="1236" spans="1:17" s="19" customFormat="1" ht="39.9" customHeight="1" x14ac:dyDescent="0.25">
      <c r="A1236" s="849"/>
      <c r="B1236" s="349"/>
      <c r="C1236" s="349"/>
      <c r="D1236" s="349"/>
      <c r="E1236" s="349"/>
      <c r="F1236" s="349"/>
      <c r="G1236" s="348"/>
      <c r="H1236" s="347"/>
      <c r="I1236" s="346"/>
      <c r="J1236" s="345" t="s">
        <v>5607</v>
      </c>
      <c r="K1236" s="59"/>
      <c r="L1236" s="59"/>
      <c r="M1236" s="344"/>
      <c r="O1236" s="333"/>
      <c r="Q1236" s="333"/>
    </row>
    <row r="1237" spans="1:17" s="19" customFormat="1" ht="39.9" customHeight="1" thickBot="1" x14ac:dyDescent="0.3">
      <c r="A1237" s="850"/>
      <c r="B1237" s="343" t="s">
        <v>6276</v>
      </c>
      <c r="C1237" s="342" t="s">
        <v>5902</v>
      </c>
      <c r="D1237" s="341">
        <v>43634</v>
      </c>
      <c r="E1237" s="340" t="s">
        <v>5605</v>
      </c>
      <c r="F1237" s="339" t="s">
        <v>7023</v>
      </c>
      <c r="G1237" s="338"/>
      <c r="H1237" s="337"/>
      <c r="I1237" s="336"/>
      <c r="J1237" s="63" t="s">
        <v>5696</v>
      </c>
      <c r="K1237" s="335"/>
      <c r="L1237" s="64"/>
      <c r="M1237" s="334"/>
      <c r="O1237" s="333"/>
      <c r="Q1237" s="333"/>
    </row>
    <row r="1238" spans="1:17" s="436" customFormat="1" ht="39.9" customHeight="1" x14ac:dyDescent="0.25">
      <c r="A1238" s="848">
        <v>246</v>
      </c>
      <c r="B1238" s="441" t="s">
        <v>22</v>
      </c>
      <c r="C1238" s="441" t="s">
        <v>23</v>
      </c>
      <c r="D1238" s="441" t="s">
        <v>5593</v>
      </c>
      <c r="E1238" s="875" t="s">
        <v>5594</v>
      </c>
      <c r="F1238" s="875"/>
      <c r="G1238" s="875" t="s">
        <v>17</v>
      </c>
      <c r="H1238" s="876"/>
      <c r="I1238" s="440"/>
      <c r="J1238" s="439"/>
      <c r="K1238" s="439"/>
      <c r="L1238" s="439"/>
      <c r="M1238" s="438"/>
      <c r="O1238" s="437"/>
      <c r="Q1238" s="437"/>
    </row>
    <row r="1239" spans="1:17" s="19" customFormat="1" ht="39.9" customHeight="1" x14ac:dyDescent="0.25">
      <c r="A1239" s="849"/>
      <c r="B1239" s="48" t="s">
        <v>7187</v>
      </c>
      <c r="C1239" s="48" t="s">
        <v>7186</v>
      </c>
      <c r="D1239" s="355">
        <v>43631</v>
      </c>
      <c r="E1239" s="354"/>
      <c r="F1239" s="353" t="s">
        <v>5824</v>
      </c>
      <c r="G1239" s="774" t="s">
        <v>5902</v>
      </c>
      <c r="H1239" s="775"/>
      <c r="I1239" s="776"/>
      <c r="J1239" s="352" t="s">
        <v>5599</v>
      </c>
      <c r="K1239" s="53"/>
      <c r="L1239" s="45" t="s">
        <v>32</v>
      </c>
      <c r="M1239" s="351">
        <v>447</v>
      </c>
      <c r="O1239" s="333"/>
      <c r="Q1239" s="333"/>
    </row>
    <row r="1240" spans="1:17" s="19" customFormat="1" ht="39.9" customHeight="1" x14ac:dyDescent="0.25">
      <c r="A1240" s="849"/>
      <c r="B1240" s="349" t="s">
        <v>34</v>
      </c>
      <c r="C1240" s="349" t="s">
        <v>35</v>
      </c>
      <c r="D1240" s="349" t="s">
        <v>5600</v>
      </c>
      <c r="E1240" s="853" t="s">
        <v>5601</v>
      </c>
      <c r="F1240" s="853"/>
      <c r="G1240" s="854"/>
      <c r="H1240" s="855"/>
      <c r="I1240" s="856"/>
      <c r="J1240" s="58" t="s">
        <v>5646</v>
      </c>
      <c r="K1240" s="45"/>
      <c r="L1240" s="59" t="s">
        <v>5583</v>
      </c>
      <c r="M1240" s="350">
        <v>312.58999999999997</v>
      </c>
      <c r="O1240" s="333"/>
      <c r="Q1240" s="333"/>
    </row>
    <row r="1241" spans="1:17" s="19" customFormat="1" ht="39.9" customHeight="1" x14ac:dyDescent="0.25">
      <c r="A1241" s="849"/>
      <c r="B1241" s="349"/>
      <c r="C1241" s="349"/>
      <c r="D1241" s="349"/>
      <c r="E1241" s="349"/>
      <c r="F1241" s="349"/>
      <c r="G1241" s="348"/>
      <c r="H1241" s="347"/>
      <c r="I1241" s="346"/>
      <c r="J1241" s="345" t="s">
        <v>5607</v>
      </c>
      <c r="K1241" s="59"/>
      <c r="L1241" s="59" t="s">
        <v>5583</v>
      </c>
      <c r="M1241" s="344">
        <v>82</v>
      </c>
      <c r="O1241" s="333"/>
      <c r="Q1241" s="333"/>
    </row>
    <row r="1242" spans="1:17" s="19" customFormat="1" ht="39.9" customHeight="1" thickBot="1" x14ac:dyDescent="0.3">
      <c r="A1242" s="850"/>
      <c r="B1242" s="343" t="s">
        <v>6487</v>
      </c>
      <c r="C1242" s="342" t="s">
        <v>5902</v>
      </c>
      <c r="D1242" s="341">
        <v>43634</v>
      </c>
      <c r="E1242" s="340" t="s">
        <v>5605</v>
      </c>
      <c r="F1242" s="339" t="s">
        <v>7185</v>
      </c>
      <c r="G1242" s="338"/>
      <c r="H1242" s="337"/>
      <c r="I1242" s="336"/>
      <c r="J1242" s="63" t="s">
        <v>5696</v>
      </c>
      <c r="K1242" s="335"/>
      <c r="L1242" s="64"/>
      <c r="M1242" s="334"/>
      <c r="O1242" s="333"/>
      <c r="Q1242" s="333"/>
    </row>
    <row r="1243" spans="1:17" s="436" customFormat="1" ht="39.9" customHeight="1" x14ac:dyDescent="0.25">
      <c r="A1243" s="848">
        <v>247</v>
      </c>
      <c r="B1243" s="441" t="s">
        <v>22</v>
      </c>
      <c r="C1243" s="441" t="s">
        <v>23</v>
      </c>
      <c r="D1243" s="441" t="s">
        <v>5593</v>
      </c>
      <c r="E1243" s="875" t="s">
        <v>5594</v>
      </c>
      <c r="F1243" s="875"/>
      <c r="G1243" s="875" t="s">
        <v>17</v>
      </c>
      <c r="H1243" s="876"/>
      <c r="I1243" s="440"/>
      <c r="J1243" s="439"/>
      <c r="K1243" s="439"/>
      <c r="L1243" s="439"/>
      <c r="M1243" s="438"/>
      <c r="O1243" s="437"/>
      <c r="Q1243" s="437"/>
    </row>
    <row r="1244" spans="1:17" s="19" customFormat="1" ht="39.9" customHeight="1" x14ac:dyDescent="0.25">
      <c r="A1244" s="849"/>
      <c r="B1244" s="48" t="s">
        <v>7181</v>
      </c>
      <c r="C1244" s="48" t="s">
        <v>7184</v>
      </c>
      <c r="D1244" s="355">
        <v>43558</v>
      </c>
      <c r="E1244" s="354"/>
      <c r="F1244" s="353" t="s">
        <v>7183</v>
      </c>
      <c r="G1244" s="774" t="s">
        <v>6815</v>
      </c>
      <c r="H1244" s="775"/>
      <c r="I1244" s="776"/>
      <c r="J1244" s="352" t="s">
        <v>5599</v>
      </c>
      <c r="K1244" s="53"/>
      <c r="L1244" s="45" t="s">
        <v>32</v>
      </c>
      <c r="M1244" s="351">
        <v>298</v>
      </c>
      <c r="O1244" s="333"/>
      <c r="Q1244" s="333"/>
    </row>
    <row r="1245" spans="1:17" s="19" customFormat="1" ht="39.9" customHeight="1" x14ac:dyDescent="0.25">
      <c r="A1245" s="849"/>
      <c r="B1245" s="349" t="s">
        <v>34</v>
      </c>
      <c r="C1245" s="349" t="s">
        <v>35</v>
      </c>
      <c r="D1245" s="349" t="s">
        <v>5600</v>
      </c>
      <c r="E1245" s="853" t="s">
        <v>5601</v>
      </c>
      <c r="F1245" s="853"/>
      <c r="G1245" s="854"/>
      <c r="H1245" s="855"/>
      <c r="I1245" s="856"/>
      <c r="J1245" s="58" t="s">
        <v>5646</v>
      </c>
      <c r="K1245" s="45"/>
      <c r="L1245" s="59" t="s">
        <v>32</v>
      </c>
      <c r="M1245" s="350">
        <v>429.6</v>
      </c>
      <c r="O1245" s="333"/>
      <c r="Q1245" s="333"/>
    </row>
    <row r="1246" spans="1:17" s="19" customFormat="1" ht="39.9" customHeight="1" x14ac:dyDescent="0.25">
      <c r="A1246" s="849"/>
      <c r="B1246" s="349"/>
      <c r="C1246" s="349"/>
      <c r="D1246" s="349"/>
      <c r="E1246" s="349"/>
      <c r="F1246" s="349"/>
      <c r="G1246" s="348"/>
      <c r="H1246" s="347"/>
      <c r="I1246" s="346"/>
      <c r="J1246" s="345" t="s">
        <v>5607</v>
      </c>
      <c r="K1246" s="59"/>
      <c r="L1246" s="59"/>
      <c r="M1246" s="344"/>
      <c r="O1246" s="333"/>
      <c r="Q1246" s="333"/>
    </row>
    <row r="1247" spans="1:17" s="19" customFormat="1" ht="39.9" customHeight="1" thickBot="1" x14ac:dyDescent="0.3">
      <c r="A1247" s="850"/>
      <c r="B1247" s="343" t="s">
        <v>5922</v>
      </c>
      <c r="C1247" s="342" t="s">
        <v>6815</v>
      </c>
      <c r="D1247" s="341">
        <v>43560</v>
      </c>
      <c r="E1247" s="340" t="s">
        <v>5605</v>
      </c>
      <c r="F1247" s="339" t="s">
        <v>7182</v>
      </c>
      <c r="G1247" s="338"/>
      <c r="H1247" s="337"/>
      <c r="I1247" s="336"/>
      <c r="J1247" s="63" t="s">
        <v>5696</v>
      </c>
      <c r="K1247" s="335"/>
      <c r="L1247" s="64"/>
      <c r="M1247" s="334"/>
      <c r="O1247" s="333"/>
      <c r="Q1247" s="333"/>
    </row>
    <row r="1248" spans="1:17" s="436" customFormat="1" ht="39.9" customHeight="1" x14ac:dyDescent="0.25">
      <c r="A1248" s="848">
        <v>248</v>
      </c>
      <c r="B1248" s="441" t="s">
        <v>22</v>
      </c>
      <c r="C1248" s="441" t="s">
        <v>23</v>
      </c>
      <c r="D1248" s="441" t="s">
        <v>5593</v>
      </c>
      <c r="E1248" s="875" t="s">
        <v>5594</v>
      </c>
      <c r="F1248" s="875"/>
      <c r="G1248" s="875" t="s">
        <v>17</v>
      </c>
      <c r="H1248" s="876"/>
      <c r="I1248" s="440"/>
      <c r="J1248" s="439"/>
      <c r="K1248" s="439"/>
      <c r="L1248" s="439"/>
      <c r="M1248" s="438"/>
      <c r="O1248" s="437"/>
      <c r="Q1248" s="437"/>
    </row>
    <row r="1249" spans="1:17" s="19" customFormat="1" ht="39.9" customHeight="1" x14ac:dyDescent="0.25">
      <c r="A1249" s="849"/>
      <c r="B1249" s="48" t="s">
        <v>7181</v>
      </c>
      <c r="C1249" s="48" t="s">
        <v>7180</v>
      </c>
      <c r="D1249" s="355">
        <v>43592</v>
      </c>
      <c r="E1249" s="354"/>
      <c r="F1249" s="353" t="s">
        <v>5877</v>
      </c>
      <c r="G1249" s="774" t="s">
        <v>601</v>
      </c>
      <c r="H1249" s="775"/>
      <c r="I1249" s="776"/>
      <c r="J1249" s="352" t="s">
        <v>5599</v>
      </c>
      <c r="K1249" s="53"/>
      <c r="L1249" s="45" t="s">
        <v>32</v>
      </c>
      <c r="M1249" s="351">
        <v>229</v>
      </c>
      <c r="O1249" s="333"/>
      <c r="Q1249" s="333"/>
    </row>
    <row r="1250" spans="1:17" s="19" customFormat="1" ht="39.9" customHeight="1" x14ac:dyDescent="0.25">
      <c r="A1250" s="849"/>
      <c r="B1250" s="349" t="s">
        <v>34</v>
      </c>
      <c r="C1250" s="349" t="s">
        <v>35</v>
      </c>
      <c r="D1250" s="349" t="s">
        <v>5600</v>
      </c>
      <c r="E1250" s="853" t="s">
        <v>5601</v>
      </c>
      <c r="F1250" s="853"/>
      <c r="G1250" s="854"/>
      <c r="H1250" s="855"/>
      <c r="I1250" s="856"/>
      <c r="J1250" s="58" t="s">
        <v>5646</v>
      </c>
      <c r="K1250" s="45"/>
      <c r="L1250" s="59" t="s">
        <v>32</v>
      </c>
      <c r="M1250" s="350">
        <v>144.22999999999999</v>
      </c>
      <c r="O1250" s="333"/>
      <c r="Q1250" s="333"/>
    </row>
    <row r="1251" spans="1:17" s="19" customFormat="1" ht="39.9" customHeight="1" x14ac:dyDescent="0.25">
      <c r="A1251" s="849"/>
      <c r="B1251" s="349"/>
      <c r="C1251" s="349"/>
      <c r="D1251" s="349"/>
      <c r="E1251" s="349"/>
      <c r="F1251" s="349"/>
      <c r="G1251" s="348"/>
      <c r="H1251" s="347"/>
      <c r="I1251" s="346"/>
      <c r="J1251" s="345" t="s">
        <v>5607</v>
      </c>
      <c r="K1251" s="59"/>
      <c r="L1251" s="59" t="s">
        <v>5583</v>
      </c>
      <c r="M1251" s="344">
        <v>66</v>
      </c>
      <c r="O1251" s="333"/>
      <c r="Q1251" s="333"/>
    </row>
    <row r="1252" spans="1:17" s="19" customFormat="1" ht="39.9" customHeight="1" thickBot="1" x14ac:dyDescent="0.3">
      <c r="A1252" s="850"/>
      <c r="B1252" s="343" t="s">
        <v>5922</v>
      </c>
      <c r="C1252" s="342" t="s">
        <v>601</v>
      </c>
      <c r="D1252" s="341">
        <v>43593</v>
      </c>
      <c r="E1252" s="340" t="s">
        <v>5605</v>
      </c>
      <c r="F1252" s="339" t="s">
        <v>6385</v>
      </c>
      <c r="G1252" s="338"/>
      <c r="H1252" s="337"/>
      <c r="I1252" s="336"/>
      <c r="J1252" s="63" t="s">
        <v>5696</v>
      </c>
      <c r="K1252" s="335"/>
      <c r="L1252" s="64"/>
      <c r="M1252" s="334"/>
      <c r="O1252" s="333"/>
      <c r="Q1252" s="333"/>
    </row>
    <row r="1253" spans="1:17" s="436" customFormat="1" ht="39.9" customHeight="1" x14ac:dyDescent="0.25">
      <c r="A1253" s="848">
        <v>249</v>
      </c>
      <c r="B1253" s="441" t="s">
        <v>22</v>
      </c>
      <c r="C1253" s="441" t="s">
        <v>23</v>
      </c>
      <c r="D1253" s="441" t="s">
        <v>5593</v>
      </c>
      <c r="E1253" s="875" t="s">
        <v>5594</v>
      </c>
      <c r="F1253" s="875"/>
      <c r="G1253" s="875" t="s">
        <v>17</v>
      </c>
      <c r="H1253" s="876"/>
      <c r="I1253" s="440"/>
      <c r="J1253" s="439"/>
      <c r="K1253" s="439"/>
      <c r="L1253" s="439"/>
      <c r="M1253" s="438"/>
      <c r="O1253" s="437"/>
      <c r="Q1253" s="437"/>
    </row>
    <row r="1254" spans="1:17" s="19" customFormat="1" ht="39.9" customHeight="1" x14ac:dyDescent="0.25">
      <c r="A1254" s="849"/>
      <c r="B1254" s="48" t="s">
        <v>7179</v>
      </c>
      <c r="C1254" s="48" t="s">
        <v>7178</v>
      </c>
      <c r="D1254" s="355">
        <v>43618</v>
      </c>
      <c r="E1254" s="354"/>
      <c r="F1254" s="353" t="s">
        <v>5705</v>
      </c>
      <c r="G1254" s="774" t="s">
        <v>7177</v>
      </c>
      <c r="H1254" s="775"/>
      <c r="I1254" s="776"/>
      <c r="J1254" s="352" t="s">
        <v>5599</v>
      </c>
      <c r="K1254" s="53"/>
      <c r="L1254" s="45"/>
      <c r="M1254" s="351"/>
      <c r="O1254" s="333"/>
      <c r="Q1254" s="333"/>
    </row>
    <row r="1255" spans="1:17" s="19" customFormat="1" ht="39.9" customHeight="1" x14ac:dyDescent="0.25">
      <c r="A1255" s="849"/>
      <c r="B1255" s="349" t="s">
        <v>34</v>
      </c>
      <c r="C1255" s="349" t="s">
        <v>35</v>
      </c>
      <c r="D1255" s="349" t="s">
        <v>5600</v>
      </c>
      <c r="E1255" s="853" t="s">
        <v>5601</v>
      </c>
      <c r="F1255" s="853"/>
      <c r="G1255" s="854"/>
      <c r="H1255" s="855"/>
      <c r="I1255" s="856"/>
      <c r="J1255" s="58" t="s">
        <v>5646</v>
      </c>
      <c r="K1255" s="45"/>
      <c r="L1255" s="59" t="s">
        <v>32</v>
      </c>
      <c r="M1255" s="350">
        <v>425.6</v>
      </c>
      <c r="O1255" s="333"/>
      <c r="Q1255" s="333"/>
    </row>
    <row r="1256" spans="1:17" s="19" customFormat="1" ht="39.9" customHeight="1" x14ac:dyDescent="0.25">
      <c r="A1256" s="849"/>
      <c r="B1256" s="349"/>
      <c r="C1256" s="349"/>
      <c r="D1256" s="349"/>
      <c r="E1256" s="349"/>
      <c r="F1256" s="349"/>
      <c r="G1256" s="348"/>
      <c r="H1256" s="347"/>
      <c r="I1256" s="346"/>
      <c r="J1256" s="345" t="s">
        <v>5607</v>
      </c>
      <c r="K1256" s="59"/>
      <c r="L1256" s="59"/>
      <c r="M1256" s="344"/>
      <c r="O1256" s="333"/>
      <c r="Q1256" s="333"/>
    </row>
    <row r="1257" spans="1:17" s="19" customFormat="1" ht="39.9" customHeight="1" thickBot="1" x14ac:dyDescent="0.3">
      <c r="A1257" s="850"/>
      <c r="B1257" s="343" t="s">
        <v>5794</v>
      </c>
      <c r="C1257" s="342" t="s">
        <v>7177</v>
      </c>
      <c r="D1257" s="341">
        <v>43620</v>
      </c>
      <c r="E1257" s="340" t="s">
        <v>5605</v>
      </c>
      <c r="F1257" s="339" t="s">
        <v>6789</v>
      </c>
      <c r="G1257" s="338"/>
      <c r="H1257" s="337"/>
      <c r="I1257" s="336"/>
      <c r="J1257" s="63" t="s">
        <v>5696</v>
      </c>
      <c r="K1257" s="335"/>
      <c r="L1257" s="64"/>
      <c r="M1257" s="334"/>
      <c r="O1257" s="333"/>
      <c r="Q1257" s="333"/>
    </row>
    <row r="1258" spans="1:17" s="436" customFormat="1" ht="39.9" customHeight="1" x14ac:dyDescent="0.25">
      <c r="A1258" s="848">
        <v>250</v>
      </c>
      <c r="B1258" s="441" t="s">
        <v>22</v>
      </c>
      <c r="C1258" s="441" t="s">
        <v>23</v>
      </c>
      <c r="D1258" s="441" t="s">
        <v>5593</v>
      </c>
      <c r="E1258" s="875" t="s">
        <v>5594</v>
      </c>
      <c r="F1258" s="875"/>
      <c r="G1258" s="875" t="s">
        <v>17</v>
      </c>
      <c r="H1258" s="876"/>
      <c r="I1258" s="440"/>
      <c r="J1258" s="439"/>
      <c r="K1258" s="439"/>
      <c r="L1258" s="439"/>
      <c r="M1258" s="438"/>
      <c r="O1258" s="437"/>
      <c r="Q1258" s="437"/>
    </row>
    <row r="1259" spans="1:17" s="19" customFormat="1" ht="39.9" customHeight="1" x14ac:dyDescent="0.25">
      <c r="A1259" s="849"/>
      <c r="B1259" s="48" t="s">
        <v>7176</v>
      </c>
      <c r="C1259" s="48" t="s">
        <v>7175</v>
      </c>
      <c r="D1259" s="355">
        <v>43671</v>
      </c>
      <c r="E1259" s="354"/>
      <c r="F1259" s="353" t="s">
        <v>7174</v>
      </c>
      <c r="G1259" s="774" t="s">
        <v>7172</v>
      </c>
      <c r="H1259" s="775"/>
      <c r="I1259" s="776"/>
      <c r="J1259" s="352" t="s">
        <v>5599</v>
      </c>
      <c r="K1259" s="53"/>
      <c r="L1259" s="45" t="s">
        <v>32</v>
      </c>
      <c r="M1259" s="351">
        <v>113</v>
      </c>
      <c r="O1259" s="333"/>
      <c r="Q1259" s="333"/>
    </row>
    <row r="1260" spans="1:17" s="19" customFormat="1" ht="39.9" customHeight="1" thickBot="1" x14ac:dyDescent="0.3">
      <c r="A1260" s="849"/>
      <c r="B1260" s="349" t="s">
        <v>34</v>
      </c>
      <c r="C1260" s="349" t="s">
        <v>35</v>
      </c>
      <c r="D1260" s="349" t="s">
        <v>5600</v>
      </c>
      <c r="E1260" s="853" t="s">
        <v>5601</v>
      </c>
      <c r="F1260" s="853"/>
      <c r="G1260" s="854"/>
      <c r="H1260" s="855"/>
      <c r="I1260" s="856"/>
      <c r="J1260" s="58" t="s">
        <v>5646</v>
      </c>
      <c r="K1260" s="45"/>
      <c r="L1260" s="64" t="s">
        <v>32</v>
      </c>
      <c r="M1260" s="334">
        <v>410.79</v>
      </c>
      <c r="O1260" s="333"/>
      <c r="Q1260" s="333"/>
    </row>
    <row r="1261" spans="1:17" s="19" customFormat="1" ht="39.9" customHeight="1" thickBot="1" x14ac:dyDescent="0.3">
      <c r="A1261" s="849"/>
      <c r="B1261" s="349"/>
      <c r="C1261" s="349"/>
      <c r="D1261" s="349"/>
      <c r="E1261" s="349"/>
      <c r="F1261" s="349"/>
      <c r="G1261" s="348"/>
      <c r="H1261" s="347"/>
      <c r="I1261" s="346"/>
      <c r="J1261" s="345" t="s">
        <v>5607</v>
      </c>
      <c r="K1261" s="59"/>
      <c r="L1261" s="59" t="s">
        <v>32</v>
      </c>
      <c r="M1261" s="344">
        <v>106.75</v>
      </c>
      <c r="O1261" s="333"/>
      <c r="Q1261" s="333"/>
    </row>
    <row r="1262" spans="1:17" s="19" customFormat="1" ht="39.9" customHeight="1" thickBot="1" x14ac:dyDescent="0.3">
      <c r="A1262" s="850"/>
      <c r="B1262" s="397" t="s">
        <v>7173</v>
      </c>
      <c r="C1262" s="342" t="s">
        <v>7172</v>
      </c>
      <c r="D1262" s="341">
        <v>43672</v>
      </c>
      <c r="E1262" s="340" t="s">
        <v>5605</v>
      </c>
      <c r="F1262" s="339" t="s">
        <v>7171</v>
      </c>
      <c r="G1262" s="338"/>
      <c r="H1262" s="337"/>
      <c r="I1262" s="336"/>
      <c r="J1262" s="63" t="s">
        <v>5696</v>
      </c>
      <c r="K1262" s="335"/>
      <c r="L1262" s="64"/>
      <c r="M1262" s="334"/>
      <c r="O1262" s="333"/>
      <c r="Q1262" s="333"/>
    </row>
    <row r="1263" spans="1:17" s="436" customFormat="1" ht="39.9" customHeight="1" x14ac:dyDescent="0.25">
      <c r="A1263" s="848">
        <v>251</v>
      </c>
      <c r="B1263" s="441" t="s">
        <v>22</v>
      </c>
      <c r="C1263" s="441" t="s">
        <v>23</v>
      </c>
      <c r="D1263" s="441" t="s">
        <v>5593</v>
      </c>
      <c r="E1263" s="875" t="s">
        <v>5594</v>
      </c>
      <c r="F1263" s="875"/>
      <c r="G1263" s="875" t="s">
        <v>17</v>
      </c>
      <c r="H1263" s="876"/>
      <c r="I1263" s="440"/>
      <c r="J1263" s="439"/>
      <c r="K1263" s="439"/>
      <c r="L1263" s="439"/>
      <c r="M1263" s="438"/>
      <c r="O1263" s="437"/>
      <c r="Q1263" s="437"/>
    </row>
    <row r="1264" spans="1:17" s="19" customFormat="1" ht="39.9" customHeight="1" x14ac:dyDescent="0.25">
      <c r="A1264" s="849"/>
      <c r="B1264" s="48" t="s">
        <v>7167</v>
      </c>
      <c r="C1264" s="48" t="s">
        <v>7170</v>
      </c>
      <c r="D1264" s="355">
        <v>43563</v>
      </c>
      <c r="E1264" s="354"/>
      <c r="F1264" s="353" t="s">
        <v>7165</v>
      </c>
      <c r="G1264" s="774" t="s">
        <v>7164</v>
      </c>
      <c r="H1264" s="775"/>
      <c r="I1264" s="776"/>
      <c r="J1264" s="352" t="s">
        <v>5599</v>
      </c>
      <c r="K1264" s="53"/>
      <c r="L1264" s="45" t="s">
        <v>32</v>
      </c>
      <c r="M1264" s="351">
        <f>188+13.16+4</f>
        <v>205.16</v>
      </c>
      <c r="O1264" s="333"/>
      <c r="Q1264" s="333"/>
    </row>
    <row r="1265" spans="1:17" s="19" customFormat="1" ht="39.9" customHeight="1" x14ac:dyDescent="0.25">
      <c r="A1265" s="849"/>
      <c r="B1265" s="349" t="s">
        <v>34</v>
      </c>
      <c r="C1265" s="349" t="s">
        <v>35</v>
      </c>
      <c r="D1265" s="349" t="s">
        <v>5600</v>
      </c>
      <c r="E1265" s="853" t="s">
        <v>5601</v>
      </c>
      <c r="F1265" s="853"/>
      <c r="G1265" s="854"/>
      <c r="H1265" s="855"/>
      <c r="I1265" s="856"/>
      <c r="J1265" s="58" t="s">
        <v>5646</v>
      </c>
      <c r="K1265" s="45"/>
      <c r="L1265" s="59"/>
      <c r="M1265" s="350"/>
      <c r="O1265" s="333"/>
      <c r="Q1265" s="333"/>
    </row>
    <row r="1266" spans="1:17" s="19" customFormat="1" ht="39.9" customHeight="1" x14ac:dyDescent="0.25">
      <c r="A1266" s="849"/>
      <c r="B1266" s="349"/>
      <c r="C1266" s="349"/>
      <c r="D1266" s="349"/>
      <c r="E1266" s="349"/>
      <c r="F1266" s="349"/>
      <c r="G1266" s="348"/>
      <c r="H1266" s="347"/>
      <c r="I1266" s="346"/>
      <c r="J1266" s="345" t="s">
        <v>5607</v>
      </c>
      <c r="K1266" s="59"/>
      <c r="L1266" s="59" t="s">
        <v>32</v>
      </c>
      <c r="M1266" s="344">
        <v>75</v>
      </c>
      <c r="O1266" s="333"/>
      <c r="Q1266" s="333"/>
    </row>
    <row r="1267" spans="1:17" s="19" customFormat="1" ht="39.9" customHeight="1" thickBot="1" x14ac:dyDescent="0.3">
      <c r="A1267" s="850"/>
      <c r="B1267" s="343" t="s">
        <v>5844</v>
      </c>
      <c r="C1267" s="342" t="s">
        <v>7164</v>
      </c>
      <c r="D1267" s="341">
        <v>43565</v>
      </c>
      <c r="E1267" s="340" t="s">
        <v>5605</v>
      </c>
      <c r="F1267" s="339" t="s">
        <v>5827</v>
      </c>
      <c r="G1267" s="338"/>
      <c r="H1267" s="337"/>
      <c r="I1267" s="336"/>
      <c r="J1267" s="63" t="s">
        <v>5696</v>
      </c>
      <c r="K1267" s="335"/>
      <c r="L1267" s="64"/>
      <c r="M1267" s="334"/>
      <c r="O1267" s="333"/>
      <c r="Q1267" s="333"/>
    </row>
    <row r="1268" spans="1:17" s="436" customFormat="1" ht="39.9" customHeight="1" x14ac:dyDescent="0.25">
      <c r="A1268" s="848">
        <v>252</v>
      </c>
      <c r="B1268" s="441" t="s">
        <v>22</v>
      </c>
      <c r="C1268" s="441" t="s">
        <v>23</v>
      </c>
      <c r="D1268" s="441" t="s">
        <v>5593</v>
      </c>
      <c r="E1268" s="875" t="s">
        <v>5594</v>
      </c>
      <c r="F1268" s="875"/>
      <c r="G1268" s="875" t="s">
        <v>17</v>
      </c>
      <c r="H1268" s="876"/>
      <c r="I1268" s="440"/>
      <c r="J1268" s="439"/>
      <c r="K1268" s="439"/>
      <c r="L1268" s="439"/>
      <c r="M1268" s="438"/>
      <c r="O1268" s="437"/>
      <c r="Q1268" s="437"/>
    </row>
    <row r="1269" spans="1:17" s="19" customFormat="1" ht="39.9" customHeight="1" x14ac:dyDescent="0.25">
      <c r="A1269" s="849"/>
      <c r="B1269" s="48" t="s">
        <v>7167</v>
      </c>
      <c r="C1269" s="48" t="s">
        <v>7169</v>
      </c>
      <c r="D1269" s="355">
        <v>43571</v>
      </c>
      <c r="E1269" s="354"/>
      <c r="F1269" s="353" t="s">
        <v>7168</v>
      </c>
      <c r="G1269" s="774" t="s">
        <v>7164</v>
      </c>
      <c r="H1269" s="775"/>
      <c r="I1269" s="776"/>
      <c r="J1269" s="352" t="s">
        <v>5599</v>
      </c>
      <c r="K1269" s="53"/>
      <c r="L1269" s="45" t="s">
        <v>32</v>
      </c>
      <c r="M1269" s="351">
        <f>189+13.21+3</f>
        <v>205.21</v>
      </c>
      <c r="O1269" s="333"/>
      <c r="Q1269" s="333"/>
    </row>
    <row r="1270" spans="1:17" s="19" customFormat="1" ht="39.9" customHeight="1" x14ac:dyDescent="0.25">
      <c r="A1270" s="849"/>
      <c r="B1270" s="349" t="s">
        <v>34</v>
      </c>
      <c r="C1270" s="349" t="s">
        <v>35</v>
      </c>
      <c r="D1270" s="349" t="s">
        <v>5600</v>
      </c>
      <c r="E1270" s="853" t="s">
        <v>5601</v>
      </c>
      <c r="F1270" s="853"/>
      <c r="G1270" s="854"/>
      <c r="H1270" s="855"/>
      <c r="I1270" s="856"/>
      <c r="J1270" s="58" t="s">
        <v>5646</v>
      </c>
      <c r="K1270" s="45"/>
      <c r="L1270" s="59"/>
      <c r="M1270" s="350"/>
      <c r="O1270" s="333"/>
      <c r="Q1270" s="333"/>
    </row>
    <row r="1271" spans="1:17" s="19" customFormat="1" ht="39.9" customHeight="1" x14ac:dyDescent="0.25">
      <c r="A1271" s="849"/>
      <c r="B1271" s="349"/>
      <c r="C1271" s="349"/>
      <c r="D1271" s="349"/>
      <c r="E1271" s="349"/>
      <c r="F1271" s="349"/>
      <c r="G1271" s="348"/>
      <c r="H1271" s="347"/>
      <c r="I1271" s="346"/>
      <c r="J1271" s="345" t="s">
        <v>5607</v>
      </c>
      <c r="K1271" s="59"/>
      <c r="L1271" s="59" t="s">
        <v>32</v>
      </c>
      <c r="M1271" s="344">
        <v>62</v>
      </c>
      <c r="O1271" s="333"/>
      <c r="Q1271" s="333"/>
    </row>
    <row r="1272" spans="1:17" s="19" customFormat="1" ht="39.9" customHeight="1" thickBot="1" x14ac:dyDescent="0.3">
      <c r="A1272" s="850"/>
      <c r="B1272" s="343" t="s">
        <v>5844</v>
      </c>
      <c r="C1272" s="342" t="s">
        <v>7164</v>
      </c>
      <c r="D1272" s="341">
        <v>43573</v>
      </c>
      <c r="E1272" s="340" t="s">
        <v>5605</v>
      </c>
      <c r="F1272" s="339" t="s">
        <v>5916</v>
      </c>
      <c r="G1272" s="338"/>
      <c r="H1272" s="337"/>
      <c r="I1272" s="336"/>
      <c r="J1272" s="63" t="s">
        <v>5696</v>
      </c>
      <c r="K1272" s="335"/>
      <c r="L1272" s="64"/>
      <c r="M1272" s="334"/>
      <c r="O1272" s="333"/>
      <c r="Q1272" s="333"/>
    </row>
    <row r="1273" spans="1:17" s="436" customFormat="1" ht="39.9" customHeight="1" x14ac:dyDescent="0.25">
      <c r="A1273" s="848">
        <v>253</v>
      </c>
      <c r="B1273" s="441" t="s">
        <v>22</v>
      </c>
      <c r="C1273" s="441" t="s">
        <v>23</v>
      </c>
      <c r="D1273" s="441" t="s">
        <v>5593</v>
      </c>
      <c r="E1273" s="875" t="s">
        <v>5594</v>
      </c>
      <c r="F1273" s="875"/>
      <c r="G1273" s="875" t="s">
        <v>17</v>
      </c>
      <c r="H1273" s="876"/>
      <c r="I1273" s="440"/>
      <c r="J1273" s="439"/>
      <c r="K1273" s="439"/>
      <c r="L1273" s="439"/>
      <c r="M1273" s="438"/>
      <c r="O1273" s="437"/>
      <c r="Q1273" s="437"/>
    </row>
    <row r="1274" spans="1:17" s="19" customFormat="1" ht="39.9" customHeight="1" x14ac:dyDescent="0.25">
      <c r="A1274" s="849"/>
      <c r="B1274" s="48" t="s">
        <v>7167</v>
      </c>
      <c r="C1274" s="48" t="s">
        <v>7166</v>
      </c>
      <c r="D1274" s="355">
        <v>43731</v>
      </c>
      <c r="E1274" s="354"/>
      <c r="F1274" s="353" t="s">
        <v>7165</v>
      </c>
      <c r="G1274" s="774" t="s">
        <v>7164</v>
      </c>
      <c r="H1274" s="775"/>
      <c r="I1274" s="776"/>
      <c r="J1274" s="352" t="s">
        <v>5599</v>
      </c>
      <c r="K1274" s="53"/>
      <c r="L1274" s="45" t="s">
        <v>32</v>
      </c>
      <c r="M1274" s="351">
        <f>282+19.74+6</f>
        <v>307.74</v>
      </c>
      <c r="O1274" s="333"/>
      <c r="Q1274" s="333"/>
    </row>
    <row r="1275" spans="1:17" s="19" customFormat="1" ht="39.9" customHeight="1" x14ac:dyDescent="0.25">
      <c r="A1275" s="849"/>
      <c r="B1275" s="349" t="s">
        <v>34</v>
      </c>
      <c r="C1275" s="349" t="s">
        <v>35</v>
      </c>
      <c r="D1275" s="349" t="s">
        <v>5600</v>
      </c>
      <c r="E1275" s="853" t="s">
        <v>5601</v>
      </c>
      <c r="F1275" s="853"/>
      <c r="G1275" s="854"/>
      <c r="H1275" s="855"/>
      <c r="I1275" s="856"/>
      <c r="J1275" s="58" t="s">
        <v>5646</v>
      </c>
      <c r="K1275" s="45"/>
      <c r="L1275" s="59"/>
      <c r="M1275" s="350"/>
      <c r="O1275" s="333"/>
      <c r="Q1275" s="333"/>
    </row>
    <row r="1276" spans="1:17" s="19" customFormat="1" ht="39.9" customHeight="1" x14ac:dyDescent="0.25">
      <c r="A1276" s="849"/>
      <c r="B1276" s="349"/>
      <c r="C1276" s="349"/>
      <c r="D1276" s="349"/>
      <c r="E1276" s="349"/>
      <c r="F1276" s="349"/>
      <c r="G1276" s="348"/>
      <c r="H1276" s="347"/>
      <c r="I1276" s="346"/>
      <c r="J1276" s="345" t="s">
        <v>5607</v>
      </c>
      <c r="K1276" s="59"/>
      <c r="L1276" s="59" t="s">
        <v>32</v>
      </c>
      <c r="M1276" s="344">
        <v>69</v>
      </c>
      <c r="O1276" s="333"/>
      <c r="Q1276" s="333"/>
    </row>
    <row r="1277" spans="1:17" s="19" customFormat="1" ht="39.9" customHeight="1" thickBot="1" x14ac:dyDescent="0.3">
      <c r="A1277" s="850"/>
      <c r="B1277" s="343" t="s">
        <v>5844</v>
      </c>
      <c r="C1277" s="342" t="s">
        <v>7164</v>
      </c>
      <c r="D1277" s="341">
        <v>43734</v>
      </c>
      <c r="E1277" s="340" t="s">
        <v>5605</v>
      </c>
      <c r="F1277" s="339" t="s">
        <v>7163</v>
      </c>
      <c r="G1277" s="338"/>
      <c r="H1277" s="337"/>
      <c r="I1277" s="336"/>
      <c r="J1277" s="63" t="s">
        <v>5696</v>
      </c>
      <c r="K1277" s="335"/>
      <c r="L1277" s="64"/>
      <c r="M1277" s="334"/>
      <c r="O1277" s="333"/>
      <c r="Q1277" s="333"/>
    </row>
    <row r="1278" spans="1:17" s="436" customFormat="1" ht="39.9" customHeight="1" x14ac:dyDescent="0.25">
      <c r="A1278" s="848">
        <v>254</v>
      </c>
      <c r="B1278" s="441" t="s">
        <v>22</v>
      </c>
      <c r="C1278" s="441" t="s">
        <v>23</v>
      </c>
      <c r="D1278" s="441" t="s">
        <v>5593</v>
      </c>
      <c r="E1278" s="875" t="s">
        <v>5594</v>
      </c>
      <c r="F1278" s="875"/>
      <c r="G1278" s="875" t="s">
        <v>17</v>
      </c>
      <c r="H1278" s="876"/>
      <c r="I1278" s="440"/>
      <c r="J1278" s="439"/>
      <c r="K1278" s="439"/>
      <c r="L1278" s="439"/>
      <c r="M1278" s="438"/>
      <c r="O1278" s="437"/>
      <c r="Q1278" s="437"/>
    </row>
    <row r="1279" spans="1:17" s="19" customFormat="1" ht="39.9" customHeight="1" x14ac:dyDescent="0.25">
      <c r="A1279" s="849"/>
      <c r="B1279" s="48" t="s">
        <v>7162</v>
      </c>
      <c r="C1279" s="48" t="s">
        <v>7161</v>
      </c>
      <c r="D1279" s="355">
        <v>43595</v>
      </c>
      <c r="E1279" s="354"/>
      <c r="F1279" s="353" t="s">
        <v>7127</v>
      </c>
      <c r="G1279" s="774" t="s">
        <v>6450</v>
      </c>
      <c r="H1279" s="775"/>
      <c r="I1279" s="776"/>
      <c r="J1279" s="352" t="s">
        <v>5599</v>
      </c>
      <c r="K1279" s="53"/>
      <c r="L1279" s="45"/>
      <c r="M1279" s="351"/>
      <c r="O1279" s="333"/>
      <c r="Q1279" s="333"/>
    </row>
    <row r="1280" spans="1:17" s="19" customFormat="1" ht="39.9" customHeight="1" x14ac:dyDescent="0.25">
      <c r="A1280" s="849"/>
      <c r="B1280" s="349" t="s">
        <v>34</v>
      </c>
      <c r="C1280" s="349" t="s">
        <v>35</v>
      </c>
      <c r="D1280" s="349" t="s">
        <v>5600</v>
      </c>
      <c r="E1280" s="853" t="s">
        <v>5601</v>
      </c>
      <c r="F1280" s="853"/>
      <c r="G1280" s="854"/>
      <c r="H1280" s="855"/>
      <c r="I1280" s="856"/>
      <c r="J1280" s="58" t="s">
        <v>5646</v>
      </c>
      <c r="K1280" s="45"/>
      <c r="L1280" s="59" t="s">
        <v>32</v>
      </c>
      <c r="M1280" s="350">
        <v>2354.4299999999998</v>
      </c>
      <c r="O1280" s="333"/>
      <c r="Q1280" s="333"/>
    </row>
    <row r="1281" spans="1:17" s="19" customFormat="1" ht="39.9" customHeight="1" x14ac:dyDescent="0.25">
      <c r="A1281" s="849"/>
      <c r="B1281" s="349"/>
      <c r="C1281" s="349"/>
      <c r="D1281" s="349"/>
      <c r="E1281" s="349"/>
      <c r="F1281" s="349"/>
      <c r="G1281" s="348"/>
      <c r="H1281" s="347"/>
      <c r="I1281" s="346"/>
      <c r="J1281" s="345" t="s">
        <v>5607</v>
      </c>
      <c r="K1281" s="59"/>
      <c r="L1281" s="59" t="s">
        <v>32</v>
      </c>
      <c r="M1281" s="344">
        <v>596</v>
      </c>
      <c r="O1281" s="333"/>
      <c r="Q1281" s="333"/>
    </row>
    <row r="1282" spans="1:17" s="19" customFormat="1" ht="39.9" customHeight="1" thickBot="1" x14ac:dyDescent="0.3">
      <c r="A1282" s="850"/>
      <c r="B1282" s="343" t="s">
        <v>6487</v>
      </c>
      <c r="C1282" s="342" t="s">
        <v>6450</v>
      </c>
      <c r="D1282" s="341">
        <v>43604</v>
      </c>
      <c r="E1282" s="340" t="s">
        <v>5605</v>
      </c>
      <c r="F1282" s="339" t="s">
        <v>7126</v>
      </c>
      <c r="G1282" s="338"/>
      <c r="H1282" s="337"/>
      <c r="I1282" s="336"/>
      <c r="J1282" s="63" t="s">
        <v>5696</v>
      </c>
      <c r="K1282" s="335"/>
      <c r="L1282" s="64"/>
      <c r="M1282" s="334"/>
      <c r="O1282" s="333"/>
      <c r="Q1282" s="333"/>
    </row>
    <row r="1283" spans="1:17" s="436" customFormat="1" ht="39.9" customHeight="1" x14ac:dyDescent="0.25">
      <c r="A1283" s="848">
        <v>255</v>
      </c>
      <c r="B1283" s="441" t="s">
        <v>22</v>
      </c>
      <c r="C1283" s="441" t="s">
        <v>23</v>
      </c>
      <c r="D1283" s="441" t="s">
        <v>5593</v>
      </c>
      <c r="E1283" s="875" t="s">
        <v>5594</v>
      </c>
      <c r="F1283" s="875"/>
      <c r="G1283" s="875" t="s">
        <v>17</v>
      </c>
      <c r="H1283" s="876"/>
      <c r="I1283" s="440"/>
      <c r="J1283" s="439"/>
      <c r="K1283" s="439"/>
      <c r="L1283" s="439"/>
      <c r="M1283" s="438"/>
      <c r="O1283" s="437"/>
      <c r="Q1283" s="437"/>
    </row>
    <row r="1284" spans="1:17" s="19" customFormat="1" ht="39.9" customHeight="1" x14ac:dyDescent="0.25">
      <c r="A1284" s="849"/>
      <c r="B1284" s="48" t="s">
        <v>7159</v>
      </c>
      <c r="C1284" s="48" t="s">
        <v>7160</v>
      </c>
      <c r="D1284" s="355">
        <v>43639</v>
      </c>
      <c r="E1284" s="354"/>
      <c r="F1284" s="353" t="s">
        <v>6018</v>
      </c>
      <c r="G1284" s="774" t="s">
        <v>5837</v>
      </c>
      <c r="H1284" s="775"/>
      <c r="I1284" s="776"/>
      <c r="J1284" s="352" t="s">
        <v>5599</v>
      </c>
      <c r="K1284" s="53"/>
      <c r="L1284" s="45"/>
      <c r="M1284" s="351"/>
      <c r="O1284" s="333"/>
      <c r="Q1284" s="333"/>
    </row>
    <row r="1285" spans="1:17" s="19" customFormat="1" ht="39.9" customHeight="1" x14ac:dyDescent="0.25">
      <c r="A1285" s="849"/>
      <c r="B1285" s="349" t="s">
        <v>34</v>
      </c>
      <c r="C1285" s="349" t="s">
        <v>35</v>
      </c>
      <c r="D1285" s="349" t="s">
        <v>5600</v>
      </c>
      <c r="E1285" s="853" t="s">
        <v>5601</v>
      </c>
      <c r="F1285" s="853"/>
      <c r="G1285" s="854"/>
      <c r="H1285" s="855"/>
      <c r="I1285" s="856"/>
      <c r="J1285" s="58" t="s">
        <v>5646</v>
      </c>
      <c r="K1285" s="45"/>
      <c r="L1285" s="59" t="s">
        <v>32</v>
      </c>
      <c r="M1285" s="350">
        <v>2978.98</v>
      </c>
      <c r="O1285" s="333"/>
      <c r="Q1285" s="333"/>
    </row>
    <row r="1286" spans="1:17" s="19" customFormat="1" ht="39.9" customHeight="1" x14ac:dyDescent="0.25">
      <c r="A1286" s="849"/>
      <c r="B1286" s="349"/>
      <c r="C1286" s="349"/>
      <c r="D1286" s="349"/>
      <c r="E1286" s="349"/>
      <c r="F1286" s="349"/>
      <c r="G1286" s="348"/>
      <c r="H1286" s="347"/>
      <c r="I1286" s="346"/>
      <c r="J1286" s="345" t="s">
        <v>5607</v>
      </c>
      <c r="K1286" s="59"/>
      <c r="L1286" s="59"/>
      <c r="M1286" s="344"/>
      <c r="O1286" s="333"/>
      <c r="Q1286" s="333"/>
    </row>
    <row r="1287" spans="1:17" s="19" customFormat="1" ht="39.9" customHeight="1" thickBot="1" x14ac:dyDescent="0.3">
      <c r="A1287" s="850"/>
      <c r="B1287" s="343" t="s">
        <v>5710</v>
      </c>
      <c r="C1287" s="342" t="s">
        <v>5837</v>
      </c>
      <c r="D1287" s="341">
        <v>43644</v>
      </c>
      <c r="E1287" s="340" t="s">
        <v>5605</v>
      </c>
      <c r="F1287" s="339" t="s">
        <v>7109</v>
      </c>
      <c r="G1287" s="338"/>
      <c r="H1287" s="337"/>
      <c r="I1287" s="336"/>
      <c r="J1287" s="63" t="s">
        <v>5696</v>
      </c>
      <c r="K1287" s="335"/>
      <c r="L1287" s="64"/>
      <c r="M1287" s="334"/>
      <c r="O1287" s="333"/>
      <c r="Q1287" s="333"/>
    </row>
    <row r="1288" spans="1:17" s="436" customFormat="1" ht="39.9" customHeight="1" x14ac:dyDescent="0.25">
      <c r="A1288" s="848">
        <v>256</v>
      </c>
      <c r="B1288" s="441" t="s">
        <v>22</v>
      </c>
      <c r="C1288" s="441" t="s">
        <v>23</v>
      </c>
      <c r="D1288" s="441" t="s">
        <v>5593</v>
      </c>
      <c r="E1288" s="875" t="s">
        <v>5594</v>
      </c>
      <c r="F1288" s="875"/>
      <c r="G1288" s="875" t="s">
        <v>17</v>
      </c>
      <c r="H1288" s="876"/>
      <c r="I1288" s="440"/>
      <c r="J1288" s="439"/>
      <c r="K1288" s="439"/>
      <c r="L1288" s="439"/>
      <c r="M1288" s="438"/>
      <c r="O1288" s="437"/>
      <c r="Q1288" s="437"/>
    </row>
    <row r="1289" spans="1:17" s="19" customFormat="1" ht="39.9" customHeight="1" x14ac:dyDescent="0.25">
      <c r="A1289" s="849"/>
      <c r="B1289" s="48" t="s">
        <v>7159</v>
      </c>
      <c r="C1289" s="48" t="s">
        <v>7158</v>
      </c>
      <c r="D1289" s="355">
        <v>43704</v>
      </c>
      <c r="E1289" s="354"/>
      <c r="F1289" s="353" t="s">
        <v>7157</v>
      </c>
      <c r="G1289" s="774" t="s">
        <v>6329</v>
      </c>
      <c r="H1289" s="775"/>
      <c r="I1289" s="776"/>
      <c r="J1289" s="352" t="s">
        <v>5599</v>
      </c>
      <c r="K1289" s="53"/>
      <c r="L1289" s="45" t="s">
        <v>32</v>
      </c>
      <c r="M1289" s="351">
        <v>282</v>
      </c>
      <c r="O1289" s="333"/>
      <c r="Q1289" s="333"/>
    </row>
    <row r="1290" spans="1:17" s="19" customFormat="1" ht="39.9" customHeight="1" x14ac:dyDescent="0.25">
      <c r="A1290" s="849"/>
      <c r="B1290" s="349" t="s">
        <v>34</v>
      </c>
      <c r="C1290" s="349" t="s">
        <v>35</v>
      </c>
      <c r="D1290" s="349" t="s">
        <v>5600</v>
      </c>
      <c r="E1290" s="853" t="s">
        <v>5601</v>
      </c>
      <c r="F1290" s="853"/>
      <c r="G1290" s="854"/>
      <c r="H1290" s="855"/>
      <c r="I1290" s="856"/>
      <c r="J1290" s="58" t="s">
        <v>5646</v>
      </c>
      <c r="K1290" s="45"/>
      <c r="L1290" s="59" t="s">
        <v>32</v>
      </c>
      <c r="M1290" s="350">
        <v>6250.9</v>
      </c>
      <c r="O1290" s="333"/>
      <c r="Q1290" s="333"/>
    </row>
    <row r="1291" spans="1:17" s="19" customFormat="1" ht="39.9" customHeight="1" x14ac:dyDescent="0.25">
      <c r="A1291" s="849"/>
      <c r="B1291" s="349"/>
      <c r="C1291" s="349"/>
      <c r="D1291" s="349"/>
      <c r="E1291" s="349"/>
      <c r="F1291" s="349"/>
      <c r="G1291" s="348"/>
      <c r="H1291" s="347"/>
      <c r="I1291" s="346"/>
      <c r="J1291" s="345" t="s">
        <v>5607</v>
      </c>
      <c r="K1291" s="59"/>
      <c r="L1291" s="59"/>
      <c r="M1291" s="344"/>
      <c r="O1291" s="333"/>
      <c r="Q1291" s="333"/>
    </row>
    <row r="1292" spans="1:17" s="19" customFormat="1" ht="39.9" customHeight="1" thickBot="1" x14ac:dyDescent="0.3">
      <c r="A1292" s="850"/>
      <c r="B1292" s="343" t="s">
        <v>5710</v>
      </c>
      <c r="C1292" s="342" t="s">
        <v>6329</v>
      </c>
      <c r="D1292" s="341">
        <v>43707</v>
      </c>
      <c r="E1292" s="340" t="s">
        <v>5605</v>
      </c>
      <c r="F1292" s="339" t="s">
        <v>7156</v>
      </c>
      <c r="G1292" s="338"/>
      <c r="H1292" s="337"/>
      <c r="I1292" s="336"/>
      <c r="J1292" s="63" t="s">
        <v>5696</v>
      </c>
      <c r="K1292" s="335"/>
      <c r="L1292" s="64"/>
      <c r="M1292" s="334"/>
      <c r="O1292" s="333"/>
      <c r="Q1292" s="333"/>
    </row>
    <row r="1293" spans="1:17" s="436" customFormat="1" ht="39.9" customHeight="1" x14ac:dyDescent="0.25">
      <c r="A1293" s="848">
        <v>257</v>
      </c>
      <c r="B1293" s="441" t="s">
        <v>22</v>
      </c>
      <c r="C1293" s="441" t="s">
        <v>23</v>
      </c>
      <c r="D1293" s="441" t="s">
        <v>5593</v>
      </c>
      <c r="E1293" s="875" t="s">
        <v>5594</v>
      </c>
      <c r="F1293" s="875"/>
      <c r="G1293" s="875" t="s">
        <v>17</v>
      </c>
      <c r="H1293" s="876"/>
      <c r="I1293" s="440"/>
      <c r="J1293" s="439"/>
      <c r="K1293" s="439"/>
      <c r="L1293" s="439"/>
      <c r="M1293" s="438"/>
      <c r="O1293" s="437"/>
      <c r="Q1293" s="437"/>
    </row>
    <row r="1294" spans="1:17" s="19" customFormat="1" ht="39.9" customHeight="1" x14ac:dyDescent="0.25">
      <c r="A1294" s="849"/>
      <c r="B1294" s="48" t="s">
        <v>7155</v>
      </c>
      <c r="C1294" s="48" t="s">
        <v>7154</v>
      </c>
      <c r="D1294" s="355">
        <v>43662</v>
      </c>
      <c r="E1294" s="354"/>
      <c r="F1294" s="353" t="s">
        <v>6018</v>
      </c>
      <c r="G1294" s="774" t="s">
        <v>5837</v>
      </c>
      <c r="H1294" s="775"/>
      <c r="I1294" s="776"/>
      <c r="J1294" s="352" t="s">
        <v>5599</v>
      </c>
      <c r="K1294" s="53"/>
      <c r="L1294" s="45" t="s">
        <v>32</v>
      </c>
      <c r="M1294" s="351">
        <v>3120</v>
      </c>
      <c r="O1294" s="333"/>
      <c r="Q1294" s="333"/>
    </row>
    <row r="1295" spans="1:17" s="19" customFormat="1" ht="39.9" customHeight="1" thickBot="1" x14ac:dyDescent="0.3">
      <c r="A1295" s="849"/>
      <c r="B1295" s="349" t="s">
        <v>34</v>
      </c>
      <c r="C1295" s="349" t="s">
        <v>35</v>
      </c>
      <c r="D1295" s="349" t="s">
        <v>5600</v>
      </c>
      <c r="E1295" s="853" t="s">
        <v>5601</v>
      </c>
      <c r="F1295" s="853"/>
      <c r="G1295" s="854"/>
      <c r="H1295" s="855"/>
      <c r="I1295" s="856"/>
      <c r="J1295" s="58" t="s">
        <v>5646</v>
      </c>
      <c r="K1295" s="45"/>
      <c r="L1295" s="64" t="s">
        <v>32</v>
      </c>
      <c r="M1295" s="334">
        <v>1613.47</v>
      </c>
      <c r="O1295" s="333"/>
      <c r="Q1295" s="333"/>
    </row>
    <row r="1296" spans="1:17" s="19" customFormat="1" ht="39.9" customHeight="1" thickBot="1" x14ac:dyDescent="0.3">
      <c r="A1296" s="849"/>
      <c r="B1296" s="349"/>
      <c r="C1296" s="349"/>
      <c r="D1296" s="349"/>
      <c r="E1296" s="349"/>
      <c r="F1296" s="349"/>
      <c r="G1296" s="348"/>
      <c r="H1296" s="347"/>
      <c r="I1296" s="346"/>
      <c r="J1296" s="345" t="s">
        <v>5607</v>
      </c>
      <c r="K1296" s="59"/>
      <c r="L1296" s="59" t="s">
        <v>32</v>
      </c>
      <c r="M1296" s="344">
        <v>1851.5</v>
      </c>
      <c r="O1296" s="333"/>
      <c r="Q1296" s="333"/>
    </row>
    <row r="1297" spans="1:17" s="19" customFormat="1" ht="39.9" customHeight="1" thickBot="1" x14ac:dyDescent="0.3">
      <c r="A1297" s="850"/>
      <c r="B1297" s="397" t="s">
        <v>6560</v>
      </c>
      <c r="C1297" s="342" t="s">
        <v>5837</v>
      </c>
      <c r="D1297" s="341">
        <v>43673</v>
      </c>
      <c r="E1297" s="340" t="s">
        <v>5605</v>
      </c>
      <c r="F1297" s="339" t="s">
        <v>7153</v>
      </c>
      <c r="G1297" s="338"/>
      <c r="H1297" s="337"/>
      <c r="I1297" s="336"/>
      <c r="J1297" s="63" t="s">
        <v>5696</v>
      </c>
      <c r="K1297" s="335"/>
      <c r="L1297" s="64"/>
      <c r="M1297" s="334"/>
      <c r="O1297" s="333"/>
      <c r="Q1297" s="333"/>
    </row>
    <row r="1298" spans="1:17" s="436" customFormat="1" ht="39.9" customHeight="1" x14ac:dyDescent="0.25">
      <c r="A1298" s="848">
        <v>258</v>
      </c>
      <c r="B1298" s="441" t="s">
        <v>22</v>
      </c>
      <c r="C1298" s="441" t="s">
        <v>23</v>
      </c>
      <c r="D1298" s="441" t="s">
        <v>5593</v>
      </c>
      <c r="E1298" s="875" t="s">
        <v>5594</v>
      </c>
      <c r="F1298" s="875"/>
      <c r="G1298" s="875" t="s">
        <v>17</v>
      </c>
      <c r="H1298" s="876"/>
      <c r="I1298" s="440"/>
      <c r="J1298" s="439"/>
      <c r="K1298" s="439"/>
      <c r="L1298" s="439"/>
      <c r="M1298" s="438"/>
      <c r="O1298" s="437"/>
      <c r="Q1298" s="437"/>
    </row>
    <row r="1299" spans="1:17" s="19" customFormat="1" ht="39.9" customHeight="1" x14ac:dyDescent="0.25">
      <c r="A1299" s="849"/>
      <c r="B1299" s="48" t="s">
        <v>7152</v>
      </c>
      <c r="C1299" s="48" t="s">
        <v>7151</v>
      </c>
      <c r="D1299" s="355">
        <v>43698</v>
      </c>
      <c r="E1299" s="354"/>
      <c r="F1299" s="353" t="s">
        <v>6737</v>
      </c>
      <c r="G1299" s="774" t="s">
        <v>2180</v>
      </c>
      <c r="H1299" s="775"/>
      <c r="I1299" s="776"/>
      <c r="J1299" s="352" t="s">
        <v>5599</v>
      </c>
      <c r="K1299" s="53"/>
      <c r="L1299" s="45" t="s">
        <v>32</v>
      </c>
      <c r="M1299" s="351">
        <v>1692</v>
      </c>
      <c r="O1299" s="333"/>
      <c r="Q1299" s="333"/>
    </row>
    <row r="1300" spans="1:17" s="19" customFormat="1" ht="39.9" customHeight="1" x14ac:dyDescent="0.25">
      <c r="A1300" s="849"/>
      <c r="B1300" s="349" t="s">
        <v>34</v>
      </c>
      <c r="C1300" s="349" t="s">
        <v>35</v>
      </c>
      <c r="D1300" s="349" t="s">
        <v>5600</v>
      </c>
      <c r="E1300" s="853" t="s">
        <v>5601</v>
      </c>
      <c r="F1300" s="853"/>
      <c r="G1300" s="854"/>
      <c r="H1300" s="855"/>
      <c r="I1300" s="856"/>
      <c r="J1300" s="58" t="s">
        <v>5646</v>
      </c>
      <c r="K1300" s="45"/>
      <c r="L1300" s="59"/>
      <c r="M1300" s="350"/>
      <c r="O1300" s="333"/>
      <c r="Q1300" s="333"/>
    </row>
    <row r="1301" spans="1:17" s="19" customFormat="1" ht="39.9" customHeight="1" x14ac:dyDescent="0.25">
      <c r="A1301" s="849"/>
      <c r="B1301" s="349"/>
      <c r="C1301" s="349"/>
      <c r="D1301" s="349"/>
      <c r="E1301" s="349"/>
      <c r="F1301" s="349"/>
      <c r="G1301" s="348"/>
      <c r="H1301" s="347"/>
      <c r="I1301" s="346"/>
      <c r="J1301" s="345" t="s">
        <v>5607</v>
      </c>
      <c r="K1301" s="59"/>
      <c r="L1301" s="59"/>
      <c r="M1301" s="344">
        <v>173</v>
      </c>
      <c r="O1301" s="333"/>
      <c r="Q1301" s="333"/>
    </row>
    <row r="1302" spans="1:17" s="19" customFormat="1" ht="39.9" customHeight="1" thickBot="1" x14ac:dyDescent="0.3">
      <c r="A1302" s="850"/>
      <c r="B1302" s="343" t="s">
        <v>5710</v>
      </c>
      <c r="C1302" s="342" t="s">
        <v>2180</v>
      </c>
      <c r="D1302" s="341">
        <v>43711</v>
      </c>
      <c r="E1302" s="340" t="s">
        <v>5605</v>
      </c>
      <c r="F1302" s="339" t="s">
        <v>7150</v>
      </c>
      <c r="G1302" s="338"/>
      <c r="H1302" s="337"/>
      <c r="I1302" s="336"/>
      <c r="J1302" s="63" t="s">
        <v>5696</v>
      </c>
      <c r="K1302" s="335"/>
      <c r="L1302" s="64"/>
      <c r="M1302" s="334"/>
      <c r="O1302" s="333"/>
      <c r="Q1302" s="333"/>
    </row>
    <row r="1303" spans="1:17" s="436" customFormat="1" ht="39.9" customHeight="1" x14ac:dyDescent="0.25">
      <c r="A1303" s="848">
        <v>259</v>
      </c>
      <c r="B1303" s="441" t="s">
        <v>22</v>
      </c>
      <c r="C1303" s="441" t="s">
        <v>23</v>
      </c>
      <c r="D1303" s="441" t="s">
        <v>5593</v>
      </c>
      <c r="E1303" s="875" t="s">
        <v>5594</v>
      </c>
      <c r="F1303" s="875"/>
      <c r="G1303" s="875" t="s">
        <v>17</v>
      </c>
      <c r="H1303" s="876"/>
      <c r="I1303" s="440"/>
      <c r="J1303" s="439"/>
      <c r="K1303" s="439"/>
      <c r="L1303" s="439"/>
      <c r="M1303" s="438"/>
      <c r="O1303" s="437"/>
      <c r="Q1303" s="437"/>
    </row>
    <row r="1304" spans="1:17" s="19" customFormat="1" ht="39.9" customHeight="1" x14ac:dyDescent="0.25">
      <c r="A1304" s="849"/>
      <c r="B1304" s="48" t="s">
        <v>7143</v>
      </c>
      <c r="C1304" s="48" t="s">
        <v>7149</v>
      </c>
      <c r="D1304" s="355">
        <v>43583</v>
      </c>
      <c r="E1304" s="354"/>
      <c r="F1304" s="353" t="s">
        <v>7148</v>
      </c>
      <c r="G1304" s="774" t="s">
        <v>7147</v>
      </c>
      <c r="H1304" s="775"/>
      <c r="I1304" s="776"/>
      <c r="J1304" s="352" t="s">
        <v>5599</v>
      </c>
      <c r="K1304" s="53"/>
      <c r="L1304" s="45" t="s">
        <v>32</v>
      </c>
      <c r="M1304" s="351">
        <v>360</v>
      </c>
      <c r="O1304" s="333"/>
      <c r="Q1304" s="333"/>
    </row>
    <row r="1305" spans="1:17" s="19" customFormat="1" ht="39.9" customHeight="1" x14ac:dyDescent="0.25">
      <c r="A1305" s="849"/>
      <c r="B1305" s="349" t="s">
        <v>34</v>
      </c>
      <c r="C1305" s="349" t="s">
        <v>35</v>
      </c>
      <c r="D1305" s="349" t="s">
        <v>5600</v>
      </c>
      <c r="E1305" s="853" t="s">
        <v>5601</v>
      </c>
      <c r="F1305" s="853"/>
      <c r="G1305" s="854"/>
      <c r="H1305" s="855"/>
      <c r="I1305" s="856"/>
      <c r="J1305" s="58" t="s">
        <v>5646</v>
      </c>
      <c r="K1305" s="45"/>
      <c r="L1305" s="59" t="s">
        <v>32</v>
      </c>
      <c r="M1305" s="350">
        <v>737.59</v>
      </c>
      <c r="O1305" s="333"/>
      <c r="Q1305" s="333"/>
    </row>
    <row r="1306" spans="1:17" s="19" customFormat="1" ht="39.9" customHeight="1" x14ac:dyDescent="0.25">
      <c r="A1306" s="849"/>
      <c r="B1306" s="349"/>
      <c r="C1306" s="349"/>
      <c r="D1306" s="349"/>
      <c r="E1306" s="349"/>
      <c r="F1306" s="349"/>
      <c r="G1306" s="348"/>
      <c r="H1306" s="347"/>
      <c r="I1306" s="346"/>
      <c r="J1306" s="345" t="s">
        <v>5607</v>
      </c>
      <c r="K1306" s="59"/>
      <c r="L1306" s="59" t="s">
        <v>32</v>
      </c>
      <c r="M1306" s="344">
        <v>59.5</v>
      </c>
      <c r="O1306" s="333"/>
      <c r="Q1306" s="333"/>
    </row>
    <row r="1307" spans="1:17" s="19" customFormat="1" ht="39.9" customHeight="1" thickBot="1" x14ac:dyDescent="0.3">
      <c r="A1307" s="850"/>
      <c r="B1307" s="343" t="s">
        <v>5710</v>
      </c>
      <c r="C1307" s="342" t="s">
        <v>7147</v>
      </c>
      <c r="D1307" s="341">
        <v>43585</v>
      </c>
      <c r="E1307" s="340" t="s">
        <v>5605</v>
      </c>
      <c r="F1307" s="339" t="s">
        <v>7146</v>
      </c>
      <c r="G1307" s="338"/>
      <c r="H1307" s="337"/>
      <c r="I1307" s="336"/>
      <c r="J1307" s="63" t="s">
        <v>5696</v>
      </c>
      <c r="K1307" s="335"/>
      <c r="L1307" s="64" t="s">
        <v>32</v>
      </c>
      <c r="M1307" s="334">
        <v>105.83</v>
      </c>
      <c r="O1307" s="333"/>
      <c r="Q1307" s="333"/>
    </row>
    <row r="1308" spans="1:17" s="436" customFormat="1" ht="39.9" customHeight="1" x14ac:dyDescent="0.25">
      <c r="A1308" s="848">
        <v>260</v>
      </c>
      <c r="B1308" s="441" t="s">
        <v>22</v>
      </c>
      <c r="C1308" s="441" t="s">
        <v>23</v>
      </c>
      <c r="D1308" s="441" t="s">
        <v>5593</v>
      </c>
      <c r="E1308" s="875" t="s">
        <v>5594</v>
      </c>
      <c r="F1308" s="875"/>
      <c r="G1308" s="875" t="s">
        <v>17</v>
      </c>
      <c r="H1308" s="876"/>
      <c r="I1308" s="440"/>
      <c r="J1308" s="439"/>
      <c r="K1308" s="439"/>
      <c r="L1308" s="439"/>
      <c r="M1308" s="438"/>
      <c r="O1308" s="437"/>
      <c r="Q1308" s="437"/>
    </row>
    <row r="1309" spans="1:17" s="19" customFormat="1" ht="39.9" customHeight="1" x14ac:dyDescent="0.25">
      <c r="A1309" s="849"/>
      <c r="B1309" s="48" t="s">
        <v>7143</v>
      </c>
      <c r="C1309" s="48" t="s">
        <v>7145</v>
      </c>
      <c r="D1309" s="355">
        <v>43635</v>
      </c>
      <c r="E1309" s="354"/>
      <c r="F1309" s="353" t="s">
        <v>6356</v>
      </c>
      <c r="G1309" s="774" t="s">
        <v>1174</v>
      </c>
      <c r="H1309" s="775"/>
      <c r="I1309" s="776"/>
      <c r="J1309" s="352" t="s">
        <v>5599</v>
      </c>
      <c r="K1309" s="53"/>
      <c r="L1309" s="45" t="s">
        <v>32</v>
      </c>
      <c r="M1309" s="351">
        <f>534+13.52</f>
        <v>547.52</v>
      </c>
      <c r="O1309" s="333"/>
      <c r="Q1309" s="333"/>
    </row>
    <row r="1310" spans="1:17" s="19" customFormat="1" ht="39.9" customHeight="1" x14ac:dyDescent="0.25">
      <c r="A1310" s="849"/>
      <c r="B1310" s="349" t="s">
        <v>34</v>
      </c>
      <c r="C1310" s="349" t="s">
        <v>35</v>
      </c>
      <c r="D1310" s="349" t="s">
        <v>5600</v>
      </c>
      <c r="E1310" s="853" t="s">
        <v>5601</v>
      </c>
      <c r="F1310" s="853"/>
      <c r="G1310" s="854"/>
      <c r="H1310" s="855"/>
      <c r="I1310" s="856"/>
      <c r="J1310" s="58" t="s">
        <v>5646</v>
      </c>
      <c r="K1310" s="45"/>
      <c r="L1310" s="59" t="s">
        <v>32</v>
      </c>
      <c r="M1310" s="350">
        <v>762</v>
      </c>
      <c r="O1310" s="333"/>
      <c r="Q1310" s="333"/>
    </row>
    <row r="1311" spans="1:17" s="19" customFormat="1" ht="39.9" customHeight="1" x14ac:dyDescent="0.25">
      <c r="A1311" s="849"/>
      <c r="B1311" s="349"/>
      <c r="C1311" s="349"/>
      <c r="D1311" s="349"/>
      <c r="E1311" s="349"/>
      <c r="F1311" s="349"/>
      <c r="G1311" s="348"/>
      <c r="H1311" s="347"/>
      <c r="I1311" s="346"/>
      <c r="J1311" s="345" t="s">
        <v>5607</v>
      </c>
      <c r="K1311" s="59"/>
      <c r="L1311" s="59"/>
      <c r="M1311" s="344"/>
      <c r="O1311" s="333"/>
      <c r="Q1311" s="333"/>
    </row>
    <row r="1312" spans="1:17" s="19" customFormat="1" ht="39.9" customHeight="1" thickBot="1" x14ac:dyDescent="0.3">
      <c r="A1312" s="850"/>
      <c r="B1312" s="343" t="s">
        <v>5710</v>
      </c>
      <c r="C1312" s="342" t="s">
        <v>1174</v>
      </c>
      <c r="D1312" s="341">
        <v>43639</v>
      </c>
      <c r="E1312" s="340" t="s">
        <v>5605</v>
      </c>
      <c r="F1312" s="339" t="s">
        <v>7144</v>
      </c>
      <c r="G1312" s="338"/>
      <c r="H1312" s="337"/>
      <c r="I1312" s="336"/>
      <c r="J1312" s="63" t="s">
        <v>5696</v>
      </c>
      <c r="K1312" s="335"/>
      <c r="L1312" s="64"/>
      <c r="M1312" s="334"/>
      <c r="O1312" s="333"/>
      <c r="Q1312" s="333"/>
    </row>
    <row r="1313" spans="1:17" s="436" customFormat="1" ht="39.9" customHeight="1" x14ac:dyDescent="0.25">
      <c r="A1313" s="848">
        <v>261</v>
      </c>
      <c r="B1313" s="441" t="s">
        <v>22</v>
      </c>
      <c r="C1313" s="441" t="s">
        <v>23</v>
      </c>
      <c r="D1313" s="441" t="s">
        <v>5593</v>
      </c>
      <c r="E1313" s="875" t="s">
        <v>5594</v>
      </c>
      <c r="F1313" s="875"/>
      <c r="G1313" s="875" t="s">
        <v>17</v>
      </c>
      <c r="H1313" s="876"/>
      <c r="I1313" s="440"/>
      <c r="J1313" s="439"/>
      <c r="K1313" s="439"/>
      <c r="L1313" s="439"/>
      <c r="M1313" s="438"/>
      <c r="O1313" s="437"/>
      <c r="Q1313" s="437"/>
    </row>
    <row r="1314" spans="1:17" s="19" customFormat="1" ht="39.9" customHeight="1" x14ac:dyDescent="0.25">
      <c r="A1314" s="849"/>
      <c r="B1314" s="48" t="s">
        <v>7143</v>
      </c>
      <c r="C1314" s="48" t="s">
        <v>7142</v>
      </c>
      <c r="D1314" s="355">
        <v>43735</v>
      </c>
      <c r="E1314" s="354"/>
      <c r="F1314" s="353" t="s">
        <v>7141</v>
      </c>
      <c r="G1314" s="774" t="s">
        <v>7140</v>
      </c>
      <c r="H1314" s="775"/>
      <c r="I1314" s="776"/>
      <c r="J1314" s="352" t="s">
        <v>5599</v>
      </c>
      <c r="K1314" s="53"/>
      <c r="L1314" s="45" t="s">
        <v>32</v>
      </c>
      <c r="M1314" s="351">
        <v>188</v>
      </c>
      <c r="O1314" s="333"/>
      <c r="Q1314" s="333"/>
    </row>
    <row r="1315" spans="1:17" s="19" customFormat="1" ht="39.9" customHeight="1" x14ac:dyDescent="0.25">
      <c r="A1315" s="849"/>
      <c r="B1315" s="349" t="s">
        <v>34</v>
      </c>
      <c r="C1315" s="349" t="s">
        <v>35</v>
      </c>
      <c r="D1315" s="349" t="s">
        <v>5600</v>
      </c>
      <c r="E1315" s="853" t="s">
        <v>5601</v>
      </c>
      <c r="F1315" s="853"/>
      <c r="G1315" s="854"/>
      <c r="H1315" s="855"/>
      <c r="I1315" s="856"/>
      <c r="J1315" s="58" t="s">
        <v>5646</v>
      </c>
      <c r="K1315" s="45"/>
      <c r="L1315" s="59" t="s">
        <v>32</v>
      </c>
      <c r="M1315" s="350">
        <v>276.60000000000002</v>
      </c>
      <c r="O1315" s="333"/>
      <c r="Q1315" s="333"/>
    </row>
    <row r="1316" spans="1:17" s="19" customFormat="1" ht="39.9" customHeight="1" x14ac:dyDescent="0.25">
      <c r="A1316" s="849"/>
      <c r="B1316" s="349"/>
      <c r="C1316" s="349"/>
      <c r="D1316" s="349"/>
      <c r="E1316" s="349"/>
      <c r="F1316" s="349"/>
      <c r="G1316" s="348"/>
      <c r="H1316" s="347"/>
      <c r="I1316" s="346"/>
      <c r="J1316" s="345" t="s">
        <v>5607</v>
      </c>
      <c r="K1316" s="59"/>
      <c r="L1316" s="59" t="s">
        <v>32</v>
      </c>
      <c r="M1316" s="344">
        <v>5</v>
      </c>
      <c r="O1316" s="333"/>
      <c r="Q1316" s="333"/>
    </row>
    <row r="1317" spans="1:17" s="19" customFormat="1" ht="39.9" customHeight="1" thickBot="1" x14ac:dyDescent="0.3">
      <c r="A1317" s="850"/>
      <c r="B1317" s="343" t="s">
        <v>5710</v>
      </c>
      <c r="C1317" s="342" t="s">
        <v>7140</v>
      </c>
      <c r="D1317" s="341">
        <v>43737</v>
      </c>
      <c r="E1317" s="340" t="s">
        <v>5605</v>
      </c>
      <c r="F1317" s="339" t="s">
        <v>7139</v>
      </c>
      <c r="G1317" s="338"/>
      <c r="H1317" s="337"/>
      <c r="I1317" s="336"/>
      <c r="J1317" s="63" t="s">
        <v>5696</v>
      </c>
      <c r="K1317" s="335"/>
      <c r="L1317" s="64"/>
      <c r="M1317" s="334"/>
      <c r="O1317" s="333"/>
      <c r="Q1317" s="333"/>
    </row>
    <row r="1318" spans="1:17" s="436" customFormat="1" ht="39.9" customHeight="1" x14ac:dyDescent="0.25">
      <c r="A1318" s="848">
        <v>262</v>
      </c>
      <c r="B1318" s="441" t="s">
        <v>22</v>
      </c>
      <c r="C1318" s="441" t="s">
        <v>23</v>
      </c>
      <c r="D1318" s="441" t="s">
        <v>5593</v>
      </c>
      <c r="E1318" s="875" t="s">
        <v>5594</v>
      </c>
      <c r="F1318" s="875"/>
      <c r="G1318" s="875" t="s">
        <v>17</v>
      </c>
      <c r="H1318" s="876"/>
      <c r="I1318" s="440"/>
      <c r="J1318" s="439"/>
      <c r="K1318" s="439"/>
      <c r="L1318" s="439"/>
      <c r="M1318" s="438"/>
      <c r="O1318" s="437"/>
      <c r="Q1318" s="437"/>
    </row>
    <row r="1319" spans="1:17" s="19" customFormat="1" ht="39.9" customHeight="1" x14ac:dyDescent="0.25">
      <c r="A1319" s="849"/>
      <c r="B1319" s="48" t="s">
        <v>7138</v>
      </c>
      <c r="C1319" s="48" t="s">
        <v>7137</v>
      </c>
      <c r="D1319" s="355">
        <v>43584</v>
      </c>
      <c r="E1319" s="354"/>
      <c r="F1319" s="353" t="s">
        <v>6018</v>
      </c>
      <c r="G1319" s="774" t="s">
        <v>5837</v>
      </c>
      <c r="H1319" s="775"/>
      <c r="I1319" s="776"/>
      <c r="J1319" s="352" t="s">
        <v>5599</v>
      </c>
      <c r="K1319" s="53"/>
      <c r="L1319" s="45" t="s">
        <v>32</v>
      </c>
      <c r="M1319" s="351">
        <v>1248</v>
      </c>
      <c r="O1319" s="333"/>
      <c r="Q1319" s="333"/>
    </row>
    <row r="1320" spans="1:17" s="19" customFormat="1" ht="39.9" customHeight="1" x14ac:dyDescent="0.25">
      <c r="A1320" s="849"/>
      <c r="B1320" s="349" t="s">
        <v>34</v>
      </c>
      <c r="C1320" s="349" t="s">
        <v>35</v>
      </c>
      <c r="D1320" s="349" t="s">
        <v>5600</v>
      </c>
      <c r="E1320" s="853" t="s">
        <v>5601</v>
      </c>
      <c r="F1320" s="853"/>
      <c r="G1320" s="854"/>
      <c r="H1320" s="855"/>
      <c r="I1320" s="856"/>
      <c r="J1320" s="58" t="s">
        <v>5646</v>
      </c>
      <c r="K1320" s="45"/>
      <c r="L1320" s="59" t="s">
        <v>32</v>
      </c>
      <c r="M1320" s="350">
        <v>2636.83</v>
      </c>
      <c r="O1320" s="333"/>
      <c r="Q1320" s="333"/>
    </row>
    <row r="1321" spans="1:17" s="19" customFormat="1" ht="39.9" customHeight="1" x14ac:dyDescent="0.25">
      <c r="A1321" s="849"/>
      <c r="B1321" s="349"/>
      <c r="C1321" s="349"/>
      <c r="D1321" s="349"/>
      <c r="E1321" s="349"/>
      <c r="F1321" s="349"/>
      <c r="G1321" s="348"/>
      <c r="H1321" s="347"/>
      <c r="I1321" s="346"/>
      <c r="J1321" s="345" t="s">
        <v>5607</v>
      </c>
      <c r="K1321" s="59"/>
      <c r="L1321" s="59" t="s">
        <v>32</v>
      </c>
      <c r="M1321" s="344">
        <v>885.5</v>
      </c>
      <c r="O1321" s="333"/>
      <c r="Q1321" s="333"/>
    </row>
    <row r="1322" spans="1:17" s="19" customFormat="1" ht="39.9" customHeight="1" thickBot="1" x14ac:dyDescent="0.3">
      <c r="A1322" s="850"/>
      <c r="B1322" s="343" t="s">
        <v>5728</v>
      </c>
      <c r="C1322" s="342" t="s">
        <v>5837</v>
      </c>
      <c r="D1322" s="341">
        <v>43589</v>
      </c>
      <c r="E1322" s="340" t="s">
        <v>5605</v>
      </c>
      <c r="F1322" s="339" t="s">
        <v>7136</v>
      </c>
      <c r="G1322" s="338"/>
      <c r="H1322" s="337"/>
      <c r="I1322" s="336"/>
      <c r="J1322" s="63" t="s">
        <v>5696</v>
      </c>
      <c r="K1322" s="335"/>
      <c r="L1322" s="64"/>
      <c r="M1322" s="334"/>
      <c r="O1322" s="333"/>
      <c r="Q1322" s="333"/>
    </row>
    <row r="1323" spans="1:17" s="436" customFormat="1" ht="39.9" customHeight="1" x14ac:dyDescent="0.25">
      <c r="A1323" s="848">
        <v>263</v>
      </c>
      <c r="B1323" s="441" t="s">
        <v>22</v>
      </c>
      <c r="C1323" s="441" t="s">
        <v>23</v>
      </c>
      <c r="D1323" s="441" t="s">
        <v>5593</v>
      </c>
      <c r="E1323" s="875" t="s">
        <v>5594</v>
      </c>
      <c r="F1323" s="875"/>
      <c r="G1323" s="875" t="s">
        <v>17</v>
      </c>
      <c r="H1323" s="876"/>
      <c r="I1323" s="440"/>
      <c r="J1323" s="439"/>
      <c r="K1323" s="439"/>
      <c r="L1323" s="439"/>
      <c r="M1323" s="438"/>
      <c r="O1323" s="437"/>
      <c r="Q1323" s="437"/>
    </row>
    <row r="1324" spans="1:17" s="19" customFormat="1" ht="39.9" customHeight="1" x14ac:dyDescent="0.25">
      <c r="A1324" s="849"/>
      <c r="B1324" s="48" t="s">
        <v>7135</v>
      </c>
      <c r="C1324" s="48" t="s">
        <v>7134</v>
      </c>
      <c r="D1324" s="355">
        <v>43702</v>
      </c>
      <c r="E1324" s="354"/>
      <c r="F1324" s="353" t="s">
        <v>7102</v>
      </c>
      <c r="G1324" s="774" t="s">
        <v>2180</v>
      </c>
      <c r="H1324" s="775"/>
      <c r="I1324" s="776"/>
      <c r="J1324" s="352" t="s">
        <v>5599</v>
      </c>
      <c r="K1324" s="53"/>
      <c r="L1324" s="45" t="s">
        <v>32</v>
      </c>
      <c r="M1324" s="351">
        <v>1692</v>
      </c>
      <c r="O1324" s="333"/>
      <c r="Q1324" s="333"/>
    </row>
    <row r="1325" spans="1:17" s="19" customFormat="1" ht="39.9" customHeight="1" x14ac:dyDescent="0.25">
      <c r="A1325" s="849"/>
      <c r="B1325" s="349" t="s">
        <v>34</v>
      </c>
      <c r="C1325" s="349" t="s">
        <v>35</v>
      </c>
      <c r="D1325" s="349" t="s">
        <v>5600</v>
      </c>
      <c r="E1325" s="853" t="s">
        <v>5601</v>
      </c>
      <c r="F1325" s="853"/>
      <c r="G1325" s="854"/>
      <c r="H1325" s="855"/>
      <c r="I1325" s="856"/>
      <c r="J1325" s="58" t="s">
        <v>5646</v>
      </c>
      <c r="K1325" s="45"/>
      <c r="L1325" s="59"/>
      <c r="M1325" s="350"/>
      <c r="O1325" s="333"/>
      <c r="Q1325" s="333"/>
    </row>
    <row r="1326" spans="1:17" s="19" customFormat="1" ht="39.9" customHeight="1" x14ac:dyDescent="0.25">
      <c r="A1326" s="849"/>
      <c r="B1326" s="349"/>
      <c r="C1326" s="349"/>
      <c r="D1326" s="349"/>
      <c r="E1326" s="349"/>
      <c r="F1326" s="349"/>
      <c r="G1326" s="348"/>
      <c r="H1326" s="347"/>
      <c r="I1326" s="346"/>
      <c r="J1326" s="345" t="s">
        <v>5607</v>
      </c>
      <c r="K1326" s="59"/>
      <c r="L1326" s="59"/>
      <c r="M1326" s="344"/>
      <c r="O1326" s="333"/>
      <c r="Q1326" s="333"/>
    </row>
    <row r="1327" spans="1:17" s="19" customFormat="1" ht="39.9" customHeight="1" thickBot="1" x14ac:dyDescent="0.3">
      <c r="A1327" s="850"/>
      <c r="B1327" s="343" t="s">
        <v>6660</v>
      </c>
      <c r="C1327" s="342" t="s">
        <v>2180</v>
      </c>
      <c r="D1327" s="341">
        <v>43710</v>
      </c>
      <c r="E1327" s="340" t="s">
        <v>5605</v>
      </c>
      <c r="F1327" s="339" t="s">
        <v>7133</v>
      </c>
      <c r="G1327" s="338"/>
      <c r="H1327" s="337"/>
      <c r="I1327" s="336"/>
      <c r="J1327" s="63" t="s">
        <v>5696</v>
      </c>
      <c r="K1327" s="335"/>
      <c r="L1327" s="64"/>
      <c r="M1327" s="334"/>
      <c r="O1327" s="333"/>
      <c r="Q1327" s="333"/>
    </row>
    <row r="1328" spans="1:17" s="436" customFormat="1" ht="39.9" customHeight="1" x14ac:dyDescent="0.25">
      <c r="A1328" s="848">
        <v>264</v>
      </c>
      <c r="B1328" s="441" t="s">
        <v>22</v>
      </c>
      <c r="C1328" s="441" t="s">
        <v>23</v>
      </c>
      <c r="D1328" s="441" t="s">
        <v>5593</v>
      </c>
      <c r="E1328" s="875" t="s">
        <v>5594</v>
      </c>
      <c r="F1328" s="875"/>
      <c r="G1328" s="875" t="s">
        <v>17</v>
      </c>
      <c r="H1328" s="876"/>
      <c r="I1328" s="440"/>
      <c r="J1328" s="439"/>
      <c r="K1328" s="439"/>
      <c r="L1328" s="439"/>
      <c r="M1328" s="438"/>
      <c r="O1328" s="437"/>
      <c r="Q1328" s="437"/>
    </row>
    <row r="1329" spans="1:17" s="19" customFormat="1" ht="39.9" customHeight="1" x14ac:dyDescent="0.25">
      <c r="A1329" s="849"/>
      <c r="B1329" s="48" t="s">
        <v>7132</v>
      </c>
      <c r="C1329" s="48" t="s">
        <v>7131</v>
      </c>
      <c r="D1329" s="355">
        <v>43596</v>
      </c>
      <c r="E1329" s="354"/>
      <c r="F1329" s="353" t="s">
        <v>7127</v>
      </c>
      <c r="G1329" s="774" t="s">
        <v>5837</v>
      </c>
      <c r="H1329" s="775"/>
      <c r="I1329" s="776"/>
      <c r="J1329" s="352" t="s">
        <v>5599</v>
      </c>
      <c r="K1329" s="53"/>
      <c r="L1329" s="45"/>
      <c r="M1329" s="351"/>
      <c r="O1329" s="333"/>
      <c r="Q1329" s="333"/>
    </row>
    <row r="1330" spans="1:17" s="19" customFormat="1" ht="39.9" customHeight="1" x14ac:dyDescent="0.25">
      <c r="A1330" s="849"/>
      <c r="B1330" s="349" t="s">
        <v>34</v>
      </c>
      <c r="C1330" s="349" t="s">
        <v>35</v>
      </c>
      <c r="D1330" s="349" t="s">
        <v>5600</v>
      </c>
      <c r="E1330" s="853" t="s">
        <v>5601</v>
      </c>
      <c r="F1330" s="853"/>
      <c r="G1330" s="854"/>
      <c r="H1330" s="855"/>
      <c r="I1330" s="856"/>
      <c r="J1330" s="58" t="s">
        <v>5646</v>
      </c>
      <c r="K1330" s="45"/>
      <c r="L1330" s="59" t="s">
        <v>32</v>
      </c>
      <c r="M1330" s="350">
        <v>2354.4299999999998</v>
      </c>
      <c r="O1330" s="333"/>
      <c r="Q1330" s="333"/>
    </row>
    <row r="1331" spans="1:17" s="19" customFormat="1" ht="39.9" customHeight="1" x14ac:dyDescent="0.25">
      <c r="A1331" s="849"/>
      <c r="B1331" s="349"/>
      <c r="C1331" s="349"/>
      <c r="D1331" s="349"/>
      <c r="E1331" s="349"/>
      <c r="F1331" s="349"/>
      <c r="G1331" s="348"/>
      <c r="H1331" s="347"/>
      <c r="I1331" s="346"/>
      <c r="J1331" s="345" t="s">
        <v>5607</v>
      </c>
      <c r="K1331" s="59"/>
      <c r="L1331" s="59" t="s">
        <v>32</v>
      </c>
      <c r="M1331" s="344">
        <v>357.6</v>
      </c>
      <c r="O1331" s="333"/>
      <c r="Q1331" s="333"/>
    </row>
    <row r="1332" spans="1:17" s="19" customFormat="1" ht="39.9" customHeight="1" thickBot="1" x14ac:dyDescent="0.3">
      <c r="A1332" s="850"/>
      <c r="B1332" s="343" t="s">
        <v>6487</v>
      </c>
      <c r="C1332" s="342" t="s">
        <v>5837</v>
      </c>
      <c r="D1332" s="341">
        <v>43603</v>
      </c>
      <c r="E1332" s="340" t="s">
        <v>5605</v>
      </c>
      <c r="F1332" s="339" t="s">
        <v>7130</v>
      </c>
      <c r="G1332" s="338"/>
      <c r="H1332" s="337"/>
      <c r="I1332" s="336"/>
      <c r="J1332" s="63" t="s">
        <v>5696</v>
      </c>
      <c r="K1332" s="335"/>
      <c r="L1332" s="64"/>
      <c r="M1332" s="334"/>
      <c r="O1332" s="333"/>
      <c r="Q1332" s="333"/>
    </row>
    <row r="1333" spans="1:17" s="436" customFormat="1" ht="39.9" customHeight="1" x14ac:dyDescent="0.25">
      <c r="A1333" s="848">
        <v>265</v>
      </c>
      <c r="B1333" s="441" t="s">
        <v>22</v>
      </c>
      <c r="C1333" s="441" t="s">
        <v>23</v>
      </c>
      <c r="D1333" s="441" t="s">
        <v>5593</v>
      </c>
      <c r="E1333" s="875" t="s">
        <v>5594</v>
      </c>
      <c r="F1333" s="875"/>
      <c r="G1333" s="875" t="s">
        <v>17</v>
      </c>
      <c r="H1333" s="876"/>
      <c r="I1333" s="440"/>
      <c r="J1333" s="439"/>
      <c r="K1333" s="439"/>
      <c r="L1333" s="439"/>
      <c r="M1333" s="438"/>
      <c r="O1333" s="437"/>
      <c r="Q1333" s="437"/>
    </row>
    <row r="1334" spans="1:17" s="19" customFormat="1" ht="39.9" customHeight="1" x14ac:dyDescent="0.25">
      <c r="A1334" s="849"/>
      <c r="B1334" s="48" t="s">
        <v>7129</v>
      </c>
      <c r="C1334" s="48" t="s">
        <v>7128</v>
      </c>
      <c r="D1334" s="355">
        <v>43595</v>
      </c>
      <c r="E1334" s="354"/>
      <c r="F1334" s="353" t="s">
        <v>7127</v>
      </c>
      <c r="G1334" s="774" t="s">
        <v>6450</v>
      </c>
      <c r="H1334" s="775"/>
      <c r="I1334" s="776"/>
      <c r="J1334" s="352" t="s">
        <v>5599</v>
      </c>
      <c r="K1334" s="53"/>
      <c r="L1334" s="45"/>
      <c r="M1334" s="351"/>
      <c r="O1334" s="333"/>
      <c r="Q1334" s="333"/>
    </row>
    <row r="1335" spans="1:17" s="19" customFormat="1" ht="39.9" customHeight="1" x14ac:dyDescent="0.25">
      <c r="A1335" s="849"/>
      <c r="B1335" s="349" t="s">
        <v>34</v>
      </c>
      <c r="C1335" s="349" t="s">
        <v>35</v>
      </c>
      <c r="D1335" s="349" t="s">
        <v>5600</v>
      </c>
      <c r="E1335" s="853" t="s">
        <v>5601</v>
      </c>
      <c r="F1335" s="853"/>
      <c r="G1335" s="854"/>
      <c r="H1335" s="855"/>
      <c r="I1335" s="856"/>
      <c r="J1335" s="58" t="s">
        <v>5646</v>
      </c>
      <c r="K1335" s="45"/>
      <c r="L1335" s="59" t="s">
        <v>32</v>
      </c>
      <c r="M1335" s="350">
        <v>2354.4299999999998</v>
      </c>
      <c r="O1335" s="333"/>
      <c r="Q1335" s="333"/>
    </row>
    <row r="1336" spans="1:17" s="19" customFormat="1" ht="39.9" customHeight="1" thickBot="1" x14ac:dyDescent="0.3">
      <c r="A1336" s="849"/>
      <c r="B1336" s="349"/>
      <c r="C1336" s="349"/>
      <c r="D1336" s="349"/>
      <c r="E1336" s="349"/>
      <c r="F1336" s="349"/>
      <c r="G1336" s="348"/>
      <c r="H1336" s="347"/>
      <c r="I1336" s="346"/>
      <c r="J1336" s="345" t="s">
        <v>5607</v>
      </c>
      <c r="K1336" s="59"/>
      <c r="L1336" s="59" t="s">
        <v>32</v>
      </c>
      <c r="M1336" s="344">
        <v>476.8</v>
      </c>
      <c r="O1336" s="333"/>
      <c r="Q1336" s="333"/>
    </row>
    <row r="1337" spans="1:17" s="19" customFormat="1" ht="39.9" customHeight="1" thickBot="1" x14ac:dyDescent="0.3">
      <c r="A1337" s="850"/>
      <c r="B1337" s="397" t="s">
        <v>6660</v>
      </c>
      <c r="C1337" s="342" t="s">
        <v>6450</v>
      </c>
      <c r="D1337" s="341">
        <v>43604</v>
      </c>
      <c r="E1337" s="340" t="s">
        <v>5605</v>
      </c>
      <c r="F1337" s="339" t="s">
        <v>7126</v>
      </c>
      <c r="G1337" s="338"/>
      <c r="H1337" s="337"/>
      <c r="I1337" s="336"/>
      <c r="J1337" s="63" t="s">
        <v>5696</v>
      </c>
      <c r="K1337" s="335"/>
      <c r="L1337" s="64"/>
      <c r="M1337" s="334"/>
      <c r="O1337" s="333"/>
      <c r="Q1337" s="333"/>
    </row>
    <row r="1338" spans="1:17" s="436" customFormat="1" ht="39.9" customHeight="1" x14ac:dyDescent="0.25">
      <c r="A1338" s="848">
        <v>266</v>
      </c>
      <c r="B1338" s="441" t="s">
        <v>22</v>
      </c>
      <c r="C1338" s="441" t="s">
        <v>23</v>
      </c>
      <c r="D1338" s="441" t="s">
        <v>5593</v>
      </c>
      <c r="E1338" s="875" t="s">
        <v>5594</v>
      </c>
      <c r="F1338" s="875"/>
      <c r="G1338" s="875" t="s">
        <v>17</v>
      </c>
      <c r="H1338" s="876"/>
      <c r="I1338" s="440"/>
      <c r="J1338" s="439"/>
      <c r="K1338" s="439"/>
      <c r="L1338" s="439"/>
      <c r="M1338" s="438"/>
      <c r="O1338" s="437"/>
      <c r="Q1338" s="437"/>
    </row>
    <row r="1339" spans="1:17" s="19" customFormat="1" ht="39.9" customHeight="1" x14ac:dyDescent="0.25">
      <c r="A1339" s="849"/>
      <c r="B1339" s="48" t="s">
        <v>7125</v>
      </c>
      <c r="C1339" s="48" t="s">
        <v>7124</v>
      </c>
      <c r="D1339" s="355">
        <v>43626</v>
      </c>
      <c r="E1339" s="354"/>
      <c r="F1339" s="353" t="s">
        <v>6794</v>
      </c>
      <c r="G1339" s="774" t="s">
        <v>6793</v>
      </c>
      <c r="H1339" s="775"/>
      <c r="I1339" s="776"/>
      <c r="J1339" s="352" t="s">
        <v>5599</v>
      </c>
      <c r="K1339" s="53"/>
      <c r="L1339" s="45" t="s">
        <v>32</v>
      </c>
      <c r="M1339" s="351">
        <v>812</v>
      </c>
      <c r="O1339" s="333"/>
      <c r="Q1339" s="333"/>
    </row>
    <row r="1340" spans="1:17" s="19" customFormat="1" ht="39.9" customHeight="1" x14ac:dyDescent="0.25">
      <c r="A1340" s="849"/>
      <c r="B1340" s="349" t="s">
        <v>34</v>
      </c>
      <c r="C1340" s="349" t="s">
        <v>35</v>
      </c>
      <c r="D1340" s="349" t="s">
        <v>5600</v>
      </c>
      <c r="E1340" s="853" t="s">
        <v>5601</v>
      </c>
      <c r="F1340" s="853"/>
      <c r="G1340" s="854"/>
      <c r="H1340" s="855"/>
      <c r="I1340" s="856"/>
      <c r="J1340" s="58" t="s">
        <v>5646</v>
      </c>
      <c r="K1340" s="45"/>
      <c r="L1340" s="444" t="s">
        <v>32</v>
      </c>
      <c r="M1340" s="443">
        <v>4112.84</v>
      </c>
      <c r="O1340" s="333"/>
      <c r="Q1340" s="333"/>
    </row>
    <row r="1341" spans="1:17" s="19" customFormat="1" ht="39.9" customHeight="1" x14ac:dyDescent="0.25">
      <c r="A1341" s="849"/>
      <c r="B1341" s="349"/>
      <c r="C1341" s="349"/>
      <c r="D1341" s="349"/>
      <c r="E1341" s="349"/>
      <c r="F1341" s="349"/>
      <c r="G1341" s="348"/>
      <c r="H1341" s="347"/>
      <c r="I1341" s="346"/>
      <c r="J1341" s="345" t="s">
        <v>5607</v>
      </c>
      <c r="K1341" s="59"/>
      <c r="L1341" s="45" t="s">
        <v>5583</v>
      </c>
      <c r="M1341" s="442">
        <v>171</v>
      </c>
      <c r="O1341" s="333"/>
      <c r="Q1341" s="333"/>
    </row>
    <row r="1342" spans="1:17" s="19" customFormat="1" ht="39.9" customHeight="1" thickBot="1" x14ac:dyDescent="0.3">
      <c r="A1342" s="850"/>
      <c r="B1342" s="343" t="s">
        <v>6124</v>
      </c>
      <c r="C1342" s="342" t="s">
        <v>6793</v>
      </c>
      <c r="D1342" s="341">
        <v>43631</v>
      </c>
      <c r="E1342" s="340" t="s">
        <v>5605</v>
      </c>
      <c r="F1342" s="339" t="s">
        <v>7123</v>
      </c>
      <c r="G1342" s="338"/>
      <c r="H1342" s="337"/>
      <c r="I1342" s="336"/>
      <c r="J1342" s="63" t="s">
        <v>5696</v>
      </c>
      <c r="K1342" s="335"/>
      <c r="L1342" s="64"/>
      <c r="M1342" s="334"/>
      <c r="O1342" s="333"/>
      <c r="Q1342" s="333"/>
    </row>
    <row r="1343" spans="1:17" s="436" customFormat="1" ht="39.9" customHeight="1" x14ac:dyDescent="0.25">
      <c r="A1343" s="848">
        <v>267</v>
      </c>
      <c r="B1343" s="441" t="s">
        <v>22</v>
      </c>
      <c r="C1343" s="441" t="s">
        <v>23</v>
      </c>
      <c r="D1343" s="441" t="s">
        <v>5593</v>
      </c>
      <c r="E1343" s="875" t="s">
        <v>5594</v>
      </c>
      <c r="F1343" s="875"/>
      <c r="G1343" s="875" t="s">
        <v>17</v>
      </c>
      <c r="H1343" s="876"/>
      <c r="I1343" s="440"/>
      <c r="J1343" s="439"/>
      <c r="K1343" s="439"/>
      <c r="L1343" s="439"/>
      <c r="M1343" s="438"/>
      <c r="O1343" s="437"/>
      <c r="Q1343" s="437"/>
    </row>
    <row r="1344" spans="1:17" s="19" customFormat="1" ht="39.9" customHeight="1" x14ac:dyDescent="0.25">
      <c r="A1344" s="849"/>
      <c r="B1344" s="48" t="s">
        <v>7122</v>
      </c>
      <c r="C1344" s="48" t="s">
        <v>7121</v>
      </c>
      <c r="D1344" s="355">
        <v>43712</v>
      </c>
      <c r="E1344" s="354"/>
      <c r="F1344" s="353" t="s">
        <v>7120</v>
      </c>
      <c r="G1344" s="774" t="s">
        <v>1325</v>
      </c>
      <c r="H1344" s="775"/>
      <c r="I1344" s="776"/>
      <c r="J1344" s="352" t="s">
        <v>5599</v>
      </c>
      <c r="K1344" s="53"/>
      <c r="L1344" s="45" t="s">
        <v>32</v>
      </c>
      <c r="M1344" s="351">
        <v>620</v>
      </c>
      <c r="O1344" s="333"/>
      <c r="Q1344" s="333"/>
    </row>
    <row r="1345" spans="1:17" s="19" customFormat="1" ht="39.9" customHeight="1" thickBot="1" x14ac:dyDescent="0.3">
      <c r="A1345" s="849"/>
      <c r="B1345" s="349" t="s">
        <v>34</v>
      </c>
      <c r="C1345" s="349" t="s">
        <v>35</v>
      </c>
      <c r="D1345" s="349" t="s">
        <v>5600</v>
      </c>
      <c r="E1345" s="853" t="s">
        <v>5601</v>
      </c>
      <c r="F1345" s="853"/>
      <c r="G1345" s="854"/>
      <c r="H1345" s="855"/>
      <c r="I1345" s="856"/>
      <c r="J1345" s="58" t="s">
        <v>5646</v>
      </c>
      <c r="K1345" s="45"/>
      <c r="L1345" s="64" t="s">
        <v>32</v>
      </c>
      <c r="M1345" s="334">
        <v>2326.94</v>
      </c>
      <c r="O1345" s="333"/>
      <c r="Q1345" s="333"/>
    </row>
    <row r="1346" spans="1:17" s="19" customFormat="1" ht="39.9" customHeight="1" thickBot="1" x14ac:dyDescent="0.3">
      <c r="A1346" s="849"/>
      <c r="B1346" s="349"/>
      <c r="C1346" s="349"/>
      <c r="D1346" s="349"/>
      <c r="E1346" s="349"/>
      <c r="F1346" s="349"/>
      <c r="G1346" s="348"/>
      <c r="H1346" s="347"/>
      <c r="I1346" s="346"/>
      <c r="J1346" s="345" t="s">
        <v>5607</v>
      </c>
      <c r="K1346" s="59"/>
      <c r="L1346" s="59"/>
      <c r="M1346" s="344"/>
      <c r="O1346" s="333"/>
      <c r="Q1346" s="333"/>
    </row>
    <row r="1347" spans="1:17" s="19" customFormat="1" ht="39.9" customHeight="1" thickBot="1" x14ac:dyDescent="0.3">
      <c r="A1347" s="850"/>
      <c r="B1347" s="397" t="s">
        <v>7119</v>
      </c>
      <c r="C1347" s="342" t="s">
        <v>1325</v>
      </c>
      <c r="D1347" s="341">
        <v>43717</v>
      </c>
      <c r="E1347" s="340" t="s">
        <v>5605</v>
      </c>
      <c r="F1347" s="339" t="s">
        <v>7118</v>
      </c>
      <c r="G1347" s="338"/>
      <c r="H1347" s="337"/>
      <c r="I1347" s="336"/>
      <c r="J1347" s="63" t="s">
        <v>5696</v>
      </c>
      <c r="K1347" s="335"/>
      <c r="L1347" s="64"/>
      <c r="M1347" s="334"/>
      <c r="O1347" s="333"/>
      <c r="Q1347" s="333"/>
    </row>
    <row r="1348" spans="1:17" s="436" customFormat="1" ht="39.9" customHeight="1" x14ac:dyDescent="0.25">
      <c r="A1348" s="848">
        <v>268</v>
      </c>
      <c r="B1348" s="441" t="s">
        <v>22</v>
      </c>
      <c r="C1348" s="441" t="s">
        <v>23</v>
      </c>
      <c r="D1348" s="441" t="s">
        <v>5593</v>
      </c>
      <c r="E1348" s="875" t="s">
        <v>5594</v>
      </c>
      <c r="F1348" s="875"/>
      <c r="G1348" s="875" t="s">
        <v>17</v>
      </c>
      <c r="H1348" s="876"/>
      <c r="I1348" s="440"/>
      <c r="J1348" s="439"/>
      <c r="K1348" s="439"/>
      <c r="L1348" s="439"/>
      <c r="M1348" s="438"/>
      <c r="O1348" s="437"/>
      <c r="Q1348" s="437"/>
    </row>
    <row r="1349" spans="1:17" s="19" customFormat="1" ht="39.9" customHeight="1" x14ac:dyDescent="0.25">
      <c r="A1349" s="849"/>
      <c r="B1349" s="48" t="s">
        <v>7117</v>
      </c>
      <c r="C1349" s="48" t="s">
        <v>7116</v>
      </c>
      <c r="D1349" s="355">
        <v>43725</v>
      </c>
      <c r="E1349" s="354"/>
      <c r="F1349" s="353" t="s">
        <v>7115</v>
      </c>
      <c r="G1349" s="774" t="s">
        <v>7114</v>
      </c>
      <c r="H1349" s="775"/>
      <c r="I1349" s="776"/>
      <c r="J1349" s="352" t="s">
        <v>5599</v>
      </c>
      <c r="K1349" s="53"/>
      <c r="L1349" s="45" t="s">
        <v>32</v>
      </c>
      <c r="M1349" s="351">
        <v>128</v>
      </c>
      <c r="O1349" s="333"/>
      <c r="Q1349" s="333"/>
    </row>
    <row r="1350" spans="1:17" s="19" customFormat="1" ht="39.9" customHeight="1" x14ac:dyDescent="0.25">
      <c r="A1350" s="849"/>
      <c r="B1350" s="349" t="s">
        <v>34</v>
      </c>
      <c r="C1350" s="349" t="s">
        <v>35</v>
      </c>
      <c r="D1350" s="349" t="s">
        <v>5600</v>
      </c>
      <c r="E1350" s="853" t="s">
        <v>5601</v>
      </c>
      <c r="F1350" s="853"/>
      <c r="G1350" s="854"/>
      <c r="H1350" s="855"/>
      <c r="I1350" s="856"/>
      <c r="J1350" s="58" t="s">
        <v>5646</v>
      </c>
      <c r="K1350" s="45"/>
      <c r="L1350" s="59" t="s">
        <v>32</v>
      </c>
      <c r="M1350" s="350">
        <v>666.51</v>
      </c>
      <c r="O1350" s="333"/>
      <c r="Q1350" s="333"/>
    </row>
    <row r="1351" spans="1:17" s="19" customFormat="1" ht="39.9" customHeight="1" x14ac:dyDescent="0.25">
      <c r="A1351" s="849"/>
      <c r="B1351" s="349"/>
      <c r="C1351" s="349"/>
      <c r="D1351" s="349"/>
      <c r="E1351" s="349"/>
      <c r="F1351" s="349"/>
      <c r="G1351" s="348"/>
      <c r="H1351" s="347"/>
      <c r="I1351" s="346"/>
      <c r="J1351" s="345" t="s">
        <v>5607</v>
      </c>
      <c r="K1351" s="59"/>
      <c r="L1351" s="59"/>
      <c r="M1351" s="344"/>
      <c r="O1351" s="333"/>
      <c r="Q1351" s="333"/>
    </row>
    <row r="1352" spans="1:17" s="19" customFormat="1" ht="39.9" customHeight="1" thickBot="1" x14ac:dyDescent="0.3">
      <c r="A1352" s="850"/>
      <c r="B1352" s="343" t="s">
        <v>5332</v>
      </c>
      <c r="C1352" s="342" t="s">
        <v>7114</v>
      </c>
      <c r="D1352" s="341">
        <v>43726</v>
      </c>
      <c r="E1352" s="340" t="s">
        <v>5605</v>
      </c>
      <c r="F1352" s="339" t="s">
        <v>7113</v>
      </c>
      <c r="G1352" s="338"/>
      <c r="H1352" s="337"/>
      <c r="I1352" s="336"/>
      <c r="J1352" s="63" t="s">
        <v>5696</v>
      </c>
      <c r="K1352" s="335"/>
      <c r="L1352" s="64"/>
      <c r="M1352" s="334"/>
      <c r="O1352" s="333"/>
      <c r="Q1352" s="333"/>
    </row>
    <row r="1353" spans="1:17" s="436" customFormat="1" ht="39.9" customHeight="1" x14ac:dyDescent="0.25">
      <c r="A1353" s="848">
        <v>269</v>
      </c>
      <c r="B1353" s="441" t="s">
        <v>22</v>
      </c>
      <c r="C1353" s="441" t="s">
        <v>23</v>
      </c>
      <c r="D1353" s="441" t="s">
        <v>5593</v>
      </c>
      <c r="E1353" s="875" t="s">
        <v>5594</v>
      </c>
      <c r="F1353" s="875"/>
      <c r="G1353" s="875" t="s">
        <v>17</v>
      </c>
      <c r="H1353" s="876"/>
      <c r="I1353" s="440"/>
      <c r="J1353" s="439"/>
      <c r="K1353" s="439"/>
      <c r="L1353" s="439"/>
      <c r="M1353" s="438"/>
      <c r="O1353" s="437"/>
      <c r="Q1353" s="437"/>
    </row>
    <row r="1354" spans="1:17" s="19" customFormat="1" ht="39.9" customHeight="1" x14ac:dyDescent="0.25">
      <c r="A1354" s="849"/>
      <c r="B1354" s="48" t="s">
        <v>7112</v>
      </c>
      <c r="C1354" s="48" t="s">
        <v>7111</v>
      </c>
      <c r="D1354" s="355">
        <v>43639</v>
      </c>
      <c r="E1354" s="354"/>
      <c r="F1354" s="353" t="s">
        <v>6018</v>
      </c>
      <c r="G1354" s="774" t="s">
        <v>5837</v>
      </c>
      <c r="H1354" s="775"/>
      <c r="I1354" s="776"/>
      <c r="J1354" s="352" t="s">
        <v>5599</v>
      </c>
      <c r="K1354" s="53"/>
      <c r="L1354" s="45" t="s">
        <v>32</v>
      </c>
      <c r="M1354" s="351">
        <v>1248</v>
      </c>
      <c r="O1354" s="333"/>
      <c r="Q1354" s="333"/>
    </row>
    <row r="1355" spans="1:17" s="19" customFormat="1" ht="39.9" customHeight="1" thickBot="1" x14ac:dyDescent="0.3">
      <c r="A1355" s="849"/>
      <c r="B1355" s="349" t="s">
        <v>34</v>
      </c>
      <c r="C1355" s="349" t="s">
        <v>35</v>
      </c>
      <c r="D1355" s="349" t="s">
        <v>5600</v>
      </c>
      <c r="E1355" s="853" t="s">
        <v>5601</v>
      </c>
      <c r="F1355" s="853"/>
      <c r="G1355" s="854"/>
      <c r="H1355" s="855"/>
      <c r="I1355" s="856"/>
      <c r="J1355" s="58" t="s">
        <v>5646</v>
      </c>
      <c r="K1355" s="45"/>
      <c r="L1355" s="64" t="s">
        <v>32</v>
      </c>
      <c r="M1355" s="334">
        <v>2766.42</v>
      </c>
      <c r="O1355" s="333"/>
      <c r="Q1355" s="333"/>
    </row>
    <row r="1356" spans="1:17" s="19" customFormat="1" ht="39.9" customHeight="1" x14ac:dyDescent="0.25">
      <c r="A1356" s="849"/>
      <c r="B1356" s="349"/>
      <c r="C1356" s="349"/>
      <c r="D1356" s="349"/>
      <c r="E1356" s="349"/>
      <c r="F1356" s="349"/>
      <c r="G1356" s="348"/>
      <c r="H1356" s="347"/>
      <c r="I1356" s="346"/>
      <c r="J1356" s="345" t="s">
        <v>5607</v>
      </c>
      <c r="K1356" s="59"/>
      <c r="L1356" s="59" t="s">
        <v>5583</v>
      </c>
      <c r="M1356" s="344">
        <v>516</v>
      </c>
      <c r="O1356" s="333"/>
      <c r="Q1356" s="333"/>
    </row>
    <row r="1357" spans="1:17" s="19" customFormat="1" ht="39.9" customHeight="1" thickBot="1" x14ac:dyDescent="0.3">
      <c r="A1357" s="850"/>
      <c r="B1357" s="343" t="s">
        <v>5936</v>
      </c>
      <c r="C1357" s="342" t="s">
        <v>5837</v>
      </c>
      <c r="D1357" s="341">
        <v>43644</v>
      </c>
      <c r="E1357" s="340" t="s">
        <v>5605</v>
      </c>
      <c r="F1357" s="339" t="s">
        <v>7109</v>
      </c>
      <c r="G1357" s="338"/>
      <c r="H1357" s="337"/>
      <c r="I1357" s="336"/>
      <c r="J1357" s="63" t="s">
        <v>5696</v>
      </c>
      <c r="K1357" s="335"/>
      <c r="L1357" s="64"/>
      <c r="M1357" s="334"/>
      <c r="O1357" s="333"/>
      <c r="Q1357" s="333"/>
    </row>
    <row r="1358" spans="1:17" s="436" customFormat="1" ht="39.9" customHeight="1" x14ac:dyDescent="0.25">
      <c r="A1358" s="848">
        <v>270</v>
      </c>
      <c r="B1358" s="441" t="s">
        <v>22</v>
      </c>
      <c r="C1358" s="441" t="s">
        <v>23</v>
      </c>
      <c r="D1358" s="441" t="s">
        <v>5593</v>
      </c>
      <c r="E1358" s="875" t="s">
        <v>5594</v>
      </c>
      <c r="F1358" s="875"/>
      <c r="G1358" s="875" t="s">
        <v>17</v>
      </c>
      <c r="H1358" s="876"/>
      <c r="I1358" s="440"/>
      <c r="J1358" s="439"/>
      <c r="K1358" s="439"/>
      <c r="L1358" s="439"/>
      <c r="M1358" s="438"/>
      <c r="O1358" s="437"/>
      <c r="Q1358" s="437"/>
    </row>
    <row r="1359" spans="1:17" s="19" customFormat="1" ht="39.9" customHeight="1" x14ac:dyDescent="0.25">
      <c r="A1359" s="849"/>
      <c r="B1359" s="48" t="s">
        <v>7108</v>
      </c>
      <c r="C1359" s="48" t="s">
        <v>7110</v>
      </c>
      <c r="D1359" s="355">
        <v>43639</v>
      </c>
      <c r="E1359" s="354"/>
      <c r="F1359" s="353" t="s">
        <v>6018</v>
      </c>
      <c r="G1359" s="774" t="s">
        <v>5837</v>
      </c>
      <c r="H1359" s="775"/>
      <c r="I1359" s="776"/>
      <c r="J1359" s="352" t="s">
        <v>5599</v>
      </c>
      <c r="K1359" s="53"/>
      <c r="L1359" s="45" t="s">
        <v>32</v>
      </c>
      <c r="M1359" s="351">
        <v>1248</v>
      </c>
      <c r="O1359" s="333"/>
      <c r="Q1359" s="333"/>
    </row>
    <row r="1360" spans="1:17" s="19" customFormat="1" ht="39.9" customHeight="1" x14ac:dyDescent="0.25">
      <c r="A1360" s="849"/>
      <c r="B1360" s="349" t="s">
        <v>34</v>
      </c>
      <c r="C1360" s="349" t="s">
        <v>35</v>
      </c>
      <c r="D1360" s="349" t="s">
        <v>5600</v>
      </c>
      <c r="E1360" s="853" t="s">
        <v>5601</v>
      </c>
      <c r="F1360" s="853"/>
      <c r="G1360" s="854"/>
      <c r="H1360" s="855"/>
      <c r="I1360" s="856"/>
      <c r="J1360" s="58" t="s">
        <v>5646</v>
      </c>
      <c r="K1360" s="45"/>
      <c r="L1360" s="59" t="s">
        <v>32</v>
      </c>
      <c r="M1360" s="350">
        <v>3364.76</v>
      </c>
      <c r="O1360" s="333"/>
      <c r="Q1360" s="333"/>
    </row>
    <row r="1361" spans="1:17" s="19" customFormat="1" ht="39.9" customHeight="1" x14ac:dyDescent="0.25">
      <c r="A1361" s="849"/>
      <c r="B1361" s="349"/>
      <c r="C1361" s="349"/>
      <c r="D1361" s="349"/>
      <c r="E1361" s="349"/>
      <c r="F1361" s="349"/>
      <c r="G1361" s="348"/>
      <c r="H1361" s="347"/>
      <c r="I1361" s="346"/>
      <c r="J1361" s="345" t="s">
        <v>5607</v>
      </c>
      <c r="K1361" s="59"/>
      <c r="L1361" s="59"/>
      <c r="M1361" s="344"/>
      <c r="O1361" s="333"/>
      <c r="Q1361" s="333"/>
    </row>
    <row r="1362" spans="1:17" s="19" customFormat="1" ht="39.9" customHeight="1" thickBot="1" x14ac:dyDescent="0.3">
      <c r="A1362" s="850"/>
      <c r="B1362" s="343" t="s">
        <v>6457</v>
      </c>
      <c r="C1362" s="342" t="s">
        <v>5837</v>
      </c>
      <c r="D1362" s="341">
        <v>43644</v>
      </c>
      <c r="E1362" s="340" t="s">
        <v>5605</v>
      </c>
      <c r="F1362" s="339" t="s">
        <v>7109</v>
      </c>
      <c r="G1362" s="338"/>
      <c r="H1362" s="337"/>
      <c r="I1362" s="336"/>
      <c r="J1362" s="63" t="s">
        <v>5696</v>
      </c>
      <c r="K1362" s="335"/>
      <c r="L1362" s="64"/>
      <c r="M1362" s="334"/>
      <c r="O1362" s="333"/>
      <c r="Q1362" s="333"/>
    </row>
    <row r="1363" spans="1:17" s="436" customFormat="1" ht="39.9" customHeight="1" x14ac:dyDescent="0.25">
      <c r="A1363" s="848">
        <v>271</v>
      </c>
      <c r="B1363" s="441" t="s">
        <v>22</v>
      </c>
      <c r="C1363" s="441" t="s">
        <v>23</v>
      </c>
      <c r="D1363" s="441" t="s">
        <v>5593</v>
      </c>
      <c r="E1363" s="875" t="s">
        <v>5594</v>
      </c>
      <c r="F1363" s="875"/>
      <c r="G1363" s="875" t="s">
        <v>17</v>
      </c>
      <c r="H1363" s="876"/>
      <c r="I1363" s="440"/>
      <c r="J1363" s="439"/>
      <c r="K1363" s="439"/>
      <c r="L1363" s="439"/>
      <c r="M1363" s="438"/>
      <c r="O1363" s="437"/>
      <c r="Q1363" s="437"/>
    </row>
    <row r="1364" spans="1:17" s="19" customFormat="1" ht="39.9" customHeight="1" x14ac:dyDescent="0.25">
      <c r="A1364" s="849"/>
      <c r="B1364" s="48" t="s">
        <v>7108</v>
      </c>
      <c r="C1364" s="48" t="s">
        <v>7107</v>
      </c>
      <c r="D1364" s="355">
        <v>43703</v>
      </c>
      <c r="E1364" s="354"/>
      <c r="F1364" s="353" t="s">
        <v>7102</v>
      </c>
      <c r="G1364" s="774" t="s">
        <v>2180</v>
      </c>
      <c r="H1364" s="775"/>
      <c r="I1364" s="776"/>
      <c r="J1364" s="352" t="s">
        <v>5599</v>
      </c>
      <c r="K1364" s="53"/>
      <c r="L1364" s="45" t="s">
        <v>32</v>
      </c>
      <c r="M1364" s="351">
        <v>1410</v>
      </c>
      <c r="O1364" s="333"/>
      <c r="Q1364" s="333"/>
    </row>
    <row r="1365" spans="1:17" s="19" customFormat="1" ht="39.9" customHeight="1" x14ac:dyDescent="0.25">
      <c r="A1365" s="849"/>
      <c r="B1365" s="349" t="s">
        <v>34</v>
      </c>
      <c r="C1365" s="349" t="s">
        <v>35</v>
      </c>
      <c r="D1365" s="349" t="s">
        <v>5600</v>
      </c>
      <c r="E1365" s="853" t="s">
        <v>5601</v>
      </c>
      <c r="F1365" s="853"/>
      <c r="G1365" s="854"/>
      <c r="H1365" s="855"/>
      <c r="I1365" s="856"/>
      <c r="J1365" s="58" t="s">
        <v>5646</v>
      </c>
      <c r="K1365" s="45"/>
      <c r="L1365" s="59"/>
      <c r="M1365" s="350"/>
      <c r="O1365" s="333"/>
      <c r="Q1365" s="333"/>
    </row>
    <row r="1366" spans="1:17" s="19" customFormat="1" ht="39.9" customHeight="1" x14ac:dyDescent="0.25">
      <c r="A1366" s="849"/>
      <c r="B1366" s="349"/>
      <c r="C1366" s="349"/>
      <c r="D1366" s="349"/>
      <c r="E1366" s="349"/>
      <c r="F1366" s="349"/>
      <c r="G1366" s="348"/>
      <c r="H1366" s="347"/>
      <c r="I1366" s="346"/>
      <c r="J1366" s="345" t="s">
        <v>5607</v>
      </c>
      <c r="K1366" s="59"/>
      <c r="L1366" s="59"/>
      <c r="M1366" s="344"/>
      <c r="O1366" s="333"/>
      <c r="Q1366" s="333"/>
    </row>
    <row r="1367" spans="1:17" s="19" customFormat="1" ht="39.9" customHeight="1" thickBot="1" x14ac:dyDescent="0.3">
      <c r="A1367" s="850"/>
      <c r="B1367" s="343" t="s">
        <v>6457</v>
      </c>
      <c r="C1367" s="342" t="s">
        <v>2180</v>
      </c>
      <c r="D1367" s="341">
        <v>43710</v>
      </c>
      <c r="E1367" s="340" t="s">
        <v>5605</v>
      </c>
      <c r="F1367" s="339" t="s">
        <v>7101</v>
      </c>
      <c r="G1367" s="338"/>
      <c r="H1367" s="337"/>
      <c r="I1367" s="336"/>
      <c r="J1367" s="63" t="s">
        <v>5696</v>
      </c>
      <c r="K1367" s="335"/>
      <c r="L1367" s="64"/>
      <c r="M1367" s="334"/>
      <c r="O1367" s="333"/>
      <c r="Q1367" s="333"/>
    </row>
    <row r="1368" spans="1:17" s="436" customFormat="1" ht="39.9" customHeight="1" x14ac:dyDescent="0.25">
      <c r="A1368" s="848">
        <v>272</v>
      </c>
      <c r="B1368" s="441" t="s">
        <v>22</v>
      </c>
      <c r="C1368" s="441" t="s">
        <v>23</v>
      </c>
      <c r="D1368" s="441" t="s">
        <v>5593</v>
      </c>
      <c r="E1368" s="875" t="s">
        <v>5594</v>
      </c>
      <c r="F1368" s="875"/>
      <c r="G1368" s="875" t="s">
        <v>17</v>
      </c>
      <c r="H1368" s="876"/>
      <c r="I1368" s="440"/>
      <c r="J1368" s="439"/>
      <c r="K1368" s="439"/>
      <c r="L1368" s="439"/>
      <c r="M1368" s="438"/>
      <c r="O1368" s="437"/>
      <c r="Q1368" s="437"/>
    </row>
    <row r="1369" spans="1:17" s="19" customFormat="1" ht="39.9" customHeight="1" x14ac:dyDescent="0.25">
      <c r="A1369" s="849"/>
      <c r="B1369" s="48" t="s">
        <v>7106</v>
      </c>
      <c r="C1369" s="48" t="s">
        <v>7105</v>
      </c>
      <c r="D1369" s="355">
        <v>43703</v>
      </c>
      <c r="E1369" s="354"/>
      <c r="F1369" s="353" t="s">
        <v>7102</v>
      </c>
      <c r="G1369" s="774" t="s">
        <v>2180</v>
      </c>
      <c r="H1369" s="775"/>
      <c r="I1369" s="776"/>
      <c r="J1369" s="352" t="s">
        <v>5599</v>
      </c>
      <c r="K1369" s="53"/>
      <c r="L1369" s="45" t="s">
        <v>32</v>
      </c>
      <c r="M1369" s="351">
        <v>1974</v>
      </c>
      <c r="O1369" s="333"/>
      <c r="Q1369" s="333"/>
    </row>
    <row r="1370" spans="1:17" s="19" customFormat="1" ht="39.9" customHeight="1" x14ac:dyDescent="0.25">
      <c r="A1370" s="849"/>
      <c r="B1370" s="349" t="s">
        <v>34</v>
      </c>
      <c r="C1370" s="349" t="s">
        <v>35</v>
      </c>
      <c r="D1370" s="349" t="s">
        <v>5600</v>
      </c>
      <c r="E1370" s="853" t="s">
        <v>5601</v>
      </c>
      <c r="F1370" s="853"/>
      <c r="G1370" s="854"/>
      <c r="H1370" s="855"/>
      <c r="I1370" s="856"/>
      <c r="J1370" s="58" t="s">
        <v>5646</v>
      </c>
      <c r="K1370" s="45"/>
      <c r="L1370" s="59"/>
      <c r="M1370" s="350"/>
      <c r="O1370" s="333"/>
      <c r="Q1370" s="333"/>
    </row>
    <row r="1371" spans="1:17" s="19" customFormat="1" ht="39.9" customHeight="1" x14ac:dyDescent="0.25">
      <c r="A1371" s="849"/>
      <c r="B1371" s="349"/>
      <c r="C1371" s="349"/>
      <c r="D1371" s="349"/>
      <c r="E1371" s="349"/>
      <c r="F1371" s="349"/>
      <c r="G1371" s="348"/>
      <c r="H1371" s="347"/>
      <c r="I1371" s="346"/>
      <c r="J1371" s="345" t="s">
        <v>5607</v>
      </c>
      <c r="K1371" s="59"/>
      <c r="L1371" s="59"/>
      <c r="M1371" s="344"/>
      <c r="O1371" s="333"/>
      <c r="Q1371" s="333"/>
    </row>
    <row r="1372" spans="1:17" s="19" customFormat="1" ht="39.9" customHeight="1" thickBot="1" x14ac:dyDescent="0.3">
      <c r="A1372" s="850"/>
      <c r="B1372" s="343" t="s">
        <v>5332</v>
      </c>
      <c r="C1372" s="342" t="s">
        <v>2180</v>
      </c>
      <c r="D1372" s="341">
        <v>43711</v>
      </c>
      <c r="E1372" s="340" t="s">
        <v>5605</v>
      </c>
      <c r="F1372" s="339" t="s">
        <v>7040</v>
      </c>
      <c r="G1372" s="338"/>
      <c r="H1372" s="337"/>
      <c r="I1372" s="336"/>
      <c r="J1372" s="63" t="s">
        <v>5696</v>
      </c>
      <c r="K1372" s="335"/>
      <c r="L1372" s="64"/>
      <c r="M1372" s="334"/>
      <c r="O1372" s="333"/>
      <c r="Q1372" s="333"/>
    </row>
    <row r="1373" spans="1:17" s="436" customFormat="1" ht="39.9" customHeight="1" x14ac:dyDescent="0.25">
      <c r="A1373" s="848">
        <v>273</v>
      </c>
      <c r="B1373" s="441" t="s">
        <v>22</v>
      </c>
      <c r="C1373" s="441" t="s">
        <v>23</v>
      </c>
      <c r="D1373" s="441" t="s">
        <v>5593</v>
      </c>
      <c r="E1373" s="875" t="s">
        <v>5594</v>
      </c>
      <c r="F1373" s="875"/>
      <c r="G1373" s="875" t="s">
        <v>17</v>
      </c>
      <c r="H1373" s="876"/>
      <c r="I1373" s="440"/>
      <c r="J1373" s="439"/>
      <c r="K1373" s="439"/>
      <c r="L1373" s="439"/>
      <c r="M1373" s="438"/>
      <c r="O1373" s="437"/>
      <c r="Q1373" s="437"/>
    </row>
    <row r="1374" spans="1:17" s="19" customFormat="1" ht="39.9" customHeight="1" x14ac:dyDescent="0.25">
      <c r="A1374" s="849"/>
      <c r="B1374" s="48" t="s">
        <v>7104</v>
      </c>
      <c r="C1374" s="48" t="s">
        <v>7103</v>
      </c>
      <c r="D1374" s="355">
        <v>43703</v>
      </c>
      <c r="E1374" s="354"/>
      <c r="F1374" s="353" t="s">
        <v>7102</v>
      </c>
      <c r="G1374" s="774" t="s">
        <v>2180</v>
      </c>
      <c r="H1374" s="775"/>
      <c r="I1374" s="776"/>
      <c r="J1374" s="352" t="s">
        <v>5599</v>
      </c>
      <c r="K1374" s="53"/>
      <c r="L1374" s="45" t="s">
        <v>32</v>
      </c>
      <c r="M1374" s="351">
        <v>1692</v>
      </c>
      <c r="O1374" s="333"/>
      <c r="Q1374" s="333"/>
    </row>
    <row r="1375" spans="1:17" s="19" customFormat="1" ht="39.9" customHeight="1" x14ac:dyDescent="0.25">
      <c r="A1375" s="849"/>
      <c r="B1375" s="349" t="s">
        <v>34</v>
      </c>
      <c r="C1375" s="349" t="s">
        <v>35</v>
      </c>
      <c r="D1375" s="349" t="s">
        <v>5600</v>
      </c>
      <c r="E1375" s="853" t="s">
        <v>5601</v>
      </c>
      <c r="F1375" s="853"/>
      <c r="G1375" s="854"/>
      <c r="H1375" s="855"/>
      <c r="I1375" s="856"/>
      <c r="J1375" s="58" t="s">
        <v>5646</v>
      </c>
      <c r="K1375" s="45"/>
      <c r="L1375" s="59"/>
      <c r="M1375" s="350"/>
      <c r="O1375" s="333"/>
      <c r="Q1375" s="333"/>
    </row>
    <row r="1376" spans="1:17" s="19" customFormat="1" ht="39.9" customHeight="1" x14ac:dyDescent="0.25">
      <c r="A1376" s="849"/>
      <c r="B1376" s="349"/>
      <c r="C1376" s="349"/>
      <c r="D1376" s="349"/>
      <c r="E1376" s="349"/>
      <c r="F1376" s="349"/>
      <c r="G1376" s="348"/>
      <c r="H1376" s="347"/>
      <c r="I1376" s="346"/>
      <c r="J1376" s="345" t="s">
        <v>5607</v>
      </c>
      <c r="K1376" s="59"/>
      <c r="L1376" s="59"/>
      <c r="M1376" s="344"/>
      <c r="O1376" s="333"/>
      <c r="Q1376" s="333"/>
    </row>
    <row r="1377" spans="1:17" s="19" customFormat="1" ht="39.9" customHeight="1" thickBot="1" x14ac:dyDescent="0.3">
      <c r="A1377" s="850"/>
      <c r="B1377" s="343" t="s">
        <v>5332</v>
      </c>
      <c r="C1377" s="342" t="s">
        <v>2180</v>
      </c>
      <c r="D1377" s="341">
        <v>43710</v>
      </c>
      <c r="E1377" s="340" t="s">
        <v>5605</v>
      </c>
      <c r="F1377" s="339" t="s">
        <v>7101</v>
      </c>
      <c r="G1377" s="338"/>
      <c r="H1377" s="337"/>
      <c r="I1377" s="336"/>
      <c r="J1377" s="63" t="s">
        <v>5696</v>
      </c>
      <c r="K1377" s="335"/>
      <c r="L1377" s="64"/>
      <c r="M1377" s="334"/>
      <c r="O1377" s="333"/>
      <c r="Q1377" s="333"/>
    </row>
    <row r="1378" spans="1:17" s="436" customFormat="1" ht="39.9" customHeight="1" x14ac:dyDescent="0.25">
      <c r="A1378" s="848">
        <v>274</v>
      </c>
      <c r="B1378" s="441" t="s">
        <v>22</v>
      </c>
      <c r="C1378" s="441" t="s">
        <v>23</v>
      </c>
      <c r="D1378" s="441" t="s">
        <v>5593</v>
      </c>
      <c r="E1378" s="875" t="s">
        <v>5594</v>
      </c>
      <c r="F1378" s="875"/>
      <c r="G1378" s="875" t="s">
        <v>17</v>
      </c>
      <c r="H1378" s="876"/>
      <c r="I1378" s="440"/>
      <c r="J1378" s="439"/>
      <c r="K1378" s="439"/>
      <c r="L1378" s="439"/>
      <c r="M1378" s="438"/>
      <c r="O1378" s="437"/>
      <c r="Q1378" s="437"/>
    </row>
    <row r="1379" spans="1:17" s="19" customFormat="1" ht="39.9" customHeight="1" x14ac:dyDescent="0.25">
      <c r="A1379" s="849"/>
      <c r="B1379" s="48" t="s">
        <v>7100</v>
      </c>
      <c r="C1379" s="48" t="s">
        <v>7099</v>
      </c>
      <c r="D1379" s="355">
        <v>43594</v>
      </c>
      <c r="E1379" s="354"/>
      <c r="F1379" s="353" t="s">
        <v>5705</v>
      </c>
      <c r="G1379" s="774" t="s">
        <v>7098</v>
      </c>
      <c r="H1379" s="775"/>
      <c r="I1379" s="776"/>
      <c r="J1379" s="352" t="s">
        <v>5599</v>
      </c>
      <c r="K1379" s="53"/>
      <c r="L1379" s="45" t="s">
        <v>32</v>
      </c>
      <c r="M1379" s="351">
        <v>502</v>
      </c>
      <c r="O1379" s="333"/>
      <c r="Q1379" s="333"/>
    </row>
    <row r="1380" spans="1:17" s="19" customFormat="1" ht="39.9" customHeight="1" x14ac:dyDescent="0.25">
      <c r="A1380" s="849"/>
      <c r="B1380" s="349" t="s">
        <v>34</v>
      </c>
      <c r="C1380" s="349" t="s">
        <v>35</v>
      </c>
      <c r="D1380" s="349" t="s">
        <v>5600</v>
      </c>
      <c r="E1380" s="853" t="s">
        <v>5601</v>
      </c>
      <c r="F1380" s="853"/>
      <c r="G1380" s="854"/>
      <c r="H1380" s="855"/>
      <c r="I1380" s="856"/>
      <c r="J1380" s="58" t="s">
        <v>5646</v>
      </c>
      <c r="K1380" s="45"/>
      <c r="L1380" s="59" t="s">
        <v>32</v>
      </c>
      <c r="M1380" s="350">
        <v>310.2</v>
      </c>
      <c r="O1380" s="333"/>
      <c r="Q1380" s="333"/>
    </row>
    <row r="1381" spans="1:17" s="19" customFormat="1" ht="39.9" customHeight="1" x14ac:dyDescent="0.25">
      <c r="A1381" s="849"/>
      <c r="B1381" s="349"/>
      <c r="C1381" s="349"/>
      <c r="D1381" s="349"/>
      <c r="E1381" s="349"/>
      <c r="F1381" s="349"/>
      <c r="G1381" s="348"/>
      <c r="H1381" s="347"/>
      <c r="I1381" s="346"/>
      <c r="J1381" s="345" t="s">
        <v>5607</v>
      </c>
      <c r="K1381" s="59"/>
      <c r="L1381" s="59"/>
      <c r="M1381" s="344"/>
      <c r="O1381" s="333"/>
      <c r="Q1381" s="333"/>
    </row>
    <row r="1382" spans="1:17" s="19" customFormat="1" ht="39.9" customHeight="1" thickBot="1" x14ac:dyDescent="0.3">
      <c r="A1382" s="850"/>
      <c r="B1382" s="343" t="s">
        <v>6071</v>
      </c>
      <c r="C1382" s="342" t="s">
        <v>7098</v>
      </c>
      <c r="D1382" s="341">
        <v>43596</v>
      </c>
      <c r="E1382" s="340" t="s">
        <v>5605</v>
      </c>
      <c r="F1382" s="339" t="s">
        <v>7097</v>
      </c>
      <c r="G1382" s="338"/>
      <c r="H1382" s="337"/>
      <c r="I1382" s="336"/>
      <c r="J1382" s="63" t="s">
        <v>5696</v>
      </c>
      <c r="K1382" s="335"/>
      <c r="L1382" s="64"/>
      <c r="M1382" s="334"/>
      <c r="O1382" s="333"/>
      <c r="Q1382" s="333"/>
    </row>
    <row r="1383" spans="1:17" s="436" customFormat="1" ht="39.9" customHeight="1" x14ac:dyDescent="0.25">
      <c r="A1383" s="848">
        <v>275</v>
      </c>
      <c r="B1383" s="441" t="s">
        <v>22</v>
      </c>
      <c r="C1383" s="441" t="s">
        <v>23</v>
      </c>
      <c r="D1383" s="441" t="s">
        <v>5593</v>
      </c>
      <c r="E1383" s="875" t="s">
        <v>5594</v>
      </c>
      <c r="F1383" s="875"/>
      <c r="G1383" s="875" t="s">
        <v>17</v>
      </c>
      <c r="H1383" s="876"/>
      <c r="I1383" s="440"/>
      <c r="J1383" s="439"/>
      <c r="K1383" s="439"/>
      <c r="L1383" s="439"/>
      <c r="M1383" s="438"/>
      <c r="O1383" s="437"/>
      <c r="Q1383" s="437"/>
    </row>
    <row r="1384" spans="1:17" s="19" customFormat="1" ht="39.9" customHeight="1" x14ac:dyDescent="0.25">
      <c r="A1384" s="849"/>
      <c r="B1384" s="48" t="s">
        <v>7096</v>
      </c>
      <c r="C1384" s="48" t="s">
        <v>7095</v>
      </c>
      <c r="D1384" s="355">
        <v>43667</v>
      </c>
      <c r="E1384" s="354"/>
      <c r="F1384" s="353" t="s">
        <v>6406</v>
      </c>
      <c r="G1384" s="774" t="s">
        <v>6404</v>
      </c>
      <c r="H1384" s="775"/>
      <c r="I1384" s="776"/>
      <c r="J1384" s="352" t="s">
        <v>5599</v>
      </c>
      <c r="K1384" s="53"/>
      <c r="L1384" s="45" t="s">
        <v>32</v>
      </c>
      <c r="M1384" s="351">
        <v>1491</v>
      </c>
      <c r="O1384" s="333"/>
      <c r="Q1384" s="333"/>
    </row>
    <row r="1385" spans="1:17" s="19" customFormat="1" ht="39.9" customHeight="1" x14ac:dyDescent="0.25">
      <c r="A1385" s="849"/>
      <c r="B1385" s="349" t="s">
        <v>34</v>
      </c>
      <c r="C1385" s="349" t="s">
        <v>35</v>
      </c>
      <c r="D1385" s="349" t="s">
        <v>5600</v>
      </c>
      <c r="E1385" s="853" t="s">
        <v>5601</v>
      </c>
      <c r="F1385" s="853"/>
      <c r="G1385" s="854"/>
      <c r="H1385" s="855"/>
      <c r="I1385" s="856"/>
      <c r="J1385" s="58" t="s">
        <v>5646</v>
      </c>
      <c r="K1385" s="45"/>
      <c r="L1385" s="59"/>
      <c r="M1385" s="350"/>
      <c r="O1385" s="333"/>
      <c r="Q1385" s="333"/>
    </row>
    <row r="1386" spans="1:17" s="19" customFormat="1" ht="39.9" customHeight="1" x14ac:dyDescent="0.25">
      <c r="A1386" s="849"/>
      <c r="B1386" s="349"/>
      <c r="C1386" s="349"/>
      <c r="D1386" s="349"/>
      <c r="E1386" s="349"/>
      <c r="F1386" s="349"/>
      <c r="G1386" s="348"/>
      <c r="H1386" s="347"/>
      <c r="I1386" s="346"/>
      <c r="J1386" s="345" t="s">
        <v>5607</v>
      </c>
      <c r="K1386" s="59"/>
      <c r="L1386" s="59" t="s">
        <v>32</v>
      </c>
      <c r="M1386" s="344">
        <v>385</v>
      </c>
      <c r="O1386" s="333"/>
      <c r="Q1386" s="333"/>
    </row>
    <row r="1387" spans="1:17" s="19" customFormat="1" ht="39.9" customHeight="1" thickBot="1" x14ac:dyDescent="0.3">
      <c r="A1387" s="850"/>
      <c r="B1387" s="343" t="s">
        <v>6487</v>
      </c>
      <c r="C1387" s="342" t="s">
        <v>6404</v>
      </c>
      <c r="D1387" s="341">
        <v>43674</v>
      </c>
      <c r="E1387" s="340" t="s">
        <v>5605</v>
      </c>
      <c r="F1387" s="339" t="s">
        <v>7094</v>
      </c>
      <c r="G1387" s="338"/>
      <c r="H1387" s="337"/>
      <c r="I1387" s="336"/>
      <c r="J1387" s="63" t="s">
        <v>5696</v>
      </c>
      <c r="K1387" s="335"/>
      <c r="L1387" s="64"/>
      <c r="M1387" s="334"/>
      <c r="O1387" s="333"/>
      <c r="Q1387" s="333"/>
    </row>
    <row r="1388" spans="1:17" s="436" customFormat="1" ht="39.9" customHeight="1" x14ac:dyDescent="0.25">
      <c r="A1388" s="848">
        <v>276</v>
      </c>
      <c r="B1388" s="441" t="s">
        <v>22</v>
      </c>
      <c r="C1388" s="441" t="s">
        <v>23</v>
      </c>
      <c r="D1388" s="441" t="s">
        <v>5593</v>
      </c>
      <c r="E1388" s="875" t="s">
        <v>5594</v>
      </c>
      <c r="F1388" s="875"/>
      <c r="G1388" s="875" t="s">
        <v>17</v>
      </c>
      <c r="H1388" s="876"/>
      <c r="I1388" s="440"/>
      <c r="J1388" s="439"/>
      <c r="K1388" s="439"/>
      <c r="L1388" s="439"/>
      <c r="M1388" s="438"/>
      <c r="O1388" s="437"/>
      <c r="Q1388" s="437"/>
    </row>
    <row r="1389" spans="1:17" s="19" customFormat="1" ht="39.9" customHeight="1" x14ac:dyDescent="0.25">
      <c r="A1389" s="849"/>
      <c r="B1389" s="48" t="s">
        <v>7093</v>
      </c>
      <c r="C1389" s="48" t="s">
        <v>7092</v>
      </c>
      <c r="D1389" s="355">
        <v>43635</v>
      </c>
      <c r="E1389" s="354"/>
      <c r="F1389" s="353" t="s">
        <v>6230</v>
      </c>
      <c r="G1389" s="774" t="s">
        <v>6759</v>
      </c>
      <c r="H1389" s="775"/>
      <c r="I1389" s="776"/>
      <c r="J1389" s="352" t="s">
        <v>5599</v>
      </c>
      <c r="K1389" s="53"/>
      <c r="L1389" s="45" t="s">
        <v>32</v>
      </c>
      <c r="M1389" s="351">
        <v>430</v>
      </c>
      <c r="O1389" s="333"/>
      <c r="Q1389" s="333"/>
    </row>
    <row r="1390" spans="1:17" s="19" customFormat="1" ht="39.9" customHeight="1" thickBot="1" x14ac:dyDescent="0.3">
      <c r="A1390" s="849"/>
      <c r="B1390" s="349" t="s">
        <v>34</v>
      </c>
      <c r="C1390" s="349" t="s">
        <v>35</v>
      </c>
      <c r="D1390" s="349" t="s">
        <v>5600</v>
      </c>
      <c r="E1390" s="853" t="s">
        <v>5601</v>
      </c>
      <c r="F1390" s="853"/>
      <c r="G1390" s="854"/>
      <c r="H1390" s="855"/>
      <c r="I1390" s="856"/>
      <c r="J1390" s="58" t="s">
        <v>5646</v>
      </c>
      <c r="K1390" s="45"/>
      <c r="L1390" s="64" t="s">
        <v>32</v>
      </c>
      <c r="M1390" s="334">
        <v>3214.72</v>
      </c>
      <c r="O1390" s="333"/>
      <c r="Q1390" s="333"/>
    </row>
    <row r="1391" spans="1:17" s="19" customFormat="1" ht="39.9" customHeight="1" x14ac:dyDescent="0.25">
      <c r="A1391" s="849"/>
      <c r="B1391" s="349"/>
      <c r="C1391" s="349"/>
      <c r="D1391" s="349"/>
      <c r="E1391" s="349"/>
      <c r="F1391" s="349"/>
      <c r="G1391" s="348"/>
      <c r="H1391" s="347"/>
      <c r="I1391" s="346"/>
      <c r="J1391" s="345" t="s">
        <v>5607</v>
      </c>
      <c r="K1391" s="59"/>
      <c r="L1391" s="59" t="s">
        <v>5583</v>
      </c>
      <c r="M1391" s="344">
        <v>224</v>
      </c>
      <c r="O1391" s="333"/>
      <c r="Q1391" s="333"/>
    </row>
    <row r="1392" spans="1:17" s="19" customFormat="1" ht="39.9" customHeight="1" thickBot="1" x14ac:dyDescent="0.3">
      <c r="A1392" s="850"/>
      <c r="B1392" s="343" t="s">
        <v>7041</v>
      </c>
      <c r="C1392" s="342" t="s">
        <v>6759</v>
      </c>
      <c r="D1392" s="341">
        <v>43638</v>
      </c>
      <c r="E1392" s="340" t="s">
        <v>5605</v>
      </c>
      <c r="F1392" s="339" t="s">
        <v>7091</v>
      </c>
      <c r="G1392" s="338"/>
      <c r="H1392" s="337"/>
      <c r="I1392" s="336"/>
      <c r="J1392" s="63" t="s">
        <v>5696</v>
      </c>
      <c r="K1392" s="335"/>
      <c r="L1392" s="64"/>
      <c r="M1392" s="334"/>
      <c r="O1392" s="333"/>
      <c r="Q1392" s="333"/>
    </row>
    <row r="1393" spans="1:17" s="436" customFormat="1" ht="39.9" customHeight="1" x14ac:dyDescent="0.25">
      <c r="A1393" s="848">
        <v>277</v>
      </c>
      <c r="B1393" s="441" t="s">
        <v>22</v>
      </c>
      <c r="C1393" s="441" t="s">
        <v>23</v>
      </c>
      <c r="D1393" s="441" t="s">
        <v>5593</v>
      </c>
      <c r="E1393" s="875" t="s">
        <v>5594</v>
      </c>
      <c r="F1393" s="875"/>
      <c r="G1393" s="875" t="s">
        <v>17</v>
      </c>
      <c r="H1393" s="876"/>
      <c r="I1393" s="440"/>
      <c r="J1393" s="439"/>
      <c r="K1393" s="439"/>
      <c r="L1393" s="439"/>
      <c r="M1393" s="438"/>
      <c r="O1393" s="437"/>
      <c r="Q1393" s="437"/>
    </row>
    <row r="1394" spans="1:17" s="19" customFormat="1" ht="39.9" customHeight="1" x14ac:dyDescent="0.25">
      <c r="A1394" s="849"/>
      <c r="B1394" s="48" t="s">
        <v>7089</v>
      </c>
      <c r="C1394" s="48" t="s">
        <v>7090</v>
      </c>
      <c r="D1394" s="355">
        <v>43613</v>
      </c>
      <c r="E1394" s="354"/>
      <c r="F1394" s="353" t="s">
        <v>6139</v>
      </c>
      <c r="G1394" s="774" t="s">
        <v>6311</v>
      </c>
      <c r="H1394" s="775"/>
      <c r="I1394" s="776"/>
      <c r="J1394" s="352" t="s">
        <v>5599</v>
      </c>
      <c r="K1394" s="53"/>
      <c r="L1394" s="45" t="s">
        <v>32</v>
      </c>
      <c r="M1394" s="351">
        <v>897</v>
      </c>
      <c r="O1394" s="333"/>
      <c r="Q1394" s="333"/>
    </row>
    <row r="1395" spans="1:17" s="19" customFormat="1" ht="39.9" customHeight="1" x14ac:dyDescent="0.25">
      <c r="A1395" s="849"/>
      <c r="B1395" s="349" t="s">
        <v>34</v>
      </c>
      <c r="C1395" s="349" t="s">
        <v>35</v>
      </c>
      <c r="D1395" s="349" t="s">
        <v>5600</v>
      </c>
      <c r="E1395" s="853" t="s">
        <v>5601</v>
      </c>
      <c r="F1395" s="853"/>
      <c r="G1395" s="854"/>
      <c r="H1395" s="855"/>
      <c r="I1395" s="856"/>
      <c r="J1395" s="58" t="s">
        <v>5646</v>
      </c>
      <c r="K1395" s="45"/>
      <c r="L1395" s="59" t="s">
        <v>32</v>
      </c>
      <c r="M1395" s="350">
        <v>1306</v>
      </c>
      <c r="O1395" s="333"/>
      <c r="Q1395" s="333"/>
    </row>
    <row r="1396" spans="1:17" s="19" customFormat="1" ht="39.9" customHeight="1" x14ac:dyDescent="0.25">
      <c r="A1396" s="849"/>
      <c r="B1396" s="349"/>
      <c r="C1396" s="349"/>
      <c r="D1396" s="349"/>
      <c r="E1396" s="349"/>
      <c r="F1396" s="349"/>
      <c r="G1396" s="348"/>
      <c r="H1396" s="347"/>
      <c r="I1396" s="346"/>
      <c r="J1396" s="345" t="s">
        <v>5607</v>
      </c>
      <c r="K1396" s="59"/>
      <c r="L1396" s="59" t="s">
        <v>32</v>
      </c>
      <c r="M1396" s="344">
        <v>165</v>
      </c>
      <c r="O1396" s="333"/>
      <c r="Q1396" s="333"/>
    </row>
    <row r="1397" spans="1:17" s="19" customFormat="1" ht="39.9" customHeight="1" thickBot="1" x14ac:dyDescent="0.3">
      <c r="A1397" s="850"/>
      <c r="B1397" s="343" t="s">
        <v>7087</v>
      </c>
      <c r="C1397" s="342" t="s">
        <v>6311</v>
      </c>
      <c r="D1397" s="341">
        <v>43617</v>
      </c>
      <c r="E1397" s="340" t="s">
        <v>5605</v>
      </c>
      <c r="F1397" s="339" t="s">
        <v>6588</v>
      </c>
      <c r="G1397" s="338"/>
      <c r="H1397" s="337"/>
      <c r="I1397" s="336"/>
      <c r="J1397" s="63" t="s">
        <v>5696</v>
      </c>
      <c r="K1397" s="335"/>
      <c r="L1397" s="64"/>
      <c r="M1397" s="334"/>
      <c r="O1397" s="333"/>
      <c r="Q1397" s="333"/>
    </row>
    <row r="1398" spans="1:17" s="436" customFormat="1" ht="39.9" customHeight="1" x14ac:dyDescent="0.25">
      <c r="A1398" s="848">
        <v>278</v>
      </c>
      <c r="B1398" s="441" t="s">
        <v>22</v>
      </c>
      <c r="C1398" s="441" t="s">
        <v>23</v>
      </c>
      <c r="D1398" s="441" t="s">
        <v>5593</v>
      </c>
      <c r="E1398" s="875" t="s">
        <v>5594</v>
      </c>
      <c r="F1398" s="875"/>
      <c r="G1398" s="875" t="s">
        <v>17</v>
      </c>
      <c r="H1398" s="876"/>
      <c r="I1398" s="440"/>
      <c r="J1398" s="439"/>
      <c r="K1398" s="439"/>
      <c r="L1398" s="439"/>
      <c r="M1398" s="438"/>
      <c r="O1398" s="437"/>
      <c r="Q1398" s="437"/>
    </row>
    <row r="1399" spans="1:17" s="19" customFormat="1" ht="39.9" customHeight="1" x14ac:dyDescent="0.25">
      <c r="A1399" s="849"/>
      <c r="B1399" s="48" t="s">
        <v>7089</v>
      </c>
      <c r="C1399" s="48" t="s">
        <v>7088</v>
      </c>
      <c r="D1399" s="355">
        <v>43572</v>
      </c>
      <c r="E1399" s="354"/>
      <c r="F1399" s="353" t="s">
        <v>6287</v>
      </c>
      <c r="G1399" s="774" t="s">
        <v>7086</v>
      </c>
      <c r="H1399" s="775"/>
      <c r="I1399" s="776"/>
      <c r="J1399" s="352" t="s">
        <v>5599</v>
      </c>
      <c r="K1399" s="53"/>
      <c r="L1399" s="45" t="s">
        <v>32</v>
      </c>
      <c r="M1399" s="351">
        <v>171</v>
      </c>
      <c r="O1399" s="333"/>
      <c r="Q1399" s="333"/>
    </row>
    <row r="1400" spans="1:17" s="19" customFormat="1" ht="39.9" customHeight="1" x14ac:dyDescent="0.25">
      <c r="A1400" s="849"/>
      <c r="B1400" s="349" t="s">
        <v>34</v>
      </c>
      <c r="C1400" s="349" t="s">
        <v>35</v>
      </c>
      <c r="D1400" s="349" t="s">
        <v>5600</v>
      </c>
      <c r="E1400" s="853" t="s">
        <v>5601</v>
      </c>
      <c r="F1400" s="853"/>
      <c r="G1400" s="854"/>
      <c r="H1400" s="855"/>
      <c r="I1400" s="856"/>
      <c r="J1400" s="58" t="s">
        <v>5646</v>
      </c>
      <c r="K1400" s="45"/>
      <c r="L1400" s="59" t="s">
        <v>32</v>
      </c>
      <c r="M1400" s="350">
        <v>708.6</v>
      </c>
      <c r="O1400" s="333"/>
      <c r="Q1400" s="333"/>
    </row>
    <row r="1401" spans="1:17" s="19" customFormat="1" ht="39.9" customHeight="1" x14ac:dyDescent="0.25">
      <c r="A1401" s="849"/>
      <c r="B1401" s="349"/>
      <c r="C1401" s="349"/>
      <c r="D1401" s="349"/>
      <c r="E1401" s="349"/>
      <c r="F1401" s="349"/>
      <c r="G1401" s="348"/>
      <c r="H1401" s="347"/>
      <c r="I1401" s="346"/>
      <c r="J1401" s="345" t="s">
        <v>5607</v>
      </c>
      <c r="K1401" s="59"/>
      <c r="L1401" s="59"/>
      <c r="M1401" s="344"/>
      <c r="O1401" s="333"/>
      <c r="Q1401" s="333"/>
    </row>
    <row r="1402" spans="1:17" s="19" customFormat="1" ht="39.9" customHeight="1" thickBot="1" x14ac:dyDescent="0.3">
      <c r="A1402" s="850"/>
      <c r="B1402" s="343" t="s">
        <v>7087</v>
      </c>
      <c r="C1402" s="342" t="s">
        <v>7086</v>
      </c>
      <c r="D1402" s="341">
        <v>43573</v>
      </c>
      <c r="E1402" s="340" t="s">
        <v>5605</v>
      </c>
      <c r="F1402" s="339" t="s">
        <v>6934</v>
      </c>
      <c r="G1402" s="338"/>
      <c r="H1402" s="337"/>
      <c r="I1402" s="336"/>
      <c r="J1402" s="63" t="s">
        <v>5696</v>
      </c>
      <c r="K1402" s="335"/>
      <c r="L1402" s="64"/>
      <c r="M1402" s="334"/>
      <c r="O1402" s="333"/>
      <c r="Q1402" s="333"/>
    </row>
    <row r="1403" spans="1:17" s="436" customFormat="1" ht="39.9" customHeight="1" x14ac:dyDescent="0.25">
      <c r="A1403" s="848">
        <v>279</v>
      </c>
      <c r="B1403" s="441" t="s">
        <v>22</v>
      </c>
      <c r="C1403" s="441" t="s">
        <v>23</v>
      </c>
      <c r="D1403" s="441" t="s">
        <v>5593</v>
      </c>
      <c r="E1403" s="875" t="s">
        <v>5594</v>
      </c>
      <c r="F1403" s="875"/>
      <c r="G1403" s="875" t="s">
        <v>17</v>
      </c>
      <c r="H1403" s="876"/>
      <c r="I1403" s="440"/>
      <c r="J1403" s="439"/>
      <c r="K1403" s="439"/>
      <c r="L1403" s="439"/>
      <c r="M1403" s="438"/>
      <c r="O1403" s="437"/>
      <c r="Q1403" s="437"/>
    </row>
    <row r="1404" spans="1:17" s="19" customFormat="1" ht="39.9" customHeight="1" x14ac:dyDescent="0.25">
      <c r="A1404" s="849"/>
      <c r="B1404" s="48" t="s">
        <v>7085</v>
      </c>
      <c r="C1404" s="48" t="s">
        <v>7084</v>
      </c>
      <c r="D1404" s="355">
        <v>43570</v>
      </c>
      <c r="E1404" s="354"/>
      <c r="F1404" s="353" t="s">
        <v>5711</v>
      </c>
      <c r="G1404" s="774" t="s">
        <v>3779</v>
      </c>
      <c r="H1404" s="775"/>
      <c r="I1404" s="776"/>
      <c r="J1404" s="352" t="s">
        <v>5599</v>
      </c>
      <c r="K1404" s="53"/>
      <c r="L1404" s="45"/>
      <c r="M1404" s="351"/>
      <c r="O1404" s="333"/>
      <c r="Q1404" s="333"/>
    </row>
    <row r="1405" spans="1:17" s="19" customFormat="1" ht="39.9" customHeight="1" x14ac:dyDescent="0.25">
      <c r="A1405" s="849"/>
      <c r="B1405" s="349" t="s">
        <v>34</v>
      </c>
      <c r="C1405" s="349" t="s">
        <v>35</v>
      </c>
      <c r="D1405" s="349" t="s">
        <v>5600</v>
      </c>
      <c r="E1405" s="853" t="s">
        <v>5601</v>
      </c>
      <c r="F1405" s="853"/>
      <c r="G1405" s="854"/>
      <c r="H1405" s="855"/>
      <c r="I1405" s="856"/>
      <c r="J1405" s="58" t="s">
        <v>5646</v>
      </c>
      <c r="K1405" s="45"/>
      <c r="L1405" s="59" t="s">
        <v>32</v>
      </c>
      <c r="M1405" s="350">
        <v>246.35</v>
      </c>
      <c r="O1405" s="333"/>
      <c r="Q1405" s="333"/>
    </row>
    <row r="1406" spans="1:17" s="19" customFormat="1" ht="39.9" customHeight="1" x14ac:dyDescent="0.25">
      <c r="A1406" s="849"/>
      <c r="B1406" s="349"/>
      <c r="C1406" s="349"/>
      <c r="D1406" s="349"/>
      <c r="E1406" s="349"/>
      <c r="F1406" s="349"/>
      <c r="G1406" s="348"/>
      <c r="H1406" s="347"/>
      <c r="I1406" s="346"/>
      <c r="J1406" s="345" t="s">
        <v>5607</v>
      </c>
      <c r="K1406" s="59"/>
      <c r="L1406" s="59"/>
      <c r="M1406" s="344"/>
      <c r="O1406" s="333"/>
      <c r="Q1406" s="333"/>
    </row>
    <row r="1407" spans="1:17" s="19" customFormat="1" ht="39.9" customHeight="1" thickBot="1" x14ac:dyDescent="0.3">
      <c r="A1407" s="850"/>
      <c r="B1407" s="394" t="s">
        <v>7083</v>
      </c>
      <c r="C1407" s="342" t="s">
        <v>3779</v>
      </c>
      <c r="D1407" s="341">
        <v>43571</v>
      </c>
      <c r="E1407" s="340" t="s">
        <v>5605</v>
      </c>
      <c r="F1407" s="339" t="s">
        <v>7082</v>
      </c>
      <c r="G1407" s="338"/>
      <c r="H1407" s="337"/>
      <c r="I1407" s="336"/>
      <c r="J1407" s="63" t="s">
        <v>5696</v>
      </c>
      <c r="K1407" s="335"/>
      <c r="L1407" s="64"/>
      <c r="M1407" s="334"/>
      <c r="O1407" s="333"/>
      <c r="Q1407" s="333"/>
    </row>
    <row r="1408" spans="1:17" s="436" customFormat="1" ht="39.9" customHeight="1" x14ac:dyDescent="0.25">
      <c r="A1408" s="848">
        <v>280</v>
      </c>
      <c r="B1408" s="441" t="s">
        <v>22</v>
      </c>
      <c r="C1408" s="441" t="s">
        <v>23</v>
      </c>
      <c r="D1408" s="441" t="s">
        <v>5593</v>
      </c>
      <c r="E1408" s="875" t="s">
        <v>5594</v>
      </c>
      <c r="F1408" s="875"/>
      <c r="G1408" s="875" t="s">
        <v>17</v>
      </c>
      <c r="H1408" s="876"/>
      <c r="I1408" s="440"/>
      <c r="J1408" s="439"/>
      <c r="K1408" s="439"/>
      <c r="L1408" s="439"/>
      <c r="M1408" s="438"/>
      <c r="O1408" s="437"/>
      <c r="Q1408" s="437"/>
    </row>
    <row r="1409" spans="1:17" s="19" customFormat="1" ht="39.9" customHeight="1" x14ac:dyDescent="0.25">
      <c r="A1409" s="849"/>
      <c r="B1409" s="48" t="s">
        <v>7081</v>
      </c>
      <c r="C1409" s="48" t="s">
        <v>7080</v>
      </c>
      <c r="D1409" s="355">
        <v>43584</v>
      </c>
      <c r="E1409" s="354"/>
      <c r="F1409" s="353" t="s">
        <v>7079</v>
      </c>
      <c r="G1409" s="774" t="s">
        <v>7078</v>
      </c>
      <c r="H1409" s="775"/>
      <c r="I1409" s="776"/>
      <c r="J1409" s="352" t="s">
        <v>5599</v>
      </c>
      <c r="K1409" s="53"/>
      <c r="L1409" s="45" t="s">
        <v>32</v>
      </c>
      <c r="M1409" s="351">
        <v>1077</v>
      </c>
      <c r="O1409" s="333"/>
      <c r="Q1409" s="333"/>
    </row>
    <row r="1410" spans="1:17" s="19" customFormat="1" ht="39.9" customHeight="1" x14ac:dyDescent="0.25">
      <c r="A1410" s="849"/>
      <c r="B1410" s="349" t="s">
        <v>34</v>
      </c>
      <c r="C1410" s="349" t="s">
        <v>35</v>
      </c>
      <c r="D1410" s="349" t="s">
        <v>5600</v>
      </c>
      <c r="E1410" s="853" t="s">
        <v>5601</v>
      </c>
      <c r="F1410" s="853"/>
      <c r="G1410" s="854"/>
      <c r="H1410" s="855"/>
      <c r="I1410" s="856"/>
      <c r="J1410" s="58" t="s">
        <v>5646</v>
      </c>
      <c r="K1410" s="45"/>
      <c r="L1410" s="59" t="s">
        <v>32</v>
      </c>
      <c r="M1410" s="350">
        <v>6476.69</v>
      </c>
      <c r="O1410" s="333"/>
      <c r="Q1410" s="333"/>
    </row>
    <row r="1411" spans="1:17" s="19" customFormat="1" ht="39.9" customHeight="1" x14ac:dyDescent="0.25">
      <c r="A1411" s="849"/>
      <c r="B1411" s="349"/>
      <c r="C1411" s="349"/>
      <c r="D1411" s="349"/>
      <c r="E1411" s="349"/>
      <c r="F1411" s="349"/>
      <c r="G1411" s="348"/>
      <c r="H1411" s="347"/>
      <c r="I1411" s="346"/>
      <c r="J1411" s="345" t="s">
        <v>5607</v>
      </c>
      <c r="K1411" s="59"/>
      <c r="L1411" s="59"/>
      <c r="M1411" s="344"/>
      <c r="O1411" s="333"/>
      <c r="Q1411" s="333"/>
    </row>
    <row r="1412" spans="1:17" s="19" customFormat="1" ht="39.9" customHeight="1" thickBot="1" x14ac:dyDescent="0.3">
      <c r="A1412" s="850"/>
      <c r="B1412" s="343" t="s">
        <v>5699</v>
      </c>
      <c r="C1412" s="342" t="s">
        <v>7078</v>
      </c>
      <c r="D1412" s="341">
        <v>43588</v>
      </c>
      <c r="E1412" s="340" t="s">
        <v>5605</v>
      </c>
      <c r="F1412" s="339" t="s">
        <v>7077</v>
      </c>
      <c r="G1412" s="338"/>
      <c r="H1412" s="337"/>
      <c r="I1412" s="336"/>
      <c r="J1412" s="63" t="s">
        <v>5696</v>
      </c>
      <c r="K1412" s="335"/>
      <c r="L1412" s="64"/>
      <c r="M1412" s="334"/>
      <c r="O1412" s="333"/>
      <c r="Q1412" s="333"/>
    </row>
    <row r="1413" spans="1:17" s="436" customFormat="1" ht="39.9" customHeight="1" x14ac:dyDescent="0.25">
      <c r="A1413" s="848">
        <v>281</v>
      </c>
      <c r="B1413" s="441" t="s">
        <v>22</v>
      </c>
      <c r="C1413" s="441" t="s">
        <v>23</v>
      </c>
      <c r="D1413" s="441" t="s">
        <v>5593</v>
      </c>
      <c r="E1413" s="875" t="s">
        <v>5594</v>
      </c>
      <c r="F1413" s="875"/>
      <c r="G1413" s="875" t="s">
        <v>17</v>
      </c>
      <c r="H1413" s="876"/>
      <c r="I1413" s="440"/>
      <c r="J1413" s="439"/>
      <c r="K1413" s="439"/>
      <c r="L1413" s="439"/>
      <c r="M1413" s="438"/>
      <c r="O1413" s="437"/>
      <c r="Q1413" s="437"/>
    </row>
    <row r="1414" spans="1:17" s="19" customFormat="1" ht="39.9" customHeight="1" x14ac:dyDescent="0.25">
      <c r="A1414" s="849"/>
      <c r="B1414" s="48" t="s">
        <v>7076</v>
      </c>
      <c r="C1414" s="48" t="s">
        <v>7075</v>
      </c>
      <c r="D1414" s="355">
        <v>43569</v>
      </c>
      <c r="E1414" s="354"/>
      <c r="F1414" s="353" t="s">
        <v>7074</v>
      </c>
      <c r="G1414" s="774" t="s">
        <v>5837</v>
      </c>
      <c r="H1414" s="775"/>
      <c r="I1414" s="776"/>
      <c r="J1414" s="352" t="s">
        <v>5599</v>
      </c>
      <c r="K1414" s="53"/>
      <c r="L1414" s="45" t="s">
        <v>32</v>
      </c>
      <c r="M1414" s="351">
        <v>2308</v>
      </c>
      <c r="O1414" s="333"/>
      <c r="Q1414" s="333"/>
    </row>
    <row r="1415" spans="1:17" s="19" customFormat="1" ht="39.9" customHeight="1" x14ac:dyDescent="0.25">
      <c r="A1415" s="849"/>
      <c r="B1415" s="349" t="s">
        <v>34</v>
      </c>
      <c r="C1415" s="349" t="s">
        <v>35</v>
      </c>
      <c r="D1415" s="349" t="s">
        <v>5600</v>
      </c>
      <c r="E1415" s="853" t="s">
        <v>5601</v>
      </c>
      <c r="F1415" s="853"/>
      <c r="G1415" s="854"/>
      <c r="H1415" s="855"/>
      <c r="I1415" s="856"/>
      <c r="J1415" s="58" t="s">
        <v>5646</v>
      </c>
      <c r="K1415" s="45"/>
      <c r="L1415" s="59" t="s">
        <v>32</v>
      </c>
      <c r="M1415" s="350">
        <v>1251.82</v>
      </c>
      <c r="O1415" s="333"/>
      <c r="Q1415" s="333"/>
    </row>
    <row r="1416" spans="1:17" s="19" customFormat="1" ht="39.9" customHeight="1" x14ac:dyDescent="0.25">
      <c r="A1416" s="849"/>
      <c r="B1416" s="349"/>
      <c r="C1416" s="349"/>
      <c r="D1416" s="349"/>
      <c r="E1416" s="349"/>
      <c r="F1416" s="349"/>
      <c r="G1416" s="348"/>
      <c r="H1416" s="347"/>
      <c r="I1416" s="346"/>
      <c r="J1416" s="345" t="s">
        <v>5607</v>
      </c>
      <c r="K1416" s="59"/>
      <c r="L1416" s="59" t="s">
        <v>5583</v>
      </c>
      <c r="M1416" s="344">
        <f>92+92+92+92+92+92+92+92+92</f>
        <v>828</v>
      </c>
      <c r="O1416" s="333"/>
      <c r="Q1416" s="333"/>
    </row>
    <row r="1417" spans="1:17" s="19" customFormat="1" ht="39.9" customHeight="1" thickBot="1" x14ac:dyDescent="0.3">
      <c r="A1417" s="850"/>
      <c r="B1417" s="343" t="s">
        <v>429</v>
      </c>
      <c r="C1417" s="342" t="s">
        <v>5837</v>
      </c>
      <c r="D1417" s="341">
        <v>43582</v>
      </c>
      <c r="E1417" s="340" t="s">
        <v>5605</v>
      </c>
      <c r="F1417" s="339" t="s">
        <v>6668</v>
      </c>
      <c r="G1417" s="338"/>
      <c r="H1417" s="337"/>
      <c r="I1417" s="336"/>
      <c r="J1417" s="63" t="s">
        <v>5696</v>
      </c>
      <c r="K1417" s="335"/>
      <c r="L1417" s="64" t="s">
        <v>32</v>
      </c>
      <c r="M1417" s="334">
        <f>100</f>
        <v>100</v>
      </c>
      <c r="O1417" s="333"/>
      <c r="Q1417" s="333"/>
    </row>
    <row r="1418" spans="1:17" s="436" customFormat="1" ht="39.9" customHeight="1" x14ac:dyDescent="0.25">
      <c r="A1418" s="848">
        <v>282</v>
      </c>
      <c r="B1418" s="441" t="s">
        <v>22</v>
      </c>
      <c r="C1418" s="441" t="s">
        <v>23</v>
      </c>
      <c r="D1418" s="441" t="s">
        <v>5593</v>
      </c>
      <c r="E1418" s="875" t="s">
        <v>5594</v>
      </c>
      <c r="F1418" s="875"/>
      <c r="G1418" s="875" t="s">
        <v>17</v>
      </c>
      <c r="H1418" s="876"/>
      <c r="I1418" s="440"/>
      <c r="J1418" s="439"/>
      <c r="K1418" s="439"/>
      <c r="L1418" s="439"/>
      <c r="M1418" s="438"/>
      <c r="O1418" s="437"/>
      <c r="Q1418" s="437"/>
    </row>
    <row r="1419" spans="1:17" s="19" customFormat="1" ht="39.9" customHeight="1" x14ac:dyDescent="0.25">
      <c r="A1419" s="849"/>
      <c r="B1419" s="48" t="s">
        <v>7073</v>
      </c>
      <c r="C1419" s="48" t="s">
        <v>7072</v>
      </c>
      <c r="D1419" s="355">
        <v>43588</v>
      </c>
      <c r="E1419" s="354"/>
      <c r="F1419" s="353" t="s">
        <v>6960</v>
      </c>
      <c r="G1419" s="774" t="s">
        <v>6047</v>
      </c>
      <c r="H1419" s="775"/>
      <c r="I1419" s="776"/>
      <c r="J1419" s="352" t="s">
        <v>5599</v>
      </c>
      <c r="K1419" s="53"/>
      <c r="L1419" s="45" t="s">
        <v>32</v>
      </c>
      <c r="M1419" s="351">
        <v>390</v>
      </c>
      <c r="O1419" s="333"/>
      <c r="Q1419" s="333"/>
    </row>
    <row r="1420" spans="1:17" s="19" customFormat="1" ht="39.9" customHeight="1" x14ac:dyDescent="0.25">
      <c r="A1420" s="849"/>
      <c r="B1420" s="349" t="s">
        <v>34</v>
      </c>
      <c r="C1420" s="349" t="s">
        <v>35</v>
      </c>
      <c r="D1420" s="349" t="s">
        <v>5600</v>
      </c>
      <c r="E1420" s="853" t="s">
        <v>5601</v>
      </c>
      <c r="F1420" s="853"/>
      <c r="G1420" s="854"/>
      <c r="H1420" s="855"/>
      <c r="I1420" s="856"/>
      <c r="J1420" s="58" t="s">
        <v>5646</v>
      </c>
      <c r="K1420" s="45"/>
      <c r="L1420" s="59" t="s">
        <v>32</v>
      </c>
      <c r="M1420" s="350">
        <v>594.4</v>
      </c>
      <c r="O1420" s="333"/>
      <c r="Q1420" s="333"/>
    </row>
    <row r="1421" spans="1:17" s="19" customFormat="1" ht="39.9" customHeight="1" x14ac:dyDescent="0.25">
      <c r="A1421" s="849"/>
      <c r="B1421" s="349"/>
      <c r="C1421" s="349"/>
      <c r="D1421" s="349"/>
      <c r="E1421" s="349"/>
      <c r="F1421" s="349"/>
      <c r="G1421" s="348"/>
      <c r="H1421" s="347"/>
      <c r="I1421" s="346"/>
      <c r="J1421" s="345" t="s">
        <v>5607</v>
      </c>
      <c r="K1421" s="59"/>
      <c r="L1421" s="59" t="s">
        <v>32</v>
      </c>
      <c r="M1421" s="344">
        <v>84</v>
      </c>
      <c r="O1421" s="333"/>
      <c r="Q1421" s="333"/>
    </row>
    <row r="1422" spans="1:17" s="19" customFormat="1" ht="39.9" customHeight="1" thickBot="1" x14ac:dyDescent="0.3">
      <c r="A1422" s="850"/>
      <c r="B1422" s="343" t="s">
        <v>5854</v>
      </c>
      <c r="C1422" s="342" t="s">
        <v>6047</v>
      </c>
      <c r="D1422" s="341">
        <v>43590</v>
      </c>
      <c r="E1422" s="340" t="s">
        <v>5605</v>
      </c>
      <c r="F1422" s="339" t="s">
        <v>7071</v>
      </c>
      <c r="G1422" s="338"/>
      <c r="H1422" s="337"/>
      <c r="I1422" s="336"/>
      <c r="J1422" s="63" t="s">
        <v>5696</v>
      </c>
      <c r="K1422" s="335"/>
      <c r="L1422" s="64"/>
      <c r="M1422" s="334"/>
      <c r="O1422" s="333"/>
      <c r="Q1422" s="333"/>
    </row>
    <row r="1423" spans="1:17" s="436" customFormat="1" ht="39.9" customHeight="1" x14ac:dyDescent="0.25">
      <c r="A1423" s="848">
        <v>283</v>
      </c>
      <c r="B1423" s="441" t="s">
        <v>22</v>
      </c>
      <c r="C1423" s="441" t="s">
        <v>23</v>
      </c>
      <c r="D1423" s="441" t="s">
        <v>5593</v>
      </c>
      <c r="E1423" s="875" t="s">
        <v>5594</v>
      </c>
      <c r="F1423" s="875"/>
      <c r="G1423" s="875" t="s">
        <v>17</v>
      </c>
      <c r="H1423" s="876"/>
      <c r="I1423" s="440"/>
      <c r="J1423" s="439"/>
      <c r="K1423" s="439"/>
      <c r="L1423" s="439"/>
      <c r="M1423" s="438"/>
      <c r="O1423" s="437"/>
      <c r="Q1423" s="437"/>
    </row>
    <row r="1424" spans="1:17" s="19" customFormat="1" ht="39.9" customHeight="1" x14ac:dyDescent="0.25">
      <c r="A1424" s="849"/>
      <c r="B1424" s="48" t="s">
        <v>7070</v>
      </c>
      <c r="C1424" s="48" t="s">
        <v>7069</v>
      </c>
      <c r="D1424" s="355">
        <v>43603</v>
      </c>
      <c r="E1424" s="354"/>
      <c r="F1424" s="353" t="s">
        <v>7055</v>
      </c>
      <c r="G1424" s="774" t="s">
        <v>5997</v>
      </c>
      <c r="H1424" s="775"/>
      <c r="I1424" s="776"/>
      <c r="J1424" s="352" t="s">
        <v>5599</v>
      </c>
      <c r="K1424" s="53"/>
      <c r="L1424" s="45"/>
      <c r="M1424" s="351">
        <f>1239+242.97</f>
        <v>1481.97</v>
      </c>
      <c r="O1424" s="333"/>
      <c r="Q1424" s="333"/>
    </row>
    <row r="1425" spans="1:17" s="19" customFormat="1" ht="39.9" customHeight="1" x14ac:dyDescent="0.25">
      <c r="A1425" s="849"/>
      <c r="B1425" s="349" t="s">
        <v>34</v>
      </c>
      <c r="C1425" s="349" t="s">
        <v>35</v>
      </c>
      <c r="D1425" s="349" t="s">
        <v>5600</v>
      </c>
      <c r="E1425" s="853" t="s">
        <v>5601</v>
      </c>
      <c r="F1425" s="853"/>
      <c r="G1425" s="854"/>
      <c r="H1425" s="855"/>
      <c r="I1425" s="856"/>
      <c r="J1425" s="58" t="s">
        <v>5646</v>
      </c>
      <c r="K1425" s="45"/>
      <c r="L1425" s="59" t="s">
        <v>32</v>
      </c>
      <c r="M1425" s="350">
        <v>1090</v>
      </c>
      <c r="O1425" s="333"/>
      <c r="Q1425" s="333"/>
    </row>
    <row r="1426" spans="1:17" s="19" customFormat="1" ht="39.9" customHeight="1" x14ac:dyDescent="0.25">
      <c r="A1426" s="849"/>
      <c r="B1426" s="349"/>
      <c r="C1426" s="349"/>
      <c r="D1426" s="349"/>
      <c r="E1426" s="349"/>
      <c r="F1426" s="349"/>
      <c r="G1426" s="348"/>
      <c r="H1426" s="347"/>
      <c r="I1426" s="346"/>
      <c r="J1426" s="345" t="s">
        <v>5607</v>
      </c>
      <c r="K1426" s="59"/>
      <c r="L1426" s="59"/>
      <c r="M1426" s="344"/>
      <c r="O1426" s="333"/>
      <c r="Q1426" s="333"/>
    </row>
    <row r="1427" spans="1:17" s="19" customFormat="1" ht="39.9" customHeight="1" thickBot="1" x14ac:dyDescent="0.3">
      <c r="A1427" s="850"/>
      <c r="B1427" s="343" t="s">
        <v>3012</v>
      </c>
      <c r="C1427" s="342" t="s">
        <v>5997</v>
      </c>
      <c r="D1427" s="341">
        <v>43613</v>
      </c>
      <c r="E1427" s="340" t="s">
        <v>5605</v>
      </c>
      <c r="F1427" s="339" t="s">
        <v>7068</v>
      </c>
      <c r="G1427" s="338"/>
      <c r="H1427" s="337"/>
      <c r="I1427" s="336"/>
      <c r="J1427" s="63" t="s">
        <v>5696</v>
      </c>
      <c r="K1427" s="335"/>
      <c r="L1427" s="64"/>
      <c r="M1427" s="334"/>
      <c r="O1427" s="333"/>
      <c r="Q1427" s="333"/>
    </row>
    <row r="1428" spans="1:17" s="436" customFormat="1" ht="39.9" customHeight="1" x14ac:dyDescent="0.25">
      <c r="A1428" s="848">
        <v>284</v>
      </c>
      <c r="B1428" s="441" t="s">
        <v>22</v>
      </c>
      <c r="C1428" s="441" t="s">
        <v>23</v>
      </c>
      <c r="D1428" s="441" t="s">
        <v>5593</v>
      </c>
      <c r="E1428" s="875" t="s">
        <v>5594</v>
      </c>
      <c r="F1428" s="875"/>
      <c r="G1428" s="875" t="s">
        <v>17</v>
      </c>
      <c r="H1428" s="876"/>
      <c r="I1428" s="440"/>
      <c r="J1428" s="439"/>
      <c r="K1428" s="439"/>
      <c r="L1428" s="439"/>
      <c r="M1428" s="438"/>
      <c r="O1428" s="437"/>
      <c r="Q1428" s="437"/>
    </row>
    <row r="1429" spans="1:17" s="19" customFormat="1" ht="39.9" customHeight="1" x14ac:dyDescent="0.25">
      <c r="A1429" s="849"/>
      <c r="B1429" s="48" t="s">
        <v>7067</v>
      </c>
      <c r="C1429" s="48" t="s">
        <v>7066</v>
      </c>
      <c r="D1429" s="355">
        <v>43666</v>
      </c>
      <c r="E1429" s="354"/>
      <c r="F1429" s="353" t="s">
        <v>7065</v>
      </c>
      <c r="G1429" s="774" t="s">
        <v>7064</v>
      </c>
      <c r="H1429" s="775"/>
      <c r="I1429" s="776"/>
      <c r="J1429" s="352" t="s">
        <v>5599</v>
      </c>
      <c r="K1429" s="53"/>
      <c r="L1429" s="45" t="s">
        <v>32</v>
      </c>
      <c r="M1429" s="351">
        <f>938+1629</f>
        <v>2567</v>
      </c>
      <c r="O1429" s="333"/>
      <c r="Q1429" s="333"/>
    </row>
    <row r="1430" spans="1:17" s="19" customFormat="1" ht="39.9" customHeight="1" x14ac:dyDescent="0.25">
      <c r="A1430" s="849"/>
      <c r="B1430" s="349" t="s">
        <v>34</v>
      </c>
      <c r="C1430" s="349" t="s">
        <v>35</v>
      </c>
      <c r="D1430" s="349" t="s">
        <v>5600</v>
      </c>
      <c r="E1430" s="853" t="s">
        <v>5601</v>
      </c>
      <c r="F1430" s="853"/>
      <c r="G1430" s="854"/>
      <c r="H1430" s="855"/>
      <c r="I1430" s="856"/>
      <c r="J1430" s="58" t="s">
        <v>5646</v>
      </c>
      <c r="K1430" s="45"/>
      <c r="L1430" s="59"/>
      <c r="M1430" s="350"/>
      <c r="O1430" s="333"/>
      <c r="Q1430" s="333"/>
    </row>
    <row r="1431" spans="1:17" s="19" customFormat="1" ht="39.9" customHeight="1" x14ac:dyDescent="0.25">
      <c r="A1431" s="849"/>
      <c r="B1431" s="349"/>
      <c r="C1431" s="349"/>
      <c r="D1431" s="349"/>
      <c r="E1431" s="349"/>
      <c r="F1431" s="349"/>
      <c r="G1431" s="348"/>
      <c r="H1431" s="347"/>
      <c r="I1431" s="346"/>
      <c r="J1431" s="345" t="s">
        <v>5607</v>
      </c>
      <c r="K1431" s="59"/>
      <c r="L1431" s="59"/>
      <c r="M1431" s="344"/>
      <c r="O1431" s="333"/>
      <c r="Q1431" s="333"/>
    </row>
    <row r="1432" spans="1:17" s="19" customFormat="1" ht="39.9" customHeight="1" thickBot="1" x14ac:dyDescent="0.3">
      <c r="A1432" s="850"/>
      <c r="B1432" s="343" t="s">
        <v>5728</v>
      </c>
      <c r="C1432" s="342" t="s">
        <v>7064</v>
      </c>
      <c r="D1432" s="341">
        <v>43688</v>
      </c>
      <c r="E1432" s="340" t="s">
        <v>5605</v>
      </c>
      <c r="F1432" s="339" t="s">
        <v>7063</v>
      </c>
      <c r="G1432" s="338"/>
      <c r="H1432" s="337"/>
      <c r="I1432" s="336"/>
      <c r="J1432" s="63" t="s">
        <v>5696</v>
      </c>
      <c r="K1432" s="335"/>
      <c r="L1432" s="64"/>
      <c r="M1432" s="334"/>
      <c r="O1432" s="333"/>
      <c r="Q1432" s="333"/>
    </row>
    <row r="1433" spans="1:17" s="436" customFormat="1" ht="39.9" customHeight="1" x14ac:dyDescent="0.25">
      <c r="A1433" s="848">
        <v>285</v>
      </c>
      <c r="B1433" s="441" t="s">
        <v>22</v>
      </c>
      <c r="C1433" s="441" t="s">
        <v>23</v>
      </c>
      <c r="D1433" s="441" t="s">
        <v>5593</v>
      </c>
      <c r="E1433" s="875" t="s">
        <v>5594</v>
      </c>
      <c r="F1433" s="875"/>
      <c r="G1433" s="875" t="s">
        <v>17</v>
      </c>
      <c r="H1433" s="876"/>
      <c r="I1433" s="440"/>
      <c r="J1433" s="439"/>
      <c r="K1433" s="439"/>
      <c r="L1433" s="439"/>
      <c r="M1433" s="438"/>
      <c r="O1433" s="437"/>
      <c r="Q1433" s="437"/>
    </row>
    <row r="1434" spans="1:17" s="19" customFormat="1" ht="39.9" customHeight="1" x14ac:dyDescent="0.25">
      <c r="A1434" s="849"/>
      <c r="B1434" s="48" t="s">
        <v>7062</v>
      </c>
      <c r="C1434" s="48" t="s">
        <v>7061</v>
      </c>
      <c r="D1434" s="355">
        <v>43593</v>
      </c>
      <c r="E1434" s="354"/>
      <c r="F1434" s="353" t="s">
        <v>7060</v>
      </c>
      <c r="G1434" s="774" t="s">
        <v>7059</v>
      </c>
      <c r="H1434" s="775"/>
      <c r="I1434" s="776"/>
      <c r="J1434" s="352" t="s">
        <v>5599</v>
      </c>
      <c r="K1434" s="53"/>
      <c r="L1434" s="45" t="s">
        <v>32</v>
      </c>
      <c r="M1434" s="351">
        <v>460</v>
      </c>
      <c r="O1434" s="333"/>
      <c r="Q1434" s="333"/>
    </row>
    <row r="1435" spans="1:17" s="19" customFormat="1" ht="39.9" customHeight="1" x14ac:dyDescent="0.25">
      <c r="A1435" s="849"/>
      <c r="B1435" s="349" t="s">
        <v>34</v>
      </c>
      <c r="C1435" s="349" t="s">
        <v>35</v>
      </c>
      <c r="D1435" s="349" t="s">
        <v>5600</v>
      </c>
      <c r="E1435" s="853" t="s">
        <v>5601</v>
      </c>
      <c r="F1435" s="853"/>
      <c r="G1435" s="854"/>
      <c r="H1435" s="855"/>
      <c r="I1435" s="856"/>
      <c r="J1435" s="58" t="s">
        <v>5646</v>
      </c>
      <c r="K1435" s="45"/>
      <c r="L1435" s="59" t="s">
        <v>32</v>
      </c>
      <c r="M1435" s="350">
        <v>1569</v>
      </c>
      <c r="O1435" s="333"/>
      <c r="Q1435" s="333"/>
    </row>
    <row r="1436" spans="1:17" s="19" customFormat="1" ht="39.9" customHeight="1" x14ac:dyDescent="0.25">
      <c r="A1436" s="849"/>
      <c r="B1436" s="349"/>
      <c r="C1436" s="349"/>
      <c r="D1436" s="349"/>
      <c r="E1436" s="349"/>
      <c r="F1436" s="349"/>
      <c r="G1436" s="348"/>
      <c r="H1436" s="347"/>
      <c r="I1436" s="346"/>
      <c r="J1436" s="345" t="s">
        <v>5607</v>
      </c>
      <c r="K1436" s="59"/>
      <c r="L1436" s="59" t="s">
        <v>5583</v>
      </c>
      <c r="M1436" s="344">
        <v>104.8</v>
      </c>
      <c r="O1436" s="333"/>
      <c r="Q1436" s="333"/>
    </row>
    <row r="1437" spans="1:17" s="19" customFormat="1" ht="39.9" customHeight="1" thickBot="1" x14ac:dyDescent="0.3">
      <c r="A1437" s="850"/>
      <c r="B1437" s="343" t="s">
        <v>5332</v>
      </c>
      <c r="C1437" s="342" t="s">
        <v>7059</v>
      </c>
      <c r="D1437" s="341">
        <v>43596</v>
      </c>
      <c r="E1437" s="340" t="s">
        <v>5605</v>
      </c>
      <c r="F1437" s="339" t="s">
        <v>7058</v>
      </c>
      <c r="G1437" s="338"/>
      <c r="H1437" s="337"/>
      <c r="I1437" s="336"/>
      <c r="J1437" s="63" t="s">
        <v>5696</v>
      </c>
      <c r="K1437" s="335"/>
      <c r="L1437" s="64" t="s">
        <v>5583</v>
      </c>
      <c r="M1437" s="334">
        <v>104.8</v>
      </c>
      <c r="O1437" s="333"/>
      <c r="Q1437" s="333"/>
    </row>
    <row r="1438" spans="1:17" s="436" customFormat="1" ht="39.9" customHeight="1" x14ac:dyDescent="0.25">
      <c r="A1438" s="848">
        <v>286</v>
      </c>
      <c r="B1438" s="441" t="s">
        <v>22</v>
      </c>
      <c r="C1438" s="441" t="s">
        <v>23</v>
      </c>
      <c r="D1438" s="441" t="s">
        <v>5593</v>
      </c>
      <c r="E1438" s="875" t="s">
        <v>5594</v>
      </c>
      <c r="F1438" s="875"/>
      <c r="G1438" s="875" t="s">
        <v>17</v>
      </c>
      <c r="H1438" s="876"/>
      <c r="I1438" s="440"/>
      <c r="J1438" s="439"/>
      <c r="K1438" s="439"/>
      <c r="L1438" s="439"/>
      <c r="M1438" s="438"/>
      <c r="O1438" s="437"/>
      <c r="Q1438" s="437"/>
    </row>
    <row r="1439" spans="1:17" s="19" customFormat="1" ht="39.9" customHeight="1" x14ac:dyDescent="0.25">
      <c r="A1439" s="849"/>
      <c r="B1439" s="48" t="s">
        <v>7057</v>
      </c>
      <c r="C1439" s="48" t="s">
        <v>7056</v>
      </c>
      <c r="D1439" s="355">
        <v>43604</v>
      </c>
      <c r="E1439" s="354"/>
      <c r="F1439" s="353" t="s">
        <v>7055</v>
      </c>
      <c r="G1439" s="774" t="s">
        <v>5997</v>
      </c>
      <c r="H1439" s="775"/>
      <c r="I1439" s="776"/>
      <c r="J1439" s="352" t="s">
        <v>5599</v>
      </c>
      <c r="K1439" s="53"/>
      <c r="L1439" s="45" t="s">
        <v>32</v>
      </c>
      <c r="M1439" s="351">
        <v>531</v>
      </c>
      <c r="O1439" s="333"/>
      <c r="Q1439" s="333"/>
    </row>
    <row r="1440" spans="1:17" s="19" customFormat="1" ht="39.9" customHeight="1" x14ac:dyDescent="0.25">
      <c r="A1440" s="849"/>
      <c r="B1440" s="349" t="s">
        <v>34</v>
      </c>
      <c r="C1440" s="349" t="s">
        <v>35</v>
      </c>
      <c r="D1440" s="349" t="s">
        <v>5600</v>
      </c>
      <c r="E1440" s="853" t="s">
        <v>5601</v>
      </c>
      <c r="F1440" s="853"/>
      <c r="G1440" s="854"/>
      <c r="H1440" s="855"/>
      <c r="I1440" s="856"/>
      <c r="J1440" s="58" t="s">
        <v>5646</v>
      </c>
      <c r="K1440" s="45"/>
      <c r="L1440" s="59" t="s">
        <v>32</v>
      </c>
      <c r="M1440" s="350">
        <v>1200</v>
      </c>
      <c r="O1440" s="333"/>
      <c r="Q1440" s="333"/>
    </row>
    <row r="1441" spans="1:17" s="19" customFormat="1" ht="39.9" customHeight="1" x14ac:dyDescent="0.25">
      <c r="A1441" s="849"/>
      <c r="B1441" s="349"/>
      <c r="C1441" s="349"/>
      <c r="D1441" s="349"/>
      <c r="E1441" s="349"/>
      <c r="F1441" s="349"/>
      <c r="G1441" s="348"/>
      <c r="H1441" s="347"/>
      <c r="I1441" s="346"/>
      <c r="J1441" s="345" t="s">
        <v>5607</v>
      </c>
      <c r="K1441" s="59"/>
      <c r="L1441" s="59"/>
      <c r="M1441" s="344"/>
      <c r="O1441" s="333"/>
      <c r="Q1441" s="333"/>
    </row>
    <row r="1442" spans="1:17" s="19" customFormat="1" ht="39.9" customHeight="1" thickBot="1" x14ac:dyDescent="0.3">
      <c r="A1442" s="850"/>
      <c r="B1442" s="343" t="s">
        <v>5332</v>
      </c>
      <c r="C1442" s="342" t="s">
        <v>5997</v>
      </c>
      <c r="D1442" s="341">
        <v>43608</v>
      </c>
      <c r="E1442" s="340" t="s">
        <v>5605</v>
      </c>
      <c r="F1442" s="339" t="s">
        <v>5848</v>
      </c>
      <c r="G1442" s="338"/>
      <c r="H1442" s="337"/>
      <c r="I1442" s="336"/>
      <c r="J1442" s="63" t="s">
        <v>5696</v>
      </c>
      <c r="K1442" s="335"/>
      <c r="L1442" s="64"/>
      <c r="M1442" s="334"/>
      <c r="O1442" s="333"/>
      <c r="Q1442" s="333"/>
    </row>
    <row r="1443" spans="1:17" s="436" customFormat="1" ht="39.9" customHeight="1" x14ac:dyDescent="0.25">
      <c r="A1443" s="848">
        <v>287</v>
      </c>
      <c r="B1443" s="441" t="s">
        <v>22</v>
      </c>
      <c r="C1443" s="441" t="s">
        <v>23</v>
      </c>
      <c r="D1443" s="441" t="s">
        <v>5593</v>
      </c>
      <c r="E1443" s="875" t="s">
        <v>5594</v>
      </c>
      <c r="F1443" s="875"/>
      <c r="G1443" s="875" t="s">
        <v>17</v>
      </c>
      <c r="H1443" s="876"/>
      <c r="I1443" s="440"/>
      <c r="J1443" s="439"/>
      <c r="K1443" s="439"/>
      <c r="L1443" s="439"/>
      <c r="M1443" s="438"/>
      <c r="O1443" s="437"/>
      <c r="Q1443" s="437"/>
    </row>
    <row r="1444" spans="1:17" s="19" customFormat="1" ht="39.9" customHeight="1" x14ac:dyDescent="0.25">
      <c r="A1444" s="849"/>
      <c r="B1444" s="48" t="s">
        <v>7054</v>
      </c>
      <c r="C1444" s="48" t="s">
        <v>7053</v>
      </c>
      <c r="D1444" s="355">
        <v>43633</v>
      </c>
      <c r="E1444" s="354"/>
      <c r="F1444" s="353" t="s">
        <v>6018</v>
      </c>
      <c r="G1444" s="774" t="s">
        <v>6542</v>
      </c>
      <c r="H1444" s="775"/>
      <c r="I1444" s="776"/>
      <c r="J1444" s="352" t="s">
        <v>5599</v>
      </c>
      <c r="K1444" s="53"/>
      <c r="L1444" s="45" t="s">
        <v>32</v>
      </c>
      <c r="M1444" s="351">
        <v>936</v>
      </c>
      <c r="O1444" s="333"/>
      <c r="Q1444" s="333"/>
    </row>
    <row r="1445" spans="1:17" s="19" customFormat="1" ht="39.9" customHeight="1" x14ac:dyDescent="0.25">
      <c r="A1445" s="849"/>
      <c r="B1445" s="349" t="s">
        <v>34</v>
      </c>
      <c r="C1445" s="349" t="s">
        <v>35</v>
      </c>
      <c r="D1445" s="349" t="s">
        <v>5600</v>
      </c>
      <c r="E1445" s="853" t="s">
        <v>5601</v>
      </c>
      <c r="F1445" s="853"/>
      <c r="G1445" s="854"/>
      <c r="H1445" s="855"/>
      <c r="I1445" s="856"/>
      <c r="J1445" s="58" t="s">
        <v>5646</v>
      </c>
      <c r="K1445" s="45"/>
      <c r="L1445" s="59" t="s">
        <v>32</v>
      </c>
      <c r="M1445" s="350">
        <v>3189.43</v>
      </c>
      <c r="O1445" s="333"/>
      <c r="Q1445" s="333"/>
    </row>
    <row r="1446" spans="1:17" s="19" customFormat="1" ht="39.9" customHeight="1" x14ac:dyDescent="0.25">
      <c r="A1446" s="849"/>
      <c r="B1446" s="349"/>
      <c r="C1446" s="349"/>
      <c r="D1446" s="349"/>
      <c r="E1446" s="349"/>
      <c r="F1446" s="349"/>
      <c r="G1446" s="348"/>
      <c r="H1446" s="347"/>
      <c r="I1446" s="346"/>
      <c r="J1446" s="345" t="s">
        <v>5607</v>
      </c>
      <c r="K1446" s="59"/>
      <c r="L1446" s="59"/>
      <c r="M1446" s="344"/>
      <c r="O1446" s="333"/>
      <c r="Q1446" s="333"/>
    </row>
    <row r="1447" spans="1:17" s="19" customFormat="1" ht="39.9" customHeight="1" thickBot="1" x14ac:dyDescent="0.3">
      <c r="A1447" s="850"/>
      <c r="B1447" s="343" t="s">
        <v>6487</v>
      </c>
      <c r="C1447" s="342" t="s">
        <v>6542</v>
      </c>
      <c r="D1447" s="341">
        <v>43637</v>
      </c>
      <c r="E1447" s="340" t="s">
        <v>5605</v>
      </c>
      <c r="F1447" s="339" t="s">
        <v>7052</v>
      </c>
      <c r="G1447" s="338"/>
      <c r="H1447" s="337"/>
      <c r="I1447" s="336"/>
      <c r="J1447" s="63" t="s">
        <v>5696</v>
      </c>
      <c r="K1447" s="335"/>
      <c r="L1447" s="64"/>
      <c r="M1447" s="334"/>
      <c r="O1447" s="333"/>
      <c r="Q1447" s="333"/>
    </row>
    <row r="1448" spans="1:17" s="436" customFormat="1" ht="39.9" customHeight="1" x14ac:dyDescent="0.25">
      <c r="A1448" s="848">
        <v>288</v>
      </c>
      <c r="B1448" s="441" t="s">
        <v>22</v>
      </c>
      <c r="C1448" s="441" t="s">
        <v>23</v>
      </c>
      <c r="D1448" s="441" t="s">
        <v>5593</v>
      </c>
      <c r="E1448" s="875" t="s">
        <v>5594</v>
      </c>
      <c r="F1448" s="875"/>
      <c r="G1448" s="875" t="s">
        <v>17</v>
      </c>
      <c r="H1448" s="876"/>
      <c r="I1448" s="440"/>
      <c r="J1448" s="439"/>
      <c r="K1448" s="439"/>
      <c r="L1448" s="439"/>
      <c r="M1448" s="438"/>
      <c r="O1448" s="437"/>
      <c r="Q1448" s="437"/>
    </row>
    <row r="1449" spans="1:17" s="19" customFormat="1" ht="39.9" customHeight="1" x14ac:dyDescent="0.25">
      <c r="A1449" s="849"/>
      <c r="B1449" s="48" t="s">
        <v>7043</v>
      </c>
      <c r="C1449" s="48" t="s">
        <v>7051</v>
      </c>
      <c r="D1449" s="355">
        <v>43576</v>
      </c>
      <c r="E1449" s="354"/>
      <c r="F1449" s="353" t="s">
        <v>7036</v>
      </c>
      <c r="G1449" s="774" t="s">
        <v>5997</v>
      </c>
      <c r="H1449" s="775"/>
      <c r="I1449" s="776"/>
      <c r="J1449" s="352" t="s">
        <v>5599</v>
      </c>
      <c r="K1449" s="53"/>
      <c r="L1449" s="45"/>
      <c r="M1449" s="351"/>
      <c r="O1449" s="333"/>
      <c r="Q1449" s="333"/>
    </row>
    <row r="1450" spans="1:17" s="19" customFormat="1" ht="39.9" customHeight="1" x14ac:dyDescent="0.25">
      <c r="A1450" s="849"/>
      <c r="B1450" s="349" t="s">
        <v>34</v>
      </c>
      <c r="C1450" s="349" t="s">
        <v>35</v>
      </c>
      <c r="D1450" s="349" t="s">
        <v>5600</v>
      </c>
      <c r="E1450" s="853" t="s">
        <v>5601</v>
      </c>
      <c r="F1450" s="853"/>
      <c r="G1450" s="854"/>
      <c r="H1450" s="855"/>
      <c r="I1450" s="856"/>
      <c r="J1450" s="58" t="s">
        <v>5646</v>
      </c>
      <c r="K1450" s="45"/>
      <c r="L1450" s="59" t="s">
        <v>32</v>
      </c>
      <c r="M1450" s="350">
        <v>4320</v>
      </c>
      <c r="O1450" s="333"/>
      <c r="Q1450" s="333"/>
    </row>
    <row r="1451" spans="1:17" s="19" customFormat="1" ht="39.9" customHeight="1" x14ac:dyDescent="0.25">
      <c r="A1451" s="849"/>
      <c r="B1451" s="349"/>
      <c r="C1451" s="349"/>
      <c r="D1451" s="349"/>
      <c r="E1451" s="349"/>
      <c r="F1451" s="349"/>
      <c r="G1451" s="348"/>
      <c r="H1451" s="347"/>
      <c r="I1451" s="346"/>
      <c r="J1451" s="345" t="s">
        <v>5607</v>
      </c>
      <c r="K1451" s="59"/>
      <c r="L1451" s="59"/>
      <c r="M1451" s="344"/>
      <c r="O1451" s="333"/>
      <c r="Q1451" s="333"/>
    </row>
    <row r="1452" spans="1:17" s="19" customFormat="1" ht="39.9" customHeight="1" thickBot="1" x14ac:dyDescent="0.3">
      <c r="A1452" s="850"/>
      <c r="B1452" s="343" t="s">
        <v>7041</v>
      </c>
      <c r="C1452" s="342" t="s">
        <v>5997</v>
      </c>
      <c r="D1452" s="341">
        <v>43580</v>
      </c>
      <c r="E1452" s="340" t="s">
        <v>5605</v>
      </c>
      <c r="F1452" s="339" t="s">
        <v>7050</v>
      </c>
      <c r="G1452" s="338"/>
      <c r="H1452" s="337"/>
      <c r="I1452" s="336"/>
      <c r="J1452" s="63" t="s">
        <v>5696</v>
      </c>
      <c r="K1452" s="335"/>
      <c r="L1452" s="64"/>
      <c r="M1452" s="334"/>
      <c r="O1452" s="333"/>
      <c r="Q1452" s="333"/>
    </row>
    <row r="1453" spans="1:17" s="436" customFormat="1" ht="39.9" customHeight="1" x14ac:dyDescent="0.25">
      <c r="A1453" s="848">
        <v>289</v>
      </c>
      <c r="B1453" s="441" t="s">
        <v>22</v>
      </c>
      <c r="C1453" s="441" t="s">
        <v>23</v>
      </c>
      <c r="D1453" s="441" t="s">
        <v>5593</v>
      </c>
      <c r="E1453" s="875" t="s">
        <v>5594</v>
      </c>
      <c r="F1453" s="875"/>
      <c r="G1453" s="875" t="s">
        <v>17</v>
      </c>
      <c r="H1453" s="876"/>
      <c r="I1453" s="440"/>
      <c r="J1453" s="439"/>
      <c r="K1453" s="439"/>
      <c r="L1453" s="439"/>
      <c r="M1453" s="438"/>
      <c r="O1453" s="437"/>
      <c r="Q1453" s="437"/>
    </row>
    <row r="1454" spans="1:17" s="19" customFormat="1" ht="39.9" customHeight="1" x14ac:dyDescent="0.25">
      <c r="A1454" s="849"/>
      <c r="B1454" s="48" t="s">
        <v>7043</v>
      </c>
      <c r="C1454" s="48" t="s">
        <v>7049</v>
      </c>
      <c r="D1454" s="355">
        <v>43604</v>
      </c>
      <c r="E1454" s="354"/>
      <c r="F1454" s="353" t="s">
        <v>6406</v>
      </c>
      <c r="G1454" s="774" t="s">
        <v>5997</v>
      </c>
      <c r="H1454" s="775"/>
      <c r="I1454" s="776"/>
      <c r="J1454" s="352" t="s">
        <v>5599</v>
      </c>
      <c r="K1454" s="53"/>
      <c r="L1454" s="45"/>
      <c r="M1454" s="351"/>
      <c r="O1454" s="333"/>
      <c r="Q1454" s="333"/>
    </row>
    <row r="1455" spans="1:17" s="19" customFormat="1" ht="39.9" customHeight="1" x14ac:dyDescent="0.25">
      <c r="A1455" s="849"/>
      <c r="B1455" s="349" t="s">
        <v>34</v>
      </c>
      <c r="C1455" s="349" t="s">
        <v>35</v>
      </c>
      <c r="D1455" s="349" t="s">
        <v>5600</v>
      </c>
      <c r="E1455" s="853" t="s">
        <v>5601</v>
      </c>
      <c r="F1455" s="853"/>
      <c r="G1455" s="854"/>
      <c r="H1455" s="855"/>
      <c r="I1455" s="856"/>
      <c r="J1455" s="58" t="s">
        <v>5646</v>
      </c>
      <c r="K1455" s="45"/>
      <c r="L1455" s="59" t="s">
        <v>32</v>
      </c>
      <c r="M1455" s="350">
        <v>7750</v>
      </c>
      <c r="O1455" s="333"/>
      <c r="Q1455" s="333"/>
    </row>
    <row r="1456" spans="1:17" s="19" customFormat="1" ht="39.9" customHeight="1" x14ac:dyDescent="0.25">
      <c r="A1456" s="849"/>
      <c r="B1456" s="349"/>
      <c r="C1456" s="349"/>
      <c r="D1456" s="349"/>
      <c r="E1456" s="349"/>
      <c r="F1456" s="349"/>
      <c r="G1456" s="348"/>
      <c r="H1456" s="347"/>
      <c r="I1456" s="346"/>
      <c r="J1456" s="345" t="s">
        <v>5607</v>
      </c>
      <c r="K1456" s="59"/>
      <c r="L1456" s="59"/>
      <c r="M1456" s="344"/>
      <c r="O1456" s="333"/>
      <c r="Q1456" s="333"/>
    </row>
    <row r="1457" spans="1:17" s="19" customFormat="1" ht="39.9" customHeight="1" thickBot="1" x14ac:dyDescent="0.3">
      <c r="A1457" s="850"/>
      <c r="B1457" s="343" t="s">
        <v>7041</v>
      </c>
      <c r="C1457" s="342" t="s">
        <v>5997</v>
      </c>
      <c r="D1457" s="341">
        <v>43610</v>
      </c>
      <c r="E1457" s="340" t="s">
        <v>5605</v>
      </c>
      <c r="F1457" s="339" t="s">
        <v>6554</v>
      </c>
      <c r="G1457" s="338"/>
      <c r="H1457" s="337"/>
      <c r="I1457" s="336"/>
      <c r="J1457" s="63" t="s">
        <v>5696</v>
      </c>
      <c r="K1457" s="335"/>
      <c r="L1457" s="64"/>
      <c r="M1457" s="334"/>
      <c r="O1457" s="333"/>
      <c r="Q1457" s="333"/>
    </row>
    <row r="1458" spans="1:17" s="436" customFormat="1" ht="39.9" customHeight="1" x14ac:dyDescent="0.25">
      <c r="A1458" s="848">
        <v>290</v>
      </c>
      <c r="B1458" s="441" t="s">
        <v>22</v>
      </c>
      <c r="C1458" s="441" t="s">
        <v>23</v>
      </c>
      <c r="D1458" s="441" t="s">
        <v>5593</v>
      </c>
      <c r="E1458" s="875" t="s">
        <v>5594</v>
      </c>
      <c r="F1458" s="875"/>
      <c r="G1458" s="875" t="s">
        <v>17</v>
      </c>
      <c r="H1458" s="876"/>
      <c r="I1458" s="440"/>
      <c r="J1458" s="439"/>
      <c r="K1458" s="439"/>
      <c r="L1458" s="439"/>
      <c r="M1458" s="438"/>
      <c r="O1458" s="437"/>
      <c r="Q1458" s="437"/>
    </row>
    <row r="1459" spans="1:17" s="19" customFormat="1" ht="39.9" customHeight="1" x14ac:dyDescent="0.25">
      <c r="A1459" s="849"/>
      <c r="B1459" s="48" t="s">
        <v>7043</v>
      </c>
      <c r="C1459" s="48" t="s">
        <v>7048</v>
      </c>
      <c r="D1459" s="355">
        <v>43673</v>
      </c>
      <c r="E1459" s="354"/>
      <c r="F1459" s="353" t="s">
        <v>7047</v>
      </c>
      <c r="G1459" s="774" t="s">
        <v>5997</v>
      </c>
      <c r="H1459" s="775"/>
      <c r="I1459" s="776"/>
      <c r="J1459" s="352" t="s">
        <v>5599</v>
      </c>
      <c r="K1459" s="53"/>
      <c r="L1459" s="45"/>
      <c r="M1459" s="351"/>
      <c r="O1459" s="333"/>
      <c r="Q1459" s="333"/>
    </row>
    <row r="1460" spans="1:17" s="19" customFormat="1" ht="39.9" customHeight="1" thickBot="1" x14ac:dyDescent="0.3">
      <c r="A1460" s="849"/>
      <c r="B1460" s="349" t="s">
        <v>34</v>
      </c>
      <c r="C1460" s="349" t="s">
        <v>35</v>
      </c>
      <c r="D1460" s="349" t="s">
        <v>5600</v>
      </c>
      <c r="E1460" s="853" t="s">
        <v>5601</v>
      </c>
      <c r="F1460" s="853"/>
      <c r="G1460" s="854"/>
      <c r="H1460" s="855"/>
      <c r="I1460" s="856"/>
      <c r="J1460" s="58" t="s">
        <v>5646</v>
      </c>
      <c r="K1460" s="45"/>
      <c r="L1460" s="64" t="s">
        <v>32</v>
      </c>
      <c r="M1460" s="334">
        <v>7925</v>
      </c>
      <c r="O1460" s="333"/>
      <c r="Q1460" s="333"/>
    </row>
    <row r="1461" spans="1:17" s="19" customFormat="1" ht="39.9" customHeight="1" x14ac:dyDescent="0.25">
      <c r="A1461" s="849"/>
      <c r="B1461" s="349"/>
      <c r="C1461" s="349"/>
      <c r="D1461" s="349"/>
      <c r="E1461" s="349"/>
      <c r="F1461" s="349"/>
      <c r="G1461" s="348"/>
      <c r="H1461" s="347"/>
      <c r="I1461" s="346"/>
      <c r="J1461" s="345" t="s">
        <v>5607</v>
      </c>
      <c r="K1461" s="59"/>
      <c r="L1461" s="59"/>
      <c r="M1461" s="344"/>
      <c r="O1461" s="333"/>
      <c r="Q1461" s="333"/>
    </row>
    <row r="1462" spans="1:17" s="19" customFormat="1" ht="39.9" customHeight="1" thickBot="1" x14ac:dyDescent="0.3">
      <c r="A1462" s="850"/>
      <c r="B1462" s="343" t="s">
        <v>7041</v>
      </c>
      <c r="C1462" s="342" t="s">
        <v>5997</v>
      </c>
      <c r="D1462" s="341">
        <v>43678</v>
      </c>
      <c r="E1462" s="340" t="s">
        <v>5605</v>
      </c>
      <c r="F1462" s="339" t="s">
        <v>6509</v>
      </c>
      <c r="G1462" s="338"/>
      <c r="H1462" s="337"/>
      <c r="I1462" s="336"/>
      <c r="J1462" s="63" t="s">
        <v>5696</v>
      </c>
      <c r="K1462" s="335"/>
      <c r="L1462" s="64"/>
      <c r="M1462" s="334"/>
      <c r="O1462" s="333"/>
      <c r="Q1462" s="333"/>
    </row>
    <row r="1463" spans="1:17" s="436" customFormat="1" ht="39.9" customHeight="1" x14ac:dyDescent="0.25">
      <c r="A1463" s="848">
        <v>291</v>
      </c>
      <c r="B1463" s="441" t="s">
        <v>22</v>
      </c>
      <c r="C1463" s="441" t="s">
        <v>23</v>
      </c>
      <c r="D1463" s="441" t="s">
        <v>5593</v>
      </c>
      <c r="E1463" s="875" t="s">
        <v>5594</v>
      </c>
      <c r="F1463" s="875"/>
      <c r="G1463" s="875" t="s">
        <v>17</v>
      </c>
      <c r="H1463" s="876"/>
      <c r="I1463" s="440"/>
      <c r="J1463" s="439"/>
      <c r="K1463" s="439"/>
      <c r="L1463" s="439"/>
      <c r="M1463" s="438"/>
      <c r="O1463" s="437"/>
      <c r="Q1463" s="437"/>
    </row>
    <row r="1464" spans="1:17" s="19" customFormat="1" ht="39.9" customHeight="1" x14ac:dyDescent="0.25">
      <c r="A1464" s="849"/>
      <c r="B1464" s="48" t="s">
        <v>7043</v>
      </c>
      <c r="C1464" s="48" t="s">
        <v>7046</v>
      </c>
      <c r="D1464" s="355">
        <v>43719</v>
      </c>
      <c r="E1464" s="354"/>
      <c r="F1464" s="353" t="s">
        <v>7045</v>
      </c>
      <c r="G1464" s="774" t="s">
        <v>5997</v>
      </c>
      <c r="H1464" s="775"/>
      <c r="I1464" s="776"/>
      <c r="J1464" s="352" t="s">
        <v>5599</v>
      </c>
      <c r="K1464" s="53"/>
      <c r="L1464" s="45"/>
      <c r="M1464" s="351"/>
      <c r="O1464" s="333"/>
      <c r="Q1464" s="333"/>
    </row>
    <row r="1465" spans="1:17" s="19" customFormat="1" ht="39.9" customHeight="1" thickBot="1" x14ac:dyDescent="0.3">
      <c r="A1465" s="849"/>
      <c r="B1465" s="349" t="s">
        <v>34</v>
      </c>
      <c r="C1465" s="349" t="s">
        <v>35</v>
      </c>
      <c r="D1465" s="349" t="s">
        <v>5600</v>
      </c>
      <c r="E1465" s="853" t="s">
        <v>5601</v>
      </c>
      <c r="F1465" s="853"/>
      <c r="G1465" s="854"/>
      <c r="H1465" s="855"/>
      <c r="I1465" s="856"/>
      <c r="J1465" s="58" t="s">
        <v>5646</v>
      </c>
      <c r="K1465" s="45"/>
      <c r="L1465" s="64" t="s">
        <v>32</v>
      </c>
      <c r="M1465" s="334">
        <v>6775</v>
      </c>
      <c r="O1465" s="333"/>
      <c r="Q1465" s="333"/>
    </row>
    <row r="1466" spans="1:17" s="19" customFormat="1" ht="39.9" customHeight="1" x14ac:dyDescent="0.25">
      <c r="A1466" s="849"/>
      <c r="B1466" s="349"/>
      <c r="C1466" s="349"/>
      <c r="D1466" s="349"/>
      <c r="E1466" s="349"/>
      <c r="F1466" s="349"/>
      <c r="G1466" s="348"/>
      <c r="H1466" s="347"/>
      <c r="I1466" s="346"/>
      <c r="J1466" s="345" t="s">
        <v>5607</v>
      </c>
      <c r="K1466" s="59"/>
      <c r="L1466" s="59"/>
      <c r="M1466" s="344"/>
      <c r="O1466" s="333"/>
      <c r="Q1466" s="333"/>
    </row>
    <row r="1467" spans="1:17" s="19" customFormat="1" ht="39.9" customHeight="1" thickBot="1" x14ac:dyDescent="0.3">
      <c r="A1467" s="850"/>
      <c r="B1467" s="343" t="s">
        <v>7041</v>
      </c>
      <c r="C1467" s="342" t="s">
        <v>5997</v>
      </c>
      <c r="D1467" s="341">
        <v>43725</v>
      </c>
      <c r="E1467" s="340" t="s">
        <v>5605</v>
      </c>
      <c r="F1467" s="339" t="s">
        <v>7044</v>
      </c>
      <c r="G1467" s="338"/>
      <c r="H1467" s="337"/>
      <c r="I1467" s="336"/>
      <c r="J1467" s="63" t="s">
        <v>5696</v>
      </c>
      <c r="K1467" s="335"/>
      <c r="L1467" s="64"/>
      <c r="M1467" s="334"/>
      <c r="O1467" s="333"/>
      <c r="Q1467" s="333"/>
    </row>
    <row r="1468" spans="1:17" s="436" customFormat="1" ht="39.9" customHeight="1" x14ac:dyDescent="0.25">
      <c r="A1468" s="848">
        <v>292</v>
      </c>
      <c r="B1468" s="441" t="s">
        <v>22</v>
      </c>
      <c r="C1468" s="441" t="s">
        <v>23</v>
      </c>
      <c r="D1468" s="441" t="s">
        <v>5593</v>
      </c>
      <c r="E1468" s="875" t="s">
        <v>5594</v>
      </c>
      <c r="F1468" s="875"/>
      <c r="G1468" s="875" t="s">
        <v>17</v>
      </c>
      <c r="H1468" s="876"/>
      <c r="I1468" s="440"/>
      <c r="J1468" s="439"/>
      <c r="K1468" s="439"/>
      <c r="L1468" s="439"/>
      <c r="M1468" s="438"/>
      <c r="O1468" s="437"/>
      <c r="Q1468" s="437"/>
    </row>
    <row r="1469" spans="1:17" s="19" customFormat="1" ht="39.9" customHeight="1" x14ac:dyDescent="0.25">
      <c r="A1469" s="849"/>
      <c r="B1469" s="48" t="s">
        <v>7043</v>
      </c>
      <c r="C1469" s="48" t="s">
        <v>7042</v>
      </c>
      <c r="D1469" s="355">
        <v>43703</v>
      </c>
      <c r="E1469" s="354"/>
      <c r="F1469" s="353" t="s">
        <v>6018</v>
      </c>
      <c r="G1469" s="774" t="s">
        <v>5997</v>
      </c>
      <c r="H1469" s="775"/>
      <c r="I1469" s="776"/>
      <c r="J1469" s="352" t="s">
        <v>5599</v>
      </c>
      <c r="K1469" s="53"/>
      <c r="L1469" s="45"/>
      <c r="M1469" s="351"/>
      <c r="O1469" s="333"/>
      <c r="Q1469" s="333"/>
    </row>
    <row r="1470" spans="1:17" s="19" customFormat="1" ht="39.9" customHeight="1" x14ac:dyDescent="0.25">
      <c r="A1470" s="849"/>
      <c r="B1470" s="349" t="s">
        <v>34</v>
      </c>
      <c r="C1470" s="349" t="s">
        <v>35</v>
      </c>
      <c r="D1470" s="349" t="s">
        <v>5600</v>
      </c>
      <c r="E1470" s="853" t="s">
        <v>5601</v>
      </c>
      <c r="F1470" s="853"/>
      <c r="G1470" s="854"/>
      <c r="H1470" s="855"/>
      <c r="I1470" s="856"/>
      <c r="J1470" s="58" t="s">
        <v>5646</v>
      </c>
      <c r="K1470" s="45"/>
      <c r="L1470" s="59" t="s">
        <v>5583</v>
      </c>
      <c r="M1470" s="350">
        <v>4750</v>
      </c>
      <c r="O1470" s="333"/>
      <c r="Q1470" s="333"/>
    </row>
    <row r="1471" spans="1:17" s="19" customFormat="1" ht="39.9" customHeight="1" x14ac:dyDescent="0.25">
      <c r="A1471" s="849"/>
      <c r="B1471" s="349"/>
      <c r="C1471" s="349"/>
      <c r="D1471" s="349"/>
      <c r="E1471" s="349"/>
      <c r="F1471" s="349"/>
      <c r="G1471" s="348"/>
      <c r="H1471" s="347"/>
      <c r="I1471" s="346"/>
      <c r="J1471" s="345" t="s">
        <v>5607</v>
      </c>
      <c r="K1471" s="59"/>
      <c r="L1471" s="59"/>
      <c r="M1471" s="344"/>
      <c r="O1471" s="333"/>
      <c r="Q1471" s="333"/>
    </row>
    <row r="1472" spans="1:17" s="19" customFormat="1" ht="39.9" customHeight="1" thickBot="1" x14ac:dyDescent="0.3">
      <c r="A1472" s="850"/>
      <c r="B1472" s="343" t="s">
        <v>7041</v>
      </c>
      <c r="C1472" s="342" t="s">
        <v>5997</v>
      </c>
      <c r="D1472" s="341">
        <v>43711</v>
      </c>
      <c r="E1472" s="340" t="s">
        <v>5605</v>
      </c>
      <c r="F1472" s="339" t="s">
        <v>7040</v>
      </c>
      <c r="G1472" s="338"/>
      <c r="H1472" s="337"/>
      <c r="I1472" s="336"/>
      <c r="J1472" s="63" t="s">
        <v>7039</v>
      </c>
      <c r="K1472" s="335"/>
      <c r="L1472" s="64"/>
      <c r="M1472" s="334"/>
      <c r="O1472" s="333"/>
      <c r="Q1472" s="333"/>
    </row>
    <row r="1473" spans="1:17" s="436" customFormat="1" ht="39.9" customHeight="1" x14ac:dyDescent="0.25">
      <c r="A1473" s="848">
        <v>293</v>
      </c>
      <c r="B1473" s="441" t="s">
        <v>22</v>
      </c>
      <c r="C1473" s="441" t="s">
        <v>23</v>
      </c>
      <c r="D1473" s="441" t="s">
        <v>5593</v>
      </c>
      <c r="E1473" s="875" t="s">
        <v>5594</v>
      </c>
      <c r="F1473" s="875"/>
      <c r="G1473" s="875" t="s">
        <v>17</v>
      </c>
      <c r="H1473" s="876"/>
      <c r="I1473" s="440"/>
      <c r="J1473" s="439"/>
      <c r="K1473" s="439"/>
      <c r="L1473" s="439"/>
      <c r="M1473" s="438"/>
      <c r="O1473" s="437"/>
      <c r="Q1473" s="437"/>
    </row>
    <row r="1474" spans="1:17" s="19" customFormat="1" ht="39.9" customHeight="1" x14ac:dyDescent="0.25">
      <c r="A1474" s="849"/>
      <c r="B1474" s="48" t="s">
        <v>7038</v>
      </c>
      <c r="C1474" s="48" t="s">
        <v>7037</v>
      </c>
      <c r="D1474" s="355">
        <v>43577</v>
      </c>
      <c r="E1474" s="354"/>
      <c r="F1474" s="353" t="s">
        <v>7036</v>
      </c>
      <c r="G1474" s="774" t="s">
        <v>7035</v>
      </c>
      <c r="H1474" s="775"/>
      <c r="I1474" s="776"/>
      <c r="J1474" s="352" t="s">
        <v>5599</v>
      </c>
      <c r="K1474" s="53"/>
      <c r="L1474" s="45" t="s">
        <v>32</v>
      </c>
      <c r="M1474" s="351">
        <v>720</v>
      </c>
      <c r="O1474" s="333"/>
      <c r="Q1474" s="333"/>
    </row>
    <row r="1475" spans="1:17" s="19" customFormat="1" ht="39.9" customHeight="1" x14ac:dyDescent="0.25">
      <c r="A1475" s="849"/>
      <c r="B1475" s="349" t="s">
        <v>34</v>
      </c>
      <c r="C1475" s="349" t="s">
        <v>35</v>
      </c>
      <c r="D1475" s="349" t="s">
        <v>5600</v>
      </c>
      <c r="E1475" s="853" t="s">
        <v>5601</v>
      </c>
      <c r="F1475" s="853"/>
      <c r="G1475" s="854"/>
      <c r="H1475" s="855"/>
      <c r="I1475" s="856"/>
      <c r="J1475" s="58" t="s">
        <v>5646</v>
      </c>
      <c r="K1475" s="45"/>
      <c r="L1475" s="59" t="s">
        <v>32</v>
      </c>
      <c r="M1475" s="350">
        <v>3253.51</v>
      </c>
      <c r="O1475" s="333"/>
      <c r="Q1475" s="333"/>
    </row>
    <row r="1476" spans="1:17" s="19" customFormat="1" ht="39.9" customHeight="1" x14ac:dyDescent="0.25">
      <c r="A1476" s="849"/>
      <c r="B1476" s="349"/>
      <c r="C1476" s="349"/>
      <c r="D1476" s="349"/>
      <c r="E1476" s="349"/>
      <c r="F1476" s="349"/>
      <c r="G1476" s="348"/>
      <c r="H1476" s="347"/>
      <c r="I1476" s="346"/>
      <c r="J1476" s="345" t="s">
        <v>5607</v>
      </c>
      <c r="K1476" s="59"/>
      <c r="L1476" s="59"/>
      <c r="M1476" s="344"/>
      <c r="O1476" s="333"/>
      <c r="Q1476" s="333"/>
    </row>
    <row r="1477" spans="1:17" s="19" customFormat="1" ht="39.9" customHeight="1" thickBot="1" x14ac:dyDescent="0.3">
      <c r="A1477" s="850"/>
      <c r="B1477" s="343" t="s">
        <v>5332</v>
      </c>
      <c r="C1477" s="342" t="s">
        <v>7035</v>
      </c>
      <c r="D1477" s="341">
        <v>43582</v>
      </c>
      <c r="E1477" s="340" t="s">
        <v>5605</v>
      </c>
      <c r="F1477" s="339" t="s">
        <v>7034</v>
      </c>
      <c r="G1477" s="338"/>
      <c r="H1477" s="337"/>
      <c r="I1477" s="336"/>
      <c r="J1477" s="63" t="s">
        <v>5696</v>
      </c>
      <c r="K1477" s="335"/>
      <c r="L1477" s="64"/>
      <c r="M1477" s="334"/>
      <c r="O1477" s="333"/>
      <c r="Q1477" s="333"/>
    </row>
    <row r="1478" spans="1:17" s="436" customFormat="1" ht="39.9" customHeight="1" x14ac:dyDescent="0.25">
      <c r="A1478" s="848">
        <v>294</v>
      </c>
      <c r="B1478" s="441" t="s">
        <v>22</v>
      </c>
      <c r="C1478" s="441" t="s">
        <v>23</v>
      </c>
      <c r="D1478" s="441" t="s">
        <v>5593</v>
      </c>
      <c r="E1478" s="875" t="s">
        <v>5594</v>
      </c>
      <c r="F1478" s="875"/>
      <c r="G1478" s="875" t="s">
        <v>17</v>
      </c>
      <c r="H1478" s="876"/>
      <c r="I1478" s="440"/>
      <c r="J1478" s="439"/>
      <c r="K1478" s="439"/>
      <c r="L1478" s="439"/>
      <c r="M1478" s="438"/>
      <c r="O1478" s="437"/>
      <c r="Q1478" s="437"/>
    </row>
    <row r="1479" spans="1:17" s="19" customFormat="1" ht="39.9" customHeight="1" x14ac:dyDescent="0.25">
      <c r="A1479" s="849"/>
      <c r="B1479" s="48" t="s">
        <v>7033</v>
      </c>
      <c r="C1479" s="48" t="s">
        <v>7032</v>
      </c>
      <c r="D1479" s="355">
        <v>43717</v>
      </c>
      <c r="E1479" s="354"/>
      <c r="F1479" s="353" t="s">
        <v>7031</v>
      </c>
      <c r="G1479" s="774" t="s">
        <v>1325</v>
      </c>
      <c r="H1479" s="775"/>
      <c r="I1479" s="776"/>
      <c r="J1479" s="352" t="s">
        <v>5599</v>
      </c>
      <c r="K1479" s="53"/>
      <c r="L1479" s="45" t="s">
        <v>32</v>
      </c>
      <c r="M1479" s="351">
        <v>1170</v>
      </c>
      <c r="O1479" s="333"/>
      <c r="Q1479" s="333"/>
    </row>
    <row r="1480" spans="1:17" s="19" customFormat="1" ht="39.9" customHeight="1" thickBot="1" x14ac:dyDescent="0.3">
      <c r="A1480" s="849"/>
      <c r="B1480" s="349" t="s">
        <v>34</v>
      </c>
      <c r="C1480" s="349" t="s">
        <v>35</v>
      </c>
      <c r="D1480" s="349" t="s">
        <v>5600</v>
      </c>
      <c r="E1480" s="853" t="s">
        <v>5601</v>
      </c>
      <c r="F1480" s="853"/>
      <c r="G1480" s="854"/>
      <c r="H1480" s="855"/>
      <c r="I1480" s="856"/>
      <c r="J1480" s="58" t="s">
        <v>5646</v>
      </c>
      <c r="K1480" s="45"/>
      <c r="L1480" s="64" t="s">
        <v>32</v>
      </c>
      <c r="M1480" s="334">
        <v>1639</v>
      </c>
      <c r="O1480" s="333"/>
      <c r="Q1480" s="333"/>
    </row>
    <row r="1481" spans="1:17" s="19" customFormat="1" ht="39.9" customHeight="1" x14ac:dyDescent="0.25">
      <c r="A1481" s="849"/>
      <c r="B1481" s="349"/>
      <c r="C1481" s="349"/>
      <c r="D1481" s="349"/>
      <c r="E1481" s="349"/>
      <c r="F1481" s="349"/>
      <c r="G1481" s="348"/>
      <c r="H1481" s="347"/>
      <c r="I1481" s="346"/>
      <c r="J1481" s="345" t="s">
        <v>5607</v>
      </c>
      <c r="K1481" s="59"/>
      <c r="L1481" s="59"/>
      <c r="M1481" s="344"/>
      <c r="O1481" s="333"/>
      <c r="Q1481" s="333"/>
    </row>
    <row r="1482" spans="1:17" s="19" customFormat="1" ht="39.9" customHeight="1" thickBot="1" x14ac:dyDescent="0.3">
      <c r="A1482" s="850"/>
      <c r="B1482" s="343" t="s">
        <v>7030</v>
      </c>
      <c r="C1482" s="342" t="s">
        <v>1325</v>
      </c>
      <c r="D1482" s="341">
        <v>43723</v>
      </c>
      <c r="E1482" s="340" t="s">
        <v>5605</v>
      </c>
      <c r="F1482" s="339" t="s">
        <v>7029</v>
      </c>
      <c r="G1482" s="338"/>
      <c r="H1482" s="337"/>
      <c r="I1482" s="336"/>
      <c r="J1482" s="63" t="s">
        <v>5696</v>
      </c>
      <c r="K1482" s="335"/>
      <c r="L1482" s="64"/>
      <c r="M1482" s="334"/>
      <c r="O1482" s="333"/>
      <c r="Q1482" s="333"/>
    </row>
    <row r="1483" spans="1:17" s="436" customFormat="1" ht="39.9" customHeight="1" x14ac:dyDescent="0.25">
      <c r="A1483" s="848">
        <v>295</v>
      </c>
      <c r="B1483" s="441" t="s">
        <v>22</v>
      </c>
      <c r="C1483" s="441" t="s">
        <v>23</v>
      </c>
      <c r="D1483" s="441" t="s">
        <v>5593</v>
      </c>
      <c r="E1483" s="875" t="s">
        <v>5594</v>
      </c>
      <c r="F1483" s="875"/>
      <c r="G1483" s="875" t="s">
        <v>17</v>
      </c>
      <c r="H1483" s="876"/>
      <c r="I1483" s="440"/>
      <c r="J1483" s="439"/>
      <c r="K1483" s="439"/>
      <c r="L1483" s="439"/>
      <c r="M1483" s="438"/>
      <c r="O1483" s="437"/>
      <c r="Q1483" s="437"/>
    </row>
    <row r="1484" spans="1:17" s="19" customFormat="1" ht="39.9" customHeight="1" x14ac:dyDescent="0.25">
      <c r="A1484" s="849"/>
      <c r="B1484" s="48" t="s">
        <v>7028</v>
      </c>
      <c r="C1484" s="48" t="s">
        <v>7027</v>
      </c>
      <c r="D1484" s="355">
        <v>43722</v>
      </c>
      <c r="E1484" s="354"/>
      <c r="F1484" s="353" t="s">
        <v>6463</v>
      </c>
      <c r="G1484" s="774" t="s">
        <v>6311</v>
      </c>
      <c r="H1484" s="775"/>
      <c r="I1484" s="776"/>
      <c r="J1484" s="352" t="s">
        <v>5599</v>
      </c>
      <c r="K1484" s="53"/>
      <c r="L1484" s="45" t="s">
        <v>32</v>
      </c>
      <c r="M1484" s="351">
        <v>864</v>
      </c>
      <c r="O1484" s="333"/>
      <c r="Q1484" s="333"/>
    </row>
    <row r="1485" spans="1:17" s="19" customFormat="1" ht="39.9" customHeight="1" x14ac:dyDescent="0.25">
      <c r="A1485" s="849"/>
      <c r="B1485" s="349" t="s">
        <v>34</v>
      </c>
      <c r="C1485" s="349" t="s">
        <v>35</v>
      </c>
      <c r="D1485" s="349" t="s">
        <v>5600</v>
      </c>
      <c r="E1485" s="853" t="s">
        <v>5601</v>
      </c>
      <c r="F1485" s="853"/>
      <c r="G1485" s="854"/>
      <c r="H1485" s="855"/>
      <c r="I1485" s="856"/>
      <c r="J1485" s="58" t="s">
        <v>5646</v>
      </c>
      <c r="K1485" s="45"/>
      <c r="L1485" s="59"/>
      <c r="M1485" s="350"/>
      <c r="O1485" s="333"/>
      <c r="Q1485" s="333"/>
    </row>
    <row r="1486" spans="1:17" s="19" customFormat="1" ht="39.9" customHeight="1" x14ac:dyDescent="0.25">
      <c r="A1486" s="849"/>
      <c r="B1486" s="349"/>
      <c r="C1486" s="349"/>
      <c r="D1486" s="349"/>
      <c r="E1486" s="349"/>
      <c r="F1486" s="349"/>
      <c r="G1486" s="348"/>
      <c r="H1486" s="347"/>
      <c r="I1486" s="346"/>
      <c r="J1486" s="345" t="s">
        <v>5607</v>
      </c>
      <c r="K1486" s="59"/>
      <c r="L1486" s="59" t="s">
        <v>32</v>
      </c>
      <c r="M1486" s="344">
        <v>308</v>
      </c>
      <c r="O1486" s="333"/>
      <c r="Q1486" s="333"/>
    </row>
    <row r="1487" spans="1:17" s="19" customFormat="1" ht="39.9" customHeight="1" thickBot="1" x14ac:dyDescent="0.3">
      <c r="A1487" s="850"/>
      <c r="B1487" s="343" t="s">
        <v>5710</v>
      </c>
      <c r="C1487" s="342" t="s">
        <v>6311</v>
      </c>
      <c r="D1487" s="341">
        <v>43729</v>
      </c>
      <c r="E1487" s="340" t="s">
        <v>5605</v>
      </c>
      <c r="F1487" s="339" t="s">
        <v>7026</v>
      </c>
      <c r="G1487" s="338"/>
      <c r="H1487" s="337"/>
      <c r="I1487" s="336"/>
      <c r="J1487" s="63" t="s">
        <v>5696</v>
      </c>
      <c r="K1487" s="335"/>
      <c r="L1487" s="64"/>
      <c r="M1487" s="334"/>
      <c r="O1487" s="333"/>
      <c r="Q1487" s="333"/>
    </row>
    <row r="1488" spans="1:17" s="436" customFormat="1" ht="39.9" customHeight="1" x14ac:dyDescent="0.25">
      <c r="A1488" s="848">
        <v>296</v>
      </c>
      <c r="B1488" s="441" t="s">
        <v>22</v>
      </c>
      <c r="C1488" s="441" t="s">
        <v>23</v>
      </c>
      <c r="D1488" s="441" t="s">
        <v>5593</v>
      </c>
      <c r="E1488" s="875" t="s">
        <v>5594</v>
      </c>
      <c r="F1488" s="875"/>
      <c r="G1488" s="875" t="s">
        <v>17</v>
      </c>
      <c r="H1488" s="876"/>
      <c r="I1488" s="440"/>
      <c r="J1488" s="439"/>
      <c r="K1488" s="439"/>
      <c r="L1488" s="439"/>
      <c r="M1488" s="438"/>
      <c r="O1488" s="437"/>
      <c r="Q1488" s="437"/>
    </row>
    <row r="1489" spans="1:17" s="19" customFormat="1" ht="39.9" customHeight="1" x14ac:dyDescent="0.25">
      <c r="A1489" s="849"/>
      <c r="B1489" s="48" t="s">
        <v>7025</v>
      </c>
      <c r="C1489" s="48" t="s">
        <v>7024</v>
      </c>
      <c r="D1489" s="355">
        <v>43632</v>
      </c>
      <c r="E1489" s="354"/>
      <c r="F1489" s="353" t="s">
        <v>5824</v>
      </c>
      <c r="G1489" s="774" t="s">
        <v>5902</v>
      </c>
      <c r="H1489" s="775"/>
      <c r="I1489" s="776"/>
      <c r="J1489" s="352" t="s">
        <v>5599</v>
      </c>
      <c r="K1489" s="53"/>
      <c r="L1489" s="45" t="s">
        <v>32</v>
      </c>
      <c r="M1489" s="351">
        <v>298</v>
      </c>
      <c r="O1489" s="333"/>
      <c r="Q1489" s="333"/>
    </row>
    <row r="1490" spans="1:17" s="19" customFormat="1" ht="39.9" customHeight="1" x14ac:dyDescent="0.25">
      <c r="A1490" s="849"/>
      <c r="B1490" s="349" t="s">
        <v>34</v>
      </c>
      <c r="C1490" s="349" t="s">
        <v>35</v>
      </c>
      <c r="D1490" s="349" t="s">
        <v>5600</v>
      </c>
      <c r="E1490" s="853" t="s">
        <v>5601</v>
      </c>
      <c r="F1490" s="853"/>
      <c r="G1490" s="854"/>
      <c r="H1490" s="855"/>
      <c r="I1490" s="856"/>
      <c r="J1490" s="58" t="s">
        <v>5646</v>
      </c>
      <c r="K1490" s="45"/>
      <c r="L1490" s="59" t="s">
        <v>32</v>
      </c>
      <c r="M1490" s="350">
        <v>414.61</v>
      </c>
      <c r="O1490" s="333"/>
      <c r="Q1490" s="333"/>
    </row>
    <row r="1491" spans="1:17" s="19" customFormat="1" ht="39.9" customHeight="1" x14ac:dyDescent="0.25">
      <c r="A1491" s="849"/>
      <c r="B1491" s="349"/>
      <c r="C1491" s="349"/>
      <c r="D1491" s="349"/>
      <c r="E1491" s="349"/>
      <c r="F1491" s="349"/>
      <c r="G1491" s="348"/>
      <c r="H1491" s="347"/>
      <c r="I1491" s="346"/>
      <c r="J1491" s="345" t="s">
        <v>5607</v>
      </c>
      <c r="K1491" s="59"/>
      <c r="L1491" s="59" t="s">
        <v>32</v>
      </c>
      <c r="M1491" s="344">
        <v>49</v>
      </c>
      <c r="O1491" s="333"/>
      <c r="Q1491" s="333"/>
    </row>
    <row r="1492" spans="1:17" s="19" customFormat="1" ht="39.9" customHeight="1" thickBot="1" x14ac:dyDescent="0.3">
      <c r="A1492" s="850"/>
      <c r="B1492" s="343" t="s">
        <v>6276</v>
      </c>
      <c r="C1492" s="342" t="s">
        <v>5902</v>
      </c>
      <c r="D1492" s="341">
        <v>43634</v>
      </c>
      <c r="E1492" s="340" t="s">
        <v>5605</v>
      </c>
      <c r="F1492" s="339" t="s">
        <v>7023</v>
      </c>
      <c r="G1492" s="338"/>
      <c r="H1492" s="337"/>
      <c r="I1492" s="336"/>
      <c r="J1492" s="63" t="s">
        <v>5696</v>
      </c>
      <c r="K1492" s="335"/>
      <c r="L1492" s="64"/>
      <c r="M1492" s="334"/>
      <c r="O1492" s="333"/>
      <c r="Q1492" s="333"/>
    </row>
    <row r="1493" spans="1:17" s="19" customFormat="1" ht="39.9" customHeight="1" x14ac:dyDescent="0.25">
      <c r="A1493" s="848">
        <v>297</v>
      </c>
      <c r="B1493" s="287" t="s">
        <v>22</v>
      </c>
      <c r="C1493" s="287" t="s">
        <v>23</v>
      </c>
      <c r="D1493" s="287" t="s">
        <v>5593</v>
      </c>
      <c r="E1493" s="851" t="s">
        <v>5594</v>
      </c>
      <c r="F1493" s="851"/>
      <c r="G1493" s="851" t="s">
        <v>17</v>
      </c>
      <c r="H1493" s="852"/>
      <c r="I1493" s="358"/>
      <c r="J1493" s="357"/>
      <c r="K1493" s="357"/>
      <c r="L1493" s="357"/>
      <c r="M1493" s="356"/>
      <c r="O1493" s="333"/>
      <c r="Q1493" s="333"/>
    </row>
    <row r="1494" spans="1:17" s="19" customFormat="1" ht="39.9" customHeight="1" x14ac:dyDescent="0.25">
      <c r="A1494" s="849"/>
      <c r="B1494" s="48" t="s">
        <v>7022</v>
      </c>
      <c r="C1494" s="48" t="s">
        <v>7021</v>
      </c>
      <c r="D1494" s="355">
        <v>43592</v>
      </c>
      <c r="E1494" s="354"/>
      <c r="F1494" s="353" t="s">
        <v>5967</v>
      </c>
      <c r="G1494" s="774" t="s">
        <v>5837</v>
      </c>
      <c r="H1494" s="775"/>
      <c r="I1494" s="776"/>
      <c r="J1494" s="352" t="s">
        <v>5599</v>
      </c>
      <c r="K1494" s="53"/>
      <c r="L1494" s="45" t="s">
        <v>32</v>
      </c>
      <c r="M1494" s="351">
        <v>255</v>
      </c>
      <c r="O1494" s="333"/>
      <c r="Q1494" s="333"/>
    </row>
    <row r="1495" spans="1:17" s="19" customFormat="1" ht="39.9" customHeight="1" x14ac:dyDescent="0.25">
      <c r="A1495" s="849"/>
      <c r="B1495" s="349" t="s">
        <v>34</v>
      </c>
      <c r="C1495" s="349" t="s">
        <v>35</v>
      </c>
      <c r="D1495" s="349" t="s">
        <v>5600</v>
      </c>
      <c r="E1495" s="853" t="s">
        <v>5601</v>
      </c>
      <c r="F1495" s="853"/>
      <c r="G1495" s="854"/>
      <c r="H1495" s="855"/>
      <c r="I1495" s="856"/>
      <c r="J1495" s="58" t="s">
        <v>5646</v>
      </c>
      <c r="K1495" s="45"/>
      <c r="L1495" s="59" t="s">
        <v>32</v>
      </c>
      <c r="M1495" s="350">
        <v>40</v>
      </c>
      <c r="O1495" s="333"/>
      <c r="Q1495" s="333"/>
    </row>
    <row r="1496" spans="1:17" s="19" customFormat="1" ht="39.9" customHeight="1" x14ac:dyDescent="0.25">
      <c r="A1496" s="849"/>
      <c r="B1496" s="349"/>
      <c r="C1496" s="349"/>
      <c r="D1496" s="349"/>
      <c r="E1496" s="349"/>
      <c r="F1496" s="349"/>
      <c r="G1496" s="348"/>
      <c r="H1496" s="347"/>
      <c r="I1496" s="346"/>
      <c r="J1496" s="345" t="s">
        <v>5607</v>
      </c>
      <c r="K1496" s="59"/>
      <c r="L1496" s="59" t="s">
        <v>32</v>
      </c>
      <c r="M1496" s="344">
        <v>1220</v>
      </c>
      <c r="O1496" s="333"/>
      <c r="Q1496" s="333"/>
    </row>
    <row r="1497" spans="1:17" s="19" customFormat="1" ht="39.9" customHeight="1" thickBot="1" x14ac:dyDescent="0.3">
      <c r="A1497" s="850"/>
      <c r="B1497" s="343" t="s">
        <v>5332</v>
      </c>
      <c r="C1497" s="342" t="s">
        <v>5837</v>
      </c>
      <c r="D1497" s="341">
        <v>43597</v>
      </c>
      <c r="E1497" s="340" t="s">
        <v>5605</v>
      </c>
      <c r="F1497" s="339" t="s">
        <v>6771</v>
      </c>
      <c r="G1497" s="338"/>
      <c r="H1497" s="337"/>
      <c r="I1497" s="336"/>
      <c r="J1497" s="63" t="s">
        <v>5696</v>
      </c>
      <c r="K1497" s="335"/>
      <c r="L1497" s="64"/>
      <c r="M1497" s="334"/>
      <c r="O1497" s="333"/>
      <c r="Q1497" s="333"/>
    </row>
    <row r="1498" spans="1:17" s="19" customFormat="1" ht="39.9" customHeight="1" x14ac:dyDescent="0.25">
      <c r="A1498" s="848">
        <v>298</v>
      </c>
      <c r="B1498" s="287" t="s">
        <v>22</v>
      </c>
      <c r="C1498" s="287" t="s">
        <v>23</v>
      </c>
      <c r="D1498" s="287" t="s">
        <v>5593</v>
      </c>
      <c r="E1498" s="851" t="s">
        <v>5594</v>
      </c>
      <c r="F1498" s="851"/>
      <c r="G1498" s="851" t="s">
        <v>17</v>
      </c>
      <c r="H1498" s="852"/>
      <c r="I1498" s="358"/>
      <c r="J1498" s="357"/>
      <c r="K1498" s="357"/>
      <c r="L1498" s="357"/>
      <c r="M1498" s="356"/>
      <c r="O1498" s="333"/>
      <c r="Q1498" s="333"/>
    </row>
    <row r="1499" spans="1:17" s="19" customFormat="1" ht="39.9" customHeight="1" x14ac:dyDescent="0.25">
      <c r="A1499" s="849"/>
      <c r="B1499" s="48" t="s">
        <v>7020</v>
      </c>
      <c r="C1499" s="48" t="s">
        <v>7019</v>
      </c>
      <c r="D1499" s="355">
        <v>43625</v>
      </c>
      <c r="E1499" s="354"/>
      <c r="F1499" s="353" t="s">
        <v>6413</v>
      </c>
      <c r="G1499" s="774" t="s">
        <v>6453</v>
      </c>
      <c r="H1499" s="775"/>
      <c r="I1499" s="776"/>
      <c r="J1499" s="352" t="s">
        <v>5599</v>
      </c>
      <c r="K1499" s="53"/>
      <c r="L1499" s="45" t="s">
        <v>32</v>
      </c>
      <c r="M1499" s="351">
        <v>1468</v>
      </c>
      <c r="O1499" s="333"/>
      <c r="Q1499" s="333"/>
    </row>
    <row r="1500" spans="1:17" s="19" customFormat="1" ht="39.9" customHeight="1" x14ac:dyDescent="0.25">
      <c r="A1500" s="849"/>
      <c r="B1500" s="349" t="s">
        <v>34</v>
      </c>
      <c r="C1500" s="349" t="s">
        <v>35</v>
      </c>
      <c r="D1500" s="349" t="s">
        <v>5600</v>
      </c>
      <c r="E1500" s="853" t="s">
        <v>5601</v>
      </c>
      <c r="F1500" s="853"/>
      <c r="G1500" s="854"/>
      <c r="H1500" s="855"/>
      <c r="I1500" s="856"/>
      <c r="J1500" s="58" t="s">
        <v>5646</v>
      </c>
      <c r="K1500" s="45"/>
      <c r="L1500" s="59" t="s">
        <v>32</v>
      </c>
      <c r="M1500" s="350">
        <v>3500.1</v>
      </c>
      <c r="O1500" s="333"/>
      <c r="Q1500" s="333"/>
    </row>
    <row r="1501" spans="1:17" s="19" customFormat="1" ht="39.9" customHeight="1" x14ac:dyDescent="0.25">
      <c r="A1501" s="849"/>
      <c r="B1501" s="349"/>
      <c r="C1501" s="349"/>
      <c r="D1501" s="349"/>
      <c r="E1501" s="349"/>
      <c r="F1501" s="349"/>
      <c r="G1501" s="348"/>
      <c r="H1501" s="347"/>
      <c r="I1501" s="346"/>
      <c r="J1501" s="345" t="s">
        <v>5607</v>
      </c>
      <c r="K1501" s="59"/>
      <c r="L1501" s="59" t="s">
        <v>32</v>
      </c>
      <c r="M1501" s="344">
        <v>753.25</v>
      </c>
      <c r="O1501" s="333"/>
      <c r="Q1501" s="333"/>
    </row>
    <row r="1502" spans="1:17" s="19" customFormat="1" ht="39.9" customHeight="1" thickBot="1" x14ac:dyDescent="0.3">
      <c r="A1502" s="850"/>
      <c r="B1502" s="343" t="s">
        <v>5868</v>
      </c>
      <c r="C1502" s="342" t="s">
        <v>6453</v>
      </c>
      <c r="D1502" s="341">
        <v>43630</v>
      </c>
      <c r="E1502" s="340" t="s">
        <v>5605</v>
      </c>
      <c r="F1502" s="339" t="s">
        <v>6452</v>
      </c>
      <c r="G1502" s="338"/>
      <c r="H1502" s="337"/>
      <c r="I1502" s="336"/>
      <c r="J1502" s="63" t="s">
        <v>5696</v>
      </c>
      <c r="K1502" s="335"/>
      <c r="L1502" s="64"/>
      <c r="M1502" s="334"/>
      <c r="O1502" s="333"/>
      <c r="Q1502" s="333"/>
    </row>
    <row r="1503" spans="1:17" s="19" customFormat="1" ht="39.9" customHeight="1" x14ac:dyDescent="0.25">
      <c r="A1503" s="848">
        <v>299</v>
      </c>
      <c r="B1503" s="287" t="s">
        <v>22</v>
      </c>
      <c r="C1503" s="287" t="s">
        <v>23</v>
      </c>
      <c r="D1503" s="287" t="s">
        <v>5593</v>
      </c>
      <c r="E1503" s="851" t="s">
        <v>5594</v>
      </c>
      <c r="F1503" s="851"/>
      <c r="G1503" s="851" t="s">
        <v>17</v>
      </c>
      <c r="H1503" s="852"/>
      <c r="I1503" s="358"/>
      <c r="J1503" s="357"/>
      <c r="K1503" s="357"/>
      <c r="L1503" s="357"/>
      <c r="M1503" s="356"/>
      <c r="O1503" s="333"/>
      <c r="Q1503" s="333"/>
    </row>
    <row r="1504" spans="1:17" s="19" customFormat="1" ht="39.9" customHeight="1" x14ac:dyDescent="0.25">
      <c r="A1504" s="849"/>
      <c r="B1504" s="48" t="s">
        <v>7018</v>
      </c>
      <c r="C1504" s="48" t="s">
        <v>7017</v>
      </c>
      <c r="D1504" s="355">
        <v>43601</v>
      </c>
      <c r="E1504" s="354"/>
      <c r="F1504" s="353" t="s">
        <v>5795</v>
      </c>
      <c r="G1504" s="774" t="s">
        <v>5793</v>
      </c>
      <c r="H1504" s="775"/>
      <c r="I1504" s="776"/>
      <c r="J1504" s="352" t="s">
        <v>5599</v>
      </c>
      <c r="K1504" s="53"/>
      <c r="L1504" s="45" t="s">
        <v>32</v>
      </c>
      <c r="M1504" s="351">
        <v>302</v>
      </c>
      <c r="O1504" s="333"/>
      <c r="Q1504" s="333"/>
    </row>
    <row r="1505" spans="1:17" s="19" customFormat="1" ht="39.9" customHeight="1" x14ac:dyDescent="0.25">
      <c r="A1505" s="849"/>
      <c r="B1505" s="349" t="s">
        <v>34</v>
      </c>
      <c r="C1505" s="349" t="s">
        <v>35</v>
      </c>
      <c r="D1505" s="349" t="s">
        <v>5600</v>
      </c>
      <c r="E1505" s="853" t="s">
        <v>5601</v>
      </c>
      <c r="F1505" s="853"/>
      <c r="G1505" s="854"/>
      <c r="H1505" s="855"/>
      <c r="I1505" s="856"/>
      <c r="J1505" s="58" t="s">
        <v>5646</v>
      </c>
      <c r="K1505" s="45"/>
      <c r="L1505" s="59" t="s">
        <v>32</v>
      </c>
      <c r="M1505" s="350">
        <v>658.6</v>
      </c>
      <c r="O1505" s="333"/>
      <c r="Q1505" s="333"/>
    </row>
    <row r="1506" spans="1:17" s="19" customFormat="1" ht="39.9" customHeight="1" x14ac:dyDescent="0.25">
      <c r="A1506" s="849"/>
      <c r="B1506" s="349"/>
      <c r="C1506" s="349"/>
      <c r="D1506" s="349"/>
      <c r="E1506" s="349"/>
      <c r="F1506" s="349"/>
      <c r="G1506" s="348"/>
      <c r="H1506" s="347"/>
      <c r="I1506" s="346"/>
      <c r="J1506" s="345" t="s">
        <v>5607</v>
      </c>
      <c r="K1506" s="59"/>
      <c r="L1506" s="59"/>
      <c r="M1506" s="344"/>
      <c r="O1506" s="333"/>
      <c r="Q1506" s="333"/>
    </row>
    <row r="1507" spans="1:17" s="19" customFormat="1" ht="39.9" customHeight="1" thickBot="1" x14ac:dyDescent="0.3">
      <c r="A1507" s="850"/>
      <c r="B1507" s="343" t="s">
        <v>5868</v>
      </c>
      <c r="C1507" s="342" t="s">
        <v>5793</v>
      </c>
      <c r="D1507" s="341">
        <v>43606</v>
      </c>
      <c r="E1507" s="340" t="s">
        <v>5605</v>
      </c>
      <c r="F1507" s="339" t="s">
        <v>7016</v>
      </c>
      <c r="G1507" s="338"/>
      <c r="H1507" s="337"/>
      <c r="I1507" s="336"/>
      <c r="J1507" s="63" t="s">
        <v>5696</v>
      </c>
      <c r="K1507" s="335"/>
      <c r="L1507" s="64"/>
      <c r="M1507" s="334"/>
      <c r="O1507" s="333"/>
      <c r="Q1507" s="333"/>
    </row>
    <row r="1508" spans="1:17" s="19" customFormat="1" ht="39.9" customHeight="1" x14ac:dyDescent="0.25">
      <c r="A1508" s="848">
        <v>300</v>
      </c>
      <c r="B1508" s="287" t="s">
        <v>22</v>
      </c>
      <c r="C1508" s="287" t="s">
        <v>23</v>
      </c>
      <c r="D1508" s="287" t="s">
        <v>5593</v>
      </c>
      <c r="E1508" s="851" t="s">
        <v>5594</v>
      </c>
      <c r="F1508" s="851"/>
      <c r="G1508" s="851" t="s">
        <v>17</v>
      </c>
      <c r="H1508" s="852"/>
      <c r="I1508" s="358"/>
      <c r="J1508" s="357"/>
      <c r="K1508" s="357"/>
      <c r="L1508" s="357"/>
      <c r="M1508" s="356"/>
      <c r="O1508" s="333"/>
      <c r="Q1508" s="333"/>
    </row>
    <row r="1509" spans="1:17" s="19" customFormat="1" ht="39.9" customHeight="1" x14ac:dyDescent="0.25">
      <c r="A1509" s="849"/>
      <c r="B1509" s="48" t="s">
        <v>7012</v>
      </c>
      <c r="C1509" s="48" t="s">
        <v>7015</v>
      </c>
      <c r="D1509" s="355">
        <v>43598</v>
      </c>
      <c r="E1509" s="354"/>
      <c r="F1509" s="353" t="s">
        <v>5795</v>
      </c>
      <c r="G1509" s="774" t="s">
        <v>5793</v>
      </c>
      <c r="H1509" s="775"/>
      <c r="I1509" s="776"/>
      <c r="J1509" s="352" t="s">
        <v>5599</v>
      </c>
      <c r="K1509" s="53"/>
      <c r="L1509" s="45" t="s">
        <v>32</v>
      </c>
      <c r="M1509" s="351">
        <v>302</v>
      </c>
      <c r="O1509" s="333"/>
      <c r="Q1509" s="333"/>
    </row>
    <row r="1510" spans="1:17" s="19" customFormat="1" ht="39.9" customHeight="1" x14ac:dyDescent="0.25">
      <c r="A1510" s="849"/>
      <c r="B1510" s="349" t="s">
        <v>34</v>
      </c>
      <c r="C1510" s="349" t="s">
        <v>35</v>
      </c>
      <c r="D1510" s="349" t="s">
        <v>5600</v>
      </c>
      <c r="E1510" s="853" t="s">
        <v>5601</v>
      </c>
      <c r="F1510" s="853"/>
      <c r="G1510" s="854"/>
      <c r="H1510" s="855"/>
      <c r="I1510" s="856"/>
      <c r="J1510" s="58" t="s">
        <v>5646</v>
      </c>
      <c r="K1510" s="45"/>
      <c r="L1510" s="59" t="s">
        <v>32</v>
      </c>
      <c r="M1510" s="350">
        <v>266.08</v>
      </c>
      <c r="O1510" s="333"/>
      <c r="Q1510" s="333"/>
    </row>
    <row r="1511" spans="1:17" s="19" customFormat="1" ht="39.9" customHeight="1" x14ac:dyDescent="0.25">
      <c r="A1511" s="849"/>
      <c r="B1511" s="349"/>
      <c r="C1511" s="349"/>
      <c r="D1511" s="349"/>
      <c r="E1511" s="349"/>
      <c r="F1511" s="349"/>
      <c r="G1511" s="348"/>
      <c r="H1511" s="347"/>
      <c r="I1511" s="346"/>
      <c r="J1511" s="345" t="s">
        <v>5607</v>
      </c>
      <c r="K1511" s="59"/>
      <c r="L1511" s="59"/>
      <c r="M1511" s="344"/>
      <c r="O1511" s="333"/>
      <c r="Q1511" s="333"/>
    </row>
    <row r="1512" spans="1:17" s="19" customFormat="1" ht="39.9" customHeight="1" thickBot="1" x14ac:dyDescent="0.3">
      <c r="A1512" s="850"/>
      <c r="B1512" s="343" t="s">
        <v>5854</v>
      </c>
      <c r="C1512" s="342" t="s">
        <v>5793</v>
      </c>
      <c r="D1512" s="341">
        <v>43601</v>
      </c>
      <c r="E1512" s="340" t="s">
        <v>5605</v>
      </c>
      <c r="F1512" s="339" t="s">
        <v>7014</v>
      </c>
      <c r="G1512" s="338"/>
      <c r="H1512" s="337"/>
      <c r="I1512" s="336"/>
      <c r="J1512" s="63" t="s">
        <v>5696</v>
      </c>
      <c r="K1512" s="335"/>
      <c r="L1512" s="64"/>
      <c r="M1512" s="334"/>
      <c r="O1512" s="333"/>
      <c r="Q1512" s="333"/>
    </row>
    <row r="1513" spans="1:17" s="19" customFormat="1" ht="39.9" customHeight="1" x14ac:dyDescent="0.25">
      <c r="A1513" s="848">
        <v>301</v>
      </c>
      <c r="B1513" s="287" t="s">
        <v>22</v>
      </c>
      <c r="C1513" s="287" t="s">
        <v>23</v>
      </c>
      <c r="D1513" s="287" t="s">
        <v>5593</v>
      </c>
      <c r="E1513" s="851" t="s">
        <v>5594</v>
      </c>
      <c r="F1513" s="851"/>
      <c r="G1513" s="851" t="s">
        <v>17</v>
      </c>
      <c r="H1513" s="852"/>
      <c r="I1513" s="358"/>
      <c r="J1513" s="357"/>
      <c r="K1513" s="357"/>
      <c r="L1513" s="357"/>
      <c r="M1513" s="356"/>
      <c r="O1513" s="333"/>
      <c r="Q1513" s="333"/>
    </row>
    <row r="1514" spans="1:17" s="19" customFormat="1" ht="39.9" customHeight="1" x14ac:dyDescent="0.25">
      <c r="A1514" s="849"/>
      <c r="B1514" s="48" t="s">
        <v>7012</v>
      </c>
      <c r="C1514" s="48" t="s">
        <v>7013</v>
      </c>
      <c r="D1514" s="355">
        <v>43614</v>
      </c>
      <c r="E1514" s="354"/>
      <c r="F1514" s="353" t="s">
        <v>5869</v>
      </c>
      <c r="G1514" s="774" t="s">
        <v>7003</v>
      </c>
      <c r="H1514" s="775"/>
      <c r="I1514" s="776"/>
      <c r="J1514" s="352" t="s">
        <v>5599</v>
      </c>
      <c r="K1514" s="53"/>
      <c r="L1514" s="45" t="s">
        <v>32</v>
      </c>
      <c r="M1514" s="351">
        <v>362</v>
      </c>
      <c r="O1514" s="333"/>
      <c r="Q1514" s="333"/>
    </row>
    <row r="1515" spans="1:17" s="19" customFormat="1" ht="39.9" customHeight="1" x14ac:dyDescent="0.25">
      <c r="A1515" s="849"/>
      <c r="B1515" s="349" t="s">
        <v>34</v>
      </c>
      <c r="C1515" s="349" t="s">
        <v>35</v>
      </c>
      <c r="D1515" s="349" t="s">
        <v>5600</v>
      </c>
      <c r="E1515" s="853" t="s">
        <v>5601</v>
      </c>
      <c r="F1515" s="853"/>
      <c r="G1515" s="854"/>
      <c r="H1515" s="855"/>
      <c r="I1515" s="856"/>
      <c r="J1515" s="58" t="s">
        <v>5646</v>
      </c>
      <c r="K1515" s="45"/>
      <c r="L1515" s="59" t="s">
        <v>32</v>
      </c>
      <c r="M1515" s="350">
        <v>308.60000000000002</v>
      </c>
      <c r="O1515" s="333"/>
      <c r="Q1515" s="333"/>
    </row>
    <row r="1516" spans="1:17" s="19" customFormat="1" ht="39.9" customHeight="1" x14ac:dyDescent="0.25">
      <c r="A1516" s="849"/>
      <c r="B1516" s="349"/>
      <c r="C1516" s="349"/>
      <c r="D1516" s="349"/>
      <c r="E1516" s="349"/>
      <c r="F1516" s="349"/>
      <c r="G1516" s="348"/>
      <c r="H1516" s="347"/>
      <c r="I1516" s="346"/>
      <c r="J1516" s="345" t="s">
        <v>5607</v>
      </c>
      <c r="K1516" s="59"/>
      <c r="L1516" s="59"/>
      <c r="M1516" s="344"/>
      <c r="O1516" s="333"/>
      <c r="Q1516" s="333"/>
    </row>
    <row r="1517" spans="1:17" s="19" customFormat="1" ht="39.9" customHeight="1" thickBot="1" x14ac:dyDescent="0.3">
      <c r="A1517" s="850"/>
      <c r="B1517" s="343" t="s">
        <v>5854</v>
      </c>
      <c r="C1517" s="342" t="s">
        <v>7003</v>
      </c>
      <c r="D1517" s="341">
        <v>43616</v>
      </c>
      <c r="E1517" s="340" t="s">
        <v>5605</v>
      </c>
      <c r="F1517" s="339" t="s">
        <v>6563</v>
      </c>
      <c r="G1517" s="338"/>
      <c r="H1517" s="337"/>
      <c r="I1517" s="336"/>
      <c r="J1517" s="63" t="s">
        <v>5696</v>
      </c>
      <c r="K1517" s="335"/>
      <c r="L1517" s="64"/>
      <c r="M1517" s="334"/>
      <c r="O1517" s="333"/>
      <c r="Q1517" s="333"/>
    </row>
    <row r="1518" spans="1:17" s="19" customFormat="1" ht="39.9" customHeight="1" x14ac:dyDescent="0.25">
      <c r="A1518" s="848">
        <v>302</v>
      </c>
      <c r="B1518" s="287" t="s">
        <v>22</v>
      </c>
      <c r="C1518" s="287" t="s">
        <v>23</v>
      </c>
      <c r="D1518" s="287" t="s">
        <v>5593</v>
      </c>
      <c r="E1518" s="851" t="s">
        <v>5594</v>
      </c>
      <c r="F1518" s="851"/>
      <c r="G1518" s="851" t="s">
        <v>17</v>
      </c>
      <c r="H1518" s="852"/>
      <c r="I1518" s="358"/>
      <c r="J1518" s="357"/>
      <c r="K1518" s="357"/>
      <c r="L1518" s="357"/>
      <c r="M1518" s="356"/>
      <c r="O1518" s="333"/>
      <c r="Q1518" s="333"/>
    </row>
    <row r="1519" spans="1:17" s="19" customFormat="1" ht="39.9" customHeight="1" x14ac:dyDescent="0.25">
      <c r="A1519" s="849"/>
      <c r="B1519" s="48" t="s">
        <v>7012</v>
      </c>
      <c r="C1519" s="48" t="s">
        <v>7011</v>
      </c>
      <c r="D1519" s="355">
        <v>43667</v>
      </c>
      <c r="E1519" s="354"/>
      <c r="F1519" s="353" t="s">
        <v>6035</v>
      </c>
      <c r="G1519" s="774" t="s">
        <v>7010</v>
      </c>
      <c r="H1519" s="775"/>
      <c r="I1519" s="776"/>
      <c r="J1519" s="352" t="s">
        <v>5599</v>
      </c>
      <c r="K1519" s="53"/>
      <c r="L1519" s="45" t="s">
        <v>32</v>
      </c>
      <c r="M1519" s="351">
        <v>118</v>
      </c>
      <c r="O1519" s="333"/>
      <c r="Q1519" s="333"/>
    </row>
    <row r="1520" spans="1:17" s="19" customFormat="1" ht="39.9" customHeight="1" x14ac:dyDescent="0.25">
      <c r="A1520" s="849"/>
      <c r="B1520" s="349" t="s">
        <v>34</v>
      </c>
      <c r="C1520" s="349" t="s">
        <v>35</v>
      </c>
      <c r="D1520" s="349" t="s">
        <v>5600</v>
      </c>
      <c r="E1520" s="853" t="s">
        <v>5601</v>
      </c>
      <c r="F1520" s="853"/>
      <c r="G1520" s="854"/>
      <c r="H1520" s="855"/>
      <c r="I1520" s="856"/>
      <c r="J1520" s="58" t="s">
        <v>5646</v>
      </c>
      <c r="K1520" s="45"/>
      <c r="L1520" s="59" t="s">
        <v>32</v>
      </c>
      <c r="M1520" s="350">
        <v>240.6</v>
      </c>
      <c r="O1520" s="333"/>
      <c r="Q1520" s="333"/>
    </row>
    <row r="1521" spans="1:17" s="19" customFormat="1" ht="39.9" customHeight="1" x14ac:dyDescent="0.25">
      <c r="A1521" s="849"/>
      <c r="B1521" s="349"/>
      <c r="C1521" s="349"/>
      <c r="D1521" s="349"/>
      <c r="E1521" s="349"/>
      <c r="F1521" s="349"/>
      <c r="G1521" s="348"/>
      <c r="H1521" s="347"/>
      <c r="I1521" s="346"/>
      <c r="J1521" s="345" t="s">
        <v>5607</v>
      </c>
      <c r="K1521" s="59"/>
      <c r="L1521" s="59"/>
      <c r="M1521" s="344"/>
      <c r="O1521" s="333"/>
      <c r="Q1521" s="333"/>
    </row>
    <row r="1522" spans="1:17" s="19" customFormat="1" ht="39.9" customHeight="1" thickBot="1" x14ac:dyDescent="0.3">
      <c r="A1522" s="850"/>
      <c r="B1522" s="343" t="s">
        <v>5854</v>
      </c>
      <c r="C1522" s="342" t="s">
        <v>7010</v>
      </c>
      <c r="D1522" s="341">
        <v>43668</v>
      </c>
      <c r="E1522" s="340" t="s">
        <v>5605</v>
      </c>
      <c r="F1522" s="339" t="s">
        <v>7009</v>
      </c>
      <c r="G1522" s="338"/>
      <c r="H1522" s="337"/>
      <c r="I1522" s="336"/>
      <c r="J1522" s="63" t="s">
        <v>5696</v>
      </c>
      <c r="K1522" s="335"/>
      <c r="L1522" s="64"/>
      <c r="M1522" s="334"/>
      <c r="O1522" s="333"/>
      <c r="Q1522" s="333"/>
    </row>
    <row r="1523" spans="1:17" s="19" customFormat="1" ht="39.9" customHeight="1" x14ac:dyDescent="0.25">
      <c r="A1523" s="848">
        <v>303</v>
      </c>
      <c r="B1523" s="287" t="s">
        <v>22</v>
      </c>
      <c r="C1523" s="287" t="s">
        <v>23</v>
      </c>
      <c r="D1523" s="287" t="s">
        <v>5593</v>
      </c>
      <c r="E1523" s="851" t="s">
        <v>5594</v>
      </c>
      <c r="F1523" s="851"/>
      <c r="G1523" s="851" t="s">
        <v>17</v>
      </c>
      <c r="H1523" s="852"/>
      <c r="I1523" s="358"/>
      <c r="J1523" s="357"/>
      <c r="K1523" s="357"/>
      <c r="L1523" s="357"/>
      <c r="M1523" s="356"/>
      <c r="O1523" s="333"/>
      <c r="Q1523" s="333"/>
    </row>
    <row r="1524" spans="1:17" s="19" customFormat="1" ht="39.9" customHeight="1" x14ac:dyDescent="0.25">
      <c r="A1524" s="849"/>
      <c r="B1524" s="48" t="s">
        <v>7006</v>
      </c>
      <c r="C1524" s="48" t="s">
        <v>7008</v>
      </c>
      <c r="D1524" s="355">
        <v>43598</v>
      </c>
      <c r="E1524" s="354"/>
      <c r="F1524" s="353" t="s">
        <v>5795</v>
      </c>
      <c r="G1524" s="774" t="s">
        <v>5793</v>
      </c>
      <c r="H1524" s="775"/>
      <c r="I1524" s="776"/>
      <c r="J1524" s="352" t="s">
        <v>5599</v>
      </c>
      <c r="K1524" s="53"/>
      <c r="L1524" s="45" t="s">
        <v>32</v>
      </c>
      <c r="M1524" s="351">
        <v>302</v>
      </c>
      <c r="O1524" s="333"/>
      <c r="Q1524" s="333"/>
    </row>
    <row r="1525" spans="1:17" s="19" customFormat="1" ht="39.9" customHeight="1" x14ac:dyDescent="0.25">
      <c r="A1525" s="849"/>
      <c r="B1525" s="349" t="s">
        <v>34</v>
      </c>
      <c r="C1525" s="349" t="s">
        <v>35</v>
      </c>
      <c r="D1525" s="349" t="s">
        <v>5600</v>
      </c>
      <c r="E1525" s="853" t="s">
        <v>5601</v>
      </c>
      <c r="F1525" s="853"/>
      <c r="G1525" s="854"/>
      <c r="H1525" s="855"/>
      <c r="I1525" s="856"/>
      <c r="J1525" s="58" t="s">
        <v>5646</v>
      </c>
      <c r="K1525" s="45"/>
      <c r="L1525" s="59" t="s">
        <v>32</v>
      </c>
      <c r="M1525" s="350">
        <v>266</v>
      </c>
      <c r="O1525" s="333"/>
      <c r="Q1525" s="333"/>
    </row>
    <row r="1526" spans="1:17" s="19" customFormat="1" ht="39.9" customHeight="1" x14ac:dyDescent="0.25">
      <c r="A1526" s="849"/>
      <c r="B1526" s="349"/>
      <c r="C1526" s="349"/>
      <c r="D1526" s="349"/>
      <c r="E1526" s="349"/>
      <c r="F1526" s="349"/>
      <c r="G1526" s="348"/>
      <c r="H1526" s="347"/>
      <c r="I1526" s="346"/>
      <c r="J1526" s="345" t="s">
        <v>5607</v>
      </c>
      <c r="K1526" s="59"/>
      <c r="L1526" s="59"/>
      <c r="M1526" s="344"/>
      <c r="O1526" s="333"/>
      <c r="Q1526" s="333"/>
    </row>
    <row r="1527" spans="1:17" s="19" customFormat="1" ht="39.9" customHeight="1" thickBot="1" x14ac:dyDescent="0.3">
      <c r="A1527" s="850"/>
      <c r="B1527" s="343" t="s">
        <v>7004</v>
      </c>
      <c r="C1527" s="342" t="s">
        <v>5793</v>
      </c>
      <c r="D1527" s="341">
        <v>43600</v>
      </c>
      <c r="E1527" s="340" t="s">
        <v>5605</v>
      </c>
      <c r="F1527" s="339" t="s">
        <v>7007</v>
      </c>
      <c r="G1527" s="338"/>
      <c r="H1527" s="337"/>
      <c r="I1527" s="336"/>
      <c r="J1527" s="63" t="s">
        <v>5696</v>
      </c>
      <c r="K1527" s="335"/>
      <c r="L1527" s="64"/>
      <c r="M1527" s="334"/>
      <c r="O1527" s="333"/>
      <c r="Q1527" s="333"/>
    </row>
    <row r="1528" spans="1:17" s="19" customFormat="1" ht="39.9" customHeight="1" x14ac:dyDescent="0.25">
      <c r="A1528" s="848">
        <v>304</v>
      </c>
      <c r="B1528" s="287" t="s">
        <v>22</v>
      </c>
      <c r="C1528" s="287" t="s">
        <v>23</v>
      </c>
      <c r="D1528" s="287" t="s">
        <v>5593</v>
      </c>
      <c r="E1528" s="851" t="s">
        <v>5594</v>
      </c>
      <c r="F1528" s="851"/>
      <c r="G1528" s="851" t="s">
        <v>17</v>
      </c>
      <c r="H1528" s="852"/>
      <c r="I1528" s="358"/>
      <c r="J1528" s="357"/>
      <c r="K1528" s="357"/>
      <c r="L1528" s="357"/>
      <c r="M1528" s="356"/>
      <c r="O1528" s="333"/>
      <c r="Q1528" s="333"/>
    </row>
    <row r="1529" spans="1:17" s="19" customFormat="1" ht="39.9" customHeight="1" x14ac:dyDescent="0.25">
      <c r="A1529" s="849"/>
      <c r="B1529" s="48" t="s">
        <v>7006</v>
      </c>
      <c r="C1529" s="48" t="s">
        <v>7005</v>
      </c>
      <c r="D1529" s="355">
        <v>43614</v>
      </c>
      <c r="E1529" s="354"/>
      <c r="F1529" s="353" t="s">
        <v>5869</v>
      </c>
      <c r="G1529" s="774" t="s">
        <v>7003</v>
      </c>
      <c r="H1529" s="775"/>
      <c r="I1529" s="776"/>
      <c r="J1529" s="352" t="s">
        <v>5599</v>
      </c>
      <c r="K1529" s="53"/>
      <c r="L1529" s="45" t="s">
        <v>32</v>
      </c>
      <c r="M1529" s="351">
        <v>362</v>
      </c>
      <c r="O1529" s="333"/>
      <c r="Q1529" s="333"/>
    </row>
    <row r="1530" spans="1:17" s="19" customFormat="1" ht="39.9" customHeight="1" x14ac:dyDescent="0.25">
      <c r="A1530" s="849"/>
      <c r="B1530" s="349" t="s">
        <v>34</v>
      </c>
      <c r="C1530" s="349" t="s">
        <v>35</v>
      </c>
      <c r="D1530" s="349" t="s">
        <v>5600</v>
      </c>
      <c r="E1530" s="853" t="s">
        <v>5601</v>
      </c>
      <c r="F1530" s="853"/>
      <c r="G1530" s="854"/>
      <c r="H1530" s="855"/>
      <c r="I1530" s="856"/>
      <c r="J1530" s="58" t="s">
        <v>5646</v>
      </c>
      <c r="K1530" s="45"/>
      <c r="L1530" s="59" t="s">
        <v>32</v>
      </c>
      <c r="M1530" s="350">
        <v>308.60000000000002</v>
      </c>
      <c r="O1530" s="333"/>
      <c r="Q1530" s="333"/>
    </row>
    <row r="1531" spans="1:17" s="19" customFormat="1" ht="39.9" customHeight="1" x14ac:dyDescent="0.25">
      <c r="A1531" s="849"/>
      <c r="B1531" s="349"/>
      <c r="C1531" s="349"/>
      <c r="D1531" s="349"/>
      <c r="E1531" s="349"/>
      <c r="F1531" s="349"/>
      <c r="G1531" s="348"/>
      <c r="H1531" s="347"/>
      <c r="I1531" s="346"/>
      <c r="J1531" s="345" t="s">
        <v>5664</v>
      </c>
      <c r="K1531" s="59"/>
      <c r="L1531" s="59" t="s">
        <v>32</v>
      </c>
      <c r="M1531" s="344">
        <v>520</v>
      </c>
      <c r="O1531" s="333"/>
      <c r="Q1531" s="333"/>
    </row>
    <row r="1532" spans="1:17" s="19" customFormat="1" ht="39.9" customHeight="1" thickBot="1" x14ac:dyDescent="0.3">
      <c r="A1532" s="850"/>
      <c r="B1532" s="343" t="s">
        <v>7004</v>
      </c>
      <c r="C1532" s="342" t="s">
        <v>7003</v>
      </c>
      <c r="D1532" s="341">
        <v>43616</v>
      </c>
      <c r="E1532" s="340" t="s">
        <v>5605</v>
      </c>
      <c r="F1532" s="339" t="s">
        <v>6563</v>
      </c>
      <c r="G1532" s="338"/>
      <c r="H1532" s="337"/>
      <c r="I1532" s="336"/>
      <c r="J1532" s="63" t="s">
        <v>5607</v>
      </c>
      <c r="K1532" s="335"/>
      <c r="L1532" s="64" t="s">
        <v>32</v>
      </c>
      <c r="M1532" s="334">
        <v>18</v>
      </c>
      <c r="O1532" s="333"/>
      <c r="Q1532" s="333"/>
    </row>
    <row r="1533" spans="1:17" s="19" customFormat="1" ht="39.9" customHeight="1" x14ac:dyDescent="0.25">
      <c r="A1533" s="848">
        <v>305</v>
      </c>
      <c r="B1533" s="287" t="s">
        <v>22</v>
      </c>
      <c r="C1533" s="287" t="s">
        <v>23</v>
      </c>
      <c r="D1533" s="287" t="s">
        <v>5593</v>
      </c>
      <c r="E1533" s="851" t="s">
        <v>5594</v>
      </c>
      <c r="F1533" s="851"/>
      <c r="G1533" s="851" t="s">
        <v>17</v>
      </c>
      <c r="H1533" s="852"/>
      <c r="I1533" s="358"/>
      <c r="J1533" s="357"/>
      <c r="K1533" s="357"/>
      <c r="L1533" s="357"/>
      <c r="M1533" s="356"/>
      <c r="O1533" s="333"/>
      <c r="Q1533" s="333"/>
    </row>
    <row r="1534" spans="1:17" s="19" customFormat="1" ht="39.9" customHeight="1" x14ac:dyDescent="0.25">
      <c r="A1534" s="849"/>
      <c r="B1534" s="48" t="s">
        <v>7002</v>
      </c>
      <c r="C1534" s="48" t="s">
        <v>7001</v>
      </c>
      <c r="D1534" s="355">
        <v>43627</v>
      </c>
      <c r="E1534" s="354"/>
      <c r="F1534" s="353" t="s">
        <v>5700</v>
      </c>
      <c r="G1534" s="774" t="s">
        <v>6803</v>
      </c>
      <c r="H1534" s="775"/>
      <c r="I1534" s="776"/>
      <c r="J1534" s="352" t="s">
        <v>5599</v>
      </c>
      <c r="K1534" s="53"/>
      <c r="L1534" s="45" t="s">
        <v>32</v>
      </c>
      <c r="M1534" s="351">
        <v>360</v>
      </c>
      <c r="O1534" s="333"/>
      <c r="Q1534" s="333"/>
    </row>
    <row r="1535" spans="1:17" s="19" customFormat="1" ht="39.9" customHeight="1" x14ac:dyDescent="0.25">
      <c r="A1535" s="849"/>
      <c r="B1535" s="349" t="s">
        <v>34</v>
      </c>
      <c r="C1535" s="349" t="s">
        <v>35</v>
      </c>
      <c r="D1535" s="349" t="s">
        <v>5600</v>
      </c>
      <c r="E1535" s="853" t="s">
        <v>5601</v>
      </c>
      <c r="F1535" s="853"/>
      <c r="G1535" s="854"/>
      <c r="H1535" s="855"/>
      <c r="I1535" s="856"/>
      <c r="J1535" s="58" t="s">
        <v>5646</v>
      </c>
      <c r="K1535" s="45"/>
      <c r="L1535" s="59" t="s">
        <v>32</v>
      </c>
      <c r="M1535" s="350">
        <v>312</v>
      </c>
      <c r="O1535" s="333"/>
      <c r="Q1535" s="333"/>
    </row>
    <row r="1536" spans="1:17" s="19" customFormat="1" ht="39.9" customHeight="1" x14ac:dyDescent="0.25">
      <c r="A1536" s="849"/>
      <c r="B1536" s="349"/>
      <c r="C1536" s="349"/>
      <c r="D1536" s="349"/>
      <c r="E1536" s="349"/>
      <c r="F1536" s="349"/>
      <c r="G1536" s="348"/>
      <c r="H1536" s="347"/>
      <c r="I1536" s="346"/>
      <c r="J1536" s="345" t="s">
        <v>5607</v>
      </c>
      <c r="K1536" s="59"/>
      <c r="L1536" s="59"/>
      <c r="M1536" s="344"/>
      <c r="O1536" s="333"/>
      <c r="Q1536" s="333"/>
    </row>
    <row r="1537" spans="1:17" s="19" customFormat="1" ht="39.9" customHeight="1" thickBot="1" x14ac:dyDescent="0.3">
      <c r="A1537" s="850"/>
      <c r="B1537" s="343" t="s">
        <v>7000</v>
      </c>
      <c r="C1537" s="342" t="s">
        <v>6803</v>
      </c>
      <c r="D1537" s="341">
        <v>43629</v>
      </c>
      <c r="E1537" s="340" t="s">
        <v>5605</v>
      </c>
      <c r="F1537" s="339" t="s">
        <v>6999</v>
      </c>
      <c r="G1537" s="338"/>
      <c r="H1537" s="337"/>
      <c r="I1537" s="336"/>
      <c r="J1537" s="345" t="s">
        <v>5664</v>
      </c>
      <c r="K1537" s="335"/>
      <c r="L1537" s="64" t="s">
        <v>32</v>
      </c>
      <c r="M1537" s="334">
        <v>300</v>
      </c>
      <c r="O1537" s="333"/>
      <c r="Q1537" s="333"/>
    </row>
    <row r="1538" spans="1:17" s="19" customFormat="1" ht="39.9" customHeight="1" x14ac:dyDescent="0.25">
      <c r="A1538" s="848">
        <v>306</v>
      </c>
      <c r="B1538" s="287" t="s">
        <v>22</v>
      </c>
      <c r="C1538" s="287" t="s">
        <v>23</v>
      </c>
      <c r="D1538" s="287" t="s">
        <v>5593</v>
      </c>
      <c r="E1538" s="851" t="s">
        <v>5594</v>
      </c>
      <c r="F1538" s="851"/>
      <c r="G1538" s="851" t="s">
        <v>17</v>
      </c>
      <c r="H1538" s="852"/>
      <c r="I1538" s="358"/>
      <c r="J1538" s="357"/>
      <c r="K1538" s="357"/>
      <c r="L1538" s="357"/>
      <c r="M1538" s="356"/>
      <c r="O1538" s="333"/>
      <c r="Q1538" s="333"/>
    </row>
    <row r="1539" spans="1:17" s="19" customFormat="1" ht="39.9" customHeight="1" x14ac:dyDescent="0.25">
      <c r="A1539" s="849"/>
      <c r="B1539" s="48" t="s">
        <v>6998</v>
      </c>
      <c r="C1539" s="48" t="s">
        <v>6997</v>
      </c>
      <c r="D1539" s="355">
        <v>43594</v>
      </c>
      <c r="E1539" s="354"/>
      <c r="F1539" s="353" t="s">
        <v>6149</v>
      </c>
      <c r="G1539" s="774" t="s">
        <v>6584</v>
      </c>
      <c r="H1539" s="775"/>
      <c r="I1539" s="776"/>
      <c r="J1539" s="352" t="s">
        <v>5599</v>
      </c>
      <c r="K1539" s="53"/>
      <c r="L1539" s="45" t="s">
        <v>32</v>
      </c>
      <c r="M1539" s="351">
        <v>265</v>
      </c>
      <c r="O1539" s="333"/>
      <c r="Q1539" s="333"/>
    </row>
    <row r="1540" spans="1:17" s="19" customFormat="1" ht="39.9" customHeight="1" x14ac:dyDescent="0.25">
      <c r="A1540" s="849"/>
      <c r="B1540" s="349" t="s">
        <v>34</v>
      </c>
      <c r="C1540" s="349" t="s">
        <v>35</v>
      </c>
      <c r="D1540" s="349" t="s">
        <v>5600</v>
      </c>
      <c r="E1540" s="853" t="s">
        <v>5601</v>
      </c>
      <c r="F1540" s="853"/>
      <c r="G1540" s="854"/>
      <c r="H1540" s="855"/>
      <c r="I1540" s="856"/>
      <c r="J1540" s="58" t="s">
        <v>5646</v>
      </c>
      <c r="K1540" s="45"/>
      <c r="L1540" s="59" t="s">
        <v>32</v>
      </c>
      <c r="M1540" s="350">
        <v>600</v>
      </c>
      <c r="O1540" s="333"/>
      <c r="Q1540" s="333"/>
    </row>
    <row r="1541" spans="1:17" s="19" customFormat="1" ht="39.9" customHeight="1" x14ac:dyDescent="0.25">
      <c r="A1541" s="849"/>
      <c r="B1541" s="349"/>
      <c r="C1541" s="349"/>
      <c r="D1541" s="349"/>
      <c r="E1541" s="349"/>
      <c r="F1541" s="349"/>
      <c r="G1541" s="348"/>
      <c r="H1541" s="347"/>
      <c r="I1541" s="346"/>
      <c r="J1541" s="345" t="s">
        <v>5607</v>
      </c>
      <c r="K1541" s="59"/>
      <c r="L1541" s="59" t="s">
        <v>32</v>
      </c>
      <c r="M1541" s="344">
        <v>34</v>
      </c>
      <c r="O1541" s="333"/>
      <c r="Q1541" s="333"/>
    </row>
    <row r="1542" spans="1:17" s="19" customFormat="1" ht="39.9" customHeight="1" thickBot="1" x14ac:dyDescent="0.3">
      <c r="A1542" s="850"/>
      <c r="B1542" s="343" t="s">
        <v>5710</v>
      </c>
      <c r="C1542" s="342" t="s">
        <v>6584</v>
      </c>
      <c r="D1542" s="341">
        <v>43595</v>
      </c>
      <c r="E1542" s="340" t="s">
        <v>5605</v>
      </c>
      <c r="F1542" s="339" t="s">
        <v>6996</v>
      </c>
      <c r="G1542" s="338"/>
      <c r="H1542" s="337"/>
      <c r="I1542" s="336"/>
      <c r="J1542" s="63" t="s">
        <v>5696</v>
      </c>
      <c r="K1542" s="335"/>
      <c r="L1542" s="64" t="s">
        <v>32</v>
      </c>
      <c r="M1542" s="334">
        <v>100</v>
      </c>
      <c r="O1542" s="333"/>
      <c r="Q1542" s="333"/>
    </row>
    <row r="1543" spans="1:17" s="19" customFormat="1" ht="39.9" customHeight="1" x14ac:dyDescent="0.25">
      <c r="A1543" s="848">
        <v>307</v>
      </c>
      <c r="B1543" s="287" t="s">
        <v>22</v>
      </c>
      <c r="C1543" s="287" t="s">
        <v>23</v>
      </c>
      <c r="D1543" s="287" t="s">
        <v>5593</v>
      </c>
      <c r="E1543" s="851" t="s">
        <v>5594</v>
      </c>
      <c r="F1543" s="851"/>
      <c r="G1543" s="851" t="s">
        <v>17</v>
      </c>
      <c r="H1543" s="852"/>
      <c r="I1543" s="358"/>
      <c r="J1543" s="357"/>
      <c r="K1543" s="357"/>
      <c r="L1543" s="357"/>
      <c r="M1543" s="356"/>
      <c r="O1543" s="333"/>
      <c r="Q1543" s="333"/>
    </row>
    <row r="1544" spans="1:17" s="19" customFormat="1" ht="39.9" customHeight="1" x14ac:dyDescent="0.25">
      <c r="A1544" s="849"/>
      <c r="B1544" s="48" t="s">
        <v>6995</v>
      </c>
      <c r="C1544" s="48" t="s">
        <v>6994</v>
      </c>
      <c r="D1544" s="355">
        <v>43611</v>
      </c>
      <c r="E1544" s="354"/>
      <c r="F1544" s="353" t="s">
        <v>6993</v>
      </c>
      <c r="G1544" s="774" t="s">
        <v>4495</v>
      </c>
      <c r="H1544" s="775"/>
      <c r="I1544" s="776"/>
      <c r="J1544" s="352" t="s">
        <v>5599</v>
      </c>
      <c r="K1544" s="53"/>
      <c r="L1544" s="45" t="s">
        <v>32</v>
      </c>
      <c r="M1544" s="351">
        <v>454</v>
      </c>
      <c r="O1544" s="333"/>
      <c r="Q1544" s="333"/>
    </row>
    <row r="1545" spans="1:17" s="19" customFormat="1" ht="39.9" customHeight="1" x14ac:dyDescent="0.25">
      <c r="A1545" s="849"/>
      <c r="B1545" s="349" t="s">
        <v>34</v>
      </c>
      <c r="C1545" s="349" t="s">
        <v>35</v>
      </c>
      <c r="D1545" s="349" t="s">
        <v>5600</v>
      </c>
      <c r="E1545" s="853" t="s">
        <v>5601</v>
      </c>
      <c r="F1545" s="853"/>
      <c r="G1545" s="854"/>
      <c r="H1545" s="855"/>
      <c r="I1545" s="856"/>
      <c r="J1545" s="58" t="s">
        <v>5646</v>
      </c>
      <c r="K1545" s="45"/>
      <c r="L1545" s="59" t="s">
        <v>32</v>
      </c>
      <c r="M1545" s="350">
        <v>1649.82</v>
      </c>
      <c r="O1545" s="333"/>
      <c r="Q1545" s="333"/>
    </row>
    <row r="1546" spans="1:17" s="19" customFormat="1" ht="39.9" customHeight="1" x14ac:dyDescent="0.25">
      <c r="A1546" s="849"/>
      <c r="B1546" s="349"/>
      <c r="C1546" s="349"/>
      <c r="D1546" s="349"/>
      <c r="E1546" s="349"/>
      <c r="F1546" s="349"/>
      <c r="G1546" s="348"/>
      <c r="H1546" s="347"/>
      <c r="I1546" s="346"/>
      <c r="J1546" s="345" t="s">
        <v>5607</v>
      </c>
      <c r="K1546" s="59"/>
      <c r="L1546" s="59" t="s">
        <v>5583</v>
      </c>
      <c r="M1546" s="344">
        <v>230</v>
      </c>
      <c r="O1546" s="333"/>
      <c r="Q1546" s="333"/>
    </row>
    <row r="1547" spans="1:17" s="19" customFormat="1" ht="39.9" customHeight="1" thickBot="1" x14ac:dyDescent="0.3">
      <c r="A1547" s="850"/>
      <c r="B1547" s="343" t="s">
        <v>5922</v>
      </c>
      <c r="C1547" s="342" t="s">
        <v>4495</v>
      </c>
      <c r="D1547" s="341">
        <v>43613</v>
      </c>
      <c r="E1547" s="340" t="s">
        <v>5605</v>
      </c>
      <c r="F1547" s="339" t="s">
        <v>6992</v>
      </c>
      <c r="G1547" s="338"/>
      <c r="H1547" s="337"/>
      <c r="I1547" s="336"/>
      <c r="J1547" s="63" t="s">
        <v>5696</v>
      </c>
      <c r="K1547" s="335"/>
      <c r="L1547" s="64"/>
      <c r="M1547" s="334"/>
      <c r="O1547" s="333"/>
      <c r="Q1547" s="333"/>
    </row>
    <row r="1548" spans="1:17" s="19" customFormat="1" ht="39.9" customHeight="1" x14ac:dyDescent="0.25">
      <c r="A1548" s="848">
        <v>308</v>
      </c>
      <c r="B1548" s="287" t="s">
        <v>22</v>
      </c>
      <c r="C1548" s="287" t="s">
        <v>23</v>
      </c>
      <c r="D1548" s="287" t="s">
        <v>5593</v>
      </c>
      <c r="E1548" s="851" t="s">
        <v>5594</v>
      </c>
      <c r="F1548" s="851"/>
      <c r="G1548" s="851" t="s">
        <v>17</v>
      </c>
      <c r="H1548" s="852"/>
      <c r="I1548" s="358"/>
      <c r="J1548" s="357"/>
      <c r="K1548" s="357"/>
      <c r="L1548" s="357"/>
      <c r="M1548" s="356"/>
      <c r="O1548" s="333"/>
      <c r="Q1548" s="333"/>
    </row>
    <row r="1549" spans="1:17" s="19" customFormat="1" ht="39.9" customHeight="1" x14ac:dyDescent="0.25">
      <c r="A1549" s="849"/>
      <c r="B1549" s="48" t="s">
        <v>6991</v>
      </c>
      <c r="C1549" s="48" t="s">
        <v>6990</v>
      </c>
      <c r="D1549" s="355">
        <v>43579</v>
      </c>
      <c r="E1549" s="354"/>
      <c r="F1549" s="353" t="s">
        <v>5877</v>
      </c>
      <c r="G1549" s="774" t="s">
        <v>6839</v>
      </c>
      <c r="H1549" s="775"/>
      <c r="I1549" s="776"/>
      <c r="J1549" s="352" t="s">
        <v>5599</v>
      </c>
      <c r="K1549" s="53"/>
      <c r="L1549" s="45"/>
      <c r="M1549" s="351"/>
      <c r="O1549" s="333"/>
      <c r="Q1549" s="333"/>
    </row>
    <row r="1550" spans="1:17" s="19" customFormat="1" ht="39.9" customHeight="1" x14ac:dyDescent="0.25">
      <c r="A1550" s="849"/>
      <c r="B1550" s="349" t="s">
        <v>34</v>
      </c>
      <c r="C1550" s="349" t="s">
        <v>35</v>
      </c>
      <c r="D1550" s="349" t="s">
        <v>5600</v>
      </c>
      <c r="E1550" s="853" t="s">
        <v>5601</v>
      </c>
      <c r="F1550" s="853"/>
      <c r="G1550" s="854"/>
      <c r="H1550" s="855"/>
      <c r="I1550" s="856"/>
      <c r="J1550" s="58" t="s">
        <v>5646</v>
      </c>
      <c r="K1550" s="45"/>
      <c r="L1550" s="59" t="s">
        <v>32</v>
      </c>
      <c r="M1550" s="350">
        <v>216.6</v>
      </c>
      <c r="O1550" s="333"/>
      <c r="Q1550" s="333"/>
    </row>
    <row r="1551" spans="1:17" s="19" customFormat="1" ht="39.9" customHeight="1" x14ac:dyDescent="0.25">
      <c r="A1551" s="849"/>
      <c r="B1551" s="349"/>
      <c r="C1551" s="349"/>
      <c r="D1551" s="349"/>
      <c r="E1551" s="349"/>
      <c r="F1551" s="349"/>
      <c r="G1551" s="348"/>
      <c r="H1551" s="347"/>
      <c r="I1551" s="346"/>
      <c r="J1551" s="345" t="s">
        <v>5607</v>
      </c>
      <c r="K1551" s="59"/>
      <c r="L1551" s="59"/>
      <c r="M1551" s="344"/>
      <c r="O1551" s="333"/>
      <c r="Q1551" s="333"/>
    </row>
    <row r="1552" spans="1:17" s="19" customFormat="1" ht="39.9" customHeight="1" thickBot="1" x14ac:dyDescent="0.3">
      <c r="A1552" s="850"/>
      <c r="B1552" s="343" t="s">
        <v>5922</v>
      </c>
      <c r="C1552" s="342" t="s">
        <v>6839</v>
      </c>
      <c r="D1552" s="341">
        <v>43579</v>
      </c>
      <c r="E1552" s="340" t="s">
        <v>5605</v>
      </c>
      <c r="F1552" s="339" t="s">
        <v>6989</v>
      </c>
      <c r="G1552" s="338"/>
      <c r="H1552" s="337"/>
      <c r="I1552" s="336"/>
      <c r="J1552" s="63" t="s">
        <v>5664</v>
      </c>
      <c r="K1552" s="335"/>
      <c r="L1552" s="64" t="s">
        <v>32</v>
      </c>
      <c r="M1552" s="334">
        <v>899</v>
      </c>
      <c r="O1552" s="333"/>
      <c r="Q1552" s="333"/>
    </row>
    <row r="1553" spans="1:17" s="19" customFormat="1" ht="39.9" customHeight="1" x14ac:dyDescent="0.25">
      <c r="A1553" s="848">
        <v>309</v>
      </c>
      <c r="B1553" s="287" t="s">
        <v>22</v>
      </c>
      <c r="C1553" s="287" t="s">
        <v>23</v>
      </c>
      <c r="D1553" s="287" t="s">
        <v>5593</v>
      </c>
      <c r="E1553" s="851" t="s">
        <v>5594</v>
      </c>
      <c r="F1553" s="851"/>
      <c r="G1553" s="851" t="s">
        <v>17</v>
      </c>
      <c r="H1553" s="852"/>
      <c r="I1553" s="358"/>
      <c r="J1553" s="357"/>
      <c r="K1553" s="357"/>
      <c r="L1553" s="357"/>
      <c r="M1553" s="356"/>
      <c r="O1553" s="333"/>
      <c r="Q1553" s="333"/>
    </row>
    <row r="1554" spans="1:17" s="19" customFormat="1" ht="39.9" customHeight="1" x14ac:dyDescent="0.25">
      <c r="A1554" s="849"/>
      <c r="B1554" s="48" t="s">
        <v>6987</v>
      </c>
      <c r="C1554" s="48" t="s">
        <v>6988</v>
      </c>
      <c r="D1554" s="355">
        <v>43578</v>
      </c>
      <c r="E1554" s="354"/>
      <c r="F1554" s="353" t="s">
        <v>5877</v>
      </c>
      <c r="G1554" s="774" t="s">
        <v>6839</v>
      </c>
      <c r="H1554" s="775"/>
      <c r="I1554" s="776"/>
      <c r="J1554" s="352" t="s">
        <v>5599</v>
      </c>
      <c r="K1554" s="53"/>
      <c r="L1554" s="45" t="s">
        <v>32</v>
      </c>
      <c r="M1554" s="351">
        <v>557.27</v>
      </c>
      <c r="O1554" s="333"/>
      <c r="Q1554" s="333"/>
    </row>
    <row r="1555" spans="1:17" s="19" customFormat="1" ht="39.9" customHeight="1" x14ac:dyDescent="0.25">
      <c r="A1555" s="849"/>
      <c r="B1555" s="349" t="s">
        <v>34</v>
      </c>
      <c r="C1555" s="349" t="s">
        <v>35</v>
      </c>
      <c r="D1555" s="349" t="s">
        <v>5600</v>
      </c>
      <c r="E1555" s="853" t="s">
        <v>5601</v>
      </c>
      <c r="F1555" s="853"/>
      <c r="G1555" s="854"/>
      <c r="H1555" s="855"/>
      <c r="I1555" s="856"/>
      <c r="J1555" s="58" t="s">
        <v>5646</v>
      </c>
      <c r="K1555" s="45"/>
      <c r="L1555" s="59" t="s">
        <v>32</v>
      </c>
      <c r="M1555" s="350">
        <v>452.6</v>
      </c>
      <c r="O1555" s="333"/>
      <c r="Q1555" s="333"/>
    </row>
    <row r="1556" spans="1:17" s="19" customFormat="1" ht="39.9" customHeight="1" x14ac:dyDescent="0.25">
      <c r="A1556" s="849"/>
      <c r="B1556" s="349"/>
      <c r="C1556" s="349"/>
      <c r="D1556" s="349"/>
      <c r="E1556" s="349"/>
      <c r="F1556" s="349"/>
      <c r="G1556" s="348"/>
      <c r="H1556" s="347"/>
      <c r="I1556" s="346"/>
      <c r="J1556" s="345" t="s">
        <v>5607</v>
      </c>
      <c r="K1556" s="59"/>
      <c r="L1556" s="59"/>
      <c r="M1556" s="344"/>
      <c r="O1556" s="333"/>
      <c r="Q1556" s="333"/>
    </row>
    <row r="1557" spans="1:17" s="19" customFormat="1" ht="39.9" customHeight="1" thickBot="1" x14ac:dyDescent="0.3">
      <c r="A1557" s="850"/>
      <c r="B1557" s="343" t="s">
        <v>6132</v>
      </c>
      <c r="C1557" s="342" t="s">
        <v>6839</v>
      </c>
      <c r="D1557" s="341">
        <v>43581</v>
      </c>
      <c r="E1557" s="340" t="s">
        <v>5605</v>
      </c>
      <c r="F1557" s="339" t="s">
        <v>5739</v>
      </c>
      <c r="G1557" s="338"/>
      <c r="H1557" s="337"/>
      <c r="I1557" s="336"/>
      <c r="J1557" s="63" t="s">
        <v>5664</v>
      </c>
      <c r="K1557" s="335"/>
      <c r="L1557" s="64" t="s">
        <v>32</v>
      </c>
      <c r="M1557" s="334">
        <v>1099</v>
      </c>
      <c r="O1557" s="333"/>
      <c r="Q1557" s="333"/>
    </row>
    <row r="1558" spans="1:17" s="19" customFormat="1" ht="39.9" customHeight="1" x14ac:dyDescent="0.25">
      <c r="A1558" s="848">
        <v>310</v>
      </c>
      <c r="B1558" s="287" t="s">
        <v>22</v>
      </c>
      <c r="C1558" s="287" t="s">
        <v>23</v>
      </c>
      <c r="D1558" s="287" t="s">
        <v>5593</v>
      </c>
      <c r="E1558" s="851" t="s">
        <v>5594</v>
      </c>
      <c r="F1558" s="851"/>
      <c r="G1558" s="851" t="s">
        <v>17</v>
      </c>
      <c r="H1558" s="852"/>
      <c r="I1558" s="358"/>
      <c r="J1558" s="357"/>
      <c r="K1558" s="357"/>
      <c r="L1558" s="357"/>
      <c r="M1558" s="356"/>
      <c r="O1558" s="333"/>
      <c r="Q1558" s="333"/>
    </row>
    <row r="1559" spans="1:17" s="19" customFormat="1" ht="39.9" customHeight="1" x14ac:dyDescent="0.25">
      <c r="A1559" s="849"/>
      <c r="B1559" s="48" t="s">
        <v>6987</v>
      </c>
      <c r="C1559" s="48" t="s">
        <v>6986</v>
      </c>
      <c r="D1559" s="355">
        <v>43613</v>
      </c>
      <c r="E1559" s="354"/>
      <c r="F1559" s="353" t="s">
        <v>6144</v>
      </c>
      <c r="G1559" s="774" t="s">
        <v>6143</v>
      </c>
      <c r="H1559" s="775"/>
      <c r="I1559" s="776"/>
      <c r="J1559" s="352" t="s">
        <v>5599</v>
      </c>
      <c r="K1559" s="53"/>
      <c r="L1559" s="45" t="s">
        <v>32</v>
      </c>
      <c r="M1559" s="351">
        <v>773.15</v>
      </c>
      <c r="O1559" s="333"/>
      <c r="Q1559" s="333"/>
    </row>
    <row r="1560" spans="1:17" s="19" customFormat="1" ht="39.9" customHeight="1" x14ac:dyDescent="0.25">
      <c r="A1560" s="849"/>
      <c r="B1560" s="349" t="s">
        <v>34</v>
      </c>
      <c r="C1560" s="349" t="s">
        <v>35</v>
      </c>
      <c r="D1560" s="349" t="s">
        <v>5600</v>
      </c>
      <c r="E1560" s="853" t="s">
        <v>5601</v>
      </c>
      <c r="F1560" s="853"/>
      <c r="G1560" s="854"/>
      <c r="H1560" s="855"/>
      <c r="I1560" s="856"/>
      <c r="J1560" s="58" t="s">
        <v>5646</v>
      </c>
      <c r="K1560" s="45"/>
      <c r="L1560" s="59" t="s">
        <v>32</v>
      </c>
      <c r="M1560" s="350">
        <v>512.6</v>
      </c>
      <c r="O1560" s="333"/>
      <c r="Q1560" s="333"/>
    </row>
    <row r="1561" spans="1:17" s="19" customFormat="1" ht="39.9" customHeight="1" x14ac:dyDescent="0.25">
      <c r="A1561" s="849"/>
      <c r="B1561" s="349"/>
      <c r="C1561" s="349"/>
      <c r="D1561" s="349"/>
      <c r="E1561" s="349"/>
      <c r="F1561" s="349"/>
      <c r="G1561" s="348"/>
      <c r="H1561" s="347"/>
      <c r="I1561" s="346"/>
      <c r="J1561" s="345" t="s">
        <v>5607</v>
      </c>
      <c r="K1561" s="59"/>
      <c r="L1561" s="59"/>
      <c r="M1561" s="344"/>
      <c r="O1561" s="333"/>
      <c r="Q1561" s="333"/>
    </row>
    <row r="1562" spans="1:17" s="19" customFormat="1" ht="39.9" customHeight="1" thickBot="1" x14ac:dyDescent="0.3">
      <c r="A1562" s="850"/>
      <c r="B1562" s="343" t="s">
        <v>6132</v>
      </c>
      <c r="C1562" s="342" t="s">
        <v>6143</v>
      </c>
      <c r="D1562" s="341">
        <v>43618</v>
      </c>
      <c r="E1562" s="340" t="s">
        <v>5605</v>
      </c>
      <c r="F1562" s="339" t="s">
        <v>6985</v>
      </c>
      <c r="G1562" s="338"/>
      <c r="H1562" s="337"/>
      <c r="I1562" s="336"/>
      <c r="J1562" s="63" t="s">
        <v>5664</v>
      </c>
      <c r="K1562" s="335"/>
      <c r="L1562" s="64" t="s">
        <v>32</v>
      </c>
      <c r="M1562" s="334">
        <v>750</v>
      </c>
      <c r="O1562" s="333"/>
      <c r="Q1562" s="333"/>
    </row>
    <row r="1563" spans="1:17" s="359" customFormat="1" ht="39.9" customHeight="1" x14ac:dyDescent="0.25">
      <c r="A1563" s="848">
        <v>311</v>
      </c>
      <c r="B1563" s="393" t="s">
        <v>22</v>
      </c>
      <c r="C1563" s="393" t="s">
        <v>23</v>
      </c>
      <c r="D1563" s="393" t="s">
        <v>5593</v>
      </c>
      <c r="E1563" s="857" t="s">
        <v>5594</v>
      </c>
      <c r="F1563" s="857"/>
      <c r="G1563" s="857" t="s">
        <v>17</v>
      </c>
      <c r="H1563" s="858"/>
      <c r="I1563" s="392"/>
      <c r="J1563" s="391"/>
      <c r="K1563" s="391"/>
      <c r="L1563" s="391"/>
      <c r="M1563" s="390"/>
      <c r="O1563" s="360"/>
      <c r="Q1563" s="360"/>
    </row>
    <row r="1564" spans="1:17" s="359" customFormat="1" ht="39.9" customHeight="1" x14ac:dyDescent="0.25">
      <c r="A1564" s="849"/>
      <c r="B1564" s="389" t="s">
        <v>6984</v>
      </c>
      <c r="C1564" s="389" t="s">
        <v>6983</v>
      </c>
      <c r="D1564" s="388">
        <v>43613</v>
      </c>
      <c r="E1564" s="387"/>
      <c r="F1564" s="386" t="s">
        <v>6144</v>
      </c>
      <c r="G1564" s="859" t="s">
        <v>6143</v>
      </c>
      <c r="H1564" s="860"/>
      <c r="I1564" s="861"/>
      <c r="J1564" s="385" t="s">
        <v>5599</v>
      </c>
      <c r="K1564" s="384"/>
      <c r="L1564" s="381" t="s">
        <v>32</v>
      </c>
      <c r="M1564" s="383">
        <f>327+83.15+145</f>
        <v>555.15</v>
      </c>
      <c r="O1564" s="360"/>
      <c r="Q1564" s="360"/>
    </row>
    <row r="1565" spans="1:17" s="359" customFormat="1" ht="39.9" customHeight="1" x14ac:dyDescent="0.25">
      <c r="A1565" s="849"/>
      <c r="B1565" s="379" t="s">
        <v>34</v>
      </c>
      <c r="C1565" s="379" t="s">
        <v>35</v>
      </c>
      <c r="D1565" s="379" t="s">
        <v>5600</v>
      </c>
      <c r="E1565" s="862" t="s">
        <v>5601</v>
      </c>
      <c r="F1565" s="862"/>
      <c r="G1565" s="863"/>
      <c r="H1565" s="864"/>
      <c r="I1565" s="865"/>
      <c r="J1565" s="382" t="s">
        <v>5646</v>
      </c>
      <c r="K1565" s="381"/>
      <c r="L1565" s="374" t="s">
        <v>32</v>
      </c>
      <c r="M1565" s="380">
        <v>304.3</v>
      </c>
      <c r="O1565" s="360"/>
      <c r="Q1565" s="360"/>
    </row>
    <row r="1566" spans="1:17" s="359" customFormat="1" ht="39.9" customHeight="1" x14ac:dyDescent="0.25">
      <c r="A1566" s="849"/>
      <c r="B1566" s="379"/>
      <c r="C1566" s="379"/>
      <c r="D1566" s="379"/>
      <c r="E1566" s="379"/>
      <c r="F1566" s="379"/>
      <c r="G1566" s="378"/>
      <c r="H1566" s="377"/>
      <c r="I1566" s="376"/>
      <c r="J1566" s="375" t="s">
        <v>5664</v>
      </c>
      <c r="K1566" s="374"/>
      <c r="L1566" s="374" t="s">
        <v>32</v>
      </c>
      <c r="M1566" s="373">
        <v>750</v>
      </c>
      <c r="O1566" s="360"/>
      <c r="Q1566" s="360"/>
    </row>
    <row r="1567" spans="1:17" s="359" customFormat="1" ht="39.9" customHeight="1" thickBot="1" x14ac:dyDescent="0.3">
      <c r="A1567" s="850"/>
      <c r="B1567" s="394" t="s">
        <v>5710</v>
      </c>
      <c r="C1567" s="371" t="s">
        <v>6143</v>
      </c>
      <c r="D1567" s="370">
        <v>43617</v>
      </c>
      <c r="E1567" s="369" t="s">
        <v>5605</v>
      </c>
      <c r="F1567" s="368" t="s">
        <v>6588</v>
      </c>
      <c r="G1567" s="367"/>
      <c r="H1567" s="366"/>
      <c r="I1567" s="365"/>
      <c r="J1567" s="364" t="s">
        <v>5696</v>
      </c>
      <c r="K1567" s="363"/>
      <c r="L1567" s="362"/>
      <c r="M1567" s="361"/>
      <c r="O1567" s="360"/>
      <c r="Q1567" s="360"/>
    </row>
    <row r="1568" spans="1:17" s="19" customFormat="1" ht="39.9" customHeight="1" x14ac:dyDescent="0.25">
      <c r="A1568" s="848">
        <v>312</v>
      </c>
      <c r="B1568" s="287" t="s">
        <v>22</v>
      </c>
      <c r="C1568" s="287" t="s">
        <v>23</v>
      </c>
      <c r="D1568" s="287" t="s">
        <v>5593</v>
      </c>
      <c r="E1568" s="851" t="s">
        <v>5594</v>
      </c>
      <c r="F1568" s="851"/>
      <c r="G1568" s="851" t="s">
        <v>17</v>
      </c>
      <c r="H1568" s="852"/>
      <c r="I1568" s="358"/>
      <c r="J1568" s="357"/>
      <c r="K1568" s="357"/>
      <c r="L1568" s="357"/>
      <c r="M1568" s="356"/>
      <c r="O1568" s="333"/>
      <c r="Q1568" s="333"/>
    </row>
    <row r="1569" spans="1:17" s="19" customFormat="1" ht="39.9" customHeight="1" x14ac:dyDescent="0.25">
      <c r="A1569" s="849"/>
      <c r="B1569" s="48" t="s">
        <v>6982</v>
      </c>
      <c r="C1569" s="48" t="s">
        <v>6981</v>
      </c>
      <c r="D1569" s="355">
        <v>43724</v>
      </c>
      <c r="E1569" s="354"/>
      <c r="F1569" s="353" t="s">
        <v>6980</v>
      </c>
      <c r="G1569" s="774" t="s">
        <v>6978</v>
      </c>
      <c r="H1569" s="775"/>
      <c r="I1569" s="776"/>
      <c r="J1569" s="352" t="s">
        <v>5599</v>
      </c>
      <c r="K1569" s="53"/>
      <c r="L1569" s="45" t="s">
        <v>32</v>
      </c>
      <c r="M1569" s="351">
        <v>683.3</v>
      </c>
      <c r="O1569" s="333"/>
      <c r="Q1569" s="333"/>
    </row>
    <row r="1570" spans="1:17" s="19" customFormat="1" ht="39.9" customHeight="1" x14ac:dyDescent="0.25">
      <c r="A1570" s="849"/>
      <c r="B1570" s="349" t="s">
        <v>34</v>
      </c>
      <c r="C1570" s="349" t="s">
        <v>35</v>
      </c>
      <c r="D1570" s="349" t="s">
        <v>5600</v>
      </c>
      <c r="E1570" s="853" t="s">
        <v>5601</v>
      </c>
      <c r="F1570" s="853"/>
      <c r="G1570" s="854"/>
      <c r="H1570" s="855"/>
      <c r="I1570" s="856"/>
      <c r="J1570" s="58" t="s">
        <v>5646</v>
      </c>
      <c r="K1570" s="45"/>
      <c r="L1570" s="59" t="s">
        <v>32</v>
      </c>
      <c r="M1570" s="350">
        <v>3356.23</v>
      </c>
      <c r="O1570" s="333"/>
      <c r="Q1570" s="333"/>
    </row>
    <row r="1571" spans="1:17" s="19" customFormat="1" ht="39.9" customHeight="1" x14ac:dyDescent="0.25">
      <c r="A1571" s="849"/>
      <c r="B1571" s="349"/>
      <c r="C1571" s="349"/>
      <c r="D1571" s="349"/>
      <c r="E1571" s="349"/>
      <c r="F1571" s="349"/>
      <c r="G1571" s="348"/>
      <c r="H1571" s="347"/>
      <c r="I1571" s="346"/>
      <c r="J1571" s="345" t="s">
        <v>5607</v>
      </c>
      <c r="K1571" s="59"/>
      <c r="L1571" s="59"/>
      <c r="M1571" s="344"/>
      <c r="O1571" s="333"/>
      <c r="Q1571" s="333"/>
    </row>
    <row r="1572" spans="1:17" s="19" customFormat="1" ht="39.9" customHeight="1" thickBot="1" x14ac:dyDescent="0.3">
      <c r="A1572" s="850"/>
      <c r="B1572" s="343" t="s">
        <v>6979</v>
      </c>
      <c r="C1572" s="342" t="s">
        <v>6978</v>
      </c>
      <c r="D1572" s="341">
        <v>43729</v>
      </c>
      <c r="E1572" s="340" t="s">
        <v>5605</v>
      </c>
      <c r="F1572" s="339" t="s">
        <v>6977</v>
      </c>
      <c r="G1572" s="338"/>
      <c r="H1572" s="337"/>
      <c r="I1572" s="336"/>
      <c r="J1572" s="63" t="s">
        <v>5696</v>
      </c>
      <c r="K1572" s="335"/>
      <c r="L1572" s="64" t="s">
        <v>32</v>
      </c>
      <c r="M1572" s="334">
        <v>54.75</v>
      </c>
      <c r="O1572" s="333"/>
      <c r="Q1572" s="333"/>
    </row>
    <row r="1573" spans="1:17" s="19" customFormat="1" ht="39.9" customHeight="1" x14ac:dyDescent="0.25">
      <c r="A1573" s="848">
        <v>313</v>
      </c>
      <c r="B1573" s="287" t="s">
        <v>22</v>
      </c>
      <c r="C1573" s="287" t="s">
        <v>23</v>
      </c>
      <c r="D1573" s="287" t="s">
        <v>5593</v>
      </c>
      <c r="E1573" s="851" t="s">
        <v>5594</v>
      </c>
      <c r="F1573" s="851"/>
      <c r="G1573" s="851" t="s">
        <v>17</v>
      </c>
      <c r="H1573" s="852"/>
      <c r="I1573" s="358"/>
      <c r="J1573" s="357"/>
      <c r="K1573" s="357"/>
      <c r="L1573" s="357"/>
      <c r="M1573" s="356"/>
      <c r="O1573" s="333"/>
      <c r="Q1573" s="333"/>
    </row>
    <row r="1574" spans="1:17" s="19" customFormat="1" ht="39.9" customHeight="1" x14ac:dyDescent="0.25">
      <c r="A1574" s="849"/>
      <c r="B1574" s="48" t="s">
        <v>6976</v>
      </c>
      <c r="C1574" s="48" t="s">
        <v>6975</v>
      </c>
      <c r="D1574" s="355">
        <v>43715</v>
      </c>
      <c r="E1574" s="354"/>
      <c r="F1574" s="353" t="s">
        <v>6974</v>
      </c>
      <c r="G1574" s="774" t="s">
        <v>6926</v>
      </c>
      <c r="H1574" s="775"/>
      <c r="I1574" s="776"/>
      <c r="J1574" s="352" t="s">
        <v>5599</v>
      </c>
      <c r="K1574" s="53"/>
      <c r="L1574" s="45" t="s">
        <v>32</v>
      </c>
      <c r="M1574" s="351">
        <v>587.27</v>
      </c>
      <c r="O1574" s="333"/>
      <c r="Q1574" s="333"/>
    </row>
    <row r="1575" spans="1:17" s="19" customFormat="1" ht="39.9" customHeight="1" x14ac:dyDescent="0.25">
      <c r="A1575" s="849"/>
      <c r="B1575" s="349" t="s">
        <v>34</v>
      </c>
      <c r="C1575" s="349" t="s">
        <v>35</v>
      </c>
      <c r="D1575" s="349" t="s">
        <v>5600</v>
      </c>
      <c r="E1575" s="853" t="s">
        <v>5601</v>
      </c>
      <c r="F1575" s="853"/>
      <c r="G1575" s="854"/>
      <c r="H1575" s="855"/>
      <c r="I1575" s="856"/>
      <c r="J1575" s="58" t="s">
        <v>5646</v>
      </c>
      <c r="K1575" s="45"/>
      <c r="L1575" s="59"/>
      <c r="M1575" s="350"/>
      <c r="O1575" s="333"/>
      <c r="Q1575" s="333"/>
    </row>
    <row r="1576" spans="1:17" s="19" customFormat="1" ht="39.9" customHeight="1" x14ac:dyDescent="0.25">
      <c r="A1576" s="849"/>
      <c r="B1576" s="349"/>
      <c r="C1576" s="349"/>
      <c r="D1576" s="349"/>
      <c r="E1576" s="349"/>
      <c r="F1576" s="349"/>
      <c r="G1576" s="348"/>
      <c r="H1576" s="347"/>
      <c r="I1576" s="346"/>
      <c r="J1576" s="345" t="s">
        <v>5607</v>
      </c>
      <c r="K1576" s="59"/>
      <c r="L1576" s="59"/>
      <c r="M1576" s="344"/>
      <c r="O1576" s="333"/>
      <c r="Q1576" s="333"/>
    </row>
    <row r="1577" spans="1:17" s="19" customFormat="1" ht="39.9" customHeight="1" thickBot="1" x14ac:dyDescent="0.3">
      <c r="A1577" s="850"/>
      <c r="B1577" s="343" t="s">
        <v>5922</v>
      </c>
      <c r="C1577" s="342" t="s">
        <v>6926</v>
      </c>
      <c r="D1577" s="341">
        <v>43722</v>
      </c>
      <c r="E1577" s="340" t="s">
        <v>5605</v>
      </c>
      <c r="F1577" s="339" t="s">
        <v>6925</v>
      </c>
      <c r="G1577" s="338"/>
      <c r="H1577" s="337"/>
      <c r="I1577" s="336"/>
      <c r="J1577" s="63" t="s">
        <v>5696</v>
      </c>
      <c r="K1577" s="335"/>
      <c r="L1577" s="64"/>
      <c r="M1577" s="334"/>
      <c r="O1577" s="333"/>
      <c r="Q1577" s="333"/>
    </row>
    <row r="1578" spans="1:17" s="19" customFormat="1" ht="39.9" customHeight="1" x14ac:dyDescent="0.25">
      <c r="A1578" s="848">
        <v>314</v>
      </c>
      <c r="B1578" s="287" t="s">
        <v>22</v>
      </c>
      <c r="C1578" s="287" t="s">
        <v>23</v>
      </c>
      <c r="D1578" s="287" t="s">
        <v>5593</v>
      </c>
      <c r="E1578" s="851" t="s">
        <v>5594</v>
      </c>
      <c r="F1578" s="851"/>
      <c r="G1578" s="851" t="s">
        <v>17</v>
      </c>
      <c r="H1578" s="852"/>
      <c r="I1578" s="358"/>
      <c r="J1578" s="357"/>
      <c r="K1578" s="357"/>
      <c r="L1578" s="357"/>
      <c r="M1578" s="356"/>
      <c r="O1578" s="333"/>
      <c r="Q1578" s="333"/>
    </row>
    <row r="1579" spans="1:17" s="19" customFormat="1" ht="39.9" customHeight="1" x14ac:dyDescent="0.25">
      <c r="A1579" s="849"/>
      <c r="B1579" s="48" t="s">
        <v>6973</v>
      </c>
      <c r="C1579" s="48" t="s">
        <v>6972</v>
      </c>
      <c r="D1579" s="355">
        <v>43716</v>
      </c>
      <c r="E1579" s="354"/>
      <c r="F1579" s="353" t="s">
        <v>6018</v>
      </c>
      <c r="G1579" s="774" t="s">
        <v>6807</v>
      </c>
      <c r="H1579" s="775"/>
      <c r="I1579" s="776"/>
      <c r="J1579" s="352" t="s">
        <v>5599</v>
      </c>
      <c r="K1579" s="53"/>
      <c r="L1579" s="45" t="s">
        <v>32</v>
      </c>
      <c r="M1579" s="351">
        <v>495</v>
      </c>
      <c r="O1579" s="333"/>
      <c r="Q1579" s="333"/>
    </row>
    <row r="1580" spans="1:17" s="19" customFormat="1" ht="39.9" customHeight="1" x14ac:dyDescent="0.25">
      <c r="A1580" s="849"/>
      <c r="B1580" s="349" t="s">
        <v>34</v>
      </c>
      <c r="C1580" s="349" t="s">
        <v>35</v>
      </c>
      <c r="D1580" s="349" t="s">
        <v>5600</v>
      </c>
      <c r="E1580" s="853" t="s">
        <v>5601</v>
      </c>
      <c r="F1580" s="853"/>
      <c r="G1580" s="854"/>
      <c r="H1580" s="855"/>
      <c r="I1580" s="856"/>
      <c r="J1580" s="58" t="s">
        <v>5646</v>
      </c>
      <c r="K1580" s="45"/>
      <c r="L1580" s="59"/>
      <c r="M1580" s="350"/>
      <c r="O1580" s="333"/>
      <c r="Q1580" s="333"/>
    </row>
    <row r="1581" spans="1:17" s="19" customFormat="1" ht="39.9" customHeight="1" x14ac:dyDescent="0.25">
      <c r="A1581" s="849"/>
      <c r="B1581" s="349"/>
      <c r="C1581" s="349"/>
      <c r="D1581" s="349"/>
      <c r="E1581" s="349"/>
      <c r="F1581" s="349"/>
      <c r="G1581" s="348"/>
      <c r="H1581" s="347"/>
      <c r="I1581" s="346"/>
      <c r="J1581" s="345" t="s">
        <v>5607</v>
      </c>
      <c r="K1581" s="59"/>
      <c r="L1581" s="59"/>
      <c r="M1581" s="344"/>
      <c r="O1581" s="333"/>
      <c r="Q1581" s="333"/>
    </row>
    <row r="1582" spans="1:17" s="19" customFormat="1" ht="39.9" customHeight="1" thickBot="1" x14ac:dyDescent="0.3">
      <c r="A1582" s="850"/>
      <c r="B1582" s="343" t="s">
        <v>6763</v>
      </c>
      <c r="C1582" s="342" t="s">
        <v>6807</v>
      </c>
      <c r="D1582" s="341">
        <v>43722</v>
      </c>
      <c r="E1582" s="340" t="s">
        <v>5605</v>
      </c>
      <c r="F1582" s="339" t="s">
        <v>6971</v>
      </c>
      <c r="G1582" s="338"/>
      <c r="H1582" s="337"/>
      <c r="I1582" s="336"/>
      <c r="J1582" s="63" t="s">
        <v>5696</v>
      </c>
      <c r="K1582" s="335"/>
      <c r="L1582" s="64"/>
      <c r="M1582" s="334"/>
      <c r="O1582" s="333"/>
      <c r="Q1582" s="333"/>
    </row>
    <row r="1583" spans="1:17" s="19" customFormat="1" ht="39.9" customHeight="1" x14ac:dyDescent="0.25">
      <c r="A1583" s="848">
        <v>315</v>
      </c>
      <c r="B1583" s="287" t="s">
        <v>22</v>
      </c>
      <c r="C1583" s="287" t="s">
        <v>23</v>
      </c>
      <c r="D1583" s="287" t="s">
        <v>5593</v>
      </c>
      <c r="E1583" s="851" t="s">
        <v>5594</v>
      </c>
      <c r="F1583" s="851"/>
      <c r="G1583" s="851" t="s">
        <v>17</v>
      </c>
      <c r="H1583" s="852"/>
      <c r="I1583" s="358"/>
      <c r="J1583" s="357"/>
      <c r="K1583" s="357"/>
      <c r="L1583" s="357"/>
      <c r="M1583" s="356"/>
      <c r="O1583" s="333"/>
      <c r="Q1583" s="333"/>
    </row>
    <row r="1584" spans="1:17" s="19" customFormat="1" ht="39.9" customHeight="1" x14ac:dyDescent="0.25">
      <c r="A1584" s="849"/>
      <c r="B1584" s="48" t="s">
        <v>6970</v>
      </c>
      <c r="C1584" s="48" t="s">
        <v>6969</v>
      </c>
      <c r="D1584" s="355">
        <v>43578</v>
      </c>
      <c r="E1584" s="354"/>
      <c r="F1584" s="353" t="s">
        <v>5877</v>
      </c>
      <c r="G1584" s="774" t="s">
        <v>6839</v>
      </c>
      <c r="H1584" s="775"/>
      <c r="I1584" s="776"/>
      <c r="J1584" s="352" t="s">
        <v>5599</v>
      </c>
      <c r="K1584" s="53"/>
      <c r="L1584" s="45" t="s">
        <v>32</v>
      </c>
      <c r="M1584" s="351">
        <v>524.19000000000005</v>
      </c>
      <c r="O1584" s="333"/>
      <c r="Q1584" s="333"/>
    </row>
    <row r="1585" spans="1:17" s="19" customFormat="1" ht="39.9" customHeight="1" x14ac:dyDescent="0.25">
      <c r="A1585" s="849"/>
      <c r="B1585" s="349" t="s">
        <v>34</v>
      </c>
      <c r="C1585" s="349" t="s">
        <v>35</v>
      </c>
      <c r="D1585" s="349" t="s">
        <v>5600</v>
      </c>
      <c r="E1585" s="853" t="s">
        <v>5601</v>
      </c>
      <c r="F1585" s="853"/>
      <c r="G1585" s="854"/>
      <c r="H1585" s="855"/>
      <c r="I1585" s="856"/>
      <c r="J1585" s="58" t="s">
        <v>5646</v>
      </c>
      <c r="K1585" s="45"/>
      <c r="L1585" s="59" t="s">
        <v>32</v>
      </c>
      <c r="M1585" s="350">
        <v>336.6</v>
      </c>
      <c r="O1585" s="333"/>
      <c r="Q1585" s="333"/>
    </row>
    <row r="1586" spans="1:17" s="19" customFormat="1" ht="39.9" customHeight="1" x14ac:dyDescent="0.25">
      <c r="A1586" s="849"/>
      <c r="B1586" s="349"/>
      <c r="C1586" s="349"/>
      <c r="D1586" s="349"/>
      <c r="E1586" s="349"/>
      <c r="F1586" s="349"/>
      <c r="G1586" s="348"/>
      <c r="H1586" s="347"/>
      <c r="I1586" s="346"/>
      <c r="J1586" s="345" t="s">
        <v>5607</v>
      </c>
      <c r="K1586" s="59"/>
      <c r="L1586" s="59"/>
      <c r="M1586" s="344"/>
      <c r="O1586" s="333"/>
      <c r="Q1586" s="333"/>
    </row>
    <row r="1587" spans="1:17" s="19" customFormat="1" ht="39.9" customHeight="1" thickBot="1" x14ac:dyDescent="0.3">
      <c r="A1587" s="850"/>
      <c r="B1587" s="343" t="s">
        <v>6763</v>
      </c>
      <c r="C1587" s="342" t="s">
        <v>6839</v>
      </c>
      <c r="D1587" s="341">
        <v>43580</v>
      </c>
      <c r="E1587" s="340" t="s">
        <v>5605</v>
      </c>
      <c r="F1587" s="339" t="s">
        <v>6860</v>
      </c>
      <c r="G1587" s="338"/>
      <c r="H1587" s="337"/>
      <c r="I1587" s="336"/>
      <c r="J1587" s="63" t="s">
        <v>5664</v>
      </c>
      <c r="K1587" s="335"/>
      <c r="L1587" s="64" t="s">
        <v>32</v>
      </c>
      <c r="M1587" s="334">
        <v>1199</v>
      </c>
      <c r="O1587" s="333"/>
      <c r="Q1587" s="333"/>
    </row>
    <row r="1588" spans="1:17" s="19" customFormat="1" ht="39.9" customHeight="1" x14ac:dyDescent="0.25">
      <c r="A1588" s="848">
        <v>316</v>
      </c>
      <c r="B1588" s="287" t="s">
        <v>22</v>
      </c>
      <c r="C1588" s="287" t="s">
        <v>23</v>
      </c>
      <c r="D1588" s="287" t="s">
        <v>5593</v>
      </c>
      <c r="E1588" s="851" t="s">
        <v>5594</v>
      </c>
      <c r="F1588" s="851"/>
      <c r="G1588" s="851" t="s">
        <v>17</v>
      </c>
      <c r="H1588" s="852"/>
      <c r="I1588" s="358"/>
      <c r="J1588" s="357"/>
      <c r="K1588" s="357"/>
      <c r="L1588" s="357"/>
      <c r="M1588" s="356"/>
      <c r="O1588" s="333"/>
      <c r="Q1588" s="333"/>
    </row>
    <row r="1589" spans="1:17" s="19" customFormat="1" ht="39.9" customHeight="1" x14ac:dyDescent="0.25">
      <c r="A1589" s="849"/>
      <c r="B1589" s="48" t="s">
        <v>6940</v>
      </c>
      <c r="C1589" s="48" t="s">
        <v>6968</v>
      </c>
      <c r="D1589" s="355">
        <v>43592</v>
      </c>
      <c r="E1589" s="354"/>
      <c r="F1589" s="353" t="s">
        <v>6967</v>
      </c>
      <c r="G1589" s="774" t="s">
        <v>6966</v>
      </c>
      <c r="H1589" s="775"/>
      <c r="I1589" s="776"/>
      <c r="J1589" s="352" t="s">
        <v>5599</v>
      </c>
      <c r="K1589" s="53"/>
      <c r="L1589" s="45" t="s">
        <v>32</v>
      </c>
      <c r="M1589" s="351">
        <v>525</v>
      </c>
      <c r="O1589" s="333"/>
      <c r="Q1589" s="333"/>
    </row>
    <row r="1590" spans="1:17" s="19" customFormat="1" ht="39.9" customHeight="1" x14ac:dyDescent="0.25">
      <c r="A1590" s="849"/>
      <c r="B1590" s="349" t="s">
        <v>34</v>
      </c>
      <c r="C1590" s="349" t="s">
        <v>35</v>
      </c>
      <c r="D1590" s="349" t="s">
        <v>5600</v>
      </c>
      <c r="E1590" s="853" t="s">
        <v>5601</v>
      </c>
      <c r="F1590" s="853"/>
      <c r="G1590" s="854"/>
      <c r="H1590" s="855"/>
      <c r="I1590" s="856"/>
      <c r="J1590" s="58" t="s">
        <v>5646</v>
      </c>
      <c r="K1590" s="45"/>
      <c r="L1590" s="59" t="s">
        <v>32</v>
      </c>
      <c r="M1590" s="350">
        <v>9522.2999999999993</v>
      </c>
      <c r="O1590" s="333"/>
      <c r="Q1590" s="333"/>
    </row>
    <row r="1591" spans="1:17" s="19" customFormat="1" ht="39.9" customHeight="1" x14ac:dyDescent="0.25">
      <c r="A1591" s="849"/>
      <c r="B1591" s="349"/>
      <c r="C1591" s="349"/>
      <c r="D1591" s="349"/>
      <c r="E1591" s="349"/>
      <c r="F1591" s="349"/>
      <c r="G1591" s="348"/>
      <c r="H1591" s="347"/>
      <c r="I1591" s="346"/>
      <c r="J1591" s="345" t="s">
        <v>5607</v>
      </c>
      <c r="K1591" s="59"/>
      <c r="L1591" s="59"/>
      <c r="M1591" s="344"/>
      <c r="O1591" s="333"/>
      <c r="Q1591" s="333"/>
    </row>
    <row r="1592" spans="1:17" s="19" customFormat="1" ht="39.9" customHeight="1" thickBot="1" x14ac:dyDescent="0.3">
      <c r="A1592" s="850"/>
      <c r="B1592" s="343" t="s">
        <v>5710</v>
      </c>
      <c r="C1592" s="342" t="s">
        <v>6966</v>
      </c>
      <c r="D1592" s="341">
        <v>43597</v>
      </c>
      <c r="E1592" s="340" t="s">
        <v>5605</v>
      </c>
      <c r="F1592" s="339" t="s">
        <v>6771</v>
      </c>
      <c r="G1592" s="338"/>
      <c r="H1592" s="337"/>
      <c r="I1592" s="336"/>
      <c r="J1592" s="63" t="s">
        <v>5696</v>
      </c>
      <c r="K1592" s="335"/>
      <c r="L1592" s="64"/>
      <c r="M1592" s="334"/>
      <c r="O1592" s="333"/>
      <c r="Q1592" s="333"/>
    </row>
    <row r="1593" spans="1:17" s="19" customFormat="1" ht="39.9" customHeight="1" x14ac:dyDescent="0.25">
      <c r="A1593" s="848">
        <v>317</v>
      </c>
      <c r="B1593" s="287" t="s">
        <v>22</v>
      </c>
      <c r="C1593" s="287" t="s">
        <v>23</v>
      </c>
      <c r="D1593" s="287" t="s">
        <v>5593</v>
      </c>
      <c r="E1593" s="851" t="s">
        <v>5594</v>
      </c>
      <c r="F1593" s="851"/>
      <c r="G1593" s="851" t="s">
        <v>17</v>
      </c>
      <c r="H1593" s="852"/>
      <c r="I1593" s="358"/>
      <c r="J1593" s="357"/>
      <c r="K1593" s="357"/>
      <c r="L1593" s="357"/>
      <c r="M1593" s="356"/>
      <c r="O1593" s="333"/>
      <c r="Q1593" s="333"/>
    </row>
    <row r="1594" spans="1:17" s="19" customFormat="1" ht="39.9" customHeight="1" x14ac:dyDescent="0.25">
      <c r="A1594" s="849"/>
      <c r="B1594" s="48" t="s">
        <v>6940</v>
      </c>
      <c r="C1594" s="48" t="s">
        <v>6965</v>
      </c>
      <c r="D1594" s="355">
        <v>43560</v>
      </c>
      <c r="E1594" s="354"/>
      <c r="F1594" s="353" t="s">
        <v>6964</v>
      </c>
      <c r="G1594" s="774" t="s">
        <v>6047</v>
      </c>
      <c r="H1594" s="775"/>
      <c r="I1594" s="776"/>
      <c r="J1594" s="352" t="s">
        <v>5599</v>
      </c>
      <c r="K1594" s="53"/>
      <c r="L1594" s="45" t="s">
        <v>32</v>
      </c>
      <c r="M1594" s="351">
        <v>242</v>
      </c>
      <c r="O1594" s="333"/>
      <c r="Q1594" s="333"/>
    </row>
    <row r="1595" spans="1:17" s="19" customFormat="1" ht="39.9" customHeight="1" x14ac:dyDescent="0.25">
      <c r="A1595" s="849"/>
      <c r="B1595" s="349" t="s">
        <v>34</v>
      </c>
      <c r="C1595" s="349" t="s">
        <v>35</v>
      </c>
      <c r="D1595" s="349" t="s">
        <v>5600</v>
      </c>
      <c r="E1595" s="853" t="s">
        <v>5601</v>
      </c>
      <c r="F1595" s="853"/>
      <c r="G1595" s="854"/>
      <c r="H1595" s="855"/>
      <c r="I1595" s="856"/>
      <c r="J1595" s="58" t="s">
        <v>5646</v>
      </c>
      <c r="K1595" s="45"/>
      <c r="L1595" s="59" t="s">
        <v>32</v>
      </c>
      <c r="M1595" s="350">
        <v>387.6</v>
      </c>
      <c r="O1595" s="333"/>
      <c r="Q1595" s="333"/>
    </row>
    <row r="1596" spans="1:17" s="19" customFormat="1" ht="39.9" customHeight="1" x14ac:dyDescent="0.25">
      <c r="A1596" s="849"/>
      <c r="B1596" s="349"/>
      <c r="C1596" s="349"/>
      <c r="D1596" s="349"/>
      <c r="E1596" s="349"/>
      <c r="F1596" s="349"/>
      <c r="G1596" s="348"/>
      <c r="H1596" s="347"/>
      <c r="I1596" s="346"/>
      <c r="J1596" s="345" t="s">
        <v>5607</v>
      </c>
      <c r="K1596" s="59"/>
      <c r="L1596" s="59" t="s">
        <v>5583</v>
      </c>
      <c r="M1596" s="344">
        <v>112</v>
      </c>
      <c r="O1596" s="333"/>
      <c r="Q1596" s="333"/>
    </row>
    <row r="1597" spans="1:17" s="19" customFormat="1" ht="39.9" customHeight="1" thickBot="1" x14ac:dyDescent="0.3">
      <c r="A1597" s="850"/>
      <c r="B1597" s="343" t="s">
        <v>5710</v>
      </c>
      <c r="C1597" s="342" t="s">
        <v>6047</v>
      </c>
      <c r="D1597" s="341">
        <v>43562</v>
      </c>
      <c r="E1597" s="340" t="s">
        <v>5605</v>
      </c>
      <c r="F1597" s="339" t="s">
        <v>6963</v>
      </c>
      <c r="G1597" s="338"/>
      <c r="H1597" s="337"/>
      <c r="I1597" s="336"/>
      <c r="J1597" s="63" t="s">
        <v>5696</v>
      </c>
      <c r="K1597" s="335"/>
      <c r="L1597" s="64"/>
      <c r="M1597" s="334"/>
      <c r="O1597" s="333"/>
      <c r="Q1597" s="333"/>
    </row>
    <row r="1598" spans="1:17" s="19" customFormat="1" ht="39.9" customHeight="1" x14ac:dyDescent="0.25">
      <c r="A1598" s="848">
        <v>318</v>
      </c>
      <c r="B1598" s="287" t="s">
        <v>22</v>
      </c>
      <c r="C1598" s="287" t="s">
        <v>23</v>
      </c>
      <c r="D1598" s="287" t="s">
        <v>5593</v>
      </c>
      <c r="E1598" s="851" t="s">
        <v>5594</v>
      </c>
      <c r="F1598" s="851"/>
      <c r="G1598" s="851" t="s">
        <v>17</v>
      </c>
      <c r="H1598" s="852"/>
      <c r="I1598" s="358"/>
      <c r="J1598" s="357"/>
      <c r="K1598" s="357"/>
      <c r="L1598" s="357"/>
      <c r="M1598" s="356"/>
      <c r="O1598" s="333"/>
      <c r="Q1598" s="333"/>
    </row>
    <row r="1599" spans="1:17" s="19" customFormat="1" ht="39.9" customHeight="1" x14ac:dyDescent="0.25">
      <c r="A1599" s="849"/>
      <c r="B1599" s="48" t="s">
        <v>6940</v>
      </c>
      <c r="C1599" s="48" t="s">
        <v>6962</v>
      </c>
      <c r="D1599" s="355">
        <v>43578</v>
      </c>
      <c r="E1599" s="354"/>
      <c r="F1599" s="353" t="s">
        <v>5877</v>
      </c>
      <c r="G1599" s="774" t="s">
        <v>2417</v>
      </c>
      <c r="H1599" s="775"/>
      <c r="I1599" s="776"/>
      <c r="J1599" s="352" t="s">
        <v>5599</v>
      </c>
      <c r="K1599" s="53"/>
      <c r="L1599" s="45" t="s">
        <v>32</v>
      </c>
      <c r="M1599" s="351">
        <v>546</v>
      </c>
      <c r="O1599" s="333"/>
      <c r="Q1599" s="333"/>
    </row>
    <row r="1600" spans="1:17" s="19" customFormat="1" ht="39.9" customHeight="1" x14ac:dyDescent="0.25">
      <c r="A1600" s="849"/>
      <c r="B1600" s="349" t="s">
        <v>34</v>
      </c>
      <c r="C1600" s="349" t="s">
        <v>35</v>
      </c>
      <c r="D1600" s="349" t="s">
        <v>5600</v>
      </c>
      <c r="E1600" s="853" t="s">
        <v>5601</v>
      </c>
      <c r="F1600" s="853"/>
      <c r="G1600" s="854"/>
      <c r="H1600" s="855"/>
      <c r="I1600" s="856"/>
      <c r="J1600" s="58" t="s">
        <v>5646</v>
      </c>
      <c r="K1600" s="45"/>
      <c r="L1600" s="59" t="s">
        <v>32</v>
      </c>
      <c r="M1600" s="350">
        <v>276.60000000000002</v>
      </c>
      <c r="O1600" s="333"/>
      <c r="Q1600" s="333"/>
    </row>
    <row r="1601" spans="1:17" s="19" customFormat="1" ht="39.9" customHeight="1" x14ac:dyDescent="0.25">
      <c r="A1601" s="849"/>
      <c r="B1601" s="349"/>
      <c r="C1601" s="349"/>
      <c r="D1601" s="349"/>
      <c r="E1601" s="349"/>
      <c r="F1601" s="349"/>
      <c r="G1601" s="348"/>
      <c r="H1601" s="347"/>
      <c r="I1601" s="346"/>
      <c r="J1601" s="345" t="s">
        <v>5607</v>
      </c>
      <c r="K1601" s="59"/>
      <c r="L1601" s="59" t="s">
        <v>32</v>
      </c>
      <c r="M1601" s="344">
        <v>71</v>
      </c>
      <c r="O1601" s="333"/>
      <c r="Q1601" s="333"/>
    </row>
    <row r="1602" spans="1:17" s="19" customFormat="1" ht="39.9" customHeight="1" thickBot="1" x14ac:dyDescent="0.3">
      <c r="A1602" s="850"/>
      <c r="B1602" s="343" t="s">
        <v>5710</v>
      </c>
      <c r="C1602" s="342" t="s">
        <v>2417</v>
      </c>
      <c r="D1602" s="341">
        <v>43581</v>
      </c>
      <c r="E1602" s="340" t="s">
        <v>5605</v>
      </c>
      <c r="F1602" s="339" t="s">
        <v>5739</v>
      </c>
      <c r="G1602" s="338"/>
      <c r="H1602" s="337"/>
      <c r="I1602" s="336"/>
      <c r="J1602" s="63" t="s">
        <v>5664</v>
      </c>
      <c r="K1602" s="335"/>
      <c r="L1602" s="64" t="s">
        <v>32</v>
      </c>
      <c r="M1602" s="334">
        <v>899</v>
      </c>
      <c r="O1602" s="333"/>
      <c r="Q1602" s="333"/>
    </row>
    <row r="1603" spans="1:17" s="19" customFormat="1" ht="39.9" customHeight="1" x14ac:dyDescent="0.25">
      <c r="A1603" s="848">
        <v>319</v>
      </c>
      <c r="B1603" s="287" t="s">
        <v>22</v>
      </c>
      <c r="C1603" s="287" t="s">
        <v>23</v>
      </c>
      <c r="D1603" s="287" t="s">
        <v>5593</v>
      </c>
      <c r="E1603" s="851" t="s">
        <v>5594</v>
      </c>
      <c r="F1603" s="851"/>
      <c r="G1603" s="851" t="s">
        <v>17</v>
      </c>
      <c r="H1603" s="852"/>
      <c r="I1603" s="358"/>
      <c r="J1603" s="357"/>
      <c r="K1603" s="357"/>
      <c r="L1603" s="357"/>
      <c r="M1603" s="356"/>
      <c r="O1603" s="333"/>
      <c r="Q1603" s="333"/>
    </row>
    <row r="1604" spans="1:17" s="19" customFormat="1" ht="39.9" customHeight="1" x14ac:dyDescent="0.25">
      <c r="A1604" s="849"/>
      <c r="B1604" s="48" t="s">
        <v>6940</v>
      </c>
      <c r="C1604" s="48" t="s">
        <v>6961</v>
      </c>
      <c r="D1604" s="355">
        <v>43589</v>
      </c>
      <c r="E1604" s="354"/>
      <c r="F1604" s="353" t="s">
        <v>6960</v>
      </c>
      <c r="G1604" s="774" t="s">
        <v>6959</v>
      </c>
      <c r="H1604" s="775"/>
      <c r="I1604" s="776"/>
      <c r="J1604" s="352" t="s">
        <v>5599</v>
      </c>
      <c r="K1604" s="53"/>
      <c r="L1604" s="45" t="s">
        <v>32</v>
      </c>
      <c r="M1604" s="351">
        <v>195</v>
      </c>
      <c r="O1604" s="333"/>
      <c r="Q1604" s="333"/>
    </row>
    <row r="1605" spans="1:17" s="19" customFormat="1" ht="39.9" customHeight="1" x14ac:dyDescent="0.25">
      <c r="A1605" s="849"/>
      <c r="B1605" s="349" t="s">
        <v>34</v>
      </c>
      <c r="C1605" s="349" t="s">
        <v>35</v>
      </c>
      <c r="D1605" s="349" t="s">
        <v>5600</v>
      </c>
      <c r="E1605" s="853" t="s">
        <v>5601</v>
      </c>
      <c r="F1605" s="853"/>
      <c r="G1605" s="854"/>
      <c r="H1605" s="855"/>
      <c r="I1605" s="856"/>
      <c r="J1605" s="58" t="s">
        <v>5646</v>
      </c>
      <c r="K1605" s="45"/>
      <c r="L1605" s="59" t="s">
        <v>32</v>
      </c>
      <c r="M1605" s="350">
        <v>894.4</v>
      </c>
      <c r="O1605" s="333"/>
      <c r="Q1605" s="333"/>
    </row>
    <row r="1606" spans="1:17" s="19" customFormat="1" ht="39.9" customHeight="1" x14ac:dyDescent="0.25">
      <c r="A1606" s="849"/>
      <c r="B1606" s="349"/>
      <c r="C1606" s="349"/>
      <c r="D1606" s="349"/>
      <c r="E1606" s="349"/>
      <c r="F1606" s="349"/>
      <c r="G1606" s="348"/>
      <c r="H1606" s="347"/>
      <c r="I1606" s="346"/>
      <c r="J1606" s="345" t="s">
        <v>5607</v>
      </c>
      <c r="K1606" s="59"/>
      <c r="L1606" s="59"/>
      <c r="M1606" s="344"/>
      <c r="O1606" s="333"/>
      <c r="Q1606" s="333"/>
    </row>
    <row r="1607" spans="1:17" s="19" customFormat="1" ht="39.9" customHeight="1" thickBot="1" x14ac:dyDescent="0.3">
      <c r="A1607" s="850"/>
      <c r="B1607" s="343" t="s">
        <v>5710</v>
      </c>
      <c r="C1607" s="342" t="s">
        <v>6959</v>
      </c>
      <c r="D1607" s="341">
        <v>43590</v>
      </c>
      <c r="E1607" s="340" t="s">
        <v>5605</v>
      </c>
      <c r="F1607" s="339" t="s">
        <v>6958</v>
      </c>
      <c r="G1607" s="338"/>
      <c r="H1607" s="337"/>
      <c r="I1607" s="336"/>
      <c r="J1607" s="63" t="s">
        <v>5696</v>
      </c>
      <c r="K1607" s="335"/>
      <c r="L1607" s="64"/>
      <c r="M1607" s="334"/>
      <c r="O1607" s="333"/>
      <c r="Q1607" s="333"/>
    </row>
    <row r="1608" spans="1:17" s="19" customFormat="1" ht="39.9" customHeight="1" x14ac:dyDescent="0.25">
      <c r="A1608" s="848">
        <v>320</v>
      </c>
      <c r="B1608" s="287" t="s">
        <v>22</v>
      </c>
      <c r="C1608" s="287" t="s">
        <v>23</v>
      </c>
      <c r="D1608" s="287" t="s">
        <v>5593</v>
      </c>
      <c r="E1608" s="851" t="s">
        <v>5594</v>
      </c>
      <c r="F1608" s="851"/>
      <c r="G1608" s="851" t="s">
        <v>17</v>
      </c>
      <c r="H1608" s="852"/>
      <c r="I1608" s="358"/>
      <c r="J1608" s="357"/>
      <c r="K1608" s="357"/>
      <c r="L1608" s="357"/>
      <c r="M1608" s="356"/>
      <c r="O1608" s="333"/>
      <c r="Q1608" s="333"/>
    </row>
    <row r="1609" spans="1:17" s="19" customFormat="1" ht="39.9" customHeight="1" x14ac:dyDescent="0.25">
      <c r="A1609" s="849"/>
      <c r="B1609" s="48" t="s">
        <v>6940</v>
      </c>
      <c r="C1609" s="48" t="s">
        <v>6957</v>
      </c>
      <c r="D1609" s="355">
        <v>43598</v>
      </c>
      <c r="E1609" s="354"/>
      <c r="F1609" s="353" t="s">
        <v>6226</v>
      </c>
      <c r="G1609" s="774" t="s">
        <v>6956</v>
      </c>
      <c r="H1609" s="775"/>
      <c r="I1609" s="776"/>
      <c r="J1609" s="352" t="s">
        <v>5599</v>
      </c>
      <c r="K1609" s="53"/>
      <c r="L1609" s="45" t="s">
        <v>32</v>
      </c>
      <c r="M1609" s="351">
        <v>131</v>
      </c>
      <c r="O1609" s="333"/>
      <c r="Q1609" s="333"/>
    </row>
    <row r="1610" spans="1:17" s="19" customFormat="1" ht="39.9" customHeight="1" x14ac:dyDescent="0.25">
      <c r="A1610" s="849"/>
      <c r="B1610" s="349" t="s">
        <v>34</v>
      </c>
      <c r="C1610" s="349" t="s">
        <v>35</v>
      </c>
      <c r="D1610" s="349" t="s">
        <v>5600</v>
      </c>
      <c r="E1610" s="853" t="s">
        <v>5601</v>
      </c>
      <c r="F1610" s="853"/>
      <c r="G1610" s="854"/>
      <c r="H1610" s="855"/>
      <c r="I1610" s="856"/>
      <c r="J1610" s="58" t="s">
        <v>5646</v>
      </c>
      <c r="K1610" s="45"/>
      <c r="L1610" s="59" t="s">
        <v>32</v>
      </c>
      <c r="M1610" s="350">
        <v>307.60000000000002</v>
      </c>
      <c r="O1610" s="333"/>
      <c r="Q1610" s="333"/>
    </row>
    <row r="1611" spans="1:17" s="19" customFormat="1" ht="39.9" customHeight="1" x14ac:dyDescent="0.25">
      <c r="A1611" s="849"/>
      <c r="B1611" s="349"/>
      <c r="C1611" s="349"/>
      <c r="D1611" s="349"/>
      <c r="E1611" s="349"/>
      <c r="F1611" s="349"/>
      <c r="G1611" s="348"/>
      <c r="H1611" s="347"/>
      <c r="I1611" s="346"/>
      <c r="J1611" s="345" t="s">
        <v>5607</v>
      </c>
      <c r="K1611" s="59"/>
      <c r="L1611" s="59" t="s">
        <v>32</v>
      </c>
      <c r="M1611" s="344">
        <v>14</v>
      </c>
      <c r="O1611" s="333"/>
      <c r="Q1611" s="333"/>
    </row>
    <row r="1612" spans="1:17" s="19" customFormat="1" ht="39.9" customHeight="1" thickBot="1" x14ac:dyDescent="0.3">
      <c r="A1612" s="850"/>
      <c r="B1612" s="343" t="s">
        <v>5710</v>
      </c>
      <c r="C1612" s="342" t="s">
        <v>6956</v>
      </c>
      <c r="D1612" s="341">
        <v>43599</v>
      </c>
      <c r="E1612" s="340" t="s">
        <v>5605</v>
      </c>
      <c r="F1612" s="339" t="s">
        <v>6955</v>
      </c>
      <c r="G1612" s="338"/>
      <c r="H1612" s="337"/>
      <c r="I1612" s="336"/>
      <c r="J1612" s="63" t="s">
        <v>5696</v>
      </c>
      <c r="K1612" s="335"/>
      <c r="L1612" s="64"/>
      <c r="M1612" s="334"/>
      <c r="O1612" s="333"/>
      <c r="Q1612" s="333"/>
    </row>
    <row r="1613" spans="1:17" s="19" customFormat="1" ht="39.9" customHeight="1" x14ac:dyDescent="0.25">
      <c r="A1613" s="848">
        <v>321</v>
      </c>
      <c r="B1613" s="287" t="s">
        <v>22</v>
      </c>
      <c r="C1613" s="287" t="s">
        <v>23</v>
      </c>
      <c r="D1613" s="287" t="s">
        <v>5593</v>
      </c>
      <c r="E1613" s="851" t="s">
        <v>5594</v>
      </c>
      <c r="F1613" s="851"/>
      <c r="G1613" s="851" t="s">
        <v>17</v>
      </c>
      <c r="H1613" s="852"/>
      <c r="I1613" s="358"/>
      <c r="J1613" s="357"/>
      <c r="K1613" s="357"/>
      <c r="L1613" s="357"/>
      <c r="M1613" s="356"/>
      <c r="O1613" s="333"/>
      <c r="Q1613" s="333"/>
    </row>
    <row r="1614" spans="1:17" s="19" customFormat="1" ht="39.9" customHeight="1" x14ac:dyDescent="0.25">
      <c r="A1614" s="849"/>
      <c r="B1614" s="48" t="s">
        <v>6940</v>
      </c>
      <c r="C1614" s="48" t="s">
        <v>6954</v>
      </c>
      <c r="D1614" s="355">
        <v>43601</v>
      </c>
      <c r="E1614" s="354"/>
      <c r="F1614" s="353" t="s">
        <v>6953</v>
      </c>
      <c r="G1614" s="774" t="s">
        <v>6952</v>
      </c>
      <c r="H1614" s="775"/>
      <c r="I1614" s="776"/>
      <c r="J1614" s="352" t="s">
        <v>5599</v>
      </c>
      <c r="K1614" s="53"/>
      <c r="L1614" s="45"/>
      <c r="M1614" s="351"/>
      <c r="O1614" s="333"/>
      <c r="Q1614" s="333"/>
    </row>
    <row r="1615" spans="1:17" s="19" customFormat="1" ht="39.9" customHeight="1" x14ac:dyDescent="0.25">
      <c r="A1615" s="849"/>
      <c r="B1615" s="349" t="s">
        <v>34</v>
      </c>
      <c r="C1615" s="349" t="s">
        <v>35</v>
      </c>
      <c r="D1615" s="349" t="s">
        <v>5600</v>
      </c>
      <c r="E1615" s="853" t="s">
        <v>5601</v>
      </c>
      <c r="F1615" s="853"/>
      <c r="G1615" s="854"/>
      <c r="H1615" s="855"/>
      <c r="I1615" s="856"/>
      <c r="J1615" s="58" t="s">
        <v>5646</v>
      </c>
      <c r="K1615" s="45"/>
      <c r="L1615" s="59" t="s">
        <v>32</v>
      </c>
      <c r="M1615" s="350">
        <v>379.6</v>
      </c>
      <c r="O1615" s="333"/>
      <c r="Q1615" s="333"/>
    </row>
    <row r="1616" spans="1:17" s="19" customFormat="1" ht="39.9" customHeight="1" x14ac:dyDescent="0.25">
      <c r="A1616" s="849"/>
      <c r="B1616" s="349"/>
      <c r="C1616" s="349"/>
      <c r="D1616" s="349"/>
      <c r="E1616" s="349"/>
      <c r="F1616" s="349"/>
      <c r="G1616" s="348"/>
      <c r="H1616" s="347"/>
      <c r="I1616" s="346"/>
      <c r="J1616" s="345" t="s">
        <v>5607</v>
      </c>
      <c r="K1616" s="59"/>
      <c r="L1616" s="59" t="s">
        <v>32</v>
      </c>
      <c r="M1616" s="344">
        <v>15</v>
      </c>
      <c r="O1616" s="333"/>
      <c r="Q1616" s="333"/>
    </row>
    <row r="1617" spans="1:17" s="19" customFormat="1" ht="39.9" customHeight="1" thickBot="1" x14ac:dyDescent="0.3">
      <c r="A1617" s="850"/>
      <c r="B1617" s="343" t="s">
        <v>5710</v>
      </c>
      <c r="C1617" s="342" t="s">
        <v>6952</v>
      </c>
      <c r="D1617" s="341">
        <v>43601</v>
      </c>
      <c r="E1617" s="340" t="s">
        <v>5605</v>
      </c>
      <c r="F1617" s="339" t="s">
        <v>6951</v>
      </c>
      <c r="G1617" s="338"/>
      <c r="H1617" s="337"/>
      <c r="I1617" s="336"/>
      <c r="J1617" s="63" t="s">
        <v>5696</v>
      </c>
      <c r="K1617" s="335"/>
      <c r="L1617" s="64"/>
      <c r="M1617" s="334"/>
      <c r="O1617" s="333"/>
      <c r="Q1617" s="333"/>
    </row>
    <row r="1618" spans="1:17" s="19" customFormat="1" ht="39.9" customHeight="1" x14ac:dyDescent="0.25">
      <c r="A1618" s="848">
        <v>322</v>
      </c>
      <c r="B1618" s="287" t="s">
        <v>22</v>
      </c>
      <c r="C1618" s="287" t="s">
        <v>23</v>
      </c>
      <c r="D1618" s="287" t="s">
        <v>5593</v>
      </c>
      <c r="E1618" s="851" t="s">
        <v>5594</v>
      </c>
      <c r="F1618" s="851"/>
      <c r="G1618" s="851" t="s">
        <v>17</v>
      </c>
      <c r="H1618" s="852"/>
      <c r="I1618" s="358"/>
      <c r="J1618" s="357"/>
      <c r="K1618" s="357"/>
      <c r="L1618" s="357"/>
      <c r="M1618" s="356"/>
      <c r="O1618" s="333"/>
      <c r="Q1618" s="333"/>
    </row>
    <row r="1619" spans="1:17" s="19" customFormat="1" ht="39.9" customHeight="1" x14ac:dyDescent="0.25">
      <c r="A1619" s="849"/>
      <c r="B1619" s="48" t="s">
        <v>6940</v>
      </c>
      <c r="C1619" s="48" t="s">
        <v>6950</v>
      </c>
      <c r="D1619" s="355">
        <v>43615</v>
      </c>
      <c r="E1619" s="354"/>
      <c r="F1619" s="353" t="s">
        <v>6949</v>
      </c>
      <c r="G1619" s="774" t="s">
        <v>6948</v>
      </c>
      <c r="H1619" s="775"/>
      <c r="I1619" s="776"/>
      <c r="J1619" s="352" t="s">
        <v>5599</v>
      </c>
      <c r="K1619" s="53"/>
      <c r="L1619" s="45" t="s">
        <v>32</v>
      </c>
      <c r="M1619" s="351">
        <v>109</v>
      </c>
      <c r="O1619" s="333"/>
      <c r="Q1619" s="333"/>
    </row>
    <row r="1620" spans="1:17" s="19" customFormat="1" ht="39.9" customHeight="1" x14ac:dyDescent="0.25">
      <c r="A1620" s="849"/>
      <c r="B1620" s="349" t="s">
        <v>34</v>
      </c>
      <c r="C1620" s="349" t="s">
        <v>35</v>
      </c>
      <c r="D1620" s="349" t="s">
        <v>5600</v>
      </c>
      <c r="E1620" s="853" t="s">
        <v>5601</v>
      </c>
      <c r="F1620" s="853"/>
      <c r="G1620" s="854"/>
      <c r="H1620" s="855"/>
      <c r="I1620" s="856"/>
      <c r="J1620" s="58" t="s">
        <v>5646</v>
      </c>
      <c r="K1620" s="45"/>
      <c r="L1620" s="59" t="s">
        <v>32</v>
      </c>
      <c r="M1620" s="350">
        <v>428.44</v>
      </c>
      <c r="O1620" s="333"/>
      <c r="Q1620" s="333"/>
    </row>
    <row r="1621" spans="1:17" s="19" customFormat="1" ht="39.9" customHeight="1" x14ac:dyDescent="0.25">
      <c r="A1621" s="849"/>
      <c r="B1621" s="349"/>
      <c r="C1621" s="349"/>
      <c r="D1621" s="349"/>
      <c r="E1621" s="349"/>
      <c r="F1621" s="349"/>
      <c r="G1621" s="348"/>
      <c r="H1621" s="347"/>
      <c r="I1621" s="346"/>
      <c r="J1621" s="345" t="s">
        <v>5607</v>
      </c>
      <c r="K1621" s="59"/>
      <c r="L1621" s="59" t="s">
        <v>5583</v>
      </c>
      <c r="M1621" s="344">
        <v>14</v>
      </c>
      <c r="O1621" s="333"/>
      <c r="Q1621" s="333"/>
    </row>
    <row r="1622" spans="1:17" s="19" customFormat="1" ht="39.9" customHeight="1" thickBot="1" x14ac:dyDescent="0.3">
      <c r="A1622" s="850"/>
      <c r="B1622" s="343" t="s">
        <v>5710</v>
      </c>
      <c r="C1622" s="342" t="s">
        <v>6948</v>
      </c>
      <c r="D1622" s="341">
        <v>43616</v>
      </c>
      <c r="E1622" s="340" t="s">
        <v>5605</v>
      </c>
      <c r="F1622" s="339" t="s">
        <v>6947</v>
      </c>
      <c r="G1622" s="338"/>
      <c r="H1622" s="337"/>
      <c r="I1622" s="336"/>
      <c r="J1622" s="63" t="s">
        <v>5696</v>
      </c>
      <c r="K1622" s="335"/>
      <c r="L1622" s="64"/>
      <c r="M1622" s="334"/>
      <c r="O1622" s="333"/>
      <c r="Q1622" s="333"/>
    </row>
    <row r="1623" spans="1:17" s="19" customFormat="1" ht="39.9" customHeight="1" x14ac:dyDescent="0.25">
      <c r="A1623" s="848">
        <v>323</v>
      </c>
      <c r="B1623" s="287" t="s">
        <v>22</v>
      </c>
      <c r="C1623" s="287" t="s">
        <v>23</v>
      </c>
      <c r="D1623" s="287" t="s">
        <v>5593</v>
      </c>
      <c r="E1623" s="851" t="s">
        <v>5594</v>
      </c>
      <c r="F1623" s="851"/>
      <c r="G1623" s="851" t="s">
        <v>17</v>
      </c>
      <c r="H1623" s="852"/>
      <c r="I1623" s="358"/>
      <c r="J1623" s="357"/>
      <c r="K1623" s="357"/>
      <c r="L1623" s="357"/>
      <c r="M1623" s="356"/>
      <c r="O1623" s="333"/>
      <c r="Q1623" s="333"/>
    </row>
    <row r="1624" spans="1:17" s="19" customFormat="1" ht="39.9" customHeight="1" x14ac:dyDescent="0.25">
      <c r="A1624" s="849"/>
      <c r="B1624" s="48" t="s">
        <v>6940</v>
      </c>
      <c r="C1624" s="48" t="s">
        <v>6946</v>
      </c>
      <c r="D1624" s="355">
        <v>43733</v>
      </c>
      <c r="E1624" s="354"/>
      <c r="F1624" s="353" t="s">
        <v>6945</v>
      </c>
      <c r="G1624" s="774" t="s">
        <v>1588</v>
      </c>
      <c r="H1624" s="775"/>
      <c r="I1624" s="776"/>
      <c r="J1624" s="352" t="s">
        <v>5599</v>
      </c>
      <c r="K1624" s="53"/>
      <c r="L1624" s="45" t="s">
        <v>32</v>
      </c>
      <c r="M1624" s="351">
        <v>699</v>
      </c>
      <c r="O1624" s="333"/>
      <c r="Q1624" s="333"/>
    </row>
    <row r="1625" spans="1:17" s="19" customFormat="1" ht="39.9" customHeight="1" x14ac:dyDescent="0.25">
      <c r="A1625" s="849"/>
      <c r="B1625" s="349" t="s">
        <v>34</v>
      </c>
      <c r="C1625" s="349" t="s">
        <v>35</v>
      </c>
      <c r="D1625" s="349" t="s">
        <v>5600</v>
      </c>
      <c r="E1625" s="853" t="s">
        <v>5601</v>
      </c>
      <c r="F1625" s="853"/>
      <c r="G1625" s="854"/>
      <c r="H1625" s="855"/>
      <c r="I1625" s="856"/>
      <c r="J1625" s="58" t="s">
        <v>5646</v>
      </c>
      <c r="K1625" s="45"/>
      <c r="L1625" s="59" t="s">
        <v>32</v>
      </c>
      <c r="M1625" s="350">
        <v>1678</v>
      </c>
      <c r="O1625" s="333"/>
      <c r="Q1625" s="333"/>
    </row>
    <row r="1626" spans="1:17" s="19" customFormat="1" ht="39.9" customHeight="1" x14ac:dyDescent="0.25">
      <c r="A1626" s="849"/>
      <c r="B1626" s="349"/>
      <c r="C1626" s="349"/>
      <c r="D1626" s="349"/>
      <c r="E1626" s="349"/>
      <c r="F1626" s="349"/>
      <c r="G1626" s="348"/>
      <c r="H1626" s="347"/>
      <c r="I1626" s="346"/>
      <c r="J1626" s="345" t="s">
        <v>5607</v>
      </c>
      <c r="K1626" s="59"/>
      <c r="L1626" s="59"/>
      <c r="M1626" s="344"/>
      <c r="O1626" s="333"/>
      <c r="Q1626" s="333"/>
    </row>
    <row r="1627" spans="1:17" s="19" customFormat="1" ht="39.9" customHeight="1" thickBot="1" x14ac:dyDescent="0.3">
      <c r="A1627" s="850"/>
      <c r="B1627" s="343" t="s">
        <v>5710</v>
      </c>
      <c r="C1627" s="342" t="s">
        <v>1588</v>
      </c>
      <c r="D1627" s="341">
        <v>43737</v>
      </c>
      <c r="E1627" s="340" t="s">
        <v>5605</v>
      </c>
      <c r="F1627" s="339" t="s">
        <v>6264</v>
      </c>
      <c r="G1627" s="338"/>
      <c r="H1627" s="337"/>
      <c r="I1627" s="336"/>
      <c r="J1627" s="63" t="s">
        <v>5696</v>
      </c>
      <c r="K1627" s="335"/>
      <c r="L1627" s="64"/>
      <c r="M1627" s="334"/>
      <c r="O1627" s="333"/>
      <c r="Q1627" s="333"/>
    </row>
    <row r="1628" spans="1:17" s="19" customFormat="1" ht="39.9" customHeight="1" x14ac:dyDescent="0.25">
      <c r="A1628" s="848">
        <v>324</v>
      </c>
      <c r="B1628" s="287" t="s">
        <v>22</v>
      </c>
      <c r="C1628" s="287" t="s">
        <v>23</v>
      </c>
      <c r="D1628" s="287" t="s">
        <v>5593</v>
      </c>
      <c r="E1628" s="851" t="s">
        <v>5594</v>
      </c>
      <c r="F1628" s="851"/>
      <c r="G1628" s="851" t="s">
        <v>17</v>
      </c>
      <c r="H1628" s="852"/>
      <c r="I1628" s="358"/>
      <c r="J1628" s="357"/>
      <c r="K1628" s="357"/>
      <c r="L1628" s="357"/>
      <c r="M1628" s="356"/>
      <c r="O1628" s="333"/>
      <c r="Q1628" s="333"/>
    </row>
    <row r="1629" spans="1:17" s="19" customFormat="1" ht="39.9" customHeight="1" x14ac:dyDescent="0.25">
      <c r="A1629" s="849"/>
      <c r="B1629" s="48" t="s">
        <v>6940</v>
      </c>
      <c r="C1629" s="48" t="s">
        <v>6944</v>
      </c>
      <c r="D1629" s="355">
        <v>43698</v>
      </c>
      <c r="E1629" s="354"/>
      <c r="F1629" s="353" t="s">
        <v>6943</v>
      </c>
      <c r="G1629" s="774" t="s">
        <v>6942</v>
      </c>
      <c r="H1629" s="775"/>
      <c r="I1629" s="776"/>
      <c r="J1629" s="352" t="s">
        <v>5599</v>
      </c>
      <c r="K1629" s="53"/>
      <c r="L1629" s="45" t="s">
        <v>32</v>
      </c>
      <c r="M1629" s="351">
        <v>768</v>
      </c>
      <c r="O1629" s="333"/>
      <c r="Q1629" s="333"/>
    </row>
    <row r="1630" spans="1:17" s="19" customFormat="1" ht="39.9" customHeight="1" x14ac:dyDescent="0.25">
      <c r="A1630" s="849"/>
      <c r="B1630" s="349" t="s">
        <v>34</v>
      </c>
      <c r="C1630" s="349" t="s">
        <v>35</v>
      </c>
      <c r="D1630" s="349" t="s">
        <v>5600</v>
      </c>
      <c r="E1630" s="853" t="s">
        <v>5601</v>
      </c>
      <c r="F1630" s="853"/>
      <c r="G1630" s="854"/>
      <c r="H1630" s="855"/>
      <c r="I1630" s="856"/>
      <c r="J1630" s="58" t="s">
        <v>5646</v>
      </c>
      <c r="K1630" s="45"/>
      <c r="L1630" s="59" t="s">
        <v>32</v>
      </c>
      <c r="M1630" s="350">
        <v>2172.25</v>
      </c>
      <c r="O1630" s="333"/>
      <c r="Q1630" s="333"/>
    </row>
    <row r="1631" spans="1:17" s="19" customFormat="1" ht="39.9" customHeight="1" x14ac:dyDescent="0.25">
      <c r="A1631" s="849"/>
      <c r="B1631" s="349"/>
      <c r="C1631" s="349"/>
      <c r="D1631" s="349"/>
      <c r="E1631" s="349"/>
      <c r="F1631" s="349"/>
      <c r="G1631" s="348"/>
      <c r="H1631" s="347"/>
      <c r="I1631" s="346"/>
      <c r="J1631" s="345" t="s">
        <v>5607</v>
      </c>
      <c r="K1631" s="59"/>
      <c r="L1631" s="59"/>
      <c r="M1631" s="344"/>
      <c r="O1631" s="333"/>
      <c r="Q1631" s="333"/>
    </row>
    <row r="1632" spans="1:17" s="19" customFormat="1" ht="39.9" customHeight="1" thickBot="1" x14ac:dyDescent="0.3">
      <c r="A1632" s="850"/>
      <c r="B1632" s="343" t="s">
        <v>5710</v>
      </c>
      <c r="C1632" s="342" t="s">
        <v>6942</v>
      </c>
      <c r="D1632" s="341">
        <v>43701</v>
      </c>
      <c r="E1632" s="340" t="s">
        <v>5605</v>
      </c>
      <c r="F1632" s="339" t="s">
        <v>6941</v>
      </c>
      <c r="G1632" s="338"/>
      <c r="H1632" s="337"/>
      <c r="I1632" s="336"/>
      <c r="J1632" s="63" t="s">
        <v>5696</v>
      </c>
      <c r="K1632" s="335"/>
      <c r="L1632" s="64"/>
      <c r="M1632" s="334"/>
      <c r="O1632" s="333"/>
      <c r="Q1632" s="333"/>
    </row>
    <row r="1633" spans="1:17" s="19" customFormat="1" ht="39.9" customHeight="1" x14ac:dyDescent="0.25">
      <c r="A1633" s="848">
        <v>325</v>
      </c>
      <c r="B1633" s="287" t="s">
        <v>22</v>
      </c>
      <c r="C1633" s="287" t="s">
        <v>23</v>
      </c>
      <c r="D1633" s="287" t="s">
        <v>5593</v>
      </c>
      <c r="E1633" s="851" t="s">
        <v>5594</v>
      </c>
      <c r="F1633" s="851"/>
      <c r="G1633" s="851" t="s">
        <v>17</v>
      </c>
      <c r="H1633" s="852"/>
      <c r="I1633" s="358"/>
      <c r="J1633" s="357"/>
      <c r="K1633" s="357"/>
      <c r="L1633" s="357"/>
      <c r="M1633" s="356"/>
      <c r="O1633" s="333"/>
      <c r="Q1633" s="333"/>
    </row>
    <row r="1634" spans="1:17" s="19" customFormat="1" ht="39.9" customHeight="1" x14ac:dyDescent="0.25">
      <c r="A1634" s="849"/>
      <c r="B1634" s="48" t="s">
        <v>6940</v>
      </c>
      <c r="C1634" s="48" t="s">
        <v>6939</v>
      </c>
      <c r="D1634" s="355">
        <v>43637</v>
      </c>
      <c r="E1634" s="354"/>
      <c r="F1634" s="353" t="s">
        <v>6356</v>
      </c>
      <c r="G1634" s="774" t="s">
        <v>1174</v>
      </c>
      <c r="H1634" s="775"/>
      <c r="I1634" s="776"/>
      <c r="J1634" s="352" t="s">
        <v>5599</v>
      </c>
      <c r="K1634" s="53"/>
      <c r="L1634" s="45" t="s">
        <v>32</v>
      </c>
      <c r="M1634" s="351">
        <v>270</v>
      </c>
      <c r="O1634" s="333"/>
      <c r="Q1634" s="333"/>
    </row>
    <row r="1635" spans="1:17" s="19" customFormat="1" ht="39.9" customHeight="1" x14ac:dyDescent="0.25">
      <c r="A1635" s="849"/>
      <c r="B1635" s="349" t="s">
        <v>34</v>
      </c>
      <c r="C1635" s="349" t="s">
        <v>35</v>
      </c>
      <c r="D1635" s="349" t="s">
        <v>5600</v>
      </c>
      <c r="E1635" s="853" t="s">
        <v>5601</v>
      </c>
      <c r="F1635" s="853"/>
      <c r="G1635" s="854"/>
      <c r="H1635" s="855"/>
      <c r="I1635" s="856"/>
      <c r="J1635" s="58" t="s">
        <v>5646</v>
      </c>
      <c r="K1635" s="45"/>
      <c r="L1635" s="59" t="s">
        <v>32</v>
      </c>
      <c r="M1635" s="350">
        <v>557.29</v>
      </c>
      <c r="O1635" s="333"/>
      <c r="Q1635" s="333"/>
    </row>
    <row r="1636" spans="1:17" s="19" customFormat="1" ht="39.9" customHeight="1" x14ac:dyDescent="0.25">
      <c r="A1636" s="849"/>
      <c r="B1636" s="349"/>
      <c r="C1636" s="349"/>
      <c r="D1636" s="349"/>
      <c r="E1636" s="349"/>
      <c r="F1636" s="349"/>
      <c r="G1636" s="348"/>
      <c r="H1636" s="347"/>
      <c r="I1636" s="346"/>
      <c r="J1636" s="345" t="s">
        <v>5607</v>
      </c>
      <c r="K1636" s="59"/>
      <c r="L1636" s="59"/>
      <c r="M1636" s="344"/>
      <c r="O1636" s="333"/>
      <c r="Q1636" s="333"/>
    </row>
    <row r="1637" spans="1:17" s="19" customFormat="1" ht="39.9" customHeight="1" thickBot="1" x14ac:dyDescent="0.3">
      <c r="A1637" s="850"/>
      <c r="B1637" s="343" t="s">
        <v>5710</v>
      </c>
      <c r="C1637" s="342" t="s">
        <v>1174</v>
      </c>
      <c r="D1637" s="341">
        <v>43639</v>
      </c>
      <c r="E1637" s="340" t="s">
        <v>5605</v>
      </c>
      <c r="F1637" s="339" t="s">
        <v>6938</v>
      </c>
      <c r="G1637" s="338"/>
      <c r="H1637" s="337"/>
      <c r="I1637" s="336"/>
      <c r="J1637" s="63" t="s">
        <v>5664</v>
      </c>
      <c r="K1637" s="335"/>
      <c r="L1637" s="64" t="s">
        <v>32</v>
      </c>
      <c r="M1637" s="334">
        <v>172.71</v>
      </c>
      <c r="O1637" s="333"/>
      <c r="Q1637" s="333"/>
    </row>
    <row r="1638" spans="1:17" s="19" customFormat="1" ht="39.9" customHeight="1" x14ac:dyDescent="0.25">
      <c r="A1638" s="848">
        <v>326</v>
      </c>
      <c r="B1638" s="287" t="s">
        <v>22</v>
      </c>
      <c r="C1638" s="287" t="s">
        <v>23</v>
      </c>
      <c r="D1638" s="287" t="s">
        <v>5593</v>
      </c>
      <c r="E1638" s="851" t="s">
        <v>5594</v>
      </c>
      <c r="F1638" s="851"/>
      <c r="G1638" s="851" t="s">
        <v>17</v>
      </c>
      <c r="H1638" s="852"/>
      <c r="I1638" s="358"/>
      <c r="J1638" s="357"/>
      <c r="K1638" s="357"/>
      <c r="L1638" s="357"/>
      <c r="M1638" s="356"/>
      <c r="O1638" s="333"/>
      <c r="Q1638" s="333"/>
    </row>
    <row r="1639" spans="1:17" s="19" customFormat="1" ht="39.9" customHeight="1" x14ac:dyDescent="0.25">
      <c r="A1639" s="849"/>
      <c r="B1639" s="48" t="s">
        <v>6933</v>
      </c>
      <c r="C1639" s="48" t="s">
        <v>6937</v>
      </c>
      <c r="D1639" s="355">
        <v>43572</v>
      </c>
      <c r="E1639" s="354"/>
      <c r="F1639" s="353" t="s">
        <v>6936</v>
      </c>
      <c r="G1639" s="774" t="s">
        <v>6935</v>
      </c>
      <c r="H1639" s="775"/>
      <c r="I1639" s="776"/>
      <c r="J1639" s="352" t="s">
        <v>5599</v>
      </c>
      <c r="K1639" s="53"/>
      <c r="L1639" s="45" t="s">
        <v>32</v>
      </c>
      <c r="M1639" s="351">
        <f>199+27.2</f>
        <v>226.2</v>
      </c>
      <c r="O1639" s="333"/>
      <c r="Q1639" s="333"/>
    </row>
    <row r="1640" spans="1:17" s="19" customFormat="1" ht="39.9" customHeight="1" x14ac:dyDescent="0.25">
      <c r="A1640" s="849"/>
      <c r="B1640" s="349" t="s">
        <v>34</v>
      </c>
      <c r="C1640" s="349" t="s">
        <v>35</v>
      </c>
      <c r="D1640" s="349" t="s">
        <v>5600</v>
      </c>
      <c r="E1640" s="853" t="s">
        <v>5601</v>
      </c>
      <c r="F1640" s="853"/>
      <c r="G1640" s="854"/>
      <c r="H1640" s="855"/>
      <c r="I1640" s="856"/>
      <c r="J1640" s="58" t="s">
        <v>5646</v>
      </c>
      <c r="K1640" s="45"/>
      <c r="L1640" s="59" t="s">
        <v>32</v>
      </c>
      <c r="M1640" s="350">
        <v>666.6</v>
      </c>
      <c r="O1640" s="333"/>
      <c r="Q1640" s="333"/>
    </row>
    <row r="1641" spans="1:17" s="19" customFormat="1" ht="39.9" customHeight="1" x14ac:dyDescent="0.25">
      <c r="A1641" s="849"/>
      <c r="B1641" s="349"/>
      <c r="C1641" s="349"/>
      <c r="D1641" s="349"/>
      <c r="E1641" s="349"/>
      <c r="F1641" s="349"/>
      <c r="G1641" s="348"/>
      <c r="H1641" s="347"/>
      <c r="I1641" s="346"/>
      <c r="J1641" s="345" t="s">
        <v>5607</v>
      </c>
      <c r="K1641" s="59"/>
      <c r="L1641" s="59" t="s">
        <v>32</v>
      </c>
      <c r="M1641" s="344">
        <f>15+13</f>
        <v>28</v>
      </c>
      <c r="O1641" s="333"/>
      <c r="Q1641" s="333"/>
    </row>
    <row r="1642" spans="1:17" s="19" customFormat="1" ht="39.9" customHeight="1" thickBot="1" x14ac:dyDescent="0.3">
      <c r="A1642" s="850"/>
      <c r="B1642" s="343" t="s">
        <v>6931</v>
      </c>
      <c r="C1642" s="342" t="s">
        <v>6935</v>
      </c>
      <c r="D1642" s="341">
        <v>43573</v>
      </c>
      <c r="E1642" s="340" t="s">
        <v>5605</v>
      </c>
      <c r="F1642" s="339" t="s">
        <v>6934</v>
      </c>
      <c r="G1642" s="338"/>
      <c r="H1642" s="337"/>
      <c r="I1642" s="336"/>
      <c r="J1642" s="63" t="s">
        <v>5664</v>
      </c>
      <c r="K1642" s="335"/>
      <c r="L1642" s="64" t="s">
        <v>32</v>
      </c>
      <c r="M1642" s="334">
        <v>375</v>
      </c>
      <c r="O1642" s="333"/>
      <c r="Q1642" s="333"/>
    </row>
    <row r="1643" spans="1:17" s="19" customFormat="1" ht="39.9" customHeight="1" x14ac:dyDescent="0.25">
      <c r="A1643" s="848">
        <v>327</v>
      </c>
      <c r="B1643" s="287" t="s">
        <v>22</v>
      </c>
      <c r="C1643" s="287" t="s">
        <v>23</v>
      </c>
      <c r="D1643" s="287" t="s">
        <v>5593</v>
      </c>
      <c r="E1643" s="851" t="s">
        <v>5594</v>
      </c>
      <c r="F1643" s="851"/>
      <c r="G1643" s="851" t="s">
        <v>17</v>
      </c>
      <c r="H1643" s="852"/>
      <c r="I1643" s="358"/>
      <c r="J1643" s="357"/>
      <c r="K1643" s="357"/>
      <c r="L1643" s="357"/>
      <c r="M1643" s="356"/>
      <c r="O1643" s="333"/>
      <c r="Q1643" s="333"/>
    </row>
    <row r="1644" spans="1:17" s="19" customFormat="1" ht="39.9" customHeight="1" x14ac:dyDescent="0.25">
      <c r="A1644" s="849"/>
      <c r="B1644" s="48" t="s">
        <v>6933</v>
      </c>
      <c r="C1644" s="48" t="s">
        <v>6932</v>
      </c>
      <c r="D1644" s="355">
        <v>43627</v>
      </c>
      <c r="E1644" s="354"/>
      <c r="F1644" s="353" t="s">
        <v>5700</v>
      </c>
      <c r="G1644" s="774" t="s">
        <v>6803</v>
      </c>
      <c r="H1644" s="775"/>
      <c r="I1644" s="776"/>
      <c r="J1644" s="352" t="s">
        <v>5599</v>
      </c>
      <c r="K1644" s="53"/>
      <c r="L1644" s="45" t="s">
        <v>32</v>
      </c>
      <c r="M1644" s="351">
        <v>360</v>
      </c>
      <c r="O1644" s="333"/>
      <c r="Q1644" s="333"/>
    </row>
    <row r="1645" spans="1:17" s="19" customFormat="1" ht="39.9" customHeight="1" x14ac:dyDescent="0.25">
      <c r="A1645" s="849"/>
      <c r="B1645" s="349" t="s">
        <v>34</v>
      </c>
      <c r="C1645" s="349" t="s">
        <v>35</v>
      </c>
      <c r="D1645" s="349" t="s">
        <v>5600</v>
      </c>
      <c r="E1645" s="853" t="s">
        <v>5601</v>
      </c>
      <c r="F1645" s="853"/>
      <c r="G1645" s="854"/>
      <c r="H1645" s="855"/>
      <c r="I1645" s="856"/>
      <c r="J1645" s="58" t="s">
        <v>5646</v>
      </c>
      <c r="K1645" s="45"/>
      <c r="L1645" s="59" t="s">
        <v>32</v>
      </c>
      <c r="M1645" s="350">
        <v>346.6</v>
      </c>
      <c r="O1645" s="333"/>
      <c r="Q1645" s="333"/>
    </row>
    <row r="1646" spans="1:17" s="19" customFormat="1" ht="39.9" customHeight="1" x14ac:dyDescent="0.25">
      <c r="A1646" s="849"/>
      <c r="B1646" s="349"/>
      <c r="C1646" s="349"/>
      <c r="D1646" s="349"/>
      <c r="E1646" s="349"/>
      <c r="F1646" s="349"/>
      <c r="G1646" s="348"/>
      <c r="H1646" s="347"/>
      <c r="I1646" s="346"/>
      <c r="J1646" s="345" t="s">
        <v>5607</v>
      </c>
      <c r="K1646" s="59"/>
      <c r="L1646" s="59"/>
      <c r="M1646" s="344"/>
      <c r="O1646" s="333"/>
      <c r="Q1646" s="333"/>
    </row>
    <row r="1647" spans="1:17" s="19" customFormat="1" ht="39.9" customHeight="1" thickBot="1" x14ac:dyDescent="0.3">
      <c r="A1647" s="850"/>
      <c r="B1647" s="343" t="s">
        <v>6931</v>
      </c>
      <c r="C1647" s="342" t="s">
        <v>6803</v>
      </c>
      <c r="D1647" s="341">
        <v>43631</v>
      </c>
      <c r="E1647" s="340" t="s">
        <v>5605</v>
      </c>
      <c r="F1647" s="339" t="s">
        <v>6892</v>
      </c>
      <c r="G1647" s="338"/>
      <c r="H1647" s="337"/>
      <c r="I1647" s="336"/>
      <c r="J1647" s="63" t="s">
        <v>5664</v>
      </c>
      <c r="K1647" s="335"/>
      <c r="L1647" s="64" t="s">
        <v>32</v>
      </c>
      <c r="M1647" s="334">
        <v>300</v>
      </c>
      <c r="O1647" s="333"/>
      <c r="Q1647" s="333"/>
    </row>
    <row r="1648" spans="1:17" s="19" customFormat="1" ht="39.9" customHeight="1" x14ac:dyDescent="0.25">
      <c r="A1648" s="848">
        <v>328</v>
      </c>
      <c r="B1648" s="287" t="s">
        <v>22</v>
      </c>
      <c r="C1648" s="287" t="s">
        <v>23</v>
      </c>
      <c r="D1648" s="287" t="s">
        <v>5593</v>
      </c>
      <c r="E1648" s="851" t="s">
        <v>5594</v>
      </c>
      <c r="F1648" s="851"/>
      <c r="G1648" s="851" t="s">
        <v>17</v>
      </c>
      <c r="H1648" s="852"/>
      <c r="I1648" s="358"/>
      <c r="J1648" s="357"/>
      <c r="K1648" s="357"/>
      <c r="L1648" s="357"/>
      <c r="M1648" s="356"/>
      <c r="O1648" s="333"/>
      <c r="Q1648" s="333"/>
    </row>
    <row r="1649" spans="1:17" s="19" customFormat="1" ht="39.9" customHeight="1" x14ac:dyDescent="0.25">
      <c r="A1649" s="849"/>
      <c r="B1649" s="48" t="s">
        <v>6930</v>
      </c>
      <c r="C1649" s="48" t="s">
        <v>6929</v>
      </c>
      <c r="D1649" s="355">
        <v>43629</v>
      </c>
      <c r="E1649" s="354"/>
      <c r="F1649" s="353" t="s">
        <v>5700</v>
      </c>
      <c r="G1649" s="774" t="s">
        <v>6803</v>
      </c>
      <c r="H1649" s="775"/>
      <c r="I1649" s="776"/>
      <c r="J1649" s="352" t="s">
        <v>5599</v>
      </c>
      <c r="K1649" s="53"/>
      <c r="L1649" s="45" t="s">
        <v>32</v>
      </c>
      <c r="M1649" s="351">
        <v>360</v>
      </c>
      <c r="O1649" s="333"/>
      <c r="Q1649" s="333"/>
    </row>
    <row r="1650" spans="1:17" s="19" customFormat="1" ht="39.9" customHeight="1" x14ac:dyDescent="0.25">
      <c r="A1650" s="849"/>
      <c r="B1650" s="349" t="s">
        <v>34</v>
      </c>
      <c r="C1650" s="349" t="s">
        <v>35</v>
      </c>
      <c r="D1650" s="349" t="s">
        <v>5600</v>
      </c>
      <c r="E1650" s="853" t="s">
        <v>5601</v>
      </c>
      <c r="F1650" s="853"/>
      <c r="G1650" s="854"/>
      <c r="H1650" s="855"/>
      <c r="I1650" s="856"/>
      <c r="J1650" s="58" t="s">
        <v>5646</v>
      </c>
      <c r="K1650" s="45"/>
      <c r="L1650" s="59" t="s">
        <v>32</v>
      </c>
      <c r="M1650" s="350">
        <v>363.6</v>
      </c>
      <c r="O1650" s="333"/>
      <c r="Q1650" s="333"/>
    </row>
    <row r="1651" spans="1:17" s="19" customFormat="1" ht="39.9" customHeight="1" x14ac:dyDescent="0.25">
      <c r="A1651" s="849"/>
      <c r="B1651" s="349"/>
      <c r="C1651" s="349"/>
      <c r="D1651" s="349"/>
      <c r="E1651" s="349"/>
      <c r="F1651" s="349"/>
      <c r="G1651" s="348"/>
      <c r="H1651" s="347"/>
      <c r="I1651" s="346"/>
      <c r="J1651" s="345" t="s">
        <v>5607</v>
      </c>
      <c r="K1651" s="59"/>
      <c r="L1651" s="59"/>
      <c r="M1651" s="344"/>
      <c r="O1651" s="333"/>
      <c r="Q1651" s="333"/>
    </row>
    <row r="1652" spans="1:17" s="19" customFormat="1" ht="39.9" customHeight="1" thickBot="1" x14ac:dyDescent="0.3">
      <c r="A1652" s="850"/>
      <c r="B1652" s="394" t="s">
        <v>5769</v>
      </c>
      <c r="C1652" s="342" t="s">
        <v>6803</v>
      </c>
      <c r="D1652" s="341">
        <v>43631</v>
      </c>
      <c r="E1652" s="340" t="s">
        <v>5605</v>
      </c>
      <c r="F1652" s="339" t="s">
        <v>5906</v>
      </c>
      <c r="G1652" s="338"/>
      <c r="H1652" s="337"/>
      <c r="I1652" s="336"/>
      <c r="J1652" s="63" t="s">
        <v>5664</v>
      </c>
      <c r="K1652" s="335"/>
      <c r="L1652" s="64" t="s">
        <v>32</v>
      </c>
      <c r="M1652" s="334">
        <v>300</v>
      </c>
      <c r="O1652" s="333"/>
      <c r="Q1652" s="333"/>
    </row>
    <row r="1653" spans="1:17" s="19" customFormat="1" ht="39.9" customHeight="1" x14ac:dyDescent="0.25">
      <c r="A1653" s="848">
        <v>329</v>
      </c>
      <c r="B1653" s="287" t="s">
        <v>22</v>
      </c>
      <c r="C1653" s="287" t="s">
        <v>23</v>
      </c>
      <c r="D1653" s="287" t="s">
        <v>5593</v>
      </c>
      <c r="E1653" s="851" t="s">
        <v>5594</v>
      </c>
      <c r="F1653" s="851"/>
      <c r="G1653" s="851" t="s">
        <v>17</v>
      </c>
      <c r="H1653" s="852"/>
      <c r="I1653" s="358"/>
      <c r="J1653" s="357"/>
      <c r="K1653" s="357"/>
      <c r="L1653" s="357"/>
      <c r="M1653" s="356"/>
      <c r="O1653" s="333"/>
      <c r="Q1653" s="333"/>
    </row>
    <row r="1654" spans="1:17" s="19" customFormat="1" ht="39.9" customHeight="1" x14ac:dyDescent="0.25">
      <c r="A1654" s="849"/>
      <c r="B1654" s="48" t="s">
        <v>6928</v>
      </c>
      <c r="C1654" s="48" t="s">
        <v>6927</v>
      </c>
      <c r="D1654" s="355">
        <v>43715</v>
      </c>
      <c r="E1654" s="354"/>
      <c r="F1654" s="353" t="s">
        <v>6018</v>
      </c>
      <c r="G1654" s="774" t="s">
        <v>6926</v>
      </c>
      <c r="H1654" s="775"/>
      <c r="I1654" s="776"/>
      <c r="J1654" s="352" t="s">
        <v>5599</v>
      </c>
      <c r="K1654" s="53"/>
      <c r="L1654" s="45" t="s">
        <v>32</v>
      </c>
      <c r="M1654" s="351">
        <v>624</v>
      </c>
      <c r="O1654" s="333"/>
      <c r="Q1654" s="333"/>
    </row>
    <row r="1655" spans="1:17" s="19" customFormat="1" ht="39.9" customHeight="1" x14ac:dyDescent="0.25">
      <c r="A1655" s="849"/>
      <c r="B1655" s="349" t="s">
        <v>34</v>
      </c>
      <c r="C1655" s="349" t="s">
        <v>35</v>
      </c>
      <c r="D1655" s="349" t="s">
        <v>5600</v>
      </c>
      <c r="E1655" s="853" t="s">
        <v>5601</v>
      </c>
      <c r="F1655" s="853"/>
      <c r="G1655" s="854"/>
      <c r="H1655" s="855"/>
      <c r="I1655" s="856"/>
      <c r="J1655" s="58" t="s">
        <v>5646</v>
      </c>
      <c r="K1655" s="45"/>
      <c r="L1655" s="59"/>
      <c r="M1655" s="350"/>
      <c r="O1655" s="333"/>
      <c r="Q1655" s="333"/>
    </row>
    <row r="1656" spans="1:17" s="19" customFormat="1" ht="39.9" customHeight="1" thickBot="1" x14ac:dyDescent="0.3">
      <c r="A1656" s="849"/>
      <c r="B1656" s="349"/>
      <c r="C1656" s="349"/>
      <c r="D1656" s="349"/>
      <c r="E1656" s="349"/>
      <c r="F1656" s="349"/>
      <c r="G1656" s="348"/>
      <c r="H1656" s="347"/>
      <c r="I1656" s="346"/>
      <c r="J1656" s="345" t="s">
        <v>5607</v>
      </c>
      <c r="K1656" s="59"/>
      <c r="L1656" s="64" t="s">
        <v>32</v>
      </c>
      <c r="M1656" s="334">
        <v>80</v>
      </c>
      <c r="O1656" s="333"/>
      <c r="Q1656" s="333"/>
    </row>
    <row r="1657" spans="1:17" s="19" customFormat="1" ht="39.9" customHeight="1" thickBot="1" x14ac:dyDescent="0.3">
      <c r="A1657" s="850"/>
      <c r="B1657" s="343" t="s">
        <v>5769</v>
      </c>
      <c r="C1657" s="342" t="s">
        <v>6926</v>
      </c>
      <c r="D1657" s="341">
        <v>43722</v>
      </c>
      <c r="E1657" s="340" t="s">
        <v>5605</v>
      </c>
      <c r="F1657" s="339" t="s">
        <v>6925</v>
      </c>
      <c r="G1657" s="338"/>
      <c r="H1657" s="337"/>
      <c r="I1657" s="336"/>
      <c r="J1657" s="63" t="s">
        <v>5696</v>
      </c>
      <c r="K1657" s="335"/>
      <c r="L1657" s="64"/>
      <c r="M1657" s="334"/>
      <c r="O1657" s="333"/>
      <c r="Q1657" s="333"/>
    </row>
    <row r="1658" spans="1:17" s="19" customFormat="1" ht="39.9" customHeight="1" x14ac:dyDescent="0.25">
      <c r="A1658" s="848">
        <v>330</v>
      </c>
      <c r="B1658" s="287" t="s">
        <v>22</v>
      </c>
      <c r="C1658" s="287" t="s">
        <v>23</v>
      </c>
      <c r="D1658" s="287" t="s">
        <v>5593</v>
      </c>
      <c r="E1658" s="851" t="s">
        <v>5594</v>
      </c>
      <c r="F1658" s="851"/>
      <c r="G1658" s="851" t="s">
        <v>17</v>
      </c>
      <c r="H1658" s="852"/>
      <c r="I1658" s="358"/>
      <c r="J1658" s="357"/>
      <c r="K1658" s="357"/>
      <c r="L1658" s="357"/>
      <c r="M1658" s="356"/>
      <c r="O1658" s="333"/>
      <c r="Q1658" s="333"/>
    </row>
    <row r="1659" spans="1:17" s="19" customFormat="1" ht="39.9" customHeight="1" x14ac:dyDescent="0.25">
      <c r="A1659" s="849"/>
      <c r="B1659" s="48" t="s">
        <v>6924</v>
      </c>
      <c r="C1659" s="48" t="s">
        <v>6923</v>
      </c>
      <c r="D1659" s="355">
        <v>43629</v>
      </c>
      <c r="E1659" s="354"/>
      <c r="F1659" s="353" t="s">
        <v>5700</v>
      </c>
      <c r="G1659" s="774" t="s">
        <v>6803</v>
      </c>
      <c r="H1659" s="775"/>
      <c r="I1659" s="776"/>
      <c r="J1659" s="352" t="s">
        <v>5599</v>
      </c>
      <c r="K1659" s="53"/>
      <c r="L1659" s="45" t="s">
        <v>32</v>
      </c>
      <c r="M1659" s="351">
        <v>360</v>
      </c>
      <c r="O1659" s="333"/>
      <c r="Q1659" s="333"/>
    </row>
    <row r="1660" spans="1:17" s="19" customFormat="1" ht="39.9" customHeight="1" x14ac:dyDescent="0.25">
      <c r="A1660" s="849"/>
      <c r="B1660" s="349" t="s">
        <v>34</v>
      </c>
      <c r="C1660" s="349" t="s">
        <v>35</v>
      </c>
      <c r="D1660" s="349" t="s">
        <v>5600</v>
      </c>
      <c r="E1660" s="853" t="s">
        <v>5601</v>
      </c>
      <c r="F1660" s="853"/>
      <c r="G1660" s="854"/>
      <c r="H1660" s="855"/>
      <c r="I1660" s="856"/>
      <c r="J1660" s="58" t="s">
        <v>5646</v>
      </c>
      <c r="K1660" s="45"/>
      <c r="L1660" s="59" t="s">
        <v>32</v>
      </c>
      <c r="M1660" s="350">
        <v>334.6</v>
      </c>
      <c r="O1660" s="333"/>
      <c r="Q1660" s="333"/>
    </row>
    <row r="1661" spans="1:17" s="19" customFormat="1" ht="39.9" customHeight="1" x14ac:dyDescent="0.25">
      <c r="A1661" s="849"/>
      <c r="B1661" s="349"/>
      <c r="C1661" s="349"/>
      <c r="D1661" s="349"/>
      <c r="E1661" s="349"/>
      <c r="F1661" s="349"/>
      <c r="G1661" s="348"/>
      <c r="H1661" s="347"/>
      <c r="I1661" s="346"/>
      <c r="J1661" s="345" t="s">
        <v>5607</v>
      </c>
      <c r="K1661" s="59"/>
      <c r="L1661" s="59"/>
      <c r="M1661" s="344"/>
      <c r="O1661" s="333"/>
      <c r="Q1661" s="333"/>
    </row>
    <row r="1662" spans="1:17" s="19" customFormat="1" ht="39.9" customHeight="1" thickBot="1" x14ac:dyDescent="0.3">
      <c r="A1662" s="850"/>
      <c r="B1662" s="343" t="s">
        <v>5769</v>
      </c>
      <c r="C1662" s="342" t="s">
        <v>6803</v>
      </c>
      <c r="D1662" s="341">
        <v>43631</v>
      </c>
      <c r="E1662" s="340" t="s">
        <v>5605</v>
      </c>
      <c r="F1662" s="339" t="s">
        <v>5906</v>
      </c>
      <c r="G1662" s="338"/>
      <c r="H1662" s="337"/>
      <c r="I1662" s="336"/>
      <c r="J1662" s="63" t="s">
        <v>5664</v>
      </c>
      <c r="K1662" s="335"/>
      <c r="L1662" s="64" t="s">
        <v>32</v>
      </c>
      <c r="M1662" s="334">
        <v>300</v>
      </c>
      <c r="O1662" s="333"/>
      <c r="Q1662" s="333"/>
    </row>
    <row r="1663" spans="1:17" s="19" customFormat="1" ht="39.9" customHeight="1" x14ac:dyDescent="0.25">
      <c r="A1663" s="848">
        <v>331</v>
      </c>
      <c r="B1663" s="287" t="s">
        <v>22</v>
      </c>
      <c r="C1663" s="287" t="s">
        <v>23</v>
      </c>
      <c r="D1663" s="287" t="s">
        <v>5593</v>
      </c>
      <c r="E1663" s="851" t="s">
        <v>5594</v>
      </c>
      <c r="F1663" s="851"/>
      <c r="G1663" s="851" t="s">
        <v>17</v>
      </c>
      <c r="H1663" s="852"/>
      <c r="I1663" s="358"/>
      <c r="J1663" s="357"/>
      <c r="K1663" s="357"/>
      <c r="L1663" s="357"/>
      <c r="M1663" s="356"/>
      <c r="O1663" s="333"/>
      <c r="Q1663" s="333"/>
    </row>
    <row r="1664" spans="1:17" s="19" customFormat="1" ht="39.9" customHeight="1" x14ac:dyDescent="0.25">
      <c r="A1664" s="849"/>
      <c r="B1664" s="48" t="s">
        <v>6922</v>
      </c>
      <c r="C1664" s="48" t="s">
        <v>6921</v>
      </c>
      <c r="D1664" s="355">
        <v>43727</v>
      </c>
      <c r="E1664" s="354"/>
      <c r="F1664" s="353" t="s">
        <v>6920</v>
      </c>
      <c r="G1664" s="774" t="s">
        <v>6803</v>
      </c>
      <c r="H1664" s="775"/>
      <c r="I1664" s="776"/>
      <c r="J1664" s="352" t="s">
        <v>5599</v>
      </c>
      <c r="K1664" s="53"/>
      <c r="L1664" s="45" t="s">
        <v>32</v>
      </c>
      <c r="M1664" s="351">
        <v>106</v>
      </c>
      <c r="O1664" s="333"/>
      <c r="Q1664" s="333"/>
    </row>
    <row r="1665" spans="1:17" s="19" customFormat="1" ht="39.9" customHeight="1" x14ac:dyDescent="0.25">
      <c r="A1665" s="849"/>
      <c r="B1665" s="349" t="s">
        <v>34</v>
      </c>
      <c r="C1665" s="349" t="s">
        <v>35</v>
      </c>
      <c r="D1665" s="349" t="s">
        <v>5600</v>
      </c>
      <c r="E1665" s="853" t="s">
        <v>5601</v>
      </c>
      <c r="F1665" s="853"/>
      <c r="G1665" s="854"/>
      <c r="H1665" s="855"/>
      <c r="I1665" s="856"/>
      <c r="J1665" s="58" t="s">
        <v>5646</v>
      </c>
      <c r="K1665" s="45"/>
      <c r="L1665" s="59" t="s">
        <v>5583</v>
      </c>
      <c r="M1665" s="350">
        <v>626.6</v>
      </c>
      <c r="O1665" s="333"/>
      <c r="Q1665" s="333"/>
    </row>
    <row r="1666" spans="1:17" s="19" customFormat="1" ht="39.9" customHeight="1" thickBot="1" x14ac:dyDescent="0.3">
      <c r="A1666" s="849"/>
      <c r="B1666" s="349"/>
      <c r="C1666" s="349"/>
      <c r="D1666" s="349"/>
      <c r="E1666" s="349"/>
      <c r="F1666" s="349"/>
      <c r="G1666" s="348"/>
      <c r="H1666" s="347"/>
      <c r="I1666" s="346"/>
      <c r="J1666" s="345" t="s">
        <v>5696</v>
      </c>
      <c r="K1666" s="59"/>
      <c r="L1666" s="59" t="s">
        <v>32</v>
      </c>
      <c r="M1666" s="344">
        <v>50</v>
      </c>
      <c r="O1666" s="333"/>
      <c r="Q1666" s="333"/>
    </row>
    <row r="1667" spans="1:17" s="19" customFormat="1" ht="39.9" customHeight="1" thickBot="1" x14ac:dyDescent="0.3">
      <c r="A1667" s="850"/>
      <c r="B1667" s="397" t="s">
        <v>5769</v>
      </c>
      <c r="C1667" s="342" t="s">
        <v>6803</v>
      </c>
      <c r="D1667" s="341">
        <v>43728</v>
      </c>
      <c r="E1667" s="340" t="s">
        <v>5605</v>
      </c>
      <c r="F1667" s="339" t="s">
        <v>6919</v>
      </c>
      <c r="G1667" s="338"/>
      <c r="H1667" s="337"/>
      <c r="I1667" s="336"/>
      <c r="J1667" s="63" t="s">
        <v>5664</v>
      </c>
      <c r="K1667" s="335"/>
      <c r="L1667" s="64" t="s">
        <v>32</v>
      </c>
      <c r="M1667" s="334">
        <v>95</v>
      </c>
      <c r="O1667" s="333"/>
      <c r="Q1667" s="333"/>
    </row>
    <row r="1668" spans="1:17" s="19" customFormat="1" ht="39.9" customHeight="1" x14ac:dyDescent="0.25">
      <c r="A1668" s="848">
        <v>332</v>
      </c>
      <c r="B1668" s="287" t="s">
        <v>22</v>
      </c>
      <c r="C1668" s="287" t="s">
        <v>23</v>
      </c>
      <c r="D1668" s="287" t="s">
        <v>5593</v>
      </c>
      <c r="E1668" s="851" t="s">
        <v>5594</v>
      </c>
      <c r="F1668" s="851"/>
      <c r="G1668" s="851" t="s">
        <v>17</v>
      </c>
      <c r="H1668" s="852"/>
      <c r="I1668" s="358"/>
      <c r="J1668" s="357"/>
      <c r="K1668" s="357"/>
      <c r="L1668" s="357"/>
      <c r="M1668" s="356"/>
      <c r="O1668" s="333"/>
      <c r="Q1668" s="333"/>
    </row>
    <row r="1669" spans="1:17" s="19" customFormat="1" ht="39.9" customHeight="1" x14ac:dyDescent="0.25">
      <c r="A1669" s="849"/>
      <c r="B1669" s="48" t="s">
        <v>6918</v>
      </c>
      <c r="C1669" s="48" t="s">
        <v>6917</v>
      </c>
      <c r="D1669" s="355">
        <v>43557</v>
      </c>
      <c r="E1669" s="354"/>
      <c r="F1669" s="353" t="s">
        <v>5705</v>
      </c>
      <c r="G1669" s="774" t="s">
        <v>6915</v>
      </c>
      <c r="H1669" s="775"/>
      <c r="I1669" s="776"/>
      <c r="J1669" s="352" t="s">
        <v>5599</v>
      </c>
      <c r="K1669" s="53"/>
      <c r="L1669" s="45"/>
      <c r="M1669" s="351"/>
      <c r="O1669" s="333"/>
      <c r="Q1669" s="333"/>
    </row>
    <row r="1670" spans="1:17" s="19" customFormat="1" ht="39.9" customHeight="1" x14ac:dyDescent="0.25">
      <c r="A1670" s="849"/>
      <c r="B1670" s="349" t="s">
        <v>34</v>
      </c>
      <c r="C1670" s="349" t="s">
        <v>35</v>
      </c>
      <c r="D1670" s="349" t="s">
        <v>5600</v>
      </c>
      <c r="E1670" s="853" t="s">
        <v>5601</v>
      </c>
      <c r="F1670" s="853"/>
      <c r="G1670" s="854"/>
      <c r="H1670" s="855"/>
      <c r="I1670" s="856"/>
      <c r="J1670" s="58" t="s">
        <v>5646</v>
      </c>
      <c r="K1670" s="45"/>
      <c r="L1670" s="59" t="s">
        <v>32</v>
      </c>
      <c r="M1670" s="350">
        <v>318.60000000000002</v>
      </c>
      <c r="O1670" s="333"/>
      <c r="Q1670" s="333"/>
    </row>
    <row r="1671" spans="1:17" s="19" customFormat="1" ht="39.9" customHeight="1" x14ac:dyDescent="0.25">
      <c r="A1671" s="849"/>
      <c r="B1671" s="349"/>
      <c r="C1671" s="349"/>
      <c r="D1671" s="349"/>
      <c r="E1671" s="349"/>
      <c r="F1671" s="349"/>
      <c r="G1671" s="348"/>
      <c r="H1671" s="347"/>
      <c r="I1671" s="346"/>
      <c r="J1671" s="345" t="s">
        <v>5607</v>
      </c>
      <c r="K1671" s="59"/>
      <c r="L1671" s="59"/>
      <c r="M1671" s="344"/>
      <c r="O1671" s="333"/>
      <c r="Q1671" s="333"/>
    </row>
    <row r="1672" spans="1:17" s="19" customFormat="1" ht="39.9" customHeight="1" thickBot="1" x14ac:dyDescent="0.3">
      <c r="A1672" s="850"/>
      <c r="B1672" s="343" t="s">
        <v>6916</v>
      </c>
      <c r="C1672" s="342" t="s">
        <v>6915</v>
      </c>
      <c r="D1672" s="341">
        <v>43557</v>
      </c>
      <c r="E1672" s="340" t="s">
        <v>5605</v>
      </c>
      <c r="F1672" s="339" t="s">
        <v>6914</v>
      </c>
      <c r="G1672" s="338"/>
      <c r="H1672" s="337"/>
      <c r="I1672" s="336"/>
      <c r="J1672" s="63" t="s">
        <v>5696</v>
      </c>
      <c r="K1672" s="335"/>
      <c r="L1672" s="64"/>
      <c r="M1672" s="334"/>
      <c r="O1672" s="333"/>
      <c r="Q1672" s="333"/>
    </row>
    <row r="1673" spans="1:17" s="19" customFormat="1" ht="39.9" customHeight="1" x14ac:dyDescent="0.25">
      <c r="A1673" s="848">
        <v>333</v>
      </c>
      <c r="B1673" s="287" t="s">
        <v>22</v>
      </c>
      <c r="C1673" s="287" t="s">
        <v>23</v>
      </c>
      <c r="D1673" s="287" t="s">
        <v>5593</v>
      </c>
      <c r="E1673" s="851" t="s">
        <v>5594</v>
      </c>
      <c r="F1673" s="851"/>
      <c r="G1673" s="851" t="s">
        <v>17</v>
      </c>
      <c r="H1673" s="852"/>
      <c r="I1673" s="358"/>
      <c r="J1673" s="357"/>
      <c r="K1673" s="357"/>
      <c r="L1673" s="357"/>
      <c r="M1673" s="356"/>
      <c r="O1673" s="333"/>
      <c r="Q1673" s="333"/>
    </row>
    <row r="1674" spans="1:17" s="19" customFormat="1" ht="39.9" customHeight="1" x14ac:dyDescent="0.25">
      <c r="A1674" s="849"/>
      <c r="B1674" s="48" t="s">
        <v>6913</v>
      </c>
      <c r="C1674" s="48" t="s">
        <v>6912</v>
      </c>
      <c r="D1674" s="355">
        <v>43636</v>
      </c>
      <c r="E1674" s="354"/>
      <c r="F1674" s="353" t="s">
        <v>6356</v>
      </c>
      <c r="G1674" s="774" t="s">
        <v>1174</v>
      </c>
      <c r="H1674" s="775"/>
      <c r="I1674" s="776"/>
      <c r="J1674" s="352" t="s">
        <v>5599</v>
      </c>
      <c r="K1674" s="53"/>
      <c r="L1674" s="45" t="s">
        <v>5583</v>
      </c>
      <c r="M1674" s="351">
        <v>62.16</v>
      </c>
      <c r="O1674" s="333"/>
      <c r="Q1674" s="333"/>
    </row>
    <row r="1675" spans="1:17" s="19" customFormat="1" ht="39.9" customHeight="1" x14ac:dyDescent="0.25">
      <c r="A1675" s="849"/>
      <c r="B1675" s="349" t="s">
        <v>34</v>
      </c>
      <c r="C1675" s="349" t="s">
        <v>35</v>
      </c>
      <c r="D1675" s="349" t="s">
        <v>5600</v>
      </c>
      <c r="E1675" s="853" t="s">
        <v>5601</v>
      </c>
      <c r="F1675" s="853"/>
      <c r="G1675" s="854"/>
      <c r="H1675" s="855"/>
      <c r="I1675" s="856"/>
      <c r="J1675" s="58" t="s">
        <v>5646</v>
      </c>
      <c r="K1675" s="45"/>
      <c r="L1675" s="59" t="s">
        <v>5583</v>
      </c>
      <c r="M1675" s="350">
        <v>951.6</v>
      </c>
      <c r="O1675" s="333"/>
      <c r="Q1675" s="333"/>
    </row>
    <row r="1676" spans="1:17" s="19" customFormat="1" ht="39.9" customHeight="1" x14ac:dyDescent="0.25">
      <c r="A1676" s="849"/>
      <c r="B1676" s="349"/>
      <c r="C1676" s="349"/>
      <c r="D1676" s="349"/>
      <c r="E1676" s="349"/>
      <c r="F1676" s="349"/>
      <c r="G1676" s="348"/>
      <c r="H1676" s="347"/>
      <c r="I1676" s="346"/>
      <c r="J1676" s="345" t="s">
        <v>5607</v>
      </c>
      <c r="K1676" s="59"/>
      <c r="L1676" s="59"/>
      <c r="M1676" s="344"/>
      <c r="O1676" s="333"/>
      <c r="Q1676" s="333"/>
    </row>
    <row r="1677" spans="1:17" s="19" customFormat="1" ht="39.9" customHeight="1" thickBot="1" x14ac:dyDescent="0.3">
      <c r="A1677" s="850"/>
      <c r="B1677" s="343" t="s">
        <v>3012</v>
      </c>
      <c r="C1677" s="342" t="s">
        <v>1174</v>
      </c>
      <c r="D1677" s="341">
        <v>43640</v>
      </c>
      <c r="E1677" s="340" t="s">
        <v>5605</v>
      </c>
      <c r="F1677" s="339" t="s">
        <v>6911</v>
      </c>
      <c r="G1677" s="338"/>
      <c r="H1677" s="337"/>
      <c r="I1677" s="336"/>
      <c r="J1677" s="63" t="s">
        <v>5696</v>
      </c>
      <c r="K1677" s="335"/>
      <c r="L1677" s="64"/>
      <c r="M1677" s="334"/>
      <c r="O1677" s="333"/>
      <c r="Q1677" s="333"/>
    </row>
    <row r="1678" spans="1:17" s="19" customFormat="1" ht="39.9" customHeight="1" x14ac:dyDescent="0.25">
      <c r="A1678" s="848">
        <v>334</v>
      </c>
      <c r="B1678" s="287" t="s">
        <v>22</v>
      </c>
      <c r="C1678" s="287" t="s">
        <v>23</v>
      </c>
      <c r="D1678" s="287" t="s">
        <v>5593</v>
      </c>
      <c r="E1678" s="851" t="s">
        <v>5594</v>
      </c>
      <c r="F1678" s="851"/>
      <c r="G1678" s="851" t="s">
        <v>17</v>
      </c>
      <c r="H1678" s="852"/>
      <c r="I1678" s="358"/>
      <c r="J1678" s="357"/>
      <c r="K1678" s="357"/>
      <c r="L1678" s="357"/>
      <c r="M1678" s="356"/>
      <c r="O1678" s="333"/>
      <c r="Q1678" s="333"/>
    </row>
    <row r="1679" spans="1:17" s="19" customFormat="1" ht="39.9" customHeight="1" x14ac:dyDescent="0.25">
      <c r="A1679" s="849"/>
      <c r="B1679" s="48" t="s">
        <v>6910</v>
      </c>
      <c r="C1679" s="48" t="s">
        <v>6909</v>
      </c>
      <c r="D1679" s="355">
        <v>43678</v>
      </c>
      <c r="E1679" s="354"/>
      <c r="F1679" s="353" t="s">
        <v>6908</v>
      </c>
      <c r="G1679" s="774" t="s">
        <v>6906</v>
      </c>
      <c r="H1679" s="775"/>
      <c r="I1679" s="776"/>
      <c r="J1679" s="352" t="s">
        <v>5599</v>
      </c>
      <c r="K1679" s="53"/>
      <c r="L1679" s="45" t="s">
        <v>32</v>
      </c>
      <c r="M1679" s="351">
        <v>845</v>
      </c>
      <c r="O1679" s="333"/>
      <c r="Q1679" s="333"/>
    </row>
    <row r="1680" spans="1:17" s="19" customFormat="1" ht="39.9" customHeight="1" x14ac:dyDescent="0.25">
      <c r="A1680" s="849"/>
      <c r="B1680" s="349" t="s">
        <v>34</v>
      </c>
      <c r="C1680" s="349" t="s">
        <v>35</v>
      </c>
      <c r="D1680" s="349" t="s">
        <v>5600</v>
      </c>
      <c r="E1680" s="853" t="s">
        <v>5601</v>
      </c>
      <c r="F1680" s="853"/>
      <c r="G1680" s="854"/>
      <c r="H1680" s="855"/>
      <c r="I1680" s="856"/>
      <c r="J1680" s="58" t="s">
        <v>5646</v>
      </c>
      <c r="K1680" s="45"/>
      <c r="L1680" s="59" t="s">
        <v>5583</v>
      </c>
      <c r="M1680" s="350">
        <v>2422.29</v>
      </c>
      <c r="O1680" s="333"/>
      <c r="Q1680" s="333"/>
    </row>
    <row r="1681" spans="1:17" s="19" customFormat="1" ht="39.9" customHeight="1" x14ac:dyDescent="0.25">
      <c r="A1681" s="849"/>
      <c r="B1681" s="349"/>
      <c r="C1681" s="349"/>
      <c r="D1681" s="349"/>
      <c r="E1681" s="349"/>
      <c r="F1681" s="349"/>
      <c r="G1681" s="348"/>
      <c r="H1681" s="347"/>
      <c r="I1681" s="346"/>
      <c r="J1681" s="345" t="s">
        <v>5607</v>
      </c>
      <c r="K1681" s="59"/>
      <c r="L1681" s="59"/>
      <c r="M1681" s="344"/>
      <c r="O1681" s="333"/>
      <c r="Q1681" s="333"/>
    </row>
    <row r="1682" spans="1:17" s="19" customFormat="1" ht="39.9" customHeight="1" thickBot="1" x14ac:dyDescent="0.3">
      <c r="A1682" s="850"/>
      <c r="B1682" s="343" t="s">
        <v>6907</v>
      </c>
      <c r="C1682" s="342" t="s">
        <v>6906</v>
      </c>
      <c r="D1682" s="341">
        <v>43684</v>
      </c>
      <c r="E1682" s="340" t="s">
        <v>5605</v>
      </c>
      <c r="F1682" s="339" t="s">
        <v>6905</v>
      </c>
      <c r="G1682" s="338"/>
      <c r="H1682" s="337"/>
      <c r="I1682" s="336"/>
      <c r="J1682" s="63" t="s">
        <v>5696</v>
      </c>
      <c r="K1682" s="335"/>
      <c r="L1682" s="64"/>
      <c r="M1682" s="334"/>
      <c r="O1682" s="333"/>
      <c r="Q1682" s="333"/>
    </row>
    <row r="1683" spans="1:17" s="19" customFormat="1" ht="39.9" customHeight="1" x14ac:dyDescent="0.25">
      <c r="A1683" s="848">
        <v>335</v>
      </c>
      <c r="B1683" s="287" t="s">
        <v>22</v>
      </c>
      <c r="C1683" s="287" t="s">
        <v>23</v>
      </c>
      <c r="D1683" s="287" t="s">
        <v>5593</v>
      </c>
      <c r="E1683" s="851" t="s">
        <v>5594</v>
      </c>
      <c r="F1683" s="851"/>
      <c r="G1683" s="851" t="s">
        <v>17</v>
      </c>
      <c r="H1683" s="852"/>
      <c r="I1683" s="358"/>
      <c r="J1683" s="357"/>
      <c r="K1683" s="357"/>
      <c r="L1683" s="357"/>
      <c r="M1683" s="356"/>
      <c r="O1683" s="333"/>
      <c r="Q1683" s="333"/>
    </row>
    <row r="1684" spans="1:17" s="19" customFormat="1" ht="39.9" customHeight="1" x14ac:dyDescent="0.25">
      <c r="A1684" s="849"/>
      <c r="B1684" s="48" t="s">
        <v>6904</v>
      </c>
      <c r="C1684" s="48" t="s">
        <v>6903</v>
      </c>
      <c r="D1684" s="355">
        <v>43628</v>
      </c>
      <c r="E1684" s="354"/>
      <c r="F1684" s="353" t="s">
        <v>5700</v>
      </c>
      <c r="G1684" s="774" t="s">
        <v>6803</v>
      </c>
      <c r="H1684" s="775"/>
      <c r="I1684" s="776"/>
      <c r="J1684" s="352" t="s">
        <v>5599</v>
      </c>
      <c r="K1684" s="53"/>
      <c r="L1684" s="45" t="s">
        <v>32</v>
      </c>
      <c r="M1684" s="351">
        <v>360</v>
      </c>
      <c r="O1684" s="333"/>
      <c r="Q1684" s="333"/>
    </row>
    <row r="1685" spans="1:17" s="19" customFormat="1" ht="39.9" customHeight="1" x14ac:dyDescent="0.25">
      <c r="A1685" s="849"/>
      <c r="B1685" s="349" t="s">
        <v>34</v>
      </c>
      <c r="C1685" s="349" t="s">
        <v>35</v>
      </c>
      <c r="D1685" s="349" t="s">
        <v>5600</v>
      </c>
      <c r="E1685" s="853" t="s">
        <v>5601</v>
      </c>
      <c r="F1685" s="853"/>
      <c r="G1685" s="854"/>
      <c r="H1685" s="855"/>
      <c r="I1685" s="856"/>
      <c r="J1685" s="58" t="s">
        <v>5646</v>
      </c>
      <c r="K1685" s="45"/>
      <c r="L1685" s="59" t="s">
        <v>32</v>
      </c>
      <c r="M1685" s="350">
        <v>316.60000000000002</v>
      </c>
      <c r="O1685" s="333"/>
      <c r="Q1685" s="333"/>
    </row>
    <row r="1686" spans="1:17" s="19" customFormat="1" ht="39.9" customHeight="1" x14ac:dyDescent="0.25">
      <c r="A1686" s="849"/>
      <c r="B1686" s="349"/>
      <c r="C1686" s="349"/>
      <c r="D1686" s="349"/>
      <c r="E1686" s="349"/>
      <c r="F1686" s="349"/>
      <c r="G1686" s="348"/>
      <c r="H1686" s="347"/>
      <c r="I1686" s="346"/>
      <c r="J1686" s="345" t="s">
        <v>5607</v>
      </c>
      <c r="K1686" s="59"/>
      <c r="L1686" s="59"/>
      <c r="M1686" s="344"/>
      <c r="O1686" s="333"/>
      <c r="Q1686" s="333"/>
    </row>
    <row r="1687" spans="1:17" s="19" customFormat="1" ht="39.9" customHeight="1" thickBot="1" x14ac:dyDescent="0.3">
      <c r="A1687" s="850"/>
      <c r="B1687" s="343" t="s">
        <v>3012</v>
      </c>
      <c r="C1687" s="342" t="s">
        <v>6803</v>
      </c>
      <c r="D1687" s="341">
        <v>43630</v>
      </c>
      <c r="E1687" s="340" t="s">
        <v>5605</v>
      </c>
      <c r="F1687" s="339" t="s">
        <v>6221</v>
      </c>
      <c r="G1687" s="338"/>
      <c r="H1687" s="337"/>
      <c r="I1687" s="336"/>
      <c r="J1687" s="63" t="s">
        <v>5664</v>
      </c>
      <c r="K1687" s="335"/>
      <c r="L1687" s="64" t="s">
        <v>32</v>
      </c>
      <c r="M1687" s="334">
        <v>265</v>
      </c>
      <c r="O1687" s="333"/>
      <c r="Q1687" s="333"/>
    </row>
    <row r="1688" spans="1:17" s="19" customFormat="1" ht="39.9" customHeight="1" x14ac:dyDescent="0.25">
      <c r="A1688" s="848">
        <v>336</v>
      </c>
      <c r="B1688" s="287" t="s">
        <v>22</v>
      </c>
      <c r="C1688" s="287" t="s">
        <v>23</v>
      </c>
      <c r="D1688" s="287" t="s">
        <v>5593</v>
      </c>
      <c r="E1688" s="851" t="s">
        <v>5594</v>
      </c>
      <c r="F1688" s="851"/>
      <c r="G1688" s="851" t="s">
        <v>17</v>
      </c>
      <c r="H1688" s="852"/>
      <c r="I1688" s="358"/>
      <c r="J1688" s="357"/>
      <c r="K1688" s="357"/>
      <c r="L1688" s="357"/>
      <c r="M1688" s="356"/>
      <c r="O1688" s="333"/>
      <c r="Q1688" s="333"/>
    </row>
    <row r="1689" spans="1:17" s="19" customFormat="1" ht="39.9" customHeight="1" x14ac:dyDescent="0.25">
      <c r="A1689" s="849"/>
      <c r="B1689" s="48" t="s">
        <v>6902</v>
      </c>
      <c r="C1689" s="48" t="s">
        <v>6901</v>
      </c>
      <c r="D1689" s="355">
        <v>43627</v>
      </c>
      <c r="E1689" s="354"/>
      <c r="F1689" s="353" t="s">
        <v>5700</v>
      </c>
      <c r="G1689" s="774" t="s">
        <v>6803</v>
      </c>
      <c r="H1689" s="775"/>
      <c r="I1689" s="776"/>
      <c r="J1689" s="352" t="s">
        <v>5599</v>
      </c>
      <c r="K1689" s="53"/>
      <c r="L1689" s="45" t="s">
        <v>32</v>
      </c>
      <c r="M1689" s="351">
        <v>540</v>
      </c>
      <c r="O1689" s="333"/>
      <c r="Q1689" s="333"/>
    </row>
    <row r="1690" spans="1:17" s="19" customFormat="1" ht="39.9" customHeight="1" x14ac:dyDescent="0.25">
      <c r="A1690" s="849"/>
      <c r="B1690" s="349" t="s">
        <v>34</v>
      </c>
      <c r="C1690" s="349" t="s">
        <v>35</v>
      </c>
      <c r="D1690" s="349" t="s">
        <v>5600</v>
      </c>
      <c r="E1690" s="853" t="s">
        <v>5601</v>
      </c>
      <c r="F1690" s="853"/>
      <c r="G1690" s="854"/>
      <c r="H1690" s="855"/>
      <c r="I1690" s="856"/>
      <c r="J1690" s="58" t="s">
        <v>5646</v>
      </c>
      <c r="K1690" s="45"/>
      <c r="L1690" s="59" t="s">
        <v>32</v>
      </c>
      <c r="M1690" s="350">
        <v>452.6</v>
      </c>
      <c r="O1690" s="333"/>
      <c r="Q1690" s="333"/>
    </row>
    <row r="1691" spans="1:17" s="19" customFormat="1" ht="39.9" customHeight="1" x14ac:dyDescent="0.25">
      <c r="A1691" s="849"/>
      <c r="B1691" s="349"/>
      <c r="C1691" s="349"/>
      <c r="D1691" s="349"/>
      <c r="E1691" s="349"/>
      <c r="F1691" s="349"/>
      <c r="G1691" s="348"/>
      <c r="H1691" s="347"/>
      <c r="I1691" s="346"/>
      <c r="J1691" s="345" t="s">
        <v>5607</v>
      </c>
      <c r="K1691" s="59"/>
      <c r="L1691" s="59"/>
      <c r="M1691" s="344"/>
      <c r="O1691" s="333"/>
      <c r="Q1691" s="333"/>
    </row>
    <row r="1692" spans="1:17" s="19" customFormat="1" ht="39.9" customHeight="1" thickBot="1" x14ac:dyDescent="0.3">
      <c r="A1692" s="850"/>
      <c r="B1692" s="343" t="s">
        <v>5854</v>
      </c>
      <c r="C1692" s="342" t="s">
        <v>6803</v>
      </c>
      <c r="D1692" s="341">
        <v>43630</v>
      </c>
      <c r="E1692" s="340" t="s">
        <v>5605</v>
      </c>
      <c r="F1692" s="339" t="s">
        <v>6293</v>
      </c>
      <c r="G1692" s="338"/>
      <c r="H1692" s="337"/>
      <c r="I1692" s="336"/>
      <c r="J1692" s="63" t="s">
        <v>6900</v>
      </c>
      <c r="K1692" s="335"/>
      <c r="L1692" s="64" t="s">
        <v>32</v>
      </c>
      <c r="M1692" s="334">
        <v>530</v>
      </c>
      <c r="O1692" s="333"/>
      <c r="Q1692" s="333"/>
    </row>
    <row r="1693" spans="1:17" s="19" customFormat="1" ht="39.9" customHeight="1" x14ac:dyDescent="0.25">
      <c r="A1693" s="848">
        <v>337</v>
      </c>
      <c r="B1693" s="287" t="s">
        <v>22</v>
      </c>
      <c r="C1693" s="287" t="s">
        <v>23</v>
      </c>
      <c r="D1693" s="287" t="s">
        <v>5593</v>
      </c>
      <c r="E1693" s="851" t="s">
        <v>5594</v>
      </c>
      <c r="F1693" s="851"/>
      <c r="G1693" s="851" t="s">
        <v>17</v>
      </c>
      <c r="H1693" s="852"/>
      <c r="I1693" s="358"/>
      <c r="J1693" s="357"/>
      <c r="K1693" s="357"/>
      <c r="L1693" s="357"/>
      <c r="M1693" s="356"/>
      <c r="O1693" s="333"/>
      <c r="Q1693" s="333"/>
    </row>
    <row r="1694" spans="1:17" s="19" customFormat="1" ht="39.9" customHeight="1" x14ac:dyDescent="0.25">
      <c r="A1694" s="849"/>
      <c r="B1694" s="48" t="s">
        <v>6899</v>
      </c>
      <c r="C1694" s="48" t="s">
        <v>6898</v>
      </c>
      <c r="D1694" s="355">
        <v>43717</v>
      </c>
      <c r="E1694" s="354"/>
      <c r="F1694" s="353" t="s">
        <v>6897</v>
      </c>
      <c r="G1694" s="774" t="s">
        <v>6895</v>
      </c>
      <c r="H1694" s="775"/>
      <c r="I1694" s="776"/>
      <c r="J1694" s="352" t="s">
        <v>5599</v>
      </c>
      <c r="K1694" s="53"/>
      <c r="L1694" s="45" t="s">
        <v>32</v>
      </c>
      <c r="M1694" s="351">
        <v>94</v>
      </c>
      <c r="O1694" s="333"/>
      <c r="Q1694" s="333"/>
    </row>
    <row r="1695" spans="1:17" s="19" customFormat="1" ht="39.9" customHeight="1" x14ac:dyDescent="0.25">
      <c r="A1695" s="849"/>
      <c r="B1695" s="349" t="s">
        <v>34</v>
      </c>
      <c r="C1695" s="349" t="s">
        <v>35</v>
      </c>
      <c r="D1695" s="349" t="s">
        <v>5600</v>
      </c>
      <c r="E1695" s="853" t="s">
        <v>5601</v>
      </c>
      <c r="F1695" s="853"/>
      <c r="G1695" s="854"/>
      <c r="H1695" s="855"/>
      <c r="I1695" s="856"/>
      <c r="J1695" s="58" t="s">
        <v>5646</v>
      </c>
      <c r="K1695" s="45"/>
      <c r="L1695" s="59" t="s">
        <v>32</v>
      </c>
      <c r="M1695" s="350">
        <v>309.61</v>
      </c>
      <c r="O1695" s="333"/>
      <c r="Q1695" s="333"/>
    </row>
    <row r="1696" spans="1:17" s="19" customFormat="1" ht="39.9" customHeight="1" thickBot="1" x14ac:dyDescent="0.3">
      <c r="A1696" s="849"/>
      <c r="B1696" s="349"/>
      <c r="C1696" s="349"/>
      <c r="D1696" s="349"/>
      <c r="E1696" s="349"/>
      <c r="F1696" s="349"/>
      <c r="G1696" s="348"/>
      <c r="H1696" s="347"/>
      <c r="I1696" s="346"/>
      <c r="J1696" s="345" t="s">
        <v>5607</v>
      </c>
      <c r="K1696" s="59"/>
      <c r="L1696" s="64" t="s">
        <v>32</v>
      </c>
      <c r="M1696" s="334">
        <v>27</v>
      </c>
      <c r="O1696" s="333"/>
      <c r="Q1696" s="333"/>
    </row>
    <row r="1697" spans="1:17" s="19" customFormat="1" ht="39.9" customHeight="1" thickBot="1" x14ac:dyDescent="0.3">
      <c r="A1697" s="850"/>
      <c r="B1697" s="343" t="s">
        <v>6896</v>
      </c>
      <c r="C1697" s="342" t="s">
        <v>6895</v>
      </c>
      <c r="D1697" s="341">
        <v>43718</v>
      </c>
      <c r="E1697" s="340" t="s">
        <v>5605</v>
      </c>
      <c r="F1697" s="339" t="s">
        <v>6894</v>
      </c>
      <c r="G1697" s="338"/>
      <c r="H1697" s="337"/>
      <c r="I1697" s="336"/>
      <c r="J1697" s="63" t="s">
        <v>5696</v>
      </c>
      <c r="K1697" s="335"/>
      <c r="L1697" s="64"/>
      <c r="M1697" s="334"/>
      <c r="O1697" s="333"/>
      <c r="Q1697" s="333"/>
    </row>
    <row r="1698" spans="1:17" s="19" customFormat="1" ht="39.9" customHeight="1" x14ac:dyDescent="0.25">
      <c r="A1698" s="848">
        <v>338</v>
      </c>
      <c r="B1698" s="287" t="s">
        <v>22</v>
      </c>
      <c r="C1698" s="287" t="s">
        <v>23</v>
      </c>
      <c r="D1698" s="287" t="s">
        <v>5593</v>
      </c>
      <c r="E1698" s="851" t="s">
        <v>5594</v>
      </c>
      <c r="F1698" s="851"/>
      <c r="G1698" s="851" t="s">
        <v>17</v>
      </c>
      <c r="H1698" s="852"/>
      <c r="I1698" s="358"/>
      <c r="J1698" s="357"/>
      <c r="K1698" s="357"/>
      <c r="L1698" s="357"/>
      <c r="M1698" s="356"/>
      <c r="O1698" s="333"/>
      <c r="Q1698" s="333"/>
    </row>
    <row r="1699" spans="1:17" s="19" customFormat="1" ht="39.9" customHeight="1" x14ac:dyDescent="0.25">
      <c r="A1699" s="849"/>
      <c r="B1699" s="48" t="s">
        <v>6891</v>
      </c>
      <c r="C1699" s="48" t="s">
        <v>6893</v>
      </c>
      <c r="D1699" s="355">
        <v>43627</v>
      </c>
      <c r="E1699" s="354"/>
      <c r="F1699" s="353" t="s">
        <v>5700</v>
      </c>
      <c r="G1699" s="774" t="s">
        <v>6803</v>
      </c>
      <c r="H1699" s="775"/>
      <c r="I1699" s="776"/>
      <c r="J1699" s="352" t="s">
        <v>5599</v>
      </c>
      <c r="K1699" s="53"/>
      <c r="L1699" s="45" t="s">
        <v>32</v>
      </c>
      <c r="M1699" s="351">
        <v>440.6</v>
      </c>
      <c r="O1699" s="333"/>
      <c r="Q1699" s="333"/>
    </row>
    <row r="1700" spans="1:17" s="19" customFormat="1" ht="39.9" customHeight="1" x14ac:dyDescent="0.25">
      <c r="A1700" s="849"/>
      <c r="B1700" s="349" t="s">
        <v>34</v>
      </c>
      <c r="C1700" s="349" t="s">
        <v>35</v>
      </c>
      <c r="D1700" s="349" t="s">
        <v>5600</v>
      </c>
      <c r="E1700" s="853" t="s">
        <v>5601</v>
      </c>
      <c r="F1700" s="853"/>
      <c r="G1700" s="854"/>
      <c r="H1700" s="855"/>
      <c r="I1700" s="856"/>
      <c r="J1700" s="58" t="s">
        <v>5646</v>
      </c>
      <c r="K1700" s="45"/>
      <c r="L1700" s="59" t="s">
        <v>32</v>
      </c>
      <c r="M1700" s="350">
        <v>373.6</v>
      </c>
      <c r="O1700" s="333"/>
      <c r="Q1700" s="333"/>
    </row>
    <row r="1701" spans="1:17" s="19" customFormat="1" ht="39.9" customHeight="1" x14ac:dyDescent="0.25">
      <c r="A1701" s="849"/>
      <c r="B1701" s="349"/>
      <c r="C1701" s="349"/>
      <c r="D1701" s="349"/>
      <c r="E1701" s="349"/>
      <c r="F1701" s="349"/>
      <c r="G1701" s="348"/>
      <c r="H1701" s="347"/>
      <c r="I1701" s="346"/>
      <c r="J1701" s="345" t="s">
        <v>5607</v>
      </c>
      <c r="K1701" s="59"/>
      <c r="L1701" s="59"/>
      <c r="M1701" s="344"/>
      <c r="O1701" s="333"/>
      <c r="Q1701" s="333"/>
    </row>
    <row r="1702" spans="1:17" s="19" customFormat="1" ht="39.9" customHeight="1" thickBot="1" x14ac:dyDescent="0.3">
      <c r="A1702" s="850"/>
      <c r="B1702" s="343" t="s">
        <v>5769</v>
      </c>
      <c r="C1702" s="342" t="s">
        <v>6803</v>
      </c>
      <c r="D1702" s="341">
        <v>43631</v>
      </c>
      <c r="E1702" s="340" t="s">
        <v>5605</v>
      </c>
      <c r="F1702" s="339" t="s">
        <v>6892</v>
      </c>
      <c r="G1702" s="338"/>
      <c r="H1702" s="337"/>
      <c r="I1702" s="336"/>
      <c r="J1702" s="63" t="s">
        <v>5664</v>
      </c>
      <c r="K1702" s="335"/>
      <c r="L1702" s="64" t="s">
        <v>32</v>
      </c>
      <c r="M1702" s="334">
        <v>755</v>
      </c>
      <c r="O1702" s="333"/>
      <c r="Q1702" s="333"/>
    </row>
    <row r="1703" spans="1:17" s="19" customFormat="1" ht="39.9" customHeight="1" x14ac:dyDescent="0.25">
      <c r="A1703" s="848">
        <v>339</v>
      </c>
      <c r="B1703" s="287" t="s">
        <v>22</v>
      </c>
      <c r="C1703" s="287" t="s">
        <v>23</v>
      </c>
      <c r="D1703" s="287" t="s">
        <v>5593</v>
      </c>
      <c r="E1703" s="851" t="s">
        <v>5594</v>
      </c>
      <c r="F1703" s="851"/>
      <c r="G1703" s="851" t="s">
        <v>17</v>
      </c>
      <c r="H1703" s="852"/>
      <c r="I1703" s="358"/>
      <c r="J1703" s="357"/>
      <c r="K1703" s="357"/>
      <c r="L1703" s="357"/>
      <c r="M1703" s="356"/>
      <c r="O1703" s="333"/>
      <c r="Q1703" s="333"/>
    </row>
    <row r="1704" spans="1:17" s="19" customFormat="1" ht="39.9" customHeight="1" x14ac:dyDescent="0.25">
      <c r="A1704" s="849"/>
      <c r="B1704" s="48" t="s">
        <v>6891</v>
      </c>
      <c r="C1704" s="48" t="s">
        <v>6890</v>
      </c>
      <c r="D1704" s="355">
        <v>43726</v>
      </c>
      <c r="E1704" s="354"/>
      <c r="F1704" s="353" t="s">
        <v>6889</v>
      </c>
      <c r="G1704" s="774" t="s">
        <v>6888</v>
      </c>
      <c r="H1704" s="775"/>
      <c r="I1704" s="776"/>
      <c r="J1704" s="352" t="s">
        <v>5599</v>
      </c>
      <c r="K1704" s="53"/>
      <c r="L1704" s="45" t="s">
        <v>32</v>
      </c>
      <c r="M1704" s="351">
        <f>43.44+159+159</f>
        <v>361.44</v>
      </c>
      <c r="O1704" s="333"/>
      <c r="Q1704" s="333"/>
    </row>
    <row r="1705" spans="1:17" s="19" customFormat="1" ht="39.9" customHeight="1" x14ac:dyDescent="0.25">
      <c r="A1705" s="849"/>
      <c r="B1705" s="349" t="s">
        <v>34</v>
      </c>
      <c r="C1705" s="349" t="s">
        <v>35</v>
      </c>
      <c r="D1705" s="349" t="s">
        <v>5600</v>
      </c>
      <c r="E1705" s="853" t="s">
        <v>5601</v>
      </c>
      <c r="F1705" s="853"/>
      <c r="G1705" s="854"/>
      <c r="H1705" s="855"/>
      <c r="I1705" s="856"/>
      <c r="J1705" s="58" t="s">
        <v>5646</v>
      </c>
      <c r="K1705" s="45"/>
      <c r="L1705" s="59" t="s">
        <v>32</v>
      </c>
      <c r="M1705" s="350">
        <v>740</v>
      </c>
      <c r="O1705" s="333"/>
      <c r="Q1705" s="333"/>
    </row>
    <row r="1706" spans="1:17" s="19" customFormat="1" ht="39.9" customHeight="1" x14ac:dyDescent="0.25">
      <c r="A1706" s="849"/>
      <c r="B1706" s="349"/>
      <c r="C1706" s="349"/>
      <c r="D1706" s="349"/>
      <c r="E1706" s="349"/>
      <c r="F1706" s="349"/>
      <c r="G1706" s="348"/>
      <c r="H1706" s="347"/>
      <c r="I1706" s="346"/>
      <c r="J1706" s="345" t="s">
        <v>5607</v>
      </c>
      <c r="K1706" s="59"/>
      <c r="L1706" s="59" t="s">
        <v>32</v>
      </c>
      <c r="M1706" s="344">
        <v>37</v>
      </c>
      <c r="O1706" s="333"/>
      <c r="Q1706" s="333"/>
    </row>
    <row r="1707" spans="1:17" s="19" customFormat="1" ht="39.9" customHeight="1" thickBot="1" x14ac:dyDescent="0.3">
      <c r="A1707" s="850"/>
      <c r="B1707" s="343" t="s">
        <v>5769</v>
      </c>
      <c r="C1707" s="342" t="s">
        <v>6888</v>
      </c>
      <c r="D1707" s="341">
        <v>43728</v>
      </c>
      <c r="E1707" s="340" t="s">
        <v>5605</v>
      </c>
      <c r="F1707" s="339" t="s">
        <v>6122</v>
      </c>
      <c r="G1707" s="338"/>
      <c r="H1707" s="337"/>
      <c r="I1707" s="336"/>
      <c r="J1707" s="63" t="s">
        <v>5696</v>
      </c>
      <c r="K1707" s="335"/>
      <c r="L1707" s="64"/>
      <c r="M1707" s="334"/>
      <c r="O1707" s="333"/>
      <c r="Q1707" s="333"/>
    </row>
    <row r="1708" spans="1:17" s="19" customFormat="1" ht="39.9" customHeight="1" x14ac:dyDescent="0.25">
      <c r="A1708" s="848">
        <v>340</v>
      </c>
      <c r="B1708" s="287" t="s">
        <v>22</v>
      </c>
      <c r="C1708" s="287" t="s">
        <v>23</v>
      </c>
      <c r="D1708" s="287" t="s">
        <v>5593</v>
      </c>
      <c r="E1708" s="851" t="s">
        <v>5594</v>
      </c>
      <c r="F1708" s="851"/>
      <c r="G1708" s="851" t="s">
        <v>17</v>
      </c>
      <c r="H1708" s="852"/>
      <c r="I1708" s="358"/>
      <c r="J1708" s="357"/>
      <c r="K1708" s="357"/>
      <c r="L1708" s="357"/>
      <c r="M1708" s="356"/>
      <c r="O1708" s="333"/>
      <c r="Q1708" s="333"/>
    </row>
    <row r="1709" spans="1:17" s="19" customFormat="1" ht="39.9" customHeight="1" x14ac:dyDescent="0.25">
      <c r="A1709" s="849"/>
      <c r="B1709" s="48" t="s">
        <v>6887</v>
      </c>
      <c r="C1709" s="48" t="s">
        <v>6886</v>
      </c>
      <c r="D1709" s="355">
        <v>43628</v>
      </c>
      <c r="E1709" s="354"/>
      <c r="F1709" s="353" t="s">
        <v>5700</v>
      </c>
      <c r="G1709" s="774" t="s">
        <v>6803</v>
      </c>
      <c r="H1709" s="775"/>
      <c r="I1709" s="776"/>
      <c r="J1709" s="352" t="s">
        <v>5599</v>
      </c>
      <c r="K1709" s="53"/>
      <c r="L1709" s="45" t="s">
        <v>32</v>
      </c>
      <c r="M1709" s="351">
        <v>180</v>
      </c>
      <c r="O1709" s="333"/>
      <c r="Q1709" s="333"/>
    </row>
    <row r="1710" spans="1:17" s="19" customFormat="1" ht="39.9" customHeight="1" x14ac:dyDescent="0.25">
      <c r="A1710" s="849"/>
      <c r="B1710" s="349" t="s">
        <v>34</v>
      </c>
      <c r="C1710" s="349" t="s">
        <v>35</v>
      </c>
      <c r="D1710" s="349" t="s">
        <v>5600</v>
      </c>
      <c r="E1710" s="853" t="s">
        <v>5601</v>
      </c>
      <c r="F1710" s="853"/>
      <c r="G1710" s="854"/>
      <c r="H1710" s="855"/>
      <c r="I1710" s="856"/>
      <c r="J1710" s="58" t="s">
        <v>5646</v>
      </c>
      <c r="K1710" s="45"/>
      <c r="L1710" s="59" t="s">
        <v>5583</v>
      </c>
      <c r="M1710" s="350">
        <v>368.6</v>
      </c>
      <c r="O1710" s="333"/>
      <c r="Q1710" s="333"/>
    </row>
    <row r="1711" spans="1:17" s="19" customFormat="1" ht="39.9" customHeight="1" x14ac:dyDescent="0.25">
      <c r="A1711" s="849"/>
      <c r="B1711" s="349"/>
      <c r="C1711" s="349"/>
      <c r="D1711" s="349"/>
      <c r="E1711" s="349"/>
      <c r="F1711" s="349"/>
      <c r="G1711" s="348"/>
      <c r="H1711" s="347"/>
      <c r="I1711" s="346"/>
      <c r="J1711" s="345" t="s">
        <v>5607</v>
      </c>
      <c r="K1711" s="59"/>
      <c r="L1711" s="59"/>
      <c r="M1711" s="344">
        <f>16+29.25</f>
        <v>45.25</v>
      </c>
      <c r="O1711" s="333"/>
      <c r="Q1711" s="333"/>
    </row>
    <row r="1712" spans="1:17" s="19" customFormat="1" ht="39.9" customHeight="1" thickBot="1" x14ac:dyDescent="0.3">
      <c r="A1712" s="850"/>
      <c r="B1712" s="343" t="s">
        <v>5868</v>
      </c>
      <c r="C1712" s="342" t="s">
        <v>6803</v>
      </c>
      <c r="D1712" s="341">
        <v>43630</v>
      </c>
      <c r="E1712" s="340" t="s">
        <v>5605</v>
      </c>
      <c r="F1712" s="339" t="s">
        <v>6221</v>
      </c>
      <c r="G1712" s="338"/>
      <c r="H1712" s="337"/>
      <c r="I1712" s="336"/>
      <c r="J1712" s="63" t="s">
        <v>5664</v>
      </c>
      <c r="K1712" s="335"/>
      <c r="L1712" s="64" t="s">
        <v>32</v>
      </c>
      <c r="M1712" s="334">
        <v>300</v>
      </c>
      <c r="O1712" s="333"/>
      <c r="Q1712" s="333"/>
    </row>
    <row r="1713" spans="1:17" s="19" customFormat="1" ht="39.9" customHeight="1" x14ac:dyDescent="0.25">
      <c r="A1713" s="848">
        <v>341</v>
      </c>
      <c r="B1713" s="287" t="s">
        <v>22</v>
      </c>
      <c r="C1713" s="287" t="s">
        <v>23</v>
      </c>
      <c r="D1713" s="287" t="s">
        <v>5593</v>
      </c>
      <c r="E1713" s="851" t="s">
        <v>5594</v>
      </c>
      <c r="F1713" s="851"/>
      <c r="G1713" s="851" t="s">
        <v>17</v>
      </c>
      <c r="H1713" s="852"/>
      <c r="I1713" s="358"/>
      <c r="J1713" s="357"/>
      <c r="K1713" s="357"/>
      <c r="L1713" s="357"/>
      <c r="M1713" s="356"/>
      <c r="O1713" s="333"/>
      <c r="Q1713" s="333"/>
    </row>
    <row r="1714" spans="1:17" s="19" customFormat="1" ht="39.9" customHeight="1" x14ac:dyDescent="0.25">
      <c r="A1714" s="849"/>
      <c r="B1714" s="48" t="s">
        <v>6885</v>
      </c>
      <c r="C1714" s="48" t="s">
        <v>6884</v>
      </c>
      <c r="D1714" s="355">
        <v>43711</v>
      </c>
      <c r="E1714" s="354"/>
      <c r="F1714" s="353" t="s">
        <v>5700</v>
      </c>
      <c r="G1714" s="774" t="s">
        <v>2414</v>
      </c>
      <c r="H1714" s="775"/>
      <c r="I1714" s="776"/>
      <c r="J1714" s="352" t="s">
        <v>5599</v>
      </c>
      <c r="K1714" s="53"/>
      <c r="L1714" s="45" t="s">
        <v>32</v>
      </c>
      <c r="M1714" s="351">
        <v>192</v>
      </c>
      <c r="O1714" s="333"/>
      <c r="Q1714" s="333"/>
    </row>
    <row r="1715" spans="1:17" s="19" customFormat="1" ht="39.9" customHeight="1" x14ac:dyDescent="0.25">
      <c r="A1715" s="849"/>
      <c r="B1715" s="349" t="s">
        <v>34</v>
      </c>
      <c r="C1715" s="349" t="s">
        <v>35</v>
      </c>
      <c r="D1715" s="349" t="s">
        <v>5600</v>
      </c>
      <c r="E1715" s="853" t="s">
        <v>5601</v>
      </c>
      <c r="F1715" s="853"/>
      <c r="G1715" s="854"/>
      <c r="H1715" s="855"/>
      <c r="I1715" s="856"/>
      <c r="J1715" s="58" t="s">
        <v>5646</v>
      </c>
      <c r="K1715" s="45"/>
      <c r="L1715" s="59" t="s">
        <v>32</v>
      </c>
      <c r="M1715" s="350">
        <v>177.3</v>
      </c>
      <c r="O1715" s="333"/>
      <c r="Q1715" s="333"/>
    </row>
    <row r="1716" spans="1:17" s="19" customFormat="1" ht="39.9" customHeight="1" x14ac:dyDescent="0.25">
      <c r="A1716" s="849"/>
      <c r="B1716" s="349"/>
      <c r="C1716" s="349"/>
      <c r="D1716" s="349"/>
      <c r="E1716" s="349"/>
      <c r="F1716" s="349"/>
      <c r="G1716" s="348"/>
      <c r="H1716" s="347"/>
      <c r="I1716" s="346"/>
      <c r="J1716" s="345" t="s">
        <v>5607</v>
      </c>
      <c r="K1716" s="59"/>
      <c r="L1716" s="59" t="s">
        <v>32</v>
      </c>
      <c r="M1716" s="344">
        <v>40</v>
      </c>
      <c r="O1716" s="333"/>
      <c r="Q1716" s="333"/>
    </row>
    <row r="1717" spans="1:17" s="19" customFormat="1" ht="39.9" customHeight="1" thickBot="1" x14ac:dyDescent="0.3">
      <c r="A1717" s="850"/>
      <c r="B1717" s="343" t="s">
        <v>5710</v>
      </c>
      <c r="C1717" s="342" t="s">
        <v>2414</v>
      </c>
      <c r="D1717" s="341">
        <v>43712</v>
      </c>
      <c r="E1717" s="340" t="s">
        <v>5605</v>
      </c>
      <c r="F1717" s="339" t="s">
        <v>6883</v>
      </c>
      <c r="G1717" s="338"/>
      <c r="H1717" s="337"/>
      <c r="I1717" s="336"/>
      <c r="J1717" s="63" t="s">
        <v>5696</v>
      </c>
      <c r="K1717" s="335"/>
      <c r="L1717" s="64"/>
      <c r="M1717" s="334"/>
      <c r="O1717" s="333"/>
      <c r="Q1717" s="333"/>
    </row>
    <row r="1718" spans="1:17" s="19" customFormat="1" ht="39.9" customHeight="1" x14ac:dyDescent="0.25">
      <c r="A1718" s="848">
        <v>342</v>
      </c>
      <c r="B1718" s="287" t="s">
        <v>22</v>
      </c>
      <c r="C1718" s="287" t="s">
        <v>23</v>
      </c>
      <c r="D1718" s="287" t="s">
        <v>5593</v>
      </c>
      <c r="E1718" s="851" t="s">
        <v>5594</v>
      </c>
      <c r="F1718" s="851"/>
      <c r="G1718" s="851" t="s">
        <v>17</v>
      </c>
      <c r="H1718" s="852"/>
      <c r="I1718" s="358"/>
      <c r="J1718" s="357"/>
      <c r="K1718" s="357"/>
      <c r="L1718" s="357"/>
      <c r="M1718" s="356"/>
      <c r="O1718" s="333"/>
      <c r="Q1718" s="333"/>
    </row>
    <row r="1719" spans="1:17" s="19" customFormat="1" ht="39.9" customHeight="1" x14ac:dyDescent="0.25">
      <c r="A1719" s="849"/>
      <c r="B1719" s="48" t="s">
        <v>6879</v>
      </c>
      <c r="C1719" s="48" t="s">
        <v>6882</v>
      </c>
      <c r="D1719" s="355">
        <v>43578</v>
      </c>
      <c r="E1719" s="354"/>
      <c r="F1719" s="353" t="s">
        <v>5877</v>
      </c>
      <c r="G1719" s="774" t="s">
        <v>2417</v>
      </c>
      <c r="H1719" s="775"/>
      <c r="I1719" s="776"/>
      <c r="J1719" s="352" t="s">
        <v>5599</v>
      </c>
      <c r="K1719" s="53"/>
      <c r="L1719" s="45" t="s">
        <v>32</v>
      </c>
      <c r="M1719" s="351">
        <v>546</v>
      </c>
      <c r="O1719" s="333"/>
      <c r="Q1719" s="333"/>
    </row>
    <row r="1720" spans="1:17" s="19" customFormat="1" ht="39.9" customHeight="1" x14ac:dyDescent="0.25">
      <c r="A1720" s="849"/>
      <c r="B1720" s="349" t="s">
        <v>34</v>
      </c>
      <c r="C1720" s="349" t="s">
        <v>35</v>
      </c>
      <c r="D1720" s="349" t="s">
        <v>5600</v>
      </c>
      <c r="E1720" s="853" t="s">
        <v>5601</v>
      </c>
      <c r="F1720" s="853"/>
      <c r="G1720" s="854"/>
      <c r="H1720" s="855"/>
      <c r="I1720" s="856"/>
      <c r="J1720" s="58" t="s">
        <v>5646</v>
      </c>
      <c r="K1720" s="45"/>
      <c r="L1720" s="59" t="s">
        <v>32</v>
      </c>
      <c r="M1720" s="350">
        <v>273.60000000000002</v>
      </c>
      <c r="O1720" s="333"/>
      <c r="Q1720" s="333"/>
    </row>
    <row r="1721" spans="1:17" s="19" customFormat="1" ht="39.9" customHeight="1" x14ac:dyDescent="0.25">
      <c r="A1721" s="849"/>
      <c r="B1721" s="349"/>
      <c r="C1721" s="349"/>
      <c r="D1721" s="349"/>
      <c r="E1721" s="349"/>
      <c r="F1721" s="349"/>
      <c r="G1721" s="348"/>
      <c r="H1721" s="347"/>
      <c r="I1721" s="346"/>
      <c r="J1721" s="345" t="s">
        <v>5607</v>
      </c>
      <c r="K1721" s="59"/>
      <c r="L1721" s="59"/>
      <c r="M1721" s="344"/>
      <c r="O1721" s="333"/>
      <c r="Q1721" s="333"/>
    </row>
    <row r="1722" spans="1:17" s="19" customFormat="1" ht="39.9" customHeight="1" thickBot="1" x14ac:dyDescent="0.3">
      <c r="A1722" s="850"/>
      <c r="B1722" s="343" t="s">
        <v>5710</v>
      </c>
      <c r="C1722" s="342" t="s">
        <v>2417</v>
      </c>
      <c r="D1722" s="341">
        <v>43581</v>
      </c>
      <c r="E1722" s="340" t="s">
        <v>5605</v>
      </c>
      <c r="F1722" s="339" t="s">
        <v>5739</v>
      </c>
      <c r="G1722" s="338"/>
      <c r="H1722" s="337"/>
      <c r="I1722" s="336"/>
      <c r="J1722" s="63" t="s">
        <v>5664</v>
      </c>
      <c r="K1722" s="335"/>
      <c r="L1722" s="64" t="s">
        <v>32</v>
      </c>
      <c r="M1722" s="334">
        <v>899</v>
      </c>
      <c r="O1722" s="333"/>
      <c r="Q1722" s="333"/>
    </row>
    <row r="1723" spans="1:17" s="19" customFormat="1" ht="39.9" customHeight="1" x14ac:dyDescent="0.25">
      <c r="A1723" s="848">
        <v>343</v>
      </c>
      <c r="B1723" s="287" t="s">
        <v>22</v>
      </c>
      <c r="C1723" s="287" t="s">
        <v>23</v>
      </c>
      <c r="D1723" s="287" t="s">
        <v>5593</v>
      </c>
      <c r="E1723" s="851" t="s">
        <v>5594</v>
      </c>
      <c r="F1723" s="851"/>
      <c r="G1723" s="851" t="s">
        <v>17</v>
      </c>
      <c r="H1723" s="852"/>
      <c r="I1723" s="358"/>
      <c r="J1723" s="357"/>
      <c r="K1723" s="357"/>
      <c r="L1723" s="357"/>
      <c r="M1723" s="356"/>
      <c r="O1723" s="333"/>
      <c r="Q1723" s="333"/>
    </row>
    <row r="1724" spans="1:17" s="19" customFormat="1" ht="39.9" customHeight="1" x14ac:dyDescent="0.25">
      <c r="A1724" s="849"/>
      <c r="B1724" s="48" t="s">
        <v>6879</v>
      </c>
      <c r="C1724" s="48" t="s">
        <v>6881</v>
      </c>
      <c r="D1724" s="355">
        <v>43585</v>
      </c>
      <c r="E1724" s="354"/>
      <c r="F1724" s="353" t="s">
        <v>5700</v>
      </c>
      <c r="G1724" s="774" t="s">
        <v>2414</v>
      </c>
      <c r="H1724" s="775"/>
      <c r="I1724" s="776"/>
      <c r="J1724" s="352" t="s">
        <v>5599</v>
      </c>
      <c r="K1724" s="53"/>
      <c r="L1724" s="45" t="s">
        <v>32</v>
      </c>
      <c r="M1724" s="351">
        <v>180</v>
      </c>
      <c r="O1724" s="333"/>
      <c r="Q1724" s="333"/>
    </row>
    <row r="1725" spans="1:17" s="19" customFormat="1" ht="39.9" customHeight="1" x14ac:dyDescent="0.25">
      <c r="A1725" s="849"/>
      <c r="B1725" s="349" t="s">
        <v>34</v>
      </c>
      <c r="C1725" s="349" t="s">
        <v>35</v>
      </c>
      <c r="D1725" s="349" t="s">
        <v>5600</v>
      </c>
      <c r="E1725" s="853" t="s">
        <v>5601</v>
      </c>
      <c r="F1725" s="853"/>
      <c r="G1725" s="854"/>
      <c r="H1725" s="855"/>
      <c r="I1725" s="856"/>
      <c r="J1725" s="58" t="s">
        <v>5646</v>
      </c>
      <c r="K1725" s="45"/>
      <c r="L1725" s="59" t="s">
        <v>32</v>
      </c>
      <c r="M1725" s="350">
        <v>286.60000000000002</v>
      </c>
      <c r="O1725" s="333"/>
      <c r="Q1725" s="333"/>
    </row>
    <row r="1726" spans="1:17" s="19" customFormat="1" ht="39.9" customHeight="1" x14ac:dyDescent="0.25">
      <c r="A1726" s="849"/>
      <c r="B1726" s="349"/>
      <c r="C1726" s="349"/>
      <c r="D1726" s="349"/>
      <c r="E1726" s="349"/>
      <c r="F1726" s="349"/>
      <c r="G1726" s="348"/>
      <c r="H1726" s="347"/>
      <c r="I1726" s="346"/>
      <c r="J1726" s="345" t="s">
        <v>5607</v>
      </c>
      <c r="K1726" s="59"/>
      <c r="L1726" s="59" t="s">
        <v>32</v>
      </c>
      <c r="M1726" s="344">
        <v>40</v>
      </c>
      <c r="O1726" s="333"/>
      <c r="Q1726" s="333"/>
    </row>
    <row r="1727" spans="1:17" s="19" customFormat="1" ht="39.9" customHeight="1" thickBot="1" x14ac:dyDescent="0.3">
      <c r="A1727" s="850"/>
      <c r="B1727" s="343" t="s">
        <v>5710</v>
      </c>
      <c r="C1727" s="342" t="s">
        <v>2414</v>
      </c>
      <c r="D1727" s="341">
        <v>43586</v>
      </c>
      <c r="E1727" s="340" t="s">
        <v>5605</v>
      </c>
      <c r="F1727" s="339" t="s">
        <v>6880</v>
      </c>
      <c r="G1727" s="338"/>
      <c r="H1727" s="337"/>
      <c r="I1727" s="336"/>
      <c r="J1727" s="63" t="s">
        <v>5696</v>
      </c>
      <c r="K1727" s="335"/>
      <c r="L1727" s="64"/>
      <c r="M1727" s="334"/>
      <c r="O1727" s="333"/>
      <c r="Q1727" s="333"/>
    </row>
    <row r="1728" spans="1:17" s="19" customFormat="1" ht="39.9" customHeight="1" x14ac:dyDescent="0.25">
      <c r="A1728" s="848">
        <v>344</v>
      </c>
      <c r="B1728" s="287" t="s">
        <v>22</v>
      </c>
      <c r="C1728" s="287" t="s">
        <v>23</v>
      </c>
      <c r="D1728" s="287" t="s">
        <v>5593</v>
      </c>
      <c r="E1728" s="851" t="s">
        <v>5594</v>
      </c>
      <c r="F1728" s="851"/>
      <c r="G1728" s="851" t="s">
        <v>17</v>
      </c>
      <c r="H1728" s="852"/>
      <c r="I1728" s="358"/>
      <c r="J1728" s="357"/>
      <c r="K1728" s="357"/>
      <c r="L1728" s="357"/>
      <c r="M1728" s="356"/>
      <c r="O1728" s="333"/>
      <c r="Q1728" s="333"/>
    </row>
    <row r="1729" spans="1:17" s="19" customFormat="1" ht="39.9" customHeight="1" x14ac:dyDescent="0.25">
      <c r="A1729" s="849"/>
      <c r="B1729" s="48" t="s">
        <v>6879</v>
      </c>
      <c r="C1729" s="48" t="s">
        <v>6878</v>
      </c>
      <c r="D1729" s="355">
        <v>43614</v>
      </c>
      <c r="E1729" s="354"/>
      <c r="F1729" s="353" t="s">
        <v>6498</v>
      </c>
      <c r="G1729" s="774" t="s">
        <v>5810</v>
      </c>
      <c r="H1729" s="775"/>
      <c r="I1729" s="776"/>
      <c r="J1729" s="352" t="s">
        <v>5599</v>
      </c>
      <c r="K1729" s="53"/>
      <c r="L1729" s="45" t="s">
        <v>32</v>
      </c>
      <c r="M1729" s="351">
        <v>266</v>
      </c>
      <c r="O1729" s="333"/>
      <c r="Q1729" s="333"/>
    </row>
    <row r="1730" spans="1:17" s="19" customFormat="1" ht="39.9" customHeight="1" x14ac:dyDescent="0.25">
      <c r="A1730" s="849"/>
      <c r="B1730" s="349" t="s">
        <v>34</v>
      </c>
      <c r="C1730" s="349" t="s">
        <v>35</v>
      </c>
      <c r="D1730" s="349" t="s">
        <v>5600</v>
      </c>
      <c r="E1730" s="853" t="s">
        <v>5601</v>
      </c>
      <c r="F1730" s="853"/>
      <c r="G1730" s="854"/>
      <c r="H1730" s="855"/>
      <c r="I1730" s="856"/>
      <c r="J1730" s="58" t="s">
        <v>5646</v>
      </c>
      <c r="K1730" s="45"/>
      <c r="L1730" s="59" t="s">
        <v>32</v>
      </c>
      <c r="M1730" s="350">
        <v>281.44</v>
      </c>
      <c r="O1730" s="333"/>
      <c r="Q1730" s="333"/>
    </row>
    <row r="1731" spans="1:17" s="19" customFormat="1" ht="39.9" customHeight="1" x14ac:dyDescent="0.25">
      <c r="A1731" s="849"/>
      <c r="B1731" s="349"/>
      <c r="C1731" s="349"/>
      <c r="D1731" s="349"/>
      <c r="E1731" s="349"/>
      <c r="F1731" s="349"/>
      <c r="G1731" s="348"/>
      <c r="H1731" s="347"/>
      <c r="I1731" s="346"/>
      <c r="J1731" s="345" t="s">
        <v>5607</v>
      </c>
      <c r="K1731" s="59"/>
      <c r="L1731" s="59" t="s">
        <v>32</v>
      </c>
      <c r="M1731" s="344">
        <v>99</v>
      </c>
      <c r="O1731" s="333"/>
      <c r="Q1731" s="333"/>
    </row>
    <row r="1732" spans="1:17" s="19" customFormat="1" ht="39.9" customHeight="1" thickBot="1" x14ac:dyDescent="0.3">
      <c r="A1732" s="850"/>
      <c r="B1732" s="343" t="s">
        <v>5710</v>
      </c>
      <c r="C1732" s="342" t="s">
        <v>5810</v>
      </c>
      <c r="D1732" s="341">
        <v>43616</v>
      </c>
      <c r="E1732" s="340" t="s">
        <v>5605</v>
      </c>
      <c r="F1732" s="339" t="s">
        <v>6563</v>
      </c>
      <c r="G1732" s="338"/>
      <c r="H1732" s="337"/>
      <c r="I1732" s="336"/>
      <c r="J1732" s="63" t="s">
        <v>5696</v>
      </c>
      <c r="K1732" s="335"/>
      <c r="L1732" s="64"/>
      <c r="M1732" s="334"/>
      <c r="O1732" s="333"/>
      <c r="Q1732" s="333"/>
    </row>
    <row r="1733" spans="1:17" s="19" customFormat="1" ht="39.9" customHeight="1" x14ac:dyDescent="0.25">
      <c r="A1733" s="848">
        <v>345</v>
      </c>
      <c r="B1733" s="287" t="s">
        <v>22</v>
      </c>
      <c r="C1733" s="287" t="s">
        <v>23</v>
      </c>
      <c r="D1733" s="287" t="s">
        <v>5593</v>
      </c>
      <c r="E1733" s="851" t="s">
        <v>5594</v>
      </c>
      <c r="F1733" s="851"/>
      <c r="G1733" s="851" t="s">
        <v>17</v>
      </c>
      <c r="H1733" s="852"/>
      <c r="I1733" s="358"/>
      <c r="J1733" s="357"/>
      <c r="K1733" s="357"/>
      <c r="L1733" s="357"/>
      <c r="M1733" s="356"/>
      <c r="O1733" s="333"/>
      <c r="Q1733" s="333"/>
    </row>
    <row r="1734" spans="1:17" s="19" customFormat="1" ht="39.9" customHeight="1" x14ac:dyDescent="0.25">
      <c r="A1734" s="849"/>
      <c r="B1734" s="48" t="s">
        <v>6877</v>
      </c>
      <c r="C1734" s="48" t="s">
        <v>6876</v>
      </c>
      <c r="D1734" s="355">
        <v>43563</v>
      </c>
      <c r="E1734" s="354"/>
      <c r="F1734" s="353" t="s">
        <v>6875</v>
      </c>
      <c r="G1734" s="774" t="s">
        <v>6874</v>
      </c>
      <c r="H1734" s="775"/>
      <c r="I1734" s="776"/>
      <c r="J1734" s="352" t="s">
        <v>5599</v>
      </c>
      <c r="K1734" s="53"/>
      <c r="L1734" s="45" t="s">
        <v>32</v>
      </c>
      <c r="M1734" s="351">
        <v>118</v>
      </c>
      <c r="O1734" s="333"/>
      <c r="Q1734" s="333"/>
    </row>
    <row r="1735" spans="1:17" s="19" customFormat="1" ht="39.9" customHeight="1" x14ac:dyDescent="0.25">
      <c r="A1735" s="849"/>
      <c r="B1735" s="349" t="s">
        <v>34</v>
      </c>
      <c r="C1735" s="349" t="s">
        <v>35</v>
      </c>
      <c r="D1735" s="349" t="s">
        <v>5600</v>
      </c>
      <c r="E1735" s="853" t="s">
        <v>5601</v>
      </c>
      <c r="F1735" s="853"/>
      <c r="G1735" s="854"/>
      <c r="H1735" s="855"/>
      <c r="I1735" s="856"/>
      <c r="J1735" s="58" t="s">
        <v>5646</v>
      </c>
      <c r="K1735" s="45"/>
      <c r="L1735" s="59" t="s">
        <v>32</v>
      </c>
      <c r="M1735" s="350">
        <v>477.58</v>
      </c>
      <c r="O1735" s="333"/>
      <c r="Q1735" s="333"/>
    </row>
    <row r="1736" spans="1:17" s="19" customFormat="1" ht="39.9" customHeight="1" x14ac:dyDescent="0.25">
      <c r="A1736" s="849"/>
      <c r="B1736" s="349"/>
      <c r="C1736" s="349"/>
      <c r="D1736" s="349"/>
      <c r="E1736" s="349"/>
      <c r="F1736" s="349"/>
      <c r="G1736" s="348"/>
      <c r="H1736" s="347"/>
      <c r="I1736" s="346"/>
      <c r="J1736" s="345" t="s">
        <v>5607</v>
      </c>
      <c r="K1736" s="59"/>
      <c r="L1736" s="59" t="s">
        <v>32</v>
      </c>
      <c r="M1736" s="344">
        <v>30</v>
      </c>
      <c r="O1736" s="333"/>
      <c r="Q1736" s="333"/>
    </row>
    <row r="1737" spans="1:17" s="19" customFormat="1" ht="39.9" customHeight="1" thickBot="1" x14ac:dyDescent="0.3">
      <c r="A1737" s="850"/>
      <c r="B1737" s="343" t="s">
        <v>5936</v>
      </c>
      <c r="C1737" s="342" t="s">
        <v>6874</v>
      </c>
      <c r="D1737" s="341">
        <v>43564</v>
      </c>
      <c r="E1737" s="340" t="s">
        <v>5605</v>
      </c>
      <c r="F1737" s="339" t="s">
        <v>6873</v>
      </c>
      <c r="G1737" s="338"/>
      <c r="H1737" s="337"/>
      <c r="I1737" s="336"/>
      <c r="J1737" s="63" t="s">
        <v>5664</v>
      </c>
      <c r="K1737" s="335"/>
      <c r="L1737" s="64" t="s">
        <v>32</v>
      </c>
      <c r="M1737" s="334">
        <v>100</v>
      </c>
      <c r="O1737" s="333"/>
      <c r="Q1737" s="333"/>
    </row>
    <row r="1738" spans="1:17" s="19" customFormat="1" ht="39.9" customHeight="1" x14ac:dyDescent="0.25">
      <c r="A1738" s="848">
        <v>346</v>
      </c>
      <c r="B1738" s="287" t="s">
        <v>22</v>
      </c>
      <c r="C1738" s="287" t="s">
        <v>23</v>
      </c>
      <c r="D1738" s="287" t="s">
        <v>5593</v>
      </c>
      <c r="E1738" s="851" t="s">
        <v>5594</v>
      </c>
      <c r="F1738" s="851"/>
      <c r="G1738" s="851" t="s">
        <v>17</v>
      </c>
      <c r="H1738" s="852"/>
      <c r="I1738" s="358"/>
      <c r="J1738" s="357"/>
      <c r="K1738" s="357"/>
      <c r="L1738" s="357"/>
      <c r="M1738" s="356"/>
      <c r="O1738" s="333"/>
      <c r="Q1738" s="333"/>
    </row>
    <row r="1739" spans="1:17" s="19" customFormat="1" ht="39.9" customHeight="1" x14ac:dyDescent="0.25">
      <c r="A1739" s="849"/>
      <c r="B1739" s="48" t="s">
        <v>6872</v>
      </c>
      <c r="C1739" s="48" t="s">
        <v>6871</v>
      </c>
      <c r="D1739" s="355">
        <v>43593</v>
      </c>
      <c r="E1739" s="354"/>
      <c r="F1739" s="353" t="s">
        <v>6154</v>
      </c>
      <c r="G1739" s="774" t="s">
        <v>6869</v>
      </c>
      <c r="H1739" s="775"/>
      <c r="I1739" s="776"/>
      <c r="J1739" s="352" t="s">
        <v>5599</v>
      </c>
      <c r="K1739" s="53"/>
      <c r="L1739" s="45" t="s">
        <v>32</v>
      </c>
      <c r="M1739" s="351">
        <v>109</v>
      </c>
      <c r="O1739" s="333"/>
      <c r="Q1739" s="333"/>
    </row>
    <row r="1740" spans="1:17" s="19" customFormat="1" ht="39.9" customHeight="1" x14ac:dyDescent="0.25">
      <c r="A1740" s="849"/>
      <c r="B1740" s="349" t="s">
        <v>34</v>
      </c>
      <c r="C1740" s="349" t="s">
        <v>35</v>
      </c>
      <c r="D1740" s="349" t="s">
        <v>5600</v>
      </c>
      <c r="E1740" s="853" t="s">
        <v>5601</v>
      </c>
      <c r="F1740" s="853"/>
      <c r="G1740" s="854"/>
      <c r="H1740" s="855"/>
      <c r="I1740" s="856"/>
      <c r="J1740" s="58" t="s">
        <v>5646</v>
      </c>
      <c r="K1740" s="45"/>
      <c r="L1740" s="59" t="s">
        <v>32</v>
      </c>
      <c r="M1740" s="350">
        <v>355.97</v>
      </c>
      <c r="O1740" s="333"/>
      <c r="Q1740" s="333"/>
    </row>
    <row r="1741" spans="1:17" s="19" customFormat="1" ht="39.9" customHeight="1" x14ac:dyDescent="0.25">
      <c r="A1741" s="849"/>
      <c r="B1741" s="349"/>
      <c r="C1741" s="349"/>
      <c r="D1741" s="349"/>
      <c r="E1741" s="349"/>
      <c r="F1741" s="349"/>
      <c r="G1741" s="348"/>
      <c r="H1741" s="347"/>
      <c r="I1741" s="346"/>
      <c r="J1741" s="345" t="s">
        <v>5607</v>
      </c>
      <c r="K1741" s="59"/>
      <c r="L1741" s="59" t="s">
        <v>32</v>
      </c>
      <c r="M1741" s="344">
        <v>16</v>
      </c>
      <c r="O1741" s="333"/>
      <c r="Q1741" s="333"/>
    </row>
    <row r="1742" spans="1:17" s="19" customFormat="1" ht="39.9" customHeight="1" thickBot="1" x14ac:dyDescent="0.3">
      <c r="A1742" s="850"/>
      <c r="B1742" s="343" t="s">
        <v>6870</v>
      </c>
      <c r="C1742" s="342" t="s">
        <v>6869</v>
      </c>
      <c r="D1742" s="341">
        <v>43594</v>
      </c>
      <c r="E1742" s="340" t="s">
        <v>5605</v>
      </c>
      <c r="F1742" s="339" t="s">
        <v>6868</v>
      </c>
      <c r="G1742" s="338"/>
      <c r="H1742" s="337"/>
      <c r="I1742" s="336"/>
      <c r="J1742" s="63" t="s">
        <v>5664</v>
      </c>
      <c r="K1742" s="335"/>
      <c r="L1742" s="64" t="s">
        <v>32</v>
      </c>
      <c r="M1742" s="334">
        <v>575</v>
      </c>
      <c r="O1742" s="333"/>
      <c r="Q1742" s="333"/>
    </row>
    <row r="1743" spans="1:17" s="19" customFormat="1" ht="39.9" customHeight="1" x14ac:dyDescent="0.25">
      <c r="A1743" s="848">
        <v>347</v>
      </c>
      <c r="B1743" s="287" t="s">
        <v>22</v>
      </c>
      <c r="C1743" s="287" t="s">
        <v>23</v>
      </c>
      <c r="D1743" s="287" t="s">
        <v>5593</v>
      </c>
      <c r="E1743" s="851" t="s">
        <v>5594</v>
      </c>
      <c r="F1743" s="851"/>
      <c r="G1743" s="851" t="s">
        <v>17</v>
      </c>
      <c r="H1743" s="852"/>
      <c r="I1743" s="358"/>
      <c r="J1743" s="357"/>
      <c r="K1743" s="357"/>
      <c r="L1743" s="357"/>
      <c r="M1743" s="356"/>
      <c r="O1743" s="333"/>
      <c r="Q1743" s="333"/>
    </row>
    <row r="1744" spans="1:17" s="19" customFormat="1" ht="39.9" customHeight="1" x14ac:dyDescent="0.25">
      <c r="A1744" s="849"/>
      <c r="B1744" s="48" t="s">
        <v>6866</v>
      </c>
      <c r="C1744" s="48" t="s">
        <v>6867</v>
      </c>
      <c r="D1744" s="355">
        <v>43566</v>
      </c>
      <c r="E1744" s="354"/>
      <c r="F1744" s="353" t="s">
        <v>5742</v>
      </c>
      <c r="G1744" s="774" t="s">
        <v>6803</v>
      </c>
      <c r="H1744" s="775"/>
      <c r="I1744" s="776"/>
      <c r="J1744" s="352" t="s">
        <v>5599</v>
      </c>
      <c r="K1744" s="53"/>
      <c r="L1744" s="45" t="s">
        <v>32</v>
      </c>
      <c r="M1744" s="351">
        <f>502+21.58</f>
        <v>523.58000000000004</v>
      </c>
      <c r="O1744" s="333"/>
      <c r="Q1744" s="333"/>
    </row>
    <row r="1745" spans="1:17" s="19" customFormat="1" ht="39.9" customHeight="1" x14ac:dyDescent="0.25">
      <c r="A1745" s="849"/>
      <c r="B1745" s="349" t="s">
        <v>34</v>
      </c>
      <c r="C1745" s="349" t="s">
        <v>35</v>
      </c>
      <c r="D1745" s="349" t="s">
        <v>5600</v>
      </c>
      <c r="E1745" s="853" t="s">
        <v>5601</v>
      </c>
      <c r="F1745" s="853"/>
      <c r="G1745" s="854"/>
      <c r="H1745" s="855"/>
      <c r="I1745" s="856"/>
      <c r="J1745" s="58" t="s">
        <v>5646</v>
      </c>
      <c r="K1745" s="45"/>
      <c r="L1745" s="59" t="s">
        <v>32</v>
      </c>
      <c r="M1745" s="350">
        <v>452.6</v>
      </c>
      <c r="O1745" s="333"/>
      <c r="Q1745" s="333"/>
    </row>
    <row r="1746" spans="1:17" s="19" customFormat="1" ht="39.9" customHeight="1" thickBot="1" x14ac:dyDescent="0.3">
      <c r="A1746" s="849"/>
      <c r="B1746" s="349"/>
      <c r="C1746" s="349"/>
      <c r="D1746" s="349"/>
      <c r="E1746" s="349"/>
      <c r="F1746" s="349"/>
      <c r="G1746" s="348"/>
      <c r="H1746" s="347"/>
      <c r="I1746" s="346"/>
      <c r="J1746" s="345" t="s">
        <v>5607</v>
      </c>
      <c r="K1746" s="59"/>
      <c r="L1746" s="59"/>
      <c r="M1746" s="344"/>
      <c r="O1746" s="333"/>
      <c r="Q1746" s="333"/>
    </row>
    <row r="1747" spans="1:17" s="19" customFormat="1" ht="39.9" customHeight="1" thickBot="1" x14ac:dyDescent="0.3">
      <c r="A1747" s="850"/>
      <c r="B1747" s="397" t="s">
        <v>6864</v>
      </c>
      <c r="C1747" s="342" t="s">
        <v>6803</v>
      </c>
      <c r="D1747" s="341">
        <v>43568</v>
      </c>
      <c r="E1747" s="340" t="s">
        <v>5605</v>
      </c>
      <c r="F1747" s="339" t="s">
        <v>6351</v>
      </c>
      <c r="G1747" s="338"/>
      <c r="H1747" s="337"/>
      <c r="I1747" s="336"/>
      <c r="J1747" s="63" t="s">
        <v>5696</v>
      </c>
      <c r="K1747" s="335"/>
      <c r="L1747" s="64"/>
      <c r="M1747" s="334"/>
      <c r="O1747" s="333"/>
      <c r="Q1747" s="333"/>
    </row>
    <row r="1748" spans="1:17" s="19" customFormat="1" ht="39.9" customHeight="1" x14ac:dyDescent="0.25">
      <c r="A1748" s="848">
        <v>348</v>
      </c>
      <c r="B1748" s="287" t="s">
        <v>22</v>
      </c>
      <c r="C1748" s="287" t="s">
        <v>23</v>
      </c>
      <c r="D1748" s="287" t="s">
        <v>5593</v>
      </c>
      <c r="E1748" s="851" t="s">
        <v>5594</v>
      </c>
      <c r="F1748" s="851"/>
      <c r="G1748" s="851" t="s">
        <v>17</v>
      </c>
      <c r="H1748" s="852"/>
      <c r="I1748" s="358"/>
      <c r="J1748" s="357"/>
      <c r="K1748" s="357"/>
      <c r="L1748" s="357"/>
      <c r="M1748" s="356"/>
      <c r="O1748" s="333"/>
      <c r="Q1748" s="333"/>
    </row>
    <row r="1749" spans="1:17" s="19" customFormat="1" ht="39.9" customHeight="1" x14ac:dyDescent="0.25">
      <c r="A1749" s="849"/>
      <c r="B1749" s="48" t="s">
        <v>6866</v>
      </c>
      <c r="C1749" s="48" t="s">
        <v>6865</v>
      </c>
      <c r="D1749" s="355">
        <v>43628</v>
      </c>
      <c r="E1749" s="354"/>
      <c r="F1749" s="353" t="s">
        <v>5700</v>
      </c>
      <c r="G1749" s="774" t="s">
        <v>6803</v>
      </c>
      <c r="H1749" s="775"/>
      <c r="I1749" s="776"/>
      <c r="J1749" s="352" t="s">
        <v>5599</v>
      </c>
      <c r="K1749" s="53"/>
      <c r="L1749" s="45" t="s">
        <v>32</v>
      </c>
      <c r="M1749" s="351">
        <v>180</v>
      </c>
      <c r="O1749" s="333"/>
      <c r="Q1749" s="333"/>
    </row>
    <row r="1750" spans="1:17" s="19" customFormat="1" ht="39.9" customHeight="1" x14ac:dyDescent="0.25">
      <c r="A1750" s="849"/>
      <c r="B1750" s="349" t="s">
        <v>34</v>
      </c>
      <c r="C1750" s="349" t="s">
        <v>35</v>
      </c>
      <c r="D1750" s="349" t="s">
        <v>5600</v>
      </c>
      <c r="E1750" s="853" t="s">
        <v>5601</v>
      </c>
      <c r="F1750" s="853"/>
      <c r="G1750" s="854"/>
      <c r="H1750" s="855"/>
      <c r="I1750" s="856"/>
      <c r="J1750" s="58" t="s">
        <v>5646</v>
      </c>
      <c r="K1750" s="45"/>
      <c r="L1750" s="59"/>
      <c r="M1750" s="350"/>
      <c r="O1750" s="333"/>
      <c r="Q1750" s="333"/>
    </row>
    <row r="1751" spans="1:17" s="19" customFormat="1" ht="39.9" customHeight="1" thickBot="1" x14ac:dyDescent="0.3">
      <c r="A1751" s="849"/>
      <c r="B1751" s="349"/>
      <c r="C1751" s="349"/>
      <c r="D1751" s="349"/>
      <c r="E1751" s="349"/>
      <c r="F1751" s="349"/>
      <c r="G1751" s="348"/>
      <c r="H1751" s="347"/>
      <c r="I1751" s="346"/>
      <c r="J1751" s="345" t="s">
        <v>5696</v>
      </c>
      <c r="K1751" s="59"/>
      <c r="L1751" s="59" t="s">
        <v>5583</v>
      </c>
      <c r="M1751" s="344">
        <v>326.60000000000002</v>
      </c>
      <c r="O1751" s="333"/>
      <c r="Q1751" s="333"/>
    </row>
    <row r="1752" spans="1:17" s="19" customFormat="1" ht="39.9" customHeight="1" thickBot="1" x14ac:dyDescent="0.3">
      <c r="A1752" s="850"/>
      <c r="B1752" s="397" t="s">
        <v>6864</v>
      </c>
      <c r="C1752" s="342" t="s">
        <v>6803</v>
      </c>
      <c r="D1752" s="341">
        <v>43630</v>
      </c>
      <c r="E1752" s="340" t="s">
        <v>5605</v>
      </c>
      <c r="F1752" s="339" t="s">
        <v>6221</v>
      </c>
      <c r="G1752" s="338"/>
      <c r="H1752" s="337"/>
      <c r="I1752" s="336"/>
      <c r="J1752" s="63" t="s">
        <v>5664</v>
      </c>
      <c r="K1752" s="335"/>
      <c r="L1752" s="64" t="s">
        <v>32</v>
      </c>
      <c r="M1752" s="334">
        <v>335</v>
      </c>
      <c r="O1752" s="333"/>
      <c r="Q1752" s="333"/>
    </row>
    <row r="1753" spans="1:17" s="19" customFormat="1" ht="39.9" customHeight="1" x14ac:dyDescent="0.25">
      <c r="A1753" s="848">
        <v>349</v>
      </c>
      <c r="B1753" s="287" t="s">
        <v>22</v>
      </c>
      <c r="C1753" s="287" t="s">
        <v>23</v>
      </c>
      <c r="D1753" s="287" t="s">
        <v>5593</v>
      </c>
      <c r="E1753" s="851" t="s">
        <v>5594</v>
      </c>
      <c r="F1753" s="851"/>
      <c r="G1753" s="851" t="s">
        <v>17</v>
      </c>
      <c r="H1753" s="852"/>
      <c r="I1753" s="358"/>
      <c r="J1753" s="357"/>
      <c r="K1753" s="357"/>
      <c r="L1753" s="357"/>
      <c r="M1753" s="356"/>
      <c r="O1753" s="333"/>
      <c r="Q1753" s="333"/>
    </row>
    <row r="1754" spans="1:17" s="19" customFormat="1" ht="39.9" customHeight="1" x14ac:dyDescent="0.25">
      <c r="A1754" s="849"/>
      <c r="B1754" s="48" t="s">
        <v>6863</v>
      </c>
      <c r="C1754" s="48" t="s">
        <v>6862</v>
      </c>
      <c r="D1754" s="355">
        <v>43578</v>
      </c>
      <c r="E1754" s="354"/>
      <c r="F1754" s="353" t="s">
        <v>5877</v>
      </c>
      <c r="G1754" s="774" t="s">
        <v>2417</v>
      </c>
      <c r="H1754" s="775"/>
      <c r="I1754" s="776"/>
      <c r="J1754" s="352" t="s">
        <v>5599</v>
      </c>
      <c r="K1754" s="53"/>
      <c r="L1754" s="45" t="s">
        <v>32</v>
      </c>
      <c r="M1754" s="351">
        <v>546</v>
      </c>
      <c r="O1754" s="333"/>
      <c r="Q1754" s="333"/>
    </row>
    <row r="1755" spans="1:17" s="19" customFormat="1" ht="39.9" customHeight="1" x14ac:dyDescent="0.25">
      <c r="A1755" s="849"/>
      <c r="B1755" s="349" t="s">
        <v>34</v>
      </c>
      <c r="C1755" s="349" t="s">
        <v>35</v>
      </c>
      <c r="D1755" s="349" t="s">
        <v>5600</v>
      </c>
      <c r="E1755" s="853" t="s">
        <v>5601</v>
      </c>
      <c r="F1755" s="853"/>
      <c r="G1755" s="854"/>
      <c r="H1755" s="855"/>
      <c r="I1755" s="856"/>
      <c r="J1755" s="58" t="s">
        <v>5646</v>
      </c>
      <c r="K1755" s="45"/>
      <c r="L1755" s="59"/>
      <c r="M1755" s="350"/>
      <c r="O1755" s="333"/>
      <c r="Q1755" s="333"/>
    </row>
    <row r="1756" spans="1:17" s="19" customFormat="1" ht="39.9" customHeight="1" thickBot="1" x14ac:dyDescent="0.3">
      <c r="A1756" s="849"/>
      <c r="B1756" s="349"/>
      <c r="C1756" s="349"/>
      <c r="D1756" s="349"/>
      <c r="E1756" s="349"/>
      <c r="F1756" s="349"/>
      <c r="G1756" s="348"/>
      <c r="H1756" s="347"/>
      <c r="I1756" s="346"/>
      <c r="J1756" s="345" t="s">
        <v>5607</v>
      </c>
      <c r="K1756" s="59"/>
      <c r="L1756" s="59"/>
      <c r="M1756" s="344"/>
      <c r="O1756" s="333"/>
      <c r="Q1756" s="333"/>
    </row>
    <row r="1757" spans="1:17" s="19" customFormat="1" ht="39.9" customHeight="1" thickBot="1" x14ac:dyDescent="0.3">
      <c r="A1757" s="850"/>
      <c r="B1757" s="397" t="s">
        <v>5854</v>
      </c>
      <c r="C1757" s="342" t="s">
        <v>2417</v>
      </c>
      <c r="D1757" s="341">
        <v>43582</v>
      </c>
      <c r="E1757" s="340" t="s">
        <v>5605</v>
      </c>
      <c r="F1757" s="339" t="s">
        <v>6492</v>
      </c>
      <c r="G1757" s="338"/>
      <c r="H1757" s="337"/>
      <c r="I1757" s="336"/>
      <c r="J1757" s="63" t="s">
        <v>5664</v>
      </c>
      <c r="K1757" s="335"/>
      <c r="L1757" s="64" t="s">
        <v>32</v>
      </c>
      <c r="M1757" s="334">
        <v>899</v>
      </c>
      <c r="O1757" s="333"/>
      <c r="Q1757" s="333"/>
    </row>
    <row r="1758" spans="1:17" s="19" customFormat="1" ht="39.9" customHeight="1" x14ac:dyDescent="0.25">
      <c r="A1758" s="848">
        <v>350</v>
      </c>
      <c r="B1758" s="287" t="s">
        <v>22</v>
      </c>
      <c r="C1758" s="287" t="s">
        <v>23</v>
      </c>
      <c r="D1758" s="287" t="s">
        <v>5593</v>
      </c>
      <c r="E1758" s="851" t="s">
        <v>5594</v>
      </c>
      <c r="F1758" s="851"/>
      <c r="G1758" s="851" t="s">
        <v>17</v>
      </c>
      <c r="H1758" s="852"/>
      <c r="I1758" s="358"/>
      <c r="J1758" s="357"/>
      <c r="K1758" s="357"/>
      <c r="L1758" s="357"/>
      <c r="M1758" s="356"/>
      <c r="O1758" s="333"/>
      <c r="Q1758" s="333"/>
    </row>
    <row r="1759" spans="1:17" s="19" customFormat="1" ht="39.9" customHeight="1" x14ac:dyDescent="0.25">
      <c r="A1759" s="849"/>
      <c r="B1759" s="48" t="s">
        <v>6859</v>
      </c>
      <c r="C1759" s="48" t="s">
        <v>6861</v>
      </c>
      <c r="D1759" s="355">
        <v>43578</v>
      </c>
      <c r="E1759" s="354"/>
      <c r="F1759" s="353" t="s">
        <v>5877</v>
      </c>
      <c r="G1759" s="774" t="s">
        <v>2417</v>
      </c>
      <c r="H1759" s="775"/>
      <c r="I1759" s="776"/>
      <c r="J1759" s="352" t="s">
        <v>5599</v>
      </c>
      <c r="K1759" s="53"/>
      <c r="L1759" s="45" t="s">
        <v>32</v>
      </c>
      <c r="M1759" s="351">
        <v>546</v>
      </c>
      <c r="O1759" s="333"/>
      <c r="Q1759" s="333"/>
    </row>
    <row r="1760" spans="1:17" s="19" customFormat="1" ht="39.9" customHeight="1" x14ac:dyDescent="0.25">
      <c r="A1760" s="849"/>
      <c r="B1760" s="349" t="s">
        <v>34</v>
      </c>
      <c r="C1760" s="349" t="s">
        <v>35</v>
      </c>
      <c r="D1760" s="349" t="s">
        <v>5600</v>
      </c>
      <c r="E1760" s="853" t="s">
        <v>5601</v>
      </c>
      <c r="F1760" s="853"/>
      <c r="G1760" s="854"/>
      <c r="H1760" s="855"/>
      <c r="I1760" s="856"/>
      <c r="J1760" s="58" t="s">
        <v>5646</v>
      </c>
      <c r="K1760" s="45"/>
      <c r="L1760" s="59" t="s">
        <v>32</v>
      </c>
      <c r="M1760" s="350">
        <v>462.6</v>
      </c>
      <c r="O1760" s="333"/>
      <c r="Q1760" s="333"/>
    </row>
    <row r="1761" spans="1:17" s="19" customFormat="1" ht="39.9" customHeight="1" x14ac:dyDescent="0.25">
      <c r="A1761" s="849"/>
      <c r="B1761" s="349"/>
      <c r="C1761" s="349"/>
      <c r="D1761" s="349"/>
      <c r="E1761" s="349"/>
      <c r="F1761" s="349"/>
      <c r="G1761" s="348"/>
      <c r="H1761" s="347"/>
      <c r="I1761" s="346"/>
      <c r="J1761" s="345" t="s">
        <v>5607</v>
      </c>
      <c r="K1761" s="59"/>
      <c r="L1761" s="59"/>
      <c r="M1761" s="344"/>
      <c r="O1761" s="333"/>
      <c r="Q1761" s="333"/>
    </row>
    <row r="1762" spans="1:17" s="19" customFormat="1" ht="39.9" customHeight="1" thickBot="1" x14ac:dyDescent="0.3">
      <c r="A1762" s="850"/>
      <c r="B1762" s="343" t="s">
        <v>5710</v>
      </c>
      <c r="C1762" s="342" t="s">
        <v>2417</v>
      </c>
      <c r="D1762" s="341">
        <v>43580</v>
      </c>
      <c r="E1762" s="340" t="s">
        <v>5605</v>
      </c>
      <c r="F1762" s="339" t="s">
        <v>6860</v>
      </c>
      <c r="G1762" s="338"/>
      <c r="H1762" s="337"/>
      <c r="I1762" s="336"/>
      <c r="J1762" s="63" t="s">
        <v>5664</v>
      </c>
      <c r="K1762" s="335"/>
      <c r="L1762" s="64" t="s">
        <v>32</v>
      </c>
      <c r="M1762" s="334">
        <v>200</v>
      </c>
      <c r="O1762" s="333"/>
      <c r="Q1762" s="333"/>
    </row>
    <row r="1763" spans="1:17" s="359" customFormat="1" ht="39.9" customHeight="1" x14ac:dyDescent="0.25">
      <c r="A1763" s="848">
        <v>351</v>
      </c>
      <c r="B1763" s="393" t="s">
        <v>22</v>
      </c>
      <c r="C1763" s="393" t="s">
        <v>23</v>
      </c>
      <c r="D1763" s="393" t="s">
        <v>5593</v>
      </c>
      <c r="E1763" s="857" t="s">
        <v>5594</v>
      </c>
      <c r="F1763" s="857"/>
      <c r="G1763" s="857" t="s">
        <v>17</v>
      </c>
      <c r="H1763" s="858"/>
      <c r="I1763" s="392"/>
      <c r="J1763" s="391"/>
      <c r="K1763" s="391"/>
      <c r="L1763" s="391"/>
      <c r="M1763" s="390"/>
      <c r="O1763" s="360"/>
      <c r="Q1763" s="360"/>
    </row>
    <row r="1764" spans="1:17" s="359" customFormat="1" ht="39.9" customHeight="1" x14ac:dyDescent="0.25">
      <c r="A1764" s="849"/>
      <c r="B1764" s="389" t="s">
        <v>6859</v>
      </c>
      <c r="C1764" s="389" t="s">
        <v>6858</v>
      </c>
      <c r="D1764" s="388">
        <v>43734</v>
      </c>
      <c r="E1764" s="387"/>
      <c r="F1764" s="386" t="s">
        <v>5770</v>
      </c>
      <c r="G1764" s="859" t="s">
        <v>6857</v>
      </c>
      <c r="H1764" s="860"/>
      <c r="I1764" s="861"/>
      <c r="J1764" s="385" t="s">
        <v>5599</v>
      </c>
      <c r="K1764" s="384"/>
      <c r="L1764" s="381" t="s">
        <v>32</v>
      </c>
      <c r="M1764" s="383">
        <v>223</v>
      </c>
      <c r="O1764" s="360"/>
      <c r="Q1764" s="360"/>
    </row>
    <row r="1765" spans="1:17" s="359" customFormat="1" ht="39.9" customHeight="1" x14ac:dyDescent="0.25">
      <c r="A1765" s="849"/>
      <c r="B1765" s="379" t="s">
        <v>34</v>
      </c>
      <c r="C1765" s="379" t="s">
        <v>35</v>
      </c>
      <c r="D1765" s="379" t="s">
        <v>5600</v>
      </c>
      <c r="E1765" s="862" t="s">
        <v>5601</v>
      </c>
      <c r="F1765" s="862"/>
      <c r="G1765" s="863"/>
      <c r="H1765" s="864"/>
      <c r="I1765" s="865"/>
      <c r="J1765" s="382" t="s">
        <v>5646</v>
      </c>
      <c r="K1765" s="381"/>
      <c r="L1765" s="374"/>
      <c r="M1765" s="380"/>
      <c r="O1765" s="360"/>
      <c r="Q1765" s="360"/>
    </row>
    <row r="1766" spans="1:17" s="359" customFormat="1" ht="39.9" customHeight="1" x14ac:dyDescent="0.25">
      <c r="A1766" s="849"/>
      <c r="B1766" s="379"/>
      <c r="C1766" s="379"/>
      <c r="D1766" s="379"/>
      <c r="E1766" s="379"/>
      <c r="F1766" s="379"/>
      <c r="G1766" s="378"/>
      <c r="H1766" s="377"/>
      <c r="I1766" s="376"/>
      <c r="J1766" s="375" t="s">
        <v>5607</v>
      </c>
      <c r="K1766" s="374"/>
      <c r="L1766" s="374"/>
      <c r="M1766" s="373"/>
      <c r="O1766" s="360"/>
      <c r="Q1766" s="360"/>
    </row>
    <row r="1767" spans="1:17" s="359" customFormat="1" ht="39.9" customHeight="1" thickBot="1" x14ac:dyDescent="0.3">
      <c r="A1767" s="850"/>
      <c r="B1767" s="394" t="s">
        <v>5710</v>
      </c>
      <c r="C1767" s="371" t="s">
        <v>6857</v>
      </c>
      <c r="D1767" s="370">
        <v>43735</v>
      </c>
      <c r="E1767" s="369" t="s">
        <v>5605</v>
      </c>
      <c r="F1767" s="368" t="s">
        <v>6856</v>
      </c>
      <c r="G1767" s="367"/>
      <c r="H1767" s="366"/>
      <c r="I1767" s="365"/>
      <c r="J1767" s="364" t="s">
        <v>5696</v>
      </c>
      <c r="K1767" s="363"/>
      <c r="L1767" s="362" t="s">
        <v>32</v>
      </c>
      <c r="M1767" s="361">
        <v>40</v>
      </c>
      <c r="O1767" s="360"/>
      <c r="Q1767" s="360"/>
    </row>
    <row r="1768" spans="1:17" s="19" customFormat="1" ht="39.9" customHeight="1" x14ac:dyDescent="0.25">
      <c r="A1768" s="848">
        <v>352</v>
      </c>
      <c r="B1768" s="287" t="s">
        <v>22</v>
      </c>
      <c r="C1768" s="287" t="s">
        <v>23</v>
      </c>
      <c r="D1768" s="287" t="s">
        <v>5593</v>
      </c>
      <c r="E1768" s="851" t="s">
        <v>5594</v>
      </c>
      <c r="F1768" s="851"/>
      <c r="G1768" s="851" t="s">
        <v>17</v>
      </c>
      <c r="H1768" s="852"/>
      <c r="I1768" s="358"/>
      <c r="J1768" s="357"/>
      <c r="K1768" s="357"/>
      <c r="L1768" s="357"/>
      <c r="M1768" s="356"/>
      <c r="O1768" s="333"/>
      <c r="Q1768" s="333"/>
    </row>
    <row r="1769" spans="1:17" s="19" customFormat="1" ht="39.9" customHeight="1" x14ac:dyDescent="0.25">
      <c r="A1769" s="849"/>
      <c r="B1769" s="48" t="s">
        <v>6855</v>
      </c>
      <c r="C1769" s="48" t="s">
        <v>6854</v>
      </c>
      <c r="D1769" s="355">
        <v>43578</v>
      </c>
      <c r="E1769" s="354"/>
      <c r="F1769" s="353" t="s">
        <v>5877</v>
      </c>
      <c r="G1769" s="774" t="s">
        <v>6839</v>
      </c>
      <c r="H1769" s="775"/>
      <c r="I1769" s="776"/>
      <c r="J1769" s="352" t="s">
        <v>5599</v>
      </c>
      <c r="K1769" s="53"/>
      <c r="L1769" s="45" t="s">
        <v>32</v>
      </c>
      <c r="M1769" s="351">
        <v>546</v>
      </c>
      <c r="O1769" s="333"/>
      <c r="Q1769" s="333"/>
    </row>
    <row r="1770" spans="1:17" s="19" customFormat="1" ht="39.9" customHeight="1" x14ac:dyDescent="0.25">
      <c r="A1770" s="849"/>
      <c r="B1770" s="349" t="s">
        <v>34</v>
      </c>
      <c r="C1770" s="349" t="s">
        <v>35</v>
      </c>
      <c r="D1770" s="349" t="s">
        <v>5600</v>
      </c>
      <c r="E1770" s="853" t="s">
        <v>5601</v>
      </c>
      <c r="F1770" s="853"/>
      <c r="G1770" s="854"/>
      <c r="H1770" s="855"/>
      <c r="I1770" s="856"/>
      <c r="J1770" s="58" t="s">
        <v>5646</v>
      </c>
      <c r="K1770" s="45"/>
      <c r="L1770" s="59" t="s">
        <v>32</v>
      </c>
      <c r="M1770" s="350">
        <v>293.60000000000002</v>
      </c>
      <c r="O1770" s="333"/>
      <c r="Q1770" s="333"/>
    </row>
    <row r="1771" spans="1:17" s="19" customFormat="1" ht="39.9" customHeight="1" x14ac:dyDescent="0.25">
      <c r="A1771" s="849"/>
      <c r="B1771" s="349"/>
      <c r="C1771" s="349"/>
      <c r="D1771" s="349"/>
      <c r="E1771" s="349"/>
      <c r="F1771" s="349"/>
      <c r="G1771" s="348"/>
      <c r="H1771" s="347"/>
      <c r="I1771" s="346"/>
      <c r="J1771" s="345" t="s">
        <v>5607</v>
      </c>
      <c r="K1771" s="59"/>
      <c r="L1771" s="59"/>
      <c r="M1771" s="344"/>
      <c r="O1771" s="333"/>
      <c r="Q1771" s="333"/>
    </row>
    <row r="1772" spans="1:17" s="19" customFormat="1" ht="39.9" customHeight="1" thickBot="1" x14ac:dyDescent="0.3">
      <c r="A1772" s="850"/>
      <c r="B1772" s="343" t="s">
        <v>6853</v>
      </c>
      <c r="C1772" s="342" t="s">
        <v>6839</v>
      </c>
      <c r="D1772" s="341">
        <v>43581</v>
      </c>
      <c r="E1772" s="340" t="s">
        <v>5605</v>
      </c>
      <c r="F1772" s="339" t="s">
        <v>5739</v>
      </c>
      <c r="G1772" s="338"/>
      <c r="H1772" s="337"/>
      <c r="I1772" s="336"/>
      <c r="J1772" s="63" t="s">
        <v>5664</v>
      </c>
      <c r="K1772" s="335"/>
      <c r="L1772" s="64" t="s">
        <v>32</v>
      </c>
      <c r="M1772" s="334">
        <v>899</v>
      </c>
      <c r="O1772" s="333"/>
      <c r="Q1772" s="333"/>
    </row>
    <row r="1773" spans="1:17" s="19" customFormat="1" ht="39.9" customHeight="1" x14ac:dyDescent="0.25">
      <c r="A1773" s="848">
        <v>353</v>
      </c>
      <c r="B1773" s="287" t="s">
        <v>22</v>
      </c>
      <c r="C1773" s="287" t="s">
        <v>23</v>
      </c>
      <c r="D1773" s="287" t="s">
        <v>5593</v>
      </c>
      <c r="E1773" s="851" t="s">
        <v>5594</v>
      </c>
      <c r="F1773" s="851"/>
      <c r="G1773" s="851" t="s">
        <v>17</v>
      </c>
      <c r="H1773" s="852"/>
      <c r="I1773" s="358"/>
      <c r="J1773" s="357"/>
      <c r="K1773" s="357"/>
      <c r="L1773" s="357"/>
      <c r="M1773" s="356"/>
      <c r="O1773" s="333"/>
      <c r="Q1773" s="333"/>
    </row>
    <row r="1774" spans="1:17" s="19" customFormat="1" ht="39.9" customHeight="1" x14ac:dyDescent="0.25">
      <c r="A1774" s="849"/>
      <c r="B1774" s="48" t="s">
        <v>6852</v>
      </c>
      <c r="C1774" s="48" t="s">
        <v>6851</v>
      </c>
      <c r="D1774" s="355">
        <v>43558</v>
      </c>
      <c r="E1774" s="354"/>
      <c r="F1774" s="353" t="s">
        <v>6821</v>
      </c>
      <c r="G1774" s="774" t="s">
        <v>6850</v>
      </c>
      <c r="H1774" s="775"/>
      <c r="I1774" s="776"/>
      <c r="J1774" s="352" t="s">
        <v>5599</v>
      </c>
      <c r="K1774" s="53"/>
      <c r="L1774" s="45"/>
      <c r="M1774" s="351"/>
      <c r="O1774" s="333"/>
      <c r="Q1774" s="333"/>
    </row>
    <row r="1775" spans="1:17" s="19" customFormat="1" ht="39.9" customHeight="1" x14ac:dyDescent="0.25">
      <c r="A1775" s="849"/>
      <c r="B1775" s="349" t="s">
        <v>34</v>
      </c>
      <c r="C1775" s="349" t="s">
        <v>35</v>
      </c>
      <c r="D1775" s="349" t="s">
        <v>5600</v>
      </c>
      <c r="E1775" s="853" t="s">
        <v>5601</v>
      </c>
      <c r="F1775" s="853"/>
      <c r="G1775" s="854"/>
      <c r="H1775" s="855"/>
      <c r="I1775" s="856"/>
      <c r="J1775" s="58" t="s">
        <v>5646</v>
      </c>
      <c r="K1775" s="45"/>
      <c r="L1775" s="59" t="s">
        <v>32</v>
      </c>
      <c r="M1775" s="350">
        <v>412</v>
      </c>
      <c r="O1775" s="333"/>
      <c r="Q1775" s="333"/>
    </row>
    <row r="1776" spans="1:17" s="19" customFormat="1" ht="39.9" customHeight="1" x14ac:dyDescent="0.25">
      <c r="A1776" s="849"/>
      <c r="B1776" s="349"/>
      <c r="C1776" s="349"/>
      <c r="D1776" s="349"/>
      <c r="E1776" s="349"/>
      <c r="F1776" s="349"/>
      <c r="G1776" s="348"/>
      <c r="H1776" s="347"/>
      <c r="I1776" s="346"/>
      <c r="J1776" s="345" t="s">
        <v>5607</v>
      </c>
      <c r="K1776" s="59"/>
      <c r="L1776" s="59"/>
      <c r="M1776" s="344"/>
      <c r="O1776" s="333"/>
      <c r="Q1776" s="333"/>
    </row>
    <row r="1777" spans="1:17" s="19" customFormat="1" ht="39.9" customHeight="1" thickBot="1" x14ac:dyDescent="0.3">
      <c r="A1777" s="850"/>
      <c r="B1777" s="343" t="s">
        <v>5710</v>
      </c>
      <c r="C1777" s="342" t="s">
        <v>6850</v>
      </c>
      <c r="D1777" s="341">
        <v>43558</v>
      </c>
      <c r="E1777" s="340" t="s">
        <v>5605</v>
      </c>
      <c r="F1777" s="339" t="s">
        <v>6849</v>
      </c>
      <c r="G1777" s="338"/>
      <c r="H1777" s="337"/>
      <c r="I1777" s="336"/>
      <c r="J1777" s="63" t="s">
        <v>5696</v>
      </c>
      <c r="K1777" s="335"/>
      <c r="L1777" s="64"/>
      <c r="M1777" s="334"/>
      <c r="O1777" s="333"/>
      <c r="Q1777" s="333"/>
    </row>
    <row r="1778" spans="1:17" s="359" customFormat="1" ht="39.9" customHeight="1" x14ac:dyDescent="0.25">
      <c r="A1778" s="848">
        <v>354</v>
      </c>
      <c r="B1778" s="393" t="s">
        <v>22</v>
      </c>
      <c r="C1778" s="393" t="s">
        <v>23</v>
      </c>
      <c r="D1778" s="393" t="s">
        <v>5593</v>
      </c>
      <c r="E1778" s="857" t="s">
        <v>5594</v>
      </c>
      <c r="F1778" s="857"/>
      <c r="G1778" s="857" t="s">
        <v>17</v>
      </c>
      <c r="H1778" s="858"/>
      <c r="I1778" s="392"/>
      <c r="J1778" s="391"/>
      <c r="K1778" s="391"/>
      <c r="L1778" s="391"/>
      <c r="M1778" s="390"/>
      <c r="O1778" s="360"/>
      <c r="Q1778" s="360"/>
    </row>
    <row r="1779" spans="1:17" s="359" customFormat="1" ht="39.9" customHeight="1" x14ac:dyDescent="0.25">
      <c r="A1779" s="849"/>
      <c r="B1779" s="389" t="s">
        <v>6848</v>
      </c>
      <c r="C1779" s="389" t="s">
        <v>6847</v>
      </c>
      <c r="D1779" s="388">
        <v>43640</v>
      </c>
      <c r="E1779" s="387"/>
      <c r="F1779" s="386" t="s">
        <v>6846</v>
      </c>
      <c r="G1779" s="859" t="s">
        <v>6022</v>
      </c>
      <c r="H1779" s="860"/>
      <c r="I1779" s="861"/>
      <c r="J1779" s="385" t="s">
        <v>5599</v>
      </c>
      <c r="K1779" s="384"/>
      <c r="L1779" s="381" t="s">
        <v>32</v>
      </c>
      <c r="M1779" s="383">
        <v>94</v>
      </c>
      <c r="O1779" s="360"/>
      <c r="Q1779" s="360"/>
    </row>
    <row r="1780" spans="1:17" s="359" customFormat="1" ht="39.9" customHeight="1" x14ac:dyDescent="0.25">
      <c r="A1780" s="849"/>
      <c r="B1780" s="379" t="s">
        <v>34</v>
      </c>
      <c r="C1780" s="379" t="s">
        <v>35</v>
      </c>
      <c r="D1780" s="379" t="s">
        <v>5600</v>
      </c>
      <c r="E1780" s="862" t="s">
        <v>5601</v>
      </c>
      <c r="F1780" s="862"/>
      <c r="G1780" s="863"/>
      <c r="H1780" s="864"/>
      <c r="I1780" s="865"/>
      <c r="J1780" s="382" t="s">
        <v>5646</v>
      </c>
      <c r="K1780" s="381"/>
      <c r="L1780" s="374"/>
      <c r="M1780" s="380"/>
      <c r="O1780" s="360"/>
      <c r="Q1780" s="360"/>
    </row>
    <row r="1781" spans="1:17" s="359" customFormat="1" ht="39.9" customHeight="1" x14ac:dyDescent="0.25">
      <c r="A1781" s="849"/>
      <c r="B1781" s="379"/>
      <c r="C1781" s="379"/>
      <c r="D1781" s="379"/>
      <c r="E1781" s="379"/>
      <c r="F1781" s="379"/>
      <c r="G1781" s="378"/>
      <c r="H1781" s="377"/>
      <c r="I1781" s="376"/>
      <c r="J1781" s="375" t="s">
        <v>5607</v>
      </c>
      <c r="K1781" s="374"/>
      <c r="L1781" s="374"/>
      <c r="M1781" s="373"/>
      <c r="O1781" s="360"/>
      <c r="Q1781" s="360"/>
    </row>
    <row r="1782" spans="1:17" s="359" customFormat="1" ht="39.9" customHeight="1" thickBot="1" x14ac:dyDescent="0.3">
      <c r="A1782" s="850"/>
      <c r="B1782" s="394" t="s">
        <v>6845</v>
      </c>
      <c r="C1782" s="371" t="s">
        <v>6022</v>
      </c>
      <c r="D1782" s="370">
        <v>43641</v>
      </c>
      <c r="E1782" s="369" t="s">
        <v>5605</v>
      </c>
      <c r="F1782" s="368" t="s">
        <v>6021</v>
      </c>
      <c r="G1782" s="367"/>
      <c r="H1782" s="366"/>
      <c r="I1782" s="365"/>
      <c r="J1782" s="364" t="s">
        <v>5696</v>
      </c>
      <c r="K1782" s="363"/>
      <c r="L1782" s="362" t="s">
        <v>32</v>
      </c>
      <c r="M1782" s="361">
        <v>164</v>
      </c>
      <c r="O1782" s="360"/>
      <c r="Q1782" s="360"/>
    </row>
    <row r="1783" spans="1:17" s="19" customFormat="1" ht="39.9" customHeight="1" x14ac:dyDescent="0.25">
      <c r="A1783" s="848">
        <v>355</v>
      </c>
      <c r="B1783" s="287" t="s">
        <v>22</v>
      </c>
      <c r="C1783" s="287" t="s">
        <v>23</v>
      </c>
      <c r="D1783" s="287" t="s">
        <v>5593</v>
      </c>
      <c r="E1783" s="851" t="s">
        <v>5594</v>
      </c>
      <c r="F1783" s="851"/>
      <c r="G1783" s="851" t="s">
        <v>17</v>
      </c>
      <c r="H1783" s="852"/>
      <c r="I1783" s="358"/>
      <c r="J1783" s="357"/>
      <c r="K1783" s="357"/>
      <c r="L1783" s="357"/>
      <c r="M1783" s="356"/>
      <c r="O1783" s="333"/>
      <c r="Q1783" s="333"/>
    </row>
    <row r="1784" spans="1:17" s="19" customFormat="1" ht="39.9" customHeight="1" x14ac:dyDescent="0.25">
      <c r="A1784" s="849"/>
      <c r="B1784" s="48" t="s">
        <v>6841</v>
      </c>
      <c r="C1784" s="48" t="s">
        <v>6844</v>
      </c>
      <c r="D1784" s="355">
        <v>43556</v>
      </c>
      <c r="E1784" s="354"/>
      <c r="F1784" s="353" t="s">
        <v>5951</v>
      </c>
      <c r="G1784" s="774" t="s">
        <v>6843</v>
      </c>
      <c r="H1784" s="775"/>
      <c r="I1784" s="776"/>
      <c r="J1784" s="352" t="s">
        <v>5599</v>
      </c>
      <c r="K1784" s="53"/>
      <c r="L1784" s="45" t="s">
        <v>32</v>
      </c>
      <c r="M1784" s="351">
        <v>149</v>
      </c>
      <c r="O1784" s="333"/>
      <c r="Q1784" s="333"/>
    </row>
    <row r="1785" spans="1:17" s="19" customFormat="1" ht="39.9" customHeight="1" x14ac:dyDescent="0.25">
      <c r="A1785" s="849"/>
      <c r="B1785" s="349" t="s">
        <v>34</v>
      </c>
      <c r="C1785" s="349" t="s">
        <v>35</v>
      </c>
      <c r="D1785" s="349" t="s">
        <v>5600</v>
      </c>
      <c r="E1785" s="853" t="s">
        <v>5601</v>
      </c>
      <c r="F1785" s="853"/>
      <c r="G1785" s="854"/>
      <c r="H1785" s="855"/>
      <c r="I1785" s="856"/>
      <c r="J1785" s="58" t="s">
        <v>5646</v>
      </c>
      <c r="K1785" s="45"/>
      <c r="L1785" s="59" t="s">
        <v>32</v>
      </c>
      <c r="M1785" s="350">
        <v>514.6</v>
      </c>
      <c r="O1785" s="333"/>
      <c r="Q1785" s="333"/>
    </row>
    <row r="1786" spans="1:17" s="19" customFormat="1" ht="39.9" customHeight="1" x14ac:dyDescent="0.25">
      <c r="A1786" s="849"/>
      <c r="B1786" s="349"/>
      <c r="C1786" s="349"/>
      <c r="D1786" s="349"/>
      <c r="E1786" s="349"/>
      <c r="F1786" s="349"/>
      <c r="G1786" s="348"/>
      <c r="H1786" s="347"/>
      <c r="I1786" s="346"/>
      <c r="J1786" s="345" t="s">
        <v>5607</v>
      </c>
      <c r="K1786" s="59"/>
      <c r="L1786" s="59"/>
      <c r="M1786" s="344"/>
      <c r="O1786" s="333"/>
      <c r="Q1786" s="333"/>
    </row>
    <row r="1787" spans="1:17" s="19" customFormat="1" ht="39.9" customHeight="1" thickBot="1" x14ac:dyDescent="0.3">
      <c r="A1787" s="850"/>
      <c r="B1787" s="343" t="s">
        <v>605</v>
      </c>
      <c r="C1787" s="342" t="s">
        <v>6843</v>
      </c>
      <c r="D1787" s="341">
        <v>43557</v>
      </c>
      <c r="E1787" s="340" t="s">
        <v>5605</v>
      </c>
      <c r="F1787" s="339" t="s">
        <v>6842</v>
      </c>
      <c r="G1787" s="338"/>
      <c r="H1787" s="337"/>
      <c r="I1787" s="336"/>
      <c r="J1787" s="63" t="s">
        <v>5664</v>
      </c>
      <c r="K1787" s="335"/>
      <c r="L1787" s="64" t="s">
        <v>32</v>
      </c>
      <c r="M1787" s="334">
        <v>500</v>
      </c>
      <c r="O1787" s="333"/>
      <c r="Q1787" s="333"/>
    </row>
    <row r="1788" spans="1:17" s="19" customFormat="1" ht="39.9" customHeight="1" x14ac:dyDescent="0.25">
      <c r="A1788" s="848">
        <v>356</v>
      </c>
      <c r="B1788" s="287" t="s">
        <v>22</v>
      </c>
      <c r="C1788" s="287" t="s">
        <v>23</v>
      </c>
      <c r="D1788" s="287" t="s">
        <v>5593</v>
      </c>
      <c r="E1788" s="851" t="s">
        <v>5594</v>
      </c>
      <c r="F1788" s="851"/>
      <c r="G1788" s="851" t="s">
        <v>17</v>
      </c>
      <c r="H1788" s="852"/>
      <c r="I1788" s="358"/>
      <c r="J1788" s="357"/>
      <c r="K1788" s="357"/>
      <c r="L1788" s="357"/>
      <c r="M1788" s="356"/>
      <c r="O1788" s="333"/>
      <c r="Q1788" s="333"/>
    </row>
    <row r="1789" spans="1:17" s="19" customFormat="1" ht="39.9" customHeight="1" x14ac:dyDescent="0.25">
      <c r="A1789" s="849"/>
      <c r="B1789" s="48" t="s">
        <v>6841</v>
      </c>
      <c r="C1789" s="48" t="s">
        <v>6840</v>
      </c>
      <c r="D1789" s="355">
        <v>43578</v>
      </c>
      <c r="E1789" s="354"/>
      <c r="F1789" s="353" t="s">
        <v>5877</v>
      </c>
      <c r="G1789" s="774" t="s">
        <v>6839</v>
      </c>
      <c r="H1789" s="775"/>
      <c r="I1789" s="776"/>
      <c r="J1789" s="352" t="s">
        <v>5599</v>
      </c>
      <c r="K1789" s="53"/>
      <c r="L1789" s="45" t="s">
        <v>32</v>
      </c>
      <c r="M1789" s="351">
        <v>229</v>
      </c>
      <c r="O1789" s="333"/>
      <c r="Q1789" s="333"/>
    </row>
    <row r="1790" spans="1:17" s="19" customFormat="1" ht="39.9" customHeight="1" x14ac:dyDescent="0.25">
      <c r="A1790" s="849"/>
      <c r="B1790" s="349" t="s">
        <v>34</v>
      </c>
      <c r="C1790" s="349" t="s">
        <v>35</v>
      </c>
      <c r="D1790" s="349" t="s">
        <v>5600</v>
      </c>
      <c r="E1790" s="853" t="s">
        <v>5601</v>
      </c>
      <c r="F1790" s="853"/>
      <c r="G1790" s="854"/>
      <c r="H1790" s="855"/>
      <c r="I1790" s="856"/>
      <c r="J1790" s="58" t="s">
        <v>5646</v>
      </c>
      <c r="K1790" s="45"/>
      <c r="L1790" s="59" t="s">
        <v>32</v>
      </c>
      <c r="M1790" s="350">
        <v>293.60000000000002</v>
      </c>
      <c r="O1790" s="333"/>
      <c r="Q1790" s="333"/>
    </row>
    <row r="1791" spans="1:17" s="19" customFormat="1" ht="39.9" customHeight="1" x14ac:dyDescent="0.25">
      <c r="A1791" s="849"/>
      <c r="B1791" s="349"/>
      <c r="C1791" s="349"/>
      <c r="D1791" s="349"/>
      <c r="E1791" s="349"/>
      <c r="F1791" s="349"/>
      <c r="G1791" s="348"/>
      <c r="H1791" s="347"/>
      <c r="I1791" s="346"/>
      <c r="J1791" s="345" t="s">
        <v>5607</v>
      </c>
      <c r="K1791" s="59"/>
      <c r="L1791" s="59" t="s">
        <v>32</v>
      </c>
      <c r="M1791" s="344">
        <v>88</v>
      </c>
      <c r="O1791" s="333"/>
      <c r="Q1791" s="333"/>
    </row>
    <row r="1792" spans="1:17" s="19" customFormat="1" ht="39.9" customHeight="1" thickBot="1" x14ac:dyDescent="0.3">
      <c r="A1792" s="850"/>
      <c r="B1792" s="343" t="s">
        <v>605</v>
      </c>
      <c r="C1792" s="342" t="s">
        <v>6839</v>
      </c>
      <c r="D1792" s="341">
        <v>43581</v>
      </c>
      <c r="E1792" s="340" t="s">
        <v>5605</v>
      </c>
      <c r="F1792" s="339" t="s">
        <v>5739</v>
      </c>
      <c r="G1792" s="338"/>
      <c r="H1792" s="337"/>
      <c r="I1792" s="336"/>
      <c r="J1792" s="63" t="s">
        <v>5664</v>
      </c>
      <c r="K1792" s="335"/>
      <c r="L1792" s="64" t="s">
        <v>32</v>
      </c>
      <c r="M1792" s="334">
        <v>899</v>
      </c>
      <c r="O1792" s="333"/>
      <c r="Q1792" s="333"/>
    </row>
    <row r="1793" spans="1:17" s="19" customFormat="1" ht="39.9" customHeight="1" x14ac:dyDescent="0.25">
      <c r="A1793" s="848">
        <v>357</v>
      </c>
      <c r="B1793" s="287" t="s">
        <v>22</v>
      </c>
      <c r="C1793" s="287" t="s">
        <v>23</v>
      </c>
      <c r="D1793" s="287" t="s">
        <v>5593</v>
      </c>
      <c r="E1793" s="851" t="s">
        <v>5594</v>
      </c>
      <c r="F1793" s="851"/>
      <c r="G1793" s="851" t="s">
        <v>17</v>
      </c>
      <c r="H1793" s="852"/>
      <c r="I1793" s="358"/>
      <c r="J1793" s="357"/>
      <c r="K1793" s="357"/>
      <c r="L1793" s="357"/>
      <c r="M1793" s="356"/>
      <c r="O1793" s="333"/>
      <c r="Q1793" s="333"/>
    </row>
    <row r="1794" spans="1:17" s="19" customFormat="1" ht="39.9" customHeight="1" x14ac:dyDescent="0.25">
      <c r="A1794" s="849"/>
      <c r="B1794" s="48" t="s">
        <v>6837</v>
      </c>
      <c r="C1794" s="48" t="s">
        <v>6838</v>
      </c>
      <c r="D1794" s="355">
        <v>43578</v>
      </c>
      <c r="E1794" s="354"/>
      <c r="F1794" s="353" t="s">
        <v>5877</v>
      </c>
      <c r="G1794" s="774" t="s">
        <v>2417</v>
      </c>
      <c r="H1794" s="775"/>
      <c r="I1794" s="776"/>
      <c r="J1794" s="352" t="s">
        <v>5599</v>
      </c>
      <c r="K1794" s="53"/>
      <c r="L1794" s="45" t="s">
        <v>32</v>
      </c>
      <c r="M1794" s="351">
        <v>546</v>
      </c>
      <c r="O1794" s="333"/>
      <c r="Q1794" s="333"/>
    </row>
    <row r="1795" spans="1:17" s="19" customFormat="1" ht="39.9" customHeight="1" x14ac:dyDescent="0.25">
      <c r="A1795" s="849"/>
      <c r="B1795" s="349" t="s">
        <v>34</v>
      </c>
      <c r="C1795" s="349" t="s">
        <v>35</v>
      </c>
      <c r="D1795" s="349" t="s">
        <v>5600</v>
      </c>
      <c r="E1795" s="853" t="s">
        <v>5601</v>
      </c>
      <c r="F1795" s="853"/>
      <c r="G1795" s="854"/>
      <c r="H1795" s="855"/>
      <c r="I1795" s="856"/>
      <c r="J1795" s="58" t="s">
        <v>5646</v>
      </c>
      <c r="K1795" s="45"/>
      <c r="L1795" s="59" t="s">
        <v>32</v>
      </c>
      <c r="M1795" s="350">
        <v>301.60000000000002</v>
      </c>
      <c r="O1795" s="333"/>
      <c r="Q1795" s="333"/>
    </row>
    <row r="1796" spans="1:17" s="19" customFormat="1" ht="39.9" customHeight="1" x14ac:dyDescent="0.25">
      <c r="A1796" s="849"/>
      <c r="B1796" s="349"/>
      <c r="C1796" s="349"/>
      <c r="D1796" s="349"/>
      <c r="E1796" s="349"/>
      <c r="F1796" s="349"/>
      <c r="G1796" s="348"/>
      <c r="H1796" s="347"/>
      <c r="I1796" s="346"/>
      <c r="J1796" s="345" t="s">
        <v>5607</v>
      </c>
      <c r="K1796" s="59"/>
      <c r="L1796" s="59"/>
      <c r="M1796" s="344"/>
      <c r="O1796" s="333"/>
      <c r="Q1796" s="333"/>
    </row>
    <row r="1797" spans="1:17" s="19" customFormat="1" ht="39.9" customHeight="1" thickBot="1" x14ac:dyDescent="0.3">
      <c r="A1797" s="850"/>
      <c r="B1797" s="343" t="s">
        <v>6132</v>
      </c>
      <c r="C1797" s="342" t="s">
        <v>2417</v>
      </c>
      <c r="D1797" s="341">
        <v>43581</v>
      </c>
      <c r="E1797" s="340" t="s">
        <v>5605</v>
      </c>
      <c r="F1797" s="339" t="s">
        <v>5739</v>
      </c>
      <c r="G1797" s="338"/>
      <c r="H1797" s="337"/>
      <c r="I1797" s="336"/>
      <c r="J1797" s="63" t="s">
        <v>5664</v>
      </c>
      <c r="K1797" s="335"/>
      <c r="L1797" s="64" t="s">
        <v>32</v>
      </c>
      <c r="M1797" s="334">
        <v>899</v>
      </c>
      <c r="O1797" s="333"/>
      <c r="Q1797" s="333"/>
    </row>
    <row r="1798" spans="1:17" s="19" customFormat="1" ht="39.9" customHeight="1" x14ac:dyDescent="0.25">
      <c r="A1798" s="848">
        <v>358</v>
      </c>
      <c r="B1798" s="287" t="s">
        <v>22</v>
      </c>
      <c r="C1798" s="287" t="s">
        <v>23</v>
      </c>
      <c r="D1798" s="287" t="s">
        <v>5593</v>
      </c>
      <c r="E1798" s="851" t="s">
        <v>5594</v>
      </c>
      <c r="F1798" s="851"/>
      <c r="G1798" s="851" t="s">
        <v>17</v>
      </c>
      <c r="H1798" s="852"/>
      <c r="I1798" s="358"/>
      <c r="J1798" s="357"/>
      <c r="K1798" s="357"/>
      <c r="L1798" s="357"/>
      <c r="M1798" s="356"/>
      <c r="O1798" s="333"/>
      <c r="Q1798" s="333"/>
    </row>
    <row r="1799" spans="1:17" s="19" customFormat="1" ht="39.9" customHeight="1" x14ac:dyDescent="0.25">
      <c r="A1799" s="849"/>
      <c r="B1799" s="48" t="s">
        <v>6837</v>
      </c>
      <c r="C1799" s="48" t="s">
        <v>6836</v>
      </c>
      <c r="D1799" s="355">
        <v>43734</v>
      </c>
      <c r="E1799" s="354"/>
      <c r="F1799" s="353" t="s">
        <v>5845</v>
      </c>
      <c r="G1799" s="774" t="s">
        <v>6835</v>
      </c>
      <c r="H1799" s="775"/>
      <c r="I1799" s="776"/>
      <c r="J1799" s="352" t="s">
        <v>5599</v>
      </c>
      <c r="K1799" s="53"/>
      <c r="L1799" s="45" t="s">
        <v>32</v>
      </c>
      <c r="M1799" s="351">
        <v>290</v>
      </c>
      <c r="O1799" s="333"/>
      <c r="Q1799" s="333"/>
    </row>
    <row r="1800" spans="1:17" s="19" customFormat="1" ht="39.9" customHeight="1" x14ac:dyDescent="0.25">
      <c r="A1800" s="849"/>
      <c r="B1800" s="349" t="s">
        <v>34</v>
      </c>
      <c r="C1800" s="349" t="s">
        <v>35</v>
      </c>
      <c r="D1800" s="349" t="s">
        <v>5600</v>
      </c>
      <c r="E1800" s="853" t="s">
        <v>5601</v>
      </c>
      <c r="F1800" s="853"/>
      <c r="G1800" s="854"/>
      <c r="H1800" s="855"/>
      <c r="I1800" s="856"/>
      <c r="J1800" s="58" t="s">
        <v>5646</v>
      </c>
      <c r="K1800" s="45"/>
      <c r="L1800" s="59" t="s">
        <v>32</v>
      </c>
      <c r="M1800" s="350">
        <v>372</v>
      </c>
      <c r="O1800" s="333"/>
      <c r="Q1800" s="333"/>
    </row>
    <row r="1801" spans="1:17" s="19" customFormat="1" ht="39.9" customHeight="1" x14ac:dyDescent="0.25">
      <c r="A1801" s="849"/>
      <c r="B1801" s="349"/>
      <c r="C1801" s="349"/>
      <c r="D1801" s="349"/>
      <c r="E1801" s="349"/>
      <c r="F1801" s="349"/>
      <c r="G1801" s="348"/>
      <c r="H1801" s="347"/>
      <c r="I1801" s="346"/>
      <c r="J1801" s="345" t="s">
        <v>5607</v>
      </c>
      <c r="K1801" s="59"/>
      <c r="L1801" s="59" t="s">
        <v>32</v>
      </c>
      <c r="M1801" s="344">
        <v>82</v>
      </c>
      <c r="O1801" s="333"/>
      <c r="Q1801" s="333"/>
    </row>
    <row r="1802" spans="1:17" s="19" customFormat="1" ht="39.9" customHeight="1" thickBot="1" x14ac:dyDescent="0.3">
      <c r="A1802" s="850"/>
      <c r="B1802" s="343" t="s">
        <v>6132</v>
      </c>
      <c r="C1802" s="342" t="s">
        <v>6835</v>
      </c>
      <c r="D1802" s="341">
        <v>43736</v>
      </c>
      <c r="E1802" s="340" t="s">
        <v>5605</v>
      </c>
      <c r="F1802" s="339" t="s">
        <v>6834</v>
      </c>
      <c r="G1802" s="338"/>
      <c r="H1802" s="337"/>
      <c r="I1802" s="336"/>
      <c r="J1802" s="63" t="s">
        <v>5696</v>
      </c>
      <c r="K1802" s="335"/>
      <c r="L1802" s="64"/>
      <c r="M1802" s="334"/>
      <c r="O1802" s="333"/>
      <c r="Q1802" s="333"/>
    </row>
    <row r="1803" spans="1:17" s="19" customFormat="1" ht="39.9" customHeight="1" x14ac:dyDescent="0.25">
      <c r="A1803" s="848">
        <v>359</v>
      </c>
      <c r="B1803" s="287" t="s">
        <v>22</v>
      </c>
      <c r="C1803" s="287" t="s">
        <v>23</v>
      </c>
      <c r="D1803" s="287" t="s">
        <v>5593</v>
      </c>
      <c r="E1803" s="851" t="s">
        <v>5594</v>
      </c>
      <c r="F1803" s="851"/>
      <c r="G1803" s="851" t="s">
        <v>17</v>
      </c>
      <c r="H1803" s="852"/>
      <c r="I1803" s="358"/>
      <c r="J1803" s="357"/>
      <c r="K1803" s="357"/>
      <c r="L1803" s="357"/>
      <c r="M1803" s="356"/>
      <c r="O1803" s="333"/>
      <c r="Q1803" s="333"/>
    </row>
    <row r="1804" spans="1:17" s="19" customFormat="1" ht="39.9" customHeight="1" x14ac:dyDescent="0.25">
      <c r="A1804" s="849"/>
      <c r="B1804" s="48" t="s">
        <v>6833</v>
      </c>
      <c r="C1804" s="48" t="s">
        <v>6832</v>
      </c>
      <c r="D1804" s="355">
        <v>43627</v>
      </c>
      <c r="E1804" s="354"/>
      <c r="F1804" s="353" t="s">
        <v>5700</v>
      </c>
      <c r="G1804" s="774" t="s">
        <v>6803</v>
      </c>
      <c r="H1804" s="775"/>
      <c r="I1804" s="776"/>
      <c r="J1804" s="352" t="s">
        <v>5599</v>
      </c>
      <c r="K1804" s="53"/>
      <c r="L1804" s="45" t="s">
        <v>32</v>
      </c>
      <c r="M1804" s="351">
        <v>540</v>
      </c>
      <c r="O1804" s="333"/>
      <c r="Q1804" s="333"/>
    </row>
    <row r="1805" spans="1:17" s="19" customFormat="1" ht="39.9" customHeight="1" x14ac:dyDescent="0.25">
      <c r="A1805" s="849"/>
      <c r="B1805" s="349" t="s">
        <v>34</v>
      </c>
      <c r="C1805" s="349" t="s">
        <v>35</v>
      </c>
      <c r="D1805" s="349" t="s">
        <v>5600</v>
      </c>
      <c r="E1805" s="853" t="s">
        <v>5601</v>
      </c>
      <c r="F1805" s="853"/>
      <c r="G1805" s="854"/>
      <c r="H1805" s="855"/>
      <c r="I1805" s="856"/>
      <c r="J1805" s="58" t="s">
        <v>5646</v>
      </c>
      <c r="K1805" s="45"/>
      <c r="L1805" s="59" t="s">
        <v>32</v>
      </c>
      <c r="M1805" s="350">
        <v>434.6</v>
      </c>
      <c r="O1805" s="333"/>
      <c r="Q1805" s="333"/>
    </row>
    <row r="1806" spans="1:17" s="19" customFormat="1" ht="39.9" customHeight="1" x14ac:dyDescent="0.25">
      <c r="A1806" s="849"/>
      <c r="B1806" s="349"/>
      <c r="C1806" s="349"/>
      <c r="D1806" s="349"/>
      <c r="E1806" s="349"/>
      <c r="F1806" s="349"/>
      <c r="G1806" s="348"/>
      <c r="H1806" s="347"/>
      <c r="I1806" s="346"/>
      <c r="J1806" s="345" t="s">
        <v>5607</v>
      </c>
      <c r="K1806" s="59"/>
      <c r="L1806" s="59"/>
      <c r="M1806" s="344"/>
      <c r="O1806" s="333"/>
      <c r="Q1806" s="333"/>
    </row>
    <row r="1807" spans="1:17" s="19" customFormat="1" ht="39.9" customHeight="1" thickBot="1" x14ac:dyDescent="0.3">
      <c r="A1807" s="850"/>
      <c r="B1807" s="343" t="s">
        <v>5728</v>
      </c>
      <c r="C1807" s="342" t="s">
        <v>6803</v>
      </c>
      <c r="D1807" s="341">
        <v>43630</v>
      </c>
      <c r="E1807" s="340" t="s">
        <v>5605</v>
      </c>
      <c r="F1807" s="339" t="s">
        <v>6293</v>
      </c>
      <c r="G1807" s="338"/>
      <c r="H1807" s="337"/>
      <c r="I1807" s="336"/>
      <c r="J1807" s="63" t="s">
        <v>5664</v>
      </c>
      <c r="K1807" s="335"/>
      <c r="L1807" s="64" t="s">
        <v>32</v>
      </c>
      <c r="M1807" s="334">
        <v>300</v>
      </c>
      <c r="O1807" s="333"/>
      <c r="Q1807" s="333"/>
    </row>
    <row r="1808" spans="1:17" s="19" customFormat="1" ht="39.9" customHeight="1" x14ac:dyDescent="0.25">
      <c r="A1808" s="848">
        <v>360</v>
      </c>
      <c r="B1808" s="287" t="s">
        <v>22</v>
      </c>
      <c r="C1808" s="287" t="s">
        <v>23</v>
      </c>
      <c r="D1808" s="287" t="s">
        <v>5593</v>
      </c>
      <c r="E1808" s="851" t="s">
        <v>5594</v>
      </c>
      <c r="F1808" s="851"/>
      <c r="G1808" s="851" t="s">
        <v>17</v>
      </c>
      <c r="H1808" s="852"/>
      <c r="I1808" s="358"/>
      <c r="J1808" s="357"/>
      <c r="K1808" s="357"/>
      <c r="L1808" s="357"/>
      <c r="M1808" s="356"/>
      <c r="O1808" s="333"/>
      <c r="Q1808" s="333"/>
    </row>
    <row r="1809" spans="1:17" s="19" customFormat="1" ht="39.9" customHeight="1" x14ac:dyDescent="0.25">
      <c r="A1809" s="849"/>
      <c r="B1809" s="48" t="s">
        <v>6831</v>
      </c>
      <c r="C1809" s="48" t="s">
        <v>6830</v>
      </c>
      <c r="D1809" s="355">
        <v>43578</v>
      </c>
      <c r="E1809" s="354"/>
      <c r="F1809" s="353" t="s">
        <v>5877</v>
      </c>
      <c r="G1809" s="774" t="s">
        <v>2417</v>
      </c>
      <c r="H1809" s="775"/>
      <c r="I1809" s="776"/>
      <c r="J1809" s="352" t="s">
        <v>5599</v>
      </c>
      <c r="K1809" s="53"/>
      <c r="L1809" s="45" t="s">
        <v>32</v>
      </c>
      <c r="M1809" s="351">
        <v>546</v>
      </c>
      <c r="O1809" s="333"/>
      <c r="Q1809" s="333"/>
    </row>
    <row r="1810" spans="1:17" s="19" customFormat="1" ht="39.9" customHeight="1" x14ac:dyDescent="0.25">
      <c r="A1810" s="849"/>
      <c r="B1810" s="349" t="s">
        <v>34</v>
      </c>
      <c r="C1810" s="349" t="s">
        <v>35</v>
      </c>
      <c r="D1810" s="349" t="s">
        <v>5600</v>
      </c>
      <c r="E1810" s="853" t="s">
        <v>5601</v>
      </c>
      <c r="F1810" s="853"/>
      <c r="G1810" s="854"/>
      <c r="H1810" s="855"/>
      <c r="I1810" s="856"/>
      <c r="J1810" s="58" t="s">
        <v>5646</v>
      </c>
      <c r="K1810" s="45"/>
      <c r="L1810" s="59" t="s">
        <v>32</v>
      </c>
      <c r="M1810" s="350">
        <v>293.60000000000002</v>
      </c>
      <c r="O1810" s="333"/>
      <c r="Q1810" s="333"/>
    </row>
    <row r="1811" spans="1:17" s="19" customFormat="1" ht="39.9" customHeight="1" x14ac:dyDescent="0.25">
      <c r="A1811" s="849"/>
      <c r="B1811" s="349"/>
      <c r="C1811" s="349"/>
      <c r="D1811" s="349"/>
      <c r="E1811" s="349"/>
      <c r="F1811" s="349"/>
      <c r="G1811" s="348"/>
      <c r="H1811" s="347"/>
      <c r="I1811" s="346"/>
      <c r="J1811" s="345" t="s">
        <v>5607</v>
      </c>
      <c r="K1811" s="59"/>
      <c r="L1811" s="59"/>
      <c r="M1811" s="344"/>
      <c r="O1811" s="333"/>
      <c r="Q1811" s="333"/>
    </row>
    <row r="1812" spans="1:17" s="19" customFormat="1" ht="39.9" customHeight="1" thickBot="1" x14ac:dyDescent="0.3">
      <c r="A1812" s="850"/>
      <c r="B1812" s="343" t="s">
        <v>6071</v>
      </c>
      <c r="C1812" s="342" t="s">
        <v>2417</v>
      </c>
      <c r="D1812" s="341">
        <v>43581</v>
      </c>
      <c r="E1812" s="340" t="s">
        <v>5605</v>
      </c>
      <c r="F1812" s="339" t="s">
        <v>5739</v>
      </c>
      <c r="G1812" s="338"/>
      <c r="H1812" s="337"/>
      <c r="I1812" s="336"/>
      <c r="J1812" s="63" t="s">
        <v>5664</v>
      </c>
      <c r="K1812" s="335"/>
      <c r="L1812" s="64" t="s">
        <v>32</v>
      </c>
      <c r="M1812" s="334">
        <v>799</v>
      </c>
      <c r="O1812" s="333"/>
      <c r="Q1812" s="333"/>
    </row>
    <row r="1813" spans="1:17" s="19" customFormat="1" ht="39.9" customHeight="1" x14ac:dyDescent="0.25">
      <c r="A1813" s="848">
        <v>361</v>
      </c>
      <c r="B1813" s="287" t="s">
        <v>22</v>
      </c>
      <c r="C1813" s="287" t="s">
        <v>23</v>
      </c>
      <c r="D1813" s="287" t="s">
        <v>5593</v>
      </c>
      <c r="E1813" s="851" t="s">
        <v>5594</v>
      </c>
      <c r="F1813" s="851"/>
      <c r="G1813" s="851" t="s">
        <v>17</v>
      </c>
      <c r="H1813" s="852"/>
      <c r="I1813" s="358"/>
      <c r="J1813" s="357"/>
      <c r="K1813" s="357"/>
      <c r="L1813" s="357"/>
      <c r="M1813" s="356"/>
      <c r="O1813" s="333"/>
      <c r="Q1813" s="333"/>
    </row>
    <row r="1814" spans="1:17" s="19" customFormat="1" ht="39.9" customHeight="1" x14ac:dyDescent="0.25">
      <c r="A1814" s="849"/>
      <c r="B1814" s="48" t="s">
        <v>6829</v>
      </c>
      <c r="C1814" s="48" t="s">
        <v>6828</v>
      </c>
      <c r="D1814" s="355">
        <v>43598</v>
      </c>
      <c r="E1814" s="354"/>
      <c r="F1814" s="353" t="s">
        <v>6794</v>
      </c>
      <c r="G1814" s="774" t="s">
        <v>6793</v>
      </c>
      <c r="H1814" s="775"/>
      <c r="I1814" s="776"/>
      <c r="J1814" s="352" t="s">
        <v>5599</v>
      </c>
      <c r="K1814" s="53"/>
      <c r="L1814" s="45" t="s">
        <v>32</v>
      </c>
      <c r="M1814" s="351">
        <v>609</v>
      </c>
      <c r="O1814" s="333"/>
      <c r="Q1814" s="333"/>
    </row>
    <row r="1815" spans="1:17" s="19" customFormat="1" ht="39.9" customHeight="1" x14ac:dyDescent="0.25">
      <c r="A1815" s="849"/>
      <c r="B1815" s="349" t="s">
        <v>34</v>
      </c>
      <c r="C1815" s="349" t="s">
        <v>35</v>
      </c>
      <c r="D1815" s="349" t="s">
        <v>5600</v>
      </c>
      <c r="E1815" s="853" t="s">
        <v>5601</v>
      </c>
      <c r="F1815" s="853"/>
      <c r="G1815" s="854"/>
      <c r="H1815" s="855"/>
      <c r="I1815" s="856"/>
      <c r="J1815" s="58" t="s">
        <v>5646</v>
      </c>
      <c r="K1815" s="45"/>
      <c r="L1815" s="59" t="s">
        <v>32</v>
      </c>
      <c r="M1815" s="350">
        <v>1746.13</v>
      </c>
      <c r="O1815" s="333"/>
      <c r="Q1815" s="333"/>
    </row>
    <row r="1816" spans="1:17" s="19" customFormat="1" ht="39.9" customHeight="1" x14ac:dyDescent="0.25">
      <c r="A1816" s="849"/>
      <c r="B1816" s="349"/>
      <c r="C1816" s="349"/>
      <c r="D1816" s="349"/>
      <c r="E1816" s="349"/>
      <c r="F1816" s="349"/>
      <c r="G1816" s="348"/>
      <c r="H1816" s="347"/>
      <c r="I1816" s="346"/>
      <c r="J1816" s="345" t="s">
        <v>5607</v>
      </c>
      <c r="K1816" s="59"/>
      <c r="L1816" s="59"/>
      <c r="M1816" s="344"/>
      <c r="O1816" s="333"/>
      <c r="Q1816" s="333"/>
    </row>
    <row r="1817" spans="1:17" s="19" customFormat="1" ht="39.9" customHeight="1" thickBot="1" x14ac:dyDescent="0.3">
      <c r="A1817" s="850"/>
      <c r="B1817" s="343" t="s">
        <v>6824</v>
      </c>
      <c r="C1817" s="342" t="s">
        <v>6793</v>
      </c>
      <c r="D1817" s="341">
        <v>43602</v>
      </c>
      <c r="E1817" s="340" t="s">
        <v>5605</v>
      </c>
      <c r="F1817" s="339" t="s">
        <v>6446</v>
      </c>
      <c r="G1817" s="338"/>
      <c r="H1817" s="337"/>
      <c r="I1817" s="336"/>
      <c r="J1817" s="63" t="s">
        <v>5696</v>
      </c>
      <c r="K1817" s="335"/>
      <c r="L1817" s="64"/>
      <c r="M1817" s="334"/>
      <c r="O1817" s="333"/>
      <c r="Q1817" s="333"/>
    </row>
    <row r="1818" spans="1:17" s="19" customFormat="1" ht="39.9" customHeight="1" x14ac:dyDescent="0.25">
      <c r="A1818" s="848">
        <v>362</v>
      </c>
      <c r="B1818" s="287" t="s">
        <v>22</v>
      </c>
      <c r="C1818" s="287" t="s">
        <v>23</v>
      </c>
      <c r="D1818" s="287" t="s">
        <v>5593</v>
      </c>
      <c r="E1818" s="851" t="s">
        <v>5594</v>
      </c>
      <c r="F1818" s="851"/>
      <c r="G1818" s="851" t="s">
        <v>17</v>
      </c>
      <c r="H1818" s="852"/>
      <c r="I1818" s="358"/>
      <c r="J1818" s="357"/>
      <c r="K1818" s="357"/>
      <c r="L1818" s="357"/>
      <c r="M1818" s="356"/>
      <c r="O1818" s="333"/>
      <c r="Q1818" s="333"/>
    </row>
    <row r="1819" spans="1:17" s="19" customFormat="1" ht="39.9" customHeight="1" x14ac:dyDescent="0.25">
      <c r="A1819" s="849"/>
      <c r="B1819" s="48" t="s">
        <v>6826</v>
      </c>
      <c r="C1819" s="48" t="s">
        <v>6827</v>
      </c>
      <c r="D1819" s="355">
        <v>43579</v>
      </c>
      <c r="E1819" s="354"/>
      <c r="F1819" s="353" t="s">
        <v>5877</v>
      </c>
      <c r="G1819" s="774" t="s">
        <v>2417</v>
      </c>
      <c r="H1819" s="775"/>
      <c r="I1819" s="776"/>
      <c r="J1819" s="352" t="s">
        <v>5599</v>
      </c>
      <c r="K1819" s="53"/>
      <c r="L1819" s="45" t="s">
        <v>32</v>
      </c>
      <c r="M1819" s="351">
        <v>546</v>
      </c>
      <c r="O1819" s="333"/>
      <c r="Q1819" s="333"/>
    </row>
    <row r="1820" spans="1:17" s="19" customFormat="1" ht="39.9" customHeight="1" x14ac:dyDescent="0.25">
      <c r="A1820" s="849"/>
      <c r="B1820" s="349" t="s">
        <v>34</v>
      </c>
      <c r="C1820" s="349" t="s">
        <v>35</v>
      </c>
      <c r="D1820" s="349" t="s">
        <v>5600</v>
      </c>
      <c r="E1820" s="853" t="s">
        <v>5601</v>
      </c>
      <c r="F1820" s="853"/>
      <c r="G1820" s="854"/>
      <c r="H1820" s="855"/>
      <c r="I1820" s="856"/>
      <c r="J1820" s="58" t="s">
        <v>5646</v>
      </c>
      <c r="K1820" s="45"/>
      <c r="L1820" s="59" t="s">
        <v>32</v>
      </c>
      <c r="M1820" s="350">
        <v>288.60000000000002</v>
      </c>
      <c r="O1820" s="333"/>
      <c r="Q1820" s="333"/>
    </row>
    <row r="1821" spans="1:17" s="19" customFormat="1" ht="39.9" customHeight="1" x14ac:dyDescent="0.25">
      <c r="A1821" s="849"/>
      <c r="B1821" s="349"/>
      <c r="C1821" s="349"/>
      <c r="D1821" s="349"/>
      <c r="E1821" s="349"/>
      <c r="F1821" s="349"/>
      <c r="G1821" s="348"/>
      <c r="H1821" s="347"/>
      <c r="I1821" s="346"/>
      <c r="J1821" s="345" t="s">
        <v>5607</v>
      </c>
      <c r="K1821" s="59"/>
      <c r="L1821" s="59" t="s">
        <v>32</v>
      </c>
      <c r="M1821" s="344">
        <v>36</v>
      </c>
      <c r="O1821" s="333"/>
      <c r="Q1821" s="333"/>
    </row>
    <row r="1822" spans="1:17" s="19" customFormat="1" ht="39.9" customHeight="1" thickBot="1" x14ac:dyDescent="0.3">
      <c r="A1822" s="850"/>
      <c r="B1822" s="343" t="s">
        <v>6824</v>
      </c>
      <c r="C1822" s="342" t="s">
        <v>2417</v>
      </c>
      <c r="D1822" s="341">
        <v>43581</v>
      </c>
      <c r="E1822" s="340" t="s">
        <v>5605</v>
      </c>
      <c r="F1822" s="339" t="s">
        <v>5751</v>
      </c>
      <c r="G1822" s="338"/>
      <c r="H1822" s="337"/>
      <c r="I1822" s="336"/>
      <c r="J1822" s="63" t="s">
        <v>5664</v>
      </c>
      <c r="K1822" s="335"/>
      <c r="L1822" s="64" t="s">
        <v>32</v>
      </c>
      <c r="M1822" s="334">
        <v>500</v>
      </c>
      <c r="O1822" s="333"/>
      <c r="Q1822" s="333"/>
    </row>
    <row r="1823" spans="1:17" s="19" customFormat="1" ht="39.9" customHeight="1" x14ac:dyDescent="0.25">
      <c r="A1823" s="848">
        <v>363</v>
      </c>
      <c r="B1823" s="287" t="s">
        <v>22</v>
      </c>
      <c r="C1823" s="287" t="s">
        <v>23</v>
      </c>
      <c r="D1823" s="287" t="s">
        <v>5593</v>
      </c>
      <c r="E1823" s="851" t="s">
        <v>5594</v>
      </c>
      <c r="F1823" s="851"/>
      <c r="G1823" s="851" t="s">
        <v>17</v>
      </c>
      <c r="H1823" s="852"/>
      <c r="I1823" s="358"/>
      <c r="J1823" s="357"/>
      <c r="K1823" s="357"/>
      <c r="L1823" s="357"/>
      <c r="M1823" s="356"/>
      <c r="O1823" s="333"/>
      <c r="Q1823" s="333"/>
    </row>
    <row r="1824" spans="1:17" s="19" customFormat="1" ht="39.9" customHeight="1" x14ac:dyDescent="0.25">
      <c r="A1824" s="849"/>
      <c r="B1824" s="48" t="s">
        <v>6826</v>
      </c>
      <c r="C1824" s="48" t="s">
        <v>6825</v>
      </c>
      <c r="D1824" s="355">
        <v>43628</v>
      </c>
      <c r="E1824" s="354"/>
      <c r="F1824" s="353" t="s">
        <v>5700</v>
      </c>
      <c r="G1824" s="774" t="s">
        <v>6817</v>
      </c>
      <c r="H1824" s="775"/>
      <c r="I1824" s="776"/>
      <c r="J1824" s="352" t="s">
        <v>5599</v>
      </c>
      <c r="K1824" s="53"/>
      <c r="L1824" s="45" t="s">
        <v>32</v>
      </c>
      <c r="M1824" s="351">
        <v>360</v>
      </c>
      <c r="O1824" s="333"/>
      <c r="Q1824" s="333"/>
    </row>
    <row r="1825" spans="1:17" s="19" customFormat="1" ht="39.9" customHeight="1" x14ac:dyDescent="0.25">
      <c r="A1825" s="849"/>
      <c r="B1825" s="349" t="s">
        <v>34</v>
      </c>
      <c r="C1825" s="349" t="s">
        <v>35</v>
      </c>
      <c r="D1825" s="349" t="s">
        <v>5600</v>
      </c>
      <c r="E1825" s="853" t="s">
        <v>5601</v>
      </c>
      <c r="F1825" s="853"/>
      <c r="G1825" s="854"/>
      <c r="H1825" s="855"/>
      <c r="I1825" s="856"/>
      <c r="J1825" s="58" t="s">
        <v>5646</v>
      </c>
      <c r="K1825" s="45"/>
      <c r="L1825" s="59" t="s">
        <v>32</v>
      </c>
      <c r="M1825" s="350">
        <v>326.60000000000002</v>
      </c>
      <c r="O1825" s="333"/>
      <c r="Q1825" s="333"/>
    </row>
    <row r="1826" spans="1:17" s="19" customFormat="1" ht="39.9" customHeight="1" x14ac:dyDescent="0.25">
      <c r="A1826" s="849"/>
      <c r="B1826" s="349"/>
      <c r="C1826" s="349"/>
      <c r="D1826" s="349"/>
      <c r="E1826" s="349"/>
      <c r="F1826" s="349"/>
      <c r="G1826" s="348"/>
      <c r="H1826" s="347"/>
      <c r="I1826" s="346"/>
      <c r="J1826" s="345" t="s">
        <v>5696</v>
      </c>
      <c r="K1826" s="59"/>
      <c r="L1826" s="59" t="s">
        <v>5583</v>
      </c>
      <c r="M1826" s="344">
        <v>48</v>
      </c>
      <c r="O1826" s="333"/>
      <c r="Q1826" s="333"/>
    </row>
    <row r="1827" spans="1:17" s="19" customFormat="1" ht="39.9" customHeight="1" thickBot="1" x14ac:dyDescent="0.3">
      <c r="A1827" s="850"/>
      <c r="B1827" s="343" t="s">
        <v>6824</v>
      </c>
      <c r="C1827" s="342" t="s">
        <v>6817</v>
      </c>
      <c r="D1827" s="341">
        <v>43630</v>
      </c>
      <c r="E1827" s="340" t="s">
        <v>5605</v>
      </c>
      <c r="F1827" s="339" t="s">
        <v>6221</v>
      </c>
      <c r="G1827" s="338"/>
      <c r="H1827" s="337"/>
      <c r="I1827" s="336"/>
      <c r="J1827" s="63" t="s">
        <v>5664</v>
      </c>
      <c r="K1827" s="335"/>
      <c r="L1827" s="64" t="s">
        <v>32</v>
      </c>
      <c r="M1827" s="334">
        <v>335</v>
      </c>
      <c r="O1827" s="333"/>
      <c r="Q1827" s="333"/>
    </row>
    <row r="1828" spans="1:17" s="19" customFormat="1" ht="39.9" customHeight="1" x14ac:dyDescent="0.25">
      <c r="A1828" s="848">
        <v>364</v>
      </c>
      <c r="B1828" s="287" t="s">
        <v>22</v>
      </c>
      <c r="C1828" s="287" t="s">
        <v>23</v>
      </c>
      <c r="D1828" s="287" t="s">
        <v>5593</v>
      </c>
      <c r="E1828" s="851" t="s">
        <v>5594</v>
      </c>
      <c r="F1828" s="851"/>
      <c r="G1828" s="851" t="s">
        <v>17</v>
      </c>
      <c r="H1828" s="852"/>
      <c r="I1828" s="358"/>
      <c r="J1828" s="357"/>
      <c r="K1828" s="357"/>
      <c r="L1828" s="357"/>
      <c r="M1828" s="356"/>
      <c r="O1828" s="333"/>
      <c r="Q1828" s="333"/>
    </row>
    <row r="1829" spans="1:17" s="19" customFormat="1" ht="39.9" customHeight="1" x14ac:dyDescent="0.25">
      <c r="A1829" s="849"/>
      <c r="B1829" s="48" t="s">
        <v>6823</v>
      </c>
      <c r="C1829" s="48" t="s">
        <v>6822</v>
      </c>
      <c r="D1829" s="355">
        <v>43566</v>
      </c>
      <c r="E1829" s="354"/>
      <c r="F1829" s="353" t="s">
        <v>6821</v>
      </c>
      <c r="G1829" s="774" t="s">
        <v>6820</v>
      </c>
      <c r="H1829" s="775"/>
      <c r="I1829" s="776"/>
      <c r="J1829" s="352" t="s">
        <v>5599</v>
      </c>
      <c r="K1829" s="53"/>
      <c r="L1829" s="45" t="s">
        <v>32</v>
      </c>
      <c r="M1829" s="351">
        <v>931.35</v>
      </c>
      <c r="O1829" s="333"/>
      <c r="Q1829" s="333"/>
    </row>
    <row r="1830" spans="1:17" s="19" customFormat="1" ht="39.9" customHeight="1" x14ac:dyDescent="0.25">
      <c r="A1830" s="849"/>
      <c r="B1830" s="349" t="s">
        <v>34</v>
      </c>
      <c r="C1830" s="349" t="s">
        <v>35</v>
      </c>
      <c r="D1830" s="349" t="s">
        <v>5600</v>
      </c>
      <c r="E1830" s="853" t="s">
        <v>5601</v>
      </c>
      <c r="F1830" s="853"/>
      <c r="G1830" s="854"/>
      <c r="H1830" s="855"/>
      <c r="I1830" s="856"/>
      <c r="J1830" s="58" t="s">
        <v>5646</v>
      </c>
      <c r="K1830" s="45"/>
      <c r="L1830" s="59"/>
      <c r="M1830" s="350"/>
      <c r="O1830" s="333"/>
      <c r="Q1830" s="333"/>
    </row>
    <row r="1831" spans="1:17" s="19" customFormat="1" ht="39.9" customHeight="1" x14ac:dyDescent="0.25">
      <c r="A1831" s="849"/>
      <c r="B1831" s="349"/>
      <c r="C1831" s="349"/>
      <c r="D1831" s="349"/>
      <c r="E1831" s="349"/>
      <c r="F1831" s="349"/>
      <c r="G1831" s="348"/>
      <c r="H1831" s="347"/>
      <c r="I1831" s="346"/>
      <c r="J1831" s="345" t="s">
        <v>5607</v>
      </c>
      <c r="K1831" s="59"/>
      <c r="L1831" s="59"/>
      <c r="M1831" s="344"/>
      <c r="O1831" s="333"/>
      <c r="Q1831" s="333"/>
    </row>
    <row r="1832" spans="1:17" s="19" customFormat="1" ht="39.9" customHeight="1" thickBot="1" x14ac:dyDescent="0.3">
      <c r="A1832" s="850"/>
      <c r="B1832" s="343" t="s">
        <v>5728</v>
      </c>
      <c r="C1832" s="342" t="s">
        <v>6820</v>
      </c>
      <c r="D1832" s="341">
        <v>43568</v>
      </c>
      <c r="E1832" s="340" t="s">
        <v>5605</v>
      </c>
      <c r="F1832" s="339" t="s">
        <v>6351</v>
      </c>
      <c r="G1832" s="338"/>
      <c r="H1832" s="337"/>
      <c r="I1832" s="336"/>
      <c r="J1832" s="63" t="s">
        <v>5664</v>
      </c>
      <c r="K1832" s="335"/>
      <c r="L1832" s="64" t="s">
        <v>32</v>
      </c>
      <c r="M1832" s="334">
        <v>385</v>
      </c>
      <c r="O1832" s="333"/>
      <c r="Q1832" s="333"/>
    </row>
    <row r="1833" spans="1:17" s="19" customFormat="1" ht="39.9" customHeight="1" x14ac:dyDescent="0.25">
      <c r="A1833" s="848">
        <v>365</v>
      </c>
      <c r="B1833" s="287" t="s">
        <v>22</v>
      </c>
      <c r="C1833" s="287" t="s">
        <v>23</v>
      </c>
      <c r="D1833" s="287" t="s">
        <v>5593</v>
      </c>
      <c r="E1833" s="851" t="s">
        <v>5594</v>
      </c>
      <c r="F1833" s="851"/>
      <c r="G1833" s="851" t="s">
        <v>17</v>
      </c>
      <c r="H1833" s="852"/>
      <c r="I1833" s="358"/>
      <c r="J1833" s="357"/>
      <c r="K1833" s="357"/>
      <c r="L1833" s="357"/>
      <c r="M1833" s="356"/>
      <c r="O1833" s="333"/>
      <c r="Q1833" s="333"/>
    </row>
    <row r="1834" spans="1:17" s="19" customFormat="1" ht="39.9" customHeight="1" x14ac:dyDescent="0.25">
      <c r="A1834" s="849"/>
      <c r="B1834" s="48" t="s">
        <v>6819</v>
      </c>
      <c r="C1834" s="48" t="s">
        <v>6818</v>
      </c>
      <c r="D1834" s="355">
        <v>43629</v>
      </c>
      <c r="E1834" s="354"/>
      <c r="F1834" s="353" t="s">
        <v>5700</v>
      </c>
      <c r="G1834" s="774" t="s">
        <v>6817</v>
      </c>
      <c r="H1834" s="775"/>
      <c r="I1834" s="776"/>
      <c r="J1834" s="352" t="s">
        <v>5599</v>
      </c>
      <c r="K1834" s="53"/>
      <c r="L1834" s="45" t="s">
        <v>32</v>
      </c>
      <c r="M1834" s="351">
        <v>360</v>
      </c>
      <c r="O1834" s="333"/>
      <c r="Q1834" s="333"/>
    </row>
    <row r="1835" spans="1:17" s="19" customFormat="1" ht="39.9" customHeight="1" x14ac:dyDescent="0.25">
      <c r="A1835" s="849"/>
      <c r="B1835" s="349" t="s">
        <v>34</v>
      </c>
      <c r="C1835" s="349" t="s">
        <v>35</v>
      </c>
      <c r="D1835" s="349" t="s">
        <v>5600</v>
      </c>
      <c r="E1835" s="853" t="s">
        <v>5601</v>
      </c>
      <c r="F1835" s="853"/>
      <c r="G1835" s="854"/>
      <c r="H1835" s="855"/>
      <c r="I1835" s="856"/>
      <c r="J1835" s="58" t="s">
        <v>5646</v>
      </c>
      <c r="K1835" s="45"/>
      <c r="L1835" s="59"/>
      <c r="M1835" s="350"/>
      <c r="O1835" s="333"/>
      <c r="Q1835" s="333"/>
    </row>
    <row r="1836" spans="1:17" s="19" customFormat="1" ht="39.9" customHeight="1" thickBot="1" x14ac:dyDescent="0.3">
      <c r="A1836" s="849"/>
      <c r="B1836" s="349"/>
      <c r="C1836" s="349"/>
      <c r="D1836" s="349"/>
      <c r="E1836" s="349"/>
      <c r="F1836" s="349"/>
      <c r="G1836" s="348"/>
      <c r="H1836" s="347"/>
      <c r="I1836" s="346"/>
      <c r="J1836" s="345" t="s">
        <v>5607</v>
      </c>
      <c r="K1836" s="59"/>
      <c r="L1836" s="59"/>
      <c r="M1836" s="344"/>
      <c r="O1836" s="333"/>
      <c r="Q1836" s="333"/>
    </row>
    <row r="1837" spans="1:17" s="19" customFormat="1" ht="39.9" customHeight="1" thickBot="1" x14ac:dyDescent="0.3">
      <c r="A1837" s="850"/>
      <c r="B1837" s="397" t="s">
        <v>5704</v>
      </c>
      <c r="C1837" s="342" t="s">
        <v>6817</v>
      </c>
      <c r="D1837" s="341">
        <v>43631</v>
      </c>
      <c r="E1837" s="340" t="s">
        <v>5605</v>
      </c>
      <c r="F1837" s="339" t="s">
        <v>5906</v>
      </c>
      <c r="G1837" s="338"/>
      <c r="H1837" s="337"/>
      <c r="I1837" s="336"/>
      <c r="J1837" s="63" t="s">
        <v>5664</v>
      </c>
      <c r="K1837" s="335"/>
      <c r="L1837" s="64" t="s">
        <v>32</v>
      </c>
      <c r="M1837" s="334">
        <v>300</v>
      </c>
      <c r="O1837" s="333"/>
      <c r="Q1837" s="333"/>
    </row>
    <row r="1838" spans="1:17" s="19" customFormat="1" ht="39.9" customHeight="1" x14ac:dyDescent="0.25">
      <c r="A1838" s="848">
        <v>366</v>
      </c>
      <c r="B1838" s="287" t="s">
        <v>22</v>
      </c>
      <c r="C1838" s="287" t="s">
        <v>23</v>
      </c>
      <c r="D1838" s="287" t="s">
        <v>5593</v>
      </c>
      <c r="E1838" s="851" t="s">
        <v>5594</v>
      </c>
      <c r="F1838" s="851"/>
      <c r="G1838" s="851" t="s">
        <v>17</v>
      </c>
      <c r="H1838" s="852"/>
      <c r="I1838" s="358"/>
      <c r="J1838" s="357"/>
      <c r="K1838" s="357"/>
      <c r="L1838" s="357"/>
      <c r="M1838" s="356"/>
      <c r="O1838" s="333"/>
      <c r="Q1838" s="333"/>
    </row>
    <row r="1839" spans="1:17" s="19" customFormat="1" ht="39.9" customHeight="1" x14ac:dyDescent="0.25">
      <c r="A1839" s="849"/>
      <c r="B1839" s="48" t="s">
        <v>6814</v>
      </c>
      <c r="C1839" s="48" t="s">
        <v>6816</v>
      </c>
      <c r="D1839" s="355">
        <v>43558</v>
      </c>
      <c r="E1839" s="354"/>
      <c r="F1839" s="353" t="s">
        <v>5951</v>
      </c>
      <c r="G1839" s="774" t="s">
        <v>6815</v>
      </c>
      <c r="H1839" s="775"/>
      <c r="I1839" s="776"/>
      <c r="J1839" s="352" t="s">
        <v>5599</v>
      </c>
      <c r="K1839" s="53"/>
      <c r="L1839" s="45" t="s">
        <v>32</v>
      </c>
      <c r="M1839" s="351">
        <v>179</v>
      </c>
      <c r="O1839" s="333"/>
      <c r="Q1839" s="333"/>
    </row>
    <row r="1840" spans="1:17" s="19" customFormat="1" ht="39.9" customHeight="1" x14ac:dyDescent="0.25">
      <c r="A1840" s="849"/>
      <c r="B1840" s="349" t="s">
        <v>34</v>
      </c>
      <c r="C1840" s="349" t="s">
        <v>35</v>
      </c>
      <c r="D1840" s="349" t="s">
        <v>5600</v>
      </c>
      <c r="E1840" s="853" t="s">
        <v>5601</v>
      </c>
      <c r="F1840" s="853"/>
      <c r="G1840" s="854"/>
      <c r="H1840" s="855"/>
      <c r="I1840" s="856"/>
      <c r="J1840" s="58" t="s">
        <v>5646</v>
      </c>
      <c r="K1840" s="45"/>
      <c r="L1840" s="59" t="s">
        <v>32</v>
      </c>
      <c r="M1840" s="350">
        <v>434.6</v>
      </c>
      <c r="O1840" s="333"/>
      <c r="Q1840" s="333"/>
    </row>
    <row r="1841" spans="1:17" s="19" customFormat="1" ht="39.9" customHeight="1" x14ac:dyDescent="0.25">
      <c r="A1841" s="849"/>
      <c r="B1841" s="349"/>
      <c r="C1841" s="349"/>
      <c r="D1841" s="349"/>
      <c r="E1841" s="349"/>
      <c r="F1841" s="349"/>
      <c r="G1841" s="348"/>
      <c r="H1841" s="347"/>
      <c r="I1841" s="346"/>
      <c r="J1841" s="345" t="s">
        <v>5607</v>
      </c>
      <c r="K1841" s="59"/>
      <c r="L1841" s="59"/>
      <c r="M1841" s="344"/>
      <c r="O1841" s="333"/>
      <c r="Q1841" s="333"/>
    </row>
    <row r="1842" spans="1:17" s="19" customFormat="1" ht="39.9" customHeight="1" thickBot="1" x14ac:dyDescent="0.3">
      <c r="A1842" s="850"/>
      <c r="B1842" s="343" t="s">
        <v>6705</v>
      </c>
      <c r="C1842" s="342" t="s">
        <v>6815</v>
      </c>
      <c r="D1842" s="341">
        <v>43559</v>
      </c>
      <c r="E1842" s="340" t="s">
        <v>5605</v>
      </c>
      <c r="F1842" s="339" t="s">
        <v>6127</v>
      </c>
      <c r="G1842" s="338"/>
      <c r="H1842" s="337"/>
      <c r="I1842" s="336"/>
      <c r="J1842" s="63" t="s">
        <v>5696</v>
      </c>
      <c r="K1842" s="335"/>
      <c r="L1842" s="64"/>
      <c r="M1842" s="334"/>
      <c r="O1842" s="333"/>
      <c r="Q1842" s="333"/>
    </row>
    <row r="1843" spans="1:17" s="19" customFormat="1" ht="39.9" customHeight="1" x14ac:dyDescent="0.25">
      <c r="A1843" s="848">
        <v>367</v>
      </c>
      <c r="B1843" s="287" t="s">
        <v>22</v>
      </c>
      <c r="C1843" s="287" t="s">
        <v>23</v>
      </c>
      <c r="D1843" s="287" t="s">
        <v>5593</v>
      </c>
      <c r="E1843" s="851" t="s">
        <v>5594</v>
      </c>
      <c r="F1843" s="851"/>
      <c r="G1843" s="851" t="s">
        <v>17</v>
      </c>
      <c r="H1843" s="852"/>
      <c r="I1843" s="358"/>
      <c r="J1843" s="357"/>
      <c r="K1843" s="357"/>
      <c r="L1843" s="357"/>
      <c r="M1843" s="356"/>
      <c r="O1843" s="333"/>
      <c r="Q1843" s="333"/>
    </row>
    <row r="1844" spans="1:17" s="19" customFormat="1" ht="39.9" customHeight="1" x14ac:dyDescent="0.25">
      <c r="A1844" s="849"/>
      <c r="B1844" s="48" t="s">
        <v>6814</v>
      </c>
      <c r="C1844" s="48" t="s">
        <v>6813</v>
      </c>
      <c r="D1844" s="355">
        <v>43613</v>
      </c>
      <c r="E1844" s="354"/>
      <c r="F1844" s="353" t="s">
        <v>6139</v>
      </c>
      <c r="G1844" s="774" t="s">
        <v>6311</v>
      </c>
      <c r="H1844" s="775"/>
      <c r="I1844" s="776"/>
      <c r="J1844" s="352" t="s">
        <v>5599</v>
      </c>
      <c r="K1844" s="53"/>
      <c r="L1844" s="45" t="s">
        <v>32</v>
      </c>
      <c r="M1844" s="351">
        <v>897</v>
      </c>
      <c r="O1844" s="333"/>
      <c r="Q1844" s="333"/>
    </row>
    <row r="1845" spans="1:17" s="19" customFormat="1" ht="39.9" customHeight="1" x14ac:dyDescent="0.25">
      <c r="A1845" s="849"/>
      <c r="B1845" s="349" t="s">
        <v>34</v>
      </c>
      <c r="C1845" s="349" t="s">
        <v>35</v>
      </c>
      <c r="D1845" s="349" t="s">
        <v>5600</v>
      </c>
      <c r="E1845" s="853" t="s">
        <v>5601</v>
      </c>
      <c r="F1845" s="853"/>
      <c r="G1845" s="854"/>
      <c r="H1845" s="855"/>
      <c r="I1845" s="856"/>
      <c r="J1845" s="58" t="s">
        <v>5646</v>
      </c>
      <c r="K1845" s="45"/>
      <c r="L1845" s="59" t="s">
        <v>32</v>
      </c>
      <c r="M1845" s="350">
        <v>760.56</v>
      </c>
      <c r="O1845" s="333"/>
      <c r="Q1845" s="333"/>
    </row>
    <row r="1846" spans="1:17" s="19" customFormat="1" ht="39.9" customHeight="1" x14ac:dyDescent="0.25">
      <c r="A1846" s="849"/>
      <c r="B1846" s="349"/>
      <c r="C1846" s="349"/>
      <c r="D1846" s="349"/>
      <c r="E1846" s="349"/>
      <c r="F1846" s="349"/>
      <c r="G1846" s="348"/>
      <c r="H1846" s="347"/>
      <c r="I1846" s="346"/>
      <c r="J1846" s="345" t="s">
        <v>5607</v>
      </c>
      <c r="K1846" s="59"/>
      <c r="L1846" s="59" t="s">
        <v>5583</v>
      </c>
      <c r="M1846" s="344">
        <v>438</v>
      </c>
      <c r="O1846" s="333"/>
      <c r="Q1846" s="333"/>
    </row>
    <row r="1847" spans="1:17" s="19" customFormat="1" ht="39.9" customHeight="1" thickBot="1" x14ac:dyDescent="0.3">
      <c r="A1847" s="850"/>
      <c r="B1847" s="343" t="s">
        <v>6705</v>
      </c>
      <c r="C1847" s="342" t="s">
        <v>6311</v>
      </c>
      <c r="D1847" s="341">
        <v>43617</v>
      </c>
      <c r="E1847" s="340" t="s">
        <v>5605</v>
      </c>
      <c r="F1847" s="339" t="s">
        <v>6588</v>
      </c>
      <c r="G1847" s="338"/>
      <c r="H1847" s="337"/>
      <c r="I1847" s="336"/>
      <c r="J1847" s="63" t="s">
        <v>5696</v>
      </c>
      <c r="K1847" s="335"/>
      <c r="L1847" s="64"/>
      <c r="M1847" s="334"/>
      <c r="O1847" s="333"/>
      <c r="Q1847" s="333"/>
    </row>
    <row r="1848" spans="1:17" s="19" customFormat="1" ht="39.9" customHeight="1" x14ac:dyDescent="0.25">
      <c r="A1848" s="848">
        <v>368</v>
      </c>
      <c r="B1848" s="287" t="s">
        <v>22</v>
      </c>
      <c r="C1848" s="287" t="s">
        <v>23</v>
      </c>
      <c r="D1848" s="287" t="s">
        <v>5593</v>
      </c>
      <c r="E1848" s="851" t="s">
        <v>5594</v>
      </c>
      <c r="F1848" s="851"/>
      <c r="G1848" s="851" t="s">
        <v>17</v>
      </c>
      <c r="H1848" s="852"/>
      <c r="I1848" s="358"/>
      <c r="J1848" s="357"/>
      <c r="K1848" s="357"/>
      <c r="L1848" s="357"/>
      <c r="M1848" s="356"/>
      <c r="O1848" s="333"/>
      <c r="Q1848" s="333"/>
    </row>
    <row r="1849" spans="1:17" s="19" customFormat="1" ht="39.9" customHeight="1" x14ac:dyDescent="0.25">
      <c r="A1849" s="849"/>
      <c r="B1849" s="48" t="s">
        <v>6812</v>
      </c>
      <c r="C1849" s="48" t="s">
        <v>6811</v>
      </c>
      <c r="D1849" s="355">
        <v>43630</v>
      </c>
      <c r="E1849" s="354"/>
      <c r="F1849" s="353" t="s">
        <v>6139</v>
      </c>
      <c r="G1849" s="774" t="s">
        <v>423</v>
      </c>
      <c r="H1849" s="775"/>
      <c r="I1849" s="776"/>
      <c r="J1849" s="352" t="s">
        <v>5599</v>
      </c>
      <c r="K1849" s="53"/>
      <c r="L1849" s="45" t="s">
        <v>32</v>
      </c>
      <c r="M1849" s="351">
        <v>897</v>
      </c>
      <c r="O1849" s="333"/>
      <c r="Q1849" s="333"/>
    </row>
    <row r="1850" spans="1:17" s="19" customFormat="1" ht="39.9" customHeight="1" x14ac:dyDescent="0.25">
      <c r="A1850" s="849"/>
      <c r="B1850" s="349" t="s">
        <v>34</v>
      </c>
      <c r="C1850" s="349" t="s">
        <v>35</v>
      </c>
      <c r="D1850" s="349" t="s">
        <v>5600</v>
      </c>
      <c r="E1850" s="853" t="s">
        <v>5601</v>
      </c>
      <c r="F1850" s="853"/>
      <c r="G1850" s="854"/>
      <c r="H1850" s="855"/>
      <c r="I1850" s="856"/>
      <c r="J1850" s="58" t="s">
        <v>5646</v>
      </c>
      <c r="K1850" s="45"/>
      <c r="L1850" s="59" t="s">
        <v>32</v>
      </c>
      <c r="M1850" s="350">
        <v>5881.13</v>
      </c>
      <c r="O1850" s="333"/>
      <c r="Q1850" s="333"/>
    </row>
    <row r="1851" spans="1:17" s="19" customFormat="1" ht="39.9" customHeight="1" thickBot="1" x14ac:dyDescent="0.3">
      <c r="A1851" s="849"/>
      <c r="B1851" s="349"/>
      <c r="C1851" s="349"/>
      <c r="D1851" s="349"/>
      <c r="E1851" s="349"/>
      <c r="F1851" s="349"/>
      <c r="G1851" s="348"/>
      <c r="H1851" s="347"/>
      <c r="I1851" s="346"/>
      <c r="J1851" s="345" t="s">
        <v>5607</v>
      </c>
      <c r="K1851" s="59"/>
      <c r="L1851" s="59"/>
      <c r="M1851" s="344"/>
      <c r="O1851" s="333"/>
      <c r="Q1851" s="333"/>
    </row>
    <row r="1852" spans="1:17" s="19" customFormat="1" ht="39.9" customHeight="1" thickBot="1" x14ac:dyDescent="0.3">
      <c r="A1852" s="850"/>
      <c r="B1852" s="397" t="s">
        <v>5854</v>
      </c>
      <c r="C1852" s="342" t="s">
        <v>423</v>
      </c>
      <c r="D1852" s="341">
        <v>43635</v>
      </c>
      <c r="E1852" s="340" t="s">
        <v>5605</v>
      </c>
      <c r="F1852" s="339" t="s">
        <v>6810</v>
      </c>
      <c r="G1852" s="338"/>
      <c r="H1852" s="337"/>
      <c r="I1852" s="336"/>
      <c r="J1852" s="63" t="s">
        <v>5696</v>
      </c>
      <c r="K1852" s="335"/>
      <c r="L1852" s="64"/>
      <c r="M1852" s="334"/>
      <c r="O1852" s="333"/>
      <c r="Q1852" s="333"/>
    </row>
    <row r="1853" spans="1:17" s="19" customFormat="1" ht="39.9" customHeight="1" x14ac:dyDescent="0.25">
      <c r="A1853" s="848">
        <v>369</v>
      </c>
      <c r="B1853" s="287" t="s">
        <v>22</v>
      </c>
      <c r="C1853" s="287" t="s">
        <v>23</v>
      </c>
      <c r="D1853" s="287" t="s">
        <v>5593</v>
      </c>
      <c r="E1853" s="851" t="s">
        <v>5594</v>
      </c>
      <c r="F1853" s="851"/>
      <c r="G1853" s="851" t="s">
        <v>17</v>
      </c>
      <c r="H1853" s="852"/>
      <c r="I1853" s="358"/>
      <c r="J1853" s="357"/>
      <c r="K1853" s="357"/>
      <c r="L1853" s="357"/>
      <c r="M1853" s="356"/>
      <c r="O1853" s="333"/>
      <c r="Q1853" s="333"/>
    </row>
    <row r="1854" spans="1:17" s="19" customFormat="1" ht="39.9" customHeight="1" x14ac:dyDescent="0.25">
      <c r="A1854" s="849"/>
      <c r="B1854" s="48" t="s">
        <v>6809</v>
      </c>
      <c r="C1854" s="48" t="s">
        <v>6808</v>
      </c>
      <c r="D1854" s="355">
        <v>43715</v>
      </c>
      <c r="E1854" s="354"/>
      <c r="F1854" s="353" t="s">
        <v>6018</v>
      </c>
      <c r="G1854" s="774" t="s">
        <v>6807</v>
      </c>
      <c r="H1854" s="775"/>
      <c r="I1854" s="776"/>
      <c r="J1854" s="352" t="s">
        <v>5599</v>
      </c>
      <c r="K1854" s="53"/>
      <c r="L1854" s="45" t="s">
        <v>32</v>
      </c>
      <c r="M1854" s="351">
        <v>936</v>
      </c>
      <c r="O1854" s="333"/>
      <c r="Q1854" s="333"/>
    </row>
    <row r="1855" spans="1:17" s="19" customFormat="1" ht="39.9" customHeight="1" x14ac:dyDescent="0.25">
      <c r="A1855" s="849"/>
      <c r="B1855" s="349" t="s">
        <v>34</v>
      </c>
      <c r="C1855" s="349" t="s">
        <v>35</v>
      </c>
      <c r="D1855" s="349" t="s">
        <v>5600</v>
      </c>
      <c r="E1855" s="853" t="s">
        <v>5601</v>
      </c>
      <c r="F1855" s="853"/>
      <c r="G1855" s="854"/>
      <c r="H1855" s="855"/>
      <c r="I1855" s="856"/>
      <c r="J1855" s="58" t="s">
        <v>5646</v>
      </c>
      <c r="K1855" s="45"/>
      <c r="L1855" s="59"/>
      <c r="M1855" s="350"/>
      <c r="O1855" s="333"/>
      <c r="Q1855" s="333"/>
    </row>
    <row r="1856" spans="1:17" s="19" customFormat="1" ht="39.9" customHeight="1" x14ac:dyDescent="0.25">
      <c r="A1856" s="849"/>
      <c r="B1856" s="349"/>
      <c r="C1856" s="349"/>
      <c r="D1856" s="349"/>
      <c r="E1856" s="349"/>
      <c r="F1856" s="349"/>
      <c r="G1856" s="348"/>
      <c r="H1856" s="347"/>
      <c r="I1856" s="346"/>
      <c r="J1856" s="345" t="s">
        <v>5607</v>
      </c>
      <c r="K1856" s="59"/>
      <c r="L1856" s="59" t="s">
        <v>32</v>
      </c>
      <c r="M1856" s="344">
        <v>144</v>
      </c>
      <c r="O1856" s="333"/>
      <c r="Q1856" s="333"/>
    </row>
    <row r="1857" spans="1:17" s="19" customFormat="1" ht="39.9" customHeight="1" thickBot="1" x14ac:dyDescent="0.3">
      <c r="A1857" s="850"/>
      <c r="B1857" s="343" t="s">
        <v>605</v>
      </c>
      <c r="C1857" s="342" t="s">
        <v>6807</v>
      </c>
      <c r="D1857" s="341">
        <v>43721</v>
      </c>
      <c r="E1857" s="340" t="s">
        <v>5605</v>
      </c>
      <c r="F1857" s="339" t="s">
        <v>6806</v>
      </c>
      <c r="G1857" s="338"/>
      <c r="H1857" s="337"/>
      <c r="I1857" s="336"/>
      <c r="J1857" s="63" t="s">
        <v>5696</v>
      </c>
      <c r="K1857" s="335"/>
      <c r="L1857" s="64"/>
      <c r="M1857" s="334"/>
      <c r="O1857" s="333"/>
      <c r="Q1857" s="333"/>
    </row>
    <row r="1858" spans="1:17" s="19" customFormat="1" ht="39.9" customHeight="1" x14ac:dyDescent="0.25">
      <c r="A1858" s="848">
        <v>370</v>
      </c>
      <c r="B1858" s="287" t="s">
        <v>22</v>
      </c>
      <c r="C1858" s="287" t="s">
        <v>23</v>
      </c>
      <c r="D1858" s="287" t="s">
        <v>5593</v>
      </c>
      <c r="E1858" s="851" t="s">
        <v>5594</v>
      </c>
      <c r="F1858" s="851"/>
      <c r="G1858" s="851" t="s">
        <v>17</v>
      </c>
      <c r="H1858" s="852"/>
      <c r="I1858" s="358"/>
      <c r="J1858" s="357"/>
      <c r="K1858" s="357"/>
      <c r="L1858" s="357"/>
      <c r="M1858" s="356"/>
      <c r="O1858" s="333"/>
      <c r="Q1858" s="333"/>
    </row>
    <row r="1859" spans="1:17" s="19" customFormat="1" ht="39.9" customHeight="1" x14ac:dyDescent="0.25">
      <c r="A1859" s="849"/>
      <c r="B1859" s="48" t="s">
        <v>6805</v>
      </c>
      <c r="C1859" s="48" t="s">
        <v>6804</v>
      </c>
      <c r="D1859" s="355">
        <v>43629</v>
      </c>
      <c r="E1859" s="354"/>
      <c r="F1859" s="353" t="s">
        <v>5700</v>
      </c>
      <c r="G1859" s="774" t="s">
        <v>6803</v>
      </c>
      <c r="H1859" s="775"/>
      <c r="I1859" s="776"/>
      <c r="J1859" s="352" t="s">
        <v>5599</v>
      </c>
      <c r="K1859" s="53"/>
      <c r="L1859" s="45" t="s">
        <v>32</v>
      </c>
      <c r="M1859" s="351">
        <v>180</v>
      </c>
      <c r="O1859" s="333"/>
      <c r="Q1859" s="333"/>
    </row>
    <row r="1860" spans="1:17" s="19" customFormat="1" ht="39.9" customHeight="1" x14ac:dyDescent="0.25">
      <c r="A1860" s="849"/>
      <c r="B1860" s="349" t="s">
        <v>34</v>
      </c>
      <c r="C1860" s="349" t="s">
        <v>35</v>
      </c>
      <c r="D1860" s="349" t="s">
        <v>5600</v>
      </c>
      <c r="E1860" s="853" t="s">
        <v>5601</v>
      </c>
      <c r="F1860" s="853"/>
      <c r="G1860" s="854"/>
      <c r="H1860" s="855"/>
      <c r="I1860" s="856"/>
      <c r="J1860" s="58" t="s">
        <v>5646</v>
      </c>
      <c r="K1860" s="45"/>
      <c r="L1860" s="59" t="s">
        <v>32</v>
      </c>
      <c r="M1860" s="350">
        <v>366.6</v>
      </c>
      <c r="O1860" s="333"/>
      <c r="Q1860" s="333"/>
    </row>
    <row r="1861" spans="1:17" s="19" customFormat="1" ht="39.9" customHeight="1" x14ac:dyDescent="0.25">
      <c r="A1861" s="849"/>
      <c r="B1861" s="349"/>
      <c r="C1861" s="349"/>
      <c r="D1861" s="349"/>
      <c r="E1861" s="349"/>
      <c r="F1861" s="349"/>
      <c r="G1861" s="348"/>
      <c r="H1861" s="347"/>
      <c r="I1861" s="346"/>
      <c r="J1861" s="345" t="s">
        <v>5607</v>
      </c>
      <c r="K1861" s="59"/>
      <c r="L1861" s="59"/>
      <c r="M1861" s="344"/>
      <c r="O1861" s="333"/>
      <c r="Q1861" s="333"/>
    </row>
    <row r="1862" spans="1:17" s="19" customFormat="1" ht="39.9" customHeight="1" thickBot="1" x14ac:dyDescent="0.3">
      <c r="A1862" s="850"/>
      <c r="B1862" s="343" t="s">
        <v>5868</v>
      </c>
      <c r="C1862" s="342" t="s">
        <v>6803</v>
      </c>
      <c r="D1862" s="341">
        <v>43630</v>
      </c>
      <c r="E1862" s="340" t="s">
        <v>5605</v>
      </c>
      <c r="F1862" s="339" t="s">
        <v>6802</v>
      </c>
      <c r="G1862" s="338"/>
      <c r="H1862" s="337"/>
      <c r="I1862" s="336"/>
      <c r="J1862" s="63" t="s">
        <v>5696</v>
      </c>
      <c r="K1862" s="335"/>
      <c r="L1862" s="64"/>
      <c r="M1862" s="334"/>
      <c r="O1862" s="333"/>
      <c r="Q1862" s="333"/>
    </row>
    <row r="1863" spans="1:17" s="19" customFormat="1" ht="39.9" customHeight="1" x14ac:dyDescent="0.25">
      <c r="A1863" s="848">
        <v>371</v>
      </c>
      <c r="B1863" s="287" t="s">
        <v>22</v>
      </c>
      <c r="C1863" s="287" t="s">
        <v>23</v>
      </c>
      <c r="D1863" s="287" t="s">
        <v>5593</v>
      </c>
      <c r="E1863" s="851" t="s">
        <v>5594</v>
      </c>
      <c r="F1863" s="851"/>
      <c r="G1863" s="851" t="s">
        <v>17</v>
      </c>
      <c r="H1863" s="852"/>
      <c r="I1863" s="358"/>
      <c r="J1863" s="357"/>
      <c r="K1863" s="357"/>
      <c r="L1863" s="357"/>
      <c r="M1863" s="356"/>
      <c r="O1863" s="333"/>
      <c r="Q1863" s="333"/>
    </row>
    <row r="1864" spans="1:17" s="19" customFormat="1" ht="39.9" customHeight="1" x14ac:dyDescent="0.25">
      <c r="A1864" s="849"/>
      <c r="B1864" s="48" t="s">
        <v>6801</v>
      </c>
      <c r="C1864" s="48" t="s">
        <v>6800</v>
      </c>
      <c r="D1864" s="355">
        <v>43598</v>
      </c>
      <c r="E1864" s="354"/>
      <c r="F1864" s="353" t="s">
        <v>6794</v>
      </c>
      <c r="G1864" s="774" t="s">
        <v>6793</v>
      </c>
      <c r="H1864" s="775"/>
      <c r="I1864" s="776"/>
      <c r="J1864" s="352" t="s">
        <v>5599</v>
      </c>
      <c r="K1864" s="53"/>
      <c r="L1864" s="45" t="s">
        <v>32</v>
      </c>
      <c r="M1864" s="351">
        <v>609</v>
      </c>
      <c r="O1864" s="333"/>
      <c r="Q1864" s="333"/>
    </row>
    <row r="1865" spans="1:17" s="19" customFormat="1" ht="39.9" customHeight="1" x14ac:dyDescent="0.25">
      <c r="A1865" s="849"/>
      <c r="B1865" s="349" t="s">
        <v>34</v>
      </c>
      <c r="C1865" s="349" t="s">
        <v>35</v>
      </c>
      <c r="D1865" s="349" t="s">
        <v>5600</v>
      </c>
      <c r="E1865" s="853" t="s">
        <v>5601</v>
      </c>
      <c r="F1865" s="853"/>
      <c r="G1865" s="854"/>
      <c r="H1865" s="855"/>
      <c r="I1865" s="856"/>
      <c r="J1865" s="58" t="s">
        <v>5646</v>
      </c>
      <c r="K1865" s="45"/>
      <c r="L1865" s="59" t="s">
        <v>32</v>
      </c>
      <c r="M1865" s="350">
        <v>1738.22</v>
      </c>
      <c r="O1865" s="333"/>
      <c r="Q1865" s="333"/>
    </row>
    <row r="1866" spans="1:17" s="19" customFormat="1" ht="39.9" customHeight="1" x14ac:dyDescent="0.25">
      <c r="A1866" s="849"/>
      <c r="B1866" s="349"/>
      <c r="C1866" s="349"/>
      <c r="D1866" s="349"/>
      <c r="E1866" s="349"/>
      <c r="F1866" s="349"/>
      <c r="G1866" s="348"/>
      <c r="H1866" s="347"/>
      <c r="I1866" s="346"/>
      <c r="J1866" s="345" t="s">
        <v>5607</v>
      </c>
      <c r="K1866" s="59"/>
      <c r="L1866" s="59" t="s">
        <v>32</v>
      </c>
      <c r="M1866" s="344">
        <v>180</v>
      </c>
      <c r="O1866" s="333"/>
      <c r="Q1866" s="333"/>
    </row>
    <row r="1867" spans="1:17" s="19" customFormat="1" ht="39.9" customHeight="1" thickBot="1" x14ac:dyDescent="0.3">
      <c r="A1867" s="850"/>
      <c r="B1867" s="343" t="s">
        <v>5710</v>
      </c>
      <c r="C1867" s="342" t="s">
        <v>6793</v>
      </c>
      <c r="D1867" s="341">
        <v>43602</v>
      </c>
      <c r="E1867" s="340" t="s">
        <v>5605</v>
      </c>
      <c r="F1867" s="339" t="s">
        <v>6446</v>
      </c>
      <c r="G1867" s="338"/>
      <c r="H1867" s="337"/>
      <c r="I1867" s="336"/>
      <c r="J1867" s="63" t="s">
        <v>5696</v>
      </c>
      <c r="K1867" s="335"/>
      <c r="L1867" s="64"/>
      <c r="M1867" s="334"/>
      <c r="O1867" s="333"/>
      <c r="Q1867" s="333"/>
    </row>
    <row r="1868" spans="1:17" s="19" customFormat="1" ht="39.9" customHeight="1" x14ac:dyDescent="0.25">
      <c r="A1868" s="848">
        <v>372</v>
      </c>
      <c r="B1868" s="287" t="s">
        <v>22</v>
      </c>
      <c r="C1868" s="287" t="s">
        <v>23</v>
      </c>
      <c r="D1868" s="287" t="s">
        <v>5593</v>
      </c>
      <c r="E1868" s="851" t="s">
        <v>5594</v>
      </c>
      <c r="F1868" s="851"/>
      <c r="G1868" s="851" t="s">
        <v>17</v>
      </c>
      <c r="H1868" s="852"/>
      <c r="I1868" s="358"/>
      <c r="J1868" s="357"/>
      <c r="K1868" s="357"/>
      <c r="L1868" s="357"/>
      <c r="M1868" s="356"/>
      <c r="O1868" s="333"/>
      <c r="Q1868" s="333"/>
    </row>
    <row r="1869" spans="1:17" s="19" customFormat="1" ht="39.9" customHeight="1" x14ac:dyDescent="0.25">
      <c r="A1869" s="849"/>
      <c r="B1869" s="48" t="s">
        <v>6799</v>
      </c>
      <c r="C1869" s="48" t="s">
        <v>6798</v>
      </c>
      <c r="D1869" s="355">
        <v>43628</v>
      </c>
      <c r="E1869" s="354"/>
      <c r="F1869" s="353" t="s">
        <v>5700</v>
      </c>
      <c r="G1869" s="774" t="s">
        <v>6797</v>
      </c>
      <c r="H1869" s="775"/>
      <c r="I1869" s="776"/>
      <c r="J1869" s="352" t="s">
        <v>5599</v>
      </c>
      <c r="K1869" s="53"/>
      <c r="L1869" s="45" t="s">
        <v>32</v>
      </c>
      <c r="M1869" s="351">
        <v>360</v>
      </c>
      <c r="O1869" s="333"/>
      <c r="Q1869" s="333"/>
    </row>
    <row r="1870" spans="1:17" s="19" customFormat="1" ht="39.9" customHeight="1" x14ac:dyDescent="0.25">
      <c r="A1870" s="849"/>
      <c r="B1870" s="349" t="s">
        <v>34</v>
      </c>
      <c r="C1870" s="349" t="s">
        <v>35</v>
      </c>
      <c r="D1870" s="349" t="s">
        <v>5600</v>
      </c>
      <c r="E1870" s="853" t="s">
        <v>5601</v>
      </c>
      <c r="F1870" s="853"/>
      <c r="G1870" s="854"/>
      <c r="H1870" s="855"/>
      <c r="I1870" s="856"/>
      <c r="J1870" s="58" t="s">
        <v>5646</v>
      </c>
      <c r="K1870" s="45"/>
      <c r="L1870" s="59" t="s">
        <v>32</v>
      </c>
      <c r="M1870" s="350">
        <v>477.6</v>
      </c>
      <c r="O1870" s="333"/>
      <c r="Q1870" s="333"/>
    </row>
    <row r="1871" spans="1:17" s="19" customFormat="1" ht="39.9" customHeight="1" x14ac:dyDescent="0.25">
      <c r="A1871" s="849"/>
      <c r="B1871" s="349"/>
      <c r="C1871" s="349"/>
      <c r="D1871" s="349"/>
      <c r="E1871" s="349"/>
      <c r="F1871" s="349"/>
      <c r="G1871" s="348"/>
      <c r="H1871" s="347"/>
      <c r="I1871" s="346"/>
      <c r="J1871" s="345" t="s">
        <v>5607</v>
      </c>
      <c r="K1871" s="59"/>
      <c r="L1871" s="59"/>
      <c r="M1871" s="344"/>
      <c r="O1871" s="333"/>
      <c r="Q1871" s="333"/>
    </row>
    <row r="1872" spans="1:17" s="19" customFormat="1" ht="39.9" customHeight="1" thickBot="1" x14ac:dyDescent="0.3">
      <c r="A1872" s="850"/>
      <c r="B1872" s="343" t="s">
        <v>5854</v>
      </c>
      <c r="C1872" s="342" t="s">
        <v>6797</v>
      </c>
      <c r="D1872" s="341">
        <v>43630</v>
      </c>
      <c r="E1872" s="340" t="s">
        <v>5605</v>
      </c>
      <c r="F1872" s="339" t="s">
        <v>6221</v>
      </c>
      <c r="G1872" s="338"/>
      <c r="H1872" s="337"/>
      <c r="I1872" s="336"/>
      <c r="J1872" s="63" t="s">
        <v>5696</v>
      </c>
      <c r="K1872" s="335"/>
      <c r="L1872" s="64"/>
      <c r="M1872" s="334"/>
      <c r="O1872" s="333"/>
      <c r="Q1872" s="333"/>
    </row>
    <row r="1873" spans="1:17" s="19" customFormat="1" ht="39.9" customHeight="1" x14ac:dyDescent="0.25">
      <c r="A1873" s="848">
        <v>373</v>
      </c>
      <c r="B1873" s="287" t="s">
        <v>22</v>
      </c>
      <c r="C1873" s="287" t="s">
        <v>23</v>
      </c>
      <c r="D1873" s="287" t="s">
        <v>5593</v>
      </c>
      <c r="E1873" s="851" t="s">
        <v>5594</v>
      </c>
      <c r="F1873" s="851"/>
      <c r="G1873" s="851" t="s">
        <v>17</v>
      </c>
      <c r="H1873" s="852"/>
      <c r="I1873" s="358"/>
      <c r="J1873" s="357"/>
      <c r="K1873" s="357"/>
      <c r="L1873" s="357"/>
      <c r="M1873" s="356"/>
      <c r="O1873" s="333"/>
      <c r="Q1873" s="333"/>
    </row>
    <row r="1874" spans="1:17" s="19" customFormat="1" ht="39.9" customHeight="1" x14ac:dyDescent="0.25">
      <c r="A1874" s="849"/>
      <c r="B1874" s="48" t="s">
        <v>6796</v>
      </c>
      <c r="C1874" s="48" t="s">
        <v>6795</v>
      </c>
      <c r="D1874" s="355">
        <v>43598</v>
      </c>
      <c r="E1874" s="354"/>
      <c r="F1874" s="353" t="s">
        <v>6794</v>
      </c>
      <c r="G1874" s="774" t="s">
        <v>6793</v>
      </c>
      <c r="H1874" s="775"/>
      <c r="I1874" s="776"/>
      <c r="J1874" s="352" t="s">
        <v>5599</v>
      </c>
      <c r="K1874" s="53"/>
      <c r="L1874" s="45" t="s">
        <v>32</v>
      </c>
      <c r="M1874" s="351">
        <v>812</v>
      </c>
      <c r="O1874" s="333"/>
      <c r="Q1874" s="333"/>
    </row>
    <row r="1875" spans="1:17" s="19" customFormat="1" ht="39.9" customHeight="1" x14ac:dyDescent="0.25">
      <c r="A1875" s="849"/>
      <c r="B1875" s="349" t="s">
        <v>34</v>
      </c>
      <c r="C1875" s="349" t="s">
        <v>35</v>
      </c>
      <c r="D1875" s="349" t="s">
        <v>5600</v>
      </c>
      <c r="E1875" s="853" t="s">
        <v>5601</v>
      </c>
      <c r="F1875" s="853"/>
      <c r="G1875" s="854"/>
      <c r="H1875" s="855"/>
      <c r="I1875" s="856"/>
      <c r="J1875" s="58" t="s">
        <v>5646</v>
      </c>
      <c r="K1875" s="45"/>
      <c r="L1875" s="59" t="s">
        <v>32</v>
      </c>
      <c r="M1875" s="350">
        <v>1750.37</v>
      </c>
      <c r="O1875" s="333"/>
      <c r="Q1875" s="333"/>
    </row>
    <row r="1876" spans="1:17" s="19" customFormat="1" ht="39.9" customHeight="1" x14ac:dyDescent="0.25">
      <c r="A1876" s="849"/>
      <c r="B1876" s="349"/>
      <c r="C1876" s="349"/>
      <c r="D1876" s="349"/>
      <c r="E1876" s="349"/>
      <c r="F1876" s="349"/>
      <c r="G1876" s="348"/>
      <c r="H1876" s="347"/>
      <c r="I1876" s="346"/>
      <c r="J1876" s="345" t="s">
        <v>5607</v>
      </c>
      <c r="K1876" s="59"/>
      <c r="L1876" s="59"/>
      <c r="M1876" s="344"/>
      <c r="O1876" s="333"/>
      <c r="Q1876" s="333"/>
    </row>
    <row r="1877" spans="1:17" s="19" customFormat="1" ht="39.9" customHeight="1" thickBot="1" x14ac:dyDescent="0.3">
      <c r="A1877" s="850"/>
      <c r="B1877" s="343" t="s">
        <v>5728</v>
      </c>
      <c r="C1877" s="342" t="s">
        <v>6793</v>
      </c>
      <c r="D1877" s="341">
        <v>43602</v>
      </c>
      <c r="E1877" s="340" t="s">
        <v>5605</v>
      </c>
      <c r="F1877" s="339" t="s">
        <v>6446</v>
      </c>
      <c r="G1877" s="338"/>
      <c r="H1877" s="337"/>
      <c r="I1877" s="336"/>
      <c r="J1877" s="63" t="s">
        <v>5696</v>
      </c>
      <c r="K1877" s="335"/>
      <c r="L1877" s="64"/>
      <c r="M1877" s="334"/>
      <c r="O1877" s="333"/>
      <c r="Q1877" s="333"/>
    </row>
    <row r="1878" spans="1:17" s="19" customFormat="1" ht="39.9" customHeight="1" x14ac:dyDescent="0.25">
      <c r="A1878" s="848">
        <v>374</v>
      </c>
      <c r="B1878" s="287" t="s">
        <v>22</v>
      </c>
      <c r="C1878" s="287" t="s">
        <v>23</v>
      </c>
      <c r="D1878" s="287" t="s">
        <v>5593</v>
      </c>
      <c r="E1878" s="851" t="s">
        <v>5594</v>
      </c>
      <c r="F1878" s="851"/>
      <c r="G1878" s="851" t="s">
        <v>17</v>
      </c>
      <c r="H1878" s="852"/>
      <c r="I1878" s="358"/>
      <c r="J1878" s="357"/>
      <c r="K1878" s="357"/>
      <c r="L1878" s="357"/>
      <c r="M1878" s="356"/>
      <c r="O1878" s="333"/>
      <c r="Q1878" s="333"/>
    </row>
    <row r="1879" spans="1:17" s="19" customFormat="1" ht="39.9" customHeight="1" x14ac:dyDescent="0.25">
      <c r="A1879" s="849"/>
      <c r="B1879" s="48" t="s">
        <v>6788</v>
      </c>
      <c r="C1879" s="48" t="s">
        <v>6792</v>
      </c>
      <c r="D1879" s="355">
        <v>43557</v>
      </c>
      <c r="E1879" s="354"/>
      <c r="F1879" s="353" t="s">
        <v>6139</v>
      </c>
      <c r="G1879" s="774" t="s">
        <v>6759</v>
      </c>
      <c r="H1879" s="775"/>
      <c r="I1879" s="776"/>
      <c r="J1879" s="352" t="s">
        <v>5599</v>
      </c>
      <c r="K1879" s="53"/>
      <c r="L1879" s="45" t="s">
        <v>32</v>
      </c>
      <c r="M1879" s="351">
        <v>897</v>
      </c>
      <c r="O1879" s="333"/>
      <c r="Q1879" s="333"/>
    </row>
    <row r="1880" spans="1:17" s="19" customFormat="1" ht="39.9" customHeight="1" x14ac:dyDescent="0.25">
      <c r="A1880" s="849"/>
      <c r="B1880" s="349" t="s">
        <v>34</v>
      </c>
      <c r="C1880" s="349" t="s">
        <v>35</v>
      </c>
      <c r="D1880" s="349" t="s">
        <v>5600</v>
      </c>
      <c r="E1880" s="853" t="s">
        <v>5601</v>
      </c>
      <c r="F1880" s="853"/>
      <c r="G1880" s="854"/>
      <c r="H1880" s="855"/>
      <c r="I1880" s="856"/>
      <c r="J1880" s="58" t="s">
        <v>5646</v>
      </c>
      <c r="K1880" s="45"/>
      <c r="L1880" s="59" t="s">
        <v>32</v>
      </c>
      <c r="M1880" s="350">
        <v>6708.1</v>
      </c>
      <c r="O1880" s="333"/>
      <c r="Q1880" s="333"/>
    </row>
    <row r="1881" spans="1:17" s="19" customFormat="1" ht="39.9" customHeight="1" x14ac:dyDescent="0.25">
      <c r="A1881" s="849"/>
      <c r="B1881" s="349"/>
      <c r="C1881" s="349"/>
      <c r="D1881" s="349"/>
      <c r="E1881" s="349"/>
      <c r="F1881" s="349"/>
      <c r="G1881" s="348"/>
      <c r="H1881" s="347"/>
      <c r="I1881" s="346"/>
      <c r="J1881" s="345" t="s">
        <v>5607</v>
      </c>
      <c r="K1881" s="59"/>
      <c r="L1881" s="59"/>
      <c r="M1881" s="344"/>
      <c r="O1881" s="333"/>
      <c r="Q1881" s="333"/>
    </row>
    <row r="1882" spans="1:17" s="19" customFormat="1" ht="39.9" customHeight="1" thickBot="1" x14ac:dyDescent="0.3">
      <c r="A1882" s="850"/>
      <c r="B1882" s="343" t="s">
        <v>6786</v>
      </c>
      <c r="C1882" s="342" t="s">
        <v>6759</v>
      </c>
      <c r="D1882" s="341">
        <v>43561</v>
      </c>
      <c r="E1882" s="340" t="s">
        <v>5605</v>
      </c>
      <c r="F1882" s="339" t="s">
        <v>6791</v>
      </c>
      <c r="G1882" s="338"/>
      <c r="H1882" s="337"/>
      <c r="I1882" s="336"/>
      <c r="J1882" s="63" t="s">
        <v>5696</v>
      </c>
      <c r="K1882" s="335"/>
      <c r="L1882" s="64"/>
      <c r="M1882" s="334"/>
      <c r="O1882" s="333"/>
      <c r="Q1882" s="333"/>
    </row>
    <row r="1883" spans="1:17" s="19" customFormat="1" ht="39.9" customHeight="1" x14ac:dyDescent="0.25">
      <c r="A1883" s="848">
        <v>375</v>
      </c>
      <c r="B1883" s="287" t="s">
        <v>22</v>
      </c>
      <c r="C1883" s="287" t="s">
        <v>23</v>
      </c>
      <c r="D1883" s="287" t="s">
        <v>5593</v>
      </c>
      <c r="E1883" s="851" t="s">
        <v>5594</v>
      </c>
      <c r="F1883" s="851"/>
      <c r="G1883" s="851" t="s">
        <v>17</v>
      </c>
      <c r="H1883" s="852"/>
      <c r="I1883" s="358"/>
      <c r="J1883" s="357"/>
      <c r="K1883" s="357"/>
      <c r="L1883" s="357"/>
      <c r="M1883" s="356"/>
      <c r="O1883" s="333"/>
      <c r="Q1883" s="333"/>
    </row>
    <row r="1884" spans="1:17" s="19" customFormat="1" ht="39.9" customHeight="1" x14ac:dyDescent="0.25">
      <c r="A1884" s="849"/>
      <c r="B1884" s="48" t="s">
        <v>6788</v>
      </c>
      <c r="C1884" s="48" t="s">
        <v>6790</v>
      </c>
      <c r="D1884" s="355">
        <v>43618</v>
      </c>
      <c r="E1884" s="354"/>
      <c r="F1884" s="353" t="s">
        <v>5742</v>
      </c>
      <c r="G1884" s="774" t="s">
        <v>6047</v>
      </c>
      <c r="H1884" s="775"/>
      <c r="I1884" s="776"/>
      <c r="J1884" s="352" t="s">
        <v>5599</v>
      </c>
      <c r="K1884" s="53"/>
      <c r="L1884" s="45" t="s">
        <v>32</v>
      </c>
      <c r="M1884" s="351">
        <v>466.2</v>
      </c>
      <c r="O1884" s="333"/>
      <c r="Q1884" s="333"/>
    </row>
    <row r="1885" spans="1:17" s="19" customFormat="1" ht="39.9" customHeight="1" x14ac:dyDescent="0.25">
      <c r="A1885" s="849"/>
      <c r="B1885" s="349" t="s">
        <v>34</v>
      </c>
      <c r="C1885" s="349" t="s">
        <v>35</v>
      </c>
      <c r="D1885" s="349" t="s">
        <v>5600</v>
      </c>
      <c r="E1885" s="853" t="s">
        <v>5601</v>
      </c>
      <c r="F1885" s="853"/>
      <c r="G1885" s="854"/>
      <c r="H1885" s="855"/>
      <c r="I1885" s="856"/>
      <c r="J1885" s="58" t="s">
        <v>5646</v>
      </c>
      <c r="K1885" s="45"/>
      <c r="L1885" s="59" t="s">
        <v>32</v>
      </c>
      <c r="M1885" s="350">
        <v>500</v>
      </c>
      <c r="O1885" s="333"/>
      <c r="Q1885" s="333"/>
    </row>
    <row r="1886" spans="1:17" s="19" customFormat="1" ht="39.9" customHeight="1" x14ac:dyDescent="0.25">
      <c r="A1886" s="849"/>
      <c r="B1886" s="349"/>
      <c r="C1886" s="349"/>
      <c r="D1886" s="349"/>
      <c r="E1886" s="349"/>
      <c r="F1886" s="349"/>
      <c r="G1886" s="348"/>
      <c r="H1886" s="347"/>
      <c r="I1886" s="346"/>
      <c r="J1886" s="345" t="s">
        <v>5607</v>
      </c>
      <c r="K1886" s="59"/>
      <c r="L1886" s="59"/>
      <c r="M1886" s="344"/>
      <c r="O1886" s="333"/>
      <c r="Q1886" s="333"/>
    </row>
    <row r="1887" spans="1:17" s="19" customFormat="1" ht="39.9" customHeight="1" thickBot="1" x14ac:dyDescent="0.3">
      <c r="A1887" s="850"/>
      <c r="B1887" s="343" t="s">
        <v>6786</v>
      </c>
      <c r="C1887" s="342" t="s">
        <v>6047</v>
      </c>
      <c r="D1887" s="341">
        <v>43620</v>
      </c>
      <c r="E1887" s="340" t="s">
        <v>5605</v>
      </c>
      <c r="F1887" s="339" t="s">
        <v>6789</v>
      </c>
      <c r="G1887" s="338"/>
      <c r="H1887" s="337"/>
      <c r="I1887" s="336"/>
      <c r="J1887" s="63" t="s">
        <v>5696</v>
      </c>
      <c r="K1887" s="335"/>
      <c r="L1887" s="64"/>
      <c r="M1887" s="334"/>
      <c r="O1887" s="333"/>
      <c r="Q1887" s="333"/>
    </row>
    <row r="1888" spans="1:17" s="19" customFormat="1" ht="39.9" customHeight="1" x14ac:dyDescent="0.25">
      <c r="A1888" s="848">
        <v>376</v>
      </c>
      <c r="B1888" s="287" t="s">
        <v>22</v>
      </c>
      <c r="C1888" s="287" t="s">
        <v>23</v>
      </c>
      <c r="D1888" s="287" t="s">
        <v>5593</v>
      </c>
      <c r="E1888" s="851" t="s">
        <v>5594</v>
      </c>
      <c r="F1888" s="851"/>
      <c r="G1888" s="851" t="s">
        <v>17</v>
      </c>
      <c r="H1888" s="852"/>
      <c r="I1888" s="358"/>
      <c r="J1888" s="357"/>
      <c r="K1888" s="357"/>
      <c r="L1888" s="357"/>
      <c r="M1888" s="356"/>
      <c r="O1888" s="333"/>
      <c r="Q1888" s="333"/>
    </row>
    <row r="1889" spans="1:17" s="19" customFormat="1" ht="39.9" customHeight="1" x14ac:dyDescent="0.25">
      <c r="A1889" s="849"/>
      <c r="B1889" s="48" t="s">
        <v>6788</v>
      </c>
      <c r="C1889" s="48" t="s">
        <v>6787</v>
      </c>
      <c r="D1889" s="355">
        <v>43717</v>
      </c>
      <c r="E1889" s="354"/>
      <c r="F1889" s="353" t="s">
        <v>5700</v>
      </c>
      <c r="G1889" s="774" t="s">
        <v>6785</v>
      </c>
      <c r="H1889" s="775"/>
      <c r="I1889" s="776"/>
      <c r="J1889" s="352" t="s">
        <v>5599</v>
      </c>
      <c r="K1889" s="53"/>
      <c r="L1889" s="45" t="s">
        <v>32</v>
      </c>
      <c r="M1889" s="351">
        <v>384</v>
      </c>
      <c r="O1889" s="333"/>
      <c r="Q1889" s="333"/>
    </row>
    <row r="1890" spans="1:17" s="19" customFormat="1" ht="39.9" customHeight="1" x14ac:dyDescent="0.25">
      <c r="A1890" s="849"/>
      <c r="B1890" s="349" t="s">
        <v>34</v>
      </c>
      <c r="C1890" s="349" t="s">
        <v>35</v>
      </c>
      <c r="D1890" s="349" t="s">
        <v>5600</v>
      </c>
      <c r="E1890" s="853" t="s">
        <v>5601</v>
      </c>
      <c r="F1890" s="853"/>
      <c r="G1890" s="854"/>
      <c r="H1890" s="855"/>
      <c r="I1890" s="856"/>
      <c r="J1890" s="58" t="s">
        <v>5646</v>
      </c>
      <c r="K1890" s="45"/>
      <c r="L1890" s="59" t="s">
        <v>32</v>
      </c>
      <c r="M1890" s="350">
        <v>316</v>
      </c>
      <c r="O1890" s="333"/>
      <c r="Q1890" s="333"/>
    </row>
    <row r="1891" spans="1:17" s="19" customFormat="1" ht="39.9" customHeight="1" x14ac:dyDescent="0.25">
      <c r="A1891" s="849"/>
      <c r="B1891" s="349"/>
      <c r="C1891" s="349"/>
      <c r="D1891" s="349"/>
      <c r="E1891" s="349"/>
      <c r="F1891" s="349"/>
      <c r="G1891" s="348"/>
      <c r="H1891" s="347"/>
      <c r="I1891" s="346"/>
      <c r="J1891" s="345" t="s">
        <v>5607</v>
      </c>
      <c r="K1891" s="59"/>
      <c r="L1891" s="59" t="s">
        <v>32</v>
      </c>
      <c r="M1891" s="344">
        <v>56</v>
      </c>
      <c r="O1891" s="333"/>
      <c r="Q1891" s="333"/>
    </row>
    <row r="1892" spans="1:17" s="19" customFormat="1" ht="39.9" customHeight="1" thickBot="1" x14ac:dyDescent="0.3">
      <c r="A1892" s="850"/>
      <c r="B1892" s="343" t="s">
        <v>6786</v>
      </c>
      <c r="C1892" s="342" t="s">
        <v>6785</v>
      </c>
      <c r="D1892" s="341">
        <v>43719</v>
      </c>
      <c r="E1892" s="340" t="s">
        <v>5605</v>
      </c>
      <c r="F1892" s="339" t="s">
        <v>6784</v>
      </c>
      <c r="G1892" s="338"/>
      <c r="H1892" s="337"/>
      <c r="I1892" s="336"/>
      <c r="J1892" s="63" t="s">
        <v>5696</v>
      </c>
      <c r="K1892" s="335"/>
      <c r="L1892" s="64"/>
      <c r="M1892" s="334"/>
      <c r="O1892" s="333"/>
      <c r="Q1892" s="333"/>
    </row>
    <row r="1893" spans="1:17" s="19" customFormat="1" ht="39.9" customHeight="1" x14ac:dyDescent="0.25">
      <c r="A1893" s="848">
        <v>377</v>
      </c>
      <c r="B1893" s="287" t="s">
        <v>22</v>
      </c>
      <c r="C1893" s="287" t="s">
        <v>23</v>
      </c>
      <c r="D1893" s="287" t="s">
        <v>5593</v>
      </c>
      <c r="E1893" s="851" t="s">
        <v>5594</v>
      </c>
      <c r="F1893" s="851"/>
      <c r="G1893" s="851" t="s">
        <v>17</v>
      </c>
      <c r="H1893" s="852"/>
      <c r="I1893" s="358"/>
      <c r="J1893" s="357"/>
      <c r="K1893" s="357"/>
      <c r="L1893" s="357"/>
      <c r="M1893" s="356"/>
      <c r="O1893" s="333"/>
      <c r="Q1893" s="333"/>
    </row>
    <row r="1894" spans="1:17" s="19" customFormat="1" ht="39.9" customHeight="1" x14ac:dyDescent="0.25">
      <c r="A1894" s="849"/>
      <c r="B1894" s="48" t="s">
        <v>6780</v>
      </c>
      <c r="C1894" s="48" t="s">
        <v>6783</v>
      </c>
      <c r="D1894" s="355">
        <v>43589</v>
      </c>
      <c r="E1894" s="354"/>
      <c r="F1894" s="353" t="s">
        <v>6782</v>
      </c>
      <c r="G1894" s="774" t="s">
        <v>1174</v>
      </c>
      <c r="H1894" s="775"/>
      <c r="I1894" s="776"/>
      <c r="J1894" s="352" t="s">
        <v>5599</v>
      </c>
      <c r="K1894" s="53"/>
      <c r="L1894" s="45" t="s">
        <v>32</v>
      </c>
      <c r="M1894" s="351">
        <v>232</v>
      </c>
      <c r="O1894" s="333"/>
      <c r="Q1894" s="333"/>
    </row>
    <row r="1895" spans="1:17" s="19" customFormat="1" ht="39.9" customHeight="1" x14ac:dyDescent="0.25">
      <c r="A1895" s="849"/>
      <c r="B1895" s="349" t="s">
        <v>34</v>
      </c>
      <c r="C1895" s="349" t="s">
        <v>35</v>
      </c>
      <c r="D1895" s="349" t="s">
        <v>5600</v>
      </c>
      <c r="E1895" s="853" t="s">
        <v>5601</v>
      </c>
      <c r="F1895" s="853"/>
      <c r="G1895" s="854"/>
      <c r="H1895" s="855"/>
      <c r="I1895" s="856"/>
      <c r="J1895" s="58" t="s">
        <v>5646</v>
      </c>
      <c r="K1895" s="45"/>
      <c r="L1895" s="59"/>
      <c r="M1895" s="350"/>
      <c r="O1895" s="333"/>
      <c r="Q1895" s="333"/>
    </row>
    <row r="1896" spans="1:17" s="19" customFormat="1" ht="39.9" customHeight="1" x14ac:dyDescent="0.25">
      <c r="A1896" s="849"/>
      <c r="B1896" s="349"/>
      <c r="C1896" s="349"/>
      <c r="D1896" s="349"/>
      <c r="E1896" s="349"/>
      <c r="F1896" s="349"/>
      <c r="G1896" s="348"/>
      <c r="H1896" s="347"/>
      <c r="I1896" s="346"/>
      <c r="J1896" s="345" t="s">
        <v>5607</v>
      </c>
      <c r="K1896" s="59"/>
      <c r="L1896" s="59"/>
      <c r="M1896" s="344"/>
      <c r="O1896" s="333"/>
      <c r="Q1896" s="333"/>
    </row>
    <row r="1897" spans="1:17" s="19" customFormat="1" ht="39.9" customHeight="1" thickBot="1" x14ac:dyDescent="0.3">
      <c r="A1897" s="850"/>
      <c r="B1897" s="343" t="s">
        <v>6777</v>
      </c>
      <c r="C1897" s="342" t="s">
        <v>1174</v>
      </c>
      <c r="D1897" s="341">
        <v>43591</v>
      </c>
      <c r="E1897" s="340" t="s">
        <v>5605</v>
      </c>
      <c r="F1897" s="339" t="s">
        <v>6781</v>
      </c>
      <c r="G1897" s="338"/>
      <c r="H1897" s="337"/>
      <c r="I1897" s="336"/>
      <c r="J1897" s="63" t="s">
        <v>5664</v>
      </c>
      <c r="K1897" s="335"/>
      <c r="L1897" s="64" t="s">
        <v>32</v>
      </c>
      <c r="M1897" s="334">
        <v>650</v>
      </c>
      <c r="O1897" s="333"/>
      <c r="Q1897" s="333"/>
    </row>
    <row r="1898" spans="1:17" s="19" customFormat="1" ht="39.9" customHeight="1" x14ac:dyDescent="0.25">
      <c r="A1898" s="848">
        <v>378</v>
      </c>
      <c r="B1898" s="287" t="s">
        <v>22</v>
      </c>
      <c r="C1898" s="287" t="s">
        <v>23</v>
      </c>
      <c r="D1898" s="287" t="s">
        <v>5593</v>
      </c>
      <c r="E1898" s="851" t="s">
        <v>5594</v>
      </c>
      <c r="F1898" s="851"/>
      <c r="G1898" s="851" t="s">
        <v>17</v>
      </c>
      <c r="H1898" s="852"/>
      <c r="I1898" s="358"/>
      <c r="J1898" s="357"/>
      <c r="K1898" s="357"/>
      <c r="L1898" s="357"/>
      <c r="M1898" s="356"/>
      <c r="O1898" s="333"/>
      <c r="Q1898" s="333"/>
    </row>
    <row r="1899" spans="1:17" s="19" customFormat="1" ht="39.9" customHeight="1" x14ac:dyDescent="0.25">
      <c r="A1899" s="849"/>
      <c r="B1899" s="48" t="s">
        <v>6780</v>
      </c>
      <c r="C1899" s="48" t="s">
        <v>6779</v>
      </c>
      <c r="D1899" s="355">
        <v>43652</v>
      </c>
      <c r="E1899" s="354"/>
      <c r="F1899" s="353" t="s">
        <v>6778</v>
      </c>
      <c r="G1899" s="774" t="s">
        <v>6776</v>
      </c>
      <c r="H1899" s="775"/>
      <c r="I1899" s="776"/>
      <c r="J1899" s="352" t="s">
        <v>5599</v>
      </c>
      <c r="K1899" s="53"/>
      <c r="L1899" s="45" t="s">
        <v>32</v>
      </c>
      <c r="M1899" s="351">
        <v>85</v>
      </c>
      <c r="O1899" s="333"/>
      <c r="Q1899" s="333"/>
    </row>
    <row r="1900" spans="1:17" s="19" customFormat="1" ht="39.9" customHeight="1" x14ac:dyDescent="0.25">
      <c r="A1900" s="849"/>
      <c r="B1900" s="349" t="s">
        <v>34</v>
      </c>
      <c r="C1900" s="349" t="s">
        <v>35</v>
      </c>
      <c r="D1900" s="349" t="s">
        <v>5600</v>
      </c>
      <c r="E1900" s="853" t="s">
        <v>5601</v>
      </c>
      <c r="F1900" s="853"/>
      <c r="G1900" s="854"/>
      <c r="H1900" s="855"/>
      <c r="I1900" s="856"/>
      <c r="J1900" s="58" t="s">
        <v>5646</v>
      </c>
      <c r="K1900" s="45"/>
      <c r="L1900" s="59"/>
      <c r="M1900" s="350"/>
      <c r="O1900" s="333"/>
      <c r="Q1900" s="333"/>
    </row>
    <row r="1901" spans="1:17" s="19" customFormat="1" ht="39.9" customHeight="1" x14ac:dyDescent="0.25">
      <c r="A1901" s="849"/>
      <c r="B1901" s="349"/>
      <c r="C1901" s="349"/>
      <c r="D1901" s="349"/>
      <c r="E1901" s="349"/>
      <c r="F1901" s="349"/>
      <c r="G1901" s="348"/>
      <c r="H1901" s="347"/>
      <c r="I1901" s="346"/>
      <c r="J1901" s="345" t="s">
        <v>5607</v>
      </c>
      <c r="K1901" s="59"/>
      <c r="L1901" s="59" t="s">
        <v>32</v>
      </c>
      <c r="M1901" s="344">
        <v>23</v>
      </c>
      <c r="O1901" s="333"/>
      <c r="Q1901" s="333"/>
    </row>
    <row r="1902" spans="1:17" s="19" customFormat="1" ht="39.9" customHeight="1" thickBot="1" x14ac:dyDescent="0.3">
      <c r="A1902" s="850"/>
      <c r="B1902" s="343" t="s">
        <v>6777</v>
      </c>
      <c r="C1902" s="342" t="s">
        <v>6776</v>
      </c>
      <c r="D1902" s="341">
        <v>43653</v>
      </c>
      <c r="E1902" s="340" t="s">
        <v>5605</v>
      </c>
      <c r="F1902" s="339" t="s">
        <v>6775</v>
      </c>
      <c r="G1902" s="338"/>
      <c r="H1902" s="337"/>
      <c r="I1902" s="336"/>
      <c r="J1902" s="63" t="s">
        <v>5696</v>
      </c>
      <c r="K1902" s="335"/>
      <c r="L1902" s="64" t="s">
        <v>32</v>
      </c>
      <c r="M1902" s="334">
        <f>362.6+45+13</f>
        <v>420.6</v>
      </c>
      <c r="O1902" s="333"/>
      <c r="Q1902" s="333"/>
    </row>
    <row r="1903" spans="1:17" s="19" customFormat="1" ht="39.9" customHeight="1" x14ac:dyDescent="0.25">
      <c r="A1903" s="848">
        <v>379</v>
      </c>
      <c r="B1903" s="287" t="s">
        <v>22</v>
      </c>
      <c r="C1903" s="287" t="s">
        <v>23</v>
      </c>
      <c r="D1903" s="287" t="s">
        <v>5593</v>
      </c>
      <c r="E1903" s="851" t="s">
        <v>5594</v>
      </c>
      <c r="F1903" s="851"/>
      <c r="G1903" s="851" t="s">
        <v>17</v>
      </c>
      <c r="H1903" s="852"/>
      <c r="I1903" s="358"/>
      <c r="J1903" s="357"/>
      <c r="K1903" s="357"/>
      <c r="L1903" s="357"/>
      <c r="M1903" s="356"/>
      <c r="O1903" s="333"/>
      <c r="Q1903" s="333"/>
    </row>
    <row r="1904" spans="1:17" s="19" customFormat="1" ht="39.9" customHeight="1" x14ac:dyDescent="0.25">
      <c r="A1904" s="849"/>
      <c r="B1904" s="48" t="s">
        <v>6773</v>
      </c>
      <c r="C1904" s="48" t="s">
        <v>6774</v>
      </c>
      <c r="D1904" s="355">
        <v>43613</v>
      </c>
      <c r="E1904" s="354"/>
      <c r="F1904" s="353" t="s">
        <v>6139</v>
      </c>
      <c r="G1904" s="774" t="s">
        <v>6311</v>
      </c>
      <c r="H1904" s="775"/>
      <c r="I1904" s="776"/>
      <c r="J1904" s="352" t="s">
        <v>5599</v>
      </c>
      <c r="K1904" s="53"/>
      <c r="L1904" s="45" t="s">
        <v>32</v>
      </c>
      <c r="M1904" s="351">
        <v>897</v>
      </c>
      <c r="O1904" s="333"/>
      <c r="Q1904" s="333"/>
    </row>
    <row r="1905" spans="1:17" s="19" customFormat="1" ht="39.9" customHeight="1" x14ac:dyDescent="0.25">
      <c r="A1905" s="849"/>
      <c r="B1905" s="349" t="s">
        <v>34</v>
      </c>
      <c r="C1905" s="349" t="s">
        <v>35</v>
      </c>
      <c r="D1905" s="349" t="s">
        <v>5600</v>
      </c>
      <c r="E1905" s="853" t="s">
        <v>5601</v>
      </c>
      <c r="F1905" s="853"/>
      <c r="G1905" s="854"/>
      <c r="H1905" s="855"/>
      <c r="I1905" s="856"/>
      <c r="J1905" s="58" t="s">
        <v>5646</v>
      </c>
      <c r="K1905" s="45"/>
      <c r="L1905" s="59" t="s">
        <v>32</v>
      </c>
      <c r="M1905" s="350">
        <v>918.41</v>
      </c>
      <c r="O1905" s="333"/>
      <c r="Q1905" s="333"/>
    </row>
    <row r="1906" spans="1:17" s="19" customFormat="1" ht="39.9" customHeight="1" x14ac:dyDescent="0.25">
      <c r="A1906" s="849"/>
      <c r="B1906" s="349"/>
      <c r="C1906" s="349"/>
      <c r="D1906" s="349"/>
      <c r="E1906" s="349"/>
      <c r="F1906" s="349"/>
      <c r="G1906" s="348"/>
      <c r="H1906" s="347"/>
      <c r="I1906" s="346"/>
      <c r="J1906" s="345" t="s">
        <v>5607</v>
      </c>
      <c r="K1906" s="59"/>
      <c r="L1906" s="59" t="s">
        <v>32</v>
      </c>
      <c r="M1906" s="344">
        <v>823.5</v>
      </c>
      <c r="O1906" s="333"/>
      <c r="Q1906" s="333"/>
    </row>
    <row r="1907" spans="1:17" s="19" customFormat="1" ht="39.9" customHeight="1" thickBot="1" x14ac:dyDescent="0.3">
      <c r="A1907" s="850"/>
      <c r="B1907" s="343" t="s">
        <v>5936</v>
      </c>
      <c r="C1907" s="342" t="s">
        <v>6311</v>
      </c>
      <c r="D1907" s="341">
        <v>43617</v>
      </c>
      <c r="E1907" s="340" t="s">
        <v>5605</v>
      </c>
      <c r="F1907" s="339" t="s">
        <v>6588</v>
      </c>
      <c r="G1907" s="338"/>
      <c r="H1907" s="337"/>
      <c r="I1907" s="336"/>
      <c r="J1907" s="63" t="s">
        <v>5696</v>
      </c>
      <c r="K1907" s="335"/>
      <c r="L1907" s="64"/>
      <c r="M1907" s="334"/>
      <c r="O1907" s="333"/>
      <c r="Q1907" s="333"/>
    </row>
    <row r="1908" spans="1:17" s="19" customFormat="1" ht="39.9" customHeight="1" x14ac:dyDescent="0.25">
      <c r="A1908" s="848">
        <v>380</v>
      </c>
      <c r="B1908" s="287" t="s">
        <v>22</v>
      </c>
      <c r="C1908" s="287" t="s">
        <v>23</v>
      </c>
      <c r="D1908" s="287" t="s">
        <v>5593</v>
      </c>
      <c r="E1908" s="851" t="s">
        <v>5594</v>
      </c>
      <c r="F1908" s="851"/>
      <c r="G1908" s="851" t="s">
        <v>17</v>
      </c>
      <c r="H1908" s="852"/>
      <c r="I1908" s="358"/>
      <c r="J1908" s="357"/>
      <c r="K1908" s="357"/>
      <c r="L1908" s="357"/>
      <c r="M1908" s="356"/>
      <c r="O1908" s="333"/>
      <c r="Q1908" s="333"/>
    </row>
    <row r="1909" spans="1:17" s="19" customFormat="1" ht="39.9" customHeight="1" x14ac:dyDescent="0.25">
      <c r="A1909" s="849"/>
      <c r="B1909" s="48" t="s">
        <v>6773</v>
      </c>
      <c r="C1909" s="48" t="s">
        <v>6772</v>
      </c>
      <c r="D1909" s="355">
        <v>43592</v>
      </c>
      <c r="E1909" s="354"/>
      <c r="F1909" s="353" t="s">
        <v>6230</v>
      </c>
      <c r="G1909" s="774" t="s">
        <v>393</v>
      </c>
      <c r="H1909" s="775"/>
      <c r="I1909" s="776"/>
      <c r="J1909" s="352" t="s">
        <v>5599</v>
      </c>
      <c r="K1909" s="53"/>
      <c r="L1909" s="45" t="s">
        <v>32</v>
      </c>
      <c r="M1909" s="351">
        <v>860</v>
      </c>
      <c r="O1909" s="333"/>
      <c r="Q1909" s="333"/>
    </row>
    <row r="1910" spans="1:17" s="19" customFormat="1" ht="39.9" customHeight="1" x14ac:dyDescent="0.25">
      <c r="A1910" s="849"/>
      <c r="B1910" s="349" t="s">
        <v>34</v>
      </c>
      <c r="C1910" s="349" t="s">
        <v>35</v>
      </c>
      <c r="D1910" s="349" t="s">
        <v>5600</v>
      </c>
      <c r="E1910" s="853" t="s">
        <v>5601</v>
      </c>
      <c r="F1910" s="853"/>
      <c r="G1910" s="854"/>
      <c r="H1910" s="855"/>
      <c r="I1910" s="856"/>
      <c r="J1910" s="58" t="s">
        <v>5646</v>
      </c>
      <c r="K1910" s="45"/>
      <c r="L1910" s="59" t="s">
        <v>32</v>
      </c>
      <c r="M1910" s="350">
        <v>2340</v>
      </c>
      <c r="O1910" s="333"/>
      <c r="Q1910" s="333"/>
    </row>
    <row r="1911" spans="1:17" s="19" customFormat="1" ht="39.9" customHeight="1" x14ac:dyDescent="0.25">
      <c r="A1911" s="849"/>
      <c r="B1911" s="349"/>
      <c r="C1911" s="349"/>
      <c r="D1911" s="349"/>
      <c r="E1911" s="349"/>
      <c r="F1911" s="349"/>
      <c r="G1911" s="348"/>
      <c r="H1911" s="347"/>
      <c r="I1911" s="346"/>
      <c r="J1911" s="345" t="s">
        <v>5607</v>
      </c>
      <c r="K1911" s="59"/>
      <c r="L1911" s="59"/>
      <c r="M1911" s="344"/>
      <c r="O1911" s="333"/>
      <c r="Q1911" s="333"/>
    </row>
    <row r="1912" spans="1:17" s="19" customFormat="1" ht="39.9" customHeight="1" thickBot="1" x14ac:dyDescent="0.3">
      <c r="A1912" s="850"/>
      <c r="B1912" s="343" t="s">
        <v>5936</v>
      </c>
      <c r="C1912" s="342" t="s">
        <v>393</v>
      </c>
      <c r="D1912" s="341">
        <v>43597</v>
      </c>
      <c r="E1912" s="340" t="s">
        <v>5605</v>
      </c>
      <c r="F1912" s="339" t="s">
        <v>6771</v>
      </c>
      <c r="G1912" s="338"/>
      <c r="H1912" s="337"/>
      <c r="I1912" s="336"/>
      <c r="J1912" s="63" t="s">
        <v>5696</v>
      </c>
      <c r="K1912" s="335"/>
      <c r="L1912" s="64"/>
      <c r="M1912" s="334"/>
      <c r="O1912" s="333"/>
      <c r="Q1912" s="333"/>
    </row>
    <row r="1913" spans="1:17" s="19" customFormat="1" ht="39.9" customHeight="1" x14ac:dyDescent="0.25">
      <c r="A1913" s="848">
        <v>381</v>
      </c>
      <c r="B1913" s="287" t="s">
        <v>22</v>
      </c>
      <c r="C1913" s="287" t="s">
        <v>23</v>
      </c>
      <c r="D1913" s="287" t="s">
        <v>5593</v>
      </c>
      <c r="E1913" s="851" t="s">
        <v>5594</v>
      </c>
      <c r="F1913" s="851"/>
      <c r="G1913" s="851" t="s">
        <v>17</v>
      </c>
      <c r="H1913" s="852"/>
      <c r="I1913" s="358"/>
      <c r="J1913" s="357"/>
      <c r="K1913" s="357"/>
      <c r="L1913" s="357"/>
      <c r="M1913" s="356"/>
      <c r="O1913" s="333"/>
      <c r="Q1913" s="333"/>
    </row>
    <row r="1914" spans="1:17" s="19" customFormat="1" ht="39.9" customHeight="1" x14ac:dyDescent="0.25">
      <c r="A1914" s="849"/>
      <c r="B1914" s="48" t="s">
        <v>6770</v>
      </c>
      <c r="C1914" s="48" t="s">
        <v>6769</v>
      </c>
      <c r="D1914" s="355">
        <v>43613</v>
      </c>
      <c r="E1914" s="354"/>
      <c r="F1914" s="353" t="s">
        <v>6149</v>
      </c>
      <c r="G1914" s="774" t="s">
        <v>6767</v>
      </c>
      <c r="H1914" s="775"/>
      <c r="I1914" s="776"/>
      <c r="J1914" s="352" t="s">
        <v>5599</v>
      </c>
      <c r="K1914" s="53"/>
      <c r="L1914" s="45" t="s">
        <v>32</v>
      </c>
      <c r="M1914" s="351">
        <v>253</v>
      </c>
      <c r="O1914" s="333"/>
      <c r="Q1914" s="333"/>
    </row>
    <row r="1915" spans="1:17" s="19" customFormat="1" ht="39.9" customHeight="1" x14ac:dyDescent="0.25">
      <c r="A1915" s="849"/>
      <c r="B1915" s="349" t="s">
        <v>34</v>
      </c>
      <c r="C1915" s="349" t="s">
        <v>35</v>
      </c>
      <c r="D1915" s="349" t="s">
        <v>5600</v>
      </c>
      <c r="E1915" s="853" t="s">
        <v>5601</v>
      </c>
      <c r="F1915" s="853"/>
      <c r="G1915" s="854"/>
      <c r="H1915" s="855"/>
      <c r="I1915" s="856"/>
      <c r="J1915" s="58" t="s">
        <v>5646</v>
      </c>
      <c r="K1915" s="45"/>
      <c r="L1915" s="59" t="s">
        <v>32</v>
      </c>
      <c r="M1915" s="350">
        <v>322</v>
      </c>
      <c r="O1915" s="333"/>
      <c r="Q1915" s="333"/>
    </row>
    <row r="1916" spans="1:17" s="19" customFormat="1" ht="39.9" customHeight="1" x14ac:dyDescent="0.25">
      <c r="A1916" s="849"/>
      <c r="B1916" s="349"/>
      <c r="C1916" s="349"/>
      <c r="D1916" s="349"/>
      <c r="E1916" s="349"/>
      <c r="F1916" s="349"/>
      <c r="G1916" s="348"/>
      <c r="H1916" s="347"/>
      <c r="I1916" s="346"/>
      <c r="J1916" s="345" t="s">
        <v>5607</v>
      </c>
      <c r="K1916" s="59"/>
      <c r="L1916" s="59"/>
      <c r="M1916" s="344"/>
      <c r="O1916" s="333"/>
      <c r="Q1916" s="333"/>
    </row>
    <row r="1917" spans="1:17" s="19" customFormat="1" ht="39.9" customHeight="1" thickBot="1" x14ac:dyDescent="0.3">
      <c r="A1917" s="850"/>
      <c r="B1917" s="343" t="s">
        <v>6768</v>
      </c>
      <c r="C1917" s="342" t="s">
        <v>6767</v>
      </c>
      <c r="D1917" s="341">
        <v>43614</v>
      </c>
      <c r="E1917" s="340" t="s">
        <v>5605</v>
      </c>
      <c r="F1917" s="339" t="s">
        <v>6766</v>
      </c>
      <c r="G1917" s="338"/>
      <c r="H1917" s="337"/>
      <c r="I1917" s="336"/>
      <c r="J1917" s="63" t="s">
        <v>5696</v>
      </c>
      <c r="K1917" s="335"/>
      <c r="L1917" s="64"/>
      <c r="M1917" s="334"/>
      <c r="O1917" s="333"/>
      <c r="Q1917" s="333"/>
    </row>
    <row r="1918" spans="1:17" s="19" customFormat="1" ht="39.9" customHeight="1" x14ac:dyDescent="0.25">
      <c r="A1918" s="848">
        <v>382</v>
      </c>
      <c r="B1918" s="287" t="s">
        <v>22</v>
      </c>
      <c r="C1918" s="287" t="s">
        <v>23</v>
      </c>
      <c r="D1918" s="287" t="s">
        <v>5593</v>
      </c>
      <c r="E1918" s="851" t="s">
        <v>5594</v>
      </c>
      <c r="F1918" s="851"/>
      <c r="G1918" s="851" t="s">
        <v>17</v>
      </c>
      <c r="H1918" s="852"/>
      <c r="I1918" s="358"/>
      <c r="J1918" s="357"/>
      <c r="K1918" s="357"/>
      <c r="L1918" s="357"/>
      <c r="M1918" s="356"/>
      <c r="O1918" s="333"/>
      <c r="Q1918" s="333"/>
    </row>
    <row r="1919" spans="1:17" s="19" customFormat="1" ht="39.9" customHeight="1" x14ac:dyDescent="0.25">
      <c r="A1919" s="849"/>
      <c r="B1919" s="48" t="s">
        <v>6765</v>
      </c>
      <c r="C1919" s="48" t="s">
        <v>6764</v>
      </c>
      <c r="D1919" s="355">
        <v>43618</v>
      </c>
      <c r="E1919" s="354"/>
      <c r="F1919" s="353" t="s">
        <v>6018</v>
      </c>
      <c r="G1919" s="774" t="s">
        <v>5837</v>
      </c>
      <c r="H1919" s="775"/>
      <c r="I1919" s="776"/>
      <c r="J1919" s="352" t="s">
        <v>5599</v>
      </c>
      <c r="K1919" s="53"/>
      <c r="L1919" s="45"/>
      <c r="M1919" s="351"/>
      <c r="O1919" s="333"/>
      <c r="Q1919" s="333"/>
    </row>
    <row r="1920" spans="1:17" s="19" customFormat="1" ht="39.9" customHeight="1" x14ac:dyDescent="0.25">
      <c r="A1920" s="849"/>
      <c r="B1920" s="349" t="s">
        <v>34</v>
      </c>
      <c r="C1920" s="349" t="s">
        <v>35</v>
      </c>
      <c r="D1920" s="349" t="s">
        <v>5600</v>
      </c>
      <c r="E1920" s="853" t="s">
        <v>5601</v>
      </c>
      <c r="F1920" s="853"/>
      <c r="G1920" s="854"/>
      <c r="H1920" s="855"/>
      <c r="I1920" s="856"/>
      <c r="J1920" s="58" t="s">
        <v>5646</v>
      </c>
      <c r="K1920" s="45"/>
      <c r="L1920" s="59" t="s">
        <v>32</v>
      </c>
      <c r="M1920" s="350">
        <v>2975.47</v>
      </c>
      <c r="O1920" s="333"/>
      <c r="Q1920" s="333"/>
    </row>
    <row r="1921" spans="1:17" s="19" customFormat="1" ht="39.9" customHeight="1" x14ac:dyDescent="0.25">
      <c r="A1921" s="849"/>
      <c r="B1921" s="349"/>
      <c r="C1921" s="349"/>
      <c r="D1921" s="349"/>
      <c r="E1921" s="349"/>
      <c r="F1921" s="349"/>
      <c r="G1921" s="348"/>
      <c r="H1921" s="347"/>
      <c r="I1921" s="346"/>
      <c r="J1921" s="345" t="s">
        <v>5607</v>
      </c>
      <c r="K1921" s="59"/>
      <c r="L1921" s="59" t="s">
        <v>32</v>
      </c>
      <c r="M1921" s="344">
        <v>387</v>
      </c>
      <c r="O1921" s="333"/>
      <c r="Q1921" s="333"/>
    </row>
    <row r="1922" spans="1:17" s="19" customFormat="1" ht="39.9" customHeight="1" thickBot="1" x14ac:dyDescent="0.3">
      <c r="A1922" s="850"/>
      <c r="B1922" s="343" t="s">
        <v>6763</v>
      </c>
      <c r="C1922" s="342" t="s">
        <v>5837</v>
      </c>
      <c r="D1922" s="341">
        <v>43622</v>
      </c>
      <c r="E1922" s="340" t="s">
        <v>5605</v>
      </c>
      <c r="F1922" s="339" t="s">
        <v>6762</v>
      </c>
      <c r="G1922" s="338"/>
      <c r="H1922" s="337"/>
      <c r="I1922" s="336"/>
      <c r="J1922" s="63" t="s">
        <v>5696</v>
      </c>
      <c r="K1922" s="335"/>
      <c r="L1922" s="64"/>
      <c r="M1922" s="334"/>
      <c r="O1922" s="333"/>
      <c r="Q1922" s="333"/>
    </row>
    <row r="1923" spans="1:17" s="19" customFormat="1" ht="39.9" customHeight="1" x14ac:dyDescent="0.25">
      <c r="A1923" s="848">
        <v>383</v>
      </c>
      <c r="B1923" s="287" t="s">
        <v>22</v>
      </c>
      <c r="C1923" s="287" t="s">
        <v>23</v>
      </c>
      <c r="D1923" s="287" t="s">
        <v>5593</v>
      </c>
      <c r="E1923" s="851" t="s">
        <v>5594</v>
      </c>
      <c r="F1923" s="851"/>
      <c r="G1923" s="851" t="s">
        <v>17</v>
      </c>
      <c r="H1923" s="852"/>
      <c r="I1923" s="358"/>
      <c r="J1923" s="357"/>
      <c r="K1923" s="357"/>
      <c r="L1923" s="357"/>
      <c r="M1923" s="356"/>
      <c r="O1923" s="333"/>
      <c r="Q1923" s="333"/>
    </row>
    <row r="1924" spans="1:17" s="19" customFormat="1" ht="39.9" customHeight="1" x14ac:dyDescent="0.25">
      <c r="A1924" s="849"/>
      <c r="B1924" s="48" t="s">
        <v>6761</v>
      </c>
      <c r="C1924" s="48" t="s">
        <v>6760</v>
      </c>
      <c r="D1924" s="355">
        <v>43634</v>
      </c>
      <c r="E1924" s="354"/>
      <c r="F1924" s="353" t="s">
        <v>6230</v>
      </c>
      <c r="G1924" s="774" t="s">
        <v>6759</v>
      </c>
      <c r="H1924" s="775"/>
      <c r="I1924" s="776"/>
      <c r="J1924" s="352" t="s">
        <v>5599</v>
      </c>
      <c r="K1924" s="53"/>
      <c r="L1924" s="45" t="s">
        <v>32</v>
      </c>
      <c r="M1924" s="351">
        <v>645</v>
      </c>
      <c r="O1924" s="333"/>
      <c r="Q1924" s="333"/>
    </row>
    <row r="1925" spans="1:17" s="19" customFormat="1" ht="39.9" customHeight="1" x14ac:dyDescent="0.25">
      <c r="A1925" s="849"/>
      <c r="B1925" s="349" t="s">
        <v>34</v>
      </c>
      <c r="C1925" s="349" t="s">
        <v>35</v>
      </c>
      <c r="D1925" s="349" t="s">
        <v>5600</v>
      </c>
      <c r="E1925" s="853" t="s">
        <v>5601</v>
      </c>
      <c r="F1925" s="853"/>
      <c r="G1925" s="854"/>
      <c r="H1925" s="855"/>
      <c r="I1925" s="856"/>
      <c r="J1925" s="58" t="s">
        <v>5646</v>
      </c>
      <c r="K1925" s="45"/>
      <c r="L1925" s="59" t="s">
        <v>32</v>
      </c>
      <c r="M1925" s="350">
        <v>3255.58</v>
      </c>
      <c r="O1925" s="333"/>
      <c r="Q1925" s="333"/>
    </row>
    <row r="1926" spans="1:17" s="19" customFormat="1" ht="39.9" customHeight="1" x14ac:dyDescent="0.25">
      <c r="A1926" s="849"/>
      <c r="B1926" s="349"/>
      <c r="C1926" s="349"/>
      <c r="D1926" s="349"/>
      <c r="E1926" s="349"/>
      <c r="F1926" s="349"/>
      <c r="G1926" s="348"/>
      <c r="H1926" s="347"/>
      <c r="I1926" s="346"/>
      <c r="J1926" s="345" t="s">
        <v>5607</v>
      </c>
      <c r="K1926" s="59"/>
      <c r="L1926" s="59" t="s">
        <v>32</v>
      </c>
      <c r="M1926" s="344">
        <v>168</v>
      </c>
      <c r="O1926" s="333"/>
      <c r="Q1926" s="333"/>
    </row>
    <row r="1927" spans="1:17" s="19" customFormat="1" ht="39.9" customHeight="1" thickBot="1" x14ac:dyDescent="0.3">
      <c r="A1927" s="850"/>
      <c r="B1927" s="343" t="s">
        <v>6487</v>
      </c>
      <c r="C1927" s="342" t="s">
        <v>6759</v>
      </c>
      <c r="D1927" s="341">
        <v>43638</v>
      </c>
      <c r="E1927" s="340" t="s">
        <v>5605</v>
      </c>
      <c r="F1927" s="339" t="s">
        <v>6758</v>
      </c>
      <c r="G1927" s="338"/>
      <c r="H1927" s="337"/>
      <c r="I1927" s="336"/>
      <c r="J1927" s="63" t="s">
        <v>5696</v>
      </c>
      <c r="K1927" s="335"/>
      <c r="L1927" s="64"/>
      <c r="M1927" s="334"/>
      <c r="O1927" s="333"/>
      <c r="Q1927" s="333"/>
    </row>
    <row r="1928" spans="1:17" s="19" customFormat="1" ht="39.9" customHeight="1" x14ac:dyDescent="0.25">
      <c r="A1928" s="848">
        <v>384</v>
      </c>
      <c r="B1928" s="287" t="s">
        <v>22</v>
      </c>
      <c r="C1928" s="287" t="s">
        <v>23</v>
      </c>
      <c r="D1928" s="287" t="s">
        <v>5593</v>
      </c>
      <c r="E1928" s="851" t="s">
        <v>5594</v>
      </c>
      <c r="F1928" s="851"/>
      <c r="G1928" s="851" t="s">
        <v>17</v>
      </c>
      <c r="H1928" s="852"/>
      <c r="I1928" s="358"/>
      <c r="J1928" s="357"/>
      <c r="K1928" s="357"/>
      <c r="L1928" s="357"/>
      <c r="M1928" s="356"/>
      <c r="O1928" s="333"/>
      <c r="Q1928" s="333"/>
    </row>
    <row r="1929" spans="1:17" s="19" customFormat="1" ht="39.9" customHeight="1" x14ac:dyDescent="0.25">
      <c r="A1929" s="849"/>
      <c r="B1929" s="48" t="s">
        <v>6757</v>
      </c>
      <c r="C1929" s="48" t="s">
        <v>6756</v>
      </c>
      <c r="D1929" s="355">
        <v>43723</v>
      </c>
      <c r="E1929" s="354"/>
      <c r="F1929" s="353" t="s">
        <v>6755</v>
      </c>
      <c r="G1929" s="774" t="s">
        <v>5997</v>
      </c>
      <c r="H1929" s="775"/>
      <c r="I1929" s="776"/>
      <c r="J1929" s="352" t="s">
        <v>5599</v>
      </c>
      <c r="K1929" s="53"/>
      <c r="L1929" s="45" t="s">
        <v>32</v>
      </c>
      <c r="M1929" s="351">
        <v>465</v>
      </c>
      <c r="O1929" s="333"/>
      <c r="Q1929" s="333"/>
    </row>
    <row r="1930" spans="1:17" s="19" customFormat="1" ht="39.9" customHeight="1" x14ac:dyDescent="0.25">
      <c r="A1930" s="849"/>
      <c r="B1930" s="349" t="s">
        <v>34</v>
      </c>
      <c r="C1930" s="349" t="s">
        <v>35</v>
      </c>
      <c r="D1930" s="349" t="s">
        <v>5600</v>
      </c>
      <c r="E1930" s="853" t="s">
        <v>5601</v>
      </c>
      <c r="F1930" s="853"/>
      <c r="G1930" s="854"/>
      <c r="H1930" s="855"/>
      <c r="I1930" s="856"/>
      <c r="J1930" s="58" t="s">
        <v>5646</v>
      </c>
      <c r="K1930" s="45"/>
      <c r="L1930" s="59" t="s">
        <v>32</v>
      </c>
      <c r="M1930" s="350">
        <v>1103.3</v>
      </c>
      <c r="O1930" s="333"/>
      <c r="Q1930" s="333"/>
    </row>
    <row r="1931" spans="1:17" s="19" customFormat="1" ht="39.9" customHeight="1" x14ac:dyDescent="0.25">
      <c r="A1931" s="849"/>
      <c r="B1931" s="349"/>
      <c r="C1931" s="349"/>
      <c r="D1931" s="349"/>
      <c r="E1931" s="349"/>
      <c r="F1931" s="349"/>
      <c r="G1931" s="348"/>
      <c r="H1931" s="347"/>
      <c r="I1931" s="346"/>
      <c r="J1931" s="345" t="s">
        <v>5607</v>
      </c>
      <c r="K1931" s="59"/>
      <c r="L1931" s="59"/>
      <c r="M1931" s="344"/>
      <c r="O1931" s="333"/>
      <c r="Q1931" s="333"/>
    </row>
    <row r="1932" spans="1:17" s="19" customFormat="1" ht="39.9" customHeight="1" thickBot="1" x14ac:dyDescent="0.3">
      <c r="A1932" s="850"/>
      <c r="B1932" s="343" t="s">
        <v>5868</v>
      </c>
      <c r="C1932" s="342" t="s">
        <v>5997</v>
      </c>
      <c r="D1932" s="341">
        <v>43727</v>
      </c>
      <c r="E1932" s="340" t="s">
        <v>5605</v>
      </c>
      <c r="F1932" s="339" t="s">
        <v>6754</v>
      </c>
      <c r="G1932" s="338"/>
      <c r="H1932" s="337"/>
      <c r="I1932" s="336"/>
      <c r="J1932" s="63" t="s">
        <v>5696</v>
      </c>
      <c r="K1932" s="335"/>
      <c r="L1932" s="64"/>
      <c r="M1932" s="334"/>
      <c r="O1932" s="333"/>
      <c r="Q1932" s="333"/>
    </row>
    <row r="1933" spans="1:17" s="19" customFormat="1" ht="39.9" customHeight="1" x14ac:dyDescent="0.25">
      <c r="A1933" s="848">
        <v>385</v>
      </c>
      <c r="B1933" s="287" t="s">
        <v>22</v>
      </c>
      <c r="C1933" s="287" t="s">
        <v>23</v>
      </c>
      <c r="D1933" s="287" t="s">
        <v>5593</v>
      </c>
      <c r="E1933" s="851" t="s">
        <v>5594</v>
      </c>
      <c r="F1933" s="851"/>
      <c r="G1933" s="851" t="s">
        <v>17</v>
      </c>
      <c r="H1933" s="852"/>
      <c r="I1933" s="358"/>
      <c r="J1933" s="357"/>
      <c r="K1933" s="357"/>
      <c r="L1933" s="357"/>
      <c r="M1933" s="356"/>
      <c r="O1933" s="333"/>
      <c r="Q1933" s="333"/>
    </row>
    <row r="1934" spans="1:17" s="19" customFormat="1" ht="39.9" customHeight="1" x14ac:dyDescent="0.25">
      <c r="A1934" s="849"/>
      <c r="B1934" s="48" t="s">
        <v>6753</v>
      </c>
      <c r="C1934" s="48" t="s">
        <v>6752</v>
      </c>
      <c r="D1934" s="355">
        <v>43597</v>
      </c>
      <c r="E1934" s="354"/>
      <c r="F1934" s="353" t="s">
        <v>5951</v>
      </c>
      <c r="G1934" s="774" t="s">
        <v>6751</v>
      </c>
      <c r="H1934" s="775"/>
      <c r="I1934" s="776"/>
      <c r="J1934" s="352" t="s">
        <v>5599</v>
      </c>
      <c r="K1934" s="53"/>
      <c r="L1934" s="45" t="s">
        <v>32</v>
      </c>
      <c r="M1934" s="351">
        <v>298</v>
      </c>
      <c r="O1934" s="333"/>
      <c r="Q1934" s="333"/>
    </row>
    <row r="1935" spans="1:17" s="19" customFormat="1" ht="39.9" customHeight="1" x14ac:dyDescent="0.25">
      <c r="A1935" s="849"/>
      <c r="B1935" s="349" t="s">
        <v>34</v>
      </c>
      <c r="C1935" s="349" t="s">
        <v>35</v>
      </c>
      <c r="D1935" s="349" t="s">
        <v>5600</v>
      </c>
      <c r="E1935" s="853" t="s">
        <v>5601</v>
      </c>
      <c r="F1935" s="853"/>
      <c r="G1935" s="854"/>
      <c r="H1935" s="855"/>
      <c r="I1935" s="856"/>
      <c r="J1935" s="58" t="s">
        <v>5646</v>
      </c>
      <c r="K1935" s="45"/>
      <c r="L1935" s="59" t="s">
        <v>32</v>
      </c>
      <c r="M1935" s="350">
        <v>287.60000000000002</v>
      </c>
      <c r="O1935" s="333"/>
      <c r="Q1935" s="333"/>
    </row>
    <row r="1936" spans="1:17" s="19" customFormat="1" ht="39.9" customHeight="1" x14ac:dyDescent="0.25">
      <c r="A1936" s="849"/>
      <c r="B1936" s="349"/>
      <c r="C1936" s="349"/>
      <c r="D1936" s="349"/>
      <c r="E1936" s="349"/>
      <c r="F1936" s="349"/>
      <c r="G1936" s="348"/>
      <c r="H1936" s="347"/>
      <c r="I1936" s="346"/>
      <c r="J1936" s="345" t="s">
        <v>5607</v>
      </c>
      <c r="K1936" s="59"/>
      <c r="L1936" s="59"/>
      <c r="M1936" s="344"/>
      <c r="O1936" s="333"/>
      <c r="Q1936" s="333"/>
    </row>
    <row r="1937" spans="1:17" s="19" customFormat="1" ht="39.9" customHeight="1" thickBot="1" x14ac:dyDescent="0.3">
      <c r="A1937" s="850"/>
      <c r="B1937" s="343" t="s">
        <v>6487</v>
      </c>
      <c r="C1937" s="342" t="s">
        <v>6751</v>
      </c>
      <c r="D1937" s="341">
        <v>43599</v>
      </c>
      <c r="E1937" s="340" t="s">
        <v>5605</v>
      </c>
      <c r="F1937" s="339" t="s">
        <v>6750</v>
      </c>
      <c r="G1937" s="338"/>
      <c r="H1937" s="337"/>
      <c r="I1937" s="336"/>
      <c r="J1937" s="63" t="s">
        <v>5696</v>
      </c>
      <c r="K1937" s="335"/>
      <c r="L1937" s="64"/>
      <c r="M1937" s="334"/>
      <c r="O1937" s="333"/>
      <c r="Q1937" s="333"/>
    </row>
    <row r="1938" spans="1:17" s="19" customFormat="1" ht="39.9" customHeight="1" x14ac:dyDescent="0.25">
      <c r="A1938" s="848">
        <v>386</v>
      </c>
      <c r="B1938" s="287" t="s">
        <v>22</v>
      </c>
      <c r="C1938" s="287" t="s">
        <v>23</v>
      </c>
      <c r="D1938" s="287" t="s">
        <v>5593</v>
      </c>
      <c r="E1938" s="851" t="s">
        <v>5594</v>
      </c>
      <c r="F1938" s="851"/>
      <c r="G1938" s="851" t="s">
        <v>17</v>
      </c>
      <c r="H1938" s="852"/>
      <c r="I1938" s="358"/>
      <c r="J1938" s="357"/>
      <c r="K1938" s="357"/>
      <c r="L1938" s="357"/>
      <c r="M1938" s="356"/>
      <c r="O1938" s="333"/>
      <c r="Q1938" s="333"/>
    </row>
    <row r="1939" spans="1:17" s="19" customFormat="1" ht="39.9" customHeight="1" x14ac:dyDescent="0.25">
      <c r="A1939" s="849"/>
      <c r="B1939" s="48" t="s">
        <v>6749</v>
      </c>
      <c r="C1939" s="48" t="s">
        <v>6748</v>
      </c>
      <c r="D1939" s="355">
        <v>43623</v>
      </c>
      <c r="E1939" s="354"/>
      <c r="F1939" s="353" t="s">
        <v>6139</v>
      </c>
      <c r="G1939" s="774" t="s">
        <v>6747</v>
      </c>
      <c r="H1939" s="775"/>
      <c r="I1939" s="776"/>
      <c r="J1939" s="352" t="s">
        <v>5599</v>
      </c>
      <c r="K1939" s="53"/>
      <c r="L1939" s="45" t="s">
        <v>32</v>
      </c>
      <c r="M1939" s="351">
        <v>897</v>
      </c>
      <c r="O1939" s="333"/>
      <c r="Q1939" s="333"/>
    </row>
    <row r="1940" spans="1:17" s="19" customFormat="1" ht="39.9" customHeight="1" x14ac:dyDescent="0.25">
      <c r="A1940" s="849"/>
      <c r="B1940" s="349" t="s">
        <v>34</v>
      </c>
      <c r="C1940" s="349" t="s">
        <v>35</v>
      </c>
      <c r="D1940" s="349" t="s">
        <v>5600</v>
      </c>
      <c r="E1940" s="853" t="s">
        <v>5601</v>
      </c>
      <c r="F1940" s="853"/>
      <c r="G1940" s="854"/>
      <c r="H1940" s="855"/>
      <c r="I1940" s="856"/>
      <c r="J1940" s="58" t="s">
        <v>5646</v>
      </c>
      <c r="K1940" s="45"/>
      <c r="L1940" s="59" t="s">
        <v>32</v>
      </c>
      <c r="M1940" s="350">
        <v>2192.7199999999998</v>
      </c>
      <c r="O1940" s="333"/>
      <c r="Q1940" s="333"/>
    </row>
    <row r="1941" spans="1:17" s="19" customFormat="1" ht="39.9" customHeight="1" x14ac:dyDescent="0.25">
      <c r="A1941" s="849"/>
      <c r="B1941" s="349"/>
      <c r="C1941" s="349"/>
      <c r="D1941" s="349"/>
      <c r="E1941" s="349"/>
      <c r="F1941" s="349"/>
      <c r="G1941" s="348"/>
      <c r="H1941" s="347"/>
      <c r="I1941" s="346"/>
      <c r="J1941" s="345" t="s">
        <v>5607</v>
      </c>
      <c r="K1941" s="59"/>
      <c r="L1941" s="59"/>
      <c r="M1941" s="344"/>
      <c r="O1941" s="333"/>
      <c r="Q1941" s="333"/>
    </row>
    <row r="1942" spans="1:17" s="19" customFormat="1" ht="39.9" customHeight="1" thickBot="1" x14ac:dyDescent="0.3">
      <c r="A1942" s="850"/>
      <c r="B1942" s="343" t="s">
        <v>5710</v>
      </c>
      <c r="C1942" s="342" t="s">
        <v>6747</v>
      </c>
      <c r="D1942" s="341">
        <v>43627</v>
      </c>
      <c r="E1942" s="340" t="s">
        <v>5605</v>
      </c>
      <c r="F1942" s="339" t="s">
        <v>6746</v>
      </c>
      <c r="G1942" s="338"/>
      <c r="H1942" s="337"/>
      <c r="I1942" s="336"/>
      <c r="J1942" s="63" t="s">
        <v>5696</v>
      </c>
      <c r="K1942" s="335"/>
      <c r="L1942" s="64"/>
      <c r="M1942" s="334"/>
      <c r="O1942" s="333"/>
      <c r="Q1942" s="333"/>
    </row>
    <row r="1943" spans="1:17" s="19" customFormat="1" ht="39.9" customHeight="1" x14ac:dyDescent="0.25">
      <c r="A1943" s="848">
        <v>387</v>
      </c>
      <c r="B1943" s="287" t="s">
        <v>22</v>
      </c>
      <c r="C1943" s="287" t="s">
        <v>23</v>
      </c>
      <c r="D1943" s="287" t="s">
        <v>5593</v>
      </c>
      <c r="E1943" s="851" t="s">
        <v>5594</v>
      </c>
      <c r="F1943" s="851"/>
      <c r="G1943" s="851" t="s">
        <v>17</v>
      </c>
      <c r="H1943" s="852"/>
      <c r="I1943" s="358"/>
      <c r="J1943" s="357"/>
      <c r="K1943" s="357"/>
      <c r="L1943" s="357"/>
      <c r="M1943" s="356"/>
      <c r="O1943" s="333"/>
      <c r="Q1943" s="333"/>
    </row>
    <row r="1944" spans="1:17" s="19" customFormat="1" ht="39.9" customHeight="1" x14ac:dyDescent="0.25">
      <c r="A1944" s="849"/>
      <c r="B1944" s="48" t="s">
        <v>6745</v>
      </c>
      <c r="C1944" s="48" t="s">
        <v>6744</v>
      </c>
      <c r="D1944" s="355">
        <v>43591</v>
      </c>
      <c r="E1944" s="354"/>
      <c r="F1944" s="353" t="s">
        <v>5795</v>
      </c>
      <c r="G1944" s="774" t="s">
        <v>5793</v>
      </c>
      <c r="H1944" s="775"/>
      <c r="I1944" s="776"/>
      <c r="J1944" s="352" t="s">
        <v>5599</v>
      </c>
      <c r="K1944" s="53"/>
      <c r="L1944" s="45" t="s">
        <v>32</v>
      </c>
      <c r="M1944" s="351">
        <v>151</v>
      </c>
      <c r="O1944" s="333"/>
      <c r="Q1944" s="333"/>
    </row>
    <row r="1945" spans="1:17" s="19" customFormat="1" ht="39.9" customHeight="1" x14ac:dyDescent="0.25">
      <c r="A1945" s="849"/>
      <c r="B1945" s="349" t="s">
        <v>34</v>
      </c>
      <c r="C1945" s="349" t="s">
        <v>35</v>
      </c>
      <c r="D1945" s="349" t="s">
        <v>5600</v>
      </c>
      <c r="E1945" s="853" t="s">
        <v>5601</v>
      </c>
      <c r="F1945" s="853"/>
      <c r="G1945" s="854"/>
      <c r="H1945" s="855"/>
      <c r="I1945" s="856"/>
      <c r="J1945" s="58" t="s">
        <v>5646</v>
      </c>
      <c r="K1945" s="45"/>
      <c r="L1945" s="59" t="s">
        <v>32</v>
      </c>
      <c r="M1945" s="350">
        <v>344</v>
      </c>
      <c r="O1945" s="333"/>
      <c r="Q1945" s="333"/>
    </row>
    <row r="1946" spans="1:17" s="19" customFormat="1" ht="39.9" customHeight="1" x14ac:dyDescent="0.25">
      <c r="A1946" s="849"/>
      <c r="B1946" s="349"/>
      <c r="C1946" s="349"/>
      <c r="D1946" s="349"/>
      <c r="E1946" s="349"/>
      <c r="F1946" s="349"/>
      <c r="G1946" s="348"/>
      <c r="H1946" s="347"/>
      <c r="I1946" s="346"/>
      <c r="J1946" s="345" t="s">
        <v>5607</v>
      </c>
      <c r="K1946" s="59"/>
      <c r="L1946" s="59"/>
      <c r="M1946" s="344"/>
      <c r="O1946" s="333"/>
      <c r="Q1946" s="333"/>
    </row>
    <row r="1947" spans="1:17" s="19" customFormat="1" ht="39.9" customHeight="1" thickBot="1" x14ac:dyDescent="0.3">
      <c r="A1947" s="850"/>
      <c r="B1947" s="343" t="s">
        <v>5710</v>
      </c>
      <c r="C1947" s="342" t="s">
        <v>5793</v>
      </c>
      <c r="D1947" s="341">
        <v>43594</v>
      </c>
      <c r="E1947" s="340" t="s">
        <v>5605</v>
      </c>
      <c r="F1947" s="339" t="s">
        <v>6692</v>
      </c>
      <c r="G1947" s="338"/>
      <c r="H1947" s="337"/>
      <c r="I1947" s="336"/>
      <c r="J1947" s="63" t="s">
        <v>5696</v>
      </c>
      <c r="K1947" s="335"/>
      <c r="L1947" s="64"/>
      <c r="M1947" s="334"/>
      <c r="O1947" s="333"/>
      <c r="Q1947" s="333"/>
    </row>
    <row r="1948" spans="1:17" s="19" customFormat="1" ht="39.9" customHeight="1" x14ac:dyDescent="0.25">
      <c r="A1948" s="848">
        <v>388</v>
      </c>
      <c r="B1948" s="287" t="s">
        <v>22</v>
      </c>
      <c r="C1948" s="287" t="s">
        <v>23</v>
      </c>
      <c r="D1948" s="287" t="s">
        <v>5593</v>
      </c>
      <c r="E1948" s="851" t="s">
        <v>5594</v>
      </c>
      <c r="F1948" s="851"/>
      <c r="G1948" s="851" t="s">
        <v>17</v>
      </c>
      <c r="H1948" s="852"/>
      <c r="I1948" s="358"/>
      <c r="J1948" s="357"/>
      <c r="K1948" s="357"/>
      <c r="L1948" s="357"/>
      <c r="M1948" s="356"/>
      <c r="O1948" s="333"/>
      <c r="Q1948" s="333"/>
    </row>
    <row r="1949" spans="1:17" s="19" customFormat="1" ht="39.9" customHeight="1" x14ac:dyDescent="0.25">
      <c r="A1949" s="849"/>
      <c r="B1949" s="48" t="s">
        <v>6743</v>
      </c>
      <c r="C1949" s="48" t="s">
        <v>6742</v>
      </c>
      <c r="D1949" s="355">
        <v>43590</v>
      </c>
      <c r="E1949" s="354"/>
      <c r="F1949" s="353" t="s">
        <v>5770</v>
      </c>
      <c r="G1949" s="774" t="s">
        <v>6047</v>
      </c>
      <c r="H1949" s="775"/>
      <c r="I1949" s="776"/>
      <c r="J1949" s="352" t="s">
        <v>5599</v>
      </c>
      <c r="K1949" s="53"/>
      <c r="L1949" s="45" t="s">
        <v>32</v>
      </c>
      <c r="M1949" s="351">
        <v>219</v>
      </c>
      <c r="O1949" s="333"/>
      <c r="Q1949" s="333"/>
    </row>
    <row r="1950" spans="1:17" s="19" customFormat="1" ht="39.9" customHeight="1" x14ac:dyDescent="0.25">
      <c r="A1950" s="849"/>
      <c r="B1950" s="349" t="s">
        <v>34</v>
      </c>
      <c r="C1950" s="349" t="s">
        <v>35</v>
      </c>
      <c r="D1950" s="349" t="s">
        <v>5600</v>
      </c>
      <c r="E1950" s="853" t="s">
        <v>5601</v>
      </c>
      <c r="F1950" s="853"/>
      <c r="G1950" s="854"/>
      <c r="H1950" s="855"/>
      <c r="I1950" s="856"/>
      <c r="J1950" s="58" t="s">
        <v>5646</v>
      </c>
      <c r="K1950" s="45"/>
      <c r="L1950" s="59" t="s">
        <v>32</v>
      </c>
      <c r="M1950" s="350">
        <v>330.6</v>
      </c>
      <c r="O1950" s="333"/>
      <c r="Q1950" s="333"/>
    </row>
    <row r="1951" spans="1:17" s="19" customFormat="1" ht="39.9" customHeight="1" x14ac:dyDescent="0.25">
      <c r="A1951" s="849"/>
      <c r="B1951" s="349"/>
      <c r="C1951" s="349"/>
      <c r="D1951" s="349"/>
      <c r="E1951" s="349"/>
      <c r="F1951" s="349"/>
      <c r="G1951" s="348"/>
      <c r="H1951" s="347"/>
      <c r="I1951" s="346"/>
      <c r="J1951" s="345" t="s">
        <v>5607</v>
      </c>
      <c r="K1951" s="59"/>
      <c r="L1951" s="59" t="s">
        <v>32</v>
      </c>
      <c r="M1951" s="344">
        <v>71</v>
      </c>
      <c r="O1951" s="333"/>
      <c r="Q1951" s="333"/>
    </row>
    <row r="1952" spans="1:17" s="19" customFormat="1" ht="39.9" customHeight="1" thickBot="1" x14ac:dyDescent="0.3">
      <c r="A1952" s="850"/>
      <c r="B1952" s="343" t="s">
        <v>5710</v>
      </c>
      <c r="C1952" s="342" t="s">
        <v>6047</v>
      </c>
      <c r="D1952" s="341">
        <v>43594</v>
      </c>
      <c r="E1952" s="340" t="s">
        <v>5605</v>
      </c>
      <c r="F1952" s="339" t="s">
        <v>6741</v>
      </c>
      <c r="G1952" s="338"/>
      <c r="H1952" s="337"/>
      <c r="I1952" s="336"/>
      <c r="J1952" s="63" t="s">
        <v>5696</v>
      </c>
      <c r="K1952" s="335"/>
      <c r="L1952" s="64"/>
      <c r="M1952" s="334"/>
      <c r="O1952" s="333"/>
      <c r="Q1952" s="333"/>
    </row>
    <row r="1953" spans="1:17" s="19" customFormat="1" ht="39.9" customHeight="1" x14ac:dyDescent="0.25">
      <c r="A1953" s="848">
        <v>389</v>
      </c>
      <c r="B1953" s="287" t="s">
        <v>22</v>
      </c>
      <c r="C1953" s="287" t="s">
        <v>23</v>
      </c>
      <c r="D1953" s="287" t="s">
        <v>5593</v>
      </c>
      <c r="E1953" s="851" t="s">
        <v>5594</v>
      </c>
      <c r="F1953" s="851"/>
      <c r="G1953" s="851" t="s">
        <v>17</v>
      </c>
      <c r="H1953" s="852"/>
      <c r="I1953" s="358"/>
      <c r="J1953" s="357"/>
      <c r="K1953" s="357"/>
      <c r="L1953" s="357"/>
      <c r="M1953" s="356"/>
      <c r="O1953" s="333"/>
      <c r="Q1953" s="333"/>
    </row>
    <row r="1954" spans="1:17" s="19" customFormat="1" ht="39.9" customHeight="1" x14ac:dyDescent="0.25">
      <c r="A1954" s="849"/>
      <c r="B1954" s="48" t="s">
        <v>6739</v>
      </c>
      <c r="C1954" s="48" t="s">
        <v>6740</v>
      </c>
      <c r="D1954" s="355">
        <v>43625</v>
      </c>
      <c r="E1954" s="354"/>
      <c r="F1954" s="353" t="s">
        <v>6413</v>
      </c>
      <c r="G1954" s="774" t="s">
        <v>6453</v>
      </c>
      <c r="H1954" s="775"/>
      <c r="I1954" s="776"/>
      <c r="J1954" s="352" t="s">
        <v>5599</v>
      </c>
      <c r="K1954" s="53"/>
      <c r="L1954" s="45" t="s">
        <v>32</v>
      </c>
      <c r="M1954" s="351">
        <v>1468</v>
      </c>
      <c r="O1954" s="333"/>
      <c r="Q1954" s="333"/>
    </row>
    <row r="1955" spans="1:17" s="19" customFormat="1" ht="39.9" customHeight="1" x14ac:dyDescent="0.25">
      <c r="A1955" s="849"/>
      <c r="B1955" s="349" t="s">
        <v>34</v>
      </c>
      <c r="C1955" s="349" t="s">
        <v>35</v>
      </c>
      <c r="D1955" s="349" t="s">
        <v>5600</v>
      </c>
      <c r="E1955" s="853" t="s">
        <v>5601</v>
      </c>
      <c r="F1955" s="853"/>
      <c r="G1955" s="854"/>
      <c r="H1955" s="855"/>
      <c r="I1955" s="856"/>
      <c r="J1955" s="58" t="s">
        <v>5646</v>
      </c>
      <c r="K1955" s="45"/>
      <c r="L1955" s="59" t="s">
        <v>32</v>
      </c>
      <c r="M1955" s="350">
        <v>3474.44</v>
      </c>
      <c r="O1955" s="333"/>
      <c r="Q1955" s="333"/>
    </row>
    <row r="1956" spans="1:17" s="19" customFormat="1" ht="39.9" customHeight="1" x14ac:dyDescent="0.25">
      <c r="A1956" s="849"/>
      <c r="B1956" s="349"/>
      <c r="C1956" s="349"/>
      <c r="D1956" s="349"/>
      <c r="E1956" s="349"/>
      <c r="F1956" s="349"/>
      <c r="G1956" s="348"/>
      <c r="H1956" s="347"/>
      <c r="I1956" s="346"/>
      <c r="J1956" s="345" t="s">
        <v>5607</v>
      </c>
      <c r="K1956" s="59"/>
      <c r="L1956" s="59" t="s">
        <v>32</v>
      </c>
      <c r="M1956" s="344">
        <v>753.5</v>
      </c>
      <c r="O1956" s="333"/>
      <c r="Q1956" s="333"/>
    </row>
    <row r="1957" spans="1:17" s="19" customFormat="1" ht="39.9" customHeight="1" thickBot="1" x14ac:dyDescent="0.3">
      <c r="A1957" s="850"/>
      <c r="B1957" s="343" t="s">
        <v>6732</v>
      </c>
      <c r="C1957" s="342" t="s">
        <v>6453</v>
      </c>
      <c r="D1957" s="341">
        <v>43630</v>
      </c>
      <c r="E1957" s="340" t="s">
        <v>5605</v>
      </c>
      <c r="F1957" s="339" t="s">
        <v>6452</v>
      </c>
      <c r="G1957" s="338"/>
      <c r="H1957" s="337"/>
      <c r="I1957" s="336"/>
      <c r="J1957" s="63" t="s">
        <v>5696</v>
      </c>
      <c r="K1957" s="335"/>
      <c r="L1957" s="64"/>
      <c r="M1957" s="334"/>
      <c r="O1957" s="333"/>
      <c r="Q1957" s="333"/>
    </row>
    <row r="1958" spans="1:17" s="19" customFormat="1" ht="39.9" customHeight="1" x14ac:dyDescent="0.25">
      <c r="A1958" s="848">
        <v>390</v>
      </c>
      <c r="B1958" s="287" t="s">
        <v>22</v>
      </c>
      <c r="C1958" s="287" t="s">
        <v>23</v>
      </c>
      <c r="D1958" s="287" t="s">
        <v>5593</v>
      </c>
      <c r="E1958" s="851" t="s">
        <v>5594</v>
      </c>
      <c r="F1958" s="851"/>
      <c r="G1958" s="851" t="s">
        <v>17</v>
      </c>
      <c r="H1958" s="852"/>
      <c r="I1958" s="358"/>
      <c r="J1958" s="357"/>
      <c r="K1958" s="357"/>
      <c r="L1958" s="357"/>
      <c r="M1958" s="356"/>
      <c r="O1958" s="333"/>
      <c r="Q1958" s="333"/>
    </row>
    <row r="1959" spans="1:17" s="19" customFormat="1" ht="39.9" customHeight="1" x14ac:dyDescent="0.25">
      <c r="A1959" s="849"/>
      <c r="B1959" s="48" t="s">
        <v>6739</v>
      </c>
      <c r="C1959" s="48" t="s">
        <v>6738</v>
      </c>
      <c r="D1959" s="355">
        <v>43725</v>
      </c>
      <c r="E1959" s="354"/>
      <c r="F1959" s="353" t="s">
        <v>6737</v>
      </c>
      <c r="G1959" s="774" t="s">
        <v>6736</v>
      </c>
      <c r="H1959" s="775"/>
      <c r="I1959" s="776"/>
      <c r="J1959" s="352" t="s">
        <v>5599</v>
      </c>
      <c r="K1959" s="53"/>
      <c r="L1959" s="45"/>
      <c r="M1959" s="351"/>
      <c r="O1959" s="333"/>
      <c r="Q1959" s="333"/>
    </row>
    <row r="1960" spans="1:17" s="19" customFormat="1" ht="39.9" customHeight="1" x14ac:dyDescent="0.25">
      <c r="A1960" s="849"/>
      <c r="B1960" s="349" t="s">
        <v>34</v>
      </c>
      <c r="C1960" s="349" t="s">
        <v>35</v>
      </c>
      <c r="D1960" s="349" t="s">
        <v>5600</v>
      </c>
      <c r="E1960" s="853" t="s">
        <v>5601</v>
      </c>
      <c r="F1960" s="853"/>
      <c r="G1960" s="854"/>
      <c r="H1960" s="855"/>
      <c r="I1960" s="856"/>
      <c r="J1960" s="58" t="s">
        <v>5646</v>
      </c>
      <c r="K1960" s="45"/>
      <c r="L1960" s="59" t="s">
        <v>32</v>
      </c>
      <c r="M1960" s="350">
        <v>1349.81</v>
      </c>
      <c r="O1960" s="333"/>
      <c r="Q1960" s="333"/>
    </row>
    <row r="1961" spans="1:17" s="19" customFormat="1" ht="39.9" customHeight="1" x14ac:dyDescent="0.25">
      <c r="A1961" s="849"/>
      <c r="B1961" s="349"/>
      <c r="C1961" s="349"/>
      <c r="D1961" s="349"/>
      <c r="E1961" s="349"/>
      <c r="F1961" s="349"/>
      <c r="G1961" s="348"/>
      <c r="H1961" s="347"/>
      <c r="I1961" s="346"/>
      <c r="J1961" s="345" t="s">
        <v>5607</v>
      </c>
      <c r="K1961" s="59"/>
      <c r="L1961" s="59"/>
      <c r="M1961" s="344"/>
      <c r="O1961" s="333"/>
      <c r="Q1961" s="333"/>
    </row>
    <row r="1962" spans="1:17" s="19" customFormat="1" ht="39.9" customHeight="1" thickBot="1" x14ac:dyDescent="0.3">
      <c r="A1962" s="850"/>
      <c r="B1962" s="343" t="s">
        <v>6732</v>
      </c>
      <c r="C1962" s="342" t="s">
        <v>6736</v>
      </c>
      <c r="D1962" s="341">
        <v>43732</v>
      </c>
      <c r="E1962" s="340" t="s">
        <v>5605</v>
      </c>
      <c r="F1962" s="339" t="s">
        <v>6735</v>
      </c>
      <c r="G1962" s="338"/>
      <c r="H1962" s="337"/>
      <c r="I1962" s="336"/>
      <c r="J1962" s="63" t="s">
        <v>5696</v>
      </c>
      <c r="K1962" s="335"/>
      <c r="L1962" s="64"/>
      <c r="M1962" s="334"/>
      <c r="O1962" s="333"/>
      <c r="Q1962" s="333"/>
    </row>
    <row r="1963" spans="1:17" s="19" customFormat="1" ht="39.9" customHeight="1" x14ac:dyDescent="0.25">
      <c r="A1963" s="848">
        <v>391</v>
      </c>
      <c r="B1963" s="287" t="s">
        <v>22</v>
      </c>
      <c r="C1963" s="287" t="s">
        <v>23</v>
      </c>
      <c r="D1963" s="287" t="s">
        <v>5593</v>
      </c>
      <c r="E1963" s="851" t="s">
        <v>5594</v>
      </c>
      <c r="F1963" s="851"/>
      <c r="G1963" s="851" t="s">
        <v>17</v>
      </c>
      <c r="H1963" s="852"/>
      <c r="I1963" s="358"/>
      <c r="J1963" s="357"/>
      <c r="K1963" s="357"/>
      <c r="L1963" s="357"/>
      <c r="M1963" s="356"/>
      <c r="O1963" s="333"/>
      <c r="Q1963" s="333"/>
    </row>
    <row r="1964" spans="1:17" s="19" customFormat="1" ht="39.9" customHeight="1" x14ac:dyDescent="0.25">
      <c r="A1964" s="849"/>
      <c r="B1964" s="48" t="s">
        <v>6734</v>
      </c>
      <c r="C1964" s="48" t="s">
        <v>6733</v>
      </c>
      <c r="D1964" s="355">
        <v>43569</v>
      </c>
      <c r="E1964" s="354"/>
      <c r="F1964" s="353" t="s">
        <v>6035</v>
      </c>
      <c r="G1964" s="774" t="s">
        <v>6731</v>
      </c>
      <c r="H1964" s="775"/>
      <c r="I1964" s="776"/>
      <c r="J1964" s="352" t="s">
        <v>5599</v>
      </c>
      <c r="K1964" s="53"/>
      <c r="L1964" s="45" t="s">
        <v>32</v>
      </c>
      <c r="M1964" s="351">
        <v>322</v>
      </c>
      <c r="O1964" s="333"/>
      <c r="Q1964" s="333"/>
    </row>
    <row r="1965" spans="1:17" s="19" customFormat="1" ht="39.9" customHeight="1" x14ac:dyDescent="0.25">
      <c r="A1965" s="849"/>
      <c r="B1965" s="349" t="s">
        <v>34</v>
      </c>
      <c r="C1965" s="349" t="s">
        <v>35</v>
      </c>
      <c r="D1965" s="349" t="s">
        <v>5600</v>
      </c>
      <c r="E1965" s="853" t="s">
        <v>5601</v>
      </c>
      <c r="F1965" s="853"/>
      <c r="G1965" s="854"/>
      <c r="H1965" s="855"/>
      <c r="I1965" s="856"/>
      <c r="J1965" s="58" t="s">
        <v>5646</v>
      </c>
      <c r="K1965" s="45"/>
      <c r="L1965" s="59" t="s">
        <v>32</v>
      </c>
      <c r="M1965" s="350">
        <v>346</v>
      </c>
      <c r="O1965" s="333"/>
      <c r="Q1965" s="333"/>
    </row>
    <row r="1966" spans="1:17" s="19" customFormat="1" ht="39.9" customHeight="1" x14ac:dyDescent="0.25">
      <c r="A1966" s="849"/>
      <c r="B1966" s="349"/>
      <c r="C1966" s="349"/>
      <c r="D1966" s="349"/>
      <c r="E1966" s="349"/>
      <c r="F1966" s="349"/>
      <c r="G1966" s="348"/>
      <c r="H1966" s="347"/>
      <c r="I1966" s="346"/>
      <c r="J1966" s="345" t="s">
        <v>5607</v>
      </c>
      <c r="K1966" s="59"/>
      <c r="L1966" s="59" t="s">
        <v>32</v>
      </c>
      <c r="M1966" s="344">
        <f>31+66</f>
        <v>97</v>
      </c>
      <c r="O1966" s="333"/>
      <c r="Q1966" s="333"/>
    </row>
    <row r="1967" spans="1:17" s="19" customFormat="1" ht="39.9" customHeight="1" thickBot="1" x14ac:dyDescent="0.3">
      <c r="A1967" s="850"/>
      <c r="B1967" s="343" t="s">
        <v>6732</v>
      </c>
      <c r="C1967" s="342" t="s">
        <v>6731</v>
      </c>
      <c r="D1967" s="341">
        <v>43571</v>
      </c>
      <c r="E1967" s="340" t="s">
        <v>5605</v>
      </c>
      <c r="F1967" s="339" t="s">
        <v>5803</v>
      </c>
      <c r="G1967" s="338"/>
      <c r="H1967" s="337"/>
      <c r="I1967" s="336"/>
      <c r="J1967" s="63" t="s">
        <v>5664</v>
      </c>
      <c r="K1967" s="335"/>
      <c r="L1967" s="64" t="s">
        <v>32</v>
      </c>
      <c r="M1967" s="334">
        <v>275</v>
      </c>
      <c r="O1967" s="333"/>
      <c r="Q1967" s="333"/>
    </row>
    <row r="1968" spans="1:17" s="19" customFormat="1" ht="39.9" customHeight="1" x14ac:dyDescent="0.25">
      <c r="A1968" s="848">
        <v>392</v>
      </c>
      <c r="B1968" s="287" t="s">
        <v>22</v>
      </c>
      <c r="C1968" s="287" t="s">
        <v>23</v>
      </c>
      <c r="D1968" s="287" t="s">
        <v>5593</v>
      </c>
      <c r="E1968" s="851" t="s">
        <v>5594</v>
      </c>
      <c r="F1968" s="851"/>
      <c r="G1968" s="851" t="s">
        <v>17</v>
      </c>
      <c r="H1968" s="852"/>
      <c r="I1968" s="358"/>
      <c r="J1968" s="357"/>
      <c r="K1968" s="357"/>
      <c r="L1968" s="357"/>
      <c r="M1968" s="356"/>
      <c r="O1968" s="333"/>
      <c r="Q1968" s="333"/>
    </row>
    <row r="1969" spans="1:17" s="19" customFormat="1" ht="39.9" customHeight="1" x14ac:dyDescent="0.25">
      <c r="A1969" s="849"/>
      <c r="B1969" s="48" t="s">
        <v>6728</v>
      </c>
      <c r="C1969" s="48" t="s">
        <v>6730</v>
      </c>
      <c r="D1969" s="355">
        <v>43604</v>
      </c>
      <c r="E1969" s="354"/>
      <c r="F1969" s="353" t="s">
        <v>6287</v>
      </c>
      <c r="G1969" s="774" t="s">
        <v>6555</v>
      </c>
      <c r="H1969" s="775"/>
      <c r="I1969" s="776"/>
      <c r="J1969" s="352" t="s">
        <v>5599</v>
      </c>
      <c r="K1969" s="53"/>
      <c r="L1969" s="45" t="s">
        <v>32</v>
      </c>
      <c r="M1969" s="351">
        <v>378</v>
      </c>
      <c r="O1969" s="333"/>
      <c r="Q1969" s="333"/>
    </row>
    <row r="1970" spans="1:17" s="19" customFormat="1" ht="39.9" customHeight="1" x14ac:dyDescent="0.25">
      <c r="A1970" s="849"/>
      <c r="B1970" s="349" t="s">
        <v>34</v>
      </c>
      <c r="C1970" s="349" t="s">
        <v>35</v>
      </c>
      <c r="D1970" s="349" t="s">
        <v>5600</v>
      </c>
      <c r="E1970" s="853" t="s">
        <v>5601</v>
      </c>
      <c r="F1970" s="853"/>
      <c r="G1970" s="854"/>
      <c r="H1970" s="855"/>
      <c r="I1970" s="856"/>
      <c r="J1970" s="58" t="s">
        <v>5646</v>
      </c>
      <c r="K1970" s="45"/>
      <c r="L1970" s="59" t="s">
        <v>32</v>
      </c>
      <c r="M1970" s="350">
        <v>700.16</v>
      </c>
      <c r="O1970" s="333"/>
      <c r="Q1970" s="333"/>
    </row>
    <row r="1971" spans="1:17" s="19" customFormat="1" ht="39.9" customHeight="1" thickBot="1" x14ac:dyDescent="0.3">
      <c r="A1971" s="849"/>
      <c r="B1971" s="349"/>
      <c r="C1971" s="349"/>
      <c r="D1971" s="349"/>
      <c r="E1971" s="349"/>
      <c r="F1971" s="349"/>
      <c r="G1971" s="348"/>
      <c r="H1971" s="347"/>
      <c r="I1971" s="346"/>
      <c r="J1971" s="345" t="s">
        <v>5607</v>
      </c>
      <c r="K1971" s="59"/>
      <c r="L1971" s="59" t="s">
        <v>32</v>
      </c>
      <c r="M1971" s="344">
        <v>176</v>
      </c>
      <c r="O1971" s="333"/>
      <c r="Q1971" s="333"/>
    </row>
    <row r="1972" spans="1:17" s="19" customFormat="1" ht="39.9" customHeight="1" thickBot="1" x14ac:dyDescent="0.3">
      <c r="A1972" s="850"/>
      <c r="B1972" s="397" t="s">
        <v>5854</v>
      </c>
      <c r="C1972" s="342" t="s">
        <v>6555</v>
      </c>
      <c r="D1972" s="341">
        <v>43606</v>
      </c>
      <c r="E1972" s="340" t="s">
        <v>5605</v>
      </c>
      <c r="F1972" s="339" t="s">
        <v>6729</v>
      </c>
      <c r="G1972" s="338"/>
      <c r="H1972" s="337"/>
      <c r="I1972" s="336"/>
      <c r="J1972" s="63" t="s">
        <v>5696</v>
      </c>
      <c r="K1972" s="335"/>
      <c r="L1972" s="64" t="s">
        <v>32</v>
      </c>
      <c r="M1972" s="334">
        <v>45</v>
      </c>
      <c r="O1972" s="333"/>
      <c r="Q1972" s="333"/>
    </row>
    <row r="1973" spans="1:17" s="19" customFormat="1" ht="39.9" customHeight="1" x14ac:dyDescent="0.25">
      <c r="A1973" s="848">
        <v>393</v>
      </c>
      <c r="B1973" s="287" t="s">
        <v>22</v>
      </c>
      <c r="C1973" s="287" t="s">
        <v>23</v>
      </c>
      <c r="D1973" s="287" t="s">
        <v>5593</v>
      </c>
      <c r="E1973" s="851" t="s">
        <v>5594</v>
      </c>
      <c r="F1973" s="851"/>
      <c r="G1973" s="851" t="s">
        <v>17</v>
      </c>
      <c r="H1973" s="852"/>
      <c r="I1973" s="358"/>
      <c r="J1973" s="357"/>
      <c r="K1973" s="357"/>
      <c r="L1973" s="357"/>
      <c r="M1973" s="356"/>
      <c r="O1973" s="333"/>
      <c r="Q1973" s="333"/>
    </row>
    <row r="1974" spans="1:17" s="19" customFormat="1" ht="39.9" customHeight="1" x14ac:dyDescent="0.25">
      <c r="A1974" s="849"/>
      <c r="B1974" s="48" t="s">
        <v>6728</v>
      </c>
      <c r="C1974" s="48" t="s">
        <v>6727</v>
      </c>
      <c r="D1974" s="355">
        <v>43669</v>
      </c>
      <c r="E1974" s="354"/>
      <c r="F1974" s="353" t="s">
        <v>6426</v>
      </c>
      <c r="G1974" s="774" t="s">
        <v>6555</v>
      </c>
      <c r="H1974" s="775"/>
      <c r="I1974" s="776"/>
      <c r="J1974" s="352" t="s">
        <v>5599</v>
      </c>
      <c r="K1974" s="53"/>
      <c r="L1974" s="45" t="s">
        <v>32</v>
      </c>
      <c r="M1974" s="351">
        <v>2500</v>
      </c>
      <c r="O1974" s="333"/>
      <c r="Q1974" s="333"/>
    </row>
    <row r="1975" spans="1:17" s="19" customFormat="1" ht="39.9" customHeight="1" x14ac:dyDescent="0.25">
      <c r="A1975" s="849"/>
      <c r="B1975" s="349" t="s">
        <v>34</v>
      </c>
      <c r="C1975" s="349" t="s">
        <v>35</v>
      </c>
      <c r="D1975" s="349" t="s">
        <v>5600</v>
      </c>
      <c r="E1975" s="853" t="s">
        <v>5601</v>
      </c>
      <c r="F1975" s="853"/>
      <c r="G1975" s="854"/>
      <c r="H1975" s="855"/>
      <c r="I1975" s="856"/>
      <c r="J1975" s="58" t="s">
        <v>5646</v>
      </c>
      <c r="K1975" s="45"/>
      <c r="L1975" s="59" t="s">
        <v>32</v>
      </c>
      <c r="M1975" s="350">
        <v>1839.63</v>
      </c>
      <c r="O1975" s="333"/>
      <c r="Q1975" s="333"/>
    </row>
    <row r="1976" spans="1:17" s="19" customFormat="1" ht="39.9" customHeight="1" thickBot="1" x14ac:dyDescent="0.3">
      <c r="A1976" s="849"/>
      <c r="C1976" s="349"/>
      <c r="D1976" s="349"/>
      <c r="E1976" s="349"/>
      <c r="F1976" s="349"/>
      <c r="G1976" s="348"/>
      <c r="H1976" s="347"/>
      <c r="I1976" s="346"/>
      <c r="J1976" s="345" t="s">
        <v>5607</v>
      </c>
      <c r="K1976" s="59"/>
      <c r="L1976" s="59" t="s">
        <v>32</v>
      </c>
      <c r="M1976" s="344">
        <v>1824.5</v>
      </c>
      <c r="O1976" s="333"/>
      <c r="Q1976" s="333"/>
    </row>
    <row r="1977" spans="1:17" s="19" customFormat="1" ht="39.9" customHeight="1" thickBot="1" x14ac:dyDescent="0.3">
      <c r="A1977" s="850"/>
      <c r="B1977" s="397" t="s">
        <v>5854</v>
      </c>
      <c r="C1977" s="342" t="s">
        <v>6555</v>
      </c>
      <c r="D1977" s="341">
        <v>43680</v>
      </c>
      <c r="E1977" s="340" t="s">
        <v>5605</v>
      </c>
      <c r="F1977" s="339" t="s">
        <v>6722</v>
      </c>
      <c r="G1977" s="338"/>
      <c r="H1977" s="337"/>
      <c r="I1977" s="336"/>
      <c r="J1977" s="63" t="s">
        <v>5696</v>
      </c>
      <c r="K1977" s="335"/>
      <c r="L1977" s="64" t="s">
        <v>32</v>
      </c>
      <c r="M1977" s="334"/>
      <c r="O1977" s="333"/>
      <c r="Q1977" s="333"/>
    </row>
    <row r="1978" spans="1:17" s="19" customFormat="1" ht="39.9" customHeight="1" x14ac:dyDescent="0.25">
      <c r="A1978" s="848">
        <v>394</v>
      </c>
      <c r="B1978" s="287" t="s">
        <v>22</v>
      </c>
      <c r="C1978" s="287" t="s">
        <v>23</v>
      </c>
      <c r="D1978" s="287" t="s">
        <v>5593</v>
      </c>
      <c r="E1978" s="851" t="s">
        <v>5594</v>
      </c>
      <c r="F1978" s="851"/>
      <c r="G1978" s="851" t="s">
        <v>17</v>
      </c>
      <c r="H1978" s="852"/>
      <c r="I1978" s="358"/>
      <c r="J1978" s="357"/>
      <c r="K1978" s="357"/>
      <c r="L1978" s="357"/>
      <c r="M1978" s="356"/>
      <c r="O1978" s="333"/>
      <c r="Q1978" s="333"/>
    </row>
    <row r="1979" spans="1:17" s="19" customFormat="1" ht="39.9" customHeight="1" x14ac:dyDescent="0.25">
      <c r="A1979" s="849"/>
      <c r="B1979" s="48" t="s">
        <v>6726</v>
      </c>
      <c r="C1979" s="48" t="s">
        <v>6725</v>
      </c>
      <c r="D1979" s="355">
        <v>43669</v>
      </c>
      <c r="E1979" s="354"/>
      <c r="F1979" s="353" t="s">
        <v>6426</v>
      </c>
      <c r="G1979" s="774" t="s">
        <v>6723</v>
      </c>
      <c r="H1979" s="775"/>
      <c r="I1979" s="776"/>
      <c r="J1979" s="352" t="s">
        <v>5599</v>
      </c>
      <c r="K1979" s="53"/>
      <c r="L1979" s="45" t="s">
        <v>32</v>
      </c>
      <c r="M1979" s="351">
        <v>1890</v>
      </c>
      <c r="O1979" s="333"/>
      <c r="Q1979" s="333"/>
    </row>
    <row r="1980" spans="1:17" s="19" customFormat="1" ht="39.9" customHeight="1" x14ac:dyDescent="0.25">
      <c r="A1980" s="849"/>
      <c r="B1980" s="349" t="s">
        <v>34</v>
      </c>
      <c r="C1980" s="349" t="s">
        <v>35</v>
      </c>
      <c r="D1980" s="349" t="s">
        <v>5600</v>
      </c>
      <c r="E1980" s="853" t="s">
        <v>5601</v>
      </c>
      <c r="F1980" s="853"/>
      <c r="G1980" s="854"/>
      <c r="H1980" s="855"/>
      <c r="I1980" s="856"/>
      <c r="J1980" s="58" t="s">
        <v>5646</v>
      </c>
      <c r="K1980" s="45"/>
      <c r="L1980" s="59" t="s">
        <v>32</v>
      </c>
      <c r="M1980" s="350">
        <v>2491.15</v>
      </c>
      <c r="O1980" s="333"/>
      <c r="Q1980" s="333"/>
    </row>
    <row r="1981" spans="1:17" s="19" customFormat="1" ht="39.9" customHeight="1" x14ac:dyDescent="0.25">
      <c r="A1981" s="849"/>
      <c r="B1981" s="349"/>
      <c r="C1981" s="349"/>
      <c r="D1981" s="349"/>
      <c r="E1981" s="349"/>
      <c r="F1981" s="349"/>
      <c r="G1981" s="348"/>
      <c r="H1981" s="347"/>
      <c r="I1981" s="346"/>
      <c r="J1981" s="345" t="s">
        <v>5607</v>
      </c>
      <c r="K1981" s="59"/>
      <c r="L1981" s="59"/>
      <c r="M1981" s="344"/>
      <c r="O1981" s="333"/>
      <c r="Q1981" s="333"/>
    </row>
    <row r="1982" spans="1:17" s="19" customFormat="1" ht="39.9" customHeight="1" thickBot="1" x14ac:dyDescent="0.3">
      <c r="A1982" s="850"/>
      <c r="B1982" s="343" t="s">
        <v>6724</v>
      </c>
      <c r="C1982" s="342" t="s">
        <v>6723</v>
      </c>
      <c r="D1982" s="341">
        <v>43680</v>
      </c>
      <c r="E1982" s="340" t="s">
        <v>5605</v>
      </c>
      <c r="F1982" s="339" t="s">
        <v>6722</v>
      </c>
      <c r="G1982" s="338"/>
      <c r="H1982" s="337"/>
      <c r="I1982" s="336"/>
      <c r="J1982" s="63" t="s">
        <v>5696</v>
      </c>
      <c r="K1982" s="335"/>
      <c r="L1982" s="64"/>
      <c r="M1982" s="334"/>
      <c r="O1982" s="333"/>
      <c r="Q1982" s="333"/>
    </row>
    <row r="1983" spans="1:17" s="19" customFormat="1" ht="39.9" customHeight="1" x14ac:dyDescent="0.25">
      <c r="A1983" s="848">
        <v>395</v>
      </c>
      <c r="B1983" s="287" t="s">
        <v>22</v>
      </c>
      <c r="C1983" s="287" t="s">
        <v>23</v>
      </c>
      <c r="D1983" s="287" t="s">
        <v>5593</v>
      </c>
      <c r="E1983" s="851" t="s">
        <v>5594</v>
      </c>
      <c r="F1983" s="851"/>
      <c r="G1983" s="851" t="s">
        <v>17</v>
      </c>
      <c r="H1983" s="852"/>
      <c r="I1983" s="358"/>
      <c r="J1983" s="357"/>
      <c r="K1983" s="357"/>
      <c r="L1983" s="357"/>
      <c r="M1983" s="356"/>
      <c r="O1983" s="333"/>
      <c r="Q1983" s="333"/>
    </row>
    <row r="1984" spans="1:17" s="19" customFormat="1" ht="39.9" customHeight="1" x14ac:dyDescent="0.25">
      <c r="A1984" s="849"/>
      <c r="B1984" s="48" t="s">
        <v>6715</v>
      </c>
      <c r="C1984" s="48" t="s">
        <v>6721</v>
      </c>
      <c r="D1984" s="355">
        <v>43567</v>
      </c>
      <c r="E1984" s="354"/>
      <c r="F1984" s="353" t="s">
        <v>6282</v>
      </c>
      <c r="G1984" s="774" t="s">
        <v>6720</v>
      </c>
      <c r="H1984" s="775"/>
      <c r="I1984" s="776"/>
      <c r="J1984" s="352" t="s">
        <v>5599</v>
      </c>
      <c r="K1984" s="53"/>
      <c r="L1984" s="45" t="s">
        <v>32</v>
      </c>
      <c r="M1984" s="351">
        <v>1218</v>
      </c>
      <c r="O1984" s="333"/>
      <c r="Q1984" s="333"/>
    </row>
    <row r="1985" spans="1:17" s="19" customFormat="1" ht="39.9" customHeight="1" x14ac:dyDescent="0.25">
      <c r="A1985" s="849"/>
      <c r="B1985" s="349" t="s">
        <v>34</v>
      </c>
      <c r="C1985" s="349" t="s">
        <v>35</v>
      </c>
      <c r="D1985" s="349" t="s">
        <v>5600</v>
      </c>
      <c r="E1985" s="853" t="s">
        <v>5601</v>
      </c>
      <c r="F1985" s="853"/>
      <c r="G1985" s="854"/>
      <c r="H1985" s="855"/>
      <c r="I1985" s="856"/>
      <c r="J1985" s="58" t="s">
        <v>5646</v>
      </c>
      <c r="K1985" s="45"/>
      <c r="L1985" s="59" t="s">
        <v>32</v>
      </c>
      <c r="M1985" s="350">
        <v>2698.03</v>
      </c>
      <c r="O1985" s="333"/>
      <c r="Q1985" s="333"/>
    </row>
    <row r="1986" spans="1:17" s="19" customFormat="1" ht="39.9" customHeight="1" x14ac:dyDescent="0.25">
      <c r="A1986" s="849"/>
      <c r="B1986" s="349"/>
      <c r="C1986" s="349"/>
      <c r="D1986" s="349"/>
      <c r="E1986" s="349"/>
      <c r="F1986" s="349"/>
      <c r="G1986" s="348"/>
      <c r="H1986" s="347"/>
      <c r="I1986" s="346"/>
      <c r="J1986" s="345" t="s">
        <v>5607</v>
      </c>
      <c r="K1986" s="59"/>
      <c r="L1986" s="59" t="s">
        <v>32</v>
      </c>
      <c r="M1986" s="344">
        <v>581</v>
      </c>
      <c r="O1986" s="333"/>
      <c r="Q1986" s="333"/>
    </row>
    <row r="1987" spans="1:17" s="19" customFormat="1" ht="39.9" customHeight="1" thickBot="1" x14ac:dyDescent="0.3">
      <c r="A1987" s="850"/>
      <c r="B1987" s="343" t="s">
        <v>6712</v>
      </c>
      <c r="C1987" s="342" t="s">
        <v>6720</v>
      </c>
      <c r="D1987" s="341">
        <v>43575</v>
      </c>
      <c r="E1987" s="340" t="s">
        <v>5605</v>
      </c>
      <c r="F1987" s="339" t="s">
        <v>6719</v>
      </c>
      <c r="G1987" s="338"/>
      <c r="H1987" s="337"/>
      <c r="I1987" s="336"/>
      <c r="J1987" s="63" t="s">
        <v>5696</v>
      </c>
      <c r="K1987" s="335"/>
      <c r="L1987" s="64"/>
      <c r="M1987" s="334"/>
      <c r="O1987" s="333"/>
      <c r="Q1987" s="333"/>
    </row>
    <row r="1988" spans="1:17" s="19" customFormat="1" ht="39.9" customHeight="1" x14ac:dyDescent="0.25">
      <c r="A1988" s="848">
        <v>396</v>
      </c>
      <c r="B1988" s="287" t="s">
        <v>22</v>
      </c>
      <c r="C1988" s="287" t="s">
        <v>23</v>
      </c>
      <c r="D1988" s="287" t="s">
        <v>5593</v>
      </c>
      <c r="E1988" s="851" t="s">
        <v>5594</v>
      </c>
      <c r="F1988" s="851"/>
      <c r="G1988" s="851" t="s">
        <v>17</v>
      </c>
      <c r="H1988" s="852"/>
      <c r="I1988" s="358"/>
      <c r="J1988" s="357"/>
      <c r="K1988" s="357"/>
      <c r="L1988" s="357"/>
      <c r="M1988" s="356"/>
      <c r="O1988" s="333"/>
      <c r="Q1988" s="333"/>
    </row>
    <row r="1989" spans="1:17" s="19" customFormat="1" ht="39.9" customHeight="1" x14ac:dyDescent="0.25">
      <c r="A1989" s="849"/>
      <c r="B1989" s="48" t="s">
        <v>6715</v>
      </c>
      <c r="C1989" s="48" t="s">
        <v>6718</v>
      </c>
      <c r="D1989" s="355">
        <v>43730</v>
      </c>
      <c r="E1989" s="354"/>
      <c r="F1989" s="353" t="s">
        <v>6282</v>
      </c>
      <c r="G1989" s="774" t="s">
        <v>6717</v>
      </c>
      <c r="H1989" s="775"/>
      <c r="I1989" s="776"/>
      <c r="J1989" s="352" t="s">
        <v>5599</v>
      </c>
      <c r="K1989" s="53"/>
      <c r="L1989" s="45" t="s">
        <v>32</v>
      </c>
      <c r="M1989" s="351">
        <v>696</v>
      </c>
      <c r="O1989" s="333"/>
      <c r="Q1989" s="333"/>
    </row>
    <row r="1990" spans="1:17" s="19" customFormat="1" ht="39.9" customHeight="1" x14ac:dyDescent="0.25">
      <c r="A1990" s="849"/>
      <c r="B1990" s="349" t="s">
        <v>34</v>
      </c>
      <c r="C1990" s="349" t="s">
        <v>35</v>
      </c>
      <c r="D1990" s="349" t="s">
        <v>5600</v>
      </c>
      <c r="E1990" s="853" t="s">
        <v>5601</v>
      </c>
      <c r="F1990" s="853"/>
      <c r="G1990" s="854"/>
      <c r="H1990" s="855"/>
      <c r="I1990" s="856"/>
      <c r="J1990" s="58" t="s">
        <v>5646</v>
      </c>
      <c r="K1990" s="45"/>
      <c r="L1990" s="59" t="s">
        <v>32</v>
      </c>
      <c r="M1990" s="350">
        <v>2897.33</v>
      </c>
      <c r="O1990" s="333"/>
      <c r="Q1990" s="333"/>
    </row>
    <row r="1991" spans="1:17" s="19" customFormat="1" ht="39.9" customHeight="1" x14ac:dyDescent="0.25">
      <c r="A1991" s="849"/>
      <c r="B1991" s="349"/>
      <c r="C1991" s="349"/>
      <c r="D1991" s="349"/>
      <c r="E1991" s="349"/>
      <c r="F1991" s="349"/>
      <c r="G1991" s="348"/>
      <c r="H1991" s="347"/>
      <c r="I1991" s="346"/>
      <c r="J1991" s="345" t="s">
        <v>5607</v>
      </c>
      <c r="K1991" s="59"/>
      <c r="L1991" s="59"/>
      <c r="M1991" s="344"/>
      <c r="O1991" s="333"/>
      <c r="Q1991" s="333"/>
    </row>
    <row r="1992" spans="1:17" s="19" customFormat="1" ht="39.9" customHeight="1" thickBot="1" x14ac:dyDescent="0.3">
      <c r="A1992" s="850"/>
      <c r="B1992" s="343" t="s">
        <v>6712</v>
      </c>
      <c r="C1992" s="342" t="s">
        <v>6717</v>
      </c>
      <c r="D1992" s="341">
        <v>43735</v>
      </c>
      <c r="E1992" s="340" t="s">
        <v>5605</v>
      </c>
      <c r="F1992" s="339" t="s">
        <v>6716</v>
      </c>
      <c r="G1992" s="338"/>
      <c r="H1992" s="337"/>
      <c r="I1992" s="336"/>
      <c r="J1992" s="63" t="s">
        <v>5696</v>
      </c>
      <c r="K1992" s="335"/>
      <c r="L1992" s="64" t="s">
        <v>32</v>
      </c>
      <c r="M1992" s="334">
        <v>405</v>
      </c>
      <c r="O1992" s="333"/>
      <c r="Q1992" s="333"/>
    </row>
    <row r="1993" spans="1:17" s="19" customFormat="1" ht="39.9" customHeight="1" x14ac:dyDescent="0.25">
      <c r="A1993" s="848">
        <v>397</v>
      </c>
      <c r="B1993" s="287" t="s">
        <v>22</v>
      </c>
      <c r="C1993" s="287" t="s">
        <v>23</v>
      </c>
      <c r="D1993" s="287" t="s">
        <v>5593</v>
      </c>
      <c r="E1993" s="851" t="s">
        <v>5594</v>
      </c>
      <c r="F1993" s="851"/>
      <c r="G1993" s="851" t="s">
        <v>17</v>
      </c>
      <c r="H1993" s="852"/>
      <c r="I1993" s="358"/>
      <c r="J1993" s="357"/>
      <c r="K1993" s="357"/>
      <c r="L1993" s="357"/>
      <c r="M1993" s="356"/>
      <c r="O1993" s="333"/>
      <c r="Q1993" s="333"/>
    </row>
    <row r="1994" spans="1:17" s="19" customFormat="1" ht="39.9" customHeight="1" x14ac:dyDescent="0.25">
      <c r="A1994" s="849"/>
      <c r="B1994" s="48" t="s">
        <v>6715</v>
      </c>
      <c r="C1994" s="48" t="s">
        <v>6714</v>
      </c>
      <c r="D1994" s="355">
        <v>43709</v>
      </c>
      <c r="E1994" s="354"/>
      <c r="F1994" s="353" t="s">
        <v>6713</v>
      </c>
      <c r="G1994" s="774" t="s">
        <v>6711</v>
      </c>
      <c r="H1994" s="775"/>
      <c r="I1994" s="776"/>
      <c r="J1994" s="352" t="s">
        <v>5599</v>
      </c>
      <c r="K1994" s="53"/>
      <c r="L1994" s="45" t="s">
        <v>32</v>
      </c>
      <c r="M1994" s="351">
        <v>1006</v>
      </c>
      <c r="O1994" s="333"/>
      <c r="Q1994" s="333"/>
    </row>
    <row r="1995" spans="1:17" s="19" customFormat="1" ht="39.9" customHeight="1" x14ac:dyDescent="0.25">
      <c r="A1995" s="849"/>
      <c r="B1995" s="349" t="s">
        <v>34</v>
      </c>
      <c r="C1995" s="349" t="s">
        <v>35</v>
      </c>
      <c r="D1995" s="349" t="s">
        <v>5600</v>
      </c>
      <c r="E1995" s="853" t="s">
        <v>5601</v>
      </c>
      <c r="F1995" s="853"/>
      <c r="G1995" s="854"/>
      <c r="H1995" s="855"/>
      <c r="I1995" s="856"/>
      <c r="J1995" s="58" t="s">
        <v>5646</v>
      </c>
      <c r="K1995" s="45"/>
      <c r="L1995" s="59"/>
      <c r="M1995" s="350"/>
      <c r="O1995" s="333"/>
      <c r="Q1995" s="333"/>
    </row>
    <row r="1996" spans="1:17" s="19" customFormat="1" ht="39.9" customHeight="1" x14ac:dyDescent="0.25">
      <c r="A1996" s="849"/>
      <c r="B1996" s="349"/>
      <c r="C1996" s="349"/>
      <c r="D1996" s="349"/>
      <c r="E1996" s="349"/>
      <c r="F1996" s="349"/>
      <c r="G1996" s="348"/>
      <c r="H1996" s="347"/>
      <c r="I1996" s="346"/>
      <c r="J1996" s="345" t="s">
        <v>5607</v>
      </c>
      <c r="K1996" s="59"/>
      <c r="L1996" s="59" t="s">
        <v>32</v>
      </c>
      <c r="M1996" s="344">
        <v>34</v>
      </c>
      <c r="O1996" s="333"/>
      <c r="Q1996" s="333"/>
    </row>
    <row r="1997" spans="1:17" s="19" customFormat="1" ht="39.9" customHeight="1" thickBot="1" x14ac:dyDescent="0.3">
      <c r="A1997" s="850"/>
      <c r="B1997" s="343" t="s">
        <v>6712</v>
      </c>
      <c r="C1997" s="342" t="s">
        <v>6711</v>
      </c>
      <c r="D1997" s="341">
        <v>43717</v>
      </c>
      <c r="E1997" s="340" t="s">
        <v>5605</v>
      </c>
      <c r="F1997" s="339" t="s">
        <v>6710</v>
      </c>
      <c r="G1997" s="338"/>
      <c r="H1997" s="337"/>
      <c r="I1997" s="336"/>
      <c r="J1997" s="63" t="s">
        <v>5696</v>
      </c>
      <c r="K1997" s="335"/>
      <c r="L1997" s="64"/>
      <c r="M1997" s="334"/>
      <c r="O1997" s="333"/>
      <c r="Q1997" s="333"/>
    </row>
    <row r="1998" spans="1:17" s="19" customFormat="1" ht="39.9" customHeight="1" x14ac:dyDescent="0.25">
      <c r="A1998" s="848">
        <v>398</v>
      </c>
      <c r="B1998" s="287" t="s">
        <v>22</v>
      </c>
      <c r="C1998" s="287" t="s">
        <v>23</v>
      </c>
      <c r="D1998" s="287" t="s">
        <v>5593</v>
      </c>
      <c r="E1998" s="851" t="s">
        <v>5594</v>
      </c>
      <c r="F1998" s="851"/>
      <c r="G1998" s="851" t="s">
        <v>17</v>
      </c>
      <c r="H1998" s="852"/>
      <c r="I1998" s="358"/>
      <c r="J1998" s="357"/>
      <c r="K1998" s="357"/>
      <c r="L1998" s="357"/>
      <c r="M1998" s="356"/>
      <c r="O1998" s="333"/>
      <c r="Q1998" s="333"/>
    </row>
    <row r="1999" spans="1:17" s="19" customFormat="1" ht="39.9" customHeight="1" x14ac:dyDescent="0.25">
      <c r="A1999" s="849"/>
      <c r="B1999" s="48" t="s">
        <v>6707</v>
      </c>
      <c r="C1999" s="48" t="s">
        <v>6709</v>
      </c>
      <c r="D1999" s="355">
        <v>43576</v>
      </c>
      <c r="E1999" s="354"/>
      <c r="F1999" s="353" t="s">
        <v>6426</v>
      </c>
      <c r="G1999" s="774" t="s">
        <v>6555</v>
      </c>
      <c r="H1999" s="775"/>
      <c r="I1999" s="776"/>
      <c r="J1999" s="352" t="s">
        <v>5599</v>
      </c>
      <c r="K1999" s="53"/>
      <c r="L1999" s="45" t="s">
        <v>32</v>
      </c>
      <c r="M1999" s="351">
        <v>960</v>
      </c>
      <c r="O1999" s="333"/>
      <c r="Q1999" s="333"/>
    </row>
    <row r="2000" spans="1:17" s="19" customFormat="1" ht="39.9" customHeight="1" x14ac:dyDescent="0.25">
      <c r="A2000" s="849"/>
      <c r="B2000" s="349" t="s">
        <v>34</v>
      </c>
      <c r="C2000" s="349" t="s">
        <v>35</v>
      </c>
      <c r="D2000" s="349" t="s">
        <v>5600</v>
      </c>
      <c r="E2000" s="853" t="s">
        <v>5601</v>
      </c>
      <c r="F2000" s="853"/>
      <c r="G2000" s="854"/>
      <c r="H2000" s="855"/>
      <c r="I2000" s="856"/>
      <c r="J2000" s="58" t="s">
        <v>5646</v>
      </c>
      <c r="K2000" s="45"/>
      <c r="L2000" s="59" t="s">
        <v>32</v>
      </c>
      <c r="M2000" s="350">
        <v>6776.03</v>
      </c>
      <c r="O2000" s="333"/>
      <c r="Q2000" s="333"/>
    </row>
    <row r="2001" spans="1:17" s="19" customFormat="1" ht="39.9" customHeight="1" x14ac:dyDescent="0.25">
      <c r="A2001" s="849"/>
      <c r="B2001" s="349"/>
      <c r="C2001" s="349"/>
      <c r="D2001" s="349"/>
      <c r="E2001" s="349"/>
      <c r="F2001" s="349"/>
      <c r="G2001" s="348"/>
      <c r="H2001" s="347"/>
      <c r="I2001" s="346"/>
      <c r="J2001" s="345" t="s">
        <v>5607</v>
      </c>
      <c r="K2001" s="59"/>
      <c r="L2001" s="59" t="s">
        <v>32</v>
      </c>
      <c r="M2001" s="344">
        <v>328.25</v>
      </c>
      <c r="O2001" s="333"/>
      <c r="Q2001" s="333"/>
    </row>
    <row r="2002" spans="1:17" s="19" customFormat="1" ht="39.9" customHeight="1" thickBot="1" x14ac:dyDescent="0.3">
      <c r="A2002" s="850"/>
      <c r="B2002" s="343" t="s">
        <v>6705</v>
      </c>
      <c r="C2002" s="342" t="s">
        <v>6555</v>
      </c>
      <c r="D2002" s="341">
        <v>43581</v>
      </c>
      <c r="E2002" s="340" t="s">
        <v>5605</v>
      </c>
      <c r="F2002" s="339" t="s">
        <v>6708</v>
      </c>
      <c r="G2002" s="338"/>
      <c r="H2002" s="337"/>
      <c r="I2002" s="336"/>
      <c r="J2002" s="63" t="s">
        <v>5696</v>
      </c>
      <c r="K2002" s="335"/>
      <c r="L2002" s="64"/>
      <c r="M2002" s="334"/>
      <c r="O2002" s="333"/>
      <c r="Q2002" s="333"/>
    </row>
    <row r="2003" spans="1:17" s="19" customFormat="1" ht="39.9" customHeight="1" x14ac:dyDescent="0.25">
      <c r="A2003" s="848">
        <v>399</v>
      </c>
      <c r="B2003" s="287" t="s">
        <v>22</v>
      </c>
      <c r="C2003" s="287" t="s">
        <v>23</v>
      </c>
      <c r="D2003" s="287" t="s">
        <v>5593</v>
      </c>
      <c r="E2003" s="851" t="s">
        <v>5594</v>
      </c>
      <c r="F2003" s="851"/>
      <c r="G2003" s="851" t="s">
        <v>17</v>
      </c>
      <c r="H2003" s="852"/>
      <c r="I2003" s="358"/>
      <c r="J2003" s="357"/>
      <c r="K2003" s="357"/>
      <c r="L2003" s="357"/>
      <c r="M2003" s="356"/>
      <c r="O2003" s="333"/>
      <c r="Q2003" s="333"/>
    </row>
    <row r="2004" spans="1:17" s="19" customFormat="1" ht="39.9" customHeight="1" x14ac:dyDescent="0.25">
      <c r="A2004" s="849"/>
      <c r="B2004" s="48" t="s">
        <v>6707</v>
      </c>
      <c r="C2004" s="48" t="s">
        <v>6706</v>
      </c>
      <c r="D2004" s="355">
        <v>43604</v>
      </c>
      <c r="E2004" s="354"/>
      <c r="F2004" s="353" t="s">
        <v>6287</v>
      </c>
      <c r="G2004" s="774" t="s">
        <v>6555</v>
      </c>
      <c r="H2004" s="775"/>
      <c r="I2004" s="776"/>
      <c r="J2004" s="352" t="s">
        <v>5599</v>
      </c>
      <c r="K2004" s="53"/>
      <c r="L2004" s="45" t="s">
        <v>32</v>
      </c>
      <c r="M2004" s="351">
        <f>567+31.48</f>
        <v>598.48</v>
      </c>
      <c r="O2004" s="333"/>
      <c r="Q2004" s="333"/>
    </row>
    <row r="2005" spans="1:17" s="19" customFormat="1" ht="39.9" customHeight="1" x14ac:dyDescent="0.25">
      <c r="A2005" s="849"/>
      <c r="B2005" s="349" t="s">
        <v>34</v>
      </c>
      <c r="C2005" s="349" t="s">
        <v>35</v>
      </c>
      <c r="D2005" s="349" t="s">
        <v>5600</v>
      </c>
      <c r="E2005" s="853" t="s">
        <v>5601</v>
      </c>
      <c r="F2005" s="853"/>
      <c r="G2005" s="854"/>
      <c r="H2005" s="855"/>
      <c r="I2005" s="856"/>
      <c r="J2005" s="58" t="s">
        <v>5646</v>
      </c>
      <c r="K2005" s="45"/>
      <c r="L2005" s="59"/>
      <c r="M2005" s="350"/>
      <c r="O2005" s="333"/>
      <c r="Q2005" s="333"/>
    </row>
    <row r="2006" spans="1:17" s="19" customFormat="1" ht="39.9" customHeight="1" x14ac:dyDescent="0.25">
      <c r="A2006" s="849"/>
      <c r="B2006" s="349"/>
      <c r="C2006" s="349"/>
      <c r="D2006" s="349"/>
      <c r="E2006" s="349"/>
      <c r="F2006" s="349"/>
      <c r="G2006" s="348"/>
      <c r="H2006" s="347"/>
      <c r="I2006" s="346"/>
      <c r="J2006" s="345" t="s">
        <v>5607</v>
      </c>
      <c r="K2006" s="59"/>
      <c r="L2006" s="59"/>
      <c r="M2006" s="344"/>
      <c r="O2006" s="333"/>
      <c r="Q2006" s="333"/>
    </row>
    <row r="2007" spans="1:17" s="19" customFormat="1" ht="39.9" customHeight="1" thickBot="1" x14ac:dyDescent="0.3">
      <c r="A2007" s="850"/>
      <c r="B2007" s="343" t="s">
        <v>6705</v>
      </c>
      <c r="C2007" s="342" t="s">
        <v>6555</v>
      </c>
      <c r="D2007" s="341">
        <v>43609</v>
      </c>
      <c r="E2007" s="340" t="s">
        <v>5605</v>
      </c>
      <c r="F2007" s="339" t="s">
        <v>6704</v>
      </c>
      <c r="G2007" s="338"/>
      <c r="H2007" s="337"/>
      <c r="I2007" s="336"/>
      <c r="J2007" s="63" t="s">
        <v>5696</v>
      </c>
      <c r="K2007" s="335"/>
      <c r="L2007" s="64" t="s">
        <v>32</v>
      </c>
      <c r="M2007" s="334">
        <v>223</v>
      </c>
      <c r="O2007" s="333"/>
      <c r="Q2007" s="333"/>
    </row>
    <row r="2008" spans="1:17" s="19" customFormat="1" ht="39.9" customHeight="1" x14ac:dyDescent="0.25">
      <c r="A2008" s="848">
        <v>400</v>
      </c>
      <c r="B2008" s="287" t="s">
        <v>22</v>
      </c>
      <c r="C2008" s="287" t="s">
        <v>23</v>
      </c>
      <c r="D2008" s="287" t="s">
        <v>5593</v>
      </c>
      <c r="E2008" s="851" t="s">
        <v>5594</v>
      </c>
      <c r="F2008" s="851"/>
      <c r="G2008" s="851" t="s">
        <v>17</v>
      </c>
      <c r="H2008" s="852"/>
      <c r="I2008" s="358"/>
      <c r="J2008" s="357"/>
      <c r="K2008" s="357"/>
      <c r="L2008" s="357"/>
      <c r="M2008" s="356"/>
      <c r="O2008" s="333"/>
      <c r="Q2008" s="333"/>
    </row>
    <row r="2009" spans="1:17" s="19" customFormat="1" ht="39.9" customHeight="1" x14ac:dyDescent="0.25">
      <c r="A2009" s="849"/>
      <c r="B2009" s="48" t="s">
        <v>6703</v>
      </c>
      <c r="C2009" s="48" t="s">
        <v>6702</v>
      </c>
      <c r="D2009" s="355">
        <v>43579</v>
      </c>
      <c r="E2009" s="354"/>
      <c r="F2009" s="353" t="s">
        <v>5742</v>
      </c>
      <c r="G2009" s="774" t="s">
        <v>6701</v>
      </c>
      <c r="H2009" s="775"/>
      <c r="I2009" s="776"/>
      <c r="J2009" s="352" t="s">
        <v>5599</v>
      </c>
      <c r="K2009" s="53"/>
      <c r="L2009" s="45" t="s">
        <v>32</v>
      </c>
      <c r="M2009" s="351">
        <v>529</v>
      </c>
      <c r="O2009" s="333"/>
      <c r="Q2009" s="333"/>
    </row>
    <row r="2010" spans="1:17" s="19" customFormat="1" ht="39.9" customHeight="1" x14ac:dyDescent="0.25">
      <c r="A2010" s="849"/>
      <c r="B2010" s="349" t="s">
        <v>34</v>
      </c>
      <c r="C2010" s="349" t="s">
        <v>35</v>
      </c>
      <c r="D2010" s="349" t="s">
        <v>5600</v>
      </c>
      <c r="E2010" s="853" t="s">
        <v>5601</v>
      </c>
      <c r="F2010" s="853"/>
      <c r="G2010" s="854"/>
      <c r="H2010" s="855"/>
      <c r="I2010" s="856"/>
      <c r="J2010" s="58" t="s">
        <v>5646</v>
      </c>
      <c r="K2010" s="45"/>
      <c r="L2010" s="59" t="s">
        <v>32</v>
      </c>
      <c r="M2010" s="350">
        <v>473.52</v>
      </c>
      <c r="O2010" s="333"/>
      <c r="Q2010" s="333"/>
    </row>
    <row r="2011" spans="1:17" s="19" customFormat="1" ht="39.9" customHeight="1" x14ac:dyDescent="0.25">
      <c r="A2011" s="849"/>
      <c r="B2011" s="349"/>
      <c r="C2011" s="349"/>
      <c r="D2011" s="349"/>
      <c r="E2011" s="349"/>
      <c r="F2011" s="349"/>
      <c r="G2011" s="348"/>
      <c r="H2011" s="347"/>
      <c r="I2011" s="346"/>
      <c r="J2011" s="345" t="s">
        <v>5607</v>
      </c>
      <c r="K2011" s="59"/>
      <c r="L2011" s="59"/>
      <c r="M2011" s="344"/>
      <c r="O2011" s="333"/>
      <c r="Q2011" s="333"/>
    </row>
    <row r="2012" spans="1:17" s="19" customFormat="1" ht="39.9" customHeight="1" thickBot="1" x14ac:dyDescent="0.3">
      <c r="A2012" s="850"/>
      <c r="B2012" s="343" t="s">
        <v>5859</v>
      </c>
      <c r="C2012" s="342" t="s">
        <v>6701</v>
      </c>
      <c r="D2012" s="341">
        <v>43580</v>
      </c>
      <c r="E2012" s="340" t="s">
        <v>5605</v>
      </c>
      <c r="F2012" s="339" t="s">
        <v>6700</v>
      </c>
      <c r="G2012" s="338"/>
      <c r="H2012" s="337"/>
      <c r="I2012" s="336"/>
      <c r="J2012" s="63" t="s">
        <v>5696</v>
      </c>
      <c r="K2012" s="335"/>
      <c r="L2012" s="64"/>
      <c r="M2012" s="334"/>
      <c r="O2012" s="333"/>
      <c r="Q2012" s="333"/>
    </row>
    <row r="2013" spans="1:17" s="19" customFormat="1" ht="39.9" customHeight="1" x14ac:dyDescent="0.25">
      <c r="A2013" s="848">
        <v>401</v>
      </c>
      <c r="B2013" s="287" t="s">
        <v>22</v>
      </c>
      <c r="C2013" s="287" t="s">
        <v>23</v>
      </c>
      <c r="D2013" s="287" t="s">
        <v>5593</v>
      </c>
      <c r="E2013" s="851" t="s">
        <v>5594</v>
      </c>
      <c r="F2013" s="851"/>
      <c r="G2013" s="851" t="s">
        <v>17</v>
      </c>
      <c r="H2013" s="852"/>
      <c r="I2013" s="358"/>
      <c r="J2013" s="357"/>
      <c r="K2013" s="357"/>
      <c r="L2013" s="357"/>
      <c r="M2013" s="356"/>
      <c r="O2013" s="333"/>
      <c r="Q2013" s="333"/>
    </row>
    <row r="2014" spans="1:17" s="19" customFormat="1" ht="39.9" customHeight="1" x14ac:dyDescent="0.25">
      <c r="A2014" s="849"/>
      <c r="B2014" s="48" t="s">
        <v>6691</v>
      </c>
      <c r="C2014" s="48" t="s">
        <v>6699</v>
      </c>
      <c r="D2014" s="355">
        <v>43574</v>
      </c>
      <c r="E2014" s="354"/>
      <c r="F2014" s="353" t="s">
        <v>6698</v>
      </c>
      <c r="G2014" s="774" t="s">
        <v>5997</v>
      </c>
      <c r="H2014" s="775"/>
      <c r="I2014" s="776"/>
      <c r="J2014" s="352" t="s">
        <v>5599</v>
      </c>
      <c r="K2014" s="53"/>
      <c r="L2014" s="45" t="s">
        <v>32</v>
      </c>
      <c r="M2014" s="351">
        <v>2436</v>
      </c>
      <c r="O2014" s="333"/>
      <c r="Q2014" s="333"/>
    </row>
    <row r="2015" spans="1:17" s="19" customFormat="1" ht="39.9" customHeight="1" x14ac:dyDescent="0.25">
      <c r="A2015" s="849"/>
      <c r="B2015" s="349" t="s">
        <v>34</v>
      </c>
      <c r="C2015" s="349" t="s">
        <v>35</v>
      </c>
      <c r="D2015" s="349" t="s">
        <v>5600</v>
      </c>
      <c r="E2015" s="853" t="s">
        <v>5601</v>
      </c>
      <c r="F2015" s="853"/>
      <c r="G2015" s="854"/>
      <c r="H2015" s="855"/>
      <c r="I2015" s="856"/>
      <c r="J2015" s="58" t="s">
        <v>5646</v>
      </c>
      <c r="K2015" s="45"/>
      <c r="L2015" s="59" t="s">
        <v>32</v>
      </c>
      <c r="M2015" s="350">
        <v>2175</v>
      </c>
      <c r="O2015" s="333"/>
      <c r="Q2015" s="333"/>
    </row>
    <row r="2016" spans="1:17" s="19" customFormat="1" ht="39.9" customHeight="1" x14ac:dyDescent="0.25">
      <c r="A2016" s="849"/>
      <c r="B2016" s="349"/>
      <c r="C2016" s="349"/>
      <c r="D2016" s="349"/>
      <c r="E2016" s="349"/>
      <c r="F2016" s="349"/>
      <c r="G2016" s="348"/>
      <c r="H2016" s="347"/>
      <c r="I2016" s="346"/>
      <c r="J2016" s="345" t="s">
        <v>5607</v>
      </c>
      <c r="K2016" s="59"/>
      <c r="L2016" s="59"/>
      <c r="M2016" s="344"/>
      <c r="O2016" s="333"/>
      <c r="Q2016" s="333"/>
    </row>
    <row r="2017" spans="1:17" s="19" customFormat="1" ht="39.9" customHeight="1" thickBot="1" x14ac:dyDescent="0.3">
      <c r="A2017" s="850"/>
      <c r="B2017" s="343" t="s">
        <v>6686</v>
      </c>
      <c r="C2017" s="342" t="s">
        <v>5997</v>
      </c>
      <c r="D2017" s="341">
        <v>43583</v>
      </c>
      <c r="E2017" s="340" t="s">
        <v>5605</v>
      </c>
      <c r="F2017" s="339" t="s">
        <v>6697</v>
      </c>
      <c r="G2017" s="338"/>
      <c r="H2017" s="337"/>
      <c r="I2017" s="336"/>
      <c r="J2017" s="63" t="s">
        <v>5696</v>
      </c>
      <c r="K2017" s="335"/>
      <c r="L2017" s="64"/>
      <c r="M2017" s="334"/>
      <c r="O2017" s="333"/>
      <c r="Q2017" s="333"/>
    </row>
    <row r="2018" spans="1:17" s="19" customFormat="1" ht="39.9" customHeight="1" x14ac:dyDescent="0.25">
      <c r="A2018" s="848">
        <v>402</v>
      </c>
      <c r="B2018" s="287" t="s">
        <v>22</v>
      </c>
      <c r="C2018" s="287" t="s">
        <v>23</v>
      </c>
      <c r="D2018" s="287" t="s">
        <v>5593</v>
      </c>
      <c r="E2018" s="851" t="s">
        <v>5594</v>
      </c>
      <c r="F2018" s="851"/>
      <c r="G2018" s="851" t="s">
        <v>17</v>
      </c>
      <c r="H2018" s="852"/>
      <c r="I2018" s="358"/>
      <c r="J2018" s="357"/>
      <c r="K2018" s="357"/>
      <c r="L2018" s="357"/>
      <c r="M2018" s="356"/>
      <c r="O2018" s="333"/>
      <c r="Q2018" s="333"/>
    </row>
    <row r="2019" spans="1:17" s="19" customFormat="1" ht="39.9" customHeight="1" x14ac:dyDescent="0.25">
      <c r="A2019" s="849"/>
      <c r="B2019" s="48" t="s">
        <v>6691</v>
      </c>
      <c r="C2019" s="48" t="s">
        <v>6696</v>
      </c>
      <c r="D2019" s="355">
        <v>43595</v>
      </c>
      <c r="E2019" s="354"/>
      <c r="F2019" s="353" t="s">
        <v>6133</v>
      </c>
      <c r="G2019" s="774" t="s">
        <v>5997</v>
      </c>
      <c r="H2019" s="775"/>
      <c r="I2019" s="776"/>
      <c r="J2019" s="352" t="s">
        <v>5599</v>
      </c>
      <c r="K2019" s="53"/>
      <c r="L2019" s="45" t="s">
        <v>32</v>
      </c>
      <c r="M2019" s="351">
        <v>1657.75</v>
      </c>
      <c r="O2019" s="333"/>
      <c r="Q2019" s="333"/>
    </row>
    <row r="2020" spans="1:17" s="19" customFormat="1" ht="39.9" customHeight="1" x14ac:dyDescent="0.25">
      <c r="A2020" s="849"/>
      <c r="B2020" s="349" t="s">
        <v>34</v>
      </c>
      <c r="C2020" s="349" t="s">
        <v>35</v>
      </c>
      <c r="D2020" s="349" t="s">
        <v>5600</v>
      </c>
      <c r="E2020" s="853" t="s">
        <v>5601</v>
      </c>
      <c r="F2020" s="853"/>
      <c r="G2020" s="854"/>
      <c r="H2020" s="855"/>
      <c r="I2020" s="856"/>
      <c r="J2020" s="58" t="s">
        <v>5646</v>
      </c>
      <c r="K2020" s="45"/>
      <c r="L2020" s="59" t="s">
        <v>32</v>
      </c>
      <c r="M2020" s="350">
        <v>2070</v>
      </c>
      <c r="O2020" s="333"/>
      <c r="Q2020" s="333"/>
    </row>
    <row r="2021" spans="1:17" s="19" customFormat="1" ht="39.9" customHeight="1" x14ac:dyDescent="0.25">
      <c r="A2021" s="849"/>
      <c r="B2021" s="349"/>
      <c r="C2021" s="349"/>
      <c r="D2021" s="349"/>
      <c r="E2021" s="349"/>
      <c r="F2021" s="349"/>
      <c r="G2021" s="348"/>
      <c r="H2021" s="347"/>
      <c r="I2021" s="346"/>
      <c r="J2021" s="345" t="s">
        <v>5607</v>
      </c>
      <c r="K2021" s="59"/>
      <c r="L2021" s="59"/>
      <c r="M2021" s="344"/>
      <c r="O2021" s="333"/>
      <c r="Q2021" s="333"/>
    </row>
    <row r="2022" spans="1:17" s="19" customFormat="1" ht="39.9" customHeight="1" thickBot="1" x14ac:dyDescent="0.3">
      <c r="A2022" s="850"/>
      <c r="B2022" s="343" t="s">
        <v>6686</v>
      </c>
      <c r="C2022" s="342" t="s">
        <v>5997</v>
      </c>
      <c r="D2022" s="341">
        <v>43605</v>
      </c>
      <c r="E2022" s="340" t="s">
        <v>5605</v>
      </c>
      <c r="F2022" s="339" t="s">
        <v>6695</v>
      </c>
      <c r="G2022" s="338"/>
      <c r="H2022" s="337"/>
      <c r="I2022" s="336"/>
      <c r="J2022" s="63" t="s">
        <v>5696</v>
      </c>
      <c r="K2022" s="335"/>
      <c r="L2022" s="64"/>
      <c r="M2022" s="334"/>
      <c r="O2022" s="333"/>
      <c r="Q2022" s="333"/>
    </row>
    <row r="2023" spans="1:17" s="19" customFormat="1" ht="39.9" customHeight="1" x14ac:dyDescent="0.25">
      <c r="A2023" s="848">
        <v>403</v>
      </c>
      <c r="B2023" s="287" t="s">
        <v>22</v>
      </c>
      <c r="C2023" s="287" t="s">
        <v>23</v>
      </c>
      <c r="D2023" s="287" t="s">
        <v>5593</v>
      </c>
      <c r="E2023" s="851" t="s">
        <v>5594</v>
      </c>
      <c r="F2023" s="851"/>
      <c r="G2023" s="851" t="s">
        <v>17</v>
      </c>
      <c r="H2023" s="852"/>
      <c r="I2023" s="358"/>
      <c r="J2023" s="357"/>
      <c r="K2023" s="357"/>
      <c r="L2023" s="357"/>
      <c r="M2023" s="356"/>
      <c r="O2023" s="333"/>
      <c r="Q2023" s="333"/>
    </row>
    <row r="2024" spans="1:17" s="19" customFormat="1" ht="39.9" customHeight="1" x14ac:dyDescent="0.25">
      <c r="A2024" s="849"/>
      <c r="B2024" s="48" t="s">
        <v>6691</v>
      </c>
      <c r="C2024" s="48" t="s">
        <v>6694</v>
      </c>
      <c r="D2024" s="355">
        <v>43591</v>
      </c>
      <c r="E2024" s="354"/>
      <c r="F2024" s="353" t="s">
        <v>6693</v>
      </c>
      <c r="G2024" s="774" t="s">
        <v>5997</v>
      </c>
      <c r="H2024" s="775"/>
      <c r="I2024" s="776"/>
      <c r="J2024" s="352" t="s">
        <v>5599</v>
      </c>
      <c r="K2024" s="53"/>
      <c r="L2024" s="45" t="s">
        <v>32</v>
      </c>
      <c r="M2024" s="351">
        <v>908.18</v>
      </c>
      <c r="O2024" s="333"/>
      <c r="Q2024" s="333"/>
    </row>
    <row r="2025" spans="1:17" s="19" customFormat="1" ht="39.9" customHeight="1" x14ac:dyDescent="0.25">
      <c r="A2025" s="849"/>
      <c r="B2025" s="349" t="s">
        <v>34</v>
      </c>
      <c r="C2025" s="349" t="s">
        <v>35</v>
      </c>
      <c r="D2025" s="349" t="s">
        <v>5600</v>
      </c>
      <c r="E2025" s="853" t="s">
        <v>5601</v>
      </c>
      <c r="F2025" s="853"/>
      <c r="G2025" s="854"/>
      <c r="H2025" s="855"/>
      <c r="I2025" s="856"/>
      <c r="J2025" s="58" t="s">
        <v>5646</v>
      </c>
      <c r="K2025" s="45"/>
      <c r="L2025" s="59" t="s">
        <v>32</v>
      </c>
      <c r="M2025" s="350">
        <v>430.6</v>
      </c>
      <c r="O2025" s="333"/>
      <c r="Q2025" s="333"/>
    </row>
    <row r="2026" spans="1:17" s="19" customFormat="1" ht="39.9" customHeight="1" x14ac:dyDescent="0.25">
      <c r="A2026" s="849"/>
      <c r="B2026" s="349"/>
      <c r="C2026" s="349"/>
      <c r="D2026" s="349"/>
      <c r="E2026" s="349"/>
      <c r="F2026" s="349"/>
      <c r="G2026" s="348"/>
      <c r="H2026" s="347"/>
      <c r="I2026" s="346"/>
      <c r="J2026" s="345" t="s">
        <v>5607</v>
      </c>
      <c r="K2026" s="59"/>
      <c r="L2026" s="59"/>
      <c r="M2026" s="344"/>
      <c r="O2026" s="333"/>
      <c r="Q2026" s="333"/>
    </row>
    <row r="2027" spans="1:17" s="19" customFormat="1" ht="39.9" customHeight="1" thickBot="1" x14ac:dyDescent="0.3">
      <c r="A2027" s="850"/>
      <c r="B2027" s="343" t="s">
        <v>6686</v>
      </c>
      <c r="C2027" s="342" t="s">
        <v>5997</v>
      </c>
      <c r="D2027" s="341">
        <v>43594</v>
      </c>
      <c r="E2027" s="340" t="s">
        <v>5605</v>
      </c>
      <c r="F2027" s="339" t="s">
        <v>6692</v>
      </c>
      <c r="G2027" s="338"/>
      <c r="H2027" s="337"/>
      <c r="I2027" s="336"/>
      <c r="J2027" s="63" t="s">
        <v>5696</v>
      </c>
      <c r="K2027" s="335"/>
      <c r="L2027" s="64"/>
      <c r="M2027" s="334"/>
      <c r="O2027" s="333"/>
      <c r="Q2027" s="333"/>
    </row>
    <row r="2028" spans="1:17" s="19" customFormat="1" ht="39.9" customHeight="1" x14ac:dyDescent="0.25">
      <c r="A2028" s="848">
        <v>404</v>
      </c>
      <c r="B2028" s="287" t="s">
        <v>22</v>
      </c>
      <c r="C2028" s="287" t="s">
        <v>23</v>
      </c>
      <c r="D2028" s="287" t="s">
        <v>5593</v>
      </c>
      <c r="E2028" s="851" t="s">
        <v>5594</v>
      </c>
      <c r="F2028" s="851"/>
      <c r="G2028" s="851" t="s">
        <v>17</v>
      </c>
      <c r="H2028" s="852"/>
      <c r="I2028" s="358"/>
      <c r="J2028" s="357"/>
      <c r="K2028" s="357"/>
      <c r="L2028" s="357"/>
      <c r="M2028" s="356"/>
      <c r="O2028" s="333"/>
      <c r="Q2028" s="333"/>
    </row>
    <row r="2029" spans="1:17" s="19" customFormat="1" ht="39.9" customHeight="1" x14ac:dyDescent="0.25">
      <c r="A2029" s="849"/>
      <c r="B2029" s="48" t="s">
        <v>6691</v>
      </c>
      <c r="C2029" s="48" t="s">
        <v>6690</v>
      </c>
      <c r="D2029" s="355">
        <v>43631</v>
      </c>
      <c r="E2029" s="354"/>
      <c r="F2029" s="353" t="s">
        <v>6133</v>
      </c>
      <c r="G2029" s="774" t="s">
        <v>5997</v>
      </c>
      <c r="H2029" s="775"/>
      <c r="I2029" s="776"/>
      <c r="J2029" s="352" t="s">
        <v>5599</v>
      </c>
      <c r="K2029" s="53"/>
      <c r="L2029" s="45" t="s">
        <v>32</v>
      </c>
      <c r="M2029" s="351">
        <v>1330</v>
      </c>
      <c r="O2029" s="333"/>
      <c r="Q2029" s="333"/>
    </row>
    <row r="2030" spans="1:17" s="19" customFormat="1" ht="39.9" customHeight="1" x14ac:dyDescent="0.25">
      <c r="A2030" s="849"/>
      <c r="B2030" s="349" t="s">
        <v>34</v>
      </c>
      <c r="C2030" s="349" t="s">
        <v>35</v>
      </c>
      <c r="D2030" s="349" t="s">
        <v>5600</v>
      </c>
      <c r="E2030" s="853" t="s">
        <v>5601</v>
      </c>
      <c r="F2030" s="853"/>
      <c r="G2030" s="854"/>
      <c r="H2030" s="855"/>
      <c r="I2030" s="856"/>
      <c r="J2030" s="58" t="s">
        <v>5646</v>
      </c>
      <c r="K2030" s="45"/>
      <c r="L2030" s="59" t="s">
        <v>32</v>
      </c>
      <c r="M2030" s="350">
        <v>3190</v>
      </c>
      <c r="O2030" s="333"/>
      <c r="Q2030" s="333"/>
    </row>
    <row r="2031" spans="1:17" s="19" customFormat="1" ht="39.9" customHeight="1" x14ac:dyDescent="0.25">
      <c r="A2031" s="849"/>
      <c r="B2031" s="349"/>
      <c r="C2031" s="349"/>
      <c r="D2031" s="349"/>
      <c r="E2031" s="349"/>
      <c r="F2031" s="349"/>
      <c r="G2031" s="348"/>
      <c r="H2031" s="347"/>
      <c r="I2031" s="346"/>
      <c r="J2031" s="345" t="s">
        <v>5607</v>
      </c>
      <c r="K2031" s="59"/>
      <c r="L2031" s="59"/>
      <c r="M2031" s="344"/>
      <c r="O2031" s="333"/>
      <c r="Q2031" s="333"/>
    </row>
    <row r="2032" spans="1:17" s="19" customFormat="1" ht="39.9" customHeight="1" thickBot="1" x14ac:dyDescent="0.3">
      <c r="A2032" s="850"/>
      <c r="B2032" s="343" t="s">
        <v>6686</v>
      </c>
      <c r="C2032" s="342" t="s">
        <v>5997</v>
      </c>
      <c r="D2032" s="341">
        <v>43639</v>
      </c>
      <c r="E2032" s="340" t="s">
        <v>5605</v>
      </c>
      <c r="F2032" s="339" t="s">
        <v>6689</v>
      </c>
      <c r="G2032" s="338"/>
      <c r="H2032" s="337"/>
      <c r="I2032" s="336"/>
      <c r="J2032" s="63" t="s">
        <v>5696</v>
      </c>
      <c r="K2032" s="335"/>
      <c r="L2032" s="64"/>
      <c r="M2032" s="334"/>
      <c r="O2032" s="333"/>
      <c r="Q2032" s="333"/>
    </row>
    <row r="2033" spans="1:17" s="19" customFormat="1" ht="39.9" customHeight="1" x14ac:dyDescent="0.25">
      <c r="A2033" s="848">
        <v>405</v>
      </c>
      <c r="B2033" s="287" t="s">
        <v>22</v>
      </c>
      <c r="C2033" s="287" t="s">
        <v>23</v>
      </c>
      <c r="D2033" s="287" t="s">
        <v>5593</v>
      </c>
      <c r="E2033" s="851" t="s">
        <v>5594</v>
      </c>
      <c r="F2033" s="851"/>
      <c r="G2033" s="851" t="s">
        <v>17</v>
      </c>
      <c r="H2033" s="852"/>
      <c r="I2033" s="358"/>
      <c r="J2033" s="357"/>
      <c r="K2033" s="357"/>
      <c r="L2033" s="357"/>
      <c r="M2033" s="356"/>
      <c r="O2033" s="333"/>
      <c r="Q2033" s="333"/>
    </row>
    <row r="2034" spans="1:17" s="19" customFormat="1" ht="39.9" customHeight="1" x14ac:dyDescent="0.25">
      <c r="A2034" s="849"/>
      <c r="B2034" s="48" t="s">
        <v>6688</v>
      </c>
      <c r="C2034" s="48" t="s">
        <v>6687</v>
      </c>
      <c r="D2034" s="355">
        <v>43625</v>
      </c>
      <c r="E2034" s="354"/>
      <c r="F2034" s="353" t="s">
        <v>6149</v>
      </c>
      <c r="G2034" s="774" t="s">
        <v>5997</v>
      </c>
      <c r="H2034" s="775"/>
      <c r="I2034" s="776"/>
      <c r="J2034" s="352" t="s">
        <v>5599</v>
      </c>
      <c r="K2034" s="53"/>
      <c r="L2034" s="45" t="s">
        <v>32</v>
      </c>
      <c r="M2034" s="351">
        <v>1400.2</v>
      </c>
      <c r="O2034" s="333"/>
      <c r="Q2034" s="333"/>
    </row>
    <row r="2035" spans="1:17" s="19" customFormat="1" ht="39.9" customHeight="1" x14ac:dyDescent="0.25">
      <c r="A2035" s="849"/>
      <c r="B2035" s="349" t="s">
        <v>34</v>
      </c>
      <c r="C2035" s="349" t="s">
        <v>35</v>
      </c>
      <c r="D2035" s="349" t="s">
        <v>5600</v>
      </c>
      <c r="E2035" s="853" t="s">
        <v>5601</v>
      </c>
      <c r="F2035" s="853"/>
      <c r="G2035" s="854"/>
      <c r="H2035" s="855"/>
      <c r="I2035" s="856"/>
      <c r="J2035" s="58" t="s">
        <v>5646</v>
      </c>
      <c r="K2035" s="45"/>
      <c r="L2035" s="59" t="s">
        <v>32</v>
      </c>
      <c r="M2035" s="350">
        <v>541.6</v>
      </c>
      <c r="O2035" s="333"/>
      <c r="Q2035" s="333"/>
    </row>
    <row r="2036" spans="1:17" s="19" customFormat="1" ht="39.9" customHeight="1" x14ac:dyDescent="0.25">
      <c r="A2036" s="849"/>
      <c r="B2036" s="349"/>
      <c r="C2036" s="349"/>
      <c r="D2036" s="349"/>
      <c r="E2036" s="349"/>
      <c r="F2036" s="349"/>
      <c r="G2036" s="348"/>
      <c r="H2036" s="347"/>
      <c r="I2036" s="346"/>
      <c r="J2036" s="345" t="s">
        <v>5607</v>
      </c>
      <c r="K2036" s="59"/>
      <c r="L2036" s="59"/>
      <c r="M2036" s="344"/>
      <c r="O2036" s="333"/>
      <c r="Q2036" s="333"/>
    </row>
    <row r="2037" spans="1:17" s="19" customFormat="1" ht="39.9" customHeight="1" thickBot="1" x14ac:dyDescent="0.3">
      <c r="A2037" s="850"/>
      <c r="B2037" s="343" t="s">
        <v>6686</v>
      </c>
      <c r="C2037" s="342" t="s">
        <v>5997</v>
      </c>
      <c r="D2037" s="341">
        <v>43629</v>
      </c>
      <c r="E2037" s="340" t="s">
        <v>5605</v>
      </c>
      <c r="F2037" s="339" t="s">
        <v>6685</v>
      </c>
      <c r="G2037" s="338"/>
      <c r="H2037" s="337"/>
      <c r="I2037" s="336"/>
      <c r="J2037" s="63" t="s">
        <v>5696</v>
      </c>
      <c r="K2037" s="335"/>
      <c r="L2037" s="64"/>
      <c r="M2037" s="334"/>
      <c r="O2037" s="333"/>
      <c r="Q2037" s="333"/>
    </row>
    <row r="2038" spans="1:17" s="19" customFormat="1" ht="39.9" customHeight="1" x14ac:dyDescent="0.25">
      <c r="A2038" s="848">
        <v>406</v>
      </c>
      <c r="B2038" s="287" t="s">
        <v>22</v>
      </c>
      <c r="C2038" s="287" t="s">
        <v>23</v>
      </c>
      <c r="D2038" s="287" t="s">
        <v>5593</v>
      </c>
      <c r="E2038" s="851" t="s">
        <v>5594</v>
      </c>
      <c r="F2038" s="851"/>
      <c r="G2038" s="851" t="s">
        <v>17</v>
      </c>
      <c r="H2038" s="852"/>
      <c r="I2038" s="358"/>
      <c r="J2038" s="357"/>
      <c r="K2038" s="357"/>
      <c r="L2038" s="357"/>
      <c r="M2038" s="356"/>
      <c r="O2038" s="333"/>
      <c r="Q2038" s="333"/>
    </row>
    <row r="2039" spans="1:17" s="19" customFormat="1" ht="39.9" customHeight="1" x14ac:dyDescent="0.25">
      <c r="A2039" s="849"/>
      <c r="B2039" s="48" t="s">
        <v>6680</v>
      </c>
      <c r="C2039" s="48" t="s">
        <v>6684</v>
      </c>
      <c r="D2039" s="355">
        <v>43602</v>
      </c>
      <c r="E2039" s="354"/>
      <c r="F2039" s="353" t="s">
        <v>6683</v>
      </c>
      <c r="G2039" s="774" t="s">
        <v>6682</v>
      </c>
      <c r="H2039" s="775"/>
      <c r="I2039" s="776"/>
      <c r="J2039" s="352" t="s">
        <v>5599</v>
      </c>
      <c r="K2039" s="53"/>
      <c r="L2039" s="45" t="s">
        <v>32</v>
      </c>
      <c r="M2039" s="351">
        <v>825</v>
      </c>
      <c r="O2039" s="333"/>
      <c r="Q2039" s="333"/>
    </row>
    <row r="2040" spans="1:17" s="19" customFormat="1" ht="39.9" customHeight="1" x14ac:dyDescent="0.25">
      <c r="A2040" s="849"/>
      <c r="B2040" s="349" t="s">
        <v>34</v>
      </c>
      <c r="C2040" s="349" t="s">
        <v>35</v>
      </c>
      <c r="D2040" s="349" t="s">
        <v>5600</v>
      </c>
      <c r="E2040" s="853" t="s">
        <v>5601</v>
      </c>
      <c r="F2040" s="853"/>
      <c r="G2040" s="854"/>
      <c r="H2040" s="855"/>
      <c r="I2040" s="856"/>
      <c r="J2040" s="58" t="s">
        <v>5646</v>
      </c>
      <c r="K2040" s="45"/>
      <c r="L2040" s="59" t="s">
        <v>32</v>
      </c>
      <c r="M2040" s="350">
        <v>695.6</v>
      </c>
      <c r="O2040" s="333"/>
      <c r="Q2040" s="333"/>
    </row>
    <row r="2041" spans="1:17" s="19" customFormat="1" ht="39.9" customHeight="1" x14ac:dyDescent="0.25">
      <c r="A2041" s="849"/>
      <c r="B2041" s="349"/>
      <c r="C2041" s="349"/>
      <c r="D2041" s="349"/>
      <c r="E2041" s="349"/>
      <c r="F2041" s="349"/>
      <c r="G2041" s="348"/>
      <c r="H2041" s="347"/>
      <c r="I2041" s="346"/>
      <c r="J2041" s="345" t="s">
        <v>5607</v>
      </c>
      <c r="K2041" s="59"/>
      <c r="L2041" s="59" t="s">
        <v>32</v>
      </c>
      <c r="M2041" s="344">
        <v>228</v>
      </c>
      <c r="O2041" s="333"/>
      <c r="Q2041" s="333"/>
    </row>
    <row r="2042" spans="1:17" s="19" customFormat="1" ht="39.9" customHeight="1" thickBot="1" x14ac:dyDescent="0.3">
      <c r="A2042" s="850"/>
      <c r="B2042" s="343" t="s">
        <v>5775</v>
      </c>
      <c r="C2042" s="342" t="s">
        <v>6682</v>
      </c>
      <c r="D2042" s="341">
        <v>43605</v>
      </c>
      <c r="E2042" s="340" t="s">
        <v>5605</v>
      </c>
      <c r="F2042" s="339" t="s">
        <v>6681</v>
      </c>
      <c r="G2042" s="338"/>
      <c r="H2042" s="337"/>
      <c r="I2042" s="336"/>
      <c r="J2042" s="63" t="s">
        <v>5696</v>
      </c>
      <c r="K2042" s="335"/>
      <c r="L2042" s="64"/>
      <c r="M2042" s="334"/>
      <c r="O2042" s="333"/>
      <c r="Q2042" s="333"/>
    </row>
    <row r="2043" spans="1:17" s="19" customFormat="1" ht="39.9" customHeight="1" x14ac:dyDescent="0.25">
      <c r="A2043" s="848">
        <v>407</v>
      </c>
      <c r="B2043" s="287" t="s">
        <v>22</v>
      </c>
      <c r="C2043" s="287" t="s">
        <v>23</v>
      </c>
      <c r="D2043" s="287" t="s">
        <v>5593</v>
      </c>
      <c r="E2043" s="851" t="s">
        <v>5594</v>
      </c>
      <c r="F2043" s="851"/>
      <c r="G2043" s="851" t="s">
        <v>17</v>
      </c>
      <c r="H2043" s="852"/>
      <c r="I2043" s="358"/>
      <c r="J2043" s="357"/>
      <c r="K2043" s="357"/>
      <c r="L2043" s="357"/>
      <c r="M2043" s="356"/>
      <c r="O2043" s="333"/>
      <c r="Q2043" s="333"/>
    </row>
    <row r="2044" spans="1:17" s="19" customFormat="1" ht="39.9" customHeight="1" x14ac:dyDescent="0.25">
      <c r="A2044" s="849"/>
      <c r="B2044" s="48" t="s">
        <v>6680</v>
      </c>
      <c r="C2044" s="48" t="s">
        <v>6679</v>
      </c>
      <c r="D2044" s="355">
        <v>43729</v>
      </c>
      <c r="E2044" s="354"/>
      <c r="F2044" s="353" t="s">
        <v>6678</v>
      </c>
      <c r="G2044" s="774" t="s">
        <v>6677</v>
      </c>
      <c r="H2044" s="775"/>
      <c r="I2044" s="776"/>
      <c r="J2044" s="352" t="s">
        <v>5599</v>
      </c>
      <c r="K2044" s="53"/>
      <c r="L2044" s="45" t="s">
        <v>32</v>
      </c>
      <c r="M2044" s="351">
        <v>251</v>
      </c>
      <c r="O2044" s="333"/>
      <c r="Q2044" s="333"/>
    </row>
    <row r="2045" spans="1:17" s="19" customFormat="1" ht="39.9" customHeight="1" x14ac:dyDescent="0.25">
      <c r="A2045" s="849"/>
      <c r="B2045" s="349" t="s">
        <v>34</v>
      </c>
      <c r="C2045" s="349" t="s">
        <v>35</v>
      </c>
      <c r="D2045" s="349" t="s">
        <v>5600</v>
      </c>
      <c r="E2045" s="853" t="s">
        <v>5601</v>
      </c>
      <c r="F2045" s="853"/>
      <c r="G2045" s="854"/>
      <c r="H2045" s="855"/>
      <c r="I2045" s="856"/>
      <c r="J2045" s="58" t="s">
        <v>5646</v>
      </c>
      <c r="K2045" s="45"/>
      <c r="L2045" s="59" t="s">
        <v>32</v>
      </c>
      <c r="M2045" s="350">
        <v>380.6</v>
      </c>
      <c r="O2045" s="333"/>
      <c r="Q2045" s="333"/>
    </row>
    <row r="2046" spans="1:17" s="19" customFormat="1" ht="39.9" customHeight="1" x14ac:dyDescent="0.25">
      <c r="A2046" s="849"/>
      <c r="B2046" s="349"/>
      <c r="C2046" s="349"/>
      <c r="D2046" s="349"/>
      <c r="E2046" s="349"/>
      <c r="F2046" s="349"/>
      <c r="G2046" s="348"/>
      <c r="H2046" s="347"/>
      <c r="I2046" s="346"/>
      <c r="J2046" s="345" t="s">
        <v>5607</v>
      </c>
      <c r="K2046" s="59"/>
      <c r="L2046" s="59" t="s">
        <v>32</v>
      </c>
      <c r="M2046" s="344">
        <v>124</v>
      </c>
      <c r="O2046" s="333"/>
      <c r="Q2046" s="333"/>
    </row>
    <row r="2047" spans="1:17" s="19" customFormat="1" ht="39.9" customHeight="1" thickBot="1" x14ac:dyDescent="0.3">
      <c r="A2047" s="850"/>
      <c r="B2047" s="343" t="s">
        <v>5775</v>
      </c>
      <c r="C2047" s="342" t="s">
        <v>6677</v>
      </c>
      <c r="D2047" s="341">
        <v>43730</v>
      </c>
      <c r="E2047" s="340" t="s">
        <v>5605</v>
      </c>
      <c r="F2047" s="339" t="s">
        <v>6676</v>
      </c>
      <c r="G2047" s="338"/>
      <c r="H2047" s="337"/>
      <c r="I2047" s="336"/>
      <c r="J2047" s="63" t="s">
        <v>5696</v>
      </c>
      <c r="K2047" s="335"/>
      <c r="L2047" s="64"/>
      <c r="M2047" s="334"/>
      <c r="O2047" s="333"/>
      <c r="Q2047" s="333"/>
    </row>
    <row r="2048" spans="1:17" s="19" customFormat="1" ht="39.9" customHeight="1" x14ac:dyDescent="0.25">
      <c r="A2048" s="848">
        <v>408</v>
      </c>
      <c r="B2048" s="287" t="s">
        <v>22</v>
      </c>
      <c r="C2048" s="287" t="s">
        <v>23</v>
      </c>
      <c r="D2048" s="287" t="s">
        <v>5593</v>
      </c>
      <c r="E2048" s="851" t="s">
        <v>5594</v>
      </c>
      <c r="F2048" s="851"/>
      <c r="G2048" s="851" t="s">
        <v>17</v>
      </c>
      <c r="H2048" s="852"/>
      <c r="I2048" s="358"/>
      <c r="J2048" s="357"/>
      <c r="K2048" s="357"/>
      <c r="L2048" s="357"/>
      <c r="M2048" s="356"/>
      <c r="O2048" s="333"/>
      <c r="Q2048" s="333"/>
    </row>
    <row r="2049" spans="1:17" s="19" customFormat="1" ht="39.9" customHeight="1" x14ac:dyDescent="0.25">
      <c r="A2049" s="849"/>
      <c r="B2049" s="48" t="s">
        <v>6675</v>
      </c>
      <c r="C2049" s="48" t="s">
        <v>6674</v>
      </c>
      <c r="D2049" s="355">
        <v>43667</v>
      </c>
      <c r="E2049" s="354"/>
      <c r="F2049" s="353" t="s">
        <v>6018</v>
      </c>
      <c r="G2049" s="774" t="s">
        <v>5837</v>
      </c>
      <c r="H2049" s="775"/>
      <c r="I2049" s="776"/>
      <c r="J2049" s="352" t="s">
        <v>5599</v>
      </c>
      <c r="K2049" s="53"/>
      <c r="L2049" s="45" t="s">
        <v>32</v>
      </c>
      <c r="M2049" s="351">
        <v>1248</v>
      </c>
      <c r="O2049" s="333"/>
      <c r="Q2049" s="333"/>
    </row>
    <row r="2050" spans="1:17" s="19" customFormat="1" ht="39.9" customHeight="1" x14ac:dyDescent="0.25">
      <c r="A2050" s="849"/>
      <c r="B2050" s="349" t="s">
        <v>34</v>
      </c>
      <c r="C2050" s="349" t="s">
        <v>35</v>
      </c>
      <c r="D2050" s="349" t="s">
        <v>5600</v>
      </c>
      <c r="E2050" s="853" t="s">
        <v>5601</v>
      </c>
      <c r="F2050" s="853"/>
      <c r="G2050" s="854"/>
      <c r="H2050" s="855"/>
      <c r="I2050" s="856"/>
      <c r="J2050" s="58" t="s">
        <v>5646</v>
      </c>
      <c r="K2050" s="45"/>
      <c r="L2050" s="59" t="s">
        <v>32</v>
      </c>
      <c r="M2050" s="350">
        <v>3463.22</v>
      </c>
      <c r="O2050" s="333"/>
      <c r="Q2050" s="333"/>
    </row>
    <row r="2051" spans="1:17" s="19" customFormat="1" ht="39.9" customHeight="1" x14ac:dyDescent="0.25">
      <c r="A2051" s="849"/>
      <c r="B2051" s="349"/>
      <c r="C2051" s="349"/>
      <c r="D2051" s="349"/>
      <c r="E2051" s="349"/>
      <c r="F2051" s="349"/>
      <c r="G2051" s="348"/>
      <c r="H2051" s="347"/>
      <c r="I2051" s="346"/>
      <c r="J2051" s="345" t="s">
        <v>5607</v>
      </c>
      <c r="K2051" s="59"/>
      <c r="L2051" s="59" t="s">
        <v>32</v>
      </c>
      <c r="M2051" s="344">
        <v>516</v>
      </c>
      <c r="O2051" s="333"/>
      <c r="Q2051" s="333"/>
    </row>
    <row r="2052" spans="1:17" s="19" customFormat="1" ht="39.9" customHeight="1" thickBot="1" x14ac:dyDescent="0.3">
      <c r="A2052" s="850"/>
      <c r="B2052" s="343" t="s">
        <v>6673</v>
      </c>
      <c r="C2052" s="342" t="s">
        <v>5837</v>
      </c>
      <c r="D2052" s="341">
        <v>43672</v>
      </c>
      <c r="E2052" s="340" t="s">
        <v>5605</v>
      </c>
      <c r="F2052" s="339" t="s">
        <v>6672</v>
      </c>
      <c r="G2052" s="338"/>
      <c r="H2052" s="337"/>
      <c r="I2052" s="336"/>
      <c r="J2052" s="63" t="s">
        <v>5696</v>
      </c>
      <c r="K2052" s="335"/>
      <c r="L2052" s="64"/>
      <c r="M2052" s="334"/>
      <c r="O2052" s="333"/>
      <c r="Q2052" s="333"/>
    </row>
    <row r="2053" spans="1:17" s="19" customFormat="1" ht="39.9" customHeight="1" x14ac:dyDescent="0.25">
      <c r="A2053" s="848">
        <v>409</v>
      </c>
      <c r="B2053" s="287" t="s">
        <v>22</v>
      </c>
      <c r="C2053" s="287" t="s">
        <v>23</v>
      </c>
      <c r="D2053" s="287" t="s">
        <v>5593</v>
      </c>
      <c r="E2053" s="851" t="s">
        <v>5594</v>
      </c>
      <c r="F2053" s="851"/>
      <c r="G2053" s="851" t="s">
        <v>17</v>
      </c>
      <c r="H2053" s="852"/>
      <c r="I2053" s="358"/>
      <c r="J2053" s="357"/>
      <c r="K2053" s="357"/>
      <c r="L2053" s="357"/>
      <c r="M2053" s="356"/>
      <c r="O2053" s="333"/>
      <c r="Q2053" s="333"/>
    </row>
    <row r="2054" spans="1:17" s="19" customFormat="1" ht="39.9" customHeight="1" x14ac:dyDescent="0.25">
      <c r="A2054" s="849"/>
      <c r="B2054" s="48" t="s">
        <v>6671</v>
      </c>
      <c r="C2054" s="48" t="s">
        <v>6670</v>
      </c>
      <c r="D2054" s="355">
        <v>43569</v>
      </c>
      <c r="E2054" s="354"/>
      <c r="F2054" s="353" t="s">
        <v>6669</v>
      </c>
      <c r="G2054" s="774" t="s">
        <v>5837</v>
      </c>
      <c r="H2054" s="775"/>
      <c r="I2054" s="776"/>
      <c r="J2054" s="352" t="s">
        <v>5599</v>
      </c>
      <c r="K2054" s="53"/>
      <c r="L2054" s="45" t="s">
        <v>32</v>
      </c>
      <c r="M2054" s="351">
        <v>600</v>
      </c>
      <c r="O2054" s="333"/>
      <c r="Q2054" s="333"/>
    </row>
    <row r="2055" spans="1:17" s="19" customFormat="1" ht="39.9" customHeight="1" x14ac:dyDescent="0.25">
      <c r="A2055" s="849"/>
      <c r="B2055" s="349" t="s">
        <v>34</v>
      </c>
      <c r="C2055" s="349" t="s">
        <v>35</v>
      </c>
      <c r="D2055" s="349" t="s">
        <v>5600</v>
      </c>
      <c r="E2055" s="853" t="s">
        <v>5601</v>
      </c>
      <c r="F2055" s="853"/>
      <c r="G2055" s="854"/>
      <c r="H2055" s="855"/>
      <c r="I2055" s="856"/>
      <c r="J2055" s="58" t="s">
        <v>5646</v>
      </c>
      <c r="K2055" s="45"/>
      <c r="L2055" s="59" t="s">
        <v>32</v>
      </c>
      <c r="M2055" s="350">
        <v>110.96</v>
      </c>
      <c r="O2055" s="333"/>
      <c r="Q2055" s="333"/>
    </row>
    <row r="2056" spans="1:17" s="19" customFormat="1" ht="39.9" customHeight="1" x14ac:dyDescent="0.25">
      <c r="A2056" s="849"/>
      <c r="B2056" s="349"/>
      <c r="C2056" s="349"/>
      <c r="D2056" s="349"/>
      <c r="E2056" s="349"/>
      <c r="F2056" s="349"/>
      <c r="G2056" s="348"/>
      <c r="H2056" s="347"/>
      <c r="I2056" s="346"/>
      <c r="J2056" s="345" t="s">
        <v>5607</v>
      </c>
      <c r="K2056" s="59"/>
      <c r="L2056" s="59" t="s">
        <v>32</v>
      </c>
      <c r="M2056" s="344">
        <f>216+141</f>
        <v>357</v>
      </c>
      <c r="O2056" s="333"/>
      <c r="Q2056" s="333"/>
    </row>
    <row r="2057" spans="1:17" s="19" customFormat="1" ht="39.9" customHeight="1" thickBot="1" x14ac:dyDescent="0.3">
      <c r="A2057" s="850"/>
      <c r="B2057" s="343" t="s">
        <v>3012</v>
      </c>
      <c r="C2057" s="342" t="s">
        <v>5837</v>
      </c>
      <c r="D2057" s="341">
        <v>43582</v>
      </c>
      <c r="E2057" s="340" t="s">
        <v>5605</v>
      </c>
      <c r="F2057" s="339" t="s">
        <v>6668</v>
      </c>
      <c r="G2057" s="338"/>
      <c r="H2057" s="337"/>
      <c r="I2057" s="336"/>
      <c r="J2057" s="63" t="s">
        <v>5696</v>
      </c>
      <c r="K2057" s="335"/>
      <c r="L2057" s="64"/>
      <c r="M2057" s="334"/>
      <c r="O2057" s="333"/>
      <c r="Q2057" s="333"/>
    </row>
    <row r="2058" spans="1:17" s="19" customFormat="1" ht="39.9" customHeight="1" x14ac:dyDescent="0.25">
      <c r="A2058" s="848">
        <v>410</v>
      </c>
      <c r="B2058" s="287" t="s">
        <v>22</v>
      </c>
      <c r="C2058" s="287" t="s">
        <v>23</v>
      </c>
      <c r="D2058" s="287" t="s">
        <v>5593</v>
      </c>
      <c r="E2058" s="851" t="s">
        <v>5594</v>
      </c>
      <c r="F2058" s="851"/>
      <c r="G2058" s="851" t="s">
        <v>17</v>
      </c>
      <c r="H2058" s="852"/>
      <c r="I2058" s="358"/>
      <c r="J2058" s="357"/>
      <c r="K2058" s="357"/>
      <c r="L2058" s="357"/>
      <c r="M2058" s="356"/>
      <c r="O2058" s="333"/>
      <c r="Q2058" s="333"/>
    </row>
    <row r="2059" spans="1:17" s="19" customFormat="1" ht="39.9" customHeight="1" x14ac:dyDescent="0.25">
      <c r="A2059" s="849"/>
      <c r="B2059" s="48" t="s">
        <v>6667</v>
      </c>
      <c r="C2059" s="48" t="s">
        <v>6666</v>
      </c>
      <c r="D2059" s="355">
        <v>43674</v>
      </c>
      <c r="E2059" s="354"/>
      <c r="F2059" s="353" t="s">
        <v>6665</v>
      </c>
      <c r="G2059" s="774" t="s">
        <v>6664</v>
      </c>
      <c r="H2059" s="775"/>
      <c r="I2059" s="776"/>
      <c r="J2059" s="352" t="s">
        <v>5599</v>
      </c>
      <c r="K2059" s="53"/>
      <c r="L2059" s="45" t="s">
        <v>32</v>
      </c>
      <c r="M2059" s="351">
        <v>1272</v>
      </c>
      <c r="O2059" s="333"/>
      <c r="Q2059" s="333"/>
    </row>
    <row r="2060" spans="1:17" s="19" customFormat="1" ht="39.9" customHeight="1" x14ac:dyDescent="0.25">
      <c r="A2060" s="849"/>
      <c r="B2060" s="349" t="s">
        <v>34</v>
      </c>
      <c r="C2060" s="349" t="s">
        <v>35</v>
      </c>
      <c r="D2060" s="349" t="s">
        <v>5600</v>
      </c>
      <c r="E2060" s="853" t="s">
        <v>5601</v>
      </c>
      <c r="F2060" s="853"/>
      <c r="G2060" s="854"/>
      <c r="H2060" s="855"/>
      <c r="I2060" s="856"/>
      <c r="J2060" s="58" t="s">
        <v>5646</v>
      </c>
      <c r="K2060" s="45"/>
      <c r="L2060" s="59"/>
      <c r="M2060" s="350"/>
      <c r="O2060" s="333"/>
      <c r="Q2060" s="333"/>
    </row>
    <row r="2061" spans="1:17" s="19" customFormat="1" ht="39.9" customHeight="1" x14ac:dyDescent="0.25">
      <c r="A2061" s="849"/>
      <c r="B2061" s="349"/>
      <c r="C2061" s="349"/>
      <c r="D2061" s="349"/>
      <c r="E2061" s="349"/>
      <c r="F2061" s="349"/>
      <c r="G2061" s="348"/>
      <c r="H2061" s="347"/>
      <c r="I2061" s="346"/>
      <c r="J2061" s="345" t="s">
        <v>5607</v>
      </c>
      <c r="K2061" s="59"/>
      <c r="L2061" s="59" t="s">
        <v>32</v>
      </c>
      <c r="M2061" s="344">
        <v>54</v>
      </c>
      <c r="O2061" s="333"/>
      <c r="Q2061" s="333"/>
    </row>
    <row r="2062" spans="1:17" s="19" customFormat="1" ht="39.9" customHeight="1" thickBot="1" x14ac:dyDescent="0.3">
      <c r="A2062" s="850"/>
      <c r="B2062" s="343" t="s">
        <v>5710</v>
      </c>
      <c r="C2062" s="342" t="s">
        <v>6664</v>
      </c>
      <c r="D2062" s="341">
        <v>43680</v>
      </c>
      <c r="E2062" s="340" t="s">
        <v>5605</v>
      </c>
      <c r="F2062" s="339" t="s">
        <v>6663</v>
      </c>
      <c r="G2062" s="338"/>
      <c r="H2062" s="337"/>
      <c r="I2062" s="336"/>
      <c r="J2062" s="63" t="s">
        <v>5696</v>
      </c>
      <c r="K2062" s="335"/>
      <c r="L2062" s="64"/>
      <c r="M2062" s="334"/>
      <c r="O2062" s="333"/>
      <c r="Q2062" s="333"/>
    </row>
    <row r="2063" spans="1:17" s="19" customFormat="1" ht="39.9" customHeight="1" x14ac:dyDescent="0.25">
      <c r="A2063" s="848">
        <v>411</v>
      </c>
      <c r="B2063" s="287" t="s">
        <v>22</v>
      </c>
      <c r="C2063" s="287" t="s">
        <v>23</v>
      </c>
      <c r="D2063" s="287" t="s">
        <v>5593</v>
      </c>
      <c r="E2063" s="851" t="s">
        <v>5594</v>
      </c>
      <c r="F2063" s="851"/>
      <c r="G2063" s="851" t="s">
        <v>17</v>
      </c>
      <c r="H2063" s="852"/>
      <c r="I2063" s="358"/>
      <c r="J2063" s="357"/>
      <c r="K2063" s="357"/>
      <c r="L2063" s="357"/>
      <c r="M2063" s="356"/>
      <c r="O2063" s="333"/>
      <c r="Q2063" s="333"/>
    </row>
    <row r="2064" spans="1:17" s="19" customFormat="1" ht="39.9" customHeight="1" x14ac:dyDescent="0.25">
      <c r="A2064" s="849"/>
      <c r="B2064" s="48" t="s">
        <v>6662</v>
      </c>
      <c r="C2064" s="48" t="s">
        <v>6661</v>
      </c>
      <c r="D2064" s="355">
        <v>43665</v>
      </c>
      <c r="E2064" s="354"/>
      <c r="F2064" s="353" t="s">
        <v>6463</v>
      </c>
      <c r="G2064" s="774" t="s">
        <v>5837</v>
      </c>
      <c r="H2064" s="775"/>
      <c r="I2064" s="776"/>
      <c r="J2064" s="352" t="s">
        <v>5599</v>
      </c>
      <c r="K2064" s="53"/>
      <c r="L2064" s="45"/>
      <c r="M2064" s="351"/>
      <c r="O2064" s="333"/>
      <c r="Q2064" s="333"/>
    </row>
    <row r="2065" spans="1:17" s="19" customFormat="1" ht="39.9" customHeight="1" x14ac:dyDescent="0.25">
      <c r="A2065" s="849"/>
      <c r="B2065" s="349" t="s">
        <v>34</v>
      </c>
      <c r="C2065" s="349" t="s">
        <v>35</v>
      </c>
      <c r="D2065" s="349" t="s">
        <v>5600</v>
      </c>
      <c r="E2065" s="853" t="s">
        <v>5601</v>
      </c>
      <c r="F2065" s="853"/>
      <c r="G2065" s="854"/>
      <c r="H2065" s="855"/>
      <c r="I2065" s="856"/>
      <c r="J2065" s="58" t="s">
        <v>5646</v>
      </c>
      <c r="K2065" s="45"/>
      <c r="L2065" s="59" t="s">
        <v>32</v>
      </c>
      <c r="M2065" s="350">
        <v>2766.85</v>
      </c>
      <c r="O2065" s="333"/>
      <c r="Q2065" s="333"/>
    </row>
    <row r="2066" spans="1:17" s="19" customFormat="1" ht="39.9" customHeight="1" x14ac:dyDescent="0.25">
      <c r="A2066" s="849"/>
      <c r="B2066" s="349"/>
      <c r="C2066" s="349"/>
      <c r="D2066" s="349"/>
      <c r="E2066" s="349"/>
      <c r="F2066" s="349"/>
      <c r="G2066" s="348"/>
      <c r="H2066" s="347"/>
      <c r="I2066" s="346"/>
      <c r="J2066" s="345" t="s">
        <v>5607</v>
      </c>
      <c r="K2066" s="59"/>
      <c r="L2066" s="59"/>
      <c r="M2066" s="344"/>
      <c r="O2066" s="333"/>
      <c r="Q2066" s="333"/>
    </row>
    <row r="2067" spans="1:17" s="19" customFormat="1" ht="39.9" customHeight="1" thickBot="1" x14ac:dyDescent="0.3">
      <c r="A2067" s="850"/>
      <c r="B2067" s="343" t="s">
        <v>6660</v>
      </c>
      <c r="C2067" s="342" t="s">
        <v>5837</v>
      </c>
      <c r="D2067" s="341">
        <v>43680</v>
      </c>
      <c r="E2067" s="340" t="s">
        <v>5605</v>
      </c>
      <c r="F2067" s="339" t="s">
        <v>6659</v>
      </c>
      <c r="G2067" s="338"/>
      <c r="H2067" s="337"/>
      <c r="I2067" s="336"/>
      <c r="J2067" s="63" t="s">
        <v>5696</v>
      </c>
      <c r="K2067" s="335"/>
      <c r="L2067" s="64"/>
      <c r="M2067" s="334"/>
      <c r="O2067" s="333"/>
      <c r="Q2067" s="333"/>
    </row>
    <row r="2068" spans="1:17" s="19" customFormat="1" ht="39.9" customHeight="1" x14ac:dyDescent="0.25">
      <c r="A2068" s="848">
        <v>412</v>
      </c>
      <c r="B2068" s="287" t="s">
        <v>22</v>
      </c>
      <c r="C2068" s="287" t="s">
        <v>23</v>
      </c>
      <c r="D2068" s="287" t="s">
        <v>5593</v>
      </c>
      <c r="E2068" s="851" t="s">
        <v>5594</v>
      </c>
      <c r="F2068" s="851"/>
      <c r="G2068" s="851" t="s">
        <v>17</v>
      </c>
      <c r="H2068" s="852"/>
      <c r="I2068" s="358"/>
      <c r="J2068" s="357"/>
      <c r="K2068" s="357"/>
      <c r="L2068" s="357"/>
      <c r="M2068" s="356"/>
      <c r="O2068" s="333"/>
      <c r="Q2068" s="333"/>
    </row>
    <row r="2069" spans="1:17" s="19" customFormat="1" ht="39.9" customHeight="1" x14ac:dyDescent="0.25">
      <c r="A2069" s="849"/>
      <c r="B2069" s="48" t="s">
        <v>6655</v>
      </c>
      <c r="C2069" s="48" t="s">
        <v>6658</v>
      </c>
      <c r="D2069" s="355">
        <v>43640</v>
      </c>
      <c r="E2069" s="354"/>
      <c r="F2069" s="353" t="s">
        <v>6657</v>
      </c>
      <c r="G2069" s="774" t="s">
        <v>5837</v>
      </c>
      <c r="H2069" s="775"/>
      <c r="I2069" s="776"/>
      <c r="J2069" s="352" t="s">
        <v>5599</v>
      </c>
      <c r="K2069" s="53"/>
      <c r="L2069" s="45"/>
      <c r="M2069" s="351"/>
      <c r="O2069" s="333"/>
      <c r="Q2069" s="333"/>
    </row>
    <row r="2070" spans="1:17" s="19" customFormat="1" ht="39.9" customHeight="1" x14ac:dyDescent="0.25">
      <c r="A2070" s="849"/>
      <c r="B2070" s="349" t="s">
        <v>34</v>
      </c>
      <c r="C2070" s="349" t="s">
        <v>35</v>
      </c>
      <c r="D2070" s="349" t="s">
        <v>5600</v>
      </c>
      <c r="E2070" s="853" t="s">
        <v>5601</v>
      </c>
      <c r="F2070" s="853"/>
      <c r="G2070" s="854"/>
      <c r="H2070" s="855"/>
      <c r="I2070" s="856"/>
      <c r="J2070" s="58" t="s">
        <v>5646</v>
      </c>
      <c r="K2070" s="45"/>
      <c r="L2070" s="59" t="s">
        <v>32</v>
      </c>
      <c r="M2070" s="350">
        <v>1864.52</v>
      </c>
      <c r="O2070" s="333"/>
      <c r="Q2070" s="333"/>
    </row>
    <row r="2071" spans="1:17" s="19" customFormat="1" ht="39.9" customHeight="1" x14ac:dyDescent="0.25">
      <c r="A2071" s="849"/>
      <c r="B2071" s="349"/>
      <c r="C2071" s="349"/>
      <c r="D2071" s="349"/>
      <c r="E2071" s="349"/>
      <c r="F2071" s="349"/>
      <c r="G2071" s="348"/>
      <c r="H2071" s="347"/>
      <c r="I2071" s="346"/>
      <c r="J2071" s="345" t="s">
        <v>5607</v>
      </c>
      <c r="K2071" s="59"/>
      <c r="L2071" s="59" t="s">
        <v>32</v>
      </c>
      <c r="M2071" s="344">
        <v>96</v>
      </c>
      <c r="O2071" s="333"/>
      <c r="Q2071" s="333"/>
    </row>
    <row r="2072" spans="1:17" s="19" customFormat="1" ht="39.9" customHeight="1" thickBot="1" x14ac:dyDescent="0.3">
      <c r="A2072" s="850"/>
      <c r="B2072" s="343" t="s">
        <v>5699</v>
      </c>
      <c r="C2072" s="342" t="s">
        <v>5837</v>
      </c>
      <c r="D2072" s="341">
        <v>43643</v>
      </c>
      <c r="E2072" s="340" t="s">
        <v>5605</v>
      </c>
      <c r="F2072" s="339" t="s">
        <v>6656</v>
      </c>
      <c r="G2072" s="338"/>
      <c r="H2072" s="337"/>
      <c r="I2072" s="336"/>
      <c r="J2072" s="63" t="s">
        <v>5696</v>
      </c>
      <c r="K2072" s="335"/>
      <c r="L2072" s="64"/>
      <c r="M2072" s="334"/>
      <c r="O2072" s="333"/>
      <c r="Q2072" s="333"/>
    </row>
    <row r="2073" spans="1:17" s="19" customFormat="1" ht="39.9" customHeight="1" x14ac:dyDescent="0.25">
      <c r="A2073" s="848">
        <v>413</v>
      </c>
      <c r="B2073" s="287" t="s">
        <v>22</v>
      </c>
      <c r="C2073" s="287" t="s">
        <v>23</v>
      </c>
      <c r="D2073" s="287" t="s">
        <v>5593</v>
      </c>
      <c r="E2073" s="851" t="s">
        <v>5594</v>
      </c>
      <c r="F2073" s="851"/>
      <c r="G2073" s="851" t="s">
        <v>17</v>
      </c>
      <c r="H2073" s="852"/>
      <c r="I2073" s="358"/>
      <c r="J2073" s="357"/>
      <c r="K2073" s="357"/>
      <c r="L2073" s="357"/>
      <c r="M2073" s="356"/>
      <c r="O2073" s="333"/>
      <c r="Q2073" s="333"/>
    </row>
    <row r="2074" spans="1:17" s="19" customFormat="1" ht="39.9" customHeight="1" x14ac:dyDescent="0.25">
      <c r="A2074" s="849"/>
      <c r="B2074" s="48" t="s">
        <v>6655</v>
      </c>
      <c r="C2074" s="48" t="s">
        <v>6631</v>
      </c>
      <c r="D2074" s="355">
        <v>43660</v>
      </c>
      <c r="E2074" s="354"/>
      <c r="F2074" s="353" t="s">
        <v>5990</v>
      </c>
      <c r="G2074" s="774" t="s">
        <v>6450</v>
      </c>
      <c r="H2074" s="775"/>
      <c r="I2074" s="776"/>
      <c r="J2074" s="352" t="s">
        <v>5599</v>
      </c>
      <c r="K2074" s="53"/>
      <c r="L2074" s="45"/>
      <c r="M2074" s="351"/>
      <c r="O2074" s="333"/>
      <c r="Q2074" s="333"/>
    </row>
    <row r="2075" spans="1:17" s="19" customFormat="1" ht="39.9" customHeight="1" x14ac:dyDescent="0.25">
      <c r="A2075" s="849"/>
      <c r="B2075" s="349" t="s">
        <v>34</v>
      </c>
      <c r="C2075" s="349" t="s">
        <v>35</v>
      </c>
      <c r="D2075" s="349" t="s">
        <v>5600</v>
      </c>
      <c r="E2075" s="853" t="s">
        <v>5601</v>
      </c>
      <c r="F2075" s="853"/>
      <c r="G2075" s="854"/>
      <c r="H2075" s="855"/>
      <c r="I2075" s="856"/>
      <c r="J2075" s="58" t="s">
        <v>5646</v>
      </c>
      <c r="K2075" s="45"/>
      <c r="L2075" s="59" t="s">
        <v>32</v>
      </c>
      <c r="M2075" s="350">
        <v>2185.63</v>
      </c>
      <c r="O2075" s="333"/>
      <c r="Q2075" s="333"/>
    </row>
    <row r="2076" spans="1:17" s="19" customFormat="1" ht="39.9" customHeight="1" x14ac:dyDescent="0.25">
      <c r="A2076" s="849"/>
      <c r="B2076" s="349"/>
      <c r="C2076" s="349"/>
      <c r="D2076" s="349"/>
      <c r="E2076" s="349"/>
      <c r="F2076" s="349"/>
      <c r="G2076" s="348"/>
      <c r="H2076" s="347"/>
      <c r="I2076" s="346"/>
      <c r="J2076" s="345" t="s">
        <v>5607</v>
      </c>
      <c r="K2076" s="59"/>
      <c r="L2076" s="59"/>
      <c r="M2076" s="344"/>
      <c r="O2076" s="333"/>
      <c r="Q2076" s="333"/>
    </row>
    <row r="2077" spans="1:17" s="19" customFormat="1" ht="39.9" customHeight="1" thickBot="1" x14ac:dyDescent="0.3">
      <c r="A2077" s="850"/>
      <c r="B2077" s="343" t="s">
        <v>5699</v>
      </c>
      <c r="C2077" s="342" t="s">
        <v>6450</v>
      </c>
      <c r="D2077" s="341">
        <v>43666</v>
      </c>
      <c r="E2077" s="340" t="s">
        <v>5605</v>
      </c>
      <c r="F2077" s="339" t="s">
        <v>6630</v>
      </c>
      <c r="G2077" s="338"/>
      <c r="H2077" s="337"/>
      <c r="I2077" s="336"/>
      <c r="J2077" s="63" t="s">
        <v>5696</v>
      </c>
      <c r="K2077" s="335"/>
      <c r="L2077" s="64"/>
      <c r="M2077" s="334"/>
      <c r="O2077" s="333"/>
      <c r="Q2077" s="333"/>
    </row>
    <row r="2078" spans="1:17" s="19" customFormat="1" ht="39.9" customHeight="1" x14ac:dyDescent="0.25">
      <c r="A2078" s="848">
        <v>414</v>
      </c>
      <c r="B2078" s="287" t="s">
        <v>22</v>
      </c>
      <c r="C2078" s="287" t="s">
        <v>23</v>
      </c>
      <c r="D2078" s="287" t="s">
        <v>5593</v>
      </c>
      <c r="E2078" s="851" t="s">
        <v>5594</v>
      </c>
      <c r="F2078" s="851"/>
      <c r="G2078" s="851" t="s">
        <v>17</v>
      </c>
      <c r="H2078" s="852"/>
      <c r="I2078" s="358"/>
      <c r="J2078" s="357"/>
      <c r="K2078" s="357"/>
      <c r="L2078" s="357"/>
      <c r="M2078" s="356"/>
      <c r="O2078" s="333"/>
      <c r="Q2078" s="333"/>
    </row>
    <row r="2079" spans="1:17" s="19" customFormat="1" ht="39.9" customHeight="1" x14ac:dyDescent="0.25">
      <c r="A2079" s="849"/>
      <c r="B2079" s="48" t="s">
        <v>6654</v>
      </c>
      <c r="C2079" s="48" t="s">
        <v>6653</v>
      </c>
      <c r="D2079" s="355">
        <v>43621</v>
      </c>
      <c r="E2079" s="354"/>
      <c r="F2079" s="353" t="s">
        <v>5705</v>
      </c>
      <c r="G2079" s="774" t="s">
        <v>5799</v>
      </c>
      <c r="H2079" s="775"/>
      <c r="I2079" s="776"/>
      <c r="J2079" s="352" t="s">
        <v>5599</v>
      </c>
      <c r="K2079" s="53"/>
      <c r="L2079" s="45" t="s">
        <v>32</v>
      </c>
      <c r="M2079" s="351">
        <v>498</v>
      </c>
      <c r="O2079" s="333"/>
      <c r="Q2079" s="333"/>
    </row>
    <row r="2080" spans="1:17" s="19" customFormat="1" ht="39.9" customHeight="1" x14ac:dyDescent="0.25">
      <c r="A2080" s="849"/>
      <c r="B2080" s="349" t="s">
        <v>34</v>
      </c>
      <c r="C2080" s="349" t="s">
        <v>35</v>
      </c>
      <c r="D2080" s="349" t="s">
        <v>5600</v>
      </c>
      <c r="E2080" s="853" t="s">
        <v>5601</v>
      </c>
      <c r="F2080" s="853"/>
      <c r="G2080" s="854"/>
      <c r="H2080" s="855"/>
      <c r="I2080" s="856"/>
      <c r="J2080" s="58" t="s">
        <v>5646</v>
      </c>
      <c r="K2080" s="45"/>
      <c r="L2080" s="59" t="s">
        <v>32</v>
      </c>
      <c r="M2080" s="350">
        <v>596.61</v>
      </c>
      <c r="O2080" s="333"/>
      <c r="Q2080" s="333"/>
    </row>
    <row r="2081" spans="1:17" s="19" customFormat="1" ht="39.9" customHeight="1" x14ac:dyDescent="0.25">
      <c r="A2081" s="849"/>
      <c r="B2081" s="349"/>
      <c r="C2081" s="349"/>
      <c r="D2081" s="349"/>
      <c r="E2081" s="349"/>
      <c r="F2081" s="349"/>
      <c r="G2081" s="348"/>
      <c r="H2081" s="347"/>
      <c r="I2081" s="346"/>
      <c r="J2081" s="345" t="s">
        <v>5607</v>
      </c>
      <c r="K2081" s="59"/>
      <c r="L2081" s="59"/>
      <c r="M2081" s="344"/>
      <c r="O2081" s="333"/>
      <c r="Q2081" s="333"/>
    </row>
    <row r="2082" spans="1:17" s="19" customFormat="1" ht="39.9" customHeight="1" thickBot="1" x14ac:dyDescent="0.3">
      <c r="A2082" s="850"/>
      <c r="B2082" s="343" t="s">
        <v>5728</v>
      </c>
      <c r="C2082" s="342" t="s">
        <v>5799</v>
      </c>
      <c r="D2082" s="341">
        <v>43625</v>
      </c>
      <c r="E2082" s="340" t="s">
        <v>5605</v>
      </c>
      <c r="F2082" s="339" t="s">
        <v>6652</v>
      </c>
      <c r="G2082" s="338"/>
      <c r="H2082" s="337"/>
      <c r="I2082" s="336"/>
      <c r="J2082" s="63" t="s">
        <v>5664</v>
      </c>
      <c r="K2082" s="335"/>
      <c r="L2082" s="64" t="s">
        <v>32</v>
      </c>
      <c r="M2082" s="334">
        <v>650</v>
      </c>
      <c r="O2082" s="333"/>
      <c r="Q2082" s="333"/>
    </row>
    <row r="2083" spans="1:17" s="19" customFormat="1" ht="39.9" customHeight="1" x14ac:dyDescent="0.25">
      <c r="A2083" s="848">
        <v>415</v>
      </c>
      <c r="B2083" s="287" t="s">
        <v>22</v>
      </c>
      <c r="C2083" s="287" t="s">
        <v>23</v>
      </c>
      <c r="D2083" s="287" t="s">
        <v>5593</v>
      </c>
      <c r="E2083" s="851" t="s">
        <v>5594</v>
      </c>
      <c r="F2083" s="851"/>
      <c r="G2083" s="851" t="s">
        <v>17</v>
      </c>
      <c r="H2083" s="852"/>
      <c r="I2083" s="358"/>
      <c r="J2083" s="357"/>
      <c r="K2083" s="357"/>
      <c r="L2083" s="357"/>
      <c r="M2083" s="356"/>
      <c r="O2083" s="333"/>
      <c r="Q2083" s="333"/>
    </row>
    <row r="2084" spans="1:17" s="19" customFormat="1" ht="39.9" customHeight="1" x14ac:dyDescent="0.25">
      <c r="A2084" s="849"/>
      <c r="B2084" s="48" t="s">
        <v>6647</v>
      </c>
      <c r="C2084" s="48" t="s">
        <v>6651</v>
      </c>
      <c r="D2084" s="355">
        <v>43651</v>
      </c>
      <c r="E2084" s="354"/>
      <c r="F2084" s="353" t="s">
        <v>6650</v>
      </c>
      <c r="G2084" s="774" t="s">
        <v>6649</v>
      </c>
      <c r="H2084" s="775"/>
      <c r="I2084" s="776"/>
      <c r="J2084" s="352" t="s">
        <v>5599</v>
      </c>
      <c r="K2084" s="53"/>
      <c r="L2084" s="45" t="s">
        <v>32</v>
      </c>
      <c r="M2084" s="351">
        <v>436</v>
      </c>
      <c r="O2084" s="333"/>
      <c r="Q2084" s="333"/>
    </row>
    <row r="2085" spans="1:17" s="19" customFormat="1" ht="39.9" customHeight="1" x14ac:dyDescent="0.25">
      <c r="A2085" s="849"/>
      <c r="B2085" s="349" t="s">
        <v>34</v>
      </c>
      <c r="C2085" s="349" t="s">
        <v>35</v>
      </c>
      <c r="D2085" s="349" t="s">
        <v>5600</v>
      </c>
      <c r="E2085" s="853" t="s">
        <v>5601</v>
      </c>
      <c r="F2085" s="853"/>
      <c r="G2085" s="854"/>
      <c r="H2085" s="855"/>
      <c r="I2085" s="856"/>
      <c r="J2085" s="58" t="s">
        <v>5646</v>
      </c>
      <c r="K2085" s="45"/>
      <c r="L2085" s="59" t="s">
        <v>32</v>
      </c>
      <c r="M2085" s="350">
        <v>781.4</v>
      </c>
      <c r="O2085" s="333"/>
      <c r="Q2085" s="333"/>
    </row>
    <row r="2086" spans="1:17" s="19" customFormat="1" ht="39.9" customHeight="1" x14ac:dyDescent="0.25">
      <c r="A2086" s="849"/>
      <c r="B2086" s="349"/>
      <c r="C2086" s="349"/>
      <c r="D2086" s="349"/>
      <c r="E2086" s="349"/>
      <c r="F2086" s="349"/>
      <c r="G2086" s="348"/>
      <c r="H2086" s="347"/>
      <c r="I2086" s="346"/>
      <c r="J2086" s="345" t="s">
        <v>5607</v>
      </c>
      <c r="K2086" s="59"/>
      <c r="L2086" s="59" t="s">
        <v>32</v>
      </c>
      <c r="M2086" s="344">
        <v>28</v>
      </c>
      <c r="O2086" s="333"/>
      <c r="Q2086" s="333"/>
    </row>
    <row r="2087" spans="1:17" s="19" customFormat="1" ht="39.9" customHeight="1" thickBot="1" x14ac:dyDescent="0.3">
      <c r="A2087" s="850"/>
      <c r="B2087" s="343" t="s">
        <v>141</v>
      </c>
      <c r="C2087" s="342" t="s">
        <v>6649</v>
      </c>
      <c r="D2087" s="341">
        <v>43656</v>
      </c>
      <c r="E2087" s="340" t="s">
        <v>5605</v>
      </c>
      <c r="F2087" s="339" t="s">
        <v>6648</v>
      </c>
      <c r="G2087" s="338"/>
      <c r="H2087" s="337"/>
      <c r="I2087" s="336"/>
      <c r="J2087" s="63" t="s">
        <v>5696</v>
      </c>
      <c r="K2087" s="335"/>
      <c r="L2087" s="64"/>
      <c r="M2087" s="334"/>
      <c r="O2087" s="333"/>
      <c r="Q2087" s="333"/>
    </row>
    <row r="2088" spans="1:17" s="19" customFormat="1" ht="39.9" customHeight="1" x14ac:dyDescent="0.25">
      <c r="A2088" s="848">
        <v>416</v>
      </c>
      <c r="B2088" s="287" t="s">
        <v>22</v>
      </c>
      <c r="C2088" s="287" t="s">
        <v>23</v>
      </c>
      <c r="D2088" s="287" t="s">
        <v>5593</v>
      </c>
      <c r="E2088" s="851" t="s">
        <v>5594</v>
      </c>
      <c r="F2088" s="851"/>
      <c r="G2088" s="851" t="s">
        <v>17</v>
      </c>
      <c r="H2088" s="852"/>
      <c r="I2088" s="358"/>
      <c r="J2088" s="357"/>
      <c r="K2088" s="357"/>
      <c r="L2088" s="357"/>
      <c r="M2088" s="356"/>
      <c r="O2088" s="333"/>
      <c r="Q2088" s="333"/>
    </row>
    <row r="2089" spans="1:17" s="19" customFormat="1" ht="39.9" customHeight="1" x14ac:dyDescent="0.25">
      <c r="A2089" s="849"/>
      <c r="B2089" s="48" t="s">
        <v>6647</v>
      </c>
      <c r="C2089" s="48" t="s">
        <v>6646</v>
      </c>
      <c r="D2089" s="355">
        <v>43682</v>
      </c>
      <c r="E2089" s="354"/>
      <c r="F2089" s="353" t="s">
        <v>6645</v>
      </c>
      <c r="G2089" s="774" t="s">
        <v>6644</v>
      </c>
      <c r="H2089" s="775"/>
      <c r="I2089" s="776"/>
      <c r="J2089" s="352" t="s">
        <v>5599</v>
      </c>
      <c r="K2089" s="53"/>
      <c r="L2089" s="45" t="s">
        <v>32</v>
      </c>
      <c r="M2089" s="351">
        <v>438</v>
      </c>
      <c r="O2089" s="333"/>
      <c r="Q2089" s="333"/>
    </row>
    <row r="2090" spans="1:17" s="19" customFormat="1" ht="39.9" customHeight="1" x14ac:dyDescent="0.25">
      <c r="A2090" s="849"/>
      <c r="B2090" s="349" t="s">
        <v>34</v>
      </c>
      <c r="C2090" s="349" t="s">
        <v>35</v>
      </c>
      <c r="D2090" s="349" t="s">
        <v>5600</v>
      </c>
      <c r="E2090" s="853" t="s">
        <v>5601</v>
      </c>
      <c r="F2090" s="853"/>
      <c r="G2090" s="854"/>
      <c r="H2090" s="855"/>
      <c r="I2090" s="856"/>
      <c r="J2090" s="58" t="s">
        <v>5646</v>
      </c>
      <c r="K2090" s="45"/>
      <c r="L2090" s="59"/>
      <c r="M2090" s="350"/>
      <c r="O2090" s="333"/>
      <c r="Q2090" s="333"/>
    </row>
    <row r="2091" spans="1:17" s="19" customFormat="1" ht="39.9" customHeight="1" x14ac:dyDescent="0.25">
      <c r="A2091" s="849"/>
      <c r="B2091" s="349"/>
      <c r="C2091" s="349"/>
      <c r="D2091" s="349"/>
      <c r="E2091" s="349"/>
      <c r="F2091" s="349"/>
      <c r="G2091" s="348"/>
      <c r="H2091" s="347"/>
      <c r="I2091" s="346"/>
      <c r="J2091" s="345" t="s">
        <v>5607</v>
      </c>
      <c r="K2091" s="59"/>
      <c r="L2091" s="59" t="s">
        <v>32</v>
      </c>
      <c r="M2091" s="344">
        <v>66</v>
      </c>
      <c r="O2091" s="333"/>
      <c r="Q2091" s="333"/>
    </row>
    <row r="2092" spans="1:17" s="19" customFormat="1" ht="39.9" customHeight="1" thickBot="1" x14ac:dyDescent="0.3">
      <c r="A2092" s="850"/>
      <c r="B2092" s="343" t="s">
        <v>141</v>
      </c>
      <c r="C2092" s="342" t="s">
        <v>6644</v>
      </c>
      <c r="D2092" s="341">
        <v>43685</v>
      </c>
      <c r="E2092" s="340" t="s">
        <v>5605</v>
      </c>
      <c r="F2092" s="339" t="s">
        <v>6643</v>
      </c>
      <c r="G2092" s="338"/>
      <c r="H2092" s="337"/>
      <c r="I2092" s="336"/>
      <c r="J2092" s="63" t="s">
        <v>5664</v>
      </c>
      <c r="K2092" s="335"/>
      <c r="L2092" s="64" t="s">
        <v>32</v>
      </c>
      <c r="M2092" s="334">
        <v>25</v>
      </c>
      <c r="O2092" s="333"/>
      <c r="Q2092" s="333"/>
    </row>
    <row r="2093" spans="1:17" s="19" customFormat="1" ht="39.9" customHeight="1" x14ac:dyDescent="0.25">
      <c r="A2093" s="848">
        <v>417</v>
      </c>
      <c r="B2093" s="287" t="s">
        <v>22</v>
      </c>
      <c r="C2093" s="287" t="s">
        <v>23</v>
      </c>
      <c r="D2093" s="287" t="s">
        <v>5593</v>
      </c>
      <c r="E2093" s="851" t="s">
        <v>5594</v>
      </c>
      <c r="F2093" s="851"/>
      <c r="G2093" s="851" t="s">
        <v>17</v>
      </c>
      <c r="H2093" s="852"/>
      <c r="I2093" s="358"/>
      <c r="J2093" s="357"/>
      <c r="K2093" s="357"/>
      <c r="L2093" s="357"/>
      <c r="M2093" s="356"/>
      <c r="O2093" s="333"/>
      <c r="Q2093" s="333"/>
    </row>
    <row r="2094" spans="1:17" s="19" customFormat="1" ht="39.9" customHeight="1" x14ac:dyDescent="0.25">
      <c r="A2094" s="849"/>
      <c r="B2094" s="48" t="s">
        <v>6642</v>
      </c>
      <c r="C2094" s="48" t="s">
        <v>6641</v>
      </c>
      <c r="D2094" s="355">
        <v>43604</v>
      </c>
      <c r="E2094" s="354"/>
      <c r="F2094" s="353" t="s">
        <v>6266</v>
      </c>
      <c r="G2094" s="774" t="s">
        <v>6450</v>
      </c>
      <c r="H2094" s="775"/>
      <c r="I2094" s="776"/>
      <c r="J2094" s="352" t="s">
        <v>5599</v>
      </c>
      <c r="K2094" s="53"/>
      <c r="L2094" s="45" t="s">
        <v>32</v>
      </c>
      <c r="M2094" s="351">
        <v>1662</v>
      </c>
      <c r="O2094" s="333"/>
      <c r="Q2094" s="333"/>
    </row>
    <row r="2095" spans="1:17" s="19" customFormat="1" ht="39.9" customHeight="1" x14ac:dyDescent="0.25">
      <c r="A2095" s="849"/>
      <c r="B2095" s="349" t="s">
        <v>34</v>
      </c>
      <c r="C2095" s="349" t="s">
        <v>35</v>
      </c>
      <c r="D2095" s="349" t="s">
        <v>5600</v>
      </c>
      <c r="E2095" s="853" t="s">
        <v>5601</v>
      </c>
      <c r="F2095" s="853"/>
      <c r="G2095" s="854"/>
      <c r="H2095" s="855"/>
      <c r="I2095" s="856"/>
      <c r="J2095" s="58" t="s">
        <v>5646</v>
      </c>
      <c r="K2095" s="45"/>
      <c r="L2095" s="59" t="s">
        <v>32</v>
      </c>
      <c r="M2095" s="350">
        <v>1046.6300000000001</v>
      </c>
      <c r="O2095" s="333"/>
      <c r="Q2095" s="333"/>
    </row>
    <row r="2096" spans="1:17" s="19" customFormat="1" ht="39.9" customHeight="1" thickBot="1" x14ac:dyDescent="0.3">
      <c r="A2096" s="849"/>
      <c r="B2096" s="349"/>
      <c r="C2096" s="349"/>
      <c r="D2096" s="349"/>
      <c r="E2096" s="349"/>
      <c r="F2096" s="349"/>
      <c r="G2096" s="348"/>
      <c r="H2096" s="347"/>
      <c r="I2096" s="346"/>
      <c r="J2096" s="345" t="s">
        <v>5607</v>
      </c>
      <c r="K2096" s="59"/>
      <c r="L2096" s="59" t="s">
        <v>32</v>
      </c>
      <c r="M2096" s="344">
        <v>577.5</v>
      </c>
      <c r="O2096" s="333"/>
      <c r="Q2096" s="333"/>
    </row>
    <row r="2097" spans="1:17" s="19" customFormat="1" ht="39.9" customHeight="1" thickBot="1" x14ac:dyDescent="0.3">
      <c r="A2097" s="850"/>
      <c r="B2097" s="397" t="s">
        <v>6593</v>
      </c>
      <c r="C2097" s="342" t="s">
        <v>6450</v>
      </c>
      <c r="D2097" s="341">
        <v>43610</v>
      </c>
      <c r="E2097" s="340" t="s">
        <v>5605</v>
      </c>
      <c r="F2097" s="339" t="s">
        <v>6554</v>
      </c>
      <c r="G2097" s="338"/>
      <c r="H2097" s="337"/>
      <c r="I2097" s="336"/>
      <c r="J2097" s="63" t="s">
        <v>5696</v>
      </c>
      <c r="K2097" s="335"/>
      <c r="L2097" s="64"/>
      <c r="M2097" s="334"/>
      <c r="O2097" s="333"/>
      <c r="Q2097" s="333"/>
    </row>
    <row r="2098" spans="1:17" s="19" customFormat="1" ht="39.9" customHeight="1" x14ac:dyDescent="0.25">
      <c r="A2098" s="848">
        <v>418</v>
      </c>
      <c r="B2098" s="287" t="s">
        <v>22</v>
      </c>
      <c r="C2098" s="287" t="s">
        <v>23</v>
      </c>
      <c r="D2098" s="287" t="s">
        <v>5593</v>
      </c>
      <c r="E2098" s="851" t="s">
        <v>5594</v>
      </c>
      <c r="F2098" s="851"/>
      <c r="G2098" s="851" t="s">
        <v>17</v>
      </c>
      <c r="H2098" s="852"/>
      <c r="I2098" s="358"/>
      <c r="J2098" s="357"/>
      <c r="K2098" s="357"/>
      <c r="L2098" s="357"/>
      <c r="M2098" s="356"/>
      <c r="O2098" s="333"/>
      <c r="Q2098" s="333"/>
    </row>
    <row r="2099" spans="1:17" s="19" customFormat="1" ht="39.9" customHeight="1" x14ac:dyDescent="0.25">
      <c r="A2099" s="849"/>
      <c r="B2099" s="48" t="s">
        <v>6640</v>
      </c>
      <c r="C2099" s="48" t="s">
        <v>6639</v>
      </c>
      <c r="D2099" s="355">
        <v>43590</v>
      </c>
      <c r="E2099" s="354"/>
      <c r="F2099" s="353" t="s">
        <v>6035</v>
      </c>
      <c r="G2099" s="774" t="s">
        <v>6638</v>
      </c>
      <c r="H2099" s="775"/>
      <c r="I2099" s="776"/>
      <c r="J2099" s="352" t="s">
        <v>5599</v>
      </c>
      <c r="K2099" s="53"/>
      <c r="L2099" s="45"/>
      <c r="M2099" s="351"/>
      <c r="O2099" s="333"/>
      <c r="Q2099" s="333"/>
    </row>
    <row r="2100" spans="1:17" s="19" customFormat="1" ht="39.9" customHeight="1" x14ac:dyDescent="0.25">
      <c r="A2100" s="849"/>
      <c r="B2100" s="349" t="s">
        <v>34</v>
      </c>
      <c r="C2100" s="349" t="s">
        <v>35</v>
      </c>
      <c r="D2100" s="349" t="s">
        <v>5600</v>
      </c>
      <c r="E2100" s="853" t="s">
        <v>5601</v>
      </c>
      <c r="F2100" s="853"/>
      <c r="G2100" s="854"/>
      <c r="H2100" s="855"/>
      <c r="I2100" s="856"/>
      <c r="J2100" s="58" t="s">
        <v>5646</v>
      </c>
      <c r="K2100" s="45"/>
      <c r="L2100" s="59" t="s">
        <v>32</v>
      </c>
      <c r="M2100" s="350">
        <v>233.49</v>
      </c>
      <c r="O2100" s="333"/>
      <c r="Q2100" s="333"/>
    </row>
    <row r="2101" spans="1:17" s="19" customFormat="1" ht="39.9" customHeight="1" x14ac:dyDescent="0.25">
      <c r="A2101" s="849"/>
      <c r="B2101" s="349"/>
      <c r="C2101" s="349"/>
      <c r="D2101" s="349"/>
      <c r="E2101" s="349"/>
      <c r="F2101" s="349"/>
      <c r="G2101" s="348"/>
      <c r="H2101" s="347"/>
      <c r="I2101" s="346"/>
      <c r="J2101" s="345" t="s">
        <v>5607</v>
      </c>
      <c r="K2101" s="59"/>
      <c r="L2101" s="59"/>
      <c r="M2101" s="344"/>
      <c r="O2101" s="333"/>
      <c r="Q2101" s="333"/>
    </row>
    <row r="2102" spans="1:17" s="19" customFormat="1" ht="39.9" customHeight="1" thickBot="1" x14ac:dyDescent="0.3">
      <c r="A2102" s="850"/>
      <c r="B2102" s="343" t="s">
        <v>6472</v>
      </c>
      <c r="C2102" s="342" t="s">
        <v>6638</v>
      </c>
      <c r="D2102" s="341">
        <v>43595</v>
      </c>
      <c r="E2102" s="340" t="s">
        <v>5605</v>
      </c>
      <c r="F2102" s="339" t="s">
        <v>6637</v>
      </c>
      <c r="G2102" s="338"/>
      <c r="H2102" s="337"/>
      <c r="I2102" s="336"/>
      <c r="J2102" s="63" t="s">
        <v>6636</v>
      </c>
      <c r="K2102" s="335"/>
      <c r="L2102" s="64" t="s">
        <v>32</v>
      </c>
      <c r="M2102" s="334">
        <v>166</v>
      </c>
      <c r="O2102" s="333"/>
      <c r="Q2102" s="333"/>
    </row>
    <row r="2103" spans="1:17" s="19" customFormat="1" ht="39.9" customHeight="1" x14ac:dyDescent="0.25">
      <c r="A2103" s="848">
        <v>419</v>
      </c>
      <c r="B2103" s="287" t="s">
        <v>22</v>
      </c>
      <c r="C2103" s="287" t="s">
        <v>23</v>
      </c>
      <c r="D2103" s="287" t="s">
        <v>5593</v>
      </c>
      <c r="E2103" s="851" t="s">
        <v>5594</v>
      </c>
      <c r="F2103" s="851"/>
      <c r="G2103" s="851" t="s">
        <v>17</v>
      </c>
      <c r="H2103" s="852"/>
      <c r="I2103" s="358"/>
      <c r="J2103" s="357"/>
      <c r="K2103" s="357"/>
      <c r="L2103" s="357"/>
      <c r="M2103" s="356"/>
      <c r="O2103" s="333"/>
      <c r="Q2103" s="333"/>
    </row>
    <row r="2104" spans="1:17" s="19" customFormat="1" ht="39.9" customHeight="1" x14ac:dyDescent="0.25">
      <c r="A2104" s="849"/>
      <c r="B2104" s="48" t="s">
        <v>6635</v>
      </c>
      <c r="C2104" s="48" t="s">
        <v>6634</v>
      </c>
      <c r="D2104" s="355">
        <v>43638</v>
      </c>
      <c r="E2104" s="354"/>
      <c r="F2104" s="353" t="s">
        <v>6633</v>
      </c>
      <c r="G2104" s="774" t="s">
        <v>5971</v>
      </c>
      <c r="H2104" s="775"/>
      <c r="I2104" s="776"/>
      <c r="J2104" s="352" t="s">
        <v>5599</v>
      </c>
      <c r="K2104" s="53"/>
      <c r="L2104" s="45"/>
      <c r="M2104" s="351"/>
      <c r="O2104" s="333"/>
      <c r="Q2104" s="333"/>
    </row>
    <row r="2105" spans="1:17" s="19" customFormat="1" ht="39.9" customHeight="1" x14ac:dyDescent="0.25">
      <c r="A2105" s="849"/>
      <c r="B2105" s="349" t="s">
        <v>34</v>
      </c>
      <c r="C2105" s="349" t="s">
        <v>35</v>
      </c>
      <c r="D2105" s="349" t="s">
        <v>5600</v>
      </c>
      <c r="E2105" s="853" t="s">
        <v>5601</v>
      </c>
      <c r="F2105" s="853"/>
      <c r="G2105" s="854"/>
      <c r="H2105" s="855"/>
      <c r="I2105" s="856"/>
      <c r="J2105" s="58" t="s">
        <v>5646</v>
      </c>
      <c r="K2105" s="45"/>
      <c r="L2105" s="59" t="s">
        <v>32</v>
      </c>
      <c r="M2105" s="350">
        <v>597.99</v>
      </c>
      <c r="O2105" s="333"/>
      <c r="Q2105" s="333"/>
    </row>
    <row r="2106" spans="1:17" s="19" customFormat="1" ht="39.9" customHeight="1" x14ac:dyDescent="0.25">
      <c r="A2106" s="849"/>
      <c r="B2106" s="349"/>
      <c r="C2106" s="349"/>
      <c r="D2106" s="349"/>
      <c r="E2106" s="349"/>
      <c r="F2106" s="349"/>
      <c r="G2106" s="348"/>
      <c r="H2106" s="347"/>
      <c r="I2106" s="346"/>
      <c r="J2106" s="345" t="s">
        <v>5607</v>
      </c>
      <c r="K2106" s="59"/>
      <c r="L2106" s="59" t="s">
        <v>32</v>
      </c>
      <c r="M2106" s="344">
        <v>277</v>
      </c>
      <c r="O2106" s="333"/>
      <c r="Q2106" s="333"/>
    </row>
    <row r="2107" spans="1:17" s="19" customFormat="1" ht="39.9" customHeight="1" thickBot="1" x14ac:dyDescent="0.3">
      <c r="A2107" s="850"/>
      <c r="B2107" s="343" t="s">
        <v>6487</v>
      </c>
      <c r="C2107" s="342" t="s">
        <v>5971</v>
      </c>
      <c r="D2107" s="341">
        <v>43645</v>
      </c>
      <c r="E2107" s="340" t="s">
        <v>5605</v>
      </c>
      <c r="F2107" s="339" t="s">
        <v>6624</v>
      </c>
      <c r="G2107" s="338"/>
      <c r="H2107" s="337"/>
      <c r="I2107" s="336"/>
      <c r="J2107" s="63" t="s">
        <v>5696</v>
      </c>
      <c r="K2107" s="335"/>
      <c r="L2107" s="64"/>
      <c r="M2107" s="334"/>
      <c r="O2107" s="333"/>
      <c r="Q2107" s="333"/>
    </row>
    <row r="2108" spans="1:17" s="19" customFormat="1" ht="39.9" customHeight="1" x14ac:dyDescent="0.25">
      <c r="A2108" s="848">
        <v>420</v>
      </c>
      <c r="B2108" s="287" t="s">
        <v>22</v>
      </c>
      <c r="C2108" s="287" t="s">
        <v>23</v>
      </c>
      <c r="D2108" s="287" t="s">
        <v>5593</v>
      </c>
      <c r="E2108" s="851" t="s">
        <v>5594</v>
      </c>
      <c r="F2108" s="851"/>
      <c r="G2108" s="851" t="s">
        <v>17</v>
      </c>
      <c r="H2108" s="852"/>
      <c r="I2108" s="358"/>
      <c r="J2108" s="357"/>
      <c r="K2108" s="357"/>
      <c r="L2108" s="357"/>
      <c r="M2108" s="356"/>
      <c r="O2108" s="333"/>
      <c r="Q2108" s="333"/>
    </row>
    <row r="2109" spans="1:17" s="19" customFormat="1" ht="39.9" customHeight="1" x14ac:dyDescent="0.25">
      <c r="A2109" s="849"/>
      <c r="B2109" s="48" t="s">
        <v>6632</v>
      </c>
      <c r="C2109" s="48" t="s">
        <v>6631</v>
      </c>
      <c r="D2109" s="355">
        <v>43660</v>
      </c>
      <c r="E2109" s="354"/>
      <c r="F2109" s="353" t="s">
        <v>5990</v>
      </c>
      <c r="G2109" s="774" t="s">
        <v>5837</v>
      </c>
      <c r="H2109" s="775"/>
      <c r="I2109" s="776"/>
      <c r="J2109" s="352" t="s">
        <v>5599</v>
      </c>
      <c r="K2109" s="53"/>
      <c r="L2109" s="45"/>
      <c r="M2109" s="351"/>
      <c r="O2109" s="333"/>
      <c r="Q2109" s="333"/>
    </row>
    <row r="2110" spans="1:17" s="19" customFormat="1" ht="39.9" customHeight="1" x14ac:dyDescent="0.25">
      <c r="A2110" s="849"/>
      <c r="B2110" s="349" t="s">
        <v>34</v>
      </c>
      <c r="C2110" s="349" t="s">
        <v>35</v>
      </c>
      <c r="D2110" s="349" t="s">
        <v>5600</v>
      </c>
      <c r="E2110" s="853" t="s">
        <v>5601</v>
      </c>
      <c r="F2110" s="853"/>
      <c r="G2110" s="854"/>
      <c r="H2110" s="855"/>
      <c r="I2110" s="856"/>
      <c r="J2110" s="58" t="s">
        <v>5646</v>
      </c>
      <c r="K2110" s="45"/>
      <c r="L2110" s="59" t="s">
        <v>32</v>
      </c>
      <c r="M2110" s="350">
        <v>2077.63</v>
      </c>
      <c r="O2110" s="333"/>
      <c r="Q2110" s="333"/>
    </row>
    <row r="2111" spans="1:17" s="19" customFormat="1" ht="39.9" customHeight="1" x14ac:dyDescent="0.25">
      <c r="A2111" s="849"/>
      <c r="B2111" s="349"/>
      <c r="C2111" s="349"/>
      <c r="D2111" s="349"/>
      <c r="E2111" s="349"/>
      <c r="F2111" s="349"/>
      <c r="G2111" s="348"/>
      <c r="H2111" s="347"/>
      <c r="I2111" s="346"/>
      <c r="J2111" s="345" t="s">
        <v>5607</v>
      </c>
      <c r="K2111" s="59"/>
      <c r="L2111" s="59"/>
      <c r="M2111" s="344"/>
      <c r="O2111" s="333"/>
      <c r="Q2111" s="333"/>
    </row>
    <row r="2112" spans="1:17" s="19" customFormat="1" ht="39.9" customHeight="1" thickBot="1" x14ac:dyDescent="0.3">
      <c r="A2112" s="850"/>
      <c r="B2112" s="343" t="s">
        <v>3012</v>
      </c>
      <c r="C2112" s="342" t="s">
        <v>5837</v>
      </c>
      <c r="D2112" s="341">
        <v>43666</v>
      </c>
      <c r="E2112" s="340" t="s">
        <v>5605</v>
      </c>
      <c r="F2112" s="339" t="s">
        <v>6630</v>
      </c>
      <c r="G2112" s="338"/>
      <c r="H2112" s="337"/>
      <c r="I2112" s="336"/>
      <c r="J2112" s="63" t="s">
        <v>5696</v>
      </c>
      <c r="K2112" s="335"/>
      <c r="L2112" s="64"/>
      <c r="M2112" s="334"/>
      <c r="O2112" s="333"/>
      <c r="Q2112" s="333"/>
    </row>
    <row r="2113" spans="1:17" s="19" customFormat="1" ht="39.9" customHeight="1" x14ac:dyDescent="0.25">
      <c r="A2113" s="848">
        <v>421</v>
      </c>
      <c r="B2113" s="287" t="s">
        <v>22</v>
      </c>
      <c r="C2113" s="287" t="s">
        <v>23</v>
      </c>
      <c r="D2113" s="287" t="s">
        <v>5593</v>
      </c>
      <c r="E2113" s="851" t="s">
        <v>5594</v>
      </c>
      <c r="F2113" s="851"/>
      <c r="G2113" s="851" t="s">
        <v>17</v>
      </c>
      <c r="H2113" s="852"/>
      <c r="I2113" s="358"/>
      <c r="J2113" s="357"/>
      <c r="K2113" s="357"/>
      <c r="L2113" s="357"/>
      <c r="M2113" s="356"/>
      <c r="O2113" s="333"/>
      <c r="Q2113" s="333"/>
    </row>
    <row r="2114" spans="1:17" s="19" customFormat="1" ht="39.9" customHeight="1" x14ac:dyDescent="0.25">
      <c r="A2114" s="849"/>
      <c r="B2114" s="48" t="s">
        <v>6626</v>
      </c>
      <c r="C2114" s="48" t="s">
        <v>6629</v>
      </c>
      <c r="D2114" s="355">
        <v>43561</v>
      </c>
      <c r="E2114" s="354"/>
      <c r="F2114" s="353" t="s">
        <v>6018</v>
      </c>
      <c r="G2114" s="774" t="s">
        <v>5837</v>
      </c>
      <c r="H2114" s="775"/>
      <c r="I2114" s="776"/>
      <c r="J2114" s="352" t="s">
        <v>5599</v>
      </c>
      <c r="K2114" s="53"/>
      <c r="L2114" s="45" t="s">
        <v>32</v>
      </c>
      <c r="M2114" s="351">
        <v>1872</v>
      </c>
      <c r="O2114" s="333"/>
      <c r="Q2114" s="333"/>
    </row>
    <row r="2115" spans="1:17" s="19" customFormat="1" ht="39.9" customHeight="1" x14ac:dyDescent="0.25">
      <c r="A2115" s="849"/>
      <c r="B2115" s="349" t="s">
        <v>34</v>
      </c>
      <c r="C2115" s="349" t="s">
        <v>35</v>
      </c>
      <c r="D2115" s="349" t="s">
        <v>5600</v>
      </c>
      <c r="E2115" s="853" t="s">
        <v>5601</v>
      </c>
      <c r="F2115" s="853"/>
      <c r="G2115" s="854"/>
      <c r="H2115" s="855"/>
      <c r="I2115" s="856"/>
      <c r="J2115" s="58" t="s">
        <v>5646</v>
      </c>
      <c r="K2115" s="45"/>
      <c r="L2115" s="59" t="s">
        <v>32</v>
      </c>
      <c r="M2115" s="350">
        <v>2492.6</v>
      </c>
      <c r="O2115" s="333"/>
      <c r="Q2115" s="333"/>
    </row>
    <row r="2116" spans="1:17" s="19" customFormat="1" ht="39.9" customHeight="1" x14ac:dyDescent="0.25">
      <c r="A2116" s="849"/>
      <c r="B2116" s="349"/>
      <c r="C2116" s="349"/>
      <c r="D2116" s="349"/>
      <c r="E2116" s="349"/>
      <c r="F2116" s="349"/>
      <c r="G2116" s="348"/>
      <c r="H2116" s="347"/>
      <c r="I2116" s="346"/>
      <c r="J2116" s="345" t="s">
        <v>5607</v>
      </c>
      <c r="K2116" s="59"/>
      <c r="L2116" s="59" t="s">
        <v>32</v>
      </c>
      <c r="M2116" s="344">
        <v>1086.75</v>
      </c>
      <c r="O2116" s="333"/>
      <c r="Q2116" s="333"/>
    </row>
    <row r="2117" spans="1:17" s="19" customFormat="1" ht="39.9" customHeight="1" thickBot="1" x14ac:dyDescent="0.3">
      <c r="A2117" s="850"/>
      <c r="B2117" s="343" t="s">
        <v>605</v>
      </c>
      <c r="C2117" s="342" t="s">
        <v>5837</v>
      </c>
      <c r="D2117" s="341">
        <v>43568</v>
      </c>
      <c r="E2117" s="340" t="s">
        <v>5605</v>
      </c>
      <c r="F2117" s="339" t="s">
        <v>6628</v>
      </c>
      <c r="G2117" s="338"/>
      <c r="H2117" s="337"/>
      <c r="I2117" s="336"/>
      <c r="J2117" s="63" t="s">
        <v>5696</v>
      </c>
      <c r="K2117" s="335"/>
      <c r="L2117" s="64"/>
      <c r="M2117" s="334"/>
      <c r="O2117" s="333"/>
      <c r="Q2117" s="333"/>
    </row>
    <row r="2118" spans="1:17" s="19" customFormat="1" ht="39.9" customHeight="1" x14ac:dyDescent="0.25">
      <c r="A2118" s="848">
        <v>422</v>
      </c>
      <c r="B2118" s="287" t="s">
        <v>22</v>
      </c>
      <c r="C2118" s="287" t="s">
        <v>23</v>
      </c>
      <c r="D2118" s="287" t="s">
        <v>5593</v>
      </c>
      <c r="E2118" s="851" t="s">
        <v>5594</v>
      </c>
      <c r="F2118" s="851"/>
      <c r="G2118" s="851" t="s">
        <v>17</v>
      </c>
      <c r="H2118" s="852"/>
      <c r="I2118" s="358"/>
      <c r="J2118" s="357"/>
      <c r="K2118" s="357"/>
      <c r="L2118" s="357"/>
      <c r="M2118" s="356"/>
      <c r="O2118" s="333"/>
      <c r="Q2118" s="333"/>
    </row>
    <row r="2119" spans="1:17" s="19" customFormat="1" ht="39.9" customHeight="1" x14ac:dyDescent="0.25">
      <c r="A2119" s="849"/>
      <c r="B2119" s="48" t="s">
        <v>6626</v>
      </c>
      <c r="C2119" s="48" t="s">
        <v>6627</v>
      </c>
      <c r="D2119" s="355">
        <v>43613</v>
      </c>
      <c r="E2119" s="354"/>
      <c r="F2119" s="353" t="s">
        <v>6590</v>
      </c>
      <c r="G2119" s="774" t="s">
        <v>6450</v>
      </c>
      <c r="H2119" s="775"/>
      <c r="I2119" s="776"/>
      <c r="J2119" s="352" t="s">
        <v>5599</v>
      </c>
      <c r="K2119" s="53"/>
      <c r="L2119" s="45" t="s">
        <v>32</v>
      </c>
      <c r="M2119" s="351">
        <v>692</v>
      </c>
      <c r="O2119" s="333"/>
      <c r="Q2119" s="333"/>
    </row>
    <row r="2120" spans="1:17" s="19" customFormat="1" ht="39.9" customHeight="1" x14ac:dyDescent="0.25">
      <c r="A2120" s="849"/>
      <c r="B2120" s="349" t="s">
        <v>34</v>
      </c>
      <c r="C2120" s="349" t="s">
        <v>35</v>
      </c>
      <c r="D2120" s="349" t="s">
        <v>5600</v>
      </c>
      <c r="E2120" s="853" t="s">
        <v>5601</v>
      </c>
      <c r="F2120" s="853"/>
      <c r="G2120" s="854"/>
      <c r="H2120" s="855"/>
      <c r="I2120" s="856"/>
      <c r="J2120" s="58" t="s">
        <v>5646</v>
      </c>
      <c r="K2120" s="45"/>
      <c r="L2120" s="59" t="s">
        <v>32</v>
      </c>
      <c r="M2120" s="350">
        <v>1200.03</v>
      </c>
      <c r="O2120" s="333"/>
      <c r="Q2120" s="333"/>
    </row>
    <row r="2121" spans="1:17" s="19" customFormat="1" ht="39.9" customHeight="1" x14ac:dyDescent="0.25">
      <c r="A2121" s="849"/>
      <c r="B2121" s="349"/>
      <c r="C2121" s="349"/>
      <c r="D2121" s="349"/>
      <c r="E2121" s="349"/>
      <c r="F2121" s="349"/>
      <c r="G2121" s="348"/>
      <c r="H2121" s="347"/>
      <c r="I2121" s="346"/>
      <c r="J2121" s="345" t="s">
        <v>5607</v>
      </c>
      <c r="K2121" s="59"/>
      <c r="L2121" s="59" t="s">
        <v>32</v>
      </c>
      <c r="M2121" s="344">
        <v>445.5</v>
      </c>
      <c r="O2121" s="333"/>
      <c r="Q2121" s="333"/>
    </row>
    <row r="2122" spans="1:17" s="19" customFormat="1" ht="39.9" customHeight="1" thickBot="1" x14ac:dyDescent="0.3">
      <c r="A2122" s="850"/>
      <c r="B2122" s="343" t="s">
        <v>605</v>
      </c>
      <c r="C2122" s="342" t="s">
        <v>6450</v>
      </c>
      <c r="D2122" s="341">
        <v>43617</v>
      </c>
      <c r="E2122" s="340" t="s">
        <v>5605</v>
      </c>
      <c r="F2122" s="339" t="s">
        <v>6588</v>
      </c>
      <c r="G2122" s="338"/>
      <c r="H2122" s="337"/>
      <c r="I2122" s="336"/>
      <c r="J2122" s="63" t="s">
        <v>5696</v>
      </c>
      <c r="K2122" s="335"/>
      <c r="L2122" s="64"/>
      <c r="M2122" s="334"/>
      <c r="O2122" s="333"/>
      <c r="Q2122" s="333"/>
    </row>
    <row r="2123" spans="1:17" s="19" customFormat="1" ht="39.9" customHeight="1" x14ac:dyDescent="0.25">
      <c r="A2123" s="848">
        <v>423</v>
      </c>
      <c r="B2123" s="287" t="s">
        <v>22</v>
      </c>
      <c r="C2123" s="287" t="s">
        <v>23</v>
      </c>
      <c r="D2123" s="287" t="s">
        <v>5593</v>
      </c>
      <c r="E2123" s="851" t="s">
        <v>5594</v>
      </c>
      <c r="F2123" s="851"/>
      <c r="G2123" s="851" t="s">
        <v>17</v>
      </c>
      <c r="H2123" s="852"/>
      <c r="I2123" s="358"/>
      <c r="J2123" s="357"/>
      <c r="K2123" s="357"/>
      <c r="L2123" s="357"/>
      <c r="M2123" s="356"/>
      <c r="O2123" s="333"/>
      <c r="Q2123" s="333"/>
    </row>
    <row r="2124" spans="1:17" s="19" customFormat="1" ht="39.9" customHeight="1" x14ac:dyDescent="0.25">
      <c r="A2124" s="849"/>
      <c r="B2124" s="48" t="s">
        <v>6626</v>
      </c>
      <c r="C2124" s="48" t="s">
        <v>6625</v>
      </c>
      <c r="D2124" s="355">
        <v>43638</v>
      </c>
      <c r="E2124" s="354"/>
      <c r="F2124" s="353" t="s">
        <v>6018</v>
      </c>
      <c r="G2124" s="774" t="s">
        <v>5837</v>
      </c>
      <c r="H2124" s="775"/>
      <c r="I2124" s="776"/>
      <c r="J2124" s="352" t="s">
        <v>5599</v>
      </c>
      <c r="K2124" s="53"/>
      <c r="L2124" s="45" t="s">
        <v>32</v>
      </c>
      <c r="M2124" s="351">
        <v>936</v>
      </c>
      <c r="O2124" s="333"/>
      <c r="Q2124" s="333"/>
    </row>
    <row r="2125" spans="1:17" s="19" customFormat="1" ht="39.9" customHeight="1" x14ac:dyDescent="0.25">
      <c r="A2125" s="849"/>
      <c r="B2125" s="349" t="s">
        <v>34</v>
      </c>
      <c r="C2125" s="349" t="s">
        <v>35</v>
      </c>
      <c r="D2125" s="349" t="s">
        <v>5600</v>
      </c>
      <c r="E2125" s="853" t="s">
        <v>5601</v>
      </c>
      <c r="F2125" s="853"/>
      <c r="G2125" s="854"/>
      <c r="H2125" s="855"/>
      <c r="I2125" s="856"/>
      <c r="J2125" s="58" t="s">
        <v>5646</v>
      </c>
      <c r="K2125" s="45"/>
      <c r="L2125" s="59" t="s">
        <v>32</v>
      </c>
      <c r="M2125" s="350">
        <v>2813.15</v>
      </c>
      <c r="O2125" s="333"/>
      <c r="Q2125" s="333"/>
    </row>
    <row r="2126" spans="1:17" s="19" customFormat="1" ht="39.9" customHeight="1" x14ac:dyDescent="0.25">
      <c r="A2126" s="849"/>
      <c r="B2126" s="349"/>
      <c r="C2126" s="349"/>
      <c r="D2126" s="349"/>
      <c r="E2126" s="349"/>
      <c r="F2126" s="349"/>
      <c r="G2126" s="348"/>
      <c r="H2126" s="347"/>
      <c r="I2126" s="346"/>
      <c r="J2126" s="345" t="s">
        <v>5607</v>
      </c>
      <c r="K2126" s="59"/>
      <c r="L2126" s="59" t="s">
        <v>32</v>
      </c>
      <c r="M2126" s="344">
        <v>240</v>
      </c>
      <c r="O2126" s="333"/>
      <c r="Q2126" s="333"/>
    </row>
    <row r="2127" spans="1:17" s="19" customFormat="1" ht="39.9" customHeight="1" thickBot="1" x14ac:dyDescent="0.3">
      <c r="A2127" s="850"/>
      <c r="B2127" s="343" t="s">
        <v>605</v>
      </c>
      <c r="C2127" s="342" t="s">
        <v>5837</v>
      </c>
      <c r="D2127" s="341">
        <v>43645</v>
      </c>
      <c r="E2127" s="340" t="s">
        <v>5605</v>
      </c>
      <c r="F2127" s="339" t="s">
        <v>6624</v>
      </c>
      <c r="G2127" s="338"/>
      <c r="H2127" s="337"/>
      <c r="I2127" s="336"/>
      <c r="J2127" s="63" t="s">
        <v>5696</v>
      </c>
      <c r="K2127" s="335"/>
      <c r="L2127" s="64"/>
      <c r="M2127" s="334"/>
      <c r="O2127" s="333"/>
      <c r="Q2127" s="333"/>
    </row>
    <row r="2128" spans="1:17" s="19" customFormat="1" ht="39.9" customHeight="1" x14ac:dyDescent="0.25">
      <c r="A2128" s="848">
        <v>424</v>
      </c>
      <c r="B2128" s="287" t="s">
        <v>22</v>
      </c>
      <c r="C2128" s="287" t="s">
        <v>23</v>
      </c>
      <c r="D2128" s="287" t="s">
        <v>5593</v>
      </c>
      <c r="E2128" s="851" t="s">
        <v>5594</v>
      </c>
      <c r="F2128" s="851"/>
      <c r="G2128" s="851" t="s">
        <v>17</v>
      </c>
      <c r="H2128" s="852"/>
      <c r="I2128" s="358"/>
      <c r="J2128" s="357"/>
      <c r="K2128" s="357"/>
      <c r="L2128" s="357"/>
      <c r="M2128" s="356"/>
      <c r="O2128" s="333"/>
      <c r="Q2128" s="333"/>
    </row>
    <row r="2129" spans="1:17" s="19" customFormat="1" ht="39.9" customHeight="1" x14ac:dyDescent="0.25">
      <c r="A2129" s="849"/>
      <c r="B2129" s="48" t="s">
        <v>6623</v>
      </c>
      <c r="C2129" s="48" t="s">
        <v>6622</v>
      </c>
      <c r="D2129" s="355">
        <v>43590</v>
      </c>
      <c r="E2129" s="354"/>
      <c r="F2129" s="353" t="s">
        <v>6621</v>
      </c>
      <c r="G2129" s="774" t="s">
        <v>6620</v>
      </c>
      <c r="H2129" s="775"/>
      <c r="I2129" s="776"/>
      <c r="J2129" s="352" t="s">
        <v>5599</v>
      </c>
      <c r="K2129" s="53"/>
      <c r="L2129" s="45" t="s">
        <v>32</v>
      </c>
      <c r="M2129" s="351">
        <v>3364</v>
      </c>
      <c r="O2129" s="333"/>
      <c r="Q2129" s="333"/>
    </row>
    <row r="2130" spans="1:17" s="19" customFormat="1" ht="39.9" customHeight="1" x14ac:dyDescent="0.25">
      <c r="A2130" s="849"/>
      <c r="B2130" s="349" t="s">
        <v>34</v>
      </c>
      <c r="C2130" s="349" t="s">
        <v>35</v>
      </c>
      <c r="D2130" s="349" t="s">
        <v>5600</v>
      </c>
      <c r="E2130" s="853" t="s">
        <v>5601</v>
      </c>
      <c r="F2130" s="853"/>
      <c r="G2130" s="854"/>
      <c r="H2130" s="855"/>
      <c r="I2130" s="856"/>
      <c r="J2130" s="58" t="s">
        <v>5646</v>
      </c>
      <c r="K2130" s="45"/>
      <c r="L2130" s="59" t="s">
        <v>32</v>
      </c>
      <c r="M2130" s="350">
        <v>1571.81</v>
      </c>
      <c r="O2130" s="333"/>
      <c r="Q2130" s="333"/>
    </row>
    <row r="2131" spans="1:17" s="19" customFormat="1" ht="39.9" customHeight="1" x14ac:dyDescent="0.25">
      <c r="A2131" s="849"/>
      <c r="B2131" s="349"/>
      <c r="C2131" s="349"/>
      <c r="D2131" s="349"/>
      <c r="E2131" s="349"/>
      <c r="F2131" s="349"/>
      <c r="G2131" s="348"/>
      <c r="H2131" s="347"/>
      <c r="I2131" s="346"/>
      <c r="J2131" s="345" t="s">
        <v>5607</v>
      </c>
      <c r="K2131" s="59"/>
      <c r="L2131" s="59"/>
      <c r="M2131" s="344"/>
      <c r="O2131" s="333"/>
      <c r="Q2131" s="333"/>
    </row>
    <row r="2132" spans="1:17" s="19" customFormat="1" ht="39.9" customHeight="1" thickBot="1" x14ac:dyDescent="0.3">
      <c r="A2132" s="850"/>
      <c r="B2132" s="343" t="s">
        <v>471</v>
      </c>
      <c r="C2132" s="342" t="s">
        <v>6620</v>
      </c>
      <c r="D2132" s="341">
        <v>43605</v>
      </c>
      <c r="E2132" s="340" t="s">
        <v>5605</v>
      </c>
      <c r="F2132" s="339" t="s">
        <v>6619</v>
      </c>
      <c r="G2132" s="338"/>
      <c r="H2132" s="337"/>
      <c r="I2132" s="336"/>
      <c r="J2132" s="63" t="s">
        <v>5696</v>
      </c>
      <c r="K2132" s="335"/>
      <c r="L2132" s="64"/>
      <c r="M2132" s="334"/>
      <c r="O2132" s="333"/>
      <c r="Q2132" s="333"/>
    </row>
    <row r="2133" spans="1:17" s="19" customFormat="1" ht="39.9" customHeight="1" x14ac:dyDescent="0.25">
      <c r="A2133" s="848">
        <v>425</v>
      </c>
      <c r="B2133" s="287" t="s">
        <v>22</v>
      </c>
      <c r="C2133" s="287" t="s">
        <v>23</v>
      </c>
      <c r="D2133" s="287" t="s">
        <v>5593</v>
      </c>
      <c r="E2133" s="851" t="s">
        <v>5594</v>
      </c>
      <c r="F2133" s="851"/>
      <c r="G2133" s="851" t="s">
        <v>17</v>
      </c>
      <c r="H2133" s="852"/>
      <c r="I2133" s="358"/>
      <c r="J2133" s="357"/>
      <c r="K2133" s="357"/>
      <c r="L2133" s="357"/>
      <c r="M2133" s="356"/>
      <c r="O2133" s="333"/>
      <c r="Q2133" s="333"/>
    </row>
    <row r="2134" spans="1:17" s="19" customFormat="1" ht="39.9" customHeight="1" x14ac:dyDescent="0.25">
      <c r="A2134" s="849"/>
      <c r="B2134" s="48" t="s">
        <v>6618</v>
      </c>
      <c r="C2134" s="48" t="s">
        <v>6617</v>
      </c>
      <c r="D2134" s="355">
        <v>43709</v>
      </c>
      <c r="E2134" s="354"/>
      <c r="F2134" s="353" t="s">
        <v>6616</v>
      </c>
      <c r="G2134" s="774" t="s">
        <v>6450</v>
      </c>
      <c r="H2134" s="775"/>
      <c r="I2134" s="776"/>
      <c r="J2134" s="352" t="s">
        <v>5599</v>
      </c>
      <c r="K2134" s="53"/>
      <c r="L2134" s="45" t="s">
        <v>32</v>
      </c>
      <c r="M2134" s="351">
        <v>816</v>
      </c>
      <c r="O2134" s="333"/>
      <c r="Q2134" s="333"/>
    </row>
    <row r="2135" spans="1:17" s="19" customFormat="1" ht="39.9" customHeight="1" x14ac:dyDescent="0.25">
      <c r="A2135" s="849"/>
      <c r="B2135" s="349" t="s">
        <v>34</v>
      </c>
      <c r="C2135" s="349" t="s">
        <v>35</v>
      </c>
      <c r="D2135" s="349" t="s">
        <v>5600</v>
      </c>
      <c r="E2135" s="853" t="s">
        <v>5601</v>
      </c>
      <c r="F2135" s="853"/>
      <c r="G2135" s="854"/>
      <c r="H2135" s="855"/>
      <c r="I2135" s="856"/>
      <c r="J2135" s="58" t="s">
        <v>5646</v>
      </c>
      <c r="K2135" s="45"/>
      <c r="L2135" s="59" t="s">
        <v>32</v>
      </c>
      <c r="M2135" s="350">
        <v>683.36</v>
      </c>
      <c r="O2135" s="333"/>
      <c r="Q2135" s="333"/>
    </row>
    <row r="2136" spans="1:17" s="19" customFormat="1" ht="39.9" customHeight="1" x14ac:dyDescent="0.25">
      <c r="A2136" s="849"/>
      <c r="B2136" s="349"/>
      <c r="C2136" s="349"/>
      <c r="D2136" s="349"/>
      <c r="E2136" s="349"/>
      <c r="F2136" s="349"/>
      <c r="G2136" s="348"/>
      <c r="H2136" s="347"/>
      <c r="I2136" s="346"/>
      <c r="J2136" s="345" t="s">
        <v>5607</v>
      </c>
      <c r="K2136" s="59"/>
      <c r="L2136" s="59" t="s">
        <v>32</v>
      </c>
      <c r="M2136" s="344">
        <v>546</v>
      </c>
      <c r="O2136" s="333"/>
      <c r="Q2136" s="333"/>
    </row>
    <row r="2137" spans="1:17" s="19" customFormat="1" ht="39.9" customHeight="1" thickBot="1" x14ac:dyDescent="0.3">
      <c r="A2137" s="850"/>
      <c r="B2137" s="343" t="s">
        <v>6615</v>
      </c>
      <c r="C2137" s="342" t="s">
        <v>6450</v>
      </c>
      <c r="D2137" s="341">
        <v>43715</v>
      </c>
      <c r="E2137" s="340" t="s">
        <v>5605</v>
      </c>
      <c r="F2137" s="339" t="s">
        <v>6614</v>
      </c>
      <c r="G2137" s="338"/>
      <c r="H2137" s="337"/>
      <c r="I2137" s="336"/>
      <c r="J2137" s="63" t="s">
        <v>5696</v>
      </c>
      <c r="K2137" s="335"/>
      <c r="L2137" s="64"/>
      <c r="M2137" s="334"/>
      <c r="O2137" s="333"/>
      <c r="Q2137" s="333"/>
    </row>
    <row r="2138" spans="1:17" s="19" customFormat="1" ht="39.9" customHeight="1" x14ac:dyDescent="0.25">
      <c r="A2138" s="848">
        <v>426</v>
      </c>
      <c r="B2138" s="287" t="s">
        <v>22</v>
      </c>
      <c r="C2138" s="287" t="s">
        <v>23</v>
      </c>
      <c r="D2138" s="287" t="s">
        <v>5593</v>
      </c>
      <c r="E2138" s="851" t="s">
        <v>5594</v>
      </c>
      <c r="F2138" s="851"/>
      <c r="G2138" s="851" t="s">
        <v>17</v>
      </c>
      <c r="H2138" s="852"/>
      <c r="I2138" s="358"/>
      <c r="J2138" s="357"/>
      <c r="K2138" s="357"/>
      <c r="L2138" s="357"/>
      <c r="M2138" s="356"/>
      <c r="O2138" s="333"/>
      <c r="Q2138" s="333"/>
    </row>
    <row r="2139" spans="1:17" s="19" customFormat="1" ht="39.9" customHeight="1" x14ac:dyDescent="0.25">
      <c r="A2139" s="849"/>
      <c r="B2139" s="48" t="s">
        <v>6613</v>
      </c>
      <c r="C2139" s="48" t="s">
        <v>6612</v>
      </c>
      <c r="D2139" s="355">
        <v>43577</v>
      </c>
      <c r="E2139" s="354"/>
      <c r="F2139" s="353" t="s">
        <v>6139</v>
      </c>
      <c r="G2139" s="774" t="s">
        <v>6610</v>
      </c>
      <c r="H2139" s="775"/>
      <c r="I2139" s="776"/>
      <c r="J2139" s="352" t="s">
        <v>5599</v>
      </c>
      <c r="K2139" s="53"/>
      <c r="L2139" s="45" t="s">
        <v>32</v>
      </c>
      <c r="M2139" s="351">
        <v>897</v>
      </c>
      <c r="O2139" s="333"/>
      <c r="Q2139" s="333"/>
    </row>
    <row r="2140" spans="1:17" s="19" customFormat="1" ht="39.9" customHeight="1" x14ac:dyDescent="0.25">
      <c r="A2140" s="849"/>
      <c r="B2140" s="349" t="s">
        <v>34</v>
      </c>
      <c r="C2140" s="349" t="s">
        <v>35</v>
      </c>
      <c r="D2140" s="349" t="s">
        <v>5600</v>
      </c>
      <c r="E2140" s="853" t="s">
        <v>5601</v>
      </c>
      <c r="F2140" s="853"/>
      <c r="G2140" s="854"/>
      <c r="H2140" s="855"/>
      <c r="I2140" s="856"/>
      <c r="J2140" s="58" t="s">
        <v>5646</v>
      </c>
      <c r="K2140" s="45"/>
      <c r="L2140" s="59" t="s">
        <v>32</v>
      </c>
      <c r="M2140" s="350">
        <v>1884.98</v>
      </c>
      <c r="O2140" s="333"/>
      <c r="Q2140" s="333"/>
    </row>
    <row r="2141" spans="1:17" s="19" customFormat="1" ht="39.9" customHeight="1" thickBot="1" x14ac:dyDescent="0.3">
      <c r="A2141" s="849"/>
      <c r="B2141" s="349"/>
      <c r="C2141" s="349"/>
      <c r="D2141" s="349"/>
      <c r="E2141" s="349"/>
      <c r="F2141" s="349"/>
      <c r="G2141" s="348"/>
      <c r="H2141" s="347"/>
      <c r="I2141" s="346"/>
      <c r="J2141" s="345" t="s">
        <v>5607</v>
      </c>
      <c r="K2141" s="59"/>
      <c r="L2141" s="59"/>
      <c r="M2141" s="344"/>
      <c r="O2141" s="333"/>
      <c r="Q2141" s="333"/>
    </row>
    <row r="2142" spans="1:17" s="19" customFormat="1" ht="39.9" customHeight="1" thickBot="1" x14ac:dyDescent="0.3">
      <c r="A2142" s="850"/>
      <c r="B2142" s="397" t="s">
        <v>6611</v>
      </c>
      <c r="C2142" s="342" t="s">
        <v>6610</v>
      </c>
      <c r="D2142" s="341">
        <v>43581</v>
      </c>
      <c r="E2142" s="340" t="s">
        <v>5605</v>
      </c>
      <c r="F2142" s="339" t="s">
        <v>6609</v>
      </c>
      <c r="G2142" s="338"/>
      <c r="H2142" s="337"/>
      <c r="I2142" s="336"/>
      <c r="J2142" s="63" t="s">
        <v>5696</v>
      </c>
      <c r="K2142" s="335"/>
      <c r="L2142" s="64" t="s">
        <v>32</v>
      </c>
      <c r="M2142" s="334">
        <v>365</v>
      </c>
      <c r="O2142" s="333"/>
      <c r="Q2142" s="333"/>
    </row>
    <row r="2143" spans="1:17" s="19" customFormat="1" ht="39.9" customHeight="1" x14ac:dyDescent="0.25">
      <c r="A2143" s="848">
        <v>427</v>
      </c>
      <c r="B2143" s="287" t="s">
        <v>22</v>
      </c>
      <c r="C2143" s="287" t="s">
        <v>23</v>
      </c>
      <c r="D2143" s="287" t="s">
        <v>5593</v>
      </c>
      <c r="E2143" s="851" t="s">
        <v>5594</v>
      </c>
      <c r="F2143" s="851"/>
      <c r="G2143" s="851" t="s">
        <v>17</v>
      </c>
      <c r="H2143" s="852"/>
      <c r="I2143" s="358"/>
      <c r="J2143" s="357"/>
      <c r="K2143" s="357"/>
      <c r="L2143" s="357"/>
      <c r="M2143" s="356"/>
      <c r="O2143" s="333"/>
      <c r="Q2143" s="333"/>
    </row>
    <row r="2144" spans="1:17" s="19" customFormat="1" ht="39.9" customHeight="1" x14ac:dyDescent="0.25">
      <c r="A2144" s="849"/>
      <c r="B2144" s="48" t="s">
        <v>6608</v>
      </c>
      <c r="C2144" s="48" t="s">
        <v>6607</v>
      </c>
      <c r="D2144" s="355">
        <v>43591</v>
      </c>
      <c r="E2144" s="354"/>
      <c r="F2144" s="353" t="s">
        <v>6600</v>
      </c>
      <c r="G2144" s="774" t="s">
        <v>3178</v>
      </c>
      <c r="H2144" s="775"/>
      <c r="I2144" s="776"/>
      <c r="J2144" s="352" t="s">
        <v>5599</v>
      </c>
      <c r="K2144" s="53"/>
      <c r="L2144" s="45" t="s">
        <v>32</v>
      </c>
      <c r="M2144" s="351">
        <v>141</v>
      </c>
      <c r="O2144" s="333"/>
      <c r="Q2144" s="333"/>
    </row>
    <row r="2145" spans="1:17" s="19" customFormat="1" ht="39.9" customHeight="1" x14ac:dyDescent="0.25">
      <c r="A2145" s="849"/>
      <c r="B2145" s="349" t="s">
        <v>34</v>
      </c>
      <c r="C2145" s="349" t="s">
        <v>35</v>
      </c>
      <c r="D2145" s="349" t="s">
        <v>5600</v>
      </c>
      <c r="E2145" s="853" t="s">
        <v>5601</v>
      </c>
      <c r="F2145" s="853"/>
      <c r="G2145" s="854"/>
      <c r="H2145" s="855"/>
      <c r="I2145" s="856"/>
      <c r="J2145" s="58" t="s">
        <v>5646</v>
      </c>
      <c r="K2145" s="45"/>
      <c r="L2145" s="59" t="s">
        <v>32</v>
      </c>
      <c r="M2145" s="350">
        <v>288.39999999999998</v>
      </c>
      <c r="O2145" s="333"/>
      <c r="Q2145" s="333"/>
    </row>
    <row r="2146" spans="1:17" s="19" customFormat="1" ht="39.9" customHeight="1" x14ac:dyDescent="0.25">
      <c r="A2146" s="849"/>
      <c r="B2146" s="349"/>
      <c r="C2146" s="349"/>
      <c r="D2146" s="349"/>
      <c r="E2146" s="349"/>
      <c r="F2146" s="349"/>
      <c r="G2146" s="348"/>
      <c r="H2146" s="347"/>
      <c r="I2146" s="346"/>
      <c r="J2146" s="345" t="s">
        <v>5607</v>
      </c>
      <c r="K2146" s="59"/>
      <c r="L2146" s="59"/>
      <c r="M2146" s="344"/>
      <c r="O2146" s="333"/>
      <c r="Q2146" s="333"/>
    </row>
    <row r="2147" spans="1:17" s="19" customFormat="1" ht="39.9" customHeight="1" thickBot="1" x14ac:dyDescent="0.3">
      <c r="A2147" s="850"/>
      <c r="B2147" s="343" t="s">
        <v>141</v>
      </c>
      <c r="C2147" s="342" t="s">
        <v>3178</v>
      </c>
      <c r="D2147" s="341">
        <v>43592</v>
      </c>
      <c r="E2147" s="340" t="s">
        <v>5605</v>
      </c>
      <c r="F2147" s="339" t="s">
        <v>6599</v>
      </c>
      <c r="G2147" s="338"/>
      <c r="H2147" s="337"/>
      <c r="I2147" s="336"/>
      <c r="J2147" s="63" t="s">
        <v>5696</v>
      </c>
      <c r="K2147" s="335"/>
      <c r="L2147" s="64"/>
      <c r="M2147" s="334"/>
      <c r="O2147" s="333"/>
      <c r="Q2147" s="333"/>
    </row>
    <row r="2148" spans="1:17" s="19" customFormat="1" ht="39.9" customHeight="1" x14ac:dyDescent="0.25">
      <c r="A2148" s="848">
        <v>428</v>
      </c>
      <c r="B2148" s="287" t="s">
        <v>22</v>
      </c>
      <c r="C2148" s="287" t="s">
        <v>23</v>
      </c>
      <c r="D2148" s="287" t="s">
        <v>5593</v>
      </c>
      <c r="E2148" s="851" t="s">
        <v>5594</v>
      </c>
      <c r="F2148" s="851"/>
      <c r="G2148" s="851" t="s">
        <v>17</v>
      </c>
      <c r="H2148" s="852"/>
      <c r="I2148" s="358"/>
      <c r="J2148" s="357"/>
      <c r="K2148" s="357"/>
      <c r="L2148" s="357"/>
      <c r="M2148" s="356"/>
      <c r="O2148" s="333"/>
      <c r="Q2148" s="333"/>
    </row>
    <row r="2149" spans="1:17" s="19" customFormat="1" ht="39.9" customHeight="1" x14ac:dyDescent="0.25">
      <c r="A2149" s="849"/>
      <c r="B2149" s="48" t="s">
        <v>6605</v>
      </c>
      <c r="C2149" s="48" t="s">
        <v>6606</v>
      </c>
      <c r="D2149" s="355">
        <v>43613</v>
      </c>
      <c r="E2149" s="354"/>
      <c r="F2149" s="353" t="s">
        <v>6590</v>
      </c>
      <c r="G2149" s="774" t="s">
        <v>6450</v>
      </c>
      <c r="H2149" s="775"/>
      <c r="I2149" s="776"/>
      <c r="J2149" s="352" t="s">
        <v>5599</v>
      </c>
      <c r="K2149" s="53"/>
      <c r="L2149" s="45" t="s">
        <v>32</v>
      </c>
      <c r="M2149" s="351">
        <v>692</v>
      </c>
      <c r="O2149" s="333"/>
      <c r="Q2149" s="333"/>
    </row>
    <row r="2150" spans="1:17" s="19" customFormat="1" ht="39.9" customHeight="1" x14ac:dyDescent="0.25">
      <c r="A2150" s="849"/>
      <c r="B2150" s="349" t="s">
        <v>34</v>
      </c>
      <c r="C2150" s="349" t="s">
        <v>35</v>
      </c>
      <c r="D2150" s="349" t="s">
        <v>5600</v>
      </c>
      <c r="E2150" s="853" t="s">
        <v>5601</v>
      </c>
      <c r="F2150" s="853"/>
      <c r="G2150" s="854"/>
      <c r="H2150" s="855"/>
      <c r="I2150" s="856"/>
      <c r="J2150" s="58" t="s">
        <v>5646</v>
      </c>
      <c r="K2150" s="45"/>
      <c r="L2150" s="59" t="s">
        <v>32</v>
      </c>
      <c r="M2150" s="350">
        <v>706.56</v>
      </c>
      <c r="O2150" s="333"/>
      <c r="Q2150" s="333"/>
    </row>
    <row r="2151" spans="1:17" s="19" customFormat="1" ht="39.9" customHeight="1" x14ac:dyDescent="0.25">
      <c r="A2151" s="849"/>
      <c r="B2151" s="349"/>
      <c r="C2151" s="349"/>
      <c r="D2151" s="349"/>
      <c r="E2151" s="349"/>
      <c r="F2151" s="349"/>
      <c r="G2151" s="348"/>
      <c r="H2151" s="347"/>
      <c r="I2151" s="346"/>
      <c r="J2151" s="345" t="s">
        <v>5607</v>
      </c>
      <c r="K2151" s="59"/>
      <c r="L2151" s="59" t="s">
        <v>32</v>
      </c>
      <c r="M2151" s="344">
        <v>445.5</v>
      </c>
      <c r="O2151" s="333"/>
      <c r="Q2151" s="333"/>
    </row>
    <row r="2152" spans="1:17" s="19" customFormat="1" ht="39.9" customHeight="1" thickBot="1" x14ac:dyDescent="0.3">
      <c r="A2152" s="850"/>
      <c r="B2152" s="343" t="s">
        <v>6487</v>
      </c>
      <c r="C2152" s="342" t="s">
        <v>6450</v>
      </c>
      <c r="D2152" s="341">
        <v>43617</v>
      </c>
      <c r="E2152" s="340" t="s">
        <v>5605</v>
      </c>
      <c r="F2152" s="339" t="s">
        <v>6588</v>
      </c>
      <c r="G2152" s="338"/>
      <c r="H2152" s="337"/>
      <c r="I2152" s="336"/>
      <c r="J2152" s="63" t="s">
        <v>5696</v>
      </c>
      <c r="K2152" s="335"/>
      <c r="L2152" s="64"/>
      <c r="M2152" s="334"/>
      <c r="O2152" s="333"/>
      <c r="Q2152" s="333"/>
    </row>
    <row r="2153" spans="1:17" s="19" customFormat="1" ht="39.9" customHeight="1" x14ac:dyDescent="0.25">
      <c r="A2153" s="848">
        <v>429</v>
      </c>
      <c r="B2153" s="287" t="s">
        <v>22</v>
      </c>
      <c r="C2153" s="287" t="s">
        <v>23</v>
      </c>
      <c r="D2153" s="287" t="s">
        <v>5593</v>
      </c>
      <c r="E2153" s="851" t="s">
        <v>5594</v>
      </c>
      <c r="F2153" s="851"/>
      <c r="G2153" s="851" t="s">
        <v>17</v>
      </c>
      <c r="H2153" s="852"/>
      <c r="I2153" s="358"/>
      <c r="J2153" s="357"/>
      <c r="K2153" s="357"/>
      <c r="L2153" s="357"/>
      <c r="M2153" s="356"/>
      <c r="O2153" s="333"/>
      <c r="Q2153" s="333"/>
    </row>
    <row r="2154" spans="1:17" s="19" customFormat="1" ht="39.9" customHeight="1" x14ac:dyDescent="0.25">
      <c r="A2154" s="849"/>
      <c r="B2154" s="48" t="s">
        <v>6605</v>
      </c>
      <c r="C2154" s="48" t="s">
        <v>6604</v>
      </c>
      <c r="D2154" s="355">
        <v>43717</v>
      </c>
      <c r="E2154" s="354"/>
      <c r="F2154" s="353" t="s">
        <v>6590</v>
      </c>
      <c r="G2154" s="774" t="s">
        <v>6450</v>
      </c>
      <c r="H2154" s="775"/>
      <c r="I2154" s="776"/>
      <c r="J2154" s="352" t="s">
        <v>5599</v>
      </c>
      <c r="K2154" s="53"/>
      <c r="L2154" s="45" t="s">
        <v>32</v>
      </c>
      <c r="M2154" s="351">
        <v>519</v>
      </c>
      <c r="O2154" s="333"/>
      <c r="Q2154" s="333"/>
    </row>
    <row r="2155" spans="1:17" s="19" customFormat="1" ht="39.9" customHeight="1" x14ac:dyDescent="0.25">
      <c r="A2155" s="849"/>
      <c r="B2155" s="349" t="s">
        <v>34</v>
      </c>
      <c r="C2155" s="349" t="s">
        <v>35</v>
      </c>
      <c r="D2155" s="349" t="s">
        <v>5600</v>
      </c>
      <c r="E2155" s="853" t="s">
        <v>5601</v>
      </c>
      <c r="F2155" s="853"/>
      <c r="G2155" s="854"/>
      <c r="H2155" s="855"/>
      <c r="I2155" s="856"/>
      <c r="J2155" s="58" t="s">
        <v>5646</v>
      </c>
      <c r="K2155" s="45"/>
      <c r="L2155" s="59" t="s">
        <v>32</v>
      </c>
      <c r="M2155" s="350">
        <v>666.56</v>
      </c>
      <c r="O2155" s="333"/>
      <c r="Q2155" s="333"/>
    </row>
    <row r="2156" spans="1:17" s="19" customFormat="1" ht="39.9" customHeight="1" x14ac:dyDescent="0.25">
      <c r="A2156" s="849"/>
      <c r="B2156" s="349"/>
      <c r="C2156" s="349"/>
      <c r="D2156" s="349"/>
      <c r="E2156" s="349"/>
      <c r="F2156" s="349"/>
      <c r="G2156" s="348"/>
      <c r="H2156" s="347"/>
      <c r="I2156" s="346"/>
      <c r="J2156" s="345" t="s">
        <v>5607</v>
      </c>
      <c r="K2156" s="59"/>
      <c r="L2156" s="59" t="s">
        <v>32</v>
      </c>
      <c r="M2156" s="344">
        <v>40</v>
      </c>
      <c r="O2156" s="333"/>
      <c r="Q2156" s="333"/>
    </row>
    <row r="2157" spans="1:17" s="19" customFormat="1" ht="39.9" customHeight="1" thickBot="1" x14ac:dyDescent="0.3">
      <c r="A2157" s="850"/>
      <c r="B2157" s="343" t="s">
        <v>6487</v>
      </c>
      <c r="C2157" s="342" t="s">
        <v>6450</v>
      </c>
      <c r="D2157" s="341">
        <v>43720</v>
      </c>
      <c r="E2157" s="340" t="s">
        <v>5605</v>
      </c>
      <c r="F2157" s="339" t="s">
        <v>6603</v>
      </c>
      <c r="G2157" s="338"/>
      <c r="H2157" s="337"/>
      <c r="I2157" s="336"/>
      <c r="J2157" s="63" t="s">
        <v>5664</v>
      </c>
      <c r="K2157" s="335"/>
      <c r="L2157" s="64" t="s">
        <v>32</v>
      </c>
      <c r="M2157" s="334">
        <v>125</v>
      </c>
      <c r="O2157" s="333"/>
      <c r="Q2157" s="333"/>
    </row>
    <row r="2158" spans="1:17" s="19" customFormat="1" ht="39.9" customHeight="1" x14ac:dyDescent="0.25">
      <c r="A2158" s="848">
        <v>430</v>
      </c>
      <c r="B2158" s="287" t="s">
        <v>22</v>
      </c>
      <c r="C2158" s="287" t="s">
        <v>23</v>
      </c>
      <c r="D2158" s="287" t="s">
        <v>5593</v>
      </c>
      <c r="E2158" s="851" t="s">
        <v>5594</v>
      </c>
      <c r="F2158" s="851"/>
      <c r="G2158" s="851" t="s">
        <v>17</v>
      </c>
      <c r="H2158" s="852"/>
      <c r="I2158" s="358"/>
      <c r="J2158" s="357"/>
      <c r="K2158" s="357"/>
      <c r="L2158" s="357"/>
      <c r="M2158" s="356"/>
      <c r="O2158" s="333"/>
      <c r="Q2158" s="333"/>
    </row>
    <row r="2159" spans="1:17" s="19" customFormat="1" ht="39.9" customHeight="1" x14ac:dyDescent="0.25">
      <c r="A2159" s="849"/>
      <c r="B2159" s="48" t="s">
        <v>6602</v>
      </c>
      <c r="C2159" s="48" t="s">
        <v>6601</v>
      </c>
      <c r="D2159" s="355">
        <v>43591</v>
      </c>
      <c r="E2159" s="354"/>
      <c r="F2159" s="353" t="s">
        <v>6600</v>
      </c>
      <c r="G2159" s="774" t="s">
        <v>3178</v>
      </c>
      <c r="H2159" s="775"/>
      <c r="I2159" s="776"/>
      <c r="J2159" s="352" t="s">
        <v>5599</v>
      </c>
      <c r="K2159" s="53"/>
      <c r="L2159" s="45" t="s">
        <v>32</v>
      </c>
      <c r="M2159" s="351">
        <v>141</v>
      </c>
      <c r="O2159" s="333"/>
      <c r="Q2159" s="333"/>
    </row>
    <row r="2160" spans="1:17" s="19" customFormat="1" ht="39.9" customHeight="1" x14ac:dyDescent="0.25">
      <c r="A2160" s="849"/>
      <c r="B2160" s="349" t="s">
        <v>34</v>
      </c>
      <c r="C2160" s="349" t="s">
        <v>35</v>
      </c>
      <c r="D2160" s="349" t="s">
        <v>5600</v>
      </c>
      <c r="E2160" s="853" t="s">
        <v>5601</v>
      </c>
      <c r="F2160" s="853"/>
      <c r="G2160" s="854"/>
      <c r="H2160" s="855"/>
      <c r="I2160" s="856"/>
      <c r="J2160" s="58" t="s">
        <v>5646</v>
      </c>
      <c r="K2160" s="45"/>
      <c r="L2160" s="59" t="s">
        <v>32</v>
      </c>
      <c r="M2160" s="350">
        <v>288</v>
      </c>
      <c r="O2160" s="333"/>
      <c r="Q2160" s="333"/>
    </row>
    <row r="2161" spans="1:17" s="19" customFormat="1" ht="39.9" customHeight="1" x14ac:dyDescent="0.25">
      <c r="A2161" s="849"/>
      <c r="B2161" s="349"/>
      <c r="C2161" s="349"/>
      <c r="D2161" s="349"/>
      <c r="E2161" s="349"/>
      <c r="F2161" s="349"/>
      <c r="G2161" s="348"/>
      <c r="H2161" s="347"/>
      <c r="I2161" s="346"/>
      <c r="J2161" s="345" t="s">
        <v>5607</v>
      </c>
      <c r="K2161" s="59"/>
      <c r="L2161" s="59" t="s">
        <v>32</v>
      </c>
      <c r="M2161" s="344">
        <v>17</v>
      </c>
      <c r="O2161" s="333"/>
      <c r="Q2161" s="333"/>
    </row>
    <row r="2162" spans="1:17" s="19" customFormat="1" ht="39.9" customHeight="1" thickBot="1" x14ac:dyDescent="0.3">
      <c r="A2162" s="850"/>
      <c r="B2162" s="343" t="s">
        <v>5728</v>
      </c>
      <c r="C2162" s="342" t="s">
        <v>3178</v>
      </c>
      <c r="D2162" s="341">
        <v>43592</v>
      </c>
      <c r="E2162" s="340" t="s">
        <v>5605</v>
      </c>
      <c r="F2162" s="339" t="s">
        <v>6599</v>
      </c>
      <c r="G2162" s="338"/>
      <c r="H2162" s="337"/>
      <c r="I2162" s="336"/>
      <c r="J2162" s="63" t="s">
        <v>5696</v>
      </c>
      <c r="K2162" s="335"/>
      <c r="L2162" s="64"/>
      <c r="M2162" s="334"/>
      <c r="O2162" s="333"/>
      <c r="Q2162" s="333"/>
    </row>
    <row r="2163" spans="1:17" s="19" customFormat="1" ht="39.9" customHeight="1" x14ac:dyDescent="0.25">
      <c r="A2163" s="848">
        <v>431</v>
      </c>
      <c r="B2163" s="287" t="s">
        <v>22</v>
      </c>
      <c r="C2163" s="287" t="s">
        <v>23</v>
      </c>
      <c r="D2163" s="287" t="s">
        <v>5593</v>
      </c>
      <c r="E2163" s="851" t="s">
        <v>5594</v>
      </c>
      <c r="F2163" s="851"/>
      <c r="G2163" s="851" t="s">
        <v>17</v>
      </c>
      <c r="H2163" s="852"/>
      <c r="I2163" s="358"/>
      <c r="J2163" s="357"/>
      <c r="K2163" s="357"/>
      <c r="L2163" s="357"/>
      <c r="M2163" s="356"/>
      <c r="O2163" s="333"/>
      <c r="Q2163" s="333"/>
    </row>
    <row r="2164" spans="1:17" s="19" customFormat="1" ht="39.9" customHeight="1" x14ac:dyDescent="0.25">
      <c r="A2164" s="849"/>
      <c r="B2164" s="48" t="s">
        <v>6595</v>
      </c>
      <c r="C2164" s="48" t="s">
        <v>6598</v>
      </c>
      <c r="D2164" s="355">
        <v>43700</v>
      </c>
      <c r="E2164" s="354"/>
      <c r="F2164" s="353" t="s">
        <v>6597</v>
      </c>
      <c r="G2164" s="774" t="s">
        <v>5837</v>
      </c>
      <c r="H2164" s="775"/>
      <c r="I2164" s="776"/>
      <c r="J2164" s="352" t="s">
        <v>5599</v>
      </c>
      <c r="K2164" s="53"/>
      <c r="L2164" s="45" t="s">
        <v>32</v>
      </c>
      <c r="M2164" s="351">
        <v>545.72</v>
      </c>
      <c r="O2164" s="333"/>
      <c r="Q2164" s="333"/>
    </row>
    <row r="2165" spans="1:17" s="19" customFormat="1" ht="39.9" customHeight="1" x14ac:dyDescent="0.25">
      <c r="A2165" s="849"/>
      <c r="B2165" s="349" t="s">
        <v>34</v>
      </c>
      <c r="C2165" s="349" t="s">
        <v>35</v>
      </c>
      <c r="D2165" s="349" t="s">
        <v>5600</v>
      </c>
      <c r="E2165" s="853" t="s">
        <v>5601</v>
      </c>
      <c r="F2165" s="853"/>
      <c r="G2165" s="854"/>
      <c r="H2165" s="855"/>
      <c r="I2165" s="856"/>
      <c r="J2165" s="58" t="s">
        <v>5646</v>
      </c>
      <c r="K2165" s="45"/>
      <c r="L2165" s="59" t="s">
        <v>32</v>
      </c>
      <c r="M2165" s="350">
        <v>2733.35</v>
      </c>
      <c r="O2165" s="333"/>
      <c r="Q2165" s="333"/>
    </row>
    <row r="2166" spans="1:17" s="19" customFormat="1" ht="39.9" customHeight="1" x14ac:dyDescent="0.25">
      <c r="A2166" s="849"/>
      <c r="B2166" s="349"/>
      <c r="C2166" s="349"/>
      <c r="D2166" s="349"/>
      <c r="E2166" s="349"/>
      <c r="F2166" s="349"/>
      <c r="G2166" s="348"/>
      <c r="H2166" s="347"/>
      <c r="I2166" s="346"/>
      <c r="J2166" s="345" t="s">
        <v>5607</v>
      </c>
      <c r="K2166" s="59"/>
      <c r="L2166" s="59" t="s">
        <v>32</v>
      </c>
      <c r="M2166" s="344">
        <v>961.25</v>
      </c>
      <c r="O2166" s="333"/>
      <c r="Q2166" s="333"/>
    </row>
    <row r="2167" spans="1:17" s="19" customFormat="1" ht="39.9" customHeight="1" thickBot="1" x14ac:dyDescent="0.3">
      <c r="A2167" s="850"/>
      <c r="B2167" s="343" t="s">
        <v>6593</v>
      </c>
      <c r="C2167" s="342" t="s">
        <v>5837</v>
      </c>
      <c r="D2167" s="341">
        <v>43708</v>
      </c>
      <c r="E2167" s="340" t="s">
        <v>5605</v>
      </c>
      <c r="F2167" s="339" t="s">
        <v>6596</v>
      </c>
      <c r="G2167" s="338"/>
      <c r="H2167" s="337"/>
      <c r="I2167" s="336"/>
      <c r="J2167" s="63" t="s">
        <v>5696</v>
      </c>
      <c r="K2167" s="335"/>
      <c r="L2167" s="64"/>
      <c r="M2167" s="334"/>
      <c r="O2167" s="333"/>
      <c r="Q2167" s="333"/>
    </row>
    <row r="2168" spans="1:17" s="19" customFormat="1" ht="39.9" customHeight="1" x14ac:dyDescent="0.25">
      <c r="A2168" s="848">
        <v>432</v>
      </c>
      <c r="B2168" s="287" t="s">
        <v>22</v>
      </c>
      <c r="C2168" s="287" t="s">
        <v>23</v>
      </c>
      <c r="D2168" s="287" t="s">
        <v>5593</v>
      </c>
      <c r="E2168" s="851" t="s">
        <v>5594</v>
      </c>
      <c r="F2168" s="851"/>
      <c r="G2168" s="851" t="s">
        <v>17</v>
      </c>
      <c r="H2168" s="852"/>
      <c r="I2168" s="358"/>
      <c r="J2168" s="357"/>
      <c r="K2168" s="357"/>
      <c r="L2168" s="357"/>
      <c r="M2168" s="356"/>
      <c r="O2168" s="333"/>
      <c r="Q2168" s="333"/>
    </row>
    <row r="2169" spans="1:17" s="19" customFormat="1" ht="39.9" customHeight="1" x14ac:dyDescent="0.25">
      <c r="A2169" s="849"/>
      <c r="B2169" s="48" t="s">
        <v>6595</v>
      </c>
      <c r="C2169" s="48" t="s">
        <v>6594</v>
      </c>
      <c r="D2169" s="355">
        <v>43722</v>
      </c>
      <c r="E2169" s="354"/>
      <c r="F2169" s="353" t="s">
        <v>6514</v>
      </c>
      <c r="G2169" s="774" t="s">
        <v>5837</v>
      </c>
      <c r="H2169" s="775"/>
      <c r="I2169" s="776"/>
      <c r="J2169" s="352" t="s">
        <v>5599</v>
      </c>
      <c r="K2169" s="53"/>
      <c r="L2169" s="45" t="s">
        <v>32</v>
      </c>
      <c r="M2169" s="351">
        <v>2120</v>
      </c>
      <c r="O2169" s="333"/>
      <c r="Q2169" s="333"/>
    </row>
    <row r="2170" spans="1:17" s="19" customFormat="1" ht="39.9" customHeight="1" x14ac:dyDescent="0.25">
      <c r="A2170" s="849"/>
      <c r="B2170" s="349" t="s">
        <v>34</v>
      </c>
      <c r="C2170" s="349" t="s">
        <v>35</v>
      </c>
      <c r="D2170" s="349" t="s">
        <v>5600</v>
      </c>
      <c r="E2170" s="853" t="s">
        <v>5601</v>
      </c>
      <c r="F2170" s="853"/>
      <c r="G2170" s="854"/>
      <c r="H2170" s="855"/>
      <c r="I2170" s="856"/>
      <c r="J2170" s="58" t="s">
        <v>5646</v>
      </c>
      <c r="K2170" s="45"/>
      <c r="L2170" s="59" t="s">
        <v>32</v>
      </c>
      <c r="M2170" s="350">
        <v>2076.71</v>
      </c>
      <c r="O2170" s="333"/>
      <c r="Q2170" s="333"/>
    </row>
    <row r="2171" spans="1:17" s="19" customFormat="1" ht="39.9" customHeight="1" x14ac:dyDescent="0.25">
      <c r="A2171" s="849"/>
      <c r="B2171" s="349"/>
      <c r="C2171" s="349"/>
      <c r="D2171" s="349"/>
      <c r="E2171" s="349"/>
      <c r="F2171" s="349"/>
      <c r="G2171" s="348"/>
      <c r="H2171" s="347"/>
      <c r="I2171" s="346"/>
      <c r="J2171" s="345" t="s">
        <v>5607</v>
      </c>
      <c r="K2171" s="59"/>
      <c r="L2171" s="59" t="s">
        <v>32</v>
      </c>
      <c r="M2171" s="344">
        <v>472</v>
      </c>
      <c r="O2171" s="333"/>
      <c r="Q2171" s="333"/>
    </row>
    <row r="2172" spans="1:17" s="19" customFormat="1" ht="39.9" customHeight="1" thickBot="1" x14ac:dyDescent="0.3">
      <c r="A2172" s="850"/>
      <c r="B2172" s="343" t="s">
        <v>6593</v>
      </c>
      <c r="C2172" s="342" t="s">
        <v>5837</v>
      </c>
      <c r="D2172" s="341">
        <v>43728</v>
      </c>
      <c r="E2172" s="340" t="s">
        <v>5605</v>
      </c>
      <c r="F2172" s="339" t="s">
        <v>6285</v>
      </c>
      <c r="G2172" s="338"/>
      <c r="H2172" s="337"/>
      <c r="I2172" s="336"/>
      <c r="J2172" s="63" t="s">
        <v>5696</v>
      </c>
      <c r="K2172" s="335"/>
      <c r="L2172" s="64"/>
      <c r="M2172" s="334"/>
      <c r="O2172" s="333"/>
      <c r="Q2172" s="333"/>
    </row>
    <row r="2173" spans="1:17" s="19" customFormat="1" ht="39.9" customHeight="1" x14ac:dyDescent="0.25">
      <c r="A2173" s="848">
        <v>433</v>
      </c>
      <c r="B2173" s="287" t="s">
        <v>22</v>
      </c>
      <c r="C2173" s="287" t="s">
        <v>23</v>
      </c>
      <c r="D2173" s="287" t="s">
        <v>5593</v>
      </c>
      <c r="E2173" s="851" t="s">
        <v>5594</v>
      </c>
      <c r="F2173" s="851"/>
      <c r="G2173" s="851" t="s">
        <v>17</v>
      </c>
      <c r="H2173" s="852"/>
      <c r="I2173" s="358"/>
      <c r="J2173" s="357"/>
      <c r="K2173" s="357"/>
      <c r="L2173" s="357"/>
      <c r="M2173" s="356"/>
      <c r="O2173" s="333"/>
      <c r="Q2173" s="333"/>
    </row>
    <row r="2174" spans="1:17" s="19" customFormat="1" ht="39.9" customHeight="1" x14ac:dyDescent="0.25">
      <c r="A2174" s="849"/>
      <c r="B2174" s="48" t="s">
        <v>6592</v>
      </c>
      <c r="C2174" s="48" t="s">
        <v>6591</v>
      </c>
      <c r="D2174" s="355">
        <v>43613</v>
      </c>
      <c r="E2174" s="354"/>
      <c r="F2174" s="353" t="s">
        <v>6590</v>
      </c>
      <c r="G2174" s="774" t="s">
        <v>6450</v>
      </c>
      <c r="H2174" s="775"/>
      <c r="I2174" s="776"/>
      <c r="J2174" s="352" t="s">
        <v>5599</v>
      </c>
      <c r="K2174" s="53"/>
      <c r="L2174" s="45" t="s">
        <v>32</v>
      </c>
      <c r="M2174" s="351">
        <v>692</v>
      </c>
      <c r="O2174" s="333"/>
      <c r="Q2174" s="333"/>
    </row>
    <row r="2175" spans="1:17" s="19" customFormat="1" ht="39.9" customHeight="1" x14ac:dyDescent="0.25">
      <c r="A2175" s="849"/>
      <c r="B2175" s="349" t="s">
        <v>34</v>
      </c>
      <c r="C2175" s="349" t="s">
        <v>35</v>
      </c>
      <c r="D2175" s="349" t="s">
        <v>5600</v>
      </c>
      <c r="E2175" s="853" t="s">
        <v>5601</v>
      </c>
      <c r="F2175" s="853"/>
      <c r="G2175" s="854"/>
      <c r="H2175" s="855"/>
      <c r="I2175" s="856"/>
      <c r="J2175" s="58" t="s">
        <v>5646</v>
      </c>
      <c r="K2175" s="45"/>
      <c r="L2175" s="59" t="s">
        <v>32</v>
      </c>
      <c r="M2175" s="350">
        <v>683.56</v>
      </c>
      <c r="O2175" s="333"/>
      <c r="Q2175" s="333"/>
    </row>
    <row r="2176" spans="1:17" s="19" customFormat="1" ht="39.9" customHeight="1" x14ac:dyDescent="0.25">
      <c r="A2176" s="849"/>
      <c r="B2176" s="349"/>
      <c r="C2176" s="349"/>
      <c r="D2176" s="349"/>
      <c r="E2176" s="349"/>
      <c r="F2176" s="349"/>
      <c r="G2176" s="348"/>
      <c r="H2176" s="347"/>
      <c r="I2176" s="346"/>
      <c r="J2176" s="345" t="s">
        <v>5607</v>
      </c>
      <c r="K2176" s="59"/>
      <c r="L2176" s="59" t="s">
        <v>32</v>
      </c>
      <c r="M2176" s="344">
        <v>2916.05</v>
      </c>
      <c r="O2176" s="333"/>
      <c r="Q2176" s="333"/>
    </row>
    <row r="2177" spans="1:17" s="19" customFormat="1" ht="39.9" customHeight="1" thickBot="1" x14ac:dyDescent="0.3">
      <c r="A2177" s="850"/>
      <c r="B2177" s="343" t="s">
        <v>6589</v>
      </c>
      <c r="C2177" s="342" t="s">
        <v>6450</v>
      </c>
      <c r="D2177" s="341">
        <v>43617</v>
      </c>
      <c r="E2177" s="340" t="s">
        <v>5605</v>
      </c>
      <c r="F2177" s="339" t="s">
        <v>6588</v>
      </c>
      <c r="G2177" s="338"/>
      <c r="H2177" s="337"/>
      <c r="I2177" s="336"/>
      <c r="J2177" s="63" t="s">
        <v>5696</v>
      </c>
      <c r="K2177" s="335"/>
      <c r="L2177" s="64"/>
      <c r="M2177" s="334"/>
      <c r="O2177" s="333"/>
      <c r="Q2177" s="333"/>
    </row>
    <row r="2178" spans="1:17" s="19" customFormat="1" ht="39.9" customHeight="1" x14ac:dyDescent="0.25">
      <c r="A2178" s="848">
        <v>434</v>
      </c>
      <c r="B2178" s="287" t="s">
        <v>22</v>
      </c>
      <c r="C2178" s="287" t="s">
        <v>23</v>
      </c>
      <c r="D2178" s="287" t="s">
        <v>5593</v>
      </c>
      <c r="E2178" s="851" t="s">
        <v>5594</v>
      </c>
      <c r="F2178" s="851"/>
      <c r="G2178" s="851" t="s">
        <v>17</v>
      </c>
      <c r="H2178" s="852"/>
      <c r="I2178" s="358"/>
      <c r="J2178" s="357"/>
      <c r="K2178" s="357"/>
      <c r="L2178" s="357"/>
      <c r="M2178" s="356"/>
      <c r="O2178" s="333"/>
      <c r="Q2178" s="333"/>
    </row>
    <row r="2179" spans="1:17" s="19" customFormat="1" ht="39.9" customHeight="1" x14ac:dyDescent="0.25">
      <c r="A2179" s="849"/>
      <c r="B2179" s="48" t="s">
        <v>6587</v>
      </c>
      <c r="C2179" s="48" t="s">
        <v>6586</v>
      </c>
      <c r="D2179" s="355">
        <v>43728</v>
      </c>
      <c r="E2179" s="354"/>
      <c r="F2179" s="353" t="s">
        <v>5700</v>
      </c>
      <c r="G2179" s="774" t="s">
        <v>6584</v>
      </c>
      <c r="H2179" s="775"/>
      <c r="I2179" s="776"/>
      <c r="J2179" s="352" t="s">
        <v>5599</v>
      </c>
      <c r="K2179" s="53"/>
      <c r="L2179" s="45" t="s">
        <v>32</v>
      </c>
      <c r="M2179" s="351">
        <v>384</v>
      </c>
      <c r="O2179" s="333"/>
      <c r="Q2179" s="333"/>
    </row>
    <row r="2180" spans="1:17" s="19" customFormat="1" ht="39.9" customHeight="1" x14ac:dyDescent="0.25">
      <c r="A2180" s="849"/>
      <c r="B2180" s="349" t="s">
        <v>34</v>
      </c>
      <c r="C2180" s="349" t="s">
        <v>35</v>
      </c>
      <c r="D2180" s="349" t="s">
        <v>5600</v>
      </c>
      <c r="E2180" s="853" t="s">
        <v>5601</v>
      </c>
      <c r="F2180" s="853"/>
      <c r="G2180" s="854"/>
      <c r="H2180" s="855"/>
      <c r="I2180" s="856"/>
      <c r="J2180" s="58" t="s">
        <v>5646</v>
      </c>
      <c r="K2180" s="45"/>
      <c r="L2180" s="59" t="s">
        <v>32</v>
      </c>
      <c r="M2180" s="350">
        <v>350.94</v>
      </c>
      <c r="O2180" s="333"/>
      <c r="Q2180" s="333"/>
    </row>
    <row r="2181" spans="1:17" s="19" customFormat="1" ht="39.9" customHeight="1" x14ac:dyDescent="0.25">
      <c r="A2181" s="849"/>
      <c r="B2181" s="349"/>
      <c r="C2181" s="349"/>
      <c r="D2181" s="349"/>
      <c r="E2181" s="349"/>
      <c r="F2181" s="349"/>
      <c r="G2181" s="348"/>
      <c r="H2181" s="347"/>
      <c r="I2181" s="346"/>
      <c r="J2181" s="345" t="s">
        <v>5607</v>
      </c>
      <c r="K2181" s="59"/>
      <c r="L2181" s="59" t="s">
        <v>32</v>
      </c>
      <c r="M2181" s="344">
        <v>96</v>
      </c>
      <c r="O2181" s="333"/>
      <c r="Q2181" s="333"/>
    </row>
    <row r="2182" spans="1:17" s="19" customFormat="1" ht="39.9" customHeight="1" thickBot="1" x14ac:dyDescent="0.3">
      <c r="A2182" s="850"/>
      <c r="B2182" s="343" t="s">
        <v>6585</v>
      </c>
      <c r="C2182" s="342" t="s">
        <v>6584</v>
      </c>
      <c r="D2182" s="341">
        <v>43730</v>
      </c>
      <c r="E2182" s="340" t="s">
        <v>5605</v>
      </c>
      <c r="F2182" s="339" t="s">
        <v>6583</v>
      </c>
      <c r="G2182" s="338"/>
      <c r="H2182" s="337"/>
      <c r="I2182" s="336"/>
      <c r="J2182" s="63" t="s">
        <v>5664</v>
      </c>
      <c r="K2182" s="335"/>
      <c r="L2182" s="64" t="s">
        <v>32</v>
      </c>
      <c r="M2182" s="334">
        <v>275</v>
      </c>
      <c r="O2182" s="333"/>
      <c r="Q2182" s="333"/>
    </row>
    <row r="2183" spans="1:17" s="19" customFormat="1" ht="39.9" customHeight="1" x14ac:dyDescent="0.25">
      <c r="A2183" s="848">
        <v>435</v>
      </c>
      <c r="B2183" s="287" t="s">
        <v>22</v>
      </c>
      <c r="C2183" s="287" t="s">
        <v>23</v>
      </c>
      <c r="D2183" s="287" t="s">
        <v>5593</v>
      </c>
      <c r="E2183" s="851" t="s">
        <v>5594</v>
      </c>
      <c r="F2183" s="851"/>
      <c r="G2183" s="851" t="s">
        <v>17</v>
      </c>
      <c r="H2183" s="852"/>
      <c r="I2183" s="358"/>
      <c r="J2183" s="357"/>
      <c r="K2183" s="357"/>
      <c r="L2183" s="357"/>
      <c r="M2183" s="356"/>
      <c r="O2183" s="333"/>
      <c r="Q2183" s="333"/>
    </row>
    <row r="2184" spans="1:17" s="19" customFormat="1" ht="39.9" customHeight="1" x14ac:dyDescent="0.25">
      <c r="A2184" s="849"/>
      <c r="B2184" s="48" t="s">
        <v>6579</v>
      </c>
      <c r="C2184" s="48" t="s">
        <v>6582</v>
      </c>
      <c r="D2184" s="355">
        <v>43565</v>
      </c>
      <c r="E2184" s="354"/>
      <c r="F2184" s="353" t="s">
        <v>6577</v>
      </c>
      <c r="G2184" s="774" t="s">
        <v>6581</v>
      </c>
      <c r="H2184" s="775"/>
      <c r="I2184" s="776"/>
      <c r="J2184" s="352" t="s">
        <v>5599</v>
      </c>
      <c r="K2184" s="53"/>
      <c r="L2184" s="45" t="s">
        <v>32</v>
      </c>
      <c r="M2184" s="351">
        <v>121.04</v>
      </c>
      <c r="O2184" s="333"/>
      <c r="Q2184" s="333"/>
    </row>
    <row r="2185" spans="1:17" s="19" customFormat="1" ht="39.9" customHeight="1" x14ac:dyDescent="0.25">
      <c r="A2185" s="849"/>
      <c r="B2185" s="349" t="s">
        <v>34</v>
      </c>
      <c r="C2185" s="349" t="s">
        <v>35</v>
      </c>
      <c r="D2185" s="349" t="s">
        <v>5600</v>
      </c>
      <c r="E2185" s="853" t="s">
        <v>5601</v>
      </c>
      <c r="F2185" s="853"/>
      <c r="G2185" s="854"/>
      <c r="H2185" s="855"/>
      <c r="I2185" s="856"/>
      <c r="J2185" s="58" t="s">
        <v>5646</v>
      </c>
      <c r="K2185" s="45"/>
      <c r="L2185" s="59" t="s">
        <v>32</v>
      </c>
      <c r="M2185" s="350">
        <f>163.3+137.3</f>
        <v>300.60000000000002</v>
      </c>
      <c r="O2185" s="333"/>
      <c r="Q2185" s="333"/>
    </row>
    <row r="2186" spans="1:17" s="19" customFormat="1" ht="39.9" customHeight="1" x14ac:dyDescent="0.25">
      <c r="A2186" s="849"/>
      <c r="B2186" s="349"/>
      <c r="C2186" s="349"/>
      <c r="D2186" s="349"/>
      <c r="E2186" s="349"/>
      <c r="F2186" s="349"/>
      <c r="G2186" s="348"/>
      <c r="H2186" s="347"/>
      <c r="I2186" s="346"/>
      <c r="J2186" s="345" t="s">
        <v>5607</v>
      </c>
      <c r="K2186" s="59"/>
      <c r="L2186" s="59" t="s">
        <v>32</v>
      </c>
      <c r="M2186" s="344">
        <v>16</v>
      </c>
      <c r="O2186" s="333"/>
      <c r="Q2186" s="333"/>
    </row>
    <row r="2187" spans="1:17" s="19" customFormat="1" ht="39.9" customHeight="1" thickBot="1" x14ac:dyDescent="0.3">
      <c r="A2187" s="850"/>
      <c r="B2187" s="343" t="s">
        <v>5769</v>
      </c>
      <c r="C2187" s="342" t="s">
        <v>6581</v>
      </c>
      <c r="D2187" s="341">
        <v>43568</v>
      </c>
      <c r="E2187" s="340" t="s">
        <v>5605</v>
      </c>
      <c r="F2187" s="339" t="s">
        <v>6580</v>
      </c>
      <c r="G2187" s="338"/>
      <c r="H2187" s="337"/>
      <c r="I2187" s="336"/>
      <c r="J2187" s="63" t="s">
        <v>5664</v>
      </c>
      <c r="K2187" s="335"/>
      <c r="L2187" s="64" t="s">
        <v>32</v>
      </c>
      <c r="M2187" s="334">
        <v>35</v>
      </c>
      <c r="O2187" s="333"/>
      <c r="Q2187" s="333"/>
    </row>
    <row r="2188" spans="1:17" s="19" customFormat="1" ht="39.9" customHeight="1" x14ac:dyDescent="0.25">
      <c r="A2188" s="848">
        <v>436</v>
      </c>
      <c r="B2188" s="287" t="s">
        <v>22</v>
      </c>
      <c r="C2188" s="287" t="s">
        <v>23</v>
      </c>
      <c r="D2188" s="287" t="s">
        <v>5593</v>
      </c>
      <c r="E2188" s="851" t="s">
        <v>5594</v>
      </c>
      <c r="F2188" s="851"/>
      <c r="G2188" s="851" t="s">
        <v>17</v>
      </c>
      <c r="H2188" s="852"/>
      <c r="I2188" s="358"/>
      <c r="J2188" s="357"/>
      <c r="K2188" s="357"/>
      <c r="L2188" s="357"/>
      <c r="M2188" s="356"/>
      <c r="O2188" s="333"/>
      <c r="Q2188" s="333"/>
    </row>
    <row r="2189" spans="1:17" s="19" customFormat="1" ht="39.9" customHeight="1" x14ac:dyDescent="0.25">
      <c r="A2189" s="849"/>
      <c r="B2189" s="48" t="s">
        <v>6579</v>
      </c>
      <c r="C2189" s="48" t="s">
        <v>6578</v>
      </c>
      <c r="D2189" s="355">
        <v>43614</v>
      </c>
      <c r="E2189" s="354"/>
      <c r="F2189" s="353" t="s">
        <v>6577</v>
      </c>
      <c r="G2189" s="774" t="s">
        <v>6576</v>
      </c>
      <c r="H2189" s="775"/>
      <c r="I2189" s="776"/>
      <c r="J2189" s="352" t="s">
        <v>5599</v>
      </c>
      <c r="K2189" s="53"/>
      <c r="L2189" s="45" t="s">
        <v>32</v>
      </c>
      <c r="M2189" s="351">
        <v>147.6</v>
      </c>
      <c r="O2189" s="333"/>
      <c r="Q2189" s="333"/>
    </row>
    <row r="2190" spans="1:17" s="19" customFormat="1" ht="39.9" customHeight="1" x14ac:dyDescent="0.25">
      <c r="A2190" s="849"/>
      <c r="B2190" s="349" t="s">
        <v>34</v>
      </c>
      <c r="C2190" s="349" t="s">
        <v>35</v>
      </c>
      <c r="D2190" s="349" t="s">
        <v>5600</v>
      </c>
      <c r="E2190" s="853" t="s">
        <v>5601</v>
      </c>
      <c r="F2190" s="853"/>
      <c r="G2190" s="854"/>
      <c r="H2190" s="855"/>
      <c r="I2190" s="856"/>
      <c r="J2190" s="58" t="s">
        <v>5646</v>
      </c>
      <c r="K2190" s="45"/>
      <c r="L2190" s="59" t="s">
        <v>32</v>
      </c>
      <c r="M2190" s="350">
        <v>414.6</v>
      </c>
      <c r="O2190" s="333"/>
      <c r="Q2190" s="333"/>
    </row>
    <row r="2191" spans="1:17" s="19" customFormat="1" ht="39.9" customHeight="1" x14ac:dyDescent="0.25">
      <c r="A2191" s="849"/>
      <c r="B2191" s="349"/>
      <c r="C2191" s="349"/>
      <c r="D2191" s="349"/>
      <c r="E2191" s="349"/>
      <c r="F2191" s="349"/>
      <c r="G2191" s="348"/>
      <c r="H2191" s="347"/>
      <c r="I2191" s="346"/>
      <c r="J2191" s="345" t="s">
        <v>5607</v>
      </c>
      <c r="K2191" s="59"/>
      <c r="L2191" s="59" t="s">
        <v>5583</v>
      </c>
      <c r="M2191" s="344">
        <v>19</v>
      </c>
      <c r="O2191" s="333"/>
      <c r="Q2191" s="333"/>
    </row>
    <row r="2192" spans="1:17" s="19" customFormat="1" ht="39.9" customHeight="1" thickBot="1" x14ac:dyDescent="0.3">
      <c r="A2192" s="850"/>
      <c r="B2192" s="343" t="s">
        <v>5769</v>
      </c>
      <c r="C2192" s="342" t="s">
        <v>6576</v>
      </c>
      <c r="D2192" s="341">
        <v>43615</v>
      </c>
      <c r="E2192" s="340" t="s">
        <v>5605</v>
      </c>
      <c r="F2192" s="339" t="s">
        <v>6575</v>
      </c>
      <c r="G2192" s="338"/>
      <c r="H2192" s="337"/>
      <c r="I2192" s="336"/>
      <c r="J2192" s="63" t="s">
        <v>5664</v>
      </c>
      <c r="K2192" s="335"/>
      <c r="L2192" s="64" t="s">
        <v>32</v>
      </c>
      <c r="M2192" s="334">
        <v>35</v>
      </c>
      <c r="O2192" s="333"/>
      <c r="Q2192" s="333"/>
    </row>
    <row r="2193" spans="1:17" s="19" customFormat="1" ht="39.9" customHeight="1" x14ac:dyDescent="0.25">
      <c r="A2193" s="848">
        <v>437</v>
      </c>
      <c r="B2193" s="287" t="s">
        <v>22</v>
      </c>
      <c r="C2193" s="287" t="s">
        <v>23</v>
      </c>
      <c r="D2193" s="287" t="s">
        <v>5593</v>
      </c>
      <c r="E2193" s="851" t="s">
        <v>5594</v>
      </c>
      <c r="F2193" s="851"/>
      <c r="G2193" s="851" t="s">
        <v>17</v>
      </c>
      <c r="H2193" s="852"/>
      <c r="I2193" s="358"/>
      <c r="J2193" s="357"/>
      <c r="K2193" s="357"/>
      <c r="L2193" s="357"/>
      <c r="M2193" s="356"/>
      <c r="O2193" s="333"/>
      <c r="Q2193" s="333"/>
    </row>
    <row r="2194" spans="1:17" s="19" customFormat="1" ht="39.9" customHeight="1" x14ac:dyDescent="0.25">
      <c r="A2194" s="849"/>
      <c r="B2194" s="48" t="s">
        <v>6573</v>
      </c>
      <c r="C2194" s="48" t="s">
        <v>6574</v>
      </c>
      <c r="D2194" s="355">
        <v>43614</v>
      </c>
      <c r="E2194" s="354"/>
      <c r="F2194" s="353" t="s">
        <v>6566</v>
      </c>
      <c r="G2194" s="774" t="s">
        <v>6564</v>
      </c>
      <c r="H2194" s="775"/>
      <c r="I2194" s="776"/>
      <c r="J2194" s="352" t="s">
        <v>5599</v>
      </c>
      <c r="K2194" s="53"/>
      <c r="L2194" s="45" t="s">
        <v>32</v>
      </c>
      <c r="M2194" s="351">
        <f>188+34.44</f>
        <v>222.44</v>
      </c>
      <c r="O2194" s="333"/>
      <c r="Q2194" s="333"/>
    </row>
    <row r="2195" spans="1:17" s="19" customFormat="1" ht="39.9" customHeight="1" x14ac:dyDescent="0.25">
      <c r="A2195" s="849"/>
      <c r="B2195" s="349" t="s">
        <v>34</v>
      </c>
      <c r="C2195" s="349" t="s">
        <v>35</v>
      </c>
      <c r="D2195" s="349" t="s">
        <v>5600</v>
      </c>
      <c r="E2195" s="853" t="s">
        <v>5601</v>
      </c>
      <c r="F2195" s="853"/>
      <c r="G2195" s="854"/>
      <c r="H2195" s="855"/>
      <c r="I2195" s="856"/>
      <c r="J2195" s="58" t="s">
        <v>5646</v>
      </c>
      <c r="K2195" s="45"/>
      <c r="L2195" s="59"/>
      <c r="M2195" s="350"/>
      <c r="O2195" s="333"/>
      <c r="Q2195" s="333"/>
    </row>
    <row r="2196" spans="1:17" s="19" customFormat="1" ht="39.9" customHeight="1" thickBot="1" x14ac:dyDescent="0.3">
      <c r="A2196" s="849"/>
      <c r="B2196" s="349"/>
      <c r="C2196" s="349"/>
      <c r="D2196" s="349"/>
      <c r="E2196" s="349"/>
      <c r="F2196" s="349"/>
      <c r="G2196" s="348"/>
      <c r="H2196" s="347"/>
      <c r="I2196" s="346"/>
      <c r="J2196" s="345" t="s">
        <v>5607</v>
      </c>
      <c r="K2196" s="59"/>
      <c r="L2196" s="64" t="s">
        <v>32</v>
      </c>
      <c r="M2196" s="334">
        <v>86</v>
      </c>
      <c r="O2196" s="333"/>
      <c r="Q2196" s="333"/>
    </row>
    <row r="2197" spans="1:17" s="19" customFormat="1" ht="39.9" customHeight="1" thickBot="1" x14ac:dyDescent="0.3">
      <c r="A2197" s="850"/>
      <c r="B2197" s="343" t="s">
        <v>6487</v>
      </c>
      <c r="C2197" s="342" t="s">
        <v>6564</v>
      </c>
      <c r="D2197" s="341">
        <v>43616</v>
      </c>
      <c r="E2197" s="340" t="s">
        <v>5605</v>
      </c>
      <c r="F2197" s="339" t="s">
        <v>6563</v>
      </c>
      <c r="G2197" s="338"/>
      <c r="H2197" s="337"/>
      <c r="I2197" s="336"/>
      <c r="J2197" s="63" t="s">
        <v>5696</v>
      </c>
      <c r="K2197" s="335"/>
      <c r="L2197" s="64"/>
      <c r="M2197" s="334"/>
      <c r="O2197" s="333"/>
      <c r="Q2197" s="333"/>
    </row>
    <row r="2198" spans="1:17" s="19" customFormat="1" ht="39.9" customHeight="1" x14ac:dyDescent="0.25">
      <c r="A2198" s="848">
        <v>438</v>
      </c>
      <c r="B2198" s="287" t="s">
        <v>22</v>
      </c>
      <c r="C2198" s="287" t="s">
        <v>23</v>
      </c>
      <c r="D2198" s="287" t="s">
        <v>5593</v>
      </c>
      <c r="E2198" s="851" t="s">
        <v>5594</v>
      </c>
      <c r="F2198" s="851"/>
      <c r="G2198" s="851" t="s">
        <v>17</v>
      </c>
      <c r="H2198" s="852"/>
      <c r="I2198" s="358"/>
      <c r="J2198" s="357"/>
      <c r="K2198" s="357"/>
      <c r="L2198" s="357"/>
      <c r="M2198" s="356"/>
      <c r="O2198" s="333"/>
      <c r="Q2198" s="333"/>
    </row>
    <row r="2199" spans="1:17" s="19" customFormat="1" ht="39.9" customHeight="1" x14ac:dyDescent="0.25">
      <c r="A2199" s="849"/>
      <c r="B2199" s="48" t="s">
        <v>6573</v>
      </c>
      <c r="C2199" s="48" t="s">
        <v>6572</v>
      </c>
      <c r="D2199" s="355">
        <v>43732</v>
      </c>
      <c r="E2199" s="354"/>
      <c r="F2199" s="353" t="s">
        <v>6571</v>
      </c>
      <c r="G2199" s="774" t="s">
        <v>6570</v>
      </c>
      <c r="H2199" s="775"/>
      <c r="I2199" s="776"/>
      <c r="J2199" s="352" t="s">
        <v>5599</v>
      </c>
      <c r="K2199" s="53"/>
      <c r="L2199" s="45" t="s">
        <v>32</v>
      </c>
      <c r="M2199" s="351">
        <v>438</v>
      </c>
      <c r="O2199" s="333"/>
      <c r="Q2199" s="333"/>
    </row>
    <row r="2200" spans="1:17" s="19" customFormat="1" ht="39.9" customHeight="1" x14ac:dyDescent="0.25">
      <c r="A2200" s="849"/>
      <c r="B2200" s="349" t="s">
        <v>34</v>
      </c>
      <c r="C2200" s="349" t="s">
        <v>35</v>
      </c>
      <c r="D2200" s="349" t="s">
        <v>5600</v>
      </c>
      <c r="E2200" s="853" t="s">
        <v>5601</v>
      </c>
      <c r="F2200" s="853"/>
      <c r="G2200" s="854"/>
      <c r="H2200" s="855"/>
      <c r="I2200" s="856"/>
      <c r="J2200" s="58" t="s">
        <v>5646</v>
      </c>
      <c r="K2200" s="45"/>
      <c r="L2200" s="59" t="s">
        <v>32</v>
      </c>
      <c r="M2200" s="350">
        <v>292.44</v>
      </c>
      <c r="O2200" s="333"/>
      <c r="Q2200" s="333"/>
    </row>
    <row r="2201" spans="1:17" s="19" customFormat="1" ht="39.9" customHeight="1" x14ac:dyDescent="0.25">
      <c r="A2201" s="849"/>
      <c r="B2201" s="349"/>
      <c r="C2201" s="349"/>
      <c r="D2201" s="349"/>
      <c r="E2201" s="349"/>
      <c r="F2201" s="349"/>
      <c r="G2201" s="348"/>
      <c r="H2201" s="347"/>
      <c r="I2201" s="346"/>
      <c r="J2201" s="345" t="s">
        <v>5607</v>
      </c>
      <c r="K2201" s="59"/>
      <c r="L2201" s="59" t="s">
        <v>32</v>
      </c>
      <c r="M2201" s="344">
        <v>112</v>
      </c>
      <c r="O2201" s="333"/>
      <c r="Q2201" s="333"/>
    </row>
    <row r="2202" spans="1:17" s="19" customFormat="1" ht="39.9" customHeight="1" thickBot="1" x14ac:dyDescent="0.3">
      <c r="A2202" s="850"/>
      <c r="B2202" s="343" t="s">
        <v>6487</v>
      </c>
      <c r="C2202" s="342" t="s">
        <v>6570</v>
      </c>
      <c r="D2202" s="341">
        <v>43736</v>
      </c>
      <c r="E2202" s="340" t="s">
        <v>5605</v>
      </c>
      <c r="F2202" s="339" t="s">
        <v>6569</v>
      </c>
      <c r="G2202" s="338"/>
      <c r="H2202" s="337"/>
      <c r="I2202" s="336"/>
      <c r="J2202" s="63" t="s">
        <v>5696</v>
      </c>
      <c r="K2202" s="335"/>
      <c r="L2202" s="64"/>
      <c r="M2202" s="334"/>
      <c r="O2202" s="333"/>
      <c r="Q2202" s="333"/>
    </row>
    <row r="2203" spans="1:17" s="19" customFormat="1" ht="39.9" customHeight="1" x14ac:dyDescent="0.25">
      <c r="A2203" s="848">
        <v>439</v>
      </c>
      <c r="B2203" s="287" t="s">
        <v>22</v>
      </c>
      <c r="C2203" s="287" t="s">
        <v>23</v>
      </c>
      <c r="D2203" s="287" t="s">
        <v>5593</v>
      </c>
      <c r="E2203" s="851" t="s">
        <v>5594</v>
      </c>
      <c r="F2203" s="851"/>
      <c r="G2203" s="851" t="s">
        <v>17</v>
      </c>
      <c r="H2203" s="852"/>
      <c r="I2203" s="358"/>
      <c r="J2203" s="357"/>
      <c r="K2203" s="357"/>
      <c r="L2203" s="357"/>
      <c r="M2203" s="356"/>
      <c r="O2203" s="333"/>
      <c r="Q2203" s="333"/>
    </row>
    <row r="2204" spans="1:17" s="19" customFormat="1" ht="39.9" customHeight="1" x14ac:dyDescent="0.25">
      <c r="A2204" s="849"/>
      <c r="B2204" s="48" t="s">
        <v>6568</v>
      </c>
      <c r="C2204" s="48" t="s">
        <v>6567</v>
      </c>
      <c r="D2204" s="355">
        <v>43614</v>
      </c>
      <c r="E2204" s="354"/>
      <c r="F2204" s="353" t="s">
        <v>6566</v>
      </c>
      <c r="G2204" s="774" t="s">
        <v>6564</v>
      </c>
      <c r="H2204" s="775"/>
      <c r="I2204" s="776"/>
      <c r="J2204" s="352" t="s">
        <v>5599</v>
      </c>
      <c r="K2204" s="53"/>
      <c r="L2204" s="45" t="s">
        <v>32</v>
      </c>
      <c r="M2204" s="351">
        <f>188+24.44</f>
        <v>212.44</v>
      </c>
      <c r="O2204" s="333"/>
      <c r="Q2204" s="333"/>
    </row>
    <row r="2205" spans="1:17" s="19" customFormat="1" ht="39.9" customHeight="1" x14ac:dyDescent="0.25">
      <c r="A2205" s="849"/>
      <c r="B2205" s="349" t="s">
        <v>34</v>
      </c>
      <c r="C2205" s="349" t="s">
        <v>35</v>
      </c>
      <c r="D2205" s="349" t="s">
        <v>5600</v>
      </c>
      <c r="E2205" s="853" t="s">
        <v>5601</v>
      </c>
      <c r="F2205" s="853"/>
      <c r="G2205" s="854"/>
      <c r="H2205" s="855"/>
      <c r="I2205" s="856"/>
      <c r="J2205" s="58" t="s">
        <v>5646</v>
      </c>
      <c r="K2205" s="45"/>
      <c r="L2205" s="59"/>
      <c r="M2205" s="350"/>
      <c r="O2205" s="333"/>
      <c r="Q2205" s="333"/>
    </row>
    <row r="2206" spans="1:17" s="19" customFormat="1" ht="39.9" customHeight="1" thickBot="1" x14ac:dyDescent="0.3">
      <c r="A2206" s="849"/>
      <c r="B2206" s="349"/>
      <c r="C2206" s="349"/>
      <c r="D2206" s="349"/>
      <c r="E2206" s="349"/>
      <c r="F2206" s="349"/>
      <c r="G2206" s="348"/>
      <c r="H2206" s="347"/>
      <c r="I2206" s="346"/>
      <c r="J2206" s="345" t="s">
        <v>5607</v>
      </c>
      <c r="K2206" s="59"/>
      <c r="L2206" s="64" t="s">
        <v>32</v>
      </c>
      <c r="M2206" s="334">
        <v>86</v>
      </c>
      <c r="O2206" s="333"/>
      <c r="Q2206" s="333"/>
    </row>
    <row r="2207" spans="1:17" s="19" customFormat="1" ht="39.9" customHeight="1" thickBot="1" x14ac:dyDescent="0.3">
      <c r="A2207" s="850"/>
      <c r="B2207" s="343" t="s">
        <v>6565</v>
      </c>
      <c r="C2207" s="342" t="s">
        <v>6564</v>
      </c>
      <c r="D2207" s="341">
        <v>43616</v>
      </c>
      <c r="E2207" s="340" t="s">
        <v>5605</v>
      </c>
      <c r="F2207" s="339" t="s">
        <v>6563</v>
      </c>
      <c r="G2207" s="338"/>
      <c r="H2207" s="337"/>
      <c r="I2207" s="336"/>
      <c r="J2207" s="63" t="s">
        <v>5696</v>
      </c>
      <c r="K2207" s="335"/>
      <c r="L2207" s="64"/>
      <c r="M2207" s="334"/>
      <c r="O2207" s="333"/>
      <c r="Q2207" s="333"/>
    </row>
    <row r="2208" spans="1:17" s="19" customFormat="1" ht="39.9" customHeight="1" x14ac:dyDescent="0.25">
      <c r="A2208" s="848">
        <v>440</v>
      </c>
      <c r="B2208" s="287" t="s">
        <v>22</v>
      </c>
      <c r="C2208" s="287" t="s">
        <v>23</v>
      </c>
      <c r="D2208" s="287" t="s">
        <v>5593</v>
      </c>
      <c r="E2208" s="851" t="s">
        <v>5594</v>
      </c>
      <c r="F2208" s="851"/>
      <c r="G2208" s="851" t="s">
        <v>17</v>
      </c>
      <c r="H2208" s="852"/>
      <c r="I2208" s="358"/>
      <c r="J2208" s="357"/>
      <c r="K2208" s="357"/>
      <c r="L2208" s="357"/>
      <c r="M2208" s="356"/>
      <c r="O2208" s="333"/>
      <c r="Q2208" s="333"/>
    </row>
    <row r="2209" spans="1:17" s="19" customFormat="1" ht="39.9" customHeight="1" x14ac:dyDescent="0.25">
      <c r="A2209" s="849"/>
      <c r="B2209" s="48" t="s">
        <v>6562</v>
      </c>
      <c r="C2209" s="48" t="s">
        <v>6561</v>
      </c>
      <c r="D2209" s="355">
        <v>43639</v>
      </c>
      <c r="E2209" s="354"/>
      <c r="F2209" s="353" t="s">
        <v>6028</v>
      </c>
      <c r="G2209" s="774" t="s">
        <v>5837</v>
      </c>
      <c r="H2209" s="775"/>
      <c r="I2209" s="776"/>
      <c r="J2209" s="352" t="s">
        <v>5599</v>
      </c>
      <c r="K2209" s="53"/>
      <c r="L2209" s="45" t="s">
        <v>32</v>
      </c>
      <c r="M2209" s="351">
        <v>2520</v>
      </c>
      <c r="O2209" s="333"/>
      <c r="Q2209" s="333"/>
    </row>
    <row r="2210" spans="1:17" s="19" customFormat="1" ht="39.9" customHeight="1" thickBot="1" x14ac:dyDescent="0.3">
      <c r="A2210" s="849"/>
      <c r="B2210" s="349" t="s">
        <v>34</v>
      </c>
      <c r="C2210" s="349" t="s">
        <v>35</v>
      </c>
      <c r="D2210" s="349" t="s">
        <v>5600</v>
      </c>
      <c r="E2210" s="853" t="s">
        <v>5601</v>
      </c>
      <c r="F2210" s="853"/>
      <c r="G2210" s="854"/>
      <c r="H2210" s="855"/>
      <c r="I2210" s="856"/>
      <c r="J2210" s="58" t="s">
        <v>5646</v>
      </c>
      <c r="K2210" s="45"/>
      <c r="L2210" s="64" t="s">
        <v>32</v>
      </c>
      <c r="M2210" s="334">
        <v>2836.36</v>
      </c>
      <c r="O2210" s="333"/>
      <c r="Q2210" s="333"/>
    </row>
    <row r="2211" spans="1:17" s="19" customFormat="1" ht="39.9" customHeight="1" thickBot="1" x14ac:dyDescent="0.3">
      <c r="A2211" s="849"/>
      <c r="B2211" s="349"/>
      <c r="C2211" s="349"/>
      <c r="D2211" s="349"/>
      <c r="E2211" s="349"/>
      <c r="F2211" s="349"/>
      <c r="G2211" s="348"/>
      <c r="H2211" s="347"/>
      <c r="I2211" s="346"/>
      <c r="J2211" s="345" t="s">
        <v>5607</v>
      </c>
      <c r="K2211" s="59"/>
      <c r="L2211" s="59" t="s">
        <v>32</v>
      </c>
      <c r="M2211" s="344">
        <v>680</v>
      </c>
      <c r="O2211" s="333"/>
      <c r="Q2211" s="333"/>
    </row>
    <row r="2212" spans="1:17" s="19" customFormat="1" ht="39.9" customHeight="1" thickBot="1" x14ac:dyDescent="0.3">
      <c r="A2212" s="850"/>
      <c r="B2212" s="397" t="s">
        <v>6560</v>
      </c>
      <c r="C2212" s="342" t="s">
        <v>5837</v>
      </c>
      <c r="D2212" s="341">
        <v>43648</v>
      </c>
      <c r="E2212" s="340" t="s">
        <v>5605</v>
      </c>
      <c r="F2212" s="339" t="s">
        <v>6559</v>
      </c>
      <c r="G2212" s="338"/>
      <c r="H2212" s="337"/>
      <c r="I2212" s="336"/>
      <c r="J2212" s="63" t="s">
        <v>5696</v>
      </c>
      <c r="K2212" s="335"/>
      <c r="L2212" s="64"/>
      <c r="M2212" s="334"/>
      <c r="O2212" s="333"/>
      <c r="Q2212" s="333"/>
    </row>
    <row r="2213" spans="1:17" s="19" customFormat="1" ht="39.9" customHeight="1" x14ac:dyDescent="0.25">
      <c r="A2213" s="848">
        <v>441</v>
      </c>
      <c r="B2213" s="287" t="s">
        <v>22</v>
      </c>
      <c r="C2213" s="287" t="s">
        <v>23</v>
      </c>
      <c r="D2213" s="287" t="s">
        <v>5593</v>
      </c>
      <c r="E2213" s="851" t="s">
        <v>5594</v>
      </c>
      <c r="F2213" s="851"/>
      <c r="G2213" s="851" t="s">
        <v>17</v>
      </c>
      <c r="H2213" s="852"/>
      <c r="I2213" s="358"/>
      <c r="J2213" s="357"/>
      <c r="K2213" s="357"/>
      <c r="L2213" s="357"/>
      <c r="M2213" s="356"/>
      <c r="O2213" s="333"/>
      <c r="Q2213" s="333"/>
    </row>
    <row r="2214" spans="1:17" s="19" customFormat="1" ht="39.9" customHeight="1" x14ac:dyDescent="0.25">
      <c r="A2214" s="849"/>
      <c r="B2214" s="48" t="s">
        <v>6558</v>
      </c>
      <c r="C2214" s="48" t="s">
        <v>6557</v>
      </c>
      <c r="D2214" s="355">
        <v>43604</v>
      </c>
      <c r="E2214" s="354"/>
      <c r="F2214" s="353" t="s">
        <v>6287</v>
      </c>
      <c r="G2214" s="774" t="s">
        <v>6555</v>
      </c>
      <c r="H2214" s="775"/>
      <c r="I2214" s="776"/>
      <c r="J2214" s="352" t="s">
        <v>5599</v>
      </c>
      <c r="K2214" s="53"/>
      <c r="L2214" s="45" t="s">
        <v>32</v>
      </c>
      <c r="M2214" s="351">
        <v>567</v>
      </c>
      <c r="O2214" s="333"/>
      <c r="Q2214" s="333"/>
    </row>
    <row r="2215" spans="1:17" s="19" customFormat="1" ht="39.9" customHeight="1" x14ac:dyDescent="0.25">
      <c r="A2215" s="849"/>
      <c r="B2215" s="349" t="s">
        <v>34</v>
      </c>
      <c r="C2215" s="349" t="s">
        <v>35</v>
      </c>
      <c r="D2215" s="349" t="s">
        <v>5600</v>
      </c>
      <c r="E2215" s="853" t="s">
        <v>5601</v>
      </c>
      <c r="F2215" s="853"/>
      <c r="G2215" s="854"/>
      <c r="H2215" s="855"/>
      <c r="I2215" s="856"/>
      <c r="J2215" s="58" t="s">
        <v>5646</v>
      </c>
      <c r="K2215" s="45"/>
      <c r="L2215" s="59" t="s">
        <v>32</v>
      </c>
      <c r="M2215" s="350">
        <v>570.76</v>
      </c>
      <c r="O2215" s="333"/>
      <c r="Q2215" s="333"/>
    </row>
    <row r="2216" spans="1:17" s="19" customFormat="1" ht="39.9" customHeight="1" x14ac:dyDescent="0.25">
      <c r="A2216" s="849"/>
      <c r="B2216" s="349"/>
      <c r="C2216" s="349"/>
      <c r="D2216" s="349"/>
      <c r="E2216" s="349"/>
      <c r="F2216" s="349"/>
      <c r="G2216" s="348"/>
      <c r="H2216" s="347"/>
      <c r="I2216" s="346"/>
      <c r="J2216" s="345" t="s">
        <v>5607</v>
      </c>
      <c r="K2216" s="59"/>
      <c r="L2216" s="59" t="s">
        <v>32</v>
      </c>
      <c r="M2216" s="344">
        <v>15</v>
      </c>
      <c r="O2216" s="333"/>
      <c r="Q2216" s="333"/>
    </row>
    <row r="2217" spans="1:17" s="19" customFormat="1" ht="39.9" customHeight="1" thickBot="1" x14ac:dyDescent="0.3">
      <c r="A2217" s="850"/>
      <c r="B2217" s="343" t="s">
        <v>6556</v>
      </c>
      <c r="C2217" s="342" t="s">
        <v>6555</v>
      </c>
      <c r="D2217" s="341">
        <v>43610</v>
      </c>
      <c r="E2217" s="340" t="s">
        <v>5605</v>
      </c>
      <c r="F2217" s="339" t="s">
        <v>6554</v>
      </c>
      <c r="G2217" s="338"/>
      <c r="H2217" s="337"/>
      <c r="I2217" s="336"/>
      <c r="J2217" s="63" t="s">
        <v>5696</v>
      </c>
      <c r="K2217" s="335"/>
      <c r="L2217" s="64"/>
      <c r="M2217" s="334"/>
      <c r="O2217" s="333"/>
      <c r="Q2217" s="333"/>
    </row>
    <row r="2218" spans="1:17" s="19" customFormat="1" ht="39.9" customHeight="1" x14ac:dyDescent="0.25">
      <c r="A2218" s="848">
        <v>442</v>
      </c>
      <c r="B2218" s="287" t="s">
        <v>22</v>
      </c>
      <c r="C2218" s="287" t="s">
        <v>23</v>
      </c>
      <c r="D2218" s="287" t="s">
        <v>5593</v>
      </c>
      <c r="E2218" s="851" t="s">
        <v>5594</v>
      </c>
      <c r="F2218" s="851"/>
      <c r="G2218" s="851" t="s">
        <v>17</v>
      </c>
      <c r="H2218" s="852"/>
      <c r="I2218" s="358"/>
      <c r="J2218" s="357"/>
      <c r="K2218" s="357"/>
      <c r="L2218" s="357"/>
      <c r="M2218" s="356"/>
      <c r="O2218" s="333"/>
      <c r="Q2218" s="333"/>
    </row>
    <row r="2219" spans="1:17" s="19" customFormat="1" ht="39.9" customHeight="1" x14ac:dyDescent="0.25">
      <c r="A2219" s="849"/>
      <c r="B2219" s="48" t="s">
        <v>6553</v>
      </c>
      <c r="C2219" s="48" t="s">
        <v>6552</v>
      </c>
      <c r="D2219" s="355">
        <v>43718</v>
      </c>
      <c r="E2219" s="354"/>
      <c r="F2219" s="353" t="s">
        <v>5923</v>
      </c>
      <c r="G2219" s="774" t="s">
        <v>6551</v>
      </c>
      <c r="H2219" s="775"/>
      <c r="I2219" s="776"/>
      <c r="J2219" s="352" t="s">
        <v>5599</v>
      </c>
      <c r="K2219" s="53"/>
      <c r="L2219" s="45" t="s">
        <v>32</v>
      </c>
      <c r="M2219" s="351">
        <v>699</v>
      </c>
      <c r="O2219" s="333"/>
      <c r="Q2219" s="333"/>
    </row>
    <row r="2220" spans="1:17" s="19" customFormat="1" ht="39.9" customHeight="1" x14ac:dyDescent="0.25">
      <c r="A2220" s="849"/>
      <c r="B2220" s="349" t="s">
        <v>34</v>
      </c>
      <c r="C2220" s="349" t="s">
        <v>35</v>
      </c>
      <c r="D2220" s="349" t="s">
        <v>5600</v>
      </c>
      <c r="E2220" s="853" t="s">
        <v>5601</v>
      </c>
      <c r="F2220" s="853"/>
      <c r="G2220" s="854"/>
      <c r="H2220" s="855"/>
      <c r="I2220" s="856"/>
      <c r="J2220" s="58" t="s">
        <v>5646</v>
      </c>
      <c r="K2220" s="45"/>
      <c r="L2220" s="59" t="s">
        <v>32</v>
      </c>
      <c r="M2220" s="350">
        <v>3524.38</v>
      </c>
      <c r="O2220" s="333"/>
      <c r="Q2220" s="333"/>
    </row>
    <row r="2221" spans="1:17" s="19" customFormat="1" ht="39.9" customHeight="1" thickBot="1" x14ac:dyDescent="0.3">
      <c r="A2221" s="849"/>
      <c r="B2221" s="349"/>
      <c r="C2221" s="349"/>
      <c r="D2221" s="349"/>
      <c r="E2221" s="349"/>
      <c r="F2221" s="349"/>
      <c r="G2221" s="348"/>
      <c r="H2221" s="347"/>
      <c r="I2221" s="346"/>
      <c r="J2221" s="345" t="s">
        <v>5607</v>
      </c>
      <c r="K2221" s="59"/>
      <c r="L2221" s="59" t="s">
        <v>32</v>
      </c>
      <c r="M2221" s="344">
        <v>426</v>
      </c>
      <c r="O2221" s="333"/>
      <c r="Q2221" s="333"/>
    </row>
    <row r="2222" spans="1:17" s="19" customFormat="1" ht="39.9" customHeight="1" thickBot="1" x14ac:dyDescent="0.3">
      <c r="A2222" s="850"/>
      <c r="B2222" s="397" t="s">
        <v>5769</v>
      </c>
      <c r="C2222" s="342" t="s">
        <v>6551</v>
      </c>
      <c r="D2222" s="341">
        <v>43722</v>
      </c>
      <c r="E2222" s="340" t="s">
        <v>5605</v>
      </c>
      <c r="F2222" s="339" t="s">
        <v>6550</v>
      </c>
      <c r="G2222" s="338"/>
      <c r="H2222" s="337"/>
      <c r="I2222" s="336"/>
      <c r="J2222" s="63" t="s">
        <v>5696</v>
      </c>
      <c r="K2222" s="335"/>
      <c r="L2222" s="64"/>
      <c r="M2222" s="334"/>
      <c r="O2222" s="333"/>
      <c r="Q2222" s="333"/>
    </row>
    <row r="2223" spans="1:17" s="19" customFormat="1" ht="39.9" customHeight="1" x14ac:dyDescent="0.25">
      <c r="A2223" s="848">
        <v>443</v>
      </c>
      <c r="B2223" s="287" t="s">
        <v>22</v>
      </c>
      <c r="C2223" s="287" t="s">
        <v>23</v>
      </c>
      <c r="D2223" s="287" t="s">
        <v>5593</v>
      </c>
      <c r="E2223" s="851" t="s">
        <v>5594</v>
      </c>
      <c r="F2223" s="851"/>
      <c r="G2223" s="851" t="s">
        <v>17</v>
      </c>
      <c r="H2223" s="852"/>
      <c r="I2223" s="358"/>
      <c r="J2223" s="357"/>
      <c r="K2223" s="357"/>
      <c r="L2223" s="357"/>
      <c r="M2223" s="356"/>
      <c r="O2223" s="333"/>
      <c r="Q2223" s="333"/>
    </row>
    <row r="2224" spans="1:17" s="19" customFormat="1" ht="39.9" customHeight="1" x14ac:dyDescent="0.25">
      <c r="A2224" s="849"/>
      <c r="B2224" s="48" t="s">
        <v>6548</v>
      </c>
      <c r="C2224" s="48" t="s">
        <v>6549</v>
      </c>
      <c r="D2224" s="355">
        <v>43684</v>
      </c>
      <c r="E2224" s="354"/>
      <c r="F2224" s="353" t="s">
        <v>6473</v>
      </c>
      <c r="G2224" s="774" t="s">
        <v>428</v>
      </c>
      <c r="H2224" s="775"/>
      <c r="I2224" s="776"/>
      <c r="J2224" s="352" t="s">
        <v>5599</v>
      </c>
      <c r="K2224" s="53"/>
      <c r="L2224" s="45" t="s">
        <v>32</v>
      </c>
      <c r="M2224" s="351">
        <v>294</v>
      </c>
      <c r="O2224" s="333"/>
      <c r="Q2224" s="333"/>
    </row>
    <row r="2225" spans="1:17" s="19" customFormat="1" ht="39.9" customHeight="1" x14ac:dyDescent="0.25">
      <c r="A2225" s="849"/>
      <c r="B2225" s="349" t="s">
        <v>34</v>
      </c>
      <c r="C2225" s="349" t="s">
        <v>35</v>
      </c>
      <c r="D2225" s="349" t="s">
        <v>5600</v>
      </c>
      <c r="E2225" s="853" t="s">
        <v>5601</v>
      </c>
      <c r="F2225" s="853"/>
      <c r="G2225" s="854"/>
      <c r="H2225" s="855"/>
      <c r="I2225" s="856"/>
      <c r="J2225" s="58" t="s">
        <v>5646</v>
      </c>
      <c r="K2225" s="45"/>
      <c r="L2225" s="59" t="s">
        <v>32</v>
      </c>
      <c r="M2225" s="350">
        <v>526.44000000000005</v>
      </c>
      <c r="O2225" s="333"/>
      <c r="Q2225" s="333"/>
    </row>
    <row r="2226" spans="1:17" s="19" customFormat="1" ht="39.9" customHeight="1" thickBot="1" x14ac:dyDescent="0.3">
      <c r="A2226" s="849"/>
      <c r="B2226" s="349"/>
      <c r="C2226" s="349"/>
      <c r="D2226" s="349"/>
      <c r="E2226" s="349"/>
      <c r="F2226" s="349"/>
      <c r="G2226" s="348"/>
      <c r="H2226" s="347"/>
      <c r="I2226" s="346"/>
      <c r="J2226" s="345" t="s">
        <v>5607</v>
      </c>
      <c r="K2226" s="59"/>
      <c r="L2226" s="64" t="s">
        <v>32</v>
      </c>
      <c r="M2226" s="334">
        <v>112</v>
      </c>
      <c r="O2226" s="333"/>
      <c r="Q2226" s="333"/>
    </row>
    <row r="2227" spans="1:17" s="19" customFormat="1" ht="39.9" customHeight="1" thickBot="1" x14ac:dyDescent="0.3">
      <c r="A2227" s="850"/>
      <c r="B2227" s="343" t="s">
        <v>5728</v>
      </c>
      <c r="C2227" s="342" t="s">
        <v>428</v>
      </c>
      <c r="D2227" s="341">
        <v>43687</v>
      </c>
      <c r="E2227" s="340" t="s">
        <v>5605</v>
      </c>
      <c r="F2227" s="339" t="s">
        <v>6471</v>
      </c>
      <c r="G2227" s="338"/>
      <c r="H2227" s="337"/>
      <c r="I2227" s="336"/>
      <c r="J2227" s="63" t="s">
        <v>5696</v>
      </c>
      <c r="K2227" s="335"/>
      <c r="L2227" s="64"/>
      <c r="M2227" s="334"/>
      <c r="O2227" s="333"/>
      <c r="Q2227" s="333"/>
    </row>
    <row r="2228" spans="1:17" s="19" customFormat="1" ht="39.9" customHeight="1" x14ac:dyDescent="0.25">
      <c r="A2228" s="848">
        <v>444</v>
      </c>
      <c r="B2228" s="287" t="s">
        <v>22</v>
      </c>
      <c r="C2228" s="287" t="s">
        <v>23</v>
      </c>
      <c r="D2228" s="287" t="s">
        <v>5593</v>
      </c>
      <c r="E2228" s="851" t="s">
        <v>5594</v>
      </c>
      <c r="F2228" s="851"/>
      <c r="G2228" s="851" t="s">
        <v>17</v>
      </c>
      <c r="H2228" s="852"/>
      <c r="I2228" s="358"/>
      <c r="J2228" s="357"/>
      <c r="K2228" s="357"/>
      <c r="L2228" s="357"/>
      <c r="M2228" s="356"/>
      <c r="O2228" s="333"/>
      <c r="Q2228" s="333"/>
    </row>
    <row r="2229" spans="1:17" s="19" customFormat="1" ht="39.9" customHeight="1" x14ac:dyDescent="0.25">
      <c r="A2229" s="849"/>
      <c r="B2229" s="48" t="s">
        <v>6548</v>
      </c>
      <c r="C2229" s="48" t="s">
        <v>6547</v>
      </c>
      <c r="D2229" s="355">
        <v>43694</v>
      </c>
      <c r="E2229" s="354"/>
      <c r="F2229" s="353" t="s">
        <v>6546</v>
      </c>
      <c r="G2229" s="774" t="s">
        <v>5837</v>
      </c>
      <c r="H2229" s="775"/>
      <c r="I2229" s="776"/>
      <c r="J2229" s="352" t="s">
        <v>5599</v>
      </c>
      <c r="K2229" s="53"/>
      <c r="L2229" s="45" t="s">
        <v>32</v>
      </c>
      <c r="M2229" s="351">
        <v>1937</v>
      </c>
      <c r="O2229" s="333"/>
      <c r="Q2229" s="333"/>
    </row>
    <row r="2230" spans="1:17" s="19" customFormat="1" ht="39.9" customHeight="1" thickBot="1" x14ac:dyDescent="0.3">
      <c r="A2230" s="849"/>
      <c r="B2230" s="349" t="s">
        <v>34</v>
      </c>
      <c r="C2230" s="349" t="s">
        <v>35</v>
      </c>
      <c r="D2230" s="349" t="s">
        <v>5600</v>
      </c>
      <c r="E2230" s="853" t="s">
        <v>5601</v>
      </c>
      <c r="F2230" s="853"/>
      <c r="G2230" s="854"/>
      <c r="H2230" s="855"/>
      <c r="I2230" s="856"/>
      <c r="J2230" s="58" t="s">
        <v>5646</v>
      </c>
      <c r="K2230" s="45"/>
      <c r="L2230" s="64" t="s">
        <v>32</v>
      </c>
      <c r="M2230" s="334">
        <v>7619.37</v>
      </c>
      <c r="O2230" s="333"/>
      <c r="Q2230" s="333"/>
    </row>
    <row r="2231" spans="1:17" s="19" customFormat="1" ht="39.9" customHeight="1" x14ac:dyDescent="0.25">
      <c r="A2231" s="849"/>
      <c r="B2231" s="349"/>
      <c r="C2231" s="349"/>
      <c r="D2231" s="349"/>
      <c r="E2231" s="349"/>
      <c r="F2231" s="349"/>
      <c r="G2231" s="348"/>
      <c r="H2231" s="347"/>
      <c r="I2231" s="346"/>
      <c r="J2231" s="345" t="s">
        <v>5607</v>
      </c>
      <c r="K2231" s="59"/>
      <c r="L2231" s="59" t="s">
        <v>32</v>
      </c>
      <c r="M2231" s="344">
        <v>1107</v>
      </c>
      <c r="O2231" s="333"/>
      <c r="Q2231" s="333"/>
    </row>
    <row r="2232" spans="1:17" s="19" customFormat="1" ht="39.9" customHeight="1" thickBot="1" x14ac:dyDescent="0.3">
      <c r="A2232" s="850"/>
      <c r="B2232" s="343" t="s">
        <v>5728</v>
      </c>
      <c r="C2232" s="342" t="s">
        <v>5837</v>
      </c>
      <c r="D2232" s="341">
        <v>43707</v>
      </c>
      <c r="E2232" s="340" t="s">
        <v>5605</v>
      </c>
      <c r="F2232" s="339" t="s">
        <v>6545</v>
      </c>
      <c r="G2232" s="338"/>
      <c r="H2232" s="337"/>
      <c r="I2232" s="336"/>
      <c r="J2232" s="63" t="s">
        <v>5696</v>
      </c>
      <c r="K2232" s="335"/>
      <c r="L2232" s="64"/>
      <c r="M2232" s="334"/>
      <c r="O2232" s="333"/>
      <c r="Q2232" s="333"/>
    </row>
    <row r="2233" spans="1:17" s="19" customFormat="1" ht="39.9" customHeight="1" x14ac:dyDescent="0.25">
      <c r="A2233" s="848">
        <v>445</v>
      </c>
      <c r="B2233" s="287" t="s">
        <v>22</v>
      </c>
      <c r="C2233" s="287" t="s">
        <v>23</v>
      </c>
      <c r="D2233" s="287" t="s">
        <v>5593</v>
      </c>
      <c r="E2233" s="851" t="s">
        <v>5594</v>
      </c>
      <c r="F2233" s="851"/>
      <c r="G2233" s="851" t="s">
        <v>17</v>
      </c>
      <c r="H2233" s="852"/>
      <c r="I2233" s="358"/>
      <c r="J2233" s="357"/>
      <c r="K2233" s="357"/>
      <c r="L2233" s="357"/>
      <c r="M2233" s="356"/>
      <c r="O2233" s="333"/>
      <c r="Q2233" s="333"/>
    </row>
    <row r="2234" spans="1:17" s="19" customFormat="1" ht="39.9" customHeight="1" x14ac:dyDescent="0.25">
      <c r="A2234" s="849"/>
      <c r="B2234" s="48" t="s">
        <v>6544</v>
      </c>
      <c r="C2234" s="48" t="s">
        <v>6543</v>
      </c>
      <c r="D2234" s="355">
        <v>43733</v>
      </c>
      <c r="E2234" s="354"/>
      <c r="F2234" s="353" t="s">
        <v>6287</v>
      </c>
      <c r="G2234" s="774" t="s">
        <v>6542</v>
      </c>
      <c r="H2234" s="775"/>
      <c r="I2234" s="776"/>
      <c r="J2234" s="352" t="s">
        <v>5599</v>
      </c>
      <c r="K2234" s="53"/>
      <c r="L2234" s="45" t="s">
        <v>32</v>
      </c>
      <c r="M2234" s="351">
        <v>514</v>
      </c>
      <c r="O2234" s="333"/>
      <c r="Q2234" s="333"/>
    </row>
    <row r="2235" spans="1:17" s="19" customFormat="1" ht="39.9" customHeight="1" x14ac:dyDescent="0.25">
      <c r="A2235" s="849"/>
      <c r="B2235" s="349" t="s">
        <v>34</v>
      </c>
      <c r="C2235" s="349" t="s">
        <v>35</v>
      </c>
      <c r="D2235" s="349" t="s">
        <v>5600</v>
      </c>
      <c r="E2235" s="853" t="s">
        <v>5601</v>
      </c>
      <c r="F2235" s="853"/>
      <c r="G2235" s="854"/>
      <c r="H2235" s="855"/>
      <c r="I2235" s="856"/>
      <c r="J2235" s="58" t="s">
        <v>5646</v>
      </c>
      <c r="K2235" s="45"/>
      <c r="L2235" s="59" t="s">
        <v>32</v>
      </c>
      <c r="M2235" s="350">
        <v>223.01</v>
      </c>
      <c r="O2235" s="333"/>
      <c r="Q2235" s="333"/>
    </row>
    <row r="2236" spans="1:17" s="19" customFormat="1" ht="39.9" customHeight="1" x14ac:dyDescent="0.25">
      <c r="A2236" s="849"/>
      <c r="B2236" s="349"/>
      <c r="C2236" s="349"/>
      <c r="D2236" s="349"/>
      <c r="E2236" s="349"/>
      <c r="F2236" s="349"/>
      <c r="G2236" s="348"/>
      <c r="H2236" s="347"/>
      <c r="I2236" s="346"/>
      <c r="J2236" s="345" t="s">
        <v>5607</v>
      </c>
      <c r="K2236" s="59"/>
      <c r="L2236" s="59"/>
      <c r="M2236" s="344"/>
      <c r="O2236" s="333"/>
      <c r="Q2236" s="333"/>
    </row>
    <row r="2237" spans="1:17" s="19" customFormat="1" ht="39.9" customHeight="1" thickBot="1" x14ac:dyDescent="0.3">
      <c r="A2237" s="850"/>
      <c r="B2237" s="343" t="s">
        <v>5936</v>
      </c>
      <c r="C2237" s="342" t="s">
        <v>6542</v>
      </c>
      <c r="D2237" s="341">
        <v>43735</v>
      </c>
      <c r="E2237" s="340" t="s">
        <v>5605</v>
      </c>
      <c r="F2237" s="339" t="s">
        <v>5767</v>
      </c>
      <c r="G2237" s="338"/>
      <c r="H2237" s="337"/>
      <c r="I2237" s="336"/>
      <c r="J2237" s="63" t="s">
        <v>5696</v>
      </c>
      <c r="K2237" s="335"/>
      <c r="L2237" s="64"/>
      <c r="M2237" s="334"/>
      <c r="O2237" s="333"/>
      <c r="Q2237" s="333"/>
    </row>
    <row r="2238" spans="1:17" s="19" customFormat="1" ht="39.9" customHeight="1" x14ac:dyDescent="0.25">
      <c r="A2238" s="848">
        <v>446</v>
      </c>
      <c r="B2238" s="287" t="s">
        <v>22</v>
      </c>
      <c r="C2238" s="287" t="s">
        <v>23</v>
      </c>
      <c r="D2238" s="287" t="s">
        <v>5593</v>
      </c>
      <c r="E2238" s="851" t="s">
        <v>5594</v>
      </c>
      <c r="F2238" s="851"/>
      <c r="G2238" s="851" t="s">
        <v>17</v>
      </c>
      <c r="H2238" s="852"/>
      <c r="I2238" s="358"/>
      <c r="J2238" s="357"/>
      <c r="K2238" s="357"/>
      <c r="L2238" s="357"/>
      <c r="M2238" s="356"/>
      <c r="O2238" s="333"/>
      <c r="Q2238" s="333"/>
    </row>
    <row r="2239" spans="1:17" s="19" customFormat="1" ht="39.9" customHeight="1" x14ac:dyDescent="0.25">
      <c r="A2239" s="849"/>
      <c r="B2239" s="48" t="s">
        <v>6541</v>
      </c>
      <c r="C2239" s="48" t="s">
        <v>6540</v>
      </c>
      <c r="D2239" s="355">
        <v>43563</v>
      </c>
      <c r="E2239" s="354"/>
      <c r="F2239" s="353" t="s">
        <v>5951</v>
      </c>
      <c r="G2239" s="774" t="s">
        <v>5997</v>
      </c>
      <c r="H2239" s="775"/>
      <c r="I2239" s="776"/>
      <c r="J2239" s="352" t="s">
        <v>5599</v>
      </c>
      <c r="K2239" s="53"/>
      <c r="L2239" s="45" t="s">
        <v>32</v>
      </c>
      <c r="M2239" s="351">
        <v>651</v>
      </c>
      <c r="O2239" s="333"/>
      <c r="Q2239" s="333"/>
    </row>
    <row r="2240" spans="1:17" s="19" customFormat="1" ht="39.9" customHeight="1" x14ac:dyDescent="0.25">
      <c r="A2240" s="849"/>
      <c r="B2240" s="349" t="s">
        <v>34</v>
      </c>
      <c r="C2240" s="349" t="s">
        <v>35</v>
      </c>
      <c r="D2240" s="349" t="s">
        <v>5600</v>
      </c>
      <c r="E2240" s="853" t="s">
        <v>5601</v>
      </c>
      <c r="F2240" s="853"/>
      <c r="G2240" s="854"/>
      <c r="H2240" s="855"/>
      <c r="I2240" s="856"/>
      <c r="J2240" s="58" t="s">
        <v>5646</v>
      </c>
      <c r="K2240" s="45"/>
      <c r="L2240" s="59" t="s">
        <v>32</v>
      </c>
      <c r="M2240" s="350">
        <v>854.61</v>
      </c>
      <c r="O2240" s="333"/>
      <c r="Q2240" s="333"/>
    </row>
    <row r="2241" spans="1:17" s="19" customFormat="1" ht="39.9" customHeight="1" x14ac:dyDescent="0.25">
      <c r="A2241" s="849"/>
      <c r="B2241" s="349"/>
      <c r="C2241" s="349"/>
      <c r="D2241" s="349"/>
      <c r="E2241" s="349"/>
      <c r="F2241" s="349"/>
      <c r="G2241" s="348"/>
      <c r="H2241" s="347"/>
      <c r="I2241" s="346"/>
      <c r="J2241" s="345" t="s">
        <v>5607</v>
      </c>
      <c r="K2241" s="59"/>
      <c r="L2241" s="59"/>
      <c r="M2241" s="344"/>
      <c r="O2241" s="333"/>
      <c r="Q2241" s="333"/>
    </row>
    <row r="2242" spans="1:17" s="19" customFormat="1" ht="39.9" customHeight="1" thickBot="1" x14ac:dyDescent="0.3">
      <c r="A2242" s="850"/>
      <c r="B2242" s="343" t="s">
        <v>5710</v>
      </c>
      <c r="C2242" s="342" t="s">
        <v>5997</v>
      </c>
      <c r="D2242" s="341">
        <v>43566</v>
      </c>
      <c r="E2242" s="340" t="s">
        <v>5605</v>
      </c>
      <c r="F2242" s="339" t="s">
        <v>6539</v>
      </c>
      <c r="G2242" s="338"/>
      <c r="H2242" s="337"/>
      <c r="I2242" s="336"/>
      <c r="J2242" s="63" t="s">
        <v>5696</v>
      </c>
      <c r="K2242" s="335"/>
      <c r="L2242" s="64"/>
      <c r="M2242" s="334"/>
      <c r="O2242" s="333"/>
      <c r="Q2242" s="333"/>
    </row>
    <row r="2243" spans="1:17" s="19" customFormat="1" ht="39.9" customHeight="1" x14ac:dyDescent="0.25">
      <c r="A2243" s="848">
        <v>447</v>
      </c>
      <c r="B2243" s="287" t="s">
        <v>22</v>
      </c>
      <c r="C2243" s="287" t="s">
        <v>23</v>
      </c>
      <c r="D2243" s="287" t="s">
        <v>5593</v>
      </c>
      <c r="E2243" s="851" t="s">
        <v>5594</v>
      </c>
      <c r="F2243" s="851"/>
      <c r="G2243" s="851" t="s">
        <v>17</v>
      </c>
      <c r="H2243" s="852"/>
      <c r="I2243" s="358"/>
      <c r="J2243" s="357"/>
      <c r="K2243" s="357"/>
      <c r="L2243" s="357"/>
      <c r="M2243" s="356"/>
      <c r="O2243" s="333"/>
      <c r="Q2243" s="333"/>
    </row>
    <row r="2244" spans="1:17" s="19" customFormat="1" ht="39.9" customHeight="1" x14ac:dyDescent="0.25">
      <c r="A2244" s="849"/>
      <c r="B2244" s="48" t="s">
        <v>6538</v>
      </c>
      <c r="C2244" s="48" t="s">
        <v>6537</v>
      </c>
      <c r="D2244" s="355">
        <v>43624</v>
      </c>
      <c r="E2244" s="354"/>
      <c r="F2244" s="353" t="s">
        <v>6085</v>
      </c>
      <c r="G2244" s="774" t="s">
        <v>6536</v>
      </c>
      <c r="H2244" s="775"/>
      <c r="I2244" s="776"/>
      <c r="J2244" s="352" t="s">
        <v>5599</v>
      </c>
      <c r="K2244" s="53"/>
      <c r="L2244" s="45" t="s">
        <v>32</v>
      </c>
      <c r="M2244" s="351">
        <v>1250</v>
      </c>
      <c r="O2244" s="333"/>
      <c r="Q2244" s="333"/>
    </row>
    <row r="2245" spans="1:17" s="19" customFormat="1" ht="39.9" customHeight="1" x14ac:dyDescent="0.25">
      <c r="A2245" s="849"/>
      <c r="B2245" s="349" t="s">
        <v>34</v>
      </c>
      <c r="C2245" s="349" t="s">
        <v>35</v>
      </c>
      <c r="D2245" s="349" t="s">
        <v>5600</v>
      </c>
      <c r="E2245" s="853" t="s">
        <v>5601</v>
      </c>
      <c r="F2245" s="853"/>
      <c r="G2245" s="854"/>
      <c r="H2245" s="855"/>
      <c r="I2245" s="856"/>
      <c r="J2245" s="58" t="s">
        <v>5646</v>
      </c>
      <c r="K2245" s="45"/>
      <c r="L2245" s="59" t="s">
        <v>32</v>
      </c>
      <c r="M2245" s="350">
        <v>1329.51</v>
      </c>
      <c r="O2245" s="333"/>
      <c r="Q2245" s="333"/>
    </row>
    <row r="2246" spans="1:17" s="19" customFormat="1" ht="39.9" customHeight="1" thickBot="1" x14ac:dyDescent="0.3">
      <c r="A2246" s="849"/>
      <c r="B2246" s="349"/>
      <c r="C2246" s="349"/>
      <c r="D2246" s="349"/>
      <c r="E2246" s="349"/>
      <c r="F2246" s="349"/>
      <c r="G2246" s="348"/>
      <c r="H2246" s="347"/>
      <c r="I2246" s="346"/>
      <c r="J2246" s="345" t="s">
        <v>5607</v>
      </c>
      <c r="K2246" s="59"/>
      <c r="L2246" s="59"/>
      <c r="M2246" s="344"/>
      <c r="O2246" s="333"/>
      <c r="Q2246" s="333"/>
    </row>
    <row r="2247" spans="1:17" s="19" customFormat="1" ht="39.9" customHeight="1" thickBot="1" x14ac:dyDescent="0.3">
      <c r="A2247" s="850"/>
      <c r="B2247" s="397" t="s">
        <v>2563</v>
      </c>
      <c r="C2247" s="342" t="s">
        <v>6536</v>
      </c>
      <c r="D2247" s="341">
        <v>43630</v>
      </c>
      <c r="E2247" s="340" t="s">
        <v>5605</v>
      </c>
      <c r="F2247" s="339" t="s">
        <v>5872</v>
      </c>
      <c r="G2247" s="338"/>
      <c r="H2247" s="337"/>
      <c r="I2247" s="336"/>
      <c r="J2247" s="63" t="s">
        <v>5696</v>
      </c>
      <c r="K2247" s="335"/>
      <c r="L2247" s="64" t="s">
        <v>32</v>
      </c>
      <c r="M2247" s="334">
        <v>430</v>
      </c>
      <c r="O2247" s="333"/>
      <c r="Q2247" s="333"/>
    </row>
    <row r="2248" spans="1:17" s="19" customFormat="1" ht="39.9" customHeight="1" x14ac:dyDescent="0.25">
      <c r="A2248" s="848">
        <v>448</v>
      </c>
      <c r="B2248" s="287" t="s">
        <v>22</v>
      </c>
      <c r="C2248" s="287" t="s">
        <v>23</v>
      </c>
      <c r="D2248" s="287" t="s">
        <v>5593</v>
      </c>
      <c r="E2248" s="851" t="s">
        <v>5594</v>
      </c>
      <c r="F2248" s="851"/>
      <c r="G2248" s="851" t="s">
        <v>17</v>
      </c>
      <c r="H2248" s="852"/>
      <c r="I2248" s="358"/>
      <c r="J2248" s="357"/>
      <c r="K2248" s="357"/>
      <c r="L2248" s="357"/>
      <c r="M2248" s="356"/>
      <c r="O2248" s="333"/>
      <c r="Q2248" s="333"/>
    </row>
    <row r="2249" spans="1:17" s="19" customFormat="1" ht="39.9" customHeight="1" x14ac:dyDescent="0.25">
      <c r="A2249" s="849"/>
      <c r="B2249" s="48" t="s">
        <v>6535</v>
      </c>
      <c r="C2249" s="48" t="s">
        <v>6534</v>
      </c>
      <c r="D2249" s="355">
        <v>43621</v>
      </c>
      <c r="E2249" s="354"/>
      <c r="F2249" s="353" t="s">
        <v>5705</v>
      </c>
      <c r="G2249" s="774" t="s">
        <v>5799</v>
      </c>
      <c r="H2249" s="775"/>
      <c r="I2249" s="776"/>
      <c r="J2249" s="352" t="s">
        <v>5599</v>
      </c>
      <c r="K2249" s="53"/>
      <c r="L2249" s="45" t="s">
        <v>32</v>
      </c>
      <c r="M2249" s="351">
        <v>502</v>
      </c>
      <c r="O2249" s="333"/>
      <c r="Q2249" s="333"/>
    </row>
    <row r="2250" spans="1:17" s="19" customFormat="1" ht="39.9" customHeight="1" x14ac:dyDescent="0.25">
      <c r="A2250" s="849"/>
      <c r="B2250" s="349" t="s">
        <v>34</v>
      </c>
      <c r="C2250" s="349" t="s">
        <v>35</v>
      </c>
      <c r="D2250" s="349" t="s">
        <v>5600</v>
      </c>
      <c r="E2250" s="853" t="s">
        <v>5601</v>
      </c>
      <c r="F2250" s="853"/>
      <c r="G2250" s="854"/>
      <c r="H2250" s="855"/>
      <c r="I2250" s="856"/>
      <c r="J2250" s="58" t="s">
        <v>5646</v>
      </c>
      <c r="K2250" s="45"/>
      <c r="L2250" s="59" t="s">
        <v>32</v>
      </c>
      <c r="M2250" s="350">
        <v>318.58999999999997</v>
      </c>
      <c r="O2250" s="333"/>
      <c r="Q2250" s="333"/>
    </row>
    <row r="2251" spans="1:17" s="19" customFormat="1" ht="39.9" customHeight="1" x14ac:dyDescent="0.25">
      <c r="A2251" s="849"/>
      <c r="B2251" s="349"/>
      <c r="C2251" s="349"/>
      <c r="D2251" s="349"/>
      <c r="E2251" s="349"/>
      <c r="F2251" s="349"/>
      <c r="G2251" s="348"/>
      <c r="H2251" s="347"/>
      <c r="I2251" s="346"/>
      <c r="J2251" s="345" t="s">
        <v>5607</v>
      </c>
      <c r="K2251" s="59"/>
      <c r="L2251" s="59"/>
      <c r="M2251" s="344"/>
      <c r="O2251" s="333"/>
      <c r="Q2251" s="333"/>
    </row>
    <row r="2252" spans="1:17" s="19" customFormat="1" ht="39.9" customHeight="1" thickBot="1" x14ac:dyDescent="0.3">
      <c r="A2252" s="850"/>
      <c r="B2252" s="343" t="s">
        <v>5699</v>
      </c>
      <c r="C2252" s="342" t="s">
        <v>5799</v>
      </c>
      <c r="D2252" s="341">
        <v>43623</v>
      </c>
      <c r="E2252" s="340" t="s">
        <v>5605</v>
      </c>
      <c r="F2252" s="339" t="s">
        <v>6009</v>
      </c>
      <c r="G2252" s="338"/>
      <c r="H2252" s="337"/>
      <c r="I2252" s="336"/>
      <c r="J2252" s="63" t="s">
        <v>5696</v>
      </c>
      <c r="K2252" s="335"/>
      <c r="L2252" s="64"/>
      <c r="M2252" s="334"/>
      <c r="O2252" s="333"/>
      <c r="Q2252" s="333"/>
    </row>
    <row r="2253" spans="1:17" s="19" customFormat="1" ht="39.9" customHeight="1" x14ac:dyDescent="0.25">
      <c r="A2253" s="848">
        <v>449</v>
      </c>
      <c r="B2253" s="287" t="s">
        <v>22</v>
      </c>
      <c r="C2253" s="287" t="s">
        <v>23</v>
      </c>
      <c r="D2253" s="287" t="s">
        <v>5593</v>
      </c>
      <c r="E2253" s="851" t="s">
        <v>5594</v>
      </c>
      <c r="F2253" s="851"/>
      <c r="G2253" s="851" t="s">
        <v>17</v>
      </c>
      <c r="H2253" s="852"/>
      <c r="I2253" s="358"/>
      <c r="J2253" s="357"/>
      <c r="K2253" s="357"/>
      <c r="L2253" s="357"/>
      <c r="M2253" s="356"/>
      <c r="O2253" s="333"/>
      <c r="Q2253" s="333"/>
    </row>
    <row r="2254" spans="1:17" s="19" customFormat="1" ht="39.9" customHeight="1" x14ac:dyDescent="0.25">
      <c r="A2254" s="849"/>
      <c r="B2254" s="48" t="s">
        <v>6533</v>
      </c>
      <c r="C2254" s="48" t="s">
        <v>6532</v>
      </c>
      <c r="D2254" s="355">
        <v>43715</v>
      </c>
      <c r="E2254" s="354"/>
      <c r="F2254" s="353" t="s">
        <v>6531</v>
      </c>
      <c r="G2254" s="774" t="s">
        <v>5837</v>
      </c>
      <c r="H2254" s="775"/>
      <c r="I2254" s="776"/>
      <c r="J2254" s="352" t="s">
        <v>5599</v>
      </c>
      <c r="K2254" s="53"/>
      <c r="L2254" s="45" t="s">
        <v>32</v>
      </c>
      <c r="M2254" s="351">
        <v>3276</v>
      </c>
      <c r="O2254" s="333"/>
      <c r="Q2254" s="333"/>
    </row>
    <row r="2255" spans="1:17" s="19" customFormat="1" ht="39.9" customHeight="1" x14ac:dyDescent="0.25">
      <c r="A2255" s="849"/>
      <c r="B2255" s="349" t="s">
        <v>34</v>
      </c>
      <c r="C2255" s="349" t="s">
        <v>35</v>
      </c>
      <c r="D2255" s="349" t="s">
        <v>5600</v>
      </c>
      <c r="E2255" s="853" t="s">
        <v>5601</v>
      </c>
      <c r="F2255" s="853"/>
      <c r="G2255" s="854"/>
      <c r="H2255" s="855"/>
      <c r="I2255" s="856"/>
      <c r="J2255" s="58" t="s">
        <v>5646</v>
      </c>
      <c r="K2255" s="45"/>
      <c r="L2255" s="59" t="s">
        <v>32</v>
      </c>
      <c r="M2255" s="350">
        <v>1072.71</v>
      </c>
      <c r="O2255" s="333"/>
      <c r="Q2255" s="333"/>
    </row>
    <row r="2256" spans="1:17" s="19" customFormat="1" ht="39.9" customHeight="1" x14ac:dyDescent="0.25">
      <c r="A2256" s="849"/>
      <c r="B2256" s="349"/>
      <c r="C2256" s="349"/>
      <c r="D2256" s="349"/>
      <c r="E2256" s="349"/>
      <c r="F2256" s="349"/>
      <c r="G2256" s="348"/>
      <c r="H2256" s="347"/>
      <c r="I2256" s="346"/>
      <c r="J2256" s="345" t="s">
        <v>5607</v>
      </c>
      <c r="K2256" s="59"/>
      <c r="L2256" s="59" t="s">
        <v>32</v>
      </c>
      <c r="M2256" s="344">
        <v>1066</v>
      </c>
      <c r="O2256" s="333"/>
      <c r="Q2256" s="333"/>
    </row>
    <row r="2257" spans="1:17" s="19" customFormat="1" ht="39.9" customHeight="1" thickBot="1" x14ac:dyDescent="0.3">
      <c r="A2257" s="850"/>
      <c r="B2257" s="343" t="s">
        <v>5699</v>
      </c>
      <c r="C2257" s="342" t="s">
        <v>5837</v>
      </c>
      <c r="D2257" s="341">
        <v>43729</v>
      </c>
      <c r="E2257" s="340" t="s">
        <v>5605</v>
      </c>
      <c r="F2257" s="339" t="s">
        <v>6530</v>
      </c>
      <c r="G2257" s="338"/>
      <c r="H2257" s="337"/>
      <c r="I2257" s="336"/>
      <c r="J2257" s="63" t="s">
        <v>5696</v>
      </c>
      <c r="K2257" s="335"/>
      <c r="L2257" s="64"/>
      <c r="M2257" s="334"/>
      <c r="O2257" s="333"/>
      <c r="Q2257" s="333"/>
    </row>
    <row r="2258" spans="1:17" s="19" customFormat="1" ht="39.9" customHeight="1" x14ac:dyDescent="0.25">
      <c r="A2258" s="848">
        <v>450</v>
      </c>
      <c r="B2258" s="287" t="s">
        <v>22</v>
      </c>
      <c r="C2258" s="287" t="s">
        <v>23</v>
      </c>
      <c r="D2258" s="287" t="s">
        <v>5593</v>
      </c>
      <c r="E2258" s="851" t="s">
        <v>5594</v>
      </c>
      <c r="F2258" s="851"/>
      <c r="G2258" s="851" t="s">
        <v>17</v>
      </c>
      <c r="H2258" s="852"/>
      <c r="I2258" s="358"/>
      <c r="J2258" s="357"/>
      <c r="K2258" s="357"/>
      <c r="L2258" s="357"/>
      <c r="M2258" s="356"/>
      <c r="O2258" s="333"/>
      <c r="Q2258" s="333"/>
    </row>
    <row r="2259" spans="1:17" s="19" customFormat="1" ht="39.9" customHeight="1" x14ac:dyDescent="0.25">
      <c r="A2259" s="849"/>
      <c r="B2259" s="48" t="s">
        <v>6529</v>
      </c>
      <c r="C2259" s="48" t="s">
        <v>6528</v>
      </c>
      <c r="D2259" s="355">
        <v>43619</v>
      </c>
      <c r="E2259" s="354"/>
      <c r="F2259" s="353" t="s">
        <v>6018</v>
      </c>
      <c r="G2259" s="774" t="s">
        <v>5837</v>
      </c>
      <c r="H2259" s="775"/>
      <c r="I2259" s="776"/>
      <c r="J2259" s="352" t="s">
        <v>5599</v>
      </c>
      <c r="K2259" s="53"/>
      <c r="L2259" s="45" t="s">
        <v>32</v>
      </c>
      <c r="M2259" s="351">
        <v>1248</v>
      </c>
      <c r="O2259" s="333"/>
      <c r="Q2259" s="333"/>
    </row>
    <row r="2260" spans="1:17" s="19" customFormat="1" ht="39.9" customHeight="1" x14ac:dyDescent="0.25">
      <c r="A2260" s="849"/>
      <c r="B2260" s="349" t="s">
        <v>34</v>
      </c>
      <c r="C2260" s="349" t="s">
        <v>35</v>
      </c>
      <c r="D2260" s="349" t="s">
        <v>5600</v>
      </c>
      <c r="E2260" s="853" t="s">
        <v>5601</v>
      </c>
      <c r="F2260" s="853"/>
      <c r="G2260" s="854"/>
      <c r="H2260" s="855"/>
      <c r="I2260" s="856"/>
      <c r="J2260" s="58" t="s">
        <v>5646</v>
      </c>
      <c r="K2260" s="45"/>
      <c r="L2260" s="59" t="s">
        <v>32</v>
      </c>
      <c r="M2260" s="350">
        <v>3327.52</v>
      </c>
      <c r="O2260" s="333"/>
      <c r="Q2260" s="333"/>
    </row>
    <row r="2261" spans="1:17" s="19" customFormat="1" ht="39.9" customHeight="1" x14ac:dyDescent="0.25">
      <c r="A2261" s="849"/>
      <c r="B2261" s="349"/>
      <c r="C2261" s="349"/>
      <c r="D2261" s="349"/>
      <c r="E2261" s="349"/>
      <c r="F2261" s="349"/>
      <c r="G2261" s="348"/>
      <c r="H2261" s="347"/>
      <c r="I2261" s="346"/>
      <c r="J2261" s="345" t="s">
        <v>5607</v>
      </c>
      <c r="K2261" s="59"/>
      <c r="L2261" s="59"/>
      <c r="M2261" s="344"/>
      <c r="O2261" s="333"/>
      <c r="Q2261" s="333"/>
    </row>
    <row r="2262" spans="1:17" s="19" customFormat="1" ht="39.9" customHeight="1" thickBot="1" x14ac:dyDescent="0.3">
      <c r="A2262" s="850"/>
      <c r="B2262" s="343" t="s">
        <v>6190</v>
      </c>
      <c r="C2262" s="342" t="s">
        <v>5837</v>
      </c>
      <c r="D2262" s="341">
        <v>43624</v>
      </c>
      <c r="E2262" s="340" t="s">
        <v>5605</v>
      </c>
      <c r="F2262" s="339" t="s">
        <v>6527</v>
      </c>
      <c r="G2262" s="338"/>
      <c r="H2262" s="337"/>
      <c r="I2262" s="336"/>
      <c r="J2262" s="63" t="s">
        <v>5696</v>
      </c>
      <c r="K2262" s="335"/>
      <c r="L2262" s="64"/>
      <c r="M2262" s="334"/>
      <c r="O2262" s="333"/>
      <c r="Q2262" s="333"/>
    </row>
    <row r="2263" spans="1:17" s="19" customFormat="1" ht="39.9" customHeight="1" x14ac:dyDescent="0.25">
      <c r="A2263" s="848">
        <v>451</v>
      </c>
      <c r="B2263" s="287" t="s">
        <v>22</v>
      </c>
      <c r="C2263" s="287" t="s">
        <v>23</v>
      </c>
      <c r="D2263" s="287" t="s">
        <v>5593</v>
      </c>
      <c r="E2263" s="851" t="s">
        <v>5594</v>
      </c>
      <c r="F2263" s="851"/>
      <c r="G2263" s="851" t="s">
        <v>17</v>
      </c>
      <c r="H2263" s="852"/>
      <c r="I2263" s="358"/>
      <c r="J2263" s="357"/>
      <c r="K2263" s="357"/>
      <c r="L2263" s="357"/>
      <c r="M2263" s="356"/>
      <c r="O2263" s="333"/>
      <c r="Q2263" s="333"/>
    </row>
    <row r="2264" spans="1:17" s="19" customFormat="1" ht="39.9" customHeight="1" x14ac:dyDescent="0.25">
      <c r="A2264" s="849"/>
      <c r="B2264" s="48" t="s">
        <v>6522</v>
      </c>
      <c r="C2264" s="48" t="s">
        <v>6526</v>
      </c>
      <c r="D2264" s="355">
        <v>43562</v>
      </c>
      <c r="E2264" s="354"/>
      <c r="F2264" s="353" t="s">
        <v>6525</v>
      </c>
      <c r="G2264" s="774" t="s">
        <v>6524</v>
      </c>
      <c r="H2264" s="775"/>
      <c r="I2264" s="776"/>
      <c r="J2264" s="352" t="s">
        <v>5599</v>
      </c>
      <c r="K2264" s="53"/>
      <c r="L2264" s="45" t="s">
        <v>32</v>
      </c>
      <c r="M2264" s="351">
        <v>216</v>
      </c>
      <c r="O2264" s="333"/>
      <c r="Q2264" s="333"/>
    </row>
    <row r="2265" spans="1:17" s="19" customFormat="1" ht="39.9" customHeight="1" x14ac:dyDescent="0.25">
      <c r="A2265" s="849"/>
      <c r="B2265" s="349" t="s">
        <v>34</v>
      </c>
      <c r="C2265" s="349" t="s">
        <v>35</v>
      </c>
      <c r="D2265" s="349" t="s">
        <v>5600</v>
      </c>
      <c r="E2265" s="853" t="s">
        <v>5601</v>
      </c>
      <c r="F2265" s="853"/>
      <c r="G2265" s="854"/>
      <c r="H2265" s="855"/>
      <c r="I2265" s="856"/>
      <c r="J2265" s="58" t="s">
        <v>5646</v>
      </c>
      <c r="K2265" s="45"/>
      <c r="L2265" s="59" t="s">
        <v>32</v>
      </c>
      <c r="M2265" s="350">
        <v>526</v>
      </c>
      <c r="O2265" s="333"/>
      <c r="Q2265" s="333"/>
    </row>
    <row r="2266" spans="1:17" s="19" customFormat="1" ht="39.9" customHeight="1" x14ac:dyDescent="0.25">
      <c r="A2266" s="849"/>
      <c r="B2266" s="349"/>
      <c r="C2266" s="349"/>
      <c r="D2266" s="349"/>
      <c r="E2266" s="349"/>
      <c r="F2266" s="349"/>
      <c r="G2266" s="348"/>
      <c r="H2266" s="347"/>
      <c r="I2266" s="346"/>
      <c r="J2266" s="345" t="s">
        <v>5607</v>
      </c>
      <c r="K2266" s="59"/>
      <c r="L2266" s="59" t="s">
        <v>32</v>
      </c>
      <c r="M2266" s="344">
        <v>91.5</v>
      </c>
      <c r="O2266" s="333"/>
      <c r="Q2266" s="333"/>
    </row>
    <row r="2267" spans="1:17" s="19" customFormat="1" ht="39.9" customHeight="1" thickBot="1" x14ac:dyDescent="0.3">
      <c r="A2267" s="850"/>
      <c r="B2267" s="343" t="s">
        <v>3012</v>
      </c>
      <c r="C2267" s="342" t="s">
        <v>6524</v>
      </c>
      <c r="D2267" s="341">
        <v>43564</v>
      </c>
      <c r="E2267" s="340" t="s">
        <v>5605</v>
      </c>
      <c r="F2267" s="339" t="s">
        <v>6523</v>
      </c>
      <c r="G2267" s="338"/>
      <c r="H2267" s="337"/>
      <c r="I2267" s="336"/>
      <c r="J2267" s="63" t="s">
        <v>5696</v>
      </c>
      <c r="K2267" s="335"/>
      <c r="L2267" s="64" t="s">
        <v>32</v>
      </c>
      <c r="M2267" s="334">
        <v>100</v>
      </c>
      <c r="O2267" s="333"/>
      <c r="Q2267" s="333"/>
    </row>
    <row r="2268" spans="1:17" s="19" customFormat="1" ht="39.9" customHeight="1" x14ac:dyDescent="0.25">
      <c r="A2268" s="848">
        <v>452</v>
      </c>
      <c r="B2268" s="287" t="s">
        <v>22</v>
      </c>
      <c r="C2268" s="287" t="s">
        <v>23</v>
      </c>
      <c r="D2268" s="287" t="s">
        <v>5593</v>
      </c>
      <c r="E2268" s="851" t="s">
        <v>5594</v>
      </c>
      <c r="F2268" s="851"/>
      <c r="G2268" s="851" t="s">
        <v>17</v>
      </c>
      <c r="H2268" s="852"/>
      <c r="I2268" s="358"/>
      <c r="J2268" s="357"/>
      <c r="K2268" s="357"/>
      <c r="L2268" s="357"/>
      <c r="M2268" s="356"/>
      <c r="O2268" s="333"/>
      <c r="Q2268" s="333"/>
    </row>
    <row r="2269" spans="1:17" s="19" customFormat="1" ht="39.9" customHeight="1" x14ac:dyDescent="0.25">
      <c r="A2269" s="849"/>
      <c r="B2269" s="48" t="s">
        <v>6522</v>
      </c>
      <c r="C2269" s="48" t="s">
        <v>6521</v>
      </c>
      <c r="D2269" s="355">
        <v>43632</v>
      </c>
      <c r="E2269" s="354"/>
      <c r="F2269" s="353" t="s">
        <v>6520</v>
      </c>
      <c r="G2269" s="774" t="s">
        <v>6519</v>
      </c>
      <c r="H2269" s="775"/>
      <c r="I2269" s="776"/>
      <c r="J2269" s="352" t="s">
        <v>5599</v>
      </c>
      <c r="K2269" s="53"/>
      <c r="L2269" s="45" t="s">
        <v>32</v>
      </c>
      <c r="M2269" s="351">
        <v>1309</v>
      </c>
      <c r="O2269" s="333"/>
      <c r="Q2269" s="333"/>
    </row>
    <row r="2270" spans="1:17" s="19" customFormat="1" ht="39.9" customHeight="1" x14ac:dyDescent="0.25">
      <c r="A2270" s="849"/>
      <c r="B2270" s="349" t="s">
        <v>34</v>
      </c>
      <c r="C2270" s="349" t="s">
        <v>35</v>
      </c>
      <c r="D2270" s="349" t="s">
        <v>5600</v>
      </c>
      <c r="E2270" s="853" t="s">
        <v>5601</v>
      </c>
      <c r="F2270" s="853"/>
      <c r="G2270" s="854"/>
      <c r="H2270" s="855"/>
      <c r="I2270" s="856"/>
      <c r="J2270" s="58" t="s">
        <v>5646</v>
      </c>
      <c r="K2270" s="45"/>
      <c r="L2270" s="59"/>
      <c r="M2270" s="350"/>
      <c r="O2270" s="333"/>
      <c r="Q2270" s="333"/>
    </row>
    <row r="2271" spans="1:17" s="19" customFormat="1" ht="39.9" customHeight="1" x14ac:dyDescent="0.25">
      <c r="A2271" s="849"/>
      <c r="B2271" s="349"/>
      <c r="C2271" s="349"/>
      <c r="D2271" s="349"/>
      <c r="E2271" s="349"/>
      <c r="F2271" s="349"/>
      <c r="G2271" s="348"/>
      <c r="H2271" s="347"/>
      <c r="I2271" s="346"/>
      <c r="J2271" s="345" t="s">
        <v>5607</v>
      </c>
      <c r="K2271" s="59"/>
      <c r="L2271" s="59" t="s">
        <v>32</v>
      </c>
      <c r="M2271" s="344">
        <v>795</v>
      </c>
      <c r="O2271" s="333"/>
      <c r="Q2271" s="333"/>
    </row>
    <row r="2272" spans="1:17" s="19" customFormat="1" ht="39.9" customHeight="1" thickBot="1" x14ac:dyDescent="0.3">
      <c r="A2272" s="850"/>
      <c r="B2272" s="343" t="s">
        <v>3012</v>
      </c>
      <c r="C2272" s="342" t="s">
        <v>6519</v>
      </c>
      <c r="D2272" s="341">
        <v>43639</v>
      </c>
      <c r="E2272" s="340" t="s">
        <v>5605</v>
      </c>
      <c r="F2272" s="339" t="s">
        <v>6518</v>
      </c>
      <c r="G2272" s="338"/>
      <c r="H2272" s="337"/>
      <c r="I2272" s="336"/>
      <c r="J2272" s="63" t="s">
        <v>5696</v>
      </c>
      <c r="K2272" s="335"/>
      <c r="L2272" s="64"/>
      <c r="M2272" s="334"/>
      <c r="O2272" s="333"/>
      <c r="Q2272" s="333"/>
    </row>
    <row r="2273" spans="1:17" s="19" customFormat="1" ht="39.9" customHeight="1" x14ac:dyDescent="0.25">
      <c r="A2273" s="848">
        <v>453</v>
      </c>
      <c r="B2273" s="287" t="s">
        <v>22</v>
      </c>
      <c r="C2273" s="287" t="s">
        <v>23</v>
      </c>
      <c r="D2273" s="287" t="s">
        <v>5593</v>
      </c>
      <c r="E2273" s="851" t="s">
        <v>5594</v>
      </c>
      <c r="F2273" s="851"/>
      <c r="G2273" s="851" t="s">
        <v>17</v>
      </c>
      <c r="H2273" s="852"/>
      <c r="I2273" s="358"/>
      <c r="J2273" s="357"/>
      <c r="K2273" s="357"/>
      <c r="L2273" s="357"/>
      <c r="M2273" s="356"/>
      <c r="O2273" s="333"/>
      <c r="Q2273" s="333"/>
    </row>
    <row r="2274" spans="1:17" s="19" customFormat="1" ht="39.9" customHeight="1" x14ac:dyDescent="0.25">
      <c r="A2274" s="849"/>
      <c r="B2274" s="48" t="s">
        <v>6517</v>
      </c>
      <c r="C2274" s="48" t="s">
        <v>6507</v>
      </c>
      <c r="D2274" s="355">
        <v>43590</v>
      </c>
      <c r="E2274" s="354"/>
      <c r="F2274" s="353" t="s">
        <v>6506</v>
      </c>
      <c r="G2274" s="774" t="s">
        <v>5837</v>
      </c>
      <c r="H2274" s="775"/>
      <c r="I2274" s="776"/>
      <c r="J2274" s="352" t="s">
        <v>5599</v>
      </c>
      <c r="K2274" s="53"/>
      <c r="L2274" s="45" t="s">
        <v>32</v>
      </c>
      <c r="M2274" s="351">
        <v>556</v>
      </c>
      <c r="O2274" s="333"/>
      <c r="Q2274" s="333"/>
    </row>
    <row r="2275" spans="1:17" s="19" customFormat="1" ht="39.9" customHeight="1" x14ac:dyDescent="0.25">
      <c r="A2275" s="849"/>
      <c r="B2275" s="349" t="s">
        <v>34</v>
      </c>
      <c r="C2275" s="349" t="s">
        <v>35</v>
      </c>
      <c r="D2275" s="349" t="s">
        <v>5600</v>
      </c>
      <c r="E2275" s="853" t="s">
        <v>5601</v>
      </c>
      <c r="F2275" s="853"/>
      <c r="G2275" s="854"/>
      <c r="H2275" s="855"/>
      <c r="I2275" s="856"/>
      <c r="J2275" s="58" t="s">
        <v>5646</v>
      </c>
      <c r="K2275" s="45"/>
      <c r="L2275" s="59" t="s">
        <v>32</v>
      </c>
      <c r="M2275" s="350">
        <v>8359</v>
      </c>
      <c r="O2275" s="333"/>
      <c r="Q2275" s="333"/>
    </row>
    <row r="2276" spans="1:17" s="19" customFormat="1" ht="39.9" customHeight="1" thickBot="1" x14ac:dyDescent="0.3">
      <c r="A2276" s="849"/>
      <c r="B2276" s="349"/>
      <c r="C2276" s="349"/>
      <c r="D2276" s="349"/>
      <c r="E2276" s="349"/>
      <c r="F2276" s="349"/>
      <c r="G2276" s="348"/>
      <c r="H2276" s="347"/>
      <c r="I2276" s="346"/>
      <c r="J2276" s="345" t="s">
        <v>5607</v>
      </c>
      <c r="K2276" s="59"/>
      <c r="L2276" s="59" t="s">
        <v>32</v>
      </c>
      <c r="M2276" s="344">
        <v>231</v>
      </c>
      <c r="O2276" s="333"/>
      <c r="Q2276" s="333"/>
    </row>
    <row r="2277" spans="1:17" s="19" customFormat="1" ht="39.9" customHeight="1" thickBot="1" x14ac:dyDescent="0.3">
      <c r="A2277" s="850"/>
      <c r="B2277" s="397" t="s">
        <v>5769</v>
      </c>
      <c r="C2277" s="342" t="s">
        <v>5837</v>
      </c>
      <c r="D2277" s="341">
        <v>43596</v>
      </c>
      <c r="E2277" s="340" t="s">
        <v>5605</v>
      </c>
      <c r="F2277" s="339" t="s">
        <v>6505</v>
      </c>
      <c r="G2277" s="338"/>
      <c r="H2277" s="337"/>
      <c r="I2277" s="336"/>
      <c r="J2277" s="63" t="s">
        <v>5696</v>
      </c>
      <c r="K2277" s="335"/>
      <c r="L2277" s="64" t="s">
        <v>32</v>
      </c>
      <c r="M2277" s="334">
        <v>286</v>
      </c>
      <c r="O2277" s="333"/>
      <c r="Q2277" s="333"/>
    </row>
    <row r="2278" spans="1:17" s="19" customFormat="1" ht="39.9" customHeight="1" x14ac:dyDescent="0.25">
      <c r="A2278" s="848">
        <v>454</v>
      </c>
      <c r="B2278" s="287" t="s">
        <v>22</v>
      </c>
      <c r="C2278" s="287" t="s">
        <v>23</v>
      </c>
      <c r="D2278" s="287" t="s">
        <v>5593</v>
      </c>
      <c r="E2278" s="851" t="s">
        <v>5594</v>
      </c>
      <c r="F2278" s="851"/>
      <c r="G2278" s="851" t="s">
        <v>17</v>
      </c>
      <c r="H2278" s="852"/>
      <c r="I2278" s="358"/>
      <c r="J2278" s="357"/>
      <c r="K2278" s="357"/>
      <c r="L2278" s="357"/>
      <c r="M2278" s="356"/>
      <c r="O2278" s="333"/>
      <c r="Q2278" s="333"/>
    </row>
    <row r="2279" spans="1:17" s="19" customFormat="1" ht="39.9" customHeight="1" x14ac:dyDescent="0.25">
      <c r="A2279" s="849"/>
      <c r="B2279" s="48" t="s">
        <v>6516</v>
      </c>
      <c r="C2279" s="48" t="s">
        <v>6515</v>
      </c>
      <c r="D2279" s="355">
        <v>43590</v>
      </c>
      <c r="E2279" s="354"/>
      <c r="F2279" s="353" t="s">
        <v>6514</v>
      </c>
      <c r="G2279" s="774" t="s">
        <v>6513</v>
      </c>
      <c r="H2279" s="775"/>
      <c r="I2279" s="776"/>
      <c r="J2279" s="352" t="s">
        <v>5599</v>
      </c>
      <c r="K2279" s="53"/>
      <c r="L2279" s="45" t="s">
        <v>32</v>
      </c>
      <c r="M2279" s="351">
        <v>2120</v>
      </c>
      <c r="O2279" s="333"/>
      <c r="Q2279" s="333"/>
    </row>
    <row r="2280" spans="1:17" s="19" customFormat="1" ht="39.9" customHeight="1" x14ac:dyDescent="0.25">
      <c r="A2280" s="849"/>
      <c r="B2280" s="349" t="s">
        <v>34</v>
      </c>
      <c r="C2280" s="349" t="s">
        <v>35</v>
      </c>
      <c r="D2280" s="349" t="s">
        <v>5600</v>
      </c>
      <c r="E2280" s="853" t="s">
        <v>5601</v>
      </c>
      <c r="F2280" s="853"/>
      <c r="G2280" s="854"/>
      <c r="H2280" s="855"/>
      <c r="I2280" s="856"/>
      <c r="J2280" s="58" t="s">
        <v>5646</v>
      </c>
      <c r="K2280" s="45"/>
      <c r="L2280" s="59" t="s">
        <v>32</v>
      </c>
      <c r="M2280" s="350">
        <v>2576.0500000000002</v>
      </c>
      <c r="O2280" s="333"/>
      <c r="Q2280" s="333"/>
    </row>
    <row r="2281" spans="1:17" s="19" customFormat="1" ht="39.9" customHeight="1" x14ac:dyDescent="0.25">
      <c r="A2281" s="849"/>
      <c r="B2281" s="349"/>
      <c r="C2281" s="349"/>
      <c r="D2281" s="349"/>
      <c r="E2281" s="349"/>
      <c r="F2281" s="349"/>
      <c r="G2281" s="348"/>
      <c r="H2281" s="347"/>
      <c r="I2281" s="346"/>
      <c r="J2281" s="345" t="s">
        <v>5607</v>
      </c>
      <c r="K2281" s="59"/>
      <c r="L2281" s="59" t="s">
        <v>32</v>
      </c>
      <c r="M2281" s="344">
        <v>955.5</v>
      </c>
      <c r="O2281" s="333"/>
      <c r="Q2281" s="333"/>
    </row>
    <row r="2282" spans="1:17" s="19" customFormat="1" ht="39.9" customHeight="1" thickBot="1" x14ac:dyDescent="0.3">
      <c r="A2282" s="850"/>
      <c r="B2282" s="343" t="s">
        <v>6487</v>
      </c>
      <c r="C2282" s="342" t="s">
        <v>6513</v>
      </c>
      <c r="D2282" s="341">
        <v>43596</v>
      </c>
      <c r="E2282" s="340" t="s">
        <v>5605</v>
      </c>
      <c r="F2282" s="339" t="s">
        <v>6505</v>
      </c>
      <c r="G2282" s="338"/>
      <c r="H2282" s="337"/>
      <c r="I2282" s="336"/>
      <c r="J2282" s="63" t="s">
        <v>5696</v>
      </c>
      <c r="K2282" s="335"/>
      <c r="L2282" s="64"/>
      <c r="M2282" s="334"/>
      <c r="O2282" s="333"/>
      <c r="Q2282" s="333"/>
    </row>
    <row r="2283" spans="1:17" s="19" customFormat="1" ht="39.9" customHeight="1" x14ac:dyDescent="0.25">
      <c r="A2283" s="848">
        <v>455</v>
      </c>
      <c r="B2283" s="287" t="s">
        <v>22</v>
      </c>
      <c r="C2283" s="287" t="s">
        <v>23</v>
      </c>
      <c r="D2283" s="287" t="s">
        <v>5593</v>
      </c>
      <c r="E2283" s="851" t="s">
        <v>5594</v>
      </c>
      <c r="F2283" s="851"/>
      <c r="G2283" s="851" t="s">
        <v>17</v>
      </c>
      <c r="H2283" s="852"/>
      <c r="I2283" s="358"/>
      <c r="J2283" s="357"/>
      <c r="K2283" s="357"/>
      <c r="L2283" s="357"/>
      <c r="M2283" s="356"/>
      <c r="O2283" s="333"/>
      <c r="Q2283" s="333"/>
    </row>
    <row r="2284" spans="1:17" s="19" customFormat="1" ht="39.9" customHeight="1" x14ac:dyDescent="0.25">
      <c r="A2284" s="849"/>
      <c r="B2284" s="48" t="s">
        <v>6512</v>
      </c>
      <c r="C2284" s="48" t="s">
        <v>6511</v>
      </c>
      <c r="D2284" s="355">
        <v>43673</v>
      </c>
      <c r="E2284" s="354"/>
      <c r="F2284" s="353" t="s">
        <v>6510</v>
      </c>
      <c r="G2284" s="774" t="s">
        <v>6450</v>
      </c>
      <c r="H2284" s="775"/>
      <c r="I2284" s="776"/>
      <c r="J2284" s="352" t="s">
        <v>5599</v>
      </c>
      <c r="K2284" s="53"/>
      <c r="L2284" s="45" t="s">
        <v>32</v>
      </c>
      <c r="M2284" s="351">
        <v>392</v>
      </c>
      <c r="O2284" s="333"/>
      <c r="Q2284" s="333"/>
    </row>
    <row r="2285" spans="1:17" s="19" customFormat="1" ht="39.9" customHeight="1" x14ac:dyDescent="0.25">
      <c r="A2285" s="849"/>
      <c r="B2285" s="349" t="s">
        <v>34</v>
      </c>
      <c r="C2285" s="349" t="s">
        <v>35</v>
      </c>
      <c r="D2285" s="349" t="s">
        <v>5600</v>
      </c>
      <c r="E2285" s="853" t="s">
        <v>5601</v>
      </c>
      <c r="F2285" s="853"/>
      <c r="G2285" s="854"/>
      <c r="H2285" s="855"/>
      <c r="I2285" s="856"/>
      <c r="J2285" s="58" t="s">
        <v>5646</v>
      </c>
      <c r="K2285" s="45"/>
      <c r="L2285" s="59" t="s">
        <v>32</v>
      </c>
      <c r="M2285" s="350">
        <v>3366.03</v>
      </c>
      <c r="O2285" s="333"/>
      <c r="Q2285" s="333"/>
    </row>
    <row r="2286" spans="1:17" s="19" customFormat="1" ht="39.9" customHeight="1" x14ac:dyDescent="0.25">
      <c r="A2286" s="849"/>
      <c r="B2286" s="349"/>
      <c r="C2286" s="349"/>
      <c r="D2286" s="349"/>
      <c r="E2286" s="349"/>
      <c r="F2286" s="349"/>
      <c r="G2286" s="348"/>
      <c r="H2286" s="347"/>
      <c r="I2286" s="346"/>
      <c r="J2286" s="345" t="s">
        <v>5607</v>
      </c>
      <c r="K2286" s="59"/>
      <c r="L2286" s="59" t="s">
        <v>32</v>
      </c>
      <c r="M2286" s="344">
        <v>123</v>
      </c>
      <c r="O2286" s="333"/>
      <c r="Q2286" s="333"/>
    </row>
    <row r="2287" spans="1:17" s="19" customFormat="1" ht="39.9" customHeight="1" thickBot="1" x14ac:dyDescent="0.3">
      <c r="A2287" s="850"/>
      <c r="B2287" s="343" t="s">
        <v>5710</v>
      </c>
      <c r="C2287" s="342" t="s">
        <v>6450</v>
      </c>
      <c r="D2287" s="341">
        <v>43678</v>
      </c>
      <c r="E2287" s="340" t="s">
        <v>5605</v>
      </c>
      <c r="F2287" s="339" t="s">
        <v>6509</v>
      </c>
      <c r="G2287" s="338"/>
      <c r="H2287" s="337"/>
      <c r="I2287" s="336"/>
      <c r="J2287" s="63" t="s">
        <v>5696</v>
      </c>
      <c r="K2287" s="335"/>
      <c r="L2287" s="64"/>
      <c r="M2287" s="334"/>
      <c r="O2287" s="333"/>
      <c r="Q2287" s="333"/>
    </row>
    <row r="2288" spans="1:17" s="19" customFormat="1" ht="39.9" customHeight="1" x14ac:dyDescent="0.25">
      <c r="A2288" s="848">
        <v>456</v>
      </c>
      <c r="B2288" s="287" t="s">
        <v>22</v>
      </c>
      <c r="C2288" s="287" t="s">
        <v>23</v>
      </c>
      <c r="D2288" s="287" t="s">
        <v>5593</v>
      </c>
      <c r="E2288" s="851" t="s">
        <v>5594</v>
      </c>
      <c r="F2288" s="851"/>
      <c r="G2288" s="851" t="s">
        <v>17</v>
      </c>
      <c r="H2288" s="852"/>
      <c r="I2288" s="358"/>
      <c r="J2288" s="357"/>
      <c r="K2288" s="357"/>
      <c r="L2288" s="357"/>
      <c r="M2288" s="356"/>
      <c r="O2288" s="333"/>
      <c r="Q2288" s="333"/>
    </row>
    <row r="2289" spans="1:17" s="19" customFormat="1" ht="39.9" customHeight="1" x14ac:dyDescent="0.25">
      <c r="A2289" s="849"/>
      <c r="B2289" s="48" t="s">
        <v>6508</v>
      </c>
      <c r="C2289" s="48" t="s">
        <v>6507</v>
      </c>
      <c r="D2289" s="355">
        <v>43590</v>
      </c>
      <c r="E2289" s="354"/>
      <c r="F2289" s="353" t="s">
        <v>6506</v>
      </c>
      <c r="G2289" s="774" t="s">
        <v>5837</v>
      </c>
      <c r="H2289" s="775"/>
      <c r="I2289" s="776"/>
      <c r="J2289" s="352" t="s">
        <v>5599</v>
      </c>
      <c r="K2289" s="53"/>
      <c r="L2289" s="45" t="s">
        <v>32</v>
      </c>
      <c r="M2289" s="351">
        <v>444.8</v>
      </c>
      <c r="O2289" s="333"/>
      <c r="Q2289" s="333"/>
    </row>
    <row r="2290" spans="1:17" s="19" customFormat="1" ht="39.9" customHeight="1" x14ac:dyDescent="0.25">
      <c r="A2290" s="849"/>
      <c r="B2290" s="349" t="s">
        <v>34</v>
      </c>
      <c r="C2290" s="349" t="s">
        <v>35</v>
      </c>
      <c r="D2290" s="349" t="s">
        <v>5600</v>
      </c>
      <c r="E2290" s="853" t="s">
        <v>5601</v>
      </c>
      <c r="F2290" s="853"/>
      <c r="G2290" s="854"/>
      <c r="H2290" s="855"/>
      <c r="I2290" s="856"/>
      <c r="J2290" s="58" t="s">
        <v>5646</v>
      </c>
      <c r="K2290" s="45"/>
      <c r="L2290" s="59" t="s">
        <v>32</v>
      </c>
      <c r="M2290" s="350">
        <v>8359</v>
      </c>
      <c r="O2290" s="333"/>
      <c r="Q2290" s="333"/>
    </row>
    <row r="2291" spans="1:17" s="19" customFormat="1" ht="39.9" customHeight="1" x14ac:dyDescent="0.25">
      <c r="A2291" s="849"/>
      <c r="B2291" s="349"/>
      <c r="C2291" s="349"/>
      <c r="D2291" s="349"/>
      <c r="E2291" s="349"/>
      <c r="F2291" s="349"/>
      <c r="G2291" s="348"/>
      <c r="H2291" s="347"/>
      <c r="I2291" s="346"/>
      <c r="J2291" s="345" t="s">
        <v>5607</v>
      </c>
      <c r="K2291" s="59"/>
      <c r="L2291" s="59" t="s">
        <v>32</v>
      </c>
      <c r="M2291" s="344">
        <v>385</v>
      </c>
      <c r="O2291" s="333"/>
      <c r="Q2291" s="333"/>
    </row>
    <row r="2292" spans="1:17" s="19" customFormat="1" ht="39.9" customHeight="1" thickBot="1" x14ac:dyDescent="0.3">
      <c r="A2292" s="850"/>
      <c r="B2292" s="343" t="s">
        <v>6071</v>
      </c>
      <c r="C2292" s="342" t="s">
        <v>5837</v>
      </c>
      <c r="D2292" s="341">
        <v>43596</v>
      </c>
      <c r="E2292" s="340" t="s">
        <v>5605</v>
      </c>
      <c r="F2292" s="339" t="s">
        <v>6505</v>
      </c>
      <c r="G2292" s="338"/>
      <c r="H2292" s="337"/>
      <c r="I2292" s="336"/>
      <c r="J2292" s="63" t="s">
        <v>5696</v>
      </c>
      <c r="K2292" s="335"/>
      <c r="L2292" s="64"/>
      <c r="M2292" s="334"/>
      <c r="O2292" s="333"/>
      <c r="Q2292" s="333"/>
    </row>
    <row r="2293" spans="1:17" s="19" customFormat="1" ht="39.9" customHeight="1" x14ac:dyDescent="0.25">
      <c r="A2293" s="848">
        <v>457</v>
      </c>
      <c r="B2293" s="287" t="s">
        <v>22</v>
      </c>
      <c r="C2293" s="287" t="s">
        <v>23</v>
      </c>
      <c r="D2293" s="287" t="s">
        <v>5593</v>
      </c>
      <c r="E2293" s="851" t="s">
        <v>5594</v>
      </c>
      <c r="F2293" s="851"/>
      <c r="G2293" s="851" t="s">
        <v>17</v>
      </c>
      <c r="H2293" s="852"/>
      <c r="I2293" s="358"/>
      <c r="J2293" s="357"/>
      <c r="K2293" s="357"/>
      <c r="L2293" s="357"/>
      <c r="M2293" s="356"/>
      <c r="O2293" s="333"/>
      <c r="Q2293" s="333"/>
    </row>
    <row r="2294" spans="1:17" s="19" customFormat="1" ht="39.9" customHeight="1" x14ac:dyDescent="0.25">
      <c r="A2294" s="849"/>
      <c r="B2294" s="48" t="s">
        <v>6504</v>
      </c>
      <c r="C2294" s="48" t="s">
        <v>6503</v>
      </c>
      <c r="D2294" s="355">
        <v>43576</v>
      </c>
      <c r="E2294" s="354"/>
      <c r="F2294" s="353" t="s">
        <v>6502</v>
      </c>
      <c r="G2294" s="774" t="s">
        <v>6329</v>
      </c>
      <c r="H2294" s="775"/>
      <c r="I2294" s="776"/>
      <c r="J2294" s="352" t="s">
        <v>5599</v>
      </c>
      <c r="K2294" s="53"/>
      <c r="L2294" s="45" t="s">
        <v>32</v>
      </c>
      <c r="M2294" s="351">
        <v>744</v>
      </c>
      <c r="O2294" s="333"/>
      <c r="Q2294" s="333"/>
    </row>
    <row r="2295" spans="1:17" s="19" customFormat="1" ht="39.9" customHeight="1" x14ac:dyDescent="0.25">
      <c r="A2295" s="849"/>
      <c r="B2295" s="349" t="s">
        <v>34</v>
      </c>
      <c r="C2295" s="349" t="s">
        <v>35</v>
      </c>
      <c r="D2295" s="349" t="s">
        <v>5600</v>
      </c>
      <c r="E2295" s="853" t="s">
        <v>5601</v>
      </c>
      <c r="F2295" s="853"/>
      <c r="G2295" s="854"/>
      <c r="H2295" s="855"/>
      <c r="I2295" s="856"/>
      <c r="J2295" s="58" t="s">
        <v>5646</v>
      </c>
      <c r="K2295" s="45"/>
      <c r="L2295" s="59" t="s">
        <v>32</v>
      </c>
      <c r="M2295" s="350">
        <v>2048.9299999999998</v>
      </c>
      <c r="O2295" s="333"/>
      <c r="Q2295" s="333"/>
    </row>
    <row r="2296" spans="1:17" s="19" customFormat="1" ht="39.9" customHeight="1" x14ac:dyDescent="0.25">
      <c r="A2296" s="849"/>
      <c r="B2296" s="349"/>
      <c r="C2296" s="349"/>
      <c r="D2296" s="349"/>
      <c r="E2296" s="349"/>
      <c r="F2296" s="349"/>
      <c r="G2296" s="348"/>
      <c r="H2296" s="347"/>
      <c r="I2296" s="346"/>
      <c r="J2296" s="345" t="s">
        <v>5607</v>
      </c>
      <c r="K2296" s="59"/>
      <c r="L2296" s="59" t="s">
        <v>32</v>
      </c>
      <c r="M2296" s="344">
        <v>684</v>
      </c>
      <c r="O2296" s="333"/>
      <c r="Q2296" s="333"/>
    </row>
    <row r="2297" spans="1:17" s="19" customFormat="1" ht="39.9" customHeight="1" thickBot="1" x14ac:dyDescent="0.3">
      <c r="A2297" s="850"/>
      <c r="B2297" s="343" t="s">
        <v>5728</v>
      </c>
      <c r="C2297" s="342" t="s">
        <v>6329</v>
      </c>
      <c r="D2297" s="341">
        <v>43583</v>
      </c>
      <c r="E2297" s="340" t="s">
        <v>5605</v>
      </c>
      <c r="F2297" s="339" t="s">
        <v>6501</v>
      </c>
      <c r="G2297" s="338"/>
      <c r="H2297" s="337"/>
      <c r="I2297" s="336"/>
      <c r="J2297" s="63" t="s">
        <v>5696</v>
      </c>
      <c r="K2297" s="335"/>
      <c r="L2297" s="64"/>
      <c r="M2297" s="334"/>
      <c r="O2297" s="333"/>
      <c r="Q2297" s="333"/>
    </row>
    <row r="2298" spans="1:17" s="19" customFormat="1" ht="39.9" customHeight="1" x14ac:dyDescent="0.25">
      <c r="A2298" s="848">
        <v>458</v>
      </c>
      <c r="B2298" s="287" t="s">
        <v>22</v>
      </c>
      <c r="C2298" s="287" t="s">
        <v>23</v>
      </c>
      <c r="D2298" s="287" t="s">
        <v>5593</v>
      </c>
      <c r="E2298" s="851" t="s">
        <v>5594</v>
      </c>
      <c r="F2298" s="851"/>
      <c r="G2298" s="851" t="s">
        <v>17</v>
      </c>
      <c r="H2298" s="852"/>
      <c r="I2298" s="358"/>
      <c r="J2298" s="357"/>
      <c r="K2298" s="357"/>
      <c r="L2298" s="357"/>
      <c r="M2298" s="356"/>
      <c r="O2298" s="333"/>
      <c r="Q2298" s="333"/>
    </row>
    <row r="2299" spans="1:17" s="19" customFormat="1" ht="39.9" customHeight="1" x14ac:dyDescent="0.25">
      <c r="A2299" s="849"/>
      <c r="B2299" s="48" t="s">
        <v>6500</v>
      </c>
      <c r="C2299" s="48" t="s">
        <v>6499</v>
      </c>
      <c r="D2299" s="355">
        <v>43571</v>
      </c>
      <c r="E2299" s="354"/>
      <c r="F2299" s="353" t="s">
        <v>6498</v>
      </c>
      <c r="G2299" s="774" t="s">
        <v>5810</v>
      </c>
      <c r="H2299" s="775"/>
      <c r="I2299" s="776"/>
      <c r="J2299" s="352" t="s">
        <v>5599</v>
      </c>
      <c r="K2299" s="53"/>
      <c r="L2299" s="45" t="s">
        <v>32</v>
      </c>
      <c r="M2299" s="351">
        <v>266</v>
      </c>
      <c r="O2299" s="333"/>
      <c r="Q2299" s="333"/>
    </row>
    <row r="2300" spans="1:17" s="19" customFormat="1" ht="39.9" customHeight="1" x14ac:dyDescent="0.25">
      <c r="A2300" s="849"/>
      <c r="B2300" s="349" t="s">
        <v>34</v>
      </c>
      <c r="C2300" s="349" t="s">
        <v>35</v>
      </c>
      <c r="D2300" s="349" t="s">
        <v>5600</v>
      </c>
      <c r="E2300" s="853" t="s">
        <v>5601</v>
      </c>
      <c r="F2300" s="853"/>
      <c r="G2300" s="854"/>
      <c r="H2300" s="855"/>
      <c r="I2300" s="856"/>
      <c r="J2300" s="58" t="s">
        <v>5646</v>
      </c>
      <c r="K2300" s="45"/>
      <c r="L2300" s="59" t="s">
        <v>32</v>
      </c>
      <c r="M2300" s="350">
        <v>325</v>
      </c>
      <c r="O2300" s="333"/>
      <c r="Q2300" s="333"/>
    </row>
    <row r="2301" spans="1:17" s="19" customFormat="1" ht="39.9" customHeight="1" x14ac:dyDescent="0.25">
      <c r="A2301" s="849"/>
      <c r="B2301" s="349"/>
      <c r="C2301" s="349"/>
      <c r="D2301" s="349"/>
      <c r="E2301" s="349"/>
      <c r="F2301" s="349"/>
      <c r="G2301" s="348"/>
      <c r="H2301" s="347"/>
      <c r="I2301" s="346"/>
      <c r="J2301" s="345" t="s">
        <v>5607</v>
      </c>
      <c r="K2301" s="59"/>
      <c r="L2301" s="59"/>
      <c r="M2301" s="344"/>
      <c r="O2301" s="333"/>
      <c r="Q2301" s="333"/>
    </row>
    <row r="2302" spans="1:17" s="19" customFormat="1" ht="39.9" customHeight="1" thickBot="1" x14ac:dyDescent="0.3">
      <c r="A2302" s="850"/>
      <c r="B2302" s="343" t="s">
        <v>5728</v>
      </c>
      <c r="C2302" s="342" t="s">
        <v>5810</v>
      </c>
      <c r="D2302" s="341">
        <v>43573</v>
      </c>
      <c r="E2302" s="340" t="s">
        <v>5605</v>
      </c>
      <c r="F2302" s="339" t="s">
        <v>5916</v>
      </c>
      <c r="G2302" s="338"/>
      <c r="H2302" s="337"/>
      <c r="I2302" s="336"/>
      <c r="J2302" s="63" t="s">
        <v>5696</v>
      </c>
      <c r="K2302" s="335"/>
      <c r="L2302" s="64"/>
      <c r="M2302" s="334"/>
      <c r="O2302" s="333"/>
      <c r="Q2302" s="333"/>
    </row>
    <row r="2303" spans="1:17" s="19" customFormat="1" ht="39.9" customHeight="1" x14ac:dyDescent="0.25">
      <c r="A2303" s="848">
        <v>459</v>
      </c>
      <c r="B2303" s="287" t="s">
        <v>22</v>
      </c>
      <c r="C2303" s="287" t="s">
        <v>23</v>
      </c>
      <c r="D2303" s="287" t="s">
        <v>5593</v>
      </c>
      <c r="E2303" s="851" t="s">
        <v>5594</v>
      </c>
      <c r="F2303" s="851"/>
      <c r="G2303" s="851" t="s">
        <v>17</v>
      </c>
      <c r="H2303" s="852"/>
      <c r="I2303" s="358"/>
      <c r="J2303" s="357"/>
      <c r="K2303" s="357"/>
      <c r="L2303" s="357"/>
      <c r="M2303" s="356"/>
      <c r="O2303" s="333"/>
      <c r="Q2303" s="333"/>
    </row>
    <row r="2304" spans="1:17" s="19" customFormat="1" ht="39.9" customHeight="1" x14ac:dyDescent="0.25">
      <c r="A2304" s="849"/>
      <c r="B2304" s="48" t="s">
        <v>6497</v>
      </c>
      <c r="C2304" s="48" t="s">
        <v>6496</v>
      </c>
      <c r="D2304" s="355">
        <v>43625</v>
      </c>
      <c r="E2304" s="354"/>
      <c r="F2304" s="353" t="s">
        <v>6018</v>
      </c>
      <c r="G2304" s="774" t="s">
        <v>5837</v>
      </c>
      <c r="H2304" s="775"/>
      <c r="I2304" s="776"/>
      <c r="J2304" s="352" t="s">
        <v>5599</v>
      </c>
      <c r="K2304" s="53"/>
      <c r="L2304" s="45" t="s">
        <v>32</v>
      </c>
      <c r="M2304" s="351">
        <v>936</v>
      </c>
      <c r="O2304" s="333"/>
      <c r="Q2304" s="333"/>
    </row>
    <row r="2305" spans="1:17" s="19" customFormat="1" ht="39.9" customHeight="1" x14ac:dyDescent="0.25">
      <c r="A2305" s="849"/>
      <c r="B2305" s="349" t="s">
        <v>34</v>
      </c>
      <c r="C2305" s="349" t="s">
        <v>35</v>
      </c>
      <c r="D2305" s="349" t="s">
        <v>5600</v>
      </c>
      <c r="E2305" s="853" t="s">
        <v>5601</v>
      </c>
      <c r="F2305" s="853"/>
      <c r="G2305" s="854"/>
      <c r="H2305" s="855"/>
      <c r="I2305" s="856"/>
      <c r="J2305" s="58" t="s">
        <v>5646</v>
      </c>
      <c r="K2305" s="45"/>
      <c r="L2305" s="59" t="s">
        <v>32</v>
      </c>
      <c r="M2305" s="350">
        <v>3038.47</v>
      </c>
      <c r="O2305" s="333"/>
      <c r="Q2305" s="333"/>
    </row>
    <row r="2306" spans="1:17" s="19" customFormat="1" ht="39.9" customHeight="1" x14ac:dyDescent="0.25">
      <c r="A2306" s="849"/>
      <c r="B2306" s="349"/>
      <c r="C2306" s="349"/>
      <c r="D2306" s="349"/>
      <c r="E2306" s="349"/>
      <c r="F2306" s="349"/>
      <c r="G2306" s="348"/>
      <c r="H2306" s="347"/>
      <c r="I2306" s="346"/>
      <c r="J2306" s="345" t="s">
        <v>5607</v>
      </c>
      <c r="K2306" s="59"/>
      <c r="L2306" s="59"/>
      <c r="M2306" s="344"/>
      <c r="O2306" s="333"/>
      <c r="Q2306" s="333"/>
    </row>
    <row r="2307" spans="1:17" s="19" customFormat="1" ht="39.9" customHeight="1" thickBot="1" x14ac:dyDescent="0.3">
      <c r="A2307" s="850"/>
      <c r="B2307" s="343" t="s">
        <v>5710</v>
      </c>
      <c r="C2307" s="342" t="s">
        <v>5837</v>
      </c>
      <c r="D2307" s="341">
        <v>43630</v>
      </c>
      <c r="E2307" s="340" t="s">
        <v>5605</v>
      </c>
      <c r="F2307" s="339" t="s">
        <v>6452</v>
      </c>
      <c r="G2307" s="338"/>
      <c r="H2307" s="337"/>
      <c r="I2307" s="336"/>
      <c r="J2307" s="63" t="s">
        <v>5696</v>
      </c>
      <c r="K2307" s="335"/>
      <c r="L2307" s="64"/>
      <c r="M2307" s="334"/>
      <c r="O2307" s="333"/>
      <c r="Q2307" s="333"/>
    </row>
    <row r="2308" spans="1:17" s="19" customFormat="1" ht="39.9" customHeight="1" x14ac:dyDescent="0.25">
      <c r="A2308" s="848">
        <v>460</v>
      </c>
      <c r="B2308" s="287" t="s">
        <v>22</v>
      </c>
      <c r="C2308" s="287" t="s">
        <v>23</v>
      </c>
      <c r="D2308" s="287" t="s">
        <v>5593</v>
      </c>
      <c r="E2308" s="851" t="s">
        <v>5594</v>
      </c>
      <c r="F2308" s="851"/>
      <c r="G2308" s="851" t="s">
        <v>17</v>
      </c>
      <c r="H2308" s="852"/>
      <c r="I2308" s="358"/>
      <c r="J2308" s="357"/>
      <c r="K2308" s="357"/>
      <c r="L2308" s="357"/>
      <c r="M2308" s="356"/>
      <c r="O2308" s="333"/>
      <c r="Q2308" s="333"/>
    </row>
    <row r="2309" spans="1:17" s="19" customFormat="1" ht="39.9" customHeight="1" x14ac:dyDescent="0.25">
      <c r="A2309" s="849"/>
      <c r="B2309" s="48" t="s">
        <v>6495</v>
      </c>
      <c r="C2309" s="48" t="s">
        <v>6494</v>
      </c>
      <c r="D2309" s="355">
        <v>43578</v>
      </c>
      <c r="E2309" s="354"/>
      <c r="F2309" s="353" t="s">
        <v>6028</v>
      </c>
      <c r="G2309" s="774" t="s">
        <v>5837</v>
      </c>
      <c r="H2309" s="775"/>
      <c r="I2309" s="776"/>
      <c r="J2309" s="352" t="s">
        <v>5599</v>
      </c>
      <c r="K2309" s="53"/>
      <c r="L2309" s="45" t="s">
        <v>32</v>
      </c>
      <c r="M2309" s="351">
        <v>945</v>
      </c>
      <c r="O2309" s="333"/>
      <c r="Q2309" s="333"/>
    </row>
    <row r="2310" spans="1:17" s="19" customFormat="1" ht="39.9" customHeight="1" x14ac:dyDescent="0.25">
      <c r="A2310" s="849"/>
      <c r="B2310" s="349" t="s">
        <v>34</v>
      </c>
      <c r="C2310" s="349" t="s">
        <v>35</v>
      </c>
      <c r="D2310" s="349" t="s">
        <v>5600</v>
      </c>
      <c r="E2310" s="853" t="s">
        <v>5601</v>
      </c>
      <c r="F2310" s="853"/>
      <c r="G2310" s="854"/>
      <c r="H2310" s="855"/>
      <c r="I2310" s="856"/>
      <c r="J2310" s="58" t="s">
        <v>5646</v>
      </c>
      <c r="K2310" s="45"/>
      <c r="L2310" s="59" t="s">
        <v>32</v>
      </c>
      <c r="M2310" s="350">
        <v>1644.05</v>
      </c>
      <c r="O2310" s="333"/>
      <c r="Q2310" s="333"/>
    </row>
    <row r="2311" spans="1:17" s="19" customFormat="1" ht="39.9" customHeight="1" x14ac:dyDescent="0.25">
      <c r="A2311" s="849"/>
      <c r="B2311" s="349"/>
      <c r="C2311" s="349"/>
      <c r="D2311" s="349"/>
      <c r="E2311" s="349"/>
      <c r="F2311" s="349"/>
      <c r="G2311" s="348"/>
      <c r="H2311" s="347"/>
      <c r="I2311" s="346"/>
      <c r="J2311" s="345" t="s">
        <v>5607</v>
      </c>
      <c r="K2311" s="59"/>
      <c r="L2311" s="59" t="s">
        <v>32</v>
      </c>
      <c r="M2311" s="344">
        <v>131.75</v>
      </c>
      <c r="O2311" s="333"/>
      <c r="Q2311" s="333"/>
    </row>
    <row r="2312" spans="1:17" s="19" customFormat="1" ht="39.9" customHeight="1" thickBot="1" x14ac:dyDescent="0.3">
      <c r="A2312" s="850"/>
      <c r="B2312" s="343" t="s">
        <v>6493</v>
      </c>
      <c r="C2312" s="342" t="s">
        <v>5837</v>
      </c>
      <c r="D2312" s="341">
        <v>43582</v>
      </c>
      <c r="E2312" s="340" t="s">
        <v>5605</v>
      </c>
      <c r="F2312" s="339" t="s">
        <v>6492</v>
      </c>
      <c r="G2312" s="338"/>
      <c r="H2312" s="337"/>
      <c r="I2312" s="336"/>
      <c r="J2312" s="63" t="s">
        <v>5696</v>
      </c>
      <c r="K2312" s="335"/>
      <c r="L2312" s="64"/>
      <c r="M2312" s="334"/>
      <c r="O2312" s="333"/>
      <c r="Q2312" s="333"/>
    </row>
    <row r="2313" spans="1:17" s="359" customFormat="1" ht="39.9" customHeight="1" x14ac:dyDescent="0.25">
      <c r="A2313" s="848">
        <v>461</v>
      </c>
      <c r="B2313" s="393" t="s">
        <v>22</v>
      </c>
      <c r="C2313" s="349" t="s">
        <v>23</v>
      </c>
      <c r="D2313" s="393" t="s">
        <v>5593</v>
      </c>
      <c r="E2313" s="857" t="s">
        <v>5594</v>
      </c>
      <c r="F2313" s="857"/>
      <c r="G2313" s="857" t="s">
        <v>17</v>
      </c>
      <c r="H2313" s="858"/>
      <c r="I2313" s="392"/>
      <c r="J2313" s="391"/>
      <c r="K2313" s="391"/>
      <c r="L2313" s="391"/>
      <c r="M2313" s="390"/>
      <c r="O2313" s="360"/>
      <c r="Q2313" s="360"/>
    </row>
    <row r="2314" spans="1:17" s="359" customFormat="1" ht="39.9" customHeight="1" x14ac:dyDescent="0.25">
      <c r="A2314" s="849"/>
      <c r="B2314" s="389" t="s">
        <v>6490</v>
      </c>
      <c r="C2314" s="389" t="s">
        <v>6491</v>
      </c>
      <c r="D2314" s="388">
        <v>43730</v>
      </c>
      <c r="E2314" s="387"/>
      <c r="F2314" s="386" t="s">
        <v>6018</v>
      </c>
      <c r="G2314" s="859" t="s">
        <v>5837</v>
      </c>
      <c r="H2314" s="860"/>
      <c r="I2314" s="861"/>
      <c r="J2314" s="385" t="s">
        <v>5599</v>
      </c>
      <c r="K2314" s="384"/>
      <c r="L2314" s="381" t="s">
        <v>32</v>
      </c>
      <c r="M2314" s="383">
        <v>624</v>
      </c>
      <c r="O2314" s="360"/>
      <c r="Q2314" s="360"/>
    </row>
    <row r="2315" spans="1:17" s="359" customFormat="1" ht="39.9" customHeight="1" x14ac:dyDescent="0.25">
      <c r="A2315" s="849"/>
      <c r="B2315" s="379" t="s">
        <v>34</v>
      </c>
      <c r="C2315" s="349" t="s">
        <v>35</v>
      </c>
      <c r="D2315" s="379" t="s">
        <v>5600</v>
      </c>
      <c r="E2315" s="862" t="s">
        <v>5601</v>
      </c>
      <c r="F2315" s="862"/>
      <c r="G2315" s="863"/>
      <c r="H2315" s="864"/>
      <c r="I2315" s="865"/>
      <c r="J2315" s="382" t="s">
        <v>5646</v>
      </c>
      <c r="K2315" s="381"/>
      <c r="L2315" s="374" t="s">
        <v>32</v>
      </c>
      <c r="M2315" s="380">
        <v>1192.0899999999999</v>
      </c>
      <c r="O2315" s="360"/>
      <c r="Q2315" s="360"/>
    </row>
    <row r="2316" spans="1:17" s="359" customFormat="1" ht="39.9" customHeight="1" x14ac:dyDescent="0.25">
      <c r="A2316" s="849"/>
      <c r="B2316" s="379"/>
      <c r="C2316" s="349"/>
      <c r="D2316" s="379"/>
      <c r="E2316" s="379"/>
      <c r="F2316" s="379"/>
      <c r="G2316" s="378"/>
      <c r="H2316" s="377"/>
      <c r="I2316" s="376"/>
      <c r="J2316" s="375" t="s">
        <v>5607</v>
      </c>
      <c r="K2316" s="374"/>
      <c r="L2316" s="374" t="s">
        <v>32</v>
      </c>
      <c r="M2316" s="373">
        <v>322</v>
      </c>
      <c r="O2316" s="360"/>
      <c r="Q2316" s="360"/>
    </row>
    <row r="2317" spans="1:17" s="359" customFormat="1" ht="39.9" customHeight="1" thickBot="1" x14ac:dyDescent="0.3">
      <c r="A2317" s="850"/>
      <c r="B2317" s="394" t="s">
        <v>6487</v>
      </c>
      <c r="C2317" s="371" t="s">
        <v>5837</v>
      </c>
      <c r="D2317" s="370">
        <v>43733</v>
      </c>
      <c r="E2317" s="369" t="s">
        <v>5605</v>
      </c>
      <c r="F2317" s="368" t="s">
        <v>6136</v>
      </c>
      <c r="G2317" s="367"/>
      <c r="H2317" s="366"/>
      <c r="I2317" s="365"/>
      <c r="J2317" s="364" t="s">
        <v>5696</v>
      </c>
      <c r="K2317" s="363"/>
      <c r="L2317" s="362"/>
      <c r="M2317" s="361"/>
      <c r="O2317" s="360"/>
      <c r="Q2317" s="360"/>
    </row>
    <row r="2318" spans="1:17" s="19" customFormat="1" ht="39.9" customHeight="1" x14ac:dyDescent="0.25">
      <c r="A2318" s="848">
        <v>462</v>
      </c>
      <c r="B2318" s="287" t="s">
        <v>22</v>
      </c>
      <c r="C2318" s="287" t="s">
        <v>23</v>
      </c>
      <c r="D2318" s="287" t="s">
        <v>5593</v>
      </c>
      <c r="E2318" s="851" t="s">
        <v>5594</v>
      </c>
      <c r="F2318" s="851"/>
      <c r="G2318" s="851" t="s">
        <v>17</v>
      </c>
      <c r="H2318" s="852"/>
      <c r="I2318" s="358"/>
      <c r="J2318" s="357"/>
      <c r="K2318" s="357"/>
      <c r="L2318" s="357"/>
      <c r="M2318" s="356"/>
      <c r="O2318" s="333"/>
      <c r="Q2318" s="333"/>
    </row>
    <row r="2319" spans="1:17" s="19" customFormat="1" ht="39.9" customHeight="1" x14ac:dyDescent="0.25">
      <c r="A2319" s="849"/>
      <c r="B2319" s="48" t="s">
        <v>6490</v>
      </c>
      <c r="C2319" s="48" t="s">
        <v>6489</v>
      </c>
      <c r="D2319" s="355">
        <v>43721</v>
      </c>
      <c r="E2319" s="354"/>
      <c r="F2319" s="353" t="s">
        <v>6488</v>
      </c>
      <c r="G2319" s="774" t="s">
        <v>6486</v>
      </c>
      <c r="H2319" s="775"/>
      <c r="I2319" s="776"/>
      <c r="J2319" s="352" t="s">
        <v>5599</v>
      </c>
      <c r="K2319" s="53"/>
      <c r="L2319" s="45" t="s">
        <v>32</v>
      </c>
      <c r="M2319" s="351">
        <v>428</v>
      </c>
      <c r="O2319" s="333"/>
      <c r="Q2319" s="333"/>
    </row>
    <row r="2320" spans="1:17" s="19" customFormat="1" ht="39.9" customHeight="1" x14ac:dyDescent="0.25">
      <c r="A2320" s="849"/>
      <c r="B2320" s="349" t="s">
        <v>34</v>
      </c>
      <c r="C2320" s="349" t="s">
        <v>35</v>
      </c>
      <c r="D2320" s="349" t="s">
        <v>5600</v>
      </c>
      <c r="E2320" s="853" t="s">
        <v>5601</v>
      </c>
      <c r="F2320" s="853"/>
      <c r="G2320" s="854"/>
      <c r="H2320" s="855"/>
      <c r="I2320" s="856"/>
      <c r="J2320" s="58" t="s">
        <v>5646</v>
      </c>
      <c r="K2320" s="45"/>
      <c r="L2320" s="59" t="s">
        <v>32</v>
      </c>
      <c r="M2320" s="350">
        <v>1674.23</v>
      </c>
      <c r="O2320" s="333"/>
      <c r="Q2320" s="333"/>
    </row>
    <row r="2321" spans="1:17" s="19" customFormat="1" ht="39.9" customHeight="1" x14ac:dyDescent="0.25">
      <c r="A2321" s="849"/>
      <c r="B2321" s="349"/>
      <c r="C2321" s="349"/>
      <c r="D2321" s="349"/>
      <c r="E2321" s="349"/>
      <c r="F2321" s="349"/>
      <c r="G2321" s="348"/>
      <c r="H2321" s="347"/>
      <c r="I2321" s="346"/>
      <c r="J2321" s="345" t="s">
        <v>5607</v>
      </c>
      <c r="K2321" s="59"/>
      <c r="L2321" s="59" t="s">
        <v>32</v>
      </c>
      <c r="M2321" s="344">
        <v>200</v>
      </c>
      <c r="O2321" s="333"/>
      <c r="Q2321" s="333"/>
    </row>
    <row r="2322" spans="1:17" s="19" customFormat="1" ht="39.9" customHeight="1" thickBot="1" x14ac:dyDescent="0.3">
      <c r="A2322" s="850"/>
      <c r="B2322" s="343" t="s">
        <v>6487</v>
      </c>
      <c r="C2322" s="342" t="s">
        <v>6486</v>
      </c>
      <c r="D2322" s="341">
        <v>43724</v>
      </c>
      <c r="E2322" s="340" t="s">
        <v>5605</v>
      </c>
      <c r="F2322" s="339" t="s">
        <v>6485</v>
      </c>
      <c r="G2322" s="338"/>
      <c r="H2322" s="337"/>
      <c r="I2322" s="336"/>
      <c r="J2322" s="63" t="s">
        <v>5696</v>
      </c>
      <c r="K2322" s="335"/>
      <c r="L2322" s="64"/>
      <c r="M2322" s="334"/>
      <c r="O2322" s="333"/>
      <c r="Q2322" s="333"/>
    </row>
    <row r="2323" spans="1:17" s="19" customFormat="1" ht="39.9" customHeight="1" x14ac:dyDescent="0.25">
      <c r="A2323" s="848">
        <v>463</v>
      </c>
      <c r="B2323" s="287" t="s">
        <v>22</v>
      </c>
      <c r="C2323" s="287" t="s">
        <v>23</v>
      </c>
      <c r="D2323" s="287" t="s">
        <v>5593</v>
      </c>
      <c r="E2323" s="851" t="s">
        <v>5594</v>
      </c>
      <c r="F2323" s="851"/>
      <c r="G2323" s="851" t="s">
        <v>17</v>
      </c>
      <c r="H2323" s="852"/>
      <c r="I2323" s="358"/>
      <c r="J2323" s="357"/>
      <c r="K2323" s="357"/>
      <c r="L2323" s="357"/>
      <c r="M2323" s="356"/>
      <c r="O2323" s="333"/>
      <c r="Q2323" s="333"/>
    </row>
    <row r="2324" spans="1:17" s="19" customFormat="1" ht="39.9" customHeight="1" x14ac:dyDescent="0.25">
      <c r="A2324" s="849"/>
      <c r="B2324" s="48" t="s">
        <v>6484</v>
      </c>
      <c r="C2324" s="48" t="s">
        <v>6483</v>
      </c>
      <c r="D2324" s="355">
        <v>43628</v>
      </c>
      <c r="E2324" s="354"/>
      <c r="F2324" s="353" t="s">
        <v>5869</v>
      </c>
      <c r="G2324" s="774" t="s">
        <v>6481</v>
      </c>
      <c r="H2324" s="775"/>
      <c r="I2324" s="776"/>
      <c r="J2324" s="352" t="s">
        <v>5599</v>
      </c>
      <c r="K2324" s="53"/>
      <c r="L2324" s="45" t="s">
        <v>32</v>
      </c>
      <c r="M2324" s="351">
        <v>181</v>
      </c>
      <c r="O2324" s="333"/>
      <c r="Q2324" s="333"/>
    </row>
    <row r="2325" spans="1:17" s="19" customFormat="1" ht="39.9" customHeight="1" x14ac:dyDescent="0.25">
      <c r="A2325" s="849"/>
      <c r="B2325" s="349" t="s">
        <v>34</v>
      </c>
      <c r="C2325" s="349" t="s">
        <v>35</v>
      </c>
      <c r="D2325" s="349" t="s">
        <v>5600</v>
      </c>
      <c r="E2325" s="853" t="s">
        <v>5601</v>
      </c>
      <c r="F2325" s="853"/>
      <c r="G2325" s="854"/>
      <c r="H2325" s="855"/>
      <c r="I2325" s="856"/>
      <c r="J2325" s="58" t="s">
        <v>5646</v>
      </c>
      <c r="K2325" s="45"/>
      <c r="L2325" s="59" t="s">
        <v>32</v>
      </c>
      <c r="M2325" s="350">
        <v>276.95999999999998</v>
      </c>
      <c r="O2325" s="333"/>
      <c r="Q2325" s="333"/>
    </row>
    <row r="2326" spans="1:17" s="19" customFormat="1" ht="39.9" customHeight="1" x14ac:dyDescent="0.25">
      <c r="A2326" s="849"/>
      <c r="B2326" s="349"/>
      <c r="C2326" s="349"/>
      <c r="D2326" s="349"/>
      <c r="E2326" s="349"/>
      <c r="F2326" s="349"/>
      <c r="G2326" s="348"/>
      <c r="H2326" s="347"/>
      <c r="I2326" s="346"/>
      <c r="J2326" s="345" t="s">
        <v>5607</v>
      </c>
      <c r="K2326" s="59"/>
      <c r="L2326" s="59"/>
      <c r="M2326" s="344"/>
      <c r="O2326" s="333"/>
      <c r="Q2326" s="333"/>
    </row>
    <row r="2327" spans="1:17" s="19" customFormat="1" ht="39.9" customHeight="1" thickBot="1" x14ac:dyDescent="0.3">
      <c r="A2327" s="850"/>
      <c r="B2327" s="343" t="s">
        <v>6482</v>
      </c>
      <c r="C2327" s="342" t="s">
        <v>6481</v>
      </c>
      <c r="D2327" s="341">
        <v>43629</v>
      </c>
      <c r="E2327" s="340" t="s">
        <v>5605</v>
      </c>
      <c r="F2327" s="339" t="s">
        <v>6480</v>
      </c>
      <c r="G2327" s="338"/>
      <c r="H2327" s="337"/>
      <c r="I2327" s="336"/>
      <c r="J2327" s="63" t="s">
        <v>5696</v>
      </c>
      <c r="K2327" s="335"/>
      <c r="L2327" s="64"/>
      <c r="M2327" s="334"/>
      <c r="O2327" s="333"/>
      <c r="Q2327" s="333"/>
    </row>
    <row r="2328" spans="1:17" s="19" customFormat="1" ht="39.9" customHeight="1" x14ac:dyDescent="0.25">
      <c r="A2328" s="848">
        <v>464</v>
      </c>
      <c r="B2328" s="287" t="s">
        <v>22</v>
      </c>
      <c r="C2328" s="287" t="s">
        <v>23</v>
      </c>
      <c r="D2328" s="287" t="s">
        <v>5593</v>
      </c>
      <c r="E2328" s="851" t="s">
        <v>5594</v>
      </c>
      <c r="F2328" s="851"/>
      <c r="G2328" s="851" t="s">
        <v>17</v>
      </c>
      <c r="H2328" s="852"/>
      <c r="I2328" s="358"/>
      <c r="J2328" s="357"/>
      <c r="K2328" s="357"/>
      <c r="L2328" s="357"/>
      <c r="M2328" s="356"/>
      <c r="O2328" s="333"/>
      <c r="Q2328" s="333"/>
    </row>
    <row r="2329" spans="1:17" s="19" customFormat="1" ht="39.9" customHeight="1" x14ac:dyDescent="0.25">
      <c r="A2329" s="849"/>
      <c r="B2329" s="48" t="s">
        <v>6479</v>
      </c>
      <c r="C2329" s="48" t="s">
        <v>6478</v>
      </c>
      <c r="D2329" s="355">
        <v>43620</v>
      </c>
      <c r="E2329" s="354"/>
      <c r="F2329" s="353" t="s">
        <v>6139</v>
      </c>
      <c r="G2329" s="774" t="s">
        <v>423</v>
      </c>
      <c r="H2329" s="775"/>
      <c r="I2329" s="776"/>
      <c r="J2329" s="352" t="s">
        <v>5599</v>
      </c>
      <c r="K2329" s="53"/>
      <c r="L2329" s="45"/>
      <c r="M2329" s="351"/>
      <c r="O2329" s="333"/>
      <c r="Q2329" s="333"/>
    </row>
    <row r="2330" spans="1:17" s="19" customFormat="1" ht="39.9" customHeight="1" x14ac:dyDescent="0.25">
      <c r="A2330" s="849"/>
      <c r="B2330" s="349" t="s">
        <v>34</v>
      </c>
      <c r="C2330" s="349" t="s">
        <v>35</v>
      </c>
      <c r="D2330" s="349" t="s">
        <v>5600</v>
      </c>
      <c r="E2330" s="853" t="s">
        <v>5601</v>
      </c>
      <c r="F2330" s="853"/>
      <c r="G2330" s="854"/>
      <c r="H2330" s="855"/>
      <c r="I2330" s="856"/>
      <c r="J2330" s="58" t="s">
        <v>5646</v>
      </c>
      <c r="K2330" s="45"/>
      <c r="L2330" s="59" t="s">
        <v>32</v>
      </c>
      <c r="M2330" s="350">
        <v>4115.2299999999996</v>
      </c>
      <c r="O2330" s="333"/>
      <c r="Q2330" s="333"/>
    </row>
    <row r="2331" spans="1:17" s="19" customFormat="1" ht="39.9" customHeight="1" x14ac:dyDescent="0.25">
      <c r="A2331" s="849"/>
      <c r="B2331" s="349"/>
      <c r="C2331" s="349"/>
      <c r="D2331" s="349"/>
      <c r="E2331" s="349"/>
      <c r="F2331" s="349"/>
      <c r="G2331" s="348"/>
      <c r="H2331" s="347"/>
      <c r="I2331" s="346"/>
      <c r="J2331" s="345" t="s">
        <v>5607</v>
      </c>
      <c r="K2331" s="59"/>
      <c r="L2331" s="59" t="s">
        <v>32</v>
      </c>
      <c r="M2331" s="344">
        <v>640.5</v>
      </c>
      <c r="O2331" s="333"/>
      <c r="Q2331" s="333"/>
    </row>
    <row r="2332" spans="1:17" s="19" customFormat="1" ht="39.9" customHeight="1" thickBot="1" x14ac:dyDescent="0.3">
      <c r="A2332" s="850"/>
      <c r="B2332" s="343" t="s">
        <v>2563</v>
      </c>
      <c r="C2332" s="342" t="s">
        <v>423</v>
      </c>
      <c r="D2332" s="341">
        <v>43623</v>
      </c>
      <c r="E2332" s="340" t="s">
        <v>5605</v>
      </c>
      <c r="F2332" s="339" t="s">
        <v>6477</v>
      </c>
      <c r="G2332" s="338"/>
      <c r="H2332" s="337"/>
      <c r="I2332" s="336"/>
      <c r="J2332" s="63" t="s">
        <v>5696</v>
      </c>
      <c r="K2332" s="335"/>
      <c r="L2332" s="64"/>
      <c r="M2332" s="334"/>
      <c r="O2332" s="333"/>
      <c r="Q2332" s="333"/>
    </row>
    <row r="2333" spans="1:17" s="19" customFormat="1" ht="39.9" customHeight="1" x14ac:dyDescent="0.25">
      <c r="A2333" s="848">
        <v>465</v>
      </c>
      <c r="B2333" s="287" t="s">
        <v>22</v>
      </c>
      <c r="C2333" s="287" t="s">
        <v>23</v>
      </c>
      <c r="D2333" s="287" t="s">
        <v>5593</v>
      </c>
      <c r="E2333" s="851" t="s">
        <v>5594</v>
      </c>
      <c r="F2333" s="851"/>
      <c r="G2333" s="851" t="s">
        <v>17</v>
      </c>
      <c r="H2333" s="852"/>
      <c r="I2333" s="358"/>
      <c r="J2333" s="357"/>
      <c r="K2333" s="357"/>
      <c r="L2333" s="357"/>
      <c r="M2333" s="356"/>
      <c r="O2333" s="333"/>
      <c r="Q2333" s="333"/>
    </row>
    <row r="2334" spans="1:17" s="19" customFormat="1" ht="39.9" customHeight="1" x14ac:dyDescent="0.25">
      <c r="A2334" s="849"/>
      <c r="B2334" s="48" t="s">
        <v>6475</v>
      </c>
      <c r="C2334" s="48" t="s">
        <v>6476</v>
      </c>
      <c r="D2334" s="355">
        <v>43562</v>
      </c>
      <c r="E2334" s="354"/>
      <c r="F2334" s="353" t="s">
        <v>5951</v>
      </c>
      <c r="G2334" s="774" t="s">
        <v>428</v>
      </c>
      <c r="H2334" s="775"/>
      <c r="I2334" s="776"/>
      <c r="J2334" s="352" t="s">
        <v>5599</v>
      </c>
      <c r="K2334" s="53"/>
      <c r="L2334" s="45" t="s">
        <v>32</v>
      </c>
      <c r="M2334" s="351">
        <v>501.91</v>
      </c>
      <c r="O2334" s="333"/>
      <c r="Q2334" s="333"/>
    </row>
    <row r="2335" spans="1:17" s="19" customFormat="1" ht="39.9" customHeight="1" x14ac:dyDescent="0.25">
      <c r="A2335" s="849"/>
      <c r="B2335" s="349" t="s">
        <v>34</v>
      </c>
      <c r="C2335" s="349" t="s">
        <v>35</v>
      </c>
      <c r="D2335" s="349" t="s">
        <v>5600</v>
      </c>
      <c r="E2335" s="853" t="s">
        <v>5601</v>
      </c>
      <c r="F2335" s="853"/>
      <c r="G2335" s="854"/>
      <c r="H2335" s="855"/>
      <c r="I2335" s="856"/>
      <c r="J2335" s="58" t="s">
        <v>5646</v>
      </c>
      <c r="K2335" s="45"/>
      <c r="L2335" s="59" t="s">
        <v>32</v>
      </c>
      <c r="M2335" s="350">
        <v>436</v>
      </c>
      <c r="O2335" s="333"/>
      <c r="Q2335" s="333"/>
    </row>
    <row r="2336" spans="1:17" s="19" customFormat="1" ht="39.9" customHeight="1" x14ac:dyDescent="0.25">
      <c r="A2336" s="849"/>
      <c r="B2336" s="349"/>
      <c r="C2336" s="349"/>
      <c r="D2336" s="349"/>
      <c r="E2336" s="349"/>
      <c r="F2336" s="349"/>
      <c r="G2336" s="348"/>
      <c r="H2336" s="347"/>
      <c r="I2336" s="346"/>
      <c r="J2336" s="345" t="s">
        <v>5607</v>
      </c>
      <c r="K2336" s="59"/>
      <c r="L2336" s="59" t="s">
        <v>32</v>
      </c>
      <c r="M2336" s="344">
        <v>163</v>
      </c>
      <c r="O2336" s="333"/>
      <c r="Q2336" s="333"/>
    </row>
    <row r="2337" spans="1:17" s="19" customFormat="1" ht="39.9" customHeight="1" thickBot="1" x14ac:dyDescent="0.3">
      <c r="A2337" s="850"/>
      <c r="B2337" s="343" t="s">
        <v>6472</v>
      </c>
      <c r="C2337" s="342" t="s">
        <v>428</v>
      </c>
      <c r="D2337" s="341">
        <v>43565</v>
      </c>
      <c r="E2337" s="340" t="s">
        <v>5605</v>
      </c>
      <c r="F2337" s="339" t="s">
        <v>5753</v>
      </c>
      <c r="G2337" s="338"/>
      <c r="H2337" s="337"/>
      <c r="I2337" s="336"/>
      <c r="J2337" s="63" t="s">
        <v>5696</v>
      </c>
      <c r="K2337" s="335"/>
      <c r="L2337" s="64"/>
      <c r="M2337" s="334"/>
      <c r="O2337" s="333"/>
      <c r="Q2337" s="333"/>
    </row>
    <row r="2338" spans="1:17" s="19" customFormat="1" ht="39.9" customHeight="1" x14ac:dyDescent="0.25">
      <c r="A2338" s="848">
        <v>466</v>
      </c>
      <c r="B2338" s="287" t="s">
        <v>22</v>
      </c>
      <c r="C2338" s="287" t="s">
        <v>23</v>
      </c>
      <c r="D2338" s="287" t="s">
        <v>5593</v>
      </c>
      <c r="E2338" s="851" t="s">
        <v>5594</v>
      </c>
      <c r="F2338" s="851"/>
      <c r="G2338" s="851" t="s">
        <v>17</v>
      </c>
      <c r="H2338" s="852"/>
      <c r="I2338" s="358"/>
      <c r="J2338" s="357"/>
      <c r="K2338" s="357"/>
      <c r="L2338" s="357"/>
      <c r="M2338" s="356"/>
      <c r="O2338" s="333"/>
      <c r="Q2338" s="333"/>
    </row>
    <row r="2339" spans="1:17" s="19" customFormat="1" ht="39.9" customHeight="1" x14ac:dyDescent="0.25">
      <c r="A2339" s="849"/>
      <c r="B2339" s="48" t="s">
        <v>6475</v>
      </c>
      <c r="C2339" s="48" t="s">
        <v>6474</v>
      </c>
      <c r="D2339" s="355">
        <v>43684</v>
      </c>
      <c r="E2339" s="354"/>
      <c r="F2339" s="353" t="s">
        <v>6473</v>
      </c>
      <c r="G2339" s="774" t="s">
        <v>428</v>
      </c>
      <c r="H2339" s="775"/>
      <c r="I2339" s="776"/>
      <c r="J2339" s="352" t="s">
        <v>5599</v>
      </c>
      <c r="K2339" s="53"/>
      <c r="L2339" s="45" t="s">
        <v>32</v>
      </c>
      <c r="M2339" s="351">
        <v>294</v>
      </c>
      <c r="O2339" s="333"/>
      <c r="Q2339" s="333"/>
    </row>
    <row r="2340" spans="1:17" s="19" customFormat="1" ht="39.9" customHeight="1" x14ac:dyDescent="0.25">
      <c r="A2340" s="849"/>
      <c r="B2340" s="349" t="s">
        <v>34</v>
      </c>
      <c r="C2340" s="349" t="s">
        <v>35</v>
      </c>
      <c r="D2340" s="349" t="s">
        <v>5600</v>
      </c>
      <c r="E2340" s="853" t="s">
        <v>5601</v>
      </c>
      <c r="F2340" s="853"/>
      <c r="G2340" s="854"/>
      <c r="H2340" s="855"/>
      <c r="I2340" s="856"/>
      <c r="J2340" s="58" t="s">
        <v>5646</v>
      </c>
      <c r="K2340" s="45"/>
      <c r="L2340" s="59" t="s">
        <v>32</v>
      </c>
      <c r="M2340" s="350">
        <v>526.44000000000005</v>
      </c>
      <c r="O2340" s="333"/>
      <c r="Q2340" s="333"/>
    </row>
    <row r="2341" spans="1:17" s="19" customFormat="1" ht="39.9" customHeight="1" x14ac:dyDescent="0.25">
      <c r="A2341" s="849"/>
      <c r="B2341" s="349"/>
      <c r="C2341" s="349"/>
      <c r="D2341" s="349"/>
      <c r="E2341" s="349"/>
      <c r="F2341" s="349"/>
      <c r="G2341" s="348"/>
      <c r="H2341" s="347"/>
      <c r="I2341" s="346"/>
      <c r="J2341" s="345" t="s">
        <v>5607</v>
      </c>
      <c r="K2341" s="59"/>
      <c r="L2341" s="59" t="s">
        <v>32</v>
      </c>
      <c r="M2341" s="344">
        <v>60</v>
      </c>
      <c r="O2341" s="333"/>
      <c r="Q2341" s="333"/>
    </row>
    <row r="2342" spans="1:17" s="19" customFormat="1" ht="39.9" customHeight="1" thickBot="1" x14ac:dyDescent="0.3">
      <c r="A2342" s="850"/>
      <c r="B2342" s="343" t="s">
        <v>6472</v>
      </c>
      <c r="C2342" s="342" t="s">
        <v>428</v>
      </c>
      <c r="D2342" s="341">
        <v>43687</v>
      </c>
      <c r="E2342" s="340" t="s">
        <v>5605</v>
      </c>
      <c r="F2342" s="339" t="s">
        <v>6471</v>
      </c>
      <c r="G2342" s="338"/>
      <c r="H2342" s="337"/>
      <c r="I2342" s="336"/>
      <c r="J2342" s="63" t="s">
        <v>5696</v>
      </c>
      <c r="K2342" s="335"/>
      <c r="L2342" s="64"/>
      <c r="M2342" s="334"/>
      <c r="O2342" s="333"/>
      <c r="Q2342" s="333"/>
    </row>
    <row r="2343" spans="1:17" s="19" customFormat="1" ht="39.9" customHeight="1" x14ac:dyDescent="0.25">
      <c r="A2343" s="848">
        <v>467</v>
      </c>
      <c r="B2343" s="287" t="s">
        <v>22</v>
      </c>
      <c r="C2343" s="287" t="s">
        <v>23</v>
      </c>
      <c r="D2343" s="287" t="s">
        <v>5593</v>
      </c>
      <c r="E2343" s="851" t="s">
        <v>5594</v>
      </c>
      <c r="F2343" s="851"/>
      <c r="G2343" s="851" t="s">
        <v>17</v>
      </c>
      <c r="H2343" s="852"/>
      <c r="I2343" s="358"/>
      <c r="J2343" s="357"/>
      <c r="K2343" s="357"/>
      <c r="L2343" s="357"/>
      <c r="M2343" s="356"/>
      <c r="O2343" s="333"/>
      <c r="Q2343" s="333"/>
    </row>
    <row r="2344" spans="1:17" s="19" customFormat="1" ht="39.9" customHeight="1" x14ac:dyDescent="0.25">
      <c r="A2344" s="849"/>
      <c r="B2344" s="48" t="s">
        <v>6470</v>
      </c>
      <c r="C2344" s="48" t="s">
        <v>6469</v>
      </c>
      <c r="D2344" s="355">
        <v>43617</v>
      </c>
      <c r="E2344" s="354"/>
      <c r="F2344" s="353" t="s">
        <v>6468</v>
      </c>
      <c r="G2344" s="774" t="s">
        <v>6467</v>
      </c>
      <c r="H2344" s="775"/>
      <c r="I2344" s="776"/>
      <c r="J2344" s="352" t="s">
        <v>5599</v>
      </c>
      <c r="K2344" s="53"/>
      <c r="L2344" s="45" t="s">
        <v>32</v>
      </c>
      <c r="M2344" s="351">
        <v>1794</v>
      </c>
      <c r="O2344" s="333"/>
      <c r="Q2344" s="333"/>
    </row>
    <row r="2345" spans="1:17" s="19" customFormat="1" ht="39.9" customHeight="1" x14ac:dyDescent="0.25">
      <c r="A2345" s="849"/>
      <c r="B2345" s="349" t="s">
        <v>34</v>
      </c>
      <c r="C2345" s="349" t="s">
        <v>35</v>
      </c>
      <c r="D2345" s="349" t="s">
        <v>5600</v>
      </c>
      <c r="E2345" s="853" t="s">
        <v>5601</v>
      </c>
      <c r="F2345" s="853"/>
      <c r="G2345" s="854"/>
      <c r="H2345" s="855"/>
      <c r="I2345" s="856"/>
      <c r="J2345" s="58" t="s">
        <v>5646</v>
      </c>
      <c r="K2345" s="45"/>
      <c r="L2345" s="59" t="s">
        <v>32</v>
      </c>
      <c r="M2345" s="350">
        <v>344.14</v>
      </c>
      <c r="O2345" s="333"/>
      <c r="Q2345" s="333"/>
    </row>
    <row r="2346" spans="1:17" s="19" customFormat="1" ht="39.9" customHeight="1" x14ac:dyDescent="0.25">
      <c r="A2346" s="849"/>
      <c r="B2346" s="349"/>
      <c r="C2346" s="349"/>
      <c r="D2346" s="349"/>
      <c r="E2346" s="349"/>
      <c r="F2346" s="349"/>
      <c r="G2346" s="348"/>
      <c r="H2346" s="347"/>
      <c r="I2346" s="346"/>
      <c r="J2346" s="345" t="s">
        <v>5607</v>
      </c>
      <c r="K2346" s="59"/>
      <c r="L2346" s="59" t="s">
        <v>32</v>
      </c>
      <c r="M2346" s="344">
        <v>471</v>
      </c>
      <c r="O2346" s="333"/>
      <c r="Q2346" s="333"/>
    </row>
    <row r="2347" spans="1:17" s="19" customFormat="1" ht="39.9" customHeight="1" thickBot="1" x14ac:dyDescent="0.3">
      <c r="A2347" s="850"/>
      <c r="B2347" s="343" t="s">
        <v>6071</v>
      </c>
      <c r="C2347" s="342" t="s">
        <v>6467</v>
      </c>
      <c r="D2347" s="341">
        <v>43631</v>
      </c>
      <c r="E2347" s="340" t="s">
        <v>5605</v>
      </c>
      <c r="F2347" s="339" t="s">
        <v>6466</v>
      </c>
      <c r="G2347" s="338"/>
      <c r="H2347" s="337"/>
      <c r="I2347" s="336"/>
      <c r="J2347" s="63" t="s">
        <v>5696</v>
      </c>
      <c r="K2347" s="335"/>
      <c r="L2347" s="64"/>
      <c r="M2347" s="334"/>
      <c r="O2347" s="333"/>
      <c r="Q2347" s="333"/>
    </row>
    <row r="2348" spans="1:17" s="19" customFormat="1" ht="39.9" customHeight="1" x14ac:dyDescent="0.25">
      <c r="A2348" s="848">
        <v>468</v>
      </c>
      <c r="B2348" s="287" t="s">
        <v>22</v>
      </c>
      <c r="C2348" s="287" t="s">
        <v>23</v>
      </c>
      <c r="D2348" s="287" t="s">
        <v>5593</v>
      </c>
      <c r="E2348" s="851" t="s">
        <v>5594</v>
      </c>
      <c r="F2348" s="851"/>
      <c r="G2348" s="851" t="s">
        <v>17</v>
      </c>
      <c r="H2348" s="852"/>
      <c r="I2348" s="358"/>
      <c r="J2348" s="357"/>
      <c r="K2348" s="357"/>
      <c r="L2348" s="357"/>
      <c r="M2348" s="356"/>
      <c r="O2348" s="333"/>
      <c r="Q2348" s="333"/>
    </row>
    <row r="2349" spans="1:17" s="19" customFormat="1" ht="39.9" customHeight="1" x14ac:dyDescent="0.25">
      <c r="A2349" s="849"/>
      <c r="B2349" s="48" t="s">
        <v>6465</v>
      </c>
      <c r="C2349" s="48" t="s">
        <v>6464</v>
      </c>
      <c r="D2349" s="355">
        <v>43610</v>
      </c>
      <c r="E2349" s="354"/>
      <c r="F2349" s="353" t="s">
        <v>6463</v>
      </c>
      <c r="G2349" s="774" t="s">
        <v>5837</v>
      </c>
      <c r="H2349" s="775"/>
      <c r="I2349" s="776"/>
      <c r="J2349" s="352" t="s">
        <v>5599</v>
      </c>
      <c r="K2349" s="53"/>
      <c r="L2349" s="45" t="s">
        <v>32</v>
      </c>
      <c r="M2349" s="351">
        <v>1002</v>
      </c>
      <c r="O2349" s="333"/>
      <c r="Q2349" s="333"/>
    </row>
    <row r="2350" spans="1:17" s="19" customFormat="1" ht="39.9" customHeight="1" x14ac:dyDescent="0.25">
      <c r="A2350" s="849"/>
      <c r="B2350" s="349" t="s">
        <v>34</v>
      </c>
      <c r="C2350" s="349" t="s">
        <v>35</v>
      </c>
      <c r="D2350" s="349" t="s">
        <v>5600</v>
      </c>
      <c r="E2350" s="853" t="s">
        <v>5601</v>
      </c>
      <c r="F2350" s="853"/>
      <c r="G2350" s="854"/>
      <c r="H2350" s="855"/>
      <c r="I2350" s="856"/>
      <c r="J2350" s="58" t="s">
        <v>5646</v>
      </c>
      <c r="K2350" s="45"/>
      <c r="L2350" s="59" t="s">
        <v>32</v>
      </c>
      <c r="M2350" s="350">
        <v>1892.69</v>
      </c>
      <c r="O2350" s="333"/>
      <c r="Q2350" s="333"/>
    </row>
    <row r="2351" spans="1:17" s="19" customFormat="1" ht="39.9" customHeight="1" x14ac:dyDescent="0.25">
      <c r="A2351" s="849"/>
      <c r="B2351" s="349"/>
      <c r="C2351" s="349"/>
      <c r="D2351" s="349"/>
      <c r="E2351" s="349"/>
      <c r="F2351" s="349"/>
      <c r="G2351" s="348"/>
      <c r="H2351" s="347"/>
      <c r="I2351" s="346"/>
      <c r="J2351" s="345" t="s">
        <v>5607</v>
      </c>
      <c r="K2351" s="59"/>
      <c r="L2351" s="59" t="s">
        <v>32</v>
      </c>
      <c r="M2351" s="344">
        <v>817.5</v>
      </c>
      <c r="O2351" s="333"/>
      <c r="Q2351" s="333"/>
    </row>
    <row r="2352" spans="1:17" s="19" customFormat="1" ht="39.9" customHeight="1" thickBot="1" x14ac:dyDescent="0.3">
      <c r="A2352" s="850"/>
      <c r="B2352" s="343" t="s">
        <v>429</v>
      </c>
      <c r="C2352" s="342" t="s">
        <v>5837</v>
      </c>
      <c r="D2352" s="341">
        <v>43617</v>
      </c>
      <c r="E2352" s="340" t="s">
        <v>5605</v>
      </c>
      <c r="F2352" s="339" t="s">
        <v>6462</v>
      </c>
      <c r="G2352" s="338"/>
      <c r="H2352" s="337"/>
      <c r="I2352" s="336"/>
      <c r="J2352" s="63" t="s">
        <v>5696</v>
      </c>
      <c r="K2352" s="335"/>
      <c r="L2352" s="64"/>
      <c r="M2352" s="334"/>
      <c r="O2352" s="333"/>
      <c r="Q2352" s="333"/>
    </row>
    <row r="2353" spans="1:17" s="19" customFormat="1" ht="39.9" customHeight="1" x14ac:dyDescent="0.25">
      <c r="A2353" s="848">
        <v>469</v>
      </c>
      <c r="B2353" s="287" t="s">
        <v>22</v>
      </c>
      <c r="C2353" s="287" t="s">
        <v>23</v>
      </c>
      <c r="D2353" s="287" t="s">
        <v>5593</v>
      </c>
      <c r="E2353" s="851" t="s">
        <v>5594</v>
      </c>
      <c r="F2353" s="851"/>
      <c r="G2353" s="851" t="s">
        <v>17</v>
      </c>
      <c r="H2353" s="852"/>
      <c r="I2353" s="358"/>
      <c r="J2353" s="357"/>
      <c r="K2353" s="357"/>
      <c r="L2353" s="357"/>
      <c r="M2353" s="356"/>
      <c r="O2353" s="333"/>
      <c r="Q2353" s="333"/>
    </row>
    <row r="2354" spans="1:17" s="19" customFormat="1" ht="39.9" customHeight="1" x14ac:dyDescent="0.25">
      <c r="A2354" s="849"/>
      <c r="B2354" s="48" t="s">
        <v>6461</v>
      </c>
      <c r="C2354" s="48" t="s">
        <v>6460</v>
      </c>
      <c r="D2354" s="355">
        <v>43563</v>
      </c>
      <c r="E2354" s="354"/>
      <c r="F2354" s="353" t="s">
        <v>5951</v>
      </c>
      <c r="G2354" s="774" t="s">
        <v>428</v>
      </c>
      <c r="H2354" s="775"/>
      <c r="I2354" s="776"/>
      <c r="J2354" s="352" t="s">
        <v>5599</v>
      </c>
      <c r="K2354" s="53"/>
      <c r="L2354" s="45" t="s">
        <v>32</v>
      </c>
      <c r="M2354" s="351">
        <v>334.89</v>
      </c>
      <c r="O2354" s="333"/>
      <c r="Q2354" s="333"/>
    </row>
    <row r="2355" spans="1:17" s="19" customFormat="1" ht="39.9" customHeight="1" x14ac:dyDescent="0.25">
      <c r="A2355" s="849"/>
      <c r="B2355" s="349" t="s">
        <v>34</v>
      </c>
      <c r="C2355" s="349" t="s">
        <v>35</v>
      </c>
      <c r="D2355" s="349" t="s">
        <v>5600</v>
      </c>
      <c r="E2355" s="853" t="s">
        <v>5601</v>
      </c>
      <c r="F2355" s="853"/>
      <c r="G2355" s="854"/>
      <c r="H2355" s="855"/>
      <c r="I2355" s="856"/>
      <c r="J2355" s="58" t="s">
        <v>5646</v>
      </c>
      <c r="K2355" s="45"/>
      <c r="L2355" s="59" t="s">
        <v>32</v>
      </c>
      <c r="M2355" s="350">
        <v>436</v>
      </c>
      <c r="O2355" s="333"/>
      <c r="Q2355" s="333"/>
    </row>
    <row r="2356" spans="1:17" s="19" customFormat="1" ht="39.9" customHeight="1" x14ac:dyDescent="0.25">
      <c r="A2356" s="849"/>
      <c r="B2356" s="349"/>
      <c r="C2356" s="349"/>
      <c r="D2356" s="349"/>
      <c r="E2356" s="349"/>
      <c r="F2356" s="349"/>
      <c r="G2356" s="348"/>
      <c r="H2356" s="347"/>
      <c r="I2356" s="346"/>
      <c r="J2356" s="345" t="s">
        <v>5607</v>
      </c>
      <c r="K2356" s="59"/>
      <c r="L2356" s="59" t="s">
        <v>32</v>
      </c>
      <c r="M2356" s="344">
        <v>101</v>
      </c>
      <c r="O2356" s="333"/>
      <c r="Q2356" s="333"/>
    </row>
    <row r="2357" spans="1:17" s="19" customFormat="1" ht="39.9" customHeight="1" thickBot="1" x14ac:dyDescent="0.3">
      <c r="A2357" s="850"/>
      <c r="B2357" s="343" t="s">
        <v>5844</v>
      </c>
      <c r="C2357" s="342" t="s">
        <v>428</v>
      </c>
      <c r="D2357" s="341">
        <v>43565</v>
      </c>
      <c r="E2357" s="340" t="s">
        <v>5605</v>
      </c>
      <c r="F2357" s="339" t="s">
        <v>5827</v>
      </c>
      <c r="G2357" s="338"/>
      <c r="H2357" s="337"/>
      <c r="I2357" s="336"/>
      <c r="J2357" s="63" t="s">
        <v>5696</v>
      </c>
      <c r="K2357" s="335"/>
      <c r="L2357" s="64"/>
      <c r="M2357" s="334"/>
      <c r="O2357" s="333"/>
      <c r="Q2357" s="333"/>
    </row>
    <row r="2358" spans="1:17" s="19" customFormat="1" ht="39.9" customHeight="1" x14ac:dyDescent="0.25">
      <c r="A2358" s="848">
        <v>470</v>
      </c>
      <c r="B2358" s="287" t="s">
        <v>22</v>
      </c>
      <c r="C2358" s="287" t="s">
        <v>23</v>
      </c>
      <c r="D2358" s="287" t="s">
        <v>5593</v>
      </c>
      <c r="E2358" s="851" t="s">
        <v>5594</v>
      </c>
      <c r="F2358" s="851"/>
      <c r="G2358" s="851" t="s">
        <v>17</v>
      </c>
      <c r="H2358" s="852"/>
      <c r="I2358" s="358"/>
      <c r="J2358" s="357"/>
      <c r="K2358" s="357"/>
      <c r="L2358" s="357"/>
      <c r="M2358" s="356"/>
      <c r="O2358" s="333"/>
      <c r="Q2358" s="333"/>
    </row>
    <row r="2359" spans="1:17" s="19" customFormat="1" ht="39.9" customHeight="1" x14ac:dyDescent="0.25">
      <c r="A2359" s="849"/>
      <c r="B2359" s="48" t="s">
        <v>6459</v>
      </c>
      <c r="C2359" s="48" t="s">
        <v>6458</v>
      </c>
      <c r="D2359" s="355">
        <v>43625</v>
      </c>
      <c r="E2359" s="354"/>
      <c r="F2359" s="353" t="s">
        <v>6374</v>
      </c>
      <c r="G2359" s="774" t="s">
        <v>5837</v>
      </c>
      <c r="H2359" s="775"/>
      <c r="I2359" s="776"/>
      <c r="J2359" s="352" t="s">
        <v>5599</v>
      </c>
      <c r="K2359" s="53"/>
      <c r="L2359" s="45" t="s">
        <v>32</v>
      </c>
      <c r="M2359" s="351">
        <v>940</v>
      </c>
      <c r="O2359" s="333"/>
      <c r="Q2359" s="333"/>
    </row>
    <row r="2360" spans="1:17" s="19" customFormat="1" ht="39.9" customHeight="1" x14ac:dyDescent="0.25">
      <c r="A2360" s="849"/>
      <c r="B2360" s="349" t="s">
        <v>34</v>
      </c>
      <c r="C2360" s="349" t="s">
        <v>35</v>
      </c>
      <c r="D2360" s="349" t="s">
        <v>5600</v>
      </c>
      <c r="E2360" s="853" t="s">
        <v>5601</v>
      </c>
      <c r="F2360" s="853"/>
      <c r="G2360" s="854"/>
      <c r="H2360" s="855"/>
      <c r="I2360" s="856"/>
      <c r="J2360" s="58" t="s">
        <v>5646</v>
      </c>
      <c r="K2360" s="45"/>
      <c r="L2360" s="59"/>
      <c r="M2360" s="350"/>
      <c r="O2360" s="333"/>
      <c r="Q2360" s="333"/>
    </row>
    <row r="2361" spans="1:17" s="19" customFormat="1" ht="39.9" customHeight="1" x14ac:dyDescent="0.25">
      <c r="A2361" s="849"/>
      <c r="B2361" s="349"/>
      <c r="C2361" s="349"/>
      <c r="D2361" s="349"/>
      <c r="E2361" s="349"/>
      <c r="F2361" s="349"/>
      <c r="G2361" s="348"/>
      <c r="H2361" s="347"/>
      <c r="I2361" s="346"/>
      <c r="J2361" s="345" t="s">
        <v>5607</v>
      </c>
      <c r="K2361" s="59"/>
      <c r="L2361" s="59"/>
      <c r="M2361" s="344"/>
      <c r="O2361" s="333"/>
      <c r="Q2361" s="333"/>
    </row>
    <row r="2362" spans="1:17" s="19" customFormat="1" ht="39.9" customHeight="1" thickBot="1" x14ac:dyDescent="0.3">
      <c r="A2362" s="850"/>
      <c r="B2362" s="343" t="s">
        <v>6457</v>
      </c>
      <c r="C2362" s="342" t="s">
        <v>5837</v>
      </c>
      <c r="D2362" s="341">
        <v>43631</v>
      </c>
      <c r="E2362" s="340" t="s">
        <v>5605</v>
      </c>
      <c r="F2362" s="339" t="s">
        <v>6456</v>
      </c>
      <c r="G2362" s="338"/>
      <c r="H2362" s="337"/>
      <c r="I2362" s="336"/>
      <c r="J2362" s="63" t="s">
        <v>5696</v>
      </c>
      <c r="K2362" s="335"/>
      <c r="L2362" s="64"/>
      <c r="M2362" s="334"/>
      <c r="O2362" s="333"/>
      <c r="Q2362" s="333"/>
    </row>
    <row r="2363" spans="1:17" s="19" customFormat="1" ht="39.9" customHeight="1" x14ac:dyDescent="0.25">
      <c r="A2363" s="848">
        <v>471</v>
      </c>
      <c r="B2363" s="287" t="s">
        <v>22</v>
      </c>
      <c r="C2363" s="287" t="s">
        <v>23</v>
      </c>
      <c r="D2363" s="287" t="s">
        <v>5593</v>
      </c>
      <c r="E2363" s="851" t="s">
        <v>5594</v>
      </c>
      <c r="F2363" s="851"/>
      <c r="G2363" s="851" t="s">
        <v>17</v>
      </c>
      <c r="H2363" s="852"/>
      <c r="I2363" s="358"/>
      <c r="J2363" s="357"/>
      <c r="K2363" s="357"/>
      <c r="L2363" s="357"/>
      <c r="M2363" s="356"/>
      <c r="O2363" s="333"/>
      <c r="Q2363" s="333"/>
    </row>
    <row r="2364" spans="1:17" s="19" customFormat="1" ht="39.9" customHeight="1" x14ac:dyDescent="0.25">
      <c r="A2364" s="849"/>
      <c r="B2364" s="48" t="s">
        <v>6455</v>
      </c>
      <c r="C2364" s="48" t="s">
        <v>6454</v>
      </c>
      <c r="D2364" s="355">
        <v>43625</v>
      </c>
      <c r="E2364" s="354"/>
      <c r="F2364" s="353" t="s">
        <v>6413</v>
      </c>
      <c r="G2364" s="774" t="s">
        <v>6453</v>
      </c>
      <c r="H2364" s="775"/>
      <c r="I2364" s="776"/>
      <c r="J2364" s="352" t="s">
        <v>5599</v>
      </c>
      <c r="K2364" s="53"/>
      <c r="L2364" s="45" t="s">
        <v>32</v>
      </c>
      <c r="M2364" s="351">
        <v>1468</v>
      </c>
      <c r="O2364" s="333"/>
      <c r="Q2364" s="333"/>
    </row>
    <row r="2365" spans="1:17" s="19" customFormat="1" ht="39.9" customHeight="1" x14ac:dyDescent="0.25">
      <c r="A2365" s="849"/>
      <c r="B2365" s="349" t="s">
        <v>34</v>
      </c>
      <c r="C2365" s="349" t="s">
        <v>35</v>
      </c>
      <c r="D2365" s="349" t="s">
        <v>5600</v>
      </c>
      <c r="E2365" s="853" t="s">
        <v>5601</v>
      </c>
      <c r="F2365" s="853"/>
      <c r="G2365" s="854"/>
      <c r="H2365" s="855"/>
      <c r="I2365" s="856"/>
      <c r="J2365" s="58" t="s">
        <v>5646</v>
      </c>
      <c r="K2365" s="45"/>
      <c r="L2365" s="59" t="s">
        <v>32</v>
      </c>
      <c r="M2365" s="350">
        <v>3909.63</v>
      </c>
      <c r="O2365" s="333"/>
      <c r="Q2365" s="333"/>
    </row>
    <row r="2366" spans="1:17" s="19" customFormat="1" ht="39.9" customHeight="1" x14ac:dyDescent="0.25">
      <c r="A2366" s="849"/>
      <c r="B2366" s="349"/>
      <c r="C2366" s="349"/>
      <c r="D2366" s="349"/>
      <c r="E2366" s="349"/>
      <c r="F2366" s="349"/>
      <c r="G2366" s="348"/>
      <c r="H2366" s="347"/>
      <c r="I2366" s="346"/>
      <c r="J2366" s="345" t="s">
        <v>5607</v>
      </c>
      <c r="K2366" s="59"/>
      <c r="L2366" s="59" t="s">
        <v>32</v>
      </c>
      <c r="M2366" s="344">
        <v>753.5</v>
      </c>
      <c r="O2366" s="333"/>
      <c r="Q2366" s="333"/>
    </row>
    <row r="2367" spans="1:17" s="19" customFormat="1" ht="39.9" customHeight="1" thickBot="1" x14ac:dyDescent="0.3">
      <c r="A2367" s="850"/>
      <c r="B2367" s="343" t="s">
        <v>5722</v>
      </c>
      <c r="C2367" s="342" t="s">
        <v>6453</v>
      </c>
      <c r="D2367" s="341">
        <v>43630</v>
      </c>
      <c r="E2367" s="340" t="s">
        <v>5605</v>
      </c>
      <c r="F2367" s="339" t="s">
        <v>6452</v>
      </c>
      <c r="G2367" s="338"/>
      <c r="H2367" s="337"/>
      <c r="I2367" s="336"/>
      <c r="J2367" s="63" t="s">
        <v>5696</v>
      </c>
      <c r="K2367" s="335"/>
      <c r="L2367" s="64"/>
      <c r="M2367" s="334"/>
      <c r="O2367" s="333"/>
      <c r="Q2367" s="333"/>
    </row>
    <row r="2368" spans="1:17" s="19" customFormat="1" ht="39.9" customHeight="1" x14ac:dyDescent="0.25">
      <c r="A2368" s="848">
        <v>472</v>
      </c>
      <c r="B2368" s="287" t="s">
        <v>22</v>
      </c>
      <c r="C2368" s="287" t="s">
        <v>23</v>
      </c>
      <c r="D2368" s="287" t="s">
        <v>5593</v>
      </c>
      <c r="E2368" s="851" t="s">
        <v>5594</v>
      </c>
      <c r="F2368" s="851"/>
      <c r="G2368" s="851" t="s">
        <v>17</v>
      </c>
      <c r="H2368" s="852"/>
      <c r="I2368" s="358"/>
      <c r="J2368" s="357"/>
      <c r="K2368" s="357"/>
      <c r="L2368" s="357"/>
      <c r="M2368" s="356"/>
      <c r="O2368" s="333"/>
      <c r="Q2368" s="333"/>
    </row>
    <row r="2369" spans="1:17" s="19" customFormat="1" ht="39.9" customHeight="1" x14ac:dyDescent="0.25">
      <c r="A2369" s="849"/>
      <c r="B2369" s="48" t="s">
        <v>6448</v>
      </c>
      <c r="C2369" s="48" t="s">
        <v>6451</v>
      </c>
      <c r="D2369" s="355">
        <v>43592</v>
      </c>
      <c r="E2369" s="354"/>
      <c r="F2369" s="353" t="s">
        <v>6255</v>
      </c>
      <c r="G2369" s="774" t="s">
        <v>6450</v>
      </c>
      <c r="H2369" s="775"/>
      <c r="I2369" s="776"/>
      <c r="J2369" s="352" t="s">
        <v>5599</v>
      </c>
      <c r="K2369" s="53"/>
      <c r="L2369" s="45" t="s">
        <v>32</v>
      </c>
      <c r="M2369" s="351">
        <v>657</v>
      </c>
      <c r="O2369" s="333"/>
      <c r="Q2369" s="333"/>
    </row>
    <row r="2370" spans="1:17" s="19" customFormat="1" ht="39.9" customHeight="1" x14ac:dyDescent="0.25">
      <c r="A2370" s="849"/>
      <c r="B2370" s="349" t="s">
        <v>34</v>
      </c>
      <c r="C2370" s="349" t="s">
        <v>35</v>
      </c>
      <c r="D2370" s="349" t="s">
        <v>5600</v>
      </c>
      <c r="E2370" s="853" t="s">
        <v>5601</v>
      </c>
      <c r="F2370" s="853"/>
      <c r="G2370" s="854"/>
      <c r="H2370" s="855"/>
      <c r="I2370" s="856"/>
      <c r="J2370" s="58" t="s">
        <v>5646</v>
      </c>
      <c r="K2370" s="45"/>
      <c r="L2370" s="59" t="s">
        <v>32</v>
      </c>
      <c r="M2370" s="350">
        <v>3099.33</v>
      </c>
      <c r="O2370" s="333"/>
      <c r="Q2370" s="333"/>
    </row>
    <row r="2371" spans="1:17" s="19" customFormat="1" ht="39.9" customHeight="1" x14ac:dyDescent="0.25">
      <c r="A2371" s="849"/>
      <c r="B2371" s="349"/>
      <c r="C2371" s="349"/>
      <c r="D2371" s="349"/>
      <c r="E2371" s="349"/>
      <c r="F2371" s="349"/>
      <c r="G2371" s="348"/>
      <c r="H2371" s="347"/>
      <c r="I2371" s="346"/>
      <c r="J2371" s="345" t="s">
        <v>5607</v>
      </c>
      <c r="K2371" s="59"/>
      <c r="L2371" s="59" t="s">
        <v>32</v>
      </c>
      <c r="M2371" s="344">
        <v>360</v>
      </c>
      <c r="O2371" s="333"/>
      <c r="Q2371" s="333"/>
    </row>
    <row r="2372" spans="1:17" s="19" customFormat="1" ht="39.9" customHeight="1" thickBot="1" x14ac:dyDescent="0.3">
      <c r="A2372" s="850"/>
      <c r="B2372" s="343" t="s">
        <v>5710</v>
      </c>
      <c r="C2372" s="342" t="s">
        <v>6450</v>
      </c>
      <c r="D2372" s="341">
        <v>43596</v>
      </c>
      <c r="E2372" s="340" t="s">
        <v>5605</v>
      </c>
      <c r="F2372" s="339" t="s">
        <v>6449</v>
      </c>
      <c r="G2372" s="338"/>
      <c r="H2372" s="337"/>
      <c r="I2372" s="336"/>
      <c r="J2372" s="63" t="s">
        <v>5696</v>
      </c>
      <c r="K2372" s="335"/>
      <c r="L2372" s="64"/>
      <c r="M2372" s="334"/>
      <c r="O2372" s="333"/>
      <c r="Q2372" s="333"/>
    </row>
    <row r="2373" spans="1:17" s="19" customFormat="1" ht="39.9" customHeight="1" x14ac:dyDescent="0.25">
      <c r="A2373" s="848">
        <v>473</v>
      </c>
      <c r="B2373" s="287" t="s">
        <v>22</v>
      </c>
      <c r="C2373" s="287" t="s">
        <v>23</v>
      </c>
      <c r="D2373" s="287" t="s">
        <v>5593</v>
      </c>
      <c r="E2373" s="851" t="s">
        <v>5594</v>
      </c>
      <c r="F2373" s="851"/>
      <c r="G2373" s="851" t="s">
        <v>17</v>
      </c>
      <c r="H2373" s="852"/>
      <c r="I2373" s="358"/>
      <c r="J2373" s="357"/>
      <c r="K2373" s="357"/>
      <c r="L2373" s="357"/>
      <c r="M2373" s="356"/>
      <c r="O2373" s="333"/>
      <c r="Q2373" s="333"/>
    </row>
    <row r="2374" spans="1:17" s="19" customFormat="1" ht="39.9" customHeight="1" x14ac:dyDescent="0.25">
      <c r="A2374" s="849"/>
      <c r="B2374" s="48" t="s">
        <v>6448</v>
      </c>
      <c r="C2374" s="48" t="s">
        <v>6447</v>
      </c>
      <c r="D2374" s="355">
        <v>43598</v>
      </c>
      <c r="E2374" s="354"/>
      <c r="F2374" s="353" t="s">
        <v>6420</v>
      </c>
      <c r="G2374" s="774" t="s">
        <v>5837</v>
      </c>
      <c r="H2374" s="775"/>
      <c r="I2374" s="776"/>
      <c r="J2374" s="352" t="s">
        <v>5599</v>
      </c>
      <c r="K2374" s="53"/>
      <c r="L2374" s="45" t="s">
        <v>32</v>
      </c>
      <c r="M2374" s="351">
        <v>738</v>
      </c>
      <c r="O2374" s="333"/>
      <c r="Q2374" s="333"/>
    </row>
    <row r="2375" spans="1:17" s="19" customFormat="1" ht="39.9" customHeight="1" x14ac:dyDescent="0.25">
      <c r="A2375" s="849"/>
      <c r="B2375" s="349" t="s">
        <v>34</v>
      </c>
      <c r="C2375" s="349" t="s">
        <v>35</v>
      </c>
      <c r="D2375" s="349" t="s">
        <v>5600</v>
      </c>
      <c r="E2375" s="853" t="s">
        <v>5601</v>
      </c>
      <c r="F2375" s="853"/>
      <c r="G2375" s="854"/>
      <c r="H2375" s="855"/>
      <c r="I2375" s="856"/>
      <c r="J2375" s="58" t="s">
        <v>5646</v>
      </c>
      <c r="K2375" s="45"/>
      <c r="L2375" s="59" t="s">
        <v>32</v>
      </c>
      <c r="M2375" s="350">
        <v>1359.13</v>
      </c>
      <c r="O2375" s="333"/>
      <c r="Q2375" s="333"/>
    </row>
    <row r="2376" spans="1:17" s="19" customFormat="1" ht="39.9" customHeight="1" x14ac:dyDescent="0.25">
      <c r="A2376" s="849"/>
      <c r="B2376" s="349"/>
      <c r="C2376" s="349"/>
      <c r="D2376" s="349"/>
      <c r="E2376" s="349"/>
      <c r="F2376" s="349"/>
      <c r="G2376" s="348"/>
      <c r="H2376" s="347"/>
      <c r="I2376" s="346"/>
      <c r="J2376" s="345" t="s">
        <v>5607</v>
      </c>
      <c r="K2376" s="59"/>
      <c r="L2376" s="59"/>
      <c r="M2376" s="344"/>
      <c r="O2376" s="333"/>
      <c r="Q2376" s="333"/>
    </row>
    <row r="2377" spans="1:17" s="19" customFormat="1" ht="39.9" customHeight="1" thickBot="1" x14ac:dyDescent="0.3">
      <c r="A2377" s="850"/>
      <c r="B2377" s="343" t="s">
        <v>5710</v>
      </c>
      <c r="C2377" s="342" t="s">
        <v>5837</v>
      </c>
      <c r="D2377" s="341">
        <v>43602</v>
      </c>
      <c r="E2377" s="340" t="s">
        <v>5605</v>
      </c>
      <c r="F2377" s="339" t="s">
        <v>6446</v>
      </c>
      <c r="G2377" s="338"/>
      <c r="H2377" s="337"/>
      <c r="I2377" s="336"/>
      <c r="J2377" s="63" t="s">
        <v>5696</v>
      </c>
      <c r="K2377" s="335"/>
      <c r="L2377" s="64"/>
      <c r="M2377" s="334"/>
      <c r="O2377" s="333"/>
      <c r="Q2377" s="333"/>
    </row>
    <row r="2378" spans="1:17" s="19" customFormat="1" ht="39.9" customHeight="1" x14ac:dyDescent="0.25">
      <c r="A2378" s="848">
        <v>474</v>
      </c>
      <c r="B2378" s="287" t="s">
        <v>22</v>
      </c>
      <c r="C2378" s="287" t="s">
        <v>23</v>
      </c>
      <c r="D2378" s="287" t="s">
        <v>5593</v>
      </c>
      <c r="E2378" s="851" t="s">
        <v>5594</v>
      </c>
      <c r="F2378" s="851"/>
      <c r="G2378" s="851" t="s">
        <v>17</v>
      </c>
      <c r="H2378" s="852"/>
      <c r="I2378" s="358"/>
      <c r="J2378" s="357"/>
      <c r="K2378" s="357"/>
      <c r="L2378" s="357"/>
      <c r="M2378" s="356"/>
      <c r="O2378" s="333"/>
      <c r="Q2378" s="333"/>
    </row>
    <row r="2379" spans="1:17" s="19" customFormat="1" ht="39.9" customHeight="1" x14ac:dyDescent="0.25">
      <c r="A2379" s="849"/>
      <c r="B2379" s="48" t="s">
        <v>6445</v>
      </c>
      <c r="C2379" s="48" t="s">
        <v>6444</v>
      </c>
      <c r="D2379" s="355">
        <v>43602</v>
      </c>
      <c r="E2379" s="354"/>
      <c r="F2379" s="353" t="s">
        <v>6028</v>
      </c>
      <c r="G2379" s="774" t="s">
        <v>5997</v>
      </c>
      <c r="H2379" s="775"/>
      <c r="I2379" s="776"/>
      <c r="J2379" s="352" t="s">
        <v>5599</v>
      </c>
      <c r="K2379" s="53"/>
      <c r="L2379" s="45"/>
      <c r="M2379" s="351"/>
      <c r="O2379" s="333"/>
      <c r="Q2379" s="333"/>
    </row>
    <row r="2380" spans="1:17" s="19" customFormat="1" ht="39.9" customHeight="1" x14ac:dyDescent="0.25">
      <c r="A2380" s="849"/>
      <c r="B2380" s="349" t="s">
        <v>34</v>
      </c>
      <c r="C2380" s="349" t="s">
        <v>35</v>
      </c>
      <c r="D2380" s="349" t="s">
        <v>5600</v>
      </c>
      <c r="E2380" s="853" t="s">
        <v>5601</v>
      </c>
      <c r="F2380" s="853"/>
      <c r="G2380" s="854"/>
      <c r="H2380" s="855"/>
      <c r="I2380" s="856"/>
      <c r="J2380" s="58" t="s">
        <v>5646</v>
      </c>
      <c r="K2380" s="45"/>
      <c r="L2380" s="59" t="s">
        <v>32</v>
      </c>
      <c r="M2380" s="350">
        <v>2993.73</v>
      </c>
      <c r="O2380" s="333"/>
      <c r="Q2380" s="333"/>
    </row>
    <row r="2381" spans="1:17" s="19" customFormat="1" ht="39.9" customHeight="1" x14ac:dyDescent="0.25">
      <c r="A2381" s="849"/>
      <c r="B2381" s="349"/>
      <c r="C2381" s="349"/>
      <c r="D2381" s="349"/>
      <c r="E2381" s="349"/>
      <c r="F2381" s="349"/>
      <c r="G2381" s="348"/>
      <c r="H2381" s="347"/>
      <c r="I2381" s="346"/>
      <c r="J2381" s="345" t="s">
        <v>5607</v>
      </c>
      <c r="K2381" s="59"/>
      <c r="L2381" s="59"/>
      <c r="M2381" s="344"/>
      <c r="O2381" s="333"/>
      <c r="Q2381" s="333"/>
    </row>
    <row r="2382" spans="1:17" s="19" customFormat="1" ht="39.9" customHeight="1" thickBot="1" x14ac:dyDescent="0.3">
      <c r="A2382" s="850"/>
      <c r="B2382" s="343" t="s">
        <v>5710</v>
      </c>
      <c r="C2382" s="342" t="s">
        <v>5997</v>
      </c>
      <c r="D2382" s="341">
        <v>43616</v>
      </c>
      <c r="E2382" s="340" t="s">
        <v>5605</v>
      </c>
      <c r="F2382" s="339" t="s">
        <v>6443</v>
      </c>
      <c r="G2382" s="338"/>
      <c r="H2382" s="337"/>
      <c r="I2382" s="336"/>
      <c r="J2382" s="63" t="s">
        <v>5696</v>
      </c>
      <c r="K2382" s="335"/>
      <c r="L2382" s="64"/>
      <c r="M2382" s="334"/>
      <c r="O2382" s="333"/>
      <c r="Q2382" s="333"/>
    </row>
    <row r="2383" spans="1:17" s="19" customFormat="1" ht="39.9" customHeight="1" x14ac:dyDescent="0.25">
      <c r="A2383" s="848">
        <v>475</v>
      </c>
      <c r="B2383" s="287" t="s">
        <v>22</v>
      </c>
      <c r="C2383" s="287" t="s">
        <v>23</v>
      </c>
      <c r="D2383" s="287" t="s">
        <v>5593</v>
      </c>
      <c r="E2383" s="851" t="s">
        <v>5594</v>
      </c>
      <c r="F2383" s="851"/>
      <c r="G2383" s="851" t="s">
        <v>17</v>
      </c>
      <c r="H2383" s="852"/>
      <c r="I2383" s="358"/>
      <c r="J2383" s="357"/>
      <c r="K2383" s="357"/>
      <c r="L2383" s="357"/>
      <c r="M2383" s="356"/>
      <c r="O2383" s="333"/>
      <c r="Q2383" s="333"/>
    </row>
    <row r="2384" spans="1:17" s="19" customFormat="1" ht="39.9" customHeight="1" x14ac:dyDescent="0.25">
      <c r="A2384" s="849"/>
      <c r="B2384" s="48" t="s">
        <v>6442</v>
      </c>
      <c r="C2384" s="48" t="s">
        <v>6441</v>
      </c>
      <c r="D2384" s="355">
        <v>43586</v>
      </c>
      <c r="E2384" s="354"/>
      <c r="F2384" s="353" t="s">
        <v>5951</v>
      </c>
      <c r="G2384" s="774" t="s">
        <v>6440</v>
      </c>
      <c r="H2384" s="775"/>
      <c r="I2384" s="776"/>
      <c r="J2384" s="352" t="s">
        <v>5599</v>
      </c>
      <c r="K2384" s="53"/>
      <c r="L2384" s="45"/>
      <c r="M2384" s="351"/>
      <c r="O2384" s="333"/>
      <c r="Q2384" s="333"/>
    </row>
    <row r="2385" spans="1:17" s="19" customFormat="1" ht="39.9" customHeight="1" x14ac:dyDescent="0.25">
      <c r="A2385" s="849"/>
      <c r="B2385" s="349" t="s">
        <v>34</v>
      </c>
      <c r="C2385" s="349" t="s">
        <v>35</v>
      </c>
      <c r="D2385" s="349" t="s">
        <v>5600</v>
      </c>
      <c r="E2385" s="853" t="s">
        <v>5601</v>
      </c>
      <c r="F2385" s="853"/>
      <c r="G2385" s="854"/>
      <c r="H2385" s="855"/>
      <c r="I2385" s="856"/>
      <c r="J2385" s="58" t="s">
        <v>5646</v>
      </c>
      <c r="K2385" s="45"/>
      <c r="L2385" s="59" t="s">
        <v>32</v>
      </c>
      <c r="M2385" s="350">
        <v>316.60000000000002</v>
      </c>
      <c r="O2385" s="333"/>
      <c r="Q2385" s="333"/>
    </row>
    <row r="2386" spans="1:17" s="19" customFormat="1" ht="39.9" customHeight="1" x14ac:dyDescent="0.25">
      <c r="A2386" s="849"/>
      <c r="B2386" s="349"/>
      <c r="C2386" s="349"/>
      <c r="D2386" s="349"/>
      <c r="E2386" s="349"/>
      <c r="F2386" s="349"/>
      <c r="G2386" s="348"/>
      <c r="H2386" s="347"/>
      <c r="I2386" s="346"/>
      <c r="J2386" s="345" t="s">
        <v>5607</v>
      </c>
      <c r="K2386" s="59"/>
      <c r="L2386" s="59"/>
      <c r="M2386" s="344"/>
      <c r="O2386" s="333"/>
      <c r="Q2386" s="333"/>
    </row>
    <row r="2387" spans="1:17" s="19" customFormat="1" ht="39.9" customHeight="1" thickBot="1" x14ac:dyDescent="0.3">
      <c r="A2387" s="850"/>
      <c r="B2387" s="343" t="s">
        <v>5710</v>
      </c>
      <c r="C2387" s="342" t="s">
        <v>6440</v>
      </c>
      <c r="D2387" s="341">
        <v>43588</v>
      </c>
      <c r="E2387" s="340" t="s">
        <v>5605</v>
      </c>
      <c r="F2387" s="339" t="s">
        <v>6439</v>
      </c>
      <c r="G2387" s="338"/>
      <c r="H2387" s="337"/>
      <c r="I2387" s="336"/>
      <c r="J2387" s="63" t="s">
        <v>5696</v>
      </c>
      <c r="K2387" s="335"/>
      <c r="L2387" s="64"/>
      <c r="M2387" s="334"/>
      <c r="O2387" s="333"/>
      <c r="Q2387" s="333"/>
    </row>
    <row r="2388" spans="1:17" s="19" customFormat="1" ht="39.9" customHeight="1" x14ac:dyDescent="0.25">
      <c r="A2388" s="848">
        <v>476</v>
      </c>
      <c r="B2388" s="287" t="s">
        <v>22</v>
      </c>
      <c r="C2388" s="287" t="s">
        <v>23</v>
      </c>
      <c r="D2388" s="287" t="s">
        <v>5593</v>
      </c>
      <c r="E2388" s="851" t="s">
        <v>5594</v>
      </c>
      <c r="F2388" s="851"/>
      <c r="G2388" s="851" t="s">
        <v>17</v>
      </c>
      <c r="H2388" s="852"/>
      <c r="I2388" s="358"/>
      <c r="J2388" s="357"/>
      <c r="K2388" s="357"/>
      <c r="L2388" s="357"/>
      <c r="M2388" s="356"/>
      <c r="O2388" s="333"/>
      <c r="Q2388" s="333"/>
    </row>
    <row r="2389" spans="1:17" s="19" customFormat="1" ht="39.9" customHeight="1" x14ac:dyDescent="0.25">
      <c r="A2389" s="849"/>
      <c r="B2389" s="48" t="s">
        <v>6438</v>
      </c>
      <c r="C2389" s="48" t="s">
        <v>6437</v>
      </c>
      <c r="D2389" s="355">
        <v>43583</v>
      </c>
      <c r="E2389" s="354"/>
      <c r="F2389" s="353" t="s">
        <v>6436</v>
      </c>
      <c r="G2389" s="774" t="s">
        <v>5997</v>
      </c>
      <c r="H2389" s="775"/>
      <c r="I2389" s="776"/>
      <c r="J2389" s="352" t="s">
        <v>5599</v>
      </c>
      <c r="K2389" s="53"/>
      <c r="L2389" s="45" t="s">
        <v>32</v>
      </c>
      <c r="M2389" s="351">
        <v>820</v>
      </c>
      <c r="O2389" s="333"/>
      <c r="Q2389" s="333"/>
    </row>
    <row r="2390" spans="1:17" s="19" customFormat="1" ht="39.9" customHeight="1" x14ac:dyDescent="0.25">
      <c r="A2390" s="849"/>
      <c r="B2390" s="349" t="s">
        <v>34</v>
      </c>
      <c r="C2390" s="349" t="s">
        <v>35</v>
      </c>
      <c r="D2390" s="349" t="s">
        <v>5600</v>
      </c>
      <c r="E2390" s="853" t="s">
        <v>5601</v>
      </c>
      <c r="F2390" s="853"/>
      <c r="G2390" s="854"/>
      <c r="H2390" s="855"/>
      <c r="I2390" s="856"/>
      <c r="J2390" s="58" t="s">
        <v>5646</v>
      </c>
      <c r="K2390" s="45"/>
      <c r="L2390" s="59" t="s">
        <v>32</v>
      </c>
      <c r="M2390" s="350">
        <v>1630.03</v>
      </c>
      <c r="O2390" s="333"/>
      <c r="Q2390" s="333"/>
    </row>
    <row r="2391" spans="1:17" s="19" customFormat="1" ht="39.9" customHeight="1" thickBot="1" x14ac:dyDescent="0.3">
      <c r="A2391" s="849"/>
      <c r="B2391" s="349"/>
      <c r="C2391" s="349"/>
      <c r="D2391" s="349"/>
      <c r="E2391" s="349"/>
      <c r="F2391" s="349"/>
      <c r="G2391" s="348"/>
      <c r="H2391" s="347"/>
      <c r="I2391" s="346"/>
      <c r="J2391" s="345" t="s">
        <v>5607</v>
      </c>
      <c r="K2391" s="59"/>
      <c r="L2391" s="59"/>
      <c r="M2391" s="344"/>
      <c r="O2391" s="333"/>
      <c r="Q2391" s="333"/>
    </row>
    <row r="2392" spans="1:17" s="19" customFormat="1" ht="39.9" customHeight="1" thickBot="1" x14ac:dyDescent="0.3">
      <c r="A2392" s="850"/>
      <c r="B2392" s="397" t="s">
        <v>5854</v>
      </c>
      <c r="C2392" s="342" t="s">
        <v>5997</v>
      </c>
      <c r="D2392" s="341">
        <v>43588</v>
      </c>
      <c r="E2392" s="340" t="s">
        <v>5605</v>
      </c>
      <c r="F2392" s="339" t="s">
        <v>6435</v>
      </c>
      <c r="G2392" s="338"/>
      <c r="H2392" s="337"/>
      <c r="I2392" s="336"/>
      <c r="J2392" s="63" t="s">
        <v>5696</v>
      </c>
      <c r="K2392" s="335"/>
      <c r="L2392" s="64"/>
      <c r="M2392" s="334"/>
      <c r="O2392" s="333"/>
      <c r="Q2392" s="333"/>
    </row>
    <row r="2393" spans="1:17" s="19" customFormat="1" ht="39.9" customHeight="1" x14ac:dyDescent="0.25">
      <c r="A2393" s="848">
        <v>477</v>
      </c>
      <c r="B2393" s="287" t="s">
        <v>22</v>
      </c>
      <c r="C2393" s="287" t="s">
        <v>23</v>
      </c>
      <c r="D2393" s="287" t="s">
        <v>5593</v>
      </c>
      <c r="E2393" s="851" t="s">
        <v>5594</v>
      </c>
      <c r="F2393" s="851"/>
      <c r="G2393" s="851" t="s">
        <v>17</v>
      </c>
      <c r="H2393" s="852"/>
      <c r="I2393" s="358"/>
      <c r="J2393" s="357"/>
      <c r="K2393" s="357"/>
      <c r="L2393" s="357"/>
      <c r="M2393" s="356"/>
      <c r="O2393" s="333"/>
      <c r="Q2393" s="333"/>
    </row>
    <row r="2394" spans="1:17" s="19" customFormat="1" ht="39.9" customHeight="1" x14ac:dyDescent="0.25">
      <c r="A2394" s="849"/>
      <c r="B2394" s="48" t="s">
        <v>6434</v>
      </c>
      <c r="C2394" s="48" t="s">
        <v>6433</v>
      </c>
      <c r="D2394" s="355">
        <v>43587</v>
      </c>
      <c r="E2394" s="354"/>
      <c r="F2394" s="353" t="s">
        <v>5951</v>
      </c>
      <c r="G2394" s="774" t="s">
        <v>6432</v>
      </c>
      <c r="H2394" s="775"/>
      <c r="I2394" s="776"/>
      <c r="J2394" s="352" t="s">
        <v>5599</v>
      </c>
      <c r="K2394" s="53"/>
      <c r="L2394" s="45" t="s">
        <v>32</v>
      </c>
      <c r="M2394" s="351">
        <v>149</v>
      </c>
      <c r="O2394" s="333"/>
      <c r="Q2394" s="333"/>
    </row>
    <row r="2395" spans="1:17" s="19" customFormat="1" ht="39.9" customHeight="1" x14ac:dyDescent="0.25">
      <c r="A2395" s="849"/>
      <c r="B2395" s="349" t="s">
        <v>34</v>
      </c>
      <c r="C2395" s="349" t="s">
        <v>35</v>
      </c>
      <c r="D2395" s="349" t="s">
        <v>5600</v>
      </c>
      <c r="E2395" s="853" t="s">
        <v>5601</v>
      </c>
      <c r="F2395" s="853"/>
      <c r="G2395" s="854"/>
      <c r="H2395" s="855"/>
      <c r="I2395" s="856"/>
      <c r="J2395" s="58" t="s">
        <v>5646</v>
      </c>
      <c r="K2395" s="45"/>
      <c r="L2395" s="59" t="s">
        <v>32</v>
      </c>
      <c r="M2395" s="350">
        <v>455.28</v>
      </c>
      <c r="O2395" s="333"/>
      <c r="Q2395" s="333"/>
    </row>
    <row r="2396" spans="1:17" s="19" customFormat="1" ht="39.9" customHeight="1" x14ac:dyDescent="0.25">
      <c r="A2396" s="849"/>
      <c r="B2396" s="349"/>
      <c r="C2396" s="349"/>
      <c r="D2396" s="349"/>
      <c r="E2396" s="349"/>
      <c r="F2396" s="349"/>
      <c r="G2396" s="348"/>
      <c r="H2396" s="347"/>
      <c r="I2396" s="346"/>
      <c r="J2396" s="345" t="s">
        <v>5607</v>
      </c>
      <c r="K2396" s="59"/>
      <c r="L2396" s="59" t="s">
        <v>32</v>
      </c>
      <c r="M2396" s="344">
        <v>83.25</v>
      </c>
      <c r="O2396" s="333"/>
      <c r="Q2396" s="333"/>
    </row>
    <row r="2397" spans="1:17" s="19" customFormat="1" ht="39.9" customHeight="1" thickBot="1" x14ac:dyDescent="0.3">
      <c r="A2397" s="850"/>
      <c r="B2397" s="343" t="s">
        <v>6312</v>
      </c>
      <c r="C2397" s="342" t="s">
        <v>6432</v>
      </c>
      <c r="D2397" s="341">
        <v>43588</v>
      </c>
      <c r="E2397" s="340" t="s">
        <v>5605</v>
      </c>
      <c r="F2397" s="339" t="s">
        <v>6431</v>
      </c>
      <c r="G2397" s="338"/>
      <c r="H2397" s="337"/>
      <c r="I2397" s="336"/>
      <c r="J2397" s="63" t="s">
        <v>5696</v>
      </c>
      <c r="K2397" s="335"/>
      <c r="L2397" s="64"/>
      <c r="M2397" s="334"/>
      <c r="O2397" s="333"/>
      <c r="Q2397" s="333"/>
    </row>
    <row r="2398" spans="1:17" s="19" customFormat="1" ht="39.9" customHeight="1" x14ac:dyDescent="0.25">
      <c r="A2398" s="848">
        <v>478</v>
      </c>
      <c r="B2398" s="287" t="s">
        <v>22</v>
      </c>
      <c r="C2398" s="287" t="s">
        <v>23</v>
      </c>
      <c r="D2398" s="287" t="s">
        <v>5593</v>
      </c>
      <c r="E2398" s="851" t="s">
        <v>5594</v>
      </c>
      <c r="F2398" s="851"/>
      <c r="G2398" s="851" t="s">
        <v>17</v>
      </c>
      <c r="H2398" s="852"/>
      <c r="I2398" s="358"/>
      <c r="J2398" s="357"/>
      <c r="K2398" s="357"/>
      <c r="L2398" s="357"/>
      <c r="M2398" s="356"/>
      <c r="O2398" s="333"/>
      <c r="Q2398" s="333"/>
    </row>
    <row r="2399" spans="1:17" s="19" customFormat="1" ht="39.9" customHeight="1" x14ac:dyDescent="0.25">
      <c r="A2399" s="849"/>
      <c r="B2399" s="48" t="s">
        <v>6428</v>
      </c>
      <c r="C2399" s="48" t="s">
        <v>6430</v>
      </c>
      <c r="D2399" s="355">
        <v>43576</v>
      </c>
      <c r="E2399" s="354"/>
      <c r="F2399" s="353" t="s">
        <v>5735</v>
      </c>
      <c r="G2399" s="774" t="s">
        <v>5997</v>
      </c>
      <c r="H2399" s="775"/>
      <c r="I2399" s="776"/>
      <c r="J2399" s="352" t="s">
        <v>5599</v>
      </c>
      <c r="K2399" s="53"/>
      <c r="L2399" s="45" t="s">
        <v>32</v>
      </c>
      <c r="M2399" s="351">
        <v>1250</v>
      </c>
      <c r="O2399" s="333"/>
      <c r="Q2399" s="333"/>
    </row>
    <row r="2400" spans="1:17" s="19" customFormat="1" ht="39.9" customHeight="1" x14ac:dyDescent="0.25">
      <c r="A2400" s="849"/>
      <c r="B2400" s="349" t="s">
        <v>34</v>
      </c>
      <c r="C2400" s="349" t="s">
        <v>35</v>
      </c>
      <c r="D2400" s="349" t="s">
        <v>5600</v>
      </c>
      <c r="E2400" s="853" t="s">
        <v>5601</v>
      </c>
      <c r="F2400" s="853"/>
      <c r="G2400" s="854"/>
      <c r="H2400" s="855"/>
      <c r="I2400" s="856"/>
      <c r="J2400" s="58" t="s">
        <v>5646</v>
      </c>
      <c r="K2400" s="45"/>
      <c r="L2400" s="59" t="s">
        <v>32</v>
      </c>
      <c r="M2400" s="350">
        <v>2080</v>
      </c>
      <c r="O2400" s="333"/>
      <c r="Q2400" s="333"/>
    </row>
    <row r="2401" spans="1:17" s="19" customFormat="1" ht="39.9" customHeight="1" x14ac:dyDescent="0.25">
      <c r="A2401" s="849"/>
      <c r="B2401" s="349"/>
      <c r="C2401" s="349"/>
      <c r="D2401" s="349"/>
      <c r="E2401" s="349"/>
      <c r="F2401" s="349"/>
      <c r="G2401" s="348"/>
      <c r="H2401" s="347"/>
      <c r="I2401" s="346"/>
      <c r="J2401" s="345" t="s">
        <v>5607</v>
      </c>
      <c r="K2401" s="59"/>
      <c r="L2401" s="59"/>
      <c r="M2401" s="344"/>
      <c r="O2401" s="333"/>
      <c r="Q2401" s="333"/>
    </row>
    <row r="2402" spans="1:17" s="19" customFormat="1" ht="39.9" customHeight="1" thickBot="1" x14ac:dyDescent="0.3">
      <c r="A2402" s="850"/>
      <c r="B2402" s="343" t="s">
        <v>6071</v>
      </c>
      <c r="C2402" s="342" t="s">
        <v>5997</v>
      </c>
      <c r="D2402" s="341">
        <v>43588</v>
      </c>
      <c r="E2402" s="340" t="s">
        <v>5605</v>
      </c>
      <c r="F2402" s="339" t="s">
        <v>6429</v>
      </c>
      <c r="G2402" s="338"/>
      <c r="H2402" s="337"/>
      <c r="I2402" s="336"/>
      <c r="J2402" s="63" t="s">
        <v>5696</v>
      </c>
      <c r="K2402" s="335"/>
      <c r="L2402" s="64"/>
      <c r="M2402" s="334"/>
      <c r="O2402" s="333"/>
      <c r="Q2402" s="333"/>
    </row>
    <row r="2403" spans="1:17" s="19" customFormat="1" ht="39.9" customHeight="1" x14ac:dyDescent="0.25">
      <c r="A2403" s="848">
        <v>479</v>
      </c>
      <c r="B2403" s="287" t="s">
        <v>22</v>
      </c>
      <c r="C2403" s="287" t="s">
        <v>23</v>
      </c>
      <c r="D2403" s="287" t="s">
        <v>5593</v>
      </c>
      <c r="E2403" s="851" t="s">
        <v>5594</v>
      </c>
      <c r="F2403" s="851"/>
      <c r="G2403" s="851" t="s">
        <v>17</v>
      </c>
      <c r="H2403" s="852"/>
      <c r="I2403" s="358"/>
      <c r="J2403" s="357"/>
      <c r="K2403" s="357"/>
      <c r="L2403" s="357"/>
      <c r="M2403" s="356"/>
      <c r="O2403" s="333"/>
      <c r="Q2403" s="333"/>
    </row>
    <row r="2404" spans="1:17" s="19" customFormat="1" ht="39.9" customHeight="1" x14ac:dyDescent="0.25">
      <c r="A2404" s="849"/>
      <c r="B2404" s="48" t="s">
        <v>6428</v>
      </c>
      <c r="C2404" s="48" t="s">
        <v>6427</v>
      </c>
      <c r="D2404" s="355">
        <v>43697</v>
      </c>
      <c r="E2404" s="354"/>
      <c r="F2404" s="353" t="s">
        <v>6426</v>
      </c>
      <c r="G2404" s="774" t="s">
        <v>5997</v>
      </c>
      <c r="H2404" s="775"/>
      <c r="I2404" s="776"/>
      <c r="J2404" s="352" t="s">
        <v>5599</v>
      </c>
      <c r="K2404" s="53"/>
      <c r="L2404" s="45" t="s">
        <v>32</v>
      </c>
      <c r="M2404" s="351">
        <v>4054</v>
      </c>
      <c r="O2404" s="333"/>
      <c r="Q2404" s="333"/>
    </row>
    <row r="2405" spans="1:17" s="19" customFormat="1" ht="39.9" customHeight="1" x14ac:dyDescent="0.25">
      <c r="A2405" s="849"/>
      <c r="B2405" s="349" t="s">
        <v>34</v>
      </c>
      <c r="C2405" s="349" t="s">
        <v>35</v>
      </c>
      <c r="D2405" s="349" t="s">
        <v>5600</v>
      </c>
      <c r="E2405" s="853" t="s">
        <v>5601</v>
      </c>
      <c r="F2405" s="853"/>
      <c r="G2405" s="854"/>
      <c r="H2405" s="855"/>
      <c r="I2405" s="856"/>
      <c r="J2405" s="58" t="s">
        <v>5646</v>
      </c>
      <c r="K2405" s="45"/>
      <c r="L2405" s="59" t="s">
        <v>32</v>
      </c>
      <c r="M2405" s="350">
        <v>3055</v>
      </c>
      <c r="O2405" s="333"/>
      <c r="Q2405" s="333"/>
    </row>
    <row r="2406" spans="1:17" s="19" customFormat="1" ht="39.9" customHeight="1" x14ac:dyDescent="0.25">
      <c r="A2406" s="849"/>
      <c r="B2406" s="349"/>
      <c r="C2406" s="349"/>
      <c r="D2406" s="349"/>
      <c r="E2406" s="349"/>
      <c r="F2406" s="349"/>
      <c r="G2406" s="348"/>
      <c r="H2406" s="347"/>
      <c r="I2406" s="346"/>
      <c r="J2406" s="345" t="s">
        <v>5607</v>
      </c>
      <c r="K2406" s="59"/>
      <c r="L2406" s="59"/>
      <c r="M2406" s="344"/>
      <c r="O2406" s="333"/>
      <c r="Q2406" s="333"/>
    </row>
    <row r="2407" spans="1:17" s="19" customFormat="1" ht="39.9" customHeight="1" thickBot="1" x14ac:dyDescent="0.3">
      <c r="A2407" s="850"/>
      <c r="B2407" s="343" t="s">
        <v>6071</v>
      </c>
      <c r="C2407" s="342" t="s">
        <v>5997</v>
      </c>
      <c r="D2407" s="341">
        <v>43716</v>
      </c>
      <c r="E2407" s="340" t="s">
        <v>5605</v>
      </c>
      <c r="F2407" s="339" t="s">
        <v>6425</v>
      </c>
      <c r="G2407" s="338"/>
      <c r="H2407" s="337"/>
      <c r="I2407" s="336"/>
      <c r="J2407" s="63" t="s">
        <v>5696</v>
      </c>
      <c r="K2407" s="335"/>
      <c r="L2407" s="64"/>
      <c r="M2407" s="334"/>
      <c r="O2407" s="333"/>
      <c r="Q2407" s="333"/>
    </row>
    <row r="2408" spans="1:17" s="19" customFormat="1" ht="39.9" customHeight="1" x14ac:dyDescent="0.25">
      <c r="A2408" s="848">
        <v>480</v>
      </c>
      <c r="B2408" s="287" t="s">
        <v>22</v>
      </c>
      <c r="C2408" s="287" t="s">
        <v>23</v>
      </c>
      <c r="D2408" s="287" t="s">
        <v>5593</v>
      </c>
      <c r="E2408" s="851" t="s">
        <v>5594</v>
      </c>
      <c r="F2408" s="851"/>
      <c r="G2408" s="851" t="s">
        <v>17</v>
      </c>
      <c r="H2408" s="852"/>
      <c r="I2408" s="358"/>
      <c r="J2408" s="357"/>
      <c r="K2408" s="357"/>
      <c r="L2408" s="357"/>
      <c r="M2408" s="356"/>
      <c r="O2408" s="333"/>
      <c r="Q2408" s="333"/>
    </row>
    <row r="2409" spans="1:17" s="19" customFormat="1" ht="39.9" customHeight="1" x14ac:dyDescent="0.25">
      <c r="A2409" s="849"/>
      <c r="B2409" s="48" t="s">
        <v>6424</v>
      </c>
      <c r="C2409" s="48" t="s">
        <v>6423</v>
      </c>
      <c r="D2409" s="355">
        <v>43668</v>
      </c>
      <c r="E2409" s="354"/>
      <c r="F2409" s="353" t="s">
        <v>5735</v>
      </c>
      <c r="G2409" s="774" t="s">
        <v>5997</v>
      </c>
      <c r="H2409" s="775"/>
      <c r="I2409" s="776"/>
      <c r="J2409" s="352" t="s">
        <v>5599</v>
      </c>
      <c r="K2409" s="53"/>
      <c r="L2409" s="45" t="s">
        <v>32</v>
      </c>
      <c r="M2409" s="351">
        <v>5500</v>
      </c>
      <c r="O2409" s="333"/>
      <c r="Q2409" s="333"/>
    </row>
    <row r="2410" spans="1:17" s="19" customFormat="1" ht="39.9" customHeight="1" x14ac:dyDescent="0.25">
      <c r="A2410" s="849"/>
      <c r="B2410" s="349" t="s">
        <v>34</v>
      </c>
      <c r="C2410" s="349" t="s">
        <v>35</v>
      </c>
      <c r="D2410" s="349" t="s">
        <v>5600</v>
      </c>
      <c r="E2410" s="853" t="s">
        <v>5601</v>
      </c>
      <c r="F2410" s="853"/>
      <c r="G2410" s="854"/>
      <c r="H2410" s="855"/>
      <c r="I2410" s="856"/>
      <c r="J2410" s="58" t="s">
        <v>5646</v>
      </c>
      <c r="K2410" s="45"/>
      <c r="L2410" s="59" t="s">
        <v>32</v>
      </c>
      <c r="M2410" s="350">
        <v>2545</v>
      </c>
      <c r="O2410" s="333"/>
      <c r="Q2410" s="333"/>
    </row>
    <row r="2411" spans="1:17" s="19" customFormat="1" ht="39.9" customHeight="1" x14ac:dyDescent="0.25">
      <c r="A2411" s="849"/>
      <c r="B2411" s="349"/>
      <c r="C2411" s="349"/>
      <c r="D2411" s="349"/>
      <c r="E2411" s="349"/>
      <c r="F2411" s="349"/>
      <c r="G2411" s="348"/>
      <c r="H2411" s="347"/>
      <c r="I2411" s="346"/>
      <c r="J2411" s="345" t="s">
        <v>5607</v>
      </c>
      <c r="K2411" s="59"/>
      <c r="L2411" s="59"/>
      <c r="M2411" s="344"/>
      <c r="O2411" s="333"/>
      <c r="Q2411" s="333"/>
    </row>
    <row r="2412" spans="1:17" s="19" customFormat="1" ht="39.9" customHeight="1" thickBot="1" x14ac:dyDescent="0.3">
      <c r="A2412" s="850"/>
      <c r="B2412" s="343" t="s">
        <v>6027</v>
      </c>
      <c r="C2412" s="342" t="s">
        <v>5997</v>
      </c>
      <c r="D2412" s="341">
        <v>43698</v>
      </c>
      <c r="E2412" s="340" t="s">
        <v>5605</v>
      </c>
      <c r="F2412" s="339" t="s">
        <v>6422</v>
      </c>
      <c r="G2412" s="338"/>
      <c r="H2412" s="337"/>
      <c r="I2412" s="336"/>
      <c r="J2412" s="63" t="s">
        <v>5696</v>
      </c>
      <c r="K2412" s="335"/>
      <c r="L2412" s="64"/>
      <c r="M2412" s="334"/>
      <c r="O2412" s="333"/>
      <c r="Q2412" s="333"/>
    </row>
    <row r="2413" spans="1:17" s="19" customFormat="1" ht="39.9" customHeight="1" x14ac:dyDescent="0.25">
      <c r="A2413" s="848">
        <v>481</v>
      </c>
      <c r="B2413" s="287" t="s">
        <v>22</v>
      </c>
      <c r="C2413" s="287" t="s">
        <v>23</v>
      </c>
      <c r="D2413" s="287" t="s">
        <v>5593</v>
      </c>
      <c r="E2413" s="851" t="s">
        <v>5594</v>
      </c>
      <c r="F2413" s="851"/>
      <c r="G2413" s="851" t="s">
        <v>17</v>
      </c>
      <c r="H2413" s="852"/>
      <c r="I2413" s="358"/>
      <c r="J2413" s="357"/>
      <c r="K2413" s="357"/>
      <c r="L2413" s="357"/>
      <c r="M2413" s="356"/>
      <c r="O2413" s="333"/>
      <c r="Q2413" s="333"/>
    </row>
    <row r="2414" spans="1:17" s="19" customFormat="1" ht="39.9" customHeight="1" x14ac:dyDescent="0.25">
      <c r="A2414" s="849"/>
      <c r="B2414" s="48" t="s">
        <v>6415</v>
      </c>
      <c r="C2414" s="48" t="s">
        <v>6421</v>
      </c>
      <c r="D2414" s="355">
        <v>43575</v>
      </c>
      <c r="E2414" s="354"/>
      <c r="F2414" s="353" t="s">
        <v>6420</v>
      </c>
      <c r="G2414" s="774" t="s">
        <v>6419</v>
      </c>
      <c r="H2414" s="775"/>
      <c r="I2414" s="776"/>
      <c r="J2414" s="352" t="s">
        <v>5599</v>
      </c>
      <c r="K2414" s="53"/>
      <c r="L2414" s="45"/>
      <c r="M2414" s="351"/>
      <c r="O2414" s="333"/>
      <c r="Q2414" s="333"/>
    </row>
    <row r="2415" spans="1:17" s="19" customFormat="1" ht="39.9" customHeight="1" x14ac:dyDescent="0.25">
      <c r="A2415" s="849"/>
      <c r="B2415" s="349" t="s">
        <v>34</v>
      </c>
      <c r="C2415" s="349" t="s">
        <v>35</v>
      </c>
      <c r="D2415" s="349" t="s">
        <v>5600</v>
      </c>
      <c r="E2415" s="853" t="s">
        <v>5601</v>
      </c>
      <c r="F2415" s="853"/>
      <c r="G2415" s="854"/>
      <c r="H2415" s="855"/>
      <c r="I2415" s="856"/>
      <c r="J2415" s="58" t="s">
        <v>5646</v>
      </c>
      <c r="K2415" s="45"/>
      <c r="L2415" s="59" t="s">
        <v>32</v>
      </c>
      <c r="M2415" s="350">
        <v>1201.8</v>
      </c>
      <c r="O2415" s="333"/>
      <c r="Q2415" s="333"/>
    </row>
    <row r="2416" spans="1:17" s="19" customFormat="1" ht="39.9" customHeight="1" x14ac:dyDescent="0.25">
      <c r="A2416" s="849"/>
      <c r="B2416" s="349"/>
      <c r="C2416" s="349"/>
      <c r="D2416" s="349"/>
      <c r="E2416" s="349"/>
      <c r="F2416" s="349"/>
      <c r="G2416" s="348"/>
      <c r="H2416" s="347"/>
      <c r="I2416" s="346"/>
      <c r="J2416" s="345" t="s">
        <v>5607</v>
      </c>
      <c r="K2416" s="59"/>
      <c r="L2416" s="59"/>
      <c r="M2416" s="344"/>
      <c r="O2416" s="333"/>
      <c r="Q2416" s="333"/>
    </row>
    <row r="2417" spans="1:17" s="19" customFormat="1" ht="39.9" customHeight="1" thickBot="1" x14ac:dyDescent="0.3">
      <c r="A2417" s="850"/>
      <c r="B2417" s="343" t="s">
        <v>5332</v>
      </c>
      <c r="C2417" s="342" t="s">
        <v>6419</v>
      </c>
      <c r="D2417" s="341">
        <v>43581</v>
      </c>
      <c r="E2417" s="340" t="s">
        <v>5605</v>
      </c>
      <c r="F2417" s="339" t="s">
        <v>6418</v>
      </c>
      <c r="G2417" s="338"/>
      <c r="H2417" s="337"/>
      <c r="I2417" s="336"/>
      <c r="J2417" s="63" t="s">
        <v>5696</v>
      </c>
      <c r="K2417" s="335"/>
      <c r="L2417" s="64"/>
      <c r="M2417" s="334"/>
      <c r="O2417" s="333"/>
      <c r="Q2417" s="333"/>
    </row>
    <row r="2418" spans="1:17" s="19" customFormat="1" ht="39.9" customHeight="1" x14ac:dyDescent="0.25">
      <c r="A2418" s="848">
        <v>482</v>
      </c>
      <c r="B2418" s="287" t="s">
        <v>22</v>
      </c>
      <c r="C2418" s="287" t="s">
        <v>23</v>
      </c>
      <c r="D2418" s="287" t="s">
        <v>5593</v>
      </c>
      <c r="E2418" s="851" t="s">
        <v>5594</v>
      </c>
      <c r="F2418" s="851"/>
      <c r="G2418" s="851" t="s">
        <v>17</v>
      </c>
      <c r="H2418" s="852"/>
      <c r="I2418" s="358"/>
      <c r="J2418" s="357"/>
      <c r="K2418" s="357"/>
      <c r="L2418" s="357"/>
      <c r="M2418" s="356"/>
      <c r="O2418" s="333"/>
      <c r="Q2418" s="333"/>
    </row>
    <row r="2419" spans="1:17" s="19" customFormat="1" ht="39.9" customHeight="1" x14ac:dyDescent="0.25">
      <c r="A2419" s="849"/>
      <c r="B2419" s="48" t="s">
        <v>6415</v>
      </c>
      <c r="C2419" s="48" t="s">
        <v>6417</v>
      </c>
      <c r="D2419" s="355">
        <v>43612</v>
      </c>
      <c r="E2419" s="354"/>
      <c r="F2419" s="353" t="s">
        <v>6413</v>
      </c>
      <c r="G2419" s="774" t="s">
        <v>6412</v>
      </c>
      <c r="H2419" s="775"/>
      <c r="I2419" s="776"/>
      <c r="J2419" s="352" t="s">
        <v>5599</v>
      </c>
      <c r="K2419" s="53"/>
      <c r="L2419" s="45"/>
      <c r="M2419" s="351"/>
      <c r="O2419" s="333"/>
      <c r="Q2419" s="333"/>
    </row>
    <row r="2420" spans="1:17" s="19" customFormat="1" ht="39.9" customHeight="1" x14ac:dyDescent="0.25">
      <c r="A2420" s="849"/>
      <c r="B2420" s="349" t="s">
        <v>34</v>
      </c>
      <c r="C2420" s="349" t="s">
        <v>35</v>
      </c>
      <c r="D2420" s="349" t="s">
        <v>5600</v>
      </c>
      <c r="E2420" s="853" t="s">
        <v>5601</v>
      </c>
      <c r="F2420" s="853"/>
      <c r="G2420" s="854"/>
      <c r="H2420" s="855"/>
      <c r="I2420" s="856"/>
      <c r="J2420" s="58" t="s">
        <v>5646</v>
      </c>
      <c r="K2420" s="45"/>
      <c r="L2420" s="59" t="s">
        <v>32</v>
      </c>
      <c r="M2420" s="350">
        <v>4575.9799999999996</v>
      </c>
      <c r="O2420" s="333"/>
      <c r="Q2420" s="333"/>
    </row>
    <row r="2421" spans="1:17" s="19" customFormat="1" ht="39.9" customHeight="1" x14ac:dyDescent="0.25">
      <c r="A2421" s="849"/>
      <c r="B2421" s="349"/>
      <c r="C2421" s="349"/>
      <c r="D2421" s="349"/>
      <c r="E2421" s="349"/>
      <c r="F2421" s="349"/>
      <c r="G2421" s="348"/>
      <c r="H2421" s="347"/>
      <c r="I2421" s="346"/>
      <c r="J2421" s="345" t="s">
        <v>5607</v>
      </c>
      <c r="K2421" s="59"/>
      <c r="L2421" s="59"/>
      <c r="M2421" s="344"/>
      <c r="O2421" s="333"/>
      <c r="Q2421" s="333"/>
    </row>
    <row r="2422" spans="1:17" s="19" customFormat="1" ht="39.9" customHeight="1" thickBot="1" x14ac:dyDescent="0.3">
      <c r="A2422" s="850"/>
      <c r="B2422" s="343" t="s">
        <v>5332</v>
      </c>
      <c r="C2422" s="342" t="s">
        <v>6412</v>
      </c>
      <c r="D2422" s="341">
        <v>43617</v>
      </c>
      <c r="E2422" s="340" t="s">
        <v>5605</v>
      </c>
      <c r="F2422" s="339" t="s">
        <v>6416</v>
      </c>
      <c r="G2422" s="338"/>
      <c r="H2422" s="337"/>
      <c r="I2422" s="336"/>
      <c r="J2422" s="63" t="s">
        <v>5696</v>
      </c>
      <c r="K2422" s="335"/>
      <c r="L2422" s="64"/>
      <c r="M2422" s="334"/>
      <c r="O2422" s="333"/>
      <c r="Q2422" s="333"/>
    </row>
    <row r="2423" spans="1:17" s="19" customFormat="1" ht="39.9" customHeight="1" x14ac:dyDescent="0.25">
      <c r="A2423" s="848">
        <v>483</v>
      </c>
      <c r="B2423" s="287" t="s">
        <v>22</v>
      </c>
      <c r="C2423" s="287" t="s">
        <v>23</v>
      </c>
      <c r="D2423" s="287" t="s">
        <v>5593</v>
      </c>
      <c r="E2423" s="851" t="s">
        <v>5594</v>
      </c>
      <c r="F2423" s="851"/>
      <c r="G2423" s="851" t="s">
        <v>17</v>
      </c>
      <c r="H2423" s="852"/>
      <c r="I2423" s="358"/>
      <c r="J2423" s="357"/>
      <c r="K2423" s="357"/>
      <c r="L2423" s="357"/>
      <c r="M2423" s="356"/>
      <c r="O2423" s="333"/>
      <c r="Q2423" s="333"/>
    </row>
    <row r="2424" spans="1:17" s="19" customFormat="1" ht="39.9" customHeight="1" x14ac:dyDescent="0.25">
      <c r="A2424" s="849"/>
      <c r="B2424" s="48" t="s">
        <v>6415</v>
      </c>
      <c r="C2424" s="48" t="s">
        <v>6414</v>
      </c>
      <c r="D2424" s="355">
        <v>43702</v>
      </c>
      <c r="E2424" s="354"/>
      <c r="F2424" s="353" t="s">
        <v>6413</v>
      </c>
      <c r="G2424" s="774" t="s">
        <v>6412</v>
      </c>
      <c r="H2424" s="775"/>
      <c r="I2424" s="776"/>
      <c r="J2424" s="352" t="s">
        <v>5599</v>
      </c>
      <c r="K2424" s="53"/>
      <c r="L2424" s="45"/>
      <c r="M2424" s="351"/>
      <c r="O2424" s="333"/>
      <c r="Q2424" s="333"/>
    </row>
    <row r="2425" spans="1:17" s="19" customFormat="1" ht="39.9" customHeight="1" x14ac:dyDescent="0.25">
      <c r="A2425" s="849"/>
      <c r="B2425" s="349" t="s">
        <v>34</v>
      </c>
      <c r="C2425" s="349" t="s">
        <v>35</v>
      </c>
      <c r="D2425" s="349" t="s">
        <v>5600</v>
      </c>
      <c r="E2425" s="853" t="s">
        <v>5601</v>
      </c>
      <c r="F2425" s="853"/>
      <c r="G2425" s="854"/>
      <c r="H2425" s="855"/>
      <c r="I2425" s="856"/>
      <c r="J2425" s="58" t="s">
        <v>5646</v>
      </c>
      <c r="K2425" s="45"/>
      <c r="L2425" s="59" t="s">
        <v>32</v>
      </c>
      <c r="M2425" s="350">
        <v>4049.83</v>
      </c>
      <c r="O2425" s="333"/>
      <c r="Q2425" s="333"/>
    </row>
    <row r="2426" spans="1:17" s="19" customFormat="1" ht="39.9" customHeight="1" x14ac:dyDescent="0.25">
      <c r="A2426" s="849"/>
      <c r="B2426" s="349"/>
      <c r="C2426" s="349"/>
      <c r="D2426" s="349"/>
      <c r="E2426" s="349"/>
      <c r="F2426" s="349"/>
      <c r="G2426" s="348"/>
      <c r="H2426" s="347"/>
      <c r="I2426" s="346"/>
      <c r="J2426" s="345" t="s">
        <v>5607</v>
      </c>
      <c r="K2426" s="59"/>
      <c r="L2426" s="59"/>
      <c r="M2426" s="344"/>
      <c r="O2426" s="333"/>
      <c r="Q2426" s="333"/>
    </row>
    <row r="2427" spans="1:17" s="19" customFormat="1" ht="39.9" customHeight="1" thickBot="1" x14ac:dyDescent="0.3">
      <c r="A2427" s="850"/>
      <c r="B2427" s="343" t="s">
        <v>5332</v>
      </c>
      <c r="C2427" s="342" t="s">
        <v>6412</v>
      </c>
      <c r="D2427" s="341">
        <v>43708</v>
      </c>
      <c r="E2427" s="340" t="s">
        <v>5605</v>
      </c>
      <c r="F2427" s="339" t="s">
        <v>6333</v>
      </c>
      <c r="G2427" s="338"/>
      <c r="H2427" s="337"/>
      <c r="I2427" s="336"/>
      <c r="J2427" s="63" t="s">
        <v>5696</v>
      </c>
      <c r="K2427" s="335"/>
      <c r="L2427" s="64"/>
      <c r="M2427" s="334"/>
      <c r="O2427" s="333"/>
      <c r="Q2427" s="333"/>
    </row>
    <row r="2428" spans="1:17" s="19" customFormat="1" ht="39.9" customHeight="1" x14ac:dyDescent="0.25">
      <c r="A2428" s="848">
        <v>484</v>
      </c>
      <c r="B2428" s="287" t="s">
        <v>22</v>
      </c>
      <c r="C2428" s="287" t="s">
        <v>23</v>
      </c>
      <c r="D2428" s="287" t="s">
        <v>5593</v>
      </c>
      <c r="E2428" s="851" t="s">
        <v>5594</v>
      </c>
      <c r="F2428" s="851"/>
      <c r="G2428" s="851" t="s">
        <v>17</v>
      </c>
      <c r="H2428" s="852"/>
      <c r="I2428" s="358"/>
      <c r="J2428" s="357"/>
      <c r="K2428" s="357"/>
      <c r="L2428" s="357"/>
      <c r="M2428" s="356"/>
      <c r="O2428" s="333"/>
      <c r="Q2428" s="333"/>
    </row>
    <row r="2429" spans="1:17" s="19" customFormat="1" ht="39.9" customHeight="1" x14ac:dyDescent="0.25">
      <c r="A2429" s="849"/>
      <c r="B2429" s="48" t="s">
        <v>6411</v>
      </c>
      <c r="C2429" s="48" t="s">
        <v>6410</v>
      </c>
      <c r="D2429" s="355">
        <v>43667</v>
      </c>
      <c r="E2429" s="354"/>
      <c r="F2429" s="353" t="s">
        <v>6394</v>
      </c>
      <c r="G2429" s="774" t="s">
        <v>5997</v>
      </c>
      <c r="H2429" s="775"/>
      <c r="I2429" s="776"/>
      <c r="J2429" s="352" t="s">
        <v>5599</v>
      </c>
      <c r="K2429" s="53"/>
      <c r="L2429" s="45" t="s">
        <v>32</v>
      </c>
      <c r="M2429" s="351">
        <v>2144</v>
      </c>
      <c r="O2429" s="333"/>
      <c r="Q2429" s="333"/>
    </row>
    <row r="2430" spans="1:17" s="19" customFormat="1" ht="39.9" customHeight="1" x14ac:dyDescent="0.25">
      <c r="A2430" s="849"/>
      <c r="B2430" s="349" t="s">
        <v>34</v>
      </c>
      <c r="C2430" s="349" t="s">
        <v>35</v>
      </c>
      <c r="D2430" s="349" t="s">
        <v>5600</v>
      </c>
      <c r="E2430" s="853" t="s">
        <v>5601</v>
      </c>
      <c r="F2430" s="853"/>
      <c r="G2430" s="854"/>
      <c r="H2430" s="855"/>
      <c r="I2430" s="856"/>
      <c r="J2430" s="58" t="s">
        <v>5646</v>
      </c>
      <c r="K2430" s="45"/>
      <c r="L2430" s="59" t="s">
        <v>32</v>
      </c>
      <c r="M2430" s="350">
        <v>2575</v>
      </c>
      <c r="O2430" s="333"/>
      <c r="Q2430" s="333"/>
    </row>
    <row r="2431" spans="1:17" s="19" customFormat="1" ht="39.9" customHeight="1" x14ac:dyDescent="0.25">
      <c r="A2431" s="849"/>
      <c r="B2431" s="349"/>
      <c r="C2431" s="349"/>
      <c r="D2431" s="349"/>
      <c r="E2431" s="349"/>
      <c r="F2431" s="349"/>
      <c r="G2431" s="348"/>
      <c r="H2431" s="347"/>
      <c r="I2431" s="346"/>
      <c r="J2431" s="345" t="s">
        <v>5607</v>
      </c>
      <c r="K2431" s="59"/>
      <c r="L2431" s="59"/>
      <c r="M2431" s="344"/>
      <c r="O2431" s="333"/>
      <c r="Q2431" s="333"/>
    </row>
    <row r="2432" spans="1:17" s="19" customFormat="1" ht="39.9" customHeight="1" thickBot="1" x14ac:dyDescent="0.3">
      <c r="A2432" s="850"/>
      <c r="B2432" s="343" t="s">
        <v>5332</v>
      </c>
      <c r="C2432" s="342" t="s">
        <v>5997</v>
      </c>
      <c r="D2432" s="341">
        <v>43695</v>
      </c>
      <c r="E2432" s="340" t="s">
        <v>5605</v>
      </c>
      <c r="F2432" s="339" t="s">
        <v>6409</v>
      </c>
      <c r="G2432" s="338"/>
      <c r="H2432" s="337"/>
      <c r="I2432" s="336"/>
      <c r="J2432" s="63" t="s">
        <v>5696</v>
      </c>
      <c r="K2432" s="335"/>
      <c r="L2432" s="64"/>
      <c r="M2432" s="334"/>
      <c r="O2432" s="333"/>
      <c r="Q2432" s="333"/>
    </row>
    <row r="2433" spans="1:17" s="19" customFormat="1" ht="39.9" customHeight="1" x14ac:dyDescent="0.25">
      <c r="A2433" s="848">
        <v>485</v>
      </c>
      <c r="B2433" s="287" t="s">
        <v>22</v>
      </c>
      <c r="C2433" s="287" t="s">
        <v>23</v>
      </c>
      <c r="D2433" s="287" t="s">
        <v>5593</v>
      </c>
      <c r="E2433" s="851" t="s">
        <v>5594</v>
      </c>
      <c r="F2433" s="851"/>
      <c r="G2433" s="851" t="s">
        <v>17</v>
      </c>
      <c r="H2433" s="852"/>
      <c r="I2433" s="358"/>
      <c r="J2433" s="357"/>
      <c r="K2433" s="357"/>
      <c r="L2433" s="357"/>
      <c r="M2433" s="356"/>
      <c r="O2433" s="333"/>
      <c r="Q2433" s="333"/>
    </row>
    <row r="2434" spans="1:17" s="19" customFormat="1" ht="39.9" customHeight="1" x14ac:dyDescent="0.25">
      <c r="A2434" s="849"/>
      <c r="B2434" s="48" t="s">
        <v>6408</v>
      </c>
      <c r="C2434" s="48" t="s">
        <v>6407</v>
      </c>
      <c r="D2434" s="355">
        <v>43667</v>
      </c>
      <c r="E2434" s="354"/>
      <c r="F2434" s="353" t="s">
        <v>6406</v>
      </c>
      <c r="G2434" s="774" t="s">
        <v>6404</v>
      </c>
      <c r="H2434" s="775"/>
      <c r="I2434" s="776"/>
      <c r="J2434" s="352" t="s">
        <v>5599</v>
      </c>
      <c r="K2434" s="53"/>
      <c r="L2434" s="45" t="s">
        <v>32</v>
      </c>
      <c r="M2434" s="351">
        <v>2343</v>
      </c>
      <c r="O2434" s="333"/>
      <c r="Q2434" s="333"/>
    </row>
    <row r="2435" spans="1:17" s="19" customFormat="1" ht="39.9" customHeight="1" x14ac:dyDescent="0.25">
      <c r="A2435" s="849"/>
      <c r="B2435" s="349" t="s">
        <v>34</v>
      </c>
      <c r="C2435" s="349" t="s">
        <v>35</v>
      </c>
      <c r="D2435" s="349" t="s">
        <v>5600</v>
      </c>
      <c r="E2435" s="853" t="s">
        <v>5601</v>
      </c>
      <c r="F2435" s="853"/>
      <c r="G2435" s="854"/>
      <c r="H2435" s="855"/>
      <c r="I2435" s="856"/>
      <c r="J2435" s="58" t="s">
        <v>5646</v>
      </c>
      <c r="K2435" s="45"/>
      <c r="L2435" s="59" t="s">
        <v>32</v>
      </c>
      <c r="M2435" s="350">
        <v>1811.44</v>
      </c>
      <c r="O2435" s="333"/>
      <c r="Q2435" s="333"/>
    </row>
    <row r="2436" spans="1:17" s="19" customFormat="1" ht="39.9" customHeight="1" x14ac:dyDescent="0.25">
      <c r="A2436" s="849"/>
      <c r="B2436" s="349"/>
      <c r="C2436" s="349"/>
      <c r="D2436" s="349"/>
      <c r="E2436" s="349"/>
      <c r="F2436" s="349"/>
      <c r="G2436" s="348"/>
      <c r="H2436" s="347"/>
      <c r="I2436" s="346"/>
      <c r="J2436" s="345" t="s">
        <v>5607</v>
      </c>
      <c r="K2436" s="59"/>
      <c r="L2436" s="59" t="s">
        <v>32</v>
      </c>
      <c r="M2436" s="344">
        <v>815</v>
      </c>
      <c r="O2436" s="333"/>
      <c r="Q2436" s="333"/>
    </row>
    <row r="2437" spans="1:17" s="19" customFormat="1" ht="39.9" customHeight="1" thickBot="1" x14ac:dyDescent="0.3">
      <c r="A2437" s="850"/>
      <c r="B2437" s="343" t="s">
        <v>6405</v>
      </c>
      <c r="C2437" s="342" t="s">
        <v>6404</v>
      </c>
      <c r="D2437" s="341">
        <v>43679</v>
      </c>
      <c r="E2437" s="340" t="s">
        <v>5605</v>
      </c>
      <c r="F2437" s="339" t="s">
        <v>6403</v>
      </c>
      <c r="G2437" s="338"/>
      <c r="H2437" s="337"/>
      <c r="I2437" s="336"/>
      <c r="J2437" s="63" t="s">
        <v>5696</v>
      </c>
      <c r="K2437" s="335"/>
      <c r="L2437" s="64"/>
      <c r="M2437" s="334"/>
      <c r="O2437" s="333"/>
      <c r="Q2437" s="333"/>
    </row>
    <row r="2438" spans="1:17" s="19" customFormat="1" ht="39.9" customHeight="1" x14ac:dyDescent="0.25">
      <c r="A2438" s="848">
        <v>486</v>
      </c>
      <c r="B2438" s="287" t="s">
        <v>22</v>
      </c>
      <c r="C2438" s="287" t="s">
        <v>23</v>
      </c>
      <c r="D2438" s="287" t="s">
        <v>5593</v>
      </c>
      <c r="E2438" s="851" t="s">
        <v>5594</v>
      </c>
      <c r="F2438" s="851"/>
      <c r="G2438" s="851" t="s">
        <v>17</v>
      </c>
      <c r="H2438" s="852"/>
      <c r="I2438" s="358"/>
      <c r="J2438" s="357"/>
      <c r="K2438" s="357"/>
      <c r="L2438" s="357"/>
      <c r="M2438" s="356"/>
      <c r="O2438" s="333"/>
      <c r="Q2438" s="333"/>
    </row>
    <row r="2439" spans="1:17" s="19" customFormat="1" ht="39.9" customHeight="1" x14ac:dyDescent="0.25">
      <c r="A2439" s="849"/>
      <c r="B2439" s="48" t="s">
        <v>6399</v>
      </c>
      <c r="C2439" s="48" t="s">
        <v>6402</v>
      </c>
      <c r="D2439" s="355">
        <v>43571</v>
      </c>
      <c r="E2439" s="354"/>
      <c r="F2439" s="353" t="s">
        <v>6018</v>
      </c>
      <c r="G2439" s="774" t="s">
        <v>5837</v>
      </c>
      <c r="H2439" s="775"/>
      <c r="I2439" s="776"/>
      <c r="J2439" s="352" t="s">
        <v>5599</v>
      </c>
      <c r="K2439" s="53"/>
      <c r="L2439" s="45"/>
      <c r="M2439" s="351"/>
      <c r="O2439" s="333"/>
      <c r="Q2439" s="333"/>
    </row>
    <row r="2440" spans="1:17" s="19" customFormat="1" ht="39.9" customHeight="1" x14ac:dyDescent="0.25">
      <c r="A2440" s="849"/>
      <c r="B2440" s="349" t="s">
        <v>34</v>
      </c>
      <c r="C2440" s="349" t="s">
        <v>35</v>
      </c>
      <c r="D2440" s="349" t="s">
        <v>5600</v>
      </c>
      <c r="E2440" s="853" t="s">
        <v>5601</v>
      </c>
      <c r="F2440" s="853"/>
      <c r="G2440" s="854"/>
      <c r="H2440" s="855"/>
      <c r="I2440" s="856"/>
      <c r="J2440" s="58" t="s">
        <v>5646</v>
      </c>
      <c r="K2440" s="45"/>
      <c r="L2440" s="59"/>
      <c r="M2440" s="350"/>
      <c r="O2440" s="333"/>
      <c r="Q2440" s="333"/>
    </row>
    <row r="2441" spans="1:17" s="19" customFormat="1" ht="39.9" customHeight="1" x14ac:dyDescent="0.25">
      <c r="A2441" s="849"/>
      <c r="B2441" s="349"/>
      <c r="C2441" s="349"/>
      <c r="D2441" s="349"/>
      <c r="E2441" s="349"/>
      <c r="F2441" s="349"/>
      <c r="G2441" s="348"/>
      <c r="H2441" s="347"/>
      <c r="I2441" s="346"/>
      <c r="J2441" s="345" t="s">
        <v>5607</v>
      </c>
      <c r="K2441" s="59"/>
      <c r="L2441" s="59" t="s">
        <v>32</v>
      </c>
      <c r="M2441" s="344">
        <v>4830</v>
      </c>
      <c r="O2441" s="333"/>
      <c r="Q2441" s="333"/>
    </row>
    <row r="2442" spans="1:17" s="19" customFormat="1" ht="39.9" customHeight="1" thickBot="1" x14ac:dyDescent="0.3">
      <c r="A2442" s="850"/>
      <c r="B2442" s="395" t="s">
        <v>5868</v>
      </c>
      <c r="C2442" s="342" t="s">
        <v>5837</v>
      </c>
      <c r="D2442" s="341">
        <v>43600</v>
      </c>
      <c r="E2442" s="340" t="s">
        <v>5605</v>
      </c>
      <c r="F2442" s="339" t="s">
        <v>6401</v>
      </c>
      <c r="G2442" s="338"/>
      <c r="H2442" s="337"/>
      <c r="I2442" s="336"/>
      <c r="J2442" s="63" t="s">
        <v>5696</v>
      </c>
      <c r="K2442" s="335"/>
      <c r="L2442" s="64"/>
      <c r="M2442" s="334"/>
      <c r="O2442" s="333"/>
      <c r="Q2442" s="333"/>
    </row>
    <row r="2443" spans="1:17" s="19" customFormat="1" ht="39.9" customHeight="1" x14ac:dyDescent="0.25">
      <c r="A2443" s="848">
        <v>487</v>
      </c>
      <c r="B2443" s="287" t="s">
        <v>22</v>
      </c>
      <c r="C2443" s="287" t="s">
        <v>23</v>
      </c>
      <c r="D2443" s="287" t="s">
        <v>5593</v>
      </c>
      <c r="E2443" s="851" t="s">
        <v>5594</v>
      </c>
      <c r="F2443" s="851"/>
      <c r="G2443" s="851" t="s">
        <v>17</v>
      </c>
      <c r="H2443" s="852"/>
      <c r="I2443" s="358"/>
      <c r="J2443" s="357"/>
      <c r="K2443" s="357"/>
      <c r="L2443" s="357"/>
      <c r="M2443" s="356"/>
      <c r="O2443" s="333"/>
      <c r="Q2443" s="333"/>
    </row>
    <row r="2444" spans="1:17" s="19" customFormat="1" ht="39.9" customHeight="1" x14ac:dyDescent="0.25">
      <c r="A2444" s="849"/>
      <c r="B2444" s="48" t="s">
        <v>6399</v>
      </c>
      <c r="C2444" s="48" t="s">
        <v>6398</v>
      </c>
      <c r="D2444" s="355">
        <v>43601</v>
      </c>
      <c r="E2444" s="354"/>
      <c r="F2444" s="353" t="s">
        <v>6018</v>
      </c>
      <c r="G2444" s="774" t="s">
        <v>5837</v>
      </c>
      <c r="H2444" s="775"/>
      <c r="I2444" s="776"/>
      <c r="J2444" s="352" t="s">
        <v>5599</v>
      </c>
      <c r="K2444" s="53"/>
      <c r="L2444" s="45"/>
      <c r="M2444" s="351"/>
      <c r="O2444" s="333"/>
      <c r="Q2444" s="333"/>
    </row>
    <row r="2445" spans="1:17" s="19" customFormat="1" ht="39.9" customHeight="1" x14ac:dyDescent="0.25">
      <c r="A2445" s="849"/>
      <c r="B2445" s="349" t="s">
        <v>34</v>
      </c>
      <c r="C2445" s="349" t="s">
        <v>35</v>
      </c>
      <c r="D2445" s="349" t="s">
        <v>5600</v>
      </c>
      <c r="E2445" s="853" t="s">
        <v>5601</v>
      </c>
      <c r="F2445" s="853"/>
      <c r="G2445" s="854"/>
      <c r="H2445" s="855"/>
      <c r="I2445" s="856"/>
      <c r="J2445" s="58" t="s">
        <v>5646</v>
      </c>
      <c r="K2445" s="45"/>
      <c r="L2445" s="59"/>
      <c r="M2445" s="350"/>
      <c r="O2445" s="333"/>
      <c r="Q2445" s="333"/>
    </row>
    <row r="2446" spans="1:17" s="19" customFormat="1" ht="39.9" customHeight="1" x14ac:dyDescent="0.25">
      <c r="A2446" s="849"/>
      <c r="B2446" s="349"/>
      <c r="C2446" s="349"/>
      <c r="D2446" s="349"/>
      <c r="E2446" s="349"/>
      <c r="F2446" s="349"/>
      <c r="G2446" s="348"/>
      <c r="H2446" s="347"/>
      <c r="I2446" s="346"/>
      <c r="J2446" s="345" t="s">
        <v>5607</v>
      </c>
      <c r="K2446" s="59"/>
      <c r="L2446" s="59" t="s">
        <v>32</v>
      </c>
      <c r="M2446" s="344">
        <v>4991</v>
      </c>
      <c r="O2446" s="333"/>
      <c r="Q2446" s="333"/>
    </row>
    <row r="2447" spans="1:17" s="19" customFormat="1" ht="39.9" customHeight="1" thickBot="1" x14ac:dyDescent="0.3">
      <c r="A2447" s="850"/>
      <c r="B2447" s="395" t="s">
        <v>5868</v>
      </c>
      <c r="C2447" s="342" t="s">
        <v>5837</v>
      </c>
      <c r="D2447" s="341">
        <v>43631</v>
      </c>
      <c r="E2447" s="340" t="s">
        <v>5605</v>
      </c>
      <c r="F2447" s="339" t="s">
        <v>6400</v>
      </c>
      <c r="G2447" s="338"/>
      <c r="H2447" s="337"/>
      <c r="I2447" s="336"/>
      <c r="J2447" s="63" t="s">
        <v>5696</v>
      </c>
      <c r="K2447" s="335"/>
      <c r="L2447" s="64"/>
      <c r="M2447" s="334"/>
      <c r="O2447" s="333"/>
      <c r="Q2447" s="333"/>
    </row>
    <row r="2448" spans="1:17" s="19" customFormat="1" ht="39.9" customHeight="1" x14ac:dyDescent="0.25">
      <c r="A2448" s="848">
        <v>488</v>
      </c>
      <c r="B2448" s="287" t="s">
        <v>22</v>
      </c>
      <c r="C2448" s="287" t="s">
        <v>23</v>
      </c>
      <c r="D2448" s="287" t="s">
        <v>5593</v>
      </c>
      <c r="E2448" s="851" t="s">
        <v>5594</v>
      </c>
      <c r="F2448" s="851"/>
      <c r="G2448" s="851" t="s">
        <v>17</v>
      </c>
      <c r="H2448" s="852"/>
      <c r="I2448" s="358"/>
      <c r="J2448" s="357"/>
      <c r="K2448" s="357"/>
      <c r="L2448" s="357"/>
      <c r="M2448" s="356"/>
      <c r="O2448" s="333"/>
      <c r="Q2448" s="333"/>
    </row>
    <row r="2449" spans="1:17" s="19" customFormat="1" ht="39.9" customHeight="1" x14ac:dyDescent="0.25">
      <c r="A2449" s="849"/>
      <c r="B2449" s="48" t="s">
        <v>6399</v>
      </c>
      <c r="C2449" s="48" t="s">
        <v>6398</v>
      </c>
      <c r="D2449" s="355">
        <v>43632</v>
      </c>
      <c r="E2449" s="354"/>
      <c r="F2449" s="353" t="s">
        <v>6018</v>
      </c>
      <c r="G2449" s="774" t="s">
        <v>5837</v>
      </c>
      <c r="H2449" s="775"/>
      <c r="I2449" s="776"/>
      <c r="J2449" s="352" t="s">
        <v>5599</v>
      </c>
      <c r="K2449" s="53"/>
      <c r="L2449" s="45"/>
      <c r="M2449" s="351"/>
      <c r="O2449" s="333"/>
      <c r="Q2449" s="333"/>
    </row>
    <row r="2450" spans="1:17" s="19" customFormat="1" ht="39.9" customHeight="1" x14ac:dyDescent="0.25">
      <c r="A2450" s="849"/>
      <c r="B2450" s="349" t="s">
        <v>34</v>
      </c>
      <c r="C2450" s="349" t="s">
        <v>35</v>
      </c>
      <c r="D2450" s="349" t="s">
        <v>5600</v>
      </c>
      <c r="E2450" s="853" t="s">
        <v>5601</v>
      </c>
      <c r="F2450" s="853"/>
      <c r="G2450" s="854"/>
      <c r="H2450" s="855"/>
      <c r="I2450" s="856"/>
      <c r="J2450" s="58" t="s">
        <v>5646</v>
      </c>
      <c r="K2450" s="45"/>
      <c r="L2450" s="59"/>
      <c r="M2450" s="350"/>
      <c r="O2450" s="333"/>
      <c r="Q2450" s="333"/>
    </row>
    <row r="2451" spans="1:17" s="19" customFormat="1" ht="39.9" customHeight="1" x14ac:dyDescent="0.25">
      <c r="A2451" s="849"/>
      <c r="B2451" s="349"/>
      <c r="C2451" s="349"/>
      <c r="D2451" s="349"/>
      <c r="E2451" s="349"/>
      <c r="F2451" s="349"/>
      <c r="G2451" s="348"/>
      <c r="H2451" s="347"/>
      <c r="I2451" s="346"/>
      <c r="J2451" s="345" t="s">
        <v>5607</v>
      </c>
      <c r="K2451" s="59"/>
      <c r="L2451" s="59" t="s">
        <v>32</v>
      </c>
      <c r="M2451" s="344">
        <v>1247.75</v>
      </c>
      <c r="O2451" s="333"/>
      <c r="Q2451" s="333"/>
    </row>
    <row r="2452" spans="1:17" s="19" customFormat="1" ht="39.9" customHeight="1" thickBot="1" x14ac:dyDescent="0.3">
      <c r="A2452" s="850"/>
      <c r="B2452" s="395" t="s">
        <v>5868</v>
      </c>
      <c r="C2452" s="342" t="s">
        <v>5837</v>
      </c>
      <c r="D2452" s="341">
        <v>43646</v>
      </c>
      <c r="E2452" s="340" t="s">
        <v>5605</v>
      </c>
      <c r="F2452" s="339" t="s">
        <v>6397</v>
      </c>
      <c r="G2452" s="338"/>
      <c r="H2452" s="337"/>
      <c r="I2452" s="336"/>
      <c r="J2452" s="63" t="s">
        <v>5696</v>
      </c>
      <c r="K2452" s="335"/>
      <c r="L2452" s="64"/>
      <c r="M2452" s="334"/>
      <c r="O2452" s="333"/>
      <c r="Q2452" s="333"/>
    </row>
    <row r="2453" spans="1:17" s="19" customFormat="1" ht="39.9" customHeight="1" x14ac:dyDescent="0.25">
      <c r="A2453" s="848">
        <v>489</v>
      </c>
      <c r="B2453" s="287" t="s">
        <v>22</v>
      </c>
      <c r="C2453" s="287" t="s">
        <v>23</v>
      </c>
      <c r="D2453" s="287" t="s">
        <v>5593</v>
      </c>
      <c r="E2453" s="851" t="s">
        <v>5594</v>
      </c>
      <c r="F2453" s="851"/>
      <c r="G2453" s="851" t="s">
        <v>17</v>
      </c>
      <c r="H2453" s="852"/>
      <c r="I2453" s="358"/>
      <c r="J2453" s="357"/>
      <c r="K2453" s="357"/>
      <c r="L2453" s="357"/>
      <c r="M2453" s="356"/>
      <c r="O2453" s="333"/>
      <c r="Q2453" s="333"/>
    </row>
    <row r="2454" spans="1:17" s="19" customFormat="1" ht="39.9" customHeight="1" x14ac:dyDescent="0.25">
      <c r="A2454" s="849"/>
      <c r="B2454" s="48" t="s">
        <v>6396</v>
      </c>
      <c r="C2454" s="48" t="s">
        <v>6395</v>
      </c>
      <c r="D2454" s="355">
        <v>43666</v>
      </c>
      <c r="E2454" s="354"/>
      <c r="F2454" s="353" t="s">
        <v>6394</v>
      </c>
      <c r="G2454" s="774" t="s">
        <v>5997</v>
      </c>
      <c r="H2454" s="775"/>
      <c r="I2454" s="776"/>
      <c r="J2454" s="352" t="s">
        <v>5599</v>
      </c>
      <c r="K2454" s="53"/>
      <c r="L2454" s="45"/>
      <c r="M2454" s="351"/>
      <c r="O2454" s="333"/>
      <c r="Q2454" s="333"/>
    </row>
    <row r="2455" spans="1:17" s="19" customFormat="1" ht="39.9" customHeight="1" x14ac:dyDescent="0.25">
      <c r="A2455" s="849"/>
      <c r="B2455" s="349" t="s">
        <v>34</v>
      </c>
      <c r="C2455" s="349" t="s">
        <v>35</v>
      </c>
      <c r="D2455" s="349" t="s">
        <v>5600</v>
      </c>
      <c r="E2455" s="853" t="s">
        <v>5601</v>
      </c>
      <c r="F2455" s="853"/>
      <c r="G2455" s="854"/>
      <c r="H2455" s="855"/>
      <c r="I2455" s="856"/>
      <c r="J2455" s="58" t="s">
        <v>5646</v>
      </c>
      <c r="K2455" s="45"/>
      <c r="L2455" s="59" t="s">
        <v>32</v>
      </c>
      <c r="M2455" s="350">
        <v>3190.4</v>
      </c>
      <c r="O2455" s="333"/>
      <c r="Q2455" s="333"/>
    </row>
    <row r="2456" spans="1:17" s="19" customFormat="1" ht="39.9" customHeight="1" x14ac:dyDescent="0.25">
      <c r="A2456" s="849"/>
      <c r="B2456" s="349"/>
      <c r="C2456" s="349"/>
      <c r="D2456" s="349"/>
      <c r="E2456" s="349"/>
      <c r="F2456" s="349"/>
      <c r="G2456" s="348"/>
      <c r="H2456" s="347"/>
      <c r="I2456" s="346"/>
      <c r="J2456" s="345" t="s">
        <v>5607</v>
      </c>
      <c r="K2456" s="59"/>
      <c r="L2456" s="59"/>
      <c r="M2456" s="344"/>
      <c r="O2456" s="333"/>
      <c r="Q2456" s="333"/>
    </row>
    <row r="2457" spans="1:17" s="19" customFormat="1" ht="39.9" customHeight="1" thickBot="1" x14ac:dyDescent="0.3">
      <c r="A2457" s="850"/>
      <c r="B2457" s="343" t="s">
        <v>5332</v>
      </c>
      <c r="C2457" s="342" t="s">
        <v>5997</v>
      </c>
      <c r="D2457" s="341">
        <v>43696</v>
      </c>
      <c r="E2457" s="340" t="s">
        <v>5605</v>
      </c>
      <c r="F2457" s="339" t="s">
        <v>6393</v>
      </c>
      <c r="G2457" s="338"/>
      <c r="H2457" s="337"/>
      <c r="I2457" s="336"/>
      <c r="J2457" s="63" t="s">
        <v>5696</v>
      </c>
      <c r="K2457" s="335"/>
      <c r="L2457" s="64"/>
      <c r="M2457" s="334"/>
      <c r="O2457" s="333"/>
      <c r="Q2457" s="333"/>
    </row>
    <row r="2458" spans="1:17" s="19" customFormat="1" ht="39.9" customHeight="1" x14ac:dyDescent="0.25">
      <c r="A2458" s="848">
        <v>490</v>
      </c>
      <c r="B2458" s="287" t="s">
        <v>22</v>
      </c>
      <c r="C2458" s="287" t="s">
        <v>23</v>
      </c>
      <c r="D2458" s="287" t="s">
        <v>5593</v>
      </c>
      <c r="E2458" s="851" t="s">
        <v>5594</v>
      </c>
      <c r="F2458" s="851"/>
      <c r="G2458" s="851" t="s">
        <v>17</v>
      </c>
      <c r="H2458" s="852"/>
      <c r="I2458" s="358"/>
      <c r="J2458" s="357"/>
      <c r="K2458" s="357"/>
      <c r="L2458" s="357"/>
      <c r="M2458" s="356"/>
      <c r="O2458" s="333"/>
      <c r="Q2458" s="333"/>
    </row>
    <row r="2459" spans="1:17" s="19" customFormat="1" ht="39.9" customHeight="1" x14ac:dyDescent="0.25">
      <c r="A2459" s="849"/>
      <c r="B2459" s="48" t="s">
        <v>6392</v>
      </c>
      <c r="C2459" s="48" t="s">
        <v>6391</v>
      </c>
      <c r="D2459" s="355">
        <v>43561</v>
      </c>
      <c r="E2459" s="354"/>
      <c r="F2459" s="353" t="s">
        <v>6390</v>
      </c>
      <c r="G2459" s="774" t="s">
        <v>5997</v>
      </c>
      <c r="H2459" s="775"/>
      <c r="I2459" s="776"/>
      <c r="J2459" s="352" t="s">
        <v>5599</v>
      </c>
      <c r="K2459" s="53"/>
      <c r="L2459" s="45"/>
      <c r="M2459" s="351"/>
      <c r="O2459" s="333"/>
      <c r="Q2459" s="333"/>
    </row>
    <row r="2460" spans="1:17" s="19" customFormat="1" ht="39.9" customHeight="1" x14ac:dyDescent="0.25">
      <c r="A2460" s="849"/>
      <c r="B2460" s="349" t="s">
        <v>34</v>
      </c>
      <c r="C2460" s="349" t="s">
        <v>35</v>
      </c>
      <c r="D2460" s="349" t="s">
        <v>5600</v>
      </c>
      <c r="E2460" s="853" t="s">
        <v>5601</v>
      </c>
      <c r="F2460" s="853"/>
      <c r="G2460" s="854"/>
      <c r="H2460" s="855"/>
      <c r="I2460" s="856"/>
      <c r="J2460" s="58" t="s">
        <v>5646</v>
      </c>
      <c r="K2460" s="45"/>
      <c r="L2460" s="59" t="s">
        <v>32</v>
      </c>
      <c r="M2460" s="350">
        <v>2330</v>
      </c>
      <c r="O2460" s="333"/>
      <c r="Q2460" s="333"/>
    </row>
    <row r="2461" spans="1:17" s="19" customFormat="1" ht="39.9" customHeight="1" thickBot="1" x14ac:dyDescent="0.3">
      <c r="A2461" s="849"/>
      <c r="B2461" s="349"/>
      <c r="C2461" s="349"/>
      <c r="D2461" s="349"/>
      <c r="E2461" s="349"/>
      <c r="F2461" s="349"/>
      <c r="G2461" s="348"/>
      <c r="H2461" s="347"/>
      <c r="I2461" s="346"/>
      <c r="J2461" s="345" t="s">
        <v>5607</v>
      </c>
      <c r="K2461" s="59"/>
      <c r="L2461" s="59"/>
      <c r="M2461" s="344"/>
      <c r="O2461" s="333"/>
      <c r="Q2461" s="333"/>
    </row>
    <row r="2462" spans="1:17" s="19" customFormat="1" ht="39.9" customHeight="1" thickBot="1" x14ac:dyDescent="0.3">
      <c r="A2462" s="850"/>
      <c r="B2462" s="397" t="s">
        <v>6389</v>
      </c>
      <c r="C2462" s="342" t="s">
        <v>5997</v>
      </c>
      <c r="D2462" s="341">
        <v>43575</v>
      </c>
      <c r="E2462" s="340" t="s">
        <v>5605</v>
      </c>
      <c r="F2462" s="339" t="s">
        <v>6388</v>
      </c>
      <c r="G2462" s="338"/>
      <c r="H2462" s="337"/>
      <c r="I2462" s="336"/>
      <c r="J2462" s="63" t="s">
        <v>5696</v>
      </c>
      <c r="K2462" s="335"/>
      <c r="L2462" s="64"/>
      <c r="M2462" s="334"/>
      <c r="O2462" s="333"/>
      <c r="Q2462" s="333"/>
    </row>
    <row r="2463" spans="1:17" s="19" customFormat="1" ht="39.9" customHeight="1" x14ac:dyDescent="0.25">
      <c r="A2463" s="848">
        <v>491</v>
      </c>
      <c r="B2463" s="287" t="s">
        <v>22</v>
      </c>
      <c r="C2463" s="287" t="s">
        <v>23</v>
      </c>
      <c r="D2463" s="287" t="s">
        <v>5593</v>
      </c>
      <c r="E2463" s="851" t="s">
        <v>5594</v>
      </c>
      <c r="F2463" s="851"/>
      <c r="G2463" s="851" t="s">
        <v>17</v>
      </c>
      <c r="H2463" s="852"/>
      <c r="I2463" s="358"/>
      <c r="J2463" s="357"/>
      <c r="K2463" s="357"/>
      <c r="L2463" s="357"/>
      <c r="M2463" s="356"/>
      <c r="O2463" s="333"/>
      <c r="Q2463" s="333"/>
    </row>
    <row r="2464" spans="1:17" s="19" customFormat="1" ht="39.9" customHeight="1" x14ac:dyDescent="0.25">
      <c r="A2464" s="849"/>
      <c r="B2464" s="48" t="s">
        <v>6387</v>
      </c>
      <c r="C2464" s="48" t="s">
        <v>6386</v>
      </c>
      <c r="D2464" s="355">
        <v>43592</v>
      </c>
      <c r="E2464" s="354"/>
      <c r="F2464" s="353" t="s">
        <v>5795</v>
      </c>
      <c r="G2464" s="774" t="s">
        <v>5793</v>
      </c>
      <c r="H2464" s="775"/>
      <c r="I2464" s="776"/>
      <c r="J2464" s="352" t="s">
        <v>5599</v>
      </c>
      <c r="K2464" s="53"/>
      <c r="L2464" s="45"/>
      <c r="M2464" s="351"/>
      <c r="O2464" s="333"/>
      <c r="Q2464" s="333"/>
    </row>
    <row r="2465" spans="1:17" s="19" customFormat="1" ht="39.9" customHeight="1" x14ac:dyDescent="0.25">
      <c r="A2465" s="849"/>
      <c r="B2465" s="349" t="s">
        <v>34</v>
      </c>
      <c r="C2465" s="349" t="s">
        <v>35</v>
      </c>
      <c r="D2465" s="349" t="s">
        <v>5600</v>
      </c>
      <c r="E2465" s="853" t="s">
        <v>5601</v>
      </c>
      <c r="F2465" s="853"/>
      <c r="G2465" s="854"/>
      <c r="H2465" s="855"/>
      <c r="I2465" s="856"/>
      <c r="J2465" s="58" t="s">
        <v>5646</v>
      </c>
      <c r="K2465" s="45"/>
      <c r="L2465" s="59" t="s">
        <v>32</v>
      </c>
      <c r="M2465" s="350">
        <v>261.74</v>
      </c>
      <c r="O2465" s="333"/>
      <c r="Q2465" s="333"/>
    </row>
    <row r="2466" spans="1:17" s="19" customFormat="1" ht="39.9" customHeight="1" x14ac:dyDescent="0.25">
      <c r="A2466" s="849"/>
      <c r="B2466" s="349"/>
      <c r="C2466" s="349"/>
      <c r="D2466" s="349"/>
      <c r="E2466" s="349"/>
      <c r="F2466" s="349"/>
      <c r="G2466" s="348"/>
      <c r="H2466" s="347"/>
      <c r="I2466" s="346"/>
      <c r="J2466" s="345" t="s">
        <v>5607</v>
      </c>
      <c r="K2466" s="59"/>
      <c r="L2466" s="59"/>
      <c r="M2466" s="344"/>
      <c r="O2466" s="333"/>
      <c r="Q2466" s="333"/>
    </row>
    <row r="2467" spans="1:17" s="19" customFormat="1" ht="39.9" customHeight="1" thickBot="1" x14ac:dyDescent="0.3">
      <c r="A2467" s="850"/>
      <c r="B2467" s="343" t="s">
        <v>5699</v>
      </c>
      <c r="C2467" s="342" t="s">
        <v>5793</v>
      </c>
      <c r="D2467" s="341">
        <v>43593</v>
      </c>
      <c r="E2467" s="340" t="s">
        <v>5605</v>
      </c>
      <c r="F2467" s="339" t="s">
        <v>6385</v>
      </c>
      <c r="G2467" s="338"/>
      <c r="H2467" s="337"/>
      <c r="I2467" s="336"/>
      <c r="J2467" s="63" t="s">
        <v>5696</v>
      </c>
      <c r="K2467" s="335"/>
      <c r="L2467" s="64"/>
      <c r="M2467" s="334"/>
      <c r="O2467" s="333"/>
      <c r="Q2467" s="333"/>
    </row>
    <row r="2468" spans="1:17" s="19" customFormat="1" ht="39.9" customHeight="1" x14ac:dyDescent="0.25">
      <c r="A2468" s="848">
        <v>492</v>
      </c>
      <c r="B2468" s="287" t="s">
        <v>22</v>
      </c>
      <c r="C2468" s="287" t="s">
        <v>23</v>
      </c>
      <c r="D2468" s="287" t="s">
        <v>5593</v>
      </c>
      <c r="E2468" s="851" t="s">
        <v>5594</v>
      </c>
      <c r="F2468" s="851"/>
      <c r="G2468" s="851" t="s">
        <v>17</v>
      </c>
      <c r="H2468" s="852"/>
      <c r="I2468" s="358"/>
      <c r="J2468" s="357"/>
      <c r="K2468" s="357"/>
      <c r="L2468" s="357"/>
      <c r="M2468" s="356"/>
      <c r="O2468" s="333"/>
      <c r="Q2468" s="333"/>
    </row>
    <row r="2469" spans="1:17" s="19" customFormat="1" ht="39.9" customHeight="1" x14ac:dyDescent="0.25">
      <c r="A2469" s="849"/>
      <c r="B2469" s="48" t="s">
        <v>6384</v>
      </c>
      <c r="C2469" s="48" t="s">
        <v>6383</v>
      </c>
      <c r="D2469" s="355">
        <v>43568</v>
      </c>
      <c r="E2469" s="354"/>
      <c r="F2469" s="353" t="s">
        <v>6382</v>
      </c>
      <c r="G2469" s="774" t="s">
        <v>5997</v>
      </c>
      <c r="H2469" s="775"/>
      <c r="I2469" s="776"/>
      <c r="J2469" s="352" t="s">
        <v>5599</v>
      </c>
      <c r="K2469" s="53"/>
      <c r="L2469" s="45" t="s">
        <v>32</v>
      </c>
      <c r="M2469" s="351">
        <v>696</v>
      </c>
      <c r="O2469" s="333"/>
      <c r="Q2469" s="333"/>
    </row>
    <row r="2470" spans="1:17" s="19" customFormat="1" ht="39.9" customHeight="1" x14ac:dyDescent="0.25">
      <c r="A2470" s="849"/>
      <c r="B2470" s="349" t="s">
        <v>34</v>
      </c>
      <c r="C2470" s="349" t="s">
        <v>35</v>
      </c>
      <c r="D2470" s="349" t="s">
        <v>5600</v>
      </c>
      <c r="E2470" s="853" t="s">
        <v>5601</v>
      </c>
      <c r="F2470" s="853"/>
      <c r="G2470" s="854"/>
      <c r="H2470" s="855"/>
      <c r="I2470" s="856"/>
      <c r="J2470" s="58" t="s">
        <v>5646</v>
      </c>
      <c r="K2470" s="45"/>
      <c r="L2470" s="59"/>
      <c r="M2470" s="350"/>
      <c r="O2470" s="333"/>
      <c r="Q2470" s="333"/>
    </row>
    <row r="2471" spans="1:17" s="19" customFormat="1" ht="39.9" customHeight="1" x14ac:dyDescent="0.25">
      <c r="A2471" s="849"/>
      <c r="B2471" s="349"/>
      <c r="C2471" s="349"/>
      <c r="D2471" s="349"/>
      <c r="E2471" s="349"/>
      <c r="F2471" s="349"/>
      <c r="G2471" s="348"/>
      <c r="H2471" s="347"/>
      <c r="I2471" s="346"/>
      <c r="J2471" s="345" t="s">
        <v>5607</v>
      </c>
      <c r="K2471" s="59"/>
      <c r="L2471" s="59"/>
      <c r="M2471" s="344"/>
      <c r="O2471" s="333"/>
      <c r="Q2471" s="333"/>
    </row>
    <row r="2472" spans="1:17" s="19" customFormat="1" ht="39.9" customHeight="1" thickBot="1" x14ac:dyDescent="0.3">
      <c r="A2472" s="850"/>
      <c r="B2472" s="343" t="s">
        <v>5844</v>
      </c>
      <c r="C2472" s="342" t="s">
        <v>5997</v>
      </c>
      <c r="D2472" s="341">
        <v>43583</v>
      </c>
      <c r="E2472" s="340" t="s">
        <v>5605</v>
      </c>
      <c r="F2472" s="339" t="s">
        <v>6381</v>
      </c>
      <c r="G2472" s="338"/>
      <c r="H2472" s="337"/>
      <c r="I2472" s="336"/>
      <c r="J2472" s="63" t="s">
        <v>5696</v>
      </c>
      <c r="K2472" s="335"/>
      <c r="L2472" s="64"/>
      <c r="M2472" s="334"/>
      <c r="O2472" s="333"/>
      <c r="Q2472" s="333"/>
    </row>
    <row r="2473" spans="1:17" s="19" customFormat="1" ht="39.9" customHeight="1" x14ac:dyDescent="0.25">
      <c r="A2473" s="848">
        <v>493</v>
      </c>
      <c r="B2473" s="287" t="s">
        <v>22</v>
      </c>
      <c r="C2473" s="287" t="s">
        <v>23</v>
      </c>
      <c r="D2473" s="287" t="s">
        <v>5593</v>
      </c>
      <c r="E2473" s="851" t="s">
        <v>5594</v>
      </c>
      <c r="F2473" s="851"/>
      <c r="G2473" s="851" t="s">
        <v>17</v>
      </c>
      <c r="H2473" s="852"/>
      <c r="I2473" s="358"/>
      <c r="J2473" s="357"/>
      <c r="K2473" s="357"/>
      <c r="L2473" s="357"/>
      <c r="M2473" s="356"/>
      <c r="O2473" s="333"/>
      <c r="Q2473" s="333"/>
    </row>
    <row r="2474" spans="1:17" s="19" customFormat="1" ht="39.9" customHeight="1" x14ac:dyDescent="0.25">
      <c r="A2474" s="849"/>
      <c r="B2474" s="48" t="s">
        <v>6380</v>
      </c>
      <c r="C2474" s="48" t="s">
        <v>6379</v>
      </c>
      <c r="D2474" s="355">
        <v>43618</v>
      </c>
      <c r="E2474" s="354"/>
      <c r="F2474" s="353" t="s">
        <v>6255</v>
      </c>
      <c r="G2474" s="774" t="s">
        <v>6378</v>
      </c>
      <c r="H2474" s="775"/>
      <c r="I2474" s="776"/>
      <c r="J2474" s="352" t="s">
        <v>5599</v>
      </c>
      <c r="K2474" s="53"/>
      <c r="L2474" s="45" t="s">
        <v>32</v>
      </c>
      <c r="M2474" s="351">
        <v>876</v>
      </c>
      <c r="O2474" s="333"/>
      <c r="Q2474" s="333"/>
    </row>
    <row r="2475" spans="1:17" s="19" customFormat="1" ht="39.9" customHeight="1" x14ac:dyDescent="0.25">
      <c r="A2475" s="849"/>
      <c r="B2475" s="349" t="s">
        <v>34</v>
      </c>
      <c r="C2475" s="349" t="s">
        <v>35</v>
      </c>
      <c r="D2475" s="349" t="s">
        <v>5600</v>
      </c>
      <c r="E2475" s="853" t="s">
        <v>5601</v>
      </c>
      <c r="F2475" s="853"/>
      <c r="G2475" s="854"/>
      <c r="H2475" s="855"/>
      <c r="I2475" s="856"/>
      <c r="J2475" s="58" t="s">
        <v>5646</v>
      </c>
      <c r="K2475" s="45"/>
      <c r="L2475" s="59"/>
      <c r="M2475" s="350"/>
      <c r="O2475" s="333"/>
      <c r="Q2475" s="333"/>
    </row>
    <row r="2476" spans="1:17" s="19" customFormat="1" ht="39.9" customHeight="1" thickBot="1" x14ac:dyDescent="0.3">
      <c r="A2476" s="849"/>
      <c r="B2476" s="349"/>
      <c r="C2476" s="349"/>
      <c r="D2476" s="349"/>
      <c r="E2476" s="349"/>
      <c r="F2476" s="349"/>
      <c r="G2476" s="348"/>
      <c r="H2476" s="347"/>
      <c r="I2476" s="346"/>
      <c r="J2476" s="345" t="s">
        <v>5607</v>
      </c>
      <c r="K2476" s="59"/>
      <c r="L2476" s="64" t="s">
        <v>32</v>
      </c>
      <c r="M2476" s="334">
        <v>384</v>
      </c>
      <c r="O2476" s="333"/>
      <c r="Q2476" s="333"/>
    </row>
    <row r="2477" spans="1:17" s="19" customFormat="1" ht="39.9" customHeight="1" thickBot="1" x14ac:dyDescent="0.3">
      <c r="A2477" s="850"/>
      <c r="B2477" s="343" t="s">
        <v>5728</v>
      </c>
      <c r="C2477" s="342" t="s">
        <v>6378</v>
      </c>
      <c r="D2477" s="341">
        <v>43624</v>
      </c>
      <c r="E2477" s="340" t="s">
        <v>5605</v>
      </c>
      <c r="F2477" s="339" t="s">
        <v>6377</v>
      </c>
      <c r="G2477" s="338"/>
      <c r="H2477" s="337"/>
      <c r="I2477" s="336"/>
      <c r="J2477" s="63" t="s">
        <v>5696</v>
      </c>
      <c r="K2477" s="335"/>
      <c r="L2477" s="64"/>
      <c r="M2477" s="334"/>
      <c r="O2477" s="333"/>
      <c r="Q2477" s="333"/>
    </row>
    <row r="2478" spans="1:17" s="19" customFormat="1" ht="39.9" customHeight="1" x14ac:dyDescent="0.25">
      <c r="A2478" s="848">
        <v>494</v>
      </c>
      <c r="B2478" s="287" t="s">
        <v>22</v>
      </c>
      <c r="C2478" s="287" t="s">
        <v>23</v>
      </c>
      <c r="D2478" s="287" t="s">
        <v>5593</v>
      </c>
      <c r="E2478" s="851" t="s">
        <v>5594</v>
      </c>
      <c r="F2478" s="851"/>
      <c r="G2478" s="851" t="s">
        <v>17</v>
      </c>
      <c r="H2478" s="852"/>
      <c r="I2478" s="358"/>
      <c r="J2478" s="357"/>
      <c r="K2478" s="357"/>
      <c r="L2478" s="357"/>
      <c r="M2478" s="356"/>
      <c r="O2478" s="333"/>
      <c r="Q2478" s="333"/>
    </row>
    <row r="2479" spans="1:17" s="19" customFormat="1" ht="39.9" customHeight="1" x14ac:dyDescent="0.25">
      <c r="A2479" s="849"/>
      <c r="B2479" s="48" t="s">
        <v>6376</v>
      </c>
      <c r="C2479" s="48" t="s">
        <v>6375</v>
      </c>
      <c r="D2479" s="355">
        <v>43724</v>
      </c>
      <c r="E2479" s="354"/>
      <c r="F2479" s="353" t="s">
        <v>6374</v>
      </c>
      <c r="G2479" s="774" t="s">
        <v>6373</v>
      </c>
      <c r="H2479" s="775"/>
      <c r="I2479" s="776"/>
      <c r="J2479" s="352" t="s">
        <v>5599</v>
      </c>
      <c r="K2479" s="53"/>
      <c r="L2479" s="45" t="s">
        <v>32</v>
      </c>
      <c r="M2479" s="351">
        <v>752</v>
      </c>
      <c r="O2479" s="333"/>
      <c r="Q2479" s="333"/>
    </row>
    <row r="2480" spans="1:17" s="19" customFormat="1" ht="39.9" customHeight="1" x14ac:dyDescent="0.25">
      <c r="A2480" s="849"/>
      <c r="B2480" s="349" t="s">
        <v>34</v>
      </c>
      <c r="C2480" s="349" t="s">
        <v>35</v>
      </c>
      <c r="D2480" s="349" t="s">
        <v>5600</v>
      </c>
      <c r="E2480" s="853" t="s">
        <v>5601</v>
      </c>
      <c r="F2480" s="853"/>
      <c r="G2480" s="854"/>
      <c r="H2480" s="855"/>
      <c r="I2480" s="856"/>
      <c r="J2480" s="58" t="s">
        <v>5646</v>
      </c>
      <c r="K2480" s="45"/>
      <c r="L2480" s="59" t="s">
        <v>32</v>
      </c>
      <c r="M2480" s="350">
        <v>1633.1</v>
      </c>
      <c r="O2480" s="333"/>
      <c r="Q2480" s="333"/>
    </row>
    <row r="2481" spans="1:17" s="19" customFormat="1" ht="39.9" customHeight="1" x14ac:dyDescent="0.25">
      <c r="A2481" s="849"/>
      <c r="B2481" s="349"/>
      <c r="C2481" s="349"/>
      <c r="D2481" s="349"/>
      <c r="E2481" s="349"/>
      <c r="F2481" s="349"/>
      <c r="G2481" s="348"/>
      <c r="H2481" s="347"/>
      <c r="I2481" s="346"/>
      <c r="J2481" s="345" t="s">
        <v>5607</v>
      </c>
      <c r="K2481" s="59"/>
      <c r="L2481" s="59" t="s">
        <v>32</v>
      </c>
      <c r="M2481" s="344">
        <v>405</v>
      </c>
      <c r="O2481" s="333"/>
      <c r="Q2481" s="333"/>
    </row>
    <row r="2482" spans="1:17" s="19" customFormat="1" ht="39.9" customHeight="1" thickBot="1" x14ac:dyDescent="0.3">
      <c r="A2482" s="850"/>
      <c r="B2482" s="343" t="s">
        <v>5844</v>
      </c>
      <c r="C2482" s="342" t="s">
        <v>6373</v>
      </c>
      <c r="D2482" s="341">
        <v>43728</v>
      </c>
      <c r="E2482" s="340" t="s">
        <v>5605</v>
      </c>
      <c r="F2482" s="339" t="s">
        <v>6372</v>
      </c>
      <c r="G2482" s="338"/>
      <c r="H2482" s="337"/>
      <c r="I2482" s="336"/>
      <c r="J2482" s="63" t="s">
        <v>5696</v>
      </c>
      <c r="K2482" s="335"/>
      <c r="L2482" s="64"/>
      <c r="M2482" s="334"/>
      <c r="O2482" s="333"/>
      <c r="Q2482" s="333"/>
    </row>
    <row r="2483" spans="1:17" s="19" customFormat="1" ht="39.9" customHeight="1" x14ac:dyDescent="0.25">
      <c r="A2483" s="848">
        <v>495</v>
      </c>
      <c r="B2483" s="287" t="s">
        <v>22</v>
      </c>
      <c r="C2483" s="287" t="s">
        <v>23</v>
      </c>
      <c r="D2483" s="287" t="s">
        <v>5593</v>
      </c>
      <c r="E2483" s="851" t="s">
        <v>5594</v>
      </c>
      <c r="F2483" s="851"/>
      <c r="G2483" s="851" t="s">
        <v>17</v>
      </c>
      <c r="H2483" s="852"/>
      <c r="I2483" s="358"/>
      <c r="J2483" s="357"/>
      <c r="K2483" s="357"/>
      <c r="L2483" s="357"/>
      <c r="M2483" s="356"/>
      <c r="O2483" s="333"/>
      <c r="Q2483" s="333"/>
    </row>
    <row r="2484" spans="1:17" s="19" customFormat="1" ht="39.9" customHeight="1" x14ac:dyDescent="0.25">
      <c r="A2484" s="849"/>
      <c r="B2484" s="48" t="s">
        <v>6369</v>
      </c>
      <c r="C2484" s="48" t="s">
        <v>6371</v>
      </c>
      <c r="D2484" s="355">
        <v>43617</v>
      </c>
      <c r="E2484" s="354"/>
      <c r="F2484" s="353" t="s">
        <v>6139</v>
      </c>
      <c r="G2484" s="774" t="s">
        <v>5837</v>
      </c>
      <c r="H2484" s="775"/>
      <c r="I2484" s="776"/>
      <c r="J2484" s="352" t="s">
        <v>5599</v>
      </c>
      <c r="K2484" s="53"/>
      <c r="L2484" s="45" t="s">
        <v>32</v>
      </c>
      <c r="M2484" s="351">
        <v>897</v>
      </c>
      <c r="O2484" s="333"/>
      <c r="Q2484" s="333"/>
    </row>
    <row r="2485" spans="1:17" s="19" customFormat="1" ht="39.9" customHeight="1" x14ac:dyDescent="0.25">
      <c r="A2485" s="849"/>
      <c r="B2485" s="349" t="s">
        <v>34</v>
      </c>
      <c r="C2485" s="349" t="s">
        <v>35</v>
      </c>
      <c r="D2485" s="349" t="s">
        <v>5600</v>
      </c>
      <c r="E2485" s="853" t="s">
        <v>5601</v>
      </c>
      <c r="F2485" s="853"/>
      <c r="G2485" s="854"/>
      <c r="H2485" s="855"/>
      <c r="I2485" s="856"/>
      <c r="J2485" s="58" t="s">
        <v>5646</v>
      </c>
      <c r="K2485" s="45"/>
      <c r="L2485" s="59" t="s">
        <v>32</v>
      </c>
      <c r="M2485" s="350">
        <v>3366.71</v>
      </c>
      <c r="O2485" s="333"/>
      <c r="Q2485" s="333"/>
    </row>
    <row r="2486" spans="1:17" s="19" customFormat="1" ht="39.9" customHeight="1" x14ac:dyDescent="0.25">
      <c r="A2486" s="849"/>
      <c r="B2486" s="349"/>
      <c r="C2486" s="349"/>
      <c r="D2486" s="349"/>
      <c r="E2486" s="349"/>
      <c r="F2486" s="349"/>
      <c r="G2486" s="348"/>
      <c r="H2486" s="347"/>
      <c r="I2486" s="346"/>
      <c r="J2486" s="345" t="s">
        <v>5607</v>
      </c>
      <c r="K2486" s="59"/>
      <c r="L2486" s="59"/>
      <c r="M2486" s="344"/>
      <c r="O2486" s="333"/>
      <c r="Q2486" s="333"/>
    </row>
    <row r="2487" spans="1:17" s="19" customFormat="1" ht="39.9" customHeight="1" thickBot="1" x14ac:dyDescent="0.3">
      <c r="A2487" s="850"/>
      <c r="B2487" s="343" t="s">
        <v>3012</v>
      </c>
      <c r="C2487" s="342" t="s">
        <v>5837</v>
      </c>
      <c r="D2487" s="341">
        <v>43621</v>
      </c>
      <c r="E2487" s="340" t="s">
        <v>5605</v>
      </c>
      <c r="F2487" s="339" t="s">
        <v>6370</v>
      </c>
      <c r="G2487" s="338"/>
      <c r="H2487" s="337"/>
      <c r="I2487" s="336"/>
      <c r="J2487" s="63" t="s">
        <v>5696</v>
      </c>
      <c r="K2487" s="335"/>
      <c r="L2487" s="64"/>
      <c r="M2487" s="334"/>
      <c r="O2487" s="333"/>
      <c r="Q2487" s="333"/>
    </row>
    <row r="2488" spans="1:17" s="19" customFormat="1" ht="39.9" customHeight="1" x14ac:dyDescent="0.25">
      <c r="A2488" s="848">
        <v>496</v>
      </c>
      <c r="B2488" s="287" t="s">
        <v>22</v>
      </c>
      <c r="C2488" s="287" t="s">
        <v>23</v>
      </c>
      <c r="D2488" s="287" t="s">
        <v>5593</v>
      </c>
      <c r="E2488" s="851" t="s">
        <v>5594</v>
      </c>
      <c r="F2488" s="851"/>
      <c r="G2488" s="851" t="s">
        <v>17</v>
      </c>
      <c r="H2488" s="852"/>
      <c r="I2488" s="358"/>
      <c r="J2488" s="357"/>
      <c r="K2488" s="357"/>
      <c r="L2488" s="357"/>
      <c r="M2488" s="356"/>
      <c r="O2488" s="333"/>
      <c r="Q2488" s="333"/>
    </row>
    <row r="2489" spans="1:17" s="19" customFormat="1" ht="39.9" customHeight="1" x14ac:dyDescent="0.25">
      <c r="A2489" s="849"/>
      <c r="B2489" s="48" t="s">
        <v>6369</v>
      </c>
      <c r="C2489" s="48" t="s">
        <v>6368</v>
      </c>
      <c r="D2489" s="355">
        <v>43721</v>
      </c>
      <c r="E2489" s="354"/>
      <c r="F2489" s="353" t="s">
        <v>6367</v>
      </c>
      <c r="G2489" s="774" t="s">
        <v>5997</v>
      </c>
      <c r="H2489" s="775"/>
      <c r="I2489" s="776"/>
      <c r="J2489" s="352" t="s">
        <v>5599</v>
      </c>
      <c r="K2489" s="53"/>
      <c r="L2489" s="45"/>
      <c r="M2489" s="351"/>
      <c r="O2489" s="333"/>
      <c r="Q2489" s="333"/>
    </row>
    <row r="2490" spans="1:17" s="19" customFormat="1" ht="39.9" customHeight="1" x14ac:dyDescent="0.25">
      <c r="A2490" s="849"/>
      <c r="B2490" s="349" t="s">
        <v>34</v>
      </c>
      <c r="C2490" s="349" t="s">
        <v>35</v>
      </c>
      <c r="D2490" s="349" t="s">
        <v>5600</v>
      </c>
      <c r="E2490" s="853" t="s">
        <v>5601</v>
      </c>
      <c r="F2490" s="853"/>
      <c r="G2490" s="854"/>
      <c r="H2490" s="855"/>
      <c r="I2490" s="856"/>
      <c r="J2490" s="58" t="s">
        <v>5646</v>
      </c>
      <c r="K2490" s="45"/>
      <c r="L2490" s="59" t="s">
        <v>32</v>
      </c>
      <c r="M2490" s="350">
        <v>1841.93</v>
      </c>
      <c r="O2490" s="333"/>
      <c r="Q2490" s="333"/>
    </row>
    <row r="2491" spans="1:17" s="19" customFormat="1" ht="39.9" customHeight="1" x14ac:dyDescent="0.25">
      <c r="A2491" s="849"/>
      <c r="B2491" s="349"/>
      <c r="C2491" s="349"/>
      <c r="D2491" s="349"/>
      <c r="E2491" s="349"/>
      <c r="F2491" s="349"/>
      <c r="G2491" s="348"/>
      <c r="H2491" s="347"/>
      <c r="I2491" s="346"/>
      <c r="J2491" s="345" t="s">
        <v>5607</v>
      </c>
      <c r="K2491" s="59"/>
      <c r="L2491" s="59"/>
      <c r="M2491" s="344"/>
      <c r="O2491" s="333"/>
      <c r="Q2491" s="333"/>
    </row>
    <row r="2492" spans="1:17" s="19" customFormat="1" ht="39.9" customHeight="1" thickBot="1" x14ac:dyDescent="0.3">
      <c r="A2492" s="850"/>
      <c r="B2492" s="343" t="s">
        <v>3012</v>
      </c>
      <c r="C2492" s="342" t="s">
        <v>5997</v>
      </c>
      <c r="D2492" s="341">
        <v>43729</v>
      </c>
      <c r="E2492" s="340" t="s">
        <v>5605</v>
      </c>
      <c r="F2492" s="339" t="s">
        <v>6000</v>
      </c>
      <c r="G2492" s="338"/>
      <c r="H2492" s="337"/>
      <c r="I2492" s="336"/>
      <c r="J2492" s="63" t="s">
        <v>5696</v>
      </c>
      <c r="K2492" s="335"/>
      <c r="L2492" s="64"/>
      <c r="M2492" s="334"/>
      <c r="O2492" s="333"/>
      <c r="Q2492" s="333"/>
    </row>
    <row r="2493" spans="1:17" s="19" customFormat="1" ht="39.9" customHeight="1" x14ac:dyDescent="0.25">
      <c r="A2493" s="848">
        <v>497</v>
      </c>
      <c r="B2493" s="287" t="s">
        <v>22</v>
      </c>
      <c r="C2493" s="287" t="s">
        <v>23</v>
      </c>
      <c r="D2493" s="287" t="s">
        <v>5593</v>
      </c>
      <c r="E2493" s="851" t="s">
        <v>5594</v>
      </c>
      <c r="F2493" s="851"/>
      <c r="G2493" s="851" t="s">
        <v>17</v>
      </c>
      <c r="H2493" s="852"/>
      <c r="I2493" s="358"/>
      <c r="J2493" s="357"/>
      <c r="K2493" s="357"/>
      <c r="L2493" s="357"/>
      <c r="M2493" s="356"/>
      <c r="O2493" s="333"/>
      <c r="Q2493" s="333"/>
    </row>
    <row r="2494" spans="1:17" s="19" customFormat="1" ht="39.9" customHeight="1" x14ac:dyDescent="0.25">
      <c r="A2494" s="849"/>
      <c r="B2494" s="48" t="s">
        <v>6366</v>
      </c>
      <c r="C2494" s="48" t="s">
        <v>6365</v>
      </c>
      <c r="D2494" s="355">
        <v>43637</v>
      </c>
      <c r="E2494" s="354"/>
      <c r="F2494" s="353" t="s">
        <v>6364</v>
      </c>
      <c r="G2494" s="774" t="s">
        <v>5837</v>
      </c>
      <c r="H2494" s="775"/>
      <c r="I2494" s="776"/>
      <c r="J2494" s="352" t="s">
        <v>5599</v>
      </c>
      <c r="K2494" s="53"/>
      <c r="L2494" s="45" t="s">
        <v>32</v>
      </c>
      <c r="M2494" s="351">
        <v>864</v>
      </c>
      <c r="O2494" s="333"/>
      <c r="Q2494" s="333"/>
    </row>
    <row r="2495" spans="1:17" s="19" customFormat="1" ht="39.9" customHeight="1" x14ac:dyDescent="0.25">
      <c r="A2495" s="849"/>
      <c r="B2495" s="349" t="s">
        <v>34</v>
      </c>
      <c r="C2495" s="349" t="s">
        <v>35</v>
      </c>
      <c r="D2495" s="349" t="s">
        <v>5600</v>
      </c>
      <c r="E2495" s="853" t="s">
        <v>5601</v>
      </c>
      <c r="F2495" s="853"/>
      <c r="G2495" s="854"/>
      <c r="H2495" s="855"/>
      <c r="I2495" s="856"/>
      <c r="J2495" s="58" t="s">
        <v>5646</v>
      </c>
      <c r="K2495" s="45"/>
      <c r="L2495" s="59" t="s">
        <v>5583</v>
      </c>
      <c r="M2495" s="350">
        <v>1727.04</v>
      </c>
      <c r="O2495" s="333"/>
      <c r="Q2495" s="333"/>
    </row>
    <row r="2496" spans="1:17" s="19" customFormat="1" ht="39.9" customHeight="1" x14ac:dyDescent="0.25">
      <c r="A2496" s="849"/>
      <c r="B2496" s="349"/>
      <c r="C2496" s="349"/>
      <c r="D2496" s="349"/>
      <c r="E2496" s="349"/>
      <c r="F2496" s="349"/>
      <c r="G2496" s="348"/>
      <c r="H2496" s="347"/>
      <c r="I2496" s="346"/>
      <c r="J2496" s="345" t="s">
        <v>5607</v>
      </c>
      <c r="K2496" s="59"/>
      <c r="L2496" s="59" t="s">
        <v>32</v>
      </c>
      <c r="M2496" s="344">
        <v>366.5</v>
      </c>
      <c r="O2496" s="333"/>
      <c r="Q2496" s="333"/>
    </row>
    <row r="2497" spans="1:17" s="19" customFormat="1" ht="39.9" customHeight="1" thickBot="1" x14ac:dyDescent="0.3">
      <c r="A2497" s="850"/>
      <c r="B2497" s="343" t="s">
        <v>2563</v>
      </c>
      <c r="C2497" s="342" t="s">
        <v>5837</v>
      </c>
      <c r="D2497" s="341">
        <v>43642</v>
      </c>
      <c r="E2497" s="340" t="s">
        <v>5605</v>
      </c>
      <c r="F2497" s="339" t="s">
        <v>6363</v>
      </c>
      <c r="G2497" s="338"/>
      <c r="H2497" s="337"/>
      <c r="I2497" s="336"/>
      <c r="J2497" s="63" t="s">
        <v>5696</v>
      </c>
      <c r="K2497" s="335"/>
      <c r="L2497" s="64"/>
      <c r="M2497" s="334"/>
      <c r="O2497" s="333"/>
      <c r="Q2497" s="333"/>
    </row>
    <row r="2498" spans="1:17" s="19" customFormat="1" ht="39.9" customHeight="1" x14ac:dyDescent="0.25">
      <c r="A2498" s="848">
        <v>498</v>
      </c>
      <c r="B2498" s="287" t="s">
        <v>22</v>
      </c>
      <c r="C2498" s="287" t="s">
        <v>23</v>
      </c>
      <c r="D2498" s="287" t="s">
        <v>5593</v>
      </c>
      <c r="E2498" s="851" t="s">
        <v>5594</v>
      </c>
      <c r="F2498" s="851"/>
      <c r="G2498" s="851" t="s">
        <v>17</v>
      </c>
      <c r="H2498" s="852"/>
      <c r="I2498" s="358"/>
      <c r="J2498" s="357"/>
      <c r="K2498" s="357"/>
      <c r="L2498" s="357"/>
      <c r="M2498" s="356"/>
      <c r="O2498" s="333"/>
      <c r="Q2498" s="333"/>
    </row>
    <row r="2499" spans="1:17" s="19" customFormat="1" ht="39.9" customHeight="1" x14ac:dyDescent="0.25">
      <c r="A2499" s="849"/>
      <c r="B2499" s="48" t="s">
        <v>6362</v>
      </c>
      <c r="C2499" s="48" t="s">
        <v>6361</v>
      </c>
      <c r="D2499" s="355">
        <v>43674</v>
      </c>
      <c r="E2499" s="354"/>
      <c r="F2499" s="353" t="s">
        <v>5705</v>
      </c>
      <c r="G2499" s="774" t="s">
        <v>909</v>
      </c>
      <c r="H2499" s="775"/>
      <c r="I2499" s="776"/>
      <c r="J2499" s="352" t="s">
        <v>5599</v>
      </c>
      <c r="K2499" s="53"/>
      <c r="L2499" s="45" t="s">
        <v>32</v>
      </c>
      <c r="M2499" s="351">
        <v>179</v>
      </c>
      <c r="O2499" s="333"/>
      <c r="Q2499" s="333"/>
    </row>
    <row r="2500" spans="1:17" s="19" customFormat="1" ht="39.9" customHeight="1" x14ac:dyDescent="0.25">
      <c r="A2500" s="849"/>
      <c r="B2500" s="349" t="s">
        <v>34</v>
      </c>
      <c r="C2500" s="349" t="s">
        <v>35</v>
      </c>
      <c r="D2500" s="349" t="s">
        <v>5600</v>
      </c>
      <c r="E2500" s="853" t="s">
        <v>5601</v>
      </c>
      <c r="F2500" s="853"/>
      <c r="G2500" s="854"/>
      <c r="H2500" s="855"/>
      <c r="I2500" s="856"/>
      <c r="J2500" s="58" t="s">
        <v>5646</v>
      </c>
      <c r="K2500" s="45"/>
      <c r="L2500" s="59" t="s">
        <v>32</v>
      </c>
      <c r="M2500" s="350">
        <v>500</v>
      </c>
      <c r="O2500" s="333"/>
      <c r="Q2500" s="333"/>
    </row>
    <row r="2501" spans="1:17" s="19" customFormat="1" ht="39.9" customHeight="1" x14ac:dyDescent="0.25">
      <c r="A2501" s="849"/>
      <c r="B2501" s="349"/>
      <c r="C2501" s="349"/>
      <c r="D2501" s="349"/>
      <c r="E2501" s="349"/>
      <c r="F2501" s="349"/>
      <c r="G2501" s="348"/>
      <c r="H2501" s="347"/>
      <c r="I2501" s="346"/>
      <c r="J2501" s="345" t="s">
        <v>5607</v>
      </c>
      <c r="K2501" s="59"/>
      <c r="L2501" s="59"/>
      <c r="M2501" s="344"/>
      <c r="O2501" s="333"/>
      <c r="Q2501" s="333"/>
    </row>
    <row r="2502" spans="1:17" s="19" customFormat="1" ht="39.9" customHeight="1" thickBot="1" x14ac:dyDescent="0.3">
      <c r="A2502" s="850"/>
      <c r="B2502" s="343" t="s">
        <v>6360</v>
      </c>
      <c r="C2502" s="342" t="s">
        <v>909</v>
      </c>
      <c r="D2502" s="341">
        <v>43676</v>
      </c>
      <c r="E2502" s="340" t="s">
        <v>5605</v>
      </c>
      <c r="F2502" s="339" t="s">
        <v>6359</v>
      </c>
      <c r="G2502" s="338"/>
      <c r="H2502" s="337"/>
      <c r="I2502" s="336"/>
      <c r="J2502" s="63" t="s">
        <v>5696</v>
      </c>
      <c r="K2502" s="335"/>
      <c r="L2502" s="64"/>
      <c r="M2502" s="334"/>
      <c r="O2502" s="333"/>
      <c r="Q2502" s="333"/>
    </row>
    <row r="2503" spans="1:17" s="19" customFormat="1" ht="39.9" customHeight="1" x14ac:dyDescent="0.25">
      <c r="A2503" s="848">
        <v>499</v>
      </c>
      <c r="B2503" s="287" t="s">
        <v>22</v>
      </c>
      <c r="C2503" s="287" t="s">
        <v>23</v>
      </c>
      <c r="D2503" s="287" t="s">
        <v>5593</v>
      </c>
      <c r="E2503" s="851" t="s">
        <v>5594</v>
      </c>
      <c r="F2503" s="851"/>
      <c r="G2503" s="851" t="s">
        <v>17</v>
      </c>
      <c r="H2503" s="852"/>
      <c r="I2503" s="358"/>
      <c r="J2503" s="357"/>
      <c r="K2503" s="357"/>
      <c r="L2503" s="357"/>
      <c r="M2503" s="356"/>
      <c r="O2503" s="333"/>
      <c r="Q2503" s="333"/>
    </row>
    <row r="2504" spans="1:17" s="19" customFormat="1" ht="39.9" customHeight="1" x14ac:dyDescent="0.25">
      <c r="A2504" s="849"/>
      <c r="B2504" s="48" t="s">
        <v>6358</v>
      </c>
      <c r="C2504" s="48" t="s">
        <v>6357</v>
      </c>
      <c r="D2504" s="355">
        <v>43565</v>
      </c>
      <c r="E2504" s="354"/>
      <c r="F2504" s="353" t="s">
        <v>6356</v>
      </c>
      <c r="G2504" s="774" t="s">
        <v>933</v>
      </c>
      <c r="H2504" s="775"/>
      <c r="I2504" s="776"/>
      <c r="J2504" s="352" t="s">
        <v>5599</v>
      </c>
      <c r="K2504" s="53"/>
      <c r="L2504" s="45" t="s">
        <v>32</v>
      </c>
      <c r="M2504" s="351">
        <v>955.95</v>
      </c>
      <c r="O2504" s="333"/>
      <c r="Q2504" s="333"/>
    </row>
    <row r="2505" spans="1:17" s="19" customFormat="1" ht="39.9" customHeight="1" x14ac:dyDescent="0.25">
      <c r="A2505" s="849"/>
      <c r="B2505" s="349" t="s">
        <v>34</v>
      </c>
      <c r="C2505" s="349" t="s">
        <v>35</v>
      </c>
      <c r="D2505" s="349" t="s">
        <v>5600</v>
      </c>
      <c r="E2505" s="853" t="s">
        <v>5601</v>
      </c>
      <c r="F2505" s="853"/>
      <c r="G2505" s="854"/>
      <c r="H2505" s="855"/>
      <c r="I2505" s="856"/>
      <c r="J2505" s="58" t="s">
        <v>5646</v>
      </c>
      <c r="K2505" s="45"/>
      <c r="L2505" s="59" t="s">
        <v>32</v>
      </c>
      <c r="M2505" s="350">
        <v>306</v>
      </c>
      <c r="O2505" s="333"/>
      <c r="Q2505" s="333"/>
    </row>
    <row r="2506" spans="1:17" s="19" customFormat="1" ht="39.9" customHeight="1" x14ac:dyDescent="0.25">
      <c r="A2506" s="849"/>
      <c r="B2506" s="349"/>
      <c r="C2506" s="349"/>
      <c r="D2506" s="349"/>
      <c r="E2506" s="349"/>
      <c r="F2506" s="349"/>
      <c r="G2506" s="348"/>
      <c r="H2506" s="347"/>
      <c r="I2506" s="346"/>
      <c r="J2506" s="345" t="s">
        <v>5607</v>
      </c>
      <c r="K2506" s="59"/>
      <c r="L2506" s="59" t="s">
        <v>32</v>
      </c>
      <c r="M2506" s="344">
        <v>342</v>
      </c>
      <c r="O2506" s="333"/>
      <c r="Q2506" s="333"/>
    </row>
    <row r="2507" spans="1:17" s="19" customFormat="1" ht="39.9" customHeight="1" thickBot="1" x14ac:dyDescent="0.3">
      <c r="A2507" s="850"/>
      <c r="B2507" s="394" t="s">
        <v>6355</v>
      </c>
      <c r="C2507" s="342" t="s">
        <v>933</v>
      </c>
      <c r="D2507" s="341">
        <v>43569</v>
      </c>
      <c r="E2507" s="340" t="s">
        <v>5605</v>
      </c>
      <c r="F2507" s="339" t="s">
        <v>6354</v>
      </c>
      <c r="G2507" s="338"/>
      <c r="H2507" s="337"/>
      <c r="I2507" s="336"/>
      <c r="J2507" s="63" t="s">
        <v>5696</v>
      </c>
      <c r="K2507" s="335"/>
      <c r="L2507" s="64"/>
      <c r="M2507" s="334"/>
      <c r="O2507" s="333"/>
      <c r="Q2507" s="333"/>
    </row>
    <row r="2508" spans="1:17" s="19" customFormat="1" ht="39.9" customHeight="1" x14ac:dyDescent="0.25">
      <c r="A2508" s="848">
        <v>500</v>
      </c>
      <c r="B2508" s="287" t="s">
        <v>22</v>
      </c>
      <c r="C2508" s="287" t="s">
        <v>23</v>
      </c>
      <c r="D2508" s="287" t="s">
        <v>5593</v>
      </c>
      <c r="E2508" s="851" t="s">
        <v>5594</v>
      </c>
      <c r="F2508" s="851"/>
      <c r="G2508" s="851" t="s">
        <v>17</v>
      </c>
      <c r="H2508" s="852"/>
      <c r="I2508" s="358"/>
      <c r="J2508" s="357"/>
      <c r="K2508" s="357"/>
      <c r="L2508" s="357"/>
      <c r="M2508" s="356"/>
      <c r="O2508" s="333"/>
      <c r="Q2508" s="333"/>
    </row>
    <row r="2509" spans="1:17" s="19" customFormat="1" ht="39.9" customHeight="1" x14ac:dyDescent="0.25">
      <c r="A2509" s="849"/>
      <c r="B2509" s="48" t="s">
        <v>6353</v>
      </c>
      <c r="C2509" s="48" t="s">
        <v>6352</v>
      </c>
      <c r="D2509" s="355">
        <v>43566</v>
      </c>
      <c r="E2509" s="354"/>
      <c r="F2509" s="353" t="s">
        <v>5711</v>
      </c>
      <c r="G2509" s="774" t="s">
        <v>549</v>
      </c>
      <c r="H2509" s="775"/>
      <c r="I2509" s="776"/>
      <c r="J2509" s="352" t="s">
        <v>5599</v>
      </c>
      <c r="K2509" s="53"/>
      <c r="L2509" s="45" t="s">
        <v>32</v>
      </c>
      <c r="M2509" s="351">
        <v>250</v>
      </c>
      <c r="O2509" s="333"/>
      <c r="Q2509" s="333"/>
    </row>
    <row r="2510" spans="1:17" s="19" customFormat="1" ht="39.9" customHeight="1" thickBot="1" x14ac:dyDescent="0.3">
      <c r="A2510" s="849"/>
      <c r="B2510" s="349" t="s">
        <v>34</v>
      </c>
      <c r="C2510" s="349" t="s">
        <v>35</v>
      </c>
      <c r="D2510" s="349" t="s">
        <v>5600</v>
      </c>
      <c r="E2510" s="853" t="s">
        <v>5601</v>
      </c>
      <c r="F2510" s="853"/>
      <c r="G2510" s="854"/>
      <c r="H2510" s="855"/>
      <c r="I2510" s="856"/>
      <c r="J2510" s="58" t="s">
        <v>5646</v>
      </c>
      <c r="K2510" s="45"/>
      <c r="L2510" s="59" t="s">
        <v>32</v>
      </c>
      <c r="M2510" s="334">
        <v>325.60000000000002</v>
      </c>
      <c r="O2510" s="333"/>
      <c r="Q2510" s="333"/>
    </row>
    <row r="2511" spans="1:17" s="19" customFormat="1" ht="39.9" customHeight="1" x14ac:dyDescent="0.25">
      <c r="A2511" s="849"/>
      <c r="B2511" s="349"/>
      <c r="C2511" s="349"/>
      <c r="D2511" s="349"/>
      <c r="E2511" s="349"/>
      <c r="F2511" s="349"/>
      <c r="G2511" s="348"/>
      <c r="H2511" s="347"/>
      <c r="I2511" s="346"/>
      <c r="J2511" s="345" t="s">
        <v>5607</v>
      </c>
      <c r="K2511" s="59"/>
      <c r="L2511" s="59" t="s">
        <v>32</v>
      </c>
      <c r="M2511" s="344">
        <v>5</v>
      </c>
      <c r="O2511" s="333"/>
      <c r="Q2511" s="333"/>
    </row>
    <row r="2512" spans="1:17" s="19" customFormat="1" ht="39.9" customHeight="1" thickBot="1" x14ac:dyDescent="0.3">
      <c r="A2512" s="850"/>
      <c r="B2512" s="343" t="s">
        <v>6027</v>
      </c>
      <c r="C2512" s="342" t="s">
        <v>549</v>
      </c>
      <c r="D2512" s="341">
        <v>43568</v>
      </c>
      <c r="E2512" s="340" t="s">
        <v>5605</v>
      </c>
      <c r="F2512" s="339" t="s">
        <v>6351</v>
      </c>
      <c r="G2512" s="338"/>
      <c r="H2512" s="337"/>
      <c r="I2512" s="336"/>
      <c r="J2512" s="63" t="s">
        <v>5696</v>
      </c>
      <c r="K2512" s="335"/>
      <c r="L2512" s="64"/>
      <c r="M2512" s="334"/>
      <c r="O2512" s="333"/>
      <c r="Q2512" s="333"/>
    </row>
    <row r="2513" spans="1:17" s="19" customFormat="1" ht="39.9" customHeight="1" x14ac:dyDescent="0.25">
      <c r="A2513" s="848">
        <v>501</v>
      </c>
      <c r="B2513" s="287" t="s">
        <v>22</v>
      </c>
      <c r="C2513" s="287" t="s">
        <v>23</v>
      </c>
      <c r="D2513" s="287" t="s">
        <v>5593</v>
      </c>
      <c r="E2513" s="851" t="s">
        <v>5594</v>
      </c>
      <c r="F2513" s="851"/>
      <c r="G2513" s="851" t="s">
        <v>17</v>
      </c>
      <c r="H2513" s="852"/>
      <c r="I2513" s="358"/>
      <c r="J2513" s="357"/>
      <c r="K2513" s="357"/>
      <c r="L2513" s="357"/>
      <c r="M2513" s="356"/>
      <c r="O2513" s="333"/>
      <c r="Q2513" s="333"/>
    </row>
    <row r="2514" spans="1:17" s="19" customFormat="1" ht="39.9" customHeight="1" x14ac:dyDescent="0.25">
      <c r="A2514" s="849"/>
      <c r="B2514" s="48" t="s">
        <v>6350</v>
      </c>
      <c r="C2514" s="48" t="s">
        <v>6349</v>
      </c>
      <c r="D2514" s="355">
        <v>43639</v>
      </c>
      <c r="E2514" s="354"/>
      <c r="F2514" s="353" t="s">
        <v>5711</v>
      </c>
      <c r="G2514" s="774" t="s">
        <v>6348</v>
      </c>
      <c r="H2514" s="775"/>
      <c r="I2514" s="776"/>
      <c r="J2514" s="352" t="s">
        <v>5599</v>
      </c>
      <c r="K2514" s="53"/>
      <c r="L2514" s="45" t="s">
        <v>32</v>
      </c>
      <c r="M2514" s="351">
        <v>375</v>
      </c>
      <c r="O2514" s="333"/>
      <c r="Q2514" s="333"/>
    </row>
    <row r="2515" spans="1:17" s="19" customFormat="1" ht="39.9" customHeight="1" x14ac:dyDescent="0.25">
      <c r="A2515" s="849"/>
      <c r="B2515" s="349" t="s">
        <v>34</v>
      </c>
      <c r="C2515" s="349" t="s">
        <v>35</v>
      </c>
      <c r="D2515" s="349" t="s">
        <v>5600</v>
      </c>
      <c r="E2515" s="853" t="s">
        <v>5601</v>
      </c>
      <c r="F2515" s="853"/>
      <c r="G2515" s="854"/>
      <c r="H2515" s="855"/>
      <c r="I2515" s="856"/>
      <c r="J2515" s="58" t="s">
        <v>5646</v>
      </c>
      <c r="K2515" s="45"/>
      <c r="L2515" s="59" t="s">
        <v>32</v>
      </c>
      <c r="M2515" s="350">
        <v>329.6</v>
      </c>
      <c r="O2515" s="333"/>
      <c r="Q2515" s="333"/>
    </row>
    <row r="2516" spans="1:17" s="19" customFormat="1" ht="39.9" customHeight="1" x14ac:dyDescent="0.25">
      <c r="A2516" s="849"/>
      <c r="B2516" s="349"/>
      <c r="C2516" s="349"/>
      <c r="D2516" s="349"/>
      <c r="E2516" s="349"/>
      <c r="F2516" s="349"/>
      <c r="G2516" s="348"/>
      <c r="H2516" s="347"/>
      <c r="I2516" s="346"/>
      <c r="J2516" s="345" t="s">
        <v>5607</v>
      </c>
      <c r="K2516" s="59"/>
      <c r="L2516" s="59"/>
      <c r="M2516" s="344"/>
      <c r="O2516" s="333"/>
      <c r="Q2516" s="333"/>
    </row>
    <row r="2517" spans="1:17" s="19" customFormat="1" ht="39.9" customHeight="1" thickBot="1" x14ac:dyDescent="0.3">
      <c r="A2517" s="850"/>
      <c r="B2517" s="343" t="s">
        <v>5922</v>
      </c>
      <c r="C2517" s="342" t="s">
        <v>6348</v>
      </c>
      <c r="D2517" s="341">
        <v>43642</v>
      </c>
      <c r="E2517" s="340" t="s">
        <v>5605</v>
      </c>
      <c r="F2517" s="339" t="s">
        <v>6347</v>
      </c>
      <c r="G2517" s="338"/>
      <c r="H2517" s="337"/>
      <c r="I2517" s="336"/>
      <c r="J2517" s="63" t="s">
        <v>5696</v>
      </c>
      <c r="K2517" s="335"/>
      <c r="L2517" s="64"/>
      <c r="M2517" s="334"/>
      <c r="O2517" s="333"/>
      <c r="Q2517" s="333"/>
    </row>
    <row r="2518" spans="1:17" s="19" customFormat="1" ht="39.9" customHeight="1" x14ac:dyDescent="0.25">
      <c r="A2518" s="848">
        <v>502</v>
      </c>
      <c r="B2518" s="287" t="s">
        <v>22</v>
      </c>
      <c r="C2518" s="287" t="s">
        <v>23</v>
      </c>
      <c r="D2518" s="287" t="s">
        <v>5593</v>
      </c>
      <c r="E2518" s="851" t="s">
        <v>5594</v>
      </c>
      <c r="F2518" s="851"/>
      <c r="G2518" s="851" t="s">
        <v>17</v>
      </c>
      <c r="H2518" s="852"/>
      <c r="I2518" s="358"/>
      <c r="J2518" s="357"/>
      <c r="K2518" s="357"/>
      <c r="L2518" s="357"/>
      <c r="M2518" s="356"/>
      <c r="O2518" s="333"/>
      <c r="Q2518" s="333"/>
    </row>
    <row r="2519" spans="1:17" s="19" customFormat="1" ht="39.9" customHeight="1" x14ac:dyDescent="0.25">
      <c r="A2519" s="849"/>
      <c r="B2519" s="48" t="s">
        <v>6345</v>
      </c>
      <c r="C2519" s="48" t="s">
        <v>6346</v>
      </c>
      <c r="D2519" s="355">
        <v>43626</v>
      </c>
      <c r="E2519" s="354"/>
      <c r="F2519" s="353" t="s">
        <v>6287</v>
      </c>
      <c r="G2519" s="774" t="s">
        <v>909</v>
      </c>
      <c r="H2519" s="775"/>
      <c r="I2519" s="776"/>
      <c r="J2519" s="352" t="s">
        <v>5599</v>
      </c>
      <c r="K2519" s="53"/>
      <c r="L2519" s="45" t="s">
        <v>32</v>
      </c>
      <c r="M2519" s="351">
        <v>257</v>
      </c>
      <c r="O2519" s="333"/>
      <c r="Q2519" s="333"/>
    </row>
    <row r="2520" spans="1:17" s="19" customFormat="1" ht="39.9" customHeight="1" x14ac:dyDescent="0.25">
      <c r="A2520" s="849"/>
      <c r="B2520" s="349" t="s">
        <v>34</v>
      </c>
      <c r="C2520" s="349" t="s">
        <v>35</v>
      </c>
      <c r="D2520" s="349" t="s">
        <v>5600</v>
      </c>
      <c r="E2520" s="853" t="s">
        <v>5601</v>
      </c>
      <c r="F2520" s="853"/>
      <c r="G2520" s="854"/>
      <c r="H2520" s="855"/>
      <c r="I2520" s="856"/>
      <c r="J2520" s="58" t="s">
        <v>5646</v>
      </c>
      <c r="K2520" s="45"/>
      <c r="L2520" s="59" t="s">
        <v>32</v>
      </c>
      <c r="M2520" s="350">
        <v>448.3</v>
      </c>
      <c r="O2520" s="333"/>
      <c r="Q2520" s="333"/>
    </row>
    <row r="2521" spans="1:17" s="19" customFormat="1" ht="39.9" customHeight="1" x14ac:dyDescent="0.25">
      <c r="A2521" s="849"/>
      <c r="B2521" s="349"/>
      <c r="C2521" s="349"/>
      <c r="D2521" s="349"/>
      <c r="E2521" s="349"/>
      <c r="F2521" s="349"/>
      <c r="G2521" s="348"/>
      <c r="H2521" s="347"/>
      <c r="I2521" s="346"/>
      <c r="J2521" s="345" t="s">
        <v>5607</v>
      </c>
      <c r="K2521" s="59"/>
      <c r="L2521" s="59"/>
      <c r="M2521" s="344"/>
      <c r="O2521" s="333"/>
      <c r="Q2521" s="333"/>
    </row>
    <row r="2522" spans="1:17" s="19" customFormat="1" ht="39.9" customHeight="1" thickBot="1" x14ac:dyDescent="0.3">
      <c r="A2522" s="850"/>
      <c r="B2522" s="343" t="s">
        <v>5927</v>
      </c>
      <c r="C2522" s="342" t="s">
        <v>909</v>
      </c>
      <c r="D2522" s="341">
        <v>43630</v>
      </c>
      <c r="E2522" s="340" t="s">
        <v>5605</v>
      </c>
      <c r="F2522" s="339" t="s">
        <v>5976</v>
      </c>
      <c r="G2522" s="338"/>
      <c r="H2522" s="337"/>
      <c r="I2522" s="336"/>
      <c r="J2522" s="63" t="s">
        <v>5696</v>
      </c>
      <c r="K2522" s="335"/>
      <c r="L2522" s="64" t="s">
        <v>32</v>
      </c>
      <c r="M2522" s="334"/>
      <c r="O2522" s="333"/>
      <c r="Q2522" s="333"/>
    </row>
    <row r="2523" spans="1:17" s="359" customFormat="1" ht="39.9" customHeight="1" x14ac:dyDescent="0.25">
      <c r="A2523" s="848">
        <v>503</v>
      </c>
      <c r="B2523" s="393" t="s">
        <v>22</v>
      </c>
      <c r="C2523" s="393" t="s">
        <v>23</v>
      </c>
      <c r="D2523" s="393" t="s">
        <v>5593</v>
      </c>
      <c r="E2523" s="857" t="s">
        <v>5594</v>
      </c>
      <c r="F2523" s="857"/>
      <c r="G2523" s="857" t="s">
        <v>17</v>
      </c>
      <c r="H2523" s="858"/>
      <c r="I2523" s="392"/>
      <c r="J2523" s="391"/>
      <c r="K2523" s="391"/>
      <c r="L2523" s="391"/>
      <c r="M2523" s="390"/>
      <c r="O2523" s="360"/>
      <c r="Q2523" s="360"/>
    </row>
    <row r="2524" spans="1:17" s="359" customFormat="1" ht="39.9" customHeight="1" x14ac:dyDescent="0.25">
      <c r="A2524" s="849"/>
      <c r="B2524" s="389" t="s">
        <v>6345</v>
      </c>
      <c r="C2524" s="389" t="s">
        <v>6344</v>
      </c>
      <c r="D2524" s="388">
        <v>43669</v>
      </c>
      <c r="E2524" s="387"/>
      <c r="F2524" s="386" t="s">
        <v>5705</v>
      </c>
      <c r="G2524" s="859" t="s">
        <v>6343</v>
      </c>
      <c r="H2524" s="860"/>
      <c r="I2524" s="861"/>
      <c r="J2524" s="385" t="s">
        <v>5599</v>
      </c>
      <c r="K2524" s="384"/>
      <c r="L2524" s="381" t="s">
        <v>32</v>
      </c>
      <c r="M2524" s="383">
        <v>197.1</v>
      </c>
      <c r="O2524" s="360"/>
      <c r="Q2524" s="360"/>
    </row>
    <row r="2525" spans="1:17" s="359" customFormat="1" ht="39.9" customHeight="1" x14ac:dyDescent="0.25">
      <c r="A2525" s="849"/>
      <c r="B2525" s="379" t="s">
        <v>34</v>
      </c>
      <c r="C2525" s="379" t="s">
        <v>35</v>
      </c>
      <c r="D2525" s="379" t="s">
        <v>5600</v>
      </c>
      <c r="E2525" s="862" t="s">
        <v>5601</v>
      </c>
      <c r="F2525" s="862"/>
      <c r="G2525" s="863"/>
      <c r="H2525" s="864"/>
      <c r="I2525" s="865"/>
      <c r="J2525" s="382" t="s">
        <v>5646</v>
      </c>
      <c r="K2525" s="381"/>
      <c r="L2525" s="374" t="s">
        <v>32</v>
      </c>
      <c r="M2525" s="380">
        <v>745.6</v>
      </c>
      <c r="O2525" s="360"/>
      <c r="Q2525" s="360"/>
    </row>
    <row r="2526" spans="1:17" s="359" customFormat="1" ht="39.9" customHeight="1" x14ac:dyDescent="0.25">
      <c r="A2526" s="849"/>
      <c r="B2526" s="379"/>
      <c r="C2526" s="379"/>
      <c r="D2526" s="379"/>
      <c r="E2526" s="379"/>
      <c r="F2526" s="379"/>
      <c r="G2526" s="378"/>
      <c r="H2526" s="377"/>
      <c r="I2526" s="376"/>
      <c r="J2526" s="375" t="s">
        <v>5607</v>
      </c>
      <c r="K2526" s="374"/>
      <c r="L2526" s="374"/>
      <c r="M2526" s="373"/>
      <c r="O2526" s="360"/>
      <c r="Q2526" s="360"/>
    </row>
    <row r="2527" spans="1:17" s="359" customFormat="1" ht="39.9" customHeight="1" thickBot="1" x14ac:dyDescent="0.3">
      <c r="A2527" s="850"/>
      <c r="B2527" s="394" t="s">
        <v>5927</v>
      </c>
      <c r="C2527" s="371" t="s">
        <v>6343</v>
      </c>
      <c r="D2527" s="370">
        <v>43670</v>
      </c>
      <c r="E2527" s="369" t="s">
        <v>5605</v>
      </c>
      <c r="F2527" s="368" t="s">
        <v>6342</v>
      </c>
      <c r="G2527" s="367"/>
      <c r="H2527" s="366"/>
      <c r="I2527" s="365"/>
      <c r="J2527" s="364" t="s">
        <v>5696</v>
      </c>
      <c r="K2527" s="363"/>
      <c r="L2527" s="362"/>
      <c r="M2527" s="361"/>
      <c r="O2527" s="360"/>
      <c r="Q2527" s="360"/>
    </row>
    <row r="2528" spans="1:17" s="19" customFormat="1" ht="39.9" customHeight="1" x14ac:dyDescent="0.25">
      <c r="A2528" s="848">
        <v>504</v>
      </c>
      <c r="B2528" s="287" t="s">
        <v>22</v>
      </c>
      <c r="C2528" s="287" t="s">
        <v>23</v>
      </c>
      <c r="D2528" s="287" t="s">
        <v>5593</v>
      </c>
      <c r="E2528" s="851" t="s">
        <v>5594</v>
      </c>
      <c r="F2528" s="851"/>
      <c r="G2528" s="851" t="s">
        <v>17</v>
      </c>
      <c r="H2528" s="852"/>
      <c r="I2528" s="358"/>
      <c r="J2528" s="357"/>
      <c r="K2528" s="357"/>
      <c r="L2528" s="357"/>
      <c r="M2528" s="356"/>
      <c r="O2528" s="333"/>
      <c r="Q2528" s="333"/>
    </row>
    <row r="2529" spans="1:17" s="19" customFormat="1" ht="39.9" customHeight="1" x14ac:dyDescent="0.25">
      <c r="A2529" s="849"/>
      <c r="B2529" s="48" t="s">
        <v>6341</v>
      </c>
      <c r="C2529" s="48" t="s">
        <v>6340</v>
      </c>
      <c r="D2529" s="355">
        <v>43716</v>
      </c>
      <c r="E2529" s="354"/>
      <c r="F2529" s="353" t="s">
        <v>6339</v>
      </c>
      <c r="G2529" s="774" t="s">
        <v>6337</v>
      </c>
      <c r="H2529" s="775"/>
      <c r="I2529" s="776"/>
      <c r="J2529" s="352" t="s">
        <v>5599</v>
      </c>
      <c r="K2529" s="53"/>
      <c r="L2529" s="45" t="s">
        <v>32</v>
      </c>
      <c r="M2529" s="351">
        <v>360.78</v>
      </c>
      <c r="O2529" s="333"/>
      <c r="Q2529" s="333"/>
    </row>
    <row r="2530" spans="1:17" s="19" customFormat="1" ht="39.9" customHeight="1" x14ac:dyDescent="0.25">
      <c r="A2530" s="849"/>
      <c r="B2530" s="349" t="s">
        <v>34</v>
      </c>
      <c r="C2530" s="349" t="s">
        <v>35</v>
      </c>
      <c r="D2530" s="349" t="s">
        <v>5600</v>
      </c>
      <c r="E2530" s="853" t="s">
        <v>5601</v>
      </c>
      <c r="F2530" s="853"/>
      <c r="G2530" s="854"/>
      <c r="H2530" s="855"/>
      <c r="I2530" s="856"/>
      <c r="J2530" s="58" t="s">
        <v>5646</v>
      </c>
      <c r="K2530" s="45"/>
      <c r="L2530" s="59"/>
      <c r="M2530" s="350"/>
      <c r="O2530" s="333"/>
      <c r="Q2530" s="333"/>
    </row>
    <row r="2531" spans="1:17" s="19" customFormat="1" ht="39.9" customHeight="1" x14ac:dyDescent="0.25">
      <c r="A2531" s="849"/>
      <c r="B2531" s="349"/>
      <c r="C2531" s="349"/>
      <c r="D2531" s="349"/>
      <c r="E2531" s="349"/>
      <c r="F2531" s="349"/>
      <c r="G2531" s="348"/>
      <c r="H2531" s="347"/>
      <c r="I2531" s="346"/>
      <c r="J2531" s="345" t="s">
        <v>5607</v>
      </c>
      <c r="K2531" s="59"/>
      <c r="L2531" s="59"/>
      <c r="M2531" s="344"/>
      <c r="O2531" s="333"/>
      <c r="Q2531" s="333"/>
    </row>
    <row r="2532" spans="1:17" s="19" customFormat="1" ht="39.9" customHeight="1" thickBot="1" x14ac:dyDescent="0.3">
      <c r="A2532" s="850"/>
      <c r="B2532" s="343" t="s">
        <v>6338</v>
      </c>
      <c r="C2532" s="342" t="s">
        <v>6337</v>
      </c>
      <c r="D2532" s="341">
        <v>43719</v>
      </c>
      <c r="E2532" s="340" t="s">
        <v>5605</v>
      </c>
      <c r="F2532" s="339" t="s">
        <v>6336</v>
      </c>
      <c r="G2532" s="338"/>
      <c r="H2532" s="337"/>
      <c r="I2532" s="336"/>
      <c r="J2532" s="63" t="s">
        <v>5696</v>
      </c>
      <c r="K2532" s="335"/>
      <c r="L2532" s="64"/>
      <c r="M2532" s="334"/>
      <c r="O2532" s="333"/>
      <c r="Q2532" s="333"/>
    </row>
    <row r="2533" spans="1:17" s="19" customFormat="1" ht="39.9" customHeight="1" x14ac:dyDescent="0.25">
      <c r="A2533" s="848">
        <v>505</v>
      </c>
      <c r="B2533" s="435" t="s">
        <v>22</v>
      </c>
      <c r="C2533" s="435" t="s">
        <v>23</v>
      </c>
      <c r="D2533" s="435" t="s">
        <v>5593</v>
      </c>
      <c r="E2533" s="866" t="s">
        <v>5594</v>
      </c>
      <c r="F2533" s="866"/>
      <c r="G2533" s="866" t="s">
        <v>17</v>
      </c>
      <c r="H2533" s="867"/>
      <c r="I2533" s="434"/>
      <c r="J2533" s="433"/>
      <c r="K2533" s="433"/>
      <c r="L2533" s="433"/>
      <c r="M2533" s="432"/>
      <c r="N2533" s="403"/>
      <c r="O2533" s="333"/>
      <c r="Q2533" s="333"/>
    </row>
    <row r="2534" spans="1:17" s="19" customFormat="1" ht="39.9" customHeight="1" x14ac:dyDescent="0.25">
      <c r="A2534" s="849"/>
      <c r="B2534" s="431" t="s">
        <v>6335</v>
      </c>
      <c r="C2534" s="431" t="s">
        <v>6334</v>
      </c>
      <c r="D2534" s="430">
        <v>43702</v>
      </c>
      <c r="E2534" s="429"/>
      <c r="F2534" s="428" t="s">
        <v>6018</v>
      </c>
      <c r="G2534" s="868" t="s">
        <v>5837</v>
      </c>
      <c r="H2534" s="869"/>
      <c r="I2534" s="870"/>
      <c r="J2534" s="427" t="s">
        <v>5599</v>
      </c>
      <c r="K2534" s="426"/>
      <c r="L2534" s="423" t="s">
        <v>32</v>
      </c>
      <c r="M2534" s="425">
        <v>1002.15</v>
      </c>
      <c r="N2534" s="403"/>
      <c r="O2534" s="333"/>
      <c r="Q2534" s="333"/>
    </row>
    <row r="2535" spans="1:17" s="19" customFormat="1" ht="39.9" customHeight="1" thickBot="1" x14ac:dyDescent="0.3">
      <c r="A2535" s="849"/>
      <c r="B2535" s="422" t="s">
        <v>34</v>
      </c>
      <c r="C2535" s="422" t="s">
        <v>35</v>
      </c>
      <c r="D2535" s="422" t="s">
        <v>5600</v>
      </c>
      <c r="E2535" s="871" t="s">
        <v>5601</v>
      </c>
      <c r="F2535" s="871"/>
      <c r="G2535" s="872"/>
      <c r="H2535" s="873"/>
      <c r="I2535" s="874"/>
      <c r="J2535" s="424" t="s">
        <v>5646</v>
      </c>
      <c r="K2535" s="423"/>
      <c r="L2535" s="417" t="s">
        <v>32</v>
      </c>
      <c r="M2535" s="404">
        <v>2855.9</v>
      </c>
      <c r="N2535" s="403"/>
      <c r="O2535" s="333"/>
      <c r="Q2535" s="333"/>
    </row>
    <row r="2536" spans="1:17" s="19" customFormat="1" ht="39.9" customHeight="1" x14ac:dyDescent="0.25">
      <c r="A2536" s="849"/>
      <c r="B2536" s="422"/>
      <c r="C2536" s="422"/>
      <c r="D2536" s="422"/>
      <c r="E2536" s="422"/>
      <c r="F2536" s="422"/>
      <c r="G2536" s="421"/>
      <c r="H2536" s="420"/>
      <c r="I2536" s="419"/>
      <c r="J2536" s="418" t="s">
        <v>5607</v>
      </c>
      <c r="K2536" s="417"/>
      <c r="L2536" s="417" t="s">
        <v>32</v>
      </c>
      <c r="M2536" s="416">
        <v>516</v>
      </c>
      <c r="N2536" s="403"/>
      <c r="O2536" s="333"/>
      <c r="Q2536" s="333"/>
    </row>
    <row r="2537" spans="1:17" s="19" customFormat="1" ht="39.9" customHeight="1" thickBot="1" x14ac:dyDescent="0.3">
      <c r="A2537" s="850"/>
      <c r="B2537" s="415" t="s">
        <v>5927</v>
      </c>
      <c r="C2537" s="414" t="s">
        <v>5837</v>
      </c>
      <c r="D2537" s="413">
        <v>43708</v>
      </c>
      <c r="E2537" s="412" t="s">
        <v>5605</v>
      </c>
      <c r="F2537" s="411" t="s">
        <v>6333</v>
      </c>
      <c r="G2537" s="410"/>
      <c r="H2537" s="409"/>
      <c r="I2537" s="408"/>
      <c r="J2537" s="407" t="s">
        <v>5696</v>
      </c>
      <c r="K2537" s="406"/>
      <c r="L2537" s="405"/>
      <c r="M2537" s="404"/>
      <c r="N2537" s="403"/>
      <c r="O2537" s="333"/>
      <c r="Q2537" s="333"/>
    </row>
    <row r="2538" spans="1:17" s="19" customFormat="1" ht="39.9" customHeight="1" x14ac:dyDescent="0.25">
      <c r="A2538" s="848">
        <v>506</v>
      </c>
      <c r="B2538" s="287" t="s">
        <v>22</v>
      </c>
      <c r="C2538" s="287" t="s">
        <v>23</v>
      </c>
      <c r="D2538" s="287" t="s">
        <v>5593</v>
      </c>
      <c r="E2538" s="851" t="s">
        <v>5594</v>
      </c>
      <c r="F2538" s="851"/>
      <c r="G2538" s="851" t="s">
        <v>17</v>
      </c>
      <c r="H2538" s="852"/>
      <c r="I2538" s="358"/>
      <c r="J2538" s="357"/>
      <c r="K2538" s="357"/>
      <c r="L2538" s="357"/>
      <c r="M2538" s="356"/>
      <c r="O2538" s="333"/>
      <c r="Q2538" s="333"/>
    </row>
    <row r="2539" spans="1:17" s="19" customFormat="1" ht="39.9" customHeight="1" x14ac:dyDescent="0.25">
      <c r="A2539" s="849"/>
      <c r="B2539" s="48" t="s">
        <v>6332</v>
      </c>
      <c r="C2539" s="48" t="s">
        <v>6331</v>
      </c>
      <c r="D2539" s="355">
        <v>43709</v>
      </c>
      <c r="E2539" s="354"/>
      <c r="F2539" s="353" t="s">
        <v>6330</v>
      </c>
      <c r="G2539" s="774" t="s">
        <v>6329</v>
      </c>
      <c r="H2539" s="775"/>
      <c r="I2539" s="776"/>
      <c r="J2539" s="352" t="s">
        <v>5599</v>
      </c>
      <c r="K2539" s="53"/>
      <c r="L2539" s="45" t="s">
        <v>32</v>
      </c>
      <c r="M2539" s="351">
        <v>428</v>
      </c>
      <c r="O2539" s="333"/>
      <c r="Q2539" s="333"/>
    </row>
    <row r="2540" spans="1:17" s="19" customFormat="1" ht="39.9" customHeight="1" thickBot="1" x14ac:dyDescent="0.3">
      <c r="A2540" s="849"/>
      <c r="B2540" s="349" t="s">
        <v>34</v>
      </c>
      <c r="C2540" s="349" t="s">
        <v>35</v>
      </c>
      <c r="D2540" s="349" t="s">
        <v>5600</v>
      </c>
      <c r="E2540" s="853" t="s">
        <v>5601</v>
      </c>
      <c r="F2540" s="853"/>
      <c r="G2540" s="854"/>
      <c r="H2540" s="855"/>
      <c r="I2540" s="856"/>
      <c r="J2540" s="58" t="s">
        <v>5646</v>
      </c>
      <c r="K2540" s="45"/>
      <c r="L2540" s="59" t="s">
        <v>32</v>
      </c>
      <c r="M2540" s="334">
        <v>1842.13</v>
      </c>
      <c r="O2540" s="333"/>
      <c r="Q2540" s="333"/>
    </row>
    <row r="2541" spans="1:17" s="19" customFormat="1" ht="39.9" customHeight="1" x14ac:dyDescent="0.25">
      <c r="A2541" s="849"/>
      <c r="B2541" s="349"/>
      <c r="C2541" s="349"/>
      <c r="D2541" s="349"/>
      <c r="E2541" s="349"/>
      <c r="F2541" s="349"/>
      <c r="G2541" s="348"/>
      <c r="H2541" s="347"/>
      <c r="I2541" s="346"/>
      <c r="J2541" s="345" t="s">
        <v>5607</v>
      </c>
      <c r="K2541" s="59"/>
      <c r="L2541" s="59" t="s">
        <v>32</v>
      </c>
      <c r="M2541" s="344">
        <v>200</v>
      </c>
      <c r="O2541" s="333"/>
      <c r="Q2541" s="333"/>
    </row>
    <row r="2542" spans="1:17" s="19" customFormat="1" ht="39.9" customHeight="1" thickBot="1" x14ac:dyDescent="0.3">
      <c r="A2542" s="850"/>
      <c r="B2542" s="343" t="s">
        <v>5710</v>
      </c>
      <c r="C2542" s="342" t="s">
        <v>6329</v>
      </c>
      <c r="D2542" s="341">
        <v>43724</v>
      </c>
      <c r="E2542" s="340" t="s">
        <v>5605</v>
      </c>
      <c r="F2542" s="339" t="s">
        <v>6328</v>
      </c>
      <c r="G2542" s="338"/>
      <c r="H2542" s="337"/>
      <c r="I2542" s="336"/>
      <c r="J2542" s="63" t="s">
        <v>5696</v>
      </c>
      <c r="K2542" s="335"/>
      <c r="L2542" s="64"/>
      <c r="M2542" s="334"/>
      <c r="O2542" s="333"/>
      <c r="Q2542" s="333"/>
    </row>
    <row r="2543" spans="1:17" s="19" customFormat="1" ht="39.9" customHeight="1" x14ac:dyDescent="0.25">
      <c r="A2543" s="848">
        <v>507</v>
      </c>
      <c r="B2543" s="435" t="s">
        <v>22</v>
      </c>
      <c r="C2543" s="435" t="s">
        <v>23</v>
      </c>
      <c r="D2543" s="435" t="s">
        <v>5593</v>
      </c>
      <c r="E2543" s="866" t="s">
        <v>5594</v>
      </c>
      <c r="F2543" s="866"/>
      <c r="G2543" s="866" t="s">
        <v>17</v>
      </c>
      <c r="H2543" s="867"/>
      <c r="I2543" s="434"/>
      <c r="J2543" s="433"/>
      <c r="K2543" s="433"/>
      <c r="L2543" s="433"/>
      <c r="M2543" s="432"/>
      <c r="N2543" s="403"/>
      <c r="O2543" s="333"/>
      <c r="Q2543" s="333"/>
    </row>
    <row r="2544" spans="1:17" s="19" customFormat="1" ht="39.9" customHeight="1" x14ac:dyDescent="0.25">
      <c r="A2544" s="849"/>
      <c r="B2544" s="431" t="s">
        <v>6327</v>
      </c>
      <c r="C2544" s="431" t="s">
        <v>6326</v>
      </c>
      <c r="D2544" s="430">
        <v>43616</v>
      </c>
      <c r="E2544" s="429"/>
      <c r="F2544" s="428" t="s">
        <v>6018</v>
      </c>
      <c r="G2544" s="868" t="s">
        <v>6321</v>
      </c>
      <c r="H2544" s="869"/>
      <c r="I2544" s="870"/>
      <c r="J2544" s="427" t="s">
        <v>5599</v>
      </c>
      <c r="K2544" s="426"/>
      <c r="L2544" s="423" t="s">
        <v>32</v>
      </c>
      <c r="M2544" s="425">
        <v>2379</v>
      </c>
      <c r="N2544" s="403"/>
      <c r="O2544" s="333"/>
      <c r="Q2544" s="333"/>
    </row>
    <row r="2545" spans="1:17" s="19" customFormat="1" ht="39.9" customHeight="1" thickBot="1" x14ac:dyDescent="0.3">
      <c r="A2545" s="849"/>
      <c r="B2545" s="422" t="s">
        <v>34</v>
      </c>
      <c r="C2545" s="422" t="s">
        <v>35</v>
      </c>
      <c r="D2545" s="422" t="s">
        <v>5600</v>
      </c>
      <c r="E2545" s="871" t="s">
        <v>5601</v>
      </c>
      <c r="F2545" s="871"/>
      <c r="G2545" s="872"/>
      <c r="H2545" s="873"/>
      <c r="I2545" s="874"/>
      <c r="J2545" s="424" t="s">
        <v>5646</v>
      </c>
      <c r="K2545" s="423"/>
      <c r="L2545" s="417"/>
      <c r="M2545" s="404"/>
      <c r="N2545" s="403"/>
      <c r="O2545" s="333"/>
      <c r="Q2545" s="333"/>
    </row>
    <row r="2546" spans="1:17" s="19" customFormat="1" ht="39.9" customHeight="1" x14ac:dyDescent="0.25">
      <c r="A2546" s="849"/>
      <c r="B2546" s="422"/>
      <c r="C2546" s="422"/>
      <c r="D2546" s="422"/>
      <c r="E2546" s="422"/>
      <c r="F2546" s="422"/>
      <c r="G2546" s="421"/>
      <c r="H2546" s="420"/>
      <c r="I2546" s="419"/>
      <c r="J2546" s="418" t="s">
        <v>5607</v>
      </c>
      <c r="K2546" s="417"/>
      <c r="L2546" s="417"/>
      <c r="M2546" s="416"/>
      <c r="N2546" s="403"/>
      <c r="O2546" s="333"/>
      <c r="Q2546" s="333"/>
    </row>
    <row r="2547" spans="1:17" s="19" customFormat="1" ht="39.9" customHeight="1" thickBot="1" x14ac:dyDescent="0.3">
      <c r="A2547" s="850"/>
      <c r="B2547" s="415" t="s">
        <v>5710</v>
      </c>
      <c r="C2547" s="414" t="s">
        <v>6321</v>
      </c>
      <c r="D2547" s="413">
        <v>43636</v>
      </c>
      <c r="E2547" s="412" t="s">
        <v>5605</v>
      </c>
      <c r="F2547" s="411" t="s">
        <v>6325</v>
      </c>
      <c r="G2547" s="410"/>
      <c r="H2547" s="409"/>
      <c r="I2547" s="408"/>
      <c r="J2547" s="407" t="s">
        <v>5696</v>
      </c>
      <c r="K2547" s="406"/>
      <c r="L2547" s="405"/>
      <c r="M2547" s="404"/>
      <c r="N2547" s="403"/>
      <c r="O2547" s="333"/>
      <c r="Q2547" s="333"/>
    </row>
    <row r="2548" spans="1:17" s="19" customFormat="1" ht="39.9" customHeight="1" x14ac:dyDescent="0.25">
      <c r="A2548" s="848">
        <v>508</v>
      </c>
      <c r="B2548" s="287" t="s">
        <v>22</v>
      </c>
      <c r="C2548" s="287" t="s">
        <v>23</v>
      </c>
      <c r="D2548" s="287" t="s">
        <v>5593</v>
      </c>
      <c r="E2548" s="851" t="s">
        <v>5594</v>
      </c>
      <c r="F2548" s="851"/>
      <c r="G2548" s="851" t="s">
        <v>17</v>
      </c>
      <c r="H2548" s="852"/>
      <c r="I2548" s="358"/>
      <c r="J2548" s="357"/>
      <c r="K2548" s="357"/>
      <c r="L2548" s="357"/>
      <c r="M2548" s="356"/>
      <c r="O2548" s="333"/>
      <c r="Q2548" s="333"/>
    </row>
    <row r="2549" spans="1:17" s="19" customFormat="1" ht="39.9" customHeight="1" x14ac:dyDescent="0.25">
      <c r="A2549" s="849"/>
      <c r="B2549" s="48" t="s">
        <v>6324</v>
      </c>
      <c r="C2549" s="48" t="s">
        <v>6323</v>
      </c>
      <c r="D2549" s="355">
        <v>43616</v>
      </c>
      <c r="E2549" s="354"/>
      <c r="F2549" s="353" t="s">
        <v>6001</v>
      </c>
      <c r="G2549" s="774" t="s">
        <v>6321</v>
      </c>
      <c r="H2549" s="775"/>
      <c r="I2549" s="776"/>
      <c r="J2549" s="352" t="s">
        <v>5599</v>
      </c>
      <c r="K2549" s="53"/>
      <c r="L2549" s="45" t="s">
        <v>32</v>
      </c>
      <c r="M2549" s="351">
        <v>2379</v>
      </c>
      <c r="O2549" s="333"/>
      <c r="Q2549" s="333"/>
    </row>
    <row r="2550" spans="1:17" s="19" customFormat="1" ht="39.9" customHeight="1" x14ac:dyDescent="0.25">
      <c r="A2550" s="849"/>
      <c r="B2550" s="349" t="s">
        <v>34</v>
      </c>
      <c r="C2550" s="349" t="s">
        <v>35</v>
      </c>
      <c r="D2550" s="349" t="s">
        <v>5600</v>
      </c>
      <c r="E2550" s="853" t="s">
        <v>5601</v>
      </c>
      <c r="F2550" s="853"/>
      <c r="G2550" s="854"/>
      <c r="H2550" s="855"/>
      <c r="I2550" s="856"/>
      <c r="J2550" s="58" t="s">
        <v>5646</v>
      </c>
      <c r="K2550" s="45"/>
      <c r="L2550" s="59" t="s">
        <v>32</v>
      </c>
      <c r="M2550" s="350">
        <v>1965.63</v>
      </c>
      <c r="O2550" s="333"/>
      <c r="Q2550" s="333"/>
    </row>
    <row r="2551" spans="1:17" s="19" customFormat="1" ht="39.9" customHeight="1" x14ac:dyDescent="0.25">
      <c r="A2551" s="849"/>
      <c r="B2551" s="349"/>
      <c r="C2551" s="349"/>
      <c r="D2551" s="349"/>
      <c r="E2551" s="349"/>
      <c r="F2551" s="349"/>
      <c r="G2551" s="348"/>
      <c r="H2551" s="347"/>
      <c r="I2551" s="346"/>
      <c r="J2551" s="345" t="s">
        <v>5607</v>
      </c>
      <c r="K2551" s="59"/>
      <c r="L2551" s="59" t="s">
        <v>32</v>
      </c>
      <c r="M2551" s="344">
        <v>1488</v>
      </c>
      <c r="O2551" s="333"/>
      <c r="Q2551" s="333"/>
    </row>
    <row r="2552" spans="1:17" s="19" customFormat="1" ht="39.9" customHeight="1" thickBot="1" x14ac:dyDescent="0.4">
      <c r="A2552" s="850"/>
      <c r="B2552" s="343" t="s">
        <v>6322</v>
      </c>
      <c r="C2552" s="342" t="s">
        <v>6321</v>
      </c>
      <c r="D2552" s="341">
        <v>43631</v>
      </c>
      <c r="E2552" s="340" t="s">
        <v>5605</v>
      </c>
      <c r="F2552" s="339" t="s">
        <v>6320</v>
      </c>
      <c r="G2552" s="338"/>
      <c r="H2552" s="337"/>
      <c r="I2552" s="336"/>
      <c r="J2552" s="402"/>
      <c r="K2552" s="335"/>
      <c r="L2552" s="64"/>
      <c r="M2552" s="334"/>
      <c r="O2552" s="333"/>
      <c r="Q2552" s="333"/>
    </row>
    <row r="2553" spans="1:17" s="19" customFormat="1" ht="39.9" customHeight="1" x14ac:dyDescent="0.25">
      <c r="A2553" s="848">
        <v>509</v>
      </c>
      <c r="B2553" s="287" t="s">
        <v>22</v>
      </c>
      <c r="C2553" s="287" t="s">
        <v>23</v>
      </c>
      <c r="D2553" s="287" t="s">
        <v>5593</v>
      </c>
      <c r="E2553" s="851" t="s">
        <v>5594</v>
      </c>
      <c r="F2553" s="851"/>
      <c r="G2553" s="851" t="s">
        <v>17</v>
      </c>
      <c r="H2553" s="852"/>
      <c r="I2553" s="358"/>
      <c r="J2553" s="357"/>
      <c r="K2553" s="357"/>
      <c r="L2553" s="357"/>
      <c r="M2553" s="356"/>
      <c r="O2553" s="333"/>
      <c r="Q2553" s="333"/>
    </row>
    <row r="2554" spans="1:17" s="19" customFormat="1" ht="39.9" customHeight="1" x14ac:dyDescent="0.25">
      <c r="A2554" s="849"/>
      <c r="B2554" s="48" t="s">
        <v>6317</v>
      </c>
      <c r="C2554" s="48" t="s">
        <v>6319</v>
      </c>
      <c r="D2554" s="355">
        <v>43681</v>
      </c>
      <c r="E2554" s="354"/>
      <c r="F2554" s="353" t="s">
        <v>6004</v>
      </c>
      <c r="G2554" s="774" t="s">
        <v>5997</v>
      </c>
      <c r="H2554" s="775"/>
      <c r="I2554" s="776"/>
      <c r="J2554" s="352" t="s">
        <v>5599</v>
      </c>
      <c r="K2554" s="53"/>
      <c r="L2554" s="45"/>
      <c r="M2554" s="351"/>
      <c r="O2554" s="333"/>
      <c r="Q2554" s="333"/>
    </row>
    <row r="2555" spans="1:17" s="19" customFormat="1" ht="39.9" customHeight="1" x14ac:dyDescent="0.25">
      <c r="A2555" s="849"/>
      <c r="B2555" s="349" t="s">
        <v>34</v>
      </c>
      <c r="C2555" s="349" t="s">
        <v>35</v>
      </c>
      <c r="D2555" s="349" t="s">
        <v>5600</v>
      </c>
      <c r="E2555" s="853" t="s">
        <v>5601</v>
      </c>
      <c r="F2555" s="853"/>
      <c r="G2555" s="854"/>
      <c r="H2555" s="855"/>
      <c r="I2555" s="856"/>
      <c r="J2555" s="58" t="s">
        <v>5646</v>
      </c>
      <c r="K2555" s="45"/>
      <c r="L2555" s="59" t="s">
        <v>32</v>
      </c>
      <c r="M2555" s="350">
        <v>2770.33</v>
      </c>
      <c r="O2555" s="333"/>
      <c r="Q2555" s="333"/>
    </row>
    <row r="2556" spans="1:17" s="19" customFormat="1" ht="39.9" customHeight="1" x14ac:dyDescent="0.25">
      <c r="A2556" s="849"/>
      <c r="B2556" s="349"/>
      <c r="C2556" s="349"/>
      <c r="D2556" s="349"/>
      <c r="E2556" s="349"/>
      <c r="F2556" s="349"/>
      <c r="G2556" s="348"/>
      <c r="H2556" s="347"/>
      <c r="I2556" s="346"/>
      <c r="J2556" s="345" t="s">
        <v>5607</v>
      </c>
      <c r="K2556" s="59"/>
      <c r="L2556" s="59"/>
      <c r="M2556" s="344"/>
      <c r="O2556" s="333"/>
      <c r="Q2556" s="333"/>
    </row>
    <row r="2557" spans="1:17" s="19" customFormat="1" ht="39.9" customHeight="1" thickBot="1" x14ac:dyDescent="0.3">
      <c r="A2557" s="850"/>
      <c r="B2557" s="343" t="s">
        <v>5728</v>
      </c>
      <c r="C2557" s="342" t="s">
        <v>5997</v>
      </c>
      <c r="D2557" s="341">
        <v>43688</v>
      </c>
      <c r="E2557" s="340" t="s">
        <v>5605</v>
      </c>
      <c r="F2557" s="339" t="s">
        <v>6318</v>
      </c>
      <c r="G2557" s="338"/>
      <c r="H2557" s="337"/>
      <c r="I2557" s="336"/>
      <c r="J2557" s="63" t="s">
        <v>5696</v>
      </c>
      <c r="K2557" s="335"/>
      <c r="L2557" s="64"/>
      <c r="M2557" s="334"/>
      <c r="O2557" s="333"/>
      <c r="Q2557" s="333"/>
    </row>
    <row r="2558" spans="1:17" s="19" customFormat="1" ht="39.9" customHeight="1" x14ac:dyDescent="0.25">
      <c r="A2558" s="848">
        <v>510</v>
      </c>
      <c r="B2558" s="287" t="s">
        <v>22</v>
      </c>
      <c r="C2558" s="287" t="s">
        <v>23</v>
      </c>
      <c r="D2558" s="287" t="s">
        <v>5593</v>
      </c>
      <c r="E2558" s="851" t="s">
        <v>5594</v>
      </c>
      <c r="F2558" s="851"/>
      <c r="G2558" s="851" t="s">
        <v>17</v>
      </c>
      <c r="H2558" s="852"/>
      <c r="I2558" s="358"/>
      <c r="J2558" s="357"/>
      <c r="K2558" s="357"/>
      <c r="L2558" s="357"/>
      <c r="M2558" s="356"/>
      <c r="O2558" s="333"/>
      <c r="Q2558" s="333"/>
    </row>
    <row r="2559" spans="1:17" s="19" customFormat="1" ht="39.9" customHeight="1" x14ac:dyDescent="0.25">
      <c r="A2559" s="849"/>
      <c r="B2559" s="48" t="s">
        <v>6317</v>
      </c>
      <c r="C2559" s="48" t="s">
        <v>6316</v>
      </c>
      <c r="D2559" s="355">
        <v>43723</v>
      </c>
      <c r="E2559" s="354"/>
      <c r="F2559" s="353" t="s">
        <v>6004</v>
      </c>
      <c r="G2559" s="774" t="s">
        <v>5997</v>
      </c>
      <c r="H2559" s="775"/>
      <c r="I2559" s="776"/>
      <c r="J2559" s="352" t="s">
        <v>5599</v>
      </c>
      <c r="K2559" s="53"/>
      <c r="L2559" s="45"/>
      <c r="M2559" s="351"/>
      <c r="O2559" s="333"/>
      <c r="Q2559" s="333"/>
    </row>
    <row r="2560" spans="1:17" s="19" customFormat="1" ht="39.9" customHeight="1" thickBot="1" x14ac:dyDescent="0.3">
      <c r="A2560" s="849"/>
      <c r="B2560" s="349" t="s">
        <v>34</v>
      </c>
      <c r="C2560" s="349" t="s">
        <v>35</v>
      </c>
      <c r="D2560" s="349" t="s">
        <v>5600</v>
      </c>
      <c r="E2560" s="853" t="s">
        <v>5601</v>
      </c>
      <c r="F2560" s="853"/>
      <c r="G2560" s="854"/>
      <c r="H2560" s="855"/>
      <c r="I2560" s="856"/>
      <c r="J2560" s="58" t="s">
        <v>5646</v>
      </c>
      <c r="K2560" s="45"/>
      <c r="L2560" s="59" t="s">
        <v>32</v>
      </c>
      <c r="M2560" s="334">
        <v>1641.63</v>
      </c>
      <c r="O2560" s="333"/>
      <c r="Q2560" s="333"/>
    </row>
    <row r="2561" spans="1:17" s="19" customFormat="1" ht="39.9" customHeight="1" x14ac:dyDescent="0.25">
      <c r="A2561" s="849"/>
      <c r="B2561" s="349"/>
      <c r="C2561" s="349"/>
      <c r="D2561" s="349"/>
      <c r="E2561" s="349"/>
      <c r="F2561" s="349"/>
      <c r="G2561" s="348"/>
      <c r="H2561" s="347"/>
      <c r="I2561" s="346"/>
      <c r="J2561" s="345" t="s">
        <v>5607</v>
      </c>
      <c r="K2561" s="59"/>
      <c r="L2561" s="59"/>
      <c r="M2561" s="344"/>
      <c r="O2561" s="333"/>
      <c r="Q2561" s="333"/>
    </row>
    <row r="2562" spans="1:17" s="19" customFormat="1" ht="39.9" customHeight="1" thickBot="1" x14ac:dyDescent="0.3">
      <c r="A2562" s="850"/>
      <c r="B2562" s="343" t="s">
        <v>5728</v>
      </c>
      <c r="C2562" s="342" t="s">
        <v>5997</v>
      </c>
      <c r="D2562" s="341">
        <v>43730</v>
      </c>
      <c r="E2562" s="340" t="s">
        <v>5605</v>
      </c>
      <c r="F2562" s="339" t="s">
        <v>6315</v>
      </c>
      <c r="G2562" s="338"/>
      <c r="H2562" s="337"/>
      <c r="I2562" s="336"/>
      <c r="J2562" s="63"/>
      <c r="K2562" s="335"/>
      <c r="L2562" s="64"/>
      <c r="M2562" s="334"/>
      <c r="O2562" s="333"/>
      <c r="Q2562" s="333"/>
    </row>
    <row r="2563" spans="1:17" s="19" customFormat="1" ht="39.9" customHeight="1" x14ac:dyDescent="0.25">
      <c r="A2563" s="848">
        <v>511</v>
      </c>
      <c r="B2563" s="287" t="s">
        <v>22</v>
      </c>
      <c r="C2563" s="287" t="s">
        <v>23</v>
      </c>
      <c r="D2563" s="287" t="s">
        <v>5593</v>
      </c>
      <c r="E2563" s="851" t="s">
        <v>5594</v>
      </c>
      <c r="F2563" s="851"/>
      <c r="G2563" s="851" t="s">
        <v>17</v>
      </c>
      <c r="H2563" s="852"/>
      <c r="I2563" s="358"/>
      <c r="J2563" s="357"/>
      <c r="K2563" s="357"/>
      <c r="L2563" s="357"/>
      <c r="M2563" s="356"/>
      <c r="O2563" s="333"/>
      <c r="Q2563" s="333"/>
    </row>
    <row r="2564" spans="1:17" s="19" customFormat="1" ht="39.9" customHeight="1" x14ac:dyDescent="0.25">
      <c r="A2564" s="849"/>
      <c r="B2564" s="48" t="s">
        <v>6314</v>
      </c>
      <c r="C2564" s="48" t="s">
        <v>6313</v>
      </c>
      <c r="D2564" s="355">
        <v>43722</v>
      </c>
      <c r="E2564" s="354"/>
      <c r="F2564" s="353" t="s">
        <v>6139</v>
      </c>
      <c r="G2564" s="774" t="s">
        <v>6311</v>
      </c>
      <c r="H2564" s="775"/>
      <c r="I2564" s="776"/>
      <c r="J2564" s="352" t="s">
        <v>5599</v>
      </c>
      <c r="K2564" s="53"/>
      <c r="L2564" s="45" t="s">
        <v>32</v>
      </c>
      <c r="M2564" s="351">
        <v>1152</v>
      </c>
      <c r="O2564" s="333"/>
      <c r="Q2564" s="333"/>
    </row>
    <row r="2565" spans="1:17" s="19" customFormat="1" ht="39.9" customHeight="1" x14ac:dyDescent="0.25">
      <c r="A2565" s="849"/>
      <c r="B2565" s="349" t="s">
        <v>34</v>
      </c>
      <c r="C2565" s="349" t="s">
        <v>35</v>
      </c>
      <c r="D2565" s="349" t="s">
        <v>5600</v>
      </c>
      <c r="E2565" s="853" t="s">
        <v>5601</v>
      </c>
      <c r="F2565" s="853"/>
      <c r="G2565" s="854"/>
      <c r="H2565" s="855"/>
      <c r="I2565" s="856"/>
      <c r="J2565" s="58" t="s">
        <v>5646</v>
      </c>
      <c r="K2565" s="45"/>
      <c r="L2565" s="59" t="s">
        <v>32</v>
      </c>
      <c r="M2565" s="350">
        <v>791.97</v>
      </c>
      <c r="O2565" s="333"/>
      <c r="Q2565" s="333"/>
    </row>
    <row r="2566" spans="1:17" s="19" customFormat="1" ht="39.9" customHeight="1" x14ac:dyDescent="0.25">
      <c r="A2566" s="849"/>
      <c r="B2566" s="349"/>
      <c r="C2566" s="349"/>
      <c r="D2566" s="349"/>
      <c r="E2566" s="349"/>
      <c r="F2566" s="349"/>
      <c r="G2566" s="348"/>
      <c r="H2566" s="347"/>
      <c r="I2566" s="346"/>
      <c r="J2566" s="345" t="s">
        <v>5607</v>
      </c>
      <c r="K2566" s="59"/>
      <c r="L2566" s="59" t="s">
        <v>32</v>
      </c>
      <c r="M2566" s="344">
        <v>352</v>
      </c>
      <c r="O2566" s="333"/>
      <c r="Q2566" s="333"/>
    </row>
    <row r="2567" spans="1:17" s="19" customFormat="1" ht="39.9" customHeight="1" thickBot="1" x14ac:dyDescent="0.3">
      <c r="A2567" s="850"/>
      <c r="B2567" s="343" t="s">
        <v>6312</v>
      </c>
      <c r="C2567" s="342" t="s">
        <v>6311</v>
      </c>
      <c r="D2567" s="341">
        <v>43727</v>
      </c>
      <c r="E2567" s="340" t="s">
        <v>5605</v>
      </c>
      <c r="F2567" s="339" t="s">
        <v>6310</v>
      </c>
      <c r="G2567" s="338"/>
      <c r="H2567" s="337"/>
      <c r="I2567" s="336"/>
      <c r="J2567" s="63"/>
      <c r="K2567" s="335"/>
      <c r="L2567" s="64"/>
      <c r="M2567" s="334"/>
      <c r="O2567" s="333"/>
      <c r="Q2567" s="333"/>
    </row>
    <row r="2568" spans="1:17" s="19" customFormat="1" ht="39.9" customHeight="1" x14ac:dyDescent="0.25">
      <c r="A2568" s="848">
        <v>512</v>
      </c>
      <c r="B2568" s="287" t="s">
        <v>22</v>
      </c>
      <c r="C2568" s="287" t="s">
        <v>23</v>
      </c>
      <c r="D2568" s="287" t="s">
        <v>5593</v>
      </c>
      <c r="E2568" s="851" t="s">
        <v>5594</v>
      </c>
      <c r="F2568" s="851"/>
      <c r="G2568" s="851" t="s">
        <v>17</v>
      </c>
      <c r="H2568" s="852"/>
      <c r="I2568" s="358"/>
      <c r="J2568" s="357"/>
      <c r="K2568" s="357"/>
      <c r="L2568" s="357"/>
      <c r="M2568" s="356"/>
      <c r="O2568" s="333"/>
      <c r="Q2568" s="333"/>
    </row>
    <row r="2569" spans="1:17" s="19" customFormat="1" ht="39.9" customHeight="1" x14ac:dyDescent="0.25">
      <c r="A2569" s="849"/>
      <c r="B2569" s="48" t="s">
        <v>6309</v>
      </c>
      <c r="C2569" s="48" t="s">
        <v>6308</v>
      </c>
      <c r="D2569" s="355">
        <v>43712</v>
      </c>
      <c r="E2569" s="354"/>
      <c r="F2569" s="353" t="s">
        <v>6307</v>
      </c>
      <c r="G2569" s="774" t="s">
        <v>6306</v>
      </c>
      <c r="H2569" s="775"/>
      <c r="I2569" s="776"/>
      <c r="J2569" s="352" t="s">
        <v>5599</v>
      </c>
      <c r="K2569" s="53"/>
      <c r="L2569" s="45" t="s">
        <v>32</v>
      </c>
      <c r="M2569" s="351">
        <f>472+52.89+52.89</f>
        <v>577.78</v>
      </c>
      <c r="O2569" s="333"/>
      <c r="Q2569" s="333"/>
    </row>
    <row r="2570" spans="1:17" s="19" customFormat="1" ht="39.9" customHeight="1" x14ac:dyDescent="0.25">
      <c r="A2570" s="849"/>
      <c r="B2570" s="349" t="s">
        <v>34</v>
      </c>
      <c r="C2570" s="349" t="s">
        <v>35</v>
      </c>
      <c r="D2570" s="349" t="s">
        <v>5600</v>
      </c>
      <c r="E2570" s="853" t="s">
        <v>5601</v>
      </c>
      <c r="F2570" s="853"/>
      <c r="G2570" s="854"/>
      <c r="H2570" s="855"/>
      <c r="I2570" s="856"/>
      <c r="J2570" s="58" t="s">
        <v>5646</v>
      </c>
      <c r="K2570" s="45"/>
      <c r="L2570" s="59" t="s">
        <v>5583</v>
      </c>
      <c r="M2570" s="350">
        <v>1080.5999999999999</v>
      </c>
      <c r="O2570" s="333"/>
      <c r="Q2570" s="333"/>
    </row>
    <row r="2571" spans="1:17" s="19" customFormat="1" ht="39.9" customHeight="1" x14ac:dyDescent="0.25">
      <c r="A2571" s="849"/>
      <c r="B2571" s="349"/>
      <c r="C2571" s="349"/>
      <c r="D2571" s="349"/>
      <c r="E2571" s="349"/>
      <c r="F2571" s="349"/>
      <c r="G2571" s="348"/>
      <c r="H2571" s="347"/>
      <c r="I2571" s="346"/>
      <c r="J2571" s="345" t="s">
        <v>5607</v>
      </c>
      <c r="K2571" s="59"/>
      <c r="L2571" s="59"/>
      <c r="M2571" s="344"/>
      <c r="O2571" s="333"/>
      <c r="Q2571" s="333"/>
    </row>
    <row r="2572" spans="1:17" s="19" customFormat="1" ht="39.9" customHeight="1" thickBot="1" x14ac:dyDescent="0.3">
      <c r="A2572" s="850"/>
      <c r="B2572" s="343" t="s">
        <v>5710</v>
      </c>
      <c r="C2572" s="342" t="s">
        <v>6306</v>
      </c>
      <c r="D2572" s="341">
        <v>43715</v>
      </c>
      <c r="E2572" s="340" t="s">
        <v>5605</v>
      </c>
      <c r="F2572" s="339" t="s">
        <v>6305</v>
      </c>
      <c r="G2572" s="338"/>
      <c r="H2572" s="337"/>
      <c r="I2572" s="336"/>
      <c r="J2572" s="63" t="s">
        <v>5696</v>
      </c>
      <c r="K2572" s="335"/>
      <c r="L2572" s="64" t="s">
        <v>32</v>
      </c>
      <c r="M2572" s="334">
        <f>85+85</f>
        <v>170</v>
      </c>
      <c r="O2572" s="333"/>
      <c r="Q2572" s="333"/>
    </row>
    <row r="2573" spans="1:17" s="19" customFormat="1" ht="39.9" customHeight="1" x14ac:dyDescent="0.25">
      <c r="A2573" s="848">
        <v>513</v>
      </c>
      <c r="B2573" s="287" t="s">
        <v>22</v>
      </c>
      <c r="C2573" s="287" t="s">
        <v>23</v>
      </c>
      <c r="D2573" s="287" t="s">
        <v>5593</v>
      </c>
      <c r="E2573" s="851" t="s">
        <v>5594</v>
      </c>
      <c r="F2573" s="851"/>
      <c r="G2573" s="851" t="s">
        <v>17</v>
      </c>
      <c r="H2573" s="852"/>
      <c r="I2573" s="358"/>
      <c r="J2573" s="357"/>
      <c r="K2573" s="357"/>
      <c r="L2573" s="357"/>
      <c r="M2573" s="356"/>
      <c r="O2573" s="333"/>
      <c r="Q2573" s="333"/>
    </row>
    <row r="2574" spans="1:17" s="19" customFormat="1" ht="39.9" customHeight="1" x14ac:dyDescent="0.25">
      <c r="A2574" s="849"/>
      <c r="B2574" s="48" t="s">
        <v>6304</v>
      </c>
      <c r="C2574" s="48" t="s">
        <v>6303</v>
      </c>
      <c r="D2574" s="355">
        <v>43631</v>
      </c>
      <c r="E2574" s="354"/>
      <c r="F2574" s="353" t="s">
        <v>6018</v>
      </c>
      <c r="G2574" s="774" t="s">
        <v>5837</v>
      </c>
      <c r="H2574" s="775"/>
      <c r="I2574" s="776"/>
      <c r="J2574" s="352" t="s">
        <v>5599</v>
      </c>
      <c r="K2574" s="53"/>
      <c r="L2574" s="45" t="s">
        <v>32</v>
      </c>
      <c r="M2574" s="351">
        <v>491.49</v>
      </c>
      <c r="O2574" s="333"/>
      <c r="Q2574" s="333"/>
    </row>
    <row r="2575" spans="1:17" s="19" customFormat="1" ht="39.9" customHeight="1" x14ac:dyDescent="0.25">
      <c r="A2575" s="849"/>
      <c r="B2575" s="349" t="s">
        <v>34</v>
      </c>
      <c r="C2575" s="349" t="s">
        <v>35</v>
      </c>
      <c r="D2575" s="349" t="s">
        <v>5600</v>
      </c>
      <c r="E2575" s="853" t="s">
        <v>5601</v>
      </c>
      <c r="F2575" s="853"/>
      <c r="G2575" s="854"/>
      <c r="H2575" s="855"/>
      <c r="I2575" s="856"/>
      <c r="J2575" s="58" t="s">
        <v>5646</v>
      </c>
      <c r="K2575" s="45"/>
      <c r="L2575" s="59" t="s">
        <v>32</v>
      </c>
      <c r="M2575" s="350">
        <v>2887.51</v>
      </c>
      <c r="O2575" s="333"/>
      <c r="Q2575" s="333"/>
    </row>
    <row r="2576" spans="1:17" s="19" customFormat="1" ht="39.9" customHeight="1" x14ac:dyDescent="0.25">
      <c r="A2576" s="849"/>
      <c r="B2576" s="349"/>
      <c r="C2576" s="349"/>
      <c r="D2576" s="349"/>
      <c r="E2576" s="349"/>
      <c r="F2576" s="349"/>
      <c r="G2576" s="348"/>
      <c r="H2576" s="347"/>
      <c r="I2576" s="346"/>
      <c r="J2576" s="345" t="s">
        <v>5607</v>
      </c>
      <c r="K2576" s="59"/>
      <c r="L2576" s="59" t="s">
        <v>32</v>
      </c>
      <c r="M2576" s="344">
        <v>258</v>
      </c>
      <c r="O2576" s="333"/>
      <c r="Q2576" s="333"/>
    </row>
    <row r="2577" spans="1:17" s="19" customFormat="1" ht="39.9" customHeight="1" thickBot="1" x14ac:dyDescent="0.3">
      <c r="A2577" s="850"/>
      <c r="B2577" s="343" t="s">
        <v>5332</v>
      </c>
      <c r="C2577" s="342" t="s">
        <v>5837</v>
      </c>
      <c r="D2577" s="341">
        <v>43635</v>
      </c>
      <c r="E2577" s="340" t="s">
        <v>5605</v>
      </c>
      <c r="F2577" s="339" t="s">
        <v>6302</v>
      </c>
      <c r="G2577" s="338"/>
      <c r="H2577" s="337"/>
      <c r="I2577" s="336"/>
      <c r="J2577" s="63" t="s">
        <v>5696</v>
      </c>
      <c r="K2577" s="335"/>
      <c r="L2577" s="64" t="s">
        <v>5583</v>
      </c>
      <c r="M2577" s="334">
        <v>70.180000000000007</v>
      </c>
      <c r="O2577" s="333"/>
      <c r="Q2577" s="333"/>
    </row>
    <row r="2578" spans="1:17" s="19" customFormat="1" ht="39.9" customHeight="1" x14ac:dyDescent="0.25">
      <c r="A2578" s="848">
        <v>514</v>
      </c>
      <c r="B2578" s="287" t="s">
        <v>22</v>
      </c>
      <c r="C2578" s="287" t="s">
        <v>23</v>
      </c>
      <c r="D2578" s="287" t="s">
        <v>5593</v>
      </c>
      <c r="E2578" s="851" t="s">
        <v>5594</v>
      </c>
      <c r="F2578" s="851"/>
      <c r="G2578" s="851" t="s">
        <v>17</v>
      </c>
      <c r="H2578" s="852"/>
      <c r="I2578" s="358"/>
      <c r="J2578" s="357"/>
      <c r="K2578" s="357"/>
      <c r="L2578" s="357"/>
      <c r="M2578" s="356"/>
      <c r="O2578" s="333"/>
      <c r="Q2578" s="333"/>
    </row>
    <row r="2579" spans="1:17" s="19" customFormat="1" ht="39.9" customHeight="1" x14ac:dyDescent="0.25">
      <c r="A2579" s="849"/>
      <c r="B2579" s="48" t="s">
        <v>6301</v>
      </c>
      <c r="C2579" s="48" t="s">
        <v>6300</v>
      </c>
      <c r="D2579" s="355">
        <v>43698</v>
      </c>
      <c r="E2579" s="354"/>
      <c r="F2579" s="353" t="s">
        <v>5770</v>
      </c>
      <c r="G2579" s="774" t="s">
        <v>6298</v>
      </c>
      <c r="H2579" s="775"/>
      <c r="I2579" s="776"/>
      <c r="J2579" s="352" t="s">
        <v>5599</v>
      </c>
      <c r="K2579" s="53"/>
      <c r="L2579" s="45" t="s">
        <v>32</v>
      </c>
      <c r="M2579" s="351">
        <v>578.32000000000005</v>
      </c>
      <c r="O2579" s="333"/>
      <c r="Q2579" s="333"/>
    </row>
    <row r="2580" spans="1:17" s="19" customFormat="1" ht="39.9" customHeight="1" x14ac:dyDescent="0.25">
      <c r="A2580" s="849"/>
      <c r="B2580" s="349" t="s">
        <v>34</v>
      </c>
      <c r="C2580" s="349" t="s">
        <v>35</v>
      </c>
      <c r="D2580" s="349" t="s">
        <v>5600</v>
      </c>
      <c r="E2580" s="853" t="s">
        <v>5601</v>
      </c>
      <c r="F2580" s="853"/>
      <c r="G2580" s="854"/>
      <c r="H2580" s="855"/>
      <c r="I2580" s="856"/>
      <c r="J2580" s="58" t="s">
        <v>5646</v>
      </c>
      <c r="K2580" s="45"/>
      <c r="L2580" s="59"/>
      <c r="M2580" s="350"/>
      <c r="O2580" s="333"/>
      <c r="Q2580" s="333"/>
    </row>
    <row r="2581" spans="1:17" s="19" customFormat="1" ht="39.9" customHeight="1" x14ac:dyDescent="0.25">
      <c r="A2581" s="849"/>
      <c r="B2581" s="349"/>
      <c r="C2581" s="349"/>
      <c r="D2581" s="349"/>
      <c r="E2581" s="349"/>
      <c r="F2581" s="349"/>
      <c r="G2581" s="348"/>
      <c r="H2581" s="347"/>
      <c r="I2581" s="346"/>
      <c r="J2581" s="345" t="s">
        <v>5607</v>
      </c>
      <c r="K2581" s="59"/>
      <c r="L2581" s="59"/>
      <c r="M2581" s="344"/>
      <c r="O2581" s="333"/>
      <c r="Q2581" s="333"/>
    </row>
    <row r="2582" spans="1:17" s="19" customFormat="1" ht="39.9" customHeight="1" thickBot="1" x14ac:dyDescent="0.3">
      <c r="A2582" s="850"/>
      <c r="B2582" s="343" t="s">
        <v>6299</v>
      </c>
      <c r="C2582" s="342" t="s">
        <v>6298</v>
      </c>
      <c r="D2582" s="341">
        <v>43700</v>
      </c>
      <c r="E2582" s="340" t="s">
        <v>5605</v>
      </c>
      <c r="F2582" s="339" t="s">
        <v>6297</v>
      </c>
      <c r="G2582" s="338"/>
      <c r="H2582" s="337"/>
      <c r="I2582" s="336"/>
      <c r="J2582" s="63" t="s">
        <v>5696</v>
      </c>
      <c r="K2582" s="335"/>
      <c r="L2582" s="64"/>
      <c r="M2582" s="334"/>
      <c r="O2582" s="333"/>
      <c r="Q2582" s="333"/>
    </row>
    <row r="2583" spans="1:17" s="19" customFormat="1" ht="39.9" customHeight="1" x14ac:dyDescent="0.25">
      <c r="A2583" s="848">
        <v>515</v>
      </c>
      <c r="B2583" s="287" t="s">
        <v>22</v>
      </c>
      <c r="C2583" s="287" t="s">
        <v>23</v>
      </c>
      <c r="D2583" s="287" t="s">
        <v>5593</v>
      </c>
      <c r="E2583" s="851" t="s">
        <v>5594</v>
      </c>
      <c r="F2583" s="851"/>
      <c r="G2583" s="851" t="s">
        <v>17</v>
      </c>
      <c r="H2583" s="852"/>
      <c r="I2583" s="358"/>
      <c r="J2583" s="357"/>
      <c r="K2583" s="357"/>
      <c r="L2583" s="357"/>
      <c r="M2583" s="356"/>
      <c r="O2583" s="333"/>
      <c r="Q2583" s="333"/>
    </row>
    <row r="2584" spans="1:17" s="19" customFormat="1" ht="39.9" customHeight="1" x14ac:dyDescent="0.25">
      <c r="A2584" s="849"/>
      <c r="B2584" s="48" t="s">
        <v>6296</v>
      </c>
      <c r="C2584" s="48" t="s">
        <v>6295</v>
      </c>
      <c r="D2584" s="355">
        <v>43627</v>
      </c>
      <c r="E2584" s="354"/>
      <c r="F2584" s="353" t="s">
        <v>6057</v>
      </c>
      <c r="G2584" s="774" t="s">
        <v>6294</v>
      </c>
      <c r="H2584" s="775"/>
      <c r="I2584" s="776"/>
      <c r="J2584" s="352" t="s">
        <v>5599</v>
      </c>
      <c r="K2584" s="53"/>
      <c r="L2584" s="45" t="s">
        <v>32</v>
      </c>
      <c r="M2584" s="351">
        <v>577</v>
      </c>
      <c r="O2584" s="333"/>
      <c r="Q2584" s="333"/>
    </row>
    <row r="2585" spans="1:17" s="19" customFormat="1" ht="39.9" customHeight="1" x14ac:dyDescent="0.25">
      <c r="A2585" s="849"/>
      <c r="B2585" s="349" t="s">
        <v>34</v>
      </c>
      <c r="C2585" s="349" t="s">
        <v>35</v>
      </c>
      <c r="D2585" s="349" t="s">
        <v>5600</v>
      </c>
      <c r="E2585" s="853" t="s">
        <v>5601</v>
      </c>
      <c r="F2585" s="853"/>
      <c r="G2585" s="854"/>
      <c r="H2585" s="855"/>
      <c r="I2585" s="856"/>
      <c r="J2585" s="58" t="s">
        <v>5646</v>
      </c>
      <c r="K2585" s="45"/>
      <c r="L2585" s="59"/>
      <c r="M2585" s="350"/>
      <c r="O2585" s="333"/>
      <c r="Q2585" s="333"/>
    </row>
    <row r="2586" spans="1:17" s="19" customFormat="1" ht="39.9" customHeight="1" thickBot="1" x14ac:dyDescent="0.3">
      <c r="A2586" s="849"/>
      <c r="B2586" s="349"/>
      <c r="C2586" s="349"/>
      <c r="D2586" s="349"/>
      <c r="E2586" s="349"/>
      <c r="F2586" s="349"/>
      <c r="G2586" s="348"/>
      <c r="H2586" s="347"/>
      <c r="I2586" s="346"/>
      <c r="J2586" s="345" t="s">
        <v>5607</v>
      </c>
      <c r="K2586" s="59"/>
      <c r="L2586" s="59" t="s">
        <v>5583</v>
      </c>
      <c r="M2586" s="344">
        <v>17</v>
      </c>
      <c r="O2586" s="333"/>
      <c r="Q2586" s="333"/>
    </row>
    <row r="2587" spans="1:17" s="19" customFormat="1" ht="39.9" customHeight="1" thickBot="1" x14ac:dyDescent="0.3">
      <c r="A2587" s="850"/>
      <c r="B2587" s="397" t="s">
        <v>5816</v>
      </c>
      <c r="C2587" s="342" t="s">
        <v>6294</v>
      </c>
      <c r="D2587" s="341">
        <v>43630</v>
      </c>
      <c r="E2587" s="340" t="s">
        <v>5605</v>
      </c>
      <c r="F2587" s="339" t="s">
        <v>6293</v>
      </c>
      <c r="G2587" s="338"/>
      <c r="H2587" s="337"/>
      <c r="I2587" s="336"/>
      <c r="J2587" s="63"/>
      <c r="K2587" s="335"/>
      <c r="L2587" s="64"/>
      <c r="M2587" s="334"/>
      <c r="O2587" s="333"/>
      <c r="Q2587" s="333"/>
    </row>
    <row r="2588" spans="1:17" s="19" customFormat="1" ht="39.9" customHeight="1" x14ac:dyDescent="0.25">
      <c r="A2588" s="848">
        <v>516</v>
      </c>
      <c r="B2588" s="287" t="s">
        <v>22</v>
      </c>
      <c r="C2588" s="287" t="s">
        <v>23</v>
      </c>
      <c r="D2588" s="287" t="s">
        <v>5593</v>
      </c>
      <c r="E2588" s="851" t="s">
        <v>5594</v>
      </c>
      <c r="F2588" s="851"/>
      <c r="G2588" s="851" t="s">
        <v>17</v>
      </c>
      <c r="H2588" s="852"/>
      <c r="I2588" s="358"/>
      <c r="J2588" s="357"/>
      <c r="K2588" s="357"/>
      <c r="L2588" s="357"/>
      <c r="M2588" s="356"/>
      <c r="O2588" s="333"/>
      <c r="Q2588" s="333"/>
    </row>
    <row r="2589" spans="1:17" s="19" customFormat="1" ht="39.9" customHeight="1" x14ac:dyDescent="0.25">
      <c r="A2589" s="849"/>
      <c r="B2589" s="48" t="s">
        <v>6030</v>
      </c>
      <c r="C2589" s="48" t="s">
        <v>6292</v>
      </c>
      <c r="D2589" s="355">
        <v>43723</v>
      </c>
      <c r="E2589" s="354"/>
      <c r="F2589" s="353" t="s">
        <v>6287</v>
      </c>
      <c r="G2589" s="774" t="s">
        <v>423</v>
      </c>
      <c r="H2589" s="775"/>
      <c r="I2589" s="776"/>
      <c r="J2589" s="352" t="s">
        <v>5599</v>
      </c>
      <c r="K2589" s="53"/>
      <c r="L2589" s="45" t="s">
        <v>32</v>
      </c>
      <c r="M2589" s="351">
        <v>1285</v>
      </c>
      <c r="O2589" s="333"/>
      <c r="Q2589" s="333"/>
    </row>
    <row r="2590" spans="1:17" s="19" customFormat="1" ht="39.9" customHeight="1" x14ac:dyDescent="0.25">
      <c r="A2590" s="849"/>
      <c r="B2590" s="349" t="s">
        <v>34</v>
      </c>
      <c r="C2590" s="349" t="s">
        <v>35</v>
      </c>
      <c r="D2590" s="349" t="s">
        <v>5600</v>
      </c>
      <c r="E2590" s="853" t="s">
        <v>5601</v>
      </c>
      <c r="F2590" s="853"/>
      <c r="G2590" s="854"/>
      <c r="H2590" s="855"/>
      <c r="I2590" s="856"/>
      <c r="J2590" s="58" t="s">
        <v>5646</v>
      </c>
      <c r="K2590" s="45"/>
      <c r="L2590" s="59"/>
      <c r="M2590" s="350"/>
      <c r="O2590" s="333"/>
      <c r="Q2590" s="333"/>
    </row>
    <row r="2591" spans="1:17" s="19" customFormat="1" ht="39.9" customHeight="1" x14ac:dyDescent="0.25">
      <c r="A2591" s="849"/>
      <c r="B2591" s="349"/>
      <c r="C2591" s="349"/>
      <c r="D2591" s="349"/>
      <c r="E2591" s="349"/>
      <c r="F2591" s="349"/>
      <c r="G2591" s="348"/>
      <c r="H2591" s="347"/>
      <c r="I2591" s="346"/>
      <c r="J2591" s="345" t="s">
        <v>5607</v>
      </c>
      <c r="K2591" s="59"/>
      <c r="L2591" s="59" t="s">
        <v>32</v>
      </c>
      <c r="M2591" s="344">
        <v>342</v>
      </c>
      <c r="O2591" s="333"/>
      <c r="Q2591" s="333"/>
    </row>
    <row r="2592" spans="1:17" s="19" customFormat="1" ht="39.9" customHeight="1" thickBot="1" x14ac:dyDescent="0.3">
      <c r="A2592" s="850"/>
      <c r="B2592" s="343" t="s">
        <v>6027</v>
      </c>
      <c r="C2592" s="342" t="s">
        <v>423</v>
      </c>
      <c r="D2592" s="341">
        <v>43728</v>
      </c>
      <c r="E2592" s="340" t="s">
        <v>5605</v>
      </c>
      <c r="F2592" s="339" t="s">
        <v>6291</v>
      </c>
      <c r="G2592" s="338"/>
      <c r="H2592" s="337"/>
      <c r="I2592" s="336"/>
      <c r="J2592" s="63" t="s">
        <v>6290</v>
      </c>
      <c r="K2592" s="335"/>
      <c r="L2592" s="64" t="s">
        <v>32</v>
      </c>
      <c r="M2592" s="334">
        <f>30+30</f>
        <v>60</v>
      </c>
      <c r="O2592" s="333"/>
      <c r="Q2592" s="333"/>
    </row>
    <row r="2593" spans="1:17" s="19" customFormat="1" ht="39.9" customHeight="1" x14ac:dyDescent="0.25">
      <c r="A2593" s="848">
        <v>517</v>
      </c>
      <c r="B2593" s="287" t="s">
        <v>22</v>
      </c>
      <c r="C2593" s="287" t="s">
        <v>23</v>
      </c>
      <c r="D2593" s="287" t="s">
        <v>5593</v>
      </c>
      <c r="E2593" s="851" t="s">
        <v>5594</v>
      </c>
      <c r="F2593" s="851"/>
      <c r="G2593" s="851" t="s">
        <v>17</v>
      </c>
      <c r="H2593" s="852"/>
      <c r="I2593" s="358"/>
      <c r="J2593" s="357"/>
      <c r="K2593" s="357"/>
      <c r="L2593" s="357"/>
      <c r="M2593" s="356"/>
      <c r="O2593" s="333"/>
      <c r="Q2593" s="333"/>
    </row>
    <row r="2594" spans="1:17" s="19" customFormat="1" ht="39.9" customHeight="1" x14ac:dyDescent="0.25">
      <c r="A2594" s="849"/>
      <c r="B2594" s="48" t="s">
        <v>6289</v>
      </c>
      <c r="C2594" s="48" t="s">
        <v>6288</v>
      </c>
      <c r="D2594" s="355">
        <v>43722</v>
      </c>
      <c r="E2594" s="354"/>
      <c r="F2594" s="353" t="s">
        <v>6287</v>
      </c>
      <c r="G2594" s="774" t="s">
        <v>423</v>
      </c>
      <c r="H2594" s="775"/>
      <c r="I2594" s="776"/>
      <c r="J2594" s="352" t="s">
        <v>5599</v>
      </c>
      <c r="K2594" s="53"/>
      <c r="L2594" s="45" t="s">
        <v>32</v>
      </c>
      <c r="M2594" s="351">
        <v>1542</v>
      </c>
      <c r="O2594" s="333"/>
      <c r="Q2594" s="333"/>
    </row>
    <row r="2595" spans="1:17" s="19" customFormat="1" ht="39.9" customHeight="1" x14ac:dyDescent="0.25">
      <c r="A2595" s="849"/>
      <c r="B2595" s="349" t="s">
        <v>34</v>
      </c>
      <c r="C2595" s="349" t="s">
        <v>35</v>
      </c>
      <c r="D2595" s="349" t="s">
        <v>5600</v>
      </c>
      <c r="E2595" s="853" t="s">
        <v>5601</v>
      </c>
      <c r="F2595" s="853"/>
      <c r="G2595" s="854"/>
      <c r="H2595" s="855"/>
      <c r="I2595" s="856"/>
      <c r="J2595" s="58" t="s">
        <v>5646</v>
      </c>
      <c r="K2595" s="45"/>
      <c r="L2595" s="59"/>
      <c r="M2595" s="350"/>
      <c r="O2595" s="333"/>
      <c r="Q2595" s="333"/>
    </row>
    <row r="2596" spans="1:17" s="19" customFormat="1" ht="39.9" customHeight="1" x14ac:dyDescent="0.25">
      <c r="A2596" s="849"/>
      <c r="B2596" s="349"/>
      <c r="C2596" s="349"/>
      <c r="D2596" s="349"/>
      <c r="E2596" s="349"/>
      <c r="F2596" s="349"/>
      <c r="G2596" s="348"/>
      <c r="H2596" s="347"/>
      <c r="I2596" s="346"/>
      <c r="J2596" s="345" t="s">
        <v>5607</v>
      </c>
      <c r="K2596" s="59"/>
      <c r="L2596" s="59" t="s">
        <v>32</v>
      </c>
      <c r="M2596" s="344">
        <v>494</v>
      </c>
      <c r="O2596" s="333"/>
      <c r="Q2596" s="333"/>
    </row>
    <row r="2597" spans="1:17" s="19" customFormat="1" ht="39.9" customHeight="1" thickBot="1" x14ac:dyDescent="0.3">
      <c r="A2597" s="850"/>
      <c r="B2597" s="343" t="s">
        <v>6286</v>
      </c>
      <c r="C2597" s="342" t="s">
        <v>423</v>
      </c>
      <c r="D2597" s="341">
        <v>43728</v>
      </c>
      <c r="E2597" s="340" t="s">
        <v>5605</v>
      </c>
      <c r="F2597" s="339" t="s">
        <v>6285</v>
      </c>
      <c r="G2597" s="338"/>
      <c r="H2597" s="337"/>
      <c r="I2597" s="336"/>
      <c r="J2597" s="63" t="s">
        <v>5696</v>
      </c>
      <c r="K2597" s="335"/>
      <c r="L2597" s="64"/>
      <c r="M2597" s="334"/>
      <c r="O2597" s="333"/>
      <c r="Q2597" s="333"/>
    </row>
    <row r="2598" spans="1:17" s="19" customFormat="1" ht="39.9" customHeight="1" x14ac:dyDescent="0.25">
      <c r="A2598" s="848">
        <v>518</v>
      </c>
      <c r="B2598" s="287" t="s">
        <v>22</v>
      </c>
      <c r="C2598" s="287" t="s">
        <v>23</v>
      </c>
      <c r="D2598" s="287" t="s">
        <v>5593</v>
      </c>
      <c r="E2598" s="851" t="s">
        <v>5594</v>
      </c>
      <c r="F2598" s="851"/>
      <c r="G2598" s="851" t="s">
        <v>17</v>
      </c>
      <c r="H2598" s="852"/>
      <c r="I2598" s="358"/>
      <c r="J2598" s="357"/>
      <c r="K2598" s="357"/>
      <c r="L2598" s="357"/>
      <c r="M2598" s="356"/>
      <c r="O2598" s="333"/>
      <c r="Q2598" s="333"/>
    </row>
    <row r="2599" spans="1:17" s="19" customFormat="1" ht="39.9" customHeight="1" x14ac:dyDescent="0.25">
      <c r="A2599" s="849"/>
      <c r="B2599" s="48" t="s">
        <v>6284</v>
      </c>
      <c r="C2599" s="48" t="s">
        <v>6283</v>
      </c>
      <c r="D2599" s="355">
        <v>43608</v>
      </c>
      <c r="E2599" s="354"/>
      <c r="F2599" s="353" t="s">
        <v>6282</v>
      </c>
      <c r="G2599" s="774" t="s">
        <v>622</v>
      </c>
      <c r="H2599" s="775"/>
      <c r="I2599" s="776"/>
      <c r="J2599" s="352" t="s">
        <v>5599</v>
      </c>
      <c r="K2599" s="53"/>
      <c r="L2599" s="45" t="s">
        <v>32</v>
      </c>
      <c r="M2599" s="351">
        <v>1392</v>
      </c>
      <c r="O2599" s="333"/>
      <c r="Q2599" s="333"/>
    </row>
    <row r="2600" spans="1:17" s="19" customFormat="1" ht="39.9" customHeight="1" x14ac:dyDescent="0.25">
      <c r="A2600" s="849"/>
      <c r="B2600" s="349" t="s">
        <v>34</v>
      </c>
      <c r="C2600" s="349" t="s">
        <v>35</v>
      </c>
      <c r="D2600" s="349" t="s">
        <v>5600</v>
      </c>
      <c r="E2600" s="853" t="s">
        <v>5601</v>
      </c>
      <c r="F2600" s="853"/>
      <c r="G2600" s="854"/>
      <c r="H2600" s="855"/>
      <c r="I2600" s="856"/>
      <c r="J2600" s="58" t="s">
        <v>5646</v>
      </c>
      <c r="K2600" s="45"/>
      <c r="L2600" s="59" t="s">
        <v>32</v>
      </c>
      <c r="M2600" s="350">
        <v>6311.93</v>
      </c>
      <c r="O2600" s="333"/>
      <c r="Q2600" s="333"/>
    </row>
    <row r="2601" spans="1:17" s="19" customFormat="1" ht="39.9" customHeight="1" x14ac:dyDescent="0.25">
      <c r="A2601" s="849"/>
      <c r="B2601" s="349"/>
      <c r="C2601" s="349"/>
      <c r="D2601" s="349"/>
      <c r="E2601" s="349"/>
      <c r="F2601" s="349"/>
      <c r="G2601" s="348"/>
      <c r="H2601" s="347"/>
      <c r="I2601" s="346"/>
      <c r="J2601" s="345" t="s">
        <v>5607</v>
      </c>
      <c r="K2601" s="59"/>
      <c r="L2601" s="59" t="s">
        <v>32</v>
      </c>
      <c r="M2601" s="344">
        <v>581</v>
      </c>
      <c r="O2601" s="333"/>
      <c r="Q2601" s="333"/>
    </row>
    <row r="2602" spans="1:17" s="19" customFormat="1" ht="39.9" customHeight="1" thickBot="1" x14ac:dyDescent="0.3">
      <c r="A2602" s="850"/>
      <c r="B2602" s="343" t="s">
        <v>6281</v>
      </c>
      <c r="C2602" s="342" t="s">
        <v>622</v>
      </c>
      <c r="D2602" s="341">
        <v>43617</v>
      </c>
      <c r="E2602" s="340" t="s">
        <v>5605</v>
      </c>
      <c r="F2602" s="339" t="s">
        <v>6280</v>
      </c>
      <c r="G2602" s="338"/>
      <c r="H2602" s="337"/>
      <c r="I2602" s="336"/>
      <c r="J2602" s="63"/>
      <c r="K2602" s="335"/>
      <c r="L2602" s="64"/>
      <c r="M2602" s="334"/>
      <c r="O2602" s="333"/>
      <c r="Q2602" s="333"/>
    </row>
    <row r="2603" spans="1:17" s="359" customFormat="1" ht="39.9" customHeight="1" x14ac:dyDescent="0.25">
      <c r="A2603" s="848">
        <v>519</v>
      </c>
      <c r="B2603" s="393" t="s">
        <v>22</v>
      </c>
      <c r="C2603" s="393" t="s">
        <v>23</v>
      </c>
      <c r="D2603" s="393" t="s">
        <v>5593</v>
      </c>
      <c r="E2603" s="857" t="s">
        <v>5594</v>
      </c>
      <c r="F2603" s="857"/>
      <c r="G2603" s="857" t="s">
        <v>17</v>
      </c>
      <c r="H2603" s="858"/>
      <c r="I2603" s="392"/>
      <c r="J2603" s="391"/>
      <c r="K2603" s="391"/>
      <c r="L2603" s="391"/>
      <c r="M2603" s="390"/>
      <c r="O2603" s="360"/>
      <c r="Q2603" s="360"/>
    </row>
    <row r="2604" spans="1:17" s="359" customFormat="1" ht="39.9" customHeight="1" x14ac:dyDescent="0.25">
      <c r="A2604" s="849"/>
      <c r="B2604" s="389" t="s">
        <v>6279</v>
      </c>
      <c r="C2604" s="389" t="s">
        <v>6278</v>
      </c>
      <c r="D2604" s="388">
        <v>43605</v>
      </c>
      <c r="E2604" s="387"/>
      <c r="F2604" s="386" t="s">
        <v>6277</v>
      </c>
      <c r="G2604" s="859" t="s">
        <v>6275</v>
      </c>
      <c r="H2604" s="860"/>
      <c r="I2604" s="861"/>
      <c r="J2604" s="385" t="s">
        <v>5599</v>
      </c>
      <c r="K2604" s="384"/>
      <c r="L2604" s="381" t="s">
        <v>32</v>
      </c>
      <c r="M2604" s="383">
        <v>199</v>
      </c>
      <c r="O2604" s="360"/>
      <c r="Q2604" s="360"/>
    </row>
    <row r="2605" spans="1:17" s="359" customFormat="1" ht="39.9" customHeight="1" x14ac:dyDescent="0.25">
      <c r="A2605" s="849"/>
      <c r="B2605" s="379" t="s">
        <v>34</v>
      </c>
      <c r="C2605" s="379" t="s">
        <v>35</v>
      </c>
      <c r="D2605" s="379" t="s">
        <v>5600</v>
      </c>
      <c r="E2605" s="862" t="s">
        <v>5601</v>
      </c>
      <c r="F2605" s="862"/>
      <c r="G2605" s="863"/>
      <c r="H2605" s="864"/>
      <c r="I2605" s="865"/>
      <c r="J2605" s="382" t="s">
        <v>5646</v>
      </c>
      <c r="K2605" s="381"/>
      <c r="L2605" s="374" t="s">
        <v>32</v>
      </c>
      <c r="M2605" s="380">
        <v>532.6</v>
      </c>
      <c r="O2605" s="360"/>
      <c r="Q2605" s="360"/>
    </row>
    <row r="2606" spans="1:17" s="359" customFormat="1" ht="39.9" customHeight="1" x14ac:dyDescent="0.25">
      <c r="A2606" s="849"/>
      <c r="B2606" s="379"/>
      <c r="C2606" s="379"/>
      <c r="D2606" s="379"/>
      <c r="E2606" s="379"/>
      <c r="F2606" s="379"/>
      <c r="G2606" s="378"/>
      <c r="H2606" s="377"/>
      <c r="I2606" s="376"/>
      <c r="J2606" s="375" t="s">
        <v>5607</v>
      </c>
      <c r="K2606" s="374"/>
      <c r="L2606" s="374"/>
      <c r="M2606" s="373"/>
      <c r="O2606" s="360"/>
      <c r="Q2606" s="360"/>
    </row>
    <row r="2607" spans="1:17" s="359" customFormat="1" ht="39.9" customHeight="1" thickBot="1" x14ac:dyDescent="0.3">
      <c r="A2607" s="850"/>
      <c r="B2607" s="394" t="s">
        <v>6276</v>
      </c>
      <c r="C2607" s="371" t="s">
        <v>6275</v>
      </c>
      <c r="D2607" s="370">
        <v>43606</v>
      </c>
      <c r="E2607" s="369" t="s">
        <v>5605</v>
      </c>
      <c r="F2607" s="368" t="s">
        <v>6274</v>
      </c>
      <c r="G2607" s="367"/>
      <c r="H2607" s="366"/>
      <c r="I2607" s="365"/>
      <c r="J2607" s="364" t="s">
        <v>5696</v>
      </c>
      <c r="K2607" s="363"/>
      <c r="L2607" s="362"/>
      <c r="M2607" s="361"/>
      <c r="O2607" s="360"/>
      <c r="Q2607" s="360"/>
    </row>
    <row r="2608" spans="1:17" s="19" customFormat="1" ht="39.9" customHeight="1" x14ac:dyDescent="0.25">
      <c r="A2608" s="848">
        <v>520</v>
      </c>
      <c r="B2608" s="287" t="s">
        <v>22</v>
      </c>
      <c r="C2608" s="287" t="s">
        <v>23</v>
      </c>
      <c r="D2608" s="287" t="s">
        <v>5593</v>
      </c>
      <c r="E2608" s="851" t="s">
        <v>5594</v>
      </c>
      <c r="F2608" s="851"/>
      <c r="G2608" s="851" t="s">
        <v>17</v>
      </c>
      <c r="H2608" s="852"/>
      <c r="I2608" s="358"/>
      <c r="J2608" s="357"/>
      <c r="K2608" s="357"/>
      <c r="L2608" s="357"/>
      <c r="M2608" s="356"/>
      <c r="O2608" s="333"/>
      <c r="Q2608" s="333"/>
    </row>
    <row r="2609" spans="1:17" s="19" customFormat="1" ht="39.9" customHeight="1" x14ac:dyDescent="0.25">
      <c r="A2609" s="849"/>
      <c r="B2609" s="48" t="s">
        <v>6273</v>
      </c>
      <c r="C2609" s="48" t="s">
        <v>6272</v>
      </c>
      <c r="D2609" s="355">
        <v>43585</v>
      </c>
      <c r="E2609" s="354"/>
      <c r="F2609" s="353" t="s">
        <v>5705</v>
      </c>
      <c r="G2609" s="774" t="s">
        <v>6270</v>
      </c>
      <c r="H2609" s="775"/>
      <c r="I2609" s="776"/>
      <c r="J2609" s="352" t="s">
        <v>5599</v>
      </c>
      <c r="K2609" s="53"/>
      <c r="L2609" s="45" t="s">
        <v>32</v>
      </c>
      <c r="M2609" s="351">
        <v>538</v>
      </c>
      <c r="O2609" s="333"/>
      <c r="Q2609" s="333"/>
    </row>
    <row r="2610" spans="1:17" s="19" customFormat="1" ht="39.9" customHeight="1" x14ac:dyDescent="0.25">
      <c r="A2610" s="849"/>
      <c r="B2610" s="349" t="s">
        <v>34</v>
      </c>
      <c r="C2610" s="349" t="s">
        <v>35</v>
      </c>
      <c r="D2610" s="349" t="s">
        <v>5600</v>
      </c>
      <c r="E2610" s="853" t="s">
        <v>5601</v>
      </c>
      <c r="F2610" s="853"/>
      <c r="G2610" s="854"/>
      <c r="H2610" s="855"/>
      <c r="I2610" s="856"/>
      <c r="J2610" s="58" t="s">
        <v>5646</v>
      </c>
      <c r="K2610" s="45"/>
      <c r="L2610" s="59" t="s">
        <v>32</v>
      </c>
      <c r="M2610" s="350">
        <v>303.95999999999998</v>
      </c>
      <c r="O2610" s="333"/>
      <c r="Q2610" s="333"/>
    </row>
    <row r="2611" spans="1:17" s="19" customFormat="1" ht="39.9" customHeight="1" x14ac:dyDescent="0.25">
      <c r="A2611" s="849"/>
      <c r="B2611" s="349"/>
      <c r="C2611" s="349"/>
      <c r="D2611" s="349"/>
      <c r="E2611" s="349"/>
      <c r="F2611" s="349"/>
      <c r="G2611" s="348"/>
      <c r="H2611" s="347"/>
      <c r="I2611" s="346"/>
      <c r="J2611" s="345" t="s">
        <v>5607</v>
      </c>
      <c r="K2611" s="59"/>
      <c r="L2611" s="59"/>
      <c r="M2611" s="344"/>
      <c r="O2611" s="333"/>
      <c r="Q2611" s="333"/>
    </row>
    <row r="2612" spans="1:17" s="19" customFormat="1" ht="39.9" customHeight="1" thickBot="1" x14ac:dyDescent="0.3">
      <c r="A2612" s="850"/>
      <c r="B2612" s="343" t="s">
        <v>6271</v>
      </c>
      <c r="C2612" s="342" t="s">
        <v>6270</v>
      </c>
      <c r="D2612" s="341">
        <v>43587</v>
      </c>
      <c r="E2612" s="340" t="s">
        <v>5605</v>
      </c>
      <c r="F2612" s="339" t="s">
        <v>6269</v>
      </c>
      <c r="G2612" s="338"/>
      <c r="H2612" s="337"/>
      <c r="I2612" s="336"/>
      <c r="J2612" s="63" t="s">
        <v>5696</v>
      </c>
      <c r="K2612" s="335"/>
      <c r="L2612" s="64"/>
      <c r="M2612" s="334"/>
      <c r="O2612" s="333"/>
      <c r="Q2612" s="333"/>
    </row>
    <row r="2613" spans="1:17" s="19" customFormat="1" ht="39.9" customHeight="1" x14ac:dyDescent="0.25">
      <c r="A2613" s="848">
        <v>521</v>
      </c>
      <c r="B2613" s="287" t="s">
        <v>22</v>
      </c>
      <c r="C2613" s="287" t="s">
        <v>23</v>
      </c>
      <c r="D2613" s="287" t="s">
        <v>5593</v>
      </c>
      <c r="E2613" s="851" t="s">
        <v>5594</v>
      </c>
      <c r="F2613" s="851"/>
      <c r="G2613" s="851" t="s">
        <v>17</v>
      </c>
      <c r="H2613" s="852"/>
      <c r="I2613" s="358"/>
      <c r="J2613" s="357"/>
      <c r="K2613" s="357"/>
      <c r="L2613" s="357"/>
      <c r="M2613" s="356"/>
      <c r="O2613" s="333"/>
      <c r="Q2613" s="333"/>
    </row>
    <row r="2614" spans="1:17" s="19" customFormat="1" ht="39.9" customHeight="1" x14ac:dyDescent="0.25">
      <c r="A2614" s="849"/>
      <c r="B2614" s="48" t="s">
        <v>6268</v>
      </c>
      <c r="C2614" s="48" t="s">
        <v>6267</v>
      </c>
      <c r="D2614" s="355">
        <v>43733</v>
      </c>
      <c r="E2614" s="354"/>
      <c r="F2614" s="353" t="s">
        <v>6266</v>
      </c>
      <c r="G2614" s="774" t="s">
        <v>6265</v>
      </c>
      <c r="H2614" s="775"/>
      <c r="I2614" s="776"/>
      <c r="J2614" s="352" t="s">
        <v>5599</v>
      </c>
      <c r="K2614" s="53"/>
      <c r="L2614" s="45" t="s">
        <v>32</v>
      </c>
      <c r="M2614" s="351">
        <v>508</v>
      </c>
      <c r="O2614" s="333"/>
      <c r="Q2614" s="333"/>
    </row>
    <row r="2615" spans="1:17" s="19" customFormat="1" ht="39.9" customHeight="1" x14ac:dyDescent="0.25">
      <c r="A2615" s="849"/>
      <c r="B2615" s="349" t="s">
        <v>34</v>
      </c>
      <c r="C2615" s="349" t="s">
        <v>35</v>
      </c>
      <c r="D2615" s="349" t="s">
        <v>5600</v>
      </c>
      <c r="E2615" s="853" t="s">
        <v>5601</v>
      </c>
      <c r="F2615" s="853"/>
      <c r="G2615" s="854"/>
      <c r="H2615" s="855"/>
      <c r="I2615" s="856"/>
      <c r="J2615" s="58" t="s">
        <v>5646</v>
      </c>
      <c r="K2615" s="45"/>
      <c r="L2615" s="59" t="s">
        <v>5583</v>
      </c>
      <c r="M2615" s="350">
        <v>587</v>
      </c>
      <c r="O2615" s="333"/>
      <c r="Q2615" s="333"/>
    </row>
    <row r="2616" spans="1:17" s="19" customFormat="1" ht="39.9" customHeight="1" x14ac:dyDescent="0.25">
      <c r="A2616" s="849"/>
      <c r="B2616" s="349"/>
      <c r="C2616" s="349"/>
      <c r="D2616" s="349"/>
      <c r="E2616" s="349"/>
      <c r="F2616" s="349"/>
      <c r="G2616" s="348"/>
      <c r="H2616" s="347"/>
      <c r="I2616" s="346"/>
      <c r="J2616" s="345" t="s">
        <v>5607</v>
      </c>
      <c r="K2616" s="59"/>
      <c r="L2616" s="59"/>
      <c r="M2616" s="344"/>
      <c r="O2616" s="333"/>
      <c r="Q2616" s="333"/>
    </row>
    <row r="2617" spans="1:17" s="19" customFormat="1" ht="39.9" customHeight="1" thickBot="1" x14ac:dyDescent="0.3">
      <c r="A2617" s="850"/>
      <c r="B2617" s="343" t="s">
        <v>6027</v>
      </c>
      <c r="C2617" s="342" t="s">
        <v>6265</v>
      </c>
      <c r="D2617" s="341">
        <v>43737</v>
      </c>
      <c r="E2617" s="340" t="s">
        <v>5605</v>
      </c>
      <c r="F2617" s="339" t="s">
        <v>6264</v>
      </c>
      <c r="G2617" s="338"/>
      <c r="H2617" s="337"/>
      <c r="I2617" s="336"/>
      <c r="J2617" s="63" t="s">
        <v>5696</v>
      </c>
      <c r="K2617" s="335"/>
      <c r="L2617" s="64"/>
      <c r="M2617" s="334"/>
      <c r="O2617" s="333"/>
      <c r="Q2617" s="333"/>
    </row>
    <row r="2618" spans="1:17" s="19" customFormat="1" ht="39.9" customHeight="1" x14ac:dyDescent="0.25">
      <c r="A2618" s="848">
        <v>522</v>
      </c>
      <c r="B2618" s="287" t="s">
        <v>22</v>
      </c>
      <c r="C2618" s="287" t="s">
        <v>23</v>
      </c>
      <c r="D2618" s="287" t="s">
        <v>5593</v>
      </c>
      <c r="E2618" s="851" t="s">
        <v>5594</v>
      </c>
      <c r="F2618" s="851"/>
      <c r="G2618" s="851" t="s">
        <v>17</v>
      </c>
      <c r="H2618" s="852"/>
      <c r="I2618" s="358"/>
      <c r="J2618" s="357"/>
      <c r="K2618" s="357"/>
      <c r="L2618" s="357"/>
      <c r="M2618" s="356"/>
      <c r="O2618" s="333"/>
      <c r="Q2618" s="333"/>
    </row>
    <row r="2619" spans="1:17" s="19" customFormat="1" ht="39.9" customHeight="1" x14ac:dyDescent="0.25">
      <c r="A2619" s="849"/>
      <c r="B2619" s="48" t="s">
        <v>6263</v>
      </c>
      <c r="C2619" s="48" t="s">
        <v>6262</v>
      </c>
      <c r="D2619" s="355">
        <v>43613</v>
      </c>
      <c r="E2619" s="354"/>
      <c r="F2619" s="353" t="s">
        <v>5770</v>
      </c>
      <c r="G2619" s="774" t="s">
        <v>6261</v>
      </c>
      <c r="H2619" s="775"/>
      <c r="I2619" s="776"/>
      <c r="J2619" s="352" t="s">
        <v>5599</v>
      </c>
      <c r="K2619" s="53"/>
      <c r="L2619" s="45" t="s">
        <v>32</v>
      </c>
      <c r="M2619" s="351">
        <v>438</v>
      </c>
      <c r="O2619" s="333"/>
      <c r="Q2619" s="333"/>
    </row>
    <row r="2620" spans="1:17" s="19" customFormat="1" ht="39.9" customHeight="1" x14ac:dyDescent="0.25">
      <c r="A2620" s="849"/>
      <c r="B2620" s="349" t="s">
        <v>34</v>
      </c>
      <c r="C2620" s="349" t="s">
        <v>35</v>
      </c>
      <c r="D2620" s="349" t="s">
        <v>5600</v>
      </c>
      <c r="E2620" s="853" t="s">
        <v>5601</v>
      </c>
      <c r="F2620" s="853"/>
      <c r="G2620" s="854"/>
      <c r="H2620" s="855"/>
      <c r="I2620" s="856"/>
      <c r="J2620" s="58" t="s">
        <v>5646</v>
      </c>
      <c r="K2620" s="45"/>
      <c r="L2620" s="59" t="s">
        <v>32</v>
      </c>
      <c r="M2620" s="350">
        <v>349</v>
      </c>
      <c r="O2620" s="333"/>
      <c r="Q2620" s="333"/>
    </row>
    <row r="2621" spans="1:17" s="19" customFormat="1" ht="39.9" customHeight="1" x14ac:dyDescent="0.25">
      <c r="A2621" s="849"/>
      <c r="B2621" s="349"/>
      <c r="C2621" s="349"/>
      <c r="D2621" s="349"/>
      <c r="E2621" s="349"/>
      <c r="F2621" s="349"/>
      <c r="G2621" s="348"/>
      <c r="H2621" s="347"/>
      <c r="I2621" s="346"/>
      <c r="J2621" s="345" t="s">
        <v>5607</v>
      </c>
      <c r="K2621" s="59"/>
      <c r="L2621" s="59"/>
      <c r="M2621" s="344"/>
      <c r="O2621" s="333"/>
      <c r="Q2621" s="333"/>
    </row>
    <row r="2622" spans="1:17" s="19" customFormat="1" ht="39.9" customHeight="1" thickBot="1" x14ac:dyDescent="0.3">
      <c r="A2622" s="850"/>
      <c r="B2622" s="343" t="s">
        <v>6027</v>
      </c>
      <c r="C2622" s="342" t="s">
        <v>6261</v>
      </c>
      <c r="D2622" s="341">
        <v>43615</v>
      </c>
      <c r="E2622" s="340" t="s">
        <v>5605</v>
      </c>
      <c r="F2622" s="339" t="s">
        <v>5887</v>
      </c>
      <c r="G2622" s="338"/>
      <c r="H2622" s="337"/>
      <c r="I2622" s="336"/>
      <c r="J2622" s="63" t="s">
        <v>5696</v>
      </c>
      <c r="K2622" s="335"/>
      <c r="L2622" s="64"/>
      <c r="M2622" s="334"/>
      <c r="O2622" s="333"/>
      <c r="Q2622" s="333"/>
    </row>
    <row r="2623" spans="1:17" s="359" customFormat="1" ht="39.9" customHeight="1" x14ac:dyDescent="0.25">
      <c r="A2623" s="848">
        <v>523</v>
      </c>
      <c r="B2623" s="393" t="s">
        <v>22</v>
      </c>
      <c r="C2623" s="393" t="s">
        <v>23</v>
      </c>
      <c r="D2623" s="393" t="s">
        <v>5593</v>
      </c>
      <c r="E2623" s="857" t="s">
        <v>5594</v>
      </c>
      <c r="F2623" s="857"/>
      <c r="G2623" s="857" t="s">
        <v>17</v>
      </c>
      <c r="H2623" s="858"/>
      <c r="I2623" s="392"/>
      <c r="J2623" s="391"/>
      <c r="K2623" s="391"/>
      <c r="L2623" s="391"/>
      <c r="M2623" s="390"/>
      <c r="O2623" s="360"/>
      <c r="Q2623" s="360"/>
    </row>
    <row r="2624" spans="1:17" s="359" customFormat="1" ht="39.9" customHeight="1" x14ac:dyDescent="0.25">
      <c r="A2624" s="849"/>
      <c r="B2624" s="389" t="s">
        <v>6260</v>
      </c>
      <c r="C2624" s="389" t="s">
        <v>6259</v>
      </c>
      <c r="D2624" s="388">
        <v>43625</v>
      </c>
      <c r="E2624" s="387"/>
      <c r="F2624" s="386" t="s">
        <v>5955</v>
      </c>
      <c r="G2624" s="859" t="s">
        <v>6258</v>
      </c>
      <c r="H2624" s="860"/>
      <c r="I2624" s="861"/>
      <c r="J2624" s="385" t="s">
        <v>5599</v>
      </c>
      <c r="K2624" s="384"/>
      <c r="L2624" s="381"/>
      <c r="M2624" s="383"/>
      <c r="O2624" s="360"/>
      <c r="Q2624" s="360"/>
    </row>
    <row r="2625" spans="1:17" s="359" customFormat="1" ht="39.9" customHeight="1" x14ac:dyDescent="0.25">
      <c r="A2625" s="849"/>
      <c r="B2625" s="379" t="s">
        <v>34</v>
      </c>
      <c r="C2625" s="379" t="s">
        <v>35</v>
      </c>
      <c r="D2625" s="379" t="s">
        <v>5600</v>
      </c>
      <c r="E2625" s="862" t="s">
        <v>5601</v>
      </c>
      <c r="F2625" s="862"/>
      <c r="G2625" s="863"/>
      <c r="H2625" s="864"/>
      <c r="I2625" s="865"/>
      <c r="J2625" s="382" t="s">
        <v>5646</v>
      </c>
      <c r="K2625" s="381"/>
      <c r="L2625" s="374" t="s">
        <v>32</v>
      </c>
      <c r="M2625" s="380">
        <v>382</v>
      </c>
      <c r="O2625" s="360"/>
      <c r="Q2625" s="360"/>
    </row>
    <row r="2626" spans="1:17" s="359" customFormat="1" ht="39.9" customHeight="1" x14ac:dyDescent="0.25">
      <c r="A2626" s="849"/>
      <c r="B2626" s="379"/>
      <c r="C2626" s="379"/>
      <c r="D2626" s="379"/>
      <c r="E2626" s="379"/>
      <c r="F2626" s="379"/>
      <c r="G2626" s="378"/>
      <c r="H2626" s="377"/>
      <c r="I2626" s="376"/>
      <c r="J2626" s="375" t="s">
        <v>5607</v>
      </c>
      <c r="K2626" s="374"/>
      <c r="L2626" s="374"/>
      <c r="M2626" s="373"/>
      <c r="O2626" s="360"/>
      <c r="Q2626" s="360"/>
    </row>
    <row r="2627" spans="1:17" s="359" customFormat="1" ht="39.9" customHeight="1" thickBot="1" x14ac:dyDescent="0.3">
      <c r="A2627" s="850"/>
      <c r="B2627" s="394" t="s">
        <v>2563</v>
      </c>
      <c r="C2627" s="371" t="s">
        <v>6258</v>
      </c>
      <c r="D2627" s="370">
        <v>43626</v>
      </c>
      <c r="E2627" s="369" t="s">
        <v>5605</v>
      </c>
      <c r="F2627" s="368" t="s">
        <v>6257</v>
      </c>
      <c r="G2627" s="367"/>
      <c r="H2627" s="366"/>
      <c r="I2627" s="365"/>
      <c r="J2627" s="364" t="s">
        <v>5696</v>
      </c>
      <c r="K2627" s="363"/>
      <c r="L2627" s="362"/>
      <c r="M2627" s="361"/>
      <c r="O2627" s="360"/>
      <c r="Q2627" s="360"/>
    </row>
    <row r="2628" spans="1:17" s="19" customFormat="1" ht="39.9" customHeight="1" x14ac:dyDescent="0.25">
      <c r="A2628" s="848">
        <v>524</v>
      </c>
      <c r="B2628" s="287" t="s">
        <v>22</v>
      </c>
      <c r="C2628" s="287" t="s">
        <v>23</v>
      </c>
      <c r="D2628" s="287" t="s">
        <v>5593</v>
      </c>
      <c r="E2628" s="851" t="s">
        <v>5594</v>
      </c>
      <c r="F2628" s="851"/>
      <c r="G2628" s="851" t="s">
        <v>17</v>
      </c>
      <c r="H2628" s="852"/>
      <c r="I2628" s="358"/>
      <c r="J2628" s="357"/>
      <c r="K2628" s="357"/>
      <c r="L2628" s="357"/>
      <c r="M2628" s="356"/>
      <c r="O2628" s="333"/>
      <c r="Q2628" s="333"/>
    </row>
    <row r="2629" spans="1:17" s="19" customFormat="1" ht="39.9" customHeight="1" x14ac:dyDescent="0.25">
      <c r="A2629" s="849"/>
      <c r="B2629" s="48" t="s">
        <v>6252</v>
      </c>
      <c r="C2629" s="48" t="s">
        <v>6256</v>
      </c>
      <c r="D2629" s="355">
        <v>43599</v>
      </c>
      <c r="E2629" s="354"/>
      <c r="F2629" s="353" t="s">
        <v>6255</v>
      </c>
      <c r="G2629" s="774" t="s">
        <v>6254</v>
      </c>
      <c r="H2629" s="775"/>
      <c r="I2629" s="776"/>
      <c r="J2629" s="352" t="s">
        <v>5599</v>
      </c>
      <c r="K2629" s="53"/>
      <c r="L2629" s="45" t="s">
        <v>32</v>
      </c>
      <c r="M2629" s="351">
        <v>876</v>
      </c>
      <c r="O2629" s="333"/>
      <c r="Q2629" s="333"/>
    </row>
    <row r="2630" spans="1:17" s="19" customFormat="1" ht="39.9" customHeight="1" x14ac:dyDescent="0.25">
      <c r="A2630" s="849"/>
      <c r="B2630" s="349" t="s">
        <v>34</v>
      </c>
      <c r="C2630" s="349" t="s">
        <v>35</v>
      </c>
      <c r="D2630" s="349" t="s">
        <v>5600</v>
      </c>
      <c r="E2630" s="853" t="s">
        <v>5601</v>
      </c>
      <c r="F2630" s="853"/>
      <c r="G2630" s="854"/>
      <c r="H2630" s="855"/>
      <c r="I2630" s="856"/>
      <c r="J2630" s="58" t="s">
        <v>5646</v>
      </c>
      <c r="K2630" s="45"/>
      <c r="L2630" s="59" t="s">
        <v>32</v>
      </c>
      <c r="M2630" s="350">
        <v>1521</v>
      </c>
      <c r="O2630" s="333"/>
      <c r="Q2630" s="333"/>
    </row>
    <row r="2631" spans="1:17" s="19" customFormat="1" ht="39.9" customHeight="1" x14ac:dyDescent="0.25">
      <c r="A2631" s="849"/>
      <c r="B2631" s="349"/>
      <c r="C2631" s="349"/>
      <c r="D2631" s="349"/>
      <c r="E2631" s="349"/>
      <c r="F2631" s="349"/>
      <c r="G2631" s="348"/>
      <c r="H2631" s="347"/>
      <c r="I2631" s="346"/>
      <c r="J2631" s="345" t="s">
        <v>5607</v>
      </c>
      <c r="K2631" s="59"/>
      <c r="L2631" s="59"/>
      <c r="M2631" s="344"/>
      <c r="O2631" s="333"/>
      <c r="Q2631" s="333"/>
    </row>
    <row r="2632" spans="1:17" s="19" customFormat="1" ht="39.9" customHeight="1" thickBot="1" x14ac:dyDescent="0.3">
      <c r="A2632" s="850"/>
      <c r="B2632" s="343" t="s">
        <v>5699</v>
      </c>
      <c r="C2632" s="342" t="s">
        <v>6254</v>
      </c>
      <c r="D2632" s="341">
        <v>43603</v>
      </c>
      <c r="E2632" s="340" t="s">
        <v>5605</v>
      </c>
      <c r="F2632" s="339" t="s">
        <v>6253</v>
      </c>
      <c r="G2632" s="338"/>
      <c r="H2632" s="337"/>
      <c r="I2632" s="336"/>
      <c r="J2632" s="63" t="s">
        <v>5696</v>
      </c>
      <c r="K2632" s="335"/>
      <c r="L2632" s="64"/>
      <c r="M2632" s="334"/>
      <c r="O2632" s="333"/>
      <c r="Q2632" s="333"/>
    </row>
    <row r="2633" spans="1:17" s="19" customFormat="1" ht="39.9" customHeight="1" x14ac:dyDescent="0.25">
      <c r="A2633" s="848">
        <v>525</v>
      </c>
      <c r="B2633" s="287" t="s">
        <v>22</v>
      </c>
      <c r="C2633" s="287" t="s">
        <v>23</v>
      </c>
      <c r="D2633" s="287" t="s">
        <v>5593</v>
      </c>
      <c r="E2633" s="851" t="s">
        <v>5594</v>
      </c>
      <c r="F2633" s="851"/>
      <c r="G2633" s="851" t="s">
        <v>17</v>
      </c>
      <c r="H2633" s="852"/>
      <c r="I2633" s="358"/>
      <c r="J2633" s="357"/>
      <c r="K2633" s="357"/>
      <c r="L2633" s="357"/>
      <c r="M2633" s="356"/>
      <c r="O2633" s="333"/>
      <c r="Q2633" s="333"/>
    </row>
    <row r="2634" spans="1:17" s="19" customFormat="1" ht="39.9" customHeight="1" x14ac:dyDescent="0.25">
      <c r="A2634" s="849"/>
      <c r="B2634" s="48" t="s">
        <v>6252</v>
      </c>
      <c r="C2634" s="48" t="s">
        <v>6251</v>
      </c>
      <c r="D2634" s="355">
        <v>43731</v>
      </c>
      <c r="E2634" s="354"/>
      <c r="F2634" s="353" t="s">
        <v>6250</v>
      </c>
      <c r="G2634" s="774" t="s">
        <v>5997</v>
      </c>
      <c r="H2634" s="775"/>
      <c r="I2634" s="776"/>
      <c r="J2634" s="352" t="s">
        <v>5599</v>
      </c>
      <c r="K2634" s="53"/>
      <c r="L2634" s="45" t="s">
        <v>32</v>
      </c>
      <c r="M2634" s="351">
        <v>846</v>
      </c>
      <c r="O2634" s="333"/>
      <c r="Q2634" s="333"/>
    </row>
    <row r="2635" spans="1:17" s="19" customFormat="1" ht="39.9" customHeight="1" thickBot="1" x14ac:dyDescent="0.3">
      <c r="A2635" s="849"/>
      <c r="B2635" s="349" t="s">
        <v>34</v>
      </c>
      <c r="C2635" s="349" t="s">
        <v>35</v>
      </c>
      <c r="D2635" s="349" t="s">
        <v>5600</v>
      </c>
      <c r="E2635" s="853" t="s">
        <v>5601</v>
      </c>
      <c r="F2635" s="853"/>
      <c r="G2635" s="854"/>
      <c r="H2635" s="855"/>
      <c r="I2635" s="856"/>
      <c r="J2635" s="58" t="s">
        <v>5646</v>
      </c>
      <c r="K2635" s="45"/>
      <c r="L2635" s="59" t="s">
        <v>32</v>
      </c>
      <c r="M2635" s="334">
        <v>1416.83</v>
      </c>
      <c r="O2635" s="333"/>
      <c r="Q2635" s="333"/>
    </row>
    <row r="2636" spans="1:17" s="19" customFormat="1" ht="39.9" customHeight="1" x14ac:dyDescent="0.25">
      <c r="A2636" s="849"/>
      <c r="B2636" s="349"/>
      <c r="C2636" s="349"/>
      <c r="D2636" s="349"/>
      <c r="E2636" s="349"/>
      <c r="F2636" s="349"/>
      <c r="G2636" s="348"/>
      <c r="H2636" s="347"/>
      <c r="I2636" s="346"/>
      <c r="J2636" s="345" t="s">
        <v>5607</v>
      </c>
      <c r="K2636" s="59"/>
      <c r="L2636" s="59"/>
      <c r="M2636" s="344"/>
      <c r="O2636" s="333"/>
      <c r="Q2636" s="333"/>
    </row>
    <row r="2637" spans="1:17" s="19" customFormat="1" ht="39.9" customHeight="1" thickBot="1" x14ac:dyDescent="0.3">
      <c r="A2637" s="850"/>
      <c r="B2637" s="343" t="s">
        <v>5699</v>
      </c>
      <c r="C2637" s="342" t="s">
        <v>5997</v>
      </c>
      <c r="D2637" s="341">
        <v>43737</v>
      </c>
      <c r="E2637" s="340" t="s">
        <v>5605</v>
      </c>
      <c r="F2637" s="339" t="s">
        <v>6249</v>
      </c>
      <c r="G2637" s="338"/>
      <c r="H2637" s="337"/>
      <c r="I2637" s="336"/>
      <c r="J2637" s="63" t="s">
        <v>5696</v>
      </c>
      <c r="K2637" s="335"/>
      <c r="L2637" s="64"/>
      <c r="M2637" s="334"/>
      <c r="O2637" s="333"/>
      <c r="Q2637" s="333"/>
    </row>
    <row r="2638" spans="1:17" s="359" customFormat="1" ht="39.9" customHeight="1" x14ac:dyDescent="0.25">
      <c r="A2638" s="848">
        <v>526</v>
      </c>
      <c r="B2638" s="393" t="s">
        <v>22</v>
      </c>
      <c r="C2638" s="393" t="s">
        <v>23</v>
      </c>
      <c r="D2638" s="393" t="s">
        <v>5593</v>
      </c>
      <c r="E2638" s="857" t="s">
        <v>5594</v>
      </c>
      <c r="F2638" s="857"/>
      <c r="G2638" s="857" t="s">
        <v>17</v>
      </c>
      <c r="H2638" s="858"/>
      <c r="I2638" s="392"/>
      <c r="J2638" s="391"/>
      <c r="K2638" s="391"/>
      <c r="L2638" s="391"/>
      <c r="M2638" s="390"/>
      <c r="O2638" s="360"/>
      <c r="Q2638" s="360"/>
    </row>
    <row r="2639" spans="1:17" s="359" customFormat="1" ht="39.9" customHeight="1" x14ac:dyDescent="0.25">
      <c r="A2639" s="849"/>
      <c r="B2639" s="389" t="s">
        <v>6248</v>
      </c>
      <c r="C2639" s="389" t="s">
        <v>6247</v>
      </c>
      <c r="D2639" s="388">
        <v>43726</v>
      </c>
      <c r="E2639" s="387"/>
      <c r="F2639" s="386" t="s">
        <v>5869</v>
      </c>
      <c r="G2639" s="859" t="s">
        <v>6246</v>
      </c>
      <c r="H2639" s="860"/>
      <c r="I2639" s="861"/>
      <c r="J2639" s="385" t="s">
        <v>5599</v>
      </c>
      <c r="K2639" s="384"/>
      <c r="L2639" s="381" t="s">
        <v>32</v>
      </c>
      <c r="M2639" s="383">
        <v>181</v>
      </c>
      <c r="O2639" s="360"/>
      <c r="Q2639" s="360"/>
    </row>
    <row r="2640" spans="1:17" s="359" customFormat="1" ht="39.9" customHeight="1" x14ac:dyDescent="0.25">
      <c r="A2640" s="849"/>
      <c r="B2640" s="379" t="s">
        <v>34</v>
      </c>
      <c r="C2640" s="379" t="s">
        <v>35</v>
      </c>
      <c r="D2640" s="379" t="s">
        <v>5600</v>
      </c>
      <c r="E2640" s="862" t="s">
        <v>5601</v>
      </c>
      <c r="F2640" s="862"/>
      <c r="G2640" s="863"/>
      <c r="H2640" s="864"/>
      <c r="I2640" s="865"/>
      <c r="J2640" s="382" t="s">
        <v>5646</v>
      </c>
      <c r="K2640" s="381"/>
      <c r="L2640" s="374" t="s">
        <v>5583</v>
      </c>
      <c r="M2640" s="380">
        <v>406.6</v>
      </c>
      <c r="O2640" s="360"/>
      <c r="Q2640" s="360"/>
    </row>
    <row r="2641" spans="1:17" s="359" customFormat="1" ht="39.9" customHeight="1" x14ac:dyDescent="0.25">
      <c r="A2641" s="849"/>
      <c r="B2641" s="379"/>
      <c r="C2641" s="379"/>
      <c r="D2641" s="379"/>
      <c r="E2641" s="379"/>
      <c r="F2641" s="379"/>
      <c r="G2641" s="378"/>
      <c r="H2641" s="377"/>
      <c r="I2641" s="376"/>
      <c r="J2641" s="375" t="s">
        <v>5607</v>
      </c>
      <c r="K2641" s="374"/>
      <c r="L2641" s="374"/>
      <c r="M2641" s="373"/>
      <c r="O2641" s="360"/>
      <c r="Q2641" s="360"/>
    </row>
    <row r="2642" spans="1:17" s="359" customFormat="1" ht="39.9" customHeight="1" thickBot="1" x14ac:dyDescent="0.3">
      <c r="A2642" s="850"/>
      <c r="B2642" s="394" t="s">
        <v>5699</v>
      </c>
      <c r="C2642" s="371" t="s">
        <v>6246</v>
      </c>
      <c r="D2642" s="370">
        <v>43728</v>
      </c>
      <c r="E2642" s="369" t="s">
        <v>5605</v>
      </c>
      <c r="F2642" s="368" t="s">
        <v>6122</v>
      </c>
      <c r="G2642" s="367"/>
      <c r="H2642" s="366"/>
      <c r="I2642" s="365"/>
      <c r="J2642" s="364" t="s">
        <v>5696</v>
      </c>
      <c r="K2642" s="363"/>
      <c r="L2642" s="362"/>
      <c r="M2642" s="361"/>
      <c r="O2642" s="360"/>
      <c r="Q2642" s="360"/>
    </row>
    <row r="2643" spans="1:17" s="19" customFormat="1" ht="39.9" customHeight="1" x14ac:dyDescent="0.25">
      <c r="A2643" s="848">
        <v>527</v>
      </c>
      <c r="B2643" s="287" t="s">
        <v>22</v>
      </c>
      <c r="C2643" s="287" t="s">
        <v>23</v>
      </c>
      <c r="D2643" s="287" t="s">
        <v>5593</v>
      </c>
      <c r="E2643" s="851" t="s">
        <v>5594</v>
      </c>
      <c r="F2643" s="851"/>
      <c r="G2643" s="851" t="s">
        <v>17</v>
      </c>
      <c r="H2643" s="852"/>
      <c r="I2643" s="358"/>
      <c r="J2643" s="357"/>
      <c r="K2643" s="357"/>
      <c r="L2643" s="357"/>
      <c r="M2643" s="356"/>
      <c r="O2643" s="333"/>
      <c r="Q2643" s="333"/>
    </row>
    <row r="2644" spans="1:17" s="19" customFormat="1" ht="39.9" customHeight="1" x14ac:dyDescent="0.25">
      <c r="A2644" s="849"/>
      <c r="B2644" s="48" t="s">
        <v>6241</v>
      </c>
      <c r="C2644" s="48" t="s">
        <v>6245</v>
      </c>
      <c r="D2644" s="355">
        <v>43599</v>
      </c>
      <c r="E2644" s="354"/>
      <c r="F2644" s="353" t="s">
        <v>6244</v>
      </c>
      <c r="G2644" s="774" t="s">
        <v>6243</v>
      </c>
      <c r="H2644" s="775"/>
      <c r="I2644" s="776"/>
      <c r="J2644" s="352" t="s">
        <v>5599</v>
      </c>
      <c r="K2644" s="53"/>
      <c r="L2644" s="45" t="s">
        <v>32</v>
      </c>
      <c r="M2644" s="351">
        <v>252</v>
      </c>
      <c r="O2644" s="333"/>
      <c r="Q2644" s="333"/>
    </row>
    <row r="2645" spans="1:17" s="19" customFormat="1" ht="39.9" customHeight="1" x14ac:dyDescent="0.25">
      <c r="A2645" s="849"/>
      <c r="B2645" s="349" t="s">
        <v>34</v>
      </c>
      <c r="C2645" s="349" t="s">
        <v>35</v>
      </c>
      <c r="D2645" s="349" t="s">
        <v>5600</v>
      </c>
      <c r="E2645" s="853" t="s">
        <v>5601</v>
      </c>
      <c r="F2645" s="853"/>
      <c r="G2645" s="854"/>
      <c r="H2645" s="855"/>
      <c r="I2645" s="856"/>
      <c r="J2645" s="58" t="s">
        <v>5646</v>
      </c>
      <c r="K2645" s="45"/>
      <c r="L2645" s="59" t="s">
        <v>32</v>
      </c>
      <c r="M2645" s="350">
        <f>577.8</f>
        <v>577.79999999999995</v>
      </c>
      <c r="O2645" s="333"/>
      <c r="Q2645" s="333"/>
    </row>
    <row r="2646" spans="1:17" s="19" customFormat="1" ht="39.9" customHeight="1" x14ac:dyDescent="0.25">
      <c r="A2646" s="849"/>
      <c r="B2646" s="349"/>
      <c r="C2646" s="349"/>
      <c r="D2646" s="349"/>
      <c r="E2646" s="349"/>
      <c r="F2646" s="349"/>
      <c r="G2646" s="348"/>
      <c r="H2646" s="347"/>
      <c r="I2646" s="346"/>
      <c r="J2646" s="345" t="s">
        <v>5607</v>
      </c>
      <c r="K2646" s="59"/>
      <c r="L2646" s="59"/>
      <c r="M2646" s="344"/>
      <c r="O2646" s="333"/>
      <c r="Q2646" s="333"/>
    </row>
    <row r="2647" spans="1:17" s="19" customFormat="1" ht="39.9" customHeight="1" thickBot="1" x14ac:dyDescent="0.3">
      <c r="A2647" s="850"/>
      <c r="B2647" s="343" t="s">
        <v>6238</v>
      </c>
      <c r="C2647" s="342" t="s">
        <v>6243</v>
      </c>
      <c r="D2647" s="341">
        <v>43602</v>
      </c>
      <c r="E2647" s="340" t="s">
        <v>5605</v>
      </c>
      <c r="F2647" s="339" t="s">
        <v>6242</v>
      </c>
      <c r="G2647" s="338"/>
      <c r="H2647" s="337"/>
      <c r="I2647" s="336"/>
      <c r="J2647" s="63" t="s">
        <v>5696</v>
      </c>
      <c r="K2647" s="335"/>
      <c r="L2647" s="64"/>
      <c r="M2647" s="334"/>
      <c r="O2647" s="333"/>
      <c r="Q2647" s="333"/>
    </row>
    <row r="2648" spans="1:17" s="19" customFormat="1" ht="39.9" customHeight="1" x14ac:dyDescent="0.25">
      <c r="A2648" s="848">
        <v>528</v>
      </c>
      <c r="B2648" s="287" t="s">
        <v>22</v>
      </c>
      <c r="C2648" s="287" t="s">
        <v>23</v>
      </c>
      <c r="D2648" s="287" t="s">
        <v>5593</v>
      </c>
      <c r="E2648" s="851" t="s">
        <v>5594</v>
      </c>
      <c r="F2648" s="851"/>
      <c r="G2648" s="851" t="s">
        <v>17</v>
      </c>
      <c r="H2648" s="852"/>
      <c r="I2648" s="358"/>
      <c r="J2648" s="357"/>
      <c r="K2648" s="357"/>
      <c r="L2648" s="357"/>
      <c r="M2648" s="356"/>
      <c r="O2648" s="333"/>
      <c r="Q2648" s="333"/>
    </row>
    <row r="2649" spans="1:17" s="19" customFormat="1" ht="39.9" customHeight="1" x14ac:dyDescent="0.25">
      <c r="A2649" s="849"/>
      <c r="B2649" s="48" t="s">
        <v>6241</v>
      </c>
      <c r="C2649" s="48" t="s">
        <v>6240</v>
      </c>
      <c r="D2649" s="355">
        <v>43674</v>
      </c>
      <c r="E2649" s="354"/>
      <c r="F2649" s="353" t="s">
        <v>6239</v>
      </c>
      <c r="G2649" s="774" t="s">
        <v>6237</v>
      </c>
      <c r="H2649" s="775"/>
      <c r="I2649" s="776"/>
      <c r="J2649" s="352" t="s">
        <v>5599</v>
      </c>
      <c r="K2649" s="53"/>
      <c r="L2649" s="45" t="s">
        <v>32</v>
      </c>
      <c r="M2649" s="351">
        <v>282</v>
      </c>
      <c r="O2649" s="333"/>
      <c r="Q2649" s="333"/>
    </row>
    <row r="2650" spans="1:17" s="19" customFormat="1" ht="39.9" customHeight="1" x14ac:dyDescent="0.25">
      <c r="A2650" s="849"/>
      <c r="B2650" s="349" t="s">
        <v>34</v>
      </c>
      <c r="C2650" s="349" t="s">
        <v>35</v>
      </c>
      <c r="D2650" s="349" t="s">
        <v>5600</v>
      </c>
      <c r="E2650" s="853" t="s">
        <v>5601</v>
      </c>
      <c r="F2650" s="853"/>
      <c r="G2650" s="854"/>
      <c r="H2650" s="855"/>
      <c r="I2650" s="856"/>
      <c r="J2650" s="58" t="s">
        <v>5646</v>
      </c>
      <c r="K2650" s="45"/>
      <c r="L2650" s="59" t="s">
        <v>32</v>
      </c>
      <c r="M2650" s="350">
        <v>540</v>
      </c>
      <c r="O2650" s="333"/>
      <c r="Q2650" s="333"/>
    </row>
    <row r="2651" spans="1:17" s="19" customFormat="1" ht="39.9" customHeight="1" x14ac:dyDescent="0.25">
      <c r="A2651" s="849"/>
      <c r="B2651" s="349"/>
      <c r="C2651" s="349"/>
      <c r="D2651" s="349"/>
      <c r="E2651" s="349"/>
      <c r="F2651" s="349"/>
      <c r="G2651" s="348"/>
      <c r="H2651" s="347"/>
      <c r="I2651" s="346"/>
      <c r="J2651" s="345" t="s">
        <v>5607</v>
      </c>
      <c r="K2651" s="59"/>
      <c r="L2651" s="59"/>
      <c r="M2651" s="344"/>
      <c r="O2651" s="333"/>
      <c r="Q2651" s="333"/>
    </row>
    <row r="2652" spans="1:17" s="19" customFormat="1" ht="39.9" customHeight="1" thickBot="1" x14ac:dyDescent="0.3">
      <c r="A2652" s="850"/>
      <c r="B2652" s="343" t="s">
        <v>6238</v>
      </c>
      <c r="C2652" s="342" t="s">
        <v>6237</v>
      </c>
      <c r="D2652" s="341">
        <v>43677</v>
      </c>
      <c r="E2652" s="340" t="s">
        <v>5605</v>
      </c>
      <c r="F2652" s="339" t="s">
        <v>6236</v>
      </c>
      <c r="G2652" s="338"/>
      <c r="H2652" s="337"/>
      <c r="I2652" s="336"/>
      <c r="J2652" s="63" t="s">
        <v>5696</v>
      </c>
      <c r="K2652" s="335"/>
      <c r="L2652" s="64"/>
      <c r="M2652" s="334"/>
      <c r="O2652" s="333"/>
      <c r="Q2652" s="333"/>
    </row>
    <row r="2653" spans="1:17" s="19" customFormat="1" ht="39.9" customHeight="1" x14ac:dyDescent="0.25">
      <c r="A2653" s="848">
        <v>529</v>
      </c>
      <c r="B2653" s="287" t="s">
        <v>22</v>
      </c>
      <c r="C2653" s="287" t="s">
        <v>23</v>
      </c>
      <c r="D2653" s="287" t="s">
        <v>5593</v>
      </c>
      <c r="E2653" s="851" t="s">
        <v>5594</v>
      </c>
      <c r="F2653" s="851"/>
      <c r="G2653" s="851" t="s">
        <v>17</v>
      </c>
      <c r="H2653" s="852"/>
      <c r="I2653" s="358"/>
      <c r="J2653" s="357"/>
      <c r="K2653" s="357"/>
      <c r="L2653" s="357"/>
      <c r="M2653" s="356"/>
      <c r="O2653" s="333"/>
      <c r="Q2653" s="333"/>
    </row>
    <row r="2654" spans="1:17" s="19" customFormat="1" ht="39.9" customHeight="1" x14ac:dyDescent="0.25">
      <c r="A2654" s="849"/>
      <c r="B2654" s="48" t="s">
        <v>6235</v>
      </c>
      <c r="C2654" s="48" t="s">
        <v>6234</v>
      </c>
      <c r="D2654" s="355">
        <v>43572</v>
      </c>
      <c r="E2654" s="354"/>
      <c r="F2654" s="353" t="s">
        <v>6063</v>
      </c>
      <c r="G2654" s="774" t="s">
        <v>2806</v>
      </c>
      <c r="H2654" s="775"/>
      <c r="I2654" s="776"/>
      <c r="J2654" s="352" t="s">
        <v>5599</v>
      </c>
      <c r="K2654" s="53"/>
      <c r="L2654" s="45" t="s">
        <v>32</v>
      </c>
      <c r="M2654" s="351">
        <v>250</v>
      </c>
      <c r="O2654" s="333"/>
      <c r="Q2654" s="333"/>
    </row>
    <row r="2655" spans="1:17" s="19" customFormat="1" ht="39.9" customHeight="1" x14ac:dyDescent="0.25">
      <c r="A2655" s="849"/>
      <c r="B2655" s="349" t="s">
        <v>34</v>
      </c>
      <c r="C2655" s="349" t="s">
        <v>35</v>
      </c>
      <c r="D2655" s="349" t="s">
        <v>5600</v>
      </c>
      <c r="E2655" s="853" t="s">
        <v>5601</v>
      </c>
      <c r="F2655" s="853"/>
      <c r="G2655" s="854"/>
      <c r="H2655" s="855"/>
      <c r="I2655" s="856"/>
      <c r="J2655" s="58" t="s">
        <v>5646</v>
      </c>
      <c r="K2655" s="45"/>
      <c r="L2655" s="59" t="s">
        <v>32</v>
      </c>
      <c r="M2655" s="350">
        <v>414.6</v>
      </c>
      <c r="O2655" s="333"/>
      <c r="Q2655" s="333"/>
    </row>
    <row r="2656" spans="1:17" s="19" customFormat="1" ht="39.9" customHeight="1" x14ac:dyDescent="0.25">
      <c r="A2656" s="849"/>
      <c r="B2656" s="349"/>
      <c r="C2656" s="349"/>
      <c r="D2656" s="349"/>
      <c r="E2656" s="349"/>
      <c r="F2656" s="349"/>
      <c r="G2656" s="348"/>
      <c r="H2656" s="347"/>
      <c r="I2656" s="346"/>
      <c r="J2656" s="345" t="s">
        <v>5607</v>
      </c>
      <c r="K2656" s="59"/>
      <c r="L2656" s="59" t="s">
        <v>32</v>
      </c>
      <c r="M2656" s="344">
        <v>9</v>
      </c>
      <c r="O2656" s="333"/>
      <c r="Q2656" s="333"/>
    </row>
    <row r="2657" spans="1:17" s="19" customFormat="1" ht="39.9" customHeight="1" thickBot="1" x14ac:dyDescent="0.3">
      <c r="A2657" s="850"/>
      <c r="B2657" s="343" t="s">
        <v>5775</v>
      </c>
      <c r="C2657" s="342" t="s">
        <v>2806</v>
      </c>
      <c r="D2657" s="341">
        <v>43574</v>
      </c>
      <c r="E2657" s="340" t="s">
        <v>5605</v>
      </c>
      <c r="F2657" s="339" t="s">
        <v>6233</v>
      </c>
      <c r="G2657" s="338"/>
      <c r="H2657" s="337"/>
      <c r="I2657" s="336"/>
      <c r="J2657" s="63" t="s">
        <v>5696</v>
      </c>
      <c r="K2657" s="335"/>
      <c r="L2657" s="64"/>
      <c r="M2657" s="334"/>
      <c r="O2657" s="333"/>
      <c r="Q2657" s="333"/>
    </row>
    <row r="2658" spans="1:17" s="19" customFormat="1" ht="39.9" customHeight="1" x14ac:dyDescent="0.25">
      <c r="A2658" s="848">
        <v>530</v>
      </c>
      <c r="B2658" s="287" t="s">
        <v>22</v>
      </c>
      <c r="C2658" s="287" t="s">
        <v>23</v>
      </c>
      <c r="D2658" s="287" t="s">
        <v>5593</v>
      </c>
      <c r="E2658" s="851" t="s">
        <v>5594</v>
      </c>
      <c r="F2658" s="851"/>
      <c r="G2658" s="851" t="s">
        <v>17</v>
      </c>
      <c r="H2658" s="852"/>
      <c r="I2658" s="358"/>
      <c r="J2658" s="357"/>
      <c r="K2658" s="357"/>
      <c r="L2658" s="357"/>
      <c r="M2658" s="356"/>
      <c r="O2658" s="333"/>
      <c r="Q2658" s="333"/>
    </row>
    <row r="2659" spans="1:17" s="19" customFormat="1" ht="39.9" customHeight="1" x14ac:dyDescent="0.25">
      <c r="A2659" s="849"/>
      <c r="B2659" s="48" t="s">
        <v>6232</v>
      </c>
      <c r="C2659" s="48" t="s">
        <v>6231</v>
      </c>
      <c r="D2659" s="355">
        <v>43589</v>
      </c>
      <c r="E2659" s="354"/>
      <c r="F2659" s="353" t="s">
        <v>6230</v>
      </c>
      <c r="G2659" s="774" t="s">
        <v>6198</v>
      </c>
      <c r="H2659" s="775"/>
      <c r="I2659" s="776"/>
      <c r="J2659" s="352" t="s">
        <v>5599</v>
      </c>
      <c r="K2659" s="53"/>
      <c r="L2659" s="45" t="s">
        <v>32</v>
      </c>
      <c r="M2659" s="351">
        <v>430</v>
      </c>
      <c r="O2659" s="333"/>
      <c r="Q2659" s="333"/>
    </row>
    <row r="2660" spans="1:17" s="19" customFormat="1" ht="39.9" customHeight="1" x14ac:dyDescent="0.25">
      <c r="A2660" s="849"/>
      <c r="B2660" s="349" t="s">
        <v>34</v>
      </c>
      <c r="C2660" s="349" t="s">
        <v>35</v>
      </c>
      <c r="D2660" s="349" t="s">
        <v>5600</v>
      </c>
      <c r="E2660" s="853" t="s">
        <v>5601</v>
      </c>
      <c r="F2660" s="853"/>
      <c r="G2660" s="854"/>
      <c r="H2660" s="855"/>
      <c r="I2660" s="856"/>
      <c r="J2660" s="58" t="s">
        <v>5646</v>
      </c>
      <c r="K2660" s="45"/>
      <c r="L2660" s="59" t="s">
        <v>32</v>
      </c>
      <c r="M2660" s="350">
        <v>707.21</v>
      </c>
      <c r="O2660" s="333"/>
      <c r="Q2660" s="333"/>
    </row>
    <row r="2661" spans="1:17" s="19" customFormat="1" ht="39.9" customHeight="1" x14ac:dyDescent="0.25">
      <c r="A2661" s="849"/>
      <c r="B2661" s="349"/>
      <c r="C2661" s="349"/>
      <c r="D2661" s="349"/>
      <c r="E2661" s="349"/>
      <c r="F2661" s="349"/>
      <c r="G2661" s="348"/>
      <c r="H2661" s="347"/>
      <c r="I2661" s="346"/>
      <c r="J2661" s="345" t="s">
        <v>5607</v>
      </c>
      <c r="K2661" s="59"/>
      <c r="L2661" s="59"/>
      <c r="M2661" s="344"/>
      <c r="O2661" s="333"/>
      <c r="Q2661" s="333"/>
    </row>
    <row r="2662" spans="1:17" s="19" customFormat="1" ht="39.9" customHeight="1" thickBot="1" x14ac:dyDescent="0.3">
      <c r="A2662" s="850"/>
      <c r="B2662" s="343" t="s">
        <v>3124</v>
      </c>
      <c r="C2662" s="342" t="s">
        <v>6198</v>
      </c>
      <c r="D2662" s="341">
        <v>43592</v>
      </c>
      <c r="E2662" s="340" t="s">
        <v>5605</v>
      </c>
      <c r="F2662" s="339" t="s">
        <v>6229</v>
      </c>
      <c r="G2662" s="338"/>
      <c r="H2662" s="337"/>
      <c r="I2662" s="336"/>
      <c r="J2662" s="63" t="s">
        <v>5696</v>
      </c>
      <c r="K2662" s="335"/>
      <c r="L2662" s="64"/>
      <c r="M2662" s="334"/>
      <c r="O2662" s="333"/>
      <c r="Q2662" s="333"/>
    </row>
    <row r="2663" spans="1:17" s="359" customFormat="1" ht="39.9" customHeight="1" x14ac:dyDescent="0.25">
      <c r="A2663" s="848">
        <v>531</v>
      </c>
      <c r="B2663" s="393" t="s">
        <v>22</v>
      </c>
      <c r="C2663" s="393" t="s">
        <v>23</v>
      </c>
      <c r="D2663" s="393" t="s">
        <v>5593</v>
      </c>
      <c r="E2663" s="857" t="s">
        <v>5594</v>
      </c>
      <c r="F2663" s="857"/>
      <c r="G2663" s="857" t="s">
        <v>17</v>
      </c>
      <c r="H2663" s="858"/>
      <c r="I2663" s="392"/>
      <c r="J2663" s="391"/>
      <c r="K2663" s="391"/>
      <c r="L2663" s="391"/>
      <c r="M2663" s="390"/>
      <c r="O2663" s="360"/>
      <c r="Q2663" s="360"/>
    </row>
    <row r="2664" spans="1:17" s="359" customFormat="1" ht="39.9" customHeight="1" x14ac:dyDescent="0.25">
      <c r="A2664" s="849"/>
      <c r="B2664" s="389" t="s">
        <v>6228</v>
      </c>
      <c r="C2664" s="389" t="s">
        <v>6227</v>
      </c>
      <c r="D2664" s="388">
        <v>43636</v>
      </c>
      <c r="E2664" s="387"/>
      <c r="F2664" s="386" t="s">
        <v>6226</v>
      </c>
      <c r="G2664" s="859" t="s">
        <v>6225</v>
      </c>
      <c r="H2664" s="860"/>
      <c r="I2664" s="861"/>
      <c r="J2664" s="385" t="s">
        <v>5599</v>
      </c>
      <c r="K2664" s="384"/>
      <c r="L2664" s="381" t="s">
        <v>32</v>
      </c>
      <c r="M2664" s="383">
        <v>131</v>
      </c>
      <c r="O2664" s="360"/>
      <c r="Q2664" s="360"/>
    </row>
    <row r="2665" spans="1:17" s="359" customFormat="1" ht="39.9" customHeight="1" thickBot="1" x14ac:dyDescent="0.3">
      <c r="A2665" s="849"/>
      <c r="B2665" s="379" t="s">
        <v>34</v>
      </c>
      <c r="C2665" s="379" t="s">
        <v>35</v>
      </c>
      <c r="D2665" s="379" t="s">
        <v>5600</v>
      </c>
      <c r="E2665" s="862" t="s">
        <v>5601</v>
      </c>
      <c r="F2665" s="862"/>
      <c r="G2665" s="863"/>
      <c r="H2665" s="864"/>
      <c r="I2665" s="865"/>
      <c r="J2665" s="382" t="s">
        <v>5646</v>
      </c>
      <c r="K2665" s="381"/>
      <c r="L2665" s="374" t="s">
        <v>5583</v>
      </c>
      <c r="M2665" s="361">
        <v>467.81</v>
      </c>
      <c r="O2665" s="360"/>
      <c r="Q2665" s="360"/>
    </row>
    <row r="2666" spans="1:17" s="359" customFormat="1" ht="39.9" customHeight="1" x14ac:dyDescent="0.25">
      <c r="A2666" s="849"/>
      <c r="B2666" s="379"/>
      <c r="C2666" s="379"/>
      <c r="D2666" s="379"/>
      <c r="E2666" s="379"/>
      <c r="F2666" s="379"/>
      <c r="G2666" s="378"/>
      <c r="H2666" s="377"/>
      <c r="I2666" s="376"/>
      <c r="J2666" s="375" t="s">
        <v>5607</v>
      </c>
      <c r="K2666" s="374"/>
      <c r="L2666" s="374"/>
      <c r="M2666" s="373"/>
      <c r="O2666" s="360"/>
      <c r="Q2666" s="360"/>
    </row>
    <row r="2667" spans="1:17" s="359" customFormat="1" ht="39.9" customHeight="1" thickBot="1" x14ac:dyDescent="0.3">
      <c r="A2667" s="850"/>
      <c r="B2667" s="394" t="s">
        <v>2563</v>
      </c>
      <c r="C2667" s="371" t="s">
        <v>6225</v>
      </c>
      <c r="D2667" s="370">
        <v>43637</v>
      </c>
      <c r="E2667" s="369" t="s">
        <v>5605</v>
      </c>
      <c r="F2667" s="368" t="s">
        <v>6224</v>
      </c>
      <c r="G2667" s="367"/>
      <c r="H2667" s="366"/>
      <c r="I2667" s="365"/>
      <c r="J2667" s="364" t="s">
        <v>5696</v>
      </c>
      <c r="K2667" s="363"/>
      <c r="L2667" s="362"/>
      <c r="M2667" s="361"/>
      <c r="O2667" s="360"/>
      <c r="Q2667" s="360"/>
    </row>
    <row r="2668" spans="1:17" s="19" customFormat="1" ht="39.9" customHeight="1" x14ac:dyDescent="0.25">
      <c r="A2668" s="848">
        <v>532</v>
      </c>
      <c r="B2668" s="287" t="s">
        <v>22</v>
      </c>
      <c r="C2668" s="287" t="s">
        <v>23</v>
      </c>
      <c r="D2668" s="287" t="s">
        <v>5593</v>
      </c>
      <c r="E2668" s="851" t="s">
        <v>5594</v>
      </c>
      <c r="F2668" s="851"/>
      <c r="G2668" s="851" t="s">
        <v>17</v>
      </c>
      <c r="H2668" s="852"/>
      <c r="I2668" s="358"/>
      <c r="J2668" s="357"/>
      <c r="K2668" s="357"/>
      <c r="L2668" s="357"/>
      <c r="M2668" s="356"/>
      <c r="O2668" s="333"/>
      <c r="Q2668" s="333"/>
    </row>
    <row r="2669" spans="1:17" s="19" customFormat="1" ht="39.9" customHeight="1" x14ac:dyDescent="0.25">
      <c r="A2669" s="849"/>
      <c r="B2669" s="48" t="s">
        <v>6223</v>
      </c>
      <c r="C2669" s="48" t="s">
        <v>6222</v>
      </c>
      <c r="D2669" s="355">
        <v>43628</v>
      </c>
      <c r="E2669" s="354"/>
      <c r="F2669" s="353" t="s">
        <v>6178</v>
      </c>
      <c r="G2669" s="774" t="s">
        <v>6094</v>
      </c>
      <c r="H2669" s="775"/>
      <c r="I2669" s="776"/>
      <c r="J2669" s="352" t="s">
        <v>5599</v>
      </c>
      <c r="K2669" s="53"/>
      <c r="L2669" s="45" t="s">
        <v>32</v>
      </c>
      <c r="M2669" s="351">
        <v>542</v>
      </c>
      <c r="O2669" s="333"/>
      <c r="Q2669" s="333"/>
    </row>
    <row r="2670" spans="1:17" s="19" customFormat="1" ht="39.9" customHeight="1" x14ac:dyDescent="0.25">
      <c r="A2670" s="849"/>
      <c r="B2670" s="349" t="s">
        <v>34</v>
      </c>
      <c r="C2670" s="349" t="s">
        <v>35</v>
      </c>
      <c r="D2670" s="349" t="s">
        <v>5600</v>
      </c>
      <c r="E2670" s="853" t="s">
        <v>5601</v>
      </c>
      <c r="F2670" s="853"/>
      <c r="G2670" s="854"/>
      <c r="H2670" s="855"/>
      <c r="I2670" s="856"/>
      <c r="J2670" s="58" t="s">
        <v>5646</v>
      </c>
      <c r="K2670" s="45"/>
      <c r="L2670" s="59"/>
      <c r="M2670" s="350"/>
      <c r="O2670" s="333"/>
      <c r="Q2670" s="333"/>
    </row>
    <row r="2671" spans="1:17" s="19" customFormat="1" ht="39.9" customHeight="1" x14ac:dyDescent="0.25">
      <c r="A2671" s="849"/>
      <c r="B2671" s="349"/>
      <c r="C2671" s="349"/>
      <c r="D2671" s="349"/>
      <c r="E2671" s="349"/>
      <c r="F2671" s="349"/>
      <c r="G2671" s="348"/>
      <c r="H2671" s="347"/>
      <c r="I2671" s="346"/>
      <c r="J2671" s="345" t="s">
        <v>5607</v>
      </c>
      <c r="K2671" s="59"/>
      <c r="L2671" s="59"/>
      <c r="M2671" s="344"/>
      <c r="O2671" s="333"/>
      <c r="Q2671" s="333"/>
    </row>
    <row r="2672" spans="1:17" s="19" customFormat="1" ht="39.9" customHeight="1" thickBot="1" x14ac:dyDescent="0.35">
      <c r="A2672" s="850"/>
      <c r="B2672" s="343" t="s">
        <v>6071</v>
      </c>
      <c r="C2672" s="342" t="s">
        <v>6094</v>
      </c>
      <c r="D2672" s="341">
        <v>43630</v>
      </c>
      <c r="E2672" s="340" t="s">
        <v>5605</v>
      </c>
      <c r="F2672" s="339" t="s">
        <v>6221</v>
      </c>
      <c r="G2672" s="338"/>
      <c r="H2672" s="337"/>
      <c r="I2672" s="336"/>
      <c r="J2672" s="401"/>
      <c r="K2672" s="335"/>
      <c r="L2672" s="64"/>
      <c r="M2672" s="334"/>
      <c r="O2672" s="333"/>
      <c r="Q2672" s="333"/>
    </row>
    <row r="2673" spans="1:17" s="359" customFormat="1" ht="39.9" customHeight="1" x14ac:dyDescent="0.25">
      <c r="A2673" s="848">
        <v>533</v>
      </c>
      <c r="B2673" s="393" t="s">
        <v>22</v>
      </c>
      <c r="C2673" s="393" t="s">
        <v>23</v>
      </c>
      <c r="D2673" s="393" t="s">
        <v>5593</v>
      </c>
      <c r="E2673" s="857" t="s">
        <v>5594</v>
      </c>
      <c r="F2673" s="857"/>
      <c r="G2673" s="857" t="s">
        <v>17</v>
      </c>
      <c r="H2673" s="858"/>
      <c r="I2673" s="392"/>
      <c r="J2673" s="391"/>
      <c r="K2673" s="391"/>
      <c r="L2673" s="391"/>
      <c r="M2673" s="390"/>
      <c r="O2673" s="360"/>
      <c r="Q2673" s="360"/>
    </row>
    <row r="2674" spans="1:17" s="359" customFormat="1" ht="39.9" customHeight="1" x14ac:dyDescent="0.25">
      <c r="A2674" s="849"/>
      <c r="B2674" s="389" t="s">
        <v>6213</v>
      </c>
      <c r="C2674" s="389" t="s">
        <v>6220</v>
      </c>
      <c r="D2674" s="388">
        <v>43613</v>
      </c>
      <c r="E2674" s="387"/>
      <c r="F2674" s="386" t="s">
        <v>6219</v>
      </c>
      <c r="G2674" s="859" t="s">
        <v>2719</v>
      </c>
      <c r="H2674" s="860"/>
      <c r="I2674" s="861"/>
      <c r="J2674" s="385" t="s">
        <v>5599</v>
      </c>
      <c r="K2674" s="384"/>
      <c r="L2674" s="381"/>
      <c r="M2674" s="383"/>
      <c r="O2674" s="360"/>
      <c r="Q2674" s="360"/>
    </row>
    <row r="2675" spans="1:17" s="359" customFormat="1" ht="39.9" customHeight="1" x14ac:dyDescent="0.25">
      <c r="A2675" s="849"/>
      <c r="B2675" s="379" t="s">
        <v>34</v>
      </c>
      <c r="C2675" s="379" t="s">
        <v>35</v>
      </c>
      <c r="D2675" s="379" t="s">
        <v>5600</v>
      </c>
      <c r="E2675" s="862" t="s">
        <v>5601</v>
      </c>
      <c r="F2675" s="862"/>
      <c r="G2675" s="863"/>
      <c r="H2675" s="864"/>
      <c r="I2675" s="865"/>
      <c r="J2675" s="382" t="s">
        <v>5646</v>
      </c>
      <c r="K2675" s="381"/>
      <c r="L2675" s="374" t="s">
        <v>32</v>
      </c>
      <c r="M2675" s="380">
        <v>2299.6</v>
      </c>
      <c r="O2675" s="360"/>
      <c r="Q2675" s="360"/>
    </row>
    <row r="2676" spans="1:17" s="359" customFormat="1" ht="39.9" customHeight="1" x14ac:dyDescent="0.25">
      <c r="A2676" s="849"/>
      <c r="B2676" s="379"/>
      <c r="C2676" s="379"/>
      <c r="D2676" s="379"/>
      <c r="E2676" s="379"/>
      <c r="F2676" s="379"/>
      <c r="G2676" s="378"/>
      <c r="H2676" s="377"/>
      <c r="I2676" s="376"/>
      <c r="J2676" s="375" t="s">
        <v>5607</v>
      </c>
      <c r="K2676" s="374"/>
      <c r="L2676" s="374"/>
      <c r="M2676" s="373"/>
      <c r="O2676" s="360"/>
      <c r="Q2676" s="360"/>
    </row>
    <row r="2677" spans="1:17" s="359" customFormat="1" ht="39.9" customHeight="1" thickBot="1" x14ac:dyDescent="0.3">
      <c r="A2677" s="850"/>
      <c r="B2677" s="394" t="s">
        <v>5775</v>
      </c>
      <c r="C2677" s="371" t="s">
        <v>2719</v>
      </c>
      <c r="D2677" s="370">
        <v>43619</v>
      </c>
      <c r="E2677" s="369" t="s">
        <v>5605</v>
      </c>
      <c r="F2677" s="368" t="s">
        <v>6218</v>
      </c>
      <c r="G2677" s="367"/>
      <c r="H2677" s="366"/>
      <c r="I2677" s="365"/>
      <c r="J2677" s="364" t="s">
        <v>5696</v>
      </c>
      <c r="K2677" s="363"/>
      <c r="L2677" s="362"/>
      <c r="M2677" s="361"/>
      <c r="O2677" s="360"/>
      <c r="Q2677" s="360"/>
    </row>
    <row r="2678" spans="1:17" s="19" customFormat="1" ht="39.9" customHeight="1" x14ac:dyDescent="0.25">
      <c r="A2678" s="848">
        <v>534</v>
      </c>
      <c r="B2678" s="287" t="s">
        <v>22</v>
      </c>
      <c r="C2678" s="287" t="s">
        <v>23</v>
      </c>
      <c r="D2678" s="287" t="s">
        <v>5593</v>
      </c>
      <c r="E2678" s="851" t="s">
        <v>5594</v>
      </c>
      <c r="F2678" s="851"/>
      <c r="G2678" s="851" t="s">
        <v>17</v>
      </c>
      <c r="H2678" s="852"/>
      <c r="I2678" s="358"/>
      <c r="J2678" s="357"/>
      <c r="K2678" s="357"/>
      <c r="L2678" s="357"/>
      <c r="M2678" s="356"/>
      <c r="O2678" s="333"/>
      <c r="Q2678" s="333"/>
    </row>
    <row r="2679" spans="1:17" s="19" customFormat="1" ht="39.9" customHeight="1" x14ac:dyDescent="0.25">
      <c r="A2679" s="849"/>
      <c r="B2679" s="48" t="s">
        <v>6213</v>
      </c>
      <c r="C2679" s="48" t="s">
        <v>6217</v>
      </c>
      <c r="D2679" s="355">
        <v>43708</v>
      </c>
      <c r="E2679" s="354"/>
      <c r="F2679" s="353" t="s">
        <v>6216</v>
      </c>
      <c r="G2679" s="774" t="s">
        <v>6215</v>
      </c>
      <c r="H2679" s="775"/>
      <c r="I2679" s="776"/>
      <c r="J2679" s="352" t="s">
        <v>5599</v>
      </c>
      <c r="K2679" s="53"/>
      <c r="L2679" s="45" t="s">
        <v>32</v>
      </c>
      <c r="M2679" s="351">
        <v>1137</v>
      </c>
      <c r="O2679" s="333"/>
      <c r="Q2679" s="333"/>
    </row>
    <row r="2680" spans="1:17" s="19" customFormat="1" ht="39.9" customHeight="1" thickBot="1" x14ac:dyDescent="0.3">
      <c r="A2680" s="849"/>
      <c r="B2680" s="349" t="s">
        <v>34</v>
      </c>
      <c r="C2680" s="349" t="s">
        <v>35</v>
      </c>
      <c r="D2680" s="349" t="s">
        <v>5600</v>
      </c>
      <c r="E2680" s="853" t="s">
        <v>5601</v>
      </c>
      <c r="F2680" s="853"/>
      <c r="G2680" s="854"/>
      <c r="H2680" s="855"/>
      <c r="I2680" s="856"/>
      <c r="J2680" s="58" t="s">
        <v>5646</v>
      </c>
      <c r="K2680" s="45"/>
      <c r="L2680" s="59" t="s">
        <v>32</v>
      </c>
      <c r="M2680" s="334">
        <v>1922.23</v>
      </c>
      <c r="O2680" s="333"/>
      <c r="Q2680" s="333"/>
    </row>
    <row r="2681" spans="1:17" s="19" customFormat="1" ht="39.9" customHeight="1" x14ac:dyDescent="0.25">
      <c r="A2681" s="849"/>
      <c r="B2681" s="349"/>
      <c r="C2681" s="349"/>
      <c r="D2681" s="349"/>
      <c r="E2681" s="349"/>
      <c r="F2681" s="349"/>
      <c r="G2681" s="348"/>
      <c r="H2681" s="347"/>
      <c r="I2681" s="346"/>
      <c r="J2681" s="345" t="s">
        <v>5607</v>
      </c>
      <c r="K2681" s="59"/>
      <c r="L2681" s="59"/>
      <c r="M2681" s="344"/>
      <c r="O2681" s="333"/>
      <c r="Q2681" s="333"/>
    </row>
    <row r="2682" spans="1:17" s="19" customFormat="1" ht="39.9" customHeight="1" thickBot="1" x14ac:dyDescent="0.3">
      <c r="A2682" s="850"/>
      <c r="B2682" s="343" t="s">
        <v>5775</v>
      </c>
      <c r="C2682" s="342" t="s">
        <v>6215</v>
      </c>
      <c r="D2682" s="341">
        <v>43715</v>
      </c>
      <c r="E2682" s="340" t="s">
        <v>5605</v>
      </c>
      <c r="F2682" s="339" t="s">
        <v>6214</v>
      </c>
      <c r="G2682" s="338"/>
      <c r="H2682" s="337"/>
      <c r="I2682" s="336"/>
      <c r="J2682" s="63" t="s">
        <v>5696</v>
      </c>
      <c r="K2682" s="335"/>
      <c r="L2682" s="64"/>
      <c r="M2682" s="334"/>
      <c r="O2682" s="333"/>
      <c r="Q2682" s="333"/>
    </row>
    <row r="2683" spans="1:17" s="19" customFormat="1" ht="39.9" customHeight="1" x14ac:dyDescent="0.25">
      <c r="A2683" s="848">
        <v>535</v>
      </c>
      <c r="B2683" s="287" t="s">
        <v>22</v>
      </c>
      <c r="C2683" s="287" t="s">
        <v>23</v>
      </c>
      <c r="D2683" s="287" t="s">
        <v>5593</v>
      </c>
      <c r="E2683" s="851" t="s">
        <v>5594</v>
      </c>
      <c r="F2683" s="851"/>
      <c r="G2683" s="851" t="s">
        <v>17</v>
      </c>
      <c r="H2683" s="852"/>
      <c r="I2683" s="358"/>
      <c r="J2683" s="357"/>
      <c r="K2683" s="357"/>
      <c r="L2683" s="357"/>
      <c r="M2683" s="356"/>
      <c r="O2683" s="333"/>
      <c r="Q2683" s="333"/>
    </row>
    <row r="2684" spans="1:17" s="19" customFormat="1" ht="39.9" customHeight="1" x14ac:dyDescent="0.25">
      <c r="A2684" s="849"/>
      <c r="B2684" s="48" t="s">
        <v>6213</v>
      </c>
      <c r="C2684" s="48" t="s">
        <v>6212</v>
      </c>
      <c r="D2684" s="355">
        <v>43737</v>
      </c>
      <c r="E2684" s="354"/>
      <c r="F2684" s="353" t="s">
        <v>6211</v>
      </c>
      <c r="G2684" s="774" t="s">
        <v>6210</v>
      </c>
      <c r="H2684" s="775"/>
      <c r="I2684" s="776"/>
      <c r="J2684" s="352" t="s">
        <v>5599</v>
      </c>
      <c r="K2684" s="53"/>
      <c r="L2684" s="45"/>
      <c r="M2684" s="351"/>
      <c r="O2684" s="333"/>
      <c r="Q2684" s="333"/>
    </row>
    <row r="2685" spans="1:17" s="19" customFormat="1" ht="39.9" customHeight="1" thickBot="1" x14ac:dyDescent="0.3">
      <c r="A2685" s="849"/>
      <c r="B2685" s="349" t="s">
        <v>34</v>
      </c>
      <c r="C2685" s="349" t="s">
        <v>35</v>
      </c>
      <c r="D2685" s="349" t="s">
        <v>5600</v>
      </c>
      <c r="E2685" s="853" t="s">
        <v>5601</v>
      </c>
      <c r="F2685" s="853"/>
      <c r="G2685" s="854"/>
      <c r="H2685" s="855"/>
      <c r="I2685" s="856"/>
      <c r="J2685" s="58" t="s">
        <v>5646</v>
      </c>
      <c r="K2685" s="45"/>
      <c r="L2685" s="59" t="s">
        <v>32</v>
      </c>
      <c r="M2685" s="334">
        <v>2849.95</v>
      </c>
      <c r="O2685" s="333"/>
      <c r="Q2685" s="333"/>
    </row>
    <row r="2686" spans="1:17" s="19" customFormat="1" ht="39.9" customHeight="1" x14ac:dyDescent="0.25">
      <c r="A2686" s="849"/>
      <c r="B2686" s="349"/>
      <c r="C2686" s="349"/>
      <c r="D2686" s="349"/>
      <c r="E2686" s="349"/>
      <c r="F2686" s="349"/>
      <c r="G2686" s="348"/>
      <c r="H2686" s="347"/>
      <c r="I2686" s="346"/>
      <c r="J2686" s="345" t="s">
        <v>5607</v>
      </c>
      <c r="K2686" s="59"/>
      <c r="L2686" s="59" t="s">
        <v>32</v>
      </c>
      <c r="M2686" s="344">
        <v>84</v>
      </c>
      <c r="O2686" s="333"/>
      <c r="Q2686" s="333"/>
    </row>
    <row r="2687" spans="1:17" s="19" customFormat="1" ht="39.9" customHeight="1" thickBot="1" x14ac:dyDescent="0.3">
      <c r="A2687" s="850"/>
      <c r="B2687" s="343" t="s">
        <v>5775</v>
      </c>
      <c r="C2687" s="342" t="s">
        <v>6210</v>
      </c>
      <c r="D2687" s="341">
        <v>43738</v>
      </c>
      <c r="E2687" s="340" t="s">
        <v>5605</v>
      </c>
      <c r="F2687" s="339" t="s">
        <v>6209</v>
      </c>
      <c r="G2687" s="338"/>
      <c r="H2687" s="337"/>
      <c r="I2687" s="336"/>
      <c r="J2687" s="63" t="s">
        <v>5696</v>
      </c>
      <c r="K2687" s="335"/>
      <c r="L2687" s="64"/>
      <c r="M2687" s="334"/>
      <c r="O2687" s="333"/>
      <c r="Q2687" s="333"/>
    </row>
    <row r="2688" spans="1:17" s="359" customFormat="1" ht="39.9" customHeight="1" x14ac:dyDescent="0.25">
      <c r="A2688" s="848">
        <v>536</v>
      </c>
      <c r="B2688" s="393" t="s">
        <v>22</v>
      </c>
      <c r="C2688" s="393" t="s">
        <v>23</v>
      </c>
      <c r="D2688" s="393" t="s">
        <v>5593</v>
      </c>
      <c r="E2688" s="857" t="s">
        <v>5594</v>
      </c>
      <c r="F2688" s="857"/>
      <c r="G2688" s="857" t="s">
        <v>17</v>
      </c>
      <c r="H2688" s="858"/>
      <c r="I2688" s="392"/>
      <c r="J2688" s="391"/>
      <c r="K2688" s="391"/>
      <c r="L2688" s="391"/>
      <c r="M2688" s="390"/>
      <c r="O2688" s="360"/>
      <c r="Q2688" s="360"/>
    </row>
    <row r="2689" spans="1:17" s="359" customFormat="1" ht="39.9" customHeight="1" x14ac:dyDescent="0.25">
      <c r="A2689" s="849"/>
      <c r="B2689" s="389" t="s">
        <v>6208</v>
      </c>
      <c r="C2689" s="389" t="s">
        <v>6207</v>
      </c>
      <c r="D2689" s="388">
        <v>43618</v>
      </c>
      <c r="E2689" s="387"/>
      <c r="F2689" s="386" t="s">
        <v>6199</v>
      </c>
      <c r="G2689" s="859" t="s">
        <v>6137</v>
      </c>
      <c r="H2689" s="860"/>
      <c r="I2689" s="861"/>
      <c r="J2689" s="385" t="s">
        <v>5599</v>
      </c>
      <c r="K2689" s="384"/>
      <c r="L2689" s="381" t="s">
        <v>32</v>
      </c>
      <c r="M2689" s="383">
        <v>1075</v>
      </c>
      <c r="O2689" s="360"/>
      <c r="Q2689" s="360"/>
    </row>
    <row r="2690" spans="1:17" s="359" customFormat="1" ht="39.9" customHeight="1" x14ac:dyDescent="0.25">
      <c r="A2690" s="849"/>
      <c r="B2690" s="379" t="s">
        <v>34</v>
      </c>
      <c r="C2690" s="379" t="s">
        <v>35</v>
      </c>
      <c r="D2690" s="379" t="s">
        <v>5600</v>
      </c>
      <c r="E2690" s="862" t="s">
        <v>5601</v>
      </c>
      <c r="F2690" s="862"/>
      <c r="G2690" s="863"/>
      <c r="H2690" s="864"/>
      <c r="I2690" s="865"/>
      <c r="J2690" s="382" t="s">
        <v>5646</v>
      </c>
      <c r="K2690" s="381"/>
      <c r="L2690" s="374"/>
      <c r="M2690" s="380"/>
      <c r="O2690" s="360"/>
      <c r="Q2690" s="360"/>
    </row>
    <row r="2691" spans="1:17" s="359" customFormat="1" ht="39.9" customHeight="1" x14ac:dyDescent="0.25">
      <c r="A2691" s="849"/>
      <c r="B2691" s="379"/>
      <c r="C2691" s="379"/>
      <c r="D2691" s="379"/>
      <c r="E2691" s="379"/>
      <c r="F2691" s="379"/>
      <c r="G2691" s="378"/>
      <c r="H2691" s="377"/>
      <c r="I2691" s="376"/>
      <c r="J2691" s="375" t="s">
        <v>5607</v>
      </c>
      <c r="K2691" s="374"/>
      <c r="L2691" s="374" t="s">
        <v>32</v>
      </c>
      <c r="M2691" s="373">
        <v>504</v>
      </c>
      <c r="O2691" s="360"/>
      <c r="Q2691" s="360"/>
    </row>
    <row r="2692" spans="1:17" s="359" customFormat="1" ht="39.9" customHeight="1" thickBot="1" x14ac:dyDescent="0.3">
      <c r="A2692" s="850"/>
      <c r="B2692" s="394" t="s">
        <v>471</v>
      </c>
      <c r="C2692" s="371" t="s">
        <v>6137</v>
      </c>
      <c r="D2692" s="370">
        <v>43623</v>
      </c>
      <c r="E2692" s="369" t="s">
        <v>5605</v>
      </c>
      <c r="F2692" s="368" t="s">
        <v>6206</v>
      </c>
      <c r="G2692" s="367"/>
      <c r="H2692" s="366"/>
      <c r="I2692" s="365"/>
      <c r="J2692" s="364" t="s">
        <v>5696</v>
      </c>
      <c r="K2692" s="363"/>
      <c r="L2692" s="362"/>
      <c r="M2692" s="361"/>
      <c r="O2692" s="360"/>
      <c r="Q2692" s="360"/>
    </row>
    <row r="2693" spans="1:17" s="19" customFormat="1" ht="39.9" customHeight="1" x14ac:dyDescent="0.25">
      <c r="A2693" s="848">
        <v>537</v>
      </c>
      <c r="B2693" s="287" t="s">
        <v>22</v>
      </c>
      <c r="C2693" s="287" t="s">
        <v>23</v>
      </c>
      <c r="D2693" s="287" t="s">
        <v>5593</v>
      </c>
      <c r="E2693" s="851" t="s">
        <v>5594</v>
      </c>
      <c r="F2693" s="851"/>
      <c r="G2693" s="851" t="s">
        <v>17</v>
      </c>
      <c r="H2693" s="852"/>
      <c r="I2693" s="358"/>
      <c r="J2693" s="357"/>
      <c r="K2693" s="357"/>
      <c r="L2693" s="357"/>
      <c r="M2693" s="356"/>
      <c r="O2693" s="333"/>
      <c r="Q2693" s="333"/>
    </row>
    <row r="2694" spans="1:17" s="19" customFormat="1" ht="39.9" customHeight="1" x14ac:dyDescent="0.25">
      <c r="A2694" s="849"/>
      <c r="B2694" s="48" t="s">
        <v>6205</v>
      </c>
      <c r="C2694" s="48" t="s">
        <v>6204</v>
      </c>
      <c r="D2694" s="355">
        <v>43583</v>
      </c>
      <c r="E2694" s="354"/>
      <c r="F2694" s="353" t="s">
        <v>6109</v>
      </c>
      <c r="G2694" s="774" t="s">
        <v>6202</v>
      </c>
      <c r="H2694" s="775"/>
      <c r="I2694" s="776"/>
      <c r="J2694" s="352" t="s">
        <v>5599</v>
      </c>
      <c r="K2694" s="53"/>
      <c r="L2694" s="45" t="s">
        <v>32</v>
      </c>
      <c r="M2694" s="351">
        <v>540</v>
      </c>
      <c r="O2694" s="333"/>
      <c r="Q2694" s="333"/>
    </row>
    <row r="2695" spans="1:17" s="19" customFormat="1" ht="39.9" customHeight="1" x14ac:dyDescent="0.25">
      <c r="A2695" s="849"/>
      <c r="B2695" s="349" t="s">
        <v>34</v>
      </c>
      <c r="C2695" s="349" t="s">
        <v>35</v>
      </c>
      <c r="D2695" s="349" t="s">
        <v>5600</v>
      </c>
      <c r="E2695" s="853" t="s">
        <v>5601</v>
      </c>
      <c r="F2695" s="853"/>
      <c r="G2695" s="854"/>
      <c r="H2695" s="855"/>
      <c r="I2695" s="856"/>
      <c r="J2695" s="58" t="s">
        <v>5646</v>
      </c>
      <c r="K2695" s="45"/>
      <c r="L2695" s="59" t="s">
        <v>32</v>
      </c>
      <c r="M2695" s="350">
        <v>11.2</v>
      </c>
      <c r="O2695" s="333"/>
      <c r="Q2695" s="333"/>
    </row>
    <row r="2696" spans="1:17" s="19" customFormat="1" ht="39.9" customHeight="1" x14ac:dyDescent="0.25">
      <c r="A2696" s="849"/>
      <c r="B2696" s="349"/>
      <c r="C2696" s="349"/>
      <c r="D2696" s="349"/>
      <c r="E2696" s="349"/>
      <c r="F2696" s="349"/>
      <c r="G2696" s="348"/>
      <c r="H2696" s="347"/>
      <c r="I2696" s="346"/>
      <c r="J2696" s="345" t="s">
        <v>5607</v>
      </c>
      <c r="K2696" s="59"/>
      <c r="L2696" s="59"/>
      <c r="M2696" s="344"/>
      <c r="O2696" s="333"/>
      <c r="Q2696" s="333"/>
    </row>
    <row r="2697" spans="1:17" s="19" customFormat="1" ht="39.9" customHeight="1" thickBot="1" x14ac:dyDescent="0.3">
      <c r="A2697" s="850"/>
      <c r="B2697" s="343" t="s">
        <v>6203</v>
      </c>
      <c r="C2697" s="342" t="s">
        <v>6202</v>
      </c>
      <c r="D2697" s="341">
        <v>43586</v>
      </c>
      <c r="E2697" s="340" t="s">
        <v>5605</v>
      </c>
      <c r="F2697" s="339" t="s">
        <v>6201</v>
      </c>
      <c r="G2697" s="338"/>
      <c r="H2697" s="337"/>
      <c r="I2697" s="336"/>
      <c r="J2697" s="63" t="s">
        <v>5696</v>
      </c>
      <c r="K2697" s="335"/>
      <c r="L2697" s="64"/>
      <c r="M2697" s="334"/>
      <c r="O2697" s="333"/>
      <c r="Q2697" s="333"/>
    </row>
    <row r="2698" spans="1:17" s="19" customFormat="1" ht="39.9" customHeight="1" x14ac:dyDescent="0.25">
      <c r="A2698" s="848">
        <v>538</v>
      </c>
      <c r="B2698" s="287" t="s">
        <v>22</v>
      </c>
      <c r="C2698" s="287" t="s">
        <v>23</v>
      </c>
      <c r="D2698" s="287" t="s">
        <v>5593</v>
      </c>
      <c r="E2698" s="851" t="s">
        <v>5594</v>
      </c>
      <c r="F2698" s="851"/>
      <c r="G2698" s="851" t="s">
        <v>17</v>
      </c>
      <c r="H2698" s="852"/>
      <c r="I2698" s="358"/>
      <c r="J2698" s="357"/>
      <c r="K2698" s="357"/>
      <c r="L2698" s="357"/>
      <c r="M2698" s="356"/>
      <c r="O2698" s="333"/>
      <c r="Q2698" s="333"/>
    </row>
    <row r="2699" spans="1:17" s="19" customFormat="1" ht="39.9" customHeight="1" x14ac:dyDescent="0.25">
      <c r="A2699" s="849"/>
      <c r="B2699" s="48" t="s">
        <v>6196</v>
      </c>
      <c r="C2699" s="48" t="s">
        <v>6200</v>
      </c>
      <c r="D2699" s="355">
        <v>43616</v>
      </c>
      <c r="E2699" s="354"/>
      <c r="F2699" s="353" t="s">
        <v>6199</v>
      </c>
      <c r="G2699" s="774" t="s">
        <v>6198</v>
      </c>
      <c r="H2699" s="775"/>
      <c r="I2699" s="776"/>
      <c r="J2699" s="352" t="s">
        <v>5599</v>
      </c>
      <c r="K2699" s="53"/>
      <c r="L2699" s="45" t="s">
        <v>32</v>
      </c>
      <c r="M2699" s="351">
        <v>485</v>
      </c>
      <c r="O2699" s="333"/>
      <c r="Q2699" s="333"/>
    </row>
    <row r="2700" spans="1:17" s="19" customFormat="1" ht="39.9" customHeight="1" x14ac:dyDescent="0.25">
      <c r="A2700" s="849"/>
      <c r="B2700" s="349" t="s">
        <v>34</v>
      </c>
      <c r="C2700" s="349" t="s">
        <v>35</v>
      </c>
      <c r="D2700" s="349" t="s">
        <v>5600</v>
      </c>
      <c r="E2700" s="853" t="s">
        <v>5601</v>
      </c>
      <c r="F2700" s="853"/>
      <c r="G2700" s="854"/>
      <c r="H2700" s="855"/>
      <c r="I2700" s="856"/>
      <c r="J2700" s="58" t="s">
        <v>5646</v>
      </c>
      <c r="K2700" s="45"/>
      <c r="L2700" s="59"/>
      <c r="M2700" s="350"/>
      <c r="O2700" s="333"/>
      <c r="Q2700" s="333"/>
    </row>
    <row r="2701" spans="1:17" s="19" customFormat="1" ht="39.9" customHeight="1" x14ac:dyDescent="0.25">
      <c r="A2701" s="849"/>
      <c r="B2701" s="349"/>
      <c r="C2701" s="349"/>
      <c r="D2701" s="349"/>
      <c r="E2701" s="349"/>
      <c r="F2701" s="349"/>
      <c r="G2701" s="348"/>
      <c r="H2701" s="347"/>
      <c r="I2701" s="346"/>
      <c r="J2701" s="345" t="s">
        <v>5607</v>
      </c>
      <c r="K2701" s="59"/>
      <c r="L2701" s="59" t="s">
        <v>5583</v>
      </c>
      <c r="M2701" s="350">
        <v>448</v>
      </c>
      <c r="O2701" s="333"/>
      <c r="Q2701" s="333"/>
    </row>
    <row r="2702" spans="1:17" s="19" customFormat="1" ht="39.9" customHeight="1" thickBot="1" x14ac:dyDescent="0.3">
      <c r="A2702" s="850"/>
      <c r="B2702" s="343" t="s">
        <v>5775</v>
      </c>
      <c r="C2702" s="342" t="s">
        <v>6198</v>
      </c>
      <c r="D2702" s="341">
        <v>43623</v>
      </c>
      <c r="E2702" s="340" t="s">
        <v>5605</v>
      </c>
      <c r="F2702" s="339" t="s">
        <v>6197</v>
      </c>
      <c r="G2702" s="338"/>
      <c r="H2702" s="337"/>
      <c r="I2702" s="336"/>
      <c r="J2702" s="63" t="s">
        <v>5696</v>
      </c>
      <c r="K2702" s="335"/>
      <c r="L2702" s="64"/>
      <c r="M2702" s="334"/>
      <c r="O2702" s="333"/>
      <c r="Q2702" s="333"/>
    </row>
    <row r="2703" spans="1:17" s="19" customFormat="1" ht="39.9" customHeight="1" x14ac:dyDescent="0.25">
      <c r="A2703" s="848">
        <v>539</v>
      </c>
      <c r="B2703" s="287" t="s">
        <v>22</v>
      </c>
      <c r="C2703" s="287" t="s">
        <v>23</v>
      </c>
      <c r="D2703" s="287" t="s">
        <v>5593</v>
      </c>
      <c r="E2703" s="851" t="s">
        <v>5594</v>
      </c>
      <c r="F2703" s="851"/>
      <c r="G2703" s="851" t="s">
        <v>17</v>
      </c>
      <c r="H2703" s="852"/>
      <c r="I2703" s="358"/>
      <c r="J2703" s="357"/>
      <c r="K2703" s="357"/>
      <c r="L2703" s="357"/>
      <c r="M2703" s="356"/>
      <c r="O2703" s="333"/>
      <c r="Q2703" s="333"/>
    </row>
    <row r="2704" spans="1:17" s="19" customFormat="1" ht="39.9" customHeight="1" x14ac:dyDescent="0.25">
      <c r="A2704" s="849"/>
      <c r="B2704" s="48" t="s">
        <v>6196</v>
      </c>
      <c r="C2704" s="48" t="s">
        <v>6195</v>
      </c>
      <c r="D2704" s="355">
        <v>43652</v>
      </c>
      <c r="E2704" s="354"/>
      <c r="F2704" s="353" t="s">
        <v>6018</v>
      </c>
      <c r="G2704" s="774" t="s">
        <v>6194</v>
      </c>
      <c r="H2704" s="775"/>
      <c r="I2704" s="776"/>
      <c r="J2704" s="352" t="s">
        <v>5599</v>
      </c>
      <c r="K2704" s="53"/>
      <c r="L2704" s="45"/>
      <c r="M2704" s="351"/>
      <c r="O2704" s="333"/>
      <c r="Q2704" s="333"/>
    </row>
    <row r="2705" spans="1:17" s="19" customFormat="1" ht="39.9" customHeight="1" thickBot="1" x14ac:dyDescent="0.3">
      <c r="A2705" s="849"/>
      <c r="B2705" s="349" t="s">
        <v>34</v>
      </c>
      <c r="C2705" s="349" t="s">
        <v>35</v>
      </c>
      <c r="D2705" s="349" t="s">
        <v>5600</v>
      </c>
      <c r="E2705" s="853" t="s">
        <v>5601</v>
      </c>
      <c r="F2705" s="853"/>
      <c r="G2705" s="854"/>
      <c r="H2705" s="855"/>
      <c r="I2705" s="856"/>
      <c r="J2705" s="58" t="s">
        <v>5646</v>
      </c>
      <c r="K2705" s="45"/>
      <c r="L2705" s="59" t="s">
        <v>5583</v>
      </c>
      <c r="M2705" s="334">
        <v>3131.6</v>
      </c>
      <c r="O2705" s="333"/>
      <c r="Q2705" s="333"/>
    </row>
    <row r="2706" spans="1:17" s="19" customFormat="1" ht="39.9" customHeight="1" x14ac:dyDescent="0.25">
      <c r="A2706" s="849"/>
      <c r="B2706" s="349"/>
      <c r="C2706" s="349"/>
      <c r="D2706" s="349"/>
      <c r="E2706" s="349"/>
      <c r="F2706" s="349"/>
      <c r="G2706" s="348"/>
      <c r="H2706" s="347"/>
      <c r="I2706" s="346"/>
      <c r="J2706" s="345" t="s">
        <v>5607</v>
      </c>
      <c r="K2706" s="59"/>
      <c r="L2706" s="59"/>
      <c r="M2706" s="344"/>
      <c r="O2706" s="333"/>
      <c r="Q2706" s="333"/>
    </row>
    <row r="2707" spans="1:17" s="19" customFormat="1" ht="39.9" customHeight="1" thickBot="1" x14ac:dyDescent="0.3">
      <c r="A2707" s="850"/>
      <c r="B2707" s="343" t="s">
        <v>5775</v>
      </c>
      <c r="C2707" s="342" t="s">
        <v>6194</v>
      </c>
      <c r="D2707" s="341">
        <v>43657</v>
      </c>
      <c r="E2707" s="340" t="s">
        <v>5605</v>
      </c>
      <c r="F2707" s="339" t="s">
        <v>6193</v>
      </c>
      <c r="G2707" s="338"/>
      <c r="H2707" s="337"/>
      <c r="I2707" s="336"/>
      <c r="J2707" s="63" t="s">
        <v>5664</v>
      </c>
      <c r="K2707" s="335"/>
      <c r="L2707" s="64" t="s">
        <v>32</v>
      </c>
      <c r="M2707" s="334">
        <v>300</v>
      </c>
      <c r="O2707" s="333"/>
      <c r="Q2707" s="333"/>
    </row>
    <row r="2708" spans="1:17" s="19" customFormat="1" ht="39.9" customHeight="1" x14ac:dyDescent="0.25">
      <c r="A2708" s="848">
        <v>540</v>
      </c>
      <c r="B2708" s="287" t="s">
        <v>22</v>
      </c>
      <c r="C2708" s="287" t="s">
        <v>23</v>
      </c>
      <c r="D2708" s="287" t="s">
        <v>5593</v>
      </c>
      <c r="E2708" s="851" t="s">
        <v>5594</v>
      </c>
      <c r="F2708" s="851"/>
      <c r="G2708" s="851" t="s">
        <v>17</v>
      </c>
      <c r="H2708" s="852"/>
      <c r="I2708" s="358"/>
      <c r="J2708" s="357"/>
      <c r="K2708" s="357"/>
      <c r="L2708" s="357"/>
      <c r="M2708" s="356"/>
      <c r="O2708" s="333"/>
      <c r="Q2708" s="333"/>
    </row>
    <row r="2709" spans="1:17" s="19" customFormat="1" ht="39.9" customHeight="1" x14ac:dyDescent="0.25">
      <c r="A2709" s="849"/>
      <c r="B2709" s="48" t="s">
        <v>6192</v>
      </c>
      <c r="C2709" s="48" t="s">
        <v>6191</v>
      </c>
      <c r="D2709" s="355">
        <v>43604</v>
      </c>
      <c r="E2709" s="354"/>
      <c r="F2709" s="353" t="s">
        <v>5795</v>
      </c>
      <c r="G2709" s="774" t="s">
        <v>6094</v>
      </c>
      <c r="H2709" s="775"/>
      <c r="I2709" s="776"/>
      <c r="J2709" s="352" t="s">
        <v>5599</v>
      </c>
      <c r="K2709" s="53"/>
      <c r="L2709" s="45" t="s">
        <v>32</v>
      </c>
      <c r="M2709" s="351">
        <v>713.4</v>
      </c>
      <c r="O2709" s="333"/>
      <c r="Q2709" s="333"/>
    </row>
    <row r="2710" spans="1:17" s="19" customFormat="1" ht="39.9" customHeight="1" x14ac:dyDescent="0.25">
      <c r="A2710" s="849"/>
      <c r="B2710" s="349" t="s">
        <v>34</v>
      </c>
      <c r="C2710" s="349" t="s">
        <v>35</v>
      </c>
      <c r="D2710" s="349" t="s">
        <v>5600</v>
      </c>
      <c r="E2710" s="853" t="s">
        <v>5601</v>
      </c>
      <c r="F2710" s="853"/>
      <c r="G2710" s="854"/>
      <c r="H2710" s="855"/>
      <c r="I2710" s="856"/>
      <c r="J2710" s="58" t="s">
        <v>5646</v>
      </c>
      <c r="K2710" s="45"/>
      <c r="L2710" s="59" t="s">
        <v>32</v>
      </c>
      <c r="M2710" s="350">
        <v>576.6</v>
      </c>
      <c r="O2710" s="333"/>
      <c r="Q2710" s="333"/>
    </row>
    <row r="2711" spans="1:17" s="19" customFormat="1" ht="39.9" customHeight="1" x14ac:dyDescent="0.25">
      <c r="A2711" s="849"/>
      <c r="B2711" s="349"/>
      <c r="C2711" s="349"/>
      <c r="D2711" s="349"/>
      <c r="E2711" s="349"/>
      <c r="F2711" s="349"/>
      <c r="G2711" s="348"/>
      <c r="H2711" s="347"/>
      <c r="I2711" s="346"/>
      <c r="J2711" s="345" t="s">
        <v>5607</v>
      </c>
      <c r="K2711" s="59"/>
      <c r="L2711" s="59"/>
      <c r="M2711" s="344"/>
      <c r="O2711" s="333"/>
      <c r="Q2711" s="333"/>
    </row>
    <row r="2712" spans="1:17" s="19" customFormat="1" ht="39.9" customHeight="1" thickBot="1" x14ac:dyDescent="0.3">
      <c r="A2712" s="850"/>
      <c r="B2712" s="343" t="s">
        <v>6190</v>
      </c>
      <c r="C2712" s="342" t="s">
        <v>6094</v>
      </c>
      <c r="D2712" s="341">
        <v>43608</v>
      </c>
      <c r="E2712" s="340" t="s">
        <v>5605</v>
      </c>
      <c r="F2712" s="339" t="s">
        <v>5848</v>
      </c>
      <c r="G2712" s="338"/>
      <c r="H2712" s="337"/>
      <c r="I2712" s="336"/>
      <c r="J2712" s="396"/>
      <c r="K2712" s="335"/>
      <c r="L2712" s="64"/>
      <c r="M2712" s="334"/>
      <c r="O2712" s="333"/>
      <c r="Q2712" s="333"/>
    </row>
    <row r="2713" spans="1:17" s="19" customFormat="1" ht="39.9" customHeight="1" x14ac:dyDescent="0.25">
      <c r="A2713" s="848">
        <v>541</v>
      </c>
      <c r="B2713" s="287" t="s">
        <v>22</v>
      </c>
      <c r="C2713" s="287" t="s">
        <v>23</v>
      </c>
      <c r="D2713" s="287" t="s">
        <v>5593</v>
      </c>
      <c r="E2713" s="851" t="s">
        <v>5594</v>
      </c>
      <c r="F2713" s="851"/>
      <c r="G2713" s="851" t="s">
        <v>17</v>
      </c>
      <c r="H2713" s="852"/>
      <c r="I2713" s="358"/>
      <c r="J2713" s="400"/>
      <c r="K2713" s="357"/>
      <c r="L2713" s="357"/>
      <c r="M2713" s="356"/>
      <c r="O2713" s="333"/>
      <c r="Q2713" s="333"/>
    </row>
    <row r="2714" spans="1:17" s="19" customFormat="1" ht="39.9" customHeight="1" x14ac:dyDescent="0.25">
      <c r="A2714" s="849"/>
      <c r="B2714" s="48" t="s">
        <v>6189</v>
      </c>
      <c r="C2714" s="48" t="s">
        <v>6188</v>
      </c>
      <c r="D2714" s="355">
        <v>43718</v>
      </c>
      <c r="E2714" s="354"/>
      <c r="F2714" s="353" t="s">
        <v>5742</v>
      </c>
      <c r="G2714" s="774" t="s">
        <v>6187</v>
      </c>
      <c r="H2714" s="775"/>
      <c r="I2714" s="776"/>
      <c r="J2714" s="352" t="s">
        <v>5599</v>
      </c>
      <c r="K2714" s="53"/>
      <c r="L2714" s="45" t="s">
        <v>32</v>
      </c>
      <c r="M2714" s="351">
        <v>251</v>
      </c>
      <c r="O2714" s="333"/>
      <c r="Q2714" s="333"/>
    </row>
    <row r="2715" spans="1:17" s="19" customFormat="1" ht="39.9" customHeight="1" x14ac:dyDescent="0.25">
      <c r="A2715" s="849"/>
      <c r="B2715" s="349" t="s">
        <v>34</v>
      </c>
      <c r="C2715" s="349" t="s">
        <v>35</v>
      </c>
      <c r="D2715" s="349" t="s">
        <v>5600</v>
      </c>
      <c r="E2715" s="853" t="s">
        <v>5601</v>
      </c>
      <c r="F2715" s="853"/>
      <c r="G2715" s="854"/>
      <c r="H2715" s="855"/>
      <c r="I2715" s="856"/>
      <c r="J2715" s="58" t="s">
        <v>5646</v>
      </c>
      <c r="K2715" s="45"/>
      <c r="L2715" s="59" t="s">
        <v>32</v>
      </c>
      <c r="M2715" s="350">
        <v>193.25</v>
      </c>
      <c r="O2715" s="333"/>
      <c r="Q2715" s="333"/>
    </row>
    <row r="2716" spans="1:17" s="19" customFormat="1" ht="39.9" customHeight="1" x14ac:dyDescent="0.25">
      <c r="A2716" s="849"/>
      <c r="B2716" s="349"/>
      <c r="C2716" s="349"/>
      <c r="D2716" s="349"/>
      <c r="E2716" s="349"/>
      <c r="F2716" s="349"/>
      <c r="G2716" s="348"/>
      <c r="H2716" s="347"/>
      <c r="I2716" s="346"/>
      <c r="J2716" s="345" t="s">
        <v>5607</v>
      </c>
      <c r="K2716" s="59"/>
      <c r="L2716" s="59" t="s">
        <v>5583</v>
      </c>
      <c r="M2716" s="344">
        <f>53+56</f>
        <v>109</v>
      </c>
      <c r="O2716" s="333"/>
      <c r="Q2716" s="333"/>
    </row>
    <row r="2717" spans="1:17" s="19" customFormat="1" ht="39.9" customHeight="1" thickBot="1" x14ac:dyDescent="0.3">
      <c r="A2717" s="850"/>
      <c r="B2717" s="343" t="s">
        <v>6114</v>
      </c>
      <c r="C2717" s="342" t="s">
        <v>6187</v>
      </c>
      <c r="D2717" s="341">
        <v>43719</v>
      </c>
      <c r="E2717" s="340" t="s">
        <v>5605</v>
      </c>
      <c r="F2717" s="339" t="s">
        <v>6186</v>
      </c>
      <c r="G2717" s="338"/>
      <c r="H2717" s="337"/>
      <c r="I2717" s="336"/>
      <c r="J2717" s="63" t="s">
        <v>5696</v>
      </c>
      <c r="K2717" s="335"/>
      <c r="L2717" s="64"/>
      <c r="M2717" s="334"/>
      <c r="O2717" s="333"/>
      <c r="Q2717" s="333"/>
    </row>
    <row r="2718" spans="1:17" s="19" customFormat="1" ht="39.9" customHeight="1" x14ac:dyDescent="0.25">
      <c r="A2718" s="848">
        <v>542</v>
      </c>
      <c r="B2718" s="287" t="s">
        <v>22</v>
      </c>
      <c r="C2718" s="287" t="s">
        <v>23</v>
      </c>
      <c r="D2718" s="287" t="s">
        <v>5593</v>
      </c>
      <c r="E2718" s="851" t="s">
        <v>5594</v>
      </c>
      <c r="F2718" s="851"/>
      <c r="G2718" s="851" t="s">
        <v>17</v>
      </c>
      <c r="H2718" s="852"/>
      <c r="I2718" s="358"/>
      <c r="J2718" s="357"/>
      <c r="K2718" s="357"/>
      <c r="L2718" s="357"/>
      <c r="M2718" s="356"/>
      <c r="O2718" s="333"/>
      <c r="Q2718" s="333"/>
    </row>
    <row r="2719" spans="1:17" s="19" customFormat="1" ht="39.9" customHeight="1" x14ac:dyDescent="0.25">
      <c r="A2719" s="849"/>
      <c r="B2719" s="48" t="s">
        <v>6185</v>
      </c>
      <c r="C2719" s="48" t="s">
        <v>6184</v>
      </c>
      <c r="D2719" s="355">
        <v>43618</v>
      </c>
      <c r="E2719" s="354"/>
      <c r="F2719" s="353" t="s">
        <v>6183</v>
      </c>
      <c r="G2719" s="774" t="s">
        <v>2007</v>
      </c>
      <c r="H2719" s="775"/>
      <c r="I2719" s="776"/>
      <c r="J2719" s="352" t="s">
        <v>5599</v>
      </c>
      <c r="K2719" s="53"/>
      <c r="L2719" s="45" t="s">
        <v>32</v>
      </c>
      <c r="M2719" s="351">
        <v>1971</v>
      </c>
      <c r="O2719" s="333"/>
      <c r="Q2719" s="333"/>
    </row>
    <row r="2720" spans="1:17" s="19" customFormat="1" ht="39.9" customHeight="1" x14ac:dyDescent="0.25">
      <c r="A2720" s="849"/>
      <c r="B2720" s="349" t="s">
        <v>34</v>
      </c>
      <c r="C2720" s="349" t="s">
        <v>35</v>
      </c>
      <c r="D2720" s="349" t="s">
        <v>5600</v>
      </c>
      <c r="E2720" s="853" t="s">
        <v>5601</v>
      </c>
      <c r="F2720" s="853"/>
      <c r="G2720" s="854"/>
      <c r="H2720" s="855"/>
      <c r="I2720" s="856"/>
      <c r="J2720" s="58" t="s">
        <v>5646</v>
      </c>
      <c r="K2720" s="45"/>
      <c r="L2720" s="59" t="s">
        <v>32</v>
      </c>
      <c r="M2720" s="350">
        <v>2288.09</v>
      </c>
      <c r="O2720" s="333"/>
      <c r="Q2720" s="333"/>
    </row>
    <row r="2721" spans="1:17" s="19" customFormat="1" ht="39.9" customHeight="1" x14ac:dyDescent="0.25">
      <c r="A2721" s="849"/>
      <c r="B2721" s="349"/>
      <c r="C2721" s="349"/>
      <c r="D2721" s="349"/>
      <c r="E2721" s="349"/>
      <c r="F2721" s="349"/>
      <c r="G2721" s="348"/>
      <c r="H2721" s="347"/>
      <c r="I2721" s="346"/>
      <c r="J2721" s="345" t="s">
        <v>5607</v>
      </c>
      <c r="K2721" s="59"/>
      <c r="L2721" s="59" t="s">
        <v>5583</v>
      </c>
      <c r="M2721" s="344">
        <v>891</v>
      </c>
      <c r="O2721" s="333"/>
      <c r="Q2721" s="333"/>
    </row>
    <row r="2722" spans="1:17" s="19" customFormat="1" ht="39.9" customHeight="1" thickBot="1" x14ac:dyDescent="0.3">
      <c r="A2722" s="850"/>
      <c r="B2722" s="343" t="s">
        <v>6153</v>
      </c>
      <c r="C2722" s="342" t="s">
        <v>2007</v>
      </c>
      <c r="D2722" s="341">
        <v>43628</v>
      </c>
      <c r="E2722" s="340" t="s">
        <v>5605</v>
      </c>
      <c r="F2722" s="339" t="s">
        <v>6182</v>
      </c>
      <c r="G2722" s="338"/>
      <c r="H2722" s="337"/>
      <c r="I2722" s="336"/>
      <c r="J2722" s="63" t="s">
        <v>6181</v>
      </c>
      <c r="K2722" s="335"/>
      <c r="L2722" s="64"/>
      <c r="M2722" s="334"/>
      <c r="O2722" s="333"/>
      <c r="Q2722" s="333"/>
    </row>
    <row r="2723" spans="1:17" s="19" customFormat="1" ht="39.9" customHeight="1" x14ac:dyDescent="0.25">
      <c r="A2723" s="848">
        <v>543</v>
      </c>
      <c r="B2723" s="287" t="s">
        <v>22</v>
      </c>
      <c r="C2723" s="287" t="s">
        <v>23</v>
      </c>
      <c r="D2723" s="287" t="s">
        <v>5593</v>
      </c>
      <c r="E2723" s="851" t="s">
        <v>5594</v>
      </c>
      <c r="F2723" s="851"/>
      <c r="G2723" s="851" t="s">
        <v>17</v>
      </c>
      <c r="H2723" s="852"/>
      <c r="I2723" s="358"/>
      <c r="J2723" s="357"/>
      <c r="K2723" s="357"/>
      <c r="L2723" s="357"/>
      <c r="M2723" s="356"/>
      <c r="O2723" s="333"/>
      <c r="Q2723" s="333"/>
    </row>
    <row r="2724" spans="1:17" s="19" customFormat="1" ht="39.9" customHeight="1" x14ac:dyDescent="0.25">
      <c r="A2724" s="849"/>
      <c r="B2724" s="48" t="s">
        <v>6180</v>
      </c>
      <c r="C2724" s="48" t="s">
        <v>6179</v>
      </c>
      <c r="D2724" s="355">
        <v>43683</v>
      </c>
      <c r="E2724" s="354"/>
      <c r="F2724" s="353" t="s">
        <v>6178</v>
      </c>
      <c r="G2724" s="774" t="s">
        <v>6176</v>
      </c>
      <c r="H2724" s="775"/>
      <c r="I2724" s="776"/>
      <c r="J2724" s="352" t="s">
        <v>5599</v>
      </c>
      <c r="K2724" s="53"/>
      <c r="L2724" s="45" t="s">
        <v>32</v>
      </c>
      <c r="M2724" s="351">
        <v>300</v>
      </c>
      <c r="O2724" s="333"/>
      <c r="Q2724" s="333"/>
    </row>
    <row r="2725" spans="1:17" s="19" customFormat="1" ht="39.9" customHeight="1" x14ac:dyDescent="0.25">
      <c r="A2725" s="849"/>
      <c r="B2725" s="349" t="s">
        <v>34</v>
      </c>
      <c r="C2725" s="349" t="s">
        <v>35</v>
      </c>
      <c r="D2725" s="349" t="s">
        <v>5600</v>
      </c>
      <c r="E2725" s="853" t="s">
        <v>5601</v>
      </c>
      <c r="F2725" s="853"/>
      <c r="G2725" s="854"/>
      <c r="H2725" s="855"/>
      <c r="I2725" s="856"/>
      <c r="J2725" s="58" t="s">
        <v>5646</v>
      </c>
      <c r="K2725" s="45"/>
      <c r="L2725" s="59" t="s">
        <v>32</v>
      </c>
      <c r="M2725" s="350">
        <v>282.61</v>
      </c>
      <c r="O2725" s="333"/>
      <c r="Q2725" s="333"/>
    </row>
    <row r="2726" spans="1:17" s="19" customFormat="1" ht="39.9" customHeight="1" x14ac:dyDescent="0.25">
      <c r="A2726" s="849"/>
      <c r="B2726" s="349"/>
      <c r="C2726" s="349"/>
      <c r="D2726" s="349"/>
      <c r="E2726" s="349"/>
      <c r="F2726" s="349"/>
      <c r="G2726" s="348"/>
      <c r="H2726" s="347"/>
      <c r="I2726" s="346"/>
      <c r="J2726" s="345" t="s">
        <v>5607</v>
      </c>
      <c r="K2726" s="59"/>
      <c r="L2726" s="59" t="s">
        <v>32</v>
      </c>
      <c r="M2726" s="344">
        <v>19</v>
      </c>
      <c r="O2726" s="333"/>
      <c r="Q2726" s="333"/>
    </row>
    <row r="2727" spans="1:17" s="19" customFormat="1" ht="39.9" customHeight="1" thickBot="1" x14ac:dyDescent="0.3">
      <c r="A2727" s="850"/>
      <c r="B2727" s="343" t="s">
        <v>6177</v>
      </c>
      <c r="C2727" s="342" t="s">
        <v>6176</v>
      </c>
      <c r="D2727" s="341">
        <v>43685</v>
      </c>
      <c r="E2727" s="340" t="s">
        <v>5605</v>
      </c>
      <c r="F2727" s="339" t="s">
        <v>6175</v>
      </c>
      <c r="G2727" s="338"/>
      <c r="H2727" s="337"/>
      <c r="I2727" s="336"/>
      <c r="J2727" s="63" t="s">
        <v>5696</v>
      </c>
      <c r="K2727" s="335"/>
      <c r="L2727" s="64"/>
      <c r="M2727" s="334"/>
      <c r="O2727" s="333"/>
      <c r="Q2727" s="333"/>
    </row>
    <row r="2728" spans="1:17" s="359" customFormat="1" ht="39.9" customHeight="1" x14ac:dyDescent="0.25">
      <c r="A2728" s="848">
        <v>544</v>
      </c>
      <c r="B2728" s="393" t="s">
        <v>22</v>
      </c>
      <c r="C2728" s="393" t="s">
        <v>23</v>
      </c>
      <c r="D2728" s="393" t="s">
        <v>5593</v>
      </c>
      <c r="E2728" s="857" t="s">
        <v>5594</v>
      </c>
      <c r="F2728" s="857"/>
      <c r="G2728" s="857" t="s">
        <v>17</v>
      </c>
      <c r="H2728" s="858"/>
      <c r="I2728" s="392"/>
      <c r="J2728" s="391"/>
      <c r="K2728" s="391"/>
      <c r="L2728" s="391"/>
      <c r="M2728" s="390"/>
      <c r="O2728" s="360"/>
      <c r="Q2728" s="360"/>
    </row>
    <row r="2729" spans="1:17" s="359" customFormat="1" ht="39.9" customHeight="1" x14ac:dyDescent="0.25">
      <c r="A2729" s="849"/>
      <c r="B2729" s="389" t="s">
        <v>6174</v>
      </c>
      <c r="C2729" s="389" t="s">
        <v>6173</v>
      </c>
      <c r="D2729" s="388">
        <v>43731</v>
      </c>
      <c r="E2729" s="387"/>
      <c r="F2729" s="386" t="s">
        <v>6172</v>
      </c>
      <c r="G2729" s="859" t="s">
        <v>6171</v>
      </c>
      <c r="H2729" s="860"/>
      <c r="I2729" s="861"/>
      <c r="J2729" s="385" t="s">
        <v>5599</v>
      </c>
      <c r="K2729" s="384"/>
      <c r="L2729" s="381" t="s">
        <v>32</v>
      </c>
      <c r="M2729" s="383">
        <v>175</v>
      </c>
      <c r="O2729" s="360"/>
      <c r="Q2729" s="360"/>
    </row>
    <row r="2730" spans="1:17" s="359" customFormat="1" ht="39.9" customHeight="1" x14ac:dyDescent="0.25">
      <c r="A2730" s="849"/>
      <c r="B2730" s="379" t="s">
        <v>34</v>
      </c>
      <c r="C2730" s="379" t="s">
        <v>35</v>
      </c>
      <c r="D2730" s="379" t="s">
        <v>5600</v>
      </c>
      <c r="E2730" s="862" t="s">
        <v>5601</v>
      </c>
      <c r="F2730" s="862"/>
      <c r="G2730" s="863"/>
      <c r="H2730" s="864"/>
      <c r="I2730" s="865"/>
      <c r="J2730" s="382" t="s">
        <v>5646</v>
      </c>
      <c r="K2730" s="381"/>
      <c r="L2730" s="374" t="s">
        <v>32</v>
      </c>
      <c r="M2730" s="380">
        <v>297.8</v>
      </c>
      <c r="O2730" s="360"/>
      <c r="Q2730" s="360"/>
    </row>
    <row r="2731" spans="1:17" s="359" customFormat="1" ht="39.9" customHeight="1" x14ac:dyDescent="0.25">
      <c r="A2731" s="849"/>
      <c r="B2731" s="379"/>
      <c r="C2731" s="379"/>
      <c r="D2731" s="379"/>
      <c r="E2731" s="379"/>
      <c r="F2731" s="379"/>
      <c r="G2731" s="378"/>
      <c r="H2731" s="377"/>
      <c r="I2731" s="376"/>
      <c r="J2731" s="375" t="s">
        <v>5607</v>
      </c>
      <c r="K2731" s="374"/>
      <c r="L2731" s="374"/>
      <c r="M2731" s="373"/>
      <c r="O2731" s="360"/>
      <c r="Q2731" s="360"/>
    </row>
    <row r="2732" spans="1:17" s="359" customFormat="1" ht="39.9" customHeight="1" thickBot="1" x14ac:dyDescent="0.3">
      <c r="A2732" s="850"/>
      <c r="B2732" s="394" t="s">
        <v>5728</v>
      </c>
      <c r="C2732" s="371" t="s">
        <v>6171</v>
      </c>
      <c r="D2732" s="370">
        <v>43732</v>
      </c>
      <c r="E2732" s="369" t="s">
        <v>5605</v>
      </c>
      <c r="F2732" s="368" t="s">
        <v>6170</v>
      </c>
      <c r="G2732" s="367"/>
      <c r="H2732" s="366"/>
      <c r="I2732" s="365"/>
      <c r="J2732" s="364" t="s">
        <v>5696</v>
      </c>
      <c r="K2732" s="363"/>
      <c r="L2732" s="362"/>
      <c r="M2732" s="361"/>
      <c r="O2732" s="360"/>
      <c r="Q2732" s="360"/>
    </row>
    <row r="2733" spans="1:17" s="19" customFormat="1" ht="39.9" customHeight="1" x14ac:dyDescent="0.25">
      <c r="A2733" s="848">
        <v>545</v>
      </c>
      <c r="B2733" s="287" t="s">
        <v>22</v>
      </c>
      <c r="C2733" s="287" t="s">
        <v>23</v>
      </c>
      <c r="D2733" s="287" t="s">
        <v>5593</v>
      </c>
      <c r="E2733" s="851" t="s">
        <v>5594</v>
      </c>
      <c r="F2733" s="851"/>
      <c r="G2733" s="851" t="s">
        <v>17</v>
      </c>
      <c r="H2733" s="852"/>
      <c r="I2733" s="358"/>
      <c r="J2733" s="357"/>
      <c r="K2733" s="357"/>
      <c r="L2733" s="357"/>
      <c r="M2733" s="356"/>
      <c r="O2733" s="333"/>
      <c r="Q2733" s="333"/>
    </row>
    <row r="2734" spans="1:17" s="19" customFormat="1" ht="39.9" customHeight="1" x14ac:dyDescent="0.25">
      <c r="A2734" s="849"/>
      <c r="B2734" s="48" t="s">
        <v>6169</v>
      </c>
      <c r="C2734" s="48" t="s">
        <v>6168</v>
      </c>
      <c r="D2734" s="355">
        <v>43561</v>
      </c>
      <c r="E2734" s="354"/>
      <c r="F2734" s="353" t="s">
        <v>6167</v>
      </c>
      <c r="G2734" s="774" t="s">
        <v>6165</v>
      </c>
      <c r="H2734" s="775"/>
      <c r="I2734" s="776"/>
      <c r="J2734" s="352" t="s">
        <v>5599</v>
      </c>
      <c r="K2734" s="53"/>
      <c r="L2734" s="45" t="s">
        <v>32</v>
      </c>
      <c r="M2734" s="351">
        <v>885</v>
      </c>
      <c r="O2734" s="333"/>
      <c r="Q2734" s="333"/>
    </row>
    <row r="2735" spans="1:17" s="19" customFormat="1" ht="39.9" customHeight="1" x14ac:dyDescent="0.25">
      <c r="A2735" s="849"/>
      <c r="B2735" s="349" t="s">
        <v>34</v>
      </c>
      <c r="C2735" s="349" t="s">
        <v>35</v>
      </c>
      <c r="D2735" s="349" t="s">
        <v>5600</v>
      </c>
      <c r="E2735" s="853" t="s">
        <v>5601</v>
      </c>
      <c r="F2735" s="853"/>
      <c r="G2735" s="854"/>
      <c r="H2735" s="855"/>
      <c r="I2735" s="856"/>
      <c r="J2735" s="58" t="s">
        <v>5646</v>
      </c>
      <c r="K2735" s="45"/>
      <c r="L2735" s="59" t="s">
        <v>32</v>
      </c>
      <c r="M2735" s="350">
        <v>1139.95</v>
      </c>
      <c r="O2735" s="333"/>
      <c r="Q2735" s="333"/>
    </row>
    <row r="2736" spans="1:17" s="19" customFormat="1" ht="39.9" customHeight="1" x14ac:dyDescent="0.25">
      <c r="A2736" s="849"/>
      <c r="B2736" s="349"/>
      <c r="C2736" s="349"/>
      <c r="D2736" s="349"/>
      <c r="E2736" s="349"/>
      <c r="F2736" s="349"/>
      <c r="G2736" s="348"/>
      <c r="H2736" s="347"/>
      <c r="I2736" s="346"/>
      <c r="J2736" s="345" t="s">
        <v>5607</v>
      </c>
      <c r="K2736" s="59"/>
      <c r="L2736" s="59" t="s">
        <v>32</v>
      </c>
      <c r="M2736" s="344">
        <v>436</v>
      </c>
      <c r="O2736" s="333"/>
      <c r="Q2736" s="333"/>
    </row>
    <row r="2737" spans="1:17" s="19" customFormat="1" ht="39.9" customHeight="1" thickBot="1" x14ac:dyDescent="0.3">
      <c r="A2737" s="850"/>
      <c r="B2737" s="343" t="s">
        <v>6166</v>
      </c>
      <c r="C2737" s="342" t="s">
        <v>6165</v>
      </c>
      <c r="D2737" s="341">
        <v>43570</v>
      </c>
      <c r="E2737" s="340" t="s">
        <v>5605</v>
      </c>
      <c r="F2737" s="339" t="s">
        <v>6164</v>
      </c>
      <c r="G2737" s="338"/>
      <c r="H2737" s="337"/>
      <c r="I2737" s="336"/>
      <c r="J2737" s="63" t="s">
        <v>6163</v>
      </c>
      <c r="K2737" s="335"/>
      <c r="L2737" s="64"/>
      <c r="M2737" s="334"/>
      <c r="O2737" s="333"/>
      <c r="Q2737" s="333"/>
    </row>
    <row r="2738" spans="1:17" s="19" customFormat="1" ht="39.9" customHeight="1" x14ac:dyDescent="0.25">
      <c r="A2738" s="848">
        <v>546</v>
      </c>
      <c r="B2738" s="287" t="s">
        <v>22</v>
      </c>
      <c r="C2738" s="287" t="s">
        <v>23</v>
      </c>
      <c r="D2738" s="287" t="s">
        <v>5593</v>
      </c>
      <c r="E2738" s="851" t="s">
        <v>5594</v>
      </c>
      <c r="F2738" s="851"/>
      <c r="G2738" s="851" t="s">
        <v>17</v>
      </c>
      <c r="H2738" s="852"/>
      <c r="I2738" s="358"/>
      <c r="J2738" s="357"/>
      <c r="K2738" s="357"/>
      <c r="L2738" s="357"/>
      <c r="M2738" s="356"/>
      <c r="O2738" s="333"/>
      <c r="Q2738" s="333"/>
    </row>
    <row r="2739" spans="1:17" s="19" customFormat="1" ht="39.9" customHeight="1" x14ac:dyDescent="0.25">
      <c r="A2739" s="849"/>
      <c r="B2739" s="48" t="s">
        <v>6162</v>
      </c>
      <c r="C2739" s="48" t="s">
        <v>6161</v>
      </c>
      <c r="D2739" s="355">
        <v>43564</v>
      </c>
      <c r="E2739" s="354"/>
      <c r="F2739" s="353" t="s">
        <v>6160</v>
      </c>
      <c r="G2739" s="774" t="s">
        <v>6158</v>
      </c>
      <c r="H2739" s="775"/>
      <c r="I2739" s="776"/>
      <c r="J2739" s="352" t="s">
        <v>5599</v>
      </c>
      <c r="K2739" s="53"/>
      <c r="L2739" s="45" t="s">
        <v>32</v>
      </c>
      <c r="M2739" s="351">
        <v>212.44</v>
      </c>
      <c r="O2739" s="333"/>
      <c r="Q2739" s="333"/>
    </row>
    <row r="2740" spans="1:17" s="19" customFormat="1" ht="39.9" customHeight="1" x14ac:dyDescent="0.25">
      <c r="A2740" s="849"/>
      <c r="B2740" s="349" t="s">
        <v>34</v>
      </c>
      <c r="C2740" s="349" t="s">
        <v>35</v>
      </c>
      <c r="D2740" s="349" t="s">
        <v>5600</v>
      </c>
      <c r="E2740" s="853" t="s">
        <v>5601</v>
      </c>
      <c r="F2740" s="853"/>
      <c r="G2740" s="854"/>
      <c r="H2740" s="855"/>
      <c r="I2740" s="856"/>
      <c r="J2740" s="58" t="s">
        <v>5646</v>
      </c>
      <c r="K2740" s="45"/>
      <c r="L2740" s="59" t="s">
        <v>32</v>
      </c>
      <c r="M2740" s="350">
        <v>358</v>
      </c>
      <c r="O2740" s="333"/>
      <c r="Q2740" s="333"/>
    </row>
    <row r="2741" spans="1:17" s="19" customFormat="1" ht="39.9" customHeight="1" x14ac:dyDescent="0.25">
      <c r="A2741" s="849"/>
      <c r="B2741" s="349"/>
      <c r="C2741" s="349"/>
      <c r="D2741" s="349"/>
      <c r="E2741" s="349"/>
      <c r="F2741" s="349"/>
      <c r="G2741" s="348"/>
      <c r="H2741" s="347"/>
      <c r="I2741" s="346"/>
      <c r="J2741" s="345" t="s">
        <v>5607</v>
      </c>
      <c r="K2741" s="59"/>
      <c r="L2741" s="59"/>
      <c r="M2741" s="344"/>
      <c r="O2741" s="333"/>
      <c r="Q2741" s="333"/>
    </row>
    <row r="2742" spans="1:17" s="19" customFormat="1" ht="39.9" customHeight="1" thickBot="1" x14ac:dyDescent="0.3">
      <c r="A2742" s="850"/>
      <c r="B2742" s="343" t="s">
        <v>6159</v>
      </c>
      <c r="C2742" s="342" t="s">
        <v>6158</v>
      </c>
      <c r="D2742" s="341">
        <v>43566</v>
      </c>
      <c r="E2742" s="340" t="s">
        <v>5605</v>
      </c>
      <c r="F2742" s="339" t="s">
        <v>6157</v>
      </c>
      <c r="G2742" s="338"/>
      <c r="H2742" s="337"/>
      <c r="I2742" s="336"/>
      <c r="J2742" s="63" t="s">
        <v>5696</v>
      </c>
      <c r="K2742" s="335"/>
      <c r="L2742" s="64"/>
      <c r="M2742" s="334"/>
      <c r="O2742" s="333"/>
      <c r="Q2742" s="333"/>
    </row>
    <row r="2743" spans="1:17" s="19" customFormat="1" ht="39.9" customHeight="1" x14ac:dyDescent="0.25">
      <c r="A2743" s="848">
        <v>547</v>
      </c>
      <c r="B2743" s="287" t="s">
        <v>22</v>
      </c>
      <c r="C2743" s="287" t="s">
        <v>23</v>
      </c>
      <c r="D2743" s="287" t="s">
        <v>5593</v>
      </c>
      <c r="E2743" s="851" t="s">
        <v>5594</v>
      </c>
      <c r="F2743" s="851"/>
      <c r="G2743" s="851" t="s">
        <v>17</v>
      </c>
      <c r="H2743" s="852"/>
      <c r="I2743" s="358"/>
      <c r="J2743" s="357"/>
      <c r="K2743" s="357"/>
      <c r="L2743" s="357"/>
      <c r="M2743" s="356"/>
      <c r="O2743" s="333"/>
      <c r="Q2743" s="333"/>
    </row>
    <row r="2744" spans="1:17" s="19" customFormat="1" ht="39.9" customHeight="1" x14ac:dyDescent="0.25">
      <c r="A2744" s="849"/>
      <c r="B2744" s="48" t="s">
        <v>6156</v>
      </c>
      <c r="C2744" s="48" t="s">
        <v>6155</v>
      </c>
      <c r="D2744" s="355">
        <v>43720</v>
      </c>
      <c r="E2744" s="354"/>
      <c r="F2744" s="353" t="s">
        <v>6154</v>
      </c>
      <c r="G2744" s="774" t="s">
        <v>1729</v>
      </c>
      <c r="H2744" s="775"/>
      <c r="I2744" s="776"/>
      <c r="J2744" s="352" t="s">
        <v>5599</v>
      </c>
      <c r="K2744" s="53"/>
      <c r="L2744" s="45" t="s">
        <v>32</v>
      </c>
      <c r="M2744" s="351">
        <v>122</v>
      </c>
      <c r="O2744" s="333"/>
      <c r="Q2744" s="333"/>
    </row>
    <row r="2745" spans="1:17" s="19" customFormat="1" ht="39.9" customHeight="1" x14ac:dyDescent="0.25">
      <c r="A2745" s="849"/>
      <c r="B2745" s="349" t="s">
        <v>34</v>
      </c>
      <c r="C2745" s="349" t="s">
        <v>35</v>
      </c>
      <c r="D2745" s="349" t="s">
        <v>5600</v>
      </c>
      <c r="E2745" s="853" t="s">
        <v>5601</v>
      </c>
      <c r="F2745" s="853"/>
      <c r="G2745" s="854"/>
      <c r="H2745" s="855"/>
      <c r="I2745" s="856"/>
      <c r="J2745" s="58" t="s">
        <v>5646</v>
      </c>
      <c r="K2745" s="45"/>
      <c r="L2745" s="59"/>
      <c r="M2745" s="350"/>
      <c r="O2745" s="333"/>
      <c r="Q2745" s="333"/>
    </row>
    <row r="2746" spans="1:17" s="19" customFormat="1" ht="39.9" customHeight="1" x14ac:dyDescent="0.25">
      <c r="A2746" s="849"/>
      <c r="B2746" s="349"/>
      <c r="C2746" s="349"/>
      <c r="D2746" s="349"/>
      <c r="E2746" s="349"/>
      <c r="F2746" s="349"/>
      <c r="G2746" s="348"/>
      <c r="H2746" s="347"/>
      <c r="I2746" s="346"/>
      <c r="J2746" s="345" t="s">
        <v>5607</v>
      </c>
      <c r="K2746" s="59"/>
      <c r="L2746" s="59"/>
      <c r="M2746" s="344"/>
      <c r="O2746" s="333"/>
      <c r="Q2746" s="333"/>
    </row>
    <row r="2747" spans="1:17" s="19" customFormat="1" ht="39.9" customHeight="1" thickBot="1" x14ac:dyDescent="0.3">
      <c r="A2747" s="850"/>
      <c r="B2747" s="343" t="s">
        <v>6153</v>
      </c>
      <c r="C2747" s="342" t="s">
        <v>1729</v>
      </c>
      <c r="D2747" s="341">
        <v>43721</v>
      </c>
      <c r="E2747" s="340" t="s">
        <v>5605</v>
      </c>
      <c r="F2747" s="339" t="s">
        <v>6152</v>
      </c>
      <c r="G2747" s="338"/>
      <c r="H2747" s="337"/>
      <c r="I2747" s="336"/>
      <c r="J2747" s="63" t="s">
        <v>5696</v>
      </c>
      <c r="K2747" s="335"/>
      <c r="L2747" s="64" t="s">
        <v>32</v>
      </c>
      <c r="M2747" s="334">
        <v>174.57</v>
      </c>
      <c r="O2747" s="333"/>
      <c r="Q2747" s="333"/>
    </row>
    <row r="2748" spans="1:17" s="359" customFormat="1" ht="39.9" customHeight="1" x14ac:dyDescent="0.25">
      <c r="A2748" s="848">
        <v>548</v>
      </c>
      <c r="B2748" s="393" t="s">
        <v>22</v>
      </c>
      <c r="C2748" s="393" t="s">
        <v>23</v>
      </c>
      <c r="D2748" s="393" t="s">
        <v>5593</v>
      </c>
      <c r="E2748" s="857" t="s">
        <v>5594</v>
      </c>
      <c r="F2748" s="857"/>
      <c r="G2748" s="857" t="s">
        <v>17</v>
      </c>
      <c r="H2748" s="858"/>
      <c r="I2748" s="392"/>
      <c r="J2748" s="391"/>
      <c r="K2748" s="391"/>
      <c r="L2748" s="391"/>
      <c r="M2748" s="390"/>
      <c r="O2748" s="360"/>
      <c r="Q2748" s="360"/>
    </row>
    <row r="2749" spans="1:17" s="359" customFormat="1" ht="39.9" customHeight="1" x14ac:dyDescent="0.25">
      <c r="A2749" s="849"/>
      <c r="B2749" s="389" t="s">
        <v>6151</v>
      </c>
      <c r="C2749" s="389" t="s">
        <v>6150</v>
      </c>
      <c r="D2749" s="388">
        <v>43643</v>
      </c>
      <c r="E2749" s="387"/>
      <c r="F2749" s="386" t="s">
        <v>6149</v>
      </c>
      <c r="G2749" s="859" t="s">
        <v>6148</v>
      </c>
      <c r="H2749" s="860"/>
      <c r="I2749" s="861"/>
      <c r="J2749" s="385" t="s">
        <v>5599</v>
      </c>
      <c r="K2749" s="384"/>
      <c r="L2749" s="381" t="s">
        <v>32</v>
      </c>
      <c r="M2749" s="383">
        <v>253</v>
      </c>
      <c r="O2749" s="360"/>
      <c r="Q2749" s="360"/>
    </row>
    <row r="2750" spans="1:17" s="359" customFormat="1" ht="39.9" customHeight="1" thickBot="1" x14ac:dyDescent="0.3">
      <c r="A2750" s="849"/>
      <c r="B2750" s="379" t="s">
        <v>34</v>
      </c>
      <c r="C2750" s="379" t="s">
        <v>35</v>
      </c>
      <c r="D2750" s="379" t="s">
        <v>5600</v>
      </c>
      <c r="E2750" s="862" t="s">
        <v>5601</v>
      </c>
      <c r="F2750" s="862"/>
      <c r="G2750" s="863"/>
      <c r="H2750" s="864"/>
      <c r="I2750" s="865"/>
      <c r="J2750" s="382" t="s">
        <v>5646</v>
      </c>
      <c r="K2750" s="381"/>
      <c r="L2750" s="362" t="s">
        <v>32</v>
      </c>
      <c r="M2750" s="361">
        <v>276.60000000000002</v>
      </c>
      <c r="O2750" s="360"/>
      <c r="Q2750" s="360"/>
    </row>
    <row r="2751" spans="1:17" s="359" customFormat="1" ht="39.9" customHeight="1" x14ac:dyDescent="0.25">
      <c r="A2751" s="849"/>
      <c r="B2751" s="379"/>
      <c r="C2751" s="379"/>
      <c r="D2751" s="379"/>
      <c r="E2751" s="379"/>
      <c r="F2751" s="379"/>
      <c r="G2751" s="378"/>
      <c r="H2751" s="377"/>
      <c r="I2751" s="376"/>
      <c r="J2751" s="375" t="s">
        <v>5607</v>
      </c>
      <c r="K2751" s="374"/>
      <c r="L2751" s="374"/>
      <c r="M2751" s="373"/>
      <c r="O2751" s="360"/>
      <c r="Q2751" s="360"/>
    </row>
    <row r="2752" spans="1:17" s="359" customFormat="1" ht="39.9" customHeight="1" thickBot="1" x14ac:dyDescent="0.3">
      <c r="A2752" s="850"/>
      <c r="B2752" s="394" t="s">
        <v>5775</v>
      </c>
      <c r="C2752" s="371" t="s">
        <v>6148</v>
      </c>
      <c r="D2752" s="370">
        <v>43644</v>
      </c>
      <c r="E2752" s="369" t="s">
        <v>5605</v>
      </c>
      <c r="F2752" s="368" t="s">
        <v>6147</v>
      </c>
      <c r="G2752" s="367"/>
      <c r="H2752" s="366"/>
      <c r="I2752" s="365"/>
      <c r="J2752" s="364" t="s">
        <v>5696</v>
      </c>
      <c r="K2752" s="363"/>
      <c r="L2752" s="362"/>
      <c r="M2752" s="361"/>
      <c r="O2752" s="360"/>
      <c r="Q2752" s="360"/>
    </row>
    <row r="2753" spans="1:17" s="19" customFormat="1" ht="39.9" customHeight="1" x14ac:dyDescent="0.25">
      <c r="A2753" s="848">
        <v>549</v>
      </c>
      <c r="B2753" s="287" t="s">
        <v>22</v>
      </c>
      <c r="C2753" s="287" t="s">
        <v>23</v>
      </c>
      <c r="D2753" s="287" t="s">
        <v>5593</v>
      </c>
      <c r="E2753" s="851" t="s">
        <v>5594</v>
      </c>
      <c r="F2753" s="851"/>
      <c r="G2753" s="851" t="s">
        <v>17</v>
      </c>
      <c r="H2753" s="852"/>
      <c r="I2753" s="358"/>
      <c r="J2753" s="357"/>
      <c r="K2753" s="357"/>
      <c r="L2753" s="357"/>
      <c r="M2753" s="356"/>
      <c r="O2753" s="333"/>
      <c r="Q2753" s="333"/>
    </row>
    <row r="2754" spans="1:17" s="19" customFormat="1" ht="39.9" customHeight="1" x14ac:dyDescent="0.25">
      <c r="A2754" s="849"/>
      <c r="B2754" s="48" t="s">
        <v>6146</v>
      </c>
      <c r="C2754" s="48" t="s">
        <v>6145</v>
      </c>
      <c r="D2754" s="355">
        <v>43614</v>
      </c>
      <c r="E2754" s="354"/>
      <c r="F2754" s="353" t="s">
        <v>6144</v>
      </c>
      <c r="G2754" s="774" t="s">
        <v>6143</v>
      </c>
      <c r="H2754" s="775"/>
      <c r="I2754" s="776"/>
      <c r="J2754" s="352" t="s">
        <v>5599</v>
      </c>
      <c r="K2754" s="53"/>
      <c r="L2754" s="45" t="s">
        <v>32</v>
      </c>
      <c r="M2754" s="351">
        <v>282</v>
      </c>
      <c r="O2754" s="333"/>
      <c r="Q2754" s="333"/>
    </row>
    <row r="2755" spans="1:17" s="19" customFormat="1" ht="39.9" customHeight="1" x14ac:dyDescent="0.25">
      <c r="A2755" s="849"/>
      <c r="B2755" s="349" t="s">
        <v>34</v>
      </c>
      <c r="C2755" s="349" t="s">
        <v>35</v>
      </c>
      <c r="D2755" s="349" t="s">
        <v>5600</v>
      </c>
      <c r="E2755" s="853" t="s">
        <v>5601</v>
      </c>
      <c r="F2755" s="853"/>
      <c r="G2755" s="854"/>
      <c r="H2755" s="855"/>
      <c r="I2755" s="856"/>
      <c r="J2755" s="58" t="s">
        <v>5646</v>
      </c>
      <c r="K2755" s="45"/>
      <c r="L2755" s="59" t="s">
        <v>32</v>
      </c>
      <c r="M2755" s="350">
        <v>460</v>
      </c>
      <c r="O2755" s="333"/>
      <c r="Q2755" s="333"/>
    </row>
    <row r="2756" spans="1:17" s="19" customFormat="1" ht="39.9" customHeight="1" x14ac:dyDescent="0.25">
      <c r="A2756" s="849"/>
      <c r="B2756" s="349"/>
      <c r="C2756" s="349"/>
      <c r="D2756" s="349"/>
      <c r="E2756" s="349"/>
      <c r="F2756" s="349"/>
      <c r="G2756" s="348"/>
      <c r="H2756" s="347"/>
      <c r="I2756" s="346"/>
      <c r="J2756" s="345" t="s">
        <v>5607</v>
      </c>
      <c r="K2756" s="59"/>
      <c r="L2756" s="59"/>
      <c r="M2756" s="344"/>
      <c r="O2756" s="333"/>
      <c r="Q2756" s="333"/>
    </row>
    <row r="2757" spans="1:17" s="19" customFormat="1" ht="39.9" customHeight="1" thickBot="1" x14ac:dyDescent="0.3">
      <c r="A2757" s="850"/>
      <c r="B2757" s="343" t="s">
        <v>6138</v>
      </c>
      <c r="C2757" s="342" t="s">
        <v>6143</v>
      </c>
      <c r="D2757" s="341">
        <v>43618</v>
      </c>
      <c r="E2757" s="340" t="s">
        <v>5605</v>
      </c>
      <c r="F2757" s="339" t="s">
        <v>6142</v>
      </c>
      <c r="G2757" s="338"/>
      <c r="H2757" s="337"/>
      <c r="I2757" s="336"/>
      <c r="J2757" s="63" t="s">
        <v>5696</v>
      </c>
      <c r="K2757" s="335"/>
      <c r="L2757" s="64"/>
      <c r="M2757" s="334"/>
      <c r="O2757" s="333"/>
      <c r="Q2757" s="333"/>
    </row>
    <row r="2758" spans="1:17" s="19" customFormat="1" ht="39.9" customHeight="1" x14ac:dyDescent="0.25">
      <c r="A2758" s="848">
        <v>550</v>
      </c>
      <c r="B2758" s="287" t="s">
        <v>22</v>
      </c>
      <c r="C2758" s="287" t="s">
        <v>23</v>
      </c>
      <c r="D2758" s="287" t="s">
        <v>5593</v>
      </c>
      <c r="E2758" s="851" t="s">
        <v>5594</v>
      </c>
      <c r="F2758" s="851"/>
      <c r="G2758" s="851" t="s">
        <v>17</v>
      </c>
      <c r="H2758" s="852"/>
      <c r="I2758" s="358"/>
      <c r="J2758" s="357"/>
      <c r="K2758" s="357"/>
      <c r="L2758" s="357"/>
      <c r="M2758" s="356"/>
      <c r="O2758" s="333"/>
      <c r="Q2758" s="333"/>
    </row>
    <row r="2759" spans="1:17" s="19" customFormat="1" ht="39.9" customHeight="1" x14ac:dyDescent="0.25">
      <c r="A2759" s="849"/>
      <c r="B2759" s="48" t="s">
        <v>6141</v>
      </c>
      <c r="C2759" s="48" t="s">
        <v>6140</v>
      </c>
      <c r="D2759" s="355">
        <v>43730</v>
      </c>
      <c r="E2759" s="354"/>
      <c r="F2759" s="353" t="s">
        <v>6139</v>
      </c>
      <c r="G2759" s="774" t="s">
        <v>6137</v>
      </c>
      <c r="H2759" s="775"/>
      <c r="I2759" s="776"/>
      <c r="J2759" s="352" t="s">
        <v>5599</v>
      </c>
      <c r="K2759" s="53"/>
      <c r="L2759" s="45" t="s">
        <v>32</v>
      </c>
      <c r="M2759" s="351">
        <v>576</v>
      </c>
      <c r="O2759" s="333"/>
      <c r="Q2759" s="333"/>
    </row>
    <row r="2760" spans="1:17" s="19" customFormat="1" ht="39.9" customHeight="1" thickBot="1" x14ac:dyDescent="0.3">
      <c r="A2760" s="849"/>
      <c r="B2760" s="349" t="s">
        <v>34</v>
      </c>
      <c r="C2760" s="349" t="s">
        <v>35</v>
      </c>
      <c r="D2760" s="349" t="s">
        <v>5600</v>
      </c>
      <c r="E2760" s="853" t="s">
        <v>5601</v>
      </c>
      <c r="F2760" s="853"/>
      <c r="G2760" s="854"/>
      <c r="H2760" s="855"/>
      <c r="I2760" s="856"/>
      <c r="J2760" s="58" t="s">
        <v>5646</v>
      </c>
      <c r="K2760" s="45"/>
      <c r="L2760" s="59" t="s">
        <v>5583</v>
      </c>
      <c r="M2760" s="334">
        <v>1276.77</v>
      </c>
      <c r="O2760" s="333"/>
      <c r="Q2760" s="333"/>
    </row>
    <row r="2761" spans="1:17" s="19" customFormat="1" ht="39.9" customHeight="1" x14ac:dyDescent="0.25">
      <c r="A2761" s="849"/>
      <c r="B2761" s="349"/>
      <c r="C2761" s="349"/>
      <c r="D2761" s="349"/>
      <c r="E2761" s="349"/>
      <c r="F2761" s="349"/>
      <c r="G2761" s="348"/>
      <c r="H2761" s="347"/>
      <c r="I2761" s="346"/>
      <c r="J2761" s="345" t="s">
        <v>5607</v>
      </c>
      <c r="K2761" s="59"/>
      <c r="L2761" s="59"/>
      <c r="M2761" s="344"/>
      <c r="O2761" s="333"/>
      <c r="Q2761" s="333"/>
    </row>
    <row r="2762" spans="1:17" s="19" customFormat="1" ht="39.9" customHeight="1" thickBot="1" x14ac:dyDescent="0.3">
      <c r="A2762" s="850"/>
      <c r="B2762" s="343" t="s">
        <v>6138</v>
      </c>
      <c r="C2762" s="342" t="s">
        <v>6137</v>
      </c>
      <c r="D2762" s="341">
        <v>43733</v>
      </c>
      <c r="E2762" s="340" t="s">
        <v>5605</v>
      </c>
      <c r="F2762" s="339" t="s">
        <v>6136</v>
      </c>
      <c r="G2762" s="338"/>
      <c r="H2762" s="337"/>
      <c r="I2762" s="336"/>
      <c r="J2762" s="63" t="s">
        <v>5696</v>
      </c>
      <c r="K2762" s="335"/>
      <c r="L2762" s="64"/>
      <c r="M2762" s="334"/>
      <c r="O2762" s="333"/>
      <c r="Q2762" s="333"/>
    </row>
    <row r="2763" spans="1:17" s="19" customFormat="1" ht="39.9" customHeight="1" x14ac:dyDescent="0.25">
      <c r="A2763" s="848">
        <v>551</v>
      </c>
      <c r="B2763" s="287" t="s">
        <v>22</v>
      </c>
      <c r="C2763" s="287" t="s">
        <v>23</v>
      </c>
      <c r="D2763" s="287" t="s">
        <v>5593</v>
      </c>
      <c r="E2763" s="851" t="s">
        <v>5594</v>
      </c>
      <c r="F2763" s="851"/>
      <c r="G2763" s="851" t="s">
        <v>17</v>
      </c>
      <c r="H2763" s="852"/>
      <c r="I2763" s="358"/>
      <c r="J2763" s="357"/>
      <c r="K2763" s="357"/>
      <c r="L2763" s="357"/>
      <c r="M2763" s="356"/>
      <c r="O2763" s="333"/>
      <c r="Q2763" s="333"/>
    </row>
    <row r="2764" spans="1:17" s="19" customFormat="1" ht="39.9" customHeight="1" x14ac:dyDescent="0.25">
      <c r="A2764" s="849"/>
      <c r="B2764" s="48" t="s">
        <v>6135</v>
      </c>
      <c r="C2764" s="48" t="s">
        <v>6134</v>
      </c>
      <c r="D2764" s="355">
        <v>43582</v>
      </c>
      <c r="E2764" s="354"/>
      <c r="F2764" s="353" t="s">
        <v>6133</v>
      </c>
      <c r="G2764" s="774" t="s">
        <v>6131</v>
      </c>
      <c r="H2764" s="775"/>
      <c r="I2764" s="776"/>
      <c r="J2764" s="352" t="s">
        <v>5599</v>
      </c>
      <c r="K2764" s="53"/>
      <c r="L2764" s="45" t="s">
        <v>32</v>
      </c>
      <c r="M2764" s="351">
        <v>2970</v>
      </c>
      <c r="O2764" s="333"/>
      <c r="Q2764" s="333"/>
    </row>
    <row r="2765" spans="1:17" s="19" customFormat="1" ht="39.9" customHeight="1" x14ac:dyDescent="0.25">
      <c r="A2765" s="849"/>
      <c r="B2765" s="349" t="s">
        <v>34</v>
      </c>
      <c r="C2765" s="349" t="s">
        <v>35</v>
      </c>
      <c r="D2765" s="349" t="s">
        <v>5600</v>
      </c>
      <c r="E2765" s="853" t="s">
        <v>5601</v>
      </c>
      <c r="F2765" s="853"/>
      <c r="G2765" s="854"/>
      <c r="H2765" s="855"/>
      <c r="I2765" s="856"/>
      <c r="J2765" s="58" t="s">
        <v>5646</v>
      </c>
      <c r="K2765" s="45"/>
      <c r="L2765" s="59" t="s">
        <v>32</v>
      </c>
      <c r="M2765" s="350">
        <f>9960.98+608</f>
        <v>10568.98</v>
      </c>
      <c r="O2765" s="333"/>
      <c r="Q2765" s="333"/>
    </row>
    <row r="2766" spans="1:17" s="19" customFormat="1" ht="39.9" customHeight="1" x14ac:dyDescent="0.25">
      <c r="A2766" s="849"/>
      <c r="B2766" s="349"/>
      <c r="C2766" s="349"/>
      <c r="D2766" s="349"/>
      <c r="E2766" s="349"/>
      <c r="F2766" s="349"/>
      <c r="G2766" s="348"/>
      <c r="H2766" s="347"/>
      <c r="I2766" s="346"/>
      <c r="J2766" s="345" t="s">
        <v>5607</v>
      </c>
      <c r="K2766" s="59"/>
      <c r="L2766" s="59"/>
      <c r="M2766" s="344"/>
      <c r="O2766" s="333"/>
      <c r="Q2766" s="333"/>
    </row>
    <row r="2767" spans="1:17" s="19" customFormat="1" ht="39.9" customHeight="1" thickBot="1" x14ac:dyDescent="0.3">
      <c r="A2767" s="850"/>
      <c r="B2767" s="343" t="s">
        <v>6132</v>
      </c>
      <c r="C2767" s="342" t="s">
        <v>6131</v>
      </c>
      <c r="D2767" s="341">
        <v>43598</v>
      </c>
      <c r="E2767" s="340" t="s">
        <v>5605</v>
      </c>
      <c r="F2767" s="339" t="s">
        <v>6130</v>
      </c>
      <c r="G2767" s="338"/>
      <c r="H2767" s="337"/>
      <c r="I2767" s="336"/>
      <c r="J2767" s="63" t="s">
        <v>5696</v>
      </c>
      <c r="K2767" s="335"/>
      <c r="L2767" s="64"/>
      <c r="M2767" s="334"/>
      <c r="O2767" s="333"/>
      <c r="Q2767" s="333"/>
    </row>
    <row r="2768" spans="1:17" s="359" customFormat="1" ht="39.9" customHeight="1" x14ac:dyDescent="0.25">
      <c r="A2768" s="848">
        <v>552</v>
      </c>
      <c r="B2768" s="393" t="s">
        <v>22</v>
      </c>
      <c r="C2768" s="393" t="s">
        <v>23</v>
      </c>
      <c r="D2768" s="393" t="s">
        <v>5593</v>
      </c>
      <c r="E2768" s="857" t="s">
        <v>5594</v>
      </c>
      <c r="F2768" s="857"/>
      <c r="G2768" s="857" t="s">
        <v>17</v>
      </c>
      <c r="H2768" s="858"/>
      <c r="I2768" s="392"/>
      <c r="J2768" s="391"/>
      <c r="K2768" s="391"/>
      <c r="L2768" s="391"/>
      <c r="M2768" s="390"/>
      <c r="O2768" s="360"/>
      <c r="Q2768" s="360"/>
    </row>
    <row r="2769" spans="1:17" s="359" customFormat="1" ht="39.9" customHeight="1" x14ac:dyDescent="0.25">
      <c r="A2769" s="849"/>
      <c r="B2769" s="389" t="s">
        <v>6129</v>
      </c>
      <c r="C2769" s="389" t="s">
        <v>6128</v>
      </c>
      <c r="D2769" s="388">
        <v>43558</v>
      </c>
      <c r="E2769" s="387"/>
      <c r="F2769" s="386" t="s">
        <v>5955</v>
      </c>
      <c r="G2769" s="859" t="s">
        <v>1376</v>
      </c>
      <c r="H2769" s="860"/>
      <c r="I2769" s="861"/>
      <c r="J2769" s="385" t="s">
        <v>5599</v>
      </c>
      <c r="K2769" s="384"/>
      <c r="L2769" s="381" t="s">
        <v>32</v>
      </c>
      <c r="M2769" s="383">
        <v>116</v>
      </c>
      <c r="O2769" s="360"/>
      <c r="Q2769" s="360"/>
    </row>
    <row r="2770" spans="1:17" s="359" customFormat="1" ht="39.9" customHeight="1" x14ac:dyDescent="0.25">
      <c r="A2770" s="849"/>
      <c r="B2770" s="379" t="s">
        <v>34</v>
      </c>
      <c r="C2770" s="379" t="s">
        <v>35</v>
      </c>
      <c r="D2770" s="379" t="s">
        <v>5600</v>
      </c>
      <c r="E2770" s="862" t="s">
        <v>5601</v>
      </c>
      <c r="F2770" s="862"/>
      <c r="G2770" s="863"/>
      <c r="H2770" s="864"/>
      <c r="I2770" s="865"/>
      <c r="J2770" s="382" t="s">
        <v>5646</v>
      </c>
      <c r="K2770" s="381"/>
      <c r="L2770" s="374" t="s">
        <v>32</v>
      </c>
      <c r="M2770" s="380">
        <v>618</v>
      </c>
      <c r="O2770" s="360"/>
      <c r="Q2770" s="360"/>
    </row>
    <row r="2771" spans="1:17" s="359" customFormat="1" ht="39.9" customHeight="1" x14ac:dyDescent="0.25">
      <c r="A2771" s="849"/>
      <c r="B2771" s="379"/>
      <c r="C2771" s="379"/>
      <c r="D2771" s="379"/>
      <c r="E2771" s="379"/>
      <c r="F2771" s="379"/>
      <c r="G2771" s="378"/>
      <c r="H2771" s="377"/>
      <c r="I2771" s="376"/>
      <c r="J2771" s="375" t="s">
        <v>5607</v>
      </c>
      <c r="K2771" s="374"/>
      <c r="L2771" s="374" t="s">
        <v>32</v>
      </c>
      <c r="M2771" s="373">
        <v>28</v>
      </c>
      <c r="O2771" s="360"/>
      <c r="Q2771" s="360"/>
    </row>
    <row r="2772" spans="1:17" s="359" customFormat="1" ht="39.9" customHeight="1" thickBot="1" x14ac:dyDescent="0.3">
      <c r="A2772" s="850"/>
      <c r="B2772" s="394" t="s">
        <v>6124</v>
      </c>
      <c r="C2772" s="371" t="s">
        <v>1376</v>
      </c>
      <c r="D2772" s="370">
        <v>43559</v>
      </c>
      <c r="E2772" s="369" t="s">
        <v>5605</v>
      </c>
      <c r="F2772" s="368" t="s">
        <v>6127</v>
      </c>
      <c r="G2772" s="367"/>
      <c r="H2772" s="366"/>
      <c r="I2772" s="365"/>
      <c r="J2772" s="364" t="s">
        <v>5696</v>
      </c>
      <c r="K2772" s="363"/>
      <c r="L2772" s="362"/>
      <c r="M2772" s="361"/>
      <c r="O2772" s="360"/>
      <c r="Q2772" s="360"/>
    </row>
    <row r="2773" spans="1:17" s="19" customFormat="1" ht="39.9" customHeight="1" x14ac:dyDescent="0.25">
      <c r="A2773" s="848">
        <v>553</v>
      </c>
      <c r="B2773" s="287" t="s">
        <v>22</v>
      </c>
      <c r="C2773" s="287" t="s">
        <v>23</v>
      </c>
      <c r="D2773" s="287" t="s">
        <v>5593</v>
      </c>
      <c r="E2773" s="851" t="s">
        <v>5594</v>
      </c>
      <c r="F2773" s="851"/>
      <c r="G2773" s="851" t="s">
        <v>17</v>
      </c>
      <c r="H2773" s="852"/>
      <c r="I2773" s="358"/>
      <c r="J2773" s="357"/>
      <c r="K2773" s="357"/>
      <c r="L2773" s="357"/>
      <c r="M2773" s="356"/>
      <c r="O2773" s="333"/>
      <c r="Q2773" s="333"/>
    </row>
    <row r="2774" spans="1:17" s="19" customFormat="1" ht="39.9" customHeight="1" x14ac:dyDescent="0.25">
      <c r="A2774" s="849"/>
      <c r="B2774" s="48" t="s">
        <v>6126</v>
      </c>
      <c r="C2774" s="48" t="s">
        <v>6125</v>
      </c>
      <c r="D2774" s="355">
        <v>43726</v>
      </c>
      <c r="E2774" s="354"/>
      <c r="F2774" s="353" t="s">
        <v>5705</v>
      </c>
      <c r="G2774" s="774" t="s">
        <v>6123</v>
      </c>
      <c r="H2774" s="775"/>
      <c r="I2774" s="776"/>
      <c r="J2774" s="352" t="s">
        <v>5599</v>
      </c>
      <c r="K2774" s="53"/>
      <c r="L2774" s="45" t="s">
        <v>32</v>
      </c>
      <c r="M2774" s="351">
        <f>45+251+251+45</f>
        <v>592</v>
      </c>
      <c r="O2774" s="333"/>
      <c r="Q2774" s="333"/>
    </row>
    <row r="2775" spans="1:17" s="19" customFormat="1" ht="39.9" customHeight="1" x14ac:dyDescent="0.25">
      <c r="A2775" s="849"/>
      <c r="B2775" s="349" t="s">
        <v>34</v>
      </c>
      <c r="C2775" s="349" t="s">
        <v>35</v>
      </c>
      <c r="D2775" s="349" t="s">
        <v>5600</v>
      </c>
      <c r="E2775" s="853" t="s">
        <v>5601</v>
      </c>
      <c r="F2775" s="853"/>
      <c r="G2775" s="854"/>
      <c r="H2775" s="855"/>
      <c r="I2775" s="856"/>
      <c r="J2775" s="58" t="s">
        <v>5646</v>
      </c>
      <c r="K2775" s="45"/>
      <c r="L2775" s="59"/>
      <c r="M2775" s="350"/>
      <c r="O2775" s="333"/>
      <c r="Q2775" s="333"/>
    </row>
    <row r="2776" spans="1:17" s="19" customFormat="1" ht="39.9" customHeight="1" x14ac:dyDescent="0.25">
      <c r="A2776" s="849"/>
      <c r="B2776" s="349"/>
      <c r="C2776" s="349"/>
      <c r="D2776" s="349"/>
      <c r="E2776" s="349"/>
      <c r="F2776" s="349"/>
      <c r="G2776" s="348"/>
      <c r="H2776" s="347"/>
      <c r="I2776" s="346"/>
      <c r="J2776" s="345" t="s">
        <v>5607</v>
      </c>
      <c r="K2776" s="59"/>
      <c r="L2776" s="59"/>
      <c r="M2776" s="344"/>
      <c r="O2776" s="333"/>
      <c r="Q2776" s="333"/>
    </row>
    <row r="2777" spans="1:17" s="19" customFormat="1" ht="39.9" customHeight="1" thickBot="1" x14ac:dyDescent="0.3">
      <c r="A2777" s="850"/>
      <c r="B2777" s="343" t="s">
        <v>6124</v>
      </c>
      <c r="C2777" s="342" t="s">
        <v>6123</v>
      </c>
      <c r="D2777" s="341">
        <v>43728</v>
      </c>
      <c r="E2777" s="340" t="s">
        <v>5605</v>
      </c>
      <c r="F2777" s="339" t="s">
        <v>6122</v>
      </c>
      <c r="G2777" s="338"/>
      <c r="H2777" s="337"/>
      <c r="I2777" s="336"/>
      <c r="J2777" s="398" t="s">
        <v>5696</v>
      </c>
      <c r="K2777" s="335"/>
      <c r="L2777" s="64" t="s">
        <v>32</v>
      </c>
      <c r="M2777" s="334">
        <f>35+35</f>
        <v>70</v>
      </c>
      <c r="O2777" s="333"/>
      <c r="Q2777" s="333"/>
    </row>
    <row r="2778" spans="1:17" s="19" customFormat="1" ht="39.9" customHeight="1" x14ac:dyDescent="0.25">
      <c r="A2778" s="848">
        <v>554</v>
      </c>
      <c r="B2778" s="287" t="s">
        <v>22</v>
      </c>
      <c r="C2778" s="287" t="s">
        <v>23</v>
      </c>
      <c r="D2778" s="287" t="s">
        <v>5593</v>
      </c>
      <c r="E2778" s="851" t="s">
        <v>5594</v>
      </c>
      <c r="F2778" s="851"/>
      <c r="G2778" s="851" t="s">
        <v>17</v>
      </c>
      <c r="H2778" s="852"/>
      <c r="I2778" s="358"/>
      <c r="J2778" s="400"/>
      <c r="K2778" s="357"/>
      <c r="L2778" s="357"/>
      <c r="M2778" s="356"/>
      <c r="O2778" s="333"/>
      <c r="Q2778" s="333"/>
    </row>
    <row r="2779" spans="1:17" s="19" customFormat="1" ht="39.9" customHeight="1" x14ac:dyDescent="0.25">
      <c r="A2779" s="849"/>
      <c r="B2779" s="48" t="s">
        <v>6121</v>
      </c>
      <c r="C2779" s="48" t="s">
        <v>6120</v>
      </c>
      <c r="D2779" s="355">
        <v>43685</v>
      </c>
      <c r="E2779" s="354"/>
      <c r="F2779" s="353" t="s">
        <v>5711</v>
      </c>
      <c r="G2779" s="774" t="s">
        <v>6119</v>
      </c>
      <c r="H2779" s="775"/>
      <c r="I2779" s="776"/>
      <c r="J2779" s="352" t="s">
        <v>5599</v>
      </c>
      <c r="K2779" s="53"/>
      <c r="L2779" s="45" t="s">
        <v>32</v>
      </c>
      <c r="M2779" s="351">
        <v>1566</v>
      </c>
      <c r="O2779" s="333"/>
      <c r="Q2779" s="333"/>
    </row>
    <row r="2780" spans="1:17" s="19" customFormat="1" ht="39.9" customHeight="1" x14ac:dyDescent="0.25">
      <c r="A2780" s="849"/>
      <c r="B2780" s="349" t="s">
        <v>34</v>
      </c>
      <c r="C2780" s="349" t="s">
        <v>35</v>
      </c>
      <c r="D2780" s="349" t="s">
        <v>5600</v>
      </c>
      <c r="E2780" s="853" t="s">
        <v>5601</v>
      </c>
      <c r="F2780" s="853"/>
      <c r="G2780" s="854"/>
      <c r="H2780" s="855"/>
      <c r="I2780" s="856"/>
      <c r="J2780" s="58" t="s">
        <v>5646</v>
      </c>
      <c r="K2780" s="45"/>
      <c r="L2780" s="59" t="s">
        <v>32</v>
      </c>
      <c r="M2780" s="350">
        <v>1342.83</v>
      </c>
      <c r="O2780" s="333"/>
      <c r="Q2780" s="333"/>
    </row>
    <row r="2781" spans="1:17" s="19" customFormat="1" ht="39.9" customHeight="1" x14ac:dyDescent="0.25">
      <c r="A2781" s="849"/>
      <c r="B2781" s="349"/>
      <c r="C2781" s="349"/>
      <c r="D2781" s="349"/>
      <c r="E2781" s="349"/>
      <c r="F2781" s="349"/>
      <c r="G2781" s="348"/>
      <c r="H2781" s="347"/>
      <c r="I2781" s="346"/>
      <c r="J2781" s="345" t="s">
        <v>5607</v>
      </c>
      <c r="K2781" s="59"/>
      <c r="L2781" s="59"/>
      <c r="M2781" s="344"/>
      <c r="O2781" s="333"/>
      <c r="Q2781" s="333"/>
    </row>
    <row r="2782" spans="1:17" s="19" customFormat="1" ht="39.9" customHeight="1" thickBot="1" x14ac:dyDescent="0.3">
      <c r="A2782" s="850"/>
      <c r="B2782" s="343" t="s">
        <v>5775</v>
      </c>
      <c r="C2782" s="342" t="s">
        <v>6119</v>
      </c>
      <c r="D2782" s="341">
        <v>43696</v>
      </c>
      <c r="E2782" s="340" t="s">
        <v>5605</v>
      </c>
      <c r="F2782" s="339" t="s">
        <v>6118</v>
      </c>
      <c r="G2782" s="338"/>
      <c r="H2782" s="337"/>
      <c r="I2782" s="336"/>
      <c r="J2782" s="63" t="s">
        <v>5696</v>
      </c>
      <c r="K2782" s="335"/>
      <c r="L2782" s="64"/>
      <c r="M2782" s="334"/>
      <c r="O2782" s="333"/>
      <c r="Q2782" s="333"/>
    </row>
    <row r="2783" spans="1:17" s="19" customFormat="1" ht="39.9" customHeight="1" x14ac:dyDescent="0.25">
      <c r="A2783" s="848">
        <v>555</v>
      </c>
      <c r="B2783" s="287" t="s">
        <v>22</v>
      </c>
      <c r="C2783" s="287" t="s">
        <v>23</v>
      </c>
      <c r="D2783" s="287" t="s">
        <v>5593</v>
      </c>
      <c r="E2783" s="851" t="s">
        <v>5594</v>
      </c>
      <c r="F2783" s="851"/>
      <c r="G2783" s="851" t="s">
        <v>17</v>
      </c>
      <c r="H2783" s="852"/>
      <c r="I2783" s="358"/>
      <c r="J2783" s="357"/>
      <c r="K2783" s="357"/>
      <c r="L2783" s="357"/>
      <c r="M2783" s="356"/>
      <c r="O2783" s="333"/>
      <c r="Q2783" s="333"/>
    </row>
    <row r="2784" spans="1:17" s="19" customFormat="1" ht="39.9" customHeight="1" x14ac:dyDescent="0.25">
      <c r="A2784" s="849"/>
      <c r="B2784" s="48" t="s">
        <v>6117</v>
      </c>
      <c r="C2784" s="48" t="s">
        <v>6116</v>
      </c>
      <c r="D2784" s="355">
        <v>43689</v>
      </c>
      <c r="E2784" s="354"/>
      <c r="F2784" s="353" t="s">
        <v>6115</v>
      </c>
      <c r="G2784" s="774" t="s">
        <v>6113</v>
      </c>
      <c r="H2784" s="775"/>
      <c r="I2784" s="776"/>
      <c r="J2784" s="352" t="s">
        <v>5599</v>
      </c>
      <c r="K2784" s="53"/>
      <c r="L2784" s="45" t="s">
        <v>32</v>
      </c>
      <c r="M2784" s="351">
        <f>282+45</f>
        <v>327</v>
      </c>
      <c r="O2784" s="333"/>
      <c r="Q2784" s="333"/>
    </row>
    <row r="2785" spans="1:17" s="19" customFormat="1" ht="39.9" customHeight="1" x14ac:dyDescent="0.25">
      <c r="A2785" s="849"/>
      <c r="B2785" s="349" t="s">
        <v>34</v>
      </c>
      <c r="C2785" s="349" t="s">
        <v>35</v>
      </c>
      <c r="D2785" s="349" t="s">
        <v>5600</v>
      </c>
      <c r="E2785" s="853" t="s">
        <v>5601</v>
      </c>
      <c r="F2785" s="853"/>
      <c r="G2785" s="854"/>
      <c r="H2785" s="855"/>
      <c r="I2785" s="856"/>
      <c r="J2785" s="58" t="s">
        <v>5646</v>
      </c>
      <c r="K2785" s="45"/>
      <c r="L2785" s="59"/>
      <c r="M2785" s="350"/>
      <c r="O2785" s="333"/>
      <c r="Q2785" s="333"/>
    </row>
    <row r="2786" spans="1:17" s="19" customFormat="1" ht="39.9" customHeight="1" x14ac:dyDescent="0.25">
      <c r="A2786" s="849"/>
      <c r="B2786" s="349"/>
      <c r="C2786" s="349"/>
      <c r="D2786" s="349"/>
      <c r="E2786" s="349"/>
      <c r="F2786" s="349"/>
      <c r="G2786" s="348"/>
      <c r="H2786" s="347"/>
      <c r="I2786" s="346"/>
      <c r="J2786" s="345" t="s">
        <v>5607</v>
      </c>
      <c r="K2786" s="59"/>
      <c r="L2786" s="59" t="s">
        <v>32</v>
      </c>
      <c r="M2786" s="344">
        <v>122.5</v>
      </c>
      <c r="O2786" s="333"/>
      <c r="Q2786" s="333"/>
    </row>
    <row r="2787" spans="1:17" s="19" customFormat="1" ht="39.9" customHeight="1" thickBot="1" x14ac:dyDescent="0.3">
      <c r="A2787" s="850"/>
      <c r="B2787" s="343" t="s">
        <v>6114</v>
      </c>
      <c r="C2787" s="342" t="s">
        <v>6113</v>
      </c>
      <c r="D2787" s="341">
        <v>43692</v>
      </c>
      <c r="E2787" s="340" t="s">
        <v>5605</v>
      </c>
      <c r="F2787" s="339" t="s">
        <v>6112</v>
      </c>
      <c r="G2787" s="338"/>
      <c r="H2787" s="337"/>
      <c r="I2787" s="336"/>
      <c r="J2787" s="63" t="s">
        <v>5696</v>
      </c>
      <c r="K2787" s="335"/>
      <c r="L2787" s="64"/>
      <c r="M2787" s="334"/>
      <c r="O2787" s="333"/>
      <c r="Q2787" s="333"/>
    </row>
    <row r="2788" spans="1:17" s="359" customFormat="1" ht="39.9" customHeight="1" x14ac:dyDescent="0.25">
      <c r="A2788" s="848">
        <v>556</v>
      </c>
      <c r="B2788" s="393" t="s">
        <v>22</v>
      </c>
      <c r="C2788" s="393" t="s">
        <v>23</v>
      </c>
      <c r="D2788" s="393" t="s">
        <v>5593</v>
      </c>
      <c r="E2788" s="857" t="s">
        <v>5594</v>
      </c>
      <c r="F2788" s="857"/>
      <c r="G2788" s="857" t="s">
        <v>17</v>
      </c>
      <c r="H2788" s="858"/>
      <c r="I2788" s="392"/>
      <c r="J2788" s="391"/>
      <c r="K2788" s="391"/>
      <c r="L2788" s="391"/>
      <c r="M2788" s="390"/>
      <c r="O2788" s="360"/>
      <c r="Q2788" s="360"/>
    </row>
    <row r="2789" spans="1:17" s="359" customFormat="1" ht="39.9" customHeight="1" x14ac:dyDescent="0.25">
      <c r="A2789" s="849"/>
      <c r="B2789" s="389" t="s">
        <v>6111</v>
      </c>
      <c r="C2789" s="389" t="s">
        <v>6110</v>
      </c>
      <c r="D2789" s="388">
        <v>43582</v>
      </c>
      <c r="E2789" s="387"/>
      <c r="F2789" s="386" t="s">
        <v>6109</v>
      </c>
      <c r="G2789" s="859" t="s">
        <v>6108</v>
      </c>
      <c r="H2789" s="860"/>
      <c r="I2789" s="861"/>
      <c r="J2789" s="385" t="s">
        <v>5599</v>
      </c>
      <c r="K2789" s="384"/>
      <c r="L2789" s="381" t="s">
        <v>32</v>
      </c>
      <c r="M2789" s="383">
        <v>279.63</v>
      </c>
      <c r="O2789" s="360"/>
      <c r="Q2789" s="360"/>
    </row>
    <row r="2790" spans="1:17" s="359" customFormat="1" ht="39.9" customHeight="1" x14ac:dyDescent="0.25">
      <c r="A2790" s="849"/>
      <c r="B2790" s="379" t="s">
        <v>34</v>
      </c>
      <c r="C2790" s="379" t="s">
        <v>35</v>
      </c>
      <c r="D2790" s="379" t="s">
        <v>5600</v>
      </c>
      <c r="E2790" s="862" t="s">
        <v>5601</v>
      </c>
      <c r="F2790" s="862"/>
      <c r="G2790" s="863"/>
      <c r="H2790" s="864"/>
      <c r="I2790" s="865"/>
      <c r="J2790" s="382" t="s">
        <v>5646</v>
      </c>
      <c r="K2790" s="381"/>
      <c r="L2790" s="374"/>
      <c r="M2790" s="380"/>
      <c r="O2790" s="360"/>
      <c r="Q2790" s="360"/>
    </row>
    <row r="2791" spans="1:17" s="359" customFormat="1" ht="39.9" customHeight="1" x14ac:dyDescent="0.25">
      <c r="A2791" s="849"/>
      <c r="B2791" s="379"/>
      <c r="C2791" s="379"/>
      <c r="D2791" s="379"/>
      <c r="E2791" s="379"/>
      <c r="F2791" s="379"/>
      <c r="G2791" s="378"/>
      <c r="H2791" s="377"/>
      <c r="I2791" s="376"/>
      <c r="J2791" s="375" t="s">
        <v>5607</v>
      </c>
      <c r="K2791" s="374"/>
      <c r="L2791" s="374"/>
      <c r="M2791" s="373"/>
      <c r="O2791" s="360"/>
      <c r="Q2791" s="360"/>
    </row>
    <row r="2792" spans="1:17" s="359" customFormat="1" ht="39.9" customHeight="1" thickBot="1" x14ac:dyDescent="0.3">
      <c r="A2792" s="850"/>
      <c r="B2792" s="394" t="s">
        <v>5728</v>
      </c>
      <c r="C2792" s="371" t="s">
        <v>6108</v>
      </c>
      <c r="D2792" s="370">
        <v>43585</v>
      </c>
      <c r="E2792" s="369" t="s">
        <v>5605</v>
      </c>
      <c r="F2792" s="368" t="s">
        <v>6107</v>
      </c>
      <c r="G2792" s="367"/>
      <c r="H2792" s="366"/>
      <c r="I2792" s="365"/>
      <c r="J2792" s="364" t="s">
        <v>5696</v>
      </c>
      <c r="K2792" s="363"/>
      <c r="L2792" s="362"/>
      <c r="M2792" s="361"/>
      <c r="O2792" s="360"/>
      <c r="Q2792" s="360"/>
    </row>
    <row r="2793" spans="1:17" s="19" customFormat="1" ht="39.9" customHeight="1" x14ac:dyDescent="0.25">
      <c r="A2793" s="848">
        <v>557</v>
      </c>
      <c r="B2793" s="287" t="s">
        <v>22</v>
      </c>
      <c r="C2793" s="287" t="s">
        <v>23</v>
      </c>
      <c r="D2793" s="287" t="s">
        <v>5593</v>
      </c>
      <c r="E2793" s="851" t="s">
        <v>5594</v>
      </c>
      <c r="F2793" s="851"/>
      <c r="G2793" s="851" t="s">
        <v>17</v>
      </c>
      <c r="H2793" s="852"/>
      <c r="I2793" s="358"/>
      <c r="J2793" s="357"/>
      <c r="K2793" s="357"/>
      <c r="L2793" s="357"/>
      <c r="M2793" s="356"/>
      <c r="O2793" s="333"/>
      <c r="Q2793" s="333"/>
    </row>
    <row r="2794" spans="1:17" s="19" customFormat="1" ht="39.9" customHeight="1" x14ac:dyDescent="0.25">
      <c r="A2794" s="849"/>
      <c r="B2794" s="48" t="s">
        <v>6106</v>
      </c>
      <c r="C2794" s="48" t="s">
        <v>6105</v>
      </c>
      <c r="D2794" s="355">
        <v>43633</v>
      </c>
      <c r="E2794" s="354"/>
      <c r="F2794" s="353" t="s">
        <v>6104</v>
      </c>
      <c r="G2794" s="774" t="s">
        <v>6103</v>
      </c>
      <c r="H2794" s="775"/>
      <c r="I2794" s="776"/>
      <c r="J2794" s="352" t="s">
        <v>5599</v>
      </c>
      <c r="K2794" s="53"/>
      <c r="L2794" s="45" t="s">
        <v>32</v>
      </c>
      <c r="M2794" s="351">
        <v>640</v>
      </c>
      <c r="O2794" s="333"/>
      <c r="Q2794" s="333"/>
    </row>
    <row r="2795" spans="1:17" s="19" customFormat="1" ht="39.9" customHeight="1" x14ac:dyDescent="0.25">
      <c r="A2795" s="849"/>
      <c r="B2795" s="349" t="s">
        <v>34</v>
      </c>
      <c r="C2795" s="349" t="s">
        <v>35</v>
      </c>
      <c r="D2795" s="349" t="s">
        <v>5600</v>
      </c>
      <c r="E2795" s="853" t="s">
        <v>5601</v>
      </c>
      <c r="F2795" s="853"/>
      <c r="G2795" s="854"/>
      <c r="H2795" s="855"/>
      <c r="I2795" s="856"/>
      <c r="J2795" s="58" t="s">
        <v>5646</v>
      </c>
      <c r="K2795" s="45"/>
      <c r="L2795" s="59" t="s">
        <v>32</v>
      </c>
      <c r="M2795" s="350">
        <v>1744</v>
      </c>
      <c r="O2795" s="333"/>
      <c r="Q2795" s="333"/>
    </row>
    <row r="2796" spans="1:17" s="19" customFormat="1" ht="39.9" customHeight="1" x14ac:dyDescent="0.25">
      <c r="A2796" s="849"/>
      <c r="B2796" s="349"/>
      <c r="C2796" s="349"/>
      <c r="D2796" s="349"/>
      <c r="E2796" s="349"/>
      <c r="F2796" s="349"/>
      <c r="G2796" s="348"/>
      <c r="H2796" s="347"/>
      <c r="I2796" s="346"/>
      <c r="J2796" s="345" t="s">
        <v>5607</v>
      </c>
      <c r="K2796" s="59"/>
      <c r="L2796" s="59" t="s">
        <v>32</v>
      </c>
      <c r="M2796" s="344">
        <v>368</v>
      </c>
      <c r="O2796" s="333"/>
      <c r="Q2796" s="333"/>
    </row>
    <row r="2797" spans="1:17" s="19" customFormat="1" ht="39.9" customHeight="1" thickBot="1" x14ac:dyDescent="0.3">
      <c r="A2797" s="850"/>
      <c r="B2797" s="343" t="s">
        <v>5728</v>
      </c>
      <c r="C2797" s="342" t="s">
        <v>6103</v>
      </c>
      <c r="D2797" s="341">
        <v>43638</v>
      </c>
      <c r="E2797" s="340" t="s">
        <v>5605</v>
      </c>
      <c r="F2797" s="339" t="s">
        <v>6102</v>
      </c>
      <c r="G2797" s="338"/>
      <c r="H2797" s="337"/>
      <c r="I2797" s="336"/>
      <c r="J2797" s="63" t="s">
        <v>5696</v>
      </c>
      <c r="K2797" s="335"/>
      <c r="L2797" s="64"/>
      <c r="M2797" s="334"/>
      <c r="O2797" s="333"/>
      <c r="Q2797" s="333"/>
    </row>
    <row r="2798" spans="1:17" s="19" customFormat="1" ht="39.9" customHeight="1" x14ac:dyDescent="0.25">
      <c r="A2798" s="848">
        <v>558</v>
      </c>
      <c r="B2798" s="287" t="s">
        <v>22</v>
      </c>
      <c r="C2798" s="287" t="s">
        <v>23</v>
      </c>
      <c r="D2798" s="287" t="s">
        <v>5593</v>
      </c>
      <c r="E2798" s="851" t="s">
        <v>5594</v>
      </c>
      <c r="F2798" s="851"/>
      <c r="G2798" s="851" t="s">
        <v>17</v>
      </c>
      <c r="H2798" s="852"/>
      <c r="I2798" s="358"/>
      <c r="J2798" s="357"/>
      <c r="K2798" s="357"/>
      <c r="L2798" s="357"/>
      <c r="M2798" s="356"/>
      <c r="O2798" s="333"/>
      <c r="Q2798" s="333"/>
    </row>
    <row r="2799" spans="1:17" s="19" customFormat="1" ht="39.9" customHeight="1" x14ac:dyDescent="0.25">
      <c r="A2799" s="849"/>
      <c r="B2799" s="48" t="s">
        <v>6101</v>
      </c>
      <c r="C2799" s="48" t="s">
        <v>6100</v>
      </c>
      <c r="D2799" s="355">
        <v>43563</v>
      </c>
      <c r="E2799" s="354"/>
      <c r="F2799" s="353" t="s">
        <v>5700</v>
      </c>
      <c r="G2799" s="774" t="s">
        <v>6099</v>
      </c>
      <c r="H2799" s="775"/>
      <c r="I2799" s="776"/>
      <c r="J2799" s="352" t="s">
        <v>5599</v>
      </c>
      <c r="K2799" s="53"/>
      <c r="L2799" s="45" t="s">
        <v>32</v>
      </c>
      <c r="M2799" s="351">
        <v>1452</v>
      </c>
      <c r="O2799" s="333"/>
      <c r="Q2799" s="333"/>
    </row>
    <row r="2800" spans="1:17" s="19" customFormat="1" ht="39.9" customHeight="1" x14ac:dyDescent="0.25">
      <c r="A2800" s="849"/>
      <c r="B2800" s="349" t="s">
        <v>34</v>
      </c>
      <c r="C2800" s="349" t="s">
        <v>35</v>
      </c>
      <c r="D2800" s="349" t="s">
        <v>5600</v>
      </c>
      <c r="E2800" s="853" t="s">
        <v>5601</v>
      </c>
      <c r="F2800" s="853"/>
      <c r="G2800" s="854"/>
      <c r="H2800" s="855"/>
      <c r="I2800" s="856"/>
      <c r="J2800" s="58" t="s">
        <v>5646</v>
      </c>
      <c r="K2800" s="45"/>
      <c r="L2800" s="59"/>
      <c r="M2800" s="350"/>
      <c r="O2800" s="333"/>
      <c r="Q2800" s="333"/>
    </row>
    <row r="2801" spans="1:17" s="19" customFormat="1" ht="39.9" customHeight="1" x14ac:dyDescent="0.25">
      <c r="A2801" s="849"/>
      <c r="B2801" s="349"/>
      <c r="C2801" s="349"/>
      <c r="D2801" s="349"/>
      <c r="E2801" s="349"/>
      <c r="F2801" s="349"/>
      <c r="G2801" s="348"/>
      <c r="H2801" s="347"/>
      <c r="I2801" s="346"/>
      <c r="J2801" s="345" t="s">
        <v>5607</v>
      </c>
      <c r="K2801" s="59"/>
      <c r="L2801" s="59"/>
      <c r="M2801" s="344"/>
      <c r="O2801" s="333"/>
      <c r="Q2801" s="333"/>
    </row>
    <row r="2802" spans="1:17" s="19" customFormat="1" ht="39.9" customHeight="1" thickBot="1" x14ac:dyDescent="0.3">
      <c r="A2802" s="850"/>
      <c r="B2802" s="343" t="s">
        <v>5710</v>
      </c>
      <c r="C2802" s="342" t="s">
        <v>6099</v>
      </c>
      <c r="D2802" s="341">
        <v>43569</v>
      </c>
      <c r="E2802" s="340" t="s">
        <v>5605</v>
      </c>
      <c r="F2802" s="339" t="s">
        <v>6098</v>
      </c>
      <c r="G2802" s="338"/>
      <c r="H2802" s="337"/>
      <c r="I2802" s="336"/>
      <c r="J2802" s="63" t="s">
        <v>5696</v>
      </c>
      <c r="K2802" s="335"/>
      <c r="L2802" s="64"/>
      <c r="M2802" s="334"/>
      <c r="O2802" s="333"/>
      <c r="Q2802" s="333"/>
    </row>
    <row r="2803" spans="1:17" s="19" customFormat="1" ht="39.9" customHeight="1" x14ac:dyDescent="0.25">
      <c r="A2803" s="848">
        <v>559</v>
      </c>
      <c r="B2803" s="287" t="s">
        <v>22</v>
      </c>
      <c r="C2803" s="287" t="s">
        <v>23</v>
      </c>
      <c r="D2803" s="287" t="s">
        <v>5593</v>
      </c>
      <c r="E2803" s="851" t="s">
        <v>5594</v>
      </c>
      <c r="F2803" s="851"/>
      <c r="G2803" s="851" t="s">
        <v>17</v>
      </c>
      <c r="H2803" s="852"/>
      <c r="I2803" s="358"/>
      <c r="J2803" s="357"/>
      <c r="K2803" s="357"/>
      <c r="L2803" s="357"/>
      <c r="M2803" s="356"/>
      <c r="O2803" s="333"/>
      <c r="Q2803" s="333"/>
    </row>
    <row r="2804" spans="1:17" s="19" customFormat="1" ht="39.9" customHeight="1" x14ac:dyDescent="0.25">
      <c r="A2804" s="849"/>
      <c r="B2804" s="48" t="s">
        <v>6097</v>
      </c>
      <c r="C2804" s="48" t="s">
        <v>6096</v>
      </c>
      <c r="D2804" s="355">
        <v>43603</v>
      </c>
      <c r="E2804" s="354"/>
      <c r="F2804" s="353" t="s">
        <v>5795</v>
      </c>
      <c r="G2804" s="774" t="s">
        <v>6094</v>
      </c>
      <c r="H2804" s="775"/>
      <c r="I2804" s="776"/>
      <c r="J2804" s="352" t="s">
        <v>5599</v>
      </c>
      <c r="K2804" s="53"/>
      <c r="L2804" s="45" t="s">
        <v>32</v>
      </c>
      <c r="M2804" s="351">
        <v>1040</v>
      </c>
      <c r="O2804" s="333"/>
      <c r="Q2804" s="333"/>
    </row>
    <row r="2805" spans="1:17" s="19" customFormat="1" ht="39.9" customHeight="1" x14ac:dyDescent="0.25">
      <c r="A2805" s="849"/>
      <c r="B2805" s="349" t="s">
        <v>34</v>
      </c>
      <c r="C2805" s="349" t="s">
        <v>35</v>
      </c>
      <c r="D2805" s="349" t="s">
        <v>5600</v>
      </c>
      <c r="E2805" s="853" t="s">
        <v>5601</v>
      </c>
      <c r="F2805" s="853"/>
      <c r="G2805" s="854"/>
      <c r="H2805" s="855"/>
      <c r="I2805" s="856"/>
      <c r="J2805" s="58" t="s">
        <v>5646</v>
      </c>
      <c r="K2805" s="45"/>
      <c r="L2805" s="59" t="s">
        <v>32</v>
      </c>
      <c r="M2805" s="350">
        <v>320.60000000000002</v>
      </c>
      <c r="O2805" s="333"/>
      <c r="Q2805" s="333"/>
    </row>
    <row r="2806" spans="1:17" s="19" customFormat="1" ht="39.9" customHeight="1" x14ac:dyDescent="0.25">
      <c r="A2806" s="849"/>
      <c r="B2806" s="349"/>
      <c r="C2806" s="349"/>
      <c r="D2806" s="349"/>
      <c r="E2806" s="349"/>
      <c r="F2806" s="349"/>
      <c r="G2806" s="348"/>
      <c r="H2806" s="347"/>
      <c r="I2806" s="346"/>
      <c r="J2806" s="345" t="s">
        <v>5607</v>
      </c>
      <c r="K2806" s="59"/>
      <c r="L2806" s="59"/>
      <c r="M2806" s="344"/>
      <c r="O2806" s="333"/>
      <c r="Q2806" s="333"/>
    </row>
    <row r="2807" spans="1:17" s="19" customFormat="1" ht="39.9" customHeight="1" thickBot="1" x14ac:dyDescent="0.3">
      <c r="A2807" s="850"/>
      <c r="B2807" s="343" t="s">
        <v>6095</v>
      </c>
      <c r="C2807" s="342" t="s">
        <v>6094</v>
      </c>
      <c r="D2807" s="341">
        <v>43608</v>
      </c>
      <c r="E2807" s="340" t="s">
        <v>5605</v>
      </c>
      <c r="F2807" s="339" t="s">
        <v>6093</v>
      </c>
      <c r="G2807" s="338"/>
      <c r="H2807" s="337"/>
      <c r="I2807" s="336"/>
      <c r="J2807" s="63" t="s">
        <v>5696</v>
      </c>
      <c r="K2807" s="335"/>
      <c r="L2807" s="64"/>
      <c r="M2807" s="334"/>
      <c r="O2807" s="333"/>
      <c r="Q2807" s="333"/>
    </row>
    <row r="2808" spans="1:17" s="19" customFormat="1" ht="39.9" customHeight="1" x14ac:dyDescent="0.25">
      <c r="A2808" s="848">
        <v>560</v>
      </c>
      <c r="B2808" s="287" t="s">
        <v>22</v>
      </c>
      <c r="C2808" s="287" t="s">
        <v>23</v>
      </c>
      <c r="D2808" s="287" t="s">
        <v>5593</v>
      </c>
      <c r="E2808" s="851" t="s">
        <v>5594</v>
      </c>
      <c r="F2808" s="851"/>
      <c r="G2808" s="851" t="s">
        <v>17</v>
      </c>
      <c r="H2808" s="852"/>
      <c r="I2808" s="358"/>
      <c r="J2808" s="357"/>
      <c r="K2808" s="357"/>
      <c r="L2808" s="357"/>
      <c r="M2808" s="356"/>
      <c r="O2808" s="333"/>
      <c r="Q2808" s="333"/>
    </row>
    <row r="2809" spans="1:17" s="19" customFormat="1" ht="39.9" customHeight="1" x14ac:dyDescent="0.25">
      <c r="A2809" s="849"/>
      <c r="B2809" s="48" t="s">
        <v>6092</v>
      </c>
      <c r="C2809" s="48" t="s">
        <v>6091</v>
      </c>
      <c r="D2809" s="355">
        <v>43699</v>
      </c>
      <c r="E2809" s="354"/>
      <c r="F2809" s="353" t="s">
        <v>6072</v>
      </c>
      <c r="G2809" s="774" t="s">
        <v>6070</v>
      </c>
      <c r="H2809" s="775"/>
      <c r="I2809" s="776"/>
      <c r="J2809" s="352" t="s">
        <v>5599</v>
      </c>
      <c r="K2809" s="53"/>
      <c r="L2809" s="45" t="s">
        <v>32</v>
      </c>
      <c r="M2809" s="351">
        <v>620</v>
      </c>
      <c r="O2809" s="333"/>
      <c r="Q2809" s="333"/>
    </row>
    <row r="2810" spans="1:17" s="19" customFormat="1" ht="39.9" customHeight="1" x14ac:dyDescent="0.25">
      <c r="A2810" s="849"/>
      <c r="B2810" s="349" t="s">
        <v>34</v>
      </c>
      <c r="C2810" s="349" t="s">
        <v>35</v>
      </c>
      <c r="D2810" s="349" t="s">
        <v>5600</v>
      </c>
      <c r="E2810" s="853" t="s">
        <v>5601</v>
      </c>
      <c r="F2810" s="853"/>
      <c r="G2810" s="854"/>
      <c r="H2810" s="855"/>
      <c r="I2810" s="856"/>
      <c r="J2810" s="58" t="s">
        <v>5646</v>
      </c>
      <c r="K2810" s="45"/>
      <c r="L2810" s="59" t="s">
        <v>5583</v>
      </c>
      <c r="M2810" s="350">
        <v>1014</v>
      </c>
      <c r="O2810" s="333"/>
      <c r="Q2810" s="333"/>
    </row>
    <row r="2811" spans="1:17" s="19" customFormat="1" ht="39.9" customHeight="1" thickBot="1" x14ac:dyDescent="0.3">
      <c r="A2811" s="849"/>
      <c r="B2811" s="349"/>
      <c r="C2811" s="349"/>
      <c r="D2811" s="349"/>
      <c r="E2811" s="349"/>
      <c r="F2811" s="349"/>
      <c r="G2811" s="348"/>
      <c r="H2811" s="347"/>
      <c r="I2811" s="346"/>
      <c r="J2811" s="345" t="s">
        <v>5607</v>
      </c>
      <c r="K2811" s="59"/>
      <c r="L2811" s="59" t="s">
        <v>32</v>
      </c>
      <c r="M2811" s="344">
        <v>132</v>
      </c>
      <c r="O2811" s="333"/>
      <c r="Q2811" s="333"/>
    </row>
    <row r="2812" spans="1:17" s="19" customFormat="1" ht="39.9" customHeight="1" thickBot="1" x14ac:dyDescent="0.3">
      <c r="A2812" s="850"/>
      <c r="B2812" s="397" t="s">
        <v>6062</v>
      </c>
      <c r="C2812" s="342" t="s">
        <v>6070</v>
      </c>
      <c r="D2812" s="341">
        <v>43702</v>
      </c>
      <c r="E2812" s="340" t="s">
        <v>5605</v>
      </c>
      <c r="F2812" s="339" t="s">
        <v>6069</v>
      </c>
      <c r="G2812" s="338"/>
      <c r="H2812" s="337"/>
      <c r="I2812" s="336"/>
      <c r="J2812" s="63" t="s">
        <v>5696</v>
      </c>
      <c r="K2812" s="335"/>
      <c r="L2812" s="64"/>
      <c r="M2812" s="334"/>
      <c r="O2812" s="333"/>
      <c r="Q2812" s="333"/>
    </row>
    <row r="2813" spans="1:17" s="19" customFormat="1" ht="39.9" customHeight="1" x14ac:dyDescent="0.25">
      <c r="A2813" s="848">
        <v>561</v>
      </c>
      <c r="B2813" s="287" t="s">
        <v>22</v>
      </c>
      <c r="C2813" s="287" t="s">
        <v>23</v>
      </c>
      <c r="D2813" s="287" t="s">
        <v>5593</v>
      </c>
      <c r="E2813" s="851" t="s">
        <v>5594</v>
      </c>
      <c r="F2813" s="851"/>
      <c r="G2813" s="851" t="s">
        <v>17</v>
      </c>
      <c r="H2813" s="852"/>
      <c r="I2813" s="358"/>
      <c r="J2813" s="357"/>
      <c r="K2813" s="357"/>
      <c r="L2813" s="357"/>
      <c r="M2813" s="356"/>
      <c r="O2813" s="333"/>
      <c r="Q2813" s="333"/>
    </row>
    <row r="2814" spans="1:17" s="19" customFormat="1" ht="39.9" customHeight="1" x14ac:dyDescent="0.25">
      <c r="A2814" s="849"/>
      <c r="B2814" s="48" t="s">
        <v>6090</v>
      </c>
      <c r="C2814" s="48" t="s">
        <v>6089</v>
      </c>
      <c r="D2814" s="355">
        <v>43699</v>
      </c>
      <c r="E2814" s="354"/>
      <c r="F2814" s="353" t="s">
        <v>6072</v>
      </c>
      <c r="G2814" s="774" t="s">
        <v>6070</v>
      </c>
      <c r="H2814" s="775"/>
      <c r="I2814" s="776"/>
      <c r="J2814" s="352" t="s">
        <v>5599</v>
      </c>
      <c r="K2814" s="53"/>
      <c r="L2814" s="45" t="s">
        <v>32</v>
      </c>
      <c r="M2814" s="351">
        <v>620</v>
      </c>
      <c r="O2814" s="333"/>
      <c r="Q2814" s="333"/>
    </row>
    <row r="2815" spans="1:17" s="19" customFormat="1" ht="39.9" customHeight="1" x14ac:dyDescent="0.25">
      <c r="A2815" s="849"/>
      <c r="B2815" s="349" t="s">
        <v>34</v>
      </c>
      <c r="C2815" s="349" t="s">
        <v>35</v>
      </c>
      <c r="D2815" s="349" t="s">
        <v>5600</v>
      </c>
      <c r="E2815" s="853" t="s">
        <v>5601</v>
      </c>
      <c r="F2815" s="853"/>
      <c r="G2815" s="854"/>
      <c r="H2815" s="855"/>
      <c r="I2815" s="856"/>
      <c r="J2815" s="58" t="s">
        <v>5646</v>
      </c>
      <c r="K2815" s="45"/>
      <c r="L2815" s="59" t="s">
        <v>32</v>
      </c>
      <c r="M2815" s="350">
        <v>1014</v>
      </c>
      <c r="O2815" s="333"/>
      <c r="Q2815" s="333"/>
    </row>
    <row r="2816" spans="1:17" s="19" customFormat="1" ht="39.9" customHeight="1" x14ac:dyDescent="0.25">
      <c r="A2816" s="849"/>
      <c r="B2816" s="349"/>
      <c r="C2816" s="349"/>
      <c r="D2816" s="349"/>
      <c r="E2816" s="349"/>
      <c r="F2816" s="349"/>
      <c r="G2816" s="348"/>
      <c r="H2816" s="347"/>
      <c r="I2816" s="346"/>
      <c r="J2816" s="345" t="s">
        <v>5607</v>
      </c>
      <c r="K2816" s="59"/>
      <c r="L2816" s="59" t="s">
        <v>32</v>
      </c>
      <c r="M2816" s="344">
        <v>137</v>
      </c>
      <c r="O2816" s="333"/>
      <c r="Q2816" s="333"/>
    </row>
    <row r="2817" spans="1:17" s="19" customFormat="1" ht="39.9" customHeight="1" thickBot="1" x14ac:dyDescent="0.3">
      <c r="A2817" s="850"/>
      <c r="B2817" s="343" t="s">
        <v>6088</v>
      </c>
      <c r="C2817" s="342" t="s">
        <v>6070</v>
      </c>
      <c r="D2817" s="341">
        <v>43702</v>
      </c>
      <c r="E2817" s="340" t="s">
        <v>5605</v>
      </c>
      <c r="F2817" s="339" t="s">
        <v>6069</v>
      </c>
      <c r="G2817" s="338"/>
      <c r="H2817" s="337"/>
      <c r="I2817" s="336"/>
      <c r="J2817" s="63" t="s">
        <v>5696</v>
      </c>
      <c r="K2817" s="335"/>
      <c r="L2817" s="64" t="s">
        <v>32</v>
      </c>
      <c r="M2817" s="334">
        <v>40</v>
      </c>
      <c r="O2817" s="333"/>
      <c r="Q2817" s="333"/>
    </row>
    <row r="2818" spans="1:17" s="19" customFormat="1" ht="39.9" customHeight="1" x14ac:dyDescent="0.25">
      <c r="A2818" s="848">
        <v>562</v>
      </c>
      <c r="B2818" s="287" t="s">
        <v>22</v>
      </c>
      <c r="C2818" s="287" t="s">
        <v>23</v>
      </c>
      <c r="D2818" s="287" t="s">
        <v>5593</v>
      </c>
      <c r="E2818" s="851" t="s">
        <v>5594</v>
      </c>
      <c r="F2818" s="851"/>
      <c r="G2818" s="851" t="s">
        <v>17</v>
      </c>
      <c r="H2818" s="852"/>
      <c r="I2818" s="358"/>
      <c r="J2818" s="357"/>
      <c r="K2818" s="357"/>
      <c r="L2818" s="357"/>
      <c r="M2818" s="356"/>
      <c r="O2818" s="333"/>
      <c r="Q2818" s="333"/>
    </row>
    <row r="2819" spans="1:17" s="19" customFormat="1" ht="39.9" customHeight="1" x14ac:dyDescent="0.25">
      <c r="A2819" s="849"/>
      <c r="B2819" s="48" t="s">
        <v>6087</v>
      </c>
      <c r="C2819" s="48" t="s">
        <v>6086</v>
      </c>
      <c r="D2819" s="355">
        <v>43563</v>
      </c>
      <c r="E2819" s="354"/>
      <c r="F2819" s="353" t="s">
        <v>6085</v>
      </c>
      <c r="G2819" s="774" t="s">
        <v>6083</v>
      </c>
      <c r="H2819" s="775"/>
      <c r="I2819" s="776"/>
      <c r="J2819" s="352" t="s">
        <v>5599</v>
      </c>
      <c r="K2819" s="53"/>
      <c r="L2819" s="45" t="s">
        <v>32</v>
      </c>
      <c r="M2819" s="351">
        <v>660</v>
      </c>
      <c r="O2819" s="333"/>
      <c r="Q2819" s="333"/>
    </row>
    <row r="2820" spans="1:17" s="19" customFormat="1" ht="39.9" customHeight="1" x14ac:dyDescent="0.25">
      <c r="A2820" s="849"/>
      <c r="B2820" s="349" t="s">
        <v>34</v>
      </c>
      <c r="C2820" s="349" t="s">
        <v>35</v>
      </c>
      <c r="D2820" s="349" t="s">
        <v>5600</v>
      </c>
      <c r="E2820" s="853" t="s">
        <v>5601</v>
      </c>
      <c r="F2820" s="853"/>
      <c r="G2820" s="854"/>
      <c r="H2820" s="855"/>
      <c r="I2820" s="856"/>
      <c r="J2820" s="58" t="s">
        <v>5646</v>
      </c>
      <c r="K2820" s="45"/>
      <c r="L2820" s="59" t="s">
        <v>32</v>
      </c>
      <c r="M2820" s="350">
        <v>802.78</v>
      </c>
      <c r="O2820" s="333"/>
      <c r="Q2820" s="333"/>
    </row>
    <row r="2821" spans="1:17" s="19" customFormat="1" ht="39.9" customHeight="1" x14ac:dyDescent="0.25">
      <c r="A2821" s="849"/>
      <c r="B2821" s="349"/>
      <c r="C2821" s="349"/>
      <c r="D2821" s="349"/>
      <c r="E2821" s="349"/>
      <c r="F2821" s="349"/>
      <c r="G2821" s="348"/>
      <c r="H2821" s="347"/>
      <c r="I2821" s="346"/>
      <c r="J2821" s="345" t="s">
        <v>5607</v>
      </c>
      <c r="K2821" s="59"/>
      <c r="L2821" s="59"/>
      <c r="M2821" s="344"/>
      <c r="O2821" s="333"/>
      <c r="Q2821" s="333"/>
    </row>
    <row r="2822" spans="1:17" s="19" customFormat="1" ht="39.9" customHeight="1" thickBot="1" x14ac:dyDescent="0.3">
      <c r="A2822" s="850"/>
      <c r="B2822" s="343" t="s">
        <v>6084</v>
      </c>
      <c r="C2822" s="342" t="s">
        <v>6083</v>
      </c>
      <c r="D2822" s="341">
        <v>43568</v>
      </c>
      <c r="E2822" s="340" t="s">
        <v>5605</v>
      </c>
      <c r="F2822" s="339" t="s">
        <v>6082</v>
      </c>
      <c r="G2822" s="338"/>
      <c r="H2822" s="337"/>
      <c r="I2822" s="336"/>
      <c r="J2822" s="63" t="s">
        <v>5696</v>
      </c>
      <c r="K2822" s="335"/>
      <c r="L2822" s="64"/>
      <c r="M2822" s="334"/>
      <c r="O2822" s="333"/>
      <c r="Q2822" s="333"/>
    </row>
    <row r="2823" spans="1:17" s="19" customFormat="1" ht="39.9" customHeight="1" x14ac:dyDescent="0.25">
      <c r="A2823" s="848">
        <v>563</v>
      </c>
      <c r="B2823" s="287" t="s">
        <v>22</v>
      </c>
      <c r="C2823" s="287" t="s">
        <v>23</v>
      </c>
      <c r="D2823" s="287" t="s">
        <v>5593</v>
      </c>
      <c r="E2823" s="851" t="s">
        <v>5594</v>
      </c>
      <c r="F2823" s="851"/>
      <c r="G2823" s="851" t="s">
        <v>17</v>
      </c>
      <c r="H2823" s="852"/>
      <c r="I2823" s="358"/>
      <c r="J2823" s="357"/>
      <c r="K2823" s="357"/>
      <c r="L2823" s="357"/>
      <c r="M2823" s="356"/>
      <c r="O2823" s="333"/>
      <c r="Q2823" s="333"/>
    </row>
    <row r="2824" spans="1:17" s="19" customFormat="1" ht="39.9" customHeight="1" x14ac:dyDescent="0.25">
      <c r="A2824" s="849"/>
      <c r="B2824" s="48" t="s">
        <v>6081</v>
      </c>
      <c r="C2824" s="48" t="s">
        <v>6080</v>
      </c>
      <c r="D2824" s="355">
        <v>43699</v>
      </c>
      <c r="E2824" s="354"/>
      <c r="F2824" s="353" t="s">
        <v>6072</v>
      </c>
      <c r="G2824" s="774" t="s">
        <v>6070</v>
      </c>
      <c r="H2824" s="775"/>
      <c r="I2824" s="776"/>
      <c r="J2824" s="352" t="s">
        <v>5599</v>
      </c>
      <c r="K2824" s="53"/>
      <c r="L2824" s="45" t="s">
        <v>32</v>
      </c>
      <c r="M2824" s="351">
        <v>620</v>
      </c>
      <c r="O2824" s="333"/>
      <c r="Q2824" s="333"/>
    </row>
    <row r="2825" spans="1:17" s="19" customFormat="1" ht="39.9" customHeight="1" x14ac:dyDescent="0.25">
      <c r="A2825" s="849"/>
      <c r="B2825" s="349" t="s">
        <v>34</v>
      </c>
      <c r="C2825" s="349" t="s">
        <v>35</v>
      </c>
      <c r="D2825" s="349" t="s">
        <v>5600</v>
      </c>
      <c r="E2825" s="853" t="s">
        <v>5601</v>
      </c>
      <c r="F2825" s="853"/>
      <c r="G2825" s="854"/>
      <c r="H2825" s="855"/>
      <c r="I2825" s="856"/>
      <c r="J2825" s="58" t="s">
        <v>5646</v>
      </c>
      <c r="K2825" s="45"/>
      <c r="L2825" s="59" t="s">
        <v>32</v>
      </c>
      <c r="M2825" s="350">
        <v>1014</v>
      </c>
      <c r="O2825" s="333"/>
      <c r="Q2825" s="333"/>
    </row>
    <row r="2826" spans="1:17" s="19" customFormat="1" ht="39.9" customHeight="1" x14ac:dyDescent="0.25">
      <c r="A2826" s="849"/>
      <c r="B2826" s="349"/>
      <c r="C2826" s="349"/>
      <c r="D2826" s="349"/>
      <c r="E2826" s="349"/>
      <c r="F2826" s="349"/>
      <c r="G2826" s="348"/>
      <c r="H2826" s="347"/>
      <c r="I2826" s="346"/>
      <c r="J2826" s="345" t="s">
        <v>5607</v>
      </c>
      <c r="K2826" s="59"/>
      <c r="L2826" s="59" t="s">
        <v>32</v>
      </c>
      <c r="M2826" s="344">
        <v>177</v>
      </c>
      <c r="O2826" s="333"/>
      <c r="Q2826" s="333"/>
    </row>
    <row r="2827" spans="1:17" s="19" customFormat="1" ht="39.9" customHeight="1" thickBot="1" x14ac:dyDescent="0.3">
      <c r="A2827" s="850"/>
      <c r="B2827" s="343" t="s">
        <v>6079</v>
      </c>
      <c r="C2827" s="342" t="s">
        <v>6070</v>
      </c>
      <c r="D2827" s="341">
        <v>43702</v>
      </c>
      <c r="E2827" s="340" t="s">
        <v>5605</v>
      </c>
      <c r="F2827" s="339" t="s">
        <v>6069</v>
      </c>
      <c r="G2827" s="338"/>
      <c r="H2827" s="337"/>
      <c r="I2827" s="336"/>
      <c r="J2827" s="398" t="s">
        <v>6078</v>
      </c>
      <c r="K2827" s="335"/>
      <c r="L2827" s="64"/>
      <c r="M2827" s="334"/>
      <c r="O2827" s="333"/>
      <c r="Q2827" s="333"/>
    </row>
    <row r="2828" spans="1:17" s="19" customFormat="1" ht="39.9" customHeight="1" x14ac:dyDescent="0.25">
      <c r="A2828" s="848">
        <v>564</v>
      </c>
      <c r="B2828" s="287" t="s">
        <v>22</v>
      </c>
      <c r="C2828" s="287" t="s">
        <v>23</v>
      </c>
      <c r="D2828" s="287" t="s">
        <v>5593</v>
      </c>
      <c r="E2828" s="851" t="s">
        <v>5594</v>
      </c>
      <c r="F2828" s="851"/>
      <c r="G2828" s="851" t="s">
        <v>17</v>
      </c>
      <c r="H2828" s="852"/>
      <c r="I2828" s="358"/>
      <c r="J2828" s="400"/>
      <c r="K2828" s="357"/>
      <c r="L2828" s="357"/>
      <c r="M2828" s="356"/>
      <c r="O2828" s="333"/>
      <c r="Q2828" s="333"/>
    </row>
    <row r="2829" spans="1:17" s="19" customFormat="1" ht="39.9" customHeight="1" x14ac:dyDescent="0.25">
      <c r="A2829" s="849"/>
      <c r="B2829" s="48" t="s">
        <v>6077</v>
      </c>
      <c r="C2829" s="48" t="s">
        <v>6076</v>
      </c>
      <c r="D2829" s="355">
        <v>43699</v>
      </c>
      <c r="E2829" s="354"/>
      <c r="F2829" s="353" t="s">
        <v>6072</v>
      </c>
      <c r="G2829" s="774" t="s">
        <v>6070</v>
      </c>
      <c r="H2829" s="775"/>
      <c r="I2829" s="776"/>
      <c r="J2829" s="352" t="s">
        <v>5599</v>
      </c>
      <c r="K2829" s="53"/>
      <c r="L2829" s="45" t="s">
        <v>32</v>
      </c>
      <c r="M2829" s="351">
        <v>620</v>
      </c>
      <c r="O2829" s="333"/>
      <c r="Q2829" s="333"/>
    </row>
    <row r="2830" spans="1:17" s="19" customFormat="1" ht="39.9" customHeight="1" x14ac:dyDescent="0.25">
      <c r="A2830" s="849"/>
      <c r="B2830" s="349" t="s">
        <v>34</v>
      </c>
      <c r="C2830" s="349" t="s">
        <v>35</v>
      </c>
      <c r="D2830" s="349" t="s">
        <v>5600</v>
      </c>
      <c r="E2830" s="853" t="s">
        <v>5601</v>
      </c>
      <c r="F2830" s="853"/>
      <c r="G2830" s="854"/>
      <c r="H2830" s="855"/>
      <c r="I2830" s="856"/>
      <c r="J2830" s="58" t="s">
        <v>5646</v>
      </c>
      <c r="K2830" s="45"/>
      <c r="L2830" s="59" t="s">
        <v>5583</v>
      </c>
      <c r="M2830" s="399">
        <v>1014</v>
      </c>
      <c r="O2830" s="333"/>
      <c r="Q2830" s="333"/>
    </row>
    <row r="2831" spans="1:17" s="19" customFormat="1" ht="39.9" customHeight="1" x14ac:dyDescent="0.25">
      <c r="A2831" s="849"/>
      <c r="B2831" s="349"/>
      <c r="C2831" s="349"/>
      <c r="D2831" s="349"/>
      <c r="E2831" s="349"/>
      <c r="F2831" s="349"/>
      <c r="G2831" s="348"/>
      <c r="H2831" s="347"/>
      <c r="I2831" s="346"/>
      <c r="J2831" s="345" t="s">
        <v>5607</v>
      </c>
      <c r="K2831" s="59"/>
      <c r="L2831" s="59" t="s">
        <v>5583</v>
      </c>
      <c r="M2831" s="344">
        <v>309</v>
      </c>
      <c r="O2831" s="333"/>
      <c r="Q2831" s="333"/>
    </row>
    <row r="2832" spans="1:17" s="19" customFormat="1" ht="39.9" customHeight="1" thickBot="1" x14ac:dyDescent="0.3">
      <c r="A2832" s="850"/>
      <c r="B2832" s="395" t="s">
        <v>6075</v>
      </c>
      <c r="C2832" s="342" t="s">
        <v>6070</v>
      </c>
      <c r="D2832" s="341">
        <v>43702</v>
      </c>
      <c r="E2832" s="340" t="s">
        <v>5605</v>
      </c>
      <c r="F2832" s="339" t="s">
        <v>6069</v>
      </c>
      <c r="G2832" s="338"/>
      <c r="H2832" s="337"/>
      <c r="I2832" s="336"/>
      <c r="J2832" s="63"/>
      <c r="K2832" s="335"/>
      <c r="L2832" s="64"/>
      <c r="M2832" s="334"/>
      <c r="O2832" s="333"/>
      <c r="Q2832" s="333"/>
    </row>
    <row r="2833" spans="1:17" s="19" customFormat="1" ht="39.9" customHeight="1" x14ac:dyDescent="0.25">
      <c r="A2833" s="848">
        <v>565</v>
      </c>
      <c r="B2833" s="287" t="s">
        <v>22</v>
      </c>
      <c r="C2833" s="287" t="s">
        <v>23</v>
      </c>
      <c r="D2833" s="287" t="s">
        <v>5593</v>
      </c>
      <c r="E2833" s="851" t="s">
        <v>5594</v>
      </c>
      <c r="F2833" s="851"/>
      <c r="G2833" s="851" t="s">
        <v>17</v>
      </c>
      <c r="H2833" s="852"/>
      <c r="I2833" s="358"/>
      <c r="J2833" s="357"/>
      <c r="K2833" s="357"/>
      <c r="L2833" s="357"/>
      <c r="M2833" s="356"/>
      <c r="O2833" s="333"/>
      <c r="Q2833" s="333"/>
    </row>
    <row r="2834" spans="1:17" s="19" customFormat="1" ht="39.9" customHeight="1" x14ac:dyDescent="0.25">
      <c r="A2834" s="849"/>
      <c r="B2834" s="48" t="s">
        <v>6074</v>
      </c>
      <c r="C2834" s="48" t="s">
        <v>6073</v>
      </c>
      <c r="D2834" s="355">
        <v>43699</v>
      </c>
      <c r="E2834" s="354"/>
      <c r="F2834" s="353" t="s">
        <v>6072</v>
      </c>
      <c r="G2834" s="774" t="s">
        <v>6070</v>
      </c>
      <c r="H2834" s="775"/>
      <c r="I2834" s="776"/>
      <c r="J2834" s="352" t="s">
        <v>5599</v>
      </c>
      <c r="K2834" s="53"/>
      <c r="L2834" s="45" t="s">
        <v>32</v>
      </c>
      <c r="M2834" s="351">
        <v>620</v>
      </c>
      <c r="O2834" s="333"/>
      <c r="Q2834" s="333"/>
    </row>
    <row r="2835" spans="1:17" s="19" customFormat="1" ht="39.9" customHeight="1" x14ac:dyDescent="0.25">
      <c r="A2835" s="849"/>
      <c r="B2835" s="349" t="s">
        <v>34</v>
      </c>
      <c r="C2835" s="349" t="s">
        <v>35</v>
      </c>
      <c r="D2835" s="349" t="s">
        <v>5600</v>
      </c>
      <c r="E2835" s="853" t="s">
        <v>5601</v>
      </c>
      <c r="F2835" s="853"/>
      <c r="G2835" s="854"/>
      <c r="H2835" s="855"/>
      <c r="I2835" s="856"/>
      <c r="J2835" s="58" t="s">
        <v>5646</v>
      </c>
      <c r="K2835" s="45"/>
      <c r="L2835" s="59" t="s">
        <v>5583</v>
      </c>
      <c r="M2835" s="399">
        <v>1014</v>
      </c>
      <c r="O2835" s="333"/>
      <c r="Q2835" s="333"/>
    </row>
    <row r="2836" spans="1:17" s="19" customFormat="1" ht="39.9" customHeight="1" x14ac:dyDescent="0.25">
      <c r="A2836" s="849"/>
      <c r="B2836" s="349"/>
      <c r="C2836" s="349"/>
      <c r="D2836" s="349"/>
      <c r="E2836" s="349"/>
      <c r="F2836" s="349"/>
      <c r="G2836" s="348"/>
      <c r="H2836" s="347"/>
      <c r="I2836" s="346"/>
      <c r="J2836" s="345" t="s">
        <v>5607</v>
      </c>
      <c r="K2836" s="59"/>
      <c r="L2836" s="59" t="s">
        <v>32</v>
      </c>
      <c r="M2836" s="344">
        <v>196</v>
      </c>
      <c r="O2836" s="333"/>
      <c r="Q2836" s="333"/>
    </row>
    <row r="2837" spans="1:17" s="19" customFormat="1" ht="39.9" customHeight="1" thickBot="1" x14ac:dyDescent="0.3">
      <c r="A2837" s="850"/>
      <c r="B2837" s="343" t="s">
        <v>6071</v>
      </c>
      <c r="C2837" s="342" t="s">
        <v>6070</v>
      </c>
      <c r="D2837" s="341">
        <v>43702</v>
      </c>
      <c r="E2837" s="340" t="s">
        <v>5605</v>
      </c>
      <c r="F2837" s="339" t="s">
        <v>6069</v>
      </c>
      <c r="G2837" s="338"/>
      <c r="H2837" s="337"/>
      <c r="I2837" s="336"/>
      <c r="J2837" s="398"/>
      <c r="K2837" s="335"/>
      <c r="L2837" s="64"/>
      <c r="M2837" s="334"/>
      <c r="O2837" s="333"/>
      <c r="Q2837" s="333"/>
    </row>
    <row r="2838" spans="1:17" s="19" customFormat="1" ht="39.9" customHeight="1" x14ac:dyDescent="0.25">
      <c r="A2838" s="848">
        <v>566</v>
      </c>
      <c r="B2838" s="287" t="s">
        <v>22</v>
      </c>
      <c r="C2838" s="287" t="s">
        <v>23</v>
      </c>
      <c r="D2838" s="287" t="s">
        <v>5593</v>
      </c>
      <c r="E2838" s="851" t="s">
        <v>5594</v>
      </c>
      <c r="F2838" s="851"/>
      <c r="G2838" s="851" t="s">
        <v>17</v>
      </c>
      <c r="H2838" s="852"/>
      <c r="I2838" s="358"/>
      <c r="J2838" s="357"/>
      <c r="K2838" s="357"/>
      <c r="L2838" s="357"/>
      <c r="M2838" s="356"/>
      <c r="O2838" s="333"/>
      <c r="Q2838" s="333"/>
    </row>
    <row r="2839" spans="1:17" s="19" customFormat="1" ht="39.9" customHeight="1" x14ac:dyDescent="0.25">
      <c r="A2839" s="849"/>
      <c r="B2839" s="48" t="s">
        <v>6068</v>
      </c>
      <c r="C2839" s="48" t="s">
        <v>6067</v>
      </c>
      <c r="D2839" s="355">
        <v>43598</v>
      </c>
      <c r="E2839" s="354"/>
      <c r="F2839" s="353" t="s">
        <v>6063</v>
      </c>
      <c r="G2839" s="774" t="s">
        <v>6061</v>
      </c>
      <c r="H2839" s="775"/>
      <c r="I2839" s="776"/>
      <c r="J2839" s="352" t="s">
        <v>5599</v>
      </c>
      <c r="K2839" s="53"/>
      <c r="L2839" s="45" t="s">
        <v>32</v>
      </c>
      <c r="M2839" s="351">
        <v>545.6</v>
      </c>
      <c r="O2839" s="333"/>
      <c r="Q2839" s="333"/>
    </row>
    <row r="2840" spans="1:17" s="19" customFormat="1" ht="39.9" customHeight="1" x14ac:dyDescent="0.25">
      <c r="A2840" s="849"/>
      <c r="B2840" s="349" t="s">
        <v>34</v>
      </c>
      <c r="C2840" s="349" t="s">
        <v>35</v>
      </c>
      <c r="D2840" s="349" t="s">
        <v>5600</v>
      </c>
      <c r="E2840" s="853" t="s">
        <v>5601</v>
      </c>
      <c r="F2840" s="853"/>
      <c r="G2840" s="854"/>
      <c r="H2840" s="855"/>
      <c r="I2840" s="856"/>
      <c r="J2840" s="58" t="s">
        <v>5646</v>
      </c>
      <c r="K2840" s="45"/>
      <c r="L2840" s="59" t="s">
        <v>32</v>
      </c>
      <c r="M2840" s="350">
        <v>369.64</v>
      </c>
      <c r="O2840" s="333"/>
      <c r="Q2840" s="333"/>
    </row>
    <row r="2841" spans="1:17" s="19" customFormat="1" ht="39.9" customHeight="1" x14ac:dyDescent="0.25">
      <c r="A2841" s="849"/>
      <c r="B2841" s="349"/>
      <c r="C2841" s="349"/>
      <c r="D2841" s="349"/>
      <c r="E2841" s="349"/>
      <c r="F2841" s="349"/>
      <c r="G2841" s="348"/>
      <c r="H2841" s="347"/>
      <c r="I2841" s="346"/>
      <c r="J2841" s="345" t="s">
        <v>5607</v>
      </c>
      <c r="K2841" s="59"/>
      <c r="L2841" s="59"/>
      <c r="M2841" s="344"/>
      <c r="O2841" s="333"/>
      <c r="Q2841" s="333"/>
    </row>
    <row r="2842" spans="1:17" s="19" customFormat="1" ht="39.9" customHeight="1" thickBot="1" x14ac:dyDescent="0.3">
      <c r="A2842" s="850"/>
      <c r="B2842" s="343" t="s">
        <v>6066</v>
      </c>
      <c r="C2842" s="342" t="s">
        <v>6061</v>
      </c>
      <c r="D2842" s="341">
        <v>43603</v>
      </c>
      <c r="E2842" s="340" t="s">
        <v>5605</v>
      </c>
      <c r="F2842" s="339" t="s">
        <v>6060</v>
      </c>
      <c r="G2842" s="338"/>
      <c r="H2842" s="337"/>
      <c r="I2842" s="336"/>
      <c r="J2842" s="63"/>
      <c r="K2842" s="335"/>
      <c r="L2842" s="64"/>
      <c r="M2842" s="334"/>
      <c r="O2842" s="333"/>
      <c r="Q2842" s="333"/>
    </row>
    <row r="2843" spans="1:17" s="19" customFormat="1" ht="39.9" customHeight="1" x14ac:dyDescent="0.25">
      <c r="A2843" s="848">
        <v>567</v>
      </c>
      <c r="B2843" s="287" t="s">
        <v>22</v>
      </c>
      <c r="C2843" s="287" t="s">
        <v>23</v>
      </c>
      <c r="D2843" s="287" t="s">
        <v>5593</v>
      </c>
      <c r="E2843" s="851" t="s">
        <v>5594</v>
      </c>
      <c r="F2843" s="851"/>
      <c r="G2843" s="851" t="s">
        <v>17</v>
      </c>
      <c r="H2843" s="852"/>
      <c r="I2843" s="358"/>
      <c r="J2843" s="357"/>
      <c r="K2843" s="357"/>
      <c r="L2843" s="357"/>
      <c r="M2843" s="356"/>
      <c r="O2843" s="333"/>
      <c r="Q2843" s="333"/>
    </row>
    <row r="2844" spans="1:17" s="19" customFormat="1" ht="39.9" customHeight="1" x14ac:dyDescent="0.25">
      <c r="A2844" s="849"/>
      <c r="B2844" s="48" t="s">
        <v>6065</v>
      </c>
      <c r="C2844" s="48" t="s">
        <v>6064</v>
      </c>
      <c r="D2844" s="355">
        <v>43598</v>
      </c>
      <c r="E2844" s="354"/>
      <c r="F2844" s="353" t="s">
        <v>6063</v>
      </c>
      <c r="G2844" s="774" t="s">
        <v>6061</v>
      </c>
      <c r="H2844" s="775"/>
      <c r="I2844" s="776"/>
      <c r="J2844" s="352" t="s">
        <v>5599</v>
      </c>
      <c r="K2844" s="53"/>
      <c r="L2844" s="45" t="s">
        <v>32</v>
      </c>
      <c r="M2844" s="351">
        <v>545.6</v>
      </c>
      <c r="O2844" s="333"/>
      <c r="Q2844" s="333"/>
    </row>
    <row r="2845" spans="1:17" s="19" customFormat="1" ht="39.9" customHeight="1" x14ac:dyDescent="0.25">
      <c r="A2845" s="849"/>
      <c r="B2845" s="349" t="s">
        <v>34</v>
      </c>
      <c r="C2845" s="349" t="s">
        <v>35</v>
      </c>
      <c r="D2845" s="349" t="s">
        <v>5600</v>
      </c>
      <c r="E2845" s="853" t="s">
        <v>5601</v>
      </c>
      <c r="F2845" s="853"/>
      <c r="G2845" s="854"/>
      <c r="H2845" s="855"/>
      <c r="I2845" s="856"/>
      <c r="J2845" s="58" t="s">
        <v>5646</v>
      </c>
      <c r="K2845" s="45"/>
      <c r="L2845" s="59" t="s">
        <v>32</v>
      </c>
      <c r="M2845" s="350">
        <v>369.64</v>
      </c>
      <c r="O2845" s="333"/>
      <c r="Q2845" s="333"/>
    </row>
    <row r="2846" spans="1:17" s="19" customFormat="1" ht="39.9" customHeight="1" x14ac:dyDescent="0.25">
      <c r="A2846" s="849"/>
      <c r="B2846" s="349"/>
      <c r="C2846" s="349"/>
      <c r="D2846" s="349"/>
      <c r="E2846" s="349"/>
      <c r="F2846" s="349"/>
      <c r="G2846" s="348"/>
      <c r="H2846" s="347"/>
      <c r="I2846" s="346"/>
      <c r="J2846" s="345" t="s">
        <v>5607</v>
      </c>
      <c r="K2846" s="59"/>
      <c r="L2846" s="59"/>
      <c r="M2846" s="344"/>
      <c r="O2846" s="333"/>
      <c r="Q2846" s="333"/>
    </row>
    <row r="2847" spans="1:17" s="19" customFormat="1" ht="39.9" customHeight="1" thickBot="1" x14ac:dyDescent="0.3">
      <c r="A2847" s="850"/>
      <c r="B2847" s="343" t="s">
        <v>6062</v>
      </c>
      <c r="C2847" s="342" t="s">
        <v>6061</v>
      </c>
      <c r="D2847" s="341">
        <v>43603</v>
      </c>
      <c r="E2847" s="340" t="s">
        <v>5605</v>
      </c>
      <c r="F2847" s="339" t="s">
        <v>6060</v>
      </c>
      <c r="G2847" s="338"/>
      <c r="H2847" s="337"/>
      <c r="I2847" s="336"/>
      <c r="J2847" s="63"/>
      <c r="K2847" s="335"/>
      <c r="L2847" s="64"/>
      <c r="M2847" s="334"/>
      <c r="O2847" s="333"/>
      <c r="Q2847" s="333"/>
    </row>
    <row r="2848" spans="1:17" s="359" customFormat="1" ht="39.9" customHeight="1" x14ac:dyDescent="0.25">
      <c r="A2848" s="848">
        <v>568</v>
      </c>
      <c r="B2848" s="393" t="s">
        <v>22</v>
      </c>
      <c r="C2848" s="393" t="s">
        <v>23</v>
      </c>
      <c r="D2848" s="393" t="s">
        <v>5593</v>
      </c>
      <c r="E2848" s="857" t="s">
        <v>5594</v>
      </c>
      <c r="F2848" s="857"/>
      <c r="G2848" s="857" t="s">
        <v>17</v>
      </c>
      <c r="H2848" s="858"/>
      <c r="I2848" s="392"/>
      <c r="J2848" s="391"/>
      <c r="K2848" s="391"/>
      <c r="L2848" s="391"/>
      <c r="M2848" s="390"/>
      <c r="O2848" s="360"/>
      <c r="Q2848" s="360"/>
    </row>
    <row r="2849" spans="1:17" s="359" customFormat="1" ht="39.9" customHeight="1" x14ac:dyDescent="0.25">
      <c r="A2849" s="849"/>
      <c r="B2849" s="389" t="s">
        <v>6059</v>
      </c>
      <c r="C2849" s="389" t="s">
        <v>6058</v>
      </c>
      <c r="D2849" s="388">
        <v>43583</v>
      </c>
      <c r="E2849" s="387"/>
      <c r="F2849" s="386" t="s">
        <v>6057</v>
      </c>
      <c r="G2849" s="859" t="s">
        <v>5030</v>
      </c>
      <c r="H2849" s="860"/>
      <c r="I2849" s="861"/>
      <c r="J2849" s="385" t="s">
        <v>5599</v>
      </c>
      <c r="K2849" s="384"/>
      <c r="L2849" s="381"/>
      <c r="M2849" s="383"/>
      <c r="O2849" s="360"/>
      <c r="Q2849" s="360"/>
    </row>
    <row r="2850" spans="1:17" s="359" customFormat="1" ht="39.9" customHeight="1" x14ac:dyDescent="0.25">
      <c r="A2850" s="849"/>
      <c r="B2850" s="379" t="s">
        <v>34</v>
      </c>
      <c r="C2850" s="379" t="s">
        <v>35</v>
      </c>
      <c r="D2850" s="379" t="s">
        <v>5600</v>
      </c>
      <c r="E2850" s="862" t="s">
        <v>5601</v>
      </c>
      <c r="F2850" s="862"/>
      <c r="G2850" s="863"/>
      <c r="H2850" s="864"/>
      <c r="I2850" s="865"/>
      <c r="J2850" s="382" t="s">
        <v>5646</v>
      </c>
      <c r="K2850" s="381"/>
      <c r="L2850" s="374" t="s">
        <v>32</v>
      </c>
      <c r="M2850" s="380">
        <v>586</v>
      </c>
      <c r="O2850" s="360"/>
      <c r="Q2850" s="360"/>
    </row>
    <row r="2851" spans="1:17" s="359" customFormat="1" ht="39.9" customHeight="1" x14ac:dyDescent="0.25">
      <c r="A2851" s="849"/>
      <c r="B2851" s="379"/>
      <c r="C2851" s="379"/>
      <c r="D2851" s="379"/>
      <c r="E2851" s="379"/>
      <c r="F2851" s="379"/>
      <c r="G2851" s="378"/>
      <c r="H2851" s="377"/>
      <c r="I2851" s="376"/>
      <c r="J2851" s="375" t="s">
        <v>5607</v>
      </c>
      <c r="K2851" s="374"/>
      <c r="L2851" s="374"/>
      <c r="M2851" s="373"/>
      <c r="O2851" s="360"/>
      <c r="Q2851" s="360"/>
    </row>
    <row r="2852" spans="1:17" s="359" customFormat="1" ht="39.9" customHeight="1" thickBot="1" x14ac:dyDescent="0.3">
      <c r="A2852" s="850"/>
      <c r="B2852" s="394" t="s">
        <v>605</v>
      </c>
      <c r="C2852" s="371" t="s">
        <v>5030</v>
      </c>
      <c r="D2852" s="370">
        <v>43584</v>
      </c>
      <c r="E2852" s="369" t="s">
        <v>5605</v>
      </c>
      <c r="F2852" s="368" t="s">
        <v>6056</v>
      </c>
      <c r="G2852" s="367"/>
      <c r="H2852" s="366"/>
      <c r="I2852" s="365"/>
      <c r="J2852" s="364" t="s">
        <v>5696</v>
      </c>
      <c r="K2852" s="363"/>
      <c r="L2852" s="362"/>
      <c r="M2852" s="361"/>
      <c r="O2852" s="360"/>
      <c r="Q2852" s="360"/>
    </row>
    <row r="2853" spans="1:17" s="19" customFormat="1" ht="39.9" customHeight="1" x14ac:dyDescent="0.25">
      <c r="A2853" s="848">
        <v>569</v>
      </c>
      <c r="B2853" s="287" t="s">
        <v>22</v>
      </c>
      <c r="C2853" s="287" t="s">
        <v>23</v>
      </c>
      <c r="D2853" s="287" t="s">
        <v>5593</v>
      </c>
      <c r="E2853" s="851" t="s">
        <v>5594</v>
      </c>
      <c r="F2853" s="851"/>
      <c r="G2853" s="851" t="s">
        <v>17</v>
      </c>
      <c r="H2853" s="852"/>
      <c r="I2853" s="358"/>
      <c r="J2853" s="357"/>
      <c r="K2853" s="357"/>
      <c r="L2853" s="357"/>
      <c r="M2853" s="356"/>
      <c r="O2853" s="333"/>
      <c r="Q2853" s="333"/>
    </row>
    <row r="2854" spans="1:17" s="19" customFormat="1" ht="39.9" customHeight="1" x14ac:dyDescent="0.25">
      <c r="A2854" s="849"/>
      <c r="B2854" s="48" t="s">
        <v>6055</v>
      </c>
      <c r="C2854" s="48" t="s">
        <v>6054</v>
      </c>
      <c r="D2854" s="355">
        <v>43613</v>
      </c>
      <c r="E2854" s="354"/>
      <c r="F2854" s="353" t="s">
        <v>6053</v>
      </c>
      <c r="G2854" s="774" t="s">
        <v>6052</v>
      </c>
      <c r="H2854" s="775"/>
      <c r="I2854" s="776"/>
      <c r="J2854" s="352" t="s">
        <v>5599</v>
      </c>
      <c r="K2854" s="53"/>
      <c r="L2854" s="45" t="s">
        <v>32</v>
      </c>
      <c r="M2854" s="351">
        <v>700</v>
      </c>
      <c r="O2854" s="333"/>
      <c r="Q2854" s="333"/>
    </row>
    <row r="2855" spans="1:17" s="19" customFormat="1" ht="39.9" customHeight="1" x14ac:dyDescent="0.25">
      <c r="A2855" s="849"/>
      <c r="B2855" s="349" t="s">
        <v>34</v>
      </c>
      <c r="C2855" s="349" t="s">
        <v>35</v>
      </c>
      <c r="D2855" s="349" t="s">
        <v>5600</v>
      </c>
      <c r="E2855" s="853" t="s">
        <v>5601</v>
      </c>
      <c r="F2855" s="853"/>
      <c r="G2855" s="854"/>
      <c r="H2855" s="855"/>
      <c r="I2855" s="856"/>
      <c r="J2855" s="58" t="s">
        <v>5646</v>
      </c>
      <c r="K2855" s="45"/>
      <c r="L2855" s="59" t="s">
        <v>32</v>
      </c>
      <c r="M2855" s="350">
        <v>4722</v>
      </c>
      <c r="O2855" s="333"/>
      <c r="Q2855" s="333"/>
    </row>
    <row r="2856" spans="1:17" s="19" customFormat="1" ht="39.9" customHeight="1" x14ac:dyDescent="0.25">
      <c r="A2856" s="849"/>
      <c r="B2856" s="349"/>
      <c r="C2856" s="349"/>
      <c r="D2856" s="349"/>
      <c r="E2856" s="349"/>
      <c r="F2856" s="349"/>
      <c r="G2856" s="348"/>
      <c r="H2856" s="347"/>
      <c r="I2856" s="346"/>
      <c r="J2856" s="345" t="s">
        <v>5607</v>
      </c>
      <c r="K2856" s="59"/>
      <c r="L2856" s="59"/>
      <c r="M2856" s="344"/>
      <c r="O2856" s="333"/>
      <c r="Q2856" s="333"/>
    </row>
    <row r="2857" spans="1:17" s="19" customFormat="1" ht="39.9" customHeight="1" thickBot="1" x14ac:dyDescent="0.3">
      <c r="A2857" s="850"/>
      <c r="B2857" s="343" t="s">
        <v>5699</v>
      </c>
      <c r="C2857" s="342" t="s">
        <v>6052</v>
      </c>
      <c r="D2857" s="341">
        <v>43624</v>
      </c>
      <c r="E2857" s="340" t="s">
        <v>5605</v>
      </c>
      <c r="F2857" s="339" t="s">
        <v>6051</v>
      </c>
      <c r="G2857" s="338"/>
      <c r="H2857" s="337"/>
      <c r="I2857" s="336"/>
      <c r="J2857" s="63" t="s">
        <v>5696</v>
      </c>
      <c r="K2857" s="335"/>
      <c r="L2857" s="64"/>
      <c r="M2857" s="334"/>
      <c r="O2857" s="333"/>
      <c r="Q2857" s="333"/>
    </row>
    <row r="2858" spans="1:17" s="19" customFormat="1" ht="39.9" customHeight="1" x14ac:dyDescent="0.25">
      <c r="A2858" s="848">
        <v>570</v>
      </c>
      <c r="B2858" s="287" t="s">
        <v>22</v>
      </c>
      <c r="C2858" s="287" t="s">
        <v>23</v>
      </c>
      <c r="D2858" s="287" t="s">
        <v>5593</v>
      </c>
      <c r="E2858" s="851" t="s">
        <v>5594</v>
      </c>
      <c r="F2858" s="851"/>
      <c r="G2858" s="851" t="s">
        <v>17</v>
      </c>
      <c r="H2858" s="852"/>
      <c r="I2858" s="358"/>
      <c r="J2858" s="357"/>
      <c r="K2858" s="357"/>
      <c r="L2858" s="357"/>
      <c r="M2858" s="356"/>
      <c r="O2858" s="333"/>
      <c r="Q2858" s="333"/>
    </row>
    <row r="2859" spans="1:17" s="19" customFormat="1" ht="39.9" customHeight="1" x14ac:dyDescent="0.25">
      <c r="A2859" s="849"/>
      <c r="B2859" s="48" t="s">
        <v>6050</v>
      </c>
      <c r="C2859" s="48" t="s">
        <v>6049</v>
      </c>
      <c r="D2859" s="355">
        <v>43577</v>
      </c>
      <c r="E2859" s="354"/>
      <c r="F2859" s="353" t="s">
        <v>5742</v>
      </c>
      <c r="G2859" s="774" t="s">
        <v>6047</v>
      </c>
      <c r="H2859" s="775"/>
      <c r="I2859" s="776"/>
      <c r="J2859" s="352" t="s">
        <v>5599</v>
      </c>
      <c r="K2859" s="53"/>
      <c r="L2859" s="45" t="s">
        <v>32</v>
      </c>
      <c r="M2859" s="351">
        <v>239</v>
      </c>
      <c r="O2859" s="333"/>
      <c r="Q2859" s="333"/>
    </row>
    <row r="2860" spans="1:17" s="19" customFormat="1" ht="39.9" customHeight="1" x14ac:dyDescent="0.25">
      <c r="A2860" s="849"/>
      <c r="B2860" s="349" t="s">
        <v>34</v>
      </c>
      <c r="C2860" s="349" t="s">
        <v>35</v>
      </c>
      <c r="D2860" s="349" t="s">
        <v>5600</v>
      </c>
      <c r="E2860" s="853" t="s">
        <v>5601</v>
      </c>
      <c r="F2860" s="853"/>
      <c r="G2860" s="854"/>
      <c r="H2860" s="855"/>
      <c r="I2860" s="856"/>
      <c r="J2860" s="58" t="s">
        <v>5646</v>
      </c>
      <c r="K2860" s="45"/>
      <c r="L2860" s="59" t="s">
        <v>32</v>
      </c>
      <c r="M2860" s="350">
        <v>679.6</v>
      </c>
      <c r="O2860" s="333"/>
      <c r="Q2860" s="333"/>
    </row>
    <row r="2861" spans="1:17" s="19" customFormat="1" ht="39.9" customHeight="1" x14ac:dyDescent="0.25">
      <c r="A2861" s="849"/>
      <c r="B2861" s="349"/>
      <c r="C2861" s="349"/>
      <c r="D2861" s="349"/>
      <c r="E2861" s="349"/>
      <c r="F2861" s="349"/>
      <c r="G2861" s="348"/>
      <c r="H2861" s="347"/>
      <c r="I2861" s="346"/>
      <c r="J2861" s="345" t="s">
        <v>5607</v>
      </c>
      <c r="K2861" s="59"/>
      <c r="L2861" s="59" t="s">
        <v>5583</v>
      </c>
      <c r="M2861" s="344">
        <v>71</v>
      </c>
      <c r="O2861" s="333"/>
      <c r="Q2861" s="333"/>
    </row>
    <row r="2862" spans="1:17" s="19" customFormat="1" ht="39.9" customHeight="1" thickBot="1" x14ac:dyDescent="0.3">
      <c r="A2862" s="850"/>
      <c r="B2862" s="343" t="s">
        <v>6048</v>
      </c>
      <c r="C2862" s="342" t="s">
        <v>6047</v>
      </c>
      <c r="D2862" s="341">
        <v>43578</v>
      </c>
      <c r="E2862" s="340" t="s">
        <v>5605</v>
      </c>
      <c r="F2862" s="339" t="s">
        <v>6046</v>
      </c>
      <c r="G2862" s="338"/>
      <c r="H2862" s="337"/>
      <c r="I2862" s="336"/>
      <c r="J2862" s="63"/>
      <c r="K2862" s="335"/>
      <c r="L2862" s="64"/>
      <c r="M2862" s="334"/>
      <c r="O2862" s="333"/>
      <c r="Q2862" s="333"/>
    </row>
    <row r="2863" spans="1:17" s="19" customFormat="1" ht="39.9" customHeight="1" x14ac:dyDescent="0.25">
      <c r="A2863" s="848">
        <v>571</v>
      </c>
      <c r="B2863" s="287" t="s">
        <v>22</v>
      </c>
      <c r="C2863" s="287" t="s">
        <v>23</v>
      </c>
      <c r="D2863" s="287" t="s">
        <v>5593</v>
      </c>
      <c r="E2863" s="851" t="s">
        <v>5594</v>
      </c>
      <c r="F2863" s="851"/>
      <c r="G2863" s="851" t="s">
        <v>17</v>
      </c>
      <c r="H2863" s="852"/>
      <c r="I2863" s="358"/>
      <c r="J2863" s="357"/>
      <c r="K2863" s="357"/>
      <c r="L2863" s="357"/>
      <c r="M2863" s="356"/>
      <c r="O2863" s="333"/>
      <c r="Q2863" s="333"/>
    </row>
    <row r="2864" spans="1:17" s="19" customFormat="1" ht="39.9" customHeight="1" x14ac:dyDescent="0.25">
      <c r="A2864" s="849"/>
      <c r="B2864" s="48" t="s">
        <v>6045</v>
      </c>
      <c r="C2864" s="48" t="s">
        <v>6044</v>
      </c>
      <c r="D2864" s="355">
        <v>43592</v>
      </c>
      <c r="E2864" s="354"/>
      <c r="F2864" s="353" t="s">
        <v>5742</v>
      </c>
      <c r="G2864" s="774" t="s">
        <v>6043</v>
      </c>
      <c r="H2864" s="775"/>
      <c r="I2864" s="776"/>
      <c r="J2864" s="352" t="s">
        <v>5599</v>
      </c>
      <c r="K2864" s="53"/>
      <c r="L2864" s="45" t="s">
        <v>32</v>
      </c>
      <c r="M2864" s="351">
        <v>577.04</v>
      </c>
      <c r="O2864" s="333"/>
      <c r="Q2864" s="333"/>
    </row>
    <row r="2865" spans="1:17" s="19" customFormat="1" ht="39.9" customHeight="1" x14ac:dyDescent="0.25">
      <c r="A2865" s="849"/>
      <c r="B2865" s="349" t="s">
        <v>34</v>
      </c>
      <c r="C2865" s="349" t="s">
        <v>35</v>
      </c>
      <c r="D2865" s="349" t="s">
        <v>5600</v>
      </c>
      <c r="E2865" s="853" t="s">
        <v>5601</v>
      </c>
      <c r="F2865" s="853"/>
      <c r="G2865" s="854"/>
      <c r="H2865" s="855"/>
      <c r="I2865" s="856"/>
      <c r="J2865" s="58" t="s">
        <v>5646</v>
      </c>
      <c r="K2865" s="45"/>
      <c r="L2865" s="59"/>
      <c r="M2865" s="350"/>
      <c r="O2865" s="333"/>
      <c r="Q2865" s="333"/>
    </row>
    <row r="2866" spans="1:17" s="19" customFormat="1" ht="39.9" customHeight="1" x14ac:dyDescent="0.25">
      <c r="A2866" s="849"/>
      <c r="B2866" s="349"/>
      <c r="C2866" s="349"/>
      <c r="D2866" s="349"/>
      <c r="E2866" s="349"/>
      <c r="F2866" s="349"/>
      <c r="G2866" s="348"/>
      <c r="H2866" s="347"/>
      <c r="I2866" s="346"/>
      <c r="J2866" s="345" t="s">
        <v>5607</v>
      </c>
      <c r="K2866" s="59"/>
      <c r="L2866" s="59" t="s">
        <v>32</v>
      </c>
      <c r="M2866" s="344">
        <v>180</v>
      </c>
      <c r="O2866" s="333"/>
      <c r="Q2866" s="333"/>
    </row>
    <row r="2867" spans="1:17" s="19" customFormat="1" ht="39.9" customHeight="1" thickBot="1" x14ac:dyDescent="0.3">
      <c r="A2867" s="850"/>
      <c r="B2867" s="343" t="s">
        <v>2563</v>
      </c>
      <c r="C2867" s="342" t="s">
        <v>6043</v>
      </c>
      <c r="D2867" s="341">
        <v>43595</v>
      </c>
      <c r="E2867" s="340" t="s">
        <v>5605</v>
      </c>
      <c r="F2867" s="339" t="s">
        <v>6042</v>
      </c>
      <c r="G2867" s="338"/>
      <c r="H2867" s="337"/>
      <c r="I2867" s="336"/>
      <c r="J2867" s="63"/>
      <c r="K2867" s="335"/>
      <c r="L2867" s="64"/>
      <c r="M2867" s="334"/>
      <c r="O2867" s="333"/>
      <c r="Q2867" s="333"/>
    </row>
    <row r="2868" spans="1:17" s="19" customFormat="1" ht="39.9" customHeight="1" x14ac:dyDescent="0.25">
      <c r="A2868" s="848">
        <v>572</v>
      </c>
      <c r="B2868" s="287" t="s">
        <v>22</v>
      </c>
      <c r="C2868" s="287" t="s">
        <v>23</v>
      </c>
      <c r="D2868" s="287" t="s">
        <v>5593</v>
      </c>
      <c r="E2868" s="851" t="s">
        <v>5594</v>
      </c>
      <c r="F2868" s="851"/>
      <c r="G2868" s="851" t="s">
        <v>17</v>
      </c>
      <c r="H2868" s="852"/>
      <c r="I2868" s="358"/>
      <c r="J2868" s="357"/>
      <c r="K2868" s="357"/>
      <c r="L2868" s="357"/>
      <c r="M2868" s="356"/>
      <c r="O2868" s="333"/>
      <c r="Q2868" s="333"/>
    </row>
    <row r="2869" spans="1:17" s="19" customFormat="1" ht="39.9" customHeight="1" x14ac:dyDescent="0.25">
      <c r="A2869" s="849"/>
      <c r="B2869" s="48" t="s">
        <v>6041</v>
      </c>
      <c r="C2869" s="48" t="s">
        <v>6040</v>
      </c>
      <c r="D2869" s="355">
        <v>43559</v>
      </c>
      <c r="E2869" s="354"/>
      <c r="F2869" s="353" t="s">
        <v>5903</v>
      </c>
      <c r="G2869" s="774" t="s">
        <v>6039</v>
      </c>
      <c r="H2869" s="775"/>
      <c r="I2869" s="776"/>
      <c r="J2869" s="352" t="s">
        <v>5599</v>
      </c>
      <c r="K2869" s="53"/>
      <c r="L2869" s="45" t="s">
        <v>32</v>
      </c>
      <c r="M2869" s="351">
        <v>320.82</v>
      </c>
      <c r="O2869" s="333"/>
      <c r="Q2869" s="333"/>
    </row>
    <row r="2870" spans="1:17" s="19" customFormat="1" ht="39.9" customHeight="1" x14ac:dyDescent="0.25">
      <c r="A2870" s="849"/>
      <c r="B2870" s="349" t="s">
        <v>34</v>
      </c>
      <c r="C2870" s="349" t="s">
        <v>35</v>
      </c>
      <c r="D2870" s="349" t="s">
        <v>5600</v>
      </c>
      <c r="E2870" s="853" t="s">
        <v>5601</v>
      </c>
      <c r="F2870" s="853"/>
      <c r="G2870" s="854"/>
      <c r="H2870" s="855"/>
      <c r="I2870" s="856"/>
      <c r="J2870" s="58" t="s">
        <v>5646</v>
      </c>
      <c r="K2870" s="45"/>
      <c r="L2870" s="59" t="s">
        <v>32</v>
      </c>
      <c r="M2870" s="350">
        <v>380.59</v>
      </c>
      <c r="O2870" s="333"/>
      <c r="Q2870" s="333"/>
    </row>
    <row r="2871" spans="1:17" s="19" customFormat="1" ht="39.9" customHeight="1" x14ac:dyDescent="0.25">
      <c r="A2871" s="849"/>
      <c r="B2871" s="349"/>
      <c r="C2871" s="349"/>
      <c r="D2871" s="349"/>
      <c r="E2871" s="349"/>
      <c r="F2871" s="349"/>
      <c r="G2871" s="348"/>
      <c r="H2871" s="347"/>
      <c r="I2871" s="346"/>
      <c r="J2871" s="345" t="s">
        <v>5607</v>
      </c>
      <c r="K2871" s="59"/>
      <c r="L2871" s="59"/>
      <c r="M2871" s="344"/>
      <c r="O2871" s="333"/>
      <c r="Q2871" s="333"/>
    </row>
    <row r="2872" spans="1:17" s="19" customFormat="1" ht="39.9" customHeight="1" thickBot="1" x14ac:dyDescent="0.3">
      <c r="A2872" s="850"/>
      <c r="B2872" s="343" t="s">
        <v>2563</v>
      </c>
      <c r="C2872" s="342" t="s">
        <v>6039</v>
      </c>
      <c r="D2872" s="341">
        <v>43561</v>
      </c>
      <c r="E2872" s="340" t="s">
        <v>5605</v>
      </c>
      <c r="F2872" s="339" t="s">
        <v>6038</v>
      </c>
      <c r="G2872" s="338"/>
      <c r="H2872" s="337"/>
      <c r="I2872" s="336"/>
      <c r="J2872" s="63" t="s">
        <v>5696</v>
      </c>
      <c r="K2872" s="335"/>
      <c r="L2872" s="64" t="s">
        <v>32</v>
      </c>
      <c r="M2872" s="334">
        <v>109</v>
      </c>
      <c r="O2872" s="333"/>
      <c r="Q2872" s="333"/>
    </row>
    <row r="2873" spans="1:17" s="19" customFormat="1" ht="39.9" customHeight="1" x14ac:dyDescent="0.25">
      <c r="A2873" s="848">
        <v>573</v>
      </c>
      <c r="B2873" s="287" t="s">
        <v>22</v>
      </c>
      <c r="C2873" s="287" t="s">
        <v>23</v>
      </c>
      <c r="D2873" s="287" t="s">
        <v>5593</v>
      </c>
      <c r="E2873" s="851" t="s">
        <v>5594</v>
      </c>
      <c r="F2873" s="851"/>
      <c r="G2873" s="851" t="s">
        <v>17</v>
      </c>
      <c r="H2873" s="852"/>
      <c r="I2873" s="358"/>
      <c r="J2873" s="357"/>
      <c r="K2873" s="357"/>
      <c r="L2873" s="357"/>
      <c r="M2873" s="356"/>
      <c r="O2873" s="333"/>
      <c r="Q2873" s="333"/>
    </row>
    <row r="2874" spans="1:17" s="19" customFormat="1" ht="39.9" customHeight="1" x14ac:dyDescent="0.25">
      <c r="A2874" s="849"/>
      <c r="B2874" s="48" t="s">
        <v>6037</v>
      </c>
      <c r="C2874" s="48" t="s">
        <v>6036</v>
      </c>
      <c r="D2874" s="355">
        <v>43590</v>
      </c>
      <c r="E2874" s="354"/>
      <c r="F2874" s="353" t="s">
        <v>6035</v>
      </c>
      <c r="G2874" s="774" t="s">
        <v>6033</v>
      </c>
      <c r="H2874" s="775"/>
      <c r="I2874" s="776"/>
      <c r="J2874" s="352" t="s">
        <v>5599</v>
      </c>
      <c r="K2874" s="53"/>
      <c r="L2874" s="45" t="s">
        <v>32</v>
      </c>
      <c r="M2874" s="351">
        <v>322</v>
      </c>
      <c r="O2874" s="333"/>
      <c r="Q2874" s="333"/>
    </row>
    <row r="2875" spans="1:17" s="19" customFormat="1" ht="39.9" customHeight="1" x14ac:dyDescent="0.25">
      <c r="A2875" s="849"/>
      <c r="B2875" s="349" t="s">
        <v>34</v>
      </c>
      <c r="C2875" s="349" t="s">
        <v>35</v>
      </c>
      <c r="D2875" s="349" t="s">
        <v>5600</v>
      </c>
      <c r="E2875" s="853" t="s">
        <v>5601</v>
      </c>
      <c r="F2875" s="853"/>
      <c r="G2875" s="854"/>
      <c r="H2875" s="855"/>
      <c r="I2875" s="856"/>
      <c r="J2875" s="58" t="s">
        <v>5646</v>
      </c>
      <c r="K2875" s="45"/>
      <c r="L2875" s="59"/>
      <c r="M2875" s="350"/>
      <c r="O2875" s="333"/>
      <c r="Q2875" s="333"/>
    </row>
    <row r="2876" spans="1:17" s="19" customFormat="1" ht="39.9" customHeight="1" x14ac:dyDescent="0.25">
      <c r="A2876" s="849"/>
      <c r="B2876" s="349"/>
      <c r="C2876" s="349"/>
      <c r="D2876" s="349"/>
      <c r="E2876" s="349"/>
      <c r="F2876" s="349"/>
      <c r="G2876" s="348"/>
      <c r="H2876" s="347"/>
      <c r="I2876" s="346"/>
      <c r="J2876" s="345" t="s">
        <v>5607</v>
      </c>
      <c r="K2876" s="59"/>
      <c r="L2876" s="59" t="s">
        <v>32</v>
      </c>
      <c r="M2876" s="344">
        <v>177.5</v>
      </c>
      <c r="O2876" s="333"/>
      <c r="Q2876" s="333"/>
    </row>
    <row r="2877" spans="1:17" s="19" customFormat="1" ht="39.9" customHeight="1" thickBot="1" x14ac:dyDescent="0.3">
      <c r="A2877" s="850"/>
      <c r="B2877" s="343" t="s">
        <v>6034</v>
      </c>
      <c r="C2877" s="342" t="s">
        <v>6033</v>
      </c>
      <c r="D2877" s="341">
        <v>43592</v>
      </c>
      <c r="E2877" s="340" t="s">
        <v>5605</v>
      </c>
      <c r="F2877" s="339" t="s">
        <v>6032</v>
      </c>
      <c r="G2877" s="338"/>
      <c r="H2877" s="337"/>
      <c r="I2877" s="336"/>
      <c r="J2877" s="63" t="s">
        <v>6031</v>
      </c>
      <c r="K2877" s="335"/>
      <c r="L2877" s="64" t="s">
        <v>32</v>
      </c>
      <c r="M2877" s="334">
        <v>35</v>
      </c>
      <c r="O2877" s="333"/>
      <c r="Q2877" s="333"/>
    </row>
    <row r="2878" spans="1:17" s="19" customFormat="1" ht="39.9" customHeight="1" x14ac:dyDescent="0.25">
      <c r="A2878" s="848">
        <v>574</v>
      </c>
      <c r="B2878" s="287" t="s">
        <v>22</v>
      </c>
      <c r="C2878" s="287" t="s">
        <v>23</v>
      </c>
      <c r="D2878" s="287" t="s">
        <v>5593</v>
      </c>
      <c r="E2878" s="851" t="s">
        <v>5594</v>
      </c>
      <c r="F2878" s="851"/>
      <c r="G2878" s="851" t="s">
        <v>17</v>
      </c>
      <c r="H2878" s="852"/>
      <c r="I2878" s="358"/>
      <c r="J2878" s="357"/>
      <c r="K2878" s="357"/>
      <c r="L2878" s="357"/>
      <c r="M2878" s="356"/>
      <c r="O2878" s="333"/>
      <c r="Q2878" s="333"/>
    </row>
    <row r="2879" spans="1:17" s="19" customFormat="1" ht="39.9" customHeight="1" x14ac:dyDescent="0.25">
      <c r="A2879" s="849"/>
      <c r="B2879" s="48" t="s">
        <v>6030</v>
      </c>
      <c r="C2879" s="48" t="s">
        <v>6029</v>
      </c>
      <c r="D2879" s="355">
        <v>43636</v>
      </c>
      <c r="E2879" s="354"/>
      <c r="F2879" s="353" t="s">
        <v>6028</v>
      </c>
      <c r="G2879" s="774" t="s">
        <v>5837</v>
      </c>
      <c r="H2879" s="775"/>
      <c r="I2879" s="776"/>
      <c r="J2879" s="352" t="s">
        <v>5599</v>
      </c>
      <c r="K2879" s="53"/>
      <c r="L2879" s="45" t="s">
        <v>32</v>
      </c>
      <c r="M2879" s="351">
        <v>1044.8900000000001</v>
      </c>
      <c r="O2879" s="333"/>
      <c r="Q2879" s="333"/>
    </row>
    <row r="2880" spans="1:17" s="19" customFormat="1" ht="39.9" customHeight="1" x14ac:dyDescent="0.25">
      <c r="A2880" s="849"/>
      <c r="B2880" s="349" t="s">
        <v>34</v>
      </c>
      <c r="C2880" s="349" t="s">
        <v>35</v>
      </c>
      <c r="D2880" s="349" t="s">
        <v>5600</v>
      </c>
      <c r="E2880" s="853" t="s">
        <v>5601</v>
      </c>
      <c r="F2880" s="853"/>
      <c r="G2880" s="854"/>
      <c r="H2880" s="855"/>
      <c r="I2880" s="856"/>
      <c r="J2880" s="58" t="s">
        <v>5646</v>
      </c>
      <c r="K2880" s="45"/>
      <c r="L2880" s="59" t="s">
        <v>5583</v>
      </c>
      <c r="M2880" s="350">
        <v>2219</v>
      </c>
      <c r="O2880" s="333"/>
      <c r="Q2880" s="333"/>
    </row>
    <row r="2881" spans="1:17" s="19" customFormat="1" ht="39.9" customHeight="1" x14ac:dyDescent="0.25">
      <c r="A2881" s="849"/>
      <c r="B2881" s="349"/>
      <c r="C2881" s="349"/>
      <c r="D2881" s="349"/>
      <c r="E2881" s="349"/>
      <c r="F2881" s="349"/>
      <c r="G2881" s="348"/>
      <c r="H2881" s="347"/>
      <c r="I2881" s="346"/>
      <c r="J2881" s="345" t="s">
        <v>5607</v>
      </c>
      <c r="K2881" s="59"/>
      <c r="L2881" s="59" t="s">
        <v>32</v>
      </c>
      <c r="M2881" s="344">
        <v>748</v>
      </c>
      <c r="O2881" s="333"/>
      <c r="Q2881" s="333"/>
    </row>
    <row r="2882" spans="1:17" s="19" customFormat="1" ht="39.9" customHeight="1" thickBot="1" x14ac:dyDescent="0.3">
      <c r="A2882" s="850"/>
      <c r="B2882" s="343" t="s">
        <v>6027</v>
      </c>
      <c r="C2882" s="342" t="s">
        <v>5837</v>
      </c>
      <c r="D2882" s="341">
        <v>43650</v>
      </c>
      <c r="E2882" s="340" t="s">
        <v>5605</v>
      </c>
      <c r="F2882" s="339" t="s">
        <v>6026</v>
      </c>
      <c r="G2882" s="338"/>
      <c r="H2882" s="337"/>
      <c r="I2882" s="336"/>
      <c r="J2882" s="63"/>
      <c r="K2882" s="335"/>
      <c r="L2882" s="64"/>
      <c r="M2882" s="334"/>
      <c r="O2882" s="333"/>
      <c r="Q2882" s="333"/>
    </row>
    <row r="2883" spans="1:17" s="359" customFormat="1" ht="39.9" customHeight="1" x14ac:dyDescent="0.25">
      <c r="A2883" s="848">
        <v>575</v>
      </c>
      <c r="B2883" s="393" t="s">
        <v>22</v>
      </c>
      <c r="C2883" s="393" t="s">
        <v>23</v>
      </c>
      <c r="D2883" s="393" t="s">
        <v>5593</v>
      </c>
      <c r="E2883" s="857" t="s">
        <v>5594</v>
      </c>
      <c r="F2883" s="857"/>
      <c r="G2883" s="857" t="s">
        <v>17</v>
      </c>
      <c r="H2883" s="858"/>
      <c r="I2883" s="392"/>
      <c r="J2883" s="391"/>
      <c r="K2883" s="391"/>
      <c r="L2883" s="391"/>
      <c r="M2883" s="390"/>
      <c r="O2883" s="360"/>
      <c r="Q2883" s="360"/>
    </row>
    <row r="2884" spans="1:17" s="359" customFormat="1" ht="39.9" customHeight="1" x14ac:dyDescent="0.25">
      <c r="A2884" s="849"/>
      <c r="B2884" s="389" t="s">
        <v>6025</v>
      </c>
      <c r="C2884" s="389" t="s">
        <v>6024</v>
      </c>
      <c r="D2884" s="388">
        <v>43640</v>
      </c>
      <c r="E2884" s="387"/>
      <c r="F2884" s="386" t="s">
        <v>6023</v>
      </c>
      <c r="G2884" s="859" t="s">
        <v>6022</v>
      </c>
      <c r="H2884" s="860"/>
      <c r="I2884" s="861"/>
      <c r="J2884" s="385" t="s">
        <v>5599</v>
      </c>
      <c r="K2884" s="384"/>
      <c r="L2884" s="381" t="s">
        <v>32</v>
      </c>
      <c r="M2884" s="383">
        <v>131</v>
      </c>
      <c r="O2884" s="360"/>
      <c r="Q2884" s="360"/>
    </row>
    <row r="2885" spans="1:17" s="359" customFormat="1" ht="39.9" customHeight="1" x14ac:dyDescent="0.25">
      <c r="A2885" s="849"/>
      <c r="B2885" s="379" t="s">
        <v>34</v>
      </c>
      <c r="C2885" s="379" t="s">
        <v>35</v>
      </c>
      <c r="D2885" s="379" t="s">
        <v>5600</v>
      </c>
      <c r="E2885" s="862" t="s">
        <v>5601</v>
      </c>
      <c r="F2885" s="862"/>
      <c r="G2885" s="863"/>
      <c r="H2885" s="864"/>
      <c r="I2885" s="865"/>
      <c r="J2885" s="382" t="s">
        <v>5646</v>
      </c>
      <c r="K2885" s="381"/>
      <c r="L2885" s="374" t="s">
        <v>32</v>
      </c>
      <c r="M2885" s="380">
        <v>704.6</v>
      </c>
      <c r="O2885" s="360"/>
      <c r="Q2885" s="360"/>
    </row>
    <row r="2886" spans="1:17" s="359" customFormat="1" ht="39.9" customHeight="1" x14ac:dyDescent="0.25">
      <c r="A2886" s="849"/>
      <c r="B2886" s="379"/>
      <c r="C2886" s="379"/>
      <c r="D2886" s="379"/>
      <c r="E2886" s="379"/>
      <c r="F2886" s="379"/>
      <c r="G2886" s="378"/>
      <c r="H2886" s="377"/>
      <c r="I2886" s="376"/>
      <c r="J2886" s="375" t="s">
        <v>5607</v>
      </c>
      <c r="K2886" s="374"/>
      <c r="L2886" s="374" t="s">
        <v>32</v>
      </c>
      <c r="M2886" s="373"/>
      <c r="O2886" s="360"/>
      <c r="Q2886" s="360"/>
    </row>
    <row r="2887" spans="1:17" s="359" customFormat="1" ht="39.9" customHeight="1" thickBot="1" x14ac:dyDescent="0.3">
      <c r="A2887" s="850"/>
      <c r="B2887" s="394" t="s">
        <v>5794</v>
      </c>
      <c r="C2887" s="371" t="s">
        <v>6022</v>
      </c>
      <c r="D2887" s="370">
        <v>43641</v>
      </c>
      <c r="E2887" s="369" t="s">
        <v>5605</v>
      </c>
      <c r="F2887" s="368" t="s">
        <v>6021</v>
      </c>
      <c r="G2887" s="367"/>
      <c r="H2887" s="366"/>
      <c r="I2887" s="365"/>
      <c r="J2887" s="364" t="s">
        <v>6020</v>
      </c>
      <c r="K2887" s="363"/>
      <c r="L2887" s="362" t="s">
        <v>32</v>
      </c>
      <c r="M2887" s="361"/>
      <c r="O2887" s="360"/>
      <c r="Q2887" s="360"/>
    </row>
    <row r="2888" spans="1:17" s="19" customFormat="1" ht="39.9" customHeight="1" x14ac:dyDescent="0.25">
      <c r="A2888" s="848">
        <v>576</v>
      </c>
      <c r="B2888" s="287" t="s">
        <v>22</v>
      </c>
      <c r="C2888" s="287" t="s">
        <v>23</v>
      </c>
      <c r="D2888" s="287" t="s">
        <v>5593</v>
      </c>
      <c r="E2888" s="851" t="s">
        <v>5594</v>
      </c>
      <c r="F2888" s="851"/>
      <c r="G2888" s="851" t="s">
        <v>17</v>
      </c>
      <c r="H2888" s="852"/>
      <c r="I2888" s="358"/>
      <c r="J2888" s="357"/>
      <c r="K2888" s="357"/>
      <c r="L2888" s="357"/>
      <c r="M2888" s="356"/>
      <c r="O2888" s="333"/>
      <c r="Q2888" s="333"/>
    </row>
    <row r="2889" spans="1:17" s="19" customFormat="1" ht="39.9" customHeight="1" x14ac:dyDescent="0.25">
      <c r="A2889" s="849"/>
      <c r="B2889" s="48" t="s">
        <v>6016</v>
      </c>
      <c r="C2889" s="48" t="s">
        <v>6019</v>
      </c>
      <c r="D2889" s="355">
        <v>43597</v>
      </c>
      <c r="E2889" s="354"/>
      <c r="F2889" s="353" t="s">
        <v>6018</v>
      </c>
      <c r="G2889" s="774" t="s">
        <v>5837</v>
      </c>
      <c r="H2889" s="775"/>
      <c r="I2889" s="776"/>
      <c r="J2889" s="352" t="s">
        <v>5599</v>
      </c>
      <c r="K2889" s="53"/>
      <c r="L2889" s="45" t="s">
        <v>32</v>
      </c>
      <c r="M2889" s="351">
        <v>704</v>
      </c>
      <c r="O2889" s="333"/>
      <c r="Q2889" s="333"/>
    </row>
    <row r="2890" spans="1:17" s="19" customFormat="1" ht="39.9" customHeight="1" x14ac:dyDescent="0.25">
      <c r="A2890" s="849"/>
      <c r="B2890" s="349" t="s">
        <v>34</v>
      </c>
      <c r="C2890" s="349" t="s">
        <v>35</v>
      </c>
      <c r="D2890" s="349" t="s">
        <v>5600</v>
      </c>
      <c r="E2890" s="853" t="s">
        <v>5601</v>
      </c>
      <c r="F2890" s="853"/>
      <c r="G2890" s="854"/>
      <c r="H2890" s="855"/>
      <c r="I2890" s="856"/>
      <c r="J2890" s="58" t="s">
        <v>5646</v>
      </c>
      <c r="K2890" s="45"/>
      <c r="L2890" s="59" t="s">
        <v>32</v>
      </c>
      <c r="M2890" s="350">
        <v>2578.1999999999998</v>
      </c>
      <c r="O2890" s="333"/>
      <c r="Q2890" s="333"/>
    </row>
    <row r="2891" spans="1:17" s="19" customFormat="1" ht="39.9" customHeight="1" thickBot="1" x14ac:dyDescent="0.3">
      <c r="A2891" s="849"/>
      <c r="B2891" s="349"/>
      <c r="C2891" s="349"/>
      <c r="D2891" s="349"/>
      <c r="E2891" s="349"/>
      <c r="F2891" s="349"/>
      <c r="G2891" s="348"/>
      <c r="H2891" s="347"/>
      <c r="I2891" s="346"/>
      <c r="J2891" s="345" t="s">
        <v>5607</v>
      </c>
      <c r="K2891" s="59"/>
      <c r="L2891" s="59"/>
      <c r="M2891" s="344"/>
      <c r="O2891" s="333"/>
      <c r="Q2891" s="333"/>
    </row>
    <row r="2892" spans="1:17" s="19" customFormat="1" ht="39.9" customHeight="1" thickBot="1" x14ac:dyDescent="0.3">
      <c r="A2892" s="850"/>
      <c r="B2892" s="397" t="s">
        <v>5823</v>
      </c>
      <c r="C2892" s="342" t="s">
        <v>5837</v>
      </c>
      <c r="D2892" s="341">
        <v>43602</v>
      </c>
      <c r="E2892" s="340" t="s">
        <v>5605</v>
      </c>
      <c r="F2892" s="339" t="s">
        <v>6017</v>
      </c>
      <c r="G2892" s="338"/>
      <c r="H2892" s="337"/>
      <c r="I2892" s="336"/>
      <c r="J2892" s="63" t="s">
        <v>5696</v>
      </c>
      <c r="K2892" s="335"/>
      <c r="L2892" s="64"/>
      <c r="M2892" s="334"/>
      <c r="O2892" s="333"/>
      <c r="Q2892" s="333"/>
    </row>
    <row r="2893" spans="1:17" s="359" customFormat="1" ht="39.9" customHeight="1" x14ac:dyDescent="0.25">
      <c r="A2893" s="848">
        <v>577</v>
      </c>
      <c r="B2893" s="393" t="s">
        <v>22</v>
      </c>
      <c r="C2893" s="393" t="s">
        <v>23</v>
      </c>
      <c r="D2893" s="393" t="s">
        <v>5593</v>
      </c>
      <c r="E2893" s="857" t="s">
        <v>5594</v>
      </c>
      <c r="F2893" s="857"/>
      <c r="G2893" s="857" t="s">
        <v>17</v>
      </c>
      <c r="H2893" s="858"/>
      <c r="I2893" s="392"/>
      <c r="J2893" s="391"/>
      <c r="K2893" s="391"/>
      <c r="L2893" s="391"/>
      <c r="M2893" s="390"/>
      <c r="O2893" s="360"/>
      <c r="Q2893" s="360"/>
    </row>
    <row r="2894" spans="1:17" s="359" customFormat="1" ht="39.9" customHeight="1" x14ac:dyDescent="0.25">
      <c r="A2894" s="849"/>
      <c r="B2894" s="389" t="s">
        <v>6016</v>
      </c>
      <c r="C2894" s="389" t="s">
        <v>6015</v>
      </c>
      <c r="D2894" s="388">
        <v>43695</v>
      </c>
      <c r="E2894" s="387"/>
      <c r="F2894" s="386" t="s">
        <v>5770</v>
      </c>
      <c r="G2894" s="859" t="s">
        <v>6014</v>
      </c>
      <c r="H2894" s="860"/>
      <c r="I2894" s="861"/>
      <c r="J2894" s="385" t="s">
        <v>5599</v>
      </c>
      <c r="K2894" s="384"/>
      <c r="L2894" s="381" t="s">
        <v>5583</v>
      </c>
      <c r="M2894" s="383">
        <v>183</v>
      </c>
      <c r="O2894" s="360"/>
      <c r="Q2894" s="360"/>
    </row>
    <row r="2895" spans="1:17" s="359" customFormat="1" ht="39.9" customHeight="1" x14ac:dyDescent="0.25">
      <c r="A2895" s="849"/>
      <c r="B2895" s="379" t="s">
        <v>34</v>
      </c>
      <c r="C2895" s="379" t="s">
        <v>35</v>
      </c>
      <c r="D2895" s="379" t="s">
        <v>5600</v>
      </c>
      <c r="E2895" s="862" t="s">
        <v>5601</v>
      </c>
      <c r="F2895" s="862"/>
      <c r="G2895" s="863"/>
      <c r="H2895" s="864"/>
      <c r="I2895" s="865"/>
      <c r="J2895" s="382" t="s">
        <v>5646</v>
      </c>
      <c r="K2895" s="381"/>
      <c r="L2895" s="374"/>
      <c r="M2895" s="380"/>
      <c r="O2895" s="360"/>
      <c r="Q2895" s="360"/>
    </row>
    <row r="2896" spans="1:17" s="359" customFormat="1" ht="39.9" customHeight="1" thickBot="1" x14ac:dyDescent="0.3">
      <c r="A2896" s="849"/>
      <c r="B2896" s="379"/>
      <c r="C2896" s="379"/>
      <c r="D2896" s="379"/>
      <c r="E2896" s="379"/>
      <c r="F2896" s="379"/>
      <c r="G2896" s="378"/>
      <c r="H2896" s="377"/>
      <c r="I2896" s="376"/>
      <c r="J2896" s="375" t="s">
        <v>5607</v>
      </c>
      <c r="K2896" s="374"/>
      <c r="L2896" s="374"/>
      <c r="M2896" s="373"/>
      <c r="O2896" s="360"/>
      <c r="Q2896" s="360"/>
    </row>
    <row r="2897" spans="1:17" s="359" customFormat="1" ht="39.9" customHeight="1" thickBot="1" x14ac:dyDescent="0.3">
      <c r="A2897" s="850"/>
      <c r="B2897" s="372" t="s">
        <v>5823</v>
      </c>
      <c r="C2897" s="371" t="s">
        <v>6014</v>
      </c>
      <c r="D2897" s="370">
        <v>43699</v>
      </c>
      <c r="E2897" s="369" t="s">
        <v>5605</v>
      </c>
      <c r="F2897" s="368" t="s">
        <v>6013</v>
      </c>
      <c r="G2897" s="367"/>
      <c r="H2897" s="366"/>
      <c r="I2897" s="365"/>
      <c r="J2897" s="364" t="s">
        <v>5696</v>
      </c>
      <c r="K2897" s="363"/>
      <c r="L2897" s="362" t="s">
        <v>5583</v>
      </c>
      <c r="M2897" s="361">
        <v>214</v>
      </c>
      <c r="O2897" s="360"/>
      <c r="Q2897" s="360"/>
    </row>
    <row r="2898" spans="1:17" s="19" customFormat="1" ht="39.9" customHeight="1" x14ac:dyDescent="0.25">
      <c r="A2898" s="848">
        <v>578</v>
      </c>
      <c r="B2898" s="287" t="s">
        <v>22</v>
      </c>
      <c r="C2898" s="287" t="s">
        <v>23</v>
      </c>
      <c r="D2898" s="287" t="s">
        <v>5593</v>
      </c>
      <c r="E2898" s="851" t="s">
        <v>5594</v>
      </c>
      <c r="F2898" s="851"/>
      <c r="G2898" s="851" t="s">
        <v>17</v>
      </c>
      <c r="H2898" s="852"/>
      <c r="I2898" s="358"/>
      <c r="J2898" s="357"/>
      <c r="K2898" s="357"/>
      <c r="L2898" s="357"/>
      <c r="M2898" s="356"/>
      <c r="O2898" s="333"/>
      <c r="Q2898" s="333"/>
    </row>
    <row r="2899" spans="1:17" s="19" customFormat="1" ht="39.9" customHeight="1" x14ac:dyDescent="0.25">
      <c r="A2899" s="849"/>
      <c r="B2899" s="48" t="s">
        <v>6012</v>
      </c>
      <c r="C2899" s="48" t="s">
        <v>6011</v>
      </c>
      <c r="D2899" s="355">
        <v>43621</v>
      </c>
      <c r="E2899" s="354"/>
      <c r="F2899" s="353" t="s">
        <v>5990</v>
      </c>
      <c r="G2899" s="774" t="s">
        <v>6010</v>
      </c>
      <c r="H2899" s="775"/>
      <c r="I2899" s="776"/>
      <c r="J2899" s="352" t="s">
        <v>5599</v>
      </c>
      <c r="K2899" s="53"/>
      <c r="L2899" s="45" t="s">
        <v>32</v>
      </c>
      <c r="M2899" s="351">
        <v>534</v>
      </c>
      <c r="O2899" s="333"/>
      <c r="Q2899" s="333"/>
    </row>
    <row r="2900" spans="1:17" s="19" customFormat="1" ht="39.9" customHeight="1" x14ac:dyDescent="0.25">
      <c r="A2900" s="849"/>
      <c r="B2900" s="349" t="s">
        <v>34</v>
      </c>
      <c r="C2900" s="349" t="s">
        <v>35</v>
      </c>
      <c r="D2900" s="349" t="s">
        <v>5600</v>
      </c>
      <c r="E2900" s="853" t="s">
        <v>5601</v>
      </c>
      <c r="F2900" s="853"/>
      <c r="G2900" s="854"/>
      <c r="H2900" s="855"/>
      <c r="I2900" s="856"/>
      <c r="J2900" s="58" t="s">
        <v>5646</v>
      </c>
      <c r="K2900" s="45"/>
      <c r="L2900" s="59" t="s">
        <v>32</v>
      </c>
      <c r="M2900" s="350">
        <v>1137.74</v>
      </c>
      <c r="O2900" s="333"/>
      <c r="Q2900" s="333"/>
    </row>
    <row r="2901" spans="1:17" s="19" customFormat="1" ht="39.9" customHeight="1" x14ac:dyDescent="0.25">
      <c r="A2901" s="849"/>
      <c r="B2901" s="349"/>
      <c r="C2901" s="349"/>
      <c r="D2901" s="349"/>
      <c r="E2901" s="349"/>
      <c r="F2901" s="349"/>
      <c r="G2901" s="348"/>
      <c r="H2901" s="347"/>
      <c r="I2901" s="346"/>
      <c r="J2901" s="345" t="s">
        <v>5607</v>
      </c>
      <c r="K2901" s="59"/>
      <c r="L2901" s="59"/>
      <c r="M2901" s="344"/>
      <c r="O2901" s="333"/>
      <c r="Q2901" s="333"/>
    </row>
    <row r="2902" spans="1:17" s="19" customFormat="1" ht="39.9" customHeight="1" thickBot="1" x14ac:dyDescent="0.3">
      <c r="A2902" s="850"/>
      <c r="B2902" s="343" t="s">
        <v>5775</v>
      </c>
      <c r="C2902" s="342" t="s">
        <v>6010</v>
      </c>
      <c r="D2902" s="341">
        <v>43623</v>
      </c>
      <c r="E2902" s="340" t="s">
        <v>5605</v>
      </c>
      <c r="F2902" s="339" t="s">
        <v>6009</v>
      </c>
      <c r="G2902" s="338"/>
      <c r="H2902" s="337"/>
      <c r="I2902" s="336"/>
      <c r="J2902" s="63" t="s">
        <v>5696</v>
      </c>
      <c r="K2902" s="335"/>
      <c r="L2902" s="64"/>
      <c r="M2902" s="334"/>
      <c r="O2902" s="333"/>
      <c r="Q2902" s="333"/>
    </row>
    <row r="2903" spans="1:17" s="19" customFormat="1" ht="39.9" customHeight="1" x14ac:dyDescent="0.25">
      <c r="A2903" s="848">
        <v>579</v>
      </c>
      <c r="B2903" s="287" t="s">
        <v>22</v>
      </c>
      <c r="C2903" s="287" t="s">
        <v>23</v>
      </c>
      <c r="D2903" s="287" t="s">
        <v>5593</v>
      </c>
      <c r="E2903" s="851" t="s">
        <v>5594</v>
      </c>
      <c r="F2903" s="851"/>
      <c r="G2903" s="851" t="s">
        <v>17</v>
      </c>
      <c r="H2903" s="852"/>
      <c r="I2903" s="358"/>
      <c r="J2903" s="357"/>
      <c r="K2903" s="357"/>
      <c r="L2903" s="357"/>
      <c r="M2903" s="356"/>
      <c r="O2903" s="333"/>
      <c r="Q2903" s="333"/>
    </row>
    <row r="2904" spans="1:17" s="19" customFormat="1" ht="39.9" customHeight="1" x14ac:dyDescent="0.25">
      <c r="A2904" s="849"/>
      <c r="B2904" s="48" t="s">
        <v>5999</v>
      </c>
      <c r="C2904" s="48" t="s">
        <v>6008</v>
      </c>
      <c r="D2904" s="355">
        <v>43646</v>
      </c>
      <c r="E2904" s="354"/>
      <c r="F2904" s="353" t="s">
        <v>6007</v>
      </c>
      <c r="G2904" s="774" t="s">
        <v>5997</v>
      </c>
      <c r="H2904" s="775"/>
      <c r="I2904" s="776"/>
      <c r="J2904" s="352" t="s">
        <v>5599</v>
      </c>
      <c r="K2904" s="53"/>
      <c r="L2904" s="45" t="s">
        <v>32</v>
      </c>
      <c r="M2904" s="351">
        <v>775</v>
      </c>
      <c r="O2904" s="333"/>
      <c r="Q2904" s="333"/>
    </row>
    <row r="2905" spans="1:17" s="19" customFormat="1" ht="39.9" customHeight="1" x14ac:dyDescent="0.25">
      <c r="A2905" s="849"/>
      <c r="B2905" s="349" t="s">
        <v>34</v>
      </c>
      <c r="C2905" s="349" t="s">
        <v>35</v>
      </c>
      <c r="D2905" s="349" t="s">
        <v>5600</v>
      </c>
      <c r="E2905" s="853" t="s">
        <v>5601</v>
      </c>
      <c r="F2905" s="853"/>
      <c r="G2905" s="854"/>
      <c r="H2905" s="855"/>
      <c r="I2905" s="856"/>
      <c r="J2905" s="58" t="s">
        <v>5646</v>
      </c>
      <c r="K2905" s="45"/>
      <c r="L2905" s="59"/>
      <c r="M2905" s="350"/>
      <c r="O2905" s="333"/>
      <c r="Q2905" s="333"/>
    </row>
    <row r="2906" spans="1:17" s="19" customFormat="1" ht="39.9" customHeight="1" x14ac:dyDescent="0.25">
      <c r="A2906" s="849"/>
      <c r="B2906" s="349"/>
      <c r="C2906" s="349"/>
      <c r="D2906" s="349"/>
      <c r="E2906" s="349"/>
      <c r="F2906" s="349"/>
      <c r="G2906" s="348"/>
      <c r="H2906" s="347"/>
      <c r="I2906" s="346"/>
      <c r="J2906" s="345" t="s">
        <v>5607</v>
      </c>
      <c r="K2906" s="59"/>
      <c r="L2906" s="59"/>
      <c r="M2906" s="344"/>
      <c r="O2906" s="333"/>
      <c r="Q2906" s="333"/>
    </row>
    <row r="2907" spans="1:17" s="19" customFormat="1" ht="39.9" customHeight="1" thickBot="1" x14ac:dyDescent="0.3">
      <c r="A2907" s="850"/>
      <c r="B2907" s="343" t="s">
        <v>5981</v>
      </c>
      <c r="C2907" s="342" t="s">
        <v>5997</v>
      </c>
      <c r="D2907" s="341">
        <v>43652</v>
      </c>
      <c r="E2907" s="340" t="s">
        <v>5605</v>
      </c>
      <c r="F2907" s="339" t="s">
        <v>6006</v>
      </c>
      <c r="G2907" s="338"/>
      <c r="H2907" s="337"/>
      <c r="I2907" s="336"/>
      <c r="J2907" s="63"/>
      <c r="K2907" s="335"/>
      <c r="L2907" s="64"/>
      <c r="M2907" s="334"/>
      <c r="O2907" s="333"/>
      <c r="Q2907" s="333"/>
    </row>
    <row r="2908" spans="1:17" s="19" customFormat="1" ht="39.9" customHeight="1" x14ac:dyDescent="0.25">
      <c r="A2908" s="848">
        <v>580</v>
      </c>
      <c r="B2908" s="287" t="s">
        <v>22</v>
      </c>
      <c r="C2908" s="287" t="s">
        <v>23</v>
      </c>
      <c r="D2908" s="287" t="s">
        <v>5593</v>
      </c>
      <c r="E2908" s="851" t="s">
        <v>5594</v>
      </c>
      <c r="F2908" s="851"/>
      <c r="G2908" s="851" t="s">
        <v>17</v>
      </c>
      <c r="H2908" s="852"/>
      <c r="I2908" s="358"/>
      <c r="J2908" s="357"/>
      <c r="K2908" s="357"/>
      <c r="L2908" s="357"/>
      <c r="M2908" s="356"/>
      <c r="O2908" s="333"/>
      <c r="Q2908" s="333"/>
    </row>
    <row r="2909" spans="1:17" s="19" customFormat="1" ht="39.9" customHeight="1" x14ac:dyDescent="0.25">
      <c r="A2909" s="849"/>
      <c r="B2909" s="48" t="s">
        <v>5999</v>
      </c>
      <c r="C2909" s="48" t="s">
        <v>6005</v>
      </c>
      <c r="D2909" s="355">
        <v>43668</v>
      </c>
      <c r="E2909" s="354"/>
      <c r="F2909" s="353" t="s">
        <v>6004</v>
      </c>
      <c r="G2909" s="774" t="s">
        <v>5997</v>
      </c>
      <c r="H2909" s="775"/>
      <c r="I2909" s="776"/>
      <c r="J2909" s="352" t="s">
        <v>5599</v>
      </c>
      <c r="K2909" s="53"/>
      <c r="L2909" s="45" t="s">
        <v>32</v>
      </c>
      <c r="M2909" s="351">
        <v>2522</v>
      </c>
      <c r="O2909" s="333"/>
      <c r="Q2909" s="333"/>
    </row>
    <row r="2910" spans="1:17" s="19" customFormat="1" ht="39.9" customHeight="1" x14ac:dyDescent="0.25">
      <c r="A2910" s="849"/>
      <c r="B2910" s="349" t="s">
        <v>34</v>
      </c>
      <c r="C2910" s="349" t="s">
        <v>35</v>
      </c>
      <c r="D2910" s="349" t="s">
        <v>5600</v>
      </c>
      <c r="E2910" s="853" t="s">
        <v>5601</v>
      </c>
      <c r="F2910" s="853"/>
      <c r="G2910" s="854"/>
      <c r="H2910" s="855"/>
      <c r="I2910" s="856"/>
      <c r="J2910" s="58" t="s">
        <v>5646</v>
      </c>
      <c r="K2910" s="45"/>
      <c r="L2910" s="59" t="s">
        <v>5583</v>
      </c>
      <c r="M2910" s="350">
        <v>2755</v>
      </c>
      <c r="O2910" s="333"/>
      <c r="Q2910" s="333"/>
    </row>
    <row r="2911" spans="1:17" s="19" customFormat="1" ht="39.9" customHeight="1" x14ac:dyDescent="0.25">
      <c r="A2911" s="849"/>
      <c r="B2911" s="349"/>
      <c r="C2911" s="349"/>
      <c r="D2911" s="349"/>
      <c r="E2911" s="349"/>
      <c r="F2911" s="349"/>
      <c r="G2911" s="348"/>
      <c r="H2911" s="347"/>
      <c r="I2911" s="346"/>
      <c r="J2911" s="345" t="s">
        <v>5607</v>
      </c>
      <c r="K2911" s="59"/>
      <c r="L2911" s="59"/>
      <c r="M2911" s="344"/>
      <c r="O2911" s="333"/>
      <c r="Q2911" s="333"/>
    </row>
    <row r="2912" spans="1:17" s="19" customFormat="1" ht="39.9" customHeight="1" thickBot="1" x14ac:dyDescent="0.3">
      <c r="A2912" s="850"/>
      <c r="B2912" s="343" t="s">
        <v>5981</v>
      </c>
      <c r="C2912" s="342" t="s">
        <v>5997</v>
      </c>
      <c r="D2912" s="341">
        <v>43678</v>
      </c>
      <c r="E2912" s="340" t="s">
        <v>5605</v>
      </c>
      <c r="F2912" s="339" t="s">
        <v>6003</v>
      </c>
      <c r="G2912" s="338"/>
      <c r="H2912" s="337"/>
      <c r="I2912" s="336"/>
      <c r="J2912" s="63"/>
      <c r="K2912" s="335"/>
      <c r="L2912" s="64"/>
      <c r="M2912" s="334"/>
      <c r="O2912" s="333"/>
      <c r="Q2912" s="333"/>
    </row>
    <row r="2913" spans="1:17" s="19" customFormat="1" ht="39.9" customHeight="1" x14ac:dyDescent="0.25">
      <c r="A2913" s="848">
        <v>581</v>
      </c>
      <c r="B2913" s="287" t="s">
        <v>22</v>
      </c>
      <c r="C2913" s="287" t="s">
        <v>23</v>
      </c>
      <c r="D2913" s="287" t="s">
        <v>5593</v>
      </c>
      <c r="E2913" s="851" t="s">
        <v>5594</v>
      </c>
      <c r="F2913" s="851"/>
      <c r="G2913" s="851" t="s">
        <v>17</v>
      </c>
      <c r="H2913" s="852"/>
      <c r="I2913" s="358"/>
      <c r="J2913" s="357"/>
      <c r="K2913" s="357"/>
      <c r="L2913" s="357"/>
      <c r="M2913" s="356"/>
      <c r="O2913" s="333"/>
      <c r="Q2913" s="333"/>
    </row>
    <row r="2914" spans="1:17" s="19" customFormat="1" ht="39.9" customHeight="1" x14ac:dyDescent="0.25">
      <c r="A2914" s="849"/>
      <c r="B2914" s="48" t="s">
        <v>5999</v>
      </c>
      <c r="C2914" s="48" t="s">
        <v>6002</v>
      </c>
      <c r="D2914" s="355">
        <v>43721</v>
      </c>
      <c r="E2914" s="354"/>
      <c r="F2914" s="353" t="s">
        <v>6001</v>
      </c>
      <c r="G2914" s="774" t="s">
        <v>5997</v>
      </c>
      <c r="H2914" s="775"/>
      <c r="I2914" s="776"/>
      <c r="J2914" s="352" t="s">
        <v>5599</v>
      </c>
      <c r="K2914" s="53"/>
      <c r="L2914" s="45" t="s">
        <v>32</v>
      </c>
      <c r="M2914" s="351">
        <v>1211</v>
      </c>
      <c r="O2914" s="333"/>
      <c r="Q2914" s="333"/>
    </row>
    <row r="2915" spans="1:17" s="19" customFormat="1" ht="39.9" customHeight="1" x14ac:dyDescent="0.25">
      <c r="A2915" s="849"/>
      <c r="B2915" s="349" t="s">
        <v>34</v>
      </c>
      <c r="C2915" s="349" t="s">
        <v>35</v>
      </c>
      <c r="D2915" s="349" t="s">
        <v>5600</v>
      </c>
      <c r="E2915" s="853" t="s">
        <v>5601</v>
      </c>
      <c r="F2915" s="853"/>
      <c r="G2915" s="854"/>
      <c r="H2915" s="855"/>
      <c r="I2915" s="856"/>
      <c r="J2915" s="58" t="s">
        <v>5646</v>
      </c>
      <c r="K2915" s="45"/>
      <c r="L2915" s="59" t="s">
        <v>5583</v>
      </c>
      <c r="M2915" s="350">
        <v>2450</v>
      </c>
      <c r="O2915" s="333"/>
      <c r="Q2915" s="333"/>
    </row>
    <row r="2916" spans="1:17" s="19" customFormat="1" ht="39.9" customHeight="1" x14ac:dyDescent="0.25">
      <c r="A2916" s="849"/>
      <c r="B2916" s="349"/>
      <c r="C2916" s="349"/>
      <c r="D2916" s="349"/>
      <c r="E2916" s="349"/>
      <c r="F2916" s="349"/>
      <c r="G2916" s="348"/>
      <c r="H2916" s="347"/>
      <c r="I2916" s="346"/>
      <c r="J2916" s="345" t="s">
        <v>5607</v>
      </c>
      <c r="K2916" s="59"/>
      <c r="L2916" s="59"/>
      <c r="M2916" s="344"/>
      <c r="O2916" s="333"/>
      <c r="Q2916" s="333"/>
    </row>
    <row r="2917" spans="1:17" s="19" customFormat="1" ht="39.9" customHeight="1" thickBot="1" x14ac:dyDescent="0.3">
      <c r="A2917" s="850"/>
      <c r="B2917" s="343" t="s">
        <v>5981</v>
      </c>
      <c r="C2917" s="342" t="s">
        <v>5997</v>
      </c>
      <c r="D2917" s="341">
        <v>43729</v>
      </c>
      <c r="E2917" s="340" t="s">
        <v>5605</v>
      </c>
      <c r="F2917" s="339" t="s">
        <v>6000</v>
      </c>
      <c r="G2917" s="338"/>
      <c r="H2917" s="337"/>
      <c r="I2917" s="336"/>
      <c r="J2917" s="63"/>
      <c r="K2917" s="335"/>
      <c r="L2917" s="64"/>
      <c r="M2917" s="334"/>
      <c r="O2917" s="333"/>
      <c r="Q2917" s="333"/>
    </row>
    <row r="2918" spans="1:17" s="19" customFormat="1" ht="39.9" customHeight="1" x14ac:dyDescent="0.25">
      <c r="A2918" s="848">
        <v>582</v>
      </c>
      <c r="B2918" s="287" t="s">
        <v>22</v>
      </c>
      <c r="C2918" s="287" t="s">
        <v>23</v>
      </c>
      <c r="D2918" s="287" t="s">
        <v>5593</v>
      </c>
      <c r="E2918" s="851" t="s">
        <v>5594</v>
      </c>
      <c r="F2918" s="851"/>
      <c r="G2918" s="851" t="s">
        <v>17</v>
      </c>
      <c r="H2918" s="852"/>
      <c r="I2918" s="358"/>
      <c r="J2918" s="357"/>
      <c r="K2918" s="357"/>
      <c r="L2918" s="357"/>
      <c r="M2918" s="356"/>
      <c r="O2918" s="333"/>
      <c r="Q2918" s="333"/>
    </row>
    <row r="2919" spans="1:17" s="19" customFormat="1" ht="39.9" customHeight="1" x14ac:dyDescent="0.25">
      <c r="A2919" s="849"/>
      <c r="B2919" s="48" t="s">
        <v>5999</v>
      </c>
      <c r="C2919" s="48" t="s">
        <v>5998</v>
      </c>
      <c r="D2919" s="355">
        <v>43689</v>
      </c>
      <c r="E2919" s="354"/>
      <c r="F2919" s="353" t="s">
        <v>5735</v>
      </c>
      <c r="G2919" s="774" t="s">
        <v>5997</v>
      </c>
      <c r="H2919" s="775"/>
      <c r="I2919" s="776"/>
      <c r="J2919" s="352" t="s">
        <v>5599</v>
      </c>
      <c r="K2919" s="53"/>
      <c r="L2919" s="45" t="s">
        <v>32</v>
      </c>
      <c r="M2919" s="351">
        <v>1988</v>
      </c>
      <c r="O2919" s="333"/>
      <c r="Q2919" s="333"/>
    </row>
    <row r="2920" spans="1:17" s="19" customFormat="1" ht="39.9" customHeight="1" x14ac:dyDescent="0.25">
      <c r="A2920" s="849"/>
      <c r="B2920" s="349" t="s">
        <v>34</v>
      </c>
      <c r="C2920" s="349" t="s">
        <v>35</v>
      </c>
      <c r="D2920" s="349" t="s">
        <v>5600</v>
      </c>
      <c r="E2920" s="853" t="s">
        <v>5601</v>
      </c>
      <c r="F2920" s="853"/>
      <c r="G2920" s="854"/>
      <c r="H2920" s="855"/>
      <c r="I2920" s="856"/>
      <c r="J2920" s="58" t="s">
        <v>5646</v>
      </c>
      <c r="K2920" s="45"/>
      <c r="L2920" s="59" t="s">
        <v>5583</v>
      </c>
      <c r="M2920" s="350">
        <v>5095</v>
      </c>
      <c r="O2920" s="333"/>
      <c r="Q2920" s="333"/>
    </row>
    <row r="2921" spans="1:17" s="19" customFormat="1" ht="39.9" customHeight="1" x14ac:dyDescent="0.25">
      <c r="A2921" s="849"/>
      <c r="B2921" s="349"/>
      <c r="C2921" s="349"/>
      <c r="D2921" s="349"/>
      <c r="E2921" s="349"/>
      <c r="F2921" s="349"/>
      <c r="G2921" s="348"/>
      <c r="H2921" s="347"/>
      <c r="I2921" s="346"/>
      <c r="J2921" s="345" t="s">
        <v>5607</v>
      </c>
      <c r="K2921" s="59"/>
      <c r="L2921" s="59"/>
      <c r="M2921" s="344"/>
      <c r="O2921" s="333"/>
      <c r="Q2921" s="333"/>
    </row>
    <row r="2922" spans="1:17" s="19" customFormat="1" ht="39.9" customHeight="1" thickBot="1" x14ac:dyDescent="0.3">
      <c r="A2922" s="850"/>
      <c r="B2922" s="343" t="s">
        <v>5981</v>
      </c>
      <c r="C2922" s="342" t="s">
        <v>5997</v>
      </c>
      <c r="D2922" s="341">
        <v>43701</v>
      </c>
      <c r="E2922" s="340" t="s">
        <v>5605</v>
      </c>
      <c r="F2922" s="339" t="s">
        <v>5996</v>
      </c>
      <c r="G2922" s="338"/>
      <c r="H2922" s="337"/>
      <c r="I2922" s="336"/>
      <c r="J2922" s="63"/>
      <c r="K2922" s="335"/>
      <c r="L2922" s="64"/>
      <c r="M2922" s="334"/>
      <c r="O2922" s="333"/>
      <c r="Q2922" s="333"/>
    </row>
    <row r="2923" spans="1:17" s="19" customFormat="1" ht="39.9" customHeight="1" x14ac:dyDescent="0.25">
      <c r="A2923" s="848">
        <v>583</v>
      </c>
      <c r="B2923" s="287" t="s">
        <v>22</v>
      </c>
      <c r="C2923" s="287" t="s">
        <v>23</v>
      </c>
      <c r="D2923" s="287" t="s">
        <v>5593</v>
      </c>
      <c r="E2923" s="851" t="s">
        <v>5594</v>
      </c>
      <c r="F2923" s="851"/>
      <c r="G2923" s="851" t="s">
        <v>17</v>
      </c>
      <c r="H2923" s="852"/>
      <c r="I2923" s="358"/>
      <c r="J2923" s="357"/>
      <c r="K2923" s="357"/>
      <c r="L2923" s="357"/>
      <c r="M2923" s="356"/>
      <c r="O2923" s="333"/>
      <c r="Q2923" s="333"/>
    </row>
    <row r="2924" spans="1:17" s="19" customFormat="1" ht="39.9" customHeight="1" x14ac:dyDescent="0.25">
      <c r="A2924" s="849"/>
      <c r="B2924" s="48" t="s">
        <v>5987</v>
      </c>
      <c r="C2924" s="48" t="s">
        <v>5995</v>
      </c>
      <c r="D2924" s="355">
        <v>43574</v>
      </c>
      <c r="E2924" s="354"/>
      <c r="F2924" s="353" t="s">
        <v>5994</v>
      </c>
      <c r="G2924" s="774" t="s">
        <v>371</v>
      </c>
      <c r="H2924" s="775"/>
      <c r="I2924" s="776"/>
      <c r="J2924" s="352" t="s">
        <v>5599</v>
      </c>
      <c r="K2924" s="53"/>
      <c r="L2924" s="45" t="s">
        <v>32</v>
      </c>
      <c r="M2924" s="351">
        <v>1755</v>
      </c>
      <c r="O2924" s="333"/>
      <c r="Q2924" s="333"/>
    </row>
    <row r="2925" spans="1:17" s="19" customFormat="1" ht="39.9" customHeight="1" x14ac:dyDescent="0.25">
      <c r="A2925" s="849"/>
      <c r="B2925" s="349" t="s">
        <v>34</v>
      </c>
      <c r="C2925" s="349" t="s">
        <v>35</v>
      </c>
      <c r="D2925" s="349" t="s">
        <v>5600</v>
      </c>
      <c r="E2925" s="853" t="s">
        <v>5601</v>
      </c>
      <c r="F2925" s="853"/>
      <c r="G2925" s="854"/>
      <c r="H2925" s="855"/>
      <c r="I2925" s="856"/>
      <c r="J2925" s="58" t="s">
        <v>5646</v>
      </c>
      <c r="K2925" s="45"/>
      <c r="L2925" s="59" t="s">
        <v>32</v>
      </c>
      <c r="M2925" s="350">
        <v>1427.11</v>
      </c>
      <c r="O2925" s="333"/>
      <c r="Q2925" s="333"/>
    </row>
    <row r="2926" spans="1:17" s="19" customFormat="1" ht="39.9" customHeight="1" x14ac:dyDescent="0.25">
      <c r="A2926" s="849"/>
      <c r="B2926" s="349"/>
      <c r="C2926" s="349"/>
      <c r="D2926" s="349"/>
      <c r="E2926" s="349"/>
      <c r="F2926" s="349"/>
      <c r="G2926" s="348"/>
      <c r="H2926" s="347"/>
      <c r="I2926" s="346"/>
      <c r="J2926" s="345" t="s">
        <v>5607</v>
      </c>
      <c r="K2926" s="59"/>
      <c r="L2926" s="59"/>
      <c r="M2926" s="344"/>
      <c r="O2926" s="333"/>
      <c r="Q2926" s="333"/>
    </row>
    <row r="2927" spans="1:17" s="19" customFormat="1" ht="39.9" customHeight="1" thickBot="1" x14ac:dyDescent="0.3">
      <c r="A2927" s="850"/>
      <c r="B2927" s="343" t="s">
        <v>2563</v>
      </c>
      <c r="C2927" s="342" t="s">
        <v>371</v>
      </c>
      <c r="D2927" s="341">
        <v>43580</v>
      </c>
      <c r="E2927" s="340" t="s">
        <v>5605</v>
      </c>
      <c r="F2927" s="339" t="s">
        <v>5993</v>
      </c>
      <c r="G2927" s="338"/>
      <c r="H2927" s="337"/>
      <c r="I2927" s="336"/>
      <c r="J2927" s="63" t="s">
        <v>5696</v>
      </c>
      <c r="K2927" s="335"/>
      <c r="L2927" s="64"/>
      <c r="M2927" s="334"/>
      <c r="O2927" s="333"/>
      <c r="Q2927" s="333"/>
    </row>
    <row r="2928" spans="1:17" s="19" customFormat="1" ht="39.9" customHeight="1" x14ac:dyDescent="0.25">
      <c r="A2928" s="848">
        <v>584</v>
      </c>
      <c r="B2928" s="287" t="s">
        <v>22</v>
      </c>
      <c r="C2928" s="287" t="s">
        <v>23</v>
      </c>
      <c r="D2928" s="287" t="s">
        <v>5593</v>
      </c>
      <c r="E2928" s="851" t="s">
        <v>5594</v>
      </c>
      <c r="F2928" s="851"/>
      <c r="G2928" s="851" t="s">
        <v>17</v>
      </c>
      <c r="H2928" s="852"/>
      <c r="I2928" s="358"/>
      <c r="J2928" s="357"/>
      <c r="K2928" s="357"/>
      <c r="L2928" s="357"/>
      <c r="M2928" s="356"/>
      <c r="O2928" s="333"/>
      <c r="Q2928" s="333"/>
    </row>
    <row r="2929" spans="1:17" s="19" customFormat="1" ht="39.9" customHeight="1" x14ac:dyDescent="0.25">
      <c r="A2929" s="849"/>
      <c r="B2929" s="48" t="s">
        <v>5987</v>
      </c>
      <c r="C2929" s="48" t="s">
        <v>5992</v>
      </c>
      <c r="D2929" s="355">
        <v>43590</v>
      </c>
      <c r="E2929" s="354"/>
      <c r="F2929" s="353" t="s">
        <v>5982</v>
      </c>
      <c r="G2929" s="774" t="s">
        <v>371</v>
      </c>
      <c r="H2929" s="775"/>
      <c r="I2929" s="776"/>
      <c r="J2929" s="352" t="s">
        <v>5599</v>
      </c>
      <c r="K2929" s="53"/>
      <c r="L2929" s="45" t="s">
        <v>32</v>
      </c>
      <c r="M2929" s="351">
        <v>2377</v>
      </c>
      <c r="O2929" s="333"/>
      <c r="Q2929" s="333"/>
    </row>
    <row r="2930" spans="1:17" s="19" customFormat="1" ht="39.9" customHeight="1" x14ac:dyDescent="0.25">
      <c r="A2930" s="849"/>
      <c r="B2930" s="349" t="s">
        <v>34</v>
      </c>
      <c r="C2930" s="349" t="s">
        <v>35</v>
      </c>
      <c r="D2930" s="349" t="s">
        <v>5600</v>
      </c>
      <c r="E2930" s="853" t="s">
        <v>5601</v>
      </c>
      <c r="F2930" s="853"/>
      <c r="G2930" s="854"/>
      <c r="H2930" s="855"/>
      <c r="I2930" s="856"/>
      <c r="J2930" s="58" t="s">
        <v>5646</v>
      </c>
      <c r="K2930" s="45"/>
      <c r="L2930" s="59" t="s">
        <v>32</v>
      </c>
      <c r="M2930" s="350">
        <v>1262.47</v>
      </c>
      <c r="O2930" s="333"/>
      <c r="Q2930" s="333"/>
    </row>
    <row r="2931" spans="1:17" s="19" customFormat="1" ht="39.9" customHeight="1" x14ac:dyDescent="0.25">
      <c r="A2931" s="849"/>
      <c r="B2931" s="349"/>
      <c r="C2931" s="349"/>
      <c r="D2931" s="349"/>
      <c r="E2931" s="349"/>
      <c r="F2931" s="349"/>
      <c r="G2931" s="348"/>
      <c r="H2931" s="347"/>
      <c r="I2931" s="346"/>
      <c r="J2931" s="345" t="s">
        <v>5607</v>
      </c>
      <c r="K2931" s="59"/>
      <c r="L2931" s="59"/>
      <c r="M2931" s="344"/>
      <c r="O2931" s="333"/>
      <c r="Q2931" s="333"/>
    </row>
    <row r="2932" spans="1:17" s="19" customFormat="1" ht="39.9" customHeight="1" thickBot="1" x14ac:dyDescent="0.3">
      <c r="A2932" s="850"/>
      <c r="B2932" s="343" t="s">
        <v>2563</v>
      </c>
      <c r="C2932" s="342" t="s">
        <v>371</v>
      </c>
      <c r="D2932" s="341">
        <v>43602</v>
      </c>
      <c r="E2932" s="340" t="s">
        <v>5605</v>
      </c>
      <c r="F2932" s="339" t="s">
        <v>5985</v>
      </c>
      <c r="G2932" s="338"/>
      <c r="H2932" s="337"/>
      <c r="I2932" s="336"/>
      <c r="J2932" s="63" t="s">
        <v>5696</v>
      </c>
      <c r="K2932" s="335"/>
      <c r="L2932" s="64"/>
      <c r="M2932" s="334"/>
      <c r="O2932" s="333"/>
      <c r="Q2932" s="333"/>
    </row>
    <row r="2933" spans="1:17" s="19" customFormat="1" ht="39.9" customHeight="1" x14ac:dyDescent="0.25">
      <c r="A2933" s="848">
        <v>585</v>
      </c>
      <c r="B2933" s="287" t="s">
        <v>22</v>
      </c>
      <c r="C2933" s="287" t="s">
        <v>23</v>
      </c>
      <c r="D2933" s="287" t="s">
        <v>5593</v>
      </c>
      <c r="E2933" s="851" t="s">
        <v>5594</v>
      </c>
      <c r="F2933" s="851"/>
      <c r="G2933" s="851" t="s">
        <v>17</v>
      </c>
      <c r="H2933" s="852"/>
      <c r="I2933" s="358"/>
      <c r="J2933" s="357"/>
      <c r="K2933" s="357"/>
      <c r="L2933" s="357"/>
      <c r="M2933" s="356"/>
      <c r="O2933" s="333"/>
      <c r="Q2933" s="333"/>
    </row>
    <row r="2934" spans="1:17" s="19" customFormat="1" ht="39.9" customHeight="1" x14ac:dyDescent="0.25">
      <c r="A2934" s="849"/>
      <c r="B2934" s="48" t="s">
        <v>5987</v>
      </c>
      <c r="C2934" s="48" t="s">
        <v>5991</v>
      </c>
      <c r="D2934" s="355">
        <v>43617</v>
      </c>
      <c r="E2934" s="354"/>
      <c r="F2934" s="353" t="s">
        <v>5990</v>
      </c>
      <c r="G2934" s="774" t="s">
        <v>5989</v>
      </c>
      <c r="H2934" s="775"/>
      <c r="I2934" s="776"/>
      <c r="J2934" s="352" t="s">
        <v>5599</v>
      </c>
      <c r="K2934" s="53"/>
      <c r="L2934" s="45" t="s">
        <v>32</v>
      </c>
      <c r="M2934" s="351">
        <v>1495</v>
      </c>
      <c r="O2934" s="333"/>
      <c r="Q2934" s="333"/>
    </row>
    <row r="2935" spans="1:17" s="19" customFormat="1" ht="39.9" customHeight="1" x14ac:dyDescent="0.25">
      <c r="A2935" s="849"/>
      <c r="B2935" s="349" t="s">
        <v>34</v>
      </c>
      <c r="C2935" s="349" t="s">
        <v>35</v>
      </c>
      <c r="D2935" s="349" t="s">
        <v>5600</v>
      </c>
      <c r="E2935" s="853" t="s">
        <v>5601</v>
      </c>
      <c r="F2935" s="853"/>
      <c r="G2935" s="854"/>
      <c r="H2935" s="855"/>
      <c r="I2935" s="856"/>
      <c r="J2935" s="58" t="s">
        <v>5646</v>
      </c>
      <c r="K2935" s="45"/>
      <c r="L2935" s="59" t="s">
        <v>32</v>
      </c>
      <c r="M2935" s="350">
        <v>1482.47</v>
      </c>
      <c r="O2935" s="333"/>
      <c r="Q2935" s="333"/>
    </row>
    <row r="2936" spans="1:17" s="19" customFormat="1" ht="39.9" customHeight="1" x14ac:dyDescent="0.25">
      <c r="A2936" s="849"/>
      <c r="B2936" s="349"/>
      <c r="C2936" s="349"/>
      <c r="D2936" s="349"/>
      <c r="E2936" s="349"/>
      <c r="F2936" s="349"/>
      <c r="G2936" s="348"/>
      <c r="H2936" s="347"/>
      <c r="I2936" s="346"/>
      <c r="J2936" s="345" t="s">
        <v>5607</v>
      </c>
      <c r="K2936" s="59"/>
      <c r="L2936" s="59"/>
      <c r="M2936" s="344"/>
      <c r="O2936" s="333"/>
      <c r="Q2936" s="333"/>
    </row>
    <row r="2937" spans="1:17" s="19" customFormat="1" ht="39.9" customHeight="1" thickBot="1" x14ac:dyDescent="0.3">
      <c r="A2937" s="850"/>
      <c r="B2937" s="343" t="s">
        <v>2563</v>
      </c>
      <c r="C2937" s="342" t="s">
        <v>5989</v>
      </c>
      <c r="D2937" s="341">
        <v>43624</v>
      </c>
      <c r="E2937" s="340" t="s">
        <v>5605</v>
      </c>
      <c r="F2937" s="339" t="s">
        <v>5988</v>
      </c>
      <c r="G2937" s="338"/>
      <c r="H2937" s="337"/>
      <c r="I2937" s="336"/>
      <c r="J2937" s="63" t="s">
        <v>5696</v>
      </c>
      <c r="K2937" s="335"/>
      <c r="L2937" s="64"/>
      <c r="M2937" s="334"/>
      <c r="O2937" s="333"/>
      <c r="Q2937" s="333"/>
    </row>
    <row r="2938" spans="1:17" s="19" customFormat="1" ht="39.9" customHeight="1" x14ac:dyDescent="0.25">
      <c r="A2938" s="848">
        <v>586</v>
      </c>
      <c r="B2938" s="287" t="s">
        <v>22</v>
      </c>
      <c r="C2938" s="287" t="s">
        <v>23</v>
      </c>
      <c r="D2938" s="287" t="s">
        <v>5593</v>
      </c>
      <c r="E2938" s="851" t="s">
        <v>5594</v>
      </c>
      <c r="F2938" s="851"/>
      <c r="G2938" s="851" t="s">
        <v>17</v>
      </c>
      <c r="H2938" s="852"/>
      <c r="I2938" s="358"/>
      <c r="J2938" s="357"/>
      <c r="K2938" s="357"/>
      <c r="L2938" s="357"/>
      <c r="M2938" s="356"/>
      <c r="O2938" s="333"/>
      <c r="Q2938" s="333"/>
    </row>
    <row r="2939" spans="1:17" s="19" customFormat="1" ht="39.9" customHeight="1" x14ac:dyDescent="0.25">
      <c r="A2939" s="849"/>
      <c r="B2939" s="48" t="s">
        <v>5987</v>
      </c>
      <c r="C2939" s="48" t="s">
        <v>5986</v>
      </c>
      <c r="D2939" s="355">
        <v>43590</v>
      </c>
      <c r="E2939" s="354"/>
      <c r="F2939" s="353" t="s">
        <v>5982</v>
      </c>
      <c r="G2939" s="774" t="s">
        <v>371</v>
      </c>
      <c r="H2939" s="775"/>
      <c r="I2939" s="776"/>
      <c r="J2939" s="352" t="s">
        <v>5599</v>
      </c>
      <c r="K2939" s="53"/>
      <c r="L2939" s="45" t="s">
        <v>32</v>
      </c>
      <c r="M2939" s="351">
        <v>2330</v>
      </c>
      <c r="O2939" s="333"/>
      <c r="Q2939" s="333"/>
    </row>
    <row r="2940" spans="1:17" s="19" customFormat="1" ht="39.9" customHeight="1" x14ac:dyDescent="0.25">
      <c r="A2940" s="849"/>
      <c r="B2940" s="349" t="s">
        <v>34</v>
      </c>
      <c r="C2940" s="349" t="s">
        <v>35</v>
      </c>
      <c r="D2940" s="349" t="s">
        <v>5600</v>
      </c>
      <c r="E2940" s="853" t="s">
        <v>5601</v>
      </c>
      <c r="F2940" s="853"/>
      <c r="G2940" s="854"/>
      <c r="H2940" s="855"/>
      <c r="I2940" s="856"/>
      <c r="J2940" s="58" t="s">
        <v>5646</v>
      </c>
      <c r="K2940" s="45"/>
      <c r="L2940" s="59" t="s">
        <v>5583</v>
      </c>
      <c r="M2940" s="350">
        <v>1259.68</v>
      </c>
      <c r="O2940" s="333"/>
      <c r="Q2940" s="333"/>
    </row>
    <row r="2941" spans="1:17" s="19" customFormat="1" ht="39.9" customHeight="1" x14ac:dyDescent="0.25">
      <c r="A2941" s="849"/>
      <c r="B2941" s="349"/>
      <c r="C2941" s="349"/>
      <c r="D2941" s="349"/>
      <c r="E2941" s="349"/>
      <c r="F2941" s="349"/>
      <c r="G2941" s="348"/>
      <c r="H2941" s="347"/>
      <c r="I2941" s="346"/>
      <c r="J2941" s="345" t="s">
        <v>5607</v>
      </c>
      <c r="K2941" s="59"/>
      <c r="L2941" s="59"/>
      <c r="M2941" s="344"/>
      <c r="O2941" s="333"/>
      <c r="Q2941" s="333"/>
    </row>
    <row r="2942" spans="1:17" s="19" customFormat="1" ht="39.9" customHeight="1" thickBot="1" x14ac:dyDescent="0.3">
      <c r="A2942" s="850"/>
      <c r="B2942" s="343" t="s">
        <v>2563</v>
      </c>
      <c r="C2942" s="342" t="s">
        <v>371</v>
      </c>
      <c r="D2942" s="341">
        <v>43602</v>
      </c>
      <c r="E2942" s="340" t="s">
        <v>5605</v>
      </c>
      <c r="F2942" s="339" t="s">
        <v>5985</v>
      </c>
      <c r="G2942" s="338"/>
      <c r="H2942" s="337"/>
      <c r="I2942" s="336"/>
      <c r="J2942" s="63"/>
      <c r="K2942" s="335"/>
      <c r="L2942" s="64" t="s">
        <v>32</v>
      </c>
      <c r="M2942" s="334"/>
      <c r="O2942" s="333"/>
      <c r="Q2942" s="333"/>
    </row>
    <row r="2943" spans="1:17" s="19" customFormat="1" ht="39.9" customHeight="1" x14ac:dyDescent="0.25">
      <c r="A2943" s="848">
        <v>587</v>
      </c>
      <c r="B2943" s="287" t="s">
        <v>22</v>
      </c>
      <c r="C2943" s="287" t="s">
        <v>23</v>
      </c>
      <c r="D2943" s="287" t="s">
        <v>5593</v>
      </c>
      <c r="E2943" s="851" t="s">
        <v>5594</v>
      </c>
      <c r="F2943" s="851"/>
      <c r="G2943" s="851" t="s">
        <v>17</v>
      </c>
      <c r="H2943" s="852"/>
      <c r="I2943" s="358"/>
      <c r="J2943" s="357"/>
      <c r="K2943" s="357"/>
      <c r="L2943" s="357"/>
      <c r="M2943" s="356"/>
      <c r="O2943" s="333"/>
      <c r="Q2943" s="333"/>
    </row>
    <row r="2944" spans="1:17" s="19" customFormat="1" ht="39.9" customHeight="1" x14ac:dyDescent="0.25">
      <c r="A2944" s="849"/>
      <c r="B2944" s="48" t="s">
        <v>5984</v>
      </c>
      <c r="C2944" s="48" t="s">
        <v>5983</v>
      </c>
      <c r="D2944" s="355">
        <v>43596</v>
      </c>
      <c r="E2944" s="354"/>
      <c r="F2944" s="353" t="s">
        <v>5982</v>
      </c>
      <c r="G2944" s="774" t="s">
        <v>371</v>
      </c>
      <c r="H2944" s="775"/>
      <c r="I2944" s="776"/>
      <c r="J2944" s="352" t="s">
        <v>5599</v>
      </c>
      <c r="K2944" s="53"/>
      <c r="L2944" s="45" t="s">
        <v>32</v>
      </c>
      <c r="M2944" s="351">
        <v>735</v>
      </c>
      <c r="O2944" s="333"/>
      <c r="Q2944" s="333"/>
    </row>
    <row r="2945" spans="1:17" s="19" customFormat="1" ht="39.9" customHeight="1" x14ac:dyDescent="0.25">
      <c r="A2945" s="849"/>
      <c r="B2945" s="349" t="s">
        <v>34</v>
      </c>
      <c r="C2945" s="349" t="s">
        <v>35</v>
      </c>
      <c r="D2945" s="349" t="s">
        <v>5600</v>
      </c>
      <c r="E2945" s="853" t="s">
        <v>5601</v>
      </c>
      <c r="F2945" s="853"/>
      <c r="G2945" s="854"/>
      <c r="H2945" s="855"/>
      <c r="I2945" s="856"/>
      <c r="J2945" s="58" t="s">
        <v>5646</v>
      </c>
      <c r="K2945" s="45"/>
      <c r="L2945" s="59" t="s">
        <v>32</v>
      </c>
      <c r="M2945" s="350">
        <v>911.49</v>
      </c>
      <c r="O2945" s="333"/>
      <c r="Q2945" s="333"/>
    </row>
    <row r="2946" spans="1:17" s="19" customFormat="1" ht="39.9" customHeight="1" x14ac:dyDescent="0.25">
      <c r="A2946" s="849"/>
      <c r="B2946" s="349"/>
      <c r="C2946" s="349"/>
      <c r="D2946" s="349"/>
      <c r="E2946" s="349"/>
      <c r="F2946" s="349"/>
      <c r="G2946" s="348"/>
      <c r="H2946" s="347"/>
      <c r="I2946" s="346"/>
      <c r="J2946" s="345" t="s">
        <v>5607</v>
      </c>
      <c r="K2946" s="59"/>
      <c r="L2946" s="59"/>
      <c r="M2946" s="344"/>
      <c r="O2946" s="333"/>
      <c r="Q2946" s="333"/>
    </row>
    <row r="2947" spans="1:17" s="19" customFormat="1" ht="39.9" customHeight="1" thickBot="1" x14ac:dyDescent="0.3">
      <c r="A2947" s="850"/>
      <c r="B2947" s="343" t="s">
        <v>5981</v>
      </c>
      <c r="C2947" s="342" t="s">
        <v>371</v>
      </c>
      <c r="D2947" s="341">
        <v>43602</v>
      </c>
      <c r="E2947" s="340" t="s">
        <v>5605</v>
      </c>
      <c r="F2947" s="339" t="s">
        <v>5980</v>
      </c>
      <c r="G2947" s="338"/>
      <c r="H2947" s="337"/>
      <c r="I2947" s="336"/>
      <c r="J2947" s="63" t="s">
        <v>5696</v>
      </c>
      <c r="K2947" s="335"/>
      <c r="L2947" s="64"/>
      <c r="M2947" s="334"/>
      <c r="O2947" s="333"/>
      <c r="Q2947" s="333"/>
    </row>
    <row r="2948" spans="1:17" s="19" customFormat="1" ht="39.9" customHeight="1" x14ac:dyDescent="0.25">
      <c r="A2948" s="848">
        <v>588</v>
      </c>
      <c r="B2948" s="287" t="s">
        <v>22</v>
      </c>
      <c r="C2948" s="287" t="s">
        <v>23</v>
      </c>
      <c r="D2948" s="287" t="s">
        <v>5593</v>
      </c>
      <c r="E2948" s="851" t="s">
        <v>5594</v>
      </c>
      <c r="F2948" s="851"/>
      <c r="G2948" s="851" t="s">
        <v>17</v>
      </c>
      <c r="H2948" s="852"/>
      <c r="I2948" s="358"/>
      <c r="J2948" s="357"/>
      <c r="K2948" s="357"/>
      <c r="L2948" s="357"/>
      <c r="M2948" s="356"/>
      <c r="O2948" s="333"/>
      <c r="Q2948" s="333"/>
    </row>
    <row r="2949" spans="1:17" s="19" customFormat="1" ht="39.9" customHeight="1" x14ac:dyDescent="0.25">
      <c r="A2949" s="849"/>
      <c r="B2949" s="48" t="s">
        <v>5979</v>
      </c>
      <c r="C2949" s="48" t="s">
        <v>5978</v>
      </c>
      <c r="D2949" s="355">
        <v>43626</v>
      </c>
      <c r="E2949" s="354"/>
      <c r="F2949" s="353" t="s">
        <v>5874</v>
      </c>
      <c r="G2949" s="774" t="s">
        <v>5754</v>
      </c>
      <c r="H2949" s="775"/>
      <c r="I2949" s="776"/>
      <c r="J2949" s="352" t="s">
        <v>5599</v>
      </c>
      <c r="K2949" s="53"/>
      <c r="L2949" s="45" t="s">
        <v>32</v>
      </c>
      <c r="M2949" s="351">
        <v>789</v>
      </c>
      <c r="O2949" s="333"/>
      <c r="Q2949" s="333"/>
    </row>
    <row r="2950" spans="1:17" s="19" customFormat="1" ht="39.9" customHeight="1" x14ac:dyDescent="0.25">
      <c r="A2950" s="849"/>
      <c r="B2950" s="349" t="s">
        <v>34</v>
      </c>
      <c r="C2950" s="349" t="s">
        <v>35</v>
      </c>
      <c r="D2950" s="349" t="s">
        <v>5600</v>
      </c>
      <c r="E2950" s="853" t="s">
        <v>5601</v>
      </c>
      <c r="F2950" s="853"/>
      <c r="G2950" s="854"/>
      <c r="H2950" s="855"/>
      <c r="I2950" s="856"/>
      <c r="J2950" s="58" t="s">
        <v>5646</v>
      </c>
      <c r="K2950" s="45"/>
      <c r="L2950" s="59" t="s">
        <v>32</v>
      </c>
      <c r="M2950" s="350">
        <v>883.08</v>
      </c>
      <c r="O2950" s="333"/>
      <c r="Q2950" s="333"/>
    </row>
    <row r="2951" spans="1:17" s="19" customFormat="1" ht="39.9" customHeight="1" thickBot="1" x14ac:dyDescent="0.3">
      <c r="A2951" s="849"/>
      <c r="B2951" s="349"/>
      <c r="C2951" s="349"/>
      <c r="D2951" s="349"/>
      <c r="E2951" s="349"/>
      <c r="F2951" s="349"/>
      <c r="G2951" s="348"/>
      <c r="H2951" s="347"/>
      <c r="I2951" s="346"/>
      <c r="J2951" s="345" t="s">
        <v>5607</v>
      </c>
      <c r="K2951" s="59"/>
      <c r="L2951" s="59"/>
      <c r="M2951" s="344"/>
      <c r="O2951" s="333"/>
      <c r="Q2951" s="333"/>
    </row>
    <row r="2952" spans="1:17" s="19" customFormat="1" ht="39.9" customHeight="1" thickBot="1" x14ac:dyDescent="0.3">
      <c r="A2952" s="850"/>
      <c r="B2952" s="397" t="s">
        <v>5977</v>
      </c>
      <c r="C2952" s="342" t="s">
        <v>5754</v>
      </c>
      <c r="D2952" s="341">
        <v>43630</v>
      </c>
      <c r="E2952" s="340" t="s">
        <v>5605</v>
      </c>
      <c r="F2952" s="339" t="s">
        <v>5976</v>
      </c>
      <c r="G2952" s="338"/>
      <c r="H2952" s="337"/>
      <c r="I2952" s="336"/>
      <c r="J2952" s="63"/>
      <c r="K2952" s="335"/>
      <c r="L2952" s="64"/>
      <c r="M2952" s="334"/>
      <c r="O2952" s="333"/>
      <c r="Q2952" s="333"/>
    </row>
    <row r="2953" spans="1:17" s="19" customFormat="1" ht="39.9" customHeight="1" x14ac:dyDescent="0.25">
      <c r="A2953" s="848">
        <v>589</v>
      </c>
      <c r="B2953" s="287" t="s">
        <v>22</v>
      </c>
      <c r="C2953" s="287" t="s">
        <v>23</v>
      </c>
      <c r="D2953" s="287" t="s">
        <v>5593</v>
      </c>
      <c r="E2953" s="851" t="s">
        <v>5594</v>
      </c>
      <c r="F2953" s="851"/>
      <c r="G2953" s="851" t="s">
        <v>17</v>
      </c>
      <c r="H2953" s="852"/>
      <c r="I2953" s="358"/>
      <c r="J2953" s="357"/>
      <c r="K2953" s="357"/>
      <c r="L2953" s="357"/>
      <c r="M2953" s="356"/>
      <c r="O2953" s="333"/>
      <c r="Q2953" s="333"/>
    </row>
    <row r="2954" spans="1:17" s="19" customFormat="1" ht="39.9" customHeight="1" x14ac:dyDescent="0.25">
      <c r="A2954" s="849"/>
      <c r="B2954" s="48" t="s">
        <v>5975</v>
      </c>
      <c r="C2954" s="48" t="s">
        <v>5974</v>
      </c>
      <c r="D2954" s="355">
        <v>43567</v>
      </c>
      <c r="E2954" s="354"/>
      <c r="F2954" s="353" t="s">
        <v>5973</v>
      </c>
      <c r="G2954" s="774" t="s">
        <v>5971</v>
      </c>
      <c r="H2954" s="775"/>
      <c r="I2954" s="776"/>
      <c r="J2954" s="352" t="s">
        <v>5599</v>
      </c>
      <c r="K2954" s="53"/>
      <c r="L2954" s="45"/>
      <c r="M2954" s="351"/>
      <c r="O2954" s="333"/>
      <c r="Q2954" s="333"/>
    </row>
    <row r="2955" spans="1:17" s="19" customFormat="1" ht="39.9" customHeight="1" x14ac:dyDescent="0.25">
      <c r="A2955" s="849"/>
      <c r="B2955" s="349" t="s">
        <v>34</v>
      </c>
      <c r="C2955" s="349" t="s">
        <v>35</v>
      </c>
      <c r="D2955" s="349" t="s">
        <v>5600</v>
      </c>
      <c r="E2955" s="853" t="s">
        <v>5601</v>
      </c>
      <c r="F2955" s="853"/>
      <c r="G2955" s="854"/>
      <c r="H2955" s="855"/>
      <c r="I2955" s="856"/>
      <c r="J2955" s="58" t="s">
        <v>5646</v>
      </c>
      <c r="K2955" s="45"/>
      <c r="L2955" s="59" t="s">
        <v>32</v>
      </c>
      <c r="M2955" s="350">
        <v>603.12</v>
      </c>
      <c r="O2955" s="333"/>
      <c r="Q2955" s="333"/>
    </row>
    <row r="2956" spans="1:17" s="19" customFormat="1" ht="39.9" customHeight="1" x14ac:dyDescent="0.25">
      <c r="A2956" s="849"/>
      <c r="B2956" s="349"/>
      <c r="C2956" s="349"/>
      <c r="D2956" s="349"/>
      <c r="E2956" s="349"/>
      <c r="F2956" s="349"/>
      <c r="G2956" s="348"/>
      <c r="H2956" s="347"/>
      <c r="I2956" s="346"/>
      <c r="J2956" s="345" t="s">
        <v>5607</v>
      </c>
      <c r="K2956" s="59"/>
      <c r="L2956" s="59"/>
      <c r="M2956" s="344"/>
      <c r="O2956" s="333"/>
      <c r="Q2956" s="333"/>
    </row>
    <row r="2957" spans="1:17" s="19" customFormat="1" ht="39.9" customHeight="1" thickBot="1" x14ac:dyDescent="0.3">
      <c r="A2957" s="850"/>
      <c r="B2957" s="343" t="s">
        <v>5972</v>
      </c>
      <c r="C2957" s="342" t="s">
        <v>5971</v>
      </c>
      <c r="D2957" s="341">
        <v>43569</v>
      </c>
      <c r="E2957" s="340" t="s">
        <v>5605</v>
      </c>
      <c r="F2957" s="339" t="s">
        <v>5970</v>
      </c>
      <c r="G2957" s="338"/>
      <c r="H2957" s="337"/>
      <c r="I2957" s="336"/>
      <c r="J2957" s="63" t="s">
        <v>5696</v>
      </c>
      <c r="K2957" s="335"/>
      <c r="L2957" s="64"/>
      <c r="M2957" s="334"/>
      <c r="O2957" s="333"/>
      <c r="Q2957" s="333"/>
    </row>
    <row r="2958" spans="1:17" s="19" customFormat="1" ht="39.9" customHeight="1" x14ac:dyDescent="0.25">
      <c r="A2958" s="848">
        <v>590</v>
      </c>
      <c r="B2958" s="287" t="s">
        <v>22</v>
      </c>
      <c r="C2958" s="287" t="s">
        <v>23</v>
      </c>
      <c r="D2958" s="287" t="s">
        <v>5593</v>
      </c>
      <c r="E2958" s="851" t="s">
        <v>5594</v>
      </c>
      <c r="F2958" s="851"/>
      <c r="G2958" s="851" t="s">
        <v>17</v>
      </c>
      <c r="H2958" s="852"/>
      <c r="I2958" s="358"/>
      <c r="J2958" s="357"/>
      <c r="K2958" s="357"/>
      <c r="L2958" s="357"/>
      <c r="M2958" s="356"/>
      <c r="O2958" s="333"/>
      <c r="Q2958" s="333"/>
    </row>
    <row r="2959" spans="1:17" s="19" customFormat="1" ht="39.9" customHeight="1" x14ac:dyDescent="0.25">
      <c r="A2959" s="849"/>
      <c r="B2959" s="48" t="s">
        <v>5969</v>
      </c>
      <c r="C2959" s="48" t="s">
        <v>5968</v>
      </c>
      <c r="D2959" s="355">
        <v>43599</v>
      </c>
      <c r="E2959" s="354"/>
      <c r="F2959" s="353" t="s">
        <v>5967</v>
      </c>
      <c r="G2959" s="774" t="s">
        <v>5965</v>
      </c>
      <c r="H2959" s="775"/>
      <c r="I2959" s="776"/>
      <c r="J2959" s="352" t="s">
        <v>5599</v>
      </c>
      <c r="K2959" s="53"/>
      <c r="L2959" s="45" t="s">
        <v>32</v>
      </c>
      <c r="M2959" s="351">
        <v>2430</v>
      </c>
      <c r="O2959" s="333"/>
      <c r="Q2959" s="333"/>
    </row>
    <row r="2960" spans="1:17" s="19" customFormat="1" ht="39.9" customHeight="1" x14ac:dyDescent="0.25">
      <c r="A2960" s="849"/>
      <c r="B2960" s="349" t="s">
        <v>34</v>
      </c>
      <c r="C2960" s="349" t="s">
        <v>35</v>
      </c>
      <c r="D2960" s="349" t="s">
        <v>5600</v>
      </c>
      <c r="E2960" s="853" t="s">
        <v>5601</v>
      </c>
      <c r="F2960" s="853"/>
      <c r="G2960" s="854"/>
      <c r="H2960" s="855"/>
      <c r="I2960" s="856"/>
      <c r="J2960" s="58" t="s">
        <v>5646</v>
      </c>
      <c r="K2960" s="45"/>
      <c r="L2960" s="59"/>
      <c r="M2960" s="350"/>
      <c r="O2960" s="333"/>
      <c r="Q2960" s="333"/>
    </row>
    <row r="2961" spans="1:17" s="19" customFormat="1" ht="39.9" customHeight="1" x14ac:dyDescent="0.25">
      <c r="A2961" s="849"/>
      <c r="B2961" s="349"/>
      <c r="C2961" s="349"/>
      <c r="D2961" s="349"/>
      <c r="E2961" s="349"/>
      <c r="F2961" s="349"/>
      <c r="G2961" s="348"/>
      <c r="H2961" s="347"/>
      <c r="I2961" s="346"/>
      <c r="J2961" s="345" t="s">
        <v>5607</v>
      </c>
      <c r="K2961" s="59"/>
      <c r="L2961" s="59"/>
      <c r="M2961" s="344"/>
      <c r="O2961" s="333"/>
      <c r="Q2961" s="333"/>
    </row>
    <row r="2962" spans="1:17" s="19" customFormat="1" ht="39.9" customHeight="1" thickBot="1" x14ac:dyDescent="0.3">
      <c r="A2962" s="850"/>
      <c r="B2962" s="343" t="s">
        <v>5966</v>
      </c>
      <c r="C2962" s="342" t="s">
        <v>5965</v>
      </c>
      <c r="D2962" s="341">
        <v>43606</v>
      </c>
      <c r="E2962" s="340" t="s">
        <v>5605</v>
      </c>
      <c r="F2962" s="339" t="s">
        <v>5964</v>
      </c>
      <c r="G2962" s="338"/>
      <c r="H2962" s="337"/>
      <c r="I2962" s="336"/>
      <c r="J2962" s="63"/>
      <c r="K2962" s="335"/>
      <c r="L2962" s="64"/>
      <c r="M2962" s="334"/>
      <c r="O2962" s="333"/>
      <c r="Q2962" s="333"/>
    </row>
    <row r="2963" spans="1:17" s="19" customFormat="1" ht="39.9" customHeight="1" x14ac:dyDescent="0.25">
      <c r="A2963" s="848">
        <v>591</v>
      </c>
      <c r="B2963" s="287" t="s">
        <v>22</v>
      </c>
      <c r="C2963" s="287" t="s">
        <v>23</v>
      </c>
      <c r="D2963" s="287" t="s">
        <v>5593</v>
      </c>
      <c r="E2963" s="851" t="s">
        <v>5594</v>
      </c>
      <c r="F2963" s="851"/>
      <c r="G2963" s="851" t="s">
        <v>17</v>
      </c>
      <c r="H2963" s="852"/>
      <c r="I2963" s="358"/>
      <c r="J2963" s="357"/>
      <c r="K2963" s="357"/>
      <c r="L2963" s="357"/>
      <c r="M2963" s="356"/>
      <c r="O2963" s="333"/>
      <c r="Q2963" s="333"/>
    </row>
    <row r="2964" spans="1:17" s="19" customFormat="1" ht="39.9" customHeight="1" x14ac:dyDescent="0.25">
      <c r="A2964" s="849"/>
      <c r="B2964" s="48" t="s">
        <v>5963</v>
      </c>
      <c r="C2964" s="48" t="s">
        <v>5962</v>
      </c>
      <c r="D2964" s="355">
        <v>43730</v>
      </c>
      <c r="E2964" s="354"/>
      <c r="F2964" s="353" t="s">
        <v>5961</v>
      </c>
      <c r="G2964" s="774" t="s">
        <v>5959</v>
      </c>
      <c r="H2964" s="775"/>
      <c r="I2964" s="776"/>
      <c r="J2964" s="352" t="s">
        <v>5599</v>
      </c>
      <c r="K2964" s="53"/>
      <c r="L2964" s="45" t="s">
        <v>32</v>
      </c>
      <c r="M2964" s="351">
        <v>302.42</v>
      </c>
      <c r="O2964" s="333"/>
      <c r="Q2964" s="333"/>
    </row>
    <row r="2965" spans="1:17" s="19" customFormat="1" ht="39.9" customHeight="1" x14ac:dyDescent="0.25">
      <c r="A2965" s="849"/>
      <c r="B2965" s="349" t="s">
        <v>34</v>
      </c>
      <c r="C2965" s="349" t="s">
        <v>35</v>
      </c>
      <c r="D2965" s="349" t="s">
        <v>5600</v>
      </c>
      <c r="E2965" s="853" t="s">
        <v>5601</v>
      </c>
      <c r="F2965" s="853"/>
      <c r="G2965" s="854"/>
      <c r="H2965" s="855"/>
      <c r="I2965" s="856"/>
      <c r="J2965" s="58" t="s">
        <v>5646</v>
      </c>
      <c r="K2965" s="45"/>
      <c r="L2965" s="59"/>
      <c r="M2965" s="350"/>
      <c r="O2965" s="333"/>
      <c r="Q2965" s="333"/>
    </row>
    <row r="2966" spans="1:17" s="19" customFormat="1" ht="39.9" customHeight="1" x14ac:dyDescent="0.25">
      <c r="A2966" s="849"/>
      <c r="B2966" s="349"/>
      <c r="C2966" s="349"/>
      <c r="D2966" s="349"/>
      <c r="E2966" s="349"/>
      <c r="F2966" s="349"/>
      <c r="G2966" s="348"/>
      <c r="H2966" s="347"/>
      <c r="I2966" s="346"/>
      <c r="J2966" s="345" t="s">
        <v>5696</v>
      </c>
      <c r="K2966" s="59"/>
      <c r="L2966" s="59" t="s">
        <v>32</v>
      </c>
      <c r="M2966" s="344">
        <v>335.62</v>
      </c>
      <c r="O2966" s="333"/>
      <c r="Q2966" s="333"/>
    </row>
    <row r="2967" spans="1:17" s="19" customFormat="1" ht="39.9" customHeight="1" thickBot="1" x14ac:dyDescent="0.3">
      <c r="A2967" s="850"/>
      <c r="B2967" s="343" t="s">
        <v>5960</v>
      </c>
      <c r="C2967" s="342" t="s">
        <v>5959</v>
      </c>
      <c r="D2967" s="341">
        <v>43732</v>
      </c>
      <c r="E2967" s="340" t="s">
        <v>5605</v>
      </c>
      <c r="F2967" s="339" t="s">
        <v>5958</v>
      </c>
      <c r="G2967" s="338"/>
      <c r="H2967" s="337"/>
      <c r="I2967" s="336"/>
      <c r="J2967" s="63"/>
      <c r="K2967" s="335"/>
      <c r="L2967" s="64"/>
      <c r="M2967" s="334"/>
      <c r="O2967" s="333"/>
      <c r="Q2967" s="333"/>
    </row>
    <row r="2968" spans="1:17" s="19" customFormat="1" ht="39.9" customHeight="1" x14ac:dyDescent="0.25">
      <c r="A2968" s="848">
        <v>592</v>
      </c>
      <c r="B2968" s="287" t="s">
        <v>22</v>
      </c>
      <c r="C2968" s="287" t="s">
        <v>23</v>
      </c>
      <c r="D2968" s="287" t="s">
        <v>5593</v>
      </c>
      <c r="E2968" s="851" t="s">
        <v>5594</v>
      </c>
      <c r="F2968" s="851"/>
      <c r="G2968" s="851" t="s">
        <v>17</v>
      </c>
      <c r="H2968" s="852"/>
      <c r="I2968" s="358"/>
      <c r="J2968" s="357"/>
      <c r="K2968" s="357"/>
      <c r="L2968" s="357"/>
      <c r="M2968" s="356"/>
      <c r="O2968" s="333"/>
      <c r="Q2968" s="333"/>
    </row>
    <row r="2969" spans="1:17" s="19" customFormat="1" ht="39.9" customHeight="1" x14ac:dyDescent="0.25">
      <c r="A2969" s="849"/>
      <c r="B2969" s="48" t="s">
        <v>5957</v>
      </c>
      <c r="C2969" s="48" t="s">
        <v>5956</v>
      </c>
      <c r="D2969" s="355">
        <v>43566</v>
      </c>
      <c r="E2969" s="354"/>
      <c r="F2969" s="353" t="s">
        <v>5955</v>
      </c>
      <c r="G2969" s="774" t="s">
        <v>1376</v>
      </c>
      <c r="H2969" s="775"/>
      <c r="I2969" s="776"/>
      <c r="J2969" s="352" t="s">
        <v>5599</v>
      </c>
      <c r="K2969" s="53"/>
      <c r="L2969" s="45" t="s">
        <v>32</v>
      </c>
      <c r="M2969" s="351">
        <v>199</v>
      </c>
      <c r="O2969" s="333"/>
      <c r="Q2969" s="333"/>
    </row>
    <row r="2970" spans="1:17" s="19" customFormat="1" ht="39.9" customHeight="1" x14ac:dyDescent="0.25">
      <c r="A2970" s="849"/>
      <c r="B2970" s="349" t="s">
        <v>34</v>
      </c>
      <c r="C2970" s="349" t="s">
        <v>35</v>
      </c>
      <c r="D2970" s="349" t="s">
        <v>5600</v>
      </c>
      <c r="E2970" s="853" t="s">
        <v>5601</v>
      </c>
      <c r="F2970" s="853"/>
      <c r="G2970" s="854"/>
      <c r="H2970" s="855"/>
      <c r="I2970" s="856"/>
      <c r="J2970" s="58" t="s">
        <v>5646</v>
      </c>
      <c r="K2970" s="45"/>
      <c r="L2970" s="59" t="s">
        <v>32</v>
      </c>
      <c r="M2970" s="350">
        <v>552.01</v>
      </c>
      <c r="O2970" s="333"/>
      <c r="Q2970" s="333"/>
    </row>
    <row r="2971" spans="1:17" s="19" customFormat="1" ht="39.9" customHeight="1" x14ac:dyDescent="0.25">
      <c r="A2971" s="849"/>
      <c r="B2971" s="349"/>
      <c r="C2971" s="349"/>
      <c r="D2971" s="349"/>
      <c r="E2971" s="349"/>
      <c r="F2971" s="349"/>
      <c r="G2971" s="348"/>
      <c r="H2971" s="347"/>
      <c r="I2971" s="346"/>
      <c r="J2971" s="345" t="s">
        <v>5607</v>
      </c>
      <c r="K2971" s="59"/>
      <c r="L2971" s="59"/>
      <c r="M2971" s="344"/>
      <c r="O2971" s="333"/>
      <c r="Q2971" s="333"/>
    </row>
    <row r="2972" spans="1:17" s="19" customFormat="1" ht="39.9" customHeight="1" thickBot="1" x14ac:dyDescent="0.3">
      <c r="A2972" s="850"/>
      <c r="B2972" s="343" t="s">
        <v>5728</v>
      </c>
      <c r="C2972" s="342" t="s">
        <v>1376</v>
      </c>
      <c r="D2972" s="341">
        <v>43567</v>
      </c>
      <c r="E2972" s="340" t="s">
        <v>5605</v>
      </c>
      <c r="F2972" s="339" t="s">
        <v>5954</v>
      </c>
      <c r="G2972" s="338"/>
      <c r="H2972" s="337"/>
      <c r="I2972" s="336"/>
      <c r="J2972" s="63" t="s">
        <v>5696</v>
      </c>
      <c r="K2972" s="335"/>
      <c r="L2972" s="64"/>
      <c r="M2972" s="334"/>
      <c r="O2972" s="333"/>
      <c r="Q2972" s="333"/>
    </row>
    <row r="2973" spans="1:17" s="19" customFormat="1" ht="39.9" customHeight="1" x14ac:dyDescent="0.25">
      <c r="A2973" s="848">
        <v>593</v>
      </c>
      <c r="B2973" s="287" t="s">
        <v>22</v>
      </c>
      <c r="C2973" s="287" t="s">
        <v>23</v>
      </c>
      <c r="D2973" s="287" t="s">
        <v>5593</v>
      </c>
      <c r="E2973" s="851" t="s">
        <v>5594</v>
      </c>
      <c r="F2973" s="851"/>
      <c r="G2973" s="851" t="s">
        <v>17</v>
      </c>
      <c r="H2973" s="852"/>
      <c r="I2973" s="358"/>
      <c r="J2973" s="357"/>
      <c r="K2973" s="357"/>
      <c r="L2973" s="357"/>
      <c r="M2973" s="356"/>
      <c r="O2973" s="333"/>
      <c r="Q2973" s="333"/>
    </row>
    <row r="2974" spans="1:17" s="19" customFormat="1" ht="39.9" customHeight="1" x14ac:dyDescent="0.25">
      <c r="A2974" s="849"/>
      <c r="B2974" s="48" t="s">
        <v>5953</v>
      </c>
      <c r="C2974" s="48" t="s">
        <v>5952</v>
      </c>
      <c r="D2974" s="355">
        <v>43625</v>
      </c>
      <c r="E2974" s="354"/>
      <c r="F2974" s="353" t="s">
        <v>5951</v>
      </c>
      <c r="G2974" s="774" t="s">
        <v>5949</v>
      </c>
      <c r="H2974" s="775"/>
      <c r="I2974" s="776"/>
      <c r="J2974" s="352" t="s">
        <v>5599</v>
      </c>
      <c r="K2974" s="53"/>
      <c r="L2974" s="45" t="s">
        <v>32</v>
      </c>
      <c r="M2974" s="351">
        <f>298+46.2</f>
        <v>344.2</v>
      </c>
      <c r="O2974" s="333"/>
      <c r="Q2974" s="333"/>
    </row>
    <row r="2975" spans="1:17" s="19" customFormat="1" ht="39.9" customHeight="1" x14ac:dyDescent="0.25">
      <c r="A2975" s="849"/>
      <c r="B2975" s="349" t="s">
        <v>34</v>
      </c>
      <c r="C2975" s="349" t="s">
        <v>35</v>
      </c>
      <c r="D2975" s="349" t="s">
        <v>5600</v>
      </c>
      <c r="E2975" s="853" t="s">
        <v>5601</v>
      </c>
      <c r="F2975" s="853"/>
      <c r="G2975" s="854"/>
      <c r="H2975" s="855"/>
      <c r="I2975" s="856"/>
      <c r="J2975" s="58" t="s">
        <v>5646</v>
      </c>
      <c r="K2975" s="45"/>
      <c r="L2975" s="59"/>
      <c r="M2975" s="350"/>
      <c r="O2975" s="333"/>
      <c r="Q2975" s="333"/>
    </row>
    <row r="2976" spans="1:17" s="19" customFormat="1" ht="39.9" customHeight="1" x14ac:dyDescent="0.25">
      <c r="A2976" s="849"/>
      <c r="B2976" s="349"/>
      <c r="C2976" s="349"/>
      <c r="D2976" s="349"/>
      <c r="E2976" s="349"/>
      <c r="F2976" s="349"/>
      <c r="G2976" s="348"/>
      <c r="H2976" s="347"/>
      <c r="I2976" s="346"/>
      <c r="J2976" s="345" t="s">
        <v>5607</v>
      </c>
      <c r="K2976" s="59"/>
      <c r="L2976" s="59"/>
      <c r="M2976" s="344"/>
      <c r="O2976" s="333"/>
      <c r="Q2976" s="333"/>
    </row>
    <row r="2977" spans="1:17" s="19" customFormat="1" ht="39.9" customHeight="1" thickBot="1" x14ac:dyDescent="0.3">
      <c r="A2977" s="850"/>
      <c r="B2977" s="343" t="s">
        <v>5950</v>
      </c>
      <c r="C2977" s="342" t="s">
        <v>5949</v>
      </c>
      <c r="D2977" s="341">
        <v>43627</v>
      </c>
      <c r="E2977" s="340" t="s">
        <v>5605</v>
      </c>
      <c r="F2977" s="339" t="s">
        <v>5948</v>
      </c>
      <c r="G2977" s="338"/>
      <c r="H2977" s="337"/>
      <c r="I2977" s="336"/>
      <c r="J2977" s="63" t="s">
        <v>5696</v>
      </c>
      <c r="K2977" s="335"/>
      <c r="L2977" s="64" t="s">
        <v>32</v>
      </c>
      <c r="M2977" s="334">
        <v>93</v>
      </c>
      <c r="O2977" s="333"/>
      <c r="Q2977" s="333"/>
    </row>
    <row r="2978" spans="1:17" s="19" customFormat="1" ht="39.9" customHeight="1" x14ac:dyDescent="0.25">
      <c r="A2978" s="848">
        <v>594</v>
      </c>
      <c r="B2978" s="287" t="s">
        <v>22</v>
      </c>
      <c r="C2978" s="287" t="s">
        <v>23</v>
      </c>
      <c r="D2978" s="287" t="s">
        <v>5593</v>
      </c>
      <c r="E2978" s="851" t="s">
        <v>5594</v>
      </c>
      <c r="F2978" s="851"/>
      <c r="G2978" s="851" t="s">
        <v>17</v>
      </c>
      <c r="H2978" s="852"/>
      <c r="I2978" s="358"/>
      <c r="J2978" s="357"/>
      <c r="K2978" s="357"/>
      <c r="L2978" s="357"/>
      <c r="M2978" s="356"/>
      <c r="O2978" s="333"/>
      <c r="Q2978" s="333"/>
    </row>
    <row r="2979" spans="1:17" s="19" customFormat="1" ht="39.9" customHeight="1" x14ac:dyDescent="0.25">
      <c r="A2979" s="849"/>
      <c r="B2979" s="48" t="s">
        <v>5947</v>
      </c>
      <c r="C2979" s="48" t="s">
        <v>5946</v>
      </c>
      <c r="D2979" s="355">
        <v>43567</v>
      </c>
      <c r="E2979" s="354"/>
      <c r="F2979" s="353" t="s">
        <v>5945</v>
      </c>
      <c r="G2979" s="774" t="s">
        <v>1664</v>
      </c>
      <c r="H2979" s="775"/>
      <c r="I2979" s="776"/>
      <c r="J2979" s="352" t="s">
        <v>5599</v>
      </c>
      <c r="K2979" s="53"/>
      <c r="L2979" s="45" t="s">
        <v>32</v>
      </c>
      <c r="M2979" s="351">
        <v>434.52</v>
      </c>
      <c r="O2979" s="333"/>
      <c r="Q2979" s="333"/>
    </row>
    <row r="2980" spans="1:17" s="19" customFormat="1" ht="39.9" customHeight="1" x14ac:dyDescent="0.25">
      <c r="A2980" s="849"/>
      <c r="B2980" s="349" t="s">
        <v>34</v>
      </c>
      <c r="C2980" s="349" t="s">
        <v>35</v>
      </c>
      <c r="D2980" s="349" t="s">
        <v>5600</v>
      </c>
      <c r="E2980" s="853" t="s">
        <v>5601</v>
      </c>
      <c r="F2980" s="853"/>
      <c r="G2980" s="854"/>
      <c r="H2980" s="855"/>
      <c r="I2980" s="856"/>
      <c r="J2980" s="58" t="s">
        <v>5646</v>
      </c>
      <c r="K2980" s="45"/>
      <c r="L2980" s="59"/>
      <c r="M2980" s="350"/>
      <c r="O2980" s="333"/>
      <c r="Q2980" s="333"/>
    </row>
    <row r="2981" spans="1:17" s="19" customFormat="1" ht="39.9" customHeight="1" x14ac:dyDescent="0.25">
      <c r="A2981" s="849"/>
      <c r="B2981" s="349"/>
      <c r="C2981" s="349"/>
      <c r="D2981" s="349"/>
      <c r="E2981" s="349"/>
      <c r="F2981" s="349"/>
      <c r="G2981" s="348"/>
      <c r="H2981" s="347"/>
      <c r="I2981" s="346"/>
      <c r="J2981" s="345" t="s">
        <v>5607</v>
      </c>
      <c r="K2981" s="59"/>
      <c r="L2981" s="59"/>
      <c r="M2981" s="344"/>
      <c r="O2981" s="333"/>
      <c r="Q2981" s="333"/>
    </row>
    <row r="2982" spans="1:17" s="19" customFormat="1" ht="39.9" customHeight="1" thickBot="1" x14ac:dyDescent="0.3">
      <c r="A2982" s="850"/>
      <c r="B2982" s="343" t="s">
        <v>5944</v>
      </c>
      <c r="C2982" s="342" t="s">
        <v>1664</v>
      </c>
      <c r="D2982" s="341">
        <v>43572</v>
      </c>
      <c r="E2982" s="340" t="s">
        <v>5605</v>
      </c>
      <c r="F2982" s="339" t="s">
        <v>5943</v>
      </c>
      <c r="G2982" s="338"/>
      <c r="H2982" s="337"/>
      <c r="I2982" s="336"/>
      <c r="J2982" s="63" t="s">
        <v>5696</v>
      </c>
      <c r="K2982" s="335"/>
      <c r="L2982" s="64" t="s">
        <v>32</v>
      </c>
      <c r="M2982" s="334">
        <v>173.98</v>
      </c>
      <c r="O2982" s="333"/>
      <c r="Q2982" s="333"/>
    </row>
    <row r="2983" spans="1:17" s="19" customFormat="1" ht="39.9" customHeight="1" x14ac:dyDescent="0.25">
      <c r="A2983" s="848">
        <v>595</v>
      </c>
      <c r="B2983" s="287" t="s">
        <v>22</v>
      </c>
      <c r="C2983" s="287" t="s">
        <v>23</v>
      </c>
      <c r="D2983" s="287" t="s">
        <v>5593</v>
      </c>
      <c r="E2983" s="851" t="s">
        <v>5594</v>
      </c>
      <c r="F2983" s="851"/>
      <c r="G2983" s="851" t="s">
        <v>17</v>
      </c>
      <c r="H2983" s="852"/>
      <c r="I2983" s="358"/>
      <c r="J2983" s="357"/>
      <c r="K2983" s="357"/>
      <c r="L2983" s="357"/>
      <c r="M2983" s="356"/>
      <c r="O2983" s="333"/>
      <c r="Q2983" s="333"/>
    </row>
    <row r="2984" spans="1:17" s="19" customFormat="1" ht="39.9" customHeight="1" x14ac:dyDescent="0.25">
      <c r="A2984" s="849"/>
      <c r="B2984" s="48" t="s">
        <v>5942</v>
      </c>
      <c r="C2984" s="48" t="s">
        <v>5941</v>
      </c>
      <c r="D2984" s="355">
        <v>43573</v>
      </c>
      <c r="E2984" s="354"/>
      <c r="F2984" s="353" t="s">
        <v>5940</v>
      </c>
      <c r="G2984" s="774" t="s">
        <v>1543</v>
      </c>
      <c r="H2984" s="775"/>
      <c r="I2984" s="776"/>
      <c r="J2984" s="352" t="s">
        <v>5599</v>
      </c>
      <c r="K2984" s="53"/>
      <c r="L2984" s="45" t="s">
        <v>32</v>
      </c>
      <c r="M2984" s="351">
        <v>219</v>
      </c>
      <c r="O2984" s="333"/>
      <c r="Q2984" s="333"/>
    </row>
    <row r="2985" spans="1:17" s="19" customFormat="1" ht="39.9" customHeight="1" x14ac:dyDescent="0.25">
      <c r="A2985" s="849"/>
      <c r="B2985" s="349" t="s">
        <v>34</v>
      </c>
      <c r="C2985" s="349" t="s">
        <v>35</v>
      </c>
      <c r="D2985" s="349" t="s">
        <v>5600</v>
      </c>
      <c r="E2985" s="853" t="s">
        <v>5601</v>
      </c>
      <c r="F2985" s="853"/>
      <c r="G2985" s="854"/>
      <c r="H2985" s="855"/>
      <c r="I2985" s="856"/>
      <c r="J2985" s="58" t="s">
        <v>5646</v>
      </c>
      <c r="K2985" s="45"/>
      <c r="L2985" s="59"/>
      <c r="M2985" s="350"/>
      <c r="O2985" s="333"/>
      <c r="Q2985" s="333"/>
    </row>
    <row r="2986" spans="1:17" s="19" customFormat="1" ht="39.9" customHeight="1" x14ac:dyDescent="0.25">
      <c r="A2986" s="849"/>
      <c r="B2986" s="349"/>
      <c r="C2986" s="349"/>
      <c r="D2986" s="349"/>
      <c r="E2986" s="349"/>
      <c r="F2986" s="349"/>
      <c r="G2986" s="348"/>
      <c r="H2986" s="347"/>
      <c r="I2986" s="346"/>
      <c r="J2986" s="345" t="s">
        <v>5607</v>
      </c>
      <c r="K2986" s="59"/>
      <c r="L2986" s="59"/>
      <c r="M2986" s="344"/>
      <c r="O2986" s="333"/>
      <c r="Q2986" s="333"/>
    </row>
    <row r="2987" spans="1:17" s="19" customFormat="1" ht="39.9" customHeight="1" thickBot="1" x14ac:dyDescent="0.3">
      <c r="A2987" s="850"/>
      <c r="B2987" s="343" t="s">
        <v>5761</v>
      </c>
      <c r="C2987" s="342" t="s">
        <v>1543</v>
      </c>
      <c r="D2987" s="341">
        <v>43574</v>
      </c>
      <c r="E2987" s="340" t="s">
        <v>5605</v>
      </c>
      <c r="F2987" s="339" t="s">
        <v>5939</v>
      </c>
      <c r="G2987" s="338"/>
      <c r="H2987" s="337"/>
      <c r="I2987" s="336"/>
      <c r="J2987" s="63" t="s">
        <v>5696</v>
      </c>
      <c r="K2987" s="335"/>
      <c r="L2987" s="64" t="s">
        <v>32</v>
      </c>
      <c r="M2987" s="334">
        <v>395.6</v>
      </c>
      <c r="O2987" s="333"/>
      <c r="Q2987" s="333"/>
    </row>
    <row r="2988" spans="1:17" s="19" customFormat="1" ht="39.9" customHeight="1" x14ac:dyDescent="0.25">
      <c r="A2988" s="848">
        <v>596</v>
      </c>
      <c r="B2988" s="287" t="s">
        <v>22</v>
      </c>
      <c r="C2988" s="287" t="s">
        <v>23</v>
      </c>
      <c r="D2988" s="287" t="s">
        <v>5593</v>
      </c>
      <c r="E2988" s="851" t="s">
        <v>5594</v>
      </c>
      <c r="F2988" s="851"/>
      <c r="G2988" s="851" t="s">
        <v>17</v>
      </c>
      <c r="H2988" s="852"/>
      <c r="I2988" s="358"/>
      <c r="J2988" s="357"/>
      <c r="K2988" s="357"/>
      <c r="L2988" s="357"/>
      <c r="M2988" s="356"/>
      <c r="O2988" s="333"/>
      <c r="Q2988" s="333"/>
    </row>
    <row r="2989" spans="1:17" s="19" customFormat="1" ht="39.9" customHeight="1" x14ac:dyDescent="0.25">
      <c r="A2989" s="849"/>
      <c r="B2989" s="48" t="s">
        <v>5938</v>
      </c>
      <c r="C2989" s="48" t="s">
        <v>5937</v>
      </c>
      <c r="D2989" s="355">
        <v>43640</v>
      </c>
      <c r="E2989" s="354"/>
      <c r="F2989" s="353" t="s">
        <v>5770</v>
      </c>
      <c r="G2989" s="774" t="s">
        <v>5935</v>
      </c>
      <c r="H2989" s="775"/>
      <c r="I2989" s="776"/>
      <c r="J2989" s="352" t="s">
        <v>5599</v>
      </c>
      <c r="K2989" s="53"/>
      <c r="L2989" s="45" t="s">
        <v>32</v>
      </c>
      <c r="M2989" s="351">
        <v>265.76</v>
      </c>
      <c r="O2989" s="333"/>
      <c r="Q2989" s="333"/>
    </row>
    <row r="2990" spans="1:17" s="19" customFormat="1" ht="39.9" customHeight="1" thickBot="1" x14ac:dyDescent="0.3">
      <c r="A2990" s="849"/>
      <c r="B2990" s="349" t="s">
        <v>34</v>
      </c>
      <c r="C2990" s="349" t="s">
        <v>35</v>
      </c>
      <c r="D2990" s="349" t="s">
        <v>5600</v>
      </c>
      <c r="E2990" s="853" t="s">
        <v>5601</v>
      </c>
      <c r="F2990" s="853"/>
      <c r="G2990" s="854"/>
      <c r="H2990" s="855"/>
      <c r="I2990" s="856"/>
      <c r="J2990" s="58" t="s">
        <v>5646</v>
      </c>
      <c r="K2990" s="45"/>
      <c r="L2990" s="59" t="s">
        <v>32</v>
      </c>
      <c r="M2990" s="334">
        <v>603.6</v>
      </c>
      <c r="O2990" s="333"/>
      <c r="Q2990" s="333"/>
    </row>
    <row r="2991" spans="1:17" s="19" customFormat="1" ht="39.9" customHeight="1" x14ac:dyDescent="0.25">
      <c r="A2991" s="849"/>
      <c r="B2991" s="349"/>
      <c r="C2991" s="349"/>
      <c r="D2991" s="349"/>
      <c r="E2991" s="349"/>
      <c r="F2991" s="349"/>
      <c r="G2991" s="348"/>
      <c r="H2991" s="347"/>
      <c r="I2991" s="346"/>
      <c r="J2991" s="345" t="s">
        <v>5607</v>
      </c>
      <c r="K2991" s="59"/>
      <c r="L2991" s="59"/>
      <c r="M2991" s="344"/>
      <c r="O2991" s="333"/>
      <c r="Q2991" s="333"/>
    </row>
    <row r="2992" spans="1:17" s="19" customFormat="1" ht="39.9" customHeight="1" thickBot="1" x14ac:dyDescent="0.3">
      <c r="A2992" s="850"/>
      <c r="B2992" s="343" t="s">
        <v>5936</v>
      </c>
      <c r="C2992" s="342" t="s">
        <v>5935</v>
      </c>
      <c r="D2992" s="341">
        <v>43642</v>
      </c>
      <c r="E2992" s="340" t="s">
        <v>5605</v>
      </c>
      <c r="F2992" s="339" t="s">
        <v>5934</v>
      </c>
      <c r="G2992" s="338"/>
      <c r="H2992" s="337"/>
      <c r="I2992" s="336"/>
      <c r="J2992" s="63" t="s">
        <v>5696</v>
      </c>
      <c r="K2992" s="335"/>
      <c r="L2992" s="64" t="s">
        <v>32</v>
      </c>
      <c r="M2992" s="334">
        <v>127.12</v>
      </c>
      <c r="O2992" s="333"/>
      <c r="Q2992" s="333"/>
    </row>
    <row r="2993" spans="1:17" s="19" customFormat="1" ht="39.9" customHeight="1" x14ac:dyDescent="0.25">
      <c r="A2993" s="848">
        <v>597</v>
      </c>
      <c r="B2993" s="287" t="s">
        <v>22</v>
      </c>
      <c r="C2993" s="287" t="s">
        <v>23</v>
      </c>
      <c r="D2993" s="287" t="s">
        <v>5593</v>
      </c>
      <c r="E2993" s="851" t="s">
        <v>5594</v>
      </c>
      <c r="F2993" s="851"/>
      <c r="G2993" s="851" t="s">
        <v>17</v>
      </c>
      <c r="H2993" s="852"/>
      <c r="I2993" s="358"/>
      <c r="J2993" s="357"/>
      <c r="K2993" s="357"/>
      <c r="L2993" s="357"/>
      <c r="M2993" s="356"/>
      <c r="O2993" s="333"/>
      <c r="Q2993" s="333"/>
    </row>
    <row r="2994" spans="1:17" s="19" customFormat="1" ht="39.9" customHeight="1" x14ac:dyDescent="0.25">
      <c r="A2994" s="849"/>
      <c r="B2994" s="48" t="s">
        <v>5933</v>
      </c>
      <c r="C2994" s="48" t="s">
        <v>5932</v>
      </c>
      <c r="D2994" s="355">
        <v>43605</v>
      </c>
      <c r="E2994" s="354"/>
      <c r="F2994" s="353" t="s">
        <v>5770</v>
      </c>
      <c r="G2994" s="774" t="s">
        <v>5931</v>
      </c>
      <c r="H2994" s="775"/>
      <c r="I2994" s="776"/>
      <c r="J2994" s="352" t="s">
        <v>5599</v>
      </c>
      <c r="K2994" s="53"/>
      <c r="L2994" s="45" t="s">
        <v>32</v>
      </c>
      <c r="M2994" s="351">
        <v>410.92</v>
      </c>
      <c r="O2994" s="333"/>
      <c r="Q2994" s="333"/>
    </row>
    <row r="2995" spans="1:17" s="19" customFormat="1" ht="39.9" customHeight="1" x14ac:dyDescent="0.25">
      <c r="A2995" s="849"/>
      <c r="B2995" s="349" t="s">
        <v>34</v>
      </c>
      <c r="C2995" s="349" t="s">
        <v>35</v>
      </c>
      <c r="D2995" s="349" t="s">
        <v>5600</v>
      </c>
      <c r="E2995" s="853" t="s">
        <v>5601</v>
      </c>
      <c r="F2995" s="853"/>
      <c r="G2995" s="854"/>
      <c r="H2995" s="855"/>
      <c r="I2995" s="856"/>
      <c r="J2995" s="58" t="s">
        <v>5646</v>
      </c>
      <c r="K2995" s="45"/>
      <c r="L2995" s="59" t="s">
        <v>32</v>
      </c>
      <c r="M2995" s="350">
        <v>562.51</v>
      </c>
      <c r="O2995" s="333"/>
      <c r="Q2995" s="333"/>
    </row>
    <row r="2996" spans="1:17" s="19" customFormat="1" ht="39.9" customHeight="1" thickBot="1" x14ac:dyDescent="0.3">
      <c r="A2996" s="849"/>
      <c r="B2996" s="349"/>
      <c r="C2996" s="349"/>
      <c r="D2996" s="349"/>
      <c r="E2996" s="349"/>
      <c r="F2996" s="349"/>
      <c r="G2996" s="348"/>
      <c r="H2996" s="347"/>
      <c r="I2996" s="346"/>
      <c r="J2996" s="345" t="s">
        <v>5607</v>
      </c>
      <c r="K2996" s="59"/>
      <c r="L2996" s="59"/>
      <c r="M2996" s="344"/>
      <c r="O2996" s="333"/>
      <c r="Q2996" s="333"/>
    </row>
    <row r="2997" spans="1:17" s="19" customFormat="1" ht="39.9" customHeight="1" thickBot="1" x14ac:dyDescent="0.3">
      <c r="A2997" s="850"/>
      <c r="B2997" s="397" t="s">
        <v>5769</v>
      </c>
      <c r="C2997" s="342" t="s">
        <v>5931</v>
      </c>
      <c r="D2997" s="341">
        <v>43607</v>
      </c>
      <c r="E2997" s="340" t="s">
        <v>5605</v>
      </c>
      <c r="F2997" s="339" t="s">
        <v>5930</v>
      </c>
      <c r="G2997" s="338"/>
      <c r="H2997" s="337"/>
      <c r="I2997" s="336"/>
      <c r="J2997" s="63" t="s">
        <v>5696</v>
      </c>
      <c r="K2997" s="335"/>
      <c r="L2997" s="64"/>
      <c r="M2997" s="334"/>
      <c r="O2997" s="333"/>
      <c r="Q2997" s="333"/>
    </row>
    <row r="2998" spans="1:17" s="19" customFormat="1" ht="39.9" customHeight="1" x14ac:dyDescent="0.25">
      <c r="A2998" s="848">
        <v>598</v>
      </c>
      <c r="B2998" s="287" t="s">
        <v>22</v>
      </c>
      <c r="C2998" s="287" t="s">
        <v>23</v>
      </c>
      <c r="D2998" s="287" t="s">
        <v>5593</v>
      </c>
      <c r="E2998" s="851" t="s">
        <v>5594</v>
      </c>
      <c r="F2998" s="851"/>
      <c r="G2998" s="851" t="s">
        <v>17</v>
      </c>
      <c r="H2998" s="852"/>
      <c r="I2998" s="358"/>
      <c r="J2998" s="357"/>
      <c r="K2998" s="357"/>
      <c r="L2998" s="357"/>
      <c r="M2998" s="356"/>
      <c r="O2998" s="333"/>
      <c r="Q2998" s="333"/>
    </row>
    <row r="2999" spans="1:17" s="19" customFormat="1" ht="39.9" customHeight="1" x14ac:dyDescent="0.25">
      <c r="A2999" s="849"/>
      <c r="B2999" s="48" t="s">
        <v>5929</v>
      </c>
      <c r="C2999" s="48" t="s">
        <v>5928</v>
      </c>
      <c r="D2999" s="355">
        <v>43725</v>
      </c>
      <c r="E2999" s="354"/>
      <c r="F2999" s="353" t="s">
        <v>5903</v>
      </c>
      <c r="G2999" s="774" t="s">
        <v>5902</v>
      </c>
      <c r="H2999" s="775"/>
      <c r="I2999" s="776"/>
      <c r="J2999" s="352" t="s">
        <v>5599</v>
      </c>
      <c r="K2999" s="53"/>
      <c r="L2999" s="45" t="s">
        <v>32</v>
      </c>
      <c r="M2999" s="351">
        <v>502</v>
      </c>
      <c r="O2999" s="333"/>
      <c r="Q2999" s="333"/>
    </row>
    <row r="3000" spans="1:17" s="19" customFormat="1" ht="39.9" customHeight="1" x14ac:dyDescent="0.25">
      <c r="A3000" s="849"/>
      <c r="B3000" s="349" t="s">
        <v>34</v>
      </c>
      <c r="C3000" s="349" t="s">
        <v>35</v>
      </c>
      <c r="D3000" s="349" t="s">
        <v>5600</v>
      </c>
      <c r="E3000" s="853" t="s">
        <v>5601</v>
      </c>
      <c r="F3000" s="853"/>
      <c r="G3000" s="854"/>
      <c r="H3000" s="855"/>
      <c r="I3000" s="856"/>
      <c r="J3000" s="58" t="s">
        <v>5646</v>
      </c>
      <c r="K3000" s="45"/>
      <c r="L3000" s="59"/>
      <c r="M3000" s="350"/>
      <c r="O3000" s="333"/>
      <c r="Q3000" s="333"/>
    </row>
    <row r="3001" spans="1:17" s="19" customFormat="1" ht="39.9" customHeight="1" x14ac:dyDescent="0.25">
      <c r="A3001" s="849"/>
      <c r="B3001" s="349"/>
      <c r="C3001" s="349"/>
      <c r="D3001" s="349"/>
      <c r="E3001" s="349"/>
      <c r="F3001" s="349"/>
      <c r="G3001" s="348"/>
      <c r="H3001" s="347"/>
      <c r="I3001" s="346"/>
      <c r="J3001" s="345" t="s">
        <v>5607</v>
      </c>
      <c r="K3001" s="59"/>
      <c r="L3001" s="59"/>
      <c r="M3001" s="344"/>
      <c r="O3001" s="333"/>
      <c r="Q3001" s="333"/>
    </row>
    <row r="3002" spans="1:17" s="19" customFormat="1" ht="39.9" customHeight="1" thickBot="1" x14ac:dyDescent="0.3">
      <c r="A3002" s="850"/>
      <c r="B3002" s="343" t="s">
        <v>5927</v>
      </c>
      <c r="C3002" s="342" t="s">
        <v>5902</v>
      </c>
      <c r="D3002" s="341">
        <v>43727</v>
      </c>
      <c r="E3002" s="340" t="s">
        <v>5605</v>
      </c>
      <c r="F3002" s="339" t="s">
        <v>5926</v>
      </c>
      <c r="G3002" s="338"/>
      <c r="H3002" s="337"/>
      <c r="I3002" s="336"/>
      <c r="J3002" s="63" t="s">
        <v>5696</v>
      </c>
      <c r="K3002" s="335"/>
      <c r="L3002" s="64"/>
      <c r="M3002" s="334"/>
      <c r="O3002" s="333"/>
      <c r="Q3002" s="333"/>
    </row>
    <row r="3003" spans="1:17" s="19" customFormat="1" ht="39.9" customHeight="1" x14ac:dyDescent="0.25">
      <c r="A3003" s="848">
        <v>599</v>
      </c>
      <c r="B3003" s="287" t="s">
        <v>22</v>
      </c>
      <c r="C3003" s="287" t="s">
        <v>23</v>
      </c>
      <c r="D3003" s="287" t="s">
        <v>5593</v>
      </c>
      <c r="E3003" s="851" t="s">
        <v>5594</v>
      </c>
      <c r="F3003" s="851"/>
      <c r="G3003" s="851" t="s">
        <v>17</v>
      </c>
      <c r="H3003" s="852"/>
      <c r="I3003" s="358"/>
      <c r="J3003" s="357"/>
      <c r="K3003" s="357"/>
      <c r="L3003" s="357"/>
      <c r="M3003" s="356"/>
      <c r="O3003" s="333"/>
      <c r="Q3003" s="333"/>
    </row>
    <row r="3004" spans="1:17" s="19" customFormat="1" ht="39.9" customHeight="1" x14ac:dyDescent="0.25">
      <c r="A3004" s="849"/>
      <c r="B3004" s="48" t="s">
        <v>5925</v>
      </c>
      <c r="C3004" s="48" t="s">
        <v>5924</v>
      </c>
      <c r="D3004" s="355">
        <v>43567</v>
      </c>
      <c r="E3004" s="354"/>
      <c r="F3004" s="353" t="s">
        <v>5923</v>
      </c>
      <c r="G3004" s="774" t="s">
        <v>5921</v>
      </c>
      <c r="H3004" s="775"/>
      <c r="I3004" s="776"/>
      <c r="J3004" s="352" t="s">
        <v>5599</v>
      </c>
      <c r="K3004" s="53"/>
      <c r="L3004" s="45" t="s">
        <v>32</v>
      </c>
      <c r="M3004" s="351">
        <v>932</v>
      </c>
      <c r="O3004" s="333"/>
      <c r="Q3004" s="333"/>
    </row>
    <row r="3005" spans="1:17" s="19" customFormat="1" ht="39.9" customHeight="1" x14ac:dyDescent="0.25">
      <c r="A3005" s="849"/>
      <c r="B3005" s="349" t="s">
        <v>34</v>
      </c>
      <c r="C3005" s="349" t="s">
        <v>35</v>
      </c>
      <c r="D3005" s="349" t="s">
        <v>5600</v>
      </c>
      <c r="E3005" s="853" t="s">
        <v>5601</v>
      </c>
      <c r="F3005" s="853"/>
      <c r="G3005" s="854"/>
      <c r="H3005" s="855"/>
      <c r="I3005" s="856"/>
      <c r="J3005" s="58" t="s">
        <v>5646</v>
      </c>
      <c r="K3005" s="45"/>
      <c r="L3005" s="59" t="s">
        <v>32</v>
      </c>
      <c r="M3005" s="350">
        <v>1391.11</v>
      </c>
      <c r="O3005" s="333"/>
      <c r="Q3005" s="333"/>
    </row>
    <row r="3006" spans="1:17" s="19" customFormat="1" ht="39.9" customHeight="1" x14ac:dyDescent="0.25">
      <c r="A3006" s="849"/>
      <c r="B3006" s="349"/>
      <c r="C3006" s="349"/>
      <c r="D3006" s="349"/>
      <c r="E3006" s="349"/>
      <c r="F3006" s="349"/>
      <c r="G3006" s="348"/>
      <c r="H3006" s="347"/>
      <c r="I3006" s="346"/>
      <c r="J3006" s="345" t="s">
        <v>5607</v>
      </c>
      <c r="K3006" s="59"/>
      <c r="L3006" s="59"/>
      <c r="M3006" s="344"/>
      <c r="O3006" s="333"/>
      <c r="Q3006" s="333"/>
    </row>
    <row r="3007" spans="1:17" s="19" customFormat="1" ht="39.9" customHeight="1" thickBot="1" x14ac:dyDescent="0.3">
      <c r="A3007" s="850"/>
      <c r="B3007" s="343" t="s">
        <v>5922</v>
      </c>
      <c r="C3007" s="342" t="s">
        <v>5921</v>
      </c>
      <c r="D3007" s="341">
        <v>43571</v>
      </c>
      <c r="E3007" s="340" t="s">
        <v>5605</v>
      </c>
      <c r="F3007" s="339" t="s">
        <v>5920</v>
      </c>
      <c r="G3007" s="338"/>
      <c r="H3007" s="337"/>
      <c r="I3007" s="336"/>
      <c r="J3007" s="63" t="s">
        <v>5696</v>
      </c>
      <c r="K3007" s="335"/>
      <c r="L3007" s="64"/>
      <c r="M3007" s="334"/>
      <c r="O3007" s="333"/>
      <c r="Q3007" s="333"/>
    </row>
    <row r="3008" spans="1:17" s="19" customFormat="1" ht="39.9" customHeight="1" x14ac:dyDescent="0.25">
      <c r="A3008" s="848">
        <v>600</v>
      </c>
      <c r="B3008" s="287" t="s">
        <v>22</v>
      </c>
      <c r="C3008" s="287" t="s">
        <v>23</v>
      </c>
      <c r="D3008" s="287" t="s">
        <v>5593</v>
      </c>
      <c r="E3008" s="851" t="s">
        <v>5594</v>
      </c>
      <c r="F3008" s="851"/>
      <c r="G3008" s="851" t="s">
        <v>17</v>
      </c>
      <c r="H3008" s="852"/>
      <c r="I3008" s="358"/>
      <c r="J3008" s="357"/>
      <c r="K3008" s="357"/>
      <c r="L3008" s="357"/>
      <c r="M3008" s="356"/>
      <c r="O3008" s="333"/>
      <c r="Q3008" s="333"/>
    </row>
    <row r="3009" spans="1:17" s="19" customFormat="1" ht="39.9" customHeight="1" x14ac:dyDescent="0.25">
      <c r="A3009" s="849"/>
      <c r="B3009" s="48" t="s">
        <v>5919</v>
      </c>
      <c r="C3009" s="48" t="s">
        <v>5918</v>
      </c>
      <c r="D3009" s="355">
        <v>43571</v>
      </c>
      <c r="E3009" s="354"/>
      <c r="F3009" s="353" t="s">
        <v>5917</v>
      </c>
      <c r="G3009" s="774" t="s">
        <v>662</v>
      </c>
      <c r="H3009" s="775"/>
      <c r="I3009" s="776"/>
      <c r="J3009" s="352" t="s">
        <v>5599</v>
      </c>
      <c r="K3009" s="53"/>
      <c r="L3009" s="45" t="s">
        <v>32</v>
      </c>
      <c r="M3009" s="351">
        <v>336</v>
      </c>
      <c r="O3009" s="333"/>
      <c r="Q3009" s="333"/>
    </row>
    <row r="3010" spans="1:17" s="19" customFormat="1" ht="39.9" customHeight="1" x14ac:dyDescent="0.25">
      <c r="A3010" s="849"/>
      <c r="B3010" s="349" t="s">
        <v>34</v>
      </c>
      <c r="C3010" s="349" t="s">
        <v>35</v>
      </c>
      <c r="D3010" s="349" t="s">
        <v>5600</v>
      </c>
      <c r="E3010" s="853" t="s">
        <v>5601</v>
      </c>
      <c r="F3010" s="853"/>
      <c r="G3010" s="854"/>
      <c r="H3010" s="855"/>
      <c r="I3010" s="856"/>
      <c r="J3010" s="58" t="s">
        <v>5646</v>
      </c>
      <c r="K3010" s="45"/>
      <c r="L3010" s="59" t="s">
        <v>32</v>
      </c>
      <c r="M3010" s="350">
        <v>358.21</v>
      </c>
      <c r="O3010" s="333"/>
      <c r="Q3010" s="333"/>
    </row>
    <row r="3011" spans="1:17" s="19" customFormat="1" ht="39.9" customHeight="1" thickBot="1" x14ac:dyDescent="0.3">
      <c r="A3011" s="849"/>
      <c r="B3011" s="349"/>
      <c r="C3011" s="349"/>
      <c r="D3011" s="349"/>
      <c r="E3011" s="349"/>
      <c r="F3011" s="349"/>
      <c r="G3011" s="348"/>
      <c r="H3011" s="347"/>
      <c r="I3011" s="346"/>
      <c r="J3011" s="345" t="s">
        <v>5607</v>
      </c>
      <c r="K3011" s="59"/>
      <c r="L3011" s="59"/>
      <c r="M3011" s="344"/>
      <c r="O3011" s="333"/>
      <c r="Q3011" s="333"/>
    </row>
    <row r="3012" spans="1:17" s="19" customFormat="1" ht="39.9" customHeight="1" thickBot="1" x14ac:dyDescent="0.3">
      <c r="A3012" s="850"/>
      <c r="B3012" s="397" t="s">
        <v>5704</v>
      </c>
      <c r="C3012" s="342" t="s">
        <v>662</v>
      </c>
      <c r="D3012" s="341">
        <v>43573</v>
      </c>
      <c r="E3012" s="340" t="s">
        <v>5605</v>
      </c>
      <c r="F3012" s="339" t="s">
        <v>5916</v>
      </c>
      <c r="G3012" s="338"/>
      <c r="H3012" s="337"/>
      <c r="I3012" s="336"/>
      <c r="J3012" s="63" t="s">
        <v>5696</v>
      </c>
      <c r="K3012" s="335"/>
      <c r="L3012" s="64"/>
      <c r="M3012" s="334"/>
      <c r="O3012" s="333"/>
      <c r="Q3012" s="333"/>
    </row>
    <row r="3013" spans="1:17" s="19" customFormat="1" ht="39.9" customHeight="1" x14ac:dyDescent="0.25">
      <c r="A3013" s="848">
        <v>601</v>
      </c>
      <c r="B3013" s="287" t="s">
        <v>22</v>
      </c>
      <c r="C3013" s="287" t="s">
        <v>23</v>
      </c>
      <c r="D3013" s="287" t="s">
        <v>5593</v>
      </c>
      <c r="E3013" s="851" t="s">
        <v>5594</v>
      </c>
      <c r="F3013" s="851"/>
      <c r="G3013" s="851" t="s">
        <v>17</v>
      </c>
      <c r="H3013" s="852"/>
      <c r="I3013" s="358"/>
      <c r="J3013" s="357"/>
      <c r="K3013" s="357"/>
      <c r="L3013" s="357"/>
      <c r="M3013" s="356"/>
      <c r="O3013" s="333"/>
      <c r="Q3013" s="333"/>
    </row>
    <row r="3014" spans="1:17" s="19" customFormat="1" ht="39.9" customHeight="1" x14ac:dyDescent="0.25">
      <c r="A3014" s="849"/>
      <c r="B3014" s="48" t="s">
        <v>5915</v>
      </c>
      <c r="C3014" s="48" t="s">
        <v>5914</v>
      </c>
      <c r="D3014" s="355">
        <v>43723</v>
      </c>
      <c r="E3014" s="354"/>
      <c r="F3014" s="353" t="s">
        <v>5705</v>
      </c>
      <c r="G3014" s="774" t="s">
        <v>5902</v>
      </c>
      <c r="H3014" s="775"/>
      <c r="I3014" s="776"/>
      <c r="J3014" s="352" t="s">
        <v>5599</v>
      </c>
      <c r="K3014" s="53"/>
      <c r="L3014" s="45" t="s">
        <v>32</v>
      </c>
      <c r="M3014" s="351">
        <v>502</v>
      </c>
      <c r="O3014" s="333"/>
      <c r="Q3014" s="333"/>
    </row>
    <row r="3015" spans="1:17" s="19" customFormat="1" ht="39.9" customHeight="1" x14ac:dyDescent="0.25">
      <c r="A3015" s="849"/>
      <c r="B3015" s="349" t="s">
        <v>34</v>
      </c>
      <c r="C3015" s="349" t="s">
        <v>35</v>
      </c>
      <c r="D3015" s="349" t="s">
        <v>5600</v>
      </c>
      <c r="E3015" s="853" t="s">
        <v>5601</v>
      </c>
      <c r="F3015" s="853"/>
      <c r="G3015" s="854"/>
      <c r="H3015" s="855"/>
      <c r="I3015" s="856"/>
      <c r="J3015" s="58" t="s">
        <v>5646</v>
      </c>
      <c r="K3015" s="45"/>
      <c r="L3015" s="59" t="s">
        <v>32</v>
      </c>
      <c r="M3015" s="350">
        <v>426.59</v>
      </c>
      <c r="O3015" s="333"/>
      <c r="Q3015" s="333"/>
    </row>
    <row r="3016" spans="1:17" s="19" customFormat="1" ht="39.9" customHeight="1" x14ac:dyDescent="0.25">
      <c r="A3016" s="849"/>
      <c r="B3016" s="349"/>
      <c r="C3016" s="349"/>
      <c r="D3016" s="349"/>
      <c r="E3016" s="349"/>
      <c r="F3016" s="349"/>
      <c r="G3016" s="348"/>
      <c r="H3016" s="347"/>
      <c r="I3016" s="346"/>
      <c r="J3016" s="345" t="s">
        <v>5607</v>
      </c>
      <c r="K3016" s="59"/>
      <c r="L3016" s="59"/>
      <c r="M3016" s="344"/>
      <c r="O3016" s="333"/>
      <c r="Q3016" s="333"/>
    </row>
    <row r="3017" spans="1:17" s="19" customFormat="1" ht="39.9" customHeight="1" thickBot="1" x14ac:dyDescent="0.3">
      <c r="A3017" s="850"/>
      <c r="B3017" s="343" t="s">
        <v>2563</v>
      </c>
      <c r="C3017" s="342" t="s">
        <v>5902</v>
      </c>
      <c r="D3017" s="341">
        <v>43725</v>
      </c>
      <c r="E3017" s="340" t="s">
        <v>5605</v>
      </c>
      <c r="F3017" s="339" t="s">
        <v>5913</v>
      </c>
      <c r="G3017" s="338"/>
      <c r="H3017" s="337"/>
      <c r="I3017" s="336"/>
      <c r="J3017" s="63" t="s">
        <v>5696</v>
      </c>
      <c r="K3017" s="335"/>
      <c r="L3017" s="64"/>
      <c r="M3017" s="334"/>
      <c r="O3017" s="333"/>
      <c r="Q3017" s="333"/>
    </row>
    <row r="3018" spans="1:17" s="19" customFormat="1" ht="39.9" customHeight="1" x14ac:dyDescent="0.25">
      <c r="A3018" s="848">
        <v>602</v>
      </c>
      <c r="B3018" s="287" t="s">
        <v>22</v>
      </c>
      <c r="C3018" s="287" t="s">
        <v>23</v>
      </c>
      <c r="D3018" s="287" t="s">
        <v>5593</v>
      </c>
      <c r="E3018" s="851" t="s">
        <v>5594</v>
      </c>
      <c r="F3018" s="851"/>
      <c r="G3018" s="851" t="s">
        <v>17</v>
      </c>
      <c r="H3018" s="852"/>
      <c r="I3018" s="358"/>
      <c r="J3018" s="357"/>
      <c r="K3018" s="357"/>
      <c r="L3018" s="357"/>
      <c r="M3018" s="356"/>
      <c r="O3018" s="333"/>
      <c r="Q3018" s="333"/>
    </row>
    <row r="3019" spans="1:17" s="19" customFormat="1" ht="39.9" customHeight="1" x14ac:dyDescent="0.25">
      <c r="A3019" s="849"/>
      <c r="B3019" s="48" t="s">
        <v>5908</v>
      </c>
      <c r="C3019" s="48" t="s">
        <v>5912</v>
      </c>
      <c r="D3019" s="355">
        <v>43593</v>
      </c>
      <c r="E3019" s="354"/>
      <c r="F3019" s="353" t="s">
        <v>5911</v>
      </c>
      <c r="G3019" s="774" t="s">
        <v>5910</v>
      </c>
      <c r="H3019" s="775"/>
      <c r="I3019" s="776"/>
      <c r="J3019" s="352" t="s">
        <v>5599</v>
      </c>
      <c r="K3019" s="53"/>
      <c r="L3019" s="45" t="s">
        <v>32</v>
      </c>
      <c r="M3019" s="351">
        <v>258</v>
      </c>
      <c r="O3019" s="333"/>
      <c r="Q3019" s="333"/>
    </row>
    <row r="3020" spans="1:17" s="19" customFormat="1" ht="39.9" customHeight="1" x14ac:dyDescent="0.25">
      <c r="A3020" s="849"/>
      <c r="B3020" s="349" t="s">
        <v>34</v>
      </c>
      <c r="C3020" s="349" t="s">
        <v>35</v>
      </c>
      <c r="D3020" s="349" t="s">
        <v>5600</v>
      </c>
      <c r="E3020" s="853" t="s">
        <v>5601</v>
      </c>
      <c r="F3020" s="853"/>
      <c r="G3020" s="854"/>
      <c r="H3020" s="855"/>
      <c r="I3020" s="856"/>
      <c r="J3020" s="58" t="s">
        <v>5646</v>
      </c>
      <c r="K3020" s="45"/>
      <c r="L3020" s="59" t="s">
        <v>32</v>
      </c>
      <c r="M3020" s="350">
        <v>513.6</v>
      </c>
      <c r="O3020" s="333"/>
      <c r="Q3020" s="333"/>
    </row>
    <row r="3021" spans="1:17" s="19" customFormat="1" ht="39.9" customHeight="1" x14ac:dyDescent="0.25">
      <c r="A3021" s="849"/>
      <c r="B3021" s="349"/>
      <c r="C3021" s="349"/>
      <c r="D3021" s="349"/>
      <c r="E3021" s="349"/>
      <c r="F3021" s="349"/>
      <c r="G3021" s="348"/>
      <c r="H3021" s="347"/>
      <c r="I3021" s="346"/>
      <c r="J3021" s="345" t="s">
        <v>5607</v>
      </c>
      <c r="K3021" s="59"/>
      <c r="L3021" s="59"/>
      <c r="M3021" s="344"/>
      <c r="O3021" s="333"/>
      <c r="Q3021" s="333"/>
    </row>
    <row r="3022" spans="1:17" s="19" customFormat="1" ht="39.9" customHeight="1" thickBot="1" x14ac:dyDescent="0.3">
      <c r="A3022" s="850"/>
      <c r="B3022" s="343" t="s">
        <v>2563</v>
      </c>
      <c r="C3022" s="342" t="s">
        <v>5910</v>
      </c>
      <c r="D3022" s="341">
        <v>43595</v>
      </c>
      <c r="E3022" s="340" t="s">
        <v>5605</v>
      </c>
      <c r="F3022" s="339" t="s">
        <v>5909</v>
      </c>
      <c r="G3022" s="338"/>
      <c r="H3022" s="337"/>
      <c r="I3022" s="336"/>
      <c r="J3022" s="63" t="s">
        <v>5696</v>
      </c>
      <c r="K3022" s="335"/>
      <c r="L3022" s="64"/>
      <c r="M3022" s="334"/>
      <c r="O3022" s="333"/>
      <c r="Q3022" s="333"/>
    </row>
    <row r="3023" spans="1:17" s="19" customFormat="1" ht="39.9" customHeight="1" x14ac:dyDescent="0.25">
      <c r="A3023" s="848">
        <v>603</v>
      </c>
      <c r="B3023" s="287" t="s">
        <v>22</v>
      </c>
      <c r="C3023" s="287" t="s">
        <v>23</v>
      </c>
      <c r="D3023" s="287" t="s">
        <v>5593</v>
      </c>
      <c r="E3023" s="851" t="s">
        <v>5594</v>
      </c>
      <c r="F3023" s="851"/>
      <c r="G3023" s="851" t="s">
        <v>17</v>
      </c>
      <c r="H3023" s="852"/>
      <c r="I3023" s="358"/>
      <c r="J3023" s="357"/>
      <c r="K3023" s="357"/>
      <c r="L3023" s="357"/>
      <c r="M3023" s="356"/>
      <c r="O3023" s="333"/>
      <c r="Q3023" s="333"/>
    </row>
    <row r="3024" spans="1:17" s="19" customFormat="1" ht="39.9" customHeight="1" x14ac:dyDescent="0.25">
      <c r="A3024" s="849"/>
      <c r="B3024" s="48" t="s">
        <v>5908</v>
      </c>
      <c r="C3024" s="48" t="s">
        <v>5907</v>
      </c>
      <c r="D3024" s="355">
        <v>43629</v>
      </c>
      <c r="E3024" s="354"/>
      <c r="F3024" s="353" t="s">
        <v>5824</v>
      </c>
      <c r="G3024" s="774" t="s">
        <v>5902</v>
      </c>
      <c r="H3024" s="775"/>
      <c r="I3024" s="776"/>
      <c r="J3024" s="352" t="s">
        <v>5599</v>
      </c>
      <c r="K3024" s="53"/>
      <c r="L3024" s="45" t="s">
        <v>32</v>
      </c>
      <c r="M3024" s="351">
        <v>298</v>
      </c>
      <c r="O3024" s="333"/>
      <c r="Q3024" s="333"/>
    </row>
    <row r="3025" spans="1:17" s="19" customFormat="1" ht="39.9" customHeight="1" x14ac:dyDescent="0.25">
      <c r="A3025" s="849"/>
      <c r="B3025" s="349" t="s">
        <v>34</v>
      </c>
      <c r="C3025" s="349" t="s">
        <v>35</v>
      </c>
      <c r="D3025" s="349" t="s">
        <v>5600</v>
      </c>
      <c r="E3025" s="853" t="s">
        <v>5601</v>
      </c>
      <c r="F3025" s="853"/>
      <c r="G3025" s="854"/>
      <c r="H3025" s="855"/>
      <c r="I3025" s="856"/>
      <c r="J3025" s="58" t="s">
        <v>5646</v>
      </c>
      <c r="K3025" s="45"/>
      <c r="L3025" s="59" t="s">
        <v>32</v>
      </c>
      <c r="M3025" s="350">
        <v>379.59</v>
      </c>
      <c r="O3025" s="333"/>
      <c r="Q3025" s="333"/>
    </row>
    <row r="3026" spans="1:17" s="19" customFormat="1" ht="39.9" customHeight="1" x14ac:dyDescent="0.25">
      <c r="A3026" s="849"/>
      <c r="B3026" s="349"/>
      <c r="C3026" s="349"/>
      <c r="D3026" s="349"/>
      <c r="E3026" s="349"/>
      <c r="F3026" s="349"/>
      <c r="G3026" s="348"/>
      <c r="H3026" s="347"/>
      <c r="I3026" s="346"/>
      <c r="J3026" s="345" t="s">
        <v>5607</v>
      </c>
      <c r="K3026" s="59"/>
      <c r="L3026" s="59" t="s">
        <v>32</v>
      </c>
      <c r="M3026" s="344">
        <v>82.5</v>
      </c>
      <c r="O3026" s="333"/>
      <c r="Q3026" s="333"/>
    </row>
    <row r="3027" spans="1:17" s="19" customFormat="1" ht="39.9" customHeight="1" thickBot="1" x14ac:dyDescent="0.3">
      <c r="A3027" s="850"/>
      <c r="B3027" s="343" t="s">
        <v>2563</v>
      </c>
      <c r="C3027" s="342" t="s">
        <v>5902</v>
      </c>
      <c r="D3027" s="341">
        <v>43631</v>
      </c>
      <c r="E3027" s="340" t="s">
        <v>5605</v>
      </c>
      <c r="F3027" s="339" t="s">
        <v>5906</v>
      </c>
      <c r="G3027" s="338"/>
      <c r="H3027" s="337"/>
      <c r="I3027" s="336"/>
      <c r="J3027" s="63" t="s">
        <v>5696</v>
      </c>
      <c r="K3027" s="335"/>
      <c r="L3027" s="64"/>
      <c r="M3027" s="334"/>
      <c r="O3027" s="333"/>
      <c r="Q3027" s="333"/>
    </row>
    <row r="3028" spans="1:17" s="19" customFormat="1" ht="39.9" customHeight="1" x14ac:dyDescent="0.25">
      <c r="A3028" s="848">
        <v>604</v>
      </c>
      <c r="B3028" s="287" t="s">
        <v>22</v>
      </c>
      <c r="C3028" s="287" t="s">
        <v>23</v>
      </c>
      <c r="D3028" s="287" t="s">
        <v>5593</v>
      </c>
      <c r="E3028" s="851" t="s">
        <v>5594</v>
      </c>
      <c r="F3028" s="851"/>
      <c r="G3028" s="851" t="s">
        <v>17</v>
      </c>
      <c r="H3028" s="852"/>
      <c r="I3028" s="358"/>
      <c r="J3028" s="357"/>
      <c r="K3028" s="357"/>
      <c r="L3028" s="357"/>
      <c r="M3028" s="356"/>
      <c r="O3028" s="333"/>
      <c r="Q3028" s="333"/>
    </row>
    <row r="3029" spans="1:17" s="19" customFormat="1" ht="39.9" customHeight="1" x14ac:dyDescent="0.25">
      <c r="A3029" s="849"/>
      <c r="B3029" s="48" t="s">
        <v>5905</v>
      </c>
      <c r="C3029" s="48" t="s">
        <v>5904</v>
      </c>
      <c r="D3029" s="355">
        <v>43722</v>
      </c>
      <c r="E3029" s="354"/>
      <c r="F3029" s="353" t="s">
        <v>5903</v>
      </c>
      <c r="G3029" s="774" t="s">
        <v>5902</v>
      </c>
      <c r="H3029" s="775"/>
      <c r="I3029" s="776"/>
      <c r="J3029" s="352" t="s">
        <v>5599</v>
      </c>
      <c r="K3029" s="53"/>
      <c r="L3029" s="45" t="s">
        <v>32</v>
      </c>
      <c r="M3029" s="351">
        <v>251</v>
      </c>
      <c r="O3029" s="333"/>
      <c r="Q3029" s="333"/>
    </row>
    <row r="3030" spans="1:17" s="19" customFormat="1" ht="39.9" customHeight="1" thickBot="1" x14ac:dyDescent="0.3">
      <c r="A3030" s="849"/>
      <c r="B3030" s="349" t="s">
        <v>34</v>
      </c>
      <c r="C3030" s="349" t="s">
        <v>35</v>
      </c>
      <c r="D3030" s="349" t="s">
        <v>5600</v>
      </c>
      <c r="E3030" s="853" t="s">
        <v>5601</v>
      </c>
      <c r="F3030" s="853"/>
      <c r="G3030" s="854"/>
      <c r="H3030" s="855"/>
      <c r="I3030" s="856"/>
      <c r="J3030" s="58" t="s">
        <v>5646</v>
      </c>
      <c r="K3030" s="45"/>
      <c r="L3030" s="59"/>
      <c r="M3030" s="334"/>
      <c r="O3030" s="333"/>
      <c r="Q3030" s="333"/>
    </row>
    <row r="3031" spans="1:17" s="19" customFormat="1" ht="39.9" customHeight="1" thickBot="1" x14ac:dyDescent="0.3">
      <c r="A3031" s="849"/>
      <c r="B3031" s="349"/>
      <c r="C3031" s="349"/>
      <c r="D3031" s="349"/>
      <c r="E3031" s="349"/>
      <c r="F3031" s="349"/>
      <c r="G3031" s="348"/>
      <c r="H3031" s="347"/>
      <c r="I3031" s="346"/>
      <c r="J3031" s="345" t="s">
        <v>5607</v>
      </c>
      <c r="K3031" s="59"/>
      <c r="L3031" s="59"/>
      <c r="M3031" s="344"/>
      <c r="O3031" s="333"/>
      <c r="Q3031" s="333"/>
    </row>
    <row r="3032" spans="1:17" s="19" customFormat="1" ht="39.9" customHeight="1" thickBot="1" x14ac:dyDescent="0.3">
      <c r="A3032" s="850"/>
      <c r="B3032" s="397" t="s">
        <v>2563</v>
      </c>
      <c r="C3032" s="342" t="s">
        <v>5902</v>
      </c>
      <c r="D3032" s="341">
        <v>43724</v>
      </c>
      <c r="E3032" s="340" t="s">
        <v>5605</v>
      </c>
      <c r="F3032" s="339" t="s">
        <v>5901</v>
      </c>
      <c r="G3032" s="338"/>
      <c r="H3032" s="337"/>
      <c r="I3032" s="336"/>
      <c r="J3032" s="63" t="s">
        <v>5696</v>
      </c>
      <c r="K3032" s="335"/>
      <c r="L3032" s="64"/>
      <c r="M3032" s="334"/>
      <c r="O3032" s="333"/>
      <c r="Q3032" s="333"/>
    </row>
    <row r="3033" spans="1:17" s="19" customFormat="1" ht="39.9" customHeight="1" x14ac:dyDescent="0.25">
      <c r="A3033" s="848">
        <v>605</v>
      </c>
      <c r="B3033" s="287" t="s">
        <v>22</v>
      </c>
      <c r="C3033" s="287" t="s">
        <v>23</v>
      </c>
      <c r="D3033" s="287" t="s">
        <v>5593</v>
      </c>
      <c r="E3033" s="851" t="s">
        <v>5594</v>
      </c>
      <c r="F3033" s="851"/>
      <c r="G3033" s="851" t="s">
        <v>17</v>
      </c>
      <c r="H3033" s="852"/>
      <c r="I3033" s="358"/>
      <c r="J3033" s="357"/>
      <c r="K3033" s="357"/>
      <c r="L3033" s="357"/>
      <c r="M3033" s="356"/>
      <c r="O3033" s="333"/>
      <c r="Q3033" s="333"/>
    </row>
    <row r="3034" spans="1:17" s="19" customFormat="1" ht="39.9" customHeight="1" x14ac:dyDescent="0.25">
      <c r="A3034" s="849"/>
      <c r="B3034" s="48" t="s">
        <v>5900</v>
      </c>
      <c r="C3034" s="48" t="s">
        <v>5899</v>
      </c>
      <c r="D3034" s="355">
        <v>43725</v>
      </c>
      <c r="E3034" s="354"/>
      <c r="F3034" s="353" t="s">
        <v>5898</v>
      </c>
      <c r="G3034" s="774" t="s">
        <v>4495</v>
      </c>
      <c r="H3034" s="775"/>
      <c r="I3034" s="776"/>
      <c r="J3034" s="352" t="s">
        <v>5599</v>
      </c>
      <c r="K3034" s="53"/>
      <c r="L3034" s="45" t="s">
        <v>32</v>
      </c>
      <c r="M3034" s="351">
        <v>720</v>
      </c>
      <c r="O3034" s="333"/>
      <c r="Q3034" s="333"/>
    </row>
    <row r="3035" spans="1:17" s="19" customFormat="1" ht="39.9" customHeight="1" thickBot="1" x14ac:dyDescent="0.3">
      <c r="A3035" s="849"/>
      <c r="B3035" s="349" t="s">
        <v>34</v>
      </c>
      <c r="C3035" s="349" t="s">
        <v>35</v>
      </c>
      <c r="D3035" s="349" t="s">
        <v>5600</v>
      </c>
      <c r="E3035" s="853" t="s">
        <v>5601</v>
      </c>
      <c r="F3035" s="853"/>
      <c r="G3035" s="854"/>
      <c r="H3035" s="855"/>
      <c r="I3035" s="856"/>
      <c r="J3035" s="58" t="s">
        <v>5646</v>
      </c>
      <c r="K3035" s="45"/>
      <c r="L3035" s="59" t="s">
        <v>32</v>
      </c>
      <c r="M3035" s="334">
        <v>2143.04</v>
      </c>
      <c r="O3035" s="333"/>
      <c r="Q3035" s="333"/>
    </row>
    <row r="3036" spans="1:17" s="19" customFormat="1" ht="39.9" customHeight="1" x14ac:dyDescent="0.25">
      <c r="A3036" s="849"/>
      <c r="B3036" s="349"/>
      <c r="C3036" s="349"/>
      <c r="D3036" s="349"/>
      <c r="E3036" s="349"/>
      <c r="F3036" s="349"/>
      <c r="G3036" s="348"/>
      <c r="H3036" s="347"/>
      <c r="I3036" s="346"/>
      <c r="J3036" s="345" t="s">
        <v>5607</v>
      </c>
      <c r="K3036" s="59"/>
      <c r="L3036" s="59" t="s">
        <v>32</v>
      </c>
      <c r="M3036" s="344">
        <v>324</v>
      </c>
      <c r="O3036" s="333"/>
      <c r="Q3036" s="333"/>
    </row>
    <row r="3037" spans="1:17" s="19" customFormat="1" ht="39.9" customHeight="1" thickBot="1" x14ac:dyDescent="0.3">
      <c r="A3037" s="850"/>
      <c r="B3037" s="343" t="s">
        <v>2563</v>
      </c>
      <c r="C3037" s="342" t="s">
        <v>4495</v>
      </c>
      <c r="D3037" s="341">
        <v>43730</v>
      </c>
      <c r="E3037" s="340" t="s">
        <v>5605</v>
      </c>
      <c r="F3037" s="339" t="s">
        <v>5897</v>
      </c>
      <c r="G3037" s="338"/>
      <c r="H3037" s="337"/>
      <c r="I3037" s="336"/>
      <c r="J3037" s="63" t="s">
        <v>5696</v>
      </c>
      <c r="K3037" s="335"/>
      <c r="L3037" s="64"/>
      <c r="M3037" s="334"/>
      <c r="O3037" s="333"/>
      <c r="Q3037" s="333"/>
    </row>
    <row r="3038" spans="1:17" s="19" customFormat="1" ht="39.9" customHeight="1" x14ac:dyDescent="0.25">
      <c r="A3038" s="848">
        <v>606</v>
      </c>
      <c r="B3038" s="287" t="s">
        <v>22</v>
      </c>
      <c r="C3038" s="287" t="s">
        <v>23</v>
      </c>
      <c r="D3038" s="287" t="s">
        <v>5593</v>
      </c>
      <c r="E3038" s="851" t="s">
        <v>5594</v>
      </c>
      <c r="F3038" s="851"/>
      <c r="G3038" s="851" t="s">
        <v>17</v>
      </c>
      <c r="H3038" s="852"/>
      <c r="I3038" s="358"/>
      <c r="J3038" s="357"/>
      <c r="K3038" s="357"/>
      <c r="L3038" s="357"/>
      <c r="M3038" s="356"/>
      <c r="O3038" s="333"/>
      <c r="Q3038" s="333"/>
    </row>
    <row r="3039" spans="1:17" s="19" customFormat="1" ht="39.9" customHeight="1" x14ac:dyDescent="0.25">
      <c r="A3039" s="849"/>
      <c r="B3039" s="48" t="s">
        <v>5896</v>
      </c>
      <c r="C3039" s="48" t="s">
        <v>5895</v>
      </c>
      <c r="D3039" s="355">
        <v>43600</v>
      </c>
      <c r="E3039" s="354"/>
      <c r="F3039" s="353" t="s">
        <v>5894</v>
      </c>
      <c r="G3039" s="774" t="s">
        <v>5893</v>
      </c>
      <c r="H3039" s="775"/>
      <c r="I3039" s="776"/>
      <c r="J3039" s="352" t="s">
        <v>5599</v>
      </c>
      <c r="K3039" s="53"/>
      <c r="L3039" s="45" t="s">
        <v>32</v>
      </c>
      <c r="M3039" s="351">
        <v>94</v>
      </c>
      <c r="O3039" s="333"/>
      <c r="Q3039" s="333"/>
    </row>
    <row r="3040" spans="1:17" s="19" customFormat="1" ht="39.9" customHeight="1" thickBot="1" x14ac:dyDescent="0.3">
      <c r="A3040" s="849"/>
      <c r="B3040" s="349" t="s">
        <v>34</v>
      </c>
      <c r="C3040" s="349" t="s">
        <v>35</v>
      </c>
      <c r="D3040" s="349" t="s">
        <v>5600</v>
      </c>
      <c r="E3040" s="853" t="s">
        <v>5601</v>
      </c>
      <c r="F3040" s="853"/>
      <c r="G3040" s="854"/>
      <c r="H3040" s="855"/>
      <c r="I3040" s="856"/>
      <c r="J3040" s="58" t="s">
        <v>5646</v>
      </c>
      <c r="K3040" s="45"/>
      <c r="L3040" s="59" t="s">
        <v>32</v>
      </c>
      <c r="M3040" s="334">
        <v>783.25</v>
      </c>
      <c r="O3040" s="333"/>
      <c r="Q3040" s="333"/>
    </row>
    <row r="3041" spans="1:17" s="19" customFormat="1" ht="39.9" customHeight="1" x14ac:dyDescent="0.25">
      <c r="A3041" s="849"/>
      <c r="B3041" s="349"/>
      <c r="C3041" s="349"/>
      <c r="D3041" s="349"/>
      <c r="E3041" s="349"/>
      <c r="F3041" s="349"/>
      <c r="G3041" s="348"/>
      <c r="H3041" s="347"/>
      <c r="I3041" s="346"/>
      <c r="J3041" s="345" t="s">
        <v>5607</v>
      </c>
      <c r="K3041" s="59"/>
      <c r="L3041" s="59"/>
      <c r="M3041" s="344"/>
      <c r="O3041" s="333"/>
      <c r="Q3041" s="333"/>
    </row>
    <row r="3042" spans="1:17" s="19" customFormat="1" ht="39.9" customHeight="1" thickBot="1" x14ac:dyDescent="0.3">
      <c r="A3042" s="850"/>
      <c r="B3042" s="343" t="s">
        <v>5775</v>
      </c>
      <c r="C3042" s="342" t="s">
        <v>5893</v>
      </c>
      <c r="D3042" s="341">
        <v>43601</v>
      </c>
      <c r="E3042" s="340" t="s">
        <v>5605</v>
      </c>
      <c r="F3042" s="339" t="s">
        <v>5892</v>
      </c>
      <c r="G3042" s="338"/>
      <c r="H3042" s="337"/>
      <c r="I3042" s="336"/>
      <c r="J3042" s="63" t="s">
        <v>5696</v>
      </c>
      <c r="K3042" s="335"/>
      <c r="L3042" s="64"/>
      <c r="M3042" s="334"/>
      <c r="O3042" s="333"/>
      <c r="Q3042" s="333"/>
    </row>
    <row r="3043" spans="1:17" s="19" customFormat="1" ht="39.9" customHeight="1" x14ac:dyDescent="0.25">
      <c r="A3043" s="848">
        <v>607</v>
      </c>
      <c r="B3043" s="287" t="s">
        <v>22</v>
      </c>
      <c r="C3043" s="287" t="s">
        <v>23</v>
      </c>
      <c r="D3043" s="287" t="s">
        <v>5593</v>
      </c>
      <c r="E3043" s="851" t="s">
        <v>5594</v>
      </c>
      <c r="F3043" s="851"/>
      <c r="G3043" s="851" t="s">
        <v>17</v>
      </c>
      <c r="H3043" s="852"/>
      <c r="I3043" s="358"/>
      <c r="J3043" s="357"/>
      <c r="K3043" s="357"/>
      <c r="L3043" s="357"/>
      <c r="M3043" s="356"/>
      <c r="O3043" s="333"/>
      <c r="Q3043" s="333"/>
    </row>
    <row r="3044" spans="1:17" s="19" customFormat="1" ht="39.9" customHeight="1" x14ac:dyDescent="0.25">
      <c r="A3044" s="849"/>
      <c r="B3044" s="48" t="s">
        <v>5891</v>
      </c>
      <c r="C3044" s="48" t="s">
        <v>5890</v>
      </c>
      <c r="D3044" s="355">
        <v>43613</v>
      </c>
      <c r="E3044" s="354"/>
      <c r="F3044" s="353" t="s">
        <v>5889</v>
      </c>
      <c r="G3044" s="774" t="s">
        <v>5888</v>
      </c>
      <c r="H3044" s="775"/>
      <c r="I3044" s="776"/>
      <c r="J3044" s="352" t="s">
        <v>5599</v>
      </c>
      <c r="K3044" s="53"/>
      <c r="L3044" s="59" t="s">
        <v>5583</v>
      </c>
      <c r="M3044" s="350">
        <v>789.96</v>
      </c>
      <c r="O3044" s="333"/>
      <c r="Q3044" s="333"/>
    </row>
    <row r="3045" spans="1:17" s="19" customFormat="1" ht="39.9" customHeight="1" x14ac:dyDescent="0.25">
      <c r="A3045" s="849"/>
      <c r="B3045" s="349" t="s">
        <v>34</v>
      </c>
      <c r="C3045" s="349" t="s">
        <v>35</v>
      </c>
      <c r="D3045" s="349" t="s">
        <v>5600</v>
      </c>
      <c r="E3045" s="853" t="s">
        <v>5601</v>
      </c>
      <c r="F3045" s="853"/>
      <c r="G3045" s="854"/>
      <c r="H3045" s="855"/>
      <c r="I3045" s="856"/>
      <c r="J3045" s="58" t="s">
        <v>5646</v>
      </c>
      <c r="K3045" s="45"/>
      <c r="L3045" s="59"/>
      <c r="M3045" s="350"/>
      <c r="O3045" s="333"/>
      <c r="Q3045" s="333"/>
    </row>
    <row r="3046" spans="1:17" s="19" customFormat="1" ht="39.9" customHeight="1" x14ac:dyDescent="0.25">
      <c r="A3046" s="849"/>
      <c r="B3046" s="349"/>
      <c r="C3046" s="349"/>
      <c r="D3046" s="349"/>
      <c r="E3046" s="349"/>
      <c r="F3046" s="349"/>
      <c r="G3046" s="348"/>
      <c r="H3046" s="347"/>
      <c r="I3046" s="346"/>
      <c r="J3046" s="345" t="s">
        <v>5607</v>
      </c>
      <c r="K3046" s="59"/>
      <c r="L3046" s="59"/>
      <c r="M3046" s="344"/>
      <c r="O3046" s="333"/>
      <c r="Q3046" s="333"/>
    </row>
    <row r="3047" spans="1:17" s="19" customFormat="1" ht="39.9" customHeight="1" thickBot="1" x14ac:dyDescent="0.3">
      <c r="A3047" s="850"/>
      <c r="B3047" s="343" t="s">
        <v>605</v>
      </c>
      <c r="C3047" s="342" t="s">
        <v>5888</v>
      </c>
      <c r="D3047" s="341">
        <v>43615</v>
      </c>
      <c r="E3047" s="340" t="s">
        <v>5605</v>
      </c>
      <c r="F3047" s="339" t="s">
        <v>5887</v>
      </c>
      <c r="G3047" s="338"/>
      <c r="H3047" s="337"/>
      <c r="I3047" s="336"/>
      <c r="J3047" s="63" t="s">
        <v>5696</v>
      </c>
      <c r="K3047" s="335"/>
      <c r="L3047" s="64" t="s">
        <v>5583</v>
      </c>
      <c r="M3047" s="334">
        <v>52</v>
      </c>
      <c r="O3047" s="333"/>
      <c r="Q3047" s="333"/>
    </row>
    <row r="3048" spans="1:17" s="19" customFormat="1" ht="39.9" customHeight="1" x14ac:dyDescent="0.25">
      <c r="A3048" s="848">
        <v>608</v>
      </c>
      <c r="B3048" s="287" t="s">
        <v>22</v>
      </c>
      <c r="C3048" s="287" t="s">
        <v>23</v>
      </c>
      <c r="D3048" s="287" t="s">
        <v>5593</v>
      </c>
      <c r="E3048" s="851" t="s">
        <v>5594</v>
      </c>
      <c r="F3048" s="851"/>
      <c r="G3048" s="851" t="s">
        <v>17</v>
      </c>
      <c r="H3048" s="852"/>
      <c r="I3048" s="358"/>
      <c r="J3048" s="357"/>
      <c r="K3048" s="357"/>
      <c r="L3048" s="357"/>
      <c r="M3048" s="356"/>
      <c r="O3048" s="333"/>
      <c r="Q3048" s="333"/>
    </row>
    <row r="3049" spans="1:17" s="19" customFormat="1" ht="39.9" customHeight="1" x14ac:dyDescent="0.25">
      <c r="A3049" s="849"/>
      <c r="B3049" s="48" t="s">
        <v>5886</v>
      </c>
      <c r="C3049" s="48" t="s">
        <v>5885</v>
      </c>
      <c r="D3049" s="355">
        <v>43684</v>
      </c>
      <c r="E3049" s="354"/>
      <c r="F3049" s="353" t="s">
        <v>5711</v>
      </c>
      <c r="G3049" s="774" t="s">
        <v>5709</v>
      </c>
      <c r="H3049" s="775"/>
      <c r="I3049" s="776"/>
      <c r="J3049" s="352" t="s">
        <v>5599</v>
      </c>
      <c r="K3049" s="53"/>
      <c r="L3049" s="45" t="s">
        <v>32</v>
      </c>
      <c r="M3049" s="351">
        <v>250</v>
      </c>
      <c r="O3049" s="333"/>
      <c r="Q3049" s="333"/>
    </row>
    <row r="3050" spans="1:17" s="19" customFormat="1" ht="39.9" customHeight="1" x14ac:dyDescent="0.25">
      <c r="A3050" s="849"/>
      <c r="B3050" s="349" t="s">
        <v>34</v>
      </c>
      <c r="C3050" s="349" t="s">
        <v>35</v>
      </c>
      <c r="D3050" s="349" t="s">
        <v>5600</v>
      </c>
      <c r="E3050" s="853" t="s">
        <v>5601</v>
      </c>
      <c r="F3050" s="853"/>
      <c r="G3050" s="854"/>
      <c r="H3050" s="855"/>
      <c r="I3050" s="856"/>
      <c r="J3050" s="58" t="s">
        <v>5646</v>
      </c>
      <c r="K3050" s="45"/>
      <c r="L3050" s="59" t="s">
        <v>32</v>
      </c>
      <c r="M3050" s="350">
        <v>320.60000000000002</v>
      </c>
      <c r="O3050" s="333"/>
      <c r="Q3050" s="333"/>
    </row>
    <row r="3051" spans="1:17" s="19" customFormat="1" ht="39.9" customHeight="1" x14ac:dyDescent="0.25">
      <c r="A3051" s="849"/>
      <c r="B3051" s="349"/>
      <c r="C3051" s="349"/>
      <c r="D3051" s="349"/>
      <c r="E3051" s="349"/>
      <c r="F3051" s="349"/>
      <c r="G3051" s="348"/>
      <c r="H3051" s="347"/>
      <c r="I3051" s="346"/>
      <c r="J3051" s="345" t="s">
        <v>5607</v>
      </c>
      <c r="K3051" s="59"/>
      <c r="L3051" s="59" t="s">
        <v>32</v>
      </c>
      <c r="M3051" s="344">
        <v>38</v>
      </c>
      <c r="O3051" s="333"/>
      <c r="Q3051" s="333"/>
    </row>
    <row r="3052" spans="1:17" s="19" customFormat="1" ht="39.9" customHeight="1" thickBot="1" x14ac:dyDescent="0.3">
      <c r="A3052" s="850"/>
      <c r="B3052" s="343" t="s">
        <v>5884</v>
      </c>
      <c r="C3052" s="342" t="s">
        <v>5709</v>
      </c>
      <c r="D3052" s="341">
        <v>43686</v>
      </c>
      <c r="E3052" s="340" t="s">
        <v>5605</v>
      </c>
      <c r="F3052" s="339" t="s">
        <v>5708</v>
      </c>
      <c r="G3052" s="338"/>
      <c r="H3052" s="337"/>
      <c r="I3052" s="336"/>
      <c r="J3052" s="63" t="s">
        <v>5696</v>
      </c>
      <c r="K3052" s="335"/>
      <c r="L3052" s="64"/>
      <c r="M3052" s="334"/>
      <c r="O3052" s="333"/>
      <c r="Q3052" s="333"/>
    </row>
    <row r="3053" spans="1:17" s="19" customFormat="1" ht="39.9" customHeight="1" x14ac:dyDescent="0.25">
      <c r="A3053" s="848">
        <v>609</v>
      </c>
      <c r="B3053" s="287" t="s">
        <v>22</v>
      </c>
      <c r="C3053" s="287" t="s">
        <v>23</v>
      </c>
      <c r="D3053" s="287" t="s">
        <v>5593</v>
      </c>
      <c r="E3053" s="851" t="s">
        <v>5594</v>
      </c>
      <c r="F3053" s="851"/>
      <c r="G3053" s="851" t="s">
        <v>17</v>
      </c>
      <c r="H3053" s="852"/>
      <c r="I3053" s="358"/>
      <c r="J3053" s="357"/>
      <c r="K3053" s="357"/>
      <c r="L3053" s="357"/>
      <c r="M3053" s="356"/>
      <c r="O3053" s="333"/>
      <c r="Q3053" s="333"/>
    </row>
    <row r="3054" spans="1:17" s="19" customFormat="1" ht="39.9" customHeight="1" x14ac:dyDescent="0.25">
      <c r="A3054" s="849"/>
      <c r="B3054" s="48" t="s">
        <v>5879</v>
      </c>
      <c r="C3054" s="48" t="s">
        <v>5883</v>
      </c>
      <c r="D3054" s="355">
        <v>43568</v>
      </c>
      <c r="E3054" s="354"/>
      <c r="F3054" s="353" t="s">
        <v>5882</v>
      </c>
      <c r="G3054" s="774" t="s">
        <v>5881</v>
      </c>
      <c r="H3054" s="775"/>
      <c r="I3054" s="776"/>
      <c r="J3054" s="352" t="s">
        <v>5599</v>
      </c>
      <c r="K3054" s="53"/>
      <c r="L3054" s="45" t="s">
        <v>32</v>
      </c>
      <c r="M3054" s="351">
        <v>560</v>
      </c>
      <c r="O3054" s="333"/>
      <c r="Q3054" s="333"/>
    </row>
    <row r="3055" spans="1:17" s="19" customFormat="1" ht="39.9" customHeight="1" x14ac:dyDescent="0.25">
      <c r="A3055" s="849"/>
      <c r="B3055" s="349" t="s">
        <v>34</v>
      </c>
      <c r="C3055" s="349" t="s">
        <v>35</v>
      </c>
      <c r="D3055" s="349" t="s">
        <v>5600</v>
      </c>
      <c r="E3055" s="853" t="s">
        <v>5601</v>
      </c>
      <c r="F3055" s="853"/>
      <c r="G3055" s="854"/>
      <c r="H3055" s="855"/>
      <c r="I3055" s="856"/>
      <c r="J3055" s="58" t="s">
        <v>5646</v>
      </c>
      <c r="K3055" s="45"/>
      <c r="L3055" s="59"/>
      <c r="M3055" s="350"/>
      <c r="O3055" s="333"/>
      <c r="Q3055" s="333"/>
    </row>
    <row r="3056" spans="1:17" s="19" customFormat="1" ht="39.9" customHeight="1" thickBot="1" x14ac:dyDescent="0.3">
      <c r="A3056" s="849"/>
      <c r="B3056" s="349"/>
      <c r="C3056" s="349"/>
      <c r="D3056" s="349"/>
      <c r="E3056" s="349"/>
      <c r="F3056" s="349"/>
      <c r="G3056" s="348"/>
      <c r="H3056" s="347"/>
      <c r="I3056" s="346"/>
      <c r="J3056" s="345" t="s">
        <v>5607</v>
      </c>
      <c r="K3056" s="59"/>
      <c r="L3056" s="59"/>
      <c r="M3056" s="344"/>
      <c r="O3056" s="333"/>
      <c r="Q3056" s="333"/>
    </row>
    <row r="3057" spans="1:17" s="19" customFormat="1" ht="39.9" customHeight="1" thickBot="1" x14ac:dyDescent="0.3">
      <c r="A3057" s="850"/>
      <c r="B3057" s="397" t="s">
        <v>5868</v>
      </c>
      <c r="C3057" s="342" t="s">
        <v>5881</v>
      </c>
      <c r="D3057" s="341">
        <v>43573</v>
      </c>
      <c r="E3057" s="340" t="s">
        <v>5605</v>
      </c>
      <c r="F3057" s="339" t="s">
        <v>5880</v>
      </c>
      <c r="G3057" s="338"/>
      <c r="H3057" s="337"/>
      <c r="I3057" s="336"/>
      <c r="J3057" s="63" t="s">
        <v>5696</v>
      </c>
      <c r="K3057" s="335"/>
      <c r="L3057" s="64"/>
      <c r="M3057" s="334"/>
      <c r="O3057" s="333"/>
      <c r="Q3057" s="333"/>
    </row>
    <row r="3058" spans="1:17" s="19" customFormat="1" ht="39.9" customHeight="1" x14ac:dyDescent="0.25">
      <c r="A3058" s="848">
        <v>610</v>
      </c>
      <c r="B3058" s="287" t="s">
        <v>22</v>
      </c>
      <c r="C3058" s="287" t="s">
        <v>23</v>
      </c>
      <c r="D3058" s="287" t="s">
        <v>5593</v>
      </c>
      <c r="E3058" s="851" t="s">
        <v>5594</v>
      </c>
      <c r="F3058" s="851"/>
      <c r="G3058" s="851" t="s">
        <v>17</v>
      </c>
      <c r="H3058" s="852"/>
      <c r="I3058" s="358"/>
      <c r="J3058" s="357"/>
      <c r="K3058" s="357"/>
      <c r="L3058" s="357"/>
      <c r="M3058" s="356"/>
      <c r="O3058" s="333"/>
      <c r="Q3058" s="333"/>
    </row>
    <row r="3059" spans="1:17" s="19" customFormat="1" ht="39.9" customHeight="1" x14ac:dyDescent="0.25">
      <c r="A3059" s="849"/>
      <c r="B3059" s="48" t="s">
        <v>5879</v>
      </c>
      <c r="C3059" s="48" t="s">
        <v>5878</v>
      </c>
      <c r="D3059" s="355">
        <v>43578</v>
      </c>
      <c r="E3059" s="354"/>
      <c r="F3059" s="353" t="s">
        <v>5877</v>
      </c>
      <c r="G3059" s="774" t="s">
        <v>2417</v>
      </c>
      <c r="H3059" s="775"/>
      <c r="I3059" s="776"/>
      <c r="J3059" s="352" t="s">
        <v>5599</v>
      </c>
      <c r="K3059" s="53"/>
      <c r="L3059" s="45" t="s">
        <v>32</v>
      </c>
      <c r="M3059" s="351">
        <v>819</v>
      </c>
      <c r="O3059" s="333"/>
      <c r="Q3059" s="333"/>
    </row>
    <row r="3060" spans="1:17" s="19" customFormat="1" ht="39.9" customHeight="1" x14ac:dyDescent="0.25">
      <c r="A3060" s="849"/>
      <c r="B3060" s="349" t="s">
        <v>34</v>
      </c>
      <c r="C3060" s="349" t="s">
        <v>35</v>
      </c>
      <c r="D3060" s="349" t="s">
        <v>5600</v>
      </c>
      <c r="E3060" s="853" t="s">
        <v>5601</v>
      </c>
      <c r="F3060" s="853"/>
      <c r="G3060" s="854"/>
      <c r="H3060" s="855"/>
      <c r="I3060" s="856"/>
      <c r="J3060" s="58" t="s">
        <v>5646</v>
      </c>
      <c r="K3060" s="45"/>
      <c r="L3060" s="59"/>
      <c r="M3060" s="350"/>
      <c r="O3060" s="333"/>
      <c r="Q3060" s="333"/>
    </row>
    <row r="3061" spans="1:17" s="19" customFormat="1" ht="39.9" customHeight="1" thickBot="1" x14ac:dyDescent="0.3">
      <c r="A3061" s="849"/>
      <c r="B3061" s="349"/>
      <c r="C3061" s="349"/>
      <c r="D3061" s="349"/>
      <c r="E3061" s="349"/>
      <c r="F3061" s="349"/>
      <c r="G3061" s="348"/>
      <c r="H3061" s="347"/>
      <c r="I3061" s="346"/>
      <c r="J3061" s="345" t="s">
        <v>5607</v>
      </c>
      <c r="K3061" s="59"/>
      <c r="L3061" s="59"/>
      <c r="M3061" s="344"/>
      <c r="O3061" s="333"/>
      <c r="Q3061" s="333"/>
    </row>
    <row r="3062" spans="1:17" s="19" customFormat="1" ht="39.9" customHeight="1" thickBot="1" x14ac:dyDescent="0.3">
      <c r="A3062" s="850"/>
      <c r="B3062" s="397" t="s">
        <v>5868</v>
      </c>
      <c r="C3062" s="342" t="s">
        <v>2417</v>
      </c>
      <c r="D3062" s="341">
        <v>43581</v>
      </c>
      <c r="E3062" s="340" t="s">
        <v>5605</v>
      </c>
      <c r="F3062" s="339" t="s">
        <v>5739</v>
      </c>
      <c r="G3062" s="338"/>
      <c r="H3062" s="337"/>
      <c r="I3062" s="336"/>
      <c r="J3062" s="63" t="s">
        <v>5696</v>
      </c>
      <c r="K3062" s="335"/>
      <c r="L3062" s="64"/>
      <c r="M3062" s="334"/>
      <c r="O3062" s="333"/>
      <c r="Q3062" s="333"/>
    </row>
    <row r="3063" spans="1:17" s="19" customFormat="1" ht="39.9" customHeight="1" x14ac:dyDescent="0.25">
      <c r="A3063" s="848">
        <v>611</v>
      </c>
      <c r="B3063" s="287" t="s">
        <v>22</v>
      </c>
      <c r="C3063" s="287" t="s">
        <v>23</v>
      </c>
      <c r="D3063" s="287" t="s">
        <v>5593</v>
      </c>
      <c r="E3063" s="851" t="s">
        <v>5594</v>
      </c>
      <c r="F3063" s="851"/>
      <c r="G3063" s="851" t="s">
        <v>17</v>
      </c>
      <c r="H3063" s="852"/>
      <c r="I3063" s="358"/>
      <c r="J3063" s="357"/>
      <c r="K3063" s="357"/>
      <c r="L3063" s="357"/>
      <c r="M3063" s="356"/>
      <c r="O3063" s="333"/>
      <c r="Q3063" s="333"/>
    </row>
    <row r="3064" spans="1:17" s="19" customFormat="1" ht="39.9" customHeight="1" x14ac:dyDescent="0.25">
      <c r="A3064" s="849"/>
      <c r="B3064" s="48" t="s">
        <v>5876</v>
      </c>
      <c r="C3064" s="48" t="s">
        <v>5875</v>
      </c>
      <c r="D3064" s="355">
        <v>43624</v>
      </c>
      <c r="E3064" s="354"/>
      <c r="F3064" s="353" t="s">
        <v>5874</v>
      </c>
      <c r="G3064" s="774" t="s">
        <v>5873</v>
      </c>
      <c r="H3064" s="775"/>
      <c r="I3064" s="776"/>
      <c r="J3064" s="352" t="s">
        <v>5599</v>
      </c>
      <c r="K3064" s="53"/>
      <c r="L3064" s="45" t="s">
        <v>32</v>
      </c>
      <c r="M3064" s="351">
        <v>996</v>
      </c>
      <c r="O3064" s="333"/>
      <c r="Q3064" s="333"/>
    </row>
    <row r="3065" spans="1:17" s="19" customFormat="1" ht="39.9" customHeight="1" x14ac:dyDescent="0.25">
      <c r="A3065" s="849"/>
      <c r="B3065" s="349" t="s">
        <v>34</v>
      </c>
      <c r="C3065" s="349" t="s">
        <v>35</v>
      </c>
      <c r="D3065" s="349" t="s">
        <v>5600</v>
      </c>
      <c r="E3065" s="853" t="s">
        <v>5601</v>
      </c>
      <c r="F3065" s="853"/>
      <c r="G3065" s="854"/>
      <c r="H3065" s="855"/>
      <c r="I3065" s="856"/>
      <c r="J3065" s="58" t="s">
        <v>5646</v>
      </c>
      <c r="K3065" s="45"/>
      <c r="L3065" s="59" t="s">
        <v>32</v>
      </c>
      <c r="M3065" s="350">
        <v>335.66</v>
      </c>
      <c r="O3065" s="333"/>
      <c r="Q3065" s="333"/>
    </row>
    <row r="3066" spans="1:17" s="19" customFormat="1" ht="39.9" customHeight="1" thickBot="1" x14ac:dyDescent="0.3">
      <c r="A3066" s="849"/>
      <c r="B3066" s="349"/>
      <c r="C3066" s="349"/>
      <c r="D3066" s="349"/>
      <c r="E3066" s="349"/>
      <c r="F3066" s="349"/>
      <c r="G3066" s="348"/>
      <c r="H3066" s="347"/>
      <c r="I3066" s="346"/>
      <c r="J3066" s="345" t="s">
        <v>5607</v>
      </c>
      <c r="K3066" s="59"/>
      <c r="L3066" s="59"/>
      <c r="M3066" s="344"/>
      <c r="O3066" s="333"/>
      <c r="Q3066" s="333"/>
    </row>
    <row r="3067" spans="1:17" s="19" customFormat="1" ht="39.9" customHeight="1" thickBot="1" x14ac:dyDescent="0.3">
      <c r="A3067" s="850"/>
      <c r="B3067" s="397" t="s">
        <v>5868</v>
      </c>
      <c r="C3067" s="342" t="s">
        <v>5873</v>
      </c>
      <c r="D3067" s="341">
        <v>43630</v>
      </c>
      <c r="E3067" s="340" t="s">
        <v>5605</v>
      </c>
      <c r="F3067" s="339" t="s">
        <v>5872</v>
      </c>
      <c r="G3067" s="338"/>
      <c r="H3067" s="337"/>
      <c r="I3067" s="336"/>
      <c r="J3067" s="63" t="s">
        <v>5696</v>
      </c>
      <c r="K3067" s="335"/>
      <c r="L3067" s="64"/>
      <c r="M3067" s="334"/>
      <c r="O3067" s="333"/>
      <c r="Q3067" s="333"/>
    </row>
    <row r="3068" spans="1:17" s="19" customFormat="1" ht="39.9" customHeight="1" x14ac:dyDescent="0.25">
      <c r="A3068" s="848">
        <v>612</v>
      </c>
      <c r="B3068" s="287" t="s">
        <v>22</v>
      </c>
      <c r="C3068" s="287" t="s">
        <v>23</v>
      </c>
      <c r="D3068" s="287" t="s">
        <v>5593</v>
      </c>
      <c r="E3068" s="851" t="s">
        <v>5594</v>
      </c>
      <c r="F3068" s="851"/>
      <c r="G3068" s="851" t="s">
        <v>17</v>
      </c>
      <c r="H3068" s="852"/>
      <c r="I3068" s="358"/>
      <c r="J3068" s="357"/>
      <c r="K3068" s="357"/>
      <c r="L3068" s="357"/>
      <c r="M3068" s="356"/>
      <c r="O3068" s="333"/>
      <c r="Q3068" s="333"/>
    </row>
    <row r="3069" spans="1:17" s="19" customFormat="1" ht="39.9" customHeight="1" x14ac:dyDescent="0.25">
      <c r="A3069" s="849"/>
      <c r="B3069" s="48" t="s">
        <v>5871</v>
      </c>
      <c r="C3069" s="48" t="s">
        <v>5870</v>
      </c>
      <c r="D3069" s="355">
        <v>43668</v>
      </c>
      <c r="E3069" s="354"/>
      <c r="F3069" s="353" t="s">
        <v>5869</v>
      </c>
      <c r="G3069" s="774" t="s">
        <v>5867</v>
      </c>
      <c r="H3069" s="775"/>
      <c r="I3069" s="776"/>
      <c r="J3069" s="352" t="s">
        <v>5599</v>
      </c>
      <c r="K3069" s="53"/>
      <c r="L3069" s="45" t="s">
        <v>32</v>
      </c>
      <c r="M3069" s="351">
        <v>724</v>
      </c>
      <c r="O3069" s="333"/>
      <c r="Q3069" s="333"/>
    </row>
    <row r="3070" spans="1:17" s="19" customFormat="1" ht="39.9" customHeight="1" x14ac:dyDescent="0.25">
      <c r="A3070" s="849"/>
      <c r="B3070" s="349" t="s">
        <v>34</v>
      </c>
      <c r="C3070" s="349" t="s">
        <v>35</v>
      </c>
      <c r="D3070" s="349" t="s">
        <v>5600</v>
      </c>
      <c r="E3070" s="853" t="s">
        <v>5601</v>
      </c>
      <c r="F3070" s="853"/>
      <c r="G3070" s="854"/>
      <c r="H3070" s="855"/>
      <c r="I3070" s="856"/>
      <c r="J3070" s="58" t="s">
        <v>5646</v>
      </c>
      <c r="K3070" s="45"/>
      <c r="L3070" s="59"/>
      <c r="M3070" s="350"/>
      <c r="O3070" s="333"/>
      <c r="Q3070" s="333"/>
    </row>
    <row r="3071" spans="1:17" s="19" customFormat="1" ht="39.9" customHeight="1" thickBot="1" x14ac:dyDescent="0.3">
      <c r="A3071" s="849"/>
      <c r="B3071" s="349"/>
      <c r="C3071" s="349"/>
      <c r="D3071" s="349"/>
      <c r="E3071" s="349"/>
      <c r="F3071" s="349"/>
      <c r="G3071" s="348"/>
      <c r="H3071" s="347"/>
      <c r="I3071" s="346"/>
      <c r="J3071" s="345" t="s">
        <v>5607</v>
      </c>
      <c r="K3071" s="59"/>
      <c r="L3071" s="59" t="s">
        <v>32</v>
      </c>
      <c r="M3071" s="344">
        <v>342</v>
      </c>
      <c r="O3071" s="333"/>
      <c r="Q3071" s="333"/>
    </row>
    <row r="3072" spans="1:17" s="19" customFormat="1" ht="39.9" customHeight="1" thickBot="1" x14ac:dyDescent="0.3">
      <c r="A3072" s="850"/>
      <c r="B3072" s="397" t="s">
        <v>5868</v>
      </c>
      <c r="C3072" s="342" t="s">
        <v>5867</v>
      </c>
      <c r="D3072" s="341">
        <v>43672</v>
      </c>
      <c r="E3072" s="340" t="s">
        <v>5605</v>
      </c>
      <c r="F3072" s="339" t="s">
        <v>5866</v>
      </c>
      <c r="G3072" s="338"/>
      <c r="H3072" s="337"/>
      <c r="I3072" s="336"/>
      <c r="J3072" s="63" t="s">
        <v>5696</v>
      </c>
      <c r="K3072" s="335"/>
      <c r="L3072" s="64"/>
      <c r="M3072" s="334"/>
      <c r="O3072" s="333"/>
      <c r="Q3072" s="333"/>
    </row>
    <row r="3073" spans="1:17" s="19" customFormat="1" ht="39.9" customHeight="1" x14ac:dyDescent="0.25">
      <c r="A3073" s="848">
        <v>613</v>
      </c>
      <c r="B3073" s="287" t="s">
        <v>22</v>
      </c>
      <c r="C3073" s="287" t="s">
        <v>23</v>
      </c>
      <c r="D3073" s="287" t="s">
        <v>5593</v>
      </c>
      <c r="E3073" s="851" t="s">
        <v>5594</v>
      </c>
      <c r="F3073" s="851"/>
      <c r="G3073" s="851" t="s">
        <v>17</v>
      </c>
      <c r="H3073" s="852"/>
      <c r="I3073" s="358"/>
      <c r="J3073" s="357"/>
      <c r="K3073" s="357"/>
      <c r="L3073" s="357"/>
      <c r="M3073" s="356"/>
      <c r="O3073" s="333"/>
      <c r="Q3073" s="333"/>
    </row>
    <row r="3074" spans="1:17" s="19" customFormat="1" ht="39.9" customHeight="1" x14ac:dyDescent="0.25">
      <c r="A3074" s="849"/>
      <c r="B3074" s="48" t="s">
        <v>5865</v>
      </c>
      <c r="C3074" s="48" t="s">
        <v>5864</v>
      </c>
      <c r="D3074" s="355">
        <v>43604</v>
      </c>
      <c r="E3074" s="354"/>
      <c r="F3074" s="353" t="s">
        <v>5711</v>
      </c>
      <c r="G3074" s="774" t="s">
        <v>5862</v>
      </c>
      <c r="H3074" s="775"/>
      <c r="I3074" s="776"/>
      <c r="J3074" s="352" t="s">
        <v>5599</v>
      </c>
      <c r="K3074" s="53"/>
      <c r="L3074" s="45" t="s">
        <v>32</v>
      </c>
      <c r="M3074" s="351">
        <v>500</v>
      </c>
      <c r="O3074" s="333"/>
      <c r="Q3074" s="333"/>
    </row>
    <row r="3075" spans="1:17" s="19" customFormat="1" ht="39.9" customHeight="1" x14ac:dyDescent="0.25">
      <c r="A3075" s="849"/>
      <c r="B3075" s="349" t="s">
        <v>34</v>
      </c>
      <c r="C3075" s="349" t="s">
        <v>35</v>
      </c>
      <c r="D3075" s="349" t="s">
        <v>5600</v>
      </c>
      <c r="E3075" s="853" t="s">
        <v>5601</v>
      </c>
      <c r="F3075" s="853"/>
      <c r="G3075" s="854"/>
      <c r="H3075" s="855"/>
      <c r="I3075" s="856"/>
      <c r="J3075" s="58" t="s">
        <v>5646</v>
      </c>
      <c r="K3075" s="45"/>
      <c r="L3075" s="59"/>
      <c r="M3075" s="350"/>
      <c r="O3075" s="333"/>
      <c r="Q3075" s="333"/>
    </row>
    <row r="3076" spans="1:17" s="19" customFormat="1" ht="39.9" customHeight="1" thickBot="1" x14ac:dyDescent="0.3">
      <c r="A3076" s="849"/>
      <c r="B3076" s="349"/>
      <c r="C3076" s="349"/>
      <c r="D3076" s="349"/>
      <c r="E3076" s="349"/>
      <c r="F3076" s="349"/>
      <c r="G3076" s="348"/>
      <c r="H3076" s="347"/>
      <c r="I3076" s="346"/>
      <c r="J3076" s="345" t="s">
        <v>5607</v>
      </c>
      <c r="K3076" s="59"/>
      <c r="L3076" s="59" t="s">
        <v>32</v>
      </c>
      <c r="M3076" s="344">
        <v>252</v>
      </c>
      <c r="O3076" s="333"/>
      <c r="Q3076" s="333"/>
    </row>
    <row r="3077" spans="1:17" s="19" customFormat="1" ht="39.9" customHeight="1" thickBot="1" x14ac:dyDescent="0.3">
      <c r="A3077" s="850"/>
      <c r="B3077" s="397" t="s">
        <v>5863</v>
      </c>
      <c r="C3077" s="342" t="s">
        <v>5862</v>
      </c>
      <c r="D3077" s="341">
        <v>43608</v>
      </c>
      <c r="E3077" s="340" t="s">
        <v>5605</v>
      </c>
      <c r="F3077" s="339" t="s">
        <v>5848</v>
      </c>
      <c r="G3077" s="338"/>
      <c r="H3077" s="337"/>
      <c r="I3077" s="336"/>
      <c r="J3077" s="63" t="s">
        <v>5696</v>
      </c>
      <c r="K3077" s="335"/>
      <c r="L3077" s="64"/>
      <c r="M3077" s="334"/>
      <c r="O3077" s="333"/>
      <c r="Q3077" s="333"/>
    </row>
    <row r="3078" spans="1:17" s="19" customFormat="1" ht="39.9" customHeight="1" x14ac:dyDescent="0.25">
      <c r="A3078" s="848">
        <v>614</v>
      </c>
      <c r="B3078" s="287" t="s">
        <v>22</v>
      </c>
      <c r="C3078" s="287" t="s">
        <v>23</v>
      </c>
      <c r="D3078" s="287" t="s">
        <v>5593</v>
      </c>
      <c r="E3078" s="851" t="s">
        <v>5594</v>
      </c>
      <c r="F3078" s="851"/>
      <c r="G3078" s="851" t="s">
        <v>17</v>
      </c>
      <c r="H3078" s="852"/>
      <c r="I3078" s="358"/>
      <c r="J3078" s="357"/>
      <c r="K3078" s="357"/>
      <c r="L3078" s="357"/>
      <c r="M3078" s="356"/>
      <c r="O3078" s="333"/>
      <c r="Q3078" s="333"/>
    </row>
    <row r="3079" spans="1:17" s="19" customFormat="1" ht="39.9" customHeight="1" x14ac:dyDescent="0.25">
      <c r="A3079" s="849"/>
      <c r="B3079" s="48" t="s">
        <v>5861</v>
      </c>
      <c r="C3079" s="48" t="s">
        <v>5860</v>
      </c>
      <c r="D3079" s="355">
        <v>43638</v>
      </c>
      <c r="E3079" s="354"/>
      <c r="F3079" s="353" t="s">
        <v>5742</v>
      </c>
      <c r="G3079" s="774" t="s">
        <v>5858</v>
      </c>
      <c r="H3079" s="775"/>
      <c r="I3079" s="776"/>
      <c r="J3079" s="352" t="s">
        <v>5599</v>
      </c>
      <c r="K3079" s="53"/>
      <c r="L3079" s="45" t="s">
        <v>32</v>
      </c>
      <c r="M3079" s="351">
        <v>762</v>
      </c>
      <c r="O3079" s="333"/>
      <c r="Q3079" s="333"/>
    </row>
    <row r="3080" spans="1:17" s="19" customFormat="1" ht="39.9" customHeight="1" x14ac:dyDescent="0.25">
      <c r="A3080" s="849"/>
      <c r="B3080" s="349" t="s">
        <v>34</v>
      </c>
      <c r="C3080" s="349" t="s">
        <v>35</v>
      </c>
      <c r="D3080" s="349" t="s">
        <v>5600</v>
      </c>
      <c r="E3080" s="853" t="s">
        <v>5601</v>
      </c>
      <c r="F3080" s="853"/>
      <c r="G3080" s="854"/>
      <c r="H3080" s="855"/>
      <c r="I3080" s="856"/>
      <c r="J3080" s="58" t="s">
        <v>5646</v>
      </c>
      <c r="K3080" s="45"/>
      <c r="L3080" s="59"/>
      <c r="M3080" s="350"/>
      <c r="O3080" s="333"/>
      <c r="Q3080" s="333"/>
    </row>
    <row r="3081" spans="1:17" s="19" customFormat="1" ht="39.9" customHeight="1" thickBot="1" x14ac:dyDescent="0.3">
      <c r="A3081" s="849"/>
      <c r="B3081" s="349"/>
      <c r="C3081" s="349"/>
      <c r="D3081" s="349"/>
      <c r="E3081" s="349"/>
      <c r="F3081" s="349"/>
      <c r="G3081" s="348"/>
      <c r="H3081" s="347"/>
      <c r="I3081" s="346"/>
      <c r="J3081" s="345" t="s">
        <v>5607</v>
      </c>
      <c r="K3081" s="59"/>
      <c r="L3081" s="59" t="s">
        <v>32</v>
      </c>
      <c r="M3081" s="344">
        <v>342</v>
      </c>
      <c r="O3081" s="333"/>
      <c r="Q3081" s="333"/>
    </row>
    <row r="3082" spans="1:17" s="19" customFormat="1" ht="39.9" customHeight="1" thickBot="1" x14ac:dyDescent="0.3">
      <c r="A3082" s="850"/>
      <c r="B3082" s="397" t="s">
        <v>5859</v>
      </c>
      <c r="C3082" s="342" t="s">
        <v>5858</v>
      </c>
      <c r="D3082" s="341">
        <v>43642</v>
      </c>
      <c r="E3082" s="340" t="s">
        <v>5605</v>
      </c>
      <c r="F3082" s="339" t="s">
        <v>5857</v>
      </c>
      <c r="G3082" s="338"/>
      <c r="H3082" s="337"/>
      <c r="I3082" s="336"/>
      <c r="J3082" s="63" t="s">
        <v>5696</v>
      </c>
      <c r="K3082" s="335"/>
      <c r="L3082" s="64"/>
      <c r="M3082" s="334"/>
      <c r="O3082" s="333"/>
      <c r="Q3082" s="333"/>
    </row>
    <row r="3083" spans="1:17" s="19" customFormat="1" ht="39.9" customHeight="1" x14ac:dyDescent="0.25">
      <c r="A3083" s="848">
        <v>615</v>
      </c>
      <c r="B3083" s="287" t="s">
        <v>22</v>
      </c>
      <c r="C3083" s="287" t="s">
        <v>23</v>
      </c>
      <c r="D3083" s="287" t="s">
        <v>5593</v>
      </c>
      <c r="E3083" s="851" t="s">
        <v>5594</v>
      </c>
      <c r="F3083" s="851"/>
      <c r="G3083" s="851" t="s">
        <v>17</v>
      </c>
      <c r="H3083" s="852"/>
      <c r="I3083" s="358"/>
      <c r="J3083" s="357"/>
      <c r="K3083" s="357"/>
      <c r="L3083" s="357"/>
      <c r="M3083" s="356"/>
      <c r="O3083" s="333"/>
      <c r="Q3083" s="333"/>
    </row>
    <row r="3084" spans="1:17" s="19" customFormat="1" ht="39.9" customHeight="1" x14ac:dyDescent="0.25">
      <c r="A3084" s="849"/>
      <c r="B3084" s="48" t="s">
        <v>5856</v>
      </c>
      <c r="C3084" s="48" t="s">
        <v>5855</v>
      </c>
      <c r="D3084" s="355">
        <v>43604</v>
      </c>
      <c r="E3084" s="354"/>
      <c r="F3084" s="353" t="s">
        <v>5711</v>
      </c>
      <c r="G3084" s="774" t="s">
        <v>5853</v>
      </c>
      <c r="H3084" s="775"/>
      <c r="I3084" s="776"/>
      <c r="J3084" s="352" t="s">
        <v>5599</v>
      </c>
      <c r="K3084" s="53"/>
      <c r="L3084" s="45" t="s">
        <v>32</v>
      </c>
      <c r="M3084" s="351">
        <v>500</v>
      </c>
      <c r="O3084" s="333"/>
      <c r="Q3084" s="333"/>
    </row>
    <row r="3085" spans="1:17" s="19" customFormat="1" ht="39.9" customHeight="1" x14ac:dyDescent="0.25">
      <c r="A3085" s="849"/>
      <c r="B3085" s="349" t="s">
        <v>34</v>
      </c>
      <c r="C3085" s="349" t="s">
        <v>35</v>
      </c>
      <c r="D3085" s="349" t="s">
        <v>5600</v>
      </c>
      <c r="E3085" s="853" t="s">
        <v>5601</v>
      </c>
      <c r="F3085" s="853"/>
      <c r="G3085" s="854"/>
      <c r="H3085" s="855"/>
      <c r="I3085" s="856"/>
      <c r="J3085" s="58" t="s">
        <v>5646</v>
      </c>
      <c r="K3085" s="45"/>
      <c r="L3085" s="59"/>
      <c r="M3085" s="350"/>
      <c r="O3085" s="333"/>
      <c r="Q3085" s="333"/>
    </row>
    <row r="3086" spans="1:17" s="19" customFormat="1" ht="39.9" customHeight="1" thickBot="1" x14ac:dyDescent="0.3">
      <c r="A3086" s="849"/>
      <c r="B3086" s="349"/>
      <c r="C3086" s="349"/>
      <c r="D3086" s="349"/>
      <c r="E3086" s="349"/>
      <c r="F3086" s="349"/>
      <c r="G3086" s="348"/>
      <c r="H3086" s="347"/>
      <c r="I3086" s="346"/>
      <c r="J3086" s="345" t="s">
        <v>5607</v>
      </c>
      <c r="K3086" s="59"/>
      <c r="L3086" s="59"/>
      <c r="M3086" s="344"/>
      <c r="O3086" s="333"/>
      <c r="Q3086" s="333"/>
    </row>
    <row r="3087" spans="1:17" s="19" customFormat="1" ht="39.9" customHeight="1" thickBot="1" x14ac:dyDescent="0.3">
      <c r="A3087" s="850"/>
      <c r="B3087" s="397" t="s">
        <v>5854</v>
      </c>
      <c r="C3087" s="342" t="s">
        <v>5853</v>
      </c>
      <c r="D3087" s="341">
        <v>43608</v>
      </c>
      <c r="E3087" s="340" t="s">
        <v>5605</v>
      </c>
      <c r="F3087" s="339" t="s">
        <v>5848</v>
      </c>
      <c r="G3087" s="338"/>
      <c r="H3087" s="337"/>
      <c r="I3087" s="336"/>
      <c r="J3087" s="63" t="s">
        <v>5696</v>
      </c>
      <c r="K3087" s="335"/>
      <c r="L3087" s="64"/>
      <c r="M3087" s="334"/>
      <c r="O3087" s="333"/>
      <c r="Q3087" s="333"/>
    </row>
    <row r="3088" spans="1:17" s="19" customFormat="1" ht="39.9" customHeight="1" x14ac:dyDescent="0.25">
      <c r="A3088" s="848">
        <v>616</v>
      </c>
      <c r="B3088" s="287" t="s">
        <v>22</v>
      </c>
      <c r="C3088" s="287" t="s">
        <v>23</v>
      </c>
      <c r="D3088" s="287" t="s">
        <v>5593</v>
      </c>
      <c r="E3088" s="851" t="s">
        <v>5594</v>
      </c>
      <c r="F3088" s="851"/>
      <c r="G3088" s="851" t="s">
        <v>17</v>
      </c>
      <c r="H3088" s="852"/>
      <c r="I3088" s="358"/>
      <c r="J3088" s="357"/>
      <c r="K3088" s="357"/>
      <c r="L3088" s="357"/>
      <c r="M3088" s="356"/>
      <c r="O3088" s="333"/>
      <c r="Q3088" s="333"/>
    </row>
    <row r="3089" spans="1:17" s="19" customFormat="1" ht="39.9" customHeight="1" x14ac:dyDescent="0.25">
      <c r="A3089" s="849"/>
      <c r="B3089" s="48" t="s">
        <v>5852</v>
      </c>
      <c r="C3089" s="48" t="s">
        <v>5851</v>
      </c>
      <c r="D3089" s="355">
        <v>43604</v>
      </c>
      <c r="E3089" s="354"/>
      <c r="F3089" s="353" t="s">
        <v>5711</v>
      </c>
      <c r="G3089" s="774" t="s">
        <v>5849</v>
      </c>
      <c r="H3089" s="775"/>
      <c r="I3089" s="776"/>
      <c r="J3089" s="352" t="s">
        <v>5599</v>
      </c>
      <c r="K3089" s="53"/>
      <c r="L3089" s="45" t="s">
        <v>32</v>
      </c>
      <c r="M3089" s="351">
        <v>500</v>
      </c>
      <c r="O3089" s="333"/>
      <c r="Q3089" s="333"/>
    </row>
    <row r="3090" spans="1:17" s="19" customFormat="1" ht="39.9" customHeight="1" x14ac:dyDescent="0.25">
      <c r="A3090" s="849"/>
      <c r="B3090" s="349" t="s">
        <v>34</v>
      </c>
      <c r="C3090" s="349" t="s">
        <v>35</v>
      </c>
      <c r="D3090" s="349" t="s">
        <v>5600</v>
      </c>
      <c r="E3090" s="853" t="s">
        <v>5601</v>
      </c>
      <c r="F3090" s="853"/>
      <c r="G3090" s="854"/>
      <c r="H3090" s="855"/>
      <c r="I3090" s="856"/>
      <c r="J3090" s="58" t="s">
        <v>5646</v>
      </c>
      <c r="K3090" s="45"/>
      <c r="L3090" s="59"/>
      <c r="M3090" s="350"/>
      <c r="O3090" s="333"/>
      <c r="Q3090" s="333"/>
    </row>
    <row r="3091" spans="1:17" s="19" customFormat="1" ht="39.9" customHeight="1" thickBot="1" x14ac:dyDescent="0.3">
      <c r="A3091" s="849"/>
      <c r="B3091" s="349"/>
      <c r="C3091" s="349"/>
      <c r="D3091" s="349"/>
      <c r="E3091" s="349"/>
      <c r="F3091" s="349"/>
      <c r="G3091" s="348"/>
      <c r="H3091" s="347"/>
      <c r="I3091" s="346"/>
      <c r="J3091" s="345" t="s">
        <v>5607</v>
      </c>
      <c r="K3091" s="59"/>
      <c r="L3091" s="59" t="s">
        <v>32</v>
      </c>
      <c r="M3091" s="344">
        <v>252</v>
      </c>
      <c r="O3091" s="333"/>
      <c r="Q3091" s="333"/>
    </row>
    <row r="3092" spans="1:17" s="19" customFormat="1" ht="39.9" customHeight="1" thickBot="1" x14ac:dyDescent="0.3">
      <c r="A3092" s="850"/>
      <c r="B3092" s="397" t="s">
        <v>5850</v>
      </c>
      <c r="C3092" s="342" t="s">
        <v>5849</v>
      </c>
      <c r="D3092" s="341">
        <v>43608</v>
      </c>
      <c r="E3092" s="340" t="s">
        <v>5605</v>
      </c>
      <c r="F3092" s="339" t="s">
        <v>5848</v>
      </c>
      <c r="G3092" s="338"/>
      <c r="H3092" s="337"/>
      <c r="I3092" s="336"/>
      <c r="J3092" s="63" t="s">
        <v>5696</v>
      </c>
      <c r="K3092" s="335"/>
      <c r="L3092" s="64"/>
      <c r="M3092" s="334"/>
      <c r="O3092" s="333"/>
      <c r="Q3092" s="333"/>
    </row>
    <row r="3093" spans="1:17" s="19" customFormat="1" ht="39.9" customHeight="1" x14ac:dyDescent="0.25">
      <c r="A3093" s="848">
        <v>617</v>
      </c>
      <c r="B3093" s="287" t="s">
        <v>22</v>
      </c>
      <c r="C3093" s="287" t="s">
        <v>23</v>
      </c>
      <c r="D3093" s="287" t="s">
        <v>5593</v>
      </c>
      <c r="E3093" s="851" t="s">
        <v>5594</v>
      </c>
      <c r="F3093" s="851"/>
      <c r="G3093" s="851" t="s">
        <v>17</v>
      </c>
      <c r="H3093" s="852"/>
      <c r="I3093" s="358"/>
      <c r="J3093" s="357"/>
      <c r="K3093" s="357"/>
      <c r="L3093" s="357"/>
      <c r="M3093" s="356"/>
      <c r="O3093" s="333"/>
      <c r="Q3093" s="333"/>
    </row>
    <row r="3094" spans="1:17" s="19" customFormat="1" ht="39.9" customHeight="1" x14ac:dyDescent="0.25">
      <c r="A3094" s="849"/>
      <c r="B3094" s="48" t="s">
        <v>5847</v>
      </c>
      <c r="C3094" s="48" t="s">
        <v>5846</v>
      </c>
      <c r="D3094" s="355">
        <v>43731</v>
      </c>
      <c r="E3094" s="354"/>
      <c r="F3094" s="353" t="s">
        <v>5845</v>
      </c>
      <c r="G3094" s="774" t="s">
        <v>5843</v>
      </c>
      <c r="H3094" s="775"/>
      <c r="I3094" s="776"/>
      <c r="J3094" s="352" t="s">
        <v>5599</v>
      </c>
      <c r="K3094" s="53"/>
      <c r="L3094" s="45" t="s">
        <v>32</v>
      </c>
      <c r="M3094" s="351">
        <v>290</v>
      </c>
      <c r="O3094" s="333"/>
      <c r="Q3094" s="333"/>
    </row>
    <row r="3095" spans="1:17" s="19" customFormat="1" ht="39.9" customHeight="1" thickBot="1" x14ac:dyDescent="0.3">
      <c r="A3095" s="849"/>
      <c r="B3095" s="349" t="s">
        <v>34</v>
      </c>
      <c r="C3095" s="349" t="s">
        <v>35</v>
      </c>
      <c r="D3095" s="349" t="s">
        <v>5600</v>
      </c>
      <c r="E3095" s="853" t="s">
        <v>5601</v>
      </c>
      <c r="F3095" s="853"/>
      <c r="G3095" s="854"/>
      <c r="H3095" s="855"/>
      <c r="I3095" s="856"/>
      <c r="J3095" s="58" t="s">
        <v>5646</v>
      </c>
      <c r="K3095" s="45"/>
      <c r="L3095" s="59" t="s">
        <v>32</v>
      </c>
      <c r="M3095" s="334">
        <v>320.60000000000002</v>
      </c>
      <c r="O3095" s="333"/>
      <c r="Q3095" s="333"/>
    </row>
    <row r="3096" spans="1:17" s="19" customFormat="1" ht="39.9" customHeight="1" x14ac:dyDescent="0.25">
      <c r="A3096" s="849"/>
      <c r="B3096" s="349"/>
      <c r="C3096" s="349"/>
      <c r="D3096" s="349"/>
      <c r="E3096" s="349"/>
      <c r="F3096" s="349"/>
      <c r="G3096" s="348"/>
      <c r="H3096" s="347"/>
      <c r="I3096" s="346"/>
      <c r="J3096" s="345" t="s">
        <v>5607</v>
      </c>
      <c r="K3096" s="59"/>
      <c r="L3096" s="59"/>
      <c r="M3096" s="344"/>
      <c r="O3096" s="333"/>
      <c r="Q3096" s="333"/>
    </row>
    <row r="3097" spans="1:17" s="19" customFormat="1" ht="39.9" customHeight="1" thickBot="1" x14ac:dyDescent="0.3">
      <c r="A3097" s="850"/>
      <c r="B3097" s="343" t="s">
        <v>5844</v>
      </c>
      <c r="C3097" s="342" t="s">
        <v>5843</v>
      </c>
      <c r="D3097" s="341">
        <v>43733</v>
      </c>
      <c r="E3097" s="340" t="s">
        <v>5605</v>
      </c>
      <c r="F3097" s="339" t="s">
        <v>5842</v>
      </c>
      <c r="G3097" s="338"/>
      <c r="H3097" s="337"/>
      <c r="I3097" s="336"/>
      <c r="J3097" s="63" t="s">
        <v>5696</v>
      </c>
      <c r="K3097" s="335"/>
      <c r="L3097" s="64"/>
      <c r="M3097" s="334"/>
      <c r="O3097" s="333"/>
      <c r="Q3097" s="333"/>
    </row>
    <row r="3098" spans="1:17" s="19" customFormat="1" ht="39.9" customHeight="1" x14ac:dyDescent="0.25">
      <c r="A3098" s="848">
        <v>618</v>
      </c>
      <c r="B3098" s="287" t="s">
        <v>22</v>
      </c>
      <c r="C3098" s="287" t="s">
        <v>23</v>
      </c>
      <c r="D3098" s="287" t="s">
        <v>5593</v>
      </c>
      <c r="E3098" s="851" t="s">
        <v>5594</v>
      </c>
      <c r="F3098" s="851"/>
      <c r="G3098" s="851" t="s">
        <v>17</v>
      </c>
      <c r="H3098" s="852"/>
      <c r="I3098" s="358"/>
      <c r="J3098" s="357"/>
      <c r="K3098" s="357"/>
      <c r="L3098" s="357"/>
      <c r="M3098" s="356"/>
      <c r="O3098" s="333"/>
      <c r="Q3098" s="333"/>
    </row>
    <row r="3099" spans="1:17" s="19" customFormat="1" ht="39.9" customHeight="1" x14ac:dyDescent="0.25">
      <c r="A3099" s="849"/>
      <c r="B3099" s="48" t="s">
        <v>5841</v>
      </c>
      <c r="C3099" s="48" t="s">
        <v>5840</v>
      </c>
      <c r="D3099" s="355">
        <v>43627</v>
      </c>
      <c r="E3099" s="354"/>
      <c r="F3099" s="353" t="s">
        <v>5839</v>
      </c>
      <c r="G3099" s="774" t="s">
        <v>5837</v>
      </c>
      <c r="H3099" s="775"/>
      <c r="I3099" s="776"/>
      <c r="J3099" s="352" t="s">
        <v>5599</v>
      </c>
      <c r="K3099" s="53"/>
      <c r="L3099" s="45" t="s">
        <v>32</v>
      </c>
      <c r="M3099" s="351">
        <v>1610</v>
      </c>
      <c r="O3099" s="333"/>
      <c r="Q3099" s="333"/>
    </row>
    <row r="3100" spans="1:17" s="19" customFormat="1" ht="39.9" customHeight="1" thickBot="1" x14ac:dyDescent="0.3">
      <c r="A3100" s="849"/>
      <c r="B3100" s="349" t="s">
        <v>34</v>
      </c>
      <c r="C3100" s="349" t="s">
        <v>35</v>
      </c>
      <c r="D3100" s="349" t="s">
        <v>5600</v>
      </c>
      <c r="E3100" s="853" t="s">
        <v>5601</v>
      </c>
      <c r="F3100" s="853"/>
      <c r="G3100" s="854"/>
      <c r="H3100" s="855"/>
      <c r="I3100" s="856"/>
      <c r="J3100" s="58" t="s">
        <v>5646</v>
      </c>
      <c r="K3100" s="45"/>
      <c r="L3100" s="59" t="s">
        <v>32</v>
      </c>
      <c r="M3100" s="334">
        <v>1391.49</v>
      </c>
      <c r="O3100" s="333"/>
      <c r="Q3100" s="333"/>
    </row>
    <row r="3101" spans="1:17" s="19" customFormat="1" ht="39.9" customHeight="1" x14ac:dyDescent="0.25">
      <c r="A3101" s="849"/>
      <c r="B3101" s="349"/>
      <c r="C3101" s="349"/>
      <c r="D3101" s="349"/>
      <c r="E3101" s="349"/>
      <c r="F3101" s="349"/>
      <c r="G3101" s="348"/>
      <c r="H3101" s="347"/>
      <c r="I3101" s="346"/>
      <c r="J3101" s="345" t="s">
        <v>5607</v>
      </c>
      <c r="K3101" s="59"/>
      <c r="L3101" s="59" t="s">
        <v>32</v>
      </c>
      <c r="M3101" s="344">
        <v>805</v>
      </c>
      <c r="O3101" s="333"/>
      <c r="Q3101" s="333"/>
    </row>
    <row r="3102" spans="1:17" s="19" customFormat="1" ht="39.9" customHeight="1" thickBot="1" x14ac:dyDescent="0.3">
      <c r="A3102" s="850"/>
      <c r="B3102" s="343" t="s">
        <v>5838</v>
      </c>
      <c r="C3102" s="342" t="s">
        <v>5837</v>
      </c>
      <c r="D3102" s="341">
        <v>43637</v>
      </c>
      <c r="E3102" s="340" t="s">
        <v>5605</v>
      </c>
      <c r="F3102" s="339" t="s">
        <v>5836</v>
      </c>
      <c r="G3102" s="338"/>
      <c r="H3102" s="337"/>
      <c r="I3102" s="336"/>
      <c r="J3102" s="63" t="s">
        <v>5696</v>
      </c>
      <c r="K3102" s="335"/>
      <c r="L3102" s="64"/>
      <c r="M3102" s="334"/>
      <c r="O3102" s="333"/>
      <c r="Q3102" s="333"/>
    </row>
    <row r="3103" spans="1:17" s="19" customFormat="1" ht="39.9" customHeight="1" x14ac:dyDescent="0.25">
      <c r="A3103" s="848">
        <v>619</v>
      </c>
      <c r="B3103" s="287" t="s">
        <v>22</v>
      </c>
      <c r="C3103" s="287" t="s">
        <v>23</v>
      </c>
      <c r="D3103" s="287" t="s">
        <v>5593</v>
      </c>
      <c r="E3103" s="851" t="s">
        <v>5594</v>
      </c>
      <c r="F3103" s="851"/>
      <c r="G3103" s="851" t="s">
        <v>17</v>
      </c>
      <c r="H3103" s="852"/>
      <c r="I3103" s="358"/>
      <c r="J3103" s="357"/>
      <c r="K3103" s="357"/>
      <c r="L3103" s="357"/>
      <c r="M3103" s="356"/>
      <c r="O3103" s="333"/>
      <c r="Q3103" s="333"/>
    </row>
    <row r="3104" spans="1:17" s="19" customFormat="1" ht="39.9" customHeight="1" x14ac:dyDescent="0.25">
      <c r="A3104" s="849"/>
      <c r="B3104" s="48" t="s">
        <v>5835</v>
      </c>
      <c r="C3104" s="48" t="s">
        <v>5834</v>
      </c>
      <c r="D3104" s="355">
        <v>43578</v>
      </c>
      <c r="E3104" s="354"/>
      <c r="F3104" s="353" t="s">
        <v>5833</v>
      </c>
      <c r="G3104" s="774" t="s">
        <v>5832</v>
      </c>
      <c r="H3104" s="775"/>
      <c r="I3104" s="776"/>
      <c r="J3104" s="352" t="s">
        <v>5599</v>
      </c>
      <c r="K3104" s="53"/>
      <c r="L3104" s="45" t="s">
        <v>32</v>
      </c>
      <c r="M3104" s="351">
        <v>456</v>
      </c>
      <c r="O3104" s="333"/>
      <c r="Q3104" s="333"/>
    </row>
    <row r="3105" spans="1:17" s="19" customFormat="1" ht="39.9" customHeight="1" x14ac:dyDescent="0.25">
      <c r="A3105" s="849"/>
      <c r="B3105" s="349" t="s">
        <v>34</v>
      </c>
      <c r="C3105" s="349" t="s">
        <v>35</v>
      </c>
      <c r="D3105" s="349" t="s">
        <v>5600</v>
      </c>
      <c r="E3105" s="853" t="s">
        <v>5601</v>
      </c>
      <c r="F3105" s="853"/>
      <c r="G3105" s="854"/>
      <c r="H3105" s="855"/>
      <c r="I3105" s="856"/>
      <c r="J3105" s="58" t="s">
        <v>5646</v>
      </c>
      <c r="K3105" s="45"/>
      <c r="L3105" s="59"/>
      <c r="M3105" s="350"/>
      <c r="O3105" s="333"/>
      <c r="Q3105" s="333"/>
    </row>
    <row r="3106" spans="1:17" s="19" customFormat="1" ht="39.9" customHeight="1" thickBot="1" x14ac:dyDescent="0.3">
      <c r="A3106" s="849"/>
      <c r="B3106" s="349"/>
      <c r="C3106" s="349"/>
      <c r="D3106" s="349"/>
      <c r="E3106" s="349"/>
      <c r="F3106" s="349"/>
      <c r="G3106" s="348"/>
      <c r="H3106" s="347"/>
      <c r="I3106" s="346"/>
      <c r="J3106" s="345" t="s">
        <v>5607</v>
      </c>
      <c r="K3106" s="59"/>
      <c r="L3106" s="59"/>
      <c r="M3106" s="344"/>
      <c r="O3106" s="333"/>
      <c r="Q3106" s="333"/>
    </row>
    <row r="3107" spans="1:17" s="19" customFormat="1" ht="39.9" customHeight="1" thickBot="1" x14ac:dyDescent="0.3">
      <c r="A3107" s="850"/>
      <c r="B3107" s="397" t="s">
        <v>5816</v>
      </c>
      <c r="C3107" s="342" t="s">
        <v>5832</v>
      </c>
      <c r="D3107" s="341">
        <v>43581</v>
      </c>
      <c r="E3107" s="340" t="s">
        <v>5605</v>
      </c>
      <c r="F3107" s="339" t="s">
        <v>5739</v>
      </c>
      <c r="G3107" s="338"/>
      <c r="H3107" s="337"/>
      <c r="I3107" s="336"/>
      <c r="J3107" s="63" t="s">
        <v>5696</v>
      </c>
      <c r="K3107" s="335"/>
      <c r="L3107" s="64"/>
      <c r="M3107" s="334"/>
      <c r="O3107" s="333"/>
      <c r="Q3107" s="333"/>
    </row>
    <row r="3108" spans="1:17" s="19" customFormat="1" ht="39.9" customHeight="1" x14ac:dyDescent="0.25">
      <c r="A3108" s="848">
        <v>620</v>
      </c>
      <c r="B3108" s="287" t="s">
        <v>22</v>
      </c>
      <c r="C3108" s="287" t="s">
        <v>23</v>
      </c>
      <c r="D3108" s="287" t="s">
        <v>5593</v>
      </c>
      <c r="E3108" s="851" t="s">
        <v>5594</v>
      </c>
      <c r="F3108" s="851"/>
      <c r="G3108" s="851" t="s">
        <v>17</v>
      </c>
      <c r="H3108" s="852"/>
      <c r="I3108" s="358"/>
      <c r="J3108" s="357"/>
      <c r="K3108" s="357"/>
      <c r="L3108" s="357"/>
      <c r="M3108" s="356"/>
      <c r="O3108" s="333"/>
      <c r="Q3108" s="333"/>
    </row>
    <row r="3109" spans="1:17" s="19" customFormat="1" ht="39.9" customHeight="1" x14ac:dyDescent="0.25">
      <c r="A3109" s="849"/>
      <c r="B3109" s="48" t="s">
        <v>5831</v>
      </c>
      <c r="C3109" s="48" t="s">
        <v>5830</v>
      </c>
      <c r="D3109" s="355">
        <v>43563</v>
      </c>
      <c r="E3109" s="354"/>
      <c r="F3109" s="353" t="s">
        <v>5829</v>
      </c>
      <c r="G3109" s="774" t="s">
        <v>5828</v>
      </c>
      <c r="H3109" s="775"/>
      <c r="I3109" s="776"/>
      <c r="J3109" s="352" t="s">
        <v>5599</v>
      </c>
      <c r="K3109" s="53"/>
      <c r="L3109" s="45" t="s">
        <v>32</v>
      </c>
      <c r="M3109" s="351">
        <v>284</v>
      </c>
      <c r="O3109" s="333"/>
      <c r="Q3109" s="333"/>
    </row>
    <row r="3110" spans="1:17" s="19" customFormat="1" ht="39.9" customHeight="1" x14ac:dyDescent="0.25">
      <c r="A3110" s="849"/>
      <c r="B3110" s="349" t="s">
        <v>34</v>
      </c>
      <c r="C3110" s="349" t="s">
        <v>35</v>
      </c>
      <c r="D3110" s="349" t="s">
        <v>5600</v>
      </c>
      <c r="E3110" s="853" t="s">
        <v>5601</v>
      </c>
      <c r="F3110" s="853"/>
      <c r="G3110" s="854"/>
      <c r="H3110" s="855"/>
      <c r="I3110" s="856"/>
      <c r="J3110" s="58" t="s">
        <v>5646</v>
      </c>
      <c r="K3110" s="45"/>
      <c r="L3110" s="59"/>
      <c r="M3110" s="350"/>
      <c r="O3110" s="333"/>
      <c r="Q3110" s="333"/>
    </row>
    <row r="3111" spans="1:17" s="19" customFormat="1" ht="39.9" customHeight="1" thickBot="1" x14ac:dyDescent="0.3">
      <c r="A3111" s="849"/>
      <c r="B3111" s="349"/>
      <c r="C3111" s="349"/>
      <c r="D3111" s="349"/>
      <c r="E3111" s="349"/>
      <c r="F3111" s="349"/>
      <c r="G3111" s="348"/>
      <c r="H3111" s="347"/>
      <c r="I3111" s="346"/>
      <c r="J3111" s="345" t="s">
        <v>5607</v>
      </c>
      <c r="K3111" s="59"/>
      <c r="L3111" s="59"/>
      <c r="M3111" s="344"/>
      <c r="O3111" s="333"/>
      <c r="Q3111" s="333"/>
    </row>
    <row r="3112" spans="1:17" s="19" customFormat="1" ht="39.9" customHeight="1" thickBot="1" x14ac:dyDescent="0.3">
      <c r="A3112" s="850"/>
      <c r="B3112" s="397" t="s">
        <v>5816</v>
      </c>
      <c r="C3112" s="342" t="s">
        <v>5828</v>
      </c>
      <c r="D3112" s="341">
        <v>43565</v>
      </c>
      <c r="E3112" s="340" t="s">
        <v>5605</v>
      </c>
      <c r="F3112" s="339" t="s">
        <v>5827</v>
      </c>
      <c r="G3112" s="338"/>
      <c r="H3112" s="337"/>
      <c r="I3112" s="336"/>
      <c r="J3112" s="63" t="s">
        <v>5696</v>
      </c>
      <c r="K3112" s="335"/>
      <c r="L3112" s="64"/>
      <c r="M3112" s="334"/>
      <c r="O3112" s="333"/>
      <c r="Q3112" s="333"/>
    </row>
    <row r="3113" spans="1:17" s="19" customFormat="1" ht="39.9" customHeight="1" x14ac:dyDescent="0.25">
      <c r="A3113" s="848">
        <v>621</v>
      </c>
      <c r="B3113" s="287" t="s">
        <v>22</v>
      </c>
      <c r="C3113" s="287" t="s">
        <v>23</v>
      </c>
      <c r="D3113" s="287" t="s">
        <v>5593</v>
      </c>
      <c r="E3113" s="851" t="s">
        <v>5594</v>
      </c>
      <c r="F3113" s="851"/>
      <c r="G3113" s="851" t="s">
        <v>17</v>
      </c>
      <c r="H3113" s="852"/>
      <c r="I3113" s="358"/>
      <c r="J3113" s="357"/>
      <c r="K3113" s="357"/>
      <c r="L3113" s="357"/>
      <c r="M3113" s="356"/>
      <c r="O3113" s="333"/>
      <c r="Q3113" s="333"/>
    </row>
    <row r="3114" spans="1:17" s="19" customFormat="1" ht="39.9" customHeight="1" x14ac:dyDescent="0.25">
      <c r="A3114" s="849"/>
      <c r="B3114" s="48" t="s">
        <v>5826</v>
      </c>
      <c r="C3114" s="48" t="s">
        <v>5825</v>
      </c>
      <c r="D3114" s="355">
        <v>43578</v>
      </c>
      <c r="E3114" s="354"/>
      <c r="F3114" s="353" t="s">
        <v>5824</v>
      </c>
      <c r="G3114" s="774" t="s">
        <v>5822</v>
      </c>
      <c r="H3114" s="775"/>
      <c r="I3114" s="776"/>
      <c r="J3114" s="352" t="s">
        <v>5599</v>
      </c>
      <c r="K3114" s="53"/>
      <c r="L3114" s="45" t="s">
        <v>32</v>
      </c>
      <c r="M3114" s="351">
        <v>447</v>
      </c>
      <c r="O3114" s="333"/>
      <c r="Q3114" s="333"/>
    </row>
    <row r="3115" spans="1:17" s="19" customFormat="1" ht="39.9" customHeight="1" x14ac:dyDescent="0.25">
      <c r="A3115" s="849"/>
      <c r="B3115" s="349" t="s">
        <v>34</v>
      </c>
      <c r="C3115" s="349" t="s">
        <v>35</v>
      </c>
      <c r="D3115" s="349" t="s">
        <v>5600</v>
      </c>
      <c r="E3115" s="853" t="s">
        <v>5601</v>
      </c>
      <c r="F3115" s="853"/>
      <c r="G3115" s="854"/>
      <c r="H3115" s="855"/>
      <c r="I3115" s="856"/>
      <c r="J3115" s="58" t="s">
        <v>5646</v>
      </c>
      <c r="K3115" s="45"/>
      <c r="L3115" s="59"/>
      <c r="M3115" s="350"/>
      <c r="O3115" s="333"/>
      <c r="Q3115" s="333"/>
    </row>
    <row r="3116" spans="1:17" s="19" customFormat="1" ht="39.9" customHeight="1" x14ac:dyDescent="0.25">
      <c r="A3116" s="849"/>
      <c r="B3116" s="349"/>
      <c r="C3116" s="349"/>
      <c r="D3116" s="349"/>
      <c r="E3116" s="349"/>
      <c r="F3116" s="349"/>
      <c r="G3116" s="348"/>
      <c r="H3116" s="347"/>
      <c r="I3116" s="346"/>
      <c r="J3116" s="345" t="s">
        <v>5607</v>
      </c>
      <c r="K3116" s="59"/>
      <c r="L3116" s="59"/>
      <c r="M3116" s="344"/>
      <c r="O3116" s="333"/>
      <c r="Q3116" s="333"/>
    </row>
    <row r="3117" spans="1:17" s="19" customFormat="1" ht="39.9" customHeight="1" thickBot="1" x14ac:dyDescent="0.3">
      <c r="A3117" s="850"/>
      <c r="B3117" s="394" t="s">
        <v>5823</v>
      </c>
      <c r="C3117" s="342" t="s">
        <v>5822</v>
      </c>
      <c r="D3117" s="341">
        <v>43581</v>
      </c>
      <c r="E3117" s="340" t="s">
        <v>5605</v>
      </c>
      <c r="F3117" s="339" t="s">
        <v>5739</v>
      </c>
      <c r="G3117" s="338"/>
      <c r="H3117" s="337"/>
      <c r="I3117" s="336"/>
      <c r="J3117" s="63" t="s">
        <v>5696</v>
      </c>
      <c r="K3117" s="335"/>
      <c r="L3117" s="64"/>
      <c r="M3117" s="334"/>
      <c r="O3117" s="333"/>
      <c r="Q3117" s="333"/>
    </row>
    <row r="3118" spans="1:17" s="19" customFormat="1" ht="39.9" customHeight="1" x14ac:dyDescent="0.25">
      <c r="A3118" s="848">
        <v>622</v>
      </c>
      <c r="B3118" s="287" t="s">
        <v>22</v>
      </c>
      <c r="C3118" s="287" t="s">
        <v>23</v>
      </c>
      <c r="D3118" s="287" t="s">
        <v>5593</v>
      </c>
      <c r="E3118" s="851" t="s">
        <v>5594</v>
      </c>
      <c r="F3118" s="851"/>
      <c r="G3118" s="851" t="s">
        <v>17</v>
      </c>
      <c r="H3118" s="852"/>
      <c r="I3118" s="358"/>
      <c r="J3118" s="357"/>
      <c r="K3118" s="357"/>
      <c r="L3118" s="357"/>
      <c r="M3118" s="356"/>
      <c r="O3118" s="333"/>
      <c r="Q3118" s="333"/>
    </row>
    <row r="3119" spans="1:17" s="19" customFormat="1" ht="39.9" customHeight="1" x14ac:dyDescent="0.25">
      <c r="A3119" s="849"/>
      <c r="B3119" s="48" t="s">
        <v>5821</v>
      </c>
      <c r="C3119" s="48" t="s">
        <v>5820</v>
      </c>
      <c r="D3119" s="355">
        <v>43730</v>
      </c>
      <c r="E3119" s="354"/>
      <c r="F3119" s="353" t="s">
        <v>5817</v>
      </c>
      <c r="G3119" s="774" t="s">
        <v>5815</v>
      </c>
      <c r="H3119" s="775"/>
      <c r="I3119" s="776"/>
      <c r="J3119" s="352" t="s">
        <v>5599</v>
      </c>
      <c r="K3119" s="53"/>
      <c r="L3119" s="45" t="s">
        <v>32</v>
      </c>
      <c r="M3119" s="351">
        <v>624</v>
      </c>
      <c r="O3119" s="333"/>
      <c r="Q3119" s="333"/>
    </row>
    <row r="3120" spans="1:17" s="19" customFormat="1" ht="39.9" customHeight="1" x14ac:dyDescent="0.25">
      <c r="A3120" s="849"/>
      <c r="B3120" s="349" t="s">
        <v>34</v>
      </c>
      <c r="C3120" s="349" t="s">
        <v>35</v>
      </c>
      <c r="D3120" s="349" t="s">
        <v>5600</v>
      </c>
      <c r="E3120" s="853" t="s">
        <v>5601</v>
      </c>
      <c r="F3120" s="853"/>
      <c r="G3120" s="854"/>
      <c r="H3120" s="855"/>
      <c r="I3120" s="856"/>
      <c r="J3120" s="58" t="s">
        <v>5646</v>
      </c>
      <c r="K3120" s="45"/>
      <c r="L3120" s="59" t="s">
        <v>5583</v>
      </c>
      <c r="M3120" s="350">
        <v>939.99</v>
      </c>
      <c r="O3120" s="333"/>
      <c r="Q3120" s="333"/>
    </row>
    <row r="3121" spans="1:17" s="19" customFormat="1" ht="39.9" customHeight="1" thickBot="1" x14ac:dyDescent="0.3">
      <c r="A3121" s="849"/>
      <c r="B3121" s="349"/>
      <c r="C3121" s="349"/>
      <c r="D3121" s="349"/>
      <c r="E3121" s="349"/>
      <c r="F3121" s="349"/>
      <c r="G3121" s="348"/>
      <c r="H3121" s="347"/>
      <c r="I3121" s="346"/>
      <c r="J3121" s="345" t="s">
        <v>5607</v>
      </c>
      <c r="K3121" s="59"/>
      <c r="L3121" s="59"/>
      <c r="M3121" s="344"/>
      <c r="O3121" s="333"/>
      <c r="Q3121" s="333"/>
    </row>
    <row r="3122" spans="1:17" s="19" customFormat="1" ht="39.9" customHeight="1" thickBot="1" x14ac:dyDescent="0.3">
      <c r="A3122" s="850"/>
      <c r="B3122" s="397" t="s">
        <v>5816</v>
      </c>
      <c r="C3122" s="342" t="s">
        <v>5815</v>
      </c>
      <c r="D3122" s="341">
        <v>43734</v>
      </c>
      <c r="E3122" s="340" t="s">
        <v>5605</v>
      </c>
      <c r="F3122" s="339" t="s">
        <v>5814</v>
      </c>
      <c r="G3122" s="338"/>
      <c r="H3122" s="337"/>
      <c r="I3122" s="336"/>
      <c r="J3122" s="63" t="s">
        <v>5696</v>
      </c>
      <c r="K3122" s="335"/>
      <c r="L3122" s="64"/>
      <c r="M3122" s="334"/>
      <c r="O3122" s="333"/>
      <c r="Q3122" s="333"/>
    </row>
    <row r="3123" spans="1:17" s="19" customFormat="1" ht="39.9" customHeight="1" x14ac:dyDescent="0.25">
      <c r="A3123" s="848">
        <v>623</v>
      </c>
      <c r="B3123" s="287" t="s">
        <v>22</v>
      </c>
      <c r="C3123" s="287" t="s">
        <v>23</v>
      </c>
      <c r="D3123" s="287" t="s">
        <v>5593</v>
      </c>
      <c r="E3123" s="851" t="s">
        <v>5594</v>
      </c>
      <c r="F3123" s="851"/>
      <c r="G3123" s="851" t="s">
        <v>17</v>
      </c>
      <c r="H3123" s="852"/>
      <c r="I3123" s="358"/>
      <c r="J3123" s="357"/>
      <c r="K3123" s="357"/>
      <c r="L3123" s="357"/>
      <c r="M3123" s="356"/>
      <c r="O3123" s="333"/>
      <c r="Q3123" s="333"/>
    </row>
    <row r="3124" spans="1:17" s="19" customFormat="1" ht="39.9" customHeight="1" x14ac:dyDescent="0.25">
      <c r="A3124" s="849"/>
      <c r="B3124" s="48" t="s">
        <v>5819</v>
      </c>
      <c r="C3124" s="48" t="s">
        <v>5818</v>
      </c>
      <c r="D3124" s="355">
        <v>43730</v>
      </c>
      <c r="E3124" s="354"/>
      <c r="F3124" s="353" t="s">
        <v>5817</v>
      </c>
      <c r="G3124" s="774" t="s">
        <v>5815</v>
      </c>
      <c r="H3124" s="775"/>
      <c r="I3124" s="776"/>
      <c r="J3124" s="352" t="s">
        <v>5599</v>
      </c>
      <c r="K3124" s="53"/>
      <c r="L3124" s="45" t="s">
        <v>32</v>
      </c>
      <c r="M3124" s="351">
        <v>624</v>
      </c>
      <c r="O3124" s="333"/>
      <c r="Q3124" s="333"/>
    </row>
    <row r="3125" spans="1:17" s="19" customFormat="1" ht="39.9" customHeight="1" x14ac:dyDescent="0.25">
      <c r="A3125" s="849"/>
      <c r="B3125" s="349" t="s">
        <v>34</v>
      </c>
      <c r="C3125" s="349" t="s">
        <v>35</v>
      </c>
      <c r="D3125" s="349" t="s">
        <v>5600</v>
      </c>
      <c r="E3125" s="853" t="s">
        <v>5601</v>
      </c>
      <c r="F3125" s="853"/>
      <c r="G3125" s="854"/>
      <c r="H3125" s="855"/>
      <c r="I3125" s="856"/>
      <c r="J3125" s="58" t="s">
        <v>5646</v>
      </c>
      <c r="K3125" s="45"/>
      <c r="L3125" s="59"/>
      <c r="M3125" s="350"/>
      <c r="O3125" s="333"/>
      <c r="Q3125" s="333"/>
    </row>
    <row r="3126" spans="1:17" s="19" customFormat="1" ht="39.9" customHeight="1" x14ac:dyDescent="0.25">
      <c r="A3126" s="849"/>
      <c r="B3126" s="349"/>
      <c r="C3126" s="349"/>
      <c r="D3126" s="349"/>
      <c r="E3126" s="349"/>
      <c r="F3126" s="349"/>
      <c r="G3126" s="348"/>
      <c r="H3126" s="347"/>
      <c r="I3126" s="346"/>
      <c r="J3126" s="345" t="s">
        <v>5607</v>
      </c>
      <c r="K3126" s="59"/>
      <c r="L3126" s="59"/>
      <c r="M3126" s="344"/>
      <c r="O3126" s="333"/>
      <c r="Q3126" s="333"/>
    </row>
    <row r="3127" spans="1:17" s="19" customFormat="1" ht="39.9" customHeight="1" thickBot="1" x14ac:dyDescent="0.3">
      <c r="A3127" s="850"/>
      <c r="B3127" s="394" t="s">
        <v>5816</v>
      </c>
      <c r="C3127" s="342" t="s">
        <v>5815</v>
      </c>
      <c r="D3127" s="341">
        <v>43734</v>
      </c>
      <c r="E3127" s="340" t="s">
        <v>5605</v>
      </c>
      <c r="F3127" s="339" t="s">
        <v>5814</v>
      </c>
      <c r="G3127" s="338"/>
      <c r="H3127" s="337"/>
      <c r="I3127" s="336"/>
      <c r="J3127" s="63" t="s">
        <v>5696</v>
      </c>
      <c r="K3127" s="335"/>
      <c r="L3127" s="64"/>
      <c r="M3127" s="334"/>
      <c r="O3127" s="333"/>
      <c r="Q3127" s="333"/>
    </row>
    <row r="3128" spans="1:17" s="19" customFormat="1" ht="39.9" customHeight="1" x14ac:dyDescent="0.25">
      <c r="A3128" s="848">
        <v>624</v>
      </c>
      <c r="B3128" s="287" t="s">
        <v>22</v>
      </c>
      <c r="C3128" s="287" t="s">
        <v>23</v>
      </c>
      <c r="D3128" s="287" t="s">
        <v>5593</v>
      </c>
      <c r="E3128" s="851" t="s">
        <v>5594</v>
      </c>
      <c r="F3128" s="851"/>
      <c r="G3128" s="851" t="s">
        <v>17</v>
      </c>
      <c r="H3128" s="852"/>
      <c r="I3128" s="358"/>
      <c r="J3128" s="357"/>
      <c r="K3128" s="357"/>
      <c r="L3128" s="357"/>
      <c r="M3128" s="356"/>
      <c r="O3128" s="333"/>
      <c r="Q3128" s="333"/>
    </row>
    <row r="3129" spans="1:17" s="19" customFormat="1" ht="39.9" customHeight="1" x14ac:dyDescent="0.25">
      <c r="A3129" s="849"/>
      <c r="B3129" s="48" t="s">
        <v>5813</v>
      </c>
      <c r="C3129" s="48" t="s">
        <v>5812</v>
      </c>
      <c r="D3129" s="355">
        <v>43716</v>
      </c>
      <c r="E3129" s="354"/>
      <c r="F3129" s="353" t="s">
        <v>5811</v>
      </c>
      <c r="G3129" s="774" t="s">
        <v>5810</v>
      </c>
      <c r="H3129" s="775"/>
      <c r="I3129" s="776"/>
      <c r="J3129" s="352" t="s">
        <v>5599</v>
      </c>
      <c r="K3129" s="53"/>
      <c r="L3129" s="45" t="s">
        <v>32</v>
      </c>
      <c r="M3129" s="351">
        <v>266</v>
      </c>
      <c r="O3129" s="333"/>
      <c r="Q3129" s="333"/>
    </row>
    <row r="3130" spans="1:17" s="19" customFormat="1" ht="39.9" customHeight="1" x14ac:dyDescent="0.25">
      <c r="A3130" s="849"/>
      <c r="B3130" s="349" t="s">
        <v>34</v>
      </c>
      <c r="C3130" s="349" t="s">
        <v>35</v>
      </c>
      <c r="D3130" s="349" t="s">
        <v>5600</v>
      </c>
      <c r="E3130" s="853" t="s">
        <v>5601</v>
      </c>
      <c r="F3130" s="853"/>
      <c r="G3130" s="854"/>
      <c r="H3130" s="855"/>
      <c r="I3130" s="856"/>
      <c r="J3130" s="58" t="s">
        <v>5646</v>
      </c>
      <c r="K3130" s="45"/>
      <c r="L3130" s="59" t="s">
        <v>32</v>
      </c>
      <c r="M3130" s="350">
        <v>219.6</v>
      </c>
      <c r="O3130" s="333"/>
      <c r="Q3130" s="333"/>
    </row>
    <row r="3131" spans="1:17" s="19" customFormat="1" ht="39.9" customHeight="1" x14ac:dyDescent="0.25">
      <c r="A3131" s="849"/>
      <c r="B3131" s="349"/>
      <c r="C3131" s="349"/>
      <c r="D3131" s="349"/>
      <c r="E3131" s="349"/>
      <c r="F3131" s="349"/>
      <c r="G3131" s="348"/>
      <c r="H3131" s="347"/>
      <c r="I3131" s="346"/>
      <c r="J3131" s="345" t="s">
        <v>5607</v>
      </c>
      <c r="K3131" s="59"/>
      <c r="L3131" s="59"/>
      <c r="M3131" s="344"/>
      <c r="O3131" s="333"/>
      <c r="Q3131" s="333"/>
    </row>
    <row r="3132" spans="1:17" s="19" customFormat="1" ht="39.9" customHeight="1" thickBot="1" x14ac:dyDescent="0.3">
      <c r="A3132" s="850"/>
      <c r="B3132" s="343" t="s">
        <v>5704</v>
      </c>
      <c r="C3132" s="342" t="s">
        <v>5810</v>
      </c>
      <c r="D3132" s="341">
        <v>43718</v>
      </c>
      <c r="E3132" s="340" t="s">
        <v>5605</v>
      </c>
      <c r="F3132" s="339" t="s">
        <v>5809</v>
      </c>
      <c r="G3132" s="338"/>
      <c r="H3132" s="337"/>
      <c r="I3132" s="336"/>
      <c r="J3132" s="63" t="s">
        <v>5696</v>
      </c>
      <c r="K3132" s="335"/>
      <c r="L3132" s="64"/>
      <c r="M3132" s="334"/>
      <c r="O3132" s="333"/>
      <c r="Q3132" s="333"/>
    </row>
    <row r="3133" spans="1:17" s="19" customFormat="1" ht="39.9" customHeight="1" x14ac:dyDescent="0.25">
      <c r="A3133" s="848">
        <v>625</v>
      </c>
      <c r="B3133" s="287" t="s">
        <v>22</v>
      </c>
      <c r="C3133" s="287" t="s">
        <v>23</v>
      </c>
      <c r="D3133" s="287" t="s">
        <v>5593</v>
      </c>
      <c r="E3133" s="851" t="s">
        <v>5594</v>
      </c>
      <c r="F3133" s="851"/>
      <c r="G3133" s="851" t="s">
        <v>17</v>
      </c>
      <c r="H3133" s="852"/>
      <c r="I3133" s="358"/>
      <c r="J3133" s="357"/>
      <c r="K3133" s="357"/>
      <c r="L3133" s="357"/>
      <c r="M3133" s="356"/>
      <c r="O3133" s="333"/>
      <c r="Q3133" s="333"/>
    </row>
    <row r="3134" spans="1:17" s="19" customFormat="1" ht="39.9" customHeight="1" x14ac:dyDescent="0.25">
      <c r="A3134" s="849"/>
      <c r="B3134" s="48" t="s">
        <v>5808</v>
      </c>
      <c r="C3134" s="48" t="s">
        <v>5807</v>
      </c>
      <c r="D3134" s="355">
        <v>43569</v>
      </c>
      <c r="E3134" s="354"/>
      <c r="F3134" s="353" t="s">
        <v>5806</v>
      </c>
      <c r="G3134" s="774" t="s">
        <v>5804</v>
      </c>
      <c r="H3134" s="775"/>
      <c r="I3134" s="776"/>
      <c r="J3134" s="352" t="s">
        <v>5599</v>
      </c>
      <c r="K3134" s="53"/>
      <c r="L3134" s="45" t="s">
        <v>32</v>
      </c>
      <c r="M3134" s="351">
        <f>254+40.76</f>
        <v>294.76</v>
      </c>
      <c r="O3134" s="333"/>
      <c r="Q3134" s="333"/>
    </row>
    <row r="3135" spans="1:17" s="19" customFormat="1" ht="39.9" customHeight="1" x14ac:dyDescent="0.25">
      <c r="A3135" s="849"/>
      <c r="B3135" s="349" t="s">
        <v>34</v>
      </c>
      <c r="C3135" s="349" t="s">
        <v>35</v>
      </c>
      <c r="D3135" s="349" t="s">
        <v>5600</v>
      </c>
      <c r="E3135" s="853" t="s">
        <v>5601</v>
      </c>
      <c r="F3135" s="853"/>
      <c r="G3135" s="854"/>
      <c r="H3135" s="855"/>
      <c r="I3135" s="856"/>
      <c r="J3135" s="58" t="s">
        <v>5646</v>
      </c>
      <c r="K3135" s="45"/>
      <c r="L3135" s="59" t="s">
        <v>32</v>
      </c>
      <c r="M3135" s="350">
        <v>487.26</v>
      </c>
      <c r="O3135" s="333"/>
      <c r="Q3135" s="333"/>
    </row>
    <row r="3136" spans="1:17" s="19" customFormat="1" ht="39.9" customHeight="1" x14ac:dyDescent="0.25">
      <c r="A3136" s="849"/>
      <c r="B3136" s="349"/>
      <c r="C3136" s="349"/>
      <c r="D3136" s="349"/>
      <c r="E3136" s="349"/>
      <c r="F3136" s="349"/>
      <c r="G3136" s="348"/>
      <c r="H3136" s="347"/>
      <c r="I3136" s="346"/>
      <c r="J3136" s="345" t="s">
        <v>5607</v>
      </c>
      <c r="K3136" s="59"/>
      <c r="L3136" s="59" t="s">
        <v>32</v>
      </c>
      <c r="M3136" s="344">
        <v>58</v>
      </c>
      <c r="O3136" s="333"/>
      <c r="Q3136" s="333"/>
    </row>
    <row r="3137" spans="1:17" s="19" customFormat="1" ht="39.9" customHeight="1" thickBot="1" x14ac:dyDescent="0.3">
      <c r="A3137" s="850"/>
      <c r="B3137" s="343" t="s">
        <v>5805</v>
      </c>
      <c r="C3137" s="342" t="s">
        <v>5804</v>
      </c>
      <c r="D3137" s="341">
        <v>43571</v>
      </c>
      <c r="E3137" s="340" t="s">
        <v>5605</v>
      </c>
      <c r="F3137" s="339" t="s">
        <v>5803</v>
      </c>
      <c r="G3137" s="338"/>
      <c r="H3137" s="337"/>
      <c r="I3137" s="336"/>
      <c r="J3137" s="63" t="s">
        <v>5696</v>
      </c>
      <c r="K3137" s="335"/>
      <c r="L3137" s="64"/>
      <c r="M3137" s="334"/>
      <c r="O3137" s="333"/>
      <c r="Q3137" s="333"/>
    </row>
    <row r="3138" spans="1:17" s="19" customFormat="1" ht="39.9" customHeight="1" x14ac:dyDescent="0.25">
      <c r="A3138" s="848">
        <v>626</v>
      </c>
      <c r="B3138" s="287" t="s">
        <v>22</v>
      </c>
      <c r="C3138" s="287" t="s">
        <v>23</v>
      </c>
      <c r="D3138" s="287" t="s">
        <v>5593</v>
      </c>
      <c r="E3138" s="851" t="s">
        <v>5594</v>
      </c>
      <c r="F3138" s="851"/>
      <c r="G3138" s="851" t="s">
        <v>17</v>
      </c>
      <c r="H3138" s="852"/>
      <c r="I3138" s="358"/>
      <c r="J3138" s="357"/>
      <c r="K3138" s="357"/>
      <c r="L3138" s="357"/>
      <c r="M3138" s="356"/>
      <c r="O3138" s="333"/>
      <c r="Q3138" s="333"/>
    </row>
    <row r="3139" spans="1:17" s="19" customFormat="1" ht="39.9" customHeight="1" x14ac:dyDescent="0.25">
      <c r="A3139" s="849"/>
      <c r="B3139" s="48" t="s">
        <v>5802</v>
      </c>
      <c r="C3139" s="48" t="s">
        <v>5801</v>
      </c>
      <c r="D3139" s="355">
        <v>43622</v>
      </c>
      <c r="E3139" s="354"/>
      <c r="F3139" s="353" t="s">
        <v>5705</v>
      </c>
      <c r="G3139" s="774" t="s">
        <v>5799</v>
      </c>
      <c r="H3139" s="775"/>
      <c r="I3139" s="776"/>
      <c r="J3139" s="352" t="s">
        <v>5599</v>
      </c>
      <c r="K3139" s="53"/>
      <c r="L3139" s="45" t="s">
        <v>32</v>
      </c>
      <c r="M3139" s="351">
        <v>747</v>
      </c>
      <c r="O3139" s="333"/>
      <c r="Q3139" s="333"/>
    </row>
    <row r="3140" spans="1:17" s="19" customFormat="1" ht="39.9" customHeight="1" x14ac:dyDescent="0.25">
      <c r="A3140" s="849"/>
      <c r="B3140" s="349" t="s">
        <v>34</v>
      </c>
      <c r="C3140" s="349" t="s">
        <v>35</v>
      </c>
      <c r="D3140" s="349" t="s">
        <v>5600</v>
      </c>
      <c r="E3140" s="853" t="s">
        <v>5601</v>
      </c>
      <c r="F3140" s="853"/>
      <c r="G3140" s="854"/>
      <c r="H3140" s="855"/>
      <c r="I3140" s="856"/>
      <c r="J3140" s="58" t="s">
        <v>5646</v>
      </c>
      <c r="K3140" s="45"/>
      <c r="L3140" s="59" t="s">
        <v>32</v>
      </c>
      <c r="M3140" s="350">
        <v>385.6</v>
      </c>
      <c r="O3140" s="333"/>
      <c r="Q3140" s="333"/>
    </row>
    <row r="3141" spans="1:17" s="19" customFormat="1" ht="39.9" customHeight="1" thickBot="1" x14ac:dyDescent="0.3">
      <c r="A3141" s="849"/>
      <c r="B3141" s="349"/>
      <c r="C3141" s="349"/>
      <c r="D3141" s="349"/>
      <c r="E3141" s="349"/>
      <c r="F3141" s="349"/>
      <c r="G3141" s="348"/>
      <c r="H3141" s="347"/>
      <c r="I3141" s="346"/>
      <c r="J3141" s="345" t="s">
        <v>5607</v>
      </c>
      <c r="K3141" s="59"/>
      <c r="L3141" s="59"/>
      <c r="M3141" s="344"/>
      <c r="O3141" s="333"/>
      <c r="Q3141" s="333"/>
    </row>
    <row r="3142" spans="1:17" s="19" customFormat="1" ht="39.9" customHeight="1" thickBot="1" x14ac:dyDescent="0.3">
      <c r="A3142" s="850"/>
      <c r="B3142" s="397" t="s">
        <v>5800</v>
      </c>
      <c r="C3142" s="342" t="s">
        <v>5799</v>
      </c>
      <c r="D3142" s="341">
        <v>43625</v>
      </c>
      <c r="E3142" s="340" t="s">
        <v>5605</v>
      </c>
      <c r="F3142" s="339" t="s">
        <v>5798</v>
      </c>
      <c r="G3142" s="338"/>
      <c r="H3142" s="337"/>
      <c r="I3142" s="336"/>
      <c r="J3142" s="396" t="s">
        <v>5664</v>
      </c>
      <c r="K3142" s="335"/>
      <c r="L3142" s="64" t="s">
        <v>32</v>
      </c>
      <c r="M3142" s="334">
        <v>650</v>
      </c>
      <c r="O3142" s="333"/>
      <c r="Q3142" s="333"/>
    </row>
    <row r="3143" spans="1:17" s="19" customFormat="1" ht="39.9" customHeight="1" x14ac:dyDescent="0.25">
      <c r="A3143" s="848">
        <v>627</v>
      </c>
      <c r="B3143" s="287" t="s">
        <v>22</v>
      </c>
      <c r="C3143" s="287" t="s">
        <v>23</v>
      </c>
      <c r="D3143" s="287" t="s">
        <v>5593</v>
      </c>
      <c r="E3143" s="851" t="s">
        <v>5594</v>
      </c>
      <c r="F3143" s="851"/>
      <c r="G3143" s="851" t="s">
        <v>17</v>
      </c>
      <c r="H3143" s="852"/>
      <c r="I3143" s="358"/>
      <c r="J3143" s="357"/>
      <c r="K3143" s="357"/>
      <c r="L3143" s="357"/>
      <c r="M3143" s="356"/>
      <c r="O3143" s="333"/>
      <c r="Q3143" s="333"/>
    </row>
    <row r="3144" spans="1:17" s="19" customFormat="1" ht="39.9" customHeight="1" x14ac:dyDescent="0.25">
      <c r="A3144" s="849"/>
      <c r="B3144" s="48" t="s">
        <v>5797</v>
      </c>
      <c r="C3144" s="48" t="s">
        <v>5796</v>
      </c>
      <c r="D3144" s="355">
        <v>43677</v>
      </c>
      <c r="E3144" s="354"/>
      <c r="F3144" s="353" t="s">
        <v>5795</v>
      </c>
      <c r="G3144" s="774" t="s">
        <v>5793</v>
      </c>
      <c r="H3144" s="775"/>
      <c r="I3144" s="776"/>
      <c r="J3144" s="352" t="s">
        <v>5599</v>
      </c>
      <c r="K3144" s="53"/>
      <c r="L3144" s="45" t="s">
        <v>32</v>
      </c>
      <c r="M3144" s="351">
        <v>302</v>
      </c>
      <c r="O3144" s="333"/>
      <c r="Q3144" s="333"/>
    </row>
    <row r="3145" spans="1:17" s="19" customFormat="1" ht="39.9" customHeight="1" x14ac:dyDescent="0.25">
      <c r="A3145" s="849"/>
      <c r="B3145" s="349" t="s">
        <v>34</v>
      </c>
      <c r="C3145" s="349" t="s">
        <v>35</v>
      </c>
      <c r="D3145" s="349" t="s">
        <v>5600</v>
      </c>
      <c r="E3145" s="853" t="s">
        <v>5601</v>
      </c>
      <c r="F3145" s="853"/>
      <c r="G3145" s="854"/>
      <c r="H3145" s="855"/>
      <c r="I3145" s="856"/>
      <c r="J3145" s="58" t="s">
        <v>5646</v>
      </c>
      <c r="K3145" s="45"/>
      <c r="L3145" s="59" t="s">
        <v>32</v>
      </c>
      <c r="M3145" s="350">
        <v>586.6</v>
      </c>
      <c r="O3145" s="333"/>
      <c r="Q3145" s="333"/>
    </row>
    <row r="3146" spans="1:17" s="19" customFormat="1" ht="39.9" customHeight="1" x14ac:dyDescent="0.25">
      <c r="A3146" s="849"/>
      <c r="B3146" s="349"/>
      <c r="C3146" s="349"/>
      <c r="D3146" s="349"/>
      <c r="E3146" s="349"/>
      <c r="F3146" s="349"/>
      <c r="G3146" s="348"/>
      <c r="H3146" s="347"/>
      <c r="I3146" s="346"/>
      <c r="J3146" s="345" t="s">
        <v>5607</v>
      </c>
      <c r="K3146" s="59"/>
      <c r="L3146" s="59"/>
      <c r="M3146" s="344"/>
      <c r="O3146" s="333"/>
      <c r="Q3146" s="333"/>
    </row>
    <row r="3147" spans="1:17" s="19" customFormat="1" ht="39.9" customHeight="1" thickBot="1" x14ac:dyDescent="0.3">
      <c r="A3147" s="850"/>
      <c r="B3147" s="343" t="s">
        <v>5794</v>
      </c>
      <c r="C3147" s="342" t="s">
        <v>5793</v>
      </c>
      <c r="D3147" s="341">
        <v>43679</v>
      </c>
      <c r="E3147" s="340" t="s">
        <v>5605</v>
      </c>
      <c r="F3147" s="339" t="s">
        <v>5792</v>
      </c>
      <c r="G3147" s="338"/>
      <c r="H3147" s="337"/>
      <c r="I3147" s="336"/>
      <c r="J3147" s="63" t="s">
        <v>5664</v>
      </c>
      <c r="K3147" s="335"/>
      <c r="L3147" s="64" t="s">
        <v>32</v>
      </c>
      <c r="M3147" s="334">
        <v>150</v>
      </c>
      <c r="O3147" s="333"/>
      <c r="Q3147" s="333"/>
    </row>
    <row r="3148" spans="1:17" s="359" customFormat="1" ht="39.9" customHeight="1" x14ac:dyDescent="0.25">
      <c r="A3148" s="848">
        <v>628</v>
      </c>
      <c r="B3148" s="393" t="s">
        <v>22</v>
      </c>
      <c r="C3148" s="393" t="s">
        <v>23</v>
      </c>
      <c r="D3148" s="393" t="s">
        <v>5593</v>
      </c>
      <c r="E3148" s="857" t="s">
        <v>5594</v>
      </c>
      <c r="F3148" s="857"/>
      <c r="G3148" s="857" t="s">
        <v>17</v>
      </c>
      <c r="H3148" s="858"/>
      <c r="I3148" s="392"/>
      <c r="J3148" s="391"/>
      <c r="K3148" s="391"/>
      <c r="L3148" s="391"/>
      <c r="M3148" s="390"/>
      <c r="O3148" s="360"/>
      <c r="Q3148" s="360"/>
    </row>
    <row r="3149" spans="1:17" s="359" customFormat="1" ht="39.9" customHeight="1" x14ac:dyDescent="0.25">
      <c r="A3149" s="849"/>
      <c r="B3149" s="389" t="s">
        <v>5791</v>
      </c>
      <c r="C3149" s="389" t="s">
        <v>5790</v>
      </c>
      <c r="D3149" s="388">
        <v>43644</v>
      </c>
      <c r="E3149" s="387"/>
      <c r="F3149" s="386" t="s">
        <v>5789</v>
      </c>
      <c r="G3149" s="859" t="s">
        <v>5788</v>
      </c>
      <c r="H3149" s="860"/>
      <c r="I3149" s="861"/>
      <c r="J3149" s="385" t="s">
        <v>5599</v>
      </c>
      <c r="K3149" s="384"/>
      <c r="L3149" s="381"/>
      <c r="M3149" s="383"/>
      <c r="O3149" s="360"/>
      <c r="Q3149" s="360"/>
    </row>
    <row r="3150" spans="1:17" s="359" customFormat="1" ht="39.9" customHeight="1" x14ac:dyDescent="0.25">
      <c r="A3150" s="849"/>
      <c r="B3150" s="379" t="s">
        <v>34</v>
      </c>
      <c r="C3150" s="379" t="s">
        <v>35</v>
      </c>
      <c r="D3150" s="379" t="s">
        <v>5600</v>
      </c>
      <c r="E3150" s="862" t="s">
        <v>5601</v>
      </c>
      <c r="F3150" s="862"/>
      <c r="G3150" s="863"/>
      <c r="H3150" s="864"/>
      <c r="I3150" s="865"/>
      <c r="J3150" s="382" t="s">
        <v>5646</v>
      </c>
      <c r="K3150" s="381"/>
      <c r="L3150" s="374"/>
      <c r="M3150" s="380"/>
      <c r="O3150" s="360"/>
      <c r="Q3150" s="360"/>
    </row>
    <row r="3151" spans="1:17" s="359" customFormat="1" ht="39.9" customHeight="1" x14ac:dyDescent="0.25">
      <c r="A3151" s="849"/>
      <c r="B3151" s="379"/>
      <c r="C3151" s="379"/>
      <c r="D3151" s="379"/>
      <c r="E3151" s="379"/>
      <c r="F3151" s="379"/>
      <c r="G3151" s="378"/>
      <c r="H3151" s="377"/>
      <c r="I3151" s="376"/>
      <c r="J3151" s="375" t="s">
        <v>5607</v>
      </c>
      <c r="K3151" s="374"/>
      <c r="L3151" s="374"/>
      <c r="M3151" s="373"/>
      <c r="O3151" s="360"/>
      <c r="Q3151" s="360"/>
    </row>
    <row r="3152" spans="1:17" s="359" customFormat="1" ht="39.9" customHeight="1" thickBot="1" x14ac:dyDescent="0.3">
      <c r="A3152" s="850"/>
      <c r="B3152" s="394" t="s">
        <v>2563</v>
      </c>
      <c r="C3152" s="371" t="s">
        <v>5788</v>
      </c>
      <c r="D3152" s="370">
        <v>43647</v>
      </c>
      <c r="E3152" s="369" t="s">
        <v>5605</v>
      </c>
      <c r="F3152" s="368" t="s">
        <v>5787</v>
      </c>
      <c r="G3152" s="367"/>
      <c r="H3152" s="366"/>
      <c r="I3152" s="365"/>
      <c r="J3152" s="364" t="s">
        <v>5664</v>
      </c>
      <c r="K3152" s="363"/>
      <c r="L3152" s="362" t="s">
        <v>32</v>
      </c>
      <c r="M3152" s="361">
        <v>500</v>
      </c>
      <c r="O3152" s="360"/>
      <c r="Q3152" s="360"/>
    </row>
    <row r="3153" spans="1:17" s="19" customFormat="1" ht="39.9" customHeight="1" x14ac:dyDescent="0.25">
      <c r="A3153" s="848">
        <v>629</v>
      </c>
      <c r="B3153" s="287" t="s">
        <v>22</v>
      </c>
      <c r="C3153" s="287" t="s">
        <v>23</v>
      </c>
      <c r="D3153" s="287" t="s">
        <v>5593</v>
      </c>
      <c r="E3153" s="851" t="s">
        <v>5594</v>
      </c>
      <c r="F3153" s="851"/>
      <c r="G3153" s="851" t="s">
        <v>17</v>
      </c>
      <c r="H3153" s="852"/>
      <c r="I3153" s="358"/>
      <c r="J3153" s="357"/>
      <c r="K3153" s="357"/>
      <c r="L3153" s="357"/>
      <c r="M3153" s="356"/>
      <c r="O3153" s="333"/>
      <c r="Q3153" s="333"/>
    </row>
    <row r="3154" spans="1:17" s="19" customFormat="1" ht="39.9" customHeight="1" x14ac:dyDescent="0.25">
      <c r="A3154" s="849"/>
      <c r="B3154" s="48" t="s">
        <v>5783</v>
      </c>
      <c r="C3154" s="48" t="s">
        <v>5786</v>
      </c>
      <c r="D3154" s="355">
        <v>43717</v>
      </c>
      <c r="E3154" s="354"/>
      <c r="F3154" s="353" t="s">
        <v>5705</v>
      </c>
      <c r="G3154" s="774" t="s">
        <v>5785</v>
      </c>
      <c r="H3154" s="775"/>
      <c r="I3154" s="776"/>
      <c r="J3154" s="352" t="s">
        <v>5599</v>
      </c>
      <c r="K3154" s="53"/>
      <c r="L3154" s="45" t="s">
        <v>32</v>
      </c>
      <c r="M3154" s="351">
        <v>253.82</v>
      </c>
      <c r="O3154" s="333"/>
      <c r="Q3154" s="333"/>
    </row>
    <row r="3155" spans="1:17" s="19" customFormat="1" ht="39.9" customHeight="1" thickBot="1" x14ac:dyDescent="0.3">
      <c r="A3155" s="849"/>
      <c r="B3155" s="349" t="s">
        <v>34</v>
      </c>
      <c r="C3155" s="349" t="s">
        <v>35</v>
      </c>
      <c r="D3155" s="349" t="s">
        <v>5600</v>
      </c>
      <c r="E3155" s="853" t="s">
        <v>5601</v>
      </c>
      <c r="F3155" s="853"/>
      <c r="G3155" s="854"/>
      <c r="H3155" s="855"/>
      <c r="I3155" s="856"/>
      <c r="J3155" s="58" t="s">
        <v>5646</v>
      </c>
      <c r="K3155" s="45"/>
      <c r="L3155" s="59" t="s">
        <v>32</v>
      </c>
      <c r="M3155" s="334">
        <v>338.61</v>
      </c>
      <c r="O3155" s="333"/>
      <c r="Q3155" s="333"/>
    </row>
    <row r="3156" spans="1:17" s="19" customFormat="1" ht="39.9" customHeight="1" x14ac:dyDescent="0.25">
      <c r="A3156" s="849"/>
      <c r="B3156" s="349"/>
      <c r="C3156" s="349"/>
      <c r="D3156" s="349"/>
      <c r="E3156" s="349"/>
      <c r="F3156" s="349"/>
      <c r="G3156" s="348"/>
      <c r="H3156" s="347"/>
      <c r="I3156" s="346"/>
      <c r="J3156" s="345" t="s">
        <v>5607</v>
      </c>
      <c r="K3156" s="59"/>
      <c r="L3156" s="59"/>
      <c r="M3156" s="344"/>
      <c r="O3156" s="333"/>
      <c r="Q3156" s="333"/>
    </row>
    <row r="3157" spans="1:17" s="19" customFormat="1" ht="39.9" customHeight="1" thickBot="1" x14ac:dyDescent="0.3">
      <c r="A3157" s="850"/>
      <c r="B3157" s="343" t="s">
        <v>2563</v>
      </c>
      <c r="C3157" s="342" t="s">
        <v>5785</v>
      </c>
      <c r="D3157" s="341">
        <v>43721</v>
      </c>
      <c r="E3157" s="340" t="s">
        <v>5605</v>
      </c>
      <c r="F3157" s="339" t="s">
        <v>5784</v>
      </c>
      <c r="G3157" s="338"/>
      <c r="H3157" s="337"/>
      <c r="I3157" s="336"/>
      <c r="J3157" s="63" t="s">
        <v>5696</v>
      </c>
      <c r="K3157" s="335"/>
      <c r="L3157" s="64"/>
      <c r="M3157" s="334"/>
      <c r="O3157" s="333"/>
      <c r="Q3157" s="333"/>
    </row>
    <row r="3158" spans="1:17" s="19" customFormat="1" ht="39.9" customHeight="1" x14ac:dyDescent="0.25">
      <c r="A3158" s="848">
        <v>630</v>
      </c>
      <c r="B3158" s="287" t="s">
        <v>22</v>
      </c>
      <c r="C3158" s="287" t="s">
        <v>23</v>
      </c>
      <c r="D3158" s="287" t="s">
        <v>5593</v>
      </c>
      <c r="E3158" s="851" t="s">
        <v>5594</v>
      </c>
      <c r="F3158" s="851"/>
      <c r="G3158" s="851" t="s">
        <v>17</v>
      </c>
      <c r="H3158" s="852"/>
      <c r="I3158" s="358"/>
      <c r="J3158" s="357"/>
      <c r="K3158" s="357"/>
      <c r="L3158" s="357"/>
      <c r="M3158" s="356"/>
      <c r="O3158" s="333"/>
      <c r="Q3158" s="333"/>
    </row>
    <row r="3159" spans="1:17" s="19" customFormat="1" ht="39.9" customHeight="1" x14ac:dyDescent="0.25">
      <c r="A3159" s="849"/>
      <c r="B3159" s="48" t="s">
        <v>5783</v>
      </c>
      <c r="C3159" s="48" t="s">
        <v>5782</v>
      </c>
      <c r="D3159" s="355">
        <v>43699</v>
      </c>
      <c r="E3159" s="354"/>
      <c r="F3159" s="353" t="s">
        <v>5781</v>
      </c>
      <c r="G3159" s="774" t="s">
        <v>5780</v>
      </c>
      <c r="H3159" s="775"/>
      <c r="I3159" s="776"/>
      <c r="J3159" s="352" t="s">
        <v>5599</v>
      </c>
      <c r="K3159" s="53"/>
      <c r="L3159" s="45" t="s">
        <v>32</v>
      </c>
      <c r="M3159" s="351">
        <v>150.4</v>
      </c>
      <c r="O3159" s="333"/>
      <c r="Q3159" s="333"/>
    </row>
    <row r="3160" spans="1:17" s="19" customFormat="1" ht="39.9" customHeight="1" thickBot="1" x14ac:dyDescent="0.3">
      <c r="A3160" s="849"/>
      <c r="B3160" s="349" t="s">
        <v>34</v>
      </c>
      <c r="C3160" s="349" t="s">
        <v>35</v>
      </c>
      <c r="D3160" s="349" t="s">
        <v>5600</v>
      </c>
      <c r="E3160" s="853" t="s">
        <v>5601</v>
      </c>
      <c r="F3160" s="853"/>
      <c r="G3160" s="854"/>
      <c r="H3160" s="855"/>
      <c r="I3160" s="856"/>
      <c r="J3160" s="58" t="s">
        <v>5646</v>
      </c>
      <c r="K3160" s="45"/>
      <c r="L3160" s="59" t="s">
        <v>32</v>
      </c>
      <c r="M3160" s="334">
        <v>359.43</v>
      </c>
      <c r="O3160" s="333"/>
      <c r="Q3160" s="333"/>
    </row>
    <row r="3161" spans="1:17" s="19" customFormat="1" ht="39.9" customHeight="1" x14ac:dyDescent="0.25">
      <c r="A3161" s="849"/>
      <c r="B3161" s="349"/>
      <c r="C3161" s="349"/>
      <c r="D3161" s="349"/>
      <c r="E3161" s="349"/>
      <c r="F3161" s="349"/>
      <c r="G3161" s="348"/>
      <c r="H3161" s="347"/>
      <c r="I3161" s="346"/>
      <c r="J3161" s="345" t="s">
        <v>5607</v>
      </c>
      <c r="K3161" s="59"/>
      <c r="L3161" s="59"/>
      <c r="M3161" s="344"/>
      <c r="O3161" s="333"/>
      <c r="Q3161" s="333"/>
    </row>
    <row r="3162" spans="1:17" s="19" customFormat="1" ht="39.9" customHeight="1" thickBot="1" x14ac:dyDescent="0.3">
      <c r="A3162" s="850"/>
      <c r="B3162" s="343" t="s">
        <v>2563</v>
      </c>
      <c r="C3162" s="342" t="s">
        <v>5780</v>
      </c>
      <c r="D3162" s="341">
        <v>43700</v>
      </c>
      <c r="E3162" s="340" t="s">
        <v>5605</v>
      </c>
      <c r="F3162" s="339" t="s">
        <v>5779</v>
      </c>
      <c r="G3162" s="338"/>
      <c r="H3162" s="337"/>
      <c r="I3162" s="336"/>
      <c r="J3162" s="63" t="s">
        <v>5696</v>
      </c>
      <c r="K3162" s="335"/>
      <c r="L3162" s="64"/>
      <c r="M3162" s="334"/>
      <c r="O3162" s="333"/>
      <c r="Q3162" s="333"/>
    </row>
    <row r="3163" spans="1:17" s="19" customFormat="1" ht="39.9" customHeight="1" x14ac:dyDescent="0.25">
      <c r="A3163" s="848">
        <v>631</v>
      </c>
      <c r="B3163" s="287" t="s">
        <v>22</v>
      </c>
      <c r="C3163" s="287" t="s">
        <v>23</v>
      </c>
      <c r="D3163" s="287" t="s">
        <v>5593</v>
      </c>
      <c r="E3163" s="851" t="s">
        <v>5594</v>
      </c>
      <c r="F3163" s="851"/>
      <c r="G3163" s="851" t="s">
        <v>17</v>
      </c>
      <c r="H3163" s="852"/>
      <c r="I3163" s="358"/>
      <c r="J3163" s="357"/>
      <c r="K3163" s="357"/>
      <c r="L3163" s="357"/>
      <c r="M3163" s="356"/>
      <c r="O3163" s="333"/>
      <c r="Q3163" s="333"/>
    </row>
    <row r="3164" spans="1:17" s="19" customFormat="1" ht="39.9" customHeight="1" x14ac:dyDescent="0.25">
      <c r="A3164" s="849"/>
      <c r="B3164" s="48" t="s">
        <v>5778</v>
      </c>
      <c r="C3164" s="48" t="s">
        <v>5777</v>
      </c>
      <c r="D3164" s="355">
        <v>43634</v>
      </c>
      <c r="E3164" s="354"/>
      <c r="F3164" s="353" t="s">
        <v>5776</v>
      </c>
      <c r="G3164" s="774" t="s">
        <v>5774</v>
      </c>
      <c r="H3164" s="775"/>
      <c r="I3164" s="776"/>
      <c r="J3164" s="352" t="s">
        <v>5599</v>
      </c>
      <c r="K3164" s="53"/>
      <c r="L3164" s="45" t="s">
        <v>32</v>
      </c>
      <c r="M3164" s="351">
        <v>350</v>
      </c>
      <c r="O3164" s="333"/>
      <c r="Q3164" s="333"/>
    </row>
    <row r="3165" spans="1:17" s="19" customFormat="1" ht="39.9" customHeight="1" thickBot="1" x14ac:dyDescent="0.3">
      <c r="A3165" s="849"/>
      <c r="B3165" s="349" t="s">
        <v>34</v>
      </c>
      <c r="C3165" s="349" t="s">
        <v>35</v>
      </c>
      <c r="D3165" s="349" t="s">
        <v>5600</v>
      </c>
      <c r="E3165" s="853" t="s">
        <v>5601</v>
      </c>
      <c r="F3165" s="853"/>
      <c r="G3165" s="854"/>
      <c r="H3165" s="855"/>
      <c r="I3165" s="856"/>
      <c r="J3165" s="58" t="s">
        <v>5646</v>
      </c>
      <c r="K3165" s="45"/>
      <c r="L3165" s="59"/>
      <c r="M3165" s="334"/>
      <c r="O3165" s="333"/>
      <c r="Q3165" s="333"/>
    </row>
    <row r="3166" spans="1:17" s="19" customFormat="1" ht="39.9" customHeight="1" x14ac:dyDescent="0.25">
      <c r="A3166" s="849"/>
      <c r="B3166" s="349"/>
      <c r="C3166" s="349"/>
      <c r="D3166" s="349"/>
      <c r="E3166" s="349"/>
      <c r="F3166" s="349"/>
      <c r="G3166" s="348"/>
      <c r="H3166" s="347"/>
      <c r="I3166" s="346"/>
      <c r="J3166" s="345" t="s">
        <v>5607</v>
      </c>
      <c r="K3166" s="59"/>
      <c r="L3166" s="59" t="s">
        <v>5583</v>
      </c>
      <c r="M3166" s="344">
        <v>89</v>
      </c>
      <c r="O3166" s="333"/>
      <c r="Q3166" s="333"/>
    </row>
    <row r="3167" spans="1:17" s="19" customFormat="1" ht="39.9" customHeight="1" thickBot="1" x14ac:dyDescent="0.3">
      <c r="A3167" s="850"/>
      <c r="B3167" s="343" t="s">
        <v>5775</v>
      </c>
      <c r="C3167" s="342" t="s">
        <v>5774</v>
      </c>
      <c r="D3167" s="341">
        <v>43636</v>
      </c>
      <c r="E3167" s="340" t="s">
        <v>5605</v>
      </c>
      <c r="F3167" s="339" t="s">
        <v>5773</v>
      </c>
      <c r="G3167" s="338"/>
      <c r="H3167" s="337"/>
      <c r="I3167" s="336"/>
      <c r="J3167" s="63" t="s">
        <v>5696</v>
      </c>
      <c r="K3167" s="335"/>
      <c r="L3167" s="64"/>
      <c r="M3167" s="334"/>
      <c r="O3167" s="333"/>
      <c r="Q3167" s="333"/>
    </row>
    <row r="3168" spans="1:17" s="19" customFormat="1" ht="39.9" customHeight="1" x14ac:dyDescent="0.25">
      <c r="A3168" s="848">
        <v>632</v>
      </c>
      <c r="B3168" s="287" t="s">
        <v>22</v>
      </c>
      <c r="C3168" s="287" t="s">
        <v>23</v>
      </c>
      <c r="D3168" s="287" t="s">
        <v>5593</v>
      </c>
      <c r="E3168" s="851" t="s">
        <v>5594</v>
      </c>
      <c r="F3168" s="851"/>
      <c r="G3168" s="851" t="s">
        <v>17</v>
      </c>
      <c r="H3168" s="852"/>
      <c r="I3168" s="358"/>
      <c r="J3168" s="357"/>
      <c r="K3168" s="357"/>
      <c r="L3168" s="357"/>
      <c r="M3168" s="356"/>
      <c r="O3168" s="333"/>
      <c r="Q3168" s="333"/>
    </row>
    <row r="3169" spans="1:17" s="19" customFormat="1" ht="39.9" customHeight="1" x14ac:dyDescent="0.25">
      <c r="A3169" s="849"/>
      <c r="B3169" s="48" t="s">
        <v>5772</v>
      </c>
      <c r="C3169" s="48" t="s">
        <v>5771</v>
      </c>
      <c r="D3169" s="355">
        <v>43733</v>
      </c>
      <c r="E3169" s="354"/>
      <c r="F3169" s="353" t="s">
        <v>5770</v>
      </c>
      <c r="G3169" s="774" t="s">
        <v>5768</v>
      </c>
      <c r="H3169" s="775"/>
      <c r="I3169" s="776"/>
      <c r="J3169" s="352" t="s">
        <v>5599</v>
      </c>
      <c r="K3169" s="53"/>
      <c r="L3169" s="45" t="s">
        <v>32</v>
      </c>
      <c r="M3169" s="351">
        <v>226</v>
      </c>
      <c r="O3169" s="333"/>
      <c r="Q3169" s="333"/>
    </row>
    <row r="3170" spans="1:17" s="19" customFormat="1" ht="39.9" customHeight="1" x14ac:dyDescent="0.25">
      <c r="A3170" s="849"/>
      <c r="B3170" s="349" t="s">
        <v>34</v>
      </c>
      <c r="C3170" s="349" t="s">
        <v>35</v>
      </c>
      <c r="D3170" s="349" t="s">
        <v>5600</v>
      </c>
      <c r="E3170" s="853" t="s">
        <v>5601</v>
      </c>
      <c r="F3170" s="853"/>
      <c r="G3170" s="854"/>
      <c r="H3170" s="855"/>
      <c r="I3170" s="856"/>
      <c r="J3170" s="58" t="s">
        <v>5646</v>
      </c>
      <c r="K3170" s="45"/>
      <c r="L3170" s="59" t="s">
        <v>32</v>
      </c>
      <c r="M3170" s="350">
        <v>459.08</v>
      </c>
      <c r="O3170" s="333"/>
      <c r="Q3170" s="333"/>
    </row>
    <row r="3171" spans="1:17" s="19" customFormat="1" ht="39.9" customHeight="1" x14ac:dyDescent="0.25">
      <c r="A3171" s="849"/>
      <c r="B3171" s="349"/>
      <c r="C3171" s="349"/>
      <c r="D3171" s="349"/>
      <c r="E3171" s="349"/>
      <c r="F3171" s="349"/>
      <c r="G3171" s="348"/>
      <c r="H3171" s="347"/>
      <c r="I3171" s="346"/>
      <c r="J3171" s="345" t="s">
        <v>5607</v>
      </c>
      <c r="K3171" s="59"/>
      <c r="L3171" s="59" t="s">
        <v>32</v>
      </c>
      <c r="M3171" s="344">
        <v>53</v>
      </c>
      <c r="O3171" s="333"/>
      <c r="Q3171" s="333"/>
    </row>
    <row r="3172" spans="1:17" s="19" customFormat="1" ht="39.9" customHeight="1" thickBot="1" x14ac:dyDescent="0.3">
      <c r="A3172" s="850"/>
      <c r="B3172" s="395" t="s">
        <v>5769</v>
      </c>
      <c r="C3172" s="342" t="s">
        <v>5768</v>
      </c>
      <c r="D3172" s="341">
        <v>43735</v>
      </c>
      <c r="E3172" s="340" t="s">
        <v>5605</v>
      </c>
      <c r="F3172" s="339" t="s">
        <v>5767</v>
      </c>
      <c r="G3172" s="338"/>
      <c r="H3172" s="337"/>
      <c r="I3172" s="336"/>
      <c r="J3172" s="63" t="s">
        <v>5696</v>
      </c>
      <c r="K3172" s="335"/>
      <c r="L3172" s="64"/>
      <c r="M3172" s="334"/>
      <c r="O3172" s="333"/>
      <c r="Q3172" s="333"/>
    </row>
    <row r="3173" spans="1:17" s="19" customFormat="1" ht="39.9" customHeight="1" x14ac:dyDescent="0.25">
      <c r="A3173" s="848">
        <v>633</v>
      </c>
      <c r="B3173" s="287" t="s">
        <v>22</v>
      </c>
      <c r="C3173" s="287" t="s">
        <v>23</v>
      </c>
      <c r="D3173" s="287" t="s">
        <v>5593</v>
      </c>
      <c r="E3173" s="851" t="s">
        <v>5594</v>
      </c>
      <c r="F3173" s="851"/>
      <c r="G3173" s="851" t="s">
        <v>17</v>
      </c>
      <c r="H3173" s="852"/>
      <c r="I3173" s="358"/>
      <c r="J3173" s="357"/>
      <c r="K3173" s="357"/>
      <c r="L3173" s="357"/>
      <c r="M3173" s="356"/>
      <c r="O3173" s="333"/>
      <c r="Q3173" s="333"/>
    </row>
    <row r="3174" spans="1:17" s="19" customFormat="1" ht="39.9" customHeight="1" x14ac:dyDescent="0.25">
      <c r="A3174" s="849"/>
      <c r="B3174" s="48" t="s">
        <v>5766</v>
      </c>
      <c r="C3174" s="48" t="s">
        <v>5765</v>
      </c>
      <c r="D3174" s="355">
        <v>43562</v>
      </c>
      <c r="E3174" s="354"/>
      <c r="F3174" s="353" t="s">
        <v>5756</v>
      </c>
      <c r="G3174" s="774" t="s">
        <v>5754</v>
      </c>
      <c r="H3174" s="775"/>
      <c r="I3174" s="776"/>
      <c r="J3174" s="352" t="s">
        <v>5599</v>
      </c>
      <c r="K3174" s="53"/>
      <c r="L3174" s="45" t="s">
        <v>32</v>
      </c>
      <c r="M3174" s="351">
        <v>753</v>
      </c>
      <c r="O3174" s="333"/>
      <c r="Q3174" s="333"/>
    </row>
    <row r="3175" spans="1:17" s="19" customFormat="1" ht="39.9" customHeight="1" x14ac:dyDescent="0.25">
      <c r="A3175" s="849"/>
      <c r="B3175" s="349" t="s">
        <v>34</v>
      </c>
      <c r="C3175" s="349" t="s">
        <v>35</v>
      </c>
      <c r="D3175" s="349" t="s">
        <v>5600</v>
      </c>
      <c r="E3175" s="853" t="s">
        <v>5601</v>
      </c>
      <c r="F3175" s="853"/>
      <c r="G3175" s="854"/>
      <c r="H3175" s="855"/>
      <c r="I3175" s="856"/>
      <c r="J3175" s="58" t="s">
        <v>5646</v>
      </c>
      <c r="K3175" s="45"/>
      <c r="L3175" s="59" t="s">
        <v>32</v>
      </c>
      <c r="M3175" s="350">
        <v>345.28</v>
      </c>
      <c r="O3175" s="333"/>
      <c r="Q3175" s="333"/>
    </row>
    <row r="3176" spans="1:17" s="19" customFormat="1" ht="39.9" customHeight="1" x14ac:dyDescent="0.25">
      <c r="A3176" s="849"/>
      <c r="B3176" s="349"/>
      <c r="C3176" s="349"/>
      <c r="D3176" s="349"/>
      <c r="E3176" s="349"/>
      <c r="F3176" s="349"/>
      <c r="G3176" s="348"/>
      <c r="H3176" s="347"/>
      <c r="I3176" s="346"/>
      <c r="J3176" s="345" t="s">
        <v>5607</v>
      </c>
      <c r="K3176" s="59"/>
      <c r="L3176" s="59"/>
      <c r="M3176" s="344"/>
      <c r="O3176" s="333"/>
      <c r="Q3176" s="333"/>
    </row>
    <row r="3177" spans="1:17" s="19" customFormat="1" ht="39.9" customHeight="1" thickBot="1" x14ac:dyDescent="0.3">
      <c r="A3177" s="850"/>
      <c r="B3177" s="343" t="s">
        <v>5332</v>
      </c>
      <c r="C3177" s="342" t="s">
        <v>5754</v>
      </c>
      <c r="D3177" s="341">
        <v>43565</v>
      </c>
      <c r="E3177" s="340" t="s">
        <v>5605</v>
      </c>
      <c r="F3177" s="339" t="s">
        <v>5753</v>
      </c>
      <c r="G3177" s="338"/>
      <c r="H3177" s="337"/>
      <c r="I3177" s="336"/>
      <c r="J3177" s="63" t="s">
        <v>5696</v>
      </c>
      <c r="K3177" s="335"/>
      <c r="L3177" s="64"/>
      <c r="M3177" s="334"/>
      <c r="O3177" s="333"/>
      <c r="Q3177" s="333"/>
    </row>
    <row r="3178" spans="1:17" s="19" customFormat="1" ht="39.9" customHeight="1" x14ac:dyDescent="0.25">
      <c r="A3178" s="848">
        <v>634</v>
      </c>
      <c r="B3178" s="287" t="s">
        <v>22</v>
      </c>
      <c r="C3178" s="287" t="s">
        <v>23</v>
      </c>
      <c r="D3178" s="287" t="s">
        <v>5593</v>
      </c>
      <c r="E3178" s="851" t="s">
        <v>5594</v>
      </c>
      <c r="F3178" s="851"/>
      <c r="G3178" s="851" t="s">
        <v>17</v>
      </c>
      <c r="H3178" s="852"/>
      <c r="I3178" s="358"/>
      <c r="J3178" s="357"/>
      <c r="K3178" s="357"/>
      <c r="L3178" s="357"/>
      <c r="M3178" s="356"/>
      <c r="O3178" s="333"/>
      <c r="Q3178" s="333"/>
    </row>
    <row r="3179" spans="1:17" s="19" customFormat="1" ht="39.9" customHeight="1" x14ac:dyDescent="0.25">
      <c r="A3179" s="849"/>
      <c r="B3179" s="48" t="s">
        <v>5764</v>
      </c>
      <c r="C3179" s="48" t="s">
        <v>5763</v>
      </c>
      <c r="D3179" s="355">
        <v>43660</v>
      </c>
      <c r="E3179" s="354"/>
      <c r="F3179" s="353" t="s">
        <v>5762</v>
      </c>
      <c r="G3179" s="774" t="s">
        <v>5760</v>
      </c>
      <c r="H3179" s="775"/>
      <c r="I3179" s="776"/>
      <c r="J3179" s="352" t="s">
        <v>5599</v>
      </c>
      <c r="K3179" s="53"/>
      <c r="L3179" s="45" t="s">
        <v>32</v>
      </c>
      <c r="M3179" s="351">
        <v>525</v>
      </c>
      <c r="O3179" s="333"/>
      <c r="Q3179" s="333"/>
    </row>
    <row r="3180" spans="1:17" s="19" customFormat="1" ht="39.9" customHeight="1" x14ac:dyDescent="0.25">
      <c r="A3180" s="849"/>
      <c r="B3180" s="349" t="s">
        <v>34</v>
      </c>
      <c r="C3180" s="349" t="s">
        <v>35</v>
      </c>
      <c r="D3180" s="349" t="s">
        <v>5600</v>
      </c>
      <c r="E3180" s="853" t="s">
        <v>5601</v>
      </c>
      <c r="F3180" s="853"/>
      <c r="G3180" s="854"/>
      <c r="H3180" s="855"/>
      <c r="I3180" s="856"/>
      <c r="J3180" s="58" t="s">
        <v>5646</v>
      </c>
      <c r="K3180" s="45"/>
      <c r="L3180" s="59" t="s">
        <v>32</v>
      </c>
      <c r="M3180" s="350">
        <v>745.59</v>
      </c>
      <c r="O3180" s="333"/>
      <c r="Q3180" s="333"/>
    </row>
    <row r="3181" spans="1:17" s="19" customFormat="1" ht="39.9" customHeight="1" x14ac:dyDescent="0.25">
      <c r="A3181" s="849"/>
      <c r="B3181" s="349"/>
      <c r="C3181" s="349"/>
      <c r="D3181" s="349"/>
      <c r="E3181" s="349"/>
      <c r="F3181" s="349"/>
      <c r="G3181" s="348"/>
      <c r="H3181" s="347"/>
      <c r="I3181" s="346"/>
      <c r="J3181" s="345" t="s">
        <v>5607</v>
      </c>
      <c r="K3181" s="59"/>
      <c r="L3181" s="59" t="s">
        <v>32</v>
      </c>
      <c r="M3181" s="344">
        <v>94</v>
      </c>
      <c r="O3181" s="333"/>
      <c r="Q3181" s="333"/>
    </row>
    <row r="3182" spans="1:17" s="19" customFormat="1" ht="39.9" customHeight="1" thickBot="1" x14ac:dyDescent="0.3">
      <c r="A3182" s="850"/>
      <c r="B3182" s="343" t="s">
        <v>5761</v>
      </c>
      <c r="C3182" s="342" t="s">
        <v>5760</v>
      </c>
      <c r="D3182" s="341">
        <v>43663</v>
      </c>
      <c r="E3182" s="340" t="s">
        <v>5605</v>
      </c>
      <c r="F3182" s="339" t="s">
        <v>5759</v>
      </c>
      <c r="G3182" s="338"/>
      <c r="H3182" s="337"/>
      <c r="I3182" s="336"/>
      <c r="J3182" s="63" t="s">
        <v>5696</v>
      </c>
      <c r="K3182" s="335"/>
      <c r="L3182" s="64"/>
      <c r="M3182" s="334"/>
      <c r="O3182" s="333"/>
      <c r="Q3182" s="333"/>
    </row>
    <row r="3183" spans="1:17" s="19" customFormat="1" ht="39.9" customHeight="1" x14ac:dyDescent="0.25">
      <c r="A3183" s="848">
        <v>635</v>
      </c>
      <c r="B3183" s="287" t="s">
        <v>22</v>
      </c>
      <c r="C3183" s="287" t="s">
        <v>23</v>
      </c>
      <c r="D3183" s="287" t="s">
        <v>5593</v>
      </c>
      <c r="E3183" s="851" t="s">
        <v>5594</v>
      </c>
      <c r="F3183" s="851"/>
      <c r="G3183" s="851" t="s">
        <v>17</v>
      </c>
      <c r="H3183" s="852"/>
      <c r="I3183" s="358"/>
      <c r="J3183" s="357"/>
      <c r="K3183" s="357"/>
      <c r="L3183" s="357"/>
      <c r="M3183" s="356"/>
      <c r="O3183" s="333"/>
      <c r="Q3183" s="333"/>
    </row>
    <row r="3184" spans="1:17" s="19" customFormat="1" ht="39.9" customHeight="1" x14ac:dyDescent="0.25">
      <c r="A3184" s="849"/>
      <c r="B3184" s="48" t="s">
        <v>5758</v>
      </c>
      <c r="C3184" s="48" t="s">
        <v>5757</v>
      </c>
      <c r="D3184" s="355">
        <v>43562</v>
      </c>
      <c r="E3184" s="354"/>
      <c r="F3184" s="353" t="s">
        <v>5756</v>
      </c>
      <c r="G3184" s="774" t="s">
        <v>5754</v>
      </c>
      <c r="H3184" s="775"/>
      <c r="I3184" s="776"/>
      <c r="J3184" s="352" t="s">
        <v>5599</v>
      </c>
      <c r="K3184" s="53"/>
      <c r="L3184" s="45" t="s">
        <v>32</v>
      </c>
      <c r="M3184" s="351">
        <v>753</v>
      </c>
      <c r="O3184" s="333"/>
      <c r="Q3184" s="333"/>
    </row>
    <row r="3185" spans="1:17" s="19" customFormat="1" ht="39.9" customHeight="1" x14ac:dyDescent="0.25">
      <c r="A3185" s="849"/>
      <c r="B3185" s="349" t="s">
        <v>34</v>
      </c>
      <c r="C3185" s="349" t="s">
        <v>35</v>
      </c>
      <c r="D3185" s="349" t="s">
        <v>5600</v>
      </c>
      <c r="E3185" s="853" t="s">
        <v>5601</v>
      </c>
      <c r="F3185" s="853"/>
      <c r="G3185" s="854"/>
      <c r="H3185" s="855"/>
      <c r="I3185" s="856"/>
      <c r="J3185" s="58" t="s">
        <v>5646</v>
      </c>
      <c r="K3185" s="45"/>
      <c r="L3185" s="59" t="s">
        <v>32</v>
      </c>
      <c r="M3185" s="350">
        <v>385.28</v>
      </c>
      <c r="O3185" s="333"/>
      <c r="Q3185" s="333"/>
    </row>
    <row r="3186" spans="1:17" s="19" customFormat="1" ht="39.9" customHeight="1" x14ac:dyDescent="0.25">
      <c r="A3186" s="849"/>
      <c r="B3186" s="349"/>
      <c r="C3186" s="349"/>
      <c r="D3186" s="349"/>
      <c r="E3186" s="349"/>
      <c r="F3186" s="349"/>
      <c r="G3186" s="348"/>
      <c r="H3186" s="347"/>
      <c r="I3186" s="346"/>
      <c r="J3186" s="345" t="s">
        <v>5607</v>
      </c>
      <c r="K3186" s="59"/>
      <c r="L3186" s="59"/>
      <c r="M3186" s="344"/>
      <c r="O3186" s="333"/>
      <c r="Q3186" s="333"/>
    </row>
    <row r="3187" spans="1:17" s="19" customFormat="1" ht="39.9" customHeight="1" thickBot="1" x14ac:dyDescent="0.3">
      <c r="A3187" s="850"/>
      <c r="B3187" s="343" t="s">
        <v>5755</v>
      </c>
      <c r="C3187" s="342" t="s">
        <v>5754</v>
      </c>
      <c r="D3187" s="341">
        <v>43565</v>
      </c>
      <c r="E3187" s="340" t="s">
        <v>5605</v>
      </c>
      <c r="F3187" s="339" t="s">
        <v>5753</v>
      </c>
      <c r="G3187" s="338"/>
      <c r="H3187" s="337"/>
      <c r="I3187" s="336"/>
      <c r="J3187" s="63" t="s">
        <v>5696</v>
      </c>
      <c r="K3187" s="335"/>
      <c r="L3187" s="64"/>
      <c r="M3187" s="334"/>
      <c r="O3187" s="333"/>
      <c r="Q3187" s="333"/>
    </row>
    <row r="3188" spans="1:17" s="19" customFormat="1" ht="39.9" customHeight="1" x14ac:dyDescent="0.25">
      <c r="A3188" s="848">
        <v>636</v>
      </c>
      <c r="B3188" s="287" t="s">
        <v>22</v>
      </c>
      <c r="C3188" s="287" t="s">
        <v>23</v>
      </c>
      <c r="D3188" s="287" t="s">
        <v>5593</v>
      </c>
      <c r="E3188" s="851" t="s">
        <v>5594</v>
      </c>
      <c r="F3188" s="851"/>
      <c r="G3188" s="851" t="s">
        <v>17</v>
      </c>
      <c r="H3188" s="852"/>
      <c r="I3188" s="358"/>
      <c r="J3188" s="357"/>
      <c r="K3188" s="357"/>
      <c r="L3188" s="357"/>
      <c r="M3188" s="356"/>
      <c r="O3188" s="333"/>
      <c r="Q3188" s="333"/>
    </row>
    <row r="3189" spans="1:17" s="19" customFormat="1" ht="39.9" customHeight="1" x14ac:dyDescent="0.25">
      <c r="A3189" s="849"/>
      <c r="B3189" s="48" t="s">
        <v>5748</v>
      </c>
      <c r="C3189" s="48" t="s">
        <v>5752</v>
      </c>
      <c r="D3189" s="355">
        <v>43579</v>
      </c>
      <c r="E3189" s="354"/>
      <c r="F3189" s="353" t="s">
        <v>5742</v>
      </c>
      <c r="G3189" s="774" t="s">
        <v>5740</v>
      </c>
      <c r="H3189" s="775"/>
      <c r="I3189" s="776"/>
      <c r="J3189" s="352" t="s">
        <v>5599</v>
      </c>
      <c r="K3189" s="53"/>
      <c r="L3189" s="45" t="s">
        <v>32</v>
      </c>
      <c r="M3189" s="351">
        <v>418</v>
      </c>
      <c r="O3189" s="333"/>
      <c r="Q3189" s="333"/>
    </row>
    <row r="3190" spans="1:17" s="19" customFormat="1" ht="39.9" customHeight="1" x14ac:dyDescent="0.25">
      <c r="A3190" s="849"/>
      <c r="B3190" s="349" t="s">
        <v>34</v>
      </c>
      <c r="C3190" s="349" t="s">
        <v>35</v>
      </c>
      <c r="D3190" s="349" t="s">
        <v>5600</v>
      </c>
      <c r="E3190" s="853" t="s">
        <v>5601</v>
      </c>
      <c r="F3190" s="853"/>
      <c r="G3190" s="854"/>
      <c r="H3190" s="855"/>
      <c r="I3190" s="856"/>
      <c r="J3190" s="58" t="s">
        <v>5646</v>
      </c>
      <c r="K3190" s="45"/>
      <c r="L3190" s="59" t="s">
        <v>32</v>
      </c>
      <c r="M3190" s="350">
        <v>350.59</v>
      </c>
      <c r="O3190" s="333"/>
      <c r="Q3190" s="333"/>
    </row>
    <row r="3191" spans="1:17" s="19" customFormat="1" ht="39.9" customHeight="1" x14ac:dyDescent="0.25">
      <c r="A3191" s="849"/>
      <c r="B3191" s="349"/>
      <c r="C3191" s="349"/>
      <c r="D3191" s="349"/>
      <c r="E3191" s="349"/>
      <c r="F3191" s="349"/>
      <c r="G3191" s="348"/>
      <c r="H3191" s="347"/>
      <c r="I3191" s="346"/>
      <c r="J3191" s="345" t="s">
        <v>5607</v>
      </c>
      <c r="K3191" s="59"/>
      <c r="L3191" s="59"/>
      <c r="M3191" s="344"/>
      <c r="O3191" s="333"/>
      <c r="Q3191" s="333"/>
    </row>
    <row r="3192" spans="1:17" s="19" customFormat="1" ht="39.9" customHeight="1" thickBot="1" x14ac:dyDescent="0.3">
      <c r="A3192" s="850"/>
      <c r="B3192" s="343" t="s">
        <v>5710</v>
      </c>
      <c r="C3192" s="342" t="s">
        <v>5740</v>
      </c>
      <c r="D3192" s="341">
        <v>43581</v>
      </c>
      <c r="E3192" s="340" t="s">
        <v>5605</v>
      </c>
      <c r="F3192" s="339" t="s">
        <v>5751</v>
      </c>
      <c r="G3192" s="338"/>
      <c r="H3192" s="337"/>
      <c r="I3192" s="336"/>
      <c r="J3192" s="63" t="s">
        <v>5696</v>
      </c>
      <c r="K3192" s="335"/>
      <c r="L3192" s="64"/>
      <c r="M3192" s="334"/>
      <c r="O3192" s="333"/>
      <c r="Q3192" s="333"/>
    </row>
    <row r="3193" spans="1:17" s="359" customFormat="1" ht="39.9" customHeight="1" x14ac:dyDescent="0.25">
      <c r="A3193" s="848">
        <v>637</v>
      </c>
      <c r="B3193" s="393" t="s">
        <v>22</v>
      </c>
      <c r="C3193" s="393" t="s">
        <v>23</v>
      </c>
      <c r="D3193" s="393" t="s">
        <v>5593</v>
      </c>
      <c r="E3193" s="857" t="s">
        <v>5594</v>
      </c>
      <c r="F3193" s="857"/>
      <c r="G3193" s="857" t="s">
        <v>17</v>
      </c>
      <c r="H3193" s="858"/>
      <c r="I3193" s="392"/>
      <c r="J3193" s="391"/>
      <c r="K3193" s="391"/>
      <c r="L3193" s="391"/>
      <c r="M3193" s="390"/>
      <c r="O3193" s="360"/>
      <c r="Q3193" s="360"/>
    </row>
    <row r="3194" spans="1:17" s="359" customFormat="1" ht="39.9" customHeight="1" x14ac:dyDescent="0.25">
      <c r="A3194" s="849"/>
      <c r="B3194" s="389" t="s">
        <v>5748</v>
      </c>
      <c r="C3194" s="389" t="s">
        <v>5750</v>
      </c>
      <c r="D3194" s="388">
        <v>43654</v>
      </c>
      <c r="E3194" s="387"/>
      <c r="F3194" s="386" t="s">
        <v>5705</v>
      </c>
      <c r="G3194" s="859" t="s">
        <v>5746</v>
      </c>
      <c r="H3194" s="860"/>
      <c r="I3194" s="861"/>
      <c r="J3194" s="385" t="s">
        <v>5599</v>
      </c>
      <c r="K3194" s="384"/>
      <c r="L3194" s="381" t="s">
        <v>32</v>
      </c>
      <c r="M3194" s="383">
        <v>179</v>
      </c>
      <c r="O3194" s="360"/>
      <c r="Q3194" s="360"/>
    </row>
    <row r="3195" spans="1:17" s="19" customFormat="1" ht="39.9" customHeight="1" x14ac:dyDescent="0.25">
      <c r="A3195" s="849"/>
      <c r="B3195" s="349" t="s">
        <v>34</v>
      </c>
      <c r="C3195" s="349" t="s">
        <v>35</v>
      </c>
      <c r="D3195" s="349" t="s">
        <v>5600</v>
      </c>
      <c r="E3195" s="853" t="s">
        <v>5601</v>
      </c>
      <c r="F3195" s="853"/>
      <c r="G3195" s="854"/>
      <c r="H3195" s="855"/>
      <c r="I3195" s="856"/>
      <c r="J3195" s="58" t="s">
        <v>5646</v>
      </c>
      <c r="K3195" s="45"/>
      <c r="L3195" s="59" t="s">
        <v>32</v>
      </c>
      <c r="M3195" s="350">
        <v>395.13</v>
      </c>
      <c r="O3195" s="333"/>
      <c r="Q3195" s="333"/>
    </row>
    <row r="3196" spans="1:17" s="19" customFormat="1" ht="39.9" customHeight="1" x14ac:dyDescent="0.25">
      <c r="A3196" s="849"/>
      <c r="B3196" s="349"/>
      <c r="C3196" s="349"/>
      <c r="D3196" s="349"/>
      <c r="E3196" s="349"/>
      <c r="F3196" s="349"/>
      <c r="G3196" s="348"/>
      <c r="H3196" s="347"/>
      <c r="I3196" s="346"/>
      <c r="J3196" s="345" t="s">
        <v>5607</v>
      </c>
      <c r="K3196" s="59"/>
      <c r="L3196" s="59" t="s">
        <v>5583</v>
      </c>
      <c r="M3196" s="344">
        <v>37</v>
      </c>
      <c r="O3196" s="333"/>
      <c r="Q3196" s="333"/>
    </row>
    <row r="3197" spans="1:17" s="19" customFormat="1" ht="39.9" customHeight="1" thickBot="1" x14ac:dyDescent="0.3">
      <c r="A3197" s="850"/>
      <c r="B3197" s="343" t="s">
        <v>5710</v>
      </c>
      <c r="C3197" s="342" t="s">
        <v>5746</v>
      </c>
      <c r="D3197" s="341">
        <v>43655</v>
      </c>
      <c r="E3197" s="340" t="s">
        <v>5605</v>
      </c>
      <c r="F3197" s="339" t="s">
        <v>5749</v>
      </c>
      <c r="G3197" s="338"/>
      <c r="H3197" s="337"/>
      <c r="I3197" s="336"/>
      <c r="J3197" s="63" t="s">
        <v>5696</v>
      </c>
      <c r="K3197" s="335"/>
      <c r="L3197" s="64"/>
      <c r="M3197" s="334"/>
      <c r="O3197" s="333"/>
      <c r="Q3197" s="333"/>
    </row>
    <row r="3198" spans="1:17" s="359" customFormat="1" ht="39.9" customHeight="1" x14ac:dyDescent="0.25">
      <c r="A3198" s="848">
        <v>638</v>
      </c>
      <c r="B3198" s="393" t="s">
        <v>22</v>
      </c>
      <c r="C3198" s="393" t="s">
        <v>23</v>
      </c>
      <c r="D3198" s="393" t="s">
        <v>5593</v>
      </c>
      <c r="E3198" s="857" t="s">
        <v>5594</v>
      </c>
      <c r="F3198" s="857"/>
      <c r="G3198" s="857" t="s">
        <v>17</v>
      </c>
      <c r="H3198" s="858"/>
      <c r="I3198" s="392"/>
      <c r="J3198" s="391"/>
      <c r="K3198" s="391"/>
      <c r="L3198" s="391"/>
      <c r="M3198" s="390"/>
      <c r="O3198" s="360"/>
      <c r="Q3198" s="360"/>
    </row>
    <row r="3199" spans="1:17" s="359" customFormat="1" ht="39.9" customHeight="1" x14ac:dyDescent="0.25">
      <c r="A3199" s="849"/>
      <c r="B3199" s="389" t="s">
        <v>5748</v>
      </c>
      <c r="C3199" s="389" t="s">
        <v>5747</v>
      </c>
      <c r="D3199" s="388">
        <v>43684</v>
      </c>
      <c r="E3199" s="387"/>
      <c r="F3199" s="386" t="s">
        <v>5705</v>
      </c>
      <c r="G3199" s="859" t="s">
        <v>5746</v>
      </c>
      <c r="H3199" s="860"/>
      <c r="I3199" s="861"/>
      <c r="J3199" s="385" t="s">
        <v>5599</v>
      </c>
      <c r="K3199" s="384"/>
      <c r="L3199" s="381"/>
      <c r="M3199" s="383"/>
      <c r="O3199" s="360"/>
      <c r="Q3199" s="360"/>
    </row>
    <row r="3200" spans="1:17" s="359" customFormat="1" ht="39.9" customHeight="1" x14ac:dyDescent="0.25">
      <c r="A3200" s="849"/>
      <c r="B3200" s="379" t="s">
        <v>34</v>
      </c>
      <c r="C3200" s="379" t="s">
        <v>35</v>
      </c>
      <c r="D3200" s="379" t="s">
        <v>5600</v>
      </c>
      <c r="E3200" s="862" t="s">
        <v>5601</v>
      </c>
      <c r="F3200" s="862"/>
      <c r="G3200" s="863"/>
      <c r="H3200" s="864"/>
      <c r="I3200" s="865"/>
      <c r="J3200" s="382" t="s">
        <v>5646</v>
      </c>
      <c r="K3200" s="381"/>
      <c r="L3200" s="374" t="s">
        <v>32</v>
      </c>
      <c r="M3200" s="380">
        <v>477.47</v>
      </c>
      <c r="O3200" s="360"/>
      <c r="Q3200" s="360"/>
    </row>
    <row r="3201" spans="1:17" s="359" customFormat="1" ht="39.9" customHeight="1" x14ac:dyDescent="0.25">
      <c r="A3201" s="849"/>
      <c r="B3201" s="379"/>
      <c r="C3201" s="379"/>
      <c r="D3201" s="379"/>
      <c r="E3201" s="379"/>
      <c r="F3201" s="379"/>
      <c r="G3201" s="378"/>
      <c r="H3201" s="377"/>
      <c r="I3201" s="376"/>
      <c r="J3201" s="375" t="s">
        <v>5607</v>
      </c>
      <c r="K3201" s="374"/>
      <c r="L3201" s="374" t="s">
        <v>5583</v>
      </c>
      <c r="M3201" s="373">
        <v>37</v>
      </c>
      <c r="O3201" s="360"/>
      <c r="Q3201" s="360"/>
    </row>
    <row r="3202" spans="1:17" s="359" customFormat="1" ht="39.9" customHeight="1" thickBot="1" x14ac:dyDescent="0.3">
      <c r="A3202" s="850"/>
      <c r="B3202" s="394" t="s">
        <v>5710</v>
      </c>
      <c r="C3202" s="371" t="s">
        <v>5746</v>
      </c>
      <c r="D3202" s="370">
        <v>43685</v>
      </c>
      <c r="E3202" s="369" t="s">
        <v>5605</v>
      </c>
      <c r="F3202" s="368" t="s">
        <v>5745</v>
      </c>
      <c r="G3202" s="367"/>
      <c r="H3202" s="366"/>
      <c r="I3202" s="365"/>
      <c r="J3202" s="364" t="s">
        <v>5696</v>
      </c>
      <c r="K3202" s="363"/>
      <c r="L3202" s="362"/>
      <c r="M3202" s="361"/>
      <c r="O3202" s="360"/>
      <c r="Q3202" s="360"/>
    </row>
    <row r="3203" spans="1:17" s="19" customFormat="1" ht="39.9" customHeight="1" x14ac:dyDescent="0.25">
      <c r="A3203" s="848">
        <v>639</v>
      </c>
      <c r="B3203" s="287" t="s">
        <v>22</v>
      </c>
      <c r="C3203" s="287" t="s">
        <v>23</v>
      </c>
      <c r="D3203" s="287" t="s">
        <v>5593</v>
      </c>
      <c r="E3203" s="851" t="s">
        <v>5594</v>
      </c>
      <c r="F3203" s="851"/>
      <c r="G3203" s="851" t="s">
        <v>17</v>
      </c>
      <c r="H3203" s="852"/>
      <c r="I3203" s="358"/>
      <c r="J3203" s="357"/>
      <c r="K3203" s="357"/>
      <c r="L3203" s="357"/>
      <c r="M3203" s="356"/>
      <c r="O3203" s="333"/>
      <c r="Q3203" s="333"/>
    </row>
    <row r="3204" spans="1:17" s="19" customFormat="1" ht="39.9" customHeight="1" x14ac:dyDescent="0.25">
      <c r="A3204" s="849"/>
      <c r="B3204" s="48" t="s">
        <v>5744</v>
      </c>
      <c r="C3204" s="48" t="s">
        <v>5743</v>
      </c>
      <c r="D3204" s="355">
        <v>43578</v>
      </c>
      <c r="E3204" s="354"/>
      <c r="F3204" s="353" t="s">
        <v>5742</v>
      </c>
      <c r="G3204" s="774" t="s">
        <v>5740</v>
      </c>
      <c r="H3204" s="775"/>
      <c r="I3204" s="776"/>
      <c r="J3204" s="352" t="s">
        <v>5599</v>
      </c>
      <c r="K3204" s="53"/>
      <c r="L3204" s="45" t="s">
        <v>32</v>
      </c>
      <c r="M3204" s="351">
        <v>627</v>
      </c>
      <c r="O3204" s="333"/>
      <c r="Q3204" s="333"/>
    </row>
    <row r="3205" spans="1:17" s="19" customFormat="1" ht="39.9" customHeight="1" x14ac:dyDescent="0.25">
      <c r="A3205" s="849"/>
      <c r="B3205" s="349" t="s">
        <v>34</v>
      </c>
      <c r="C3205" s="349" t="s">
        <v>35</v>
      </c>
      <c r="D3205" s="349" t="s">
        <v>5600</v>
      </c>
      <c r="E3205" s="853" t="s">
        <v>5601</v>
      </c>
      <c r="F3205" s="853"/>
      <c r="G3205" s="854"/>
      <c r="H3205" s="855"/>
      <c r="I3205" s="856"/>
      <c r="J3205" s="58" t="s">
        <v>5646</v>
      </c>
      <c r="K3205" s="45"/>
      <c r="L3205" s="59" t="s">
        <v>32</v>
      </c>
      <c r="M3205" s="350">
        <v>431.6</v>
      </c>
      <c r="O3205" s="333"/>
      <c r="Q3205" s="333"/>
    </row>
    <row r="3206" spans="1:17" s="19" customFormat="1" ht="39.9" customHeight="1" x14ac:dyDescent="0.25">
      <c r="A3206" s="849"/>
      <c r="B3206" s="349"/>
      <c r="C3206" s="349"/>
      <c r="D3206" s="349"/>
      <c r="E3206" s="349"/>
      <c r="F3206" s="349"/>
      <c r="G3206" s="348"/>
      <c r="H3206" s="347"/>
      <c r="I3206" s="346"/>
      <c r="J3206" s="345" t="s">
        <v>5607</v>
      </c>
      <c r="K3206" s="59"/>
      <c r="L3206" s="59"/>
      <c r="M3206" s="344"/>
      <c r="O3206" s="333"/>
      <c r="Q3206" s="333"/>
    </row>
    <row r="3207" spans="1:17" s="19" customFormat="1" ht="39.9" customHeight="1" thickBot="1" x14ac:dyDescent="0.3">
      <c r="A3207" s="850"/>
      <c r="B3207" s="343" t="s">
        <v>5741</v>
      </c>
      <c r="C3207" s="342" t="s">
        <v>5740</v>
      </c>
      <c r="D3207" s="341">
        <v>43581</v>
      </c>
      <c r="E3207" s="340" t="s">
        <v>5605</v>
      </c>
      <c r="F3207" s="339" t="s">
        <v>5739</v>
      </c>
      <c r="G3207" s="338"/>
      <c r="H3207" s="337"/>
      <c r="I3207" s="336"/>
      <c r="J3207" s="63" t="s">
        <v>5696</v>
      </c>
      <c r="K3207" s="335"/>
      <c r="L3207" s="64"/>
      <c r="M3207" s="334"/>
      <c r="O3207" s="333"/>
      <c r="Q3207" s="333"/>
    </row>
    <row r="3208" spans="1:17" s="19" customFormat="1" ht="39.9" customHeight="1" x14ac:dyDescent="0.25">
      <c r="A3208" s="848">
        <v>640</v>
      </c>
      <c r="B3208" s="287" t="s">
        <v>22</v>
      </c>
      <c r="C3208" s="287" t="s">
        <v>23</v>
      </c>
      <c r="D3208" s="287" t="s">
        <v>5593</v>
      </c>
      <c r="E3208" s="851" t="s">
        <v>5594</v>
      </c>
      <c r="F3208" s="851"/>
      <c r="G3208" s="851" t="s">
        <v>17</v>
      </c>
      <c r="H3208" s="852"/>
      <c r="I3208" s="358"/>
      <c r="J3208" s="357"/>
      <c r="K3208" s="357"/>
      <c r="L3208" s="357"/>
      <c r="M3208" s="356"/>
      <c r="O3208" s="333"/>
      <c r="Q3208" s="333"/>
    </row>
    <row r="3209" spans="1:17" s="19" customFormat="1" ht="39.9" customHeight="1" x14ac:dyDescent="0.25">
      <c r="A3209" s="849"/>
      <c r="B3209" s="48" t="s">
        <v>5737</v>
      </c>
      <c r="C3209" s="48" t="s">
        <v>5736</v>
      </c>
      <c r="D3209" s="355">
        <v>43685</v>
      </c>
      <c r="E3209" s="354"/>
      <c r="F3209" s="353" t="s">
        <v>5735</v>
      </c>
      <c r="G3209" s="774" t="s">
        <v>5733</v>
      </c>
      <c r="H3209" s="775"/>
      <c r="I3209" s="776"/>
      <c r="J3209" s="352" t="s">
        <v>5599</v>
      </c>
      <c r="K3209" s="53"/>
      <c r="L3209" s="45" t="s">
        <v>32</v>
      </c>
      <c r="M3209" s="351">
        <v>2250</v>
      </c>
      <c r="O3209" s="333"/>
      <c r="Q3209" s="333"/>
    </row>
    <row r="3210" spans="1:17" s="19" customFormat="1" ht="39.9" customHeight="1" thickBot="1" x14ac:dyDescent="0.3">
      <c r="A3210" s="849"/>
      <c r="B3210" s="349" t="s">
        <v>34</v>
      </c>
      <c r="C3210" s="349" t="s">
        <v>35</v>
      </c>
      <c r="D3210" s="349" t="s">
        <v>5600</v>
      </c>
      <c r="E3210" s="853" t="s">
        <v>5601</v>
      </c>
      <c r="F3210" s="853"/>
      <c r="G3210" s="854"/>
      <c r="H3210" s="855"/>
      <c r="I3210" s="856"/>
      <c r="J3210" s="58" t="s">
        <v>5646</v>
      </c>
      <c r="K3210" s="45"/>
      <c r="L3210" s="59" t="s">
        <v>32</v>
      </c>
      <c r="M3210" s="334">
        <v>4985</v>
      </c>
      <c r="O3210" s="333"/>
      <c r="Q3210" s="333"/>
    </row>
    <row r="3211" spans="1:17" s="19" customFormat="1" ht="39.9" customHeight="1" x14ac:dyDescent="0.25">
      <c r="A3211" s="849"/>
      <c r="B3211" s="349"/>
      <c r="C3211" s="349"/>
      <c r="D3211" s="349"/>
      <c r="E3211" s="349"/>
      <c r="F3211" s="349"/>
      <c r="G3211" s="348"/>
      <c r="H3211" s="347"/>
      <c r="I3211" s="346"/>
      <c r="J3211" s="345" t="s">
        <v>5607</v>
      </c>
      <c r="K3211" s="59"/>
      <c r="L3211" s="59" t="s">
        <v>5583</v>
      </c>
      <c r="M3211" s="344">
        <v>648</v>
      </c>
      <c r="O3211" s="333"/>
      <c r="Q3211" s="333"/>
    </row>
    <row r="3212" spans="1:17" s="19" customFormat="1" ht="39.9" customHeight="1" thickBot="1" x14ac:dyDescent="0.3">
      <c r="A3212" s="850"/>
      <c r="B3212" s="343" t="s">
        <v>5734</v>
      </c>
      <c r="C3212" s="342" t="s">
        <v>5733</v>
      </c>
      <c r="D3212" s="341">
        <v>43695</v>
      </c>
      <c r="E3212" s="340" t="s">
        <v>5605</v>
      </c>
      <c r="F3212" s="339" t="s">
        <v>5738</v>
      </c>
      <c r="G3212" s="338"/>
      <c r="H3212" s="337"/>
      <c r="I3212" s="336"/>
      <c r="J3212" s="63" t="s">
        <v>5696</v>
      </c>
      <c r="K3212" s="335"/>
      <c r="L3212" s="64"/>
      <c r="M3212" s="334"/>
      <c r="O3212" s="333"/>
      <c r="Q3212" s="333"/>
    </row>
    <row r="3213" spans="1:17" s="19" customFormat="1" ht="39.9" customHeight="1" x14ac:dyDescent="0.25">
      <c r="A3213" s="848">
        <v>641</v>
      </c>
      <c r="B3213" s="287" t="s">
        <v>22</v>
      </c>
      <c r="C3213" s="287" t="s">
        <v>23</v>
      </c>
      <c r="D3213" s="287" t="s">
        <v>5593</v>
      </c>
      <c r="E3213" s="851" t="s">
        <v>5594</v>
      </c>
      <c r="F3213" s="851"/>
      <c r="G3213" s="851" t="s">
        <v>17</v>
      </c>
      <c r="H3213" s="852"/>
      <c r="I3213" s="358"/>
      <c r="J3213" s="357"/>
      <c r="K3213" s="357"/>
      <c r="L3213" s="357"/>
      <c r="M3213" s="356"/>
      <c r="O3213" s="333"/>
      <c r="Q3213" s="333"/>
    </row>
    <row r="3214" spans="1:17" s="19" customFormat="1" ht="39.9" customHeight="1" x14ac:dyDescent="0.25">
      <c r="A3214" s="849"/>
      <c r="B3214" s="48" t="s">
        <v>5737</v>
      </c>
      <c r="C3214" s="48" t="s">
        <v>5736</v>
      </c>
      <c r="D3214" s="355">
        <v>43686</v>
      </c>
      <c r="E3214" s="354"/>
      <c r="F3214" s="353" t="s">
        <v>5735</v>
      </c>
      <c r="G3214" s="774" t="s">
        <v>5733</v>
      </c>
      <c r="H3214" s="775"/>
      <c r="I3214" s="776"/>
      <c r="J3214" s="352" t="s">
        <v>5599</v>
      </c>
      <c r="K3214" s="53"/>
      <c r="L3214" s="45" t="s">
        <v>32</v>
      </c>
      <c r="M3214" s="351">
        <v>2000</v>
      </c>
      <c r="O3214" s="333"/>
      <c r="Q3214" s="333"/>
    </row>
    <row r="3215" spans="1:17" s="19" customFormat="1" ht="39.9" customHeight="1" thickBot="1" x14ac:dyDescent="0.3">
      <c r="A3215" s="849"/>
      <c r="B3215" s="349" t="s">
        <v>34</v>
      </c>
      <c r="C3215" s="349" t="s">
        <v>35</v>
      </c>
      <c r="D3215" s="349" t="s">
        <v>5600</v>
      </c>
      <c r="E3215" s="853" t="s">
        <v>5601</v>
      </c>
      <c r="F3215" s="853"/>
      <c r="G3215" s="854"/>
      <c r="H3215" s="855"/>
      <c r="I3215" s="856"/>
      <c r="J3215" s="58" t="s">
        <v>5646</v>
      </c>
      <c r="K3215" s="45"/>
      <c r="L3215" s="59" t="s">
        <v>32</v>
      </c>
      <c r="M3215" s="334">
        <v>4985</v>
      </c>
      <c r="O3215" s="333"/>
      <c r="Q3215" s="333"/>
    </row>
    <row r="3216" spans="1:17" s="19" customFormat="1" ht="39.9" customHeight="1" x14ac:dyDescent="0.25">
      <c r="A3216" s="849"/>
      <c r="B3216" s="349"/>
      <c r="C3216" s="349"/>
      <c r="D3216" s="349"/>
      <c r="E3216" s="349"/>
      <c r="F3216" s="349"/>
      <c r="G3216" s="348"/>
      <c r="H3216" s="347"/>
      <c r="I3216" s="346"/>
      <c r="J3216" s="345" t="s">
        <v>5607</v>
      </c>
      <c r="K3216" s="59"/>
      <c r="L3216" s="59" t="s">
        <v>32</v>
      </c>
      <c r="M3216" s="344">
        <v>955</v>
      </c>
      <c r="O3216" s="333"/>
      <c r="Q3216" s="333"/>
    </row>
    <row r="3217" spans="1:17" s="19" customFormat="1" ht="39.9" customHeight="1" thickBot="1" x14ac:dyDescent="0.3">
      <c r="A3217" s="850"/>
      <c r="B3217" s="343" t="s">
        <v>5734</v>
      </c>
      <c r="C3217" s="342" t="s">
        <v>5733</v>
      </c>
      <c r="D3217" s="341">
        <v>43695</v>
      </c>
      <c r="E3217" s="340" t="s">
        <v>5605</v>
      </c>
      <c r="F3217" s="339" t="s">
        <v>5732</v>
      </c>
      <c r="G3217" s="338"/>
      <c r="H3217" s="337"/>
      <c r="I3217" s="336"/>
      <c r="J3217" s="63" t="s">
        <v>5696</v>
      </c>
      <c r="K3217" s="335"/>
      <c r="L3217" s="64"/>
      <c r="M3217" s="334"/>
      <c r="O3217" s="333"/>
      <c r="Q3217" s="333"/>
    </row>
    <row r="3218" spans="1:17" s="19" customFormat="1" ht="39.9" customHeight="1" x14ac:dyDescent="0.25">
      <c r="A3218" s="848">
        <v>642</v>
      </c>
      <c r="B3218" s="287" t="s">
        <v>22</v>
      </c>
      <c r="C3218" s="287" t="s">
        <v>23</v>
      </c>
      <c r="D3218" s="287" t="s">
        <v>5593</v>
      </c>
      <c r="E3218" s="851" t="s">
        <v>5594</v>
      </c>
      <c r="F3218" s="851"/>
      <c r="G3218" s="851" t="s">
        <v>17</v>
      </c>
      <c r="H3218" s="852"/>
      <c r="I3218" s="358"/>
      <c r="J3218" s="357"/>
      <c r="K3218" s="357"/>
      <c r="L3218" s="357"/>
      <c r="M3218" s="356"/>
      <c r="O3218" s="333"/>
      <c r="Q3218" s="333"/>
    </row>
    <row r="3219" spans="1:17" s="19" customFormat="1" ht="39.9" customHeight="1" x14ac:dyDescent="0.25">
      <c r="A3219" s="849"/>
      <c r="B3219" s="48" t="s">
        <v>5731</v>
      </c>
      <c r="C3219" s="48" t="s">
        <v>5730</v>
      </c>
      <c r="D3219" s="355">
        <v>43723</v>
      </c>
      <c r="E3219" s="354"/>
      <c r="F3219" s="353" t="s">
        <v>5729</v>
      </c>
      <c r="G3219" s="774" t="s">
        <v>5727</v>
      </c>
      <c r="H3219" s="775"/>
      <c r="I3219" s="776"/>
      <c r="J3219" s="352" t="s">
        <v>5599</v>
      </c>
      <c r="K3219" s="53"/>
      <c r="L3219" s="45" t="s">
        <v>32</v>
      </c>
      <c r="M3219" s="351">
        <v>1652</v>
      </c>
      <c r="O3219" s="333"/>
      <c r="Q3219" s="333"/>
    </row>
    <row r="3220" spans="1:17" s="19" customFormat="1" ht="39.9" customHeight="1" thickBot="1" x14ac:dyDescent="0.3">
      <c r="A3220" s="849"/>
      <c r="B3220" s="349" t="s">
        <v>34</v>
      </c>
      <c r="C3220" s="349" t="s">
        <v>35</v>
      </c>
      <c r="D3220" s="349" t="s">
        <v>5600</v>
      </c>
      <c r="E3220" s="853" t="s">
        <v>5601</v>
      </c>
      <c r="F3220" s="853"/>
      <c r="G3220" s="854"/>
      <c r="H3220" s="855"/>
      <c r="I3220" s="856"/>
      <c r="J3220" s="58" t="s">
        <v>5646</v>
      </c>
      <c r="K3220" s="45"/>
      <c r="L3220" s="59" t="s">
        <v>32</v>
      </c>
      <c r="M3220" s="334">
        <v>1205</v>
      </c>
      <c r="O3220" s="333"/>
      <c r="Q3220" s="333"/>
    </row>
    <row r="3221" spans="1:17" s="19" customFormat="1" ht="39.9" customHeight="1" x14ac:dyDescent="0.25">
      <c r="A3221" s="849"/>
      <c r="B3221" s="349"/>
      <c r="C3221" s="349"/>
      <c r="D3221" s="349"/>
      <c r="E3221" s="349"/>
      <c r="F3221" s="349"/>
      <c r="G3221" s="348"/>
      <c r="H3221" s="347"/>
      <c r="I3221" s="346"/>
      <c r="J3221" s="345" t="s">
        <v>5607</v>
      </c>
      <c r="K3221" s="59"/>
      <c r="L3221" s="59" t="s">
        <v>32</v>
      </c>
      <c r="M3221" s="344">
        <v>108</v>
      </c>
      <c r="O3221" s="333"/>
      <c r="Q3221" s="333"/>
    </row>
    <row r="3222" spans="1:17" s="19" customFormat="1" ht="39.9" customHeight="1" thickBot="1" x14ac:dyDescent="0.3">
      <c r="A3222" s="850"/>
      <c r="B3222" s="343" t="s">
        <v>5728</v>
      </c>
      <c r="C3222" s="342" t="s">
        <v>5727</v>
      </c>
      <c r="D3222" s="341">
        <v>43729</v>
      </c>
      <c r="E3222" s="340" t="s">
        <v>5605</v>
      </c>
      <c r="F3222" s="339" t="s">
        <v>5726</v>
      </c>
      <c r="G3222" s="338"/>
      <c r="H3222" s="337"/>
      <c r="I3222" s="336"/>
      <c r="J3222" s="63" t="s">
        <v>5696</v>
      </c>
      <c r="K3222" s="335"/>
      <c r="L3222" s="64"/>
      <c r="M3222" s="334"/>
      <c r="O3222" s="333"/>
      <c r="Q3222" s="333"/>
    </row>
    <row r="3223" spans="1:17" s="359" customFormat="1" ht="39.9" customHeight="1" x14ac:dyDescent="0.25">
      <c r="A3223" s="848">
        <v>643</v>
      </c>
      <c r="B3223" s="393" t="s">
        <v>22</v>
      </c>
      <c r="C3223" s="393" t="s">
        <v>23</v>
      </c>
      <c r="D3223" s="393" t="s">
        <v>5593</v>
      </c>
      <c r="E3223" s="857" t="s">
        <v>5594</v>
      </c>
      <c r="F3223" s="857"/>
      <c r="G3223" s="857" t="s">
        <v>17</v>
      </c>
      <c r="H3223" s="858"/>
      <c r="I3223" s="392"/>
      <c r="J3223" s="391"/>
      <c r="K3223" s="391"/>
      <c r="L3223" s="391"/>
      <c r="M3223" s="390"/>
      <c r="O3223" s="360"/>
      <c r="Q3223" s="360"/>
    </row>
    <row r="3224" spans="1:17" s="359" customFormat="1" ht="39.9" customHeight="1" x14ac:dyDescent="0.25">
      <c r="A3224" s="849"/>
      <c r="B3224" s="389" t="s">
        <v>5725</v>
      </c>
      <c r="C3224" s="389" t="s">
        <v>5724</v>
      </c>
      <c r="D3224" s="388">
        <v>43594</v>
      </c>
      <c r="E3224" s="387"/>
      <c r="F3224" s="386" t="s">
        <v>5723</v>
      </c>
      <c r="G3224" s="859" t="s">
        <v>5721</v>
      </c>
      <c r="H3224" s="860"/>
      <c r="I3224" s="861"/>
      <c r="J3224" s="385" t="s">
        <v>5599</v>
      </c>
      <c r="K3224" s="384"/>
      <c r="L3224" s="381" t="s">
        <v>32</v>
      </c>
      <c r="M3224" s="383">
        <v>141</v>
      </c>
      <c r="O3224" s="360"/>
      <c r="Q3224" s="360"/>
    </row>
    <row r="3225" spans="1:17" s="359" customFormat="1" ht="39.9" customHeight="1" x14ac:dyDescent="0.25">
      <c r="A3225" s="849"/>
      <c r="B3225" s="379" t="s">
        <v>34</v>
      </c>
      <c r="C3225" s="379" t="s">
        <v>35</v>
      </c>
      <c r="D3225" s="379" t="s">
        <v>5600</v>
      </c>
      <c r="E3225" s="862" t="s">
        <v>5601</v>
      </c>
      <c r="F3225" s="862"/>
      <c r="G3225" s="863"/>
      <c r="H3225" s="864"/>
      <c r="I3225" s="865"/>
      <c r="J3225" s="382" t="s">
        <v>5646</v>
      </c>
      <c r="K3225" s="381"/>
      <c r="L3225" s="374" t="s">
        <v>32</v>
      </c>
      <c r="M3225" s="380">
        <v>1031.92</v>
      </c>
      <c r="O3225" s="360"/>
      <c r="Q3225" s="360"/>
    </row>
    <row r="3226" spans="1:17" s="359" customFormat="1" ht="39.9" customHeight="1" x14ac:dyDescent="0.25">
      <c r="A3226" s="849"/>
      <c r="B3226" s="379"/>
      <c r="C3226" s="379"/>
      <c r="D3226" s="379"/>
      <c r="E3226" s="379"/>
      <c r="F3226" s="379"/>
      <c r="G3226" s="378"/>
      <c r="H3226" s="377"/>
      <c r="I3226" s="376"/>
      <c r="J3226" s="375" t="s">
        <v>5607</v>
      </c>
      <c r="K3226" s="374"/>
      <c r="L3226" s="374"/>
      <c r="M3226" s="373"/>
      <c r="O3226" s="360"/>
      <c r="Q3226" s="360"/>
    </row>
    <row r="3227" spans="1:17" s="359" customFormat="1" ht="39.9" customHeight="1" thickBot="1" x14ac:dyDescent="0.3">
      <c r="A3227" s="850"/>
      <c r="B3227" s="394" t="s">
        <v>5722</v>
      </c>
      <c r="C3227" s="371" t="s">
        <v>5721</v>
      </c>
      <c r="D3227" s="370">
        <v>43600</v>
      </c>
      <c r="E3227" s="369" t="s">
        <v>5605</v>
      </c>
      <c r="F3227" s="368" t="s">
        <v>5720</v>
      </c>
      <c r="G3227" s="367"/>
      <c r="H3227" s="366"/>
      <c r="I3227" s="365"/>
      <c r="J3227" s="364"/>
      <c r="K3227" s="363"/>
      <c r="L3227" s="362"/>
      <c r="M3227" s="361"/>
      <c r="O3227" s="360"/>
      <c r="Q3227" s="360"/>
    </row>
    <row r="3228" spans="1:17" s="19" customFormat="1" ht="39.9" customHeight="1" x14ac:dyDescent="0.25">
      <c r="A3228" s="848">
        <v>644</v>
      </c>
      <c r="B3228" s="287" t="s">
        <v>22</v>
      </c>
      <c r="C3228" s="287" t="s">
        <v>23</v>
      </c>
      <c r="D3228" s="287" t="s">
        <v>5593</v>
      </c>
      <c r="E3228" s="851" t="s">
        <v>5594</v>
      </c>
      <c r="F3228" s="851"/>
      <c r="G3228" s="851" t="s">
        <v>17</v>
      </c>
      <c r="H3228" s="852"/>
      <c r="I3228" s="358"/>
      <c r="J3228" s="357"/>
      <c r="K3228" s="357"/>
      <c r="L3228" s="357"/>
      <c r="M3228" s="356"/>
      <c r="O3228" s="333"/>
      <c r="Q3228" s="333"/>
    </row>
    <row r="3229" spans="1:17" s="19" customFormat="1" ht="39.9" customHeight="1" x14ac:dyDescent="0.25">
      <c r="A3229" s="849"/>
      <c r="B3229" s="48" t="s">
        <v>5719</v>
      </c>
      <c r="C3229" s="48" t="s">
        <v>5718</v>
      </c>
      <c r="D3229" s="355">
        <v>43714</v>
      </c>
      <c r="E3229" s="354"/>
      <c r="F3229" s="353" t="s">
        <v>5717</v>
      </c>
      <c r="G3229" s="774" t="s">
        <v>5715</v>
      </c>
      <c r="H3229" s="775"/>
      <c r="I3229" s="776"/>
      <c r="J3229" s="352" t="s">
        <v>5599</v>
      </c>
      <c r="K3229" s="53"/>
      <c r="L3229" s="45" t="s">
        <v>5583</v>
      </c>
      <c r="M3229" s="351">
        <v>1994</v>
      </c>
      <c r="O3229" s="333"/>
      <c r="Q3229" s="333"/>
    </row>
    <row r="3230" spans="1:17" s="19" customFormat="1" ht="39.9" customHeight="1" thickBot="1" x14ac:dyDescent="0.3">
      <c r="A3230" s="849"/>
      <c r="B3230" s="349" t="s">
        <v>34</v>
      </c>
      <c r="C3230" s="349" t="s">
        <v>35</v>
      </c>
      <c r="D3230" s="349" t="s">
        <v>5600</v>
      </c>
      <c r="E3230" s="853" t="s">
        <v>5601</v>
      </c>
      <c r="F3230" s="853"/>
      <c r="G3230" s="854"/>
      <c r="H3230" s="855"/>
      <c r="I3230" s="856"/>
      <c r="J3230" s="58" t="s">
        <v>5646</v>
      </c>
      <c r="K3230" s="45"/>
      <c r="L3230" s="59"/>
      <c r="M3230" s="334"/>
      <c r="O3230" s="333"/>
      <c r="Q3230" s="333"/>
    </row>
    <row r="3231" spans="1:17" s="19" customFormat="1" ht="39.9" customHeight="1" x14ac:dyDescent="0.25">
      <c r="A3231" s="849"/>
      <c r="B3231" s="349"/>
      <c r="C3231" s="349"/>
      <c r="D3231" s="349"/>
      <c r="E3231" s="349"/>
      <c r="F3231" s="349"/>
      <c r="G3231" s="348"/>
      <c r="H3231" s="347"/>
      <c r="I3231" s="346"/>
      <c r="J3231" s="345" t="s">
        <v>5607</v>
      </c>
      <c r="K3231" s="59"/>
      <c r="L3231" s="59"/>
      <c r="M3231" s="344"/>
      <c r="O3231" s="333"/>
      <c r="Q3231" s="333"/>
    </row>
    <row r="3232" spans="1:17" s="19" customFormat="1" ht="39.9" customHeight="1" thickBot="1" x14ac:dyDescent="0.3">
      <c r="A3232" s="850"/>
      <c r="B3232" s="343" t="s">
        <v>5716</v>
      </c>
      <c r="C3232" s="342" t="s">
        <v>5715</v>
      </c>
      <c r="D3232" s="341">
        <v>43723</v>
      </c>
      <c r="E3232" s="340" t="s">
        <v>5605</v>
      </c>
      <c r="F3232" s="339" t="s">
        <v>5714</v>
      </c>
      <c r="G3232" s="338"/>
      <c r="H3232" s="337"/>
      <c r="I3232" s="336"/>
      <c r="J3232" s="63" t="s">
        <v>5696</v>
      </c>
      <c r="K3232" s="335"/>
      <c r="L3232" s="64"/>
      <c r="M3232" s="334"/>
      <c r="O3232" s="333"/>
      <c r="Q3232" s="333"/>
    </row>
    <row r="3233" spans="1:17" s="19" customFormat="1" ht="39.9" customHeight="1" x14ac:dyDescent="0.25">
      <c r="A3233" s="848">
        <v>645</v>
      </c>
      <c r="B3233" s="287" t="s">
        <v>22</v>
      </c>
      <c r="C3233" s="287" t="s">
        <v>23</v>
      </c>
      <c r="D3233" s="287" t="s">
        <v>5593</v>
      </c>
      <c r="E3233" s="851" t="s">
        <v>5594</v>
      </c>
      <c r="F3233" s="851"/>
      <c r="G3233" s="851" t="s">
        <v>17</v>
      </c>
      <c r="H3233" s="852"/>
      <c r="I3233" s="358"/>
      <c r="J3233" s="357"/>
      <c r="K3233" s="357"/>
      <c r="L3233" s="357"/>
      <c r="M3233" s="356"/>
      <c r="O3233" s="333"/>
      <c r="Q3233" s="333"/>
    </row>
    <row r="3234" spans="1:17" s="19" customFormat="1" ht="39.9" customHeight="1" x14ac:dyDescent="0.25">
      <c r="A3234" s="849"/>
      <c r="B3234" s="48" t="s">
        <v>5713</v>
      </c>
      <c r="C3234" s="48" t="s">
        <v>5712</v>
      </c>
      <c r="D3234" s="355">
        <v>43684</v>
      </c>
      <c r="E3234" s="354"/>
      <c r="F3234" s="353" t="s">
        <v>5711</v>
      </c>
      <c r="G3234" s="774" t="s">
        <v>5709</v>
      </c>
      <c r="H3234" s="775"/>
      <c r="I3234" s="776"/>
      <c r="J3234" s="352" t="s">
        <v>5599</v>
      </c>
      <c r="K3234" s="53"/>
      <c r="L3234" s="45" t="s">
        <v>32</v>
      </c>
      <c r="M3234" s="351">
        <v>318</v>
      </c>
      <c r="O3234" s="333"/>
      <c r="Q3234" s="333"/>
    </row>
    <row r="3235" spans="1:17" s="19" customFormat="1" ht="39.9" customHeight="1" x14ac:dyDescent="0.25">
      <c r="A3235" s="849"/>
      <c r="B3235" s="349" t="s">
        <v>34</v>
      </c>
      <c r="C3235" s="349" t="s">
        <v>35</v>
      </c>
      <c r="D3235" s="349" t="s">
        <v>5600</v>
      </c>
      <c r="E3235" s="853" t="s">
        <v>5601</v>
      </c>
      <c r="F3235" s="853"/>
      <c r="G3235" s="854"/>
      <c r="H3235" s="855"/>
      <c r="I3235" s="856"/>
      <c r="J3235" s="58" t="s">
        <v>5646</v>
      </c>
      <c r="K3235" s="45"/>
      <c r="L3235" s="59" t="s">
        <v>32</v>
      </c>
      <c r="M3235" s="350">
        <v>320.60000000000002</v>
      </c>
      <c r="O3235" s="333"/>
      <c r="Q3235" s="333"/>
    </row>
    <row r="3236" spans="1:17" s="19" customFormat="1" ht="39.9" customHeight="1" x14ac:dyDescent="0.25">
      <c r="A3236" s="849"/>
      <c r="B3236" s="349"/>
      <c r="C3236" s="349"/>
      <c r="D3236" s="349"/>
      <c r="E3236" s="349"/>
      <c r="F3236" s="349"/>
      <c r="G3236" s="348"/>
      <c r="H3236" s="347"/>
      <c r="I3236" s="346"/>
      <c r="J3236" s="345" t="s">
        <v>5607</v>
      </c>
      <c r="K3236" s="59"/>
      <c r="L3236" s="59" t="s">
        <v>5583</v>
      </c>
      <c r="M3236" s="344">
        <v>79</v>
      </c>
      <c r="O3236" s="333"/>
      <c r="Q3236" s="333"/>
    </row>
    <row r="3237" spans="1:17" s="19" customFormat="1" ht="39.9" customHeight="1" thickBot="1" x14ac:dyDescent="0.3">
      <c r="A3237" s="850"/>
      <c r="B3237" s="343" t="s">
        <v>5710</v>
      </c>
      <c r="C3237" s="342" t="s">
        <v>5709</v>
      </c>
      <c r="D3237" s="341">
        <v>43686</v>
      </c>
      <c r="E3237" s="340" t="s">
        <v>5605</v>
      </c>
      <c r="F3237" s="339" t="s">
        <v>5708</v>
      </c>
      <c r="G3237" s="338"/>
      <c r="H3237" s="337"/>
      <c r="I3237" s="336"/>
      <c r="J3237" s="63"/>
      <c r="K3237" s="335"/>
      <c r="L3237" s="64"/>
      <c r="M3237" s="334"/>
      <c r="O3237" s="333"/>
      <c r="Q3237" s="333"/>
    </row>
    <row r="3238" spans="1:17" s="359" customFormat="1" ht="39.9" customHeight="1" x14ac:dyDescent="0.25">
      <c r="A3238" s="848">
        <v>646</v>
      </c>
      <c r="B3238" s="393" t="s">
        <v>22</v>
      </c>
      <c r="C3238" s="393" t="s">
        <v>23</v>
      </c>
      <c r="D3238" s="393" t="s">
        <v>5593</v>
      </c>
      <c r="E3238" s="857" t="s">
        <v>5594</v>
      </c>
      <c r="F3238" s="857"/>
      <c r="G3238" s="857" t="s">
        <v>17</v>
      </c>
      <c r="H3238" s="858"/>
      <c r="I3238" s="392"/>
      <c r="J3238" s="391"/>
      <c r="K3238" s="391"/>
      <c r="L3238" s="391"/>
      <c r="M3238" s="390"/>
      <c r="O3238" s="360"/>
      <c r="Q3238" s="360"/>
    </row>
    <row r="3239" spans="1:17" s="359" customFormat="1" ht="39.9" customHeight="1" x14ac:dyDescent="0.25">
      <c r="A3239" s="849"/>
      <c r="B3239" s="389" t="s">
        <v>5707</v>
      </c>
      <c r="C3239" s="389" t="s">
        <v>5706</v>
      </c>
      <c r="D3239" s="388">
        <v>43689</v>
      </c>
      <c r="E3239" s="387"/>
      <c r="F3239" s="386" t="s">
        <v>5705</v>
      </c>
      <c r="G3239" s="859" t="s">
        <v>5698</v>
      </c>
      <c r="H3239" s="860"/>
      <c r="I3239" s="861"/>
      <c r="J3239" s="385" t="s">
        <v>5599</v>
      </c>
      <c r="K3239" s="384"/>
      <c r="L3239" s="381" t="s">
        <v>32</v>
      </c>
      <c r="M3239" s="383">
        <v>179</v>
      </c>
      <c r="O3239" s="360"/>
      <c r="Q3239" s="360"/>
    </row>
    <row r="3240" spans="1:17" s="359" customFormat="1" ht="39.9" customHeight="1" x14ac:dyDescent="0.25">
      <c r="A3240" s="849"/>
      <c r="B3240" s="379" t="s">
        <v>34</v>
      </c>
      <c r="C3240" s="379" t="s">
        <v>35</v>
      </c>
      <c r="D3240" s="379" t="s">
        <v>5600</v>
      </c>
      <c r="E3240" s="862" t="s">
        <v>5601</v>
      </c>
      <c r="F3240" s="862"/>
      <c r="G3240" s="863"/>
      <c r="H3240" s="864"/>
      <c r="I3240" s="865"/>
      <c r="J3240" s="382" t="s">
        <v>5646</v>
      </c>
      <c r="K3240" s="381"/>
      <c r="L3240" s="374" t="s">
        <v>32</v>
      </c>
      <c r="M3240" s="380">
        <v>359.6</v>
      </c>
      <c r="O3240" s="360"/>
      <c r="Q3240" s="360"/>
    </row>
    <row r="3241" spans="1:17" s="359" customFormat="1" ht="39.9" customHeight="1" thickBot="1" x14ac:dyDescent="0.3">
      <c r="A3241" s="849"/>
      <c r="B3241" s="379"/>
      <c r="C3241" s="379"/>
      <c r="D3241" s="379"/>
      <c r="E3241" s="379"/>
      <c r="F3241" s="379"/>
      <c r="G3241" s="378"/>
      <c r="H3241" s="377"/>
      <c r="I3241" s="376"/>
      <c r="J3241" s="375" t="s">
        <v>5607</v>
      </c>
      <c r="K3241" s="374"/>
      <c r="L3241" s="374"/>
      <c r="M3241" s="373"/>
      <c r="O3241" s="360"/>
      <c r="Q3241" s="360"/>
    </row>
    <row r="3242" spans="1:17" s="359" customFormat="1" ht="39.9" customHeight="1" thickBot="1" x14ac:dyDescent="0.3">
      <c r="A3242" s="850"/>
      <c r="B3242" s="372" t="s">
        <v>5704</v>
      </c>
      <c r="C3242" s="371" t="s">
        <v>5698</v>
      </c>
      <c r="D3242" s="370">
        <v>43690</v>
      </c>
      <c r="E3242" s="369" t="s">
        <v>5605</v>
      </c>
      <c r="F3242" s="368" t="s">
        <v>5703</v>
      </c>
      <c r="G3242" s="367"/>
      <c r="H3242" s="366"/>
      <c r="I3242" s="365"/>
      <c r="J3242" s="364"/>
      <c r="K3242" s="363"/>
      <c r="L3242" s="362" t="s">
        <v>32</v>
      </c>
      <c r="M3242" s="361"/>
      <c r="O3242" s="360"/>
      <c r="Q3242" s="360"/>
    </row>
    <row r="3243" spans="1:17" s="19" customFormat="1" ht="39.9" customHeight="1" x14ac:dyDescent="0.25">
      <c r="A3243" s="848">
        <v>647</v>
      </c>
      <c r="B3243" s="287" t="s">
        <v>22</v>
      </c>
      <c r="C3243" s="287" t="s">
        <v>23</v>
      </c>
      <c r="D3243" s="287" t="s">
        <v>5593</v>
      </c>
      <c r="E3243" s="851" t="s">
        <v>5594</v>
      </c>
      <c r="F3243" s="851"/>
      <c r="G3243" s="851" t="s">
        <v>17</v>
      </c>
      <c r="H3243" s="852"/>
      <c r="I3243" s="358"/>
      <c r="J3243" s="357"/>
      <c r="K3243" s="357"/>
      <c r="L3243" s="357"/>
      <c r="M3243" s="356"/>
      <c r="O3243" s="333"/>
      <c r="Q3243" s="333"/>
    </row>
    <row r="3244" spans="1:17" s="19" customFormat="1" ht="39.9" customHeight="1" x14ac:dyDescent="0.25">
      <c r="A3244" s="849"/>
      <c r="B3244" s="48" t="s">
        <v>5702</v>
      </c>
      <c r="C3244" s="48" t="s">
        <v>5701</v>
      </c>
      <c r="D3244" s="355">
        <v>43586</v>
      </c>
      <c r="E3244" s="354"/>
      <c r="F3244" s="353" t="s">
        <v>5700</v>
      </c>
      <c r="G3244" s="774" t="s">
        <v>5698</v>
      </c>
      <c r="H3244" s="775"/>
      <c r="I3244" s="776"/>
      <c r="J3244" s="352" t="s">
        <v>5599</v>
      </c>
      <c r="K3244" s="53"/>
      <c r="L3244" s="45"/>
      <c r="M3244" s="351"/>
      <c r="O3244" s="333"/>
      <c r="Q3244" s="333"/>
    </row>
    <row r="3245" spans="1:17" s="19" customFormat="1" ht="39.9" customHeight="1" x14ac:dyDescent="0.25">
      <c r="A3245" s="849"/>
      <c r="B3245" s="349" t="s">
        <v>34</v>
      </c>
      <c r="C3245" s="349" t="s">
        <v>35</v>
      </c>
      <c r="D3245" s="349" t="s">
        <v>5600</v>
      </c>
      <c r="E3245" s="853" t="s">
        <v>5601</v>
      </c>
      <c r="F3245" s="853"/>
      <c r="G3245" s="854"/>
      <c r="H3245" s="855"/>
      <c r="I3245" s="856"/>
      <c r="J3245" s="58" t="s">
        <v>5646</v>
      </c>
      <c r="K3245" s="45"/>
      <c r="L3245" s="59" t="s">
        <v>32</v>
      </c>
      <c r="M3245" s="350">
        <v>363.96</v>
      </c>
      <c r="O3245" s="333"/>
      <c r="Q3245" s="333"/>
    </row>
    <row r="3246" spans="1:17" s="19" customFormat="1" ht="39.9" customHeight="1" x14ac:dyDescent="0.25">
      <c r="A3246" s="849"/>
      <c r="B3246" s="349"/>
      <c r="C3246" s="349"/>
      <c r="D3246" s="349"/>
      <c r="E3246" s="349"/>
      <c r="F3246" s="349"/>
      <c r="G3246" s="348"/>
      <c r="H3246" s="347"/>
      <c r="I3246" s="346"/>
      <c r="J3246" s="345" t="s">
        <v>5607</v>
      </c>
      <c r="K3246" s="59"/>
      <c r="L3246" s="59"/>
      <c r="M3246" s="344"/>
      <c r="O3246" s="333"/>
      <c r="Q3246" s="333"/>
    </row>
    <row r="3247" spans="1:17" s="19" customFormat="1" ht="39.9" customHeight="1" thickBot="1" x14ac:dyDescent="0.3">
      <c r="A3247" s="850"/>
      <c r="B3247" s="343" t="s">
        <v>5699</v>
      </c>
      <c r="C3247" s="342" t="s">
        <v>5698</v>
      </c>
      <c r="D3247" s="341">
        <v>43587</v>
      </c>
      <c r="E3247" s="340" t="s">
        <v>5605</v>
      </c>
      <c r="F3247" s="339" t="s">
        <v>5697</v>
      </c>
      <c r="G3247" s="338"/>
      <c r="H3247" s="337"/>
      <c r="I3247" s="336"/>
      <c r="J3247" s="63" t="s">
        <v>5696</v>
      </c>
      <c r="K3247" s="335"/>
      <c r="L3247" s="64"/>
      <c r="M3247" s="334"/>
      <c r="O3247" s="333"/>
      <c r="Q3247" s="333"/>
    </row>
  </sheetData>
  <mergeCells count="3906">
    <mergeCell ref="J1:M3"/>
    <mergeCell ref="O1:R1"/>
    <mergeCell ref="O2:R2"/>
    <mergeCell ref="O3:R3"/>
    <mergeCell ref="A4:M4"/>
    <mergeCell ref="A5:A12"/>
    <mergeCell ref="B5:J6"/>
    <mergeCell ref="B7:N7"/>
    <mergeCell ref="B8:F8"/>
    <mergeCell ref="G8:G10"/>
    <mergeCell ref="K11:K12"/>
    <mergeCell ref="L11:L12"/>
    <mergeCell ref="M11:M12"/>
    <mergeCell ref="A2503:A2507"/>
    <mergeCell ref="E2503:F2503"/>
    <mergeCell ref="G2503:H2503"/>
    <mergeCell ref="G2504:I2504"/>
    <mergeCell ref="E2505:F2505"/>
    <mergeCell ref="G2505:I2505"/>
    <mergeCell ref="A2493:A2497"/>
    <mergeCell ref="B11:B12"/>
    <mergeCell ref="C11:C12"/>
    <mergeCell ref="D11:D12"/>
    <mergeCell ref="E11:F12"/>
    <mergeCell ref="G11:I12"/>
    <mergeCell ref="J11:J12"/>
    <mergeCell ref="H8:H10"/>
    <mergeCell ref="I8:I10"/>
    <mergeCell ref="J8:J10"/>
    <mergeCell ref="K8:K10"/>
    <mergeCell ref="L8:M10"/>
    <mergeCell ref="B9:F9"/>
    <mergeCell ref="D10:F10"/>
    <mergeCell ref="G2489:I2489"/>
    <mergeCell ref="E2490:F2490"/>
    <mergeCell ref="G2490:I2490"/>
    <mergeCell ref="A2473:A2477"/>
    <mergeCell ref="E2473:F2473"/>
    <mergeCell ref="G2473:H2473"/>
    <mergeCell ref="G2474:I2474"/>
    <mergeCell ref="E2475:F2475"/>
    <mergeCell ref="G2475:I2475"/>
    <mergeCell ref="A2478:A2482"/>
    <mergeCell ref="G2500:I2500"/>
    <mergeCell ref="A2483:A2487"/>
    <mergeCell ref="E2483:F2483"/>
    <mergeCell ref="G2483:H2483"/>
    <mergeCell ref="G2484:I2484"/>
    <mergeCell ref="E2485:F2485"/>
    <mergeCell ref="G2485:I2485"/>
    <mergeCell ref="A2488:A2492"/>
    <mergeCell ref="E2488:F2488"/>
    <mergeCell ref="G2488:H2488"/>
    <mergeCell ref="E2493:F2493"/>
    <mergeCell ref="G2493:H2493"/>
    <mergeCell ref="G2494:I2494"/>
    <mergeCell ref="E2495:F2495"/>
    <mergeCell ref="G2495:I2495"/>
    <mergeCell ref="A2498:A2502"/>
    <mergeCell ref="E2498:F2498"/>
    <mergeCell ref="G2498:H2498"/>
    <mergeCell ref="G2499:I2499"/>
    <mergeCell ref="E2500:F2500"/>
    <mergeCell ref="G2465:I2465"/>
    <mergeCell ref="A2468:A2472"/>
    <mergeCell ref="E2468:F2468"/>
    <mergeCell ref="G2468:H2468"/>
    <mergeCell ref="G2469:I2469"/>
    <mergeCell ref="E2470:F2470"/>
    <mergeCell ref="G2470:I2470"/>
    <mergeCell ref="E2478:F2478"/>
    <mergeCell ref="G2478:H2478"/>
    <mergeCell ref="G2479:I2479"/>
    <mergeCell ref="E2480:F2480"/>
    <mergeCell ref="G2480:I2480"/>
    <mergeCell ref="A2463:A2467"/>
    <mergeCell ref="E2463:F2463"/>
    <mergeCell ref="G2463:H2463"/>
    <mergeCell ref="G2464:I2464"/>
    <mergeCell ref="E2465:F2465"/>
    <mergeCell ref="A2448:A2452"/>
    <mergeCell ref="E2448:F2448"/>
    <mergeCell ref="G2448:H2448"/>
    <mergeCell ref="G2449:I2449"/>
    <mergeCell ref="E2450:F2450"/>
    <mergeCell ref="G2450:I2450"/>
    <mergeCell ref="A2443:A2447"/>
    <mergeCell ref="E2443:F2443"/>
    <mergeCell ref="G2443:H2443"/>
    <mergeCell ref="G2444:I2444"/>
    <mergeCell ref="E2445:F2445"/>
    <mergeCell ref="G2445:I2445"/>
    <mergeCell ref="A2458:A2462"/>
    <mergeCell ref="E2458:F2458"/>
    <mergeCell ref="G2458:H2458"/>
    <mergeCell ref="G2459:I2459"/>
    <mergeCell ref="E2460:F2460"/>
    <mergeCell ref="G2460:I2460"/>
    <mergeCell ref="A2453:A2457"/>
    <mergeCell ref="E2453:F2453"/>
    <mergeCell ref="G2453:H2453"/>
    <mergeCell ref="G2454:I2454"/>
    <mergeCell ref="E2455:F2455"/>
    <mergeCell ref="G2455:I2455"/>
    <mergeCell ref="A2428:A2432"/>
    <mergeCell ref="E2428:F2428"/>
    <mergeCell ref="G2428:H2428"/>
    <mergeCell ref="G2429:I2429"/>
    <mergeCell ref="E2430:F2430"/>
    <mergeCell ref="G2430:I2430"/>
    <mergeCell ref="A2423:A2427"/>
    <mergeCell ref="E2423:F2423"/>
    <mergeCell ref="G2423:H2423"/>
    <mergeCell ref="G2424:I2424"/>
    <mergeCell ref="E2425:F2425"/>
    <mergeCell ref="G2425:I2425"/>
    <mergeCell ref="A2438:A2442"/>
    <mergeCell ref="E2438:F2438"/>
    <mergeCell ref="G2438:H2438"/>
    <mergeCell ref="G2439:I2439"/>
    <mergeCell ref="E2440:F2440"/>
    <mergeCell ref="G2440:I2440"/>
    <mergeCell ref="A2433:A2437"/>
    <mergeCell ref="E2433:F2433"/>
    <mergeCell ref="G2433:H2433"/>
    <mergeCell ref="G2434:I2434"/>
    <mergeCell ref="E2435:F2435"/>
    <mergeCell ref="G2435:I2435"/>
    <mergeCell ref="A2408:A2412"/>
    <mergeCell ref="E2408:F2408"/>
    <mergeCell ref="G2408:H2408"/>
    <mergeCell ref="G2409:I2409"/>
    <mergeCell ref="E2410:F2410"/>
    <mergeCell ref="G2410:I2410"/>
    <mergeCell ref="A2403:A2407"/>
    <mergeCell ref="E2403:F2403"/>
    <mergeCell ref="G2403:H2403"/>
    <mergeCell ref="G2404:I2404"/>
    <mergeCell ref="E2405:F2405"/>
    <mergeCell ref="G2405:I2405"/>
    <mergeCell ref="A2418:A2422"/>
    <mergeCell ref="E2418:F2418"/>
    <mergeCell ref="G2418:H2418"/>
    <mergeCell ref="G2419:I2419"/>
    <mergeCell ref="E2420:F2420"/>
    <mergeCell ref="G2420:I2420"/>
    <mergeCell ref="A2413:A2417"/>
    <mergeCell ref="E2413:F2413"/>
    <mergeCell ref="G2413:H2413"/>
    <mergeCell ref="G2414:I2414"/>
    <mergeCell ref="E2415:F2415"/>
    <mergeCell ref="G2415:I2415"/>
    <mergeCell ref="A2388:A2392"/>
    <mergeCell ref="E2388:F2388"/>
    <mergeCell ref="G2388:H2388"/>
    <mergeCell ref="G2389:I2389"/>
    <mergeCell ref="E2390:F2390"/>
    <mergeCell ref="G2390:I2390"/>
    <mergeCell ref="A2383:A2387"/>
    <mergeCell ref="E2383:F2383"/>
    <mergeCell ref="G2383:H2383"/>
    <mergeCell ref="G2384:I2384"/>
    <mergeCell ref="E2385:F2385"/>
    <mergeCell ref="G2385:I2385"/>
    <mergeCell ref="A2398:A2402"/>
    <mergeCell ref="E2398:F2398"/>
    <mergeCell ref="G2398:H2398"/>
    <mergeCell ref="G2399:I2399"/>
    <mergeCell ref="E2400:F2400"/>
    <mergeCell ref="G2400:I2400"/>
    <mergeCell ref="A2393:A2397"/>
    <mergeCell ref="E2393:F2393"/>
    <mergeCell ref="G2393:H2393"/>
    <mergeCell ref="G2394:I2394"/>
    <mergeCell ref="E2395:F2395"/>
    <mergeCell ref="G2395:I2395"/>
    <mergeCell ref="A2368:A2372"/>
    <mergeCell ref="E2368:F2368"/>
    <mergeCell ref="G2368:H2368"/>
    <mergeCell ref="G2369:I2369"/>
    <mergeCell ref="E2370:F2370"/>
    <mergeCell ref="G2370:I2370"/>
    <mergeCell ref="A2363:A2367"/>
    <mergeCell ref="E2363:F2363"/>
    <mergeCell ref="G2363:H2363"/>
    <mergeCell ref="G2364:I2364"/>
    <mergeCell ref="E2365:F2365"/>
    <mergeCell ref="G2365:I2365"/>
    <mergeCell ref="A2378:A2382"/>
    <mergeCell ref="E2378:F2378"/>
    <mergeCell ref="G2378:H2378"/>
    <mergeCell ref="G2379:I2379"/>
    <mergeCell ref="E2380:F2380"/>
    <mergeCell ref="G2380:I2380"/>
    <mergeCell ref="A2373:A2377"/>
    <mergeCell ref="E2373:F2373"/>
    <mergeCell ref="G2373:H2373"/>
    <mergeCell ref="G2374:I2374"/>
    <mergeCell ref="E2375:F2375"/>
    <mergeCell ref="G2375:I2375"/>
    <mergeCell ref="A2348:A2352"/>
    <mergeCell ref="E2348:F2348"/>
    <mergeCell ref="G2348:H2348"/>
    <mergeCell ref="G2349:I2349"/>
    <mergeCell ref="E2350:F2350"/>
    <mergeCell ref="G2350:I2350"/>
    <mergeCell ref="A2343:A2347"/>
    <mergeCell ref="E2343:F2343"/>
    <mergeCell ref="G2343:H2343"/>
    <mergeCell ref="G2344:I2344"/>
    <mergeCell ref="E2345:F2345"/>
    <mergeCell ref="G2345:I2345"/>
    <mergeCell ref="A2358:A2362"/>
    <mergeCell ref="E2358:F2358"/>
    <mergeCell ref="G2358:H2358"/>
    <mergeCell ref="G2359:I2359"/>
    <mergeCell ref="E2360:F2360"/>
    <mergeCell ref="G2360:I2360"/>
    <mergeCell ref="A2353:A2357"/>
    <mergeCell ref="E2353:F2353"/>
    <mergeCell ref="G2353:H2353"/>
    <mergeCell ref="G2354:I2354"/>
    <mergeCell ref="E2355:F2355"/>
    <mergeCell ref="G2355:I2355"/>
    <mergeCell ref="A2328:A2332"/>
    <mergeCell ref="E2328:F2328"/>
    <mergeCell ref="G2328:H2328"/>
    <mergeCell ref="G2329:I2329"/>
    <mergeCell ref="E2330:F2330"/>
    <mergeCell ref="G2330:I2330"/>
    <mergeCell ref="A2323:A2327"/>
    <mergeCell ref="E2323:F2323"/>
    <mergeCell ref="G2323:H2323"/>
    <mergeCell ref="G2324:I2324"/>
    <mergeCell ref="E2325:F2325"/>
    <mergeCell ref="G2325:I2325"/>
    <mergeCell ref="A2338:A2342"/>
    <mergeCell ref="E2338:F2338"/>
    <mergeCell ref="G2338:H2338"/>
    <mergeCell ref="G2339:I2339"/>
    <mergeCell ref="E2340:F2340"/>
    <mergeCell ref="G2340:I2340"/>
    <mergeCell ref="A2333:A2337"/>
    <mergeCell ref="E2333:F2333"/>
    <mergeCell ref="G2333:H2333"/>
    <mergeCell ref="G2334:I2334"/>
    <mergeCell ref="E2335:F2335"/>
    <mergeCell ref="G2335:I2335"/>
    <mergeCell ref="A2308:A2312"/>
    <mergeCell ref="E2308:F2308"/>
    <mergeCell ref="G2308:H2308"/>
    <mergeCell ref="G2309:I2309"/>
    <mergeCell ref="E2310:F2310"/>
    <mergeCell ref="G2310:I2310"/>
    <mergeCell ref="A2303:A2307"/>
    <mergeCell ref="E2303:F2303"/>
    <mergeCell ref="G2303:H2303"/>
    <mergeCell ref="G2304:I2304"/>
    <mergeCell ref="E2305:F2305"/>
    <mergeCell ref="G2305:I2305"/>
    <mergeCell ref="A2318:A2322"/>
    <mergeCell ref="E2318:F2318"/>
    <mergeCell ref="G2318:H2318"/>
    <mergeCell ref="G2319:I2319"/>
    <mergeCell ref="E2320:F2320"/>
    <mergeCell ref="G2320:I2320"/>
    <mergeCell ref="A2313:A2317"/>
    <mergeCell ref="E2313:F2313"/>
    <mergeCell ref="G2313:H2313"/>
    <mergeCell ref="G2314:I2314"/>
    <mergeCell ref="E2315:F2315"/>
    <mergeCell ref="G2315:I2315"/>
    <mergeCell ref="A2288:A2292"/>
    <mergeCell ref="E2288:F2288"/>
    <mergeCell ref="G2288:H2288"/>
    <mergeCell ref="G2289:I2289"/>
    <mergeCell ref="E2290:F2290"/>
    <mergeCell ref="G2290:I2290"/>
    <mergeCell ref="A2283:A2287"/>
    <mergeCell ref="E2283:F2283"/>
    <mergeCell ref="G2283:H2283"/>
    <mergeCell ref="G2284:I2284"/>
    <mergeCell ref="E2285:F2285"/>
    <mergeCell ref="G2285:I2285"/>
    <mergeCell ref="A2298:A2302"/>
    <mergeCell ref="E2298:F2298"/>
    <mergeCell ref="G2298:H2298"/>
    <mergeCell ref="G2299:I2299"/>
    <mergeCell ref="E2300:F2300"/>
    <mergeCell ref="G2300:I2300"/>
    <mergeCell ref="A2293:A2297"/>
    <mergeCell ref="E2293:F2293"/>
    <mergeCell ref="G2293:H2293"/>
    <mergeCell ref="G2294:I2294"/>
    <mergeCell ref="E2295:F2295"/>
    <mergeCell ref="G2295:I2295"/>
    <mergeCell ref="A2268:A2272"/>
    <mergeCell ref="E2268:F2268"/>
    <mergeCell ref="G2268:H2268"/>
    <mergeCell ref="G2269:I2269"/>
    <mergeCell ref="E2270:F2270"/>
    <mergeCell ref="G2270:I2270"/>
    <mergeCell ref="A2263:A2267"/>
    <mergeCell ref="E2263:F2263"/>
    <mergeCell ref="G2263:H2263"/>
    <mergeCell ref="G2264:I2264"/>
    <mergeCell ref="E2265:F2265"/>
    <mergeCell ref="G2265:I2265"/>
    <mergeCell ref="A2278:A2282"/>
    <mergeCell ref="E2278:F2278"/>
    <mergeCell ref="G2278:H2278"/>
    <mergeCell ref="G2279:I2279"/>
    <mergeCell ref="E2280:F2280"/>
    <mergeCell ref="G2280:I2280"/>
    <mergeCell ref="A2273:A2277"/>
    <mergeCell ref="E2273:F2273"/>
    <mergeCell ref="G2273:H2273"/>
    <mergeCell ref="G2274:I2274"/>
    <mergeCell ref="E2275:F2275"/>
    <mergeCell ref="G2275:I2275"/>
    <mergeCell ref="A2248:A2252"/>
    <mergeCell ref="E2248:F2248"/>
    <mergeCell ref="G2248:H2248"/>
    <mergeCell ref="G2249:I2249"/>
    <mergeCell ref="E2250:F2250"/>
    <mergeCell ref="G2250:I2250"/>
    <mergeCell ref="A2243:A2247"/>
    <mergeCell ref="E2243:F2243"/>
    <mergeCell ref="G2243:H2243"/>
    <mergeCell ref="G2244:I2244"/>
    <mergeCell ref="E2245:F2245"/>
    <mergeCell ref="G2245:I2245"/>
    <mergeCell ref="A2258:A2262"/>
    <mergeCell ref="E2258:F2258"/>
    <mergeCell ref="G2258:H2258"/>
    <mergeCell ref="G2259:I2259"/>
    <mergeCell ref="E2260:F2260"/>
    <mergeCell ref="G2260:I2260"/>
    <mergeCell ref="A2253:A2257"/>
    <mergeCell ref="E2253:F2253"/>
    <mergeCell ref="G2253:H2253"/>
    <mergeCell ref="G2254:I2254"/>
    <mergeCell ref="E2255:F2255"/>
    <mergeCell ref="G2255:I2255"/>
    <mergeCell ref="A2228:A2232"/>
    <mergeCell ref="E2228:F2228"/>
    <mergeCell ref="G2228:H2228"/>
    <mergeCell ref="G2229:I2229"/>
    <mergeCell ref="E2230:F2230"/>
    <mergeCell ref="G2230:I2230"/>
    <mergeCell ref="A2223:A2227"/>
    <mergeCell ref="E2223:F2223"/>
    <mergeCell ref="G2223:H2223"/>
    <mergeCell ref="G2224:I2224"/>
    <mergeCell ref="E2225:F2225"/>
    <mergeCell ref="G2225:I2225"/>
    <mergeCell ref="A2238:A2242"/>
    <mergeCell ref="E2238:F2238"/>
    <mergeCell ref="G2238:H2238"/>
    <mergeCell ref="G2239:I2239"/>
    <mergeCell ref="E2240:F2240"/>
    <mergeCell ref="G2240:I2240"/>
    <mergeCell ref="A2233:A2237"/>
    <mergeCell ref="E2233:F2233"/>
    <mergeCell ref="G2233:H2233"/>
    <mergeCell ref="G2234:I2234"/>
    <mergeCell ref="E2235:F2235"/>
    <mergeCell ref="G2235:I2235"/>
    <mergeCell ref="A2208:A2212"/>
    <mergeCell ref="E2208:F2208"/>
    <mergeCell ref="G2208:H2208"/>
    <mergeCell ref="G2209:I2209"/>
    <mergeCell ref="E2210:F2210"/>
    <mergeCell ref="G2210:I2210"/>
    <mergeCell ref="A2203:A2207"/>
    <mergeCell ref="E2203:F2203"/>
    <mergeCell ref="G2203:H2203"/>
    <mergeCell ref="G2204:I2204"/>
    <mergeCell ref="E2205:F2205"/>
    <mergeCell ref="G2205:I2205"/>
    <mergeCell ref="A2218:A2222"/>
    <mergeCell ref="E2218:F2218"/>
    <mergeCell ref="G2218:H2218"/>
    <mergeCell ref="G2219:I2219"/>
    <mergeCell ref="E2220:F2220"/>
    <mergeCell ref="G2220:I2220"/>
    <mergeCell ref="A2213:A2217"/>
    <mergeCell ref="E2213:F2213"/>
    <mergeCell ref="G2213:H2213"/>
    <mergeCell ref="G2214:I2214"/>
    <mergeCell ref="E2215:F2215"/>
    <mergeCell ref="G2215:I2215"/>
    <mergeCell ref="A2188:A2192"/>
    <mergeCell ref="E2188:F2188"/>
    <mergeCell ref="G2188:H2188"/>
    <mergeCell ref="G2189:I2189"/>
    <mergeCell ref="E2190:F2190"/>
    <mergeCell ref="G2190:I2190"/>
    <mergeCell ref="A2183:A2187"/>
    <mergeCell ref="E2183:F2183"/>
    <mergeCell ref="G2183:H2183"/>
    <mergeCell ref="G2184:I2184"/>
    <mergeCell ref="E2185:F2185"/>
    <mergeCell ref="G2185:I2185"/>
    <mergeCell ref="A2198:A2202"/>
    <mergeCell ref="E2198:F2198"/>
    <mergeCell ref="G2198:H2198"/>
    <mergeCell ref="G2199:I2199"/>
    <mergeCell ref="E2200:F2200"/>
    <mergeCell ref="G2200:I2200"/>
    <mergeCell ref="A2193:A2197"/>
    <mergeCell ref="E2193:F2193"/>
    <mergeCell ref="G2193:H2193"/>
    <mergeCell ref="G2194:I2194"/>
    <mergeCell ref="E2195:F2195"/>
    <mergeCell ref="G2195:I2195"/>
    <mergeCell ref="A2168:A2172"/>
    <mergeCell ref="E2168:F2168"/>
    <mergeCell ref="G2168:H2168"/>
    <mergeCell ref="G2169:I2169"/>
    <mergeCell ref="E2170:F2170"/>
    <mergeCell ref="G2170:I2170"/>
    <mergeCell ref="A2163:A2167"/>
    <mergeCell ref="E2163:F2163"/>
    <mergeCell ref="G2163:H2163"/>
    <mergeCell ref="G2164:I2164"/>
    <mergeCell ref="E2165:F2165"/>
    <mergeCell ref="G2165:I2165"/>
    <mergeCell ref="A2178:A2182"/>
    <mergeCell ref="E2178:F2178"/>
    <mergeCell ref="G2178:H2178"/>
    <mergeCell ref="G2179:I2179"/>
    <mergeCell ref="E2180:F2180"/>
    <mergeCell ref="G2180:I2180"/>
    <mergeCell ref="A2173:A2177"/>
    <mergeCell ref="E2173:F2173"/>
    <mergeCell ref="G2173:H2173"/>
    <mergeCell ref="G2174:I2174"/>
    <mergeCell ref="E2175:F2175"/>
    <mergeCell ref="G2175:I2175"/>
    <mergeCell ref="A2148:A2152"/>
    <mergeCell ref="E2148:F2148"/>
    <mergeCell ref="G2148:H2148"/>
    <mergeCell ref="G2149:I2149"/>
    <mergeCell ref="E2150:F2150"/>
    <mergeCell ref="G2150:I2150"/>
    <mergeCell ref="A2143:A2147"/>
    <mergeCell ref="E2143:F2143"/>
    <mergeCell ref="G2143:H2143"/>
    <mergeCell ref="G2144:I2144"/>
    <mergeCell ref="E2145:F2145"/>
    <mergeCell ref="G2145:I2145"/>
    <mergeCell ref="A2158:A2162"/>
    <mergeCell ref="E2158:F2158"/>
    <mergeCell ref="G2158:H2158"/>
    <mergeCell ref="G2159:I2159"/>
    <mergeCell ref="E2160:F2160"/>
    <mergeCell ref="G2160:I2160"/>
    <mergeCell ref="A2153:A2157"/>
    <mergeCell ref="E2153:F2153"/>
    <mergeCell ref="G2153:H2153"/>
    <mergeCell ref="G2154:I2154"/>
    <mergeCell ref="E2155:F2155"/>
    <mergeCell ref="G2155:I2155"/>
    <mergeCell ref="A2128:A2132"/>
    <mergeCell ref="E2128:F2128"/>
    <mergeCell ref="G2128:H2128"/>
    <mergeCell ref="G2129:I2129"/>
    <mergeCell ref="E2130:F2130"/>
    <mergeCell ref="G2130:I2130"/>
    <mergeCell ref="A2123:A2127"/>
    <mergeCell ref="E2123:F2123"/>
    <mergeCell ref="G2123:H2123"/>
    <mergeCell ref="G2124:I2124"/>
    <mergeCell ref="E2125:F2125"/>
    <mergeCell ref="G2125:I2125"/>
    <mergeCell ref="A2138:A2142"/>
    <mergeCell ref="E2138:F2138"/>
    <mergeCell ref="G2138:H2138"/>
    <mergeCell ref="G2139:I2139"/>
    <mergeCell ref="E2140:F2140"/>
    <mergeCell ref="G2140:I2140"/>
    <mergeCell ref="A2133:A2137"/>
    <mergeCell ref="E2133:F2133"/>
    <mergeCell ref="G2133:H2133"/>
    <mergeCell ref="G2134:I2134"/>
    <mergeCell ref="E2135:F2135"/>
    <mergeCell ref="G2135:I2135"/>
    <mergeCell ref="A2108:A2112"/>
    <mergeCell ref="E2108:F2108"/>
    <mergeCell ref="G2108:H2108"/>
    <mergeCell ref="G2109:I2109"/>
    <mergeCell ref="E2110:F2110"/>
    <mergeCell ref="G2110:I2110"/>
    <mergeCell ref="A2103:A2107"/>
    <mergeCell ref="E2103:F2103"/>
    <mergeCell ref="G2103:H2103"/>
    <mergeCell ref="G2104:I2104"/>
    <mergeCell ref="E2105:F2105"/>
    <mergeCell ref="G2105:I2105"/>
    <mergeCell ref="A2118:A2122"/>
    <mergeCell ref="E2118:F2118"/>
    <mergeCell ref="G2118:H2118"/>
    <mergeCell ref="G2119:I2119"/>
    <mergeCell ref="E2120:F2120"/>
    <mergeCell ref="G2120:I2120"/>
    <mergeCell ref="A2113:A2117"/>
    <mergeCell ref="E2113:F2113"/>
    <mergeCell ref="G2113:H2113"/>
    <mergeCell ref="G2114:I2114"/>
    <mergeCell ref="E2115:F2115"/>
    <mergeCell ref="G2115:I2115"/>
    <mergeCell ref="A2088:A2092"/>
    <mergeCell ref="E2088:F2088"/>
    <mergeCell ref="G2088:H2088"/>
    <mergeCell ref="G2089:I2089"/>
    <mergeCell ref="E2090:F2090"/>
    <mergeCell ref="G2090:I2090"/>
    <mergeCell ref="A2083:A2087"/>
    <mergeCell ref="E2083:F2083"/>
    <mergeCell ref="G2083:H2083"/>
    <mergeCell ref="G2084:I2084"/>
    <mergeCell ref="E2085:F2085"/>
    <mergeCell ref="G2085:I2085"/>
    <mergeCell ref="A2098:A2102"/>
    <mergeCell ref="E2098:F2098"/>
    <mergeCell ref="G2098:H2098"/>
    <mergeCell ref="G2099:I2099"/>
    <mergeCell ref="E2100:F2100"/>
    <mergeCell ref="G2100:I2100"/>
    <mergeCell ref="A2093:A2097"/>
    <mergeCell ref="E2093:F2093"/>
    <mergeCell ref="G2093:H2093"/>
    <mergeCell ref="G2094:I2094"/>
    <mergeCell ref="E2095:F2095"/>
    <mergeCell ref="G2095:I2095"/>
    <mergeCell ref="A2068:A2072"/>
    <mergeCell ref="E2068:F2068"/>
    <mergeCell ref="G2068:H2068"/>
    <mergeCell ref="G2069:I2069"/>
    <mergeCell ref="E2070:F2070"/>
    <mergeCell ref="G2070:I2070"/>
    <mergeCell ref="A2063:A2067"/>
    <mergeCell ref="E2063:F2063"/>
    <mergeCell ref="G2063:H2063"/>
    <mergeCell ref="G2064:I2064"/>
    <mergeCell ref="E2065:F2065"/>
    <mergeCell ref="G2065:I2065"/>
    <mergeCell ref="A2078:A2082"/>
    <mergeCell ref="E2078:F2078"/>
    <mergeCell ref="G2078:H2078"/>
    <mergeCell ref="G2079:I2079"/>
    <mergeCell ref="E2080:F2080"/>
    <mergeCell ref="G2080:I2080"/>
    <mergeCell ref="A2073:A2077"/>
    <mergeCell ref="E2073:F2073"/>
    <mergeCell ref="G2073:H2073"/>
    <mergeCell ref="G2074:I2074"/>
    <mergeCell ref="E2075:F2075"/>
    <mergeCell ref="G2075:I2075"/>
    <mergeCell ref="A2048:A2052"/>
    <mergeCell ref="E2048:F2048"/>
    <mergeCell ref="G2048:H2048"/>
    <mergeCell ref="G2049:I2049"/>
    <mergeCell ref="E2050:F2050"/>
    <mergeCell ref="G2050:I2050"/>
    <mergeCell ref="A2043:A2047"/>
    <mergeCell ref="E2043:F2043"/>
    <mergeCell ref="G2043:H2043"/>
    <mergeCell ref="G2044:I2044"/>
    <mergeCell ref="E2045:F2045"/>
    <mergeCell ref="G2045:I2045"/>
    <mergeCell ref="A2058:A2062"/>
    <mergeCell ref="E2058:F2058"/>
    <mergeCell ref="G2058:H2058"/>
    <mergeCell ref="G2059:I2059"/>
    <mergeCell ref="E2060:F2060"/>
    <mergeCell ref="G2060:I2060"/>
    <mergeCell ref="A2053:A2057"/>
    <mergeCell ref="E2053:F2053"/>
    <mergeCell ref="G2053:H2053"/>
    <mergeCell ref="G2054:I2054"/>
    <mergeCell ref="E2055:F2055"/>
    <mergeCell ref="G2055:I2055"/>
    <mergeCell ref="A2028:A2032"/>
    <mergeCell ref="E2028:F2028"/>
    <mergeCell ref="G2028:H2028"/>
    <mergeCell ref="G2029:I2029"/>
    <mergeCell ref="E2030:F2030"/>
    <mergeCell ref="G2030:I2030"/>
    <mergeCell ref="A2023:A2027"/>
    <mergeCell ref="E2023:F2023"/>
    <mergeCell ref="G2023:H2023"/>
    <mergeCell ref="G2024:I2024"/>
    <mergeCell ref="E2025:F2025"/>
    <mergeCell ref="G2025:I2025"/>
    <mergeCell ref="A2038:A2042"/>
    <mergeCell ref="E2038:F2038"/>
    <mergeCell ref="G2038:H2038"/>
    <mergeCell ref="G2039:I2039"/>
    <mergeCell ref="E2040:F2040"/>
    <mergeCell ref="G2040:I2040"/>
    <mergeCell ref="A2033:A2037"/>
    <mergeCell ref="E2033:F2033"/>
    <mergeCell ref="G2033:H2033"/>
    <mergeCell ref="G2034:I2034"/>
    <mergeCell ref="E2035:F2035"/>
    <mergeCell ref="G2035:I2035"/>
    <mergeCell ref="A2008:A2012"/>
    <mergeCell ref="E2008:F2008"/>
    <mergeCell ref="G2008:H2008"/>
    <mergeCell ref="G2009:I2009"/>
    <mergeCell ref="E2010:F2010"/>
    <mergeCell ref="G2010:I2010"/>
    <mergeCell ref="A2003:A2007"/>
    <mergeCell ref="E2003:F2003"/>
    <mergeCell ref="G2003:H2003"/>
    <mergeCell ref="G2004:I2004"/>
    <mergeCell ref="E2005:F2005"/>
    <mergeCell ref="G2005:I2005"/>
    <mergeCell ref="A2018:A2022"/>
    <mergeCell ref="E2018:F2018"/>
    <mergeCell ref="G2018:H2018"/>
    <mergeCell ref="G2019:I2019"/>
    <mergeCell ref="E2020:F2020"/>
    <mergeCell ref="G2020:I2020"/>
    <mergeCell ref="A2013:A2017"/>
    <mergeCell ref="E2013:F2013"/>
    <mergeCell ref="G2013:H2013"/>
    <mergeCell ref="G2014:I2014"/>
    <mergeCell ref="E2015:F2015"/>
    <mergeCell ref="G2015:I2015"/>
    <mergeCell ref="A1988:A1992"/>
    <mergeCell ref="E1988:F1988"/>
    <mergeCell ref="G1988:H1988"/>
    <mergeCell ref="G1989:I1989"/>
    <mergeCell ref="E1990:F1990"/>
    <mergeCell ref="G1990:I1990"/>
    <mergeCell ref="A1983:A1987"/>
    <mergeCell ref="E1983:F1983"/>
    <mergeCell ref="G1983:H1983"/>
    <mergeCell ref="G1984:I1984"/>
    <mergeCell ref="E1985:F1985"/>
    <mergeCell ref="G1985:I1985"/>
    <mergeCell ref="A1998:A2002"/>
    <mergeCell ref="E1998:F1998"/>
    <mergeCell ref="G1998:H1998"/>
    <mergeCell ref="G1999:I1999"/>
    <mergeCell ref="E2000:F2000"/>
    <mergeCell ref="G2000:I2000"/>
    <mergeCell ref="A1993:A1997"/>
    <mergeCell ref="E1993:F1993"/>
    <mergeCell ref="G1993:H1993"/>
    <mergeCell ref="G1994:I1994"/>
    <mergeCell ref="E1995:F1995"/>
    <mergeCell ref="G1995:I1995"/>
    <mergeCell ref="A1968:A1972"/>
    <mergeCell ref="E1968:F1968"/>
    <mergeCell ref="G1968:H1968"/>
    <mergeCell ref="G1969:I1969"/>
    <mergeCell ref="E1970:F1970"/>
    <mergeCell ref="G1970:I1970"/>
    <mergeCell ref="A1963:A1967"/>
    <mergeCell ref="E1963:F1963"/>
    <mergeCell ref="G1963:H1963"/>
    <mergeCell ref="G1964:I1964"/>
    <mergeCell ref="E1965:F1965"/>
    <mergeCell ref="G1965:I1965"/>
    <mergeCell ref="A1978:A1982"/>
    <mergeCell ref="E1978:F1978"/>
    <mergeCell ref="G1978:H1978"/>
    <mergeCell ref="G1979:I1979"/>
    <mergeCell ref="E1980:F1980"/>
    <mergeCell ref="G1980:I1980"/>
    <mergeCell ref="A1973:A1977"/>
    <mergeCell ref="E1973:F1973"/>
    <mergeCell ref="G1973:H1973"/>
    <mergeCell ref="G1974:I1974"/>
    <mergeCell ref="E1975:F1975"/>
    <mergeCell ref="G1975:I1975"/>
    <mergeCell ref="A1948:A1952"/>
    <mergeCell ref="E1948:F1948"/>
    <mergeCell ref="G1948:H1948"/>
    <mergeCell ref="G1949:I1949"/>
    <mergeCell ref="E1950:F1950"/>
    <mergeCell ref="G1950:I1950"/>
    <mergeCell ref="A1943:A1947"/>
    <mergeCell ref="E1943:F1943"/>
    <mergeCell ref="G1943:H1943"/>
    <mergeCell ref="G1944:I1944"/>
    <mergeCell ref="E1945:F1945"/>
    <mergeCell ref="G1945:I1945"/>
    <mergeCell ref="A1958:A1962"/>
    <mergeCell ref="E1958:F1958"/>
    <mergeCell ref="G1958:H1958"/>
    <mergeCell ref="G1959:I1959"/>
    <mergeCell ref="E1960:F1960"/>
    <mergeCell ref="G1960:I1960"/>
    <mergeCell ref="A1953:A1957"/>
    <mergeCell ref="E1953:F1953"/>
    <mergeCell ref="G1953:H1953"/>
    <mergeCell ref="G1954:I1954"/>
    <mergeCell ref="E1955:F1955"/>
    <mergeCell ref="G1955:I1955"/>
    <mergeCell ref="A1928:A1932"/>
    <mergeCell ref="E1928:F1928"/>
    <mergeCell ref="G1928:H1928"/>
    <mergeCell ref="G1929:I1929"/>
    <mergeCell ref="E1930:F1930"/>
    <mergeCell ref="G1930:I1930"/>
    <mergeCell ref="A1923:A1927"/>
    <mergeCell ref="E1923:F1923"/>
    <mergeCell ref="G1923:H1923"/>
    <mergeCell ref="G1924:I1924"/>
    <mergeCell ref="E1925:F1925"/>
    <mergeCell ref="G1925:I1925"/>
    <mergeCell ref="A1938:A1942"/>
    <mergeCell ref="E1938:F1938"/>
    <mergeCell ref="G1938:H1938"/>
    <mergeCell ref="G1939:I1939"/>
    <mergeCell ref="E1940:F1940"/>
    <mergeCell ref="G1940:I1940"/>
    <mergeCell ref="A1933:A1937"/>
    <mergeCell ref="E1933:F1933"/>
    <mergeCell ref="G1933:H1933"/>
    <mergeCell ref="G1934:I1934"/>
    <mergeCell ref="E1935:F1935"/>
    <mergeCell ref="G1935:I1935"/>
    <mergeCell ref="A1908:A1912"/>
    <mergeCell ref="E1908:F1908"/>
    <mergeCell ref="G1908:H1908"/>
    <mergeCell ref="G1909:I1909"/>
    <mergeCell ref="E1910:F1910"/>
    <mergeCell ref="G1910:I1910"/>
    <mergeCell ref="A1903:A1907"/>
    <mergeCell ref="E1903:F1903"/>
    <mergeCell ref="G1903:H1903"/>
    <mergeCell ref="G1904:I1904"/>
    <mergeCell ref="E1905:F1905"/>
    <mergeCell ref="G1905:I1905"/>
    <mergeCell ref="A1918:A1922"/>
    <mergeCell ref="E1918:F1918"/>
    <mergeCell ref="G1918:H1918"/>
    <mergeCell ref="G1919:I1919"/>
    <mergeCell ref="E1920:F1920"/>
    <mergeCell ref="G1920:I1920"/>
    <mergeCell ref="A1913:A1917"/>
    <mergeCell ref="E1913:F1913"/>
    <mergeCell ref="G1913:H1913"/>
    <mergeCell ref="G1914:I1914"/>
    <mergeCell ref="E1915:F1915"/>
    <mergeCell ref="G1915:I1915"/>
    <mergeCell ref="A1888:A1892"/>
    <mergeCell ref="E1888:F1888"/>
    <mergeCell ref="G1888:H1888"/>
    <mergeCell ref="G1889:I1889"/>
    <mergeCell ref="E1890:F1890"/>
    <mergeCell ref="G1890:I1890"/>
    <mergeCell ref="A1883:A1887"/>
    <mergeCell ref="E1883:F1883"/>
    <mergeCell ref="G1883:H1883"/>
    <mergeCell ref="G1884:I1884"/>
    <mergeCell ref="E1885:F1885"/>
    <mergeCell ref="G1885:I1885"/>
    <mergeCell ref="A1898:A1902"/>
    <mergeCell ref="E1898:F1898"/>
    <mergeCell ref="G1898:H1898"/>
    <mergeCell ref="G1899:I1899"/>
    <mergeCell ref="E1900:F1900"/>
    <mergeCell ref="G1900:I1900"/>
    <mergeCell ref="A1893:A1897"/>
    <mergeCell ref="E1893:F1893"/>
    <mergeCell ref="G1893:H1893"/>
    <mergeCell ref="G1894:I1894"/>
    <mergeCell ref="E1895:F1895"/>
    <mergeCell ref="G1895:I1895"/>
    <mergeCell ref="A1868:A1872"/>
    <mergeCell ref="E1868:F1868"/>
    <mergeCell ref="G1868:H1868"/>
    <mergeCell ref="G1869:I1869"/>
    <mergeCell ref="E1870:F1870"/>
    <mergeCell ref="G1870:I1870"/>
    <mergeCell ref="A1863:A1867"/>
    <mergeCell ref="E1863:F1863"/>
    <mergeCell ref="G1863:H1863"/>
    <mergeCell ref="G1864:I1864"/>
    <mergeCell ref="E1865:F1865"/>
    <mergeCell ref="G1865:I1865"/>
    <mergeCell ref="A1878:A1882"/>
    <mergeCell ref="E1878:F1878"/>
    <mergeCell ref="G1878:H1878"/>
    <mergeCell ref="G1879:I1879"/>
    <mergeCell ref="E1880:F1880"/>
    <mergeCell ref="G1880:I1880"/>
    <mergeCell ref="A1873:A1877"/>
    <mergeCell ref="E1873:F1873"/>
    <mergeCell ref="G1873:H1873"/>
    <mergeCell ref="G1874:I1874"/>
    <mergeCell ref="E1875:F1875"/>
    <mergeCell ref="G1875:I1875"/>
    <mergeCell ref="A1848:A1852"/>
    <mergeCell ref="E1848:F1848"/>
    <mergeCell ref="G1848:H1848"/>
    <mergeCell ref="G1849:I1849"/>
    <mergeCell ref="E1850:F1850"/>
    <mergeCell ref="G1850:I1850"/>
    <mergeCell ref="A1843:A1847"/>
    <mergeCell ref="E1843:F1843"/>
    <mergeCell ref="G1843:H1843"/>
    <mergeCell ref="G1844:I1844"/>
    <mergeCell ref="E1845:F1845"/>
    <mergeCell ref="G1845:I1845"/>
    <mergeCell ref="A1858:A1862"/>
    <mergeCell ref="E1858:F1858"/>
    <mergeCell ref="G1858:H1858"/>
    <mergeCell ref="G1859:I1859"/>
    <mergeCell ref="E1860:F1860"/>
    <mergeCell ref="G1860:I1860"/>
    <mergeCell ref="A1853:A1857"/>
    <mergeCell ref="E1853:F1853"/>
    <mergeCell ref="G1853:H1853"/>
    <mergeCell ref="G1854:I1854"/>
    <mergeCell ref="E1855:F1855"/>
    <mergeCell ref="G1855:I1855"/>
    <mergeCell ref="A1833:A1837"/>
    <mergeCell ref="E1833:F1833"/>
    <mergeCell ref="G1833:H1833"/>
    <mergeCell ref="G1834:I1834"/>
    <mergeCell ref="E1835:F1835"/>
    <mergeCell ref="G1835:I1835"/>
    <mergeCell ref="A1828:A1832"/>
    <mergeCell ref="E1828:F1828"/>
    <mergeCell ref="G1828:H1828"/>
    <mergeCell ref="G1829:I1829"/>
    <mergeCell ref="E1830:F1830"/>
    <mergeCell ref="G1830:I1830"/>
    <mergeCell ref="A1838:A1842"/>
    <mergeCell ref="E1838:F1838"/>
    <mergeCell ref="G1838:H1838"/>
    <mergeCell ref="G1839:I1839"/>
    <mergeCell ref="E1840:F1840"/>
    <mergeCell ref="G1840:I1840"/>
    <mergeCell ref="A1813:A1817"/>
    <mergeCell ref="E1813:F1813"/>
    <mergeCell ref="G1813:H1813"/>
    <mergeCell ref="G1814:I1814"/>
    <mergeCell ref="E1815:F1815"/>
    <mergeCell ref="G1815:I1815"/>
    <mergeCell ref="A1808:A1812"/>
    <mergeCell ref="E1808:F1808"/>
    <mergeCell ref="G1808:H1808"/>
    <mergeCell ref="G1809:I1809"/>
    <mergeCell ref="E1810:F1810"/>
    <mergeCell ref="G1810:I1810"/>
    <mergeCell ref="A1823:A1827"/>
    <mergeCell ref="E1823:F1823"/>
    <mergeCell ref="G1823:H1823"/>
    <mergeCell ref="G1824:I1824"/>
    <mergeCell ref="E1825:F1825"/>
    <mergeCell ref="G1825:I1825"/>
    <mergeCell ref="A1818:A1822"/>
    <mergeCell ref="E1818:F1818"/>
    <mergeCell ref="G1818:H1818"/>
    <mergeCell ref="G1819:I1819"/>
    <mergeCell ref="E1820:F1820"/>
    <mergeCell ref="G1820:I1820"/>
    <mergeCell ref="A1793:A1797"/>
    <mergeCell ref="E1793:F1793"/>
    <mergeCell ref="G1793:H1793"/>
    <mergeCell ref="G1794:I1794"/>
    <mergeCell ref="E1795:F1795"/>
    <mergeCell ref="G1795:I1795"/>
    <mergeCell ref="A1788:A1792"/>
    <mergeCell ref="E1788:F1788"/>
    <mergeCell ref="G1788:H1788"/>
    <mergeCell ref="G1789:I1789"/>
    <mergeCell ref="E1790:F1790"/>
    <mergeCell ref="G1790:I1790"/>
    <mergeCell ref="A1803:A1807"/>
    <mergeCell ref="E1803:F1803"/>
    <mergeCell ref="G1803:H1803"/>
    <mergeCell ref="G1804:I1804"/>
    <mergeCell ref="E1805:F1805"/>
    <mergeCell ref="G1805:I1805"/>
    <mergeCell ref="A1798:A1802"/>
    <mergeCell ref="E1798:F1798"/>
    <mergeCell ref="G1798:H1798"/>
    <mergeCell ref="G1799:I1799"/>
    <mergeCell ref="E1800:F1800"/>
    <mergeCell ref="G1800:I1800"/>
    <mergeCell ref="A1773:A1777"/>
    <mergeCell ref="E1773:F1773"/>
    <mergeCell ref="G1773:H1773"/>
    <mergeCell ref="G1774:I1774"/>
    <mergeCell ref="E1775:F1775"/>
    <mergeCell ref="G1775:I1775"/>
    <mergeCell ref="A1768:A1772"/>
    <mergeCell ref="E1768:F1768"/>
    <mergeCell ref="G1768:H1768"/>
    <mergeCell ref="G1769:I1769"/>
    <mergeCell ref="E1770:F1770"/>
    <mergeCell ref="G1770:I1770"/>
    <mergeCell ref="A1783:A1787"/>
    <mergeCell ref="E1783:F1783"/>
    <mergeCell ref="G1783:H1783"/>
    <mergeCell ref="G1784:I1784"/>
    <mergeCell ref="E1785:F1785"/>
    <mergeCell ref="G1785:I1785"/>
    <mergeCell ref="A1778:A1782"/>
    <mergeCell ref="E1778:F1778"/>
    <mergeCell ref="G1778:H1778"/>
    <mergeCell ref="G1779:I1779"/>
    <mergeCell ref="E1780:F1780"/>
    <mergeCell ref="G1780:I1780"/>
    <mergeCell ref="A1753:A1757"/>
    <mergeCell ref="E1753:F1753"/>
    <mergeCell ref="G1753:H1753"/>
    <mergeCell ref="G1754:I1754"/>
    <mergeCell ref="E1755:F1755"/>
    <mergeCell ref="G1755:I1755"/>
    <mergeCell ref="A1748:A1752"/>
    <mergeCell ref="E1748:F1748"/>
    <mergeCell ref="G1748:H1748"/>
    <mergeCell ref="G1749:I1749"/>
    <mergeCell ref="E1750:F1750"/>
    <mergeCell ref="G1750:I1750"/>
    <mergeCell ref="A1763:A1767"/>
    <mergeCell ref="E1763:F1763"/>
    <mergeCell ref="G1763:H1763"/>
    <mergeCell ref="G1764:I1764"/>
    <mergeCell ref="E1765:F1765"/>
    <mergeCell ref="G1765:I1765"/>
    <mergeCell ref="A1758:A1762"/>
    <mergeCell ref="E1758:F1758"/>
    <mergeCell ref="G1758:H1758"/>
    <mergeCell ref="G1759:I1759"/>
    <mergeCell ref="E1760:F1760"/>
    <mergeCell ref="G1760:I1760"/>
    <mergeCell ref="A1738:A1742"/>
    <mergeCell ref="E1738:F1738"/>
    <mergeCell ref="G1738:H1738"/>
    <mergeCell ref="G1739:I1739"/>
    <mergeCell ref="E1740:F1740"/>
    <mergeCell ref="G1740:I1740"/>
    <mergeCell ref="A1733:A1737"/>
    <mergeCell ref="E1733:F1733"/>
    <mergeCell ref="G1733:H1733"/>
    <mergeCell ref="G1734:I1734"/>
    <mergeCell ref="E1735:F1735"/>
    <mergeCell ref="G1735:I1735"/>
    <mergeCell ref="A1743:A1747"/>
    <mergeCell ref="E1743:F1743"/>
    <mergeCell ref="G1743:H1743"/>
    <mergeCell ref="G1744:I1744"/>
    <mergeCell ref="E1745:F1745"/>
    <mergeCell ref="G1745:I1745"/>
    <mergeCell ref="A1718:A1722"/>
    <mergeCell ref="E1718:F1718"/>
    <mergeCell ref="G1718:H1718"/>
    <mergeCell ref="G1719:I1719"/>
    <mergeCell ref="E1720:F1720"/>
    <mergeCell ref="G1720:I1720"/>
    <mergeCell ref="A1713:A1717"/>
    <mergeCell ref="E1713:F1713"/>
    <mergeCell ref="G1713:H1713"/>
    <mergeCell ref="G1714:I1714"/>
    <mergeCell ref="E1715:F1715"/>
    <mergeCell ref="G1715:I1715"/>
    <mergeCell ref="A1728:A1732"/>
    <mergeCell ref="E1728:F1728"/>
    <mergeCell ref="G1728:H1728"/>
    <mergeCell ref="G1729:I1729"/>
    <mergeCell ref="E1730:F1730"/>
    <mergeCell ref="G1730:I1730"/>
    <mergeCell ref="A1723:A1727"/>
    <mergeCell ref="E1723:F1723"/>
    <mergeCell ref="G1723:H1723"/>
    <mergeCell ref="G1724:I1724"/>
    <mergeCell ref="E1725:F1725"/>
    <mergeCell ref="G1725:I1725"/>
    <mergeCell ref="A1698:A1702"/>
    <mergeCell ref="E1698:F1698"/>
    <mergeCell ref="G1698:H1698"/>
    <mergeCell ref="G1699:I1699"/>
    <mergeCell ref="E1700:F1700"/>
    <mergeCell ref="G1700:I1700"/>
    <mergeCell ref="A1693:A1697"/>
    <mergeCell ref="E1693:F1693"/>
    <mergeCell ref="G1693:H1693"/>
    <mergeCell ref="G1694:I1694"/>
    <mergeCell ref="E1695:F1695"/>
    <mergeCell ref="G1695:I1695"/>
    <mergeCell ref="A1708:A1712"/>
    <mergeCell ref="E1708:F1708"/>
    <mergeCell ref="G1708:H1708"/>
    <mergeCell ref="G1709:I1709"/>
    <mergeCell ref="E1710:F1710"/>
    <mergeCell ref="G1710:I1710"/>
    <mergeCell ref="A1703:A1707"/>
    <mergeCell ref="E1703:F1703"/>
    <mergeCell ref="G1703:H1703"/>
    <mergeCell ref="G1704:I1704"/>
    <mergeCell ref="E1705:F1705"/>
    <mergeCell ref="G1705:I1705"/>
    <mergeCell ref="A1678:A1682"/>
    <mergeCell ref="E1678:F1678"/>
    <mergeCell ref="G1678:H1678"/>
    <mergeCell ref="G1679:I1679"/>
    <mergeCell ref="E1680:F1680"/>
    <mergeCell ref="G1680:I1680"/>
    <mergeCell ref="A1673:A1677"/>
    <mergeCell ref="E1673:F1673"/>
    <mergeCell ref="G1673:H1673"/>
    <mergeCell ref="G1674:I1674"/>
    <mergeCell ref="E1675:F1675"/>
    <mergeCell ref="G1675:I1675"/>
    <mergeCell ref="A1688:A1692"/>
    <mergeCell ref="E1688:F1688"/>
    <mergeCell ref="G1688:H1688"/>
    <mergeCell ref="G1689:I1689"/>
    <mergeCell ref="E1690:F1690"/>
    <mergeCell ref="G1690:I1690"/>
    <mergeCell ref="A1683:A1687"/>
    <mergeCell ref="E1683:F1683"/>
    <mergeCell ref="G1683:H1683"/>
    <mergeCell ref="G1684:I1684"/>
    <mergeCell ref="E1685:F1685"/>
    <mergeCell ref="G1685:I1685"/>
    <mergeCell ref="A1658:A1662"/>
    <mergeCell ref="E1658:F1658"/>
    <mergeCell ref="G1658:H1658"/>
    <mergeCell ref="G1659:I1659"/>
    <mergeCell ref="E1660:F1660"/>
    <mergeCell ref="G1660:I1660"/>
    <mergeCell ref="A1653:A1657"/>
    <mergeCell ref="E1653:F1653"/>
    <mergeCell ref="G1653:H1653"/>
    <mergeCell ref="G1654:I1654"/>
    <mergeCell ref="E1655:F1655"/>
    <mergeCell ref="G1655:I1655"/>
    <mergeCell ref="A1668:A1672"/>
    <mergeCell ref="E1668:F1668"/>
    <mergeCell ref="G1668:H1668"/>
    <mergeCell ref="G1669:I1669"/>
    <mergeCell ref="E1670:F1670"/>
    <mergeCell ref="G1670:I1670"/>
    <mergeCell ref="A1663:A1667"/>
    <mergeCell ref="E1663:F1663"/>
    <mergeCell ref="G1663:H1663"/>
    <mergeCell ref="G1664:I1664"/>
    <mergeCell ref="E1665:F1665"/>
    <mergeCell ref="G1665:I1665"/>
    <mergeCell ref="A1638:A1642"/>
    <mergeCell ref="E1638:F1638"/>
    <mergeCell ref="G1638:H1638"/>
    <mergeCell ref="G1639:I1639"/>
    <mergeCell ref="E1640:F1640"/>
    <mergeCell ref="G1640:I1640"/>
    <mergeCell ref="A1633:A1637"/>
    <mergeCell ref="E1633:F1633"/>
    <mergeCell ref="G1633:H1633"/>
    <mergeCell ref="G1634:I1634"/>
    <mergeCell ref="E1635:F1635"/>
    <mergeCell ref="G1635:I1635"/>
    <mergeCell ref="A1648:A1652"/>
    <mergeCell ref="E1648:F1648"/>
    <mergeCell ref="G1648:H1648"/>
    <mergeCell ref="G1649:I1649"/>
    <mergeCell ref="E1650:F1650"/>
    <mergeCell ref="G1650:I1650"/>
    <mergeCell ref="A1643:A1647"/>
    <mergeCell ref="E1643:F1643"/>
    <mergeCell ref="G1643:H1643"/>
    <mergeCell ref="G1644:I1644"/>
    <mergeCell ref="E1645:F1645"/>
    <mergeCell ref="G1645:I1645"/>
    <mergeCell ref="A1618:A1622"/>
    <mergeCell ref="E1618:F1618"/>
    <mergeCell ref="G1618:H1618"/>
    <mergeCell ref="G1619:I1619"/>
    <mergeCell ref="E1620:F1620"/>
    <mergeCell ref="G1620:I1620"/>
    <mergeCell ref="A1613:A1617"/>
    <mergeCell ref="E1613:F1613"/>
    <mergeCell ref="G1613:H1613"/>
    <mergeCell ref="G1614:I1614"/>
    <mergeCell ref="E1615:F1615"/>
    <mergeCell ref="G1615:I1615"/>
    <mergeCell ref="A1628:A1632"/>
    <mergeCell ref="E1628:F1628"/>
    <mergeCell ref="G1628:H1628"/>
    <mergeCell ref="G1629:I1629"/>
    <mergeCell ref="E1630:F1630"/>
    <mergeCell ref="G1630:I1630"/>
    <mergeCell ref="A1623:A1627"/>
    <mergeCell ref="E1623:F1623"/>
    <mergeCell ref="G1623:H1623"/>
    <mergeCell ref="G1624:I1624"/>
    <mergeCell ref="E1625:F1625"/>
    <mergeCell ref="G1625:I1625"/>
    <mergeCell ref="A1598:A1602"/>
    <mergeCell ref="E1598:F1598"/>
    <mergeCell ref="G1598:H1598"/>
    <mergeCell ref="G1599:I1599"/>
    <mergeCell ref="E1600:F1600"/>
    <mergeCell ref="G1600:I1600"/>
    <mergeCell ref="A1593:A1597"/>
    <mergeCell ref="E1593:F1593"/>
    <mergeCell ref="G1593:H1593"/>
    <mergeCell ref="G1594:I1594"/>
    <mergeCell ref="E1595:F1595"/>
    <mergeCell ref="G1595:I1595"/>
    <mergeCell ref="A1608:A1612"/>
    <mergeCell ref="E1608:F1608"/>
    <mergeCell ref="G1608:H1608"/>
    <mergeCell ref="G1609:I1609"/>
    <mergeCell ref="E1610:F1610"/>
    <mergeCell ref="G1610:I1610"/>
    <mergeCell ref="A1603:A1607"/>
    <mergeCell ref="E1603:F1603"/>
    <mergeCell ref="G1603:H1603"/>
    <mergeCell ref="G1604:I1604"/>
    <mergeCell ref="E1605:F1605"/>
    <mergeCell ref="G1605:I1605"/>
    <mergeCell ref="A1578:A1582"/>
    <mergeCell ref="E1578:F1578"/>
    <mergeCell ref="G1578:H1578"/>
    <mergeCell ref="G1579:I1579"/>
    <mergeCell ref="E1580:F1580"/>
    <mergeCell ref="G1580:I1580"/>
    <mergeCell ref="A1573:A1577"/>
    <mergeCell ref="E1573:F1573"/>
    <mergeCell ref="G1573:H1573"/>
    <mergeCell ref="G1574:I1574"/>
    <mergeCell ref="E1575:F1575"/>
    <mergeCell ref="G1575:I1575"/>
    <mergeCell ref="A1588:A1592"/>
    <mergeCell ref="E1588:F1588"/>
    <mergeCell ref="G1588:H1588"/>
    <mergeCell ref="G1589:I1589"/>
    <mergeCell ref="E1590:F1590"/>
    <mergeCell ref="G1590:I1590"/>
    <mergeCell ref="A1583:A1587"/>
    <mergeCell ref="E1583:F1583"/>
    <mergeCell ref="G1583:H1583"/>
    <mergeCell ref="G1584:I1584"/>
    <mergeCell ref="E1585:F1585"/>
    <mergeCell ref="G1585:I1585"/>
    <mergeCell ref="A1558:A1562"/>
    <mergeCell ref="E1558:F1558"/>
    <mergeCell ref="G1558:H1558"/>
    <mergeCell ref="G1559:I1559"/>
    <mergeCell ref="E1560:F1560"/>
    <mergeCell ref="G1560:I1560"/>
    <mergeCell ref="A1553:A1557"/>
    <mergeCell ref="E1553:F1553"/>
    <mergeCell ref="G1553:H1553"/>
    <mergeCell ref="G1554:I1554"/>
    <mergeCell ref="E1555:F1555"/>
    <mergeCell ref="G1555:I1555"/>
    <mergeCell ref="A1568:A1572"/>
    <mergeCell ref="E1568:F1568"/>
    <mergeCell ref="G1568:H1568"/>
    <mergeCell ref="G1569:I1569"/>
    <mergeCell ref="E1570:F1570"/>
    <mergeCell ref="G1570:I1570"/>
    <mergeCell ref="A1563:A1567"/>
    <mergeCell ref="E1563:F1563"/>
    <mergeCell ref="G1563:H1563"/>
    <mergeCell ref="G1564:I1564"/>
    <mergeCell ref="E1565:F1565"/>
    <mergeCell ref="G1565:I1565"/>
    <mergeCell ref="A1538:A1542"/>
    <mergeCell ref="E1538:F1538"/>
    <mergeCell ref="G1538:H1538"/>
    <mergeCell ref="G1539:I1539"/>
    <mergeCell ref="E1540:F1540"/>
    <mergeCell ref="G1540:I1540"/>
    <mergeCell ref="A1533:A1537"/>
    <mergeCell ref="E1533:F1533"/>
    <mergeCell ref="G1533:H1533"/>
    <mergeCell ref="G1534:I1534"/>
    <mergeCell ref="E1535:F1535"/>
    <mergeCell ref="G1535:I1535"/>
    <mergeCell ref="A1548:A1552"/>
    <mergeCell ref="E1548:F1548"/>
    <mergeCell ref="G1548:H1548"/>
    <mergeCell ref="G1549:I1549"/>
    <mergeCell ref="E1550:F1550"/>
    <mergeCell ref="G1550:I1550"/>
    <mergeCell ref="A1543:A1547"/>
    <mergeCell ref="E1543:F1543"/>
    <mergeCell ref="G1543:H1543"/>
    <mergeCell ref="G1544:I1544"/>
    <mergeCell ref="E1545:F1545"/>
    <mergeCell ref="G1545:I1545"/>
    <mergeCell ref="A1518:A1522"/>
    <mergeCell ref="E1518:F1518"/>
    <mergeCell ref="G1518:H1518"/>
    <mergeCell ref="G1519:I1519"/>
    <mergeCell ref="E1520:F1520"/>
    <mergeCell ref="G1520:I1520"/>
    <mergeCell ref="A1513:A1517"/>
    <mergeCell ref="E1513:F1513"/>
    <mergeCell ref="G1513:H1513"/>
    <mergeCell ref="G1514:I1514"/>
    <mergeCell ref="E1515:F1515"/>
    <mergeCell ref="G1515:I1515"/>
    <mergeCell ref="A1528:A1532"/>
    <mergeCell ref="E1528:F1528"/>
    <mergeCell ref="G1528:H1528"/>
    <mergeCell ref="G1529:I1529"/>
    <mergeCell ref="E1530:F1530"/>
    <mergeCell ref="G1530:I1530"/>
    <mergeCell ref="A1523:A1527"/>
    <mergeCell ref="E1523:F1523"/>
    <mergeCell ref="G1523:H1523"/>
    <mergeCell ref="G1524:I1524"/>
    <mergeCell ref="E1525:F1525"/>
    <mergeCell ref="G1525:I1525"/>
    <mergeCell ref="A1498:A1502"/>
    <mergeCell ref="E1498:F1498"/>
    <mergeCell ref="G1498:H1498"/>
    <mergeCell ref="G1499:I1499"/>
    <mergeCell ref="E1500:F1500"/>
    <mergeCell ref="G1500:I1500"/>
    <mergeCell ref="A1493:A1497"/>
    <mergeCell ref="E1493:F1493"/>
    <mergeCell ref="G1493:H1493"/>
    <mergeCell ref="G1494:I1494"/>
    <mergeCell ref="E1495:F1495"/>
    <mergeCell ref="G1495:I1495"/>
    <mergeCell ref="A1508:A1512"/>
    <mergeCell ref="E1508:F1508"/>
    <mergeCell ref="G1508:H1508"/>
    <mergeCell ref="G1509:I1509"/>
    <mergeCell ref="E1510:F1510"/>
    <mergeCell ref="G1510:I1510"/>
    <mergeCell ref="A1503:A1507"/>
    <mergeCell ref="E1503:F1503"/>
    <mergeCell ref="G1503:H1503"/>
    <mergeCell ref="G1504:I1504"/>
    <mergeCell ref="E1505:F1505"/>
    <mergeCell ref="G1505:I1505"/>
    <mergeCell ref="A1478:A1482"/>
    <mergeCell ref="E1478:F1478"/>
    <mergeCell ref="G1478:H1478"/>
    <mergeCell ref="G1479:I1479"/>
    <mergeCell ref="E1480:F1480"/>
    <mergeCell ref="G1480:I1480"/>
    <mergeCell ref="A1473:A1477"/>
    <mergeCell ref="E1473:F1473"/>
    <mergeCell ref="G1473:H1473"/>
    <mergeCell ref="G1474:I1474"/>
    <mergeCell ref="E1475:F1475"/>
    <mergeCell ref="G1475:I1475"/>
    <mergeCell ref="A1488:A1492"/>
    <mergeCell ref="E1488:F1488"/>
    <mergeCell ref="G1488:H1488"/>
    <mergeCell ref="G1489:I1489"/>
    <mergeCell ref="E1490:F1490"/>
    <mergeCell ref="G1490:I1490"/>
    <mergeCell ref="A1483:A1487"/>
    <mergeCell ref="E1483:F1483"/>
    <mergeCell ref="G1483:H1483"/>
    <mergeCell ref="G1484:I1484"/>
    <mergeCell ref="E1485:F1485"/>
    <mergeCell ref="G1485:I1485"/>
    <mergeCell ref="G1469:I1469"/>
    <mergeCell ref="E1470:F1470"/>
    <mergeCell ref="G1470:I1470"/>
    <mergeCell ref="G1454:I1454"/>
    <mergeCell ref="E1455:F1455"/>
    <mergeCell ref="G1455:I1455"/>
    <mergeCell ref="E1458:F1458"/>
    <mergeCell ref="G1458:H1458"/>
    <mergeCell ref="G1459:I1459"/>
    <mergeCell ref="E1460:F1460"/>
    <mergeCell ref="E1463:F1463"/>
    <mergeCell ref="G1463:H1463"/>
    <mergeCell ref="G1464:I1464"/>
    <mergeCell ref="E1465:F1465"/>
    <mergeCell ref="G1465:I1465"/>
    <mergeCell ref="E1468:F1468"/>
    <mergeCell ref="G1468:H1468"/>
    <mergeCell ref="G1450:I1450"/>
    <mergeCell ref="E1438:F1438"/>
    <mergeCell ref="G1438:H1438"/>
    <mergeCell ref="G1439:I1439"/>
    <mergeCell ref="E1440:F1440"/>
    <mergeCell ref="G1440:I1440"/>
    <mergeCell ref="E1433:F1433"/>
    <mergeCell ref="G1433:H1433"/>
    <mergeCell ref="G1434:I1434"/>
    <mergeCell ref="E1435:F1435"/>
    <mergeCell ref="G1435:I1435"/>
    <mergeCell ref="G1460:I1460"/>
    <mergeCell ref="E1443:F1443"/>
    <mergeCell ref="G1443:H1443"/>
    <mergeCell ref="G1444:I1444"/>
    <mergeCell ref="E1445:F1445"/>
    <mergeCell ref="G1445:I1445"/>
    <mergeCell ref="E1448:F1448"/>
    <mergeCell ref="G1448:H1448"/>
    <mergeCell ref="G1449:I1449"/>
    <mergeCell ref="E1450:F1450"/>
    <mergeCell ref="E1453:F1453"/>
    <mergeCell ref="G1453:H1453"/>
    <mergeCell ref="G1419:I1419"/>
    <mergeCell ref="E1420:F1420"/>
    <mergeCell ref="G1420:I1420"/>
    <mergeCell ref="E1408:F1408"/>
    <mergeCell ref="G1408:H1408"/>
    <mergeCell ref="G1409:I1409"/>
    <mergeCell ref="E1410:F1410"/>
    <mergeCell ref="G1410:I1410"/>
    <mergeCell ref="G1429:I1429"/>
    <mergeCell ref="E1430:F1430"/>
    <mergeCell ref="G1430:I1430"/>
    <mergeCell ref="E1388:F1388"/>
    <mergeCell ref="G1388:H1388"/>
    <mergeCell ref="G1389:I1389"/>
    <mergeCell ref="E1390:F1390"/>
    <mergeCell ref="G1390:I1390"/>
    <mergeCell ref="G1414:I1414"/>
    <mergeCell ref="E1415:F1415"/>
    <mergeCell ref="G1415:I1415"/>
    <mergeCell ref="E1418:F1418"/>
    <mergeCell ref="G1418:H1418"/>
    <mergeCell ref="E1423:F1423"/>
    <mergeCell ref="G1423:H1423"/>
    <mergeCell ref="G1424:I1424"/>
    <mergeCell ref="E1425:F1425"/>
    <mergeCell ref="G1425:I1425"/>
    <mergeCell ref="E1428:F1428"/>
    <mergeCell ref="G1428:H1428"/>
    <mergeCell ref="G1399:I1399"/>
    <mergeCell ref="E1400:F1400"/>
    <mergeCell ref="G1400:I1400"/>
    <mergeCell ref="E1413:F1413"/>
    <mergeCell ref="G1413:H1413"/>
    <mergeCell ref="E1383:F1383"/>
    <mergeCell ref="G1383:H1383"/>
    <mergeCell ref="G1384:I1384"/>
    <mergeCell ref="E1385:F1385"/>
    <mergeCell ref="G1385:I1385"/>
    <mergeCell ref="E1393:F1393"/>
    <mergeCell ref="G1393:H1393"/>
    <mergeCell ref="G1394:I1394"/>
    <mergeCell ref="E1395:F1395"/>
    <mergeCell ref="G1395:I1395"/>
    <mergeCell ref="E1398:F1398"/>
    <mergeCell ref="G1398:H1398"/>
    <mergeCell ref="E1403:F1403"/>
    <mergeCell ref="G1403:H1403"/>
    <mergeCell ref="G1404:I1404"/>
    <mergeCell ref="E1405:F1405"/>
    <mergeCell ref="G1405:I1405"/>
    <mergeCell ref="E1370:F1370"/>
    <mergeCell ref="G1370:I1370"/>
    <mergeCell ref="E1353:F1353"/>
    <mergeCell ref="G1353:H1353"/>
    <mergeCell ref="G1354:I1354"/>
    <mergeCell ref="E1355:F1355"/>
    <mergeCell ref="G1355:I1355"/>
    <mergeCell ref="E1358:F1358"/>
    <mergeCell ref="G1358:H1358"/>
    <mergeCell ref="E1378:F1378"/>
    <mergeCell ref="G1378:H1378"/>
    <mergeCell ref="G1379:I1379"/>
    <mergeCell ref="E1380:F1380"/>
    <mergeCell ref="G1380:I1380"/>
    <mergeCell ref="G1364:I1364"/>
    <mergeCell ref="E1365:F1365"/>
    <mergeCell ref="G1365:I1365"/>
    <mergeCell ref="E1368:F1368"/>
    <mergeCell ref="G1368:H1368"/>
    <mergeCell ref="E1363:F1363"/>
    <mergeCell ref="G1363:H1363"/>
    <mergeCell ref="E1360:F1360"/>
    <mergeCell ref="G1360:I1360"/>
    <mergeCell ref="E1373:F1373"/>
    <mergeCell ref="G1373:H1373"/>
    <mergeCell ref="G1374:I1374"/>
    <mergeCell ref="E1375:F1375"/>
    <mergeCell ref="G1375:I1375"/>
    <mergeCell ref="G1349:I1349"/>
    <mergeCell ref="E1350:F1350"/>
    <mergeCell ref="G1350:I1350"/>
    <mergeCell ref="E1338:F1338"/>
    <mergeCell ref="G1338:H1338"/>
    <mergeCell ref="G1339:I1339"/>
    <mergeCell ref="E1340:F1340"/>
    <mergeCell ref="G1340:I1340"/>
    <mergeCell ref="G1359:I1359"/>
    <mergeCell ref="E1343:F1343"/>
    <mergeCell ref="G1343:H1343"/>
    <mergeCell ref="G1344:I1344"/>
    <mergeCell ref="E1345:F1345"/>
    <mergeCell ref="G1345:I1345"/>
    <mergeCell ref="E1348:F1348"/>
    <mergeCell ref="G1348:H1348"/>
    <mergeCell ref="G1369:I1369"/>
    <mergeCell ref="E1325:F1325"/>
    <mergeCell ref="G1325:I1325"/>
    <mergeCell ref="E1308:F1308"/>
    <mergeCell ref="G1308:H1308"/>
    <mergeCell ref="G1309:I1309"/>
    <mergeCell ref="E1310:F1310"/>
    <mergeCell ref="G1310:I1310"/>
    <mergeCell ref="E1313:F1313"/>
    <mergeCell ref="G1313:H1313"/>
    <mergeCell ref="G1314:I1314"/>
    <mergeCell ref="E1335:F1335"/>
    <mergeCell ref="G1335:I1335"/>
    <mergeCell ref="E1318:F1318"/>
    <mergeCell ref="G1318:H1318"/>
    <mergeCell ref="G1319:I1319"/>
    <mergeCell ref="E1320:F1320"/>
    <mergeCell ref="G1320:I1320"/>
    <mergeCell ref="E1323:F1323"/>
    <mergeCell ref="G1323:H1323"/>
    <mergeCell ref="G1324:I1324"/>
    <mergeCell ref="E1328:F1328"/>
    <mergeCell ref="G1328:H1328"/>
    <mergeCell ref="G1329:I1329"/>
    <mergeCell ref="E1330:F1330"/>
    <mergeCell ref="G1330:I1330"/>
    <mergeCell ref="E1333:F1333"/>
    <mergeCell ref="G1333:H1333"/>
    <mergeCell ref="G1334:I1334"/>
    <mergeCell ref="E1305:F1305"/>
    <mergeCell ref="G1305:I1305"/>
    <mergeCell ref="E1288:F1288"/>
    <mergeCell ref="G1288:H1288"/>
    <mergeCell ref="G1289:I1289"/>
    <mergeCell ref="E1290:F1290"/>
    <mergeCell ref="G1290:I1290"/>
    <mergeCell ref="E1293:F1293"/>
    <mergeCell ref="G1293:H1293"/>
    <mergeCell ref="G1294:I1294"/>
    <mergeCell ref="E1315:F1315"/>
    <mergeCell ref="G1315:I1315"/>
    <mergeCell ref="E1298:F1298"/>
    <mergeCell ref="G1298:H1298"/>
    <mergeCell ref="G1299:I1299"/>
    <mergeCell ref="E1300:F1300"/>
    <mergeCell ref="G1300:I1300"/>
    <mergeCell ref="E1303:F1303"/>
    <mergeCell ref="G1303:H1303"/>
    <mergeCell ref="G1304:I1304"/>
    <mergeCell ref="E1285:F1285"/>
    <mergeCell ref="G1285:I1285"/>
    <mergeCell ref="E1273:F1273"/>
    <mergeCell ref="G1273:H1273"/>
    <mergeCell ref="G1274:I1274"/>
    <mergeCell ref="E1275:F1275"/>
    <mergeCell ref="G1275:I1275"/>
    <mergeCell ref="E1295:F1295"/>
    <mergeCell ref="G1295:I1295"/>
    <mergeCell ref="E1278:F1278"/>
    <mergeCell ref="G1278:H1278"/>
    <mergeCell ref="G1279:I1279"/>
    <mergeCell ref="E1280:F1280"/>
    <mergeCell ref="G1280:I1280"/>
    <mergeCell ref="E1283:F1283"/>
    <mergeCell ref="G1283:H1283"/>
    <mergeCell ref="G1284:I1284"/>
    <mergeCell ref="E1263:F1263"/>
    <mergeCell ref="G1263:H1263"/>
    <mergeCell ref="G1264:I1264"/>
    <mergeCell ref="E1265:F1265"/>
    <mergeCell ref="G1265:I1265"/>
    <mergeCell ref="E1248:F1248"/>
    <mergeCell ref="G1248:H1248"/>
    <mergeCell ref="G1249:I1249"/>
    <mergeCell ref="E1250:F1250"/>
    <mergeCell ref="G1250:I1250"/>
    <mergeCell ref="E1268:F1268"/>
    <mergeCell ref="G1268:H1268"/>
    <mergeCell ref="G1269:I1269"/>
    <mergeCell ref="E1270:F1270"/>
    <mergeCell ref="G1270:I1270"/>
    <mergeCell ref="E1258:F1258"/>
    <mergeCell ref="G1258:H1258"/>
    <mergeCell ref="G1259:I1259"/>
    <mergeCell ref="E1260:F1260"/>
    <mergeCell ref="G1260:I1260"/>
    <mergeCell ref="E1243:F1243"/>
    <mergeCell ref="G1243:H1243"/>
    <mergeCell ref="G1244:I1244"/>
    <mergeCell ref="E1245:F1245"/>
    <mergeCell ref="G1245:I1245"/>
    <mergeCell ref="E1228:F1228"/>
    <mergeCell ref="G1228:H1228"/>
    <mergeCell ref="G1229:I1229"/>
    <mergeCell ref="E1230:F1230"/>
    <mergeCell ref="G1230:I1230"/>
    <mergeCell ref="E1253:F1253"/>
    <mergeCell ref="G1253:H1253"/>
    <mergeCell ref="G1254:I1254"/>
    <mergeCell ref="E1255:F1255"/>
    <mergeCell ref="G1255:I1255"/>
    <mergeCell ref="E1238:F1238"/>
    <mergeCell ref="G1238:H1238"/>
    <mergeCell ref="G1239:I1239"/>
    <mergeCell ref="E1240:F1240"/>
    <mergeCell ref="G1240:I1240"/>
    <mergeCell ref="E1223:F1223"/>
    <mergeCell ref="G1223:H1223"/>
    <mergeCell ref="G1224:I1224"/>
    <mergeCell ref="E1225:F1225"/>
    <mergeCell ref="G1225:I1225"/>
    <mergeCell ref="E1208:F1208"/>
    <mergeCell ref="G1208:H1208"/>
    <mergeCell ref="G1209:I1209"/>
    <mergeCell ref="E1210:F1210"/>
    <mergeCell ref="G1210:I1210"/>
    <mergeCell ref="E1233:F1233"/>
    <mergeCell ref="G1233:H1233"/>
    <mergeCell ref="G1234:I1234"/>
    <mergeCell ref="E1235:F1235"/>
    <mergeCell ref="G1235:I1235"/>
    <mergeCell ref="E1218:F1218"/>
    <mergeCell ref="G1218:H1218"/>
    <mergeCell ref="G1219:I1219"/>
    <mergeCell ref="E1220:F1220"/>
    <mergeCell ref="G1220:I1220"/>
    <mergeCell ref="E1203:F1203"/>
    <mergeCell ref="G1203:H1203"/>
    <mergeCell ref="G1204:I1204"/>
    <mergeCell ref="E1205:F1205"/>
    <mergeCell ref="G1205:I1205"/>
    <mergeCell ref="E1188:F1188"/>
    <mergeCell ref="G1188:H1188"/>
    <mergeCell ref="G1189:I1189"/>
    <mergeCell ref="E1190:F1190"/>
    <mergeCell ref="G1190:I1190"/>
    <mergeCell ref="E1213:F1213"/>
    <mergeCell ref="G1213:H1213"/>
    <mergeCell ref="G1214:I1214"/>
    <mergeCell ref="E1215:F1215"/>
    <mergeCell ref="G1215:I1215"/>
    <mergeCell ref="E1198:F1198"/>
    <mergeCell ref="G1198:H1198"/>
    <mergeCell ref="G1199:I1199"/>
    <mergeCell ref="E1200:F1200"/>
    <mergeCell ref="G1200:I1200"/>
    <mergeCell ref="G1184:I1184"/>
    <mergeCell ref="E1185:F1185"/>
    <mergeCell ref="G1185:I1185"/>
    <mergeCell ref="G1169:I1169"/>
    <mergeCell ref="E1170:F1170"/>
    <mergeCell ref="G1170:I1170"/>
    <mergeCell ref="E1173:F1173"/>
    <mergeCell ref="G1173:H1173"/>
    <mergeCell ref="E1193:F1193"/>
    <mergeCell ref="G1193:H1193"/>
    <mergeCell ref="G1194:I1194"/>
    <mergeCell ref="E1195:F1195"/>
    <mergeCell ref="G1195:I1195"/>
    <mergeCell ref="E1178:F1178"/>
    <mergeCell ref="G1178:H1178"/>
    <mergeCell ref="G1179:I1179"/>
    <mergeCell ref="E1180:F1180"/>
    <mergeCell ref="G1180:I1180"/>
    <mergeCell ref="E1153:F1153"/>
    <mergeCell ref="G1153:H1153"/>
    <mergeCell ref="G1154:I1154"/>
    <mergeCell ref="E1155:F1155"/>
    <mergeCell ref="G1155:I1155"/>
    <mergeCell ref="G1174:I1174"/>
    <mergeCell ref="E1175:F1175"/>
    <mergeCell ref="G1175:I1175"/>
    <mergeCell ref="E1158:F1158"/>
    <mergeCell ref="G1158:H1158"/>
    <mergeCell ref="G1159:I1159"/>
    <mergeCell ref="E1160:F1160"/>
    <mergeCell ref="G1160:I1160"/>
    <mergeCell ref="E1163:F1163"/>
    <mergeCell ref="G1163:H1163"/>
    <mergeCell ref="E1183:F1183"/>
    <mergeCell ref="G1183:H1183"/>
    <mergeCell ref="G1149:I1149"/>
    <mergeCell ref="E1130:F1130"/>
    <mergeCell ref="G1130:I1130"/>
    <mergeCell ref="E1133:F1133"/>
    <mergeCell ref="G1133:H1133"/>
    <mergeCell ref="E1118:F1118"/>
    <mergeCell ref="G1118:H1118"/>
    <mergeCell ref="G1119:I1119"/>
    <mergeCell ref="E1120:F1120"/>
    <mergeCell ref="G1120:I1120"/>
    <mergeCell ref="E1123:F1123"/>
    <mergeCell ref="G1123:H1123"/>
    <mergeCell ref="G1144:I1144"/>
    <mergeCell ref="E1145:F1145"/>
    <mergeCell ref="G1145:I1145"/>
    <mergeCell ref="E1168:F1168"/>
    <mergeCell ref="G1168:H1168"/>
    <mergeCell ref="G1134:I1134"/>
    <mergeCell ref="E1135:F1135"/>
    <mergeCell ref="G1135:I1135"/>
    <mergeCell ref="E1150:F1150"/>
    <mergeCell ref="G1150:I1150"/>
    <mergeCell ref="E1138:F1138"/>
    <mergeCell ref="G1138:H1138"/>
    <mergeCell ref="G1139:I1139"/>
    <mergeCell ref="E1140:F1140"/>
    <mergeCell ref="G1140:I1140"/>
    <mergeCell ref="E1143:F1143"/>
    <mergeCell ref="G1143:H1143"/>
    <mergeCell ref="G1164:I1164"/>
    <mergeCell ref="E1165:F1165"/>
    <mergeCell ref="G1165:I1165"/>
    <mergeCell ref="G1114:I1114"/>
    <mergeCell ref="E1115:F1115"/>
    <mergeCell ref="G1115:I1115"/>
    <mergeCell ref="E1128:F1128"/>
    <mergeCell ref="G1128:H1128"/>
    <mergeCell ref="G1129:I1129"/>
    <mergeCell ref="E1108:F1108"/>
    <mergeCell ref="G1108:H1108"/>
    <mergeCell ref="G1109:I1109"/>
    <mergeCell ref="E1110:F1110"/>
    <mergeCell ref="G1110:I1110"/>
    <mergeCell ref="E1113:F1113"/>
    <mergeCell ref="G1113:H1113"/>
    <mergeCell ref="G1124:I1124"/>
    <mergeCell ref="E1125:F1125"/>
    <mergeCell ref="G1125:I1125"/>
    <mergeCell ref="E1148:F1148"/>
    <mergeCell ref="G1148:H1148"/>
    <mergeCell ref="G1104:I1104"/>
    <mergeCell ref="E1105:F1105"/>
    <mergeCell ref="G1105:I1105"/>
    <mergeCell ref="E1088:F1088"/>
    <mergeCell ref="G1088:H1088"/>
    <mergeCell ref="G1089:I1089"/>
    <mergeCell ref="E1090:F1090"/>
    <mergeCell ref="G1090:I1090"/>
    <mergeCell ref="E1093:F1093"/>
    <mergeCell ref="G1093:H1093"/>
    <mergeCell ref="E1098:F1098"/>
    <mergeCell ref="G1098:H1098"/>
    <mergeCell ref="G1099:I1099"/>
    <mergeCell ref="E1100:F1100"/>
    <mergeCell ref="G1100:I1100"/>
    <mergeCell ref="E1103:F1103"/>
    <mergeCell ref="G1103:H1103"/>
    <mergeCell ref="G1084:I1084"/>
    <mergeCell ref="E1085:F1085"/>
    <mergeCell ref="G1085:I1085"/>
    <mergeCell ref="E1068:F1068"/>
    <mergeCell ref="G1068:H1068"/>
    <mergeCell ref="G1069:I1069"/>
    <mergeCell ref="E1070:F1070"/>
    <mergeCell ref="G1070:I1070"/>
    <mergeCell ref="E1073:F1073"/>
    <mergeCell ref="G1073:H1073"/>
    <mergeCell ref="G1094:I1094"/>
    <mergeCell ref="E1095:F1095"/>
    <mergeCell ref="G1095:I1095"/>
    <mergeCell ref="E1078:F1078"/>
    <mergeCell ref="G1078:H1078"/>
    <mergeCell ref="G1079:I1079"/>
    <mergeCell ref="E1080:F1080"/>
    <mergeCell ref="G1080:I1080"/>
    <mergeCell ref="E1083:F1083"/>
    <mergeCell ref="G1083:H1083"/>
    <mergeCell ref="G1064:I1064"/>
    <mergeCell ref="E1065:F1065"/>
    <mergeCell ref="G1065:I1065"/>
    <mergeCell ref="E1048:F1048"/>
    <mergeCell ref="G1048:H1048"/>
    <mergeCell ref="G1049:I1049"/>
    <mergeCell ref="E1050:F1050"/>
    <mergeCell ref="G1050:I1050"/>
    <mergeCell ref="E1053:F1053"/>
    <mergeCell ref="G1053:H1053"/>
    <mergeCell ref="G1074:I1074"/>
    <mergeCell ref="E1075:F1075"/>
    <mergeCell ref="G1075:I1075"/>
    <mergeCell ref="E1058:F1058"/>
    <mergeCell ref="G1058:H1058"/>
    <mergeCell ref="G1059:I1059"/>
    <mergeCell ref="E1060:F1060"/>
    <mergeCell ref="G1060:I1060"/>
    <mergeCell ref="E1063:F1063"/>
    <mergeCell ref="G1063:H1063"/>
    <mergeCell ref="G1044:I1044"/>
    <mergeCell ref="E1045:F1045"/>
    <mergeCell ref="G1045:I1045"/>
    <mergeCell ref="E1028:F1028"/>
    <mergeCell ref="G1028:H1028"/>
    <mergeCell ref="G1029:I1029"/>
    <mergeCell ref="E1030:F1030"/>
    <mergeCell ref="G1030:I1030"/>
    <mergeCell ref="E1033:F1033"/>
    <mergeCell ref="G1033:H1033"/>
    <mergeCell ref="G1054:I1054"/>
    <mergeCell ref="E1055:F1055"/>
    <mergeCell ref="G1055:I1055"/>
    <mergeCell ref="E1038:F1038"/>
    <mergeCell ref="G1038:H1038"/>
    <mergeCell ref="G1039:I1039"/>
    <mergeCell ref="E1040:F1040"/>
    <mergeCell ref="G1040:I1040"/>
    <mergeCell ref="E1043:F1043"/>
    <mergeCell ref="G1043:H1043"/>
    <mergeCell ref="G1024:I1024"/>
    <mergeCell ref="E1025:F1025"/>
    <mergeCell ref="G1025:I1025"/>
    <mergeCell ref="E1008:F1008"/>
    <mergeCell ref="G1008:H1008"/>
    <mergeCell ref="G1009:I1009"/>
    <mergeCell ref="E1010:F1010"/>
    <mergeCell ref="G1010:I1010"/>
    <mergeCell ref="E1013:F1013"/>
    <mergeCell ref="G1013:H1013"/>
    <mergeCell ref="G1034:I1034"/>
    <mergeCell ref="E1035:F1035"/>
    <mergeCell ref="G1035:I1035"/>
    <mergeCell ref="E1018:F1018"/>
    <mergeCell ref="G1018:H1018"/>
    <mergeCell ref="G1019:I1019"/>
    <mergeCell ref="E1020:F1020"/>
    <mergeCell ref="G1020:I1020"/>
    <mergeCell ref="E1023:F1023"/>
    <mergeCell ref="G1023:H1023"/>
    <mergeCell ref="G1004:I1004"/>
    <mergeCell ref="E1005:F1005"/>
    <mergeCell ref="G1005:I1005"/>
    <mergeCell ref="E988:F988"/>
    <mergeCell ref="G988:H988"/>
    <mergeCell ref="G989:I989"/>
    <mergeCell ref="E990:F990"/>
    <mergeCell ref="G990:I990"/>
    <mergeCell ref="E993:F993"/>
    <mergeCell ref="G993:H993"/>
    <mergeCell ref="G1014:I1014"/>
    <mergeCell ref="E1015:F1015"/>
    <mergeCell ref="G1015:I1015"/>
    <mergeCell ref="E998:F998"/>
    <mergeCell ref="G998:H998"/>
    <mergeCell ref="G999:I999"/>
    <mergeCell ref="E1000:F1000"/>
    <mergeCell ref="G1000:I1000"/>
    <mergeCell ref="E1003:F1003"/>
    <mergeCell ref="G1003:H1003"/>
    <mergeCell ref="G984:I984"/>
    <mergeCell ref="E985:F985"/>
    <mergeCell ref="G985:I985"/>
    <mergeCell ref="E968:F968"/>
    <mergeCell ref="G968:H968"/>
    <mergeCell ref="G969:I969"/>
    <mergeCell ref="E970:F970"/>
    <mergeCell ref="G970:I970"/>
    <mergeCell ref="E973:F973"/>
    <mergeCell ref="G973:H973"/>
    <mergeCell ref="G994:I994"/>
    <mergeCell ref="E995:F995"/>
    <mergeCell ref="G995:I995"/>
    <mergeCell ref="E978:F978"/>
    <mergeCell ref="G978:H978"/>
    <mergeCell ref="G979:I979"/>
    <mergeCell ref="E980:F980"/>
    <mergeCell ref="G980:I980"/>
    <mergeCell ref="E983:F983"/>
    <mergeCell ref="G983:H983"/>
    <mergeCell ref="G964:I964"/>
    <mergeCell ref="E965:F965"/>
    <mergeCell ref="G965:I965"/>
    <mergeCell ref="E948:F948"/>
    <mergeCell ref="G948:H948"/>
    <mergeCell ref="G949:I949"/>
    <mergeCell ref="E950:F950"/>
    <mergeCell ref="G950:I950"/>
    <mergeCell ref="E953:F953"/>
    <mergeCell ref="G953:H953"/>
    <mergeCell ref="G974:I974"/>
    <mergeCell ref="E975:F975"/>
    <mergeCell ref="G975:I975"/>
    <mergeCell ref="E958:F958"/>
    <mergeCell ref="G958:H958"/>
    <mergeCell ref="G959:I959"/>
    <mergeCell ref="E960:F960"/>
    <mergeCell ref="G960:I960"/>
    <mergeCell ref="E963:F963"/>
    <mergeCell ref="G963:H963"/>
    <mergeCell ref="G944:I944"/>
    <mergeCell ref="E945:F945"/>
    <mergeCell ref="G945:I945"/>
    <mergeCell ref="E928:F928"/>
    <mergeCell ref="G928:H928"/>
    <mergeCell ref="G929:I929"/>
    <mergeCell ref="E930:F930"/>
    <mergeCell ref="G930:I930"/>
    <mergeCell ref="E933:F933"/>
    <mergeCell ref="G933:H933"/>
    <mergeCell ref="G954:I954"/>
    <mergeCell ref="E955:F955"/>
    <mergeCell ref="G955:I955"/>
    <mergeCell ref="E938:F938"/>
    <mergeCell ref="G938:H938"/>
    <mergeCell ref="G939:I939"/>
    <mergeCell ref="E940:F940"/>
    <mergeCell ref="G940:I940"/>
    <mergeCell ref="E943:F943"/>
    <mergeCell ref="G943:H943"/>
    <mergeCell ref="G924:I924"/>
    <mergeCell ref="E925:F925"/>
    <mergeCell ref="G925:I925"/>
    <mergeCell ref="E908:F908"/>
    <mergeCell ref="G908:H908"/>
    <mergeCell ref="G909:I909"/>
    <mergeCell ref="E910:F910"/>
    <mergeCell ref="G910:I910"/>
    <mergeCell ref="E913:F913"/>
    <mergeCell ref="G913:H913"/>
    <mergeCell ref="G934:I934"/>
    <mergeCell ref="E935:F935"/>
    <mergeCell ref="G935:I935"/>
    <mergeCell ref="E918:F918"/>
    <mergeCell ref="G918:H918"/>
    <mergeCell ref="G919:I919"/>
    <mergeCell ref="E920:F920"/>
    <mergeCell ref="G920:I920"/>
    <mergeCell ref="E923:F923"/>
    <mergeCell ref="G923:H923"/>
    <mergeCell ref="G904:I904"/>
    <mergeCell ref="E905:F905"/>
    <mergeCell ref="G905:I905"/>
    <mergeCell ref="E888:F888"/>
    <mergeCell ref="G888:H888"/>
    <mergeCell ref="G889:I889"/>
    <mergeCell ref="E890:F890"/>
    <mergeCell ref="G890:I890"/>
    <mergeCell ref="E893:F893"/>
    <mergeCell ref="G893:H893"/>
    <mergeCell ref="G914:I914"/>
    <mergeCell ref="E915:F915"/>
    <mergeCell ref="G915:I915"/>
    <mergeCell ref="E898:F898"/>
    <mergeCell ref="G898:H898"/>
    <mergeCell ref="G899:I899"/>
    <mergeCell ref="E900:F900"/>
    <mergeCell ref="G900:I900"/>
    <mergeCell ref="E903:F903"/>
    <mergeCell ref="G903:H903"/>
    <mergeCell ref="G884:I884"/>
    <mergeCell ref="E885:F885"/>
    <mergeCell ref="G885:I885"/>
    <mergeCell ref="E868:F868"/>
    <mergeCell ref="G868:H868"/>
    <mergeCell ref="G869:I869"/>
    <mergeCell ref="E870:F870"/>
    <mergeCell ref="G870:I870"/>
    <mergeCell ref="E873:F873"/>
    <mergeCell ref="G873:H873"/>
    <mergeCell ref="G894:I894"/>
    <mergeCell ref="E895:F895"/>
    <mergeCell ref="G895:I895"/>
    <mergeCell ref="E878:F878"/>
    <mergeCell ref="G878:H878"/>
    <mergeCell ref="G879:I879"/>
    <mergeCell ref="E880:F880"/>
    <mergeCell ref="G880:I880"/>
    <mergeCell ref="E883:F883"/>
    <mergeCell ref="G883:H883"/>
    <mergeCell ref="G864:I864"/>
    <mergeCell ref="E865:F865"/>
    <mergeCell ref="G865:I865"/>
    <mergeCell ref="E848:F848"/>
    <mergeCell ref="G848:H848"/>
    <mergeCell ref="G849:I849"/>
    <mergeCell ref="E850:F850"/>
    <mergeCell ref="G850:I850"/>
    <mergeCell ref="E853:F853"/>
    <mergeCell ref="G853:H853"/>
    <mergeCell ref="G874:I874"/>
    <mergeCell ref="E875:F875"/>
    <mergeCell ref="G875:I875"/>
    <mergeCell ref="E858:F858"/>
    <mergeCell ref="G858:H858"/>
    <mergeCell ref="G859:I859"/>
    <mergeCell ref="E860:F860"/>
    <mergeCell ref="G860:I860"/>
    <mergeCell ref="E863:F863"/>
    <mergeCell ref="G863:H863"/>
    <mergeCell ref="E823:F823"/>
    <mergeCell ref="G823:H823"/>
    <mergeCell ref="G824:I824"/>
    <mergeCell ref="E825:F825"/>
    <mergeCell ref="G825:I825"/>
    <mergeCell ref="G845:I845"/>
    <mergeCell ref="E828:F828"/>
    <mergeCell ref="G828:H828"/>
    <mergeCell ref="G829:I829"/>
    <mergeCell ref="E830:F830"/>
    <mergeCell ref="G830:I830"/>
    <mergeCell ref="E833:F833"/>
    <mergeCell ref="G833:H833"/>
    <mergeCell ref="G834:I834"/>
    <mergeCell ref="E835:F835"/>
    <mergeCell ref="G854:I854"/>
    <mergeCell ref="E855:F855"/>
    <mergeCell ref="G855:I855"/>
    <mergeCell ref="G839:I839"/>
    <mergeCell ref="E840:F840"/>
    <mergeCell ref="G840:I840"/>
    <mergeCell ref="E843:F843"/>
    <mergeCell ref="G843:H843"/>
    <mergeCell ref="G844:I844"/>
    <mergeCell ref="E845:F845"/>
    <mergeCell ref="G759:I759"/>
    <mergeCell ref="E760:F760"/>
    <mergeCell ref="G760:I760"/>
    <mergeCell ref="E783:F783"/>
    <mergeCell ref="G783:H783"/>
    <mergeCell ref="E808:F808"/>
    <mergeCell ref="G808:H808"/>
    <mergeCell ref="G809:I809"/>
    <mergeCell ref="E810:F810"/>
    <mergeCell ref="G810:I810"/>
    <mergeCell ref="E793:F793"/>
    <mergeCell ref="G793:H793"/>
    <mergeCell ref="G794:I794"/>
    <mergeCell ref="E795:F795"/>
    <mergeCell ref="G795:I795"/>
    <mergeCell ref="G819:I819"/>
    <mergeCell ref="E820:F820"/>
    <mergeCell ref="G820:I820"/>
    <mergeCell ref="E803:F803"/>
    <mergeCell ref="G803:H803"/>
    <mergeCell ref="G804:I804"/>
    <mergeCell ref="E805:F805"/>
    <mergeCell ref="G805:I805"/>
    <mergeCell ref="E813:F813"/>
    <mergeCell ref="G813:H813"/>
    <mergeCell ref="G814:I814"/>
    <mergeCell ref="E815:F815"/>
    <mergeCell ref="G815:I815"/>
    <mergeCell ref="E818:F818"/>
    <mergeCell ref="G818:H818"/>
    <mergeCell ref="G745:I745"/>
    <mergeCell ref="E748:F748"/>
    <mergeCell ref="G748:H748"/>
    <mergeCell ref="A1453:A1457"/>
    <mergeCell ref="A1438:A1442"/>
    <mergeCell ref="A1443:A1447"/>
    <mergeCell ref="A1468:A1472"/>
    <mergeCell ref="A1458:A1462"/>
    <mergeCell ref="A1463:A1467"/>
    <mergeCell ref="E780:F780"/>
    <mergeCell ref="G780:I780"/>
    <mergeCell ref="A1433:A1437"/>
    <mergeCell ref="A1418:A1422"/>
    <mergeCell ref="A1423:A1427"/>
    <mergeCell ref="A1448:A1452"/>
    <mergeCell ref="A1348:A1352"/>
    <mergeCell ref="A1353:A1357"/>
    <mergeCell ref="A1338:A1342"/>
    <mergeCell ref="A1343:A1347"/>
    <mergeCell ref="E790:F790"/>
    <mergeCell ref="G790:I790"/>
    <mergeCell ref="E773:F773"/>
    <mergeCell ref="G773:H773"/>
    <mergeCell ref="G774:I774"/>
    <mergeCell ref="E775:F775"/>
    <mergeCell ref="G775:I775"/>
    <mergeCell ref="E778:F778"/>
    <mergeCell ref="G778:H778"/>
    <mergeCell ref="G779:I779"/>
    <mergeCell ref="G784:I784"/>
    <mergeCell ref="E785:F785"/>
    <mergeCell ref="G785:I785"/>
    <mergeCell ref="A1428:A1432"/>
    <mergeCell ref="A1253:A1257"/>
    <mergeCell ref="A1288:A1292"/>
    <mergeCell ref="A1293:A1297"/>
    <mergeCell ref="A1278:A1282"/>
    <mergeCell ref="A1283:A1287"/>
    <mergeCell ref="A1368:A1372"/>
    <mergeCell ref="A1373:A1377"/>
    <mergeCell ref="A1358:A1362"/>
    <mergeCell ref="A1363:A1367"/>
    <mergeCell ref="A1388:A1392"/>
    <mergeCell ref="A1393:A1397"/>
    <mergeCell ref="A1378:A1382"/>
    <mergeCell ref="A1383:A1387"/>
    <mergeCell ref="E765:F765"/>
    <mergeCell ref="G765:I765"/>
    <mergeCell ref="E768:F768"/>
    <mergeCell ref="G768:H768"/>
    <mergeCell ref="G769:I769"/>
    <mergeCell ref="E770:F770"/>
    <mergeCell ref="G770:I770"/>
    <mergeCell ref="E788:F788"/>
    <mergeCell ref="G788:H788"/>
    <mergeCell ref="G789:I789"/>
    <mergeCell ref="E798:F798"/>
    <mergeCell ref="G798:H798"/>
    <mergeCell ref="G799:I799"/>
    <mergeCell ref="E800:F800"/>
    <mergeCell ref="G800:I800"/>
    <mergeCell ref="E838:F838"/>
    <mergeCell ref="G838:H838"/>
    <mergeCell ref="G835:I835"/>
    <mergeCell ref="A1313:A1317"/>
    <mergeCell ref="A1298:A1302"/>
    <mergeCell ref="A1303:A1307"/>
    <mergeCell ref="A1328:A1332"/>
    <mergeCell ref="A1333:A1337"/>
    <mergeCell ref="A1318:A1322"/>
    <mergeCell ref="A1323:A1327"/>
    <mergeCell ref="A1238:A1242"/>
    <mergeCell ref="A1243:A1247"/>
    <mergeCell ref="A1268:A1272"/>
    <mergeCell ref="A1273:A1277"/>
    <mergeCell ref="A1258:A1262"/>
    <mergeCell ref="A1263:A1267"/>
    <mergeCell ref="A1248:A1252"/>
    <mergeCell ref="A1408:A1412"/>
    <mergeCell ref="A1413:A1417"/>
    <mergeCell ref="A1398:A1402"/>
    <mergeCell ref="A1403:A1407"/>
    <mergeCell ref="A1208:A1212"/>
    <mergeCell ref="A1213:A1217"/>
    <mergeCell ref="A1198:A1202"/>
    <mergeCell ref="A1203:A1207"/>
    <mergeCell ref="A1228:A1232"/>
    <mergeCell ref="A1233:A1237"/>
    <mergeCell ref="A1218:A1222"/>
    <mergeCell ref="A1223:A1227"/>
    <mergeCell ref="A1168:A1172"/>
    <mergeCell ref="A1173:A1177"/>
    <mergeCell ref="A1158:A1162"/>
    <mergeCell ref="A1163:A1167"/>
    <mergeCell ref="A1188:A1192"/>
    <mergeCell ref="A1193:A1197"/>
    <mergeCell ref="A1178:A1182"/>
    <mergeCell ref="A1183:A1187"/>
    <mergeCell ref="A1308:A1312"/>
    <mergeCell ref="A1148:A1152"/>
    <mergeCell ref="A1153:A1157"/>
    <mergeCell ref="A1138:A1142"/>
    <mergeCell ref="A1143:A1147"/>
    <mergeCell ref="A983:A987"/>
    <mergeCell ref="A973:A977"/>
    <mergeCell ref="A978:A982"/>
    <mergeCell ref="A998:A1002"/>
    <mergeCell ref="A1003:A1007"/>
    <mergeCell ref="A988:A992"/>
    <mergeCell ref="A1108:A1112"/>
    <mergeCell ref="A1113:A1117"/>
    <mergeCell ref="A1103:A1107"/>
    <mergeCell ref="A1128:A1132"/>
    <mergeCell ref="A1133:A1137"/>
    <mergeCell ref="A1118:A1122"/>
    <mergeCell ref="A1123:A1127"/>
    <mergeCell ref="A1073:A1077"/>
    <mergeCell ref="A1078:A1082"/>
    <mergeCell ref="A1063:A1067"/>
    <mergeCell ref="A1068:A1072"/>
    <mergeCell ref="A1093:A1097"/>
    <mergeCell ref="A1098:A1102"/>
    <mergeCell ref="A1083:A1087"/>
    <mergeCell ref="A1088:A1092"/>
    <mergeCell ref="A1058:A1062"/>
    <mergeCell ref="A1043:A1047"/>
    <mergeCell ref="A1048:A1052"/>
    <mergeCell ref="A878:A882"/>
    <mergeCell ref="A903:A907"/>
    <mergeCell ref="A908:A912"/>
    <mergeCell ref="A893:A897"/>
    <mergeCell ref="A898:A902"/>
    <mergeCell ref="A918:A922"/>
    <mergeCell ref="A993:A997"/>
    <mergeCell ref="A1013:A1017"/>
    <mergeCell ref="A1018:A1022"/>
    <mergeCell ref="A1008:A1012"/>
    <mergeCell ref="A1033:A1037"/>
    <mergeCell ref="A1038:A1042"/>
    <mergeCell ref="A1023:A1027"/>
    <mergeCell ref="A1028:A1032"/>
    <mergeCell ref="A13:A17"/>
    <mergeCell ref="E13:F13"/>
    <mergeCell ref="G13:H13"/>
    <mergeCell ref="G14:I14"/>
    <mergeCell ref="E15:F15"/>
    <mergeCell ref="G15:I15"/>
    <mergeCell ref="A23:A27"/>
    <mergeCell ref="E23:F23"/>
    <mergeCell ref="E738:F738"/>
    <mergeCell ref="G738:H738"/>
    <mergeCell ref="G739:I739"/>
    <mergeCell ref="E740:F740"/>
    <mergeCell ref="G740:I740"/>
    <mergeCell ref="G753:H753"/>
    <mergeCell ref="A788:A792"/>
    <mergeCell ref="A793:A797"/>
    <mergeCell ref="A778:A782"/>
    <mergeCell ref="A783:A787"/>
    <mergeCell ref="G35:I35"/>
    <mergeCell ref="A28:A32"/>
    <mergeCell ref="E28:F28"/>
    <mergeCell ref="A748:A752"/>
    <mergeCell ref="A753:A757"/>
    <mergeCell ref="A738:A742"/>
    <mergeCell ref="A743:A747"/>
    <mergeCell ref="G734:I734"/>
    <mergeCell ref="E735:F735"/>
    <mergeCell ref="G735:I735"/>
    <mergeCell ref="E35:F35"/>
    <mergeCell ref="A768:A772"/>
    <mergeCell ref="A773:A777"/>
    <mergeCell ref="A758:A762"/>
    <mergeCell ref="G28:H28"/>
    <mergeCell ref="G29:I29"/>
    <mergeCell ref="E30:F30"/>
    <mergeCell ref="G30:I30"/>
    <mergeCell ref="A43:A47"/>
    <mergeCell ref="E43:F43"/>
    <mergeCell ref="G43:H43"/>
    <mergeCell ref="G44:I44"/>
    <mergeCell ref="E45:F45"/>
    <mergeCell ref="G45:I45"/>
    <mergeCell ref="A38:A42"/>
    <mergeCell ref="E38:F38"/>
    <mergeCell ref="G38:H38"/>
    <mergeCell ref="G39:I39"/>
    <mergeCell ref="E40:F40"/>
    <mergeCell ref="G40:I40"/>
    <mergeCell ref="A68:A72"/>
    <mergeCell ref="E68:F68"/>
    <mergeCell ref="G23:H23"/>
    <mergeCell ref="G24:I24"/>
    <mergeCell ref="E25:F25"/>
    <mergeCell ref="G25:I25"/>
    <mergeCell ref="A18:A22"/>
    <mergeCell ref="E18:F18"/>
    <mergeCell ref="G18:H18"/>
    <mergeCell ref="G19:I19"/>
    <mergeCell ref="E20:F20"/>
    <mergeCell ref="G20:I20"/>
    <mergeCell ref="A33:A37"/>
    <mergeCell ref="E33:F33"/>
    <mergeCell ref="G33:H33"/>
    <mergeCell ref="G34:I34"/>
    <mergeCell ref="A63:A67"/>
    <mergeCell ref="E63:F63"/>
    <mergeCell ref="G63:H63"/>
    <mergeCell ref="G64:I64"/>
    <mergeCell ref="E65:F65"/>
    <mergeCell ref="G65:I65"/>
    <mergeCell ref="A48:A52"/>
    <mergeCell ref="E48:F48"/>
    <mergeCell ref="G48:H48"/>
    <mergeCell ref="G49:I49"/>
    <mergeCell ref="E50:F50"/>
    <mergeCell ref="G50:I50"/>
    <mergeCell ref="A53:A57"/>
    <mergeCell ref="E53:F53"/>
    <mergeCell ref="G53:H53"/>
    <mergeCell ref="G54:I54"/>
    <mergeCell ref="E55:F55"/>
    <mergeCell ref="G55:I55"/>
    <mergeCell ref="G68:H68"/>
    <mergeCell ref="G69:I69"/>
    <mergeCell ref="E70:F70"/>
    <mergeCell ref="G70:I70"/>
    <mergeCell ref="A73:A77"/>
    <mergeCell ref="E73:F73"/>
    <mergeCell ref="G73:H73"/>
    <mergeCell ref="G74:I74"/>
    <mergeCell ref="E75:F75"/>
    <mergeCell ref="G75:I75"/>
    <mergeCell ref="A58:A62"/>
    <mergeCell ref="E58:F58"/>
    <mergeCell ref="G58:H58"/>
    <mergeCell ref="G59:I59"/>
    <mergeCell ref="E60:F60"/>
    <mergeCell ref="G60:I60"/>
    <mergeCell ref="A88:A92"/>
    <mergeCell ref="E88:F88"/>
    <mergeCell ref="G88:H88"/>
    <mergeCell ref="G89:I89"/>
    <mergeCell ref="E90:F90"/>
    <mergeCell ref="G90:I90"/>
    <mergeCell ref="A93:A97"/>
    <mergeCell ref="E93:F93"/>
    <mergeCell ref="G93:H93"/>
    <mergeCell ref="G94:I94"/>
    <mergeCell ref="E95:F95"/>
    <mergeCell ref="G95:I95"/>
    <mergeCell ref="A78:A82"/>
    <mergeCell ref="E78:F78"/>
    <mergeCell ref="G78:H78"/>
    <mergeCell ref="G79:I79"/>
    <mergeCell ref="E80:F80"/>
    <mergeCell ref="G80:I80"/>
    <mergeCell ref="A83:A87"/>
    <mergeCell ref="E83:F83"/>
    <mergeCell ref="G83:H83"/>
    <mergeCell ref="G84:I84"/>
    <mergeCell ref="E85:F85"/>
    <mergeCell ref="G85:I85"/>
    <mergeCell ref="A108:A112"/>
    <mergeCell ref="E108:F108"/>
    <mergeCell ref="G108:H108"/>
    <mergeCell ref="G109:I109"/>
    <mergeCell ref="E110:F110"/>
    <mergeCell ref="G110:I110"/>
    <mergeCell ref="A113:A117"/>
    <mergeCell ref="E113:F113"/>
    <mergeCell ref="G113:H113"/>
    <mergeCell ref="G114:I114"/>
    <mergeCell ref="E115:F115"/>
    <mergeCell ref="G115:I115"/>
    <mergeCell ref="A98:A102"/>
    <mergeCell ref="E98:F98"/>
    <mergeCell ref="G98:H98"/>
    <mergeCell ref="G99:I99"/>
    <mergeCell ref="E100:F100"/>
    <mergeCell ref="G100:I100"/>
    <mergeCell ref="A103:A107"/>
    <mergeCell ref="E103:F103"/>
    <mergeCell ref="G103:H103"/>
    <mergeCell ref="G104:I104"/>
    <mergeCell ref="E105:F105"/>
    <mergeCell ref="G105:I105"/>
    <mergeCell ref="A128:A132"/>
    <mergeCell ref="E128:F128"/>
    <mergeCell ref="G128:H128"/>
    <mergeCell ref="G129:I129"/>
    <mergeCell ref="E130:F130"/>
    <mergeCell ref="G130:I130"/>
    <mergeCell ref="A133:A137"/>
    <mergeCell ref="E133:F133"/>
    <mergeCell ref="G133:H133"/>
    <mergeCell ref="G134:I134"/>
    <mergeCell ref="E135:F135"/>
    <mergeCell ref="G135:I135"/>
    <mergeCell ref="A118:A122"/>
    <mergeCell ref="E118:F118"/>
    <mergeCell ref="G118:H118"/>
    <mergeCell ref="G119:I119"/>
    <mergeCell ref="E120:F120"/>
    <mergeCell ref="G120:I120"/>
    <mergeCell ref="A123:A127"/>
    <mergeCell ref="E123:F123"/>
    <mergeCell ref="G123:H123"/>
    <mergeCell ref="G124:I124"/>
    <mergeCell ref="E125:F125"/>
    <mergeCell ref="G125:I125"/>
    <mergeCell ref="A148:A152"/>
    <mergeCell ref="E148:F148"/>
    <mergeCell ref="G148:H148"/>
    <mergeCell ref="G149:I149"/>
    <mergeCell ref="E150:F150"/>
    <mergeCell ref="G150:I150"/>
    <mergeCell ref="A153:A157"/>
    <mergeCell ref="E153:F153"/>
    <mergeCell ref="G153:H153"/>
    <mergeCell ref="G154:I154"/>
    <mergeCell ref="E155:F155"/>
    <mergeCell ref="G155:I155"/>
    <mergeCell ref="A138:A142"/>
    <mergeCell ref="E138:F138"/>
    <mergeCell ref="G138:H138"/>
    <mergeCell ref="G139:I139"/>
    <mergeCell ref="E140:F140"/>
    <mergeCell ref="G140:I140"/>
    <mergeCell ref="A143:A147"/>
    <mergeCell ref="E143:F143"/>
    <mergeCell ref="G143:H143"/>
    <mergeCell ref="G144:I144"/>
    <mergeCell ref="E145:F145"/>
    <mergeCell ref="G145:I145"/>
    <mergeCell ref="A168:A172"/>
    <mergeCell ref="E168:F168"/>
    <mergeCell ref="G168:H168"/>
    <mergeCell ref="G169:I169"/>
    <mergeCell ref="E170:F170"/>
    <mergeCell ref="G170:I170"/>
    <mergeCell ref="A173:A177"/>
    <mergeCell ref="E173:F173"/>
    <mergeCell ref="G173:H173"/>
    <mergeCell ref="G174:I174"/>
    <mergeCell ref="E175:F175"/>
    <mergeCell ref="G175:I175"/>
    <mergeCell ref="A158:A162"/>
    <mergeCell ref="E158:F158"/>
    <mergeCell ref="G158:H158"/>
    <mergeCell ref="G159:I159"/>
    <mergeCell ref="E160:F160"/>
    <mergeCell ref="G160:I160"/>
    <mergeCell ref="A163:A167"/>
    <mergeCell ref="E163:F163"/>
    <mergeCell ref="G163:H163"/>
    <mergeCell ref="G164:I164"/>
    <mergeCell ref="E165:F165"/>
    <mergeCell ref="G165:I165"/>
    <mergeCell ref="A188:A192"/>
    <mergeCell ref="E188:F188"/>
    <mergeCell ref="G188:H188"/>
    <mergeCell ref="G189:I189"/>
    <mergeCell ref="E190:F190"/>
    <mergeCell ref="G190:I190"/>
    <mergeCell ref="A193:A197"/>
    <mergeCell ref="E193:F193"/>
    <mergeCell ref="G193:H193"/>
    <mergeCell ref="G194:I194"/>
    <mergeCell ref="E195:F195"/>
    <mergeCell ref="G195:I195"/>
    <mergeCell ref="A178:A182"/>
    <mergeCell ref="E178:F178"/>
    <mergeCell ref="G178:H178"/>
    <mergeCell ref="G179:I179"/>
    <mergeCell ref="E180:F180"/>
    <mergeCell ref="G180:I180"/>
    <mergeCell ref="A183:A187"/>
    <mergeCell ref="E183:F183"/>
    <mergeCell ref="G183:H183"/>
    <mergeCell ref="G184:I184"/>
    <mergeCell ref="E185:F185"/>
    <mergeCell ref="G185:I185"/>
    <mergeCell ref="A208:A212"/>
    <mergeCell ref="E208:F208"/>
    <mergeCell ref="G208:H208"/>
    <mergeCell ref="G209:I209"/>
    <mergeCell ref="E210:F210"/>
    <mergeCell ref="G210:I210"/>
    <mergeCell ref="A213:A217"/>
    <mergeCell ref="E213:F213"/>
    <mergeCell ref="G213:H213"/>
    <mergeCell ref="G214:I214"/>
    <mergeCell ref="E215:F215"/>
    <mergeCell ref="G215:I215"/>
    <mergeCell ref="A198:A202"/>
    <mergeCell ref="E198:F198"/>
    <mergeCell ref="G198:H198"/>
    <mergeCell ref="G199:I199"/>
    <mergeCell ref="E200:F200"/>
    <mergeCell ref="G200:I200"/>
    <mergeCell ref="A203:A207"/>
    <mergeCell ref="E203:F203"/>
    <mergeCell ref="G203:H203"/>
    <mergeCell ref="G204:I204"/>
    <mergeCell ref="E205:F205"/>
    <mergeCell ref="G205:I205"/>
    <mergeCell ref="A228:A232"/>
    <mergeCell ref="E228:F228"/>
    <mergeCell ref="G228:H228"/>
    <mergeCell ref="G229:I229"/>
    <mergeCell ref="E230:F230"/>
    <mergeCell ref="G230:I230"/>
    <mergeCell ref="A233:A237"/>
    <mergeCell ref="E233:F233"/>
    <mergeCell ref="G233:H233"/>
    <mergeCell ref="G234:I234"/>
    <mergeCell ref="E235:F235"/>
    <mergeCell ref="G235:I235"/>
    <mergeCell ref="A218:A222"/>
    <mergeCell ref="E218:F218"/>
    <mergeCell ref="G218:H218"/>
    <mergeCell ref="G219:I219"/>
    <mergeCell ref="E220:F220"/>
    <mergeCell ref="G220:I220"/>
    <mergeCell ref="A223:A227"/>
    <mergeCell ref="E223:F223"/>
    <mergeCell ref="G223:H223"/>
    <mergeCell ref="G224:I224"/>
    <mergeCell ref="E225:F225"/>
    <mergeCell ref="G225:I225"/>
    <mergeCell ref="A248:A252"/>
    <mergeCell ref="E248:F248"/>
    <mergeCell ref="G248:H248"/>
    <mergeCell ref="G249:I249"/>
    <mergeCell ref="E250:F250"/>
    <mergeCell ref="G250:I250"/>
    <mergeCell ref="A253:A257"/>
    <mergeCell ref="E253:F253"/>
    <mergeCell ref="G253:H253"/>
    <mergeCell ref="G254:I254"/>
    <mergeCell ref="E255:F255"/>
    <mergeCell ref="G255:I255"/>
    <mergeCell ref="A238:A242"/>
    <mergeCell ref="E238:F238"/>
    <mergeCell ref="G238:H238"/>
    <mergeCell ref="G239:I239"/>
    <mergeCell ref="E240:F240"/>
    <mergeCell ref="G240:I240"/>
    <mergeCell ref="A243:A247"/>
    <mergeCell ref="E243:F243"/>
    <mergeCell ref="G243:H243"/>
    <mergeCell ref="G244:I244"/>
    <mergeCell ref="E245:F245"/>
    <mergeCell ref="G245:I245"/>
    <mergeCell ref="A268:A272"/>
    <mergeCell ref="E268:F268"/>
    <mergeCell ref="G268:H268"/>
    <mergeCell ref="G269:I269"/>
    <mergeCell ref="E270:F270"/>
    <mergeCell ref="G270:I270"/>
    <mergeCell ref="A273:A277"/>
    <mergeCell ref="E273:F273"/>
    <mergeCell ref="G273:H273"/>
    <mergeCell ref="G274:I274"/>
    <mergeCell ref="E275:F275"/>
    <mergeCell ref="G275:I275"/>
    <mergeCell ref="A258:A262"/>
    <mergeCell ref="E258:F258"/>
    <mergeCell ref="G258:H258"/>
    <mergeCell ref="G259:I259"/>
    <mergeCell ref="E260:F260"/>
    <mergeCell ref="G260:I260"/>
    <mergeCell ref="A263:A267"/>
    <mergeCell ref="E263:F263"/>
    <mergeCell ref="G263:H263"/>
    <mergeCell ref="G264:I264"/>
    <mergeCell ref="E265:F265"/>
    <mergeCell ref="G265:I265"/>
    <mergeCell ref="A288:A292"/>
    <mergeCell ref="E288:F288"/>
    <mergeCell ref="G288:H288"/>
    <mergeCell ref="G289:I289"/>
    <mergeCell ref="E290:F290"/>
    <mergeCell ref="G290:I290"/>
    <mergeCell ref="A293:A297"/>
    <mergeCell ref="E293:F293"/>
    <mergeCell ref="G293:H293"/>
    <mergeCell ref="G294:I294"/>
    <mergeCell ref="E295:F295"/>
    <mergeCell ref="G295:I295"/>
    <mergeCell ref="A278:A282"/>
    <mergeCell ref="E278:F278"/>
    <mergeCell ref="G278:H278"/>
    <mergeCell ref="G279:I279"/>
    <mergeCell ref="E280:F280"/>
    <mergeCell ref="G280:I280"/>
    <mergeCell ref="A283:A287"/>
    <mergeCell ref="E283:F283"/>
    <mergeCell ref="G283:H283"/>
    <mergeCell ref="G284:I284"/>
    <mergeCell ref="E285:F285"/>
    <mergeCell ref="G285:I285"/>
    <mergeCell ref="A308:A312"/>
    <mergeCell ref="E308:F308"/>
    <mergeCell ref="G308:H308"/>
    <mergeCell ref="G309:I309"/>
    <mergeCell ref="E310:F310"/>
    <mergeCell ref="G310:I310"/>
    <mergeCell ref="A313:A317"/>
    <mergeCell ref="E313:F313"/>
    <mergeCell ref="G313:H313"/>
    <mergeCell ref="G314:I314"/>
    <mergeCell ref="E315:F315"/>
    <mergeCell ref="G315:I315"/>
    <mergeCell ref="A298:A302"/>
    <mergeCell ref="E298:F298"/>
    <mergeCell ref="G298:H298"/>
    <mergeCell ref="G299:I299"/>
    <mergeCell ref="E300:F300"/>
    <mergeCell ref="G300:I300"/>
    <mergeCell ref="A303:A307"/>
    <mergeCell ref="E303:F303"/>
    <mergeCell ref="G303:H303"/>
    <mergeCell ref="G304:I304"/>
    <mergeCell ref="E305:F305"/>
    <mergeCell ref="G305:I305"/>
    <mergeCell ref="A328:A332"/>
    <mergeCell ref="E328:F328"/>
    <mergeCell ref="G328:H328"/>
    <mergeCell ref="G329:I329"/>
    <mergeCell ref="E330:F330"/>
    <mergeCell ref="G330:I330"/>
    <mergeCell ref="A318:A322"/>
    <mergeCell ref="E318:F318"/>
    <mergeCell ref="G318:H318"/>
    <mergeCell ref="G319:I319"/>
    <mergeCell ref="E320:F320"/>
    <mergeCell ref="G320:I320"/>
    <mergeCell ref="A323:A327"/>
    <mergeCell ref="E323:F323"/>
    <mergeCell ref="G323:H323"/>
    <mergeCell ref="G324:I324"/>
    <mergeCell ref="E325:F325"/>
    <mergeCell ref="G325:I325"/>
    <mergeCell ref="A343:A347"/>
    <mergeCell ref="E343:F343"/>
    <mergeCell ref="G343:H343"/>
    <mergeCell ref="G344:I344"/>
    <mergeCell ref="E345:F345"/>
    <mergeCell ref="G345:I345"/>
    <mergeCell ref="A333:A337"/>
    <mergeCell ref="E333:F333"/>
    <mergeCell ref="G333:H333"/>
    <mergeCell ref="G334:I334"/>
    <mergeCell ref="E335:F335"/>
    <mergeCell ref="G335:I335"/>
    <mergeCell ref="A338:A342"/>
    <mergeCell ref="E338:F338"/>
    <mergeCell ref="G338:H338"/>
    <mergeCell ref="G339:I339"/>
    <mergeCell ref="E340:F340"/>
    <mergeCell ref="G340:I340"/>
    <mergeCell ref="A358:A362"/>
    <mergeCell ref="E358:F358"/>
    <mergeCell ref="G358:H358"/>
    <mergeCell ref="G359:I359"/>
    <mergeCell ref="E360:F360"/>
    <mergeCell ref="G360:I360"/>
    <mergeCell ref="A348:A352"/>
    <mergeCell ref="E348:F348"/>
    <mergeCell ref="G348:H348"/>
    <mergeCell ref="G349:I349"/>
    <mergeCell ref="E350:F350"/>
    <mergeCell ref="G350:I350"/>
    <mergeCell ref="A353:A357"/>
    <mergeCell ref="E353:F353"/>
    <mergeCell ref="G353:H353"/>
    <mergeCell ref="G354:I354"/>
    <mergeCell ref="E355:F355"/>
    <mergeCell ref="G355:I355"/>
    <mergeCell ref="A373:A377"/>
    <mergeCell ref="E373:F373"/>
    <mergeCell ref="G373:H373"/>
    <mergeCell ref="G374:I374"/>
    <mergeCell ref="E375:F375"/>
    <mergeCell ref="G375:I375"/>
    <mergeCell ref="A378:A382"/>
    <mergeCell ref="E378:F378"/>
    <mergeCell ref="G378:H378"/>
    <mergeCell ref="G379:I379"/>
    <mergeCell ref="E380:F380"/>
    <mergeCell ref="G380:I380"/>
    <mergeCell ref="A363:A367"/>
    <mergeCell ref="E363:F363"/>
    <mergeCell ref="G363:H363"/>
    <mergeCell ref="G364:I364"/>
    <mergeCell ref="E365:F365"/>
    <mergeCell ref="G365:I365"/>
    <mergeCell ref="A368:A372"/>
    <mergeCell ref="E368:F368"/>
    <mergeCell ref="G368:H368"/>
    <mergeCell ref="G369:I369"/>
    <mergeCell ref="E370:F370"/>
    <mergeCell ref="G370:I370"/>
    <mergeCell ref="A393:A397"/>
    <mergeCell ref="E393:F393"/>
    <mergeCell ref="G393:H393"/>
    <mergeCell ref="G394:I394"/>
    <mergeCell ref="E395:F395"/>
    <mergeCell ref="G395:I395"/>
    <mergeCell ref="A383:A387"/>
    <mergeCell ref="E383:F383"/>
    <mergeCell ref="G383:H383"/>
    <mergeCell ref="G384:I384"/>
    <mergeCell ref="E385:F385"/>
    <mergeCell ref="G385:I385"/>
    <mergeCell ref="A388:A392"/>
    <mergeCell ref="E388:F388"/>
    <mergeCell ref="G388:H388"/>
    <mergeCell ref="G389:I389"/>
    <mergeCell ref="E390:F390"/>
    <mergeCell ref="G390:I390"/>
    <mergeCell ref="A408:A412"/>
    <mergeCell ref="E408:F408"/>
    <mergeCell ref="G408:H408"/>
    <mergeCell ref="G409:I409"/>
    <mergeCell ref="E410:F410"/>
    <mergeCell ref="G410:I410"/>
    <mergeCell ref="A398:A402"/>
    <mergeCell ref="E398:F398"/>
    <mergeCell ref="G398:H398"/>
    <mergeCell ref="G399:I399"/>
    <mergeCell ref="E400:F400"/>
    <mergeCell ref="G400:I400"/>
    <mergeCell ref="A403:A407"/>
    <mergeCell ref="E403:F403"/>
    <mergeCell ref="G403:H403"/>
    <mergeCell ref="G404:I404"/>
    <mergeCell ref="E405:F405"/>
    <mergeCell ref="G405:I405"/>
    <mergeCell ref="A423:A427"/>
    <mergeCell ref="E423:F423"/>
    <mergeCell ref="G423:H423"/>
    <mergeCell ref="G424:I424"/>
    <mergeCell ref="E425:F425"/>
    <mergeCell ref="G425:I425"/>
    <mergeCell ref="A428:A432"/>
    <mergeCell ref="E428:F428"/>
    <mergeCell ref="G428:H428"/>
    <mergeCell ref="G429:I429"/>
    <mergeCell ref="E430:F430"/>
    <mergeCell ref="G430:I430"/>
    <mergeCell ref="A413:A417"/>
    <mergeCell ref="E413:F413"/>
    <mergeCell ref="G413:H413"/>
    <mergeCell ref="G414:I414"/>
    <mergeCell ref="E415:F415"/>
    <mergeCell ref="G415:I415"/>
    <mergeCell ref="A418:A422"/>
    <mergeCell ref="E418:F418"/>
    <mergeCell ref="G418:H418"/>
    <mergeCell ref="G419:I419"/>
    <mergeCell ref="E420:F420"/>
    <mergeCell ref="G420:I420"/>
    <mergeCell ref="A443:A447"/>
    <mergeCell ref="E443:F443"/>
    <mergeCell ref="G443:H443"/>
    <mergeCell ref="G444:I444"/>
    <mergeCell ref="E445:F445"/>
    <mergeCell ref="G445:I445"/>
    <mergeCell ref="A448:A452"/>
    <mergeCell ref="E448:F448"/>
    <mergeCell ref="G448:H448"/>
    <mergeCell ref="G449:I449"/>
    <mergeCell ref="E450:F450"/>
    <mergeCell ref="G450:I450"/>
    <mergeCell ref="A433:A437"/>
    <mergeCell ref="E433:F433"/>
    <mergeCell ref="G433:H433"/>
    <mergeCell ref="G434:I434"/>
    <mergeCell ref="E435:F435"/>
    <mergeCell ref="G435:I435"/>
    <mergeCell ref="A438:A442"/>
    <mergeCell ref="E438:F438"/>
    <mergeCell ref="G438:H438"/>
    <mergeCell ref="G439:I439"/>
    <mergeCell ref="E440:F440"/>
    <mergeCell ref="G440:I440"/>
    <mergeCell ref="A463:A467"/>
    <mergeCell ref="E463:F463"/>
    <mergeCell ref="G463:H463"/>
    <mergeCell ref="G464:I464"/>
    <mergeCell ref="E465:F465"/>
    <mergeCell ref="G465:I465"/>
    <mergeCell ref="A468:A472"/>
    <mergeCell ref="E468:F468"/>
    <mergeCell ref="G468:H468"/>
    <mergeCell ref="G469:I469"/>
    <mergeCell ref="E470:F470"/>
    <mergeCell ref="G470:I470"/>
    <mergeCell ref="A453:A457"/>
    <mergeCell ref="E453:F453"/>
    <mergeCell ref="G453:H453"/>
    <mergeCell ref="G454:I454"/>
    <mergeCell ref="E455:F455"/>
    <mergeCell ref="G455:I455"/>
    <mergeCell ref="A458:A462"/>
    <mergeCell ref="E458:F458"/>
    <mergeCell ref="G458:H458"/>
    <mergeCell ref="G459:I459"/>
    <mergeCell ref="E460:F460"/>
    <mergeCell ref="G460:I460"/>
    <mergeCell ref="A483:A487"/>
    <mergeCell ref="E483:F483"/>
    <mergeCell ref="G483:H483"/>
    <mergeCell ref="G484:I484"/>
    <mergeCell ref="E485:F485"/>
    <mergeCell ref="G485:I485"/>
    <mergeCell ref="A488:A492"/>
    <mergeCell ref="E488:F488"/>
    <mergeCell ref="G488:H488"/>
    <mergeCell ref="G489:I489"/>
    <mergeCell ref="E490:F490"/>
    <mergeCell ref="G490:I490"/>
    <mergeCell ref="A473:A477"/>
    <mergeCell ref="E473:F473"/>
    <mergeCell ref="G473:H473"/>
    <mergeCell ref="G474:I474"/>
    <mergeCell ref="E475:F475"/>
    <mergeCell ref="G475:I475"/>
    <mergeCell ref="A478:A482"/>
    <mergeCell ref="E478:F478"/>
    <mergeCell ref="G478:H478"/>
    <mergeCell ref="G479:I479"/>
    <mergeCell ref="E480:F480"/>
    <mergeCell ref="G480:I480"/>
    <mergeCell ref="A503:A507"/>
    <mergeCell ref="E503:F503"/>
    <mergeCell ref="G503:H503"/>
    <mergeCell ref="G504:I504"/>
    <mergeCell ref="E505:F505"/>
    <mergeCell ref="G505:I505"/>
    <mergeCell ref="A493:A497"/>
    <mergeCell ref="E493:F493"/>
    <mergeCell ref="G493:H493"/>
    <mergeCell ref="G494:I494"/>
    <mergeCell ref="E495:F495"/>
    <mergeCell ref="G495:I495"/>
    <mergeCell ref="A498:A502"/>
    <mergeCell ref="E498:F498"/>
    <mergeCell ref="G498:H498"/>
    <mergeCell ref="G499:I499"/>
    <mergeCell ref="E500:F500"/>
    <mergeCell ref="G500:I500"/>
    <mergeCell ref="A518:A522"/>
    <mergeCell ref="E518:F518"/>
    <mergeCell ref="G518:H518"/>
    <mergeCell ref="G519:I519"/>
    <mergeCell ref="E520:F520"/>
    <mergeCell ref="G520:I520"/>
    <mergeCell ref="A523:A527"/>
    <mergeCell ref="E523:F523"/>
    <mergeCell ref="G523:H523"/>
    <mergeCell ref="G524:I524"/>
    <mergeCell ref="E525:F525"/>
    <mergeCell ref="G525:I525"/>
    <mergeCell ref="A508:A512"/>
    <mergeCell ref="E508:F508"/>
    <mergeCell ref="G508:H508"/>
    <mergeCell ref="G509:I509"/>
    <mergeCell ref="E510:F510"/>
    <mergeCell ref="G510:I510"/>
    <mergeCell ref="A513:A517"/>
    <mergeCell ref="E513:F513"/>
    <mergeCell ref="G513:H513"/>
    <mergeCell ref="G514:I514"/>
    <mergeCell ref="E515:F515"/>
    <mergeCell ref="G515:I515"/>
    <mergeCell ref="A538:A542"/>
    <mergeCell ref="E538:F538"/>
    <mergeCell ref="G538:H538"/>
    <mergeCell ref="G539:I539"/>
    <mergeCell ref="E540:F540"/>
    <mergeCell ref="G540:I540"/>
    <mergeCell ref="A543:A547"/>
    <mergeCell ref="E543:F543"/>
    <mergeCell ref="G543:H543"/>
    <mergeCell ref="G544:I544"/>
    <mergeCell ref="E545:F545"/>
    <mergeCell ref="G545:I545"/>
    <mergeCell ref="A528:A532"/>
    <mergeCell ref="E528:F528"/>
    <mergeCell ref="G528:H528"/>
    <mergeCell ref="G529:I529"/>
    <mergeCell ref="E530:F530"/>
    <mergeCell ref="G530:I530"/>
    <mergeCell ref="A533:A537"/>
    <mergeCell ref="E533:F533"/>
    <mergeCell ref="G533:H533"/>
    <mergeCell ref="G534:I534"/>
    <mergeCell ref="E535:F535"/>
    <mergeCell ref="G535:I535"/>
    <mergeCell ref="A558:A562"/>
    <mergeCell ref="E558:F558"/>
    <mergeCell ref="G558:H558"/>
    <mergeCell ref="G559:I559"/>
    <mergeCell ref="E560:F560"/>
    <mergeCell ref="G560:I560"/>
    <mergeCell ref="A563:A567"/>
    <mergeCell ref="E563:F563"/>
    <mergeCell ref="G563:H563"/>
    <mergeCell ref="G564:I564"/>
    <mergeCell ref="E565:F565"/>
    <mergeCell ref="G565:I565"/>
    <mergeCell ref="A548:A552"/>
    <mergeCell ref="E548:F548"/>
    <mergeCell ref="G548:H548"/>
    <mergeCell ref="G549:I549"/>
    <mergeCell ref="E550:F550"/>
    <mergeCell ref="G550:I550"/>
    <mergeCell ref="A553:A557"/>
    <mergeCell ref="E553:F553"/>
    <mergeCell ref="G553:H553"/>
    <mergeCell ref="G554:I554"/>
    <mergeCell ref="E555:F555"/>
    <mergeCell ref="G555:I555"/>
    <mergeCell ref="A578:A582"/>
    <mergeCell ref="E578:F578"/>
    <mergeCell ref="G578:H578"/>
    <mergeCell ref="G579:I579"/>
    <mergeCell ref="E580:F580"/>
    <mergeCell ref="G580:I580"/>
    <mergeCell ref="A583:A587"/>
    <mergeCell ref="E583:F583"/>
    <mergeCell ref="G583:H583"/>
    <mergeCell ref="G584:I584"/>
    <mergeCell ref="E585:F585"/>
    <mergeCell ref="G585:I585"/>
    <mergeCell ref="A568:A572"/>
    <mergeCell ref="E568:F568"/>
    <mergeCell ref="G568:H568"/>
    <mergeCell ref="G569:I569"/>
    <mergeCell ref="E570:F570"/>
    <mergeCell ref="G570:I570"/>
    <mergeCell ref="A573:A577"/>
    <mergeCell ref="E573:F573"/>
    <mergeCell ref="G573:H573"/>
    <mergeCell ref="G574:I574"/>
    <mergeCell ref="E575:F575"/>
    <mergeCell ref="G575:I575"/>
    <mergeCell ref="A598:A602"/>
    <mergeCell ref="E598:F598"/>
    <mergeCell ref="G598:H598"/>
    <mergeCell ref="G599:I599"/>
    <mergeCell ref="E600:F600"/>
    <mergeCell ref="G600:I600"/>
    <mergeCell ref="A603:A607"/>
    <mergeCell ref="E603:F603"/>
    <mergeCell ref="G603:H603"/>
    <mergeCell ref="G604:I604"/>
    <mergeCell ref="E605:F605"/>
    <mergeCell ref="G605:I605"/>
    <mergeCell ref="A588:A592"/>
    <mergeCell ref="E588:F588"/>
    <mergeCell ref="G588:H588"/>
    <mergeCell ref="G589:I589"/>
    <mergeCell ref="E590:F590"/>
    <mergeCell ref="G590:I590"/>
    <mergeCell ref="A593:A597"/>
    <mergeCell ref="E593:F593"/>
    <mergeCell ref="G593:H593"/>
    <mergeCell ref="G594:I594"/>
    <mergeCell ref="E595:F595"/>
    <mergeCell ref="G595:I595"/>
    <mergeCell ref="A618:A622"/>
    <mergeCell ref="E618:F618"/>
    <mergeCell ref="G618:H618"/>
    <mergeCell ref="G619:I619"/>
    <mergeCell ref="E620:F620"/>
    <mergeCell ref="G620:I620"/>
    <mergeCell ref="A623:A627"/>
    <mergeCell ref="E623:F623"/>
    <mergeCell ref="G623:H623"/>
    <mergeCell ref="G624:I624"/>
    <mergeCell ref="E625:F625"/>
    <mergeCell ref="G625:I625"/>
    <mergeCell ref="A608:A612"/>
    <mergeCell ref="E608:F608"/>
    <mergeCell ref="G608:H608"/>
    <mergeCell ref="G609:I609"/>
    <mergeCell ref="E610:F610"/>
    <mergeCell ref="G610:I610"/>
    <mergeCell ref="A613:A617"/>
    <mergeCell ref="E613:F613"/>
    <mergeCell ref="G613:H613"/>
    <mergeCell ref="G614:I614"/>
    <mergeCell ref="E615:F615"/>
    <mergeCell ref="G615:I615"/>
    <mergeCell ref="A638:A642"/>
    <mergeCell ref="E638:F638"/>
    <mergeCell ref="G638:H638"/>
    <mergeCell ref="G639:I639"/>
    <mergeCell ref="E640:F640"/>
    <mergeCell ref="G640:I640"/>
    <mergeCell ref="A643:A647"/>
    <mergeCell ref="E643:F643"/>
    <mergeCell ref="G643:H643"/>
    <mergeCell ref="G644:I644"/>
    <mergeCell ref="E645:F645"/>
    <mergeCell ref="G645:I645"/>
    <mergeCell ref="A628:A632"/>
    <mergeCell ref="E628:F628"/>
    <mergeCell ref="G628:H628"/>
    <mergeCell ref="G629:I629"/>
    <mergeCell ref="E630:F630"/>
    <mergeCell ref="G630:I630"/>
    <mergeCell ref="A633:A637"/>
    <mergeCell ref="E633:F633"/>
    <mergeCell ref="G633:H633"/>
    <mergeCell ref="G634:I634"/>
    <mergeCell ref="E635:F635"/>
    <mergeCell ref="G635:I635"/>
    <mergeCell ref="A658:A662"/>
    <mergeCell ref="E658:F658"/>
    <mergeCell ref="G658:H658"/>
    <mergeCell ref="G659:I659"/>
    <mergeCell ref="E660:F660"/>
    <mergeCell ref="G660:I660"/>
    <mergeCell ref="A663:A667"/>
    <mergeCell ref="E663:F663"/>
    <mergeCell ref="G663:H663"/>
    <mergeCell ref="G664:I664"/>
    <mergeCell ref="E665:F665"/>
    <mergeCell ref="G665:I665"/>
    <mergeCell ref="A648:A652"/>
    <mergeCell ref="E648:F648"/>
    <mergeCell ref="G648:H648"/>
    <mergeCell ref="G649:I649"/>
    <mergeCell ref="E650:F650"/>
    <mergeCell ref="G650:I650"/>
    <mergeCell ref="A653:A657"/>
    <mergeCell ref="E653:F653"/>
    <mergeCell ref="G653:H653"/>
    <mergeCell ref="G654:I654"/>
    <mergeCell ref="E655:F655"/>
    <mergeCell ref="G655:I655"/>
    <mergeCell ref="A678:A682"/>
    <mergeCell ref="E678:F678"/>
    <mergeCell ref="G678:H678"/>
    <mergeCell ref="G679:I679"/>
    <mergeCell ref="E680:F680"/>
    <mergeCell ref="G680:I680"/>
    <mergeCell ref="A683:A687"/>
    <mergeCell ref="E683:F683"/>
    <mergeCell ref="G683:H683"/>
    <mergeCell ref="G684:I684"/>
    <mergeCell ref="E685:F685"/>
    <mergeCell ref="G685:I685"/>
    <mergeCell ref="A668:A672"/>
    <mergeCell ref="E668:F668"/>
    <mergeCell ref="G668:H668"/>
    <mergeCell ref="G669:I669"/>
    <mergeCell ref="E670:F670"/>
    <mergeCell ref="G670:I670"/>
    <mergeCell ref="A673:A677"/>
    <mergeCell ref="E673:F673"/>
    <mergeCell ref="G673:H673"/>
    <mergeCell ref="G674:I674"/>
    <mergeCell ref="E675:F675"/>
    <mergeCell ref="G675:I675"/>
    <mergeCell ref="A698:A702"/>
    <mergeCell ref="E698:F698"/>
    <mergeCell ref="G698:H698"/>
    <mergeCell ref="G699:I699"/>
    <mergeCell ref="E700:F700"/>
    <mergeCell ref="G700:I700"/>
    <mergeCell ref="A703:A707"/>
    <mergeCell ref="E703:F703"/>
    <mergeCell ref="G703:H703"/>
    <mergeCell ref="G704:I704"/>
    <mergeCell ref="E705:F705"/>
    <mergeCell ref="G705:I705"/>
    <mergeCell ref="A688:A692"/>
    <mergeCell ref="E688:F688"/>
    <mergeCell ref="G688:H688"/>
    <mergeCell ref="G689:I689"/>
    <mergeCell ref="E690:F690"/>
    <mergeCell ref="G690:I690"/>
    <mergeCell ref="A693:A697"/>
    <mergeCell ref="E693:F693"/>
    <mergeCell ref="G693:H693"/>
    <mergeCell ref="G694:I694"/>
    <mergeCell ref="E695:F695"/>
    <mergeCell ref="G695:I695"/>
    <mergeCell ref="A708:A712"/>
    <mergeCell ref="E708:F708"/>
    <mergeCell ref="G708:H708"/>
    <mergeCell ref="G709:I709"/>
    <mergeCell ref="E710:F710"/>
    <mergeCell ref="G710:I710"/>
    <mergeCell ref="A2508:A2512"/>
    <mergeCell ref="E2508:F2508"/>
    <mergeCell ref="G2508:H2508"/>
    <mergeCell ref="G2509:I2509"/>
    <mergeCell ref="E2510:F2510"/>
    <mergeCell ref="G2510:I2510"/>
    <mergeCell ref="A723:A727"/>
    <mergeCell ref="E723:F723"/>
    <mergeCell ref="G723:H723"/>
    <mergeCell ref="G724:I724"/>
    <mergeCell ref="E725:F725"/>
    <mergeCell ref="G725:I725"/>
    <mergeCell ref="G755:I755"/>
    <mergeCell ref="E758:F758"/>
    <mergeCell ref="A808:A812"/>
    <mergeCell ref="A798:A802"/>
    <mergeCell ref="A803:A807"/>
    <mergeCell ref="A953:A957"/>
    <mergeCell ref="A943:A947"/>
    <mergeCell ref="A963:A967"/>
    <mergeCell ref="A968:A972"/>
    <mergeCell ref="A958:A962"/>
    <mergeCell ref="A763:A767"/>
    <mergeCell ref="A923:A927"/>
    <mergeCell ref="A913:A917"/>
    <mergeCell ref="A938:A942"/>
    <mergeCell ref="A2518:A2522"/>
    <mergeCell ref="E2518:F2518"/>
    <mergeCell ref="G2518:H2518"/>
    <mergeCell ref="G2519:I2519"/>
    <mergeCell ref="E2520:F2520"/>
    <mergeCell ref="G2520:I2520"/>
    <mergeCell ref="A733:A737"/>
    <mergeCell ref="A813:A817"/>
    <mergeCell ref="A2513:A2517"/>
    <mergeCell ref="E2513:F2513"/>
    <mergeCell ref="G2513:H2513"/>
    <mergeCell ref="G2514:I2514"/>
    <mergeCell ref="E2515:F2515"/>
    <mergeCell ref="G2515:I2515"/>
    <mergeCell ref="A828:A832"/>
    <mergeCell ref="A833:A837"/>
    <mergeCell ref="A713:A717"/>
    <mergeCell ref="E713:F713"/>
    <mergeCell ref="G713:H713"/>
    <mergeCell ref="G714:I714"/>
    <mergeCell ref="E715:F715"/>
    <mergeCell ref="G715:I715"/>
    <mergeCell ref="A718:A722"/>
    <mergeCell ref="E718:F718"/>
    <mergeCell ref="G718:H718"/>
    <mergeCell ref="G719:I719"/>
    <mergeCell ref="E720:F720"/>
    <mergeCell ref="G720:I720"/>
    <mergeCell ref="A928:A932"/>
    <mergeCell ref="A933:A937"/>
    <mergeCell ref="A948:A952"/>
    <mergeCell ref="A1053:A1057"/>
    <mergeCell ref="A868:A872"/>
    <mergeCell ref="A853:A857"/>
    <mergeCell ref="A858:A862"/>
    <mergeCell ref="A883:A887"/>
    <mergeCell ref="A888:A892"/>
    <mergeCell ref="A873:A877"/>
    <mergeCell ref="A818:A822"/>
    <mergeCell ref="A823:A827"/>
    <mergeCell ref="A848:A852"/>
    <mergeCell ref="A843:A847"/>
    <mergeCell ref="A838:A842"/>
    <mergeCell ref="A863:A867"/>
    <mergeCell ref="A728:A732"/>
    <mergeCell ref="E728:F728"/>
    <mergeCell ref="G728:H728"/>
    <mergeCell ref="G729:I729"/>
    <mergeCell ref="E730:F730"/>
    <mergeCell ref="G730:I730"/>
    <mergeCell ref="G749:I749"/>
    <mergeCell ref="E750:F750"/>
    <mergeCell ref="G750:I750"/>
    <mergeCell ref="E763:F763"/>
    <mergeCell ref="G763:H763"/>
    <mergeCell ref="G764:I764"/>
    <mergeCell ref="E753:F753"/>
    <mergeCell ref="G758:H758"/>
    <mergeCell ref="G754:I754"/>
    <mergeCell ref="E755:F755"/>
    <mergeCell ref="E743:F743"/>
    <mergeCell ref="G743:H743"/>
    <mergeCell ref="G744:I744"/>
    <mergeCell ref="E745:F745"/>
    <mergeCell ref="A2533:A2537"/>
    <mergeCell ref="E2533:F2533"/>
    <mergeCell ref="G2533:H2533"/>
    <mergeCell ref="G2534:I2534"/>
    <mergeCell ref="E2535:F2535"/>
    <mergeCell ref="G2535:I2535"/>
    <mergeCell ref="A2528:A2532"/>
    <mergeCell ref="E2528:F2528"/>
    <mergeCell ref="G2528:H2528"/>
    <mergeCell ref="G2529:I2529"/>
    <mergeCell ref="E2530:F2530"/>
    <mergeCell ref="G2530:I2530"/>
    <mergeCell ref="A2523:A2527"/>
    <mergeCell ref="E2523:F2523"/>
    <mergeCell ref="G2523:H2523"/>
    <mergeCell ref="G2524:I2524"/>
    <mergeCell ref="E2525:F2525"/>
    <mergeCell ref="G2525:I2525"/>
    <mergeCell ref="A2548:A2552"/>
    <mergeCell ref="E2548:F2548"/>
    <mergeCell ref="G2548:H2548"/>
    <mergeCell ref="G2549:I2549"/>
    <mergeCell ref="E2550:F2550"/>
    <mergeCell ref="G2550:I2550"/>
    <mergeCell ref="A2543:A2547"/>
    <mergeCell ref="E2543:F2543"/>
    <mergeCell ref="G2543:H2543"/>
    <mergeCell ref="G2544:I2544"/>
    <mergeCell ref="E2545:F2545"/>
    <mergeCell ref="G2545:I2545"/>
    <mergeCell ref="A2538:A2542"/>
    <mergeCell ref="E2538:F2538"/>
    <mergeCell ref="G2538:H2538"/>
    <mergeCell ref="G2539:I2539"/>
    <mergeCell ref="E2540:F2540"/>
    <mergeCell ref="G2540:I2540"/>
    <mergeCell ref="A2563:A2567"/>
    <mergeCell ref="E2563:F2563"/>
    <mergeCell ref="G2563:H2563"/>
    <mergeCell ref="G2564:I2564"/>
    <mergeCell ref="E2565:F2565"/>
    <mergeCell ref="G2565:I2565"/>
    <mergeCell ref="A2558:A2562"/>
    <mergeCell ref="E2558:F2558"/>
    <mergeCell ref="G2558:H2558"/>
    <mergeCell ref="G2559:I2559"/>
    <mergeCell ref="E2560:F2560"/>
    <mergeCell ref="G2560:I2560"/>
    <mergeCell ref="A2553:A2557"/>
    <mergeCell ref="E2553:F2553"/>
    <mergeCell ref="G2553:H2553"/>
    <mergeCell ref="G2554:I2554"/>
    <mergeCell ref="E2555:F2555"/>
    <mergeCell ref="G2555:I2555"/>
    <mergeCell ref="A2578:A2582"/>
    <mergeCell ref="E2578:F2578"/>
    <mergeCell ref="G2578:H2578"/>
    <mergeCell ref="G2579:I2579"/>
    <mergeCell ref="E2580:F2580"/>
    <mergeCell ref="G2580:I2580"/>
    <mergeCell ref="A2573:A2577"/>
    <mergeCell ref="E2573:F2573"/>
    <mergeCell ref="G2573:H2573"/>
    <mergeCell ref="G2574:I2574"/>
    <mergeCell ref="E2575:F2575"/>
    <mergeCell ref="G2575:I2575"/>
    <mergeCell ref="A2568:A2572"/>
    <mergeCell ref="E2568:F2568"/>
    <mergeCell ref="G2568:H2568"/>
    <mergeCell ref="G2569:I2569"/>
    <mergeCell ref="E2570:F2570"/>
    <mergeCell ref="G2570:I2570"/>
    <mergeCell ref="A2593:A2597"/>
    <mergeCell ref="E2593:F2593"/>
    <mergeCell ref="G2593:H2593"/>
    <mergeCell ref="G2594:I2594"/>
    <mergeCell ref="E2595:F2595"/>
    <mergeCell ref="G2595:I2595"/>
    <mergeCell ref="A2588:A2592"/>
    <mergeCell ref="E2588:F2588"/>
    <mergeCell ref="G2588:H2588"/>
    <mergeCell ref="G2589:I2589"/>
    <mergeCell ref="E2590:F2590"/>
    <mergeCell ref="G2590:I2590"/>
    <mergeCell ref="A2583:A2587"/>
    <mergeCell ref="E2583:F2583"/>
    <mergeCell ref="G2583:H2583"/>
    <mergeCell ref="G2584:I2584"/>
    <mergeCell ref="E2585:F2585"/>
    <mergeCell ref="G2585:I2585"/>
    <mergeCell ref="A2608:A2612"/>
    <mergeCell ref="E2608:F2608"/>
    <mergeCell ref="G2608:H2608"/>
    <mergeCell ref="G2609:I2609"/>
    <mergeCell ref="E2610:F2610"/>
    <mergeCell ref="G2610:I2610"/>
    <mergeCell ref="A2603:A2607"/>
    <mergeCell ref="E2603:F2603"/>
    <mergeCell ref="G2603:H2603"/>
    <mergeCell ref="G2604:I2604"/>
    <mergeCell ref="E2605:F2605"/>
    <mergeCell ref="G2605:I2605"/>
    <mergeCell ref="A2598:A2602"/>
    <mergeCell ref="E2598:F2598"/>
    <mergeCell ref="G2598:H2598"/>
    <mergeCell ref="G2599:I2599"/>
    <mergeCell ref="E2600:F2600"/>
    <mergeCell ref="G2600:I2600"/>
    <mergeCell ref="A2613:A2617"/>
    <mergeCell ref="E2613:F2613"/>
    <mergeCell ref="G2613:H2613"/>
    <mergeCell ref="G2614:I2614"/>
    <mergeCell ref="E2615:F2615"/>
    <mergeCell ref="G2615:I2615"/>
    <mergeCell ref="A2628:A2632"/>
    <mergeCell ref="E2628:F2628"/>
    <mergeCell ref="G2628:H2628"/>
    <mergeCell ref="G2629:I2629"/>
    <mergeCell ref="E2630:F2630"/>
    <mergeCell ref="G2630:I2630"/>
    <mergeCell ref="A2623:A2627"/>
    <mergeCell ref="E2623:F2623"/>
    <mergeCell ref="G2623:H2623"/>
    <mergeCell ref="G2624:I2624"/>
    <mergeCell ref="E2625:F2625"/>
    <mergeCell ref="G2625:I2625"/>
    <mergeCell ref="A2638:A2642"/>
    <mergeCell ref="E2638:F2638"/>
    <mergeCell ref="G2638:H2638"/>
    <mergeCell ref="G2639:I2639"/>
    <mergeCell ref="E2640:F2640"/>
    <mergeCell ref="G2640:I2640"/>
    <mergeCell ref="A2633:A2637"/>
    <mergeCell ref="E2633:F2633"/>
    <mergeCell ref="G2633:H2633"/>
    <mergeCell ref="G2634:I2634"/>
    <mergeCell ref="E2635:F2635"/>
    <mergeCell ref="G2635:I2635"/>
    <mergeCell ref="A2618:A2622"/>
    <mergeCell ref="E2618:F2618"/>
    <mergeCell ref="G2618:H2618"/>
    <mergeCell ref="G2619:I2619"/>
    <mergeCell ref="E2620:F2620"/>
    <mergeCell ref="G2620:I2620"/>
    <mergeCell ref="A2653:A2657"/>
    <mergeCell ref="E2653:F2653"/>
    <mergeCell ref="G2653:H2653"/>
    <mergeCell ref="G2654:I2654"/>
    <mergeCell ref="E2655:F2655"/>
    <mergeCell ref="G2655:I2655"/>
    <mergeCell ref="A2648:A2652"/>
    <mergeCell ref="E2648:F2648"/>
    <mergeCell ref="G2648:H2648"/>
    <mergeCell ref="G2649:I2649"/>
    <mergeCell ref="E2650:F2650"/>
    <mergeCell ref="G2650:I2650"/>
    <mergeCell ref="A2643:A2647"/>
    <mergeCell ref="E2643:F2643"/>
    <mergeCell ref="G2643:H2643"/>
    <mergeCell ref="G2644:I2644"/>
    <mergeCell ref="E2645:F2645"/>
    <mergeCell ref="G2645:I2645"/>
    <mergeCell ref="A2668:A2672"/>
    <mergeCell ref="E2668:F2668"/>
    <mergeCell ref="G2668:H2668"/>
    <mergeCell ref="G2669:I2669"/>
    <mergeCell ref="E2670:F2670"/>
    <mergeCell ref="G2670:I2670"/>
    <mergeCell ref="A2663:A2667"/>
    <mergeCell ref="E2663:F2663"/>
    <mergeCell ref="G2663:H2663"/>
    <mergeCell ref="G2664:I2664"/>
    <mergeCell ref="E2665:F2665"/>
    <mergeCell ref="G2665:I2665"/>
    <mergeCell ref="A2658:A2662"/>
    <mergeCell ref="E2658:F2658"/>
    <mergeCell ref="G2658:H2658"/>
    <mergeCell ref="G2659:I2659"/>
    <mergeCell ref="E2660:F2660"/>
    <mergeCell ref="G2660:I2660"/>
    <mergeCell ref="E2695:F2695"/>
    <mergeCell ref="G2695:I2695"/>
    <mergeCell ref="A2673:A2677"/>
    <mergeCell ref="E2673:F2673"/>
    <mergeCell ref="G2673:H2673"/>
    <mergeCell ref="G2674:I2674"/>
    <mergeCell ref="E2675:F2675"/>
    <mergeCell ref="G2675:I2675"/>
    <mergeCell ref="A2688:A2692"/>
    <mergeCell ref="E2688:F2688"/>
    <mergeCell ref="G2688:H2688"/>
    <mergeCell ref="G2689:I2689"/>
    <mergeCell ref="E2690:F2690"/>
    <mergeCell ref="G2690:I2690"/>
    <mergeCell ref="A2683:A2687"/>
    <mergeCell ref="E2683:F2683"/>
    <mergeCell ref="G2683:H2683"/>
    <mergeCell ref="G2684:I2684"/>
    <mergeCell ref="E2685:F2685"/>
    <mergeCell ref="G2685:I2685"/>
    <mergeCell ref="A2678:A2682"/>
    <mergeCell ref="E2678:F2678"/>
    <mergeCell ref="G2678:H2678"/>
    <mergeCell ref="G2679:I2679"/>
    <mergeCell ref="E2680:F2680"/>
    <mergeCell ref="G2680:I2680"/>
    <mergeCell ref="A2708:A2712"/>
    <mergeCell ref="E2708:F2708"/>
    <mergeCell ref="G2708:H2708"/>
    <mergeCell ref="G2709:I2709"/>
    <mergeCell ref="E2710:F2710"/>
    <mergeCell ref="G2710:I2710"/>
    <mergeCell ref="A2703:A2707"/>
    <mergeCell ref="E2703:F2703"/>
    <mergeCell ref="G2703:H2703"/>
    <mergeCell ref="G2704:I2704"/>
    <mergeCell ref="E2705:F2705"/>
    <mergeCell ref="G2705:I2705"/>
    <mergeCell ref="A2718:A2722"/>
    <mergeCell ref="E2718:F2718"/>
    <mergeCell ref="G2718:H2718"/>
    <mergeCell ref="G2719:I2719"/>
    <mergeCell ref="E2720:F2720"/>
    <mergeCell ref="G2720:I2720"/>
    <mergeCell ref="A2698:A2702"/>
    <mergeCell ref="E2698:F2698"/>
    <mergeCell ref="G2698:H2698"/>
    <mergeCell ref="G2699:I2699"/>
    <mergeCell ref="E2700:F2700"/>
    <mergeCell ref="G2700:I2700"/>
    <mergeCell ref="A2693:A2697"/>
    <mergeCell ref="E2693:F2693"/>
    <mergeCell ref="G2693:H2693"/>
    <mergeCell ref="G2694:I2694"/>
    <mergeCell ref="E2740:F2740"/>
    <mergeCell ref="G2740:I2740"/>
    <mergeCell ref="A2713:A2717"/>
    <mergeCell ref="E2713:F2713"/>
    <mergeCell ref="G2713:H2713"/>
    <mergeCell ref="G2714:I2714"/>
    <mergeCell ref="E2715:F2715"/>
    <mergeCell ref="G2715:I2715"/>
    <mergeCell ref="A2733:A2737"/>
    <mergeCell ref="E2733:F2733"/>
    <mergeCell ref="G2733:H2733"/>
    <mergeCell ref="G2734:I2734"/>
    <mergeCell ref="E2735:F2735"/>
    <mergeCell ref="G2735:I2735"/>
    <mergeCell ref="A2728:A2732"/>
    <mergeCell ref="E2728:F2728"/>
    <mergeCell ref="G2728:H2728"/>
    <mergeCell ref="G2729:I2729"/>
    <mergeCell ref="E2730:F2730"/>
    <mergeCell ref="G2730:I2730"/>
    <mergeCell ref="A2723:A2727"/>
    <mergeCell ref="E2723:F2723"/>
    <mergeCell ref="G2723:H2723"/>
    <mergeCell ref="G2724:I2724"/>
    <mergeCell ref="E2725:F2725"/>
    <mergeCell ref="G2725:I2725"/>
    <mergeCell ref="A2758:A2762"/>
    <mergeCell ref="E2758:F2758"/>
    <mergeCell ref="G2758:H2758"/>
    <mergeCell ref="G2759:I2759"/>
    <mergeCell ref="E2760:F2760"/>
    <mergeCell ref="G2760:I2760"/>
    <mergeCell ref="A2753:A2757"/>
    <mergeCell ref="E2753:F2753"/>
    <mergeCell ref="G2753:H2753"/>
    <mergeCell ref="G2754:I2754"/>
    <mergeCell ref="E2755:F2755"/>
    <mergeCell ref="G2755:I2755"/>
    <mergeCell ref="A2748:A2752"/>
    <mergeCell ref="E2748:F2748"/>
    <mergeCell ref="G2748:H2748"/>
    <mergeCell ref="G2749:I2749"/>
    <mergeCell ref="E2750:F2750"/>
    <mergeCell ref="G2750:I2750"/>
    <mergeCell ref="A2743:A2747"/>
    <mergeCell ref="E2743:F2743"/>
    <mergeCell ref="G2743:H2743"/>
    <mergeCell ref="G2744:I2744"/>
    <mergeCell ref="E2745:F2745"/>
    <mergeCell ref="G2745:I2745"/>
    <mergeCell ref="A2738:A2742"/>
    <mergeCell ref="E2738:F2738"/>
    <mergeCell ref="G2738:H2738"/>
    <mergeCell ref="G2739:I2739"/>
    <mergeCell ref="A2763:A2767"/>
    <mergeCell ref="E2763:F2763"/>
    <mergeCell ref="G2763:H2763"/>
    <mergeCell ref="G2764:I2764"/>
    <mergeCell ref="E2765:F2765"/>
    <mergeCell ref="G2765:I2765"/>
    <mergeCell ref="A2778:A2782"/>
    <mergeCell ref="E2778:F2778"/>
    <mergeCell ref="G2778:H2778"/>
    <mergeCell ref="G2779:I2779"/>
    <mergeCell ref="E2780:F2780"/>
    <mergeCell ref="G2780:I2780"/>
    <mergeCell ref="A2773:A2777"/>
    <mergeCell ref="E2773:F2773"/>
    <mergeCell ref="G2773:H2773"/>
    <mergeCell ref="G2774:I2774"/>
    <mergeCell ref="E2775:F2775"/>
    <mergeCell ref="G2775:I2775"/>
    <mergeCell ref="A2788:A2792"/>
    <mergeCell ref="E2788:F2788"/>
    <mergeCell ref="G2788:H2788"/>
    <mergeCell ref="G2789:I2789"/>
    <mergeCell ref="E2790:F2790"/>
    <mergeCell ref="G2790:I2790"/>
    <mergeCell ref="A2783:A2787"/>
    <mergeCell ref="E2783:F2783"/>
    <mergeCell ref="G2783:H2783"/>
    <mergeCell ref="G2784:I2784"/>
    <mergeCell ref="E2785:F2785"/>
    <mergeCell ref="G2785:I2785"/>
    <mergeCell ref="A2768:A2772"/>
    <mergeCell ref="E2768:F2768"/>
    <mergeCell ref="G2768:H2768"/>
    <mergeCell ref="G2769:I2769"/>
    <mergeCell ref="E2770:F2770"/>
    <mergeCell ref="G2770:I2770"/>
    <mergeCell ref="A2803:A2807"/>
    <mergeCell ref="E2803:F2803"/>
    <mergeCell ref="G2803:H2803"/>
    <mergeCell ref="G2804:I2804"/>
    <mergeCell ref="E2805:F2805"/>
    <mergeCell ref="G2805:I2805"/>
    <mergeCell ref="A2798:A2802"/>
    <mergeCell ref="E2798:F2798"/>
    <mergeCell ref="G2798:H2798"/>
    <mergeCell ref="G2799:I2799"/>
    <mergeCell ref="E2800:F2800"/>
    <mergeCell ref="G2800:I2800"/>
    <mergeCell ref="A2793:A2797"/>
    <mergeCell ref="E2793:F2793"/>
    <mergeCell ref="G2793:H2793"/>
    <mergeCell ref="G2794:I2794"/>
    <mergeCell ref="E2795:F2795"/>
    <mergeCell ref="G2795:I2795"/>
    <mergeCell ref="A2818:A2822"/>
    <mergeCell ref="E2818:F2818"/>
    <mergeCell ref="G2818:H2818"/>
    <mergeCell ref="G2819:I2819"/>
    <mergeCell ref="E2820:F2820"/>
    <mergeCell ref="G2820:I2820"/>
    <mergeCell ref="A2813:A2817"/>
    <mergeCell ref="E2813:F2813"/>
    <mergeCell ref="G2813:H2813"/>
    <mergeCell ref="G2814:I2814"/>
    <mergeCell ref="E2815:F2815"/>
    <mergeCell ref="G2815:I2815"/>
    <mergeCell ref="A2808:A2812"/>
    <mergeCell ref="E2808:F2808"/>
    <mergeCell ref="G2808:H2808"/>
    <mergeCell ref="G2809:I2809"/>
    <mergeCell ref="E2810:F2810"/>
    <mergeCell ref="G2810:I2810"/>
    <mergeCell ref="A2833:A2837"/>
    <mergeCell ref="E2833:F2833"/>
    <mergeCell ref="G2833:H2833"/>
    <mergeCell ref="G2834:I2834"/>
    <mergeCell ref="E2835:F2835"/>
    <mergeCell ref="G2835:I2835"/>
    <mergeCell ref="A2828:A2832"/>
    <mergeCell ref="E2828:F2828"/>
    <mergeCell ref="G2828:H2828"/>
    <mergeCell ref="G2829:I2829"/>
    <mergeCell ref="E2830:F2830"/>
    <mergeCell ref="G2830:I2830"/>
    <mergeCell ref="A2823:A2827"/>
    <mergeCell ref="E2823:F2823"/>
    <mergeCell ref="G2823:H2823"/>
    <mergeCell ref="G2824:I2824"/>
    <mergeCell ref="E2825:F2825"/>
    <mergeCell ref="G2825:I2825"/>
    <mergeCell ref="A2848:A2852"/>
    <mergeCell ref="E2848:F2848"/>
    <mergeCell ref="G2848:H2848"/>
    <mergeCell ref="G2849:I2849"/>
    <mergeCell ref="E2850:F2850"/>
    <mergeCell ref="G2850:I2850"/>
    <mergeCell ref="A2843:A2847"/>
    <mergeCell ref="E2843:F2843"/>
    <mergeCell ref="G2843:H2843"/>
    <mergeCell ref="G2844:I2844"/>
    <mergeCell ref="E2845:F2845"/>
    <mergeCell ref="G2845:I2845"/>
    <mergeCell ref="A2838:A2842"/>
    <mergeCell ref="E2838:F2838"/>
    <mergeCell ref="G2838:H2838"/>
    <mergeCell ref="G2839:I2839"/>
    <mergeCell ref="E2840:F2840"/>
    <mergeCell ref="G2840:I2840"/>
    <mergeCell ref="A2863:A2867"/>
    <mergeCell ref="E2863:F2863"/>
    <mergeCell ref="G2863:H2863"/>
    <mergeCell ref="G2864:I2864"/>
    <mergeCell ref="E2865:F2865"/>
    <mergeCell ref="G2865:I2865"/>
    <mergeCell ref="A2858:A2862"/>
    <mergeCell ref="E2858:F2858"/>
    <mergeCell ref="G2858:H2858"/>
    <mergeCell ref="G2859:I2859"/>
    <mergeCell ref="E2860:F2860"/>
    <mergeCell ref="G2860:I2860"/>
    <mergeCell ref="A2853:A2857"/>
    <mergeCell ref="E2853:F2853"/>
    <mergeCell ref="G2853:H2853"/>
    <mergeCell ref="G2854:I2854"/>
    <mergeCell ref="E2855:F2855"/>
    <mergeCell ref="G2855:I2855"/>
    <mergeCell ref="A2878:A2882"/>
    <mergeCell ref="E2878:F2878"/>
    <mergeCell ref="G2878:H2878"/>
    <mergeCell ref="G2879:I2879"/>
    <mergeCell ref="E2880:F2880"/>
    <mergeCell ref="G2880:I2880"/>
    <mergeCell ref="A2873:A2877"/>
    <mergeCell ref="E2873:F2873"/>
    <mergeCell ref="G2873:H2873"/>
    <mergeCell ref="G2874:I2874"/>
    <mergeCell ref="E2875:F2875"/>
    <mergeCell ref="G2875:I2875"/>
    <mergeCell ref="A2868:A2872"/>
    <mergeCell ref="E2868:F2868"/>
    <mergeCell ref="G2868:H2868"/>
    <mergeCell ref="G2869:I2869"/>
    <mergeCell ref="E2870:F2870"/>
    <mergeCell ref="G2870:I2870"/>
    <mergeCell ref="A2893:A2897"/>
    <mergeCell ref="E2893:F2893"/>
    <mergeCell ref="G2893:H2893"/>
    <mergeCell ref="G2894:I2894"/>
    <mergeCell ref="E2895:F2895"/>
    <mergeCell ref="G2895:I2895"/>
    <mergeCell ref="A2888:A2892"/>
    <mergeCell ref="E2888:F2888"/>
    <mergeCell ref="G2888:H2888"/>
    <mergeCell ref="G2889:I2889"/>
    <mergeCell ref="E2890:F2890"/>
    <mergeCell ref="G2890:I2890"/>
    <mergeCell ref="A2883:A2887"/>
    <mergeCell ref="E2883:F2883"/>
    <mergeCell ref="G2883:H2883"/>
    <mergeCell ref="G2884:I2884"/>
    <mergeCell ref="E2885:F2885"/>
    <mergeCell ref="G2885:I2885"/>
    <mergeCell ref="A2908:A2912"/>
    <mergeCell ref="E2908:F2908"/>
    <mergeCell ref="G2908:H2908"/>
    <mergeCell ref="G2909:I2909"/>
    <mergeCell ref="E2910:F2910"/>
    <mergeCell ref="G2910:I2910"/>
    <mergeCell ref="A2903:A2907"/>
    <mergeCell ref="E2903:F2903"/>
    <mergeCell ref="G2903:H2903"/>
    <mergeCell ref="G2904:I2904"/>
    <mergeCell ref="E2905:F2905"/>
    <mergeCell ref="G2905:I2905"/>
    <mergeCell ref="A2898:A2902"/>
    <mergeCell ref="E2898:F2898"/>
    <mergeCell ref="G2898:H2898"/>
    <mergeCell ref="G2899:I2899"/>
    <mergeCell ref="E2900:F2900"/>
    <mergeCell ref="G2900:I2900"/>
    <mergeCell ref="A2923:A2927"/>
    <mergeCell ref="E2923:F2923"/>
    <mergeCell ref="G2923:H2923"/>
    <mergeCell ref="G2924:I2924"/>
    <mergeCell ref="E2925:F2925"/>
    <mergeCell ref="G2925:I2925"/>
    <mergeCell ref="A2918:A2922"/>
    <mergeCell ref="E2918:F2918"/>
    <mergeCell ref="G2918:H2918"/>
    <mergeCell ref="G2919:I2919"/>
    <mergeCell ref="E2920:F2920"/>
    <mergeCell ref="G2920:I2920"/>
    <mergeCell ref="A2913:A2917"/>
    <mergeCell ref="E2913:F2913"/>
    <mergeCell ref="G2913:H2913"/>
    <mergeCell ref="G2914:I2914"/>
    <mergeCell ref="E2915:F2915"/>
    <mergeCell ref="G2915:I2915"/>
    <mergeCell ref="A2938:A2942"/>
    <mergeCell ref="E2938:F2938"/>
    <mergeCell ref="G2938:H2938"/>
    <mergeCell ref="G2939:I2939"/>
    <mergeCell ref="E2940:F2940"/>
    <mergeCell ref="G2940:I2940"/>
    <mergeCell ref="A2933:A2937"/>
    <mergeCell ref="E2933:F2933"/>
    <mergeCell ref="G2933:H2933"/>
    <mergeCell ref="G2934:I2934"/>
    <mergeCell ref="E2935:F2935"/>
    <mergeCell ref="G2935:I2935"/>
    <mergeCell ref="A2928:A2932"/>
    <mergeCell ref="E2928:F2928"/>
    <mergeCell ref="G2928:H2928"/>
    <mergeCell ref="G2929:I2929"/>
    <mergeCell ref="E2930:F2930"/>
    <mergeCell ref="G2930:I2930"/>
    <mergeCell ref="A2953:A2957"/>
    <mergeCell ref="E2953:F2953"/>
    <mergeCell ref="G2953:H2953"/>
    <mergeCell ref="G2954:I2954"/>
    <mergeCell ref="E2955:F2955"/>
    <mergeCell ref="G2955:I2955"/>
    <mergeCell ref="A2948:A2952"/>
    <mergeCell ref="E2948:F2948"/>
    <mergeCell ref="G2948:H2948"/>
    <mergeCell ref="G2949:I2949"/>
    <mergeCell ref="E2950:F2950"/>
    <mergeCell ref="G2950:I2950"/>
    <mergeCell ref="A2943:A2947"/>
    <mergeCell ref="E2943:F2943"/>
    <mergeCell ref="G2943:H2943"/>
    <mergeCell ref="G2944:I2944"/>
    <mergeCell ref="E2945:F2945"/>
    <mergeCell ref="G2945:I2945"/>
    <mergeCell ref="A2968:A2972"/>
    <mergeCell ref="E2968:F2968"/>
    <mergeCell ref="G2968:H2968"/>
    <mergeCell ref="G2969:I2969"/>
    <mergeCell ref="E2970:F2970"/>
    <mergeCell ref="G2970:I2970"/>
    <mergeCell ref="A2963:A2967"/>
    <mergeCell ref="E2963:F2963"/>
    <mergeCell ref="G2963:H2963"/>
    <mergeCell ref="G2964:I2964"/>
    <mergeCell ref="E2965:F2965"/>
    <mergeCell ref="G2965:I2965"/>
    <mergeCell ref="A2958:A2962"/>
    <mergeCell ref="E2958:F2958"/>
    <mergeCell ref="G2958:H2958"/>
    <mergeCell ref="G2959:I2959"/>
    <mergeCell ref="E2960:F2960"/>
    <mergeCell ref="G2960:I2960"/>
    <mergeCell ref="A2983:A2987"/>
    <mergeCell ref="E2983:F2983"/>
    <mergeCell ref="G2983:H2983"/>
    <mergeCell ref="G2984:I2984"/>
    <mergeCell ref="E2985:F2985"/>
    <mergeCell ref="G2985:I2985"/>
    <mergeCell ref="A2978:A2982"/>
    <mergeCell ref="E2978:F2978"/>
    <mergeCell ref="G2978:H2978"/>
    <mergeCell ref="G2979:I2979"/>
    <mergeCell ref="E2980:F2980"/>
    <mergeCell ref="G2980:I2980"/>
    <mergeCell ref="A2973:A2977"/>
    <mergeCell ref="E2973:F2973"/>
    <mergeCell ref="G2973:H2973"/>
    <mergeCell ref="G2974:I2974"/>
    <mergeCell ref="E2975:F2975"/>
    <mergeCell ref="G2975:I2975"/>
    <mergeCell ref="A2998:A3002"/>
    <mergeCell ref="E2998:F2998"/>
    <mergeCell ref="G2998:H2998"/>
    <mergeCell ref="G2999:I2999"/>
    <mergeCell ref="E3000:F3000"/>
    <mergeCell ref="G3000:I3000"/>
    <mergeCell ref="A2993:A2997"/>
    <mergeCell ref="E2993:F2993"/>
    <mergeCell ref="G2993:H2993"/>
    <mergeCell ref="G2994:I2994"/>
    <mergeCell ref="E2995:F2995"/>
    <mergeCell ref="G2995:I2995"/>
    <mergeCell ref="A2988:A2992"/>
    <mergeCell ref="E2988:F2988"/>
    <mergeCell ref="G2988:H2988"/>
    <mergeCell ref="G2989:I2989"/>
    <mergeCell ref="E2990:F2990"/>
    <mergeCell ref="G2990:I2990"/>
    <mergeCell ref="A3013:A3017"/>
    <mergeCell ref="E3013:F3013"/>
    <mergeCell ref="G3013:H3013"/>
    <mergeCell ref="G3014:I3014"/>
    <mergeCell ref="E3015:F3015"/>
    <mergeCell ref="G3015:I3015"/>
    <mergeCell ref="A3008:A3012"/>
    <mergeCell ref="E3008:F3008"/>
    <mergeCell ref="G3008:H3008"/>
    <mergeCell ref="G3009:I3009"/>
    <mergeCell ref="E3010:F3010"/>
    <mergeCell ref="G3010:I3010"/>
    <mergeCell ref="A3003:A3007"/>
    <mergeCell ref="E3003:F3003"/>
    <mergeCell ref="G3003:H3003"/>
    <mergeCell ref="G3004:I3004"/>
    <mergeCell ref="E3005:F3005"/>
    <mergeCell ref="G3005:I3005"/>
    <mergeCell ref="A3028:A3032"/>
    <mergeCell ref="E3028:F3028"/>
    <mergeCell ref="G3028:H3028"/>
    <mergeCell ref="G3029:I3029"/>
    <mergeCell ref="E3030:F3030"/>
    <mergeCell ref="G3030:I3030"/>
    <mergeCell ref="A3023:A3027"/>
    <mergeCell ref="E3023:F3023"/>
    <mergeCell ref="G3023:H3023"/>
    <mergeCell ref="G3024:I3024"/>
    <mergeCell ref="E3025:F3025"/>
    <mergeCell ref="G3025:I3025"/>
    <mergeCell ref="A3018:A3022"/>
    <mergeCell ref="E3018:F3018"/>
    <mergeCell ref="G3018:H3018"/>
    <mergeCell ref="G3019:I3019"/>
    <mergeCell ref="E3020:F3020"/>
    <mergeCell ref="G3020:I3020"/>
    <mergeCell ref="A3043:A3047"/>
    <mergeCell ref="E3043:F3043"/>
    <mergeCell ref="G3043:H3043"/>
    <mergeCell ref="G3044:I3044"/>
    <mergeCell ref="E3045:F3045"/>
    <mergeCell ref="G3045:I3045"/>
    <mergeCell ref="A3038:A3042"/>
    <mergeCell ref="E3038:F3038"/>
    <mergeCell ref="G3038:H3038"/>
    <mergeCell ref="G3039:I3039"/>
    <mergeCell ref="E3040:F3040"/>
    <mergeCell ref="G3040:I3040"/>
    <mergeCell ref="A3033:A3037"/>
    <mergeCell ref="E3033:F3033"/>
    <mergeCell ref="G3033:H3033"/>
    <mergeCell ref="G3034:I3034"/>
    <mergeCell ref="E3035:F3035"/>
    <mergeCell ref="G3035:I3035"/>
    <mergeCell ref="A3058:A3062"/>
    <mergeCell ref="E3058:F3058"/>
    <mergeCell ref="G3058:H3058"/>
    <mergeCell ref="G3059:I3059"/>
    <mergeCell ref="E3060:F3060"/>
    <mergeCell ref="G3060:I3060"/>
    <mergeCell ref="A3053:A3057"/>
    <mergeCell ref="E3053:F3053"/>
    <mergeCell ref="G3053:H3053"/>
    <mergeCell ref="G3054:I3054"/>
    <mergeCell ref="E3055:F3055"/>
    <mergeCell ref="G3055:I3055"/>
    <mergeCell ref="A3048:A3052"/>
    <mergeCell ref="E3048:F3048"/>
    <mergeCell ref="G3048:H3048"/>
    <mergeCell ref="G3049:I3049"/>
    <mergeCell ref="E3050:F3050"/>
    <mergeCell ref="G3050:I3050"/>
    <mergeCell ref="A3073:A3077"/>
    <mergeCell ref="E3073:F3073"/>
    <mergeCell ref="G3073:H3073"/>
    <mergeCell ref="G3074:I3074"/>
    <mergeCell ref="E3075:F3075"/>
    <mergeCell ref="G3075:I3075"/>
    <mergeCell ref="A3068:A3072"/>
    <mergeCell ref="E3068:F3068"/>
    <mergeCell ref="G3068:H3068"/>
    <mergeCell ref="G3069:I3069"/>
    <mergeCell ref="E3070:F3070"/>
    <mergeCell ref="G3070:I3070"/>
    <mergeCell ref="A3063:A3067"/>
    <mergeCell ref="E3063:F3063"/>
    <mergeCell ref="G3063:H3063"/>
    <mergeCell ref="G3064:I3064"/>
    <mergeCell ref="E3065:F3065"/>
    <mergeCell ref="G3065:I3065"/>
    <mergeCell ref="E3105:F3105"/>
    <mergeCell ref="G3105:I3105"/>
    <mergeCell ref="A3098:A3102"/>
    <mergeCell ref="E3098:F3098"/>
    <mergeCell ref="G3098:H3098"/>
    <mergeCell ref="G3099:I3099"/>
    <mergeCell ref="E3100:F3100"/>
    <mergeCell ref="G3100:I3100"/>
    <mergeCell ref="A3078:A3082"/>
    <mergeCell ref="E3078:F3078"/>
    <mergeCell ref="G3078:H3078"/>
    <mergeCell ref="G3079:I3079"/>
    <mergeCell ref="E3080:F3080"/>
    <mergeCell ref="G3080:I3080"/>
    <mergeCell ref="A3093:A3097"/>
    <mergeCell ref="E3093:F3093"/>
    <mergeCell ref="G3093:H3093"/>
    <mergeCell ref="G3094:I3094"/>
    <mergeCell ref="E3095:F3095"/>
    <mergeCell ref="G3095:I3095"/>
    <mergeCell ref="A3088:A3092"/>
    <mergeCell ref="E3088:F3088"/>
    <mergeCell ref="G3088:H3088"/>
    <mergeCell ref="G3089:I3089"/>
    <mergeCell ref="E3090:F3090"/>
    <mergeCell ref="G3090:I3090"/>
    <mergeCell ref="A3083:A3087"/>
    <mergeCell ref="E3083:F3083"/>
    <mergeCell ref="G3083:H3083"/>
    <mergeCell ref="G3084:I3084"/>
    <mergeCell ref="E3085:F3085"/>
    <mergeCell ref="G3085:I3085"/>
    <mergeCell ref="A3108:A3112"/>
    <mergeCell ref="E3108:F3108"/>
    <mergeCell ref="G3108:H3108"/>
    <mergeCell ref="G3109:I3109"/>
    <mergeCell ref="E3110:F3110"/>
    <mergeCell ref="G3110:I3110"/>
    <mergeCell ref="A3128:A3132"/>
    <mergeCell ref="E3128:F3128"/>
    <mergeCell ref="G3128:H3128"/>
    <mergeCell ref="G3129:I3129"/>
    <mergeCell ref="E3130:F3130"/>
    <mergeCell ref="G3130:I3130"/>
    <mergeCell ref="A3123:A3127"/>
    <mergeCell ref="E3123:F3123"/>
    <mergeCell ref="G3123:H3123"/>
    <mergeCell ref="G3124:I3124"/>
    <mergeCell ref="E3125:F3125"/>
    <mergeCell ref="G3125:I3125"/>
    <mergeCell ref="A3138:A3142"/>
    <mergeCell ref="E3138:F3138"/>
    <mergeCell ref="G3138:H3138"/>
    <mergeCell ref="G3139:I3139"/>
    <mergeCell ref="E3140:F3140"/>
    <mergeCell ref="G3140:I3140"/>
    <mergeCell ref="A3133:A3137"/>
    <mergeCell ref="E3133:F3133"/>
    <mergeCell ref="G3133:H3133"/>
    <mergeCell ref="G3134:I3134"/>
    <mergeCell ref="E3135:F3135"/>
    <mergeCell ref="G3135:I3135"/>
    <mergeCell ref="A3113:A3117"/>
    <mergeCell ref="E3113:F3113"/>
    <mergeCell ref="G3113:H3113"/>
    <mergeCell ref="G3114:I3114"/>
    <mergeCell ref="E3115:F3115"/>
    <mergeCell ref="G3115:I3115"/>
    <mergeCell ref="E3170:F3170"/>
    <mergeCell ref="G3170:I3170"/>
    <mergeCell ref="A3163:A3167"/>
    <mergeCell ref="E3163:F3163"/>
    <mergeCell ref="G3163:H3163"/>
    <mergeCell ref="G3164:I3164"/>
    <mergeCell ref="E3165:F3165"/>
    <mergeCell ref="G3165:I3165"/>
    <mergeCell ref="A3158:A3162"/>
    <mergeCell ref="E3158:F3158"/>
    <mergeCell ref="G3158:H3158"/>
    <mergeCell ref="G3159:I3159"/>
    <mergeCell ref="E3160:F3160"/>
    <mergeCell ref="G3160:I3160"/>
    <mergeCell ref="A3103:A3107"/>
    <mergeCell ref="E3103:F3103"/>
    <mergeCell ref="G3103:H3103"/>
    <mergeCell ref="G3104:I3104"/>
    <mergeCell ref="E3150:F3150"/>
    <mergeCell ref="G3150:I3150"/>
    <mergeCell ref="A3118:A3122"/>
    <mergeCell ref="E3118:F3118"/>
    <mergeCell ref="G3118:H3118"/>
    <mergeCell ref="G3119:I3119"/>
    <mergeCell ref="E3120:F3120"/>
    <mergeCell ref="G3120:I3120"/>
    <mergeCell ref="A3143:A3147"/>
    <mergeCell ref="E3143:F3143"/>
    <mergeCell ref="G3143:H3143"/>
    <mergeCell ref="G3144:I3144"/>
    <mergeCell ref="E3145:F3145"/>
    <mergeCell ref="G3145:I3145"/>
    <mergeCell ref="A3153:A3157"/>
    <mergeCell ref="E3153:F3153"/>
    <mergeCell ref="G3153:H3153"/>
    <mergeCell ref="G3154:I3154"/>
    <mergeCell ref="E3155:F3155"/>
    <mergeCell ref="G3155:I3155"/>
    <mergeCell ref="A3148:A3152"/>
    <mergeCell ref="E3148:F3148"/>
    <mergeCell ref="G3148:H3148"/>
    <mergeCell ref="G3149:I3149"/>
    <mergeCell ref="A3183:A3187"/>
    <mergeCell ref="E3183:F3183"/>
    <mergeCell ref="G3183:H3183"/>
    <mergeCell ref="G3184:I3184"/>
    <mergeCell ref="E3185:F3185"/>
    <mergeCell ref="G3185:I3185"/>
    <mergeCell ref="A3178:A3182"/>
    <mergeCell ref="E3178:F3178"/>
    <mergeCell ref="G3178:H3178"/>
    <mergeCell ref="G3179:I3179"/>
    <mergeCell ref="E3180:F3180"/>
    <mergeCell ref="G3180:I3180"/>
    <mergeCell ref="A3173:A3177"/>
    <mergeCell ref="E3173:F3173"/>
    <mergeCell ref="G3173:H3173"/>
    <mergeCell ref="G3174:I3174"/>
    <mergeCell ref="E3175:F3175"/>
    <mergeCell ref="G3175:I3175"/>
    <mergeCell ref="A3168:A3172"/>
    <mergeCell ref="E3168:F3168"/>
    <mergeCell ref="G3168:H3168"/>
    <mergeCell ref="G3169:I3169"/>
    <mergeCell ref="A3198:A3202"/>
    <mergeCell ref="E3198:F3198"/>
    <mergeCell ref="G3198:H3198"/>
    <mergeCell ref="G3199:I3199"/>
    <mergeCell ref="E3200:F3200"/>
    <mergeCell ref="G3200:I3200"/>
    <mergeCell ref="A3193:A3197"/>
    <mergeCell ref="E3193:F3193"/>
    <mergeCell ref="G3193:H3193"/>
    <mergeCell ref="G3194:I3194"/>
    <mergeCell ref="E3195:F3195"/>
    <mergeCell ref="G3195:I3195"/>
    <mergeCell ref="A3188:A3192"/>
    <mergeCell ref="E3188:F3188"/>
    <mergeCell ref="G3188:H3188"/>
    <mergeCell ref="G3189:I3189"/>
    <mergeCell ref="E3190:F3190"/>
    <mergeCell ref="G3190:I3190"/>
    <mergeCell ref="A3213:A3217"/>
    <mergeCell ref="E3213:F3213"/>
    <mergeCell ref="G3213:H3213"/>
    <mergeCell ref="G3214:I3214"/>
    <mergeCell ref="E3215:F3215"/>
    <mergeCell ref="G3215:I3215"/>
    <mergeCell ref="A3208:A3212"/>
    <mergeCell ref="E3208:F3208"/>
    <mergeCell ref="G3208:H3208"/>
    <mergeCell ref="G3209:I3209"/>
    <mergeCell ref="E3210:F3210"/>
    <mergeCell ref="G3210:I3210"/>
    <mergeCell ref="A3203:A3207"/>
    <mergeCell ref="E3203:F3203"/>
    <mergeCell ref="G3203:H3203"/>
    <mergeCell ref="G3204:I3204"/>
    <mergeCell ref="E3205:F3205"/>
    <mergeCell ref="G3205:I3205"/>
    <mergeCell ref="A3228:A3232"/>
    <mergeCell ref="E3228:F3228"/>
    <mergeCell ref="G3228:H3228"/>
    <mergeCell ref="G3229:I3229"/>
    <mergeCell ref="E3230:F3230"/>
    <mergeCell ref="G3230:I3230"/>
    <mergeCell ref="A3223:A3227"/>
    <mergeCell ref="E3223:F3223"/>
    <mergeCell ref="G3223:H3223"/>
    <mergeCell ref="G3224:I3224"/>
    <mergeCell ref="E3225:F3225"/>
    <mergeCell ref="G3225:I3225"/>
    <mergeCell ref="A3218:A3222"/>
    <mergeCell ref="E3218:F3218"/>
    <mergeCell ref="G3218:H3218"/>
    <mergeCell ref="G3219:I3219"/>
    <mergeCell ref="E3220:F3220"/>
    <mergeCell ref="G3220:I3220"/>
    <mergeCell ref="A3243:A3247"/>
    <mergeCell ref="E3243:F3243"/>
    <mergeCell ref="G3243:H3243"/>
    <mergeCell ref="G3244:I3244"/>
    <mergeCell ref="E3245:F3245"/>
    <mergeCell ref="G3245:I3245"/>
    <mergeCell ref="A3238:A3242"/>
    <mergeCell ref="E3238:F3238"/>
    <mergeCell ref="G3238:H3238"/>
    <mergeCell ref="G3239:I3239"/>
    <mergeCell ref="E3240:F3240"/>
    <mergeCell ref="G3240:I3240"/>
    <mergeCell ref="A3233:A3237"/>
    <mergeCell ref="E3233:F3233"/>
    <mergeCell ref="G3233:H3233"/>
    <mergeCell ref="G3234:I3234"/>
    <mergeCell ref="E3235:F3235"/>
    <mergeCell ref="G3235:I3235"/>
  </mergeCells>
  <dataValidations count="31">
    <dataValidation type="whole" allowBlank="1" showInputMessage="1" showErrorMessage="1" promptTitle="Year" prompt="Enter the current year here.  It will populate the correct year in the rest of the form." sqref="M6">
      <formula1>2011</formula1>
      <formula2>2050</formula2>
    </dataValidation>
    <dataValidation allowBlank="1" showInputMessage="1" showErrorMessage="1" promptTitle="Page Number" prompt="Enter page number referentially to the other pages in this workbook." sqref="K6"/>
    <dataValidation allowBlank="1" showInputMessage="1" showErrorMessage="1" promptTitle="Of Pages" prompt="Enter total number of pages in workbook." sqref="L6"/>
    <dataValidation allowBlank="1" showInputMessage="1" showErrorMessage="1" promptTitle="Reporting Agency Name" prompt="Delete contents of this cell and enter reporting agency name." sqref="B8:F8"/>
    <dataValidation allowBlank="1" showInputMessage="1" showErrorMessage="1" promptTitle="Sub-Agency Name" prompt="Delete contents and enter sub-agency name.  If there is no sub-agency, then delete this cell." sqref="B9:F9"/>
    <dataValidation allowBlank="1" showInputMessage="1" showErrorMessage="1" promptTitle="Agency Contact Name" prompt="Delete contents of this cell and enter agency contact's name" sqref="C10"/>
    <dataValidation allowBlank="1" showInputMessage="1" showErrorMessage="1" promptTitle="Agency Contact Email" prompt="Delete contents of this cell and replace with agency contact's email address." sqref="D10:F10"/>
    <dataValidation allowBlank="1" showInputMessage="1" showErrorMessage="1" promptTitle="Indicate Reporting Period" prompt="Mark an X in this box if you are reporting for the period October 1st-March 31st." sqref="G8:G10"/>
    <dataValidation allowBlank="1" showInputMessage="1" showErrorMessage="1" promptTitle="Input Reporting Period" prompt="Mark an X in this box if you are reporting for the period April 1st-September 30th." sqref="I8:I10"/>
    <dataValidation allowBlank="1" showInputMessage="1" showErrorMessage="1" promptTitle="Indicate Negative Report" prompt="Mark an X in this box if you are submitting a negative report for this reporting period." sqref="K8:K10"/>
    <dataValidation allowBlank="1" showInputMessage="1" showErrorMessage="1" promptTitle="Travel Date(s) Example" prompt="Travel Date is listed here." sqref="F17 F22 F27 F32 F37 F42 F47 F52 F57 F62 F67 F72 F77 F82 F87 F92 F97 F102 F107 F112 F117 F122 F127 F132 F137 F142 F147 F152 F157 F162 F167 F172 F177 F182 F187 F192 F197 F202 F207 F212 F217 F222 F227 F232 F237 F242 F247 F252 F257 F262 F267 F272 F277 F282 F287 F292 F297 F302 F307 F312 F317 F322 F327 F332 F337 F342 F347 F352 F357 F362 F367 F372 F377 F382 F387 F392 F397 F402 F407 F412 F417 F422 F427 F432 F437 F442 F447 F452 F457 F462 F467 F472 F477 F482 F487 F492 F497 F502 F507 F512 F517 F522 F527 F532 F537 F542 F547 F552 F557 F562 F567 F572 F577 F582 F587 F592 F597 F602 F607 F612 F617 F622 F627 F632 F637 F642 F647 F652 F657 F662 F667 F672 F677 F682 F687 F692 F697 F702 F707 F712 F717 F722 F727 F732 F737 F742 F747 F752 F757 F762 F767 F772 F777 F782 F787 F792 F797 F802 F807 F812 F817 F822 F827 F832 F837 F842 F847 F852 F857 F862 F867 F872 F877 F882 F887 F892 F897 F902 F907 F912 F917 F922 F927 F932 F937 F942 F947 F952 F957 F962 F967 F972 F977 F982 F987 F992 F997 F1002 F1007 F1012 F1017 F1022 F1027 F1032 F1037 F1042 F1047 F1052 F1057 F1062 F1067 F1072 F1077 F1082 F1087 F1092 F1097 F1102 F1107 F1112 F1117 F1122 F1127 F1132 F1137 F1142 F1147 F1152 F1157 F1162 F1167 F1172 F1177 F1182 F1187 F1192 F1197 F1202 F1207 F1212 F1217 F1222 F1227 F1232 F1237 F1242 F1247 F1252 F1257 F1262 F1267 F1272 F1277 F1282 F1287 F1292 F1297 F1302 F1307 F1312 F1317 F1322 F1327 F1332 F1337 F1342 F1347 F1352 F1357 F1362 F1367 F1372 F1377 F1382 F1387 F1392 F1397 F1402 F1407 F1412 F1417 F1422 F1427 F1432 F1437 F1442 F1447 F1452 F1457 F1462 F1467 F1472 F1477 F1482 F1487 F1492 F2367 F2362 F1497 F1502 F1507 F1512 F1517 F1522 F1527 F1532 F1537 F1542 F1547 F1552 F1557 F1562 F1567 F1572 F1577 F1582 F1587 F1592 F1597 F1602 F1607 F1612 F1617 F1622 F1627 F1632 F1637 F1642 F1647 F1652 F1657 F1662 F1667 F1672 F1677 F1682 F1687 F1692 F1697 F1702 F1707 F1712 F1717 F1722 F1727 F1732 F1737 F1742 F1747 F1752 F1757 F1762 F1767 F1772 F1777 F1782 F1787 F1792 F1797 F1802 F1807 F1812 F1817 F1822 F1827 F1832 F1837 F1842 F1847 F1852 F1857 F1862 F1867 F1872 F1877 F1882 F1887 F1892 F1897 F1902 F1907 F1912 F1917 F1922 F1927 F1932 F1937 F1942 F1947 F1952 F1957 F1962 F1967 F1972 F1977 F1982 F1987 F1992 F1997 F2002 F2007 F2012 F2017 F2022 F2027 F2032 F2037 F2042 F2047 F2052 F2057 F2062 F2067 F2072 F2077 F2082 F2087 F2092 F2097 F2102 F2107 F2112 F2117 F2122 F2127 F2132 F2137 F2142 F2147 F2152 F2157 F2162 F2167 F2172 F2177 F2182 F2187 F2192 F2197 F2202 F2207 F2212 F2217 F2222 F2227 F2232 F2237 F2242 F2247 F2252 F2257 F2262 F2267 F2272 F2277 F2282 F2287 F2292 F2297 F2302 F2307 F2312 F2317 F2322 F2327 F2332 F2337 F2342 F2347 F2352 F2357 F2372 F2377 F2382 F2387 F2392 F2397 F2402 F2407 F2412 F2417 F2422 F2427 F2432 F2437 F2442 F2447 F2452 F2457 F2462 F2467 F2472 F2477 F2482 F2487 F2492 F2497 F2502 F2507 F2512 F2517 F2522 F2527 F2532 F2537 F2542 F2547 F2552 F2557 F2562 F2567 F2572 F2577 F2582 F2587 F2592 F2597 F2602 F2607 F2612 F2617 F2622 F2627 F2632 F2637 F2642 F2647 F2652 F2657 F2662 F2667 F2672 F2677 F2682 F2687 F2692 F2697 F2702 F2707 F2712 F2717 F2722 F2727 F2732 F2737 F2742 F2747 F2752 F2757 F2762 F2767 F2772 F2777 F2782 F2787 F2792 F2797 F2802 F2807 F2812 F2817 F2822 F2827 F2832 F2837 F2842 F2847 F2852 F2857 F2862 F2867 F2872 F2877 F2882 F2887 F2892 F2897 F2902 F2907 F2912 F2917 F2922 F2927 F2932 F2937 F2942 F2947 F2952 F2957 F2962 F2967 F2972 F2977 F2982 F2987 F2992 F2997 F3002 F3007 F3012 F3017 F3022 F3027 F3032 F3037 F3042 F3047 F3052 F3057 F3062 F3067 F3072 F3077 F3082 F3087 F3092 F3097 F3102 F3107 F3112 F3117 F3122 F3127 F3132 F3137 F3142 F3147 F3152 F3157 F3162 F3167 F3172 F3177 F3182 F3187 F3192 F3197 F3202 F3207 F3212 F3217 F3222 F3227 F3232 F3237 F3242 F3247"/>
    <dataValidation allowBlank="1" showInputMessage="1" showErrorMessage="1" promptTitle="Event Sponsor Example" prompt="Event Sponsor is listed here." sqref="C17 C22 C27 C32 C37 C42 C47 C52 C57 C62 C67 C72 C77 C82 C87 C92 C97 C102 C107 C112 C117 C122 C127 C132 C137 C142 C147 C152 C157 C162 C167 C172 C177 C182 C187 C192 C197 C202 C207 C212 C217 C222 C227 C232 C237 C242 C247 C252 C257 C262 C267 C272 C277 C282 C287 C292 C297 C302 C307 C312 C317 C322 C327 C332 C337 C342 C347 C352 C357 C362 C367 C372 C377 C382 C387 C392 C397 C402 C407 C412 C417 C422 C427 C432 C437 C442 C447 C452 C457 C462 C467 C472 C477 C482 C487 C492 C497 C502 C507 C512 C517 C522 C527 C532 C537 C542 C547 C552 C557 C562 C567 C572 C577 C582 C587 C592 C597 C602 C607 C612 C617 C622 C627 C632 C637 C642 C647 C652 C657 C662 C667 C672 C677 C682 C687 C692 C697 C702 C707 C712 C717 C722 C727 C732 C737 C742 C747 C752 C757 C762 C767 C772 C777 C782 C787 C792 C797 C802 C807 C812 C817 C822 C827 C832 C837 C842 C847 C852 C857 C862 C867 C872 C877 C882 C887 C892 C897 C902 C907 C912 C917 C922 C927 C932 C937 C942 C947 C952 C957 C962 C967 C972 C977 C982 C987 C992 C997 C1002 C1007 C1012 C1017 C1022 C1027 C1032 C1037 C1042 C1047 C1052 C1057 C1062 C1067 C1072 C1077 C1082 C1087 C1092 C1097 C1102 C1107 C1112 C1117 C1122 C1127 C1132 C1137 C1142 C1147 C1152 C1157 C1162 C1167 C1172 C1177 C1182 C1187 C1192 C1197 C1202 C1207 C1212 C1217 C1222 C1227 C1232 C1237 C1242 C1247 C1252 C1257 C1262 C1267 C1272 C1277 C1282 C1287 C1292 C1297 C1302 C1307 C1312 C1317 C1322 C1327 C1332 C1337 C1342 C1347 C1352 C1357 C1362 C1367 C1372 C1377 C1382 C1387 C1392 C1397 C1402 C1407 C1412 C1417 C1422 C1427 C1432 C1437 C1442 C1447 C1452 C1457 C1462 C1467 C1472 C1477 C1482 C1487 C1492 C2367 C2362 C1497 C1502 C1507 C1512 C1517 C1522 C1527 C1532 C1537 C1542 C1547 C1552 C1557 C1562 C1567 C1572 C1577 C1582 C1587 C1592 C1597 C1602 C1607 C1612 C1617 C1622 C1627 C1632 C1637 C1642 C1647 C1652 C1657 C1662 C1667 C1672 C1677 C1682 C1687 C1692 C1697 C1702 C1707 C1712 C1717 C1722 C1727 C1732 C1737 C1742 C1747 C1752 C1757 C1762 C1767 C1772 C1777 C1782 C1787 C1792 C1797 C1802 C1807 C1812 C1817 C1822 C1827 C1832 C1837 C1842 C1847 C1852 C1857 C1862 C1867 C1872 C1877 C1882 C1887 C1892 C1897 C1902 C1907 C1912 C1917 C1922 C1927 C1932 C1937 C1942 C1947 C1952 C1957 C1962 C1967 C1972 C1977 C1982 C1987 C1992 C1997 C2002 C2007 C2012 C2017 C2022 C2027 C2032 C2037 C2042 C2047 C2052 C2057 C2062 C2067 C2072 C2077 C2082 C2087 C2092 C2097 C2102 C2107 C2112 C2117 C2122 C2127 C2132 C2137 C2142 C2147 C2152 C2157 C2162 C2167 C2172 C2177 C2182 C2187 C2192 C2197 C2202 C2207 C2212 C2217 C2222 C2227 C2232 C2237 C2242 C2247 C2252 C2257 C2262 C2267 C2272 C2277 C2282 C2287 C2292 C2297 C2302 C2307 C2312 C2317 C2322 C2327 C2332 C2337 C2342 C2347 C2352 C2357 C2372 C2377 C2382 C2387 C2392 C2397 C2402 C2407 C2412 C2417 C2422 C2427 C2432 C2437 C2442 C2447 C2452 C2457 C2462 C2467 C2472 C2477 C2482 C2487 C2492 C2497 C2502 C2507 C2512 C2517 C2522 C2527 C2532 C2537 C2542 C2547 C2552 C2557 C2562 C2567 C2572 C2577 C2582 C2587 C2592 C2597 C2602 C2607 C2612 C2617 C2622 C2627 C2632 C2637 C2642 C2647 C2652 C2657 C2662 C2667 C2672 C2677 C2682 C2687 C2692 C2697 C2702 C2707 C2712 C2717 C2722 C2727 C2732 C2737 C2742 C2747 C2752 C2757 C2762 C2767 C2772 C2777 C2782 C2787 C2792 C2797 C2802 C2807 C2812 C2817 C2822 C2827 C2832 C2837 C2842 C2847 C2852 C2857 C2862 C2867 C2872 C2877 C2882 C2887 C2892 C2897 C2902 C2907 C2912 C2917 C2922 C2927 C2932 C2937 C2942 C2947 C2952 C2957 C2962 C2967 C2972 C2977 C2982 C2987 C2992 C2997 C3002 C3007 C3012 C3017 C3022 C3027 C3032 C3037 C3042 C3047 C3052 C3057 C3062 C3067 C3072 C3077 C3082 C3087 C3092 C3097 C3102 C3107 C3112 C3117 C3122 C3127 C3132 C3137 C3142 C3147 C3152 C3157 C3162 C3167 C3172 C3177 C3182 C3187 C3192 C3197 C3202 C3207 C3212 C3217 C3222 C3227 C3232 C3237 C3242 C3247"/>
    <dataValidation allowBlank="1" showInputMessage="1" showErrorMessage="1" promptTitle="Traveler Title Example" prompt="Traveler Title is listed here." sqref="B17 B22 B27 B32 B37 B42 B47 B52 B57 B62 B67 B72 B77 B82 B87 B92 B97 B102 B107 B112 B117 B122 B127 B132 B137 B142 B147 B152 B157 B162 B167 B172 B177 B182 B187 B192 B197 B202 B207 B212 B217 B222 B227 B232 B237 B242 B247 B252 B257 B262 B267 B272 B277 B282 B287 B292 B297 B302 B307 B312 B317 B322 B327 B332 B337 B342 B347 B352 B357 B362 B367 B372 B377 B382 B387 B392 B397 B402 B407 B412 B417 B422 B427 B432 B437 B442 B447 B452 B457 B462 B467 B472 B477 B482 B487 B492 B497 B502 B507 B512 B517 B522 B527 B532 B537 B542 B547 B552 B557 B562 B567 B572 B577 B582 B587 B592 B597 B602 B607 B612 B617 B622 B627 B632 B637 B642 B647 B652 B657 B662 B667 B672 B677 B682 B687 B692 B697 B702 B707 B712 B717 B722 B727 B732 B737 B742 B747 B752 B1187 B762 B767 B772 B777 B782 B787 B792 B797 B802 B807 B812 B817 B822 B827 B832 B837 B842 B847 B852 B857 B862 B867 B872 B877 B882 B887 B892 B897 B902 B907 B912 B917 B922 B927 B932 B937 B942 B952 B957 B962 B967 B972 B977 B982 B987 B992 B997 B1002 B1007 B1012 B1017 B1022 B1027 B1032 B1037 B1042 B1047 B1052 B1057 B1062 B1067 B1072 B1077 B1082 B1087 B1092 B1097 B1102 B1107 B1112 B1117 B1122 B1127 B1132 B1137 B1142 B1147 B1152 B1157 B1162 B1167 B1172 B1177 B947 B1182 B1192 B1197 B1202 B1207 B1212 B1217 B1222 B1227 B1232 B1237 B1242 B1247 B1252 B1257 B1262 B1267 B1272 B1277 B1282 B1287 B1292 B1297 B1302 B1307 B1312 B1317 B1322 B1327 B1332 B1337 B1342 B1347 B1352 B1357 B1362 B1367 B1372 B1377 B1382 B1387 B1392 B1397 B1402 B1407 B1412 B1417 B1422 B1427 B1432 B1437 B1442 B1447 B1452 B1457 B1462 B1467 B1472 B1477 B1482 B1487 B1492 B757 B2367 B2362 B1497 B1502 B1507 B1512 B1517 B1522 B1527 B1532 B1537 B1542 B1547 B1552 B1557 B1562 B1567 B1572 B1577 B1582 B1587 B1592 B1597 B1602 B1607 B1612 B1617 B1622 B1627 B1632 B1637 B1642 B1647 B1652 B1657 B1662 B1667 B1672 B1677 B1682 B1687 B1692 B1697 B1702 B1707 B1712 B1717 B1722 B1727 B1732 B1737 B1742 B1747 B1752 B1757 B1762 B1767 B1772 B1777 B1782 B1787 B1792 B1797 B1802 B1807 B1812 B1817 B1822 B1827 B1832 B1837 B1842 B1847 B1852 B1857 B1862 B1867 B1872 B1877 B1882 B1887 B1892 B1897 B1902 B1907 B1912 B1917 B1922 B1927 B1932 B1937 B1942 B1947 B1952 B1957 B1962 B1967 B1972 B1982 B1987 B1992 B1997 B2002 B2007 B2012 B2017 B2022 B2027 B2032 B2037 B2042 B2047 B2052 B2057 B2062 B2067 B2072 B2077 B2082 B2087 B2092 B2097 B2102 B2107 B2112 B2117 B2122 B2127 B2132 B2137 B2142 B2147 B2152 B2157 B2162 B2167 B2172 B2177 B2182 B2187 B2192 B2197 B2202 B2207 B2212 B2217 B2222 B2227 B2232 B2237 B2242 B2247 B2252 B2257 B2262 B2267 B2272 B2277 B2282 B2287 B2292 B2297 B2302 B2307 B2312 B2317 B2322 B2327 B2332 B2337 B2342 B2347 B2352 B2357 B2372 B2377 B2382 B2387 B2392 B2397 B2402 B2407 B2412 B2417 B2422 B2427 B2432 B2437 B2442 B2447 B2452 B2457 B2462 B2467 B2472 B2477 B2482 B2487 B2492 B2497 B2502 B2507 B2512 B2517 B2522 B2527 B2532 B2537 B2542 B2547 B2552 B2557 B2562 B2567 B2572 B2577 B2582 B2587 B2592 B2597 B2602 B2607 B2612 B2617 B2622 B2627 B2632 B2637 B2642 B2647 B2652 B2657 B2662 B2667 B2672 B2677 B2682 B2687 B2692 B2697 B2702 B2707 B2712 B2717 B2722 B2727 B2732 B2737 B2742 B2747 B2752 B2757 B2762 B2767 B2772 B2777 B2782 B2787 B2792 B2797 B2802 B2807 B2812 B2817 B2822 B2827 B2832 B2837 B2842 B2847 B2852 B2857 B2862 B2867 B2872 B2877 B2882 B2887 B2892 B2897 B2902 B2907 B2912 B2917 B2922 B2927 B2932 B2937 B2942 B2947 B2952 B2957 B2962 B2967 B2972 B2977 B2982 B2987 B2992 B2997 B3002 B3007 B3012 B3017 B3022 B3027 B3032 B3037 B3042 B3047 B3052 B3057 B3062 B3067 B3072 B3077 B3082 B3087 B3092 B3097 B3102 B3107 B3112 B3117 B3122 B3127 B3132 B3137 B3142 B3147 B3152 B3157 B3162 B3167 B3172 B3177 B3182 B3187 B3192 B3197 B3202 B3207 B3212 B3217 B3222 B3227 B3232 B3237 B3242 B3247"/>
    <dataValidation allowBlank="1" showInputMessage="1" showErrorMessage="1" promptTitle="Location Example" prompt="Location listed here." sqref="E14 E19 E24 E29 E34 E39 E44 E49 E54 E59 E64 E69 E74 E79 E84 E89 E94 E99 E104 E109 E114 E119 E124 E129 E134 E139 E144 E149 E154 E159 E164 E169 E174 E179 E184 E189 E194 E199 E204 E209 E214 E219 E224 E229 E234 E239 E244 E249 E254 E259 E264 E269 E274 E279 E284 E289 E294 E299 E304 E309 E314 E319 E324 E329 E334 E339 E344 E349 E354 E359 E364 E369 E374 E379 E384 E389 E394 E399 E404 E409 E414 E419 E424 E429 E434 E439 E444 E449 E454 E459 E464 E469 E474 E479 E484 E489 E494 E499 E504 E509 E514 E519 E524 E529 E534 E539 E544 E549 E554 E559 E564 E569 E574 E579 E584 E589 E594 E599 E604 E609 E614 E619 E624 E629 E634 E639 E644 E649 E654 E659 E664 E669 E674 E679 E684 E689 E694 E699 E704 E709 E714 E719 E724 E729 E734 E739 E744 E749 E754 E759 E764 E769 E774 E779 E784 E789 E794 E799 E804 E809 E814 E819 E824 E829 E834 E839 E844 E849 E854 E859 E864 E869 E874 E879 E884 E889 E894 E899 E904 E909 E914 E919 E924 E929 E934 E939 E944 E949 E954 E959 E964 E969 E974 E979 E984 E989 E994 E999 E1004 E1009 E1014 E1019 E1024 E1029 E1034 E1039 E1044 E1049 E1054 E1059 E1064 E1069 E1074 E1079 E1084 E1089 E1094 E1099 E1104 E1109 E1114 E1119 E1124 E1129 E1134 E1139 E1144 E1149 E1154 E1159 E1164 E1169 E1174 E1179 E1184 E1189 E1194 E1199 E1204 E1209 E1214 E1219 E1224 E1229 E1234 E1239 E1244 E1249 E1254 E1259 E1264 E1269 E1274 E1279 E1284 E1289 E1294 E1299 E1304 E1309 E1314 E1319 E1324 E1329 E1334 E1339 E1344 E1349 E1354 E1359 E1364 E1369 E1374 E1379 E1384 E1389 E1394 E1399 E1404 E1409 E1414 E1419 E1424 E1429 E1434 E1439 E1444 E1449 E1454 E1459 E1464 E1469 E1474 E1479 E1484 E1489 E2364 E2359 E1494 E1499 E1504 E1509 E1514 E1519 E1524 E1529 E1534 E1539 E1544 E1549 E1554 E1559 E1564 E1569 E1574 E1579 E1584 E1589 E1594 E1599 E1604 E1609 E1614 E1619 E1624 E1629 E1634 E1639 E1644 E1649 E1654 E1659 E1664 E1669 E1674 E1679 E1684 E1689 E1694 E1699 E1704 E1709 E1714 E1719 E1724 E1729 E1734 E1739 E1744 E1749 E1754 E1759 E1764 E1769 E1774 E1779 E1784 E1789 E1794 E1799 E1804 E1809 E1814 E1819 E1824 E1829 E1834 E1839 E1844 E1849 E1854 E1859 E1864 E1869 E1874 E1879 E1884 E1889 E1894 E1899 E1904 E1909 E1914 E1919 E1924 E1929 E1934 E1939 E1944 E1949 E1954 E1959 E1964 E1969 E1974 E1979 E1984 E1989 E1994 E1999 E2004 E2009 E2014 E2019 E2024 E2029 E2034 E2039 E2044 E2049 E2054 E2059 E2064 E2069 E2074 E2079 E2084 E2089 E2094 E2099 E2104 E2109 E2114 E2119 E2124 E2129 E2134 E2139 E2144 E2149 E2154 E2159 E2164 E2169 E2174 E2179 E2184 E2189 E2194 E2199 E2204 E2209 E2214 E2219 E2224 E2229 E2234 E2239 E2244 E2249 E2254 E2259 E2264 E2269 E2274 E2279 E2284 E2289 E2294 E2299 E2304 E2309 E2314 E2319 E2324 E2329 E2334 E2339 E2344 E2349 E2354 E2369 E2374 E2379 E2384 E2389 E2394 E2399 E2404 E2409 E2414 E2419 E2424 E2429 E2434 E2439 E2444 E2449 E2454 E2459 E2464 E2469 E2474 E2479 E2484 E2489 E2494 E2499 E2504 E2509 E2514 E2519 E2524 E2529 E2534 E2539 E2544 E2549 E2554 E2559 E2564 E2569 E2574 E2579 E2584 E2589 E2594 E2599 E2604 E2609 E2614 E2619 E2624 E2629 E2634 E2639 E2644 E2649 E2654 E2659 E2664 E2669 E2674 E2679 E2684 E2689 E2694 E2699 E2704 E2709 E2714 E2719 E2724 E2729 E2734 E2739 E2744 E2749 E2754 E2759 E2764 E2769 E2774 E2779 E2784 E2789 E2794 E2799 E2804 E2809 E2814 E2819 E2824 E2829 E2834 E2839 E2844 E2849 E2854 E2859 E2864 E2869 E2874 E2879 E2884 E2889 E2894 E2899 E2904 E2909 E2914 E2919 E2924 E2929 E2934 E2939 E2944 E2949 E2954 E2959 E2964 E2969 E2974 E2979 E2984 E2989 E2994 E2999 E3004 E3009 E3014 E3019 E3024 E3029 E3034 E3039 E3044 E3049 E3054 E3059 E3064 E3069 E3074 E3079 E3084 E3089 E3094 E3099 E3104 E3109 E3114 E3119 E3124 E3129 E3134 E3139 E3144 E3149 E3154 E3159 E3164 E3169 E3174 E3179 E3184 E3189 E3194 E3199 E3204 E3209 E3214 E3219 E3224 E3229 E3234 E3239 E3244"/>
    <dataValidation allowBlank="1" showInputMessage="1" showErrorMessage="1" promptTitle="Event Description Example" prompt="Event Description listed here._x000a_" sqref="C14 C19 C24 C29 C34 C39 C44 C49 C54 C59 C64 C69 C74 C79 C84 C89 C94 C99 C104 C109 C114 C119 C124 C129 C134 C139 C144 C149 C154 C159 C164 C169 C174 C179 C184 C189 C194 C199 C204 C209 C214 C219 C224 C229 C234 C239 C244 C249 C254 C259 C264 C269 C274 C279 C284 C289 C294 C299 C304 C309 C314 C319 C324 C329 C334 C339 C344 C349 C354 C359 C364 C369 C374 C379 C384 C389 C394 C399 C404 C409 C414 C419 C424 C429 C434 C439 C444 C449 C454 C459 C464 C469 C474 C479 C484 C489 C494 C499 C504 C509 C514 C519 C524 C529 C534 C539 C544 C549 C554 C559 C564 C569 C574 C579 C584 C589 C594 C599 C604 C609 C614 C619 C624 C629 C634 C639 C644 C649 C654 C659 C664 C669 C674 C679 C684 C689 C694 C699 C704 C709 C714 C719 C724 C729 C734 C739 C744 C749 C754 C759 C764 C769 C774 C779 C784 C789 C794 C799 C804 C809 C814 C819 C824 C829 C834 C839 C844 C849 C854 C859 C864 C869 C874 C879 C884 C889 C894 C899 C904 C909 C914 C919 C924 C929 C934 C939 C944 C949 C954 C959 C964 C969 C974 C979 C984 C989 C994 C999 C1004 C1009 C1014 C1019 C1024 C1029 C1034 C1039 C1044 C1049 C1054 C1059 C1064 C1069 C1074 C1079 C1084 C1089 C1094 C1099 C1104 C1109 C1114 C1119 C1124 C1129 C1134 C1139 C1144 C1149 C1154 C1159 C1164 C1169 C1174 C1179 C1184 C1189 C1194 C1199 C1204 C1209 C1214 C1219 C1224 C1229 C1234 C1239 C1244 C1249 C1254 C1259 C1264 C1269 C1274 C1279 C1284 C1289 C1294 C1299 C1304 C1309 C1314 C1319 C1324 C1329 C1334 C1339 C1344 C1349 C1354 C1359 C1364 C1369 C1374 C1379 C1384 C1389 C1394 C1399 C1404 C1409 C1414 C1419 C1424 C1429 C1434 C1439 C1444 C1449 C1454 C1459 C1464 C1469 C1474 C1479 C1484 C1489 C2364 C2359 C1494 C1499 C1504 C1509 C1514 C1519 C1524 C1529 C1534 C1539 C1544 C1549 C1554 C1559 C1564 C1569 C1574 C1579 C1584 C1589 C1594 C1599 C1604 C1609 C1614 C1619 C1624 C1629 C1634 C1639 C1644 C1649 C1654 C1659 C1664 C1669 C1674 C1679 C1684 C1689 C1694 C1699 C1704 C1709 C1714 C1719 C1724 C1729 C1734 C1739 C1744 C1749 C1754 C1759 C1764 C1769 C1774 C1779 C1784 C1789 C1794 C1799 C1804 C1809 C1814 C1819 C1824 C1829 C1834 C1839 C1844 C1849 C1854 C1859 C1864 C1869 C1874 C1879 C1884 C1889 C1894 C1899 C1904 C1909 C1914 C1919 C1924 C1929 C1934 C1939 C1944 C1949 C1954 C1959 C1964 C1969 C1974 C1979 C1984 C1989 C1994 C1999 C2004 C2009 C2014 C2019 C2024 C2029 C2034 C2039 C2044 C2049 C2054 C2059 C2064 C2069 C2074 C2079 C2084 C2089 C2094 C2099 C2104 C2109 C2114 C2119 C2124 C2129 C2134 C2139 C2144 C2149 C2154 C2159 C2164 C2169 C2174 C2179 C2184 C2189 C2194 C2199 C2204 C2209 C2214 C2219 C2224 C2229 C2234 C2239 C2244 C2249 C2254 C2259 C2264 C2269 C2274 C2279 C2284 C2289 C2294 C2299 C2304 C2309 C2314 C2319 C2324 C2329 C2334 C2339 C2344 C2349 C2354 C2369 C2374 C2379 C2384 C2389 C2394 C2399 C2404 C2409 C2414 C2419 C2424 C2429 C2434 C2439 C2444 C2449 C2454 C2459 C2464 C2469 C2474 C2479 C2484 C2489 C2494 C2499 C2504 C2509 C2514 C2519 C2524 C2529 C2534 C2539 C2544 C2549 C2554 C2559 C2564 C2569 C2574 C2579 C2584 C2589 C2594 C2599 C2604 C2609 C2614 C2619 C2624 C2629 C2634 C2639 C2644 C2649 C2654 C2659 C2664 C2669 C2674 C2679 C2684 C2689 C2694 C2699 C2704 C2709 C2714 C2719 C2724 C2729 C2734 C2739 C2744 C2749 C2754 C2759 C2764 C2769 C2774 C2779 C2784 C2789 C2794 C2799 C2804 C2809 C2814 C2819 C2824 C2829 C2834 C2839 C2844 C2849 C2854 C2859 C2864 C2869 C2874 C2879 C2884 C2889 C2894 C2899 C2904 C2909 C2914 C2919 C2924 C2929 C2934 C2939 C2944 C2949 C2954 C2959 C2964 C2969 C2974 C2979 C2984 C2989 C2994 C2999 C3004 C3009 C3014 C3019 C3024 C3029 C3034 C3039 C3044 C3049 C3054 C3059 C3064 C3069 C3074 C3079 C3084 C3089 C3094 C3099 C3104 C3109 C3114 C3119 C3124 C3129 C3134 C3139 C3144 C3149 C3154 C3159 C3164 C3169 C3174 C3179 C3184 C3189 C3194 C3199 C3204 C3209 C3214 C3219 C3224 C3229 C3234 C3239 C3244"/>
    <dataValidation allowBlank="1" showInputMessage="1" showErrorMessage="1" promptTitle="Traveler Name Example" prompt="Traveler Name Listed Here" sqref="B14 B19 B24 B29 B34 B39 B44 B49 B54 B59 B64 B69 B74 B79 B84 B89 B94 B99 B104 B109 B114 B119 B124 B129 B134 B139 B144 B149 B154 B159 B164 B169 B174 B179 B184 B189 B194 B199 B204 B209 B214 B219 B224 B229 B234 B239 B244 B249 B254 B259 B264 B269 B274 B279 B284 B289 B294 B299 B304 B309 B314 B319 B324 B329 B334 B339 B344 B349 B354 B359 B364 B369 B374 B379 B384 B389 B394 B399 B404 B409 B414 B419 B424 B429 B434 B439 B444 B449 B454 B459 B464 B469 B474 B479 B484 B489 B494 B499 B504 B509 B514 B519 B524 B529 B534 B539 B544 B549 B554 B559 B564 B569 B574 B579 B584 B589 B594 B599 B604 B609 B614 B619 B624 B629 B634 B639 B644 B649 B654 B659 B664 B669 B674 B679 B684 B689 B694 B699 B704 B709 B714 B719 B724 B729 B734 B739 B744 B749 B754 B759 B764 B769 B774 B779 B784 B789 B794 B799 B804 B809 B814 B819 B824 B829 B834 B839 B844 B849 B854 B859 B864 B869 B874 B879 B884 B889 B894 B899 B904 B909 B914 B919 B924 B929 B934 B939 B944 B949 B954 B959 B964 B969 B974 B979 B984 B989 B994 B999 B1004 B1009 B1014 B1019 B1024 B1029 B1034 B1039 B1044 B1049 B1054 B1059 B1064 B1069 B1074 B1079 B1084 B1089 B1094 B1099 B1104 B1109 B1114 B1119 B1124 B1129 B1134 B1139 B1144 B1149 B1154 B1159 B1164 B1169 B1174 B1179 B1184 B1189 B1194 B1199 B1204 B1209 B1214 B1219 B1224 B1229 B1234 B1239 B1244 B1249 B1254 B1259 B1264 B1269 B1274 B1279 B1284 B1289 B1294 B1299 B1304 B1309 B1314 B1319 B1324 B1329 B1334 B1339 B1344 B1349 B1354 B1359 B1364 B1369 B1374 B1379 B1384 B1389 B1394 B1399 B1404 B1409 B1414 B1419 B1424 B1429 B1434 B1439 B1444 B1449 B1454 B1459 B1464 B1469 B1474 B1479 B1484 B1489 B2364 B2359 B1494 B1499 B1504 B1509 B1514 B1519 B1524 B1529 B1534 B1539 B1544 B1549 B1554 B1559 B1564 B1569 B1574 B1579 B1584 B1589 B1594 B1599 B1604 B1609 B1614 B1619 B1624 B1629 B1634 B1639 B1644 B1649 B1654 B1659 B1664 B1669 B1674 B1679 B1684 B1689 B1694 B1699 B1704 B1709 B1714 B1719 B1724 B1729 B1734 B1739 B1744 B1749 B1754 B1759 B1764 B1769 B1774 B1779 B1784 B1789 B1794 B1799 B1804 B1809 B1814 B1819 B1824 B1829 B1834 B1839 B1844 B1849 B1854 B1859 B1864 B1869 B1874 B1879 B1884 B1889 B1894 B1899 B1904 B1909 B1914 B1919 B1924 B1929 B1934 B1939 B1944 B1949 B1954 B1959 B1964 B1969 B1974 B1979 B1984 B1989 B1994 B1999 B2004 B2009 B2014 B2019 B2024 B2029 B2034 B2039 B2044 B2049 B2054 B2059 B2064 B2069 B2074 B2079 B2084 B2089 B2094 B2099 B2104 B2109 B2114 B2119 B2124 B2129 B2134 B2139 B2144 B2149 B2154 B2159 B2164 B2169 B2174 B2179 B2184 B2189 B2194 B2199 B2204 B2209 B2214 B2219 B2224 B2229 B2234 B2239 B2244 B2249 B2254 B2259 B2264 B2269 B2274 B2279 B2284 B2289 B2294 B2299 B2304 B2309 B2314 B2319 B2324 B2329 B2334 B2339 B2344 B2349 B2354 B2369 B2374 B2379 B2384 B2389 B2394 B2399 B2404 B2409 B2414 B2419 B2424 B2429 B2434 B2439 B2444 B2449 B2454 B2459 B2464 B2469 B2474 B2479 B2484 B2489 B2494 B2499 B2504 B2509 B2514 B2519 B2524 B2529 B2534 B2539 B2544 B2549 B2554 B2559 B2564 B2569 B2574 B2579 B2584 B2589 B2594 B2599 B2604 B2609 B2614 B2619 B2624 B2629 B2634 B2639 B2644 B2649 B2654 B2659 B2664 B2669 B2674 B2679 B2684 B2689 B2694 B2699 B2704 B2709 B2714 B2719 B2724 B2729 B2734 B2739 B2744 B2749 B2754 B2759 B2764 B2769 B2774 B2779 B2784 B2789 B2794 B2799 B2804 B2809 B2814 B2819 B2824 B2829 B2834 B2839 B2844 B2849 B2854 B2859 B2864 B2869 B2874 B2879 B2884 B2889 B2894 B2899 B2904 B2909 B2914 B2919 B2924 B2929 B2934 B2939 B2944 B2949 B2954 B2959 B2964 B2969 B2974 B2979 B2984 B2989 B2994 B2999 B3004 B3009 B3014 B3019 B3024 B3029 B3034 B3039 B3044 B3049 B3054 B3059 B3064 B3069 B3074 B3079 B3084 B3089 B3094 B3099 B3104 B3109 B3114 B3119 B3124 B3129 B3134 B3139 B3144 B3149 B3154 B3159 B3164 B3169 B3174 B3179 B3184 B3189 B3194 B3199 B3204 B3209 B3214 B3219 B3224 B3229 B3234 B3239 B3244"/>
    <dataValidation type="date" allowBlank="1" showInputMessage="1" showErrorMessage="1" errorTitle="Data Entry Error" error="Please enter date using MM/DD/YYYY" promptTitle="Event Ending Date Example" prompt="Event ending date is listed here using the form MM/DD/YYYY." sqref="D17 D22 D27 D32 D37 D42 D47 D52 D57 D62 D67 D72 D77 D82 D87 D92 D97 D102 D107 D112 D117 D122 D127 D132 D137 D142 D147 D152 D157 D162 D167 D172 D177 D182 D187 D192 D197 D202 D207 D212 D217 D222 D227 D232 D237 D242 D247 D252 D257 D262 D267 D272 D277 D282 D287 D292 D297 D302 D307 D312 D317 D322 D327 D332 D337 D342 D347 D352 D357 D362 D367 D372 D377 D382 D387 D392 D397 D402 D407 D412 D417 D422 D427 D432 D437 D442 D447 D452 D457 D462 D467 D472 D477 D482 D487 D492 D497 D502 D507 D512 D517 D522 D527 D532 D537 D542 D547 D552 D557 D562 D567 D572 D577 D582 D587 D592 D597 D602 D607 D612 D617 D622 D627 D632 D637 D642 D647 D652 D657 D662 D667 D672 D677 D682 D687 D692 D697 D702 D707 D712 D717 D722 D727 D732 D737 D742 D747 D752 D757 D762 D767 D772 D777 D782 D787 D792 D797 D802 D807 D812 D817 D822 D827 D832 D837 D842 D847 D852 D857 D862 D867 D872 D877 D882 D887 D892 D897 D902 D907 D912 D917 D922 D927 D932 D937 D942 D947 D952 D957 D962 D967 D972 D977 D982 D987 D992 D997 D1002 D1007 D1012 D1017 D1022 D1027 D1032 D1037 D1042 D1047 D1052 D1057 D1062 D1067 D1072 D1077 D1082 D1087 D1092 D1097 D1102 D1107 D1112 D1117 D1122 D1127 D1132 D1137 D1142 D1147 D1152 D1157 D1162 D1167 D1172 D1177 D1182 D1187 D1192 D1197 D1202 D1207 D1212 D1217 D1222 D1227 D1232 D1237 D1242 D1247 D1252 D1257 D1262 D1267 D1272 D1277 D1282 D1287 D1292 D1297 D1302 D1307 D1312 D1317 D1322 D1327 D1332 D1337 D1342 D1347 D1352 D1357 D1362 D1367 D1372 D1377 D1382 D1387 D1392 D1397 D1402 D1407 D1412 D1417 D1422 D1427 D1432 D1437 D1442 D1447 D1452 D1457 D1462 D1467 D1472 D1477 D1482 D1487 D1492 D2367 D2362 D1497 D1502 D1507 D1512 D1517 D1522 D1527 D1532 D1537 D1542 D1547 D1552 D1557 D1562 D1567 D1572 D1577 D1582 D1587 D1592 D1597 D1602 D1607 D1612 D1617 D1622 D1627 D1632 D1637 D1642 D1647 D1652 D1657 D1662 D1667 D1672 D1677 D1682 D1687 D1692 D1697 D1702 D1707 D1712 D1717 D1722 D1727 D1732 D1737 D1742 D1747 D1752 D1757 D1762 D1767 D1772 D1777 D1782 D1787 D1792 D1797 D1802 D1807 D1812 D1817 D1822 D1827 D1832 D1837 D1842 D1847 D1852 D1857 D1862 D1867 D1872 D1877 D1882 D1887 D1892 D1897 D1902 D1907 D1912 D1917 D1922 D1927 D1932 D1937 D1942 D1947 D1952 D1957 D1962 D1967 D1972 D1977 D1982 D1987 D1992 D1997 D2002 D2007 D2012 D2017 D2022 D2027 D2032 D2037 D2042 D2047 D2052 D2057 D2062 D2067 D2072 D2077 D2082 D2087 D2092 D2097 D2102 D2107 D2112 D2117 D2122 D2127 D2132 D2137 D2142 D2147 D2152 D2157 D2162 D2167 D2172 D2177 D2182 D2187 D2192 D2197 D2202 D2207 D2212 D2217 D2222 D2227 D2232 D2237 D2242 D2247 D2252 D2257 D2262 D2267 D2272 D2277 D2282 D2287 D2292 D2297 D2302 D2307 D2312 D2317 D2322 D2327 D2332 D2337 D2342 D2347 D2352 D2357 D2372 D2377 D2382 D2387 D2392 D2397 D2402 D2407 D2412 D2417 D2422 D2427 D2432 D2437 D2442 D2447 D2452 D2457 D2462 D2467 D2472 D2477 D2482 D2487 D2492 D2497 D2502 D2507 D2512 D2517 D2522 D2527 D2532 D2537 D2542 D2547 D2552 D2557 D2562 D2567 D2572 D2577 D2582 D2587 D2592 D2597 D2602 D2607 D2612 D2617 D2622 D2627 D2632 D2637 D2642 D2647 D2652 D2657 D2662 D2667 D2672 D2677 D2682 D2687 D2692 D2697 D2702 D2707 D2712 D2717 D2722 D2727 D2732 D2737 D2742 D2747 D2752 D2757 D2762 D2767 D2772 D2777 D2782 D2787 D2792 D2797 D2802 D2807 D2812 D2817 D2822 D2827 D2832 D2837 D2842 D2847 D2852 D2857 D2862 D2867 D2872 D2877 D2882 D2887 D2892 D2897 D2902 D2907 D2912 D2917 D2922 D2927 D2932 D2937 D2942 D2947 D2952 D2957 D2962 D2967 D2972 D2977 D2982 D2987 D2992 D2997 D3002 D3007 D3012 D3017 D3022 D3027 D3032 D3037 D3042 D3047 D3052 D3057 D3062 D3067 D3072 D3077 D3082 D3087 D3092 D3097 D3102 D3107 D3112 D3117 D3122 D3127 D3132 D3137 D3142 D3147 D3152 D3157 D3162 D3167 D3172 D3177 D3182 D3187 D3192 D3197 D3202 D3207 D3212 D3217 D3222 D3227 D3232 D3237 D3242 D324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4 D19 D24 D29 D34 D39 D44 D49 D54 D59 D64 D69 D74 D79 D84 D89 D94 D99 D104 D109 D114 D119 D124 D129 D134 D139 D144 D149 D154 D159 D164 D169 D174 D179 D184 D189 D194 D199 D204 D209 D214 D219 D224 D229 D234 D239 D244 D249 D254 D259 D264 D269 D274 D279 D284 D289 D294 D299 D304 D309 D314 D319 D324 D329 D334 D339 D344 D349 D354 D359 D364 D369 D374 D379 D384 D389 D394 D399 D404 D409 D414 D419 D424 D429 D434 D439 D444 D449 D454 D459 D464 D469 D474 D479 D484 D489 D494 D499 D504 D509 D514 D519 D524 D529 D534 D539 D544 D549 D554 D559 D564 D569 D574 D579 D584 D589 D594 D599 D604 D609 D614 D619 D624 D629 D634 D639 D644 D649 D654 D659 D664 D669 D674 D679 D684 D689 D694 D699 D704 D709 D714 D719 D724 D729 D734 D739 D744 D749 D754 D759 D764 D769 D774 D779 D784 D789 D794 D799 D804 D809 D814 D819 D824 D829 D834 D839 D844 D849 D854 D859 D864 D869 D874 D879 D884 D889 D894 D899 D904 D909 D914 D919 D924 D929 D934 D939 D944 D949 D954 D959 D964 D969 D974 D979 D984 D989 D994 D999 D1004 D1009 D1014 D1019 D1024 D1029 D1034 D1039 D1044 D1049 D1054 D1059 D1064 D1069 D1074 D1079 D1084 D1089 D1094 D1099 D1104 D1109 D1114 D1119 D1124 D1129 D1134 D1139 D1144 D1149 D1154 D1159 D1164 D1169 D1174 D1179 D1184 D1189 D1194 D1199 D1204 D1209 D1214 D1219 D1224 D1229 D1234 D1239 D1244 D1249 D1254 D1259 D1264 D1269 D1274 D1279 D1284 D1289 D1294 D1299 D1304 D1309 D1314 D1319 D1324 D1329 D1334 D1339 D1344 D1349 D1354 D1359 D1364 D1369 D1374 D1379 D1384 D1389 D1394 D1399 D1404 D1409 D1414 D1419 D1424 D1429 D1434 D1439 D1444 D1449 D1454 D1459 D1464 D1469 D1474 D1479 D1484 D1489 D2364 D2359 D1494 D1499 D1504 D1509 D1514 D1519 D1524 D1529 D1534 D1539 D1544 D1549 D1554 D1559 D1564 D1569 D1574 D1579 D1584 D1589 D1594 D1599 D1604 D1609 D1614 D1619 D1624 D1629 D1634 D1639 D1644 D1649 D1654 D1659 D1664 D1669 D1674 D1679 D1684 D1689 D1694 D1699 D1704 D1709 D1714 D1719 D1724 D1729 D1734 D1739 D1744 D1749 D1754 D1759 D1764 D1769 D1774 D1779 D1784 D1789 D1794 D1799 D1804 D1809 D1814 D1819 D1824 D1829 D1834 D1839 D1844 D1849 D1854 D1859 D1864 D1869 D1874 D1879 D1884 D1889 D1894 D1899 D1904 D1909 D1914 D1919 D1924 D1929 D1934 D1939 D1944 D1949 D1954 D1959 D1964 D1969 D1974 D1979 D1984 D1989 D1994 D1999 D2004 D2009 D2014 D2019 D2024 D2029 D2034 D2039 D2044 D2049 D2054 D2059 D2064 D2069 D2074 D2079 D2084 D2089 D2094 D2099 D2104 D2109 D2114 D2119 D2124 D2129 D2134 D2139 D2144 D2149 D2154 D2159 D2164 D2169 D2174 D2179 D2184 D2189 D2194 D2199 D2204 D2209 D2214 D2219 D2224 D2229 D2234 D2239 D2244 D2249 D2254 D2259 D2264 D2269 D2274 D2279 D2284 D2289 D2294 D2299 D2304 D2309 D2314 D2319 D2324 D2329 D2334 D2339 D2344 D2349 D2354 D2369 D2374 D2379 D2384 D2389 D2394 D2399 D2404 D2409 D2414 D2419 D2424 D2429 D2434 D2439 D2444 D2449 D2454 D2459 D2464 D2469 D2474 D2479 D2484 D2489 D2494 D2499 D2504 D2509 D2514 D2519 D2524 D2529 D2534 D2539 D2544 D2549 D2554 D2559 D2564 D2569 D2574 D2579 D2584 D2589 D2594 D2599 D2604 D2609 D2614 D2619 D2624 D2629 D2634 D2639 D2644 D2649 D2654 D2659 D2664 D2669 D2674 D2679 D2684 D2689 D2694 D2699 D2704 D2709 D2714 D2719 D2724 D2729 D2734 D2739 D2744 D2749 D2754 D2759 D2764 D2769 D2774 D2779 D2784 D2789 D2794 D2799 D2804 D2809 D2814 D2819 D2824 D2829 D2834 D2839 D2844 D2849 D2854 D2859 D2864 D2869 D2874 D2879 D2884 D2889 D2894 D2899 D2904 D2909 D2914 D2919 D2924 D2929 D2934 D2939 D2944 D2949 D2954 D2959 D2964 D2969 D2974 D2979 D2984 D2989 D2994 D2999 D3004 D3009 D3014 D3019 D3024 D3029 D3034 D3039 D3044 D3049 D3054 D3059 D3064 D3069 D3074 D3079 D3084 D3089 D3094 D3099 D3104 D3109 D3114 D3119 D3124 D3129 D3134 D3139 D3144 D3149 D3154 D3159 D3164 D3169 D3174 D3179 D3184 D3189 D3194 D3199 D3204 D3209 D3214 D3219 D3224 D3229 D3234 D3239 D3244">
      <formula1>40179</formula1>
      <formula2>73051</formula2>
    </dataValidation>
    <dataValidation allowBlank="1" showInputMessage="1" showErrorMessage="1" promptTitle="Benefit #3 Total Amount Example" prompt="The total amount of Benefit #3 is entered here." sqref="M16:M17 M21:M22 M26:M27 M31:M32 M36:M37 M41:M42 M46:M47 M51:M52 M56:M57 M61:M62 M66:M67 M71:M72 M76:M77 M81:M82 M86:M87 M91:M92 M96:M97 M101:M102 M106:M107 M111:M112 M116:M117 M121:M122 M126:M127 M131:M132 M136:M137 M141:M142 M146:M147 M151:M152 M156:M157 M161:M162 M165:M167 M171:M172 M176:M177 M181:M182 M186:M187 M191:M192 M196:M197 M201:M202 M206:M207 M211:M212 M216:M217 M221:M222 M226:M227 M231:M232 M236:M237 M241:M242 M246:M247 M251:M252 M256:M257 M261:M262 M266:M267 M271:M272 M276:M277 M281:M282 M286:M287 M291:M292 M296:M297 M301:M302 M306:M307 M311:M312 M316:M317 M321:M322 M326:M327 M331:M332 M336:M337 M341:M342 M346:M347 M351:M352 M356:M357 M361:M362 M366:M367 M371:M372 M376:M377 M381:M382 M386:M387 M396:M397 M401:M402 M406:M407 M411:M412 M416:M417 M421:M422 M426:M427 M431:M432 M436:M437 M441:M442 M446:M447 M451:M452 M456:M457 M461:M462 M466:M467 M471:M472 M476:M477 M481:M482 M486:M487 M491:M492 M496:M497 M501:M502 M506:M507 M511:M512 M516:M517 M521:M522 M526:M527 M531:M532 M536:M537 M541:M542 M546:M547 M551:M552 M556:M557 M561:M562 M566:M567 M571:M572 M576:M577 M581:M582 M586:M587 M591:M592 M596:M597 M601:M602 M606:M607 M611:M612 M616:M617 M621:M622 M626:M627 M631:M632 M636:M637 M641:M642 M646:M647 M651:M652 M656:M657 M661:M662 M666:M667 M671:M672 M676:M677 M681:M682 M686:M687 M691:M692 M696:M697 M701:M702 M706:M707 M711:M712 M716:M717 M721:M722 M726:M727 M731:M732 M391 M2476:M2477 M736:M737 M741:M742 M746:M747 M751:M752 M756:M757 M761:M762 M766:M767 M771:M772 M776:M777 M781:M782 M786:M787 M796:M797 M800:M802 M806:M807 M811:M812 M816:M817 M821:M822 M825:M827 M831:M832 M836:M837 M841:M842 M846:M847 M850:M852 M856:M857 M861:M862 M866:M867 M871:M872 M876:M877 M881:M882 M886:M887 M891:M892 M896:M897 M901:M902 M906:M907 M911:M912 M916:M917 M921:M922 M791:M792 M931:M932 M936:M937 M941:M942 M945:M947 M951:M952 M956:M957 M961:M962 M965:M967 M970:M972 M976:M977 M981:M982 M986:M987 M995:M997 M991 M1006:M1007 M1011:M1012 M1015:M1017 M1021:M1022 M1025:M1027 M1031:M1032 M1036:M1037 M1041:M1042 M1046:M1047 M1051:M1052 M1056:M1057 M1061:M1062 M1066:M1067 M1070:M1072 M1076:M1077 M1081:M1082 M1086:M1087 M1091:M1092 M1096:M1097 M1101:M1102 M1106:M1107 M1111:M1112 M1116:M1117 M1121:M1122 M1001:M1002 M1126:M1127 M1136:M1137 M1141:M1142 M1146:M1147 M1151:M1152 M1156:M1157 M1160:M1162 M1166:M1167 M1171:M1172 M1176:M1177 M1181:M1182 M1186:M1187 M1191:M1192 M1196:M1197 M1201:M1202 M1206:M1207 M1211:M1212 M1216:M1217 M1221:M1222 M1226:M1227 M1230:M1232 M1236:M1237 M1241:M1242 M1246:M1247 M1251:M1252 M1256:M1257 M1260:M1262 M1266:M1267 M1271:M1272 M1276:M1277 M1281:M1282 M1286:M1287 M1291:M1292 M1295:M1297 M1301:M1302 M1306:M1307 M1311:M1312 M1316:M1317 M1321:M1322 M1326:M1327 M1331:M1332 M1336:M1337 M1340:M1342 M1345:M1347 M1351:M1352 M1355:M1357 M1361:M1362 M1366:M1367 M1371:M1372 M1376:M1377 M1381:M1382 M1386:M1387 M1390:M1392 M1396:M1397 M1401:M1402 M1406:M1407 M1411:M1412 M1416:M1417 M1421:M1422 M1426:M1427 M1431:M1432 M1436:M1437 M1441:M1442 M1446:M1447 M1451:M1452 M1456:M1457 M1460:M1462 M1465:M1467 M1471:M1472 M1476:M1477 M1480:M1482 M1486:M1487 M1491:M1492 M926:M927 M1131:M1132 M2366:M2367 M2361:M2362 M2381:M2382 M1496:M1497 M1501:M1502 M1506:M1507 M1511:M1512 M1516:M1517 M1521:M1522 M1526:M1527 M1531:M1532 M1536:M1537 M1541:M1542 M1546:M1547 M1551:M1552 M1556:M1557 M1561:M1562 M1566:M1567 M1571:M1572 M1576:M1577 M1581:M1582 M1586:M1587 M1591:M1592 M1596:M1597 M1601:M1602 M1606:M1607 M1611:M1612 M1616:M1617 M1621:M1622 M1626:M1627 M1631:M1632 M1636:M1637 M1641:M1642 M1646:M1647 M1651:M1652 M1661:M1662 M1666:M1667 M1671:M1672 M1676:M1677 M1681:M1682 M1686:M1687 M1691:M1692 M1656:M1657 M1701:M1702 M1706:M1707 M1711:M1712 M1716:M1717 M1721:M1722 M1726:M1727 M1731:M1732 M1736:M1737 M1741:M1742 M1746:M1747 M1751:M1752 M1756:M1757 M1761:M1762 M1766:M1767 M1771:M1772 M1776:M1777 M1781:M1782 M1786:M1787 M1791:M1792 M1796:M1797 M1801:M1802 M1806:M1807 M1811:M1812 M1816:M1817 M1821:M1822 M1826:M1827 M1831:M1832 M1836:M1837 M1841:M1842 M1846:M1847 M1851:M1852 M1856:M1857 M1861:M1862 M1866:M1867 M1871:M1872 M1876:M1877 M1881:M1882 M1886:M1887 M1891:M1892 M1896:M1897 M1901:M1902 M1906:M1907 M1911:M1912 M1916:M1917 M1921:M1922 M1926:M1927 M1931:M1932 M1936:M1937 M1941:M1942 M1946:M1947 M1951:M1952 M1956:M1957 M1961:M1962 M1966:M1967 M1971:M1972 M1976:M1977 M1981:M1982 M1986:M1987 M1991:M1992 M1996:M1997 M2001:M2002 M2006:M2007 M2011:M2012 M2016:M2017 M2021:M2022 M2026:M2027 M2031:M2032 M2036:M2037 M2041:M2042 M2046:M2047 M2051:M2052 M2056:M2057 M2061:M2062 M2066:M2067 M2071:M2072 M2076:M2077 M2081:M2082 M2086:M2087 M2091:M2092 M2096:M2097 M2101:M2102 M2106:M2107 M2111:M2112 M2116:M2117 M2121:M2122 M2126:M2127 M2131:M2132 M2136:M2137 M2141:M2142 M2146:M2147 M2151:M2152 M2156:M2157 M2161:M2162 M2166:M2167 M2171:M2172 M2176:M2177 M2181:M2182 M2186:M2187 M2191:M2192 M1696:M1697 M2201:M2202 M2196:M2197 M2210:M2212 M2216:M2217 M2221:M2222 M2206:M2207 M2230:M2232 M2236:M2237 M2241:M2242 M2246:M2247 M2251:M2252 M2256:M2257 M2261:M2262 M2266:M2267 M2271:M2272 M2276:M2277 M2281:M2282 M2286:M2287 M2291:M2292 M2296:M2297 M2301:M2302 M2306:M2307 M2311:M2312 M2316:M2317 M2321:M2322 M2326:M2327 M2331:M2332 M2336:M2337 M2341:M2342 M2346:M2347 M2351:M2352 M2356:M2357 M2371:M2372 M2376:M2377 M2386:M2387 M2391:M2392 M2396:M2397 M2401:M2402 M2406:M2407 M2411:M2412 M2416:M2417 M2421:M2422 M2426:M2427 M2431:M2432 M2436:M2437 M2441:M2442 M2446:M2447 M2451:M2452 M2456:M2457 M2461:M2462 M2466:M2467 M2471:M2472 M2226:M2227 M2481:M2482 M2486:M2487 M2491:M2492 M2496:M2497 M2501:M2502 M2506:M2507 M2510:M2512 M2516:M2517 M2521:M2522 M2526:M2527 M2531:M2532 M2535:M2537 M2540:M2542 M2545:M2547 M2551:M2552 M2556:M2557 M2560:M2562 M2566:M2567 M2571:M2572 M2576:M2577 M2581:M2582 M2586:M2587 M2591:M2592 M2596:M2597 M2601:M2602 M2606:M2607 M2611:M2612 M2616:M2617 M2621:M2622 M2626:M2627 M2631:M2632 M2635:M2637 M2641:M2642 M2646:M2647 M2651:M2652 M2656:M2657 M2661:M2662 M2665:M2667 M2671:M2672 M2676:M2677 M2680:M2682 M2685:M2687 M2691:M2692 M2696:M2697 M3246:M3247 M2705:M2707 M2711:M2712 M2716:M2717 M2721:M2722 M2726:M2727 M2731:M2732 M2736:M2737 M2741:M2742 M2746:M2747 M2750:M2752 M2756:M2757 M2760:M2762 M2766:M2767 M2771:M2772 M2776:M2777 M2781:M2782 M2786:M2787 M2791:M2792 M2796:M2797 M2801:M2802 M2806:M2807 M2811:M2812 M2816:M2817 M2821:M2822 M2826:M2827 M2831:M2832 M2836:M2837 M2841:M2842 M2846:M2847 M2851:M2852 M2856:M2857 M2861:M2862 M2866:M2867 M2871:M2872 M2876:M2877 M2881:M2882 M2886:M2887 M2891:M2892 M2896:M2897 M2901:M2902 M2906:M2907 M2911:M2912 M2916:M2917 M2921:M2922 M2926:M2927 M2931:M2932 M2936:M2937 M2941:M2942 M2946:M2947 M2951:M2952 M2956:M2957 M2961:M2962 M2966:M2967 M2971:M2972 M2976:M2977 M2981:M2982 M2986:M2987 M2990:M2992 M2996:M2997 M3001:M3002 M3006:M3007 M3011:M3012 M3016:M3017 M3021:M3022 M3026:M3027 M3030:M3032 M3035:M3037 M3040:M3042 M3046:M3047 M3051:M3052 M3056:M3057 M3061:M3062 M3066:M3067 M3071:M3072 M3076:M3077 M3081:M3082 M3086:M3087 M3091:M3092 M3095:M3097 M3100:M3102 M3106:M3107 M3111:M3112 M3116:M3117 M3121:M3122 M3126:M3127 M3131:M3132 M3136:M3137 M3141:M3142 M3146:M3147 M3151:M3152 M3155:M3157 M3160:M3162 M3165:M3167 M3171:M3172 M3176:M3177 M3181:M3182 M3186:M3187 M3191:M3192 M3196:M3197 M3201:M3202 M3206:M3207 M3210:M3212 M3215:M3217 M3220:M3222 M3226:M3227 M3230:M3232 M3236:M3237 M3241:M3242 M2702"/>
    <dataValidation allowBlank="1" showInputMessage="1" showErrorMessage="1" promptTitle="Benefit #2 Total Amount Example" prompt="The total amount of Benefit #2 is entered here." sqref="M15 M20 M25 M30 M35 M40 M45 M50 M55 M60 M65 M70 M75 M80 M85 M90 M95 M100 M105 M110 M115 M120 M125 M130 M135 M140 M145 M150 M155 M160 M2500 M170 M175 M180 M185 M190 M195 M200 M205 M210 M215 M220 M225 M230 M235 M240 M245 M250 M255 M260 M265 M270 M275 M280 M285 M290 M295 M300 M305 M310 M315 M320 M325 M330 M335 M340 M350 M355 M360 M365 M370 M375 M380 M385 M390 M395 M400 M405 M410 M415 M420 M425 M430 M435 M440 M445 M450 M455 M460 M465 M470 M475 M480 M485 M490 M495 M500 M505 M510 M515 M520 M525 M530 M535 M540 M545 M550 M555 M560 M565 M570 M575 M580 M585 M590 M595 M600 M605 M610 M615 M620 M625 M630 M635 M640 M645 M650 M655 M660 M665 M670 M675 M680 M685 M690 M695 M700 M705 M710 M715 M720 M725 M730 M345 M2495 M735 M740 M745 M750 M755 M760 M765 M770 M775 M780 M785 M790 M795 M805 M810 M815 M820 M830 M835 M840 M845 M855 M860 M865 M870 M875 M880 M885 M890 M895 M900 M905 M910 M915 M920 M925 M930 M935 M940 M950 M955 M960 M975 M980 M985 M990 M1000 M1005 M1010 M1020 M1030 M1035 M1040 M1045 M1050 M1055 M1060 M1065 M1075 M1080 M1085 M1090 M1095 M1100 M1105 M1110 M1115 M1120 M1125 M1130 M1135 M1140 M1145 M1150 M1155 M1165 M1170 M1175 M1180 M1185 M1190 M1195 M1200 M1205 M1210 M1215 M1220 M1225 M1235 M1240 M1245 M1250 M1255 M1265 M1270 M1275 M1280 M1285 M1290 M1300 M1305 M1310 M1315 M1320 M1325 M1330 M1335 M1350 M1360 M1365 M1370 M1375 M1380 M1385 M1395 M1400 M1405 M1410 M1415 M1420 M1425 M1430 M1435 M1440 M1445 M1450 M1455 M1470 M1475 M1485 M1490 M2365 M2360 M1495 M1500 M1505 M1510 M1515 M1520 M1525 M1530 M1535 M1540 M1545 M1550 M1555 M1560 M1565 M1570 M1575 M1580 M1585 M1590 M1595 M1600 M1605 M1610 M1615 M1620 M1625 M1630 M1635 M1640 M1645 M1650 M1655 M1660 M1665 M1670 M1675 M1680 M1685 M1690 M1695 M1700 M1705 M1710 M1715 M1720 M1725 M1730 M1735 M1740 M1745 M1750 M1755 M1760 M1765 M1770 M1775 M1780 M1785 M1790 M1795 M1800 M1805 M1810 M1815 M1820 M1825 M1830 M1835 M1840 M1845 M1850 M1855 M1860 M1865 M1870 M1875 M1880 M1885 M1890 M1895 M1900 M1905 M1910 M1915 M1920 M1925 M1930 M1935 M1940 M1945 M1950 M1955 M1960 M1965 M1970 M1975 M1980 M1985 M1990 M1995 M2000 M2005 M2010 M2015 M2020 M2025 M2030 M2035 M2040 M2045 M2050 M2055 M2060 M2065 M2070 M2075 M2080 M2085 M2090 M2095 M2100 M2105 M2110 M2115 M2120 M2125 M2130 M2135 M2140 M2145 M2150 M2155 M2160 M2165 M2170 M2175 M2180 M2185 M2190 M2195 M2200 M2205 M2215 M2220 M2225 M2505 M2235 M2240 M2245 M2250 M2255 M2260 M2265 M2270 M2275 M2280 M2285 M2290 M2295 M2300 M2305 M2310 M2315 M2320 M2325 M2330 M2335 M2340 M2345 M2350 M2355 M2370 M2375 M2380 M2385 M2390 M2395 M2400 M2405 M2410 M2415 M2420 M2425 M2430 M2435 M2440 M2445 M2450 M2455 M2460 M2465 M2470 M2475 M2480 M2485 M2490 M2515 M2520 M2525 M2530 M2550 M2555 M2565 M2570 M2575 M2580 M2585 M2590 M2595 M2600 M2605 M2610 M2615 M2620 M2625 M2630 M2640 M2645 M2650 M2655 M2660 M2670 M2675 M2690 M2695 M2700:M2701 M2710 M2715 M2720 M2725 M2730 M2735 M2740 M2745 M3245 M2755 M2765 M2770 M2775 M2780 M2785 M2790 M2795 M2800 M2805 M2810 M2815 M2820 M2825 M2840 M2845 M2850 M2855 M2860 M2865 M2870 M2875 M2880 M2885 M2890 M2895 M2900 M2905 M2910 M2915 M2920 M2925 M2930 M2935 M2940 M2945 M2950 M2955 M2960 M2965 M2970 M2975 M2980 M2985 M2995 M3000 M3005 M3010 M3015 M3020 M3025 M3044:M3045 M3050 M3055 M3060 M3065 M3070 M3075 M3080 M3085 M3090 M3105 M3110 M3115 M3120 M3125 M3130 M3135 M3140 M3145 M3150 M3170 M3175 M3180 M3185 M3190 M3195 M3200 M3205 M3225 M3235 M3240"/>
    <dataValidation allowBlank="1" showInputMessage="1" showErrorMessage="1" promptTitle="Payment #2-- Payment in-kind" prompt="If payment type for benefit #2 was in-kind, this box would contain an x." sqref="L15 L20 L25 L30 L35 L40 L45 L50 L55 L60 L65 L70 L75 L80 L85 L90 L95 L100 L105 L110 L115 L120 L125 L130 L135 L140 L145 L150 L155 L160 L2500 L170 L175 L180 L185 L190 L195 L200 L205 L210 L215 L220 L225 L230 L235 L240 L245 L250 L255 L260 L265 L270 L275 L280 L285 L290 L295 L300 L305 L310 L315 L320 L325 L330 L335 L340 L350 L355 L360 L365 L370 L375 L380 L385 L390 L395 L400 L405 L410 L415 L420 L425 L430 L435 L440 L445 L450 L455 L460 L465 L470 L475 L480 L485 L490 L495 L500 L505 L510 L515 L520 L525 L530 L535 L540 L545 L550 L555 L560 L565 L570 L575 L580 L585 L590 L595 L600 L605 L610 L615 L620 L625 L630 L635 L640 L645 L650 L655 L660 L665 L670 L675 L680 L685 L690 L695 L700 L705 L710 L715 L720 L725 L730 L345 L2495 L735 L740 L745 L750 L755 L760 L765 L770 L775 L780 L785 L790 L795 L805 L810 L815 L820 L830 L835 L840 L845 L855 L860 L865 L870 L875 L880 L885 L890 L895 L900 L905 L910 L915 L920 L925 L930 L935 L940 L950 L955 L960 L975 L980 L985 L990 L1000 L1005 L1010 L1020 L1030 L1035 L1040 L1045 L1050 L1055 L1060 L1065 L1075 L1080 L1085 L1090 L1095 L1100 L1105 L1110 L1115 L1120 L1125 L1130 L1135 L1140 L1145 L1150 L1155 L1165 L1170 L1175 L1180 L1185 L1190 L1195 L1200 L1205 L1210 L1215 L1220 L1225 L1235 L1240 L1245 L1250 L1255 L1265 L1270 L1275 L1280 L1285 L1290 L1300 L1305 L1310 L1315 L1320 L1325 L1330 L1335 L1350 L1360 L1365 L1370 L1375 L1380 L1385 L1395 L1400 L1405 L1410 L1415 L1420 L1425 L1430 L1435 L1440 L1445 L1450 L1455 L1470 L1475 L1485 L1490 L2365 L2360 L1495 L1500 L1505 L1510 L1515 L1520 L1525 L1530 L1535 L1540 L1545 L1550 L1555 L1560 L1565 L1570 L1575 L1580 L1585 L1590 L1595 L1600 L1605 L1610 L1615 L1620 L1625 L1630 L1635 L1640 L1645 L1650 L1655 L1660 L1665 L1670 L1675 L1680 L1685 L1690 L1695 L1700 L1705 L1710 L1715 L1720 L1725 L1730 L1735 L1740 L1745 L1750 L1755 L1760 L1765 L1770 L1775 L1780 L1785 L1790 L1795 L1800 L1805 L1810 L1815 L1820 L1825 L1830 L1835 L1840 L1845 L1850 L1855 L1860 L1865 L1870 L1875 L1880 L1885 L1890 L1895 L1900 L1905 L1910 L1915 L1920 L1925 L1930 L1935 L1940 L1945 L1950 L1955 L1960 L1965 L1970 L1975 L1980 L1985 L1990 L1995 L2000 L2005 L2010 L2015 L2020 L2025 L2030 L2035 L2040 L2045 L2050 L2055 L2060 L2065 L2070 L2075 L2080 L2085 L2090 L2095 L2100 L2105 L2110 L2115 L2120 L2125 L2130 L2135 L2140 L2145 L2150 L2155 L2160 L2165 L2170 L2175 L2180 L2185 L2190 L2195 L2200 L2205 L2215 L2220 L2225 L2505 L2235 L2240 L2245 L2250 L2255 L2260 L2265 L2270 L2275 L2280 L2285 L2290 L2295 L2300 L2305 L2310 L2315 L2320 L2325 L2330 L2335 L2340 L2345 L2350 L2355 L2370 L2375 L2380 L2385 L2390 L2395 L2400 L2405 L2410 L2415 L2420 L2425 L2430 L2435 L2440 L2445 L2450 L2455 L2460 L2465 L2470 L2475 L2480 L2485 L2490 L2510 L2515 L2520 L2525 L2530 L2535 L2540 L2545 L2550 L2555 L2560 L2565 L2570 L2575 L2580 L2585 L2590 L2595 L2600 L2605 L2610 L2615 L2620 L2625 L2630 L2635 L2640 L2645 L2650 L2655 L2660 L2665 L2670 L2675 L2680 L2685 L2690 L2695 L2700:L2701 L2705 L2710 L2715 L2720 L2725 L2730 L2735 L2740 L2745 L3245 L2755 L2760 L2765 L2770 L2775 L2780 L2785 L2790 L2795 L2800 L2805 L2810 L2815 L2820 L2825 L2830 L2835 L2840 L2845 L2850 L2855 L2860 L2865 L2870 L2875 L2880 L2885 L2890 L2895 L2900 L2905 L2910 L2915 L2920 L2925 L2930 L2935 L2940 L2945 L2950 L2955 L2960 L2965 L2970 L2975 L2980 L2985 L2990 L2995 L3000 L3005 L3010 L3015 L3020 L3025 L3030 L3035 L3040 L3044:L3045 L3050 L3055 L3060 L3065 L3070 L3075 L3080 L3085 L3090 L3095 L3100 L3105 L3110 L3115 L3120 L3125 L3130 L3135 L3140 L3145 L3150 L3155 L3160 L3165 L3170 L3175 L3180 L3185 L3190 L3195 L3200 L3205 L3210 L3215 L3220 L3225 L3230 L3235 L3240"/>
    <dataValidation allowBlank="1" showInputMessage="1" showErrorMessage="1" promptTitle="Benefit #3-- Payment in-kind" prompt="Since the payment type for benefit #3 was in-kind, this box contains an x." sqref="L16:L17 L21:L22 L26:L27 L31:L32 L36:L37 L41:L42 L46:L47 L51:L52 L56:L57 L61:L62 L66:L67 L71:L72 L76:L77 L81:L82 L86:L87 L91:L92 L96:L97 L101:L102 L106:L107 L111:L112 L116:L117 L121:L122 L126:L127 L131:L132 L136:L137 L141:L142 L146:L147 L151:L152 L156:L157 L161:L162 L165:L167 L171:L172 L176:L177 L181:L182 L186:L187 L191:L192 L196:L197 L201:L202 L206:L207 L211:L212 L216:L217 L221:L222 L226:L227 L231:L232 L236:L237 L241:L242 L246:L247 L251:L252 L256:L257 L261:L262 L266:L267 L271:L272 L276:L277 L281:L282 L286:L287 L291:L292 L296:L297 L301:L302 L306:L307 L311:L312 L316:L317 L321:L322 L326:L327 L331:L332 L336:L337 L341:L342 L346:L347 L351:L352 L356:L357 L361:L362 L366:L367 L371:L372 L376:L377 L381:L382 L386:L387 L396:L397 L401:L402 L406:L407 L411:L412 L416:L417 L421:L422 L426:L427 L431:L432 L436:L437 L441:L442 L446:L447 L451:L452 L456:L457 L461:L462 L466:L467 L471:L472 L476:L477 L481:L482 L486:L487 L491:L492 L496:L497 L501:L502 L506:L507 L511:L512 L516:L517 L521:L522 L526:L527 L531:L532 L536:L537 L541:L542 L546:L547 L551:L552 L556:L557 L561:L562 L566:L567 L571:L572 L576:L577 L581:L582 L586:L587 L591:L592 L596:L597 L601:L602 L606:L607 L611:L612 L616:L617 L621:L622 L626:L627 L631:L632 L636:L637 L641:L642 L646:L647 L651:L652 L656:L657 L661:L662 L666:L667 L671:L672 L676:L677 L681:L682 L686:L687 L691:L692 L696:L697 L701:L702 L706:L707 L711:L712 L716:L717 L721:L722 L726:L727 L731:L732 L391 L2476:L2477 L736:L737 L741:L742 L746:L747 L751:L752 L756:L757 L761:L762 L766:L767 L771:L772 L776:L777 L781:L782 L786:L787 L796:L797 L800:L802 L806:L807 L811:L812 L816:L817 L821:L822 L825:L827 L831:L832 L836:L837 L841:L842 L846:L847 L850:L852 L856:L857 L861:L862 L866:L867 L871:L872 L876:L877 L881:L882 L886:L887 L891:L892 L896:L897 L901:L902 L906:L907 L911:L912 L916:L917 L921:L922 L791:L792 L931:L932 L936:L937 L941:L942 L945:L947 L951:L952 L956:L957 L961:L962 L965:L967 L970:L972 L976:L977 L981:L982 L986:L987 L991:L992 L995:L997 L926:L927 L1006:L1007 L1011:L1012 L1015:L1017 L1021:L1022 L1025:L1027 L1031:L1032 L1036:L1037 L1041:L1042 L1046:L1047 L1051:L1052 L1056:L1057 L1061:L1062 L1066:L1067 L1070:L1072 L1076:L1077 L1081:L1082 L1086:L1087 L1091:L1092 L1096:L1097 L1101:L1102 L1106:L1107 L1111:L1112 L1116:L1117 L1121:L1122 L1001:L1002 L1126:L1127 L1136:L1137 L1141:L1142 L1146:L1147 L1151:L1152 L1156:L1157 L1160:L1162 L1166:L1167 L1171:L1172 L1176:L1177 L1181:L1182 L1186:L1187 L1191:L1192 L1196:L1197 L1201:L1202 L1206:L1207 L1211:L1212 L1216:L1217 L1221:L1222 L1226:L1227 L1230:L1232 L1236:L1237 L1241:L1242 L1246:L1247 L1251:L1252 L1256:L1257 L1260:L1262 L1266:L1267 L1271:L1272 L1276:L1277 L1281:L1282 L1286:L1287 L1291:L1292 L1295:L1297 L1301:L1302 L1306:L1307 L1311:L1312 L1316:L1317 L1321:L1322 L1326:L1327 L1331:L1332 L1336:L1337 L1340:L1342 L1345:L1347 L1351:L1352 L1355:L1357 L1361:L1362 L1366:L1367 L1371:L1372 L1376:L1377 L1381:L1382 L1386:L1387 L1390:L1392 L1396:L1397 L1401:L1402 L1406:L1407 L1411:L1412 L1416:L1417 L1421:L1422 L1426:L1427 L1431:L1432 L1436:L1437 L1441:L1442 L1446:L1447 L1451:L1452 L1456:L1457 L1460:L1462 L1465:L1467 L1471:L1472 L1476:L1477 L1480:L1482 L1486:L1487 L1491:L1492 L1131:L1132 L2366:L2367 L2361:L2362 L1496:L1497 L1501:L1502 L1506:L1507 L1511:L1512 L1516:L1517 L1521:L1522 L1526:L1527 L1531:L1532 L1536:L1537 L1541:L1542 L1546:L1547 L1551:L1552 L1556:L1557 L1561:L1562 L1566:L1567 L1571:L1572 L1576:L1577 L1581:L1582 L1586:L1587 L1591:L1592 L1596:L1597 L1601:L1602 L1606:L1607 L1611:L1612 L1616:L1617 L1621:L1622 L1626:L1627 L1631:L1632 L1636:L1637 L1641:L1642 L1646:L1647 L1651:L1652 L1661:L1662 L1666:L1667 L1671:L1672 L1676:L1677 L1681:L1682 L1686:L1687 L1691:L1692 L1656:L1657 L1701:L1702 L1706:L1707 L1711:L1712 L1716:L1717 L1721:L1722 L1726:L1727 L1731:L1732 L1736:L1737 L1741:L1742 L1746:L1747 L1751:L1752 L1756:L1757 L1761:L1762 L1766:L1767 L1771:L1772 L1776:L1777 L1781:L1782 L1786:L1787 L1791:L1792 L1796:L1797 L1801:L1802 L1806:L1807 L1811:L1812 L1816:L1817 L1821:L1822 L1826:L1827 L1831:L1832 L1836:L1837 L1841:L1842 L1846:L1847 L1851:L1852 L1856:L1857 L1861:L1862 L1866:L1867 L1871:L1872 L1876:L1877 L1881:L1882 L1886:L1887 L1891:L1892 L1896:L1897 L1901:L1902 L1906:L1907 L1911:L1912 L1916:L1917 L1921:L1922 L1926:L1927 L1931:L1932 L1936:L1937 L1941:L1942 L1946:L1947 L1951:L1952 L1956:L1957 L1961:L1962 L1966:L1967 L1971:L1972 L1976:L1977 L1981:L1982 L1986:L1987 L1991:L1992 L1996:L1997 L2001:L2002 L2006:L2007 L2011:L2012 L2016:L2017 L2021:L2022 L2026:L2027 L2031:L2032 L2036:L2037 L2041:L2042 L2046:L2047 L2051:L2052 L2056:L2057 L2061:L2062 L2066:L2067 L2071:L2072 L2076:L2077 L2081:L2082 L2086:L2087 L2091:L2092 L2096:L2097 L2101:L2102 L2106:L2107 L2111:L2112 L2116:L2117 L2121:L2122 L2126:L2127 L2131:L2132 L2136:L2137 L2141:L2142 L2146:L2147 L2151:L2152 L2156:L2157 L2161:L2162 L2166:L2167 L2171:L2172 L2176:L2177 L2181:L2182 L2186:L2187 L2191:L2192 L1696:L1697 L2201:L2202 L2196:L2197 L2210:L2212 L2216:L2217 L2221:L2222 L2206:L2207 L2230:L2232 L2236:L2237 L2241:L2242 L2246:L2247 L2251:L2252 L2256:L2257 L2261:L2262 L2266:L2267 L2271:L2272 L2276:L2277 L2281:L2282 L2286:L2287 L2291:L2292 L2296:L2297 L2301:L2302 L2306:L2307 L2311:L2312 L2316:L2317 L2321:L2322 L2326:L2327 L2331:L2332 L2336:L2337 L2341:L2342 L2346:L2347 L2351:L2352 L2356:L2357 L2371:L2372 L2376:L2377 L2381:L2382 L2386:L2387 L2391:L2392 L2396:L2397 L2401:L2402 L2406:L2407 L2411:L2412 L2416:L2417 L2421:L2422 L2426:L2427 L2431:L2432 L2436:L2437 L2441:L2442 L2446:L2447 L2451:L2452 L2456:L2457 L2461:L2462 L2466:L2467 L2471:L2472 L2226:L2227 L2481:L2482 L2486:L2487 L2491:L2492 L2496:L2497 L2501:L2502 L2506:L2507 L2511:L2512 L2516:L2517 L2521:L2522 L2526:L2527 L2531:L2532 L2536:L2537 L2541:L2542 L2546:L2547 L2551:L2552 L2556:L2557 L2561:L2562 L2566:L2567 L2571:L2572 L2576:L2577 L2581:L2582 L2586:L2587 L2591:L2592 L2596:L2597 L2601:L2602 L2606:L2607 L2611:L2612 L2616:L2617 L2621:L2622 L2626:L2627 L2631:L2632 L2636:L2637 L2641:L2642 L2646:L2647 L2651:L2652 L2656:L2657 L2661:L2662 L2666:L2667 L2671:L2672 L2676:L2677 L2681:L2682 L2686:L2687 L2691:L2692 L2696:L2697 L3246:L3247 L2706:L2707 L2711:L2712 L2716:L2717 L2721:L2722 L2726:L2727 L2731:L2732 L2736:L2737 L2741:L2742 L2746:L2747 L2750:L2752 L2756:L2757 L2761:L2762 L2766:L2767 L2771:L2772 L2776:L2777 L2781:L2782 L2786:L2787 L2791:L2792 L2796:L2797 L2801:L2802 L2806:L2807 L2811:L2812 L2816:L2817 L2821:L2822 L2826:L2827 L2831:L2832 L2836:L2837 L2841:L2842 L2846:L2847 L2851:L2852 L2856:L2857 L2861:L2862 L2866:L2867 L2871:L2872 L2876:L2877 L2881:L2882 L2886:L2887 L2891:L2892 L2896:L2897 L2901:L2902 L2906:L2907 L2911:L2912 L2916:L2917 L2921:L2922 L2926:L2927 L2931:L2932 L2936:L2937 L2941:L2942 L2946:L2947 L2951:L2952 L2956:L2957 L2961:L2962 L2966:L2967 L2971:L2972 L2976:L2977 L2981:L2982 L2986:L2987 L2991:L2992 L2996:L2997 L3001:L3002 L3006:L3007 L3011:L3012 L3016:L3017 L3021:L3022 L3026:L3027 L3031:L3032 L3036:L3037 L3041:L3042 L3046:L3047 L3051:L3052 L3056:L3057 L3061:L3062 L3066:L3067 L3071:L3072 L3076:L3077 L3081:L3082 L3086:L3087 L3091:L3092 L3096:L3097 L3101:L3102 L3106:L3107 L3111:L3112 L3116:L3117 L3121:L3122 L3126:L3127 L3131:L3132 L3136:L3137 L3141:L3142 L3146:L3147 L3151:L3152 L3156:L3157 L3161:L3162 L3166:L3167 L3171:L3172 L3176:L3177 L3181:L3182 L3186:L3187 L3191:L3192 L3196:L3197 L3201:L3202 L3206:L3207 L3211:L3212 L3216:L3217 L3221:L3222 L3226:L3227 L3231:L3232 L3236:L3237 L3241:L3242 L2702"/>
    <dataValidation allowBlank="1" showInputMessage="1" showErrorMessage="1" promptTitle="Benefit #3-- Payment by Check" prompt="If payment type for benefit #3 was by check, this box would contain an x." sqref="K16 K21 K26 K31 K36 K41 K46 K51 K56 K61 K66 K71 K76 K81 K86 K91 K96 K101 K106 K111 K116 K121 K126 K131 K136 K141 K146 K151 K156 K161 K166 K171 K176 K181 K186 K191 K196 K201 K206 K211 K216 K221 K226 K231 K236 K241 K246 K251 K256 K261 K266 K271 K276 K281 K286 K291 K296 K301 K306 K311 K316 K321 K326 K331 K336 K341 K346 K351 K356 K361 K366 K371 K376 K381 K386 K391 K396 K401 K406 K411 K416 K421 K426 K431 K436 K441 K446 K451 K456 K461 K466 K471 K476 K481 K486 K491 K496 K501 K506 K511 K516 K521 K526 K531 K536 K541 K546 K551 K556 K561 K566 K571 K576 K581 K586 K591 K596 K601 K606 K611 K616 K621 K626 K631 K636 K641 K646 K651 K656 K661 K666 K671 K676 K681 K686 K691 K696 K701 K706 K711 K716 K721 K726 K731 K736 K741 K746 K751 K756 K761 K766 K771 K776 K781 K786 K791 K796 K801 K806 K811 K816 K821 K826 K831 K836 K841 K846 K851 K856 K861 K866 K871 K876 K881 K886 K891 K896 K901 K906 K911 K916 K921 K926 K931 K936 K941 K946 K951 K956 K961 K966 K971 K976 K981 K986 K991 K996 K1001 K1006 K1011 K1016 K1021 K1026 K1031 K1036 K1041 K1046 K1051 K1056 K1061 K1066 K1071 K1076 K1081 K1086 K1091 K1096 K1101 K1106 K1111 K1116 K1121 K1126 K1131 K1136 K1141 K1146 K1151 K1156 K1161 K1166 K1171 K1176 K1181 K1186 K1191 K1196 K1201 K1206 K1211 K1216 K1221 K1226 K1231 K1236 K1241 K1246 K1251 K1256 K1261 K1266 K1271 K1276 K1281 K1286 K1291 K1296 K1301 K1306 K1311 K1316 K1321 K1326 K1331 K1336 K1341 K1346 K1351 K1356 K1361 K1366 K1371 K1376 K1381 K1386 K1391 K1396 K1401 K1406 K1411 K1416 K1421 K1426 K1431 K1436 K1441 K1446 K1451 K1456 K1461 K1466 K1471 K1476 K1481 K1486 K1491 K2366 K2361 K1496 K1501 K1506 K1511 K1516 K1521 K1526 K1531 K1536 K1541 K1546 K1551 K1556 K1561 K1566 K1571 K1576 K1581 K1586 K1591 K1596 K1601 K1606 K1611 K1616 K1621 K1626 K1631 K1636 K1641 K1646 K1651 K1656 K1661 K1666 K1671 K1676 K1681 K1686 K1691 K1696 K1701 K1706 K1711 K1716 K1721 K1726 K1731 K1736 K1741 K1746 K1751 K1756 K1761 K1766 K1771 K1776 K1781 K1786 K1791 K1796 K1801 K1806 K1811 K1816 K1821 K1826 K1831 K1836 K1841 K1846 K1851 K1856 K1861 K1866 K1871 K1876 K1881 K1886 K1891 K1896 K1901 K1906 K1911 K1916 K1921 K1926 K1931 K1936 K1941 K1946 K1951 K1956 K1961 K1966 K1971 K1976 K1981 K1986 K1991 K1996 K2001 K2006 K2011 K2016 K2021 K2026 K2031 K2036 K2041 K2046 K2051 K2056 K2061 K2066 K2071 K2076 K2081 K2086 K2091 K2096 K2101 K2106 K2111 K2116 K2121 K2126 K2131 K2136 K2141 K2146 K2151 K2156 K2161 K2166 K2171 K2176 K2181 K2186 K2191 K2196 K2201 K2206 K2211 K2216 K2221 K2226 K2231 K2236 K2241 K2246 K2251 K2256 K2261 K2266 K2271 K2276 K2281 K2286 K2291 K2296 K2301 K2306 K2311 K2316 K2321 K2326 K2331 K2336 K2341 K2346 K2351 K2356 K2371 K2376 K2381 K2386 K2391 K2396 K2401 K2406 K2411 K2416 K2421 K2426 K2431 K2436 K2441 K2446 K2451 K2456 K2461 K2466 K2471 K2476 K2481 K2486 K2491 K2496 K2501 K2506 K2511 K2516 K2521 K2526 K2531 K2536 K2541 K2546 K2551 K2556 K2561 K2566 K2571 K2576 K2581 K2586 K2591 K2596 K2601 K2606 K2611 K2616 K2621 K2626 K2631 K2636 K2641 K2646 K2651 K2656 K2661 K2666 K2671 K2676 K2681 K2686 K2691 K2696 K2701 K2706 K2711 K2716 K2721 K2726 K2731 K2736 K2741 K2746 K2751 K2756 K2761 K2766 K2771 K2776 K2781 K2786 K2791 K2796 K2801 K2806 K2811 K2816 K2821 K2826 K2831 K2836 K2841 K2846 K2851 K2856 K2861 K2866 K2871 K2876 K2881 K2886 K2891 K2896 K2901 K2906 K2911 K2916 K2921 K2926 K2931 K2936 K2941 K2946 K2951 K2956 K2961 K2966 K2971 K2976 K2981 K2986 K2991 K2996 K3001 K3006 K3011 K3016 K3021 K3026 K3031 K3036 K3041 K3046 K3051 K3056 K3061 K3066 K3071 K3076 K3081 K3086 K3091 K3096 K3101 K3106 K3111 K3116 K3121 K3126 K3131 K3136 K3141 K3146 K3151 K3156 K3161 K3166 K3171 K3176 K3181 K3186 K3191 K3196 K3201 K3206 K3211 K3216 K3221 K3226 K3231 K3236 K3241 K3246"/>
    <dataValidation allowBlank="1" showInputMessage="1" showErrorMessage="1" promptTitle="Benefit #2-- Payment by Check" prompt="Since benefit #2 was paid by check, this box contains an x." sqref="K15 K20 K25 K30 K35 K40 K45 K50 K55 K60 K65 K70 K75 K80 K85 K90 K95 K100 K105 K110 K115 K120 K125 K130 K135 K140 K145 K150 K155 K160 K165 K170 K175 K180 K185 K190 K195 K200 K205 K210 K215 K220 K225 K230 K235 K240 K245 K250 K255 K260 K265 K270 K275 K280 K285 K290 K295 K300 K305 K310 K315 K320 K325 K330 K335 K340 K350 K355 K360 K365 K370 K375 K380 K385 K390 K395 K400 K405 K410 K415 K420 K425 K430 K435 K440 K445 K450 K455 K460 K465 K470 K475 K480 K485 K490 K495 K500 K505 K510 K515 K520 K525 K530 K535 K540 K545 K550 K555 K560 K565 K570 K575 K580 K585 K590 K595 K600 K605 K610 K615 K620 K625 K630 K635 K640 K645 K650 K655 K660 K665 K670 K675 K680 K685 K690 K695 K700 K705 K710 K715 K720 K725 K730 K345 K735 K740 K745 K750 K755 K760 K765 K770 K775 K780 K785 K790 K795 K800 K805 K810 K815 K820 K825 K830 K835 K840 K845 K850 K855 K860 K865 K870 K875 K880 K885 K890 K895 K900 K905 K910 K915 K920 K925 K930 K935 K940 K945 K950 K955 K960 K965 K970 K975 K980 K985 K990 K995 K1000 K1005 K1010 K1015 K1020 K1025 K1030 K1035 K1040 K1045 K1050 K1055 K1060 K1065 K1070 K1075 K1080 K1085 K1090 K1095 K1100 K1105 K1110 K1115 K1120 K1125 K1130 K1135 K1140 K1145 K1150 K1155 K1160 K1165 K1170 K1175 K1180 K1185 K1190 K1195 K1200 K1205 K1210 K1215 K1220 K1225 K1230 K1235 K1240 K1245 K1250 K1255 K1260 K1265 K1270 K1275 K1280 K1285 K1290 K1295 K1300 K1305 K1310 K1315 K1320 K1325 K1330 K1335 K1340 K1345 K1350 K1355 K1360 K1365 K1370 K1375 K1380 K1385 K1390 K1395 K1400 K1405 K1410 K1415 K1420 K1425 K1430 K1435 K1440 K1445 K1450 K1455 K1460 K1465 K1470 K1475 K1480 K1485 K1490 K2365 K2360 K1495 K1500 K1505 K1510 K1515 K1520 K1525 K1530 K1535 K1540 K1545 K1550 K1555 K1560 K1565 K1570 K1575 K1580 K1585 K1590 K1595 K1600 K1605 K1610 K1615 K1620 K1625 K1630 K1635 K1640 K1645 K1650 K1655 K1660 K1665 K1670 K1675 K1680 K1685 K1690 K1695 K1700 K1705 K1710 K1715 K1720 K1725 K1730 K1735 K1740 K1745 K1750 K1755 K1760 K1765 K1770 K1775 K1780 K1785 K1790 K1795 K1800 K1805 K1810 K1815 K1820 K1825 K1830 K1835 K1840 K1845 K1850 K1855 K1860 K1865 K1870 K1875 K1880 K1885 K1890 K1895 K1900 K1905 K1910 K1915 K1920 K1925 K1930 K1935 K1940 K1945 K1950 K1955 K1960 K1965 K1970 K1975 K1980 K1985 K1990 K1995 K2000 K2005 K2010 K2015 K2020 K2025 K2030 K2035 K2040 K2045 K2050 K2055 K2060 K2065 K2070 K2075 K2080 K2085 K2090 K2095 K2100 K2105 K2110 K2115 K2120 K2125 K2130 K2135 K2140 K2145 K2150 K2155 K2160 K2165 K2170 K2175 K2180 K2185 K2190 K2195 K2200 K2205 K2210 K2215 K2220 K2225 K2230 K2235 K2240 K2245 K2250 K2255 K2260 K2265 K2270 K2275 K2280 K2285 K2290 K2295 K2300 K2305 K2310 K2315 K2320 K2325 K2330 K2335 K2340 K2345 K2350 K2355 K2370 K2375 K2380 K2385 K2390 K2395 K2400 K2405 K2410 K2415 K2420 K2425 K2430 K2435 K2440 K2445 K2450 K2455 K2460 K2465 K2470 K2475 K2480 K2485 K2490 K2495 K2500 K2505 K2510 K2515 K2520 K2525 K2530 K2535 K2540 K2545 K2550 K2555 K2560 K2565 K2570 K2575 K2580 K2585 K2590 K2595 K2600 K2605 K2610 K2615 K2620 K2625 K2630 K2635 K2640 K2645 K2650 K2655 K2660 K2665 K2670 K2675 K2680 K2685 K2690 K2695 K2700 K2705 K2710 K2715 K2720 K2725 K2730 K2735 K2740 K2745 K2750 K2755 K2760 K2765 K2770 K2775 K2780 K2785 K2790 K2795 K2800 K2805 K2810 K2815 K2820 K2825 K2830 K2835 K2840 K2845 K2850 K2855 K2860 K2865 K2870 K2875 K2880 K2885 K2890 K2895 K2900 K2905 K2910 K2915 K2920 K2925 K2930 K2935 K2940 K2945 K2950 K2955 K2960 K2965 K2970 K2975 K2980 K2985 K2990 K2995 K3000 K3005 K3010 K3015 K3020 K3025 K3030 K3035 K3040 K3045 K3050 K3055 K3060 K3065 K3070 K3075 K3080 K3085 K3090 K3095 K3100 K3105 K3110 K3115 K3120 K3125 K3130 K3135 K3140 K3145 K3150 K3155 K3160 K3165 K3170 K3175 K3180 K3185 K3190 K3195 K3200 K3205 K3210 K3215 K3220 K3225 K3230 K3235 K3240 K3245"/>
    <dataValidation allowBlank="1" showInputMessage="1" showErrorMessage="1" promptTitle="Benefit #3 Description Example" prompt="Benefit #3 description is listed here" sqref="J17:K17 J16 J22:K22 J21 J27:K27 J26 J32:K32 J31 J37:K37 J36 J42:K42 J41 J47:K47 J46 J52:K52 J51 J57:K57 J56 J62:K62 J61 J67:K67 J66 J72:K72 J71 J77:K77 J76 J82:K82 J81 J87:K87 J86 J92:K92 J91 J97:K97 J96 J102:K102 J101 J107:K107 J106 J112:K112 J111 J117:K117 J116 J122:K122 J121 J127:K127 J126 J132:K132 J131 J137:K137 J136 J142:K142 J141 J147:K147 J146 J152:K152 J151 J157:K157 J156 J162:K162 J161 J167:K167 J166 J172:K172 J171 J177:K177 J176 J182:K182 J181 J187:K187 J186 J192:K192 J191 J197:K197 J196 J202:K202 J201 J207:K207 J206 J212:K212 J211 J217:K217 J216 J222:K222 J221 J227:K227 J226 J232:K232 J231 J237:K237 J236 J242:K242 J241 J247:K247 J246 J252:K252 J251 J257:K257 J256 J262:K262 J261 J267:K267 J266 J272:K272 J271 J277:K277 J276 J282:K282 J281 J287:K287 J286 J292:K292 J291 J297:K297 J296 J302:K302 J301 J307:K307 J306 J312:K312 J311 J317:K317 J316 J322:K322 J321 J327:K327 J326 J332:K332 J331 J337:K337 J336 J342:K342 J341 J347:K347 J346 J352:K352 J351 J357:K357 J356 J362:K362 J361 J367:K367 J366 J372:K372 J371 J377:K377 J376 J382:K382 J381 J387:K387 J386 J392:K392 J391 J397:K397 J396 J402:K402 J401 J407:K407 J406 J412:K412 J411 J417:K417 J416 J422:K422 J421 J427:K427 J426 J432:K432 J431 J437:K437 J436 J442:K442 J441 J447:K447 J446 J452:K452 J451 J457:K457 J456 J462:K462 J461 J467:K467 J466 J472:K472 J471 J477:K477 J476 J482:K482 J481 J487:K487 J486 J492:K492 J491 J497:K497 J496 J502:K502 J501 J507:K507 J506 J512:K512 J511 J517:K517 J516 J522:K522 J521 J527:K527 J526 J532:K532 J531 J537:K537 J536 J542:K542 J541 J547:K547 J546 J552:K552 J551 J557:K557 J556 J562:K562 J561 J567:K567 J566 J572:K572 J571 J577:K577 J576 J582:K582 J581 J587:K587 J586 J592:K592 J591 J597:K597 J596 J602:K602 J601 J607:K607 J606 J612:K612 J611 J617:K617 J616 J622:K622 J621 J627:K627 J626 J632:K632 J631 J637:K637 J636 J642:K642 J641 J647:K647 J646 J652:K652 J651 J657:K657 J656 J662:K662 J661 J667:K667 J666 J672:K672 J671 J677:K677 J676 J682:K682 J681 J687:K687 J686 J692:K692 J691 J697:K697 J696 J702:K702 J701 J707:K707 J706 J712:K712 J711 J717:K717 J716 J722:K722 J721 J727:K727 J726 J732:K732 J731 J742:K742 J746 J747:K747 J736 J767:K767 K792 J752:K752 J751 J757:K757 J756 J762:K762 J761 J741 J772:K772 J771 J766 J776:J777 K777 J781:J782 J737:K737 K782 J787:K787 J791:J792 J797:K797 J796 J802:K802 J801 J807:K807 J806 J812:K812 J811 J817:K817 J816 J822:K822 J821 J827:K827 J826 J832:K832 J831 J837:K837 J836 J842:K842 J841 J847:K847 J846 J852:K852 J851 J857:K857 J856 J862:K862 J861 J867:K867 J866 J872:K872 J871 J877:K877 J876 J882:K882 J881 J887:K887 J886 J892:K892 J891 J897:K897 J896 J902:K902 J901 J907:K907 J906 J912:K912 J911 J917:K917 J916 J922:K922 J921 J927:K927 J926 J932:K932 J931 J937:K937 J936 J942:K942 J941 J947:K947 J946 J952:K952 J951 J957:K957 J956 J962:K962 J961 J967:K967 J966 J972:K972 J971 J977:K977 J976 J982:K982 J981 J987:K987 J986 J992:K992 J991 J997:K997 J996 J1002:K1002 J1001 J1007:K1007 J1006 J1012:K1012 J1011 J1017:K1017 J1016 J1022:K1022 J1021 J1027:K1027 J1026 J1032:K1032 J1031 J1037:K1037 J1036 J1042:K1042 J1041 J1047:K1047 J1046 J1052:K1052 J1051 J1057:K1057 J1056 J1062:K1062 J1061 J1067:K1067 J1066 J1072:K1072 J1071 J1077:K1077 J1076 J1082:K1082 J1081 J1087:K1087 J1086 J1092:K1092 J1091 J1097:K1097 J1096 J786 J1101:J1102 J1107:K1107 J1106 J1112:K1112 J1111 J1117:K1117 J1116 J1122:K1122 J1121 J1127:K1127 J1126 J1132:K1132 J1131 J1137:K1137 J1136 J1142:K1142 J1141 J1147:K1147 J1146 J1152:K1152 J1151 J1157:K1157 J1156 J1162:K1162 J1161 J1167:K1167 J1166 J1172:K1172 J1171 J1177:K1177 J1176 J1182:K1182 J1181 J1187:K1187 J1186 J1192:K1192 J1191 J1197:K1197 J1196 J1202:K1202 J1201 J1207:K1207 J1206 J1212:K1212 J1211 J1217:K1217 J1216 J1222:K1222 J1221 J1227:K1227 J1226 J1232:K1232 J1231 J1237:K1237 J1236 J1242:K1242 J1241 J1247:K1247 J1246 J1252:K1252 J1251 J1257:K1257 J1256 J1262:K1262 J1261 J1267:K1267 J1266 J1272:K1272 J1271 J1277:K1277 J1276 J1282:K1282 J1281 J1287:K1287 J1286 J1292:K1292 J1291 J1297:K1297 J1296 J1302:K1302 J1301 J1307:K1307 J1306 J1312:K1312 J1311 J1317:K1317 J1316 J1322:K1322 J1321 J1327:K1327 J1326 J1332:K1332 J1331 J1337:K1337 J1336 J1342:K1342 J1341 J1347:K1347 J1346 J1352:K1352 J1351 J1357:K1357 J1356 J1362:K1362 J1361 J1367:K1367 J1366 J1372:K1372 J1371 J1377:K1377 J1376 J1382:K1382 J1381 J1387:K1387 J1386 J1392:K1392 J1391 J1397:K1397 J1396 J1402:K1402 J1401 J1407:K1407 J1406 J1412:K1412 J1411 J1417:K1417 J1416 J1422:K1422 J1421 J1427:K1427 J1426 J1432:K1432 J1431 J1437:K1437 J1436 J1442:K1442 J1441 J1447:K1447 J1446 J1452:K1452 J1451 J1457:K1457 J1456 J1462:K1462 J1461 J1467:K1467 J1466 J1472:K1472 J1471 J1477:K1477 J1476 J1482:K1482 J1481 J1487:K1487 J1486 J1492:K1492 J1491 K1102 J2367:K2367 J2366 J2362:K2362 J2361 J1497:K1497 J1496 J1502:K1502 J1501 J1507:K1507 J1506 J1512:K1512 J1511 J1517:K1517 J1516 J1522:K1522 J1521 J1527:K1527 J1526 J1532:K1532 J1531 J1536:J1537 J1542:K1542 J1541 J1547:K1547 J1546 J1552:K1552 J1551 J1557:K1557 J1556 J1562:K1562 J1561 J1567:K1567 J1566 J1572:K1572 J1571 J1577:K1577 J1576 J1582:K1582 J1581 J1587:K1587 J1586 J1592:K1592 J1591 J1597:K1597 J1596 J1602:K1602 J1601 J1607:K1607 J1606 J1612:K1612 J1611 J1617:K1617 J1616 J1622:K1622 J1621 J1627:K1627 J1626 J1632:K1632 J1631 J1637:K1637 J1636 J1642:K1642 J1641 J1647:K1647 J1646 J1652:K1652 J1651 J1657:K1657 J1656 J1662:K1662 J1661 J1667:K1667 J1666 J1672:K1672 J1671 J1677:K1677 J1676 J1682:K1682 J1681 J1687:K1687 J1686 J1692:K1692 J1691 J1697:K1697 J1696 J1702:K1702 J1701 J1707:K1707 J1706 J1712:K1712 J1711 J1717:K1717 J1716 J1722:K1722 J1721 J1727:K1727 J1726 J1732:K1732 J1731 J1737:K1737 J1736 J1742:K1742 J1741 J1747:K1747 J1746 J1752:K1752 J1751 J1757:K1757 J1756 J1762:K1762 J1761 J1767:K1767 J1766 J1772:K1772 J1771 J1777:K1777 J1776 J1782:K1782 J1781 J1787:K1787 J1786 J1792:K1792 J1791 J1797:K1797 J1796 J1802:K1802 J1801 J1807:K1807 J1806 J1812:K1812 J1811 J1817:K1817 J1816 J1822:K1822 J1821 J1827:K1827 J1826 J1832:K1832 J1831 J1837:K1837 J1836 J1842:K1842 J1841 J1847:K1847 J1846 J1852:K1852 J1851 J1857:K1857 J1856 J1862:K1862 J1861 J1867:K1867 J1866 J1872:K1872 J1871 J1877:K1877 J1876 J1882:K1882 J1881 J1887:K1887 J1886 J1892:K1892 J1891 J1897:K1897 J1896 J1902:K1902 J1901 J1907:K1907 J1906 J1912:K1912 J1911 J1917:K1917 J1916 J1922:K1922 J1921 J1927:K1927 J1926 J1932:K1932 J1931 J1937:K1937 J1936 J1942:K1942 J1941 J1947:K1947 J1946 J1952:K1952 J1951 J1957:K1957 J1956 J1962:K1962 J1961 J1967:K1967 J1966 J1972:K1972 J1971 J1977:K1977 J1976 J1982:K1982 J1981 J1987:K1987 J1986 J1992:K1992 J1991 J1997:K1997 J1996 J2002:K2002 J2001 J2007:K2007 J2006 J2012:K2012 J2011 J2017:K2017 J2016 J2022:K2022 J2021 J2027:K2027 J2026 J2032:K2032 J2031 J2037:K2037 J2036 J2042:K2042 J2041 J2047:K2047 J2046 J2052:K2052 J2051 J2057:K2057 J2056 J2062:K2062 J2061 J2067:K2067 J2066 J2072:K2072 J2071 J2077:K2077 J2076 J2082:K2082 J2081 J2087:K2087 J2086 J2092:K2092 J2091 J2097:K2097 J2096 J2102:K2102 J2101 J2107:K2107 J2106 J2112:K2112 J2111 J2117:K2117 J2116 J2122:K2122 J2121 J2127:K2127 J2126 J2132:K2132 J2131 J2137:K2137 J2136 J2142:K2142 J2141 J2147:K2147 J2146 J2152:K2152 J2151 J2157:K2157 J2156 J2162:K2162 J2161 J2167:K2167 J2166 J2172:K2172 J2171 J2177:K2177 J2176 J2182:K2182 J2181 J2187:K2187 J2186 J2192:K2192 J2191 J2197:K2197 J2196 J2202:K2202 J2201 J2207:K2207 J2206 J2212:K2212 J2211 J2217:K2217 J2216 J2222:K2222 J2221 J2227:K2227 J2226 J2232:K2232 J2231 J2237:K2237 J2236 J2242:K2242 J2241 J2247:K2247 J2246 J2252:K2252 J2251 J2257:K2257 J2256 J2262:K2262 J2261 J2267:K2267 J2266 J2272:K2272 J2271 J2277:K2277 J2276 J2282:K2282 J2281 J2287:K2287 J2286 J2292:K2292 J2291 J2297:K2297 J2296 J2302:K2302 J2301 J2307:K2307 J2306 J2312:K2312 J2311 J2317:K2317 J2316 J2322:K2322 J2321 J2327:K2327 J2326 J2332:K2332 J2331 J2337:K2337 J2336 J2342:K2342 J2341 J2347:K2347 J2346 J2352:K2352 J2351 J2357:K2357 J2356 J2372:K2372 J2371 J2377:K2377 J2376 J2381 J2382:K2382 J2387:K2387 J2386 J2392:K2392 J2391 J2397:K2397 J2396 J2402:K2402 J2401 J2407:K2407 J2406 J2412:K2412 J2411 J2417:K2417 J2416 J2422:K2422 J2421 J2427:K2427 J2426 J2432:K2432 J2431 J2437:K2437 J2436 J2442:K2442 J2441 J2447:K2447 J2446 J2452:K2452 J2451 J2457:K2457 J2456 J2462:K2462 J2461 J2467:K2467 J2466 J2472:K2472 J2471 J2477:K2477 J2476 J2482:K2482 J2481 J2487:K2487 J2486 J2492:K2492 J2491 J2497:K2497 J2496 J2502:K2502 J2501 J2507:K2507 J2506 K1537 J2512:K2512 J2511 J2517:K2517 J2516 J2522:K2522 J2521 J2527:K2527 J2526 J2532:K2532 J2531 J2537:K2537 J2536 J2542:K2542 J2541 J2547:K2547 J2546 J2551 J2557:K2557 J2556 J2562:K2562 J2561 J2567:K2567 J2566 J2572:K2572 J2571 J2577:K2577 J2576 J2582:K2582 J2581 J2587:K2587 J2586 J2592:K2592 J2591 J2597:K2597 J2596 J2602:K2602 J2601 J2607:K2607 J2606 J2612:K2612 J2611 J2617:K2617 J2616 J2622:K2622 J2621 J2627:K2627 J2626 J2632:K2632 J2631 J2637:K2637 J2636 J2642:K2642 J2641 J2647:K2647 J2646 J2652:K2652 J2651 J2657:K2657 J2656 J2662:K2662 J2661 J2667:K2667 J2666 K2552 J2671 J2677:K2677 J2676 J2682:K2682 J2681 J2687:K2687 J2686 J2692:K2692 J2691 J2697:K2697 J2696 J2702:K2702 J2701 J2707:K2707 J2706 K2837 J2711 J2717:K2717 J2716 J2722:K2722 J2721 J2727:K2727 J2726 J2732:K2732 J2731 J2737:K2737 J2736 J2742:K2742 J2741 J2747:K2747 J2746 J2752:K2752 J2751 J2757:K2757 J2756 J2762:K2762 J2761 J2767:K2767 J2766 J2772:K2772 J2771 K2672 J2776 J2782:K2782 J2781 J2787:K2787 J2786 J2792:K2792 J2791 J2797:K2797 J2796 J2802:K2802 J2801 J2807:K2807 J2806 J2812:K2812 J2811 J2817:K2817 J2816 J2822:K2822 J2821 K2777 J2826 J2832:K2832 J2831 K2827 J2836 J2842:K2842 J2841 J2847:K2847 J2846 J2852:K2852 J2851 J2857:K2857 J2856 J2862:K2862 J2861 J2867:K2867 J2866 J2872:K2872 J2871 J2877:K2877 J2876 J2882:K2882 J2881 J2887:K2887 J2886 J2892:K2892 J2891 J2897:K2897 J2896 J2902:K2902 J2901 J2907:K2907 J2906 J2912:K2912 J2911 J2917:K2917 J2916 J2922:K2922 J2921 J2927:K2927 J2926 J2932:K2932 J2931 J2937:K2937 J2936 J2942:K2942 J2941 J2947:K2947 J2946 J2952:K2952 J2951 J2957:K2957 J2956 J2962:K2962 J2961 J2967:K2967 J2966 J2972:K2972 J2971 J2977:K2977 J2976 J2982:K2982 J2981 J2987:K2987 J2986 J2992:K2992 J2991 J2997:K2997 J2996 J3002:K3002 J3001 J3007:K3007 J3006 J3012:K3012 J3011 J3017:K3017 J3016 J3022:K3022 J3021 J3027:K3027 J3026 J3032:K3032 J3031 J3037:K3037 J3036 J3042:K3042 J3041 J3047:K3047 J3046 J3052:K3052 J3051 J3057:K3057 J3056 J3062:K3062 J3061 J3067:K3067 J3066 J3072:K3072 J3071 J3077:K3077 J3076 J3082:K3082 J3081 J3087:K3087 J3086 J3092:K3092 J3091 J3097:K3097 J3096 J3102:K3102 J3101 J3107:K3107 J3106 J3112:K3112 J3111 J3117:K3117 J3116 J3122:K3122 J3121 J3127:K3127 J3126 J3132:K3132 J3131 J3137:K3137 J3136 K2712 J3141 J3147:K3147 J3146 J3152:K3152 J3151 J3157:K3157 J3156 J3162:K3162 J3161 J3167:K3167 J3166 J3172:K3172 J3171 J3177:K3177 J3176 J3182:K3182 J3181 J3187:K3187 J3186 J3192:K3192 J3191 J3197:K3197 J3196 J3202:K3202 J3201 J3207:K3207 J3206 J3212:K3212 J3211 J3217:K3217 J3216 J3222:K3222 J3221 J3227:K3227 J3226 J3232:K3232 J3231 J3237:K3237 J3236 J3242:K3242 J3241 J3247:K3247 J3246 K3142"/>
    <dataValidation allowBlank="1" showInputMessage="1" showErrorMessage="1" promptTitle="Benefit #2 Description Example" prompt="Benefit #2 description is listed here" sqref="J15 J20 J25 J30 J35 J40 J45 J50 J55 J60 J730 J70 J75 J80 J85 J90 J95 J100 J105 J110 J115 J120 J125 J130 J135 J140 J145 J150 J155 J160 J165 J170 J175 J180 J185 J190 J195 J200 J205 J210 J215 J220 J225 J230 J235 J240 J245 J250 J255 J260 J265 J270 J275 J280 J285 J290 J295 J300 J305 J310 J315 J320 J325 J330 J335 J340 J350 J355 J360 J365 J370 J375 J380 J385 J390 J395 J400 J405 J410 J415 J420 J425 J430 J435 J440 J445 J450 J455 J460 J465 J470 J475 J480 J485 J490 J495 J500 J505 J510 J515 J520 J525 J530 J535 J540 J545 J550 J555 J560 J565 J570 J575 J580 J585 J590 J595 J600 J605 J610 J615 J620 J625 J630 J635 J640 J645 J650 J655 J660 J665 J670 J675 J680 J685 J690 J695 J700 J705 J710 J715 J720 J725 J65 J345 J735 J740 J745 J750 J755 J760 J765 J770 J775 J780 J785 J790 J795 J800 J805 J810 J815 J820 J825 J830 J835 J840 J845 J850 J855 J860 J865 J870 J875 J880 J885 J890 J895 J900 J905 J910 J915 J920 J925 J930 J935 J940 J945 J950 J955 J960 J965 J970 J975 J980 J985 J990 J995 J1000 J1005 J1010 J1015 J1020 J1025 J1030 J1035 J1040 J1045 J1050 J1055 J1060 J1065 J1070 J1075 J1080 J1085 J1090 J1095 J1100 J1105 J1110 J1115 J1120 J1125 J1130 J1135 J1140 J1145 J1150 J1155 J1160 J1165 J1170 J1175 J1180 J1185 J1190 J1195 J1200 J1205 J1210 J1215 J1220 J1225 J1230 J1235 J1240 J1245 J1250 J1255 J1260 J1265 J1270 J1275 J1280 J1285 J1290 J1295 J1300 J1305 J1310 J1315 J1320 J1325 J1330 J1335 J1340 J1345 J1350 J1355 J1360 J1365 J1370 J1375 J1380 J1385 J1390 J1395 J1400 J1405 J1410 J1415 J1420 J1425 J1430 J1435 J1440 J1445 J1450 J1455 J1460 J1465 J1470 J1475 J1480 J1485 J1490 J2365 J2360 J1495 J1500 J1505 J1510 J1515 J1520 J1525 J1530 J1535 J1540 J1545 J1550 J1555 J1560 J1565 J1570 J1575 J1580 J1585 J1590 J1595 J1600 J1605 J1610 J1615 J1620 J1625 J1630 J1635 J1640 J1645 J1650 J1655 J1660 J1665 J1670 J1675 J1680 J1685 J1690 J1695 J1700 J1705 J1710 J1715 J1720 J1725 J1730 J1735 J1740 J1745 J1750 J1755 J1760 J1765 J1770 J1775 J1780 J1785 J1790 J1795 J1800 J1805 J1810 J1815 J1820 J1825 J1830 J1835 J1840 J1845 J1850 J1855 J1860 J1865 J1870 J1875 J1880 J1885 J1890 J1895 J1900 J1905 J1910 J1915 J1920 J1925 J1930 J1935 J1940 J1945 J1950 J1955 J1960 J1965 J1970 J1975 J1980 J1985 J1990 J1995 J2000 J2005 J2010 J2015 J2020 J2025 J2030 J2035 J2040 J2045 J2050 J2055 J2060 J2065 J2070 J2075 J2080 J2085 J2090 J2095 J2100 J2105 J2110 J2115 J2120 J2125 J2130 J2135 J2140 J2145 J2150 J2155 J2160 J2165 J2170 J2175 J2180 J2185 J2190 J2195 J2200 J2205 J2210 J2215 J2220 J2225 J2230 J2235 J2240 J2245 J2250 J2255 J2260 J2265 J2270 J2275 J2280 J2285 J2290 J2295 J2300 J2305 J2310 J2315 J2320 J2325 J2330 J2335 J2340 J2345 J2350 J2355 J2370 J2375 J2380 J2385 J2390 J2395 J2400 J2405 J2410 J2415 J2420 J2425 J2430 J2435 J2440 J2445 J2450 J2455 J2460 J2465 J2470 J2475 J2480 J2485 J2490 J2495 J2500 J2505 J2510 J2515 J2520 J2525 J2530 J2535 J2540 J2545 J2550 J2555 J2560 J2565 J2570 J2575 J2580 J2585 J2590 J2595 J2600 J2605 J2610 J2615 J2620 J2625 J2630 J2635 J2640 J2645 J2650 J2655 J2660 J2665 J2670 J2675 J2680 J2685 J2690 J2695 J2700 J2705 J2710 J2715 J2720 J2725 J2730 J2735 J2740 J2745 J2750 J2755 J2760 J2765 J2770 J2775 J2780 J2785 J2790 J2795 J2800 J2805 J2810 J2815 J2820 J2825 J2830 J2835 J2840 J2845 J2850 J2855 J2860 J2865 J2870 J2875 J2880 J2885 J2890 J2895 J2900 J2905 J2910 J2915 J2920 J2925 J2930 J2935 J2940 J2945 J2950 J2955 J2960 J2965 J2970 J2975 J2980 J2985 J2990 J2995 J3000 J3005 J3010 J3015 J3020 J3025 J3030 J3035 J3040 J3045 J3050 J3055 J3060 J3065 J3070 J3075 J3080 J3085 J3090 J3095 J3100 J3105 J3110 J3115 J3120 J3125 J3130 J3135 J3140 J3145 J3150 J3155 J3160 J3165 J3170 J3175 J3180 J3185 J3190 J3195 J3200 J3205 J3210 J3215 J3220 J3225 J3230 J3235 J3240 J3245"/>
    <dataValidation allowBlank="1" showInputMessage="1" showErrorMessage="1" promptTitle="Benefit #1 Total Amount Example" prompt="The total amount of Benefit #1 is entered here." sqref="M14 M19 M24 M29 M34 M39 M44 M49 M54 M59 M64 M69 M74 M79 M84 M89 M94 M99 M104 M109 M114 M119 M124 M129 M134 M139 M144 M149 M154 M159 M164 M169 M174 M179 M184 M189 M194 M199 M204 M209 M214 M219 M224 M229 M234 M239 M244 M249 M254 M259 M264 M269 M274 M279 M284 M289 M294 M299 M304 M309 M314 M319 M324 M329 M334 M339 M344 M349 M354 M359 M364 M369 M374 M379 M384 M389 M394 M399 M404 M409 M414 M419 M424 M429 M434 M439 M444 M449 M454 M459 M464 M469 M474 M479 M484 M489 M494 M499 M504 M509 M514 M519 M524 M529 M534 M539 M544 M549 M554 M559 M564 M569 M574 M579 M584 M589 M594 M599 M604 M609 M614 M619 M624 M629 M634 M639 M644 M649 M654 M659 M664 M669 M674 M679 M684 M689 M694 M699 M704 M709 M714 M719 M724 M729 M734 M739 M744 M749 M754 M759 M764 M769 M774 M779 M784 M789 M794 M799 M804 M809 M814 M819 M824 M829 M834 M839 M844 M849 M854 M859 M864 M869 M874 M879 M884 M889 M894 M899 M904 M909 M914 M919 M924 M929 M934 M939 M944 M949 M954 M959 M964 M969 M974 M979 M984 M989 M994 M999 M1004 M1009 M1014 M1019 M1024 M1029 M1034 M1039 M1044 M1049 M1054 M1059 M1064 M1069 M1074 M1079 M1084 M1089 M1094 M1099 M1104 M1109 M1114 M1119 M1124 M1129 M1134 M1139 M1144 M1149 M1154 M1159 M1164 M1169 M1174 M1179 M1184 M1189 M1194 M1199 M1204 M1209 M1214 M1219 M1224 M1229 M1234 M1239 M1244 M1249 M1254 M1259 M1264 M1269 M1274 M1279 M1284 M1289 M1294 M1299 M1304 M1309 M1314 M1319 M1324 M1329 M1334 M1339 M1344 M1349 M1354 M1359 M1364 M1369 M1374 M1379 M1384 M1389 M1394 M1399 M1404 M1409 M1414 M1419 M1424 M1429 M1434 M1439 M1444 M1449 M1454 M1459 M1464 M1469 M1474 M1479 M1484 M1489 M2364 M2359 M2374 M1494 M1499 M1504 M1509 M1514 M1519 M1524 M1529 M1534 M1539 M1544 M1549 M1554 M1559 M1564 M1569 M1574 M1579 M1584 M1589 M1594 M1599 M1604 M1609 M1614 M1619 M1624 M1629 M1634 M1639 M1644 M1649 M1654 M1659 M1664 M1669 M1674 M1679 M1684 M1689 M1694 M1699 M1704 M1709 M1714 M1719 M1724 M1729 M1734 M1739 M1744 M1749 M1754 M1759 M1764 M1769 M1774 M1779 M1784 M1789 M1794 M1799 M1804 M1809 M1814 M1819 M1824 M1829 M1834 M1839 M1844 M1849 M1854 M1859 M1864 M1869 M1874 M1879 M1884 M1889 M1894 M1899 M1904 M1909 M1914 M1919 M1924 M1929 M1934 M1939 M1944 M1949 M1954 M1959 M1964 M1969 M1974 M1979 M1984 M1989 M1994 M1999 M2004 M2009 M2014 M2019 M2024 M2029 M2034 M2039 M2044 M2049 M2054 M2059 M2064 M2069 M2074 M2079 M2084 M2089 M2094 M2099 M2104 M2109 M2114 M2119 M2124 M2129 M2134 M2139 M2144 M2149 M2154 M2159 M2164 M2169 M2174 M2179 M2184 M2189 M2194 M2199 M2204 M2209 M2214 M2219 M2224 M2229 M2234 M2239 M2244 M2249 M2254 M2259 M2264 M2269 M2274 M2279 M2284 M2289 M2294 M2299 M2304 M2309 M2314 M2319 M2324 M2329 M2334 M2339 M2344 M2349 M2354 M2369 M2379 M2384 M2389 M2394 M2399 M2404 M2409 M2414 M2419 M2424 M2429 M2434 M2439 M2444 M2449 M2454 M2459 M2464 M2469 M2474 M2479 M2484 M2489 M2494 M2499 M2504 M2509 M2514 M2519 M2524 M2529 M2534 M2539 M2544 M2549 M2554 M2559 M2564 M2569 M2574 M2579 M2584 M2589 M2594 M2599 M2604 M2609 M2614 M2619 M2624 M2629 M2634 M2639 M2644 M2649 M2654 M2659 M2664 M2669 M2674 M2679 M2684 M2689 M2694 M2699 M2704 M2709 M2714 M2719 M2724 M2729 M2734 M2739 M2744 M2749 M2754 M2759 M2764 M2769 M2774 M2779 M2784 M2789 M2794 M2799 M2804 M2809 M2814 M2819 M2824 M2829:M2830 M2834:M2835 M2839 M2844 M2849 M2854 M2859 M2864 M2869 M2874 M2879 M2884 M2889 M2894 M2899 M2904 M2909 M2914 M2919 M2924 M2929 M2934 M2939 M2944 M2949 M2954 M2959 M2964 M2969 M2974 M2979 M2984 M2989 M2994 M2999 M3004 M3009 M3014 M3019 M3024 M3029 M3034 M3039 M3244 M3049 M3054 M3059 M3064 M3069 M3074 M3079 M3084 M3089 M3094 M3099 M3104 M3109 M3114 M3119 M3124 M3129 M3134 M3139 M3144 M3149 M3154 M3159 M3164 M3169 M3174 M3179 M3184 M3189 M3194 M3199 M3204 M3209 M3214 M3219 M3224 M3229 M3234 M3239"/>
    <dataValidation allowBlank="1" showInputMessage="1" showErrorMessage="1" promptTitle="Benefit #1-- Payment in-kind" prompt="Since the payment type for benefit #1 was in-kind, this box contains an x." sqref="L14 L19 L24 L29 L34 L39 L44 L49 L54 L59 L64 L69 L74 L79 L84 L89 L94 L99 L104 L109 L114 L119 L124 L129 L134 L139 L144 L149 L154 L159 L164 L169 L174 L179 L184 L189 L194 L199 L204 L209 L214 L219 L224 L229 L234 L239 L244 L249 L254 L259 L264 L269 L274 L279 L284 L289 L294 L299 L304 L309 L314 L319 L324 L329 L334 L339 L344 L349 L354 L359 L364 L369 L374 L379 L384 L389 L394 L399 L404 L409 L414 L419 L424 L429 L434 L439 L444 L449 L454 L459 L464 L469 L474 L479 L484 L489 L494 L499 L504 L509 L514 L519 L524 L529 L534 L539 L544 L549 L554 L559 L564 L569 L574 L579 L584 L589 L594 L599 L604 L609 L614 L619 L624 L629 L634 L639 L644 L649 L654 L659 L664 L669 L674 L679 L684 L689 L694 L699 L704 L709 L714 L719 L724 L729 L734 L739 L744 L749 L754 L759 L764 L769 L774 L779 L784 L789 L794 L799 L804 L809 L814 L819 L824 L829 L834 L839 L844 L849 L854 L859 L864 L869 L874 L879 L884 L889 L894 L899 L904 L909 L914 L919 L924 L929 L934 L939 L944 L949 L954 L959 L964 L969 L974 L979 L984 L989 L994 L999 L1004 L1009 L1014 L1019 L1024 L1029 L1034 L1039 L1044 L1049 L1054 L1059 L1064 L1069 L1074 L1079 L1084 L1089 L1094 L1099 L1104 L1109 L1114 L1119 L1124 L1129 L1134 L1139 L1144 L1149 L1154 L1159 L1164 L1169 L1174 L1179 L1184 L1189 L1194 L1199 L1204 L1209 L1214 L1219 L1224 L1229 L1234 L1239 L1244 L1249 L1254 L1259 L1264 L1269 L1274 L1279 L1284 L1289 L1294 L1299 L1304 L1309 L1314 L1319 L1324 L1329 L1334 L1339 L1344 L1349 L1354 L1359 L1364 L1369 L1374 L1379 L1384 L1389 L1394 L1399 L1404 L1409 L1414 L1419 L1424 L1429 L1434 L1439 L1444 L1449 L1454 L1459 L1464 L1469 L1474 L1479 L1484 L1489 L2364 L2359 L1494 L1499 L1504 L1509 L1514 L1519 L1524 L1529 L1534 L1539 L1544 L1549 L1554 L1559 L1564 L1569 L1574 L1579 L1584 L1589 L1594 L1599 L1604 L1609 L1614 L1619 L1624 L1629 L1634 L1639 L1644 L1649 L1654 L1659 L1664 L1669 L1674 L1679 L1684 L1689 L1694 L1699 L1704 L1709 L1714 L1719 L1724 L1729 L1734 L1739 L1744 L1749 L1754 L1759 L1764 L1769 L1774 L1779 L1784 L1789 L1794 L1799 L1804 L1809 L1814 L1819 L1824 L1829 L1834 L1839 L1844 L1849 L1854 L1859 L1864 L1869 L1874 L1879 L1884 L1889 L1894 L1899 L1904 L1909 L1914 L1919 L1924 L1929 L1934 L1939 L1944 L1949 L1954 L1959 L1964 L1969 L1974 L1979 L1984 L1989 L1994 L1999 L2004 L2009 L2014 L2019 L2024 L2029 L2034 L2039 L2044 L2049 L2054 L2059 L2064 L2069 L2074 L2079 L2084 L2089 L2094 L2099 L2104 L2109 L2114 L2119 L2124 L2129 L2134 L2139 L2144 L2149 L2154 L2159 L2164 L2169 L2174 L2179 L2184 L2189 L2194 L2199 L2204 L2209 L2214 L2219 L2224 L2229 L2234 L2239 L2244 L2249 L2254 L2259 L2264 L2269 L2274 L2279 L2284 L2289 L2294 L2299 L2304 L2309 L2314 L2319 L2324 L2329 L2334 L2339 L2344 L2349 L2354 L2369 L2374 L2379 L2384 L2389 L2394 L2399 L2404 L2409 L2414 L2419 L2424 L2429 L2434 L2439 L2444 L2449 L2454 L2459 L2464 L2469 L2474 L2479 L2484 L2489 L2494 L2499 L2504 L2509 L2514 L2519 L2524 L2529 L2534 L2539 L2544 L2549 L2554 L2559 L2564 L2569 L2574 L2579 L2584 L2589 L2594 L2599 L2604 L2609 L2614 L2619 L2624 L2629 L2634 L2639 L2644 L2649 L2654 L2659 L2664 L2669 L2674 L2679 L2684 L2689 L2694 L2699 L2704 L2709 L2714 L2719 L2724 L2729 L2734 L2739 L2744 L2749 L2754 L2759 L2764 L2769 L2774 L2779 L2784 L2789 L2794 L2799 L2804 L2809 L2814 L2819 L2824 L2829 L2834 L2839 L2844 L2849 L2854 L2859 L2864 L2869 L2874 L2879 L2884 L2889 L2894 L2899 L2904 L2909 L2914 L2919 L2924 L2929 L2934 L2939 L2944 L2949 L2954 L2959 L2964 L2969 L2974 L2979 L2984 L2989 L2994 L2999 L3004 L3009 L3014 L3019 L3024 L3029 L3034 L3039 L3244 L3049 L3054 L3059 L3064 L3069 L3074 L3079 L3084 L3089 L3094 L3099 L3104 L3109 L3114 L3119 L3124 L3129 L3134 L3139 L3144 L3149 L3154 L3159 L3164 L3169 L3174 L3179 L3184 L3189 L3194 L3199 L3204 L3209 L3214 L3219 L3224 L3229 L3234 L3239"/>
    <dataValidation allowBlank="1" showInputMessage="1" showErrorMessage="1" promptTitle="Benefit #1--Payment by Check" prompt="If payment type for benefit #1 was by check, this box would contain an x." sqref="K14 K19 K24 K29 K34 K39 K44 K49 K54 K59 K64 K69 K74 K79 K84 K89 K94 K99 K104 K109 K114 K119 K124 K129 K134 K139 K144 K149 K154 K159 K164 K169 K174 K179 K184 K189 K194 K199 K204 K209 K214 K219 K224 K229 K234 K239 K244 K249 K254 K259 K264 K269 K274 K279 K284 K289 K294 K299 K304 K309 K314 K319 K324 K329 K334 K339 K344 K729 K349 K354 K359 K364 K369 K374 K379 K384 K389 K394 K399 K404 K409 K414 K419 K424 K429 K434 K439 K444 K449 K454 K459 K464 K469 K474 K479 K484 K489 K494 K499 K504 K509 K514 K519 K524 K529 K534 K539 K544 K549 K554 K559 K564 K569 K574 K579 K584 K589 K594 K599 K604 K609 K614 K619 K624 K629 K634 K639 K644 K649 K654 K659 K664 K669 K674 K679 K684 K689 K694 K699 K704 K709 K714 K719 K724 K734 K739 K744 K749 K754 K759 K764 K769 K774 K779 K784 K789 K794 K799 K804 K809 K814 K819 K824 K829 K834 K839 K844 K849 K854 K859 K864 K869 K874 K879 K884 K889 K894 K899 K904 K909 K914 K919 K924 K929 K934 K939 K944 K949 K954 K959 K964 K969 K974 K979 K984 K989 K994 K999 K1004 K1009 K1014 K1019 K1024 K1029 K1034 K1039 K1044 K1049 K1054 K1059 K1064 K1069 K1074 K1079 K1084 K1089 K1094 K1099 K1104 K1109 K1114 K1119 K1124 K1129 K1134 K1139 K1144 K1149 K1154 K1159 K1164 K1169 K1174 K1179 K1184 K1189 K1194 K1199 K1204 K1209 K1214 K1219 K1224 K1229 K1234 K1239 K1244 K1249 K1254 K1259 K1264 K1269 K1274 K1279 K1284 K1289 K1294 K1299 K1304 K1309 K1314 K1319 K1324 K1329 K1334 K1339 K1344 K1349 K1354 K1359 K1364 K1369 K1374 K1379 K1384 K1389 K1394 K1399 K1404 K1409 K1414 K1419 K1424 K1429 K1434 K1439 K1444 K1449 K1454 K1459 K1464 K1469 K1474 K1479 K1484 K1489 K2364 K2359 K1494 K1499 K1504 K1509 K1514 K1519 K1524 K1529 K1534 K1539 K1544 K1549 K1554 K1559 K1564 K1569 K1574 K1579 K1584 K1589 K1594 K1599 K1604 K1609 K1614 K1619 K1624 K1629 K1634 K1639 K1644 K1649 K1654 K1659 K1664 K1669 K1674 K1679 K1684 K1689 K1694 K1699 K1704 K1709 K1714 K1719 K1724 K1729 K1734 K1739 K1744 K1749 K1754 K1759 K1764 K1769 K1774 K1779 K1784 K1789 K1794 K1799 K1804 K1809 K1814 K1819 K1824 K1829 K1834 K1839 K1844 K1849 K1854 K1859 K1864 K1869 K1874 K1879 K1884 K1889 K1894 K1899 K1904 K1909 K1914 K1919 K1924 K1929 K1934 K1939 K1944 K1949 K1954 K1959 K1964 K1969 K1974 K1979 K1984 K1989 K1994 K1999 K2004 K2009 K2014 K2019 K2024 K2029 K2034 K2039 K2044 K2049 K2054 K2059 K2064 K2069 K2074 K2079 K2084 K2089 K2094 K2099 K2104 K2109 K2114 K2119 K2124 K2129 K2134 K2139 K2144 K2149 K2154 K2159 K2164 K2169 K2174 K2179 K2184 K2189 K2194 K2199 K2204 K2209 K2214 K2219 K2224 K2229 K2234 K2239 K2244 K2249 K2254 K2259 K2264 K2269 K2274 K2279 K2284 K2289 K2294 K2299 K2304 K2309 K2314 K2319 K2324 K2329 K2334 K2339 K2344 K2349 K2354 K2369 K2374 K2379 K2384 K2389 K2394 K2399 K2404 K2409 K2414 K2419 K2424 K2429 K2434 K2439 K2444 K2449 K2454 K2459 K2464 K2469 K2474 K2479 K2484 K2489 K2494 K2499 K2504 K2509 K2514 K2519 K2524 K2529 K2534 K2539 K2544 K2549 K2554 K2559 K2564 K2569 K2574 K2579 K2584 K2589 K2594 K2599 K2604 K2609 K2614 K2619 K2624 K2629 K2634 K2639 K2644 K2649 K2654 K2659 K2664 K2669 K2674 K2679 K2684 K2689 K2694 K2699 K2704 K2709 K2714 K2719 K2724 K2729 K2734 K2739 K2744 K2749 K2754 K2759 K2764 K2769 K2774 K2779 K2784 K2789 K2794 K2799 K2804 K2809 K2814 K2819 K2824 K2829 K2834 K2839 K2844 K2849 K2854 K2859 K2864 K2869 K2874 K2879 K2884 K2889 K2894 K2899 K2904 K2909 K2914 K2919 K2924 K2929 K2934 K2939 K2944 K2949 K2954 K2959 K2964 K2969 K2974 K2979 K2984 K2989 K2994 K2999 K3004 K3009 K3014 K3019 K3024 K3029 K3034 K3039 K3044 K3049 K3054 K3059 K3064 K3069 K3074 K3079 K3084 K3089 K3094 K3099 K3104 K3109 K3114 K3119 K3124 K3129 K3134 K3139 K3144 K3149 K3154 K3159 K3164 K3169 K3174 K3179 K3184 K3189 K3194 K3199 K3204 K3209 K3214 K3219 K3224 K3229 K3234 K3239 K3244"/>
    <dataValidation allowBlank="1" showInputMessage="1" showErrorMessage="1" promptTitle="Benefit#1 Description Example" prompt="Benefit Description for Entry #1 is listed here." sqref="J14 J19 J24 J29 J34 J39 J44 J49 J54 J59 J64 J69 J74 J79 J84 J89 J94 J99 J104 J109 J114 J119 J124 J129 J134 J139 J144 J149 J154 J159 J164 J169 J174 J179 J184 J189 J194 J199 J204 J209 J214 J219 J224 J229 J234 J239 J244 J249 J254 J259 J264 J269 J274 J279 J284 J289 J294 J299 J304 J309 J314 J319 J324 J329 J334 J339 J344 J349 J354 J359 J364 J369 J374 J379 J384 J389 J394 J399 J404 J409 J414 J419 J424 J429 J434 J439 J444 J449 J454 J459 J464 J469 J474 J479 J484 J489 J494 J499 J504 J509 J514 J519 J524 J529 J534 J539 J544 J549 J554 J559 J564 J569 J574 J579 J584 J589 J594 J599 J604 J609 J614 J619 J624 J629 J634 J639 J644 J649 J654 J659 J664 J669 J674 J679 J684 J689 J694 J699 J704 J709 J714 J719 J724 J729 J734 J739 J744 J749 J754 J759 J764 J769 J774 J779 J784 J789 J794 J799 J804 J809 J814 J819 J824 J829 J834 J839 J844 J849 J854 J859 J864 J869 J874 J879 J884 J889 J894 J899 J904 J909 J914 J919 J924 J929 J934 J939 J944 J949 J954 J959 J964 J969 J974 J979 J984 J989 J994 J999 J1004 J1009 J1014 J1019 J1024 J1029 J1034 J1039 J1044 J1049 J1054 J1059 J1064 J1069 J1074 J1079 J1084 J1089 J1094 J1099 J1104 J1109 J1114 J1119 J1124 J1129 J1134 J1139 J1144 J1149 J1154 J1159 J1164 J1169 J1174 J1179 J1184 J1189 J1194 J1199 J1204 J1209 J1214 J1219 J1224 J1229 J1234 J1239 J1244 J1249 J1254 J1259 J1264 J1269 J1274 J1279 J1284 J1289 J1294 J1299 J1304 J1309 J1314 J1319 J1324 J1329 J1334 J1339 J1344 J1349 J1354 J1359 J1364 J1369 J1374 J1379 J1384 J1389 J1394 J1399 J1404 J1409 J1414 J1419 J1424 J1429 J1434 J1439 J1444 J1449 J1454 J1459 J1464 J1469 J1474 J1479 J1484 J1489 J2364 J2359 J1494 J1499 J1504 J1509 J1514 J1519 J1524 J1529 J1534 J1539 J1544 J1549 J1554 J1559 J1564 J1569 J1574 J1579 J1584 J1589 J1594 J1599 J1604 J1609 J1614 J1619 J1624 J1629 J1634 J1639 J1644 J1649 J1654 J1659 J1664 J1669 J1674 J1679 J1684 J1689 J1694 J1699 J1704 J1709 J1714 J1719 J1724 J1729 J1734 J1739 J1744 J1749 J1754 J1759 J1764 J1769 J1774 J1779 J1784 J1789 J1794 J1799 J1804 J1809 J1814 J1819 J1824 J1829 J1834 J1839 J1844 J1849 J1854 J1859 J1864 J1869 J1874 J1879 J1884 J1889 J1894 J1899 J1904 J1909 J1914 J1919 J1924 J1929 J1934 J1939 J1944 J1949 J1954 J1959 J1964 J1969 J1974 J1979 J1984 J1989 J1994 J1999 J2004 J2009 J2014 J2019 J2024 J2029 J2034 J2039 J2044 J2049 J2054 J2059 J2064 J2069 J2074 J2079 J2084 J2089 J2094 J2099 J2104 J2109 J2114 J2119 J2124 J2129 J2134 J2139 J2144 J2149 J2154 J2159 J2164 J2169 J2174 J2179 J2184 J2189 J2194 J2199 J2204 J2209 J2214 J2219 J2224 J2229 J2234 J2239 J2244 J2249 J2254 J2259 J2264 J2269 J2274 J2279 J2284 J2289 J2294 J2299 J2304 J2309 J2314 J2319 J2324 J2329 J2334 J2339 J2344 J2349 J2354 J2369 J2374 J2379 J2384 J2389 J2394 J2399 J2404 J2409 J2414 J2419 J2424 J2429 J2434 J2439 J2444 J2449 J2454 J2459 J2464 J2469 J2474 J2479 J2484 J2489 J2494 J2499 J2504 J2509 J2514 J2519 J2524 J2529 J2534 J2539 J2544 J2549 J2554 J2559 J2564 J2569 J2574 J2579 J2584 J2589 J2594 J2599 J2604 J2609 J2614 J2619 J2624 J2629 J2634 J2639 J2644 J2649 J2654 J2659 J2664 J2669 J2674 J2679 J2684 J2689 J2694 J2699 J2704 J2709 J2714 J2719 J2724 J2729 J2734 J2739 J2744 J2749 J2754 J2759 J2764 J2769 J2774 J2779 J2784 J2789 J2794 J2799 J2804 J2809 J2814 J2819 J2824 J2829 J2834 J2839 J2844 J2849 J2854 J2859 J2864 J2869 J2874 J2879 J2884 J2889 J2894 J2899 J2904 J2909 J2914 J2919 J2924 J2929 J2934 J2939 J2944 J2949 J2954 J2959 J2964 J2969 J2974 J2979 J2984 J2989 J2994 J2999 J3004 J3009 J3014 J3019 J3024 J3029 J3034 J3039 J3044 J3049 J3054 J3059 J3064 J3069 J3074 J3079 J3084 J3089 J3094 J3099 J3104 J3109 J3114 J3119 J3124 J3129 J3134 J3139 J3144 J3149 J3154 J3159 J3164 J3169 J3174 J3179 J3184 J3189 J3194 J3199 J3204 J3209 J3214 J3219 J3224 J3229 J3234 J3239 J3244"/>
    <dataValidation allowBlank="1" showInputMessage="1" showErrorMessage="1" promptTitle="Benefit Source" prompt="List the benefit source here." sqref="G14:I14 G17:I17 G19:I19 G22:I22 G24:I24 G27:I27 G29:I29 G32:I32 G34:I34 G37:I37 G39:I39 G42:I42 G44:I44 G47:I47 G49:I49 G52:I52 G54:I54 G57:I57 G59:I59 G62:I62 G64:I64 G67:I67 G69:I69 G72:I72 G74:I74 G77:I77 G79:I79 G82:I82 G84:I84 G87:I87 G89:I89 G92:I92 G94:I94 G97:I97 G99:I99 G102:I102 G104:I104 G107:I107 G109:I109 G112:I112 G114:I114 G117:I117 G119:I119 G122:I122 G124:I124 G127:I127 G129:I129 G132:I132 G134:I134 G137:I137 G139:I139 G142:I142 G144:I144 G147:I147 G149:I149 G152:I152 G154:I154 G157:I157 G159:I159 G162:I162 G164:I164 G167:I167 G169:I169 G172:I172 G174:I174 G177:I177 G179:I179 G182:I182 G184:I184 G187:I187 G189:I189 G192:I192 G194:I194 G197:I197 G199:I199 G202:I202 G204:I204 G207:I207 G209:I209 G212:I212 G214:I214 G217:I217 G219:I219 G222:I222 G224:I224 G227:I227 G229:I229 G232:I232 G234:I234 G237:I237 G239:I239 G242:I242 G244:I244 G247:I247 G249:I249 G252:I252 G254:I254 G257:I257 G259:I259 G262:I262 G264:I264 G267:I267 G269:I269 G272:I272 G274:I274 G277:I277 G279:I279 G282:I282 G284:I284 G287:I287 G289:I289 G292:I292 G294:I294 G297:I297 G299:I299 G302:I302 G304:I304 G307:I307 G309:I309 G312:I312 G314:I314 G317:I317 G319:I319 G322:I322 G324:I324 G327:I327 G329:I329 G332:I332 G334:I334 G337:I337 G339:I339 G342:I342 G344:I344 G347:I347 G349:I349 G352:I352 G354:I354 G357:I357 G359:I359 G362:I362 G364:I364 G367:I367 G369:I369 G372:I372 G374:I374 G377:I377 G379:I379 G382:I382 G384:I384 G387:I387 G389:I389 G392:I392 G394:I394 G397:I397 G399:I399 G402:I402 G404:I404 G407:I407 G409:I409 G412:I412 G414:I414 G417:I417 G419:I419 G422:I422 G424:I424 G427:I427 G429:I429 G432:I432 G434:I434 G437:I437 G439:I439 G442:I442 G444:I444 G447:I447 G449:I449 G452:I452 G454:I454 G457:I457 G459:I459 G462:I462 G464:I464 G467:I467 G469:I469 G472:I472 G474:I474 G477:I477 G479:I479 G482:I482 G484:I484 G487:I487 G489:I489 G492:I492 G494:I494 G497:I497 G499:I499 G502:I502 G504:I504 G507:I507 G509:I509 G512:I512 G514:I514 G517:I517 G519:I519 G522:I522 G524:I524 G527:I527 G529:I529 G532:I532 G534:I534 G537:I537 G539:I539 G542:I542 G544:I544 G547:I547 G549:I549 G552:I552 G554:I554 G557:I557 G559:I559 G562:I562 G564:I564 G567:I567 G569:I569 G572:I572 G574:I574 G577:I577 G579:I579 G582:I582 G584:I584 G587:I587 G589:I589 G592:I592 G594:I594 G597:I597 G599:I599 G602:I602 G604:I604 G607:I607 G609:I609 G612:I612 G614:I614 G617:I617 G619:I619 G622:I622 G624:I624 G627:I627 G629:I629 G632:I632 G634:I634 G637:I637 G639:I639 G642:I642 G644:I644 G647:I647 G649:I649 G652:I652 G654:I654 G657:I657 G659:I659 G662:I662 G664:I664 G667:I667 G669:I669 G672:I672 G674:I674 G677:I677 G679:I679 G682:I682 G684:I684 G687:I687 G689:I689 G692:I692 G694:I694 G697:I697 G699:I699 G702:I702 G704:I704 G707:I707 G709:I709 G712:I712 G714:I714 G717:I717 G719:I719 G722:I722 G724:I724 G727:I727 G729:I729 G732:I732 G734:I734 G737:I737 G739:I739 G742:I742 G744:I744 G747:I747 G749:I749 G752:I752 G754:I754 G757:I757 G759:I759 G762:I762 G764:I764 G767:I767 G769:I769 G772:I772 G774:I774 G777:I777 G779:I779 G782:I782 G784:I784 G787:I787 G789:I789 G792:I792 G794:I794 G797:I797 G799:I799 G802:I802 G804:I804 G807:I807 G809:I809 G812:I812 G814:I814 G817:I817 G819:I819 G822:I822 G824:I824 G827:I827 G829:I829 G832:I832 G834:I834 G837:I837 G839:I839 G842:I842 G844:I844 G847:I847 G849:I849 G852:I852 G854:I854 G857:I857 G859:I859 G862:I862 G864:I864 G867:I867 G869:I869 G872:I872 G874:I874 G877:I877 G879:I879 G882:I882 G884:I884 G887:I887 G889:I889 G892:I892 G894:I894 G897:I897 G899:I899 G902:I902 G904:I904 G907:I907 G909:I909 G912:I912 G914:I914 G917:I917 G919:I919 G922:I922 G924:I924 G927:I927 G929:I929 G932:I932 G934:I934 G937:I937 G939:I939 G942:I942 G944:I944 G947:I947 G949:I949 G952:I952 G954:I954 G957:I957 G959:I959 G962:I962 G964:I964 G967:I967 G969:I969 G972:I972 G974:I974 G977:I977 G979:I979 G982:I982 G984:I984 G987:I987 G989:I989 G992:I992 G994:I994 G997:I997 G999:I999 G1002:I1002 G1004:I1004 G1007:I1007 G1009:I1009 G1012:I1012 G1014:I1014 G1017:I1017 G1019:I1019 G1022:I1022 G1024:I1024 G1027:I1027 G1029:I1029 G1032:I1032 G1034:I1034 G1037:I1037 G1039:I1039 G1042:I1042 G1044:I1044 G1047:I1047 G1049:I1049 G1052:I1052 G1054:I1054 G1057:I1057 G1059:I1059 G1062:I1062 G1064:I1064 G1067:I1067 G1069:I1069 G1072:I1072 G1074:I1074 G1077:I1077 G1079:I1079 G1082:I1082 G1084:I1084 G1087:I1087 G1089:I1089 G1092:I1092 G1094:I1094 G1097:I1097 G1099:I1099 G1102:I1102 G1104:I1104 G1107:I1107 G1109:I1109 G1112:I1112 G1114:I1114 G1117:I1117 G1119:I1119 G1122:I1122 G1124:I1124 G1127:I1127 G1129:I1129 G1132:I1132 G1134:I1134 G1137:I1137 G1139:I1139 G1142:I1142 G1144:I1144 G1147:I1147 G1149:I1149 G1152:I1152 G1154:I1154 G1157:I1157 G1159:I1159 G1162:I1162 G1164:I1164 G1167:I1167 G1169:I1169 G1172:I1172 G1174:I1174 G1177:I1177 G1179:I1179 G1182:I1182 G1184:I1184 G1187:I1187 G1189:I1189 G1192:I1192 G1194:I1194 G1197:I1197 G1199:I1199 G1202:I1202 G1204:I1204 G1207:I1207 G1209:I1209 G1212:I1212 G1214:I1214 G1217:I1217 G1219:I1219 G1222:I1222 G1224:I1224 G1227:I1227 G1229:I1229 G1232:I1232 G1234:I1234 G1237:I1237 G1239:I1239 G1242:I1242 G1244:I1244 G1247:I1247 G1249:I1249 G1252:I1252 G1254:I1254 G1257:I1257 G1259:I1259 G1262:I1262 G1264:I1264 G1267:I1267 G1269:I1269 G1272:I1272 G1274:I1274 G1277:I1277 G1279:I1279 G1282:I1282 G1284:I1284 G1287:I1287 G1289:I1289 G1292:I1292 G1294:I1294 G1297:I1297 G1299:I1299 G1302:I1302 G1304:I1304 G1307:I1307 G1309:I1309 G1312:I1312 G1314:I1314 G1317:I1317 G1319:I1319 G1322:I1322 G1324:I1324 G1327:I1327 G1329:I1329 G1332:I1332 G1334:I1334 G1337:I1337 G1339:I1339 G1342:I1342 G1344:I1344 G1347:I1347 G1349:I1349 G1352:I1352 G1354:I1354 G1357:I1357 G1359:I1359 G1362:I1362 G1364:I1364 G1367:I1367 G1369:I1369 G1372:I1372 G1374:I1374 G1377:I1377 G1379:I1379 G1382:I1382 G1384:I1384 G1387:I1387 G1389:I1389 G1392:I1392 G1394:I1394 G1397:I1397 G1399:I1399 G1402:I1402 G1404:I1404 G1407:I1407 G1409:I1409 G1412:I1412 G1414:I1414 G1417:I1417 G1419:I1419 G1422:I1422 G1424:I1424 G1427:I1427 G1429:I1429 G1432:I1432 G1434:I1434 G1437:I1437 G1439:I1439 G1442:I1442 G1444:I1444 G1447:I1447 G1449:I1449 G1452:I1452 G1454:I1454 G1457:I1457 G1459:I1459 G1462:I1462 G1464:I1464 G1467:I1467 G1469:I1469 G1472:I1472 G1474:I1474 G1477:I1477 G1479:I1479 G1482:I1482 G1484:I1484 G1487:I1487 G1489:I1489 G1492:I1492 G2364:I2364 G2367:I2367 G2359:I2359 G2362:I2362 G1494:I1494 G1497:I1497 G1499:I1499 G1502:I1502 G1504:I1504 G1507:I1507 G1509:I1509 G1512:I1512 G1514:I1514 G1517:I1517 G1519:I1519 G1522:I1522 G1524:I1524 G1527:I1527 G1529:I1529 G1532:I1532 G1534:I1534 G1537:I1537 G1539:I1539 G1542:I1542 G1544:I1544 G1547:I1547 G1549:I1549 G1552:I1552 G1554:I1554 G1557:I1557 G1559:I1559 G1562:I1562 G1564:I1564 G1567:I1567 G1569:I1569 G1572:I1572 G1574:I1574 G1577:I1577 G1579:I1579 G1582:I1582 G1584:I1584 G1587:I1587 G1589:I1589 G1592:I1592 G1594:I1594 G1597:I1597 G1599:I1599 G1602:I1602 G1604:I1604 G1607:I1607 G1609:I1609 G1612:I1612 G1614:I1614 G1617:I1617 G1619:I1619 G1622:I1622 G1624:I1624 G1627:I1627 G1629:I1629 G1632:I1632 G1634:I1634 G1637:I1637 G1639:I1639 G1642:I1642 G1644:I1644 G1647:I1647 G1649:I1649 G1652:I1652 G1654:I1654 G1657:I1657 G1659:I1659 G1662:I1662 G1664:I1664 G1667:I1667 G1669:I1669 G1672:I1672 G1674:I1674 G1677:I1677 G1679:I1679 G1682:I1682 G1684:I1684 G1687:I1687 G1689:I1689 G1692:I1692 G1694:I1694 G1697:I1697 G1699:I1699 G1702:I1702 G1704:I1704 G1707:I1707 G1709:I1709 G1712:I1712 G1714:I1714 G1717:I1717 G1719:I1719 G1722:I1722 G1724:I1724 G1727:I1727 G1729:I1729 G1732:I1732 G1734:I1734 G1737:I1737 G1739:I1739 G1742:I1742 G1744:I1744 G1747:I1747 G1749:I1749 G1752:I1752 G1754:I1754 G1757:I1757 G1759:I1759 G1762:I1762 G1764:I1764 G1767:I1767 G1769:I1769 G1772:I1772 G1774:I1774 G1777:I1777 G1779:I1779 G1782:I1782 G1784:I1784 G1787:I1787 G1789:I1789 G1792:I1792 G1794:I1794 G1797:I1797 G1799:I1799 G1802:I1802 G1804:I1804 G1807:I1807 G1809:I1809 G1812:I1812 G1814:I1814 G1817:I1817 G1819:I1819 G1822:I1822 G1824:I1824 G1827:I1827 G1829:I1829 G1832:I1832 G1834:I1834 G1837:I1837 G1839:I1839 G1842:I1842 G1844:I1844 G1847:I1847 G1849:I1849 G1852:I1852 G1854:I1854 G1857:I1857 G1859:I1859 G1862:I1862 G1864:I1864 G1867:I1867 G1869:I1869 G1872:I1872 G1874:I1874 G1877:I1877 G1879:I1879 G1882:I1882 G1884:I1884 G1887:I1887 G1889:I1889 G1892:I1892 G1894:I1894 G1897:I1897 G1899:I1899 G1902:I1902 G1904:I1904 G1907:I1907 G1909:I1909 G1912:I1912 G1914:I1914 G1917:I1917 G1919:I1919 G1922:I1922 G1924:I1924 G1927:I1927 G1929:I1929 G1932:I1932 G1934:I1934 G1937:I1937 G1939:I1939 G1942:I1942 G1944:I1944 G1947:I1947 G1949:I1949 G1952:I1952 G1954:I1954 G1957:I1957 G1959:I1959 G1962:I1962 G1964:I1964 G1967:I1967 G1969:I1969 G1972:I1972 G1974:I1974 G1977:I1977 G1979:I1979 G1982:I1982 G1984:I1984 G1987:I1987 G1989:I1989 G1992:I1992 G1994:I1994 G1997:I1997 G1999:I1999 G2002:I2002 G2004:I2004 G2007:I2007 G2009:I2009 G2012:I2012 G2014:I2014 G2017:I2017 G2019:I2019 G2022:I2022 G2024:I2024 G2027:I2027 G2029:I2029 G2032:I2032 G2034:I2034 G2037:I2037 G2039:I2039 G2042:I2042 G2044:I2044 G2047:I2047 G2049:I2049 G2052:I2052 G2054:I2054 G2057:I2057 G2059:I2059 G2062:I2062 G2064:I2064 G2067:I2067 G2069:I2069 G2072:I2072 G2074:I2074 G2077:I2077 G2079:I2079 G2082:I2082 G2084:I2084 G2087:I2087 G2089:I2089 G2092:I2092 G2094:I2094 G2097:I2097 G2099:I2099 G2102:I2102 G2104:I2104 G2107:I2107 G2109:I2109 G2112:I2112 G2114:I2114 G2117:I2117 G2119:I2119 G2122:I2122 G2124:I2124 G2127:I2127 G2129:I2129 G2132:I2132 G2134:I2134 G2137:I2137 G2139:I2139 G2142:I2142 G2144:I2144 G2147:I2147 G2149:I2149 G2152:I2152 G2154:I2154 G2157:I2157 G2159:I2159 G2162:I2162 G2164:I2164 G2167:I2167 G2169:I2169 G2172:I2172 G2174:I2174 G2177:I2177 G2179:I2179 G2182:I2182 G2184:I2184 G2187:I2187 G2189:I2189 G2192:I2192 G2194:I2194 G2197:I2197 G2199:I2199 G2202:I2202 G2204:I2204 G2207:I2207 G2209:I2209 G2212:I2212 G2214:I2214 G2217:I2217 G2219:I2219 G2222:I2222 G2224:I2224 G2227:I2227 G2229:I2229 G2232:I2232 G2234:I2234 G2237:I2237 G2239:I2239 G2242:I2242 G2244:I2244 G2247:I2247 G2249:I2249 G2252:I2252 G2254:I2254 G2257:I2257 G2259:I2259 G2262:I2262 G2264:I2264 G2267:I2267 G2269:I2269 G2272:I2272 G2274:I2274 G2277:I2277 G2279:I2279 G2282:I2282 G2284:I2284 G2287:I2287 G2289:I2289 G2292:I2292 G2294:I2294 G2297:I2297 G2299:I2299 G2302:I2302 G2304:I2304 G2307:I2307 G2309:I2309 G2312:I2312 G2314:I2314 G2317:I2317 G2319:I2319 G2322:I2322 G2324:I2324 G2327:I2327 G2329:I2329 G2332:I2332 G2334:I2334 G2337:I2337 G2339:I2339 G2342:I2342 G2344:I2344 G2347:I2347 G2349:I2349 G2352:I2352 G2354:I2354 G2357:I2357 G2369:I2369 G2372:I2372 G2374:I2374 G2377:I2377 G2379:I2379 G2382:I2382 G2384:I2384 G2387:I2387 G2389:I2389 G2392:I2392 G2394:I2394 G2397:I2397 G2399:I2399 G2402:I2402 G2404:I2404 G2407:I2407 G2409:I2409 G2412:I2412 G2414:I2414 G2417:I2417 G2419:I2419 G2422:I2422 G2424:I2424 G2427:I2427 G2429:I2429 G2432:I2432 G2434:I2434 G2437:I2437 G2439:I2439 G2442:I2442 G2444:I2444 G2447:I2447 G2449:I2449 G2452:I2452 G2454:I2454 G2457:I2457 G2459:I2459 G2462:I2462 G2464:I2464 G2467:I2467 G2469:I2469 G2472:I2472 G2474:I2474 G2477:I2477 G2479:I2479 G2482:I2482 G2484:I2484 G2487:I2487 G2489:I2489 G2492:I2492 G2494:I2494 G2497:I2497 G2499:I2499 G2502:I2502 G2504:I2504 G2507:I2507 G2509:I2509 G2512:I2512 G2514:I2514 G2517:I2517 G2519:I2519 G2522:I2522 G2524:I2524 G2527:I2527 G2529:I2529 G2532:I2532 G2534:I2534 G2537:I2537 G2539:I2539 G2542:I2542 G2544:I2544 G2547:I2547 G2549:I2549 G2552:I2552 G2554:I2554 G2557:I2557 G2559:I2559 G2562:I2562 G2564:I2564 G2567:I2567 G2569:I2569 G2572:I2572 G2574:I2574 G2577:I2577 G2579:I2579 G2582:I2582 G2584:I2584 G2587:I2587 G2589:I2589 G2592:I2592 G2594:I2594 G2597:I2597 G2599:I2599 G2602:I2602 G2604:I2604 G2607:I2607 G2609:I2609 G2612:I2612 G2614:I2614 G2617:I2617 G2619:I2619 G2622:I2622 G2624:I2624 G2627:I2627 G2629:I2629 G2632:I2632 G2634:I2634 G2637:I2637 G2639:I2639 G2642:I2642 G2644:I2644 G2647:I2647 G2649:I2649 G2652:I2652 G2654:I2654 G2657:I2657 G2659:I2659 G2662:I2662 G2664:I2664 G2667:I2667 G2669:I2669 G2672:I2672 G2674:I2674 G2677:I2677 G2679:I2679 G2682:I2682 G2684:I2684 G2687:I2687 G2689:I2689 G2692:I2692 G2694:I2694 G2697:I2697 G2699:I2699 G2702:I2702 G2704:I2704 G2707:I2707 G2709:I2709 G2712:I2712 G2714:I2714 G2717:I2717 G2719:I2719 G2722:I2722 G2724:I2724 G2727:I2727 G2729:I2729 G2732:I2732 G2734:I2734 G2737:I2737 G2739:I2739 G2742:I2742 G2744:I2744 G2747:I2747 G2749:I2749 G2752:I2752 G2754:I2754 G2757:I2757 G2759:I2759 G2762:I2762 G2764:I2764 G2767:I2767 G2769:I2769 G2772:I2772 G2774:I2774 G2777:I2777 G2779:I2779 G2782:I2782 G2784:I2784 G2787:I2787 G2789:I2789 G2792:I2792 G2794:I2794 G2797:I2797 G2799:I2799 G2802:I2802 G2804:I2804 G2807:I2807 G2809:I2809 G2812:I2812 G2814:I2814 G2817:I2817 G2819:I2819 G2822:I2822 G2824:I2824 G2827:I2827 G2829:I2829 G2832:I2832 G2834:I2834 G2837:I2837 G2839:I2839 G2842:I2842 G2844:I2844 G2847:I2847 G2849:I2849 G2852:I2852 G2854:I2854 G2857:I2857 G2859:I2859 G2862:I2862 G2864:I2864 G2867:I2867 G2869:I2869 G2872:I2872 G2874:I2874 G2877:I2877 G2879:I2879 G2882:I2882 G2884:I2884 G2887:I2887 G2889:I2889 G2892:I2892 G2894:I2894 G2897:I2897 G2899:I2899 G2902:I2902 G2904:I2904 G2907:I2907 G2909:I2909 G2912:I2912 G2914:I2914 G2917:I2917 G2919:I2919 G2922:I2922 G2924:I2924 G2927:I2927 G2929:I2929 G2932:I2932 G2934:I2934 G2937:I2937 G2939:I2939 G2942:I2942 G2944:I2944 G2947:I2947 G2949:I2949 G2952:I2952 G2954:I2954 G2957:I2957 G2959:I2959 G2962:I2962 G2964:I2964 G2967:I2967 G2969:I2969 G2972:I2972 G2974:I2974 G2977:I2977 G2979:I2979 G2982:I2982 G2984:I2984 G2987:I2987 G2989:I2989 G2992:I2992 G2994:I2994 G2997:I2997 G2999:I2999 G3002:I3002 G3004:I3004 G3007:I3007 G3009:I3009 G3012:I3012 G3014:I3014 G3017:I3017 G3019:I3019 G3022:I3022 G3024:I3024 G3027:I3027 G3029:I3029 G3032:I3032 G3034:I3034 G3037:I3037 G3039:I3039 G3042:I3042 G3044:I3044 G3047:I3047 G3049:I3049 G3052:I3052 G3054:I3054 G3057:I3057 G3059:I3059 G3062:I3062 G3064:I3064 G3067:I3067 G3069:I3069 G3072:I3072 G3074:I3074 G3077:I3077 G3079:I3079 G3082:I3082 G3084:I3084 G3087:I3087 G3089:I3089 G3092:I3092 G3094:I3094 G3097:I3097 G3099:I3099 G3102:I3102 G3104:I3104 G3107:I3107 G3109:I3109 G3112:I3112 G3114:I3114 G3117:I3117 G3119:I3119 G3122:I3122 G3124:I3124 G3127:I3127 G3129:I3129 G3132:I3132 G3134:I3134 G3137:I3137 G3139:I3139 G3142:I3142 G3144:I3144 G3147:I3147 G3149:I3149 G3152:I3152 G3154:I3154 G3157:I3157 G3159:I3159 G3162:I3162 G3164:I3164 G3167:I3167 G3169:I3169 G3172:I3172 G3174:I3174 G3177:I3177 G3179:I3179 G3182:I3182 G3184:I3184 G3187:I3187 G3189:I3189 G3192:I3192 G3194:I3194 G3197:I3197 G3199:I3199 G3202:I3202 G3204:I3204 G3207:I3207 G3209:I3209 G3212:I3212 G3214:I3214 G3217:I3217 G3219:I3219 G3222:I3222 G3224:I3224 G3227:I3227 G3229:I3229 G3232:I3232 G3234:I3234 G3237:I3237 G3239:I3239 G3242:I3242 G3244:I3244 G3247:I3247"/>
  </dataValidations>
  <hyperlinks>
    <hyperlink ref="D10" r:id="rId1"/>
  </hyperlinks>
  <pageMargins left="0.7" right="0.7" top="0.75" bottom="0.75" header="0.3" footer="0.3"/>
  <pageSetup orientation="portrait"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8"/>
  <sheetViews>
    <sheetView topLeftCell="A2" workbookViewId="0">
      <selection activeCell="P9" sqref="P9"/>
    </sheetView>
  </sheetViews>
  <sheetFormatPr defaultRowHeight="13.2" x14ac:dyDescent="0.25"/>
  <cols>
    <col min="1" max="1" width="3.88671875" style="489" customWidth="1"/>
    <col min="2" max="2" width="16.109375" style="489" customWidth="1"/>
    <col min="3" max="3" width="17.6640625" style="489" customWidth="1"/>
    <col min="4" max="4" width="14.44140625" style="489" customWidth="1"/>
    <col min="5" max="5" width="18.6640625" style="489" hidden="1" customWidth="1"/>
    <col min="6" max="6" width="14.88671875" style="489" customWidth="1"/>
    <col min="7" max="7" width="3" style="489" customWidth="1"/>
    <col min="8" max="8" width="11.33203125" style="489" customWidth="1"/>
    <col min="9" max="9" width="6.88671875" style="489" customWidth="1"/>
    <col min="10" max="10" width="12.33203125" style="489" customWidth="1"/>
    <col min="11" max="11" width="9.109375" style="489" customWidth="1"/>
    <col min="12" max="12" width="8.88671875" style="489" customWidth="1"/>
    <col min="13" max="13" width="8" style="489" customWidth="1"/>
    <col min="14" max="14" width="0.109375" style="489" customWidth="1"/>
    <col min="15" max="15" width="8.88671875" style="489"/>
    <col min="16" max="16" width="20.33203125" style="489" bestFit="1" customWidth="1"/>
    <col min="17" max="20" width="8.88671875" style="489"/>
    <col min="21" max="21" width="9.44140625" style="489" customWidth="1"/>
    <col min="22" max="22" width="13.6640625" style="101" customWidth="1"/>
    <col min="23" max="16384" width="8.88671875" style="489"/>
  </cols>
  <sheetData>
    <row r="1" spans="1:19" s="489" customFormat="1" hidden="1" x14ac:dyDescent="0.25"/>
    <row r="2" spans="1:19" s="489" customFormat="1" x14ac:dyDescent="0.25">
      <c r="J2" s="795" t="s">
        <v>5581</v>
      </c>
      <c r="K2" s="796"/>
      <c r="L2" s="796"/>
      <c r="M2" s="796"/>
      <c r="P2" s="798"/>
      <c r="Q2" s="798"/>
      <c r="R2" s="798"/>
      <c r="S2" s="798"/>
    </row>
    <row r="3" spans="1:19" s="489" customFormat="1" x14ac:dyDescent="0.25">
      <c r="J3" s="796"/>
      <c r="K3" s="796"/>
      <c r="L3" s="796"/>
      <c r="M3" s="796"/>
      <c r="P3" s="799"/>
      <c r="Q3" s="799"/>
      <c r="R3" s="799"/>
      <c r="S3" s="799"/>
    </row>
    <row r="4" spans="1:19" s="489" customFormat="1" ht="13.8" thickBot="1" x14ac:dyDescent="0.3">
      <c r="A4" s="22"/>
      <c r="B4" s="22"/>
      <c r="C4" s="22"/>
      <c r="D4" s="22"/>
      <c r="E4" s="22"/>
      <c r="F4" s="22"/>
      <c r="G4" s="22"/>
      <c r="H4" s="22"/>
      <c r="I4" s="22"/>
      <c r="J4" s="797"/>
      <c r="K4" s="797"/>
      <c r="L4" s="797"/>
      <c r="M4" s="797"/>
      <c r="P4" s="800"/>
      <c r="Q4" s="800"/>
      <c r="R4" s="800"/>
      <c r="S4" s="800"/>
    </row>
    <row r="5" spans="1:19" s="489" customFormat="1" ht="30" customHeight="1" thickTop="1" thickBot="1" x14ac:dyDescent="0.3">
      <c r="A5" s="801" t="str">
        <f>CONCATENATE("1353 Travel Report for ",B9,", ",B10," for the reporting period ",IF(G9=0,IF(I9=0,CONCATENATE("[MARK REPORTING PERIOD]"),CONCATENATE(#REF!)), CONCATENATE(#REF!)))</f>
        <v>1353 Travel Report for Health and Human Services, Asst Sec for Public Affairs for the reporting period [MARK REPORTING PERIOD]</v>
      </c>
      <c r="B5" s="802"/>
      <c r="C5" s="802"/>
      <c r="D5" s="802"/>
      <c r="E5" s="802"/>
      <c r="F5" s="802"/>
      <c r="G5" s="802"/>
      <c r="H5" s="802"/>
      <c r="I5" s="802"/>
      <c r="J5" s="802"/>
      <c r="K5" s="802"/>
      <c r="L5" s="802"/>
      <c r="M5" s="802"/>
      <c r="N5" s="24"/>
      <c r="O5" s="22"/>
      <c r="Q5" s="25"/>
    </row>
    <row r="6" spans="1:19" s="489" customFormat="1" ht="13.5" customHeight="1" thickTop="1" x14ac:dyDescent="0.25">
      <c r="A6" s="803" t="s">
        <v>12</v>
      </c>
      <c r="B6" s="805" t="s">
        <v>1</v>
      </c>
      <c r="C6" s="806"/>
      <c r="D6" s="806"/>
      <c r="E6" s="806"/>
      <c r="F6" s="806"/>
      <c r="G6" s="806"/>
      <c r="H6" s="806"/>
      <c r="I6" s="806"/>
      <c r="J6" s="807"/>
      <c r="K6" s="26" t="s">
        <v>2</v>
      </c>
      <c r="L6" s="26" t="s">
        <v>3</v>
      </c>
      <c r="M6" s="26" t="s">
        <v>4</v>
      </c>
      <c r="N6" s="29"/>
      <c r="O6" s="22"/>
    </row>
    <row r="7" spans="1:19" s="489" customFormat="1" ht="20.25" customHeight="1" thickBot="1" x14ac:dyDescent="0.3">
      <c r="A7" s="803"/>
      <c r="B7" s="808"/>
      <c r="C7" s="809"/>
      <c r="D7" s="809"/>
      <c r="E7" s="809"/>
      <c r="F7" s="809"/>
      <c r="G7" s="809"/>
      <c r="H7" s="809"/>
      <c r="I7" s="809"/>
      <c r="J7" s="810"/>
      <c r="K7" s="107"/>
      <c r="L7" s="108"/>
      <c r="M7" s="109">
        <v>2019</v>
      </c>
      <c r="N7" s="33"/>
      <c r="O7" s="22"/>
    </row>
    <row r="8" spans="1:19" s="489" customFormat="1" ht="27.75" customHeight="1" thickTop="1" thickBot="1" x14ac:dyDescent="0.3">
      <c r="A8" s="803"/>
      <c r="B8" s="811" t="s">
        <v>5617</v>
      </c>
      <c r="C8" s="812"/>
      <c r="D8" s="812"/>
      <c r="E8" s="812"/>
      <c r="F8" s="812"/>
      <c r="G8" s="813"/>
      <c r="H8" s="813"/>
      <c r="I8" s="813"/>
      <c r="J8" s="813"/>
      <c r="K8" s="813"/>
      <c r="L8" s="812"/>
      <c r="M8" s="812"/>
      <c r="N8" s="814"/>
      <c r="O8" s="22"/>
    </row>
    <row r="9" spans="1:19" s="489" customFormat="1" ht="18" customHeight="1" thickTop="1" x14ac:dyDescent="0.3">
      <c r="A9" s="803"/>
      <c r="B9" s="815" t="s">
        <v>7</v>
      </c>
      <c r="C9" s="790"/>
      <c r="D9" s="790"/>
      <c r="E9" s="790"/>
      <c r="F9" s="790"/>
      <c r="G9" s="816"/>
      <c r="H9" s="648" t="s">
        <v>5618</v>
      </c>
      <c r="I9" s="819"/>
      <c r="J9" s="654" t="s">
        <v>5619</v>
      </c>
      <c r="K9" s="926" t="s">
        <v>32</v>
      </c>
      <c r="L9" s="660" t="s">
        <v>5620</v>
      </c>
      <c r="M9" s="661"/>
      <c r="N9" s="34"/>
      <c r="O9" s="35"/>
      <c r="P9" s="22"/>
    </row>
    <row r="10" spans="1:19" s="489" customFormat="1" ht="15.75" customHeight="1" x14ac:dyDescent="0.25">
      <c r="A10" s="803"/>
      <c r="B10" s="789" t="s">
        <v>8085</v>
      </c>
      <c r="C10" s="790"/>
      <c r="D10" s="790"/>
      <c r="E10" s="790"/>
      <c r="F10" s="791"/>
      <c r="G10" s="817"/>
      <c r="H10" s="649"/>
      <c r="I10" s="820"/>
      <c r="J10" s="655"/>
      <c r="K10" s="927"/>
      <c r="L10" s="662"/>
      <c r="M10" s="661"/>
      <c r="N10" s="34"/>
      <c r="O10" s="35"/>
      <c r="P10" s="22"/>
    </row>
    <row r="11" spans="1:19" s="489" customFormat="1" ht="13.8" thickBot="1" x14ac:dyDescent="0.3">
      <c r="A11" s="803"/>
      <c r="B11" s="36" t="s">
        <v>11</v>
      </c>
      <c r="C11" s="37" t="s">
        <v>8086</v>
      </c>
      <c r="D11" s="945" t="s">
        <v>8087</v>
      </c>
      <c r="E11" s="793"/>
      <c r="F11" s="794"/>
      <c r="G11" s="818"/>
      <c r="H11" s="650"/>
      <c r="I11" s="821"/>
      <c r="J11" s="656"/>
      <c r="K11" s="928"/>
      <c r="L11" s="663"/>
      <c r="M11" s="664"/>
      <c r="N11" s="38"/>
      <c r="O11" s="35"/>
      <c r="P11" s="22"/>
    </row>
    <row r="12" spans="1:19" s="489" customFormat="1" ht="13.8" thickTop="1" x14ac:dyDescent="0.25">
      <c r="A12" s="803"/>
      <c r="B12" s="781" t="s">
        <v>5588</v>
      </c>
      <c r="C12" s="698" t="s">
        <v>14</v>
      </c>
      <c r="D12" s="696" t="s">
        <v>5589</v>
      </c>
      <c r="E12" s="717" t="s">
        <v>5590</v>
      </c>
      <c r="F12" s="718"/>
      <c r="G12" s="783" t="s">
        <v>17</v>
      </c>
      <c r="H12" s="784"/>
      <c r="I12" s="785"/>
      <c r="J12" s="698" t="s">
        <v>18</v>
      </c>
      <c r="K12" s="692" t="s">
        <v>19</v>
      </c>
      <c r="L12" s="694" t="s">
        <v>5591</v>
      </c>
      <c r="M12" s="696" t="s">
        <v>21</v>
      </c>
      <c r="N12" s="39"/>
      <c r="O12" s="22"/>
    </row>
    <row r="13" spans="1:19" s="489" customFormat="1" ht="34.5" customHeight="1" thickBot="1" x14ac:dyDescent="0.3">
      <c r="A13" s="804"/>
      <c r="B13" s="782"/>
      <c r="C13" s="715"/>
      <c r="D13" s="716"/>
      <c r="E13" s="719"/>
      <c r="F13" s="720"/>
      <c r="G13" s="786"/>
      <c r="H13" s="787"/>
      <c r="I13" s="788"/>
      <c r="J13" s="763"/>
      <c r="K13" s="764"/>
      <c r="L13" s="1102"/>
      <c r="M13" s="763"/>
      <c r="N13" s="40"/>
      <c r="O13" s="22"/>
    </row>
    <row r="14" spans="1:19" s="489" customFormat="1" ht="21.6" thickTop="1" thickBot="1" x14ac:dyDescent="0.3">
      <c r="A14" s="929" t="s">
        <v>5592</v>
      </c>
      <c r="B14" s="481" t="s">
        <v>22</v>
      </c>
      <c r="C14" s="481" t="s">
        <v>23</v>
      </c>
      <c r="D14" s="481" t="s">
        <v>5593</v>
      </c>
      <c r="E14" s="932" t="s">
        <v>5594</v>
      </c>
      <c r="F14" s="932"/>
      <c r="G14" s="933" t="s">
        <v>17</v>
      </c>
      <c r="H14" s="934"/>
      <c r="I14" s="257"/>
      <c r="J14" s="500"/>
      <c r="K14" s="500"/>
      <c r="L14" s="500"/>
      <c r="M14" s="500"/>
      <c r="N14" s="94"/>
    </row>
    <row r="15" spans="1:19" s="489" customFormat="1" ht="21" thickBot="1" x14ac:dyDescent="0.3">
      <c r="A15" s="930"/>
      <c r="B15" s="501" t="s">
        <v>5595</v>
      </c>
      <c r="C15" s="501" t="s">
        <v>5596</v>
      </c>
      <c r="D15" s="502">
        <v>40766</v>
      </c>
      <c r="E15" s="503"/>
      <c r="F15" s="504" t="s">
        <v>5597</v>
      </c>
      <c r="G15" s="1096" t="s">
        <v>5598</v>
      </c>
      <c r="H15" s="1097"/>
      <c r="I15" s="1098"/>
      <c r="J15" s="505" t="s">
        <v>5599</v>
      </c>
      <c r="K15" s="506"/>
      <c r="L15" s="507" t="s">
        <v>32</v>
      </c>
      <c r="M15" s="508">
        <v>280</v>
      </c>
      <c r="N15" s="94"/>
      <c r="O15" s="22"/>
    </row>
    <row r="16" spans="1:19" s="489" customFormat="1" ht="21" thickBot="1" x14ac:dyDescent="0.3">
      <c r="A16" s="930"/>
      <c r="B16" s="482" t="s">
        <v>34</v>
      </c>
      <c r="C16" s="482" t="s">
        <v>35</v>
      </c>
      <c r="D16" s="482" t="s">
        <v>5600</v>
      </c>
      <c r="E16" s="938" t="s">
        <v>5601</v>
      </c>
      <c r="F16" s="938"/>
      <c r="G16" s="939"/>
      <c r="H16" s="940"/>
      <c r="I16" s="941"/>
      <c r="J16" s="509" t="s">
        <v>5646</v>
      </c>
      <c r="K16" s="507" t="s">
        <v>32</v>
      </c>
      <c r="L16" s="510"/>
      <c r="M16" s="511">
        <v>825</v>
      </c>
      <c r="N16" s="39"/>
    </row>
    <row r="17" spans="1:22" ht="13.8" thickBot="1" x14ac:dyDescent="0.3">
      <c r="A17" s="931"/>
      <c r="B17" s="512" t="s">
        <v>5603</v>
      </c>
      <c r="C17" s="512" t="s">
        <v>5604</v>
      </c>
      <c r="D17" s="502">
        <v>40767</v>
      </c>
      <c r="E17" s="513" t="s">
        <v>5605</v>
      </c>
      <c r="F17" s="504" t="s">
        <v>5606</v>
      </c>
      <c r="G17" s="1099"/>
      <c r="H17" s="1100"/>
      <c r="I17" s="1101"/>
      <c r="J17" s="514" t="s">
        <v>5607</v>
      </c>
      <c r="K17" s="515"/>
      <c r="L17" s="515" t="s">
        <v>32</v>
      </c>
      <c r="M17" s="516">
        <v>120</v>
      </c>
      <c r="N17" s="94"/>
      <c r="V17" s="489"/>
    </row>
    <row r="18" spans="1:22" ht="23.25" customHeight="1" thickTop="1" x14ac:dyDescent="0.25">
      <c r="A18" s="834">
        <f>1</f>
        <v>1</v>
      </c>
      <c r="B18" s="483" t="s">
        <v>22</v>
      </c>
      <c r="C18" s="483" t="s">
        <v>23</v>
      </c>
      <c r="D18" s="483" t="s">
        <v>5593</v>
      </c>
      <c r="E18" s="837" t="s">
        <v>5594</v>
      </c>
      <c r="F18" s="837"/>
      <c r="G18" s="735" t="s">
        <v>17</v>
      </c>
      <c r="H18" s="736"/>
      <c r="I18" s="737"/>
      <c r="J18" s="138" t="s">
        <v>5608</v>
      </c>
      <c r="K18" s="139"/>
      <c r="L18" s="139"/>
      <c r="M18" s="140"/>
      <c r="N18" s="94"/>
      <c r="V18" s="472"/>
    </row>
    <row r="19" spans="1:22" x14ac:dyDescent="0.25">
      <c r="A19" s="1094"/>
      <c r="B19" s="142"/>
      <c r="C19" s="142"/>
      <c r="D19" s="473"/>
      <c r="E19" s="142"/>
      <c r="F19" s="142"/>
      <c r="G19" s="1091"/>
      <c r="H19" s="1092"/>
      <c r="I19" s="1093"/>
      <c r="J19" s="78" t="s">
        <v>5608</v>
      </c>
      <c r="K19" s="78"/>
      <c r="L19" s="78"/>
      <c r="M19" s="145"/>
      <c r="N19" s="94"/>
      <c r="V19" s="474"/>
    </row>
    <row r="20" spans="1:22" ht="20.399999999999999" x14ac:dyDescent="0.25">
      <c r="A20" s="1094"/>
      <c r="B20" s="485" t="s">
        <v>34</v>
      </c>
      <c r="C20" s="485" t="s">
        <v>35</v>
      </c>
      <c r="D20" s="485" t="s">
        <v>5600</v>
      </c>
      <c r="E20" s="840" t="s">
        <v>5601</v>
      </c>
      <c r="F20" s="840"/>
      <c r="G20" s="730"/>
      <c r="H20" s="731"/>
      <c r="I20" s="732"/>
      <c r="J20" s="149" t="s">
        <v>5630</v>
      </c>
      <c r="K20" s="82"/>
      <c r="L20" s="82"/>
      <c r="M20" s="150"/>
      <c r="N20" s="94"/>
      <c r="V20" s="73"/>
    </row>
    <row r="21" spans="1:22" ht="13.8" thickBot="1" x14ac:dyDescent="0.3">
      <c r="A21" s="1095"/>
      <c r="B21" s="152"/>
      <c r="C21" s="152"/>
      <c r="D21" s="153"/>
      <c r="E21" s="154" t="s">
        <v>5605</v>
      </c>
      <c r="F21" s="155"/>
      <c r="G21" s="738"/>
      <c r="H21" s="739"/>
      <c r="I21" s="740"/>
      <c r="J21" s="149" t="s">
        <v>5631</v>
      </c>
      <c r="K21" s="82"/>
      <c r="L21" s="82"/>
      <c r="M21" s="150"/>
      <c r="N21" s="94"/>
      <c r="V21" s="73"/>
    </row>
    <row r="22" spans="1:22" ht="21.6" thickTop="1" thickBot="1" x14ac:dyDescent="0.3">
      <c r="A22" s="834">
        <f>A18+1</f>
        <v>2</v>
      </c>
      <c r="B22" s="483" t="s">
        <v>22</v>
      </c>
      <c r="C22" s="483" t="s">
        <v>23</v>
      </c>
      <c r="D22" s="483" t="s">
        <v>5593</v>
      </c>
      <c r="E22" s="837" t="s">
        <v>5594</v>
      </c>
      <c r="F22" s="837"/>
      <c r="G22" s="837" t="s">
        <v>17</v>
      </c>
      <c r="H22" s="771"/>
      <c r="I22" s="478"/>
      <c r="J22" s="138" t="s">
        <v>5608</v>
      </c>
      <c r="K22" s="139"/>
      <c r="L22" s="139"/>
      <c r="M22" s="140"/>
      <c r="N22" s="94"/>
      <c r="V22" s="73"/>
    </row>
    <row r="23" spans="1:22" ht="13.8" thickBot="1" x14ac:dyDescent="0.3">
      <c r="A23" s="750"/>
      <c r="B23" s="142"/>
      <c r="C23" s="142"/>
      <c r="D23" s="473"/>
      <c r="E23" s="142"/>
      <c r="F23" s="142"/>
      <c r="G23" s="1091"/>
      <c r="H23" s="1092"/>
      <c r="I23" s="1093"/>
      <c r="J23" s="78" t="s">
        <v>5608</v>
      </c>
      <c r="K23" s="78"/>
      <c r="L23" s="78"/>
      <c r="M23" s="145"/>
      <c r="N23" s="94"/>
      <c r="V23" s="73"/>
    </row>
    <row r="24" spans="1:22" ht="21" thickBot="1" x14ac:dyDescent="0.3">
      <c r="A24" s="750"/>
      <c r="B24" s="485" t="s">
        <v>34</v>
      </c>
      <c r="C24" s="485" t="s">
        <v>35</v>
      </c>
      <c r="D24" s="485" t="s">
        <v>5600</v>
      </c>
      <c r="E24" s="840" t="s">
        <v>5601</v>
      </c>
      <c r="F24" s="840"/>
      <c r="G24" s="730"/>
      <c r="H24" s="731"/>
      <c r="I24" s="732"/>
      <c r="J24" s="149" t="s">
        <v>5630</v>
      </c>
      <c r="K24" s="82"/>
      <c r="L24" s="82"/>
      <c r="M24" s="150"/>
      <c r="N24" s="94"/>
      <c r="V24" s="73"/>
    </row>
    <row r="25" spans="1:22" ht="13.8" thickBot="1" x14ac:dyDescent="0.3">
      <c r="A25" s="842"/>
      <c r="B25" s="152"/>
      <c r="C25" s="152"/>
      <c r="D25" s="153"/>
      <c r="E25" s="154" t="s">
        <v>5605</v>
      </c>
      <c r="F25" s="155"/>
      <c r="G25" s="778"/>
      <c r="H25" s="779"/>
      <c r="I25" s="780"/>
      <c r="J25" s="149" t="s">
        <v>5631</v>
      </c>
      <c r="K25" s="82"/>
      <c r="L25" s="82"/>
      <c r="M25" s="150"/>
      <c r="N25" s="94"/>
      <c r="V25" s="73"/>
    </row>
    <row r="26" spans="1:22" ht="21.6" thickTop="1" thickBot="1" x14ac:dyDescent="0.3">
      <c r="A26" s="834">
        <f>A22+1</f>
        <v>3</v>
      </c>
      <c r="B26" s="483" t="s">
        <v>22</v>
      </c>
      <c r="C26" s="483" t="s">
        <v>23</v>
      </c>
      <c r="D26" s="483" t="s">
        <v>5593</v>
      </c>
      <c r="E26" s="837" t="s">
        <v>5594</v>
      </c>
      <c r="F26" s="837"/>
      <c r="G26" s="837" t="s">
        <v>17</v>
      </c>
      <c r="H26" s="771"/>
      <c r="I26" s="478"/>
      <c r="J26" s="138" t="s">
        <v>5608</v>
      </c>
      <c r="K26" s="139"/>
      <c r="L26" s="139"/>
      <c r="M26" s="140"/>
      <c r="N26" s="94"/>
      <c r="V26" s="73"/>
    </row>
    <row r="27" spans="1:22" ht="13.8" thickBot="1" x14ac:dyDescent="0.3">
      <c r="A27" s="750"/>
      <c r="B27" s="142"/>
      <c r="C27" s="142"/>
      <c r="D27" s="473"/>
      <c r="E27" s="142"/>
      <c r="F27" s="142"/>
      <c r="G27" s="1091"/>
      <c r="H27" s="1092"/>
      <c r="I27" s="1093"/>
      <c r="J27" s="78" t="s">
        <v>5608</v>
      </c>
      <c r="K27" s="78"/>
      <c r="L27" s="78"/>
      <c r="M27" s="145"/>
      <c r="N27" s="94"/>
      <c r="V27" s="73"/>
    </row>
    <row r="28" spans="1:22" ht="21" thickBot="1" x14ac:dyDescent="0.3">
      <c r="A28" s="750"/>
      <c r="B28" s="485" t="s">
        <v>34</v>
      </c>
      <c r="C28" s="485" t="s">
        <v>35</v>
      </c>
      <c r="D28" s="485" t="s">
        <v>5600</v>
      </c>
      <c r="E28" s="840" t="s">
        <v>5601</v>
      </c>
      <c r="F28" s="840"/>
      <c r="G28" s="730"/>
      <c r="H28" s="731"/>
      <c r="I28" s="732"/>
      <c r="J28" s="149" t="s">
        <v>5630</v>
      </c>
      <c r="K28" s="82"/>
      <c r="L28" s="82"/>
      <c r="M28" s="150"/>
      <c r="N28" s="94"/>
      <c r="V28" s="73"/>
    </row>
    <row r="29" spans="1:22" ht="13.8" thickBot="1" x14ac:dyDescent="0.3">
      <c r="A29" s="842"/>
      <c r="B29" s="152"/>
      <c r="C29" s="152"/>
      <c r="D29" s="153"/>
      <c r="E29" s="154" t="s">
        <v>5605</v>
      </c>
      <c r="F29" s="155"/>
      <c r="G29" s="778"/>
      <c r="H29" s="779"/>
      <c r="I29" s="780"/>
      <c r="J29" s="149" t="s">
        <v>5631</v>
      </c>
      <c r="K29" s="82"/>
      <c r="L29" s="82"/>
      <c r="M29" s="150"/>
      <c r="N29" s="94"/>
      <c r="V29" s="73"/>
    </row>
    <row r="30" spans="1:22" ht="21.6" thickTop="1" thickBot="1" x14ac:dyDescent="0.3">
      <c r="A30" s="834">
        <f t="shared" ref="A30" si="0">A26+1</f>
        <v>4</v>
      </c>
      <c r="B30" s="483" t="s">
        <v>22</v>
      </c>
      <c r="C30" s="483" t="s">
        <v>23</v>
      </c>
      <c r="D30" s="483" t="s">
        <v>5593</v>
      </c>
      <c r="E30" s="837" t="s">
        <v>5594</v>
      </c>
      <c r="F30" s="837"/>
      <c r="G30" s="837" t="s">
        <v>17</v>
      </c>
      <c r="H30" s="771"/>
      <c r="I30" s="478"/>
      <c r="J30" s="138" t="s">
        <v>5608</v>
      </c>
      <c r="K30" s="139"/>
      <c r="L30" s="139"/>
      <c r="M30" s="140"/>
      <c r="N30" s="94"/>
      <c r="V30" s="73"/>
    </row>
    <row r="31" spans="1:22" ht="13.8" thickBot="1" x14ac:dyDescent="0.3">
      <c r="A31" s="750"/>
      <c r="B31" s="142"/>
      <c r="C31" s="142"/>
      <c r="D31" s="473"/>
      <c r="E31" s="142"/>
      <c r="F31" s="142"/>
      <c r="G31" s="1091"/>
      <c r="H31" s="1092"/>
      <c r="I31" s="1093"/>
      <c r="J31" s="78" t="s">
        <v>5608</v>
      </c>
      <c r="K31" s="78"/>
      <c r="L31" s="78"/>
      <c r="M31" s="145"/>
      <c r="N31" s="94"/>
      <c r="V31" s="73"/>
    </row>
    <row r="32" spans="1:22" ht="21" thickBot="1" x14ac:dyDescent="0.3">
      <c r="A32" s="750"/>
      <c r="B32" s="485" t="s">
        <v>34</v>
      </c>
      <c r="C32" s="485" t="s">
        <v>35</v>
      </c>
      <c r="D32" s="485" t="s">
        <v>5600</v>
      </c>
      <c r="E32" s="840" t="s">
        <v>5601</v>
      </c>
      <c r="F32" s="840"/>
      <c r="G32" s="730"/>
      <c r="H32" s="731"/>
      <c r="I32" s="732"/>
      <c r="J32" s="149" t="s">
        <v>5630</v>
      </c>
      <c r="K32" s="82"/>
      <c r="L32" s="82"/>
      <c r="M32" s="150"/>
      <c r="N32" s="94"/>
      <c r="V32" s="73"/>
    </row>
    <row r="33" spans="1:22" ht="13.8" thickBot="1" x14ac:dyDescent="0.3">
      <c r="A33" s="842"/>
      <c r="B33" s="152"/>
      <c r="C33" s="152"/>
      <c r="D33" s="153"/>
      <c r="E33" s="154" t="s">
        <v>5605</v>
      </c>
      <c r="F33" s="155"/>
      <c r="G33" s="778"/>
      <c r="H33" s="779"/>
      <c r="I33" s="780"/>
      <c r="J33" s="149" t="s">
        <v>5631</v>
      </c>
      <c r="K33" s="82"/>
      <c r="L33" s="82"/>
      <c r="M33" s="150"/>
      <c r="N33" s="94"/>
      <c r="V33" s="73"/>
    </row>
    <row r="34" spans="1:22" ht="21.6" thickTop="1" thickBot="1" x14ac:dyDescent="0.3">
      <c r="A34" s="834">
        <f t="shared" ref="A34" si="1">A30+1</f>
        <v>5</v>
      </c>
      <c r="B34" s="483" t="s">
        <v>22</v>
      </c>
      <c r="C34" s="483" t="s">
        <v>23</v>
      </c>
      <c r="D34" s="483" t="s">
        <v>5593</v>
      </c>
      <c r="E34" s="837" t="s">
        <v>5594</v>
      </c>
      <c r="F34" s="837"/>
      <c r="G34" s="837" t="s">
        <v>17</v>
      </c>
      <c r="H34" s="771"/>
      <c r="I34" s="478"/>
      <c r="J34" s="138" t="s">
        <v>5608</v>
      </c>
      <c r="K34" s="139"/>
      <c r="L34" s="139"/>
      <c r="M34" s="140"/>
      <c r="N34" s="94"/>
      <c r="V34" s="73"/>
    </row>
    <row r="35" spans="1:22" ht="13.8" thickBot="1" x14ac:dyDescent="0.3">
      <c r="A35" s="750"/>
      <c r="B35" s="142"/>
      <c r="C35" s="142"/>
      <c r="D35" s="473"/>
      <c r="E35" s="142"/>
      <c r="F35" s="142"/>
      <c r="G35" s="1091"/>
      <c r="H35" s="1092"/>
      <c r="I35" s="1093"/>
      <c r="J35" s="78" t="s">
        <v>5608</v>
      </c>
      <c r="K35" s="78"/>
      <c r="L35" s="78"/>
      <c r="M35" s="145"/>
      <c r="N35" s="94"/>
      <c r="V35" s="73"/>
    </row>
    <row r="36" spans="1:22" ht="21" thickBot="1" x14ac:dyDescent="0.3">
      <c r="A36" s="750"/>
      <c r="B36" s="485" t="s">
        <v>34</v>
      </c>
      <c r="C36" s="485" t="s">
        <v>35</v>
      </c>
      <c r="D36" s="485" t="s">
        <v>5600</v>
      </c>
      <c r="E36" s="840" t="s">
        <v>5601</v>
      </c>
      <c r="F36" s="840"/>
      <c r="G36" s="730"/>
      <c r="H36" s="731"/>
      <c r="I36" s="732"/>
      <c r="J36" s="149" t="s">
        <v>5630</v>
      </c>
      <c r="K36" s="82"/>
      <c r="L36" s="82"/>
      <c r="M36" s="150"/>
      <c r="N36" s="94"/>
      <c r="V36" s="73"/>
    </row>
    <row r="37" spans="1:22" ht="13.8" thickBot="1" x14ac:dyDescent="0.3">
      <c r="A37" s="842"/>
      <c r="B37" s="152"/>
      <c r="C37" s="152"/>
      <c r="D37" s="153"/>
      <c r="E37" s="154" t="s">
        <v>5605</v>
      </c>
      <c r="F37" s="155"/>
      <c r="G37" s="778"/>
      <c r="H37" s="779"/>
      <c r="I37" s="780"/>
      <c r="J37" s="149" t="s">
        <v>5631</v>
      </c>
      <c r="K37" s="82"/>
      <c r="L37" s="82"/>
      <c r="M37" s="150"/>
      <c r="N37" s="94"/>
      <c r="V37" s="73"/>
    </row>
    <row r="38" spans="1:22" ht="21.6" thickTop="1" thickBot="1" x14ac:dyDescent="0.3">
      <c r="A38" s="834">
        <f t="shared" ref="A38" si="2">A34+1</f>
        <v>6</v>
      </c>
      <c r="B38" s="483" t="s">
        <v>22</v>
      </c>
      <c r="C38" s="483" t="s">
        <v>23</v>
      </c>
      <c r="D38" s="483" t="s">
        <v>5593</v>
      </c>
      <c r="E38" s="837" t="s">
        <v>5594</v>
      </c>
      <c r="F38" s="837"/>
      <c r="G38" s="837" t="s">
        <v>17</v>
      </c>
      <c r="H38" s="771"/>
      <c r="I38" s="478"/>
      <c r="J38" s="138" t="s">
        <v>5608</v>
      </c>
      <c r="K38" s="139"/>
      <c r="L38" s="139"/>
      <c r="M38" s="140"/>
      <c r="N38" s="94"/>
      <c r="V38" s="73"/>
    </row>
    <row r="39" spans="1:22" ht="13.8" thickBot="1" x14ac:dyDescent="0.3">
      <c r="A39" s="750"/>
      <c r="B39" s="142"/>
      <c r="C39" s="142"/>
      <c r="D39" s="473"/>
      <c r="E39" s="142"/>
      <c r="F39" s="142"/>
      <c r="G39" s="1091"/>
      <c r="H39" s="1092"/>
      <c r="I39" s="1093"/>
      <c r="J39" s="78" t="s">
        <v>5608</v>
      </c>
      <c r="K39" s="78"/>
      <c r="L39" s="78"/>
      <c r="M39" s="145"/>
      <c r="N39" s="94"/>
      <c r="V39" s="73"/>
    </row>
    <row r="40" spans="1:22" ht="21" thickBot="1" x14ac:dyDescent="0.3">
      <c r="A40" s="750"/>
      <c r="B40" s="485" t="s">
        <v>34</v>
      </c>
      <c r="C40" s="485" t="s">
        <v>35</v>
      </c>
      <c r="D40" s="485" t="s">
        <v>5600</v>
      </c>
      <c r="E40" s="840" t="s">
        <v>5601</v>
      </c>
      <c r="F40" s="840"/>
      <c r="G40" s="730"/>
      <c r="H40" s="731"/>
      <c r="I40" s="732"/>
      <c r="J40" s="149" t="s">
        <v>5630</v>
      </c>
      <c r="K40" s="82"/>
      <c r="L40" s="82"/>
      <c r="M40" s="150"/>
      <c r="N40" s="94"/>
      <c r="V40" s="73"/>
    </row>
    <row r="41" spans="1:22" ht="13.8" thickBot="1" x14ac:dyDescent="0.3">
      <c r="A41" s="842"/>
      <c r="B41" s="152"/>
      <c r="C41" s="152"/>
      <c r="D41" s="153"/>
      <c r="E41" s="154" t="s">
        <v>5605</v>
      </c>
      <c r="F41" s="155"/>
      <c r="G41" s="778"/>
      <c r="H41" s="779"/>
      <c r="I41" s="780"/>
      <c r="J41" s="149" t="s">
        <v>5631</v>
      </c>
      <c r="K41" s="82"/>
      <c r="L41" s="82"/>
      <c r="M41" s="150"/>
      <c r="N41" s="94"/>
      <c r="V41" s="73"/>
    </row>
    <row r="42" spans="1:22" ht="21.6" thickTop="1" thickBot="1" x14ac:dyDescent="0.3">
      <c r="A42" s="834">
        <f t="shared" ref="A42" si="3">A38+1</f>
        <v>7</v>
      </c>
      <c r="B42" s="483" t="s">
        <v>22</v>
      </c>
      <c r="C42" s="483" t="s">
        <v>23</v>
      </c>
      <c r="D42" s="483" t="s">
        <v>5593</v>
      </c>
      <c r="E42" s="837" t="s">
        <v>5594</v>
      </c>
      <c r="F42" s="837"/>
      <c r="G42" s="837" t="s">
        <v>17</v>
      </c>
      <c r="H42" s="771"/>
      <c r="I42" s="478"/>
      <c r="J42" s="138" t="s">
        <v>5608</v>
      </c>
      <c r="K42" s="139"/>
      <c r="L42" s="139"/>
      <c r="M42" s="140"/>
      <c r="N42" s="94"/>
      <c r="V42" s="73"/>
    </row>
    <row r="43" spans="1:22" ht="13.8" thickBot="1" x14ac:dyDescent="0.3">
      <c r="A43" s="750"/>
      <c r="B43" s="142"/>
      <c r="C43" s="142"/>
      <c r="D43" s="473"/>
      <c r="E43" s="142"/>
      <c r="F43" s="142"/>
      <c r="G43" s="1091"/>
      <c r="H43" s="1092"/>
      <c r="I43" s="1093"/>
      <c r="J43" s="78" t="s">
        <v>5608</v>
      </c>
      <c r="K43" s="78"/>
      <c r="L43" s="78"/>
      <c r="M43" s="145"/>
      <c r="N43" s="94"/>
      <c r="V43" s="73"/>
    </row>
    <row r="44" spans="1:22" ht="21" thickBot="1" x14ac:dyDescent="0.3">
      <c r="A44" s="750"/>
      <c r="B44" s="485" t="s">
        <v>34</v>
      </c>
      <c r="C44" s="485" t="s">
        <v>35</v>
      </c>
      <c r="D44" s="485" t="s">
        <v>5600</v>
      </c>
      <c r="E44" s="840" t="s">
        <v>5601</v>
      </c>
      <c r="F44" s="840"/>
      <c r="G44" s="730"/>
      <c r="H44" s="731"/>
      <c r="I44" s="732"/>
      <c r="J44" s="149" t="s">
        <v>5630</v>
      </c>
      <c r="K44" s="82"/>
      <c r="L44" s="82"/>
      <c r="M44" s="150"/>
      <c r="N44" s="94"/>
      <c r="V44" s="73"/>
    </row>
    <row r="45" spans="1:22" ht="13.8" thickBot="1" x14ac:dyDescent="0.3">
      <c r="A45" s="842"/>
      <c r="B45" s="152"/>
      <c r="C45" s="152"/>
      <c r="D45" s="153"/>
      <c r="E45" s="154" t="s">
        <v>5605</v>
      </c>
      <c r="F45" s="155"/>
      <c r="G45" s="778"/>
      <c r="H45" s="779"/>
      <c r="I45" s="780"/>
      <c r="J45" s="149" t="s">
        <v>5631</v>
      </c>
      <c r="K45" s="82"/>
      <c r="L45" s="82"/>
      <c r="M45" s="150"/>
      <c r="N45" s="94"/>
      <c r="V45" s="73"/>
    </row>
    <row r="46" spans="1:22" ht="21.6" thickTop="1" thickBot="1" x14ac:dyDescent="0.3">
      <c r="A46" s="834">
        <f t="shared" ref="A46" si="4">A42+1</f>
        <v>8</v>
      </c>
      <c r="B46" s="483" t="s">
        <v>22</v>
      </c>
      <c r="C46" s="483" t="s">
        <v>23</v>
      </c>
      <c r="D46" s="483" t="s">
        <v>5593</v>
      </c>
      <c r="E46" s="837" t="s">
        <v>5594</v>
      </c>
      <c r="F46" s="837"/>
      <c r="G46" s="837" t="s">
        <v>17</v>
      </c>
      <c r="H46" s="771"/>
      <c r="I46" s="478"/>
      <c r="J46" s="138" t="s">
        <v>5608</v>
      </c>
      <c r="K46" s="139"/>
      <c r="L46" s="139"/>
      <c r="M46" s="140"/>
      <c r="N46" s="94"/>
      <c r="V46" s="73"/>
    </row>
    <row r="47" spans="1:22" ht="13.8" thickBot="1" x14ac:dyDescent="0.3">
      <c r="A47" s="750"/>
      <c r="B47" s="142"/>
      <c r="C47" s="142"/>
      <c r="D47" s="473"/>
      <c r="E47" s="142"/>
      <c r="F47" s="142"/>
      <c r="G47" s="1091"/>
      <c r="H47" s="1092"/>
      <c r="I47" s="1093"/>
      <c r="J47" s="78" t="s">
        <v>5608</v>
      </c>
      <c r="K47" s="78"/>
      <c r="L47" s="78"/>
      <c r="M47" s="145"/>
      <c r="N47" s="94"/>
      <c r="V47" s="73"/>
    </row>
    <row r="48" spans="1:22" ht="21" thickBot="1" x14ac:dyDescent="0.3">
      <c r="A48" s="750"/>
      <c r="B48" s="485" t="s">
        <v>34</v>
      </c>
      <c r="C48" s="485" t="s">
        <v>35</v>
      </c>
      <c r="D48" s="485" t="s">
        <v>5600</v>
      </c>
      <c r="E48" s="840" t="s">
        <v>5601</v>
      </c>
      <c r="F48" s="840"/>
      <c r="G48" s="730"/>
      <c r="H48" s="731"/>
      <c r="I48" s="732"/>
      <c r="J48" s="149" t="s">
        <v>5630</v>
      </c>
      <c r="K48" s="82"/>
      <c r="L48" s="82"/>
      <c r="M48" s="150"/>
      <c r="N48" s="94"/>
      <c r="V48" s="73"/>
    </row>
    <row r="49" spans="1:22" ht="13.8" thickBot="1" x14ac:dyDescent="0.3">
      <c r="A49" s="842"/>
      <c r="B49" s="152"/>
      <c r="C49" s="152"/>
      <c r="D49" s="153"/>
      <c r="E49" s="154" t="s">
        <v>5605</v>
      </c>
      <c r="F49" s="155"/>
      <c r="G49" s="778"/>
      <c r="H49" s="779"/>
      <c r="I49" s="780"/>
      <c r="J49" s="149" t="s">
        <v>5631</v>
      </c>
      <c r="K49" s="82"/>
      <c r="L49" s="82"/>
      <c r="M49" s="150"/>
      <c r="N49" s="94"/>
      <c r="V49" s="73"/>
    </row>
    <row r="50" spans="1:22" ht="21.6" thickTop="1" thickBot="1" x14ac:dyDescent="0.3">
      <c r="A50" s="834">
        <f t="shared" ref="A50" si="5">A46+1</f>
        <v>9</v>
      </c>
      <c r="B50" s="483" t="s">
        <v>22</v>
      </c>
      <c r="C50" s="483" t="s">
        <v>23</v>
      </c>
      <c r="D50" s="483" t="s">
        <v>5593</v>
      </c>
      <c r="E50" s="837" t="s">
        <v>5594</v>
      </c>
      <c r="F50" s="837"/>
      <c r="G50" s="837" t="s">
        <v>17</v>
      </c>
      <c r="H50" s="771"/>
      <c r="I50" s="478"/>
      <c r="J50" s="138" t="s">
        <v>5608</v>
      </c>
      <c r="K50" s="139"/>
      <c r="L50" s="139"/>
      <c r="M50" s="140"/>
      <c r="N50" s="94"/>
      <c r="V50" s="73"/>
    </row>
    <row r="51" spans="1:22" ht="13.8" thickBot="1" x14ac:dyDescent="0.3">
      <c r="A51" s="750"/>
      <c r="B51" s="142"/>
      <c r="C51" s="142"/>
      <c r="D51" s="473"/>
      <c r="E51" s="142"/>
      <c r="F51" s="142"/>
      <c r="G51" s="1091"/>
      <c r="H51" s="1092"/>
      <c r="I51" s="1093"/>
      <c r="J51" s="78" t="s">
        <v>5608</v>
      </c>
      <c r="K51" s="78"/>
      <c r="L51" s="78"/>
      <c r="M51" s="145"/>
      <c r="N51" s="94"/>
      <c r="V51" s="73"/>
    </row>
    <row r="52" spans="1:22" ht="21" thickBot="1" x14ac:dyDescent="0.3">
      <c r="A52" s="750"/>
      <c r="B52" s="485" t="s">
        <v>34</v>
      </c>
      <c r="C52" s="485" t="s">
        <v>35</v>
      </c>
      <c r="D52" s="485" t="s">
        <v>5600</v>
      </c>
      <c r="E52" s="840" t="s">
        <v>5601</v>
      </c>
      <c r="F52" s="840"/>
      <c r="G52" s="730"/>
      <c r="H52" s="731"/>
      <c r="I52" s="732"/>
      <c r="J52" s="149" t="s">
        <v>5630</v>
      </c>
      <c r="K52" s="82"/>
      <c r="L52" s="82"/>
      <c r="M52" s="150"/>
      <c r="N52" s="94"/>
      <c r="V52" s="73"/>
    </row>
    <row r="53" spans="1:22" ht="13.8" thickBot="1" x14ac:dyDescent="0.3">
      <c r="A53" s="842"/>
      <c r="B53" s="152"/>
      <c r="C53" s="152"/>
      <c r="D53" s="153"/>
      <c r="E53" s="154" t="s">
        <v>5605</v>
      </c>
      <c r="F53" s="155"/>
      <c r="G53" s="778"/>
      <c r="H53" s="779"/>
      <c r="I53" s="780"/>
      <c r="J53" s="149" t="s">
        <v>5631</v>
      </c>
      <c r="K53" s="82"/>
      <c r="L53" s="82"/>
      <c r="M53" s="150"/>
      <c r="N53" s="94"/>
      <c r="V53" s="73"/>
    </row>
    <row r="54" spans="1:22" ht="21.6" thickTop="1" thickBot="1" x14ac:dyDescent="0.3">
      <c r="A54" s="834">
        <f t="shared" ref="A54" si="6">A50+1</f>
        <v>10</v>
      </c>
      <c r="B54" s="483" t="s">
        <v>22</v>
      </c>
      <c r="C54" s="483" t="s">
        <v>23</v>
      </c>
      <c r="D54" s="483" t="s">
        <v>5593</v>
      </c>
      <c r="E54" s="837" t="s">
        <v>5594</v>
      </c>
      <c r="F54" s="837"/>
      <c r="G54" s="837" t="s">
        <v>17</v>
      </c>
      <c r="H54" s="771"/>
      <c r="I54" s="478"/>
      <c r="J54" s="138" t="s">
        <v>5608</v>
      </c>
      <c r="K54" s="139"/>
      <c r="L54" s="139"/>
      <c r="M54" s="140"/>
      <c r="N54" s="94"/>
      <c r="V54" s="73"/>
    </row>
    <row r="55" spans="1:22" ht="13.8" thickBot="1" x14ac:dyDescent="0.3">
      <c r="A55" s="750"/>
      <c r="B55" s="142"/>
      <c r="C55" s="142"/>
      <c r="D55" s="473"/>
      <c r="E55" s="142"/>
      <c r="F55" s="142"/>
      <c r="G55" s="1091"/>
      <c r="H55" s="1092"/>
      <c r="I55" s="1093"/>
      <c r="J55" s="78" t="s">
        <v>5608</v>
      </c>
      <c r="K55" s="78"/>
      <c r="L55" s="78"/>
      <c r="M55" s="145"/>
      <c r="N55" s="94"/>
      <c r="P55" s="475"/>
      <c r="V55" s="73"/>
    </row>
    <row r="56" spans="1:22" ht="21" thickBot="1" x14ac:dyDescent="0.3">
      <c r="A56" s="750"/>
      <c r="B56" s="485" t="s">
        <v>34</v>
      </c>
      <c r="C56" s="485" t="s">
        <v>35</v>
      </c>
      <c r="D56" s="485" t="s">
        <v>5600</v>
      </c>
      <c r="E56" s="840" t="s">
        <v>5601</v>
      </c>
      <c r="F56" s="840"/>
      <c r="G56" s="730"/>
      <c r="H56" s="731"/>
      <c r="I56" s="732"/>
      <c r="J56" s="149" t="s">
        <v>5630</v>
      </c>
      <c r="K56" s="82"/>
      <c r="L56" s="82"/>
      <c r="M56" s="150"/>
      <c r="N56" s="94"/>
      <c r="V56" s="73"/>
    </row>
    <row r="57" spans="1:22" s="475" customFormat="1" ht="13.8" thickBot="1" x14ac:dyDescent="0.3">
      <c r="A57" s="842"/>
      <c r="B57" s="152"/>
      <c r="C57" s="152"/>
      <c r="D57" s="153"/>
      <c r="E57" s="154" t="s">
        <v>5605</v>
      </c>
      <c r="F57" s="155"/>
      <c r="G57" s="778"/>
      <c r="H57" s="779"/>
      <c r="I57" s="780"/>
      <c r="J57" s="149" t="s">
        <v>5631</v>
      </c>
      <c r="K57" s="82"/>
      <c r="L57" s="82"/>
      <c r="M57" s="150"/>
      <c r="N57" s="476"/>
      <c r="P57" s="489"/>
      <c r="Q57" s="489"/>
      <c r="V57" s="73"/>
    </row>
    <row r="58" spans="1:22" ht="21.6" thickTop="1" thickBot="1" x14ac:dyDescent="0.3">
      <c r="A58" s="834">
        <f t="shared" ref="A58" si="7">A54+1</f>
        <v>11</v>
      </c>
      <c r="B58" s="483" t="s">
        <v>22</v>
      </c>
      <c r="C58" s="483" t="s">
        <v>23</v>
      </c>
      <c r="D58" s="483" t="s">
        <v>5593</v>
      </c>
      <c r="E58" s="837" t="s">
        <v>5594</v>
      </c>
      <c r="F58" s="837"/>
      <c r="G58" s="837" t="s">
        <v>17</v>
      </c>
      <c r="H58" s="771"/>
      <c r="I58" s="478"/>
      <c r="J58" s="138" t="s">
        <v>5608</v>
      </c>
      <c r="K58" s="139"/>
      <c r="L58" s="139"/>
      <c r="M58" s="140"/>
      <c r="N58" s="94"/>
      <c r="V58" s="73"/>
    </row>
    <row r="59" spans="1:22" ht="13.8" thickBot="1" x14ac:dyDescent="0.3">
      <c r="A59" s="750"/>
      <c r="B59" s="142"/>
      <c r="C59" s="142"/>
      <c r="D59" s="473"/>
      <c r="E59" s="142"/>
      <c r="F59" s="142"/>
      <c r="G59" s="1091"/>
      <c r="H59" s="1092"/>
      <c r="I59" s="1093"/>
      <c r="J59" s="78" t="s">
        <v>5608</v>
      </c>
      <c r="K59" s="78"/>
      <c r="L59" s="78"/>
      <c r="M59" s="145"/>
      <c r="N59" s="94"/>
      <c r="V59" s="73"/>
    </row>
    <row r="60" spans="1:22" ht="21" thickBot="1" x14ac:dyDescent="0.3">
      <c r="A60" s="750"/>
      <c r="B60" s="485" t="s">
        <v>34</v>
      </c>
      <c r="C60" s="485" t="s">
        <v>35</v>
      </c>
      <c r="D60" s="485" t="s">
        <v>5600</v>
      </c>
      <c r="E60" s="840" t="s">
        <v>5601</v>
      </c>
      <c r="F60" s="840"/>
      <c r="G60" s="730"/>
      <c r="H60" s="731"/>
      <c r="I60" s="732"/>
      <c r="J60" s="149" t="s">
        <v>5630</v>
      </c>
      <c r="K60" s="82"/>
      <c r="L60" s="82"/>
      <c r="M60" s="150"/>
      <c r="N60" s="94"/>
      <c r="V60" s="73"/>
    </row>
    <row r="61" spans="1:22" ht="13.8" thickBot="1" x14ac:dyDescent="0.3">
      <c r="A61" s="842"/>
      <c r="B61" s="152"/>
      <c r="C61" s="152"/>
      <c r="D61" s="153"/>
      <c r="E61" s="154" t="s">
        <v>5605</v>
      </c>
      <c r="F61" s="155"/>
      <c r="G61" s="778"/>
      <c r="H61" s="779"/>
      <c r="I61" s="780"/>
      <c r="J61" s="149" t="s">
        <v>5631</v>
      </c>
      <c r="K61" s="82"/>
      <c r="L61" s="82"/>
      <c r="M61" s="150"/>
      <c r="N61" s="94"/>
      <c r="V61" s="73"/>
    </row>
    <row r="62" spans="1:22" ht="21.6" thickTop="1" thickBot="1" x14ac:dyDescent="0.3">
      <c r="A62" s="834">
        <f t="shared" ref="A62" si="8">A58+1</f>
        <v>12</v>
      </c>
      <c r="B62" s="483" t="s">
        <v>22</v>
      </c>
      <c r="C62" s="483" t="s">
        <v>23</v>
      </c>
      <c r="D62" s="483" t="s">
        <v>5593</v>
      </c>
      <c r="E62" s="837" t="s">
        <v>5594</v>
      </c>
      <c r="F62" s="837"/>
      <c r="G62" s="837" t="s">
        <v>17</v>
      </c>
      <c r="H62" s="771"/>
      <c r="I62" s="478"/>
      <c r="J62" s="138" t="s">
        <v>5608</v>
      </c>
      <c r="K62" s="139"/>
      <c r="L62" s="139"/>
      <c r="M62" s="140"/>
      <c r="N62" s="94"/>
      <c r="V62" s="73"/>
    </row>
    <row r="63" spans="1:22" ht="13.8" thickBot="1" x14ac:dyDescent="0.3">
      <c r="A63" s="750"/>
      <c r="B63" s="142"/>
      <c r="C63" s="142"/>
      <c r="D63" s="473"/>
      <c r="E63" s="142"/>
      <c r="F63" s="142"/>
      <c r="G63" s="1091"/>
      <c r="H63" s="1092"/>
      <c r="I63" s="1093"/>
      <c r="J63" s="78" t="s">
        <v>5608</v>
      </c>
      <c r="K63" s="78"/>
      <c r="L63" s="78"/>
      <c r="M63" s="145"/>
      <c r="N63" s="94"/>
      <c r="V63" s="73"/>
    </row>
    <row r="64" spans="1:22" ht="21" thickBot="1" x14ac:dyDescent="0.3">
      <c r="A64" s="750"/>
      <c r="B64" s="485" t="s">
        <v>34</v>
      </c>
      <c r="C64" s="485" t="s">
        <v>35</v>
      </c>
      <c r="D64" s="485" t="s">
        <v>5600</v>
      </c>
      <c r="E64" s="840" t="s">
        <v>5601</v>
      </c>
      <c r="F64" s="840"/>
      <c r="G64" s="730"/>
      <c r="H64" s="731"/>
      <c r="I64" s="732"/>
      <c r="J64" s="149" t="s">
        <v>5630</v>
      </c>
      <c r="K64" s="82"/>
      <c r="L64" s="82"/>
      <c r="M64" s="150"/>
      <c r="N64" s="94"/>
      <c r="V64" s="73"/>
    </row>
    <row r="65" spans="1:22" ht="13.8" thickBot="1" x14ac:dyDescent="0.3">
      <c r="A65" s="842"/>
      <c r="B65" s="152"/>
      <c r="C65" s="152"/>
      <c r="D65" s="153"/>
      <c r="E65" s="154" t="s">
        <v>5605</v>
      </c>
      <c r="F65" s="155"/>
      <c r="G65" s="778"/>
      <c r="H65" s="779"/>
      <c r="I65" s="780"/>
      <c r="J65" s="149" t="s">
        <v>5631</v>
      </c>
      <c r="K65" s="82"/>
      <c r="L65" s="82"/>
      <c r="M65" s="150"/>
      <c r="N65" s="94"/>
      <c r="V65" s="73"/>
    </row>
    <row r="66" spans="1:22" ht="21.6" thickTop="1" thickBot="1" x14ac:dyDescent="0.3">
      <c r="A66" s="834">
        <f t="shared" ref="A66" si="9">A62+1</f>
        <v>13</v>
      </c>
      <c r="B66" s="483" t="s">
        <v>22</v>
      </c>
      <c r="C66" s="483" t="s">
        <v>23</v>
      </c>
      <c r="D66" s="483" t="s">
        <v>5593</v>
      </c>
      <c r="E66" s="837" t="s">
        <v>5594</v>
      </c>
      <c r="F66" s="837"/>
      <c r="G66" s="837" t="s">
        <v>17</v>
      </c>
      <c r="H66" s="771"/>
      <c r="I66" s="478"/>
      <c r="J66" s="138" t="s">
        <v>5608</v>
      </c>
      <c r="K66" s="139"/>
      <c r="L66" s="139"/>
      <c r="M66" s="140"/>
      <c r="N66" s="94"/>
      <c r="V66" s="73"/>
    </row>
    <row r="67" spans="1:22" ht="13.8" thickBot="1" x14ac:dyDescent="0.3">
      <c r="A67" s="750"/>
      <c r="B67" s="142"/>
      <c r="C67" s="142"/>
      <c r="D67" s="473"/>
      <c r="E67" s="142"/>
      <c r="F67" s="142"/>
      <c r="G67" s="1091"/>
      <c r="H67" s="1092"/>
      <c r="I67" s="1093"/>
      <c r="J67" s="78" t="s">
        <v>5608</v>
      </c>
      <c r="K67" s="78"/>
      <c r="L67" s="78"/>
      <c r="M67" s="145"/>
      <c r="N67" s="94"/>
      <c r="V67" s="73"/>
    </row>
    <row r="68" spans="1:22" ht="21" thickBot="1" x14ac:dyDescent="0.3">
      <c r="A68" s="750"/>
      <c r="B68" s="485" t="s">
        <v>34</v>
      </c>
      <c r="C68" s="485" t="s">
        <v>35</v>
      </c>
      <c r="D68" s="485" t="s">
        <v>5600</v>
      </c>
      <c r="E68" s="840" t="s">
        <v>5601</v>
      </c>
      <c r="F68" s="840"/>
      <c r="G68" s="730"/>
      <c r="H68" s="731"/>
      <c r="I68" s="732"/>
      <c r="J68" s="149" t="s">
        <v>5630</v>
      </c>
      <c r="K68" s="82"/>
      <c r="L68" s="82"/>
      <c r="M68" s="150"/>
      <c r="N68" s="94"/>
      <c r="V68" s="73"/>
    </row>
    <row r="69" spans="1:22" ht="13.8" thickBot="1" x14ac:dyDescent="0.3">
      <c r="A69" s="842"/>
      <c r="B69" s="152"/>
      <c r="C69" s="152"/>
      <c r="D69" s="153"/>
      <c r="E69" s="154" t="s">
        <v>5605</v>
      </c>
      <c r="F69" s="155"/>
      <c r="G69" s="778"/>
      <c r="H69" s="779"/>
      <c r="I69" s="780"/>
      <c r="J69" s="149" t="s">
        <v>5631</v>
      </c>
      <c r="K69" s="82"/>
      <c r="L69" s="82"/>
      <c r="M69" s="150"/>
      <c r="N69" s="94"/>
      <c r="V69" s="73"/>
    </row>
    <row r="70" spans="1:22" ht="21.6" thickTop="1" thickBot="1" x14ac:dyDescent="0.3">
      <c r="A70" s="834">
        <f t="shared" ref="A70" si="10">A66+1</f>
        <v>14</v>
      </c>
      <c r="B70" s="483" t="s">
        <v>22</v>
      </c>
      <c r="C70" s="483" t="s">
        <v>23</v>
      </c>
      <c r="D70" s="483" t="s">
        <v>5593</v>
      </c>
      <c r="E70" s="837" t="s">
        <v>5594</v>
      </c>
      <c r="F70" s="837"/>
      <c r="G70" s="837" t="s">
        <v>17</v>
      </c>
      <c r="H70" s="771"/>
      <c r="I70" s="478"/>
      <c r="J70" s="138" t="s">
        <v>5608</v>
      </c>
      <c r="K70" s="139"/>
      <c r="L70" s="139"/>
      <c r="M70" s="140"/>
      <c r="N70" s="94"/>
      <c r="V70" s="73"/>
    </row>
    <row r="71" spans="1:22" ht="13.8" thickBot="1" x14ac:dyDescent="0.3">
      <c r="A71" s="750"/>
      <c r="B71" s="142"/>
      <c r="C71" s="142"/>
      <c r="D71" s="473"/>
      <c r="E71" s="142"/>
      <c r="F71" s="142"/>
      <c r="G71" s="1091"/>
      <c r="H71" s="1092"/>
      <c r="I71" s="1093"/>
      <c r="J71" s="78" t="s">
        <v>5608</v>
      </c>
      <c r="K71" s="78"/>
      <c r="L71" s="78"/>
      <c r="M71" s="145"/>
      <c r="N71" s="94"/>
      <c r="V71" s="477"/>
    </row>
    <row r="72" spans="1:22" ht="21" thickBot="1" x14ac:dyDescent="0.3">
      <c r="A72" s="750"/>
      <c r="B72" s="485" t="s">
        <v>34</v>
      </c>
      <c r="C72" s="485" t="s">
        <v>35</v>
      </c>
      <c r="D72" s="485" t="s">
        <v>5600</v>
      </c>
      <c r="E72" s="840" t="s">
        <v>5601</v>
      </c>
      <c r="F72" s="840"/>
      <c r="G72" s="730"/>
      <c r="H72" s="731"/>
      <c r="I72" s="732"/>
      <c r="J72" s="149" t="s">
        <v>5630</v>
      </c>
      <c r="K72" s="82"/>
      <c r="L72" s="82"/>
      <c r="M72" s="150"/>
      <c r="N72" s="94"/>
      <c r="V72" s="73"/>
    </row>
    <row r="73" spans="1:22" ht="13.8" thickBot="1" x14ac:dyDescent="0.3">
      <c r="A73" s="842"/>
      <c r="B73" s="152"/>
      <c r="C73" s="152"/>
      <c r="D73" s="153"/>
      <c r="E73" s="154" t="s">
        <v>5605</v>
      </c>
      <c r="F73" s="155"/>
      <c r="G73" s="778"/>
      <c r="H73" s="779"/>
      <c r="I73" s="780"/>
      <c r="J73" s="149" t="s">
        <v>5631</v>
      </c>
      <c r="K73" s="82"/>
      <c r="L73" s="82"/>
      <c r="M73" s="150"/>
      <c r="N73" s="94"/>
      <c r="V73" s="73"/>
    </row>
    <row r="74" spans="1:22" ht="21.6" thickTop="1" thickBot="1" x14ac:dyDescent="0.3">
      <c r="A74" s="834">
        <f t="shared" ref="A74" si="11">A70+1</f>
        <v>15</v>
      </c>
      <c r="B74" s="483" t="s">
        <v>22</v>
      </c>
      <c r="C74" s="483" t="s">
        <v>23</v>
      </c>
      <c r="D74" s="483" t="s">
        <v>5593</v>
      </c>
      <c r="E74" s="837" t="s">
        <v>5594</v>
      </c>
      <c r="F74" s="837"/>
      <c r="G74" s="837" t="s">
        <v>17</v>
      </c>
      <c r="H74" s="771"/>
      <c r="I74" s="478"/>
      <c r="J74" s="138" t="s">
        <v>5608</v>
      </c>
      <c r="K74" s="139"/>
      <c r="L74" s="139"/>
      <c r="M74" s="140"/>
      <c r="N74" s="94"/>
      <c r="V74" s="73"/>
    </row>
    <row r="75" spans="1:22" ht="13.8" thickBot="1" x14ac:dyDescent="0.3">
      <c r="A75" s="750"/>
      <c r="B75" s="142"/>
      <c r="C75" s="142"/>
      <c r="D75" s="473"/>
      <c r="E75" s="142"/>
      <c r="F75" s="142"/>
      <c r="G75" s="1091"/>
      <c r="H75" s="1092"/>
      <c r="I75" s="1093"/>
      <c r="J75" s="78" t="s">
        <v>5608</v>
      </c>
      <c r="K75" s="78"/>
      <c r="L75" s="78"/>
      <c r="M75" s="145"/>
      <c r="N75" s="94"/>
      <c r="V75" s="73"/>
    </row>
    <row r="76" spans="1:22" ht="21" thickBot="1" x14ac:dyDescent="0.3">
      <c r="A76" s="750"/>
      <c r="B76" s="485" t="s">
        <v>34</v>
      </c>
      <c r="C76" s="485" t="s">
        <v>35</v>
      </c>
      <c r="D76" s="485" t="s">
        <v>5600</v>
      </c>
      <c r="E76" s="840" t="s">
        <v>5601</v>
      </c>
      <c r="F76" s="840"/>
      <c r="G76" s="730"/>
      <c r="H76" s="731"/>
      <c r="I76" s="732"/>
      <c r="J76" s="149" t="s">
        <v>5630</v>
      </c>
      <c r="K76" s="82"/>
      <c r="L76" s="82"/>
      <c r="M76" s="150"/>
      <c r="N76" s="94"/>
      <c r="V76" s="73"/>
    </row>
    <row r="77" spans="1:22" ht="13.8" thickBot="1" x14ac:dyDescent="0.3">
      <c r="A77" s="842"/>
      <c r="B77" s="152"/>
      <c r="C77" s="152"/>
      <c r="D77" s="153"/>
      <c r="E77" s="154" t="s">
        <v>5605</v>
      </c>
      <c r="F77" s="155"/>
      <c r="G77" s="778"/>
      <c r="H77" s="779"/>
      <c r="I77" s="780"/>
      <c r="J77" s="149" t="s">
        <v>5631</v>
      </c>
      <c r="K77" s="82"/>
      <c r="L77" s="82"/>
      <c r="M77" s="150"/>
      <c r="N77" s="94"/>
      <c r="V77" s="73"/>
    </row>
    <row r="78" spans="1:22" ht="21.6" thickTop="1" thickBot="1" x14ac:dyDescent="0.3">
      <c r="A78" s="834">
        <f t="shared" ref="A78" si="12">A74+1</f>
        <v>16</v>
      </c>
      <c r="B78" s="483" t="s">
        <v>22</v>
      </c>
      <c r="C78" s="483" t="s">
        <v>23</v>
      </c>
      <c r="D78" s="483" t="s">
        <v>5593</v>
      </c>
      <c r="E78" s="837" t="s">
        <v>5594</v>
      </c>
      <c r="F78" s="837"/>
      <c r="G78" s="837" t="s">
        <v>17</v>
      </c>
      <c r="H78" s="771"/>
      <c r="I78" s="478"/>
      <c r="J78" s="138" t="s">
        <v>5608</v>
      </c>
      <c r="K78" s="139"/>
      <c r="L78" s="139"/>
      <c r="M78" s="140"/>
      <c r="N78" s="94"/>
      <c r="V78" s="73"/>
    </row>
    <row r="79" spans="1:22" ht="13.8" thickBot="1" x14ac:dyDescent="0.3">
      <c r="A79" s="750"/>
      <c r="B79" s="142"/>
      <c r="C79" s="142"/>
      <c r="D79" s="473"/>
      <c r="E79" s="142"/>
      <c r="F79" s="142"/>
      <c r="G79" s="1091"/>
      <c r="H79" s="1092"/>
      <c r="I79" s="1093"/>
      <c r="J79" s="78" t="s">
        <v>5608</v>
      </c>
      <c r="K79" s="78"/>
      <c r="L79" s="78"/>
      <c r="M79" s="145"/>
      <c r="N79" s="94"/>
      <c r="V79" s="73"/>
    </row>
    <row r="80" spans="1:22" ht="21" thickBot="1" x14ac:dyDescent="0.3">
      <c r="A80" s="750"/>
      <c r="B80" s="485" t="s">
        <v>34</v>
      </c>
      <c r="C80" s="485" t="s">
        <v>35</v>
      </c>
      <c r="D80" s="485" t="s">
        <v>5600</v>
      </c>
      <c r="E80" s="840" t="s">
        <v>5601</v>
      </c>
      <c r="F80" s="840"/>
      <c r="G80" s="730"/>
      <c r="H80" s="731"/>
      <c r="I80" s="732"/>
      <c r="J80" s="149" t="s">
        <v>5630</v>
      </c>
      <c r="K80" s="82"/>
      <c r="L80" s="82"/>
      <c r="M80" s="150"/>
      <c r="N80" s="94"/>
      <c r="V80" s="73"/>
    </row>
    <row r="81" spans="1:22" ht="13.8" thickBot="1" x14ac:dyDescent="0.3">
      <c r="A81" s="842"/>
      <c r="B81" s="152"/>
      <c r="C81" s="152"/>
      <c r="D81" s="153"/>
      <c r="E81" s="154" t="s">
        <v>5605</v>
      </c>
      <c r="F81" s="155"/>
      <c r="G81" s="778"/>
      <c r="H81" s="779"/>
      <c r="I81" s="780"/>
      <c r="J81" s="149" t="s">
        <v>5631</v>
      </c>
      <c r="K81" s="82"/>
      <c r="L81" s="82"/>
      <c r="M81" s="150"/>
      <c r="N81" s="94"/>
      <c r="V81" s="73"/>
    </row>
    <row r="82" spans="1:22" ht="21.6" thickTop="1" thickBot="1" x14ac:dyDescent="0.3">
      <c r="A82" s="834">
        <f t="shared" ref="A82" si="13">A78+1</f>
        <v>17</v>
      </c>
      <c r="B82" s="483" t="s">
        <v>22</v>
      </c>
      <c r="C82" s="483" t="s">
        <v>23</v>
      </c>
      <c r="D82" s="483" t="s">
        <v>5593</v>
      </c>
      <c r="E82" s="837" t="s">
        <v>5594</v>
      </c>
      <c r="F82" s="837"/>
      <c r="G82" s="837" t="s">
        <v>17</v>
      </c>
      <c r="H82" s="771"/>
      <c r="I82" s="478"/>
      <c r="J82" s="138" t="s">
        <v>5608</v>
      </c>
      <c r="K82" s="139"/>
      <c r="L82" s="139"/>
      <c r="M82" s="140"/>
      <c r="N82" s="94"/>
      <c r="V82" s="73"/>
    </row>
    <row r="83" spans="1:22" ht="13.8" thickBot="1" x14ac:dyDescent="0.3">
      <c r="A83" s="750"/>
      <c r="B83" s="142"/>
      <c r="C83" s="142"/>
      <c r="D83" s="473"/>
      <c r="E83" s="142"/>
      <c r="F83" s="142"/>
      <c r="G83" s="1091"/>
      <c r="H83" s="1092"/>
      <c r="I83" s="1093"/>
      <c r="J83" s="78" t="s">
        <v>5608</v>
      </c>
      <c r="K83" s="78"/>
      <c r="L83" s="78"/>
      <c r="M83" s="145"/>
      <c r="N83" s="94"/>
      <c r="V83" s="73"/>
    </row>
    <row r="84" spans="1:22" ht="21" thickBot="1" x14ac:dyDescent="0.3">
      <c r="A84" s="750"/>
      <c r="B84" s="485" t="s">
        <v>34</v>
      </c>
      <c r="C84" s="485" t="s">
        <v>35</v>
      </c>
      <c r="D84" s="485" t="s">
        <v>5600</v>
      </c>
      <c r="E84" s="840" t="s">
        <v>5601</v>
      </c>
      <c r="F84" s="840"/>
      <c r="G84" s="730"/>
      <c r="H84" s="731"/>
      <c r="I84" s="732"/>
      <c r="J84" s="149" t="s">
        <v>5630</v>
      </c>
      <c r="K84" s="82"/>
      <c r="L84" s="82"/>
      <c r="M84" s="150"/>
      <c r="N84" s="94"/>
      <c r="V84" s="73"/>
    </row>
    <row r="85" spans="1:22" ht="13.8" thickBot="1" x14ac:dyDescent="0.3">
      <c r="A85" s="842"/>
      <c r="B85" s="152"/>
      <c r="C85" s="152"/>
      <c r="D85" s="153"/>
      <c r="E85" s="154" t="s">
        <v>5605</v>
      </c>
      <c r="F85" s="155"/>
      <c r="G85" s="778"/>
      <c r="H85" s="779"/>
      <c r="I85" s="780"/>
      <c r="J85" s="149" t="s">
        <v>5631</v>
      </c>
      <c r="K85" s="82"/>
      <c r="L85" s="82"/>
      <c r="M85" s="150"/>
      <c r="N85" s="94"/>
      <c r="V85" s="73"/>
    </row>
    <row r="86" spans="1:22" ht="21.6" thickTop="1" thickBot="1" x14ac:dyDescent="0.3">
      <c r="A86" s="834">
        <f t="shared" ref="A86" si="14">A82+1</f>
        <v>18</v>
      </c>
      <c r="B86" s="483" t="s">
        <v>22</v>
      </c>
      <c r="C86" s="483" t="s">
        <v>23</v>
      </c>
      <c r="D86" s="483" t="s">
        <v>5593</v>
      </c>
      <c r="E86" s="837" t="s">
        <v>5594</v>
      </c>
      <c r="F86" s="837"/>
      <c r="G86" s="837" t="s">
        <v>17</v>
      </c>
      <c r="H86" s="771"/>
      <c r="I86" s="478"/>
      <c r="J86" s="138" t="s">
        <v>5608</v>
      </c>
      <c r="K86" s="139"/>
      <c r="L86" s="139"/>
      <c r="M86" s="140"/>
      <c r="N86" s="94"/>
      <c r="V86" s="73"/>
    </row>
    <row r="87" spans="1:22" ht="13.8" thickBot="1" x14ac:dyDescent="0.3">
      <c r="A87" s="750"/>
      <c r="B87" s="142"/>
      <c r="C87" s="142"/>
      <c r="D87" s="473"/>
      <c r="E87" s="142"/>
      <c r="F87" s="142"/>
      <c r="G87" s="1091"/>
      <c r="H87" s="1092"/>
      <c r="I87" s="1093"/>
      <c r="J87" s="78" t="s">
        <v>5608</v>
      </c>
      <c r="K87" s="78"/>
      <c r="L87" s="78"/>
      <c r="M87" s="145"/>
      <c r="N87" s="94"/>
      <c r="V87" s="73"/>
    </row>
    <row r="88" spans="1:22" ht="21" thickBot="1" x14ac:dyDescent="0.3">
      <c r="A88" s="750"/>
      <c r="B88" s="485" t="s">
        <v>34</v>
      </c>
      <c r="C88" s="485" t="s">
        <v>35</v>
      </c>
      <c r="D88" s="485" t="s">
        <v>5600</v>
      </c>
      <c r="E88" s="840" t="s">
        <v>5601</v>
      </c>
      <c r="F88" s="840"/>
      <c r="G88" s="730"/>
      <c r="H88" s="731"/>
      <c r="I88" s="732"/>
      <c r="J88" s="149" t="s">
        <v>5630</v>
      </c>
      <c r="K88" s="82"/>
      <c r="L88" s="82"/>
      <c r="M88" s="150"/>
      <c r="N88" s="94"/>
      <c r="V88" s="73"/>
    </row>
    <row r="89" spans="1:22" ht="13.8" thickBot="1" x14ac:dyDescent="0.3">
      <c r="A89" s="842"/>
      <c r="B89" s="152"/>
      <c r="C89" s="152"/>
      <c r="D89" s="153"/>
      <c r="E89" s="154" t="s">
        <v>5605</v>
      </c>
      <c r="F89" s="155"/>
      <c r="G89" s="778"/>
      <c r="H89" s="779"/>
      <c r="I89" s="780"/>
      <c r="J89" s="149" t="s">
        <v>5631</v>
      </c>
      <c r="K89" s="82"/>
      <c r="L89" s="82"/>
      <c r="M89" s="150"/>
      <c r="N89" s="94"/>
      <c r="V89" s="73"/>
    </row>
    <row r="90" spans="1:22" ht="21.6" thickTop="1" thickBot="1" x14ac:dyDescent="0.3">
      <c r="A90" s="834">
        <f t="shared" ref="A90" si="15">A86+1</f>
        <v>19</v>
      </c>
      <c r="B90" s="483" t="s">
        <v>22</v>
      </c>
      <c r="C90" s="483" t="s">
        <v>23</v>
      </c>
      <c r="D90" s="483" t="s">
        <v>5593</v>
      </c>
      <c r="E90" s="837" t="s">
        <v>5594</v>
      </c>
      <c r="F90" s="837"/>
      <c r="G90" s="837" t="s">
        <v>17</v>
      </c>
      <c r="H90" s="771"/>
      <c r="I90" s="478"/>
      <c r="J90" s="138" t="s">
        <v>5608</v>
      </c>
      <c r="K90" s="139"/>
      <c r="L90" s="139"/>
      <c r="M90" s="140"/>
      <c r="N90" s="94"/>
      <c r="V90" s="73"/>
    </row>
    <row r="91" spans="1:22" ht="13.8" thickBot="1" x14ac:dyDescent="0.3">
      <c r="A91" s="750"/>
      <c r="B91" s="142"/>
      <c r="C91" s="142"/>
      <c r="D91" s="473"/>
      <c r="E91" s="142"/>
      <c r="F91" s="142"/>
      <c r="G91" s="1091"/>
      <c r="H91" s="1092"/>
      <c r="I91" s="1093"/>
      <c r="J91" s="78" t="s">
        <v>5608</v>
      </c>
      <c r="K91" s="78"/>
      <c r="L91" s="78"/>
      <c r="M91" s="145"/>
      <c r="N91" s="94"/>
      <c r="V91" s="73"/>
    </row>
    <row r="92" spans="1:22" ht="21" thickBot="1" x14ac:dyDescent="0.3">
      <c r="A92" s="750"/>
      <c r="B92" s="485" t="s">
        <v>34</v>
      </c>
      <c r="C92" s="485" t="s">
        <v>35</v>
      </c>
      <c r="D92" s="485" t="s">
        <v>5600</v>
      </c>
      <c r="E92" s="840" t="s">
        <v>5601</v>
      </c>
      <c r="F92" s="840"/>
      <c r="G92" s="730"/>
      <c r="H92" s="731"/>
      <c r="I92" s="732"/>
      <c r="J92" s="149" t="s">
        <v>5630</v>
      </c>
      <c r="K92" s="82"/>
      <c r="L92" s="82"/>
      <c r="M92" s="150"/>
      <c r="N92" s="94"/>
      <c r="V92" s="73"/>
    </row>
    <row r="93" spans="1:22" ht="13.8" thickBot="1" x14ac:dyDescent="0.3">
      <c r="A93" s="842"/>
      <c r="B93" s="152"/>
      <c r="C93" s="152"/>
      <c r="D93" s="153"/>
      <c r="E93" s="154" t="s">
        <v>5605</v>
      </c>
      <c r="F93" s="155"/>
      <c r="G93" s="778"/>
      <c r="H93" s="779"/>
      <c r="I93" s="780"/>
      <c r="J93" s="149" t="s">
        <v>5631</v>
      </c>
      <c r="K93" s="82"/>
      <c r="L93" s="82"/>
      <c r="M93" s="150"/>
      <c r="N93" s="94"/>
      <c r="V93" s="73"/>
    </row>
    <row r="94" spans="1:22" ht="21.6" thickTop="1" thickBot="1" x14ac:dyDescent="0.3">
      <c r="A94" s="834">
        <f t="shared" ref="A94" si="16">A90+1</f>
        <v>20</v>
      </c>
      <c r="B94" s="483" t="s">
        <v>22</v>
      </c>
      <c r="C94" s="483" t="s">
        <v>23</v>
      </c>
      <c r="D94" s="483" t="s">
        <v>5593</v>
      </c>
      <c r="E94" s="837" t="s">
        <v>5594</v>
      </c>
      <c r="F94" s="837"/>
      <c r="G94" s="837" t="s">
        <v>17</v>
      </c>
      <c r="H94" s="771"/>
      <c r="I94" s="478"/>
      <c r="J94" s="138" t="s">
        <v>5608</v>
      </c>
      <c r="K94" s="139"/>
      <c r="L94" s="139"/>
      <c r="M94" s="140"/>
      <c r="N94" s="94"/>
      <c r="V94" s="73"/>
    </row>
    <row r="95" spans="1:22" ht="13.8" thickBot="1" x14ac:dyDescent="0.3">
      <c r="A95" s="750"/>
      <c r="B95" s="142"/>
      <c r="C95" s="142"/>
      <c r="D95" s="473"/>
      <c r="E95" s="142"/>
      <c r="F95" s="142"/>
      <c r="G95" s="1091"/>
      <c r="H95" s="1092"/>
      <c r="I95" s="1093"/>
      <c r="J95" s="78" t="s">
        <v>5608</v>
      </c>
      <c r="K95" s="78"/>
      <c r="L95" s="78"/>
      <c r="M95" s="145"/>
      <c r="N95" s="94"/>
      <c r="V95" s="73"/>
    </row>
    <row r="96" spans="1:22" ht="21" thickBot="1" x14ac:dyDescent="0.3">
      <c r="A96" s="750"/>
      <c r="B96" s="485" t="s">
        <v>34</v>
      </c>
      <c r="C96" s="485" t="s">
        <v>35</v>
      </c>
      <c r="D96" s="485" t="s">
        <v>5600</v>
      </c>
      <c r="E96" s="840" t="s">
        <v>5601</v>
      </c>
      <c r="F96" s="840"/>
      <c r="G96" s="730"/>
      <c r="H96" s="731"/>
      <c r="I96" s="732"/>
      <c r="J96" s="149" t="s">
        <v>5630</v>
      </c>
      <c r="K96" s="82"/>
      <c r="L96" s="82"/>
      <c r="M96" s="150"/>
      <c r="N96" s="94"/>
      <c r="V96" s="73"/>
    </row>
    <row r="97" spans="1:22" ht="13.8" thickBot="1" x14ac:dyDescent="0.3">
      <c r="A97" s="842"/>
      <c r="B97" s="152"/>
      <c r="C97" s="152"/>
      <c r="D97" s="153"/>
      <c r="E97" s="154" t="s">
        <v>5605</v>
      </c>
      <c r="F97" s="155"/>
      <c r="G97" s="778"/>
      <c r="H97" s="779"/>
      <c r="I97" s="780"/>
      <c r="J97" s="149" t="s">
        <v>5631</v>
      </c>
      <c r="K97" s="82"/>
      <c r="L97" s="82"/>
      <c r="M97" s="150"/>
      <c r="N97" s="94"/>
      <c r="V97" s="73"/>
    </row>
    <row r="98" spans="1:22" ht="21.6" thickTop="1" thickBot="1" x14ac:dyDescent="0.3">
      <c r="A98" s="834">
        <f t="shared" ref="A98" si="17">A94+1</f>
        <v>21</v>
      </c>
      <c r="B98" s="483" t="s">
        <v>22</v>
      </c>
      <c r="C98" s="483" t="s">
        <v>23</v>
      </c>
      <c r="D98" s="483" t="s">
        <v>5593</v>
      </c>
      <c r="E98" s="837" t="s">
        <v>5594</v>
      </c>
      <c r="F98" s="837"/>
      <c r="G98" s="837" t="s">
        <v>17</v>
      </c>
      <c r="H98" s="771"/>
      <c r="I98" s="478"/>
      <c r="J98" s="138" t="s">
        <v>5608</v>
      </c>
      <c r="K98" s="139"/>
      <c r="L98" s="139"/>
      <c r="M98" s="140"/>
      <c r="N98" s="94"/>
      <c r="V98" s="73"/>
    </row>
    <row r="99" spans="1:22" ht="13.8" thickBot="1" x14ac:dyDescent="0.3">
      <c r="A99" s="750"/>
      <c r="B99" s="142"/>
      <c r="C99" s="142"/>
      <c r="D99" s="473"/>
      <c r="E99" s="142"/>
      <c r="F99" s="142"/>
      <c r="G99" s="1091"/>
      <c r="H99" s="1092"/>
      <c r="I99" s="1093"/>
      <c r="J99" s="78" t="s">
        <v>5608</v>
      </c>
      <c r="K99" s="78"/>
      <c r="L99" s="78"/>
      <c r="M99" s="145"/>
      <c r="N99" s="94"/>
      <c r="V99" s="73"/>
    </row>
    <row r="100" spans="1:22" ht="21" thickBot="1" x14ac:dyDescent="0.3">
      <c r="A100" s="750"/>
      <c r="B100" s="485" t="s">
        <v>34</v>
      </c>
      <c r="C100" s="485" t="s">
        <v>35</v>
      </c>
      <c r="D100" s="485" t="s">
        <v>5600</v>
      </c>
      <c r="E100" s="840" t="s">
        <v>5601</v>
      </c>
      <c r="F100" s="840"/>
      <c r="G100" s="730"/>
      <c r="H100" s="731"/>
      <c r="I100" s="732"/>
      <c r="J100" s="149" t="s">
        <v>5630</v>
      </c>
      <c r="K100" s="82"/>
      <c r="L100" s="82"/>
      <c r="M100" s="150"/>
      <c r="N100" s="94"/>
      <c r="V100" s="73"/>
    </row>
    <row r="101" spans="1:22" ht="13.8" thickBot="1" x14ac:dyDescent="0.3">
      <c r="A101" s="842"/>
      <c r="B101" s="152"/>
      <c r="C101" s="152"/>
      <c r="D101" s="153"/>
      <c r="E101" s="154" t="s">
        <v>5605</v>
      </c>
      <c r="F101" s="155"/>
      <c r="G101" s="778"/>
      <c r="H101" s="779"/>
      <c r="I101" s="780"/>
      <c r="J101" s="149" t="s">
        <v>5631</v>
      </c>
      <c r="K101" s="82"/>
      <c r="L101" s="82"/>
      <c r="M101" s="150"/>
      <c r="N101" s="94"/>
      <c r="V101" s="73"/>
    </row>
    <row r="102" spans="1:22" ht="21.6" thickTop="1" thickBot="1" x14ac:dyDescent="0.3">
      <c r="A102" s="834">
        <f t="shared" ref="A102" si="18">A98+1</f>
        <v>22</v>
      </c>
      <c r="B102" s="483" t="s">
        <v>22</v>
      </c>
      <c r="C102" s="483" t="s">
        <v>23</v>
      </c>
      <c r="D102" s="483" t="s">
        <v>5593</v>
      </c>
      <c r="E102" s="837" t="s">
        <v>5594</v>
      </c>
      <c r="F102" s="837"/>
      <c r="G102" s="837" t="s">
        <v>17</v>
      </c>
      <c r="H102" s="771"/>
      <c r="I102" s="478"/>
      <c r="J102" s="138" t="s">
        <v>5608</v>
      </c>
      <c r="K102" s="139"/>
      <c r="L102" s="139"/>
      <c r="M102" s="140"/>
      <c r="N102" s="94"/>
      <c r="V102" s="73"/>
    </row>
    <row r="103" spans="1:22" ht="13.8" thickBot="1" x14ac:dyDescent="0.3">
      <c r="A103" s="750"/>
      <c r="B103" s="142"/>
      <c r="C103" s="142"/>
      <c r="D103" s="473"/>
      <c r="E103" s="142"/>
      <c r="F103" s="142"/>
      <c r="G103" s="1091"/>
      <c r="H103" s="1092"/>
      <c r="I103" s="1093"/>
      <c r="J103" s="78" t="s">
        <v>5608</v>
      </c>
      <c r="K103" s="78"/>
      <c r="L103" s="78"/>
      <c r="M103" s="145"/>
      <c r="N103" s="94"/>
      <c r="V103" s="73"/>
    </row>
    <row r="104" spans="1:22" ht="21" thickBot="1" x14ac:dyDescent="0.3">
      <c r="A104" s="750"/>
      <c r="B104" s="485" t="s">
        <v>34</v>
      </c>
      <c r="C104" s="485" t="s">
        <v>35</v>
      </c>
      <c r="D104" s="485" t="s">
        <v>5600</v>
      </c>
      <c r="E104" s="840" t="s">
        <v>5601</v>
      </c>
      <c r="F104" s="840"/>
      <c r="G104" s="730"/>
      <c r="H104" s="731"/>
      <c r="I104" s="732"/>
      <c r="J104" s="149" t="s">
        <v>5630</v>
      </c>
      <c r="K104" s="82"/>
      <c r="L104" s="82"/>
      <c r="M104" s="150"/>
      <c r="N104" s="94"/>
      <c r="V104" s="73"/>
    </row>
    <row r="105" spans="1:22" ht="13.8" thickBot="1" x14ac:dyDescent="0.3">
      <c r="A105" s="842"/>
      <c r="B105" s="152"/>
      <c r="C105" s="152"/>
      <c r="D105" s="153"/>
      <c r="E105" s="154" t="s">
        <v>5605</v>
      </c>
      <c r="F105" s="155"/>
      <c r="G105" s="778"/>
      <c r="H105" s="779"/>
      <c r="I105" s="780"/>
      <c r="J105" s="149" t="s">
        <v>5631</v>
      </c>
      <c r="K105" s="82"/>
      <c r="L105" s="82"/>
      <c r="M105" s="150"/>
      <c r="N105" s="94"/>
      <c r="V105" s="73"/>
    </row>
    <row r="106" spans="1:22" ht="21.6" thickTop="1" thickBot="1" x14ac:dyDescent="0.3">
      <c r="A106" s="834">
        <f t="shared" ref="A106" si="19">A102+1</f>
        <v>23</v>
      </c>
      <c r="B106" s="483" t="s">
        <v>22</v>
      </c>
      <c r="C106" s="483" t="s">
        <v>23</v>
      </c>
      <c r="D106" s="483" t="s">
        <v>5593</v>
      </c>
      <c r="E106" s="837" t="s">
        <v>5594</v>
      </c>
      <c r="F106" s="837"/>
      <c r="G106" s="837" t="s">
        <v>17</v>
      </c>
      <c r="H106" s="771"/>
      <c r="I106" s="478"/>
      <c r="J106" s="138" t="s">
        <v>5608</v>
      </c>
      <c r="K106" s="139"/>
      <c r="L106" s="139"/>
      <c r="M106" s="140"/>
      <c r="N106" s="94"/>
      <c r="V106" s="73"/>
    </row>
    <row r="107" spans="1:22" ht="13.8" thickBot="1" x14ac:dyDescent="0.3">
      <c r="A107" s="750"/>
      <c r="B107" s="142"/>
      <c r="C107" s="142"/>
      <c r="D107" s="473"/>
      <c r="E107" s="142"/>
      <c r="F107" s="142"/>
      <c r="G107" s="1091"/>
      <c r="H107" s="1092"/>
      <c r="I107" s="1093"/>
      <c r="J107" s="78" t="s">
        <v>5608</v>
      </c>
      <c r="K107" s="78"/>
      <c r="L107" s="78"/>
      <c r="M107" s="145"/>
      <c r="N107" s="94"/>
      <c r="V107" s="73"/>
    </row>
    <row r="108" spans="1:22" ht="21" thickBot="1" x14ac:dyDescent="0.3">
      <c r="A108" s="750"/>
      <c r="B108" s="485" t="s">
        <v>34</v>
      </c>
      <c r="C108" s="485" t="s">
        <v>35</v>
      </c>
      <c r="D108" s="485" t="s">
        <v>5600</v>
      </c>
      <c r="E108" s="840" t="s">
        <v>5601</v>
      </c>
      <c r="F108" s="840"/>
      <c r="G108" s="730"/>
      <c r="H108" s="731"/>
      <c r="I108" s="732"/>
      <c r="J108" s="149" t="s">
        <v>5630</v>
      </c>
      <c r="K108" s="82"/>
      <c r="L108" s="82"/>
      <c r="M108" s="150"/>
      <c r="N108" s="94"/>
      <c r="V108" s="73"/>
    </row>
    <row r="109" spans="1:22" ht="13.8" thickBot="1" x14ac:dyDescent="0.3">
      <c r="A109" s="842"/>
      <c r="B109" s="152"/>
      <c r="C109" s="152"/>
      <c r="D109" s="153"/>
      <c r="E109" s="154" t="s">
        <v>5605</v>
      </c>
      <c r="F109" s="155"/>
      <c r="G109" s="778"/>
      <c r="H109" s="779"/>
      <c r="I109" s="780"/>
      <c r="J109" s="149" t="s">
        <v>5631</v>
      </c>
      <c r="K109" s="82"/>
      <c r="L109" s="82"/>
      <c r="M109" s="150"/>
      <c r="N109" s="94"/>
      <c r="V109" s="73"/>
    </row>
    <row r="110" spans="1:22" ht="21.6" thickTop="1" thickBot="1" x14ac:dyDescent="0.3">
      <c r="A110" s="834">
        <f t="shared" ref="A110" si="20">A106+1</f>
        <v>24</v>
      </c>
      <c r="B110" s="483" t="s">
        <v>22</v>
      </c>
      <c r="C110" s="483" t="s">
        <v>23</v>
      </c>
      <c r="D110" s="483" t="s">
        <v>5593</v>
      </c>
      <c r="E110" s="837" t="s">
        <v>5594</v>
      </c>
      <c r="F110" s="837"/>
      <c r="G110" s="837" t="s">
        <v>17</v>
      </c>
      <c r="H110" s="771"/>
      <c r="I110" s="478"/>
      <c r="J110" s="138" t="s">
        <v>5608</v>
      </c>
      <c r="K110" s="139"/>
      <c r="L110" s="139"/>
      <c r="M110" s="140"/>
      <c r="N110" s="94"/>
      <c r="V110" s="73"/>
    </row>
    <row r="111" spans="1:22" ht="13.8" thickBot="1" x14ac:dyDescent="0.3">
      <c r="A111" s="750"/>
      <c r="B111" s="142"/>
      <c r="C111" s="142"/>
      <c r="D111" s="473"/>
      <c r="E111" s="142"/>
      <c r="F111" s="142"/>
      <c r="G111" s="1091"/>
      <c r="H111" s="1092"/>
      <c r="I111" s="1093"/>
      <c r="J111" s="78" t="s">
        <v>5608</v>
      </c>
      <c r="K111" s="78"/>
      <c r="L111" s="78"/>
      <c r="M111" s="145"/>
      <c r="N111" s="94"/>
      <c r="V111" s="73"/>
    </row>
    <row r="112" spans="1:22" ht="21" thickBot="1" x14ac:dyDescent="0.3">
      <c r="A112" s="750"/>
      <c r="B112" s="485" t="s">
        <v>34</v>
      </c>
      <c r="C112" s="485" t="s">
        <v>35</v>
      </c>
      <c r="D112" s="485" t="s">
        <v>5600</v>
      </c>
      <c r="E112" s="840" t="s">
        <v>5601</v>
      </c>
      <c r="F112" s="840"/>
      <c r="G112" s="730"/>
      <c r="H112" s="731"/>
      <c r="I112" s="732"/>
      <c r="J112" s="149" t="s">
        <v>5630</v>
      </c>
      <c r="K112" s="82"/>
      <c r="L112" s="82"/>
      <c r="M112" s="150"/>
      <c r="N112" s="94"/>
      <c r="V112" s="73"/>
    </row>
    <row r="113" spans="1:22" ht="13.8" thickBot="1" x14ac:dyDescent="0.3">
      <c r="A113" s="842"/>
      <c r="B113" s="152"/>
      <c r="C113" s="152"/>
      <c r="D113" s="153"/>
      <c r="E113" s="154" t="s">
        <v>5605</v>
      </c>
      <c r="F113" s="155"/>
      <c r="G113" s="778"/>
      <c r="H113" s="779"/>
      <c r="I113" s="780"/>
      <c r="J113" s="149" t="s">
        <v>5631</v>
      </c>
      <c r="K113" s="82"/>
      <c r="L113" s="82"/>
      <c r="M113" s="150"/>
      <c r="N113" s="94"/>
      <c r="V113" s="73"/>
    </row>
    <row r="114" spans="1:22" ht="21.6" thickTop="1" thickBot="1" x14ac:dyDescent="0.3">
      <c r="A114" s="834">
        <f t="shared" ref="A114" si="21">A110+1</f>
        <v>25</v>
      </c>
      <c r="B114" s="483" t="s">
        <v>22</v>
      </c>
      <c r="C114" s="483" t="s">
        <v>23</v>
      </c>
      <c r="D114" s="483" t="s">
        <v>5593</v>
      </c>
      <c r="E114" s="837" t="s">
        <v>5594</v>
      </c>
      <c r="F114" s="837"/>
      <c r="G114" s="837" t="s">
        <v>17</v>
      </c>
      <c r="H114" s="771"/>
      <c r="I114" s="478"/>
      <c r="J114" s="138" t="s">
        <v>5608</v>
      </c>
      <c r="K114" s="139"/>
      <c r="L114" s="139"/>
      <c r="M114" s="140"/>
      <c r="N114" s="94"/>
      <c r="V114" s="73"/>
    </row>
    <row r="115" spans="1:22" ht="13.8" thickBot="1" x14ac:dyDescent="0.3">
      <c r="A115" s="750"/>
      <c r="B115" s="142"/>
      <c r="C115" s="142"/>
      <c r="D115" s="473"/>
      <c r="E115" s="142"/>
      <c r="F115" s="142"/>
      <c r="G115" s="1091"/>
      <c r="H115" s="1092"/>
      <c r="I115" s="1093"/>
      <c r="J115" s="78" t="s">
        <v>5608</v>
      </c>
      <c r="K115" s="78"/>
      <c r="L115" s="78"/>
      <c r="M115" s="145"/>
      <c r="N115" s="94"/>
      <c r="V115" s="73"/>
    </row>
    <row r="116" spans="1:22" ht="21" thickBot="1" x14ac:dyDescent="0.3">
      <c r="A116" s="750"/>
      <c r="B116" s="485" t="s">
        <v>34</v>
      </c>
      <c r="C116" s="485" t="s">
        <v>35</v>
      </c>
      <c r="D116" s="485" t="s">
        <v>5600</v>
      </c>
      <c r="E116" s="840" t="s">
        <v>5601</v>
      </c>
      <c r="F116" s="840"/>
      <c r="G116" s="730"/>
      <c r="H116" s="731"/>
      <c r="I116" s="732"/>
      <c r="J116" s="149" t="s">
        <v>5630</v>
      </c>
      <c r="K116" s="82"/>
      <c r="L116" s="82"/>
      <c r="M116" s="150"/>
      <c r="N116" s="94"/>
      <c r="V116" s="73"/>
    </row>
    <row r="117" spans="1:22" ht="13.8" thickBot="1" x14ac:dyDescent="0.3">
      <c r="A117" s="842"/>
      <c r="B117" s="152"/>
      <c r="C117" s="152"/>
      <c r="D117" s="153"/>
      <c r="E117" s="154" t="s">
        <v>5605</v>
      </c>
      <c r="F117" s="155"/>
      <c r="G117" s="778"/>
      <c r="H117" s="779"/>
      <c r="I117" s="780"/>
      <c r="J117" s="149" t="s">
        <v>5631</v>
      </c>
      <c r="K117" s="82"/>
      <c r="L117" s="82"/>
      <c r="M117" s="150"/>
      <c r="N117" s="94"/>
      <c r="V117" s="73"/>
    </row>
    <row r="118" spans="1:22" ht="21.6" thickTop="1" thickBot="1" x14ac:dyDescent="0.3">
      <c r="A118" s="834">
        <f t="shared" ref="A118" si="22">A114+1</f>
        <v>26</v>
      </c>
      <c r="B118" s="483" t="s">
        <v>22</v>
      </c>
      <c r="C118" s="483" t="s">
        <v>23</v>
      </c>
      <c r="D118" s="483" t="s">
        <v>5593</v>
      </c>
      <c r="E118" s="837" t="s">
        <v>5594</v>
      </c>
      <c r="F118" s="837"/>
      <c r="G118" s="837" t="s">
        <v>17</v>
      </c>
      <c r="H118" s="771"/>
      <c r="I118" s="478"/>
      <c r="J118" s="138" t="s">
        <v>5608</v>
      </c>
      <c r="K118" s="139"/>
      <c r="L118" s="139"/>
      <c r="M118" s="140"/>
      <c r="N118" s="94"/>
      <c r="V118" s="73"/>
    </row>
    <row r="119" spans="1:22" ht="13.8" thickBot="1" x14ac:dyDescent="0.3">
      <c r="A119" s="750"/>
      <c r="B119" s="142"/>
      <c r="C119" s="142"/>
      <c r="D119" s="473"/>
      <c r="E119" s="142"/>
      <c r="F119" s="142"/>
      <c r="G119" s="1091"/>
      <c r="H119" s="1092"/>
      <c r="I119" s="1093"/>
      <c r="J119" s="78" t="s">
        <v>5608</v>
      </c>
      <c r="K119" s="78"/>
      <c r="L119" s="78"/>
      <c r="M119" s="145"/>
      <c r="N119" s="94"/>
      <c r="V119" s="73"/>
    </row>
    <row r="120" spans="1:22" ht="21" thickBot="1" x14ac:dyDescent="0.3">
      <c r="A120" s="750"/>
      <c r="B120" s="485" t="s">
        <v>34</v>
      </c>
      <c r="C120" s="485" t="s">
        <v>35</v>
      </c>
      <c r="D120" s="485" t="s">
        <v>5600</v>
      </c>
      <c r="E120" s="840" t="s">
        <v>5601</v>
      </c>
      <c r="F120" s="840"/>
      <c r="G120" s="730"/>
      <c r="H120" s="731"/>
      <c r="I120" s="732"/>
      <c r="J120" s="149" t="s">
        <v>5630</v>
      </c>
      <c r="K120" s="82"/>
      <c r="L120" s="82"/>
      <c r="M120" s="150"/>
      <c r="N120" s="94"/>
      <c r="V120" s="73"/>
    </row>
    <row r="121" spans="1:22" ht="13.8" thickBot="1" x14ac:dyDescent="0.3">
      <c r="A121" s="842"/>
      <c r="B121" s="152"/>
      <c r="C121" s="152"/>
      <c r="D121" s="153"/>
      <c r="E121" s="154" t="s">
        <v>5605</v>
      </c>
      <c r="F121" s="155"/>
      <c r="G121" s="778"/>
      <c r="H121" s="779"/>
      <c r="I121" s="780"/>
      <c r="J121" s="149" t="s">
        <v>5631</v>
      </c>
      <c r="K121" s="82"/>
      <c r="L121" s="82"/>
      <c r="M121" s="150"/>
      <c r="N121" s="94"/>
      <c r="V121" s="73"/>
    </row>
    <row r="122" spans="1:22" ht="21.6" thickTop="1" thickBot="1" x14ac:dyDescent="0.3">
      <c r="A122" s="834">
        <f t="shared" ref="A122" si="23">A118+1</f>
        <v>27</v>
      </c>
      <c r="B122" s="483" t="s">
        <v>22</v>
      </c>
      <c r="C122" s="483" t="s">
        <v>23</v>
      </c>
      <c r="D122" s="483" t="s">
        <v>5593</v>
      </c>
      <c r="E122" s="837" t="s">
        <v>5594</v>
      </c>
      <c r="F122" s="837"/>
      <c r="G122" s="837" t="s">
        <v>17</v>
      </c>
      <c r="H122" s="771"/>
      <c r="I122" s="478"/>
      <c r="J122" s="138" t="s">
        <v>5608</v>
      </c>
      <c r="K122" s="139"/>
      <c r="L122" s="139"/>
      <c r="M122" s="140"/>
      <c r="N122" s="94"/>
      <c r="V122" s="73"/>
    </row>
    <row r="123" spans="1:22" ht="13.8" thickBot="1" x14ac:dyDescent="0.3">
      <c r="A123" s="750"/>
      <c r="B123" s="142"/>
      <c r="C123" s="142"/>
      <c r="D123" s="473"/>
      <c r="E123" s="142"/>
      <c r="F123" s="142"/>
      <c r="G123" s="1091"/>
      <c r="H123" s="1092"/>
      <c r="I123" s="1093"/>
      <c r="J123" s="78" t="s">
        <v>5608</v>
      </c>
      <c r="K123" s="78"/>
      <c r="L123" s="78"/>
      <c r="M123" s="145"/>
      <c r="N123" s="94"/>
      <c r="V123" s="73"/>
    </row>
    <row r="124" spans="1:22" ht="21" thickBot="1" x14ac:dyDescent="0.3">
      <c r="A124" s="750"/>
      <c r="B124" s="485" t="s">
        <v>34</v>
      </c>
      <c r="C124" s="485" t="s">
        <v>35</v>
      </c>
      <c r="D124" s="485" t="s">
        <v>5600</v>
      </c>
      <c r="E124" s="840" t="s">
        <v>5601</v>
      </c>
      <c r="F124" s="840"/>
      <c r="G124" s="730"/>
      <c r="H124" s="731"/>
      <c r="I124" s="732"/>
      <c r="J124" s="149" t="s">
        <v>5630</v>
      </c>
      <c r="K124" s="82"/>
      <c r="L124" s="82"/>
      <c r="M124" s="150"/>
      <c r="N124" s="94"/>
      <c r="V124" s="73"/>
    </row>
    <row r="125" spans="1:22" ht="13.8" thickBot="1" x14ac:dyDescent="0.3">
      <c r="A125" s="842"/>
      <c r="B125" s="152"/>
      <c r="C125" s="152"/>
      <c r="D125" s="153"/>
      <c r="E125" s="154" t="s">
        <v>5605</v>
      </c>
      <c r="F125" s="155"/>
      <c r="G125" s="778"/>
      <c r="H125" s="779"/>
      <c r="I125" s="780"/>
      <c r="J125" s="149" t="s">
        <v>5631</v>
      </c>
      <c r="K125" s="82"/>
      <c r="L125" s="82"/>
      <c r="M125" s="150"/>
      <c r="N125" s="94"/>
      <c r="V125" s="73"/>
    </row>
    <row r="126" spans="1:22" ht="21.6" thickTop="1" thickBot="1" x14ac:dyDescent="0.3">
      <c r="A126" s="834">
        <f t="shared" ref="A126" si="24">A122+1</f>
        <v>28</v>
      </c>
      <c r="B126" s="483" t="s">
        <v>22</v>
      </c>
      <c r="C126" s="483" t="s">
        <v>23</v>
      </c>
      <c r="D126" s="483" t="s">
        <v>5593</v>
      </c>
      <c r="E126" s="837" t="s">
        <v>5594</v>
      </c>
      <c r="F126" s="837"/>
      <c r="G126" s="837" t="s">
        <v>17</v>
      </c>
      <c r="H126" s="771"/>
      <c r="I126" s="478"/>
      <c r="J126" s="138" t="s">
        <v>5608</v>
      </c>
      <c r="K126" s="139"/>
      <c r="L126" s="139"/>
      <c r="M126" s="140"/>
      <c r="N126" s="94"/>
      <c r="V126" s="73"/>
    </row>
    <row r="127" spans="1:22" ht="13.8" thickBot="1" x14ac:dyDescent="0.3">
      <c r="A127" s="750"/>
      <c r="B127" s="142"/>
      <c r="C127" s="142"/>
      <c r="D127" s="473"/>
      <c r="E127" s="142"/>
      <c r="F127" s="142"/>
      <c r="G127" s="1091"/>
      <c r="H127" s="1092"/>
      <c r="I127" s="1093"/>
      <c r="J127" s="78" t="s">
        <v>5608</v>
      </c>
      <c r="K127" s="78"/>
      <c r="L127" s="78"/>
      <c r="M127" s="145"/>
      <c r="N127" s="94"/>
      <c r="V127" s="73"/>
    </row>
    <row r="128" spans="1:22" ht="21" thickBot="1" x14ac:dyDescent="0.3">
      <c r="A128" s="750"/>
      <c r="B128" s="485" t="s">
        <v>34</v>
      </c>
      <c r="C128" s="485" t="s">
        <v>35</v>
      </c>
      <c r="D128" s="485" t="s">
        <v>5600</v>
      </c>
      <c r="E128" s="840" t="s">
        <v>5601</v>
      </c>
      <c r="F128" s="840"/>
      <c r="G128" s="730"/>
      <c r="H128" s="731"/>
      <c r="I128" s="732"/>
      <c r="J128" s="149" t="s">
        <v>5630</v>
      </c>
      <c r="K128" s="82"/>
      <c r="L128" s="82"/>
      <c r="M128" s="150"/>
      <c r="N128" s="94"/>
      <c r="V128" s="73"/>
    </row>
    <row r="129" spans="1:22" ht="13.8" thickBot="1" x14ac:dyDescent="0.3">
      <c r="A129" s="842"/>
      <c r="B129" s="152"/>
      <c r="C129" s="152"/>
      <c r="D129" s="153"/>
      <c r="E129" s="154" t="s">
        <v>5605</v>
      </c>
      <c r="F129" s="155"/>
      <c r="G129" s="778"/>
      <c r="H129" s="779"/>
      <c r="I129" s="780"/>
      <c r="J129" s="149" t="s">
        <v>5631</v>
      </c>
      <c r="K129" s="82"/>
      <c r="L129" s="82"/>
      <c r="M129" s="150"/>
      <c r="N129" s="94"/>
      <c r="V129" s="73"/>
    </row>
    <row r="130" spans="1:22" ht="21.6" thickTop="1" thickBot="1" x14ac:dyDescent="0.3">
      <c r="A130" s="834">
        <f t="shared" ref="A130" si="25">A126+1</f>
        <v>29</v>
      </c>
      <c r="B130" s="483" t="s">
        <v>22</v>
      </c>
      <c r="C130" s="483" t="s">
        <v>23</v>
      </c>
      <c r="D130" s="483" t="s">
        <v>5593</v>
      </c>
      <c r="E130" s="837" t="s">
        <v>5594</v>
      </c>
      <c r="F130" s="837"/>
      <c r="G130" s="837" t="s">
        <v>17</v>
      </c>
      <c r="H130" s="771"/>
      <c r="I130" s="478"/>
      <c r="J130" s="138" t="s">
        <v>5608</v>
      </c>
      <c r="K130" s="139"/>
      <c r="L130" s="139"/>
      <c r="M130" s="140"/>
      <c r="N130" s="94"/>
      <c r="V130" s="73"/>
    </row>
    <row r="131" spans="1:22" ht="13.8" thickBot="1" x14ac:dyDescent="0.3">
      <c r="A131" s="750"/>
      <c r="B131" s="142"/>
      <c r="C131" s="142"/>
      <c r="D131" s="473"/>
      <c r="E131" s="142"/>
      <c r="F131" s="142"/>
      <c r="G131" s="1091"/>
      <c r="H131" s="1092"/>
      <c r="I131" s="1093"/>
      <c r="J131" s="78" t="s">
        <v>5608</v>
      </c>
      <c r="K131" s="78"/>
      <c r="L131" s="78"/>
      <c r="M131" s="145"/>
      <c r="N131" s="94"/>
      <c r="V131" s="73"/>
    </row>
    <row r="132" spans="1:22" ht="21" thickBot="1" x14ac:dyDescent="0.3">
      <c r="A132" s="750"/>
      <c r="B132" s="485" t="s">
        <v>34</v>
      </c>
      <c r="C132" s="485" t="s">
        <v>35</v>
      </c>
      <c r="D132" s="485" t="s">
        <v>5600</v>
      </c>
      <c r="E132" s="840" t="s">
        <v>5601</v>
      </c>
      <c r="F132" s="840"/>
      <c r="G132" s="730"/>
      <c r="H132" s="731"/>
      <c r="I132" s="732"/>
      <c r="J132" s="149" t="s">
        <v>5630</v>
      </c>
      <c r="K132" s="82"/>
      <c r="L132" s="82"/>
      <c r="M132" s="150"/>
      <c r="N132" s="94"/>
      <c r="V132" s="73"/>
    </row>
    <row r="133" spans="1:22" ht="13.8" thickBot="1" x14ac:dyDescent="0.3">
      <c r="A133" s="842"/>
      <c r="B133" s="152"/>
      <c r="C133" s="152"/>
      <c r="D133" s="153"/>
      <c r="E133" s="154" t="s">
        <v>5605</v>
      </c>
      <c r="F133" s="155"/>
      <c r="G133" s="778"/>
      <c r="H133" s="779"/>
      <c r="I133" s="780"/>
      <c r="J133" s="149" t="s">
        <v>5631</v>
      </c>
      <c r="K133" s="82"/>
      <c r="L133" s="82"/>
      <c r="M133" s="150"/>
      <c r="N133" s="94"/>
      <c r="V133" s="73"/>
    </row>
    <row r="134" spans="1:22" ht="21.6" thickTop="1" thickBot="1" x14ac:dyDescent="0.3">
      <c r="A134" s="834">
        <f t="shared" ref="A134" si="26">A130+1</f>
        <v>30</v>
      </c>
      <c r="B134" s="483" t="s">
        <v>22</v>
      </c>
      <c r="C134" s="483" t="s">
        <v>23</v>
      </c>
      <c r="D134" s="483" t="s">
        <v>5593</v>
      </c>
      <c r="E134" s="837" t="s">
        <v>5594</v>
      </c>
      <c r="F134" s="837"/>
      <c r="G134" s="837" t="s">
        <v>17</v>
      </c>
      <c r="H134" s="771"/>
      <c r="I134" s="478"/>
      <c r="J134" s="138" t="s">
        <v>5608</v>
      </c>
      <c r="K134" s="139"/>
      <c r="L134" s="139"/>
      <c r="M134" s="140"/>
      <c r="N134" s="94"/>
      <c r="V134" s="73"/>
    </row>
    <row r="135" spans="1:22" ht="13.8" thickBot="1" x14ac:dyDescent="0.3">
      <c r="A135" s="750"/>
      <c r="B135" s="142"/>
      <c r="C135" s="142"/>
      <c r="D135" s="473"/>
      <c r="E135" s="142"/>
      <c r="F135" s="142"/>
      <c r="G135" s="1091"/>
      <c r="H135" s="1092"/>
      <c r="I135" s="1093"/>
      <c r="J135" s="78" t="s">
        <v>5608</v>
      </c>
      <c r="K135" s="78"/>
      <c r="L135" s="78"/>
      <c r="M135" s="145"/>
      <c r="N135" s="94"/>
      <c r="V135" s="73"/>
    </row>
    <row r="136" spans="1:22" ht="21" thickBot="1" x14ac:dyDescent="0.3">
      <c r="A136" s="750"/>
      <c r="B136" s="485" t="s">
        <v>34</v>
      </c>
      <c r="C136" s="485" t="s">
        <v>35</v>
      </c>
      <c r="D136" s="485" t="s">
        <v>5600</v>
      </c>
      <c r="E136" s="840" t="s">
        <v>5601</v>
      </c>
      <c r="F136" s="840"/>
      <c r="G136" s="730"/>
      <c r="H136" s="731"/>
      <c r="I136" s="732"/>
      <c r="J136" s="149" t="s">
        <v>5630</v>
      </c>
      <c r="K136" s="82"/>
      <c r="L136" s="82"/>
      <c r="M136" s="150"/>
      <c r="N136" s="94"/>
      <c r="V136" s="73"/>
    </row>
    <row r="137" spans="1:22" ht="13.8" thickBot="1" x14ac:dyDescent="0.3">
      <c r="A137" s="842"/>
      <c r="B137" s="152"/>
      <c r="C137" s="152"/>
      <c r="D137" s="153"/>
      <c r="E137" s="154" t="s">
        <v>5605</v>
      </c>
      <c r="F137" s="155"/>
      <c r="G137" s="778"/>
      <c r="H137" s="779"/>
      <c r="I137" s="780"/>
      <c r="J137" s="149" t="s">
        <v>5631</v>
      </c>
      <c r="K137" s="82"/>
      <c r="L137" s="82"/>
      <c r="M137" s="150"/>
      <c r="N137" s="94"/>
      <c r="V137" s="73"/>
    </row>
    <row r="138" spans="1:22" ht="21.6" thickTop="1" thickBot="1" x14ac:dyDescent="0.3">
      <c r="A138" s="834">
        <f t="shared" ref="A138" si="27">A134+1</f>
        <v>31</v>
      </c>
      <c r="B138" s="483" t="s">
        <v>22</v>
      </c>
      <c r="C138" s="483" t="s">
        <v>23</v>
      </c>
      <c r="D138" s="483" t="s">
        <v>5593</v>
      </c>
      <c r="E138" s="837" t="s">
        <v>5594</v>
      </c>
      <c r="F138" s="837"/>
      <c r="G138" s="837" t="s">
        <v>17</v>
      </c>
      <c r="H138" s="771"/>
      <c r="I138" s="478"/>
      <c r="J138" s="138" t="s">
        <v>5608</v>
      </c>
      <c r="K138" s="139"/>
      <c r="L138" s="139"/>
      <c r="M138" s="140"/>
      <c r="N138" s="94"/>
      <c r="V138" s="73"/>
    </row>
    <row r="139" spans="1:22" ht="13.8" thickBot="1" x14ac:dyDescent="0.3">
      <c r="A139" s="750"/>
      <c r="B139" s="142"/>
      <c r="C139" s="142"/>
      <c r="D139" s="473"/>
      <c r="E139" s="142"/>
      <c r="F139" s="142"/>
      <c r="G139" s="1091"/>
      <c r="H139" s="1092"/>
      <c r="I139" s="1093"/>
      <c r="J139" s="78" t="s">
        <v>5608</v>
      </c>
      <c r="K139" s="78"/>
      <c r="L139" s="78"/>
      <c r="M139" s="145"/>
      <c r="N139" s="94"/>
      <c r="V139" s="73"/>
    </row>
    <row r="140" spans="1:22" ht="21" thickBot="1" x14ac:dyDescent="0.3">
      <c r="A140" s="750"/>
      <c r="B140" s="485" t="s">
        <v>34</v>
      </c>
      <c r="C140" s="485" t="s">
        <v>35</v>
      </c>
      <c r="D140" s="485" t="s">
        <v>5600</v>
      </c>
      <c r="E140" s="840" t="s">
        <v>5601</v>
      </c>
      <c r="F140" s="840"/>
      <c r="G140" s="730"/>
      <c r="H140" s="731"/>
      <c r="I140" s="732"/>
      <c r="J140" s="149" t="s">
        <v>5630</v>
      </c>
      <c r="K140" s="82"/>
      <c r="L140" s="82"/>
      <c r="M140" s="150"/>
      <c r="N140" s="94"/>
      <c r="V140" s="73"/>
    </row>
    <row r="141" spans="1:22" ht="13.8" thickBot="1" x14ac:dyDescent="0.3">
      <c r="A141" s="842"/>
      <c r="B141" s="152"/>
      <c r="C141" s="152"/>
      <c r="D141" s="153"/>
      <c r="E141" s="154" t="s">
        <v>5605</v>
      </c>
      <c r="F141" s="155"/>
      <c r="G141" s="778"/>
      <c r="H141" s="779"/>
      <c r="I141" s="780"/>
      <c r="J141" s="149" t="s">
        <v>5631</v>
      </c>
      <c r="K141" s="82"/>
      <c r="L141" s="82"/>
      <c r="M141" s="150"/>
      <c r="N141" s="94"/>
      <c r="V141" s="73"/>
    </row>
    <row r="142" spans="1:22" ht="21.6" thickTop="1" thickBot="1" x14ac:dyDescent="0.3">
      <c r="A142" s="834">
        <f t="shared" ref="A142" si="28">A138+1</f>
        <v>32</v>
      </c>
      <c r="B142" s="483" t="s">
        <v>22</v>
      </c>
      <c r="C142" s="483" t="s">
        <v>23</v>
      </c>
      <c r="D142" s="483" t="s">
        <v>5593</v>
      </c>
      <c r="E142" s="837" t="s">
        <v>5594</v>
      </c>
      <c r="F142" s="837"/>
      <c r="G142" s="837" t="s">
        <v>17</v>
      </c>
      <c r="H142" s="771"/>
      <c r="I142" s="478"/>
      <c r="J142" s="138" t="s">
        <v>5608</v>
      </c>
      <c r="K142" s="139"/>
      <c r="L142" s="139"/>
      <c r="M142" s="140"/>
      <c r="N142" s="94"/>
      <c r="V142" s="73"/>
    </row>
    <row r="143" spans="1:22" ht="13.8" thickBot="1" x14ac:dyDescent="0.3">
      <c r="A143" s="750"/>
      <c r="B143" s="142"/>
      <c r="C143" s="142"/>
      <c r="D143" s="473"/>
      <c r="E143" s="142"/>
      <c r="F143" s="142"/>
      <c r="G143" s="1091"/>
      <c r="H143" s="1092"/>
      <c r="I143" s="1093"/>
      <c r="J143" s="78" t="s">
        <v>5608</v>
      </c>
      <c r="K143" s="78"/>
      <c r="L143" s="78"/>
      <c r="M143" s="145"/>
      <c r="N143" s="94"/>
      <c r="V143" s="73"/>
    </row>
    <row r="144" spans="1:22" ht="21" thickBot="1" x14ac:dyDescent="0.3">
      <c r="A144" s="750"/>
      <c r="B144" s="485" t="s">
        <v>34</v>
      </c>
      <c r="C144" s="485" t="s">
        <v>35</v>
      </c>
      <c r="D144" s="485" t="s">
        <v>5600</v>
      </c>
      <c r="E144" s="840" t="s">
        <v>5601</v>
      </c>
      <c r="F144" s="840"/>
      <c r="G144" s="730"/>
      <c r="H144" s="731"/>
      <c r="I144" s="732"/>
      <c r="J144" s="149" t="s">
        <v>5630</v>
      </c>
      <c r="K144" s="82"/>
      <c r="L144" s="82"/>
      <c r="M144" s="150"/>
      <c r="N144" s="94"/>
      <c r="V144" s="73"/>
    </row>
    <row r="145" spans="1:22" ht="13.8" thickBot="1" x14ac:dyDescent="0.3">
      <c r="A145" s="842"/>
      <c r="B145" s="152"/>
      <c r="C145" s="152"/>
      <c r="D145" s="153"/>
      <c r="E145" s="154" t="s">
        <v>5605</v>
      </c>
      <c r="F145" s="155"/>
      <c r="G145" s="778"/>
      <c r="H145" s="779"/>
      <c r="I145" s="780"/>
      <c r="J145" s="149" t="s">
        <v>5631</v>
      </c>
      <c r="K145" s="82"/>
      <c r="L145" s="82"/>
      <c r="M145" s="150"/>
      <c r="N145" s="94"/>
      <c r="V145" s="73"/>
    </row>
    <row r="146" spans="1:22" ht="21.6" thickTop="1" thickBot="1" x14ac:dyDescent="0.3">
      <c r="A146" s="834">
        <f t="shared" ref="A146" si="29">A142+1</f>
        <v>33</v>
      </c>
      <c r="B146" s="483" t="s">
        <v>22</v>
      </c>
      <c r="C146" s="483" t="s">
        <v>23</v>
      </c>
      <c r="D146" s="483" t="s">
        <v>5593</v>
      </c>
      <c r="E146" s="837" t="s">
        <v>5594</v>
      </c>
      <c r="F146" s="837"/>
      <c r="G146" s="837" t="s">
        <v>17</v>
      </c>
      <c r="H146" s="771"/>
      <c r="I146" s="478"/>
      <c r="J146" s="138" t="s">
        <v>5608</v>
      </c>
      <c r="K146" s="139"/>
      <c r="L146" s="139"/>
      <c r="M146" s="140"/>
      <c r="N146" s="94"/>
      <c r="V146" s="73"/>
    </row>
    <row r="147" spans="1:22" ht="13.8" thickBot="1" x14ac:dyDescent="0.3">
      <c r="A147" s="750"/>
      <c r="B147" s="142"/>
      <c r="C147" s="142"/>
      <c r="D147" s="473"/>
      <c r="E147" s="142"/>
      <c r="F147" s="142"/>
      <c r="G147" s="1091"/>
      <c r="H147" s="1092"/>
      <c r="I147" s="1093"/>
      <c r="J147" s="78" t="s">
        <v>5608</v>
      </c>
      <c r="K147" s="78"/>
      <c r="L147" s="78"/>
      <c r="M147" s="145"/>
      <c r="N147" s="94"/>
      <c r="V147" s="73"/>
    </row>
    <row r="148" spans="1:22" ht="21" thickBot="1" x14ac:dyDescent="0.3">
      <c r="A148" s="750"/>
      <c r="B148" s="485" t="s">
        <v>34</v>
      </c>
      <c r="C148" s="485" t="s">
        <v>35</v>
      </c>
      <c r="D148" s="485" t="s">
        <v>5600</v>
      </c>
      <c r="E148" s="840" t="s">
        <v>5601</v>
      </c>
      <c r="F148" s="840"/>
      <c r="G148" s="730"/>
      <c r="H148" s="731"/>
      <c r="I148" s="732"/>
      <c r="J148" s="149" t="s">
        <v>5630</v>
      </c>
      <c r="K148" s="82"/>
      <c r="L148" s="82"/>
      <c r="M148" s="150"/>
      <c r="N148" s="94"/>
      <c r="V148" s="73"/>
    </row>
    <row r="149" spans="1:22" ht="13.8" thickBot="1" x14ac:dyDescent="0.3">
      <c r="A149" s="842"/>
      <c r="B149" s="152"/>
      <c r="C149" s="152"/>
      <c r="D149" s="153"/>
      <c r="E149" s="154" t="s">
        <v>5605</v>
      </c>
      <c r="F149" s="155"/>
      <c r="G149" s="778"/>
      <c r="H149" s="779"/>
      <c r="I149" s="780"/>
      <c r="J149" s="149" t="s">
        <v>5631</v>
      </c>
      <c r="K149" s="82"/>
      <c r="L149" s="82"/>
      <c r="M149" s="150"/>
      <c r="N149" s="94"/>
      <c r="V149" s="73"/>
    </row>
    <row r="150" spans="1:22" ht="21.6" thickTop="1" thickBot="1" x14ac:dyDescent="0.3">
      <c r="A150" s="834">
        <f t="shared" ref="A150" si="30">A146+1</f>
        <v>34</v>
      </c>
      <c r="B150" s="483" t="s">
        <v>22</v>
      </c>
      <c r="C150" s="483" t="s">
        <v>23</v>
      </c>
      <c r="D150" s="483" t="s">
        <v>5593</v>
      </c>
      <c r="E150" s="837" t="s">
        <v>5594</v>
      </c>
      <c r="F150" s="837"/>
      <c r="G150" s="837" t="s">
        <v>17</v>
      </c>
      <c r="H150" s="771"/>
      <c r="I150" s="478"/>
      <c r="J150" s="138" t="s">
        <v>5608</v>
      </c>
      <c r="K150" s="139"/>
      <c r="L150" s="139"/>
      <c r="M150" s="140"/>
      <c r="N150" s="94"/>
      <c r="V150" s="73"/>
    </row>
    <row r="151" spans="1:22" ht="13.8" thickBot="1" x14ac:dyDescent="0.3">
      <c r="A151" s="750"/>
      <c r="B151" s="142"/>
      <c r="C151" s="142"/>
      <c r="D151" s="473"/>
      <c r="E151" s="142"/>
      <c r="F151" s="142"/>
      <c r="G151" s="1091"/>
      <c r="H151" s="1092"/>
      <c r="I151" s="1093"/>
      <c r="J151" s="78" t="s">
        <v>5608</v>
      </c>
      <c r="K151" s="78"/>
      <c r="L151" s="78"/>
      <c r="M151" s="145"/>
      <c r="N151" s="94"/>
      <c r="V151" s="73"/>
    </row>
    <row r="152" spans="1:22" ht="21" thickBot="1" x14ac:dyDescent="0.3">
      <c r="A152" s="750"/>
      <c r="B152" s="485" t="s">
        <v>34</v>
      </c>
      <c r="C152" s="485" t="s">
        <v>35</v>
      </c>
      <c r="D152" s="485" t="s">
        <v>5600</v>
      </c>
      <c r="E152" s="840" t="s">
        <v>5601</v>
      </c>
      <c r="F152" s="840"/>
      <c r="G152" s="730"/>
      <c r="H152" s="731"/>
      <c r="I152" s="732"/>
      <c r="J152" s="149" t="s">
        <v>5630</v>
      </c>
      <c r="K152" s="82"/>
      <c r="L152" s="82"/>
      <c r="M152" s="150"/>
      <c r="N152" s="94"/>
      <c r="V152" s="73"/>
    </row>
    <row r="153" spans="1:22" ht="13.8" thickBot="1" x14ac:dyDescent="0.3">
      <c r="A153" s="842"/>
      <c r="B153" s="152"/>
      <c r="C153" s="152"/>
      <c r="D153" s="153"/>
      <c r="E153" s="154" t="s">
        <v>5605</v>
      </c>
      <c r="F153" s="155"/>
      <c r="G153" s="778"/>
      <c r="H153" s="779"/>
      <c r="I153" s="780"/>
      <c r="J153" s="149" t="s">
        <v>5631</v>
      </c>
      <c r="K153" s="82"/>
      <c r="L153" s="82"/>
      <c r="M153" s="150"/>
      <c r="N153" s="94"/>
      <c r="V153" s="73"/>
    </row>
    <row r="154" spans="1:22" ht="21.6" thickTop="1" thickBot="1" x14ac:dyDescent="0.3">
      <c r="A154" s="834">
        <f t="shared" ref="A154" si="31">A150+1</f>
        <v>35</v>
      </c>
      <c r="B154" s="483" t="s">
        <v>22</v>
      </c>
      <c r="C154" s="483" t="s">
        <v>23</v>
      </c>
      <c r="D154" s="483" t="s">
        <v>5593</v>
      </c>
      <c r="E154" s="837" t="s">
        <v>5594</v>
      </c>
      <c r="F154" s="837"/>
      <c r="G154" s="837" t="s">
        <v>17</v>
      </c>
      <c r="H154" s="771"/>
      <c r="I154" s="478"/>
      <c r="J154" s="138" t="s">
        <v>5608</v>
      </c>
      <c r="K154" s="139"/>
      <c r="L154" s="139"/>
      <c r="M154" s="140"/>
      <c r="N154" s="94"/>
      <c r="V154" s="73"/>
    </row>
    <row r="155" spans="1:22" ht="13.8" thickBot="1" x14ac:dyDescent="0.3">
      <c r="A155" s="750"/>
      <c r="B155" s="142"/>
      <c r="C155" s="142"/>
      <c r="D155" s="473"/>
      <c r="E155" s="142"/>
      <c r="F155" s="142"/>
      <c r="G155" s="1091"/>
      <c r="H155" s="1092"/>
      <c r="I155" s="1093"/>
      <c r="J155" s="78" t="s">
        <v>5608</v>
      </c>
      <c r="K155" s="78"/>
      <c r="L155" s="78"/>
      <c r="M155" s="145"/>
      <c r="N155" s="94"/>
      <c r="V155" s="73"/>
    </row>
    <row r="156" spans="1:22" ht="21" thickBot="1" x14ac:dyDescent="0.3">
      <c r="A156" s="750"/>
      <c r="B156" s="485" t="s">
        <v>34</v>
      </c>
      <c r="C156" s="485" t="s">
        <v>35</v>
      </c>
      <c r="D156" s="485" t="s">
        <v>5600</v>
      </c>
      <c r="E156" s="840" t="s">
        <v>5601</v>
      </c>
      <c r="F156" s="840"/>
      <c r="G156" s="730"/>
      <c r="H156" s="731"/>
      <c r="I156" s="732"/>
      <c r="J156" s="149" t="s">
        <v>5630</v>
      </c>
      <c r="K156" s="82"/>
      <c r="L156" s="82"/>
      <c r="M156" s="150"/>
      <c r="N156" s="94"/>
      <c r="V156" s="73"/>
    </row>
    <row r="157" spans="1:22" ht="13.8" thickBot="1" x14ac:dyDescent="0.3">
      <c r="A157" s="842"/>
      <c r="B157" s="152"/>
      <c r="C157" s="152"/>
      <c r="D157" s="153"/>
      <c r="E157" s="154" t="s">
        <v>5605</v>
      </c>
      <c r="F157" s="155"/>
      <c r="G157" s="778"/>
      <c r="H157" s="779"/>
      <c r="I157" s="780"/>
      <c r="J157" s="149" t="s">
        <v>5631</v>
      </c>
      <c r="K157" s="82"/>
      <c r="L157" s="82"/>
      <c r="M157" s="150"/>
      <c r="N157" s="94"/>
      <c r="V157" s="73"/>
    </row>
    <row r="158" spans="1:22" ht="21.6" thickTop="1" thickBot="1" x14ac:dyDescent="0.3">
      <c r="A158" s="834">
        <f t="shared" ref="A158" si="32">A154+1</f>
        <v>36</v>
      </c>
      <c r="B158" s="483" t="s">
        <v>22</v>
      </c>
      <c r="C158" s="483" t="s">
        <v>23</v>
      </c>
      <c r="D158" s="483" t="s">
        <v>5593</v>
      </c>
      <c r="E158" s="837" t="s">
        <v>5594</v>
      </c>
      <c r="F158" s="837"/>
      <c r="G158" s="837" t="s">
        <v>17</v>
      </c>
      <c r="H158" s="771"/>
      <c r="I158" s="478"/>
      <c r="J158" s="138" t="s">
        <v>5608</v>
      </c>
      <c r="K158" s="139"/>
      <c r="L158" s="139"/>
      <c r="M158" s="140"/>
      <c r="N158" s="94"/>
      <c r="V158" s="73"/>
    </row>
    <row r="159" spans="1:22" ht="13.8" thickBot="1" x14ac:dyDescent="0.3">
      <c r="A159" s="750"/>
      <c r="B159" s="142"/>
      <c r="C159" s="142"/>
      <c r="D159" s="473"/>
      <c r="E159" s="142"/>
      <c r="F159" s="142"/>
      <c r="G159" s="1091"/>
      <c r="H159" s="1092"/>
      <c r="I159" s="1093"/>
      <c r="J159" s="78" t="s">
        <v>5608</v>
      </c>
      <c r="K159" s="78"/>
      <c r="L159" s="78"/>
      <c r="M159" s="145"/>
      <c r="N159" s="94"/>
      <c r="V159" s="73"/>
    </row>
    <row r="160" spans="1:22" ht="21" thickBot="1" x14ac:dyDescent="0.3">
      <c r="A160" s="750"/>
      <c r="B160" s="485" t="s">
        <v>34</v>
      </c>
      <c r="C160" s="485" t="s">
        <v>35</v>
      </c>
      <c r="D160" s="485" t="s">
        <v>5600</v>
      </c>
      <c r="E160" s="840" t="s">
        <v>5601</v>
      </c>
      <c r="F160" s="840"/>
      <c r="G160" s="730"/>
      <c r="H160" s="731"/>
      <c r="I160" s="732"/>
      <c r="J160" s="149" t="s">
        <v>5630</v>
      </c>
      <c r="K160" s="82"/>
      <c r="L160" s="82"/>
      <c r="M160" s="150"/>
      <c r="N160" s="94"/>
      <c r="V160" s="73"/>
    </row>
    <row r="161" spans="1:22" ht="13.8" thickBot="1" x14ac:dyDescent="0.3">
      <c r="A161" s="842"/>
      <c r="B161" s="152"/>
      <c r="C161" s="152"/>
      <c r="D161" s="153"/>
      <c r="E161" s="154" t="s">
        <v>5605</v>
      </c>
      <c r="F161" s="155"/>
      <c r="G161" s="778"/>
      <c r="H161" s="779"/>
      <c r="I161" s="780"/>
      <c r="J161" s="149" t="s">
        <v>5631</v>
      </c>
      <c r="K161" s="82"/>
      <c r="L161" s="82"/>
      <c r="M161" s="150"/>
      <c r="N161" s="94"/>
      <c r="V161" s="73"/>
    </row>
    <row r="162" spans="1:22" ht="21.6" thickTop="1" thickBot="1" x14ac:dyDescent="0.3">
      <c r="A162" s="834">
        <f t="shared" ref="A162" si="33">A158+1</f>
        <v>37</v>
      </c>
      <c r="B162" s="483" t="s">
        <v>22</v>
      </c>
      <c r="C162" s="483" t="s">
        <v>23</v>
      </c>
      <c r="D162" s="483" t="s">
        <v>5593</v>
      </c>
      <c r="E162" s="837" t="s">
        <v>5594</v>
      </c>
      <c r="F162" s="837"/>
      <c r="G162" s="837" t="s">
        <v>17</v>
      </c>
      <c r="H162" s="771"/>
      <c r="I162" s="478"/>
      <c r="J162" s="138" t="s">
        <v>5608</v>
      </c>
      <c r="K162" s="139"/>
      <c r="L162" s="139"/>
      <c r="M162" s="140"/>
      <c r="N162" s="94"/>
      <c r="V162" s="73"/>
    </row>
    <row r="163" spans="1:22" ht="13.8" thickBot="1" x14ac:dyDescent="0.3">
      <c r="A163" s="750"/>
      <c r="B163" s="142"/>
      <c r="C163" s="142"/>
      <c r="D163" s="473"/>
      <c r="E163" s="142"/>
      <c r="F163" s="142"/>
      <c r="G163" s="1091"/>
      <c r="H163" s="1092"/>
      <c r="I163" s="1093"/>
      <c r="J163" s="78" t="s">
        <v>5608</v>
      </c>
      <c r="K163" s="78"/>
      <c r="L163" s="78"/>
      <c r="M163" s="145"/>
      <c r="N163" s="94"/>
      <c r="V163" s="73"/>
    </row>
    <row r="164" spans="1:22" ht="21" thickBot="1" x14ac:dyDescent="0.3">
      <c r="A164" s="750"/>
      <c r="B164" s="485" t="s">
        <v>34</v>
      </c>
      <c r="C164" s="485" t="s">
        <v>35</v>
      </c>
      <c r="D164" s="485" t="s">
        <v>5600</v>
      </c>
      <c r="E164" s="840" t="s">
        <v>5601</v>
      </c>
      <c r="F164" s="840"/>
      <c r="G164" s="730"/>
      <c r="H164" s="731"/>
      <c r="I164" s="732"/>
      <c r="J164" s="149" t="s">
        <v>5630</v>
      </c>
      <c r="K164" s="82"/>
      <c r="L164" s="82"/>
      <c r="M164" s="150"/>
      <c r="N164" s="94"/>
      <c r="V164" s="73"/>
    </row>
    <row r="165" spans="1:22" ht="13.8" thickBot="1" x14ac:dyDescent="0.3">
      <c r="A165" s="842"/>
      <c r="B165" s="152"/>
      <c r="C165" s="152"/>
      <c r="D165" s="153"/>
      <c r="E165" s="154" t="s">
        <v>5605</v>
      </c>
      <c r="F165" s="155"/>
      <c r="G165" s="778"/>
      <c r="H165" s="779"/>
      <c r="I165" s="780"/>
      <c r="J165" s="149" t="s">
        <v>5631</v>
      </c>
      <c r="K165" s="82"/>
      <c r="L165" s="82"/>
      <c r="M165" s="150"/>
      <c r="N165" s="94"/>
      <c r="V165" s="73"/>
    </row>
    <row r="166" spans="1:22" ht="21.6" thickTop="1" thickBot="1" x14ac:dyDescent="0.3">
      <c r="A166" s="834">
        <f t="shared" ref="A166" si="34">A162+1</f>
        <v>38</v>
      </c>
      <c r="B166" s="483" t="s">
        <v>22</v>
      </c>
      <c r="C166" s="483" t="s">
        <v>23</v>
      </c>
      <c r="D166" s="483" t="s">
        <v>5593</v>
      </c>
      <c r="E166" s="837" t="s">
        <v>5594</v>
      </c>
      <c r="F166" s="837"/>
      <c r="G166" s="837" t="s">
        <v>17</v>
      </c>
      <c r="H166" s="771"/>
      <c r="I166" s="478"/>
      <c r="J166" s="138" t="s">
        <v>5608</v>
      </c>
      <c r="K166" s="139"/>
      <c r="L166" s="139"/>
      <c r="M166" s="140"/>
      <c r="N166" s="94"/>
      <c r="V166" s="73"/>
    </row>
    <row r="167" spans="1:22" ht="13.8" thickBot="1" x14ac:dyDescent="0.3">
      <c r="A167" s="750"/>
      <c r="B167" s="142"/>
      <c r="C167" s="142"/>
      <c r="D167" s="473"/>
      <c r="E167" s="142"/>
      <c r="F167" s="142"/>
      <c r="G167" s="1091"/>
      <c r="H167" s="1092"/>
      <c r="I167" s="1093"/>
      <c r="J167" s="78" t="s">
        <v>5608</v>
      </c>
      <c r="K167" s="78"/>
      <c r="L167" s="78"/>
      <c r="M167" s="145"/>
      <c r="N167" s="94"/>
      <c r="V167" s="73"/>
    </row>
    <row r="168" spans="1:22" ht="21" thickBot="1" x14ac:dyDescent="0.3">
      <c r="A168" s="750"/>
      <c r="B168" s="485" t="s">
        <v>34</v>
      </c>
      <c r="C168" s="485" t="s">
        <v>35</v>
      </c>
      <c r="D168" s="485" t="s">
        <v>5600</v>
      </c>
      <c r="E168" s="840" t="s">
        <v>5601</v>
      </c>
      <c r="F168" s="840"/>
      <c r="G168" s="730"/>
      <c r="H168" s="731"/>
      <c r="I168" s="732"/>
      <c r="J168" s="149" t="s">
        <v>5630</v>
      </c>
      <c r="K168" s="82"/>
      <c r="L168" s="82"/>
      <c r="M168" s="150"/>
      <c r="N168" s="94"/>
      <c r="V168" s="73"/>
    </row>
    <row r="169" spans="1:22" ht="13.8" thickBot="1" x14ac:dyDescent="0.3">
      <c r="A169" s="842"/>
      <c r="B169" s="152"/>
      <c r="C169" s="152"/>
      <c r="D169" s="153"/>
      <c r="E169" s="154" t="s">
        <v>5605</v>
      </c>
      <c r="F169" s="155"/>
      <c r="G169" s="778"/>
      <c r="H169" s="779"/>
      <c r="I169" s="780"/>
      <c r="J169" s="149" t="s">
        <v>5631</v>
      </c>
      <c r="K169" s="82"/>
      <c r="L169" s="82"/>
      <c r="M169" s="150"/>
      <c r="N169" s="94"/>
      <c r="V169" s="73"/>
    </row>
    <row r="170" spans="1:22" ht="21.6" thickTop="1" thickBot="1" x14ac:dyDescent="0.3">
      <c r="A170" s="834">
        <f t="shared" ref="A170" si="35">A166+1</f>
        <v>39</v>
      </c>
      <c r="B170" s="483" t="s">
        <v>22</v>
      </c>
      <c r="C170" s="483" t="s">
        <v>23</v>
      </c>
      <c r="D170" s="483" t="s">
        <v>5593</v>
      </c>
      <c r="E170" s="837" t="s">
        <v>5594</v>
      </c>
      <c r="F170" s="837"/>
      <c r="G170" s="837" t="s">
        <v>17</v>
      </c>
      <c r="H170" s="771"/>
      <c r="I170" s="478"/>
      <c r="J170" s="138" t="s">
        <v>5608</v>
      </c>
      <c r="K170" s="139"/>
      <c r="L170" s="139"/>
      <c r="M170" s="140"/>
      <c r="N170" s="94"/>
      <c r="V170" s="73"/>
    </row>
    <row r="171" spans="1:22" ht="13.8" thickBot="1" x14ac:dyDescent="0.3">
      <c r="A171" s="750"/>
      <c r="B171" s="142"/>
      <c r="C171" s="142"/>
      <c r="D171" s="473"/>
      <c r="E171" s="142"/>
      <c r="F171" s="142"/>
      <c r="G171" s="1091"/>
      <c r="H171" s="1092"/>
      <c r="I171" s="1093"/>
      <c r="J171" s="78" t="s">
        <v>5608</v>
      </c>
      <c r="K171" s="78"/>
      <c r="L171" s="78"/>
      <c r="M171" s="145"/>
      <c r="N171" s="94"/>
      <c r="V171" s="73"/>
    </row>
    <row r="172" spans="1:22" ht="21" thickBot="1" x14ac:dyDescent="0.3">
      <c r="A172" s="750"/>
      <c r="B172" s="485" t="s">
        <v>34</v>
      </c>
      <c r="C172" s="485" t="s">
        <v>35</v>
      </c>
      <c r="D172" s="485" t="s">
        <v>5600</v>
      </c>
      <c r="E172" s="840" t="s">
        <v>5601</v>
      </c>
      <c r="F172" s="840"/>
      <c r="G172" s="730"/>
      <c r="H172" s="731"/>
      <c r="I172" s="732"/>
      <c r="J172" s="149" t="s">
        <v>5630</v>
      </c>
      <c r="K172" s="82"/>
      <c r="L172" s="82"/>
      <c r="M172" s="150"/>
      <c r="N172" s="94"/>
      <c r="V172" s="73"/>
    </row>
    <row r="173" spans="1:22" ht="13.8" thickBot="1" x14ac:dyDescent="0.3">
      <c r="A173" s="842"/>
      <c r="B173" s="152"/>
      <c r="C173" s="152"/>
      <c r="D173" s="153"/>
      <c r="E173" s="154" t="s">
        <v>5605</v>
      </c>
      <c r="F173" s="155"/>
      <c r="G173" s="778"/>
      <c r="H173" s="779"/>
      <c r="I173" s="780"/>
      <c r="J173" s="149" t="s">
        <v>5631</v>
      </c>
      <c r="K173" s="82"/>
      <c r="L173" s="82"/>
      <c r="M173" s="150"/>
      <c r="N173" s="94"/>
      <c r="V173" s="73"/>
    </row>
    <row r="174" spans="1:22" ht="21.6" thickTop="1" thickBot="1" x14ac:dyDescent="0.3">
      <c r="A174" s="834">
        <f t="shared" ref="A174" si="36">A170+1</f>
        <v>40</v>
      </c>
      <c r="B174" s="483" t="s">
        <v>22</v>
      </c>
      <c r="C174" s="483" t="s">
        <v>23</v>
      </c>
      <c r="D174" s="483" t="s">
        <v>5593</v>
      </c>
      <c r="E174" s="837" t="s">
        <v>5594</v>
      </c>
      <c r="F174" s="837"/>
      <c r="G174" s="837" t="s">
        <v>17</v>
      </c>
      <c r="H174" s="771"/>
      <c r="I174" s="478"/>
      <c r="J174" s="138" t="s">
        <v>5608</v>
      </c>
      <c r="K174" s="139"/>
      <c r="L174" s="139"/>
      <c r="M174" s="140"/>
      <c r="N174" s="94"/>
      <c r="V174" s="73"/>
    </row>
    <row r="175" spans="1:22" ht="13.8" thickBot="1" x14ac:dyDescent="0.3">
      <c r="A175" s="750"/>
      <c r="B175" s="142"/>
      <c r="C175" s="142"/>
      <c r="D175" s="473"/>
      <c r="E175" s="142"/>
      <c r="F175" s="142"/>
      <c r="G175" s="1091"/>
      <c r="H175" s="1092"/>
      <c r="I175" s="1093"/>
      <c r="J175" s="78" t="s">
        <v>5608</v>
      </c>
      <c r="K175" s="78"/>
      <c r="L175" s="78"/>
      <c r="M175" s="145"/>
      <c r="N175" s="94"/>
      <c r="V175" s="73"/>
    </row>
    <row r="176" spans="1:22" ht="21" thickBot="1" x14ac:dyDescent="0.3">
      <c r="A176" s="750"/>
      <c r="B176" s="485" t="s">
        <v>34</v>
      </c>
      <c r="C176" s="485" t="s">
        <v>35</v>
      </c>
      <c r="D176" s="485" t="s">
        <v>5600</v>
      </c>
      <c r="E176" s="840" t="s">
        <v>5601</v>
      </c>
      <c r="F176" s="840"/>
      <c r="G176" s="730"/>
      <c r="H176" s="731"/>
      <c r="I176" s="732"/>
      <c r="J176" s="149" t="s">
        <v>5630</v>
      </c>
      <c r="K176" s="82"/>
      <c r="L176" s="82"/>
      <c r="M176" s="150"/>
      <c r="N176" s="94"/>
      <c r="V176" s="73"/>
    </row>
    <row r="177" spans="1:22" ht="13.8" thickBot="1" x14ac:dyDescent="0.3">
      <c r="A177" s="842"/>
      <c r="B177" s="152"/>
      <c r="C177" s="152"/>
      <c r="D177" s="153"/>
      <c r="E177" s="154" t="s">
        <v>5605</v>
      </c>
      <c r="F177" s="155"/>
      <c r="G177" s="778"/>
      <c r="H177" s="779"/>
      <c r="I177" s="780"/>
      <c r="J177" s="149" t="s">
        <v>5631</v>
      </c>
      <c r="K177" s="82"/>
      <c r="L177" s="82"/>
      <c r="M177" s="150"/>
      <c r="N177" s="94"/>
      <c r="V177" s="73"/>
    </row>
    <row r="178" spans="1:22" ht="21.6" thickTop="1" thickBot="1" x14ac:dyDescent="0.3">
      <c r="A178" s="834">
        <f t="shared" ref="A178" si="37">A174+1</f>
        <v>41</v>
      </c>
      <c r="B178" s="483" t="s">
        <v>22</v>
      </c>
      <c r="C178" s="483" t="s">
        <v>23</v>
      </c>
      <c r="D178" s="483" t="s">
        <v>5593</v>
      </c>
      <c r="E178" s="837" t="s">
        <v>5594</v>
      </c>
      <c r="F178" s="837"/>
      <c r="G178" s="837" t="s">
        <v>17</v>
      </c>
      <c r="H178" s="771"/>
      <c r="I178" s="478"/>
      <c r="J178" s="138" t="s">
        <v>5608</v>
      </c>
      <c r="K178" s="139"/>
      <c r="L178" s="139"/>
      <c r="M178" s="140"/>
      <c r="N178" s="94"/>
      <c r="V178" s="73"/>
    </row>
    <row r="179" spans="1:22" ht="13.8" thickBot="1" x14ac:dyDescent="0.3">
      <c r="A179" s="750"/>
      <c r="B179" s="142"/>
      <c r="C179" s="142"/>
      <c r="D179" s="473"/>
      <c r="E179" s="142"/>
      <c r="F179" s="142"/>
      <c r="G179" s="1091"/>
      <c r="H179" s="1092"/>
      <c r="I179" s="1093"/>
      <c r="J179" s="78" t="s">
        <v>5608</v>
      </c>
      <c r="K179" s="78"/>
      <c r="L179" s="78"/>
      <c r="M179" s="145"/>
      <c r="N179" s="94"/>
      <c r="V179" s="73">
        <f>G179</f>
        <v>0</v>
      </c>
    </row>
    <row r="180" spans="1:22" ht="21" thickBot="1" x14ac:dyDescent="0.3">
      <c r="A180" s="750"/>
      <c r="B180" s="485" t="s">
        <v>34</v>
      </c>
      <c r="C180" s="485" t="s">
        <v>35</v>
      </c>
      <c r="D180" s="485" t="s">
        <v>5600</v>
      </c>
      <c r="E180" s="840" t="s">
        <v>5601</v>
      </c>
      <c r="F180" s="840"/>
      <c r="G180" s="730"/>
      <c r="H180" s="731"/>
      <c r="I180" s="732"/>
      <c r="J180" s="149" t="s">
        <v>5630</v>
      </c>
      <c r="K180" s="82"/>
      <c r="L180" s="82"/>
      <c r="M180" s="150"/>
      <c r="N180" s="94"/>
      <c r="V180" s="73"/>
    </row>
    <row r="181" spans="1:22" ht="13.8" thickBot="1" x14ac:dyDescent="0.3">
      <c r="A181" s="842"/>
      <c r="B181" s="152"/>
      <c r="C181" s="152"/>
      <c r="D181" s="153"/>
      <c r="E181" s="154" t="s">
        <v>5605</v>
      </c>
      <c r="F181" s="155"/>
      <c r="G181" s="778"/>
      <c r="H181" s="779"/>
      <c r="I181" s="780"/>
      <c r="J181" s="149" t="s">
        <v>5631</v>
      </c>
      <c r="K181" s="82"/>
      <c r="L181" s="82"/>
      <c r="M181" s="150"/>
      <c r="N181" s="94"/>
      <c r="V181" s="73"/>
    </row>
    <row r="182" spans="1:22" ht="21.6" thickTop="1" thickBot="1" x14ac:dyDescent="0.3">
      <c r="A182" s="834">
        <f t="shared" ref="A182" si="38">A178+1</f>
        <v>42</v>
      </c>
      <c r="B182" s="483" t="s">
        <v>22</v>
      </c>
      <c r="C182" s="483" t="s">
        <v>23</v>
      </c>
      <c r="D182" s="483" t="s">
        <v>5593</v>
      </c>
      <c r="E182" s="837" t="s">
        <v>5594</v>
      </c>
      <c r="F182" s="837"/>
      <c r="G182" s="837" t="s">
        <v>17</v>
      </c>
      <c r="H182" s="771"/>
      <c r="I182" s="478"/>
      <c r="J182" s="138" t="s">
        <v>5608</v>
      </c>
      <c r="K182" s="139"/>
      <c r="L182" s="139"/>
      <c r="M182" s="140"/>
      <c r="N182" s="94"/>
      <c r="V182" s="73"/>
    </row>
    <row r="183" spans="1:22" ht="13.8" thickBot="1" x14ac:dyDescent="0.3">
      <c r="A183" s="750"/>
      <c r="B183" s="142"/>
      <c r="C183" s="142"/>
      <c r="D183" s="473"/>
      <c r="E183" s="142"/>
      <c r="F183" s="142"/>
      <c r="G183" s="1091"/>
      <c r="H183" s="1092"/>
      <c r="I183" s="1093"/>
      <c r="J183" s="78" t="s">
        <v>5608</v>
      </c>
      <c r="K183" s="78"/>
      <c r="L183" s="78"/>
      <c r="M183" s="145"/>
      <c r="N183" s="94"/>
      <c r="V183" s="73">
        <f>G183</f>
        <v>0</v>
      </c>
    </row>
    <row r="184" spans="1:22" ht="21" thickBot="1" x14ac:dyDescent="0.3">
      <c r="A184" s="750"/>
      <c r="B184" s="485" t="s">
        <v>34</v>
      </c>
      <c r="C184" s="485" t="s">
        <v>35</v>
      </c>
      <c r="D184" s="485" t="s">
        <v>5600</v>
      </c>
      <c r="E184" s="840" t="s">
        <v>5601</v>
      </c>
      <c r="F184" s="840"/>
      <c r="G184" s="730"/>
      <c r="H184" s="731"/>
      <c r="I184" s="732"/>
      <c r="J184" s="149" t="s">
        <v>5630</v>
      </c>
      <c r="K184" s="82"/>
      <c r="L184" s="82"/>
      <c r="M184" s="150"/>
      <c r="N184" s="94"/>
      <c r="V184" s="73"/>
    </row>
    <row r="185" spans="1:22" ht="13.8" thickBot="1" x14ac:dyDescent="0.3">
      <c r="A185" s="842"/>
      <c r="B185" s="152"/>
      <c r="C185" s="152"/>
      <c r="D185" s="153"/>
      <c r="E185" s="154" t="s">
        <v>5605</v>
      </c>
      <c r="F185" s="155"/>
      <c r="G185" s="778"/>
      <c r="H185" s="779"/>
      <c r="I185" s="780"/>
      <c r="J185" s="149" t="s">
        <v>5631</v>
      </c>
      <c r="K185" s="82"/>
      <c r="L185" s="82"/>
      <c r="M185" s="150"/>
      <c r="N185" s="94"/>
      <c r="V185" s="73"/>
    </row>
    <row r="186" spans="1:22" ht="21.6" thickTop="1" thickBot="1" x14ac:dyDescent="0.3">
      <c r="A186" s="834">
        <f t="shared" ref="A186" si="39">A182+1</f>
        <v>43</v>
      </c>
      <c r="B186" s="483" t="s">
        <v>22</v>
      </c>
      <c r="C186" s="483" t="s">
        <v>23</v>
      </c>
      <c r="D186" s="483" t="s">
        <v>5593</v>
      </c>
      <c r="E186" s="837" t="s">
        <v>5594</v>
      </c>
      <c r="F186" s="837"/>
      <c r="G186" s="837" t="s">
        <v>17</v>
      </c>
      <c r="H186" s="771"/>
      <c r="I186" s="478"/>
      <c r="J186" s="138" t="s">
        <v>5608</v>
      </c>
      <c r="K186" s="139"/>
      <c r="L186" s="139"/>
      <c r="M186" s="140"/>
      <c r="N186" s="94"/>
      <c r="V186" s="73"/>
    </row>
    <row r="187" spans="1:22" ht="13.8" thickBot="1" x14ac:dyDescent="0.3">
      <c r="A187" s="750"/>
      <c r="B187" s="142"/>
      <c r="C187" s="142"/>
      <c r="D187" s="473"/>
      <c r="E187" s="142"/>
      <c r="F187" s="142"/>
      <c r="G187" s="1091"/>
      <c r="H187" s="1092"/>
      <c r="I187" s="1093"/>
      <c r="J187" s="78" t="s">
        <v>5608</v>
      </c>
      <c r="K187" s="78"/>
      <c r="L187" s="78"/>
      <c r="M187" s="145"/>
      <c r="N187" s="94"/>
      <c r="V187" s="73">
        <f>G187</f>
        <v>0</v>
      </c>
    </row>
    <row r="188" spans="1:22" ht="21" thickBot="1" x14ac:dyDescent="0.3">
      <c r="A188" s="750"/>
      <c r="B188" s="485" t="s">
        <v>34</v>
      </c>
      <c r="C188" s="485" t="s">
        <v>35</v>
      </c>
      <c r="D188" s="485" t="s">
        <v>5600</v>
      </c>
      <c r="E188" s="840" t="s">
        <v>5601</v>
      </c>
      <c r="F188" s="840"/>
      <c r="G188" s="730"/>
      <c r="H188" s="731"/>
      <c r="I188" s="732"/>
      <c r="J188" s="149" t="s">
        <v>5630</v>
      </c>
      <c r="K188" s="82"/>
      <c r="L188" s="82"/>
      <c r="M188" s="150"/>
      <c r="N188" s="94"/>
      <c r="V188" s="73"/>
    </row>
    <row r="189" spans="1:22" ht="13.8" thickBot="1" x14ac:dyDescent="0.3">
      <c r="A189" s="842"/>
      <c r="B189" s="152"/>
      <c r="C189" s="152"/>
      <c r="D189" s="153"/>
      <c r="E189" s="154" t="s">
        <v>5605</v>
      </c>
      <c r="F189" s="155"/>
      <c r="G189" s="778"/>
      <c r="H189" s="779"/>
      <c r="I189" s="780"/>
      <c r="J189" s="149" t="s">
        <v>5631</v>
      </c>
      <c r="K189" s="82"/>
      <c r="L189" s="82"/>
      <c r="M189" s="150"/>
      <c r="N189" s="94"/>
      <c r="V189" s="73"/>
    </row>
    <row r="190" spans="1:22" ht="21.6" thickTop="1" thickBot="1" x14ac:dyDescent="0.3">
      <c r="A190" s="834">
        <f t="shared" ref="A190" si="40">A186+1</f>
        <v>44</v>
      </c>
      <c r="B190" s="483" t="s">
        <v>22</v>
      </c>
      <c r="C190" s="483" t="s">
        <v>23</v>
      </c>
      <c r="D190" s="483" t="s">
        <v>5593</v>
      </c>
      <c r="E190" s="837" t="s">
        <v>5594</v>
      </c>
      <c r="F190" s="837"/>
      <c r="G190" s="837" t="s">
        <v>17</v>
      </c>
      <c r="H190" s="771"/>
      <c r="I190" s="478"/>
      <c r="J190" s="138" t="s">
        <v>5608</v>
      </c>
      <c r="K190" s="139"/>
      <c r="L190" s="139"/>
      <c r="M190" s="140"/>
      <c r="N190" s="94"/>
      <c r="V190" s="73"/>
    </row>
    <row r="191" spans="1:22" ht="13.8" thickBot="1" x14ac:dyDescent="0.3">
      <c r="A191" s="750"/>
      <c r="B191" s="142"/>
      <c r="C191" s="142"/>
      <c r="D191" s="473"/>
      <c r="E191" s="142"/>
      <c r="F191" s="142"/>
      <c r="G191" s="1091"/>
      <c r="H191" s="1092"/>
      <c r="I191" s="1093"/>
      <c r="J191" s="78" t="s">
        <v>5608</v>
      </c>
      <c r="K191" s="78"/>
      <c r="L191" s="78"/>
      <c r="M191" s="145"/>
      <c r="N191" s="94"/>
      <c r="V191" s="73">
        <f>G191</f>
        <v>0</v>
      </c>
    </row>
    <row r="192" spans="1:22" ht="21" thickBot="1" x14ac:dyDescent="0.3">
      <c r="A192" s="750"/>
      <c r="B192" s="485" t="s">
        <v>34</v>
      </c>
      <c r="C192" s="485" t="s">
        <v>35</v>
      </c>
      <c r="D192" s="485" t="s">
        <v>5600</v>
      </c>
      <c r="E192" s="840" t="s">
        <v>5601</v>
      </c>
      <c r="F192" s="840"/>
      <c r="G192" s="730"/>
      <c r="H192" s="731"/>
      <c r="I192" s="732"/>
      <c r="J192" s="149" t="s">
        <v>5630</v>
      </c>
      <c r="K192" s="82"/>
      <c r="L192" s="82"/>
      <c r="M192" s="150"/>
      <c r="N192" s="94"/>
      <c r="V192" s="73"/>
    </row>
    <row r="193" spans="1:22" ht="13.8" thickBot="1" x14ac:dyDescent="0.3">
      <c r="A193" s="842"/>
      <c r="B193" s="152"/>
      <c r="C193" s="152"/>
      <c r="D193" s="153"/>
      <c r="E193" s="154" t="s">
        <v>5605</v>
      </c>
      <c r="F193" s="155"/>
      <c r="G193" s="778"/>
      <c r="H193" s="779"/>
      <c r="I193" s="780"/>
      <c r="J193" s="149" t="s">
        <v>5631</v>
      </c>
      <c r="K193" s="82"/>
      <c r="L193" s="82"/>
      <c r="M193" s="150"/>
      <c r="N193" s="94"/>
      <c r="V193" s="73"/>
    </row>
    <row r="194" spans="1:22" ht="21.6" thickTop="1" thickBot="1" x14ac:dyDescent="0.3">
      <c r="A194" s="834">
        <f t="shared" ref="A194" si="41">A190+1</f>
        <v>45</v>
      </c>
      <c r="B194" s="483" t="s">
        <v>22</v>
      </c>
      <c r="C194" s="483" t="s">
        <v>23</v>
      </c>
      <c r="D194" s="483" t="s">
        <v>5593</v>
      </c>
      <c r="E194" s="837" t="s">
        <v>5594</v>
      </c>
      <c r="F194" s="837"/>
      <c r="G194" s="837" t="s">
        <v>17</v>
      </c>
      <c r="H194" s="771"/>
      <c r="I194" s="478"/>
      <c r="J194" s="138" t="s">
        <v>5608</v>
      </c>
      <c r="K194" s="139"/>
      <c r="L194" s="139"/>
      <c r="M194" s="140"/>
      <c r="N194" s="94"/>
      <c r="V194" s="73"/>
    </row>
    <row r="195" spans="1:22" ht="13.8" thickBot="1" x14ac:dyDescent="0.3">
      <c r="A195" s="750"/>
      <c r="B195" s="142"/>
      <c r="C195" s="142"/>
      <c r="D195" s="473"/>
      <c r="E195" s="142"/>
      <c r="F195" s="142"/>
      <c r="G195" s="1091"/>
      <c r="H195" s="1092"/>
      <c r="I195" s="1093"/>
      <c r="J195" s="78" t="s">
        <v>5608</v>
      </c>
      <c r="K195" s="78"/>
      <c r="L195" s="78"/>
      <c r="M195" s="145"/>
      <c r="N195" s="94"/>
      <c r="V195" s="73">
        <f>G195</f>
        <v>0</v>
      </c>
    </row>
    <row r="196" spans="1:22" ht="21" thickBot="1" x14ac:dyDescent="0.3">
      <c r="A196" s="750"/>
      <c r="B196" s="485" t="s">
        <v>34</v>
      </c>
      <c r="C196" s="485" t="s">
        <v>35</v>
      </c>
      <c r="D196" s="485" t="s">
        <v>5600</v>
      </c>
      <c r="E196" s="840" t="s">
        <v>5601</v>
      </c>
      <c r="F196" s="840"/>
      <c r="G196" s="730"/>
      <c r="H196" s="731"/>
      <c r="I196" s="732"/>
      <c r="J196" s="149" t="s">
        <v>5630</v>
      </c>
      <c r="K196" s="82"/>
      <c r="L196" s="82"/>
      <c r="M196" s="150"/>
      <c r="N196" s="94"/>
      <c r="V196" s="73"/>
    </row>
    <row r="197" spans="1:22" ht="13.8" thickBot="1" x14ac:dyDescent="0.3">
      <c r="A197" s="842"/>
      <c r="B197" s="152"/>
      <c r="C197" s="152"/>
      <c r="D197" s="153"/>
      <c r="E197" s="154" t="s">
        <v>5605</v>
      </c>
      <c r="F197" s="155"/>
      <c r="G197" s="778"/>
      <c r="H197" s="779"/>
      <c r="I197" s="780"/>
      <c r="J197" s="149" t="s">
        <v>5631</v>
      </c>
      <c r="K197" s="82"/>
      <c r="L197" s="82"/>
      <c r="M197" s="150"/>
      <c r="N197" s="94"/>
      <c r="V197" s="73"/>
    </row>
    <row r="198" spans="1:22" ht="21.6" thickTop="1" thickBot="1" x14ac:dyDescent="0.3">
      <c r="A198" s="834">
        <f t="shared" ref="A198" si="42">A194+1</f>
        <v>46</v>
      </c>
      <c r="B198" s="483" t="s">
        <v>22</v>
      </c>
      <c r="C198" s="483" t="s">
        <v>23</v>
      </c>
      <c r="D198" s="483" t="s">
        <v>5593</v>
      </c>
      <c r="E198" s="837" t="s">
        <v>5594</v>
      </c>
      <c r="F198" s="837"/>
      <c r="G198" s="837" t="s">
        <v>17</v>
      </c>
      <c r="H198" s="771"/>
      <c r="I198" s="478"/>
      <c r="J198" s="138" t="s">
        <v>5608</v>
      </c>
      <c r="K198" s="139"/>
      <c r="L198" s="139"/>
      <c r="M198" s="140"/>
      <c r="N198" s="94"/>
      <c r="V198" s="73"/>
    </row>
    <row r="199" spans="1:22" ht="13.8" thickBot="1" x14ac:dyDescent="0.3">
      <c r="A199" s="750"/>
      <c r="B199" s="142"/>
      <c r="C199" s="142"/>
      <c r="D199" s="473"/>
      <c r="E199" s="142"/>
      <c r="F199" s="142"/>
      <c r="G199" s="1091"/>
      <c r="H199" s="1092"/>
      <c r="I199" s="1093"/>
      <c r="J199" s="78" t="s">
        <v>5608</v>
      </c>
      <c r="K199" s="78"/>
      <c r="L199" s="78"/>
      <c r="M199" s="145"/>
      <c r="N199" s="94"/>
      <c r="V199" s="73">
        <f>G199</f>
        <v>0</v>
      </c>
    </row>
    <row r="200" spans="1:22" ht="21" thickBot="1" x14ac:dyDescent="0.3">
      <c r="A200" s="750"/>
      <c r="B200" s="485" t="s">
        <v>34</v>
      </c>
      <c r="C200" s="485" t="s">
        <v>35</v>
      </c>
      <c r="D200" s="485" t="s">
        <v>5600</v>
      </c>
      <c r="E200" s="840" t="s">
        <v>5601</v>
      </c>
      <c r="F200" s="840"/>
      <c r="G200" s="730"/>
      <c r="H200" s="731"/>
      <c r="I200" s="732"/>
      <c r="J200" s="149" t="s">
        <v>5630</v>
      </c>
      <c r="K200" s="82"/>
      <c r="L200" s="82"/>
      <c r="M200" s="150"/>
      <c r="N200" s="94"/>
      <c r="V200" s="73"/>
    </row>
    <row r="201" spans="1:22" ht="13.8" thickBot="1" x14ac:dyDescent="0.3">
      <c r="A201" s="842"/>
      <c r="B201" s="152"/>
      <c r="C201" s="152"/>
      <c r="D201" s="153"/>
      <c r="E201" s="154" t="s">
        <v>5605</v>
      </c>
      <c r="F201" s="155"/>
      <c r="G201" s="778"/>
      <c r="H201" s="779"/>
      <c r="I201" s="780"/>
      <c r="J201" s="149" t="s">
        <v>5631</v>
      </c>
      <c r="K201" s="82"/>
      <c r="L201" s="82"/>
      <c r="M201" s="150"/>
      <c r="N201" s="94"/>
      <c r="V201" s="73"/>
    </row>
    <row r="202" spans="1:22" ht="21.6" thickTop="1" thickBot="1" x14ac:dyDescent="0.3">
      <c r="A202" s="834">
        <f t="shared" ref="A202" si="43">A198+1</f>
        <v>47</v>
      </c>
      <c r="B202" s="483" t="s">
        <v>22</v>
      </c>
      <c r="C202" s="483" t="s">
        <v>23</v>
      </c>
      <c r="D202" s="483" t="s">
        <v>5593</v>
      </c>
      <c r="E202" s="837" t="s">
        <v>5594</v>
      </c>
      <c r="F202" s="837"/>
      <c r="G202" s="837" t="s">
        <v>17</v>
      </c>
      <c r="H202" s="771"/>
      <c r="I202" s="478"/>
      <c r="J202" s="138" t="s">
        <v>5608</v>
      </c>
      <c r="K202" s="139"/>
      <c r="L202" s="139"/>
      <c r="M202" s="140"/>
      <c r="N202" s="94"/>
      <c r="V202" s="73"/>
    </row>
    <row r="203" spans="1:22" ht="13.8" thickBot="1" x14ac:dyDescent="0.3">
      <c r="A203" s="750"/>
      <c r="B203" s="142"/>
      <c r="C203" s="142"/>
      <c r="D203" s="473"/>
      <c r="E203" s="142"/>
      <c r="F203" s="142"/>
      <c r="G203" s="1091"/>
      <c r="H203" s="1092"/>
      <c r="I203" s="1093"/>
      <c r="J203" s="78" t="s">
        <v>5608</v>
      </c>
      <c r="K203" s="78"/>
      <c r="L203" s="78"/>
      <c r="M203" s="145"/>
      <c r="N203" s="94"/>
      <c r="V203" s="73">
        <f>G203</f>
        <v>0</v>
      </c>
    </row>
    <row r="204" spans="1:22" ht="21" thickBot="1" x14ac:dyDescent="0.3">
      <c r="A204" s="750"/>
      <c r="B204" s="485" t="s">
        <v>34</v>
      </c>
      <c r="C204" s="485" t="s">
        <v>35</v>
      </c>
      <c r="D204" s="485" t="s">
        <v>5600</v>
      </c>
      <c r="E204" s="840" t="s">
        <v>5601</v>
      </c>
      <c r="F204" s="840"/>
      <c r="G204" s="730"/>
      <c r="H204" s="731"/>
      <c r="I204" s="732"/>
      <c r="J204" s="149" t="s">
        <v>5630</v>
      </c>
      <c r="K204" s="82"/>
      <c r="L204" s="82"/>
      <c r="M204" s="150"/>
      <c r="N204" s="94"/>
      <c r="V204" s="73"/>
    </row>
    <row r="205" spans="1:22" ht="13.8" thickBot="1" x14ac:dyDescent="0.3">
      <c r="A205" s="842"/>
      <c r="B205" s="152"/>
      <c r="C205" s="152"/>
      <c r="D205" s="153"/>
      <c r="E205" s="154" t="s">
        <v>5605</v>
      </c>
      <c r="F205" s="155"/>
      <c r="G205" s="778"/>
      <c r="H205" s="779"/>
      <c r="I205" s="780"/>
      <c r="J205" s="149" t="s">
        <v>5631</v>
      </c>
      <c r="K205" s="82"/>
      <c r="L205" s="82"/>
      <c r="M205" s="150"/>
      <c r="N205" s="94"/>
      <c r="V205" s="73"/>
    </row>
    <row r="206" spans="1:22" ht="21.6" thickTop="1" thickBot="1" x14ac:dyDescent="0.3">
      <c r="A206" s="834">
        <f t="shared" ref="A206" si="44">A202+1</f>
        <v>48</v>
      </c>
      <c r="B206" s="483" t="s">
        <v>22</v>
      </c>
      <c r="C206" s="483" t="s">
        <v>23</v>
      </c>
      <c r="D206" s="483" t="s">
        <v>5593</v>
      </c>
      <c r="E206" s="837" t="s">
        <v>5594</v>
      </c>
      <c r="F206" s="837"/>
      <c r="G206" s="837" t="s">
        <v>17</v>
      </c>
      <c r="H206" s="771"/>
      <c r="I206" s="478"/>
      <c r="J206" s="138" t="s">
        <v>5608</v>
      </c>
      <c r="K206" s="139"/>
      <c r="L206" s="139"/>
      <c r="M206" s="140"/>
      <c r="N206" s="94"/>
      <c r="V206" s="73"/>
    </row>
    <row r="207" spans="1:22" ht="13.8" thickBot="1" x14ac:dyDescent="0.3">
      <c r="A207" s="750"/>
      <c r="B207" s="142"/>
      <c r="C207" s="142"/>
      <c r="D207" s="473"/>
      <c r="E207" s="142"/>
      <c r="F207" s="142"/>
      <c r="G207" s="1091"/>
      <c r="H207" s="1092"/>
      <c r="I207" s="1093"/>
      <c r="J207" s="78" t="s">
        <v>5608</v>
      </c>
      <c r="K207" s="78"/>
      <c r="L207" s="78"/>
      <c r="M207" s="145"/>
      <c r="N207" s="94"/>
      <c r="V207" s="73">
        <f>G207</f>
        <v>0</v>
      </c>
    </row>
    <row r="208" spans="1:22" ht="21" thickBot="1" x14ac:dyDescent="0.3">
      <c r="A208" s="750"/>
      <c r="B208" s="485" t="s">
        <v>34</v>
      </c>
      <c r="C208" s="485" t="s">
        <v>35</v>
      </c>
      <c r="D208" s="485" t="s">
        <v>5600</v>
      </c>
      <c r="E208" s="840" t="s">
        <v>5601</v>
      </c>
      <c r="F208" s="840"/>
      <c r="G208" s="730"/>
      <c r="H208" s="731"/>
      <c r="I208" s="732"/>
      <c r="J208" s="149" t="s">
        <v>5630</v>
      </c>
      <c r="K208" s="82"/>
      <c r="L208" s="82"/>
      <c r="M208" s="150"/>
      <c r="N208" s="94"/>
      <c r="V208" s="73"/>
    </row>
    <row r="209" spans="1:22" ht="13.8" thickBot="1" x14ac:dyDescent="0.3">
      <c r="A209" s="842"/>
      <c r="B209" s="152"/>
      <c r="C209" s="152"/>
      <c r="D209" s="153"/>
      <c r="E209" s="154" t="s">
        <v>5605</v>
      </c>
      <c r="F209" s="155"/>
      <c r="G209" s="778"/>
      <c r="H209" s="779"/>
      <c r="I209" s="780"/>
      <c r="J209" s="149" t="s">
        <v>5631</v>
      </c>
      <c r="K209" s="82"/>
      <c r="L209" s="82"/>
      <c r="M209" s="150"/>
      <c r="N209" s="94"/>
      <c r="V209" s="73"/>
    </row>
    <row r="210" spans="1:22" ht="21.6" thickTop="1" thickBot="1" x14ac:dyDescent="0.3">
      <c r="A210" s="834">
        <f t="shared" ref="A210" si="45">A206+1</f>
        <v>49</v>
      </c>
      <c r="B210" s="483" t="s">
        <v>22</v>
      </c>
      <c r="C210" s="483" t="s">
        <v>23</v>
      </c>
      <c r="D210" s="483" t="s">
        <v>5593</v>
      </c>
      <c r="E210" s="837" t="s">
        <v>5594</v>
      </c>
      <c r="F210" s="837"/>
      <c r="G210" s="837" t="s">
        <v>17</v>
      </c>
      <c r="H210" s="771"/>
      <c r="I210" s="478"/>
      <c r="J210" s="138" t="s">
        <v>5608</v>
      </c>
      <c r="K210" s="139"/>
      <c r="L210" s="139"/>
      <c r="M210" s="140"/>
      <c r="N210" s="94"/>
      <c r="V210" s="73"/>
    </row>
    <row r="211" spans="1:22" ht="13.8" thickBot="1" x14ac:dyDescent="0.3">
      <c r="A211" s="750"/>
      <c r="B211" s="142"/>
      <c r="C211" s="142"/>
      <c r="D211" s="473"/>
      <c r="E211" s="142"/>
      <c r="F211" s="142"/>
      <c r="G211" s="1091"/>
      <c r="H211" s="1092"/>
      <c r="I211" s="1093"/>
      <c r="J211" s="78" t="s">
        <v>5608</v>
      </c>
      <c r="K211" s="78"/>
      <c r="L211" s="78"/>
      <c r="M211" s="145"/>
      <c r="N211" s="94"/>
      <c r="V211" s="73">
        <f>G211</f>
        <v>0</v>
      </c>
    </row>
    <row r="212" spans="1:22" ht="21" thickBot="1" x14ac:dyDescent="0.3">
      <c r="A212" s="750"/>
      <c r="B212" s="485" t="s">
        <v>34</v>
      </c>
      <c r="C212" s="485" t="s">
        <v>35</v>
      </c>
      <c r="D212" s="485" t="s">
        <v>5600</v>
      </c>
      <c r="E212" s="840" t="s">
        <v>5601</v>
      </c>
      <c r="F212" s="840"/>
      <c r="G212" s="730"/>
      <c r="H212" s="731"/>
      <c r="I212" s="732"/>
      <c r="J212" s="149" t="s">
        <v>5630</v>
      </c>
      <c r="K212" s="82"/>
      <c r="L212" s="82"/>
      <c r="M212" s="150"/>
      <c r="N212" s="94"/>
      <c r="V212" s="73"/>
    </row>
    <row r="213" spans="1:22" ht="13.8" thickBot="1" x14ac:dyDescent="0.3">
      <c r="A213" s="842"/>
      <c r="B213" s="152"/>
      <c r="C213" s="152"/>
      <c r="D213" s="153"/>
      <c r="E213" s="154" t="s">
        <v>5605</v>
      </c>
      <c r="F213" s="155"/>
      <c r="G213" s="778"/>
      <c r="H213" s="779"/>
      <c r="I213" s="780"/>
      <c r="J213" s="149" t="s">
        <v>5631</v>
      </c>
      <c r="K213" s="82"/>
      <c r="L213" s="82"/>
      <c r="M213" s="150"/>
      <c r="N213" s="94"/>
      <c r="V213" s="73"/>
    </row>
    <row r="214" spans="1:22" ht="21.6" thickTop="1" thickBot="1" x14ac:dyDescent="0.3">
      <c r="A214" s="834">
        <f t="shared" ref="A214" si="46">A210+1</f>
        <v>50</v>
      </c>
      <c r="B214" s="483" t="s">
        <v>22</v>
      </c>
      <c r="C214" s="483" t="s">
        <v>23</v>
      </c>
      <c r="D214" s="483" t="s">
        <v>5593</v>
      </c>
      <c r="E214" s="837" t="s">
        <v>5594</v>
      </c>
      <c r="F214" s="837"/>
      <c r="G214" s="837" t="s">
        <v>17</v>
      </c>
      <c r="H214" s="771"/>
      <c r="I214" s="478"/>
      <c r="J214" s="138" t="s">
        <v>5608</v>
      </c>
      <c r="K214" s="139"/>
      <c r="L214" s="139"/>
      <c r="M214" s="140"/>
      <c r="N214" s="94"/>
      <c r="V214" s="73"/>
    </row>
    <row r="215" spans="1:22" ht="13.8" thickBot="1" x14ac:dyDescent="0.3">
      <c r="A215" s="750"/>
      <c r="B215" s="142"/>
      <c r="C215" s="142"/>
      <c r="D215" s="473"/>
      <c r="E215" s="142"/>
      <c r="F215" s="142"/>
      <c r="G215" s="1091"/>
      <c r="H215" s="1092"/>
      <c r="I215" s="1093"/>
      <c r="J215" s="78" t="s">
        <v>5608</v>
      </c>
      <c r="K215" s="78"/>
      <c r="L215" s="78"/>
      <c r="M215" s="145"/>
      <c r="N215" s="94"/>
      <c r="V215" s="73">
        <f>G215</f>
        <v>0</v>
      </c>
    </row>
    <row r="216" spans="1:22" ht="21" thickBot="1" x14ac:dyDescent="0.3">
      <c r="A216" s="750"/>
      <c r="B216" s="485" t="s">
        <v>34</v>
      </c>
      <c r="C216" s="485" t="s">
        <v>35</v>
      </c>
      <c r="D216" s="485" t="s">
        <v>5600</v>
      </c>
      <c r="E216" s="840" t="s">
        <v>5601</v>
      </c>
      <c r="F216" s="840"/>
      <c r="G216" s="730"/>
      <c r="H216" s="731"/>
      <c r="I216" s="732"/>
      <c r="J216" s="149" t="s">
        <v>5630</v>
      </c>
      <c r="K216" s="82"/>
      <c r="L216" s="82"/>
      <c r="M216" s="150"/>
      <c r="N216" s="94"/>
      <c r="V216" s="73"/>
    </row>
    <row r="217" spans="1:22" ht="13.8" thickBot="1" x14ac:dyDescent="0.3">
      <c r="A217" s="842"/>
      <c r="B217" s="152"/>
      <c r="C217" s="152"/>
      <c r="D217" s="153"/>
      <c r="E217" s="154" t="s">
        <v>5605</v>
      </c>
      <c r="F217" s="155"/>
      <c r="G217" s="778"/>
      <c r="H217" s="779"/>
      <c r="I217" s="780"/>
      <c r="J217" s="149" t="s">
        <v>5631</v>
      </c>
      <c r="K217" s="82"/>
      <c r="L217" s="82"/>
      <c r="M217" s="150"/>
      <c r="N217" s="94"/>
      <c r="V217" s="73"/>
    </row>
    <row r="218" spans="1:22" ht="21.6" thickTop="1" thickBot="1" x14ac:dyDescent="0.3">
      <c r="A218" s="834">
        <f t="shared" ref="A218" si="47">A214+1</f>
        <v>51</v>
      </c>
      <c r="B218" s="483" t="s">
        <v>22</v>
      </c>
      <c r="C218" s="483" t="s">
        <v>23</v>
      </c>
      <c r="D218" s="483" t="s">
        <v>5593</v>
      </c>
      <c r="E218" s="837" t="s">
        <v>5594</v>
      </c>
      <c r="F218" s="837"/>
      <c r="G218" s="837" t="s">
        <v>17</v>
      </c>
      <c r="H218" s="771"/>
      <c r="I218" s="478"/>
      <c r="J218" s="138" t="s">
        <v>5608</v>
      </c>
      <c r="K218" s="139"/>
      <c r="L218" s="139"/>
      <c r="M218" s="140"/>
      <c r="N218" s="94"/>
      <c r="V218" s="73"/>
    </row>
    <row r="219" spans="1:22" ht="13.8" thickBot="1" x14ac:dyDescent="0.3">
      <c r="A219" s="750"/>
      <c r="B219" s="142"/>
      <c r="C219" s="142"/>
      <c r="D219" s="473"/>
      <c r="E219" s="142"/>
      <c r="F219" s="142"/>
      <c r="G219" s="1091"/>
      <c r="H219" s="1092"/>
      <c r="I219" s="1093"/>
      <c r="J219" s="78" t="s">
        <v>5608</v>
      </c>
      <c r="K219" s="78"/>
      <c r="L219" s="78"/>
      <c r="M219" s="145"/>
      <c r="N219" s="94"/>
      <c r="V219" s="73">
        <f>G219</f>
        <v>0</v>
      </c>
    </row>
    <row r="220" spans="1:22" ht="21" thickBot="1" x14ac:dyDescent="0.3">
      <c r="A220" s="750"/>
      <c r="B220" s="485" t="s">
        <v>34</v>
      </c>
      <c r="C220" s="485" t="s">
        <v>35</v>
      </c>
      <c r="D220" s="485" t="s">
        <v>5600</v>
      </c>
      <c r="E220" s="840" t="s">
        <v>5601</v>
      </c>
      <c r="F220" s="840"/>
      <c r="G220" s="730"/>
      <c r="H220" s="731"/>
      <c r="I220" s="732"/>
      <c r="J220" s="149" t="s">
        <v>5630</v>
      </c>
      <c r="K220" s="82"/>
      <c r="L220" s="82"/>
      <c r="M220" s="150"/>
      <c r="N220" s="94"/>
      <c r="V220" s="73"/>
    </row>
    <row r="221" spans="1:22" ht="13.8" thickBot="1" x14ac:dyDescent="0.3">
      <c r="A221" s="842"/>
      <c r="B221" s="152"/>
      <c r="C221" s="152"/>
      <c r="D221" s="153"/>
      <c r="E221" s="154" t="s">
        <v>5605</v>
      </c>
      <c r="F221" s="155"/>
      <c r="G221" s="778"/>
      <c r="H221" s="779"/>
      <c r="I221" s="780"/>
      <c r="J221" s="149" t="s">
        <v>5631</v>
      </c>
      <c r="K221" s="82"/>
      <c r="L221" s="82"/>
      <c r="M221" s="150"/>
      <c r="N221" s="94"/>
      <c r="V221" s="73"/>
    </row>
    <row r="222" spans="1:22" ht="21.6" thickTop="1" thickBot="1" x14ac:dyDescent="0.3">
      <c r="A222" s="834">
        <f t="shared" ref="A222" si="48">A218+1</f>
        <v>52</v>
      </c>
      <c r="B222" s="483" t="s">
        <v>22</v>
      </c>
      <c r="C222" s="483" t="s">
        <v>23</v>
      </c>
      <c r="D222" s="483" t="s">
        <v>5593</v>
      </c>
      <c r="E222" s="837" t="s">
        <v>5594</v>
      </c>
      <c r="F222" s="837"/>
      <c r="G222" s="837" t="s">
        <v>17</v>
      </c>
      <c r="H222" s="771"/>
      <c r="I222" s="478"/>
      <c r="J222" s="138" t="s">
        <v>5608</v>
      </c>
      <c r="K222" s="139"/>
      <c r="L222" s="139"/>
      <c r="M222" s="140"/>
      <c r="N222" s="94"/>
      <c r="V222" s="73"/>
    </row>
    <row r="223" spans="1:22" ht="13.8" thickBot="1" x14ac:dyDescent="0.3">
      <c r="A223" s="750"/>
      <c r="B223" s="142"/>
      <c r="C223" s="142"/>
      <c r="D223" s="473"/>
      <c r="E223" s="142"/>
      <c r="F223" s="142"/>
      <c r="G223" s="1091"/>
      <c r="H223" s="1092"/>
      <c r="I223" s="1093"/>
      <c r="J223" s="78" t="s">
        <v>5608</v>
      </c>
      <c r="K223" s="78"/>
      <c r="L223" s="78"/>
      <c r="M223" s="145"/>
      <c r="N223" s="94"/>
      <c r="V223" s="73">
        <f>G223</f>
        <v>0</v>
      </c>
    </row>
    <row r="224" spans="1:22" ht="21" thickBot="1" x14ac:dyDescent="0.3">
      <c r="A224" s="750"/>
      <c r="B224" s="485" t="s">
        <v>34</v>
      </c>
      <c r="C224" s="485" t="s">
        <v>35</v>
      </c>
      <c r="D224" s="485" t="s">
        <v>5600</v>
      </c>
      <c r="E224" s="840" t="s">
        <v>5601</v>
      </c>
      <c r="F224" s="840"/>
      <c r="G224" s="730"/>
      <c r="H224" s="731"/>
      <c r="I224" s="732"/>
      <c r="J224" s="149" t="s">
        <v>5630</v>
      </c>
      <c r="K224" s="82"/>
      <c r="L224" s="82"/>
      <c r="M224" s="150"/>
      <c r="N224" s="94"/>
      <c r="V224" s="73"/>
    </row>
    <row r="225" spans="1:22" ht="13.8" thickBot="1" x14ac:dyDescent="0.3">
      <c r="A225" s="842"/>
      <c r="B225" s="152"/>
      <c r="C225" s="152"/>
      <c r="D225" s="153"/>
      <c r="E225" s="154" t="s">
        <v>5605</v>
      </c>
      <c r="F225" s="155"/>
      <c r="G225" s="778"/>
      <c r="H225" s="779"/>
      <c r="I225" s="780"/>
      <c r="J225" s="149" t="s">
        <v>5631</v>
      </c>
      <c r="K225" s="82"/>
      <c r="L225" s="82"/>
      <c r="M225" s="150"/>
      <c r="N225" s="94"/>
      <c r="V225" s="73"/>
    </row>
    <row r="226" spans="1:22" ht="21.6" thickTop="1" thickBot="1" x14ac:dyDescent="0.3">
      <c r="A226" s="834">
        <f t="shared" ref="A226" si="49">A222+1</f>
        <v>53</v>
      </c>
      <c r="B226" s="483" t="s">
        <v>22</v>
      </c>
      <c r="C226" s="483" t="s">
        <v>23</v>
      </c>
      <c r="D226" s="483" t="s">
        <v>5593</v>
      </c>
      <c r="E226" s="837" t="s">
        <v>5594</v>
      </c>
      <c r="F226" s="837"/>
      <c r="G226" s="837" t="s">
        <v>17</v>
      </c>
      <c r="H226" s="771"/>
      <c r="I226" s="478"/>
      <c r="J226" s="138" t="s">
        <v>5608</v>
      </c>
      <c r="K226" s="139"/>
      <c r="L226" s="139"/>
      <c r="M226" s="140"/>
      <c r="N226" s="94"/>
      <c r="V226" s="73"/>
    </row>
    <row r="227" spans="1:22" ht="13.8" thickBot="1" x14ac:dyDescent="0.3">
      <c r="A227" s="750"/>
      <c r="B227" s="142"/>
      <c r="C227" s="142"/>
      <c r="D227" s="473"/>
      <c r="E227" s="142"/>
      <c r="F227" s="142"/>
      <c r="G227" s="1091"/>
      <c r="H227" s="1092"/>
      <c r="I227" s="1093"/>
      <c r="J227" s="78" t="s">
        <v>5608</v>
      </c>
      <c r="K227" s="78"/>
      <c r="L227" s="78"/>
      <c r="M227" s="145"/>
      <c r="N227" s="94"/>
      <c r="V227" s="73">
        <f>G227</f>
        <v>0</v>
      </c>
    </row>
    <row r="228" spans="1:22" ht="21" thickBot="1" x14ac:dyDescent="0.3">
      <c r="A228" s="750"/>
      <c r="B228" s="485" t="s">
        <v>34</v>
      </c>
      <c r="C228" s="485" t="s">
        <v>35</v>
      </c>
      <c r="D228" s="485" t="s">
        <v>5600</v>
      </c>
      <c r="E228" s="840" t="s">
        <v>5601</v>
      </c>
      <c r="F228" s="840"/>
      <c r="G228" s="730"/>
      <c r="H228" s="731"/>
      <c r="I228" s="732"/>
      <c r="J228" s="149" t="s">
        <v>5630</v>
      </c>
      <c r="K228" s="82"/>
      <c r="L228" s="82"/>
      <c r="M228" s="150"/>
      <c r="N228" s="94"/>
      <c r="V228" s="73"/>
    </row>
    <row r="229" spans="1:22" ht="13.8" thickBot="1" x14ac:dyDescent="0.3">
      <c r="A229" s="842"/>
      <c r="B229" s="152"/>
      <c r="C229" s="152"/>
      <c r="D229" s="153"/>
      <c r="E229" s="154" t="s">
        <v>5605</v>
      </c>
      <c r="F229" s="155"/>
      <c r="G229" s="778"/>
      <c r="H229" s="779"/>
      <c r="I229" s="780"/>
      <c r="J229" s="149" t="s">
        <v>5631</v>
      </c>
      <c r="K229" s="82"/>
      <c r="L229" s="82"/>
      <c r="M229" s="150"/>
      <c r="N229" s="94"/>
      <c r="V229" s="73"/>
    </row>
    <row r="230" spans="1:22" ht="21.6" thickTop="1" thickBot="1" x14ac:dyDescent="0.3">
      <c r="A230" s="834">
        <f t="shared" ref="A230" si="50">A226+1</f>
        <v>54</v>
      </c>
      <c r="B230" s="483" t="s">
        <v>22</v>
      </c>
      <c r="C230" s="483" t="s">
        <v>23</v>
      </c>
      <c r="D230" s="483" t="s">
        <v>5593</v>
      </c>
      <c r="E230" s="837" t="s">
        <v>5594</v>
      </c>
      <c r="F230" s="837"/>
      <c r="G230" s="837" t="s">
        <v>17</v>
      </c>
      <c r="H230" s="771"/>
      <c r="I230" s="478"/>
      <c r="J230" s="138" t="s">
        <v>5608</v>
      </c>
      <c r="K230" s="139"/>
      <c r="L230" s="139"/>
      <c r="M230" s="140"/>
      <c r="N230" s="94"/>
      <c r="V230" s="73"/>
    </row>
    <row r="231" spans="1:22" ht="13.8" thickBot="1" x14ac:dyDescent="0.3">
      <c r="A231" s="750"/>
      <c r="B231" s="142"/>
      <c r="C231" s="142"/>
      <c r="D231" s="473"/>
      <c r="E231" s="142"/>
      <c r="F231" s="142"/>
      <c r="G231" s="1091"/>
      <c r="H231" s="1092"/>
      <c r="I231" s="1093"/>
      <c r="J231" s="78" t="s">
        <v>5608</v>
      </c>
      <c r="K231" s="78"/>
      <c r="L231" s="78"/>
      <c r="M231" s="145"/>
      <c r="N231" s="94"/>
      <c r="V231" s="73">
        <f>G231</f>
        <v>0</v>
      </c>
    </row>
    <row r="232" spans="1:22" ht="21" thickBot="1" x14ac:dyDescent="0.3">
      <c r="A232" s="750"/>
      <c r="B232" s="485" t="s">
        <v>34</v>
      </c>
      <c r="C232" s="485" t="s">
        <v>35</v>
      </c>
      <c r="D232" s="485" t="s">
        <v>5600</v>
      </c>
      <c r="E232" s="840" t="s">
        <v>5601</v>
      </c>
      <c r="F232" s="840"/>
      <c r="G232" s="730"/>
      <c r="H232" s="731"/>
      <c r="I232" s="732"/>
      <c r="J232" s="149" t="s">
        <v>5630</v>
      </c>
      <c r="K232" s="82"/>
      <c r="L232" s="82"/>
      <c r="M232" s="150"/>
      <c r="N232" s="94"/>
      <c r="V232" s="73"/>
    </row>
    <row r="233" spans="1:22" ht="13.8" thickBot="1" x14ac:dyDescent="0.3">
      <c r="A233" s="842"/>
      <c r="B233" s="152"/>
      <c r="C233" s="152"/>
      <c r="D233" s="153"/>
      <c r="E233" s="154" t="s">
        <v>5605</v>
      </c>
      <c r="F233" s="155"/>
      <c r="G233" s="778"/>
      <c r="H233" s="779"/>
      <c r="I233" s="780"/>
      <c r="J233" s="149" t="s">
        <v>5631</v>
      </c>
      <c r="K233" s="82"/>
      <c r="L233" s="82"/>
      <c r="M233" s="150"/>
      <c r="N233" s="94"/>
      <c r="V233" s="73"/>
    </row>
    <row r="234" spans="1:22" ht="21.6" thickTop="1" thickBot="1" x14ac:dyDescent="0.3">
      <c r="A234" s="834">
        <f t="shared" ref="A234" si="51">A230+1</f>
        <v>55</v>
      </c>
      <c r="B234" s="483" t="s">
        <v>22</v>
      </c>
      <c r="C234" s="483" t="s">
        <v>23</v>
      </c>
      <c r="D234" s="483" t="s">
        <v>5593</v>
      </c>
      <c r="E234" s="837" t="s">
        <v>5594</v>
      </c>
      <c r="F234" s="837"/>
      <c r="G234" s="837" t="s">
        <v>17</v>
      </c>
      <c r="H234" s="771"/>
      <c r="I234" s="478"/>
      <c r="J234" s="138" t="s">
        <v>5608</v>
      </c>
      <c r="K234" s="139"/>
      <c r="L234" s="139"/>
      <c r="M234" s="140"/>
      <c r="N234" s="94"/>
      <c r="V234" s="73"/>
    </row>
    <row r="235" spans="1:22" ht="13.8" thickBot="1" x14ac:dyDescent="0.3">
      <c r="A235" s="750"/>
      <c r="B235" s="142"/>
      <c r="C235" s="142"/>
      <c r="D235" s="473"/>
      <c r="E235" s="142"/>
      <c r="F235" s="142"/>
      <c r="G235" s="1091"/>
      <c r="H235" s="1092"/>
      <c r="I235" s="1093"/>
      <c r="J235" s="78" t="s">
        <v>5608</v>
      </c>
      <c r="K235" s="78"/>
      <c r="L235" s="78"/>
      <c r="M235" s="145"/>
      <c r="N235" s="94"/>
      <c r="V235" s="73">
        <f>G235</f>
        <v>0</v>
      </c>
    </row>
    <row r="236" spans="1:22" ht="21" thickBot="1" x14ac:dyDescent="0.3">
      <c r="A236" s="750"/>
      <c r="B236" s="485" t="s">
        <v>34</v>
      </c>
      <c r="C236" s="485" t="s">
        <v>35</v>
      </c>
      <c r="D236" s="485" t="s">
        <v>5600</v>
      </c>
      <c r="E236" s="840" t="s">
        <v>5601</v>
      </c>
      <c r="F236" s="840"/>
      <c r="G236" s="730"/>
      <c r="H236" s="731"/>
      <c r="I236" s="732"/>
      <c r="J236" s="149" t="s">
        <v>5630</v>
      </c>
      <c r="K236" s="82"/>
      <c r="L236" s="82"/>
      <c r="M236" s="150"/>
      <c r="N236" s="94"/>
      <c r="V236" s="73"/>
    </row>
    <row r="237" spans="1:22" ht="13.8" thickBot="1" x14ac:dyDescent="0.3">
      <c r="A237" s="842"/>
      <c r="B237" s="152"/>
      <c r="C237" s="152"/>
      <c r="D237" s="153"/>
      <c r="E237" s="154" t="s">
        <v>5605</v>
      </c>
      <c r="F237" s="155"/>
      <c r="G237" s="778"/>
      <c r="H237" s="779"/>
      <c r="I237" s="780"/>
      <c r="J237" s="149" t="s">
        <v>5631</v>
      </c>
      <c r="K237" s="82"/>
      <c r="L237" s="82"/>
      <c r="M237" s="150"/>
      <c r="N237" s="94"/>
      <c r="V237" s="73"/>
    </row>
    <row r="238" spans="1:22" ht="21.6" thickTop="1" thickBot="1" x14ac:dyDescent="0.3">
      <c r="A238" s="834">
        <f t="shared" ref="A238" si="52">A234+1</f>
        <v>56</v>
      </c>
      <c r="B238" s="483" t="s">
        <v>22</v>
      </c>
      <c r="C238" s="483" t="s">
        <v>23</v>
      </c>
      <c r="D238" s="483" t="s">
        <v>5593</v>
      </c>
      <c r="E238" s="837" t="s">
        <v>5594</v>
      </c>
      <c r="F238" s="837"/>
      <c r="G238" s="837" t="s">
        <v>17</v>
      </c>
      <c r="H238" s="771"/>
      <c r="I238" s="478"/>
      <c r="J238" s="138" t="s">
        <v>5608</v>
      </c>
      <c r="K238" s="139"/>
      <c r="L238" s="139"/>
      <c r="M238" s="140"/>
      <c r="N238" s="94"/>
      <c r="V238" s="73"/>
    </row>
    <row r="239" spans="1:22" ht="13.8" thickBot="1" x14ac:dyDescent="0.3">
      <c r="A239" s="750"/>
      <c r="B239" s="142"/>
      <c r="C239" s="142"/>
      <c r="D239" s="473"/>
      <c r="E239" s="142"/>
      <c r="F239" s="142"/>
      <c r="G239" s="1091"/>
      <c r="H239" s="1092"/>
      <c r="I239" s="1093"/>
      <c r="J239" s="78" t="s">
        <v>5608</v>
      </c>
      <c r="K239" s="78"/>
      <c r="L239" s="78"/>
      <c r="M239" s="145"/>
      <c r="N239" s="94"/>
      <c r="V239" s="73">
        <f>G239</f>
        <v>0</v>
      </c>
    </row>
    <row r="240" spans="1:22" ht="21" thickBot="1" x14ac:dyDescent="0.3">
      <c r="A240" s="750"/>
      <c r="B240" s="485" t="s">
        <v>34</v>
      </c>
      <c r="C240" s="485" t="s">
        <v>35</v>
      </c>
      <c r="D240" s="485" t="s">
        <v>5600</v>
      </c>
      <c r="E240" s="840" t="s">
        <v>5601</v>
      </c>
      <c r="F240" s="840"/>
      <c r="G240" s="730"/>
      <c r="H240" s="731"/>
      <c r="I240" s="732"/>
      <c r="J240" s="149" t="s">
        <v>5630</v>
      </c>
      <c r="K240" s="82"/>
      <c r="L240" s="82"/>
      <c r="M240" s="150"/>
      <c r="N240" s="94"/>
      <c r="V240" s="73"/>
    </row>
    <row r="241" spans="1:22" ht="13.8" thickBot="1" x14ac:dyDescent="0.3">
      <c r="A241" s="842"/>
      <c r="B241" s="152"/>
      <c r="C241" s="152"/>
      <c r="D241" s="153"/>
      <c r="E241" s="154" t="s">
        <v>5605</v>
      </c>
      <c r="F241" s="155"/>
      <c r="G241" s="778"/>
      <c r="H241" s="779"/>
      <c r="I241" s="780"/>
      <c r="J241" s="149" t="s">
        <v>5631</v>
      </c>
      <c r="K241" s="82"/>
      <c r="L241" s="82"/>
      <c r="M241" s="150"/>
      <c r="N241" s="94"/>
      <c r="V241" s="73"/>
    </row>
    <row r="242" spans="1:22" ht="21.6" thickTop="1" thickBot="1" x14ac:dyDescent="0.3">
      <c r="A242" s="834">
        <f t="shared" ref="A242" si="53">A238+1</f>
        <v>57</v>
      </c>
      <c r="B242" s="483" t="s">
        <v>22</v>
      </c>
      <c r="C242" s="483" t="s">
        <v>23</v>
      </c>
      <c r="D242" s="483" t="s">
        <v>5593</v>
      </c>
      <c r="E242" s="837" t="s">
        <v>5594</v>
      </c>
      <c r="F242" s="837"/>
      <c r="G242" s="837" t="s">
        <v>17</v>
      </c>
      <c r="H242" s="771"/>
      <c r="I242" s="478"/>
      <c r="J242" s="138" t="s">
        <v>5608</v>
      </c>
      <c r="K242" s="139"/>
      <c r="L242" s="139"/>
      <c r="M242" s="140"/>
      <c r="N242" s="94"/>
      <c r="V242" s="73"/>
    </row>
    <row r="243" spans="1:22" ht="13.8" thickBot="1" x14ac:dyDescent="0.3">
      <c r="A243" s="750"/>
      <c r="B243" s="142"/>
      <c r="C243" s="142"/>
      <c r="D243" s="473"/>
      <c r="E243" s="142"/>
      <c r="F243" s="142"/>
      <c r="G243" s="1091"/>
      <c r="H243" s="1092"/>
      <c r="I243" s="1093"/>
      <c r="J243" s="78" t="s">
        <v>5608</v>
      </c>
      <c r="K243" s="78"/>
      <c r="L243" s="78"/>
      <c r="M243" s="145"/>
      <c r="N243" s="94"/>
      <c r="V243" s="73">
        <f>G243</f>
        <v>0</v>
      </c>
    </row>
    <row r="244" spans="1:22" ht="21" thickBot="1" x14ac:dyDescent="0.3">
      <c r="A244" s="750"/>
      <c r="B244" s="485" t="s">
        <v>34</v>
      </c>
      <c r="C244" s="485" t="s">
        <v>35</v>
      </c>
      <c r="D244" s="485" t="s">
        <v>5600</v>
      </c>
      <c r="E244" s="840" t="s">
        <v>5601</v>
      </c>
      <c r="F244" s="840"/>
      <c r="G244" s="730"/>
      <c r="H244" s="731"/>
      <c r="I244" s="732"/>
      <c r="J244" s="149" t="s">
        <v>5630</v>
      </c>
      <c r="K244" s="82"/>
      <c r="L244" s="82"/>
      <c r="M244" s="150"/>
      <c r="N244" s="94"/>
      <c r="V244" s="73"/>
    </row>
    <row r="245" spans="1:22" ht="13.8" thickBot="1" x14ac:dyDescent="0.3">
      <c r="A245" s="842"/>
      <c r="B245" s="152"/>
      <c r="C245" s="152"/>
      <c r="D245" s="153"/>
      <c r="E245" s="154" t="s">
        <v>5605</v>
      </c>
      <c r="F245" s="155"/>
      <c r="G245" s="778"/>
      <c r="H245" s="779"/>
      <c r="I245" s="780"/>
      <c r="J245" s="149" t="s">
        <v>5631</v>
      </c>
      <c r="K245" s="82"/>
      <c r="L245" s="82"/>
      <c r="M245" s="150"/>
      <c r="N245" s="94"/>
      <c r="V245" s="73"/>
    </row>
    <row r="246" spans="1:22" ht="21.6" thickTop="1" thickBot="1" x14ac:dyDescent="0.3">
      <c r="A246" s="834">
        <f t="shared" ref="A246" si="54">A242+1</f>
        <v>58</v>
      </c>
      <c r="B246" s="483" t="s">
        <v>22</v>
      </c>
      <c r="C246" s="483" t="s">
        <v>23</v>
      </c>
      <c r="D246" s="483" t="s">
        <v>5593</v>
      </c>
      <c r="E246" s="837" t="s">
        <v>5594</v>
      </c>
      <c r="F246" s="837"/>
      <c r="G246" s="837" t="s">
        <v>17</v>
      </c>
      <c r="H246" s="771"/>
      <c r="I246" s="478"/>
      <c r="J246" s="138" t="s">
        <v>5608</v>
      </c>
      <c r="K246" s="139"/>
      <c r="L246" s="139"/>
      <c r="M246" s="140"/>
      <c r="N246" s="94"/>
      <c r="V246" s="73"/>
    </row>
    <row r="247" spans="1:22" ht="13.8" thickBot="1" x14ac:dyDescent="0.3">
      <c r="A247" s="750"/>
      <c r="B247" s="142"/>
      <c r="C247" s="142"/>
      <c r="D247" s="473"/>
      <c r="E247" s="142"/>
      <c r="F247" s="142"/>
      <c r="G247" s="1091"/>
      <c r="H247" s="1092"/>
      <c r="I247" s="1093"/>
      <c r="J247" s="78" t="s">
        <v>5608</v>
      </c>
      <c r="K247" s="78"/>
      <c r="L247" s="78"/>
      <c r="M247" s="145"/>
      <c r="N247" s="94"/>
      <c r="V247" s="73">
        <f>G247</f>
        <v>0</v>
      </c>
    </row>
    <row r="248" spans="1:22" ht="21" thickBot="1" x14ac:dyDescent="0.3">
      <c r="A248" s="750"/>
      <c r="B248" s="485" t="s">
        <v>34</v>
      </c>
      <c r="C248" s="485" t="s">
        <v>35</v>
      </c>
      <c r="D248" s="485" t="s">
        <v>5600</v>
      </c>
      <c r="E248" s="840" t="s">
        <v>5601</v>
      </c>
      <c r="F248" s="840"/>
      <c r="G248" s="730"/>
      <c r="H248" s="731"/>
      <c r="I248" s="732"/>
      <c r="J248" s="149" t="s">
        <v>5630</v>
      </c>
      <c r="K248" s="82"/>
      <c r="L248" s="82"/>
      <c r="M248" s="150"/>
      <c r="N248" s="94"/>
      <c r="V248" s="73"/>
    </row>
    <row r="249" spans="1:22" ht="13.8" thickBot="1" x14ac:dyDescent="0.3">
      <c r="A249" s="842"/>
      <c r="B249" s="152"/>
      <c r="C249" s="152"/>
      <c r="D249" s="153"/>
      <c r="E249" s="154" t="s">
        <v>5605</v>
      </c>
      <c r="F249" s="155"/>
      <c r="G249" s="778"/>
      <c r="H249" s="779"/>
      <c r="I249" s="780"/>
      <c r="J249" s="149" t="s">
        <v>5631</v>
      </c>
      <c r="K249" s="82"/>
      <c r="L249" s="82"/>
      <c r="M249" s="150"/>
      <c r="N249" s="94"/>
      <c r="V249" s="73"/>
    </row>
    <row r="250" spans="1:22" ht="21.6" thickTop="1" thickBot="1" x14ac:dyDescent="0.3">
      <c r="A250" s="834">
        <f t="shared" ref="A250" si="55">A246+1</f>
        <v>59</v>
      </c>
      <c r="B250" s="483" t="s">
        <v>22</v>
      </c>
      <c r="C250" s="483" t="s">
        <v>23</v>
      </c>
      <c r="D250" s="483" t="s">
        <v>5593</v>
      </c>
      <c r="E250" s="837" t="s">
        <v>5594</v>
      </c>
      <c r="F250" s="837"/>
      <c r="G250" s="837" t="s">
        <v>17</v>
      </c>
      <c r="H250" s="771"/>
      <c r="I250" s="478"/>
      <c r="J250" s="138" t="s">
        <v>5608</v>
      </c>
      <c r="K250" s="139"/>
      <c r="L250" s="139"/>
      <c r="M250" s="140"/>
      <c r="N250" s="94"/>
      <c r="V250" s="73"/>
    </row>
    <row r="251" spans="1:22" ht="13.8" thickBot="1" x14ac:dyDescent="0.3">
      <c r="A251" s="750"/>
      <c r="B251" s="142"/>
      <c r="C251" s="142"/>
      <c r="D251" s="473"/>
      <c r="E251" s="142"/>
      <c r="F251" s="142"/>
      <c r="G251" s="1091"/>
      <c r="H251" s="1092"/>
      <c r="I251" s="1093"/>
      <c r="J251" s="78" t="s">
        <v>5608</v>
      </c>
      <c r="K251" s="78"/>
      <c r="L251" s="78"/>
      <c r="M251" s="145"/>
      <c r="N251" s="94"/>
      <c r="V251" s="73">
        <f>G251</f>
        <v>0</v>
      </c>
    </row>
    <row r="252" spans="1:22" ht="21" thickBot="1" x14ac:dyDescent="0.3">
      <c r="A252" s="750"/>
      <c r="B252" s="485" t="s">
        <v>34</v>
      </c>
      <c r="C252" s="485" t="s">
        <v>35</v>
      </c>
      <c r="D252" s="485" t="s">
        <v>5600</v>
      </c>
      <c r="E252" s="840" t="s">
        <v>5601</v>
      </c>
      <c r="F252" s="840"/>
      <c r="G252" s="730"/>
      <c r="H252" s="731"/>
      <c r="I252" s="732"/>
      <c r="J252" s="149" t="s">
        <v>5630</v>
      </c>
      <c r="K252" s="82"/>
      <c r="L252" s="82"/>
      <c r="M252" s="150"/>
      <c r="N252" s="94"/>
      <c r="V252" s="73"/>
    </row>
    <row r="253" spans="1:22" ht="13.8" thickBot="1" x14ac:dyDescent="0.3">
      <c r="A253" s="842"/>
      <c r="B253" s="152"/>
      <c r="C253" s="152"/>
      <c r="D253" s="153"/>
      <c r="E253" s="154" t="s">
        <v>5605</v>
      </c>
      <c r="F253" s="155"/>
      <c r="G253" s="778"/>
      <c r="H253" s="779"/>
      <c r="I253" s="780"/>
      <c r="J253" s="149" t="s">
        <v>5631</v>
      </c>
      <c r="K253" s="82"/>
      <c r="L253" s="82"/>
      <c r="M253" s="150"/>
      <c r="N253" s="94"/>
      <c r="V253" s="73"/>
    </row>
    <row r="254" spans="1:22" ht="21.6" thickTop="1" thickBot="1" x14ac:dyDescent="0.3">
      <c r="A254" s="834">
        <f t="shared" ref="A254" si="56">A250+1</f>
        <v>60</v>
      </c>
      <c r="B254" s="483" t="s">
        <v>22</v>
      </c>
      <c r="C254" s="483" t="s">
        <v>23</v>
      </c>
      <c r="D254" s="483" t="s">
        <v>5593</v>
      </c>
      <c r="E254" s="837" t="s">
        <v>5594</v>
      </c>
      <c r="F254" s="837"/>
      <c r="G254" s="837" t="s">
        <v>17</v>
      </c>
      <c r="H254" s="771"/>
      <c r="I254" s="478"/>
      <c r="J254" s="138" t="s">
        <v>5608</v>
      </c>
      <c r="K254" s="139"/>
      <c r="L254" s="139"/>
      <c r="M254" s="140"/>
      <c r="N254" s="94"/>
      <c r="V254" s="73"/>
    </row>
    <row r="255" spans="1:22" ht="13.8" thickBot="1" x14ac:dyDescent="0.3">
      <c r="A255" s="750"/>
      <c r="B255" s="142"/>
      <c r="C255" s="142"/>
      <c r="D255" s="473"/>
      <c r="E255" s="142"/>
      <c r="F255" s="142"/>
      <c r="G255" s="1091"/>
      <c r="H255" s="1092"/>
      <c r="I255" s="1093"/>
      <c r="J255" s="78" t="s">
        <v>5608</v>
      </c>
      <c r="K255" s="78"/>
      <c r="L255" s="78"/>
      <c r="M255" s="145"/>
      <c r="N255" s="94"/>
      <c r="V255" s="73">
        <f>G255</f>
        <v>0</v>
      </c>
    </row>
    <row r="256" spans="1:22" ht="21" thickBot="1" x14ac:dyDescent="0.3">
      <c r="A256" s="750"/>
      <c r="B256" s="485" t="s">
        <v>34</v>
      </c>
      <c r="C256" s="485" t="s">
        <v>35</v>
      </c>
      <c r="D256" s="485" t="s">
        <v>5600</v>
      </c>
      <c r="E256" s="840" t="s">
        <v>5601</v>
      </c>
      <c r="F256" s="840"/>
      <c r="G256" s="730"/>
      <c r="H256" s="731"/>
      <c r="I256" s="732"/>
      <c r="J256" s="149" t="s">
        <v>5630</v>
      </c>
      <c r="K256" s="82"/>
      <c r="L256" s="82"/>
      <c r="M256" s="150"/>
      <c r="N256" s="94"/>
      <c r="V256" s="73"/>
    </row>
    <row r="257" spans="1:22" ht="13.8" thickBot="1" x14ac:dyDescent="0.3">
      <c r="A257" s="842"/>
      <c r="B257" s="152"/>
      <c r="C257" s="152"/>
      <c r="D257" s="153"/>
      <c r="E257" s="154" t="s">
        <v>5605</v>
      </c>
      <c r="F257" s="155"/>
      <c r="G257" s="778"/>
      <c r="H257" s="779"/>
      <c r="I257" s="780"/>
      <c r="J257" s="149" t="s">
        <v>5631</v>
      </c>
      <c r="K257" s="82"/>
      <c r="L257" s="82"/>
      <c r="M257" s="150"/>
      <c r="N257" s="94"/>
      <c r="V257" s="73"/>
    </row>
    <row r="258" spans="1:22" ht="21.6" thickTop="1" thickBot="1" x14ac:dyDescent="0.3">
      <c r="A258" s="834">
        <f t="shared" ref="A258" si="57">A254+1</f>
        <v>61</v>
      </c>
      <c r="B258" s="483" t="s">
        <v>22</v>
      </c>
      <c r="C258" s="483" t="s">
        <v>23</v>
      </c>
      <c r="D258" s="483" t="s">
        <v>5593</v>
      </c>
      <c r="E258" s="837" t="s">
        <v>5594</v>
      </c>
      <c r="F258" s="837"/>
      <c r="G258" s="837" t="s">
        <v>17</v>
      </c>
      <c r="H258" s="771"/>
      <c r="I258" s="478"/>
      <c r="J258" s="138" t="s">
        <v>5608</v>
      </c>
      <c r="K258" s="139"/>
      <c r="L258" s="139"/>
      <c r="M258" s="140"/>
      <c r="N258" s="94"/>
      <c r="V258" s="73"/>
    </row>
    <row r="259" spans="1:22" ht="13.8" thickBot="1" x14ac:dyDescent="0.3">
      <c r="A259" s="750"/>
      <c r="B259" s="142"/>
      <c r="C259" s="142"/>
      <c r="D259" s="473"/>
      <c r="E259" s="142"/>
      <c r="F259" s="142"/>
      <c r="G259" s="1091"/>
      <c r="H259" s="1092"/>
      <c r="I259" s="1093"/>
      <c r="J259" s="78" t="s">
        <v>5608</v>
      </c>
      <c r="K259" s="78"/>
      <c r="L259" s="78"/>
      <c r="M259" s="145"/>
      <c r="N259" s="94"/>
      <c r="V259" s="73">
        <f>G259</f>
        <v>0</v>
      </c>
    </row>
    <row r="260" spans="1:22" ht="21" thickBot="1" x14ac:dyDescent="0.3">
      <c r="A260" s="750"/>
      <c r="B260" s="485" t="s">
        <v>34</v>
      </c>
      <c r="C260" s="485" t="s">
        <v>35</v>
      </c>
      <c r="D260" s="485" t="s">
        <v>5600</v>
      </c>
      <c r="E260" s="840" t="s">
        <v>5601</v>
      </c>
      <c r="F260" s="840"/>
      <c r="G260" s="730"/>
      <c r="H260" s="731"/>
      <c r="I260" s="732"/>
      <c r="J260" s="149" t="s">
        <v>5630</v>
      </c>
      <c r="K260" s="82"/>
      <c r="L260" s="82"/>
      <c r="M260" s="150"/>
      <c r="N260" s="94"/>
      <c r="V260" s="73"/>
    </row>
    <row r="261" spans="1:22" ht="13.8" thickBot="1" x14ac:dyDescent="0.3">
      <c r="A261" s="842"/>
      <c r="B261" s="152"/>
      <c r="C261" s="152"/>
      <c r="D261" s="153"/>
      <c r="E261" s="154" t="s">
        <v>5605</v>
      </c>
      <c r="F261" s="155"/>
      <c r="G261" s="778"/>
      <c r="H261" s="779"/>
      <c r="I261" s="780"/>
      <c r="J261" s="149" t="s">
        <v>5631</v>
      </c>
      <c r="K261" s="82"/>
      <c r="L261" s="82"/>
      <c r="M261" s="150"/>
      <c r="N261" s="94"/>
      <c r="V261" s="73"/>
    </row>
    <row r="262" spans="1:22" ht="21.6" thickTop="1" thickBot="1" x14ac:dyDescent="0.3">
      <c r="A262" s="834">
        <f t="shared" ref="A262" si="58">A258+1</f>
        <v>62</v>
      </c>
      <c r="B262" s="483" t="s">
        <v>22</v>
      </c>
      <c r="C262" s="483" t="s">
        <v>23</v>
      </c>
      <c r="D262" s="483" t="s">
        <v>5593</v>
      </c>
      <c r="E262" s="837" t="s">
        <v>5594</v>
      </c>
      <c r="F262" s="837"/>
      <c r="G262" s="837" t="s">
        <v>17</v>
      </c>
      <c r="H262" s="771"/>
      <c r="I262" s="478"/>
      <c r="J262" s="138" t="s">
        <v>5608</v>
      </c>
      <c r="K262" s="139"/>
      <c r="L262" s="139"/>
      <c r="M262" s="140"/>
      <c r="N262" s="94"/>
      <c r="V262" s="73"/>
    </row>
    <row r="263" spans="1:22" ht="13.8" thickBot="1" x14ac:dyDescent="0.3">
      <c r="A263" s="750"/>
      <c r="B263" s="142"/>
      <c r="C263" s="142"/>
      <c r="D263" s="473"/>
      <c r="E263" s="142"/>
      <c r="F263" s="142"/>
      <c r="G263" s="1091"/>
      <c r="H263" s="1092"/>
      <c r="I263" s="1093"/>
      <c r="J263" s="78" t="s">
        <v>5608</v>
      </c>
      <c r="K263" s="78"/>
      <c r="L263" s="78"/>
      <c r="M263" s="145"/>
      <c r="N263" s="94"/>
      <c r="V263" s="73">
        <f>G263</f>
        <v>0</v>
      </c>
    </row>
    <row r="264" spans="1:22" ht="21" thickBot="1" x14ac:dyDescent="0.3">
      <c r="A264" s="750"/>
      <c r="B264" s="485" t="s">
        <v>34</v>
      </c>
      <c r="C264" s="485" t="s">
        <v>35</v>
      </c>
      <c r="D264" s="485" t="s">
        <v>5600</v>
      </c>
      <c r="E264" s="840" t="s">
        <v>5601</v>
      </c>
      <c r="F264" s="840"/>
      <c r="G264" s="730"/>
      <c r="H264" s="731"/>
      <c r="I264" s="732"/>
      <c r="J264" s="149" t="s">
        <v>5630</v>
      </c>
      <c r="K264" s="82"/>
      <c r="L264" s="82"/>
      <c r="M264" s="150"/>
      <c r="N264" s="94"/>
      <c r="V264" s="73"/>
    </row>
    <row r="265" spans="1:22" ht="13.8" thickBot="1" x14ac:dyDescent="0.3">
      <c r="A265" s="842"/>
      <c r="B265" s="152"/>
      <c r="C265" s="152"/>
      <c r="D265" s="153"/>
      <c r="E265" s="154" t="s">
        <v>5605</v>
      </c>
      <c r="F265" s="155"/>
      <c r="G265" s="778"/>
      <c r="H265" s="779"/>
      <c r="I265" s="780"/>
      <c r="J265" s="149" t="s">
        <v>5631</v>
      </c>
      <c r="K265" s="82"/>
      <c r="L265" s="82"/>
      <c r="M265" s="150"/>
      <c r="N265" s="94"/>
      <c r="V265" s="73"/>
    </row>
    <row r="266" spans="1:22" ht="21.6" thickTop="1" thickBot="1" x14ac:dyDescent="0.3">
      <c r="A266" s="834">
        <f t="shared" ref="A266" si="59">A262+1</f>
        <v>63</v>
      </c>
      <c r="B266" s="483" t="s">
        <v>22</v>
      </c>
      <c r="C266" s="483" t="s">
        <v>23</v>
      </c>
      <c r="D266" s="483" t="s">
        <v>5593</v>
      </c>
      <c r="E266" s="837" t="s">
        <v>5594</v>
      </c>
      <c r="F266" s="837"/>
      <c r="G266" s="837" t="s">
        <v>17</v>
      </c>
      <c r="H266" s="771"/>
      <c r="I266" s="478"/>
      <c r="J266" s="138" t="s">
        <v>5608</v>
      </c>
      <c r="K266" s="139"/>
      <c r="L266" s="139"/>
      <c r="M266" s="140"/>
      <c r="N266" s="94"/>
      <c r="V266" s="73"/>
    </row>
    <row r="267" spans="1:22" ht="13.8" thickBot="1" x14ac:dyDescent="0.3">
      <c r="A267" s="750"/>
      <c r="B267" s="142"/>
      <c r="C267" s="142"/>
      <c r="D267" s="473"/>
      <c r="E267" s="142"/>
      <c r="F267" s="142"/>
      <c r="G267" s="1091"/>
      <c r="H267" s="1092"/>
      <c r="I267" s="1093"/>
      <c r="J267" s="78" t="s">
        <v>5608</v>
      </c>
      <c r="K267" s="78"/>
      <c r="L267" s="78"/>
      <c r="M267" s="145"/>
      <c r="N267" s="94"/>
      <c r="V267" s="73">
        <f>G267</f>
        <v>0</v>
      </c>
    </row>
    <row r="268" spans="1:22" ht="21" thickBot="1" x14ac:dyDescent="0.3">
      <c r="A268" s="750"/>
      <c r="B268" s="485" t="s">
        <v>34</v>
      </c>
      <c r="C268" s="485" t="s">
        <v>35</v>
      </c>
      <c r="D268" s="485" t="s">
        <v>5600</v>
      </c>
      <c r="E268" s="840" t="s">
        <v>5601</v>
      </c>
      <c r="F268" s="840"/>
      <c r="G268" s="730"/>
      <c r="H268" s="731"/>
      <c r="I268" s="732"/>
      <c r="J268" s="149" t="s">
        <v>5630</v>
      </c>
      <c r="K268" s="82"/>
      <c r="L268" s="82"/>
      <c r="M268" s="150"/>
      <c r="N268" s="94"/>
      <c r="V268" s="73"/>
    </row>
    <row r="269" spans="1:22" ht="13.8" thickBot="1" x14ac:dyDescent="0.3">
      <c r="A269" s="842"/>
      <c r="B269" s="152"/>
      <c r="C269" s="152"/>
      <c r="D269" s="153"/>
      <c r="E269" s="154" t="s">
        <v>5605</v>
      </c>
      <c r="F269" s="155"/>
      <c r="G269" s="778"/>
      <c r="H269" s="779"/>
      <c r="I269" s="780"/>
      <c r="J269" s="149" t="s">
        <v>5631</v>
      </c>
      <c r="K269" s="82"/>
      <c r="L269" s="82"/>
      <c r="M269" s="150"/>
      <c r="N269" s="94"/>
      <c r="V269" s="73"/>
    </row>
    <row r="270" spans="1:22" ht="21.6" thickTop="1" thickBot="1" x14ac:dyDescent="0.3">
      <c r="A270" s="834">
        <f t="shared" ref="A270" si="60">A266+1</f>
        <v>64</v>
      </c>
      <c r="B270" s="483" t="s">
        <v>22</v>
      </c>
      <c r="C270" s="483" t="s">
        <v>23</v>
      </c>
      <c r="D270" s="483" t="s">
        <v>5593</v>
      </c>
      <c r="E270" s="837" t="s">
        <v>5594</v>
      </c>
      <c r="F270" s="837"/>
      <c r="G270" s="837" t="s">
        <v>17</v>
      </c>
      <c r="H270" s="771"/>
      <c r="I270" s="478"/>
      <c r="J270" s="138" t="s">
        <v>5608</v>
      </c>
      <c r="K270" s="139"/>
      <c r="L270" s="139"/>
      <c r="M270" s="140"/>
      <c r="N270" s="94"/>
      <c r="V270" s="73"/>
    </row>
    <row r="271" spans="1:22" ht="13.8" thickBot="1" x14ac:dyDescent="0.3">
      <c r="A271" s="750"/>
      <c r="B271" s="142"/>
      <c r="C271" s="142"/>
      <c r="D271" s="473"/>
      <c r="E271" s="142"/>
      <c r="F271" s="142"/>
      <c r="G271" s="1091"/>
      <c r="H271" s="1092"/>
      <c r="I271" s="1093"/>
      <c r="J271" s="78" t="s">
        <v>5608</v>
      </c>
      <c r="K271" s="78"/>
      <c r="L271" s="78"/>
      <c r="M271" s="145"/>
      <c r="N271" s="94"/>
      <c r="V271" s="73">
        <f>G271</f>
        <v>0</v>
      </c>
    </row>
    <row r="272" spans="1:22" ht="21" thickBot="1" x14ac:dyDescent="0.3">
      <c r="A272" s="750"/>
      <c r="B272" s="485" t="s">
        <v>34</v>
      </c>
      <c r="C272" s="485" t="s">
        <v>35</v>
      </c>
      <c r="D272" s="485" t="s">
        <v>5600</v>
      </c>
      <c r="E272" s="840" t="s">
        <v>5601</v>
      </c>
      <c r="F272" s="840"/>
      <c r="G272" s="730"/>
      <c r="H272" s="731"/>
      <c r="I272" s="732"/>
      <c r="J272" s="149" t="s">
        <v>5630</v>
      </c>
      <c r="K272" s="82"/>
      <c r="L272" s="82"/>
      <c r="M272" s="150"/>
      <c r="N272" s="94"/>
      <c r="V272" s="73"/>
    </row>
    <row r="273" spans="1:22" ht="13.8" thickBot="1" x14ac:dyDescent="0.3">
      <c r="A273" s="842"/>
      <c r="B273" s="152"/>
      <c r="C273" s="152"/>
      <c r="D273" s="153"/>
      <c r="E273" s="154" t="s">
        <v>5605</v>
      </c>
      <c r="F273" s="155"/>
      <c r="G273" s="778"/>
      <c r="H273" s="779"/>
      <c r="I273" s="780"/>
      <c r="J273" s="149" t="s">
        <v>5631</v>
      </c>
      <c r="K273" s="82"/>
      <c r="L273" s="82"/>
      <c r="M273" s="150"/>
      <c r="N273" s="94"/>
      <c r="V273" s="73"/>
    </row>
    <row r="274" spans="1:22" ht="21.6" thickTop="1" thickBot="1" x14ac:dyDescent="0.3">
      <c r="A274" s="834">
        <f t="shared" ref="A274" si="61">A270+1</f>
        <v>65</v>
      </c>
      <c r="B274" s="483" t="s">
        <v>22</v>
      </c>
      <c r="C274" s="483" t="s">
        <v>23</v>
      </c>
      <c r="D274" s="483" t="s">
        <v>5593</v>
      </c>
      <c r="E274" s="837" t="s">
        <v>5594</v>
      </c>
      <c r="F274" s="837"/>
      <c r="G274" s="837" t="s">
        <v>17</v>
      </c>
      <c r="H274" s="771"/>
      <c r="I274" s="478"/>
      <c r="J274" s="138" t="s">
        <v>5608</v>
      </c>
      <c r="K274" s="139"/>
      <c r="L274" s="139"/>
      <c r="M274" s="140"/>
      <c r="N274" s="94"/>
      <c r="V274" s="73"/>
    </row>
    <row r="275" spans="1:22" ht="13.8" thickBot="1" x14ac:dyDescent="0.3">
      <c r="A275" s="750"/>
      <c r="B275" s="142"/>
      <c r="C275" s="142"/>
      <c r="D275" s="473"/>
      <c r="E275" s="142"/>
      <c r="F275" s="142"/>
      <c r="G275" s="1091"/>
      <c r="H275" s="1092"/>
      <c r="I275" s="1093"/>
      <c r="J275" s="78" t="s">
        <v>5608</v>
      </c>
      <c r="K275" s="78"/>
      <c r="L275" s="78"/>
      <c r="M275" s="145"/>
      <c r="N275" s="94"/>
      <c r="V275" s="73">
        <f>G275</f>
        <v>0</v>
      </c>
    </row>
    <row r="276" spans="1:22" ht="21" thickBot="1" x14ac:dyDescent="0.3">
      <c r="A276" s="750"/>
      <c r="B276" s="485" t="s">
        <v>34</v>
      </c>
      <c r="C276" s="485" t="s">
        <v>35</v>
      </c>
      <c r="D276" s="485" t="s">
        <v>5600</v>
      </c>
      <c r="E276" s="840" t="s">
        <v>5601</v>
      </c>
      <c r="F276" s="840"/>
      <c r="G276" s="730"/>
      <c r="H276" s="731"/>
      <c r="I276" s="732"/>
      <c r="J276" s="149" t="s">
        <v>5630</v>
      </c>
      <c r="K276" s="82"/>
      <c r="L276" s="82"/>
      <c r="M276" s="150"/>
      <c r="N276" s="94"/>
      <c r="V276" s="73"/>
    </row>
    <row r="277" spans="1:22" ht="13.8" thickBot="1" x14ac:dyDescent="0.3">
      <c r="A277" s="842"/>
      <c r="B277" s="152"/>
      <c r="C277" s="152"/>
      <c r="D277" s="153"/>
      <c r="E277" s="154" t="s">
        <v>5605</v>
      </c>
      <c r="F277" s="155"/>
      <c r="G277" s="778"/>
      <c r="H277" s="779"/>
      <c r="I277" s="780"/>
      <c r="J277" s="149" t="s">
        <v>5631</v>
      </c>
      <c r="K277" s="82"/>
      <c r="L277" s="82"/>
      <c r="M277" s="150"/>
      <c r="N277" s="94"/>
      <c r="V277" s="73"/>
    </row>
    <row r="278" spans="1:22" ht="21.6" thickTop="1" thickBot="1" x14ac:dyDescent="0.3">
      <c r="A278" s="834">
        <f t="shared" ref="A278" si="62">A274+1</f>
        <v>66</v>
      </c>
      <c r="B278" s="483" t="s">
        <v>22</v>
      </c>
      <c r="C278" s="483" t="s">
        <v>23</v>
      </c>
      <c r="D278" s="483" t="s">
        <v>5593</v>
      </c>
      <c r="E278" s="837" t="s">
        <v>5594</v>
      </c>
      <c r="F278" s="837"/>
      <c r="G278" s="837" t="s">
        <v>17</v>
      </c>
      <c r="H278" s="771"/>
      <c r="I278" s="478"/>
      <c r="J278" s="138" t="s">
        <v>5608</v>
      </c>
      <c r="K278" s="139"/>
      <c r="L278" s="139"/>
      <c r="M278" s="140"/>
      <c r="N278" s="94"/>
      <c r="V278" s="73"/>
    </row>
    <row r="279" spans="1:22" ht="13.8" thickBot="1" x14ac:dyDescent="0.3">
      <c r="A279" s="750"/>
      <c r="B279" s="142"/>
      <c r="C279" s="142"/>
      <c r="D279" s="473"/>
      <c r="E279" s="142"/>
      <c r="F279" s="142"/>
      <c r="G279" s="1091"/>
      <c r="H279" s="1092"/>
      <c r="I279" s="1093"/>
      <c r="J279" s="78" t="s">
        <v>5608</v>
      </c>
      <c r="K279" s="78"/>
      <c r="L279" s="78"/>
      <c r="M279" s="145"/>
      <c r="N279" s="94"/>
      <c r="V279" s="73">
        <f>G279</f>
        <v>0</v>
      </c>
    </row>
    <row r="280" spans="1:22" ht="21" thickBot="1" x14ac:dyDescent="0.3">
      <c r="A280" s="750"/>
      <c r="B280" s="485" t="s">
        <v>34</v>
      </c>
      <c r="C280" s="485" t="s">
        <v>35</v>
      </c>
      <c r="D280" s="485" t="s">
        <v>5600</v>
      </c>
      <c r="E280" s="840" t="s">
        <v>5601</v>
      </c>
      <c r="F280" s="840"/>
      <c r="G280" s="730"/>
      <c r="H280" s="731"/>
      <c r="I280" s="732"/>
      <c r="J280" s="149" t="s">
        <v>5630</v>
      </c>
      <c r="K280" s="82"/>
      <c r="L280" s="82"/>
      <c r="M280" s="150"/>
      <c r="N280" s="94"/>
      <c r="V280" s="73"/>
    </row>
    <row r="281" spans="1:22" ht="13.8" thickBot="1" x14ac:dyDescent="0.3">
      <c r="A281" s="842"/>
      <c r="B281" s="152"/>
      <c r="C281" s="152"/>
      <c r="D281" s="153"/>
      <c r="E281" s="154" t="s">
        <v>5605</v>
      </c>
      <c r="F281" s="155"/>
      <c r="G281" s="778"/>
      <c r="H281" s="779"/>
      <c r="I281" s="780"/>
      <c r="J281" s="149" t="s">
        <v>5631</v>
      </c>
      <c r="K281" s="82"/>
      <c r="L281" s="82"/>
      <c r="M281" s="150"/>
      <c r="N281" s="94"/>
      <c r="V281" s="73"/>
    </row>
    <row r="282" spans="1:22" ht="21.6" thickTop="1" thickBot="1" x14ac:dyDescent="0.3">
      <c r="A282" s="834">
        <f t="shared" ref="A282" si="63">A278+1</f>
        <v>67</v>
      </c>
      <c r="B282" s="483" t="s">
        <v>22</v>
      </c>
      <c r="C282" s="483" t="s">
        <v>23</v>
      </c>
      <c r="D282" s="483" t="s">
        <v>5593</v>
      </c>
      <c r="E282" s="837" t="s">
        <v>5594</v>
      </c>
      <c r="F282" s="837"/>
      <c r="G282" s="837" t="s">
        <v>17</v>
      </c>
      <c r="H282" s="771"/>
      <c r="I282" s="478"/>
      <c r="J282" s="138" t="s">
        <v>5608</v>
      </c>
      <c r="K282" s="139"/>
      <c r="L282" s="139"/>
      <c r="M282" s="140"/>
      <c r="N282" s="94"/>
      <c r="V282" s="73"/>
    </row>
    <row r="283" spans="1:22" ht="13.8" thickBot="1" x14ac:dyDescent="0.3">
      <c r="A283" s="750"/>
      <c r="B283" s="142"/>
      <c r="C283" s="142"/>
      <c r="D283" s="473"/>
      <c r="E283" s="142"/>
      <c r="F283" s="142"/>
      <c r="G283" s="1091"/>
      <c r="H283" s="1092"/>
      <c r="I283" s="1093"/>
      <c r="J283" s="78" t="s">
        <v>5608</v>
      </c>
      <c r="K283" s="78"/>
      <c r="L283" s="78"/>
      <c r="M283" s="145"/>
      <c r="N283" s="94"/>
      <c r="V283" s="73">
        <f>G283</f>
        <v>0</v>
      </c>
    </row>
    <row r="284" spans="1:22" ht="21" thickBot="1" x14ac:dyDescent="0.3">
      <c r="A284" s="750"/>
      <c r="B284" s="485" t="s">
        <v>34</v>
      </c>
      <c r="C284" s="485" t="s">
        <v>35</v>
      </c>
      <c r="D284" s="485" t="s">
        <v>5600</v>
      </c>
      <c r="E284" s="840" t="s">
        <v>5601</v>
      </c>
      <c r="F284" s="840"/>
      <c r="G284" s="730"/>
      <c r="H284" s="731"/>
      <c r="I284" s="732"/>
      <c r="J284" s="149" t="s">
        <v>5630</v>
      </c>
      <c r="K284" s="82"/>
      <c r="L284" s="82"/>
      <c r="M284" s="150"/>
      <c r="N284" s="94"/>
      <c r="V284" s="73"/>
    </row>
    <row r="285" spans="1:22" ht="13.8" thickBot="1" x14ac:dyDescent="0.3">
      <c r="A285" s="842"/>
      <c r="B285" s="152"/>
      <c r="C285" s="152"/>
      <c r="D285" s="153"/>
      <c r="E285" s="154" t="s">
        <v>5605</v>
      </c>
      <c r="F285" s="155"/>
      <c r="G285" s="778"/>
      <c r="H285" s="779"/>
      <c r="I285" s="780"/>
      <c r="J285" s="149" t="s">
        <v>5631</v>
      </c>
      <c r="K285" s="82"/>
      <c r="L285" s="82"/>
      <c r="M285" s="150"/>
      <c r="N285" s="94"/>
      <c r="V285" s="73"/>
    </row>
    <row r="286" spans="1:22" ht="21.6" thickTop="1" thickBot="1" x14ac:dyDescent="0.3">
      <c r="A286" s="834">
        <f t="shared" ref="A286" si="64">A282+1</f>
        <v>68</v>
      </c>
      <c r="B286" s="483" t="s">
        <v>22</v>
      </c>
      <c r="C286" s="483" t="s">
        <v>23</v>
      </c>
      <c r="D286" s="483" t="s">
        <v>5593</v>
      </c>
      <c r="E286" s="837" t="s">
        <v>5594</v>
      </c>
      <c r="F286" s="837"/>
      <c r="G286" s="837" t="s">
        <v>17</v>
      </c>
      <c r="H286" s="771"/>
      <c r="I286" s="478"/>
      <c r="J286" s="138" t="s">
        <v>5608</v>
      </c>
      <c r="K286" s="139"/>
      <c r="L286" s="139"/>
      <c r="M286" s="140"/>
      <c r="N286" s="94"/>
      <c r="V286" s="73"/>
    </row>
    <row r="287" spans="1:22" ht="13.8" thickBot="1" x14ac:dyDescent="0.3">
      <c r="A287" s="750"/>
      <c r="B287" s="142"/>
      <c r="C287" s="142"/>
      <c r="D287" s="473"/>
      <c r="E287" s="142"/>
      <c r="F287" s="142"/>
      <c r="G287" s="1091"/>
      <c r="H287" s="1092"/>
      <c r="I287" s="1093"/>
      <c r="J287" s="78" t="s">
        <v>5608</v>
      </c>
      <c r="K287" s="78"/>
      <c r="L287" s="78"/>
      <c r="M287" s="145"/>
      <c r="N287" s="94"/>
      <c r="V287" s="73">
        <f>G287</f>
        <v>0</v>
      </c>
    </row>
    <row r="288" spans="1:22" ht="21" thickBot="1" x14ac:dyDescent="0.3">
      <c r="A288" s="750"/>
      <c r="B288" s="485" t="s">
        <v>34</v>
      </c>
      <c r="C288" s="485" t="s">
        <v>35</v>
      </c>
      <c r="D288" s="485" t="s">
        <v>5600</v>
      </c>
      <c r="E288" s="840" t="s">
        <v>5601</v>
      </c>
      <c r="F288" s="840"/>
      <c r="G288" s="730"/>
      <c r="H288" s="731"/>
      <c r="I288" s="732"/>
      <c r="J288" s="149" t="s">
        <v>5630</v>
      </c>
      <c r="K288" s="82"/>
      <c r="L288" s="82"/>
      <c r="M288" s="150"/>
      <c r="N288" s="94"/>
      <c r="V288" s="73"/>
    </row>
    <row r="289" spans="1:22" ht="13.8" thickBot="1" x14ac:dyDescent="0.3">
      <c r="A289" s="842"/>
      <c r="B289" s="152"/>
      <c r="C289" s="152"/>
      <c r="D289" s="153"/>
      <c r="E289" s="154" t="s">
        <v>5605</v>
      </c>
      <c r="F289" s="155"/>
      <c r="G289" s="778"/>
      <c r="H289" s="779"/>
      <c r="I289" s="780"/>
      <c r="J289" s="149" t="s">
        <v>5631</v>
      </c>
      <c r="K289" s="82"/>
      <c r="L289" s="82"/>
      <c r="M289" s="150"/>
      <c r="N289" s="94"/>
      <c r="V289" s="73"/>
    </row>
    <row r="290" spans="1:22" ht="21.6" thickTop="1" thickBot="1" x14ac:dyDescent="0.3">
      <c r="A290" s="834">
        <f t="shared" ref="A290" si="65">A286+1</f>
        <v>69</v>
      </c>
      <c r="B290" s="483" t="s">
        <v>22</v>
      </c>
      <c r="C290" s="483" t="s">
        <v>23</v>
      </c>
      <c r="D290" s="483" t="s">
        <v>5593</v>
      </c>
      <c r="E290" s="837" t="s">
        <v>5594</v>
      </c>
      <c r="F290" s="837"/>
      <c r="G290" s="837" t="s">
        <v>17</v>
      </c>
      <c r="H290" s="771"/>
      <c r="I290" s="478"/>
      <c r="J290" s="138" t="s">
        <v>5608</v>
      </c>
      <c r="K290" s="139"/>
      <c r="L290" s="139"/>
      <c r="M290" s="140"/>
      <c r="N290" s="94"/>
      <c r="V290" s="73"/>
    </row>
    <row r="291" spans="1:22" ht="13.8" thickBot="1" x14ac:dyDescent="0.3">
      <c r="A291" s="750"/>
      <c r="B291" s="142"/>
      <c r="C291" s="142"/>
      <c r="D291" s="473"/>
      <c r="E291" s="142"/>
      <c r="F291" s="142"/>
      <c r="G291" s="1091"/>
      <c r="H291" s="1092"/>
      <c r="I291" s="1093"/>
      <c r="J291" s="78" t="s">
        <v>5608</v>
      </c>
      <c r="K291" s="78"/>
      <c r="L291" s="78"/>
      <c r="M291" s="145"/>
      <c r="N291" s="94"/>
      <c r="V291" s="73">
        <f>G291</f>
        <v>0</v>
      </c>
    </row>
    <row r="292" spans="1:22" ht="21" thickBot="1" x14ac:dyDescent="0.3">
      <c r="A292" s="750"/>
      <c r="B292" s="485" t="s">
        <v>34</v>
      </c>
      <c r="C292" s="485" t="s">
        <v>35</v>
      </c>
      <c r="D292" s="485" t="s">
        <v>5600</v>
      </c>
      <c r="E292" s="840" t="s">
        <v>5601</v>
      </c>
      <c r="F292" s="840"/>
      <c r="G292" s="730"/>
      <c r="H292" s="731"/>
      <c r="I292" s="732"/>
      <c r="J292" s="149" t="s">
        <v>5630</v>
      </c>
      <c r="K292" s="82"/>
      <c r="L292" s="82"/>
      <c r="M292" s="150"/>
      <c r="N292" s="94"/>
      <c r="V292" s="73"/>
    </row>
    <row r="293" spans="1:22" ht="13.8" thickBot="1" x14ac:dyDescent="0.3">
      <c r="A293" s="842"/>
      <c r="B293" s="152"/>
      <c r="C293" s="152"/>
      <c r="D293" s="153"/>
      <c r="E293" s="154" t="s">
        <v>5605</v>
      </c>
      <c r="F293" s="155"/>
      <c r="G293" s="778"/>
      <c r="H293" s="779"/>
      <c r="I293" s="780"/>
      <c r="J293" s="149" t="s">
        <v>5631</v>
      </c>
      <c r="K293" s="82"/>
      <c r="L293" s="82"/>
      <c r="M293" s="150"/>
      <c r="N293" s="94"/>
      <c r="V293" s="73"/>
    </row>
    <row r="294" spans="1:22" ht="21.6" thickTop="1" thickBot="1" x14ac:dyDescent="0.3">
      <c r="A294" s="834">
        <f t="shared" ref="A294" si="66">A290+1</f>
        <v>70</v>
      </c>
      <c r="B294" s="483" t="s">
        <v>22</v>
      </c>
      <c r="C294" s="483" t="s">
        <v>23</v>
      </c>
      <c r="D294" s="483" t="s">
        <v>5593</v>
      </c>
      <c r="E294" s="837" t="s">
        <v>5594</v>
      </c>
      <c r="F294" s="837"/>
      <c r="G294" s="837" t="s">
        <v>17</v>
      </c>
      <c r="H294" s="771"/>
      <c r="I294" s="478"/>
      <c r="J294" s="138" t="s">
        <v>5608</v>
      </c>
      <c r="K294" s="139"/>
      <c r="L294" s="139"/>
      <c r="M294" s="140"/>
      <c r="N294" s="94"/>
      <c r="V294" s="73"/>
    </row>
    <row r="295" spans="1:22" ht="13.8" thickBot="1" x14ac:dyDescent="0.3">
      <c r="A295" s="750"/>
      <c r="B295" s="142"/>
      <c r="C295" s="142"/>
      <c r="D295" s="473"/>
      <c r="E295" s="142"/>
      <c r="F295" s="142"/>
      <c r="G295" s="1091"/>
      <c r="H295" s="1092"/>
      <c r="I295" s="1093"/>
      <c r="J295" s="78" t="s">
        <v>5608</v>
      </c>
      <c r="K295" s="78"/>
      <c r="L295" s="78"/>
      <c r="M295" s="145"/>
      <c r="N295" s="94"/>
      <c r="V295" s="73">
        <f>G295</f>
        <v>0</v>
      </c>
    </row>
    <row r="296" spans="1:22" ht="21" thickBot="1" x14ac:dyDescent="0.3">
      <c r="A296" s="750"/>
      <c r="B296" s="485" t="s">
        <v>34</v>
      </c>
      <c r="C296" s="485" t="s">
        <v>35</v>
      </c>
      <c r="D296" s="485" t="s">
        <v>5600</v>
      </c>
      <c r="E296" s="840" t="s">
        <v>5601</v>
      </c>
      <c r="F296" s="840"/>
      <c r="G296" s="730"/>
      <c r="H296" s="731"/>
      <c r="I296" s="732"/>
      <c r="J296" s="149" t="s">
        <v>5630</v>
      </c>
      <c r="K296" s="82"/>
      <c r="L296" s="82"/>
      <c r="M296" s="150"/>
      <c r="N296" s="94"/>
      <c r="V296" s="73"/>
    </row>
    <row r="297" spans="1:22" ht="13.8" thickBot="1" x14ac:dyDescent="0.3">
      <c r="A297" s="842"/>
      <c r="B297" s="152"/>
      <c r="C297" s="152"/>
      <c r="D297" s="153"/>
      <c r="E297" s="154" t="s">
        <v>5605</v>
      </c>
      <c r="F297" s="155"/>
      <c r="G297" s="778"/>
      <c r="H297" s="779"/>
      <c r="I297" s="780"/>
      <c r="J297" s="149" t="s">
        <v>5631</v>
      </c>
      <c r="K297" s="82"/>
      <c r="L297" s="82"/>
      <c r="M297" s="150"/>
      <c r="N297" s="94"/>
      <c r="V297" s="73"/>
    </row>
    <row r="298" spans="1:22" ht="21.6" thickTop="1" thickBot="1" x14ac:dyDescent="0.3">
      <c r="A298" s="834">
        <f t="shared" ref="A298" si="67">A294+1</f>
        <v>71</v>
      </c>
      <c r="B298" s="483" t="s">
        <v>22</v>
      </c>
      <c r="C298" s="483" t="s">
        <v>23</v>
      </c>
      <c r="D298" s="483" t="s">
        <v>5593</v>
      </c>
      <c r="E298" s="837" t="s">
        <v>5594</v>
      </c>
      <c r="F298" s="837"/>
      <c r="G298" s="837" t="s">
        <v>17</v>
      </c>
      <c r="H298" s="771"/>
      <c r="I298" s="478"/>
      <c r="J298" s="138" t="s">
        <v>5608</v>
      </c>
      <c r="K298" s="139"/>
      <c r="L298" s="139"/>
      <c r="M298" s="140"/>
      <c r="N298" s="94"/>
      <c r="V298" s="73"/>
    </row>
    <row r="299" spans="1:22" ht="13.8" thickBot="1" x14ac:dyDescent="0.3">
      <c r="A299" s="750"/>
      <c r="B299" s="142"/>
      <c r="C299" s="142"/>
      <c r="D299" s="473"/>
      <c r="E299" s="142"/>
      <c r="F299" s="142"/>
      <c r="G299" s="1091"/>
      <c r="H299" s="1092"/>
      <c r="I299" s="1093"/>
      <c r="J299" s="78" t="s">
        <v>5608</v>
      </c>
      <c r="K299" s="78"/>
      <c r="L299" s="78"/>
      <c r="M299" s="145"/>
      <c r="N299" s="94"/>
      <c r="V299" s="73">
        <f>G299</f>
        <v>0</v>
      </c>
    </row>
    <row r="300" spans="1:22" ht="21" thickBot="1" x14ac:dyDescent="0.3">
      <c r="A300" s="750"/>
      <c r="B300" s="485" t="s">
        <v>34</v>
      </c>
      <c r="C300" s="485" t="s">
        <v>35</v>
      </c>
      <c r="D300" s="485" t="s">
        <v>5600</v>
      </c>
      <c r="E300" s="840" t="s">
        <v>5601</v>
      </c>
      <c r="F300" s="840"/>
      <c r="G300" s="730"/>
      <c r="H300" s="731"/>
      <c r="I300" s="732"/>
      <c r="J300" s="149" t="s">
        <v>5630</v>
      </c>
      <c r="K300" s="82"/>
      <c r="L300" s="82"/>
      <c r="M300" s="150"/>
      <c r="N300" s="94"/>
      <c r="V300" s="73"/>
    </row>
    <row r="301" spans="1:22" ht="13.8" thickBot="1" x14ac:dyDescent="0.3">
      <c r="A301" s="842"/>
      <c r="B301" s="152"/>
      <c r="C301" s="152"/>
      <c r="D301" s="153"/>
      <c r="E301" s="154" t="s">
        <v>5605</v>
      </c>
      <c r="F301" s="155"/>
      <c r="G301" s="778"/>
      <c r="H301" s="779"/>
      <c r="I301" s="780"/>
      <c r="J301" s="149" t="s">
        <v>5631</v>
      </c>
      <c r="K301" s="82"/>
      <c r="L301" s="82"/>
      <c r="M301" s="150"/>
      <c r="N301" s="94"/>
      <c r="V301" s="73"/>
    </row>
    <row r="302" spans="1:22" ht="21.6" thickTop="1" thickBot="1" x14ac:dyDescent="0.3">
      <c r="A302" s="834">
        <f t="shared" ref="A302" si="68">A298+1</f>
        <v>72</v>
      </c>
      <c r="B302" s="483" t="s">
        <v>22</v>
      </c>
      <c r="C302" s="483" t="s">
        <v>23</v>
      </c>
      <c r="D302" s="483" t="s">
        <v>5593</v>
      </c>
      <c r="E302" s="837" t="s">
        <v>5594</v>
      </c>
      <c r="F302" s="837"/>
      <c r="G302" s="837" t="s">
        <v>17</v>
      </c>
      <c r="H302" s="771"/>
      <c r="I302" s="478"/>
      <c r="J302" s="138" t="s">
        <v>5608</v>
      </c>
      <c r="K302" s="139"/>
      <c r="L302" s="139"/>
      <c r="M302" s="140"/>
      <c r="N302" s="94"/>
      <c r="V302" s="73"/>
    </row>
    <row r="303" spans="1:22" ht="13.8" thickBot="1" x14ac:dyDescent="0.3">
      <c r="A303" s="750"/>
      <c r="B303" s="142"/>
      <c r="C303" s="142"/>
      <c r="D303" s="473"/>
      <c r="E303" s="142"/>
      <c r="F303" s="142"/>
      <c r="G303" s="1091"/>
      <c r="H303" s="1092"/>
      <c r="I303" s="1093"/>
      <c r="J303" s="78" t="s">
        <v>5608</v>
      </c>
      <c r="K303" s="78"/>
      <c r="L303" s="78"/>
      <c r="M303" s="145"/>
      <c r="N303" s="94"/>
      <c r="V303" s="73">
        <f>G303</f>
        <v>0</v>
      </c>
    </row>
    <row r="304" spans="1:22" ht="21" thickBot="1" x14ac:dyDescent="0.3">
      <c r="A304" s="750"/>
      <c r="B304" s="485" t="s">
        <v>34</v>
      </c>
      <c r="C304" s="485" t="s">
        <v>35</v>
      </c>
      <c r="D304" s="485" t="s">
        <v>5600</v>
      </c>
      <c r="E304" s="840" t="s">
        <v>5601</v>
      </c>
      <c r="F304" s="840"/>
      <c r="G304" s="730"/>
      <c r="H304" s="731"/>
      <c r="I304" s="732"/>
      <c r="J304" s="149" t="s">
        <v>5630</v>
      </c>
      <c r="K304" s="82"/>
      <c r="L304" s="82"/>
      <c r="M304" s="150"/>
      <c r="N304" s="94"/>
      <c r="V304" s="73"/>
    </row>
    <row r="305" spans="1:22" ht="13.8" thickBot="1" x14ac:dyDescent="0.3">
      <c r="A305" s="842"/>
      <c r="B305" s="152"/>
      <c r="C305" s="152"/>
      <c r="D305" s="153"/>
      <c r="E305" s="154" t="s">
        <v>5605</v>
      </c>
      <c r="F305" s="155"/>
      <c r="G305" s="778"/>
      <c r="H305" s="779"/>
      <c r="I305" s="780"/>
      <c r="J305" s="149" t="s">
        <v>5631</v>
      </c>
      <c r="K305" s="82"/>
      <c r="L305" s="82"/>
      <c r="M305" s="150"/>
      <c r="N305" s="94"/>
      <c r="V305" s="73"/>
    </row>
    <row r="306" spans="1:22" ht="21.6" thickTop="1" thickBot="1" x14ac:dyDescent="0.3">
      <c r="A306" s="834">
        <f t="shared" ref="A306" si="69">A302+1</f>
        <v>73</v>
      </c>
      <c r="B306" s="483" t="s">
        <v>22</v>
      </c>
      <c r="C306" s="483" t="s">
        <v>23</v>
      </c>
      <c r="D306" s="483" t="s">
        <v>5593</v>
      </c>
      <c r="E306" s="837" t="s">
        <v>5594</v>
      </c>
      <c r="F306" s="837"/>
      <c r="G306" s="837" t="s">
        <v>17</v>
      </c>
      <c r="H306" s="771"/>
      <c r="I306" s="478"/>
      <c r="J306" s="138" t="s">
        <v>5608</v>
      </c>
      <c r="K306" s="139"/>
      <c r="L306" s="139"/>
      <c r="M306" s="140"/>
      <c r="N306" s="94"/>
      <c r="V306" s="73"/>
    </row>
    <row r="307" spans="1:22" ht="13.8" thickBot="1" x14ac:dyDescent="0.3">
      <c r="A307" s="750"/>
      <c r="B307" s="142"/>
      <c r="C307" s="142"/>
      <c r="D307" s="473"/>
      <c r="E307" s="142"/>
      <c r="F307" s="142"/>
      <c r="G307" s="1091"/>
      <c r="H307" s="1092"/>
      <c r="I307" s="1093"/>
      <c r="J307" s="78" t="s">
        <v>5608</v>
      </c>
      <c r="K307" s="78"/>
      <c r="L307" s="78"/>
      <c r="M307" s="145"/>
      <c r="N307" s="94"/>
      <c r="V307" s="73">
        <f>G307</f>
        <v>0</v>
      </c>
    </row>
    <row r="308" spans="1:22" ht="21" thickBot="1" x14ac:dyDescent="0.3">
      <c r="A308" s="750"/>
      <c r="B308" s="485" t="s">
        <v>34</v>
      </c>
      <c r="C308" s="485" t="s">
        <v>35</v>
      </c>
      <c r="D308" s="485" t="s">
        <v>5600</v>
      </c>
      <c r="E308" s="840" t="s">
        <v>5601</v>
      </c>
      <c r="F308" s="840"/>
      <c r="G308" s="730"/>
      <c r="H308" s="731"/>
      <c r="I308" s="732"/>
      <c r="J308" s="149" t="s">
        <v>5630</v>
      </c>
      <c r="K308" s="82"/>
      <c r="L308" s="82"/>
      <c r="M308" s="150"/>
      <c r="N308" s="94"/>
      <c r="V308" s="73"/>
    </row>
    <row r="309" spans="1:22" ht="13.8" thickBot="1" x14ac:dyDescent="0.3">
      <c r="A309" s="842"/>
      <c r="B309" s="152"/>
      <c r="C309" s="152"/>
      <c r="D309" s="153"/>
      <c r="E309" s="154" t="s">
        <v>5605</v>
      </c>
      <c r="F309" s="155"/>
      <c r="G309" s="778"/>
      <c r="H309" s="779"/>
      <c r="I309" s="780"/>
      <c r="J309" s="149" t="s">
        <v>5631</v>
      </c>
      <c r="K309" s="82"/>
      <c r="L309" s="82"/>
      <c r="M309" s="150"/>
      <c r="N309" s="94"/>
      <c r="V309" s="73"/>
    </row>
    <row r="310" spans="1:22" ht="21.6" thickTop="1" thickBot="1" x14ac:dyDescent="0.3">
      <c r="A310" s="834">
        <f t="shared" ref="A310" si="70">A306+1</f>
        <v>74</v>
      </c>
      <c r="B310" s="483" t="s">
        <v>22</v>
      </c>
      <c r="C310" s="483" t="s">
        <v>23</v>
      </c>
      <c r="D310" s="483" t="s">
        <v>5593</v>
      </c>
      <c r="E310" s="837" t="s">
        <v>5594</v>
      </c>
      <c r="F310" s="837"/>
      <c r="G310" s="837" t="s">
        <v>17</v>
      </c>
      <c r="H310" s="771"/>
      <c r="I310" s="478"/>
      <c r="J310" s="138" t="s">
        <v>5608</v>
      </c>
      <c r="K310" s="139"/>
      <c r="L310" s="139"/>
      <c r="M310" s="140"/>
      <c r="N310" s="94"/>
      <c r="V310" s="73"/>
    </row>
    <row r="311" spans="1:22" ht="13.8" thickBot="1" x14ac:dyDescent="0.3">
      <c r="A311" s="750"/>
      <c r="B311" s="142"/>
      <c r="C311" s="142"/>
      <c r="D311" s="473"/>
      <c r="E311" s="142"/>
      <c r="F311" s="142"/>
      <c r="G311" s="1091"/>
      <c r="H311" s="1092"/>
      <c r="I311" s="1093"/>
      <c r="J311" s="78" t="s">
        <v>5608</v>
      </c>
      <c r="K311" s="78"/>
      <c r="L311" s="78"/>
      <c r="M311" s="145"/>
      <c r="N311" s="94"/>
      <c r="V311" s="73">
        <f>G311</f>
        <v>0</v>
      </c>
    </row>
    <row r="312" spans="1:22" ht="21" thickBot="1" x14ac:dyDescent="0.3">
      <c r="A312" s="750"/>
      <c r="B312" s="485" t="s">
        <v>34</v>
      </c>
      <c r="C312" s="485" t="s">
        <v>35</v>
      </c>
      <c r="D312" s="485" t="s">
        <v>5600</v>
      </c>
      <c r="E312" s="840" t="s">
        <v>5601</v>
      </c>
      <c r="F312" s="840"/>
      <c r="G312" s="730"/>
      <c r="H312" s="731"/>
      <c r="I312" s="732"/>
      <c r="J312" s="149" t="s">
        <v>5630</v>
      </c>
      <c r="K312" s="82"/>
      <c r="L312" s="82"/>
      <c r="M312" s="150"/>
      <c r="N312" s="94"/>
      <c r="V312" s="73"/>
    </row>
    <row r="313" spans="1:22" ht="13.8" thickBot="1" x14ac:dyDescent="0.3">
      <c r="A313" s="842"/>
      <c r="B313" s="152"/>
      <c r="C313" s="152"/>
      <c r="D313" s="153"/>
      <c r="E313" s="154" t="s">
        <v>5605</v>
      </c>
      <c r="F313" s="155"/>
      <c r="G313" s="778"/>
      <c r="H313" s="779"/>
      <c r="I313" s="780"/>
      <c r="J313" s="149" t="s">
        <v>5631</v>
      </c>
      <c r="K313" s="82"/>
      <c r="L313" s="82"/>
      <c r="M313" s="150"/>
      <c r="N313" s="94"/>
      <c r="V313" s="73"/>
    </row>
    <row r="314" spans="1:22" ht="21.6" thickTop="1" thickBot="1" x14ac:dyDescent="0.3">
      <c r="A314" s="834">
        <f t="shared" ref="A314" si="71">A310+1</f>
        <v>75</v>
      </c>
      <c r="B314" s="483" t="s">
        <v>22</v>
      </c>
      <c r="C314" s="483" t="s">
        <v>23</v>
      </c>
      <c r="D314" s="483" t="s">
        <v>5593</v>
      </c>
      <c r="E314" s="837" t="s">
        <v>5594</v>
      </c>
      <c r="F314" s="837"/>
      <c r="G314" s="837" t="s">
        <v>17</v>
      </c>
      <c r="H314" s="771"/>
      <c r="I314" s="478"/>
      <c r="J314" s="138" t="s">
        <v>5608</v>
      </c>
      <c r="K314" s="139"/>
      <c r="L314" s="139"/>
      <c r="M314" s="140"/>
      <c r="N314" s="94"/>
      <c r="V314" s="73"/>
    </row>
    <row r="315" spans="1:22" ht="13.8" thickBot="1" x14ac:dyDescent="0.3">
      <c r="A315" s="750"/>
      <c r="B315" s="142"/>
      <c r="C315" s="142"/>
      <c r="D315" s="473"/>
      <c r="E315" s="142"/>
      <c r="F315" s="142"/>
      <c r="G315" s="1091"/>
      <c r="H315" s="1092"/>
      <c r="I315" s="1093"/>
      <c r="J315" s="78" t="s">
        <v>5608</v>
      </c>
      <c r="K315" s="78"/>
      <c r="L315" s="78"/>
      <c r="M315" s="145"/>
      <c r="N315" s="94"/>
      <c r="V315" s="73">
        <f>G315</f>
        <v>0</v>
      </c>
    </row>
    <row r="316" spans="1:22" ht="21" thickBot="1" x14ac:dyDescent="0.3">
      <c r="A316" s="750"/>
      <c r="B316" s="485" t="s">
        <v>34</v>
      </c>
      <c r="C316" s="485" t="s">
        <v>35</v>
      </c>
      <c r="D316" s="485" t="s">
        <v>5600</v>
      </c>
      <c r="E316" s="840" t="s">
        <v>5601</v>
      </c>
      <c r="F316" s="840"/>
      <c r="G316" s="730"/>
      <c r="H316" s="731"/>
      <c r="I316" s="732"/>
      <c r="J316" s="149" t="s">
        <v>5630</v>
      </c>
      <c r="K316" s="82"/>
      <c r="L316" s="82"/>
      <c r="M316" s="150"/>
      <c r="N316" s="94"/>
      <c r="V316" s="73"/>
    </row>
    <row r="317" spans="1:22" ht="13.8" thickBot="1" x14ac:dyDescent="0.3">
      <c r="A317" s="842"/>
      <c r="B317" s="152"/>
      <c r="C317" s="152"/>
      <c r="D317" s="153"/>
      <c r="E317" s="154" t="s">
        <v>5605</v>
      </c>
      <c r="F317" s="155"/>
      <c r="G317" s="778"/>
      <c r="H317" s="779"/>
      <c r="I317" s="780"/>
      <c r="J317" s="149" t="s">
        <v>5631</v>
      </c>
      <c r="K317" s="82"/>
      <c r="L317" s="82"/>
      <c r="M317" s="150"/>
      <c r="N317" s="94"/>
      <c r="V317" s="73"/>
    </row>
    <row r="318" spans="1:22" ht="21.6" thickTop="1" thickBot="1" x14ac:dyDescent="0.3">
      <c r="A318" s="834">
        <f t="shared" ref="A318" si="72">A314+1</f>
        <v>76</v>
      </c>
      <c r="B318" s="483" t="s">
        <v>22</v>
      </c>
      <c r="C318" s="483" t="s">
        <v>23</v>
      </c>
      <c r="D318" s="483" t="s">
        <v>5593</v>
      </c>
      <c r="E318" s="837" t="s">
        <v>5594</v>
      </c>
      <c r="F318" s="837"/>
      <c r="G318" s="837" t="s">
        <v>17</v>
      </c>
      <c r="H318" s="771"/>
      <c r="I318" s="478"/>
      <c r="J318" s="138" t="s">
        <v>5608</v>
      </c>
      <c r="K318" s="139"/>
      <c r="L318" s="139"/>
      <c r="M318" s="140"/>
      <c r="N318" s="94"/>
      <c r="V318" s="73"/>
    </row>
    <row r="319" spans="1:22" ht="13.8" thickBot="1" x14ac:dyDescent="0.3">
      <c r="A319" s="750"/>
      <c r="B319" s="142"/>
      <c r="C319" s="142"/>
      <c r="D319" s="473"/>
      <c r="E319" s="142"/>
      <c r="F319" s="142"/>
      <c r="G319" s="1091"/>
      <c r="H319" s="1092"/>
      <c r="I319" s="1093"/>
      <c r="J319" s="78" t="s">
        <v>5608</v>
      </c>
      <c r="K319" s="78"/>
      <c r="L319" s="78"/>
      <c r="M319" s="145"/>
      <c r="N319" s="94"/>
      <c r="V319" s="73">
        <f>G319</f>
        <v>0</v>
      </c>
    </row>
    <row r="320" spans="1:22" ht="21" thickBot="1" x14ac:dyDescent="0.3">
      <c r="A320" s="750"/>
      <c r="B320" s="485" t="s">
        <v>34</v>
      </c>
      <c r="C320" s="485" t="s">
        <v>35</v>
      </c>
      <c r="D320" s="485" t="s">
        <v>5600</v>
      </c>
      <c r="E320" s="840" t="s">
        <v>5601</v>
      </c>
      <c r="F320" s="840"/>
      <c r="G320" s="730"/>
      <c r="H320" s="731"/>
      <c r="I320" s="732"/>
      <c r="J320" s="149" t="s">
        <v>5630</v>
      </c>
      <c r="K320" s="82"/>
      <c r="L320" s="82"/>
      <c r="M320" s="150"/>
      <c r="N320" s="94"/>
      <c r="V320" s="73"/>
    </row>
    <row r="321" spans="1:22" ht="13.8" thickBot="1" x14ac:dyDescent="0.3">
      <c r="A321" s="842"/>
      <c r="B321" s="152"/>
      <c r="C321" s="152"/>
      <c r="D321" s="153"/>
      <c r="E321" s="154" t="s">
        <v>5605</v>
      </c>
      <c r="F321" s="155"/>
      <c r="G321" s="778"/>
      <c r="H321" s="779"/>
      <c r="I321" s="780"/>
      <c r="J321" s="149" t="s">
        <v>5631</v>
      </c>
      <c r="K321" s="82"/>
      <c r="L321" s="82"/>
      <c r="M321" s="150"/>
      <c r="N321" s="94"/>
      <c r="V321" s="73"/>
    </row>
    <row r="322" spans="1:22" ht="21.6" thickTop="1" thickBot="1" x14ac:dyDescent="0.3">
      <c r="A322" s="834">
        <f t="shared" ref="A322" si="73">A318+1</f>
        <v>77</v>
      </c>
      <c r="B322" s="483" t="s">
        <v>22</v>
      </c>
      <c r="C322" s="483" t="s">
        <v>23</v>
      </c>
      <c r="D322" s="483" t="s">
        <v>5593</v>
      </c>
      <c r="E322" s="837" t="s">
        <v>5594</v>
      </c>
      <c r="F322" s="837"/>
      <c r="G322" s="837" t="s">
        <v>17</v>
      </c>
      <c r="H322" s="771"/>
      <c r="I322" s="478"/>
      <c r="J322" s="138" t="s">
        <v>5608</v>
      </c>
      <c r="K322" s="139"/>
      <c r="L322" s="139"/>
      <c r="M322" s="140"/>
      <c r="N322" s="94"/>
      <c r="V322" s="73"/>
    </row>
    <row r="323" spans="1:22" ht="13.8" thickBot="1" x14ac:dyDescent="0.3">
      <c r="A323" s="750"/>
      <c r="B323" s="142"/>
      <c r="C323" s="142"/>
      <c r="D323" s="473"/>
      <c r="E323" s="142"/>
      <c r="F323" s="142"/>
      <c r="G323" s="1091"/>
      <c r="H323" s="1092"/>
      <c r="I323" s="1093"/>
      <c r="J323" s="78" t="s">
        <v>5608</v>
      </c>
      <c r="K323" s="78"/>
      <c r="L323" s="78"/>
      <c r="M323" s="145"/>
      <c r="N323" s="94"/>
      <c r="V323" s="73">
        <f>G323</f>
        <v>0</v>
      </c>
    </row>
    <row r="324" spans="1:22" ht="21" thickBot="1" x14ac:dyDescent="0.3">
      <c r="A324" s="750"/>
      <c r="B324" s="485" t="s">
        <v>34</v>
      </c>
      <c r="C324" s="485" t="s">
        <v>35</v>
      </c>
      <c r="D324" s="485" t="s">
        <v>5600</v>
      </c>
      <c r="E324" s="840" t="s">
        <v>5601</v>
      </c>
      <c r="F324" s="840"/>
      <c r="G324" s="730"/>
      <c r="H324" s="731"/>
      <c r="I324" s="732"/>
      <c r="J324" s="149" t="s">
        <v>5630</v>
      </c>
      <c r="K324" s="82"/>
      <c r="L324" s="82"/>
      <c r="M324" s="150"/>
      <c r="N324" s="94"/>
      <c r="V324" s="73"/>
    </row>
    <row r="325" spans="1:22" ht="13.8" thickBot="1" x14ac:dyDescent="0.3">
      <c r="A325" s="842"/>
      <c r="B325" s="152"/>
      <c r="C325" s="152"/>
      <c r="D325" s="153"/>
      <c r="E325" s="154" t="s">
        <v>5605</v>
      </c>
      <c r="F325" s="155"/>
      <c r="G325" s="778"/>
      <c r="H325" s="779"/>
      <c r="I325" s="780"/>
      <c r="J325" s="149" t="s">
        <v>5631</v>
      </c>
      <c r="K325" s="82"/>
      <c r="L325" s="82"/>
      <c r="M325" s="150"/>
      <c r="N325" s="94"/>
      <c r="V325" s="73"/>
    </row>
    <row r="326" spans="1:22" ht="21.6" thickTop="1" thickBot="1" x14ac:dyDescent="0.3">
      <c r="A326" s="834">
        <f t="shared" ref="A326" si="74">A322+1</f>
        <v>78</v>
      </c>
      <c r="B326" s="483" t="s">
        <v>22</v>
      </c>
      <c r="C326" s="483" t="s">
        <v>23</v>
      </c>
      <c r="D326" s="483" t="s">
        <v>5593</v>
      </c>
      <c r="E326" s="837" t="s">
        <v>5594</v>
      </c>
      <c r="F326" s="837"/>
      <c r="G326" s="837" t="s">
        <v>17</v>
      </c>
      <c r="H326" s="771"/>
      <c r="I326" s="478"/>
      <c r="J326" s="138" t="s">
        <v>5608</v>
      </c>
      <c r="K326" s="139"/>
      <c r="L326" s="139"/>
      <c r="M326" s="140"/>
      <c r="N326" s="94"/>
      <c r="V326" s="73"/>
    </row>
    <row r="327" spans="1:22" ht="13.8" thickBot="1" x14ac:dyDescent="0.3">
      <c r="A327" s="750"/>
      <c r="B327" s="142"/>
      <c r="C327" s="142"/>
      <c r="D327" s="473"/>
      <c r="E327" s="142"/>
      <c r="F327" s="142"/>
      <c r="G327" s="1091"/>
      <c r="H327" s="1092"/>
      <c r="I327" s="1093"/>
      <c r="J327" s="78" t="s">
        <v>5608</v>
      </c>
      <c r="K327" s="78"/>
      <c r="L327" s="78"/>
      <c r="M327" s="145"/>
      <c r="N327" s="94"/>
      <c r="V327" s="73">
        <f>G327</f>
        <v>0</v>
      </c>
    </row>
    <row r="328" spans="1:22" ht="21" thickBot="1" x14ac:dyDescent="0.3">
      <c r="A328" s="750"/>
      <c r="B328" s="485" t="s">
        <v>34</v>
      </c>
      <c r="C328" s="485" t="s">
        <v>35</v>
      </c>
      <c r="D328" s="485" t="s">
        <v>5600</v>
      </c>
      <c r="E328" s="840" t="s">
        <v>5601</v>
      </c>
      <c r="F328" s="840"/>
      <c r="G328" s="730"/>
      <c r="H328" s="731"/>
      <c r="I328" s="732"/>
      <c r="J328" s="149" t="s">
        <v>5630</v>
      </c>
      <c r="K328" s="82"/>
      <c r="L328" s="82"/>
      <c r="M328" s="150"/>
      <c r="N328" s="94"/>
      <c r="V328" s="73"/>
    </row>
    <row r="329" spans="1:22" ht="13.8" thickBot="1" x14ac:dyDescent="0.3">
      <c r="A329" s="842"/>
      <c r="B329" s="152"/>
      <c r="C329" s="152"/>
      <c r="D329" s="153"/>
      <c r="E329" s="154" t="s">
        <v>5605</v>
      </c>
      <c r="F329" s="155"/>
      <c r="G329" s="778"/>
      <c r="H329" s="779"/>
      <c r="I329" s="780"/>
      <c r="J329" s="149" t="s">
        <v>5631</v>
      </c>
      <c r="K329" s="82"/>
      <c r="L329" s="82"/>
      <c r="M329" s="150"/>
      <c r="N329" s="94"/>
      <c r="V329" s="73"/>
    </row>
    <row r="330" spans="1:22" ht="21.6" thickTop="1" thickBot="1" x14ac:dyDescent="0.3">
      <c r="A330" s="834">
        <f t="shared" ref="A330" si="75">A326+1</f>
        <v>79</v>
      </c>
      <c r="B330" s="483" t="s">
        <v>22</v>
      </c>
      <c r="C330" s="483" t="s">
        <v>23</v>
      </c>
      <c r="D330" s="483" t="s">
        <v>5593</v>
      </c>
      <c r="E330" s="837" t="s">
        <v>5594</v>
      </c>
      <c r="F330" s="837"/>
      <c r="G330" s="837" t="s">
        <v>17</v>
      </c>
      <c r="H330" s="771"/>
      <c r="I330" s="478"/>
      <c r="J330" s="138" t="s">
        <v>5608</v>
      </c>
      <c r="K330" s="139"/>
      <c r="L330" s="139"/>
      <c r="M330" s="140"/>
      <c r="N330" s="94"/>
      <c r="V330" s="73"/>
    </row>
    <row r="331" spans="1:22" ht="13.8" thickBot="1" x14ac:dyDescent="0.3">
      <c r="A331" s="750"/>
      <c r="B331" s="142"/>
      <c r="C331" s="142"/>
      <c r="D331" s="473"/>
      <c r="E331" s="142"/>
      <c r="F331" s="142"/>
      <c r="G331" s="1091"/>
      <c r="H331" s="1092"/>
      <c r="I331" s="1093"/>
      <c r="J331" s="78" t="s">
        <v>5608</v>
      </c>
      <c r="K331" s="78"/>
      <c r="L331" s="78"/>
      <c r="M331" s="145"/>
      <c r="N331" s="94"/>
      <c r="V331" s="73">
        <f>G331</f>
        <v>0</v>
      </c>
    </row>
    <row r="332" spans="1:22" ht="21" thickBot="1" x14ac:dyDescent="0.3">
      <c r="A332" s="750"/>
      <c r="B332" s="485" t="s">
        <v>34</v>
      </c>
      <c r="C332" s="485" t="s">
        <v>35</v>
      </c>
      <c r="D332" s="485" t="s">
        <v>5600</v>
      </c>
      <c r="E332" s="840" t="s">
        <v>5601</v>
      </c>
      <c r="F332" s="840"/>
      <c r="G332" s="730"/>
      <c r="H332" s="731"/>
      <c r="I332" s="732"/>
      <c r="J332" s="149" t="s">
        <v>5630</v>
      </c>
      <c r="K332" s="82"/>
      <c r="L332" s="82"/>
      <c r="M332" s="150"/>
      <c r="N332" s="94"/>
      <c r="V332" s="73"/>
    </row>
    <row r="333" spans="1:22" ht="13.8" thickBot="1" x14ac:dyDescent="0.3">
      <c r="A333" s="842"/>
      <c r="B333" s="152"/>
      <c r="C333" s="152"/>
      <c r="D333" s="153"/>
      <c r="E333" s="154" t="s">
        <v>5605</v>
      </c>
      <c r="F333" s="155"/>
      <c r="G333" s="778"/>
      <c r="H333" s="779"/>
      <c r="I333" s="780"/>
      <c r="J333" s="149" t="s">
        <v>5631</v>
      </c>
      <c r="K333" s="82"/>
      <c r="L333" s="82"/>
      <c r="M333" s="150"/>
      <c r="N333" s="94"/>
      <c r="V333" s="73"/>
    </row>
    <row r="334" spans="1:22" ht="21.6" thickTop="1" thickBot="1" x14ac:dyDescent="0.3">
      <c r="A334" s="834">
        <f t="shared" ref="A334" si="76">A330+1</f>
        <v>80</v>
      </c>
      <c r="B334" s="483" t="s">
        <v>22</v>
      </c>
      <c r="C334" s="483" t="s">
        <v>23</v>
      </c>
      <c r="D334" s="483" t="s">
        <v>5593</v>
      </c>
      <c r="E334" s="837" t="s">
        <v>5594</v>
      </c>
      <c r="F334" s="837"/>
      <c r="G334" s="837" t="s">
        <v>17</v>
      </c>
      <c r="H334" s="771"/>
      <c r="I334" s="478"/>
      <c r="J334" s="138" t="s">
        <v>5608</v>
      </c>
      <c r="K334" s="139"/>
      <c r="L334" s="139"/>
      <c r="M334" s="140"/>
      <c r="N334" s="94"/>
      <c r="V334" s="73"/>
    </row>
    <row r="335" spans="1:22" ht="13.8" thickBot="1" x14ac:dyDescent="0.3">
      <c r="A335" s="750"/>
      <c r="B335" s="142"/>
      <c r="C335" s="142"/>
      <c r="D335" s="473"/>
      <c r="E335" s="142"/>
      <c r="F335" s="142"/>
      <c r="G335" s="1091"/>
      <c r="H335" s="1092"/>
      <c r="I335" s="1093"/>
      <c r="J335" s="78" t="s">
        <v>5608</v>
      </c>
      <c r="K335" s="78"/>
      <c r="L335" s="78"/>
      <c r="M335" s="145"/>
      <c r="N335" s="94"/>
      <c r="V335" s="73">
        <f>G335</f>
        <v>0</v>
      </c>
    </row>
    <row r="336" spans="1:22" ht="21" thickBot="1" x14ac:dyDescent="0.3">
      <c r="A336" s="750"/>
      <c r="B336" s="485" t="s">
        <v>34</v>
      </c>
      <c r="C336" s="485" t="s">
        <v>35</v>
      </c>
      <c r="D336" s="485" t="s">
        <v>5600</v>
      </c>
      <c r="E336" s="840" t="s">
        <v>5601</v>
      </c>
      <c r="F336" s="840"/>
      <c r="G336" s="730"/>
      <c r="H336" s="731"/>
      <c r="I336" s="732"/>
      <c r="J336" s="149" t="s">
        <v>5630</v>
      </c>
      <c r="K336" s="82"/>
      <c r="L336" s="82"/>
      <c r="M336" s="150"/>
      <c r="N336" s="94"/>
      <c r="V336" s="73"/>
    </row>
    <row r="337" spans="1:22" ht="13.8" thickBot="1" x14ac:dyDescent="0.3">
      <c r="A337" s="842"/>
      <c r="B337" s="152"/>
      <c r="C337" s="152"/>
      <c r="D337" s="153"/>
      <c r="E337" s="154" t="s">
        <v>5605</v>
      </c>
      <c r="F337" s="155"/>
      <c r="G337" s="778"/>
      <c r="H337" s="779"/>
      <c r="I337" s="780"/>
      <c r="J337" s="149" t="s">
        <v>5631</v>
      </c>
      <c r="K337" s="82"/>
      <c r="L337" s="82"/>
      <c r="M337" s="150"/>
      <c r="N337" s="94"/>
      <c r="V337" s="73"/>
    </row>
    <row r="338" spans="1:22" ht="21.6" thickTop="1" thickBot="1" x14ac:dyDescent="0.3">
      <c r="A338" s="834">
        <f t="shared" ref="A338" si="77">A334+1</f>
        <v>81</v>
      </c>
      <c r="B338" s="483" t="s">
        <v>22</v>
      </c>
      <c r="C338" s="483" t="s">
        <v>23</v>
      </c>
      <c r="D338" s="483" t="s">
        <v>5593</v>
      </c>
      <c r="E338" s="837" t="s">
        <v>5594</v>
      </c>
      <c r="F338" s="837"/>
      <c r="G338" s="837" t="s">
        <v>17</v>
      </c>
      <c r="H338" s="771"/>
      <c r="I338" s="478"/>
      <c r="J338" s="138" t="s">
        <v>5608</v>
      </c>
      <c r="K338" s="139"/>
      <c r="L338" s="139"/>
      <c r="M338" s="140"/>
      <c r="N338" s="94"/>
      <c r="V338" s="73"/>
    </row>
    <row r="339" spans="1:22" ht="13.8" thickBot="1" x14ac:dyDescent="0.3">
      <c r="A339" s="750"/>
      <c r="B339" s="142"/>
      <c r="C339" s="142"/>
      <c r="D339" s="473"/>
      <c r="E339" s="142"/>
      <c r="F339" s="142"/>
      <c r="G339" s="1091"/>
      <c r="H339" s="1092"/>
      <c r="I339" s="1093"/>
      <c r="J339" s="78" t="s">
        <v>5608</v>
      </c>
      <c r="K339" s="78"/>
      <c r="L339" s="78"/>
      <c r="M339" s="145"/>
      <c r="N339" s="94"/>
      <c r="V339" s="73">
        <f>G339</f>
        <v>0</v>
      </c>
    </row>
    <row r="340" spans="1:22" ht="21" thickBot="1" x14ac:dyDescent="0.3">
      <c r="A340" s="750"/>
      <c r="B340" s="485" t="s">
        <v>34</v>
      </c>
      <c r="C340" s="485" t="s">
        <v>35</v>
      </c>
      <c r="D340" s="485" t="s">
        <v>5600</v>
      </c>
      <c r="E340" s="840" t="s">
        <v>5601</v>
      </c>
      <c r="F340" s="840"/>
      <c r="G340" s="730"/>
      <c r="H340" s="731"/>
      <c r="I340" s="732"/>
      <c r="J340" s="149" t="s">
        <v>5630</v>
      </c>
      <c r="K340" s="82"/>
      <c r="L340" s="82"/>
      <c r="M340" s="150"/>
      <c r="N340" s="94"/>
      <c r="V340" s="73"/>
    </row>
    <row r="341" spans="1:22" ht="13.8" thickBot="1" x14ac:dyDescent="0.3">
      <c r="A341" s="842"/>
      <c r="B341" s="152"/>
      <c r="C341" s="152"/>
      <c r="D341" s="153"/>
      <c r="E341" s="154" t="s">
        <v>5605</v>
      </c>
      <c r="F341" s="155"/>
      <c r="G341" s="778"/>
      <c r="H341" s="779"/>
      <c r="I341" s="780"/>
      <c r="J341" s="149" t="s">
        <v>5631</v>
      </c>
      <c r="K341" s="82"/>
      <c r="L341" s="82"/>
      <c r="M341" s="150"/>
      <c r="N341" s="94"/>
      <c r="V341" s="73"/>
    </row>
    <row r="342" spans="1:22" ht="21.6" thickTop="1" thickBot="1" x14ac:dyDescent="0.3">
      <c r="A342" s="834">
        <f t="shared" ref="A342" si="78">A338+1</f>
        <v>82</v>
      </c>
      <c r="B342" s="483" t="s">
        <v>22</v>
      </c>
      <c r="C342" s="483" t="s">
        <v>23</v>
      </c>
      <c r="D342" s="483" t="s">
        <v>5593</v>
      </c>
      <c r="E342" s="837" t="s">
        <v>5594</v>
      </c>
      <c r="F342" s="837"/>
      <c r="G342" s="837" t="s">
        <v>17</v>
      </c>
      <c r="H342" s="771"/>
      <c r="I342" s="478"/>
      <c r="J342" s="138" t="s">
        <v>5608</v>
      </c>
      <c r="K342" s="139"/>
      <c r="L342" s="139"/>
      <c r="M342" s="140"/>
      <c r="N342" s="94"/>
      <c r="V342" s="73"/>
    </row>
    <row r="343" spans="1:22" ht="13.8" thickBot="1" x14ac:dyDescent="0.3">
      <c r="A343" s="750"/>
      <c r="B343" s="142"/>
      <c r="C343" s="142"/>
      <c r="D343" s="473"/>
      <c r="E343" s="142"/>
      <c r="F343" s="142"/>
      <c r="G343" s="1091"/>
      <c r="H343" s="1092"/>
      <c r="I343" s="1093"/>
      <c r="J343" s="78" t="s">
        <v>5608</v>
      </c>
      <c r="K343" s="78"/>
      <c r="L343" s="78"/>
      <c r="M343" s="145"/>
      <c r="N343" s="94"/>
      <c r="V343" s="73">
        <f>G343</f>
        <v>0</v>
      </c>
    </row>
    <row r="344" spans="1:22" ht="21" thickBot="1" x14ac:dyDescent="0.3">
      <c r="A344" s="750"/>
      <c r="B344" s="485" t="s">
        <v>34</v>
      </c>
      <c r="C344" s="485" t="s">
        <v>35</v>
      </c>
      <c r="D344" s="485" t="s">
        <v>5600</v>
      </c>
      <c r="E344" s="840" t="s">
        <v>5601</v>
      </c>
      <c r="F344" s="840"/>
      <c r="G344" s="730"/>
      <c r="H344" s="731"/>
      <c r="I344" s="732"/>
      <c r="J344" s="149" t="s">
        <v>5630</v>
      </c>
      <c r="K344" s="82"/>
      <c r="L344" s="82"/>
      <c r="M344" s="150"/>
      <c r="N344" s="94"/>
      <c r="V344" s="73"/>
    </row>
    <row r="345" spans="1:22" ht="13.8" thickBot="1" x14ac:dyDescent="0.3">
      <c r="A345" s="842"/>
      <c r="B345" s="152"/>
      <c r="C345" s="152"/>
      <c r="D345" s="153"/>
      <c r="E345" s="154" t="s">
        <v>5605</v>
      </c>
      <c r="F345" s="155"/>
      <c r="G345" s="778"/>
      <c r="H345" s="779"/>
      <c r="I345" s="780"/>
      <c r="J345" s="149" t="s">
        <v>5631</v>
      </c>
      <c r="K345" s="82"/>
      <c r="L345" s="82"/>
      <c r="M345" s="150"/>
      <c r="N345" s="94"/>
      <c r="V345" s="73"/>
    </row>
    <row r="346" spans="1:22" ht="21.6" thickTop="1" thickBot="1" x14ac:dyDescent="0.3">
      <c r="A346" s="834">
        <f t="shared" ref="A346" si="79">A342+1</f>
        <v>83</v>
      </c>
      <c r="B346" s="483" t="s">
        <v>22</v>
      </c>
      <c r="C346" s="483" t="s">
        <v>23</v>
      </c>
      <c r="D346" s="483" t="s">
        <v>5593</v>
      </c>
      <c r="E346" s="837" t="s">
        <v>5594</v>
      </c>
      <c r="F346" s="837"/>
      <c r="G346" s="837" t="s">
        <v>17</v>
      </c>
      <c r="H346" s="771"/>
      <c r="I346" s="478"/>
      <c r="J346" s="138" t="s">
        <v>5608</v>
      </c>
      <c r="K346" s="139"/>
      <c r="L346" s="139"/>
      <c r="M346" s="140"/>
      <c r="N346" s="94"/>
      <c r="V346" s="73"/>
    </row>
    <row r="347" spans="1:22" ht="13.8" thickBot="1" x14ac:dyDescent="0.3">
      <c r="A347" s="750"/>
      <c r="B347" s="142"/>
      <c r="C347" s="142"/>
      <c r="D347" s="473"/>
      <c r="E347" s="142"/>
      <c r="F347" s="142"/>
      <c r="G347" s="1091"/>
      <c r="H347" s="1092"/>
      <c r="I347" s="1093"/>
      <c r="J347" s="78" t="s">
        <v>5608</v>
      </c>
      <c r="K347" s="78"/>
      <c r="L347" s="78"/>
      <c r="M347" s="145"/>
      <c r="N347" s="94"/>
      <c r="V347" s="73">
        <f>G347</f>
        <v>0</v>
      </c>
    </row>
    <row r="348" spans="1:22" ht="21" thickBot="1" x14ac:dyDescent="0.3">
      <c r="A348" s="750"/>
      <c r="B348" s="485" t="s">
        <v>34</v>
      </c>
      <c r="C348" s="485" t="s">
        <v>35</v>
      </c>
      <c r="D348" s="485" t="s">
        <v>5600</v>
      </c>
      <c r="E348" s="840" t="s">
        <v>5601</v>
      </c>
      <c r="F348" s="840"/>
      <c r="G348" s="730"/>
      <c r="H348" s="731"/>
      <c r="I348" s="732"/>
      <c r="J348" s="149" t="s">
        <v>5630</v>
      </c>
      <c r="K348" s="82"/>
      <c r="L348" s="82"/>
      <c r="M348" s="150"/>
      <c r="N348" s="94"/>
      <c r="V348" s="73"/>
    </row>
    <row r="349" spans="1:22" ht="13.8" thickBot="1" x14ac:dyDescent="0.3">
      <c r="A349" s="842"/>
      <c r="B349" s="152"/>
      <c r="C349" s="152"/>
      <c r="D349" s="153"/>
      <c r="E349" s="154" t="s">
        <v>5605</v>
      </c>
      <c r="F349" s="155"/>
      <c r="G349" s="778"/>
      <c r="H349" s="779"/>
      <c r="I349" s="780"/>
      <c r="J349" s="149" t="s">
        <v>5631</v>
      </c>
      <c r="K349" s="82"/>
      <c r="L349" s="82"/>
      <c r="M349" s="150"/>
      <c r="N349" s="94"/>
      <c r="V349" s="73"/>
    </row>
    <row r="350" spans="1:22" ht="21.6" thickTop="1" thickBot="1" x14ac:dyDescent="0.3">
      <c r="A350" s="834">
        <f t="shared" ref="A350" si="80">A346+1</f>
        <v>84</v>
      </c>
      <c r="B350" s="483" t="s">
        <v>22</v>
      </c>
      <c r="C350" s="483" t="s">
        <v>23</v>
      </c>
      <c r="D350" s="483" t="s">
        <v>5593</v>
      </c>
      <c r="E350" s="837" t="s">
        <v>5594</v>
      </c>
      <c r="F350" s="837"/>
      <c r="G350" s="837" t="s">
        <v>17</v>
      </c>
      <c r="H350" s="771"/>
      <c r="I350" s="478"/>
      <c r="J350" s="138" t="s">
        <v>5608</v>
      </c>
      <c r="K350" s="139"/>
      <c r="L350" s="139"/>
      <c r="M350" s="140"/>
      <c r="N350" s="94"/>
      <c r="V350" s="73"/>
    </row>
    <row r="351" spans="1:22" ht="13.8" thickBot="1" x14ac:dyDescent="0.3">
      <c r="A351" s="750"/>
      <c r="B351" s="142"/>
      <c r="C351" s="142"/>
      <c r="D351" s="473"/>
      <c r="E351" s="142"/>
      <c r="F351" s="142"/>
      <c r="G351" s="1091"/>
      <c r="H351" s="1092"/>
      <c r="I351" s="1093"/>
      <c r="J351" s="78" t="s">
        <v>5608</v>
      </c>
      <c r="K351" s="78"/>
      <c r="L351" s="78"/>
      <c r="M351" s="145"/>
      <c r="N351" s="94"/>
      <c r="V351" s="73">
        <f>G351</f>
        <v>0</v>
      </c>
    </row>
    <row r="352" spans="1:22" ht="21" thickBot="1" x14ac:dyDescent="0.3">
      <c r="A352" s="750"/>
      <c r="B352" s="485" t="s">
        <v>34</v>
      </c>
      <c r="C352" s="485" t="s">
        <v>35</v>
      </c>
      <c r="D352" s="485" t="s">
        <v>5600</v>
      </c>
      <c r="E352" s="840" t="s">
        <v>5601</v>
      </c>
      <c r="F352" s="840"/>
      <c r="G352" s="730"/>
      <c r="H352" s="731"/>
      <c r="I352" s="732"/>
      <c r="J352" s="149" t="s">
        <v>5630</v>
      </c>
      <c r="K352" s="82"/>
      <c r="L352" s="82"/>
      <c r="M352" s="150"/>
      <c r="N352" s="94"/>
      <c r="V352" s="73"/>
    </row>
    <row r="353" spans="1:22" ht="13.8" thickBot="1" x14ac:dyDescent="0.3">
      <c r="A353" s="842"/>
      <c r="B353" s="152"/>
      <c r="C353" s="152"/>
      <c r="D353" s="153"/>
      <c r="E353" s="154" t="s">
        <v>5605</v>
      </c>
      <c r="F353" s="155"/>
      <c r="G353" s="778"/>
      <c r="H353" s="779"/>
      <c r="I353" s="780"/>
      <c r="J353" s="149" t="s">
        <v>5631</v>
      </c>
      <c r="K353" s="82"/>
      <c r="L353" s="82"/>
      <c r="M353" s="150"/>
      <c r="N353" s="94"/>
      <c r="V353" s="73"/>
    </row>
    <row r="354" spans="1:22" ht="21.6" thickTop="1" thickBot="1" x14ac:dyDescent="0.3">
      <c r="A354" s="834">
        <f t="shared" ref="A354" si="81">A350+1</f>
        <v>85</v>
      </c>
      <c r="B354" s="483" t="s">
        <v>22</v>
      </c>
      <c r="C354" s="483" t="s">
        <v>23</v>
      </c>
      <c r="D354" s="483" t="s">
        <v>5593</v>
      </c>
      <c r="E354" s="837" t="s">
        <v>5594</v>
      </c>
      <c r="F354" s="837"/>
      <c r="G354" s="837" t="s">
        <v>17</v>
      </c>
      <c r="H354" s="771"/>
      <c r="I354" s="478"/>
      <c r="J354" s="138" t="s">
        <v>5608</v>
      </c>
      <c r="K354" s="139"/>
      <c r="L354" s="139"/>
      <c r="M354" s="140"/>
      <c r="N354" s="94"/>
      <c r="V354" s="73"/>
    </row>
    <row r="355" spans="1:22" ht="13.8" thickBot="1" x14ac:dyDescent="0.3">
      <c r="A355" s="750"/>
      <c r="B355" s="142"/>
      <c r="C355" s="142"/>
      <c r="D355" s="473"/>
      <c r="E355" s="142"/>
      <c r="F355" s="142"/>
      <c r="G355" s="1091"/>
      <c r="H355" s="1092"/>
      <c r="I355" s="1093"/>
      <c r="J355" s="78" t="s">
        <v>5608</v>
      </c>
      <c r="K355" s="78"/>
      <c r="L355" s="78"/>
      <c r="M355" s="145"/>
      <c r="N355" s="94"/>
      <c r="V355" s="73">
        <f>G355</f>
        <v>0</v>
      </c>
    </row>
    <row r="356" spans="1:22" ht="21" thickBot="1" x14ac:dyDescent="0.3">
      <c r="A356" s="750"/>
      <c r="B356" s="485" t="s">
        <v>34</v>
      </c>
      <c r="C356" s="485" t="s">
        <v>35</v>
      </c>
      <c r="D356" s="485" t="s">
        <v>5600</v>
      </c>
      <c r="E356" s="840" t="s">
        <v>5601</v>
      </c>
      <c r="F356" s="840"/>
      <c r="G356" s="730"/>
      <c r="H356" s="731"/>
      <c r="I356" s="732"/>
      <c r="J356" s="149" t="s">
        <v>5630</v>
      </c>
      <c r="K356" s="82"/>
      <c r="L356" s="82"/>
      <c r="M356" s="150"/>
      <c r="N356" s="94"/>
      <c r="V356" s="73"/>
    </row>
    <row r="357" spans="1:22" ht="13.8" thickBot="1" x14ac:dyDescent="0.3">
      <c r="A357" s="842"/>
      <c r="B357" s="152"/>
      <c r="C357" s="152"/>
      <c r="D357" s="153"/>
      <c r="E357" s="154" t="s">
        <v>5605</v>
      </c>
      <c r="F357" s="155"/>
      <c r="G357" s="778"/>
      <c r="H357" s="779"/>
      <c r="I357" s="780"/>
      <c r="J357" s="149" t="s">
        <v>5631</v>
      </c>
      <c r="K357" s="82"/>
      <c r="L357" s="82"/>
      <c r="M357" s="150"/>
      <c r="N357" s="94"/>
      <c r="V357" s="73"/>
    </row>
    <row r="358" spans="1:22" ht="21.6" thickTop="1" thickBot="1" x14ac:dyDescent="0.3">
      <c r="A358" s="834">
        <f t="shared" ref="A358" si="82">A354+1</f>
        <v>86</v>
      </c>
      <c r="B358" s="483" t="s">
        <v>22</v>
      </c>
      <c r="C358" s="483" t="s">
        <v>23</v>
      </c>
      <c r="D358" s="483" t="s">
        <v>5593</v>
      </c>
      <c r="E358" s="837" t="s">
        <v>5594</v>
      </c>
      <c r="F358" s="837"/>
      <c r="G358" s="837" t="s">
        <v>17</v>
      </c>
      <c r="H358" s="771"/>
      <c r="I358" s="478"/>
      <c r="J358" s="138" t="s">
        <v>5608</v>
      </c>
      <c r="K358" s="139"/>
      <c r="L358" s="139"/>
      <c r="M358" s="140"/>
      <c r="N358" s="94"/>
      <c r="V358" s="73"/>
    </row>
    <row r="359" spans="1:22" ht="13.8" thickBot="1" x14ac:dyDescent="0.3">
      <c r="A359" s="750"/>
      <c r="B359" s="142"/>
      <c r="C359" s="142"/>
      <c r="D359" s="473"/>
      <c r="E359" s="142"/>
      <c r="F359" s="142"/>
      <c r="G359" s="1091"/>
      <c r="H359" s="1092"/>
      <c r="I359" s="1093"/>
      <c r="J359" s="78" t="s">
        <v>5608</v>
      </c>
      <c r="K359" s="78"/>
      <c r="L359" s="78"/>
      <c r="M359" s="145"/>
      <c r="N359" s="94"/>
      <c r="V359" s="73">
        <f>G359</f>
        <v>0</v>
      </c>
    </row>
    <row r="360" spans="1:22" ht="21" thickBot="1" x14ac:dyDescent="0.3">
      <c r="A360" s="750"/>
      <c r="B360" s="485" t="s">
        <v>34</v>
      </c>
      <c r="C360" s="485" t="s">
        <v>35</v>
      </c>
      <c r="D360" s="485" t="s">
        <v>5600</v>
      </c>
      <c r="E360" s="840" t="s">
        <v>5601</v>
      </c>
      <c r="F360" s="840"/>
      <c r="G360" s="730"/>
      <c r="H360" s="731"/>
      <c r="I360" s="732"/>
      <c r="J360" s="149" t="s">
        <v>5630</v>
      </c>
      <c r="K360" s="82"/>
      <c r="L360" s="82"/>
      <c r="M360" s="150"/>
      <c r="N360" s="94"/>
      <c r="V360" s="73"/>
    </row>
    <row r="361" spans="1:22" ht="13.8" thickBot="1" x14ac:dyDescent="0.3">
      <c r="A361" s="842"/>
      <c r="B361" s="152"/>
      <c r="C361" s="152"/>
      <c r="D361" s="153"/>
      <c r="E361" s="154" t="s">
        <v>5605</v>
      </c>
      <c r="F361" s="155"/>
      <c r="G361" s="778"/>
      <c r="H361" s="779"/>
      <c r="I361" s="780"/>
      <c r="J361" s="149" t="s">
        <v>5631</v>
      </c>
      <c r="K361" s="82"/>
      <c r="L361" s="82"/>
      <c r="M361" s="150"/>
      <c r="N361" s="94"/>
      <c r="V361" s="73"/>
    </row>
    <row r="362" spans="1:22" ht="21.6" thickTop="1" thickBot="1" x14ac:dyDescent="0.3">
      <c r="A362" s="834">
        <f t="shared" ref="A362" si="83">A358+1</f>
        <v>87</v>
      </c>
      <c r="B362" s="483" t="s">
        <v>22</v>
      </c>
      <c r="C362" s="483" t="s">
        <v>23</v>
      </c>
      <c r="D362" s="483" t="s">
        <v>5593</v>
      </c>
      <c r="E362" s="837" t="s">
        <v>5594</v>
      </c>
      <c r="F362" s="837"/>
      <c r="G362" s="837" t="s">
        <v>17</v>
      </c>
      <c r="H362" s="771"/>
      <c r="I362" s="478"/>
      <c r="J362" s="138" t="s">
        <v>5608</v>
      </c>
      <c r="K362" s="139"/>
      <c r="L362" s="139"/>
      <c r="M362" s="140"/>
      <c r="N362" s="94"/>
      <c r="V362" s="73"/>
    </row>
    <row r="363" spans="1:22" ht="13.8" thickBot="1" x14ac:dyDescent="0.3">
      <c r="A363" s="750"/>
      <c r="B363" s="142"/>
      <c r="C363" s="142"/>
      <c r="D363" s="473"/>
      <c r="E363" s="142"/>
      <c r="F363" s="142"/>
      <c r="G363" s="1091"/>
      <c r="H363" s="1092"/>
      <c r="I363" s="1093"/>
      <c r="J363" s="78" t="s">
        <v>5608</v>
      </c>
      <c r="K363" s="78"/>
      <c r="L363" s="78"/>
      <c r="M363" s="145"/>
      <c r="N363" s="94"/>
      <c r="V363" s="73">
        <f>G363</f>
        <v>0</v>
      </c>
    </row>
    <row r="364" spans="1:22" ht="21" thickBot="1" x14ac:dyDescent="0.3">
      <c r="A364" s="750"/>
      <c r="B364" s="485" t="s">
        <v>34</v>
      </c>
      <c r="C364" s="485" t="s">
        <v>35</v>
      </c>
      <c r="D364" s="485" t="s">
        <v>5600</v>
      </c>
      <c r="E364" s="840" t="s">
        <v>5601</v>
      </c>
      <c r="F364" s="840"/>
      <c r="G364" s="730"/>
      <c r="H364" s="731"/>
      <c r="I364" s="732"/>
      <c r="J364" s="149" t="s">
        <v>5630</v>
      </c>
      <c r="K364" s="82"/>
      <c r="L364" s="82"/>
      <c r="M364" s="150"/>
      <c r="N364" s="94"/>
      <c r="V364" s="73"/>
    </row>
    <row r="365" spans="1:22" ht="13.8" thickBot="1" x14ac:dyDescent="0.3">
      <c r="A365" s="842"/>
      <c r="B365" s="152"/>
      <c r="C365" s="152"/>
      <c r="D365" s="153"/>
      <c r="E365" s="154" t="s">
        <v>5605</v>
      </c>
      <c r="F365" s="155"/>
      <c r="G365" s="778"/>
      <c r="H365" s="779"/>
      <c r="I365" s="780"/>
      <c r="J365" s="149" t="s">
        <v>5631</v>
      </c>
      <c r="K365" s="82"/>
      <c r="L365" s="82"/>
      <c r="M365" s="150"/>
      <c r="N365" s="94"/>
      <c r="V365" s="73"/>
    </row>
    <row r="366" spans="1:22" ht="21.6" thickTop="1" thickBot="1" x14ac:dyDescent="0.3">
      <c r="A366" s="834">
        <f t="shared" ref="A366" si="84">A362+1</f>
        <v>88</v>
      </c>
      <c r="B366" s="483" t="s">
        <v>22</v>
      </c>
      <c r="C366" s="483" t="s">
        <v>23</v>
      </c>
      <c r="D366" s="483" t="s">
        <v>5593</v>
      </c>
      <c r="E366" s="837" t="s">
        <v>5594</v>
      </c>
      <c r="F366" s="837"/>
      <c r="G366" s="837" t="s">
        <v>17</v>
      </c>
      <c r="H366" s="771"/>
      <c r="I366" s="478"/>
      <c r="J366" s="138" t="s">
        <v>5608</v>
      </c>
      <c r="K366" s="139"/>
      <c r="L366" s="139"/>
      <c r="M366" s="140"/>
      <c r="N366" s="94"/>
      <c r="V366" s="73"/>
    </row>
    <row r="367" spans="1:22" ht="13.8" thickBot="1" x14ac:dyDescent="0.3">
      <c r="A367" s="750"/>
      <c r="B367" s="142"/>
      <c r="C367" s="142"/>
      <c r="D367" s="473"/>
      <c r="E367" s="142"/>
      <c r="F367" s="142"/>
      <c r="G367" s="1091"/>
      <c r="H367" s="1092"/>
      <c r="I367" s="1093"/>
      <c r="J367" s="78" t="s">
        <v>5608</v>
      </c>
      <c r="K367" s="78"/>
      <c r="L367" s="78"/>
      <c r="M367" s="145"/>
      <c r="N367" s="94"/>
      <c r="V367" s="73">
        <f>G367</f>
        <v>0</v>
      </c>
    </row>
    <row r="368" spans="1:22" ht="21" thickBot="1" x14ac:dyDescent="0.3">
      <c r="A368" s="750"/>
      <c r="B368" s="485" t="s">
        <v>34</v>
      </c>
      <c r="C368" s="485" t="s">
        <v>35</v>
      </c>
      <c r="D368" s="485" t="s">
        <v>5600</v>
      </c>
      <c r="E368" s="840" t="s">
        <v>5601</v>
      </c>
      <c r="F368" s="840"/>
      <c r="G368" s="730"/>
      <c r="H368" s="731"/>
      <c r="I368" s="732"/>
      <c r="J368" s="149" t="s">
        <v>5630</v>
      </c>
      <c r="K368" s="82"/>
      <c r="L368" s="82"/>
      <c r="M368" s="150"/>
      <c r="N368" s="94"/>
      <c r="V368" s="73"/>
    </row>
    <row r="369" spans="1:22" ht="13.8" thickBot="1" x14ac:dyDescent="0.3">
      <c r="A369" s="842"/>
      <c r="B369" s="152"/>
      <c r="C369" s="152"/>
      <c r="D369" s="153"/>
      <c r="E369" s="154" t="s">
        <v>5605</v>
      </c>
      <c r="F369" s="155"/>
      <c r="G369" s="778"/>
      <c r="H369" s="779"/>
      <c r="I369" s="780"/>
      <c r="J369" s="149" t="s">
        <v>5631</v>
      </c>
      <c r="K369" s="82"/>
      <c r="L369" s="82"/>
      <c r="M369" s="150"/>
      <c r="N369" s="94"/>
      <c r="V369" s="73"/>
    </row>
    <row r="370" spans="1:22" ht="21.6" thickTop="1" thickBot="1" x14ac:dyDescent="0.3">
      <c r="A370" s="834">
        <f t="shared" ref="A370" si="85">A366+1</f>
        <v>89</v>
      </c>
      <c r="B370" s="483" t="s">
        <v>22</v>
      </c>
      <c r="C370" s="483" t="s">
        <v>23</v>
      </c>
      <c r="D370" s="483" t="s">
        <v>5593</v>
      </c>
      <c r="E370" s="837" t="s">
        <v>5594</v>
      </c>
      <c r="F370" s="837"/>
      <c r="G370" s="837" t="s">
        <v>17</v>
      </c>
      <c r="H370" s="771"/>
      <c r="I370" s="478"/>
      <c r="J370" s="138" t="s">
        <v>5608</v>
      </c>
      <c r="K370" s="139"/>
      <c r="L370" s="139"/>
      <c r="M370" s="140"/>
      <c r="N370" s="94"/>
      <c r="V370" s="73"/>
    </row>
    <row r="371" spans="1:22" ht="13.8" thickBot="1" x14ac:dyDescent="0.3">
      <c r="A371" s="750"/>
      <c r="B371" s="142"/>
      <c r="C371" s="142"/>
      <c r="D371" s="473"/>
      <c r="E371" s="142"/>
      <c r="F371" s="142"/>
      <c r="G371" s="1091"/>
      <c r="H371" s="1092"/>
      <c r="I371" s="1093"/>
      <c r="J371" s="78" t="s">
        <v>5608</v>
      </c>
      <c r="K371" s="78"/>
      <c r="L371" s="78"/>
      <c r="M371" s="145"/>
      <c r="N371" s="94"/>
      <c r="V371" s="73">
        <f>G371</f>
        <v>0</v>
      </c>
    </row>
    <row r="372" spans="1:22" ht="21" thickBot="1" x14ac:dyDescent="0.3">
      <c r="A372" s="750"/>
      <c r="B372" s="485" t="s">
        <v>34</v>
      </c>
      <c r="C372" s="485" t="s">
        <v>35</v>
      </c>
      <c r="D372" s="485" t="s">
        <v>5600</v>
      </c>
      <c r="E372" s="840" t="s">
        <v>5601</v>
      </c>
      <c r="F372" s="840"/>
      <c r="G372" s="730"/>
      <c r="H372" s="731"/>
      <c r="I372" s="732"/>
      <c r="J372" s="149" t="s">
        <v>5630</v>
      </c>
      <c r="K372" s="82"/>
      <c r="L372" s="82"/>
      <c r="M372" s="150"/>
      <c r="N372" s="94"/>
      <c r="V372" s="73"/>
    </row>
    <row r="373" spans="1:22" ht="13.8" thickBot="1" x14ac:dyDescent="0.3">
      <c r="A373" s="842"/>
      <c r="B373" s="152"/>
      <c r="C373" s="152"/>
      <c r="D373" s="153"/>
      <c r="E373" s="154" t="s">
        <v>5605</v>
      </c>
      <c r="F373" s="155"/>
      <c r="G373" s="778"/>
      <c r="H373" s="779"/>
      <c r="I373" s="780"/>
      <c r="J373" s="149" t="s">
        <v>5631</v>
      </c>
      <c r="K373" s="82"/>
      <c r="L373" s="82"/>
      <c r="M373" s="150"/>
      <c r="N373" s="94"/>
      <c r="V373" s="73"/>
    </row>
    <row r="374" spans="1:22" ht="21.6" thickTop="1" thickBot="1" x14ac:dyDescent="0.3">
      <c r="A374" s="834">
        <f t="shared" ref="A374" si="86">A370+1</f>
        <v>90</v>
      </c>
      <c r="B374" s="483" t="s">
        <v>22</v>
      </c>
      <c r="C374" s="483" t="s">
        <v>23</v>
      </c>
      <c r="D374" s="483" t="s">
        <v>5593</v>
      </c>
      <c r="E374" s="837" t="s">
        <v>5594</v>
      </c>
      <c r="F374" s="837"/>
      <c r="G374" s="837" t="s">
        <v>17</v>
      </c>
      <c r="H374" s="771"/>
      <c r="I374" s="478"/>
      <c r="J374" s="138" t="s">
        <v>5608</v>
      </c>
      <c r="K374" s="139"/>
      <c r="L374" s="139"/>
      <c r="M374" s="140"/>
      <c r="N374" s="94"/>
      <c r="V374" s="73"/>
    </row>
    <row r="375" spans="1:22" ht="13.8" thickBot="1" x14ac:dyDescent="0.3">
      <c r="A375" s="750"/>
      <c r="B375" s="142"/>
      <c r="C375" s="142"/>
      <c r="D375" s="473"/>
      <c r="E375" s="142"/>
      <c r="F375" s="142"/>
      <c r="G375" s="1091"/>
      <c r="H375" s="1092"/>
      <c r="I375" s="1093"/>
      <c r="J375" s="78" t="s">
        <v>5608</v>
      </c>
      <c r="K375" s="78"/>
      <c r="L375" s="78"/>
      <c r="M375" s="145"/>
      <c r="N375" s="94"/>
      <c r="V375" s="73">
        <f>G375</f>
        <v>0</v>
      </c>
    </row>
    <row r="376" spans="1:22" ht="21" thickBot="1" x14ac:dyDescent="0.3">
      <c r="A376" s="750"/>
      <c r="B376" s="485" t="s">
        <v>34</v>
      </c>
      <c r="C376" s="485" t="s">
        <v>35</v>
      </c>
      <c r="D376" s="485" t="s">
        <v>5600</v>
      </c>
      <c r="E376" s="840" t="s">
        <v>5601</v>
      </c>
      <c r="F376" s="840"/>
      <c r="G376" s="730"/>
      <c r="H376" s="731"/>
      <c r="I376" s="732"/>
      <c r="J376" s="149" t="s">
        <v>5630</v>
      </c>
      <c r="K376" s="82"/>
      <c r="L376" s="82"/>
      <c r="M376" s="150"/>
      <c r="N376" s="94"/>
      <c r="V376" s="73"/>
    </row>
    <row r="377" spans="1:22" ht="13.8" thickBot="1" x14ac:dyDescent="0.3">
      <c r="A377" s="842"/>
      <c r="B377" s="152"/>
      <c r="C377" s="152"/>
      <c r="D377" s="153"/>
      <c r="E377" s="154" t="s">
        <v>5605</v>
      </c>
      <c r="F377" s="155"/>
      <c r="G377" s="778"/>
      <c r="H377" s="779"/>
      <c r="I377" s="780"/>
      <c r="J377" s="149" t="s">
        <v>5631</v>
      </c>
      <c r="K377" s="82"/>
      <c r="L377" s="82"/>
      <c r="M377" s="150"/>
      <c r="N377" s="94"/>
      <c r="V377" s="73"/>
    </row>
    <row r="378" spans="1:22" ht="21.6" thickTop="1" thickBot="1" x14ac:dyDescent="0.3">
      <c r="A378" s="834">
        <f t="shared" ref="A378" si="87">A374+1</f>
        <v>91</v>
      </c>
      <c r="B378" s="483" t="s">
        <v>22</v>
      </c>
      <c r="C378" s="483" t="s">
        <v>23</v>
      </c>
      <c r="D378" s="483" t="s">
        <v>5593</v>
      </c>
      <c r="E378" s="837" t="s">
        <v>5594</v>
      </c>
      <c r="F378" s="837"/>
      <c r="G378" s="837" t="s">
        <v>17</v>
      </c>
      <c r="H378" s="771"/>
      <c r="I378" s="478"/>
      <c r="J378" s="138" t="s">
        <v>5608</v>
      </c>
      <c r="K378" s="139"/>
      <c r="L378" s="139"/>
      <c r="M378" s="140"/>
      <c r="N378" s="94"/>
      <c r="V378" s="73"/>
    </row>
    <row r="379" spans="1:22" ht="13.8" thickBot="1" x14ac:dyDescent="0.3">
      <c r="A379" s="750"/>
      <c r="B379" s="142"/>
      <c r="C379" s="142"/>
      <c r="D379" s="473"/>
      <c r="E379" s="142"/>
      <c r="F379" s="142"/>
      <c r="G379" s="1091"/>
      <c r="H379" s="1092"/>
      <c r="I379" s="1093"/>
      <c r="J379" s="78" t="s">
        <v>5608</v>
      </c>
      <c r="K379" s="78"/>
      <c r="L379" s="78"/>
      <c r="M379" s="145"/>
      <c r="N379" s="94"/>
      <c r="V379" s="73">
        <f>G379</f>
        <v>0</v>
      </c>
    </row>
    <row r="380" spans="1:22" ht="21" thickBot="1" x14ac:dyDescent="0.3">
      <c r="A380" s="750"/>
      <c r="B380" s="485" t="s">
        <v>34</v>
      </c>
      <c r="C380" s="485" t="s">
        <v>35</v>
      </c>
      <c r="D380" s="485" t="s">
        <v>5600</v>
      </c>
      <c r="E380" s="840" t="s">
        <v>5601</v>
      </c>
      <c r="F380" s="840"/>
      <c r="G380" s="730"/>
      <c r="H380" s="731"/>
      <c r="I380" s="732"/>
      <c r="J380" s="149" t="s">
        <v>5630</v>
      </c>
      <c r="K380" s="82"/>
      <c r="L380" s="82"/>
      <c r="M380" s="150"/>
      <c r="N380" s="94"/>
      <c r="V380" s="73"/>
    </row>
    <row r="381" spans="1:22" ht="13.8" thickBot="1" x14ac:dyDescent="0.3">
      <c r="A381" s="842"/>
      <c r="B381" s="152"/>
      <c r="C381" s="152"/>
      <c r="D381" s="153"/>
      <c r="E381" s="154" t="s">
        <v>5605</v>
      </c>
      <c r="F381" s="155"/>
      <c r="G381" s="778"/>
      <c r="H381" s="779"/>
      <c r="I381" s="780"/>
      <c r="J381" s="149" t="s">
        <v>5631</v>
      </c>
      <c r="K381" s="82"/>
      <c r="L381" s="82"/>
      <c r="M381" s="150"/>
      <c r="N381" s="94"/>
      <c r="V381" s="73"/>
    </row>
    <row r="382" spans="1:22" ht="21.6" thickTop="1" thickBot="1" x14ac:dyDescent="0.3">
      <c r="A382" s="834">
        <f t="shared" ref="A382" si="88">A378+1</f>
        <v>92</v>
      </c>
      <c r="B382" s="483" t="s">
        <v>22</v>
      </c>
      <c r="C382" s="483" t="s">
        <v>23</v>
      </c>
      <c r="D382" s="483" t="s">
        <v>5593</v>
      </c>
      <c r="E382" s="837" t="s">
        <v>5594</v>
      </c>
      <c r="F382" s="837"/>
      <c r="G382" s="837" t="s">
        <v>17</v>
      </c>
      <c r="H382" s="771"/>
      <c r="I382" s="478"/>
      <c r="J382" s="138" t="s">
        <v>5608</v>
      </c>
      <c r="K382" s="139"/>
      <c r="L382" s="139"/>
      <c r="M382" s="140"/>
      <c r="N382" s="94"/>
      <c r="V382" s="73"/>
    </row>
    <row r="383" spans="1:22" ht="13.8" thickBot="1" x14ac:dyDescent="0.3">
      <c r="A383" s="750"/>
      <c r="B383" s="142"/>
      <c r="C383" s="142"/>
      <c r="D383" s="473"/>
      <c r="E383" s="142"/>
      <c r="F383" s="142"/>
      <c r="G383" s="1091"/>
      <c r="H383" s="1092"/>
      <c r="I383" s="1093"/>
      <c r="J383" s="78" t="s">
        <v>5608</v>
      </c>
      <c r="K383" s="78"/>
      <c r="L383" s="78"/>
      <c r="M383" s="145"/>
      <c r="N383" s="94"/>
      <c r="V383" s="73">
        <f>G383</f>
        <v>0</v>
      </c>
    </row>
    <row r="384" spans="1:22" ht="21" thickBot="1" x14ac:dyDescent="0.3">
      <c r="A384" s="750"/>
      <c r="B384" s="485" t="s">
        <v>34</v>
      </c>
      <c r="C384" s="485" t="s">
        <v>35</v>
      </c>
      <c r="D384" s="485" t="s">
        <v>5600</v>
      </c>
      <c r="E384" s="840" t="s">
        <v>5601</v>
      </c>
      <c r="F384" s="840"/>
      <c r="G384" s="730"/>
      <c r="H384" s="731"/>
      <c r="I384" s="732"/>
      <c r="J384" s="149" t="s">
        <v>5630</v>
      </c>
      <c r="K384" s="82"/>
      <c r="L384" s="82"/>
      <c r="M384" s="150"/>
      <c r="N384" s="94"/>
      <c r="V384" s="73"/>
    </row>
    <row r="385" spans="1:22" ht="13.8" thickBot="1" x14ac:dyDescent="0.3">
      <c r="A385" s="842"/>
      <c r="B385" s="152"/>
      <c r="C385" s="152"/>
      <c r="D385" s="153"/>
      <c r="E385" s="154" t="s">
        <v>5605</v>
      </c>
      <c r="F385" s="155"/>
      <c r="G385" s="778"/>
      <c r="H385" s="779"/>
      <c r="I385" s="780"/>
      <c r="J385" s="149" t="s">
        <v>5631</v>
      </c>
      <c r="K385" s="82"/>
      <c r="L385" s="82"/>
      <c r="M385" s="150"/>
      <c r="N385" s="94"/>
      <c r="V385" s="73"/>
    </row>
    <row r="386" spans="1:22" ht="21.6" thickTop="1" thickBot="1" x14ac:dyDescent="0.3">
      <c r="A386" s="834">
        <f t="shared" ref="A386" si="89">A382+1</f>
        <v>93</v>
      </c>
      <c r="B386" s="483" t="s">
        <v>22</v>
      </c>
      <c r="C386" s="483" t="s">
        <v>23</v>
      </c>
      <c r="D386" s="483" t="s">
        <v>5593</v>
      </c>
      <c r="E386" s="837" t="s">
        <v>5594</v>
      </c>
      <c r="F386" s="837"/>
      <c r="G386" s="837" t="s">
        <v>17</v>
      </c>
      <c r="H386" s="771"/>
      <c r="I386" s="478"/>
      <c r="J386" s="138" t="s">
        <v>5608</v>
      </c>
      <c r="K386" s="139"/>
      <c r="L386" s="139"/>
      <c r="M386" s="140"/>
      <c r="N386" s="94"/>
      <c r="V386" s="73"/>
    </row>
    <row r="387" spans="1:22" ht="13.8" thickBot="1" x14ac:dyDescent="0.3">
      <c r="A387" s="750"/>
      <c r="B387" s="142"/>
      <c r="C387" s="142"/>
      <c r="D387" s="473"/>
      <c r="E387" s="142"/>
      <c r="F387" s="142"/>
      <c r="G387" s="1091"/>
      <c r="H387" s="1092"/>
      <c r="I387" s="1093"/>
      <c r="J387" s="78" t="s">
        <v>5608</v>
      </c>
      <c r="K387" s="78"/>
      <c r="L387" s="78"/>
      <c r="M387" s="145"/>
      <c r="N387" s="94"/>
      <c r="V387" s="73">
        <f>G387</f>
        <v>0</v>
      </c>
    </row>
    <row r="388" spans="1:22" ht="21" thickBot="1" x14ac:dyDescent="0.3">
      <c r="A388" s="750"/>
      <c r="B388" s="485" t="s">
        <v>34</v>
      </c>
      <c r="C388" s="485" t="s">
        <v>35</v>
      </c>
      <c r="D388" s="485" t="s">
        <v>5600</v>
      </c>
      <c r="E388" s="840" t="s">
        <v>5601</v>
      </c>
      <c r="F388" s="840"/>
      <c r="G388" s="730"/>
      <c r="H388" s="731"/>
      <c r="I388" s="732"/>
      <c r="J388" s="149" t="s">
        <v>5630</v>
      </c>
      <c r="K388" s="82"/>
      <c r="L388" s="82"/>
      <c r="M388" s="150"/>
      <c r="N388" s="94"/>
      <c r="V388" s="73"/>
    </row>
    <row r="389" spans="1:22" ht="13.8" thickBot="1" x14ac:dyDescent="0.3">
      <c r="A389" s="842"/>
      <c r="B389" s="152"/>
      <c r="C389" s="152"/>
      <c r="D389" s="153"/>
      <c r="E389" s="154" t="s">
        <v>5605</v>
      </c>
      <c r="F389" s="155"/>
      <c r="G389" s="778"/>
      <c r="H389" s="779"/>
      <c r="I389" s="780"/>
      <c r="J389" s="149" t="s">
        <v>5631</v>
      </c>
      <c r="K389" s="82"/>
      <c r="L389" s="82"/>
      <c r="M389" s="150"/>
      <c r="N389" s="94"/>
      <c r="V389" s="73"/>
    </row>
    <row r="390" spans="1:22" ht="21.6" thickTop="1" thickBot="1" x14ac:dyDescent="0.3">
      <c r="A390" s="834">
        <f t="shared" ref="A390" si="90">A386+1</f>
        <v>94</v>
      </c>
      <c r="B390" s="483" t="s">
        <v>22</v>
      </c>
      <c r="C390" s="483" t="s">
        <v>23</v>
      </c>
      <c r="D390" s="483" t="s">
        <v>5593</v>
      </c>
      <c r="E390" s="837" t="s">
        <v>5594</v>
      </c>
      <c r="F390" s="837"/>
      <c r="G390" s="837" t="s">
        <v>17</v>
      </c>
      <c r="H390" s="771"/>
      <c r="I390" s="478"/>
      <c r="J390" s="138" t="s">
        <v>5608</v>
      </c>
      <c r="K390" s="139"/>
      <c r="L390" s="139"/>
      <c r="M390" s="140"/>
      <c r="N390" s="94"/>
      <c r="V390" s="73"/>
    </row>
    <row r="391" spans="1:22" ht="13.8" thickBot="1" x14ac:dyDescent="0.3">
      <c r="A391" s="750"/>
      <c r="B391" s="142"/>
      <c r="C391" s="142"/>
      <c r="D391" s="473"/>
      <c r="E391" s="142"/>
      <c r="F391" s="142"/>
      <c r="G391" s="1091"/>
      <c r="H391" s="1092"/>
      <c r="I391" s="1093"/>
      <c r="J391" s="78" t="s">
        <v>5608</v>
      </c>
      <c r="K391" s="78"/>
      <c r="L391" s="78"/>
      <c r="M391" s="145"/>
      <c r="N391" s="94"/>
      <c r="V391" s="73">
        <f>G391</f>
        <v>0</v>
      </c>
    </row>
    <row r="392" spans="1:22" ht="21" thickBot="1" x14ac:dyDescent="0.3">
      <c r="A392" s="750"/>
      <c r="B392" s="485" t="s">
        <v>34</v>
      </c>
      <c r="C392" s="485" t="s">
        <v>35</v>
      </c>
      <c r="D392" s="485" t="s">
        <v>5600</v>
      </c>
      <c r="E392" s="840" t="s">
        <v>5601</v>
      </c>
      <c r="F392" s="840"/>
      <c r="G392" s="730"/>
      <c r="H392" s="731"/>
      <c r="I392" s="732"/>
      <c r="J392" s="149" t="s">
        <v>5630</v>
      </c>
      <c r="K392" s="82"/>
      <c r="L392" s="82"/>
      <c r="M392" s="150"/>
      <c r="N392" s="94"/>
      <c r="V392" s="73"/>
    </row>
    <row r="393" spans="1:22" ht="13.8" thickBot="1" x14ac:dyDescent="0.3">
      <c r="A393" s="842"/>
      <c r="B393" s="152"/>
      <c r="C393" s="152"/>
      <c r="D393" s="153"/>
      <c r="E393" s="154" t="s">
        <v>5605</v>
      </c>
      <c r="F393" s="155"/>
      <c r="G393" s="778"/>
      <c r="H393" s="779"/>
      <c r="I393" s="780"/>
      <c r="J393" s="149" t="s">
        <v>5631</v>
      </c>
      <c r="K393" s="82"/>
      <c r="L393" s="82"/>
      <c r="M393" s="150"/>
      <c r="N393" s="94"/>
      <c r="V393" s="73"/>
    </row>
    <row r="394" spans="1:22" ht="21.6" thickTop="1" thickBot="1" x14ac:dyDescent="0.3">
      <c r="A394" s="834">
        <f t="shared" ref="A394" si="91">A390+1</f>
        <v>95</v>
      </c>
      <c r="B394" s="483" t="s">
        <v>22</v>
      </c>
      <c r="C394" s="483" t="s">
        <v>23</v>
      </c>
      <c r="D394" s="483" t="s">
        <v>5593</v>
      </c>
      <c r="E394" s="837" t="s">
        <v>5594</v>
      </c>
      <c r="F394" s="837"/>
      <c r="G394" s="837" t="s">
        <v>17</v>
      </c>
      <c r="H394" s="771"/>
      <c r="I394" s="478"/>
      <c r="J394" s="138" t="s">
        <v>5608</v>
      </c>
      <c r="K394" s="139"/>
      <c r="L394" s="139"/>
      <c r="M394" s="140"/>
      <c r="N394" s="94"/>
      <c r="V394" s="73"/>
    </row>
    <row r="395" spans="1:22" ht="13.8" thickBot="1" x14ac:dyDescent="0.3">
      <c r="A395" s="750"/>
      <c r="B395" s="142"/>
      <c r="C395" s="142"/>
      <c r="D395" s="473"/>
      <c r="E395" s="142"/>
      <c r="F395" s="142"/>
      <c r="G395" s="1091"/>
      <c r="H395" s="1092"/>
      <c r="I395" s="1093"/>
      <c r="J395" s="78" t="s">
        <v>5608</v>
      </c>
      <c r="K395" s="78"/>
      <c r="L395" s="78"/>
      <c r="M395" s="145"/>
      <c r="N395" s="94"/>
      <c r="V395" s="73">
        <f>G395</f>
        <v>0</v>
      </c>
    </row>
    <row r="396" spans="1:22" ht="21" thickBot="1" x14ac:dyDescent="0.3">
      <c r="A396" s="750"/>
      <c r="B396" s="485" t="s">
        <v>34</v>
      </c>
      <c r="C396" s="485" t="s">
        <v>35</v>
      </c>
      <c r="D396" s="485" t="s">
        <v>5600</v>
      </c>
      <c r="E396" s="840" t="s">
        <v>5601</v>
      </c>
      <c r="F396" s="840"/>
      <c r="G396" s="730"/>
      <c r="H396" s="731"/>
      <c r="I396" s="732"/>
      <c r="J396" s="149" t="s">
        <v>5630</v>
      </c>
      <c r="K396" s="82"/>
      <c r="L396" s="82"/>
      <c r="M396" s="150"/>
      <c r="N396" s="94"/>
      <c r="V396" s="73"/>
    </row>
    <row r="397" spans="1:22" ht="13.8" thickBot="1" x14ac:dyDescent="0.3">
      <c r="A397" s="842"/>
      <c r="B397" s="152"/>
      <c r="C397" s="152"/>
      <c r="D397" s="153"/>
      <c r="E397" s="154" t="s">
        <v>5605</v>
      </c>
      <c r="F397" s="155"/>
      <c r="G397" s="778"/>
      <c r="H397" s="779"/>
      <c r="I397" s="780"/>
      <c r="J397" s="149" t="s">
        <v>5631</v>
      </c>
      <c r="K397" s="82"/>
      <c r="L397" s="82"/>
      <c r="M397" s="150"/>
      <c r="N397" s="94"/>
      <c r="V397" s="73"/>
    </row>
    <row r="398" spans="1:22" ht="21.6" thickTop="1" thickBot="1" x14ac:dyDescent="0.3">
      <c r="A398" s="834">
        <f t="shared" ref="A398" si="92">A394+1</f>
        <v>96</v>
      </c>
      <c r="B398" s="483" t="s">
        <v>22</v>
      </c>
      <c r="C398" s="483" t="s">
        <v>23</v>
      </c>
      <c r="D398" s="483" t="s">
        <v>5593</v>
      </c>
      <c r="E398" s="837" t="s">
        <v>5594</v>
      </c>
      <c r="F398" s="837"/>
      <c r="G398" s="837" t="s">
        <v>17</v>
      </c>
      <c r="H398" s="771"/>
      <c r="I398" s="478"/>
      <c r="J398" s="138" t="s">
        <v>5608</v>
      </c>
      <c r="K398" s="139"/>
      <c r="L398" s="139"/>
      <c r="M398" s="140"/>
      <c r="N398" s="94"/>
      <c r="V398" s="73"/>
    </row>
    <row r="399" spans="1:22" ht="13.8" thickBot="1" x14ac:dyDescent="0.3">
      <c r="A399" s="750"/>
      <c r="B399" s="142"/>
      <c r="C399" s="142"/>
      <c r="D399" s="473"/>
      <c r="E399" s="142"/>
      <c r="F399" s="142"/>
      <c r="G399" s="1091"/>
      <c r="H399" s="1092"/>
      <c r="I399" s="1093"/>
      <c r="J399" s="78" t="s">
        <v>5608</v>
      </c>
      <c r="K399" s="78"/>
      <c r="L399" s="78"/>
      <c r="M399" s="145"/>
      <c r="N399" s="94"/>
      <c r="V399" s="73">
        <f>G399</f>
        <v>0</v>
      </c>
    </row>
    <row r="400" spans="1:22" ht="21" thickBot="1" x14ac:dyDescent="0.3">
      <c r="A400" s="750"/>
      <c r="B400" s="485" t="s">
        <v>34</v>
      </c>
      <c r="C400" s="485" t="s">
        <v>35</v>
      </c>
      <c r="D400" s="485" t="s">
        <v>5600</v>
      </c>
      <c r="E400" s="840" t="s">
        <v>5601</v>
      </c>
      <c r="F400" s="840"/>
      <c r="G400" s="730"/>
      <c r="H400" s="731"/>
      <c r="I400" s="732"/>
      <c r="J400" s="149" t="s">
        <v>5630</v>
      </c>
      <c r="K400" s="82"/>
      <c r="L400" s="82"/>
      <c r="M400" s="150"/>
      <c r="N400" s="94"/>
      <c r="V400" s="73"/>
    </row>
    <row r="401" spans="1:22" ht="13.8" thickBot="1" x14ac:dyDescent="0.3">
      <c r="A401" s="842"/>
      <c r="B401" s="152"/>
      <c r="C401" s="152"/>
      <c r="D401" s="153"/>
      <c r="E401" s="154" t="s">
        <v>5605</v>
      </c>
      <c r="F401" s="155"/>
      <c r="G401" s="778"/>
      <c r="H401" s="779"/>
      <c r="I401" s="780"/>
      <c r="J401" s="149" t="s">
        <v>5631</v>
      </c>
      <c r="K401" s="82"/>
      <c r="L401" s="82"/>
      <c r="M401" s="150"/>
      <c r="N401" s="94"/>
      <c r="V401" s="73"/>
    </row>
    <row r="402" spans="1:22" ht="21.6" thickTop="1" thickBot="1" x14ac:dyDescent="0.3">
      <c r="A402" s="834">
        <f t="shared" ref="A402" si="93">A398+1</f>
        <v>97</v>
      </c>
      <c r="B402" s="483" t="s">
        <v>22</v>
      </c>
      <c r="C402" s="483" t="s">
        <v>23</v>
      </c>
      <c r="D402" s="483" t="s">
        <v>5593</v>
      </c>
      <c r="E402" s="837" t="s">
        <v>5594</v>
      </c>
      <c r="F402" s="837"/>
      <c r="G402" s="837" t="s">
        <v>17</v>
      </c>
      <c r="H402" s="771"/>
      <c r="I402" s="478"/>
      <c r="J402" s="138" t="s">
        <v>5608</v>
      </c>
      <c r="K402" s="139"/>
      <c r="L402" s="139"/>
      <c r="M402" s="140"/>
      <c r="N402" s="94"/>
      <c r="V402" s="73"/>
    </row>
    <row r="403" spans="1:22" ht="13.8" thickBot="1" x14ac:dyDescent="0.3">
      <c r="A403" s="750"/>
      <c r="B403" s="142"/>
      <c r="C403" s="142"/>
      <c r="D403" s="473"/>
      <c r="E403" s="142"/>
      <c r="F403" s="142"/>
      <c r="G403" s="1091"/>
      <c r="H403" s="1092"/>
      <c r="I403" s="1093"/>
      <c r="J403" s="78" t="s">
        <v>5608</v>
      </c>
      <c r="K403" s="78"/>
      <c r="L403" s="78"/>
      <c r="M403" s="145"/>
      <c r="N403" s="94"/>
      <c r="V403" s="73">
        <f>G403</f>
        <v>0</v>
      </c>
    </row>
    <row r="404" spans="1:22" ht="21" thickBot="1" x14ac:dyDescent="0.3">
      <c r="A404" s="750"/>
      <c r="B404" s="485" t="s">
        <v>34</v>
      </c>
      <c r="C404" s="485" t="s">
        <v>35</v>
      </c>
      <c r="D404" s="485" t="s">
        <v>5600</v>
      </c>
      <c r="E404" s="840" t="s">
        <v>5601</v>
      </c>
      <c r="F404" s="840"/>
      <c r="G404" s="730"/>
      <c r="H404" s="731"/>
      <c r="I404" s="732"/>
      <c r="J404" s="149" t="s">
        <v>5630</v>
      </c>
      <c r="K404" s="82"/>
      <c r="L404" s="82"/>
      <c r="M404" s="150"/>
      <c r="N404" s="94"/>
      <c r="V404" s="73"/>
    </row>
    <row r="405" spans="1:22" ht="13.8" thickBot="1" x14ac:dyDescent="0.3">
      <c r="A405" s="842"/>
      <c r="B405" s="152"/>
      <c r="C405" s="152"/>
      <c r="D405" s="153"/>
      <c r="E405" s="154" t="s">
        <v>5605</v>
      </c>
      <c r="F405" s="155"/>
      <c r="G405" s="778"/>
      <c r="H405" s="779"/>
      <c r="I405" s="780"/>
      <c r="J405" s="149" t="s">
        <v>5631</v>
      </c>
      <c r="K405" s="82"/>
      <c r="L405" s="82"/>
      <c r="M405" s="150"/>
      <c r="N405" s="94"/>
      <c r="V405" s="73"/>
    </row>
    <row r="406" spans="1:22" ht="21.6" thickTop="1" thickBot="1" x14ac:dyDescent="0.3">
      <c r="A406" s="834">
        <f t="shared" ref="A406" si="94">A402+1</f>
        <v>98</v>
      </c>
      <c r="B406" s="483" t="s">
        <v>22</v>
      </c>
      <c r="C406" s="483" t="s">
        <v>23</v>
      </c>
      <c r="D406" s="483" t="s">
        <v>5593</v>
      </c>
      <c r="E406" s="837" t="s">
        <v>5594</v>
      </c>
      <c r="F406" s="837"/>
      <c r="G406" s="837" t="s">
        <v>17</v>
      </c>
      <c r="H406" s="771"/>
      <c r="I406" s="478"/>
      <c r="J406" s="138" t="s">
        <v>5608</v>
      </c>
      <c r="K406" s="139"/>
      <c r="L406" s="139"/>
      <c r="M406" s="140"/>
      <c r="N406" s="94"/>
      <c r="V406" s="73"/>
    </row>
    <row r="407" spans="1:22" ht="13.8" thickBot="1" x14ac:dyDescent="0.3">
      <c r="A407" s="750"/>
      <c r="B407" s="142"/>
      <c r="C407" s="142"/>
      <c r="D407" s="473"/>
      <c r="E407" s="142"/>
      <c r="F407" s="142"/>
      <c r="G407" s="1091"/>
      <c r="H407" s="1092"/>
      <c r="I407" s="1093"/>
      <c r="J407" s="78" t="s">
        <v>5608</v>
      </c>
      <c r="K407" s="78"/>
      <c r="L407" s="78"/>
      <c r="M407" s="145"/>
      <c r="N407" s="94"/>
      <c r="V407" s="73">
        <f>G407</f>
        <v>0</v>
      </c>
    </row>
    <row r="408" spans="1:22" ht="21" thickBot="1" x14ac:dyDescent="0.3">
      <c r="A408" s="750"/>
      <c r="B408" s="485" t="s">
        <v>34</v>
      </c>
      <c r="C408" s="485" t="s">
        <v>35</v>
      </c>
      <c r="D408" s="485" t="s">
        <v>5600</v>
      </c>
      <c r="E408" s="840" t="s">
        <v>5601</v>
      </c>
      <c r="F408" s="840"/>
      <c r="G408" s="730"/>
      <c r="H408" s="731"/>
      <c r="I408" s="732"/>
      <c r="J408" s="149" t="s">
        <v>5630</v>
      </c>
      <c r="K408" s="82"/>
      <c r="L408" s="82"/>
      <c r="M408" s="150"/>
      <c r="N408" s="94"/>
      <c r="V408" s="73"/>
    </row>
    <row r="409" spans="1:22" ht="13.8" thickBot="1" x14ac:dyDescent="0.3">
      <c r="A409" s="842"/>
      <c r="B409" s="152"/>
      <c r="C409" s="152"/>
      <c r="D409" s="153"/>
      <c r="E409" s="154" t="s">
        <v>5605</v>
      </c>
      <c r="F409" s="155"/>
      <c r="G409" s="778"/>
      <c r="H409" s="779"/>
      <c r="I409" s="780"/>
      <c r="J409" s="149" t="s">
        <v>5631</v>
      </c>
      <c r="K409" s="82"/>
      <c r="L409" s="82"/>
      <c r="M409" s="150"/>
      <c r="N409" s="94"/>
      <c r="V409" s="73"/>
    </row>
    <row r="410" spans="1:22" ht="21.6" thickTop="1" thickBot="1" x14ac:dyDescent="0.3">
      <c r="A410" s="834">
        <f t="shared" ref="A410" si="95">A406+1</f>
        <v>99</v>
      </c>
      <c r="B410" s="483" t="s">
        <v>22</v>
      </c>
      <c r="C410" s="483" t="s">
        <v>23</v>
      </c>
      <c r="D410" s="483" t="s">
        <v>5593</v>
      </c>
      <c r="E410" s="837" t="s">
        <v>5594</v>
      </c>
      <c r="F410" s="837"/>
      <c r="G410" s="837" t="s">
        <v>17</v>
      </c>
      <c r="H410" s="771"/>
      <c r="I410" s="478"/>
      <c r="J410" s="138" t="s">
        <v>5608</v>
      </c>
      <c r="K410" s="139"/>
      <c r="L410" s="139"/>
      <c r="M410" s="140"/>
      <c r="N410" s="94"/>
      <c r="V410" s="73"/>
    </row>
    <row r="411" spans="1:22" ht="13.8" thickBot="1" x14ac:dyDescent="0.3">
      <c r="A411" s="750"/>
      <c r="B411" s="142"/>
      <c r="C411" s="142"/>
      <c r="D411" s="473"/>
      <c r="E411" s="142"/>
      <c r="F411" s="142"/>
      <c r="G411" s="1091"/>
      <c r="H411" s="1092"/>
      <c r="I411" s="1093"/>
      <c r="J411" s="78" t="s">
        <v>5608</v>
      </c>
      <c r="K411" s="78"/>
      <c r="L411" s="78"/>
      <c r="M411" s="145"/>
      <c r="N411" s="94"/>
      <c r="V411" s="73">
        <f>G411</f>
        <v>0</v>
      </c>
    </row>
    <row r="412" spans="1:22" ht="21" thickBot="1" x14ac:dyDescent="0.3">
      <c r="A412" s="750"/>
      <c r="B412" s="485" t="s">
        <v>34</v>
      </c>
      <c r="C412" s="485" t="s">
        <v>35</v>
      </c>
      <c r="D412" s="485" t="s">
        <v>5600</v>
      </c>
      <c r="E412" s="840" t="s">
        <v>5601</v>
      </c>
      <c r="F412" s="840"/>
      <c r="G412" s="730"/>
      <c r="H412" s="731"/>
      <c r="I412" s="732"/>
      <c r="J412" s="149" t="s">
        <v>5630</v>
      </c>
      <c r="K412" s="82"/>
      <c r="L412" s="82"/>
      <c r="M412" s="150"/>
      <c r="N412" s="94"/>
      <c r="V412" s="73"/>
    </row>
    <row r="413" spans="1:22" ht="13.8" thickBot="1" x14ac:dyDescent="0.3">
      <c r="A413" s="842"/>
      <c r="B413" s="152"/>
      <c r="C413" s="152"/>
      <c r="D413" s="153"/>
      <c r="E413" s="154" t="s">
        <v>5605</v>
      </c>
      <c r="F413" s="155"/>
      <c r="G413" s="778"/>
      <c r="H413" s="779"/>
      <c r="I413" s="780"/>
      <c r="J413" s="149" t="s">
        <v>5631</v>
      </c>
      <c r="K413" s="82"/>
      <c r="L413" s="82"/>
      <c r="M413" s="150"/>
      <c r="N413" s="94"/>
      <c r="V413" s="73"/>
    </row>
    <row r="414" spans="1:22" ht="21.6" thickTop="1" thickBot="1" x14ac:dyDescent="0.3">
      <c r="A414" s="834">
        <f t="shared" ref="A414" si="96">A410+1</f>
        <v>100</v>
      </c>
      <c r="B414" s="483" t="s">
        <v>22</v>
      </c>
      <c r="C414" s="483" t="s">
        <v>23</v>
      </c>
      <c r="D414" s="483" t="s">
        <v>5593</v>
      </c>
      <c r="E414" s="837" t="s">
        <v>5594</v>
      </c>
      <c r="F414" s="837"/>
      <c r="G414" s="837" t="s">
        <v>17</v>
      </c>
      <c r="H414" s="771"/>
      <c r="I414" s="478"/>
      <c r="J414" s="138" t="s">
        <v>5608</v>
      </c>
      <c r="K414" s="139"/>
      <c r="L414" s="139"/>
      <c r="M414" s="140"/>
      <c r="N414" s="94"/>
      <c r="V414" s="73"/>
    </row>
    <row r="415" spans="1:22" ht="13.8" thickBot="1" x14ac:dyDescent="0.3">
      <c r="A415" s="750"/>
      <c r="B415" s="142"/>
      <c r="C415" s="142"/>
      <c r="D415" s="473"/>
      <c r="E415" s="142"/>
      <c r="F415" s="142"/>
      <c r="G415" s="1091"/>
      <c r="H415" s="1092"/>
      <c r="I415" s="1093"/>
      <c r="J415" s="78" t="s">
        <v>5608</v>
      </c>
      <c r="K415" s="78"/>
      <c r="L415" s="78"/>
      <c r="M415" s="145"/>
      <c r="N415" s="94"/>
      <c r="V415" s="73">
        <f>G415</f>
        <v>0</v>
      </c>
    </row>
    <row r="416" spans="1:22" ht="21" thickBot="1" x14ac:dyDescent="0.3">
      <c r="A416" s="750"/>
      <c r="B416" s="485" t="s">
        <v>34</v>
      </c>
      <c r="C416" s="485" t="s">
        <v>35</v>
      </c>
      <c r="D416" s="485" t="s">
        <v>5600</v>
      </c>
      <c r="E416" s="840" t="s">
        <v>5601</v>
      </c>
      <c r="F416" s="840"/>
      <c r="G416" s="730"/>
      <c r="H416" s="731"/>
      <c r="I416" s="732"/>
      <c r="J416" s="149" t="s">
        <v>5630</v>
      </c>
      <c r="K416" s="82"/>
      <c r="L416" s="82"/>
      <c r="M416" s="150"/>
      <c r="N416" s="94"/>
    </row>
    <row r="417" spans="1:14" ht="13.8" thickBot="1" x14ac:dyDescent="0.3">
      <c r="A417" s="842"/>
      <c r="B417" s="153"/>
      <c r="C417" s="153"/>
      <c r="D417" s="153"/>
      <c r="E417" s="159" t="s">
        <v>5605</v>
      </c>
      <c r="F417" s="160"/>
      <c r="G417" s="778"/>
      <c r="H417" s="779"/>
      <c r="I417" s="780"/>
      <c r="J417" s="161" t="s">
        <v>5631</v>
      </c>
      <c r="K417" s="162"/>
      <c r="L417" s="162"/>
      <c r="M417" s="163"/>
      <c r="N417" s="94"/>
    </row>
    <row r="418" spans="1:14" ht="13.8" thickTop="1" x14ac:dyDescent="0.25"/>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 ref="A14:A17"/>
    <mergeCell ref="E14:F14"/>
    <mergeCell ref="G14:H14"/>
    <mergeCell ref="G15:I15"/>
    <mergeCell ref="E16:F16"/>
    <mergeCell ref="G16:I16"/>
    <mergeCell ref="G17:I17"/>
    <mergeCell ref="B12:B13"/>
    <mergeCell ref="C12:C13"/>
    <mergeCell ref="D12:D13"/>
    <mergeCell ref="E12:F13"/>
    <mergeCell ref="G12:I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allowBlank="1" showInputMessage="1" showErrorMessage="1" promptTitle="Traveler Name " prompt="List traveler's first and last name here." sqref="B1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s>
  <hyperlinks>
    <hyperlink ref="D11" r:id="rId1"/>
  </hyperlinks>
  <pageMargins left="0.7" right="0.7" top="0" bottom="0.25" header="0.3" footer="0.3"/>
  <pageSetup fitToHeight="0" orientation="landscape" blackAndWhite="1" horizontalDpi="1200" verticalDpi="1200"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8"/>
  <sheetViews>
    <sheetView topLeftCell="A2" workbookViewId="0">
      <selection activeCell="B28" sqref="B28"/>
    </sheetView>
  </sheetViews>
  <sheetFormatPr defaultRowHeight="13.2" x14ac:dyDescent="0.25"/>
  <cols>
    <col min="1" max="1" width="3.88671875" customWidth="1"/>
    <col min="2" max="2" width="16.109375" customWidth="1"/>
    <col min="3" max="3" width="17.6640625" customWidth="1"/>
    <col min="4" max="4" width="14.44140625" customWidth="1"/>
    <col min="5" max="5" width="18.6640625" hidden="1" customWidth="1"/>
    <col min="6" max="6" width="14.88671875" customWidth="1"/>
    <col min="7" max="7" width="3" customWidth="1"/>
    <col min="8" max="8" width="11.33203125" customWidth="1"/>
    <col min="9" max="9" width="3" customWidth="1"/>
    <col min="10" max="10" width="12.33203125" customWidth="1"/>
    <col min="11" max="11" width="9.109375" customWidth="1"/>
    <col min="12" max="12" width="8.88671875" customWidth="1"/>
    <col min="13" max="13" width="8" customWidth="1"/>
    <col min="14" max="14" width="0.109375" customWidth="1"/>
    <col min="16" max="16" width="20.33203125" bestFit="1" customWidth="1"/>
    <col min="21" max="21" width="9.44140625" customWidth="1"/>
    <col min="22" max="22" width="13.6640625" style="132" customWidth="1"/>
  </cols>
  <sheetData>
    <row r="1" spans="1:19" customFormat="1" hidden="1" x14ac:dyDescent="0.25"/>
    <row r="2" spans="1:19" customFormat="1" x14ac:dyDescent="0.25">
      <c r="J2" s="671" t="s">
        <v>5616</v>
      </c>
      <c r="K2" s="825"/>
      <c r="L2" s="825"/>
      <c r="M2" s="825"/>
      <c r="P2" s="827"/>
      <c r="Q2" s="827"/>
      <c r="R2" s="827"/>
      <c r="S2" s="827"/>
    </row>
    <row r="3" spans="1:19" customFormat="1" x14ac:dyDescent="0.25">
      <c r="J3" s="825"/>
      <c r="K3" s="825"/>
      <c r="L3" s="825"/>
      <c r="M3" s="825"/>
      <c r="P3" s="675"/>
      <c r="Q3" s="675"/>
      <c r="R3" s="675"/>
      <c r="S3" s="675"/>
    </row>
    <row r="4" spans="1:19" customFormat="1" ht="13.8" thickBot="1" x14ac:dyDescent="0.3">
      <c r="A4" s="103"/>
      <c r="B4" s="103"/>
      <c r="C4" s="103"/>
      <c r="D4" s="103"/>
      <c r="E4" s="103"/>
      <c r="F4" s="103"/>
      <c r="G4" s="103"/>
      <c r="H4" s="103"/>
      <c r="I4" s="103"/>
      <c r="J4" s="826"/>
      <c r="K4" s="826"/>
      <c r="L4" s="826"/>
      <c r="M4" s="826"/>
      <c r="P4" s="828"/>
      <c r="Q4" s="828"/>
      <c r="R4" s="828"/>
      <c r="S4" s="828"/>
    </row>
    <row r="5" spans="1:19" customFormat="1" ht="30" customHeight="1" thickTop="1" thickBot="1" x14ac:dyDescent="0.3">
      <c r="A5" s="677" t="str">
        <f>"1353 Travel Report for "&amp;B9&amp;", "&amp;B10&amp;" for the reporting period "&amp;"April19 - Sept19"</f>
        <v>1353 Travel Report for Health and Human Services, Office of Civil Rights for the reporting period April19 - Sept19</v>
      </c>
      <c r="B5" s="678"/>
      <c r="C5" s="678"/>
      <c r="D5" s="678"/>
      <c r="E5" s="678"/>
      <c r="F5" s="678"/>
      <c r="G5" s="678"/>
      <c r="H5" s="678"/>
      <c r="I5" s="678"/>
      <c r="J5" s="678"/>
      <c r="K5" s="678"/>
      <c r="L5" s="678"/>
      <c r="M5" s="678"/>
      <c r="N5" s="104"/>
      <c r="O5" s="103"/>
      <c r="Q5" s="105"/>
    </row>
    <row r="6" spans="1:19" customFormat="1" ht="13.5" customHeight="1" thickTop="1" x14ac:dyDescent="0.25">
      <c r="A6" s="829" t="s">
        <v>12</v>
      </c>
      <c r="B6" s="681" t="s">
        <v>1</v>
      </c>
      <c r="C6" s="682"/>
      <c r="D6" s="682"/>
      <c r="E6" s="682"/>
      <c r="F6" s="682"/>
      <c r="G6" s="682"/>
      <c r="H6" s="682"/>
      <c r="I6" s="682"/>
      <c r="J6" s="683"/>
      <c r="K6" s="26" t="s">
        <v>2</v>
      </c>
      <c r="L6" s="26" t="s">
        <v>3</v>
      </c>
      <c r="M6" s="26" t="s">
        <v>4</v>
      </c>
      <c r="N6" s="106"/>
      <c r="O6" s="103"/>
    </row>
    <row r="7" spans="1:19" customFormat="1" ht="20.25" customHeight="1" thickBot="1" x14ac:dyDescent="0.3">
      <c r="A7" s="829"/>
      <c r="B7" s="684"/>
      <c r="C7" s="685"/>
      <c r="D7" s="685"/>
      <c r="E7" s="685"/>
      <c r="F7" s="685"/>
      <c r="G7" s="685"/>
      <c r="H7" s="685"/>
      <c r="I7" s="685"/>
      <c r="J7" s="686"/>
      <c r="K7" s="107">
        <v>1</v>
      </c>
      <c r="L7" s="108">
        <v>1</v>
      </c>
      <c r="M7" s="109">
        <v>2019</v>
      </c>
      <c r="N7" s="110"/>
      <c r="O7" s="103"/>
    </row>
    <row r="8" spans="1:19" customFormat="1" ht="27.75" customHeight="1" thickTop="1" thickBot="1" x14ac:dyDescent="0.3">
      <c r="A8" s="829"/>
      <c r="B8" s="687" t="s">
        <v>5617</v>
      </c>
      <c r="C8" s="688"/>
      <c r="D8" s="688"/>
      <c r="E8" s="688"/>
      <c r="F8" s="688"/>
      <c r="G8" s="689"/>
      <c r="H8" s="689"/>
      <c r="I8" s="689"/>
      <c r="J8" s="689"/>
      <c r="K8" s="689"/>
      <c r="L8" s="688"/>
      <c r="M8" s="688"/>
      <c r="N8" s="690"/>
      <c r="O8" s="103"/>
    </row>
    <row r="9" spans="1:19" customFormat="1" ht="18" customHeight="1" thickTop="1" x14ac:dyDescent="0.3">
      <c r="A9" s="829"/>
      <c r="B9" s="831" t="s">
        <v>7</v>
      </c>
      <c r="C9" s="823"/>
      <c r="D9" s="823"/>
      <c r="E9" s="823"/>
      <c r="F9" s="823"/>
      <c r="G9" s="816"/>
      <c r="H9" s="648" t="s">
        <v>5618</v>
      </c>
      <c r="I9" s="819" t="s">
        <v>32</v>
      </c>
      <c r="J9" s="654" t="s">
        <v>5619</v>
      </c>
      <c r="K9" s="657" t="s">
        <v>32</v>
      </c>
      <c r="L9" s="660" t="s">
        <v>5620</v>
      </c>
      <c r="M9" s="661"/>
      <c r="N9" s="111"/>
      <c r="O9" s="112"/>
      <c r="P9" s="103"/>
    </row>
    <row r="10" spans="1:19" customFormat="1" ht="15.75" customHeight="1" x14ac:dyDescent="0.25">
      <c r="A10" s="829"/>
      <c r="B10" s="822" t="s">
        <v>5641</v>
      </c>
      <c r="C10" s="823"/>
      <c r="D10" s="823"/>
      <c r="E10" s="823"/>
      <c r="F10" s="824"/>
      <c r="G10" s="817"/>
      <c r="H10" s="649"/>
      <c r="I10" s="820"/>
      <c r="J10" s="655"/>
      <c r="K10" s="658"/>
      <c r="L10" s="662"/>
      <c r="M10" s="661"/>
      <c r="N10" s="111"/>
      <c r="O10" s="112"/>
      <c r="P10" s="103"/>
    </row>
    <row r="11" spans="1:19" customFormat="1" ht="13.8" thickBot="1" x14ac:dyDescent="0.3">
      <c r="A11" s="829"/>
      <c r="B11" s="113" t="s">
        <v>11</v>
      </c>
      <c r="C11" s="114" t="s">
        <v>5638</v>
      </c>
      <c r="D11" s="945" t="s">
        <v>5642</v>
      </c>
      <c r="E11" s="793"/>
      <c r="F11" s="794"/>
      <c r="G11" s="818"/>
      <c r="H11" s="650"/>
      <c r="I11" s="821"/>
      <c r="J11" s="656"/>
      <c r="K11" s="659"/>
      <c r="L11" s="663"/>
      <c r="M11" s="664"/>
      <c r="N11" s="115"/>
      <c r="O11" s="112"/>
      <c r="P11" s="103"/>
    </row>
    <row r="12" spans="1:19" customFormat="1" ht="13.8" thickTop="1" x14ac:dyDescent="0.25">
      <c r="A12" s="829"/>
      <c r="B12" s="781" t="s">
        <v>5588</v>
      </c>
      <c r="C12" s="698" t="s">
        <v>14</v>
      </c>
      <c r="D12" s="696" t="s">
        <v>5589</v>
      </c>
      <c r="E12" s="717" t="s">
        <v>5590</v>
      </c>
      <c r="F12" s="718"/>
      <c r="G12" s="783" t="s">
        <v>17</v>
      </c>
      <c r="H12" s="784"/>
      <c r="I12" s="785"/>
      <c r="J12" s="698" t="s">
        <v>18</v>
      </c>
      <c r="K12" s="692" t="s">
        <v>19</v>
      </c>
      <c r="L12" s="694" t="s">
        <v>5591</v>
      </c>
      <c r="M12" s="696" t="s">
        <v>21</v>
      </c>
      <c r="N12" s="116"/>
      <c r="O12" s="103"/>
    </row>
    <row r="13" spans="1:19" customFormat="1" ht="34.5" customHeight="1" thickBot="1" x14ac:dyDescent="0.3">
      <c r="A13" s="830"/>
      <c r="B13" s="782"/>
      <c r="C13" s="715"/>
      <c r="D13" s="716"/>
      <c r="E13" s="719"/>
      <c r="F13" s="720"/>
      <c r="G13" s="786"/>
      <c r="H13" s="787"/>
      <c r="I13" s="788"/>
      <c r="J13" s="841"/>
      <c r="K13" s="843"/>
      <c r="L13" s="844"/>
      <c r="M13" s="841"/>
      <c r="N13" s="117"/>
      <c r="O13" s="103"/>
    </row>
    <row r="14" spans="1:19" customFormat="1" ht="21.6" thickTop="1" thickBot="1" x14ac:dyDescent="0.3">
      <c r="A14" s="768" t="s">
        <v>5592</v>
      </c>
      <c r="B14" s="41" t="s">
        <v>22</v>
      </c>
      <c r="C14" s="41" t="s">
        <v>23</v>
      </c>
      <c r="D14" s="41" t="s">
        <v>5593</v>
      </c>
      <c r="E14" s="946" t="s">
        <v>5594</v>
      </c>
      <c r="F14" s="946"/>
      <c r="G14" s="837" t="s">
        <v>17</v>
      </c>
      <c r="H14" s="771"/>
      <c r="I14" s="43"/>
      <c r="J14" s="118"/>
      <c r="K14" s="118"/>
      <c r="L14" s="118"/>
      <c r="M14" s="118"/>
      <c r="N14" s="119"/>
    </row>
    <row r="15" spans="1:19" customFormat="1" ht="21" thickBot="1" x14ac:dyDescent="0.3">
      <c r="A15" s="769"/>
      <c r="B15" s="120" t="s">
        <v>5623</v>
      </c>
      <c r="C15" s="120" t="s">
        <v>5624</v>
      </c>
      <c r="D15" s="121">
        <v>43718</v>
      </c>
      <c r="E15" s="122"/>
      <c r="F15" s="123" t="s">
        <v>5625</v>
      </c>
      <c r="G15" s="705" t="s">
        <v>5626</v>
      </c>
      <c r="H15" s="706"/>
      <c r="I15" s="707"/>
      <c r="J15" s="124" t="s">
        <v>5599</v>
      </c>
      <c r="K15" s="125"/>
      <c r="L15" s="126" t="s">
        <v>32</v>
      </c>
      <c r="M15" s="127">
        <v>267</v>
      </c>
      <c r="N15" s="119"/>
      <c r="O15" s="103"/>
    </row>
    <row r="16" spans="1:19" customFormat="1" ht="21" thickBot="1" x14ac:dyDescent="0.3">
      <c r="A16" s="769"/>
      <c r="B16" s="57" t="s">
        <v>34</v>
      </c>
      <c r="C16" s="57" t="s">
        <v>35</v>
      </c>
      <c r="D16" s="57" t="s">
        <v>5600</v>
      </c>
      <c r="E16" s="777" t="s">
        <v>5601</v>
      </c>
      <c r="F16" s="777"/>
      <c r="G16" s="709"/>
      <c r="H16" s="710"/>
      <c r="I16" s="711"/>
      <c r="J16" s="128"/>
      <c r="K16" s="126"/>
      <c r="L16" s="129"/>
      <c r="M16" s="130"/>
      <c r="N16" s="116"/>
    </row>
    <row r="17" spans="1:22" ht="40.200000000000003" thickBot="1" x14ac:dyDescent="0.3">
      <c r="A17" s="770"/>
      <c r="B17" s="131" t="s">
        <v>5627</v>
      </c>
      <c r="C17" s="132" t="s">
        <v>5628</v>
      </c>
      <c r="D17" s="121">
        <v>43722</v>
      </c>
      <c r="E17" s="133" t="s">
        <v>5605</v>
      </c>
      <c r="F17" s="123" t="s">
        <v>5629</v>
      </c>
      <c r="G17" s="712"/>
      <c r="H17" s="713"/>
      <c r="I17" s="714"/>
      <c r="J17" s="134" t="s">
        <v>5607</v>
      </c>
      <c r="K17" s="135"/>
      <c r="L17" s="135" t="s">
        <v>32</v>
      </c>
      <c r="M17" s="136">
        <v>120</v>
      </c>
      <c r="N17" s="119"/>
      <c r="V17"/>
    </row>
    <row r="18" spans="1:22" ht="23.25" customHeight="1" thickTop="1" x14ac:dyDescent="0.25">
      <c r="A18" s="834">
        <f>1</f>
        <v>1</v>
      </c>
      <c r="B18" s="137" t="s">
        <v>22</v>
      </c>
      <c r="C18" s="137" t="s">
        <v>23</v>
      </c>
      <c r="D18" s="137" t="s">
        <v>5593</v>
      </c>
      <c r="E18" s="837" t="s">
        <v>5594</v>
      </c>
      <c r="F18" s="837"/>
      <c r="G18" s="735" t="s">
        <v>17</v>
      </c>
      <c r="H18" s="736"/>
      <c r="I18" s="737"/>
      <c r="J18" s="138" t="s">
        <v>5608</v>
      </c>
      <c r="K18" s="139"/>
      <c r="L18" s="139"/>
      <c r="M18" s="140"/>
      <c r="N18" s="119"/>
      <c r="V18" s="141"/>
    </row>
    <row r="19" spans="1:22" x14ac:dyDescent="0.25">
      <c r="A19" s="835"/>
      <c r="B19" s="142"/>
      <c r="C19" s="142"/>
      <c r="D19" s="143"/>
      <c r="E19" s="142"/>
      <c r="F19" s="142"/>
      <c r="G19" s="726"/>
      <c r="H19" s="838"/>
      <c r="I19" s="839"/>
      <c r="J19" s="78" t="s">
        <v>5608</v>
      </c>
      <c r="K19" s="78"/>
      <c r="L19" s="78"/>
      <c r="M19" s="145"/>
      <c r="N19" s="119"/>
      <c r="V19" s="146"/>
    </row>
    <row r="20" spans="1:22" ht="20.399999999999999" x14ac:dyDescent="0.25">
      <c r="A20" s="835"/>
      <c r="B20" s="147" t="s">
        <v>34</v>
      </c>
      <c r="C20" s="147" t="s">
        <v>35</v>
      </c>
      <c r="D20" s="147" t="s">
        <v>5600</v>
      </c>
      <c r="E20" s="840" t="s">
        <v>5601</v>
      </c>
      <c r="F20" s="840"/>
      <c r="G20" s="730"/>
      <c r="H20" s="731"/>
      <c r="I20" s="732"/>
      <c r="J20" s="149" t="s">
        <v>5630</v>
      </c>
      <c r="K20" s="82"/>
      <c r="L20" s="82"/>
      <c r="M20" s="150"/>
      <c r="N20" s="119"/>
      <c r="V20" s="151"/>
    </row>
    <row r="21" spans="1:22" ht="13.8" thickBot="1" x14ac:dyDescent="0.3">
      <c r="A21" s="836"/>
      <c r="B21" s="152"/>
      <c r="C21" s="152"/>
      <c r="D21" s="153"/>
      <c r="E21" s="154" t="s">
        <v>5605</v>
      </c>
      <c r="F21" s="155"/>
      <c r="G21" s="738"/>
      <c r="H21" s="739"/>
      <c r="I21" s="740"/>
      <c r="J21" s="149" t="s">
        <v>5631</v>
      </c>
      <c r="K21" s="82"/>
      <c r="L21" s="82"/>
      <c r="M21" s="150"/>
      <c r="N21" s="119"/>
      <c r="V21" s="151"/>
    </row>
    <row r="22" spans="1:22" ht="21.6" thickTop="1" thickBot="1" x14ac:dyDescent="0.3">
      <c r="A22" s="834">
        <f>A18+1</f>
        <v>2</v>
      </c>
      <c r="B22" s="137" t="s">
        <v>22</v>
      </c>
      <c r="C22" s="137" t="s">
        <v>23</v>
      </c>
      <c r="D22" s="137" t="s">
        <v>5593</v>
      </c>
      <c r="E22" s="837" t="s">
        <v>5594</v>
      </c>
      <c r="F22" s="837"/>
      <c r="G22" s="837" t="s">
        <v>17</v>
      </c>
      <c r="H22" s="771"/>
      <c r="I22" s="43"/>
      <c r="J22" s="138" t="s">
        <v>5608</v>
      </c>
      <c r="K22" s="139"/>
      <c r="L22" s="139"/>
      <c r="M22" s="140"/>
      <c r="N22" s="119"/>
      <c r="V22" s="151"/>
    </row>
    <row r="23" spans="1:22" ht="13.8" thickBot="1" x14ac:dyDescent="0.3">
      <c r="A23" s="750"/>
      <c r="B23" s="142"/>
      <c r="C23" s="142"/>
      <c r="D23" s="143"/>
      <c r="E23" s="142"/>
      <c r="F23" s="142"/>
      <c r="G23" s="726"/>
      <c r="H23" s="838"/>
      <c r="I23" s="839"/>
      <c r="J23" s="78" t="s">
        <v>5608</v>
      </c>
      <c r="K23" s="78"/>
      <c r="L23" s="78"/>
      <c r="M23" s="145"/>
      <c r="N23" s="119"/>
      <c r="V23" s="151"/>
    </row>
    <row r="24" spans="1:22" ht="21" thickBot="1" x14ac:dyDescent="0.3">
      <c r="A24" s="750"/>
      <c r="B24" s="147" t="s">
        <v>34</v>
      </c>
      <c r="C24" s="147" t="s">
        <v>35</v>
      </c>
      <c r="D24" s="147" t="s">
        <v>5600</v>
      </c>
      <c r="E24" s="840" t="s">
        <v>5601</v>
      </c>
      <c r="F24" s="840"/>
      <c r="G24" s="730"/>
      <c r="H24" s="731"/>
      <c r="I24" s="732"/>
      <c r="J24" s="149" t="s">
        <v>5630</v>
      </c>
      <c r="K24" s="82"/>
      <c r="L24" s="82"/>
      <c r="M24" s="150"/>
      <c r="N24" s="119"/>
      <c r="V24" s="151"/>
    </row>
    <row r="25" spans="1:22" ht="13.8" thickBot="1" x14ac:dyDescent="0.3">
      <c r="A25" s="842"/>
      <c r="B25" s="152"/>
      <c r="C25" s="152"/>
      <c r="D25" s="153"/>
      <c r="E25" s="154" t="s">
        <v>5605</v>
      </c>
      <c r="F25" s="155"/>
      <c r="G25" s="712"/>
      <c r="H25" s="713"/>
      <c r="I25" s="714"/>
      <c r="J25" s="149" t="s">
        <v>5631</v>
      </c>
      <c r="K25" s="82"/>
      <c r="L25" s="82"/>
      <c r="M25" s="150"/>
      <c r="N25" s="119"/>
      <c r="V25" s="151"/>
    </row>
    <row r="26" spans="1:22" ht="21.6" thickTop="1" thickBot="1" x14ac:dyDescent="0.3">
      <c r="A26" s="834">
        <f>A22+1</f>
        <v>3</v>
      </c>
      <c r="B26" s="137" t="s">
        <v>22</v>
      </c>
      <c r="C26" s="137" t="s">
        <v>23</v>
      </c>
      <c r="D26" s="137" t="s">
        <v>5593</v>
      </c>
      <c r="E26" s="837" t="s">
        <v>5594</v>
      </c>
      <c r="F26" s="837"/>
      <c r="G26" s="837" t="s">
        <v>17</v>
      </c>
      <c r="H26" s="771"/>
      <c r="I26" s="43"/>
      <c r="J26" s="138" t="s">
        <v>5608</v>
      </c>
      <c r="K26" s="139"/>
      <c r="L26" s="139"/>
      <c r="M26" s="140"/>
      <c r="N26" s="119"/>
      <c r="V26" s="151"/>
    </row>
    <row r="27" spans="1:22" ht="13.8" thickBot="1" x14ac:dyDescent="0.3">
      <c r="A27" s="750"/>
      <c r="B27" s="142"/>
      <c r="C27" s="142"/>
      <c r="D27" s="143"/>
      <c r="E27" s="142"/>
      <c r="F27" s="142"/>
      <c r="G27" s="726"/>
      <c r="H27" s="838"/>
      <c r="I27" s="839"/>
      <c r="J27" s="78" t="s">
        <v>5608</v>
      </c>
      <c r="K27" s="78"/>
      <c r="L27" s="78"/>
      <c r="M27" s="145"/>
      <c r="N27" s="119"/>
      <c r="V27" s="151"/>
    </row>
    <row r="28" spans="1:22" ht="21" thickBot="1" x14ac:dyDescent="0.3">
      <c r="A28" s="750"/>
      <c r="B28" s="147" t="s">
        <v>34</v>
      </c>
      <c r="C28" s="147" t="s">
        <v>35</v>
      </c>
      <c r="D28" s="147" t="s">
        <v>5600</v>
      </c>
      <c r="E28" s="840" t="s">
        <v>5601</v>
      </c>
      <c r="F28" s="840"/>
      <c r="G28" s="730"/>
      <c r="H28" s="731"/>
      <c r="I28" s="732"/>
      <c r="J28" s="149" t="s">
        <v>5630</v>
      </c>
      <c r="K28" s="82"/>
      <c r="L28" s="82"/>
      <c r="M28" s="150"/>
      <c r="N28" s="119"/>
      <c r="V28" s="151"/>
    </row>
    <row r="29" spans="1:22" ht="13.8" thickBot="1" x14ac:dyDescent="0.3">
      <c r="A29" s="842"/>
      <c r="B29" s="152"/>
      <c r="C29" s="152"/>
      <c r="D29" s="153"/>
      <c r="E29" s="154" t="s">
        <v>5605</v>
      </c>
      <c r="F29" s="155"/>
      <c r="G29" s="712"/>
      <c r="H29" s="713"/>
      <c r="I29" s="714"/>
      <c r="J29" s="149" t="s">
        <v>5631</v>
      </c>
      <c r="K29" s="82"/>
      <c r="L29" s="82"/>
      <c r="M29" s="150"/>
      <c r="N29" s="119"/>
      <c r="V29" s="151"/>
    </row>
    <row r="30" spans="1:22" ht="21.6" thickTop="1" thickBot="1" x14ac:dyDescent="0.3">
      <c r="A30" s="834">
        <f t="shared" ref="A30" si="0">A26+1</f>
        <v>4</v>
      </c>
      <c r="B30" s="137" t="s">
        <v>22</v>
      </c>
      <c r="C30" s="137" t="s">
        <v>23</v>
      </c>
      <c r="D30" s="137" t="s">
        <v>5593</v>
      </c>
      <c r="E30" s="837" t="s">
        <v>5594</v>
      </c>
      <c r="F30" s="837"/>
      <c r="G30" s="837" t="s">
        <v>17</v>
      </c>
      <c r="H30" s="771"/>
      <c r="I30" s="43"/>
      <c r="J30" s="138" t="s">
        <v>5608</v>
      </c>
      <c r="K30" s="139"/>
      <c r="L30" s="139"/>
      <c r="M30" s="140"/>
      <c r="N30" s="119"/>
      <c r="V30" s="151"/>
    </row>
    <row r="31" spans="1:22" ht="13.8" thickBot="1" x14ac:dyDescent="0.3">
      <c r="A31" s="750"/>
      <c r="B31" s="142"/>
      <c r="C31" s="142"/>
      <c r="D31" s="143"/>
      <c r="E31" s="142"/>
      <c r="F31" s="142"/>
      <c r="G31" s="726"/>
      <c r="H31" s="838"/>
      <c r="I31" s="839"/>
      <c r="J31" s="78" t="s">
        <v>5608</v>
      </c>
      <c r="K31" s="78"/>
      <c r="L31" s="78"/>
      <c r="M31" s="145"/>
      <c r="N31" s="119"/>
      <c r="V31" s="151"/>
    </row>
    <row r="32" spans="1:22" ht="21" thickBot="1" x14ac:dyDescent="0.3">
      <c r="A32" s="750"/>
      <c r="B32" s="147" t="s">
        <v>34</v>
      </c>
      <c r="C32" s="147" t="s">
        <v>35</v>
      </c>
      <c r="D32" s="147" t="s">
        <v>5600</v>
      </c>
      <c r="E32" s="840" t="s">
        <v>5601</v>
      </c>
      <c r="F32" s="840"/>
      <c r="G32" s="730"/>
      <c r="H32" s="731"/>
      <c r="I32" s="732"/>
      <c r="J32" s="149" t="s">
        <v>5630</v>
      </c>
      <c r="K32" s="82"/>
      <c r="L32" s="82"/>
      <c r="M32" s="150"/>
      <c r="N32" s="119"/>
      <c r="V32" s="151"/>
    </row>
    <row r="33" spans="1:22" ht="13.8" thickBot="1" x14ac:dyDescent="0.3">
      <c r="A33" s="842"/>
      <c r="B33" s="152"/>
      <c r="C33" s="152"/>
      <c r="D33" s="153"/>
      <c r="E33" s="154" t="s">
        <v>5605</v>
      </c>
      <c r="F33" s="155"/>
      <c r="G33" s="712"/>
      <c r="H33" s="713"/>
      <c r="I33" s="714"/>
      <c r="J33" s="149" t="s">
        <v>5631</v>
      </c>
      <c r="K33" s="82"/>
      <c r="L33" s="82"/>
      <c r="M33" s="150"/>
      <c r="N33" s="119"/>
      <c r="V33" s="151"/>
    </row>
    <row r="34" spans="1:22" ht="21.6" thickTop="1" thickBot="1" x14ac:dyDescent="0.3">
      <c r="A34" s="834">
        <f t="shared" ref="A34" si="1">A30+1</f>
        <v>5</v>
      </c>
      <c r="B34" s="137" t="s">
        <v>22</v>
      </c>
      <c r="C34" s="137" t="s">
        <v>23</v>
      </c>
      <c r="D34" s="137" t="s">
        <v>5593</v>
      </c>
      <c r="E34" s="837" t="s">
        <v>5594</v>
      </c>
      <c r="F34" s="837"/>
      <c r="G34" s="837" t="s">
        <v>17</v>
      </c>
      <c r="H34" s="771"/>
      <c r="I34" s="43"/>
      <c r="J34" s="138" t="s">
        <v>5608</v>
      </c>
      <c r="K34" s="139"/>
      <c r="L34" s="139"/>
      <c r="M34" s="140"/>
      <c r="N34" s="119"/>
      <c r="V34" s="151"/>
    </row>
    <row r="35" spans="1:22" ht="13.8" thickBot="1" x14ac:dyDescent="0.3">
      <c r="A35" s="750"/>
      <c r="B35" s="142"/>
      <c r="C35" s="142"/>
      <c r="D35" s="143"/>
      <c r="E35" s="142"/>
      <c r="F35" s="142"/>
      <c r="G35" s="726"/>
      <c r="H35" s="838"/>
      <c r="I35" s="839"/>
      <c r="J35" s="78" t="s">
        <v>5608</v>
      </c>
      <c r="K35" s="78"/>
      <c r="L35" s="78"/>
      <c r="M35" s="145"/>
      <c r="N35" s="119"/>
      <c r="V35" s="151"/>
    </row>
    <row r="36" spans="1:22" ht="21" thickBot="1" x14ac:dyDescent="0.3">
      <c r="A36" s="750"/>
      <c r="B36" s="147" t="s">
        <v>34</v>
      </c>
      <c r="C36" s="147" t="s">
        <v>35</v>
      </c>
      <c r="D36" s="147" t="s">
        <v>5600</v>
      </c>
      <c r="E36" s="840" t="s">
        <v>5601</v>
      </c>
      <c r="F36" s="840"/>
      <c r="G36" s="730"/>
      <c r="H36" s="731"/>
      <c r="I36" s="732"/>
      <c r="J36" s="149" t="s">
        <v>5630</v>
      </c>
      <c r="K36" s="82"/>
      <c r="L36" s="82"/>
      <c r="M36" s="150"/>
      <c r="N36" s="119"/>
      <c r="V36" s="151"/>
    </row>
    <row r="37" spans="1:22" ht="13.8" thickBot="1" x14ac:dyDescent="0.3">
      <c r="A37" s="842"/>
      <c r="B37" s="152"/>
      <c r="C37" s="152"/>
      <c r="D37" s="153"/>
      <c r="E37" s="154" t="s">
        <v>5605</v>
      </c>
      <c r="F37" s="155"/>
      <c r="G37" s="712"/>
      <c r="H37" s="713"/>
      <c r="I37" s="714"/>
      <c r="J37" s="149" t="s">
        <v>5631</v>
      </c>
      <c r="K37" s="82"/>
      <c r="L37" s="82"/>
      <c r="M37" s="150"/>
      <c r="N37" s="119"/>
      <c r="V37" s="151"/>
    </row>
    <row r="38" spans="1:22" ht="21.6" thickTop="1" thickBot="1" x14ac:dyDescent="0.3">
      <c r="A38" s="834">
        <f t="shared" ref="A38" si="2">A34+1</f>
        <v>6</v>
      </c>
      <c r="B38" s="137" t="s">
        <v>22</v>
      </c>
      <c r="C38" s="137" t="s">
        <v>23</v>
      </c>
      <c r="D38" s="137" t="s">
        <v>5593</v>
      </c>
      <c r="E38" s="837" t="s">
        <v>5594</v>
      </c>
      <c r="F38" s="837"/>
      <c r="G38" s="837" t="s">
        <v>17</v>
      </c>
      <c r="H38" s="771"/>
      <c r="I38" s="43"/>
      <c r="J38" s="138" t="s">
        <v>5608</v>
      </c>
      <c r="K38" s="139"/>
      <c r="L38" s="139"/>
      <c r="M38" s="140"/>
      <c r="N38" s="119"/>
      <c r="V38" s="151"/>
    </row>
    <row r="39" spans="1:22" ht="13.8" thickBot="1" x14ac:dyDescent="0.3">
      <c r="A39" s="750"/>
      <c r="B39" s="142"/>
      <c r="C39" s="142"/>
      <c r="D39" s="143"/>
      <c r="E39" s="142"/>
      <c r="F39" s="142"/>
      <c r="G39" s="726"/>
      <c r="H39" s="838"/>
      <c r="I39" s="839"/>
      <c r="J39" s="78" t="s">
        <v>5608</v>
      </c>
      <c r="K39" s="78"/>
      <c r="L39" s="78"/>
      <c r="M39" s="145"/>
      <c r="N39" s="119"/>
      <c r="V39" s="151"/>
    </row>
    <row r="40" spans="1:22" ht="21" thickBot="1" x14ac:dyDescent="0.3">
      <c r="A40" s="750"/>
      <c r="B40" s="147" t="s">
        <v>34</v>
      </c>
      <c r="C40" s="147" t="s">
        <v>35</v>
      </c>
      <c r="D40" s="147" t="s">
        <v>5600</v>
      </c>
      <c r="E40" s="840" t="s">
        <v>5601</v>
      </c>
      <c r="F40" s="840"/>
      <c r="G40" s="730"/>
      <c r="H40" s="731"/>
      <c r="I40" s="732"/>
      <c r="J40" s="149" t="s">
        <v>5630</v>
      </c>
      <c r="K40" s="82"/>
      <c r="L40" s="82"/>
      <c r="M40" s="150"/>
      <c r="N40" s="119"/>
      <c r="V40" s="151"/>
    </row>
    <row r="41" spans="1:22" ht="13.8" thickBot="1" x14ac:dyDescent="0.3">
      <c r="A41" s="842"/>
      <c r="B41" s="152"/>
      <c r="C41" s="152"/>
      <c r="D41" s="153"/>
      <c r="E41" s="154" t="s">
        <v>5605</v>
      </c>
      <c r="F41" s="155"/>
      <c r="G41" s="712"/>
      <c r="H41" s="713"/>
      <c r="I41" s="714"/>
      <c r="J41" s="149" t="s">
        <v>5631</v>
      </c>
      <c r="K41" s="82"/>
      <c r="L41" s="82"/>
      <c r="M41" s="150"/>
      <c r="N41" s="119"/>
      <c r="V41" s="151"/>
    </row>
    <row r="42" spans="1:22" ht="21.6" thickTop="1" thickBot="1" x14ac:dyDescent="0.3">
      <c r="A42" s="834">
        <f t="shared" ref="A42" si="3">A38+1</f>
        <v>7</v>
      </c>
      <c r="B42" s="137" t="s">
        <v>22</v>
      </c>
      <c r="C42" s="137" t="s">
        <v>23</v>
      </c>
      <c r="D42" s="137" t="s">
        <v>5593</v>
      </c>
      <c r="E42" s="837" t="s">
        <v>5594</v>
      </c>
      <c r="F42" s="837"/>
      <c r="G42" s="837" t="s">
        <v>17</v>
      </c>
      <c r="H42" s="771"/>
      <c r="I42" s="43"/>
      <c r="J42" s="138" t="s">
        <v>5608</v>
      </c>
      <c r="K42" s="139"/>
      <c r="L42" s="139"/>
      <c r="M42" s="140"/>
      <c r="N42" s="119"/>
      <c r="V42" s="151"/>
    </row>
    <row r="43" spans="1:22" ht="13.8" thickBot="1" x14ac:dyDescent="0.3">
      <c r="A43" s="750"/>
      <c r="B43" s="142"/>
      <c r="C43" s="142"/>
      <c r="D43" s="143"/>
      <c r="E43" s="142"/>
      <c r="F43" s="142"/>
      <c r="G43" s="726"/>
      <c r="H43" s="838"/>
      <c r="I43" s="839"/>
      <c r="J43" s="78" t="s">
        <v>5608</v>
      </c>
      <c r="K43" s="78"/>
      <c r="L43" s="78"/>
      <c r="M43" s="145"/>
      <c r="N43" s="119"/>
      <c r="V43" s="151"/>
    </row>
    <row r="44" spans="1:22" ht="21" thickBot="1" x14ac:dyDescent="0.3">
      <c r="A44" s="750"/>
      <c r="B44" s="147" t="s">
        <v>34</v>
      </c>
      <c r="C44" s="147" t="s">
        <v>35</v>
      </c>
      <c r="D44" s="147" t="s">
        <v>5600</v>
      </c>
      <c r="E44" s="840" t="s">
        <v>5601</v>
      </c>
      <c r="F44" s="840"/>
      <c r="G44" s="730"/>
      <c r="H44" s="731"/>
      <c r="I44" s="732"/>
      <c r="J44" s="149" t="s">
        <v>5630</v>
      </c>
      <c r="K44" s="82"/>
      <c r="L44" s="82"/>
      <c r="M44" s="150"/>
      <c r="N44" s="119"/>
      <c r="V44" s="151"/>
    </row>
    <row r="45" spans="1:22" ht="13.8" thickBot="1" x14ac:dyDescent="0.3">
      <c r="A45" s="842"/>
      <c r="B45" s="152"/>
      <c r="C45" s="152"/>
      <c r="D45" s="153"/>
      <c r="E45" s="154" t="s">
        <v>5605</v>
      </c>
      <c r="F45" s="155"/>
      <c r="G45" s="712"/>
      <c r="H45" s="713"/>
      <c r="I45" s="714"/>
      <c r="J45" s="149" t="s">
        <v>5631</v>
      </c>
      <c r="K45" s="82"/>
      <c r="L45" s="82"/>
      <c r="M45" s="150"/>
      <c r="N45" s="119"/>
      <c r="V45" s="151"/>
    </row>
    <row r="46" spans="1:22" ht="21.6" thickTop="1" thickBot="1" x14ac:dyDescent="0.3">
      <c r="A46" s="834">
        <f t="shared" ref="A46" si="4">A42+1</f>
        <v>8</v>
      </c>
      <c r="B46" s="137" t="s">
        <v>22</v>
      </c>
      <c r="C46" s="137" t="s">
        <v>23</v>
      </c>
      <c r="D46" s="137" t="s">
        <v>5593</v>
      </c>
      <c r="E46" s="837" t="s">
        <v>5594</v>
      </c>
      <c r="F46" s="837"/>
      <c r="G46" s="837" t="s">
        <v>17</v>
      </c>
      <c r="H46" s="771"/>
      <c r="I46" s="43"/>
      <c r="J46" s="138" t="s">
        <v>5608</v>
      </c>
      <c r="K46" s="139"/>
      <c r="L46" s="139"/>
      <c r="M46" s="140"/>
      <c r="N46" s="119"/>
      <c r="V46" s="151"/>
    </row>
    <row r="47" spans="1:22" ht="13.8" thickBot="1" x14ac:dyDescent="0.3">
      <c r="A47" s="750"/>
      <c r="B47" s="142"/>
      <c r="C47" s="142"/>
      <c r="D47" s="143"/>
      <c r="E47" s="142"/>
      <c r="F47" s="142"/>
      <c r="G47" s="726"/>
      <c r="H47" s="838"/>
      <c r="I47" s="839"/>
      <c r="J47" s="78" t="s">
        <v>5608</v>
      </c>
      <c r="K47" s="78"/>
      <c r="L47" s="78"/>
      <c r="M47" s="145"/>
      <c r="N47" s="119"/>
      <c r="V47" s="151"/>
    </row>
    <row r="48" spans="1:22" ht="21" thickBot="1" x14ac:dyDescent="0.3">
      <c r="A48" s="750"/>
      <c r="B48" s="147" t="s">
        <v>34</v>
      </c>
      <c r="C48" s="147" t="s">
        <v>35</v>
      </c>
      <c r="D48" s="147" t="s">
        <v>5600</v>
      </c>
      <c r="E48" s="840" t="s">
        <v>5601</v>
      </c>
      <c r="F48" s="840"/>
      <c r="G48" s="730"/>
      <c r="H48" s="731"/>
      <c r="I48" s="732"/>
      <c r="J48" s="149" t="s">
        <v>5630</v>
      </c>
      <c r="K48" s="82"/>
      <c r="L48" s="82"/>
      <c r="M48" s="150"/>
      <c r="N48" s="119"/>
      <c r="V48" s="151"/>
    </row>
    <row r="49" spans="1:22" ht="13.8" thickBot="1" x14ac:dyDescent="0.3">
      <c r="A49" s="842"/>
      <c r="B49" s="152"/>
      <c r="C49" s="152"/>
      <c r="D49" s="153"/>
      <c r="E49" s="154" t="s">
        <v>5605</v>
      </c>
      <c r="F49" s="155"/>
      <c r="G49" s="712"/>
      <c r="H49" s="713"/>
      <c r="I49" s="714"/>
      <c r="J49" s="149" t="s">
        <v>5631</v>
      </c>
      <c r="K49" s="82"/>
      <c r="L49" s="82"/>
      <c r="M49" s="150"/>
      <c r="N49" s="119"/>
      <c r="V49" s="151"/>
    </row>
    <row r="50" spans="1:22" ht="21.6" thickTop="1" thickBot="1" x14ac:dyDescent="0.3">
      <c r="A50" s="834">
        <f t="shared" ref="A50" si="5">A46+1</f>
        <v>9</v>
      </c>
      <c r="B50" s="137" t="s">
        <v>22</v>
      </c>
      <c r="C50" s="137" t="s">
        <v>23</v>
      </c>
      <c r="D50" s="137" t="s">
        <v>5593</v>
      </c>
      <c r="E50" s="837" t="s">
        <v>5594</v>
      </c>
      <c r="F50" s="837"/>
      <c r="G50" s="837" t="s">
        <v>17</v>
      </c>
      <c r="H50" s="771"/>
      <c r="I50" s="43"/>
      <c r="J50" s="138" t="s">
        <v>5608</v>
      </c>
      <c r="K50" s="139"/>
      <c r="L50" s="139"/>
      <c r="M50" s="140"/>
      <c r="N50" s="119"/>
      <c r="V50" s="151"/>
    </row>
    <row r="51" spans="1:22" ht="13.8" thickBot="1" x14ac:dyDescent="0.3">
      <c r="A51" s="750"/>
      <c r="B51" s="142"/>
      <c r="C51" s="142"/>
      <c r="D51" s="143"/>
      <c r="E51" s="142"/>
      <c r="F51" s="142"/>
      <c r="G51" s="726"/>
      <c r="H51" s="838"/>
      <c r="I51" s="839"/>
      <c r="J51" s="78" t="s">
        <v>5608</v>
      </c>
      <c r="K51" s="78"/>
      <c r="L51" s="78"/>
      <c r="M51" s="145"/>
      <c r="N51" s="119"/>
      <c r="V51" s="151"/>
    </row>
    <row r="52" spans="1:22" ht="21" thickBot="1" x14ac:dyDescent="0.3">
      <c r="A52" s="750"/>
      <c r="B52" s="147" t="s">
        <v>34</v>
      </c>
      <c r="C52" s="147" t="s">
        <v>35</v>
      </c>
      <c r="D52" s="147" t="s">
        <v>5600</v>
      </c>
      <c r="E52" s="840" t="s">
        <v>5601</v>
      </c>
      <c r="F52" s="840"/>
      <c r="G52" s="730"/>
      <c r="H52" s="731"/>
      <c r="I52" s="732"/>
      <c r="J52" s="149" t="s">
        <v>5630</v>
      </c>
      <c r="K52" s="82"/>
      <c r="L52" s="82"/>
      <c r="M52" s="150"/>
      <c r="N52" s="119"/>
      <c r="V52" s="151"/>
    </row>
    <row r="53" spans="1:22" ht="13.8" thickBot="1" x14ac:dyDescent="0.3">
      <c r="A53" s="842"/>
      <c r="B53" s="152"/>
      <c r="C53" s="152"/>
      <c r="D53" s="153"/>
      <c r="E53" s="154" t="s">
        <v>5605</v>
      </c>
      <c r="F53" s="155"/>
      <c r="G53" s="712"/>
      <c r="H53" s="713"/>
      <c r="I53" s="714"/>
      <c r="J53" s="149" t="s">
        <v>5631</v>
      </c>
      <c r="K53" s="82"/>
      <c r="L53" s="82"/>
      <c r="M53" s="150"/>
      <c r="N53" s="119"/>
      <c r="V53" s="151"/>
    </row>
    <row r="54" spans="1:22" ht="21.6" thickTop="1" thickBot="1" x14ac:dyDescent="0.3">
      <c r="A54" s="834">
        <f t="shared" ref="A54" si="6">A50+1</f>
        <v>10</v>
      </c>
      <c r="B54" s="137" t="s">
        <v>22</v>
      </c>
      <c r="C54" s="137" t="s">
        <v>23</v>
      </c>
      <c r="D54" s="137" t="s">
        <v>5593</v>
      </c>
      <c r="E54" s="837" t="s">
        <v>5594</v>
      </c>
      <c r="F54" s="837"/>
      <c r="G54" s="837" t="s">
        <v>17</v>
      </c>
      <c r="H54" s="771"/>
      <c r="I54" s="43"/>
      <c r="J54" s="138" t="s">
        <v>5608</v>
      </c>
      <c r="K54" s="139"/>
      <c r="L54" s="139"/>
      <c r="M54" s="140"/>
      <c r="N54" s="119"/>
      <c r="V54" s="151"/>
    </row>
    <row r="55" spans="1:22" ht="13.8" thickBot="1" x14ac:dyDescent="0.3">
      <c r="A55" s="750"/>
      <c r="B55" s="142"/>
      <c r="C55" s="142"/>
      <c r="D55" s="143"/>
      <c r="E55" s="142"/>
      <c r="F55" s="142"/>
      <c r="G55" s="726"/>
      <c r="H55" s="838"/>
      <c r="I55" s="839"/>
      <c r="J55" s="78" t="s">
        <v>5608</v>
      </c>
      <c r="K55" s="78"/>
      <c r="L55" s="78"/>
      <c r="M55" s="145"/>
      <c r="N55" s="119"/>
      <c r="P55" s="156"/>
      <c r="V55" s="151"/>
    </row>
    <row r="56" spans="1:22" ht="21" thickBot="1" x14ac:dyDescent="0.3">
      <c r="A56" s="750"/>
      <c r="B56" s="147" t="s">
        <v>34</v>
      </c>
      <c r="C56" s="147" t="s">
        <v>35</v>
      </c>
      <c r="D56" s="147" t="s">
        <v>5600</v>
      </c>
      <c r="E56" s="840" t="s">
        <v>5601</v>
      </c>
      <c r="F56" s="840"/>
      <c r="G56" s="730"/>
      <c r="H56" s="731"/>
      <c r="I56" s="732"/>
      <c r="J56" s="149" t="s">
        <v>5630</v>
      </c>
      <c r="K56" s="82"/>
      <c r="L56" s="82"/>
      <c r="M56" s="150"/>
      <c r="N56" s="119"/>
      <c r="V56" s="151"/>
    </row>
    <row r="57" spans="1:22" s="156" customFormat="1" ht="13.8" thickBot="1" x14ac:dyDescent="0.3">
      <c r="A57" s="842"/>
      <c r="B57" s="152"/>
      <c r="C57" s="152"/>
      <c r="D57" s="153"/>
      <c r="E57" s="154" t="s">
        <v>5605</v>
      </c>
      <c r="F57" s="155"/>
      <c r="G57" s="712"/>
      <c r="H57" s="713"/>
      <c r="I57" s="714"/>
      <c r="J57" s="149" t="s">
        <v>5631</v>
      </c>
      <c r="K57" s="82"/>
      <c r="L57" s="82"/>
      <c r="M57" s="150"/>
      <c r="N57" s="157"/>
      <c r="P57"/>
      <c r="Q57"/>
      <c r="V57" s="151"/>
    </row>
    <row r="58" spans="1:22" ht="21.6" thickTop="1" thickBot="1" x14ac:dyDescent="0.3">
      <c r="A58" s="834">
        <f t="shared" ref="A58" si="7">A54+1</f>
        <v>11</v>
      </c>
      <c r="B58" s="137" t="s">
        <v>22</v>
      </c>
      <c r="C58" s="137" t="s">
        <v>23</v>
      </c>
      <c r="D58" s="137" t="s">
        <v>5593</v>
      </c>
      <c r="E58" s="837" t="s">
        <v>5594</v>
      </c>
      <c r="F58" s="837"/>
      <c r="G58" s="837" t="s">
        <v>17</v>
      </c>
      <c r="H58" s="771"/>
      <c r="I58" s="43"/>
      <c r="J58" s="138" t="s">
        <v>5608</v>
      </c>
      <c r="K58" s="139"/>
      <c r="L58" s="139"/>
      <c r="M58" s="140"/>
      <c r="N58" s="119"/>
      <c r="V58" s="151"/>
    </row>
    <row r="59" spans="1:22" ht="13.8" thickBot="1" x14ac:dyDescent="0.3">
      <c r="A59" s="750"/>
      <c r="B59" s="142"/>
      <c r="C59" s="142"/>
      <c r="D59" s="143"/>
      <c r="E59" s="142"/>
      <c r="F59" s="142"/>
      <c r="G59" s="726"/>
      <c r="H59" s="838"/>
      <c r="I59" s="839"/>
      <c r="J59" s="78" t="s">
        <v>5608</v>
      </c>
      <c r="K59" s="78"/>
      <c r="L59" s="78"/>
      <c r="M59" s="145"/>
      <c r="N59" s="119"/>
      <c r="V59" s="151"/>
    </row>
    <row r="60" spans="1:22" ht="21" thickBot="1" x14ac:dyDescent="0.3">
      <c r="A60" s="750"/>
      <c r="B60" s="147" t="s">
        <v>34</v>
      </c>
      <c r="C60" s="147" t="s">
        <v>35</v>
      </c>
      <c r="D60" s="147" t="s">
        <v>5600</v>
      </c>
      <c r="E60" s="840" t="s">
        <v>5601</v>
      </c>
      <c r="F60" s="840"/>
      <c r="G60" s="730"/>
      <c r="H60" s="731"/>
      <c r="I60" s="732"/>
      <c r="J60" s="149" t="s">
        <v>5630</v>
      </c>
      <c r="K60" s="82"/>
      <c r="L60" s="82"/>
      <c r="M60" s="150"/>
      <c r="N60" s="119"/>
      <c r="V60" s="151"/>
    </row>
    <row r="61" spans="1:22" ht="13.8" thickBot="1" x14ac:dyDescent="0.3">
      <c r="A61" s="842"/>
      <c r="B61" s="152"/>
      <c r="C61" s="152"/>
      <c r="D61" s="153"/>
      <c r="E61" s="154" t="s">
        <v>5605</v>
      </c>
      <c r="F61" s="155"/>
      <c r="G61" s="712"/>
      <c r="H61" s="713"/>
      <c r="I61" s="714"/>
      <c r="J61" s="149" t="s">
        <v>5631</v>
      </c>
      <c r="K61" s="82"/>
      <c r="L61" s="82"/>
      <c r="M61" s="150"/>
      <c r="N61" s="119"/>
      <c r="V61" s="151"/>
    </row>
    <row r="62" spans="1:22" ht="21.6" thickTop="1" thickBot="1" x14ac:dyDescent="0.3">
      <c r="A62" s="834">
        <f t="shared" ref="A62" si="8">A58+1</f>
        <v>12</v>
      </c>
      <c r="B62" s="137" t="s">
        <v>22</v>
      </c>
      <c r="C62" s="137" t="s">
        <v>23</v>
      </c>
      <c r="D62" s="137" t="s">
        <v>5593</v>
      </c>
      <c r="E62" s="837" t="s">
        <v>5594</v>
      </c>
      <c r="F62" s="837"/>
      <c r="G62" s="837" t="s">
        <v>17</v>
      </c>
      <c r="H62" s="771"/>
      <c r="I62" s="43"/>
      <c r="J62" s="138" t="s">
        <v>5608</v>
      </c>
      <c r="K62" s="139"/>
      <c r="L62" s="139"/>
      <c r="M62" s="140"/>
      <c r="N62" s="119"/>
      <c r="V62" s="151"/>
    </row>
    <row r="63" spans="1:22" ht="13.8" thickBot="1" x14ac:dyDescent="0.3">
      <c r="A63" s="750"/>
      <c r="B63" s="142"/>
      <c r="C63" s="142"/>
      <c r="D63" s="143"/>
      <c r="E63" s="142"/>
      <c r="F63" s="142"/>
      <c r="G63" s="726"/>
      <c r="H63" s="838"/>
      <c r="I63" s="839"/>
      <c r="J63" s="78" t="s">
        <v>5608</v>
      </c>
      <c r="K63" s="78"/>
      <c r="L63" s="78"/>
      <c r="M63" s="145"/>
      <c r="N63" s="119"/>
      <c r="V63" s="151"/>
    </row>
    <row r="64" spans="1:22" ht="21" thickBot="1" x14ac:dyDescent="0.3">
      <c r="A64" s="750"/>
      <c r="B64" s="147" t="s">
        <v>34</v>
      </c>
      <c r="C64" s="147" t="s">
        <v>35</v>
      </c>
      <c r="D64" s="147" t="s">
        <v>5600</v>
      </c>
      <c r="E64" s="840" t="s">
        <v>5601</v>
      </c>
      <c r="F64" s="840"/>
      <c r="G64" s="730"/>
      <c r="H64" s="731"/>
      <c r="I64" s="732"/>
      <c r="J64" s="149" t="s">
        <v>5630</v>
      </c>
      <c r="K64" s="82"/>
      <c r="L64" s="82"/>
      <c r="M64" s="150"/>
      <c r="N64" s="119"/>
      <c r="V64" s="151"/>
    </row>
    <row r="65" spans="1:22" ht="13.8" thickBot="1" x14ac:dyDescent="0.3">
      <c r="A65" s="842"/>
      <c r="B65" s="152"/>
      <c r="C65" s="152"/>
      <c r="D65" s="153"/>
      <c r="E65" s="154" t="s">
        <v>5605</v>
      </c>
      <c r="F65" s="155"/>
      <c r="G65" s="712"/>
      <c r="H65" s="713"/>
      <c r="I65" s="714"/>
      <c r="J65" s="149" t="s">
        <v>5631</v>
      </c>
      <c r="K65" s="82"/>
      <c r="L65" s="82"/>
      <c r="M65" s="150"/>
      <c r="N65" s="119"/>
      <c r="V65" s="151"/>
    </row>
    <row r="66" spans="1:22" ht="21.6" thickTop="1" thickBot="1" x14ac:dyDescent="0.3">
      <c r="A66" s="834">
        <f t="shared" ref="A66" si="9">A62+1</f>
        <v>13</v>
      </c>
      <c r="B66" s="137" t="s">
        <v>22</v>
      </c>
      <c r="C66" s="137" t="s">
        <v>23</v>
      </c>
      <c r="D66" s="137" t="s">
        <v>5593</v>
      </c>
      <c r="E66" s="837" t="s">
        <v>5594</v>
      </c>
      <c r="F66" s="837"/>
      <c r="G66" s="837" t="s">
        <v>17</v>
      </c>
      <c r="H66" s="771"/>
      <c r="I66" s="43"/>
      <c r="J66" s="138" t="s">
        <v>5608</v>
      </c>
      <c r="K66" s="139"/>
      <c r="L66" s="139"/>
      <c r="M66" s="140"/>
      <c r="N66" s="119"/>
      <c r="V66" s="151"/>
    </row>
    <row r="67" spans="1:22" ht="13.8" thickBot="1" x14ac:dyDescent="0.3">
      <c r="A67" s="750"/>
      <c r="B67" s="142"/>
      <c r="C67" s="142"/>
      <c r="D67" s="143"/>
      <c r="E67" s="142"/>
      <c r="F67" s="142"/>
      <c r="G67" s="726"/>
      <c r="H67" s="838"/>
      <c r="I67" s="839"/>
      <c r="J67" s="78" t="s">
        <v>5608</v>
      </c>
      <c r="K67" s="78"/>
      <c r="L67" s="78"/>
      <c r="M67" s="145"/>
      <c r="N67" s="119"/>
      <c r="V67" s="151"/>
    </row>
    <row r="68" spans="1:22" ht="21" thickBot="1" x14ac:dyDescent="0.3">
      <c r="A68" s="750"/>
      <c r="B68" s="147" t="s">
        <v>34</v>
      </c>
      <c r="C68" s="147" t="s">
        <v>35</v>
      </c>
      <c r="D68" s="147" t="s">
        <v>5600</v>
      </c>
      <c r="E68" s="840" t="s">
        <v>5601</v>
      </c>
      <c r="F68" s="840"/>
      <c r="G68" s="730"/>
      <c r="H68" s="731"/>
      <c r="I68" s="732"/>
      <c r="J68" s="149" t="s">
        <v>5630</v>
      </c>
      <c r="K68" s="82"/>
      <c r="L68" s="82"/>
      <c r="M68" s="150"/>
      <c r="N68" s="119"/>
      <c r="V68" s="151"/>
    </row>
    <row r="69" spans="1:22" ht="13.8" thickBot="1" x14ac:dyDescent="0.3">
      <c r="A69" s="842"/>
      <c r="B69" s="152"/>
      <c r="C69" s="152"/>
      <c r="D69" s="153"/>
      <c r="E69" s="154" t="s">
        <v>5605</v>
      </c>
      <c r="F69" s="155"/>
      <c r="G69" s="712"/>
      <c r="H69" s="713"/>
      <c r="I69" s="714"/>
      <c r="J69" s="149" t="s">
        <v>5631</v>
      </c>
      <c r="K69" s="82"/>
      <c r="L69" s="82"/>
      <c r="M69" s="150"/>
      <c r="N69" s="119"/>
      <c r="V69" s="151"/>
    </row>
    <row r="70" spans="1:22" ht="21.6" thickTop="1" thickBot="1" x14ac:dyDescent="0.3">
      <c r="A70" s="834">
        <f t="shared" ref="A70" si="10">A66+1</f>
        <v>14</v>
      </c>
      <c r="B70" s="137" t="s">
        <v>22</v>
      </c>
      <c r="C70" s="137" t="s">
        <v>23</v>
      </c>
      <c r="D70" s="137" t="s">
        <v>5593</v>
      </c>
      <c r="E70" s="837" t="s">
        <v>5594</v>
      </c>
      <c r="F70" s="837"/>
      <c r="G70" s="837" t="s">
        <v>17</v>
      </c>
      <c r="H70" s="771"/>
      <c r="I70" s="43"/>
      <c r="J70" s="138" t="s">
        <v>5608</v>
      </c>
      <c r="K70" s="139"/>
      <c r="L70" s="139"/>
      <c r="M70" s="140"/>
      <c r="N70" s="119"/>
      <c r="V70" s="151"/>
    </row>
    <row r="71" spans="1:22" ht="13.8" thickBot="1" x14ac:dyDescent="0.3">
      <c r="A71" s="750"/>
      <c r="B71" s="142"/>
      <c r="C71" s="142"/>
      <c r="D71" s="143"/>
      <c r="E71" s="142"/>
      <c r="F71" s="142"/>
      <c r="G71" s="726"/>
      <c r="H71" s="838"/>
      <c r="I71" s="839"/>
      <c r="J71" s="78" t="s">
        <v>5608</v>
      </c>
      <c r="K71" s="78"/>
      <c r="L71" s="78"/>
      <c r="M71" s="145"/>
      <c r="N71" s="119"/>
      <c r="V71" s="158"/>
    </row>
    <row r="72" spans="1:22" ht="21" thickBot="1" x14ac:dyDescent="0.3">
      <c r="A72" s="750"/>
      <c r="B72" s="147" t="s">
        <v>34</v>
      </c>
      <c r="C72" s="147" t="s">
        <v>35</v>
      </c>
      <c r="D72" s="147" t="s">
        <v>5600</v>
      </c>
      <c r="E72" s="840" t="s">
        <v>5601</v>
      </c>
      <c r="F72" s="840"/>
      <c r="G72" s="730"/>
      <c r="H72" s="731"/>
      <c r="I72" s="732"/>
      <c r="J72" s="149" t="s">
        <v>5630</v>
      </c>
      <c r="K72" s="82"/>
      <c r="L72" s="82"/>
      <c r="M72" s="150"/>
      <c r="N72" s="119"/>
      <c r="V72" s="151"/>
    </row>
    <row r="73" spans="1:22" ht="13.8" thickBot="1" x14ac:dyDescent="0.3">
      <c r="A73" s="842"/>
      <c r="B73" s="152"/>
      <c r="C73" s="152"/>
      <c r="D73" s="153"/>
      <c r="E73" s="154" t="s">
        <v>5605</v>
      </c>
      <c r="F73" s="155"/>
      <c r="G73" s="712"/>
      <c r="H73" s="713"/>
      <c r="I73" s="714"/>
      <c r="J73" s="149" t="s">
        <v>5631</v>
      </c>
      <c r="K73" s="82"/>
      <c r="L73" s="82"/>
      <c r="M73" s="150"/>
      <c r="N73" s="119"/>
      <c r="V73" s="151"/>
    </row>
    <row r="74" spans="1:22" ht="21.6" thickTop="1" thickBot="1" x14ac:dyDescent="0.3">
      <c r="A74" s="834">
        <f t="shared" ref="A74" si="11">A70+1</f>
        <v>15</v>
      </c>
      <c r="B74" s="137" t="s">
        <v>22</v>
      </c>
      <c r="C74" s="137" t="s">
        <v>23</v>
      </c>
      <c r="D74" s="137" t="s">
        <v>5593</v>
      </c>
      <c r="E74" s="837" t="s">
        <v>5594</v>
      </c>
      <c r="F74" s="837"/>
      <c r="G74" s="837" t="s">
        <v>17</v>
      </c>
      <c r="H74" s="771"/>
      <c r="I74" s="43"/>
      <c r="J74" s="138" t="s">
        <v>5608</v>
      </c>
      <c r="K74" s="139"/>
      <c r="L74" s="139"/>
      <c r="M74" s="140"/>
      <c r="N74" s="119"/>
      <c r="V74" s="151"/>
    </row>
    <row r="75" spans="1:22" ht="13.8" thickBot="1" x14ac:dyDescent="0.3">
      <c r="A75" s="750"/>
      <c r="B75" s="142"/>
      <c r="C75" s="142"/>
      <c r="D75" s="143"/>
      <c r="E75" s="142"/>
      <c r="F75" s="142"/>
      <c r="G75" s="726"/>
      <c r="H75" s="838"/>
      <c r="I75" s="839"/>
      <c r="J75" s="78" t="s">
        <v>5608</v>
      </c>
      <c r="K75" s="78"/>
      <c r="L75" s="78"/>
      <c r="M75" s="145"/>
      <c r="N75" s="119"/>
      <c r="V75" s="151"/>
    </row>
    <row r="76" spans="1:22" ht="21" thickBot="1" x14ac:dyDescent="0.3">
      <c r="A76" s="750"/>
      <c r="B76" s="147" t="s">
        <v>34</v>
      </c>
      <c r="C76" s="147" t="s">
        <v>35</v>
      </c>
      <c r="D76" s="147" t="s">
        <v>5600</v>
      </c>
      <c r="E76" s="840" t="s">
        <v>5601</v>
      </c>
      <c r="F76" s="840"/>
      <c r="G76" s="730"/>
      <c r="H76" s="731"/>
      <c r="I76" s="732"/>
      <c r="J76" s="149" t="s">
        <v>5630</v>
      </c>
      <c r="K76" s="82"/>
      <c r="L76" s="82"/>
      <c r="M76" s="150"/>
      <c r="N76" s="119"/>
      <c r="V76" s="151"/>
    </row>
    <row r="77" spans="1:22" ht="13.8" thickBot="1" x14ac:dyDescent="0.3">
      <c r="A77" s="842"/>
      <c r="B77" s="152"/>
      <c r="C77" s="152"/>
      <c r="D77" s="153"/>
      <c r="E77" s="154" t="s">
        <v>5605</v>
      </c>
      <c r="F77" s="155"/>
      <c r="G77" s="712"/>
      <c r="H77" s="713"/>
      <c r="I77" s="714"/>
      <c r="J77" s="149" t="s">
        <v>5631</v>
      </c>
      <c r="K77" s="82"/>
      <c r="L77" s="82"/>
      <c r="M77" s="150"/>
      <c r="N77" s="119"/>
      <c r="V77" s="151"/>
    </row>
    <row r="78" spans="1:22" ht="21.6" thickTop="1" thickBot="1" x14ac:dyDescent="0.3">
      <c r="A78" s="834">
        <f t="shared" ref="A78" si="12">A74+1</f>
        <v>16</v>
      </c>
      <c r="B78" s="137" t="s">
        <v>22</v>
      </c>
      <c r="C78" s="137" t="s">
        <v>23</v>
      </c>
      <c r="D78" s="137" t="s">
        <v>5593</v>
      </c>
      <c r="E78" s="837" t="s">
        <v>5594</v>
      </c>
      <c r="F78" s="837"/>
      <c r="G78" s="837" t="s">
        <v>17</v>
      </c>
      <c r="H78" s="771"/>
      <c r="I78" s="43"/>
      <c r="J78" s="138" t="s">
        <v>5608</v>
      </c>
      <c r="K78" s="139"/>
      <c r="L78" s="139"/>
      <c r="M78" s="140"/>
      <c r="N78" s="119"/>
      <c r="V78" s="151"/>
    </row>
    <row r="79" spans="1:22" ht="13.8" thickBot="1" x14ac:dyDescent="0.3">
      <c r="A79" s="750"/>
      <c r="B79" s="142"/>
      <c r="C79" s="142"/>
      <c r="D79" s="143"/>
      <c r="E79" s="142"/>
      <c r="F79" s="142"/>
      <c r="G79" s="726"/>
      <c r="H79" s="838"/>
      <c r="I79" s="839"/>
      <c r="J79" s="78" t="s">
        <v>5608</v>
      </c>
      <c r="K79" s="78"/>
      <c r="L79" s="78"/>
      <c r="M79" s="145"/>
      <c r="N79" s="119"/>
      <c r="V79" s="151"/>
    </row>
    <row r="80" spans="1:22" ht="21" thickBot="1" x14ac:dyDescent="0.3">
      <c r="A80" s="750"/>
      <c r="B80" s="147" t="s">
        <v>34</v>
      </c>
      <c r="C80" s="147" t="s">
        <v>35</v>
      </c>
      <c r="D80" s="147" t="s">
        <v>5600</v>
      </c>
      <c r="E80" s="840" t="s">
        <v>5601</v>
      </c>
      <c r="F80" s="840"/>
      <c r="G80" s="730"/>
      <c r="H80" s="731"/>
      <c r="I80" s="732"/>
      <c r="J80" s="149" t="s">
        <v>5630</v>
      </c>
      <c r="K80" s="82"/>
      <c r="L80" s="82"/>
      <c r="M80" s="150"/>
      <c r="N80" s="119"/>
      <c r="V80" s="151"/>
    </row>
    <row r="81" spans="1:22" ht="13.8" thickBot="1" x14ac:dyDescent="0.3">
      <c r="A81" s="842"/>
      <c r="B81" s="152"/>
      <c r="C81" s="152"/>
      <c r="D81" s="153"/>
      <c r="E81" s="154" t="s">
        <v>5605</v>
      </c>
      <c r="F81" s="155"/>
      <c r="G81" s="712"/>
      <c r="H81" s="713"/>
      <c r="I81" s="714"/>
      <c r="J81" s="149" t="s">
        <v>5631</v>
      </c>
      <c r="K81" s="82"/>
      <c r="L81" s="82"/>
      <c r="M81" s="150"/>
      <c r="N81" s="119"/>
      <c r="V81" s="151"/>
    </row>
    <row r="82" spans="1:22" ht="21.6" thickTop="1" thickBot="1" x14ac:dyDescent="0.3">
      <c r="A82" s="834">
        <f t="shared" ref="A82" si="13">A78+1</f>
        <v>17</v>
      </c>
      <c r="B82" s="137" t="s">
        <v>22</v>
      </c>
      <c r="C82" s="137" t="s">
        <v>23</v>
      </c>
      <c r="D82" s="137" t="s">
        <v>5593</v>
      </c>
      <c r="E82" s="837" t="s">
        <v>5594</v>
      </c>
      <c r="F82" s="837"/>
      <c r="G82" s="837" t="s">
        <v>17</v>
      </c>
      <c r="H82" s="771"/>
      <c r="I82" s="43"/>
      <c r="J82" s="138" t="s">
        <v>5608</v>
      </c>
      <c r="K82" s="139"/>
      <c r="L82" s="139"/>
      <c r="M82" s="140"/>
      <c r="N82" s="119"/>
      <c r="V82" s="151"/>
    </row>
    <row r="83" spans="1:22" ht="13.8" thickBot="1" x14ac:dyDescent="0.3">
      <c r="A83" s="750"/>
      <c r="B83" s="142"/>
      <c r="C83" s="142"/>
      <c r="D83" s="143"/>
      <c r="E83" s="142"/>
      <c r="F83" s="142"/>
      <c r="G83" s="726"/>
      <c r="H83" s="838"/>
      <c r="I83" s="839"/>
      <c r="J83" s="78" t="s">
        <v>5608</v>
      </c>
      <c r="K83" s="78"/>
      <c r="L83" s="78"/>
      <c r="M83" s="145"/>
      <c r="N83" s="119"/>
      <c r="V83" s="151"/>
    </row>
    <row r="84" spans="1:22" ht="21" thickBot="1" x14ac:dyDescent="0.3">
      <c r="A84" s="750"/>
      <c r="B84" s="147" t="s">
        <v>34</v>
      </c>
      <c r="C84" s="147" t="s">
        <v>35</v>
      </c>
      <c r="D84" s="147" t="s">
        <v>5600</v>
      </c>
      <c r="E84" s="840" t="s">
        <v>5601</v>
      </c>
      <c r="F84" s="840"/>
      <c r="G84" s="730"/>
      <c r="H84" s="731"/>
      <c r="I84" s="732"/>
      <c r="J84" s="149" t="s">
        <v>5630</v>
      </c>
      <c r="K84" s="82"/>
      <c r="L84" s="82"/>
      <c r="M84" s="150"/>
      <c r="N84" s="119"/>
      <c r="V84" s="151"/>
    </row>
    <row r="85" spans="1:22" ht="13.8" thickBot="1" x14ac:dyDescent="0.3">
      <c r="A85" s="842"/>
      <c r="B85" s="152"/>
      <c r="C85" s="152"/>
      <c r="D85" s="153"/>
      <c r="E85" s="154" t="s">
        <v>5605</v>
      </c>
      <c r="F85" s="155"/>
      <c r="G85" s="712"/>
      <c r="H85" s="713"/>
      <c r="I85" s="714"/>
      <c r="J85" s="149" t="s">
        <v>5631</v>
      </c>
      <c r="K85" s="82"/>
      <c r="L85" s="82"/>
      <c r="M85" s="150"/>
      <c r="N85" s="119"/>
      <c r="V85" s="151"/>
    </row>
    <row r="86" spans="1:22" ht="21.6" thickTop="1" thickBot="1" x14ac:dyDescent="0.3">
      <c r="A86" s="834">
        <f t="shared" ref="A86" si="14">A82+1</f>
        <v>18</v>
      </c>
      <c r="B86" s="137" t="s">
        <v>22</v>
      </c>
      <c r="C86" s="137" t="s">
        <v>23</v>
      </c>
      <c r="D86" s="137" t="s">
        <v>5593</v>
      </c>
      <c r="E86" s="837" t="s">
        <v>5594</v>
      </c>
      <c r="F86" s="837"/>
      <c r="G86" s="837" t="s">
        <v>17</v>
      </c>
      <c r="H86" s="771"/>
      <c r="I86" s="43"/>
      <c r="J86" s="138" t="s">
        <v>5608</v>
      </c>
      <c r="K86" s="139"/>
      <c r="L86" s="139"/>
      <c r="M86" s="140"/>
      <c r="N86" s="119"/>
      <c r="V86" s="151"/>
    </row>
    <row r="87" spans="1:22" ht="13.8" thickBot="1" x14ac:dyDescent="0.3">
      <c r="A87" s="750"/>
      <c r="B87" s="142"/>
      <c r="C87" s="142"/>
      <c r="D87" s="143"/>
      <c r="E87" s="142"/>
      <c r="F87" s="142"/>
      <c r="G87" s="726"/>
      <c r="H87" s="838"/>
      <c r="I87" s="839"/>
      <c r="J87" s="78" t="s">
        <v>5608</v>
      </c>
      <c r="K87" s="78"/>
      <c r="L87" s="78"/>
      <c r="M87" s="145"/>
      <c r="N87" s="119"/>
      <c r="V87" s="151"/>
    </row>
    <row r="88" spans="1:22" ht="21" thickBot="1" x14ac:dyDescent="0.3">
      <c r="A88" s="750"/>
      <c r="B88" s="147" t="s">
        <v>34</v>
      </c>
      <c r="C88" s="147" t="s">
        <v>35</v>
      </c>
      <c r="D88" s="147" t="s">
        <v>5600</v>
      </c>
      <c r="E88" s="840" t="s">
        <v>5601</v>
      </c>
      <c r="F88" s="840"/>
      <c r="G88" s="730"/>
      <c r="H88" s="731"/>
      <c r="I88" s="732"/>
      <c r="J88" s="149" t="s">
        <v>5630</v>
      </c>
      <c r="K88" s="82"/>
      <c r="L88" s="82"/>
      <c r="M88" s="150"/>
      <c r="N88" s="119"/>
      <c r="V88" s="151"/>
    </row>
    <row r="89" spans="1:22" ht="13.8" thickBot="1" x14ac:dyDescent="0.3">
      <c r="A89" s="842"/>
      <c r="B89" s="152"/>
      <c r="C89" s="152"/>
      <c r="D89" s="153"/>
      <c r="E89" s="154" t="s">
        <v>5605</v>
      </c>
      <c r="F89" s="155"/>
      <c r="G89" s="712"/>
      <c r="H89" s="713"/>
      <c r="I89" s="714"/>
      <c r="J89" s="149" t="s">
        <v>5631</v>
      </c>
      <c r="K89" s="82"/>
      <c r="L89" s="82"/>
      <c r="M89" s="150"/>
      <c r="N89" s="119"/>
      <c r="V89" s="151"/>
    </row>
    <row r="90" spans="1:22" ht="21.6" thickTop="1" thickBot="1" x14ac:dyDescent="0.3">
      <c r="A90" s="834">
        <f t="shared" ref="A90" si="15">A86+1</f>
        <v>19</v>
      </c>
      <c r="B90" s="137" t="s">
        <v>22</v>
      </c>
      <c r="C90" s="137" t="s">
        <v>23</v>
      </c>
      <c r="D90" s="137" t="s">
        <v>5593</v>
      </c>
      <c r="E90" s="837" t="s">
        <v>5594</v>
      </c>
      <c r="F90" s="837"/>
      <c r="G90" s="837" t="s">
        <v>17</v>
      </c>
      <c r="H90" s="771"/>
      <c r="I90" s="43"/>
      <c r="J90" s="138" t="s">
        <v>5608</v>
      </c>
      <c r="K90" s="139"/>
      <c r="L90" s="139"/>
      <c r="M90" s="140"/>
      <c r="N90" s="119"/>
      <c r="V90" s="151"/>
    </row>
    <row r="91" spans="1:22" ht="13.8" thickBot="1" x14ac:dyDescent="0.3">
      <c r="A91" s="750"/>
      <c r="B91" s="142"/>
      <c r="C91" s="142"/>
      <c r="D91" s="143"/>
      <c r="E91" s="142"/>
      <c r="F91" s="142"/>
      <c r="G91" s="726"/>
      <c r="H91" s="838"/>
      <c r="I91" s="839"/>
      <c r="J91" s="78" t="s">
        <v>5608</v>
      </c>
      <c r="K91" s="78"/>
      <c r="L91" s="78"/>
      <c r="M91" s="145"/>
      <c r="N91" s="119"/>
      <c r="V91" s="151"/>
    </row>
    <row r="92" spans="1:22" ht="21" thickBot="1" x14ac:dyDescent="0.3">
      <c r="A92" s="750"/>
      <c r="B92" s="147" t="s">
        <v>34</v>
      </c>
      <c r="C92" s="147" t="s">
        <v>35</v>
      </c>
      <c r="D92" s="147" t="s">
        <v>5600</v>
      </c>
      <c r="E92" s="840" t="s">
        <v>5601</v>
      </c>
      <c r="F92" s="840"/>
      <c r="G92" s="730"/>
      <c r="H92" s="731"/>
      <c r="I92" s="732"/>
      <c r="J92" s="149" t="s">
        <v>5630</v>
      </c>
      <c r="K92" s="82"/>
      <c r="L92" s="82"/>
      <c r="M92" s="150"/>
      <c r="N92" s="119"/>
      <c r="V92" s="151"/>
    </row>
    <row r="93" spans="1:22" ht="13.8" thickBot="1" x14ac:dyDescent="0.3">
      <c r="A93" s="842"/>
      <c r="B93" s="152"/>
      <c r="C93" s="152"/>
      <c r="D93" s="153"/>
      <c r="E93" s="154" t="s">
        <v>5605</v>
      </c>
      <c r="F93" s="155"/>
      <c r="G93" s="712"/>
      <c r="H93" s="713"/>
      <c r="I93" s="714"/>
      <c r="J93" s="149" t="s">
        <v>5631</v>
      </c>
      <c r="K93" s="82"/>
      <c r="L93" s="82"/>
      <c r="M93" s="150"/>
      <c r="N93" s="119"/>
      <c r="V93" s="151"/>
    </row>
    <row r="94" spans="1:22" ht="21.6" thickTop="1" thickBot="1" x14ac:dyDescent="0.3">
      <c r="A94" s="834">
        <f t="shared" ref="A94" si="16">A90+1</f>
        <v>20</v>
      </c>
      <c r="B94" s="137" t="s">
        <v>22</v>
      </c>
      <c r="C94" s="137" t="s">
        <v>23</v>
      </c>
      <c r="D94" s="137" t="s">
        <v>5593</v>
      </c>
      <c r="E94" s="837" t="s">
        <v>5594</v>
      </c>
      <c r="F94" s="837"/>
      <c r="G94" s="837" t="s">
        <v>17</v>
      </c>
      <c r="H94" s="771"/>
      <c r="I94" s="43"/>
      <c r="J94" s="138" t="s">
        <v>5608</v>
      </c>
      <c r="K94" s="139"/>
      <c r="L94" s="139"/>
      <c r="M94" s="140"/>
      <c r="N94" s="119"/>
      <c r="V94" s="151"/>
    </row>
    <row r="95" spans="1:22" ht="13.8" thickBot="1" x14ac:dyDescent="0.3">
      <c r="A95" s="750"/>
      <c r="B95" s="142"/>
      <c r="C95" s="142"/>
      <c r="D95" s="143"/>
      <c r="E95" s="142"/>
      <c r="F95" s="142"/>
      <c r="G95" s="726"/>
      <c r="H95" s="838"/>
      <c r="I95" s="839"/>
      <c r="J95" s="78" t="s">
        <v>5608</v>
      </c>
      <c r="K95" s="78"/>
      <c r="L95" s="78"/>
      <c r="M95" s="145"/>
      <c r="N95" s="119"/>
      <c r="V95" s="151"/>
    </row>
    <row r="96" spans="1:22" ht="21" thickBot="1" x14ac:dyDescent="0.3">
      <c r="A96" s="750"/>
      <c r="B96" s="147" t="s">
        <v>34</v>
      </c>
      <c r="C96" s="147" t="s">
        <v>35</v>
      </c>
      <c r="D96" s="147" t="s">
        <v>5600</v>
      </c>
      <c r="E96" s="840" t="s">
        <v>5601</v>
      </c>
      <c r="F96" s="840"/>
      <c r="G96" s="730"/>
      <c r="H96" s="731"/>
      <c r="I96" s="732"/>
      <c r="J96" s="149" t="s">
        <v>5630</v>
      </c>
      <c r="K96" s="82"/>
      <c r="L96" s="82"/>
      <c r="M96" s="150"/>
      <c r="N96" s="119"/>
      <c r="V96" s="151"/>
    </row>
    <row r="97" spans="1:22" ht="13.8" thickBot="1" x14ac:dyDescent="0.3">
      <c r="A97" s="842"/>
      <c r="B97" s="152"/>
      <c r="C97" s="152"/>
      <c r="D97" s="153"/>
      <c r="E97" s="154" t="s">
        <v>5605</v>
      </c>
      <c r="F97" s="155"/>
      <c r="G97" s="712"/>
      <c r="H97" s="713"/>
      <c r="I97" s="714"/>
      <c r="J97" s="149" t="s">
        <v>5631</v>
      </c>
      <c r="K97" s="82"/>
      <c r="L97" s="82"/>
      <c r="M97" s="150"/>
      <c r="N97" s="119"/>
      <c r="V97" s="151"/>
    </row>
    <row r="98" spans="1:22" ht="21.6" thickTop="1" thickBot="1" x14ac:dyDescent="0.3">
      <c r="A98" s="834">
        <f t="shared" ref="A98" si="17">A94+1</f>
        <v>21</v>
      </c>
      <c r="B98" s="137" t="s">
        <v>22</v>
      </c>
      <c r="C98" s="137" t="s">
        <v>23</v>
      </c>
      <c r="D98" s="137" t="s">
        <v>5593</v>
      </c>
      <c r="E98" s="837" t="s">
        <v>5594</v>
      </c>
      <c r="F98" s="837"/>
      <c r="G98" s="837" t="s">
        <v>17</v>
      </c>
      <c r="H98" s="771"/>
      <c r="I98" s="43"/>
      <c r="J98" s="138" t="s">
        <v>5608</v>
      </c>
      <c r="K98" s="139"/>
      <c r="L98" s="139"/>
      <c r="M98" s="140"/>
      <c r="N98" s="119"/>
      <c r="V98" s="151"/>
    </row>
    <row r="99" spans="1:22" ht="13.8" thickBot="1" x14ac:dyDescent="0.3">
      <c r="A99" s="750"/>
      <c r="B99" s="142"/>
      <c r="C99" s="142"/>
      <c r="D99" s="143"/>
      <c r="E99" s="142"/>
      <c r="F99" s="142"/>
      <c r="G99" s="726"/>
      <c r="H99" s="838"/>
      <c r="I99" s="839"/>
      <c r="J99" s="78" t="s">
        <v>5608</v>
      </c>
      <c r="K99" s="78"/>
      <c r="L99" s="78"/>
      <c r="M99" s="145"/>
      <c r="N99" s="119"/>
      <c r="V99" s="151"/>
    </row>
    <row r="100" spans="1:22" ht="21" thickBot="1" x14ac:dyDescent="0.3">
      <c r="A100" s="750"/>
      <c r="B100" s="147" t="s">
        <v>34</v>
      </c>
      <c r="C100" s="147" t="s">
        <v>35</v>
      </c>
      <c r="D100" s="147" t="s">
        <v>5600</v>
      </c>
      <c r="E100" s="840" t="s">
        <v>5601</v>
      </c>
      <c r="F100" s="840"/>
      <c r="G100" s="730"/>
      <c r="H100" s="731"/>
      <c r="I100" s="732"/>
      <c r="J100" s="149" t="s">
        <v>5630</v>
      </c>
      <c r="K100" s="82"/>
      <c r="L100" s="82"/>
      <c r="M100" s="150"/>
      <c r="N100" s="119"/>
      <c r="V100" s="151"/>
    </row>
    <row r="101" spans="1:22" ht="13.8" thickBot="1" x14ac:dyDescent="0.3">
      <c r="A101" s="842"/>
      <c r="B101" s="152"/>
      <c r="C101" s="152"/>
      <c r="D101" s="153"/>
      <c r="E101" s="154" t="s">
        <v>5605</v>
      </c>
      <c r="F101" s="155"/>
      <c r="G101" s="712"/>
      <c r="H101" s="713"/>
      <c r="I101" s="714"/>
      <c r="J101" s="149" t="s">
        <v>5631</v>
      </c>
      <c r="K101" s="82"/>
      <c r="L101" s="82"/>
      <c r="M101" s="150"/>
      <c r="N101" s="119"/>
      <c r="V101" s="151"/>
    </row>
    <row r="102" spans="1:22" ht="21.6" thickTop="1" thickBot="1" x14ac:dyDescent="0.3">
      <c r="A102" s="834">
        <f t="shared" ref="A102" si="18">A98+1</f>
        <v>22</v>
      </c>
      <c r="B102" s="137" t="s">
        <v>22</v>
      </c>
      <c r="C102" s="137" t="s">
        <v>23</v>
      </c>
      <c r="D102" s="137" t="s">
        <v>5593</v>
      </c>
      <c r="E102" s="837" t="s">
        <v>5594</v>
      </c>
      <c r="F102" s="837"/>
      <c r="G102" s="837" t="s">
        <v>17</v>
      </c>
      <c r="H102" s="771"/>
      <c r="I102" s="43"/>
      <c r="J102" s="138" t="s">
        <v>5608</v>
      </c>
      <c r="K102" s="139"/>
      <c r="L102" s="139"/>
      <c r="M102" s="140"/>
      <c r="N102" s="119"/>
      <c r="V102" s="151"/>
    </row>
    <row r="103" spans="1:22" ht="13.8" thickBot="1" x14ac:dyDescent="0.3">
      <c r="A103" s="750"/>
      <c r="B103" s="142"/>
      <c r="C103" s="142"/>
      <c r="D103" s="143"/>
      <c r="E103" s="142"/>
      <c r="F103" s="142"/>
      <c r="G103" s="726"/>
      <c r="H103" s="838"/>
      <c r="I103" s="839"/>
      <c r="J103" s="78" t="s">
        <v>5608</v>
      </c>
      <c r="K103" s="78"/>
      <c r="L103" s="78"/>
      <c r="M103" s="145"/>
      <c r="N103" s="119"/>
      <c r="V103" s="151"/>
    </row>
    <row r="104" spans="1:22" ht="21" thickBot="1" x14ac:dyDescent="0.3">
      <c r="A104" s="750"/>
      <c r="B104" s="147" t="s">
        <v>34</v>
      </c>
      <c r="C104" s="147" t="s">
        <v>35</v>
      </c>
      <c r="D104" s="147" t="s">
        <v>5600</v>
      </c>
      <c r="E104" s="840" t="s">
        <v>5601</v>
      </c>
      <c r="F104" s="840"/>
      <c r="G104" s="730"/>
      <c r="H104" s="731"/>
      <c r="I104" s="732"/>
      <c r="J104" s="149" t="s">
        <v>5630</v>
      </c>
      <c r="K104" s="82"/>
      <c r="L104" s="82"/>
      <c r="M104" s="150"/>
      <c r="N104" s="119"/>
      <c r="V104" s="151"/>
    </row>
    <row r="105" spans="1:22" ht="13.8" thickBot="1" x14ac:dyDescent="0.3">
      <c r="A105" s="842"/>
      <c r="B105" s="152"/>
      <c r="C105" s="152"/>
      <c r="D105" s="153"/>
      <c r="E105" s="154" t="s">
        <v>5605</v>
      </c>
      <c r="F105" s="155"/>
      <c r="G105" s="712"/>
      <c r="H105" s="713"/>
      <c r="I105" s="714"/>
      <c r="J105" s="149" t="s">
        <v>5631</v>
      </c>
      <c r="K105" s="82"/>
      <c r="L105" s="82"/>
      <c r="M105" s="150"/>
      <c r="N105" s="119"/>
      <c r="V105" s="151"/>
    </row>
    <row r="106" spans="1:22" ht="21.6" thickTop="1" thickBot="1" x14ac:dyDescent="0.3">
      <c r="A106" s="834">
        <f t="shared" ref="A106" si="19">A102+1</f>
        <v>23</v>
      </c>
      <c r="B106" s="137" t="s">
        <v>22</v>
      </c>
      <c r="C106" s="137" t="s">
        <v>23</v>
      </c>
      <c r="D106" s="137" t="s">
        <v>5593</v>
      </c>
      <c r="E106" s="837" t="s">
        <v>5594</v>
      </c>
      <c r="F106" s="837"/>
      <c r="G106" s="837" t="s">
        <v>17</v>
      </c>
      <c r="H106" s="771"/>
      <c r="I106" s="43"/>
      <c r="J106" s="138" t="s">
        <v>5608</v>
      </c>
      <c r="K106" s="139"/>
      <c r="L106" s="139"/>
      <c r="M106" s="140"/>
      <c r="N106" s="119"/>
      <c r="V106" s="151"/>
    </row>
    <row r="107" spans="1:22" ht="13.8" thickBot="1" x14ac:dyDescent="0.3">
      <c r="A107" s="750"/>
      <c r="B107" s="142"/>
      <c r="C107" s="142"/>
      <c r="D107" s="143"/>
      <c r="E107" s="142"/>
      <c r="F107" s="142"/>
      <c r="G107" s="726"/>
      <c r="H107" s="838"/>
      <c r="I107" s="839"/>
      <c r="J107" s="78" t="s">
        <v>5608</v>
      </c>
      <c r="K107" s="78"/>
      <c r="L107" s="78"/>
      <c r="M107" s="145"/>
      <c r="N107" s="119"/>
      <c r="V107" s="151"/>
    </row>
    <row r="108" spans="1:22" ht="21" thickBot="1" x14ac:dyDescent="0.3">
      <c r="A108" s="750"/>
      <c r="B108" s="147" t="s">
        <v>34</v>
      </c>
      <c r="C108" s="147" t="s">
        <v>35</v>
      </c>
      <c r="D108" s="147" t="s">
        <v>5600</v>
      </c>
      <c r="E108" s="840" t="s">
        <v>5601</v>
      </c>
      <c r="F108" s="840"/>
      <c r="G108" s="730"/>
      <c r="H108" s="731"/>
      <c r="I108" s="732"/>
      <c r="J108" s="149" t="s">
        <v>5630</v>
      </c>
      <c r="K108" s="82"/>
      <c r="L108" s="82"/>
      <c r="M108" s="150"/>
      <c r="N108" s="119"/>
      <c r="V108" s="151"/>
    </row>
    <row r="109" spans="1:22" ht="13.8" thickBot="1" x14ac:dyDescent="0.3">
      <c r="A109" s="842"/>
      <c r="B109" s="152"/>
      <c r="C109" s="152"/>
      <c r="D109" s="153"/>
      <c r="E109" s="154" t="s">
        <v>5605</v>
      </c>
      <c r="F109" s="155"/>
      <c r="G109" s="712"/>
      <c r="H109" s="713"/>
      <c r="I109" s="714"/>
      <c r="J109" s="149" t="s">
        <v>5631</v>
      </c>
      <c r="K109" s="82"/>
      <c r="L109" s="82"/>
      <c r="M109" s="150"/>
      <c r="N109" s="119"/>
      <c r="V109" s="151"/>
    </row>
    <row r="110" spans="1:22" ht="21.6" thickTop="1" thickBot="1" x14ac:dyDescent="0.3">
      <c r="A110" s="834">
        <f t="shared" ref="A110" si="20">A106+1</f>
        <v>24</v>
      </c>
      <c r="B110" s="137" t="s">
        <v>22</v>
      </c>
      <c r="C110" s="137" t="s">
        <v>23</v>
      </c>
      <c r="D110" s="137" t="s">
        <v>5593</v>
      </c>
      <c r="E110" s="837" t="s">
        <v>5594</v>
      </c>
      <c r="F110" s="837"/>
      <c r="G110" s="837" t="s">
        <v>17</v>
      </c>
      <c r="H110" s="771"/>
      <c r="I110" s="43"/>
      <c r="J110" s="138" t="s">
        <v>5608</v>
      </c>
      <c r="K110" s="139"/>
      <c r="L110" s="139"/>
      <c r="M110" s="140"/>
      <c r="N110" s="119"/>
      <c r="V110" s="151"/>
    </row>
    <row r="111" spans="1:22" ht="13.8" thickBot="1" x14ac:dyDescent="0.3">
      <c r="A111" s="750"/>
      <c r="B111" s="142"/>
      <c r="C111" s="142"/>
      <c r="D111" s="143"/>
      <c r="E111" s="142"/>
      <c r="F111" s="142"/>
      <c r="G111" s="726"/>
      <c r="H111" s="838"/>
      <c r="I111" s="839"/>
      <c r="J111" s="78" t="s">
        <v>5608</v>
      </c>
      <c r="K111" s="78"/>
      <c r="L111" s="78"/>
      <c r="M111" s="145"/>
      <c r="N111" s="119"/>
      <c r="V111" s="151"/>
    </row>
    <row r="112" spans="1:22" ht="21" thickBot="1" x14ac:dyDescent="0.3">
      <c r="A112" s="750"/>
      <c r="B112" s="147" t="s">
        <v>34</v>
      </c>
      <c r="C112" s="147" t="s">
        <v>35</v>
      </c>
      <c r="D112" s="147" t="s">
        <v>5600</v>
      </c>
      <c r="E112" s="840" t="s">
        <v>5601</v>
      </c>
      <c r="F112" s="840"/>
      <c r="G112" s="730"/>
      <c r="H112" s="731"/>
      <c r="I112" s="732"/>
      <c r="J112" s="149" t="s">
        <v>5630</v>
      </c>
      <c r="K112" s="82"/>
      <c r="L112" s="82"/>
      <c r="M112" s="150"/>
      <c r="N112" s="119"/>
      <c r="V112" s="151"/>
    </row>
    <row r="113" spans="1:22" ht="13.8" thickBot="1" x14ac:dyDescent="0.3">
      <c r="A113" s="842"/>
      <c r="B113" s="152"/>
      <c r="C113" s="152"/>
      <c r="D113" s="153"/>
      <c r="E113" s="154" t="s">
        <v>5605</v>
      </c>
      <c r="F113" s="155"/>
      <c r="G113" s="712"/>
      <c r="H113" s="713"/>
      <c r="I113" s="714"/>
      <c r="J113" s="149" t="s">
        <v>5631</v>
      </c>
      <c r="K113" s="82"/>
      <c r="L113" s="82"/>
      <c r="M113" s="150"/>
      <c r="N113" s="119"/>
      <c r="V113" s="151"/>
    </row>
    <row r="114" spans="1:22" ht="21.6" thickTop="1" thickBot="1" x14ac:dyDescent="0.3">
      <c r="A114" s="834">
        <f t="shared" ref="A114" si="21">A110+1</f>
        <v>25</v>
      </c>
      <c r="B114" s="137" t="s">
        <v>22</v>
      </c>
      <c r="C114" s="137" t="s">
        <v>23</v>
      </c>
      <c r="D114" s="137" t="s">
        <v>5593</v>
      </c>
      <c r="E114" s="837" t="s">
        <v>5594</v>
      </c>
      <c r="F114" s="837"/>
      <c r="G114" s="837" t="s">
        <v>17</v>
      </c>
      <c r="H114" s="771"/>
      <c r="I114" s="43"/>
      <c r="J114" s="138" t="s">
        <v>5608</v>
      </c>
      <c r="K114" s="139"/>
      <c r="L114" s="139"/>
      <c r="M114" s="140"/>
      <c r="N114" s="119"/>
      <c r="V114" s="151"/>
    </row>
    <row r="115" spans="1:22" ht="13.8" thickBot="1" x14ac:dyDescent="0.3">
      <c r="A115" s="750"/>
      <c r="B115" s="142"/>
      <c r="C115" s="142"/>
      <c r="D115" s="143"/>
      <c r="E115" s="142"/>
      <c r="F115" s="142"/>
      <c r="G115" s="726"/>
      <c r="H115" s="838"/>
      <c r="I115" s="839"/>
      <c r="J115" s="78" t="s">
        <v>5608</v>
      </c>
      <c r="K115" s="78"/>
      <c r="L115" s="78"/>
      <c r="M115" s="145"/>
      <c r="N115" s="119"/>
      <c r="V115" s="151"/>
    </row>
    <row r="116" spans="1:22" ht="21" thickBot="1" x14ac:dyDescent="0.3">
      <c r="A116" s="750"/>
      <c r="B116" s="147" t="s">
        <v>34</v>
      </c>
      <c r="C116" s="147" t="s">
        <v>35</v>
      </c>
      <c r="D116" s="147" t="s">
        <v>5600</v>
      </c>
      <c r="E116" s="840" t="s">
        <v>5601</v>
      </c>
      <c r="F116" s="840"/>
      <c r="G116" s="730"/>
      <c r="H116" s="731"/>
      <c r="I116" s="732"/>
      <c r="J116" s="149" t="s">
        <v>5630</v>
      </c>
      <c r="K116" s="82"/>
      <c r="L116" s="82"/>
      <c r="M116" s="150"/>
      <c r="N116" s="119"/>
      <c r="V116" s="151"/>
    </row>
    <row r="117" spans="1:22" ht="13.8" thickBot="1" x14ac:dyDescent="0.3">
      <c r="A117" s="842"/>
      <c r="B117" s="152"/>
      <c r="C117" s="152"/>
      <c r="D117" s="153"/>
      <c r="E117" s="154" t="s">
        <v>5605</v>
      </c>
      <c r="F117" s="155"/>
      <c r="G117" s="712"/>
      <c r="H117" s="713"/>
      <c r="I117" s="714"/>
      <c r="J117" s="149" t="s">
        <v>5631</v>
      </c>
      <c r="K117" s="82"/>
      <c r="L117" s="82"/>
      <c r="M117" s="150"/>
      <c r="N117" s="119"/>
      <c r="V117" s="151"/>
    </row>
    <row r="118" spans="1:22" ht="21.6" thickTop="1" thickBot="1" x14ac:dyDescent="0.3">
      <c r="A118" s="834">
        <f t="shared" ref="A118" si="22">A114+1</f>
        <v>26</v>
      </c>
      <c r="B118" s="137" t="s">
        <v>22</v>
      </c>
      <c r="C118" s="137" t="s">
        <v>23</v>
      </c>
      <c r="D118" s="137" t="s">
        <v>5593</v>
      </c>
      <c r="E118" s="837" t="s">
        <v>5594</v>
      </c>
      <c r="F118" s="837"/>
      <c r="G118" s="837" t="s">
        <v>17</v>
      </c>
      <c r="H118" s="771"/>
      <c r="I118" s="43"/>
      <c r="J118" s="138" t="s">
        <v>5608</v>
      </c>
      <c r="K118" s="139"/>
      <c r="L118" s="139"/>
      <c r="M118" s="140"/>
      <c r="N118" s="119"/>
      <c r="V118" s="151"/>
    </row>
    <row r="119" spans="1:22" ht="13.8" thickBot="1" x14ac:dyDescent="0.3">
      <c r="A119" s="750"/>
      <c r="B119" s="142"/>
      <c r="C119" s="142"/>
      <c r="D119" s="143"/>
      <c r="E119" s="142"/>
      <c r="F119" s="142"/>
      <c r="G119" s="726"/>
      <c r="H119" s="838"/>
      <c r="I119" s="839"/>
      <c r="J119" s="78" t="s">
        <v>5608</v>
      </c>
      <c r="K119" s="78"/>
      <c r="L119" s="78"/>
      <c r="M119" s="145"/>
      <c r="N119" s="119"/>
      <c r="V119" s="151"/>
    </row>
    <row r="120" spans="1:22" ht="21" thickBot="1" x14ac:dyDescent="0.3">
      <c r="A120" s="750"/>
      <c r="B120" s="147" t="s">
        <v>34</v>
      </c>
      <c r="C120" s="147" t="s">
        <v>35</v>
      </c>
      <c r="D120" s="147" t="s">
        <v>5600</v>
      </c>
      <c r="E120" s="840" t="s">
        <v>5601</v>
      </c>
      <c r="F120" s="840"/>
      <c r="G120" s="730"/>
      <c r="H120" s="731"/>
      <c r="I120" s="732"/>
      <c r="J120" s="149" t="s">
        <v>5630</v>
      </c>
      <c r="K120" s="82"/>
      <c r="L120" s="82"/>
      <c r="M120" s="150"/>
      <c r="N120" s="119"/>
      <c r="V120" s="151"/>
    </row>
    <row r="121" spans="1:22" ht="13.8" thickBot="1" x14ac:dyDescent="0.3">
      <c r="A121" s="842"/>
      <c r="B121" s="152"/>
      <c r="C121" s="152"/>
      <c r="D121" s="153"/>
      <c r="E121" s="154" t="s">
        <v>5605</v>
      </c>
      <c r="F121" s="155"/>
      <c r="G121" s="712"/>
      <c r="H121" s="713"/>
      <c r="I121" s="714"/>
      <c r="J121" s="149" t="s">
        <v>5631</v>
      </c>
      <c r="K121" s="82"/>
      <c r="L121" s="82"/>
      <c r="M121" s="150"/>
      <c r="N121" s="119"/>
      <c r="V121" s="151"/>
    </row>
    <row r="122" spans="1:22" ht="21.6" thickTop="1" thickBot="1" x14ac:dyDescent="0.3">
      <c r="A122" s="834">
        <f t="shared" ref="A122" si="23">A118+1</f>
        <v>27</v>
      </c>
      <c r="B122" s="137" t="s">
        <v>22</v>
      </c>
      <c r="C122" s="137" t="s">
        <v>23</v>
      </c>
      <c r="D122" s="137" t="s">
        <v>5593</v>
      </c>
      <c r="E122" s="837" t="s">
        <v>5594</v>
      </c>
      <c r="F122" s="837"/>
      <c r="G122" s="837" t="s">
        <v>17</v>
      </c>
      <c r="H122" s="771"/>
      <c r="I122" s="43"/>
      <c r="J122" s="138" t="s">
        <v>5608</v>
      </c>
      <c r="K122" s="139"/>
      <c r="L122" s="139"/>
      <c r="M122" s="140"/>
      <c r="N122" s="119"/>
      <c r="V122" s="151"/>
    </row>
    <row r="123" spans="1:22" ht="13.8" thickBot="1" x14ac:dyDescent="0.3">
      <c r="A123" s="750"/>
      <c r="B123" s="142"/>
      <c r="C123" s="142"/>
      <c r="D123" s="143"/>
      <c r="E123" s="142"/>
      <c r="F123" s="142"/>
      <c r="G123" s="726"/>
      <c r="H123" s="838"/>
      <c r="I123" s="839"/>
      <c r="J123" s="78" t="s">
        <v>5608</v>
      </c>
      <c r="K123" s="78"/>
      <c r="L123" s="78"/>
      <c r="M123" s="145"/>
      <c r="N123" s="119"/>
      <c r="V123" s="151"/>
    </row>
    <row r="124" spans="1:22" ht="21" thickBot="1" x14ac:dyDescent="0.3">
      <c r="A124" s="750"/>
      <c r="B124" s="147" t="s">
        <v>34</v>
      </c>
      <c r="C124" s="147" t="s">
        <v>35</v>
      </c>
      <c r="D124" s="147" t="s">
        <v>5600</v>
      </c>
      <c r="E124" s="840" t="s">
        <v>5601</v>
      </c>
      <c r="F124" s="840"/>
      <c r="G124" s="730"/>
      <c r="H124" s="731"/>
      <c r="I124" s="732"/>
      <c r="J124" s="149" t="s">
        <v>5630</v>
      </c>
      <c r="K124" s="82"/>
      <c r="L124" s="82"/>
      <c r="M124" s="150"/>
      <c r="N124" s="119"/>
      <c r="V124" s="151"/>
    </row>
    <row r="125" spans="1:22" ht="13.8" thickBot="1" x14ac:dyDescent="0.3">
      <c r="A125" s="842"/>
      <c r="B125" s="152"/>
      <c r="C125" s="152"/>
      <c r="D125" s="153"/>
      <c r="E125" s="154" t="s">
        <v>5605</v>
      </c>
      <c r="F125" s="155"/>
      <c r="G125" s="712"/>
      <c r="H125" s="713"/>
      <c r="I125" s="714"/>
      <c r="J125" s="149" t="s">
        <v>5631</v>
      </c>
      <c r="K125" s="82"/>
      <c r="L125" s="82"/>
      <c r="M125" s="150"/>
      <c r="N125" s="119"/>
      <c r="V125" s="151"/>
    </row>
    <row r="126" spans="1:22" ht="21.6" thickTop="1" thickBot="1" x14ac:dyDescent="0.3">
      <c r="A126" s="834">
        <f t="shared" ref="A126" si="24">A122+1</f>
        <v>28</v>
      </c>
      <c r="B126" s="137" t="s">
        <v>22</v>
      </c>
      <c r="C126" s="137" t="s">
        <v>23</v>
      </c>
      <c r="D126" s="137" t="s">
        <v>5593</v>
      </c>
      <c r="E126" s="837" t="s">
        <v>5594</v>
      </c>
      <c r="F126" s="837"/>
      <c r="G126" s="837" t="s">
        <v>17</v>
      </c>
      <c r="H126" s="771"/>
      <c r="I126" s="43"/>
      <c r="J126" s="138" t="s">
        <v>5608</v>
      </c>
      <c r="K126" s="139"/>
      <c r="L126" s="139"/>
      <c r="M126" s="140"/>
      <c r="N126" s="119"/>
      <c r="V126" s="151"/>
    </row>
    <row r="127" spans="1:22" ht="13.8" thickBot="1" x14ac:dyDescent="0.3">
      <c r="A127" s="750"/>
      <c r="B127" s="142"/>
      <c r="C127" s="142"/>
      <c r="D127" s="143"/>
      <c r="E127" s="142"/>
      <c r="F127" s="142"/>
      <c r="G127" s="726"/>
      <c r="H127" s="838"/>
      <c r="I127" s="839"/>
      <c r="J127" s="78" t="s">
        <v>5608</v>
      </c>
      <c r="K127" s="78"/>
      <c r="L127" s="78"/>
      <c r="M127" s="145"/>
      <c r="N127" s="119"/>
      <c r="V127" s="151"/>
    </row>
    <row r="128" spans="1:22" ht="21" thickBot="1" x14ac:dyDescent="0.3">
      <c r="A128" s="750"/>
      <c r="B128" s="147" t="s">
        <v>34</v>
      </c>
      <c r="C128" s="147" t="s">
        <v>35</v>
      </c>
      <c r="D128" s="147" t="s">
        <v>5600</v>
      </c>
      <c r="E128" s="840" t="s">
        <v>5601</v>
      </c>
      <c r="F128" s="840"/>
      <c r="G128" s="730"/>
      <c r="H128" s="731"/>
      <c r="I128" s="732"/>
      <c r="J128" s="149" t="s">
        <v>5630</v>
      </c>
      <c r="K128" s="82"/>
      <c r="L128" s="82"/>
      <c r="M128" s="150"/>
      <c r="N128" s="119"/>
      <c r="V128" s="151"/>
    </row>
    <row r="129" spans="1:22" ht="13.8" thickBot="1" x14ac:dyDescent="0.3">
      <c r="A129" s="842"/>
      <c r="B129" s="152"/>
      <c r="C129" s="152"/>
      <c r="D129" s="153"/>
      <c r="E129" s="154" t="s">
        <v>5605</v>
      </c>
      <c r="F129" s="155"/>
      <c r="G129" s="712"/>
      <c r="H129" s="713"/>
      <c r="I129" s="714"/>
      <c r="J129" s="149" t="s">
        <v>5631</v>
      </c>
      <c r="K129" s="82"/>
      <c r="L129" s="82"/>
      <c r="M129" s="150"/>
      <c r="N129" s="119"/>
      <c r="V129" s="151"/>
    </row>
    <row r="130" spans="1:22" ht="21.6" thickTop="1" thickBot="1" x14ac:dyDescent="0.3">
      <c r="A130" s="834">
        <f t="shared" ref="A130" si="25">A126+1</f>
        <v>29</v>
      </c>
      <c r="B130" s="137" t="s">
        <v>22</v>
      </c>
      <c r="C130" s="137" t="s">
        <v>23</v>
      </c>
      <c r="D130" s="137" t="s">
        <v>5593</v>
      </c>
      <c r="E130" s="837" t="s">
        <v>5594</v>
      </c>
      <c r="F130" s="837"/>
      <c r="G130" s="837" t="s">
        <v>17</v>
      </c>
      <c r="H130" s="771"/>
      <c r="I130" s="43"/>
      <c r="J130" s="138" t="s">
        <v>5608</v>
      </c>
      <c r="K130" s="139"/>
      <c r="L130" s="139"/>
      <c r="M130" s="140"/>
      <c r="N130" s="119"/>
      <c r="V130" s="151"/>
    </row>
    <row r="131" spans="1:22" ht="13.8" thickBot="1" x14ac:dyDescent="0.3">
      <c r="A131" s="750"/>
      <c r="B131" s="142"/>
      <c r="C131" s="142"/>
      <c r="D131" s="143"/>
      <c r="E131" s="142"/>
      <c r="F131" s="142"/>
      <c r="G131" s="726"/>
      <c r="H131" s="838"/>
      <c r="I131" s="839"/>
      <c r="J131" s="78" t="s">
        <v>5608</v>
      </c>
      <c r="K131" s="78"/>
      <c r="L131" s="78"/>
      <c r="M131" s="145"/>
      <c r="N131" s="119"/>
      <c r="V131" s="151"/>
    </row>
    <row r="132" spans="1:22" ht="21" thickBot="1" x14ac:dyDescent="0.3">
      <c r="A132" s="750"/>
      <c r="B132" s="147" t="s">
        <v>34</v>
      </c>
      <c r="C132" s="147" t="s">
        <v>35</v>
      </c>
      <c r="D132" s="147" t="s">
        <v>5600</v>
      </c>
      <c r="E132" s="840" t="s">
        <v>5601</v>
      </c>
      <c r="F132" s="840"/>
      <c r="G132" s="730"/>
      <c r="H132" s="731"/>
      <c r="I132" s="732"/>
      <c r="J132" s="149" t="s">
        <v>5630</v>
      </c>
      <c r="K132" s="82"/>
      <c r="L132" s="82"/>
      <c r="M132" s="150"/>
      <c r="N132" s="119"/>
      <c r="V132" s="151"/>
    </row>
    <row r="133" spans="1:22" ht="13.8" thickBot="1" x14ac:dyDescent="0.3">
      <c r="A133" s="842"/>
      <c r="B133" s="152"/>
      <c r="C133" s="152"/>
      <c r="D133" s="153"/>
      <c r="E133" s="154" t="s">
        <v>5605</v>
      </c>
      <c r="F133" s="155"/>
      <c r="G133" s="712"/>
      <c r="H133" s="713"/>
      <c r="I133" s="714"/>
      <c r="J133" s="149" t="s">
        <v>5631</v>
      </c>
      <c r="K133" s="82"/>
      <c r="L133" s="82"/>
      <c r="M133" s="150"/>
      <c r="N133" s="119"/>
      <c r="V133" s="151"/>
    </row>
    <row r="134" spans="1:22" ht="21.6" thickTop="1" thickBot="1" x14ac:dyDescent="0.3">
      <c r="A134" s="834">
        <f t="shared" ref="A134" si="26">A130+1</f>
        <v>30</v>
      </c>
      <c r="B134" s="137" t="s">
        <v>22</v>
      </c>
      <c r="C134" s="137" t="s">
        <v>23</v>
      </c>
      <c r="D134" s="137" t="s">
        <v>5593</v>
      </c>
      <c r="E134" s="837" t="s">
        <v>5594</v>
      </c>
      <c r="F134" s="837"/>
      <c r="G134" s="837" t="s">
        <v>17</v>
      </c>
      <c r="H134" s="771"/>
      <c r="I134" s="43"/>
      <c r="J134" s="138" t="s">
        <v>5608</v>
      </c>
      <c r="K134" s="139"/>
      <c r="L134" s="139"/>
      <c r="M134" s="140"/>
      <c r="N134" s="119"/>
      <c r="V134" s="151"/>
    </row>
    <row r="135" spans="1:22" ht="13.8" thickBot="1" x14ac:dyDescent="0.3">
      <c r="A135" s="750"/>
      <c r="B135" s="142"/>
      <c r="C135" s="142"/>
      <c r="D135" s="143"/>
      <c r="E135" s="142"/>
      <c r="F135" s="142"/>
      <c r="G135" s="726"/>
      <c r="H135" s="838"/>
      <c r="I135" s="839"/>
      <c r="J135" s="78" t="s">
        <v>5608</v>
      </c>
      <c r="K135" s="78"/>
      <c r="L135" s="78"/>
      <c r="M135" s="145"/>
      <c r="N135" s="119"/>
      <c r="V135" s="151"/>
    </row>
    <row r="136" spans="1:22" ht="21" thickBot="1" x14ac:dyDescent="0.3">
      <c r="A136" s="750"/>
      <c r="B136" s="147" t="s">
        <v>34</v>
      </c>
      <c r="C136" s="147" t="s">
        <v>35</v>
      </c>
      <c r="D136" s="147" t="s">
        <v>5600</v>
      </c>
      <c r="E136" s="840" t="s">
        <v>5601</v>
      </c>
      <c r="F136" s="840"/>
      <c r="G136" s="730"/>
      <c r="H136" s="731"/>
      <c r="I136" s="732"/>
      <c r="J136" s="149" t="s">
        <v>5630</v>
      </c>
      <c r="K136" s="82"/>
      <c r="L136" s="82"/>
      <c r="M136" s="150"/>
      <c r="N136" s="119"/>
      <c r="V136" s="151"/>
    </row>
    <row r="137" spans="1:22" ht="13.8" thickBot="1" x14ac:dyDescent="0.3">
      <c r="A137" s="842"/>
      <c r="B137" s="152"/>
      <c r="C137" s="152"/>
      <c r="D137" s="153"/>
      <c r="E137" s="154" t="s">
        <v>5605</v>
      </c>
      <c r="F137" s="155"/>
      <c r="G137" s="712"/>
      <c r="H137" s="713"/>
      <c r="I137" s="714"/>
      <c r="J137" s="149" t="s">
        <v>5631</v>
      </c>
      <c r="K137" s="82"/>
      <c r="L137" s="82"/>
      <c r="M137" s="150"/>
      <c r="N137" s="119"/>
      <c r="V137" s="151"/>
    </row>
    <row r="138" spans="1:22" ht="21.6" thickTop="1" thickBot="1" x14ac:dyDescent="0.3">
      <c r="A138" s="834">
        <f t="shared" ref="A138" si="27">A134+1</f>
        <v>31</v>
      </c>
      <c r="B138" s="137" t="s">
        <v>22</v>
      </c>
      <c r="C138" s="137" t="s">
        <v>23</v>
      </c>
      <c r="D138" s="137" t="s">
        <v>5593</v>
      </c>
      <c r="E138" s="837" t="s">
        <v>5594</v>
      </c>
      <c r="F138" s="837"/>
      <c r="G138" s="837" t="s">
        <v>17</v>
      </c>
      <c r="H138" s="771"/>
      <c r="I138" s="43"/>
      <c r="J138" s="138" t="s">
        <v>5608</v>
      </c>
      <c r="K138" s="139"/>
      <c r="L138" s="139"/>
      <c r="M138" s="140"/>
      <c r="N138" s="119"/>
      <c r="V138" s="151"/>
    </row>
    <row r="139" spans="1:22" ht="13.8" thickBot="1" x14ac:dyDescent="0.3">
      <c r="A139" s="750"/>
      <c r="B139" s="142"/>
      <c r="C139" s="142"/>
      <c r="D139" s="143"/>
      <c r="E139" s="142"/>
      <c r="F139" s="142"/>
      <c r="G139" s="726"/>
      <c r="H139" s="838"/>
      <c r="I139" s="839"/>
      <c r="J139" s="78" t="s">
        <v>5608</v>
      </c>
      <c r="K139" s="78"/>
      <c r="L139" s="78"/>
      <c r="M139" s="145"/>
      <c r="N139" s="119"/>
      <c r="V139" s="151"/>
    </row>
    <row r="140" spans="1:22" ht="21" thickBot="1" x14ac:dyDescent="0.3">
      <c r="A140" s="750"/>
      <c r="B140" s="147" t="s">
        <v>34</v>
      </c>
      <c r="C140" s="147" t="s">
        <v>35</v>
      </c>
      <c r="D140" s="147" t="s">
        <v>5600</v>
      </c>
      <c r="E140" s="840" t="s">
        <v>5601</v>
      </c>
      <c r="F140" s="840"/>
      <c r="G140" s="730"/>
      <c r="H140" s="731"/>
      <c r="I140" s="732"/>
      <c r="J140" s="149" t="s">
        <v>5630</v>
      </c>
      <c r="K140" s="82"/>
      <c r="L140" s="82"/>
      <c r="M140" s="150"/>
      <c r="N140" s="119"/>
      <c r="V140" s="151"/>
    </row>
    <row r="141" spans="1:22" ht="13.8" thickBot="1" x14ac:dyDescent="0.3">
      <c r="A141" s="842"/>
      <c r="B141" s="152"/>
      <c r="C141" s="152"/>
      <c r="D141" s="153"/>
      <c r="E141" s="154" t="s">
        <v>5605</v>
      </c>
      <c r="F141" s="155"/>
      <c r="G141" s="712"/>
      <c r="H141" s="713"/>
      <c r="I141" s="714"/>
      <c r="J141" s="149" t="s">
        <v>5631</v>
      </c>
      <c r="K141" s="82"/>
      <c r="L141" s="82"/>
      <c r="M141" s="150"/>
      <c r="N141" s="119"/>
      <c r="V141" s="151"/>
    </row>
    <row r="142" spans="1:22" ht="21.6" thickTop="1" thickBot="1" x14ac:dyDescent="0.3">
      <c r="A142" s="834">
        <f t="shared" ref="A142" si="28">A138+1</f>
        <v>32</v>
      </c>
      <c r="B142" s="137" t="s">
        <v>22</v>
      </c>
      <c r="C142" s="137" t="s">
        <v>23</v>
      </c>
      <c r="D142" s="137" t="s">
        <v>5593</v>
      </c>
      <c r="E142" s="837" t="s">
        <v>5594</v>
      </c>
      <c r="F142" s="837"/>
      <c r="G142" s="837" t="s">
        <v>17</v>
      </c>
      <c r="H142" s="771"/>
      <c r="I142" s="43"/>
      <c r="J142" s="138" t="s">
        <v>5608</v>
      </c>
      <c r="K142" s="139"/>
      <c r="L142" s="139"/>
      <c r="M142" s="140"/>
      <c r="N142" s="119"/>
      <c r="V142" s="151"/>
    </row>
    <row r="143" spans="1:22" ht="13.8" thickBot="1" x14ac:dyDescent="0.3">
      <c r="A143" s="750"/>
      <c r="B143" s="142"/>
      <c r="C143" s="142"/>
      <c r="D143" s="143"/>
      <c r="E143" s="142"/>
      <c r="F143" s="142"/>
      <c r="G143" s="726"/>
      <c r="H143" s="838"/>
      <c r="I143" s="839"/>
      <c r="J143" s="78" t="s">
        <v>5608</v>
      </c>
      <c r="K143" s="78"/>
      <c r="L143" s="78"/>
      <c r="M143" s="145"/>
      <c r="N143" s="119"/>
      <c r="V143" s="151"/>
    </row>
    <row r="144" spans="1:22" ht="21" thickBot="1" x14ac:dyDescent="0.3">
      <c r="A144" s="750"/>
      <c r="B144" s="147" t="s">
        <v>34</v>
      </c>
      <c r="C144" s="147" t="s">
        <v>35</v>
      </c>
      <c r="D144" s="147" t="s">
        <v>5600</v>
      </c>
      <c r="E144" s="840" t="s">
        <v>5601</v>
      </c>
      <c r="F144" s="840"/>
      <c r="G144" s="730"/>
      <c r="H144" s="731"/>
      <c r="I144" s="732"/>
      <c r="J144" s="149" t="s">
        <v>5630</v>
      </c>
      <c r="K144" s="82"/>
      <c r="L144" s="82"/>
      <c r="M144" s="150"/>
      <c r="N144" s="119"/>
      <c r="V144" s="151"/>
    </row>
    <row r="145" spans="1:22" ht="13.8" thickBot="1" x14ac:dyDescent="0.3">
      <c r="A145" s="842"/>
      <c r="B145" s="152"/>
      <c r="C145" s="152"/>
      <c r="D145" s="153"/>
      <c r="E145" s="154" t="s">
        <v>5605</v>
      </c>
      <c r="F145" s="155"/>
      <c r="G145" s="712"/>
      <c r="H145" s="713"/>
      <c r="I145" s="714"/>
      <c r="J145" s="149" t="s">
        <v>5631</v>
      </c>
      <c r="K145" s="82"/>
      <c r="L145" s="82"/>
      <c r="M145" s="150"/>
      <c r="N145" s="119"/>
      <c r="V145" s="151"/>
    </row>
    <row r="146" spans="1:22" ht="21.6" thickTop="1" thickBot="1" x14ac:dyDescent="0.3">
      <c r="A146" s="834">
        <f t="shared" ref="A146" si="29">A142+1</f>
        <v>33</v>
      </c>
      <c r="B146" s="137" t="s">
        <v>22</v>
      </c>
      <c r="C146" s="137" t="s">
        <v>23</v>
      </c>
      <c r="D146" s="137" t="s">
        <v>5593</v>
      </c>
      <c r="E146" s="837" t="s">
        <v>5594</v>
      </c>
      <c r="F146" s="837"/>
      <c r="G146" s="837" t="s">
        <v>17</v>
      </c>
      <c r="H146" s="771"/>
      <c r="I146" s="43"/>
      <c r="J146" s="138" t="s">
        <v>5608</v>
      </c>
      <c r="K146" s="139"/>
      <c r="L146" s="139"/>
      <c r="M146" s="140"/>
      <c r="N146" s="119"/>
      <c r="V146" s="151"/>
    </row>
    <row r="147" spans="1:22" ht="13.8" thickBot="1" x14ac:dyDescent="0.3">
      <c r="A147" s="750"/>
      <c r="B147" s="142"/>
      <c r="C147" s="142"/>
      <c r="D147" s="143"/>
      <c r="E147" s="142"/>
      <c r="F147" s="142"/>
      <c r="G147" s="726"/>
      <c r="H147" s="838"/>
      <c r="I147" s="839"/>
      <c r="J147" s="78" t="s">
        <v>5608</v>
      </c>
      <c r="K147" s="78"/>
      <c r="L147" s="78"/>
      <c r="M147" s="145"/>
      <c r="N147" s="119"/>
      <c r="V147" s="151"/>
    </row>
    <row r="148" spans="1:22" ht="21" thickBot="1" x14ac:dyDescent="0.3">
      <c r="A148" s="750"/>
      <c r="B148" s="147" t="s">
        <v>34</v>
      </c>
      <c r="C148" s="147" t="s">
        <v>35</v>
      </c>
      <c r="D148" s="147" t="s">
        <v>5600</v>
      </c>
      <c r="E148" s="840" t="s">
        <v>5601</v>
      </c>
      <c r="F148" s="840"/>
      <c r="G148" s="730"/>
      <c r="H148" s="731"/>
      <c r="I148" s="732"/>
      <c r="J148" s="149" t="s">
        <v>5630</v>
      </c>
      <c r="K148" s="82"/>
      <c r="L148" s="82"/>
      <c r="M148" s="150"/>
      <c r="N148" s="119"/>
      <c r="V148" s="151"/>
    </row>
    <row r="149" spans="1:22" ht="13.8" thickBot="1" x14ac:dyDescent="0.3">
      <c r="A149" s="842"/>
      <c r="B149" s="152"/>
      <c r="C149" s="152"/>
      <c r="D149" s="153"/>
      <c r="E149" s="154" t="s">
        <v>5605</v>
      </c>
      <c r="F149" s="155"/>
      <c r="G149" s="712"/>
      <c r="H149" s="713"/>
      <c r="I149" s="714"/>
      <c r="J149" s="149" t="s">
        <v>5631</v>
      </c>
      <c r="K149" s="82"/>
      <c r="L149" s="82"/>
      <c r="M149" s="150"/>
      <c r="N149" s="119"/>
      <c r="V149" s="151"/>
    </row>
    <row r="150" spans="1:22" ht="21.6" thickTop="1" thickBot="1" x14ac:dyDescent="0.3">
      <c r="A150" s="834">
        <f t="shared" ref="A150" si="30">A146+1</f>
        <v>34</v>
      </c>
      <c r="B150" s="137" t="s">
        <v>22</v>
      </c>
      <c r="C150" s="137" t="s">
        <v>23</v>
      </c>
      <c r="D150" s="137" t="s">
        <v>5593</v>
      </c>
      <c r="E150" s="837" t="s">
        <v>5594</v>
      </c>
      <c r="F150" s="837"/>
      <c r="G150" s="837" t="s">
        <v>17</v>
      </c>
      <c r="H150" s="771"/>
      <c r="I150" s="43"/>
      <c r="J150" s="138" t="s">
        <v>5608</v>
      </c>
      <c r="K150" s="139"/>
      <c r="L150" s="139"/>
      <c r="M150" s="140"/>
      <c r="N150" s="119"/>
      <c r="V150" s="151"/>
    </row>
    <row r="151" spans="1:22" ht="13.8" thickBot="1" x14ac:dyDescent="0.3">
      <c r="A151" s="750"/>
      <c r="B151" s="142"/>
      <c r="C151" s="142"/>
      <c r="D151" s="143"/>
      <c r="E151" s="142"/>
      <c r="F151" s="142"/>
      <c r="G151" s="726"/>
      <c r="H151" s="838"/>
      <c r="I151" s="839"/>
      <c r="J151" s="78" t="s">
        <v>5608</v>
      </c>
      <c r="K151" s="78"/>
      <c r="L151" s="78"/>
      <c r="M151" s="145"/>
      <c r="N151" s="119"/>
      <c r="V151" s="151"/>
    </row>
    <row r="152" spans="1:22" ht="21" thickBot="1" x14ac:dyDescent="0.3">
      <c r="A152" s="750"/>
      <c r="B152" s="147" t="s">
        <v>34</v>
      </c>
      <c r="C152" s="147" t="s">
        <v>35</v>
      </c>
      <c r="D152" s="147" t="s">
        <v>5600</v>
      </c>
      <c r="E152" s="840" t="s">
        <v>5601</v>
      </c>
      <c r="F152" s="840"/>
      <c r="G152" s="730"/>
      <c r="H152" s="731"/>
      <c r="I152" s="732"/>
      <c r="J152" s="149" t="s">
        <v>5630</v>
      </c>
      <c r="K152" s="82"/>
      <c r="L152" s="82"/>
      <c r="M152" s="150"/>
      <c r="N152" s="119"/>
      <c r="V152" s="151"/>
    </row>
    <row r="153" spans="1:22" ht="13.8" thickBot="1" x14ac:dyDescent="0.3">
      <c r="A153" s="842"/>
      <c r="B153" s="152"/>
      <c r="C153" s="152"/>
      <c r="D153" s="153"/>
      <c r="E153" s="154" t="s">
        <v>5605</v>
      </c>
      <c r="F153" s="155"/>
      <c r="G153" s="712"/>
      <c r="H153" s="713"/>
      <c r="I153" s="714"/>
      <c r="J153" s="149" t="s">
        <v>5631</v>
      </c>
      <c r="K153" s="82"/>
      <c r="L153" s="82"/>
      <c r="M153" s="150"/>
      <c r="N153" s="119"/>
      <c r="V153" s="151"/>
    </row>
    <row r="154" spans="1:22" ht="21.6" thickTop="1" thickBot="1" x14ac:dyDescent="0.3">
      <c r="A154" s="834">
        <f t="shared" ref="A154" si="31">A150+1</f>
        <v>35</v>
      </c>
      <c r="B154" s="137" t="s">
        <v>22</v>
      </c>
      <c r="C154" s="137" t="s">
        <v>23</v>
      </c>
      <c r="D154" s="137" t="s">
        <v>5593</v>
      </c>
      <c r="E154" s="837" t="s">
        <v>5594</v>
      </c>
      <c r="F154" s="837"/>
      <c r="G154" s="837" t="s">
        <v>17</v>
      </c>
      <c r="H154" s="771"/>
      <c r="I154" s="43"/>
      <c r="J154" s="138" t="s">
        <v>5608</v>
      </c>
      <c r="K154" s="139"/>
      <c r="L154" s="139"/>
      <c r="M154" s="140"/>
      <c r="N154" s="119"/>
      <c r="V154" s="151"/>
    </row>
    <row r="155" spans="1:22" ht="13.8" thickBot="1" x14ac:dyDescent="0.3">
      <c r="A155" s="750"/>
      <c r="B155" s="142"/>
      <c r="C155" s="142"/>
      <c r="D155" s="143"/>
      <c r="E155" s="142"/>
      <c r="F155" s="142"/>
      <c r="G155" s="726"/>
      <c r="H155" s="838"/>
      <c r="I155" s="839"/>
      <c r="J155" s="78" t="s">
        <v>5608</v>
      </c>
      <c r="K155" s="78"/>
      <c r="L155" s="78"/>
      <c r="M155" s="145"/>
      <c r="N155" s="119"/>
      <c r="V155" s="151"/>
    </row>
    <row r="156" spans="1:22" ht="21" thickBot="1" x14ac:dyDescent="0.3">
      <c r="A156" s="750"/>
      <c r="B156" s="147" t="s">
        <v>34</v>
      </c>
      <c r="C156" s="147" t="s">
        <v>35</v>
      </c>
      <c r="D156" s="147" t="s">
        <v>5600</v>
      </c>
      <c r="E156" s="840" t="s">
        <v>5601</v>
      </c>
      <c r="F156" s="840"/>
      <c r="G156" s="730"/>
      <c r="H156" s="731"/>
      <c r="I156" s="732"/>
      <c r="J156" s="149" t="s">
        <v>5630</v>
      </c>
      <c r="K156" s="82"/>
      <c r="L156" s="82"/>
      <c r="M156" s="150"/>
      <c r="N156" s="119"/>
      <c r="V156" s="151"/>
    </row>
    <row r="157" spans="1:22" ht="13.8" thickBot="1" x14ac:dyDescent="0.3">
      <c r="A157" s="842"/>
      <c r="B157" s="152"/>
      <c r="C157" s="152"/>
      <c r="D157" s="153"/>
      <c r="E157" s="154" t="s">
        <v>5605</v>
      </c>
      <c r="F157" s="155"/>
      <c r="G157" s="712"/>
      <c r="H157" s="713"/>
      <c r="I157" s="714"/>
      <c r="J157" s="149" t="s">
        <v>5631</v>
      </c>
      <c r="K157" s="82"/>
      <c r="L157" s="82"/>
      <c r="M157" s="150"/>
      <c r="N157" s="119"/>
      <c r="V157" s="151"/>
    </row>
    <row r="158" spans="1:22" ht="21.6" thickTop="1" thickBot="1" x14ac:dyDescent="0.3">
      <c r="A158" s="834">
        <f t="shared" ref="A158" si="32">A154+1</f>
        <v>36</v>
      </c>
      <c r="B158" s="137" t="s">
        <v>22</v>
      </c>
      <c r="C158" s="137" t="s">
        <v>23</v>
      </c>
      <c r="D158" s="137" t="s">
        <v>5593</v>
      </c>
      <c r="E158" s="837" t="s">
        <v>5594</v>
      </c>
      <c r="F158" s="837"/>
      <c r="G158" s="837" t="s">
        <v>17</v>
      </c>
      <c r="H158" s="771"/>
      <c r="I158" s="43"/>
      <c r="J158" s="138" t="s">
        <v>5608</v>
      </c>
      <c r="K158" s="139"/>
      <c r="L158" s="139"/>
      <c r="M158" s="140"/>
      <c r="N158" s="119"/>
      <c r="V158" s="151"/>
    </row>
    <row r="159" spans="1:22" ht="13.8" thickBot="1" x14ac:dyDescent="0.3">
      <c r="A159" s="750"/>
      <c r="B159" s="142"/>
      <c r="C159" s="142"/>
      <c r="D159" s="143"/>
      <c r="E159" s="142"/>
      <c r="F159" s="142"/>
      <c r="G159" s="726"/>
      <c r="H159" s="838"/>
      <c r="I159" s="839"/>
      <c r="J159" s="78" t="s">
        <v>5608</v>
      </c>
      <c r="K159" s="78"/>
      <c r="L159" s="78"/>
      <c r="M159" s="145"/>
      <c r="N159" s="119"/>
      <c r="V159" s="151"/>
    </row>
    <row r="160" spans="1:22" ht="21" thickBot="1" x14ac:dyDescent="0.3">
      <c r="A160" s="750"/>
      <c r="B160" s="147" t="s">
        <v>34</v>
      </c>
      <c r="C160" s="147" t="s">
        <v>35</v>
      </c>
      <c r="D160" s="147" t="s">
        <v>5600</v>
      </c>
      <c r="E160" s="840" t="s">
        <v>5601</v>
      </c>
      <c r="F160" s="840"/>
      <c r="G160" s="730"/>
      <c r="H160" s="731"/>
      <c r="I160" s="732"/>
      <c r="J160" s="149" t="s">
        <v>5630</v>
      </c>
      <c r="K160" s="82"/>
      <c r="L160" s="82"/>
      <c r="M160" s="150"/>
      <c r="N160" s="119"/>
      <c r="V160" s="151"/>
    </row>
    <row r="161" spans="1:22" ht="13.8" thickBot="1" x14ac:dyDescent="0.3">
      <c r="A161" s="842"/>
      <c r="B161" s="152"/>
      <c r="C161" s="152"/>
      <c r="D161" s="153"/>
      <c r="E161" s="154" t="s">
        <v>5605</v>
      </c>
      <c r="F161" s="155"/>
      <c r="G161" s="712"/>
      <c r="H161" s="713"/>
      <c r="I161" s="714"/>
      <c r="J161" s="149" t="s">
        <v>5631</v>
      </c>
      <c r="K161" s="82"/>
      <c r="L161" s="82"/>
      <c r="M161" s="150"/>
      <c r="N161" s="119"/>
      <c r="V161" s="151"/>
    </row>
    <row r="162" spans="1:22" ht="21.6" thickTop="1" thickBot="1" x14ac:dyDescent="0.3">
      <c r="A162" s="834">
        <f t="shared" ref="A162" si="33">A158+1</f>
        <v>37</v>
      </c>
      <c r="B162" s="137" t="s">
        <v>22</v>
      </c>
      <c r="C162" s="137" t="s">
        <v>23</v>
      </c>
      <c r="D162" s="137" t="s">
        <v>5593</v>
      </c>
      <c r="E162" s="837" t="s">
        <v>5594</v>
      </c>
      <c r="F162" s="837"/>
      <c r="G162" s="837" t="s">
        <v>17</v>
      </c>
      <c r="H162" s="771"/>
      <c r="I162" s="43"/>
      <c r="J162" s="138" t="s">
        <v>5608</v>
      </c>
      <c r="K162" s="139"/>
      <c r="L162" s="139"/>
      <c r="M162" s="140"/>
      <c r="N162" s="119"/>
      <c r="V162" s="151"/>
    </row>
    <row r="163" spans="1:22" ht="13.8" thickBot="1" x14ac:dyDescent="0.3">
      <c r="A163" s="750"/>
      <c r="B163" s="142"/>
      <c r="C163" s="142"/>
      <c r="D163" s="143"/>
      <c r="E163" s="142"/>
      <c r="F163" s="142"/>
      <c r="G163" s="726"/>
      <c r="H163" s="838"/>
      <c r="I163" s="839"/>
      <c r="J163" s="78" t="s">
        <v>5608</v>
      </c>
      <c r="K163" s="78"/>
      <c r="L163" s="78"/>
      <c r="M163" s="145"/>
      <c r="N163" s="119"/>
      <c r="V163" s="151"/>
    </row>
    <row r="164" spans="1:22" ht="21" thickBot="1" x14ac:dyDescent="0.3">
      <c r="A164" s="750"/>
      <c r="B164" s="147" t="s">
        <v>34</v>
      </c>
      <c r="C164" s="147" t="s">
        <v>35</v>
      </c>
      <c r="D164" s="147" t="s">
        <v>5600</v>
      </c>
      <c r="E164" s="840" t="s">
        <v>5601</v>
      </c>
      <c r="F164" s="840"/>
      <c r="G164" s="730"/>
      <c r="H164" s="731"/>
      <c r="I164" s="732"/>
      <c r="J164" s="149" t="s">
        <v>5630</v>
      </c>
      <c r="K164" s="82"/>
      <c r="L164" s="82"/>
      <c r="M164" s="150"/>
      <c r="N164" s="119"/>
      <c r="V164" s="151"/>
    </row>
    <row r="165" spans="1:22" ht="13.8" thickBot="1" x14ac:dyDescent="0.3">
      <c r="A165" s="842"/>
      <c r="B165" s="152"/>
      <c r="C165" s="152"/>
      <c r="D165" s="153"/>
      <c r="E165" s="154" t="s">
        <v>5605</v>
      </c>
      <c r="F165" s="155"/>
      <c r="G165" s="712"/>
      <c r="H165" s="713"/>
      <c r="I165" s="714"/>
      <c r="J165" s="149" t="s">
        <v>5631</v>
      </c>
      <c r="K165" s="82"/>
      <c r="L165" s="82"/>
      <c r="M165" s="150"/>
      <c r="N165" s="119"/>
      <c r="V165" s="151"/>
    </row>
    <row r="166" spans="1:22" ht="21.6" thickTop="1" thickBot="1" x14ac:dyDescent="0.3">
      <c r="A166" s="834">
        <f t="shared" ref="A166" si="34">A162+1</f>
        <v>38</v>
      </c>
      <c r="B166" s="137" t="s">
        <v>22</v>
      </c>
      <c r="C166" s="137" t="s">
        <v>23</v>
      </c>
      <c r="D166" s="137" t="s">
        <v>5593</v>
      </c>
      <c r="E166" s="837" t="s">
        <v>5594</v>
      </c>
      <c r="F166" s="837"/>
      <c r="G166" s="837" t="s">
        <v>17</v>
      </c>
      <c r="H166" s="771"/>
      <c r="I166" s="43"/>
      <c r="J166" s="138" t="s">
        <v>5608</v>
      </c>
      <c r="K166" s="139"/>
      <c r="L166" s="139"/>
      <c r="M166" s="140"/>
      <c r="N166" s="119"/>
      <c r="V166" s="151"/>
    </row>
    <row r="167" spans="1:22" ht="13.8" thickBot="1" x14ac:dyDescent="0.3">
      <c r="A167" s="750"/>
      <c r="B167" s="142"/>
      <c r="C167" s="142"/>
      <c r="D167" s="143"/>
      <c r="E167" s="142"/>
      <c r="F167" s="142"/>
      <c r="G167" s="726"/>
      <c r="H167" s="838"/>
      <c r="I167" s="839"/>
      <c r="J167" s="78" t="s">
        <v>5608</v>
      </c>
      <c r="K167" s="78"/>
      <c r="L167" s="78"/>
      <c r="M167" s="145"/>
      <c r="N167" s="119"/>
      <c r="V167" s="151"/>
    </row>
    <row r="168" spans="1:22" ht="21" thickBot="1" x14ac:dyDescent="0.3">
      <c r="A168" s="750"/>
      <c r="B168" s="147" t="s">
        <v>34</v>
      </c>
      <c r="C168" s="147" t="s">
        <v>35</v>
      </c>
      <c r="D168" s="147" t="s">
        <v>5600</v>
      </c>
      <c r="E168" s="840" t="s">
        <v>5601</v>
      </c>
      <c r="F168" s="840"/>
      <c r="G168" s="730"/>
      <c r="H168" s="731"/>
      <c r="I168" s="732"/>
      <c r="J168" s="149" t="s">
        <v>5630</v>
      </c>
      <c r="K168" s="82"/>
      <c r="L168" s="82"/>
      <c r="M168" s="150"/>
      <c r="N168" s="119"/>
      <c r="V168" s="151"/>
    </row>
    <row r="169" spans="1:22" ht="13.8" thickBot="1" x14ac:dyDescent="0.3">
      <c r="A169" s="842"/>
      <c r="B169" s="152"/>
      <c r="C169" s="152"/>
      <c r="D169" s="153"/>
      <c r="E169" s="154" t="s">
        <v>5605</v>
      </c>
      <c r="F169" s="155"/>
      <c r="G169" s="712"/>
      <c r="H169" s="713"/>
      <c r="I169" s="714"/>
      <c r="J169" s="149" t="s">
        <v>5631</v>
      </c>
      <c r="K169" s="82"/>
      <c r="L169" s="82"/>
      <c r="M169" s="150"/>
      <c r="N169" s="119"/>
      <c r="V169" s="151"/>
    </row>
    <row r="170" spans="1:22" ht="21.6" thickTop="1" thickBot="1" x14ac:dyDescent="0.3">
      <c r="A170" s="834">
        <f t="shared" ref="A170" si="35">A166+1</f>
        <v>39</v>
      </c>
      <c r="B170" s="137" t="s">
        <v>22</v>
      </c>
      <c r="C170" s="137" t="s">
        <v>23</v>
      </c>
      <c r="D170" s="137" t="s">
        <v>5593</v>
      </c>
      <c r="E170" s="837" t="s">
        <v>5594</v>
      </c>
      <c r="F170" s="837"/>
      <c r="G170" s="837" t="s">
        <v>17</v>
      </c>
      <c r="H170" s="771"/>
      <c r="I170" s="43"/>
      <c r="J170" s="138" t="s">
        <v>5608</v>
      </c>
      <c r="K170" s="139"/>
      <c r="L170" s="139"/>
      <c r="M170" s="140"/>
      <c r="N170" s="119"/>
      <c r="V170" s="151"/>
    </row>
    <row r="171" spans="1:22" ht="13.8" thickBot="1" x14ac:dyDescent="0.3">
      <c r="A171" s="750"/>
      <c r="B171" s="142"/>
      <c r="C171" s="142"/>
      <c r="D171" s="143"/>
      <c r="E171" s="142"/>
      <c r="F171" s="142"/>
      <c r="G171" s="726"/>
      <c r="H171" s="838"/>
      <c r="I171" s="839"/>
      <c r="J171" s="78" t="s">
        <v>5608</v>
      </c>
      <c r="K171" s="78"/>
      <c r="L171" s="78"/>
      <c r="M171" s="145"/>
      <c r="N171" s="119"/>
      <c r="V171" s="151"/>
    </row>
    <row r="172" spans="1:22" ht="21" thickBot="1" x14ac:dyDescent="0.3">
      <c r="A172" s="750"/>
      <c r="B172" s="147" t="s">
        <v>34</v>
      </c>
      <c r="C172" s="147" t="s">
        <v>35</v>
      </c>
      <c r="D172" s="147" t="s">
        <v>5600</v>
      </c>
      <c r="E172" s="840" t="s">
        <v>5601</v>
      </c>
      <c r="F172" s="840"/>
      <c r="G172" s="730"/>
      <c r="H172" s="731"/>
      <c r="I172" s="732"/>
      <c r="J172" s="149" t="s">
        <v>5630</v>
      </c>
      <c r="K172" s="82"/>
      <c r="L172" s="82"/>
      <c r="M172" s="150"/>
      <c r="N172" s="119"/>
      <c r="V172" s="151"/>
    </row>
    <row r="173" spans="1:22" ht="13.8" thickBot="1" x14ac:dyDescent="0.3">
      <c r="A173" s="842"/>
      <c r="B173" s="152"/>
      <c r="C173" s="152"/>
      <c r="D173" s="153"/>
      <c r="E173" s="154" t="s">
        <v>5605</v>
      </c>
      <c r="F173" s="155"/>
      <c r="G173" s="712"/>
      <c r="H173" s="713"/>
      <c r="I173" s="714"/>
      <c r="J173" s="149" t="s">
        <v>5631</v>
      </c>
      <c r="K173" s="82"/>
      <c r="L173" s="82"/>
      <c r="M173" s="150"/>
      <c r="N173" s="119"/>
      <c r="V173" s="151"/>
    </row>
    <row r="174" spans="1:22" ht="21.6" thickTop="1" thickBot="1" x14ac:dyDescent="0.3">
      <c r="A174" s="834">
        <f t="shared" ref="A174" si="36">A170+1</f>
        <v>40</v>
      </c>
      <c r="B174" s="137" t="s">
        <v>22</v>
      </c>
      <c r="C174" s="137" t="s">
        <v>23</v>
      </c>
      <c r="D174" s="137" t="s">
        <v>5593</v>
      </c>
      <c r="E174" s="837" t="s">
        <v>5594</v>
      </c>
      <c r="F174" s="837"/>
      <c r="G174" s="837" t="s">
        <v>17</v>
      </c>
      <c r="H174" s="771"/>
      <c r="I174" s="43"/>
      <c r="J174" s="138" t="s">
        <v>5608</v>
      </c>
      <c r="K174" s="139"/>
      <c r="L174" s="139"/>
      <c r="M174" s="140"/>
      <c r="N174" s="119"/>
      <c r="V174" s="151"/>
    </row>
    <row r="175" spans="1:22" ht="13.8" thickBot="1" x14ac:dyDescent="0.3">
      <c r="A175" s="750"/>
      <c r="B175" s="142"/>
      <c r="C175" s="142"/>
      <c r="D175" s="143"/>
      <c r="E175" s="142"/>
      <c r="F175" s="142"/>
      <c r="G175" s="726"/>
      <c r="H175" s="838"/>
      <c r="I175" s="839"/>
      <c r="J175" s="78" t="s">
        <v>5608</v>
      </c>
      <c r="K175" s="78"/>
      <c r="L175" s="78"/>
      <c r="M175" s="145"/>
      <c r="N175" s="119"/>
      <c r="V175" s="151"/>
    </row>
    <row r="176" spans="1:22" ht="21" thickBot="1" x14ac:dyDescent="0.3">
      <c r="A176" s="750"/>
      <c r="B176" s="147" t="s">
        <v>34</v>
      </c>
      <c r="C176" s="147" t="s">
        <v>35</v>
      </c>
      <c r="D176" s="147" t="s">
        <v>5600</v>
      </c>
      <c r="E176" s="840" t="s">
        <v>5601</v>
      </c>
      <c r="F176" s="840"/>
      <c r="G176" s="730"/>
      <c r="H176" s="731"/>
      <c r="I176" s="732"/>
      <c r="J176" s="149" t="s">
        <v>5630</v>
      </c>
      <c r="K176" s="82"/>
      <c r="L176" s="82"/>
      <c r="M176" s="150"/>
      <c r="N176" s="119"/>
      <c r="V176" s="151"/>
    </row>
    <row r="177" spans="1:22" ht="13.8" thickBot="1" x14ac:dyDescent="0.3">
      <c r="A177" s="842"/>
      <c r="B177" s="152"/>
      <c r="C177" s="152"/>
      <c r="D177" s="153"/>
      <c r="E177" s="154" t="s">
        <v>5605</v>
      </c>
      <c r="F177" s="155"/>
      <c r="G177" s="712"/>
      <c r="H177" s="713"/>
      <c r="I177" s="714"/>
      <c r="J177" s="149" t="s">
        <v>5631</v>
      </c>
      <c r="K177" s="82"/>
      <c r="L177" s="82"/>
      <c r="M177" s="150"/>
      <c r="N177" s="119"/>
      <c r="V177" s="151"/>
    </row>
    <row r="178" spans="1:22" ht="21.6" thickTop="1" thickBot="1" x14ac:dyDescent="0.3">
      <c r="A178" s="834">
        <f t="shared" ref="A178" si="37">A174+1</f>
        <v>41</v>
      </c>
      <c r="B178" s="137" t="s">
        <v>22</v>
      </c>
      <c r="C178" s="137" t="s">
        <v>23</v>
      </c>
      <c r="D178" s="137" t="s">
        <v>5593</v>
      </c>
      <c r="E178" s="837" t="s">
        <v>5594</v>
      </c>
      <c r="F178" s="837"/>
      <c r="G178" s="837" t="s">
        <v>17</v>
      </c>
      <c r="H178" s="771"/>
      <c r="I178" s="43"/>
      <c r="J178" s="138" t="s">
        <v>5608</v>
      </c>
      <c r="K178" s="139"/>
      <c r="L178" s="139"/>
      <c r="M178" s="140"/>
      <c r="N178" s="119"/>
      <c r="V178" s="151"/>
    </row>
    <row r="179" spans="1:22" ht="13.8" thickBot="1" x14ac:dyDescent="0.3">
      <c r="A179" s="750"/>
      <c r="B179" s="142"/>
      <c r="C179" s="142"/>
      <c r="D179" s="143"/>
      <c r="E179" s="142"/>
      <c r="F179" s="142"/>
      <c r="G179" s="726"/>
      <c r="H179" s="838"/>
      <c r="I179" s="839"/>
      <c r="J179" s="78" t="s">
        <v>5608</v>
      </c>
      <c r="K179" s="78"/>
      <c r="L179" s="78"/>
      <c r="M179" s="145"/>
      <c r="N179" s="119"/>
      <c r="V179" s="151">
        <f>G179</f>
        <v>0</v>
      </c>
    </row>
    <row r="180" spans="1:22" ht="21" thickBot="1" x14ac:dyDescent="0.3">
      <c r="A180" s="750"/>
      <c r="B180" s="147" t="s">
        <v>34</v>
      </c>
      <c r="C180" s="147" t="s">
        <v>35</v>
      </c>
      <c r="D180" s="147" t="s">
        <v>5600</v>
      </c>
      <c r="E180" s="840" t="s">
        <v>5601</v>
      </c>
      <c r="F180" s="840"/>
      <c r="G180" s="730"/>
      <c r="H180" s="731"/>
      <c r="I180" s="732"/>
      <c r="J180" s="149" t="s">
        <v>5630</v>
      </c>
      <c r="K180" s="82"/>
      <c r="L180" s="82"/>
      <c r="M180" s="150"/>
      <c r="N180" s="119"/>
      <c r="V180" s="151"/>
    </row>
    <row r="181" spans="1:22" ht="13.8" thickBot="1" x14ac:dyDescent="0.3">
      <c r="A181" s="842"/>
      <c r="B181" s="152"/>
      <c r="C181" s="152"/>
      <c r="D181" s="153"/>
      <c r="E181" s="154" t="s">
        <v>5605</v>
      </c>
      <c r="F181" s="155"/>
      <c r="G181" s="712"/>
      <c r="H181" s="713"/>
      <c r="I181" s="714"/>
      <c r="J181" s="149" t="s">
        <v>5631</v>
      </c>
      <c r="K181" s="82"/>
      <c r="L181" s="82"/>
      <c r="M181" s="150"/>
      <c r="N181" s="119"/>
      <c r="V181" s="151"/>
    </row>
    <row r="182" spans="1:22" ht="21.6" thickTop="1" thickBot="1" x14ac:dyDescent="0.3">
      <c r="A182" s="834">
        <f t="shared" ref="A182" si="38">A178+1</f>
        <v>42</v>
      </c>
      <c r="B182" s="137" t="s">
        <v>22</v>
      </c>
      <c r="C182" s="137" t="s">
        <v>23</v>
      </c>
      <c r="D182" s="137" t="s">
        <v>5593</v>
      </c>
      <c r="E182" s="837" t="s">
        <v>5594</v>
      </c>
      <c r="F182" s="837"/>
      <c r="G182" s="837" t="s">
        <v>17</v>
      </c>
      <c r="H182" s="771"/>
      <c r="I182" s="43"/>
      <c r="J182" s="138" t="s">
        <v>5608</v>
      </c>
      <c r="K182" s="139"/>
      <c r="L182" s="139"/>
      <c r="M182" s="140"/>
      <c r="N182" s="119"/>
      <c r="V182" s="151"/>
    </row>
    <row r="183" spans="1:22" ht="13.8" thickBot="1" x14ac:dyDescent="0.3">
      <c r="A183" s="750"/>
      <c r="B183" s="142"/>
      <c r="C183" s="142"/>
      <c r="D183" s="143"/>
      <c r="E183" s="142"/>
      <c r="F183" s="142"/>
      <c r="G183" s="726"/>
      <c r="H183" s="838"/>
      <c r="I183" s="839"/>
      <c r="J183" s="78" t="s">
        <v>5608</v>
      </c>
      <c r="K183" s="78"/>
      <c r="L183" s="78"/>
      <c r="M183" s="145"/>
      <c r="N183" s="119"/>
      <c r="V183" s="151">
        <f>G183</f>
        <v>0</v>
      </c>
    </row>
    <row r="184" spans="1:22" ht="21" thickBot="1" x14ac:dyDescent="0.3">
      <c r="A184" s="750"/>
      <c r="B184" s="147" t="s">
        <v>34</v>
      </c>
      <c r="C184" s="147" t="s">
        <v>35</v>
      </c>
      <c r="D184" s="147" t="s">
        <v>5600</v>
      </c>
      <c r="E184" s="840" t="s">
        <v>5601</v>
      </c>
      <c r="F184" s="840"/>
      <c r="G184" s="730"/>
      <c r="H184" s="731"/>
      <c r="I184" s="732"/>
      <c r="J184" s="149" t="s">
        <v>5630</v>
      </c>
      <c r="K184" s="82"/>
      <c r="L184" s="82"/>
      <c r="M184" s="150"/>
      <c r="N184" s="119"/>
      <c r="V184" s="151"/>
    </row>
    <row r="185" spans="1:22" ht="13.8" thickBot="1" x14ac:dyDescent="0.3">
      <c r="A185" s="842"/>
      <c r="B185" s="152"/>
      <c r="C185" s="152"/>
      <c r="D185" s="153"/>
      <c r="E185" s="154" t="s">
        <v>5605</v>
      </c>
      <c r="F185" s="155"/>
      <c r="G185" s="712"/>
      <c r="H185" s="713"/>
      <c r="I185" s="714"/>
      <c r="J185" s="149" t="s">
        <v>5631</v>
      </c>
      <c r="K185" s="82"/>
      <c r="L185" s="82"/>
      <c r="M185" s="150"/>
      <c r="N185" s="119"/>
      <c r="V185" s="151"/>
    </row>
    <row r="186" spans="1:22" ht="21.6" thickTop="1" thickBot="1" x14ac:dyDescent="0.3">
      <c r="A186" s="834">
        <f t="shared" ref="A186" si="39">A182+1</f>
        <v>43</v>
      </c>
      <c r="B186" s="137" t="s">
        <v>22</v>
      </c>
      <c r="C186" s="137" t="s">
        <v>23</v>
      </c>
      <c r="D186" s="137" t="s">
        <v>5593</v>
      </c>
      <c r="E186" s="837" t="s">
        <v>5594</v>
      </c>
      <c r="F186" s="837"/>
      <c r="G186" s="837" t="s">
        <v>17</v>
      </c>
      <c r="H186" s="771"/>
      <c r="I186" s="43"/>
      <c r="J186" s="138" t="s">
        <v>5608</v>
      </c>
      <c r="K186" s="139"/>
      <c r="L186" s="139"/>
      <c r="M186" s="140"/>
      <c r="N186" s="119"/>
      <c r="V186" s="151"/>
    </row>
    <row r="187" spans="1:22" ht="13.8" thickBot="1" x14ac:dyDescent="0.3">
      <c r="A187" s="750"/>
      <c r="B187" s="142"/>
      <c r="C187" s="142"/>
      <c r="D187" s="143"/>
      <c r="E187" s="142"/>
      <c r="F187" s="142"/>
      <c r="G187" s="726"/>
      <c r="H187" s="838"/>
      <c r="I187" s="839"/>
      <c r="J187" s="78" t="s">
        <v>5608</v>
      </c>
      <c r="K187" s="78"/>
      <c r="L187" s="78"/>
      <c r="M187" s="145"/>
      <c r="N187" s="119"/>
      <c r="V187" s="151">
        <f>G187</f>
        <v>0</v>
      </c>
    </row>
    <row r="188" spans="1:22" ht="21" thickBot="1" x14ac:dyDescent="0.3">
      <c r="A188" s="750"/>
      <c r="B188" s="147" t="s">
        <v>34</v>
      </c>
      <c r="C188" s="147" t="s">
        <v>35</v>
      </c>
      <c r="D188" s="147" t="s">
        <v>5600</v>
      </c>
      <c r="E188" s="840" t="s">
        <v>5601</v>
      </c>
      <c r="F188" s="840"/>
      <c r="G188" s="730"/>
      <c r="H188" s="731"/>
      <c r="I188" s="732"/>
      <c r="J188" s="149" t="s">
        <v>5630</v>
      </c>
      <c r="K188" s="82"/>
      <c r="L188" s="82"/>
      <c r="M188" s="150"/>
      <c r="N188" s="119"/>
      <c r="V188" s="151"/>
    </row>
    <row r="189" spans="1:22" ht="13.8" thickBot="1" x14ac:dyDescent="0.3">
      <c r="A189" s="842"/>
      <c r="B189" s="152"/>
      <c r="C189" s="152"/>
      <c r="D189" s="153"/>
      <c r="E189" s="154" t="s">
        <v>5605</v>
      </c>
      <c r="F189" s="155"/>
      <c r="G189" s="712"/>
      <c r="H189" s="713"/>
      <c r="I189" s="714"/>
      <c r="J189" s="149" t="s">
        <v>5631</v>
      </c>
      <c r="K189" s="82"/>
      <c r="L189" s="82"/>
      <c r="M189" s="150"/>
      <c r="N189" s="119"/>
      <c r="V189" s="151"/>
    </row>
    <row r="190" spans="1:22" ht="21.6" thickTop="1" thickBot="1" x14ac:dyDescent="0.3">
      <c r="A190" s="834">
        <f t="shared" ref="A190" si="40">A186+1</f>
        <v>44</v>
      </c>
      <c r="B190" s="137" t="s">
        <v>22</v>
      </c>
      <c r="C190" s="137" t="s">
        <v>23</v>
      </c>
      <c r="D190" s="137" t="s">
        <v>5593</v>
      </c>
      <c r="E190" s="837" t="s">
        <v>5594</v>
      </c>
      <c r="F190" s="837"/>
      <c r="G190" s="837" t="s">
        <v>17</v>
      </c>
      <c r="H190" s="771"/>
      <c r="I190" s="43"/>
      <c r="J190" s="138" t="s">
        <v>5608</v>
      </c>
      <c r="K190" s="139"/>
      <c r="L190" s="139"/>
      <c r="M190" s="140"/>
      <c r="N190" s="119"/>
      <c r="V190" s="151"/>
    </row>
    <row r="191" spans="1:22" ht="13.8" thickBot="1" x14ac:dyDescent="0.3">
      <c r="A191" s="750"/>
      <c r="B191" s="142"/>
      <c r="C191" s="142"/>
      <c r="D191" s="143"/>
      <c r="E191" s="142"/>
      <c r="F191" s="142"/>
      <c r="G191" s="726"/>
      <c r="H191" s="838"/>
      <c r="I191" s="839"/>
      <c r="J191" s="78" t="s">
        <v>5608</v>
      </c>
      <c r="K191" s="78"/>
      <c r="L191" s="78"/>
      <c r="M191" s="145"/>
      <c r="N191" s="119"/>
      <c r="V191" s="151">
        <f>G191</f>
        <v>0</v>
      </c>
    </row>
    <row r="192" spans="1:22" ht="21" thickBot="1" x14ac:dyDescent="0.3">
      <c r="A192" s="750"/>
      <c r="B192" s="147" t="s">
        <v>34</v>
      </c>
      <c r="C192" s="147" t="s">
        <v>35</v>
      </c>
      <c r="D192" s="147" t="s">
        <v>5600</v>
      </c>
      <c r="E192" s="840" t="s">
        <v>5601</v>
      </c>
      <c r="F192" s="840"/>
      <c r="G192" s="730"/>
      <c r="H192" s="731"/>
      <c r="I192" s="732"/>
      <c r="J192" s="149" t="s">
        <v>5630</v>
      </c>
      <c r="K192" s="82"/>
      <c r="L192" s="82"/>
      <c r="M192" s="150"/>
      <c r="N192" s="119"/>
      <c r="V192" s="151"/>
    </row>
    <row r="193" spans="1:22" ht="13.8" thickBot="1" x14ac:dyDescent="0.3">
      <c r="A193" s="842"/>
      <c r="B193" s="152"/>
      <c r="C193" s="152"/>
      <c r="D193" s="153"/>
      <c r="E193" s="154" t="s">
        <v>5605</v>
      </c>
      <c r="F193" s="155"/>
      <c r="G193" s="712"/>
      <c r="H193" s="713"/>
      <c r="I193" s="714"/>
      <c r="J193" s="149" t="s">
        <v>5631</v>
      </c>
      <c r="K193" s="82"/>
      <c r="L193" s="82"/>
      <c r="M193" s="150"/>
      <c r="N193" s="119"/>
      <c r="V193" s="151"/>
    </row>
    <row r="194" spans="1:22" ht="21.6" thickTop="1" thickBot="1" x14ac:dyDescent="0.3">
      <c r="A194" s="834">
        <f t="shared" ref="A194" si="41">A190+1</f>
        <v>45</v>
      </c>
      <c r="B194" s="137" t="s">
        <v>22</v>
      </c>
      <c r="C194" s="137" t="s">
        <v>23</v>
      </c>
      <c r="D194" s="137" t="s">
        <v>5593</v>
      </c>
      <c r="E194" s="837" t="s">
        <v>5594</v>
      </c>
      <c r="F194" s="837"/>
      <c r="G194" s="837" t="s">
        <v>17</v>
      </c>
      <c r="H194" s="771"/>
      <c r="I194" s="43"/>
      <c r="J194" s="138" t="s">
        <v>5608</v>
      </c>
      <c r="K194" s="139"/>
      <c r="L194" s="139"/>
      <c r="M194" s="140"/>
      <c r="N194" s="119"/>
      <c r="V194" s="151"/>
    </row>
    <row r="195" spans="1:22" ht="13.8" thickBot="1" x14ac:dyDescent="0.3">
      <c r="A195" s="750"/>
      <c r="B195" s="142"/>
      <c r="C195" s="142"/>
      <c r="D195" s="143"/>
      <c r="E195" s="142"/>
      <c r="F195" s="142"/>
      <c r="G195" s="726"/>
      <c r="H195" s="838"/>
      <c r="I195" s="839"/>
      <c r="J195" s="78" t="s">
        <v>5608</v>
      </c>
      <c r="K195" s="78"/>
      <c r="L195" s="78"/>
      <c r="M195" s="145"/>
      <c r="N195" s="119"/>
      <c r="V195" s="151">
        <f>G195</f>
        <v>0</v>
      </c>
    </row>
    <row r="196" spans="1:22" ht="21" thickBot="1" x14ac:dyDescent="0.3">
      <c r="A196" s="750"/>
      <c r="B196" s="147" t="s">
        <v>34</v>
      </c>
      <c r="C196" s="147" t="s">
        <v>35</v>
      </c>
      <c r="D196" s="147" t="s">
        <v>5600</v>
      </c>
      <c r="E196" s="840" t="s">
        <v>5601</v>
      </c>
      <c r="F196" s="840"/>
      <c r="G196" s="730"/>
      <c r="H196" s="731"/>
      <c r="I196" s="732"/>
      <c r="J196" s="149" t="s">
        <v>5630</v>
      </c>
      <c r="K196" s="82"/>
      <c r="L196" s="82"/>
      <c r="M196" s="150"/>
      <c r="N196" s="119"/>
      <c r="V196" s="151"/>
    </row>
    <row r="197" spans="1:22" ht="13.8" thickBot="1" x14ac:dyDescent="0.3">
      <c r="A197" s="842"/>
      <c r="B197" s="152"/>
      <c r="C197" s="152"/>
      <c r="D197" s="153"/>
      <c r="E197" s="154" t="s">
        <v>5605</v>
      </c>
      <c r="F197" s="155"/>
      <c r="G197" s="712"/>
      <c r="H197" s="713"/>
      <c r="I197" s="714"/>
      <c r="J197" s="149" t="s">
        <v>5631</v>
      </c>
      <c r="K197" s="82"/>
      <c r="L197" s="82"/>
      <c r="M197" s="150"/>
      <c r="N197" s="119"/>
      <c r="V197" s="151"/>
    </row>
    <row r="198" spans="1:22" ht="21.6" thickTop="1" thickBot="1" x14ac:dyDescent="0.3">
      <c r="A198" s="834">
        <f t="shared" ref="A198" si="42">A194+1</f>
        <v>46</v>
      </c>
      <c r="B198" s="137" t="s">
        <v>22</v>
      </c>
      <c r="C198" s="137" t="s">
        <v>23</v>
      </c>
      <c r="D198" s="137" t="s">
        <v>5593</v>
      </c>
      <c r="E198" s="837" t="s">
        <v>5594</v>
      </c>
      <c r="F198" s="837"/>
      <c r="G198" s="837" t="s">
        <v>17</v>
      </c>
      <c r="H198" s="771"/>
      <c r="I198" s="43"/>
      <c r="J198" s="138" t="s">
        <v>5608</v>
      </c>
      <c r="K198" s="139"/>
      <c r="L198" s="139"/>
      <c r="M198" s="140"/>
      <c r="N198" s="119"/>
      <c r="V198" s="151"/>
    </row>
    <row r="199" spans="1:22" ht="13.8" thickBot="1" x14ac:dyDescent="0.3">
      <c r="A199" s="750"/>
      <c r="B199" s="142"/>
      <c r="C199" s="142"/>
      <c r="D199" s="143"/>
      <c r="E199" s="142"/>
      <c r="F199" s="142"/>
      <c r="G199" s="726"/>
      <c r="H199" s="838"/>
      <c r="I199" s="839"/>
      <c r="J199" s="78" t="s">
        <v>5608</v>
      </c>
      <c r="K199" s="78"/>
      <c r="L199" s="78"/>
      <c r="M199" s="145"/>
      <c r="N199" s="119"/>
      <c r="V199" s="151">
        <f>G199</f>
        <v>0</v>
      </c>
    </row>
    <row r="200" spans="1:22" ht="21" thickBot="1" x14ac:dyDescent="0.3">
      <c r="A200" s="750"/>
      <c r="B200" s="147" t="s">
        <v>34</v>
      </c>
      <c r="C200" s="147" t="s">
        <v>35</v>
      </c>
      <c r="D200" s="147" t="s">
        <v>5600</v>
      </c>
      <c r="E200" s="840" t="s">
        <v>5601</v>
      </c>
      <c r="F200" s="840"/>
      <c r="G200" s="730"/>
      <c r="H200" s="731"/>
      <c r="I200" s="732"/>
      <c r="J200" s="149" t="s">
        <v>5630</v>
      </c>
      <c r="K200" s="82"/>
      <c r="L200" s="82"/>
      <c r="M200" s="150"/>
      <c r="N200" s="119"/>
      <c r="V200" s="151"/>
    </row>
    <row r="201" spans="1:22" ht="13.8" thickBot="1" x14ac:dyDescent="0.3">
      <c r="A201" s="842"/>
      <c r="B201" s="152"/>
      <c r="C201" s="152"/>
      <c r="D201" s="153"/>
      <c r="E201" s="154" t="s">
        <v>5605</v>
      </c>
      <c r="F201" s="155"/>
      <c r="G201" s="712"/>
      <c r="H201" s="713"/>
      <c r="I201" s="714"/>
      <c r="J201" s="149" t="s">
        <v>5631</v>
      </c>
      <c r="K201" s="82"/>
      <c r="L201" s="82"/>
      <c r="M201" s="150"/>
      <c r="N201" s="119"/>
      <c r="V201" s="151"/>
    </row>
    <row r="202" spans="1:22" ht="21.6" thickTop="1" thickBot="1" x14ac:dyDescent="0.3">
      <c r="A202" s="834">
        <f t="shared" ref="A202" si="43">A198+1</f>
        <v>47</v>
      </c>
      <c r="B202" s="137" t="s">
        <v>22</v>
      </c>
      <c r="C202" s="137" t="s">
        <v>23</v>
      </c>
      <c r="D202" s="137" t="s">
        <v>5593</v>
      </c>
      <c r="E202" s="837" t="s">
        <v>5594</v>
      </c>
      <c r="F202" s="837"/>
      <c r="G202" s="837" t="s">
        <v>17</v>
      </c>
      <c r="H202" s="771"/>
      <c r="I202" s="43"/>
      <c r="J202" s="138" t="s">
        <v>5608</v>
      </c>
      <c r="K202" s="139"/>
      <c r="L202" s="139"/>
      <c r="M202" s="140"/>
      <c r="N202" s="119"/>
      <c r="V202" s="151"/>
    </row>
    <row r="203" spans="1:22" ht="13.8" thickBot="1" x14ac:dyDescent="0.3">
      <c r="A203" s="750"/>
      <c r="B203" s="142"/>
      <c r="C203" s="142"/>
      <c r="D203" s="143"/>
      <c r="E203" s="142"/>
      <c r="F203" s="142"/>
      <c r="G203" s="726"/>
      <c r="H203" s="838"/>
      <c r="I203" s="839"/>
      <c r="J203" s="78" t="s">
        <v>5608</v>
      </c>
      <c r="K203" s="78"/>
      <c r="L203" s="78"/>
      <c r="M203" s="145"/>
      <c r="N203" s="119"/>
      <c r="V203" s="151">
        <f>G203</f>
        <v>0</v>
      </c>
    </row>
    <row r="204" spans="1:22" ht="21" thickBot="1" x14ac:dyDescent="0.3">
      <c r="A204" s="750"/>
      <c r="B204" s="147" t="s">
        <v>34</v>
      </c>
      <c r="C204" s="147" t="s">
        <v>35</v>
      </c>
      <c r="D204" s="147" t="s">
        <v>5600</v>
      </c>
      <c r="E204" s="840" t="s">
        <v>5601</v>
      </c>
      <c r="F204" s="840"/>
      <c r="G204" s="730"/>
      <c r="H204" s="731"/>
      <c r="I204" s="732"/>
      <c r="J204" s="149" t="s">
        <v>5630</v>
      </c>
      <c r="K204" s="82"/>
      <c r="L204" s="82"/>
      <c r="M204" s="150"/>
      <c r="N204" s="119"/>
      <c r="V204" s="151"/>
    </row>
    <row r="205" spans="1:22" ht="13.8" thickBot="1" x14ac:dyDescent="0.3">
      <c r="A205" s="842"/>
      <c r="B205" s="152"/>
      <c r="C205" s="152"/>
      <c r="D205" s="153"/>
      <c r="E205" s="154" t="s">
        <v>5605</v>
      </c>
      <c r="F205" s="155"/>
      <c r="G205" s="712"/>
      <c r="H205" s="713"/>
      <c r="I205" s="714"/>
      <c r="J205" s="149" t="s">
        <v>5631</v>
      </c>
      <c r="K205" s="82"/>
      <c r="L205" s="82"/>
      <c r="M205" s="150"/>
      <c r="N205" s="119"/>
      <c r="V205" s="151"/>
    </row>
    <row r="206" spans="1:22" ht="21.6" thickTop="1" thickBot="1" x14ac:dyDescent="0.3">
      <c r="A206" s="834">
        <f t="shared" ref="A206" si="44">A202+1</f>
        <v>48</v>
      </c>
      <c r="B206" s="137" t="s">
        <v>22</v>
      </c>
      <c r="C206" s="137" t="s">
        <v>23</v>
      </c>
      <c r="D206" s="137" t="s">
        <v>5593</v>
      </c>
      <c r="E206" s="837" t="s">
        <v>5594</v>
      </c>
      <c r="F206" s="837"/>
      <c r="G206" s="837" t="s">
        <v>17</v>
      </c>
      <c r="H206" s="771"/>
      <c r="I206" s="43"/>
      <c r="J206" s="138" t="s">
        <v>5608</v>
      </c>
      <c r="K206" s="139"/>
      <c r="L206" s="139"/>
      <c r="M206" s="140"/>
      <c r="N206" s="119"/>
      <c r="V206" s="151"/>
    </row>
    <row r="207" spans="1:22" ht="13.8" thickBot="1" x14ac:dyDescent="0.3">
      <c r="A207" s="750"/>
      <c r="B207" s="142"/>
      <c r="C207" s="142"/>
      <c r="D207" s="143"/>
      <c r="E207" s="142"/>
      <c r="F207" s="142"/>
      <c r="G207" s="726"/>
      <c r="H207" s="838"/>
      <c r="I207" s="839"/>
      <c r="J207" s="78" t="s">
        <v>5608</v>
      </c>
      <c r="K207" s="78"/>
      <c r="L207" s="78"/>
      <c r="M207" s="145"/>
      <c r="N207" s="119"/>
      <c r="V207" s="151">
        <f>G207</f>
        <v>0</v>
      </c>
    </row>
    <row r="208" spans="1:22" ht="21" thickBot="1" x14ac:dyDescent="0.3">
      <c r="A208" s="750"/>
      <c r="B208" s="147" t="s">
        <v>34</v>
      </c>
      <c r="C208" s="147" t="s">
        <v>35</v>
      </c>
      <c r="D208" s="147" t="s">
        <v>5600</v>
      </c>
      <c r="E208" s="840" t="s">
        <v>5601</v>
      </c>
      <c r="F208" s="840"/>
      <c r="G208" s="730"/>
      <c r="H208" s="731"/>
      <c r="I208" s="732"/>
      <c r="J208" s="149" t="s">
        <v>5630</v>
      </c>
      <c r="K208" s="82"/>
      <c r="L208" s="82"/>
      <c r="M208" s="150"/>
      <c r="N208" s="119"/>
      <c r="V208" s="151"/>
    </row>
    <row r="209" spans="1:22" ht="13.8" thickBot="1" x14ac:dyDescent="0.3">
      <c r="A209" s="842"/>
      <c r="B209" s="152"/>
      <c r="C209" s="152"/>
      <c r="D209" s="153"/>
      <c r="E209" s="154" t="s">
        <v>5605</v>
      </c>
      <c r="F209" s="155"/>
      <c r="G209" s="712"/>
      <c r="H209" s="713"/>
      <c r="I209" s="714"/>
      <c r="J209" s="149" t="s">
        <v>5631</v>
      </c>
      <c r="K209" s="82"/>
      <c r="L209" s="82"/>
      <c r="M209" s="150"/>
      <c r="N209" s="119"/>
      <c r="V209" s="151"/>
    </row>
    <row r="210" spans="1:22" ht="21.6" thickTop="1" thickBot="1" x14ac:dyDescent="0.3">
      <c r="A210" s="834">
        <f t="shared" ref="A210" si="45">A206+1</f>
        <v>49</v>
      </c>
      <c r="B210" s="137" t="s">
        <v>22</v>
      </c>
      <c r="C210" s="137" t="s">
        <v>23</v>
      </c>
      <c r="D210" s="137" t="s">
        <v>5593</v>
      </c>
      <c r="E210" s="837" t="s">
        <v>5594</v>
      </c>
      <c r="F210" s="837"/>
      <c r="G210" s="837" t="s">
        <v>17</v>
      </c>
      <c r="H210" s="771"/>
      <c r="I210" s="43"/>
      <c r="J210" s="138" t="s">
        <v>5608</v>
      </c>
      <c r="K210" s="139"/>
      <c r="L210" s="139"/>
      <c r="M210" s="140"/>
      <c r="N210" s="119"/>
      <c r="V210" s="151"/>
    </row>
    <row r="211" spans="1:22" ht="13.8" thickBot="1" x14ac:dyDescent="0.3">
      <c r="A211" s="750"/>
      <c r="B211" s="142"/>
      <c r="C211" s="142"/>
      <c r="D211" s="143"/>
      <c r="E211" s="142"/>
      <c r="F211" s="142"/>
      <c r="G211" s="726"/>
      <c r="H211" s="838"/>
      <c r="I211" s="839"/>
      <c r="J211" s="78" t="s">
        <v>5608</v>
      </c>
      <c r="K211" s="78"/>
      <c r="L211" s="78"/>
      <c r="M211" s="145"/>
      <c r="N211" s="119"/>
      <c r="V211" s="151">
        <f>G211</f>
        <v>0</v>
      </c>
    </row>
    <row r="212" spans="1:22" ht="21" thickBot="1" x14ac:dyDescent="0.3">
      <c r="A212" s="750"/>
      <c r="B212" s="147" t="s">
        <v>34</v>
      </c>
      <c r="C212" s="147" t="s">
        <v>35</v>
      </c>
      <c r="D212" s="147" t="s">
        <v>5600</v>
      </c>
      <c r="E212" s="840" t="s">
        <v>5601</v>
      </c>
      <c r="F212" s="840"/>
      <c r="G212" s="730"/>
      <c r="H212" s="731"/>
      <c r="I212" s="732"/>
      <c r="J212" s="149" t="s">
        <v>5630</v>
      </c>
      <c r="K212" s="82"/>
      <c r="L212" s="82"/>
      <c r="M212" s="150"/>
      <c r="N212" s="119"/>
      <c r="V212" s="151"/>
    </row>
    <row r="213" spans="1:22" ht="13.8" thickBot="1" x14ac:dyDescent="0.3">
      <c r="A213" s="842"/>
      <c r="B213" s="152"/>
      <c r="C213" s="152"/>
      <c r="D213" s="153"/>
      <c r="E213" s="154" t="s">
        <v>5605</v>
      </c>
      <c r="F213" s="155"/>
      <c r="G213" s="712"/>
      <c r="H213" s="713"/>
      <c r="I213" s="714"/>
      <c r="J213" s="149" t="s">
        <v>5631</v>
      </c>
      <c r="K213" s="82"/>
      <c r="L213" s="82"/>
      <c r="M213" s="150"/>
      <c r="N213" s="119"/>
      <c r="V213" s="151"/>
    </row>
    <row r="214" spans="1:22" ht="21.6" thickTop="1" thickBot="1" x14ac:dyDescent="0.3">
      <c r="A214" s="834">
        <f t="shared" ref="A214" si="46">A210+1</f>
        <v>50</v>
      </c>
      <c r="B214" s="137" t="s">
        <v>22</v>
      </c>
      <c r="C214" s="137" t="s">
        <v>23</v>
      </c>
      <c r="D214" s="137" t="s">
        <v>5593</v>
      </c>
      <c r="E214" s="837" t="s">
        <v>5594</v>
      </c>
      <c r="F214" s="837"/>
      <c r="G214" s="837" t="s">
        <v>17</v>
      </c>
      <c r="H214" s="771"/>
      <c r="I214" s="43"/>
      <c r="J214" s="138" t="s">
        <v>5608</v>
      </c>
      <c r="K214" s="139"/>
      <c r="L214" s="139"/>
      <c r="M214" s="140"/>
      <c r="N214" s="119"/>
      <c r="V214" s="151"/>
    </row>
    <row r="215" spans="1:22" ht="13.8" thickBot="1" x14ac:dyDescent="0.3">
      <c r="A215" s="750"/>
      <c r="B215" s="142"/>
      <c r="C215" s="142"/>
      <c r="D215" s="143"/>
      <c r="E215" s="142"/>
      <c r="F215" s="142"/>
      <c r="G215" s="726"/>
      <c r="H215" s="838"/>
      <c r="I215" s="839"/>
      <c r="J215" s="78" t="s">
        <v>5608</v>
      </c>
      <c r="K215" s="78"/>
      <c r="L215" s="78"/>
      <c r="M215" s="145"/>
      <c r="N215" s="119"/>
      <c r="V215" s="151">
        <f>G215</f>
        <v>0</v>
      </c>
    </row>
    <row r="216" spans="1:22" ht="21" thickBot="1" x14ac:dyDescent="0.3">
      <c r="A216" s="750"/>
      <c r="B216" s="147" t="s">
        <v>34</v>
      </c>
      <c r="C216" s="147" t="s">
        <v>35</v>
      </c>
      <c r="D216" s="147" t="s">
        <v>5600</v>
      </c>
      <c r="E216" s="840" t="s">
        <v>5601</v>
      </c>
      <c r="F216" s="840"/>
      <c r="G216" s="730"/>
      <c r="H216" s="731"/>
      <c r="I216" s="732"/>
      <c r="J216" s="149" t="s">
        <v>5630</v>
      </c>
      <c r="K216" s="82"/>
      <c r="L216" s="82"/>
      <c r="M216" s="150"/>
      <c r="N216" s="119"/>
      <c r="V216" s="151"/>
    </row>
    <row r="217" spans="1:22" ht="13.8" thickBot="1" x14ac:dyDescent="0.3">
      <c r="A217" s="842"/>
      <c r="B217" s="152"/>
      <c r="C217" s="152"/>
      <c r="D217" s="153"/>
      <c r="E217" s="154" t="s">
        <v>5605</v>
      </c>
      <c r="F217" s="155"/>
      <c r="G217" s="712"/>
      <c r="H217" s="713"/>
      <c r="I217" s="714"/>
      <c r="J217" s="149" t="s">
        <v>5631</v>
      </c>
      <c r="K217" s="82"/>
      <c r="L217" s="82"/>
      <c r="M217" s="150"/>
      <c r="N217" s="119"/>
      <c r="V217" s="151"/>
    </row>
    <row r="218" spans="1:22" ht="21.6" thickTop="1" thickBot="1" x14ac:dyDescent="0.3">
      <c r="A218" s="834">
        <f t="shared" ref="A218" si="47">A214+1</f>
        <v>51</v>
      </c>
      <c r="B218" s="137" t="s">
        <v>22</v>
      </c>
      <c r="C218" s="137" t="s">
        <v>23</v>
      </c>
      <c r="D218" s="137" t="s">
        <v>5593</v>
      </c>
      <c r="E218" s="837" t="s">
        <v>5594</v>
      </c>
      <c r="F218" s="837"/>
      <c r="G218" s="837" t="s">
        <v>17</v>
      </c>
      <c r="H218" s="771"/>
      <c r="I218" s="43"/>
      <c r="J218" s="138" t="s">
        <v>5608</v>
      </c>
      <c r="K218" s="139"/>
      <c r="L218" s="139"/>
      <c r="M218" s="140"/>
      <c r="N218" s="119"/>
      <c r="V218" s="151"/>
    </row>
    <row r="219" spans="1:22" ht="13.8" thickBot="1" x14ac:dyDescent="0.3">
      <c r="A219" s="750"/>
      <c r="B219" s="142"/>
      <c r="C219" s="142"/>
      <c r="D219" s="143"/>
      <c r="E219" s="142"/>
      <c r="F219" s="142"/>
      <c r="G219" s="726"/>
      <c r="H219" s="838"/>
      <c r="I219" s="839"/>
      <c r="J219" s="78" t="s">
        <v>5608</v>
      </c>
      <c r="K219" s="78"/>
      <c r="L219" s="78"/>
      <c r="M219" s="145"/>
      <c r="N219" s="119"/>
      <c r="V219" s="151">
        <f>G219</f>
        <v>0</v>
      </c>
    </row>
    <row r="220" spans="1:22" ht="21" thickBot="1" x14ac:dyDescent="0.3">
      <c r="A220" s="750"/>
      <c r="B220" s="147" t="s">
        <v>34</v>
      </c>
      <c r="C220" s="147" t="s">
        <v>35</v>
      </c>
      <c r="D220" s="147" t="s">
        <v>5600</v>
      </c>
      <c r="E220" s="840" t="s">
        <v>5601</v>
      </c>
      <c r="F220" s="840"/>
      <c r="G220" s="730"/>
      <c r="H220" s="731"/>
      <c r="I220" s="732"/>
      <c r="J220" s="149" t="s">
        <v>5630</v>
      </c>
      <c r="K220" s="82"/>
      <c r="L220" s="82"/>
      <c r="M220" s="150"/>
      <c r="N220" s="119"/>
      <c r="V220" s="151"/>
    </row>
    <row r="221" spans="1:22" ht="13.8" thickBot="1" x14ac:dyDescent="0.3">
      <c r="A221" s="842"/>
      <c r="B221" s="152"/>
      <c r="C221" s="152"/>
      <c r="D221" s="153"/>
      <c r="E221" s="154" t="s">
        <v>5605</v>
      </c>
      <c r="F221" s="155"/>
      <c r="G221" s="712"/>
      <c r="H221" s="713"/>
      <c r="I221" s="714"/>
      <c r="J221" s="149" t="s">
        <v>5631</v>
      </c>
      <c r="K221" s="82"/>
      <c r="L221" s="82"/>
      <c r="M221" s="150"/>
      <c r="N221" s="119"/>
      <c r="V221" s="151"/>
    </row>
    <row r="222" spans="1:22" ht="21.6" thickTop="1" thickBot="1" x14ac:dyDescent="0.3">
      <c r="A222" s="834">
        <f t="shared" ref="A222" si="48">A218+1</f>
        <v>52</v>
      </c>
      <c r="B222" s="137" t="s">
        <v>22</v>
      </c>
      <c r="C222" s="137" t="s">
        <v>23</v>
      </c>
      <c r="D222" s="137" t="s">
        <v>5593</v>
      </c>
      <c r="E222" s="837" t="s">
        <v>5594</v>
      </c>
      <c r="F222" s="837"/>
      <c r="G222" s="837" t="s">
        <v>17</v>
      </c>
      <c r="H222" s="771"/>
      <c r="I222" s="43"/>
      <c r="J222" s="138" t="s">
        <v>5608</v>
      </c>
      <c r="K222" s="139"/>
      <c r="L222" s="139"/>
      <c r="M222" s="140"/>
      <c r="N222" s="119"/>
      <c r="V222" s="151"/>
    </row>
    <row r="223" spans="1:22" ht="13.8" thickBot="1" x14ac:dyDescent="0.3">
      <c r="A223" s="750"/>
      <c r="B223" s="142"/>
      <c r="C223" s="142"/>
      <c r="D223" s="143"/>
      <c r="E223" s="142"/>
      <c r="F223" s="142"/>
      <c r="G223" s="726"/>
      <c r="H223" s="838"/>
      <c r="I223" s="839"/>
      <c r="J223" s="78" t="s">
        <v>5608</v>
      </c>
      <c r="K223" s="78"/>
      <c r="L223" s="78"/>
      <c r="M223" s="145"/>
      <c r="N223" s="119"/>
      <c r="V223" s="151">
        <f>G223</f>
        <v>0</v>
      </c>
    </row>
    <row r="224" spans="1:22" ht="21" thickBot="1" x14ac:dyDescent="0.3">
      <c r="A224" s="750"/>
      <c r="B224" s="147" t="s">
        <v>34</v>
      </c>
      <c r="C224" s="147" t="s">
        <v>35</v>
      </c>
      <c r="D224" s="147" t="s">
        <v>5600</v>
      </c>
      <c r="E224" s="840" t="s">
        <v>5601</v>
      </c>
      <c r="F224" s="840"/>
      <c r="G224" s="730"/>
      <c r="H224" s="731"/>
      <c r="I224" s="732"/>
      <c r="J224" s="149" t="s">
        <v>5630</v>
      </c>
      <c r="K224" s="82"/>
      <c r="L224" s="82"/>
      <c r="M224" s="150"/>
      <c r="N224" s="119"/>
      <c r="V224" s="151"/>
    </row>
    <row r="225" spans="1:22" ht="13.8" thickBot="1" x14ac:dyDescent="0.3">
      <c r="A225" s="842"/>
      <c r="B225" s="152"/>
      <c r="C225" s="152"/>
      <c r="D225" s="153"/>
      <c r="E225" s="154" t="s">
        <v>5605</v>
      </c>
      <c r="F225" s="155"/>
      <c r="G225" s="712"/>
      <c r="H225" s="713"/>
      <c r="I225" s="714"/>
      <c r="J225" s="149" t="s">
        <v>5631</v>
      </c>
      <c r="K225" s="82"/>
      <c r="L225" s="82"/>
      <c r="M225" s="150"/>
      <c r="N225" s="119"/>
      <c r="V225" s="151"/>
    </row>
    <row r="226" spans="1:22" ht="21.6" thickTop="1" thickBot="1" x14ac:dyDescent="0.3">
      <c r="A226" s="834">
        <f t="shared" ref="A226" si="49">A222+1</f>
        <v>53</v>
      </c>
      <c r="B226" s="137" t="s">
        <v>22</v>
      </c>
      <c r="C226" s="137" t="s">
        <v>23</v>
      </c>
      <c r="D226" s="137" t="s">
        <v>5593</v>
      </c>
      <c r="E226" s="837" t="s">
        <v>5594</v>
      </c>
      <c r="F226" s="837"/>
      <c r="G226" s="837" t="s">
        <v>17</v>
      </c>
      <c r="H226" s="771"/>
      <c r="I226" s="43"/>
      <c r="J226" s="138" t="s">
        <v>5608</v>
      </c>
      <c r="K226" s="139"/>
      <c r="L226" s="139"/>
      <c r="M226" s="140"/>
      <c r="N226" s="119"/>
      <c r="V226" s="151"/>
    </row>
    <row r="227" spans="1:22" ht="13.8" thickBot="1" x14ac:dyDescent="0.3">
      <c r="A227" s="750"/>
      <c r="B227" s="142"/>
      <c r="C227" s="142"/>
      <c r="D227" s="143"/>
      <c r="E227" s="142"/>
      <c r="F227" s="142"/>
      <c r="G227" s="726"/>
      <c r="H227" s="838"/>
      <c r="I227" s="839"/>
      <c r="J227" s="78" t="s">
        <v>5608</v>
      </c>
      <c r="K227" s="78"/>
      <c r="L227" s="78"/>
      <c r="M227" s="145"/>
      <c r="N227" s="119"/>
      <c r="V227" s="151">
        <f>G227</f>
        <v>0</v>
      </c>
    </row>
    <row r="228" spans="1:22" ht="21" thickBot="1" x14ac:dyDescent="0.3">
      <c r="A228" s="750"/>
      <c r="B228" s="147" t="s">
        <v>34</v>
      </c>
      <c r="C228" s="147" t="s">
        <v>35</v>
      </c>
      <c r="D228" s="147" t="s">
        <v>5600</v>
      </c>
      <c r="E228" s="840" t="s">
        <v>5601</v>
      </c>
      <c r="F228" s="840"/>
      <c r="G228" s="730"/>
      <c r="H228" s="731"/>
      <c r="I228" s="732"/>
      <c r="J228" s="149" t="s">
        <v>5630</v>
      </c>
      <c r="K228" s="82"/>
      <c r="L228" s="82"/>
      <c r="M228" s="150"/>
      <c r="N228" s="119"/>
      <c r="V228" s="151"/>
    </row>
    <row r="229" spans="1:22" ht="13.8" thickBot="1" x14ac:dyDescent="0.3">
      <c r="A229" s="842"/>
      <c r="B229" s="152"/>
      <c r="C229" s="152"/>
      <c r="D229" s="153"/>
      <c r="E229" s="154" t="s">
        <v>5605</v>
      </c>
      <c r="F229" s="155"/>
      <c r="G229" s="712"/>
      <c r="H229" s="713"/>
      <c r="I229" s="714"/>
      <c r="J229" s="149" t="s">
        <v>5631</v>
      </c>
      <c r="K229" s="82"/>
      <c r="L229" s="82"/>
      <c r="M229" s="150"/>
      <c r="N229" s="119"/>
      <c r="V229" s="151"/>
    </row>
    <row r="230" spans="1:22" ht="21.6" thickTop="1" thickBot="1" x14ac:dyDescent="0.3">
      <c r="A230" s="834">
        <f t="shared" ref="A230" si="50">A226+1</f>
        <v>54</v>
      </c>
      <c r="B230" s="137" t="s">
        <v>22</v>
      </c>
      <c r="C230" s="137" t="s">
        <v>23</v>
      </c>
      <c r="D230" s="137" t="s">
        <v>5593</v>
      </c>
      <c r="E230" s="837" t="s">
        <v>5594</v>
      </c>
      <c r="F230" s="837"/>
      <c r="G230" s="837" t="s">
        <v>17</v>
      </c>
      <c r="H230" s="771"/>
      <c r="I230" s="43"/>
      <c r="J230" s="138" t="s">
        <v>5608</v>
      </c>
      <c r="K230" s="139"/>
      <c r="L230" s="139"/>
      <c r="M230" s="140"/>
      <c r="N230" s="119"/>
      <c r="V230" s="151"/>
    </row>
    <row r="231" spans="1:22" ht="13.8" thickBot="1" x14ac:dyDescent="0.3">
      <c r="A231" s="750"/>
      <c r="B231" s="142"/>
      <c r="C231" s="142"/>
      <c r="D231" s="143"/>
      <c r="E231" s="142"/>
      <c r="F231" s="142"/>
      <c r="G231" s="726"/>
      <c r="H231" s="838"/>
      <c r="I231" s="839"/>
      <c r="J231" s="78" t="s">
        <v>5608</v>
      </c>
      <c r="K231" s="78"/>
      <c r="L231" s="78"/>
      <c r="M231" s="145"/>
      <c r="N231" s="119"/>
      <c r="V231" s="151">
        <f>G231</f>
        <v>0</v>
      </c>
    </row>
    <row r="232" spans="1:22" ht="21" thickBot="1" x14ac:dyDescent="0.3">
      <c r="A232" s="750"/>
      <c r="B232" s="147" t="s">
        <v>34</v>
      </c>
      <c r="C232" s="147" t="s">
        <v>35</v>
      </c>
      <c r="D232" s="147" t="s">
        <v>5600</v>
      </c>
      <c r="E232" s="840" t="s">
        <v>5601</v>
      </c>
      <c r="F232" s="840"/>
      <c r="G232" s="730"/>
      <c r="H232" s="731"/>
      <c r="I232" s="732"/>
      <c r="J232" s="149" t="s">
        <v>5630</v>
      </c>
      <c r="K232" s="82"/>
      <c r="L232" s="82"/>
      <c r="M232" s="150"/>
      <c r="N232" s="119"/>
      <c r="V232" s="151"/>
    </row>
    <row r="233" spans="1:22" ht="13.8" thickBot="1" x14ac:dyDescent="0.3">
      <c r="A233" s="842"/>
      <c r="B233" s="152"/>
      <c r="C233" s="152"/>
      <c r="D233" s="153"/>
      <c r="E233" s="154" t="s">
        <v>5605</v>
      </c>
      <c r="F233" s="155"/>
      <c r="G233" s="712"/>
      <c r="H233" s="713"/>
      <c r="I233" s="714"/>
      <c r="J233" s="149" t="s">
        <v>5631</v>
      </c>
      <c r="K233" s="82"/>
      <c r="L233" s="82"/>
      <c r="M233" s="150"/>
      <c r="N233" s="119"/>
      <c r="V233" s="151"/>
    </row>
    <row r="234" spans="1:22" ht="21.6" thickTop="1" thickBot="1" x14ac:dyDescent="0.3">
      <c r="A234" s="834">
        <f t="shared" ref="A234" si="51">A230+1</f>
        <v>55</v>
      </c>
      <c r="B234" s="137" t="s">
        <v>22</v>
      </c>
      <c r="C234" s="137" t="s">
        <v>23</v>
      </c>
      <c r="D234" s="137" t="s">
        <v>5593</v>
      </c>
      <c r="E234" s="837" t="s">
        <v>5594</v>
      </c>
      <c r="F234" s="837"/>
      <c r="G234" s="837" t="s">
        <v>17</v>
      </c>
      <c r="H234" s="771"/>
      <c r="I234" s="43"/>
      <c r="J234" s="138" t="s">
        <v>5608</v>
      </c>
      <c r="K234" s="139"/>
      <c r="L234" s="139"/>
      <c r="M234" s="140"/>
      <c r="N234" s="119"/>
      <c r="V234" s="151"/>
    </row>
    <row r="235" spans="1:22" ht="13.8" thickBot="1" x14ac:dyDescent="0.3">
      <c r="A235" s="750"/>
      <c r="B235" s="142"/>
      <c r="C235" s="142"/>
      <c r="D235" s="143"/>
      <c r="E235" s="142"/>
      <c r="F235" s="142"/>
      <c r="G235" s="726"/>
      <c r="H235" s="838"/>
      <c r="I235" s="839"/>
      <c r="J235" s="78" t="s">
        <v>5608</v>
      </c>
      <c r="K235" s="78"/>
      <c r="L235" s="78"/>
      <c r="M235" s="145"/>
      <c r="N235" s="119"/>
      <c r="V235" s="151">
        <f>G235</f>
        <v>0</v>
      </c>
    </row>
    <row r="236" spans="1:22" ht="21" thickBot="1" x14ac:dyDescent="0.3">
      <c r="A236" s="750"/>
      <c r="B236" s="147" t="s">
        <v>34</v>
      </c>
      <c r="C236" s="147" t="s">
        <v>35</v>
      </c>
      <c r="D236" s="147" t="s">
        <v>5600</v>
      </c>
      <c r="E236" s="840" t="s">
        <v>5601</v>
      </c>
      <c r="F236" s="840"/>
      <c r="G236" s="730"/>
      <c r="H236" s="731"/>
      <c r="I236" s="732"/>
      <c r="J236" s="149" t="s">
        <v>5630</v>
      </c>
      <c r="K236" s="82"/>
      <c r="L236" s="82"/>
      <c r="M236" s="150"/>
      <c r="N236" s="119"/>
      <c r="V236" s="151"/>
    </row>
    <row r="237" spans="1:22" ht="13.8" thickBot="1" x14ac:dyDescent="0.3">
      <c r="A237" s="842"/>
      <c r="B237" s="152"/>
      <c r="C237" s="152"/>
      <c r="D237" s="153"/>
      <c r="E237" s="154" t="s">
        <v>5605</v>
      </c>
      <c r="F237" s="155"/>
      <c r="G237" s="712"/>
      <c r="H237" s="713"/>
      <c r="I237" s="714"/>
      <c r="J237" s="149" t="s">
        <v>5631</v>
      </c>
      <c r="K237" s="82"/>
      <c r="L237" s="82"/>
      <c r="M237" s="150"/>
      <c r="N237" s="119"/>
      <c r="V237" s="151"/>
    </row>
    <row r="238" spans="1:22" ht="21.6" thickTop="1" thickBot="1" x14ac:dyDescent="0.3">
      <c r="A238" s="834">
        <f t="shared" ref="A238" si="52">A234+1</f>
        <v>56</v>
      </c>
      <c r="B238" s="137" t="s">
        <v>22</v>
      </c>
      <c r="C238" s="137" t="s">
        <v>23</v>
      </c>
      <c r="D238" s="137" t="s">
        <v>5593</v>
      </c>
      <c r="E238" s="837" t="s">
        <v>5594</v>
      </c>
      <c r="F238" s="837"/>
      <c r="G238" s="837" t="s">
        <v>17</v>
      </c>
      <c r="H238" s="771"/>
      <c r="I238" s="43"/>
      <c r="J238" s="138" t="s">
        <v>5608</v>
      </c>
      <c r="K238" s="139"/>
      <c r="L238" s="139"/>
      <c r="M238" s="140"/>
      <c r="N238" s="119"/>
      <c r="V238" s="151"/>
    </row>
    <row r="239" spans="1:22" ht="13.8" thickBot="1" x14ac:dyDescent="0.3">
      <c r="A239" s="750"/>
      <c r="B239" s="142"/>
      <c r="C239" s="142"/>
      <c r="D239" s="143"/>
      <c r="E239" s="142"/>
      <c r="F239" s="142"/>
      <c r="G239" s="726"/>
      <c r="H239" s="838"/>
      <c r="I239" s="839"/>
      <c r="J239" s="78" t="s">
        <v>5608</v>
      </c>
      <c r="K239" s="78"/>
      <c r="L239" s="78"/>
      <c r="M239" s="145"/>
      <c r="N239" s="119"/>
      <c r="V239" s="151">
        <f>G239</f>
        <v>0</v>
      </c>
    </row>
    <row r="240" spans="1:22" ht="21" thickBot="1" x14ac:dyDescent="0.3">
      <c r="A240" s="750"/>
      <c r="B240" s="147" t="s">
        <v>34</v>
      </c>
      <c r="C240" s="147" t="s">
        <v>35</v>
      </c>
      <c r="D240" s="147" t="s">
        <v>5600</v>
      </c>
      <c r="E240" s="840" t="s">
        <v>5601</v>
      </c>
      <c r="F240" s="840"/>
      <c r="G240" s="730"/>
      <c r="H240" s="731"/>
      <c r="I240" s="732"/>
      <c r="J240" s="149" t="s">
        <v>5630</v>
      </c>
      <c r="K240" s="82"/>
      <c r="L240" s="82"/>
      <c r="M240" s="150"/>
      <c r="N240" s="119"/>
      <c r="V240" s="151"/>
    </row>
    <row r="241" spans="1:22" ht="13.8" thickBot="1" x14ac:dyDescent="0.3">
      <c r="A241" s="842"/>
      <c r="B241" s="152"/>
      <c r="C241" s="152"/>
      <c r="D241" s="153"/>
      <c r="E241" s="154" t="s">
        <v>5605</v>
      </c>
      <c r="F241" s="155"/>
      <c r="G241" s="712"/>
      <c r="H241" s="713"/>
      <c r="I241" s="714"/>
      <c r="J241" s="149" t="s">
        <v>5631</v>
      </c>
      <c r="K241" s="82"/>
      <c r="L241" s="82"/>
      <c r="M241" s="150"/>
      <c r="N241" s="119"/>
      <c r="V241" s="151"/>
    </row>
    <row r="242" spans="1:22" ht="21.6" thickTop="1" thickBot="1" x14ac:dyDescent="0.3">
      <c r="A242" s="834">
        <f t="shared" ref="A242" si="53">A238+1</f>
        <v>57</v>
      </c>
      <c r="B242" s="137" t="s">
        <v>22</v>
      </c>
      <c r="C242" s="137" t="s">
        <v>23</v>
      </c>
      <c r="D242" s="137" t="s">
        <v>5593</v>
      </c>
      <c r="E242" s="837" t="s">
        <v>5594</v>
      </c>
      <c r="F242" s="837"/>
      <c r="G242" s="837" t="s">
        <v>17</v>
      </c>
      <c r="H242" s="771"/>
      <c r="I242" s="43"/>
      <c r="J242" s="138" t="s">
        <v>5608</v>
      </c>
      <c r="K242" s="139"/>
      <c r="L242" s="139"/>
      <c r="M242" s="140"/>
      <c r="N242" s="119"/>
      <c r="V242" s="151"/>
    </row>
    <row r="243" spans="1:22" ht="13.8" thickBot="1" x14ac:dyDescent="0.3">
      <c r="A243" s="750"/>
      <c r="B243" s="142"/>
      <c r="C243" s="142"/>
      <c r="D243" s="143"/>
      <c r="E243" s="142"/>
      <c r="F243" s="142"/>
      <c r="G243" s="726"/>
      <c r="H243" s="838"/>
      <c r="I243" s="839"/>
      <c r="J243" s="78" t="s">
        <v>5608</v>
      </c>
      <c r="K243" s="78"/>
      <c r="L243" s="78"/>
      <c r="M243" s="145"/>
      <c r="N243" s="119"/>
      <c r="V243" s="151">
        <f>G243</f>
        <v>0</v>
      </c>
    </row>
    <row r="244" spans="1:22" ht="21" thickBot="1" x14ac:dyDescent="0.3">
      <c r="A244" s="750"/>
      <c r="B244" s="147" t="s">
        <v>34</v>
      </c>
      <c r="C244" s="147" t="s">
        <v>35</v>
      </c>
      <c r="D244" s="147" t="s">
        <v>5600</v>
      </c>
      <c r="E244" s="840" t="s">
        <v>5601</v>
      </c>
      <c r="F244" s="840"/>
      <c r="G244" s="730"/>
      <c r="H244" s="731"/>
      <c r="I244" s="732"/>
      <c r="J244" s="149" t="s">
        <v>5630</v>
      </c>
      <c r="K244" s="82"/>
      <c r="L244" s="82"/>
      <c r="M244" s="150"/>
      <c r="N244" s="119"/>
      <c r="V244" s="151"/>
    </row>
    <row r="245" spans="1:22" ht="13.8" thickBot="1" x14ac:dyDescent="0.3">
      <c r="A245" s="842"/>
      <c r="B245" s="152"/>
      <c r="C245" s="152"/>
      <c r="D245" s="153"/>
      <c r="E245" s="154" t="s">
        <v>5605</v>
      </c>
      <c r="F245" s="155"/>
      <c r="G245" s="712"/>
      <c r="H245" s="713"/>
      <c r="I245" s="714"/>
      <c r="J245" s="149" t="s">
        <v>5631</v>
      </c>
      <c r="K245" s="82"/>
      <c r="L245" s="82"/>
      <c r="M245" s="150"/>
      <c r="N245" s="119"/>
      <c r="V245" s="151"/>
    </row>
    <row r="246" spans="1:22" ht="21.6" thickTop="1" thickBot="1" x14ac:dyDescent="0.3">
      <c r="A246" s="834">
        <f t="shared" ref="A246" si="54">A242+1</f>
        <v>58</v>
      </c>
      <c r="B246" s="137" t="s">
        <v>22</v>
      </c>
      <c r="C246" s="137" t="s">
        <v>23</v>
      </c>
      <c r="D246" s="137" t="s">
        <v>5593</v>
      </c>
      <c r="E246" s="837" t="s">
        <v>5594</v>
      </c>
      <c r="F246" s="837"/>
      <c r="G246" s="837" t="s">
        <v>17</v>
      </c>
      <c r="H246" s="771"/>
      <c r="I246" s="43"/>
      <c r="J246" s="138" t="s">
        <v>5608</v>
      </c>
      <c r="K246" s="139"/>
      <c r="L246" s="139"/>
      <c r="M246" s="140"/>
      <c r="N246" s="119"/>
      <c r="V246" s="151"/>
    </row>
    <row r="247" spans="1:22" ht="13.8" thickBot="1" x14ac:dyDescent="0.3">
      <c r="A247" s="750"/>
      <c r="B247" s="142"/>
      <c r="C247" s="142"/>
      <c r="D247" s="143"/>
      <c r="E247" s="142"/>
      <c r="F247" s="142"/>
      <c r="G247" s="726"/>
      <c r="H247" s="838"/>
      <c r="I247" s="839"/>
      <c r="J247" s="78" t="s">
        <v>5608</v>
      </c>
      <c r="K247" s="78"/>
      <c r="L247" s="78"/>
      <c r="M247" s="145"/>
      <c r="N247" s="119"/>
      <c r="V247" s="151">
        <f>G247</f>
        <v>0</v>
      </c>
    </row>
    <row r="248" spans="1:22" ht="21" thickBot="1" x14ac:dyDescent="0.3">
      <c r="A248" s="750"/>
      <c r="B248" s="147" t="s">
        <v>34</v>
      </c>
      <c r="C248" s="147" t="s">
        <v>35</v>
      </c>
      <c r="D248" s="147" t="s">
        <v>5600</v>
      </c>
      <c r="E248" s="840" t="s">
        <v>5601</v>
      </c>
      <c r="F248" s="840"/>
      <c r="G248" s="730"/>
      <c r="H248" s="731"/>
      <c r="I248" s="732"/>
      <c r="J248" s="149" t="s">
        <v>5630</v>
      </c>
      <c r="K248" s="82"/>
      <c r="L248" s="82"/>
      <c r="M248" s="150"/>
      <c r="N248" s="119"/>
      <c r="V248" s="151"/>
    </row>
    <row r="249" spans="1:22" ht="13.8" thickBot="1" x14ac:dyDescent="0.3">
      <c r="A249" s="842"/>
      <c r="B249" s="152"/>
      <c r="C249" s="152"/>
      <c r="D249" s="153"/>
      <c r="E249" s="154" t="s">
        <v>5605</v>
      </c>
      <c r="F249" s="155"/>
      <c r="G249" s="712"/>
      <c r="H249" s="713"/>
      <c r="I249" s="714"/>
      <c r="J249" s="149" t="s">
        <v>5631</v>
      </c>
      <c r="K249" s="82"/>
      <c r="L249" s="82"/>
      <c r="M249" s="150"/>
      <c r="N249" s="119"/>
      <c r="V249" s="151"/>
    </row>
    <row r="250" spans="1:22" ht="21.6" thickTop="1" thickBot="1" x14ac:dyDescent="0.3">
      <c r="A250" s="834">
        <f t="shared" ref="A250" si="55">A246+1</f>
        <v>59</v>
      </c>
      <c r="B250" s="137" t="s">
        <v>22</v>
      </c>
      <c r="C250" s="137" t="s">
        <v>23</v>
      </c>
      <c r="D250" s="137" t="s">
        <v>5593</v>
      </c>
      <c r="E250" s="837" t="s">
        <v>5594</v>
      </c>
      <c r="F250" s="837"/>
      <c r="G250" s="837" t="s">
        <v>17</v>
      </c>
      <c r="H250" s="771"/>
      <c r="I250" s="43"/>
      <c r="J250" s="138" t="s">
        <v>5608</v>
      </c>
      <c r="K250" s="139"/>
      <c r="L250" s="139"/>
      <c r="M250" s="140"/>
      <c r="N250" s="119"/>
      <c r="V250" s="151"/>
    </row>
    <row r="251" spans="1:22" ht="13.8" thickBot="1" x14ac:dyDescent="0.3">
      <c r="A251" s="750"/>
      <c r="B251" s="142"/>
      <c r="C251" s="142"/>
      <c r="D251" s="143"/>
      <c r="E251" s="142"/>
      <c r="F251" s="142"/>
      <c r="G251" s="726"/>
      <c r="H251" s="838"/>
      <c r="I251" s="839"/>
      <c r="J251" s="78" t="s">
        <v>5608</v>
      </c>
      <c r="K251" s="78"/>
      <c r="L251" s="78"/>
      <c r="M251" s="145"/>
      <c r="N251" s="119"/>
      <c r="V251" s="151">
        <f>G251</f>
        <v>0</v>
      </c>
    </row>
    <row r="252" spans="1:22" ht="21" thickBot="1" x14ac:dyDescent="0.3">
      <c r="A252" s="750"/>
      <c r="B252" s="147" t="s">
        <v>34</v>
      </c>
      <c r="C252" s="147" t="s">
        <v>35</v>
      </c>
      <c r="D252" s="147" t="s">
        <v>5600</v>
      </c>
      <c r="E252" s="840" t="s">
        <v>5601</v>
      </c>
      <c r="F252" s="840"/>
      <c r="G252" s="730"/>
      <c r="H252" s="731"/>
      <c r="I252" s="732"/>
      <c r="J252" s="149" t="s">
        <v>5630</v>
      </c>
      <c r="K252" s="82"/>
      <c r="L252" s="82"/>
      <c r="M252" s="150"/>
      <c r="N252" s="119"/>
      <c r="V252" s="151"/>
    </row>
    <row r="253" spans="1:22" ht="13.8" thickBot="1" x14ac:dyDescent="0.3">
      <c r="A253" s="842"/>
      <c r="B253" s="152"/>
      <c r="C253" s="152"/>
      <c r="D253" s="153"/>
      <c r="E253" s="154" t="s">
        <v>5605</v>
      </c>
      <c r="F253" s="155"/>
      <c r="G253" s="712"/>
      <c r="H253" s="713"/>
      <c r="I253" s="714"/>
      <c r="J253" s="149" t="s">
        <v>5631</v>
      </c>
      <c r="K253" s="82"/>
      <c r="L253" s="82"/>
      <c r="M253" s="150"/>
      <c r="N253" s="119"/>
      <c r="V253" s="151"/>
    </row>
    <row r="254" spans="1:22" ht="21.6" thickTop="1" thickBot="1" x14ac:dyDescent="0.3">
      <c r="A254" s="834">
        <f t="shared" ref="A254" si="56">A250+1</f>
        <v>60</v>
      </c>
      <c r="B254" s="137" t="s">
        <v>22</v>
      </c>
      <c r="C254" s="137" t="s">
        <v>23</v>
      </c>
      <c r="D254" s="137" t="s">
        <v>5593</v>
      </c>
      <c r="E254" s="837" t="s">
        <v>5594</v>
      </c>
      <c r="F254" s="837"/>
      <c r="G254" s="837" t="s">
        <v>17</v>
      </c>
      <c r="H254" s="771"/>
      <c r="I254" s="43"/>
      <c r="J254" s="138" t="s">
        <v>5608</v>
      </c>
      <c r="K254" s="139"/>
      <c r="L254" s="139"/>
      <c r="M254" s="140"/>
      <c r="N254" s="119"/>
      <c r="V254" s="151"/>
    </row>
    <row r="255" spans="1:22" ht="13.8" thickBot="1" x14ac:dyDescent="0.3">
      <c r="A255" s="750"/>
      <c r="B255" s="142"/>
      <c r="C255" s="142"/>
      <c r="D255" s="143"/>
      <c r="E255" s="142"/>
      <c r="F255" s="142"/>
      <c r="G255" s="726"/>
      <c r="H255" s="838"/>
      <c r="I255" s="839"/>
      <c r="J255" s="78" t="s">
        <v>5608</v>
      </c>
      <c r="K255" s="78"/>
      <c r="L255" s="78"/>
      <c r="M255" s="145"/>
      <c r="N255" s="119"/>
      <c r="V255" s="151">
        <f>G255</f>
        <v>0</v>
      </c>
    </row>
    <row r="256" spans="1:22" ht="21" thickBot="1" x14ac:dyDescent="0.3">
      <c r="A256" s="750"/>
      <c r="B256" s="147" t="s">
        <v>34</v>
      </c>
      <c r="C256" s="147" t="s">
        <v>35</v>
      </c>
      <c r="D256" s="147" t="s">
        <v>5600</v>
      </c>
      <c r="E256" s="840" t="s">
        <v>5601</v>
      </c>
      <c r="F256" s="840"/>
      <c r="G256" s="730"/>
      <c r="H256" s="731"/>
      <c r="I256" s="732"/>
      <c r="J256" s="149" t="s">
        <v>5630</v>
      </c>
      <c r="K256" s="82"/>
      <c r="L256" s="82"/>
      <c r="M256" s="150"/>
      <c r="N256" s="119"/>
      <c r="V256" s="151"/>
    </row>
    <row r="257" spans="1:22" ht="13.8" thickBot="1" x14ac:dyDescent="0.3">
      <c r="A257" s="842"/>
      <c r="B257" s="152"/>
      <c r="C257" s="152"/>
      <c r="D257" s="153"/>
      <c r="E257" s="154" t="s">
        <v>5605</v>
      </c>
      <c r="F257" s="155"/>
      <c r="G257" s="712"/>
      <c r="H257" s="713"/>
      <c r="I257" s="714"/>
      <c r="J257" s="149" t="s">
        <v>5631</v>
      </c>
      <c r="K257" s="82"/>
      <c r="L257" s="82"/>
      <c r="M257" s="150"/>
      <c r="N257" s="119"/>
      <c r="V257" s="151"/>
    </row>
    <row r="258" spans="1:22" ht="21.6" thickTop="1" thickBot="1" x14ac:dyDescent="0.3">
      <c r="A258" s="834">
        <f t="shared" ref="A258" si="57">A254+1</f>
        <v>61</v>
      </c>
      <c r="B258" s="137" t="s">
        <v>22</v>
      </c>
      <c r="C258" s="137" t="s">
        <v>23</v>
      </c>
      <c r="D258" s="137" t="s">
        <v>5593</v>
      </c>
      <c r="E258" s="837" t="s">
        <v>5594</v>
      </c>
      <c r="F258" s="837"/>
      <c r="G258" s="837" t="s">
        <v>17</v>
      </c>
      <c r="H258" s="771"/>
      <c r="I258" s="43"/>
      <c r="J258" s="138" t="s">
        <v>5608</v>
      </c>
      <c r="K258" s="139"/>
      <c r="L258" s="139"/>
      <c r="M258" s="140"/>
      <c r="N258" s="119"/>
      <c r="V258" s="151"/>
    </row>
    <row r="259" spans="1:22" ht="13.8" thickBot="1" x14ac:dyDescent="0.3">
      <c r="A259" s="750"/>
      <c r="B259" s="142"/>
      <c r="C259" s="142"/>
      <c r="D259" s="143"/>
      <c r="E259" s="142"/>
      <c r="F259" s="142"/>
      <c r="G259" s="726"/>
      <c r="H259" s="838"/>
      <c r="I259" s="839"/>
      <c r="J259" s="78" t="s">
        <v>5608</v>
      </c>
      <c r="K259" s="78"/>
      <c r="L259" s="78"/>
      <c r="M259" s="145"/>
      <c r="N259" s="119"/>
      <c r="V259" s="151">
        <f>G259</f>
        <v>0</v>
      </c>
    </row>
    <row r="260" spans="1:22" ht="21" thickBot="1" x14ac:dyDescent="0.3">
      <c r="A260" s="750"/>
      <c r="B260" s="147" t="s">
        <v>34</v>
      </c>
      <c r="C260" s="147" t="s">
        <v>35</v>
      </c>
      <c r="D260" s="147" t="s">
        <v>5600</v>
      </c>
      <c r="E260" s="840" t="s">
        <v>5601</v>
      </c>
      <c r="F260" s="840"/>
      <c r="G260" s="730"/>
      <c r="H260" s="731"/>
      <c r="I260" s="732"/>
      <c r="J260" s="149" t="s">
        <v>5630</v>
      </c>
      <c r="K260" s="82"/>
      <c r="L260" s="82"/>
      <c r="M260" s="150"/>
      <c r="N260" s="119"/>
      <c r="V260" s="151"/>
    </row>
    <row r="261" spans="1:22" ht="13.8" thickBot="1" x14ac:dyDescent="0.3">
      <c r="A261" s="842"/>
      <c r="B261" s="152"/>
      <c r="C261" s="152"/>
      <c r="D261" s="153"/>
      <c r="E261" s="154" t="s">
        <v>5605</v>
      </c>
      <c r="F261" s="155"/>
      <c r="G261" s="712"/>
      <c r="H261" s="713"/>
      <c r="I261" s="714"/>
      <c r="J261" s="149" t="s">
        <v>5631</v>
      </c>
      <c r="K261" s="82"/>
      <c r="L261" s="82"/>
      <c r="M261" s="150"/>
      <c r="N261" s="119"/>
      <c r="V261" s="151"/>
    </row>
    <row r="262" spans="1:22" ht="21.6" thickTop="1" thickBot="1" x14ac:dyDescent="0.3">
      <c r="A262" s="834">
        <f t="shared" ref="A262" si="58">A258+1</f>
        <v>62</v>
      </c>
      <c r="B262" s="137" t="s">
        <v>22</v>
      </c>
      <c r="C262" s="137" t="s">
        <v>23</v>
      </c>
      <c r="D262" s="137" t="s">
        <v>5593</v>
      </c>
      <c r="E262" s="837" t="s">
        <v>5594</v>
      </c>
      <c r="F262" s="837"/>
      <c r="G262" s="837" t="s">
        <v>17</v>
      </c>
      <c r="H262" s="771"/>
      <c r="I262" s="43"/>
      <c r="J262" s="138" t="s">
        <v>5608</v>
      </c>
      <c r="K262" s="139"/>
      <c r="L262" s="139"/>
      <c r="M262" s="140"/>
      <c r="N262" s="119"/>
      <c r="V262" s="151"/>
    </row>
    <row r="263" spans="1:22" ht="13.8" thickBot="1" x14ac:dyDescent="0.3">
      <c r="A263" s="750"/>
      <c r="B263" s="142"/>
      <c r="C263" s="142"/>
      <c r="D263" s="143"/>
      <c r="E263" s="142"/>
      <c r="F263" s="142"/>
      <c r="G263" s="726"/>
      <c r="H263" s="838"/>
      <c r="I263" s="839"/>
      <c r="J263" s="78" t="s">
        <v>5608</v>
      </c>
      <c r="K263" s="78"/>
      <c r="L263" s="78"/>
      <c r="M263" s="145"/>
      <c r="N263" s="119"/>
      <c r="V263" s="151">
        <f>G263</f>
        <v>0</v>
      </c>
    </row>
    <row r="264" spans="1:22" ht="21" thickBot="1" x14ac:dyDescent="0.3">
      <c r="A264" s="750"/>
      <c r="B264" s="147" t="s">
        <v>34</v>
      </c>
      <c r="C264" s="147" t="s">
        <v>35</v>
      </c>
      <c r="D264" s="147" t="s">
        <v>5600</v>
      </c>
      <c r="E264" s="840" t="s">
        <v>5601</v>
      </c>
      <c r="F264" s="840"/>
      <c r="G264" s="730"/>
      <c r="H264" s="731"/>
      <c r="I264" s="732"/>
      <c r="J264" s="149" t="s">
        <v>5630</v>
      </c>
      <c r="K264" s="82"/>
      <c r="L264" s="82"/>
      <c r="M264" s="150"/>
      <c r="N264" s="119"/>
      <c r="V264" s="151"/>
    </row>
    <row r="265" spans="1:22" ht="13.8" thickBot="1" x14ac:dyDescent="0.3">
      <c r="A265" s="842"/>
      <c r="B265" s="152"/>
      <c r="C265" s="152"/>
      <c r="D265" s="153"/>
      <c r="E265" s="154" t="s">
        <v>5605</v>
      </c>
      <c r="F265" s="155"/>
      <c r="G265" s="712"/>
      <c r="H265" s="713"/>
      <c r="I265" s="714"/>
      <c r="J265" s="149" t="s">
        <v>5631</v>
      </c>
      <c r="K265" s="82"/>
      <c r="L265" s="82"/>
      <c r="M265" s="150"/>
      <c r="N265" s="119"/>
      <c r="V265" s="151"/>
    </row>
    <row r="266" spans="1:22" ht="21.6" thickTop="1" thickBot="1" x14ac:dyDescent="0.3">
      <c r="A266" s="834">
        <f t="shared" ref="A266" si="59">A262+1</f>
        <v>63</v>
      </c>
      <c r="B266" s="137" t="s">
        <v>22</v>
      </c>
      <c r="C266" s="137" t="s">
        <v>23</v>
      </c>
      <c r="D266" s="137" t="s">
        <v>5593</v>
      </c>
      <c r="E266" s="837" t="s">
        <v>5594</v>
      </c>
      <c r="F266" s="837"/>
      <c r="G266" s="837" t="s">
        <v>17</v>
      </c>
      <c r="H266" s="771"/>
      <c r="I266" s="43"/>
      <c r="J266" s="138" t="s">
        <v>5608</v>
      </c>
      <c r="K266" s="139"/>
      <c r="L266" s="139"/>
      <c r="M266" s="140"/>
      <c r="N266" s="119"/>
      <c r="V266" s="151"/>
    </row>
    <row r="267" spans="1:22" ht="13.8" thickBot="1" x14ac:dyDescent="0.3">
      <c r="A267" s="750"/>
      <c r="B267" s="142"/>
      <c r="C267" s="142"/>
      <c r="D267" s="143"/>
      <c r="E267" s="142"/>
      <c r="F267" s="142"/>
      <c r="G267" s="726"/>
      <c r="H267" s="838"/>
      <c r="I267" s="839"/>
      <c r="J267" s="78" t="s">
        <v>5608</v>
      </c>
      <c r="K267" s="78"/>
      <c r="L267" s="78"/>
      <c r="M267" s="145"/>
      <c r="N267" s="119"/>
      <c r="V267" s="151">
        <f>G267</f>
        <v>0</v>
      </c>
    </row>
    <row r="268" spans="1:22" ht="21" thickBot="1" x14ac:dyDescent="0.3">
      <c r="A268" s="750"/>
      <c r="B268" s="147" t="s">
        <v>34</v>
      </c>
      <c r="C268" s="147" t="s">
        <v>35</v>
      </c>
      <c r="D268" s="147" t="s">
        <v>5600</v>
      </c>
      <c r="E268" s="840" t="s">
        <v>5601</v>
      </c>
      <c r="F268" s="840"/>
      <c r="G268" s="730"/>
      <c r="H268" s="731"/>
      <c r="I268" s="732"/>
      <c r="J268" s="149" t="s">
        <v>5630</v>
      </c>
      <c r="K268" s="82"/>
      <c r="L268" s="82"/>
      <c r="M268" s="150"/>
      <c r="N268" s="119"/>
      <c r="V268" s="151"/>
    </row>
    <row r="269" spans="1:22" ht="13.8" thickBot="1" x14ac:dyDescent="0.3">
      <c r="A269" s="842"/>
      <c r="B269" s="152"/>
      <c r="C269" s="152"/>
      <c r="D269" s="153"/>
      <c r="E269" s="154" t="s">
        <v>5605</v>
      </c>
      <c r="F269" s="155"/>
      <c r="G269" s="712"/>
      <c r="H269" s="713"/>
      <c r="I269" s="714"/>
      <c r="J269" s="149" t="s">
        <v>5631</v>
      </c>
      <c r="K269" s="82"/>
      <c r="L269" s="82"/>
      <c r="M269" s="150"/>
      <c r="N269" s="119"/>
      <c r="V269" s="151"/>
    </row>
    <row r="270" spans="1:22" ht="21.6" thickTop="1" thickBot="1" x14ac:dyDescent="0.3">
      <c r="A270" s="834">
        <f t="shared" ref="A270" si="60">A266+1</f>
        <v>64</v>
      </c>
      <c r="B270" s="137" t="s">
        <v>22</v>
      </c>
      <c r="C270" s="137" t="s">
        <v>23</v>
      </c>
      <c r="D270" s="137" t="s">
        <v>5593</v>
      </c>
      <c r="E270" s="837" t="s">
        <v>5594</v>
      </c>
      <c r="F270" s="837"/>
      <c r="G270" s="837" t="s">
        <v>17</v>
      </c>
      <c r="H270" s="771"/>
      <c r="I270" s="43"/>
      <c r="J270" s="138" t="s">
        <v>5608</v>
      </c>
      <c r="K270" s="139"/>
      <c r="L270" s="139"/>
      <c r="M270" s="140"/>
      <c r="N270" s="119"/>
      <c r="V270" s="151"/>
    </row>
    <row r="271" spans="1:22" ht="13.8" thickBot="1" x14ac:dyDescent="0.3">
      <c r="A271" s="750"/>
      <c r="B271" s="142"/>
      <c r="C271" s="142"/>
      <c r="D271" s="143"/>
      <c r="E271" s="142"/>
      <c r="F271" s="142"/>
      <c r="G271" s="726"/>
      <c r="H271" s="838"/>
      <c r="I271" s="839"/>
      <c r="J271" s="78" t="s">
        <v>5608</v>
      </c>
      <c r="K271" s="78"/>
      <c r="L271" s="78"/>
      <c r="M271" s="145"/>
      <c r="N271" s="119"/>
      <c r="V271" s="151">
        <f>G271</f>
        <v>0</v>
      </c>
    </row>
    <row r="272" spans="1:22" ht="21" thickBot="1" x14ac:dyDescent="0.3">
      <c r="A272" s="750"/>
      <c r="B272" s="147" t="s">
        <v>34</v>
      </c>
      <c r="C272" s="147" t="s">
        <v>35</v>
      </c>
      <c r="D272" s="147" t="s">
        <v>5600</v>
      </c>
      <c r="E272" s="840" t="s">
        <v>5601</v>
      </c>
      <c r="F272" s="840"/>
      <c r="G272" s="730"/>
      <c r="H272" s="731"/>
      <c r="I272" s="732"/>
      <c r="J272" s="149" t="s">
        <v>5630</v>
      </c>
      <c r="K272" s="82"/>
      <c r="L272" s="82"/>
      <c r="M272" s="150"/>
      <c r="N272" s="119"/>
      <c r="V272" s="151"/>
    </row>
    <row r="273" spans="1:22" ht="13.8" thickBot="1" x14ac:dyDescent="0.3">
      <c r="A273" s="842"/>
      <c r="B273" s="152"/>
      <c r="C273" s="152"/>
      <c r="D273" s="153"/>
      <c r="E273" s="154" t="s">
        <v>5605</v>
      </c>
      <c r="F273" s="155"/>
      <c r="G273" s="712"/>
      <c r="H273" s="713"/>
      <c r="I273" s="714"/>
      <c r="J273" s="149" t="s">
        <v>5631</v>
      </c>
      <c r="K273" s="82"/>
      <c r="L273" s="82"/>
      <c r="M273" s="150"/>
      <c r="N273" s="119"/>
      <c r="V273" s="151"/>
    </row>
    <row r="274" spans="1:22" ht="21.6" thickTop="1" thickBot="1" x14ac:dyDescent="0.3">
      <c r="A274" s="834">
        <f t="shared" ref="A274" si="61">A270+1</f>
        <v>65</v>
      </c>
      <c r="B274" s="137" t="s">
        <v>22</v>
      </c>
      <c r="C274" s="137" t="s">
        <v>23</v>
      </c>
      <c r="D274" s="137" t="s">
        <v>5593</v>
      </c>
      <c r="E274" s="837" t="s">
        <v>5594</v>
      </c>
      <c r="F274" s="837"/>
      <c r="G274" s="837" t="s">
        <v>17</v>
      </c>
      <c r="H274" s="771"/>
      <c r="I274" s="43"/>
      <c r="J274" s="138" t="s">
        <v>5608</v>
      </c>
      <c r="K274" s="139"/>
      <c r="L274" s="139"/>
      <c r="M274" s="140"/>
      <c r="N274" s="119"/>
      <c r="V274" s="151"/>
    </row>
    <row r="275" spans="1:22" ht="13.8" thickBot="1" x14ac:dyDescent="0.3">
      <c r="A275" s="750"/>
      <c r="B275" s="142"/>
      <c r="C275" s="142"/>
      <c r="D275" s="143"/>
      <c r="E275" s="142"/>
      <c r="F275" s="142"/>
      <c r="G275" s="726"/>
      <c r="H275" s="838"/>
      <c r="I275" s="839"/>
      <c r="J275" s="78" t="s">
        <v>5608</v>
      </c>
      <c r="K275" s="78"/>
      <c r="L275" s="78"/>
      <c r="M275" s="145"/>
      <c r="N275" s="119"/>
      <c r="V275" s="151">
        <f>G275</f>
        <v>0</v>
      </c>
    </row>
    <row r="276" spans="1:22" ht="21" thickBot="1" x14ac:dyDescent="0.3">
      <c r="A276" s="750"/>
      <c r="B276" s="147" t="s">
        <v>34</v>
      </c>
      <c r="C276" s="147" t="s">
        <v>35</v>
      </c>
      <c r="D276" s="147" t="s">
        <v>5600</v>
      </c>
      <c r="E276" s="840" t="s">
        <v>5601</v>
      </c>
      <c r="F276" s="840"/>
      <c r="G276" s="730"/>
      <c r="H276" s="731"/>
      <c r="I276" s="732"/>
      <c r="J276" s="149" t="s">
        <v>5630</v>
      </c>
      <c r="K276" s="82"/>
      <c r="L276" s="82"/>
      <c r="M276" s="150"/>
      <c r="N276" s="119"/>
      <c r="V276" s="151"/>
    </row>
    <row r="277" spans="1:22" ht="13.8" thickBot="1" x14ac:dyDescent="0.3">
      <c r="A277" s="842"/>
      <c r="B277" s="152"/>
      <c r="C277" s="152"/>
      <c r="D277" s="153"/>
      <c r="E277" s="154" t="s">
        <v>5605</v>
      </c>
      <c r="F277" s="155"/>
      <c r="G277" s="712"/>
      <c r="H277" s="713"/>
      <c r="I277" s="714"/>
      <c r="J277" s="149" t="s">
        <v>5631</v>
      </c>
      <c r="K277" s="82"/>
      <c r="L277" s="82"/>
      <c r="M277" s="150"/>
      <c r="N277" s="119"/>
      <c r="V277" s="151"/>
    </row>
    <row r="278" spans="1:22" ht="21.6" thickTop="1" thickBot="1" x14ac:dyDescent="0.3">
      <c r="A278" s="834">
        <f t="shared" ref="A278" si="62">A274+1</f>
        <v>66</v>
      </c>
      <c r="B278" s="137" t="s">
        <v>22</v>
      </c>
      <c r="C278" s="137" t="s">
        <v>23</v>
      </c>
      <c r="D278" s="137" t="s">
        <v>5593</v>
      </c>
      <c r="E278" s="837" t="s">
        <v>5594</v>
      </c>
      <c r="F278" s="837"/>
      <c r="G278" s="837" t="s">
        <v>17</v>
      </c>
      <c r="H278" s="771"/>
      <c r="I278" s="43"/>
      <c r="J278" s="138" t="s">
        <v>5608</v>
      </c>
      <c r="K278" s="139"/>
      <c r="L278" s="139"/>
      <c r="M278" s="140"/>
      <c r="N278" s="119"/>
      <c r="V278" s="151"/>
    </row>
    <row r="279" spans="1:22" ht="13.8" thickBot="1" x14ac:dyDescent="0.3">
      <c r="A279" s="750"/>
      <c r="B279" s="142"/>
      <c r="C279" s="142"/>
      <c r="D279" s="143"/>
      <c r="E279" s="142"/>
      <c r="F279" s="142"/>
      <c r="G279" s="726"/>
      <c r="H279" s="838"/>
      <c r="I279" s="839"/>
      <c r="J279" s="78" t="s">
        <v>5608</v>
      </c>
      <c r="K279" s="78"/>
      <c r="L279" s="78"/>
      <c r="M279" s="145"/>
      <c r="N279" s="119"/>
      <c r="V279" s="151">
        <f>G279</f>
        <v>0</v>
      </c>
    </row>
    <row r="280" spans="1:22" ht="21" thickBot="1" x14ac:dyDescent="0.3">
      <c r="A280" s="750"/>
      <c r="B280" s="147" t="s">
        <v>34</v>
      </c>
      <c r="C280" s="147" t="s">
        <v>35</v>
      </c>
      <c r="D280" s="147" t="s">
        <v>5600</v>
      </c>
      <c r="E280" s="840" t="s">
        <v>5601</v>
      </c>
      <c r="F280" s="840"/>
      <c r="G280" s="730"/>
      <c r="H280" s="731"/>
      <c r="I280" s="732"/>
      <c r="J280" s="149" t="s">
        <v>5630</v>
      </c>
      <c r="K280" s="82"/>
      <c r="L280" s="82"/>
      <c r="M280" s="150"/>
      <c r="N280" s="119"/>
      <c r="V280" s="151"/>
    </row>
    <row r="281" spans="1:22" ht="13.8" thickBot="1" x14ac:dyDescent="0.3">
      <c r="A281" s="842"/>
      <c r="B281" s="152"/>
      <c r="C281" s="152"/>
      <c r="D281" s="153"/>
      <c r="E281" s="154" t="s">
        <v>5605</v>
      </c>
      <c r="F281" s="155"/>
      <c r="G281" s="712"/>
      <c r="H281" s="713"/>
      <c r="I281" s="714"/>
      <c r="J281" s="149" t="s">
        <v>5631</v>
      </c>
      <c r="K281" s="82"/>
      <c r="L281" s="82"/>
      <c r="M281" s="150"/>
      <c r="N281" s="119"/>
      <c r="V281" s="151"/>
    </row>
    <row r="282" spans="1:22" ht="21.6" thickTop="1" thickBot="1" x14ac:dyDescent="0.3">
      <c r="A282" s="834">
        <f t="shared" ref="A282" si="63">A278+1</f>
        <v>67</v>
      </c>
      <c r="B282" s="137" t="s">
        <v>22</v>
      </c>
      <c r="C282" s="137" t="s">
        <v>23</v>
      </c>
      <c r="D282" s="137" t="s">
        <v>5593</v>
      </c>
      <c r="E282" s="837" t="s">
        <v>5594</v>
      </c>
      <c r="F282" s="837"/>
      <c r="G282" s="837" t="s">
        <v>17</v>
      </c>
      <c r="H282" s="771"/>
      <c r="I282" s="43"/>
      <c r="J282" s="138" t="s">
        <v>5608</v>
      </c>
      <c r="K282" s="139"/>
      <c r="L282" s="139"/>
      <c r="M282" s="140"/>
      <c r="N282" s="119"/>
      <c r="V282" s="151"/>
    </row>
    <row r="283" spans="1:22" ht="13.8" thickBot="1" x14ac:dyDescent="0.3">
      <c r="A283" s="750"/>
      <c r="B283" s="142"/>
      <c r="C283" s="142"/>
      <c r="D283" s="143"/>
      <c r="E283" s="142"/>
      <c r="F283" s="142"/>
      <c r="G283" s="726"/>
      <c r="H283" s="838"/>
      <c r="I283" s="839"/>
      <c r="J283" s="78" t="s">
        <v>5608</v>
      </c>
      <c r="K283" s="78"/>
      <c r="L283" s="78"/>
      <c r="M283" s="145"/>
      <c r="N283" s="119"/>
      <c r="V283" s="151">
        <f>G283</f>
        <v>0</v>
      </c>
    </row>
    <row r="284" spans="1:22" ht="21" thickBot="1" x14ac:dyDescent="0.3">
      <c r="A284" s="750"/>
      <c r="B284" s="147" t="s">
        <v>34</v>
      </c>
      <c r="C284" s="147" t="s">
        <v>35</v>
      </c>
      <c r="D284" s="147" t="s">
        <v>5600</v>
      </c>
      <c r="E284" s="840" t="s">
        <v>5601</v>
      </c>
      <c r="F284" s="840"/>
      <c r="G284" s="730"/>
      <c r="H284" s="731"/>
      <c r="I284" s="732"/>
      <c r="J284" s="149" t="s">
        <v>5630</v>
      </c>
      <c r="K284" s="82"/>
      <c r="L284" s="82"/>
      <c r="M284" s="150"/>
      <c r="N284" s="119"/>
      <c r="V284" s="151"/>
    </row>
    <row r="285" spans="1:22" ht="13.8" thickBot="1" x14ac:dyDescent="0.3">
      <c r="A285" s="842"/>
      <c r="B285" s="152"/>
      <c r="C285" s="152"/>
      <c r="D285" s="153"/>
      <c r="E285" s="154" t="s">
        <v>5605</v>
      </c>
      <c r="F285" s="155"/>
      <c r="G285" s="712"/>
      <c r="H285" s="713"/>
      <c r="I285" s="714"/>
      <c r="J285" s="149" t="s">
        <v>5631</v>
      </c>
      <c r="K285" s="82"/>
      <c r="L285" s="82"/>
      <c r="M285" s="150"/>
      <c r="N285" s="119"/>
      <c r="V285" s="151"/>
    </row>
    <row r="286" spans="1:22" ht="21.6" thickTop="1" thickBot="1" x14ac:dyDescent="0.3">
      <c r="A286" s="834">
        <f t="shared" ref="A286" si="64">A282+1</f>
        <v>68</v>
      </c>
      <c r="B286" s="137" t="s">
        <v>22</v>
      </c>
      <c r="C286" s="137" t="s">
        <v>23</v>
      </c>
      <c r="D286" s="137" t="s">
        <v>5593</v>
      </c>
      <c r="E286" s="837" t="s">
        <v>5594</v>
      </c>
      <c r="F286" s="837"/>
      <c r="G286" s="837" t="s">
        <v>17</v>
      </c>
      <c r="H286" s="771"/>
      <c r="I286" s="43"/>
      <c r="J286" s="138" t="s">
        <v>5608</v>
      </c>
      <c r="K286" s="139"/>
      <c r="L286" s="139"/>
      <c r="M286" s="140"/>
      <c r="N286" s="119"/>
      <c r="V286" s="151"/>
    </row>
    <row r="287" spans="1:22" ht="13.8" thickBot="1" x14ac:dyDescent="0.3">
      <c r="A287" s="750"/>
      <c r="B287" s="142"/>
      <c r="C287" s="142"/>
      <c r="D287" s="143"/>
      <c r="E287" s="142"/>
      <c r="F287" s="142"/>
      <c r="G287" s="726"/>
      <c r="H287" s="838"/>
      <c r="I287" s="839"/>
      <c r="J287" s="78" t="s">
        <v>5608</v>
      </c>
      <c r="K287" s="78"/>
      <c r="L287" s="78"/>
      <c r="M287" s="145"/>
      <c r="N287" s="119"/>
      <c r="V287" s="151">
        <f>G287</f>
        <v>0</v>
      </c>
    </row>
    <row r="288" spans="1:22" ht="21" thickBot="1" x14ac:dyDescent="0.3">
      <c r="A288" s="750"/>
      <c r="B288" s="147" t="s">
        <v>34</v>
      </c>
      <c r="C288" s="147" t="s">
        <v>35</v>
      </c>
      <c r="D288" s="147" t="s">
        <v>5600</v>
      </c>
      <c r="E288" s="840" t="s">
        <v>5601</v>
      </c>
      <c r="F288" s="840"/>
      <c r="G288" s="730"/>
      <c r="H288" s="731"/>
      <c r="I288" s="732"/>
      <c r="J288" s="149" t="s">
        <v>5630</v>
      </c>
      <c r="K288" s="82"/>
      <c r="L288" s="82"/>
      <c r="M288" s="150"/>
      <c r="N288" s="119"/>
      <c r="V288" s="151"/>
    </row>
    <row r="289" spans="1:22" ht="13.8" thickBot="1" x14ac:dyDescent="0.3">
      <c r="A289" s="842"/>
      <c r="B289" s="152"/>
      <c r="C289" s="152"/>
      <c r="D289" s="153"/>
      <c r="E289" s="154" t="s">
        <v>5605</v>
      </c>
      <c r="F289" s="155"/>
      <c r="G289" s="712"/>
      <c r="H289" s="713"/>
      <c r="I289" s="714"/>
      <c r="J289" s="149" t="s">
        <v>5631</v>
      </c>
      <c r="K289" s="82"/>
      <c r="L289" s="82"/>
      <c r="M289" s="150"/>
      <c r="N289" s="119"/>
      <c r="V289" s="151"/>
    </row>
    <row r="290" spans="1:22" ht="21.6" thickTop="1" thickBot="1" x14ac:dyDescent="0.3">
      <c r="A290" s="834">
        <f t="shared" ref="A290" si="65">A286+1</f>
        <v>69</v>
      </c>
      <c r="B290" s="137" t="s">
        <v>22</v>
      </c>
      <c r="C290" s="137" t="s">
        <v>23</v>
      </c>
      <c r="D290" s="137" t="s">
        <v>5593</v>
      </c>
      <c r="E290" s="837" t="s">
        <v>5594</v>
      </c>
      <c r="F290" s="837"/>
      <c r="G290" s="837" t="s">
        <v>17</v>
      </c>
      <c r="H290" s="771"/>
      <c r="I290" s="43"/>
      <c r="J290" s="138" t="s">
        <v>5608</v>
      </c>
      <c r="K290" s="139"/>
      <c r="L290" s="139"/>
      <c r="M290" s="140"/>
      <c r="N290" s="119"/>
      <c r="V290" s="151"/>
    </row>
    <row r="291" spans="1:22" ht="13.8" thickBot="1" x14ac:dyDescent="0.3">
      <c r="A291" s="750"/>
      <c r="B291" s="142"/>
      <c r="C291" s="142"/>
      <c r="D291" s="143"/>
      <c r="E291" s="142"/>
      <c r="F291" s="142"/>
      <c r="G291" s="726"/>
      <c r="H291" s="838"/>
      <c r="I291" s="839"/>
      <c r="J291" s="78" t="s">
        <v>5608</v>
      </c>
      <c r="K291" s="78"/>
      <c r="L291" s="78"/>
      <c r="M291" s="145"/>
      <c r="N291" s="119"/>
      <c r="V291" s="151">
        <f>G291</f>
        <v>0</v>
      </c>
    </row>
    <row r="292" spans="1:22" ht="21" thickBot="1" x14ac:dyDescent="0.3">
      <c r="A292" s="750"/>
      <c r="B292" s="147" t="s">
        <v>34</v>
      </c>
      <c r="C292" s="147" t="s">
        <v>35</v>
      </c>
      <c r="D292" s="147" t="s">
        <v>5600</v>
      </c>
      <c r="E292" s="840" t="s">
        <v>5601</v>
      </c>
      <c r="F292" s="840"/>
      <c r="G292" s="730"/>
      <c r="H292" s="731"/>
      <c r="I292" s="732"/>
      <c r="J292" s="149" t="s">
        <v>5630</v>
      </c>
      <c r="K292" s="82"/>
      <c r="L292" s="82"/>
      <c r="M292" s="150"/>
      <c r="N292" s="119"/>
      <c r="V292" s="151"/>
    </row>
    <row r="293" spans="1:22" ht="13.8" thickBot="1" x14ac:dyDescent="0.3">
      <c r="A293" s="842"/>
      <c r="B293" s="152"/>
      <c r="C293" s="152"/>
      <c r="D293" s="153"/>
      <c r="E293" s="154" t="s">
        <v>5605</v>
      </c>
      <c r="F293" s="155"/>
      <c r="G293" s="712"/>
      <c r="H293" s="713"/>
      <c r="I293" s="714"/>
      <c r="J293" s="149" t="s">
        <v>5631</v>
      </c>
      <c r="K293" s="82"/>
      <c r="L293" s="82"/>
      <c r="M293" s="150"/>
      <c r="N293" s="119"/>
      <c r="V293" s="151"/>
    </row>
    <row r="294" spans="1:22" ht="21.6" thickTop="1" thickBot="1" x14ac:dyDescent="0.3">
      <c r="A294" s="834">
        <f t="shared" ref="A294" si="66">A290+1</f>
        <v>70</v>
      </c>
      <c r="B294" s="137" t="s">
        <v>22</v>
      </c>
      <c r="C294" s="137" t="s">
        <v>23</v>
      </c>
      <c r="D294" s="137" t="s">
        <v>5593</v>
      </c>
      <c r="E294" s="837" t="s">
        <v>5594</v>
      </c>
      <c r="F294" s="837"/>
      <c r="G294" s="837" t="s">
        <v>17</v>
      </c>
      <c r="H294" s="771"/>
      <c r="I294" s="43"/>
      <c r="J294" s="138" t="s">
        <v>5608</v>
      </c>
      <c r="K294" s="139"/>
      <c r="L294" s="139"/>
      <c r="M294" s="140"/>
      <c r="N294" s="119"/>
      <c r="V294" s="151"/>
    </row>
    <row r="295" spans="1:22" ht="13.8" thickBot="1" x14ac:dyDescent="0.3">
      <c r="A295" s="750"/>
      <c r="B295" s="142"/>
      <c r="C295" s="142"/>
      <c r="D295" s="143"/>
      <c r="E295" s="142"/>
      <c r="F295" s="142"/>
      <c r="G295" s="726"/>
      <c r="H295" s="838"/>
      <c r="I295" s="839"/>
      <c r="J295" s="78" t="s">
        <v>5608</v>
      </c>
      <c r="K295" s="78"/>
      <c r="L295" s="78"/>
      <c r="M295" s="145"/>
      <c r="N295" s="119"/>
      <c r="V295" s="151">
        <f>G295</f>
        <v>0</v>
      </c>
    </row>
    <row r="296" spans="1:22" ht="21" thickBot="1" x14ac:dyDescent="0.3">
      <c r="A296" s="750"/>
      <c r="B296" s="147" t="s">
        <v>34</v>
      </c>
      <c r="C296" s="147" t="s">
        <v>35</v>
      </c>
      <c r="D296" s="147" t="s">
        <v>5600</v>
      </c>
      <c r="E296" s="840" t="s">
        <v>5601</v>
      </c>
      <c r="F296" s="840"/>
      <c r="G296" s="730"/>
      <c r="H296" s="731"/>
      <c r="I296" s="732"/>
      <c r="J296" s="149" t="s">
        <v>5630</v>
      </c>
      <c r="K296" s="82"/>
      <c r="L296" s="82"/>
      <c r="M296" s="150"/>
      <c r="N296" s="119"/>
      <c r="V296" s="151"/>
    </row>
    <row r="297" spans="1:22" ht="13.8" thickBot="1" x14ac:dyDescent="0.3">
      <c r="A297" s="842"/>
      <c r="B297" s="152"/>
      <c r="C297" s="152"/>
      <c r="D297" s="153"/>
      <c r="E297" s="154" t="s">
        <v>5605</v>
      </c>
      <c r="F297" s="155"/>
      <c r="G297" s="712"/>
      <c r="H297" s="713"/>
      <c r="I297" s="714"/>
      <c r="J297" s="149" t="s">
        <v>5631</v>
      </c>
      <c r="K297" s="82"/>
      <c r="L297" s="82"/>
      <c r="M297" s="150"/>
      <c r="N297" s="119"/>
      <c r="V297" s="151"/>
    </row>
    <row r="298" spans="1:22" ht="21.6" thickTop="1" thickBot="1" x14ac:dyDescent="0.3">
      <c r="A298" s="834">
        <f t="shared" ref="A298" si="67">A294+1</f>
        <v>71</v>
      </c>
      <c r="B298" s="137" t="s">
        <v>22</v>
      </c>
      <c r="C298" s="137" t="s">
        <v>23</v>
      </c>
      <c r="D298" s="137" t="s">
        <v>5593</v>
      </c>
      <c r="E298" s="837" t="s">
        <v>5594</v>
      </c>
      <c r="F298" s="837"/>
      <c r="G298" s="837" t="s">
        <v>17</v>
      </c>
      <c r="H298" s="771"/>
      <c r="I298" s="43"/>
      <c r="J298" s="138" t="s">
        <v>5608</v>
      </c>
      <c r="K298" s="139"/>
      <c r="L298" s="139"/>
      <c r="M298" s="140"/>
      <c r="N298" s="119"/>
      <c r="V298" s="151"/>
    </row>
    <row r="299" spans="1:22" ht="13.8" thickBot="1" x14ac:dyDescent="0.3">
      <c r="A299" s="750"/>
      <c r="B299" s="142"/>
      <c r="C299" s="142"/>
      <c r="D299" s="143"/>
      <c r="E299" s="142"/>
      <c r="F299" s="142"/>
      <c r="G299" s="726"/>
      <c r="H299" s="838"/>
      <c r="I299" s="839"/>
      <c r="J299" s="78" t="s">
        <v>5608</v>
      </c>
      <c r="K299" s="78"/>
      <c r="L299" s="78"/>
      <c r="M299" s="145"/>
      <c r="N299" s="119"/>
      <c r="V299" s="151">
        <f>G299</f>
        <v>0</v>
      </c>
    </row>
    <row r="300" spans="1:22" ht="21" thickBot="1" x14ac:dyDescent="0.3">
      <c r="A300" s="750"/>
      <c r="B300" s="147" t="s">
        <v>34</v>
      </c>
      <c r="C300" s="147" t="s">
        <v>35</v>
      </c>
      <c r="D300" s="147" t="s">
        <v>5600</v>
      </c>
      <c r="E300" s="840" t="s">
        <v>5601</v>
      </c>
      <c r="F300" s="840"/>
      <c r="G300" s="730"/>
      <c r="H300" s="731"/>
      <c r="I300" s="732"/>
      <c r="J300" s="149" t="s">
        <v>5630</v>
      </c>
      <c r="K300" s="82"/>
      <c r="L300" s="82"/>
      <c r="M300" s="150"/>
      <c r="N300" s="119"/>
      <c r="V300" s="151"/>
    </row>
    <row r="301" spans="1:22" ht="13.8" thickBot="1" x14ac:dyDescent="0.3">
      <c r="A301" s="842"/>
      <c r="B301" s="152"/>
      <c r="C301" s="152"/>
      <c r="D301" s="153"/>
      <c r="E301" s="154" t="s">
        <v>5605</v>
      </c>
      <c r="F301" s="155"/>
      <c r="G301" s="712"/>
      <c r="H301" s="713"/>
      <c r="I301" s="714"/>
      <c r="J301" s="149" t="s">
        <v>5631</v>
      </c>
      <c r="K301" s="82"/>
      <c r="L301" s="82"/>
      <c r="M301" s="150"/>
      <c r="N301" s="119"/>
      <c r="V301" s="151"/>
    </row>
    <row r="302" spans="1:22" ht="21.6" thickTop="1" thickBot="1" x14ac:dyDescent="0.3">
      <c r="A302" s="834">
        <f t="shared" ref="A302" si="68">A298+1</f>
        <v>72</v>
      </c>
      <c r="B302" s="137" t="s">
        <v>22</v>
      </c>
      <c r="C302" s="137" t="s">
        <v>23</v>
      </c>
      <c r="D302" s="137" t="s">
        <v>5593</v>
      </c>
      <c r="E302" s="837" t="s">
        <v>5594</v>
      </c>
      <c r="F302" s="837"/>
      <c r="G302" s="837" t="s">
        <v>17</v>
      </c>
      <c r="H302" s="771"/>
      <c r="I302" s="43"/>
      <c r="J302" s="138" t="s">
        <v>5608</v>
      </c>
      <c r="K302" s="139"/>
      <c r="L302" s="139"/>
      <c r="M302" s="140"/>
      <c r="N302" s="119"/>
      <c r="V302" s="151"/>
    </row>
    <row r="303" spans="1:22" ht="13.8" thickBot="1" x14ac:dyDescent="0.3">
      <c r="A303" s="750"/>
      <c r="B303" s="142"/>
      <c r="C303" s="142"/>
      <c r="D303" s="143"/>
      <c r="E303" s="142"/>
      <c r="F303" s="142"/>
      <c r="G303" s="726"/>
      <c r="H303" s="838"/>
      <c r="I303" s="839"/>
      <c r="J303" s="78" t="s">
        <v>5608</v>
      </c>
      <c r="K303" s="78"/>
      <c r="L303" s="78"/>
      <c r="M303" s="145"/>
      <c r="N303" s="119"/>
      <c r="V303" s="151">
        <f>G303</f>
        <v>0</v>
      </c>
    </row>
    <row r="304" spans="1:22" ht="21" thickBot="1" x14ac:dyDescent="0.3">
      <c r="A304" s="750"/>
      <c r="B304" s="147" t="s">
        <v>34</v>
      </c>
      <c r="C304" s="147" t="s">
        <v>35</v>
      </c>
      <c r="D304" s="147" t="s">
        <v>5600</v>
      </c>
      <c r="E304" s="840" t="s">
        <v>5601</v>
      </c>
      <c r="F304" s="840"/>
      <c r="G304" s="730"/>
      <c r="H304" s="731"/>
      <c r="I304" s="732"/>
      <c r="J304" s="149" t="s">
        <v>5630</v>
      </c>
      <c r="K304" s="82"/>
      <c r="L304" s="82"/>
      <c r="M304" s="150"/>
      <c r="N304" s="119"/>
      <c r="V304" s="151"/>
    </row>
    <row r="305" spans="1:22" ht="13.8" thickBot="1" x14ac:dyDescent="0.3">
      <c r="A305" s="842"/>
      <c r="B305" s="152"/>
      <c r="C305" s="152"/>
      <c r="D305" s="153"/>
      <c r="E305" s="154" t="s">
        <v>5605</v>
      </c>
      <c r="F305" s="155"/>
      <c r="G305" s="712"/>
      <c r="H305" s="713"/>
      <c r="I305" s="714"/>
      <c r="J305" s="149" t="s">
        <v>5631</v>
      </c>
      <c r="K305" s="82"/>
      <c r="L305" s="82"/>
      <c r="M305" s="150"/>
      <c r="N305" s="119"/>
      <c r="V305" s="151"/>
    </row>
    <row r="306" spans="1:22" ht="21.6" thickTop="1" thickBot="1" x14ac:dyDescent="0.3">
      <c r="A306" s="834">
        <f t="shared" ref="A306" si="69">A302+1</f>
        <v>73</v>
      </c>
      <c r="B306" s="137" t="s">
        <v>22</v>
      </c>
      <c r="C306" s="137" t="s">
        <v>23</v>
      </c>
      <c r="D306" s="137" t="s">
        <v>5593</v>
      </c>
      <c r="E306" s="837" t="s">
        <v>5594</v>
      </c>
      <c r="F306" s="837"/>
      <c r="G306" s="837" t="s">
        <v>17</v>
      </c>
      <c r="H306" s="771"/>
      <c r="I306" s="43"/>
      <c r="J306" s="138" t="s">
        <v>5608</v>
      </c>
      <c r="K306" s="139"/>
      <c r="L306" s="139"/>
      <c r="M306" s="140"/>
      <c r="N306" s="119"/>
      <c r="V306" s="151"/>
    </row>
    <row r="307" spans="1:22" ht="13.8" thickBot="1" x14ac:dyDescent="0.3">
      <c r="A307" s="750"/>
      <c r="B307" s="142"/>
      <c r="C307" s="142"/>
      <c r="D307" s="143"/>
      <c r="E307" s="142"/>
      <c r="F307" s="142"/>
      <c r="G307" s="726"/>
      <c r="H307" s="838"/>
      <c r="I307" s="839"/>
      <c r="J307" s="78" t="s">
        <v>5608</v>
      </c>
      <c r="K307" s="78"/>
      <c r="L307" s="78"/>
      <c r="M307" s="145"/>
      <c r="N307" s="119"/>
      <c r="V307" s="151">
        <f>G307</f>
        <v>0</v>
      </c>
    </row>
    <row r="308" spans="1:22" ht="21" thickBot="1" x14ac:dyDescent="0.3">
      <c r="A308" s="750"/>
      <c r="B308" s="147" t="s">
        <v>34</v>
      </c>
      <c r="C308" s="147" t="s">
        <v>35</v>
      </c>
      <c r="D308" s="147" t="s">
        <v>5600</v>
      </c>
      <c r="E308" s="840" t="s">
        <v>5601</v>
      </c>
      <c r="F308" s="840"/>
      <c r="G308" s="730"/>
      <c r="H308" s="731"/>
      <c r="I308" s="732"/>
      <c r="J308" s="149" t="s">
        <v>5630</v>
      </c>
      <c r="K308" s="82"/>
      <c r="L308" s="82"/>
      <c r="M308" s="150"/>
      <c r="N308" s="119"/>
      <c r="V308" s="151"/>
    </row>
    <row r="309" spans="1:22" ht="13.8" thickBot="1" x14ac:dyDescent="0.3">
      <c r="A309" s="842"/>
      <c r="B309" s="152"/>
      <c r="C309" s="152"/>
      <c r="D309" s="153"/>
      <c r="E309" s="154" t="s">
        <v>5605</v>
      </c>
      <c r="F309" s="155"/>
      <c r="G309" s="712"/>
      <c r="H309" s="713"/>
      <c r="I309" s="714"/>
      <c r="J309" s="149" t="s">
        <v>5631</v>
      </c>
      <c r="K309" s="82"/>
      <c r="L309" s="82"/>
      <c r="M309" s="150"/>
      <c r="N309" s="119"/>
      <c r="V309" s="151"/>
    </row>
    <row r="310" spans="1:22" ht="21.6" thickTop="1" thickBot="1" x14ac:dyDescent="0.3">
      <c r="A310" s="834">
        <f t="shared" ref="A310" si="70">A306+1</f>
        <v>74</v>
      </c>
      <c r="B310" s="137" t="s">
        <v>22</v>
      </c>
      <c r="C310" s="137" t="s">
        <v>23</v>
      </c>
      <c r="D310" s="137" t="s">
        <v>5593</v>
      </c>
      <c r="E310" s="837" t="s">
        <v>5594</v>
      </c>
      <c r="F310" s="837"/>
      <c r="G310" s="837" t="s">
        <v>17</v>
      </c>
      <c r="H310" s="771"/>
      <c r="I310" s="43"/>
      <c r="J310" s="138" t="s">
        <v>5608</v>
      </c>
      <c r="K310" s="139"/>
      <c r="L310" s="139"/>
      <c r="M310" s="140"/>
      <c r="N310" s="119"/>
      <c r="V310" s="151"/>
    </row>
    <row r="311" spans="1:22" ht="13.8" thickBot="1" x14ac:dyDescent="0.3">
      <c r="A311" s="750"/>
      <c r="B311" s="142"/>
      <c r="C311" s="142"/>
      <c r="D311" s="143"/>
      <c r="E311" s="142"/>
      <c r="F311" s="142"/>
      <c r="G311" s="726"/>
      <c r="H311" s="838"/>
      <c r="I311" s="839"/>
      <c r="J311" s="78" t="s">
        <v>5608</v>
      </c>
      <c r="K311" s="78"/>
      <c r="L311" s="78"/>
      <c r="M311" s="145"/>
      <c r="N311" s="119"/>
      <c r="V311" s="151">
        <f>G311</f>
        <v>0</v>
      </c>
    </row>
    <row r="312" spans="1:22" ht="21" thickBot="1" x14ac:dyDescent="0.3">
      <c r="A312" s="750"/>
      <c r="B312" s="147" t="s">
        <v>34</v>
      </c>
      <c r="C312" s="147" t="s">
        <v>35</v>
      </c>
      <c r="D312" s="147" t="s">
        <v>5600</v>
      </c>
      <c r="E312" s="840" t="s">
        <v>5601</v>
      </c>
      <c r="F312" s="840"/>
      <c r="G312" s="730"/>
      <c r="H312" s="731"/>
      <c r="I312" s="732"/>
      <c r="J312" s="149" t="s">
        <v>5630</v>
      </c>
      <c r="K312" s="82"/>
      <c r="L312" s="82"/>
      <c r="M312" s="150"/>
      <c r="N312" s="119"/>
      <c r="V312" s="151"/>
    </row>
    <row r="313" spans="1:22" ht="13.8" thickBot="1" x14ac:dyDescent="0.3">
      <c r="A313" s="842"/>
      <c r="B313" s="152"/>
      <c r="C313" s="152"/>
      <c r="D313" s="153"/>
      <c r="E313" s="154" t="s">
        <v>5605</v>
      </c>
      <c r="F313" s="155"/>
      <c r="G313" s="712"/>
      <c r="H313" s="713"/>
      <c r="I313" s="714"/>
      <c r="J313" s="149" t="s">
        <v>5631</v>
      </c>
      <c r="K313" s="82"/>
      <c r="L313" s="82"/>
      <c r="M313" s="150"/>
      <c r="N313" s="119"/>
      <c r="V313" s="151"/>
    </row>
    <row r="314" spans="1:22" ht="21.6" thickTop="1" thickBot="1" x14ac:dyDescent="0.3">
      <c r="A314" s="834">
        <f t="shared" ref="A314" si="71">A310+1</f>
        <v>75</v>
      </c>
      <c r="B314" s="137" t="s">
        <v>22</v>
      </c>
      <c r="C314" s="137" t="s">
        <v>23</v>
      </c>
      <c r="D314" s="137" t="s">
        <v>5593</v>
      </c>
      <c r="E314" s="837" t="s">
        <v>5594</v>
      </c>
      <c r="F314" s="837"/>
      <c r="G314" s="837" t="s">
        <v>17</v>
      </c>
      <c r="H314" s="771"/>
      <c r="I314" s="43"/>
      <c r="J314" s="138" t="s">
        <v>5608</v>
      </c>
      <c r="K314" s="139"/>
      <c r="L314" s="139"/>
      <c r="M314" s="140"/>
      <c r="N314" s="119"/>
      <c r="V314" s="151"/>
    </row>
    <row r="315" spans="1:22" ht="13.8" thickBot="1" x14ac:dyDescent="0.3">
      <c r="A315" s="750"/>
      <c r="B315" s="142"/>
      <c r="C315" s="142"/>
      <c r="D315" s="143"/>
      <c r="E315" s="142"/>
      <c r="F315" s="142"/>
      <c r="G315" s="726"/>
      <c r="H315" s="838"/>
      <c r="I315" s="839"/>
      <c r="J315" s="78" t="s">
        <v>5608</v>
      </c>
      <c r="K315" s="78"/>
      <c r="L315" s="78"/>
      <c r="M315" s="145"/>
      <c r="N315" s="119"/>
      <c r="V315" s="151">
        <f>G315</f>
        <v>0</v>
      </c>
    </row>
    <row r="316" spans="1:22" ht="21" thickBot="1" x14ac:dyDescent="0.3">
      <c r="A316" s="750"/>
      <c r="B316" s="147" t="s">
        <v>34</v>
      </c>
      <c r="C316" s="147" t="s">
        <v>35</v>
      </c>
      <c r="D316" s="147" t="s">
        <v>5600</v>
      </c>
      <c r="E316" s="840" t="s">
        <v>5601</v>
      </c>
      <c r="F316" s="840"/>
      <c r="G316" s="730"/>
      <c r="H316" s="731"/>
      <c r="I316" s="732"/>
      <c r="J316" s="149" t="s">
        <v>5630</v>
      </c>
      <c r="K316" s="82"/>
      <c r="L316" s="82"/>
      <c r="M316" s="150"/>
      <c r="N316" s="119"/>
      <c r="V316" s="151"/>
    </row>
    <row r="317" spans="1:22" ht="13.8" thickBot="1" x14ac:dyDescent="0.3">
      <c r="A317" s="842"/>
      <c r="B317" s="152"/>
      <c r="C317" s="152"/>
      <c r="D317" s="153"/>
      <c r="E317" s="154" t="s">
        <v>5605</v>
      </c>
      <c r="F317" s="155"/>
      <c r="G317" s="712"/>
      <c r="H317" s="713"/>
      <c r="I317" s="714"/>
      <c r="J317" s="149" t="s">
        <v>5631</v>
      </c>
      <c r="K317" s="82"/>
      <c r="L317" s="82"/>
      <c r="M317" s="150"/>
      <c r="N317" s="119"/>
      <c r="V317" s="151"/>
    </row>
    <row r="318" spans="1:22" ht="21.6" thickTop="1" thickBot="1" x14ac:dyDescent="0.3">
      <c r="A318" s="834">
        <f t="shared" ref="A318" si="72">A314+1</f>
        <v>76</v>
      </c>
      <c r="B318" s="137" t="s">
        <v>22</v>
      </c>
      <c r="C318" s="137" t="s">
        <v>23</v>
      </c>
      <c r="D318" s="137" t="s">
        <v>5593</v>
      </c>
      <c r="E318" s="837" t="s">
        <v>5594</v>
      </c>
      <c r="F318" s="837"/>
      <c r="G318" s="837" t="s">
        <v>17</v>
      </c>
      <c r="H318" s="771"/>
      <c r="I318" s="43"/>
      <c r="J318" s="138" t="s">
        <v>5608</v>
      </c>
      <c r="K318" s="139"/>
      <c r="L318" s="139"/>
      <c r="M318" s="140"/>
      <c r="N318" s="119"/>
      <c r="V318" s="151"/>
    </row>
    <row r="319" spans="1:22" ht="13.8" thickBot="1" x14ac:dyDescent="0.3">
      <c r="A319" s="750"/>
      <c r="B319" s="142"/>
      <c r="C319" s="142"/>
      <c r="D319" s="143"/>
      <c r="E319" s="142"/>
      <c r="F319" s="142"/>
      <c r="G319" s="726"/>
      <c r="H319" s="838"/>
      <c r="I319" s="839"/>
      <c r="J319" s="78" t="s">
        <v>5608</v>
      </c>
      <c r="K319" s="78"/>
      <c r="L319" s="78"/>
      <c r="M319" s="145"/>
      <c r="N319" s="119"/>
      <c r="V319" s="151">
        <f>G319</f>
        <v>0</v>
      </c>
    </row>
    <row r="320" spans="1:22" ht="21" thickBot="1" x14ac:dyDescent="0.3">
      <c r="A320" s="750"/>
      <c r="B320" s="147" t="s">
        <v>34</v>
      </c>
      <c r="C320" s="147" t="s">
        <v>35</v>
      </c>
      <c r="D320" s="147" t="s">
        <v>5600</v>
      </c>
      <c r="E320" s="840" t="s">
        <v>5601</v>
      </c>
      <c r="F320" s="840"/>
      <c r="G320" s="730"/>
      <c r="H320" s="731"/>
      <c r="I320" s="732"/>
      <c r="J320" s="149" t="s">
        <v>5630</v>
      </c>
      <c r="K320" s="82"/>
      <c r="L320" s="82"/>
      <c r="M320" s="150"/>
      <c r="N320" s="119"/>
      <c r="V320" s="151"/>
    </row>
    <row r="321" spans="1:22" ht="13.8" thickBot="1" x14ac:dyDescent="0.3">
      <c r="A321" s="842"/>
      <c r="B321" s="152"/>
      <c r="C321" s="152"/>
      <c r="D321" s="153"/>
      <c r="E321" s="154" t="s">
        <v>5605</v>
      </c>
      <c r="F321" s="155"/>
      <c r="G321" s="712"/>
      <c r="H321" s="713"/>
      <c r="I321" s="714"/>
      <c r="J321" s="149" t="s">
        <v>5631</v>
      </c>
      <c r="K321" s="82"/>
      <c r="L321" s="82"/>
      <c r="M321" s="150"/>
      <c r="N321" s="119"/>
      <c r="V321" s="151"/>
    </row>
    <row r="322" spans="1:22" ht="21.6" thickTop="1" thickBot="1" x14ac:dyDescent="0.3">
      <c r="A322" s="834">
        <f t="shared" ref="A322" si="73">A318+1</f>
        <v>77</v>
      </c>
      <c r="B322" s="137" t="s">
        <v>22</v>
      </c>
      <c r="C322" s="137" t="s">
        <v>23</v>
      </c>
      <c r="D322" s="137" t="s">
        <v>5593</v>
      </c>
      <c r="E322" s="837" t="s">
        <v>5594</v>
      </c>
      <c r="F322" s="837"/>
      <c r="G322" s="837" t="s">
        <v>17</v>
      </c>
      <c r="H322" s="771"/>
      <c r="I322" s="43"/>
      <c r="J322" s="138" t="s">
        <v>5608</v>
      </c>
      <c r="K322" s="139"/>
      <c r="L322" s="139"/>
      <c r="M322" s="140"/>
      <c r="N322" s="119"/>
      <c r="V322" s="151"/>
    </row>
    <row r="323" spans="1:22" ht="13.8" thickBot="1" x14ac:dyDescent="0.3">
      <c r="A323" s="750"/>
      <c r="B323" s="142"/>
      <c r="C323" s="142"/>
      <c r="D323" s="143"/>
      <c r="E323" s="142"/>
      <c r="F323" s="142"/>
      <c r="G323" s="726"/>
      <c r="H323" s="838"/>
      <c r="I323" s="839"/>
      <c r="J323" s="78" t="s">
        <v>5608</v>
      </c>
      <c r="K323" s="78"/>
      <c r="L323" s="78"/>
      <c r="M323" s="145"/>
      <c r="N323" s="119"/>
      <c r="V323" s="151">
        <f>G323</f>
        <v>0</v>
      </c>
    </row>
    <row r="324" spans="1:22" ht="21" thickBot="1" x14ac:dyDescent="0.3">
      <c r="A324" s="750"/>
      <c r="B324" s="147" t="s">
        <v>34</v>
      </c>
      <c r="C324" s="147" t="s">
        <v>35</v>
      </c>
      <c r="D324" s="147" t="s">
        <v>5600</v>
      </c>
      <c r="E324" s="840" t="s">
        <v>5601</v>
      </c>
      <c r="F324" s="840"/>
      <c r="G324" s="730"/>
      <c r="H324" s="731"/>
      <c r="I324" s="732"/>
      <c r="J324" s="149" t="s">
        <v>5630</v>
      </c>
      <c r="K324" s="82"/>
      <c r="L324" s="82"/>
      <c r="M324" s="150"/>
      <c r="N324" s="119"/>
      <c r="V324" s="151"/>
    </row>
    <row r="325" spans="1:22" ht="13.8" thickBot="1" x14ac:dyDescent="0.3">
      <c r="A325" s="842"/>
      <c r="B325" s="152"/>
      <c r="C325" s="152"/>
      <c r="D325" s="153"/>
      <c r="E325" s="154" t="s">
        <v>5605</v>
      </c>
      <c r="F325" s="155"/>
      <c r="G325" s="712"/>
      <c r="H325" s="713"/>
      <c r="I325" s="714"/>
      <c r="J325" s="149" t="s">
        <v>5631</v>
      </c>
      <c r="K325" s="82"/>
      <c r="L325" s="82"/>
      <c r="M325" s="150"/>
      <c r="N325" s="119"/>
      <c r="V325" s="151"/>
    </row>
    <row r="326" spans="1:22" ht="21.6" thickTop="1" thickBot="1" x14ac:dyDescent="0.3">
      <c r="A326" s="834">
        <f t="shared" ref="A326" si="74">A322+1</f>
        <v>78</v>
      </c>
      <c r="B326" s="137" t="s">
        <v>22</v>
      </c>
      <c r="C326" s="137" t="s">
        <v>23</v>
      </c>
      <c r="D326" s="137" t="s">
        <v>5593</v>
      </c>
      <c r="E326" s="837" t="s">
        <v>5594</v>
      </c>
      <c r="F326" s="837"/>
      <c r="G326" s="837" t="s">
        <v>17</v>
      </c>
      <c r="H326" s="771"/>
      <c r="I326" s="43"/>
      <c r="J326" s="138" t="s">
        <v>5608</v>
      </c>
      <c r="K326" s="139"/>
      <c r="L326" s="139"/>
      <c r="M326" s="140"/>
      <c r="N326" s="119"/>
      <c r="V326" s="151"/>
    </row>
    <row r="327" spans="1:22" ht="13.8" thickBot="1" x14ac:dyDescent="0.3">
      <c r="A327" s="750"/>
      <c r="B327" s="142"/>
      <c r="C327" s="142"/>
      <c r="D327" s="143"/>
      <c r="E327" s="142"/>
      <c r="F327" s="142"/>
      <c r="G327" s="726"/>
      <c r="H327" s="838"/>
      <c r="I327" s="839"/>
      <c r="J327" s="78" t="s">
        <v>5608</v>
      </c>
      <c r="K327" s="78"/>
      <c r="L327" s="78"/>
      <c r="M327" s="145"/>
      <c r="N327" s="119"/>
      <c r="V327" s="151">
        <f>G327</f>
        <v>0</v>
      </c>
    </row>
    <row r="328" spans="1:22" ht="21" thickBot="1" x14ac:dyDescent="0.3">
      <c r="A328" s="750"/>
      <c r="B328" s="147" t="s">
        <v>34</v>
      </c>
      <c r="C328" s="147" t="s">
        <v>35</v>
      </c>
      <c r="D328" s="147" t="s">
        <v>5600</v>
      </c>
      <c r="E328" s="840" t="s">
        <v>5601</v>
      </c>
      <c r="F328" s="840"/>
      <c r="G328" s="730"/>
      <c r="H328" s="731"/>
      <c r="I328" s="732"/>
      <c r="J328" s="149" t="s">
        <v>5630</v>
      </c>
      <c r="K328" s="82"/>
      <c r="L328" s="82"/>
      <c r="M328" s="150"/>
      <c r="N328" s="119"/>
      <c r="V328" s="151"/>
    </row>
    <row r="329" spans="1:22" ht="13.8" thickBot="1" x14ac:dyDescent="0.3">
      <c r="A329" s="842"/>
      <c r="B329" s="152"/>
      <c r="C329" s="152"/>
      <c r="D329" s="153"/>
      <c r="E329" s="154" t="s">
        <v>5605</v>
      </c>
      <c r="F329" s="155"/>
      <c r="G329" s="712"/>
      <c r="H329" s="713"/>
      <c r="I329" s="714"/>
      <c r="J329" s="149" t="s">
        <v>5631</v>
      </c>
      <c r="K329" s="82"/>
      <c r="L329" s="82"/>
      <c r="M329" s="150"/>
      <c r="N329" s="119"/>
      <c r="V329" s="151"/>
    </row>
    <row r="330" spans="1:22" ht="21.6" thickTop="1" thickBot="1" x14ac:dyDescent="0.3">
      <c r="A330" s="834">
        <f t="shared" ref="A330" si="75">A326+1</f>
        <v>79</v>
      </c>
      <c r="B330" s="137" t="s">
        <v>22</v>
      </c>
      <c r="C330" s="137" t="s">
        <v>23</v>
      </c>
      <c r="D330" s="137" t="s">
        <v>5593</v>
      </c>
      <c r="E330" s="837" t="s">
        <v>5594</v>
      </c>
      <c r="F330" s="837"/>
      <c r="G330" s="837" t="s">
        <v>17</v>
      </c>
      <c r="H330" s="771"/>
      <c r="I330" s="43"/>
      <c r="J330" s="138" t="s">
        <v>5608</v>
      </c>
      <c r="K330" s="139"/>
      <c r="L330" s="139"/>
      <c r="M330" s="140"/>
      <c r="N330" s="119"/>
      <c r="V330" s="151"/>
    </row>
    <row r="331" spans="1:22" ht="13.8" thickBot="1" x14ac:dyDescent="0.3">
      <c r="A331" s="750"/>
      <c r="B331" s="142"/>
      <c r="C331" s="142"/>
      <c r="D331" s="143"/>
      <c r="E331" s="142"/>
      <c r="F331" s="142"/>
      <c r="G331" s="726"/>
      <c r="H331" s="838"/>
      <c r="I331" s="839"/>
      <c r="J331" s="78" t="s">
        <v>5608</v>
      </c>
      <c r="K331" s="78"/>
      <c r="L331" s="78"/>
      <c r="M331" s="145"/>
      <c r="N331" s="119"/>
      <c r="V331" s="151">
        <f>G331</f>
        <v>0</v>
      </c>
    </row>
    <row r="332" spans="1:22" ht="21" thickBot="1" x14ac:dyDescent="0.3">
      <c r="A332" s="750"/>
      <c r="B332" s="147" t="s">
        <v>34</v>
      </c>
      <c r="C332" s="147" t="s">
        <v>35</v>
      </c>
      <c r="D332" s="147" t="s">
        <v>5600</v>
      </c>
      <c r="E332" s="840" t="s">
        <v>5601</v>
      </c>
      <c r="F332" s="840"/>
      <c r="G332" s="730"/>
      <c r="H332" s="731"/>
      <c r="I332" s="732"/>
      <c r="J332" s="149" t="s">
        <v>5630</v>
      </c>
      <c r="K332" s="82"/>
      <c r="L332" s="82"/>
      <c r="M332" s="150"/>
      <c r="N332" s="119"/>
      <c r="V332" s="151"/>
    </row>
    <row r="333" spans="1:22" ht="13.8" thickBot="1" x14ac:dyDescent="0.3">
      <c r="A333" s="842"/>
      <c r="B333" s="152"/>
      <c r="C333" s="152"/>
      <c r="D333" s="153"/>
      <c r="E333" s="154" t="s">
        <v>5605</v>
      </c>
      <c r="F333" s="155"/>
      <c r="G333" s="712"/>
      <c r="H333" s="713"/>
      <c r="I333" s="714"/>
      <c r="J333" s="149" t="s">
        <v>5631</v>
      </c>
      <c r="K333" s="82"/>
      <c r="L333" s="82"/>
      <c r="M333" s="150"/>
      <c r="N333" s="119"/>
      <c r="V333" s="151"/>
    </row>
    <row r="334" spans="1:22" ht="21.6" thickTop="1" thickBot="1" x14ac:dyDescent="0.3">
      <c r="A334" s="834">
        <f t="shared" ref="A334" si="76">A330+1</f>
        <v>80</v>
      </c>
      <c r="B334" s="137" t="s">
        <v>22</v>
      </c>
      <c r="C334" s="137" t="s">
        <v>23</v>
      </c>
      <c r="D334" s="137" t="s">
        <v>5593</v>
      </c>
      <c r="E334" s="837" t="s">
        <v>5594</v>
      </c>
      <c r="F334" s="837"/>
      <c r="G334" s="837" t="s">
        <v>17</v>
      </c>
      <c r="H334" s="771"/>
      <c r="I334" s="43"/>
      <c r="J334" s="138" t="s">
        <v>5608</v>
      </c>
      <c r="K334" s="139"/>
      <c r="L334" s="139"/>
      <c r="M334" s="140"/>
      <c r="N334" s="119"/>
      <c r="V334" s="151"/>
    </row>
    <row r="335" spans="1:22" ht="13.8" thickBot="1" x14ac:dyDescent="0.3">
      <c r="A335" s="750"/>
      <c r="B335" s="142"/>
      <c r="C335" s="142"/>
      <c r="D335" s="143"/>
      <c r="E335" s="142"/>
      <c r="F335" s="142"/>
      <c r="G335" s="726"/>
      <c r="H335" s="838"/>
      <c r="I335" s="839"/>
      <c r="J335" s="78" t="s">
        <v>5608</v>
      </c>
      <c r="K335" s="78"/>
      <c r="L335" s="78"/>
      <c r="M335" s="145"/>
      <c r="N335" s="119"/>
      <c r="V335" s="151">
        <f>G335</f>
        <v>0</v>
      </c>
    </row>
    <row r="336" spans="1:22" ht="21" thickBot="1" x14ac:dyDescent="0.3">
      <c r="A336" s="750"/>
      <c r="B336" s="147" t="s">
        <v>34</v>
      </c>
      <c r="C336" s="147" t="s">
        <v>35</v>
      </c>
      <c r="D336" s="147" t="s">
        <v>5600</v>
      </c>
      <c r="E336" s="840" t="s">
        <v>5601</v>
      </c>
      <c r="F336" s="840"/>
      <c r="G336" s="730"/>
      <c r="H336" s="731"/>
      <c r="I336" s="732"/>
      <c r="J336" s="149" t="s">
        <v>5630</v>
      </c>
      <c r="K336" s="82"/>
      <c r="L336" s="82"/>
      <c r="M336" s="150"/>
      <c r="N336" s="119"/>
      <c r="V336" s="151"/>
    </row>
    <row r="337" spans="1:22" ht="13.8" thickBot="1" x14ac:dyDescent="0.3">
      <c r="A337" s="842"/>
      <c r="B337" s="152"/>
      <c r="C337" s="152"/>
      <c r="D337" s="153"/>
      <c r="E337" s="154" t="s">
        <v>5605</v>
      </c>
      <c r="F337" s="155"/>
      <c r="G337" s="712"/>
      <c r="H337" s="713"/>
      <c r="I337" s="714"/>
      <c r="J337" s="149" t="s">
        <v>5631</v>
      </c>
      <c r="K337" s="82"/>
      <c r="L337" s="82"/>
      <c r="M337" s="150"/>
      <c r="N337" s="119"/>
      <c r="V337" s="151"/>
    </row>
    <row r="338" spans="1:22" ht="21.6" thickTop="1" thickBot="1" x14ac:dyDescent="0.3">
      <c r="A338" s="834">
        <f t="shared" ref="A338" si="77">A334+1</f>
        <v>81</v>
      </c>
      <c r="B338" s="137" t="s">
        <v>22</v>
      </c>
      <c r="C338" s="137" t="s">
        <v>23</v>
      </c>
      <c r="D338" s="137" t="s">
        <v>5593</v>
      </c>
      <c r="E338" s="837" t="s">
        <v>5594</v>
      </c>
      <c r="F338" s="837"/>
      <c r="G338" s="837" t="s">
        <v>17</v>
      </c>
      <c r="H338" s="771"/>
      <c r="I338" s="43"/>
      <c r="J338" s="138" t="s">
        <v>5608</v>
      </c>
      <c r="K338" s="139"/>
      <c r="L338" s="139"/>
      <c r="M338" s="140"/>
      <c r="N338" s="119"/>
      <c r="V338" s="151"/>
    </row>
    <row r="339" spans="1:22" ht="13.8" thickBot="1" x14ac:dyDescent="0.3">
      <c r="A339" s="750"/>
      <c r="B339" s="142"/>
      <c r="C339" s="142"/>
      <c r="D339" s="143"/>
      <c r="E339" s="142"/>
      <c r="F339" s="142"/>
      <c r="G339" s="726"/>
      <c r="H339" s="838"/>
      <c r="I339" s="839"/>
      <c r="J339" s="78" t="s">
        <v>5608</v>
      </c>
      <c r="K339" s="78"/>
      <c r="L339" s="78"/>
      <c r="M339" s="145"/>
      <c r="N339" s="119"/>
      <c r="V339" s="151">
        <f>G339</f>
        <v>0</v>
      </c>
    </row>
    <row r="340" spans="1:22" ht="21" thickBot="1" x14ac:dyDescent="0.3">
      <c r="A340" s="750"/>
      <c r="B340" s="147" t="s">
        <v>34</v>
      </c>
      <c r="C340" s="147" t="s">
        <v>35</v>
      </c>
      <c r="D340" s="147" t="s">
        <v>5600</v>
      </c>
      <c r="E340" s="840" t="s">
        <v>5601</v>
      </c>
      <c r="F340" s="840"/>
      <c r="G340" s="730"/>
      <c r="H340" s="731"/>
      <c r="I340" s="732"/>
      <c r="J340" s="149" t="s">
        <v>5630</v>
      </c>
      <c r="K340" s="82"/>
      <c r="L340" s="82"/>
      <c r="M340" s="150"/>
      <c r="N340" s="119"/>
      <c r="V340" s="151"/>
    </row>
    <row r="341" spans="1:22" ht="13.8" thickBot="1" x14ac:dyDescent="0.3">
      <c r="A341" s="842"/>
      <c r="B341" s="152"/>
      <c r="C341" s="152"/>
      <c r="D341" s="153"/>
      <c r="E341" s="154" t="s">
        <v>5605</v>
      </c>
      <c r="F341" s="155"/>
      <c r="G341" s="712"/>
      <c r="H341" s="713"/>
      <c r="I341" s="714"/>
      <c r="J341" s="149" t="s">
        <v>5631</v>
      </c>
      <c r="K341" s="82"/>
      <c r="L341" s="82"/>
      <c r="M341" s="150"/>
      <c r="N341" s="119"/>
      <c r="V341" s="151"/>
    </row>
    <row r="342" spans="1:22" ht="21.6" thickTop="1" thickBot="1" x14ac:dyDescent="0.3">
      <c r="A342" s="834">
        <f t="shared" ref="A342" si="78">A338+1</f>
        <v>82</v>
      </c>
      <c r="B342" s="137" t="s">
        <v>22</v>
      </c>
      <c r="C342" s="137" t="s">
        <v>23</v>
      </c>
      <c r="D342" s="137" t="s">
        <v>5593</v>
      </c>
      <c r="E342" s="837" t="s">
        <v>5594</v>
      </c>
      <c r="F342" s="837"/>
      <c r="G342" s="837" t="s">
        <v>17</v>
      </c>
      <c r="H342" s="771"/>
      <c r="I342" s="43"/>
      <c r="J342" s="138" t="s">
        <v>5608</v>
      </c>
      <c r="K342" s="139"/>
      <c r="L342" s="139"/>
      <c r="M342" s="140"/>
      <c r="N342" s="119"/>
      <c r="V342" s="151"/>
    </row>
    <row r="343" spans="1:22" ht="13.8" thickBot="1" x14ac:dyDescent="0.3">
      <c r="A343" s="750"/>
      <c r="B343" s="142"/>
      <c r="C343" s="142"/>
      <c r="D343" s="143"/>
      <c r="E343" s="142"/>
      <c r="F343" s="142"/>
      <c r="G343" s="726"/>
      <c r="H343" s="838"/>
      <c r="I343" s="839"/>
      <c r="J343" s="78" t="s">
        <v>5608</v>
      </c>
      <c r="K343" s="78"/>
      <c r="L343" s="78"/>
      <c r="M343" s="145"/>
      <c r="N343" s="119"/>
      <c r="V343" s="151">
        <f>G343</f>
        <v>0</v>
      </c>
    </row>
    <row r="344" spans="1:22" ht="21" thickBot="1" x14ac:dyDescent="0.3">
      <c r="A344" s="750"/>
      <c r="B344" s="147" t="s">
        <v>34</v>
      </c>
      <c r="C344" s="147" t="s">
        <v>35</v>
      </c>
      <c r="D344" s="147" t="s">
        <v>5600</v>
      </c>
      <c r="E344" s="840" t="s">
        <v>5601</v>
      </c>
      <c r="F344" s="840"/>
      <c r="G344" s="730"/>
      <c r="H344" s="731"/>
      <c r="I344" s="732"/>
      <c r="J344" s="149" t="s">
        <v>5630</v>
      </c>
      <c r="K344" s="82"/>
      <c r="L344" s="82"/>
      <c r="M344" s="150"/>
      <c r="N344" s="119"/>
      <c r="V344" s="151"/>
    </row>
    <row r="345" spans="1:22" ht="13.8" thickBot="1" x14ac:dyDescent="0.3">
      <c r="A345" s="842"/>
      <c r="B345" s="152"/>
      <c r="C345" s="152"/>
      <c r="D345" s="153"/>
      <c r="E345" s="154" t="s">
        <v>5605</v>
      </c>
      <c r="F345" s="155"/>
      <c r="G345" s="712"/>
      <c r="H345" s="713"/>
      <c r="I345" s="714"/>
      <c r="J345" s="149" t="s">
        <v>5631</v>
      </c>
      <c r="K345" s="82"/>
      <c r="L345" s="82"/>
      <c r="M345" s="150"/>
      <c r="N345" s="119"/>
      <c r="V345" s="151"/>
    </row>
    <row r="346" spans="1:22" ht="21.6" thickTop="1" thickBot="1" x14ac:dyDescent="0.3">
      <c r="A346" s="834">
        <f t="shared" ref="A346" si="79">A342+1</f>
        <v>83</v>
      </c>
      <c r="B346" s="137" t="s">
        <v>22</v>
      </c>
      <c r="C346" s="137" t="s">
        <v>23</v>
      </c>
      <c r="D346" s="137" t="s">
        <v>5593</v>
      </c>
      <c r="E346" s="837" t="s">
        <v>5594</v>
      </c>
      <c r="F346" s="837"/>
      <c r="G346" s="837" t="s">
        <v>17</v>
      </c>
      <c r="H346" s="771"/>
      <c r="I346" s="43"/>
      <c r="J346" s="138" t="s">
        <v>5608</v>
      </c>
      <c r="K346" s="139"/>
      <c r="L346" s="139"/>
      <c r="M346" s="140"/>
      <c r="N346" s="119"/>
      <c r="V346" s="151"/>
    </row>
    <row r="347" spans="1:22" ht="13.8" thickBot="1" x14ac:dyDescent="0.3">
      <c r="A347" s="750"/>
      <c r="B347" s="142"/>
      <c r="C347" s="142"/>
      <c r="D347" s="143"/>
      <c r="E347" s="142"/>
      <c r="F347" s="142"/>
      <c r="G347" s="726"/>
      <c r="H347" s="838"/>
      <c r="I347" s="839"/>
      <c r="J347" s="78" t="s">
        <v>5608</v>
      </c>
      <c r="K347" s="78"/>
      <c r="L347" s="78"/>
      <c r="M347" s="145"/>
      <c r="N347" s="119"/>
      <c r="V347" s="151">
        <f>G347</f>
        <v>0</v>
      </c>
    </row>
    <row r="348" spans="1:22" ht="21" thickBot="1" x14ac:dyDescent="0.3">
      <c r="A348" s="750"/>
      <c r="B348" s="147" t="s">
        <v>34</v>
      </c>
      <c r="C348" s="147" t="s">
        <v>35</v>
      </c>
      <c r="D348" s="147" t="s">
        <v>5600</v>
      </c>
      <c r="E348" s="840" t="s">
        <v>5601</v>
      </c>
      <c r="F348" s="840"/>
      <c r="G348" s="730"/>
      <c r="H348" s="731"/>
      <c r="I348" s="732"/>
      <c r="J348" s="149" t="s">
        <v>5630</v>
      </c>
      <c r="K348" s="82"/>
      <c r="L348" s="82"/>
      <c r="M348" s="150"/>
      <c r="N348" s="119"/>
      <c r="V348" s="151"/>
    </row>
    <row r="349" spans="1:22" ht="13.8" thickBot="1" x14ac:dyDescent="0.3">
      <c r="A349" s="842"/>
      <c r="B349" s="152"/>
      <c r="C349" s="152"/>
      <c r="D349" s="153"/>
      <c r="E349" s="154" t="s">
        <v>5605</v>
      </c>
      <c r="F349" s="155"/>
      <c r="G349" s="712"/>
      <c r="H349" s="713"/>
      <c r="I349" s="714"/>
      <c r="J349" s="149" t="s">
        <v>5631</v>
      </c>
      <c r="K349" s="82"/>
      <c r="L349" s="82"/>
      <c r="M349" s="150"/>
      <c r="N349" s="119"/>
      <c r="V349" s="151"/>
    </row>
    <row r="350" spans="1:22" ht="21.6" thickTop="1" thickBot="1" x14ac:dyDescent="0.3">
      <c r="A350" s="834">
        <f t="shared" ref="A350" si="80">A346+1</f>
        <v>84</v>
      </c>
      <c r="B350" s="137" t="s">
        <v>22</v>
      </c>
      <c r="C350" s="137" t="s">
        <v>23</v>
      </c>
      <c r="D350" s="137" t="s">
        <v>5593</v>
      </c>
      <c r="E350" s="837" t="s">
        <v>5594</v>
      </c>
      <c r="F350" s="837"/>
      <c r="G350" s="837" t="s">
        <v>17</v>
      </c>
      <c r="H350" s="771"/>
      <c r="I350" s="43"/>
      <c r="J350" s="138" t="s">
        <v>5608</v>
      </c>
      <c r="K350" s="139"/>
      <c r="L350" s="139"/>
      <c r="M350" s="140"/>
      <c r="N350" s="119"/>
      <c r="V350" s="151"/>
    </row>
    <row r="351" spans="1:22" ht="13.8" thickBot="1" x14ac:dyDescent="0.3">
      <c r="A351" s="750"/>
      <c r="B351" s="142"/>
      <c r="C351" s="142"/>
      <c r="D351" s="143"/>
      <c r="E351" s="142"/>
      <c r="F351" s="142"/>
      <c r="G351" s="726"/>
      <c r="H351" s="838"/>
      <c r="I351" s="839"/>
      <c r="J351" s="78" t="s">
        <v>5608</v>
      </c>
      <c r="K351" s="78"/>
      <c r="L351" s="78"/>
      <c r="M351" s="145"/>
      <c r="N351" s="119"/>
      <c r="V351" s="151">
        <f>G351</f>
        <v>0</v>
      </c>
    </row>
    <row r="352" spans="1:22" ht="21" thickBot="1" x14ac:dyDescent="0.3">
      <c r="A352" s="750"/>
      <c r="B352" s="147" t="s">
        <v>34</v>
      </c>
      <c r="C352" s="147" t="s">
        <v>35</v>
      </c>
      <c r="D352" s="147" t="s">
        <v>5600</v>
      </c>
      <c r="E352" s="840" t="s">
        <v>5601</v>
      </c>
      <c r="F352" s="840"/>
      <c r="G352" s="730"/>
      <c r="H352" s="731"/>
      <c r="I352" s="732"/>
      <c r="J352" s="149" t="s">
        <v>5630</v>
      </c>
      <c r="K352" s="82"/>
      <c r="L352" s="82"/>
      <c r="M352" s="150"/>
      <c r="N352" s="119"/>
      <c r="V352" s="151"/>
    </row>
    <row r="353" spans="1:22" ht="13.8" thickBot="1" x14ac:dyDescent="0.3">
      <c r="A353" s="842"/>
      <c r="B353" s="152"/>
      <c r="C353" s="152"/>
      <c r="D353" s="153"/>
      <c r="E353" s="154" t="s">
        <v>5605</v>
      </c>
      <c r="F353" s="155"/>
      <c r="G353" s="712"/>
      <c r="H353" s="713"/>
      <c r="I353" s="714"/>
      <c r="J353" s="149" t="s">
        <v>5631</v>
      </c>
      <c r="K353" s="82"/>
      <c r="L353" s="82"/>
      <c r="M353" s="150"/>
      <c r="N353" s="119"/>
      <c r="V353" s="151"/>
    </row>
    <row r="354" spans="1:22" ht="21.6" thickTop="1" thickBot="1" x14ac:dyDescent="0.3">
      <c r="A354" s="834">
        <f t="shared" ref="A354" si="81">A350+1</f>
        <v>85</v>
      </c>
      <c r="B354" s="137" t="s">
        <v>22</v>
      </c>
      <c r="C354" s="137" t="s">
        <v>23</v>
      </c>
      <c r="D354" s="137" t="s">
        <v>5593</v>
      </c>
      <c r="E354" s="837" t="s">
        <v>5594</v>
      </c>
      <c r="F354" s="837"/>
      <c r="G354" s="837" t="s">
        <v>17</v>
      </c>
      <c r="H354" s="771"/>
      <c r="I354" s="43"/>
      <c r="J354" s="138" t="s">
        <v>5608</v>
      </c>
      <c r="K354" s="139"/>
      <c r="L354" s="139"/>
      <c r="M354" s="140"/>
      <c r="N354" s="119"/>
      <c r="V354" s="151"/>
    </row>
    <row r="355" spans="1:22" ht="13.8" thickBot="1" x14ac:dyDescent="0.3">
      <c r="A355" s="750"/>
      <c r="B355" s="142"/>
      <c r="C355" s="142"/>
      <c r="D355" s="143"/>
      <c r="E355" s="142"/>
      <c r="F355" s="142"/>
      <c r="G355" s="726"/>
      <c r="H355" s="838"/>
      <c r="I355" s="839"/>
      <c r="J355" s="78" t="s">
        <v>5608</v>
      </c>
      <c r="K355" s="78"/>
      <c r="L355" s="78"/>
      <c r="M355" s="145"/>
      <c r="N355" s="119"/>
      <c r="V355" s="151">
        <f>G355</f>
        <v>0</v>
      </c>
    </row>
    <row r="356" spans="1:22" ht="21" thickBot="1" x14ac:dyDescent="0.3">
      <c r="A356" s="750"/>
      <c r="B356" s="147" t="s">
        <v>34</v>
      </c>
      <c r="C356" s="147" t="s">
        <v>35</v>
      </c>
      <c r="D356" s="147" t="s">
        <v>5600</v>
      </c>
      <c r="E356" s="840" t="s">
        <v>5601</v>
      </c>
      <c r="F356" s="840"/>
      <c r="G356" s="730"/>
      <c r="H356" s="731"/>
      <c r="I356" s="732"/>
      <c r="J356" s="149" t="s">
        <v>5630</v>
      </c>
      <c r="K356" s="82"/>
      <c r="L356" s="82"/>
      <c r="M356" s="150"/>
      <c r="N356" s="119"/>
      <c r="V356" s="151"/>
    </row>
    <row r="357" spans="1:22" ht="13.8" thickBot="1" x14ac:dyDescent="0.3">
      <c r="A357" s="842"/>
      <c r="B357" s="152"/>
      <c r="C357" s="152"/>
      <c r="D357" s="153"/>
      <c r="E357" s="154" t="s">
        <v>5605</v>
      </c>
      <c r="F357" s="155"/>
      <c r="G357" s="712"/>
      <c r="H357" s="713"/>
      <c r="I357" s="714"/>
      <c r="J357" s="149" t="s">
        <v>5631</v>
      </c>
      <c r="K357" s="82"/>
      <c r="L357" s="82"/>
      <c r="M357" s="150"/>
      <c r="N357" s="119"/>
      <c r="V357" s="151"/>
    </row>
    <row r="358" spans="1:22" ht="21.6" thickTop="1" thickBot="1" x14ac:dyDescent="0.3">
      <c r="A358" s="834">
        <f t="shared" ref="A358" si="82">A354+1</f>
        <v>86</v>
      </c>
      <c r="B358" s="137" t="s">
        <v>22</v>
      </c>
      <c r="C358" s="137" t="s">
        <v>23</v>
      </c>
      <c r="D358" s="137" t="s">
        <v>5593</v>
      </c>
      <c r="E358" s="837" t="s">
        <v>5594</v>
      </c>
      <c r="F358" s="837"/>
      <c r="G358" s="837" t="s">
        <v>17</v>
      </c>
      <c r="H358" s="771"/>
      <c r="I358" s="43"/>
      <c r="J358" s="138" t="s">
        <v>5608</v>
      </c>
      <c r="K358" s="139"/>
      <c r="L358" s="139"/>
      <c r="M358" s="140"/>
      <c r="N358" s="119"/>
      <c r="V358" s="151"/>
    </row>
    <row r="359" spans="1:22" ht="13.8" thickBot="1" x14ac:dyDescent="0.3">
      <c r="A359" s="750"/>
      <c r="B359" s="142"/>
      <c r="C359" s="142"/>
      <c r="D359" s="143"/>
      <c r="E359" s="142"/>
      <c r="F359" s="142"/>
      <c r="G359" s="726"/>
      <c r="H359" s="838"/>
      <c r="I359" s="839"/>
      <c r="J359" s="78" t="s">
        <v>5608</v>
      </c>
      <c r="K359" s="78"/>
      <c r="L359" s="78"/>
      <c r="M359" s="145"/>
      <c r="N359" s="119"/>
      <c r="V359" s="151">
        <f>G359</f>
        <v>0</v>
      </c>
    </row>
    <row r="360" spans="1:22" ht="21" thickBot="1" x14ac:dyDescent="0.3">
      <c r="A360" s="750"/>
      <c r="B360" s="147" t="s">
        <v>34</v>
      </c>
      <c r="C360" s="147" t="s">
        <v>35</v>
      </c>
      <c r="D360" s="147" t="s">
        <v>5600</v>
      </c>
      <c r="E360" s="840" t="s">
        <v>5601</v>
      </c>
      <c r="F360" s="840"/>
      <c r="G360" s="730"/>
      <c r="H360" s="731"/>
      <c r="I360" s="732"/>
      <c r="J360" s="149" t="s">
        <v>5630</v>
      </c>
      <c r="K360" s="82"/>
      <c r="L360" s="82"/>
      <c r="M360" s="150"/>
      <c r="N360" s="119"/>
      <c r="V360" s="151"/>
    </row>
    <row r="361" spans="1:22" ht="13.8" thickBot="1" x14ac:dyDescent="0.3">
      <c r="A361" s="842"/>
      <c r="B361" s="152"/>
      <c r="C361" s="152"/>
      <c r="D361" s="153"/>
      <c r="E361" s="154" t="s">
        <v>5605</v>
      </c>
      <c r="F361" s="155"/>
      <c r="G361" s="712"/>
      <c r="H361" s="713"/>
      <c r="I361" s="714"/>
      <c r="J361" s="149" t="s">
        <v>5631</v>
      </c>
      <c r="K361" s="82"/>
      <c r="L361" s="82"/>
      <c r="M361" s="150"/>
      <c r="N361" s="119"/>
      <c r="V361" s="151"/>
    </row>
    <row r="362" spans="1:22" ht="21.6" thickTop="1" thickBot="1" x14ac:dyDescent="0.3">
      <c r="A362" s="834">
        <f t="shared" ref="A362" si="83">A358+1</f>
        <v>87</v>
      </c>
      <c r="B362" s="137" t="s">
        <v>22</v>
      </c>
      <c r="C362" s="137" t="s">
        <v>23</v>
      </c>
      <c r="D362" s="137" t="s">
        <v>5593</v>
      </c>
      <c r="E362" s="837" t="s">
        <v>5594</v>
      </c>
      <c r="F362" s="837"/>
      <c r="G362" s="837" t="s">
        <v>17</v>
      </c>
      <c r="H362" s="771"/>
      <c r="I362" s="43"/>
      <c r="J362" s="138" t="s">
        <v>5608</v>
      </c>
      <c r="K362" s="139"/>
      <c r="L362" s="139"/>
      <c r="M362" s="140"/>
      <c r="N362" s="119"/>
      <c r="V362" s="151"/>
    </row>
    <row r="363" spans="1:22" ht="13.8" thickBot="1" x14ac:dyDescent="0.3">
      <c r="A363" s="750"/>
      <c r="B363" s="142"/>
      <c r="C363" s="142"/>
      <c r="D363" s="143"/>
      <c r="E363" s="142"/>
      <c r="F363" s="142"/>
      <c r="G363" s="726"/>
      <c r="H363" s="838"/>
      <c r="I363" s="839"/>
      <c r="J363" s="78" t="s">
        <v>5608</v>
      </c>
      <c r="K363" s="78"/>
      <c r="L363" s="78"/>
      <c r="M363" s="145"/>
      <c r="N363" s="119"/>
      <c r="V363" s="151">
        <f>G363</f>
        <v>0</v>
      </c>
    </row>
    <row r="364" spans="1:22" ht="21" thickBot="1" x14ac:dyDescent="0.3">
      <c r="A364" s="750"/>
      <c r="B364" s="147" t="s">
        <v>34</v>
      </c>
      <c r="C364" s="147" t="s">
        <v>35</v>
      </c>
      <c r="D364" s="147" t="s">
        <v>5600</v>
      </c>
      <c r="E364" s="840" t="s">
        <v>5601</v>
      </c>
      <c r="F364" s="840"/>
      <c r="G364" s="730"/>
      <c r="H364" s="731"/>
      <c r="I364" s="732"/>
      <c r="J364" s="149" t="s">
        <v>5630</v>
      </c>
      <c r="K364" s="82"/>
      <c r="L364" s="82"/>
      <c r="M364" s="150"/>
      <c r="N364" s="119"/>
      <c r="V364" s="151"/>
    </row>
    <row r="365" spans="1:22" ht="13.8" thickBot="1" x14ac:dyDescent="0.3">
      <c r="A365" s="842"/>
      <c r="B365" s="152"/>
      <c r="C365" s="152"/>
      <c r="D365" s="153"/>
      <c r="E365" s="154" t="s">
        <v>5605</v>
      </c>
      <c r="F365" s="155"/>
      <c r="G365" s="712"/>
      <c r="H365" s="713"/>
      <c r="I365" s="714"/>
      <c r="J365" s="149" t="s">
        <v>5631</v>
      </c>
      <c r="K365" s="82"/>
      <c r="L365" s="82"/>
      <c r="M365" s="150"/>
      <c r="N365" s="119"/>
      <c r="V365" s="151"/>
    </row>
    <row r="366" spans="1:22" ht="21.6" thickTop="1" thickBot="1" x14ac:dyDescent="0.3">
      <c r="A366" s="834">
        <f t="shared" ref="A366" si="84">A362+1</f>
        <v>88</v>
      </c>
      <c r="B366" s="137" t="s">
        <v>22</v>
      </c>
      <c r="C366" s="137" t="s">
        <v>23</v>
      </c>
      <c r="D366" s="137" t="s">
        <v>5593</v>
      </c>
      <c r="E366" s="837" t="s">
        <v>5594</v>
      </c>
      <c r="F366" s="837"/>
      <c r="G366" s="837" t="s">
        <v>17</v>
      </c>
      <c r="H366" s="771"/>
      <c r="I366" s="43"/>
      <c r="J366" s="138" t="s">
        <v>5608</v>
      </c>
      <c r="K366" s="139"/>
      <c r="L366" s="139"/>
      <c r="M366" s="140"/>
      <c r="N366" s="119"/>
      <c r="V366" s="151"/>
    </row>
    <row r="367" spans="1:22" ht="13.8" thickBot="1" x14ac:dyDescent="0.3">
      <c r="A367" s="750"/>
      <c r="B367" s="142"/>
      <c r="C367" s="142"/>
      <c r="D367" s="143"/>
      <c r="E367" s="142"/>
      <c r="F367" s="142"/>
      <c r="G367" s="726"/>
      <c r="H367" s="838"/>
      <c r="I367" s="839"/>
      <c r="J367" s="78" t="s">
        <v>5608</v>
      </c>
      <c r="K367" s="78"/>
      <c r="L367" s="78"/>
      <c r="M367" s="145"/>
      <c r="N367" s="119"/>
      <c r="V367" s="151">
        <f>G367</f>
        <v>0</v>
      </c>
    </row>
    <row r="368" spans="1:22" ht="21" thickBot="1" x14ac:dyDescent="0.3">
      <c r="A368" s="750"/>
      <c r="B368" s="147" t="s">
        <v>34</v>
      </c>
      <c r="C368" s="147" t="s">
        <v>35</v>
      </c>
      <c r="D368" s="147" t="s">
        <v>5600</v>
      </c>
      <c r="E368" s="840" t="s">
        <v>5601</v>
      </c>
      <c r="F368" s="840"/>
      <c r="G368" s="730"/>
      <c r="H368" s="731"/>
      <c r="I368" s="732"/>
      <c r="J368" s="149" t="s">
        <v>5630</v>
      </c>
      <c r="K368" s="82"/>
      <c r="L368" s="82"/>
      <c r="M368" s="150"/>
      <c r="N368" s="119"/>
      <c r="V368" s="151"/>
    </row>
    <row r="369" spans="1:22" ht="13.8" thickBot="1" x14ac:dyDescent="0.3">
      <c r="A369" s="842"/>
      <c r="B369" s="152"/>
      <c r="C369" s="152"/>
      <c r="D369" s="153"/>
      <c r="E369" s="154" t="s">
        <v>5605</v>
      </c>
      <c r="F369" s="155"/>
      <c r="G369" s="712"/>
      <c r="H369" s="713"/>
      <c r="I369" s="714"/>
      <c r="J369" s="149" t="s">
        <v>5631</v>
      </c>
      <c r="K369" s="82"/>
      <c r="L369" s="82"/>
      <c r="M369" s="150"/>
      <c r="N369" s="119"/>
      <c r="V369" s="151"/>
    </row>
    <row r="370" spans="1:22" ht="21.6" thickTop="1" thickBot="1" x14ac:dyDescent="0.3">
      <c r="A370" s="834">
        <f t="shared" ref="A370" si="85">A366+1</f>
        <v>89</v>
      </c>
      <c r="B370" s="137" t="s">
        <v>22</v>
      </c>
      <c r="C370" s="137" t="s">
        <v>23</v>
      </c>
      <c r="D370" s="137" t="s">
        <v>5593</v>
      </c>
      <c r="E370" s="837" t="s">
        <v>5594</v>
      </c>
      <c r="F370" s="837"/>
      <c r="G370" s="837" t="s">
        <v>17</v>
      </c>
      <c r="H370" s="771"/>
      <c r="I370" s="43"/>
      <c r="J370" s="138" t="s">
        <v>5608</v>
      </c>
      <c r="K370" s="139"/>
      <c r="L370" s="139"/>
      <c r="M370" s="140"/>
      <c r="N370" s="119"/>
      <c r="V370" s="151"/>
    </row>
    <row r="371" spans="1:22" ht="13.8" thickBot="1" x14ac:dyDescent="0.3">
      <c r="A371" s="750"/>
      <c r="B371" s="142"/>
      <c r="C371" s="142"/>
      <c r="D371" s="143"/>
      <c r="E371" s="142"/>
      <c r="F371" s="142"/>
      <c r="G371" s="726"/>
      <c r="H371" s="838"/>
      <c r="I371" s="839"/>
      <c r="J371" s="78" t="s">
        <v>5608</v>
      </c>
      <c r="K371" s="78"/>
      <c r="L371" s="78"/>
      <c r="M371" s="145"/>
      <c r="N371" s="119"/>
      <c r="V371" s="151">
        <f>G371</f>
        <v>0</v>
      </c>
    </row>
    <row r="372" spans="1:22" ht="21" thickBot="1" x14ac:dyDescent="0.3">
      <c r="A372" s="750"/>
      <c r="B372" s="147" t="s">
        <v>34</v>
      </c>
      <c r="C372" s="147" t="s">
        <v>35</v>
      </c>
      <c r="D372" s="147" t="s">
        <v>5600</v>
      </c>
      <c r="E372" s="840" t="s">
        <v>5601</v>
      </c>
      <c r="F372" s="840"/>
      <c r="G372" s="730"/>
      <c r="H372" s="731"/>
      <c r="I372" s="732"/>
      <c r="J372" s="149" t="s">
        <v>5630</v>
      </c>
      <c r="K372" s="82"/>
      <c r="L372" s="82"/>
      <c r="M372" s="150"/>
      <c r="N372" s="119"/>
      <c r="V372" s="151"/>
    </row>
    <row r="373" spans="1:22" ht="13.8" thickBot="1" x14ac:dyDescent="0.3">
      <c r="A373" s="842"/>
      <c r="B373" s="152"/>
      <c r="C373" s="152"/>
      <c r="D373" s="153"/>
      <c r="E373" s="154" t="s">
        <v>5605</v>
      </c>
      <c r="F373" s="155"/>
      <c r="G373" s="712"/>
      <c r="H373" s="713"/>
      <c r="I373" s="714"/>
      <c r="J373" s="149" t="s">
        <v>5631</v>
      </c>
      <c r="K373" s="82"/>
      <c r="L373" s="82"/>
      <c r="M373" s="150"/>
      <c r="N373" s="119"/>
      <c r="V373" s="151"/>
    </row>
    <row r="374" spans="1:22" ht="21.6" thickTop="1" thickBot="1" x14ac:dyDescent="0.3">
      <c r="A374" s="834">
        <f t="shared" ref="A374" si="86">A370+1</f>
        <v>90</v>
      </c>
      <c r="B374" s="137" t="s">
        <v>22</v>
      </c>
      <c r="C374" s="137" t="s">
        <v>23</v>
      </c>
      <c r="D374" s="137" t="s">
        <v>5593</v>
      </c>
      <c r="E374" s="837" t="s">
        <v>5594</v>
      </c>
      <c r="F374" s="837"/>
      <c r="G374" s="837" t="s">
        <v>17</v>
      </c>
      <c r="H374" s="771"/>
      <c r="I374" s="43"/>
      <c r="J374" s="138" t="s">
        <v>5608</v>
      </c>
      <c r="K374" s="139"/>
      <c r="L374" s="139"/>
      <c r="M374" s="140"/>
      <c r="N374" s="119"/>
      <c r="V374" s="151"/>
    </row>
    <row r="375" spans="1:22" ht="13.8" thickBot="1" x14ac:dyDescent="0.3">
      <c r="A375" s="750"/>
      <c r="B375" s="142"/>
      <c r="C375" s="142"/>
      <c r="D375" s="143"/>
      <c r="E375" s="142"/>
      <c r="F375" s="142"/>
      <c r="G375" s="726"/>
      <c r="H375" s="838"/>
      <c r="I375" s="839"/>
      <c r="J375" s="78" t="s">
        <v>5608</v>
      </c>
      <c r="K375" s="78"/>
      <c r="L375" s="78"/>
      <c r="M375" s="145"/>
      <c r="N375" s="119"/>
      <c r="V375" s="151">
        <f>G375</f>
        <v>0</v>
      </c>
    </row>
    <row r="376" spans="1:22" ht="21" thickBot="1" x14ac:dyDescent="0.3">
      <c r="A376" s="750"/>
      <c r="B376" s="147" t="s">
        <v>34</v>
      </c>
      <c r="C376" s="147" t="s">
        <v>35</v>
      </c>
      <c r="D376" s="147" t="s">
        <v>5600</v>
      </c>
      <c r="E376" s="840" t="s">
        <v>5601</v>
      </c>
      <c r="F376" s="840"/>
      <c r="G376" s="730"/>
      <c r="H376" s="731"/>
      <c r="I376" s="732"/>
      <c r="J376" s="149" t="s">
        <v>5630</v>
      </c>
      <c r="K376" s="82"/>
      <c r="L376" s="82"/>
      <c r="M376" s="150"/>
      <c r="N376" s="119"/>
      <c r="V376" s="151"/>
    </row>
    <row r="377" spans="1:22" ht="13.8" thickBot="1" x14ac:dyDescent="0.3">
      <c r="A377" s="842"/>
      <c r="B377" s="152"/>
      <c r="C377" s="152"/>
      <c r="D377" s="153"/>
      <c r="E377" s="154" t="s">
        <v>5605</v>
      </c>
      <c r="F377" s="155"/>
      <c r="G377" s="712"/>
      <c r="H377" s="713"/>
      <c r="I377" s="714"/>
      <c r="J377" s="149" t="s">
        <v>5631</v>
      </c>
      <c r="K377" s="82"/>
      <c r="L377" s="82"/>
      <c r="M377" s="150"/>
      <c r="N377" s="119"/>
      <c r="V377" s="151"/>
    </row>
    <row r="378" spans="1:22" ht="21.6" thickTop="1" thickBot="1" x14ac:dyDescent="0.3">
      <c r="A378" s="834">
        <f t="shared" ref="A378" si="87">A374+1</f>
        <v>91</v>
      </c>
      <c r="B378" s="137" t="s">
        <v>22</v>
      </c>
      <c r="C378" s="137" t="s">
        <v>23</v>
      </c>
      <c r="D378" s="137" t="s">
        <v>5593</v>
      </c>
      <c r="E378" s="837" t="s">
        <v>5594</v>
      </c>
      <c r="F378" s="837"/>
      <c r="G378" s="837" t="s">
        <v>17</v>
      </c>
      <c r="H378" s="771"/>
      <c r="I378" s="43"/>
      <c r="J378" s="138" t="s">
        <v>5608</v>
      </c>
      <c r="K378" s="139"/>
      <c r="L378" s="139"/>
      <c r="M378" s="140"/>
      <c r="N378" s="119"/>
      <c r="V378" s="151"/>
    </row>
    <row r="379" spans="1:22" ht="13.8" thickBot="1" x14ac:dyDescent="0.3">
      <c r="A379" s="750"/>
      <c r="B379" s="142"/>
      <c r="C379" s="142"/>
      <c r="D379" s="143"/>
      <c r="E379" s="142"/>
      <c r="F379" s="142"/>
      <c r="G379" s="726"/>
      <c r="H379" s="838"/>
      <c r="I379" s="839"/>
      <c r="J379" s="78" t="s">
        <v>5608</v>
      </c>
      <c r="K379" s="78"/>
      <c r="L379" s="78"/>
      <c r="M379" s="145"/>
      <c r="N379" s="119"/>
      <c r="V379" s="151">
        <f>G379</f>
        <v>0</v>
      </c>
    </row>
    <row r="380" spans="1:22" ht="21" thickBot="1" x14ac:dyDescent="0.3">
      <c r="A380" s="750"/>
      <c r="B380" s="147" t="s">
        <v>34</v>
      </c>
      <c r="C380" s="147" t="s">
        <v>35</v>
      </c>
      <c r="D380" s="147" t="s">
        <v>5600</v>
      </c>
      <c r="E380" s="840" t="s">
        <v>5601</v>
      </c>
      <c r="F380" s="840"/>
      <c r="G380" s="730"/>
      <c r="H380" s="731"/>
      <c r="I380" s="732"/>
      <c r="J380" s="149" t="s">
        <v>5630</v>
      </c>
      <c r="K380" s="82"/>
      <c r="L380" s="82"/>
      <c r="M380" s="150"/>
      <c r="N380" s="119"/>
      <c r="V380" s="151"/>
    </row>
    <row r="381" spans="1:22" ht="13.8" thickBot="1" x14ac:dyDescent="0.3">
      <c r="A381" s="842"/>
      <c r="B381" s="152"/>
      <c r="C381" s="152"/>
      <c r="D381" s="153"/>
      <c r="E381" s="154" t="s">
        <v>5605</v>
      </c>
      <c r="F381" s="155"/>
      <c r="G381" s="712"/>
      <c r="H381" s="713"/>
      <c r="I381" s="714"/>
      <c r="J381" s="149" t="s">
        <v>5631</v>
      </c>
      <c r="K381" s="82"/>
      <c r="L381" s="82"/>
      <c r="M381" s="150"/>
      <c r="N381" s="119"/>
      <c r="V381" s="151"/>
    </row>
    <row r="382" spans="1:22" ht="21.6" thickTop="1" thickBot="1" x14ac:dyDescent="0.3">
      <c r="A382" s="834">
        <f t="shared" ref="A382" si="88">A378+1</f>
        <v>92</v>
      </c>
      <c r="B382" s="137" t="s">
        <v>22</v>
      </c>
      <c r="C382" s="137" t="s">
        <v>23</v>
      </c>
      <c r="D382" s="137" t="s">
        <v>5593</v>
      </c>
      <c r="E382" s="837" t="s">
        <v>5594</v>
      </c>
      <c r="F382" s="837"/>
      <c r="G382" s="837" t="s">
        <v>17</v>
      </c>
      <c r="H382" s="771"/>
      <c r="I382" s="43"/>
      <c r="J382" s="138" t="s">
        <v>5608</v>
      </c>
      <c r="K382" s="139"/>
      <c r="L382" s="139"/>
      <c r="M382" s="140"/>
      <c r="N382" s="119"/>
      <c r="V382" s="151"/>
    </row>
    <row r="383" spans="1:22" ht="13.8" thickBot="1" x14ac:dyDescent="0.3">
      <c r="A383" s="750"/>
      <c r="B383" s="142"/>
      <c r="C383" s="142"/>
      <c r="D383" s="143"/>
      <c r="E383" s="142"/>
      <c r="F383" s="142"/>
      <c r="G383" s="726"/>
      <c r="H383" s="838"/>
      <c r="I383" s="839"/>
      <c r="J383" s="78" t="s">
        <v>5608</v>
      </c>
      <c r="K383" s="78"/>
      <c r="L383" s="78"/>
      <c r="M383" s="145"/>
      <c r="N383" s="119"/>
      <c r="V383" s="151">
        <f>G383</f>
        <v>0</v>
      </c>
    </row>
    <row r="384" spans="1:22" ht="21" thickBot="1" x14ac:dyDescent="0.3">
      <c r="A384" s="750"/>
      <c r="B384" s="147" t="s">
        <v>34</v>
      </c>
      <c r="C384" s="147" t="s">
        <v>35</v>
      </c>
      <c r="D384" s="147" t="s">
        <v>5600</v>
      </c>
      <c r="E384" s="840" t="s">
        <v>5601</v>
      </c>
      <c r="F384" s="840"/>
      <c r="G384" s="730"/>
      <c r="H384" s="731"/>
      <c r="I384" s="732"/>
      <c r="J384" s="149" t="s">
        <v>5630</v>
      </c>
      <c r="K384" s="82"/>
      <c r="L384" s="82"/>
      <c r="M384" s="150"/>
      <c r="N384" s="119"/>
      <c r="V384" s="151"/>
    </row>
    <row r="385" spans="1:22" ht="13.8" thickBot="1" x14ac:dyDescent="0.3">
      <c r="A385" s="842"/>
      <c r="B385" s="152"/>
      <c r="C385" s="152"/>
      <c r="D385" s="153"/>
      <c r="E385" s="154" t="s">
        <v>5605</v>
      </c>
      <c r="F385" s="155"/>
      <c r="G385" s="712"/>
      <c r="H385" s="713"/>
      <c r="I385" s="714"/>
      <c r="J385" s="149" t="s">
        <v>5631</v>
      </c>
      <c r="K385" s="82"/>
      <c r="L385" s="82"/>
      <c r="M385" s="150"/>
      <c r="N385" s="119"/>
      <c r="V385" s="151"/>
    </row>
    <row r="386" spans="1:22" ht="21.6" thickTop="1" thickBot="1" x14ac:dyDescent="0.3">
      <c r="A386" s="834">
        <f t="shared" ref="A386" si="89">A382+1</f>
        <v>93</v>
      </c>
      <c r="B386" s="137" t="s">
        <v>22</v>
      </c>
      <c r="C386" s="137" t="s">
        <v>23</v>
      </c>
      <c r="D386" s="137" t="s">
        <v>5593</v>
      </c>
      <c r="E386" s="837" t="s">
        <v>5594</v>
      </c>
      <c r="F386" s="837"/>
      <c r="G386" s="837" t="s">
        <v>17</v>
      </c>
      <c r="H386" s="771"/>
      <c r="I386" s="43"/>
      <c r="J386" s="138" t="s">
        <v>5608</v>
      </c>
      <c r="K386" s="139"/>
      <c r="L386" s="139"/>
      <c r="M386" s="140"/>
      <c r="N386" s="119"/>
      <c r="V386" s="151"/>
    </row>
    <row r="387" spans="1:22" ht="13.8" thickBot="1" x14ac:dyDescent="0.3">
      <c r="A387" s="750"/>
      <c r="B387" s="142"/>
      <c r="C387" s="142"/>
      <c r="D387" s="143"/>
      <c r="E387" s="142"/>
      <c r="F387" s="142"/>
      <c r="G387" s="726"/>
      <c r="H387" s="838"/>
      <c r="I387" s="839"/>
      <c r="J387" s="78" t="s">
        <v>5608</v>
      </c>
      <c r="K387" s="78"/>
      <c r="L387" s="78"/>
      <c r="M387" s="145"/>
      <c r="N387" s="119"/>
      <c r="V387" s="151">
        <f>G387</f>
        <v>0</v>
      </c>
    </row>
    <row r="388" spans="1:22" ht="21" thickBot="1" x14ac:dyDescent="0.3">
      <c r="A388" s="750"/>
      <c r="B388" s="147" t="s">
        <v>34</v>
      </c>
      <c r="C388" s="147" t="s">
        <v>35</v>
      </c>
      <c r="D388" s="147" t="s">
        <v>5600</v>
      </c>
      <c r="E388" s="840" t="s">
        <v>5601</v>
      </c>
      <c r="F388" s="840"/>
      <c r="G388" s="730"/>
      <c r="H388" s="731"/>
      <c r="I388" s="732"/>
      <c r="J388" s="149" t="s">
        <v>5630</v>
      </c>
      <c r="K388" s="82"/>
      <c r="L388" s="82"/>
      <c r="M388" s="150"/>
      <c r="N388" s="119"/>
      <c r="V388" s="151"/>
    </row>
    <row r="389" spans="1:22" ht="13.8" thickBot="1" x14ac:dyDescent="0.3">
      <c r="A389" s="842"/>
      <c r="B389" s="152"/>
      <c r="C389" s="152"/>
      <c r="D389" s="153"/>
      <c r="E389" s="154" t="s">
        <v>5605</v>
      </c>
      <c r="F389" s="155"/>
      <c r="G389" s="712"/>
      <c r="H389" s="713"/>
      <c r="I389" s="714"/>
      <c r="J389" s="149" t="s">
        <v>5631</v>
      </c>
      <c r="K389" s="82"/>
      <c r="L389" s="82"/>
      <c r="M389" s="150"/>
      <c r="N389" s="119"/>
      <c r="V389" s="151"/>
    </row>
    <row r="390" spans="1:22" ht="21.6" thickTop="1" thickBot="1" x14ac:dyDescent="0.3">
      <c r="A390" s="834">
        <f t="shared" ref="A390" si="90">A386+1</f>
        <v>94</v>
      </c>
      <c r="B390" s="137" t="s">
        <v>22</v>
      </c>
      <c r="C390" s="137" t="s">
        <v>23</v>
      </c>
      <c r="D390" s="137" t="s">
        <v>5593</v>
      </c>
      <c r="E390" s="837" t="s">
        <v>5594</v>
      </c>
      <c r="F390" s="837"/>
      <c r="G390" s="837" t="s">
        <v>17</v>
      </c>
      <c r="H390" s="771"/>
      <c r="I390" s="43"/>
      <c r="J390" s="138" t="s">
        <v>5608</v>
      </c>
      <c r="K390" s="139"/>
      <c r="L390" s="139"/>
      <c r="M390" s="140"/>
      <c r="N390" s="119"/>
      <c r="V390" s="151"/>
    </row>
    <row r="391" spans="1:22" ht="13.8" thickBot="1" x14ac:dyDescent="0.3">
      <c r="A391" s="750"/>
      <c r="B391" s="142"/>
      <c r="C391" s="142"/>
      <c r="D391" s="143"/>
      <c r="E391" s="142"/>
      <c r="F391" s="142"/>
      <c r="G391" s="726"/>
      <c r="H391" s="838"/>
      <c r="I391" s="839"/>
      <c r="J391" s="78" t="s">
        <v>5608</v>
      </c>
      <c r="K391" s="78"/>
      <c r="L391" s="78"/>
      <c r="M391" s="145"/>
      <c r="N391" s="119"/>
      <c r="V391" s="151">
        <f>G391</f>
        <v>0</v>
      </c>
    </row>
    <row r="392" spans="1:22" ht="21" thickBot="1" x14ac:dyDescent="0.3">
      <c r="A392" s="750"/>
      <c r="B392" s="147" t="s">
        <v>34</v>
      </c>
      <c r="C392" s="147" t="s">
        <v>35</v>
      </c>
      <c r="D392" s="147" t="s">
        <v>5600</v>
      </c>
      <c r="E392" s="840" t="s">
        <v>5601</v>
      </c>
      <c r="F392" s="840"/>
      <c r="G392" s="730"/>
      <c r="H392" s="731"/>
      <c r="I392" s="732"/>
      <c r="J392" s="149" t="s">
        <v>5630</v>
      </c>
      <c r="K392" s="82"/>
      <c r="L392" s="82"/>
      <c r="M392" s="150"/>
      <c r="N392" s="119"/>
      <c r="V392" s="151"/>
    </row>
    <row r="393" spans="1:22" ht="13.8" thickBot="1" x14ac:dyDescent="0.3">
      <c r="A393" s="842"/>
      <c r="B393" s="152"/>
      <c r="C393" s="152"/>
      <c r="D393" s="153"/>
      <c r="E393" s="154" t="s">
        <v>5605</v>
      </c>
      <c r="F393" s="155"/>
      <c r="G393" s="712"/>
      <c r="H393" s="713"/>
      <c r="I393" s="714"/>
      <c r="J393" s="149" t="s">
        <v>5631</v>
      </c>
      <c r="K393" s="82"/>
      <c r="L393" s="82"/>
      <c r="M393" s="150"/>
      <c r="N393" s="119"/>
      <c r="V393" s="151"/>
    </row>
    <row r="394" spans="1:22" ht="21.6" thickTop="1" thickBot="1" x14ac:dyDescent="0.3">
      <c r="A394" s="834">
        <f t="shared" ref="A394" si="91">A390+1</f>
        <v>95</v>
      </c>
      <c r="B394" s="137" t="s">
        <v>22</v>
      </c>
      <c r="C394" s="137" t="s">
        <v>23</v>
      </c>
      <c r="D394" s="137" t="s">
        <v>5593</v>
      </c>
      <c r="E394" s="837" t="s">
        <v>5594</v>
      </c>
      <c r="F394" s="837"/>
      <c r="G394" s="837" t="s">
        <v>17</v>
      </c>
      <c r="H394" s="771"/>
      <c r="I394" s="43"/>
      <c r="J394" s="138" t="s">
        <v>5608</v>
      </c>
      <c r="K394" s="139"/>
      <c r="L394" s="139"/>
      <c r="M394" s="140"/>
      <c r="N394" s="119"/>
      <c r="V394" s="151"/>
    </row>
    <row r="395" spans="1:22" ht="13.8" thickBot="1" x14ac:dyDescent="0.3">
      <c r="A395" s="750"/>
      <c r="B395" s="142"/>
      <c r="C395" s="142"/>
      <c r="D395" s="143"/>
      <c r="E395" s="142"/>
      <c r="F395" s="142"/>
      <c r="G395" s="726"/>
      <c r="H395" s="838"/>
      <c r="I395" s="839"/>
      <c r="J395" s="78" t="s">
        <v>5608</v>
      </c>
      <c r="K395" s="78"/>
      <c r="L395" s="78"/>
      <c r="M395" s="145"/>
      <c r="N395" s="119"/>
      <c r="V395" s="151">
        <f>G395</f>
        <v>0</v>
      </c>
    </row>
    <row r="396" spans="1:22" ht="21" thickBot="1" x14ac:dyDescent="0.3">
      <c r="A396" s="750"/>
      <c r="B396" s="147" t="s">
        <v>34</v>
      </c>
      <c r="C396" s="147" t="s">
        <v>35</v>
      </c>
      <c r="D396" s="147" t="s">
        <v>5600</v>
      </c>
      <c r="E396" s="840" t="s">
        <v>5601</v>
      </c>
      <c r="F396" s="840"/>
      <c r="G396" s="730"/>
      <c r="H396" s="731"/>
      <c r="I396" s="732"/>
      <c r="J396" s="149" t="s">
        <v>5630</v>
      </c>
      <c r="K396" s="82"/>
      <c r="L396" s="82"/>
      <c r="M396" s="150"/>
      <c r="N396" s="119"/>
      <c r="V396" s="151"/>
    </row>
    <row r="397" spans="1:22" ht="13.8" thickBot="1" x14ac:dyDescent="0.3">
      <c r="A397" s="842"/>
      <c r="B397" s="152"/>
      <c r="C397" s="152"/>
      <c r="D397" s="153"/>
      <c r="E397" s="154" t="s">
        <v>5605</v>
      </c>
      <c r="F397" s="155"/>
      <c r="G397" s="712"/>
      <c r="H397" s="713"/>
      <c r="I397" s="714"/>
      <c r="J397" s="149" t="s">
        <v>5631</v>
      </c>
      <c r="K397" s="82"/>
      <c r="L397" s="82"/>
      <c r="M397" s="150"/>
      <c r="N397" s="119"/>
      <c r="V397" s="151"/>
    </row>
    <row r="398" spans="1:22" ht="21.6" thickTop="1" thickBot="1" x14ac:dyDescent="0.3">
      <c r="A398" s="834">
        <f t="shared" ref="A398" si="92">A394+1</f>
        <v>96</v>
      </c>
      <c r="B398" s="137" t="s">
        <v>22</v>
      </c>
      <c r="C398" s="137" t="s">
        <v>23</v>
      </c>
      <c r="D398" s="137" t="s">
        <v>5593</v>
      </c>
      <c r="E398" s="837" t="s">
        <v>5594</v>
      </c>
      <c r="F398" s="837"/>
      <c r="G398" s="837" t="s">
        <v>17</v>
      </c>
      <c r="H398" s="771"/>
      <c r="I398" s="43"/>
      <c r="J398" s="138" t="s">
        <v>5608</v>
      </c>
      <c r="K398" s="139"/>
      <c r="L398" s="139"/>
      <c r="M398" s="140"/>
      <c r="N398" s="119"/>
      <c r="V398" s="151"/>
    </row>
    <row r="399" spans="1:22" ht="13.8" thickBot="1" x14ac:dyDescent="0.3">
      <c r="A399" s="750"/>
      <c r="B399" s="142"/>
      <c r="C399" s="142"/>
      <c r="D399" s="143"/>
      <c r="E399" s="142"/>
      <c r="F399" s="142"/>
      <c r="G399" s="726"/>
      <c r="H399" s="838"/>
      <c r="I399" s="839"/>
      <c r="J399" s="78" t="s">
        <v>5608</v>
      </c>
      <c r="K399" s="78"/>
      <c r="L399" s="78"/>
      <c r="M399" s="145"/>
      <c r="N399" s="119"/>
      <c r="V399" s="151">
        <f>G399</f>
        <v>0</v>
      </c>
    </row>
    <row r="400" spans="1:22" ht="21" thickBot="1" x14ac:dyDescent="0.3">
      <c r="A400" s="750"/>
      <c r="B400" s="147" t="s">
        <v>34</v>
      </c>
      <c r="C400" s="147" t="s">
        <v>35</v>
      </c>
      <c r="D400" s="147" t="s">
        <v>5600</v>
      </c>
      <c r="E400" s="840" t="s">
        <v>5601</v>
      </c>
      <c r="F400" s="840"/>
      <c r="G400" s="730"/>
      <c r="H400" s="731"/>
      <c r="I400" s="732"/>
      <c r="J400" s="149" t="s">
        <v>5630</v>
      </c>
      <c r="K400" s="82"/>
      <c r="L400" s="82"/>
      <c r="M400" s="150"/>
      <c r="N400" s="119"/>
      <c r="V400" s="151"/>
    </row>
    <row r="401" spans="1:22" ht="13.8" thickBot="1" x14ac:dyDescent="0.3">
      <c r="A401" s="842"/>
      <c r="B401" s="152"/>
      <c r="C401" s="152"/>
      <c r="D401" s="153"/>
      <c r="E401" s="154" t="s">
        <v>5605</v>
      </c>
      <c r="F401" s="155"/>
      <c r="G401" s="712"/>
      <c r="H401" s="713"/>
      <c r="I401" s="714"/>
      <c r="J401" s="149" t="s">
        <v>5631</v>
      </c>
      <c r="K401" s="82"/>
      <c r="L401" s="82"/>
      <c r="M401" s="150"/>
      <c r="N401" s="119"/>
      <c r="V401" s="151"/>
    </row>
    <row r="402" spans="1:22" ht="21.6" thickTop="1" thickBot="1" x14ac:dyDescent="0.3">
      <c r="A402" s="834">
        <f t="shared" ref="A402" si="93">A398+1</f>
        <v>97</v>
      </c>
      <c r="B402" s="137" t="s">
        <v>22</v>
      </c>
      <c r="C402" s="137" t="s">
        <v>23</v>
      </c>
      <c r="D402" s="137" t="s">
        <v>5593</v>
      </c>
      <c r="E402" s="837" t="s">
        <v>5594</v>
      </c>
      <c r="F402" s="837"/>
      <c r="G402" s="837" t="s">
        <v>17</v>
      </c>
      <c r="H402" s="771"/>
      <c r="I402" s="43"/>
      <c r="J402" s="138" t="s">
        <v>5608</v>
      </c>
      <c r="K402" s="139"/>
      <c r="L402" s="139"/>
      <c r="M402" s="140"/>
      <c r="N402" s="119"/>
      <c r="V402" s="151"/>
    </row>
    <row r="403" spans="1:22" ht="13.8" thickBot="1" x14ac:dyDescent="0.3">
      <c r="A403" s="750"/>
      <c r="B403" s="142"/>
      <c r="C403" s="142"/>
      <c r="D403" s="143"/>
      <c r="E403" s="142"/>
      <c r="F403" s="142"/>
      <c r="G403" s="726"/>
      <c r="H403" s="838"/>
      <c r="I403" s="839"/>
      <c r="J403" s="78" t="s">
        <v>5608</v>
      </c>
      <c r="K403" s="78"/>
      <c r="L403" s="78"/>
      <c r="M403" s="145"/>
      <c r="N403" s="119"/>
      <c r="V403" s="151">
        <f>G403</f>
        <v>0</v>
      </c>
    </row>
    <row r="404" spans="1:22" ht="21" thickBot="1" x14ac:dyDescent="0.3">
      <c r="A404" s="750"/>
      <c r="B404" s="147" t="s">
        <v>34</v>
      </c>
      <c r="C404" s="147" t="s">
        <v>35</v>
      </c>
      <c r="D404" s="147" t="s">
        <v>5600</v>
      </c>
      <c r="E404" s="840" t="s">
        <v>5601</v>
      </c>
      <c r="F404" s="840"/>
      <c r="G404" s="730"/>
      <c r="H404" s="731"/>
      <c r="I404" s="732"/>
      <c r="J404" s="149" t="s">
        <v>5630</v>
      </c>
      <c r="K404" s="82"/>
      <c r="L404" s="82"/>
      <c r="M404" s="150"/>
      <c r="N404" s="119"/>
      <c r="V404" s="151"/>
    </row>
    <row r="405" spans="1:22" ht="13.8" thickBot="1" x14ac:dyDescent="0.3">
      <c r="A405" s="842"/>
      <c r="B405" s="152"/>
      <c r="C405" s="152"/>
      <c r="D405" s="153"/>
      <c r="E405" s="154" t="s">
        <v>5605</v>
      </c>
      <c r="F405" s="155"/>
      <c r="G405" s="712"/>
      <c r="H405" s="713"/>
      <c r="I405" s="714"/>
      <c r="J405" s="149" t="s">
        <v>5631</v>
      </c>
      <c r="K405" s="82"/>
      <c r="L405" s="82"/>
      <c r="M405" s="150"/>
      <c r="N405" s="119"/>
      <c r="V405" s="151"/>
    </row>
    <row r="406" spans="1:22" ht="21.6" thickTop="1" thickBot="1" x14ac:dyDescent="0.3">
      <c r="A406" s="834">
        <f t="shared" ref="A406" si="94">A402+1</f>
        <v>98</v>
      </c>
      <c r="B406" s="137" t="s">
        <v>22</v>
      </c>
      <c r="C406" s="137" t="s">
        <v>23</v>
      </c>
      <c r="D406" s="137" t="s">
        <v>5593</v>
      </c>
      <c r="E406" s="837" t="s">
        <v>5594</v>
      </c>
      <c r="F406" s="837"/>
      <c r="G406" s="837" t="s">
        <v>17</v>
      </c>
      <c r="H406" s="771"/>
      <c r="I406" s="43"/>
      <c r="J406" s="138" t="s">
        <v>5608</v>
      </c>
      <c r="K406" s="139"/>
      <c r="L406" s="139"/>
      <c r="M406" s="140"/>
      <c r="N406" s="119"/>
      <c r="V406" s="151"/>
    </row>
    <row r="407" spans="1:22" ht="13.8" thickBot="1" x14ac:dyDescent="0.3">
      <c r="A407" s="750"/>
      <c r="B407" s="142"/>
      <c r="C407" s="142"/>
      <c r="D407" s="143"/>
      <c r="E407" s="142"/>
      <c r="F407" s="142"/>
      <c r="G407" s="726"/>
      <c r="H407" s="838"/>
      <c r="I407" s="839"/>
      <c r="J407" s="78" t="s">
        <v>5608</v>
      </c>
      <c r="K407" s="78"/>
      <c r="L407" s="78"/>
      <c r="M407" s="145"/>
      <c r="N407" s="119"/>
      <c r="V407" s="151">
        <f>G407</f>
        <v>0</v>
      </c>
    </row>
    <row r="408" spans="1:22" ht="21" thickBot="1" x14ac:dyDescent="0.3">
      <c r="A408" s="750"/>
      <c r="B408" s="147" t="s">
        <v>34</v>
      </c>
      <c r="C408" s="147" t="s">
        <v>35</v>
      </c>
      <c r="D408" s="147" t="s">
        <v>5600</v>
      </c>
      <c r="E408" s="840" t="s">
        <v>5601</v>
      </c>
      <c r="F408" s="840"/>
      <c r="G408" s="730"/>
      <c r="H408" s="731"/>
      <c r="I408" s="732"/>
      <c r="J408" s="149" t="s">
        <v>5630</v>
      </c>
      <c r="K408" s="82"/>
      <c r="L408" s="82"/>
      <c r="M408" s="150"/>
      <c r="N408" s="119"/>
      <c r="V408" s="151"/>
    </row>
    <row r="409" spans="1:22" ht="13.8" thickBot="1" x14ac:dyDescent="0.3">
      <c r="A409" s="842"/>
      <c r="B409" s="152"/>
      <c r="C409" s="152"/>
      <c r="D409" s="153"/>
      <c r="E409" s="154" t="s">
        <v>5605</v>
      </c>
      <c r="F409" s="155"/>
      <c r="G409" s="712"/>
      <c r="H409" s="713"/>
      <c r="I409" s="714"/>
      <c r="J409" s="149" t="s">
        <v>5631</v>
      </c>
      <c r="K409" s="82"/>
      <c r="L409" s="82"/>
      <c r="M409" s="150"/>
      <c r="N409" s="119"/>
      <c r="V409" s="151"/>
    </row>
    <row r="410" spans="1:22" ht="21.6" thickTop="1" thickBot="1" x14ac:dyDescent="0.3">
      <c r="A410" s="834">
        <f t="shared" ref="A410" si="95">A406+1</f>
        <v>99</v>
      </c>
      <c r="B410" s="137" t="s">
        <v>22</v>
      </c>
      <c r="C410" s="137" t="s">
        <v>23</v>
      </c>
      <c r="D410" s="137" t="s">
        <v>5593</v>
      </c>
      <c r="E410" s="837" t="s">
        <v>5594</v>
      </c>
      <c r="F410" s="837"/>
      <c r="G410" s="837" t="s">
        <v>17</v>
      </c>
      <c r="H410" s="771"/>
      <c r="I410" s="43"/>
      <c r="J410" s="138" t="s">
        <v>5608</v>
      </c>
      <c r="K410" s="139"/>
      <c r="L410" s="139"/>
      <c r="M410" s="140"/>
      <c r="N410" s="119"/>
      <c r="V410" s="151"/>
    </row>
    <row r="411" spans="1:22" ht="13.8" thickBot="1" x14ac:dyDescent="0.3">
      <c r="A411" s="750"/>
      <c r="B411" s="142"/>
      <c r="C411" s="142"/>
      <c r="D411" s="143"/>
      <c r="E411" s="142"/>
      <c r="F411" s="142"/>
      <c r="G411" s="726"/>
      <c r="H411" s="838"/>
      <c r="I411" s="839"/>
      <c r="J411" s="78" t="s">
        <v>5608</v>
      </c>
      <c r="K411" s="78"/>
      <c r="L411" s="78"/>
      <c r="M411" s="145"/>
      <c r="N411" s="119"/>
      <c r="V411" s="151">
        <f>G411</f>
        <v>0</v>
      </c>
    </row>
    <row r="412" spans="1:22" ht="21" thickBot="1" x14ac:dyDescent="0.3">
      <c r="A412" s="750"/>
      <c r="B412" s="147" t="s">
        <v>34</v>
      </c>
      <c r="C412" s="147" t="s">
        <v>35</v>
      </c>
      <c r="D412" s="147" t="s">
        <v>5600</v>
      </c>
      <c r="E412" s="840" t="s">
        <v>5601</v>
      </c>
      <c r="F412" s="840"/>
      <c r="G412" s="730"/>
      <c r="H412" s="731"/>
      <c r="I412" s="732"/>
      <c r="J412" s="149" t="s">
        <v>5630</v>
      </c>
      <c r="K412" s="82"/>
      <c r="L412" s="82"/>
      <c r="M412" s="150"/>
      <c r="N412" s="119"/>
      <c r="V412" s="151"/>
    </row>
    <row r="413" spans="1:22" ht="13.8" thickBot="1" x14ac:dyDescent="0.3">
      <c r="A413" s="842"/>
      <c r="B413" s="152"/>
      <c r="C413" s="152"/>
      <c r="D413" s="153"/>
      <c r="E413" s="154" t="s">
        <v>5605</v>
      </c>
      <c r="F413" s="155"/>
      <c r="G413" s="712"/>
      <c r="H413" s="713"/>
      <c r="I413" s="714"/>
      <c r="J413" s="149" t="s">
        <v>5631</v>
      </c>
      <c r="K413" s="82"/>
      <c r="L413" s="82"/>
      <c r="M413" s="150"/>
      <c r="N413" s="119"/>
      <c r="V413" s="151"/>
    </row>
    <row r="414" spans="1:22" ht="21.6" thickTop="1" thickBot="1" x14ac:dyDescent="0.3">
      <c r="A414" s="834">
        <f t="shared" ref="A414" si="96">A410+1</f>
        <v>100</v>
      </c>
      <c r="B414" s="137" t="s">
        <v>22</v>
      </c>
      <c r="C414" s="137" t="s">
        <v>23</v>
      </c>
      <c r="D414" s="137" t="s">
        <v>5593</v>
      </c>
      <c r="E414" s="837" t="s">
        <v>5594</v>
      </c>
      <c r="F414" s="837"/>
      <c r="G414" s="837" t="s">
        <v>17</v>
      </c>
      <c r="H414" s="771"/>
      <c r="I414" s="43"/>
      <c r="J414" s="138" t="s">
        <v>5608</v>
      </c>
      <c r="K414" s="139"/>
      <c r="L414" s="139"/>
      <c r="M414" s="140"/>
      <c r="N414" s="119"/>
      <c r="V414" s="151"/>
    </row>
    <row r="415" spans="1:22" ht="13.8" thickBot="1" x14ac:dyDescent="0.3">
      <c r="A415" s="750"/>
      <c r="B415" s="142"/>
      <c r="C415" s="142"/>
      <c r="D415" s="143"/>
      <c r="E415" s="142"/>
      <c r="F415" s="142"/>
      <c r="G415" s="726"/>
      <c r="H415" s="838"/>
      <c r="I415" s="839"/>
      <c r="J415" s="78" t="s">
        <v>5608</v>
      </c>
      <c r="K415" s="78"/>
      <c r="L415" s="78"/>
      <c r="M415" s="145"/>
      <c r="N415" s="119"/>
      <c r="V415" s="151">
        <f>G415</f>
        <v>0</v>
      </c>
    </row>
    <row r="416" spans="1:22" ht="21" thickBot="1" x14ac:dyDescent="0.3">
      <c r="A416" s="750"/>
      <c r="B416" s="147" t="s">
        <v>34</v>
      </c>
      <c r="C416" s="147" t="s">
        <v>35</v>
      </c>
      <c r="D416" s="147" t="s">
        <v>5600</v>
      </c>
      <c r="E416" s="840" t="s">
        <v>5601</v>
      </c>
      <c r="F416" s="840"/>
      <c r="G416" s="730"/>
      <c r="H416" s="731"/>
      <c r="I416" s="732"/>
      <c r="J416" s="149" t="s">
        <v>5630</v>
      </c>
      <c r="K416" s="82"/>
      <c r="L416" s="82"/>
      <c r="M416" s="150"/>
      <c r="N416" s="119"/>
    </row>
    <row r="417" spans="1:14" ht="13.8" thickBot="1" x14ac:dyDescent="0.3">
      <c r="A417" s="842"/>
      <c r="B417" s="153"/>
      <c r="C417" s="153"/>
      <c r="D417" s="153"/>
      <c r="E417" s="159" t="s">
        <v>5605</v>
      </c>
      <c r="F417" s="160"/>
      <c r="G417" s="712"/>
      <c r="H417" s="713"/>
      <c r="I417" s="714"/>
      <c r="J417" s="161" t="s">
        <v>5631</v>
      </c>
      <c r="K417" s="162"/>
      <c r="L417" s="162"/>
      <c r="M417" s="163"/>
      <c r="N417" s="119"/>
    </row>
    <row r="418" spans="1:14" ht="13.8" thickTop="1" x14ac:dyDescent="0.25"/>
  </sheetData>
  <mergeCells count="732">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22:A25"/>
    <mergeCell ref="E22:F22"/>
    <mergeCell ref="G22:H22"/>
    <mergeCell ref="G23:I23"/>
    <mergeCell ref="E24:F24"/>
    <mergeCell ref="G24:I24"/>
    <mergeCell ref="G25:I25"/>
    <mergeCell ref="A18:A21"/>
    <mergeCell ref="E18:F18"/>
    <mergeCell ref="G18:I18"/>
    <mergeCell ref="G19:I19"/>
    <mergeCell ref="E20:F20"/>
    <mergeCell ref="G20:I21"/>
    <mergeCell ref="A14:A17"/>
    <mergeCell ref="E14:F14"/>
    <mergeCell ref="G14:H14"/>
    <mergeCell ref="G15:I15"/>
    <mergeCell ref="E16:F16"/>
    <mergeCell ref="G16:I16"/>
    <mergeCell ref="G17:I17"/>
    <mergeCell ref="B12:B13"/>
    <mergeCell ref="C12:C13"/>
    <mergeCell ref="D12:D13"/>
    <mergeCell ref="E12:F13"/>
    <mergeCell ref="G12:I13"/>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s>
  <dataValidations count="51">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allowBlank="1" showInputMessage="1" showErrorMessage="1" promptTitle="Traveler Name " prompt="List traveler's first and last name here." sqref="B1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s>
  <hyperlinks>
    <hyperlink ref="D11" r:id="rId1" display="el.phillips@hhs.gov"/>
  </hyperlinks>
  <pageMargins left="0.7" right="0.7" top="0" bottom="0.25" header="0.3" footer="0.3"/>
  <pageSetup fitToHeight="0" orientation="landscape" blackAndWhite="1" horizontalDpi="1200" verticalDpi="1200"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8"/>
  <sheetViews>
    <sheetView topLeftCell="A2" workbookViewId="0">
      <selection activeCell="D3" sqref="D3"/>
    </sheetView>
  </sheetViews>
  <sheetFormatPr defaultRowHeight="13.2" x14ac:dyDescent="0.25"/>
  <cols>
    <col min="1" max="1" width="3.88671875" customWidth="1"/>
    <col min="2" max="2" width="16.109375" customWidth="1"/>
    <col min="3" max="3" width="17.6640625" customWidth="1"/>
    <col min="4" max="4" width="14.44140625" customWidth="1"/>
    <col min="5" max="5" width="18.6640625" hidden="1" customWidth="1"/>
    <col min="6" max="6" width="14.88671875" customWidth="1"/>
    <col min="7" max="7" width="3" customWidth="1"/>
    <col min="8" max="8" width="11.33203125" customWidth="1"/>
    <col min="9" max="9" width="3" customWidth="1"/>
    <col min="10" max="10" width="12.33203125" customWidth="1"/>
    <col min="11" max="11" width="9.109375" customWidth="1"/>
    <col min="12" max="12" width="8.88671875" customWidth="1"/>
    <col min="13" max="13" width="8" customWidth="1"/>
    <col min="14" max="14" width="0.109375" customWidth="1"/>
    <col min="16" max="16" width="20.33203125" bestFit="1" customWidth="1"/>
    <col min="21" max="21" width="9.44140625" customWidth="1"/>
    <col min="22" max="22" width="13.6640625" style="132" customWidth="1"/>
  </cols>
  <sheetData>
    <row r="1" spans="1:19" customFormat="1" hidden="1" x14ac:dyDescent="0.25"/>
    <row r="2" spans="1:19" customFormat="1" x14ac:dyDescent="0.25">
      <c r="J2" s="671" t="s">
        <v>5616</v>
      </c>
      <c r="K2" s="825"/>
      <c r="L2" s="825"/>
      <c r="M2" s="825"/>
      <c r="P2" s="827"/>
      <c r="Q2" s="827"/>
      <c r="R2" s="827"/>
      <c r="S2" s="827"/>
    </row>
    <row r="3" spans="1:19" customFormat="1" x14ac:dyDescent="0.25">
      <c r="J3" s="825"/>
      <c r="K3" s="825"/>
      <c r="L3" s="825"/>
      <c r="M3" s="825"/>
      <c r="P3" s="675"/>
      <c r="Q3" s="675"/>
      <c r="R3" s="675"/>
      <c r="S3" s="675"/>
    </row>
    <row r="4" spans="1:19" customFormat="1" ht="13.8" thickBot="1" x14ac:dyDescent="0.3">
      <c r="A4" s="103"/>
      <c r="B4" s="103"/>
      <c r="C4" s="103"/>
      <c r="D4" s="103"/>
      <c r="E4" s="103"/>
      <c r="F4" s="103"/>
      <c r="G4" s="103"/>
      <c r="H4" s="103"/>
      <c r="I4" s="103"/>
      <c r="J4" s="826"/>
      <c r="K4" s="826"/>
      <c r="L4" s="826"/>
      <c r="M4" s="826"/>
      <c r="P4" s="828"/>
      <c r="Q4" s="828"/>
      <c r="R4" s="828"/>
      <c r="S4" s="828"/>
    </row>
    <row r="5" spans="1:19" customFormat="1" ht="30" customHeight="1" thickTop="1" thickBot="1" x14ac:dyDescent="0.3">
      <c r="A5" s="677" t="str">
        <f>"1353 Travel Report for "&amp;B9&amp;", "&amp;B10&amp;" for the reporting period "&amp;"April19 - Sept19"</f>
        <v>1353 Travel Report for Health and Human Services, Office ofg Medicare Hearings and Appeals for the reporting period April19 - Sept19</v>
      </c>
      <c r="B5" s="678"/>
      <c r="C5" s="678"/>
      <c r="D5" s="678"/>
      <c r="E5" s="678"/>
      <c r="F5" s="678"/>
      <c r="G5" s="678"/>
      <c r="H5" s="678"/>
      <c r="I5" s="678"/>
      <c r="J5" s="678"/>
      <c r="K5" s="678"/>
      <c r="L5" s="678"/>
      <c r="M5" s="678"/>
      <c r="N5" s="104"/>
      <c r="O5" s="103"/>
      <c r="Q5" s="105"/>
    </row>
    <row r="6" spans="1:19" customFormat="1" ht="13.5" customHeight="1" thickTop="1" x14ac:dyDescent="0.25">
      <c r="A6" s="829" t="s">
        <v>12</v>
      </c>
      <c r="B6" s="681" t="s">
        <v>1</v>
      </c>
      <c r="C6" s="682"/>
      <c r="D6" s="682"/>
      <c r="E6" s="682"/>
      <c r="F6" s="682"/>
      <c r="G6" s="682"/>
      <c r="H6" s="682"/>
      <c r="I6" s="682"/>
      <c r="J6" s="683"/>
      <c r="K6" s="26" t="s">
        <v>2</v>
      </c>
      <c r="L6" s="26" t="s">
        <v>3</v>
      </c>
      <c r="M6" s="26" t="s">
        <v>4</v>
      </c>
      <c r="N6" s="106"/>
      <c r="O6" s="103"/>
    </row>
    <row r="7" spans="1:19" customFormat="1" ht="20.25" customHeight="1" thickBot="1" x14ac:dyDescent="0.3">
      <c r="A7" s="829"/>
      <c r="B7" s="684"/>
      <c r="C7" s="685"/>
      <c r="D7" s="685"/>
      <c r="E7" s="685"/>
      <c r="F7" s="685"/>
      <c r="G7" s="685"/>
      <c r="H7" s="685"/>
      <c r="I7" s="685"/>
      <c r="J7" s="686"/>
      <c r="K7" s="107">
        <v>1</v>
      </c>
      <c r="L7" s="108">
        <v>1</v>
      </c>
      <c r="M7" s="109">
        <v>2019</v>
      </c>
      <c r="N7" s="110"/>
      <c r="O7" s="103"/>
    </row>
    <row r="8" spans="1:19" customFormat="1" ht="27.75" customHeight="1" thickTop="1" thickBot="1" x14ac:dyDescent="0.3">
      <c r="A8" s="829"/>
      <c r="B8" s="687" t="s">
        <v>5617</v>
      </c>
      <c r="C8" s="688"/>
      <c r="D8" s="688"/>
      <c r="E8" s="688"/>
      <c r="F8" s="688"/>
      <c r="G8" s="689"/>
      <c r="H8" s="689"/>
      <c r="I8" s="689"/>
      <c r="J8" s="689"/>
      <c r="K8" s="689"/>
      <c r="L8" s="688"/>
      <c r="M8" s="688"/>
      <c r="N8" s="690"/>
      <c r="O8" s="103"/>
    </row>
    <row r="9" spans="1:19" customFormat="1" ht="18" customHeight="1" thickTop="1" x14ac:dyDescent="0.3">
      <c r="A9" s="829"/>
      <c r="B9" s="831" t="s">
        <v>7</v>
      </c>
      <c r="C9" s="823"/>
      <c r="D9" s="823"/>
      <c r="E9" s="823"/>
      <c r="F9" s="823"/>
      <c r="G9" s="816"/>
      <c r="H9" s="648" t="s">
        <v>5618</v>
      </c>
      <c r="I9" s="819" t="s">
        <v>32</v>
      </c>
      <c r="J9" s="654" t="s">
        <v>5619</v>
      </c>
      <c r="K9" s="657" t="s">
        <v>32</v>
      </c>
      <c r="L9" s="660" t="s">
        <v>5620</v>
      </c>
      <c r="M9" s="661"/>
      <c r="N9" s="111"/>
      <c r="O9" s="112"/>
      <c r="P9" s="103"/>
    </row>
    <row r="10" spans="1:19" customFormat="1" ht="15.75" customHeight="1" x14ac:dyDescent="0.25">
      <c r="A10" s="829"/>
      <c r="B10" s="822" t="s">
        <v>5686</v>
      </c>
      <c r="C10" s="823"/>
      <c r="D10" s="823"/>
      <c r="E10" s="823"/>
      <c r="F10" s="824"/>
      <c r="G10" s="817"/>
      <c r="H10" s="649"/>
      <c r="I10" s="820"/>
      <c r="J10" s="655"/>
      <c r="K10" s="658"/>
      <c r="L10" s="662"/>
      <c r="M10" s="661"/>
      <c r="N10" s="111"/>
      <c r="O10" s="112"/>
      <c r="P10" s="103"/>
    </row>
    <row r="11" spans="1:19" customFormat="1" ht="14.4" thickBot="1" x14ac:dyDescent="0.35">
      <c r="A11" s="829"/>
      <c r="B11" s="113" t="s">
        <v>11</v>
      </c>
      <c r="C11" s="114" t="s">
        <v>8097</v>
      </c>
      <c r="D11" s="792" t="s">
        <v>8098</v>
      </c>
      <c r="E11" s="793"/>
      <c r="F11" s="794"/>
      <c r="G11" s="818"/>
      <c r="H11" s="650"/>
      <c r="I11" s="821"/>
      <c r="J11" s="656"/>
      <c r="K11" s="659"/>
      <c r="L11" s="663"/>
      <c r="M11" s="664"/>
      <c r="N11" s="115"/>
      <c r="O11" s="112"/>
      <c r="P11" s="103"/>
    </row>
    <row r="12" spans="1:19" customFormat="1" ht="13.8" thickTop="1" x14ac:dyDescent="0.25">
      <c r="A12" s="829"/>
      <c r="B12" s="781" t="s">
        <v>5588</v>
      </c>
      <c r="C12" s="698" t="s">
        <v>14</v>
      </c>
      <c r="D12" s="696" t="s">
        <v>5589</v>
      </c>
      <c r="E12" s="717" t="s">
        <v>5590</v>
      </c>
      <c r="F12" s="718"/>
      <c r="G12" s="783" t="s">
        <v>17</v>
      </c>
      <c r="H12" s="784"/>
      <c r="I12" s="785"/>
      <c r="J12" s="698" t="s">
        <v>18</v>
      </c>
      <c r="K12" s="692" t="s">
        <v>19</v>
      </c>
      <c r="L12" s="694" t="s">
        <v>5591</v>
      </c>
      <c r="M12" s="696" t="s">
        <v>21</v>
      </c>
      <c r="N12" s="116"/>
      <c r="O12" s="103"/>
    </row>
    <row r="13" spans="1:19" customFormat="1" ht="34.5" customHeight="1" thickBot="1" x14ac:dyDescent="0.3">
      <c r="A13" s="830"/>
      <c r="B13" s="782"/>
      <c r="C13" s="715"/>
      <c r="D13" s="716"/>
      <c r="E13" s="719"/>
      <c r="F13" s="720"/>
      <c r="G13" s="786"/>
      <c r="H13" s="787"/>
      <c r="I13" s="788"/>
      <c r="J13" s="841"/>
      <c r="K13" s="843"/>
      <c r="L13" s="844"/>
      <c r="M13" s="841"/>
      <c r="N13" s="117"/>
      <c r="O13" s="103"/>
    </row>
    <row r="14" spans="1:19" customFormat="1" ht="21.6" thickTop="1" thickBot="1" x14ac:dyDescent="0.3">
      <c r="A14" s="768" t="s">
        <v>5592</v>
      </c>
      <c r="B14" s="41" t="s">
        <v>22</v>
      </c>
      <c r="C14" s="41" t="s">
        <v>23</v>
      </c>
      <c r="D14" s="41" t="s">
        <v>5593</v>
      </c>
      <c r="E14" s="946" t="s">
        <v>5594</v>
      </c>
      <c r="F14" s="946"/>
      <c r="G14" s="837" t="s">
        <v>17</v>
      </c>
      <c r="H14" s="771"/>
      <c r="I14" s="43"/>
      <c r="J14" s="118"/>
      <c r="K14" s="118"/>
      <c r="L14" s="118"/>
      <c r="M14" s="118"/>
      <c r="N14" s="119"/>
    </row>
    <row r="15" spans="1:19" customFormat="1" ht="21" thickBot="1" x14ac:dyDescent="0.3">
      <c r="A15" s="769"/>
      <c r="B15" s="120" t="s">
        <v>5623</v>
      </c>
      <c r="C15" s="120" t="s">
        <v>5624</v>
      </c>
      <c r="D15" s="121">
        <v>43718</v>
      </c>
      <c r="E15" s="122"/>
      <c r="F15" s="123" t="s">
        <v>5625</v>
      </c>
      <c r="G15" s="705" t="s">
        <v>5626</v>
      </c>
      <c r="H15" s="706"/>
      <c r="I15" s="707"/>
      <c r="J15" s="124" t="s">
        <v>5599</v>
      </c>
      <c r="K15" s="125"/>
      <c r="L15" s="126" t="s">
        <v>32</v>
      </c>
      <c r="M15" s="127">
        <v>267</v>
      </c>
      <c r="N15" s="119"/>
      <c r="O15" s="103"/>
    </row>
    <row r="16" spans="1:19" customFormat="1" ht="21" thickBot="1" x14ac:dyDescent="0.3">
      <c r="A16" s="769"/>
      <c r="B16" s="57" t="s">
        <v>34</v>
      </c>
      <c r="C16" s="57" t="s">
        <v>35</v>
      </c>
      <c r="D16" s="57" t="s">
        <v>5600</v>
      </c>
      <c r="E16" s="777" t="s">
        <v>5601</v>
      </c>
      <c r="F16" s="777"/>
      <c r="G16" s="709"/>
      <c r="H16" s="710"/>
      <c r="I16" s="711"/>
      <c r="J16" s="128"/>
      <c r="K16" s="126"/>
      <c r="L16" s="129"/>
      <c r="M16" s="130"/>
      <c r="N16" s="116"/>
    </row>
    <row r="17" spans="1:22" ht="40.200000000000003" thickBot="1" x14ac:dyDescent="0.3">
      <c r="A17" s="770"/>
      <c r="B17" s="131" t="s">
        <v>5627</v>
      </c>
      <c r="C17" s="132" t="s">
        <v>5628</v>
      </c>
      <c r="D17" s="121">
        <v>43722</v>
      </c>
      <c r="E17" s="133" t="s">
        <v>5605</v>
      </c>
      <c r="F17" s="123" t="s">
        <v>5629</v>
      </c>
      <c r="G17" s="712"/>
      <c r="H17" s="713"/>
      <c r="I17" s="714"/>
      <c r="J17" s="134" t="s">
        <v>5607</v>
      </c>
      <c r="K17" s="135"/>
      <c r="L17" s="135" t="s">
        <v>32</v>
      </c>
      <c r="M17" s="136">
        <v>120</v>
      </c>
      <c r="N17" s="119"/>
      <c r="V17"/>
    </row>
    <row r="18" spans="1:22" ht="23.25" customHeight="1" thickTop="1" x14ac:dyDescent="0.25">
      <c r="A18" s="834">
        <f>1</f>
        <v>1</v>
      </c>
      <c r="B18" s="137" t="s">
        <v>22</v>
      </c>
      <c r="C18" s="137" t="s">
        <v>23</v>
      </c>
      <c r="D18" s="137" t="s">
        <v>5593</v>
      </c>
      <c r="E18" s="837" t="s">
        <v>5594</v>
      </c>
      <c r="F18" s="837"/>
      <c r="G18" s="735" t="s">
        <v>17</v>
      </c>
      <c r="H18" s="736"/>
      <c r="I18" s="737"/>
      <c r="J18" s="138" t="s">
        <v>5608</v>
      </c>
      <c r="K18" s="139"/>
      <c r="L18" s="139"/>
      <c r="M18" s="140"/>
      <c r="N18" s="119"/>
      <c r="V18" s="141"/>
    </row>
    <row r="19" spans="1:22" x14ac:dyDescent="0.25">
      <c r="A19" s="835"/>
      <c r="B19" s="142"/>
      <c r="C19" s="142"/>
      <c r="D19" s="143"/>
      <c r="E19" s="142"/>
      <c r="F19" s="142"/>
      <c r="G19" s="726"/>
      <c r="H19" s="838"/>
      <c r="I19" s="839"/>
      <c r="J19" s="78" t="s">
        <v>5608</v>
      </c>
      <c r="K19" s="78"/>
      <c r="L19" s="78"/>
      <c r="M19" s="145"/>
      <c r="N19" s="119"/>
      <c r="V19" s="146"/>
    </row>
    <row r="20" spans="1:22" ht="20.399999999999999" x14ac:dyDescent="0.25">
      <c r="A20" s="835"/>
      <c r="B20" s="147" t="s">
        <v>34</v>
      </c>
      <c r="C20" s="147" t="s">
        <v>35</v>
      </c>
      <c r="D20" s="147" t="s">
        <v>5600</v>
      </c>
      <c r="E20" s="840" t="s">
        <v>5601</v>
      </c>
      <c r="F20" s="840"/>
      <c r="G20" s="730"/>
      <c r="H20" s="731"/>
      <c r="I20" s="732"/>
      <c r="J20" s="149" t="s">
        <v>5630</v>
      </c>
      <c r="K20" s="82"/>
      <c r="L20" s="82"/>
      <c r="M20" s="150"/>
      <c r="N20" s="119"/>
      <c r="V20" s="151"/>
    </row>
    <row r="21" spans="1:22" ht="13.8" thickBot="1" x14ac:dyDescent="0.3">
      <c r="A21" s="836"/>
      <c r="B21" s="152"/>
      <c r="C21" s="152"/>
      <c r="D21" s="153"/>
      <c r="E21" s="154" t="s">
        <v>5605</v>
      </c>
      <c r="F21" s="155"/>
      <c r="G21" s="738"/>
      <c r="H21" s="739"/>
      <c r="I21" s="740"/>
      <c r="J21" s="149" t="s">
        <v>5631</v>
      </c>
      <c r="K21" s="82"/>
      <c r="L21" s="82"/>
      <c r="M21" s="150"/>
      <c r="N21" s="119"/>
      <c r="V21" s="151"/>
    </row>
    <row r="22" spans="1:22" ht="21.6" thickTop="1" thickBot="1" x14ac:dyDescent="0.3">
      <c r="A22" s="834">
        <f>A18+1</f>
        <v>2</v>
      </c>
      <c r="B22" s="137" t="s">
        <v>22</v>
      </c>
      <c r="C22" s="137" t="s">
        <v>23</v>
      </c>
      <c r="D22" s="137" t="s">
        <v>5593</v>
      </c>
      <c r="E22" s="837" t="s">
        <v>5594</v>
      </c>
      <c r="F22" s="837"/>
      <c r="G22" s="837" t="s">
        <v>17</v>
      </c>
      <c r="H22" s="771"/>
      <c r="I22" s="43"/>
      <c r="J22" s="138" t="s">
        <v>5608</v>
      </c>
      <c r="K22" s="139"/>
      <c r="L22" s="139"/>
      <c r="M22" s="140"/>
      <c r="N22" s="119"/>
      <c r="V22" s="151"/>
    </row>
    <row r="23" spans="1:22" ht="13.8" thickBot="1" x14ac:dyDescent="0.3">
      <c r="A23" s="750"/>
      <c r="B23" s="142"/>
      <c r="C23" s="142"/>
      <c r="D23" s="143"/>
      <c r="E23" s="142"/>
      <c r="F23" s="142"/>
      <c r="G23" s="726"/>
      <c r="H23" s="838"/>
      <c r="I23" s="839"/>
      <c r="J23" s="78" t="s">
        <v>5608</v>
      </c>
      <c r="K23" s="78"/>
      <c r="L23" s="78"/>
      <c r="M23" s="145"/>
      <c r="N23" s="119"/>
      <c r="V23" s="151"/>
    </row>
    <row r="24" spans="1:22" ht="21" thickBot="1" x14ac:dyDescent="0.3">
      <c r="A24" s="750"/>
      <c r="B24" s="147" t="s">
        <v>34</v>
      </c>
      <c r="C24" s="147" t="s">
        <v>35</v>
      </c>
      <c r="D24" s="147" t="s">
        <v>5600</v>
      </c>
      <c r="E24" s="840" t="s">
        <v>5601</v>
      </c>
      <c r="F24" s="840"/>
      <c r="G24" s="730"/>
      <c r="H24" s="731"/>
      <c r="I24" s="732"/>
      <c r="J24" s="149" t="s">
        <v>5630</v>
      </c>
      <c r="K24" s="82"/>
      <c r="L24" s="82"/>
      <c r="M24" s="150"/>
      <c r="N24" s="119"/>
      <c r="V24" s="151"/>
    </row>
    <row r="25" spans="1:22" ht="13.8" thickBot="1" x14ac:dyDescent="0.3">
      <c r="A25" s="842"/>
      <c r="B25" s="152"/>
      <c r="C25" s="152"/>
      <c r="D25" s="153"/>
      <c r="E25" s="154" t="s">
        <v>5605</v>
      </c>
      <c r="F25" s="155"/>
      <c r="G25" s="712"/>
      <c r="H25" s="713"/>
      <c r="I25" s="714"/>
      <c r="J25" s="149" t="s">
        <v>5631</v>
      </c>
      <c r="K25" s="82"/>
      <c r="L25" s="82"/>
      <c r="M25" s="150"/>
      <c r="N25" s="119"/>
      <c r="V25" s="151"/>
    </row>
    <row r="26" spans="1:22" ht="21.6" thickTop="1" thickBot="1" x14ac:dyDescent="0.3">
      <c r="A26" s="834">
        <f>A22+1</f>
        <v>3</v>
      </c>
      <c r="B26" s="137" t="s">
        <v>22</v>
      </c>
      <c r="C26" s="137" t="s">
        <v>23</v>
      </c>
      <c r="D26" s="137" t="s">
        <v>5593</v>
      </c>
      <c r="E26" s="837" t="s">
        <v>5594</v>
      </c>
      <c r="F26" s="837"/>
      <c r="G26" s="837" t="s">
        <v>17</v>
      </c>
      <c r="H26" s="771"/>
      <c r="I26" s="43"/>
      <c r="J26" s="138" t="s">
        <v>5608</v>
      </c>
      <c r="K26" s="139"/>
      <c r="L26" s="139"/>
      <c r="M26" s="140"/>
      <c r="N26" s="119"/>
      <c r="V26" s="151"/>
    </row>
    <row r="27" spans="1:22" ht="13.8" thickBot="1" x14ac:dyDescent="0.3">
      <c r="A27" s="750"/>
      <c r="B27" s="142"/>
      <c r="C27" s="142"/>
      <c r="D27" s="143"/>
      <c r="E27" s="142"/>
      <c r="F27" s="142"/>
      <c r="G27" s="726"/>
      <c r="H27" s="838"/>
      <c r="I27" s="839"/>
      <c r="J27" s="78" t="s">
        <v>5608</v>
      </c>
      <c r="K27" s="78"/>
      <c r="L27" s="78"/>
      <c r="M27" s="145"/>
      <c r="N27" s="119"/>
      <c r="V27" s="151"/>
    </row>
    <row r="28" spans="1:22" ht="21" thickBot="1" x14ac:dyDescent="0.3">
      <c r="A28" s="750"/>
      <c r="B28" s="147" t="s">
        <v>34</v>
      </c>
      <c r="C28" s="147" t="s">
        <v>35</v>
      </c>
      <c r="D28" s="147" t="s">
        <v>5600</v>
      </c>
      <c r="E28" s="840" t="s">
        <v>5601</v>
      </c>
      <c r="F28" s="840"/>
      <c r="G28" s="730"/>
      <c r="H28" s="731"/>
      <c r="I28" s="732"/>
      <c r="J28" s="149" t="s">
        <v>5630</v>
      </c>
      <c r="K28" s="82"/>
      <c r="L28" s="82"/>
      <c r="M28" s="150"/>
      <c r="N28" s="119"/>
      <c r="V28" s="151"/>
    </row>
    <row r="29" spans="1:22" ht="13.8" thickBot="1" x14ac:dyDescent="0.3">
      <c r="A29" s="842"/>
      <c r="B29" s="152"/>
      <c r="C29" s="152"/>
      <c r="D29" s="153"/>
      <c r="E29" s="154" t="s">
        <v>5605</v>
      </c>
      <c r="F29" s="155"/>
      <c r="G29" s="712"/>
      <c r="H29" s="713"/>
      <c r="I29" s="714"/>
      <c r="J29" s="149" t="s">
        <v>5631</v>
      </c>
      <c r="K29" s="82"/>
      <c r="L29" s="82"/>
      <c r="M29" s="150"/>
      <c r="N29" s="119"/>
      <c r="V29" s="151"/>
    </row>
    <row r="30" spans="1:22" ht="21.6" thickTop="1" thickBot="1" x14ac:dyDescent="0.3">
      <c r="A30" s="834">
        <f t="shared" ref="A30" si="0">A26+1</f>
        <v>4</v>
      </c>
      <c r="B30" s="137" t="s">
        <v>22</v>
      </c>
      <c r="C30" s="137" t="s">
        <v>23</v>
      </c>
      <c r="D30" s="137" t="s">
        <v>5593</v>
      </c>
      <c r="E30" s="837" t="s">
        <v>5594</v>
      </c>
      <c r="F30" s="837"/>
      <c r="G30" s="837" t="s">
        <v>17</v>
      </c>
      <c r="H30" s="771"/>
      <c r="I30" s="43"/>
      <c r="J30" s="138" t="s">
        <v>5608</v>
      </c>
      <c r="K30" s="139"/>
      <c r="L30" s="139"/>
      <c r="M30" s="140"/>
      <c r="N30" s="119"/>
      <c r="V30" s="151"/>
    </row>
    <row r="31" spans="1:22" ht="13.8" thickBot="1" x14ac:dyDescent="0.3">
      <c r="A31" s="750"/>
      <c r="B31" s="142"/>
      <c r="C31" s="142"/>
      <c r="D31" s="143"/>
      <c r="E31" s="142"/>
      <c r="F31" s="142"/>
      <c r="G31" s="726"/>
      <c r="H31" s="838"/>
      <c r="I31" s="839"/>
      <c r="J31" s="78" t="s">
        <v>5608</v>
      </c>
      <c r="K31" s="78"/>
      <c r="L31" s="78"/>
      <c r="M31" s="145"/>
      <c r="N31" s="119"/>
      <c r="V31" s="151"/>
    </row>
    <row r="32" spans="1:22" ht="21" thickBot="1" x14ac:dyDescent="0.3">
      <c r="A32" s="750"/>
      <c r="B32" s="147" t="s">
        <v>34</v>
      </c>
      <c r="C32" s="147" t="s">
        <v>35</v>
      </c>
      <c r="D32" s="147" t="s">
        <v>5600</v>
      </c>
      <c r="E32" s="840" t="s">
        <v>5601</v>
      </c>
      <c r="F32" s="840"/>
      <c r="G32" s="730"/>
      <c r="H32" s="731"/>
      <c r="I32" s="732"/>
      <c r="J32" s="149" t="s">
        <v>5630</v>
      </c>
      <c r="K32" s="82"/>
      <c r="L32" s="82"/>
      <c r="M32" s="150"/>
      <c r="N32" s="119"/>
      <c r="V32" s="151"/>
    </row>
    <row r="33" spans="1:22" ht="13.8" thickBot="1" x14ac:dyDescent="0.3">
      <c r="A33" s="842"/>
      <c r="B33" s="152"/>
      <c r="C33" s="152"/>
      <c r="D33" s="153"/>
      <c r="E33" s="154" t="s">
        <v>5605</v>
      </c>
      <c r="F33" s="155"/>
      <c r="G33" s="712"/>
      <c r="H33" s="713"/>
      <c r="I33" s="714"/>
      <c r="J33" s="149" t="s">
        <v>5631</v>
      </c>
      <c r="K33" s="82"/>
      <c r="L33" s="82"/>
      <c r="M33" s="150"/>
      <c r="N33" s="119"/>
      <c r="V33" s="151"/>
    </row>
    <row r="34" spans="1:22" ht="21.6" thickTop="1" thickBot="1" x14ac:dyDescent="0.3">
      <c r="A34" s="834">
        <f t="shared" ref="A34" si="1">A30+1</f>
        <v>5</v>
      </c>
      <c r="B34" s="137" t="s">
        <v>22</v>
      </c>
      <c r="C34" s="137" t="s">
        <v>23</v>
      </c>
      <c r="D34" s="137" t="s">
        <v>5593</v>
      </c>
      <c r="E34" s="837" t="s">
        <v>5594</v>
      </c>
      <c r="F34" s="837"/>
      <c r="G34" s="837" t="s">
        <v>17</v>
      </c>
      <c r="H34" s="771"/>
      <c r="I34" s="43"/>
      <c r="J34" s="138" t="s">
        <v>5608</v>
      </c>
      <c r="K34" s="139"/>
      <c r="L34" s="139"/>
      <c r="M34" s="140"/>
      <c r="N34" s="119"/>
      <c r="V34" s="151"/>
    </row>
    <row r="35" spans="1:22" ht="13.8" thickBot="1" x14ac:dyDescent="0.3">
      <c r="A35" s="750"/>
      <c r="B35" s="142"/>
      <c r="C35" s="142"/>
      <c r="D35" s="143"/>
      <c r="E35" s="142"/>
      <c r="F35" s="142"/>
      <c r="G35" s="726"/>
      <c r="H35" s="838"/>
      <c r="I35" s="839"/>
      <c r="J35" s="78" t="s">
        <v>5608</v>
      </c>
      <c r="K35" s="78"/>
      <c r="L35" s="78"/>
      <c r="M35" s="145"/>
      <c r="N35" s="119"/>
      <c r="V35" s="151"/>
    </row>
    <row r="36" spans="1:22" ht="21" thickBot="1" x14ac:dyDescent="0.3">
      <c r="A36" s="750"/>
      <c r="B36" s="147" t="s">
        <v>34</v>
      </c>
      <c r="C36" s="147" t="s">
        <v>35</v>
      </c>
      <c r="D36" s="147" t="s">
        <v>5600</v>
      </c>
      <c r="E36" s="840" t="s">
        <v>5601</v>
      </c>
      <c r="F36" s="840"/>
      <c r="G36" s="730"/>
      <c r="H36" s="731"/>
      <c r="I36" s="732"/>
      <c r="J36" s="149" t="s">
        <v>5630</v>
      </c>
      <c r="K36" s="82"/>
      <c r="L36" s="82"/>
      <c r="M36" s="150"/>
      <c r="N36" s="119"/>
      <c r="V36" s="151"/>
    </row>
    <row r="37" spans="1:22" ht="13.8" thickBot="1" x14ac:dyDescent="0.3">
      <c r="A37" s="842"/>
      <c r="B37" s="152"/>
      <c r="C37" s="152"/>
      <c r="D37" s="153"/>
      <c r="E37" s="154" t="s">
        <v>5605</v>
      </c>
      <c r="F37" s="155"/>
      <c r="G37" s="712"/>
      <c r="H37" s="713"/>
      <c r="I37" s="714"/>
      <c r="J37" s="149" t="s">
        <v>5631</v>
      </c>
      <c r="K37" s="82"/>
      <c r="L37" s="82"/>
      <c r="M37" s="150"/>
      <c r="N37" s="119"/>
      <c r="V37" s="151"/>
    </row>
    <row r="38" spans="1:22" ht="21.6" thickTop="1" thickBot="1" x14ac:dyDescent="0.3">
      <c r="A38" s="834">
        <f t="shared" ref="A38" si="2">A34+1</f>
        <v>6</v>
      </c>
      <c r="B38" s="137" t="s">
        <v>22</v>
      </c>
      <c r="C38" s="137" t="s">
        <v>23</v>
      </c>
      <c r="D38" s="137" t="s">
        <v>5593</v>
      </c>
      <c r="E38" s="837" t="s">
        <v>5594</v>
      </c>
      <c r="F38" s="837"/>
      <c r="G38" s="837" t="s">
        <v>17</v>
      </c>
      <c r="H38" s="771"/>
      <c r="I38" s="43"/>
      <c r="J38" s="138" t="s">
        <v>5608</v>
      </c>
      <c r="K38" s="139"/>
      <c r="L38" s="139"/>
      <c r="M38" s="140"/>
      <c r="N38" s="119"/>
      <c r="V38" s="151"/>
    </row>
    <row r="39" spans="1:22" ht="13.8" thickBot="1" x14ac:dyDescent="0.3">
      <c r="A39" s="750"/>
      <c r="B39" s="142"/>
      <c r="C39" s="142"/>
      <c r="D39" s="143"/>
      <c r="E39" s="142"/>
      <c r="F39" s="142"/>
      <c r="G39" s="726"/>
      <c r="H39" s="838"/>
      <c r="I39" s="839"/>
      <c r="J39" s="78" t="s">
        <v>5608</v>
      </c>
      <c r="K39" s="78"/>
      <c r="L39" s="78"/>
      <c r="M39" s="145"/>
      <c r="N39" s="119"/>
      <c r="V39" s="151"/>
    </row>
    <row r="40" spans="1:22" ht="21" thickBot="1" x14ac:dyDescent="0.3">
      <c r="A40" s="750"/>
      <c r="B40" s="147" t="s">
        <v>34</v>
      </c>
      <c r="C40" s="147" t="s">
        <v>35</v>
      </c>
      <c r="D40" s="147" t="s">
        <v>5600</v>
      </c>
      <c r="E40" s="840" t="s">
        <v>5601</v>
      </c>
      <c r="F40" s="840"/>
      <c r="G40" s="730"/>
      <c r="H40" s="731"/>
      <c r="I40" s="732"/>
      <c r="J40" s="149" t="s">
        <v>5630</v>
      </c>
      <c r="K40" s="82"/>
      <c r="L40" s="82"/>
      <c r="M40" s="150"/>
      <c r="N40" s="119"/>
      <c r="V40" s="151"/>
    </row>
    <row r="41" spans="1:22" ht="13.8" thickBot="1" x14ac:dyDescent="0.3">
      <c r="A41" s="842"/>
      <c r="B41" s="152"/>
      <c r="C41" s="152"/>
      <c r="D41" s="153"/>
      <c r="E41" s="154" t="s">
        <v>5605</v>
      </c>
      <c r="F41" s="155"/>
      <c r="G41" s="712"/>
      <c r="H41" s="713"/>
      <c r="I41" s="714"/>
      <c r="J41" s="149" t="s">
        <v>5631</v>
      </c>
      <c r="K41" s="82"/>
      <c r="L41" s="82"/>
      <c r="M41" s="150"/>
      <c r="N41" s="119"/>
      <c r="V41" s="151"/>
    </row>
    <row r="42" spans="1:22" ht="21.6" thickTop="1" thickBot="1" x14ac:dyDescent="0.3">
      <c r="A42" s="834">
        <f t="shared" ref="A42" si="3">A38+1</f>
        <v>7</v>
      </c>
      <c r="B42" s="137" t="s">
        <v>22</v>
      </c>
      <c r="C42" s="137" t="s">
        <v>23</v>
      </c>
      <c r="D42" s="137" t="s">
        <v>5593</v>
      </c>
      <c r="E42" s="837" t="s">
        <v>5594</v>
      </c>
      <c r="F42" s="837"/>
      <c r="G42" s="837" t="s">
        <v>17</v>
      </c>
      <c r="H42" s="771"/>
      <c r="I42" s="43"/>
      <c r="J42" s="138" t="s">
        <v>5608</v>
      </c>
      <c r="K42" s="139"/>
      <c r="L42" s="139"/>
      <c r="M42" s="140"/>
      <c r="N42" s="119"/>
      <c r="V42" s="151"/>
    </row>
    <row r="43" spans="1:22" ht="13.8" thickBot="1" x14ac:dyDescent="0.3">
      <c r="A43" s="750"/>
      <c r="B43" s="142"/>
      <c r="C43" s="142"/>
      <c r="D43" s="143"/>
      <c r="E43" s="142"/>
      <c r="F43" s="142"/>
      <c r="G43" s="726"/>
      <c r="H43" s="838"/>
      <c r="I43" s="839"/>
      <c r="J43" s="78" t="s">
        <v>5608</v>
      </c>
      <c r="K43" s="78"/>
      <c r="L43" s="78"/>
      <c r="M43" s="145"/>
      <c r="N43" s="119"/>
      <c r="V43" s="151"/>
    </row>
    <row r="44" spans="1:22" ht="21" thickBot="1" x14ac:dyDescent="0.3">
      <c r="A44" s="750"/>
      <c r="B44" s="147" t="s">
        <v>34</v>
      </c>
      <c r="C44" s="147" t="s">
        <v>35</v>
      </c>
      <c r="D44" s="147" t="s">
        <v>5600</v>
      </c>
      <c r="E44" s="840" t="s">
        <v>5601</v>
      </c>
      <c r="F44" s="840"/>
      <c r="G44" s="730"/>
      <c r="H44" s="731"/>
      <c r="I44" s="732"/>
      <c r="J44" s="149" t="s">
        <v>5630</v>
      </c>
      <c r="K44" s="82"/>
      <c r="L44" s="82"/>
      <c r="M44" s="150"/>
      <c r="N44" s="119"/>
      <c r="V44" s="151"/>
    </row>
    <row r="45" spans="1:22" ht="13.8" thickBot="1" x14ac:dyDescent="0.3">
      <c r="A45" s="842"/>
      <c r="B45" s="152"/>
      <c r="C45" s="152"/>
      <c r="D45" s="153"/>
      <c r="E45" s="154" t="s">
        <v>5605</v>
      </c>
      <c r="F45" s="155"/>
      <c r="G45" s="712"/>
      <c r="H45" s="713"/>
      <c r="I45" s="714"/>
      <c r="J45" s="149" t="s">
        <v>5631</v>
      </c>
      <c r="K45" s="82"/>
      <c r="L45" s="82"/>
      <c r="M45" s="150"/>
      <c r="N45" s="119"/>
      <c r="V45" s="151"/>
    </row>
    <row r="46" spans="1:22" ht="21.6" thickTop="1" thickBot="1" x14ac:dyDescent="0.3">
      <c r="A46" s="834">
        <f t="shared" ref="A46" si="4">A42+1</f>
        <v>8</v>
      </c>
      <c r="B46" s="137" t="s">
        <v>22</v>
      </c>
      <c r="C46" s="137" t="s">
        <v>23</v>
      </c>
      <c r="D46" s="137" t="s">
        <v>5593</v>
      </c>
      <c r="E46" s="837" t="s">
        <v>5594</v>
      </c>
      <c r="F46" s="837"/>
      <c r="G46" s="837" t="s">
        <v>17</v>
      </c>
      <c r="H46" s="771"/>
      <c r="I46" s="43"/>
      <c r="J46" s="138" t="s">
        <v>5608</v>
      </c>
      <c r="K46" s="139"/>
      <c r="L46" s="139"/>
      <c r="M46" s="140"/>
      <c r="N46" s="119"/>
      <c r="V46" s="151"/>
    </row>
    <row r="47" spans="1:22" ht="13.8" thickBot="1" x14ac:dyDescent="0.3">
      <c r="A47" s="750"/>
      <c r="B47" s="142"/>
      <c r="C47" s="142"/>
      <c r="D47" s="143"/>
      <c r="E47" s="142"/>
      <c r="F47" s="142"/>
      <c r="G47" s="726"/>
      <c r="H47" s="838"/>
      <c r="I47" s="839"/>
      <c r="J47" s="78" t="s">
        <v>5608</v>
      </c>
      <c r="K47" s="78"/>
      <c r="L47" s="78"/>
      <c r="M47" s="145"/>
      <c r="N47" s="119"/>
      <c r="V47" s="151"/>
    </row>
    <row r="48" spans="1:22" ht="21" thickBot="1" x14ac:dyDescent="0.3">
      <c r="A48" s="750"/>
      <c r="B48" s="147" t="s">
        <v>34</v>
      </c>
      <c r="C48" s="147" t="s">
        <v>35</v>
      </c>
      <c r="D48" s="147" t="s">
        <v>5600</v>
      </c>
      <c r="E48" s="840" t="s">
        <v>5601</v>
      </c>
      <c r="F48" s="840"/>
      <c r="G48" s="730"/>
      <c r="H48" s="731"/>
      <c r="I48" s="732"/>
      <c r="J48" s="149" t="s">
        <v>5630</v>
      </c>
      <c r="K48" s="82"/>
      <c r="L48" s="82"/>
      <c r="M48" s="150"/>
      <c r="N48" s="119"/>
      <c r="V48" s="151"/>
    </row>
    <row r="49" spans="1:22" ht="13.8" thickBot="1" x14ac:dyDescent="0.3">
      <c r="A49" s="842"/>
      <c r="B49" s="152"/>
      <c r="C49" s="152"/>
      <c r="D49" s="153"/>
      <c r="E49" s="154" t="s">
        <v>5605</v>
      </c>
      <c r="F49" s="155"/>
      <c r="G49" s="712"/>
      <c r="H49" s="713"/>
      <c r="I49" s="714"/>
      <c r="J49" s="149" t="s">
        <v>5631</v>
      </c>
      <c r="K49" s="82"/>
      <c r="L49" s="82"/>
      <c r="M49" s="150"/>
      <c r="N49" s="119"/>
      <c r="V49" s="151"/>
    </row>
    <row r="50" spans="1:22" ht="21.6" thickTop="1" thickBot="1" x14ac:dyDescent="0.3">
      <c r="A50" s="834">
        <f t="shared" ref="A50" si="5">A46+1</f>
        <v>9</v>
      </c>
      <c r="B50" s="137" t="s">
        <v>22</v>
      </c>
      <c r="C50" s="137" t="s">
        <v>23</v>
      </c>
      <c r="D50" s="137" t="s">
        <v>5593</v>
      </c>
      <c r="E50" s="837" t="s">
        <v>5594</v>
      </c>
      <c r="F50" s="837"/>
      <c r="G50" s="837" t="s">
        <v>17</v>
      </c>
      <c r="H50" s="771"/>
      <c r="I50" s="43"/>
      <c r="J50" s="138" t="s">
        <v>5608</v>
      </c>
      <c r="K50" s="139"/>
      <c r="L50" s="139"/>
      <c r="M50" s="140"/>
      <c r="N50" s="119"/>
      <c r="V50" s="151"/>
    </row>
    <row r="51" spans="1:22" ht="13.8" thickBot="1" x14ac:dyDescent="0.3">
      <c r="A51" s="750"/>
      <c r="B51" s="142"/>
      <c r="C51" s="142"/>
      <c r="D51" s="143"/>
      <c r="E51" s="142"/>
      <c r="F51" s="142"/>
      <c r="G51" s="726"/>
      <c r="H51" s="838"/>
      <c r="I51" s="839"/>
      <c r="J51" s="78" t="s">
        <v>5608</v>
      </c>
      <c r="K51" s="78"/>
      <c r="L51" s="78"/>
      <c r="M51" s="145"/>
      <c r="N51" s="119"/>
      <c r="V51" s="151"/>
    </row>
    <row r="52" spans="1:22" ht="21" thickBot="1" x14ac:dyDescent="0.3">
      <c r="A52" s="750"/>
      <c r="B52" s="147" t="s">
        <v>34</v>
      </c>
      <c r="C52" s="147" t="s">
        <v>35</v>
      </c>
      <c r="D52" s="147" t="s">
        <v>5600</v>
      </c>
      <c r="E52" s="840" t="s">
        <v>5601</v>
      </c>
      <c r="F52" s="840"/>
      <c r="G52" s="730"/>
      <c r="H52" s="731"/>
      <c r="I52" s="732"/>
      <c r="J52" s="149" t="s">
        <v>5630</v>
      </c>
      <c r="K52" s="82"/>
      <c r="L52" s="82"/>
      <c r="M52" s="150"/>
      <c r="N52" s="119"/>
      <c r="V52" s="151"/>
    </row>
    <row r="53" spans="1:22" ht="13.8" thickBot="1" x14ac:dyDescent="0.3">
      <c r="A53" s="842"/>
      <c r="B53" s="152"/>
      <c r="C53" s="152"/>
      <c r="D53" s="153"/>
      <c r="E53" s="154" t="s">
        <v>5605</v>
      </c>
      <c r="F53" s="155"/>
      <c r="G53" s="712"/>
      <c r="H53" s="713"/>
      <c r="I53" s="714"/>
      <c r="J53" s="149" t="s">
        <v>5631</v>
      </c>
      <c r="K53" s="82"/>
      <c r="L53" s="82"/>
      <c r="M53" s="150"/>
      <c r="N53" s="119"/>
      <c r="V53" s="151"/>
    </row>
    <row r="54" spans="1:22" ht="21.6" thickTop="1" thickBot="1" x14ac:dyDescent="0.3">
      <c r="A54" s="834">
        <f t="shared" ref="A54" si="6">A50+1</f>
        <v>10</v>
      </c>
      <c r="B54" s="137" t="s">
        <v>22</v>
      </c>
      <c r="C54" s="137" t="s">
        <v>23</v>
      </c>
      <c r="D54" s="137" t="s">
        <v>5593</v>
      </c>
      <c r="E54" s="837" t="s">
        <v>5594</v>
      </c>
      <c r="F54" s="837"/>
      <c r="G54" s="837" t="s">
        <v>17</v>
      </c>
      <c r="H54" s="771"/>
      <c r="I54" s="43"/>
      <c r="J54" s="138" t="s">
        <v>5608</v>
      </c>
      <c r="K54" s="139"/>
      <c r="L54" s="139"/>
      <c r="M54" s="140"/>
      <c r="N54" s="119"/>
      <c r="V54" s="151"/>
    </row>
    <row r="55" spans="1:22" ht="13.8" thickBot="1" x14ac:dyDescent="0.3">
      <c r="A55" s="750"/>
      <c r="B55" s="142"/>
      <c r="C55" s="142"/>
      <c r="D55" s="143"/>
      <c r="E55" s="142"/>
      <c r="F55" s="142"/>
      <c r="G55" s="726"/>
      <c r="H55" s="838"/>
      <c r="I55" s="839"/>
      <c r="J55" s="78" t="s">
        <v>5608</v>
      </c>
      <c r="K55" s="78"/>
      <c r="L55" s="78"/>
      <c r="M55" s="145"/>
      <c r="N55" s="119"/>
      <c r="P55" s="156"/>
      <c r="V55" s="151"/>
    </row>
    <row r="56" spans="1:22" ht="21" thickBot="1" x14ac:dyDescent="0.3">
      <c r="A56" s="750"/>
      <c r="B56" s="147" t="s">
        <v>34</v>
      </c>
      <c r="C56" s="147" t="s">
        <v>35</v>
      </c>
      <c r="D56" s="147" t="s">
        <v>5600</v>
      </c>
      <c r="E56" s="840" t="s">
        <v>5601</v>
      </c>
      <c r="F56" s="840"/>
      <c r="G56" s="730"/>
      <c r="H56" s="731"/>
      <c r="I56" s="732"/>
      <c r="J56" s="149" t="s">
        <v>5630</v>
      </c>
      <c r="K56" s="82"/>
      <c r="L56" s="82"/>
      <c r="M56" s="150"/>
      <c r="N56" s="119"/>
      <c r="V56" s="151"/>
    </row>
    <row r="57" spans="1:22" s="156" customFormat="1" ht="13.8" thickBot="1" x14ac:dyDescent="0.3">
      <c r="A57" s="842"/>
      <c r="B57" s="152"/>
      <c r="C57" s="152"/>
      <c r="D57" s="153"/>
      <c r="E57" s="154" t="s">
        <v>5605</v>
      </c>
      <c r="F57" s="155"/>
      <c r="G57" s="712"/>
      <c r="H57" s="713"/>
      <c r="I57" s="714"/>
      <c r="J57" s="149" t="s">
        <v>5631</v>
      </c>
      <c r="K57" s="82"/>
      <c r="L57" s="82"/>
      <c r="M57" s="150"/>
      <c r="N57" s="157"/>
      <c r="P57"/>
      <c r="Q57"/>
      <c r="V57" s="151"/>
    </row>
    <row r="58" spans="1:22" ht="21.6" thickTop="1" thickBot="1" x14ac:dyDescent="0.3">
      <c r="A58" s="834">
        <f t="shared" ref="A58" si="7">A54+1</f>
        <v>11</v>
      </c>
      <c r="B58" s="137" t="s">
        <v>22</v>
      </c>
      <c r="C58" s="137" t="s">
        <v>23</v>
      </c>
      <c r="D58" s="137" t="s">
        <v>5593</v>
      </c>
      <c r="E58" s="837" t="s">
        <v>5594</v>
      </c>
      <c r="F58" s="837"/>
      <c r="G58" s="837" t="s">
        <v>17</v>
      </c>
      <c r="H58" s="771"/>
      <c r="I58" s="43"/>
      <c r="J58" s="138" t="s">
        <v>5608</v>
      </c>
      <c r="K58" s="139"/>
      <c r="L58" s="139"/>
      <c r="M58" s="140"/>
      <c r="N58" s="119"/>
      <c r="V58" s="151"/>
    </row>
    <row r="59" spans="1:22" ht="13.8" thickBot="1" x14ac:dyDescent="0.3">
      <c r="A59" s="750"/>
      <c r="B59" s="142"/>
      <c r="C59" s="142"/>
      <c r="D59" s="143"/>
      <c r="E59" s="142"/>
      <c r="F59" s="142"/>
      <c r="G59" s="726"/>
      <c r="H59" s="838"/>
      <c r="I59" s="839"/>
      <c r="J59" s="78" t="s">
        <v>5608</v>
      </c>
      <c r="K59" s="78"/>
      <c r="L59" s="78"/>
      <c r="M59" s="145"/>
      <c r="N59" s="119"/>
      <c r="V59" s="151"/>
    </row>
    <row r="60" spans="1:22" ht="21" thickBot="1" x14ac:dyDescent="0.3">
      <c r="A60" s="750"/>
      <c r="B60" s="147" t="s">
        <v>34</v>
      </c>
      <c r="C60" s="147" t="s">
        <v>35</v>
      </c>
      <c r="D60" s="147" t="s">
        <v>5600</v>
      </c>
      <c r="E60" s="840" t="s">
        <v>5601</v>
      </c>
      <c r="F60" s="840"/>
      <c r="G60" s="730"/>
      <c r="H60" s="731"/>
      <c r="I60" s="732"/>
      <c r="J60" s="149" t="s">
        <v>5630</v>
      </c>
      <c r="K60" s="82"/>
      <c r="L60" s="82"/>
      <c r="M60" s="150"/>
      <c r="N60" s="119"/>
      <c r="V60" s="151"/>
    </row>
    <row r="61" spans="1:22" ht="13.8" thickBot="1" x14ac:dyDescent="0.3">
      <c r="A61" s="842"/>
      <c r="B61" s="152"/>
      <c r="C61" s="152"/>
      <c r="D61" s="153"/>
      <c r="E61" s="154" t="s">
        <v>5605</v>
      </c>
      <c r="F61" s="155"/>
      <c r="G61" s="712"/>
      <c r="H61" s="713"/>
      <c r="I61" s="714"/>
      <c r="J61" s="149" t="s">
        <v>5631</v>
      </c>
      <c r="K61" s="82"/>
      <c r="L61" s="82"/>
      <c r="M61" s="150"/>
      <c r="N61" s="119"/>
      <c r="V61" s="151"/>
    </row>
    <row r="62" spans="1:22" ht="21.6" thickTop="1" thickBot="1" x14ac:dyDescent="0.3">
      <c r="A62" s="834">
        <f t="shared" ref="A62" si="8">A58+1</f>
        <v>12</v>
      </c>
      <c r="B62" s="137" t="s">
        <v>22</v>
      </c>
      <c r="C62" s="137" t="s">
        <v>23</v>
      </c>
      <c r="D62" s="137" t="s">
        <v>5593</v>
      </c>
      <c r="E62" s="837" t="s">
        <v>5594</v>
      </c>
      <c r="F62" s="837"/>
      <c r="G62" s="837" t="s">
        <v>17</v>
      </c>
      <c r="H62" s="771"/>
      <c r="I62" s="43"/>
      <c r="J62" s="138" t="s">
        <v>5608</v>
      </c>
      <c r="K62" s="139"/>
      <c r="L62" s="139"/>
      <c r="M62" s="140"/>
      <c r="N62" s="119"/>
      <c r="V62" s="151"/>
    </row>
    <row r="63" spans="1:22" ht="13.8" thickBot="1" x14ac:dyDescent="0.3">
      <c r="A63" s="750"/>
      <c r="B63" s="142"/>
      <c r="C63" s="142"/>
      <c r="D63" s="143"/>
      <c r="E63" s="142"/>
      <c r="F63" s="142"/>
      <c r="G63" s="726"/>
      <c r="H63" s="838"/>
      <c r="I63" s="839"/>
      <c r="J63" s="78" t="s">
        <v>5608</v>
      </c>
      <c r="K63" s="78"/>
      <c r="L63" s="78"/>
      <c r="M63" s="145"/>
      <c r="N63" s="119"/>
      <c r="V63" s="151"/>
    </row>
    <row r="64" spans="1:22" ht="21" thickBot="1" x14ac:dyDescent="0.3">
      <c r="A64" s="750"/>
      <c r="B64" s="147" t="s">
        <v>34</v>
      </c>
      <c r="C64" s="147" t="s">
        <v>35</v>
      </c>
      <c r="D64" s="147" t="s">
        <v>5600</v>
      </c>
      <c r="E64" s="840" t="s">
        <v>5601</v>
      </c>
      <c r="F64" s="840"/>
      <c r="G64" s="730"/>
      <c r="H64" s="731"/>
      <c r="I64" s="732"/>
      <c r="J64" s="149" t="s">
        <v>5630</v>
      </c>
      <c r="K64" s="82"/>
      <c r="L64" s="82"/>
      <c r="M64" s="150"/>
      <c r="N64" s="119"/>
      <c r="V64" s="151"/>
    </row>
    <row r="65" spans="1:22" ht="13.8" thickBot="1" x14ac:dyDescent="0.3">
      <c r="A65" s="842"/>
      <c r="B65" s="152"/>
      <c r="C65" s="152"/>
      <c r="D65" s="153"/>
      <c r="E65" s="154" t="s">
        <v>5605</v>
      </c>
      <c r="F65" s="155"/>
      <c r="G65" s="712"/>
      <c r="H65" s="713"/>
      <c r="I65" s="714"/>
      <c r="J65" s="149" t="s">
        <v>5631</v>
      </c>
      <c r="K65" s="82"/>
      <c r="L65" s="82"/>
      <c r="M65" s="150"/>
      <c r="N65" s="119"/>
      <c r="V65" s="151"/>
    </row>
    <row r="66" spans="1:22" ht="21.6" thickTop="1" thickBot="1" x14ac:dyDescent="0.3">
      <c r="A66" s="834">
        <f t="shared" ref="A66" si="9">A62+1</f>
        <v>13</v>
      </c>
      <c r="B66" s="137" t="s">
        <v>22</v>
      </c>
      <c r="C66" s="137" t="s">
        <v>23</v>
      </c>
      <c r="D66" s="137" t="s">
        <v>5593</v>
      </c>
      <c r="E66" s="837" t="s">
        <v>5594</v>
      </c>
      <c r="F66" s="837"/>
      <c r="G66" s="837" t="s">
        <v>17</v>
      </c>
      <c r="H66" s="771"/>
      <c r="I66" s="43"/>
      <c r="J66" s="138" t="s">
        <v>5608</v>
      </c>
      <c r="K66" s="139"/>
      <c r="L66" s="139"/>
      <c r="M66" s="140"/>
      <c r="N66" s="119"/>
      <c r="V66" s="151"/>
    </row>
    <row r="67" spans="1:22" ht="13.8" thickBot="1" x14ac:dyDescent="0.3">
      <c r="A67" s="750"/>
      <c r="B67" s="142"/>
      <c r="C67" s="142"/>
      <c r="D67" s="143"/>
      <c r="E67" s="142"/>
      <c r="F67" s="142"/>
      <c r="G67" s="726"/>
      <c r="H67" s="838"/>
      <c r="I67" s="839"/>
      <c r="J67" s="78" t="s">
        <v>5608</v>
      </c>
      <c r="K67" s="78"/>
      <c r="L67" s="78"/>
      <c r="M67" s="145"/>
      <c r="N67" s="119"/>
      <c r="V67" s="151"/>
    </row>
    <row r="68" spans="1:22" ht="21" thickBot="1" x14ac:dyDescent="0.3">
      <c r="A68" s="750"/>
      <c r="B68" s="147" t="s">
        <v>34</v>
      </c>
      <c r="C68" s="147" t="s">
        <v>35</v>
      </c>
      <c r="D68" s="147" t="s">
        <v>5600</v>
      </c>
      <c r="E68" s="840" t="s">
        <v>5601</v>
      </c>
      <c r="F68" s="840"/>
      <c r="G68" s="730"/>
      <c r="H68" s="731"/>
      <c r="I68" s="732"/>
      <c r="J68" s="149" t="s">
        <v>5630</v>
      </c>
      <c r="K68" s="82"/>
      <c r="L68" s="82"/>
      <c r="M68" s="150"/>
      <c r="N68" s="119"/>
      <c r="V68" s="151"/>
    </row>
    <row r="69" spans="1:22" ht="13.8" thickBot="1" x14ac:dyDescent="0.3">
      <c r="A69" s="842"/>
      <c r="B69" s="152"/>
      <c r="C69" s="152"/>
      <c r="D69" s="153"/>
      <c r="E69" s="154" t="s">
        <v>5605</v>
      </c>
      <c r="F69" s="155"/>
      <c r="G69" s="712"/>
      <c r="H69" s="713"/>
      <c r="I69" s="714"/>
      <c r="J69" s="149" t="s">
        <v>5631</v>
      </c>
      <c r="K69" s="82"/>
      <c r="L69" s="82"/>
      <c r="M69" s="150"/>
      <c r="N69" s="119"/>
      <c r="V69" s="151"/>
    </row>
    <row r="70" spans="1:22" ht="21.6" thickTop="1" thickBot="1" x14ac:dyDescent="0.3">
      <c r="A70" s="834">
        <f t="shared" ref="A70" si="10">A66+1</f>
        <v>14</v>
      </c>
      <c r="B70" s="137" t="s">
        <v>22</v>
      </c>
      <c r="C70" s="137" t="s">
        <v>23</v>
      </c>
      <c r="D70" s="137" t="s">
        <v>5593</v>
      </c>
      <c r="E70" s="837" t="s">
        <v>5594</v>
      </c>
      <c r="F70" s="837"/>
      <c r="G70" s="837" t="s">
        <v>17</v>
      </c>
      <c r="H70" s="771"/>
      <c r="I70" s="43"/>
      <c r="J70" s="138" t="s">
        <v>5608</v>
      </c>
      <c r="K70" s="139"/>
      <c r="L70" s="139"/>
      <c r="M70" s="140"/>
      <c r="N70" s="119"/>
      <c r="V70" s="151"/>
    </row>
    <row r="71" spans="1:22" ht="13.8" thickBot="1" x14ac:dyDescent="0.3">
      <c r="A71" s="750"/>
      <c r="B71" s="142"/>
      <c r="C71" s="142"/>
      <c r="D71" s="143"/>
      <c r="E71" s="142"/>
      <c r="F71" s="142"/>
      <c r="G71" s="726"/>
      <c r="H71" s="838"/>
      <c r="I71" s="839"/>
      <c r="J71" s="78" t="s">
        <v>5608</v>
      </c>
      <c r="K71" s="78"/>
      <c r="L71" s="78"/>
      <c r="M71" s="145"/>
      <c r="N71" s="119"/>
      <c r="V71" s="158"/>
    </row>
    <row r="72" spans="1:22" ht="21" thickBot="1" x14ac:dyDescent="0.3">
      <c r="A72" s="750"/>
      <c r="B72" s="147" t="s">
        <v>34</v>
      </c>
      <c r="C72" s="147" t="s">
        <v>35</v>
      </c>
      <c r="D72" s="147" t="s">
        <v>5600</v>
      </c>
      <c r="E72" s="840" t="s">
        <v>5601</v>
      </c>
      <c r="F72" s="840"/>
      <c r="G72" s="730"/>
      <c r="H72" s="731"/>
      <c r="I72" s="732"/>
      <c r="J72" s="149" t="s">
        <v>5630</v>
      </c>
      <c r="K72" s="82"/>
      <c r="L72" s="82"/>
      <c r="M72" s="150"/>
      <c r="N72" s="119"/>
      <c r="V72" s="151"/>
    </row>
    <row r="73" spans="1:22" ht="13.8" thickBot="1" x14ac:dyDescent="0.3">
      <c r="A73" s="842"/>
      <c r="B73" s="152"/>
      <c r="C73" s="152"/>
      <c r="D73" s="153"/>
      <c r="E73" s="154" t="s">
        <v>5605</v>
      </c>
      <c r="F73" s="155"/>
      <c r="G73" s="712"/>
      <c r="H73" s="713"/>
      <c r="I73" s="714"/>
      <c r="J73" s="149" t="s">
        <v>5631</v>
      </c>
      <c r="K73" s="82"/>
      <c r="L73" s="82"/>
      <c r="M73" s="150"/>
      <c r="N73" s="119"/>
      <c r="V73" s="151"/>
    </row>
    <row r="74" spans="1:22" ht="21.6" thickTop="1" thickBot="1" x14ac:dyDescent="0.3">
      <c r="A74" s="834">
        <f t="shared" ref="A74" si="11">A70+1</f>
        <v>15</v>
      </c>
      <c r="B74" s="137" t="s">
        <v>22</v>
      </c>
      <c r="C74" s="137" t="s">
        <v>23</v>
      </c>
      <c r="D74" s="137" t="s">
        <v>5593</v>
      </c>
      <c r="E74" s="837" t="s">
        <v>5594</v>
      </c>
      <c r="F74" s="837"/>
      <c r="G74" s="837" t="s">
        <v>17</v>
      </c>
      <c r="H74" s="771"/>
      <c r="I74" s="43"/>
      <c r="J74" s="138" t="s">
        <v>5608</v>
      </c>
      <c r="K74" s="139"/>
      <c r="L74" s="139"/>
      <c r="M74" s="140"/>
      <c r="N74" s="119"/>
      <c r="V74" s="151"/>
    </row>
    <row r="75" spans="1:22" ht="13.8" thickBot="1" x14ac:dyDescent="0.3">
      <c r="A75" s="750"/>
      <c r="B75" s="142"/>
      <c r="C75" s="142"/>
      <c r="D75" s="143"/>
      <c r="E75" s="142"/>
      <c r="F75" s="142"/>
      <c r="G75" s="726"/>
      <c r="H75" s="838"/>
      <c r="I75" s="839"/>
      <c r="J75" s="78" t="s">
        <v>5608</v>
      </c>
      <c r="K75" s="78"/>
      <c r="L75" s="78"/>
      <c r="M75" s="145"/>
      <c r="N75" s="119"/>
      <c r="V75" s="151"/>
    </row>
    <row r="76" spans="1:22" ht="21" thickBot="1" x14ac:dyDescent="0.3">
      <c r="A76" s="750"/>
      <c r="B76" s="147" t="s">
        <v>34</v>
      </c>
      <c r="C76" s="147" t="s">
        <v>35</v>
      </c>
      <c r="D76" s="147" t="s">
        <v>5600</v>
      </c>
      <c r="E76" s="840" t="s">
        <v>5601</v>
      </c>
      <c r="F76" s="840"/>
      <c r="G76" s="730"/>
      <c r="H76" s="731"/>
      <c r="I76" s="732"/>
      <c r="J76" s="149" t="s">
        <v>5630</v>
      </c>
      <c r="K76" s="82"/>
      <c r="L76" s="82"/>
      <c r="M76" s="150"/>
      <c r="N76" s="119"/>
      <c r="V76" s="151"/>
    </row>
    <row r="77" spans="1:22" ht="13.8" thickBot="1" x14ac:dyDescent="0.3">
      <c r="A77" s="842"/>
      <c r="B77" s="152"/>
      <c r="C77" s="152"/>
      <c r="D77" s="153"/>
      <c r="E77" s="154" t="s">
        <v>5605</v>
      </c>
      <c r="F77" s="155"/>
      <c r="G77" s="712"/>
      <c r="H77" s="713"/>
      <c r="I77" s="714"/>
      <c r="J77" s="149" t="s">
        <v>5631</v>
      </c>
      <c r="K77" s="82"/>
      <c r="L77" s="82"/>
      <c r="M77" s="150"/>
      <c r="N77" s="119"/>
      <c r="V77" s="151"/>
    </row>
    <row r="78" spans="1:22" ht="21.6" thickTop="1" thickBot="1" x14ac:dyDescent="0.3">
      <c r="A78" s="834">
        <f t="shared" ref="A78" si="12">A74+1</f>
        <v>16</v>
      </c>
      <c r="B78" s="137" t="s">
        <v>22</v>
      </c>
      <c r="C78" s="137" t="s">
        <v>23</v>
      </c>
      <c r="D78" s="137" t="s">
        <v>5593</v>
      </c>
      <c r="E78" s="837" t="s">
        <v>5594</v>
      </c>
      <c r="F78" s="837"/>
      <c r="G78" s="837" t="s">
        <v>17</v>
      </c>
      <c r="H78" s="771"/>
      <c r="I78" s="43"/>
      <c r="J78" s="138" t="s">
        <v>5608</v>
      </c>
      <c r="K78" s="139"/>
      <c r="L78" s="139"/>
      <c r="M78" s="140"/>
      <c r="N78" s="119"/>
      <c r="V78" s="151"/>
    </row>
    <row r="79" spans="1:22" ht="13.8" thickBot="1" x14ac:dyDescent="0.3">
      <c r="A79" s="750"/>
      <c r="B79" s="142"/>
      <c r="C79" s="142"/>
      <c r="D79" s="143"/>
      <c r="E79" s="142"/>
      <c r="F79" s="142"/>
      <c r="G79" s="726"/>
      <c r="H79" s="838"/>
      <c r="I79" s="839"/>
      <c r="J79" s="78" t="s">
        <v>5608</v>
      </c>
      <c r="K79" s="78"/>
      <c r="L79" s="78"/>
      <c r="M79" s="145"/>
      <c r="N79" s="119"/>
      <c r="V79" s="151"/>
    </row>
    <row r="80" spans="1:22" ht="21" thickBot="1" x14ac:dyDescent="0.3">
      <c r="A80" s="750"/>
      <c r="B80" s="147" t="s">
        <v>34</v>
      </c>
      <c r="C80" s="147" t="s">
        <v>35</v>
      </c>
      <c r="D80" s="147" t="s">
        <v>5600</v>
      </c>
      <c r="E80" s="840" t="s">
        <v>5601</v>
      </c>
      <c r="F80" s="840"/>
      <c r="G80" s="730"/>
      <c r="H80" s="731"/>
      <c r="I80" s="732"/>
      <c r="J80" s="149" t="s">
        <v>5630</v>
      </c>
      <c r="K80" s="82"/>
      <c r="L80" s="82"/>
      <c r="M80" s="150"/>
      <c r="N80" s="119"/>
      <c r="V80" s="151"/>
    </row>
    <row r="81" spans="1:22" ht="13.8" thickBot="1" x14ac:dyDescent="0.3">
      <c r="A81" s="842"/>
      <c r="B81" s="152"/>
      <c r="C81" s="152"/>
      <c r="D81" s="153"/>
      <c r="E81" s="154" t="s">
        <v>5605</v>
      </c>
      <c r="F81" s="155"/>
      <c r="G81" s="712"/>
      <c r="H81" s="713"/>
      <c r="I81" s="714"/>
      <c r="J81" s="149" t="s">
        <v>5631</v>
      </c>
      <c r="K81" s="82"/>
      <c r="L81" s="82"/>
      <c r="M81" s="150"/>
      <c r="N81" s="119"/>
      <c r="V81" s="151"/>
    </row>
    <row r="82" spans="1:22" ht="21.6" thickTop="1" thickBot="1" x14ac:dyDescent="0.3">
      <c r="A82" s="834">
        <f t="shared" ref="A82" si="13">A78+1</f>
        <v>17</v>
      </c>
      <c r="B82" s="137" t="s">
        <v>22</v>
      </c>
      <c r="C82" s="137" t="s">
        <v>23</v>
      </c>
      <c r="D82" s="137" t="s">
        <v>5593</v>
      </c>
      <c r="E82" s="837" t="s">
        <v>5594</v>
      </c>
      <c r="F82" s="837"/>
      <c r="G82" s="837" t="s">
        <v>17</v>
      </c>
      <c r="H82" s="771"/>
      <c r="I82" s="43"/>
      <c r="J82" s="138" t="s">
        <v>5608</v>
      </c>
      <c r="K82" s="139"/>
      <c r="L82" s="139"/>
      <c r="M82" s="140"/>
      <c r="N82" s="119"/>
      <c r="V82" s="151"/>
    </row>
    <row r="83" spans="1:22" ht="13.8" thickBot="1" x14ac:dyDescent="0.3">
      <c r="A83" s="750"/>
      <c r="B83" s="142"/>
      <c r="C83" s="142"/>
      <c r="D83" s="143"/>
      <c r="E83" s="142"/>
      <c r="F83" s="142"/>
      <c r="G83" s="726"/>
      <c r="H83" s="838"/>
      <c r="I83" s="839"/>
      <c r="J83" s="78" t="s">
        <v>5608</v>
      </c>
      <c r="K83" s="78"/>
      <c r="L83" s="78"/>
      <c r="M83" s="145"/>
      <c r="N83" s="119"/>
      <c r="V83" s="151"/>
    </row>
    <row r="84" spans="1:22" ht="21" thickBot="1" x14ac:dyDescent="0.3">
      <c r="A84" s="750"/>
      <c r="B84" s="147" t="s">
        <v>34</v>
      </c>
      <c r="C84" s="147" t="s">
        <v>35</v>
      </c>
      <c r="D84" s="147" t="s">
        <v>5600</v>
      </c>
      <c r="E84" s="840" t="s">
        <v>5601</v>
      </c>
      <c r="F84" s="840"/>
      <c r="G84" s="730"/>
      <c r="H84" s="731"/>
      <c r="I84" s="732"/>
      <c r="J84" s="149" t="s">
        <v>5630</v>
      </c>
      <c r="K84" s="82"/>
      <c r="L84" s="82"/>
      <c r="M84" s="150"/>
      <c r="N84" s="119"/>
      <c r="V84" s="151"/>
    </row>
    <row r="85" spans="1:22" ht="13.8" thickBot="1" x14ac:dyDescent="0.3">
      <c r="A85" s="842"/>
      <c r="B85" s="152"/>
      <c r="C85" s="152"/>
      <c r="D85" s="153"/>
      <c r="E85" s="154" t="s">
        <v>5605</v>
      </c>
      <c r="F85" s="155"/>
      <c r="G85" s="712"/>
      <c r="H85" s="713"/>
      <c r="I85" s="714"/>
      <c r="J85" s="149" t="s">
        <v>5631</v>
      </c>
      <c r="K85" s="82"/>
      <c r="L85" s="82"/>
      <c r="M85" s="150"/>
      <c r="N85" s="119"/>
      <c r="V85" s="151"/>
    </row>
    <row r="86" spans="1:22" ht="21.6" thickTop="1" thickBot="1" x14ac:dyDescent="0.3">
      <c r="A86" s="834">
        <f t="shared" ref="A86" si="14">A82+1</f>
        <v>18</v>
      </c>
      <c r="B86" s="137" t="s">
        <v>22</v>
      </c>
      <c r="C86" s="137" t="s">
        <v>23</v>
      </c>
      <c r="D86" s="137" t="s">
        <v>5593</v>
      </c>
      <c r="E86" s="837" t="s">
        <v>5594</v>
      </c>
      <c r="F86" s="837"/>
      <c r="G86" s="837" t="s">
        <v>17</v>
      </c>
      <c r="H86" s="771"/>
      <c r="I86" s="43"/>
      <c r="J86" s="138" t="s">
        <v>5608</v>
      </c>
      <c r="K86" s="139"/>
      <c r="L86" s="139"/>
      <c r="M86" s="140"/>
      <c r="N86" s="119"/>
      <c r="V86" s="151"/>
    </row>
    <row r="87" spans="1:22" ht="13.8" thickBot="1" x14ac:dyDescent="0.3">
      <c r="A87" s="750"/>
      <c r="B87" s="142"/>
      <c r="C87" s="142"/>
      <c r="D87" s="143"/>
      <c r="E87" s="142"/>
      <c r="F87" s="142"/>
      <c r="G87" s="726"/>
      <c r="H87" s="838"/>
      <c r="I87" s="839"/>
      <c r="J87" s="78" t="s">
        <v>5608</v>
      </c>
      <c r="K87" s="78"/>
      <c r="L87" s="78"/>
      <c r="M87" s="145"/>
      <c r="N87" s="119"/>
      <c r="V87" s="151"/>
    </row>
    <row r="88" spans="1:22" ht="21" thickBot="1" x14ac:dyDescent="0.3">
      <c r="A88" s="750"/>
      <c r="B88" s="147" t="s">
        <v>34</v>
      </c>
      <c r="C88" s="147" t="s">
        <v>35</v>
      </c>
      <c r="D88" s="147" t="s">
        <v>5600</v>
      </c>
      <c r="E88" s="840" t="s">
        <v>5601</v>
      </c>
      <c r="F88" s="840"/>
      <c r="G88" s="730"/>
      <c r="H88" s="731"/>
      <c r="I88" s="732"/>
      <c r="J88" s="149" t="s">
        <v>5630</v>
      </c>
      <c r="K88" s="82"/>
      <c r="L88" s="82"/>
      <c r="M88" s="150"/>
      <c r="N88" s="119"/>
      <c r="V88" s="151"/>
    </row>
    <row r="89" spans="1:22" ht="13.8" thickBot="1" x14ac:dyDescent="0.3">
      <c r="A89" s="842"/>
      <c r="B89" s="152"/>
      <c r="C89" s="152"/>
      <c r="D89" s="153"/>
      <c r="E89" s="154" t="s">
        <v>5605</v>
      </c>
      <c r="F89" s="155"/>
      <c r="G89" s="712"/>
      <c r="H89" s="713"/>
      <c r="I89" s="714"/>
      <c r="J89" s="149" t="s">
        <v>5631</v>
      </c>
      <c r="K89" s="82"/>
      <c r="L89" s="82"/>
      <c r="M89" s="150"/>
      <c r="N89" s="119"/>
      <c r="V89" s="151"/>
    </row>
    <row r="90" spans="1:22" ht="21.6" thickTop="1" thickBot="1" x14ac:dyDescent="0.3">
      <c r="A90" s="834">
        <f t="shared" ref="A90" si="15">A86+1</f>
        <v>19</v>
      </c>
      <c r="B90" s="137" t="s">
        <v>22</v>
      </c>
      <c r="C90" s="137" t="s">
        <v>23</v>
      </c>
      <c r="D90" s="137" t="s">
        <v>5593</v>
      </c>
      <c r="E90" s="837" t="s">
        <v>5594</v>
      </c>
      <c r="F90" s="837"/>
      <c r="G90" s="837" t="s">
        <v>17</v>
      </c>
      <c r="H90" s="771"/>
      <c r="I90" s="43"/>
      <c r="J90" s="138" t="s">
        <v>5608</v>
      </c>
      <c r="K90" s="139"/>
      <c r="L90" s="139"/>
      <c r="M90" s="140"/>
      <c r="N90" s="119"/>
      <c r="V90" s="151"/>
    </row>
    <row r="91" spans="1:22" ht="13.8" thickBot="1" x14ac:dyDescent="0.3">
      <c r="A91" s="750"/>
      <c r="B91" s="142"/>
      <c r="C91" s="142"/>
      <c r="D91" s="143"/>
      <c r="E91" s="142"/>
      <c r="F91" s="142"/>
      <c r="G91" s="726"/>
      <c r="H91" s="838"/>
      <c r="I91" s="839"/>
      <c r="J91" s="78" t="s">
        <v>5608</v>
      </c>
      <c r="K91" s="78"/>
      <c r="L91" s="78"/>
      <c r="M91" s="145"/>
      <c r="N91" s="119"/>
      <c r="V91" s="151"/>
    </row>
    <row r="92" spans="1:22" ht="21" thickBot="1" x14ac:dyDescent="0.3">
      <c r="A92" s="750"/>
      <c r="B92" s="147" t="s">
        <v>34</v>
      </c>
      <c r="C92" s="147" t="s">
        <v>35</v>
      </c>
      <c r="D92" s="147" t="s">
        <v>5600</v>
      </c>
      <c r="E92" s="840" t="s">
        <v>5601</v>
      </c>
      <c r="F92" s="840"/>
      <c r="G92" s="730"/>
      <c r="H92" s="731"/>
      <c r="I92" s="732"/>
      <c r="J92" s="149" t="s">
        <v>5630</v>
      </c>
      <c r="K92" s="82"/>
      <c r="L92" s="82"/>
      <c r="M92" s="150"/>
      <c r="N92" s="119"/>
      <c r="V92" s="151"/>
    </row>
    <row r="93" spans="1:22" ht="13.8" thickBot="1" x14ac:dyDescent="0.3">
      <c r="A93" s="842"/>
      <c r="B93" s="152"/>
      <c r="C93" s="152"/>
      <c r="D93" s="153"/>
      <c r="E93" s="154" t="s">
        <v>5605</v>
      </c>
      <c r="F93" s="155"/>
      <c r="G93" s="712"/>
      <c r="H93" s="713"/>
      <c r="I93" s="714"/>
      <c r="J93" s="149" t="s">
        <v>5631</v>
      </c>
      <c r="K93" s="82"/>
      <c r="L93" s="82"/>
      <c r="M93" s="150"/>
      <c r="N93" s="119"/>
      <c r="V93" s="151"/>
    </row>
    <row r="94" spans="1:22" ht="21.6" thickTop="1" thickBot="1" x14ac:dyDescent="0.3">
      <c r="A94" s="834">
        <f t="shared" ref="A94" si="16">A90+1</f>
        <v>20</v>
      </c>
      <c r="B94" s="137" t="s">
        <v>22</v>
      </c>
      <c r="C94" s="137" t="s">
        <v>23</v>
      </c>
      <c r="D94" s="137" t="s">
        <v>5593</v>
      </c>
      <c r="E94" s="837" t="s">
        <v>5594</v>
      </c>
      <c r="F94" s="837"/>
      <c r="G94" s="837" t="s">
        <v>17</v>
      </c>
      <c r="H94" s="771"/>
      <c r="I94" s="43"/>
      <c r="J94" s="138" t="s">
        <v>5608</v>
      </c>
      <c r="K94" s="139"/>
      <c r="L94" s="139"/>
      <c r="M94" s="140"/>
      <c r="N94" s="119"/>
      <c r="V94" s="151"/>
    </row>
    <row r="95" spans="1:22" ht="13.8" thickBot="1" x14ac:dyDescent="0.3">
      <c r="A95" s="750"/>
      <c r="B95" s="142"/>
      <c r="C95" s="142"/>
      <c r="D95" s="143"/>
      <c r="E95" s="142"/>
      <c r="F95" s="142"/>
      <c r="G95" s="726"/>
      <c r="H95" s="838"/>
      <c r="I95" s="839"/>
      <c r="J95" s="78" t="s">
        <v>5608</v>
      </c>
      <c r="K95" s="78"/>
      <c r="L95" s="78"/>
      <c r="M95" s="145"/>
      <c r="N95" s="119"/>
      <c r="V95" s="151"/>
    </row>
    <row r="96" spans="1:22" ht="21" thickBot="1" x14ac:dyDescent="0.3">
      <c r="A96" s="750"/>
      <c r="B96" s="147" t="s">
        <v>34</v>
      </c>
      <c r="C96" s="147" t="s">
        <v>35</v>
      </c>
      <c r="D96" s="147" t="s">
        <v>5600</v>
      </c>
      <c r="E96" s="840" t="s">
        <v>5601</v>
      </c>
      <c r="F96" s="840"/>
      <c r="G96" s="730"/>
      <c r="H96" s="731"/>
      <c r="I96" s="732"/>
      <c r="J96" s="149" t="s">
        <v>5630</v>
      </c>
      <c r="K96" s="82"/>
      <c r="L96" s="82"/>
      <c r="M96" s="150"/>
      <c r="N96" s="119"/>
      <c r="V96" s="151"/>
    </row>
    <row r="97" spans="1:22" ht="13.8" thickBot="1" x14ac:dyDescent="0.3">
      <c r="A97" s="842"/>
      <c r="B97" s="152"/>
      <c r="C97" s="152"/>
      <c r="D97" s="153"/>
      <c r="E97" s="154" t="s">
        <v>5605</v>
      </c>
      <c r="F97" s="155"/>
      <c r="G97" s="712"/>
      <c r="H97" s="713"/>
      <c r="I97" s="714"/>
      <c r="J97" s="149" t="s">
        <v>5631</v>
      </c>
      <c r="K97" s="82"/>
      <c r="L97" s="82"/>
      <c r="M97" s="150"/>
      <c r="N97" s="119"/>
      <c r="V97" s="151"/>
    </row>
    <row r="98" spans="1:22" ht="21.6" thickTop="1" thickBot="1" x14ac:dyDescent="0.3">
      <c r="A98" s="834">
        <f t="shared" ref="A98" si="17">A94+1</f>
        <v>21</v>
      </c>
      <c r="B98" s="137" t="s">
        <v>22</v>
      </c>
      <c r="C98" s="137" t="s">
        <v>23</v>
      </c>
      <c r="D98" s="137" t="s">
        <v>5593</v>
      </c>
      <c r="E98" s="837" t="s">
        <v>5594</v>
      </c>
      <c r="F98" s="837"/>
      <c r="G98" s="837" t="s">
        <v>17</v>
      </c>
      <c r="H98" s="771"/>
      <c r="I98" s="43"/>
      <c r="J98" s="138" t="s">
        <v>5608</v>
      </c>
      <c r="K98" s="139"/>
      <c r="L98" s="139"/>
      <c r="M98" s="140"/>
      <c r="N98" s="119"/>
      <c r="V98" s="151"/>
    </row>
    <row r="99" spans="1:22" ht="13.8" thickBot="1" x14ac:dyDescent="0.3">
      <c r="A99" s="750"/>
      <c r="B99" s="142"/>
      <c r="C99" s="142"/>
      <c r="D99" s="143"/>
      <c r="E99" s="142"/>
      <c r="F99" s="142"/>
      <c r="G99" s="726"/>
      <c r="H99" s="838"/>
      <c r="I99" s="839"/>
      <c r="J99" s="78" t="s">
        <v>5608</v>
      </c>
      <c r="K99" s="78"/>
      <c r="L99" s="78"/>
      <c r="M99" s="145"/>
      <c r="N99" s="119"/>
      <c r="V99" s="151"/>
    </row>
    <row r="100" spans="1:22" ht="21" thickBot="1" x14ac:dyDescent="0.3">
      <c r="A100" s="750"/>
      <c r="B100" s="147" t="s">
        <v>34</v>
      </c>
      <c r="C100" s="147" t="s">
        <v>35</v>
      </c>
      <c r="D100" s="147" t="s">
        <v>5600</v>
      </c>
      <c r="E100" s="840" t="s">
        <v>5601</v>
      </c>
      <c r="F100" s="840"/>
      <c r="G100" s="730"/>
      <c r="H100" s="731"/>
      <c r="I100" s="732"/>
      <c r="J100" s="149" t="s">
        <v>5630</v>
      </c>
      <c r="K100" s="82"/>
      <c r="L100" s="82"/>
      <c r="M100" s="150"/>
      <c r="N100" s="119"/>
      <c r="V100" s="151"/>
    </row>
    <row r="101" spans="1:22" ht="13.8" thickBot="1" x14ac:dyDescent="0.3">
      <c r="A101" s="842"/>
      <c r="B101" s="152"/>
      <c r="C101" s="152"/>
      <c r="D101" s="153"/>
      <c r="E101" s="154" t="s">
        <v>5605</v>
      </c>
      <c r="F101" s="155"/>
      <c r="G101" s="712"/>
      <c r="H101" s="713"/>
      <c r="I101" s="714"/>
      <c r="J101" s="149" t="s">
        <v>5631</v>
      </c>
      <c r="K101" s="82"/>
      <c r="L101" s="82"/>
      <c r="M101" s="150"/>
      <c r="N101" s="119"/>
      <c r="V101" s="151"/>
    </row>
    <row r="102" spans="1:22" ht="21.6" thickTop="1" thickBot="1" x14ac:dyDescent="0.3">
      <c r="A102" s="834">
        <f t="shared" ref="A102" si="18">A98+1</f>
        <v>22</v>
      </c>
      <c r="B102" s="137" t="s">
        <v>22</v>
      </c>
      <c r="C102" s="137" t="s">
        <v>23</v>
      </c>
      <c r="D102" s="137" t="s">
        <v>5593</v>
      </c>
      <c r="E102" s="837" t="s">
        <v>5594</v>
      </c>
      <c r="F102" s="837"/>
      <c r="G102" s="837" t="s">
        <v>17</v>
      </c>
      <c r="H102" s="771"/>
      <c r="I102" s="43"/>
      <c r="J102" s="138" t="s">
        <v>5608</v>
      </c>
      <c r="K102" s="139"/>
      <c r="L102" s="139"/>
      <c r="M102" s="140"/>
      <c r="N102" s="119"/>
      <c r="V102" s="151"/>
    </row>
    <row r="103" spans="1:22" ht="13.8" thickBot="1" x14ac:dyDescent="0.3">
      <c r="A103" s="750"/>
      <c r="B103" s="142"/>
      <c r="C103" s="142"/>
      <c r="D103" s="143"/>
      <c r="E103" s="142"/>
      <c r="F103" s="142"/>
      <c r="G103" s="726"/>
      <c r="H103" s="838"/>
      <c r="I103" s="839"/>
      <c r="J103" s="78" t="s">
        <v>5608</v>
      </c>
      <c r="K103" s="78"/>
      <c r="L103" s="78"/>
      <c r="M103" s="145"/>
      <c r="N103" s="119"/>
      <c r="V103" s="151"/>
    </row>
    <row r="104" spans="1:22" ht="21" thickBot="1" x14ac:dyDescent="0.3">
      <c r="A104" s="750"/>
      <c r="B104" s="147" t="s">
        <v>34</v>
      </c>
      <c r="C104" s="147" t="s">
        <v>35</v>
      </c>
      <c r="D104" s="147" t="s">
        <v>5600</v>
      </c>
      <c r="E104" s="840" t="s">
        <v>5601</v>
      </c>
      <c r="F104" s="840"/>
      <c r="G104" s="730"/>
      <c r="H104" s="731"/>
      <c r="I104" s="732"/>
      <c r="J104" s="149" t="s">
        <v>5630</v>
      </c>
      <c r="K104" s="82"/>
      <c r="L104" s="82"/>
      <c r="M104" s="150"/>
      <c r="N104" s="119"/>
      <c r="V104" s="151"/>
    </row>
    <row r="105" spans="1:22" ht="13.8" thickBot="1" x14ac:dyDescent="0.3">
      <c r="A105" s="842"/>
      <c r="B105" s="152"/>
      <c r="C105" s="152"/>
      <c r="D105" s="153"/>
      <c r="E105" s="154" t="s">
        <v>5605</v>
      </c>
      <c r="F105" s="155"/>
      <c r="G105" s="712"/>
      <c r="H105" s="713"/>
      <c r="I105" s="714"/>
      <c r="J105" s="149" t="s">
        <v>5631</v>
      </c>
      <c r="K105" s="82"/>
      <c r="L105" s="82"/>
      <c r="M105" s="150"/>
      <c r="N105" s="119"/>
      <c r="V105" s="151"/>
    </row>
    <row r="106" spans="1:22" ht="21.6" thickTop="1" thickBot="1" x14ac:dyDescent="0.3">
      <c r="A106" s="834">
        <f t="shared" ref="A106" si="19">A102+1</f>
        <v>23</v>
      </c>
      <c r="B106" s="137" t="s">
        <v>22</v>
      </c>
      <c r="C106" s="137" t="s">
        <v>23</v>
      </c>
      <c r="D106" s="137" t="s">
        <v>5593</v>
      </c>
      <c r="E106" s="837" t="s">
        <v>5594</v>
      </c>
      <c r="F106" s="837"/>
      <c r="G106" s="837" t="s">
        <v>17</v>
      </c>
      <c r="H106" s="771"/>
      <c r="I106" s="43"/>
      <c r="J106" s="138" t="s">
        <v>5608</v>
      </c>
      <c r="K106" s="139"/>
      <c r="L106" s="139"/>
      <c r="M106" s="140"/>
      <c r="N106" s="119"/>
      <c r="V106" s="151"/>
    </row>
    <row r="107" spans="1:22" ht="13.8" thickBot="1" x14ac:dyDescent="0.3">
      <c r="A107" s="750"/>
      <c r="B107" s="142"/>
      <c r="C107" s="142"/>
      <c r="D107" s="143"/>
      <c r="E107" s="142"/>
      <c r="F107" s="142"/>
      <c r="G107" s="726"/>
      <c r="H107" s="838"/>
      <c r="I107" s="839"/>
      <c r="J107" s="78" t="s">
        <v>5608</v>
      </c>
      <c r="K107" s="78"/>
      <c r="L107" s="78"/>
      <c r="M107" s="145"/>
      <c r="N107" s="119"/>
      <c r="V107" s="151"/>
    </row>
    <row r="108" spans="1:22" ht="21" thickBot="1" x14ac:dyDescent="0.3">
      <c r="A108" s="750"/>
      <c r="B108" s="147" t="s">
        <v>34</v>
      </c>
      <c r="C108" s="147" t="s">
        <v>35</v>
      </c>
      <c r="D108" s="147" t="s">
        <v>5600</v>
      </c>
      <c r="E108" s="840" t="s">
        <v>5601</v>
      </c>
      <c r="F108" s="840"/>
      <c r="G108" s="730"/>
      <c r="H108" s="731"/>
      <c r="I108" s="732"/>
      <c r="J108" s="149" t="s">
        <v>5630</v>
      </c>
      <c r="K108" s="82"/>
      <c r="L108" s="82"/>
      <c r="M108" s="150"/>
      <c r="N108" s="119"/>
      <c r="V108" s="151"/>
    </row>
    <row r="109" spans="1:22" ht="13.8" thickBot="1" x14ac:dyDescent="0.3">
      <c r="A109" s="842"/>
      <c r="B109" s="152"/>
      <c r="C109" s="152"/>
      <c r="D109" s="153"/>
      <c r="E109" s="154" t="s">
        <v>5605</v>
      </c>
      <c r="F109" s="155"/>
      <c r="G109" s="712"/>
      <c r="H109" s="713"/>
      <c r="I109" s="714"/>
      <c r="J109" s="149" t="s">
        <v>5631</v>
      </c>
      <c r="K109" s="82"/>
      <c r="L109" s="82"/>
      <c r="M109" s="150"/>
      <c r="N109" s="119"/>
      <c r="V109" s="151"/>
    </row>
    <row r="110" spans="1:22" ht="21.6" thickTop="1" thickBot="1" x14ac:dyDescent="0.3">
      <c r="A110" s="834">
        <f t="shared" ref="A110" si="20">A106+1</f>
        <v>24</v>
      </c>
      <c r="B110" s="137" t="s">
        <v>22</v>
      </c>
      <c r="C110" s="137" t="s">
        <v>23</v>
      </c>
      <c r="D110" s="137" t="s">
        <v>5593</v>
      </c>
      <c r="E110" s="837" t="s">
        <v>5594</v>
      </c>
      <c r="F110" s="837"/>
      <c r="G110" s="837" t="s">
        <v>17</v>
      </c>
      <c r="H110" s="771"/>
      <c r="I110" s="43"/>
      <c r="J110" s="138" t="s">
        <v>5608</v>
      </c>
      <c r="K110" s="139"/>
      <c r="L110" s="139"/>
      <c r="M110" s="140"/>
      <c r="N110" s="119"/>
      <c r="V110" s="151"/>
    </row>
    <row r="111" spans="1:22" ht="13.8" thickBot="1" x14ac:dyDescent="0.3">
      <c r="A111" s="750"/>
      <c r="B111" s="142"/>
      <c r="C111" s="142"/>
      <c r="D111" s="143"/>
      <c r="E111" s="142"/>
      <c r="F111" s="142"/>
      <c r="G111" s="726"/>
      <c r="H111" s="838"/>
      <c r="I111" s="839"/>
      <c r="J111" s="78" t="s">
        <v>5608</v>
      </c>
      <c r="K111" s="78"/>
      <c r="L111" s="78"/>
      <c r="M111" s="145"/>
      <c r="N111" s="119"/>
      <c r="V111" s="151"/>
    </row>
    <row r="112" spans="1:22" ht="21" thickBot="1" x14ac:dyDescent="0.3">
      <c r="A112" s="750"/>
      <c r="B112" s="147" t="s">
        <v>34</v>
      </c>
      <c r="C112" s="147" t="s">
        <v>35</v>
      </c>
      <c r="D112" s="147" t="s">
        <v>5600</v>
      </c>
      <c r="E112" s="840" t="s">
        <v>5601</v>
      </c>
      <c r="F112" s="840"/>
      <c r="G112" s="730"/>
      <c r="H112" s="731"/>
      <c r="I112" s="732"/>
      <c r="J112" s="149" t="s">
        <v>5630</v>
      </c>
      <c r="K112" s="82"/>
      <c r="L112" s="82"/>
      <c r="M112" s="150"/>
      <c r="N112" s="119"/>
      <c r="V112" s="151"/>
    </row>
    <row r="113" spans="1:22" ht="13.8" thickBot="1" x14ac:dyDescent="0.3">
      <c r="A113" s="842"/>
      <c r="B113" s="152"/>
      <c r="C113" s="152"/>
      <c r="D113" s="153"/>
      <c r="E113" s="154" t="s">
        <v>5605</v>
      </c>
      <c r="F113" s="155"/>
      <c r="G113" s="712"/>
      <c r="H113" s="713"/>
      <c r="I113" s="714"/>
      <c r="J113" s="149" t="s">
        <v>5631</v>
      </c>
      <c r="K113" s="82"/>
      <c r="L113" s="82"/>
      <c r="M113" s="150"/>
      <c r="N113" s="119"/>
      <c r="V113" s="151"/>
    </row>
    <row r="114" spans="1:22" ht="21.6" thickTop="1" thickBot="1" x14ac:dyDescent="0.3">
      <c r="A114" s="834">
        <f t="shared" ref="A114" si="21">A110+1</f>
        <v>25</v>
      </c>
      <c r="B114" s="137" t="s">
        <v>22</v>
      </c>
      <c r="C114" s="137" t="s">
        <v>23</v>
      </c>
      <c r="D114" s="137" t="s">
        <v>5593</v>
      </c>
      <c r="E114" s="837" t="s">
        <v>5594</v>
      </c>
      <c r="F114" s="837"/>
      <c r="G114" s="837" t="s">
        <v>17</v>
      </c>
      <c r="H114" s="771"/>
      <c r="I114" s="43"/>
      <c r="J114" s="138" t="s">
        <v>5608</v>
      </c>
      <c r="K114" s="139"/>
      <c r="L114" s="139"/>
      <c r="M114" s="140"/>
      <c r="N114" s="119"/>
      <c r="V114" s="151"/>
    </row>
    <row r="115" spans="1:22" ht="13.8" thickBot="1" x14ac:dyDescent="0.3">
      <c r="A115" s="750"/>
      <c r="B115" s="142"/>
      <c r="C115" s="142"/>
      <c r="D115" s="143"/>
      <c r="E115" s="142"/>
      <c r="F115" s="142"/>
      <c r="G115" s="726"/>
      <c r="H115" s="838"/>
      <c r="I115" s="839"/>
      <c r="J115" s="78" t="s">
        <v>5608</v>
      </c>
      <c r="K115" s="78"/>
      <c r="L115" s="78"/>
      <c r="M115" s="145"/>
      <c r="N115" s="119"/>
      <c r="V115" s="151"/>
    </row>
    <row r="116" spans="1:22" ht="21" thickBot="1" x14ac:dyDescent="0.3">
      <c r="A116" s="750"/>
      <c r="B116" s="147" t="s">
        <v>34</v>
      </c>
      <c r="C116" s="147" t="s">
        <v>35</v>
      </c>
      <c r="D116" s="147" t="s">
        <v>5600</v>
      </c>
      <c r="E116" s="840" t="s">
        <v>5601</v>
      </c>
      <c r="F116" s="840"/>
      <c r="G116" s="730"/>
      <c r="H116" s="731"/>
      <c r="I116" s="732"/>
      <c r="J116" s="149" t="s">
        <v>5630</v>
      </c>
      <c r="K116" s="82"/>
      <c r="L116" s="82"/>
      <c r="M116" s="150"/>
      <c r="N116" s="119"/>
      <c r="V116" s="151"/>
    </row>
    <row r="117" spans="1:22" ht="13.8" thickBot="1" x14ac:dyDescent="0.3">
      <c r="A117" s="842"/>
      <c r="B117" s="152"/>
      <c r="C117" s="152"/>
      <c r="D117" s="153"/>
      <c r="E117" s="154" t="s">
        <v>5605</v>
      </c>
      <c r="F117" s="155"/>
      <c r="G117" s="712"/>
      <c r="H117" s="713"/>
      <c r="I117" s="714"/>
      <c r="J117" s="149" t="s">
        <v>5631</v>
      </c>
      <c r="K117" s="82"/>
      <c r="L117" s="82"/>
      <c r="M117" s="150"/>
      <c r="N117" s="119"/>
      <c r="V117" s="151"/>
    </row>
    <row r="118" spans="1:22" ht="21.6" thickTop="1" thickBot="1" x14ac:dyDescent="0.3">
      <c r="A118" s="834">
        <f t="shared" ref="A118" si="22">A114+1</f>
        <v>26</v>
      </c>
      <c r="B118" s="137" t="s">
        <v>22</v>
      </c>
      <c r="C118" s="137" t="s">
        <v>23</v>
      </c>
      <c r="D118" s="137" t="s">
        <v>5593</v>
      </c>
      <c r="E118" s="837" t="s">
        <v>5594</v>
      </c>
      <c r="F118" s="837"/>
      <c r="G118" s="837" t="s">
        <v>17</v>
      </c>
      <c r="H118" s="771"/>
      <c r="I118" s="43"/>
      <c r="J118" s="138" t="s">
        <v>5608</v>
      </c>
      <c r="K118" s="139"/>
      <c r="L118" s="139"/>
      <c r="M118" s="140"/>
      <c r="N118" s="119"/>
      <c r="V118" s="151"/>
    </row>
    <row r="119" spans="1:22" ht="13.8" thickBot="1" x14ac:dyDescent="0.3">
      <c r="A119" s="750"/>
      <c r="B119" s="142"/>
      <c r="C119" s="142"/>
      <c r="D119" s="143"/>
      <c r="E119" s="142"/>
      <c r="F119" s="142"/>
      <c r="G119" s="726"/>
      <c r="H119" s="838"/>
      <c r="I119" s="839"/>
      <c r="J119" s="78" t="s">
        <v>5608</v>
      </c>
      <c r="K119" s="78"/>
      <c r="L119" s="78"/>
      <c r="M119" s="145"/>
      <c r="N119" s="119"/>
      <c r="V119" s="151"/>
    </row>
    <row r="120" spans="1:22" ht="21" thickBot="1" x14ac:dyDescent="0.3">
      <c r="A120" s="750"/>
      <c r="B120" s="147" t="s">
        <v>34</v>
      </c>
      <c r="C120" s="147" t="s">
        <v>35</v>
      </c>
      <c r="D120" s="147" t="s">
        <v>5600</v>
      </c>
      <c r="E120" s="840" t="s">
        <v>5601</v>
      </c>
      <c r="F120" s="840"/>
      <c r="G120" s="730"/>
      <c r="H120" s="731"/>
      <c r="I120" s="732"/>
      <c r="J120" s="149" t="s">
        <v>5630</v>
      </c>
      <c r="K120" s="82"/>
      <c r="L120" s="82"/>
      <c r="M120" s="150"/>
      <c r="N120" s="119"/>
      <c r="V120" s="151"/>
    </row>
    <row r="121" spans="1:22" ht="13.8" thickBot="1" x14ac:dyDescent="0.3">
      <c r="A121" s="842"/>
      <c r="B121" s="152"/>
      <c r="C121" s="152"/>
      <c r="D121" s="153"/>
      <c r="E121" s="154" t="s">
        <v>5605</v>
      </c>
      <c r="F121" s="155"/>
      <c r="G121" s="712"/>
      <c r="H121" s="713"/>
      <c r="I121" s="714"/>
      <c r="J121" s="149" t="s">
        <v>5631</v>
      </c>
      <c r="K121" s="82"/>
      <c r="L121" s="82"/>
      <c r="M121" s="150"/>
      <c r="N121" s="119"/>
      <c r="V121" s="151"/>
    </row>
    <row r="122" spans="1:22" ht="21.6" thickTop="1" thickBot="1" x14ac:dyDescent="0.3">
      <c r="A122" s="834">
        <f t="shared" ref="A122" si="23">A118+1</f>
        <v>27</v>
      </c>
      <c r="B122" s="137" t="s">
        <v>22</v>
      </c>
      <c r="C122" s="137" t="s">
        <v>23</v>
      </c>
      <c r="D122" s="137" t="s">
        <v>5593</v>
      </c>
      <c r="E122" s="837" t="s">
        <v>5594</v>
      </c>
      <c r="F122" s="837"/>
      <c r="G122" s="837" t="s">
        <v>17</v>
      </c>
      <c r="H122" s="771"/>
      <c r="I122" s="43"/>
      <c r="J122" s="138" t="s">
        <v>5608</v>
      </c>
      <c r="K122" s="139"/>
      <c r="L122" s="139"/>
      <c r="M122" s="140"/>
      <c r="N122" s="119"/>
      <c r="V122" s="151"/>
    </row>
    <row r="123" spans="1:22" ht="13.8" thickBot="1" x14ac:dyDescent="0.3">
      <c r="A123" s="750"/>
      <c r="B123" s="142"/>
      <c r="C123" s="142"/>
      <c r="D123" s="143"/>
      <c r="E123" s="142"/>
      <c r="F123" s="142"/>
      <c r="G123" s="726"/>
      <c r="H123" s="838"/>
      <c r="I123" s="839"/>
      <c r="J123" s="78" t="s">
        <v>5608</v>
      </c>
      <c r="K123" s="78"/>
      <c r="L123" s="78"/>
      <c r="M123" s="145"/>
      <c r="N123" s="119"/>
      <c r="V123" s="151"/>
    </row>
    <row r="124" spans="1:22" ht="21" thickBot="1" x14ac:dyDescent="0.3">
      <c r="A124" s="750"/>
      <c r="B124" s="147" t="s">
        <v>34</v>
      </c>
      <c r="C124" s="147" t="s">
        <v>35</v>
      </c>
      <c r="D124" s="147" t="s">
        <v>5600</v>
      </c>
      <c r="E124" s="840" t="s">
        <v>5601</v>
      </c>
      <c r="F124" s="840"/>
      <c r="G124" s="730"/>
      <c r="H124" s="731"/>
      <c r="I124" s="732"/>
      <c r="J124" s="149" t="s">
        <v>5630</v>
      </c>
      <c r="K124" s="82"/>
      <c r="L124" s="82"/>
      <c r="M124" s="150"/>
      <c r="N124" s="119"/>
      <c r="V124" s="151"/>
    </row>
    <row r="125" spans="1:22" ht="13.8" thickBot="1" x14ac:dyDescent="0.3">
      <c r="A125" s="842"/>
      <c r="B125" s="152"/>
      <c r="C125" s="152"/>
      <c r="D125" s="153"/>
      <c r="E125" s="154" t="s">
        <v>5605</v>
      </c>
      <c r="F125" s="155"/>
      <c r="G125" s="712"/>
      <c r="H125" s="713"/>
      <c r="I125" s="714"/>
      <c r="J125" s="149" t="s">
        <v>5631</v>
      </c>
      <c r="K125" s="82"/>
      <c r="L125" s="82"/>
      <c r="M125" s="150"/>
      <c r="N125" s="119"/>
      <c r="V125" s="151"/>
    </row>
    <row r="126" spans="1:22" ht="21.6" thickTop="1" thickBot="1" x14ac:dyDescent="0.3">
      <c r="A126" s="834">
        <f t="shared" ref="A126" si="24">A122+1</f>
        <v>28</v>
      </c>
      <c r="B126" s="137" t="s">
        <v>22</v>
      </c>
      <c r="C126" s="137" t="s">
        <v>23</v>
      </c>
      <c r="D126" s="137" t="s">
        <v>5593</v>
      </c>
      <c r="E126" s="837" t="s">
        <v>5594</v>
      </c>
      <c r="F126" s="837"/>
      <c r="G126" s="837" t="s">
        <v>17</v>
      </c>
      <c r="H126" s="771"/>
      <c r="I126" s="43"/>
      <c r="J126" s="138" t="s">
        <v>5608</v>
      </c>
      <c r="K126" s="139"/>
      <c r="L126" s="139"/>
      <c r="M126" s="140"/>
      <c r="N126" s="119"/>
      <c r="V126" s="151"/>
    </row>
    <row r="127" spans="1:22" ht="13.8" thickBot="1" x14ac:dyDescent="0.3">
      <c r="A127" s="750"/>
      <c r="B127" s="142"/>
      <c r="C127" s="142"/>
      <c r="D127" s="143"/>
      <c r="E127" s="142"/>
      <c r="F127" s="142"/>
      <c r="G127" s="726"/>
      <c r="H127" s="838"/>
      <c r="I127" s="839"/>
      <c r="J127" s="78" t="s">
        <v>5608</v>
      </c>
      <c r="K127" s="78"/>
      <c r="L127" s="78"/>
      <c r="M127" s="145"/>
      <c r="N127" s="119"/>
      <c r="V127" s="151"/>
    </row>
    <row r="128" spans="1:22" ht="21" thickBot="1" x14ac:dyDescent="0.3">
      <c r="A128" s="750"/>
      <c r="B128" s="147" t="s">
        <v>34</v>
      </c>
      <c r="C128" s="147" t="s">
        <v>35</v>
      </c>
      <c r="D128" s="147" t="s">
        <v>5600</v>
      </c>
      <c r="E128" s="840" t="s">
        <v>5601</v>
      </c>
      <c r="F128" s="840"/>
      <c r="G128" s="730"/>
      <c r="H128" s="731"/>
      <c r="I128" s="732"/>
      <c r="J128" s="149" t="s">
        <v>5630</v>
      </c>
      <c r="K128" s="82"/>
      <c r="L128" s="82"/>
      <c r="M128" s="150"/>
      <c r="N128" s="119"/>
      <c r="V128" s="151"/>
    </row>
    <row r="129" spans="1:22" ht="13.8" thickBot="1" x14ac:dyDescent="0.3">
      <c r="A129" s="842"/>
      <c r="B129" s="152"/>
      <c r="C129" s="152"/>
      <c r="D129" s="153"/>
      <c r="E129" s="154" t="s">
        <v>5605</v>
      </c>
      <c r="F129" s="155"/>
      <c r="G129" s="712"/>
      <c r="H129" s="713"/>
      <c r="I129" s="714"/>
      <c r="J129" s="149" t="s">
        <v>5631</v>
      </c>
      <c r="K129" s="82"/>
      <c r="L129" s="82"/>
      <c r="M129" s="150"/>
      <c r="N129" s="119"/>
      <c r="V129" s="151"/>
    </row>
    <row r="130" spans="1:22" ht="21.6" thickTop="1" thickBot="1" x14ac:dyDescent="0.3">
      <c r="A130" s="834">
        <f t="shared" ref="A130" si="25">A126+1</f>
        <v>29</v>
      </c>
      <c r="B130" s="137" t="s">
        <v>22</v>
      </c>
      <c r="C130" s="137" t="s">
        <v>23</v>
      </c>
      <c r="D130" s="137" t="s">
        <v>5593</v>
      </c>
      <c r="E130" s="837" t="s">
        <v>5594</v>
      </c>
      <c r="F130" s="837"/>
      <c r="G130" s="837" t="s">
        <v>17</v>
      </c>
      <c r="H130" s="771"/>
      <c r="I130" s="43"/>
      <c r="J130" s="138" t="s">
        <v>5608</v>
      </c>
      <c r="K130" s="139"/>
      <c r="L130" s="139"/>
      <c r="M130" s="140"/>
      <c r="N130" s="119"/>
      <c r="V130" s="151"/>
    </row>
    <row r="131" spans="1:22" ht="13.8" thickBot="1" x14ac:dyDescent="0.3">
      <c r="A131" s="750"/>
      <c r="B131" s="142"/>
      <c r="C131" s="142"/>
      <c r="D131" s="143"/>
      <c r="E131" s="142"/>
      <c r="F131" s="142"/>
      <c r="G131" s="726"/>
      <c r="H131" s="838"/>
      <c r="I131" s="839"/>
      <c r="J131" s="78" t="s">
        <v>5608</v>
      </c>
      <c r="K131" s="78"/>
      <c r="L131" s="78"/>
      <c r="M131" s="145"/>
      <c r="N131" s="119"/>
      <c r="V131" s="151"/>
    </row>
    <row r="132" spans="1:22" ht="21" thickBot="1" x14ac:dyDescent="0.3">
      <c r="A132" s="750"/>
      <c r="B132" s="147" t="s">
        <v>34</v>
      </c>
      <c r="C132" s="147" t="s">
        <v>35</v>
      </c>
      <c r="D132" s="147" t="s">
        <v>5600</v>
      </c>
      <c r="E132" s="840" t="s">
        <v>5601</v>
      </c>
      <c r="F132" s="840"/>
      <c r="G132" s="730"/>
      <c r="H132" s="731"/>
      <c r="I132" s="732"/>
      <c r="J132" s="149" t="s">
        <v>5630</v>
      </c>
      <c r="K132" s="82"/>
      <c r="L132" s="82"/>
      <c r="M132" s="150"/>
      <c r="N132" s="119"/>
      <c r="V132" s="151"/>
    </row>
    <row r="133" spans="1:22" ht="13.8" thickBot="1" x14ac:dyDescent="0.3">
      <c r="A133" s="842"/>
      <c r="B133" s="152"/>
      <c r="C133" s="152"/>
      <c r="D133" s="153"/>
      <c r="E133" s="154" t="s">
        <v>5605</v>
      </c>
      <c r="F133" s="155"/>
      <c r="G133" s="712"/>
      <c r="H133" s="713"/>
      <c r="I133" s="714"/>
      <c r="J133" s="149" t="s">
        <v>5631</v>
      </c>
      <c r="K133" s="82"/>
      <c r="L133" s="82"/>
      <c r="M133" s="150"/>
      <c r="N133" s="119"/>
      <c r="V133" s="151"/>
    </row>
    <row r="134" spans="1:22" ht="21.6" thickTop="1" thickBot="1" x14ac:dyDescent="0.3">
      <c r="A134" s="834">
        <f t="shared" ref="A134" si="26">A130+1</f>
        <v>30</v>
      </c>
      <c r="B134" s="137" t="s">
        <v>22</v>
      </c>
      <c r="C134" s="137" t="s">
        <v>23</v>
      </c>
      <c r="D134" s="137" t="s">
        <v>5593</v>
      </c>
      <c r="E134" s="837" t="s">
        <v>5594</v>
      </c>
      <c r="F134" s="837"/>
      <c r="G134" s="837" t="s">
        <v>17</v>
      </c>
      <c r="H134" s="771"/>
      <c r="I134" s="43"/>
      <c r="J134" s="138" t="s">
        <v>5608</v>
      </c>
      <c r="K134" s="139"/>
      <c r="L134" s="139"/>
      <c r="M134" s="140"/>
      <c r="N134" s="119"/>
      <c r="V134" s="151"/>
    </row>
    <row r="135" spans="1:22" ht="13.8" thickBot="1" x14ac:dyDescent="0.3">
      <c r="A135" s="750"/>
      <c r="B135" s="142"/>
      <c r="C135" s="142"/>
      <c r="D135" s="143"/>
      <c r="E135" s="142"/>
      <c r="F135" s="142"/>
      <c r="G135" s="726"/>
      <c r="H135" s="838"/>
      <c r="I135" s="839"/>
      <c r="J135" s="78" t="s">
        <v>5608</v>
      </c>
      <c r="K135" s="78"/>
      <c r="L135" s="78"/>
      <c r="M135" s="145"/>
      <c r="N135" s="119"/>
      <c r="V135" s="151"/>
    </row>
    <row r="136" spans="1:22" ht="21" thickBot="1" x14ac:dyDescent="0.3">
      <c r="A136" s="750"/>
      <c r="B136" s="147" t="s">
        <v>34</v>
      </c>
      <c r="C136" s="147" t="s">
        <v>35</v>
      </c>
      <c r="D136" s="147" t="s">
        <v>5600</v>
      </c>
      <c r="E136" s="840" t="s">
        <v>5601</v>
      </c>
      <c r="F136" s="840"/>
      <c r="G136" s="730"/>
      <c r="H136" s="731"/>
      <c r="I136" s="732"/>
      <c r="J136" s="149" t="s">
        <v>5630</v>
      </c>
      <c r="K136" s="82"/>
      <c r="L136" s="82"/>
      <c r="M136" s="150"/>
      <c r="N136" s="119"/>
      <c r="V136" s="151"/>
    </row>
    <row r="137" spans="1:22" ht="13.8" thickBot="1" x14ac:dyDescent="0.3">
      <c r="A137" s="842"/>
      <c r="B137" s="152"/>
      <c r="C137" s="152"/>
      <c r="D137" s="153"/>
      <c r="E137" s="154" t="s">
        <v>5605</v>
      </c>
      <c r="F137" s="155"/>
      <c r="G137" s="712"/>
      <c r="H137" s="713"/>
      <c r="I137" s="714"/>
      <c r="J137" s="149" t="s">
        <v>5631</v>
      </c>
      <c r="K137" s="82"/>
      <c r="L137" s="82"/>
      <c r="M137" s="150"/>
      <c r="N137" s="119"/>
      <c r="V137" s="151"/>
    </row>
    <row r="138" spans="1:22" ht="21.6" thickTop="1" thickBot="1" x14ac:dyDescent="0.3">
      <c r="A138" s="834">
        <f t="shared" ref="A138" si="27">A134+1</f>
        <v>31</v>
      </c>
      <c r="B138" s="137" t="s">
        <v>22</v>
      </c>
      <c r="C138" s="137" t="s">
        <v>23</v>
      </c>
      <c r="D138" s="137" t="s">
        <v>5593</v>
      </c>
      <c r="E138" s="837" t="s">
        <v>5594</v>
      </c>
      <c r="F138" s="837"/>
      <c r="G138" s="837" t="s">
        <v>17</v>
      </c>
      <c r="H138" s="771"/>
      <c r="I138" s="43"/>
      <c r="J138" s="138" t="s">
        <v>5608</v>
      </c>
      <c r="K138" s="139"/>
      <c r="L138" s="139"/>
      <c r="M138" s="140"/>
      <c r="N138" s="119"/>
      <c r="V138" s="151"/>
    </row>
    <row r="139" spans="1:22" ht="13.8" thickBot="1" x14ac:dyDescent="0.3">
      <c r="A139" s="750"/>
      <c r="B139" s="142"/>
      <c r="C139" s="142"/>
      <c r="D139" s="143"/>
      <c r="E139" s="142"/>
      <c r="F139" s="142"/>
      <c r="G139" s="726"/>
      <c r="H139" s="838"/>
      <c r="I139" s="839"/>
      <c r="J139" s="78" t="s">
        <v>5608</v>
      </c>
      <c r="K139" s="78"/>
      <c r="L139" s="78"/>
      <c r="M139" s="145"/>
      <c r="N139" s="119"/>
      <c r="V139" s="151"/>
    </row>
    <row r="140" spans="1:22" ht="21" thickBot="1" x14ac:dyDescent="0.3">
      <c r="A140" s="750"/>
      <c r="B140" s="147" t="s">
        <v>34</v>
      </c>
      <c r="C140" s="147" t="s">
        <v>35</v>
      </c>
      <c r="D140" s="147" t="s">
        <v>5600</v>
      </c>
      <c r="E140" s="840" t="s">
        <v>5601</v>
      </c>
      <c r="F140" s="840"/>
      <c r="G140" s="730"/>
      <c r="H140" s="731"/>
      <c r="I140" s="732"/>
      <c r="J140" s="149" t="s">
        <v>5630</v>
      </c>
      <c r="K140" s="82"/>
      <c r="L140" s="82"/>
      <c r="M140" s="150"/>
      <c r="N140" s="119"/>
      <c r="V140" s="151"/>
    </row>
    <row r="141" spans="1:22" ht="13.8" thickBot="1" x14ac:dyDescent="0.3">
      <c r="A141" s="842"/>
      <c r="B141" s="152"/>
      <c r="C141" s="152"/>
      <c r="D141" s="153"/>
      <c r="E141" s="154" t="s">
        <v>5605</v>
      </c>
      <c r="F141" s="155"/>
      <c r="G141" s="712"/>
      <c r="H141" s="713"/>
      <c r="I141" s="714"/>
      <c r="J141" s="149" t="s">
        <v>5631</v>
      </c>
      <c r="K141" s="82"/>
      <c r="L141" s="82"/>
      <c r="M141" s="150"/>
      <c r="N141" s="119"/>
      <c r="V141" s="151"/>
    </row>
    <row r="142" spans="1:22" ht="21.6" thickTop="1" thickBot="1" x14ac:dyDescent="0.3">
      <c r="A142" s="834">
        <f t="shared" ref="A142" si="28">A138+1</f>
        <v>32</v>
      </c>
      <c r="B142" s="137" t="s">
        <v>22</v>
      </c>
      <c r="C142" s="137" t="s">
        <v>23</v>
      </c>
      <c r="D142" s="137" t="s">
        <v>5593</v>
      </c>
      <c r="E142" s="837" t="s">
        <v>5594</v>
      </c>
      <c r="F142" s="837"/>
      <c r="G142" s="837" t="s">
        <v>17</v>
      </c>
      <c r="H142" s="771"/>
      <c r="I142" s="43"/>
      <c r="J142" s="138" t="s">
        <v>5608</v>
      </c>
      <c r="K142" s="139"/>
      <c r="L142" s="139"/>
      <c r="M142" s="140"/>
      <c r="N142" s="119"/>
      <c r="V142" s="151"/>
    </row>
    <row r="143" spans="1:22" ht="13.8" thickBot="1" x14ac:dyDescent="0.3">
      <c r="A143" s="750"/>
      <c r="B143" s="142"/>
      <c r="C143" s="142"/>
      <c r="D143" s="143"/>
      <c r="E143" s="142"/>
      <c r="F143" s="142"/>
      <c r="G143" s="726"/>
      <c r="H143" s="838"/>
      <c r="I143" s="839"/>
      <c r="J143" s="78" t="s">
        <v>5608</v>
      </c>
      <c r="K143" s="78"/>
      <c r="L143" s="78"/>
      <c r="M143" s="145"/>
      <c r="N143" s="119"/>
      <c r="V143" s="151"/>
    </row>
    <row r="144" spans="1:22" ht="21" thickBot="1" x14ac:dyDescent="0.3">
      <c r="A144" s="750"/>
      <c r="B144" s="147" t="s">
        <v>34</v>
      </c>
      <c r="C144" s="147" t="s">
        <v>35</v>
      </c>
      <c r="D144" s="147" t="s">
        <v>5600</v>
      </c>
      <c r="E144" s="840" t="s">
        <v>5601</v>
      </c>
      <c r="F144" s="840"/>
      <c r="G144" s="730"/>
      <c r="H144" s="731"/>
      <c r="I144" s="732"/>
      <c r="J144" s="149" t="s">
        <v>5630</v>
      </c>
      <c r="K144" s="82"/>
      <c r="L144" s="82"/>
      <c r="M144" s="150"/>
      <c r="N144" s="119"/>
      <c r="V144" s="151"/>
    </row>
    <row r="145" spans="1:22" ht="13.8" thickBot="1" x14ac:dyDescent="0.3">
      <c r="A145" s="842"/>
      <c r="B145" s="152"/>
      <c r="C145" s="152"/>
      <c r="D145" s="153"/>
      <c r="E145" s="154" t="s">
        <v>5605</v>
      </c>
      <c r="F145" s="155"/>
      <c r="G145" s="712"/>
      <c r="H145" s="713"/>
      <c r="I145" s="714"/>
      <c r="J145" s="149" t="s">
        <v>5631</v>
      </c>
      <c r="K145" s="82"/>
      <c r="L145" s="82"/>
      <c r="M145" s="150"/>
      <c r="N145" s="119"/>
      <c r="V145" s="151"/>
    </row>
    <row r="146" spans="1:22" ht="21.6" thickTop="1" thickBot="1" x14ac:dyDescent="0.3">
      <c r="A146" s="834">
        <f t="shared" ref="A146" si="29">A142+1</f>
        <v>33</v>
      </c>
      <c r="B146" s="137" t="s">
        <v>22</v>
      </c>
      <c r="C146" s="137" t="s">
        <v>23</v>
      </c>
      <c r="D146" s="137" t="s">
        <v>5593</v>
      </c>
      <c r="E146" s="837" t="s">
        <v>5594</v>
      </c>
      <c r="F146" s="837"/>
      <c r="G146" s="837" t="s">
        <v>17</v>
      </c>
      <c r="H146" s="771"/>
      <c r="I146" s="43"/>
      <c r="J146" s="138" t="s">
        <v>5608</v>
      </c>
      <c r="K146" s="139"/>
      <c r="L146" s="139"/>
      <c r="M146" s="140"/>
      <c r="N146" s="119"/>
      <c r="V146" s="151"/>
    </row>
    <row r="147" spans="1:22" ht="13.8" thickBot="1" x14ac:dyDescent="0.3">
      <c r="A147" s="750"/>
      <c r="B147" s="142"/>
      <c r="C147" s="142"/>
      <c r="D147" s="143"/>
      <c r="E147" s="142"/>
      <c r="F147" s="142"/>
      <c r="G147" s="726"/>
      <c r="H147" s="838"/>
      <c r="I147" s="839"/>
      <c r="J147" s="78" t="s">
        <v>5608</v>
      </c>
      <c r="K147" s="78"/>
      <c r="L147" s="78"/>
      <c r="M147" s="145"/>
      <c r="N147" s="119"/>
      <c r="V147" s="151"/>
    </row>
    <row r="148" spans="1:22" ht="21" thickBot="1" x14ac:dyDescent="0.3">
      <c r="A148" s="750"/>
      <c r="B148" s="147" t="s">
        <v>34</v>
      </c>
      <c r="C148" s="147" t="s">
        <v>35</v>
      </c>
      <c r="D148" s="147" t="s">
        <v>5600</v>
      </c>
      <c r="E148" s="840" t="s">
        <v>5601</v>
      </c>
      <c r="F148" s="840"/>
      <c r="G148" s="730"/>
      <c r="H148" s="731"/>
      <c r="I148" s="732"/>
      <c r="J148" s="149" t="s">
        <v>5630</v>
      </c>
      <c r="K148" s="82"/>
      <c r="L148" s="82"/>
      <c r="M148" s="150"/>
      <c r="N148" s="119"/>
      <c r="V148" s="151"/>
    </row>
    <row r="149" spans="1:22" ht="13.8" thickBot="1" x14ac:dyDescent="0.3">
      <c r="A149" s="842"/>
      <c r="B149" s="152"/>
      <c r="C149" s="152"/>
      <c r="D149" s="153"/>
      <c r="E149" s="154" t="s">
        <v>5605</v>
      </c>
      <c r="F149" s="155"/>
      <c r="G149" s="712"/>
      <c r="H149" s="713"/>
      <c r="I149" s="714"/>
      <c r="J149" s="149" t="s">
        <v>5631</v>
      </c>
      <c r="K149" s="82"/>
      <c r="L149" s="82"/>
      <c r="M149" s="150"/>
      <c r="N149" s="119"/>
      <c r="V149" s="151"/>
    </row>
    <row r="150" spans="1:22" ht="21.6" thickTop="1" thickBot="1" x14ac:dyDescent="0.3">
      <c r="A150" s="834">
        <f t="shared" ref="A150" si="30">A146+1</f>
        <v>34</v>
      </c>
      <c r="B150" s="137" t="s">
        <v>22</v>
      </c>
      <c r="C150" s="137" t="s">
        <v>23</v>
      </c>
      <c r="D150" s="137" t="s">
        <v>5593</v>
      </c>
      <c r="E150" s="837" t="s">
        <v>5594</v>
      </c>
      <c r="F150" s="837"/>
      <c r="G150" s="837" t="s">
        <v>17</v>
      </c>
      <c r="H150" s="771"/>
      <c r="I150" s="43"/>
      <c r="J150" s="138" t="s">
        <v>5608</v>
      </c>
      <c r="K150" s="139"/>
      <c r="L150" s="139"/>
      <c r="M150" s="140"/>
      <c r="N150" s="119"/>
      <c r="V150" s="151"/>
    </row>
    <row r="151" spans="1:22" ht="13.8" thickBot="1" x14ac:dyDescent="0.3">
      <c r="A151" s="750"/>
      <c r="B151" s="142"/>
      <c r="C151" s="142"/>
      <c r="D151" s="143"/>
      <c r="E151" s="142"/>
      <c r="F151" s="142"/>
      <c r="G151" s="726"/>
      <c r="H151" s="838"/>
      <c r="I151" s="839"/>
      <c r="J151" s="78" t="s">
        <v>5608</v>
      </c>
      <c r="K151" s="78"/>
      <c r="L151" s="78"/>
      <c r="M151" s="145"/>
      <c r="N151" s="119"/>
      <c r="V151" s="151"/>
    </row>
    <row r="152" spans="1:22" ht="21" thickBot="1" x14ac:dyDescent="0.3">
      <c r="A152" s="750"/>
      <c r="B152" s="147" t="s">
        <v>34</v>
      </c>
      <c r="C152" s="147" t="s">
        <v>35</v>
      </c>
      <c r="D152" s="147" t="s">
        <v>5600</v>
      </c>
      <c r="E152" s="840" t="s">
        <v>5601</v>
      </c>
      <c r="F152" s="840"/>
      <c r="G152" s="730"/>
      <c r="H152" s="731"/>
      <c r="I152" s="732"/>
      <c r="J152" s="149" t="s">
        <v>5630</v>
      </c>
      <c r="K152" s="82"/>
      <c r="L152" s="82"/>
      <c r="M152" s="150"/>
      <c r="N152" s="119"/>
      <c r="V152" s="151"/>
    </row>
    <row r="153" spans="1:22" ht="13.8" thickBot="1" x14ac:dyDescent="0.3">
      <c r="A153" s="842"/>
      <c r="B153" s="152"/>
      <c r="C153" s="152"/>
      <c r="D153" s="153"/>
      <c r="E153" s="154" t="s">
        <v>5605</v>
      </c>
      <c r="F153" s="155"/>
      <c r="G153" s="712"/>
      <c r="H153" s="713"/>
      <c r="I153" s="714"/>
      <c r="J153" s="149" t="s">
        <v>5631</v>
      </c>
      <c r="K153" s="82"/>
      <c r="L153" s="82"/>
      <c r="M153" s="150"/>
      <c r="N153" s="119"/>
      <c r="V153" s="151"/>
    </row>
    <row r="154" spans="1:22" ht="21.6" thickTop="1" thickBot="1" x14ac:dyDescent="0.3">
      <c r="A154" s="834">
        <f t="shared" ref="A154" si="31">A150+1</f>
        <v>35</v>
      </c>
      <c r="B154" s="137" t="s">
        <v>22</v>
      </c>
      <c r="C154" s="137" t="s">
        <v>23</v>
      </c>
      <c r="D154" s="137" t="s">
        <v>5593</v>
      </c>
      <c r="E154" s="837" t="s">
        <v>5594</v>
      </c>
      <c r="F154" s="837"/>
      <c r="G154" s="837" t="s">
        <v>17</v>
      </c>
      <c r="H154" s="771"/>
      <c r="I154" s="43"/>
      <c r="J154" s="138" t="s">
        <v>5608</v>
      </c>
      <c r="K154" s="139"/>
      <c r="L154" s="139"/>
      <c r="M154" s="140"/>
      <c r="N154" s="119"/>
      <c r="V154" s="151"/>
    </row>
    <row r="155" spans="1:22" ht="13.8" thickBot="1" x14ac:dyDescent="0.3">
      <c r="A155" s="750"/>
      <c r="B155" s="142"/>
      <c r="C155" s="142"/>
      <c r="D155" s="143"/>
      <c r="E155" s="142"/>
      <c r="F155" s="142"/>
      <c r="G155" s="726"/>
      <c r="H155" s="838"/>
      <c r="I155" s="839"/>
      <c r="J155" s="78" t="s">
        <v>5608</v>
      </c>
      <c r="K155" s="78"/>
      <c r="L155" s="78"/>
      <c r="M155" s="145"/>
      <c r="N155" s="119"/>
      <c r="V155" s="151"/>
    </row>
    <row r="156" spans="1:22" ht="21" thickBot="1" x14ac:dyDescent="0.3">
      <c r="A156" s="750"/>
      <c r="B156" s="147" t="s">
        <v>34</v>
      </c>
      <c r="C156" s="147" t="s">
        <v>35</v>
      </c>
      <c r="D156" s="147" t="s">
        <v>5600</v>
      </c>
      <c r="E156" s="840" t="s">
        <v>5601</v>
      </c>
      <c r="F156" s="840"/>
      <c r="G156" s="730"/>
      <c r="H156" s="731"/>
      <c r="I156" s="732"/>
      <c r="J156" s="149" t="s">
        <v>5630</v>
      </c>
      <c r="K156" s="82"/>
      <c r="L156" s="82"/>
      <c r="M156" s="150"/>
      <c r="N156" s="119"/>
      <c r="V156" s="151"/>
    </row>
    <row r="157" spans="1:22" ht="13.8" thickBot="1" x14ac:dyDescent="0.3">
      <c r="A157" s="842"/>
      <c r="B157" s="152"/>
      <c r="C157" s="152"/>
      <c r="D157" s="153"/>
      <c r="E157" s="154" t="s">
        <v>5605</v>
      </c>
      <c r="F157" s="155"/>
      <c r="G157" s="712"/>
      <c r="H157" s="713"/>
      <c r="I157" s="714"/>
      <c r="J157" s="149" t="s">
        <v>5631</v>
      </c>
      <c r="K157" s="82"/>
      <c r="L157" s="82"/>
      <c r="M157" s="150"/>
      <c r="N157" s="119"/>
      <c r="V157" s="151"/>
    </row>
    <row r="158" spans="1:22" ht="21.6" thickTop="1" thickBot="1" x14ac:dyDescent="0.3">
      <c r="A158" s="834">
        <f t="shared" ref="A158" si="32">A154+1</f>
        <v>36</v>
      </c>
      <c r="B158" s="137" t="s">
        <v>22</v>
      </c>
      <c r="C158" s="137" t="s">
        <v>23</v>
      </c>
      <c r="D158" s="137" t="s">
        <v>5593</v>
      </c>
      <c r="E158" s="837" t="s">
        <v>5594</v>
      </c>
      <c r="F158" s="837"/>
      <c r="G158" s="837" t="s">
        <v>17</v>
      </c>
      <c r="H158" s="771"/>
      <c r="I158" s="43"/>
      <c r="J158" s="138" t="s">
        <v>5608</v>
      </c>
      <c r="K158" s="139"/>
      <c r="L158" s="139"/>
      <c r="M158" s="140"/>
      <c r="N158" s="119"/>
      <c r="V158" s="151"/>
    </row>
    <row r="159" spans="1:22" ht="13.8" thickBot="1" x14ac:dyDescent="0.3">
      <c r="A159" s="750"/>
      <c r="B159" s="142"/>
      <c r="C159" s="142"/>
      <c r="D159" s="143"/>
      <c r="E159" s="142"/>
      <c r="F159" s="142"/>
      <c r="G159" s="726"/>
      <c r="H159" s="838"/>
      <c r="I159" s="839"/>
      <c r="J159" s="78" t="s">
        <v>5608</v>
      </c>
      <c r="K159" s="78"/>
      <c r="L159" s="78"/>
      <c r="M159" s="145"/>
      <c r="N159" s="119"/>
      <c r="V159" s="151"/>
    </row>
    <row r="160" spans="1:22" ht="21" thickBot="1" x14ac:dyDescent="0.3">
      <c r="A160" s="750"/>
      <c r="B160" s="147" t="s">
        <v>34</v>
      </c>
      <c r="C160" s="147" t="s">
        <v>35</v>
      </c>
      <c r="D160" s="147" t="s">
        <v>5600</v>
      </c>
      <c r="E160" s="840" t="s">
        <v>5601</v>
      </c>
      <c r="F160" s="840"/>
      <c r="G160" s="730"/>
      <c r="H160" s="731"/>
      <c r="I160" s="732"/>
      <c r="J160" s="149" t="s">
        <v>5630</v>
      </c>
      <c r="K160" s="82"/>
      <c r="L160" s="82"/>
      <c r="M160" s="150"/>
      <c r="N160" s="119"/>
      <c r="V160" s="151"/>
    </row>
    <row r="161" spans="1:22" ht="13.8" thickBot="1" x14ac:dyDescent="0.3">
      <c r="A161" s="842"/>
      <c r="B161" s="152"/>
      <c r="C161" s="152"/>
      <c r="D161" s="153"/>
      <c r="E161" s="154" t="s">
        <v>5605</v>
      </c>
      <c r="F161" s="155"/>
      <c r="G161" s="712"/>
      <c r="H161" s="713"/>
      <c r="I161" s="714"/>
      <c r="J161" s="149" t="s">
        <v>5631</v>
      </c>
      <c r="K161" s="82"/>
      <c r="L161" s="82"/>
      <c r="M161" s="150"/>
      <c r="N161" s="119"/>
      <c r="V161" s="151"/>
    </row>
    <row r="162" spans="1:22" ht="21.6" thickTop="1" thickBot="1" x14ac:dyDescent="0.3">
      <c r="A162" s="834">
        <f t="shared" ref="A162" si="33">A158+1</f>
        <v>37</v>
      </c>
      <c r="B162" s="137" t="s">
        <v>22</v>
      </c>
      <c r="C162" s="137" t="s">
        <v>23</v>
      </c>
      <c r="D162" s="137" t="s">
        <v>5593</v>
      </c>
      <c r="E162" s="837" t="s">
        <v>5594</v>
      </c>
      <c r="F162" s="837"/>
      <c r="G162" s="837" t="s">
        <v>17</v>
      </c>
      <c r="H162" s="771"/>
      <c r="I162" s="43"/>
      <c r="J162" s="138" t="s">
        <v>5608</v>
      </c>
      <c r="K162" s="139"/>
      <c r="L162" s="139"/>
      <c r="M162" s="140"/>
      <c r="N162" s="119"/>
      <c r="V162" s="151"/>
    </row>
    <row r="163" spans="1:22" ht="13.8" thickBot="1" x14ac:dyDescent="0.3">
      <c r="A163" s="750"/>
      <c r="B163" s="142"/>
      <c r="C163" s="142"/>
      <c r="D163" s="143"/>
      <c r="E163" s="142"/>
      <c r="F163" s="142"/>
      <c r="G163" s="726"/>
      <c r="H163" s="838"/>
      <c r="I163" s="839"/>
      <c r="J163" s="78" t="s">
        <v>5608</v>
      </c>
      <c r="K163" s="78"/>
      <c r="L163" s="78"/>
      <c r="M163" s="145"/>
      <c r="N163" s="119"/>
      <c r="V163" s="151"/>
    </row>
    <row r="164" spans="1:22" ht="21" thickBot="1" x14ac:dyDescent="0.3">
      <c r="A164" s="750"/>
      <c r="B164" s="147" t="s">
        <v>34</v>
      </c>
      <c r="C164" s="147" t="s">
        <v>35</v>
      </c>
      <c r="D164" s="147" t="s">
        <v>5600</v>
      </c>
      <c r="E164" s="840" t="s">
        <v>5601</v>
      </c>
      <c r="F164" s="840"/>
      <c r="G164" s="730"/>
      <c r="H164" s="731"/>
      <c r="I164" s="732"/>
      <c r="J164" s="149" t="s">
        <v>5630</v>
      </c>
      <c r="K164" s="82"/>
      <c r="L164" s="82"/>
      <c r="M164" s="150"/>
      <c r="N164" s="119"/>
      <c r="V164" s="151"/>
    </row>
    <row r="165" spans="1:22" ht="13.8" thickBot="1" x14ac:dyDescent="0.3">
      <c r="A165" s="842"/>
      <c r="B165" s="152"/>
      <c r="C165" s="152"/>
      <c r="D165" s="153"/>
      <c r="E165" s="154" t="s">
        <v>5605</v>
      </c>
      <c r="F165" s="155"/>
      <c r="G165" s="712"/>
      <c r="H165" s="713"/>
      <c r="I165" s="714"/>
      <c r="J165" s="149" t="s">
        <v>5631</v>
      </c>
      <c r="K165" s="82"/>
      <c r="L165" s="82"/>
      <c r="M165" s="150"/>
      <c r="N165" s="119"/>
      <c r="V165" s="151"/>
    </row>
    <row r="166" spans="1:22" ht="21.6" thickTop="1" thickBot="1" x14ac:dyDescent="0.3">
      <c r="A166" s="834">
        <f t="shared" ref="A166" si="34">A162+1</f>
        <v>38</v>
      </c>
      <c r="B166" s="137" t="s">
        <v>22</v>
      </c>
      <c r="C166" s="137" t="s">
        <v>23</v>
      </c>
      <c r="D166" s="137" t="s">
        <v>5593</v>
      </c>
      <c r="E166" s="837" t="s">
        <v>5594</v>
      </c>
      <c r="F166" s="837"/>
      <c r="G166" s="837" t="s">
        <v>17</v>
      </c>
      <c r="H166" s="771"/>
      <c r="I166" s="43"/>
      <c r="J166" s="138" t="s">
        <v>5608</v>
      </c>
      <c r="K166" s="139"/>
      <c r="L166" s="139"/>
      <c r="M166" s="140"/>
      <c r="N166" s="119"/>
      <c r="V166" s="151"/>
    </row>
    <row r="167" spans="1:22" ht="13.8" thickBot="1" x14ac:dyDescent="0.3">
      <c r="A167" s="750"/>
      <c r="B167" s="142"/>
      <c r="C167" s="142"/>
      <c r="D167" s="143"/>
      <c r="E167" s="142"/>
      <c r="F167" s="142"/>
      <c r="G167" s="726"/>
      <c r="H167" s="838"/>
      <c r="I167" s="839"/>
      <c r="J167" s="78" t="s">
        <v>5608</v>
      </c>
      <c r="K167" s="78"/>
      <c r="L167" s="78"/>
      <c r="M167" s="145"/>
      <c r="N167" s="119"/>
      <c r="V167" s="151"/>
    </row>
    <row r="168" spans="1:22" ht="21" thickBot="1" x14ac:dyDescent="0.3">
      <c r="A168" s="750"/>
      <c r="B168" s="147" t="s">
        <v>34</v>
      </c>
      <c r="C168" s="147" t="s">
        <v>35</v>
      </c>
      <c r="D168" s="147" t="s">
        <v>5600</v>
      </c>
      <c r="E168" s="840" t="s">
        <v>5601</v>
      </c>
      <c r="F168" s="840"/>
      <c r="G168" s="730"/>
      <c r="H168" s="731"/>
      <c r="I168" s="732"/>
      <c r="J168" s="149" t="s">
        <v>5630</v>
      </c>
      <c r="K168" s="82"/>
      <c r="L168" s="82"/>
      <c r="M168" s="150"/>
      <c r="N168" s="119"/>
      <c r="V168" s="151"/>
    </row>
    <row r="169" spans="1:22" ht="13.8" thickBot="1" x14ac:dyDescent="0.3">
      <c r="A169" s="842"/>
      <c r="B169" s="152"/>
      <c r="C169" s="152"/>
      <c r="D169" s="153"/>
      <c r="E169" s="154" t="s">
        <v>5605</v>
      </c>
      <c r="F169" s="155"/>
      <c r="G169" s="712"/>
      <c r="H169" s="713"/>
      <c r="I169" s="714"/>
      <c r="J169" s="149" t="s">
        <v>5631</v>
      </c>
      <c r="K169" s="82"/>
      <c r="L169" s="82"/>
      <c r="M169" s="150"/>
      <c r="N169" s="119"/>
      <c r="V169" s="151"/>
    </row>
    <row r="170" spans="1:22" ht="21.6" thickTop="1" thickBot="1" x14ac:dyDescent="0.3">
      <c r="A170" s="834">
        <f t="shared" ref="A170" si="35">A166+1</f>
        <v>39</v>
      </c>
      <c r="B170" s="137" t="s">
        <v>22</v>
      </c>
      <c r="C170" s="137" t="s">
        <v>23</v>
      </c>
      <c r="D170" s="137" t="s">
        <v>5593</v>
      </c>
      <c r="E170" s="837" t="s">
        <v>5594</v>
      </c>
      <c r="F170" s="837"/>
      <c r="G170" s="837" t="s">
        <v>17</v>
      </c>
      <c r="H170" s="771"/>
      <c r="I170" s="43"/>
      <c r="J170" s="138" t="s">
        <v>5608</v>
      </c>
      <c r="K170" s="139"/>
      <c r="L170" s="139"/>
      <c r="M170" s="140"/>
      <c r="N170" s="119"/>
      <c r="V170" s="151"/>
    </row>
    <row r="171" spans="1:22" ht="13.8" thickBot="1" x14ac:dyDescent="0.3">
      <c r="A171" s="750"/>
      <c r="B171" s="142"/>
      <c r="C171" s="142"/>
      <c r="D171" s="143"/>
      <c r="E171" s="142"/>
      <c r="F171" s="142"/>
      <c r="G171" s="726"/>
      <c r="H171" s="838"/>
      <c r="I171" s="839"/>
      <c r="J171" s="78" t="s">
        <v>5608</v>
      </c>
      <c r="K171" s="78"/>
      <c r="L171" s="78"/>
      <c r="M171" s="145"/>
      <c r="N171" s="119"/>
      <c r="V171" s="151"/>
    </row>
    <row r="172" spans="1:22" ht="21" thickBot="1" x14ac:dyDescent="0.3">
      <c r="A172" s="750"/>
      <c r="B172" s="147" t="s">
        <v>34</v>
      </c>
      <c r="C172" s="147" t="s">
        <v>35</v>
      </c>
      <c r="D172" s="147" t="s">
        <v>5600</v>
      </c>
      <c r="E172" s="840" t="s">
        <v>5601</v>
      </c>
      <c r="F172" s="840"/>
      <c r="G172" s="730"/>
      <c r="H172" s="731"/>
      <c r="I172" s="732"/>
      <c r="J172" s="149" t="s">
        <v>5630</v>
      </c>
      <c r="K172" s="82"/>
      <c r="L172" s="82"/>
      <c r="M172" s="150"/>
      <c r="N172" s="119"/>
      <c r="V172" s="151"/>
    </row>
    <row r="173" spans="1:22" ht="13.8" thickBot="1" x14ac:dyDescent="0.3">
      <c r="A173" s="842"/>
      <c r="B173" s="152"/>
      <c r="C173" s="152"/>
      <c r="D173" s="153"/>
      <c r="E173" s="154" t="s">
        <v>5605</v>
      </c>
      <c r="F173" s="155"/>
      <c r="G173" s="712"/>
      <c r="H173" s="713"/>
      <c r="I173" s="714"/>
      <c r="J173" s="149" t="s">
        <v>5631</v>
      </c>
      <c r="K173" s="82"/>
      <c r="L173" s="82"/>
      <c r="M173" s="150"/>
      <c r="N173" s="119"/>
      <c r="V173" s="151"/>
    </row>
    <row r="174" spans="1:22" ht="21.6" thickTop="1" thickBot="1" x14ac:dyDescent="0.3">
      <c r="A174" s="834">
        <f t="shared" ref="A174" si="36">A170+1</f>
        <v>40</v>
      </c>
      <c r="B174" s="137" t="s">
        <v>22</v>
      </c>
      <c r="C174" s="137" t="s">
        <v>23</v>
      </c>
      <c r="D174" s="137" t="s">
        <v>5593</v>
      </c>
      <c r="E174" s="837" t="s">
        <v>5594</v>
      </c>
      <c r="F174" s="837"/>
      <c r="G174" s="837" t="s">
        <v>17</v>
      </c>
      <c r="H174" s="771"/>
      <c r="I174" s="43"/>
      <c r="J174" s="138" t="s">
        <v>5608</v>
      </c>
      <c r="K174" s="139"/>
      <c r="L174" s="139"/>
      <c r="M174" s="140"/>
      <c r="N174" s="119"/>
      <c r="V174" s="151"/>
    </row>
    <row r="175" spans="1:22" ht="13.8" thickBot="1" x14ac:dyDescent="0.3">
      <c r="A175" s="750"/>
      <c r="B175" s="142"/>
      <c r="C175" s="142"/>
      <c r="D175" s="143"/>
      <c r="E175" s="142"/>
      <c r="F175" s="142"/>
      <c r="G175" s="726"/>
      <c r="H175" s="838"/>
      <c r="I175" s="839"/>
      <c r="J175" s="78" t="s">
        <v>5608</v>
      </c>
      <c r="K175" s="78"/>
      <c r="L175" s="78"/>
      <c r="M175" s="145"/>
      <c r="N175" s="119"/>
      <c r="V175" s="151"/>
    </row>
    <row r="176" spans="1:22" ht="21" thickBot="1" x14ac:dyDescent="0.3">
      <c r="A176" s="750"/>
      <c r="B176" s="147" t="s">
        <v>34</v>
      </c>
      <c r="C176" s="147" t="s">
        <v>35</v>
      </c>
      <c r="D176" s="147" t="s">
        <v>5600</v>
      </c>
      <c r="E176" s="840" t="s">
        <v>5601</v>
      </c>
      <c r="F176" s="840"/>
      <c r="G176" s="730"/>
      <c r="H176" s="731"/>
      <c r="I176" s="732"/>
      <c r="J176" s="149" t="s">
        <v>5630</v>
      </c>
      <c r="K176" s="82"/>
      <c r="L176" s="82"/>
      <c r="M176" s="150"/>
      <c r="N176" s="119"/>
      <c r="V176" s="151"/>
    </row>
    <row r="177" spans="1:22" ht="13.8" thickBot="1" x14ac:dyDescent="0.3">
      <c r="A177" s="842"/>
      <c r="B177" s="152"/>
      <c r="C177" s="152"/>
      <c r="D177" s="153"/>
      <c r="E177" s="154" t="s">
        <v>5605</v>
      </c>
      <c r="F177" s="155"/>
      <c r="G177" s="712"/>
      <c r="H177" s="713"/>
      <c r="I177" s="714"/>
      <c r="J177" s="149" t="s">
        <v>5631</v>
      </c>
      <c r="K177" s="82"/>
      <c r="L177" s="82"/>
      <c r="M177" s="150"/>
      <c r="N177" s="119"/>
      <c r="V177" s="151"/>
    </row>
    <row r="178" spans="1:22" ht="21.6" thickTop="1" thickBot="1" x14ac:dyDescent="0.3">
      <c r="A178" s="834">
        <f t="shared" ref="A178" si="37">A174+1</f>
        <v>41</v>
      </c>
      <c r="B178" s="137" t="s">
        <v>22</v>
      </c>
      <c r="C178" s="137" t="s">
        <v>23</v>
      </c>
      <c r="D178" s="137" t="s">
        <v>5593</v>
      </c>
      <c r="E178" s="837" t="s">
        <v>5594</v>
      </c>
      <c r="F178" s="837"/>
      <c r="G178" s="837" t="s">
        <v>17</v>
      </c>
      <c r="H178" s="771"/>
      <c r="I178" s="43"/>
      <c r="J178" s="138" t="s">
        <v>5608</v>
      </c>
      <c r="K178" s="139"/>
      <c r="L178" s="139"/>
      <c r="M178" s="140"/>
      <c r="N178" s="119"/>
      <c r="V178" s="151"/>
    </row>
    <row r="179" spans="1:22" ht="13.8" thickBot="1" x14ac:dyDescent="0.3">
      <c r="A179" s="750"/>
      <c r="B179" s="142"/>
      <c r="C179" s="142"/>
      <c r="D179" s="143"/>
      <c r="E179" s="142"/>
      <c r="F179" s="142"/>
      <c r="G179" s="726"/>
      <c r="H179" s="838"/>
      <c r="I179" s="839"/>
      <c r="J179" s="78" t="s">
        <v>5608</v>
      </c>
      <c r="K179" s="78"/>
      <c r="L179" s="78"/>
      <c r="M179" s="145"/>
      <c r="N179" s="119"/>
      <c r="V179" s="151">
        <f>G179</f>
        <v>0</v>
      </c>
    </row>
    <row r="180" spans="1:22" ht="21" thickBot="1" x14ac:dyDescent="0.3">
      <c r="A180" s="750"/>
      <c r="B180" s="147" t="s">
        <v>34</v>
      </c>
      <c r="C180" s="147" t="s">
        <v>35</v>
      </c>
      <c r="D180" s="147" t="s">
        <v>5600</v>
      </c>
      <c r="E180" s="840" t="s">
        <v>5601</v>
      </c>
      <c r="F180" s="840"/>
      <c r="G180" s="730"/>
      <c r="H180" s="731"/>
      <c r="I180" s="732"/>
      <c r="J180" s="149" t="s">
        <v>5630</v>
      </c>
      <c r="K180" s="82"/>
      <c r="L180" s="82"/>
      <c r="M180" s="150"/>
      <c r="N180" s="119"/>
      <c r="V180" s="151"/>
    </row>
    <row r="181" spans="1:22" ht="13.8" thickBot="1" x14ac:dyDescent="0.3">
      <c r="A181" s="842"/>
      <c r="B181" s="152"/>
      <c r="C181" s="152"/>
      <c r="D181" s="153"/>
      <c r="E181" s="154" t="s">
        <v>5605</v>
      </c>
      <c r="F181" s="155"/>
      <c r="G181" s="712"/>
      <c r="H181" s="713"/>
      <c r="I181" s="714"/>
      <c r="J181" s="149" t="s">
        <v>5631</v>
      </c>
      <c r="K181" s="82"/>
      <c r="L181" s="82"/>
      <c r="M181" s="150"/>
      <c r="N181" s="119"/>
      <c r="V181" s="151"/>
    </row>
    <row r="182" spans="1:22" ht="21.6" thickTop="1" thickBot="1" x14ac:dyDescent="0.3">
      <c r="A182" s="834">
        <f t="shared" ref="A182" si="38">A178+1</f>
        <v>42</v>
      </c>
      <c r="B182" s="137" t="s">
        <v>22</v>
      </c>
      <c r="C182" s="137" t="s">
        <v>23</v>
      </c>
      <c r="D182" s="137" t="s">
        <v>5593</v>
      </c>
      <c r="E182" s="837" t="s">
        <v>5594</v>
      </c>
      <c r="F182" s="837"/>
      <c r="G182" s="837" t="s">
        <v>17</v>
      </c>
      <c r="H182" s="771"/>
      <c r="I182" s="43"/>
      <c r="J182" s="138" t="s">
        <v>5608</v>
      </c>
      <c r="K182" s="139"/>
      <c r="L182" s="139"/>
      <c r="M182" s="140"/>
      <c r="N182" s="119"/>
      <c r="V182" s="151"/>
    </row>
    <row r="183" spans="1:22" ht="13.8" thickBot="1" x14ac:dyDescent="0.3">
      <c r="A183" s="750"/>
      <c r="B183" s="142"/>
      <c r="C183" s="142"/>
      <c r="D183" s="143"/>
      <c r="E183" s="142"/>
      <c r="F183" s="142"/>
      <c r="G183" s="726"/>
      <c r="H183" s="838"/>
      <c r="I183" s="839"/>
      <c r="J183" s="78" t="s">
        <v>5608</v>
      </c>
      <c r="K183" s="78"/>
      <c r="L183" s="78"/>
      <c r="M183" s="145"/>
      <c r="N183" s="119"/>
      <c r="V183" s="151">
        <f>G183</f>
        <v>0</v>
      </c>
    </row>
    <row r="184" spans="1:22" ht="21" thickBot="1" x14ac:dyDescent="0.3">
      <c r="A184" s="750"/>
      <c r="B184" s="147" t="s">
        <v>34</v>
      </c>
      <c r="C184" s="147" t="s">
        <v>35</v>
      </c>
      <c r="D184" s="147" t="s">
        <v>5600</v>
      </c>
      <c r="E184" s="840" t="s">
        <v>5601</v>
      </c>
      <c r="F184" s="840"/>
      <c r="G184" s="730"/>
      <c r="H184" s="731"/>
      <c r="I184" s="732"/>
      <c r="J184" s="149" t="s">
        <v>5630</v>
      </c>
      <c r="K184" s="82"/>
      <c r="L184" s="82"/>
      <c r="M184" s="150"/>
      <c r="N184" s="119"/>
      <c r="V184" s="151"/>
    </row>
    <row r="185" spans="1:22" ht="13.8" thickBot="1" x14ac:dyDescent="0.3">
      <c r="A185" s="842"/>
      <c r="B185" s="152"/>
      <c r="C185" s="152"/>
      <c r="D185" s="153"/>
      <c r="E185" s="154" t="s">
        <v>5605</v>
      </c>
      <c r="F185" s="155"/>
      <c r="G185" s="712"/>
      <c r="H185" s="713"/>
      <c r="I185" s="714"/>
      <c r="J185" s="149" t="s">
        <v>5631</v>
      </c>
      <c r="K185" s="82"/>
      <c r="L185" s="82"/>
      <c r="M185" s="150"/>
      <c r="N185" s="119"/>
      <c r="V185" s="151"/>
    </row>
    <row r="186" spans="1:22" ht="21.6" thickTop="1" thickBot="1" x14ac:dyDescent="0.3">
      <c r="A186" s="834">
        <f t="shared" ref="A186" si="39">A182+1</f>
        <v>43</v>
      </c>
      <c r="B186" s="137" t="s">
        <v>22</v>
      </c>
      <c r="C186" s="137" t="s">
        <v>23</v>
      </c>
      <c r="D186" s="137" t="s">
        <v>5593</v>
      </c>
      <c r="E186" s="837" t="s">
        <v>5594</v>
      </c>
      <c r="F186" s="837"/>
      <c r="G186" s="837" t="s">
        <v>17</v>
      </c>
      <c r="H186" s="771"/>
      <c r="I186" s="43"/>
      <c r="J186" s="138" t="s">
        <v>5608</v>
      </c>
      <c r="K186" s="139"/>
      <c r="L186" s="139"/>
      <c r="M186" s="140"/>
      <c r="N186" s="119"/>
      <c r="V186" s="151"/>
    </row>
    <row r="187" spans="1:22" ht="13.8" thickBot="1" x14ac:dyDescent="0.3">
      <c r="A187" s="750"/>
      <c r="B187" s="142"/>
      <c r="C187" s="142"/>
      <c r="D187" s="143"/>
      <c r="E187" s="142"/>
      <c r="F187" s="142"/>
      <c r="G187" s="726"/>
      <c r="H187" s="838"/>
      <c r="I187" s="839"/>
      <c r="J187" s="78" t="s">
        <v>5608</v>
      </c>
      <c r="K187" s="78"/>
      <c r="L187" s="78"/>
      <c r="M187" s="145"/>
      <c r="N187" s="119"/>
      <c r="V187" s="151">
        <f>G187</f>
        <v>0</v>
      </c>
    </row>
    <row r="188" spans="1:22" ht="21" thickBot="1" x14ac:dyDescent="0.3">
      <c r="A188" s="750"/>
      <c r="B188" s="147" t="s">
        <v>34</v>
      </c>
      <c r="C188" s="147" t="s">
        <v>35</v>
      </c>
      <c r="D188" s="147" t="s">
        <v>5600</v>
      </c>
      <c r="E188" s="840" t="s">
        <v>5601</v>
      </c>
      <c r="F188" s="840"/>
      <c r="G188" s="730"/>
      <c r="H188" s="731"/>
      <c r="I188" s="732"/>
      <c r="J188" s="149" t="s">
        <v>5630</v>
      </c>
      <c r="K188" s="82"/>
      <c r="L188" s="82"/>
      <c r="M188" s="150"/>
      <c r="N188" s="119"/>
      <c r="V188" s="151"/>
    </row>
    <row r="189" spans="1:22" ht="13.8" thickBot="1" x14ac:dyDescent="0.3">
      <c r="A189" s="842"/>
      <c r="B189" s="152"/>
      <c r="C189" s="152"/>
      <c r="D189" s="153"/>
      <c r="E189" s="154" t="s">
        <v>5605</v>
      </c>
      <c r="F189" s="155"/>
      <c r="G189" s="712"/>
      <c r="H189" s="713"/>
      <c r="I189" s="714"/>
      <c r="J189" s="149" t="s">
        <v>5631</v>
      </c>
      <c r="K189" s="82"/>
      <c r="L189" s="82"/>
      <c r="M189" s="150"/>
      <c r="N189" s="119"/>
      <c r="V189" s="151"/>
    </row>
    <row r="190" spans="1:22" ht="21.6" thickTop="1" thickBot="1" x14ac:dyDescent="0.3">
      <c r="A190" s="834">
        <f t="shared" ref="A190" si="40">A186+1</f>
        <v>44</v>
      </c>
      <c r="B190" s="137" t="s">
        <v>22</v>
      </c>
      <c r="C190" s="137" t="s">
        <v>23</v>
      </c>
      <c r="D190" s="137" t="s">
        <v>5593</v>
      </c>
      <c r="E190" s="837" t="s">
        <v>5594</v>
      </c>
      <c r="F190" s="837"/>
      <c r="G190" s="837" t="s">
        <v>17</v>
      </c>
      <c r="H190" s="771"/>
      <c r="I190" s="43"/>
      <c r="J190" s="138" t="s">
        <v>5608</v>
      </c>
      <c r="K190" s="139"/>
      <c r="L190" s="139"/>
      <c r="M190" s="140"/>
      <c r="N190" s="119"/>
      <c r="V190" s="151"/>
    </row>
    <row r="191" spans="1:22" ht="13.8" thickBot="1" x14ac:dyDescent="0.3">
      <c r="A191" s="750"/>
      <c r="B191" s="142"/>
      <c r="C191" s="142"/>
      <c r="D191" s="143"/>
      <c r="E191" s="142"/>
      <c r="F191" s="142"/>
      <c r="G191" s="726"/>
      <c r="H191" s="838"/>
      <c r="I191" s="839"/>
      <c r="J191" s="78" t="s">
        <v>5608</v>
      </c>
      <c r="K191" s="78"/>
      <c r="L191" s="78"/>
      <c r="M191" s="145"/>
      <c r="N191" s="119"/>
      <c r="V191" s="151">
        <f>G191</f>
        <v>0</v>
      </c>
    </row>
    <row r="192" spans="1:22" ht="21" thickBot="1" x14ac:dyDescent="0.3">
      <c r="A192" s="750"/>
      <c r="B192" s="147" t="s">
        <v>34</v>
      </c>
      <c r="C192" s="147" t="s">
        <v>35</v>
      </c>
      <c r="D192" s="147" t="s">
        <v>5600</v>
      </c>
      <c r="E192" s="840" t="s">
        <v>5601</v>
      </c>
      <c r="F192" s="840"/>
      <c r="G192" s="730"/>
      <c r="H192" s="731"/>
      <c r="I192" s="732"/>
      <c r="J192" s="149" t="s">
        <v>5630</v>
      </c>
      <c r="K192" s="82"/>
      <c r="L192" s="82"/>
      <c r="M192" s="150"/>
      <c r="N192" s="119"/>
      <c r="V192" s="151"/>
    </row>
    <row r="193" spans="1:22" ht="13.8" thickBot="1" x14ac:dyDescent="0.3">
      <c r="A193" s="842"/>
      <c r="B193" s="152"/>
      <c r="C193" s="152"/>
      <c r="D193" s="153"/>
      <c r="E193" s="154" t="s">
        <v>5605</v>
      </c>
      <c r="F193" s="155"/>
      <c r="G193" s="712"/>
      <c r="H193" s="713"/>
      <c r="I193" s="714"/>
      <c r="J193" s="149" t="s">
        <v>5631</v>
      </c>
      <c r="K193" s="82"/>
      <c r="L193" s="82"/>
      <c r="M193" s="150"/>
      <c r="N193" s="119"/>
      <c r="V193" s="151"/>
    </row>
    <row r="194" spans="1:22" ht="21.6" thickTop="1" thickBot="1" x14ac:dyDescent="0.3">
      <c r="A194" s="834">
        <f t="shared" ref="A194" si="41">A190+1</f>
        <v>45</v>
      </c>
      <c r="B194" s="137" t="s">
        <v>22</v>
      </c>
      <c r="C194" s="137" t="s">
        <v>23</v>
      </c>
      <c r="D194" s="137" t="s">
        <v>5593</v>
      </c>
      <c r="E194" s="837" t="s">
        <v>5594</v>
      </c>
      <c r="F194" s="837"/>
      <c r="G194" s="837" t="s">
        <v>17</v>
      </c>
      <c r="H194" s="771"/>
      <c r="I194" s="43"/>
      <c r="J194" s="138" t="s">
        <v>5608</v>
      </c>
      <c r="K194" s="139"/>
      <c r="L194" s="139"/>
      <c r="M194" s="140"/>
      <c r="N194" s="119"/>
      <c r="V194" s="151"/>
    </row>
    <row r="195" spans="1:22" ht="13.8" thickBot="1" x14ac:dyDescent="0.3">
      <c r="A195" s="750"/>
      <c r="B195" s="142"/>
      <c r="C195" s="142"/>
      <c r="D195" s="143"/>
      <c r="E195" s="142"/>
      <c r="F195" s="142"/>
      <c r="G195" s="726"/>
      <c r="H195" s="838"/>
      <c r="I195" s="839"/>
      <c r="J195" s="78" t="s">
        <v>5608</v>
      </c>
      <c r="K195" s="78"/>
      <c r="L195" s="78"/>
      <c r="M195" s="145"/>
      <c r="N195" s="119"/>
      <c r="V195" s="151">
        <f>G195</f>
        <v>0</v>
      </c>
    </row>
    <row r="196" spans="1:22" ht="21" thickBot="1" x14ac:dyDescent="0.3">
      <c r="A196" s="750"/>
      <c r="B196" s="147" t="s">
        <v>34</v>
      </c>
      <c r="C196" s="147" t="s">
        <v>35</v>
      </c>
      <c r="D196" s="147" t="s">
        <v>5600</v>
      </c>
      <c r="E196" s="840" t="s">
        <v>5601</v>
      </c>
      <c r="F196" s="840"/>
      <c r="G196" s="730"/>
      <c r="H196" s="731"/>
      <c r="I196" s="732"/>
      <c r="J196" s="149" t="s">
        <v>5630</v>
      </c>
      <c r="K196" s="82"/>
      <c r="L196" s="82"/>
      <c r="M196" s="150"/>
      <c r="N196" s="119"/>
      <c r="V196" s="151"/>
    </row>
    <row r="197" spans="1:22" ht="13.8" thickBot="1" x14ac:dyDescent="0.3">
      <c r="A197" s="842"/>
      <c r="B197" s="152"/>
      <c r="C197" s="152"/>
      <c r="D197" s="153"/>
      <c r="E197" s="154" t="s">
        <v>5605</v>
      </c>
      <c r="F197" s="155"/>
      <c r="G197" s="712"/>
      <c r="H197" s="713"/>
      <c r="I197" s="714"/>
      <c r="J197" s="149" t="s">
        <v>5631</v>
      </c>
      <c r="K197" s="82"/>
      <c r="L197" s="82"/>
      <c r="M197" s="150"/>
      <c r="N197" s="119"/>
      <c r="V197" s="151"/>
    </row>
    <row r="198" spans="1:22" ht="21.6" thickTop="1" thickBot="1" x14ac:dyDescent="0.3">
      <c r="A198" s="834">
        <f t="shared" ref="A198" si="42">A194+1</f>
        <v>46</v>
      </c>
      <c r="B198" s="137" t="s">
        <v>22</v>
      </c>
      <c r="C198" s="137" t="s">
        <v>23</v>
      </c>
      <c r="D198" s="137" t="s">
        <v>5593</v>
      </c>
      <c r="E198" s="837" t="s">
        <v>5594</v>
      </c>
      <c r="F198" s="837"/>
      <c r="G198" s="837" t="s">
        <v>17</v>
      </c>
      <c r="H198" s="771"/>
      <c r="I198" s="43"/>
      <c r="J198" s="138" t="s">
        <v>5608</v>
      </c>
      <c r="K198" s="139"/>
      <c r="L198" s="139"/>
      <c r="M198" s="140"/>
      <c r="N198" s="119"/>
      <c r="V198" s="151"/>
    </row>
    <row r="199" spans="1:22" ht="13.8" thickBot="1" x14ac:dyDescent="0.3">
      <c r="A199" s="750"/>
      <c r="B199" s="142"/>
      <c r="C199" s="142"/>
      <c r="D199" s="143"/>
      <c r="E199" s="142"/>
      <c r="F199" s="142"/>
      <c r="G199" s="726"/>
      <c r="H199" s="838"/>
      <c r="I199" s="839"/>
      <c r="J199" s="78" t="s">
        <v>5608</v>
      </c>
      <c r="K199" s="78"/>
      <c r="L199" s="78"/>
      <c r="M199" s="145"/>
      <c r="N199" s="119"/>
      <c r="V199" s="151">
        <f>G199</f>
        <v>0</v>
      </c>
    </row>
    <row r="200" spans="1:22" ht="21" thickBot="1" x14ac:dyDescent="0.3">
      <c r="A200" s="750"/>
      <c r="B200" s="147" t="s">
        <v>34</v>
      </c>
      <c r="C200" s="147" t="s">
        <v>35</v>
      </c>
      <c r="D200" s="147" t="s">
        <v>5600</v>
      </c>
      <c r="E200" s="840" t="s">
        <v>5601</v>
      </c>
      <c r="F200" s="840"/>
      <c r="G200" s="730"/>
      <c r="H200" s="731"/>
      <c r="I200" s="732"/>
      <c r="J200" s="149" t="s">
        <v>5630</v>
      </c>
      <c r="K200" s="82"/>
      <c r="L200" s="82"/>
      <c r="M200" s="150"/>
      <c r="N200" s="119"/>
      <c r="V200" s="151"/>
    </row>
    <row r="201" spans="1:22" ht="13.8" thickBot="1" x14ac:dyDescent="0.3">
      <c r="A201" s="842"/>
      <c r="B201" s="152"/>
      <c r="C201" s="152"/>
      <c r="D201" s="153"/>
      <c r="E201" s="154" t="s">
        <v>5605</v>
      </c>
      <c r="F201" s="155"/>
      <c r="G201" s="712"/>
      <c r="H201" s="713"/>
      <c r="I201" s="714"/>
      <c r="J201" s="149" t="s">
        <v>5631</v>
      </c>
      <c r="K201" s="82"/>
      <c r="L201" s="82"/>
      <c r="M201" s="150"/>
      <c r="N201" s="119"/>
      <c r="V201" s="151"/>
    </row>
    <row r="202" spans="1:22" ht="21.6" thickTop="1" thickBot="1" x14ac:dyDescent="0.3">
      <c r="A202" s="834">
        <f t="shared" ref="A202" si="43">A198+1</f>
        <v>47</v>
      </c>
      <c r="B202" s="137" t="s">
        <v>22</v>
      </c>
      <c r="C202" s="137" t="s">
        <v>23</v>
      </c>
      <c r="D202" s="137" t="s">
        <v>5593</v>
      </c>
      <c r="E202" s="837" t="s">
        <v>5594</v>
      </c>
      <c r="F202" s="837"/>
      <c r="G202" s="837" t="s">
        <v>17</v>
      </c>
      <c r="H202" s="771"/>
      <c r="I202" s="43"/>
      <c r="J202" s="138" t="s">
        <v>5608</v>
      </c>
      <c r="K202" s="139"/>
      <c r="L202" s="139"/>
      <c r="M202" s="140"/>
      <c r="N202" s="119"/>
      <c r="V202" s="151"/>
    </row>
    <row r="203" spans="1:22" ht="13.8" thickBot="1" x14ac:dyDescent="0.3">
      <c r="A203" s="750"/>
      <c r="B203" s="142"/>
      <c r="C203" s="142"/>
      <c r="D203" s="143"/>
      <c r="E203" s="142"/>
      <c r="F203" s="142"/>
      <c r="G203" s="726"/>
      <c r="H203" s="838"/>
      <c r="I203" s="839"/>
      <c r="J203" s="78" t="s">
        <v>5608</v>
      </c>
      <c r="K203" s="78"/>
      <c r="L203" s="78"/>
      <c r="M203" s="145"/>
      <c r="N203" s="119"/>
      <c r="V203" s="151">
        <f>G203</f>
        <v>0</v>
      </c>
    </row>
    <row r="204" spans="1:22" ht="21" thickBot="1" x14ac:dyDescent="0.3">
      <c r="A204" s="750"/>
      <c r="B204" s="147" t="s">
        <v>34</v>
      </c>
      <c r="C204" s="147" t="s">
        <v>35</v>
      </c>
      <c r="D204" s="147" t="s">
        <v>5600</v>
      </c>
      <c r="E204" s="840" t="s">
        <v>5601</v>
      </c>
      <c r="F204" s="840"/>
      <c r="G204" s="730"/>
      <c r="H204" s="731"/>
      <c r="I204" s="732"/>
      <c r="J204" s="149" t="s">
        <v>5630</v>
      </c>
      <c r="K204" s="82"/>
      <c r="L204" s="82"/>
      <c r="M204" s="150"/>
      <c r="N204" s="119"/>
      <c r="V204" s="151"/>
    </row>
    <row r="205" spans="1:22" ht="13.8" thickBot="1" x14ac:dyDescent="0.3">
      <c r="A205" s="842"/>
      <c r="B205" s="152"/>
      <c r="C205" s="152"/>
      <c r="D205" s="153"/>
      <c r="E205" s="154" t="s">
        <v>5605</v>
      </c>
      <c r="F205" s="155"/>
      <c r="G205" s="712"/>
      <c r="H205" s="713"/>
      <c r="I205" s="714"/>
      <c r="J205" s="149" t="s">
        <v>5631</v>
      </c>
      <c r="K205" s="82"/>
      <c r="L205" s="82"/>
      <c r="M205" s="150"/>
      <c r="N205" s="119"/>
      <c r="V205" s="151"/>
    </row>
    <row r="206" spans="1:22" ht="21.6" thickTop="1" thickBot="1" x14ac:dyDescent="0.3">
      <c r="A206" s="834">
        <f t="shared" ref="A206" si="44">A202+1</f>
        <v>48</v>
      </c>
      <c r="B206" s="137" t="s">
        <v>22</v>
      </c>
      <c r="C206" s="137" t="s">
        <v>23</v>
      </c>
      <c r="D206" s="137" t="s">
        <v>5593</v>
      </c>
      <c r="E206" s="837" t="s">
        <v>5594</v>
      </c>
      <c r="F206" s="837"/>
      <c r="G206" s="837" t="s">
        <v>17</v>
      </c>
      <c r="H206" s="771"/>
      <c r="I206" s="43"/>
      <c r="J206" s="138" t="s">
        <v>5608</v>
      </c>
      <c r="K206" s="139"/>
      <c r="L206" s="139"/>
      <c r="M206" s="140"/>
      <c r="N206" s="119"/>
      <c r="V206" s="151"/>
    </row>
    <row r="207" spans="1:22" ht="13.8" thickBot="1" x14ac:dyDescent="0.3">
      <c r="A207" s="750"/>
      <c r="B207" s="142"/>
      <c r="C207" s="142"/>
      <c r="D207" s="143"/>
      <c r="E207" s="142"/>
      <c r="F207" s="142"/>
      <c r="G207" s="726"/>
      <c r="H207" s="838"/>
      <c r="I207" s="839"/>
      <c r="J207" s="78" t="s">
        <v>5608</v>
      </c>
      <c r="K207" s="78"/>
      <c r="L207" s="78"/>
      <c r="M207" s="145"/>
      <c r="N207" s="119"/>
      <c r="V207" s="151">
        <f>G207</f>
        <v>0</v>
      </c>
    </row>
    <row r="208" spans="1:22" ht="21" thickBot="1" x14ac:dyDescent="0.3">
      <c r="A208" s="750"/>
      <c r="B208" s="147" t="s">
        <v>34</v>
      </c>
      <c r="C208" s="147" t="s">
        <v>35</v>
      </c>
      <c r="D208" s="147" t="s">
        <v>5600</v>
      </c>
      <c r="E208" s="840" t="s">
        <v>5601</v>
      </c>
      <c r="F208" s="840"/>
      <c r="G208" s="730"/>
      <c r="H208" s="731"/>
      <c r="I208" s="732"/>
      <c r="J208" s="149" t="s">
        <v>5630</v>
      </c>
      <c r="K208" s="82"/>
      <c r="L208" s="82"/>
      <c r="M208" s="150"/>
      <c r="N208" s="119"/>
      <c r="V208" s="151"/>
    </row>
    <row r="209" spans="1:22" ht="13.8" thickBot="1" x14ac:dyDescent="0.3">
      <c r="A209" s="842"/>
      <c r="B209" s="152"/>
      <c r="C209" s="152"/>
      <c r="D209" s="153"/>
      <c r="E209" s="154" t="s">
        <v>5605</v>
      </c>
      <c r="F209" s="155"/>
      <c r="G209" s="712"/>
      <c r="H209" s="713"/>
      <c r="I209" s="714"/>
      <c r="J209" s="149" t="s">
        <v>5631</v>
      </c>
      <c r="K209" s="82"/>
      <c r="L209" s="82"/>
      <c r="M209" s="150"/>
      <c r="N209" s="119"/>
      <c r="V209" s="151"/>
    </row>
    <row r="210" spans="1:22" ht="21.6" thickTop="1" thickBot="1" x14ac:dyDescent="0.3">
      <c r="A210" s="834">
        <f t="shared" ref="A210" si="45">A206+1</f>
        <v>49</v>
      </c>
      <c r="B210" s="137" t="s">
        <v>22</v>
      </c>
      <c r="C210" s="137" t="s">
        <v>23</v>
      </c>
      <c r="D210" s="137" t="s">
        <v>5593</v>
      </c>
      <c r="E210" s="837" t="s">
        <v>5594</v>
      </c>
      <c r="F210" s="837"/>
      <c r="G210" s="837" t="s">
        <v>17</v>
      </c>
      <c r="H210" s="771"/>
      <c r="I210" s="43"/>
      <c r="J210" s="138" t="s">
        <v>5608</v>
      </c>
      <c r="K210" s="139"/>
      <c r="L210" s="139"/>
      <c r="M210" s="140"/>
      <c r="N210" s="119"/>
      <c r="V210" s="151"/>
    </row>
    <row r="211" spans="1:22" ht="13.8" thickBot="1" x14ac:dyDescent="0.3">
      <c r="A211" s="750"/>
      <c r="B211" s="142"/>
      <c r="C211" s="142"/>
      <c r="D211" s="143"/>
      <c r="E211" s="142"/>
      <c r="F211" s="142"/>
      <c r="G211" s="726"/>
      <c r="H211" s="838"/>
      <c r="I211" s="839"/>
      <c r="J211" s="78" t="s">
        <v>5608</v>
      </c>
      <c r="K211" s="78"/>
      <c r="L211" s="78"/>
      <c r="M211" s="145"/>
      <c r="N211" s="119"/>
      <c r="V211" s="151">
        <f>G211</f>
        <v>0</v>
      </c>
    </row>
    <row r="212" spans="1:22" ht="21" thickBot="1" x14ac:dyDescent="0.3">
      <c r="A212" s="750"/>
      <c r="B212" s="147" t="s">
        <v>34</v>
      </c>
      <c r="C212" s="147" t="s">
        <v>35</v>
      </c>
      <c r="D212" s="147" t="s">
        <v>5600</v>
      </c>
      <c r="E212" s="840" t="s">
        <v>5601</v>
      </c>
      <c r="F212" s="840"/>
      <c r="G212" s="730"/>
      <c r="H212" s="731"/>
      <c r="I212" s="732"/>
      <c r="J212" s="149" t="s">
        <v>5630</v>
      </c>
      <c r="K212" s="82"/>
      <c r="L212" s="82"/>
      <c r="M212" s="150"/>
      <c r="N212" s="119"/>
      <c r="V212" s="151"/>
    </row>
    <row r="213" spans="1:22" ht="13.8" thickBot="1" x14ac:dyDescent="0.3">
      <c r="A213" s="842"/>
      <c r="B213" s="152"/>
      <c r="C213" s="152"/>
      <c r="D213" s="153"/>
      <c r="E213" s="154" t="s">
        <v>5605</v>
      </c>
      <c r="F213" s="155"/>
      <c r="G213" s="712"/>
      <c r="H213" s="713"/>
      <c r="I213" s="714"/>
      <c r="J213" s="149" t="s">
        <v>5631</v>
      </c>
      <c r="K213" s="82"/>
      <c r="L213" s="82"/>
      <c r="M213" s="150"/>
      <c r="N213" s="119"/>
      <c r="V213" s="151"/>
    </row>
    <row r="214" spans="1:22" ht="21.6" thickTop="1" thickBot="1" x14ac:dyDescent="0.3">
      <c r="A214" s="834">
        <f t="shared" ref="A214" si="46">A210+1</f>
        <v>50</v>
      </c>
      <c r="B214" s="137" t="s">
        <v>22</v>
      </c>
      <c r="C214" s="137" t="s">
        <v>23</v>
      </c>
      <c r="D214" s="137" t="s">
        <v>5593</v>
      </c>
      <c r="E214" s="837" t="s">
        <v>5594</v>
      </c>
      <c r="F214" s="837"/>
      <c r="G214" s="837" t="s">
        <v>17</v>
      </c>
      <c r="H214" s="771"/>
      <c r="I214" s="43"/>
      <c r="J214" s="138" t="s">
        <v>5608</v>
      </c>
      <c r="K214" s="139"/>
      <c r="L214" s="139"/>
      <c r="M214" s="140"/>
      <c r="N214" s="119"/>
      <c r="V214" s="151"/>
    </row>
    <row r="215" spans="1:22" ht="13.8" thickBot="1" x14ac:dyDescent="0.3">
      <c r="A215" s="750"/>
      <c r="B215" s="142"/>
      <c r="C215" s="142"/>
      <c r="D215" s="143"/>
      <c r="E215" s="142"/>
      <c r="F215" s="142"/>
      <c r="G215" s="726"/>
      <c r="H215" s="838"/>
      <c r="I215" s="839"/>
      <c r="J215" s="78" t="s">
        <v>5608</v>
      </c>
      <c r="K215" s="78"/>
      <c r="L215" s="78"/>
      <c r="M215" s="145"/>
      <c r="N215" s="119"/>
      <c r="V215" s="151">
        <f>G215</f>
        <v>0</v>
      </c>
    </row>
    <row r="216" spans="1:22" ht="21" thickBot="1" x14ac:dyDescent="0.3">
      <c r="A216" s="750"/>
      <c r="B216" s="147" t="s">
        <v>34</v>
      </c>
      <c r="C216" s="147" t="s">
        <v>35</v>
      </c>
      <c r="D216" s="147" t="s">
        <v>5600</v>
      </c>
      <c r="E216" s="840" t="s">
        <v>5601</v>
      </c>
      <c r="F216" s="840"/>
      <c r="G216" s="730"/>
      <c r="H216" s="731"/>
      <c r="I216" s="732"/>
      <c r="J216" s="149" t="s">
        <v>5630</v>
      </c>
      <c r="K216" s="82"/>
      <c r="L216" s="82"/>
      <c r="M216" s="150"/>
      <c r="N216" s="119"/>
      <c r="V216" s="151"/>
    </row>
    <row r="217" spans="1:22" ht="13.8" thickBot="1" x14ac:dyDescent="0.3">
      <c r="A217" s="842"/>
      <c r="B217" s="152"/>
      <c r="C217" s="152"/>
      <c r="D217" s="153"/>
      <c r="E217" s="154" t="s">
        <v>5605</v>
      </c>
      <c r="F217" s="155"/>
      <c r="G217" s="712"/>
      <c r="H217" s="713"/>
      <c r="I217" s="714"/>
      <c r="J217" s="149" t="s">
        <v>5631</v>
      </c>
      <c r="K217" s="82"/>
      <c r="L217" s="82"/>
      <c r="M217" s="150"/>
      <c r="N217" s="119"/>
      <c r="V217" s="151"/>
    </row>
    <row r="218" spans="1:22" ht="21.6" thickTop="1" thickBot="1" x14ac:dyDescent="0.3">
      <c r="A218" s="834">
        <f t="shared" ref="A218" si="47">A214+1</f>
        <v>51</v>
      </c>
      <c r="B218" s="137" t="s">
        <v>22</v>
      </c>
      <c r="C218" s="137" t="s">
        <v>23</v>
      </c>
      <c r="D218" s="137" t="s">
        <v>5593</v>
      </c>
      <c r="E218" s="837" t="s">
        <v>5594</v>
      </c>
      <c r="F218" s="837"/>
      <c r="G218" s="837" t="s">
        <v>17</v>
      </c>
      <c r="H218" s="771"/>
      <c r="I218" s="43"/>
      <c r="J218" s="138" t="s">
        <v>5608</v>
      </c>
      <c r="K218" s="139"/>
      <c r="L218" s="139"/>
      <c r="M218" s="140"/>
      <c r="N218" s="119"/>
      <c r="V218" s="151"/>
    </row>
    <row r="219" spans="1:22" ht="13.8" thickBot="1" x14ac:dyDescent="0.3">
      <c r="A219" s="750"/>
      <c r="B219" s="142"/>
      <c r="C219" s="142"/>
      <c r="D219" s="143"/>
      <c r="E219" s="142"/>
      <c r="F219" s="142"/>
      <c r="G219" s="726"/>
      <c r="H219" s="838"/>
      <c r="I219" s="839"/>
      <c r="J219" s="78" t="s">
        <v>5608</v>
      </c>
      <c r="K219" s="78"/>
      <c r="L219" s="78"/>
      <c r="M219" s="145"/>
      <c r="N219" s="119"/>
      <c r="V219" s="151">
        <f>G219</f>
        <v>0</v>
      </c>
    </row>
    <row r="220" spans="1:22" ht="21" thickBot="1" x14ac:dyDescent="0.3">
      <c r="A220" s="750"/>
      <c r="B220" s="147" t="s">
        <v>34</v>
      </c>
      <c r="C220" s="147" t="s">
        <v>35</v>
      </c>
      <c r="D220" s="147" t="s">
        <v>5600</v>
      </c>
      <c r="E220" s="840" t="s">
        <v>5601</v>
      </c>
      <c r="F220" s="840"/>
      <c r="G220" s="730"/>
      <c r="H220" s="731"/>
      <c r="I220" s="732"/>
      <c r="J220" s="149" t="s">
        <v>5630</v>
      </c>
      <c r="K220" s="82"/>
      <c r="L220" s="82"/>
      <c r="M220" s="150"/>
      <c r="N220" s="119"/>
      <c r="V220" s="151"/>
    </row>
    <row r="221" spans="1:22" ht="13.8" thickBot="1" x14ac:dyDescent="0.3">
      <c r="A221" s="842"/>
      <c r="B221" s="152"/>
      <c r="C221" s="152"/>
      <c r="D221" s="153"/>
      <c r="E221" s="154" t="s">
        <v>5605</v>
      </c>
      <c r="F221" s="155"/>
      <c r="G221" s="712"/>
      <c r="H221" s="713"/>
      <c r="I221" s="714"/>
      <c r="J221" s="149" t="s">
        <v>5631</v>
      </c>
      <c r="K221" s="82"/>
      <c r="L221" s="82"/>
      <c r="M221" s="150"/>
      <c r="N221" s="119"/>
      <c r="V221" s="151"/>
    </row>
    <row r="222" spans="1:22" ht="21.6" thickTop="1" thickBot="1" x14ac:dyDescent="0.3">
      <c r="A222" s="834">
        <f t="shared" ref="A222" si="48">A218+1</f>
        <v>52</v>
      </c>
      <c r="B222" s="137" t="s">
        <v>22</v>
      </c>
      <c r="C222" s="137" t="s">
        <v>23</v>
      </c>
      <c r="D222" s="137" t="s">
        <v>5593</v>
      </c>
      <c r="E222" s="837" t="s">
        <v>5594</v>
      </c>
      <c r="F222" s="837"/>
      <c r="G222" s="837" t="s">
        <v>17</v>
      </c>
      <c r="H222" s="771"/>
      <c r="I222" s="43"/>
      <c r="J222" s="138" t="s">
        <v>5608</v>
      </c>
      <c r="K222" s="139"/>
      <c r="L222" s="139"/>
      <c r="M222" s="140"/>
      <c r="N222" s="119"/>
      <c r="V222" s="151"/>
    </row>
    <row r="223" spans="1:22" ht="13.8" thickBot="1" x14ac:dyDescent="0.3">
      <c r="A223" s="750"/>
      <c r="B223" s="142"/>
      <c r="C223" s="142"/>
      <c r="D223" s="143"/>
      <c r="E223" s="142"/>
      <c r="F223" s="142"/>
      <c r="G223" s="726"/>
      <c r="H223" s="838"/>
      <c r="I223" s="839"/>
      <c r="J223" s="78" t="s">
        <v>5608</v>
      </c>
      <c r="K223" s="78"/>
      <c r="L223" s="78"/>
      <c r="M223" s="145"/>
      <c r="N223" s="119"/>
      <c r="V223" s="151">
        <f>G223</f>
        <v>0</v>
      </c>
    </row>
    <row r="224" spans="1:22" ht="21" thickBot="1" x14ac:dyDescent="0.3">
      <c r="A224" s="750"/>
      <c r="B224" s="147" t="s">
        <v>34</v>
      </c>
      <c r="C224" s="147" t="s">
        <v>35</v>
      </c>
      <c r="D224" s="147" t="s">
        <v>5600</v>
      </c>
      <c r="E224" s="840" t="s">
        <v>5601</v>
      </c>
      <c r="F224" s="840"/>
      <c r="G224" s="730"/>
      <c r="H224" s="731"/>
      <c r="I224" s="732"/>
      <c r="J224" s="149" t="s">
        <v>5630</v>
      </c>
      <c r="K224" s="82"/>
      <c r="L224" s="82"/>
      <c r="M224" s="150"/>
      <c r="N224" s="119"/>
      <c r="V224" s="151"/>
    </row>
    <row r="225" spans="1:22" ht="13.8" thickBot="1" x14ac:dyDescent="0.3">
      <c r="A225" s="842"/>
      <c r="B225" s="152"/>
      <c r="C225" s="152"/>
      <c r="D225" s="153"/>
      <c r="E225" s="154" t="s">
        <v>5605</v>
      </c>
      <c r="F225" s="155"/>
      <c r="G225" s="712"/>
      <c r="H225" s="713"/>
      <c r="I225" s="714"/>
      <c r="J225" s="149" t="s">
        <v>5631</v>
      </c>
      <c r="K225" s="82"/>
      <c r="L225" s="82"/>
      <c r="M225" s="150"/>
      <c r="N225" s="119"/>
      <c r="V225" s="151"/>
    </row>
    <row r="226" spans="1:22" ht="21.6" thickTop="1" thickBot="1" x14ac:dyDescent="0.3">
      <c r="A226" s="834">
        <f t="shared" ref="A226" si="49">A222+1</f>
        <v>53</v>
      </c>
      <c r="B226" s="137" t="s">
        <v>22</v>
      </c>
      <c r="C226" s="137" t="s">
        <v>23</v>
      </c>
      <c r="D226" s="137" t="s">
        <v>5593</v>
      </c>
      <c r="E226" s="837" t="s">
        <v>5594</v>
      </c>
      <c r="F226" s="837"/>
      <c r="G226" s="837" t="s">
        <v>17</v>
      </c>
      <c r="H226" s="771"/>
      <c r="I226" s="43"/>
      <c r="J226" s="138" t="s">
        <v>5608</v>
      </c>
      <c r="K226" s="139"/>
      <c r="L226" s="139"/>
      <c r="M226" s="140"/>
      <c r="N226" s="119"/>
      <c r="V226" s="151"/>
    </row>
    <row r="227" spans="1:22" ht="13.8" thickBot="1" x14ac:dyDescent="0.3">
      <c r="A227" s="750"/>
      <c r="B227" s="142"/>
      <c r="C227" s="142"/>
      <c r="D227" s="143"/>
      <c r="E227" s="142"/>
      <c r="F227" s="142"/>
      <c r="G227" s="726"/>
      <c r="H227" s="838"/>
      <c r="I227" s="839"/>
      <c r="J227" s="78" t="s">
        <v>5608</v>
      </c>
      <c r="K227" s="78"/>
      <c r="L227" s="78"/>
      <c r="M227" s="145"/>
      <c r="N227" s="119"/>
      <c r="V227" s="151">
        <f>G227</f>
        <v>0</v>
      </c>
    </row>
    <row r="228" spans="1:22" ht="21" thickBot="1" x14ac:dyDescent="0.3">
      <c r="A228" s="750"/>
      <c r="B228" s="147" t="s">
        <v>34</v>
      </c>
      <c r="C228" s="147" t="s">
        <v>35</v>
      </c>
      <c r="D228" s="147" t="s">
        <v>5600</v>
      </c>
      <c r="E228" s="840" t="s">
        <v>5601</v>
      </c>
      <c r="F228" s="840"/>
      <c r="G228" s="730"/>
      <c r="H228" s="731"/>
      <c r="I228" s="732"/>
      <c r="J228" s="149" t="s">
        <v>5630</v>
      </c>
      <c r="K228" s="82"/>
      <c r="L228" s="82"/>
      <c r="M228" s="150"/>
      <c r="N228" s="119"/>
      <c r="V228" s="151"/>
    </row>
    <row r="229" spans="1:22" ht="13.8" thickBot="1" x14ac:dyDescent="0.3">
      <c r="A229" s="842"/>
      <c r="B229" s="152"/>
      <c r="C229" s="152"/>
      <c r="D229" s="153"/>
      <c r="E229" s="154" t="s">
        <v>5605</v>
      </c>
      <c r="F229" s="155"/>
      <c r="G229" s="712"/>
      <c r="H229" s="713"/>
      <c r="I229" s="714"/>
      <c r="J229" s="149" t="s">
        <v>5631</v>
      </c>
      <c r="K229" s="82"/>
      <c r="L229" s="82"/>
      <c r="M229" s="150"/>
      <c r="N229" s="119"/>
      <c r="V229" s="151"/>
    </row>
    <row r="230" spans="1:22" ht="21.6" thickTop="1" thickBot="1" x14ac:dyDescent="0.3">
      <c r="A230" s="834">
        <f t="shared" ref="A230" si="50">A226+1</f>
        <v>54</v>
      </c>
      <c r="B230" s="137" t="s">
        <v>22</v>
      </c>
      <c r="C230" s="137" t="s">
        <v>23</v>
      </c>
      <c r="D230" s="137" t="s">
        <v>5593</v>
      </c>
      <c r="E230" s="837" t="s">
        <v>5594</v>
      </c>
      <c r="F230" s="837"/>
      <c r="G230" s="837" t="s">
        <v>17</v>
      </c>
      <c r="H230" s="771"/>
      <c r="I230" s="43"/>
      <c r="J230" s="138" t="s">
        <v>5608</v>
      </c>
      <c r="K230" s="139"/>
      <c r="L230" s="139"/>
      <c r="M230" s="140"/>
      <c r="N230" s="119"/>
      <c r="V230" s="151"/>
    </row>
    <row r="231" spans="1:22" ht="13.8" thickBot="1" x14ac:dyDescent="0.3">
      <c r="A231" s="750"/>
      <c r="B231" s="142"/>
      <c r="C231" s="142"/>
      <c r="D231" s="143"/>
      <c r="E231" s="142"/>
      <c r="F231" s="142"/>
      <c r="G231" s="726"/>
      <c r="H231" s="838"/>
      <c r="I231" s="839"/>
      <c r="J231" s="78" t="s">
        <v>5608</v>
      </c>
      <c r="K231" s="78"/>
      <c r="L231" s="78"/>
      <c r="M231" s="145"/>
      <c r="N231" s="119"/>
      <c r="V231" s="151">
        <f>G231</f>
        <v>0</v>
      </c>
    </row>
    <row r="232" spans="1:22" ht="21" thickBot="1" x14ac:dyDescent="0.3">
      <c r="A232" s="750"/>
      <c r="B232" s="147" t="s">
        <v>34</v>
      </c>
      <c r="C232" s="147" t="s">
        <v>35</v>
      </c>
      <c r="D232" s="147" t="s">
        <v>5600</v>
      </c>
      <c r="E232" s="840" t="s">
        <v>5601</v>
      </c>
      <c r="F232" s="840"/>
      <c r="G232" s="730"/>
      <c r="H232" s="731"/>
      <c r="I232" s="732"/>
      <c r="J232" s="149" t="s">
        <v>5630</v>
      </c>
      <c r="K232" s="82"/>
      <c r="L232" s="82"/>
      <c r="M232" s="150"/>
      <c r="N232" s="119"/>
      <c r="V232" s="151"/>
    </row>
    <row r="233" spans="1:22" ht="13.8" thickBot="1" x14ac:dyDescent="0.3">
      <c r="A233" s="842"/>
      <c r="B233" s="152"/>
      <c r="C233" s="152"/>
      <c r="D233" s="153"/>
      <c r="E233" s="154" t="s">
        <v>5605</v>
      </c>
      <c r="F233" s="155"/>
      <c r="G233" s="712"/>
      <c r="H233" s="713"/>
      <c r="I233" s="714"/>
      <c r="J233" s="149" t="s">
        <v>5631</v>
      </c>
      <c r="K233" s="82"/>
      <c r="L233" s="82"/>
      <c r="M233" s="150"/>
      <c r="N233" s="119"/>
      <c r="V233" s="151"/>
    </row>
    <row r="234" spans="1:22" ht="21.6" thickTop="1" thickBot="1" x14ac:dyDescent="0.3">
      <c r="A234" s="834">
        <f t="shared" ref="A234" si="51">A230+1</f>
        <v>55</v>
      </c>
      <c r="B234" s="137" t="s">
        <v>22</v>
      </c>
      <c r="C234" s="137" t="s">
        <v>23</v>
      </c>
      <c r="D234" s="137" t="s">
        <v>5593</v>
      </c>
      <c r="E234" s="837" t="s">
        <v>5594</v>
      </c>
      <c r="F234" s="837"/>
      <c r="G234" s="837" t="s">
        <v>17</v>
      </c>
      <c r="H234" s="771"/>
      <c r="I234" s="43"/>
      <c r="J234" s="138" t="s">
        <v>5608</v>
      </c>
      <c r="K234" s="139"/>
      <c r="L234" s="139"/>
      <c r="M234" s="140"/>
      <c r="N234" s="119"/>
      <c r="V234" s="151"/>
    </row>
    <row r="235" spans="1:22" ht="13.8" thickBot="1" x14ac:dyDescent="0.3">
      <c r="A235" s="750"/>
      <c r="B235" s="142"/>
      <c r="C235" s="142"/>
      <c r="D235" s="143"/>
      <c r="E235" s="142"/>
      <c r="F235" s="142"/>
      <c r="G235" s="726"/>
      <c r="H235" s="838"/>
      <c r="I235" s="839"/>
      <c r="J235" s="78" t="s">
        <v>5608</v>
      </c>
      <c r="K235" s="78"/>
      <c r="L235" s="78"/>
      <c r="M235" s="145"/>
      <c r="N235" s="119"/>
      <c r="V235" s="151">
        <f>G235</f>
        <v>0</v>
      </c>
    </row>
    <row r="236" spans="1:22" ht="21" thickBot="1" x14ac:dyDescent="0.3">
      <c r="A236" s="750"/>
      <c r="B236" s="147" t="s">
        <v>34</v>
      </c>
      <c r="C236" s="147" t="s">
        <v>35</v>
      </c>
      <c r="D236" s="147" t="s">
        <v>5600</v>
      </c>
      <c r="E236" s="840" t="s">
        <v>5601</v>
      </c>
      <c r="F236" s="840"/>
      <c r="G236" s="730"/>
      <c r="H236" s="731"/>
      <c r="I236" s="732"/>
      <c r="J236" s="149" t="s">
        <v>5630</v>
      </c>
      <c r="K236" s="82"/>
      <c r="L236" s="82"/>
      <c r="M236" s="150"/>
      <c r="N236" s="119"/>
      <c r="V236" s="151"/>
    </row>
    <row r="237" spans="1:22" ht="13.8" thickBot="1" x14ac:dyDescent="0.3">
      <c r="A237" s="842"/>
      <c r="B237" s="152"/>
      <c r="C237" s="152"/>
      <c r="D237" s="153"/>
      <c r="E237" s="154" t="s">
        <v>5605</v>
      </c>
      <c r="F237" s="155"/>
      <c r="G237" s="712"/>
      <c r="H237" s="713"/>
      <c r="I237" s="714"/>
      <c r="J237" s="149" t="s">
        <v>5631</v>
      </c>
      <c r="K237" s="82"/>
      <c r="L237" s="82"/>
      <c r="M237" s="150"/>
      <c r="N237" s="119"/>
      <c r="V237" s="151"/>
    </row>
    <row r="238" spans="1:22" ht="21.6" thickTop="1" thickBot="1" x14ac:dyDescent="0.3">
      <c r="A238" s="834">
        <f t="shared" ref="A238" si="52">A234+1</f>
        <v>56</v>
      </c>
      <c r="B238" s="137" t="s">
        <v>22</v>
      </c>
      <c r="C238" s="137" t="s">
        <v>23</v>
      </c>
      <c r="D238" s="137" t="s">
        <v>5593</v>
      </c>
      <c r="E238" s="837" t="s">
        <v>5594</v>
      </c>
      <c r="F238" s="837"/>
      <c r="G238" s="837" t="s">
        <v>17</v>
      </c>
      <c r="H238" s="771"/>
      <c r="I238" s="43"/>
      <c r="J238" s="138" t="s">
        <v>5608</v>
      </c>
      <c r="K238" s="139"/>
      <c r="L238" s="139"/>
      <c r="M238" s="140"/>
      <c r="N238" s="119"/>
      <c r="V238" s="151"/>
    </row>
    <row r="239" spans="1:22" ht="13.8" thickBot="1" x14ac:dyDescent="0.3">
      <c r="A239" s="750"/>
      <c r="B239" s="142"/>
      <c r="C239" s="142"/>
      <c r="D239" s="143"/>
      <c r="E239" s="142"/>
      <c r="F239" s="142"/>
      <c r="G239" s="726"/>
      <c r="H239" s="838"/>
      <c r="I239" s="839"/>
      <c r="J239" s="78" t="s">
        <v>5608</v>
      </c>
      <c r="K239" s="78"/>
      <c r="L239" s="78"/>
      <c r="M239" s="145"/>
      <c r="N239" s="119"/>
      <c r="V239" s="151">
        <f>G239</f>
        <v>0</v>
      </c>
    </row>
    <row r="240" spans="1:22" ht="21" thickBot="1" x14ac:dyDescent="0.3">
      <c r="A240" s="750"/>
      <c r="B240" s="147" t="s">
        <v>34</v>
      </c>
      <c r="C240" s="147" t="s">
        <v>35</v>
      </c>
      <c r="D240" s="147" t="s">
        <v>5600</v>
      </c>
      <c r="E240" s="840" t="s">
        <v>5601</v>
      </c>
      <c r="F240" s="840"/>
      <c r="G240" s="730"/>
      <c r="H240" s="731"/>
      <c r="I240" s="732"/>
      <c r="J240" s="149" t="s">
        <v>5630</v>
      </c>
      <c r="K240" s="82"/>
      <c r="L240" s="82"/>
      <c r="M240" s="150"/>
      <c r="N240" s="119"/>
      <c r="V240" s="151"/>
    </row>
    <row r="241" spans="1:22" ht="13.8" thickBot="1" x14ac:dyDescent="0.3">
      <c r="A241" s="842"/>
      <c r="B241" s="152"/>
      <c r="C241" s="152"/>
      <c r="D241" s="153"/>
      <c r="E241" s="154" t="s">
        <v>5605</v>
      </c>
      <c r="F241" s="155"/>
      <c r="G241" s="712"/>
      <c r="H241" s="713"/>
      <c r="I241" s="714"/>
      <c r="J241" s="149" t="s">
        <v>5631</v>
      </c>
      <c r="K241" s="82"/>
      <c r="L241" s="82"/>
      <c r="M241" s="150"/>
      <c r="N241" s="119"/>
      <c r="V241" s="151"/>
    </row>
    <row r="242" spans="1:22" ht="21.6" thickTop="1" thickBot="1" x14ac:dyDescent="0.3">
      <c r="A242" s="834">
        <f t="shared" ref="A242" si="53">A238+1</f>
        <v>57</v>
      </c>
      <c r="B242" s="137" t="s">
        <v>22</v>
      </c>
      <c r="C242" s="137" t="s">
        <v>23</v>
      </c>
      <c r="D242" s="137" t="s">
        <v>5593</v>
      </c>
      <c r="E242" s="837" t="s">
        <v>5594</v>
      </c>
      <c r="F242" s="837"/>
      <c r="G242" s="837" t="s">
        <v>17</v>
      </c>
      <c r="H242" s="771"/>
      <c r="I242" s="43"/>
      <c r="J242" s="138" t="s">
        <v>5608</v>
      </c>
      <c r="K242" s="139"/>
      <c r="L242" s="139"/>
      <c r="M242" s="140"/>
      <c r="N242" s="119"/>
      <c r="V242" s="151"/>
    </row>
    <row r="243" spans="1:22" ht="13.8" thickBot="1" x14ac:dyDescent="0.3">
      <c r="A243" s="750"/>
      <c r="B243" s="142"/>
      <c r="C243" s="142"/>
      <c r="D243" s="143"/>
      <c r="E243" s="142"/>
      <c r="F243" s="142"/>
      <c r="G243" s="726"/>
      <c r="H243" s="838"/>
      <c r="I243" s="839"/>
      <c r="J243" s="78" t="s">
        <v>5608</v>
      </c>
      <c r="K243" s="78"/>
      <c r="L243" s="78"/>
      <c r="M243" s="145"/>
      <c r="N243" s="119"/>
      <c r="V243" s="151">
        <f>G243</f>
        <v>0</v>
      </c>
    </row>
    <row r="244" spans="1:22" ht="21" thickBot="1" x14ac:dyDescent="0.3">
      <c r="A244" s="750"/>
      <c r="B244" s="147" t="s">
        <v>34</v>
      </c>
      <c r="C244" s="147" t="s">
        <v>35</v>
      </c>
      <c r="D244" s="147" t="s">
        <v>5600</v>
      </c>
      <c r="E244" s="840" t="s">
        <v>5601</v>
      </c>
      <c r="F244" s="840"/>
      <c r="G244" s="730"/>
      <c r="H244" s="731"/>
      <c r="I244" s="732"/>
      <c r="J244" s="149" t="s">
        <v>5630</v>
      </c>
      <c r="K244" s="82"/>
      <c r="L244" s="82"/>
      <c r="M244" s="150"/>
      <c r="N244" s="119"/>
      <c r="V244" s="151"/>
    </row>
    <row r="245" spans="1:22" ht="13.8" thickBot="1" x14ac:dyDescent="0.3">
      <c r="A245" s="842"/>
      <c r="B245" s="152"/>
      <c r="C245" s="152"/>
      <c r="D245" s="153"/>
      <c r="E245" s="154" t="s">
        <v>5605</v>
      </c>
      <c r="F245" s="155"/>
      <c r="G245" s="712"/>
      <c r="H245" s="713"/>
      <c r="I245" s="714"/>
      <c r="J245" s="149" t="s">
        <v>5631</v>
      </c>
      <c r="K245" s="82"/>
      <c r="L245" s="82"/>
      <c r="M245" s="150"/>
      <c r="N245" s="119"/>
      <c r="V245" s="151"/>
    </row>
    <row r="246" spans="1:22" ht="21.6" thickTop="1" thickBot="1" x14ac:dyDescent="0.3">
      <c r="A246" s="834">
        <f t="shared" ref="A246" si="54">A242+1</f>
        <v>58</v>
      </c>
      <c r="B246" s="137" t="s">
        <v>22</v>
      </c>
      <c r="C246" s="137" t="s">
        <v>23</v>
      </c>
      <c r="D246" s="137" t="s">
        <v>5593</v>
      </c>
      <c r="E246" s="837" t="s">
        <v>5594</v>
      </c>
      <c r="F246" s="837"/>
      <c r="G246" s="837" t="s">
        <v>17</v>
      </c>
      <c r="H246" s="771"/>
      <c r="I246" s="43"/>
      <c r="J246" s="138" t="s">
        <v>5608</v>
      </c>
      <c r="K246" s="139"/>
      <c r="L246" s="139"/>
      <c r="M246" s="140"/>
      <c r="N246" s="119"/>
      <c r="V246" s="151"/>
    </row>
    <row r="247" spans="1:22" ht="13.8" thickBot="1" x14ac:dyDescent="0.3">
      <c r="A247" s="750"/>
      <c r="B247" s="142"/>
      <c r="C247" s="142"/>
      <c r="D247" s="143"/>
      <c r="E247" s="142"/>
      <c r="F247" s="142"/>
      <c r="G247" s="726"/>
      <c r="H247" s="838"/>
      <c r="I247" s="839"/>
      <c r="J247" s="78" t="s">
        <v>5608</v>
      </c>
      <c r="K247" s="78"/>
      <c r="L247" s="78"/>
      <c r="M247" s="145"/>
      <c r="N247" s="119"/>
      <c r="V247" s="151">
        <f>G247</f>
        <v>0</v>
      </c>
    </row>
    <row r="248" spans="1:22" ht="21" thickBot="1" x14ac:dyDescent="0.3">
      <c r="A248" s="750"/>
      <c r="B248" s="147" t="s">
        <v>34</v>
      </c>
      <c r="C248" s="147" t="s">
        <v>35</v>
      </c>
      <c r="D248" s="147" t="s">
        <v>5600</v>
      </c>
      <c r="E248" s="840" t="s">
        <v>5601</v>
      </c>
      <c r="F248" s="840"/>
      <c r="G248" s="730"/>
      <c r="H248" s="731"/>
      <c r="I248" s="732"/>
      <c r="J248" s="149" t="s">
        <v>5630</v>
      </c>
      <c r="K248" s="82"/>
      <c r="L248" s="82"/>
      <c r="M248" s="150"/>
      <c r="N248" s="119"/>
      <c r="V248" s="151"/>
    </row>
    <row r="249" spans="1:22" ht="13.8" thickBot="1" x14ac:dyDescent="0.3">
      <c r="A249" s="842"/>
      <c r="B249" s="152"/>
      <c r="C249" s="152"/>
      <c r="D249" s="153"/>
      <c r="E249" s="154" t="s">
        <v>5605</v>
      </c>
      <c r="F249" s="155"/>
      <c r="G249" s="712"/>
      <c r="H249" s="713"/>
      <c r="I249" s="714"/>
      <c r="J249" s="149" t="s">
        <v>5631</v>
      </c>
      <c r="K249" s="82"/>
      <c r="L249" s="82"/>
      <c r="M249" s="150"/>
      <c r="N249" s="119"/>
      <c r="V249" s="151"/>
    </row>
    <row r="250" spans="1:22" ht="21.6" thickTop="1" thickBot="1" x14ac:dyDescent="0.3">
      <c r="A250" s="834">
        <f t="shared" ref="A250" si="55">A246+1</f>
        <v>59</v>
      </c>
      <c r="B250" s="137" t="s">
        <v>22</v>
      </c>
      <c r="C250" s="137" t="s">
        <v>23</v>
      </c>
      <c r="D250" s="137" t="s">
        <v>5593</v>
      </c>
      <c r="E250" s="837" t="s">
        <v>5594</v>
      </c>
      <c r="F250" s="837"/>
      <c r="G250" s="837" t="s">
        <v>17</v>
      </c>
      <c r="H250" s="771"/>
      <c r="I250" s="43"/>
      <c r="J250" s="138" t="s">
        <v>5608</v>
      </c>
      <c r="K250" s="139"/>
      <c r="L250" s="139"/>
      <c r="M250" s="140"/>
      <c r="N250" s="119"/>
      <c r="V250" s="151"/>
    </row>
    <row r="251" spans="1:22" ht="13.8" thickBot="1" x14ac:dyDescent="0.3">
      <c r="A251" s="750"/>
      <c r="B251" s="142"/>
      <c r="C251" s="142"/>
      <c r="D251" s="143"/>
      <c r="E251" s="142"/>
      <c r="F251" s="142"/>
      <c r="G251" s="726"/>
      <c r="H251" s="838"/>
      <c r="I251" s="839"/>
      <c r="J251" s="78" t="s">
        <v>5608</v>
      </c>
      <c r="K251" s="78"/>
      <c r="L251" s="78"/>
      <c r="M251" s="145"/>
      <c r="N251" s="119"/>
      <c r="V251" s="151">
        <f>G251</f>
        <v>0</v>
      </c>
    </row>
    <row r="252" spans="1:22" ht="21" thickBot="1" x14ac:dyDescent="0.3">
      <c r="A252" s="750"/>
      <c r="B252" s="147" t="s">
        <v>34</v>
      </c>
      <c r="C252" s="147" t="s">
        <v>35</v>
      </c>
      <c r="D252" s="147" t="s">
        <v>5600</v>
      </c>
      <c r="E252" s="840" t="s">
        <v>5601</v>
      </c>
      <c r="F252" s="840"/>
      <c r="G252" s="730"/>
      <c r="H252" s="731"/>
      <c r="I252" s="732"/>
      <c r="J252" s="149" t="s">
        <v>5630</v>
      </c>
      <c r="K252" s="82"/>
      <c r="L252" s="82"/>
      <c r="M252" s="150"/>
      <c r="N252" s="119"/>
      <c r="V252" s="151"/>
    </row>
    <row r="253" spans="1:22" ht="13.8" thickBot="1" x14ac:dyDescent="0.3">
      <c r="A253" s="842"/>
      <c r="B253" s="152"/>
      <c r="C253" s="152"/>
      <c r="D253" s="153"/>
      <c r="E253" s="154" t="s">
        <v>5605</v>
      </c>
      <c r="F253" s="155"/>
      <c r="G253" s="712"/>
      <c r="H253" s="713"/>
      <c r="I253" s="714"/>
      <c r="J253" s="149" t="s">
        <v>5631</v>
      </c>
      <c r="K253" s="82"/>
      <c r="L253" s="82"/>
      <c r="M253" s="150"/>
      <c r="N253" s="119"/>
      <c r="V253" s="151"/>
    </row>
    <row r="254" spans="1:22" ht="21.6" thickTop="1" thickBot="1" x14ac:dyDescent="0.3">
      <c r="A254" s="834">
        <f t="shared" ref="A254" si="56">A250+1</f>
        <v>60</v>
      </c>
      <c r="B254" s="137" t="s">
        <v>22</v>
      </c>
      <c r="C254" s="137" t="s">
        <v>23</v>
      </c>
      <c r="D254" s="137" t="s">
        <v>5593</v>
      </c>
      <c r="E254" s="837" t="s">
        <v>5594</v>
      </c>
      <c r="F254" s="837"/>
      <c r="G254" s="837" t="s">
        <v>17</v>
      </c>
      <c r="H254" s="771"/>
      <c r="I254" s="43"/>
      <c r="J254" s="138" t="s">
        <v>5608</v>
      </c>
      <c r="K254" s="139"/>
      <c r="L254" s="139"/>
      <c r="M254" s="140"/>
      <c r="N254" s="119"/>
      <c r="V254" s="151"/>
    </row>
    <row r="255" spans="1:22" ht="13.8" thickBot="1" x14ac:dyDescent="0.3">
      <c r="A255" s="750"/>
      <c r="B255" s="142"/>
      <c r="C255" s="142"/>
      <c r="D255" s="143"/>
      <c r="E255" s="142"/>
      <c r="F255" s="142"/>
      <c r="G255" s="726"/>
      <c r="H255" s="838"/>
      <c r="I255" s="839"/>
      <c r="J255" s="78" t="s">
        <v>5608</v>
      </c>
      <c r="K255" s="78"/>
      <c r="L255" s="78"/>
      <c r="M255" s="145"/>
      <c r="N255" s="119"/>
      <c r="V255" s="151">
        <f>G255</f>
        <v>0</v>
      </c>
    </row>
    <row r="256" spans="1:22" ht="21" thickBot="1" x14ac:dyDescent="0.3">
      <c r="A256" s="750"/>
      <c r="B256" s="147" t="s">
        <v>34</v>
      </c>
      <c r="C256" s="147" t="s">
        <v>35</v>
      </c>
      <c r="D256" s="147" t="s">
        <v>5600</v>
      </c>
      <c r="E256" s="840" t="s">
        <v>5601</v>
      </c>
      <c r="F256" s="840"/>
      <c r="G256" s="730"/>
      <c r="H256" s="731"/>
      <c r="I256" s="732"/>
      <c r="J256" s="149" t="s">
        <v>5630</v>
      </c>
      <c r="K256" s="82"/>
      <c r="L256" s="82"/>
      <c r="M256" s="150"/>
      <c r="N256" s="119"/>
      <c r="V256" s="151"/>
    </row>
    <row r="257" spans="1:22" ht="13.8" thickBot="1" x14ac:dyDescent="0.3">
      <c r="A257" s="842"/>
      <c r="B257" s="152"/>
      <c r="C257" s="152"/>
      <c r="D257" s="153"/>
      <c r="E257" s="154" t="s">
        <v>5605</v>
      </c>
      <c r="F257" s="155"/>
      <c r="G257" s="712"/>
      <c r="H257" s="713"/>
      <c r="I257" s="714"/>
      <c r="J257" s="149" t="s">
        <v>5631</v>
      </c>
      <c r="K257" s="82"/>
      <c r="L257" s="82"/>
      <c r="M257" s="150"/>
      <c r="N257" s="119"/>
      <c r="V257" s="151"/>
    </row>
    <row r="258" spans="1:22" ht="21.6" thickTop="1" thickBot="1" x14ac:dyDescent="0.3">
      <c r="A258" s="834">
        <f t="shared" ref="A258" si="57">A254+1</f>
        <v>61</v>
      </c>
      <c r="B258" s="137" t="s">
        <v>22</v>
      </c>
      <c r="C258" s="137" t="s">
        <v>23</v>
      </c>
      <c r="D258" s="137" t="s">
        <v>5593</v>
      </c>
      <c r="E258" s="837" t="s">
        <v>5594</v>
      </c>
      <c r="F258" s="837"/>
      <c r="G258" s="837" t="s">
        <v>17</v>
      </c>
      <c r="H258" s="771"/>
      <c r="I258" s="43"/>
      <c r="J258" s="138" t="s">
        <v>5608</v>
      </c>
      <c r="K258" s="139"/>
      <c r="L258" s="139"/>
      <c r="M258" s="140"/>
      <c r="N258" s="119"/>
      <c r="V258" s="151"/>
    </row>
    <row r="259" spans="1:22" ht="13.8" thickBot="1" x14ac:dyDescent="0.3">
      <c r="A259" s="750"/>
      <c r="B259" s="142"/>
      <c r="C259" s="142"/>
      <c r="D259" s="143"/>
      <c r="E259" s="142"/>
      <c r="F259" s="142"/>
      <c r="G259" s="726"/>
      <c r="H259" s="838"/>
      <c r="I259" s="839"/>
      <c r="J259" s="78" t="s">
        <v>5608</v>
      </c>
      <c r="K259" s="78"/>
      <c r="L259" s="78"/>
      <c r="M259" s="145"/>
      <c r="N259" s="119"/>
      <c r="V259" s="151">
        <f>G259</f>
        <v>0</v>
      </c>
    </row>
    <row r="260" spans="1:22" ht="21" thickBot="1" x14ac:dyDescent="0.3">
      <c r="A260" s="750"/>
      <c r="B260" s="147" t="s">
        <v>34</v>
      </c>
      <c r="C260" s="147" t="s">
        <v>35</v>
      </c>
      <c r="D260" s="147" t="s">
        <v>5600</v>
      </c>
      <c r="E260" s="840" t="s">
        <v>5601</v>
      </c>
      <c r="F260" s="840"/>
      <c r="G260" s="730"/>
      <c r="H260" s="731"/>
      <c r="I260" s="732"/>
      <c r="J260" s="149" t="s">
        <v>5630</v>
      </c>
      <c r="K260" s="82"/>
      <c r="L260" s="82"/>
      <c r="M260" s="150"/>
      <c r="N260" s="119"/>
      <c r="V260" s="151"/>
    </row>
    <row r="261" spans="1:22" ht="13.8" thickBot="1" x14ac:dyDescent="0.3">
      <c r="A261" s="842"/>
      <c r="B261" s="152"/>
      <c r="C261" s="152"/>
      <c r="D261" s="153"/>
      <c r="E261" s="154" t="s">
        <v>5605</v>
      </c>
      <c r="F261" s="155"/>
      <c r="G261" s="712"/>
      <c r="H261" s="713"/>
      <c r="I261" s="714"/>
      <c r="J261" s="149" t="s">
        <v>5631</v>
      </c>
      <c r="K261" s="82"/>
      <c r="L261" s="82"/>
      <c r="M261" s="150"/>
      <c r="N261" s="119"/>
      <c r="V261" s="151"/>
    </row>
    <row r="262" spans="1:22" ht="21.6" thickTop="1" thickBot="1" x14ac:dyDescent="0.3">
      <c r="A262" s="834">
        <f t="shared" ref="A262" si="58">A258+1</f>
        <v>62</v>
      </c>
      <c r="B262" s="137" t="s">
        <v>22</v>
      </c>
      <c r="C262" s="137" t="s">
        <v>23</v>
      </c>
      <c r="D262" s="137" t="s">
        <v>5593</v>
      </c>
      <c r="E262" s="837" t="s">
        <v>5594</v>
      </c>
      <c r="F262" s="837"/>
      <c r="G262" s="837" t="s">
        <v>17</v>
      </c>
      <c r="H262" s="771"/>
      <c r="I262" s="43"/>
      <c r="J262" s="138" t="s">
        <v>5608</v>
      </c>
      <c r="K262" s="139"/>
      <c r="L262" s="139"/>
      <c r="M262" s="140"/>
      <c r="N262" s="119"/>
      <c r="V262" s="151"/>
    </row>
    <row r="263" spans="1:22" ht="13.8" thickBot="1" x14ac:dyDescent="0.3">
      <c r="A263" s="750"/>
      <c r="B263" s="142"/>
      <c r="C263" s="142"/>
      <c r="D263" s="143"/>
      <c r="E263" s="142"/>
      <c r="F263" s="142"/>
      <c r="G263" s="726"/>
      <c r="H263" s="838"/>
      <c r="I263" s="839"/>
      <c r="J263" s="78" t="s">
        <v>5608</v>
      </c>
      <c r="K263" s="78"/>
      <c r="L263" s="78"/>
      <c r="M263" s="145"/>
      <c r="N263" s="119"/>
      <c r="V263" s="151">
        <f>G263</f>
        <v>0</v>
      </c>
    </row>
    <row r="264" spans="1:22" ht="21" thickBot="1" x14ac:dyDescent="0.3">
      <c r="A264" s="750"/>
      <c r="B264" s="147" t="s">
        <v>34</v>
      </c>
      <c r="C264" s="147" t="s">
        <v>35</v>
      </c>
      <c r="D264" s="147" t="s">
        <v>5600</v>
      </c>
      <c r="E264" s="840" t="s">
        <v>5601</v>
      </c>
      <c r="F264" s="840"/>
      <c r="G264" s="730"/>
      <c r="H264" s="731"/>
      <c r="I264" s="732"/>
      <c r="J264" s="149" t="s">
        <v>5630</v>
      </c>
      <c r="K264" s="82"/>
      <c r="L264" s="82"/>
      <c r="M264" s="150"/>
      <c r="N264" s="119"/>
      <c r="V264" s="151"/>
    </row>
    <row r="265" spans="1:22" ht="13.8" thickBot="1" x14ac:dyDescent="0.3">
      <c r="A265" s="842"/>
      <c r="B265" s="152"/>
      <c r="C265" s="152"/>
      <c r="D265" s="153"/>
      <c r="E265" s="154" t="s">
        <v>5605</v>
      </c>
      <c r="F265" s="155"/>
      <c r="G265" s="712"/>
      <c r="H265" s="713"/>
      <c r="I265" s="714"/>
      <c r="J265" s="149" t="s">
        <v>5631</v>
      </c>
      <c r="K265" s="82"/>
      <c r="L265" s="82"/>
      <c r="M265" s="150"/>
      <c r="N265" s="119"/>
      <c r="V265" s="151"/>
    </row>
    <row r="266" spans="1:22" ht="21.6" thickTop="1" thickBot="1" x14ac:dyDescent="0.3">
      <c r="A266" s="834">
        <f t="shared" ref="A266" si="59">A262+1</f>
        <v>63</v>
      </c>
      <c r="B266" s="137" t="s">
        <v>22</v>
      </c>
      <c r="C266" s="137" t="s">
        <v>23</v>
      </c>
      <c r="D266" s="137" t="s">
        <v>5593</v>
      </c>
      <c r="E266" s="837" t="s">
        <v>5594</v>
      </c>
      <c r="F266" s="837"/>
      <c r="G266" s="837" t="s">
        <v>17</v>
      </c>
      <c r="H266" s="771"/>
      <c r="I266" s="43"/>
      <c r="J266" s="138" t="s">
        <v>5608</v>
      </c>
      <c r="K266" s="139"/>
      <c r="L266" s="139"/>
      <c r="M266" s="140"/>
      <c r="N266" s="119"/>
      <c r="V266" s="151"/>
    </row>
    <row r="267" spans="1:22" ht="13.8" thickBot="1" x14ac:dyDescent="0.3">
      <c r="A267" s="750"/>
      <c r="B267" s="142"/>
      <c r="C267" s="142"/>
      <c r="D267" s="143"/>
      <c r="E267" s="142"/>
      <c r="F267" s="142"/>
      <c r="G267" s="726"/>
      <c r="H267" s="838"/>
      <c r="I267" s="839"/>
      <c r="J267" s="78" t="s">
        <v>5608</v>
      </c>
      <c r="K267" s="78"/>
      <c r="L267" s="78"/>
      <c r="M267" s="145"/>
      <c r="N267" s="119"/>
      <c r="V267" s="151">
        <f>G267</f>
        <v>0</v>
      </c>
    </row>
    <row r="268" spans="1:22" ht="21" thickBot="1" x14ac:dyDescent="0.3">
      <c r="A268" s="750"/>
      <c r="B268" s="147" t="s">
        <v>34</v>
      </c>
      <c r="C268" s="147" t="s">
        <v>35</v>
      </c>
      <c r="D268" s="147" t="s">
        <v>5600</v>
      </c>
      <c r="E268" s="840" t="s">
        <v>5601</v>
      </c>
      <c r="F268" s="840"/>
      <c r="G268" s="730"/>
      <c r="H268" s="731"/>
      <c r="I268" s="732"/>
      <c r="J268" s="149" t="s">
        <v>5630</v>
      </c>
      <c r="K268" s="82"/>
      <c r="L268" s="82"/>
      <c r="M268" s="150"/>
      <c r="N268" s="119"/>
      <c r="V268" s="151"/>
    </row>
    <row r="269" spans="1:22" ht="13.8" thickBot="1" x14ac:dyDescent="0.3">
      <c r="A269" s="842"/>
      <c r="B269" s="152"/>
      <c r="C269" s="152"/>
      <c r="D269" s="153"/>
      <c r="E269" s="154" t="s">
        <v>5605</v>
      </c>
      <c r="F269" s="155"/>
      <c r="G269" s="712"/>
      <c r="H269" s="713"/>
      <c r="I269" s="714"/>
      <c r="J269" s="149" t="s">
        <v>5631</v>
      </c>
      <c r="K269" s="82"/>
      <c r="L269" s="82"/>
      <c r="M269" s="150"/>
      <c r="N269" s="119"/>
      <c r="V269" s="151"/>
    </row>
    <row r="270" spans="1:22" ht="21.6" thickTop="1" thickBot="1" x14ac:dyDescent="0.3">
      <c r="A270" s="834">
        <f t="shared" ref="A270" si="60">A266+1</f>
        <v>64</v>
      </c>
      <c r="B270" s="137" t="s">
        <v>22</v>
      </c>
      <c r="C270" s="137" t="s">
        <v>23</v>
      </c>
      <c r="D270" s="137" t="s">
        <v>5593</v>
      </c>
      <c r="E270" s="837" t="s">
        <v>5594</v>
      </c>
      <c r="F270" s="837"/>
      <c r="G270" s="837" t="s">
        <v>17</v>
      </c>
      <c r="H270" s="771"/>
      <c r="I270" s="43"/>
      <c r="J270" s="138" t="s">
        <v>5608</v>
      </c>
      <c r="K270" s="139"/>
      <c r="L270" s="139"/>
      <c r="M270" s="140"/>
      <c r="N270" s="119"/>
      <c r="V270" s="151"/>
    </row>
    <row r="271" spans="1:22" ht="13.8" thickBot="1" x14ac:dyDescent="0.3">
      <c r="A271" s="750"/>
      <c r="B271" s="142"/>
      <c r="C271" s="142"/>
      <c r="D271" s="143"/>
      <c r="E271" s="142"/>
      <c r="F271" s="142"/>
      <c r="G271" s="726"/>
      <c r="H271" s="838"/>
      <c r="I271" s="839"/>
      <c r="J271" s="78" t="s">
        <v>5608</v>
      </c>
      <c r="K271" s="78"/>
      <c r="L271" s="78"/>
      <c r="M271" s="145"/>
      <c r="N271" s="119"/>
      <c r="V271" s="151">
        <f>G271</f>
        <v>0</v>
      </c>
    </row>
    <row r="272" spans="1:22" ht="21" thickBot="1" x14ac:dyDescent="0.3">
      <c r="A272" s="750"/>
      <c r="B272" s="147" t="s">
        <v>34</v>
      </c>
      <c r="C272" s="147" t="s">
        <v>35</v>
      </c>
      <c r="D272" s="147" t="s">
        <v>5600</v>
      </c>
      <c r="E272" s="840" t="s">
        <v>5601</v>
      </c>
      <c r="F272" s="840"/>
      <c r="G272" s="730"/>
      <c r="H272" s="731"/>
      <c r="I272" s="732"/>
      <c r="J272" s="149" t="s">
        <v>5630</v>
      </c>
      <c r="K272" s="82"/>
      <c r="L272" s="82"/>
      <c r="M272" s="150"/>
      <c r="N272" s="119"/>
      <c r="V272" s="151"/>
    </row>
    <row r="273" spans="1:22" ht="13.8" thickBot="1" x14ac:dyDescent="0.3">
      <c r="A273" s="842"/>
      <c r="B273" s="152"/>
      <c r="C273" s="152"/>
      <c r="D273" s="153"/>
      <c r="E273" s="154" t="s">
        <v>5605</v>
      </c>
      <c r="F273" s="155"/>
      <c r="G273" s="712"/>
      <c r="H273" s="713"/>
      <c r="I273" s="714"/>
      <c r="J273" s="149" t="s">
        <v>5631</v>
      </c>
      <c r="K273" s="82"/>
      <c r="L273" s="82"/>
      <c r="M273" s="150"/>
      <c r="N273" s="119"/>
      <c r="V273" s="151"/>
    </row>
    <row r="274" spans="1:22" ht="21.6" thickTop="1" thickBot="1" x14ac:dyDescent="0.3">
      <c r="A274" s="834">
        <f t="shared" ref="A274" si="61">A270+1</f>
        <v>65</v>
      </c>
      <c r="B274" s="137" t="s">
        <v>22</v>
      </c>
      <c r="C274" s="137" t="s">
        <v>23</v>
      </c>
      <c r="D274" s="137" t="s">
        <v>5593</v>
      </c>
      <c r="E274" s="837" t="s">
        <v>5594</v>
      </c>
      <c r="F274" s="837"/>
      <c r="G274" s="837" t="s">
        <v>17</v>
      </c>
      <c r="H274" s="771"/>
      <c r="I274" s="43"/>
      <c r="J274" s="138" t="s">
        <v>5608</v>
      </c>
      <c r="K274" s="139"/>
      <c r="L274" s="139"/>
      <c r="M274" s="140"/>
      <c r="N274" s="119"/>
      <c r="V274" s="151"/>
    </row>
    <row r="275" spans="1:22" ht="13.8" thickBot="1" x14ac:dyDescent="0.3">
      <c r="A275" s="750"/>
      <c r="B275" s="142"/>
      <c r="C275" s="142"/>
      <c r="D275" s="143"/>
      <c r="E275" s="142"/>
      <c r="F275" s="142"/>
      <c r="G275" s="726"/>
      <c r="H275" s="838"/>
      <c r="I275" s="839"/>
      <c r="J275" s="78" t="s">
        <v>5608</v>
      </c>
      <c r="K275" s="78"/>
      <c r="L275" s="78"/>
      <c r="M275" s="145"/>
      <c r="N275" s="119"/>
      <c r="V275" s="151">
        <f>G275</f>
        <v>0</v>
      </c>
    </row>
    <row r="276" spans="1:22" ht="21" thickBot="1" x14ac:dyDescent="0.3">
      <c r="A276" s="750"/>
      <c r="B276" s="147" t="s">
        <v>34</v>
      </c>
      <c r="C276" s="147" t="s">
        <v>35</v>
      </c>
      <c r="D276" s="147" t="s">
        <v>5600</v>
      </c>
      <c r="E276" s="840" t="s">
        <v>5601</v>
      </c>
      <c r="F276" s="840"/>
      <c r="G276" s="730"/>
      <c r="H276" s="731"/>
      <c r="I276" s="732"/>
      <c r="J276" s="149" t="s">
        <v>5630</v>
      </c>
      <c r="K276" s="82"/>
      <c r="L276" s="82"/>
      <c r="M276" s="150"/>
      <c r="N276" s="119"/>
      <c r="V276" s="151"/>
    </row>
    <row r="277" spans="1:22" ht="13.8" thickBot="1" x14ac:dyDescent="0.3">
      <c r="A277" s="842"/>
      <c r="B277" s="152"/>
      <c r="C277" s="152"/>
      <c r="D277" s="153"/>
      <c r="E277" s="154" t="s">
        <v>5605</v>
      </c>
      <c r="F277" s="155"/>
      <c r="G277" s="712"/>
      <c r="H277" s="713"/>
      <c r="I277" s="714"/>
      <c r="J277" s="149" t="s">
        <v>5631</v>
      </c>
      <c r="K277" s="82"/>
      <c r="L277" s="82"/>
      <c r="M277" s="150"/>
      <c r="N277" s="119"/>
      <c r="V277" s="151"/>
    </row>
    <row r="278" spans="1:22" ht="21.6" thickTop="1" thickBot="1" x14ac:dyDescent="0.3">
      <c r="A278" s="834">
        <f t="shared" ref="A278" si="62">A274+1</f>
        <v>66</v>
      </c>
      <c r="B278" s="137" t="s">
        <v>22</v>
      </c>
      <c r="C278" s="137" t="s">
        <v>23</v>
      </c>
      <c r="D278" s="137" t="s">
        <v>5593</v>
      </c>
      <c r="E278" s="837" t="s">
        <v>5594</v>
      </c>
      <c r="F278" s="837"/>
      <c r="G278" s="837" t="s">
        <v>17</v>
      </c>
      <c r="H278" s="771"/>
      <c r="I278" s="43"/>
      <c r="J278" s="138" t="s">
        <v>5608</v>
      </c>
      <c r="K278" s="139"/>
      <c r="L278" s="139"/>
      <c r="M278" s="140"/>
      <c r="N278" s="119"/>
      <c r="V278" s="151"/>
    </row>
    <row r="279" spans="1:22" ht="13.8" thickBot="1" x14ac:dyDescent="0.3">
      <c r="A279" s="750"/>
      <c r="B279" s="142"/>
      <c r="C279" s="142"/>
      <c r="D279" s="143"/>
      <c r="E279" s="142"/>
      <c r="F279" s="142"/>
      <c r="G279" s="726"/>
      <c r="H279" s="838"/>
      <c r="I279" s="839"/>
      <c r="J279" s="78" t="s">
        <v>5608</v>
      </c>
      <c r="K279" s="78"/>
      <c r="L279" s="78"/>
      <c r="M279" s="145"/>
      <c r="N279" s="119"/>
      <c r="V279" s="151">
        <f>G279</f>
        <v>0</v>
      </c>
    </row>
    <row r="280" spans="1:22" ht="21" thickBot="1" x14ac:dyDescent="0.3">
      <c r="A280" s="750"/>
      <c r="B280" s="147" t="s">
        <v>34</v>
      </c>
      <c r="C280" s="147" t="s">
        <v>35</v>
      </c>
      <c r="D280" s="147" t="s">
        <v>5600</v>
      </c>
      <c r="E280" s="840" t="s">
        <v>5601</v>
      </c>
      <c r="F280" s="840"/>
      <c r="G280" s="730"/>
      <c r="H280" s="731"/>
      <c r="I280" s="732"/>
      <c r="J280" s="149" t="s">
        <v>5630</v>
      </c>
      <c r="K280" s="82"/>
      <c r="L280" s="82"/>
      <c r="M280" s="150"/>
      <c r="N280" s="119"/>
      <c r="V280" s="151"/>
    </row>
    <row r="281" spans="1:22" ht="13.8" thickBot="1" x14ac:dyDescent="0.3">
      <c r="A281" s="842"/>
      <c r="B281" s="152"/>
      <c r="C281" s="152"/>
      <c r="D281" s="153"/>
      <c r="E281" s="154" t="s">
        <v>5605</v>
      </c>
      <c r="F281" s="155"/>
      <c r="G281" s="712"/>
      <c r="H281" s="713"/>
      <c r="I281" s="714"/>
      <c r="J281" s="149" t="s">
        <v>5631</v>
      </c>
      <c r="K281" s="82"/>
      <c r="L281" s="82"/>
      <c r="M281" s="150"/>
      <c r="N281" s="119"/>
      <c r="V281" s="151"/>
    </row>
    <row r="282" spans="1:22" ht="21.6" thickTop="1" thickBot="1" x14ac:dyDescent="0.3">
      <c r="A282" s="834">
        <f t="shared" ref="A282" si="63">A278+1</f>
        <v>67</v>
      </c>
      <c r="B282" s="137" t="s">
        <v>22</v>
      </c>
      <c r="C282" s="137" t="s">
        <v>23</v>
      </c>
      <c r="D282" s="137" t="s">
        <v>5593</v>
      </c>
      <c r="E282" s="837" t="s">
        <v>5594</v>
      </c>
      <c r="F282" s="837"/>
      <c r="G282" s="837" t="s">
        <v>17</v>
      </c>
      <c r="H282" s="771"/>
      <c r="I282" s="43"/>
      <c r="J282" s="138" t="s">
        <v>5608</v>
      </c>
      <c r="K282" s="139"/>
      <c r="L282" s="139"/>
      <c r="M282" s="140"/>
      <c r="N282" s="119"/>
      <c r="V282" s="151"/>
    </row>
    <row r="283" spans="1:22" ht="13.8" thickBot="1" x14ac:dyDescent="0.3">
      <c r="A283" s="750"/>
      <c r="B283" s="142"/>
      <c r="C283" s="142"/>
      <c r="D283" s="143"/>
      <c r="E283" s="142"/>
      <c r="F283" s="142"/>
      <c r="G283" s="726"/>
      <c r="H283" s="838"/>
      <c r="I283" s="839"/>
      <c r="J283" s="78" t="s">
        <v>5608</v>
      </c>
      <c r="K283" s="78"/>
      <c r="L283" s="78"/>
      <c r="M283" s="145"/>
      <c r="N283" s="119"/>
      <c r="V283" s="151">
        <f>G283</f>
        <v>0</v>
      </c>
    </row>
    <row r="284" spans="1:22" ht="21" thickBot="1" x14ac:dyDescent="0.3">
      <c r="A284" s="750"/>
      <c r="B284" s="147" t="s">
        <v>34</v>
      </c>
      <c r="C284" s="147" t="s">
        <v>35</v>
      </c>
      <c r="D284" s="147" t="s">
        <v>5600</v>
      </c>
      <c r="E284" s="840" t="s">
        <v>5601</v>
      </c>
      <c r="F284" s="840"/>
      <c r="G284" s="730"/>
      <c r="H284" s="731"/>
      <c r="I284" s="732"/>
      <c r="J284" s="149" t="s">
        <v>5630</v>
      </c>
      <c r="K284" s="82"/>
      <c r="L284" s="82"/>
      <c r="M284" s="150"/>
      <c r="N284" s="119"/>
      <c r="V284" s="151"/>
    </row>
    <row r="285" spans="1:22" ht="13.8" thickBot="1" x14ac:dyDescent="0.3">
      <c r="A285" s="842"/>
      <c r="B285" s="152"/>
      <c r="C285" s="152"/>
      <c r="D285" s="153"/>
      <c r="E285" s="154" t="s">
        <v>5605</v>
      </c>
      <c r="F285" s="155"/>
      <c r="G285" s="712"/>
      <c r="H285" s="713"/>
      <c r="I285" s="714"/>
      <c r="J285" s="149" t="s">
        <v>5631</v>
      </c>
      <c r="K285" s="82"/>
      <c r="L285" s="82"/>
      <c r="M285" s="150"/>
      <c r="N285" s="119"/>
      <c r="V285" s="151"/>
    </row>
    <row r="286" spans="1:22" ht="21.6" thickTop="1" thickBot="1" x14ac:dyDescent="0.3">
      <c r="A286" s="834">
        <f t="shared" ref="A286" si="64">A282+1</f>
        <v>68</v>
      </c>
      <c r="B286" s="137" t="s">
        <v>22</v>
      </c>
      <c r="C286" s="137" t="s">
        <v>23</v>
      </c>
      <c r="D286" s="137" t="s">
        <v>5593</v>
      </c>
      <c r="E286" s="837" t="s">
        <v>5594</v>
      </c>
      <c r="F286" s="837"/>
      <c r="G286" s="837" t="s">
        <v>17</v>
      </c>
      <c r="H286" s="771"/>
      <c r="I286" s="43"/>
      <c r="J286" s="138" t="s">
        <v>5608</v>
      </c>
      <c r="K286" s="139"/>
      <c r="L286" s="139"/>
      <c r="M286" s="140"/>
      <c r="N286" s="119"/>
      <c r="V286" s="151"/>
    </row>
    <row r="287" spans="1:22" ht="13.8" thickBot="1" x14ac:dyDescent="0.3">
      <c r="A287" s="750"/>
      <c r="B287" s="142"/>
      <c r="C287" s="142"/>
      <c r="D287" s="143"/>
      <c r="E287" s="142"/>
      <c r="F287" s="142"/>
      <c r="G287" s="726"/>
      <c r="H287" s="838"/>
      <c r="I287" s="839"/>
      <c r="J287" s="78" t="s">
        <v>5608</v>
      </c>
      <c r="K287" s="78"/>
      <c r="L287" s="78"/>
      <c r="M287" s="145"/>
      <c r="N287" s="119"/>
      <c r="V287" s="151">
        <f>G287</f>
        <v>0</v>
      </c>
    </row>
    <row r="288" spans="1:22" ht="21" thickBot="1" x14ac:dyDescent="0.3">
      <c r="A288" s="750"/>
      <c r="B288" s="147" t="s">
        <v>34</v>
      </c>
      <c r="C288" s="147" t="s">
        <v>35</v>
      </c>
      <c r="D288" s="147" t="s">
        <v>5600</v>
      </c>
      <c r="E288" s="840" t="s">
        <v>5601</v>
      </c>
      <c r="F288" s="840"/>
      <c r="G288" s="730"/>
      <c r="H288" s="731"/>
      <c r="I288" s="732"/>
      <c r="J288" s="149" t="s">
        <v>5630</v>
      </c>
      <c r="K288" s="82"/>
      <c r="L288" s="82"/>
      <c r="M288" s="150"/>
      <c r="N288" s="119"/>
      <c r="V288" s="151"/>
    </row>
    <row r="289" spans="1:22" ht="13.8" thickBot="1" x14ac:dyDescent="0.3">
      <c r="A289" s="842"/>
      <c r="B289" s="152"/>
      <c r="C289" s="152"/>
      <c r="D289" s="153"/>
      <c r="E289" s="154" t="s">
        <v>5605</v>
      </c>
      <c r="F289" s="155"/>
      <c r="G289" s="712"/>
      <c r="H289" s="713"/>
      <c r="I289" s="714"/>
      <c r="J289" s="149" t="s">
        <v>5631</v>
      </c>
      <c r="K289" s="82"/>
      <c r="L289" s="82"/>
      <c r="M289" s="150"/>
      <c r="N289" s="119"/>
      <c r="V289" s="151"/>
    </row>
    <row r="290" spans="1:22" ht="21.6" thickTop="1" thickBot="1" x14ac:dyDescent="0.3">
      <c r="A290" s="834">
        <f t="shared" ref="A290" si="65">A286+1</f>
        <v>69</v>
      </c>
      <c r="B290" s="137" t="s">
        <v>22</v>
      </c>
      <c r="C290" s="137" t="s">
        <v>23</v>
      </c>
      <c r="D290" s="137" t="s">
        <v>5593</v>
      </c>
      <c r="E290" s="837" t="s">
        <v>5594</v>
      </c>
      <c r="F290" s="837"/>
      <c r="G290" s="837" t="s">
        <v>17</v>
      </c>
      <c r="H290" s="771"/>
      <c r="I290" s="43"/>
      <c r="J290" s="138" t="s">
        <v>5608</v>
      </c>
      <c r="K290" s="139"/>
      <c r="L290" s="139"/>
      <c r="M290" s="140"/>
      <c r="N290" s="119"/>
      <c r="V290" s="151"/>
    </row>
    <row r="291" spans="1:22" ht="13.8" thickBot="1" x14ac:dyDescent="0.3">
      <c r="A291" s="750"/>
      <c r="B291" s="142"/>
      <c r="C291" s="142"/>
      <c r="D291" s="143"/>
      <c r="E291" s="142"/>
      <c r="F291" s="142"/>
      <c r="G291" s="726"/>
      <c r="H291" s="838"/>
      <c r="I291" s="839"/>
      <c r="J291" s="78" t="s">
        <v>5608</v>
      </c>
      <c r="K291" s="78"/>
      <c r="L291" s="78"/>
      <c r="M291" s="145"/>
      <c r="N291" s="119"/>
      <c r="V291" s="151">
        <f>G291</f>
        <v>0</v>
      </c>
    </row>
    <row r="292" spans="1:22" ht="21" thickBot="1" x14ac:dyDescent="0.3">
      <c r="A292" s="750"/>
      <c r="B292" s="147" t="s">
        <v>34</v>
      </c>
      <c r="C292" s="147" t="s">
        <v>35</v>
      </c>
      <c r="D292" s="147" t="s">
        <v>5600</v>
      </c>
      <c r="E292" s="840" t="s">
        <v>5601</v>
      </c>
      <c r="F292" s="840"/>
      <c r="G292" s="730"/>
      <c r="H292" s="731"/>
      <c r="I292" s="732"/>
      <c r="J292" s="149" t="s">
        <v>5630</v>
      </c>
      <c r="K292" s="82"/>
      <c r="L292" s="82"/>
      <c r="M292" s="150"/>
      <c r="N292" s="119"/>
      <c r="V292" s="151"/>
    </row>
    <row r="293" spans="1:22" ht="13.8" thickBot="1" x14ac:dyDescent="0.3">
      <c r="A293" s="842"/>
      <c r="B293" s="152"/>
      <c r="C293" s="152"/>
      <c r="D293" s="153"/>
      <c r="E293" s="154" t="s">
        <v>5605</v>
      </c>
      <c r="F293" s="155"/>
      <c r="G293" s="712"/>
      <c r="H293" s="713"/>
      <c r="I293" s="714"/>
      <c r="J293" s="149" t="s">
        <v>5631</v>
      </c>
      <c r="K293" s="82"/>
      <c r="L293" s="82"/>
      <c r="M293" s="150"/>
      <c r="N293" s="119"/>
      <c r="V293" s="151"/>
    </row>
    <row r="294" spans="1:22" ht="21.6" thickTop="1" thickBot="1" x14ac:dyDescent="0.3">
      <c r="A294" s="834">
        <f t="shared" ref="A294" si="66">A290+1</f>
        <v>70</v>
      </c>
      <c r="B294" s="137" t="s">
        <v>22</v>
      </c>
      <c r="C294" s="137" t="s">
        <v>23</v>
      </c>
      <c r="D294" s="137" t="s">
        <v>5593</v>
      </c>
      <c r="E294" s="837" t="s">
        <v>5594</v>
      </c>
      <c r="F294" s="837"/>
      <c r="G294" s="837" t="s">
        <v>17</v>
      </c>
      <c r="H294" s="771"/>
      <c r="I294" s="43"/>
      <c r="J294" s="138" t="s">
        <v>5608</v>
      </c>
      <c r="K294" s="139"/>
      <c r="L294" s="139"/>
      <c r="M294" s="140"/>
      <c r="N294" s="119"/>
      <c r="V294" s="151"/>
    </row>
    <row r="295" spans="1:22" ht="13.8" thickBot="1" x14ac:dyDescent="0.3">
      <c r="A295" s="750"/>
      <c r="B295" s="142"/>
      <c r="C295" s="142"/>
      <c r="D295" s="143"/>
      <c r="E295" s="142"/>
      <c r="F295" s="142"/>
      <c r="G295" s="726"/>
      <c r="H295" s="838"/>
      <c r="I295" s="839"/>
      <c r="J295" s="78" t="s">
        <v>5608</v>
      </c>
      <c r="K295" s="78"/>
      <c r="L295" s="78"/>
      <c r="M295" s="145"/>
      <c r="N295" s="119"/>
      <c r="V295" s="151">
        <f>G295</f>
        <v>0</v>
      </c>
    </row>
    <row r="296" spans="1:22" ht="21" thickBot="1" x14ac:dyDescent="0.3">
      <c r="A296" s="750"/>
      <c r="B296" s="147" t="s">
        <v>34</v>
      </c>
      <c r="C296" s="147" t="s">
        <v>35</v>
      </c>
      <c r="D296" s="147" t="s">
        <v>5600</v>
      </c>
      <c r="E296" s="840" t="s">
        <v>5601</v>
      </c>
      <c r="F296" s="840"/>
      <c r="G296" s="730"/>
      <c r="H296" s="731"/>
      <c r="I296" s="732"/>
      <c r="J296" s="149" t="s">
        <v>5630</v>
      </c>
      <c r="K296" s="82"/>
      <c r="L296" s="82"/>
      <c r="M296" s="150"/>
      <c r="N296" s="119"/>
      <c r="V296" s="151"/>
    </row>
    <row r="297" spans="1:22" ht="13.8" thickBot="1" x14ac:dyDescent="0.3">
      <c r="A297" s="842"/>
      <c r="B297" s="152"/>
      <c r="C297" s="152"/>
      <c r="D297" s="153"/>
      <c r="E297" s="154" t="s">
        <v>5605</v>
      </c>
      <c r="F297" s="155"/>
      <c r="G297" s="712"/>
      <c r="H297" s="713"/>
      <c r="I297" s="714"/>
      <c r="J297" s="149" t="s">
        <v>5631</v>
      </c>
      <c r="K297" s="82"/>
      <c r="L297" s="82"/>
      <c r="M297" s="150"/>
      <c r="N297" s="119"/>
      <c r="V297" s="151"/>
    </row>
    <row r="298" spans="1:22" ht="21.6" thickTop="1" thickBot="1" x14ac:dyDescent="0.3">
      <c r="A298" s="834">
        <f t="shared" ref="A298" si="67">A294+1</f>
        <v>71</v>
      </c>
      <c r="B298" s="137" t="s">
        <v>22</v>
      </c>
      <c r="C298" s="137" t="s">
        <v>23</v>
      </c>
      <c r="D298" s="137" t="s">
        <v>5593</v>
      </c>
      <c r="E298" s="837" t="s">
        <v>5594</v>
      </c>
      <c r="F298" s="837"/>
      <c r="G298" s="837" t="s">
        <v>17</v>
      </c>
      <c r="H298" s="771"/>
      <c r="I298" s="43"/>
      <c r="J298" s="138" t="s">
        <v>5608</v>
      </c>
      <c r="K298" s="139"/>
      <c r="L298" s="139"/>
      <c r="M298" s="140"/>
      <c r="N298" s="119"/>
      <c r="V298" s="151"/>
    </row>
    <row r="299" spans="1:22" ht="13.8" thickBot="1" x14ac:dyDescent="0.3">
      <c r="A299" s="750"/>
      <c r="B299" s="142"/>
      <c r="C299" s="142"/>
      <c r="D299" s="143"/>
      <c r="E299" s="142"/>
      <c r="F299" s="142"/>
      <c r="G299" s="726"/>
      <c r="H299" s="838"/>
      <c r="I299" s="839"/>
      <c r="J299" s="78" t="s">
        <v>5608</v>
      </c>
      <c r="K299" s="78"/>
      <c r="L299" s="78"/>
      <c r="M299" s="145"/>
      <c r="N299" s="119"/>
      <c r="V299" s="151">
        <f>G299</f>
        <v>0</v>
      </c>
    </row>
    <row r="300" spans="1:22" ht="21" thickBot="1" x14ac:dyDescent="0.3">
      <c r="A300" s="750"/>
      <c r="B300" s="147" t="s">
        <v>34</v>
      </c>
      <c r="C300" s="147" t="s">
        <v>35</v>
      </c>
      <c r="D300" s="147" t="s">
        <v>5600</v>
      </c>
      <c r="E300" s="840" t="s">
        <v>5601</v>
      </c>
      <c r="F300" s="840"/>
      <c r="G300" s="730"/>
      <c r="H300" s="731"/>
      <c r="I300" s="732"/>
      <c r="J300" s="149" t="s">
        <v>5630</v>
      </c>
      <c r="K300" s="82"/>
      <c r="L300" s="82"/>
      <c r="M300" s="150"/>
      <c r="N300" s="119"/>
      <c r="V300" s="151"/>
    </row>
    <row r="301" spans="1:22" ht="13.8" thickBot="1" x14ac:dyDescent="0.3">
      <c r="A301" s="842"/>
      <c r="B301" s="152"/>
      <c r="C301" s="152"/>
      <c r="D301" s="153"/>
      <c r="E301" s="154" t="s">
        <v>5605</v>
      </c>
      <c r="F301" s="155"/>
      <c r="G301" s="712"/>
      <c r="H301" s="713"/>
      <c r="I301" s="714"/>
      <c r="J301" s="149" t="s">
        <v>5631</v>
      </c>
      <c r="K301" s="82"/>
      <c r="L301" s="82"/>
      <c r="M301" s="150"/>
      <c r="N301" s="119"/>
      <c r="V301" s="151"/>
    </row>
    <row r="302" spans="1:22" ht="21.6" thickTop="1" thickBot="1" x14ac:dyDescent="0.3">
      <c r="A302" s="834">
        <f t="shared" ref="A302" si="68">A298+1</f>
        <v>72</v>
      </c>
      <c r="B302" s="137" t="s">
        <v>22</v>
      </c>
      <c r="C302" s="137" t="s">
        <v>23</v>
      </c>
      <c r="D302" s="137" t="s">
        <v>5593</v>
      </c>
      <c r="E302" s="837" t="s">
        <v>5594</v>
      </c>
      <c r="F302" s="837"/>
      <c r="G302" s="837" t="s">
        <v>17</v>
      </c>
      <c r="H302" s="771"/>
      <c r="I302" s="43"/>
      <c r="J302" s="138" t="s">
        <v>5608</v>
      </c>
      <c r="K302" s="139"/>
      <c r="L302" s="139"/>
      <c r="M302" s="140"/>
      <c r="N302" s="119"/>
      <c r="V302" s="151"/>
    </row>
    <row r="303" spans="1:22" ht="13.8" thickBot="1" x14ac:dyDescent="0.3">
      <c r="A303" s="750"/>
      <c r="B303" s="142"/>
      <c r="C303" s="142"/>
      <c r="D303" s="143"/>
      <c r="E303" s="142"/>
      <c r="F303" s="142"/>
      <c r="G303" s="726"/>
      <c r="H303" s="838"/>
      <c r="I303" s="839"/>
      <c r="J303" s="78" t="s">
        <v>5608</v>
      </c>
      <c r="K303" s="78"/>
      <c r="L303" s="78"/>
      <c r="M303" s="145"/>
      <c r="N303" s="119"/>
      <c r="V303" s="151">
        <f>G303</f>
        <v>0</v>
      </c>
    </row>
    <row r="304" spans="1:22" ht="21" thickBot="1" x14ac:dyDescent="0.3">
      <c r="A304" s="750"/>
      <c r="B304" s="147" t="s">
        <v>34</v>
      </c>
      <c r="C304" s="147" t="s">
        <v>35</v>
      </c>
      <c r="D304" s="147" t="s">
        <v>5600</v>
      </c>
      <c r="E304" s="840" t="s">
        <v>5601</v>
      </c>
      <c r="F304" s="840"/>
      <c r="G304" s="730"/>
      <c r="H304" s="731"/>
      <c r="I304" s="732"/>
      <c r="J304" s="149" t="s">
        <v>5630</v>
      </c>
      <c r="K304" s="82"/>
      <c r="L304" s="82"/>
      <c r="M304" s="150"/>
      <c r="N304" s="119"/>
      <c r="V304" s="151"/>
    </row>
    <row r="305" spans="1:22" ht="13.8" thickBot="1" x14ac:dyDescent="0.3">
      <c r="A305" s="842"/>
      <c r="B305" s="152"/>
      <c r="C305" s="152"/>
      <c r="D305" s="153"/>
      <c r="E305" s="154" t="s">
        <v>5605</v>
      </c>
      <c r="F305" s="155"/>
      <c r="G305" s="712"/>
      <c r="H305" s="713"/>
      <c r="I305" s="714"/>
      <c r="J305" s="149" t="s">
        <v>5631</v>
      </c>
      <c r="K305" s="82"/>
      <c r="L305" s="82"/>
      <c r="M305" s="150"/>
      <c r="N305" s="119"/>
      <c r="V305" s="151"/>
    </row>
    <row r="306" spans="1:22" ht="21.6" thickTop="1" thickBot="1" x14ac:dyDescent="0.3">
      <c r="A306" s="834">
        <f t="shared" ref="A306" si="69">A302+1</f>
        <v>73</v>
      </c>
      <c r="B306" s="137" t="s">
        <v>22</v>
      </c>
      <c r="C306" s="137" t="s">
        <v>23</v>
      </c>
      <c r="D306" s="137" t="s">
        <v>5593</v>
      </c>
      <c r="E306" s="837" t="s">
        <v>5594</v>
      </c>
      <c r="F306" s="837"/>
      <c r="G306" s="837" t="s">
        <v>17</v>
      </c>
      <c r="H306" s="771"/>
      <c r="I306" s="43"/>
      <c r="J306" s="138" t="s">
        <v>5608</v>
      </c>
      <c r="K306" s="139"/>
      <c r="L306" s="139"/>
      <c r="M306" s="140"/>
      <c r="N306" s="119"/>
      <c r="V306" s="151"/>
    </row>
    <row r="307" spans="1:22" ht="13.8" thickBot="1" x14ac:dyDescent="0.3">
      <c r="A307" s="750"/>
      <c r="B307" s="142"/>
      <c r="C307" s="142"/>
      <c r="D307" s="143"/>
      <c r="E307" s="142"/>
      <c r="F307" s="142"/>
      <c r="G307" s="726"/>
      <c r="H307" s="838"/>
      <c r="I307" s="839"/>
      <c r="J307" s="78" t="s">
        <v>5608</v>
      </c>
      <c r="K307" s="78"/>
      <c r="L307" s="78"/>
      <c r="M307" s="145"/>
      <c r="N307" s="119"/>
      <c r="V307" s="151">
        <f>G307</f>
        <v>0</v>
      </c>
    </row>
    <row r="308" spans="1:22" ht="21" thickBot="1" x14ac:dyDescent="0.3">
      <c r="A308" s="750"/>
      <c r="B308" s="147" t="s">
        <v>34</v>
      </c>
      <c r="C308" s="147" t="s">
        <v>35</v>
      </c>
      <c r="D308" s="147" t="s">
        <v>5600</v>
      </c>
      <c r="E308" s="840" t="s">
        <v>5601</v>
      </c>
      <c r="F308" s="840"/>
      <c r="G308" s="730"/>
      <c r="H308" s="731"/>
      <c r="I308" s="732"/>
      <c r="J308" s="149" t="s">
        <v>5630</v>
      </c>
      <c r="K308" s="82"/>
      <c r="L308" s="82"/>
      <c r="M308" s="150"/>
      <c r="N308" s="119"/>
      <c r="V308" s="151"/>
    </row>
    <row r="309" spans="1:22" ht="13.8" thickBot="1" x14ac:dyDescent="0.3">
      <c r="A309" s="842"/>
      <c r="B309" s="152"/>
      <c r="C309" s="152"/>
      <c r="D309" s="153"/>
      <c r="E309" s="154" t="s">
        <v>5605</v>
      </c>
      <c r="F309" s="155"/>
      <c r="G309" s="712"/>
      <c r="H309" s="713"/>
      <c r="I309" s="714"/>
      <c r="J309" s="149" t="s">
        <v>5631</v>
      </c>
      <c r="K309" s="82"/>
      <c r="L309" s="82"/>
      <c r="M309" s="150"/>
      <c r="N309" s="119"/>
      <c r="V309" s="151"/>
    </row>
    <row r="310" spans="1:22" ht="21.6" thickTop="1" thickBot="1" x14ac:dyDescent="0.3">
      <c r="A310" s="834">
        <f t="shared" ref="A310" si="70">A306+1</f>
        <v>74</v>
      </c>
      <c r="B310" s="137" t="s">
        <v>22</v>
      </c>
      <c r="C310" s="137" t="s">
        <v>23</v>
      </c>
      <c r="D310" s="137" t="s">
        <v>5593</v>
      </c>
      <c r="E310" s="837" t="s">
        <v>5594</v>
      </c>
      <c r="F310" s="837"/>
      <c r="G310" s="837" t="s">
        <v>17</v>
      </c>
      <c r="H310" s="771"/>
      <c r="I310" s="43"/>
      <c r="J310" s="138" t="s">
        <v>5608</v>
      </c>
      <c r="K310" s="139"/>
      <c r="L310" s="139"/>
      <c r="M310" s="140"/>
      <c r="N310" s="119"/>
      <c r="V310" s="151"/>
    </row>
    <row r="311" spans="1:22" ht="13.8" thickBot="1" x14ac:dyDescent="0.3">
      <c r="A311" s="750"/>
      <c r="B311" s="142"/>
      <c r="C311" s="142"/>
      <c r="D311" s="143"/>
      <c r="E311" s="142"/>
      <c r="F311" s="142"/>
      <c r="G311" s="726"/>
      <c r="H311" s="838"/>
      <c r="I311" s="839"/>
      <c r="J311" s="78" t="s">
        <v>5608</v>
      </c>
      <c r="K311" s="78"/>
      <c r="L311" s="78"/>
      <c r="M311" s="145"/>
      <c r="N311" s="119"/>
      <c r="V311" s="151">
        <f>G311</f>
        <v>0</v>
      </c>
    </row>
    <row r="312" spans="1:22" ht="21" thickBot="1" x14ac:dyDescent="0.3">
      <c r="A312" s="750"/>
      <c r="B312" s="147" t="s">
        <v>34</v>
      </c>
      <c r="C312" s="147" t="s">
        <v>35</v>
      </c>
      <c r="D312" s="147" t="s">
        <v>5600</v>
      </c>
      <c r="E312" s="840" t="s">
        <v>5601</v>
      </c>
      <c r="F312" s="840"/>
      <c r="G312" s="730"/>
      <c r="H312" s="731"/>
      <c r="I312" s="732"/>
      <c r="J312" s="149" t="s">
        <v>5630</v>
      </c>
      <c r="K312" s="82"/>
      <c r="L312" s="82"/>
      <c r="M312" s="150"/>
      <c r="N312" s="119"/>
      <c r="V312" s="151"/>
    </row>
    <row r="313" spans="1:22" ht="13.8" thickBot="1" x14ac:dyDescent="0.3">
      <c r="A313" s="842"/>
      <c r="B313" s="152"/>
      <c r="C313" s="152"/>
      <c r="D313" s="153"/>
      <c r="E313" s="154" t="s">
        <v>5605</v>
      </c>
      <c r="F313" s="155"/>
      <c r="G313" s="712"/>
      <c r="H313" s="713"/>
      <c r="I313" s="714"/>
      <c r="J313" s="149" t="s">
        <v>5631</v>
      </c>
      <c r="K313" s="82"/>
      <c r="L313" s="82"/>
      <c r="M313" s="150"/>
      <c r="N313" s="119"/>
      <c r="V313" s="151"/>
    </row>
    <row r="314" spans="1:22" ht="21.6" thickTop="1" thickBot="1" x14ac:dyDescent="0.3">
      <c r="A314" s="834">
        <f t="shared" ref="A314" si="71">A310+1</f>
        <v>75</v>
      </c>
      <c r="B314" s="137" t="s">
        <v>22</v>
      </c>
      <c r="C314" s="137" t="s">
        <v>23</v>
      </c>
      <c r="D314" s="137" t="s">
        <v>5593</v>
      </c>
      <c r="E314" s="837" t="s">
        <v>5594</v>
      </c>
      <c r="F314" s="837"/>
      <c r="G314" s="837" t="s">
        <v>17</v>
      </c>
      <c r="H314" s="771"/>
      <c r="I314" s="43"/>
      <c r="J314" s="138" t="s">
        <v>5608</v>
      </c>
      <c r="K314" s="139"/>
      <c r="L314" s="139"/>
      <c r="M314" s="140"/>
      <c r="N314" s="119"/>
      <c r="V314" s="151"/>
    </row>
    <row r="315" spans="1:22" ht="13.8" thickBot="1" x14ac:dyDescent="0.3">
      <c r="A315" s="750"/>
      <c r="B315" s="142"/>
      <c r="C315" s="142"/>
      <c r="D315" s="143"/>
      <c r="E315" s="142"/>
      <c r="F315" s="142"/>
      <c r="G315" s="726"/>
      <c r="H315" s="838"/>
      <c r="I315" s="839"/>
      <c r="J315" s="78" t="s">
        <v>5608</v>
      </c>
      <c r="K315" s="78"/>
      <c r="L315" s="78"/>
      <c r="M315" s="145"/>
      <c r="N315" s="119"/>
      <c r="V315" s="151">
        <f>G315</f>
        <v>0</v>
      </c>
    </row>
    <row r="316" spans="1:22" ht="21" thickBot="1" x14ac:dyDescent="0.3">
      <c r="A316" s="750"/>
      <c r="B316" s="147" t="s">
        <v>34</v>
      </c>
      <c r="C316" s="147" t="s">
        <v>35</v>
      </c>
      <c r="D316" s="147" t="s">
        <v>5600</v>
      </c>
      <c r="E316" s="840" t="s">
        <v>5601</v>
      </c>
      <c r="F316" s="840"/>
      <c r="G316" s="730"/>
      <c r="H316" s="731"/>
      <c r="I316" s="732"/>
      <c r="J316" s="149" t="s">
        <v>5630</v>
      </c>
      <c r="K316" s="82"/>
      <c r="L316" s="82"/>
      <c r="M316" s="150"/>
      <c r="N316" s="119"/>
      <c r="V316" s="151"/>
    </row>
    <row r="317" spans="1:22" ht="13.8" thickBot="1" x14ac:dyDescent="0.3">
      <c r="A317" s="842"/>
      <c r="B317" s="152"/>
      <c r="C317" s="152"/>
      <c r="D317" s="153"/>
      <c r="E317" s="154" t="s">
        <v>5605</v>
      </c>
      <c r="F317" s="155"/>
      <c r="G317" s="712"/>
      <c r="H317" s="713"/>
      <c r="I317" s="714"/>
      <c r="J317" s="149" t="s">
        <v>5631</v>
      </c>
      <c r="K317" s="82"/>
      <c r="L317" s="82"/>
      <c r="M317" s="150"/>
      <c r="N317" s="119"/>
      <c r="V317" s="151"/>
    </row>
    <row r="318" spans="1:22" ht="21.6" thickTop="1" thickBot="1" x14ac:dyDescent="0.3">
      <c r="A318" s="834">
        <f t="shared" ref="A318" si="72">A314+1</f>
        <v>76</v>
      </c>
      <c r="B318" s="137" t="s">
        <v>22</v>
      </c>
      <c r="C318" s="137" t="s">
        <v>23</v>
      </c>
      <c r="D318" s="137" t="s">
        <v>5593</v>
      </c>
      <c r="E318" s="837" t="s">
        <v>5594</v>
      </c>
      <c r="F318" s="837"/>
      <c r="G318" s="837" t="s">
        <v>17</v>
      </c>
      <c r="H318" s="771"/>
      <c r="I318" s="43"/>
      <c r="J318" s="138" t="s">
        <v>5608</v>
      </c>
      <c r="K318" s="139"/>
      <c r="L318" s="139"/>
      <c r="M318" s="140"/>
      <c r="N318" s="119"/>
      <c r="V318" s="151"/>
    </row>
    <row r="319" spans="1:22" ht="13.8" thickBot="1" x14ac:dyDescent="0.3">
      <c r="A319" s="750"/>
      <c r="B319" s="142"/>
      <c r="C319" s="142"/>
      <c r="D319" s="143"/>
      <c r="E319" s="142"/>
      <c r="F319" s="142"/>
      <c r="G319" s="726"/>
      <c r="H319" s="838"/>
      <c r="I319" s="839"/>
      <c r="J319" s="78" t="s">
        <v>5608</v>
      </c>
      <c r="K319" s="78"/>
      <c r="L319" s="78"/>
      <c r="M319" s="145"/>
      <c r="N319" s="119"/>
      <c r="V319" s="151">
        <f>G319</f>
        <v>0</v>
      </c>
    </row>
    <row r="320" spans="1:22" ht="21" thickBot="1" x14ac:dyDescent="0.3">
      <c r="A320" s="750"/>
      <c r="B320" s="147" t="s">
        <v>34</v>
      </c>
      <c r="C320" s="147" t="s">
        <v>35</v>
      </c>
      <c r="D320" s="147" t="s">
        <v>5600</v>
      </c>
      <c r="E320" s="840" t="s">
        <v>5601</v>
      </c>
      <c r="F320" s="840"/>
      <c r="G320" s="730"/>
      <c r="H320" s="731"/>
      <c r="I320" s="732"/>
      <c r="J320" s="149" t="s">
        <v>5630</v>
      </c>
      <c r="K320" s="82"/>
      <c r="L320" s="82"/>
      <c r="M320" s="150"/>
      <c r="N320" s="119"/>
      <c r="V320" s="151"/>
    </row>
    <row r="321" spans="1:22" ht="13.8" thickBot="1" x14ac:dyDescent="0.3">
      <c r="A321" s="842"/>
      <c r="B321" s="152"/>
      <c r="C321" s="152"/>
      <c r="D321" s="153"/>
      <c r="E321" s="154" t="s">
        <v>5605</v>
      </c>
      <c r="F321" s="155"/>
      <c r="G321" s="712"/>
      <c r="H321" s="713"/>
      <c r="I321" s="714"/>
      <c r="J321" s="149" t="s">
        <v>5631</v>
      </c>
      <c r="K321" s="82"/>
      <c r="L321" s="82"/>
      <c r="M321" s="150"/>
      <c r="N321" s="119"/>
      <c r="V321" s="151"/>
    </row>
    <row r="322" spans="1:22" ht="21.6" thickTop="1" thickBot="1" x14ac:dyDescent="0.3">
      <c r="A322" s="834">
        <f t="shared" ref="A322" si="73">A318+1</f>
        <v>77</v>
      </c>
      <c r="B322" s="137" t="s">
        <v>22</v>
      </c>
      <c r="C322" s="137" t="s">
        <v>23</v>
      </c>
      <c r="D322" s="137" t="s">
        <v>5593</v>
      </c>
      <c r="E322" s="837" t="s">
        <v>5594</v>
      </c>
      <c r="F322" s="837"/>
      <c r="G322" s="837" t="s">
        <v>17</v>
      </c>
      <c r="H322" s="771"/>
      <c r="I322" s="43"/>
      <c r="J322" s="138" t="s">
        <v>5608</v>
      </c>
      <c r="K322" s="139"/>
      <c r="L322" s="139"/>
      <c r="M322" s="140"/>
      <c r="N322" s="119"/>
      <c r="V322" s="151"/>
    </row>
    <row r="323" spans="1:22" ht="13.8" thickBot="1" x14ac:dyDescent="0.3">
      <c r="A323" s="750"/>
      <c r="B323" s="142"/>
      <c r="C323" s="142"/>
      <c r="D323" s="143"/>
      <c r="E323" s="142"/>
      <c r="F323" s="142"/>
      <c r="G323" s="726"/>
      <c r="H323" s="838"/>
      <c r="I323" s="839"/>
      <c r="J323" s="78" t="s">
        <v>5608</v>
      </c>
      <c r="K323" s="78"/>
      <c r="L323" s="78"/>
      <c r="M323" s="145"/>
      <c r="N323" s="119"/>
      <c r="V323" s="151">
        <f>G323</f>
        <v>0</v>
      </c>
    </row>
    <row r="324" spans="1:22" ht="21" thickBot="1" x14ac:dyDescent="0.3">
      <c r="A324" s="750"/>
      <c r="B324" s="147" t="s">
        <v>34</v>
      </c>
      <c r="C324" s="147" t="s">
        <v>35</v>
      </c>
      <c r="D324" s="147" t="s">
        <v>5600</v>
      </c>
      <c r="E324" s="840" t="s">
        <v>5601</v>
      </c>
      <c r="F324" s="840"/>
      <c r="G324" s="730"/>
      <c r="H324" s="731"/>
      <c r="I324" s="732"/>
      <c r="J324" s="149" t="s">
        <v>5630</v>
      </c>
      <c r="K324" s="82"/>
      <c r="L324" s="82"/>
      <c r="M324" s="150"/>
      <c r="N324" s="119"/>
      <c r="V324" s="151"/>
    </row>
    <row r="325" spans="1:22" ht="13.8" thickBot="1" x14ac:dyDescent="0.3">
      <c r="A325" s="842"/>
      <c r="B325" s="152"/>
      <c r="C325" s="152"/>
      <c r="D325" s="153"/>
      <c r="E325" s="154" t="s">
        <v>5605</v>
      </c>
      <c r="F325" s="155"/>
      <c r="G325" s="712"/>
      <c r="H325" s="713"/>
      <c r="I325" s="714"/>
      <c r="J325" s="149" t="s">
        <v>5631</v>
      </c>
      <c r="K325" s="82"/>
      <c r="L325" s="82"/>
      <c r="M325" s="150"/>
      <c r="N325" s="119"/>
      <c r="V325" s="151"/>
    </row>
    <row r="326" spans="1:22" ht="21.6" thickTop="1" thickBot="1" x14ac:dyDescent="0.3">
      <c r="A326" s="834">
        <f t="shared" ref="A326" si="74">A322+1</f>
        <v>78</v>
      </c>
      <c r="B326" s="137" t="s">
        <v>22</v>
      </c>
      <c r="C326" s="137" t="s">
        <v>23</v>
      </c>
      <c r="D326" s="137" t="s">
        <v>5593</v>
      </c>
      <c r="E326" s="837" t="s">
        <v>5594</v>
      </c>
      <c r="F326" s="837"/>
      <c r="G326" s="837" t="s">
        <v>17</v>
      </c>
      <c r="H326" s="771"/>
      <c r="I326" s="43"/>
      <c r="J326" s="138" t="s">
        <v>5608</v>
      </c>
      <c r="K326" s="139"/>
      <c r="L326" s="139"/>
      <c r="M326" s="140"/>
      <c r="N326" s="119"/>
      <c r="V326" s="151"/>
    </row>
    <row r="327" spans="1:22" ht="13.8" thickBot="1" x14ac:dyDescent="0.3">
      <c r="A327" s="750"/>
      <c r="B327" s="142"/>
      <c r="C327" s="142"/>
      <c r="D327" s="143"/>
      <c r="E327" s="142"/>
      <c r="F327" s="142"/>
      <c r="G327" s="726"/>
      <c r="H327" s="838"/>
      <c r="I327" s="839"/>
      <c r="J327" s="78" t="s">
        <v>5608</v>
      </c>
      <c r="K327" s="78"/>
      <c r="L327" s="78"/>
      <c r="M327" s="145"/>
      <c r="N327" s="119"/>
      <c r="V327" s="151">
        <f>G327</f>
        <v>0</v>
      </c>
    </row>
    <row r="328" spans="1:22" ht="21" thickBot="1" x14ac:dyDescent="0.3">
      <c r="A328" s="750"/>
      <c r="B328" s="147" t="s">
        <v>34</v>
      </c>
      <c r="C328" s="147" t="s">
        <v>35</v>
      </c>
      <c r="D328" s="147" t="s">
        <v>5600</v>
      </c>
      <c r="E328" s="840" t="s">
        <v>5601</v>
      </c>
      <c r="F328" s="840"/>
      <c r="G328" s="730"/>
      <c r="H328" s="731"/>
      <c r="I328" s="732"/>
      <c r="J328" s="149" t="s">
        <v>5630</v>
      </c>
      <c r="K328" s="82"/>
      <c r="L328" s="82"/>
      <c r="M328" s="150"/>
      <c r="N328" s="119"/>
      <c r="V328" s="151"/>
    </row>
    <row r="329" spans="1:22" ht="13.8" thickBot="1" x14ac:dyDescent="0.3">
      <c r="A329" s="842"/>
      <c r="B329" s="152"/>
      <c r="C329" s="152"/>
      <c r="D329" s="153"/>
      <c r="E329" s="154" t="s">
        <v>5605</v>
      </c>
      <c r="F329" s="155"/>
      <c r="G329" s="712"/>
      <c r="H329" s="713"/>
      <c r="I329" s="714"/>
      <c r="J329" s="149" t="s">
        <v>5631</v>
      </c>
      <c r="K329" s="82"/>
      <c r="L329" s="82"/>
      <c r="M329" s="150"/>
      <c r="N329" s="119"/>
      <c r="V329" s="151"/>
    </row>
    <row r="330" spans="1:22" ht="21.6" thickTop="1" thickBot="1" x14ac:dyDescent="0.3">
      <c r="A330" s="834">
        <f t="shared" ref="A330" si="75">A326+1</f>
        <v>79</v>
      </c>
      <c r="B330" s="137" t="s">
        <v>22</v>
      </c>
      <c r="C330" s="137" t="s">
        <v>23</v>
      </c>
      <c r="D330" s="137" t="s">
        <v>5593</v>
      </c>
      <c r="E330" s="837" t="s">
        <v>5594</v>
      </c>
      <c r="F330" s="837"/>
      <c r="G330" s="837" t="s">
        <v>17</v>
      </c>
      <c r="H330" s="771"/>
      <c r="I330" s="43"/>
      <c r="J330" s="138" t="s">
        <v>5608</v>
      </c>
      <c r="K330" s="139"/>
      <c r="L330" s="139"/>
      <c r="M330" s="140"/>
      <c r="N330" s="119"/>
      <c r="V330" s="151"/>
    </row>
    <row r="331" spans="1:22" ht="13.8" thickBot="1" x14ac:dyDescent="0.3">
      <c r="A331" s="750"/>
      <c r="B331" s="142"/>
      <c r="C331" s="142"/>
      <c r="D331" s="143"/>
      <c r="E331" s="142"/>
      <c r="F331" s="142"/>
      <c r="G331" s="726"/>
      <c r="H331" s="838"/>
      <c r="I331" s="839"/>
      <c r="J331" s="78" t="s">
        <v>5608</v>
      </c>
      <c r="K331" s="78"/>
      <c r="L331" s="78"/>
      <c r="M331" s="145"/>
      <c r="N331" s="119"/>
      <c r="V331" s="151">
        <f>G331</f>
        <v>0</v>
      </c>
    </row>
    <row r="332" spans="1:22" ht="21" thickBot="1" x14ac:dyDescent="0.3">
      <c r="A332" s="750"/>
      <c r="B332" s="147" t="s">
        <v>34</v>
      </c>
      <c r="C332" s="147" t="s">
        <v>35</v>
      </c>
      <c r="D332" s="147" t="s">
        <v>5600</v>
      </c>
      <c r="E332" s="840" t="s">
        <v>5601</v>
      </c>
      <c r="F332" s="840"/>
      <c r="G332" s="730"/>
      <c r="H332" s="731"/>
      <c r="I332" s="732"/>
      <c r="J332" s="149" t="s">
        <v>5630</v>
      </c>
      <c r="K332" s="82"/>
      <c r="L332" s="82"/>
      <c r="M332" s="150"/>
      <c r="N332" s="119"/>
      <c r="V332" s="151"/>
    </row>
    <row r="333" spans="1:22" ht="13.8" thickBot="1" x14ac:dyDescent="0.3">
      <c r="A333" s="842"/>
      <c r="B333" s="152"/>
      <c r="C333" s="152"/>
      <c r="D333" s="153"/>
      <c r="E333" s="154" t="s">
        <v>5605</v>
      </c>
      <c r="F333" s="155"/>
      <c r="G333" s="712"/>
      <c r="H333" s="713"/>
      <c r="I333" s="714"/>
      <c r="J333" s="149" t="s">
        <v>5631</v>
      </c>
      <c r="K333" s="82"/>
      <c r="L333" s="82"/>
      <c r="M333" s="150"/>
      <c r="N333" s="119"/>
      <c r="V333" s="151"/>
    </row>
    <row r="334" spans="1:22" ht="21.6" thickTop="1" thickBot="1" x14ac:dyDescent="0.3">
      <c r="A334" s="834">
        <f t="shared" ref="A334" si="76">A330+1</f>
        <v>80</v>
      </c>
      <c r="B334" s="137" t="s">
        <v>22</v>
      </c>
      <c r="C334" s="137" t="s">
        <v>23</v>
      </c>
      <c r="D334" s="137" t="s">
        <v>5593</v>
      </c>
      <c r="E334" s="837" t="s">
        <v>5594</v>
      </c>
      <c r="F334" s="837"/>
      <c r="G334" s="837" t="s">
        <v>17</v>
      </c>
      <c r="H334" s="771"/>
      <c r="I334" s="43"/>
      <c r="J334" s="138" t="s">
        <v>5608</v>
      </c>
      <c r="K334" s="139"/>
      <c r="L334" s="139"/>
      <c r="M334" s="140"/>
      <c r="N334" s="119"/>
      <c r="V334" s="151"/>
    </row>
    <row r="335" spans="1:22" ht="13.8" thickBot="1" x14ac:dyDescent="0.3">
      <c r="A335" s="750"/>
      <c r="B335" s="142"/>
      <c r="C335" s="142"/>
      <c r="D335" s="143"/>
      <c r="E335" s="142"/>
      <c r="F335" s="142"/>
      <c r="G335" s="726"/>
      <c r="H335" s="838"/>
      <c r="I335" s="839"/>
      <c r="J335" s="78" t="s">
        <v>5608</v>
      </c>
      <c r="K335" s="78"/>
      <c r="L335" s="78"/>
      <c r="M335" s="145"/>
      <c r="N335" s="119"/>
      <c r="V335" s="151">
        <f>G335</f>
        <v>0</v>
      </c>
    </row>
    <row r="336" spans="1:22" ht="21" thickBot="1" x14ac:dyDescent="0.3">
      <c r="A336" s="750"/>
      <c r="B336" s="147" t="s">
        <v>34</v>
      </c>
      <c r="C336" s="147" t="s">
        <v>35</v>
      </c>
      <c r="D336" s="147" t="s">
        <v>5600</v>
      </c>
      <c r="E336" s="840" t="s">
        <v>5601</v>
      </c>
      <c r="F336" s="840"/>
      <c r="G336" s="730"/>
      <c r="H336" s="731"/>
      <c r="I336" s="732"/>
      <c r="J336" s="149" t="s">
        <v>5630</v>
      </c>
      <c r="K336" s="82"/>
      <c r="L336" s="82"/>
      <c r="M336" s="150"/>
      <c r="N336" s="119"/>
      <c r="V336" s="151"/>
    </row>
    <row r="337" spans="1:22" ht="13.8" thickBot="1" x14ac:dyDescent="0.3">
      <c r="A337" s="842"/>
      <c r="B337" s="152"/>
      <c r="C337" s="152"/>
      <c r="D337" s="153"/>
      <c r="E337" s="154" t="s">
        <v>5605</v>
      </c>
      <c r="F337" s="155"/>
      <c r="G337" s="712"/>
      <c r="H337" s="713"/>
      <c r="I337" s="714"/>
      <c r="J337" s="149" t="s">
        <v>5631</v>
      </c>
      <c r="K337" s="82"/>
      <c r="L337" s="82"/>
      <c r="M337" s="150"/>
      <c r="N337" s="119"/>
      <c r="V337" s="151"/>
    </row>
    <row r="338" spans="1:22" ht="21.6" thickTop="1" thickBot="1" x14ac:dyDescent="0.3">
      <c r="A338" s="834">
        <f t="shared" ref="A338" si="77">A334+1</f>
        <v>81</v>
      </c>
      <c r="B338" s="137" t="s">
        <v>22</v>
      </c>
      <c r="C338" s="137" t="s">
        <v>23</v>
      </c>
      <c r="D338" s="137" t="s">
        <v>5593</v>
      </c>
      <c r="E338" s="837" t="s">
        <v>5594</v>
      </c>
      <c r="F338" s="837"/>
      <c r="G338" s="837" t="s">
        <v>17</v>
      </c>
      <c r="H338" s="771"/>
      <c r="I338" s="43"/>
      <c r="J338" s="138" t="s">
        <v>5608</v>
      </c>
      <c r="K338" s="139"/>
      <c r="L338" s="139"/>
      <c r="M338" s="140"/>
      <c r="N338" s="119"/>
      <c r="V338" s="151"/>
    </row>
    <row r="339" spans="1:22" ht="13.8" thickBot="1" x14ac:dyDescent="0.3">
      <c r="A339" s="750"/>
      <c r="B339" s="142"/>
      <c r="C339" s="142"/>
      <c r="D339" s="143"/>
      <c r="E339" s="142"/>
      <c r="F339" s="142"/>
      <c r="G339" s="726"/>
      <c r="H339" s="838"/>
      <c r="I339" s="839"/>
      <c r="J339" s="78" t="s">
        <v>5608</v>
      </c>
      <c r="K339" s="78"/>
      <c r="L339" s="78"/>
      <c r="M339" s="145"/>
      <c r="N339" s="119"/>
      <c r="V339" s="151">
        <f>G339</f>
        <v>0</v>
      </c>
    </row>
    <row r="340" spans="1:22" ht="21" thickBot="1" x14ac:dyDescent="0.3">
      <c r="A340" s="750"/>
      <c r="B340" s="147" t="s">
        <v>34</v>
      </c>
      <c r="C340" s="147" t="s">
        <v>35</v>
      </c>
      <c r="D340" s="147" t="s">
        <v>5600</v>
      </c>
      <c r="E340" s="840" t="s">
        <v>5601</v>
      </c>
      <c r="F340" s="840"/>
      <c r="G340" s="730"/>
      <c r="H340" s="731"/>
      <c r="I340" s="732"/>
      <c r="J340" s="149" t="s">
        <v>5630</v>
      </c>
      <c r="K340" s="82"/>
      <c r="L340" s="82"/>
      <c r="M340" s="150"/>
      <c r="N340" s="119"/>
      <c r="V340" s="151"/>
    </row>
    <row r="341" spans="1:22" ht="13.8" thickBot="1" x14ac:dyDescent="0.3">
      <c r="A341" s="842"/>
      <c r="B341" s="152"/>
      <c r="C341" s="152"/>
      <c r="D341" s="153"/>
      <c r="E341" s="154" t="s">
        <v>5605</v>
      </c>
      <c r="F341" s="155"/>
      <c r="G341" s="712"/>
      <c r="H341" s="713"/>
      <c r="I341" s="714"/>
      <c r="J341" s="149" t="s">
        <v>5631</v>
      </c>
      <c r="K341" s="82"/>
      <c r="L341" s="82"/>
      <c r="M341" s="150"/>
      <c r="N341" s="119"/>
      <c r="V341" s="151"/>
    </row>
    <row r="342" spans="1:22" ht="21.6" thickTop="1" thickBot="1" x14ac:dyDescent="0.3">
      <c r="A342" s="834">
        <f t="shared" ref="A342" si="78">A338+1</f>
        <v>82</v>
      </c>
      <c r="B342" s="137" t="s">
        <v>22</v>
      </c>
      <c r="C342" s="137" t="s">
        <v>23</v>
      </c>
      <c r="D342" s="137" t="s">
        <v>5593</v>
      </c>
      <c r="E342" s="837" t="s">
        <v>5594</v>
      </c>
      <c r="F342" s="837"/>
      <c r="G342" s="837" t="s">
        <v>17</v>
      </c>
      <c r="H342" s="771"/>
      <c r="I342" s="43"/>
      <c r="J342" s="138" t="s">
        <v>5608</v>
      </c>
      <c r="K342" s="139"/>
      <c r="L342" s="139"/>
      <c r="M342" s="140"/>
      <c r="N342" s="119"/>
      <c r="V342" s="151"/>
    </row>
    <row r="343" spans="1:22" ht="13.8" thickBot="1" x14ac:dyDescent="0.3">
      <c r="A343" s="750"/>
      <c r="B343" s="142"/>
      <c r="C343" s="142"/>
      <c r="D343" s="143"/>
      <c r="E343" s="142"/>
      <c r="F343" s="142"/>
      <c r="G343" s="726"/>
      <c r="H343" s="838"/>
      <c r="I343" s="839"/>
      <c r="J343" s="78" t="s">
        <v>5608</v>
      </c>
      <c r="K343" s="78"/>
      <c r="L343" s="78"/>
      <c r="M343" s="145"/>
      <c r="N343" s="119"/>
      <c r="V343" s="151">
        <f>G343</f>
        <v>0</v>
      </c>
    </row>
    <row r="344" spans="1:22" ht="21" thickBot="1" x14ac:dyDescent="0.3">
      <c r="A344" s="750"/>
      <c r="B344" s="147" t="s">
        <v>34</v>
      </c>
      <c r="C344" s="147" t="s">
        <v>35</v>
      </c>
      <c r="D344" s="147" t="s">
        <v>5600</v>
      </c>
      <c r="E344" s="840" t="s">
        <v>5601</v>
      </c>
      <c r="F344" s="840"/>
      <c r="G344" s="730"/>
      <c r="H344" s="731"/>
      <c r="I344" s="732"/>
      <c r="J344" s="149" t="s">
        <v>5630</v>
      </c>
      <c r="K344" s="82"/>
      <c r="L344" s="82"/>
      <c r="M344" s="150"/>
      <c r="N344" s="119"/>
      <c r="V344" s="151"/>
    </row>
    <row r="345" spans="1:22" ht="13.8" thickBot="1" x14ac:dyDescent="0.3">
      <c r="A345" s="842"/>
      <c r="B345" s="152"/>
      <c r="C345" s="152"/>
      <c r="D345" s="153"/>
      <c r="E345" s="154" t="s">
        <v>5605</v>
      </c>
      <c r="F345" s="155"/>
      <c r="G345" s="712"/>
      <c r="H345" s="713"/>
      <c r="I345" s="714"/>
      <c r="J345" s="149" t="s">
        <v>5631</v>
      </c>
      <c r="K345" s="82"/>
      <c r="L345" s="82"/>
      <c r="M345" s="150"/>
      <c r="N345" s="119"/>
      <c r="V345" s="151"/>
    </row>
    <row r="346" spans="1:22" ht="21.6" thickTop="1" thickBot="1" x14ac:dyDescent="0.3">
      <c r="A346" s="834">
        <f t="shared" ref="A346" si="79">A342+1</f>
        <v>83</v>
      </c>
      <c r="B346" s="137" t="s">
        <v>22</v>
      </c>
      <c r="C346" s="137" t="s">
        <v>23</v>
      </c>
      <c r="D346" s="137" t="s">
        <v>5593</v>
      </c>
      <c r="E346" s="837" t="s">
        <v>5594</v>
      </c>
      <c r="F346" s="837"/>
      <c r="G346" s="837" t="s">
        <v>17</v>
      </c>
      <c r="H346" s="771"/>
      <c r="I346" s="43"/>
      <c r="J346" s="138" t="s">
        <v>5608</v>
      </c>
      <c r="K346" s="139"/>
      <c r="L346" s="139"/>
      <c r="M346" s="140"/>
      <c r="N346" s="119"/>
      <c r="V346" s="151"/>
    </row>
    <row r="347" spans="1:22" ht="13.8" thickBot="1" x14ac:dyDescent="0.3">
      <c r="A347" s="750"/>
      <c r="B347" s="142"/>
      <c r="C347" s="142"/>
      <c r="D347" s="143"/>
      <c r="E347" s="142"/>
      <c r="F347" s="142"/>
      <c r="G347" s="726"/>
      <c r="H347" s="838"/>
      <c r="I347" s="839"/>
      <c r="J347" s="78" t="s">
        <v>5608</v>
      </c>
      <c r="K347" s="78"/>
      <c r="L347" s="78"/>
      <c r="M347" s="145"/>
      <c r="N347" s="119"/>
      <c r="V347" s="151">
        <f>G347</f>
        <v>0</v>
      </c>
    </row>
    <row r="348" spans="1:22" ht="21" thickBot="1" x14ac:dyDescent="0.3">
      <c r="A348" s="750"/>
      <c r="B348" s="147" t="s">
        <v>34</v>
      </c>
      <c r="C348" s="147" t="s">
        <v>35</v>
      </c>
      <c r="D348" s="147" t="s">
        <v>5600</v>
      </c>
      <c r="E348" s="840" t="s">
        <v>5601</v>
      </c>
      <c r="F348" s="840"/>
      <c r="G348" s="730"/>
      <c r="H348" s="731"/>
      <c r="I348" s="732"/>
      <c r="J348" s="149" t="s">
        <v>5630</v>
      </c>
      <c r="K348" s="82"/>
      <c r="L348" s="82"/>
      <c r="M348" s="150"/>
      <c r="N348" s="119"/>
      <c r="V348" s="151"/>
    </row>
    <row r="349" spans="1:22" ht="13.8" thickBot="1" x14ac:dyDescent="0.3">
      <c r="A349" s="842"/>
      <c r="B349" s="152"/>
      <c r="C349" s="152"/>
      <c r="D349" s="153"/>
      <c r="E349" s="154" t="s">
        <v>5605</v>
      </c>
      <c r="F349" s="155"/>
      <c r="G349" s="712"/>
      <c r="H349" s="713"/>
      <c r="I349" s="714"/>
      <c r="J349" s="149" t="s">
        <v>5631</v>
      </c>
      <c r="K349" s="82"/>
      <c r="L349" s="82"/>
      <c r="M349" s="150"/>
      <c r="N349" s="119"/>
      <c r="V349" s="151"/>
    </row>
    <row r="350" spans="1:22" ht="21.6" thickTop="1" thickBot="1" x14ac:dyDescent="0.3">
      <c r="A350" s="834">
        <f t="shared" ref="A350" si="80">A346+1</f>
        <v>84</v>
      </c>
      <c r="B350" s="137" t="s">
        <v>22</v>
      </c>
      <c r="C350" s="137" t="s">
        <v>23</v>
      </c>
      <c r="D350" s="137" t="s">
        <v>5593</v>
      </c>
      <c r="E350" s="837" t="s">
        <v>5594</v>
      </c>
      <c r="F350" s="837"/>
      <c r="G350" s="837" t="s">
        <v>17</v>
      </c>
      <c r="H350" s="771"/>
      <c r="I350" s="43"/>
      <c r="J350" s="138" t="s">
        <v>5608</v>
      </c>
      <c r="K350" s="139"/>
      <c r="L350" s="139"/>
      <c r="M350" s="140"/>
      <c r="N350" s="119"/>
      <c r="V350" s="151"/>
    </row>
    <row r="351" spans="1:22" ht="13.8" thickBot="1" x14ac:dyDescent="0.3">
      <c r="A351" s="750"/>
      <c r="B351" s="142"/>
      <c r="C351" s="142"/>
      <c r="D351" s="143"/>
      <c r="E351" s="142"/>
      <c r="F351" s="142"/>
      <c r="G351" s="726"/>
      <c r="H351" s="838"/>
      <c r="I351" s="839"/>
      <c r="J351" s="78" t="s">
        <v>5608</v>
      </c>
      <c r="K351" s="78"/>
      <c r="L351" s="78"/>
      <c r="M351" s="145"/>
      <c r="N351" s="119"/>
      <c r="V351" s="151">
        <f>G351</f>
        <v>0</v>
      </c>
    </row>
    <row r="352" spans="1:22" ht="21" thickBot="1" x14ac:dyDescent="0.3">
      <c r="A352" s="750"/>
      <c r="B352" s="147" t="s">
        <v>34</v>
      </c>
      <c r="C352" s="147" t="s">
        <v>35</v>
      </c>
      <c r="D352" s="147" t="s">
        <v>5600</v>
      </c>
      <c r="E352" s="840" t="s">
        <v>5601</v>
      </c>
      <c r="F352" s="840"/>
      <c r="G352" s="730"/>
      <c r="H352" s="731"/>
      <c r="I352" s="732"/>
      <c r="J352" s="149" t="s">
        <v>5630</v>
      </c>
      <c r="K352" s="82"/>
      <c r="L352" s="82"/>
      <c r="M352" s="150"/>
      <c r="N352" s="119"/>
      <c r="V352" s="151"/>
    </row>
    <row r="353" spans="1:22" ht="13.8" thickBot="1" x14ac:dyDescent="0.3">
      <c r="A353" s="842"/>
      <c r="B353" s="152"/>
      <c r="C353" s="152"/>
      <c r="D353" s="153"/>
      <c r="E353" s="154" t="s">
        <v>5605</v>
      </c>
      <c r="F353" s="155"/>
      <c r="G353" s="712"/>
      <c r="H353" s="713"/>
      <c r="I353" s="714"/>
      <c r="J353" s="149" t="s">
        <v>5631</v>
      </c>
      <c r="K353" s="82"/>
      <c r="L353" s="82"/>
      <c r="M353" s="150"/>
      <c r="N353" s="119"/>
      <c r="V353" s="151"/>
    </row>
    <row r="354" spans="1:22" ht="21.6" thickTop="1" thickBot="1" x14ac:dyDescent="0.3">
      <c r="A354" s="834">
        <f t="shared" ref="A354" si="81">A350+1</f>
        <v>85</v>
      </c>
      <c r="B354" s="137" t="s">
        <v>22</v>
      </c>
      <c r="C354" s="137" t="s">
        <v>23</v>
      </c>
      <c r="D354" s="137" t="s">
        <v>5593</v>
      </c>
      <c r="E354" s="837" t="s">
        <v>5594</v>
      </c>
      <c r="F354" s="837"/>
      <c r="G354" s="837" t="s">
        <v>17</v>
      </c>
      <c r="H354" s="771"/>
      <c r="I354" s="43"/>
      <c r="J354" s="138" t="s">
        <v>5608</v>
      </c>
      <c r="K354" s="139"/>
      <c r="L354" s="139"/>
      <c r="M354" s="140"/>
      <c r="N354" s="119"/>
      <c r="V354" s="151"/>
    </row>
    <row r="355" spans="1:22" ht="13.8" thickBot="1" x14ac:dyDescent="0.3">
      <c r="A355" s="750"/>
      <c r="B355" s="142"/>
      <c r="C355" s="142"/>
      <c r="D355" s="143"/>
      <c r="E355" s="142"/>
      <c r="F355" s="142"/>
      <c r="G355" s="726"/>
      <c r="H355" s="838"/>
      <c r="I355" s="839"/>
      <c r="J355" s="78" t="s">
        <v>5608</v>
      </c>
      <c r="K355" s="78"/>
      <c r="L355" s="78"/>
      <c r="M355" s="145"/>
      <c r="N355" s="119"/>
      <c r="V355" s="151">
        <f>G355</f>
        <v>0</v>
      </c>
    </row>
    <row r="356" spans="1:22" ht="21" thickBot="1" x14ac:dyDescent="0.3">
      <c r="A356" s="750"/>
      <c r="B356" s="147" t="s">
        <v>34</v>
      </c>
      <c r="C356" s="147" t="s">
        <v>35</v>
      </c>
      <c r="D356" s="147" t="s">
        <v>5600</v>
      </c>
      <c r="E356" s="840" t="s">
        <v>5601</v>
      </c>
      <c r="F356" s="840"/>
      <c r="G356" s="730"/>
      <c r="H356" s="731"/>
      <c r="I356" s="732"/>
      <c r="J356" s="149" t="s">
        <v>5630</v>
      </c>
      <c r="K356" s="82"/>
      <c r="L356" s="82"/>
      <c r="M356" s="150"/>
      <c r="N356" s="119"/>
      <c r="V356" s="151"/>
    </row>
    <row r="357" spans="1:22" ht="13.8" thickBot="1" x14ac:dyDescent="0.3">
      <c r="A357" s="842"/>
      <c r="B357" s="152"/>
      <c r="C357" s="152"/>
      <c r="D357" s="153"/>
      <c r="E357" s="154" t="s">
        <v>5605</v>
      </c>
      <c r="F357" s="155"/>
      <c r="G357" s="712"/>
      <c r="H357" s="713"/>
      <c r="I357" s="714"/>
      <c r="J357" s="149" t="s">
        <v>5631</v>
      </c>
      <c r="K357" s="82"/>
      <c r="L357" s="82"/>
      <c r="M357" s="150"/>
      <c r="N357" s="119"/>
      <c r="V357" s="151"/>
    </row>
    <row r="358" spans="1:22" ht="21.6" thickTop="1" thickBot="1" x14ac:dyDescent="0.3">
      <c r="A358" s="834">
        <f t="shared" ref="A358" si="82">A354+1</f>
        <v>86</v>
      </c>
      <c r="B358" s="137" t="s">
        <v>22</v>
      </c>
      <c r="C358" s="137" t="s">
        <v>23</v>
      </c>
      <c r="D358" s="137" t="s">
        <v>5593</v>
      </c>
      <c r="E358" s="837" t="s">
        <v>5594</v>
      </c>
      <c r="F358" s="837"/>
      <c r="G358" s="837" t="s">
        <v>17</v>
      </c>
      <c r="H358" s="771"/>
      <c r="I358" s="43"/>
      <c r="J358" s="138" t="s">
        <v>5608</v>
      </c>
      <c r="K358" s="139"/>
      <c r="L358" s="139"/>
      <c r="M358" s="140"/>
      <c r="N358" s="119"/>
      <c r="V358" s="151"/>
    </row>
    <row r="359" spans="1:22" ht="13.8" thickBot="1" x14ac:dyDescent="0.3">
      <c r="A359" s="750"/>
      <c r="B359" s="142"/>
      <c r="C359" s="142"/>
      <c r="D359" s="143"/>
      <c r="E359" s="142"/>
      <c r="F359" s="142"/>
      <c r="G359" s="726"/>
      <c r="H359" s="838"/>
      <c r="I359" s="839"/>
      <c r="J359" s="78" t="s">
        <v>5608</v>
      </c>
      <c r="K359" s="78"/>
      <c r="L359" s="78"/>
      <c r="M359" s="145"/>
      <c r="N359" s="119"/>
      <c r="V359" s="151">
        <f>G359</f>
        <v>0</v>
      </c>
    </row>
    <row r="360" spans="1:22" ht="21" thickBot="1" x14ac:dyDescent="0.3">
      <c r="A360" s="750"/>
      <c r="B360" s="147" t="s">
        <v>34</v>
      </c>
      <c r="C360" s="147" t="s">
        <v>35</v>
      </c>
      <c r="D360" s="147" t="s">
        <v>5600</v>
      </c>
      <c r="E360" s="840" t="s">
        <v>5601</v>
      </c>
      <c r="F360" s="840"/>
      <c r="G360" s="730"/>
      <c r="H360" s="731"/>
      <c r="I360" s="732"/>
      <c r="J360" s="149" t="s">
        <v>5630</v>
      </c>
      <c r="K360" s="82"/>
      <c r="L360" s="82"/>
      <c r="M360" s="150"/>
      <c r="N360" s="119"/>
      <c r="V360" s="151"/>
    </row>
    <row r="361" spans="1:22" ht="13.8" thickBot="1" x14ac:dyDescent="0.3">
      <c r="A361" s="842"/>
      <c r="B361" s="152"/>
      <c r="C361" s="152"/>
      <c r="D361" s="153"/>
      <c r="E361" s="154" t="s">
        <v>5605</v>
      </c>
      <c r="F361" s="155"/>
      <c r="G361" s="712"/>
      <c r="H361" s="713"/>
      <c r="I361" s="714"/>
      <c r="J361" s="149" t="s">
        <v>5631</v>
      </c>
      <c r="K361" s="82"/>
      <c r="L361" s="82"/>
      <c r="M361" s="150"/>
      <c r="N361" s="119"/>
      <c r="V361" s="151"/>
    </row>
    <row r="362" spans="1:22" ht="21.6" thickTop="1" thickBot="1" x14ac:dyDescent="0.3">
      <c r="A362" s="834">
        <f t="shared" ref="A362" si="83">A358+1</f>
        <v>87</v>
      </c>
      <c r="B362" s="137" t="s">
        <v>22</v>
      </c>
      <c r="C362" s="137" t="s">
        <v>23</v>
      </c>
      <c r="D362" s="137" t="s">
        <v>5593</v>
      </c>
      <c r="E362" s="837" t="s">
        <v>5594</v>
      </c>
      <c r="F362" s="837"/>
      <c r="G362" s="837" t="s">
        <v>17</v>
      </c>
      <c r="H362" s="771"/>
      <c r="I362" s="43"/>
      <c r="J362" s="138" t="s">
        <v>5608</v>
      </c>
      <c r="K362" s="139"/>
      <c r="L362" s="139"/>
      <c r="M362" s="140"/>
      <c r="N362" s="119"/>
      <c r="V362" s="151"/>
    </row>
    <row r="363" spans="1:22" ht="13.8" thickBot="1" x14ac:dyDescent="0.3">
      <c r="A363" s="750"/>
      <c r="B363" s="142"/>
      <c r="C363" s="142"/>
      <c r="D363" s="143"/>
      <c r="E363" s="142"/>
      <c r="F363" s="142"/>
      <c r="G363" s="726"/>
      <c r="H363" s="838"/>
      <c r="I363" s="839"/>
      <c r="J363" s="78" t="s">
        <v>5608</v>
      </c>
      <c r="K363" s="78"/>
      <c r="L363" s="78"/>
      <c r="M363" s="145"/>
      <c r="N363" s="119"/>
      <c r="V363" s="151">
        <f>G363</f>
        <v>0</v>
      </c>
    </row>
    <row r="364" spans="1:22" ht="21" thickBot="1" x14ac:dyDescent="0.3">
      <c r="A364" s="750"/>
      <c r="B364" s="147" t="s">
        <v>34</v>
      </c>
      <c r="C364" s="147" t="s">
        <v>35</v>
      </c>
      <c r="D364" s="147" t="s">
        <v>5600</v>
      </c>
      <c r="E364" s="840" t="s">
        <v>5601</v>
      </c>
      <c r="F364" s="840"/>
      <c r="G364" s="730"/>
      <c r="H364" s="731"/>
      <c r="I364" s="732"/>
      <c r="J364" s="149" t="s">
        <v>5630</v>
      </c>
      <c r="K364" s="82"/>
      <c r="L364" s="82"/>
      <c r="M364" s="150"/>
      <c r="N364" s="119"/>
      <c r="V364" s="151"/>
    </row>
    <row r="365" spans="1:22" ht="13.8" thickBot="1" x14ac:dyDescent="0.3">
      <c r="A365" s="842"/>
      <c r="B365" s="152"/>
      <c r="C365" s="152"/>
      <c r="D365" s="153"/>
      <c r="E365" s="154" t="s">
        <v>5605</v>
      </c>
      <c r="F365" s="155"/>
      <c r="G365" s="712"/>
      <c r="H365" s="713"/>
      <c r="I365" s="714"/>
      <c r="J365" s="149" t="s">
        <v>5631</v>
      </c>
      <c r="K365" s="82"/>
      <c r="L365" s="82"/>
      <c r="M365" s="150"/>
      <c r="N365" s="119"/>
      <c r="V365" s="151"/>
    </row>
    <row r="366" spans="1:22" ht="21.6" thickTop="1" thickBot="1" x14ac:dyDescent="0.3">
      <c r="A366" s="834">
        <f t="shared" ref="A366" si="84">A362+1</f>
        <v>88</v>
      </c>
      <c r="B366" s="137" t="s">
        <v>22</v>
      </c>
      <c r="C366" s="137" t="s">
        <v>23</v>
      </c>
      <c r="D366" s="137" t="s">
        <v>5593</v>
      </c>
      <c r="E366" s="837" t="s">
        <v>5594</v>
      </c>
      <c r="F366" s="837"/>
      <c r="G366" s="837" t="s">
        <v>17</v>
      </c>
      <c r="H366" s="771"/>
      <c r="I366" s="43"/>
      <c r="J366" s="138" t="s">
        <v>5608</v>
      </c>
      <c r="K366" s="139"/>
      <c r="L366" s="139"/>
      <c r="M366" s="140"/>
      <c r="N366" s="119"/>
      <c r="V366" s="151"/>
    </row>
    <row r="367" spans="1:22" ht="13.8" thickBot="1" x14ac:dyDescent="0.3">
      <c r="A367" s="750"/>
      <c r="B367" s="142"/>
      <c r="C367" s="142"/>
      <c r="D367" s="143"/>
      <c r="E367" s="142"/>
      <c r="F367" s="142"/>
      <c r="G367" s="726"/>
      <c r="H367" s="838"/>
      <c r="I367" s="839"/>
      <c r="J367" s="78" t="s">
        <v>5608</v>
      </c>
      <c r="K367" s="78"/>
      <c r="L367" s="78"/>
      <c r="M367" s="145"/>
      <c r="N367" s="119"/>
      <c r="V367" s="151">
        <f>G367</f>
        <v>0</v>
      </c>
    </row>
    <row r="368" spans="1:22" ht="21" thickBot="1" x14ac:dyDescent="0.3">
      <c r="A368" s="750"/>
      <c r="B368" s="147" t="s">
        <v>34</v>
      </c>
      <c r="C368" s="147" t="s">
        <v>35</v>
      </c>
      <c r="D368" s="147" t="s">
        <v>5600</v>
      </c>
      <c r="E368" s="840" t="s">
        <v>5601</v>
      </c>
      <c r="F368" s="840"/>
      <c r="G368" s="730"/>
      <c r="H368" s="731"/>
      <c r="I368" s="732"/>
      <c r="J368" s="149" t="s">
        <v>5630</v>
      </c>
      <c r="K368" s="82"/>
      <c r="L368" s="82"/>
      <c r="M368" s="150"/>
      <c r="N368" s="119"/>
      <c r="V368" s="151"/>
    </row>
    <row r="369" spans="1:22" ht="13.8" thickBot="1" x14ac:dyDescent="0.3">
      <c r="A369" s="842"/>
      <c r="B369" s="152"/>
      <c r="C369" s="152"/>
      <c r="D369" s="153"/>
      <c r="E369" s="154" t="s">
        <v>5605</v>
      </c>
      <c r="F369" s="155"/>
      <c r="G369" s="712"/>
      <c r="H369" s="713"/>
      <c r="I369" s="714"/>
      <c r="J369" s="149" t="s">
        <v>5631</v>
      </c>
      <c r="K369" s="82"/>
      <c r="L369" s="82"/>
      <c r="M369" s="150"/>
      <c r="N369" s="119"/>
      <c r="V369" s="151"/>
    </row>
    <row r="370" spans="1:22" ht="21.6" thickTop="1" thickBot="1" x14ac:dyDescent="0.3">
      <c r="A370" s="834">
        <f t="shared" ref="A370" si="85">A366+1</f>
        <v>89</v>
      </c>
      <c r="B370" s="137" t="s">
        <v>22</v>
      </c>
      <c r="C370" s="137" t="s">
        <v>23</v>
      </c>
      <c r="D370" s="137" t="s">
        <v>5593</v>
      </c>
      <c r="E370" s="837" t="s">
        <v>5594</v>
      </c>
      <c r="F370" s="837"/>
      <c r="G370" s="837" t="s">
        <v>17</v>
      </c>
      <c r="H370" s="771"/>
      <c r="I370" s="43"/>
      <c r="J370" s="138" t="s">
        <v>5608</v>
      </c>
      <c r="K370" s="139"/>
      <c r="L370" s="139"/>
      <c r="M370" s="140"/>
      <c r="N370" s="119"/>
      <c r="V370" s="151"/>
    </row>
    <row r="371" spans="1:22" ht="13.8" thickBot="1" x14ac:dyDescent="0.3">
      <c r="A371" s="750"/>
      <c r="B371" s="142"/>
      <c r="C371" s="142"/>
      <c r="D371" s="143"/>
      <c r="E371" s="142"/>
      <c r="F371" s="142"/>
      <c r="G371" s="726"/>
      <c r="H371" s="838"/>
      <c r="I371" s="839"/>
      <c r="J371" s="78" t="s">
        <v>5608</v>
      </c>
      <c r="K371" s="78"/>
      <c r="L371" s="78"/>
      <c r="M371" s="145"/>
      <c r="N371" s="119"/>
      <c r="V371" s="151">
        <f>G371</f>
        <v>0</v>
      </c>
    </row>
    <row r="372" spans="1:22" ht="21" thickBot="1" x14ac:dyDescent="0.3">
      <c r="A372" s="750"/>
      <c r="B372" s="147" t="s">
        <v>34</v>
      </c>
      <c r="C372" s="147" t="s">
        <v>35</v>
      </c>
      <c r="D372" s="147" t="s">
        <v>5600</v>
      </c>
      <c r="E372" s="840" t="s">
        <v>5601</v>
      </c>
      <c r="F372" s="840"/>
      <c r="G372" s="730"/>
      <c r="H372" s="731"/>
      <c r="I372" s="732"/>
      <c r="J372" s="149" t="s">
        <v>5630</v>
      </c>
      <c r="K372" s="82"/>
      <c r="L372" s="82"/>
      <c r="M372" s="150"/>
      <c r="N372" s="119"/>
      <c r="V372" s="151"/>
    </row>
    <row r="373" spans="1:22" ht="13.8" thickBot="1" x14ac:dyDescent="0.3">
      <c r="A373" s="842"/>
      <c r="B373" s="152"/>
      <c r="C373" s="152"/>
      <c r="D373" s="153"/>
      <c r="E373" s="154" t="s">
        <v>5605</v>
      </c>
      <c r="F373" s="155"/>
      <c r="G373" s="712"/>
      <c r="H373" s="713"/>
      <c r="I373" s="714"/>
      <c r="J373" s="149" t="s">
        <v>5631</v>
      </c>
      <c r="K373" s="82"/>
      <c r="L373" s="82"/>
      <c r="M373" s="150"/>
      <c r="N373" s="119"/>
      <c r="V373" s="151"/>
    </row>
    <row r="374" spans="1:22" ht="21.6" thickTop="1" thickBot="1" x14ac:dyDescent="0.3">
      <c r="A374" s="834">
        <f t="shared" ref="A374" si="86">A370+1</f>
        <v>90</v>
      </c>
      <c r="B374" s="137" t="s">
        <v>22</v>
      </c>
      <c r="C374" s="137" t="s">
        <v>23</v>
      </c>
      <c r="D374" s="137" t="s">
        <v>5593</v>
      </c>
      <c r="E374" s="837" t="s">
        <v>5594</v>
      </c>
      <c r="F374" s="837"/>
      <c r="G374" s="837" t="s">
        <v>17</v>
      </c>
      <c r="H374" s="771"/>
      <c r="I374" s="43"/>
      <c r="J374" s="138" t="s">
        <v>5608</v>
      </c>
      <c r="K374" s="139"/>
      <c r="L374" s="139"/>
      <c r="M374" s="140"/>
      <c r="N374" s="119"/>
      <c r="V374" s="151"/>
    </row>
    <row r="375" spans="1:22" ht="13.8" thickBot="1" x14ac:dyDescent="0.3">
      <c r="A375" s="750"/>
      <c r="B375" s="142"/>
      <c r="C375" s="142"/>
      <c r="D375" s="143"/>
      <c r="E375" s="142"/>
      <c r="F375" s="142"/>
      <c r="G375" s="726"/>
      <c r="H375" s="838"/>
      <c r="I375" s="839"/>
      <c r="J375" s="78" t="s">
        <v>5608</v>
      </c>
      <c r="K375" s="78"/>
      <c r="L375" s="78"/>
      <c r="M375" s="145"/>
      <c r="N375" s="119"/>
      <c r="V375" s="151">
        <f>G375</f>
        <v>0</v>
      </c>
    </row>
    <row r="376" spans="1:22" ht="21" thickBot="1" x14ac:dyDescent="0.3">
      <c r="A376" s="750"/>
      <c r="B376" s="147" t="s">
        <v>34</v>
      </c>
      <c r="C376" s="147" t="s">
        <v>35</v>
      </c>
      <c r="D376" s="147" t="s">
        <v>5600</v>
      </c>
      <c r="E376" s="840" t="s">
        <v>5601</v>
      </c>
      <c r="F376" s="840"/>
      <c r="G376" s="730"/>
      <c r="H376" s="731"/>
      <c r="I376" s="732"/>
      <c r="J376" s="149" t="s">
        <v>5630</v>
      </c>
      <c r="K376" s="82"/>
      <c r="L376" s="82"/>
      <c r="M376" s="150"/>
      <c r="N376" s="119"/>
      <c r="V376" s="151"/>
    </row>
    <row r="377" spans="1:22" ht="13.8" thickBot="1" x14ac:dyDescent="0.3">
      <c r="A377" s="842"/>
      <c r="B377" s="152"/>
      <c r="C377" s="152"/>
      <c r="D377" s="153"/>
      <c r="E377" s="154" t="s">
        <v>5605</v>
      </c>
      <c r="F377" s="155"/>
      <c r="G377" s="712"/>
      <c r="H377" s="713"/>
      <c r="I377" s="714"/>
      <c r="J377" s="149" t="s">
        <v>5631</v>
      </c>
      <c r="K377" s="82"/>
      <c r="L377" s="82"/>
      <c r="M377" s="150"/>
      <c r="N377" s="119"/>
      <c r="V377" s="151"/>
    </row>
    <row r="378" spans="1:22" ht="21.6" thickTop="1" thickBot="1" x14ac:dyDescent="0.3">
      <c r="A378" s="834">
        <f t="shared" ref="A378" si="87">A374+1</f>
        <v>91</v>
      </c>
      <c r="B378" s="137" t="s">
        <v>22</v>
      </c>
      <c r="C378" s="137" t="s">
        <v>23</v>
      </c>
      <c r="D378" s="137" t="s">
        <v>5593</v>
      </c>
      <c r="E378" s="837" t="s">
        <v>5594</v>
      </c>
      <c r="F378" s="837"/>
      <c r="G378" s="837" t="s">
        <v>17</v>
      </c>
      <c r="H378" s="771"/>
      <c r="I378" s="43"/>
      <c r="J378" s="138" t="s">
        <v>5608</v>
      </c>
      <c r="K378" s="139"/>
      <c r="L378" s="139"/>
      <c r="M378" s="140"/>
      <c r="N378" s="119"/>
      <c r="V378" s="151"/>
    </row>
    <row r="379" spans="1:22" ht="13.8" thickBot="1" x14ac:dyDescent="0.3">
      <c r="A379" s="750"/>
      <c r="B379" s="142"/>
      <c r="C379" s="142"/>
      <c r="D379" s="143"/>
      <c r="E379" s="142"/>
      <c r="F379" s="142"/>
      <c r="G379" s="726"/>
      <c r="H379" s="838"/>
      <c r="I379" s="839"/>
      <c r="J379" s="78" t="s">
        <v>5608</v>
      </c>
      <c r="K379" s="78"/>
      <c r="L379" s="78"/>
      <c r="M379" s="145"/>
      <c r="N379" s="119"/>
      <c r="V379" s="151">
        <f>G379</f>
        <v>0</v>
      </c>
    </row>
    <row r="380" spans="1:22" ht="21" thickBot="1" x14ac:dyDescent="0.3">
      <c r="A380" s="750"/>
      <c r="B380" s="147" t="s">
        <v>34</v>
      </c>
      <c r="C380" s="147" t="s">
        <v>35</v>
      </c>
      <c r="D380" s="147" t="s">
        <v>5600</v>
      </c>
      <c r="E380" s="840" t="s">
        <v>5601</v>
      </c>
      <c r="F380" s="840"/>
      <c r="G380" s="730"/>
      <c r="H380" s="731"/>
      <c r="I380" s="732"/>
      <c r="J380" s="149" t="s">
        <v>5630</v>
      </c>
      <c r="K380" s="82"/>
      <c r="L380" s="82"/>
      <c r="M380" s="150"/>
      <c r="N380" s="119"/>
      <c r="V380" s="151"/>
    </row>
    <row r="381" spans="1:22" ht="13.8" thickBot="1" x14ac:dyDescent="0.3">
      <c r="A381" s="842"/>
      <c r="B381" s="152"/>
      <c r="C381" s="152"/>
      <c r="D381" s="153"/>
      <c r="E381" s="154" t="s">
        <v>5605</v>
      </c>
      <c r="F381" s="155"/>
      <c r="G381" s="712"/>
      <c r="H381" s="713"/>
      <c r="I381" s="714"/>
      <c r="J381" s="149" t="s">
        <v>5631</v>
      </c>
      <c r="K381" s="82"/>
      <c r="L381" s="82"/>
      <c r="M381" s="150"/>
      <c r="N381" s="119"/>
      <c r="V381" s="151"/>
    </row>
    <row r="382" spans="1:22" ht="21.6" thickTop="1" thickBot="1" x14ac:dyDescent="0.3">
      <c r="A382" s="834">
        <f t="shared" ref="A382" si="88">A378+1</f>
        <v>92</v>
      </c>
      <c r="B382" s="137" t="s">
        <v>22</v>
      </c>
      <c r="C382" s="137" t="s">
        <v>23</v>
      </c>
      <c r="D382" s="137" t="s">
        <v>5593</v>
      </c>
      <c r="E382" s="837" t="s">
        <v>5594</v>
      </c>
      <c r="F382" s="837"/>
      <c r="G382" s="837" t="s">
        <v>17</v>
      </c>
      <c r="H382" s="771"/>
      <c r="I382" s="43"/>
      <c r="J382" s="138" t="s">
        <v>5608</v>
      </c>
      <c r="K382" s="139"/>
      <c r="L382" s="139"/>
      <c r="M382" s="140"/>
      <c r="N382" s="119"/>
      <c r="V382" s="151"/>
    </row>
    <row r="383" spans="1:22" ht="13.8" thickBot="1" x14ac:dyDescent="0.3">
      <c r="A383" s="750"/>
      <c r="B383" s="142"/>
      <c r="C383" s="142"/>
      <c r="D383" s="143"/>
      <c r="E383" s="142"/>
      <c r="F383" s="142"/>
      <c r="G383" s="726"/>
      <c r="H383" s="838"/>
      <c r="I383" s="839"/>
      <c r="J383" s="78" t="s">
        <v>5608</v>
      </c>
      <c r="K383" s="78"/>
      <c r="L383" s="78"/>
      <c r="M383" s="145"/>
      <c r="N383" s="119"/>
      <c r="V383" s="151">
        <f>G383</f>
        <v>0</v>
      </c>
    </row>
    <row r="384" spans="1:22" ht="21" thickBot="1" x14ac:dyDescent="0.3">
      <c r="A384" s="750"/>
      <c r="B384" s="147" t="s">
        <v>34</v>
      </c>
      <c r="C384" s="147" t="s">
        <v>35</v>
      </c>
      <c r="D384" s="147" t="s">
        <v>5600</v>
      </c>
      <c r="E384" s="840" t="s">
        <v>5601</v>
      </c>
      <c r="F384" s="840"/>
      <c r="G384" s="730"/>
      <c r="H384" s="731"/>
      <c r="I384" s="732"/>
      <c r="J384" s="149" t="s">
        <v>5630</v>
      </c>
      <c r="K384" s="82"/>
      <c r="L384" s="82"/>
      <c r="M384" s="150"/>
      <c r="N384" s="119"/>
      <c r="V384" s="151"/>
    </row>
    <row r="385" spans="1:22" ht="13.8" thickBot="1" x14ac:dyDescent="0.3">
      <c r="A385" s="842"/>
      <c r="B385" s="152"/>
      <c r="C385" s="152"/>
      <c r="D385" s="153"/>
      <c r="E385" s="154" t="s">
        <v>5605</v>
      </c>
      <c r="F385" s="155"/>
      <c r="G385" s="712"/>
      <c r="H385" s="713"/>
      <c r="I385" s="714"/>
      <c r="J385" s="149" t="s">
        <v>5631</v>
      </c>
      <c r="K385" s="82"/>
      <c r="L385" s="82"/>
      <c r="M385" s="150"/>
      <c r="N385" s="119"/>
      <c r="V385" s="151"/>
    </row>
    <row r="386" spans="1:22" ht="21.6" thickTop="1" thickBot="1" x14ac:dyDescent="0.3">
      <c r="A386" s="834">
        <f t="shared" ref="A386" si="89">A382+1</f>
        <v>93</v>
      </c>
      <c r="B386" s="137" t="s">
        <v>22</v>
      </c>
      <c r="C386" s="137" t="s">
        <v>23</v>
      </c>
      <c r="D386" s="137" t="s">
        <v>5593</v>
      </c>
      <c r="E386" s="837" t="s">
        <v>5594</v>
      </c>
      <c r="F386" s="837"/>
      <c r="G386" s="837" t="s">
        <v>17</v>
      </c>
      <c r="H386" s="771"/>
      <c r="I386" s="43"/>
      <c r="J386" s="138" t="s">
        <v>5608</v>
      </c>
      <c r="K386" s="139"/>
      <c r="L386" s="139"/>
      <c r="M386" s="140"/>
      <c r="N386" s="119"/>
      <c r="V386" s="151"/>
    </row>
    <row r="387" spans="1:22" ht="13.8" thickBot="1" x14ac:dyDescent="0.3">
      <c r="A387" s="750"/>
      <c r="B387" s="142"/>
      <c r="C387" s="142"/>
      <c r="D387" s="143"/>
      <c r="E387" s="142"/>
      <c r="F387" s="142"/>
      <c r="G387" s="726"/>
      <c r="H387" s="838"/>
      <c r="I387" s="839"/>
      <c r="J387" s="78" t="s">
        <v>5608</v>
      </c>
      <c r="K387" s="78"/>
      <c r="L387" s="78"/>
      <c r="M387" s="145"/>
      <c r="N387" s="119"/>
      <c r="V387" s="151">
        <f>G387</f>
        <v>0</v>
      </c>
    </row>
    <row r="388" spans="1:22" ht="21" thickBot="1" x14ac:dyDescent="0.3">
      <c r="A388" s="750"/>
      <c r="B388" s="147" t="s">
        <v>34</v>
      </c>
      <c r="C388" s="147" t="s">
        <v>35</v>
      </c>
      <c r="D388" s="147" t="s">
        <v>5600</v>
      </c>
      <c r="E388" s="840" t="s">
        <v>5601</v>
      </c>
      <c r="F388" s="840"/>
      <c r="G388" s="730"/>
      <c r="H388" s="731"/>
      <c r="I388" s="732"/>
      <c r="J388" s="149" t="s">
        <v>5630</v>
      </c>
      <c r="K388" s="82"/>
      <c r="L388" s="82"/>
      <c r="M388" s="150"/>
      <c r="N388" s="119"/>
      <c r="V388" s="151"/>
    </row>
    <row r="389" spans="1:22" ht="13.8" thickBot="1" x14ac:dyDescent="0.3">
      <c r="A389" s="842"/>
      <c r="B389" s="152"/>
      <c r="C389" s="152"/>
      <c r="D389" s="153"/>
      <c r="E389" s="154" t="s">
        <v>5605</v>
      </c>
      <c r="F389" s="155"/>
      <c r="G389" s="712"/>
      <c r="H389" s="713"/>
      <c r="I389" s="714"/>
      <c r="J389" s="149" t="s">
        <v>5631</v>
      </c>
      <c r="K389" s="82"/>
      <c r="L389" s="82"/>
      <c r="M389" s="150"/>
      <c r="N389" s="119"/>
      <c r="V389" s="151"/>
    </row>
    <row r="390" spans="1:22" ht="21.6" thickTop="1" thickBot="1" x14ac:dyDescent="0.3">
      <c r="A390" s="834">
        <f t="shared" ref="A390" si="90">A386+1</f>
        <v>94</v>
      </c>
      <c r="B390" s="137" t="s">
        <v>22</v>
      </c>
      <c r="C390" s="137" t="s">
        <v>23</v>
      </c>
      <c r="D390" s="137" t="s">
        <v>5593</v>
      </c>
      <c r="E390" s="837" t="s">
        <v>5594</v>
      </c>
      <c r="F390" s="837"/>
      <c r="G390" s="837" t="s">
        <v>17</v>
      </c>
      <c r="H390" s="771"/>
      <c r="I390" s="43"/>
      <c r="J390" s="138" t="s">
        <v>5608</v>
      </c>
      <c r="K390" s="139"/>
      <c r="L390" s="139"/>
      <c r="M390" s="140"/>
      <c r="N390" s="119"/>
      <c r="V390" s="151"/>
    </row>
    <row r="391" spans="1:22" ht="13.8" thickBot="1" x14ac:dyDescent="0.3">
      <c r="A391" s="750"/>
      <c r="B391" s="142"/>
      <c r="C391" s="142"/>
      <c r="D391" s="143"/>
      <c r="E391" s="142"/>
      <c r="F391" s="142"/>
      <c r="G391" s="726"/>
      <c r="H391" s="838"/>
      <c r="I391" s="839"/>
      <c r="J391" s="78" t="s">
        <v>5608</v>
      </c>
      <c r="K391" s="78"/>
      <c r="L391" s="78"/>
      <c r="M391" s="145"/>
      <c r="N391" s="119"/>
      <c r="V391" s="151">
        <f>G391</f>
        <v>0</v>
      </c>
    </row>
    <row r="392" spans="1:22" ht="21" thickBot="1" x14ac:dyDescent="0.3">
      <c r="A392" s="750"/>
      <c r="B392" s="147" t="s">
        <v>34</v>
      </c>
      <c r="C392" s="147" t="s">
        <v>35</v>
      </c>
      <c r="D392" s="147" t="s">
        <v>5600</v>
      </c>
      <c r="E392" s="840" t="s">
        <v>5601</v>
      </c>
      <c r="F392" s="840"/>
      <c r="G392" s="730"/>
      <c r="H392" s="731"/>
      <c r="I392" s="732"/>
      <c r="J392" s="149" t="s">
        <v>5630</v>
      </c>
      <c r="K392" s="82"/>
      <c r="L392" s="82"/>
      <c r="M392" s="150"/>
      <c r="N392" s="119"/>
      <c r="V392" s="151"/>
    </row>
    <row r="393" spans="1:22" ht="13.8" thickBot="1" x14ac:dyDescent="0.3">
      <c r="A393" s="842"/>
      <c r="B393" s="152"/>
      <c r="C393" s="152"/>
      <c r="D393" s="153"/>
      <c r="E393" s="154" t="s">
        <v>5605</v>
      </c>
      <c r="F393" s="155"/>
      <c r="G393" s="712"/>
      <c r="H393" s="713"/>
      <c r="I393" s="714"/>
      <c r="J393" s="149" t="s">
        <v>5631</v>
      </c>
      <c r="K393" s="82"/>
      <c r="L393" s="82"/>
      <c r="M393" s="150"/>
      <c r="N393" s="119"/>
      <c r="V393" s="151"/>
    </row>
    <row r="394" spans="1:22" ht="21.6" thickTop="1" thickBot="1" x14ac:dyDescent="0.3">
      <c r="A394" s="834">
        <f t="shared" ref="A394" si="91">A390+1</f>
        <v>95</v>
      </c>
      <c r="B394" s="137" t="s">
        <v>22</v>
      </c>
      <c r="C394" s="137" t="s">
        <v>23</v>
      </c>
      <c r="D394" s="137" t="s">
        <v>5593</v>
      </c>
      <c r="E394" s="837" t="s">
        <v>5594</v>
      </c>
      <c r="F394" s="837"/>
      <c r="G394" s="837" t="s">
        <v>17</v>
      </c>
      <c r="H394" s="771"/>
      <c r="I394" s="43"/>
      <c r="J394" s="138" t="s">
        <v>5608</v>
      </c>
      <c r="K394" s="139"/>
      <c r="L394" s="139"/>
      <c r="M394" s="140"/>
      <c r="N394" s="119"/>
      <c r="V394" s="151"/>
    </row>
    <row r="395" spans="1:22" ht="13.8" thickBot="1" x14ac:dyDescent="0.3">
      <c r="A395" s="750"/>
      <c r="B395" s="142"/>
      <c r="C395" s="142"/>
      <c r="D395" s="143"/>
      <c r="E395" s="142"/>
      <c r="F395" s="142"/>
      <c r="G395" s="726"/>
      <c r="H395" s="838"/>
      <c r="I395" s="839"/>
      <c r="J395" s="78" t="s">
        <v>5608</v>
      </c>
      <c r="K395" s="78"/>
      <c r="L395" s="78"/>
      <c r="M395" s="145"/>
      <c r="N395" s="119"/>
      <c r="V395" s="151">
        <f>G395</f>
        <v>0</v>
      </c>
    </row>
    <row r="396" spans="1:22" ht="21" thickBot="1" x14ac:dyDescent="0.3">
      <c r="A396" s="750"/>
      <c r="B396" s="147" t="s">
        <v>34</v>
      </c>
      <c r="C396" s="147" t="s">
        <v>35</v>
      </c>
      <c r="D396" s="147" t="s">
        <v>5600</v>
      </c>
      <c r="E396" s="840" t="s">
        <v>5601</v>
      </c>
      <c r="F396" s="840"/>
      <c r="G396" s="730"/>
      <c r="H396" s="731"/>
      <c r="I396" s="732"/>
      <c r="J396" s="149" t="s">
        <v>5630</v>
      </c>
      <c r="K396" s="82"/>
      <c r="L396" s="82"/>
      <c r="M396" s="150"/>
      <c r="N396" s="119"/>
      <c r="V396" s="151"/>
    </row>
    <row r="397" spans="1:22" ht="13.8" thickBot="1" x14ac:dyDescent="0.3">
      <c r="A397" s="842"/>
      <c r="B397" s="152"/>
      <c r="C397" s="152"/>
      <c r="D397" s="153"/>
      <c r="E397" s="154" t="s">
        <v>5605</v>
      </c>
      <c r="F397" s="155"/>
      <c r="G397" s="712"/>
      <c r="H397" s="713"/>
      <c r="I397" s="714"/>
      <c r="J397" s="149" t="s">
        <v>5631</v>
      </c>
      <c r="K397" s="82"/>
      <c r="L397" s="82"/>
      <c r="M397" s="150"/>
      <c r="N397" s="119"/>
      <c r="V397" s="151"/>
    </row>
    <row r="398" spans="1:22" ht="21.6" thickTop="1" thickBot="1" x14ac:dyDescent="0.3">
      <c r="A398" s="834">
        <f t="shared" ref="A398" si="92">A394+1</f>
        <v>96</v>
      </c>
      <c r="B398" s="137" t="s">
        <v>22</v>
      </c>
      <c r="C398" s="137" t="s">
        <v>23</v>
      </c>
      <c r="D398" s="137" t="s">
        <v>5593</v>
      </c>
      <c r="E398" s="837" t="s">
        <v>5594</v>
      </c>
      <c r="F398" s="837"/>
      <c r="G398" s="837" t="s">
        <v>17</v>
      </c>
      <c r="H398" s="771"/>
      <c r="I398" s="43"/>
      <c r="J398" s="138" t="s">
        <v>5608</v>
      </c>
      <c r="K398" s="139"/>
      <c r="L398" s="139"/>
      <c r="M398" s="140"/>
      <c r="N398" s="119"/>
      <c r="V398" s="151"/>
    </row>
    <row r="399" spans="1:22" ht="13.8" thickBot="1" x14ac:dyDescent="0.3">
      <c r="A399" s="750"/>
      <c r="B399" s="142"/>
      <c r="C399" s="142"/>
      <c r="D399" s="143"/>
      <c r="E399" s="142"/>
      <c r="F399" s="142"/>
      <c r="G399" s="726"/>
      <c r="H399" s="838"/>
      <c r="I399" s="839"/>
      <c r="J399" s="78" t="s">
        <v>5608</v>
      </c>
      <c r="K399" s="78"/>
      <c r="L399" s="78"/>
      <c r="M399" s="145"/>
      <c r="N399" s="119"/>
      <c r="V399" s="151">
        <f>G399</f>
        <v>0</v>
      </c>
    </row>
    <row r="400" spans="1:22" ht="21" thickBot="1" x14ac:dyDescent="0.3">
      <c r="A400" s="750"/>
      <c r="B400" s="147" t="s">
        <v>34</v>
      </c>
      <c r="C400" s="147" t="s">
        <v>35</v>
      </c>
      <c r="D400" s="147" t="s">
        <v>5600</v>
      </c>
      <c r="E400" s="840" t="s">
        <v>5601</v>
      </c>
      <c r="F400" s="840"/>
      <c r="G400" s="730"/>
      <c r="H400" s="731"/>
      <c r="I400" s="732"/>
      <c r="J400" s="149" t="s">
        <v>5630</v>
      </c>
      <c r="K400" s="82"/>
      <c r="L400" s="82"/>
      <c r="M400" s="150"/>
      <c r="N400" s="119"/>
      <c r="V400" s="151"/>
    </row>
    <row r="401" spans="1:22" ht="13.8" thickBot="1" x14ac:dyDescent="0.3">
      <c r="A401" s="842"/>
      <c r="B401" s="152"/>
      <c r="C401" s="152"/>
      <c r="D401" s="153"/>
      <c r="E401" s="154" t="s">
        <v>5605</v>
      </c>
      <c r="F401" s="155"/>
      <c r="G401" s="712"/>
      <c r="H401" s="713"/>
      <c r="I401" s="714"/>
      <c r="J401" s="149" t="s">
        <v>5631</v>
      </c>
      <c r="K401" s="82"/>
      <c r="L401" s="82"/>
      <c r="M401" s="150"/>
      <c r="N401" s="119"/>
      <c r="V401" s="151"/>
    </row>
    <row r="402" spans="1:22" ht="21.6" thickTop="1" thickBot="1" x14ac:dyDescent="0.3">
      <c r="A402" s="834">
        <f t="shared" ref="A402" si="93">A398+1</f>
        <v>97</v>
      </c>
      <c r="B402" s="137" t="s">
        <v>22</v>
      </c>
      <c r="C402" s="137" t="s">
        <v>23</v>
      </c>
      <c r="D402" s="137" t="s">
        <v>5593</v>
      </c>
      <c r="E402" s="837" t="s">
        <v>5594</v>
      </c>
      <c r="F402" s="837"/>
      <c r="G402" s="837" t="s">
        <v>17</v>
      </c>
      <c r="H402" s="771"/>
      <c r="I402" s="43"/>
      <c r="J402" s="138" t="s">
        <v>5608</v>
      </c>
      <c r="K402" s="139"/>
      <c r="L402" s="139"/>
      <c r="M402" s="140"/>
      <c r="N402" s="119"/>
      <c r="V402" s="151"/>
    </row>
    <row r="403" spans="1:22" ht="13.8" thickBot="1" x14ac:dyDescent="0.3">
      <c r="A403" s="750"/>
      <c r="B403" s="142"/>
      <c r="C403" s="142"/>
      <c r="D403" s="143"/>
      <c r="E403" s="142"/>
      <c r="F403" s="142"/>
      <c r="G403" s="726"/>
      <c r="H403" s="838"/>
      <c r="I403" s="839"/>
      <c r="J403" s="78" t="s">
        <v>5608</v>
      </c>
      <c r="K403" s="78"/>
      <c r="L403" s="78"/>
      <c r="M403" s="145"/>
      <c r="N403" s="119"/>
      <c r="V403" s="151">
        <f>G403</f>
        <v>0</v>
      </c>
    </row>
    <row r="404" spans="1:22" ht="21" thickBot="1" x14ac:dyDescent="0.3">
      <c r="A404" s="750"/>
      <c r="B404" s="147" t="s">
        <v>34</v>
      </c>
      <c r="C404" s="147" t="s">
        <v>35</v>
      </c>
      <c r="D404" s="147" t="s">
        <v>5600</v>
      </c>
      <c r="E404" s="840" t="s">
        <v>5601</v>
      </c>
      <c r="F404" s="840"/>
      <c r="G404" s="730"/>
      <c r="H404" s="731"/>
      <c r="I404" s="732"/>
      <c r="J404" s="149" t="s">
        <v>5630</v>
      </c>
      <c r="K404" s="82"/>
      <c r="L404" s="82"/>
      <c r="M404" s="150"/>
      <c r="N404" s="119"/>
      <c r="V404" s="151"/>
    </row>
    <row r="405" spans="1:22" ht="13.8" thickBot="1" x14ac:dyDescent="0.3">
      <c r="A405" s="842"/>
      <c r="B405" s="152"/>
      <c r="C405" s="152"/>
      <c r="D405" s="153"/>
      <c r="E405" s="154" t="s">
        <v>5605</v>
      </c>
      <c r="F405" s="155"/>
      <c r="G405" s="712"/>
      <c r="H405" s="713"/>
      <c r="I405" s="714"/>
      <c r="J405" s="149" t="s">
        <v>5631</v>
      </c>
      <c r="K405" s="82"/>
      <c r="L405" s="82"/>
      <c r="M405" s="150"/>
      <c r="N405" s="119"/>
      <c r="V405" s="151"/>
    </row>
    <row r="406" spans="1:22" ht="21.6" thickTop="1" thickBot="1" x14ac:dyDescent="0.3">
      <c r="A406" s="834">
        <f t="shared" ref="A406" si="94">A402+1</f>
        <v>98</v>
      </c>
      <c r="B406" s="137" t="s">
        <v>22</v>
      </c>
      <c r="C406" s="137" t="s">
        <v>23</v>
      </c>
      <c r="D406" s="137" t="s">
        <v>5593</v>
      </c>
      <c r="E406" s="837" t="s">
        <v>5594</v>
      </c>
      <c r="F406" s="837"/>
      <c r="G406" s="837" t="s">
        <v>17</v>
      </c>
      <c r="H406" s="771"/>
      <c r="I406" s="43"/>
      <c r="J406" s="138" t="s">
        <v>5608</v>
      </c>
      <c r="K406" s="139"/>
      <c r="L406" s="139"/>
      <c r="M406" s="140"/>
      <c r="N406" s="119"/>
      <c r="V406" s="151"/>
    </row>
    <row r="407" spans="1:22" ht="13.8" thickBot="1" x14ac:dyDescent="0.3">
      <c r="A407" s="750"/>
      <c r="B407" s="142"/>
      <c r="C407" s="142"/>
      <c r="D407" s="143"/>
      <c r="E407" s="142"/>
      <c r="F407" s="142"/>
      <c r="G407" s="726"/>
      <c r="H407" s="838"/>
      <c r="I407" s="839"/>
      <c r="J407" s="78" t="s">
        <v>5608</v>
      </c>
      <c r="K407" s="78"/>
      <c r="L407" s="78"/>
      <c r="M407" s="145"/>
      <c r="N407" s="119"/>
      <c r="V407" s="151">
        <f>G407</f>
        <v>0</v>
      </c>
    </row>
    <row r="408" spans="1:22" ht="21" thickBot="1" x14ac:dyDescent="0.3">
      <c r="A408" s="750"/>
      <c r="B408" s="147" t="s">
        <v>34</v>
      </c>
      <c r="C408" s="147" t="s">
        <v>35</v>
      </c>
      <c r="D408" s="147" t="s">
        <v>5600</v>
      </c>
      <c r="E408" s="840" t="s">
        <v>5601</v>
      </c>
      <c r="F408" s="840"/>
      <c r="G408" s="730"/>
      <c r="H408" s="731"/>
      <c r="I408" s="732"/>
      <c r="J408" s="149" t="s">
        <v>5630</v>
      </c>
      <c r="K408" s="82"/>
      <c r="L408" s="82"/>
      <c r="M408" s="150"/>
      <c r="N408" s="119"/>
      <c r="V408" s="151"/>
    </row>
    <row r="409" spans="1:22" ht="13.8" thickBot="1" x14ac:dyDescent="0.3">
      <c r="A409" s="842"/>
      <c r="B409" s="152"/>
      <c r="C409" s="152"/>
      <c r="D409" s="153"/>
      <c r="E409" s="154" t="s">
        <v>5605</v>
      </c>
      <c r="F409" s="155"/>
      <c r="G409" s="712"/>
      <c r="H409" s="713"/>
      <c r="I409" s="714"/>
      <c r="J409" s="149" t="s">
        <v>5631</v>
      </c>
      <c r="K409" s="82"/>
      <c r="L409" s="82"/>
      <c r="M409" s="150"/>
      <c r="N409" s="119"/>
      <c r="V409" s="151"/>
    </row>
    <row r="410" spans="1:22" ht="21.6" thickTop="1" thickBot="1" x14ac:dyDescent="0.3">
      <c r="A410" s="834">
        <f t="shared" ref="A410" si="95">A406+1</f>
        <v>99</v>
      </c>
      <c r="B410" s="137" t="s">
        <v>22</v>
      </c>
      <c r="C410" s="137" t="s">
        <v>23</v>
      </c>
      <c r="D410" s="137" t="s">
        <v>5593</v>
      </c>
      <c r="E410" s="837" t="s">
        <v>5594</v>
      </c>
      <c r="F410" s="837"/>
      <c r="G410" s="837" t="s">
        <v>17</v>
      </c>
      <c r="H410" s="771"/>
      <c r="I410" s="43"/>
      <c r="J410" s="138" t="s">
        <v>5608</v>
      </c>
      <c r="K410" s="139"/>
      <c r="L410" s="139"/>
      <c r="M410" s="140"/>
      <c r="N410" s="119"/>
      <c r="V410" s="151"/>
    </row>
    <row r="411" spans="1:22" ht="13.8" thickBot="1" x14ac:dyDescent="0.3">
      <c r="A411" s="750"/>
      <c r="B411" s="142"/>
      <c r="C411" s="142"/>
      <c r="D411" s="143"/>
      <c r="E411" s="142"/>
      <c r="F411" s="142"/>
      <c r="G411" s="726"/>
      <c r="H411" s="838"/>
      <c r="I411" s="839"/>
      <c r="J411" s="78" t="s">
        <v>5608</v>
      </c>
      <c r="K411" s="78"/>
      <c r="L411" s="78"/>
      <c r="M411" s="145"/>
      <c r="N411" s="119"/>
      <c r="V411" s="151">
        <f>G411</f>
        <v>0</v>
      </c>
    </row>
    <row r="412" spans="1:22" ht="21" thickBot="1" x14ac:dyDescent="0.3">
      <c r="A412" s="750"/>
      <c r="B412" s="147" t="s">
        <v>34</v>
      </c>
      <c r="C412" s="147" t="s">
        <v>35</v>
      </c>
      <c r="D412" s="147" t="s">
        <v>5600</v>
      </c>
      <c r="E412" s="840" t="s">
        <v>5601</v>
      </c>
      <c r="F412" s="840"/>
      <c r="G412" s="730"/>
      <c r="H412" s="731"/>
      <c r="I412" s="732"/>
      <c r="J412" s="149" t="s">
        <v>5630</v>
      </c>
      <c r="K412" s="82"/>
      <c r="L412" s="82"/>
      <c r="M412" s="150"/>
      <c r="N412" s="119"/>
      <c r="V412" s="151"/>
    </row>
    <row r="413" spans="1:22" ht="13.8" thickBot="1" x14ac:dyDescent="0.3">
      <c r="A413" s="842"/>
      <c r="B413" s="152"/>
      <c r="C413" s="152"/>
      <c r="D413" s="153"/>
      <c r="E413" s="154" t="s">
        <v>5605</v>
      </c>
      <c r="F413" s="155"/>
      <c r="G413" s="712"/>
      <c r="H413" s="713"/>
      <c r="I413" s="714"/>
      <c r="J413" s="149" t="s">
        <v>5631</v>
      </c>
      <c r="K413" s="82"/>
      <c r="L413" s="82"/>
      <c r="M413" s="150"/>
      <c r="N413" s="119"/>
      <c r="V413" s="151"/>
    </row>
    <row r="414" spans="1:22" ht="21.6" thickTop="1" thickBot="1" x14ac:dyDescent="0.3">
      <c r="A414" s="834">
        <f t="shared" ref="A414" si="96">A410+1</f>
        <v>100</v>
      </c>
      <c r="B414" s="137" t="s">
        <v>22</v>
      </c>
      <c r="C414" s="137" t="s">
        <v>23</v>
      </c>
      <c r="D414" s="137" t="s">
        <v>5593</v>
      </c>
      <c r="E414" s="837" t="s">
        <v>5594</v>
      </c>
      <c r="F414" s="837"/>
      <c r="G414" s="837" t="s">
        <v>17</v>
      </c>
      <c r="H414" s="771"/>
      <c r="I414" s="43"/>
      <c r="J414" s="138" t="s">
        <v>5608</v>
      </c>
      <c r="K414" s="139"/>
      <c r="L414" s="139"/>
      <c r="M414" s="140"/>
      <c r="N414" s="119"/>
      <c r="V414" s="151"/>
    </row>
    <row r="415" spans="1:22" ht="13.8" thickBot="1" x14ac:dyDescent="0.3">
      <c r="A415" s="750"/>
      <c r="B415" s="142"/>
      <c r="C415" s="142"/>
      <c r="D415" s="143"/>
      <c r="E415" s="142"/>
      <c r="F415" s="142"/>
      <c r="G415" s="726"/>
      <c r="H415" s="838"/>
      <c r="I415" s="839"/>
      <c r="J415" s="78" t="s">
        <v>5608</v>
      </c>
      <c r="K415" s="78"/>
      <c r="L415" s="78"/>
      <c r="M415" s="145"/>
      <c r="N415" s="119"/>
      <c r="V415" s="151">
        <f>G415</f>
        <v>0</v>
      </c>
    </row>
    <row r="416" spans="1:22" ht="21" thickBot="1" x14ac:dyDescent="0.3">
      <c r="A416" s="750"/>
      <c r="B416" s="147" t="s">
        <v>34</v>
      </c>
      <c r="C416" s="147" t="s">
        <v>35</v>
      </c>
      <c r="D416" s="147" t="s">
        <v>5600</v>
      </c>
      <c r="E416" s="840" t="s">
        <v>5601</v>
      </c>
      <c r="F416" s="840"/>
      <c r="G416" s="730"/>
      <c r="H416" s="731"/>
      <c r="I416" s="732"/>
      <c r="J416" s="149" t="s">
        <v>5630</v>
      </c>
      <c r="K416" s="82"/>
      <c r="L416" s="82"/>
      <c r="M416" s="150"/>
      <c r="N416" s="119"/>
    </row>
    <row r="417" spans="1:14" ht="13.8" thickBot="1" x14ac:dyDescent="0.3">
      <c r="A417" s="842"/>
      <c r="B417" s="153"/>
      <c r="C417" s="153"/>
      <c r="D417" s="153"/>
      <c r="E417" s="159" t="s">
        <v>5605</v>
      </c>
      <c r="F417" s="160"/>
      <c r="G417" s="712"/>
      <c r="H417" s="713"/>
      <c r="I417" s="714"/>
      <c r="J417" s="161" t="s">
        <v>5631</v>
      </c>
      <c r="K417" s="162"/>
      <c r="L417" s="162"/>
      <c r="M417" s="163"/>
      <c r="N417" s="119"/>
    </row>
    <row r="418" spans="1:14" ht="13.8" thickTop="1" x14ac:dyDescent="0.25"/>
  </sheetData>
  <mergeCells count="732">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22:A25"/>
    <mergeCell ref="E22:F22"/>
    <mergeCell ref="G22:H22"/>
    <mergeCell ref="G23:I23"/>
    <mergeCell ref="E24:F24"/>
    <mergeCell ref="G24:I24"/>
    <mergeCell ref="G25:I25"/>
    <mergeCell ref="A18:A21"/>
    <mergeCell ref="E18:F18"/>
    <mergeCell ref="G18:I18"/>
    <mergeCell ref="G19:I19"/>
    <mergeCell ref="E20:F20"/>
    <mergeCell ref="G20:I21"/>
    <mergeCell ref="A14:A17"/>
    <mergeCell ref="E14:F14"/>
    <mergeCell ref="G14:H14"/>
    <mergeCell ref="G15:I15"/>
    <mergeCell ref="E16:F16"/>
    <mergeCell ref="G16:I16"/>
    <mergeCell ref="G17:I17"/>
    <mergeCell ref="B12:B13"/>
    <mergeCell ref="C12:C13"/>
    <mergeCell ref="D12:D13"/>
    <mergeCell ref="E12:F13"/>
    <mergeCell ref="G12:I13"/>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s>
  <dataValidations count="51">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allowBlank="1" showInputMessage="1" showErrorMessage="1" promptTitle="Traveler Name " prompt="List traveler's first and last name here." sqref="B1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s>
  <hyperlinks>
    <hyperlink ref="D11" r:id="rId1"/>
  </hyperlinks>
  <pageMargins left="0.7" right="0.7" top="0" bottom="0.25" header="0.3" footer="0.3"/>
  <pageSetup fitToHeight="0" orientation="landscape" blackAndWhite="1" horizontalDpi="1200" verticalDpi="1200"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B28" sqref="B28"/>
    </sheetView>
  </sheetViews>
  <sheetFormatPr defaultRowHeight="13.2" x14ac:dyDescent="0.25"/>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4"/>
  <sheetViews>
    <sheetView topLeftCell="A2" workbookViewId="0">
      <selection activeCell="A5" sqref="A5:M5"/>
    </sheetView>
  </sheetViews>
  <sheetFormatPr defaultRowHeight="13.2" x14ac:dyDescent="0.25"/>
  <cols>
    <col min="1" max="1" width="3.88671875" style="144" customWidth="1"/>
    <col min="2" max="2" width="16.109375" style="144" customWidth="1"/>
    <col min="3" max="3" width="17.6640625" style="144" customWidth="1"/>
    <col min="4" max="4" width="14.44140625" style="144" customWidth="1"/>
    <col min="5" max="5" width="18.6640625" style="144" hidden="1" customWidth="1"/>
    <col min="6" max="6" width="14.88671875" style="144" customWidth="1"/>
    <col min="7" max="7" width="3" style="144" customWidth="1"/>
    <col min="8" max="8" width="11.33203125" style="144" customWidth="1"/>
    <col min="9" max="9" width="3" style="144" customWidth="1"/>
    <col min="10" max="10" width="12.33203125" style="144" customWidth="1"/>
    <col min="11" max="11" width="9.109375" style="144" customWidth="1"/>
    <col min="12" max="12" width="8.88671875" style="144" customWidth="1"/>
    <col min="13" max="13" width="8" style="144" customWidth="1"/>
    <col min="14" max="14" width="0.109375" style="144" customWidth="1"/>
    <col min="15" max="15" width="8.88671875" style="144"/>
    <col min="16" max="16" width="20.33203125" style="144" bestFit="1" customWidth="1"/>
    <col min="17" max="20" width="8.88671875" style="144"/>
    <col min="21" max="21" width="9.44140625" style="144" customWidth="1"/>
    <col min="22" max="22" width="13.6640625" style="132" customWidth="1"/>
    <col min="23" max="16384" width="8.88671875" style="144"/>
  </cols>
  <sheetData>
    <row r="1" spans="1:22" hidden="1" x14ac:dyDescent="0.25">
      <c r="V1" s="144"/>
    </row>
    <row r="2" spans="1:22" x14ac:dyDescent="0.25">
      <c r="J2" s="671" t="s">
        <v>5616</v>
      </c>
      <c r="K2" s="825"/>
      <c r="L2" s="825"/>
      <c r="M2" s="825"/>
      <c r="P2" s="827"/>
      <c r="Q2" s="827"/>
      <c r="R2" s="827"/>
      <c r="S2" s="827"/>
      <c r="V2" s="144"/>
    </row>
    <row r="3" spans="1:22" x14ac:dyDescent="0.25">
      <c r="J3" s="825"/>
      <c r="K3" s="825"/>
      <c r="L3" s="825"/>
      <c r="M3" s="825"/>
      <c r="P3" s="675"/>
      <c r="Q3" s="675"/>
      <c r="R3" s="675"/>
      <c r="S3" s="675"/>
      <c r="V3" s="144"/>
    </row>
    <row r="4" spans="1:22" ht="13.8" thickBot="1" x14ac:dyDescent="0.3">
      <c r="A4" s="103"/>
      <c r="B4" s="103"/>
      <c r="C4" s="103"/>
      <c r="D4" s="103"/>
      <c r="E4" s="103"/>
      <c r="F4" s="103"/>
      <c r="G4" s="103"/>
      <c r="H4" s="103"/>
      <c r="I4" s="103"/>
      <c r="J4" s="826"/>
      <c r="K4" s="826"/>
      <c r="L4" s="826"/>
      <c r="M4" s="826"/>
      <c r="P4" s="828"/>
      <c r="Q4" s="828"/>
      <c r="R4" s="828"/>
      <c r="S4" s="828"/>
      <c r="V4" s="144"/>
    </row>
    <row r="5" spans="1:22" ht="30" customHeight="1" thickTop="1" thickBot="1" x14ac:dyDescent="0.3">
      <c r="A5" s="677" t="str">
        <f>"1353 Travel Report for "&amp;B9&amp;", "&amp;B10&amp;" for the reporting period "&amp;"April19 - Sept19"</f>
        <v>1353 Travel Report for Health and Human Services, Adminstration for Community Living for the reporting period April19 - Sept19</v>
      </c>
      <c r="B5" s="678"/>
      <c r="C5" s="678"/>
      <c r="D5" s="678"/>
      <c r="E5" s="678"/>
      <c r="F5" s="678"/>
      <c r="G5" s="678"/>
      <c r="H5" s="678"/>
      <c r="I5" s="678"/>
      <c r="J5" s="678"/>
      <c r="K5" s="678"/>
      <c r="L5" s="678"/>
      <c r="M5" s="678"/>
      <c r="N5" s="104"/>
      <c r="O5" s="103"/>
      <c r="Q5" s="105"/>
      <c r="V5" s="144"/>
    </row>
    <row r="6" spans="1:22" ht="13.5" customHeight="1" thickTop="1" x14ac:dyDescent="0.25">
      <c r="A6" s="829" t="s">
        <v>12</v>
      </c>
      <c r="B6" s="681" t="s">
        <v>1</v>
      </c>
      <c r="C6" s="682"/>
      <c r="D6" s="682"/>
      <c r="E6" s="682"/>
      <c r="F6" s="682"/>
      <c r="G6" s="682"/>
      <c r="H6" s="682"/>
      <c r="I6" s="682"/>
      <c r="J6" s="683"/>
      <c r="K6" s="26" t="s">
        <v>2</v>
      </c>
      <c r="L6" s="26" t="s">
        <v>3</v>
      </c>
      <c r="M6" s="26" t="s">
        <v>4</v>
      </c>
      <c r="N6" s="106"/>
      <c r="O6" s="103"/>
      <c r="V6" s="144"/>
    </row>
    <row r="7" spans="1:22" ht="20.25" customHeight="1" thickBot="1" x14ac:dyDescent="0.3">
      <c r="A7" s="829"/>
      <c r="B7" s="684"/>
      <c r="C7" s="685"/>
      <c r="D7" s="685"/>
      <c r="E7" s="685"/>
      <c r="F7" s="685"/>
      <c r="G7" s="685"/>
      <c r="H7" s="685"/>
      <c r="I7" s="685"/>
      <c r="J7" s="686"/>
      <c r="K7" s="107">
        <v>1</v>
      </c>
      <c r="L7" s="108">
        <v>1</v>
      </c>
      <c r="M7" s="109">
        <v>2019</v>
      </c>
      <c r="N7" s="110"/>
      <c r="O7" s="103"/>
      <c r="V7" s="144"/>
    </row>
    <row r="8" spans="1:22" ht="27.75" customHeight="1" thickTop="1" thickBot="1" x14ac:dyDescent="0.3">
      <c r="A8" s="829"/>
      <c r="B8" s="687" t="s">
        <v>5617</v>
      </c>
      <c r="C8" s="688"/>
      <c r="D8" s="688"/>
      <c r="E8" s="688"/>
      <c r="F8" s="688"/>
      <c r="G8" s="689"/>
      <c r="H8" s="689"/>
      <c r="I8" s="689"/>
      <c r="J8" s="689"/>
      <c r="K8" s="689"/>
      <c r="L8" s="688"/>
      <c r="M8" s="688"/>
      <c r="N8" s="690"/>
      <c r="O8" s="103"/>
      <c r="V8" s="144"/>
    </row>
    <row r="9" spans="1:22" ht="18" customHeight="1" thickTop="1" x14ac:dyDescent="0.3">
      <c r="A9" s="829"/>
      <c r="B9" s="831" t="s">
        <v>7</v>
      </c>
      <c r="C9" s="823"/>
      <c r="D9" s="823"/>
      <c r="E9" s="823"/>
      <c r="F9" s="823"/>
      <c r="G9" s="816"/>
      <c r="H9" s="648" t="s">
        <v>5618</v>
      </c>
      <c r="I9" s="819" t="s">
        <v>32</v>
      </c>
      <c r="J9" s="654" t="s">
        <v>5619</v>
      </c>
      <c r="K9" s="1103" t="s">
        <v>32</v>
      </c>
      <c r="L9" s="660" t="s">
        <v>5620</v>
      </c>
      <c r="M9" s="661"/>
      <c r="N9" s="111"/>
      <c r="O9" s="112"/>
      <c r="P9" s="103"/>
      <c r="V9" s="144"/>
    </row>
    <row r="10" spans="1:22" ht="15.75" customHeight="1" x14ac:dyDescent="0.25">
      <c r="A10" s="829"/>
      <c r="B10" s="822" t="s">
        <v>5687</v>
      </c>
      <c r="C10" s="823"/>
      <c r="D10" s="823"/>
      <c r="E10" s="823"/>
      <c r="F10" s="824"/>
      <c r="G10" s="817"/>
      <c r="H10" s="649"/>
      <c r="I10" s="820"/>
      <c r="J10" s="655"/>
      <c r="K10" s="1104"/>
      <c r="L10" s="662"/>
      <c r="M10" s="661"/>
      <c r="N10" s="111"/>
      <c r="O10" s="112"/>
      <c r="P10" s="103"/>
      <c r="V10" s="144"/>
    </row>
    <row r="11" spans="1:22" ht="13.8" thickBot="1" x14ac:dyDescent="0.3">
      <c r="A11" s="829"/>
      <c r="B11" s="113" t="s">
        <v>11</v>
      </c>
      <c r="C11" s="280" t="s">
        <v>5688</v>
      </c>
      <c r="D11" s="1106" t="s">
        <v>5689</v>
      </c>
      <c r="E11" s="793"/>
      <c r="F11" s="794"/>
      <c r="G11" s="818"/>
      <c r="H11" s="650"/>
      <c r="I11" s="821"/>
      <c r="J11" s="656"/>
      <c r="K11" s="1105"/>
      <c r="L11" s="663"/>
      <c r="M11" s="664"/>
      <c r="N11" s="115"/>
      <c r="O11" s="112"/>
      <c r="P11" s="103"/>
      <c r="V11" s="144"/>
    </row>
    <row r="12" spans="1:22" ht="13.8" thickTop="1" x14ac:dyDescent="0.25">
      <c r="A12" s="829"/>
      <c r="B12" s="781" t="s">
        <v>5588</v>
      </c>
      <c r="C12" s="698" t="s">
        <v>14</v>
      </c>
      <c r="D12" s="696" t="s">
        <v>5589</v>
      </c>
      <c r="E12" s="717" t="s">
        <v>5590</v>
      </c>
      <c r="F12" s="718"/>
      <c r="G12" s="783" t="s">
        <v>17</v>
      </c>
      <c r="H12" s="784"/>
      <c r="I12" s="785"/>
      <c r="J12" s="698" t="s">
        <v>18</v>
      </c>
      <c r="K12" s="692" t="s">
        <v>19</v>
      </c>
      <c r="L12" s="694" t="s">
        <v>5591</v>
      </c>
      <c r="M12" s="696" t="s">
        <v>21</v>
      </c>
      <c r="N12" s="116"/>
      <c r="O12" s="103"/>
      <c r="V12" s="144"/>
    </row>
    <row r="13" spans="1:22" ht="34.5" customHeight="1" thickBot="1" x14ac:dyDescent="0.3">
      <c r="A13" s="830"/>
      <c r="B13" s="782"/>
      <c r="C13" s="715"/>
      <c r="D13" s="716"/>
      <c r="E13" s="719"/>
      <c r="F13" s="720"/>
      <c r="G13" s="786"/>
      <c r="H13" s="787"/>
      <c r="I13" s="788"/>
      <c r="J13" s="841"/>
      <c r="K13" s="843"/>
      <c r="L13" s="844"/>
      <c r="M13" s="841"/>
      <c r="N13" s="117"/>
      <c r="O13" s="103"/>
      <c r="V13" s="144"/>
    </row>
    <row r="14" spans="1:22" ht="23.25" customHeight="1" thickTop="1" x14ac:dyDescent="0.25">
      <c r="A14" s="834">
        <f>1</f>
        <v>1</v>
      </c>
      <c r="B14" s="137" t="s">
        <v>22</v>
      </c>
      <c r="C14" s="137" t="s">
        <v>23</v>
      </c>
      <c r="D14" s="137" t="s">
        <v>5593</v>
      </c>
      <c r="E14" s="837" t="s">
        <v>5594</v>
      </c>
      <c r="F14" s="837"/>
      <c r="G14" s="735" t="s">
        <v>17</v>
      </c>
      <c r="H14" s="736"/>
      <c r="I14" s="737"/>
      <c r="J14" s="138" t="s">
        <v>5608</v>
      </c>
      <c r="K14" s="139"/>
      <c r="L14" s="139"/>
      <c r="M14" s="140"/>
      <c r="N14" s="119"/>
      <c r="V14" s="141"/>
    </row>
    <row r="15" spans="1:22" x14ac:dyDescent="0.25">
      <c r="A15" s="835"/>
      <c r="B15" s="142"/>
      <c r="C15" s="142"/>
      <c r="D15" s="143"/>
      <c r="E15" s="142"/>
      <c r="F15" s="142"/>
      <c r="G15" s="726"/>
      <c r="H15" s="838"/>
      <c r="I15" s="839"/>
      <c r="J15" s="78" t="s">
        <v>5608</v>
      </c>
      <c r="K15" s="78"/>
      <c r="L15" s="78"/>
      <c r="M15" s="145"/>
      <c r="N15" s="119"/>
      <c r="V15" s="146"/>
    </row>
    <row r="16" spans="1:22" ht="20.399999999999999" x14ac:dyDescent="0.25">
      <c r="A16" s="835"/>
      <c r="B16" s="148" t="s">
        <v>34</v>
      </c>
      <c r="C16" s="148" t="s">
        <v>35</v>
      </c>
      <c r="D16" s="148" t="s">
        <v>5600</v>
      </c>
      <c r="E16" s="840" t="s">
        <v>5601</v>
      </c>
      <c r="F16" s="840"/>
      <c r="G16" s="730"/>
      <c r="H16" s="731"/>
      <c r="I16" s="732"/>
      <c r="J16" s="149" t="s">
        <v>5630</v>
      </c>
      <c r="K16" s="82"/>
      <c r="L16" s="82"/>
      <c r="M16" s="150"/>
      <c r="N16" s="119"/>
      <c r="V16" s="151"/>
    </row>
    <row r="17" spans="1:22" ht="13.8" thickBot="1" x14ac:dyDescent="0.3">
      <c r="A17" s="836"/>
      <c r="B17" s="152"/>
      <c r="C17" s="152"/>
      <c r="D17" s="153"/>
      <c r="E17" s="154" t="s">
        <v>5605</v>
      </c>
      <c r="F17" s="155"/>
      <c r="G17" s="738"/>
      <c r="H17" s="739"/>
      <c r="I17" s="740"/>
      <c r="J17" s="149" t="s">
        <v>5631</v>
      </c>
      <c r="K17" s="82"/>
      <c r="L17" s="82"/>
      <c r="M17" s="150"/>
      <c r="N17" s="119"/>
      <c r="V17" s="151"/>
    </row>
    <row r="18" spans="1:22" ht="21.6" thickTop="1" thickBot="1" x14ac:dyDescent="0.3">
      <c r="A18" s="834">
        <f>A14+1</f>
        <v>2</v>
      </c>
      <c r="B18" s="137" t="s">
        <v>22</v>
      </c>
      <c r="C18" s="137" t="s">
        <v>23</v>
      </c>
      <c r="D18" s="137" t="s">
        <v>5593</v>
      </c>
      <c r="E18" s="837" t="s">
        <v>5594</v>
      </c>
      <c r="F18" s="837"/>
      <c r="G18" s="837" t="s">
        <v>17</v>
      </c>
      <c r="H18" s="771"/>
      <c r="I18" s="102"/>
      <c r="J18" s="138" t="s">
        <v>5608</v>
      </c>
      <c r="K18" s="139"/>
      <c r="L18" s="139"/>
      <c r="M18" s="140"/>
      <c r="N18" s="119"/>
      <c r="V18" s="151"/>
    </row>
    <row r="19" spans="1:22" ht="13.8" thickBot="1" x14ac:dyDescent="0.3">
      <c r="A19" s="750"/>
      <c r="B19" s="142"/>
      <c r="C19" s="142"/>
      <c r="D19" s="143"/>
      <c r="E19" s="142"/>
      <c r="F19" s="142"/>
      <c r="G19" s="726"/>
      <c r="H19" s="838"/>
      <c r="I19" s="839"/>
      <c r="J19" s="78" t="s">
        <v>5608</v>
      </c>
      <c r="K19" s="78"/>
      <c r="L19" s="78"/>
      <c r="M19" s="145"/>
      <c r="N19" s="119"/>
      <c r="V19" s="151"/>
    </row>
    <row r="20" spans="1:22" ht="21" thickBot="1" x14ac:dyDescent="0.3">
      <c r="A20" s="750"/>
      <c r="B20" s="148" t="s">
        <v>34</v>
      </c>
      <c r="C20" s="148" t="s">
        <v>35</v>
      </c>
      <c r="D20" s="148" t="s">
        <v>5600</v>
      </c>
      <c r="E20" s="840" t="s">
        <v>5601</v>
      </c>
      <c r="F20" s="840"/>
      <c r="G20" s="730"/>
      <c r="H20" s="731"/>
      <c r="I20" s="732"/>
      <c r="J20" s="149" t="s">
        <v>5630</v>
      </c>
      <c r="K20" s="82"/>
      <c r="L20" s="82"/>
      <c r="M20" s="150"/>
      <c r="N20" s="119"/>
      <c r="V20" s="151"/>
    </row>
    <row r="21" spans="1:22" ht="13.8" thickBot="1" x14ac:dyDescent="0.3">
      <c r="A21" s="842"/>
      <c r="B21" s="152"/>
      <c r="C21" s="152"/>
      <c r="D21" s="153"/>
      <c r="E21" s="154" t="s">
        <v>5605</v>
      </c>
      <c r="F21" s="155"/>
      <c r="G21" s="712"/>
      <c r="H21" s="713"/>
      <c r="I21" s="714"/>
      <c r="J21" s="149" t="s">
        <v>5631</v>
      </c>
      <c r="K21" s="82"/>
      <c r="L21" s="82"/>
      <c r="M21" s="150"/>
      <c r="N21" s="119"/>
      <c r="V21" s="151"/>
    </row>
    <row r="22" spans="1:22" ht="21.6" thickTop="1" thickBot="1" x14ac:dyDescent="0.3">
      <c r="A22" s="834">
        <f>A18+1</f>
        <v>3</v>
      </c>
      <c r="B22" s="137" t="s">
        <v>22</v>
      </c>
      <c r="C22" s="137" t="s">
        <v>23</v>
      </c>
      <c r="D22" s="137" t="s">
        <v>5593</v>
      </c>
      <c r="E22" s="837" t="s">
        <v>5594</v>
      </c>
      <c r="F22" s="837"/>
      <c r="G22" s="837" t="s">
        <v>17</v>
      </c>
      <c r="H22" s="771"/>
      <c r="I22" s="102"/>
      <c r="J22" s="138" t="s">
        <v>5608</v>
      </c>
      <c r="K22" s="139"/>
      <c r="L22" s="139"/>
      <c r="M22" s="140"/>
      <c r="N22" s="119"/>
      <c r="V22" s="151"/>
    </row>
    <row r="23" spans="1:22" ht="13.8" thickBot="1" x14ac:dyDescent="0.3">
      <c r="A23" s="750"/>
      <c r="B23" s="142"/>
      <c r="C23" s="142"/>
      <c r="D23" s="143"/>
      <c r="E23" s="142"/>
      <c r="F23" s="142"/>
      <c r="G23" s="726"/>
      <c r="H23" s="838"/>
      <c r="I23" s="839"/>
      <c r="J23" s="78" t="s">
        <v>5608</v>
      </c>
      <c r="K23" s="78"/>
      <c r="L23" s="78"/>
      <c r="M23" s="145"/>
      <c r="N23" s="119"/>
      <c r="V23" s="151"/>
    </row>
    <row r="24" spans="1:22" ht="21" thickBot="1" x14ac:dyDescent="0.3">
      <c r="A24" s="750"/>
      <c r="B24" s="148" t="s">
        <v>34</v>
      </c>
      <c r="C24" s="148" t="s">
        <v>35</v>
      </c>
      <c r="D24" s="148" t="s">
        <v>5600</v>
      </c>
      <c r="E24" s="840" t="s">
        <v>5601</v>
      </c>
      <c r="F24" s="840"/>
      <c r="G24" s="730"/>
      <c r="H24" s="731"/>
      <c r="I24" s="732"/>
      <c r="J24" s="149" t="s">
        <v>5630</v>
      </c>
      <c r="K24" s="82"/>
      <c r="L24" s="82"/>
      <c r="M24" s="150"/>
      <c r="N24" s="119"/>
      <c r="V24" s="151"/>
    </row>
    <row r="25" spans="1:22" ht="13.8" thickBot="1" x14ac:dyDescent="0.3">
      <c r="A25" s="842"/>
      <c r="B25" s="152"/>
      <c r="C25" s="152"/>
      <c r="D25" s="153"/>
      <c r="E25" s="154" t="s">
        <v>5605</v>
      </c>
      <c r="F25" s="155"/>
      <c r="G25" s="712"/>
      <c r="H25" s="713"/>
      <c r="I25" s="714"/>
      <c r="J25" s="149" t="s">
        <v>5631</v>
      </c>
      <c r="K25" s="82"/>
      <c r="L25" s="82"/>
      <c r="M25" s="150"/>
      <c r="N25" s="119"/>
      <c r="V25" s="151"/>
    </row>
    <row r="26" spans="1:22" ht="21.6" thickTop="1" thickBot="1" x14ac:dyDescent="0.3">
      <c r="A26" s="834">
        <f t="shared" ref="A26" si="0">A22+1</f>
        <v>4</v>
      </c>
      <c r="B26" s="137" t="s">
        <v>22</v>
      </c>
      <c r="C26" s="137" t="s">
        <v>23</v>
      </c>
      <c r="D26" s="137" t="s">
        <v>5593</v>
      </c>
      <c r="E26" s="837" t="s">
        <v>5594</v>
      </c>
      <c r="F26" s="837"/>
      <c r="G26" s="837" t="s">
        <v>17</v>
      </c>
      <c r="H26" s="771"/>
      <c r="I26" s="102"/>
      <c r="J26" s="138" t="s">
        <v>5608</v>
      </c>
      <c r="K26" s="139"/>
      <c r="L26" s="139"/>
      <c r="M26" s="140"/>
      <c r="N26" s="119"/>
      <c r="V26" s="151"/>
    </row>
    <row r="27" spans="1:22" ht="13.8" thickBot="1" x14ac:dyDescent="0.3">
      <c r="A27" s="750"/>
      <c r="B27" s="142"/>
      <c r="C27" s="142"/>
      <c r="D27" s="143"/>
      <c r="E27" s="142"/>
      <c r="F27" s="142"/>
      <c r="G27" s="726"/>
      <c r="H27" s="838"/>
      <c r="I27" s="839"/>
      <c r="J27" s="78" t="s">
        <v>5608</v>
      </c>
      <c r="K27" s="78"/>
      <c r="L27" s="78"/>
      <c r="M27" s="145"/>
      <c r="N27" s="119"/>
      <c r="V27" s="151"/>
    </row>
    <row r="28" spans="1:22" ht="21" thickBot="1" x14ac:dyDescent="0.3">
      <c r="A28" s="750"/>
      <c r="B28" s="148" t="s">
        <v>34</v>
      </c>
      <c r="C28" s="148" t="s">
        <v>35</v>
      </c>
      <c r="D28" s="148" t="s">
        <v>5600</v>
      </c>
      <c r="E28" s="840" t="s">
        <v>5601</v>
      </c>
      <c r="F28" s="840"/>
      <c r="G28" s="730"/>
      <c r="H28" s="731"/>
      <c r="I28" s="732"/>
      <c r="J28" s="149" t="s">
        <v>5630</v>
      </c>
      <c r="K28" s="82"/>
      <c r="L28" s="82"/>
      <c r="M28" s="150"/>
      <c r="N28" s="119"/>
      <c r="V28" s="151"/>
    </row>
    <row r="29" spans="1:22" ht="13.8" thickBot="1" x14ac:dyDescent="0.3">
      <c r="A29" s="842"/>
      <c r="B29" s="152"/>
      <c r="C29" s="152"/>
      <c r="D29" s="153"/>
      <c r="E29" s="154" t="s">
        <v>5605</v>
      </c>
      <c r="F29" s="155"/>
      <c r="G29" s="712"/>
      <c r="H29" s="713"/>
      <c r="I29" s="714"/>
      <c r="J29" s="149" t="s">
        <v>5631</v>
      </c>
      <c r="K29" s="82"/>
      <c r="L29" s="82"/>
      <c r="M29" s="150"/>
      <c r="N29" s="119"/>
      <c r="V29" s="151"/>
    </row>
    <row r="30" spans="1:22" ht="21.6" thickTop="1" thickBot="1" x14ac:dyDescent="0.3">
      <c r="A30" s="834">
        <f t="shared" ref="A30" si="1">A26+1</f>
        <v>5</v>
      </c>
      <c r="B30" s="137" t="s">
        <v>22</v>
      </c>
      <c r="C30" s="137" t="s">
        <v>23</v>
      </c>
      <c r="D30" s="137" t="s">
        <v>5593</v>
      </c>
      <c r="E30" s="837" t="s">
        <v>5594</v>
      </c>
      <c r="F30" s="837"/>
      <c r="G30" s="837" t="s">
        <v>17</v>
      </c>
      <c r="H30" s="771"/>
      <c r="I30" s="102"/>
      <c r="J30" s="138" t="s">
        <v>5608</v>
      </c>
      <c r="K30" s="139"/>
      <c r="L30" s="139"/>
      <c r="M30" s="140"/>
      <c r="N30" s="119"/>
      <c r="V30" s="151"/>
    </row>
    <row r="31" spans="1:22" ht="13.8" thickBot="1" x14ac:dyDescent="0.3">
      <c r="A31" s="750"/>
      <c r="B31" s="142"/>
      <c r="C31" s="142"/>
      <c r="D31" s="143"/>
      <c r="E31" s="142"/>
      <c r="F31" s="142"/>
      <c r="G31" s="726"/>
      <c r="H31" s="838"/>
      <c r="I31" s="839"/>
      <c r="J31" s="78" t="s">
        <v>5608</v>
      </c>
      <c r="K31" s="78"/>
      <c r="L31" s="78"/>
      <c r="M31" s="145"/>
      <c r="N31" s="119"/>
      <c r="V31" s="151"/>
    </row>
    <row r="32" spans="1:22" ht="21" thickBot="1" x14ac:dyDescent="0.3">
      <c r="A32" s="750"/>
      <c r="B32" s="148" t="s">
        <v>34</v>
      </c>
      <c r="C32" s="148" t="s">
        <v>35</v>
      </c>
      <c r="D32" s="148" t="s">
        <v>5600</v>
      </c>
      <c r="E32" s="840" t="s">
        <v>5601</v>
      </c>
      <c r="F32" s="840"/>
      <c r="G32" s="730"/>
      <c r="H32" s="731"/>
      <c r="I32" s="732"/>
      <c r="J32" s="149" t="s">
        <v>5630</v>
      </c>
      <c r="K32" s="82"/>
      <c r="L32" s="82"/>
      <c r="M32" s="150"/>
      <c r="N32" s="119"/>
      <c r="V32" s="151"/>
    </row>
    <row r="33" spans="1:22" ht="13.8" thickBot="1" x14ac:dyDescent="0.3">
      <c r="A33" s="842"/>
      <c r="B33" s="152"/>
      <c r="C33" s="152"/>
      <c r="D33" s="153"/>
      <c r="E33" s="154" t="s">
        <v>5605</v>
      </c>
      <c r="F33" s="155"/>
      <c r="G33" s="712"/>
      <c r="H33" s="713"/>
      <c r="I33" s="714"/>
      <c r="J33" s="149" t="s">
        <v>5631</v>
      </c>
      <c r="K33" s="82"/>
      <c r="L33" s="82"/>
      <c r="M33" s="150"/>
      <c r="N33" s="119"/>
      <c r="V33" s="151"/>
    </row>
    <row r="34" spans="1:22" ht="21.6" thickTop="1" thickBot="1" x14ac:dyDescent="0.3">
      <c r="A34" s="834">
        <f t="shared" ref="A34" si="2">A30+1</f>
        <v>6</v>
      </c>
      <c r="B34" s="137" t="s">
        <v>22</v>
      </c>
      <c r="C34" s="137" t="s">
        <v>23</v>
      </c>
      <c r="D34" s="137" t="s">
        <v>5593</v>
      </c>
      <c r="E34" s="837" t="s">
        <v>5594</v>
      </c>
      <c r="F34" s="837"/>
      <c r="G34" s="837" t="s">
        <v>17</v>
      </c>
      <c r="H34" s="771"/>
      <c r="I34" s="102"/>
      <c r="J34" s="138" t="s">
        <v>5608</v>
      </c>
      <c r="K34" s="139"/>
      <c r="L34" s="139"/>
      <c r="M34" s="140"/>
      <c r="N34" s="119"/>
      <c r="V34" s="151"/>
    </row>
    <row r="35" spans="1:22" ht="13.8" thickBot="1" x14ac:dyDescent="0.3">
      <c r="A35" s="750"/>
      <c r="B35" s="142"/>
      <c r="C35" s="142"/>
      <c r="D35" s="143"/>
      <c r="E35" s="142"/>
      <c r="F35" s="142"/>
      <c r="G35" s="726"/>
      <c r="H35" s="838"/>
      <c r="I35" s="839"/>
      <c r="J35" s="78" t="s">
        <v>5608</v>
      </c>
      <c r="K35" s="78"/>
      <c r="L35" s="78"/>
      <c r="M35" s="145"/>
      <c r="N35" s="119"/>
      <c r="V35" s="151"/>
    </row>
    <row r="36" spans="1:22" ht="21" thickBot="1" x14ac:dyDescent="0.3">
      <c r="A36" s="750"/>
      <c r="B36" s="148" t="s">
        <v>34</v>
      </c>
      <c r="C36" s="148" t="s">
        <v>35</v>
      </c>
      <c r="D36" s="148" t="s">
        <v>5600</v>
      </c>
      <c r="E36" s="840" t="s">
        <v>5601</v>
      </c>
      <c r="F36" s="840"/>
      <c r="G36" s="730"/>
      <c r="H36" s="731"/>
      <c r="I36" s="732"/>
      <c r="J36" s="149" t="s">
        <v>5630</v>
      </c>
      <c r="K36" s="82"/>
      <c r="L36" s="82"/>
      <c r="M36" s="150"/>
      <c r="N36" s="119"/>
      <c r="V36" s="151"/>
    </row>
    <row r="37" spans="1:22" ht="13.8" thickBot="1" x14ac:dyDescent="0.3">
      <c r="A37" s="842"/>
      <c r="B37" s="152"/>
      <c r="C37" s="152"/>
      <c r="D37" s="153"/>
      <c r="E37" s="154" t="s">
        <v>5605</v>
      </c>
      <c r="F37" s="155"/>
      <c r="G37" s="712"/>
      <c r="H37" s="713"/>
      <c r="I37" s="714"/>
      <c r="J37" s="149" t="s">
        <v>5631</v>
      </c>
      <c r="K37" s="82"/>
      <c r="L37" s="82"/>
      <c r="M37" s="150"/>
      <c r="N37" s="119"/>
      <c r="V37" s="151"/>
    </row>
    <row r="38" spans="1:22" ht="21.6" thickTop="1" thickBot="1" x14ac:dyDescent="0.3">
      <c r="A38" s="834">
        <f t="shared" ref="A38" si="3">A34+1</f>
        <v>7</v>
      </c>
      <c r="B38" s="137" t="s">
        <v>22</v>
      </c>
      <c r="C38" s="137" t="s">
        <v>23</v>
      </c>
      <c r="D38" s="137" t="s">
        <v>5593</v>
      </c>
      <c r="E38" s="837" t="s">
        <v>5594</v>
      </c>
      <c r="F38" s="837"/>
      <c r="G38" s="837" t="s">
        <v>17</v>
      </c>
      <c r="H38" s="771"/>
      <c r="I38" s="102"/>
      <c r="J38" s="138" t="s">
        <v>5608</v>
      </c>
      <c r="K38" s="139"/>
      <c r="L38" s="139"/>
      <c r="M38" s="140"/>
      <c r="N38" s="119"/>
      <c r="V38" s="151"/>
    </row>
    <row r="39" spans="1:22" ht="13.8" thickBot="1" x14ac:dyDescent="0.3">
      <c r="A39" s="750"/>
      <c r="B39" s="142"/>
      <c r="C39" s="142"/>
      <c r="D39" s="143"/>
      <c r="E39" s="142"/>
      <c r="F39" s="142"/>
      <c r="G39" s="726"/>
      <c r="H39" s="838"/>
      <c r="I39" s="839"/>
      <c r="J39" s="78" t="s">
        <v>5608</v>
      </c>
      <c r="K39" s="78"/>
      <c r="L39" s="78"/>
      <c r="M39" s="145"/>
      <c r="N39" s="119"/>
      <c r="V39" s="151"/>
    </row>
    <row r="40" spans="1:22" ht="21" thickBot="1" x14ac:dyDescent="0.3">
      <c r="A40" s="750"/>
      <c r="B40" s="148" t="s">
        <v>34</v>
      </c>
      <c r="C40" s="148" t="s">
        <v>35</v>
      </c>
      <c r="D40" s="148" t="s">
        <v>5600</v>
      </c>
      <c r="E40" s="840" t="s">
        <v>5601</v>
      </c>
      <c r="F40" s="840"/>
      <c r="G40" s="730"/>
      <c r="H40" s="731"/>
      <c r="I40" s="732"/>
      <c r="J40" s="149" t="s">
        <v>5630</v>
      </c>
      <c r="K40" s="82"/>
      <c r="L40" s="82"/>
      <c r="M40" s="150"/>
      <c r="N40" s="119"/>
      <c r="V40" s="151"/>
    </row>
    <row r="41" spans="1:22" ht="13.8" thickBot="1" x14ac:dyDescent="0.3">
      <c r="A41" s="842"/>
      <c r="B41" s="152"/>
      <c r="C41" s="152"/>
      <c r="D41" s="153"/>
      <c r="E41" s="154" t="s">
        <v>5605</v>
      </c>
      <c r="F41" s="155"/>
      <c r="G41" s="712"/>
      <c r="H41" s="713"/>
      <c r="I41" s="714"/>
      <c r="J41" s="149" t="s">
        <v>5631</v>
      </c>
      <c r="K41" s="82"/>
      <c r="L41" s="82"/>
      <c r="M41" s="150"/>
      <c r="N41" s="119"/>
      <c r="V41" s="151"/>
    </row>
    <row r="42" spans="1:22" ht="21.6" thickTop="1" thickBot="1" x14ac:dyDescent="0.3">
      <c r="A42" s="834">
        <f t="shared" ref="A42" si="4">A38+1</f>
        <v>8</v>
      </c>
      <c r="B42" s="137" t="s">
        <v>22</v>
      </c>
      <c r="C42" s="137" t="s">
        <v>23</v>
      </c>
      <c r="D42" s="137" t="s">
        <v>5593</v>
      </c>
      <c r="E42" s="837" t="s">
        <v>5594</v>
      </c>
      <c r="F42" s="837"/>
      <c r="G42" s="837" t="s">
        <v>17</v>
      </c>
      <c r="H42" s="771"/>
      <c r="I42" s="102"/>
      <c r="J42" s="138" t="s">
        <v>5608</v>
      </c>
      <c r="K42" s="139"/>
      <c r="L42" s="139"/>
      <c r="M42" s="140"/>
      <c r="N42" s="119"/>
      <c r="V42" s="151"/>
    </row>
    <row r="43" spans="1:22" ht="13.8" thickBot="1" x14ac:dyDescent="0.3">
      <c r="A43" s="750"/>
      <c r="B43" s="142"/>
      <c r="C43" s="142"/>
      <c r="D43" s="143"/>
      <c r="E43" s="142"/>
      <c r="F43" s="142"/>
      <c r="G43" s="726"/>
      <c r="H43" s="838"/>
      <c r="I43" s="839"/>
      <c r="J43" s="78" t="s">
        <v>5608</v>
      </c>
      <c r="K43" s="78"/>
      <c r="L43" s="78"/>
      <c r="M43" s="145"/>
      <c r="N43" s="119"/>
      <c r="V43" s="151"/>
    </row>
    <row r="44" spans="1:22" ht="21" thickBot="1" x14ac:dyDescent="0.3">
      <c r="A44" s="750"/>
      <c r="B44" s="148" t="s">
        <v>34</v>
      </c>
      <c r="C44" s="148" t="s">
        <v>35</v>
      </c>
      <c r="D44" s="148" t="s">
        <v>5600</v>
      </c>
      <c r="E44" s="840" t="s">
        <v>5601</v>
      </c>
      <c r="F44" s="840"/>
      <c r="G44" s="730"/>
      <c r="H44" s="731"/>
      <c r="I44" s="732"/>
      <c r="J44" s="149" t="s">
        <v>5630</v>
      </c>
      <c r="K44" s="82"/>
      <c r="L44" s="82"/>
      <c r="M44" s="150"/>
      <c r="N44" s="119"/>
      <c r="V44" s="151"/>
    </row>
    <row r="45" spans="1:22" ht="13.8" thickBot="1" x14ac:dyDescent="0.3">
      <c r="A45" s="842"/>
      <c r="B45" s="152"/>
      <c r="C45" s="152"/>
      <c r="D45" s="153"/>
      <c r="E45" s="154" t="s">
        <v>5605</v>
      </c>
      <c r="F45" s="155"/>
      <c r="G45" s="712"/>
      <c r="H45" s="713"/>
      <c r="I45" s="714"/>
      <c r="J45" s="149" t="s">
        <v>5631</v>
      </c>
      <c r="K45" s="82"/>
      <c r="L45" s="82"/>
      <c r="M45" s="150"/>
      <c r="N45" s="119"/>
      <c r="V45" s="151"/>
    </row>
    <row r="46" spans="1:22" ht="21.6" thickTop="1" thickBot="1" x14ac:dyDescent="0.3">
      <c r="A46" s="834">
        <f t="shared" ref="A46" si="5">A42+1</f>
        <v>9</v>
      </c>
      <c r="B46" s="137" t="s">
        <v>22</v>
      </c>
      <c r="C46" s="137" t="s">
        <v>23</v>
      </c>
      <c r="D46" s="137" t="s">
        <v>5593</v>
      </c>
      <c r="E46" s="837" t="s">
        <v>5594</v>
      </c>
      <c r="F46" s="837"/>
      <c r="G46" s="837" t="s">
        <v>17</v>
      </c>
      <c r="H46" s="771"/>
      <c r="I46" s="102"/>
      <c r="J46" s="138" t="s">
        <v>5608</v>
      </c>
      <c r="K46" s="139"/>
      <c r="L46" s="139"/>
      <c r="M46" s="140"/>
      <c r="N46" s="119"/>
      <c r="V46" s="151"/>
    </row>
    <row r="47" spans="1:22" ht="13.8" thickBot="1" x14ac:dyDescent="0.3">
      <c r="A47" s="750"/>
      <c r="B47" s="142"/>
      <c r="C47" s="142"/>
      <c r="D47" s="143"/>
      <c r="E47" s="142"/>
      <c r="F47" s="142"/>
      <c r="G47" s="726"/>
      <c r="H47" s="838"/>
      <c r="I47" s="839"/>
      <c r="J47" s="78" t="s">
        <v>5608</v>
      </c>
      <c r="K47" s="78"/>
      <c r="L47" s="78"/>
      <c r="M47" s="145"/>
      <c r="N47" s="119"/>
      <c r="V47" s="151"/>
    </row>
    <row r="48" spans="1:22" ht="21" thickBot="1" x14ac:dyDescent="0.3">
      <c r="A48" s="750"/>
      <c r="B48" s="148" t="s">
        <v>34</v>
      </c>
      <c r="C48" s="148" t="s">
        <v>35</v>
      </c>
      <c r="D48" s="148" t="s">
        <v>5600</v>
      </c>
      <c r="E48" s="840" t="s">
        <v>5601</v>
      </c>
      <c r="F48" s="840"/>
      <c r="G48" s="730"/>
      <c r="H48" s="731"/>
      <c r="I48" s="732"/>
      <c r="J48" s="149" t="s">
        <v>5630</v>
      </c>
      <c r="K48" s="82"/>
      <c r="L48" s="82"/>
      <c r="M48" s="150"/>
      <c r="N48" s="119"/>
      <c r="V48" s="151"/>
    </row>
    <row r="49" spans="1:22" ht="13.8" thickBot="1" x14ac:dyDescent="0.3">
      <c r="A49" s="842"/>
      <c r="B49" s="152"/>
      <c r="C49" s="152"/>
      <c r="D49" s="153"/>
      <c r="E49" s="154" t="s">
        <v>5605</v>
      </c>
      <c r="F49" s="155"/>
      <c r="G49" s="712"/>
      <c r="H49" s="713"/>
      <c r="I49" s="714"/>
      <c r="J49" s="149" t="s">
        <v>5631</v>
      </c>
      <c r="K49" s="82"/>
      <c r="L49" s="82"/>
      <c r="M49" s="150"/>
      <c r="N49" s="119"/>
      <c r="V49" s="151"/>
    </row>
    <row r="50" spans="1:22" ht="21.6" thickTop="1" thickBot="1" x14ac:dyDescent="0.3">
      <c r="A50" s="834">
        <f t="shared" ref="A50" si="6">A46+1</f>
        <v>10</v>
      </c>
      <c r="B50" s="137" t="s">
        <v>22</v>
      </c>
      <c r="C50" s="137" t="s">
        <v>23</v>
      </c>
      <c r="D50" s="137" t="s">
        <v>5593</v>
      </c>
      <c r="E50" s="837" t="s">
        <v>5594</v>
      </c>
      <c r="F50" s="837"/>
      <c r="G50" s="837" t="s">
        <v>17</v>
      </c>
      <c r="H50" s="771"/>
      <c r="I50" s="102"/>
      <c r="J50" s="138" t="s">
        <v>5608</v>
      </c>
      <c r="K50" s="139"/>
      <c r="L50" s="139"/>
      <c r="M50" s="140"/>
      <c r="N50" s="119"/>
      <c r="V50" s="151"/>
    </row>
    <row r="51" spans="1:22" ht="13.8" thickBot="1" x14ac:dyDescent="0.3">
      <c r="A51" s="750"/>
      <c r="B51" s="142"/>
      <c r="C51" s="142"/>
      <c r="D51" s="143"/>
      <c r="E51" s="142"/>
      <c r="F51" s="142"/>
      <c r="G51" s="726"/>
      <c r="H51" s="838"/>
      <c r="I51" s="839"/>
      <c r="J51" s="78" t="s">
        <v>5608</v>
      </c>
      <c r="K51" s="78"/>
      <c r="L51" s="78"/>
      <c r="M51" s="145"/>
      <c r="N51" s="119"/>
      <c r="P51" s="156"/>
      <c r="V51" s="151"/>
    </row>
    <row r="52" spans="1:22" ht="21" thickBot="1" x14ac:dyDescent="0.3">
      <c r="A52" s="750"/>
      <c r="B52" s="148" t="s">
        <v>34</v>
      </c>
      <c r="C52" s="148" t="s">
        <v>35</v>
      </c>
      <c r="D52" s="148" t="s">
        <v>5600</v>
      </c>
      <c r="E52" s="840" t="s">
        <v>5601</v>
      </c>
      <c r="F52" s="840"/>
      <c r="G52" s="730"/>
      <c r="H52" s="731"/>
      <c r="I52" s="732"/>
      <c r="J52" s="149" t="s">
        <v>5630</v>
      </c>
      <c r="K52" s="82"/>
      <c r="L52" s="82"/>
      <c r="M52" s="150"/>
      <c r="N52" s="119"/>
      <c r="V52" s="151"/>
    </row>
    <row r="53" spans="1:22" s="156" customFormat="1" ht="13.8" thickBot="1" x14ac:dyDescent="0.3">
      <c r="A53" s="842"/>
      <c r="B53" s="152"/>
      <c r="C53" s="152"/>
      <c r="D53" s="153"/>
      <c r="E53" s="154" t="s">
        <v>5605</v>
      </c>
      <c r="F53" s="155"/>
      <c r="G53" s="712"/>
      <c r="H53" s="713"/>
      <c r="I53" s="714"/>
      <c r="J53" s="149" t="s">
        <v>5631</v>
      </c>
      <c r="K53" s="82"/>
      <c r="L53" s="82"/>
      <c r="M53" s="150"/>
      <c r="N53" s="157"/>
      <c r="P53" s="144"/>
      <c r="Q53" s="144"/>
      <c r="V53" s="151"/>
    </row>
    <row r="54" spans="1:22" ht="21.6" thickTop="1" thickBot="1" x14ac:dyDescent="0.3">
      <c r="A54" s="834">
        <f t="shared" ref="A54" si="7">A50+1</f>
        <v>11</v>
      </c>
      <c r="B54" s="137" t="s">
        <v>22</v>
      </c>
      <c r="C54" s="137" t="s">
        <v>23</v>
      </c>
      <c r="D54" s="137" t="s">
        <v>5593</v>
      </c>
      <c r="E54" s="837" t="s">
        <v>5594</v>
      </c>
      <c r="F54" s="837"/>
      <c r="G54" s="837" t="s">
        <v>17</v>
      </c>
      <c r="H54" s="771"/>
      <c r="I54" s="102"/>
      <c r="J54" s="138" t="s">
        <v>5608</v>
      </c>
      <c r="K54" s="139"/>
      <c r="L54" s="139"/>
      <c r="M54" s="140"/>
      <c r="N54" s="119"/>
      <c r="V54" s="151"/>
    </row>
    <row r="55" spans="1:22" ht="13.8" thickBot="1" x14ac:dyDescent="0.3">
      <c r="A55" s="750"/>
      <c r="B55" s="142"/>
      <c r="C55" s="142"/>
      <c r="D55" s="143"/>
      <c r="E55" s="142"/>
      <c r="F55" s="142"/>
      <c r="G55" s="726"/>
      <c r="H55" s="838"/>
      <c r="I55" s="839"/>
      <c r="J55" s="78" t="s">
        <v>5608</v>
      </c>
      <c r="K55" s="78"/>
      <c r="L55" s="78"/>
      <c r="M55" s="145"/>
      <c r="N55" s="119"/>
      <c r="V55" s="151"/>
    </row>
    <row r="56" spans="1:22" ht="21" thickBot="1" x14ac:dyDescent="0.3">
      <c r="A56" s="750"/>
      <c r="B56" s="148" t="s">
        <v>34</v>
      </c>
      <c r="C56" s="148" t="s">
        <v>35</v>
      </c>
      <c r="D56" s="148" t="s">
        <v>5600</v>
      </c>
      <c r="E56" s="840" t="s">
        <v>5601</v>
      </c>
      <c r="F56" s="840"/>
      <c r="G56" s="730"/>
      <c r="H56" s="731"/>
      <c r="I56" s="732"/>
      <c r="J56" s="149" t="s">
        <v>5630</v>
      </c>
      <c r="K56" s="82"/>
      <c r="L56" s="82"/>
      <c r="M56" s="150"/>
      <c r="N56" s="119"/>
      <c r="V56" s="151"/>
    </row>
    <row r="57" spans="1:22" ht="13.8" thickBot="1" x14ac:dyDescent="0.3">
      <c r="A57" s="842"/>
      <c r="B57" s="152"/>
      <c r="C57" s="152"/>
      <c r="D57" s="153"/>
      <c r="E57" s="154" t="s">
        <v>5605</v>
      </c>
      <c r="F57" s="155"/>
      <c r="G57" s="712"/>
      <c r="H57" s="713"/>
      <c r="I57" s="714"/>
      <c r="J57" s="149" t="s">
        <v>5631</v>
      </c>
      <c r="K57" s="82"/>
      <c r="L57" s="82"/>
      <c r="M57" s="150"/>
      <c r="N57" s="119"/>
      <c r="V57" s="151"/>
    </row>
    <row r="58" spans="1:22" ht="21.6" thickTop="1" thickBot="1" x14ac:dyDescent="0.3">
      <c r="A58" s="834">
        <f t="shared" ref="A58" si="8">A54+1</f>
        <v>12</v>
      </c>
      <c r="B58" s="137" t="s">
        <v>22</v>
      </c>
      <c r="C58" s="137" t="s">
        <v>23</v>
      </c>
      <c r="D58" s="137" t="s">
        <v>5593</v>
      </c>
      <c r="E58" s="837" t="s">
        <v>5594</v>
      </c>
      <c r="F58" s="837"/>
      <c r="G58" s="837" t="s">
        <v>17</v>
      </c>
      <c r="H58" s="771"/>
      <c r="I58" s="102"/>
      <c r="J58" s="138" t="s">
        <v>5608</v>
      </c>
      <c r="K58" s="139"/>
      <c r="L58" s="139"/>
      <c r="M58" s="140"/>
      <c r="N58" s="119"/>
      <c r="V58" s="151"/>
    </row>
    <row r="59" spans="1:22" ht="13.8" thickBot="1" x14ac:dyDescent="0.3">
      <c r="A59" s="750"/>
      <c r="B59" s="142"/>
      <c r="C59" s="142"/>
      <c r="D59" s="143"/>
      <c r="E59" s="142"/>
      <c r="F59" s="142"/>
      <c r="G59" s="726"/>
      <c r="H59" s="838"/>
      <c r="I59" s="839"/>
      <c r="J59" s="78" t="s">
        <v>5608</v>
      </c>
      <c r="K59" s="78"/>
      <c r="L59" s="78"/>
      <c r="M59" s="145"/>
      <c r="N59" s="119"/>
      <c r="V59" s="151"/>
    </row>
    <row r="60" spans="1:22" ht="21" thickBot="1" x14ac:dyDescent="0.3">
      <c r="A60" s="750"/>
      <c r="B60" s="148" t="s">
        <v>34</v>
      </c>
      <c r="C60" s="148" t="s">
        <v>35</v>
      </c>
      <c r="D60" s="148" t="s">
        <v>5600</v>
      </c>
      <c r="E60" s="840" t="s">
        <v>5601</v>
      </c>
      <c r="F60" s="840"/>
      <c r="G60" s="730"/>
      <c r="H60" s="731"/>
      <c r="I60" s="732"/>
      <c r="J60" s="149" t="s">
        <v>5630</v>
      </c>
      <c r="K60" s="82"/>
      <c r="L60" s="82"/>
      <c r="M60" s="150"/>
      <c r="N60" s="119"/>
      <c r="V60" s="151"/>
    </row>
    <row r="61" spans="1:22" ht="13.8" thickBot="1" x14ac:dyDescent="0.3">
      <c r="A61" s="842"/>
      <c r="B61" s="152"/>
      <c r="C61" s="152"/>
      <c r="D61" s="153"/>
      <c r="E61" s="154" t="s">
        <v>5605</v>
      </c>
      <c r="F61" s="155"/>
      <c r="G61" s="712"/>
      <c r="H61" s="713"/>
      <c r="I61" s="714"/>
      <c r="J61" s="149" t="s">
        <v>5631</v>
      </c>
      <c r="K61" s="82"/>
      <c r="L61" s="82"/>
      <c r="M61" s="150"/>
      <c r="N61" s="119"/>
      <c r="V61" s="151"/>
    </row>
    <row r="62" spans="1:22" ht="21.6" thickTop="1" thickBot="1" x14ac:dyDescent="0.3">
      <c r="A62" s="834">
        <f t="shared" ref="A62" si="9">A58+1</f>
        <v>13</v>
      </c>
      <c r="B62" s="137" t="s">
        <v>22</v>
      </c>
      <c r="C62" s="137" t="s">
        <v>23</v>
      </c>
      <c r="D62" s="137" t="s">
        <v>5593</v>
      </c>
      <c r="E62" s="837" t="s">
        <v>5594</v>
      </c>
      <c r="F62" s="837"/>
      <c r="G62" s="837" t="s">
        <v>17</v>
      </c>
      <c r="H62" s="771"/>
      <c r="I62" s="102"/>
      <c r="J62" s="138" t="s">
        <v>5608</v>
      </c>
      <c r="K62" s="139"/>
      <c r="L62" s="139"/>
      <c r="M62" s="140"/>
      <c r="N62" s="119"/>
      <c r="V62" s="151"/>
    </row>
    <row r="63" spans="1:22" ht="13.8" thickBot="1" x14ac:dyDescent="0.3">
      <c r="A63" s="750"/>
      <c r="B63" s="142"/>
      <c r="C63" s="142"/>
      <c r="D63" s="143"/>
      <c r="E63" s="142"/>
      <c r="F63" s="142"/>
      <c r="G63" s="726"/>
      <c r="H63" s="838"/>
      <c r="I63" s="839"/>
      <c r="J63" s="78" t="s">
        <v>5608</v>
      </c>
      <c r="K63" s="78"/>
      <c r="L63" s="78"/>
      <c r="M63" s="145"/>
      <c r="N63" s="119"/>
      <c r="V63" s="151"/>
    </row>
    <row r="64" spans="1:22" ht="21" thickBot="1" x14ac:dyDescent="0.3">
      <c r="A64" s="750"/>
      <c r="B64" s="148" t="s">
        <v>34</v>
      </c>
      <c r="C64" s="148" t="s">
        <v>35</v>
      </c>
      <c r="D64" s="148" t="s">
        <v>5600</v>
      </c>
      <c r="E64" s="840" t="s">
        <v>5601</v>
      </c>
      <c r="F64" s="840"/>
      <c r="G64" s="730"/>
      <c r="H64" s="731"/>
      <c r="I64" s="732"/>
      <c r="J64" s="149" t="s">
        <v>5630</v>
      </c>
      <c r="K64" s="82"/>
      <c r="L64" s="82"/>
      <c r="M64" s="150"/>
      <c r="N64" s="119"/>
      <c r="V64" s="151"/>
    </row>
    <row r="65" spans="1:22" ht="13.8" thickBot="1" x14ac:dyDescent="0.3">
      <c r="A65" s="842"/>
      <c r="B65" s="152"/>
      <c r="C65" s="152"/>
      <c r="D65" s="153"/>
      <c r="E65" s="154" t="s">
        <v>5605</v>
      </c>
      <c r="F65" s="155"/>
      <c r="G65" s="712"/>
      <c r="H65" s="713"/>
      <c r="I65" s="714"/>
      <c r="J65" s="149" t="s">
        <v>5631</v>
      </c>
      <c r="K65" s="82"/>
      <c r="L65" s="82"/>
      <c r="M65" s="150"/>
      <c r="N65" s="119"/>
      <c r="V65" s="151"/>
    </row>
    <row r="66" spans="1:22" ht="21.6" thickTop="1" thickBot="1" x14ac:dyDescent="0.3">
      <c r="A66" s="834">
        <f t="shared" ref="A66" si="10">A62+1</f>
        <v>14</v>
      </c>
      <c r="B66" s="137" t="s">
        <v>22</v>
      </c>
      <c r="C66" s="137" t="s">
        <v>23</v>
      </c>
      <c r="D66" s="137" t="s">
        <v>5593</v>
      </c>
      <c r="E66" s="837" t="s">
        <v>5594</v>
      </c>
      <c r="F66" s="837"/>
      <c r="G66" s="837" t="s">
        <v>17</v>
      </c>
      <c r="H66" s="771"/>
      <c r="I66" s="102"/>
      <c r="J66" s="138" t="s">
        <v>5608</v>
      </c>
      <c r="K66" s="139"/>
      <c r="L66" s="139"/>
      <c r="M66" s="140"/>
      <c r="N66" s="119"/>
      <c r="V66" s="151"/>
    </row>
    <row r="67" spans="1:22" ht="13.8" thickBot="1" x14ac:dyDescent="0.3">
      <c r="A67" s="750"/>
      <c r="B67" s="142"/>
      <c r="C67" s="142"/>
      <c r="D67" s="143"/>
      <c r="E67" s="142"/>
      <c r="F67" s="142"/>
      <c r="G67" s="726"/>
      <c r="H67" s="838"/>
      <c r="I67" s="839"/>
      <c r="J67" s="78" t="s">
        <v>5608</v>
      </c>
      <c r="K67" s="78"/>
      <c r="L67" s="78"/>
      <c r="M67" s="145"/>
      <c r="N67" s="119"/>
      <c r="V67" s="158"/>
    </row>
    <row r="68" spans="1:22" ht="21" thickBot="1" x14ac:dyDescent="0.3">
      <c r="A68" s="750"/>
      <c r="B68" s="148" t="s">
        <v>34</v>
      </c>
      <c r="C68" s="148" t="s">
        <v>35</v>
      </c>
      <c r="D68" s="148" t="s">
        <v>5600</v>
      </c>
      <c r="E68" s="840" t="s">
        <v>5601</v>
      </c>
      <c r="F68" s="840"/>
      <c r="G68" s="730"/>
      <c r="H68" s="731"/>
      <c r="I68" s="732"/>
      <c r="J68" s="149" t="s">
        <v>5630</v>
      </c>
      <c r="K68" s="82"/>
      <c r="L68" s="82"/>
      <c r="M68" s="150"/>
      <c r="N68" s="119"/>
      <c r="V68" s="151"/>
    </row>
    <row r="69" spans="1:22" ht="13.8" thickBot="1" x14ac:dyDescent="0.3">
      <c r="A69" s="842"/>
      <c r="B69" s="152"/>
      <c r="C69" s="152"/>
      <c r="D69" s="153"/>
      <c r="E69" s="154" t="s">
        <v>5605</v>
      </c>
      <c r="F69" s="155"/>
      <c r="G69" s="712"/>
      <c r="H69" s="713"/>
      <c r="I69" s="714"/>
      <c r="J69" s="149" t="s">
        <v>5631</v>
      </c>
      <c r="K69" s="82"/>
      <c r="L69" s="82"/>
      <c r="M69" s="150"/>
      <c r="N69" s="119"/>
      <c r="V69" s="151"/>
    </row>
    <row r="70" spans="1:22" ht="21.6" thickTop="1" thickBot="1" x14ac:dyDescent="0.3">
      <c r="A70" s="834">
        <f t="shared" ref="A70" si="11">A66+1</f>
        <v>15</v>
      </c>
      <c r="B70" s="137" t="s">
        <v>22</v>
      </c>
      <c r="C70" s="137" t="s">
        <v>23</v>
      </c>
      <c r="D70" s="137" t="s">
        <v>5593</v>
      </c>
      <c r="E70" s="837" t="s">
        <v>5594</v>
      </c>
      <c r="F70" s="837"/>
      <c r="G70" s="837" t="s">
        <v>17</v>
      </c>
      <c r="H70" s="771"/>
      <c r="I70" s="102"/>
      <c r="J70" s="138" t="s">
        <v>5608</v>
      </c>
      <c r="K70" s="139"/>
      <c r="L70" s="139"/>
      <c r="M70" s="140"/>
      <c r="N70" s="119"/>
      <c r="V70" s="151"/>
    </row>
    <row r="71" spans="1:22" ht="13.8" thickBot="1" x14ac:dyDescent="0.3">
      <c r="A71" s="750"/>
      <c r="B71" s="142"/>
      <c r="C71" s="142"/>
      <c r="D71" s="143"/>
      <c r="E71" s="142"/>
      <c r="F71" s="142"/>
      <c r="G71" s="726"/>
      <c r="H71" s="838"/>
      <c r="I71" s="839"/>
      <c r="J71" s="78" t="s">
        <v>5608</v>
      </c>
      <c r="K71" s="78"/>
      <c r="L71" s="78"/>
      <c r="M71" s="145"/>
      <c r="N71" s="119"/>
      <c r="V71" s="151"/>
    </row>
    <row r="72" spans="1:22" ht="21" thickBot="1" x14ac:dyDescent="0.3">
      <c r="A72" s="750"/>
      <c r="B72" s="148" t="s">
        <v>34</v>
      </c>
      <c r="C72" s="148" t="s">
        <v>35</v>
      </c>
      <c r="D72" s="148" t="s">
        <v>5600</v>
      </c>
      <c r="E72" s="840" t="s">
        <v>5601</v>
      </c>
      <c r="F72" s="840"/>
      <c r="G72" s="730"/>
      <c r="H72" s="731"/>
      <c r="I72" s="732"/>
      <c r="J72" s="149" t="s">
        <v>5630</v>
      </c>
      <c r="K72" s="82"/>
      <c r="L72" s="82"/>
      <c r="M72" s="150"/>
      <c r="N72" s="119"/>
      <c r="V72" s="151"/>
    </row>
    <row r="73" spans="1:22" ht="13.8" thickBot="1" x14ac:dyDescent="0.3">
      <c r="A73" s="842"/>
      <c r="B73" s="152"/>
      <c r="C73" s="152"/>
      <c r="D73" s="153"/>
      <c r="E73" s="154" t="s">
        <v>5605</v>
      </c>
      <c r="F73" s="155"/>
      <c r="G73" s="712"/>
      <c r="H73" s="713"/>
      <c r="I73" s="714"/>
      <c r="J73" s="149" t="s">
        <v>5631</v>
      </c>
      <c r="K73" s="82"/>
      <c r="L73" s="82"/>
      <c r="M73" s="150"/>
      <c r="N73" s="119"/>
      <c r="V73" s="151"/>
    </row>
    <row r="74" spans="1:22" ht="21.6" thickTop="1" thickBot="1" x14ac:dyDescent="0.3">
      <c r="A74" s="834">
        <f t="shared" ref="A74" si="12">A70+1</f>
        <v>16</v>
      </c>
      <c r="B74" s="137" t="s">
        <v>22</v>
      </c>
      <c r="C74" s="137" t="s">
        <v>23</v>
      </c>
      <c r="D74" s="137" t="s">
        <v>5593</v>
      </c>
      <c r="E74" s="837" t="s">
        <v>5594</v>
      </c>
      <c r="F74" s="837"/>
      <c r="G74" s="837" t="s">
        <v>17</v>
      </c>
      <c r="H74" s="771"/>
      <c r="I74" s="102"/>
      <c r="J74" s="138" t="s">
        <v>5608</v>
      </c>
      <c r="K74" s="139"/>
      <c r="L74" s="139"/>
      <c r="M74" s="140"/>
      <c r="N74" s="119"/>
      <c r="V74" s="151"/>
    </row>
    <row r="75" spans="1:22" ht="13.8" thickBot="1" x14ac:dyDescent="0.3">
      <c r="A75" s="750"/>
      <c r="B75" s="142"/>
      <c r="C75" s="142"/>
      <c r="D75" s="143"/>
      <c r="E75" s="142"/>
      <c r="F75" s="142"/>
      <c r="G75" s="726"/>
      <c r="H75" s="838"/>
      <c r="I75" s="839"/>
      <c r="J75" s="78" t="s">
        <v>5608</v>
      </c>
      <c r="K75" s="78"/>
      <c r="L75" s="78"/>
      <c r="M75" s="145"/>
      <c r="N75" s="119"/>
      <c r="V75" s="151"/>
    </row>
    <row r="76" spans="1:22" ht="21" thickBot="1" x14ac:dyDescent="0.3">
      <c r="A76" s="750"/>
      <c r="B76" s="148" t="s">
        <v>34</v>
      </c>
      <c r="C76" s="148" t="s">
        <v>35</v>
      </c>
      <c r="D76" s="148" t="s">
        <v>5600</v>
      </c>
      <c r="E76" s="840" t="s">
        <v>5601</v>
      </c>
      <c r="F76" s="840"/>
      <c r="G76" s="730"/>
      <c r="H76" s="731"/>
      <c r="I76" s="732"/>
      <c r="J76" s="149" t="s">
        <v>5630</v>
      </c>
      <c r="K76" s="82"/>
      <c r="L76" s="82"/>
      <c r="M76" s="150"/>
      <c r="N76" s="119"/>
      <c r="V76" s="151"/>
    </row>
    <row r="77" spans="1:22" ht="13.8" thickBot="1" x14ac:dyDescent="0.3">
      <c r="A77" s="842"/>
      <c r="B77" s="152"/>
      <c r="C77" s="152"/>
      <c r="D77" s="153"/>
      <c r="E77" s="154" t="s">
        <v>5605</v>
      </c>
      <c r="F77" s="155"/>
      <c r="G77" s="712"/>
      <c r="H77" s="713"/>
      <c r="I77" s="714"/>
      <c r="J77" s="149" t="s">
        <v>5631</v>
      </c>
      <c r="K77" s="82"/>
      <c r="L77" s="82"/>
      <c r="M77" s="150"/>
      <c r="N77" s="119"/>
      <c r="V77" s="151"/>
    </row>
    <row r="78" spans="1:22" ht="21.6" thickTop="1" thickBot="1" x14ac:dyDescent="0.3">
      <c r="A78" s="834">
        <f t="shared" ref="A78" si="13">A74+1</f>
        <v>17</v>
      </c>
      <c r="B78" s="137" t="s">
        <v>22</v>
      </c>
      <c r="C78" s="137" t="s">
        <v>23</v>
      </c>
      <c r="D78" s="137" t="s">
        <v>5593</v>
      </c>
      <c r="E78" s="837" t="s">
        <v>5594</v>
      </c>
      <c r="F78" s="837"/>
      <c r="G78" s="837" t="s">
        <v>17</v>
      </c>
      <c r="H78" s="771"/>
      <c r="I78" s="102"/>
      <c r="J78" s="138" t="s">
        <v>5608</v>
      </c>
      <c r="K78" s="139"/>
      <c r="L78" s="139"/>
      <c r="M78" s="140"/>
      <c r="N78" s="119"/>
      <c r="V78" s="151"/>
    </row>
    <row r="79" spans="1:22" ht="13.8" thickBot="1" x14ac:dyDescent="0.3">
      <c r="A79" s="750"/>
      <c r="B79" s="142"/>
      <c r="C79" s="142"/>
      <c r="D79" s="143"/>
      <c r="E79" s="142"/>
      <c r="F79" s="142"/>
      <c r="G79" s="726"/>
      <c r="H79" s="838"/>
      <c r="I79" s="839"/>
      <c r="J79" s="78" t="s">
        <v>5608</v>
      </c>
      <c r="K79" s="78"/>
      <c r="L79" s="78"/>
      <c r="M79" s="145"/>
      <c r="N79" s="119"/>
      <c r="V79" s="151"/>
    </row>
    <row r="80" spans="1:22" ht="21" thickBot="1" x14ac:dyDescent="0.3">
      <c r="A80" s="750"/>
      <c r="B80" s="148" t="s">
        <v>34</v>
      </c>
      <c r="C80" s="148" t="s">
        <v>35</v>
      </c>
      <c r="D80" s="148" t="s">
        <v>5600</v>
      </c>
      <c r="E80" s="840" t="s">
        <v>5601</v>
      </c>
      <c r="F80" s="840"/>
      <c r="G80" s="730"/>
      <c r="H80" s="731"/>
      <c r="I80" s="732"/>
      <c r="J80" s="149" t="s">
        <v>5630</v>
      </c>
      <c r="K80" s="82"/>
      <c r="L80" s="82"/>
      <c r="M80" s="150"/>
      <c r="N80" s="119"/>
      <c r="V80" s="151"/>
    </row>
    <row r="81" spans="1:22" ht="13.8" thickBot="1" x14ac:dyDescent="0.3">
      <c r="A81" s="842"/>
      <c r="B81" s="152"/>
      <c r="C81" s="152"/>
      <c r="D81" s="153"/>
      <c r="E81" s="154" t="s">
        <v>5605</v>
      </c>
      <c r="F81" s="155"/>
      <c r="G81" s="712"/>
      <c r="H81" s="713"/>
      <c r="I81" s="714"/>
      <c r="J81" s="149" t="s">
        <v>5631</v>
      </c>
      <c r="K81" s="82"/>
      <c r="L81" s="82"/>
      <c r="M81" s="150"/>
      <c r="N81" s="119"/>
      <c r="V81" s="151"/>
    </row>
    <row r="82" spans="1:22" ht="21.6" thickTop="1" thickBot="1" x14ac:dyDescent="0.3">
      <c r="A82" s="834">
        <f t="shared" ref="A82" si="14">A78+1</f>
        <v>18</v>
      </c>
      <c r="B82" s="137" t="s">
        <v>22</v>
      </c>
      <c r="C82" s="137" t="s">
        <v>23</v>
      </c>
      <c r="D82" s="137" t="s">
        <v>5593</v>
      </c>
      <c r="E82" s="837" t="s">
        <v>5594</v>
      </c>
      <c r="F82" s="837"/>
      <c r="G82" s="837" t="s">
        <v>17</v>
      </c>
      <c r="H82" s="771"/>
      <c r="I82" s="102"/>
      <c r="J82" s="138" t="s">
        <v>5608</v>
      </c>
      <c r="K82" s="139"/>
      <c r="L82" s="139"/>
      <c r="M82" s="140"/>
      <c r="N82" s="119"/>
      <c r="V82" s="151"/>
    </row>
    <row r="83" spans="1:22" ht="13.8" thickBot="1" x14ac:dyDescent="0.3">
      <c r="A83" s="750"/>
      <c r="B83" s="142"/>
      <c r="C83" s="142"/>
      <c r="D83" s="143"/>
      <c r="E83" s="142"/>
      <c r="F83" s="142"/>
      <c r="G83" s="726"/>
      <c r="H83" s="838"/>
      <c r="I83" s="839"/>
      <c r="J83" s="78" t="s">
        <v>5608</v>
      </c>
      <c r="K83" s="78"/>
      <c r="L83" s="78"/>
      <c r="M83" s="145"/>
      <c r="N83" s="119"/>
      <c r="V83" s="151"/>
    </row>
    <row r="84" spans="1:22" ht="21" thickBot="1" x14ac:dyDescent="0.3">
      <c r="A84" s="750"/>
      <c r="B84" s="148" t="s">
        <v>34</v>
      </c>
      <c r="C84" s="148" t="s">
        <v>35</v>
      </c>
      <c r="D84" s="148" t="s">
        <v>5600</v>
      </c>
      <c r="E84" s="840" t="s">
        <v>5601</v>
      </c>
      <c r="F84" s="840"/>
      <c r="G84" s="730"/>
      <c r="H84" s="731"/>
      <c r="I84" s="732"/>
      <c r="J84" s="149" t="s">
        <v>5630</v>
      </c>
      <c r="K84" s="82"/>
      <c r="L84" s="82"/>
      <c r="M84" s="150"/>
      <c r="N84" s="119"/>
      <c r="V84" s="151"/>
    </row>
    <row r="85" spans="1:22" ht="13.8" thickBot="1" x14ac:dyDescent="0.3">
      <c r="A85" s="842"/>
      <c r="B85" s="152"/>
      <c r="C85" s="152"/>
      <c r="D85" s="153"/>
      <c r="E85" s="154" t="s">
        <v>5605</v>
      </c>
      <c r="F85" s="155"/>
      <c r="G85" s="712"/>
      <c r="H85" s="713"/>
      <c r="I85" s="714"/>
      <c r="J85" s="149" t="s">
        <v>5631</v>
      </c>
      <c r="K85" s="82"/>
      <c r="L85" s="82"/>
      <c r="M85" s="150"/>
      <c r="N85" s="119"/>
      <c r="V85" s="151"/>
    </row>
    <row r="86" spans="1:22" ht="21.6" thickTop="1" thickBot="1" x14ac:dyDescent="0.3">
      <c r="A86" s="834">
        <f t="shared" ref="A86" si="15">A82+1</f>
        <v>19</v>
      </c>
      <c r="B86" s="137" t="s">
        <v>22</v>
      </c>
      <c r="C86" s="137" t="s">
        <v>23</v>
      </c>
      <c r="D86" s="137" t="s">
        <v>5593</v>
      </c>
      <c r="E86" s="837" t="s">
        <v>5594</v>
      </c>
      <c r="F86" s="837"/>
      <c r="G86" s="837" t="s">
        <v>17</v>
      </c>
      <c r="H86" s="771"/>
      <c r="I86" s="102"/>
      <c r="J86" s="138" t="s">
        <v>5608</v>
      </c>
      <c r="K86" s="139"/>
      <c r="L86" s="139"/>
      <c r="M86" s="140"/>
      <c r="N86" s="119"/>
      <c r="V86" s="151"/>
    </row>
    <row r="87" spans="1:22" ht="13.8" thickBot="1" x14ac:dyDescent="0.3">
      <c r="A87" s="750"/>
      <c r="B87" s="142"/>
      <c r="C87" s="142"/>
      <c r="D87" s="143"/>
      <c r="E87" s="142"/>
      <c r="F87" s="142"/>
      <c r="G87" s="726"/>
      <c r="H87" s="838"/>
      <c r="I87" s="839"/>
      <c r="J87" s="78" t="s">
        <v>5608</v>
      </c>
      <c r="K87" s="78"/>
      <c r="L87" s="78"/>
      <c r="M87" s="145"/>
      <c r="N87" s="119"/>
      <c r="V87" s="151"/>
    </row>
    <row r="88" spans="1:22" ht="21" thickBot="1" x14ac:dyDescent="0.3">
      <c r="A88" s="750"/>
      <c r="B88" s="148" t="s">
        <v>34</v>
      </c>
      <c r="C88" s="148" t="s">
        <v>35</v>
      </c>
      <c r="D88" s="148" t="s">
        <v>5600</v>
      </c>
      <c r="E88" s="840" t="s">
        <v>5601</v>
      </c>
      <c r="F88" s="840"/>
      <c r="G88" s="730"/>
      <c r="H88" s="731"/>
      <c r="I88" s="732"/>
      <c r="J88" s="149" t="s">
        <v>5630</v>
      </c>
      <c r="K88" s="82"/>
      <c r="L88" s="82"/>
      <c r="M88" s="150"/>
      <c r="N88" s="119"/>
      <c r="V88" s="151"/>
    </row>
    <row r="89" spans="1:22" ht="13.8" thickBot="1" x14ac:dyDescent="0.3">
      <c r="A89" s="842"/>
      <c r="B89" s="152"/>
      <c r="C89" s="152"/>
      <c r="D89" s="153"/>
      <c r="E89" s="154" t="s">
        <v>5605</v>
      </c>
      <c r="F89" s="155"/>
      <c r="G89" s="712"/>
      <c r="H89" s="713"/>
      <c r="I89" s="714"/>
      <c r="J89" s="149" t="s">
        <v>5631</v>
      </c>
      <c r="K89" s="82"/>
      <c r="L89" s="82"/>
      <c r="M89" s="150"/>
      <c r="N89" s="119"/>
      <c r="V89" s="151"/>
    </row>
    <row r="90" spans="1:22" ht="21.6" thickTop="1" thickBot="1" x14ac:dyDescent="0.3">
      <c r="A90" s="834">
        <f t="shared" ref="A90" si="16">A86+1</f>
        <v>20</v>
      </c>
      <c r="B90" s="137" t="s">
        <v>22</v>
      </c>
      <c r="C90" s="137" t="s">
        <v>23</v>
      </c>
      <c r="D90" s="137" t="s">
        <v>5593</v>
      </c>
      <c r="E90" s="837" t="s">
        <v>5594</v>
      </c>
      <c r="F90" s="837"/>
      <c r="G90" s="837" t="s">
        <v>17</v>
      </c>
      <c r="H90" s="771"/>
      <c r="I90" s="102"/>
      <c r="J90" s="138" t="s">
        <v>5608</v>
      </c>
      <c r="K90" s="139"/>
      <c r="L90" s="139"/>
      <c r="M90" s="140"/>
      <c r="N90" s="119"/>
      <c r="V90" s="151"/>
    </row>
    <row r="91" spans="1:22" ht="13.8" thickBot="1" x14ac:dyDescent="0.3">
      <c r="A91" s="750"/>
      <c r="B91" s="142"/>
      <c r="C91" s="142"/>
      <c r="D91" s="143"/>
      <c r="E91" s="142"/>
      <c r="F91" s="142"/>
      <c r="G91" s="726"/>
      <c r="H91" s="838"/>
      <c r="I91" s="839"/>
      <c r="J91" s="78" t="s">
        <v>5608</v>
      </c>
      <c r="K91" s="78"/>
      <c r="L91" s="78"/>
      <c r="M91" s="145"/>
      <c r="N91" s="119"/>
      <c r="V91" s="151"/>
    </row>
    <row r="92" spans="1:22" ht="21" thickBot="1" x14ac:dyDescent="0.3">
      <c r="A92" s="750"/>
      <c r="B92" s="148" t="s">
        <v>34</v>
      </c>
      <c r="C92" s="148" t="s">
        <v>35</v>
      </c>
      <c r="D92" s="148" t="s">
        <v>5600</v>
      </c>
      <c r="E92" s="840" t="s">
        <v>5601</v>
      </c>
      <c r="F92" s="840"/>
      <c r="G92" s="730"/>
      <c r="H92" s="731"/>
      <c r="I92" s="732"/>
      <c r="J92" s="149" t="s">
        <v>5630</v>
      </c>
      <c r="K92" s="82"/>
      <c r="L92" s="82"/>
      <c r="M92" s="150"/>
      <c r="N92" s="119"/>
      <c r="V92" s="151"/>
    </row>
    <row r="93" spans="1:22" ht="13.8" thickBot="1" x14ac:dyDescent="0.3">
      <c r="A93" s="842"/>
      <c r="B93" s="152"/>
      <c r="C93" s="152"/>
      <c r="D93" s="153"/>
      <c r="E93" s="154" t="s">
        <v>5605</v>
      </c>
      <c r="F93" s="155"/>
      <c r="G93" s="712"/>
      <c r="H93" s="713"/>
      <c r="I93" s="714"/>
      <c r="J93" s="149" t="s">
        <v>5631</v>
      </c>
      <c r="K93" s="82"/>
      <c r="L93" s="82"/>
      <c r="M93" s="150"/>
      <c r="N93" s="119"/>
      <c r="V93" s="151"/>
    </row>
    <row r="94" spans="1:22" ht="21.6" thickTop="1" thickBot="1" x14ac:dyDescent="0.3">
      <c r="A94" s="834">
        <f t="shared" ref="A94" si="17">A90+1</f>
        <v>21</v>
      </c>
      <c r="B94" s="137" t="s">
        <v>22</v>
      </c>
      <c r="C94" s="137" t="s">
        <v>23</v>
      </c>
      <c r="D94" s="137" t="s">
        <v>5593</v>
      </c>
      <c r="E94" s="837" t="s">
        <v>5594</v>
      </c>
      <c r="F94" s="837"/>
      <c r="G94" s="837" t="s">
        <v>17</v>
      </c>
      <c r="H94" s="771"/>
      <c r="I94" s="102"/>
      <c r="J94" s="138" t="s">
        <v>5608</v>
      </c>
      <c r="K94" s="139"/>
      <c r="L94" s="139"/>
      <c r="M94" s="140"/>
      <c r="N94" s="119"/>
      <c r="V94" s="151"/>
    </row>
    <row r="95" spans="1:22" ht="13.8" thickBot="1" x14ac:dyDescent="0.3">
      <c r="A95" s="750"/>
      <c r="B95" s="142"/>
      <c r="C95" s="142"/>
      <c r="D95" s="143"/>
      <c r="E95" s="142"/>
      <c r="F95" s="142"/>
      <c r="G95" s="726"/>
      <c r="H95" s="838"/>
      <c r="I95" s="839"/>
      <c r="J95" s="78" t="s">
        <v>5608</v>
      </c>
      <c r="K95" s="78"/>
      <c r="L95" s="78"/>
      <c r="M95" s="145"/>
      <c r="N95" s="119"/>
      <c r="V95" s="151"/>
    </row>
    <row r="96" spans="1:22" ht="21" thickBot="1" x14ac:dyDescent="0.3">
      <c r="A96" s="750"/>
      <c r="B96" s="148" t="s">
        <v>34</v>
      </c>
      <c r="C96" s="148" t="s">
        <v>35</v>
      </c>
      <c r="D96" s="148" t="s">
        <v>5600</v>
      </c>
      <c r="E96" s="840" t="s">
        <v>5601</v>
      </c>
      <c r="F96" s="840"/>
      <c r="G96" s="730"/>
      <c r="H96" s="731"/>
      <c r="I96" s="732"/>
      <c r="J96" s="149" t="s">
        <v>5630</v>
      </c>
      <c r="K96" s="82"/>
      <c r="L96" s="82"/>
      <c r="M96" s="150"/>
      <c r="N96" s="119"/>
      <c r="V96" s="151"/>
    </row>
    <row r="97" spans="1:22" ht="13.8" thickBot="1" x14ac:dyDescent="0.3">
      <c r="A97" s="842"/>
      <c r="B97" s="152"/>
      <c r="C97" s="152"/>
      <c r="D97" s="153"/>
      <c r="E97" s="154" t="s">
        <v>5605</v>
      </c>
      <c r="F97" s="155"/>
      <c r="G97" s="712"/>
      <c r="H97" s="713"/>
      <c r="I97" s="714"/>
      <c r="J97" s="149" t="s">
        <v>5631</v>
      </c>
      <c r="K97" s="82"/>
      <c r="L97" s="82"/>
      <c r="M97" s="150"/>
      <c r="N97" s="119"/>
      <c r="V97" s="151"/>
    </row>
    <row r="98" spans="1:22" ht="21.6" thickTop="1" thickBot="1" x14ac:dyDescent="0.3">
      <c r="A98" s="834">
        <f t="shared" ref="A98" si="18">A94+1</f>
        <v>22</v>
      </c>
      <c r="B98" s="137" t="s">
        <v>22</v>
      </c>
      <c r="C98" s="137" t="s">
        <v>23</v>
      </c>
      <c r="D98" s="137" t="s">
        <v>5593</v>
      </c>
      <c r="E98" s="837" t="s">
        <v>5594</v>
      </c>
      <c r="F98" s="837"/>
      <c r="G98" s="837" t="s">
        <v>17</v>
      </c>
      <c r="H98" s="771"/>
      <c r="I98" s="102"/>
      <c r="J98" s="138" t="s">
        <v>5608</v>
      </c>
      <c r="K98" s="139"/>
      <c r="L98" s="139"/>
      <c r="M98" s="140"/>
      <c r="N98" s="119"/>
      <c r="V98" s="151"/>
    </row>
    <row r="99" spans="1:22" ht="13.8" thickBot="1" x14ac:dyDescent="0.3">
      <c r="A99" s="750"/>
      <c r="B99" s="142"/>
      <c r="C99" s="142"/>
      <c r="D99" s="143"/>
      <c r="E99" s="142"/>
      <c r="F99" s="142"/>
      <c r="G99" s="726"/>
      <c r="H99" s="838"/>
      <c r="I99" s="839"/>
      <c r="J99" s="78" t="s">
        <v>5608</v>
      </c>
      <c r="K99" s="78"/>
      <c r="L99" s="78"/>
      <c r="M99" s="145"/>
      <c r="N99" s="119"/>
      <c r="V99" s="151"/>
    </row>
    <row r="100" spans="1:22" ht="21" thickBot="1" x14ac:dyDescent="0.3">
      <c r="A100" s="750"/>
      <c r="B100" s="148" t="s">
        <v>34</v>
      </c>
      <c r="C100" s="148" t="s">
        <v>35</v>
      </c>
      <c r="D100" s="148" t="s">
        <v>5600</v>
      </c>
      <c r="E100" s="840" t="s">
        <v>5601</v>
      </c>
      <c r="F100" s="840"/>
      <c r="G100" s="730"/>
      <c r="H100" s="731"/>
      <c r="I100" s="732"/>
      <c r="J100" s="149" t="s">
        <v>5630</v>
      </c>
      <c r="K100" s="82"/>
      <c r="L100" s="82"/>
      <c r="M100" s="150"/>
      <c r="N100" s="119"/>
      <c r="V100" s="151"/>
    </row>
    <row r="101" spans="1:22" ht="13.8" thickBot="1" x14ac:dyDescent="0.3">
      <c r="A101" s="842"/>
      <c r="B101" s="152"/>
      <c r="C101" s="152"/>
      <c r="D101" s="153"/>
      <c r="E101" s="154" t="s">
        <v>5605</v>
      </c>
      <c r="F101" s="155"/>
      <c r="G101" s="712"/>
      <c r="H101" s="713"/>
      <c r="I101" s="714"/>
      <c r="J101" s="149" t="s">
        <v>5631</v>
      </c>
      <c r="K101" s="82"/>
      <c r="L101" s="82"/>
      <c r="M101" s="150"/>
      <c r="N101" s="119"/>
      <c r="V101" s="151"/>
    </row>
    <row r="102" spans="1:22" ht="21.6" thickTop="1" thickBot="1" x14ac:dyDescent="0.3">
      <c r="A102" s="834">
        <f t="shared" ref="A102" si="19">A98+1</f>
        <v>23</v>
      </c>
      <c r="B102" s="137" t="s">
        <v>22</v>
      </c>
      <c r="C102" s="137" t="s">
        <v>23</v>
      </c>
      <c r="D102" s="137" t="s">
        <v>5593</v>
      </c>
      <c r="E102" s="837" t="s">
        <v>5594</v>
      </c>
      <c r="F102" s="837"/>
      <c r="G102" s="837" t="s">
        <v>17</v>
      </c>
      <c r="H102" s="771"/>
      <c r="I102" s="102"/>
      <c r="J102" s="138" t="s">
        <v>5608</v>
      </c>
      <c r="K102" s="139"/>
      <c r="L102" s="139"/>
      <c r="M102" s="140"/>
      <c r="N102" s="119"/>
      <c r="V102" s="151"/>
    </row>
    <row r="103" spans="1:22" ht="13.8" thickBot="1" x14ac:dyDescent="0.3">
      <c r="A103" s="750"/>
      <c r="B103" s="142"/>
      <c r="C103" s="142"/>
      <c r="D103" s="143"/>
      <c r="E103" s="142"/>
      <c r="F103" s="142"/>
      <c r="G103" s="726"/>
      <c r="H103" s="838"/>
      <c r="I103" s="839"/>
      <c r="J103" s="78" t="s">
        <v>5608</v>
      </c>
      <c r="K103" s="78"/>
      <c r="L103" s="78"/>
      <c r="M103" s="145"/>
      <c r="N103" s="119"/>
      <c r="V103" s="151"/>
    </row>
    <row r="104" spans="1:22" ht="21" thickBot="1" x14ac:dyDescent="0.3">
      <c r="A104" s="750"/>
      <c r="B104" s="148" t="s">
        <v>34</v>
      </c>
      <c r="C104" s="148" t="s">
        <v>35</v>
      </c>
      <c r="D104" s="148" t="s">
        <v>5600</v>
      </c>
      <c r="E104" s="840" t="s">
        <v>5601</v>
      </c>
      <c r="F104" s="840"/>
      <c r="G104" s="730"/>
      <c r="H104" s="731"/>
      <c r="I104" s="732"/>
      <c r="J104" s="149" t="s">
        <v>5630</v>
      </c>
      <c r="K104" s="82"/>
      <c r="L104" s="82"/>
      <c r="M104" s="150"/>
      <c r="N104" s="119"/>
      <c r="V104" s="151"/>
    </row>
    <row r="105" spans="1:22" ht="13.8" thickBot="1" x14ac:dyDescent="0.3">
      <c r="A105" s="842"/>
      <c r="B105" s="152"/>
      <c r="C105" s="152"/>
      <c r="D105" s="153"/>
      <c r="E105" s="154" t="s">
        <v>5605</v>
      </c>
      <c r="F105" s="155"/>
      <c r="G105" s="712"/>
      <c r="H105" s="713"/>
      <c r="I105" s="714"/>
      <c r="J105" s="149" t="s">
        <v>5631</v>
      </c>
      <c r="K105" s="82"/>
      <c r="L105" s="82"/>
      <c r="M105" s="150"/>
      <c r="N105" s="119"/>
      <c r="V105" s="151"/>
    </row>
    <row r="106" spans="1:22" ht="21.6" thickTop="1" thickBot="1" x14ac:dyDescent="0.3">
      <c r="A106" s="834">
        <f t="shared" ref="A106" si="20">A102+1</f>
        <v>24</v>
      </c>
      <c r="B106" s="137" t="s">
        <v>22</v>
      </c>
      <c r="C106" s="137" t="s">
        <v>23</v>
      </c>
      <c r="D106" s="137" t="s">
        <v>5593</v>
      </c>
      <c r="E106" s="837" t="s">
        <v>5594</v>
      </c>
      <c r="F106" s="837"/>
      <c r="G106" s="837" t="s">
        <v>17</v>
      </c>
      <c r="H106" s="771"/>
      <c r="I106" s="102"/>
      <c r="J106" s="138" t="s">
        <v>5608</v>
      </c>
      <c r="K106" s="139"/>
      <c r="L106" s="139"/>
      <c r="M106" s="140"/>
      <c r="N106" s="119"/>
      <c r="V106" s="151"/>
    </row>
    <row r="107" spans="1:22" ht="13.8" thickBot="1" x14ac:dyDescent="0.3">
      <c r="A107" s="750"/>
      <c r="B107" s="142"/>
      <c r="C107" s="142"/>
      <c r="D107" s="143"/>
      <c r="E107" s="142"/>
      <c r="F107" s="142"/>
      <c r="G107" s="726"/>
      <c r="H107" s="838"/>
      <c r="I107" s="839"/>
      <c r="J107" s="78" t="s">
        <v>5608</v>
      </c>
      <c r="K107" s="78"/>
      <c r="L107" s="78"/>
      <c r="M107" s="145"/>
      <c r="N107" s="119"/>
      <c r="V107" s="151"/>
    </row>
    <row r="108" spans="1:22" ht="21" thickBot="1" x14ac:dyDescent="0.3">
      <c r="A108" s="750"/>
      <c r="B108" s="148" t="s">
        <v>34</v>
      </c>
      <c r="C108" s="148" t="s">
        <v>35</v>
      </c>
      <c r="D108" s="148" t="s">
        <v>5600</v>
      </c>
      <c r="E108" s="840" t="s">
        <v>5601</v>
      </c>
      <c r="F108" s="840"/>
      <c r="G108" s="730"/>
      <c r="H108" s="731"/>
      <c r="I108" s="732"/>
      <c r="J108" s="149" t="s">
        <v>5630</v>
      </c>
      <c r="K108" s="82"/>
      <c r="L108" s="82"/>
      <c r="M108" s="150"/>
      <c r="N108" s="119"/>
      <c r="V108" s="151"/>
    </row>
    <row r="109" spans="1:22" ht="13.8" thickBot="1" x14ac:dyDescent="0.3">
      <c r="A109" s="842"/>
      <c r="B109" s="152"/>
      <c r="C109" s="152"/>
      <c r="D109" s="153"/>
      <c r="E109" s="154" t="s">
        <v>5605</v>
      </c>
      <c r="F109" s="155"/>
      <c r="G109" s="712"/>
      <c r="H109" s="713"/>
      <c r="I109" s="714"/>
      <c r="J109" s="149" t="s">
        <v>5631</v>
      </c>
      <c r="K109" s="82"/>
      <c r="L109" s="82"/>
      <c r="M109" s="150"/>
      <c r="N109" s="119"/>
      <c r="V109" s="151"/>
    </row>
    <row r="110" spans="1:22" ht="21.6" thickTop="1" thickBot="1" x14ac:dyDescent="0.3">
      <c r="A110" s="834">
        <f t="shared" ref="A110" si="21">A106+1</f>
        <v>25</v>
      </c>
      <c r="B110" s="137" t="s">
        <v>22</v>
      </c>
      <c r="C110" s="137" t="s">
        <v>23</v>
      </c>
      <c r="D110" s="137" t="s">
        <v>5593</v>
      </c>
      <c r="E110" s="837" t="s">
        <v>5594</v>
      </c>
      <c r="F110" s="837"/>
      <c r="G110" s="837" t="s">
        <v>17</v>
      </c>
      <c r="H110" s="771"/>
      <c r="I110" s="102"/>
      <c r="J110" s="138" t="s">
        <v>5608</v>
      </c>
      <c r="K110" s="139"/>
      <c r="L110" s="139"/>
      <c r="M110" s="140"/>
      <c r="N110" s="119"/>
      <c r="V110" s="151"/>
    </row>
    <row r="111" spans="1:22" ht="13.8" thickBot="1" x14ac:dyDescent="0.3">
      <c r="A111" s="750"/>
      <c r="B111" s="142"/>
      <c r="C111" s="142"/>
      <c r="D111" s="143"/>
      <c r="E111" s="142"/>
      <c r="F111" s="142"/>
      <c r="G111" s="726"/>
      <c r="H111" s="838"/>
      <c r="I111" s="839"/>
      <c r="J111" s="78" t="s">
        <v>5608</v>
      </c>
      <c r="K111" s="78"/>
      <c r="L111" s="78"/>
      <c r="M111" s="145"/>
      <c r="N111" s="119"/>
      <c r="V111" s="151"/>
    </row>
    <row r="112" spans="1:22" ht="21" thickBot="1" x14ac:dyDescent="0.3">
      <c r="A112" s="750"/>
      <c r="B112" s="148" t="s">
        <v>34</v>
      </c>
      <c r="C112" s="148" t="s">
        <v>35</v>
      </c>
      <c r="D112" s="148" t="s">
        <v>5600</v>
      </c>
      <c r="E112" s="840" t="s">
        <v>5601</v>
      </c>
      <c r="F112" s="840"/>
      <c r="G112" s="730"/>
      <c r="H112" s="731"/>
      <c r="I112" s="732"/>
      <c r="J112" s="149" t="s">
        <v>5630</v>
      </c>
      <c r="K112" s="82"/>
      <c r="L112" s="82"/>
      <c r="M112" s="150"/>
      <c r="N112" s="119"/>
      <c r="V112" s="151"/>
    </row>
    <row r="113" spans="1:22" ht="13.8" thickBot="1" x14ac:dyDescent="0.3">
      <c r="A113" s="842"/>
      <c r="B113" s="152"/>
      <c r="C113" s="152"/>
      <c r="D113" s="153"/>
      <c r="E113" s="154" t="s">
        <v>5605</v>
      </c>
      <c r="F113" s="155"/>
      <c r="G113" s="712"/>
      <c r="H113" s="713"/>
      <c r="I113" s="714"/>
      <c r="J113" s="149" t="s">
        <v>5631</v>
      </c>
      <c r="K113" s="82"/>
      <c r="L113" s="82"/>
      <c r="M113" s="150"/>
      <c r="N113" s="119"/>
      <c r="V113" s="151"/>
    </row>
    <row r="114" spans="1:22" ht="21.6" thickTop="1" thickBot="1" x14ac:dyDescent="0.3">
      <c r="A114" s="834">
        <f t="shared" ref="A114" si="22">A110+1</f>
        <v>26</v>
      </c>
      <c r="B114" s="137" t="s">
        <v>22</v>
      </c>
      <c r="C114" s="137" t="s">
        <v>23</v>
      </c>
      <c r="D114" s="137" t="s">
        <v>5593</v>
      </c>
      <c r="E114" s="837" t="s">
        <v>5594</v>
      </c>
      <c r="F114" s="837"/>
      <c r="G114" s="837" t="s">
        <v>17</v>
      </c>
      <c r="H114" s="771"/>
      <c r="I114" s="102"/>
      <c r="J114" s="138" t="s">
        <v>5608</v>
      </c>
      <c r="K114" s="139"/>
      <c r="L114" s="139"/>
      <c r="M114" s="140"/>
      <c r="N114" s="119"/>
      <c r="V114" s="151"/>
    </row>
    <row r="115" spans="1:22" ht="13.8" thickBot="1" x14ac:dyDescent="0.3">
      <c r="A115" s="750"/>
      <c r="B115" s="142"/>
      <c r="C115" s="142"/>
      <c r="D115" s="143"/>
      <c r="E115" s="142"/>
      <c r="F115" s="142"/>
      <c r="G115" s="726"/>
      <c r="H115" s="838"/>
      <c r="I115" s="839"/>
      <c r="J115" s="78" t="s">
        <v>5608</v>
      </c>
      <c r="K115" s="78"/>
      <c r="L115" s="78"/>
      <c r="M115" s="145"/>
      <c r="N115" s="119"/>
      <c r="V115" s="151"/>
    </row>
    <row r="116" spans="1:22" ht="21" thickBot="1" x14ac:dyDescent="0.3">
      <c r="A116" s="750"/>
      <c r="B116" s="148" t="s">
        <v>34</v>
      </c>
      <c r="C116" s="148" t="s">
        <v>35</v>
      </c>
      <c r="D116" s="148" t="s">
        <v>5600</v>
      </c>
      <c r="E116" s="840" t="s">
        <v>5601</v>
      </c>
      <c r="F116" s="840"/>
      <c r="G116" s="730"/>
      <c r="H116" s="731"/>
      <c r="I116" s="732"/>
      <c r="J116" s="149" t="s">
        <v>5630</v>
      </c>
      <c r="K116" s="82"/>
      <c r="L116" s="82"/>
      <c r="M116" s="150"/>
      <c r="N116" s="119"/>
      <c r="V116" s="151"/>
    </row>
    <row r="117" spans="1:22" ht="13.8" thickBot="1" x14ac:dyDescent="0.3">
      <c r="A117" s="842"/>
      <c r="B117" s="152"/>
      <c r="C117" s="152"/>
      <c r="D117" s="153"/>
      <c r="E117" s="154" t="s">
        <v>5605</v>
      </c>
      <c r="F117" s="155"/>
      <c r="G117" s="712"/>
      <c r="H117" s="713"/>
      <c r="I117" s="714"/>
      <c r="J117" s="149" t="s">
        <v>5631</v>
      </c>
      <c r="K117" s="82"/>
      <c r="L117" s="82"/>
      <c r="M117" s="150"/>
      <c r="N117" s="119"/>
      <c r="V117" s="151"/>
    </row>
    <row r="118" spans="1:22" ht="21.6" thickTop="1" thickBot="1" x14ac:dyDescent="0.3">
      <c r="A118" s="834">
        <f t="shared" ref="A118" si="23">A114+1</f>
        <v>27</v>
      </c>
      <c r="B118" s="137" t="s">
        <v>22</v>
      </c>
      <c r="C118" s="137" t="s">
        <v>23</v>
      </c>
      <c r="D118" s="137" t="s">
        <v>5593</v>
      </c>
      <c r="E118" s="837" t="s">
        <v>5594</v>
      </c>
      <c r="F118" s="837"/>
      <c r="G118" s="837" t="s">
        <v>17</v>
      </c>
      <c r="H118" s="771"/>
      <c r="I118" s="102"/>
      <c r="J118" s="138" t="s">
        <v>5608</v>
      </c>
      <c r="K118" s="139"/>
      <c r="L118" s="139"/>
      <c r="M118" s="140"/>
      <c r="N118" s="119"/>
      <c r="V118" s="151"/>
    </row>
    <row r="119" spans="1:22" ht="13.8" thickBot="1" x14ac:dyDescent="0.3">
      <c r="A119" s="750"/>
      <c r="B119" s="142"/>
      <c r="C119" s="142"/>
      <c r="D119" s="143"/>
      <c r="E119" s="142"/>
      <c r="F119" s="142"/>
      <c r="G119" s="726"/>
      <c r="H119" s="838"/>
      <c r="I119" s="839"/>
      <c r="J119" s="78" t="s">
        <v>5608</v>
      </c>
      <c r="K119" s="78"/>
      <c r="L119" s="78"/>
      <c r="M119" s="145"/>
      <c r="N119" s="119"/>
      <c r="V119" s="151"/>
    </row>
    <row r="120" spans="1:22" ht="21" thickBot="1" x14ac:dyDescent="0.3">
      <c r="A120" s="750"/>
      <c r="B120" s="148" t="s">
        <v>34</v>
      </c>
      <c r="C120" s="148" t="s">
        <v>35</v>
      </c>
      <c r="D120" s="148" t="s">
        <v>5600</v>
      </c>
      <c r="E120" s="840" t="s">
        <v>5601</v>
      </c>
      <c r="F120" s="840"/>
      <c r="G120" s="730"/>
      <c r="H120" s="731"/>
      <c r="I120" s="732"/>
      <c r="J120" s="149" t="s">
        <v>5630</v>
      </c>
      <c r="K120" s="82"/>
      <c r="L120" s="82"/>
      <c r="M120" s="150"/>
      <c r="N120" s="119"/>
      <c r="V120" s="151"/>
    </row>
    <row r="121" spans="1:22" ht="13.8" thickBot="1" x14ac:dyDescent="0.3">
      <c r="A121" s="842"/>
      <c r="B121" s="152"/>
      <c r="C121" s="152"/>
      <c r="D121" s="153"/>
      <c r="E121" s="154" t="s">
        <v>5605</v>
      </c>
      <c r="F121" s="155"/>
      <c r="G121" s="712"/>
      <c r="H121" s="713"/>
      <c r="I121" s="714"/>
      <c r="J121" s="149" t="s">
        <v>5631</v>
      </c>
      <c r="K121" s="82"/>
      <c r="L121" s="82"/>
      <c r="M121" s="150"/>
      <c r="N121" s="119"/>
      <c r="V121" s="151"/>
    </row>
    <row r="122" spans="1:22" ht="21.6" thickTop="1" thickBot="1" x14ac:dyDescent="0.3">
      <c r="A122" s="834">
        <f t="shared" ref="A122" si="24">A118+1</f>
        <v>28</v>
      </c>
      <c r="B122" s="137" t="s">
        <v>22</v>
      </c>
      <c r="C122" s="137" t="s">
        <v>23</v>
      </c>
      <c r="D122" s="137" t="s">
        <v>5593</v>
      </c>
      <c r="E122" s="837" t="s">
        <v>5594</v>
      </c>
      <c r="F122" s="837"/>
      <c r="G122" s="837" t="s">
        <v>17</v>
      </c>
      <c r="H122" s="771"/>
      <c r="I122" s="102"/>
      <c r="J122" s="138" t="s">
        <v>5608</v>
      </c>
      <c r="K122" s="139"/>
      <c r="L122" s="139"/>
      <c r="M122" s="140"/>
      <c r="N122" s="119"/>
      <c r="V122" s="151"/>
    </row>
    <row r="123" spans="1:22" ht="13.8" thickBot="1" x14ac:dyDescent="0.3">
      <c r="A123" s="750"/>
      <c r="B123" s="142"/>
      <c r="C123" s="142"/>
      <c r="D123" s="143"/>
      <c r="E123" s="142"/>
      <c r="F123" s="142"/>
      <c r="G123" s="726"/>
      <c r="H123" s="838"/>
      <c r="I123" s="839"/>
      <c r="J123" s="78" t="s">
        <v>5608</v>
      </c>
      <c r="K123" s="78"/>
      <c r="L123" s="78"/>
      <c r="M123" s="145"/>
      <c r="N123" s="119"/>
      <c r="V123" s="151"/>
    </row>
    <row r="124" spans="1:22" ht="21" thickBot="1" x14ac:dyDescent="0.3">
      <c r="A124" s="750"/>
      <c r="B124" s="148" t="s">
        <v>34</v>
      </c>
      <c r="C124" s="148" t="s">
        <v>35</v>
      </c>
      <c r="D124" s="148" t="s">
        <v>5600</v>
      </c>
      <c r="E124" s="840" t="s">
        <v>5601</v>
      </c>
      <c r="F124" s="840"/>
      <c r="G124" s="730"/>
      <c r="H124" s="731"/>
      <c r="I124" s="732"/>
      <c r="J124" s="149" t="s">
        <v>5630</v>
      </c>
      <c r="K124" s="82"/>
      <c r="L124" s="82"/>
      <c r="M124" s="150"/>
      <c r="N124" s="119"/>
      <c r="V124" s="151"/>
    </row>
    <row r="125" spans="1:22" ht="13.8" thickBot="1" x14ac:dyDescent="0.3">
      <c r="A125" s="842"/>
      <c r="B125" s="152"/>
      <c r="C125" s="152"/>
      <c r="D125" s="153"/>
      <c r="E125" s="154" t="s">
        <v>5605</v>
      </c>
      <c r="F125" s="155"/>
      <c r="G125" s="712"/>
      <c r="H125" s="713"/>
      <c r="I125" s="714"/>
      <c r="J125" s="149" t="s">
        <v>5631</v>
      </c>
      <c r="K125" s="82"/>
      <c r="L125" s="82"/>
      <c r="M125" s="150"/>
      <c r="N125" s="119"/>
      <c r="V125" s="151"/>
    </row>
    <row r="126" spans="1:22" ht="21.6" thickTop="1" thickBot="1" x14ac:dyDescent="0.3">
      <c r="A126" s="834">
        <f t="shared" ref="A126" si="25">A122+1</f>
        <v>29</v>
      </c>
      <c r="B126" s="137" t="s">
        <v>22</v>
      </c>
      <c r="C126" s="137" t="s">
        <v>23</v>
      </c>
      <c r="D126" s="137" t="s">
        <v>5593</v>
      </c>
      <c r="E126" s="837" t="s">
        <v>5594</v>
      </c>
      <c r="F126" s="837"/>
      <c r="G126" s="837" t="s">
        <v>17</v>
      </c>
      <c r="H126" s="771"/>
      <c r="I126" s="102"/>
      <c r="J126" s="138" t="s">
        <v>5608</v>
      </c>
      <c r="K126" s="139"/>
      <c r="L126" s="139"/>
      <c r="M126" s="140"/>
      <c r="N126" s="119"/>
      <c r="V126" s="151"/>
    </row>
    <row r="127" spans="1:22" ht="13.8" thickBot="1" x14ac:dyDescent="0.3">
      <c r="A127" s="750"/>
      <c r="B127" s="142"/>
      <c r="C127" s="142"/>
      <c r="D127" s="143"/>
      <c r="E127" s="142"/>
      <c r="F127" s="142"/>
      <c r="G127" s="726"/>
      <c r="H127" s="838"/>
      <c r="I127" s="839"/>
      <c r="J127" s="78" t="s">
        <v>5608</v>
      </c>
      <c r="K127" s="78"/>
      <c r="L127" s="78"/>
      <c r="M127" s="145"/>
      <c r="N127" s="119"/>
      <c r="V127" s="151"/>
    </row>
    <row r="128" spans="1:22" ht="21" thickBot="1" x14ac:dyDescent="0.3">
      <c r="A128" s="750"/>
      <c r="B128" s="148" t="s">
        <v>34</v>
      </c>
      <c r="C128" s="148" t="s">
        <v>35</v>
      </c>
      <c r="D128" s="148" t="s">
        <v>5600</v>
      </c>
      <c r="E128" s="840" t="s">
        <v>5601</v>
      </c>
      <c r="F128" s="840"/>
      <c r="G128" s="730"/>
      <c r="H128" s="731"/>
      <c r="I128" s="732"/>
      <c r="J128" s="149" t="s">
        <v>5630</v>
      </c>
      <c r="K128" s="82"/>
      <c r="L128" s="82"/>
      <c r="M128" s="150"/>
      <c r="N128" s="119"/>
      <c r="V128" s="151"/>
    </row>
    <row r="129" spans="1:22" ht="13.8" thickBot="1" x14ac:dyDescent="0.3">
      <c r="A129" s="842"/>
      <c r="B129" s="152"/>
      <c r="C129" s="152"/>
      <c r="D129" s="153"/>
      <c r="E129" s="154" t="s">
        <v>5605</v>
      </c>
      <c r="F129" s="155"/>
      <c r="G129" s="712"/>
      <c r="H129" s="713"/>
      <c r="I129" s="714"/>
      <c r="J129" s="149" t="s">
        <v>5631</v>
      </c>
      <c r="K129" s="82"/>
      <c r="L129" s="82"/>
      <c r="M129" s="150"/>
      <c r="N129" s="119"/>
      <c r="V129" s="151"/>
    </row>
    <row r="130" spans="1:22" ht="21.6" thickTop="1" thickBot="1" x14ac:dyDescent="0.3">
      <c r="A130" s="834">
        <f t="shared" ref="A130" si="26">A126+1</f>
        <v>30</v>
      </c>
      <c r="B130" s="137" t="s">
        <v>22</v>
      </c>
      <c r="C130" s="137" t="s">
        <v>23</v>
      </c>
      <c r="D130" s="137" t="s">
        <v>5593</v>
      </c>
      <c r="E130" s="837" t="s">
        <v>5594</v>
      </c>
      <c r="F130" s="837"/>
      <c r="G130" s="837" t="s">
        <v>17</v>
      </c>
      <c r="H130" s="771"/>
      <c r="I130" s="102"/>
      <c r="J130" s="138" t="s">
        <v>5608</v>
      </c>
      <c r="K130" s="139"/>
      <c r="L130" s="139"/>
      <c r="M130" s="140"/>
      <c r="N130" s="119"/>
      <c r="V130" s="151"/>
    </row>
    <row r="131" spans="1:22" ht="13.8" thickBot="1" x14ac:dyDescent="0.3">
      <c r="A131" s="750"/>
      <c r="B131" s="142"/>
      <c r="C131" s="142"/>
      <c r="D131" s="143"/>
      <c r="E131" s="142"/>
      <c r="F131" s="142"/>
      <c r="G131" s="726"/>
      <c r="H131" s="838"/>
      <c r="I131" s="839"/>
      <c r="J131" s="78" t="s">
        <v>5608</v>
      </c>
      <c r="K131" s="78"/>
      <c r="L131" s="78"/>
      <c r="M131" s="145"/>
      <c r="N131" s="119"/>
      <c r="V131" s="151"/>
    </row>
    <row r="132" spans="1:22" ht="21" thickBot="1" x14ac:dyDescent="0.3">
      <c r="A132" s="750"/>
      <c r="B132" s="148" t="s">
        <v>34</v>
      </c>
      <c r="C132" s="148" t="s">
        <v>35</v>
      </c>
      <c r="D132" s="148" t="s">
        <v>5600</v>
      </c>
      <c r="E132" s="840" t="s">
        <v>5601</v>
      </c>
      <c r="F132" s="840"/>
      <c r="G132" s="730"/>
      <c r="H132" s="731"/>
      <c r="I132" s="732"/>
      <c r="J132" s="149" t="s">
        <v>5630</v>
      </c>
      <c r="K132" s="82"/>
      <c r="L132" s="82"/>
      <c r="M132" s="150"/>
      <c r="N132" s="119"/>
      <c r="V132" s="151"/>
    </row>
    <row r="133" spans="1:22" ht="13.8" thickBot="1" x14ac:dyDescent="0.3">
      <c r="A133" s="842"/>
      <c r="B133" s="152"/>
      <c r="C133" s="152"/>
      <c r="D133" s="153"/>
      <c r="E133" s="154" t="s">
        <v>5605</v>
      </c>
      <c r="F133" s="155"/>
      <c r="G133" s="712"/>
      <c r="H133" s="713"/>
      <c r="I133" s="714"/>
      <c r="J133" s="149" t="s">
        <v>5631</v>
      </c>
      <c r="K133" s="82"/>
      <c r="L133" s="82"/>
      <c r="M133" s="150"/>
      <c r="N133" s="119"/>
      <c r="V133" s="151"/>
    </row>
    <row r="134" spans="1:22" ht="21.6" thickTop="1" thickBot="1" x14ac:dyDescent="0.3">
      <c r="A134" s="834">
        <f t="shared" ref="A134" si="27">A130+1</f>
        <v>31</v>
      </c>
      <c r="B134" s="137" t="s">
        <v>22</v>
      </c>
      <c r="C134" s="137" t="s">
        <v>23</v>
      </c>
      <c r="D134" s="137" t="s">
        <v>5593</v>
      </c>
      <c r="E134" s="837" t="s">
        <v>5594</v>
      </c>
      <c r="F134" s="837"/>
      <c r="G134" s="837" t="s">
        <v>17</v>
      </c>
      <c r="H134" s="771"/>
      <c r="I134" s="102"/>
      <c r="J134" s="138" t="s">
        <v>5608</v>
      </c>
      <c r="K134" s="139"/>
      <c r="L134" s="139"/>
      <c r="M134" s="140"/>
      <c r="N134" s="119"/>
      <c r="V134" s="151"/>
    </row>
    <row r="135" spans="1:22" ht="13.8" thickBot="1" x14ac:dyDescent="0.3">
      <c r="A135" s="750"/>
      <c r="B135" s="142"/>
      <c r="C135" s="142"/>
      <c r="D135" s="143"/>
      <c r="E135" s="142"/>
      <c r="F135" s="142"/>
      <c r="G135" s="726"/>
      <c r="H135" s="838"/>
      <c r="I135" s="839"/>
      <c r="J135" s="78" t="s">
        <v>5608</v>
      </c>
      <c r="K135" s="78"/>
      <c r="L135" s="78"/>
      <c r="M135" s="145"/>
      <c r="N135" s="119"/>
      <c r="V135" s="151"/>
    </row>
    <row r="136" spans="1:22" ht="21" thickBot="1" x14ac:dyDescent="0.3">
      <c r="A136" s="750"/>
      <c r="B136" s="148" t="s">
        <v>34</v>
      </c>
      <c r="C136" s="148" t="s">
        <v>35</v>
      </c>
      <c r="D136" s="148" t="s">
        <v>5600</v>
      </c>
      <c r="E136" s="840" t="s">
        <v>5601</v>
      </c>
      <c r="F136" s="840"/>
      <c r="G136" s="730"/>
      <c r="H136" s="731"/>
      <c r="I136" s="732"/>
      <c r="J136" s="149" t="s">
        <v>5630</v>
      </c>
      <c r="K136" s="82"/>
      <c r="L136" s="82"/>
      <c r="M136" s="150"/>
      <c r="N136" s="119"/>
      <c r="V136" s="151"/>
    </row>
    <row r="137" spans="1:22" ht="13.8" thickBot="1" x14ac:dyDescent="0.3">
      <c r="A137" s="842"/>
      <c r="B137" s="152"/>
      <c r="C137" s="152"/>
      <c r="D137" s="153"/>
      <c r="E137" s="154" t="s">
        <v>5605</v>
      </c>
      <c r="F137" s="155"/>
      <c r="G137" s="712"/>
      <c r="H137" s="713"/>
      <c r="I137" s="714"/>
      <c r="J137" s="149" t="s">
        <v>5631</v>
      </c>
      <c r="K137" s="82"/>
      <c r="L137" s="82"/>
      <c r="M137" s="150"/>
      <c r="N137" s="119"/>
      <c r="V137" s="151"/>
    </row>
    <row r="138" spans="1:22" ht="21.6" thickTop="1" thickBot="1" x14ac:dyDescent="0.3">
      <c r="A138" s="834">
        <f t="shared" ref="A138" si="28">A134+1</f>
        <v>32</v>
      </c>
      <c r="B138" s="137" t="s">
        <v>22</v>
      </c>
      <c r="C138" s="137" t="s">
        <v>23</v>
      </c>
      <c r="D138" s="137" t="s">
        <v>5593</v>
      </c>
      <c r="E138" s="837" t="s">
        <v>5594</v>
      </c>
      <c r="F138" s="837"/>
      <c r="G138" s="837" t="s">
        <v>17</v>
      </c>
      <c r="H138" s="771"/>
      <c r="I138" s="102"/>
      <c r="J138" s="138" t="s">
        <v>5608</v>
      </c>
      <c r="K138" s="139"/>
      <c r="L138" s="139"/>
      <c r="M138" s="140"/>
      <c r="N138" s="119"/>
      <c r="V138" s="151"/>
    </row>
    <row r="139" spans="1:22" ht="13.8" thickBot="1" x14ac:dyDescent="0.3">
      <c r="A139" s="750"/>
      <c r="B139" s="142"/>
      <c r="C139" s="142"/>
      <c r="D139" s="143"/>
      <c r="E139" s="142"/>
      <c r="F139" s="142"/>
      <c r="G139" s="726"/>
      <c r="H139" s="838"/>
      <c r="I139" s="839"/>
      <c r="J139" s="78" t="s">
        <v>5608</v>
      </c>
      <c r="K139" s="78"/>
      <c r="L139" s="78"/>
      <c r="M139" s="145"/>
      <c r="N139" s="119"/>
      <c r="V139" s="151"/>
    </row>
    <row r="140" spans="1:22" ht="21" thickBot="1" x14ac:dyDescent="0.3">
      <c r="A140" s="750"/>
      <c r="B140" s="148" t="s">
        <v>34</v>
      </c>
      <c r="C140" s="148" t="s">
        <v>35</v>
      </c>
      <c r="D140" s="148" t="s">
        <v>5600</v>
      </c>
      <c r="E140" s="840" t="s">
        <v>5601</v>
      </c>
      <c r="F140" s="840"/>
      <c r="G140" s="730"/>
      <c r="H140" s="731"/>
      <c r="I140" s="732"/>
      <c r="J140" s="149" t="s">
        <v>5630</v>
      </c>
      <c r="K140" s="82"/>
      <c r="L140" s="82"/>
      <c r="M140" s="150"/>
      <c r="N140" s="119"/>
      <c r="V140" s="151"/>
    </row>
    <row r="141" spans="1:22" ht="13.8" thickBot="1" x14ac:dyDescent="0.3">
      <c r="A141" s="842"/>
      <c r="B141" s="152"/>
      <c r="C141" s="152"/>
      <c r="D141" s="153"/>
      <c r="E141" s="154" t="s">
        <v>5605</v>
      </c>
      <c r="F141" s="155"/>
      <c r="G141" s="712"/>
      <c r="H141" s="713"/>
      <c r="I141" s="714"/>
      <c r="J141" s="149" t="s">
        <v>5631</v>
      </c>
      <c r="K141" s="82"/>
      <c r="L141" s="82"/>
      <c r="M141" s="150"/>
      <c r="N141" s="119"/>
      <c r="V141" s="151"/>
    </row>
    <row r="142" spans="1:22" ht="21.6" thickTop="1" thickBot="1" x14ac:dyDescent="0.3">
      <c r="A142" s="834">
        <f t="shared" ref="A142" si="29">A138+1</f>
        <v>33</v>
      </c>
      <c r="B142" s="137" t="s">
        <v>22</v>
      </c>
      <c r="C142" s="137" t="s">
        <v>23</v>
      </c>
      <c r="D142" s="137" t="s">
        <v>5593</v>
      </c>
      <c r="E142" s="837" t="s">
        <v>5594</v>
      </c>
      <c r="F142" s="837"/>
      <c r="G142" s="837" t="s">
        <v>17</v>
      </c>
      <c r="H142" s="771"/>
      <c r="I142" s="102"/>
      <c r="J142" s="138" t="s">
        <v>5608</v>
      </c>
      <c r="K142" s="139"/>
      <c r="L142" s="139"/>
      <c r="M142" s="140"/>
      <c r="N142" s="119"/>
      <c r="V142" s="151"/>
    </row>
    <row r="143" spans="1:22" ht="13.8" thickBot="1" x14ac:dyDescent="0.3">
      <c r="A143" s="750"/>
      <c r="B143" s="142"/>
      <c r="C143" s="142"/>
      <c r="D143" s="143"/>
      <c r="E143" s="142"/>
      <c r="F143" s="142"/>
      <c r="G143" s="726"/>
      <c r="H143" s="838"/>
      <c r="I143" s="839"/>
      <c r="J143" s="78" t="s">
        <v>5608</v>
      </c>
      <c r="K143" s="78"/>
      <c r="L143" s="78"/>
      <c r="M143" s="145"/>
      <c r="N143" s="119"/>
      <c r="V143" s="151"/>
    </row>
    <row r="144" spans="1:22" ht="21" thickBot="1" x14ac:dyDescent="0.3">
      <c r="A144" s="750"/>
      <c r="B144" s="148" t="s">
        <v>34</v>
      </c>
      <c r="C144" s="148" t="s">
        <v>35</v>
      </c>
      <c r="D144" s="148" t="s">
        <v>5600</v>
      </c>
      <c r="E144" s="840" t="s">
        <v>5601</v>
      </c>
      <c r="F144" s="840"/>
      <c r="G144" s="730"/>
      <c r="H144" s="731"/>
      <c r="I144" s="732"/>
      <c r="J144" s="149" t="s">
        <v>5630</v>
      </c>
      <c r="K144" s="82"/>
      <c r="L144" s="82"/>
      <c r="M144" s="150"/>
      <c r="N144" s="119"/>
      <c r="V144" s="151"/>
    </row>
    <row r="145" spans="1:22" ht="13.8" thickBot="1" x14ac:dyDescent="0.3">
      <c r="A145" s="842"/>
      <c r="B145" s="152"/>
      <c r="C145" s="152"/>
      <c r="D145" s="153"/>
      <c r="E145" s="154" t="s">
        <v>5605</v>
      </c>
      <c r="F145" s="155"/>
      <c r="G145" s="712"/>
      <c r="H145" s="713"/>
      <c r="I145" s="714"/>
      <c r="J145" s="149" t="s">
        <v>5631</v>
      </c>
      <c r="K145" s="82"/>
      <c r="L145" s="82"/>
      <c r="M145" s="150"/>
      <c r="N145" s="119"/>
      <c r="V145" s="151"/>
    </row>
    <row r="146" spans="1:22" ht="21.6" thickTop="1" thickBot="1" x14ac:dyDescent="0.3">
      <c r="A146" s="834">
        <f t="shared" ref="A146" si="30">A142+1</f>
        <v>34</v>
      </c>
      <c r="B146" s="137" t="s">
        <v>22</v>
      </c>
      <c r="C146" s="137" t="s">
        <v>23</v>
      </c>
      <c r="D146" s="137" t="s">
        <v>5593</v>
      </c>
      <c r="E146" s="837" t="s">
        <v>5594</v>
      </c>
      <c r="F146" s="837"/>
      <c r="G146" s="837" t="s">
        <v>17</v>
      </c>
      <c r="H146" s="771"/>
      <c r="I146" s="102"/>
      <c r="J146" s="138" t="s">
        <v>5608</v>
      </c>
      <c r="K146" s="139"/>
      <c r="L146" s="139"/>
      <c r="M146" s="140"/>
      <c r="N146" s="119"/>
      <c r="V146" s="151"/>
    </row>
    <row r="147" spans="1:22" ht="13.8" thickBot="1" x14ac:dyDescent="0.3">
      <c r="A147" s="750"/>
      <c r="B147" s="142"/>
      <c r="C147" s="142"/>
      <c r="D147" s="143"/>
      <c r="E147" s="142"/>
      <c r="F147" s="142"/>
      <c r="G147" s="726"/>
      <c r="H147" s="838"/>
      <c r="I147" s="839"/>
      <c r="J147" s="78" t="s">
        <v>5608</v>
      </c>
      <c r="K147" s="78"/>
      <c r="L147" s="78"/>
      <c r="M147" s="145"/>
      <c r="N147" s="119"/>
      <c r="V147" s="151"/>
    </row>
    <row r="148" spans="1:22" ht="21" thickBot="1" x14ac:dyDescent="0.3">
      <c r="A148" s="750"/>
      <c r="B148" s="148" t="s">
        <v>34</v>
      </c>
      <c r="C148" s="148" t="s">
        <v>35</v>
      </c>
      <c r="D148" s="148" t="s">
        <v>5600</v>
      </c>
      <c r="E148" s="840" t="s">
        <v>5601</v>
      </c>
      <c r="F148" s="840"/>
      <c r="G148" s="730"/>
      <c r="H148" s="731"/>
      <c r="I148" s="732"/>
      <c r="J148" s="149" t="s">
        <v>5630</v>
      </c>
      <c r="K148" s="82"/>
      <c r="L148" s="82"/>
      <c r="M148" s="150"/>
      <c r="N148" s="119"/>
      <c r="V148" s="151"/>
    </row>
    <row r="149" spans="1:22" ht="13.8" thickBot="1" x14ac:dyDescent="0.3">
      <c r="A149" s="842"/>
      <c r="B149" s="152"/>
      <c r="C149" s="152"/>
      <c r="D149" s="153"/>
      <c r="E149" s="154" t="s">
        <v>5605</v>
      </c>
      <c r="F149" s="155"/>
      <c r="G149" s="712"/>
      <c r="H149" s="713"/>
      <c r="I149" s="714"/>
      <c r="J149" s="149" t="s">
        <v>5631</v>
      </c>
      <c r="K149" s="82"/>
      <c r="L149" s="82"/>
      <c r="M149" s="150"/>
      <c r="N149" s="119"/>
      <c r="V149" s="151"/>
    </row>
    <row r="150" spans="1:22" ht="21.6" thickTop="1" thickBot="1" x14ac:dyDescent="0.3">
      <c r="A150" s="834">
        <f t="shared" ref="A150" si="31">A146+1</f>
        <v>35</v>
      </c>
      <c r="B150" s="137" t="s">
        <v>22</v>
      </c>
      <c r="C150" s="137" t="s">
        <v>23</v>
      </c>
      <c r="D150" s="137" t="s">
        <v>5593</v>
      </c>
      <c r="E150" s="837" t="s">
        <v>5594</v>
      </c>
      <c r="F150" s="837"/>
      <c r="G150" s="837" t="s">
        <v>17</v>
      </c>
      <c r="H150" s="771"/>
      <c r="I150" s="102"/>
      <c r="J150" s="138" t="s">
        <v>5608</v>
      </c>
      <c r="K150" s="139"/>
      <c r="L150" s="139"/>
      <c r="M150" s="140"/>
      <c r="N150" s="119"/>
      <c r="V150" s="151"/>
    </row>
    <row r="151" spans="1:22" ht="13.8" thickBot="1" x14ac:dyDescent="0.3">
      <c r="A151" s="750"/>
      <c r="B151" s="142"/>
      <c r="C151" s="142"/>
      <c r="D151" s="143"/>
      <c r="E151" s="142"/>
      <c r="F151" s="142"/>
      <c r="G151" s="726"/>
      <c r="H151" s="838"/>
      <c r="I151" s="839"/>
      <c r="J151" s="78" t="s">
        <v>5608</v>
      </c>
      <c r="K151" s="78"/>
      <c r="L151" s="78"/>
      <c r="M151" s="145"/>
      <c r="N151" s="119"/>
      <c r="V151" s="151"/>
    </row>
    <row r="152" spans="1:22" ht="21" thickBot="1" x14ac:dyDescent="0.3">
      <c r="A152" s="750"/>
      <c r="B152" s="148" t="s">
        <v>34</v>
      </c>
      <c r="C152" s="148" t="s">
        <v>35</v>
      </c>
      <c r="D152" s="148" t="s">
        <v>5600</v>
      </c>
      <c r="E152" s="840" t="s">
        <v>5601</v>
      </c>
      <c r="F152" s="840"/>
      <c r="G152" s="730"/>
      <c r="H152" s="731"/>
      <c r="I152" s="732"/>
      <c r="J152" s="149" t="s">
        <v>5630</v>
      </c>
      <c r="K152" s="82"/>
      <c r="L152" s="82"/>
      <c r="M152" s="150"/>
      <c r="N152" s="119"/>
      <c r="V152" s="151"/>
    </row>
    <row r="153" spans="1:22" ht="13.8" thickBot="1" x14ac:dyDescent="0.3">
      <c r="A153" s="842"/>
      <c r="B153" s="152"/>
      <c r="C153" s="152"/>
      <c r="D153" s="153"/>
      <c r="E153" s="154" t="s">
        <v>5605</v>
      </c>
      <c r="F153" s="155"/>
      <c r="G153" s="712"/>
      <c r="H153" s="713"/>
      <c r="I153" s="714"/>
      <c r="J153" s="149" t="s">
        <v>5631</v>
      </c>
      <c r="K153" s="82"/>
      <c r="L153" s="82"/>
      <c r="M153" s="150"/>
      <c r="N153" s="119"/>
      <c r="V153" s="151"/>
    </row>
    <row r="154" spans="1:22" ht="21.6" thickTop="1" thickBot="1" x14ac:dyDescent="0.3">
      <c r="A154" s="834">
        <f t="shared" ref="A154" si="32">A150+1</f>
        <v>36</v>
      </c>
      <c r="B154" s="137" t="s">
        <v>22</v>
      </c>
      <c r="C154" s="137" t="s">
        <v>23</v>
      </c>
      <c r="D154" s="137" t="s">
        <v>5593</v>
      </c>
      <c r="E154" s="837" t="s">
        <v>5594</v>
      </c>
      <c r="F154" s="837"/>
      <c r="G154" s="837" t="s">
        <v>17</v>
      </c>
      <c r="H154" s="771"/>
      <c r="I154" s="102"/>
      <c r="J154" s="138" t="s">
        <v>5608</v>
      </c>
      <c r="K154" s="139"/>
      <c r="L154" s="139"/>
      <c r="M154" s="140"/>
      <c r="N154" s="119"/>
      <c r="V154" s="151"/>
    </row>
    <row r="155" spans="1:22" ht="13.8" thickBot="1" x14ac:dyDescent="0.3">
      <c r="A155" s="750"/>
      <c r="B155" s="142"/>
      <c r="C155" s="142"/>
      <c r="D155" s="143"/>
      <c r="E155" s="142"/>
      <c r="F155" s="142"/>
      <c r="G155" s="726"/>
      <c r="H155" s="838"/>
      <c r="I155" s="839"/>
      <c r="J155" s="78" t="s">
        <v>5608</v>
      </c>
      <c r="K155" s="78"/>
      <c r="L155" s="78"/>
      <c r="M155" s="145"/>
      <c r="N155" s="119"/>
      <c r="V155" s="151"/>
    </row>
    <row r="156" spans="1:22" ht="21" thickBot="1" x14ac:dyDescent="0.3">
      <c r="A156" s="750"/>
      <c r="B156" s="148" t="s">
        <v>34</v>
      </c>
      <c r="C156" s="148" t="s">
        <v>35</v>
      </c>
      <c r="D156" s="148" t="s">
        <v>5600</v>
      </c>
      <c r="E156" s="840" t="s">
        <v>5601</v>
      </c>
      <c r="F156" s="840"/>
      <c r="G156" s="730"/>
      <c r="H156" s="731"/>
      <c r="I156" s="732"/>
      <c r="J156" s="149" t="s">
        <v>5630</v>
      </c>
      <c r="K156" s="82"/>
      <c r="L156" s="82"/>
      <c r="M156" s="150"/>
      <c r="N156" s="119"/>
      <c r="V156" s="151"/>
    </row>
    <row r="157" spans="1:22" ht="13.8" thickBot="1" x14ac:dyDescent="0.3">
      <c r="A157" s="842"/>
      <c r="B157" s="152"/>
      <c r="C157" s="152"/>
      <c r="D157" s="153"/>
      <c r="E157" s="154" t="s">
        <v>5605</v>
      </c>
      <c r="F157" s="155"/>
      <c r="G157" s="712"/>
      <c r="H157" s="713"/>
      <c r="I157" s="714"/>
      <c r="J157" s="149" t="s">
        <v>5631</v>
      </c>
      <c r="K157" s="82"/>
      <c r="L157" s="82"/>
      <c r="M157" s="150"/>
      <c r="N157" s="119"/>
      <c r="V157" s="151"/>
    </row>
    <row r="158" spans="1:22" ht="21.6" thickTop="1" thickBot="1" x14ac:dyDescent="0.3">
      <c r="A158" s="834">
        <f t="shared" ref="A158" si="33">A154+1</f>
        <v>37</v>
      </c>
      <c r="B158" s="137" t="s">
        <v>22</v>
      </c>
      <c r="C158" s="137" t="s">
        <v>23</v>
      </c>
      <c r="D158" s="137" t="s">
        <v>5593</v>
      </c>
      <c r="E158" s="837" t="s">
        <v>5594</v>
      </c>
      <c r="F158" s="837"/>
      <c r="G158" s="837" t="s">
        <v>17</v>
      </c>
      <c r="H158" s="771"/>
      <c r="I158" s="102"/>
      <c r="J158" s="138" t="s">
        <v>5608</v>
      </c>
      <c r="K158" s="139"/>
      <c r="L158" s="139"/>
      <c r="M158" s="140"/>
      <c r="N158" s="119"/>
      <c r="V158" s="151"/>
    </row>
    <row r="159" spans="1:22" ht="13.8" thickBot="1" x14ac:dyDescent="0.3">
      <c r="A159" s="750"/>
      <c r="B159" s="142"/>
      <c r="C159" s="142"/>
      <c r="D159" s="143"/>
      <c r="E159" s="142"/>
      <c r="F159" s="142"/>
      <c r="G159" s="726"/>
      <c r="H159" s="838"/>
      <c r="I159" s="839"/>
      <c r="J159" s="78" t="s">
        <v>5608</v>
      </c>
      <c r="K159" s="78"/>
      <c r="L159" s="78"/>
      <c r="M159" s="145"/>
      <c r="N159" s="119"/>
      <c r="V159" s="151"/>
    </row>
    <row r="160" spans="1:22" ht="21" thickBot="1" x14ac:dyDescent="0.3">
      <c r="A160" s="750"/>
      <c r="B160" s="148" t="s">
        <v>34</v>
      </c>
      <c r="C160" s="148" t="s">
        <v>35</v>
      </c>
      <c r="D160" s="148" t="s">
        <v>5600</v>
      </c>
      <c r="E160" s="840" t="s">
        <v>5601</v>
      </c>
      <c r="F160" s="840"/>
      <c r="G160" s="730"/>
      <c r="H160" s="731"/>
      <c r="I160" s="732"/>
      <c r="J160" s="149" t="s">
        <v>5630</v>
      </c>
      <c r="K160" s="82"/>
      <c r="L160" s="82"/>
      <c r="M160" s="150"/>
      <c r="N160" s="119"/>
      <c r="V160" s="151"/>
    </row>
    <row r="161" spans="1:22" ht="13.8" thickBot="1" x14ac:dyDescent="0.3">
      <c r="A161" s="842"/>
      <c r="B161" s="152"/>
      <c r="C161" s="152"/>
      <c r="D161" s="153"/>
      <c r="E161" s="154" t="s">
        <v>5605</v>
      </c>
      <c r="F161" s="155"/>
      <c r="G161" s="712"/>
      <c r="H161" s="713"/>
      <c r="I161" s="714"/>
      <c r="J161" s="149" t="s">
        <v>5631</v>
      </c>
      <c r="K161" s="82"/>
      <c r="L161" s="82"/>
      <c r="M161" s="150"/>
      <c r="N161" s="119"/>
      <c r="V161" s="151"/>
    </row>
    <row r="162" spans="1:22" ht="21.6" thickTop="1" thickBot="1" x14ac:dyDescent="0.3">
      <c r="A162" s="834">
        <f t="shared" ref="A162" si="34">A158+1</f>
        <v>38</v>
      </c>
      <c r="B162" s="137" t="s">
        <v>22</v>
      </c>
      <c r="C162" s="137" t="s">
        <v>23</v>
      </c>
      <c r="D162" s="137" t="s">
        <v>5593</v>
      </c>
      <c r="E162" s="837" t="s">
        <v>5594</v>
      </c>
      <c r="F162" s="837"/>
      <c r="G162" s="837" t="s">
        <v>17</v>
      </c>
      <c r="H162" s="771"/>
      <c r="I162" s="102"/>
      <c r="J162" s="138" t="s">
        <v>5608</v>
      </c>
      <c r="K162" s="139"/>
      <c r="L162" s="139"/>
      <c r="M162" s="140"/>
      <c r="N162" s="119"/>
      <c r="V162" s="151"/>
    </row>
    <row r="163" spans="1:22" ht="13.8" thickBot="1" x14ac:dyDescent="0.3">
      <c r="A163" s="750"/>
      <c r="B163" s="142"/>
      <c r="C163" s="142"/>
      <c r="D163" s="143"/>
      <c r="E163" s="142"/>
      <c r="F163" s="142"/>
      <c r="G163" s="726"/>
      <c r="H163" s="838"/>
      <c r="I163" s="839"/>
      <c r="J163" s="78" t="s">
        <v>5608</v>
      </c>
      <c r="K163" s="78"/>
      <c r="L163" s="78"/>
      <c r="M163" s="145"/>
      <c r="N163" s="119"/>
      <c r="V163" s="151"/>
    </row>
    <row r="164" spans="1:22" ht="21" thickBot="1" x14ac:dyDescent="0.3">
      <c r="A164" s="750"/>
      <c r="B164" s="148" t="s">
        <v>34</v>
      </c>
      <c r="C164" s="148" t="s">
        <v>35</v>
      </c>
      <c r="D164" s="148" t="s">
        <v>5600</v>
      </c>
      <c r="E164" s="840" t="s">
        <v>5601</v>
      </c>
      <c r="F164" s="840"/>
      <c r="G164" s="730"/>
      <c r="H164" s="731"/>
      <c r="I164" s="732"/>
      <c r="J164" s="149" t="s">
        <v>5630</v>
      </c>
      <c r="K164" s="82"/>
      <c r="L164" s="82"/>
      <c r="M164" s="150"/>
      <c r="N164" s="119"/>
      <c r="V164" s="151"/>
    </row>
    <row r="165" spans="1:22" ht="13.8" thickBot="1" x14ac:dyDescent="0.3">
      <c r="A165" s="842"/>
      <c r="B165" s="152"/>
      <c r="C165" s="152"/>
      <c r="D165" s="153"/>
      <c r="E165" s="154" t="s">
        <v>5605</v>
      </c>
      <c r="F165" s="155"/>
      <c r="G165" s="712"/>
      <c r="H165" s="713"/>
      <c r="I165" s="714"/>
      <c r="J165" s="149" t="s">
        <v>5631</v>
      </c>
      <c r="K165" s="82"/>
      <c r="L165" s="82"/>
      <c r="M165" s="150"/>
      <c r="N165" s="119"/>
      <c r="V165" s="151"/>
    </row>
    <row r="166" spans="1:22" ht="21.6" thickTop="1" thickBot="1" x14ac:dyDescent="0.3">
      <c r="A166" s="834">
        <f t="shared" ref="A166" si="35">A162+1</f>
        <v>39</v>
      </c>
      <c r="B166" s="137" t="s">
        <v>22</v>
      </c>
      <c r="C166" s="137" t="s">
        <v>23</v>
      </c>
      <c r="D166" s="137" t="s">
        <v>5593</v>
      </c>
      <c r="E166" s="837" t="s">
        <v>5594</v>
      </c>
      <c r="F166" s="837"/>
      <c r="G166" s="837" t="s">
        <v>17</v>
      </c>
      <c r="H166" s="771"/>
      <c r="I166" s="102"/>
      <c r="J166" s="138" t="s">
        <v>5608</v>
      </c>
      <c r="K166" s="139"/>
      <c r="L166" s="139"/>
      <c r="M166" s="140"/>
      <c r="N166" s="119"/>
      <c r="V166" s="151"/>
    </row>
    <row r="167" spans="1:22" ht="13.8" thickBot="1" x14ac:dyDescent="0.3">
      <c r="A167" s="750"/>
      <c r="B167" s="142"/>
      <c r="C167" s="142"/>
      <c r="D167" s="143"/>
      <c r="E167" s="142"/>
      <c r="F167" s="142"/>
      <c r="G167" s="726"/>
      <c r="H167" s="838"/>
      <c r="I167" s="839"/>
      <c r="J167" s="78" t="s">
        <v>5608</v>
      </c>
      <c r="K167" s="78"/>
      <c r="L167" s="78"/>
      <c r="M167" s="145"/>
      <c r="N167" s="119"/>
      <c r="V167" s="151"/>
    </row>
    <row r="168" spans="1:22" ht="21" thickBot="1" x14ac:dyDescent="0.3">
      <c r="A168" s="750"/>
      <c r="B168" s="148" t="s">
        <v>34</v>
      </c>
      <c r="C168" s="148" t="s">
        <v>35</v>
      </c>
      <c r="D168" s="148" t="s">
        <v>5600</v>
      </c>
      <c r="E168" s="840" t="s">
        <v>5601</v>
      </c>
      <c r="F168" s="840"/>
      <c r="G168" s="730"/>
      <c r="H168" s="731"/>
      <c r="I168" s="732"/>
      <c r="J168" s="149" t="s">
        <v>5630</v>
      </c>
      <c r="K168" s="82"/>
      <c r="L168" s="82"/>
      <c r="M168" s="150"/>
      <c r="N168" s="119"/>
      <c r="V168" s="151"/>
    </row>
    <row r="169" spans="1:22" ht="13.8" thickBot="1" x14ac:dyDescent="0.3">
      <c r="A169" s="842"/>
      <c r="B169" s="152"/>
      <c r="C169" s="152"/>
      <c r="D169" s="153"/>
      <c r="E169" s="154" t="s">
        <v>5605</v>
      </c>
      <c r="F169" s="155"/>
      <c r="G169" s="712"/>
      <c r="H169" s="713"/>
      <c r="I169" s="714"/>
      <c r="J169" s="149" t="s">
        <v>5631</v>
      </c>
      <c r="K169" s="82"/>
      <c r="L169" s="82"/>
      <c r="M169" s="150"/>
      <c r="N169" s="119"/>
      <c r="V169" s="151"/>
    </row>
    <row r="170" spans="1:22" ht="21.6" thickTop="1" thickBot="1" x14ac:dyDescent="0.3">
      <c r="A170" s="834">
        <f t="shared" ref="A170" si="36">A166+1</f>
        <v>40</v>
      </c>
      <c r="B170" s="137" t="s">
        <v>22</v>
      </c>
      <c r="C170" s="137" t="s">
        <v>23</v>
      </c>
      <c r="D170" s="137" t="s">
        <v>5593</v>
      </c>
      <c r="E170" s="837" t="s">
        <v>5594</v>
      </c>
      <c r="F170" s="837"/>
      <c r="G170" s="837" t="s">
        <v>17</v>
      </c>
      <c r="H170" s="771"/>
      <c r="I170" s="102"/>
      <c r="J170" s="138" t="s">
        <v>5608</v>
      </c>
      <c r="K170" s="139"/>
      <c r="L170" s="139"/>
      <c r="M170" s="140"/>
      <c r="N170" s="119"/>
      <c r="V170" s="151"/>
    </row>
    <row r="171" spans="1:22" ht="13.8" thickBot="1" x14ac:dyDescent="0.3">
      <c r="A171" s="750"/>
      <c r="B171" s="142"/>
      <c r="C171" s="142"/>
      <c r="D171" s="143"/>
      <c r="E171" s="142"/>
      <c r="F171" s="142"/>
      <c r="G171" s="726"/>
      <c r="H171" s="838"/>
      <c r="I171" s="839"/>
      <c r="J171" s="78" t="s">
        <v>5608</v>
      </c>
      <c r="K171" s="78"/>
      <c r="L171" s="78"/>
      <c r="M171" s="145"/>
      <c r="N171" s="119"/>
      <c r="V171" s="151"/>
    </row>
    <row r="172" spans="1:22" ht="21" thickBot="1" x14ac:dyDescent="0.3">
      <c r="A172" s="750"/>
      <c r="B172" s="148" t="s">
        <v>34</v>
      </c>
      <c r="C172" s="148" t="s">
        <v>35</v>
      </c>
      <c r="D172" s="148" t="s">
        <v>5600</v>
      </c>
      <c r="E172" s="840" t="s">
        <v>5601</v>
      </c>
      <c r="F172" s="840"/>
      <c r="G172" s="730"/>
      <c r="H172" s="731"/>
      <c r="I172" s="732"/>
      <c r="J172" s="149" t="s">
        <v>5630</v>
      </c>
      <c r="K172" s="82"/>
      <c r="L172" s="82"/>
      <c r="M172" s="150"/>
      <c r="N172" s="119"/>
      <c r="V172" s="151"/>
    </row>
    <row r="173" spans="1:22" ht="13.8" thickBot="1" x14ac:dyDescent="0.3">
      <c r="A173" s="842"/>
      <c r="B173" s="152"/>
      <c r="C173" s="152"/>
      <c r="D173" s="153"/>
      <c r="E173" s="154" t="s">
        <v>5605</v>
      </c>
      <c r="F173" s="155"/>
      <c r="G173" s="712"/>
      <c r="H173" s="713"/>
      <c r="I173" s="714"/>
      <c r="J173" s="149" t="s">
        <v>5631</v>
      </c>
      <c r="K173" s="82"/>
      <c r="L173" s="82"/>
      <c r="M173" s="150"/>
      <c r="N173" s="119"/>
      <c r="V173" s="151"/>
    </row>
    <row r="174" spans="1:22" ht="21.6" thickTop="1" thickBot="1" x14ac:dyDescent="0.3">
      <c r="A174" s="834">
        <f t="shared" ref="A174" si="37">A170+1</f>
        <v>41</v>
      </c>
      <c r="B174" s="137" t="s">
        <v>22</v>
      </c>
      <c r="C174" s="137" t="s">
        <v>23</v>
      </c>
      <c r="D174" s="137" t="s">
        <v>5593</v>
      </c>
      <c r="E174" s="837" t="s">
        <v>5594</v>
      </c>
      <c r="F174" s="837"/>
      <c r="G174" s="837" t="s">
        <v>17</v>
      </c>
      <c r="H174" s="771"/>
      <c r="I174" s="102"/>
      <c r="J174" s="138" t="s">
        <v>5608</v>
      </c>
      <c r="K174" s="139"/>
      <c r="L174" s="139"/>
      <c r="M174" s="140"/>
      <c r="N174" s="119"/>
      <c r="V174" s="151"/>
    </row>
    <row r="175" spans="1:22" ht="13.8" thickBot="1" x14ac:dyDescent="0.3">
      <c r="A175" s="750"/>
      <c r="B175" s="142"/>
      <c r="C175" s="142"/>
      <c r="D175" s="143"/>
      <c r="E175" s="142"/>
      <c r="F175" s="142"/>
      <c r="G175" s="726"/>
      <c r="H175" s="838"/>
      <c r="I175" s="839"/>
      <c r="J175" s="78" t="s">
        <v>5608</v>
      </c>
      <c r="K175" s="78"/>
      <c r="L175" s="78"/>
      <c r="M175" s="145"/>
      <c r="N175" s="119"/>
      <c r="V175" s="151">
        <f>G175</f>
        <v>0</v>
      </c>
    </row>
    <row r="176" spans="1:22" ht="21" thickBot="1" x14ac:dyDescent="0.3">
      <c r="A176" s="750"/>
      <c r="B176" s="148" t="s">
        <v>34</v>
      </c>
      <c r="C176" s="148" t="s">
        <v>35</v>
      </c>
      <c r="D176" s="148" t="s">
        <v>5600</v>
      </c>
      <c r="E176" s="840" t="s">
        <v>5601</v>
      </c>
      <c r="F176" s="840"/>
      <c r="G176" s="730"/>
      <c r="H176" s="731"/>
      <c r="I176" s="732"/>
      <c r="J176" s="149" t="s">
        <v>5630</v>
      </c>
      <c r="K176" s="82"/>
      <c r="L176" s="82"/>
      <c r="M176" s="150"/>
      <c r="N176" s="119"/>
      <c r="V176" s="151"/>
    </row>
    <row r="177" spans="1:22" ht="13.8" thickBot="1" x14ac:dyDescent="0.3">
      <c r="A177" s="842"/>
      <c r="B177" s="152"/>
      <c r="C177" s="152"/>
      <c r="D177" s="153"/>
      <c r="E177" s="154" t="s">
        <v>5605</v>
      </c>
      <c r="F177" s="155"/>
      <c r="G177" s="712"/>
      <c r="H177" s="713"/>
      <c r="I177" s="714"/>
      <c r="J177" s="149" t="s">
        <v>5631</v>
      </c>
      <c r="K177" s="82"/>
      <c r="L177" s="82"/>
      <c r="M177" s="150"/>
      <c r="N177" s="119"/>
      <c r="V177" s="151"/>
    </row>
    <row r="178" spans="1:22" ht="21.6" thickTop="1" thickBot="1" x14ac:dyDescent="0.3">
      <c r="A178" s="834">
        <f t="shared" ref="A178" si="38">A174+1</f>
        <v>42</v>
      </c>
      <c r="B178" s="137" t="s">
        <v>22</v>
      </c>
      <c r="C178" s="137" t="s">
        <v>23</v>
      </c>
      <c r="D178" s="137" t="s">
        <v>5593</v>
      </c>
      <c r="E178" s="837" t="s">
        <v>5594</v>
      </c>
      <c r="F178" s="837"/>
      <c r="G178" s="837" t="s">
        <v>17</v>
      </c>
      <c r="H178" s="771"/>
      <c r="I178" s="102"/>
      <c r="J178" s="138" t="s">
        <v>5608</v>
      </c>
      <c r="K178" s="139"/>
      <c r="L178" s="139"/>
      <c r="M178" s="140"/>
      <c r="N178" s="119"/>
      <c r="V178" s="151"/>
    </row>
    <row r="179" spans="1:22" ht="13.8" thickBot="1" x14ac:dyDescent="0.3">
      <c r="A179" s="750"/>
      <c r="B179" s="142"/>
      <c r="C179" s="142"/>
      <c r="D179" s="143"/>
      <c r="E179" s="142"/>
      <c r="F179" s="142"/>
      <c r="G179" s="726"/>
      <c r="H179" s="838"/>
      <c r="I179" s="839"/>
      <c r="J179" s="78" t="s">
        <v>5608</v>
      </c>
      <c r="K179" s="78"/>
      <c r="L179" s="78"/>
      <c r="M179" s="145"/>
      <c r="N179" s="119"/>
      <c r="V179" s="151">
        <f>G179</f>
        <v>0</v>
      </c>
    </row>
    <row r="180" spans="1:22" ht="21" thickBot="1" x14ac:dyDescent="0.3">
      <c r="A180" s="750"/>
      <c r="B180" s="148" t="s">
        <v>34</v>
      </c>
      <c r="C180" s="148" t="s">
        <v>35</v>
      </c>
      <c r="D180" s="148" t="s">
        <v>5600</v>
      </c>
      <c r="E180" s="840" t="s">
        <v>5601</v>
      </c>
      <c r="F180" s="840"/>
      <c r="G180" s="730"/>
      <c r="H180" s="731"/>
      <c r="I180" s="732"/>
      <c r="J180" s="149" t="s">
        <v>5630</v>
      </c>
      <c r="K180" s="82"/>
      <c r="L180" s="82"/>
      <c r="M180" s="150"/>
      <c r="N180" s="119"/>
      <c r="V180" s="151"/>
    </row>
    <row r="181" spans="1:22" ht="13.8" thickBot="1" x14ac:dyDescent="0.3">
      <c r="A181" s="842"/>
      <c r="B181" s="152"/>
      <c r="C181" s="152"/>
      <c r="D181" s="153"/>
      <c r="E181" s="154" t="s">
        <v>5605</v>
      </c>
      <c r="F181" s="155"/>
      <c r="G181" s="712"/>
      <c r="H181" s="713"/>
      <c r="I181" s="714"/>
      <c r="J181" s="149" t="s">
        <v>5631</v>
      </c>
      <c r="K181" s="82"/>
      <c r="L181" s="82"/>
      <c r="M181" s="150"/>
      <c r="N181" s="119"/>
      <c r="V181" s="151"/>
    </row>
    <row r="182" spans="1:22" ht="21.6" thickTop="1" thickBot="1" x14ac:dyDescent="0.3">
      <c r="A182" s="834">
        <f t="shared" ref="A182" si="39">A178+1</f>
        <v>43</v>
      </c>
      <c r="B182" s="137" t="s">
        <v>22</v>
      </c>
      <c r="C182" s="137" t="s">
        <v>23</v>
      </c>
      <c r="D182" s="137" t="s">
        <v>5593</v>
      </c>
      <c r="E182" s="837" t="s">
        <v>5594</v>
      </c>
      <c r="F182" s="837"/>
      <c r="G182" s="837" t="s">
        <v>17</v>
      </c>
      <c r="H182" s="771"/>
      <c r="I182" s="102"/>
      <c r="J182" s="138" t="s">
        <v>5608</v>
      </c>
      <c r="K182" s="139"/>
      <c r="L182" s="139"/>
      <c r="M182" s="140"/>
      <c r="N182" s="119"/>
      <c r="V182" s="151"/>
    </row>
    <row r="183" spans="1:22" ht="13.8" thickBot="1" x14ac:dyDescent="0.3">
      <c r="A183" s="750"/>
      <c r="B183" s="142"/>
      <c r="C183" s="142"/>
      <c r="D183" s="143"/>
      <c r="E183" s="142"/>
      <c r="F183" s="142"/>
      <c r="G183" s="726"/>
      <c r="H183" s="838"/>
      <c r="I183" s="839"/>
      <c r="J183" s="78" t="s">
        <v>5608</v>
      </c>
      <c r="K183" s="78"/>
      <c r="L183" s="78"/>
      <c r="M183" s="145"/>
      <c r="N183" s="119"/>
      <c r="V183" s="151">
        <f>G183</f>
        <v>0</v>
      </c>
    </row>
    <row r="184" spans="1:22" ht="21" thickBot="1" x14ac:dyDescent="0.3">
      <c r="A184" s="750"/>
      <c r="B184" s="148" t="s">
        <v>34</v>
      </c>
      <c r="C184" s="148" t="s">
        <v>35</v>
      </c>
      <c r="D184" s="148" t="s">
        <v>5600</v>
      </c>
      <c r="E184" s="840" t="s">
        <v>5601</v>
      </c>
      <c r="F184" s="840"/>
      <c r="G184" s="730"/>
      <c r="H184" s="731"/>
      <c r="I184" s="732"/>
      <c r="J184" s="149" t="s">
        <v>5630</v>
      </c>
      <c r="K184" s="82"/>
      <c r="L184" s="82"/>
      <c r="M184" s="150"/>
      <c r="N184" s="119"/>
      <c r="V184" s="151"/>
    </row>
    <row r="185" spans="1:22" ht="13.8" thickBot="1" x14ac:dyDescent="0.3">
      <c r="A185" s="842"/>
      <c r="B185" s="152"/>
      <c r="C185" s="152"/>
      <c r="D185" s="153"/>
      <c r="E185" s="154" t="s">
        <v>5605</v>
      </c>
      <c r="F185" s="155"/>
      <c r="G185" s="712"/>
      <c r="H185" s="713"/>
      <c r="I185" s="714"/>
      <c r="J185" s="149" t="s">
        <v>5631</v>
      </c>
      <c r="K185" s="82"/>
      <c r="L185" s="82"/>
      <c r="M185" s="150"/>
      <c r="N185" s="119"/>
      <c r="V185" s="151"/>
    </row>
    <row r="186" spans="1:22" ht="21.6" thickTop="1" thickBot="1" x14ac:dyDescent="0.3">
      <c r="A186" s="834">
        <f t="shared" ref="A186" si="40">A182+1</f>
        <v>44</v>
      </c>
      <c r="B186" s="137" t="s">
        <v>22</v>
      </c>
      <c r="C186" s="137" t="s">
        <v>23</v>
      </c>
      <c r="D186" s="137" t="s">
        <v>5593</v>
      </c>
      <c r="E186" s="837" t="s">
        <v>5594</v>
      </c>
      <c r="F186" s="837"/>
      <c r="G186" s="837" t="s">
        <v>17</v>
      </c>
      <c r="H186" s="771"/>
      <c r="I186" s="102"/>
      <c r="J186" s="138" t="s">
        <v>5608</v>
      </c>
      <c r="K186" s="139"/>
      <c r="L186" s="139"/>
      <c r="M186" s="140"/>
      <c r="N186" s="119"/>
      <c r="V186" s="151"/>
    </row>
    <row r="187" spans="1:22" ht="13.8" thickBot="1" x14ac:dyDescent="0.3">
      <c r="A187" s="750"/>
      <c r="B187" s="142"/>
      <c r="C187" s="142"/>
      <c r="D187" s="143"/>
      <c r="E187" s="142"/>
      <c r="F187" s="142"/>
      <c r="G187" s="726"/>
      <c r="H187" s="838"/>
      <c r="I187" s="839"/>
      <c r="J187" s="78" t="s">
        <v>5608</v>
      </c>
      <c r="K187" s="78"/>
      <c r="L187" s="78"/>
      <c r="M187" s="145"/>
      <c r="N187" s="119"/>
      <c r="V187" s="151">
        <f>G187</f>
        <v>0</v>
      </c>
    </row>
    <row r="188" spans="1:22" ht="21" thickBot="1" x14ac:dyDescent="0.3">
      <c r="A188" s="750"/>
      <c r="B188" s="148" t="s">
        <v>34</v>
      </c>
      <c r="C188" s="148" t="s">
        <v>35</v>
      </c>
      <c r="D188" s="148" t="s">
        <v>5600</v>
      </c>
      <c r="E188" s="840" t="s">
        <v>5601</v>
      </c>
      <c r="F188" s="840"/>
      <c r="G188" s="730"/>
      <c r="H188" s="731"/>
      <c r="I188" s="732"/>
      <c r="J188" s="149" t="s">
        <v>5630</v>
      </c>
      <c r="K188" s="82"/>
      <c r="L188" s="82"/>
      <c r="M188" s="150"/>
      <c r="N188" s="119"/>
      <c r="V188" s="151"/>
    </row>
    <row r="189" spans="1:22" ht="13.8" thickBot="1" x14ac:dyDescent="0.3">
      <c r="A189" s="842"/>
      <c r="B189" s="152"/>
      <c r="C189" s="152"/>
      <c r="D189" s="153"/>
      <c r="E189" s="154" t="s">
        <v>5605</v>
      </c>
      <c r="F189" s="155"/>
      <c r="G189" s="712"/>
      <c r="H189" s="713"/>
      <c r="I189" s="714"/>
      <c r="J189" s="149" t="s">
        <v>5631</v>
      </c>
      <c r="K189" s="82"/>
      <c r="L189" s="82"/>
      <c r="M189" s="150"/>
      <c r="N189" s="119"/>
      <c r="V189" s="151"/>
    </row>
    <row r="190" spans="1:22" ht="21.6" thickTop="1" thickBot="1" x14ac:dyDescent="0.3">
      <c r="A190" s="834">
        <f t="shared" ref="A190" si="41">A186+1</f>
        <v>45</v>
      </c>
      <c r="B190" s="137" t="s">
        <v>22</v>
      </c>
      <c r="C190" s="137" t="s">
        <v>23</v>
      </c>
      <c r="D190" s="137" t="s">
        <v>5593</v>
      </c>
      <c r="E190" s="837" t="s">
        <v>5594</v>
      </c>
      <c r="F190" s="837"/>
      <c r="G190" s="837" t="s">
        <v>17</v>
      </c>
      <c r="H190" s="771"/>
      <c r="I190" s="102"/>
      <c r="J190" s="138" t="s">
        <v>5608</v>
      </c>
      <c r="K190" s="139"/>
      <c r="L190" s="139"/>
      <c r="M190" s="140"/>
      <c r="N190" s="119"/>
      <c r="V190" s="151"/>
    </row>
    <row r="191" spans="1:22" ht="13.8" thickBot="1" x14ac:dyDescent="0.3">
      <c r="A191" s="750"/>
      <c r="B191" s="142"/>
      <c r="C191" s="142"/>
      <c r="D191" s="143"/>
      <c r="E191" s="142"/>
      <c r="F191" s="142"/>
      <c r="G191" s="726"/>
      <c r="H191" s="838"/>
      <c r="I191" s="839"/>
      <c r="J191" s="78" t="s">
        <v>5608</v>
      </c>
      <c r="K191" s="78"/>
      <c r="L191" s="78"/>
      <c r="M191" s="145"/>
      <c r="N191" s="119"/>
      <c r="V191" s="151">
        <f>G191</f>
        <v>0</v>
      </c>
    </row>
    <row r="192" spans="1:22" ht="21" thickBot="1" x14ac:dyDescent="0.3">
      <c r="A192" s="750"/>
      <c r="B192" s="148" t="s">
        <v>34</v>
      </c>
      <c r="C192" s="148" t="s">
        <v>35</v>
      </c>
      <c r="D192" s="148" t="s">
        <v>5600</v>
      </c>
      <c r="E192" s="840" t="s">
        <v>5601</v>
      </c>
      <c r="F192" s="840"/>
      <c r="G192" s="730"/>
      <c r="H192" s="731"/>
      <c r="I192" s="732"/>
      <c r="J192" s="149" t="s">
        <v>5630</v>
      </c>
      <c r="K192" s="82"/>
      <c r="L192" s="82"/>
      <c r="M192" s="150"/>
      <c r="N192" s="119"/>
      <c r="V192" s="151"/>
    </row>
    <row r="193" spans="1:22" ht="13.8" thickBot="1" x14ac:dyDescent="0.3">
      <c r="A193" s="842"/>
      <c r="B193" s="152"/>
      <c r="C193" s="152"/>
      <c r="D193" s="153"/>
      <c r="E193" s="154" t="s">
        <v>5605</v>
      </c>
      <c r="F193" s="155"/>
      <c r="G193" s="712"/>
      <c r="H193" s="713"/>
      <c r="I193" s="714"/>
      <c r="J193" s="149" t="s">
        <v>5631</v>
      </c>
      <c r="K193" s="82"/>
      <c r="L193" s="82"/>
      <c r="M193" s="150"/>
      <c r="N193" s="119"/>
      <c r="V193" s="151"/>
    </row>
    <row r="194" spans="1:22" ht="21.6" thickTop="1" thickBot="1" x14ac:dyDescent="0.3">
      <c r="A194" s="834">
        <f t="shared" ref="A194" si="42">A190+1</f>
        <v>46</v>
      </c>
      <c r="B194" s="137" t="s">
        <v>22</v>
      </c>
      <c r="C194" s="137" t="s">
        <v>23</v>
      </c>
      <c r="D194" s="137" t="s">
        <v>5593</v>
      </c>
      <c r="E194" s="837" t="s">
        <v>5594</v>
      </c>
      <c r="F194" s="837"/>
      <c r="G194" s="837" t="s">
        <v>17</v>
      </c>
      <c r="H194" s="771"/>
      <c r="I194" s="102"/>
      <c r="J194" s="138" t="s">
        <v>5608</v>
      </c>
      <c r="K194" s="139"/>
      <c r="L194" s="139"/>
      <c r="M194" s="140"/>
      <c r="N194" s="119"/>
      <c r="V194" s="151"/>
    </row>
    <row r="195" spans="1:22" ht="13.8" thickBot="1" x14ac:dyDescent="0.3">
      <c r="A195" s="750"/>
      <c r="B195" s="142"/>
      <c r="C195" s="142"/>
      <c r="D195" s="143"/>
      <c r="E195" s="142"/>
      <c r="F195" s="142"/>
      <c r="G195" s="726"/>
      <c r="H195" s="838"/>
      <c r="I195" s="839"/>
      <c r="J195" s="78" t="s">
        <v>5608</v>
      </c>
      <c r="K195" s="78"/>
      <c r="L195" s="78"/>
      <c r="M195" s="145"/>
      <c r="N195" s="119"/>
      <c r="V195" s="151">
        <f>G195</f>
        <v>0</v>
      </c>
    </row>
    <row r="196" spans="1:22" ht="21" thickBot="1" x14ac:dyDescent="0.3">
      <c r="A196" s="750"/>
      <c r="B196" s="148" t="s">
        <v>34</v>
      </c>
      <c r="C196" s="148" t="s">
        <v>35</v>
      </c>
      <c r="D196" s="148" t="s">
        <v>5600</v>
      </c>
      <c r="E196" s="840" t="s">
        <v>5601</v>
      </c>
      <c r="F196" s="840"/>
      <c r="G196" s="730"/>
      <c r="H196" s="731"/>
      <c r="I196" s="732"/>
      <c r="J196" s="149" t="s">
        <v>5630</v>
      </c>
      <c r="K196" s="82"/>
      <c r="L196" s="82"/>
      <c r="M196" s="150"/>
      <c r="N196" s="119"/>
      <c r="V196" s="151"/>
    </row>
    <row r="197" spans="1:22" ht="13.8" thickBot="1" x14ac:dyDescent="0.3">
      <c r="A197" s="842"/>
      <c r="B197" s="152"/>
      <c r="C197" s="152"/>
      <c r="D197" s="153"/>
      <c r="E197" s="154" t="s">
        <v>5605</v>
      </c>
      <c r="F197" s="155"/>
      <c r="G197" s="712"/>
      <c r="H197" s="713"/>
      <c r="I197" s="714"/>
      <c r="J197" s="149" t="s">
        <v>5631</v>
      </c>
      <c r="K197" s="82"/>
      <c r="L197" s="82"/>
      <c r="M197" s="150"/>
      <c r="N197" s="119"/>
      <c r="V197" s="151"/>
    </row>
    <row r="198" spans="1:22" ht="21.6" thickTop="1" thickBot="1" x14ac:dyDescent="0.3">
      <c r="A198" s="834">
        <f t="shared" ref="A198" si="43">A194+1</f>
        <v>47</v>
      </c>
      <c r="B198" s="137" t="s">
        <v>22</v>
      </c>
      <c r="C198" s="137" t="s">
        <v>23</v>
      </c>
      <c r="D198" s="137" t="s">
        <v>5593</v>
      </c>
      <c r="E198" s="837" t="s">
        <v>5594</v>
      </c>
      <c r="F198" s="837"/>
      <c r="G198" s="837" t="s">
        <v>17</v>
      </c>
      <c r="H198" s="771"/>
      <c r="I198" s="102"/>
      <c r="J198" s="138" t="s">
        <v>5608</v>
      </c>
      <c r="K198" s="139"/>
      <c r="L198" s="139"/>
      <c r="M198" s="140"/>
      <c r="N198" s="119"/>
      <c r="V198" s="151"/>
    </row>
    <row r="199" spans="1:22" ht="13.8" thickBot="1" x14ac:dyDescent="0.3">
      <c r="A199" s="750"/>
      <c r="B199" s="142"/>
      <c r="C199" s="142"/>
      <c r="D199" s="143"/>
      <c r="E199" s="142"/>
      <c r="F199" s="142"/>
      <c r="G199" s="726"/>
      <c r="H199" s="838"/>
      <c r="I199" s="839"/>
      <c r="J199" s="78" t="s">
        <v>5608</v>
      </c>
      <c r="K199" s="78"/>
      <c r="L199" s="78"/>
      <c r="M199" s="145"/>
      <c r="N199" s="119"/>
      <c r="V199" s="151">
        <f>G199</f>
        <v>0</v>
      </c>
    </row>
    <row r="200" spans="1:22" ht="21" thickBot="1" x14ac:dyDescent="0.3">
      <c r="A200" s="750"/>
      <c r="B200" s="148" t="s">
        <v>34</v>
      </c>
      <c r="C200" s="148" t="s">
        <v>35</v>
      </c>
      <c r="D200" s="148" t="s">
        <v>5600</v>
      </c>
      <c r="E200" s="840" t="s">
        <v>5601</v>
      </c>
      <c r="F200" s="840"/>
      <c r="G200" s="730"/>
      <c r="H200" s="731"/>
      <c r="I200" s="732"/>
      <c r="J200" s="149" t="s">
        <v>5630</v>
      </c>
      <c r="K200" s="82"/>
      <c r="L200" s="82"/>
      <c r="M200" s="150"/>
      <c r="N200" s="119"/>
      <c r="V200" s="151"/>
    </row>
    <row r="201" spans="1:22" ht="13.8" thickBot="1" x14ac:dyDescent="0.3">
      <c r="A201" s="842"/>
      <c r="B201" s="152"/>
      <c r="C201" s="152"/>
      <c r="D201" s="153"/>
      <c r="E201" s="154" t="s">
        <v>5605</v>
      </c>
      <c r="F201" s="155"/>
      <c r="G201" s="712"/>
      <c r="H201" s="713"/>
      <c r="I201" s="714"/>
      <c r="J201" s="149" t="s">
        <v>5631</v>
      </c>
      <c r="K201" s="82"/>
      <c r="L201" s="82"/>
      <c r="M201" s="150"/>
      <c r="N201" s="119"/>
      <c r="V201" s="151"/>
    </row>
    <row r="202" spans="1:22" ht="21.6" thickTop="1" thickBot="1" x14ac:dyDescent="0.3">
      <c r="A202" s="834">
        <f t="shared" ref="A202" si="44">A198+1</f>
        <v>48</v>
      </c>
      <c r="B202" s="137" t="s">
        <v>22</v>
      </c>
      <c r="C202" s="137" t="s">
        <v>23</v>
      </c>
      <c r="D202" s="137" t="s">
        <v>5593</v>
      </c>
      <c r="E202" s="837" t="s">
        <v>5594</v>
      </c>
      <c r="F202" s="837"/>
      <c r="G202" s="837" t="s">
        <v>17</v>
      </c>
      <c r="H202" s="771"/>
      <c r="I202" s="102"/>
      <c r="J202" s="138" t="s">
        <v>5608</v>
      </c>
      <c r="K202" s="139"/>
      <c r="L202" s="139"/>
      <c r="M202" s="140"/>
      <c r="N202" s="119"/>
      <c r="V202" s="151"/>
    </row>
    <row r="203" spans="1:22" ht="13.8" thickBot="1" x14ac:dyDescent="0.3">
      <c r="A203" s="750"/>
      <c r="B203" s="142"/>
      <c r="C203" s="142"/>
      <c r="D203" s="143"/>
      <c r="E203" s="142"/>
      <c r="F203" s="142"/>
      <c r="G203" s="726"/>
      <c r="H203" s="838"/>
      <c r="I203" s="839"/>
      <c r="J203" s="78" t="s">
        <v>5608</v>
      </c>
      <c r="K203" s="78"/>
      <c r="L203" s="78"/>
      <c r="M203" s="145"/>
      <c r="N203" s="119"/>
      <c r="V203" s="151">
        <f>G203</f>
        <v>0</v>
      </c>
    </row>
    <row r="204" spans="1:22" ht="21" thickBot="1" x14ac:dyDescent="0.3">
      <c r="A204" s="750"/>
      <c r="B204" s="148" t="s">
        <v>34</v>
      </c>
      <c r="C204" s="148" t="s">
        <v>35</v>
      </c>
      <c r="D204" s="148" t="s">
        <v>5600</v>
      </c>
      <c r="E204" s="840" t="s">
        <v>5601</v>
      </c>
      <c r="F204" s="840"/>
      <c r="G204" s="730"/>
      <c r="H204" s="731"/>
      <c r="I204" s="732"/>
      <c r="J204" s="149" t="s">
        <v>5630</v>
      </c>
      <c r="K204" s="82"/>
      <c r="L204" s="82"/>
      <c r="M204" s="150"/>
      <c r="N204" s="119"/>
      <c r="V204" s="151"/>
    </row>
    <row r="205" spans="1:22" ht="13.8" thickBot="1" x14ac:dyDescent="0.3">
      <c r="A205" s="842"/>
      <c r="B205" s="152"/>
      <c r="C205" s="152"/>
      <c r="D205" s="153"/>
      <c r="E205" s="154" t="s">
        <v>5605</v>
      </c>
      <c r="F205" s="155"/>
      <c r="G205" s="712"/>
      <c r="H205" s="713"/>
      <c r="I205" s="714"/>
      <c r="J205" s="149" t="s">
        <v>5631</v>
      </c>
      <c r="K205" s="82"/>
      <c r="L205" s="82"/>
      <c r="M205" s="150"/>
      <c r="N205" s="119"/>
      <c r="V205" s="151"/>
    </row>
    <row r="206" spans="1:22" ht="21.6" thickTop="1" thickBot="1" x14ac:dyDescent="0.3">
      <c r="A206" s="834">
        <f t="shared" ref="A206" si="45">A202+1</f>
        <v>49</v>
      </c>
      <c r="B206" s="137" t="s">
        <v>22</v>
      </c>
      <c r="C206" s="137" t="s">
        <v>23</v>
      </c>
      <c r="D206" s="137" t="s">
        <v>5593</v>
      </c>
      <c r="E206" s="837" t="s">
        <v>5594</v>
      </c>
      <c r="F206" s="837"/>
      <c r="G206" s="837" t="s">
        <v>17</v>
      </c>
      <c r="H206" s="771"/>
      <c r="I206" s="102"/>
      <c r="J206" s="138" t="s">
        <v>5608</v>
      </c>
      <c r="K206" s="139"/>
      <c r="L206" s="139"/>
      <c r="M206" s="140"/>
      <c r="N206" s="119"/>
      <c r="V206" s="151"/>
    </row>
    <row r="207" spans="1:22" ht="13.8" thickBot="1" x14ac:dyDescent="0.3">
      <c r="A207" s="750"/>
      <c r="B207" s="142"/>
      <c r="C207" s="142"/>
      <c r="D207" s="143"/>
      <c r="E207" s="142"/>
      <c r="F207" s="142"/>
      <c r="G207" s="726"/>
      <c r="H207" s="838"/>
      <c r="I207" s="839"/>
      <c r="J207" s="78" t="s">
        <v>5608</v>
      </c>
      <c r="K207" s="78"/>
      <c r="L207" s="78"/>
      <c r="M207" s="145"/>
      <c r="N207" s="119"/>
      <c r="V207" s="151">
        <f>G207</f>
        <v>0</v>
      </c>
    </row>
    <row r="208" spans="1:22" ht="21" thickBot="1" x14ac:dyDescent="0.3">
      <c r="A208" s="750"/>
      <c r="B208" s="148" t="s">
        <v>34</v>
      </c>
      <c r="C208" s="148" t="s">
        <v>35</v>
      </c>
      <c r="D208" s="148" t="s">
        <v>5600</v>
      </c>
      <c r="E208" s="840" t="s">
        <v>5601</v>
      </c>
      <c r="F208" s="840"/>
      <c r="G208" s="730"/>
      <c r="H208" s="731"/>
      <c r="I208" s="732"/>
      <c r="J208" s="149" t="s">
        <v>5630</v>
      </c>
      <c r="K208" s="82"/>
      <c r="L208" s="82"/>
      <c r="M208" s="150"/>
      <c r="N208" s="119"/>
      <c r="V208" s="151"/>
    </row>
    <row r="209" spans="1:22" ht="13.8" thickBot="1" x14ac:dyDescent="0.3">
      <c r="A209" s="842"/>
      <c r="B209" s="152"/>
      <c r="C209" s="152"/>
      <c r="D209" s="153"/>
      <c r="E209" s="154" t="s">
        <v>5605</v>
      </c>
      <c r="F209" s="155"/>
      <c r="G209" s="712"/>
      <c r="H209" s="713"/>
      <c r="I209" s="714"/>
      <c r="J209" s="149" t="s">
        <v>5631</v>
      </c>
      <c r="K209" s="82"/>
      <c r="L209" s="82"/>
      <c r="M209" s="150"/>
      <c r="N209" s="119"/>
      <c r="V209" s="151"/>
    </row>
    <row r="210" spans="1:22" ht="21.6" thickTop="1" thickBot="1" x14ac:dyDescent="0.3">
      <c r="A210" s="834">
        <f t="shared" ref="A210" si="46">A206+1</f>
        <v>50</v>
      </c>
      <c r="B210" s="137" t="s">
        <v>22</v>
      </c>
      <c r="C210" s="137" t="s">
        <v>23</v>
      </c>
      <c r="D210" s="137" t="s">
        <v>5593</v>
      </c>
      <c r="E210" s="837" t="s">
        <v>5594</v>
      </c>
      <c r="F210" s="837"/>
      <c r="G210" s="837" t="s">
        <v>17</v>
      </c>
      <c r="H210" s="771"/>
      <c r="I210" s="102"/>
      <c r="J210" s="138" t="s">
        <v>5608</v>
      </c>
      <c r="K210" s="139"/>
      <c r="L210" s="139"/>
      <c r="M210" s="140"/>
      <c r="N210" s="119"/>
      <c r="V210" s="151"/>
    </row>
    <row r="211" spans="1:22" ht="13.8" thickBot="1" x14ac:dyDescent="0.3">
      <c r="A211" s="750"/>
      <c r="B211" s="142"/>
      <c r="C211" s="142"/>
      <c r="D211" s="143"/>
      <c r="E211" s="142"/>
      <c r="F211" s="142"/>
      <c r="G211" s="726"/>
      <c r="H211" s="838"/>
      <c r="I211" s="839"/>
      <c r="J211" s="78" t="s">
        <v>5608</v>
      </c>
      <c r="K211" s="78"/>
      <c r="L211" s="78"/>
      <c r="M211" s="145"/>
      <c r="N211" s="119"/>
      <c r="V211" s="151">
        <f>G211</f>
        <v>0</v>
      </c>
    </row>
    <row r="212" spans="1:22" ht="21" thickBot="1" x14ac:dyDescent="0.3">
      <c r="A212" s="750"/>
      <c r="B212" s="148" t="s">
        <v>34</v>
      </c>
      <c r="C212" s="148" t="s">
        <v>35</v>
      </c>
      <c r="D212" s="148" t="s">
        <v>5600</v>
      </c>
      <c r="E212" s="840" t="s">
        <v>5601</v>
      </c>
      <c r="F212" s="840"/>
      <c r="G212" s="730"/>
      <c r="H212" s="731"/>
      <c r="I212" s="732"/>
      <c r="J212" s="149" t="s">
        <v>5630</v>
      </c>
      <c r="K212" s="82"/>
      <c r="L212" s="82"/>
      <c r="M212" s="150"/>
      <c r="N212" s="119"/>
      <c r="V212" s="151"/>
    </row>
    <row r="213" spans="1:22" ht="13.8" thickBot="1" x14ac:dyDescent="0.3">
      <c r="A213" s="842"/>
      <c r="B213" s="152"/>
      <c r="C213" s="152"/>
      <c r="D213" s="153"/>
      <c r="E213" s="154" t="s">
        <v>5605</v>
      </c>
      <c r="F213" s="155"/>
      <c r="G213" s="712"/>
      <c r="H213" s="713"/>
      <c r="I213" s="714"/>
      <c r="J213" s="149" t="s">
        <v>5631</v>
      </c>
      <c r="K213" s="82"/>
      <c r="L213" s="82"/>
      <c r="M213" s="150"/>
      <c r="N213" s="119"/>
      <c r="V213" s="151"/>
    </row>
    <row r="214" spans="1:22" ht="21.6" thickTop="1" thickBot="1" x14ac:dyDescent="0.3">
      <c r="A214" s="834">
        <f t="shared" ref="A214" si="47">A210+1</f>
        <v>51</v>
      </c>
      <c r="B214" s="137" t="s">
        <v>22</v>
      </c>
      <c r="C214" s="137" t="s">
        <v>23</v>
      </c>
      <c r="D214" s="137" t="s">
        <v>5593</v>
      </c>
      <c r="E214" s="837" t="s">
        <v>5594</v>
      </c>
      <c r="F214" s="837"/>
      <c r="G214" s="837" t="s">
        <v>17</v>
      </c>
      <c r="H214" s="771"/>
      <c r="I214" s="102"/>
      <c r="J214" s="138" t="s">
        <v>5608</v>
      </c>
      <c r="K214" s="139"/>
      <c r="L214" s="139"/>
      <c r="M214" s="140"/>
      <c r="N214" s="119"/>
      <c r="V214" s="151"/>
    </row>
    <row r="215" spans="1:22" ht="13.8" thickBot="1" x14ac:dyDescent="0.3">
      <c r="A215" s="750"/>
      <c r="B215" s="142"/>
      <c r="C215" s="142"/>
      <c r="D215" s="143"/>
      <c r="E215" s="142"/>
      <c r="F215" s="142"/>
      <c r="G215" s="726"/>
      <c r="H215" s="838"/>
      <c r="I215" s="839"/>
      <c r="J215" s="78" t="s">
        <v>5608</v>
      </c>
      <c r="K215" s="78"/>
      <c r="L215" s="78"/>
      <c r="M215" s="145"/>
      <c r="N215" s="119"/>
      <c r="V215" s="151">
        <f>G215</f>
        <v>0</v>
      </c>
    </row>
    <row r="216" spans="1:22" ht="21" thickBot="1" x14ac:dyDescent="0.3">
      <c r="A216" s="750"/>
      <c r="B216" s="148" t="s">
        <v>34</v>
      </c>
      <c r="C216" s="148" t="s">
        <v>35</v>
      </c>
      <c r="D216" s="148" t="s">
        <v>5600</v>
      </c>
      <c r="E216" s="840" t="s">
        <v>5601</v>
      </c>
      <c r="F216" s="840"/>
      <c r="G216" s="730"/>
      <c r="H216" s="731"/>
      <c r="I216" s="732"/>
      <c r="J216" s="149" t="s">
        <v>5630</v>
      </c>
      <c r="K216" s="82"/>
      <c r="L216" s="82"/>
      <c r="M216" s="150"/>
      <c r="N216" s="119"/>
      <c r="V216" s="151"/>
    </row>
    <row r="217" spans="1:22" ht="13.8" thickBot="1" x14ac:dyDescent="0.3">
      <c r="A217" s="842"/>
      <c r="B217" s="152"/>
      <c r="C217" s="152"/>
      <c r="D217" s="153"/>
      <c r="E217" s="154" t="s">
        <v>5605</v>
      </c>
      <c r="F217" s="155"/>
      <c r="G217" s="712"/>
      <c r="H217" s="713"/>
      <c r="I217" s="714"/>
      <c r="J217" s="149" t="s">
        <v>5631</v>
      </c>
      <c r="K217" s="82"/>
      <c r="L217" s="82"/>
      <c r="M217" s="150"/>
      <c r="N217" s="119"/>
      <c r="V217" s="151"/>
    </row>
    <row r="218" spans="1:22" ht="21.6" thickTop="1" thickBot="1" x14ac:dyDescent="0.3">
      <c r="A218" s="834">
        <f t="shared" ref="A218" si="48">A214+1</f>
        <v>52</v>
      </c>
      <c r="B218" s="137" t="s">
        <v>22</v>
      </c>
      <c r="C218" s="137" t="s">
        <v>23</v>
      </c>
      <c r="D218" s="137" t="s">
        <v>5593</v>
      </c>
      <c r="E218" s="837" t="s">
        <v>5594</v>
      </c>
      <c r="F218" s="837"/>
      <c r="G218" s="837" t="s">
        <v>17</v>
      </c>
      <c r="H218" s="771"/>
      <c r="I218" s="102"/>
      <c r="J218" s="138" t="s">
        <v>5608</v>
      </c>
      <c r="K218" s="139"/>
      <c r="L218" s="139"/>
      <c r="M218" s="140"/>
      <c r="N218" s="119"/>
      <c r="V218" s="151"/>
    </row>
    <row r="219" spans="1:22" ht="13.8" thickBot="1" x14ac:dyDescent="0.3">
      <c r="A219" s="750"/>
      <c r="B219" s="142"/>
      <c r="C219" s="142"/>
      <c r="D219" s="143"/>
      <c r="E219" s="142"/>
      <c r="F219" s="142"/>
      <c r="G219" s="726"/>
      <c r="H219" s="838"/>
      <c r="I219" s="839"/>
      <c r="J219" s="78" t="s">
        <v>5608</v>
      </c>
      <c r="K219" s="78"/>
      <c r="L219" s="78"/>
      <c r="M219" s="145"/>
      <c r="N219" s="119"/>
      <c r="V219" s="151">
        <f>G219</f>
        <v>0</v>
      </c>
    </row>
    <row r="220" spans="1:22" ht="21" thickBot="1" x14ac:dyDescent="0.3">
      <c r="A220" s="750"/>
      <c r="B220" s="148" t="s">
        <v>34</v>
      </c>
      <c r="C220" s="148" t="s">
        <v>35</v>
      </c>
      <c r="D220" s="148" t="s">
        <v>5600</v>
      </c>
      <c r="E220" s="840" t="s">
        <v>5601</v>
      </c>
      <c r="F220" s="840"/>
      <c r="G220" s="730"/>
      <c r="H220" s="731"/>
      <c r="I220" s="732"/>
      <c r="J220" s="149" t="s">
        <v>5630</v>
      </c>
      <c r="K220" s="82"/>
      <c r="L220" s="82"/>
      <c r="M220" s="150"/>
      <c r="N220" s="119"/>
      <c r="V220" s="151"/>
    </row>
    <row r="221" spans="1:22" ht="13.8" thickBot="1" x14ac:dyDescent="0.3">
      <c r="A221" s="842"/>
      <c r="B221" s="152"/>
      <c r="C221" s="152"/>
      <c r="D221" s="153"/>
      <c r="E221" s="154" t="s">
        <v>5605</v>
      </c>
      <c r="F221" s="155"/>
      <c r="G221" s="712"/>
      <c r="H221" s="713"/>
      <c r="I221" s="714"/>
      <c r="J221" s="149" t="s">
        <v>5631</v>
      </c>
      <c r="K221" s="82"/>
      <c r="L221" s="82"/>
      <c r="M221" s="150"/>
      <c r="N221" s="119"/>
      <c r="V221" s="151"/>
    </row>
    <row r="222" spans="1:22" ht="21.6" thickTop="1" thickBot="1" x14ac:dyDescent="0.3">
      <c r="A222" s="834">
        <f t="shared" ref="A222" si="49">A218+1</f>
        <v>53</v>
      </c>
      <c r="B222" s="137" t="s">
        <v>22</v>
      </c>
      <c r="C222" s="137" t="s">
        <v>23</v>
      </c>
      <c r="D222" s="137" t="s">
        <v>5593</v>
      </c>
      <c r="E222" s="837" t="s">
        <v>5594</v>
      </c>
      <c r="F222" s="837"/>
      <c r="G222" s="837" t="s">
        <v>17</v>
      </c>
      <c r="H222" s="771"/>
      <c r="I222" s="102"/>
      <c r="J222" s="138" t="s">
        <v>5608</v>
      </c>
      <c r="K222" s="139"/>
      <c r="L222" s="139"/>
      <c r="M222" s="140"/>
      <c r="N222" s="119"/>
      <c r="V222" s="151"/>
    </row>
    <row r="223" spans="1:22" ht="13.8" thickBot="1" x14ac:dyDescent="0.3">
      <c r="A223" s="750"/>
      <c r="B223" s="142"/>
      <c r="C223" s="142"/>
      <c r="D223" s="143"/>
      <c r="E223" s="142"/>
      <c r="F223" s="142"/>
      <c r="G223" s="726"/>
      <c r="H223" s="838"/>
      <c r="I223" s="839"/>
      <c r="J223" s="78" t="s">
        <v>5608</v>
      </c>
      <c r="K223" s="78"/>
      <c r="L223" s="78"/>
      <c r="M223" s="145"/>
      <c r="N223" s="119"/>
      <c r="V223" s="151">
        <f>G223</f>
        <v>0</v>
      </c>
    </row>
    <row r="224" spans="1:22" ht="21" thickBot="1" x14ac:dyDescent="0.3">
      <c r="A224" s="750"/>
      <c r="B224" s="148" t="s">
        <v>34</v>
      </c>
      <c r="C224" s="148" t="s">
        <v>35</v>
      </c>
      <c r="D224" s="148" t="s">
        <v>5600</v>
      </c>
      <c r="E224" s="840" t="s">
        <v>5601</v>
      </c>
      <c r="F224" s="840"/>
      <c r="G224" s="730"/>
      <c r="H224" s="731"/>
      <c r="I224" s="732"/>
      <c r="J224" s="149" t="s">
        <v>5630</v>
      </c>
      <c r="K224" s="82"/>
      <c r="L224" s="82"/>
      <c r="M224" s="150"/>
      <c r="N224" s="119"/>
      <c r="V224" s="151"/>
    </row>
    <row r="225" spans="1:22" ht="13.8" thickBot="1" x14ac:dyDescent="0.3">
      <c r="A225" s="842"/>
      <c r="B225" s="152"/>
      <c r="C225" s="152"/>
      <c r="D225" s="153"/>
      <c r="E225" s="154" t="s">
        <v>5605</v>
      </c>
      <c r="F225" s="155"/>
      <c r="G225" s="712"/>
      <c r="H225" s="713"/>
      <c r="I225" s="714"/>
      <c r="J225" s="149" t="s">
        <v>5631</v>
      </c>
      <c r="K225" s="82"/>
      <c r="L225" s="82"/>
      <c r="M225" s="150"/>
      <c r="N225" s="119"/>
      <c r="V225" s="151"/>
    </row>
    <row r="226" spans="1:22" ht="21.6" thickTop="1" thickBot="1" x14ac:dyDescent="0.3">
      <c r="A226" s="834">
        <f t="shared" ref="A226" si="50">A222+1</f>
        <v>54</v>
      </c>
      <c r="B226" s="137" t="s">
        <v>22</v>
      </c>
      <c r="C226" s="137" t="s">
        <v>23</v>
      </c>
      <c r="D226" s="137" t="s">
        <v>5593</v>
      </c>
      <c r="E226" s="837" t="s">
        <v>5594</v>
      </c>
      <c r="F226" s="837"/>
      <c r="G226" s="837" t="s">
        <v>17</v>
      </c>
      <c r="H226" s="771"/>
      <c r="I226" s="102"/>
      <c r="J226" s="138" t="s">
        <v>5608</v>
      </c>
      <c r="K226" s="139"/>
      <c r="L226" s="139"/>
      <c r="M226" s="140"/>
      <c r="N226" s="119"/>
      <c r="V226" s="151"/>
    </row>
    <row r="227" spans="1:22" ht="13.8" thickBot="1" x14ac:dyDescent="0.3">
      <c r="A227" s="750"/>
      <c r="B227" s="142"/>
      <c r="C227" s="142"/>
      <c r="D227" s="143"/>
      <c r="E227" s="142"/>
      <c r="F227" s="142"/>
      <c r="G227" s="726"/>
      <c r="H227" s="838"/>
      <c r="I227" s="839"/>
      <c r="J227" s="78" t="s">
        <v>5608</v>
      </c>
      <c r="K227" s="78"/>
      <c r="L227" s="78"/>
      <c r="M227" s="145"/>
      <c r="N227" s="119"/>
      <c r="V227" s="151">
        <f>G227</f>
        <v>0</v>
      </c>
    </row>
    <row r="228" spans="1:22" ht="21" thickBot="1" x14ac:dyDescent="0.3">
      <c r="A228" s="750"/>
      <c r="B228" s="148" t="s">
        <v>34</v>
      </c>
      <c r="C228" s="148" t="s">
        <v>35</v>
      </c>
      <c r="D228" s="148" t="s">
        <v>5600</v>
      </c>
      <c r="E228" s="840" t="s">
        <v>5601</v>
      </c>
      <c r="F228" s="840"/>
      <c r="G228" s="730"/>
      <c r="H228" s="731"/>
      <c r="I228" s="732"/>
      <c r="J228" s="149" t="s">
        <v>5630</v>
      </c>
      <c r="K228" s="82"/>
      <c r="L228" s="82"/>
      <c r="M228" s="150"/>
      <c r="N228" s="119"/>
      <c r="V228" s="151"/>
    </row>
    <row r="229" spans="1:22" ht="13.8" thickBot="1" x14ac:dyDescent="0.3">
      <c r="A229" s="842"/>
      <c r="B229" s="152"/>
      <c r="C229" s="152"/>
      <c r="D229" s="153"/>
      <c r="E229" s="154" t="s">
        <v>5605</v>
      </c>
      <c r="F229" s="155"/>
      <c r="G229" s="712"/>
      <c r="H229" s="713"/>
      <c r="I229" s="714"/>
      <c r="J229" s="149" t="s">
        <v>5631</v>
      </c>
      <c r="K229" s="82"/>
      <c r="L229" s="82"/>
      <c r="M229" s="150"/>
      <c r="N229" s="119"/>
      <c r="V229" s="151"/>
    </row>
    <row r="230" spans="1:22" ht="21.6" thickTop="1" thickBot="1" x14ac:dyDescent="0.3">
      <c r="A230" s="834">
        <f t="shared" ref="A230" si="51">A226+1</f>
        <v>55</v>
      </c>
      <c r="B230" s="137" t="s">
        <v>22</v>
      </c>
      <c r="C230" s="137" t="s">
        <v>23</v>
      </c>
      <c r="D230" s="137" t="s">
        <v>5593</v>
      </c>
      <c r="E230" s="837" t="s">
        <v>5594</v>
      </c>
      <c r="F230" s="837"/>
      <c r="G230" s="837" t="s">
        <v>17</v>
      </c>
      <c r="H230" s="771"/>
      <c r="I230" s="102"/>
      <c r="J230" s="138" t="s">
        <v>5608</v>
      </c>
      <c r="K230" s="139"/>
      <c r="L230" s="139"/>
      <c r="M230" s="140"/>
      <c r="N230" s="119"/>
      <c r="V230" s="151"/>
    </row>
    <row r="231" spans="1:22" ht="13.8" thickBot="1" x14ac:dyDescent="0.3">
      <c r="A231" s="750"/>
      <c r="B231" s="142"/>
      <c r="C231" s="142"/>
      <c r="D231" s="143"/>
      <c r="E231" s="142"/>
      <c r="F231" s="142"/>
      <c r="G231" s="726"/>
      <c r="H231" s="838"/>
      <c r="I231" s="839"/>
      <c r="J231" s="78" t="s">
        <v>5608</v>
      </c>
      <c r="K231" s="78"/>
      <c r="L231" s="78"/>
      <c r="M231" s="145"/>
      <c r="N231" s="119"/>
      <c r="V231" s="151">
        <f>G231</f>
        <v>0</v>
      </c>
    </row>
    <row r="232" spans="1:22" ht="21" thickBot="1" x14ac:dyDescent="0.3">
      <c r="A232" s="750"/>
      <c r="B232" s="148" t="s">
        <v>34</v>
      </c>
      <c r="C232" s="148" t="s">
        <v>35</v>
      </c>
      <c r="D232" s="148" t="s">
        <v>5600</v>
      </c>
      <c r="E232" s="840" t="s">
        <v>5601</v>
      </c>
      <c r="F232" s="840"/>
      <c r="G232" s="730"/>
      <c r="H232" s="731"/>
      <c r="I232" s="732"/>
      <c r="J232" s="149" t="s">
        <v>5630</v>
      </c>
      <c r="K232" s="82"/>
      <c r="L232" s="82"/>
      <c r="M232" s="150"/>
      <c r="N232" s="119"/>
      <c r="V232" s="151"/>
    </row>
    <row r="233" spans="1:22" ht="13.8" thickBot="1" x14ac:dyDescent="0.3">
      <c r="A233" s="842"/>
      <c r="B233" s="152"/>
      <c r="C233" s="152"/>
      <c r="D233" s="153"/>
      <c r="E233" s="154" t="s">
        <v>5605</v>
      </c>
      <c r="F233" s="155"/>
      <c r="G233" s="712"/>
      <c r="H233" s="713"/>
      <c r="I233" s="714"/>
      <c r="J233" s="149" t="s">
        <v>5631</v>
      </c>
      <c r="K233" s="82"/>
      <c r="L233" s="82"/>
      <c r="M233" s="150"/>
      <c r="N233" s="119"/>
      <c r="V233" s="151"/>
    </row>
    <row r="234" spans="1:22" ht="21.6" thickTop="1" thickBot="1" x14ac:dyDescent="0.3">
      <c r="A234" s="834">
        <f t="shared" ref="A234" si="52">A230+1</f>
        <v>56</v>
      </c>
      <c r="B234" s="137" t="s">
        <v>22</v>
      </c>
      <c r="C234" s="137" t="s">
        <v>23</v>
      </c>
      <c r="D234" s="137" t="s">
        <v>5593</v>
      </c>
      <c r="E234" s="837" t="s">
        <v>5594</v>
      </c>
      <c r="F234" s="837"/>
      <c r="G234" s="837" t="s">
        <v>17</v>
      </c>
      <c r="H234" s="771"/>
      <c r="I234" s="102"/>
      <c r="J234" s="138" t="s">
        <v>5608</v>
      </c>
      <c r="K234" s="139"/>
      <c r="L234" s="139"/>
      <c r="M234" s="140"/>
      <c r="N234" s="119"/>
      <c r="V234" s="151"/>
    </row>
    <row r="235" spans="1:22" ht="13.8" thickBot="1" x14ac:dyDescent="0.3">
      <c r="A235" s="750"/>
      <c r="B235" s="142"/>
      <c r="C235" s="142"/>
      <c r="D235" s="143"/>
      <c r="E235" s="142"/>
      <c r="F235" s="142"/>
      <c r="G235" s="726"/>
      <c r="H235" s="838"/>
      <c r="I235" s="839"/>
      <c r="J235" s="78" t="s">
        <v>5608</v>
      </c>
      <c r="K235" s="78"/>
      <c r="L235" s="78"/>
      <c r="M235" s="145"/>
      <c r="N235" s="119"/>
      <c r="V235" s="151">
        <f>G235</f>
        <v>0</v>
      </c>
    </row>
    <row r="236" spans="1:22" ht="21" thickBot="1" x14ac:dyDescent="0.3">
      <c r="A236" s="750"/>
      <c r="B236" s="148" t="s">
        <v>34</v>
      </c>
      <c r="C236" s="148" t="s">
        <v>35</v>
      </c>
      <c r="D236" s="148" t="s">
        <v>5600</v>
      </c>
      <c r="E236" s="840" t="s">
        <v>5601</v>
      </c>
      <c r="F236" s="840"/>
      <c r="G236" s="730"/>
      <c r="H236" s="731"/>
      <c r="I236" s="732"/>
      <c r="J236" s="149" t="s">
        <v>5630</v>
      </c>
      <c r="K236" s="82"/>
      <c r="L236" s="82"/>
      <c r="M236" s="150"/>
      <c r="N236" s="119"/>
      <c r="V236" s="151"/>
    </row>
    <row r="237" spans="1:22" ht="13.8" thickBot="1" x14ac:dyDescent="0.3">
      <c r="A237" s="842"/>
      <c r="B237" s="152"/>
      <c r="C237" s="152"/>
      <c r="D237" s="153"/>
      <c r="E237" s="154" t="s">
        <v>5605</v>
      </c>
      <c r="F237" s="155"/>
      <c r="G237" s="712"/>
      <c r="H237" s="713"/>
      <c r="I237" s="714"/>
      <c r="J237" s="149" t="s">
        <v>5631</v>
      </c>
      <c r="K237" s="82"/>
      <c r="L237" s="82"/>
      <c r="M237" s="150"/>
      <c r="N237" s="119"/>
      <c r="V237" s="151"/>
    </row>
    <row r="238" spans="1:22" ht="21.6" thickTop="1" thickBot="1" x14ac:dyDescent="0.3">
      <c r="A238" s="834">
        <f t="shared" ref="A238" si="53">A234+1</f>
        <v>57</v>
      </c>
      <c r="B238" s="137" t="s">
        <v>22</v>
      </c>
      <c r="C238" s="137" t="s">
        <v>23</v>
      </c>
      <c r="D238" s="137" t="s">
        <v>5593</v>
      </c>
      <c r="E238" s="837" t="s">
        <v>5594</v>
      </c>
      <c r="F238" s="837"/>
      <c r="G238" s="837" t="s">
        <v>17</v>
      </c>
      <c r="H238" s="771"/>
      <c r="I238" s="102"/>
      <c r="J238" s="138" t="s">
        <v>5608</v>
      </c>
      <c r="K238" s="139"/>
      <c r="L238" s="139"/>
      <c r="M238" s="140"/>
      <c r="N238" s="119"/>
      <c r="V238" s="151"/>
    </row>
    <row r="239" spans="1:22" ht="13.8" thickBot="1" x14ac:dyDescent="0.3">
      <c r="A239" s="750"/>
      <c r="B239" s="142"/>
      <c r="C239" s="142"/>
      <c r="D239" s="143"/>
      <c r="E239" s="142"/>
      <c r="F239" s="142"/>
      <c r="G239" s="726"/>
      <c r="H239" s="838"/>
      <c r="I239" s="839"/>
      <c r="J239" s="78" t="s">
        <v>5608</v>
      </c>
      <c r="K239" s="78"/>
      <c r="L239" s="78"/>
      <c r="M239" s="145"/>
      <c r="N239" s="119"/>
      <c r="V239" s="151">
        <f>G239</f>
        <v>0</v>
      </c>
    </row>
    <row r="240" spans="1:22" ht="21" thickBot="1" x14ac:dyDescent="0.3">
      <c r="A240" s="750"/>
      <c r="B240" s="148" t="s">
        <v>34</v>
      </c>
      <c r="C240" s="148" t="s">
        <v>35</v>
      </c>
      <c r="D240" s="148" t="s">
        <v>5600</v>
      </c>
      <c r="E240" s="840" t="s">
        <v>5601</v>
      </c>
      <c r="F240" s="840"/>
      <c r="G240" s="730"/>
      <c r="H240" s="731"/>
      <c r="I240" s="732"/>
      <c r="J240" s="149" t="s">
        <v>5630</v>
      </c>
      <c r="K240" s="82"/>
      <c r="L240" s="82"/>
      <c r="M240" s="150"/>
      <c r="N240" s="119"/>
      <c r="V240" s="151"/>
    </row>
    <row r="241" spans="1:22" ht="13.8" thickBot="1" x14ac:dyDescent="0.3">
      <c r="A241" s="842"/>
      <c r="B241" s="152"/>
      <c r="C241" s="152"/>
      <c r="D241" s="153"/>
      <c r="E241" s="154" t="s">
        <v>5605</v>
      </c>
      <c r="F241" s="155"/>
      <c r="G241" s="712"/>
      <c r="H241" s="713"/>
      <c r="I241" s="714"/>
      <c r="J241" s="149" t="s">
        <v>5631</v>
      </c>
      <c r="K241" s="82"/>
      <c r="L241" s="82"/>
      <c r="M241" s="150"/>
      <c r="N241" s="119"/>
      <c r="V241" s="151"/>
    </row>
    <row r="242" spans="1:22" ht="21.6" thickTop="1" thickBot="1" x14ac:dyDescent="0.3">
      <c r="A242" s="834">
        <f t="shared" ref="A242" si="54">A238+1</f>
        <v>58</v>
      </c>
      <c r="B242" s="137" t="s">
        <v>22</v>
      </c>
      <c r="C242" s="137" t="s">
        <v>23</v>
      </c>
      <c r="D242" s="137" t="s">
        <v>5593</v>
      </c>
      <c r="E242" s="837" t="s">
        <v>5594</v>
      </c>
      <c r="F242" s="837"/>
      <c r="G242" s="837" t="s">
        <v>17</v>
      </c>
      <c r="H242" s="771"/>
      <c r="I242" s="102"/>
      <c r="J242" s="138" t="s">
        <v>5608</v>
      </c>
      <c r="K242" s="139"/>
      <c r="L242" s="139"/>
      <c r="M242" s="140"/>
      <c r="N242" s="119"/>
      <c r="V242" s="151"/>
    </row>
    <row r="243" spans="1:22" ht="13.8" thickBot="1" x14ac:dyDescent="0.3">
      <c r="A243" s="750"/>
      <c r="B243" s="142"/>
      <c r="C243" s="142"/>
      <c r="D243" s="143"/>
      <c r="E243" s="142"/>
      <c r="F243" s="142"/>
      <c r="G243" s="726"/>
      <c r="H243" s="838"/>
      <c r="I243" s="839"/>
      <c r="J243" s="78" t="s">
        <v>5608</v>
      </c>
      <c r="K243" s="78"/>
      <c r="L243" s="78"/>
      <c r="M243" s="145"/>
      <c r="N243" s="119"/>
      <c r="V243" s="151">
        <f>G243</f>
        <v>0</v>
      </c>
    </row>
    <row r="244" spans="1:22" ht="21" thickBot="1" x14ac:dyDescent="0.3">
      <c r="A244" s="750"/>
      <c r="B244" s="148" t="s">
        <v>34</v>
      </c>
      <c r="C244" s="148" t="s">
        <v>35</v>
      </c>
      <c r="D244" s="148" t="s">
        <v>5600</v>
      </c>
      <c r="E244" s="840" t="s">
        <v>5601</v>
      </c>
      <c r="F244" s="840"/>
      <c r="G244" s="730"/>
      <c r="H244" s="731"/>
      <c r="I244" s="732"/>
      <c r="J244" s="149" t="s">
        <v>5630</v>
      </c>
      <c r="K244" s="82"/>
      <c r="L244" s="82"/>
      <c r="M244" s="150"/>
      <c r="N244" s="119"/>
      <c r="V244" s="151"/>
    </row>
    <row r="245" spans="1:22" ht="13.8" thickBot="1" x14ac:dyDescent="0.3">
      <c r="A245" s="842"/>
      <c r="B245" s="152"/>
      <c r="C245" s="152"/>
      <c r="D245" s="153"/>
      <c r="E245" s="154" t="s">
        <v>5605</v>
      </c>
      <c r="F245" s="155"/>
      <c r="G245" s="712"/>
      <c r="H245" s="713"/>
      <c r="I245" s="714"/>
      <c r="J245" s="149" t="s">
        <v>5631</v>
      </c>
      <c r="K245" s="82"/>
      <c r="L245" s="82"/>
      <c r="M245" s="150"/>
      <c r="N245" s="119"/>
      <c r="V245" s="151"/>
    </row>
    <row r="246" spans="1:22" ht="21.6" thickTop="1" thickBot="1" x14ac:dyDescent="0.3">
      <c r="A246" s="834">
        <f t="shared" ref="A246" si="55">A242+1</f>
        <v>59</v>
      </c>
      <c r="B246" s="137" t="s">
        <v>22</v>
      </c>
      <c r="C246" s="137" t="s">
        <v>23</v>
      </c>
      <c r="D246" s="137" t="s">
        <v>5593</v>
      </c>
      <c r="E246" s="837" t="s">
        <v>5594</v>
      </c>
      <c r="F246" s="837"/>
      <c r="G246" s="837" t="s">
        <v>17</v>
      </c>
      <c r="H246" s="771"/>
      <c r="I246" s="102"/>
      <c r="J246" s="138" t="s">
        <v>5608</v>
      </c>
      <c r="K246" s="139"/>
      <c r="L246" s="139"/>
      <c r="M246" s="140"/>
      <c r="N246" s="119"/>
      <c r="V246" s="151"/>
    </row>
    <row r="247" spans="1:22" ht="13.8" thickBot="1" x14ac:dyDescent="0.3">
      <c r="A247" s="750"/>
      <c r="B247" s="142"/>
      <c r="C247" s="142"/>
      <c r="D247" s="143"/>
      <c r="E247" s="142"/>
      <c r="F247" s="142"/>
      <c r="G247" s="726"/>
      <c r="H247" s="838"/>
      <c r="I247" s="839"/>
      <c r="J247" s="78" t="s">
        <v>5608</v>
      </c>
      <c r="K247" s="78"/>
      <c r="L247" s="78"/>
      <c r="M247" s="145"/>
      <c r="N247" s="119"/>
      <c r="V247" s="151">
        <f>G247</f>
        <v>0</v>
      </c>
    </row>
    <row r="248" spans="1:22" ht="21" thickBot="1" x14ac:dyDescent="0.3">
      <c r="A248" s="750"/>
      <c r="B248" s="148" t="s">
        <v>34</v>
      </c>
      <c r="C248" s="148" t="s">
        <v>35</v>
      </c>
      <c r="D248" s="148" t="s">
        <v>5600</v>
      </c>
      <c r="E248" s="840" t="s">
        <v>5601</v>
      </c>
      <c r="F248" s="840"/>
      <c r="G248" s="730"/>
      <c r="H248" s="731"/>
      <c r="I248" s="732"/>
      <c r="J248" s="149" t="s">
        <v>5630</v>
      </c>
      <c r="K248" s="82"/>
      <c r="L248" s="82"/>
      <c r="M248" s="150"/>
      <c r="N248" s="119"/>
      <c r="V248" s="151"/>
    </row>
    <row r="249" spans="1:22" ht="13.8" thickBot="1" x14ac:dyDescent="0.3">
      <c r="A249" s="842"/>
      <c r="B249" s="152"/>
      <c r="C249" s="152"/>
      <c r="D249" s="153"/>
      <c r="E249" s="154" t="s">
        <v>5605</v>
      </c>
      <c r="F249" s="155"/>
      <c r="G249" s="712"/>
      <c r="H249" s="713"/>
      <c r="I249" s="714"/>
      <c r="J249" s="149" t="s">
        <v>5631</v>
      </c>
      <c r="K249" s="82"/>
      <c r="L249" s="82"/>
      <c r="M249" s="150"/>
      <c r="N249" s="119"/>
      <c r="V249" s="151"/>
    </row>
    <row r="250" spans="1:22" ht="21.6" thickTop="1" thickBot="1" x14ac:dyDescent="0.3">
      <c r="A250" s="834">
        <f t="shared" ref="A250" si="56">A246+1</f>
        <v>60</v>
      </c>
      <c r="B250" s="137" t="s">
        <v>22</v>
      </c>
      <c r="C250" s="137" t="s">
        <v>23</v>
      </c>
      <c r="D250" s="137" t="s">
        <v>5593</v>
      </c>
      <c r="E250" s="837" t="s">
        <v>5594</v>
      </c>
      <c r="F250" s="837"/>
      <c r="G250" s="837" t="s">
        <v>17</v>
      </c>
      <c r="H250" s="771"/>
      <c r="I250" s="102"/>
      <c r="J250" s="138" t="s">
        <v>5608</v>
      </c>
      <c r="K250" s="139"/>
      <c r="L250" s="139"/>
      <c r="M250" s="140"/>
      <c r="N250" s="119"/>
      <c r="V250" s="151"/>
    </row>
    <row r="251" spans="1:22" ht="13.8" thickBot="1" x14ac:dyDescent="0.3">
      <c r="A251" s="750"/>
      <c r="B251" s="142"/>
      <c r="C251" s="142"/>
      <c r="D251" s="143"/>
      <c r="E251" s="142"/>
      <c r="F251" s="142"/>
      <c r="G251" s="726"/>
      <c r="H251" s="838"/>
      <c r="I251" s="839"/>
      <c r="J251" s="78" t="s">
        <v>5608</v>
      </c>
      <c r="K251" s="78"/>
      <c r="L251" s="78"/>
      <c r="M251" s="145"/>
      <c r="N251" s="119"/>
      <c r="V251" s="151">
        <f>G251</f>
        <v>0</v>
      </c>
    </row>
    <row r="252" spans="1:22" ht="21" thickBot="1" x14ac:dyDescent="0.3">
      <c r="A252" s="750"/>
      <c r="B252" s="148" t="s">
        <v>34</v>
      </c>
      <c r="C252" s="148" t="s">
        <v>35</v>
      </c>
      <c r="D252" s="148" t="s">
        <v>5600</v>
      </c>
      <c r="E252" s="840" t="s">
        <v>5601</v>
      </c>
      <c r="F252" s="840"/>
      <c r="G252" s="730"/>
      <c r="H252" s="731"/>
      <c r="I252" s="732"/>
      <c r="J252" s="149" t="s">
        <v>5630</v>
      </c>
      <c r="K252" s="82"/>
      <c r="L252" s="82"/>
      <c r="M252" s="150"/>
      <c r="N252" s="119"/>
      <c r="V252" s="151"/>
    </row>
    <row r="253" spans="1:22" ht="13.8" thickBot="1" x14ac:dyDescent="0.3">
      <c r="A253" s="842"/>
      <c r="B253" s="152"/>
      <c r="C253" s="152"/>
      <c r="D253" s="153"/>
      <c r="E253" s="154" t="s">
        <v>5605</v>
      </c>
      <c r="F253" s="155"/>
      <c r="G253" s="712"/>
      <c r="H253" s="713"/>
      <c r="I253" s="714"/>
      <c r="J253" s="149" t="s">
        <v>5631</v>
      </c>
      <c r="K253" s="82"/>
      <c r="L253" s="82"/>
      <c r="M253" s="150"/>
      <c r="N253" s="119"/>
      <c r="V253" s="151"/>
    </row>
    <row r="254" spans="1:22" ht="21.6" thickTop="1" thickBot="1" x14ac:dyDescent="0.3">
      <c r="A254" s="834">
        <f t="shared" ref="A254" si="57">A250+1</f>
        <v>61</v>
      </c>
      <c r="B254" s="137" t="s">
        <v>22</v>
      </c>
      <c r="C254" s="137" t="s">
        <v>23</v>
      </c>
      <c r="D254" s="137" t="s">
        <v>5593</v>
      </c>
      <c r="E254" s="837" t="s">
        <v>5594</v>
      </c>
      <c r="F254" s="837"/>
      <c r="G254" s="837" t="s">
        <v>17</v>
      </c>
      <c r="H254" s="771"/>
      <c r="I254" s="102"/>
      <c r="J254" s="138" t="s">
        <v>5608</v>
      </c>
      <c r="K254" s="139"/>
      <c r="L254" s="139"/>
      <c r="M254" s="140"/>
      <c r="N254" s="119"/>
      <c r="V254" s="151"/>
    </row>
    <row r="255" spans="1:22" ht="13.8" thickBot="1" x14ac:dyDescent="0.3">
      <c r="A255" s="750"/>
      <c r="B255" s="142"/>
      <c r="C255" s="142"/>
      <c r="D255" s="143"/>
      <c r="E255" s="142"/>
      <c r="F255" s="142"/>
      <c r="G255" s="726"/>
      <c r="H255" s="838"/>
      <c r="I255" s="839"/>
      <c r="J255" s="78" t="s">
        <v>5608</v>
      </c>
      <c r="K255" s="78"/>
      <c r="L255" s="78"/>
      <c r="M255" s="145"/>
      <c r="N255" s="119"/>
      <c r="V255" s="151">
        <f>G255</f>
        <v>0</v>
      </c>
    </row>
    <row r="256" spans="1:22" ht="21" thickBot="1" x14ac:dyDescent="0.3">
      <c r="A256" s="750"/>
      <c r="B256" s="148" t="s">
        <v>34</v>
      </c>
      <c r="C256" s="148" t="s">
        <v>35</v>
      </c>
      <c r="D256" s="148" t="s">
        <v>5600</v>
      </c>
      <c r="E256" s="840" t="s">
        <v>5601</v>
      </c>
      <c r="F256" s="840"/>
      <c r="G256" s="730"/>
      <c r="H256" s="731"/>
      <c r="I256" s="732"/>
      <c r="J256" s="149" t="s">
        <v>5630</v>
      </c>
      <c r="K256" s="82"/>
      <c r="L256" s="82"/>
      <c r="M256" s="150"/>
      <c r="N256" s="119"/>
      <c r="V256" s="151"/>
    </row>
    <row r="257" spans="1:22" ht="13.8" thickBot="1" x14ac:dyDescent="0.3">
      <c r="A257" s="842"/>
      <c r="B257" s="152"/>
      <c r="C257" s="152"/>
      <c r="D257" s="153"/>
      <c r="E257" s="154" t="s">
        <v>5605</v>
      </c>
      <c r="F257" s="155"/>
      <c r="G257" s="712"/>
      <c r="H257" s="713"/>
      <c r="I257" s="714"/>
      <c r="J257" s="149" t="s">
        <v>5631</v>
      </c>
      <c r="K257" s="82"/>
      <c r="L257" s="82"/>
      <c r="M257" s="150"/>
      <c r="N257" s="119"/>
      <c r="V257" s="151"/>
    </row>
    <row r="258" spans="1:22" ht="21.6" thickTop="1" thickBot="1" x14ac:dyDescent="0.3">
      <c r="A258" s="834">
        <f t="shared" ref="A258" si="58">A254+1</f>
        <v>62</v>
      </c>
      <c r="B258" s="137" t="s">
        <v>22</v>
      </c>
      <c r="C258" s="137" t="s">
        <v>23</v>
      </c>
      <c r="D258" s="137" t="s">
        <v>5593</v>
      </c>
      <c r="E258" s="837" t="s">
        <v>5594</v>
      </c>
      <c r="F258" s="837"/>
      <c r="G258" s="837" t="s">
        <v>17</v>
      </c>
      <c r="H258" s="771"/>
      <c r="I258" s="102"/>
      <c r="J258" s="138" t="s">
        <v>5608</v>
      </c>
      <c r="K258" s="139"/>
      <c r="L258" s="139"/>
      <c r="M258" s="140"/>
      <c r="N258" s="119"/>
      <c r="V258" s="151"/>
    </row>
    <row r="259" spans="1:22" ht="13.8" thickBot="1" x14ac:dyDescent="0.3">
      <c r="A259" s="750"/>
      <c r="B259" s="142"/>
      <c r="C259" s="142"/>
      <c r="D259" s="143"/>
      <c r="E259" s="142"/>
      <c r="F259" s="142"/>
      <c r="G259" s="726"/>
      <c r="H259" s="838"/>
      <c r="I259" s="839"/>
      <c r="J259" s="78" t="s">
        <v>5608</v>
      </c>
      <c r="K259" s="78"/>
      <c r="L259" s="78"/>
      <c r="M259" s="145"/>
      <c r="N259" s="119"/>
      <c r="V259" s="151">
        <f>G259</f>
        <v>0</v>
      </c>
    </row>
    <row r="260" spans="1:22" ht="21" thickBot="1" x14ac:dyDescent="0.3">
      <c r="A260" s="750"/>
      <c r="B260" s="148" t="s">
        <v>34</v>
      </c>
      <c r="C260" s="148" t="s">
        <v>35</v>
      </c>
      <c r="D260" s="148" t="s">
        <v>5600</v>
      </c>
      <c r="E260" s="840" t="s">
        <v>5601</v>
      </c>
      <c r="F260" s="840"/>
      <c r="G260" s="730"/>
      <c r="H260" s="731"/>
      <c r="I260" s="732"/>
      <c r="J260" s="149" t="s">
        <v>5630</v>
      </c>
      <c r="K260" s="82"/>
      <c r="L260" s="82"/>
      <c r="M260" s="150"/>
      <c r="N260" s="119"/>
      <c r="V260" s="151"/>
    </row>
    <row r="261" spans="1:22" ht="13.8" thickBot="1" x14ac:dyDescent="0.3">
      <c r="A261" s="842"/>
      <c r="B261" s="152"/>
      <c r="C261" s="152"/>
      <c r="D261" s="153"/>
      <c r="E261" s="154" t="s">
        <v>5605</v>
      </c>
      <c r="F261" s="155"/>
      <c r="G261" s="712"/>
      <c r="H261" s="713"/>
      <c r="I261" s="714"/>
      <c r="J261" s="149" t="s">
        <v>5631</v>
      </c>
      <c r="K261" s="82"/>
      <c r="L261" s="82"/>
      <c r="M261" s="150"/>
      <c r="N261" s="119"/>
      <c r="V261" s="151"/>
    </row>
    <row r="262" spans="1:22" ht="21.6" thickTop="1" thickBot="1" x14ac:dyDescent="0.3">
      <c r="A262" s="834">
        <f t="shared" ref="A262" si="59">A258+1</f>
        <v>63</v>
      </c>
      <c r="B262" s="137" t="s">
        <v>22</v>
      </c>
      <c r="C262" s="137" t="s">
        <v>23</v>
      </c>
      <c r="D262" s="137" t="s">
        <v>5593</v>
      </c>
      <c r="E262" s="837" t="s">
        <v>5594</v>
      </c>
      <c r="F262" s="837"/>
      <c r="G262" s="837" t="s">
        <v>17</v>
      </c>
      <c r="H262" s="771"/>
      <c r="I262" s="102"/>
      <c r="J262" s="138" t="s">
        <v>5608</v>
      </c>
      <c r="K262" s="139"/>
      <c r="L262" s="139"/>
      <c r="M262" s="140"/>
      <c r="N262" s="119"/>
      <c r="V262" s="151"/>
    </row>
    <row r="263" spans="1:22" ht="13.8" thickBot="1" x14ac:dyDescent="0.3">
      <c r="A263" s="750"/>
      <c r="B263" s="142"/>
      <c r="C263" s="142"/>
      <c r="D263" s="143"/>
      <c r="E263" s="142"/>
      <c r="F263" s="142"/>
      <c r="G263" s="726"/>
      <c r="H263" s="838"/>
      <c r="I263" s="839"/>
      <c r="J263" s="78" t="s">
        <v>5608</v>
      </c>
      <c r="K263" s="78"/>
      <c r="L263" s="78"/>
      <c r="M263" s="145"/>
      <c r="N263" s="119"/>
      <c r="V263" s="151">
        <f>G263</f>
        <v>0</v>
      </c>
    </row>
    <row r="264" spans="1:22" ht="21" thickBot="1" x14ac:dyDescent="0.3">
      <c r="A264" s="750"/>
      <c r="B264" s="148" t="s">
        <v>34</v>
      </c>
      <c r="C264" s="148" t="s">
        <v>35</v>
      </c>
      <c r="D264" s="148" t="s">
        <v>5600</v>
      </c>
      <c r="E264" s="840" t="s">
        <v>5601</v>
      </c>
      <c r="F264" s="840"/>
      <c r="G264" s="730"/>
      <c r="H264" s="731"/>
      <c r="I264" s="732"/>
      <c r="J264" s="149" t="s">
        <v>5630</v>
      </c>
      <c r="K264" s="82"/>
      <c r="L264" s="82"/>
      <c r="M264" s="150"/>
      <c r="N264" s="119"/>
      <c r="V264" s="151"/>
    </row>
    <row r="265" spans="1:22" ht="13.8" thickBot="1" x14ac:dyDescent="0.3">
      <c r="A265" s="842"/>
      <c r="B265" s="152"/>
      <c r="C265" s="152"/>
      <c r="D265" s="153"/>
      <c r="E265" s="154" t="s">
        <v>5605</v>
      </c>
      <c r="F265" s="155"/>
      <c r="G265" s="712"/>
      <c r="H265" s="713"/>
      <c r="I265" s="714"/>
      <c r="J265" s="149" t="s">
        <v>5631</v>
      </c>
      <c r="K265" s="82"/>
      <c r="L265" s="82"/>
      <c r="M265" s="150"/>
      <c r="N265" s="119"/>
      <c r="V265" s="151"/>
    </row>
    <row r="266" spans="1:22" ht="21.6" thickTop="1" thickBot="1" x14ac:dyDescent="0.3">
      <c r="A266" s="834">
        <f t="shared" ref="A266" si="60">A262+1</f>
        <v>64</v>
      </c>
      <c r="B266" s="137" t="s">
        <v>22</v>
      </c>
      <c r="C266" s="137" t="s">
        <v>23</v>
      </c>
      <c r="D266" s="137" t="s">
        <v>5593</v>
      </c>
      <c r="E266" s="837" t="s">
        <v>5594</v>
      </c>
      <c r="F266" s="837"/>
      <c r="G266" s="837" t="s">
        <v>17</v>
      </c>
      <c r="H266" s="771"/>
      <c r="I266" s="102"/>
      <c r="J266" s="138" t="s">
        <v>5608</v>
      </c>
      <c r="K266" s="139"/>
      <c r="L266" s="139"/>
      <c r="M266" s="140"/>
      <c r="N266" s="119"/>
      <c r="V266" s="151"/>
    </row>
    <row r="267" spans="1:22" ht="13.8" thickBot="1" x14ac:dyDescent="0.3">
      <c r="A267" s="750"/>
      <c r="B267" s="142"/>
      <c r="C267" s="142"/>
      <c r="D267" s="143"/>
      <c r="E267" s="142"/>
      <c r="F267" s="142"/>
      <c r="G267" s="726"/>
      <c r="H267" s="838"/>
      <c r="I267" s="839"/>
      <c r="J267" s="78" t="s">
        <v>5608</v>
      </c>
      <c r="K267" s="78"/>
      <c r="L267" s="78"/>
      <c r="M267" s="145"/>
      <c r="N267" s="119"/>
      <c r="V267" s="151">
        <f>G267</f>
        <v>0</v>
      </c>
    </row>
    <row r="268" spans="1:22" ht="21" thickBot="1" x14ac:dyDescent="0.3">
      <c r="A268" s="750"/>
      <c r="B268" s="148" t="s">
        <v>34</v>
      </c>
      <c r="C268" s="148" t="s">
        <v>35</v>
      </c>
      <c r="D268" s="148" t="s">
        <v>5600</v>
      </c>
      <c r="E268" s="840" t="s">
        <v>5601</v>
      </c>
      <c r="F268" s="840"/>
      <c r="G268" s="730"/>
      <c r="H268" s="731"/>
      <c r="I268" s="732"/>
      <c r="J268" s="149" t="s">
        <v>5630</v>
      </c>
      <c r="K268" s="82"/>
      <c r="L268" s="82"/>
      <c r="M268" s="150"/>
      <c r="N268" s="119"/>
      <c r="V268" s="151"/>
    </row>
    <row r="269" spans="1:22" ht="13.8" thickBot="1" x14ac:dyDescent="0.3">
      <c r="A269" s="842"/>
      <c r="B269" s="152"/>
      <c r="C269" s="152"/>
      <c r="D269" s="153"/>
      <c r="E269" s="154" t="s">
        <v>5605</v>
      </c>
      <c r="F269" s="155"/>
      <c r="G269" s="712"/>
      <c r="H269" s="713"/>
      <c r="I269" s="714"/>
      <c r="J269" s="149" t="s">
        <v>5631</v>
      </c>
      <c r="K269" s="82"/>
      <c r="L269" s="82"/>
      <c r="M269" s="150"/>
      <c r="N269" s="119"/>
      <c r="V269" s="151"/>
    </row>
    <row r="270" spans="1:22" ht="21.6" thickTop="1" thickBot="1" x14ac:dyDescent="0.3">
      <c r="A270" s="834">
        <f t="shared" ref="A270" si="61">A266+1</f>
        <v>65</v>
      </c>
      <c r="B270" s="137" t="s">
        <v>22</v>
      </c>
      <c r="C270" s="137" t="s">
        <v>23</v>
      </c>
      <c r="D270" s="137" t="s">
        <v>5593</v>
      </c>
      <c r="E270" s="837" t="s">
        <v>5594</v>
      </c>
      <c r="F270" s="837"/>
      <c r="G270" s="837" t="s">
        <v>17</v>
      </c>
      <c r="H270" s="771"/>
      <c r="I270" s="102"/>
      <c r="J270" s="138" t="s">
        <v>5608</v>
      </c>
      <c r="K270" s="139"/>
      <c r="L270" s="139"/>
      <c r="M270" s="140"/>
      <c r="N270" s="119"/>
      <c r="V270" s="151"/>
    </row>
    <row r="271" spans="1:22" ht="13.8" thickBot="1" x14ac:dyDescent="0.3">
      <c r="A271" s="750"/>
      <c r="B271" s="142"/>
      <c r="C271" s="142"/>
      <c r="D271" s="143"/>
      <c r="E271" s="142"/>
      <c r="F271" s="142"/>
      <c r="G271" s="726"/>
      <c r="H271" s="838"/>
      <c r="I271" s="839"/>
      <c r="J271" s="78" t="s">
        <v>5608</v>
      </c>
      <c r="K271" s="78"/>
      <c r="L271" s="78"/>
      <c r="M271" s="145"/>
      <c r="N271" s="119"/>
      <c r="V271" s="151">
        <f>G271</f>
        <v>0</v>
      </c>
    </row>
    <row r="272" spans="1:22" ht="21" thickBot="1" x14ac:dyDescent="0.3">
      <c r="A272" s="750"/>
      <c r="B272" s="148" t="s">
        <v>34</v>
      </c>
      <c r="C272" s="148" t="s">
        <v>35</v>
      </c>
      <c r="D272" s="148" t="s">
        <v>5600</v>
      </c>
      <c r="E272" s="840" t="s">
        <v>5601</v>
      </c>
      <c r="F272" s="840"/>
      <c r="G272" s="730"/>
      <c r="H272" s="731"/>
      <c r="I272" s="732"/>
      <c r="J272" s="149" t="s">
        <v>5630</v>
      </c>
      <c r="K272" s="82"/>
      <c r="L272" s="82"/>
      <c r="M272" s="150"/>
      <c r="N272" s="119"/>
      <c r="V272" s="151"/>
    </row>
    <row r="273" spans="1:22" ht="13.8" thickBot="1" x14ac:dyDescent="0.3">
      <c r="A273" s="842"/>
      <c r="B273" s="152"/>
      <c r="C273" s="152"/>
      <c r="D273" s="153"/>
      <c r="E273" s="154" t="s">
        <v>5605</v>
      </c>
      <c r="F273" s="155"/>
      <c r="G273" s="712"/>
      <c r="H273" s="713"/>
      <c r="I273" s="714"/>
      <c r="J273" s="149" t="s">
        <v>5631</v>
      </c>
      <c r="K273" s="82"/>
      <c r="L273" s="82"/>
      <c r="M273" s="150"/>
      <c r="N273" s="119"/>
      <c r="V273" s="151"/>
    </row>
    <row r="274" spans="1:22" ht="21.6" thickTop="1" thickBot="1" x14ac:dyDescent="0.3">
      <c r="A274" s="834">
        <f t="shared" ref="A274" si="62">A270+1</f>
        <v>66</v>
      </c>
      <c r="B274" s="137" t="s">
        <v>22</v>
      </c>
      <c r="C274" s="137" t="s">
        <v>23</v>
      </c>
      <c r="D274" s="137" t="s">
        <v>5593</v>
      </c>
      <c r="E274" s="837" t="s">
        <v>5594</v>
      </c>
      <c r="F274" s="837"/>
      <c r="G274" s="837" t="s">
        <v>17</v>
      </c>
      <c r="H274" s="771"/>
      <c r="I274" s="102"/>
      <c r="J274" s="138" t="s">
        <v>5608</v>
      </c>
      <c r="K274" s="139"/>
      <c r="L274" s="139"/>
      <c r="M274" s="140"/>
      <c r="N274" s="119"/>
      <c r="V274" s="151"/>
    </row>
    <row r="275" spans="1:22" ht="13.8" thickBot="1" x14ac:dyDescent="0.3">
      <c r="A275" s="750"/>
      <c r="B275" s="142"/>
      <c r="C275" s="142"/>
      <c r="D275" s="143"/>
      <c r="E275" s="142"/>
      <c r="F275" s="142"/>
      <c r="G275" s="726"/>
      <c r="H275" s="838"/>
      <c r="I275" s="839"/>
      <c r="J275" s="78" t="s">
        <v>5608</v>
      </c>
      <c r="K275" s="78"/>
      <c r="L275" s="78"/>
      <c r="M275" s="145"/>
      <c r="N275" s="119"/>
      <c r="V275" s="151">
        <f>G275</f>
        <v>0</v>
      </c>
    </row>
    <row r="276" spans="1:22" ht="21" thickBot="1" x14ac:dyDescent="0.3">
      <c r="A276" s="750"/>
      <c r="B276" s="148" t="s">
        <v>34</v>
      </c>
      <c r="C276" s="148" t="s">
        <v>35</v>
      </c>
      <c r="D276" s="148" t="s">
        <v>5600</v>
      </c>
      <c r="E276" s="840" t="s">
        <v>5601</v>
      </c>
      <c r="F276" s="840"/>
      <c r="G276" s="730"/>
      <c r="H276" s="731"/>
      <c r="I276" s="732"/>
      <c r="J276" s="149" t="s">
        <v>5630</v>
      </c>
      <c r="K276" s="82"/>
      <c r="L276" s="82"/>
      <c r="M276" s="150"/>
      <c r="N276" s="119"/>
      <c r="V276" s="151"/>
    </row>
    <row r="277" spans="1:22" ht="13.8" thickBot="1" x14ac:dyDescent="0.3">
      <c r="A277" s="842"/>
      <c r="B277" s="152"/>
      <c r="C277" s="152"/>
      <c r="D277" s="153"/>
      <c r="E277" s="154" t="s">
        <v>5605</v>
      </c>
      <c r="F277" s="155"/>
      <c r="G277" s="712"/>
      <c r="H277" s="713"/>
      <c r="I277" s="714"/>
      <c r="J277" s="149" t="s">
        <v>5631</v>
      </c>
      <c r="K277" s="82"/>
      <c r="L277" s="82"/>
      <c r="M277" s="150"/>
      <c r="N277" s="119"/>
      <c r="V277" s="151"/>
    </row>
    <row r="278" spans="1:22" ht="21.6" thickTop="1" thickBot="1" x14ac:dyDescent="0.3">
      <c r="A278" s="834">
        <f t="shared" ref="A278" si="63">A274+1</f>
        <v>67</v>
      </c>
      <c r="B278" s="137" t="s">
        <v>22</v>
      </c>
      <c r="C278" s="137" t="s">
        <v>23</v>
      </c>
      <c r="D278" s="137" t="s">
        <v>5593</v>
      </c>
      <c r="E278" s="837" t="s">
        <v>5594</v>
      </c>
      <c r="F278" s="837"/>
      <c r="G278" s="837" t="s">
        <v>17</v>
      </c>
      <c r="H278" s="771"/>
      <c r="I278" s="102"/>
      <c r="J278" s="138" t="s">
        <v>5608</v>
      </c>
      <c r="K278" s="139"/>
      <c r="L278" s="139"/>
      <c r="M278" s="140"/>
      <c r="N278" s="119"/>
      <c r="V278" s="151"/>
    </row>
    <row r="279" spans="1:22" ht="13.8" thickBot="1" x14ac:dyDescent="0.3">
      <c r="A279" s="750"/>
      <c r="B279" s="142"/>
      <c r="C279" s="142"/>
      <c r="D279" s="143"/>
      <c r="E279" s="142"/>
      <c r="F279" s="142"/>
      <c r="G279" s="726"/>
      <c r="H279" s="838"/>
      <c r="I279" s="839"/>
      <c r="J279" s="78" t="s">
        <v>5608</v>
      </c>
      <c r="K279" s="78"/>
      <c r="L279" s="78"/>
      <c r="M279" s="145"/>
      <c r="N279" s="119"/>
      <c r="V279" s="151">
        <f>G279</f>
        <v>0</v>
      </c>
    </row>
    <row r="280" spans="1:22" ht="21" thickBot="1" x14ac:dyDescent="0.3">
      <c r="A280" s="750"/>
      <c r="B280" s="148" t="s">
        <v>34</v>
      </c>
      <c r="C280" s="148" t="s">
        <v>35</v>
      </c>
      <c r="D280" s="148" t="s">
        <v>5600</v>
      </c>
      <c r="E280" s="840" t="s">
        <v>5601</v>
      </c>
      <c r="F280" s="840"/>
      <c r="G280" s="730"/>
      <c r="H280" s="731"/>
      <c r="I280" s="732"/>
      <c r="J280" s="149" t="s">
        <v>5630</v>
      </c>
      <c r="K280" s="82"/>
      <c r="L280" s="82"/>
      <c r="M280" s="150"/>
      <c r="N280" s="119"/>
      <c r="V280" s="151"/>
    </row>
    <row r="281" spans="1:22" ht="13.8" thickBot="1" x14ac:dyDescent="0.3">
      <c r="A281" s="842"/>
      <c r="B281" s="152"/>
      <c r="C281" s="152"/>
      <c r="D281" s="153"/>
      <c r="E281" s="154" t="s">
        <v>5605</v>
      </c>
      <c r="F281" s="155"/>
      <c r="G281" s="712"/>
      <c r="H281" s="713"/>
      <c r="I281" s="714"/>
      <c r="J281" s="149" t="s">
        <v>5631</v>
      </c>
      <c r="K281" s="82"/>
      <c r="L281" s="82"/>
      <c r="M281" s="150"/>
      <c r="N281" s="119"/>
      <c r="V281" s="151"/>
    </row>
    <row r="282" spans="1:22" ht="21.6" thickTop="1" thickBot="1" x14ac:dyDescent="0.3">
      <c r="A282" s="834">
        <f t="shared" ref="A282" si="64">A278+1</f>
        <v>68</v>
      </c>
      <c r="B282" s="137" t="s">
        <v>22</v>
      </c>
      <c r="C282" s="137" t="s">
        <v>23</v>
      </c>
      <c r="D282" s="137" t="s">
        <v>5593</v>
      </c>
      <c r="E282" s="837" t="s">
        <v>5594</v>
      </c>
      <c r="F282" s="837"/>
      <c r="G282" s="837" t="s">
        <v>17</v>
      </c>
      <c r="H282" s="771"/>
      <c r="I282" s="102"/>
      <c r="J282" s="138" t="s">
        <v>5608</v>
      </c>
      <c r="K282" s="139"/>
      <c r="L282" s="139"/>
      <c r="M282" s="140"/>
      <c r="N282" s="119"/>
      <c r="V282" s="151"/>
    </row>
    <row r="283" spans="1:22" ht="13.8" thickBot="1" x14ac:dyDescent="0.3">
      <c r="A283" s="750"/>
      <c r="B283" s="142"/>
      <c r="C283" s="142"/>
      <c r="D283" s="143"/>
      <c r="E283" s="142"/>
      <c r="F283" s="142"/>
      <c r="G283" s="726"/>
      <c r="H283" s="838"/>
      <c r="I283" s="839"/>
      <c r="J283" s="78" t="s">
        <v>5608</v>
      </c>
      <c r="K283" s="78"/>
      <c r="L283" s="78"/>
      <c r="M283" s="145"/>
      <c r="N283" s="119"/>
      <c r="V283" s="151">
        <f>G283</f>
        <v>0</v>
      </c>
    </row>
    <row r="284" spans="1:22" ht="21" thickBot="1" x14ac:dyDescent="0.3">
      <c r="A284" s="750"/>
      <c r="B284" s="148" t="s">
        <v>34</v>
      </c>
      <c r="C284" s="148" t="s">
        <v>35</v>
      </c>
      <c r="D284" s="148" t="s">
        <v>5600</v>
      </c>
      <c r="E284" s="840" t="s">
        <v>5601</v>
      </c>
      <c r="F284" s="840"/>
      <c r="G284" s="730"/>
      <c r="H284" s="731"/>
      <c r="I284" s="732"/>
      <c r="J284" s="149" t="s">
        <v>5630</v>
      </c>
      <c r="K284" s="82"/>
      <c r="L284" s="82"/>
      <c r="M284" s="150"/>
      <c r="N284" s="119"/>
      <c r="V284" s="151"/>
    </row>
    <row r="285" spans="1:22" ht="13.8" thickBot="1" x14ac:dyDescent="0.3">
      <c r="A285" s="842"/>
      <c r="B285" s="152"/>
      <c r="C285" s="152"/>
      <c r="D285" s="153"/>
      <c r="E285" s="154" t="s">
        <v>5605</v>
      </c>
      <c r="F285" s="155"/>
      <c r="G285" s="712"/>
      <c r="H285" s="713"/>
      <c r="I285" s="714"/>
      <c r="J285" s="149" t="s">
        <v>5631</v>
      </c>
      <c r="K285" s="82"/>
      <c r="L285" s="82"/>
      <c r="M285" s="150"/>
      <c r="N285" s="119"/>
      <c r="V285" s="151"/>
    </row>
    <row r="286" spans="1:22" ht="21.6" thickTop="1" thickBot="1" x14ac:dyDescent="0.3">
      <c r="A286" s="834">
        <f t="shared" ref="A286" si="65">A282+1</f>
        <v>69</v>
      </c>
      <c r="B286" s="137" t="s">
        <v>22</v>
      </c>
      <c r="C286" s="137" t="s">
        <v>23</v>
      </c>
      <c r="D286" s="137" t="s">
        <v>5593</v>
      </c>
      <c r="E286" s="837" t="s">
        <v>5594</v>
      </c>
      <c r="F286" s="837"/>
      <c r="G286" s="837" t="s">
        <v>17</v>
      </c>
      <c r="H286" s="771"/>
      <c r="I286" s="102"/>
      <c r="J286" s="138" t="s">
        <v>5608</v>
      </c>
      <c r="K286" s="139"/>
      <c r="L286" s="139"/>
      <c r="M286" s="140"/>
      <c r="N286" s="119"/>
      <c r="V286" s="151"/>
    </row>
    <row r="287" spans="1:22" ht="13.8" thickBot="1" x14ac:dyDescent="0.3">
      <c r="A287" s="750"/>
      <c r="B287" s="142"/>
      <c r="C287" s="142"/>
      <c r="D287" s="143"/>
      <c r="E287" s="142"/>
      <c r="F287" s="142"/>
      <c r="G287" s="726"/>
      <c r="H287" s="838"/>
      <c r="I287" s="839"/>
      <c r="J287" s="78" t="s">
        <v>5608</v>
      </c>
      <c r="K287" s="78"/>
      <c r="L287" s="78"/>
      <c r="M287" s="145"/>
      <c r="N287" s="119"/>
      <c r="V287" s="151">
        <f>G287</f>
        <v>0</v>
      </c>
    </row>
    <row r="288" spans="1:22" ht="21" thickBot="1" x14ac:dyDescent="0.3">
      <c r="A288" s="750"/>
      <c r="B288" s="148" t="s">
        <v>34</v>
      </c>
      <c r="C288" s="148" t="s">
        <v>35</v>
      </c>
      <c r="D288" s="148" t="s">
        <v>5600</v>
      </c>
      <c r="E288" s="840" t="s">
        <v>5601</v>
      </c>
      <c r="F288" s="840"/>
      <c r="G288" s="730"/>
      <c r="H288" s="731"/>
      <c r="I288" s="732"/>
      <c r="J288" s="149" t="s">
        <v>5630</v>
      </c>
      <c r="K288" s="82"/>
      <c r="L288" s="82"/>
      <c r="M288" s="150"/>
      <c r="N288" s="119"/>
      <c r="V288" s="151"/>
    </row>
    <row r="289" spans="1:22" ht="13.8" thickBot="1" x14ac:dyDescent="0.3">
      <c r="A289" s="842"/>
      <c r="B289" s="152"/>
      <c r="C289" s="152"/>
      <c r="D289" s="153"/>
      <c r="E289" s="154" t="s">
        <v>5605</v>
      </c>
      <c r="F289" s="155"/>
      <c r="G289" s="712"/>
      <c r="H289" s="713"/>
      <c r="I289" s="714"/>
      <c r="J289" s="149" t="s">
        <v>5631</v>
      </c>
      <c r="K289" s="82"/>
      <c r="L289" s="82"/>
      <c r="M289" s="150"/>
      <c r="N289" s="119"/>
      <c r="V289" s="151"/>
    </row>
    <row r="290" spans="1:22" ht="21.6" thickTop="1" thickBot="1" x14ac:dyDescent="0.3">
      <c r="A290" s="834">
        <f t="shared" ref="A290" si="66">A286+1</f>
        <v>70</v>
      </c>
      <c r="B290" s="137" t="s">
        <v>22</v>
      </c>
      <c r="C290" s="137" t="s">
        <v>23</v>
      </c>
      <c r="D290" s="137" t="s">
        <v>5593</v>
      </c>
      <c r="E290" s="837" t="s">
        <v>5594</v>
      </c>
      <c r="F290" s="837"/>
      <c r="G290" s="837" t="s">
        <v>17</v>
      </c>
      <c r="H290" s="771"/>
      <c r="I290" s="102"/>
      <c r="J290" s="138" t="s">
        <v>5608</v>
      </c>
      <c r="K290" s="139"/>
      <c r="L290" s="139"/>
      <c r="M290" s="140"/>
      <c r="N290" s="119"/>
      <c r="V290" s="151"/>
    </row>
    <row r="291" spans="1:22" ht="13.8" thickBot="1" x14ac:dyDescent="0.3">
      <c r="A291" s="750"/>
      <c r="B291" s="142"/>
      <c r="C291" s="142"/>
      <c r="D291" s="143"/>
      <c r="E291" s="142"/>
      <c r="F291" s="142"/>
      <c r="G291" s="726"/>
      <c r="H291" s="838"/>
      <c r="I291" s="839"/>
      <c r="J291" s="78" t="s">
        <v>5608</v>
      </c>
      <c r="K291" s="78"/>
      <c r="L291" s="78"/>
      <c r="M291" s="145"/>
      <c r="N291" s="119"/>
      <c r="V291" s="151">
        <f>G291</f>
        <v>0</v>
      </c>
    </row>
    <row r="292" spans="1:22" ht="21" thickBot="1" x14ac:dyDescent="0.3">
      <c r="A292" s="750"/>
      <c r="B292" s="148" t="s">
        <v>34</v>
      </c>
      <c r="C292" s="148" t="s">
        <v>35</v>
      </c>
      <c r="D292" s="148" t="s">
        <v>5600</v>
      </c>
      <c r="E292" s="840" t="s">
        <v>5601</v>
      </c>
      <c r="F292" s="840"/>
      <c r="G292" s="730"/>
      <c r="H292" s="731"/>
      <c r="I292" s="732"/>
      <c r="J292" s="149" t="s">
        <v>5630</v>
      </c>
      <c r="K292" s="82"/>
      <c r="L292" s="82"/>
      <c r="M292" s="150"/>
      <c r="N292" s="119"/>
      <c r="V292" s="151"/>
    </row>
    <row r="293" spans="1:22" ht="13.8" thickBot="1" x14ac:dyDescent="0.3">
      <c r="A293" s="842"/>
      <c r="B293" s="152"/>
      <c r="C293" s="152"/>
      <c r="D293" s="153"/>
      <c r="E293" s="154" t="s">
        <v>5605</v>
      </c>
      <c r="F293" s="155"/>
      <c r="G293" s="712"/>
      <c r="H293" s="713"/>
      <c r="I293" s="714"/>
      <c r="J293" s="149" t="s">
        <v>5631</v>
      </c>
      <c r="K293" s="82"/>
      <c r="L293" s="82"/>
      <c r="M293" s="150"/>
      <c r="N293" s="119"/>
      <c r="V293" s="151"/>
    </row>
    <row r="294" spans="1:22" ht="21.6" thickTop="1" thickBot="1" x14ac:dyDescent="0.3">
      <c r="A294" s="834">
        <f t="shared" ref="A294" si="67">A290+1</f>
        <v>71</v>
      </c>
      <c r="B294" s="137" t="s">
        <v>22</v>
      </c>
      <c r="C294" s="137" t="s">
        <v>23</v>
      </c>
      <c r="D294" s="137" t="s">
        <v>5593</v>
      </c>
      <c r="E294" s="837" t="s">
        <v>5594</v>
      </c>
      <c r="F294" s="837"/>
      <c r="G294" s="837" t="s">
        <v>17</v>
      </c>
      <c r="H294" s="771"/>
      <c r="I294" s="102"/>
      <c r="J294" s="138" t="s">
        <v>5608</v>
      </c>
      <c r="K294" s="139"/>
      <c r="L294" s="139"/>
      <c r="M294" s="140"/>
      <c r="N294" s="119"/>
      <c r="V294" s="151"/>
    </row>
    <row r="295" spans="1:22" ht="13.8" thickBot="1" x14ac:dyDescent="0.3">
      <c r="A295" s="750"/>
      <c r="B295" s="142"/>
      <c r="C295" s="142"/>
      <c r="D295" s="143"/>
      <c r="E295" s="142"/>
      <c r="F295" s="142"/>
      <c r="G295" s="726"/>
      <c r="H295" s="838"/>
      <c r="I295" s="839"/>
      <c r="J295" s="78" t="s">
        <v>5608</v>
      </c>
      <c r="K295" s="78"/>
      <c r="L295" s="78"/>
      <c r="M295" s="145"/>
      <c r="N295" s="119"/>
      <c r="V295" s="151">
        <f>G295</f>
        <v>0</v>
      </c>
    </row>
    <row r="296" spans="1:22" ht="21" thickBot="1" x14ac:dyDescent="0.3">
      <c r="A296" s="750"/>
      <c r="B296" s="148" t="s">
        <v>34</v>
      </c>
      <c r="C296" s="148" t="s">
        <v>35</v>
      </c>
      <c r="D296" s="148" t="s">
        <v>5600</v>
      </c>
      <c r="E296" s="840" t="s">
        <v>5601</v>
      </c>
      <c r="F296" s="840"/>
      <c r="G296" s="730"/>
      <c r="H296" s="731"/>
      <c r="I296" s="732"/>
      <c r="J296" s="149" t="s">
        <v>5630</v>
      </c>
      <c r="K296" s="82"/>
      <c r="L296" s="82"/>
      <c r="M296" s="150"/>
      <c r="N296" s="119"/>
      <c r="V296" s="151"/>
    </row>
    <row r="297" spans="1:22" ht="13.8" thickBot="1" x14ac:dyDescent="0.3">
      <c r="A297" s="842"/>
      <c r="B297" s="152"/>
      <c r="C297" s="152"/>
      <c r="D297" s="153"/>
      <c r="E297" s="154" t="s">
        <v>5605</v>
      </c>
      <c r="F297" s="155"/>
      <c r="G297" s="712"/>
      <c r="H297" s="713"/>
      <c r="I297" s="714"/>
      <c r="J297" s="149" t="s">
        <v>5631</v>
      </c>
      <c r="K297" s="82"/>
      <c r="L297" s="82"/>
      <c r="M297" s="150"/>
      <c r="N297" s="119"/>
      <c r="V297" s="151"/>
    </row>
    <row r="298" spans="1:22" ht="21.6" thickTop="1" thickBot="1" x14ac:dyDescent="0.3">
      <c r="A298" s="834">
        <f t="shared" ref="A298" si="68">A294+1</f>
        <v>72</v>
      </c>
      <c r="B298" s="137" t="s">
        <v>22</v>
      </c>
      <c r="C298" s="137" t="s">
        <v>23</v>
      </c>
      <c r="D298" s="137" t="s">
        <v>5593</v>
      </c>
      <c r="E298" s="837" t="s">
        <v>5594</v>
      </c>
      <c r="F298" s="837"/>
      <c r="G298" s="837" t="s">
        <v>17</v>
      </c>
      <c r="H298" s="771"/>
      <c r="I298" s="102"/>
      <c r="J298" s="138" t="s">
        <v>5608</v>
      </c>
      <c r="K298" s="139"/>
      <c r="L298" s="139"/>
      <c r="M298" s="140"/>
      <c r="N298" s="119"/>
      <c r="V298" s="151"/>
    </row>
    <row r="299" spans="1:22" ht="13.8" thickBot="1" x14ac:dyDescent="0.3">
      <c r="A299" s="750"/>
      <c r="B299" s="142"/>
      <c r="C299" s="142"/>
      <c r="D299" s="143"/>
      <c r="E299" s="142"/>
      <c r="F299" s="142"/>
      <c r="G299" s="726"/>
      <c r="H299" s="838"/>
      <c r="I299" s="839"/>
      <c r="J299" s="78" t="s">
        <v>5608</v>
      </c>
      <c r="K299" s="78"/>
      <c r="L299" s="78"/>
      <c r="M299" s="145"/>
      <c r="N299" s="119"/>
      <c r="V299" s="151">
        <f>G299</f>
        <v>0</v>
      </c>
    </row>
    <row r="300" spans="1:22" ht="21" thickBot="1" x14ac:dyDescent="0.3">
      <c r="A300" s="750"/>
      <c r="B300" s="148" t="s">
        <v>34</v>
      </c>
      <c r="C300" s="148" t="s">
        <v>35</v>
      </c>
      <c r="D300" s="148" t="s">
        <v>5600</v>
      </c>
      <c r="E300" s="840" t="s">
        <v>5601</v>
      </c>
      <c r="F300" s="840"/>
      <c r="G300" s="730"/>
      <c r="H300" s="731"/>
      <c r="I300" s="732"/>
      <c r="J300" s="149" t="s">
        <v>5630</v>
      </c>
      <c r="K300" s="82"/>
      <c r="L300" s="82"/>
      <c r="M300" s="150"/>
      <c r="N300" s="119"/>
      <c r="V300" s="151"/>
    </row>
    <row r="301" spans="1:22" ht="13.8" thickBot="1" x14ac:dyDescent="0.3">
      <c r="A301" s="842"/>
      <c r="B301" s="152"/>
      <c r="C301" s="152"/>
      <c r="D301" s="153"/>
      <c r="E301" s="154" t="s">
        <v>5605</v>
      </c>
      <c r="F301" s="155"/>
      <c r="G301" s="712"/>
      <c r="H301" s="713"/>
      <c r="I301" s="714"/>
      <c r="J301" s="149" t="s">
        <v>5631</v>
      </c>
      <c r="K301" s="82"/>
      <c r="L301" s="82"/>
      <c r="M301" s="150"/>
      <c r="N301" s="119"/>
      <c r="V301" s="151"/>
    </row>
    <row r="302" spans="1:22" ht="21.6" thickTop="1" thickBot="1" x14ac:dyDescent="0.3">
      <c r="A302" s="834">
        <f t="shared" ref="A302" si="69">A298+1</f>
        <v>73</v>
      </c>
      <c r="B302" s="137" t="s">
        <v>22</v>
      </c>
      <c r="C302" s="137" t="s">
        <v>23</v>
      </c>
      <c r="D302" s="137" t="s">
        <v>5593</v>
      </c>
      <c r="E302" s="837" t="s">
        <v>5594</v>
      </c>
      <c r="F302" s="837"/>
      <c r="G302" s="837" t="s">
        <v>17</v>
      </c>
      <c r="H302" s="771"/>
      <c r="I302" s="102"/>
      <c r="J302" s="138" t="s">
        <v>5608</v>
      </c>
      <c r="K302" s="139"/>
      <c r="L302" s="139"/>
      <c r="M302" s="140"/>
      <c r="N302" s="119"/>
      <c r="V302" s="151"/>
    </row>
    <row r="303" spans="1:22" ht="13.8" thickBot="1" x14ac:dyDescent="0.3">
      <c r="A303" s="750"/>
      <c r="B303" s="142"/>
      <c r="C303" s="142"/>
      <c r="D303" s="143"/>
      <c r="E303" s="142"/>
      <c r="F303" s="142"/>
      <c r="G303" s="726"/>
      <c r="H303" s="838"/>
      <c r="I303" s="839"/>
      <c r="J303" s="78" t="s">
        <v>5608</v>
      </c>
      <c r="K303" s="78"/>
      <c r="L303" s="78"/>
      <c r="M303" s="145"/>
      <c r="N303" s="119"/>
      <c r="V303" s="151">
        <f>G303</f>
        <v>0</v>
      </c>
    </row>
    <row r="304" spans="1:22" ht="21" thickBot="1" x14ac:dyDescent="0.3">
      <c r="A304" s="750"/>
      <c r="B304" s="148" t="s">
        <v>34</v>
      </c>
      <c r="C304" s="148" t="s">
        <v>35</v>
      </c>
      <c r="D304" s="148" t="s">
        <v>5600</v>
      </c>
      <c r="E304" s="840" t="s">
        <v>5601</v>
      </c>
      <c r="F304" s="840"/>
      <c r="G304" s="730"/>
      <c r="H304" s="731"/>
      <c r="I304" s="732"/>
      <c r="J304" s="149" t="s">
        <v>5630</v>
      </c>
      <c r="K304" s="82"/>
      <c r="L304" s="82"/>
      <c r="M304" s="150"/>
      <c r="N304" s="119"/>
      <c r="V304" s="151"/>
    </row>
    <row r="305" spans="1:22" ht="13.8" thickBot="1" x14ac:dyDescent="0.3">
      <c r="A305" s="842"/>
      <c r="B305" s="152"/>
      <c r="C305" s="152"/>
      <c r="D305" s="153"/>
      <c r="E305" s="154" t="s">
        <v>5605</v>
      </c>
      <c r="F305" s="155"/>
      <c r="G305" s="712"/>
      <c r="H305" s="713"/>
      <c r="I305" s="714"/>
      <c r="J305" s="149" t="s">
        <v>5631</v>
      </c>
      <c r="K305" s="82"/>
      <c r="L305" s="82"/>
      <c r="M305" s="150"/>
      <c r="N305" s="119"/>
      <c r="V305" s="151"/>
    </row>
    <row r="306" spans="1:22" ht="21.6" thickTop="1" thickBot="1" x14ac:dyDescent="0.3">
      <c r="A306" s="834">
        <f t="shared" ref="A306" si="70">A302+1</f>
        <v>74</v>
      </c>
      <c r="B306" s="137" t="s">
        <v>22</v>
      </c>
      <c r="C306" s="137" t="s">
        <v>23</v>
      </c>
      <c r="D306" s="137" t="s">
        <v>5593</v>
      </c>
      <c r="E306" s="837" t="s">
        <v>5594</v>
      </c>
      <c r="F306" s="837"/>
      <c r="G306" s="837" t="s">
        <v>17</v>
      </c>
      <c r="H306" s="771"/>
      <c r="I306" s="102"/>
      <c r="J306" s="138" t="s">
        <v>5608</v>
      </c>
      <c r="K306" s="139"/>
      <c r="L306" s="139"/>
      <c r="M306" s="140"/>
      <c r="N306" s="119"/>
      <c r="V306" s="151"/>
    </row>
    <row r="307" spans="1:22" ht="13.8" thickBot="1" x14ac:dyDescent="0.3">
      <c r="A307" s="750"/>
      <c r="B307" s="142"/>
      <c r="C307" s="142"/>
      <c r="D307" s="143"/>
      <c r="E307" s="142"/>
      <c r="F307" s="142"/>
      <c r="G307" s="726"/>
      <c r="H307" s="838"/>
      <c r="I307" s="839"/>
      <c r="J307" s="78" t="s">
        <v>5608</v>
      </c>
      <c r="K307" s="78"/>
      <c r="L307" s="78"/>
      <c r="M307" s="145"/>
      <c r="N307" s="119"/>
      <c r="V307" s="151">
        <f>G307</f>
        <v>0</v>
      </c>
    </row>
    <row r="308" spans="1:22" ht="21" thickBot="1" x14ac:dyDescent="0.3">
      <c r="A308" s="750"/>
      <c r="B308" s="148" t="s">
        <v>34</v>
      </c>
      <c r="C308" s="148" t="s">
        <v>35</v>
      </c>
      <c r="D308" s="148" t="s">
        <v>5600</v>
      </c>
      <c r="E308" s="840" t="s">
        <v>5601</v>
      </c>
      <c r="F308" s="840"/>
      <c r="G308" s="730"/>
      <c r="H308" s="731"/>
      <c r="I308" s="732"/>
      <c r="J308" s="149" t="s">
        <v>5630</v>
      </c>
      <c r="K308" s="82"/>
      <c r="L308" s="82"/>
      <c r="M308" s="150"/>
      <c r="N308" s="119"/>
      <c r="V308" s="151"/>
    </row>
    <row r="309" spans="1:22" ht="13.8" thickBot="1" x14ac:dyDescent="0.3">
      <c r="A309" s="842"/>
      <c r="B309" s="152"/>
      <c r="C309" s="152"/>
      <c r="D309" s="153"/>
      <c r="E309" s="154" t="s">
        <v>5605</v>
      </c>
      <c r="F309" s="155"/>
      <c r="G309" s="712"/>
      <c r="H309" s="713"/>
      <c r="I309" s="714"/>
      <c r="J309" s="149" t="s">
        <v>5631</v>
      </c>
      <c r="K309" s="82"/>
      <c r="L309" s="82"/>
      <c r="M309" s="150"/>
      <c r="N309" s="119"/>
      <c r="V309" s="151"/>
    </row>
    <row r="310" spans="1:22" ht="21.6" thickTop="1" thickBot="1" x14ac:dyDescent="0.3">
      <c r="A310" s="834">
        <f t="shared" ref="A310" si="71">A306+1</f>
        <v>75</v>
      </c>
      <c r="B310" s="137" t="s">
        <v>22</v>
      </c>
      <c r="C310" s="137" t="s">
        <v>23</v>
      </c>
      <c r="D310" s="137" t="s">
        <v>5593</v>
      </c>
      <c r="E310" s="837" t="s">
        <v>5594</v>
      </c>
      <c r="F310" s="837"/>
      <c r="G310" s="837" t="s">
        <v>17</v>
      </c>
      <c r="H310" s="771"/>
      <c r="I310" s="102"/>
      <c r="J310" s="138" t="s">
        <v>5608</v>
      </c>
      <c r="K310" s="139"/>
      <c r="L310" s="139"/>
      <c r="M310" s="140"/>
      <c r="N310" s="119"/>
      <c r="V310" s="151"/>
    </row>
    <row r="311" spans="1:22" ht="13.8" thickBot="1" x14ac:dyDescent="0.3">
      <c r="A311" s="750"/>
      <c r="B311" s="142"/>
      <c r="C311" s="142"/>
      <c r="D311" s="143"/>
      <c r="E311" s="142"/>
      <c r="F311" s="142"/>
      <c r="G311" s="726"/>
      <c r="H311" s="838"/>
      <c r="I311" s="839"/>
      <c r="J311" s="78" t="s">
        <v>5608</v>
      </c>
      <c r="K311" s="78"/>
      <c r="L311" s="78"/>
      <c r="M311" s="145"/>
      <c r="N311" s="119"/>
      <c r="V311" s="151">
        <f>G311</f>
        <v>0</v>
      </c>
    </row>
    <row r="312" spans="1:22" ht="21" thickBot="1" x14ac:dyDescent="0.3">
      <c r="A312" s="750"/>
      <c r="B312" s="148" t="s">
        <v>34</v>
      </c>
      <c r="C312" s="148" t="s">
        <v>35</v>
      </c>
      <c r="D312" s="148" t="s">
        <v>5600</v>
      </c>
      <c r="E312" s="840" t="s">
        <v>5601</v>
      </c>
      <c r="F312" s="840"/>
      <c r="G312" s="730"/>
      <c r="H312" s="731"/>
      <c r="I312" s="732"/>
      <c r="J312" s="149" t="s">
        <v>5630</v>
      </c>
      <c r="K312" s="82"/>
      <c r="L312" s="82"/>
      <c r="M312" s="150"/>
      <c r="N312" s="119"/>
      <c r="V312" s="151"/>
    </row>
    <row r="313" spans="1:22" ht="13.8" thickBot="1" x14ac:dyDescent="0.3">
      <c r="A313" s="842"/>
      <c r="B313" s="152"/>
      <c r="C313" s="152"/>
      <c r="D313" s="153"/>
      <c r="E313" s="154" t="s">
        <v>5605</v>
      </c>
      <c r="F313" s="155"/>
      <c r="G313" s="712"/>
      <c r="H313" s="713"/>
      <c r="I313" s="714"/>
      <c r="J313" s="149" t="s">
        <v>5631</v>
      </c>
      <c r="K313" s="82"/>
      <c r="L313" s="82"/>
      <c r="M313" s="150"/>
      <c r="N313" s="119"/>
      <c r="V313" s="151"/>
    </row>
    <row r="314" spans="1:22" ht="21.6" thickTop="1" thickBot="1" x14ac:dyDescent="0.3">
      <c r="A314" s="834">
        <f t="shared" ref="A314" si="72">A310+1</f>
        <v>76</v>
      </c>
      <c r="B314" s="137" t="s">
        <v>22</v>
      </c>
      <c r="C314" s="137" t="s">
        <v>23</v>
      </c>
      <c r="D314" s="137" t="s">
        <v>5593</v>
      </c>
      <c r="E314" s="837" t="s">
        <v>5594</v>
      </c>
      <c r="F314" s="837"/>
      <c r="G314" s="837" t="s">
        <v>17</v>
      </c>
      <c r="H314" s="771"/>
      <c r="I314" s="102"/>
      <c r="J314" s="138" t="s">
        <v>5608</v>
      </c>
      <c r="K314" s="139"/>
      <c r="L314" s="139"/>
      <c r="M314" s="140"/>
      <c r="N314" s="119"/>
      <c r="V314" s="151"/>
    </row>
    <row r="315" spans="1:22" ht="13.8" thickBot="1" x14ac:dyDescent="0.3">
      <c r="A315" s="750"/>
      <c r="B315" s="142"/>
      <c r="C315" s="142"/>
      <c r="D315" s="143"/>
      <c r="E315" s="142"/>
      <c r="F315" s="142"/>
      <c r="G315" s="726"/>
      <c r="H315" s="838"/>
      <c r="I315" s="839"/>
      <c r="J315" s="78" t="s">
        <v>5608</v>
      </c>
      <c r="K315" s="78"/>
      <c r="L315" s="78"/>
      <c r="M315" s="145"/>
      <c r="N315" s="119"/>
      <c r="V315" s="151">
        <f>G315</f>
        <v>0</v>
      </c>
    </row>
    <row r="316" spans="1:22" ht="21" thickBot="1" x14ac:dyDescent="0.3">
      <c r="A316" s="750"/>
      <c r="B316" s="148" t="s">
        <v>34</v>
      </c>
      <c r="C316" s="148" t="s">
        <v>35</v>
      </c>
      <c r="D316" s="148" t="s">
        <v>5600</v>
      </c>
      <c r="E316" s="840" t="s">
        <v>5601</v>
      </c>
      <c r="F316" s="840"/>
      <c r="G316" s="730"/>
      <c r="H316" s="731"/>
      <c r="I316" s="732"/>
      <c r="J316" s="149" t="s">
        <v>5630</v>
      </c>
      <c r="K316" s="82"/>
      <c r="L316" s="82"/>
      <c r="M316" s="150"/>
      <c r="N316" s="119"/>
      <c r="V316" s="151"/>
    </row>
    <row r="317" spans="1:22" ht="13.8" thickBot="1" x14ac:dyDescent="0.3">
      <c r="A317" s="842"/>
      <c r="B317" s="152"/>
      <c r="C317" s="152"/>
      <c r="D317" s="153"/>
      <c r="E317" s="154" t="s">
        <v>5605</v>
      </c>
      <c r="F317" s="155"/>
      <c r="G317" s="712"/>
      <c r="H317" s="713"/>
      <c r="I317" s="714"/>
      <c r="J317" s="149" t="s">
        <v>5631</v>
      </c>
      <c r="K317" s="82"/>
      <c r="L317" s="82"/>
      <c r="M317" s="150"/>
      <c r="N317" s="119"/>
      <c r="V317" s="151"/>
    </row>
    <row r="318" spans="1:22" ht="21.6" thickTop="1" thickBot="1" x14ac:dyDescent="0.3">
      <c r="A318" s="834">
        <f t="shared" ref="A318" si="73">A314+1</f>
        <v>77</v>
      </c>
      <c r="B318" s="137" t="s">
        <v>22</v>
      </c>
      <c r="C318" s="137" t="s">
        <v>23</v>
      </c>
      <c r="D318" s="137" t="s">
        <v>5593</v>
      </c>
      <c r="E318" s="837" t="s">
        <v>5594</v>
      </c>
      <c r="F318" s="837"/>
      <c r="G318" s="837" t="s">
        <v>17</v>
      </c>
      <c r="H318" s="771"/>
      <c r="I318" s="102"/>
      <c r="J318" s="138" t="s">
        <v>5608</v>
      </c>
      <c r="K318" s="139"/>
      <c r="L318" s="139"/>
      <c r="M318" s="140"/>
      <c r="N318" s="119"/>
      <c r="V318" s="151"/>
    </row>
    <row r="319" spans="1:22" ht="13.8" thickBot="1" x14ac:dyDescent="0.3">
      <c r="A319" s="750"/>
      <c r="B319" s="142"/>
      <c r="C319" s="142"/>
      <c r="D319" s="143"/>
      <c r="E319" s="142"/>
      <c r="F319" s="142"/>
      <c r="G319" s="726"/>
      <c r="H319" s="838"/>
      <c r="I319" s="839"/>
      <c r="J319" s="78" t="s">
        <v>5608</v>
      </c>
      <c r="K319" s="78"/>
      <c r="L319" s="78"/>
      <c r="M319" s="145"/>
      <c r="N319" s="119"/>
      <c r="V319" s="151">
        <f>G319</f>
        <v>0</v>
      </c>
    </row>
    <row r="320" spans="1:22" ht="21" thickBot="1" x14ac:dyDescent="0.3">
      <c r="A320" s="750"/>
      <c r="B320" s="148" t="s">
        <v>34</v>
      </c>
      <c r="C320" s="148" t="s">
        <v>35</v>
      </c>
      <c r="D320" s="148" t="s">
        <v>5600</v>
      </c>
      <c r="E320" s="840" t="s">
        <v>5601</v>
      </c>
      <c r="F320" s="840"/>
      <c r="G320" s="730"/>
      <c r="H320" s="731"/>
      <c r="I320" s="732"/>
      <c r="J320" s="149" t="s">
        <v>5630</v>
      </c>
      <c r="K320" s="82"/>
      <c r="L320" s="82"/>
      <c r="M320" s="150"/>
      <c r="N320" s="119"/>
      <c r="V320" s="151"/>
    </row>
    <row r="321" spans="1:22" ht="13.8" thickBot="1" x14ac:dyDescent="0.3">
      <c r="A321" s="842"/>
      <c r="B321" s="152"/>
      <c r="C321" s="152"/>
      <c r="D321" s="153"/>
      <c r="E321" s="154" t="s">
        <v>5605</v>
      </c>
      <c r="F321" s="155"/>
      <c r="G321" s="712"/>
      <c r="H321" s="713"/>
      <c r="I321" s="714"/>
      <c r="J321" s="149" t="s">
        <v>5631</v>
      </c>
      <c r="K321" s="82"/>
      <c r="L321" s="82"/>
      <c r="M321" s="150"/>
      <c r="N321" s="119"/>
      <c r="V321" s="151"/>
    </row>
    <row r="322" spans="1:22" ht="21.6" thickTop="1" thickBot="1" x14ac:dyDescent="0.3">
      <c r="A322" s="834">
        <f t="shared" ref="A322" si="74">A318+1</f>
        <v>78</v>
      </c>
      <c r="B322" s="137" t="s">
        <v>22</v>
      </c>
      <c r="C322" s="137" t="s">
        <v>23</v>
      </c>
      <c r="D322" s="137" t="s">
        <v>5593</v>
      </c>
      <c r="E322" s="837" t="s">
        <v>5594</v>
      </c>
      <c r="F322" s="837"/>
      <c r="G322" s="837" t="s">
        <v>17</v>
      </c>
      <c r="H322" s="771"/>
      <c r="I322" s="102"/>
      <c r="J322" s="138" t="s">
        <v>5608</v>
      </c>
      <c r="K322" s="139"/>
      <c r="L322" s="139"/>
      <c r="M322" s="140"/>
      <c r="N322" s="119"/>
      <c r="V322" s="151"/>
    </row>
    <row r="323" spans="1:22" ht="13.8" thickBot="1" x14ac:dyDescent="0.3">
      <c r="A323" s="750"/>
      <c r="B323" s="142"/>
      <c r="C323" s="142"/>
      <c r="D323" s="143"/>
      <c r="E323" s="142"/>
      <c r="F323" s="142"/>
      <c r="G323" s="726"/>
      <c r="H323" s="838"/>
      <c r="I323" s="839"/>
      <c r="J323" s="78" t="s">
        <v>5608</v>
      </c>
      <c r="K323" s="78"/>
      <c r="L323" s="78"/>
      <c r="M323" s="145"/>
      <c r="N323" s="119"/>
      <c r="V323" s="151">
        <f>G323</f>
        <v>0</v>
      </c>
    </row>
    <row r="324" spans="1:22" ht="21" thickBot="1" x14ac:dyDescent="0.3">
      <c r="A324" s="750"/>
      <c r="B324" s="148" t="s">
        <v>34</v>
      </c>
      <c r="C324" s="148" t="s">
        <v>35</v>
      </c>
      <c r="D324" s="148" t="s">
        <v>5600</v>
      </c>
      <c r="E324" s="840" t="s">
        <v>5601</v>
      </c>
      <c r="F324" s="840"/>
      <c r="G324" s="730"/>
      <c r="H324" s="731"/>
      <c r="I324" s="732"/>
      <c r="J324" s="149" t="s">
        <v>5630</v>
      </c>
      <c r="K324" s="82"/>
      <c r="L324" s="82"/>
      <c r="M324" s="150"/>
      <c r="N324" s="119"/>
      <c r="V324" s="151"/>
    </row>
    <row r="325" spans="1:22" ht="13.8" thickBot="1" x14ac:dyDescent="0.3">
      <c r="A325" s="842"/>
      <c r="B325" s="152"/>
      <c r="C325" s="152"/>
      <c r="D325" s="153"/>
      <c r="E325" s="154" t="s">
        <v>5605</v>
      </c>
      <c r="F325" s="155"/>
      <c r="G325" s="712"/>
      <c r="H325" s="713"/>
      <c r="I325" s="714"/>
      <c r="J325" s="149" t="s">
        <v>5631</v>
      </c>
      <c r="K325" s="82"/>
      <c r="L325" s="82"/>
      <c r="M325" s="150"/>
      <c r="N325" s="119"/>
      <c r="V325" s="151"/>
    </row>
    <row r="326" spans="1:22" ht="21.6" thickTop="1" thickBot="1" x14ac:dyDescent="0.3">
      <c r="A326" s="834">
        <f t="shared" ref="A326" si="75">A322+1</f>
        <v>79</v>
      </c>
      <c r="B326" s="137" t="s">
        <v>22</v>
      </c>
      <c r="C326" s="137" t="s">
        <v>23</v>
      </c>
      <c r="D326" s="137" t="s">
        <v>5593</v>
      </c>
      <c r="E326" s="837" t="s">
        <v>5594</v>
      </c>
      <c r="F326" s="837"/>
      <c r="G326" s="837" t="s">
        <v>17</v>
      </c>
      <c r="H326" s="771"/>
      <c r="I326" s="102"/>
      <c r="J326" s="138" t="s">
        <v>5608</v>
      </c>
      <c r="K326" s="139"/>
      <c r="L326" s="139"/>
      <c r="M326" s="140"/>
      <c r="N326" s="119"/>
      <c r="V326" s="151"/>
    </row>
    <row r="327" spans="1:22" ht="13.8" thickBot="1" x14ac:dyDescent="0.3">
      <c r="A327" s="750"/>
      <c r="B327" s="142"/>
      <c r="C327" s="142"/>
      <c r="D327" s="143"/>
      <c r="E327" s="142"/>
      <c r="F327" s="142"/>
      <c r="G327" s="726"/>
      <c r="H327" s="838"/>
      <c r="I327" s="839"/>
      <c r="J327" s="78" t="s">
        <v>5608</v>
      </c>
      <c r="K327" s="78"/>
      <c r="L327" s="78"/>
      <c r="M327" s="145"/>
      <c r="N327" s="119"/>
      <c r="V327" s="151">
        <f>G327</f>
        <v>0</v>
      </c>
    </row>
    <row r="328" spans="1:22" ht="21" thickBot="1" x14ac:dyDescent="0.3">
      <c r="A328" s="750"/>
      <c r="B328" s="148" t="s">
        <v>34</v>
      </c>
      <c r="C328" s="148" t="s">
        <v>35</v>
      </c>
      <c r="D328" s="148" t="s">
        <v>5600</v>
      </c>
      <c r="E328" s="840" t="s">
        <v>5601</v>
      </c>
      <c r="F328" s="840"/>
      <c r="G328" s="730"/>
      <c r="H328" s="731"/>
      <c r="I328" s="732"/>
      <c r="J328" s="149" t="s">
        <v>5630</v>
      </c>
      <c r="K328" s="82"/>
      <c r="L328" s="82"/>
      <c r="M328" s="150"/>
      <c r="N328" s="119"/>
      <c r="V328" s="151"/>
    </row>
    <row r="329" spans="1:22" ht="13.8" thickBot="1" x14ac:dyDescent="0.3">
      <c r="A329" s="842"/>
      <c r="B329" s="152"/>
      <c r="C329" s="152"/>
      <c r="D329" s="153"/>
      <c r="E329" s="154" t="s">
        <v>5605</v>
      </c>
      <c r="F329" s="155"/>
      <c r="G329" s="712"/>
      <c r="H329" s="713"/>
      <c r="I329" s="714"/>
      <c r="J329" s="149" t="s">
        <v>5631</v>
      </c>
      <c r="K329" s="82"/>
      <c r="L329" s="82"/>
      <c r="M329" s="150"/>
      <c r="N329" s="119"/>
      <c r="V329" s="151"/>
    </row>
    <row r="330" spans="1:22" ht="21.6" thickTop="1" thickBot="1" x14ac:dyDescent="0.3">
      <c r="A330" s="834">
        <f t="shared" ref="A330" si="76">A326+1</f>
        <v>80</v>
      </c>
      <c r="B330" s="137" t="s">
        <v>22</v>
      </c>
      <c r="C330" s="137" t="s">
        <v>23</v>
      </c>
      <c r="D330" s="137" t="s">
        <v>5593</v>
      </c>
      <c r="E330" s="837" t="s">
        <v>5594</v>
      </c>
      <c r="F330" s="837"/>
      <c r="G330" s="837" t="s">
        <v>17</v>
      </c>
      <c r="H330" s="771"/>
      <c r="I330" s="102"/>
      <c r="J330" s="138" t="s">
        <v>5608</v>
      </c>
      <c r="K330" s="139"/>
      <c r="L330" s="139"/>
      <c r="M330" s="140"/>
      <c r="N330" s="119"/>
      <c r="V330" s="151"/>
    </row>
    <row r="331" spans="1:22" ht="13.8" thickBot="1" x14ac:dyDescent="0.3">
      <c r="A331" s="750"/>
      <c r="B331" s="142"/>
      <c r="C331" s="142"/>
      <c r="D331" s="143"/>
      <c r="E331" s="142"/>
      <c r="F331" s="142"/>
      <c r="G331" s="726"/>
      <c r="H331" s="838"/>
      <c r="I331" s="839"/>
      <c r="J331" s="78" t="s">
        <v>5608</v>
      </c>
      <c r="K331" s="78"/>
      <c r="L331" s="78"/>
      <c r="M331" s="145"/>
      <c r="N331" s="119"/>
      <c r="V331" s="151">
        <f>G331</f>
        <v>0</v>
      </c>
    </row>
    <row r="332" spans="1:22" ht="21" thickBot="1" x14ac:dyDescent="0.3">
      <c r="A332" s="750"/>
      <c r="B332" s="148" t="s">
        <v>34</v>
      </c>
      <c r="C332" s="148" t="s">
        <v>35</v>
      </c>
      <c r="D332" s="148" t="s">
        <v>5600</v>
      </c>
      <c r="E332" s="840" t="s">
        <v>5601</v>
      </c>
      <c r="F332" s="840"/>
      <c r="G332" s="730"/>
      <c r="H332" s="731"/>
      <c r="I332" s="732"/>
      <c r="J332" s="149" t="s">
        <v>5630</v>
      </c>
      <c r="K332" s="82"/>
      <c r="L332" s="82"/>
      <c r="M332" s="150"/>
      <c r="N332" s="119"/>
      <c r="V332" s="151"/>
    </row>
    <row r="333" spans="1:22" ht="13.8" thickBot="1" x14ac:dyDescent="0.3">
      <c r="A333" s="842"/>
      <c r="B333" s="152"/>
      <c r="C333" s="152"/>
      <c r="D333" s="153"/>
      <c r="E333" s="154" t="s">
        <v>5605</v>
      </c>
      <c r="F333" s="155"/>
      <c r="G333" s="712"/>
      <c r="H333" s="713"/>
      <c r="I333" s="714"/>
      <c r="J333" s="149" t="s">
        <v>5631</v>
      </c>
      <c r="K333" s="82"/>
      <c r="L333" s="82"/>
      <c r="M333" s="150"/>
      <c r="N333" s="119"/>
      <c r="V333" s="151"/>
    </row>
    <row r="334" spans="1:22" ht="21.6" thickTop="1" thickBot="1" x14ac:dyDescent="0.3">
      <c r="A334" s="834">
        <f t="shared" ref="A334" si="77">A330+1</f>
        <v>81</v>
      </c>
      <c r="B334" s="137" t="s">
        <v>22</v>
      </c>
      <c r="C334" s="137" t="s">
        <v>23</v>
      </c>
      <c r="D334" s="137" t="s">
        <v>5593</v>
      </c>
      <c r="E334" s="837" t="s">
        <v>5594</v>
      </c>
      <c r="F334" s="837"/>
      <c r="G334" s="837" t="s">
        <v>17</v>
      </c>
      <c r="H334" s="771"/>
      <c r="I334" s="102"/>
      <c r="J334" s="138" t="s">
        <v>5608</v>
      </c>
      <c r="K334" s="139"/>
      <c r="L334" s="139"/>
      <c r="M334" s="140"/>
      <c r="N334" s="119"/>
      <c r="V334" s="151"/>
    </row>
    <row r="335" spans="1:22" ht="13.8" thickBot="1" x14ac:dyDescent="0.3">
      <c r="A335" s="750"/>
      <c r="B335" s="142"/>
      <c r="C335" s="142"/>
      <c r="D335" s="143"/>
      <c r="E335" s="142"/>
      <c r="F335" s="142"/>
      <c r="G335" s="726"/>
      <c r="H335" s="838"/>
      <c r="I335" s="839"/>
      <c r="J335" s="78" t="s">
        <v>5608</v>
      </c>
      <c r="K335" s="78"/>
      <c r="L335" s="78"/>
      <c r="M335" s="145"/>
      <c r="N335" s="119"/>
      <c r="V335" s="151">
        <f>G335</f>
        <v>0</v>
      </c>
    </row>
    <row r="336" spans="1:22" ht="21" thickBot="1" x14ac:dyDescent="0.3">
      <c r="A336" s="750"/>
      <c r="B336" s="148" t="s">
        <v>34</v>
      </c>
      <c r="C336" s="148" t="s">
        <v>35</v>
      </c>
      <c r="D336" s="148" t="s">
        <v>5600</v>
      </c>
      <c r="E336" s="840" t="s">
        <v>5601</v>
      </c>
      <c r="F336" s="840"/>
      <c r="G336" s="730"/>
      <c r="H336" s="731"/>
      <c r="I336" s="732"/>
      <c r="J336" s="149" t="s">
        <v>5630</v>
      </c>
      <c r="K336" s="82"/>
      <c r="L336" s="82"/>
      <c r="M336" s="150"/>
      <c r="N336" s="119"/>
      <c r="V336" s="151"/>
    </row>
    <row r="337" spans="1:22" ht="13.8" thickBot="1" x14ac:dyDescent="0.3">
      <c r="A337" s="842"/>
      <c r="B337" s="152"/>
      <c r="C337" s="152"/>
      <c r="D337" s="153"/>
      <c r="E337" s="154" t="s">
        <v>5605</v>
      </c>
      <c r="F337" s="155"/>
      <c r="G337" s="712"/>
      <c r="H337" s="713"/>
      <c r="I337" s="714"/>
      <c r="J337" s="149" t="s">
        <v>5631</v>
      </c>
      <c r="K337" s="82"/>
      <c r="L337" s="82"/>
      <c r="M337" s="150"/>
      <c r="N337" s="119"/>
      <c r="V337" s="151"/>
    </row>
    <row r="338" spans="1:22" ht="21.6" thickTop="1" thickBot="1" x14ac:dyDescent="0.3">
      <c r="A338" s="834">
        <f t="shared" ref="A338" si="78">A334+1</f>
        <v>82</v>
      </c>
      <c r="B338" s="137" t="s">
        <v>22</v>
      </c>
      <c r="C338" s="137" t="s">
        <v>23</v>
      </c>
      <c r="D338" s="137" t="s">
        <v>5593</v>
      </c>
      <c r="E338" s="837" t="s">
        <v>5594</v>
      </c>
      <c r="F338" s="837"/>
      <c r="G338" s="837" t="s">
        <v>17</v>
      </c>
      <c r="H338" s="771"/>
      <c r="I338" s="102"/>
      <c r="J338" s="138" t="s">
        <v>5608</v>
      </c>
      <c r="K338" s="139"/>
      <c r="L338" s="139"/>
      <c r="M338" s="140"/>
      <c r="N338" s="119"/>
      <c r="V338" s="151"/>
    </row>
    <row r="339" spans="1:22" ht="13.8" thickBot="1" x14ac:dyDescent="0.3">
      <c r="A339" s="750"/>
      <c r="B339" s="142"/>
      <c r="C339" s="142"/>
      <c r="D339" s="143"/>
      <c r="E339" s="142"/>
      <c r="F339" s="142"/>
      <c r="G339" s="726"/>
      <c r="H339" s="838"/>
      <c r="I339" s="839"/>
      <c r="J339" s="78" t="s">
        <v>5608</v>
      </c>
      <c r="K339" s="78"/>
      <c r="L339" s="78"/>
      <c r="M339" s="145"/>
      <c r="N339" s="119"/>
      <c r="V339" s="151">
        <f>G339</f>
        <v>0</v>
      </c>
    </row>
    <row r="340" spans="1:22" ht="21" thickBot="1" x14ac:dyDescent="0.3">
      <c r="A340" s="750"/>
      <c r="B340" s="148" t="s">
        <v>34</v>
      </c>
      <c r="C340" s="148" t="s">
        <v>35</v>
      </c>
      <c r="D340" s="148" t="s">
        <v>5600</v>
      </c>
      <c r="E340" s="840" t="s">
        <v>5601</v>
      </c>
      <c r="F340" s="840"/>
      <c r="G340" s="730"/>
      <c r="H340" s="731"/>
      <c r="I340" s="732"/>
      <c r="J340" s="149" t="s">
        <v>5630</v>
      </c>
      <c r="K340" s="82"/>
      <c r="L340" s="82"/>
      <c r="M340" s="150"/>
      <c r="N340" s="119"/>
      <c r="V340" s="151"/>
    </row>
    <row r="341" spans="1:22" ht="13.8" thickBot="1" x14ac:dyDescent="0.3">
      <c r="A341" s="842"/>
      <c r="B341" s="152"/>
      <c r="C341" s="152"/>
      <c r="D341" s="153"/>
      <c r="E341" s="154" t="s">
        <v>5605</v>
      </c>
      <c r="F341" s="155"/>
      <c r="G341" s="712"/>
      <c r="H341" s="713"/>
      <c r="I341" s="714"/>
      <c r="J341" s="149" t="s">
        <v>5631</v>
      </c>
      <c r="K341" s="82"/>
      <c r="L341" s="82"/>
      <c r="M341" s="150"/>
      <c r="N341" s="119"/>
      <c r="V341" s="151"/>
    </row>
    <row r="342" spans="1:22" ht="21.6" thickTop="1" thickBot="1" x14ac:dyDescent="0.3">
      <c r="A342" s="834">
        <f t="shared" ref="A342" si="79">A338+1</f>
        <v>83</v>
      </c>
      <c r="B342" s="137" t="s">
        <v>22</v>
      </c>
      <c r="C342" s="137" t="s">
        <v>23</v>
      </c>
      <c r="D342" s="137" t="s">
        <v>5593</v>
      </c>
      <c r="E342" s="837" t="s">
        <v>5594</v>
      </c>
      <c r="F342" s="837"/>
      <c r="G342" s="837" t="s">
        <v>17</v>
      </c>
      <c r="H342" s="771"/>
      <c r="I342" s="102"/>
      <c r="J342" s="138" t="s">
        <v>5608</v>
      </c>
      <c r="K342" s="139"/>
      <c r="L342" s="139"/>
      <c r="M342" s="140"/>
      <c r="N342" s="119"/>
      <c r="V342" s="151"/>
    </row>
    <row r="343" spans="1:22" ht="13.8" thickBot="1" x14ac:dyDescent="0.3">
      <c r="A343" s="750"/>
      <c r="B343" s="142"/>
      <c r="C343" s="142"/>
      <c r="D343" s="143"/>
      <c r="E343" s="142"/>
      <c r="F343" s="142"/>
      <c r="G343" s="726"/>
      <c r="H343" s="838"/>
      <c r="I343" s="839"/>
      <c r="J343" s="78" t="s">
        <v>5608</v>
      </c>
      <c r="K343" s="78"/>
      <c r="L343" s="78"/>
      <c r="M343" s="145"/>
      <c r="N343" s="119"/>
      <c r="V343" s="151">
        <f>G343</f>
        <v>0</v>
      </c>
    </row>
    <row r="344" spans="1:22" ht="21" thickBot="1" x14ac:dyDescent="0.3">
      <c r="A344" s="750"/>
      <c r="B344" s="148" t="s">
        <v>34</v>
      </c>
      <c r="C344" s="148" t="s">
        <v>35</v>
      </c>
      <c r="D344" s="148" t="s">
        <v>5600</v>
      </c>
      <c r="E344" s="840" t="s">
        <v>5601</v>
      </c>
      <c r="F344" s="840"/>
      <c r="G344" s="730"/>
      <c r="H344" s="731"/>
      <c r="I344" s="732"/>
      <c r="J344" s="149" t="s">
        <v>5630</v>
      </c>
      <c r="K344" s="82"/>
      <c r="L344" s="82"/>
      <c r="M344" s="150"/>
      <c r="N344" s="119"/>
      <c r="V344" s="151"/>
    </row>
    <row r="345" spans="1:22" ht="13.8" thickBot="1" x14ac:dyDescent="0.3">
      <c r="A345" s="842"/>
      <c r="B345" s="152"/>
      <c r="C345" s="152"/>
      <c r="D345" s="153"/>
      <c r="E345" s="154" t="s">
        <v>5605</v>
      </c>
      <c r="F345" s="155"/>
      <c r="G345" s="712"/>
      <c r="H345" s="713"/>
      <c r="I345" s="714"/>
      <c r="J345" s="149" t="s">
        <v>5631</v>
      </c>
      <c r="K345" s="82"/>
      <c r="L345" s="82"/>
      <c r="M345" s="150"/>
      <c r="N345" s="119"/>
      <c r="V345" s="151"/>
    </row>
    <row r="346" spans="1:22" ht="21.6" thickTop="1" thickBot="1" x14ac:dyDescent="0.3">
      <c r="A346" s="834">
        <f t="shared" ref="A346" si="80">A342+1</f>
        <v>84</v>
      </c>
      <c r="B346" s="137" t="s">
        <v>22</v>
      </c>
      <c r="C346" s="137" t="s">
        <v>23</v>
      </c>
      <c r="D346" s="137" t="s">
        <v>5593</v>
      </c>
      <c r="E346" s="837" t="s">
        <v>5594</v>
      </c>
      <c r="F346" s="837"/>
      <c r="G346" s="837" t="s">
        <v>17</v>
      </c>
      <c r="H346" s="771"/>
      <c r="I346" s="102"/>
      <c r="J346" s="138" t="s">
        <v>5608</v>
      </c>
      <c r="K346" s="139"/>
      <c r="L346" s="139"/>
      <c r="M346" s="140"/>
      <c r="N346" s="119"/>
      <c r="V346" s="151"/>
    </row>
    <row r="347" spans="1:22" ht="13.8" thickBot="1" x14ac:dyDescent="0.3">
      <c r="A347" s="750"/>
      <c r="B347" s="142"/>
      <c r="C347" s="142"/>
      <c r="D347" s="143"/>
      <c r="E347" s="142"/>
      <c r="F347" s="142"/>
      <c r="G347" s="726"/>
      <c r="H347" s="838"/>
      <c r="I347" s="839"/>
      <c r="J347" s="78" t="s">
        <v>5608</v>
      </c>
      <c r="K347" s="78"/>
      <c r="L347" s="78"/>
      <c r="M347" s="145"/>
      <c r="N347" s="119"/>
      <c r="V347" s="151">
        <f>G347</f>
        <v>0</v>
      </c>
    </row>
    <row r="348" spans="1:22" ht="21" thickBot="1" x14ac:dyDescent="0.3">
      <c r="A348" s="750"/>
      <c r="B348" s="148" t="s">
        <v>34</v>
      </c>
      <c r="C348" s="148" t="s">
        <v>35</v>
      </c>
      <c r="D348" s="148" t="s">
        <v>5600</v>
      </c>
      <c r="E348" s="840" t="s">
        <v>5601</v>
      </c>
      <c r="F348" s="840"/>
      <c r="G348" s="730"/>
      <c r="H348" s="731"/>
      <c r="I348" s="732"/>
      <c r="J348" s="149" t="s">
        <v>5630</v>
      </c>
      <c r="K348" s="82"/>
      <c r="L348" s="82"/>
      <c r="M348" s="150"/>
      <c r="N348" s="119"/>
      <c r="V348" s="151"/>
    </row>
    <row r="349" spans="1:22" ht="13.8" thickBot="1" x14ac:dyDescent="0.3">
      <c r="A349" s="842"/>
      <c r="B349" s="152"/>
      <c r="C349" s="152"/>
      <c r="D349" s="153"/>
      <c r="E349" s="154" t="s">
        <v>5605</v>
      </c>
      <c r="F349" s="155"/>
      <c r="G349" s="712"/>
      <c r="H349" s="713"/>
      <c r="I349" s="714"/>
      <c r="J349" s="149" t="s">
        <v>5631</v>
      </c>
      <c r="K349" s="82"/>
      <c r="L349" s="82"/>
      <c r="M349" s="150"/>
      <c r="N349" s="119"/>
      <c r="V349" s="151"/>
    </row>
    <row r="350" spans="1:22" ht="21.6" thickTop="1" thickBot="1" x14ac:dyDescent="0.3">
      <c r="A350" s="834">
        <f t="shared" ref="A350" si="81">A346+1</f>
        <v>85</v>
      </c>
      <c r="B350" s="137" t="s">
        <v>22</v>
      </c>
      <c r="C350" s="137" t="s">
        <v>23</v>
      </c>
      <c r="D350" s="137" t="s">
        <v>5593</v>
      </c>
      <c r="E350" s="837" t="s">
        <v>5594</v>
      </c>
      <c r="F350" s="837"/>
      <c r="G350" s="837" t="s">
        <v>17</v>
      </c>
      <c r="H350" s="771"/>
      <c r="I350" s="102"/>
      <c r="J350" s="138" t="s">
        <v>5608</v>
      </c>
      <c r="K350" s="139"/>
      <c r="L350" s="139"/>
      <c r="M350" s="140"/>
      <c r="N350" s="119"/>
      <c r="V350" s="151"/>
    </row>
    <row r="351" spans="1:22" ht="13.8" thickBot="1" x14ac:dyDescent="0.3">
      <c r="A351" s="750"/>
      <c r="B351" s="142"/>
      <c r="C351" s="142"/>
      <c r="D351" s="143"/>
      <c r="E351" s="142"/>
      <c r="F351" s="142"/>
      <c r="G351" s="726"/>
      <c r="H351" s="838"/>
      <c r="I351" s="839"/>
      <c r="J351" s="78" t="s">
        <v>5608</v>
      </c>
      <c r="K351" s="78"/>
      <c r="L351" s="78"/>
      <c r="M351" s="145"/>
      <c r="N351" s="119"/>
      <c r="V351" s="151">
        <f>G351</f>
        <v>0</v>
      </c>
    </row>
    <row r="352" spans="1:22" ht="21" thickBot="1" x14ac:dyDescent="0.3">
      <c r="A352" s="750"/>
      <c r="B352" s="148" t="s">
        <v>34</v>
      </c>
      <c r="C352" s="148" t="s">
        <v>35</v>
      </c>
      <c r="D352" s="148" t="s">
        <v>5600</v>
      </c>
      <c r="E352" s="840" t="s">
        <v>5601</v>
      </c>
      <c r="F352" s="840"/>
      <c r="G352" s="730"/>
      <c r="H352" s="731"/>
      <c r="I352" s="732"/>
      <c r="J352" s="149" t="s">
        <v>5630</v>
      </c>
      <c r="K352" s="82"/>
      <c r="L352" s="82"/>
      <c r="M352" s="150"/>
      <c r="N352" s="119"/>
      <c r="V352" s="151"/>
    </row>
    <row r="353" spans="1:22" ht="13.8" thickBot="1" x14ac:dyDescent="0.3">
      <c r="A353" s="842"/>
      <c r="B353" s="152"/>
      <c r="C353" s="152"/>
      <c r="D353" s="153"/>
      <c r="E353" s="154" t="s">
        <v>5605</v>
      </c>
      <c r="F353" s="155"/>
      <c r="G353" s="712"/>
      <c r="H353" s="713"/>
      <c r="I353" s="714"/>
      <c r="J353" s="149" t="s">
        <v>5631</v>
      </c>
      <c r="K353" s="82"/>
      <c r="L353" s="82"/>
      <c r="M353" s="150"/>
      <c r="N353" s="119"/>
      <c r="V353" s="151"/>
    </row>
    <row r="354" spans="1:22" ht="21.6" thickTop="1" thickBot="1" x14ac:dyDescent="0.3">
      <c r="A354" s="834">
        <f t="shared" ref="A354" si="82">A350+1</f>
        <v>86</v>
      </c>
      <c r="B354" s="137" t="s">
        <v>22</v>
      </c>
      <c r="C354" s="137" t="s">
        <v>23</v>
      </c>
      <c r="D354" s="137" t="s">
        <v>5593</v>
      </c>
      <c r="E354" s="837" t="s">
        <v>5594</v>
      </c>
      <c r="F354" s="837"/>
      <c r="G354" s="837" t="s">
        <v>17</v>
      </c>
      <c r="H354" s="771"/>
      <c r="I354" s="102"/>
      <c r="J354" s="138" t="s">
        <v>5608</v>
      </c>
      <c r="K354" s="139"/>
      <c r="L354" s="139"/>
      <c r="M354" s="140"/>
      <c r="N354" s="119"/>
      <c r="V354" s="151"/>
    </row>
    <row r="355" spans="1:22" ht="13.8" thickBot="1" x14ac:dyDescent="0.3">
      <c r="A355" s="750"/>
      <c r="B355" s="142"/>
      <c r="C355" s="142"/>
      <c r="D355" s="143"/>
      <c r="E355" s="142"/>
      <c r="F355" s="142"/>
      <c r="G355" s="726"/>
      <c r="H355" s="838"/>
      <c r="I355" s="839"/>
      <c r="J355" s="78" t="s">
        <v>5608</v>
      </c>
      <c r="K355" s="78"/>
      <c r="L355" s="78"/>
      <c r="M355" s="145"/>
      <c r="N355" s="119"/>
      <c r="V355" s="151">
        <f>G355</f>
        <v>0</v>
      </c>
    </row>
    <row r="356" spans="1:22" ht="21" thickBot="1" x14ac:dyDescent="0.3">
      <c r="A356" s="750"/>
      <c r="B356" s="148" t="s">
        <v>34</v>
      </c>
      <c r="C356" s="148" t="s">
        <v>35</v>
      </c>
      <c r="D356" s="148" t="s">
        <v>5600</v>
      </c>
      <c r="E356" s="840" t="s">
        <v>5601</v>
      </c>
      <c r="F356" s="840"/>
      <c r="G356" s="730"/>
      <c r="H356" s="731"/>
      <c r="I356" s="732"/>
      <c r="J356" s="149" t="s">
        <v>5630</v>
      </c>
      <c r="K356" s="82"/>
      <c r="L356" s="82"/>
      <c r="M356" s="150"/>
      <c r="N356" s="119"/>
      <c r="V356" s="151"/>
    </row>
    <row r="357" spans="1:22" ht="13.8" thickBot="1" x14ac:dyDescent="0.3">
      <c r="A357" s="842"/>
      <c r="B357" s="152"/>
      <c r="C357" s="152"/>
      <c r="D357" s="153"/>
      <c r="E357" s="154" t="s">
        <v>5605</v>
      </c>
      <c r="F357" s="155"/>
      <c r="G357" s="712"/>
      <c r="H357" s="713"/>
      <c r="I357" s="714"/>
      <c r="J357" s="149" t="s">
        <v>5631</v>
      </c>
      <c r="K357" s="82"/>
      <c r="L357" s="82"/>
      <c r="M357" s="150"/>
      <c r="N357" s="119"/>
      <c r="V357" s="151"/>
    </row>
    <row r="358" spans="1:22" ht="21.6" thickTop="1" thickBot="1" x14ac:dyDescent="0.3">
      <c r="A358" s="834">
        <f t="shared" ref="A358" si="83">A354+1</f>
        <v>87</v>
      </c>
      <c r="B358" s="137" t="s">
        <v>22</v>
      </c>
      <c r="C358" s="137" t="s">
        <v>23</v>
      </c>
      <c r="D358" s="137" t="s">
        <v>5593</v>
      </c>
      <c r="E358" s="837" t="s">
        <v>5594</v>
      </c>
      <c r="F358" s="837"/>
      <c r="G358" s="837" t="s">
        <v>17</v>
      </c>
      <c r="H358" s="771"/>
      <c r="I358" s="102"/>
      <c r="J358" s="138" t="s">
        <v>5608</v>
      </c>
      <c r="K358" s="139"/>
      <c r="L358" s="139"/>
      <c r="M358" s="140"/>
      <c r="N358" s="119"/>
      <c r="V358" s="151"/>
    </row>
    <row r="359" spans="1:22" ht="13.8" thickBot="1" x14ac:dyDescent="0.3">
      <c r="A359" s="750"/>
      <c r="B359" s="142"/>
      <c r="C359" s="142"/>
      <c r="D359" s="143"/>
      <c r="E359" s="142"/>
      <c r="F359" s="142"/>
      <c r="G359" s="726"/>
      <c r="H359" s="838"/>
      <c r="I359" s="839"/>
      <c r="J359" s="78" t="s">
        <v>5608</v>
      </c>
      <c r="K359" s="78"/>
      <c r="L359" s="78"/>
      <c r="M359" s="145"/>
      <c r="N359" s="119"/>
      <c r="V359" s="151">
        <f>G359</f>
        <v>0</v>
      </c>
    </row>
    <row r="360" spans="1:22" ht="21" thickBot="1" x14ac:dyDescent="0.3">
      <c r="A360" s="750"/>
      <c r="B360" s="148" t="s">
        <v>34</v>
      </c>
      <c r="C360" s="148" t="s">
        <v>35</v>
      </c>
      <c r="D360" s="148" t="s">
        <v>5600</v>
      </c>
      <c r="E360" s="840" t="s">
        <v>5601</v>
      </c>
      <c r="F360" s="840"/>
      <c r="G360" s="730"/>
      <c r="H360" s="731"/>
      <c r="I360" s="732"/>
      <c r="J360" s="149" t="s">
        <v>5630</v>
      </c>
      <c r="K360" s="82"/>
      <c r="L360" s="82"/>
      <c r="M360" s="150"/>
      <c r="N360" s="119"/>
      <c r="V360" s="151"/>
    </row>
    <row r="361" spans="1:22" ht="13.8" thickBot="1" x14ac:dyDescent="0.3">
      <c r="A361" s="842"/>
      <c r="B361" s="152"/>
      <c r="C361" s="152"/>
      <c r="D361" s="153"/>
      <c r="E361" s="154" t="s">
        <v>5605</v>
      </c>
      <c r="F361" s="155"/>
      <c r="G361" s="712"/>
      <c r="H361" s="713"/>
      <c r="I361" s="714"/>
      <c r="J361" s="149" t="s">
        <v>5631</v>
      </c>
      <c r="K361" s="82"/>
      <c r="L361" s="82"/>
      <c r="M361" s="150"/>
      <c r="N361" s="119"/>
      <c r="V361" s="151"/>
    </row>
    <row r="362" spans="1:22" ht="21.6" thickTop="1" thickBot="1" x14ac:dyDescent="0.3">
      <c r="A362" s="834">
        <f t="shared" ref="A362" si="84">A358+1</f>
        <v>88</v>
      </c>
      <c r="B362" s="137" t="s">
        <v>22</v>
      </c>
      <c r="C362" s="137" t="s">
        <v>23</v>
      </c>
      <c r="D362" s="137" t="s">
        <v>5593</v>
      </c>
      <c r="E362" s="837" t="s">
        <v>5594</v>
      </c>
      <c r="F362" s="837"/>
      <c r="G362" s="837" t="s">
        <v>17</v>
      </c>
      <c r="H362" s="771"/>
      <c r="I362" s="102"/>
      <c r="J362" s="138" t="s">
        <v>5608</v>
      </c>
      <c r="K362" s="139"/>
      <c r="L362" s="139"/>
      <c r="M362" s="140"/>
      <c r="N362" s="119"/>
      <c r="V362" s="151"/>
    </row>
    <row r="363" spans="1:22" ht="13.8" thickBot="1" x14ac:dyDescent="0.3">
      <c r="A363" s="750"/>
      <c r="B363" s="142"/>
      <c r="C363" s="142"/>
      <c r="D363" s="143"/>
      <c r="E363" s="142"/>
      <c r="F363" s="142"/>
      <c r="G363" s="726"/>
      <c r="H363" s="838"/>
      <c r="I363" s="839"/>
      <c r="J363" s="78" t="s">
        <v>5608</v>
      </c>
      <c r="K363" s="78"/>
      <c r="L363" s="78"/>
      <c r="M363" s="145"/>
      <c r="N363" s="119"/>
      <c r="V363" s="151">
        <f>G363</f>
        <v>0</v>
      </c>
    </row>
    <row r="364" spans="1:22" ht="21" thickBot="1" x14ac:dyDescent="0.3">
      <c r="A364" s="750"/>
      <c r="B364" s="148" t="s">
        <v>34</v>
      </c>
      <c r="C364" s="148" t="s">
        <v>35</v>
      </c>
      <c r="D364" s="148" t="s">
        <v>5600</v>
      </c>
      <c r="E364" s="840" t="s">
        <v>5601</v>
      </c>
      <c r="F364" s="840"/>
      <c r="G364" s="730"/>
      <c r="H364" s="731"/>
      <c r="I364" s="732"/>
      <c r="J364" s="149" t="s">
        <v>5630</v>
      </c>
      <c r="K364" s="82"/>
      <c r="L364" s="82"/>
      <c r="M364" s="150"/>
      <c r="N364" s="119"/>
      <c r="V364" s="151"/>
    </row>
    <row r="365" spans="1:22" ht="13.8" thickBot="1" x14ac:dyDescent="0.3">
      <c r="A365" s="842"/>
      <c r="B365" s="152"/>
      <c r="C365" s="152"/>
      <c r="D365" s="153"/>
      <c r="E365" s="154" t="s">
        <v>5605</v>
      </c>
      <c r="F365" s="155"/>
      <c r="G365" s="712"/>
      <c r="H365" s="713"/>
      <c r="I365" s="714"/>
      <c r="J365" s="149" t="s">
        <v>5631</v>
      </c>
      <c r="K365" s="82"/>
      <c r="L365" s="82"/>
      <c r="M365" s="150"/>
      <c r="N365" s="119"/>
      <c r="V365" s="151"/>
    </row>
    <row r="366" spans="1:22" ht="21.6" thickTop="1" thickBot="1" x14ac:dyDescent="0.3">
      <c r="A366" s="834">
        <f t="shared" ref="A366" si="85">A362+1</f>
        <v>89</v>
      </c>
      <c r="B366" s="137" t="s">
        <v>22</v>
      </c>
      <c r="C366" s="137" t="s">
        <v>23</v>
      </c>
      <c r="D366" s="137" t="s">
        <v>5593</v>
      </c>
      <c r="E366" s="837" t="s">
        <v>5594</v>
      </c>
      <c r="F366" s="837"/>
      <c r="G366" s="837" t="s">
        <v>17</v>
      </c>
      <c r="H366" s="771"/>
      <c r="I366" s="102"/>
      <c r="J366" s="138" t="s">
        <v>5608</v>
      </c>
      <c r="K366" s="139"/>
      <c r="L366" s="139"/>
      <c r="M366" s="140"/>
      <c r="N366" s="119"/>
      <c r="V366" s="151"/>
    </row>
    <row r="367" spans="1:22" ht="13.8" thickBot="1" x14ac:dyDescent="0.3">
      <c r="A367" s="750"/>
      <c r="B367" s="142"/>
      <c r="C367" s="142"/>
      <c r="D367" s="143"/>
      <c r="E367" s="142"/>
      <c r="F367" s="142"/>
      <c r="G367" s="726"/>
      <c r="H367" s="838"/>
      <c r="I367" s="839"/>
      <c r="J367" s="78" t="s">
        <v>5608</v>
      </c>
      <c r="K367" s="78"/>
      <c r="L367" s="78"/>
      <c r="M367" s="145"/>
      <c r="N367" s="119"/>
      <c r="V367" s="151">
        <f>G367</f>
        <v>0</v>
      </c>
    </row>
    <row r="368" spans="1:22" ht="21" thickBot="1" x14ac:dyDescent="0.3">
      <c r="A368" s="750"/>
      <c r="B368" s="148" t="s">
        <v>34</v>
      </c>
      <c r="C368" s="148" t="s">
        <v>35</v>
      </c>
      <c r="D368" s="148" t="s">
        <v>5600</v>
      </c>
      <c r="E368" s="840" t="s">
        <v>5601</v>
      </c>
      <c r="F368" s="840"/>
      <c r="G368" s="730"/>
      <c r="H368" s="731"/>
      <c r="I368" s="732"/>
      <c r="J368" s="149" t="s">
        <v>5630</v>
      </c>
      <c r="K368" s="82"/>
      <c r="L368" s="82"/>
      <c r="M368" s="150"/>
      <c r="N368" s="119"/>
      <c r="V368" s="151"/>
    </row>
    <row r="369" spans="1:22" ht="13.8" thickBot="1" x14ac:dyDescent="0.3">
      <c r="A369" s="842"/>
      <c r="B369" s="152"/>
      <c r="C369" s="152"/>
      <c r="D369" s="153"/>
      <c r="E369" s="154" t="s">
        <v>5605</v>
      </c>
      <c r="F369" s="155"/>
      <c r="G369" s="712"/>
      <c r="H369" s="713"/>
      <c r="I369" s="714"/>
      <c r="J369" s="149" t="s">
        <v>5631</v>
      </c>
      <c r="K369" s="82"/>
      <c r="L369" s="82"/>
      <c r="M369" s="150"/>
      <c r="N369" s="119"/>
      <c r="V369" s="151"/>
    </row>
    <row r="370" spans="1:22" ht="21.6" thickTop="1" thickBot="1" x14ac:dyDescent="0.3">
      <c r="A370" s="834">
        <f t="shared" ref="A370" si="86">A366+1</f>
        <v>90</v>
      </c>
      <c r="B370" s="137" t="s">
        <v>22</v>
      </c>
      <c r="C370" s="137" t="s">
        <v>23</v>
      </c>
      <c r="D370" s="137" t="s">
        <v>5593</v>
      </c>
      <c r="E370" s="837" t="s">
        <v>5594</v>
      </c>
      <c r="F370" s="837"/>
      <c r="G370" s="837" t="s">
        <v>17</v>
      </c>
      <c r="H370" s="771"/>
      <c r="I370" s="102"/>
      <c r="J370" s="138" t="s">
        <v>5608</v>
      </c>
      <c r="K370" s="139"/>
      <c r="L370" s="139"/>
      <c r="M370" s="140"/>
      <c r="N370" s="119"/>
      <c r="V370" s="151"/>
    </row>
    <row r="371" spans="1:22" ht="13.8" thickBot="1" x14ac:dyDescent="0.3">
      <c r="A371" s="750"/>
      <c r="B371" s="142"/>
      <c r="C371" s="142"/>
      <c r="D371" s="143"/>
      <c r="E371" s="142"/>
      <c r="F371" s="142"/>
      <c r="G371" s="726"/>
      <c r="H371" s="838"/>
      <c r="I371" s="839"/>
      <c r="J371" s="78" t="s">
        <v>5608</v>
      </c>
      <c r="K371" s="78"/>
      <c r="L371" s="78"/>
      <c r="M371" s="145"/>
      <c r="N371" s="119"/>
      <c r="V371" s="151">
        <f>G371</f>
        <v>0</v>
      </c>
    </row>
    <row r="372" spans="1:22" ht="21" thickBot="1" x14ac:dyDescent="0.3">
      <c r="A372" s="750"/>
      <c r="B372" s="148" t="s">
        <v>34</v>
      </c>
      <c r="C372" s="148" t="s">
        <v>35</v>
      </c>
      <c r="D372" s="148" t="s">
        <v>5600</v>
      </c>
      <c r="E372" s="840" t="s">
        <v>5601</v>
      </c>
      <c r="F372" s="840"/>
      <c r="G372" s="730"/>
      <c r="H372" s="731"/>
      <c r="I372" s="732"/>
      <c r="J372" s="149" t="s">
        <v>5630</v>
      </c>
      <c r="K372" s="82"/>
      <c r="L372" s="82"/>
      <c r="M372" s="150"/>
      <c r="N372" s="119"/>
      <c r="V372" s="151"/>
    </row>
    <row r="373" spans="1:22" ht="13.8" thickBot="1" x14ac:dyDescent="0.3">
      <c r="A373" s="842"/>
      <c r="B373" s="152"/>
      <c r="C373" s="152"/>
      <c r="D373" s="153"/>
      <c r="E373" s="154" t="s">
        <v>5605</v>
      </c>
      <c r="F373" s="155"/>
      <c r="G373" s="712"/>
      <c r="H373" s="713"/>
      <c r="I373" s="714"/>
      <c r="J373" s="149" t="s">
        <v>5631</v>
      </c>
      <c r="K373" s="82"/>
      <c r="L373" s="82"/>
      <c r="M373" s="150"/>
      <c r="N373" s="119"/>
      <c r="V373" s="151"/>
    </row>
    <row r="374" spans="1:22" ht="21.6" thickTop="1" thickBot="1" x14ac:dyDescent="0.3">
      <c r="A374" s="834">
        <f t="shared" ref="A374" si="87">A370+1</f>
        <v>91</v>
      </c>
      <c r="B374" s="137" t="s">
        <v>22</v>
      </c>
      <c r="C374" s="137" t="s">
        <v>23</v>
      </c>
      <c r="D374" s="137" t="s">
        <v>5593</v>
      </c>
      <c r="E374" s="837" t="s">
        <v>5594</v>
      </c>
      <c r="F374" s="837"/>
      <c r="G374" s="837" t="s">
        <v>17</v>
      </c>
      <c r="H374" s="771"/>
      <c r="I374" s="102"/>
      <c r="J374" s="138" t="s">
        <v>5608</v>
      </c>
      <c r="K374" s="139"/>
      <c r="L374" s="139"/>
      <c r="M374" s="140"/>
      <c r="N374" s="119"/>
      <c r="V374" s="151"/>
    </row>
    <row r="375" spans="1:22" ht="13.8" thickBot="1" x14ac:dyDescent="0.3">
      <c r="A375" s="750"/>
      <c r="B375" s="142"/>
      <c r="C375" s="142"/>
      <c r="D375" s="143"/>
      <c r="E375" s="142"/>
      <c r="F375" s="142"/>
      <c r="G375" s="726"/>
      <c r="H375" s="838"/>
      <c r="I375" s="839"/>
      <c r="J375" s="78" t="s">
        <v>5608</v>
      </c>
      <c r="K375" s="78"/>
      <c r="L375" s="78"/>
      <c r="M375" s="145"/>
      <c r="N375" s="119"/>
      <c r="V375" s="151">
        <f>G375</f>
        <v>0</v>
      </c>
    </row>
    <row r="376" spans="1:22" ht="21" thickBot="1" x14ac:dyDescent="0.3">
      <c r="A376" s="750"/>
      <c r="B376" s="148" t="s">
        <v>34</v>
      </c>
      <c r="C376" s="148" t="s">
        <v>35</v>
      </c>
      <c r="D376" s="148" t="s">
        <v>5600</v>
      </c>
      <c r="E376" s="840" t="s">
        <v>5601</v>
      </c>
      <c r="F376" s="840"/>
      <c r="G376" s="730"/>
      <c r="H376" s="731"/>
      <c r="I376" s="732"/>
      <c r="J376" s="149" t="s">
        <v>5630</v>
      </c>
      <c r="K376" s="82"/>
      <c r="L376" s="82"/>
      <c r="M376" s="150"/>
      <c r="N376" s="119"/>
      <c r="V376" s="151"/>
    </row>
    <row r="377" spans="1:22" ht="13.8" thickBot="1" x14ac:dyDescent="0.3">
      <c r="A377" s="842"/>
      <c r="B377" s="152"/>
      <c r="C377" s="152"/>
      <c r="D377" s="153"/>
      <c r="E377" s="154" t="s">
        <v>5605</v>
      </c>
      <c r="F377" s="155"/>
      <c r="G377" s="712"/>
      <c r="H377" s="713"/>
      <c r="I377" s="714"/>
      <c r="J377" s="149" t="s">
        <v>5631</v>
      </c>
      <c r="K377" s="82"/>
      <c r="L377" s="82"/>
      <c r="M377" s="150"/>
      <c r="N377" s="119"/>
      <c r="V377" s="151"/>
    </row>
    <row r="378" spans="1:22" ht="21.6" thickTop="1" thickBot="1" x14ac:dyDescent="0.3">
      <c r="A378" s="834">
        <f t="shared" ref="A378" si="88">A374+1</f>
        <v>92</v>
      </c>
      <c r="B378" s="137" t="s">
        <v>22</v>
      </c>
      <c r="C378" s="137" t="s">
        <v>23</v>
      </c>
      <c r="D378" s="137" t="s">
        <v>5593</v>
      </c>
      <c r="E378" s="837" t="s">
        <v>5594</v>
      </c>
      <c r="F378" s="837"/>
      <c r="G378" s="837" t="s">
        <v>17</v>
      </c>
      <c r="H378" s="771"/>
      <c r="I378" s="102"/>
      <c r="J378" s="138" t="s">
        <v>5608</v>
      </c>
      <c r="K378" s="139"/>
      <c r="L378" s="139"/>
      <c r="M378" s="140"/>
      <c r="N378" s="119"/>
      <c r="V378" s="151"/>
    </row>
    <row r="379" spans="1:22" ht="13.8" thickBot="1" x14ac:dyDescent="0.3">
      <c r="A379" s="750"/>
      <c r="B379" s="142"/>
      <c r="C379" s="142"/>
      <c r="D379" s="143"/>
      <c r="E379" s="142"/>
      <c r="F379" s="142"/>
      <c r="G379" s="726"/>
      <c r="H379" s="838"/>
      <c r="I379" s="839"/>
      <c r="J379" s="78" t="s">
        <v>5608</v>
      </c>
      <c r="K379" s="78"/>
      <c r="L379" s="78"/>
      <c r="M379" s="145"/>
      <c r="N379" s="119"/>
      <c r="V379" s="151">
        <f>G379</f>
        <v>0</v>
      </c>
    </row>
    <row r="380" spans="1:22" ht="21" thickBot="1" x14ac:dyDescent="0.3">
      <c r="A380" s="750"/>
      <c r="B380" s="148" t="s">
        <v>34</v>
      </c>
      <c r="C380" s="148" t="s">
        <v>35</v>
      </c>
      <c r="D380" s="148" t="s">
        <v>5600</v>
      </c>
      <c r="E380" s="840" t="s">
        <v>5601</v>
      </c>
      <c r="F380" s="840"/>
      <c r="G380" s="730"/>
      <c r="H380" s="731"/>
      <c r="I380" s="732"/>
      <c r="J380" s="149" t="s">
        <v>5630</v>
      </c>
      <c r="K380" s="82"/>
      <c r="L380" s="82"/>
      <c r="M380" s="150"/>
      <c r="N380" s="119"/>
      <c r="V380" s="151"/>
    </row>
    <row r="381" spans="1:22" ht="13.8" thickBot="1" x14ac:dyDescent="0.3">
      <c r="A381" s="842"/>
      <c r="B381" s="152"/>
      <c r="C381" s="152"/>
      <c r="D381" s="153"/>
      <c r="E381" s="154" t="s">
        <v>5605</v>
      </c>
      <c r="F381" s="155"/>
      <c r="G381" s="712"/>
      <c r="H381" s="713"/>
      <c r="I381" s="714"/>
      <c r="J381" s="149" t="s">
        <v>5631</v>
      </c>
      <c r="K381" s="82"/>
      <c r="L381" s="82"/>
      <c r="M381" s="150"/>
      <c r="N381" s="119"/>
      <c r="V381" s="151"/>
    </row>
    <row r="382" spans="1:22" ht="21.6" thickTop="1" thickBot="1" x14ac:dyDescent="0.3">
      <c r="A382" s="834">
        <f t="shared" ref="A382" si="89">A378+1</f>
        <v>93</v>
      </c>
      <c r="B382" s="137" t="s">
        <v>22</v>
      </c>
      <c r="C382" s="137" t="s">
        <v>23</v>
      </c>
      <c r="D382" s="137" t="s">
        <v>5593</v>
      </c>
      <c r="E382" s="837" t="s">
        <v>5594</v>
      </c>
      <c r="F382" s="837"/>
      <c r="G382" s="837" t="s">
        <v>17</v>
      </c>
      <c r="H382" s="771"/>
      <c r="I382" s="102"/>
      <c r="J382" s="138" t="s">
        <v>5608</v>
      </c>
      <c r="K382" s="139"/>
      <c r="L382" s="139"/>
      <c r="M382" s="140"/>
      <c r="N382" s="119"/>
      <c r="V382" s="151"/>
    </row>
    <row r="383" spans="1:22" ht="13.8" thickBot="1" x14ac:dyDescent="0.3">
      <c r="A383" s="750"/>
      <c r="B383" s="142"/>
      <c r="C383" s="142"/>
      <c r="D383" s="143"/>
      <c r="E383" s="142"/>
      <c r="F383" s="142"/>
      <c r="G383" s="726"/>
      <c r="H383" s="838"/>
      <c r="I383" s="839"/>
      <c r="J383" s="78" t="s">
        <v>5608</v>
      </c>
      <c r="K383" s="78"/>
      <c r="L383" s="78"/>
      <c r="M383" s="145"/>
      <c r="N383" s="119"/>
      <c r="V383" s="151">
        <f>G383</f>
        <v>0</v>
      </c>
    </row>
    <row r="384" spans="1:22" ht="21" thickBot="1" x14ac:dyDescent="0.3">
      <c r="A384" s="750"/>
      <c r="B384" s="148" t="s">
        <v>34</v>
      </c>
      <c r="C384" s="148" t="s">
        <v>35</v>
      </c>
      <c r="D384" s="148" t="s">
        <v>5600</v>
      </c>
      <c r="E384" s="840" t="s">
        <v>5601</v>
      </c>
      <c r="F384" s="840"/>
      <c r="G384" s="730"/>
      <c r="H384" s="731"/>
      <c r="I384" s="732"/>
      <c r="J384" s="149" t="s">
        <v>5630</v>
      </c>
      <c r="K384" s="82"/>
      <c r="L384" s="82"/>
      <c r="M384" s="150"/>
      <c r="N384" s="119"/>
      <c r="V384" s="151"/>
    </row>
    <row r="385" spans="1:22" ht="13.8" thickBot="1" x14ac:dyDescent="0.3">
      <c r="A385" s="842"/>
      <c r="B385" s="152"/>
      <c r="C385" s="152"/>
      <c r="D385" s="153"/>
      <c r="E385" s="154" t="s">
        <v>5605</v>
      </c>
      <c r="F385" s="155"/>
      <c r="G385" s="712"/>
      <c r="H385" s="713"/>
      <c r="I385" s="714"/>
      <c r="J385" s="149" t="s">
        <v>5631</v>
      </c>
      <c r="K385" s="82"/>
      <c r="L385" s="82"/>
      <c r="M385" s="150"/>
      <c r="N385" s="119"/>
      <c r="V385" s="151"/>
    </row>
    <row r="386" spans="1:22" ht="21.6" thickTop="1" thickBot="1" x14ac:dyDescent="0.3">
      <c r="A386" s="834">
        <f t="shared" ref="A386" si="90">A382+1</f>
        <v>94</v>
      </c>
      <c r="B386" s="137" t="s">
        <v>22</v>
      </c>
      <c r="C386" s="137" t="s">
        <v>23</v>
      </c>
      <c r="D386" s="137" t="s">
        <v>5593</v>
      </c>
      <c r="E386" s="837" t="s">
        <v>5594</v>
      </c>
      <c r="F386" s="837"/>
      <c r="G386" s="837" t="s">
        <v>17</v>
      </c>
      <c r="H386" s="771"/>
      <c r="I386" s="102"/>
      <c r="J386" s="138" t="s">
        <v>5608</v>
      </c>
      <c r="K386" s="139"/>
      <c r="L386" s="139"/>
      <c r="M386" s="140"/>
      <c r="N386" s="119"/>
      <c r="V386" s="151"/>
    </row>
    <row r="387" spans="1:22" ht="13.8" thickBot="1" x14ac:dyDescent="0.3">
      <c r="A387" s="750"/>
      <c r="B387" s="142"/>
      <c r="C387" s="142"/>
      <c r="D387" s="143"/>
      <c r="E387" s="142"/>
      <c r="F387" s="142"/>
      <c r="G387" s="726"/>
      <c r="H387" s="838"/>
      <c r="I387" s="839"/>
      <c r="J387" s="78" t="s">
        <v>5608</v>
      </c>
      <c r="K387" s="78"/>
      <c r="L387" s="78"/>
      <c r="M387" s="145"/>
      <c r="N387" s="119"/>
      <c r="V387" s="151">
        <f>G387</f>
        <v>0</v>
      </c>
    </row>
    <row r="388" spans="1:22" ht="21" thickBot="1" x14ac:dyDescent="0.3">
      <c r="A388" s="750"/>
      <c r="B388" s="148" t="s">
        <v>34</v>
      </c>
      <c r="C388" s="148" t="s">
        <v>35</v>
      </c>
      <c r="D388" s="148" t="s">
        <v>5600</v>
      </c>
      <c r="E388" s="840" t="s">
        <v>5601</v>
      </c>
      <c r="F388" s="840"/>
      <c r="G388" s="730"/>
      <c r="H388" s="731"/>
      <c r="I388" s="732"/>
      <c r="J388" s="149" t="s">
        <v>5630</v>
      </c>
      <c r="K388" s="82"/>
      <c r="L388" s="82"/>
      <c r="M388" s="150"/>
      <c r="N388" s="119"/>
      <c r="V388" s="151"/>
    </row>
    <row r="389" spans="1:22" ht="13.8" thickBot="1" x14ac:dyDescent="0.3">
      <c r="A389" s="842"/>
      <c r="B389" s="152"/>
      <c r="C389" s="152"/>
      <c r="D389" s="153"/>
      <c r="E389" s="154" t="s">
        <v>5605</v>
      </c>
      <c r="F389" s="155"/>
      <c r="G389" s="712"/>
      <c r="H389" s="713"/>
      <c r="I389" s="714"/>
      <c r="J389" s="149" t="s">
        <v>5631</v>
      </c>
      <c r="K389" s="82"/>
      <c r="L389" s="82"/>
      <c r="M389" s="150"/>
      <c r="N389" s="119"/>
      <c r="V389" s="151"/>
    </row>
    <row r="390" spans="1:22" ht="21.6" thickTop="1" thickBot="1" x14ac:dyDescent="0.3">
      <c r="A390" s="834">
        <f t="shared" ref="A390" si="91">A386+1</f>
        <v>95</v>
      </c>
      <c r="B390" s="137" t="s">
        <v>22</v>
      </c>
      <c r="C390" s="137" t="s">
        <v>23</v>
      </c>
      <c r="D390" s="137" t="s">
        <v>5593</v>
      </c>
      <c r="E390" s="837" t="s">
        <v>5594</v>
      </c>
      <c r="F390" s="837"/>
      <c r="G390" s="837" t="s">
        <v>17</v>
      </c>
      <c r="H390" s="771"/>
      <c r="I390" s="102"/>
      <c r="J390" s="138" t="s">
        <v>5608</v>
      </c>
      <c r="K390" s="139"/>
      <c r="L390" s="139"/>
      <c r="M390" s="140"/>
      <c r="N390" s="119"/>
      <c r="V390" s="151"/>
    </row>
    <row r="391" spans="1:22" ht="13.8" thickBot="1" x14ac:dyDescent="0.3">
      <c r="A391" s="750"/>
      <c r="B391" s="142"/>
      <c r="C391" s="142"/>
      <c r="D391" s="143"/>
      <c r="E391" s="142"/>
      <c r="F391" s="142"/>
      <c r="G391" s="726"/>
      <c r="H391" s="838"/>
      <c r="I391" s="839"/>
      <c r="J391" s="78" t="s">
        <v>5608</v>
      </c>
      <c r="K391" s="78"/>
      <c r="L391" s="78"/>
      <c r="M391" s="145"/>
      <c r="N391" s="119"/>
      <c r="V391" s="151">
        <f>G391</f>
        <v>0</v>
      </c>
    </row>
    <row r="392" spans="1:22" ht="21" thickBot="1" x14ac:dyDescent="0.3">
      <c r="A392" s="750"/>
      <c r="B392" s="148" t="s">
        <v>34</v>
      </c>
      <c r="C392" s="148" t="s">
        <v>35</v>
      </c>
      <c r="D392" s="148" t="s">
        <v>5600</v>
      </c>
      <c r="E392" s="840" t="s">
        <v>5601</v>
      </c>
      <c r="F392" s="840"/>
      <c r="G392" s="730"/>
      <c r="H392" s="731"/>
      <c r="I392" s="732"/>
      <c r="J392" s="149" t="s">
        <v>5630</v>
      </c>
      <c r="K392" s="82"/>
      <c r="L392" s="82"/>
      <c r="M392" s="150"/>
      <c r="N392" s="119"/>
      <c r="V392" s="151"/>
    </row>
    <row r="393" spans="1:22" ht="13.8" thickBot="1" x14ac:dyDescent="0.3">
      <c r="A393" s="842"/>
      <c r="B393" s="152"/>
      <c r="C393" s="152"/>
      <c r="D393" s="153"/>
      <c r="E393" s="154" t="s">
        <v>5605</v>
      </c>
      <c r="F393" s="155"/>
      <c r="G393" s="712"/>
      <c r="H393" s="713"/>
      <c r="I393" s="714"/>
      <c r="J393" s="149" t="s">
        <v>5631</v>
      </c>
      <c r="K393" s="82"/>
      <c r="L393" s="82"/>
      <c r="M393" s="150"/>
      <c r="N393" s="119"/>
      <c r="V393" s="151"/>
    </row>
    <row r="394" spans="1:22" ht="21.6" thickTop="1" thickBot="1" x14ac:dyDescent="0.3">
      <c r="A394" s="834">
        <f t="shared" ref="A394" si="92">A390+1</f>
        <v>96</v>
      </c>
      <c r="B394" s="137" t="s">
        <v>22</v>
      </c>
      <c r="C394" s="137" t="s">
        <v>23</v>
      </c>
      <c r="D394" s="137" t="s">
        <v>5593</v>
      </c>
      <c r="E394" s="837" t="s">
        <v>5594</v>
      </c>
      <c r="F394" s="837"/>
      <c r="G394" s="837" t="s">
        <v>17</v>
      </c>
      <c r="H394" s="771"/>
      <c r="I394" s="102"/>
      <c r="J394" s="138" t="s">
        <v>5608</v>
      </c>
      <c r="K394" s="139"/>
      <c r="L394" s="139"/>
      <c r="M394" s="140"/>
      <c r="N394" s="119"/>
      <c r="V394" s="151"/>
    </row>
    <row r="395" spans="1:22" ht="13.8" thickBot="1" x14ac:dyDescent="0.3">
      <c r="A395" s="750"/>
      <c r="B395" s="142"/>
      <c r="C395" s="142"/>
      <c r="D395" s="143"/>
      <c r="E395" s="142"/>
      <c r="F395" s="142"/>
      <c r="G395" s="726"/>
      <c r="H395" s="838"/>
      <c r="I395" s="839"/>
      <c r="J395" s="78" t="s">
        <v>5608</v>
      </c>
      <c r="K395" s="78"/>
      <c r="L395" s="78"/>
      <c r="M395" s="145"/>
      <c r="N395" s="119"/>
      <c r="V395" s="151">
        <f>G395</f>
        <v>0</v>
      </c>
    </row>
    <row r="396" spans="1:22" ht="21" thickBot="1" x14ac:dyDescent="0.3">
      <c r="A396" s="750"/>
      <c r="B396" s="148" t="s">
        <v>34</v>
      </c>
      <c r="C396" s="148" t="s">
        <v>35</v>
      </c>
      <c r="D396" s="148" t="s">
        <v>5600</v>
      </c>
      <c r="E396" s="840" t="s">
        <v>5601</v>
      </c>
      <c r="F396" s="840"/>
      <c r="G396" s="730"/>
      <c r="H396" s="731"/>
      <c r="I396" s="732"/>
      <c r="J396" s="149" t="s">
        <v>5630</v>
      </c>
      <c r="K396" s="82"/>
      <c r="L396" s="82"/>
      <c r="M396" s="150"/>
      <c r="N396" s="119"/>
      <c r="V396" s="151"/>
    </row>
    <row r="397" spans="1:22" ht="13.8" thickBot="1" x14ac:dyDescent="0.3">
      <c r="A397" s="842"/>
      <c r="B397" s="152"/>
      <c r="C397" s="152"/>
      <c r="D397" s="153"/>
      <c r="E397" s="154" t="s">
        <v>5605</v>
      </c>
      <c r="F397" s="155"/>
      <c r="G397" s="712"/>
      <c r="H397" s="713"/>
      <c r="I397" s="714"/>
      <c r="J397" s="149" t="s">
        <v>5631</v>
      </c>
      <c r="K397" s="82"/>
      <c r="L397" s="82"/>
      <c r="M397" s="150"/>
      <c r="N397" s="119"/>
      <c r="V397" s="151"/>
    </row>
    <row r="398" spans="1:22" ht="21.6" thickTop="1" thickBot="1" x14ac:dyDescent="0.3">
      <c r="A398" s="834">
        <f t="shared" ref="A398" si="93">A394+1</f>
        <v>97</v>
      </c>
      <c r="B398" s="137" t="s">
        <v>22</v>
      </c>
      <c r="C398" s="137" t="s">
        <v>23</v>
      </c>
      <c r="D398" s="137" t="s">
        <v>5593</v>
      </c>
      <c r="E398" s="837" t="s">
        <v>5594</v>
      </c>
      <c r="F398" s="837"/>
      <c r="G398" s="837" t="s">
        <v>17</v>
      </c>
      <c r="H398" s="771"/>
      <c r="I398" s="102"/>
      <c r="J398" s="138" t="s">
        <v>5608</v>
      </c>
      <c r="K398" s="139"/>
      <c r="L398" s="139"/>
      <c r="M398" s="140"/>
      <c r="N398" s="119"/>
      <c r="V398" s="151"/>
    </row>
    <row r="399" spans="1:22" ht="13.8" thickBot="1" x14ac:dyDescent="0.3">
      <c r="A399" s="750"/>
      <c r="B399" s="142"/>
      <c r="C399" s="142"/>
      <c r="D399" s="143"/>
      <c r="E399" s="142"/>
      <c r="F399" s="142"/>
      <c r="G399" s="726"/>
      <c r="H399" s="838"/>
      <c r="I399" s="839"/>
      <c r="J399" s="78" t="s">
        <v>5608</v>
      </c>
      <c r="K399" s="78"/>
      <c r="L399" s="78"/>
      <c r="M399" s="145"/>
      <c r="N399" s="119"/>
      <c r="V399" s="151">
        <f>G399</f>
        <v>0</v>
      </c>
    </row>
    <row r="400" spans="1:22" ht="21" thickBot="1" x14ac:dyDescent="0.3">
      <c r="A400" s="750"/>
      <c r="B400" s="148" t="s">
        <v>34</v>
      </c>
      <c r="C400" s="148" t="s">
        <v>35</v>
      </c>
      <c r="D400" s="148" t="s">
        <v>5600</v>
      </c>
      <c r="E400" s="840" t="s">
        <v>5601</v>
      </c>
      <c r="F400" s="840"/>
      <c r="G400" s="730"/>
      <c r="H400" s="731"/>
      <c r="I400" s="732"/>
      <c r="J400" s="149" t="s">
        <v>5630</v>
      </c>
      <c r="K400" s="82"/>
      <c r="L400" s="82"/>
      <c r="M400" s="150"/>
      <c r="N400" s="119"/>
      <c r="V400" s="151"/>
    </row>
    <row r="401" spans="1:22" ht="13.8" thickBot="1" x14ac:dyDescent="0.3">
      <c r="A401" s="842"/>
      <c r="B401" s="152"/>
      <c r="C401" s="152"/>
      <c r="D401" s="153"/>
      <c r="E401" s="154" t="s">
        <v>5605</v>
      </c>
      <c r="F401" s="155"/>
      <c r="G401" s="712"/>
      <c r="H401" s="713"/>
      <c r="I401" s="714"/>
      <c r="J401" s="149" t="s">
        <v>5631</v>
      </c>
      <c r="K401" s="82"/>
      <c r="L401" s="82"/>
      <c r="M401" s="150"/>
      <c r="N401" s="119"/>
      <c r="V401" s="151"/>
    </row>
    <row r="402" spans="1:22" ht="21.6" thickTop="1" thickBot="1" x14ac:dyDescent="0.3">
      <c r="A402" s="834">
        <f t="shared" ref="A402" si="94">A398+1</f>
        <v>98</v>
      </c>
      <c r="B402" s="137" t="s">
        <v>22</v>
      </c>
      <c r="C402" s="137" t="s">
        <v>23</v>
      </c>
      <c r="D402" s="137" t="s">
        <v>5593</v>
      </c>
      <c r="E402" s="837" t="s">
        <v>5594</v>
      </c>
      <c r="F402" s="837"/>
      <c r="G402" s="837" t="s">
        <v>17</v>
      </c>
      <c r="H402" s="771"/>
      <c r="I402" s="102"/>
      <c r="J402" s="138" t="s">
        <v>5608</v>
      </c>
      <c r="K402" s="139"/>
      <c r="L402" s="139"/>
      <c r="M402" s="140"/>
      <c r="N402" s="119"/>
      <c r="V402" s="151"/>
    </row>
    <row r="403" spans="1:22" ht="13.8" thickBot="1" x14ac:dyDescent="0.3">
      <c r="A403" s="750"/>
      <c r="B403" s="142"/>
      <c r="C403" s="142"/>
      <c r="D403" s="143"/>
      <c r="E403" s="142"/>
      <c r="F403" s="142"/>
      <c r="G403" s="726"/>
      <c r="H403" s="838"/>
      <c r="I403" s="839"/>
      <c r="J403" s="78" t="s">
        <v>5608</v>
      </c>
      <c r="K403" s="78"/>
      <c r="L403" s="78"/>
      <c r="M403" s="145"/>
      <c r="N403" s="119"/>
      <c r="V403" s="151">
        <f>G403</f>
        <v>0</v>
      </c>
    </row>
    <row r="404" spans="1:22" ht="21" thickBot="1" x14ac:dyDescent="0.3">
      <c r="A404" s="750"/>
      <c r="B404" s="148" t="s">
        <v>34</v>
      </c>
      <c r="C404" s="148" t="s">
        <v>35</v>
      </c>
      <c r="D404" s="148" t="s">
        <v>5600</v>
      </c>
      <c r="E404" s="840" t="s">
        <v>5601</v>
      </c>
      <c r="F404" s="840"/>
      <c r="G404" s="730"/>
      <c r="H404" s="731"/>
      <c r="I404" s="732"/>
      <c r="J404" s="149" t="s">
        <v>5630</v>
      </c>
      <c r="K404" s="82"/>
      <c r="L404" s="82"/>
      <c r="M404" s="150"/>
      <c r="N404" s="119"/>
      <c r="V404" s="151"/>
    </row>
    <row r="405" spans="1:22" ht="13.8" thickBot="1" x14ac:dyDescent="0.3">
      <c r="A405" s="842"/>
      <c r="B405" s="152"/>
      <c r="C405" s="152"/>
      <c r="D405" s="153"/>
      <c r="E405" s="154" t="s">
        <v>5605</v>
      </c>
      <c r="F405" s="155"/>
      <c r="G405" s="712"/>
      <c r="H405" s="713"/>
      <c r="I405" s="714"/>
      <c r="J405" s="149" t="s">
        <v>5631</v>
      </c>
      <c r="K405" s="82"/>
      <c r="L405" s="82"/>
      <c r="M405" s="150"/>
      <c r="N405" s="119"/>
      <c r="V405" s="151"/>
    </row>
    <row r="406" spans="1:22" ht="21.6" thickTop="1" thickBot="1" x14ac:dyDescent="0.3">
      <c r="A406" s="834">
        <f t="shared" ref="A406" si="95">A402+1</f>
        <v>99</v>
      </c>
      <c r="B406" s="137" t="s">
        <v>22</v>
      </c>
      <c r="C406" s="137" t="s">
        <v>23</v>
      </c>
      <c r="D406" s="137" t="s">
        <v>5593</v>
      </c>
      <c r="E406" s="837" t="s">
        <v>5594</v>
      </c>
      <c r="F406" s="837"/>
      <c r="G406" s="837" t="s">
        <v>17</v>
      </c>
      <c r="H406" s="771"/>
      <c r="I406" s="102"/>
      <c r="J406" s="138" t="s">
        <v>5608</v>
      </c>
      <c r="K406" s="139"/>
      <c r="L406" s="139"/>
      <c r="M406" s="140"/>
      <c r="N406" s="119"/>
      <c r="V406" s="151"/>
    </row>
    <row r="407" spans="1:22" ht="13.8" thickBot="1" x14ac:dyDescent="0.3">
      <c r="A407" s="750"/>
      <c r="B407" s="142"/>
      <c r="C407" s="142"/>
      <c r="D407" s="143"/>
      <c r="E407" s="142"/>
      <c r="F407" s="142"/>
      <c r="G407" s="726"/>
      <c r="H407" s="838"/>
      <c r="I407" s="839"/>
      <c r="J407" s="78" t="s">
        <v>5608</v>
      </c>
      <c r="K407" s="78"/>
      <c r="L407" s="78"/>
      <c r="M407" s="145"/>
      <c r="N407" s="119"/>
      <c r="V407" s="151">
        <f>G407</f>
        <v>0</v>
      </c>
    </row>
    <row r="408" spans="1:22" ht="21" thickBot="1" x14ac:dyDescent="0.3">
      <c r="A408" s="750"/>
      <c r="B408" s="148" t="s">
        <v>34</v>
      </c>
      <c r="C408" s="148" t="s">
        <v>35</v>
      </c>
      <c r="D408" s="148" t="s">
        <v>5600</v>
      </c>
      <c r="E408" s="840" t="s">
        <v>5601</v>
      </c>
      <c r="F408" s="840"/>
      <c r="G408" s="730"/>
      <c r="H408" s="731"/>
      <c r="I408" s="732"/>
      <c r="J408" s="149" t="s">
        <v>5630</v>
      </c>
      <c r="K408" s="82"/>
      <c r="L408" s="82"/>
      <c r="M408" s="150"/>
      <c r="N408" s="119"/>
      <c r="V408" s="151"/>
    </row>
    <row r="409" spans="1:22" ht="13.8" thickBot="1" x14ac:dyDescent="0.3">
      <c r="A409" s="842"/>
      <c r="B409" s="152"/>
      <c r="C409" s="152"/>
      <c r="D409" s="153"/>
      <c r="E409" s="154" t="s">
        <v>5605</v>
      </c>
      <c r="F409" s="155"/>
      <c r="G409" s="712"/>
      <c r="H409" s="713"/>
      <c r="I409" s="714"/>
      <c r="J409" s="149" t="s">
        <v>5631</v>
      </c>
      <c r="K409" s="82"/>
      <c r="L409" s="82"/>
      <c r="M409" s="150"/>
      <c r="N409" s="119"/>
      <c r="V409" s="151"/>
    </row>
    <row r="410" spans="1:22" ht="21.6" thickTop="1" thickBot="1" x14ac:dyDescent="0.3">
      <c r="A410" s="834">
        <f t="shared" ref="A410" si="96">A406+1</f>
        <v>100</v>
      </c>
      <c r="B410" s="137" t="s">
        <v>22</v>
      </c>
      <c r="C410" s="137" t="s">
        <v>23</v>
      </c>
      <c r="D410" s="137" t="s">
        <v>5593</v>
      </c>
      <c r="E410" s="837" t="s">
        <v>5594</v>
      </c>
      <c r="F410" s="837"/>
      <c r="G410" s="837" t="s">
        <v>17</v>
      </c>
      <c r="H410" s="771"/>
      <c r="I410" s="102"/>
      <c r="J410" s="138" t="s">
        <v>5608</v>
      </c>
      <c r="K410" s="139"/>
      <c r="L410" s="139"/>
      <c r="M410" s="140"/>
      <c r="N410" s="119"/>
      <c r="V410" s="151"/>
    </row>
    <row r="411" spans="1:22" ht="13.8" thickBot="1" x14ac:dyDescent="0.3">
      <c r="A411" s="750"/>
      <c r="B411" s="142"/>
      <c r="C411" s="142"/>
      <c r="D411" s="143"/>
      <c r="E411" s="142"/>
      <c r="F411" s="142"/>
      <c r="G411" s="726"/>
      <c r="H411" s="838"/>
      <c r="I411" s="839"/>
      <c r="J411" s="78" t="s">
        <v>5608</v>
      </c>
      <c r="K411" s="78"/>
      <c r="L411" s="78"/>
      <c r="M411" s="145"/>
      <c r="N411" s="119"/>
      <c r="V411" s="151">
        <f>G411</f>
        <v>0</v>
      </c>
    </row>
    <row r="412" spans="1:22" ht="21" thickBot="1" x14ac:dyDescent="0.3">
      <c r="A412" s="750"/>
      <c r="B412" s="148" t="s">
        <v>34</v>
      </c>
      <c r="C412" s="148" t="s">
        <v>35</v>
      </c>
      <c r="D412" s="148" t="s">
        <v>5600</v>
      </c>
      <c r="E412" s="840" t="s">
        <v>5601</v>
      </c>
      <c r="F412" s="840"/>
      <c r="G412" s="730"/>
      <c r="H412" s="731"/>
      <c r="I412" s="732"/>
      <c r="J412" s="149" t="s">
        <v>5630</v>
      </c>
      <c r="K412" s="82"/>
      <c r="L412" s="82"/>
      <c r="M412" s="150"/>
      <c r="N412" s="119"/>
    </row>
    <row r="413" spans="1:22" ht="13.8" thickBot="1" x14ac:dyDescent="0.3">
      <c r="A413" s="842"/>
      <c r="B413" s="153"/>
      <c r="C413" s="153"/>
      <c r="D413" s="153"/>
      <c r="E413" s="159" t="s">
        <v>5605</v>
      </c>
      <c r="F413" s="160"/>
      <c r="G413" s="712"/>
      <c r="H413" s="713"/>
      <c r="I413" s="714"/>
      <c r="J413" s="161" t="s">
        <v>5631</v>
      </c>
      <c r="K413" s="162"/>
      <c r="L413" s="162"/>
      <c r="M413" s="163"/>
      <c r="N413" s="119"/>
    </row>
    <row r="414" spans="1:22" ht="13.8" thickTop="1" x14ac:dyDescent="0.25"/>
  </sheetData>
  <mergeCells count="725">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M12:M13"/>
    <mergeCell ref="J12:J13"/>
    <mergeCell ref="A18:A21"/>
    <mergeCell ref="E18:F18"/>
    <mergeCell ref="G18:H18"/>
    <mergeCell ref="G19:I19"/>
    <mergeCell ref="E20:F20"/>
    <mergeCell ref="G20:I20"/>
    <mergeCell ref="G21:I21"/>
    <mergeCell ref="K12:K13"/>
    <mergeCell ref="L12:L13"/>
    <mergeCell ref="A14:A17"/>
    <mergeCell ref="E14:F14"/>
    <mergeCell ref="G14:I14"/>
    <mergeCell ref="G15:I15"/>
    <mergeCell ref="E16:F16"/>
    <mergeCell ref="G16:I17"/>
    <mergeCell ref="B12:B13"/>
    <mergeCell ref="C12:C13"/>
    <mergeCell ref="D12:D13"/>
    <mergeCell ref="E12:F13"/>
    <mergeCell ref="G12:I13"/>
    <mergeCell ref="A26:A29"/>
    <mergeCell ref="E26:F26"/>
    <mergeCell ref="G26:H26"/>
    <mergeCell ref="G27:I27"/>
    <mergeCell ref="E28:F28"/>
    <mergeCell ref="G28:I28"/>
    <mergeCell ref="G29:I29"/>
    <mergeCell ref="A22:A25"/>
    <mergeCell ref="E22:F22"/>
    <mergeCell ref="G22:H22"/>
    <mergeCell ref="G23:I23"/>
    <mergeCell ref="E24:F24"/>
    <mergeCell ref="G24:I24"/>
    <mergeCell ref="G25:I25"/>
    <mergeCell ref="A34:A37"/>
    <mergeCell ref="E34:F34"/>
    <mergeCell ref="G34:H34"/>
    <mergeCell ref="G35:I35"/>
    <mergeCell ref="E36:F36"/>
    <mergeCell ref="G36:I36"/>
    <mergeCell ref="G37:I37"/>
    <mergeCell ref="A30:A33"/>
    <mergeCell ref="E30:F30"/>
    <mergeCell ref="G30:H30"/>
    <mergeCell ref="G31:I31"/>
    <mergeCell ref="E32:F32"/>
    <mergeCell ref="G32:I32"/>
    <mergeCell ref="G33:I33"/>
    <mergeCell ref="A42:A45"/>
    <mergeCell ref="E42:F42"/>
    <mergeCell ref="G42:H42"/>
    <mergeCell ref="G43:I43"/>
    <mergeCell ref="E44:F44"/>
    <mergeCell ref="G44:I44"/>
    <mergeCell ref="G45:I45"/>
    <mergeCell ref="A38:A41"/>
    <mergeCell ref="E38:F38"/>
    <mergeCell ref="G38:H38"/>
    <mergeCell ref="G39:I39"/>
    <mergeCell ref="E40:F40"/>
    <mergeCell ref="G40:I40"/>
    <mergeCell ref="G41:I41"/>
    <mergeCell ref="A50:A53"/>
    <mergeCell ref="E50:F50"/>
    <mergeCell ref="G50:H50"/>
    <mergeCell ref="G51:I51"/>
    <mergeCell ref="E52:F52"/>
    <mergeCell ref="G52:I52"/>
    <mergeCell ref="G53:I53"/>
    <mergeCell ref="A46:A49"/>
    <mergeCell ref="E46:F46"/>
    <mergeCell ref="G46:H46"/>
    <mergeCell ref="G47:I47"/>
    <mergeCell ref="E48:F48"/>
    <mergeCell ref="G48:I48"/>
    <mergeCell ref="G49:I49"/>
    <mergeCell ref="A58:A61"/>
    <mergeCell ref="E58:F58"/>
    <mergeCell ref="G58:H58"/>
    <mergeCell ref="G59:I59"/>
    <mergeCell ref="E60:F60"/>
    <mergeCell ref="G60:I60"/>
    <mergeCell ref="G61:I61"/>
    <mergeCell ref="A54:A57"/>
    <mergeCell ref="E54:F54"/>
    <mergeCell ref="G54:H54"/>
    <mergeCell ref="G55:I55"/>
    <mergeCell ref="E56:F56"/>
    <mergeCell ref="G56:I56"/>
    <mergeCell ref="G57:I57"/>
    <mergeCell ref="A66:A69"/>
    <mergeCell ref="E66:F66"/>
    <mergeCell ref="G66:H66"/>
    <mergeCell ref="G67:I67"/>
    <mergeCell ref="E68:F68"/>
    <mergeCell ref="G68:I68"/>
    <mergeCell ref="G69:I69"/>
    <mergeCell ref="A62:A65"/>
    <mergeCell ref="E62:F62"/>
    <mergeCell ref="G62:H62"/>
    <mergeCell ref="G63:I63"/>
    <mergeCell ref="E64:F64"/>
    <mergeCell ref="G64:I64"/>
    <mergeCell ref="G65:I65"/>
    <mergeCell ref="A74:A77"/>
    <mergeCell ref="E74:F74"/>
    <mergeCell ref="G74:H74"/>
    <mergeCell ref="G75:I75"/>
    <mergeCell ref="E76:F76"/>
    <mergeCell ref="G76:I76"/>
    <mergeCell ref="G77:I77"/>
    <mergeCell ref="A70:A73"/>
    <mergeCell ref="E70:F70"/>
    <mergeCell ref="G70:H70"/>
    <mergeCell ref="G71:I71"/>
    <mergeCell ref="E72:F72"/>
    <mergeCell ref="G72:I72"/>
    <mergeCell ref="G73:I73"/>
    <mergeCell ref="A82:A85"/>
    <mergeCell ref="E82:F82"/>
    <mergeCell ref="G82:H82"/>
    <mergeCell ref="G83:I83"/>
    <mergeCell ref="E84:F84"/>
    <mergeCell ref="G84:I84"/>
    <mergeCell ref="G85:I85"/>
    <mergeCell ref="A78:A81"/>
    <mergeCell ref="E78:F78"/>
    <mergeCell ref="G78:H78"/>
    <mergeCell ref="G79:I79"/>
    <mergeCell ref="E80:F80"/>
    <mergeCell ref="G80:I80"/>
    <mergeCell ref="G81:I81"/>
    <mergeCell ref="A90:A93"/>
    <mergeCell ref="E90:F90"/>
    <mergeCell ref="G90:H90"/>
    <mergeCell ref="G91:I91"/>
    <mergeCell ref="E92:F92"/>
    <mergeCell ref="G92:I92"/>
    <mergeCell ref="G93:I93"/>
    <mergeCell ref="A86:A89"/>
    <mergeCell ref="E86:F86"/>
    <mergeCell ref="G86:H86"/>
    <mergeCell ref="G87:I87"/>
    <mergeCell ref="E88:F88"/>
    <mergeCell ref="G88:I88"/>
    <mergeCell ref="G89:I89"/>
    <mergeCell ref="A98:A101"/>
    <mergeCell ref="E98:F98"/>
    <mergeCell ref="G98:H98"/>
    <mergeCell ref="G99:I99"/>
    <mergeCell ref="E100:F100"/>
    <mergeCell ref="G100:I100"/>
    <mergeCell ref="G101:I101"/>
    <mergeCell ref="A94:A97"/>
    <mergeCell ref="E94:F94"/>
    <mergeCell ref="G94:H94"/>
    <mergeCell ref="G95:I95"/>
    <mergeCell ref="E96:F96"/>
    <mergeCell ref="G96:I96"/>
    <mergeCell ref="G97:I97"/>
    <mergeCell ref="A106:A109"/>
    <mergeCell ref="E106:F106"/>
    <mergeCell ref="G106:H106"/>
    <mergeCell ref="G107:I107"/>
    <mergeCell ref="E108:F108"/>
    <mergeCell ref="G108:I108"/>
    <mergeCell ref="G109:I109"/>
    <mergeCell ref="A102:A105"/>
    <mergeCell ref="E102:F102"/>
    <mergeCell ref="G102:H102"/>
    <mergeCell ref="G103:I103"/>
    <mergeCell ref="E104:F104"/>
    <mergeCell ref="G104:I104"/>
    <mergeCell ref="G105:I105"/>
    <mergeCell ref="A114:A117"/>
    <mergeCell ref="E114:F114"/>
    <mergeCell ref="G114:H114"/>
    <mergeCell ref="G115:I115"/>
    <mergeCell ref="E116:F116"/>
    <mergeCell ref="G116:I116"/>
    <mergeCell ref="G117:I117"/>
    <mergeCell ref="A110:A113"/>
    <mergeCell ref="E110:F110"/>
    <mergeCell ref="G110:H110"/>
    <mergeCell ref="G111:I111"/>
    <mergeCell ref="E112:F112"/>
    <mergeCell ref="G112:I112"/>
    <mergeCell ref="G113:I113"/>
    <mergeCell ref="A122:A125"/>
    <mergeCell ref="E122:F122"/>
    <mergeCell ref="G122:H122"/>
    <mergeCell ref="G123:I123"/>
    <mergeCell ref="E124:F124"/>
    <mergeCell ref="G124:I124"/>
    <mergeCell ref="G125:I125"/>
    <mergeCell ref="A118:A121"/>
    <mergeCell ref="E118:F118"/>
    <mergeCell ref="G118:H118"/>
    <mergeCell ref="G119:I119"/>
    <mergeCell ref="E120:F120"/>
    <mergeCell ref="G120:I120"/>
    <mergeCell ref="G121:I121"/>
    <mergeCell ref="A130:A133"/>
    <mergeCell ref="E130:F130"/>
    <mergeCell ref="G130:H130"/>
    <mergeCell ref="G131:I131"/>
    <mergeCell ref="E132:F132"/>
    <mergeCell ref="G132:I132"/>
    <mergeCell ref="G133:I133"/>
    <mergeCell ref="A126:A129"/>
    <mergeCell ref="E126:F126"/>
    <mergeCell ref="G126:H126"/>
    <mergeCell ref="G127:I127"/>
    <mergeCell ref="E128:F128"/>
    <mergeCell ref="G128:I128"/>
    <mergeCell ref="G129:I129"/>
    <mergeCell ref="A138:A141"/>
    <mergeCell ref="E138:F138"/>
    <mergeCell ref="G138:H138"/>
    <mergeCell ref="G139:I139"/>
    <mergeCell ref="E140:F140"/>
    <mergeCell ref="G140:I140"/>
    <mergeCell ref="G141:I141"/>
    <mergeCell ref="A134:A137"/>
    <mergeCell ref="E134:F134"/>
    <mergeCell ref="G134:H134"/>
    <mergeCell ref="G135:I135"/>
    <mergeCell ref="E136:F136"/>
    <mergeCell ref="G136:I136"/>
    <mergeCell ref="G137:I137"/>
    <mergeCell ref="A146:A149"/>
    <mergeCell ref="E146:F146"/>
    <mergeCell ref="G146:H146"/>
    <mergeCell ref="G147:I147"/>
    <mergeCell ref="E148:F148"/>
    <mergeCell ref="G148:I148"/>
    <mergeCell ref="G149:I149"/>
    <mergeCell ref="A142:A145"/>
    <mergeCell ref="E142:F142"/>
    <mergeCell ref="G142:H142"/>
    <mergeCell ref="G143:I143"/>
    <mergeCell ref="E144:F144"/>
    <mergeCell ref="G144:I144"/>
    <mergeCell ref="G145:I145"/>
    <mergeCell ref="A154:A157"/>
    <mergeCell ref="E154:F154"/>
    <mergeCell ref="G154:H154"/>
    <mergeCell ref="G155:I155"/>
    <mergeCell ref="E156:F156"/>
    <mergeCell ref="G156:I156"/>
    <mergeCell ref="G157:I157"/>
    <mergeCell ref="A150:A153"/>
    <mergeCell ref="E150:F150"/>
    <mergeCell ref="G150:H150"/>
    <mergeCell ref="G151:I151"/>
    <mergeCell ref="E152:F152"/>
    <mergeCell ref="G152:I152"/>
    <mergeCell ref="G153:I153"/>
    <mergeCell ref="A162:A165"/>
    <mergeCell ref="E162:F162"/>
    <mergeCell ref="G162:H162"/>
    <mergeCell ref="G163:I163"/>
    <mergeCell ref="E164:F164"/>
    <mergeCell ref="G164:I164"/>
    <mergeCell ref="G165:I165"/>
    <mergeCell ref="A158:A161"/>
    <mergeCell ref="E158:F158"/>
    <mergeCell ref="G158:H158"/>
    <mergeCell ref="G159:I159"/>
    <mergeCell ref="E160:F160"/>
    <mergeCell ref="G160:I160"/>
    <mergeCell ref="G161:I161"/>
    <mergeCell ref="A170:A173"/>
    <mergeCell ref="E170:F170"/>
    <mergeCell ref="G170:H170"/>
    <mergeCell ref="G171:I171"/>
    <mergeCell ref="E172:F172"/>
    <mergeCell ref="G172:I172"/>
    <mergeCell ref="G173:I173"/>
    <mergeCell ref="A166:A169"/>
    <mergeCell ref="E166:F166"/>
    <mergeCell ref="G166:H166"/>
    <mergeCell ref="G167:I167"/>
    <mergeCell ref="E168:F168"/>
    <mergeCell ref="G168:I168"/>
    <mergeCell ref="G169:I169"/>
    <mergeCell ref="A178:A181"/>
    <mergeCell ref="E178:F178"/>
    <mergeCell ref="G178:H178"/>
    <mergeCell ref="G179:I179"/>
    <mergeCell ref="E180:F180"/>
    <mergeCell ref="G180:I180"/>
    <mergeCell ref="G181:I181"/>
    <mergeCell ref="A174:A177"/>
    <mergeCell ref="E174:F174"/>
    <mergeCell ref="G174:H174"/>
    <mergeCell ref="G175:I175"/>
    <mergeCell ref="E176:F176"/>
    <mergeCell ref="G176:I176"/>
    <mergeCell ref="G177:I177"/>
    <mergeCell ref="A186:A189"/>
    <mergeCell ref="E186:F186"/>
    <mergeCell ref="G186:H186"/>
    <mergeCell ref="G187:I187"/>
    <mergeCell ref="E188:F188"/>
    <mergeCell ref="G188:I188"/>
    <mergeCell ref="G189:I189"/>
    <mergeCell ref="A182:A185"/>
    <mergeCell ref="E182:F182"/>
    <mergeCell ref="G182:H182"/>
    <mergeCell ref="G183:I183"/>
    <mergeCell ref="E184:F184"/>
    <mergeCell ref="G184:I184"/>
    <mergeCell ref="G185:I185"/>
    <mergeCell ref="A194:A197"/>
    <mergeCell ref="E194:F194"/>
    <mergeCell ref="G194:H194"/>
    <mergeCell ref="G195:I195"/>
    <mergeCell ref="E196:F196"/>
    <mergeCell ref="G196:I196"/>
    <mergeCell ref="G197:I197"/>
    <mergeCell ref="A190:A193"/>
    <mergeCell ref="E190:F190"/>
    <mergeCell ref="G190:H190"/>
    <mergeCell ref="G191:I191"/>
    <mergeCell ref="E192:F192"/>
    <mergeCell ref="G192:I192"/>
    <mergeCell ref="G193:I193"/>
    <mergeCell ref="A202:A205"/>
    <mergeCell ref="E202:F202"/>
    <mergeCell ref="G202:H202"/>
    <mergeCell ref="G203:I203"/>
    <mergeCell ref="E204:F204"/>
    <mergeCell ref="G204:I204"/>
    <mergeCell ref="G205:I205"/>
    <mergeCell ref="A198:A201"/>
    <mergeCell ref="E198:F198"/>
    <mergeCell ref="G198:H198"/>
    <mergeCell ref="G199:I199"/>
    <mergeCell ref="E200:F200"/>
    <mergeCell ref="G200:I200"/>
    <mergeCell ref="G201:I201"/>
    <mergeCell ref="A210:A213"/>
    <mergeCell ref="E210:F210"/>
    <mergeCell ref="G210:H210"/>
    <mergeCell ref="G211:I211"/>
    <mergeCell ref="E212:F212"/>
    <mergeCell ref="G212:I212"/>
    <mergeCell ref="G213:I213"/>
    <mergeCell ref="A206:A209"/>
    <mergeCell ref="E206:F206"/>
    <mergeCell ref="G206:H206"/>
    <mergeCell ref="G207:I207"/>
    <mergeCell ref="E208:F208"/>
    <mergeCell ref="G208:I208"/>
    <mergeCell ref="G209:I209"/>
    <mergeCell ref="A218:A221"/>
    <mergeCell ref="E218:F218"/>
    <mergeCell ref="G218:H218"/>
    <mergeCell ref="G219:I219"/>
    <mergeCell ref="E220:F220"/>
    <mergeCell ref="G220:I220"/>
    <mergeCell ref="G221:I221"/>
    <mergeCell ref="A214:A217"/>
    <mergeCell ref="E214:F214"/>
    <mergeCell ref="G214:H214"/>
    <mergeCell ref="G215:I215"/>
    <mergeCell ref="E216:F216"/>
    <mergeCell ref="G216:I216"/>
    <mergeCell ref="G217:I217"/>
    <mergeCell ref="A226:A229"/>
    <mergeCell ref="E226:F226"/>
    <mergeCell ref="G226:H226"/>
    <mergeCell ref="G227:I227"/>
    <mergeCell ref="E228:F228"/>
    <mergeCell ref="G228:I228"/>
    <mergeCell ref="G229:I229"/>
    <mergeCell ref="A222:A225"/>
    <mergeCell ref="E222:F222"/>
    <mergeCell ref="G222:H222"/>
    <mergeCell ref="G223:I223"/>
    <mergeCell ref="E224:F224"/>
    <mergeCell ref="G224:I224"/>
    <mergeCell ref="G225:I225"/>
    <mergeCell ref="A234:A237"/>
    <mergeCell ref="E234:F234"/>
    <mergeCell ref="G234:H234"/>
    <mergeCell ref="G235:I235"/>
    <mergeCell ref="E236:F236"/>
    <mergeCell ref="G236:I236"/>
    <mergeCell ref="G237:I237"/>
    <mergeCell ref="A230:A233"/>
    <mergeCell ref="E230:F230"/>
    <mergeCell ref="G230:H230"/>
    <mergeCell ref="G231:I231"/>
    <mergeCell ref="E232:F232"/>
    <mergeCell ref="G232:I232"/>
    <mergeCell ref="G233:I233"/>
    <mergeCell ref="A242:A245"/>
    <mergeCell ref="E242:F242"/>
    <mergeCell ref="G242:H242"/>
    <mergeCell ref="G243:I243"/>
    <mergeCell ref="E244:F244"/>
    <mergeCell ref="G244:I244"/>
    <mergeCell ref="G245:I245"/>
    <mergeCell ref="A238:A241"/>
    <mergeCell ref="E238:F238"/>
    <mergeCell ref="G238:H238"/>
    <mergeCell ref="G239:I239"/>
    <mergeCell ref="E240:F240"/>
    <mergeCell ref="G240:I240"/>
    <mergeCell ref="G241:I241"/>
    <mergeCell ref="A250:A253"/>
    <mergeCell ref="E250:F250"/>
    <mergeCell ref="G250:H250"/>
    <mergeCell ref="G251:I251"/>
    <mergeCell ref="E252:F252"/>
    <mergeCell ref="G252:I252"/>
    <mergeCell ref="G253:I253"/>
    <mergeCell ref="A246:A249"/>
    <mergeCell ref="E246:F246"/>
    <mergeCell ref="G246:H246"/>
    <mergeCell ref="G247:I247"/>
    <mergeCell ref="E248:F248"/>
    <mergeCell ref="G248:I248"/>
    <mergeCell ref="G249:I249"/>
    <mergeCell ref="A258:A261"/>
    <mergeCell ref="E258:F258"/>
    <mergeCell ref="G258:H258"/>
    <mergeCell ref="G259:I259"/>
    <mergeCell ref="E260:F260"/>
    <mergeCell ref="G260:I260"/>
    <mergeCell ref="G261:I261"/>
    <mergeCell ref="A254:A257"/>
    <mergeCell ref="E254:F254"/>
    <mergeCell ref="G254:H254"/>
    <mergeCell ref="G255:I255"/>
    <mergeCell ref="E256:F256"/>
    <mergeCell ref="G256:I256"/>
    <mergeCell ref="G257:I257"/>
    <mergeCell ref="A266:A269"/>
    <mergeCell ref="E266:F266"/>
    <mergeCell ref="G266:H266"/>
    <mergeCell ref="G267:I267"/>
    <mergeCell ref="E268:F268"/>
    <mergeCell ref="G268:I268"/>
    <mergeCell ref="G269:I269"/>
    <mergeCell ref="A262:A265"/>
    <mergeCell ref="E262:F262"/>
    <mergeCell ref="G262:H262"/>
    <mergeCell ref="G263:I263"/>
    <mergeCell ref="E264:F264"/>
    <mergeCell ref="G264:I264"/>
    <mergeCell ref="G265:I265"/>
    <mergeCell ref="A274:A277"/>
    <mergeCell ref="E274:F274"/>
    <mergeCell ref="G274:H274"/>
    <mergeCell ref="G275:I275"/>
    <mergeCell ref="E276:F276"/>
    <mergeCell ref="G276:I276"/>
    <mergeCell ref="G277:I277"/>
    <mergeCell ref="A270:A273"/>
    <mergeCell ref="E270:F270"/>
    <mergeCell ref="G270:H270"/>
    <mergeCell ref="G271:I271"/>
    <mergeCell ref="E272:F272"/>
    <mergeCell ref="G272:I272"/>
    <mergeCell ref="G273:I273"/>
    <mergeCell ref="A282:A285"/>
    <mergeCell ref="E282:F282"/>
    <mergeCell ref="G282:H282"/>
    <mergeCell ref="G283:I283"/>
    <mergeCell ref="E284:F284"/>
    <mergeCell ref="G284:I284"/>
    <mergeCell ref="G285:I285"/>
    <mergeCell ref="A278:A281"/>
    <mergeCell ref="E278:F278"/>
    <mergeCell ref="G278:H278"/>
    <mergeCell ref="G279:I279"/>
    <mergeCell ref="E280:F280"/>
    <mergeCell ref="G280:I280"/>
    <mergeCell ref="G281:I281"/>
    <mergeCell ref="A290:A293"/>
    <mergeCell ref="E290:F290"/>
    <mergeCell ref="G290:H290"/>
    <mergeCell ref="G291:I291"/>
    <mergeCell ref="E292:F292"/>
    <mergeCell ref="G292:I292"/>
    <mergeCell ref="G293:I293"/>
    <mergeCell ref="A286:A289"/>
    <mergeCell ref="E286:F286"/>
    <mergeCell ref="G286:H286"/>
    <mergeCell ref="G287:I287"/>
    <mergeCell ref="E288:F288"/>
    <mergeCell ref="G288:I288"/>
    <mergeCell ref="G289:I289"/>
    <mergeCell ref="A298:A301"/>
    <mergeCell ref="E298:F298"/>
    <mergeCell ref="G298:H298"/>
    <mergeCell ref="G299:I299"/>
    <mergeCell ref="E300:F300"/>
    <mergeCell ref="G300:I300"/>
    <mergeCell ref="G301:I301"/>
    <mergeCell ref="A294:A297"/>
    <mergeCell ref="E294:F294"/>
    <mergeCell ref="G294:H294"/>
    <mergeCell ref="G295:I295"/>
    <mergeCell ref="E296:F296"/>
    <mergeCell ref="G296:I296"/>
    <mergeCell ref="G297:I297"/>
    <mergeCell ref="A306:A309"/>
    <mergeCell ref="E306:F306"/>
    <mergeCell ref="G306:H306"/>
    <mergeCell ref="G307:I307"/>
    <mergeCell ref="E308:F308"/>
    <mergeCell ref="G308:I308"/>
    <mergeCell ref="G309:I309"/>
    <mergeCell ref="A302:A305"/>
    <mergeCell ref="E302:F302"/>
    <mergeCell ref="G302:H302"/>
    <mergeCell ref="G303:I303"/>
    <mergeCell ref="E304:F304"/>
    <mergeCell ref="G304:I304"/>
    <mergeCell ref="G305:I305"/>
    <mergeCell ref="A314:A317"/>
    <mergeCell ref="E314:F314"/>
    <mergeCell ref="G314:H314"/>
    <mergeCell ref="G315:I315"/>
    <mergeCell ref="E316:F316"/>
    <mergeCell ref="G316:I316"/>
    <mergeCell ref="G317:I317"/>
    <mergeCell ref="A310:A313"/>
    <mergeCell ref="E310:F310"/>
    <mergeCell ref="G310:H310"/>
    <mergeCell ref="G311:I311"/>
    <mergeCell ref="E312:F312"/>
    <mergeCell ref="G312:I312"/>
    <mergeCell ref="G313:I313"/>
    <mergeCell ref="A322:A325"/>
    <mergeCell ref="E322:F322"/>
    <mergeCell ref="G322:H322"/>
    <mergeCell ref="G323:I323"/>
    <mergeCell ref="E324:F324"/>
    <mergeCell ref="G324:I324"/>
    <mergeCell ref="G325:I325"/>
    <mergeCell ref="A318:A321"/>
    <mergeCell ref="E318:F318"/>
    <mergeCell ref="G318:H318"/>
    <mergeCell ref="G319:I319"/>
    <mergeCell ref="E320:F320"/>
    <mergeCell ref="G320:I320"/>
    <mergeCell ref="G321:I321"/>
    <mergeCell ref="A330:A333"/>
    <mergeCell ref="E330:F330"/>
    <mergeCell ref="G330:H330"/>
    <mergeCell ref="G331:I331"/>
    <mergeCell ref="E332:F332"/>
    <mergeCell ref="G332:I332"/>
    <mergeCell ref="G333:I333"/>
    <mergeCell ref="A326:A329"/>
    <mergeCell ref="E326:F326"/>
    <mergeCell ref="G326:H326"/>
    <mergeCell ref="G327:I327"/>
    <mergeCell ref="E328:F328"/>
    <mergeCell ref="G328:I328"/>
    <mergeCell ref="G329:I329"/>
    <mergeCell ref="A338:A341"/>
    <mergeCell ref="E338:F338"/>
    <mergeCell ref="G338:H338"/>
    <mergeCell ref="G339:I339"/>
    <mergeCell ref="E340:F340"/>
    <mergeCell ref="G340:I340"/>
    <mergeCell ref="G341:I341"/>
    <mergeCell ref="A334:A337"/>
    <mergeCell ref="E334:F334"/>
    <mergeCell ref="G334:H334"/>
    <mergeCell ref="G335:I335"/>
    <mergeCell ref="E336:F336"/>
    <mergeCell ref="G336:I336"/>
    <mergeCell ref="G337:I337"/>
    <mergeCell ref="A346:A349"/>
    <mergeCell ref="E346:F346"/>
    <mergeCell ref="G346:H346"/>
    <mergeCell ref="G347:I347"/>
    <mergeCell ref="E348:F348"/>
    <mergeCell ref="G348:I348"/>
    <mergeCell ref="G349:I349"/>
    <mergeCell ref="A342:A345"/>
    <mergeCell ref="E342:F342"/>
    <mergeCell ref="G342:H342"/>
    <mergeCell ref="G343:I343"/>
    <mergeCell ref="E344:F344"/>
    <mergeCell ref="G344:I344"/>
    <mergeCell ref="G345:I345"/>
    <mergeCell ref="A354:A357"/>
    <mergeCell ref="E354:F354"/>
    <mergeCell ref="G354:H354"/>
    <mergeCell ref="G355:I355"/>
    <mergeCell ref="E356:F356"/>
    <mergeCell ref="G356:I356"/>
    <mergeCell ref="G357:I357"/>
    <mergeCell ref="A350:A353"/>
    <mergeCell ref="E350:F350"/>
    <mergeCell ref="G350:H350"/>
    <mergeCell ref="G351:I351"/>
    <mergeCell ref="E352:F352"/>
    <mergeCell ref="G352:I352"/>
    <mergeCell ref="G353:I353"/>
    <mergeCell ref="A362:A365"/>
    <mergeCell ref="E362:F362"/>
    <mergeCell ref="G362:H362"/>
    <mergeCell ref="G363:I363"/>
    <mergeCell ref="E364:F364"/>
    <mergeCell ref="G364:I364"/>
    <mergeCell ref="G365:I365"/>
    <mergeCell ref="A358:A361"/>
    <mergeCell ref="E358:F358"/>
    <mergeCell ref="G358:H358"/>
    <mergeCell ref="G359:I359"/>
    <mergeCell ref="E360:F360"/>
    <mergeCell ref="G360:I360"/>
    <mergeCell ref="G361:I361"/>
    <mergeCell ref="A370:A373"/>
    <mergeCell ref="E370:F370"/>
    <mergeCell ref="G370:H370"/>
    <mergeCell ref="G371:I371"/>
    <mergeCell ref="E372:F372"/>
    <mergeCell ref="G372:I372"/>
    <mergeCell ref="G373:I373"/>
    <mergeCell ref="A366:A369"/>
    <mergeCell ref="E366:F366"/>
    <mergeCell ref="G366:H366"/>
    <mergeCell ref="G367:I367"/>
    <mergeCell ref="E368:F368"/>
    <mergeCell ref="G368:I368"/>
    <mergeCell ref="G369:I369"/>
    <mergeCell ref="A378:A381"/>
    <mergeCell ref="E378:F378"/>
    <mergeCell ref="G378:H378"/>
    <mergeCell ref="G379:I379"/>
    <mergeCell ref="E380:F380"/>
    <mergeCell ref="G380:I380"/>
    <mergeCell ref="G381:I381"/>
    <mergeCell ref="A374:A377"/>
    <mergeCell ref="E374:F374"/>
    <mergeCell ref="G374:H374"/>
    <mergeCell ref="G375:I375"/>
    <mergeCell ref="E376:F376"/>
    <mergeCell ref="G376:I376"/>
    <mergeCell ref="G377:I377"/>
    <mergeCell ref="A386:A389"/>
    <mergeCell ref="E386:F386"/>
    <mergeCell ref="G386:H386"/>
    <mergeCell ref="G387:I387"/>
    <mergeCell ref="E388:F388"/>
    <mergeCell ref="G388:I388"/>
    <mergeCell ref="G389:I389"/>
    <mergeCell ref="A382:A385"/>
    <mergeCell ref="E382:F382"/>
    <mergeCell ref="G382:H382"/>
    <mergeCell ref="G383:I383"/>
    <mergeCell ref="E384:F384"/>
    <mergeCell ref="G384:I384"/>
    <mergeCell ref="G385:I385"/>
    <mergeCell ref="A394:A397"/>
    <mergeCell ref="E394:F394"/>
    <mergeCell ref="G394:H394"/>
    <mergeCell ref="G395:I395"/>
    <mergeCell ref="E396:F396"/>
    <mergeCell ref="G396:I396"/>
    <mergeCell ref="G397:I397"/>
    <mergeCell ref="A390:A393"/>
    <mergeCell ref="E390:F390"/>
    <mergeCell ref="G390:H390"/>
    <mergeCell ref="G391:I391"/>
    <mergeCell ref="E392:F392"/>
    <mergeCell ref="G392:I392"/>
    <mergeCell ref="G393:I393"/>
    <mergeCell ref="A402:A405"/>
    <mergeCell ref="E402:F402"/>
    <mergeCell ref="G402:H402"/>
    <mergeCell ref="G403:I403"/>
    <mergeCell ref="E404:F404"/>
    <mergeCell ref="G404:I404"/>
    <mergeCell ref="G405:I405"/>
    <mergeCell ref="A398:A401"/>
    <mergeCell ref="E398:F398"/>
    <mergeCell ref="G398:H398"/>
    <mergeCell ref="G399:I399"/>
    <mergeCell ref="E400:F400"/>
    <mergeCell ref="G400:I400"/>
    <mergeCell ref="G401:I401"/>
    <mergeCell ref="A410:A413"/>
    <mergeCell ref="E410:F410"/>
    <mergeCell ref="G410:H410"/>
    <mergeCell ref="G411:I411"/>
    <mergeCell ref="E412:F412"/>
    <mergeCell ref="G412:I412"/>
    <mergeCell ref="G413:I413"/>
    <mergeCell ref="A406:A409"/>
    <mergeCell ref="E406:F406"/>
    <mergeCell ref="G406:H406"/>
    <mergeCell ref="G407:I407"/>
    <mergeCell ref="E408:F408"/>
    <mergeCell ref="G408:I408"/>
    <mergeCell ref="G409:I409"/>
  </mergeCells>
  <dataValidations count="3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19 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dataValidation allowBlank="1" showInputMessage="1" showErrorMessage="1" promptTitle="Benefit #3- Payment in-kind" prompt="If there is a benefit #3 and it was paid in-kind, mark this box with an  x._x000a_" sqref="L17 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dataValidation allowBlank="1" showInputMessage="1" showErrorMessage="1" promptTitle="Benefit #2- Payment in-kind" prompt="If there is a benefit #2 and it was paid in-kind, mark this box with an  x._x000a_" sqref="L16 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dataValidation allowBlank="1" showInputMessage="1" showErrorMessage="1" promptTitle="Benefit #1- Payment in-kind" prompt="If there is a benefit #1 and it was paid in-kind, mark this box with an  x._x000a_" sqref="L14:L15 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dataValidation allowBlank="1" showInputMessage="1" showErrorMessage="1" promptTitle="Benefit #3--Payment by Check" prompt="If there is a benefit #3 and it was paid by check, mark an x in this cell._x000a_" sqref="K17 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dataValidation allowBlank="1" showInputMessage="1" showErrorMessage="1" promptTitle="Benefit #2--Payment by Check" prompt="If there is a benefit #2 and it was paid by check, mark an x in this cell._x000a_" sqref="K16 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dataValidation allowBlank="1" showInputMessage="1" showErrorMessage="1" promptTitle="Benefit #1--Payment by Check" prompt="If there is a benefit #1 and it was paid by check, mark an x in this cell._x000a_" sqref="K14:K15 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dataValidation allowBlank="1" showInputMessage="1" showErrorMessage="1" promptTitle="Benefit #3 Description" prompt="Benefit #3 description is listed here" sqref="J17 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dataValidation allowBlank="1" showInputMessage="1" showErrorMessage="1" promptTitle="Benefit #3 Total Amount" prompt="The total amount of Benefit #3 is entered here." sqref="M17 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dataValidation allowBlank="1" showInputMessage="1" showErrorMessage="1" promptTitle="Benefit #2 Total Amount" prompt="The total amount of Benefit #2 is entered here." sqref="M16 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dataValidation allowBlank="1" showInputMessage="1" showErrorMessage="1" promptTitle="Benefit #2 Description" prompt="Benefit #2 description is listed here" sqref="J16 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dataValidation allowBlank="1" showInputMessage="1" showErrorMessage="1" promptTitle="Benefit #1 Total Amount" prompt="The total amount of Benefit #1 is entered here." sqref="M14:M15 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dataValidation allowBlank="1" showInputMessage="1" showErrorMessage="1" promptTitle="Benefit#1 Description" prompt="Benefit Description for Entry #1 is listed here." sqref="J14:J15 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dataValidation allowBlank="1" showInputMessage="1" showErrorMessage="1" promptTitle="Travel Date(s)" prompt="List the dates of travel here expressed in the format MM/DD/YYYY-MM/DD/YYYY." sqref="F17 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dataValidation type="date" allowBlank="1" showInputMessage="1" showErrorMessage="1" errorTitle="Data Entry Error" error="Please enter date using MM/DD/YYYY" promptTitle="Event Ending Date" prompt="List Event ending date here using the format MM/DD/YYYY." sqref="D17 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formula1>40179</formula1>
      <formula2>73051</formula2>
    </dataValidation>
    <dataValidation allowBlank="1" showInputMessage="1" showErrorMessage="1" promptTitle="Event Sponsor" prompt="List the event sponsor here." sqref="C17 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dataValidation allowBlank="1" showInputMessage="1" showErrorMessage="1" promptTitle="Traveler Title" prompt="List traveler's title here." sqref="B17 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dataValidation allowBlank="1" showInputMessage="1" showErrorMessage="1" promptTitle="Location " prompt="List location of event here." sqref="F15 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dataValidation type="date" allowBlank="1" showInputMessage="1" showErrorMessage="1" errorTitle="Text Entered Not Valid" error="Please enter date using standardized format MM/DD/YYYY." promptTitle="Event Beginning Date" prompt="Insert event beginning date using the format MM/DD/YYYY here._x000a_" sqref="D15 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formula1>40179</formula1>
      <formula2>73051</formula2>
    </dataValidation>
    <dataValidation allowBlank="1" showInputMessage="1" showErrorMessage="1" promptTitle="Event Description" prompt="Provide event description (e.g. title of the conference) here." sqref="C15 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dataValidation allowBlank="1" showInputMessage="1" showErrorMessage="1" promptTitle="Traveler Name " prompt="List traveler's first and last name here." sqref="B15"/>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Source" prompt="List the benefit source here." sqref="G15 G411:I411 G21:I21 G25:I25 G23:I23 G19:I19 G29:I29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27:I2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dataValidations>
  <hyperlinks>
    <hyperlink ref="D11" r:id="rId1"/>
  </hyperlinks>
  <pageMargins left="0.7" right="0.7" top="0" bottom="0.25" header="0.3" footer="0.3"/>
  <pageSetup fitToHeight="0" orientation="landscape" blackAndWhite="1" horizontalDpi="1200" verticalDpi="1200"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8"/>
  <sheetViews>
    <sheetView topLeftCell="A2" workbookViewId="0">
      <selection activeCell="P14" sqref="P14"/>
    </sheetView>
  </sheetViews>
  <sheetFormatPr defaultRowHeight="13.2" x14ac:dyDescent="0.25"/>
  <cols>
    <col min="1" max="1" width="3.88671875" style="554" customWidth="1"/>
    <col min="2" max="2" width="16.109375" style="554" customWidth="1"/>
    <col min="3" max="3" width="17.6640625" style="554" customWidth="1"/>
    <col min="4" max="4" width="14.44140625" style="554" customWidth="1"/>
    <col min="5" max="5" width="18.6640625" style="554" hidden="1" customWidth="1"/>
    <col min="6" max="6" width="14.88671875" style="554" customWidth="1"/>
    <col min="7" max="7" width="3" style="554" customWidth="1"/>
    <col min="8" max="8" width="11.33203125" style="554" customWidth="1"/>
    <col min="9" max="9" width="3" style="554" customWidth="1"/>
    <col min="10" max="10" width="12.33203125" style="554" customWidth="1"/>
    <col min="11" max="11" width="9.109375" style="554" customWidth="1"/>
    <col min="12" max="12" width="8.88671875" style="554" customWidth="1"/>
    <col min="13" max="13" width="8" style="554" customWidth="1"/>
    <col min="14" max="14" width="0.109375" style="554" customWidth="1"/>
    <col min="15" max="15" width="8.88671875" style="554"/>
    <col min="16" max="16" width="20.33203125" style="554" bestFit="1" customWidth="1"/>
    <col min="17" max="20" width="8.88671875" style="554"/>
    <col min="21" max="21" width="9.44140625" style="554" customWidth="1"/>
    <col min="22" max="22" width="13.6640625" style="132" customWidth="1"/>
    <col min="23" max="16384" width="8.88671875" style="554"/>
  </cols>
  <sheetData>
    <row r="1" spans="1:19" s="554" customFormat="1" hidden="1" x14ac:dyDescent="0.25"/>
    <row r="2" spans="1:19" s="554" customFormat="1" x14ac:dyDescent="0.25">
      <c r="J2" s="671" t="s">
        <v>5581</v>
      </c>
      <c r="K2" s="825"/>
      <c r="L2" s="825"/>
      <c r="M2" s="825"/>
      <c r="P2" s="827"/>
      <c r="Q2" s="827"/>
      <c r="R2" s="827"/>
      <c r="S2" s="827"/>
    </row>
    <row r="3" spans="1:19" s="554" customFormat="1" x14ac:dyDescent="0.25">
      <c r="J3" s="825"/>
      <c r="K3" s="825"/>
      <c r="L3" s="825"/>
      <c r="M3" s="825"/>
      <c r="P3" s="675"/>
      <c r="Q3" s="675"/>
      <c r="R3" s="675"/>
      <c r="S3" s="675"/>
    </row>
    <row r="4" spans="1:19" s="554" customFormat="1" ht="13.8" thickBot="1" x14ac:dyDescent="0.3">
      <c r="A4" s="557"/>
      <c r="B4" s="557"/>
      <c r="C4" s="557"/>
      <c r="D4" s="557"/>
      <c r="E4" s="557"/>
      <c r="F4" s="557"/>
      <c r="G4" s="557"/>
      <c r="H4" s="557"/>
      <c r="I4" s="557"/>
      <c r="J4" s="826"/>
      <c r="K4" s="826"/>
      <c r="L4" s="826"/>
      <c r="M4" s="826"/>
      <c r="P4" s="828"/>
      <c r="Q4" s="828"/>
      <c r="R4" s="828"/>
      <c r="S4" s="828"/>
    </row>
    <row r="5" spans="1:19" s="554" customFormat="1" ht="30" customHeight="1" thickTop="1" thickBot="1" x14ac:dyDescent="0.3">
      <c r="A5" s="677" t="str">
        <f>"1353 Travel Report for "&amp;B9&amp;", "&amp;B10&amp;" for the reporting period "&amp;"April19 - Sept19"</f>
        <v>1353 Travel Report for Health and Human Services, Agency for Healthcare Research and Quality for the reporting period April19 - Sept19</v>
      </c>
      <c r="B5" s="678"/>
      <c r="C5" s="678"/>
      <c r="D5" s="678"/>
      <c r="E5" s="678"/>
      <c r="F5" s="678"/>
      <c r="G5" s="678"/>
      <c r="H5" s="678"/>
      <c r="I5" s="678"/>
      <c r="J5" s="678"/>
      <c r="K5" s="678"/>
      <c r="L5" s="678"/>
      <c r="M5" s="678"/>
      <c r="N5" s="104"/>
      <c r="O5" s="557"/>
      <c r="Q5" s="105"/>
    </row>
    <row r="6" spans="1:19" s="554" customFormat="1" ht="13.5" customHeight="1" thickTop="1" x14ac:dyDescent="0.25">
      <c r="A6" s="829" t="s">
        <v>12</v>
      </c>
      <c r="B6" s="681" t="s">
        <v>1</v>
      </c>
      <c r="C6" s="682"/>
      <c r="D6" s="682"/>
      <c r="E6" s="682"/>
      <c r="F6" s="682"/>
      <c r="G6" s="682"/>
      <c r="H6" s="682"/>
      <c r="I6" s="682"/>
      <c r="J6" s="683"/>
      <c r="K6" s="26" t="s">
        <v>2</v>
      </c>
      <c r="L6" s="26" t="s">
        <v>3</v>
      </c>
      <c r="M6" s="26" t="s">
        <v>4</v>
      </c>
      <c r="N6" s="106"/>
      <c r="O6" s="557"/>
    </row>
    <row r="7" spans="1:19" s="554" customFormat="1" ht="20.25" customHeight="1" thickBot="1" x14ac:dyDescent="0.3">
      <c r="A7" s="829"/>
      <c r="B7" s="684"/>
      <c r="C7" s="685"/>
      <c r="D7" s="685"/>
      <c r="E7" s="685"/>
      <c r="F7" s="685"/>
      <c r="G7" s="685"/>
      <c r="H7" s="685"/>
      <c r="I7" s="685"/>
      <c r="J7" s="686"/>
      <c r="K7" s="107">
        <v>1</v>
      </c>
      <c r="L7" s="108">
        <v>1</v>
      </c>
      <c r="M7" s="109">
        <v>2019</v>
      </c>
      <c r="N7" s="110"/>
      <c r="O7" s="557"/>
    </row>
    <row r="8" spans="1:19" s="554" customFormat="1" ht="27.75" customHeight="1" thickTop="1" thickBot="1" x14ac:dyDescent="0.3">
      <c r="A8" s="829"/>
      <c r="B8" s="687" t="s">
        <v>5617</v>
      </c>
      <c r="C8" s="688"/>
      <c r="D8" s="688"/>
      <c r="E8" s="688"/>
      <c r="F8" s="688"/>
      <c r="G8" s="689"/>
      <c r="H8" s="689"/>
      <c r="I8" s="689"/>
      <c r="J8" s="689"/>
      <c r="K8" s="689"/>
      <c r="L8" s="688"/>
      <c r="M8" s="688"/>
      <c r="N8" s="690"/>
      <c r="O8" s="557"/>
    </row>
    <row r="9" spans="1:19" s="554" customFormat="1" ht="18" customHeight="1" thickTop="1" x14ac:dyDescent="0.3">
      <c r="A9" s="829"/>
      <c r="B9" s="831" t="s">
        <v>7</v>
      </c>
      <c r="C9" s="823"/>
      <c r="D9" s="823"/>
      <c r="E9" s="823"/>
      <c r="F9" s="823"/>
      <c r="G9" s="816"/>
      <c r="H9" s="648" t="s">
        <v>5618</v>
      </c>
      <c r="I9" s="819" t="s">
        <v>32</v>
      </c>
      <c r="J9" s="654" t="s">
        <v>5619</v>
      </c>
      <c r="K9" s="657" t="s">
        <v>32</v>
      </c>
      <c r="L9" s="660" t="s">
        <v>5620</v>
      </c>
      <c r="M9" s="661"/>
      <c r="N9" s="111"/>
      <c r="O9" s="112"/>
      <c r="P9" s="557"/>
    </row>
    <row r="10" spans="1:19" s="554" customFormat="1" ht="15.75" customHeight="1" x14ac:dyDescent="0.25">
      <c r="A10" s="829"/>
      <c r="B10" s="822" t="s">
        <v>8102</v>
      </c>
      <c r="C10" s="823"/>
      <c r="D10" s="823"/>
      <c r="E10" s="823"/>
      <c r="F10" s="824"/>
      <c r="G10" s="817"/>
      <c r="H10" s="649"/>
      <c r="I10" s="820"/>
      <c r="J10" s="655"/>
      <c r="K10" s="658"/>
      <c r="L10" s="662"/>
      <c r="M10" s="661"/>
      <c r="N10" s="111"/>
      <c r="O10" s="112"/>
      <c r="P10" s="557"/>
    </row>
    <row r="11" spans="1:19" s="554" customFormat="1" ht="14.4" thickBot="1" x14ac:dyDescent="0.35">
      <c r="A11" s="829"/>
      <c r="B11" s="113" t="s">
        <v>11</v>
      </c>
      <c r="C11" s="114" t="s">
        <v>8104</v>
      </c>
      <c r="D11" s="792" t="s">
        <v>8103</v>
      </c>
      <c r="E11" s="793"/>
      <c r="F11" s="794"/>
      <c r="G11" s="818"/>
      <c r="H11" s="650"/>
      <c r="I11" s="821"/>
      <c r="J11" s="656"/>
      <c r="K11" s="659"/>
      <c r="L11" s="663"/>
      <c r="M11" s="664"/>
      <c r="N11" s="115"/>
      <c r="O11" s="112"/>
      <c r="P11" s="557"/>
    </row>
    <row r="12" spans="1:19" s="554" customFormat="1" ht="13.8" thickTop="1" x14ac:dyDescent="0.25">
      <c r="A12" s="829"/>
      <c r="B12" s="781" t="s">
        <v>5588</v>
      </c>
      <c r="C12" s="698" t="s">
        <v>14</v>
      </c>
      <c r="D12" s="696" t="s">
        <v>5589</v>
      </c>
      <c r="E12" s="717" t="s">
        <v>5590</v>
      </c>
      <c r="F12" s="718"/>
      <c r="G12" s="783" t="s">
        <v>17</v>
      </c>
      <c r="H12" s="784"/>
      <c r="I12" s="785"/>
      <c r="J12" s="698" t="s">
        <v>18</v>
      </c>
      <c r="K12" s="692" t="s">
        <v>19</v>
      </c>
      <c r="L12" s="694" t="s">
        <v>5591</v>
      </c>
      <c r="M12" s="696" t="s">
        <v>21</v>
      </c>
      <c r="N12" s="116"/>
      <c r="O12" s="557"/>
    </row>
    <row r="13" spans="1:19" s="554" customFormat="1" ht="34.5" customHeight="1" thickBot="1" x14ac:dyDescent="0.3">
      <c r="A13" s="830"/>
      <c r="B13" s="782"/>
      <c r="C13" s="715"/>
      <c r="D13" s="716"/>
      <c r="E13" s="719"/>
      <c r="F13" s="720"/>
      <c r="G13" s="786"/>
      <c r="H13" s="787"/>
      <c r="I13" s="788"/>
      <c r="J13" s="841"/>
      <c r="K13" s="843"/>
      <c r="L13" s="844"/>
      <c r="M13" s="841"/>
      <c r="N13" s="117"/>
      <c r="O13" s="557"/>
    </row>
    <row r="14" spans="1:19" s="554" customFormat="1" ht="21.6" thickTop="1" thickBot="1" x14ac:dyDescent="0.3">
      <c r="A14" s="768" t="s">
        <v>5592</v>
      </c>
      <c r="B14" s="556" t="s">
        <v>22</v>
      </c>
      <c r="C14" s="556" t="s">
        <v>23</v>
      </c>
      <c r="D14" s="556" t="s">
        <v>5593</v>
      </c>
      <c r="E14" s="946" t="s">
        <v>5594</v>
      </c>
      <c r="F14" s="946"/>
      <c r="G14" s="837" t="s">
        <v>17</v>
      </c>
      <c r="H14" s="771"/>
      <c r="I14" s="551"/>
      <c r="J14" s="118"/>
      <c r="K14" s="118"/>
      <c r="L14" s="118"/>
      <c r="M14" s="118"/>
      <c r="N14" s="119"/>
    </row>
    <row r="15" spans="1:19" s="554" customFormat="1" ht="21" thickBot="1" x14ac:dyDescent="0.3">
      <c r="A15" s="769"/>
      <c r="B15" s="120" t="s">
        <v>5623</v>
      </c>
      <c r="C15" s="120" t="s">
        <v>5624</v>
      </c>
      <c r="D15" s="121">
        <v>43718</v>
      </c>
      <c r="E15" s="122"/>
      <c r="F15" s="123" t="s">
        <v>5625</v>
      </c>
      <c r="G15" s="705" t="s">
        <v>5626</v>
      </c>
      <c r="H15" s="706"/>
      <c r="I15" s="707"/>
      <c r="J15" s="124" t="s">
        <v>5599</v>
      </c>
      <c r="K15" s="125"/>
      <c r="L15" s="126" t="s">
        <v>32</v>
      </c>
      <c r="M15" s="127">
        <v>267</v>
      </c>
      <c r="N15" s="119"/>
      <c r="O15" s="557"/>
    </row>
    <row r="16" spans="1:19" s="554" customFormat="1" ht="21" thickBot="1" x14ac:dyDescent="0.3">
      <c r="A16" s="769"/>
      <c r="B16" s="552" t="s">
        <v>34</v>
      </c>
      <c r="C16" s="552" t="s">
        <v>35</v>
      </c>
      <c r="D16" s="552" t="s">
        <v>5600</v>
      </c>
      <c r="E16" s="777" t="s">
        <v>5601</v>
      </c>
      <c r="F16" s="777"/>
      <c r="G16" s="709"/>
      <c r="H16" s="710"/>
      <c r="I16" s="711"/>
      <c r="J16" s="128"/>
      <c r="K16" s="126"/>
      <c r="L16" s="129"/>
      <c r="M16" s="130"/>
      <c r="N16" s="116"/>
    </row>
    <row r="17" spans="1:22" ht="40.200000000000003" thickBot="1" x14ac:dyDescent="0.3">
      <c r="A17" s="770"/>
      <c r="B17" s="131" t="s">
        <v>5627</v>
      </c>
      <c r="C17" s="132" t="s">
        <v>5628</v>
      </c>
      <c r="D17" s="121">
        <v>43722</v>
      </c>
      <c r="E17" s="133" t="s">
        <v>5605</v>
      </c>
      <c r="F17" s="123" t="s">
        <v>5629</v>
      </c>
      <c r="G17" s="712"/>
      <c r="H17" s="713"/>
      <c r="I17" s="714"/>
      <c r="J17" s="134" t="s">
        <v>5607</v>
      </c>
      <c r="K17" s="135"/>
      <c r="L17" s="135" t="s">
        <v>32</v>
      </c>
      <c r="M17" s="136">
        <v>120</v>
      </c>
      <c r="N17" s="119"/>
      <c r="V17" s="554"/>
    </row>
    <row r="18" spans="1:22" ht="23.25" customHeight="1" thickTop="1" x14ac:dyDescent="0.25">
      <c r="A18" s="834">
        <f>1</f>
        <v>1</v>
      </c>
      <c r="B18" s="553" t="s">
        <v>22</v>
      </c>
      <c r="C18" s="553" t="s">
        <v>23</v>
      </c>
      <c r="D18" s="553" t="s">
        <v>5593</v>
      </c>
      <c r="E18" s="837" t="s">
        <v>5594</v>
      </c>
      <c r="F18" s="837"/>
      <c r="G18" s="735" t="s">
        <v>17</v>
      </c>
      <c r="H18" s="736"/>
      <c r="I18" s="737"/>
      <c r="J18" s="138" t="s">
        <v>5608</v>
      </c>
      <c r="K18" s="139"/>
      <c r="L18" s="139"/>
      <c r="M18" s="140"/>
      <c r="N18" s="119"/>
      <c r="V18" s="141"/>
    </row>
    <row r="19" spans="1:22" x14ac:dyDescent="0.25">
      <c r="A19" s="835"/>
      <c r="B19" s="142"/>
      <c r="C19" s="142"/>
      <c r="D19" s="143"/>
      <c r="E19" s="142"/>
      <c r="F19" s="142"/>
      <c r="G19" s="726"/>
      <c r="H19" s="838"/>
      <c r="I19" s="839"/>
      <c r="J19" s="78" t="s">
        <v>5608</v>
      </c>
      <c r="K19" s="78"/>
      <c r="L19" s="78"/>
      <c r="M19" s="145"/>
      <c r="N19" s="119"/>
      <c r="V19" s="146"/>
    </row>
    <row r="20" spans="1:22" ht="20.399999999999999" x14ac:dyDescent="0.25">
      <c r="A20" s="835"/>
      <c r="B20" s="555" t="s">
        <v>34</v>
      </c>
      <c r="C20" s="555" t="s">
        <v>35</v>
      </c>
      <c r="D20" s="555" t="s">
        <v>5600</v>
      </c>
      <c r="E20" s="840" t="s">
        <v>5601</v>
      </c>
      <c r="F20" s="840"/>
      <c r="G20" s="730"/>
      <c r="H20" s="731"/>
      <c r="I20" s="732"/>
      <c r="J20" s="149" t="s">
        <v>5630</v>
      </c>
      <c r="K20" s="82"/>
      <c r="L20" s="82"/>
      <c r="M20" s="150"/>
      <c r="N20" s="119"/>
      <c r="V20" s="151"/>
    </row>
    <row r="21" spans="1:22" ht="13.8" thickBot="1" x14ac:dyDescent="0.3">
      <c r="A21" s="836"/>
      <c r="B21" s="152"/>
      <c r="C21" s="152"/>
      <c r="D21" s="153"/>
      <c r="E21" s="154" t="s">
        <v>5605</v>
      </c>
      <c r="F21" s="155"/>
      <c r="G21" s="738"/>
      <c r="H21" s="739"/>
      <c r="I21" s="740"/>
      <c r="J21" s="149" t="s">
        <v>5631</v>
      </c>
      <c r="K21" s="82"/>
      <c r="L21" s="82"/>
      <c r="M21" s="150"/>
      <c r="N21" s="119"/>
      <c r="V21" s="151"/>
    </row>
    <row r="22" spans="1:22" ht="21.6" thickTop="1" thickBot="1" x14ac:dyDescent="0.3">
      <c r="A22" s="834">
        <f>A18+1</f>
        <v>2</v>
      </c>
      <c r="B22" s="553" t="s">
        <v>22</v>
      </c>
      <c r="C22" s="553" t="s">
        <v>23</v>
      </c>
      <c r="D22" s="553" t="s">
        <v>5593</v>
      </c>
      <c r="E22" s="837" t="s">
        <v>5594</v>
      </c>
      <c r="F22" s="837"/>
      <c r="G22" s="837" t="s">
        <v>17</v>
      </c>
      <c r="H22" s="771"/>
      <c r="I22" s="551"/>
      <c r="J22" s="138" t="s">
        <v>5608</v>
      </c>
      <c r="K22" s="139"/>
      <c r="L22" s="139"/>
      <c r="M22" s="140"/>
      <c r="N22" s="119"/>
      <c r="V22" s="151"/>
    </row>
    <row r="23" spans="1:22" ht="13.8" thickBot="1" x14ac:dyDescent="0.3">
      <c r="A23" s="750"/>
      <c r="B23" s="142"/>
      <c r="C23" s="142"/>
      <c r="D23" s="143"/>
      <c r="E23" s="142"/>
      <c r="F23" s="142"/>
      <c r="G23" s="726"/>
      <c r="H23" s="838"/>
      <c r="I23" s="839"/>
      <c r="J23" s="78" t="s">
        <v>5608</v>
      </c>
      <c r="K23" s="78"/>
      <c r="L23" s="78"/>
      <c r="M23" s="145"/>
      <c r="N23" s="119"/>
      <c r="V23" s="151"/>
    </row>
    <row r="24" spans="1:22" ht="21" thickBot="1" x14ac:dyDescent="0.3">
      <c r="A24" s="750"/>
      <c r="B24" s="555" t="s">
        <v>34</v>
      </c>
      <c r="C24" s="555" t="s">
        <v>35</v>
      </c>
      <c r="D24" s="555" t="s">
        <v>5600</v>
      </c>
      <c r="E24" s="840" t="s">
        <v>5601</v>
      </c>
      <c r="F24" s="840"/>
      <c r="G24" s="730"/>
      <c r="H24" s="731"/>
      <c r="I24" s="732"/>
      <c r="J24" s="149" t="s">
        <v>5630</v>
      </c>
      <c r="K24" s="82"/>
      <c r="L24" s="82"/>
      <c r="M24" s="150"/>
      <c r="N24" s="119"/>
      <c r="V24" s="151"/>
    </row>
    <row r="25" spans="1:22" ht="13.8" thickBot="1" x14ac:dyDescent="0.3">
      <c r="A25" s="842"/>
      <c r="B25" s="152"/>
      <c r="C25" s="152"/>
      <c r="D25" s="153"/>
      <c r="E25" s="154" t="s">
        <v>5605</v>
      </c>
      <c r="F25" s="155"/>
      <c r="G25" s="712"/>
      <c r="H25" s="713"/>
      <c r="I25" s="714"/>
      <c r="J25" s="149" t="s">
        <v>5631</v>
      </c>
      <c r="K25" s="82"/>
      <c r="L25" s="82"/>
      <c r="M25" s="150"/>
      <c r="N25" s="119"/>
      <c r="V25" s="151"/>
    </row>
    <row r="26" spans="1:22" ht="21.6" thickTop="1" thickBot="1" x14ac:dyDescent="0.3">
      <c r="A26" s="834">
        <f>A22+1</f>
        <v>3</v>
      </c>
      <c r="B26" s="553" t="s">
        <v>22</v>
      </c>
      <c r="C26" s="553" t="s">
        <v>23</v>
      </c>
      <c r="D26" s="553" t="s">
        <v>5593</v>
      </c>
      <c r="E26" s="837" t="s">
        <v>5594</v>
      </c>
      <c r="F26" s="837"/>
      <c r="G26" s="837" t="s">
        <v>17</v>
      </c>
      <c r="H26" s="771"/>
      <c r="I26" s="551"/>
      <c r="J26" s="138" t="s">
        <v>5608</v>
      </c>
      <c r="K26" s="139"/>
      <c r="L26" s="139"/>
      <c r="M26" s="140"/>
      <c r="N26" s="119"/>
      <c r="V26" s="151"/>
    </row>
    <row r="27" spans="1:22" ht="13.8" thickBot="1" x14ac:dyDescent="0.3">
      <c r="A27" s="750"/>
      <c r="B27" s="142"/>
      <c r="C27" s="142"/>
      <c r="D27" s="143"/>
      <c r="E27" s="142"/>
      <c r="F27" s="142"/>
      <c r="G27" s="726"/>
      <c r="H27" s="838"/>
      <c r="I27" s="839"/>
      <c r="J27" s="78" t="s">
        <v>5608</v>
      </c>
      <c r="K27" s="78"/>
      <c r="L27" s="78"/>
      <c r="M27" s="145"/>
      <c r="N27" s="119"/>
      <c r="V27" s="151"/>
    </row>
    <row r="28" spans="1:22" ht="21" thickBot="1" x14ac:dyDescent="0.3">
      <c r="A28" s="750"/>
      <c r="B28" s="555" t="s">
        <v>34</v>
      </c>
      <c r="C28" s="555" t="s">
        <v>35</v>
      </c>
      <c r="D28" s="555" t="s">
        <v>5600</v>
      </c>
      <c r="E28" s="840" t="s">
        <v>5601</v>
      </c>
      <c r="F28" s="840"/>
      <c r="G28" s="730"/>
      <c r="H28" s="731"/>
      <c r="I28" s="732"/>
      <c r="J28" s="149" t="s">
        <v>5630</v>
      </c>
      <c r="K28" s="82"/>
      <c r="L28" s="82"/>
      <c r="M28" s="150"/>
      <c r="N28" s="119"/>
      <c r="V28" s="151"/>
    </row>
    <row r="29" spans="1:22" ht="13.8" thickBot="1" x14ac:dyDescent="0.3">
      <c r="A29" s="842"/>
      <c r="B29" s="152"/>
      <c r="C29" s="152"/>
      <c r="D29" s="153"/>
      <c r="E29" s="154" t="s">
        <v>5605</v>
      </c>
      <c r="F29" s="155"/>
      <c r="G29" s="712"/>
      <c r="H29" s="713"/>
      <c r="I29" s="714"/>
      <c r="J29" s="149" t="s">
        <v>5631</v>
      </c>
      <c r="K29" s="82"/>
      <c r="L29" s="82"/>
      <c r="M29" s="150"/>
      <c r="N29" s="119"/>
      <c r="V29" s="151"/>
    </row>
    <row r="30" spans="1:22" ht="21.6" thickTop="1" thickBot="1" x14ac:dyDescent="0.3">
      <c r="A30" s="834">
        <f t="shared" ref="A30" si="0">A26+1</f>
        <v>4</v>
      </c>
      <c r="B30" s="553" t="s">
        <v>22</v>
      </c>
      <c r="C30" s="553" t="s">
        <v>23</v>
      </c>
      <c r="D30" s="553" t="s">
        <v>5593</v>
      </c>
      <c r="E30" s="837" t="s">
        <v>5594</v>
      </c>
      <c r="F30" s="837"/>
      <c r="G30" s="837" t="s">
        <v>17</v>
      </c>
      <c r="H30" s="771"/>
      <c r="I30" s="551"/>
      <c r="J30" s="138" t="s">
        <v>5608</v>
      </c>
      <c r="K30" s="139"/>
      <c r="L30" s="139"/>
      <c r="M30" s="140"/>
      <c r="N30" s="119"/>
      <c r="V30" s="151"/>
    </row>
    <row r="31" spans="1:22" ht="13.8" thickBot="1" x14ac:dyDescent="0.3">
      <c r="A31" s="750"/>
      <c r="B31" s="142"/>
      <c r="C31" s="142"/>
      <c r="D31" s="143"/>
      <c r="E31" s="142"/>
      <c r="F31" s="142"/>
      <c r="G31" s="726"/>
      <c r="H31" s="838"/>
      <c r="I31" s="839"/>
      <c r="J31" s="78" t="s">
        <v>5608</v>
      </c>
      <c r="K31" s="78"/>
      <c r="L31" s="78"/>
      <c r="M31" s="145"/>
      <c r="N31" s="119"/>
      <c r="V31" s="151"/>
    </row>
    <row r="32" spans="1:22" ht="21" thickBot="1" x14ac:dyDescent="0.3">
      <c r="A32" s="750"/>
      <c r="B32" s="555" t="s">
        <v>34</v>
      </c>
      <c r="C32" s="555" t="s">
        <v>35</v>
      </c>
      <c r="D32" s="555" t="s">
        <v>5600</v>
      </c>
      <c r="E32" s="840" t="s">
        <v>5601</v>
      </c>
      <c r="F32" s="840"/>
      <c r="G32" s="730"/>
      <c r="H32" s="731"/>
      <c r="I32" s="732"/>
      <c r="J32" s="149" t="s">
        <v>5630</v>
      </c>
      <c r="K32" s="82"/>
      <c r="L32" s="82"/>
      <c r="M32" s="150"/>
      <c r="N32" s="119"/>
      <c r="V32" s="151"/>
    </row>
    <row r="33" spans="1:22" ht="13.8" thickBot="1" x14ac:dyDescent="0.3">
      <c r="A33" s="842"/>
      <c r="B33" s="152"/>
      <c r="C33" s="152"/>
      <c r="D33" s="153"/>
      <c r="E33" s="154" t="s">
        <v>5605</v>
      </c>
      <c r="F33" s="155"/>
      <c r="G33" s="712"/>
      <c r="H33" s="713"/>
      <c r="I33" s="714"/>
      <c r="J33" s="149" t="s">
        <v>5631</v>
      </c>
      <c r="K33" s="82"/>
      <c r="L33" s="82"/>
      <c r="M33" s="150"/>
      <c r="N33" s="119"/>
      <c r="V33" s="151"/>
    </row>
    <row r="34" spans="1:22" ht="21.6" thickTop="1" thickBot="1" x14ac:dyDescent="0.3">
      <c r="A34" s="834">
        <f t="shared" ref="A34" si="1">A30+1</f>
        <v>5</v>
      </c>
      <c r="B34" s="553" t="s">
        <v>22</v>
      </c>
      <c r="C34" s="553" t="s">
        <v>23</v>
      </c>
      <c r="D34" s="553" t="s">
        <v>5593</v>
      </c>
      <c r="E34" s="837" t="s">
        <v>5594</v>
      </c>
      <c r="F34" s="837"/>
      <c r="G34" s="837" t="s">
        <v>17</v>
      </c>
      <c r="H34" s="771"/>
      <c r="I34" s="551"/>
      <c r="J34" s="138" t="s">
        <v>5608</v>
      </c>
      <c r="K34" s="139"/>
      <c r="L34" s="139"/>
      <c r="M34" s="140"/>
      <c r="N34" s="119"/>
      <c r="V34" s="151"/>
    </row>
    <row r="35" spans="1:22" ht="13.8" thickBot="1" x14ac:dyDescent="0.3">
      <c r="A35" s="750"/>
      <c r="B35" s="142"/>
      <c r="C35" s="142"/>
      <c r="D35" s="143"/>
      <c r="E35" s="142"/>
      <c r="F35" s="142"/>
      <c r="G35" s="726"/>
      <c r="H35" s="838"/>
      <c r="I35" s="839"/>
      <c r="J35" s="78" t="s">
        <v>5608</v>
      </c>
      <c r="K35" s="78"/>
      <c r="L35" s="78"/>
      <c r="M35" s="145"/>
      <c r="N35" s="119"/>
      <c r="V35" s="151"/>
    </row>
    <row r="36" spans="1:22" ht="21" thickBot="1" x14ac:dyDescent="0.3">
      <c r="A36" s="750"/>
      <c r="B36" s="555" t="s">
        <v>34</v>
      </c>
      <c r="C36" s="555" t="s">
        <v>35</v>
      </c>
      <c r="D36" s="555" t="s">
        <v>5600</v>
      </c>
      <c r="E36" s="840" t="s">
        <v>5601</v>
      </c>
      <c r="F36" s="840"/>
      <c r="G36" s="730"/>
      <c r="H36" s="731"/>
      <c r="I36" s="732"/>
      <c r="J36" s="149" t="s">
        <v>5630</v>
      </c>
      <c r="K36" s="82"/>
      <c r="L36" s="82"/>
      <c r="M36" s="150"/>
      <c r="N36" s="119"/>
      <c r="V36" s="151"/>
    </row>
    <row r="37" spans="1:22" ht="13.8" thickBot="1" x14ac:dyDescent="0.3">
      <c r="A37" s="842"/>
      <c r="B37" s="152"/>
      <c r="C37" s="152"/>
      <c r="D37" s="153"/>
      <c r="E37" s="154" t="s">
        <v>5605</v>
      </c>
      <c r="F37" s="155"/>
      <c r="G37" s="712"/>
      <c r="H37" s="713"/>
      <c r="I37" s="714"/>
      <c r="J37" s="149" t="s">
        <v>5631</v>
      </c>
      <c r="K37" s="82"/>
      <c r="L37" s="82"/>
      <c r="M37" s="150"/>
      <c r="N37" s="119"/>
      <c r="V37" s="151"/>
    </row>
    <row r="38" spans="1:22" ht="21.6" thickTop="1" thickBot="1" x14ac:dyDescent="0.3">
      <c r="A38" s="834">
        <f t="shared" ref="A38" si="2">A34+1</f>
        <v>6</v>
      </c>
      <c r="B38" s="553" t="s">
        <v>22</v>
      </c>
      <c r="C38" s="553" t="s">
        <v>23</v>
      </c>
      <c r="D38" s="553" t="s">
        <v>5593</v>
      </c>
      <c r="E38" s="837" t="s">
        <v>5594</v>
      </c>
      <c r="F38" s="837"/>
      <c r="G38" s="837" t="s">
        <v>17</v>
      </c>
      <c r="H38" s="771"/>
      <c r="I38" s="551"/>
      <c r="J38" s="138" t="s">
        <v>5608</v>
      </c>
      <c r="K38" s="139"/>
      <c r="L38" s="139"/>
      <c r="M38" s="140"/>
      <c r="N38" s="119"/>
      <c r="V38" s="151"/>
    </row>
    <row r="39" spans="1:22" ht="13.8" thickBot="1" x14ac:dyDescent="0.3">
      <c r="A39" s="750"/>
      <c r="B39" s="142"/>
      <c r="C39" s="142"/>
      <c r="D39" s="143"/>
      <c r="E39" s="142"/>
      <c r="F39" s="142"/>
      <c r="G39" s="726"/>
      <c r="H39" s="838"/>
      <c r="I39" s="839"/>
      <c r="J39" s="78" t="s">
        <v>5608</v>
      </c>
      <c r="K39" s="78"/>
      <c r="L39" s="78"/>
      <c r="M39" s="145"/>
      <c r="N39" s="119"/>
      <c r="V39" s="151"/>
    </row>
    <row r="40" spans="1:22" ht="21" thickBot="1" x14ac:dyDescent="0.3">
      <c r="A40" s="750"/>
      <c r="B40" s="555" t="s">
        <v>34</v>
      </c>
      <c r="C40" s="555" t="s">
        <v>35</v>
      </c>
      <c r="D40" s="555" t="s">
        <v>5600</v>
      </c>
      <c r="E40" s="840" t="s">
        <v>5601</v>
      </c>
      <c r="F40" s="840"/>
      <c r="G40" s="730"/>
      <c r="H40" s="731"/>
      <c r="I40" s="732"/>
      <c r="J40" s="149" t="s">
        <v>5630</v>
      </c>
      <c r="K40" s="82"/>
      <c r="L40" s="82"/>
      <c r="M40" s="150"/>
      <c r="N40" s="119"/>
      <c r="V40" s="151"/>
    </row>
    <row r="41" spans="1:22" ht="13.8" thickBot="1" x14ac:dyDescent="0.3">
      <c r="A41" s="842"/>
      <c r="B41" s="152"/>
      <c r="C41" s="152"/>
      <c r="D41" s="153"/>
      <c r="E41" s="154" t="s">
        <v>5605</v>
      </c>
      <c r="F41" s="155"/>
      <c r="G41" s="712"/>
      <c r="H41" s="713"/>
      <c r="I41" s="714"/>
      <c r="J41" s="149" t="s">
        <v>5631</v>
      </c>
      <c r="K41" s="82"/>
      <c r="L41" s="82"/>
      <c r="M41" s="150"/>
      <c r="N41" s="119"/>
      <c r="V41" s="151"/>
    </row>
    <row r="42" spans="1:22" ht="21.6" thickTop="1" thickBot="1" x14ac:dyDescent="0.3">
      <c r="A42" s="834">
        <f t="shared" ref="A42" si="3">A38+1</f>
        <v>7</v>
      </c>
      <c r="B42" s="553" t="s">
        <v>22</v>
      </c>
      <c r="C42" s="553" t="s">
        <v>23</v>
      </c>
      <c r="D42" s="553" t="s">
        <v>5593</v>
      </c>
      <c r="E42" s="837" t="s">
        <v>5594</v>
      </c>
      <c r="F42" s="837"/>
      <c r="G42" s="837" t="s">
        <v>17</v>
      </c>
      <c r="H42" s="771"/>
      <c r="I42" s="551"/>
      <c r="J42" s="138" t="s">
        <v>5608</v>
      </c>
      <c r="K42" s="139"/>
      <c r="L42" s="139"/>
      <c r="M42" s="140"/>
      <c r="N42" s="119"/>
      <c r="V42" s="151"/>
    </row>
    <row r="43" spans="1:22" ht="13.8" thickBot="1" x14ac:dyDescent="0.3">
      <c r="A43" s="750"/>
      <c r="B43" s="142"/>
      <c r="C43" s="142"/>
      <c r="D43" s="143"/>
      <c r="E43" s="142"/>
      <c r="F43" s="142"/>
      <c r="G43" s="726"/>
      <c r="H43" s="838"/>
      <c r="I43" s="839"/>
      <c r="J43" s="78" t="s">
        <v>5608</v>
      </c>
      <c r="K43" s="78"/>
      <c r="L43" s="78"/>
      <c r="M43" s="145"/>
      <c r="N43" s="119"/>
      <c r="V43" s="151"/>
    </row>
    <row r="44" spans="1:22" ht="21" thickBot="1" x14ac:dyDescent="0.3">
      <c r="A44" s="750"/>
      <c r="B44" s="555" t="s">
        <v>34</v>
      </c>
      <c r="C44" s="555" t="s">
        <v>35</v>
      </c>
      <c r="D44" s="555" t="s">
        <v>5600</v>
      </c>
      <c r="E44" s="840" t="s">
        <v>5601</v>
      </c>
      <c r="F44" s="840"/>
      <c r="G44" s="730"/>
      <c r="H44" s="731"/>
      <c r="I44" s="732"/>
      <c r="J44" s="149" t="s">
        <v>5630</v>
      </c>
      <c r="K44" s="82"/>
      <c r="L44" s="82"/>
      <c r="M44" s="150"/>
      <c r="N44" s="119"/>
      <c r="V44" s="151"/>
    </row>
    <row r="45" spans="1:22" ht="13.8" thickBot="1" x14ac:dyDescent="0.3">
      <c r="A45" s="842"/>
      <c r="B45" s="152"/>
      <c r="C45" s="152"/>
      <c r="D45" s="153"/>
      <c r="E45" s="154" t="s">
        <v>5605</v>
      </c>
      <c r="F45" s="155"/>
      <c r="G45" s="712"/>
      <c r="H45" s="713"/>
      <c r="I45" s="714"/>
      <c r="J45" s="149" t="s">
        <v>5631</v>
      </c>
      <c r="K45" s="82"/>
      <c r="L45" s="82"/>
      <c r="M45" s="150"/>
      <c r="N45" s="119"/>
      <c r="V45" s="151"/>
    </row>
    <row r="46" spans="1:22" ht="21.6" thickTop="1" thickBot="1" x14ac:dyDescent="0.3">
      <c r="A46" s="834">
        <f t="shared" ref="A46" si="4">A42+1</f>
        <v>8</v>
      </c>
      <c r="B46" s="553" t="s">
        <v>22</v>
      </c>
      <c r="C46" s="553" t="s">
        <v>23</v>
      </c>
      <c r="D46" s="553" t="s">
        <v>5593</v>
      </c>
      <c r="E46" s="837" t="s">
        <v>5594</v>
      </c>
      <c r="F46" s="837"/>
      <c r="G46" s="837" t="s">
        <v>17</v>
      </c>
      <c r="H46" s="771"/>
      <c r="I46" s="551"/>
      <c r="J46" s="138" t="s">
        <v>5608</v>
      </c>
      <c r="K46" s="139"/>
      <c r="L46" s="139"/>
      <c r="M46" s="140"/>
      <c r="N46" s="119"/>
      <c r="V46" s="151"/>
    </row>
    <row r="47" spans="1:22" ht="13.8" thickBot="1" x14ac:dyDescent="0.3">
      <c r="A47" s="750"/>
      <c r="B47" s="142"/>
      <c r="C47" s="142"/>
      <c r="D47" s="143"/>
      <c r="E47" s="142"/>
      <c r="F47" s="142"/>
      <c r="G47" s="726"/>
      <c r="H47" s="838"/>
      <c r="I47" s="839"/>
      <c r="J47" s="78" t="s">
        <v>5608</v>
      </c>
      <c r="K47" s="78"/>
      <c r="L47" s="78"/>
      <c r="M47" s="145"/>
      <c r="N47" s="119"/>
      <c r="V47" s="151"/>
    </row>
    <row r="48" spans="1:22" ht="21" thickBot="1" x14ac:dyDescent="0.3">
      <c r="A48" s="750"/>
      <c r="B48" s="555" t="s">
        <v>34</v>
      </c>
      <c r="C48" s="555" t="s">
        <v>35</v>
      </c>
      <c r="D48" s="555" t="s">
        <v>5600</v>
      </c>
      <c r="E48" s="840" t="s">
        <v>5601</v>
      </c>
      <c r="F48" s="840"/>
      <c r="G48" s="730"/>
      <c r="H48" s="731"/>
      <c r="I48" s="732"/>
      <c r="J48" s="149" t="s">
        <v>5630</v>
      </c>
      <c r="K48" s="82"/>
      <c r="L48" s="82"/>
      <c r="M48" s="150"/>
      <c r="N48" s="119"/>
      <c r="V48" s="151"/>
    </row>
    <row r="49" spans="1:22" ht="13.8" thickBot="1" x14ac:dyDescent="0.3">
      <c r="A49" s="842"/>
      <c r="B49" s="152"/>
      <c r="C49" s="152"/>
      <c r="D49" s="153"/>
      <c r="E49" s="154" t="s">
        <v>5605</v>
      </c>
      <c r="F49" s="155"/>
      <c r="G49" s="712"/>
      <c r="H49" s="713"/>
      <c r="I49" s="714"/>
      <c r="J49" s="149" t="s">
        <v>5631</v>
      </c>
      <c r="K49" s="82"/>
      <c r="L49" s="82"/>
      <c r="M49" s="150"/>
      <c r="N49" s="119"/>
      <c r="V49" s="151"/>
    </row>
    <row r="50" spans="1:22" ht="21.6" thickTop="1" thickBot="1" x14ac:dyDescent="0.3">
      <c r="A50" s="834">
        <f t="shared" ref="A50" si="5">A46+1</f>
        <v>9</v>
      </c>
      <c r="B50" s="553" t="s">
        <v>22</v>
      </c>
      <c r="C50" s="553" t="s">
        <v>23</v>
      </c>
      <c r="D50" s="553" t="s">
        <v>5593</v>
      </c>
      <c r="E50" s="837" t="s">
        <v>5594</v>
      </c>
      <c r="F50" s="837"/>
      <c r="G50" s="837" t="s">
        <v>17</v>
      </c>
      <c r="H50" s="771"/>
      <c r="I50" s="551"/>
      <c r="J50" s="138" t="s">
        <v>5608</v>
      </c>
      <c r="K50" s="139"/>
      <c r="L50" s="139"/>
      <c r="M50" s="140"/>
      <c r="N50" s="119"/>
      <c r="V50" s="151"/>
    </row>
    <row r="51" spans="1:22" ht="13.8" thickBot="1" x14ac:dyDescent="0.3">
      <c r="A51" s="750"/>
      <c r="B51" s="142"/>
      <c r="C51" s="142"/>
      <c r="D51" s="143"/>
      <c r="E51" s="142"/>
      <c r="F51" s="142"/>
      <c r="G51" s="726"/>
      <c r="H51" s="838"/>
      <c r="I51" s="839"/>
      <c r="J51" s="78" t="s">
        <v>5608</v>
      </c>
      <c r="K51" s="78"/>
      <c r="L51" s="78"/>
      <c r="M51" s="145"/>
      <c r="N51" s="119"/>
      <c r="V51" s="151"/>
    </row>
    <row r="52" spans="1:22" ht="21" thickBot="1" x14ac:dyDescent="0.3">
      <c r="A52" s="750"/>
      <c r="B52" s="555" t="s">
        <v>34</v>
      </c>
      <c r="C52" s="555" t="s">
        <v>35</v>
      </c>
      <c r="D52" s="555" t="s">
        <v>5600</v>
      </c>
      <c r="E52" s="840" t="s">
        <v>5601</v>
      </c>
      <c r="F52" s="840"/>
      <c r="G52" s="730"/>
      <c r="H52" s="731"/>
      <c r="I52" s="732"/>
      <c r="J52" s="149" t="s">
        <v>5630</v>
      </c>
      <c r="K52" s="82"/>
      <c r="L52" s="82"/>
      <c r="M52" s="150"/>
      <c r="N52" s="119"/>
      <c r="V52" s="151"/>
    </row>
    <row r="53" spans="1:22" ht="13.8" thickBot="1" x14ac:dyDescent="0.3">
      <c r="A53" s="842"/>
      <c r="B53" s="152"/>
      <c r="C53" s="152"/>
      <c r="D53" s="153"/>
      <c r="E53" s="154" t="s">
        <v>5605</v>
      </c>
      <c r="F53" s="155"/>
      <c r="G53" s="712"/>
      <c r="H53" s="713"/>
      <c r="I53" s="714"/>
      <c r="J53" s="149" t="s">
        <v>5631</v>
      </c>
      <c r="K53" s="82"/>
      <c r="L53" s="82"/>
      <c r="M53" s="150"/>
      <c r="N53" s="119"/>
      <c r="V53" s="151"/>
    </row>
    <row r="54" spans="1:22" ht="21.6" thickTop="1" thickBot="1" x14ac:dyDescent="0.3">
      <c r="A54" s="834">
        <f t="shared" ref="A54" si="6">A50+1</f>
        <v>10</v>
      </c>
      <c r="B54" s="553" t="s">
        <v>22</v>
      </c>
      <c r="C54" s="553" t="s">
        <v>23</v>
      </c>
      <c r="D54" s="553" t="s">
        <v>5593</v>
      </c>
      <c r="E54" s="837" t="s">
        <v>5594</v>
      </c>
      <c r="F54" s="837"/>
      <c r="G54" s="837" t="s">
        <v>17</v>
      </c>
      <c r="H54" s="771"/>
      <c r="I54" s="551"/>
      <c r="J54" s="138" t="s">
        <v>5608</v>
      </c>
      <c r="K54" s="139"/>
      <c r="L54" s="139"/>
      <c r="M54" s="140"/>
      <c r="N54" s="119"/>
      <c r="V54" s="151"/>
    </row>
    <row r="55" spans="1:22" ht="13.8" thickBot="1" x14ac:dyDescent="0.3">
      <c r="A55" s="750"/>
      <c r="B55" s="142"/>
      <c r="C55" s="142"/>
      <c r="D55" s="143"/>
      <c r="E55" s="142"/>
      <c r="F55" s="142"/>
      <c r="G55" s="726"/>
      <c r="H55" s="838"/>
      <c r="I55" s="839"/>
      <c r="J55" s="78" t="s">
        <v>5608</v>
      </c>
      <c r="K55" s="78"/>
      <c r="L55" s="78"/>
      <c r="M55" s="145"/>
      <c r="N55" s="119"/>
      <c r="P55" s="156"/>
      <c r="V55" s="151"/>
    </row>
    <row r="56" spans="1:22" ht="21" thickBot="1" x14ac:dyDescent="0.3">
      <c r="A56" s="750"/>
      <c r="B56" s="555" t="s">
        <v>34</v>
      </c>
      <c r="C56" s="555" t="s">
        <v>35</v>
      </c>
      <c r="D56" s="555" t="s">
        <v>5600</v>
      </c>
      <c r="E56" s="840" t="s">
        <v>5601</v>
      </c>
      <c r="F56" s="840"/>
      <c r="G56" s="730"/>
      <c r="H56" s="731"/>
      <c r="I56" s="732"/>
      <c r="J56" s="149" t="s">
        <v>5630</v>
      </c>
      <c r="K56" s="82"/>
      <c r="L56" s="82"/>
      <c r="M56" s="150"/>
      <c r="N56" s="119"/>
      <c r="V56" s="151"/>
    </row>
    <row r="57" spans="1:22" s="156" customFormat="1" ht="13.8" thickBot="1" x14ac:dyDescent="0.3">
      <c r="A57" s="842"/>
      <c r="B57" s="152"/>
      <c r="C57" s="152"/>
      <c r="D57" s="153"/>
      <c r="E57" s="154" t="s">
        <v>5605</v>
      </c>
      <c r="F57" s="155"/>
      <c r="G57" s="712"/>
      <c r="H57" s="713"/>
      <c r="I57" s="714"/>
      <c r="J57" s="149" t="s">
        <v>5631</v>
      </c>
      <c r="K57" s="82"/>
      <c r="L57" s="82"/>
      <c r="M57" s="150"/>
      <c r="N57" s="157"/>
      <c r="P57" s="554"/>
      <c r="Q57" s="554"/>
      <c r="V57" s="151"/>
    </row>
    <row r="58" spans="1:22" ht="21.6" thickTop="1" thickBot="1" x14ac:dyDescent="0.3">
      <c r="A58" s="834">
        <f t="shared" ref="A58" si="7">A54+1</f>
        <v>11</v>
      </c>
      <c r="B58" s="553" t="s">
        <v>22</v>
      </c>
      <c r="C58" s="553" t="s">
        <v>23</v>
      </c>
      <c r="D58" s="553" t="s">
        <v>5593</v>
      </c>
      <c r="E58" s="837" t="s">
        <v>5594</v>
      </c>
      <c r="F58" s="837"/>
      <c r="G58" s="837" t="s">
        <v>17</v>
      </c>
      <c r="H58" s="771"/>
      <c r="I58" s="551"/>
      <c r="J58" s="138" t="s">
        <v>5608</v>
      </c>
      <c r="K58" s="139"/>
      <c r="L58" s="139"/>
      <c r="M58" s="140"/>
      <c r="N58" s="119"/>
      <c r="V58" s="151"/>
    </row>
    <row r="59" spans="1:22" ht="13.8" thickBot="1" x14ac:dyDescent="0.3">
      <c r="A59" s="750"/>
      <c r="B59" s="142"/>
      <c r="C59" s="142"/>
      <c r="D59" s="143"/>
      <c r="E59" s="142"/>
      <c r="F59" s="142"/>
      <c r="G59" s="726"/>
      <c r="H59" s="838"/>
      <c r="I59" s="839"/>
      <c r="J59" s="78" t="s">
        <v>5608</v>
      </c>
      <c r="K59" s="78"/>
      <c r="L59" s="78"/>
      <c r="M59" s="145"/>
      <c r="N59" s="119"/>
      <c r="V59" s="151"/>
    </row>
    <row r="60" spans="1:22" ht="21" thickBot="1" x14ac:dyDescent="0.3">
      <c r="A60" s="750"/>
      <c r="B60" s="555" t="s">
        <v>34</v>
      </c>
      <c r="C60" s="555" t="s">
        <v>35</v>
      </c>
      <c r="D60" s="555" t="s">
        <v>5600</v>
      </c>
      <c r="E60" s="840" t="s">
        <v>5601</v>
      </c>
      <c r="F60" s="840"/>
      <c r="G60" s="730"/>
      <c r="H60" s="731"/>
      <c r="I60" s="732"/>
      <c r="J60" s="149" t="s">
        <v>5630</v>
      </c>
      <c r="K60" s="82"/>
      <c r="L60" s="82"/>
      <c r="M60" s="150"/>
      <c r="N60" s="119"/>
      <c r="V60" s="151"/>
    </row>
    <row r="61" spans="1:22" ht="13.8" thickBot="1" x14ac:dyDescent="0.3">
      <c r="A61" s="842"/>
      <c r="B61" s="152"/>
      <c r="C61" s="152"/>
      <c r="D61" s="153"/>
      <c r="E61" s="154" t="s">
        <v>5605</v>
      </c>
      <c r="F61" s="155"/>
      <c r="G61" s="712"/>
      <c r="H61" s="713"/>
      <c r="I61" s="714"/>
      <c r="J61" s="149" t="s">
        <v>5631</v>
      </c>
      <c r="K61" s="82"/>
      <c r="L61" s="82"/>
      <c r="M61" s="150"/>
      <c r="N61" s="119"/>
      <c r="V61" s="151"/>
    </row>
    <row r="62" spans="1:22" ht="21.6" thickTop="1" thickBot="1" x14ac:dyDescent="0.3">
      <c r="A62" s="834">
        <f t="shared" ref="A62" si="8">A58+1</f>
        <v>12</v>
      </c>
      <c r="B62" s="553" t="s">
        <v>22</v>
      </c>
      <c r="C62" s="553" t="s">
        <v>23</v>
      </c>
      <c r="D62" s="553" t="s">
        <v>5593</v>
      </c>
      <c r="E62" s="837" t="s">
        <v>5594</v>
      </c>
      <c r="F62" s="837"/>
      <c r="G62" s="837" t="s">
        <v>17</v>
      </c>
      <c r="H62" s="771"/>
      <c r="I62" s="551"/>
      <c r="J62" s="138" t="s">
        <v>5608</v>
      </c>
      <c r="K62" s="139"/>
      <c r="L62" s="139"/>
      <c r="M62" s="140"/>
      <c r="N62" s="119"/>
      <c r="V62" s="151"/>
    </row>
    <row r="63" spans="1:22" ht="13.8" thickBot="1" x14ac:dyDescent="0.3">
      <c r="A63" s="750"/>
      <c r="B63" s="142"/>
      <c r="C63" s="142"/>
      <c r="D63" s="143"/>
      <c r="E63" s="142"/>
      <c r="F63" s="142"/>
      <c r="G63" s="726"/>
      <c r="H63" s="838"/>
      <c r="I63" s="839"/>
      <c r="J63" s="78" t="s">
        <v>5608</v>
      </c>
      <c r="K63" s="78"/>
      <c r="L63" s="78"/>
      <c r="M63" s="145"/>
      <c r="N63" s="119"/>
      <c r="V63" s="151"/>
    </row>
    <row r="64" spans="1:22" ht="21" thickBot="1" x14ac:dyDescent="0.3">
      <c r="A64" s="750"/>
      <c r="B64" s="555" t="s">
        <v>34</v>
      </c>
      <c r="C64" s="555" t="s">
        <v>35</v>
      </c>
      <c r="D64" s="555" t="s">
        <v>5600</v>
      </c>
      <c r="E64" s="840" t="s">
        <v>5601</v>
      </c>
      <c r="F64" s="840"/>
      <c r="G64" s="730"/>
      <c r="H64" s="731"/>
      <c r="I64" s="732"/>
      <c r="J64" s="149" t="s">
        <v>5630</v>
      </c>
      <c r="K64" s="82"/>
      <c r="L64" s="82"/>
      <c r="M64" s="150"/>
      <c r="N64" s="119"/>
      <c r="V64" s="151"/>
    </row>
    <row r="65" spans="1:22" ht="13.8" thickBot="1" x14ac:dyDescent="0.3">
      <c r="A65" s="842"/>
      <c r="B65" s="152"/>
      <c r="C65" s="152"/>
      <c r="D65" s="153"/>
      <c r="E65" s="154" t="s">
        <v>5605</v>
      </c>
      <c r="F65" s="155"/>
      <c r="G65" s="712"/>
      <c r="H65" s="713"/>
      <c r="I65" s="714"/>
      <c r="J65" s="149" t="s">
        <v>5631</v>
      </c>
      <c r="K65" s="82"/>
      <c r="L65" s="82"/>
      <c r="M65" s="150"/>
      <c r="N65" s="119"/>
      <c r="V65" s="151"/>
    </row>
    <row r="66" spans="1:22" ht="21.6" thickTop="1" thickBot="1" x14ac:dyDescent="0.3">
      <c r="A66" s="834">
        <f t="shared" ref="A66" si="9">A62+1</f>
        <v>13</v>
      </c>
      <c r="B66" s="553" t="s">
        <v>22</v>
      </c>
      <c r="C66" s="553" t="s">
        <v>23</v>
      </c>
      <c r="D66" s="553" t="s">
        <v>5593</v>
      </c>
      <c r="E66" s="837" t="s">
        <v>5594</v>
      </c>
      <c r="F66" s="837"/>
      <c r="G66" s="837" t="s">
        <v>17</v>
      </c>
      <c r="H66" s="771"/>
      <c r="I66" s="551"/>
      <c r="J66" s="138" t="s">
        <v>5608</v>
      </c>
      <c r="K66" s="139"/>
      <c r="L66" s="139"/>
      <c r="M66" s="140"/>
      <c r="N66" s="119"/>
      <c r="V66" s="151"/>
    </row>
    <row r="67" spans="1:22" ht="13.8" thickBot="1" x14ac:dyDescent="0.3">
      <c r="A67" s="750"/>
      <c r="B67" s="142"/>
      <c r="C67" s="142"/>
      <c r="D67" s="143"/>
      <c r="E67" s="142"/>
      <c r="F67" s="142"/>
      <c r="G67" s="726"/>
      <c r="H67" s="838"/>
      <c r="I67" s="839"/>
      <c r="J67" s="78" t="s">
        <v>5608</v>
      </c>
      <c r="K67" s="78"/>
      <c r="L67" s="78"/>
      <c r="M67" s="145"/>
      <c r="N67" s="119"/>
      <c r="V67" s="151"/>
    </row>
    <row r="68" spans="1:22" ht="21" thickBot="1" x14ac:dyDescent="0.3">
      <c r="A68" s="750"/>
      <c r="B68" s="555" t="s">
        <v>34</v>
      </c>
      <c r="C68" s="555" t="s">
        <v>35</v>
      </c>
      <c r="D68" s="555" t="s">
        <v>5600</v>
      </c>
      <c r="E68" s="840" t="s">
        <v>5601</v>
      </c>
      <c r="F68" s="840"/>
      <c r="G68" s="730"/>
      <c r="H68" s="731"/>
      <c r="I68" s="732"/>
      <c r="J68" s="149" t="s">
        <v>5630</v>
      </c>
      <c r="K68" s="82"/>
      <c r="L68" s="82"/>
      <c r="M68" s="150"/>
      <c r="N68" s="119"/>
      <c r="V68" s="151"/>
    </row>
    <row r="69" spans="1:22" ht="13.8" thickBot="1" x14ac:dyDescent="0.3">
      <c r="A69" s="842"/>
      <c r="B69" s="152"/>
      <c r="C69" s="152"/>
      <c r="D69" s="153"/>
      <c r="E69" s="154" t="s">
        <v>5605</v>
      </c>
      <c r="F69" s="155"/>
      <c r="G69" s="712"/>
      <c r="H69" s="713"/>
      <c r="I69" s="714"/>
      <c r="J69" s="149" t="s">
        <v>5631</v>
      </c>
      <c r="K69" s="82"/>
      <c r="L69" s="82"/>
      <c r="M69" s="150"/>
      <c r="N69" s="119"/>
      <c r="V69" s="151"/>
    </row>
    <row r="70" spans="1:22" ht="21.6" thickTop="1" thickBot="1" x14ac:dyDescent="0.3">
      <c r="A70" s="834">
        <f t="shared" ref="A70" si="10">A66+1</f>
        <v>14</v>
      </c>
      <c r="B70" s="553" t="s">
        <v>22</v>
      </c>
      <c r="C70" s="553" t="s">
        <v>23</v>
      </c>
      <c r="D70" s="553" t="s">
        <v>5593</v>
      </c>
      <c r="E70" s="837" t="s">
        <v>5594</v>
      </c>
      <c r="F70" s="837"/>
      <c r="G70" s="837" t="s">
        <v>17</v>
      </c>
      <c r="H70" s="771"/>
      <c r="I70" s="551"/>
      <c r="J70" s="138" t="s">
        <v>5608</v>
      </c>
      <c r="K70" s="139"/>
      <c r="L70" s="139"/>
      <c r="M70" s="140"/>
      <c r="N70" s="119"/>
      <c r="V70" s="151"/>
    </row>
    <row r="71" spans="1:22" ht="13.8" thickBot="1" x14ac:dyDescent="0.3">
      <c r="A71" s="750"/>
      <c r="B71" s="142"/>
      <c r="C71" s="142"/>
      <c r="D71" s="143"/>
      <c r="E71" s="142"/>
      <c r="F71" s="142"/>
      <c r="G71" s="726"/>
      <c r="H71" s="838"/>
      <c r="I71" s="839"/>
      <c r="J71" s="78" t="s">
        <v>5608</v>
      </c>
      <c r="K71" s="78"/>
      <c r="L71" s="78"/>
      <c r="M71" s="145"/>
      <c r="N71" s="119"/>
      <c r="V71" s="158"/>
    </row>
    <row r="72" spans="1:22" ht="21" thickBot="1" x14ac:dyDescent="0.3">
      <c r="A72" s="750"/>
      <c r="B72" s="555" t="s">
        <v>34</v>
      </c>
      <c r="C72" s="555" t="s">
        <v>35</v>
      </c>
      <c r="D72" s="555" t="s">
        <v>5600</v>
      </c>
      <c r="E72" s="840" t="s">
        <v>5601</v>
      </c>
      <c r="F72" s="840"/>
      <c r="G72" s="730"/>
      <c r="H72" s="731"/>
      <c r="I72" s="732"/>
      <c r="J72" s="149" t="s">
        <v>5630</v>
      </c>
      <c r="K72" s="82"/>
      <c r="L72" s="82"/>
      <c r="M72" s="150"/>
      <c r="N72" s="119"/>
      <c r="V72" s="151"/>
    </row>
    <row r="73" spans="1:22" ht="13.8" thickBot="1" x14ac:dyDescent="0.3">
      <c r="A73" s="842"/>
      <c r="B73" s="152"/>
      <c r="C73" s="152"/>
      <c r="D73" s="153"/>
      <c r="E73" s="154" t="s">
        <v>5605</v>
      </c>
      <c r="F73" s="155"/>
      <c r="G73" s="712"/>
      <c r="H73" s="713"/>
      <c r="I73" s="714"/>
      <c r="J73" s="149" t="s">
        <v>5631</v>
      </c>
      <c r="K73" s="82"/>
      <c r="L73" s="82"/>
      <c r="M73" s="150"/>
      <c r="N73" s="119"/>
      <c r="V73" s="151"/>
    </row>
    <row r="74" spans="1:22" ht="21.6" thickTop="1" thickBot="1" x14ac:dyDescent="0.3">
      <c r="A74" s="834">
        <f t="shared" ref="A74" si="11">A70+1</f>
        <v>15</v>
      </c>
      <c r="B74" s="553" t="s">
        <v>22</v>
      </c>
      <c r="C74" s="553" t="s">
        <v>23</v>
      </c>
      <c r="D74" s="553" t="s">
        <v>5593</v>
      </c>
      <c r="E74" s="837" t="s">
        <v>5594</v>
      </c>
      <c r="F74" s="837"/>
      <c r="G74" s="837" t="s">
        <v>17</v>
      </c>
      <c r="H74" s="771"/>
      <c r="I74" s="551"/>
      <c r="J74" s="138" t="s">
        <v>5608</v>
      </c>
      <c r="K74" s="139"/>
      <c r="L74" s="139"/>
      <c r="M74" s="140"/>
      <c r="N74" s="119"/>
      <c r="V74" s="151"/>
    </row>
    <row r="75" spans="1:22" ht="13.8" thickBot="1" x14ac:dyDescent="0.3">
      <c r="A75" s="750"/>
      <c r="B75" s="142"/>
      <c r="C75" s="142"/>
      <c r="D75" s="143"/>
      <c r="E75" s="142"/>
      <c r="F75" s="142"/>
      <c r="G75" s="726"/>
      <c r="H75" s="838"/>
      <c r="I75" s="839"/>
      <c r="J75" s="78" t="s">
        <v>5608</v>
      </c>
      <c r="K75" s="78"/>
      <c r="L75" s="78"/>
      <c r="M75" s="145"/>
      <c r="N75" s="119"/>
      <c r="V75" s="151"/>
    </row>
    <row r="76" spans="1:22" ht="21" thickBot="1" x14ac:dyDescent="0.3">
      <c r="A76" s="750"/>
      <c r="B76" s="555" t="s">
        <v>34</v>
      </c>
      <c r="C76" s="555" t="s">
        <v>35</v>
      </c>
      <c r="D76" s="555" t="s">
        <v>5600</v>
      </c>
      <c r="E76" s="840" t="s">
        <v>5601</v>
      </c>
      <c r="F76" s="840"/>
      <c r="G76" s="730"/>
      <c r="H76" s="731"/>
      <c r="I76" s="732"/>
      <c r="J76" s="149" t="s">
        <v>5630</v>
      </c>
      <c r="K76" s="82"/>
      <c r="L76" s="82"/>
      <c r="M76" s="150"/>
      <c r="N76" s="119"/>
      <c r="V76" s="151"/>
    </row>
    <row r="77" spans="1:22" ht="13.8" thickBot="1" x14ac:dyDescent="0.3">
      <c r="A77" s="842"/>
      <c r="B77" s="152"/>
      <c r="C77" s="152"/>
      <c r="D77" s="153"/>
      <c r="E77" s="154" t="s">
        <v>5605</v>
      </c>
      <c r="F77" s="155"/>
      <c r="G77" s="712"/>
      <c r="H77" s="713"/>
      <c r="I77" s="714"/>
      <c r="J77" s="149" t="s">
        <v>5631</v>
      </c>
      <c r="K77" s="82"/>
      <c r="L77" s="82"/>
      <c r="M77" s="150"/>
      <c r="N77" s="119"/>
      <c r="V77" s="151"/>
    </row>
    <row r="78" spans="1:22" ht="21.6" thickTop="1" thickBot="1" x14ac:dyDescent="0.3">
      <c r="A78" s="834">
        <f t="shared" ref="A78" si="12">A74+1</f>
        <v>16</v>
      </c>
      <c r="B78" s="553" t="s">
        <v>22</v>
      </c>
      <c r="C78" s="553" t="s">
        <v>23</v>
      </c>
      <c r="D78" s="553" t="s">
        <v>5593</v>
      </c>
      <c r="E78" s="837" t="s">
        <v>5594</v>
      </c>
      <c r="F78" s="837"/>
      <c r="G78" s="837" t="s">
        <v>17</v>
      </c>
      <c r="H78" s="771"/>
      <c r="I78" s="551"/>
      <c r="J78" s="138" t="s">
        <v>5608</v>
      </c>
      <c r="K78" s="139"/>
      <c r="L78" s="139"/>
      <c r="M78" s="140"/>
      <c r="N78" s="119"/>
      <c r="V78" s="151"/>
    </row>
    <row r="79" spans="1:22" ht="13.8" thickBot="1" x14ac:dyDescent="0.3">
      <c r="A79" s="750"/>
      <c r="B79" s="142"/>
      <c r="C79" s="142"/>
      <c r="D79" s="143"/>
      <c r="E79" s="142"/>
      <c r="F79" s="142"/>
      <c r="G79" s="726"/>
      <c r="H79" s="838"/>
      <c r="I79" s="839"/>
      <c r="J79" s="78" t="s">
        <v>5608</v>
      </c>
      <c r="K79" s="78"/>
      <c r="L79" s="78"/>
      <c r="M79" s="145"/>
      <c r="N79" s="119"/>
      <c r="V79" s="151"/>
    </row>
    <row r="80" spans="1:22" ht="21" thickBot="1" x14ac:dyDescent="0.3">
      <c r="A80" s="750"/>
      <c r="B80" s="555" t="s">
        <v>34</v>
      </c>
      <c r="C80" s="555" t="s">
        <v>35</v>
      </c>
      <c r="D80" s="555" t="s">
        <v>5600</v>
      </c>
      <c r="E80" s="840" t="s">
        <v>5601</v>
      </c>
      <c r="F80" s="840"/>
      <c r="G80" s="730"/>
      <c r="H80" s="731"/>
      <c r="I80" s="732"/>
      <c r="J80" s="149" t="s">
        <v>5630</v>
      </c>
      <c r="K80" s="82"/>
      <c r="L80" s="82"/>
      <c r="M80" s="150"/>
      <c r="N80" s="119"/>
      <c r="V80" s="151"/>
    </row>
    <row r="81" spans="1:22" ht="13.8" thickBot="1" x14ac:dyDescent="0.3">
      <c r="A81" s="842"/>
      <c r="B81" s="152"/>
      <c r="C81" s="152"/>
      <c r="D81" s="153"/>
      <c r="E81" s="154" t="s">
        <v>5605</v>
      </c>
      <c r="F81" s="155"/>
      <c r="G81" s="712"/>
      <c r="H81" s="713"/>
      <c r="I81" s="714"/>
      <c r="J81" s="149" t="s">
        <v>5631</v>
      </c>
      <c r="K81" s="82"/>
      <c r="L81" s="82"/>
      <c r="M81" s="150"/>
      <c r="N81" s="119"/>
      <c r="V81" s="151"/>
    </row>
    <row r="82" spans="1:22" ht="21.6" thickTop="1" thickBot="1" x14ac:dyDescent="0.3">
      <c r="A82" s="834">
        <f t="shared" ref="A82" si="13">A78+1</f>
        <v>17</v>
      </c>
      <c r="B82" s="553" t="s">
        <v>22</v>
      </c>
      <c r="C82" s="553" t="s">
        <v>23</v>
      </c>
      <c r="D82" s="553" t="s">
        <v>5593</v>
      </c>
      <c r="E82" s="837" t="s">
        <v>5594</v>
      </c>
      <c r="F82" s="837"/>
      <c r="G82" s="837" t="s">
        <v>17</v>
      </c>
      <c r="H82" s="771"/>
      <c r="I82" s="551"/>
      <c r="J82" s="138" t="s">
        <v>5608</v>
      </c>
      <c r="K82" s="139"/>
      <c r="L82" s="139"/>
      <c r="M82" s="140"/>
      <c r="N82" s="119"/>
      <c r="V82" s="151"/>
    </row>
    <row r="83" spans="1:22" ht="13.8" thickBot="1" x14ac:dyDescent="0.3">
      <c r="A83" s="750"/>
      <c r="B83" s="142"/>
      <c r="C83" s="142"/>
      <c r="D83" s="143"/>
      <c r="E83" s="142"/>
      <c r="F83" s="142"/>
      <c r="G83" s="726"/>
      <c r="H83" s="838"/>
      <c r="I83" s="839"/>
      <c r="J83" s="78" t="s">
        <v>5608</v>
      </c>
      <c r="K83" s="78"/>
      <c r="L83" s="78"/>
      <c r="M83" s="145"/>
      <c r="N83" s="119"/>
      <c r="V83" s="151"/>
    </row>
    <row r="84" spans="1:22" ht="21" thickBot="1" x14ac:dyDescent="0.3">
      <c r="A84" s="750"/>
      <c r="B84" s="555" t="s">
        <v>34</v>
      </c>
      <c r="C84" s="555" t="s">
        <v>35</v>
      </c>
      <c r="D84" s="555" t="s">
        <v>5600</v>
      </c>
      <c r="E84" s="840" t="s">
        <v>5601</v>
      </c>
      <c r="F84" s="840"/>
      <c r="G84" s="730"/>
      <c r="H84" s="731"/>
      <c r="I84" s="732"/>
      <c r="J84" s="149" t="s">
        <v>5630</v>
      </c>
      <c r="K84" s="82"/>
      <c r="L84" s="82"/>
      <c r="M84" s="150"/>
      <c r="N84" s="119"/>
      <c r="V84" s="151"/>
    </row>
    <row r="85" spans="1:22" ht="13.8" thickBot="1" x14ac:dyDescent="0.3">
      <c r="A85" s="842"/>
      <c r="B85" s="152"/>
      <c r="C85" s="152"/>
      <c r="D85" s="153"/>
      <c r="E85" s="154" t="s">
        <v>5605</v>
      </c>
      <c r="F85" s="155"/>
      <c r="G85" s="712"/>
      <c r="H85" s="713"/>
      <c r="I85" s="714"/>
      <c r="J85" s="149" t="s">
        <v>5631</v>
      </c>
      <c r="K85" s="82"/>
      <c r="L85" s="82"/>
      <c r="M85" s="150"/>
      <c r="N85" s="119"/>
      <c r="V85" s="151"/>
    </row>
    <row r="86" spans="1:22" ht="21.6" thickTop="1" thickBot="1" x14ac:dyDescent="0.3">
      <c r="A86" s="834">
        <f t="shared" ref="A86" si="14">A82+1</f>
        <v>18</v>
      </c>
      <c r="B86" s="553" t="s">
        <v>22</v>
      </c>
      <c r="C86" s="553" t="s">
        <v>23</v>
      </c>
      <c r="D86" s="553" t="s">
        <v>5593</v>
      </c>
      <c r="E86" s="837" t="s">
        <v>5594</v>
      </c>
      <c r="F86" s="837"/>
      <c r="G86" s="837" t="s">
        <v>17</v>
      </c>
      <c r="H86" s="771"/>
      <c r="I86" s="551"/>
      <c r="J86" s="138" t="s">
        <v>5608</v>
      </c>
      <c r="K86" s="139"/>
      <c r="L86" s="139"/>
      <c r="M86" s="140"/>
      <c r="N86" s="119"/>
      <c r="V86" s="151"/>
    </row>
    <row r="87" spans="1:22" ht="13.8" thickBot="1" x14ac:dyDescent="0.3">
      <c r="A87" s="750"/>
      <c r="B87" s="142"/>
      <c r="C87" s="142"/>
      <c r="D87" s="143"/>
      <c r="E87" s="142"/>
      <c r="F87" s="142"/>
      <c r="G87" s="726"/>
      <c r="H87" s="838"/>
      <c r="I87" s="839"/>
      <c r="J87" s="78" t="s">
        <v>5608</v>
      </c>
      <c r="K87" s="78"/>
      <c r="L87" s="78"/>
      <c r="M87" s="145"/>
      <c r="N87" s="119"/>
      <c r="V87" s="151"/>
    </row>
    <row r="88" spans="1:22" ht="21" thickBot="1" x14ac:dyDescent="0.3">
      <c r="A88" s="750"/>
      <c r="B88" s="555" t="s">
        <v>34</v>
      </c>
      <c r="C88" s="555" t="s">
        <v>35</v>
      </c>
      <c r="D88" s="555" t="s">
        <v>5600</v>
      </c>
      <c r="E88" s="840" t="s">
        <v>5601</v>
      </c>
      <c r="F88" s="840"/>
      <c r="G88" s="730"/>
      <c r="H88" s="731"/>
      <c r="I88" s="732"/>
      <c r="J88" s="149" t="s">
        <v>5630</v>
      </c>
      <c r="K88" s="82"/>
      <c r="L88" s="82"/>
      <c r="M88" s="150"/>
      <c r="N88" s="119"/>
      <c r="V88" s="151"/>
    </row>
    <row r="89" spans="1:22" ht="13.8" thickBot="1" x14ac:dyDescent="0.3">
      <c r="A89" s="842"/>
      <c r="B89" s="152"/>
      <c r="C89" s="152"/>
      <c r="D89" s="153"/>
      <c r="E89" s="154" t="s">
        <v>5605</v>
      </c>
      <c r="F89" s="155"/>
      <c r="G89" s="712"/>
      <c r="H89" s="713"/>
      <c r="I89" s="714"/>
      <c r="J89" s="149" t="s">
        <v>5631</v>
      </c>
      <c r="K89" s="82"/>
      <c r="L89" s="82"/>
      <c r="M89" s="150"/>
      <c r="N89" s="119"/>
      <c r="V89" s="151"/>
    </row>
    <row r="90" spans="1:22" ht="21.6" thickTop="1" thickBot="1" x14ac:dyDescent="0.3">
      <c r="A90" s="834">
        <f t="shared" ref="A90" si="15">A86+1</f>
        <v>19</v>
      </c>
      <c r="B90" s="553" t="s">
        <v>22</v>
      </c>
      <c r="C90" s="553" t="s">
        <v>23</v>
      </c>
      <c r="D90" s="553" t="s">
        <v>5593</v>
      </c>
      <c r="E90" s="837" t="s">
        <v>5594</v>
      </c>
      <c r="F90" s="837"/>
      <c r="G90" s="837" t="s">
        <v>17</v>
      </c>
      <c r="H90" s="771"/>
      <c r="I90" s="551"/>
      <c r="J90" s="138" t="s">
        <v>5608</v>
      </c>
      <c r="K90" s="139"/>
      <c r="L90" s="139"/>
      <c r="M90" s="140"/>
      <c r="N90" s="119"/>
      <c r="V90" s="151"/>
    </row>
    <row r="91" spans="1:22" ht="13.8" thickBot="1" x14ac:dyDescent="0.3">
      <c r="A91" s="750"/>
      <c r="B91" s="142"/>
      <c r="C91" s="142"/>
      <c r="D91" s="143"/>
      <c r="E91" s="142"/>
      <c r="F91" s="142"/>
      <c r="G91" s="726"/>
      <c r="H91" s="838"/>
      <c r="I91" s="839"/>
      <c r="J91" s="78" t="s">
        <v>5608</v>
      </c>
      <c r="K91" s="78"/>
      <c r="L91" s="78"/>
      <c r="M91" s="145"/>
      <c r="N91" s="119"/>
      <c r="V91" s="151"/>
    </row>
    <row r="92" spans="1:22" ht="21" thickBot="1" x14ac:dyDescent="0.3">
      <c r="A92" s="750"/>
      <c r="B92" s="555" t="s">
        <v>34</v>
      </c>
      <c r="C92" s="555" t="s">
        <v>35</v>
      </c>
      <c r="D92" s="555" t="s">
        <v>5600</v>
      </c>
      <c r="E92" s="840" t="s">
        <v>5601</v>
      </c>
      <c r="F92" s="840"/>
      <c r="G92" s="730"/>
      <c r="H92" s="731"/>
      <c r="I92" s="732"/>
      <c r="J92" s="149" t="s">
        <v>5630</v>
      </c>
      <c r="K92" s="82"/>
      <c r="L92" s="82"/>
      <c r="M92" s="150"/>
      <c r="N92" s="119"/>
      <c r="V92" s="151"/>
    </row>
    <row r="93" spans="1:22" ht="13.8" thickBot="1" x14ac:dyDescent="0.3">
      <c r="A93" s="842"/>
      <c r="B93" s="152"/>
      <c r="C93" s="152"/>
      <c r="D93" s="153"/>
      <c r="E93" s="154" t="s">
        <v>5605</v>
      </c>
      <c r="F93" s="155"/>
      <c r="G93" s="712"/>
      <c r="H93" s="713"/>
      <c r="I93" s="714"/>
      <c r="J93" s="149" t="s">
        <v>5631</v>
      </c>
      <c r="K93" s="82"/>
      <c r="L93" s="82"/>
      <c r="M93" s="150"/>
      <c r="N93" s="119"/>
      <c r="V93" s="151"/>
    </row>
    <row r="94" spans="1:22" ht="21.6" thickTop="1" thickBot="1" x14ac:dyDescent="0.3">
      <c r="A94" s="834">
        <f t="shared" ref="A94" si="16">A90+1</f>
        <v>20</v>
      </c>
      <c r="B94" s="553" t="s">
        <v>22</v>
      </c>
      <c r="C94" s="553" t="s">
        <v>23</v>
      </c>
      <c r="D94" s="553" t="s">
        <v>5593</v>
      </c>
      <c r="E94" s="837" t="s">
        <v>5594</v>
      </c>
      <c r="F94" s="837"/>
      <c r="G94" s="837" t="s">
        <v>17</v>
      </c>
      <c r="H94" s="771"/>
      <c r="I94" s="551"/>
      <c r="J94" s="138" t="s">
        <v>5608</v>
      </c>
      <c r="K94" s="139"/>
      <c r="L94" s="139"/>
      <c r="M94" s="140"/>
      <c r="N94" s="119"/>
      <c r="V94" s="151"/>
    </row>
    <row r="95" spans="1:22" ht="13.8" thickBot="1" x14ac:dyDescent="0.3">
      <c r="A95" s="750"/>
      <c r="B95" s="142"/>
      <c r="C95" s="142"/>
      <c r="D95" s="143"/>
      <c r="E95" s="142"/>
      <c r="F95" s="142"/>
      <c r="G95" s="726"/>
      <c r="H95" s="838"/>
      <c r="I95" s="839"/>
      <c r="J95" s="78" t="s">
        <v>5608</v>
      </c>
      <c r="K95" s="78"/>
      <c r="L95" s="78"/>
      <c r="M95" s="145"/>
      <c r="N95" s="119"/>
      <c r="V95" s="151"/>
    </row>
    <row r="96" spans="1:22" ht="21" thickBot="1" x14ac:dyDescent="0.3">
      <c r="A96" s="750"/>
      <c r="B96" s="555" t="s">
        <v>34</v>
      </c>
      <c r="C96" s="555" t="s">
        <v>35</v>
      </c>
      <c r="D96" s="555" t="s">
        <v>5600</v>
      </c>
      <c r="E96" s="840" t="s">
        <v>5601</v>
      </c>
      <c r="F96" s="840"/>
      <c r="G96" s="730"/>
      <c r="H96" s="731"/>
      <c r="I96" s="732"/>
      <c r="J96" s="149" t="s">
        <v>5630</v>
      </c>
      <c r="K96" s="82"/>
      <c r="L96" s="82"/>
      <c r="M96" s="150"/>
      <c r="N96" s="119"/>
      <c r="V96" s="151"/>
    </row>
    <row r="97" spans="1:22" ht="13.8" thickBot="1" x14ac:dyDescent="0.3">
      <c r="A97" s="842"/>
      <c r="B97" s="152"/>
      <c r="C97" s="152"/>
      <c r="D97" s="153"/>
      <c r="E97" s="154" t="s">
        <v>5605</v>
      </c>
      <c r="F97" s="155"/>
      <c r="G97" s="712"/>
      <c r="H97" s="713"/>
      <c r="I97" s="714"/>
      <c r="J97" s="149" t="s">
        <v>5631</v>
      </c>
      <c r="K97" s="82"/>
      <c r="L97" s="82"/>
      <c r="M97" s="150"/>
      <c r="N97" s="119"/>
      <c r="V97" s="151"/>
    </row>
    <row r="98" spans="1:22" ht="21.6" thickTop="1" thickBot="1" x14ac:dyDescent="0.3">
      <c r="A98" s="834">
        <f t="shared" ref="A98" si="17">A94+1</f>
        <v>21</v>
      </c>
      <c r="B98" s="553" t="s">
        <v>22</v>
      </c>
      <c r="C98" s="553" t="s">
        <v>23</v>
      </c>
      <c r="D98" s="553" t="s">
        <v>5593</v>
      </c>
      <c r="E98" s="837" t="s">
        <v>5594</v>
      </c>
      <c r="F98" s="837"/>
      <c r="G98" s="837" t="s">
        <v>17</v>
      </c>
      <c r="H98" s="771"/>
      <c r="I98" s="551"/>
      <c r="J98" s="138" t="s">
        <v>5608</v>
      </c>
      <c r="K98" s="139"/>
      <c r="L98" s="139"/>
      <c r="M98" s="140"/>
      <c r="N98" s="119"/>
      <c r="V98" s="151"/>
    </row>
    <row r="99" spans="1:22" ht="13.8" thickBot="1" x14ac:dyDescent="0.3">
      <c r="A99" s="750"/>
      <c r="B99" s="142"/>
      <c r="C99" s="142"/>
      <c r="D99" s="143"/>
      <c r="E99" s="142"/>
      <c r="F99" s="142"/>
      <c r="G99" s="726"/>
      <c r="H99" s="838"/>
      <c r="I99" s="839"/>
      <c r="J99" s="78" t="s">
        <v>5608</v>
      </c>
      <c r="K99" s="78"/>
      <c r="L99" s="78"/>
      <c r="M99" s="145"/>
      <c r="N99" s="119"/>
      <c r="V99" s="151"/>
    </row>
    <row r="100" spans="1:22" ht="21" thickBot="1" x14ac:dyDescent="0.3">
      <c r="A100" s="750"/>
      <c r="B100" s="555" t="s">
        <v>34</v>
      </c>
      <c r="C100" s="555" t="s">
        <v>35</v>
      </c>
      <c r="D100" s="555" t="s">
        <v>5600</v>
      </c>
      <c r="E100" s="840" t="s">
        <v>5601</v>
      </c>
      <c r="F100" s="840"/>
      <c r="G100" s="730"/>
      <c r="H100" s="731"/>
      <c r="I100" s="732"/>
      <c r="J100" s="149" t="s">
        <v>5630</v>
      </c>
      <c r="K100" s="82"/>
      <c r="L100" s="82"/>
      <c r="M100" s="150"/>
      <c r="N100" s="119"/>
      <c r="V100" s="151"/>
    </row>
    <row r="101" spans="1:22" ht="13.8" thickBot="1" x14ac:dyDescent="0.3">
      <c r="A101" s="842"/>
      <c r="B101" s="152"/>
      <c r="C101" s="152"/>
      <c r="D101" s="153"/>
      <c r="E101" s="154" t="s">
        <v>5605</v>
      </c>
      <c r="F101" s="155"/>
      <c r="G101" s="712"/>
      <c r="H101" s="713"/>
      <c r="I101" s="714"/>
      <c r="J101" s="149" t="s">
        <v>5631</v>
      </c>
      <c r="K101" s="82"/>
      <c r="L101" s="82"/>
      <c r="M101" s="150"/>
      <c r="N101" s="119"/>
      <c r="V101" s="151"/>
    </row>
    <row r="102" spans="1:22" ht="21.6" thickTop="1" thickBot="1" x14ac:dyDescent="0.3">
      <c r="A102" s="834">
        <f t="shared" ref="A102" si="18">A98+1</f>
        <v>22</v>
      </c>
      <c r="B102" s="553" t="s">
        <v>22</v>
      </c>
      <c r="C102" s="553" t="s">
        <v>23</v>
      </c>
      <c r="D102" s="553" t="s">
        <v>5593</v>
      </c>
      <c r="E102" s="837" t="s">
        <v>5594</v>
      </c>
      <c r="F102" s="837"/>
      <c r="G102" s="837" t="s">
        <v>17</v>
      </c>
      <c r="H102" s="771"/>
      <c r="I102" s="551"/>
      <c r="J102" s="138" t="s">
        <v>5608</v>
      </c>
      <c r="K102" s="139"/>
      <c r="L102" s="139"/>
      <c r="M102" s="140"/>
      <c r="N102" s="119"/>
      <c r="V102" s="151"/>
    </row>
    <row r="103" spans="1:22" ht="13.8" thickBot="1" x14ac:dyDescent="0.3">
      <c r="A103" s="750"/>
      <c r="B103" s="142"/>
      <c r="C103" s="142"/>
      <c r="D103" s="143"/>
      <c r="E103" s="142"/>
      <c r="F103" s="142"/>
      <c r="G103" s="726"/>
      <c r="H103" s="838"/>
      <c r="I103" s="839"/>
      <c r="J103" s="78" t="s">
        <v>5608</v>
      </c>
      <c r="K103" s="78"/>
      <c r="L103" s="78"/>
      <c r="M103" s="145"/>
      <c r="N103" s="119"/>
      <c r="V103" s="151"/>
    </row>
    <row r="104" spans="1:22" ht="21" thickBot="1" x14ac:dyDescent="0.3">
      <c r="A104" s="750"/>
      <c r="B104" s="555" t="s">
        <v>34</v>
      </c>
      <c r="C104" s="555" t="s">
        <v>35</v>
      </c>
      <c r="D104" s="555" t="s">
        <v>5600</v>
      </c>
      <c r="E104" s="840" t="s">
        <v>5601</v>
      </c>
      <c r="F104" s="840"/>
      <c r="G104" s="730"/>
      <c r="H104" s="731"/>
      <c r="I104" s="732"/>
      <c r="J104" s="149" t="s">
        <v>5630</v>
      </c>
      <c r="K104" s="82"/>
      <c r="L104" s="82"/>
      <c r="M104" s="150"/>
      <c r="N104" s="119"/>
      <c r="V104" s="151"/>
    </row>
    <row r="105" spans="1:22" ht="13.8" thickBot="1" x14ac:dyDescent="0.3">
      <c r="A105" s="842"/>
      <c r="B105" s="152"/>
      <c r="C105" s="152"/>
      <c r="D105" s="153"/>
      <c r="E105" s="154" t="s">
        <v>5605</v>
      </c>
      <c r="F105" s="155"/>
      <c r="G105" s="712"/>
      <c r="H105" s="713"/>
      <c r="I105" s="714"/>
      <c r="J105" s="149" t="s">
        <v>5631</v>
      </c>
      <c r="K105" s="82"/>
      <c r="L105" s="82"/>
      <c r="M105" s="150"/>
      <c r="N105" s="119"/>
      <c r="V105" s="151"/>
    </row>
    <row r="106" spans="1:22" ht="21.6" thickTop="1" thickBot="1" x14ac:dyDescent="0.3">
      <c r="A106" s="834">
        <f t="shared" ref="A106" si="19">A102+1</f>
        <v>23</v>
      </c>
      <c r="B106" s="553" t="s">
        <v>22</v>
      </c>
      <c r="C106" s="553" t="s">
        <v>23</v>
      </c>
      <c r="D106" s="553" t="s">
        <v>5593</v>
      </c>
      <c r="E106" s="837" t="s">
        <v>5594</v>
      </c>
      <c r="F106" s="837"/>
      <c r="G106" s="837" t="s">
        <v>17</v>
      </c>
      <c r="H106" s="771"/>
      <c r="I106" s="551"/>
      <c r="J106" s="138" t="s">
        <v>5608</v>
      </c>
      <c r="K106" s="139"/>
      <c r="L106" s="139"/>
      <c r="M106" s="140"/>
      <c r="N106" s="119"/>
      <c r="V106" s="151"/>
    </row>
    <row r="107" spans="1:22" ht="13.8" thickBot="1" x14ac:dyDescent="0.3">
      <c r="A107" s="750"/>
      <c r="B107" s="142"/>
      <c r="C107" s="142"/>
      <c r="D107" s="143"/>
      <c r="E107" s="142"/>
      <c r="F107" s="142"/>
      <c r="G107" s="726"/>
      <c r="H107" s="838"/>
      <c r="I107" s="839"/>
      <c r="J107" s="78" t="s">
        <v>5608</v>
      </c>
      <c r="K107" s="78"/>
      <c r="L107" s="78"/>
      <c r="M107" s="145"/>
      <c r="N107" s="119"/>
      <c r="V107" s="151"/>
    </row>
    <row r="108" spans="1:22" ht="21" thickBot="1" x14ac:dyDescent="0.3">
      <c r="A108" s="750"/>
      <c r="B108" s="555" t="s">
        <v>34</v>
      </c>
      <c r="C108" s="555" t="s">
        <v>35</v>
      </c>
      <c r="D108" s="555" t="s">
        <v>5600</v>
      </c>
      <c r="E108" s="840" t="s">
        <v>5601</v>
      </c>
      <c r="F108" s="840"/>
      <c r="G108" s="730"/>
      <c r="H108" s="731"/>
      <c r="I108" s="732"/>
      <c r="J108" s="149" t="s">
        <v>5630</v>
      </c>
      <c r="K108" s="82"/>
      <c r="L108" s="82"/>
      <c r="M108" s="150"/>
      <c r="N108" s="119"/>
      <c r="V108" s="151"/>
    </row>
    <row r="109" spans="1:22" ht="13.8" thickBot="1" x14ac:dyDescent="0.3">
      <c r="A109" s="842"/>
      <c r="B109" s="152"/>
      <c r="C109" s="152"/>
      <c r="D109" s="153"/>
      <c r="E109" s="154" t="s">
        <v>5605</v>
      </c>
      <c r="F109" s="155"/>
      <c r="G109" s="712"/>
      <c r="H109" s="713"/>
      <c r="I109" s="714"/>
      <c r="J109" s="149" t="s">
        <v>5631</v>
      </c>
      <c r="K109" s="82"/>
      <c r="L109" s="82"/>
      <c r="M109" s="150"/>
      <c r="N109" s="119"/>
      <c r="V109" s="151"/>
    </row>
    <row r="110" spans="1:22" ht="21.6" thickTop="1" thickBot="1" x14ac:dyDescent="0.3">
      <c r="A110" s="834">
        <f t="shared" ref="A110" si="20">A106+1</f>
        <v>24</v>
      </c>
      <c r="B110" s="553" t="s">
        <v>22</v>
      </c>
      <c r="C110" s="553" t="s">
        <v>23</v>
      </c>
      <c r="D110" s="553" t="s">
        <v>5593</v>
      </c>
      <c r="E110" s="837" t="s">
        <v>5594</v>
      </c>
      <c r="F110" s="837"/>
      <c r="G110" s="837" t="s">
        <v>17</v>
      </c>
      <c r="H110" s="771"/>
      <c r="I110" s="551"/>
      <c r="J110" s="138" t="s">
        <v>5608</v>
      </c>
      <c r="K110" s="139"/>
      <c r="L110" s="139"/>
      <c r="M110" s="140"/>
      <c r="N110" s="119"/>
      <c r="V110" s="151"/>
    </row>
    <row r="111" spans="1:22" ht="13.8" thickBot="1" x14ac:dyDescent="0.3">
      <c r="A111" s="750"/>
      <c r="B111" s="142"/>
      <c r="C111" s="142"/>
      <c r="D111" s="143"/>
      <c r="E111" s="142"/>
      <c r="F111" s="142"/>
      <c r="G111" s="726"/>
      <c r="H111" s="838"/>
      <c r="I111" s="839"/>
      <c r="J111" s="78" t="s">
        <v>5608</v>
      </c>
      <c r="K111" s="78"/>
      <c r="L111" s="78"/>
      <c r="M111" s="145"/>
      <c r="N111" s="119"/>
      <c r="V111" s="151"/>
    </row>
    <row r="112" spans="1:22" ht="21" thickBot="1" x14ac:dyDescent="0.3">
      <c r="A112" s="750"/>
      <c r="B112" s="555" t="s">
        <v>34</v>
      </c>
      <c r="C112" s="555" t="s">
        <v>35</v>
      </c>
      <c r="D112" s="555" t="s">
        <v>5600</v>
      </c>
      <c r="E112" s="840" t="s">
        <v>5601</v>
      </c>
      <c r="F112" s="840"/>
      <c r="G112" s="730"/>
      <c r="H112" s="731"/>
      <c r="I112" s="732"/>
      <c r="J112" s="149" t="s">
        <v>5630</v>
      </c>
      <c r="K112" s="82"/>
      <c r="L112" s="82"/>
      <c r="M112" s="150"/>
      <c r="N112" s="119"/>
      <c r="V112" s="151"/>
    </row>
    <row r="113" spans="1:22" ht="13.8" thickBot="1" x14ac:dyDescent="0.3">
      <c r="A113" s="842"/>
      <c r="B113" s="152"/>
      <c r="C113" s="152"/>
      <c r="D113" s="153"/>
      <c r="E113" s="154" t="s">
        <v>5605</v>
      </c>
      <c r="F113" s="155"/>
      <c r="G113" s="712"/>
      <c r="H113" s="713"/>
      <c r="I113" s="714"/>
      <c r="J113" s="149" t="s">
        <v>5631</v>
      </c>
      <c r="K113" s="82"/>
      <c r="L113" s="82"/>
      <c r="M113" s="150"/>
      <c r="N113" s="119"/>
      <c r="V113" s="151"/>
    </row>
    <row r="114" spans="1:22" ht="21.6" thickTop="1" thickBot="1" x14ac:dyDescent="0.3">
      <c r="A114" s="834">
        <f t="shared" ref="A114" si="21">A110+1</f>
        <v>25</v>
      </c>
      <c r="B114" s="553" t="s">
        <v>22</v>
      </c>
      <c r="C114" s="553" t="s">
        <v>23</v>
      </c>
      <c r="D114" s="553" t="s">
        <v>5593</v>
      </c>
      <c r="E114" s="837" t="s">
        <v>5594</v>
      </c>
      <c r="F114" s="837"/>
      <c r="G114" s="837" t="s">
        <v>17</v>
      </c>
      <c r="H114" s="771"/>
      <c r="I114" s="551"/>
      <c r="J114" s="138" t="s">
        <v>5608</v>
      </c>
      <c r="K114" s="139"/>
      <c r="L114" s="139"/>
      <c r="M114" s="140"/>
      <c r="N114" s="119"/>
      <c r="V114" s="151"/>
    </row>
    <row r="115" spans="1:22" ht="13.8" thickBot="1" x14ac:dyDescent="0.3">
      <c r="A115" s="750"/>
      <c r="B115" s="142"/>
      <c r="C115" s="142"/>
      <c r="D115" s="143"/>
      <c r="E115" s="142"/>
      <c r="F115" s="142"/>
      <c r="G115" s="726"/>
      <c r="H115" s="838"/>
      <c r="I115" s="839"/>
      <c r="J115" s="78" t="s">
        <v>5608</v>
      </c>
      <c r="K115" s="78"/>
      <c r="L115" s="78"/>
      <c r="M115" s="145"/>
      <c r="N115" s="119"/>
      <c r="V115" s="151"/>
    </row>
    <row r="116" spans="1:22" ht="21" thickBot="1" x14ac:dyDescent="0.3">
      <c r="A116" s="750"/>
      <c r="B116" s="555" t="s">
        <v>34</v>
      </c>
      <c r="C116" s="555" t="s">
        <v>35</v>
      </c>
      <c r="D116" s="555" t="s">
        <v>5600</v>
      </c>
      <c r="E116" s="840" t="s">
        <v>5601</v>
      </c>
      <c r="F116" s="840"/>
      <c r="G116" s="730"/>
      <c r="H116" s="731"/>
      <c r="I116" s="732"/>
      <c r="J116" s="149" t="s">
        <v>5630</v>
      </c>
      <c r="K116" s="82"/>
      <c r="L116" s="82"/>
      <c r="M116" s="150"/>
      <c r="N116" s="119"/>
      <c r="V116" s="151"/>
    </row>
    <row r="117" spans="1:22" ht="13.8" thickBot="1" x14ac:dyDescent="0.3">
      <c r="A117" s="842"/>
      <c r="B117" s="152"/>
      <c r="C117" s="152"/>
      <c r="D117" s="153"/>
      <c r="E117" s="154" t="s">
        <v>5605</v>
      </c>
      <c r="F117" s="155"/>
      <c r="G117" s="712"/>
      <c r="H117" s="713"/>
      <c r="I117" s="714"/>
      <c r="J117" s="149" t="s">
        <v>5631</v>
      </c>
      <c r="K117" s="82"/>
      <c r="L117" s="82"/>
      <c r="M117" s="150"/>
      <c r="N117" s="119"/>
      <c r="V117" s="151"/>
    </row>
    <row r="118" spans="1:22" ht="21.6" thickTop="1" thickBot="1" x14ac:dyDescent="0.3">
      <c r="A118" s="834">
        <f t="shared" ref="A118" si="22">A114+1</f>
        <v>26</v>
      </c>
      <c r="B118" s="553" t="s">
        <v>22</v>
      </c>
      <c r="C118" s="553" t="s">
        <v>23</v>
      </c>
      <c r="D118" s="553" t="s">
        <v>5593</v>
      </c>
      <c r="E118" s="837" t="s">
        <v>5594</v>
      </c>
      <c r="F118" s="837"/>
      <c r="G118" s="837" t="s">
        <v>17</v>
      </c>
      <c r="H118" s="771"/>
      <c r="I118" s="551"/>
      <c r="J118" s="138" t="s">
        <v>5608</v>
      </c>
      <c r="K118" s="139"/>
      <c r="L118" s="139"/>
      <c r="M118" s="140"/>
      <c r="N118" s="119"/>
      <c r="V118" s="151"/>
    </row>
    <row r="119" spans="1:22" ht="13.8" thickBot="1" x14ac:dyDescent="0.3">
      <c r="A119" s="750"/>
      <c r="B119" s="142"/>
      <c r="C119" s="142"/>
      <c r="D119" s="143"/>
      <c r="E119" s="142"/>
      <c r="F119" s="142"/>
      <c r="G119" s="726"/>
      <c r="H119" s="838"/>
      <c r="I119" s="839"/>
      <c r="J119" s="78" t="s">
        <v>5608</v>
      </c>
      <c r="K119" s="78"/>
      <c r="L119" s="78"/>
      <c r="M119" s="145"/>
      <c r="N119" s="119"/>
      <c r="V119" s="151"/>
    </row>
    <row r="120" spans="1:22" ht="21" thickBot="1" x14ac:dyDescent="0.3">
      <c r="A120" s="750"/>
      <c r="B120" s="555" t="s">
        <v>34</v>
      </c>
      <c r="C120" s="555" t="s">
        <v>35</v>
      </c>
      <c r="D120" s="555" t="s">
        <v>5600</v>
      </c>
      <c r="E120" s="840" t="s">
        <v>5601</v>
      </c>
      <c r="F120" s="840"/>
      <c r="G120" s="730"/>
      <c r="H120" s="731"/>
      <c r="I120" s="732"/>
      <c r="J120" s="149" t="s">
        <v>5630</v>
      </c>
      <c r="K120" s="82"/>
      <c r="L120" s="82"/>
      <c r="M120" s="150"/>
      <c r="N120" s="119"/>
      <c r="V120" s="151"/>
    </row>
    <row r="121" spans="1:22" ht="13.8" thickBot="1" x14ac:dyDescent="0.3">
      <c r="A121" s="842"/>
      <c r="B121" s="152"/>
      <c r="C121" s="152"/>
      <c r="D121" s="153"/>
      <c r="E121" s="154" t="s">
        <v>5605</v>
      </c>
      <c r="F121" s="155"/>
      <c r="G121" s="712"/>
      <c r="H121" s="713"/>
      <c r="I121" s="714"/>
      <c r="J121" s="149" t="s">
        <v>5631</v>
      </c>
      <c r="K121" s="82"/>
      <c r="L121" s="82"/>
      <c r="M121" s="150"/>
      <c r="N121" s="119"/>
      <c r="V121" s="151"/>
    </row>
    <row r="122" spans="1:22" ht="21.6" thickTop="1" thickBot="1" x14ac:dyDescent="0.3">
      <c r="A122" s="834">
        <f t="shared" ref="A122" si="23">A118+1</f>
        <v>27</v>
      </c>
      <c r="B122" s="553" t="s">
        <v>22</v>
      </c>
      <c r="C122" s="553" t="s">
        <v>23</v>
      </c>
      <c r="D122" s="553" t="s">
        <v>5593</v>
      </c>
      <c r="E122" s="837" t="s">
        <v>5594</v>
      </c>
      <c r="F122" s="837"/>
      <c r="G122" s="837" t="s">
        <v>17</v>
      </c>
      <c r="H122" s="771"/>
      <c r="I122" s="551"/>
      <c r="J122" s="138" t="s">
        <v>5608</v>
      </c>
      <c r="K122" s="139"/>
      <c r="L122" s="139"/>
      <c r="M122" s="140"/>
      <c r="N122" s="119"/>
      <c r="V122" s="151"/>
    </row>
    <row r="123" spans="1:22" ht="13.8" thickBot="1" x14ac:dyDescent="0.3">
      <c r="A123" s="750"/>
      <c r="B123" s="142"/>
      <c r="C123" s="142"/>
      <c r="D123" s="143"/>
      <c r="E123" s="142"/>
      <c r="F123" s="142"/>
      <c r="G123" s="726"/>
      <c r="H123" s="838"/>
      <c r="I123" s="839"/>
      <c r="J123" s="78" t="s">
        <v>5608</v>
      </c>
      <c r="K123" s="78"/>
      <c r="L123" s="78"/>
      <c r="M123" s="145"/>
      <c r="N123" s="119"/>
      <c r="V123" s="151"/>
    </row>
    <row r="124" spans="1:22" ht="21" thickBot="1" x14ac:dyDescent="0.3">
      <c r="A124" s="750"/>
      <c r="B124" s="555" t="s">
        <v>34</v>
      </c>
      <c r="C124" s="555" t="s">
        <v>35</v>
      </c>
      <c r="D124" s="555" t="s">
        <v>5600</v>
      </c>
      <c r="E124" s="840" t="s">
        <v>5601</v>
      </c>
      <c r="F124" s="840"/>
      <c r="G124" s="730"/>
      <c r="H124" s="731"/>
      <c r="I124" s="732"/>
      <c r="J124" s="149" t="s">
        <v>5630</v>
      </c>
      <c r="K124" s="82"/>
      <c r="L124" s="82"/>
      <c r="M124" s="150"/>
      <c r="N124" s="119"/>
      <c r="V124" s="151"/>
    </row>
    <row r="125" spans="1:22" ht="13.8" thickBot="1" x14ac:dyDescent="0.3">
      <c r="A125" s="842"/>
      <c r="B125" s="152"/>
      <c r="C125" s="152"/>
      <c r="D125" s="153"/>
      <c r="E125" s="154" t="s">
        <v>5605</v>
      </c>
      <c r="F125" s="155"/>
      <c r="G125" s="712"/>
      <c r="H125" s="713"/>
      <c r="I125" s="714"/>
      <c r="J125" s="149" t="s">
        <v>5631</v>
      </c>
      <c r="K125" s="82"/>
      <c r="L125" s="82"/>
      <c r="M125" s="150"/>
      <c r="N125" s="119"/>
      <c r="V125" s="151"/>
    </row>
    <row r="126" spans="1:22" ht="21.6" thickTop="1" thickBot="1" x14ac:dyDescent="0.3">
      <c r="A126" s="834">
        <f t="shared" ref="A126" si="24">A122+1</f>
        <v>28</v>
      </c>
      <c r="B126" s="553" t="s">
        <v>22</v>
      </c>
      <c r="C126" s="553" t="s">
        <v>23</v>
      </c>
      <c r="D126" s="553" t="s">
        <v>5593</v>
      </c>
      <c r="E126" s="837" t="s">
        <v>5594</v>
      </c>
      <c r="F126" s="837"/>
      <c r="G126" s="837" t="s">
        <v>17</v>
      </c>
      <c r="H126" s="771"/>
      <c r="I126" s="551"/>
      <c r="J126" s="138" t="s">
        <v>5608</v>
      </c>
      <c r="K126" s="139"/>
      <c r="L126" s="139"/>
      <c r="M126" s="140"/>
      <c r="N126" s="119"/>
      <c r="V126" s="151"/>
    </row>
    <row r="127" spans="1:22" ht="13.8" thickBot="1" x14ac:dyDescent="0.3">
      <c r="A127" s="750"/>
      <c r="B127" s="142"/>
      <c r="C127" s="142"/>
      <c r="D127" s="143"/>
      <c r="E127" s="142"/>
      <c r="F127" s="142"/>
      <c r="G127" s="726"/>
      <c r="H127" s="838"/>
      <c r="I127" s="839"/>
      <c r="J127" s="78" t="s">
        <v>5608</v>
      </c>
      <c r="K127" s="78"/>
      <c r="L127" s="78"/>
      <c r="M127" s="145"/>
      <c r="N127" s="119"/>
      <c r="V127" s="151"/>
    </row>
    <row r="128" spans="1:22" ht="21" thickBot="1" x14ac:dyDescent="0.3">
      <c r="A128" s="750"/>
      <c r="B128" s="555" t="s">
        <v>34</v>
      </c>
      <c r="C128" s="555" t="s">
        <v>35</v>
      </c>
      <c r="D128" s="555" t="s">
        <v>5600</v>
      </c>
      <c r="E128" s="840" t="s">
        <v>5601</v>
      </c>
      <c r="F128" s="840"/>
      <c r="G128" s="730"/>
      <c r="H128" s="731"/>
      <c r="I128" s="732"/>
      <c r="J128" s="149" t="s">
        <v>5630</v>
      </c>
      <c r="K128" s="82"/>
      <c r="L128" s="82"/>
      <c r="M128" s="150"/>
      <c r="N128" s="119"/>
      <c r="V128" s="151"/>
    </row>
    <row r="129" spans="1:22" ht="13.8" thickBot="1" x14ac:dyDescent="0.3">
      <c r="A129" s="842"/>
      <c r="B129" s="152"/>
      <c r="C129" s="152"/>
      <c r="D129" s="153"/>
      <c r="E129" s="154" t="s">
        <v>5605</v>
      </c>
      <c r="F129" s="155"/>
      <c r="G129" s="712"/>
      <c r="H129" s="713"/>
      <c r="I129" s="714"/>
      <c r="J129" s="149" t="s">
        <v>5631</v>
      </c>
      <c r="K129" s="82"/>
      <c r="L129" s="82"/>
      <c r="M129" s="150"/>
      <c r="N129" s="119"/>
      <c r="V129" s="151"/>
    </row>
    <row r="130" spans="1:22" ht="21.6" thickTop="1" thickBot="1" x14ac:dyDescent="0.3">
      <c r="A130" s="834">
        <f t="shared" ref="A130" si="25">A126+1</f>
        <v>29</v>
      </c>
      <c r="B130" s="553" t="s">
        <v>22</v>
      </c>
      <c r="C130" s="553" t="s">
        <v>23</v>
      </c>
      <c r="D130" s="553" t="s">
        <v>5593</v>
      </c>
      <c r="E130" s="837" t="s">
        <v>5594</v>
      </c>
      <c r="F130" s="837"/>
      <c r="G130" s="837" t="s">
        <v>17</v>
      </c>
      <c r="H130" s="771"/>
      <c r="I130" s="551"/>
      <c r="J130" s="138" t="s">
        <v>5608</v>
      </c>
      <c r="K130" s="139"/>
      <c r="L130" s="139"/>
      <c r="M130" s="140"/>
      <c r="N130" s="119"/>
      <c r="V130" s="151"/>
    </row>
    <row r="131" spans="1:22" ht="13.8" thickBot="1" x14ac:dyDescent="0.3">
      <c r="A131" s="750"/>
      <c r="B131" s="142"/>
      <c r="C131" s="142"/>
      <c r="D131" s="143"/>
      <c r="E131" s="142"/>
      <c r="F131" s="142"/>
      <c r="G131" s="726"/>
      <c r="H131" s="838"/>
      <c r="I131" s="839"/>
      <c r="J131" s="78" t="s">
        <v>5608</v>
      </c>
      <c r="K131" s="78"/>
      <c r="L131" s="78"/>
      <c r="M131" s="145"/>
      <c r="N131" s="119"/>
      <c r="V131" s="151"/>
    </row>
    <row r="132" spans="1:22" ht="21" thickBot="1" x14ac:dyDescent="0.3">
      <c r="A132" s="750"/>
      <c r="B132" s="555" t="s">
        <v>34</v>
      </c>
      <c r="C132" s="555" t="s">
        <v>35</v>
      </c>
      <c r="D132" s="555" t="s">
        <v>5600</v>
      </c>
      <c r="E132" s="840" t="s">
        <v>5601</v>
      </c>
      <c r="F132" s="840"/>
      <c r="G132" s="730"/>
      <c r="H132" s="731"/>
      <c r="I132" s="732"/>
      <c r="J132" s="149" t="s">
        <v>5630</v>
      </c>
      <c r="K132" s="82"/>
      <c r="L132" s="82"/>
      <c r="M132" s="150"/>
      <c r="N132" s="119"/>
      <c r="V132" s="151"/>
    </row>
    <row r="133" spans="1:22" ht="13.8" thickBot="1" x14ac:dyDescent="0.3">
      <c r="A133" s="842"/>
      <c r="B133" s="152"/>
      <c r="C133" s="152"/>
      <c r="D133" s="153"/>
      <c r="E133" s="154" t="s">
        <v>5605</v>
      </c>
      <c r="F133" s="155"/>
      <c r="G133" s="712"/>
      <c r="H133" s="713"/>
      <c r="I133" s="714"/>
      <c r="J133" s="149" t="s">
        <v>5631</v>
      </c>
      <c r="K133" s="82"/>
      <c r="L133" s="82"/>
      <c r="M133" s="150"/>
      <c r="N133" s="119"/>
      <c r="V133" s="151"/>
    </row>
    <row r="134" spans="1:22" ht="21.6" thickTop="1" thickBot="1" x14ac:dyDescent="0.3">
      <c r="A134" s="834">
        <f t="shared" ref="A134" si="26">A130+1</f>
        <v>30</v>
      </c>
      <c r="B134" s="553" t="s">
        <v>22</v>
      </c>
      <c r="C134" s="553" t="s">
        <v>23</v>
      </c>
      <c r="D134" s="553" t="s">
        <v>5593</v>
      </c>
      <c r="E134" s="837" t="s">
        <v>5594</v>
      </c>
      <c r="F134" s="837"/>
      <c r="G134" s="837" t="s">
        <v>17</v>
      </c>
      <c r="H134" s="771"/>
      <c r="I134" s="551"/>
      <c r="J134" s="138" t="s">
        <v>5608</v>
      </c>
      <c r="K134" s="139"/>
      <c r="L134" s="139"/>
      <c r="M134" s="140"/>
      <c r="N134" s="119"/>
      <c r="V134" s="151"/>
    </row>
    <row r="135" spans="1:22" ht="13.8" thickBot="1" x14ac:dyDescent="0.3">
      <c r="A135" s="750"/>
      <c r="B135" s="142"/>
      <c r="C135" s="142"/>
      <c r="D135" s="143"/>
      <c r="E135" s="142"/>
      <c r="F135" s="142"/>
      <c r="G135" s="726"/>
      <c r="H135" s="838"/>
      <c r="I135" s="839"/>
      <c r="J135" s="78" t="s">
        <v>5608</v>
      </c>
      <c r="K135" s="78"/>
      <c r="L135" s="78"/>
      <c r="M135" s="145"/>
      <c r="N135" s="119"/>
      <c r="V135" s="151"/>
    </row>
    <row r="136" spans="1:22" ht="21" thickBot="1" x14ac:dyDescent="0.3">
      <c r="A136" s="750"/>
      <c r="B136" s="555" t="s">
        <v>34</v>
      </c>
      <c r="C136" s="555" t="s">
        <v>35</v>
      </c>
      <c r="D136" s="555" t="s">
        <v>5600</v>
      </c>
      <c r="E136" s="840" t="s">
        <v>5601</v>
      </c>
      <c r="F136" s="840"/>
      <c r="G136" s="730"/>
      <c r="H136" s="731"/>
      <c r="I136" s="732"/>
      <c r="J136" s="149" t="s">
        <v>5630</v>
      </c>
      <c r="K136" s="82"/>
      <c r="L136" s="82"/>
      <c r="M136" s="150"/>
      <c r="N136" s="119"/>
      <c r="V136" s="151"/>
    </row>
    <row r="137" spans="1:22" ht="13.8" thickBot="1" x14ac:dyDescent="0.3">
      <c r="A137" s="842"/>
      <c r="B137" s="152"/>
      <c r="C137" s="152"/>
      <c r="D137" s="153"/>
      <c r="E137" s="154" t="s">
        <v>5605</v>
      </c>
      <c r="F137" s="155"/>
      <c r="G137" s="712"/>
      <c r="H137" s="713"/>
      <c r="I137" s="714"/>
      <c r="J137" s="149" t="s">
        <v>5631</v>
      </c>
      <c r="K137" s="82"/>
      <c r="L137" s="82"/>
      <c r="M137" s="150"/>
      <c r="N137" s="119"/>
      <c r="V137" s="151"/>
    </row>
    <row r="138" spans="1:22" ht="21.6" thickTop="1" thickBot="1" x14ac:dyDescent="0.3">
      <c r="A138" s="834">
        <f t="shared" ref="A138" si="27">A134+1</f>
        <v>31</v>
      </c>
      <c r="B138" s="553" t="s">
        <v>22</v>
      </c>
      <c r="C138" s="553" t="s">
        <v>23</v>
      </c>
      <c r="D138" s="553" t="s">
        <v>5593</v>
      </c>
      <c r="E138" s="837" t="s">
        <v>5594</v>
      </c>
      <c r="F138" s="837"/>
      <c r="G138" s="837" t="s">
        <v>17</v>
      </c>
      <c r="H138" s="771"/>
      <c r="I138" s="551"/>
      <c r="J138" s="138" t="s">
        <v>5608</v>
      </c>
      <c r="K138" s="139"/>
      <c r="L138" s="139"/>
      <c r="M138" s="140"/>
      <c r="N138" s="119"/>
      <c r="V138" s="151"/>
    </row>
    <row r="139" spans="1:22" ht="13.8" thickBot="1" x14ac:dyDescent="0.3">
      <c r="A139" s="750"/>
      <c r="B139" s="142"/>
      <c r="C139" s="142"/>
      <c r="D139" s="143"/>
      <c r="E139" s="142"/>
      <c r="F139" s="142"/>
      <c r="G139" s="726"/>
      <c r="H139" s="838"/>
      <c r="I139" s="839"/>
      <c r="J139" s="78" t="s">
        <v>5608</v>
      </c>
      <c r="K139" s="78"/>
      <c r="L139" s="78"/>
      <c r="M139" s="145"/>
      <c r="N139" s="119"/>
      <c r="V139" s="151"/>
    </row>
    <row r="140" spans="1:22" ht="21" thickBot="1" x14ac:dyDescent="0.3">
      <c r="A140" s="750"/>
      <c r="B140" s="555" t="s">
        <v>34</v>
      </c>
      <c r="C140" s="555" t="s">
        <v>35</v>
      </c>
      <c r="D140" s="555" t="s">
        <v>5600</v>
      </c>
      <c r="E140" s="840" t="s">
        <v>5601</v>
      </c>
      <c r="F140" s="840"/>
      <c r="G140" s="730"/>
      <c r="H140" s="731"/>
      <c r="I140" s="732"/>
      <c r="J140" s="149" t="s">
        <v>5630</v>
      </c>
      <c r="K140" s="82"/>
      <c r="L140" s="82"/>
      <c r="M140" s="150"/>
      <c r="N140" s="119"/>
      <c r="V140" s="151"/>
    </row>
    <row r="141" spans="1:22" ht="13.8" thickBot="1" x14ac:dyDescent="0.3">
      <c r="A141" s="842"/>
      <c r="B141" s="152"/>
      <c r="C141" s="152"/>
      <c r="D141" s="153"/>
      <c r="E141" s="154" t="s">
        <v>5605</v>
      </c>
      <c r="F141" s="155"/>
      <c r="G141" s="712"/>
      <c r="H141" s="713"/>
      <c r="I141" s="714"/>
      <c r="J141" s="149" t="s">
        <v>5631</v>
      </c>
      <c r="K141" s="82"/>
      <c r="L141" s="82"/>
      <c r="M141" s="150"/>
      <c r="N141" s="119"/>
      <c r="V141" s="151"/>
    </row>
    <row r="142" spans="1:22" ht="21.6" thickTop="1" thickBot="1" x14ac:dyDescent="0.3">
      <c r="A142" s="834">
        <f t="shared" ref="A142" si="28">A138+1</f>
        <v>32</v>
      </c>
      <c r="B142" s="553" t="s">
        <v>22</v>
      </c>
      <c r="C142" s="553" t="s">
        <v>23</v>
      </c>
      <c r="D142" s="553" t="s">
        <v>5593</v>
      </c>
      <c r="E142" s="837" t="s">
        <v>5594</v>
      </c>
      <c r="F142" s="837"/>
      <c r="G142" s="837" t="s">
        <v>17</v>
      </c>
      <c r="H142" s="771"/>
      <c r="I142" s="551"/>
      <c r="J142" s="138" t="s">
        <v>5608</v>
      </c>
      <c r="K142" s="139"/>
      <c r="L142" s="139"/>
      <c r="M142" s="140"/>
      <c r="N142" s="119"/>
      <c r="V142" s="151"/>
    </row>
    <row r="143" spans="1:22" ht="13.8" thickBot="1" x14ac:dyDescent="0.3">
      <c r="A143" s="750"/>
      <c r="B143" s="142"/>
      <c r="C143" s="142"/>
      <c r="D143" s="143"/>
      <c r="E143" s="142"/>
      <c r="F143" s="142"/>
      <c r="G143" s="726"/>
      <c r="H143" s="838"/>
      <c r="I143" s="839"/>
      <c r="J143" s="78" t="s">
        <v>5608</v>
      </c>
      <c r="K143" s="78"/>
      <c r="L143" s="78"/>
      <c r="M143" s="145"/>
      <c r="N143" s="119"/>
      <c r="V143" s="151"/>
    </row>
    <row r="144" spans="1:22" ht="21" thickBot="1" x14ac:dyDescent="0.3">
      <c r="A144" s="750"/>
      <c r="B144" s="555" t="s">
        <v>34</v>
      </c>
      <c r="C144" s="555" t="s">
        <v>35</v>
      </c>
      <c r="D144" s="555" t="s">
        <v>5600</v>
      </c>
      <c r="E144" s="840" t="s">
        <v>5601</v>
      </c>
      <c r="F144" s="840"/>
      <c r="G144" s="730"/>
      <c r="H144" s="731"/>
      <c r="I144" s="732"/>
      <c r="J144" s="149" t="s">
        <v>5630</v>
      </c>
      <c r="K144" s="82"/>
      <c r="L144" s="82"/>
      <c r="M144" s="150"/>
      <c r="N144" s="119"/>
      <c r="V144" s="151"/>
    </row>
    <row r="145" spans="1:22" ht="13.8" thickBot="1" x14ac:dyDescent="0.3">
      <c r="A145" s="842"/>
      <c r="B145" s="152"/>
      <c r="C145" s="152"/>
      <c r="D145" s="153"/>
      <c r="E145" s="154" t="s">
        <v>5605</v>
      </c>
      <c r="F145" s="155"/>
      <c r="G145" s="712"/>
      <c r="H145" s="713"/>
      <c r="I145" s="714"/>
      <c r="J145" s="149" t="s">
        <v>5631</v>
      </c>
      <c r="K145" s="82"/>
      <c r="L145" s="82"/>
      <c r="M145" s="150"/>
      <c r="N145" s="119"/>
      <c r="V145" s="151"/>
    </row>
    <row r="146" spans="1:22" ht="21.6" thickTop="1" thickBot="1" x14ac:dyDescent="0.3">
      <c r="A146" s="834">
        <f t="shared" ref="A146" si="29">A142+1</f>
        <v>33</v>
      </c>
      <c r="B146" s="553" t="s">
        <v>22</v>
      </c>
      <c r="C146" s="553" t="s">
        <v>23</v>
      </c>
      <c r="D146" s="553" t="s">
        <v>5593</v>
      </c>
      <c r="E146" s="837" t="s">
        <v>5594</v>
      </c>
      <c r="F146" s="837"/>
      <c r="G146" s="837" t="s">
        <v>17</v>
      </c>
      <c r="H146" s="771"/>
      <c r="I146" s="551"/>
      <c r="J146" s="138" t="s">
        <v>5608</v>
      </c>
      <c r="K146" s="139"/>
      <c r="L146" s="139"/>
      <c r="M146" s="140"/>
      <c r="N146" s="119"/>
      <c r="V146" s="151"/>
    </row>
    <row r="147" spans="1:22" ht="13.8" thickBot="1" x14ac:dyDescent="0.3">
      <c r="A147" s="750"/>
      <c r="B147" s="142"/>
      <c r="C147" s="142"/>
      <c r="D147" s="143"/>
      <c r="E147" s="142"/>
      <c r="F147" s="142"/>
      <c r="G147" s="726"/>
      <c r="H147" s="838"/>
      <c r="I147" s="839"/>
      <c r="J147" s="78" t="s">
        <v>5608</v>
      </c>
      <c r="K147" s="78"/>
      <c r="L147" s="78"/>
      <c r="M147" s="145"/>
      <c r="N147" s="119"/>
      <c r="V147" s="151"/>
    </row>
    <row r="148" spans="1:22" ht="21" thickBot="1" x14ac:dyDescent="0.3">
      <c r="A148" s="750"/>
      <c r="B148" s="555" t="s">
        <v>34</v>
      </c>
      <c r="C148" s="555" t="s">
        <v>35</v>
      </c>
      <c r="D148" s="555" t="s">
        <v>5600</v>
      </c>
      <c r="E148" s="840" t="s">
        <v>5601</v>
      </c>
      <c r="F148" s="840"/>
      <c r="G148" s="730"/>
      <c r="H148" s="731"/>
      <c r="I148" s="732"/>
      <c r="J148" s="149" t="s">
        <v>5630</v>
      </c>
      <c r="K148" s="82"/>
      <c r="L148" s="82"/>
      <c r="M148" s="150"/>
      <c r="N148" s="119"/>
      <c r="V148" s="151"/>
    </row>
    <row r="149" spans="1:22" ht="13.8" thickBot="1" x14ac:dyDescent="0.3">
      <c r="A149" s="842"/>
      <c r="B149" s="152"/>
      <c r="C149" s="152"/>
      <c r="D149" s="153"/>
      <c r="E149" s="154" t="s">
        <v>5605</v>
      </c>
      <c r="F149" s="155"/>
      <c r="G149" s="712"/>
      <c r="H149" s="713"/>
      <c r="I149" s="714"/>
      <c r="J149" s="149" t="s">
        <v>5631</v>
      </c>
      <c r="K149" s="82"/>
      <c r="L149" s="82"/>
      <c r="M149" s="150"/>
      <c r="N149" s="119"/>
      <c r="V149" s="151"/>
    </row>
    <row r="150" spans="1:22" ht="21.6" thickTop="1" thickBot="1" x14ac:dyDescent="0.3">
      <c r="A150" s="834">
        <f t="shared" ref="A150" si="30">A146+1</f>
        <v>34</v>
      </c>
      <c r="B150" s="553" t="s">
        <v>22</v>
      </c>
      <c r="C150" s="553" t="s">
        <v>23</v>
      </c>
      <c r="D150" s="553" t="s">
        <v>5593</v>
      </c>
      <c r="E150" s="837" t="s">
        <v>5594</v>
      </c>
      <c r="F150" s="837"/>
      <c r="G150" s="837" t="s">
        <v>17</v>
      </c>
      <c r="H150" s="771"/>
      <c r="I150" s="551"/>
      <c r="J150" s="138" t="s">
        <v>5608</v>
      </c>
      <c r="K150" s="139"/>
      <c r="L150" s="139"/>
      <c r="M150" s="140"/>
      <c r="N150" s="119"/>
      <c r="V150" s="151"/>
    </row>
    <row r="151" spans="1:22" ht="13.8" thickBot="1" x14ac:dyDescent="0.3">
      <c r="A151" s="750"/>
      <c r="B151" s="142"/>
      <c r="C151" s="142"/>
      <c r="D151" s="143"/>
      <c r="E151" s="142"/>
      <c r="F151" s="142"/>
      <c r="G151" s="726"/>
      <c r="H151" s="838"/>
      <c r="I151" s="839"/>
      <c r="J151" s="78" t="s">
        <v>5608</v>
      </c>
      <c r="K151" s="78"/>
      <c r="L151" s="78"/>
      <c r="M151" s="145"/>
      <c r="N151" s="119"/>
      <c r="V151" s="151"/>
    </row>
    <row r="152" spans="1:22" ht="21" thickBot="1" x14ac:dyDescent="0.3">
      <c r="A152" s="750"/>
      <c r="B152" s="555" t="s">
        <v>34</v>
      </c>
      <c r="C152" s="555" t="s">
        <v>35</v>
      </c>
      <c r="D152" s="555" t="s">
        <v>5600</v>
      </c>
      <c r="E152" s="840" t="s">
        <v>5601</v>
      </c>
      <c r="F152" s="840"/>
      <c r="G152" s="730"/>
      <c r="H152" s="731"/>
      <c r="I152" s="732"/>
      <c r="J152" s="149" t="s">
        <v>5630</v>
      </c>
      <c r="K152" s="82"/>
      <c r="L152" s="82"/>
      <c r="M152" s="150"/>
      <c r="N152" s="119"/>
      <c r="V152" s="151"/>
    </row>
    <row r="153" spans="1:22" ht="13.8" thickBot="1" x14ac:dyDescent="0.3">
      <c r="A153" s="842"/>
      <c r="B153" s="152"/>
      <c r="C153" s="152"/>
      <c r="D153" s="153"/>
      <c r="E153" s="154" t="s">
        <v>5605</v>
      </c>
      <c r="F153" s="155"/>
      <c r="G153" s="712"/>
      <c r="H153" s="713"/>
      <c r="I153" s="714"/>
      <c r="J153" s="149" t="s">
        <v>5631</v>
      </c>
      <c r="K153" s="82"/>
      <c r="L153" s="82"/>
      <c r="M153" s="150"/>
      <c r="N153" s="119"/>
      <c r="V153" s="151"/>
    </row>
    <row r="154" spans="1:22" ht="21.6" thickTop="1" thickBot="1" x14ac:dyDescent="0.3">
      <c r="A154" s="834">
        <f t="shared" ref="A154" si="31">A150+1</f>
        <v>35</v>
      </c>
      <c r="B154" s="553" t="s">
        <v>22</v>
      </c>
      <c r="C154" s="553" t="s">
        <v>23</v>
      </c>
      <c r="D154" s="553" t="s">
        <v>5593</v>
      </c>
      <c r="E154" s="837" t="s">
        <v>5594</v>
      </c>
      <c r="F154" s="837"/>
      <c r="G154" s="837" t="s">
        <v>17</v>
      </c>
      <c r="H154" s="771"/>
      <c r="I154" s="551"/>
      <c r="J154" s="138" t="s">
        <v>5608</v>
      </c>
      <c r="K154" s="139"/>
      <c r="L154" s="139"/>
      <c r="M154" s="140"/>
      <c r="N154" s="119"/>
      <c r="V154" s="151"/>
    </row>
    <row r="155" spans="1:22" ht="13.8" thickBot="1" x14ac:dyDescent="0.3">
      <c r="A155" s="750"/>
      <c r="B155" s="142"/>
      <c r="C155" s="142"/>
      <c r="D155" s="143"/>
      <c r="E155" s="142"/>
      <c r="F155" s="142"/>
      <c r="G155" s="726"/>
      <c r="H155" s="838"/>
      <c r="I155" s="839"/>
      <c r="J155" s="78" t="s">
        <v>5608</v>
      </c>
      <c r="K155" s="78"/>
      <c r="L155" s="78"/>
      <c r="M155" s="145"/>
      <c r="N155" s="119"/>
      <c r="V155" s="151"/>
    </row>
    <row r="156" spans="1:22" ht="21" thickBot="1" x14ac:dyDescent="0.3">
      <c r="A156" s="750"/>
      <c r="B156" s="555" t="s">
        <v>34</v>
      </c>
      <c r="C156" s="555" t="s">
        <v>35</v>
      </c>
      <c r="D156" s="555" t="s">
        <v>5600</v>
      </c>
      <c r="E156" s="840" t="s">
        <v>5601</v>
      </c>
      <c r="F156" s="840"/>
      <c r="G156" s="730"/>
      <c r="H156" s="731"/>
      <c r="I156" s="732"/>
      <c r="J156" s="149" t="s">
        <v>5630</v>
      </c>
      <c r="K156" s="82"/>
      <c r="L156" s="82"/>
      <c r="M156" s="150"/>
      <c r="N156" s="119"/>
      <c r="V156" s="151"/>
    </row>
    <row r="157" spans="1:22" ht="13.8" thickBot="1" x14ac:dyDescent="0.3">
      <c r="A157" s="842"/>
      <c r="B157" s="152"/>
      <c r="C157" s="152"/>
      <c r="D157" s="153"/>
      <c r="E157" s="154" t="s">
        <v>5605</v>
      </c>
      <c r="F157" s="155"/>
      <c r="G157" s="712"/>
      <c r="H157" s="713"/>
      <c r="I157" s="714"/>
      <c r="J157" s="149" t="s">
        <v>5631</v>
      </c>
      <c r="K157" s="82"/>
      <c r="L157" s="82"/>
      <c r="M157" s="150"/>
      <c r="N157" s="119"/>
      <c r="V157" s="151"/>
    </row>
    <row r="158" spans="1:22" ht="21.6" thickTop="1" thickBot="1" x14ac:dyDescent="0.3">
      <c r="A158" s="834">
        <f t="shared" ref="A158" si="32">A154+1</f>
        <v>36</v>
      </c>
      <c r="B158" s="553" t="s">
        <v>22</v>
      </c>
      <c r="C158" s="553" t="s">
        <v>23</v>
      </c>
      <c r="D158" s="553" t="s">
        <v>5593</v>
      </c>
      <c r="E158" s="837" t="s">
        <v>5594</v>
      </c>
      <c r="F158" s="837"/>
      <c r="G158" s="837" t="s">
        <v>17</v>
      </c>
      <c r="H158" s="771"/>
      <c r="I158" s="551"/>
      <c r="J158" s="138" t="s">
        <v>5608</v>
      </c>
      <c r="K158" s="139"/>
      <c r="L158" s="139"/>
      <c r="M158" s="140"/>
      <c r="N158" s="119"/>
      <c r="V158" s="151"/>
    </row>
    <row r="159" spans="1:22" ht="13.8" thickBot="1" x14ac:dyDescent="0.3">
      <c r="A159" s="750"/>
      <c r="B159" s="142"/>
      <c r="C159" s="142"/>
      <c r="D159" s="143"/>
      <c r="E159" s="142"/>
      <c r="F159" s="142"/>
      <c r="G159" s="726"/>
      <c r="H159" s="838"/>
      <c r="I159" s="839"/>
      <c r="J159" s="78" t="s">
        <v>5608</v>
      </c>
      <c r="K159" s="78"/>
      <c r="L159" s="78"/>
      <c r="M159" s="145"/>
      <c r="N159" s="119"/>
      <c r="V159" s="151"/>
    </row>
    <row r="160" spans="1:22" ht="21" thickBot="1" x14ac:dyDescent="0.3">
      <c r="A160" s="750"/>
      <c r="B160" s="555" t="s">
        <v>34</v>
      </c>
      <c r="C160" s="555" t="s">
        <v>35</v>
      </c>
      <c r="D160" s="555" t="s">
        <v>5600</v>
      </c>
      <c r="E160" s="840" t="s">
        <v>5601</v>
      </c>
      <c r="F160" s="840"/>
      <c r="G160" s="730"/>
      <c r="H160" s="731"/>
      <c r="I160" s="732"/>
      <c r="J160" s="149" t="s">
        <v>5630</v>
      </c>
      <c r="K160" s="82"/>
      <c r="L160" s="82"/>
      <c r="M160" s="150"/>
      <c r="N160" s="119"/>
      <c r="V160" s="151"/>
    </row>
    <row r="161" spans="1:22" ht="13.8" thickBot="1" x14ac:dyDescent="0.3">
      <c r="A161" s="842"/>
      <c r="B161" s="152"/>
      <c r="C161" s="152"/>
      <c r="D161" s="153"/>
      <c r="E161" s="154" t="s">
        <v>5605</v>
      </c>
      <c r="F161" s="155"/>
      <c r="G161" s="712"/>
      <c r="H161" s="713"/>
      <c r="I161" s="714"/>
      <c r="J161" s="149" t="s">
        <v>5631</v>
      </c>
      <c r="K161" s="82"/>
      <c r="L161" s="82"/>
      <c r="M161" s="150"/>
      <c r="N161" s="119"/>
      <c r="V161" s="151"/>
    </row>
    <row r="162" spans="1:22" ht="21.6" thickTop="1" thickBot="1" x14ac:dyDescent="0.3">
      <c r="A162" s="834">
        <f t="shared" ref="A162" si="33">A158+1</f>
        <v>37</v>
      </c>
      <c r="B162" s="553" t="s">
        <v>22</v>
      </c>
      <c r="C162" s="553" t="s">
        <v>23</v>
      </c>
      <c r="D162" s="553" t="s">
        <v>5593</v>
      </c>
      <c r="E162" s="837" t="s">
        <v>5594</v>
      </c>
      <c r="F162" s="837"/>
      <c r="G162" s="837" t="s">
        <v>17</v>
      </c>
      <c r="H162" s="771"/>
      <c r="I162" s="551"/>
      <c r="J162" s="138" t="s">
        <v>5608</v>
      </c>
      <c r="K162" s="139"/>
      <c r="L162" s="139"/>
      <c r="M162" s="140"/>
      <c r="N162" s="119"/>
      <c r="V162" s="151"/>
    </row>
    <row r="163" spans="1:22" ht="13.8" thickBot="1" x14ac:dyDescent="0.3">
      <c r="A163" s="750"/>
      <c r="B163" s="142"/>
      <c r="C163" s="142"/>
      <c r="D163" s="143"/>
      <c r="E163" s="142"/>
      <c r="F163" s="142"/>
      <c r="G163" s="726"/>
      <c r="H163" s="838"/>
      <c r="I163" s="839"/>
      <c r="J163" s="78" t="s">
        <v>5608</v>
      </c>
      <c r="K163" s="78"/>
      <c r="L163" s="78"/>
      <c r="M163" s="145"/>
      <c r="N163" s="119"/>
      <c r="V163" s="151"/>
    </row>
    <row r="164" spans="1:22" ht="21" thickBot="1" x14ac:dyDescent="0.3">
      <c r="A164" s="750"/>
      <c r="B164" s="555" t="s">
        <v>34</v>
      </c>
      <c r="C164" s="555" t="s">
        <v>35</v>
      </c>
      <c r="D164" s="555" t="s">
        <v>5600</v>
      </c>
      <c r="E164" s="840" t="s">
        <v>5601</v>
      </c>
      <c r="F164" s="840"/>
      <c r="G164" s="730"/>
      <c r="H164" s="731"/>
      <c r="I164" s="732"/>
      <c r="J164" s="149" t="s">
        <v>5630</v>
      </c>
      <c r="K164" s="82"/>
      <c r="L164" s="82"/>
      <c r="M164" s="150"/>
      <c r="N164" s="119"/>
      <c r="V164" s="151"/>
    </row>
    <row r="165" spans="1:22" ht="13.8" thickBot="1" x14ac:dyDescent="0.3">
      <c r="A165" s="842"/>
      <c r="B165" s="152"/>
      <c r="C165" s="152"/>
      <c r="D165" s="153"/>
      <c r="E165" s="154" t="s">
        <v>5605</v>
      </c>
      <c r="F165" s="155"/>
      <c r="G165" s="712"/>
      <c r="H165" s="713"/>
      <c r="I165" s="714"/>
      <c r="J165" s="149" t="s">
        <v>5631</v>
      </c>
      <c r="K165" s="82"/>
      <c r="L165" s="82"/>
      <c r="M165" s="150"/>
      <c r="N165" s="119"/>
      <c r="V165" s="151"/>
    </row>
    <row r="166" spans="1:22" ht="21.6" thickTop="1" thickBot="1" x14ac:dyDescent="0.3">
      <c r="A166" s="834">
        <f t="shared" ref="A166" si="34">A162+1</f>
        <v>38</v>
      </c>
      <c r="B166" s="553" t="s">
        <v>22</v>
      </c>
      <c r="C166" s="553" t="s">
        <v>23</v>
      </c>
      <c r="D166" s="553" t="s">
        <v>5593</v>
      </c>
      <c r="E166" s="837" t="s">
        <v>5594</v>
      </c>
      <c r="F166" s="837"/>
      <c r="G166" s="837" t="s">
        <v>17</v>
      </c>
      <c r="H166" s="771"/>
      <c r="I166" s="551"/>
      <c r="J166" s="138" t="s">
        <v>5608</v>
      </c>
      <c r="K166" s="139"/>
      <c r="L166" s="139"/>
      <c r="M166" s="140"/>
      <c r="N166" s="119"/>
      <c r="V166" s="151"/>
    </row>
    <row r="167" spans="1:22" ht="13.8" thickBot="1" x14ac:dyDescent="0.3">
      <c r="A167" s="750"/>
      <c r="B167" s="142"/>
      <c r="C167" s="142"/>
      <c r="D167" s="143"/>
      <c r="E167" s="142"/>
      <c r="F167" s="142"/>
      <c r="G167" s="726"/>
      <c r="H167" s="838"/>
      <c r="I167" s="839"/>
      <c r="J167" s="78" t="s">
        <v>5608</v>
      </c>
      <c r="K167" s="78"/>
      <c r="L167" s="78"/>
      <c r="M167" s="145"/>
      <c r="N167" s="119"/>
      <c r="V167" s="151"/>
    </row>
    <row r="168" spans="1:22" ht="21" thickBot="1" x14ac:dyDescent="0.3">
      <c r="A168" s="750"/>
      <c r="B168" s="555" t="s">
        <v>34</v>
      </c>
      <c r="C168" s="555" t="s">
        <v>35</v>
      </c>
      <c r="D168" s="555" t="s">
        <v>5600</v>
      </c>
      <c r="E168" s="840" t="s">
        <v>5601</v>
      </c>
      <c r="F168" s="840"/>
      <c r="G168" s="730"/>
      <c r="H168" s="731"/>
      <c r="I168" s="732"/>
      <c r="J168" s="149" t="s">
        <v>5630</v>
      </c>
      <c r="K168" s="82"/>
      <c r="L168" s="82"/>
      <c r="M168" s="150"/>
      <c r="N168" s="119"/>
      <c r="V168" s="151"/>
    </row>
    <row r="169" spans="1:22" ht="13.8" thickBot="1" x14ac:dyDescent="0.3">
      <c r="A169" s="842"/>
      <c r="B169" s="152"/>
      <c r="C169" s="152"/>
      <c r="D169" s="153"/>
      <c r="E169" s="154" t="s">
        <v>5605</v>
      </c>
      <c r="F169" s="155"/>
      <c r="G169" s="712"/>
      <c r="H169" s="713"/>
      <c r="I169" s="714"/>
      <c r="J169" s="149" t="s">
        <v>5631</v>
      </c>
      <c r="K169" s="82"/>
      <c r="L169" s="82"/>
      <c r="M169" s="150"/>
      <c r="N169" s="119"/>
      <c r="V169" s="151"/>
    </row>
    <row r="170" spans="1:22" ht="21.6" thickTop="1" thickBot="1" x14ac:dyDescent="0.3">
      <c r="A170" s="834">
        <f t="shared" ref="A170" si="35">A166+1</f>
        <v>39</v>
      </c>
      <c r="B170" s="553" t="s">
        <v>22</v>
      </c>
      <c r="C170" s="553" t="s">
        <v>23</v>
      </c>
      <c r="D170" s="553" t="s">
        <v>5593</v>
      </c>
      <c r="E170" s="837" t="s">
        <v>5594</v>
      </c>
      <c r="F170" s="837"/>
      <c r="G170" s="837" t="s">
        <v>17</v>
      </c>
      <c r="H170" s="771"/>
      <c r="I170" s="551"/>
      <c r="J170" s="138" t="s">
        <v>5608</v>
      </c>
      <c r="K170" s="139"/>
      <c r="L170" s="139"/>
      <c r="M170" s="140"/>
      <c r="N170" s="119"/>
      <c r="V170" s="151"/>
    </row>
    <row r="171" spans="1:22" ht="13.8" thickBot="1" x14ac:dyDescent="0.3">
      <c r="A171" s="750"/>
      <c r="B171" s="142"/>
      <c r="C171" s="142"/>
      <c r="D171" s="143"/>
      <c r="E171" s="142"/>
      <c r="F171" s="142"/>
      <c r="G171" s="726"/>
      <c r="H171" s="838"/>
      <c r="I171" s="839"/>
      <c r="J171" s="78" t="s">
        <v>5608</v>
      </c>
      <c r="K171" s="78"/>
      <c r="L171" s="78"/>
      <c r="M171" s="145"/>
      <c r="N171" s="119"/>
      <c r="V171" s="151"/>
    </row>
    <row r="172" spans="1:22" ht="21" thickBot="1" x14ac:dyDescent="0.3">
      <c r="A172" s="750"/>
      <c r="B172" s="555" t="s">
        <v>34</v>
      </c>
      <c r="C172" s="555" t="s">
        <v>35</v>
      </c>
      <c r="D172" s="555" t="s">
        <v>5600</v>
      </c>
      <c r="E172" s="840" t="s">
        <v>5601</v>
      </c>
      <c r="F172" s="840"/>
      <c r="G172" s="730"/>
      <c r="H172" s="731"/>
      <c r="I172" s="732"/>
      <c r="J172" s="149" t="s">
        <v>5630</v>
      </c>
      <c r="K172" s="82"/>
      <c r="L172" s="82"/>
      <c r="M172" s="150"/>
      <c r="N172" s="119"/>
      <c r="V172" s="151"/>
    </row>
    <row r="173" spans="1:22" ht="13.8" thickBot="1" x14ac:dyDescent="0.3">
      <c r="A173" s="842"/>
      <c r="B173" s="152"/>
      <c r="C173" s="152"/>
      <c r="D173" s="153"/>
      <c r="E173" s="154" t="s">
        <v>5605</v>
      </c>
      <c r="F173" s="155"/>
      <c r="G173" s="712"/>
      <c r="H173" s="713"/>
      <c r="I173" s="714"/>
      <c r="J173" s="149" t="s">
        <v>5631</v>
      </c>
      <c r="K173" s="82"/>
      <c r="L173" s="82"/>
      <c r="M173" s="150"/>
      <c r="N173" s="119"/>
      <c r="V173" s="151"/>
    </row>
    <row r="174" spans="1:22" ht="21.6" thickTop="1" thickBot="1" x14ac:dyDescent="0.3">
      <c r="A174" s="834">
        <f t="shared" ref="A174" si="36">A170+1</f>
        <v>40</v>
      </c>
      <c r="B174" s="553" t="s">
        <v>22</v>
      </c>
      <c r="C174" s="553" t="s">
        <v>23</v>
      </c>
      <c r="D174" s="553" t="s">
        <v>5593</v>
      </c>
      <c r="E174" s="837" t="s">
        <v>5594</v>
      </c>
      <c r="F174" s="837"/>
      <c r="G174" s="837" t="s">
        <v>17</v>
      </c>
      <c r="H174" s="771"/>
      <c r="I174" s="551"/>
      <c r="J174" s="138" t="s">
        <v>5608</v>
      </c>
      <c r="K174" s="139"/>
      <c r="L174" s="139"/>
      <c r="M174" s="140"/>
      <c r="N174" s="119"/>
      <c r="V174" s="151"/>
    </row>
    <row r="175" spans="1:22" ht="13.8" thickBot="1" x14ac:dyDescent="0.3">
      <c r="A175" s="750"/>
      <c r="B175" s="142"/>
      <c r="C175" s="142"/>
      <c r="D175" s="143"/>
      <c r="E175" s="142"/>
      <c r="F175" s="142"/>
      <c r="G175" s="726"/>
      <c r="H175" s="838"/>
      <c r="I175" s="839"/>
      <c r="J175" s="78" t="s">
        <v>5608</v>
      </c>
      <c r="K175" s="78"/>
      <c r="L175" s="78"/>
      <c r="M175" s="145"/>
      <c r="N175" s="119"/>
      <c r="V175" s="151"/>
    </row>
    <row r="176" spans="1:22" ht="21" thickBot="1" x14ac:dyDescent="0.3">
      <c r="A176" s="750"/>
      <c r="B176" s="555" t="s">
        <v>34</v>
      </c>
      <c r="C176" s="555" t="s">
        <v>35</v>
      </c>
      <c r="D176" s="555" t="s">
        <v>5600</v>
      </c>
      <c r="E176" s="840" t="s">
        <v>5601</v>
      </c>
      <c r="F176" s="840"/>
      <c r="G176" s="730"/>
      <c r="H176" s="731"/>
      <c r="I176" s="732"/>
      <c r="J176" s="149" t="s">
        <v>5630</v>
      </c>
      <c r="K176" s="82"/>
      <c r="L176" s="82"/>
      <c r="M176" s="150"/>
      <c r="N176" s="119"/>
      <c r="V176" s="151"/>
    </row>
    <row r="177" spans="1:22" ht="13.8" thickBot="1" x14ac:dyDescent="0.3">
      <c r="A177" s="842"/>
      <c r="B177" s="152"/>
      <c r="C177" s="152"/>
      <c r="D177" s="153"/>
      <c r="E177" s="154" t="s">
        <v>5605</v>
      </c>
      <c r="F177" s="155"/>
      <c r="G177" s="712"/>
      <c r="H177" s="713"/>
      <c r="I177" s="714"/>
      <c r="J177" s="149" t="s">
        <v>5631</v>
      </c>
      <c r="K177" s="82"/>
      <c r="L177" s="82"/>
      <c r="M177" s="150"/>
      <c r="N177" s="119"/>
      <c r="V177" s="151"/>
    </row>
    <row r="178" spans="1:22" ht="21.6" thickTop="1" thickBot="1" x14ac:dyDescent="0.3">
      <c r="A178" s="834">
        <f t="shared" ref="A178" si="37">A174+1</f>
        <v>41</v>
      </c>
      <c r="B178" s="553" t="s">
        <v>22</v>
      </c>
      <c r="C178" s="553" t="s">
        <v>23</v>
      </c>
      <c r="D178" s="553" t="s">
        <v>5593</v>
      </c>
      <c r="E178" s="837" t="s">
        <v>5594</v>
      </c>
      <c r="F178" s="837"/>
      <c r="G178" s="837" t="s">
        <v>17</v>
      </c>
      <c r="H178" s="771"/>
      <c r="I178" s="551"/>
      <c r="J178" s="138" t="s">
        <v>5608</v>
      </c>
      <c r="K178" s="139"/>
      <c r="L178" s="139"/>
      <c r="M178" s="140"/>
      <c r="N178" s="119"/>
      <c r="V178" s="151"/>
    </row>
    <row r="179" spans="1:22" ht="13.8" thickBot="1" x14ac:dyDescent="0.3">
      <c r="A179" s="750"/>
      <c r="B179" s="142"/>
      <c r="C179" s="142"/>
      <c r="D179" s="143"/>
      <c r="E179" s="142"/>
      <c r="F179" s="142"/>
      <c r="G179" s="726"/>
      <c r="H179" s="838"/>
      <c r="I179" s="839"/>
      <c r="J179" s="78" t="s">
        <v>5608</v>
      </c>
      <c r="K179" s="78"/>
      <c r="L179" s="78"/>
      <c r="M179" s="145"/>
      <c r="N179" s="119"/>
      <c r="V179" s="151">
        <f>G179</f>
        <v>0</v>
      </c>
    </row>
    <row r="180" spans="1:22" ht="21" thickBot="1" x14ac:dyDescent="0.3">
      <c r="A180" s="750"/>
      <c r="B180" s="555" t="s">
        <v>34</v>
      </c>
      <c r="C180" s="555" t="s">
        <v>35</v>
      </c>
      <c r="D180" s="555" t="s">
        <v>5600</v>
      </c>
      <c r="E180" s="840" t="s">
        <v>5601</v>
      </c>
      <c r="F180" s="840"/>
      <c r="G180" s="730"/>
      <c r="H180" s="731"/>
      <c r="I180" s="732"/>
      <c r="J180" s="149" t="s">
        <v>5630</v>
      </c>
      <c r="K180" s="82"/>
      <c r="L180" s="82"/>
      <c r="M180" s="150"/>
      <c r="N180" s="119"/>
      <c r="V180" s="151"/>
    </row>
    <row r="181" spans="1:22" ht="13.8" thickBot="1" x14ac:dyDescent="0.3">
      <c r="A181" s="842"/>
      <c r="B181" s="152"/>
      <c r="C181" s="152"/>
      <c r="D181" s="153"/>
      <c r="E181" s="154" t="s">
        <v>5605</v>
      </c>
      <c r="F181" s="155"/>
      <c r="G181" s="712"/>
      <c r="H181" s="713"/>
      <c r="I181" s="714"/>
      <c r="J181" s="149" t="s">
        <v>5631</v>
      </c>
      <c r="K181" s="82"/>
      <c r="L181" s="82"/>
      <c r="M181" s="150"/>
      <c r="N181" s="119"/>
      <c r="V181" s="151"/>
    </row>
    <row r="182" spans="1:22" ht="21.6" thickTop="1" thickBot="1" x14ac:dyDescent="0.3">
      <c r="A182" s="834">
        <f t="shared" ref="A182" si="38">A178+1</f>
        <v>42</v>
      </c>
      <c r="B182" s="553" t="s">
        <v>22</v>
      </c>
      <c r="C182" s="553" t="s">
        <v>23</v>
      </c>
      <c r="D182" s="553" t="s">
        <v>5593</v>
      </c>
      <c r="E182" s="837" t="s">
        <v>5594</v>
      </c>
      <c r="F182" s="837"/>
      <c r="G182" s="837" t="s">
        <v>17</v>
      </c>
      <c r="H182" s="771"/>
      <c r="I182" s="551"/>
      <c r="J182" s="138" t="s">
        <v>5608</v>
      </c>
      <c r="K182" s="139"/>
      <c r="L182" s="139"/>
      <c r="M182" s="140"/>
      <c r="N182" s="119"/>
      <c r="V182" s="151"/>
    </row>
    <row r="183" spans="1:22" ht="13.8" thickBot="1" x14ac:dyDescent="0.3">
      <c r="A183" s="750"/>
      <c r="B183" s="142"/>
      <c r="C183" s="142"/>
      <c r="D183" s="143"/>
      <c r="E183" s="142"/>
      <c r="F183" s="142"/>
      <c r="G183" s="726"/>
      <c r="H183" s="838"/>
      <c r="I183" s="839"/>
      <c r="J183" s="78" t="s">
        <v>5608</v>
      </c>
      <c r="K183" s="78"/>
      <c r="L183" s="78"/>
      <c r="M183" s="145"/>
      <c r="N183" s="119"/>
      <c r="V183" s="151">
        <f>G183</f>
        <v>0</v>
      </c>
    </row>
    <row r="184" spans="1:22" ht="21" thickBot="1" x14ac:dyDescent="0.3">
      <c r="A184" s="750"/>
      <c r="B184" s="555" t="s">
        <v>34</v>
      </c>
      <c r="C184" s="555" t="s">
        <v>35</v>
      </c>
      <c r="D184" s="555" t="s">
        <v>5600</v>
      </c>
      <c r="E184" s="840" t="s">
        <v>5601</v>
      </c>
      <c r="F184" s="840"/>
      <c r="G184" s="730"/>
      <c r="H184" s="731"/>
      <c r="I184" s="732"/>
      <c r="J184" s="149" t="s">
        <v>5630</v>
      </c>
      <c r="K184" s="82"/>
      <c r="L184" s="82"/>
      <c r="M184" s="150"/>
      <c r="N184" s="119"/>
      <c r="V184" s="151"/>
    </row>
    <row r="185" spans="1:22" ht="13.8" thickBot="1" x14ac:dyDescent="0.3">
      <c r="A185" s="842"/>
      <c r="B185" s="152"/>
      <c r="C185" s="152"/>
      <c r="D185" s="153"/>
      <c r="E185" s="154" t="s">
        <v>5605</v>
      </c>
      <c r="F185" s="155"/>
      <c r="G185" s="712"/>
      <c r="H185" s="713"/>
      <c r="I185" s="714"/>
      <c r="J185" s="149" t="s">
        <v>5631</v>
      </c>
      <c r="K185" s="82"/>
      <c r="L185" s="82"/>
      <c r="M185" s="150"/>
      <c r="N185" s="119"/>
      <c r="V185" s="151"/>
    </row>
    <row r="186" spans="1:22" ht="21.6" thickTop="1" thickBot="1" x14ac:dyDescent="0.3">
      <c r="A186" s="834">
        <f t="shared" ref="A186" si="39">A182+1</f>
        <v>43</v>
      </c>
      <c r="B186" s="553" t="s">
        <v>22</v>
      </c>
      <c r="C186" s="553" t="s">
        <v>23</v>
      </c>
      <c r="D186" s="553" t="s">
        <v>5593</v>
      </c>
      <c r="E186" s="837" t="s">
        <v>5594</v>
      </c>
      <c r="F186" s="837"/>
      <c r="G186" s="837" t="s">
        <v>17</v>
      </c>
      <c r="H186" s="771"/>
      <c r="I186" s="551"/>
      <c r="J186" s="138" t="s">
        <v>5608</v>
      </c>
      <c r="K186" s="139"/>
      <c r="L186" s="139"/>
      <c r="M186" s="140"/>
      <c r="N186" s="119"/>
      <c r="V186" s="151"/>
    </row>
    <row r="187" spans="1:22" ht="13.8" thickBot="1" x14ac:dyDescent="0.3">
      <c r="A187" s="750"/>
      <c r="B187" s="142"/>
      <c r="C187" s="142"/>
      <c r="D187" s="143"/>
      <c r="E187" s="142"/>
      <c r="F187" s="142"/>
      <c r="G187" s="726"/>
      <c r="H187" s="838"/>
      <c r="I187" s="839"/>
      <c r="J187" s="78" t="s">
        <v>5608</v>
      </c>
      <c r="K187" s="78"/>
      <c r="L187" s="78"/>
      <c r="M187" s="145"/>
      <c r="N187" s="119"/>
      <c r="V187" s="151">
        <f>G187</f>
        <v>0</v>
      </c>
    </row>
    <row r="188" spans="1:22" ht="21" thickBot="1" x14ac:dyDescent="0.3">
      <c r="A188" s="750"/>
      <c r="B188" s="555" t="s">
        <v>34</v>
      </c>
      <c r="C188" s="555" t="s">
        <v>35</v>
      </c>
      <c r="D188" s="555" t="s">
        <v>5600</v>
      </c>
      <c r="E188" s="840" t="s">
        <v>5601</v>
      </c>
      <c r="F188" s="840"/>
      <c r="G188" s="730"/>
      <c r="H188" s="731"/>
      <c r="I188" s="732"/>
      <c r="J188" s="149" t="s">
        <v>5630</v>
      </c>
      <c r="K188" s="82"/>
      <c r="L188" s="82"/>
      <c r="M188" s="150"/>
      <c r="N188" s="119"/>
      <c r="V188" s="151"/>
    </row>
    <row r="189" spans="1:22" ht="13.8" thickBot="1" x14ac:dyDescent="0.3">
      <c r="A189" s="842"/>
      <c r="B189" s="152"/>
      <c r="C189" s="152"/>
      <c r="D189" s="153"/>
      <c r="E189" s="154" t="s">
        <v>5605</v>
      </c>
      <c r="F189" s="155"/>
      <c r="G189" s="712"/>
      <c r="H189" s="713"/>
      <c r="I189" s="714"/>
      <c r="J189" s="149" t="s">
        <v>5631</v>
      </c>
      <c r="K189" s="82"/>
      <c r="L189" s="82"/>
      <c r="M189" s="150"/>
      <c r="N189" s="119"/>
      <c r="V189" s="151"/>
    </row>
    <row r="190" spans="1:22" ht="21.6" thickTop="1" thickBot="1" x14ac:dyDescent="0.3">
      <c r="A190" s="834">
        <f t="shared" ref="A190" si="40">A186+1</f>
        <v>44</v>
      </c>
      <c r="B190" s="553" t="s">
        <v>22</v>
      </c>
      <c r="C190" s="553" t="s">
        <v>23</v>
      </c>
      <c r="D190" s="553" t="s">
        <v>5593</v>
      </c>
      <c r="E190" s="837" t="s">
        <v>5594</v>
      </c>
      <c r="F190" s="837"/>
      <c r="G190" s="837" t="s">
        <v>17</v>
      </c>
      <c r="H190" s="771"/>
      <c r="I190" s="551"/>
      <c r="J190" s="138" t="s">
        <v>5608</v>
      </c>
      <c r="K190" s="139"/>
      <c r="L190" s="139"/>
      <c r="M190" s="140"/>
      <c r="N190" s="119"/>
      <c r="V190" s="151"/>
    </row>
    <row r="191" spans="1:22" ht="13.8" thickBot="1" x14ac:dyDescent="0.3">
      <c r="A191" s="750"/>
      <c r="B191" s="142"/>
      <c r="C191" s="142"/>
      <c r="D191" s="143"/>
      <c r="E191" s="142"/>
      <c r="F191" s="142"/>
      <c r="G191" s="726"/>
      <c r="H191" s="838"/>
      <c r="I191" s="839"/>
      <c r="J191" s="78" t="s">
        <v>5608</v>
      </c>
      <c r="K191" s="78"/>
      <c r="L191" s="78"/>
      <c r="M191" s="145"/>
      <c r="N191" s="119"/>
      <c r="V191" s="151">
        <f>G191</f>
        <v>0</v>
      </c>
    </row>
    <row r="192" spans="1:22" ht="21" thickBot="1" x14ac:dyDescent="0.3">
      <c r="A192" s="750"/>
      <c r="B192" s="555" t="s">
        <v>34</v>
      </c>
      <c r="C192" s="555" t="s">
        <v>35</v>
      </c>
      <c r="D192" s="555" t="s">
        <v>5600</v>
      </c>
      <c r="E192" s="840" t="s">
        <v>5601</v>
      </c>
      <c r="F192" s="840"/>
      <c r="G192" s="730"/>
      <c r="H192" s="731"/>
      <c r="I192" s="732"/>
      <c r="J192" s="149" t="s">
        <v>5630</v>
      </c>
      <c r="K192" s="82"/>
      <c r="L192" s="82"/>
      <c r="M192" s="150"/>
      <c r="N192" s="119"/>
      <c r="V192" s="151"/>
    </row>
    <row r="193" spans="1:22" ht="13.8" thickBot="1" x14ac:dyDescent="0.3">
      <c r="A193" s="842"/>
      <c r="B193" s="152"/>
      <c r="C193" s="152"/>
      <c r="D193" s="153"/>
      <c r="E193" s="154" t="s">
        <v>5605</v>
      </c>
      <c r="F193" s="155"/>
      <c r="G193" s="712"/>
      <c r="H193" s="713"/>
      <c r="I193" s="714"/>
      <c r="J193" s="149" t="s">
        <v>5631</v>
      </c>
      <c r="K193" s="82"/>
      <c r="L193" s="82"/>
      <c r="M193" s="150"/>
      <c r="N193" s="119"/>
      <c r="V193" s="151"/>
    </row>
    <row r="194" spans="1:22" ht="21.6" thickTop="1" thickBot="1" x14ac:dyDescent="0.3">
      <c r="A194" s="834">
        <f t="shared" ref="A194" si="41">A190+1</f>
        <v>45</v>
      </c>
      <c r="B194" s="553" t="s">
        <v>22</v>
      </c>
      <c r="C194" s="553" t="s">
        <v>23</v>
      </c>
      <c r="D194" s="553" t="s">
        <v>5593</v>
      </c>
      <c r="E194" s="837" t="s">
        <v>5594</v>
      </c>
      <c r="F194" s="837"/>
      <c r="G194" s="837" t="s">
        <v>17</v>
      </c>
      <c r="H194" s="771"/>
      <c r="I194" s="551"/>
      <c r="J194" s="138" t="s">
        <v>5608</v>
      </c>
      <c r="K194" s="139"/>
      <c r="L194" s="139"/>
      <c r="M194" s="140"/>
      <c r="N194" s="119"/>
      <c r="V194" s="151"/>
    </row>
    <row r="195" spans="1:22" ht="13.8" thickBot="1" x14ac:dyDescent="0.3">
      <c r="A195" s="750"/>
      <c r="B195" s="142"/>
      <c r="C195" s="142"/>
      <c r="D195" s="143"/>
      <c r="E195" s="142"/>
      <c r="F195" s="142"/>
      <c r="G195" s="726"/>
      <c r="H195" s="838"/>
      <c r="I195" s="839"/>
      <c r="J195" s="78" t="s">
        <v>5608</v>
      </c>
      <c r="K195" s="78"/>
      <c r="L195" s="78"/>
      <c r="M195" s="145"/>
      <c r="N195" s="119"/>
      <c r="V195" s="151">
        <f>G195</f>
        <v>0</v>
      </c>
    </row>
    <row r="196" spans="1:22" ht="21" thickBot="1" x14ac:dyDescent="0.3">
      <c r="A196" s="750"/>
      <c r="B196" s="555" t="s">
        <v>34</v>
      </c>
      <c r="C196" s="555" t="s">
        <v>35</v>
      </c>
      <c r="D196" s="555" t="s">
        <v>5600</v>
      </c>
      <c r="E196" s="840" t="s">
        <v>5601</v>
      </c>
      <c r="F196" s="840"/>
      <c r="G196" s="730"/>
      <c r="H196" s="731"/>
      <c r="I196" s="732"/>
      <c r="J196" s="149" t="s">
        <v>5630</v>
      </c>
      <c r="K196" s="82"/>
      <c r="L196" s="82"/>
      <c r="M196" s="150"/>
      <c r="N196" s="119"/>
      <c r="V196" s="151"/>
    </row>
    <row r="197" spans="1:22" ht="13.8" thickBot="1" x14ac:dyDescent="0.3">
      <c r="A197" s="842"/>
      <c r="B197" s="152"/>
      <c r="C197" s="152"/>
      <c r="D197" s="153"/>
      <c r="E197" s="154" t="s">
        <v>5605</v>
      </c>
      <c r="F197" s="155"/>
      <c r="G197" s="712"/>
      <c r="H197" s="713"/>
      <c r="I197" s="714"/>
      <c r="J197" s="149" t="s">
        <v>5631</v>
      </c>
      <c r="K197" s="82"/>
      <c r="L197" s="82"/>
      <c r="M197" s="150"/>
      <c r="N197" s="119"/>
      <c r="V197" s="151"/>
    </row>
    <row r="198" spans="1:22" ht="21.6" thickTop="1" thickBot="1" x14ac:dyDescent="0.3">
      <c r="A198" s="834">
        <f t="shared" ref="A198" si="42">A194+1</f>
        <v>46</v>
      </c>
      <c r="B198" s="553" t="s">
        <v>22</v>
      </c>
      <c r="C198" s="553" t="s">
        <v>23</v>
      </c>
      <c r="D198" s="553" t="s">
        <v>5593</v>
      </c>
      <c r="E198" s="837" t="s">
        <v>5594</v>
      </c>
      <c r="F198" s="837"/>
      <c r="G198" s="837" t="s">
        <v>17</v>
      </c>
      <c r="H198" s="771"/>
      <c r="I198" s="551"/>
      <c r="J198" s="138" t="s">
        <v>5608</v>
      </c>
      <c r="K198" s="139"/>
      <c r="L198" s="139"/>
      <c r="M198" s="140"/>
      <c r="N198" s="119"/>
      <c r="V198" s="151"/>
    </row>
    <row r="199" spans="1:22" ht="13.8" thickBot="1" x14ac:dyDescent="0.3">
      <c r="A199" s="750"/>
      <c r="B199" s="142"/>
      <c r="C199" s="142"/>
      <c r="D199" s="143"/>
      <c r="E199" s="142"/>
      <c r="F199" s="142"/>
      <c r="G199" s="726"/>
      <c r="H199" s="838"/>
      <c r="I199" s="839"/>
      <c r="J199" s="78" t="s">
        <v>5608</v>
      </c>
      <c r="K199" s="78"/>
      <c r="L199" s="78"/>
      <c r="M199" s="145"/>
      <c r="N199" s="119"/>
      <c r="V199" s="151">
        <f>G199</f>
        <v>0</v>
      </c>
    </row>
    <row r="200" spans="1:22" ht="21" thickBot="1" x14ac:dyDescent="0.3">
      <c r="A200" s="750"/>
      <c r="B200" s="555" t="s">
        <v>34</v>
      </c>
      <c r="C200" s="555" t="s">
        <v>35</v>
      </c>
      <c r="D200" s="555" t="s">
        <v>5600</v>
      </c>
      <c r="E200" s="840" t="s">
        <v>5601</v>
      </c>
      <c r="F200" s="840"/>
      <c r="G200" s="730"/>
      <c r="H200" s="731"/>
      <c r="I200" s="732"/>
      <c r="J200" s="149" t="s">
        <v>5630</v>
      </c>
      <c r="K200" s="82"/>
      <c r="L200" s="82"/>
      <c r="M200" s="150"/>
      <c r="N200" s="119"/>
      <c r="V200" s="151"/>
    </row>
    <row r="201" spans="1:22" ht="13.8" thickBot="1" x14ac:dyDescent="0.3">
      <c r="A201" s="842"/>
      <c r="B201" s="152"/>
      <c r="C201" s="152"/>
      <c r="D201" s="153"/>
      <c r="E201" s="154" t="s">
        <v>5605</v>
      </c>
      <c r="F201" s="155"/>
      <c r="G201" s="712"/>
      <c r="H201" s="713"/>
      <c r="I201" s="714"/>
      <c r="J201" s="149" t="s">
        <v>5631</v>
      </c>
      <c r="K201" s="82"/>
      <c r="L201" s="82"/>
      <c r="M201" s="150"/>
      <c r="N201" s="119"/>
      <c r="V201" s="151"/>
    </row>
    <row r="202" spans="1:22" ht="21.6" thickTop="1" thickBot="1" x14ac:dyDescent="0.3">
      <c r="A202" s="834">
        <f t="shared" ref="A202" si="43">A198+1</f>
        <v>47</v>
      </c>
      <c r="B202" s="553" t="s">
        <v>22</v>
      </c>
      <c r="C202" s="553" t="s">
        <v>23</v>
      </c>
      <c r="D202" s="553" t="s">
        <v>5593</v>
      </c>
      <c r="E202" s="837" t="s">
        <v>5594</v>
      </c>
      <c r="F202" s="837"/>
      <c r="G202" s="837" t="s">
        <v>17</v>
      </c>
      <c r="H202" s="771"/>
      <c r="I202" s="551"/>
      <c r="J202" s="138" t="s">
        <v>5608</v>
      </c>
      <c r="K202" s="139"/>
      <c r="L202" s="139"/>
      <c r="M202" s="140"/>
      <c r="N202" s="119"/>
      <c r="V202" s="151"/>
    </row>
    <row r="203" spans="1:22" ht="13.8" thickBot="1" x14ac:dyDescent="0.3">
      <c r="A203" s="750"/>
      <c r="B203" s="142"/>
      <c r="C203" s="142"/>
      <c r="D203" s="143"/>
      <c r="E203" s="142"/>
      <c r="F203" s="142"/>
      <c r="G203" s="726"/>
      <c r="H203" s="838"/>
      <c r="I203" s="839"/>
      <c r="J203" s="78" t="s">
        <v>5608</v>
      </c>
      <c r="K203" s="78"/>
      <c r="L203" s="78"/>
      <c r="M203" s="145"/>
      <c r="N203" s="119"/>
      <c r="V203" s="151">
        <f>G203</f>
        <v>0</v>
      </c>
    </row>
    <row r="204" spans="1:22" ht="21" thickBot="1" x14ac:dyDescent="0.3">
      <c r="A204" s="750"/>
      <c r="B204" s="555" t="s">
        <v>34</v>
      </c>
      <c r="C204" s="555" t="s">
        <v>35</v>
      </c>
      <c r="D204" s="555" t="s">
        <v>5600</v>
      </c>
      <c r="E204" s="840" t="s">
        <v>5601</v>
      </c>
      <c r="F204" s="840"/>
      <c r="G204" s="730"/>
      <c r="H204" s="731"/>
      <c r="I204" s="732"/>
      <c r="J204" s="149" t="s">
        <v>5630</v>
      </c>
      <c r="K204" s="82"/>
      <c r="L204" s="82"/>
      <c r="M204" s="150"/>
      <c r="N204" s="119"/>
      <c r="V204" s="151"/>
    </row>
    <row r="205" spans="1:22" ht="13.8" thickBot="1" x14ac:dyDescent="0.3">
      <c r="A205" s="842"/>
      <c r="B205" s="152"/>
      <c r="C205" s="152"/>
      <c r="D205" s="153"/>
      <c r="E205" s="154" t="s">
        <v>5605</v>
      </c>
      <c r="F205" s="155"/>
      <c r="G205" s="712"/>
      <c r="H205" s="713"/>
      <c r="I205" s="714"/>
      <c r="J205" s="149" t="s">
        <v>5631</v>
      </c>
      <c r="K205" s="82"/>
      <c r="L205" s="82"/>
      <c r="M205" s="150"/>
      <c r="N205" s="119"/>
      <c r="V205" s="151"/>
    </row>
    <row r="206" spans="1:22" ht="21.6" thickTop="1" thickBot="1" x14ac:dyDescent="0.3">
      <c r="A206" s="834">
        <f t="shared" ref="A206" si="44">A202+1</f>
        <v>48</v>
      </c>
      <c r="B206" s="553" t="s">
        <v>22</v>
      </c>
      <c r="C206" s="553" t="s">
        <v>23</v>
      </c>
      <c r="D206" s="553" t="s">
        <v>5593</v>
      </c>
      <c r="E206" s="837" t="s">
        <v>5594</v>
      </c>
      <c r="F206" s="837"/>
      <c r="G206" s="837" t="s">
        <v>17</v>
      </c>
      <c r="H206" s="771"/>
      <c r="I206" s="551"/>
      <c r="J206" s="138" t="s">
        <v>5608</v>
      </c>
      <c r="K206" s="139"/>
      <c r="L206" s="139"/>
      <c r="M206" s="140"/>
      <c r="N206" s="119"/>
      <c r="V206" s="151"/>
    </row>
    <row r="207" spans="1:22" ht="13.8" thickBot="1" x14ac:dyDescent="0.3">
      <c r="A207" s="750"/>
      <c r="B207" s="142"/>
      <c r="C207" s="142"/>
      <c r="D207" s="143"/>
      <c r="E207" s="142"/>
      <c r="F207" s="142"/>
      <c r="G207" s="726"/>
      <c r="H207" s="838"/>
      <c r="I207" s="839"/>
      <c r="J207" s="78" t="s">
        <v>5608</v>
      </c>
      <c r="K207" s="78"/>
      <c r="L207" s="78"/>
      <c r="M207" s="145"/>
      <c r="N207" s="119"/>
      <c r="V207" s="151">
        <f>G207</f>
        <v>0</v>
      </c>
    </row>
    <row r="208" spans="1:22" ht="21" thickBot="1" x14ac:dyDescent="0.3">
      <c r="A208" s="750"/>
      <c r="B208" s="555" t="s">
        <v>34</v>
      </c>
      <c r="C208" s="555" t="s">
        <v>35</v>
      </c>
      <c r="D208" s="555" t="s">
        <v>5600</v>
      </c>
      <c r="E208" s="840" t="s">
        <v>5601</v>
      </c>
      <c r="F208" s="840"/>
      <c r="G208" s="730"/>
      <c r="H208" s="731"/>
      <c r="I208" s="732"/>
      <c r="J208" s="149" t="s">
        <v>5630</v>
      </c>
      <c r="K208" s="82"/>
      <c r="L208" s="82"/>
      <c r="M208" s="150"/>
      <c r="N208" s="119"/>
      <c r="V208" s="151"/>
    </row>
    <row r="209" spans="1:22" ht="13.8" thickBot="1" x14ac:dyDescent="0.3">
      <c r="A209" s="842"/>
      <c r="B209" s="152"/>
      <c r="C209" s="152"/>
      <c r="D209" s="153"/>
      <c r="E209" s="154" t="s">
        <v>5605</v>
      </c>
      <c r="F209" s="155"/>
      <c r="G209" s="712"/>
      <c r="H209" s="713"/>
      <c r="I209" s="714"/>
      <c r="J209" s="149" t="s">
        <v>5631</v>
      </c>
      <c r="K209" s="82"/>
      <c r="L209" s="82"/>
      <c r="M209" s="150"/>
      <c r="N209" s="119"/>
      <c r="V209" s="151"/>
    </row>
    <row r="210" spans="1:22" ht="21.6" thickTop="1" thickBot="1" x14ac:dyDescent="0.3">
      <c r="A210" s="834">
        <f t="shared" ref="A210" si="45">A206+1</f>
        <v>49</v>
      </c>
      <c r="B210" s="553" t="s">
        <v>22</v>
      </c>
      <c r="C210" s="553" t="s">
        <v>23</v>
      </c>
      <c r="D210" s="553" t="s">
        <v>5593</v>
      </c>
      <c r="E210" s="837" t="s">
        <v>5594</v>
      </c>
      <c r="F210" s="837"/>
      <c r="G210" s="837" t="s">
        <v>17</v>
      </c>
      <c r="H210" s="771"/>
      <c r="I210" s="551"/>
      <c r="J210" s="138" t="s">
        <v>5608</v>
      </c>
      <c r="K210" s="139"/>
      <c r="L210" s="139"/>
      <c r="M210" s="140"/>
      <c r="N210" s="119"/>
      <c r="V210" s="151"/>
    </row>
    <row r="211" spans="1:22" ht="13.8" thickBot="1" x14ac:dyDescent="0.3">
      <c r="A211" s="750"/>
      <c r="B211" s="142"/>
      <c r="C211" s="142"/>
      <c r="D211" s="143"/>
      <c r="E211" s="142"/>
      <c r="F211" s="142"/>
      <c r="G211" s="726"/>
      <c r="H211" s="838"/>
      <c r="I211" s="839"/>
      <c r="J211" s="78" t="s">
        <v>5608</v>
      </c>
      <c r="K211" s="78"/>
      <c r="L211" s="78"/>
      <c r="M211" s="145"/>
      <c r="N211" s="119"/>
      <c r="V211" s="151">
        <f>G211</f>
        <v>0</v>
      </c>
    </row>
    <row r="212" spans="1:22" ht="21" thickBot="1" x14ac:dyDescent="0.3">
      <c r="A212" s="750"/>
      <c r="B212" s="555" t="s">
        <v>34</v>
      </c>
      <c r="C212" s="555" t="s">
        <v>35</v>
      </c>
      <c r="D212" s="555" t="s">
        <v>5600</v>
      </c>
      <c r="E212" s="840" t="s">
        <v>5601</v>
      </c>
      <c r="F212" s="840"/>
      <c r="G212" s="730"/>
      <c r="H212" s="731"/>
      <c r="I212" s="732"/>
      <c r="J212" s="149" t="s">
        <v>5630</v>
      </c>
      <c r="K212" s="82"/>
      <c r="L212" s="82"/>
      <c r="M212" s="150"/>
      <c r="N212" s="119"/>
      <c r="V212" s="151"/>
    </row>
    <row r="213" spans="1:22" ht="13.8" thickBot="1" x14ac:dyDescent="0.3">
      <c r="A213" s="842"/>
      <c r="B213" s="152"/>
      <c r="C213" s="152"/>
      <c r="D213" s="153"/>
      <c r="E213" s="154" t="s">
        <v>5605</v>
      </c>
      <c r="F213" s="155"/>
      <c r="G213" s="712"/>
      <c r="H213" s="713"/>
      <c r="I213" s="714"/>
      <c r="J213" s="149" t="s">
        <v>5631</v>
      </c>
      <c r="K213" s="82"/>
      <c r="L213" s="82"/>
      <c r="M213" s="150"/>
      <c r="N213" s="119"/>
      <c r="V213" s="151"/>
    </row>
    <row r="214" spans="1:22" ht="21.6" thickTop="1" thickBot="1" x14ac:dyDescent="0.3">
      <c r="A214" s="834">
        <f t="shared" ref="A214" si="46">A210+1</f>
        <v>50</v>
      </c>
      <c r="B214" s="553" t="s">
        <v>22</v>
      </c>
      <c r="C214" s="553" t="s">
        <v>23</v>
      </c>
      <c r="D214" s="553" t="s">
        <v>5593</v>
      </c>
      <c r="E214" s="837" t="s">
        <v>5594</v>
      </c>
      <c r="F214" s="837"/>
      <c r="G214" s="837" t="s">
        <v>17</v>
      </c>
      <c r="H214" s="771"/>
      <c r="I214" s="551"/>
      <c r="J214" s="138" t="s">
        <v>5608</v>
      </c>
      <c r="K214" s="139"/>
      <c r="L214" s="139"/>
      <c r="M214" s="140"/>
      <c r="N214" s="119"/>
      <c r="V214" s="151"/>
    </row>
    <row r="215" spans="1:22" ht="13.8" thickBot="1" x14ac:dyDescent="0.3">
      <c r="A215" s="750"/>
      <c r="B215" s="142"/>
      <c r="C215" s="142"/>
      <c r="D215" s="143"/>
      <c r="E215" s="142"/>
      <c r="F215" s="142"/>
      <c r="G215" s="726"/>
      <c r="H215" s="838"/>
      <c r="I215" s="839"/>
      <c r="J215" s="78" t="s">
        <v>5608</v>
      </c>
      <c r="K215" s="78"/>
      <c r="L215" s="78"/>
      <c r="M215" s="145"/>
      <c r="N215" s="119"/>
      <c r="V215" s="151">
        <f>G215</f>
        <v>0</v>
      </c>
    </row>
    <row r="216" spans="1:22" ht="21" thickBot="1" x14ac:dyDescent="0.3">
      <c r="A216" s="750"/>
      <c r="B216" s="555" t="s">
        <v>34</v>
      </c>
      <c r="C216" s="555" t="s">
        <v>35</v>
      </c>
      <c r="D216" s="555" t="s">
        <v>5600</v>
      </c>
      <c r="E216" s="840" t="s">
        <v>5601</v>
      </c>
      <c r="F216" s="840"/>
      <c r="G216" s="730"/>
      <c r="H216" s="731"/>
      <c r="I216" s="732"/>
      <c r="J216" s="149" t="s">
        <v>5630</v>
      </c>
      <c r="K216" s="82"/>
      <c r="L216" s="82"/>
      <c r="M216" s="150"/>
      <c r="N216" s="119"/>
      <c r="V216" s="151"/>
    </row>
    <row r="217" spans="1:22" ht="13.8" thickBot="1" x14ac:dyDescent="0.3">
      <c r="A217" s="842"/>
      <c r="B217" s="152"/>
      <c r="C217" s="152"/>
      <c r="D217" s="153"/>
      <c r="E217" s="154" t="s">
        <v>5605</v>
      </c>
      <c r="F217" s="155"/>
      <c r="G217" s="712"/>
      <c r="H217" s="713"/>
      <c r="I217" s="714"/>
      <c r="J217" s="149" t="s">
        <v>5631</v>
      </c>
      <c r="K217" s="82"/>
      <c r="L217" s="82"/>
      <c r="M217" s="150"/>
      <c r="N217" s="119"/>
      <c r="V217" s="151"/>
    </row>
    <row r="218" spans="1:22" ht="21.6" thickTop="1" thickBot="1" x14ac:dyDescent="0.3">
      <c r="A218" s="834">
        <f t="shared" ref="A218" si="47">A214+1</f>
        <v>51</v>
      </c>
      <c r="B218" s="553" t="s">
        <v>22</v>
      </c>
      <c r="C218" s="553" t="s">
        <v>23</v>
      </c>
      <c r="D218" s="553" t="s">
        <v>5593</v>
      </c>
      <c r="E218" s="837" t="s">
        <v>5594</v>
      </c>
      <c r="F218" s="837"/>
      <c r="G218" s="837" t="s">
        <v>17</v>
      </c>
      <c r="H218" s="771"/>
      <c r="I218" s="551"/>
      <c r="J218" s="138" t="s">
        <v>5608</v>
      </c>
      <c r="K218" s="139"/>
      <c r="L218" s="139"/>
      <c r="M218" s="140"/>
      <c r="N218" s="119"/>
      <c r="V218" s="151"/>
    </row>
    <row r="219" spans="1:22" ht="13.8" thickBot="1" x14ac:dyDescent="0.3">
      <c r="A219" s="750"/>
      <c r="B219" s="142"/>
      <c r="C219" s="142"/>
      <c r="D219" s="143"/>
      <c r="E219" s="142"/>
      <c r="F219" s="142"/>
      <c r="G219" s="726"/>
      <c r="H219" s="838"/>
      <c r="I219" s="839"/>
      <c r="J219" s="78" t="s">
        <v>5608</v>
      </c>
      <c r="K219" s="78"/>
      <c r="L219" s="78"/>
      <c r="M219" s="145"/>
      <c r="N219" s="119"/>
      <c r="V219" s="151">
        <f>G219</f>
        <v>0</v>
      </c>
    </row>
    <row r="220" spans="1:22" ht="21" thickBot="1" x14ac:dyDescent="0.3">
      <c r="A220" s="750"/>
      <c r="B220" s="555" t="s">
        <v>34</v>
      </c>
      <c r="C220" s="555" t="s">
        <v>35</v>
      </c>
      <c r="D220" s="555" t="s">
        <v>5600</v>
      </c>
      <c r="E220" s="840" t="s">
        <v>5601</v>
      </c>
      <c r="F220" s="840"/>
      <c r="G220" s="730"/>
      <c r="H220" s="731"/>
      <c r="I220" s="732"/>
      <c r="J220" s="149" t="s">
        <v>5630</v>
      </c>
      <c r="K220" s="82"/>
      <c r="L220" s="82"/>
      <c r="M220" s="150"/>
      <c r="N220" s="119"/>
      <c r="V220" s="151"/>
    </row>
    <row r="221" spans="1:22" ht="13.8" thickBot="1" x14ac:dyDescent="0.3">
      <c r="A221" s="842"/>
      <c r="B221" s="152"/>
      <c r="C221" s="152"/>
      <c r="D221" s="153"/>
      <c r="E221" s="154" t="s">
        <v>5605</v>
      </c>
      <c r="F221" s="155"/>
      <c r="G221" s="712"/>
      <c r="H221" s="713"/>
      <c r="I221" s="714"/>
      <c r="J221" s="149" t="s">
        <v>5631</v>
      </c>
      <c r="K221" s="82"/>
      <c r="L221" s="82"/>
      <c r="M221" s="150"/>
      <c r="N221" s="119"/>
      <c r="V221" s="151"/>
    </row>
    <row r="222" spans="1:22" ht="21.6" thickTop="1" thickBot="1" x14ac:dyDescent="0.3">
      <c r="A222" s="834">
        <f t="shared" ref="A222" si="48">A218+1</f>
        <v>52</v>
      </c>
      <c r="B222" s="553" t="s">
        <v>22</v>
      </c>
      <c r="C222" s="553" t="s">
        <v>23</v>
      </c>
      <c r="D222" s="553" t="s">
        <v>5593</v>
      </c>
      <c r="E222" s="837" t="s">
        <v>5594</v>
      </c>
      <c r="F222" s="837"/>
      <c r="G222" s="837" t="s">
        <v>17</v>
      </c>
      <c r="H222" s="771"/>
      <c r="I222" s="551"/>
      <c r="J222" s="138" t="s">
        <v>5608</v>
      </c>
      <c r="K222" s="139"/>
      <c r="L222" s="139"/>
      <c r="M222" s="140"/>
      <c r="N222" s="119"/>
      <c r="V222" s="151"/>
    </row>
    <row r="223" spans="1:22" ht="13.8" thickBot="1" x14ac:dyDescent="0.3">
      <c r="A223" s="750"/>
      <c r="B223" s="142"/>
      <c r="C223" s="142"/>
      <c r="D223" s="143"/>
      <c r="E223" s="142"/>
      <c r="F223" s="142"/>
      <c r="G223" s="726"/>
      <c r="H223" s="838"/>
      <c r="I223" s="839"/>
      <c r="J223" s="78" t="s">
        <v>5608</v>
      </c>
      <c r="K223" s="78"/>
      <c r="L223" s="78"/>
      <c r="M223" s="145"/>
      <c r="N223" s="119"/>
      <c r="V223" s="151">
        <f>G223</f>
        <v>0</v>
      </c>
    </row>
    <row r="224" spans="1:22" ht="21" thickBot="1" x14ac:dyDescent="0.3">
      <c r="A224" s="750"/>
      <c r="B224" s="555" t="s">
        <v>34</v>
      </c>
      <c r="C224" s="555" t="s">
        <v>35</v>
      </c>
      <c r="D224" s="555" t="s">
        <v>5600</v>
      </c>
      <c r="E224" s="840" t="s">
        <v>5601</v>
      </c>
      <c r="F224" s="840"/>
      <c r="G224" s="730"/>
      <c r="H224" s="731"/>
      <c r="I224" s="732"/>
      <c r="J224" s="149" t="s">
        <v>5630</v>
      </c>
      <c r="K224" s="82"/>
      <c r="L224" s="82"/>
      <c r="M224" s="150"/>
      <c r="N224" s="119"/>
      <c r="V224" s="151"/>
    </row>
    <row r="225" spans="1:22" ht="13.8" thickBot="1" x14ac:dyDescent="0.3">
      <c r="A225" s="842"/>
      <c r="B225" s="152"/>
      <c r="C225" s="152"/>
      <c r="D225" s="153"/>
      <c r="E225" s="154" t="s">
        <v>5605</v>
      </c>
      <c r="F225" s="155"/>
      <c r="G225" s="712"/>
      <c r="H225" s="713"/>
      <c r="I225" s="714"/>
      <c r="J225" s="149" t="s">
        <v>5631</v>
      </c>
      <c r="K225" s="82"/>
      <c r="L225" s="82"/>
      <c r="M225" s="150"/>
      <c r="N225" s="119"/>
      <c r="V225" s="151"/>
    </row>
    <row r="226" spans="1:22" ht="21.6" thickTop="1" thickBot="1" x14ac:dyDescent="0.3">
      <c r="A226" s="834">
        <f t="shared" ref="A226" si="49">A222+1</f>
        <v>53</v>
      </c>
      <c r="B226" s="553" t="s">
        <v>22</v>
      </c>
      <c r="C226" s="553" t="s">
        <v>23</v>
      </c>
      <c r="D226" s="553" t="s">
        <v>5593</v>
      </c>
      <c r="E226" s="837" t="s">
        <v>5594</v>
      </c>
      <c r="F226" s="837"/>
      <c r="G226" s="837" t="s">
        <v>17</v>
      </c>
      <c r="H226" s="771"/>
      <c r="I226" s="551"/>
      <c r="J226" s="138" t="s">
        <v>5608</v>
      </c>
      <c r="K226" s="139"/>
      <c r="L226" s="139"/>
      <c r="M226" s="140"/>
      <c r="N226" s="119"/>
      <c r="V226" s="151"/>
    </row>
    <row r="227" spans="1:22" ht="13.8" thickBot="1" x14ac:dyDescent="0.3">
      <c r="A227" s="750"/>
      <c r="B227" s="142"/>
      <c r="C227" s="142"/>
      <c r="D227" s="143"/>
      <c r="E227" s="142"/>
      <c r="F227" s="142"/>
      <c r="G227" s="726"/>
      <c r="H227" s="838"/>
      <c r="I227" s="839"/>
      <c r="J227" s="78" t="s">
        <v>5608</v>
      </c>
      <c r="K227" s="78"/>
      <c r="L227" s="78"/>
      <c r="M227" s="145"/>
      <c r="N227" s="119"/>
      <c r="V227" s="151">
        <f>G227</f>
        <v>0</v>
      </c>
    </row>
    <row r="228" spans="1:22" ht="21" thickBot="1" x14ac:dyDescent="0.3">
      <c r="A228" s="750"/>
      <c r="B228" s="555" t="s">
        <v>34</v>
      </c>
      <c r="C228" s="555" t="s">
        <v>35</v>
      </c>
      <c r="D228" s="555" t="s">
        <v>5600</v>
      </c>
      <c r="E228" s="840" t="s">
        <v>5601</v>
      </c>
      <c r="F228" s="840"/>
      <c r="G228" s="730"/>
      <c r="H228" s="731"/>
      <c r="I228" s="732"/>
      <c r="J228" s="149" t="s">
        <v>5630</v>
      </c>
      <c r="K228" s="82"/>
      <c r="L228" s="82"/>
      <c r="M228" s="150"/>
      <c r="N228" s="119"/>
      <c r="V228" s="151"/>
    </row>
    <row r="229" spans="1:22" ht="13.8" thickBot="1" x14ac:dyDescent="0.3">
      <c r="A229" s="842"/>
      <c r="B229" s="152"/>
      <c r="C229" s="152"/>
      <c r="D229" s="153"/>
      <c r="E229" s="154" t="s">
        <v>5605</v>
      </c>
      <c r="F229" s="155"/>
      <c r="G229" s="712"/>
      <c r="H229" s="713"/>
      <c r="I229" s="714"/>
      <c r="J229" s="149" t="s">
        <v>5631</v>
      </c>
      <c r="K229" s="82"/>
      <c r="L229" s="82"/>
      <c r="M229" s="150"/>
      <c r="N229" s="119"/>
      <c r="V229" s="151"/>
    </row>
    <row r="230" spans="1:22" ht="21.6" thickTop="1" thickBot="1" x14ac:dyDescent="0.3">
      <c r="A230" s="834">
        <f t="shared" ref="A230" si="50">A226+1</f>
        <v>54</v>
      </c>
      <c r="B230" s="553" t="s">
        <v>22</v>
      </c>
      <c r="C230" s="553" t="s">
        <v>23</v>
      </c>
      <c r="D230" s="553" t="s">
        <v>5593</v>
      </c>
      <c r="E230" s="837" t="s">
        <v>5594</v>
      </c>
      <c r="F230" s="837"/>
      <c r="G230" s="837" t="s">
        <v>17</v>
      </c>
      <c r="H230" s="771"/>
      <c r="I230" s="551"/>
      <c r="J230" s="138" t="s">
        <v>5608</v>
      </c>
      <c r="K230" s="139"/>
      <c r="L230" s="139"/>
      <c r="M230" s="140"/>
      <c r="N230" s="119"/>
      <c r="V230" s="151"/>
    </row>
    <row r="231" spans="1:22" ht="13.8" thickBot="1" x14ac:dyDescent="0.3">
      <c r="A231" s="750"/>
      <c r="B231" s="142"/>
      <c r="C231" s="142"/>
      <c r="D231" s="143"/>
      <c r="E231" s="142"/>
      <c r="F231" s="142"/>
      <c r="G231" s="726"/>
      <c r="H231" s="838"/>
      <c r="I231" s="839"/>
      <c r="J231" s="78" t="s">
        <v>5608</v>
      </c>
      <c r="K231" s="78"/>
      <c r="L231" s="78"/>
      <c r="M231" s="145"/>
      <c r="N231" s="119"/>
      <c r="V231" s="151">
        <f>G231</f>
        <v>0</v>
      </c>
    </row>
    <row r="232" spans="1:22" ht="21" thickBot="1" x14ac:dyDescent="0.3">
      <c r="A232" s="750"/>
      <c r="B232" s="555" t="s">
        <v>34</v>
      </c>
      <c r="C232" s="555" t="s">
        <v>35</v>
      </c>
      <c r="D232" s="555" t="s">
        <v>5600</v>
      </c>
      <c r="E232" s="840" t="s">
        <v>5601</v>
      </c>
      <c r="F232" s="840"/>
      <c r="G232" s="730"/>
      <c r="H232" s="731"/>
      <c r="I232" s="732"/>
      <c r="J232" s="149" t="s">
        <v>5630</v>
      </c>
      <c r="K232" s="82"/>
      <c r="L232" s="82"/>
      <c r="M232" s="150"/>
      <c r="N232" s="119"/>
      <c r="V232" s="151"/>
    </row>
    <row r="233" spans="1:22" ht="13.8" thickBot="1" x14ac:dyDescent="0.3">
      <c r="A233" s="842"/>
      <c r="B233" s="152"/>
      <c r="C233" s="152"/>
      <c r="D233" s="153"/>
      <c r="E233" s="154" t="s">
        <v>5605</v>
      </c>
      <c r="F233" s="155"/>
      <c r="G233" s="712"/>
      <c r="H233" s="713"/>
      <c r="I233" s="714"/>
      <c r="J233" s="149" t="s">
        <v>5631</v>
      </c>
      <c r="K233" s="82"/>
      <c r="L233" s="82"/>
      <c r="M233" s="150"/>
      <c r="N233" s="119"/>
      <c r="V233" s="151"/>
    </row>
    <row r="234" spans="1:22" ht="21.6" thickTop="1" thickBot="1" x14ac:dyDescent="0.3">
      <c r="A234" s="834">
        <f t="shared" ref="A234" si="51">A230+1</f>
        <v>55</v>
      </c>
      <c r="B234" s="553" t="s">
        <v>22</v>
      </c>
      <c r="C234" s="553" t="s">
        <v>23</v>
      </c>
      <c r="D234" s="553" t="s">
        <v>5593</v>
      </c>
      <c r="E234" s="837" t="s">
        <v>5594</v>
      </c>
      <c r="F234" s="837"/>
      <c r="G234" s="837" t="s">
        <v>17</v>
      </c>
      <c r="H234" s="771"/>
      <c r="I234" s="551"/>
      <c r="J234" s="138" t="s">
        <v>5608</v>
      </c>
      <c r="K234" s="139"/>
      <c r="L234" s="139"/>
      <c r="M234" s="140"/>
      <c r="N234" s="119"/>
      <c r="V234" s="151"/>
    </row>
    <row r="235" spans="1:22" ht="13.8" thickBot="1" x14ac:dyDescent="0.3">
      <c r="A235" s="750"/>
      <c r="B235" s="142"/>
      <c r="C235" s="142"/>
      <c r="D235" s="143"/>
      <c r="E235" s="142"/>
      <c r="F235" s="142"/>
      <c r="G235" s="726"/>
      <c r="H235" s="838"/>
      <c r="I235" s="839"/>
      <c r="J235" s="78" t="s">
        <v>5608</v>
      </c>
      <c r="K235" s="78"/>
      <c r="L235" s="78"/>
      <c r="M235" s="145"/>
      <c r="N235" s="119"/>
      <c r="V235" s="151">
        <f>G235</f>
        <v>0</v>
      </c>
    </row>
    <row r="236" spans="1:22" ht="21" thickBot="1" x14ac:dyDescent="0.3">
      <c r="A236" s="750"/>
      <c r="B236" s="555" t="s">
        <v>34</v>
      </c>
      <c r="C236" s="555" t="s">
        <v>35</v>
      </c>
      <c r="D236" s="555" t="s">
        <v>5600</v>
      </c>
      <c r="E236" s="840" t="s">
        <v>5601</v>
      </c>
      <c r="F236" s="840"/>
      <c r="G236" s="730"/>
      <c r="H236" s="731"/>
      <c r="I236" s="732"/>
      <c r="J236" s="149" t="s">
        <v>5630</v>
      </c>
      <c r="K236" s="82"/>
      <c r="L236" s="82"/>
      <c r="M236" s="150"/>
      <c r="N236" s="119"/>
      <c r="V236" s="151"/>
    </row>
    <row r="237" spans="1:22" ht="13.8" thickBot="1" x14ac:dyDescent="0.3">
      <c r="A237" s="842"/>
      <c r="B237" s="152"/>
      <c r="C237" s="152"/>
      <c r="D237" s="153"/>
      <c r="E237" s="154" t="s">
        <v>5605</v>
      </c>
      <c r="F237" s="155"/>
      <c r="G237" s="712"/>
      <c r="H237" s="713"/>
      <c r="I237" s="714"/>
      <c r="J237" s="149" t="s">
        <v>5631</v>
      </c>
      <c r="K237" s="82"/>
      <c r="L237" s="82"/>
      <c r="M237" s="150"/>
      <c r="N237" s="119"/>
      <c r="V237" s="151"/>
    </row>
    <row r="238" spans="1:22" ht="21.6" thickTop="1" thickBot="1" x14ac:dyDescent="0.3">
      <c r="A238" s="834">
        <f t="shared" ref="A238" si="52">A234+1</f>
        <v>56</v>
      </c>
      <c r="B238" s="553" t="s">
        <v>22</v>
      </c>
      <c r="C238" s="553" t="s">
        <v>23</v>
      </c>
      <c r="D238" s="553" t="s">
        <v>5593</v>
      </c>
      <c r="E238" s="837" t="s">
        <v>5594</v>
      </c>
      <c r="F238" s="837"/>
      <c r="G238" s="837" t="s">
        <v>17</v>
      </c>
      <c r="H238" s="771"/>
      <c r="I238" s="551"/>
      <c r="J238" s="138" t="s">
        <v>5608</v>
      </c>
      <c r="K238" s="139"/>
      <c r="L238" s="139"/>
      <c r="M238" s="140"/>
      <c r="N238" s="119"/>
      <c r="V238" s="151"/>
    </row>
    <row r="239" spans="1:22" ht="13.8" thickBot="1" x14ac:dyDescent="0.3">
      <c r="A239" s="750"/>
      <c r="B239" s="142"/>
      <c r="C239" s="142"/>
      <c r="D239" s="143"/>
      <c r="E239" s="142"/>
      <c r="F239" s="142"/>
      <c r="G239" s="726"/>
      <c r="H239" s="838"/>
      <c r="I239" s="839"/>
      <c r="J239" s="78" t="s">
        <v>5608</v>
      </c>
      <c r="K239" s="78"/>
      <c r="L239" s="78"/>
      <c r="M239" s="145"/>
      <c r="N239" s="119"/>
      <c r="V239" s="151">
        <f>G239</f>
        <v>0</v>
      </c>
    </row>
    <row r="240" spans="1:22" ht="21" thickBot="1" x14ac:dyDescent="0.3">
      <c r="A240" s="750"/>
      <c r="B240" s="555" t="s">
        <v>34</v>
      </c>
      <c r="C240" s="555" t="s">
        <v>35</v>
      </c>
      <c r="D240" s="555" t="s">
        <v>5600</v>
      </c>
      <c r="E240" s="840" t="s">
        <v>5601</v>
      </c>
      <c r="F240" s="840"/>
      <c r="G240" s="730"/>
      <c r="H240" s="731"/>
      <c r="I240" s="732"/>
      <c r="J240" s="149" t="s">
        <v>5630</v>
      </c>
      <c r="K240" s="82"/>
      <c r="L240" s="82"/>
      <c r="M240" s="150"/>
      <c r="N240" s="119"/>
      <c r="V240" s="151"/>
    </row>
    <row r="241" spans="1:22" ht="13.8" thickBot="1" x14ac:dyDescent="0.3">
      <c r="A241" s="842"/>
      <c r="B241" s="152"/>
      <c r="C241" s="152"/>
      <c r="D241" s="153"/>
      <c r="E241" s="154" t="s">
        <v>5605</v>
      </c>
      <c r="F241" s="155"/>
      <c r="G241" s="712"/>
      <c r="H241" s="713"/>
      <c r="I241" s="714"/>
      <c r="J241" s="149" t="s">
        <v>5631</v>
      </c>
      <c r="K241" s="82"/>
      <c r="L241" s="82"/>
      <c r="M241" s="150"/>
      <c r="N241" s="119"/>
      <c r="V241" s="151"/>
    </row>
    <row r="242" spans="1:22" ht="21.6" thickTop="1" thickBot="1" x14ac:dyDescent="0.3">
      <c r="A242" s="834">
        <f t="shared" ref="A242" si="53">A238+1</f>
        <v>57</v>
      </c>
      <c r="B242" s="553" t="s">
        <v>22</v>
      </c>
      <c r="C242" s="553" t="s">
        <v>23</v>
      </c>
      <c r="D242" s="553" t="s">
        <v>5593</v>
      </c>
      <c r="E242" s="837" t="s">
        <v>5594</v>
      </c>
      <c r="F242" s="837"/>
      <c r="G242" s="837" t="s">
        <v>17</v>
      </c>
      <c r="H242" s="771"/>
      <c r="I242" s="551"/>
      <c r="J242" s="138" t="s">
        <v>5608</v>
      </c>
      <c r="K242" s="139"/>
      <c r="L242" s="139"/>
      <c r="M242" s="140"/>
      <c r="N242" s="119"/>
      <c r="V242" s="151"/>
    </row>
    <row r="243" spans="1:22" ht="13.8" thickBot="1" x14ac:dyDescent="0.3">
      <c r="A243" s="750"/>
      <c r="B243" s="142"/>
      <c r="C243" s="142"/>
      <c r="D243" s="143"/>
      <c r="E243" s="142"/>
      <c r="F243" s="142"/>
      <c r="G243" s="726"/>
      <c r="H243" s="838"/>
      <c r="I243" s="839"/>
      <c r="J243" s="78" t="s">
        <v>5608</v>
      </c>
      <c r="K243" s="78"/>
      <c r="L243" s="78"/>
      <c r="M243" s="145"/>
      <c r="N243" s="119"/>
      <c r="V243" s="151">
        <f>G243</f>
        <v>0</v>
      </c>
    </row>
    <row r="244" spans="1:22" ht="21" thickBot="1" x14ac:dyDescent="0.3">
      <c r="A244" s="750"/>
      <c r="B244" s="555" t="s">
        <v>34</v>
      </c>
      <c r="C244" s="555" t="s">
        <v>35</v>
      </c>
      <c r="D244" s="555" t="s">
        <v>5600</v>
      </c>
      <c r="E244" s="840" t="s">
        <v>5601</v>
      </c>
      <c r="F244" s="840"/>
      <c r="G244" s="730"/>
      <c r="H244" s="731"/>
      <c r="I244" s="732"/>
      <c r="J244" s="149" t="s">
        <v>5630</v>
      </c>
      <c r="K244" s="82"/>
      <c r="L244" s="82"/>
      <c r="M244" s="150"/>
      <c r="N244" s="119"/>
      <c r="V244" s="151"/>
    </row>
    <row r="245" spans="1:22" ht="13.8" thickBot="1" x14ac:dyDescent="0.3">
      <c r="A245" s="842"/>
      <c r="B245" s="152"/>
      <c r="C245" s="152"/>
      <c r="D245" s="153"/>
      <c r="E245" s="154" t="s">
        <v>5605</v>
      </c>
      <c r="F245" s="155"/>
      <c r="G245" s="712"/>
      <c r="H245" s="713"/>
      <c r="I245" s="714"/>
      <c r="J245" s="149" t="s">
        <v>5631</v>
      </c>
      <c r="K245" s="82"/>
      <c r="L245" s="82"/>
      <c r="M245" s="150"/>
      <c r="N245" s="119"/>
      <c r="V245" s="151"/>
    </row>
    <row r="246" spans="1:22" ht="21.6" thickTop="1" thickBot="1" x14ac:dyDescent="0.3">
      <c r="A246" s="834">
        <f t="shared" ref="A246" si="54">A242+1</f>
        <v>58</v>
      </c>
      <c r="B246" s="553" t="s">
        <v>22</v>
      </c>
      <c r="C246" s="553" t="s">
        <v>23</v>
      </c>
      <c r="D246" s="553" t="s">
        <v>5593</v>
      </c>
      <c r="E246" s="837" t="s">
        <v>5594</v>
      </c>
      <c r="F246" s="837"/>
      <c r="G246" s="837" t="s">
        <v>17</v>
      </c>
      <c r="H246" s="771"/>
      <c r="I246" s="551"/>
      <c r="J246" s="138" t="s">
        <v>5608</v>
      </c>
      <c r="K246" s="139"/>
      <c r="L246" s="139"/>
      <c r="M246" s="140"/>
      <c r="N246" s="119"/>
      <c r="V246" s="151"/>
    </row>
    <row r="247" spans="1:22" ht="13.8" thickBot="1" x14ac:dyDescent="0.3">
      <c r="A247" s="750"/>
      <c r="B247" s="142"/>
      <c r="C247" s="142"/>
      <c r="D247" s="143"/>
      <c r="E247" s="142"/>
      <c r="F247" s="142"/>
      <c r="G247" s="726"/>
      <c r="H247" s="838"/>
      <c r="I247" s="839"/>
      <c r="J247" s="78" t="s">
        <v>5608</v>
      </c>
      <c r="K247" s="78"/>
      <c r="L247" s="78"/>
      <c r="M247" s="145"/>
      <c r="N247" s="119"/>
      <c r="V247" s="151">
        <f>G247</f>
        <v>0</v>
      </c>
    </row>
    <row r="248" spans="1:22" ht="21" thickBot="1" x14ac:dyDescent="0.3">
      <c r="A248" s="750"/>
      <c r="B248" s="555" t="s">
        <v>34</v>
      </c>
      <c r="C248" s="555" t="s">
        <v>35</v>
      </c>
      <c r="D248" s="555" t="s">
        <v>5600</v>
      </c>
      <c r="E248" s="840" t="s">
        <v>5601</v>
      </c>
      <c r="F248" s="840"/>
      <c r="G248" s="730"/>
      <c r="H248" s="731"/>
      <c r="I248" s="732"/>
      <c r="J248" s="149" t="s">
        <v>5630</v>
      </c>
      <c r="K248" s="82"/>
      <c r="L248" s="82"/>
      <c r="M248" s="150"/>
      <c r="N248" s="119"/>
      <c r="V248" s="151"/>
    </row>
    <row r="249" spans="1:22" ht="13.8" thickBot="1" x14ac:dyDescent="0.3">
      <c r="A249" s="842"/>
      <c r="B249" s="152"/>
      <c r="C249" s="152"/>
      <c r="D249" s="153"/>
      <c r="E249" s="154" t="s">
        <v>5605</v>
      </c>
      <c r="F249" s="155"/>
      <c r="G249" s="712"/>
      <c r="H249" s="713"/>
      <c r="I249" s="714"/>
      <c r="J249" s="149" t="s">
        <v>5631</v>
      </c>
      <c r="K249" s="82"/>
      <c r="L249" s="82"/>
      <c r="M249" s="150"/>
      <c r="N249" s="119"/>
      <c r="V249" s="151"/>
    </row>
    <row r="250" spans="1:22" ht="21.6" thickTop="1" thickBot="1" x14ac:dyDescent="0.3">
      <c r="A250" s="834">
        <f t="shared" ref="A250" si="55">A246+1</f>
        <v>59</v>
      </c>
      <c r="B250" s="553" t="s">
        <v>22</v>
      </c>
      <c r="C250" s="553" t="s">
        <v>23</v>
      </c>
      <c r="D250" s="553" t="s">
        <v>5593</v>
      </c>
      <c r="E250" s="837" t="s">
        <v>5594</v>
      </c>
      <c r="F250" s="837"/>
      <c r="G250" s="837" t="s">
        <v>17</v>
      </c>
      <c r="H250" s="771"/>
      <c r="I250" s="551"/>
      <c r="J250" s="138" t="s">
        <v>5608</v>
      </c>
      <c r="K250" s="139"/>
      <c r="L250" s="139"/>
      <c r="M250" s="140"/>
      <c r="N250" s="119"/>
      <c r="V250" s="151"/>
    </row>
    <row r="251" spans="1:22" ht="13.8" thickBot="1" x14ac:dyDescent="0.3">
      <c r="A251" s="750"/>
      <c r="B251" s="142"/>
      <c r="C251" s="142"/>
      <c r="D251" s="143"/>
      <c r="E251" s="142"/>
      <c r="F251" s="142"/>
      <c r="G251" s="726"/>
      <c r="H251" s="838"/>
      <c r="I251" s="839"/>
      <c r="J251" s="78" t="s">
        <v>5608</v>
      </c>
      <c r="K251" s="78"/>
      <c r="L251" s="78"/>
      <c r="M251" s="145"/>
      <c r="N251" s="119"/>
      <c r="V251" s="151">
        <f>G251</f>
        <v>0</v>
      </c>
    </row>
    <row r="252" spans="1:22" ht="21" thickBot="1" x14ac:dyDescent="0.3">
      <c r="A252" s="750"/>
      <c r="B252" s="555" t="s">
        <v>34</v>
      </c>
      <c r="C252" s="555" t="s">
        <v>35</v>
      </c>
      <c r="D252" s="555" t="s">
        <v>5600</v>
      </c>
      <c r="E252" s="840" t="s">
        <v>5601</v>
      </c>
      <c r="F252" s="840"/>
      <c r="G252" s="730"/>
      <c r="H252" s="731"/>
      <c r="I252" s="732"/>
      <c r="J252" s="149" t="s">
        <v>5630</v>
      </c>
      <c r="K252" s="82"/>
      <c r="L252" s="82"/>
      <c r="M252" s="150"/>
      <c r="N252" s="119"/>
      <c r="V252" s="151"/>
    </row>
    <row r="253" spans="1:22" ht="13.8" thickBot="1" x14ac:dyDescent="0.3">
      <c r="A253" s="842"/>
      <c r="B253" s="152"/>
      <c r="C253" s="152"/>
      <c r="D253" s="153"/>
      <c r="E253" s="154" t="s">
        <v>5605</v>
      </c>
      <c r="F253" s="155"/>
      <c r="G253" s="712"/>
      <c r="H253" s="713"/>
      <c r="I253" s="714"/>
      <c r="J253" s="149" t="s">
        <v>5631</v>
      </c>
      <c r="K253" s="82"/>
      <c r="L253" s="82"/>
      <c r="M253" s="150"/>
      <c r="N253" s="119"/>
      <c r="V253" s="151"/>
    </row>
    <row r="254" spans="1:22" ht="21.6" thickTop="1" thickBot="1" x14ac:dyDescent="0.3">
      <c r="A254" s="834">
        <f t="shared" ref="A254" si="56">A250+1</f>
        <v>60</v>
      </c>
      <c r="B254" s="553" t="s">
        <v>22</v>
      </c>
      <c r="C254" s="553" t="s">
        <v>23</v>
      </c>
      <c r="D254" s="553" t="s">
        <v>5593</v>
      </c>
      <c r="E254" s="837" t="s">
        <v>5594</v>
      </c>
      <c r="F254" s="837"/>
      <c r="G254" s="837" t="s">
        <v>17</v>
      </c>
      <c r="H254" s="771"/>
      <c r="I254" s="551"/>
      <c r="J254" s="138" t="s">
        <v>5608</v>
      </c>
      <c r="K254" s="139"/>
      <c r="L254" s="139"/>
      <c r="M254" s="140"/>
      <c r="N254" s="119"/>
      <c r="V254" s="151"/>
    </row>
    <row r="255" spans="1:22" ht="13.8" thickBot="1" x14ac:dyDescent="0.3">
      <c r="A255" s="750"/>
      <c r="B255" s="142"/>
      <c r="C255" s="142"/>
      <c r="D255" s="143"/>
      <c r="E255" s="142"/>
      <c r="F255" s="142"/>
      <c r="G255" s="726"/>
      <c r="H255" s="838"/>
      <c r="I255" s="839"/>
      <c r="J255" s="78" t="s">
        <v>5608</v>
      </c>
      <c r="K255" s="78"/>
      <c r="L255" s="78"/>
      <c r="M255" s="145"/>
      <c r="N255" s="119"/>
      <c r="V255" s="151">
        <f>G255</f>
        <v>0</v>
      </c>
    </row>
    <row r="256" spans="1:22" ht="21" thickBot="1" x14ac:dyDescent="0.3">
      <c r="A256" s="750"/>
      <c r="B256" s="555" t="s">
        <v>34</v>
      </c>
      <c r="C256" s="555" t="s">
        <v>35</v>
      </c>
      <c r="D256" s="555" t="s">
        <v>5600</v>
      </c>
      <c r="E256" s="840" t="s">
        <v>5601</v>
      </c>
      <c r="F256" s="840"/>
      <c r="G256" s="730"/>
      <c r="H256" s="731"/>
      <c r="I256" s="732"/>
      <c r="J256" s="149" t="s">
        <v>5630</v>
      </c>
      <c r="K256" s="82"/>
      <c r="L256" s="82"/>
      <c r="M256" s="150"/>
      <c r="N256" s="119"/>
      <c r="V256" s="151"/>
    </row>
    <row r="257" spans="1:22" ht="13.8" thickBot="1" x14ac:dyDescent="0.3">
      <c r="A257" s="842"/>
      <c r="B257" s="152"/>
      <c r="C257" s="152"/>
      <c r="D257" s="153"/>
      <c r="E257" s="154" t="s">
        <v>5605</v>
      </c>
      <c r="F257" s="155"/>
      <c r="G257" s="712"/>
      <c r="H257" s="713"/>
      <c r="I257" s="714"/>
      <c r="J257" s="149" t="s">
        <v>5631</v>
      </c>
      <c r="K257" s="82"/>
      <c r="L257" s="82"/>
      <c r="M257" s="150"/>
      <c r="N257" s="119"/>
      <c r="V257" s="151"/>
    </row>
    <row r="258" spans="1:22" ht="21.6" thickTop="1" thickBot="1" x14ac:dyDescent="0.3">
      <c r="A258" s="834">
        <f t="shared" ref="A258" si="57">A254+1</f>
        <v>61</v>
      </c>
      <c r="B258" s="553" t="s">
        <v>22</v>
      </c>
      <c r="C258" s="553" t="s">
        <v>23</v>
      </c>
      <c r="D258" s="553" t="s">
        <v>5593</v>
      </c>
      <c r="E258" s="837" t="s">
        <v>5594</v>
      </c>
      <c r="F258" s="837"/>
      <c r="G258" s="837" t="s">
        <v>17</v>
      </c>
      <c r="H258" s="771"/>
      <c r="I258" s="551"/>
      <c r="J258" s="138" t="s">
        <v>5608</v>
      </c>
      <c r="K258" s="139"/>
      <c r="L258" s="139"/>
      <c r="M258" s="140"/>
      <c r="N258" s="119"/>
      <c r="V258" s="151"/>
    </row>
    <row r="259" spans="1:22" ht="13.8" thickBot="1" x14ac:dyDescent="0.3">
      <c r="A259" s="750"/>
      <c r="B259" s="142"/>
      <c r="C259" s="142"/>
      <c r="D259" s="143"/>
      <c r="E259" s="142"/>
      <c r="F259" s="142"/>
      <c r="G259" s="726"/>
      <c r="H259" s="838"/>
      <c r="I259" s="839"/>
      <c r="J259" s="78" t="s">
        <v>5608</v>
      </c>
      <c r="K259" s="78"/>
      <c r="L259" s="78"/>
      <c r="M259" s="145"/>
      <c r="N259" s="119"/>
      <c r="V259" s="151">
        <f>G259</f>
        <v>0</v>
      </c>
    </row>
    <row r="260" spans="1:22" ht="21" thickBot="1" x14ac:dyDescent="0.3">
      <c r="A260" s="750"/>
      <c r="B260" s="555" t="s">
        <v>34</v>
      </c>
      <c r="C260" s="555" t="s">
        <v>35</v>
      </c>
      <c r="D260" s="555" t="s">
        <v>5600</v>
      </c>
      <c r="E260" s="840" t="s">
        <v>5601</v>
      </c>
      <c r="F260" s="840"/>
      <c r="G260" s="730"/>
      <c r="H260" s="731"/>
      <c r="I260" s="732"/>
      <c r="J260" s="149" t="s">
        <v>5630</v>
      </c>
      <c r="K260" s="82"/>
      <c r="L260" s="82"/>
      <c r="M260" s="150"/>
      <c r="N260" s="119"/>
      <c r="V260" s="151"/>
    </row>
    <row r="261" spans="1:22" ht="13.8" thickBot="1" x14ac:dyDescent="0.3">
      <c r="A261" s="842"/>
      <c r="B261" s="152"/>
      <c r="C261" s="152"/>
      <c r="D261" s="153"/>
      <c r="E261" s="154" t="s">
        <v>5605</v>
      </c>
      <c r="F261" s="155"/>
      <c r="G261" s="712"/>
      <c r="H261" s="713"/>
      <c r="I261" s="714"/>
      <c r="J261" s="149" t="s">
        <v>5631</v>
      </c>
      <c r="K261" s="82"/>
      <c r="L261" s="82"/>
      <c r="M261" s="150"/>
      <c r="N261" s="119"/>
      <c r="V261" s="151"/>
    </row>
    <row r="262" spans="1:22" ht="21.6" thickTop="1" thickBot="1" x14ac:dyDescent="0.3">
      <c r="A262" s="834">
        <f t="shared" ref="A262" si="58">A258+1</f>
        <v>62</v>
      </c>
      <c r="B262" s="553" t="s">
        <v>22</v>
      </c>
      <c r="C262" s="553" t="s">
        <v>23</v>
      </c>
      <c r="D262" s="553" t="s">
        <v>5593</v>
      </c>
      <c r="E262" s="837" t="s">
        <v>5594</v>
      </c>
      <c r="F262" s="837"/>
      <c r="G262" s="837" t="s">
        <v>17</v>
      </c>
      <c r="H262" s="771"/>
      <c r="I262" s="551"/>
      <c r="J262" s="138" t="s">
        <v>5608</v>
      </c>
      <c r="K262" s="139"/>
      <c r="L262" s="139"/>
      <c r="M262" s="140"/>
      <c r="N262" s="119"/>
      <c r="V262" s="151"/>
    </row>
    <row r="263" spans="1:22" ht="13.8" thickBot="1" x14ac:dyDescent="0.3">
      <c r="A263" s="750"/>
      <c r="B263" s="142"/>
      <c r="C263" s="142"/>
      <c r="D263" s="143"/>
      <c r="E263" s="142"/>
      <c r="F263" s="142"/>
      <c r="G263" s="726"/>
      <c r="H263" s="838"/>
      <c r="I263" s="839"/>
      <c r="J263" s="78" t="s">
        <v>5608</v>
      </c>
      <c r="K263" s="78"/>
      <c r="L263" s="78"/>
      <c r="M263" s="145"/>
      <c r="N263" s="119"/>
      <c r="V263" s="151">
        <f>G263</f>
        <v>0</v>
      </c>
    </row>
    <row r="264" spans="1:22" ht="21" thickBot="1" x14ac:dyDescent="0.3">
      <c r="A264" s="750"/>
      <c r="B264" s="555" t="s">
        <v>34</v>
      </c>
      <c r="C264" s="555" t="s">
        <v>35</v>
      </c>
      <c r="D264" s="555" t="s">
        <v>5600</v>
      </c>
      <c r="E264" s="840" t="s">
        <v>5601</v>
      </c>
      <c r="F264" s="840"/>
      <c r="G264" s="730"/>
      <c r="H264" s="731"/>
      <c r="I264" s="732"/>
      <c r="J264" s="149" t="s">
        <v>5630</v>
      </c>
      <c r="K264" s="82"/>
      <c r="L264" s="82"/>
      <c r="M264" s="150"/>
      <c r="N264" s="119"/>
      <c r="V264" s="151"/>
    </row>
    <row r="265" spans="1:22" ht="13.8" thickBot="1" x14ac:dyDescent="0.3">
      <c r="A265" s="842"/>
      <c r="B265" s="152"/>
      <c r="C265" s="152"/>
      <c r="D265" s="153"/>
      <c r="E265" s="154" t="s">
        <v>5605</v>
      </c>
      <c r="F265" s="155"/>
      <c r="G265" s="712"/>
      <c r="H265" s="713"/>
      <c r="I265" s="714"/>
      <c r="J265" s="149" t="s">
        <v>5631</v>
      </c>
      <c r="K265" s="82"/>
      <c r="L265" s="82"/>
      <c r="M265" s="150"/>
      <c r="N265" s="119"/>
      <c r="V265" s="151"/>
    </row>
    <row r="266" spans="1:22" ht="21.6" thickTop="1" thickBot="1" x14ac:dyDescent="0.3">
      <c r="A266" s="834">
        <f t="shared" ref="A266" si="59">A262+1</f>
        <v>63</v>
      </c>
      <c r="B266" s="553" t="s">
        <v>22</v>
      </c>
      <c r="C266" s="553" t="s">
        <v>23</v>
      </c>
      <c r="D266" s="553" t="s">
        <v>5593</v>
      </c>
      <c r="E266" s="837" t="s">
        <v>5594</v>
      </c>
      <c r="F266" s="837"/>
      <c r="G266" s="837" t="s">
        <v>17</v>
      </c>
      <c r="H266" s="771"/>
      <c r="I266" s="551"/>
      <c r="J266" s="138" t="s">
        <v>5608</v>
      </c>
      <c r="K266" s="139"/>
      <c r="L266" s="139"/>
      <c r="M266" s="140"/>
      <c r="N266" s="119"/>
      <c r="V266" s="151"/>
    </row>
    <row r="267" spans="1:22" ht="13.8" thickBot="1" x14ac:dyDescent="0.3">
      <c r="A267" s="750"/>
      <c r="B267" s="142"/>
      <c r="C267" s="142"/>
      <c r="D267" s="143"/>
      <c r="E267" s="142"/>
      <c r="F267" s="142"/>
      <c r="G267" s="726"/>
      <c r="H267" s="838"/>
      <c r="I267" s="839"/>
      <c r="J267" s="78" t="s">
        <v>5608</v>
      </c>
      <c r="K267" s="78"/>
      <c r="L267" s="78"/>
      <c r="M267" s="145"/>
      <c r="N267" s="119"/>
      <c r="V267" s="151">
        <f>G267</f>
        <v>0</v>
      </c>
    </row>
    <row r="268" spans="1:22" ht="21" thickBot="1" x14ac:dyDescent="0.3">
      <c r="A268" s="750"/>
      <c r="B268" s="555" t="s">
        <v>34</v>
      </c>
      <c r="C268" s="555" t="s">
        <v>35</v>
      </c>
      <c r="D268" s="555" t="s">
        <v>5600</v>
      </c>
      <c r="E268" s="840" t="s">
        <v>5601</v>
      </c>
      <c r="F268" s="840"/>
      <c r="G268" s="730"/>
      <c r="H268" s="731"/>
      <c r="I268" s="732"/>
      <c r="J268" s="149" t="s">
        <v>5630</v>
      </c>
      <c r="K268" s="82"/>
      <c r="L268" s="82"/>
      <c r="M268" s="150"/>
      <c r="N268" s="119"/>
      <c r="V268" s="151"/>
    </row>
    <row r="269" spans="1:22" ht="13.8" thickBot="1" x14ac:dyDescent="0.3">
      <c r="A269" s="842"/>
      <c r="B269" s="152"/>
      <c r="C269" s="152"/>
      <c r="D269" s="153"/>
      <c r="E269" s="154" t="s">
        <v>5605</v>
      </c>
      <c r="F269" s="155"/>
      <c r="G269" s="712"/>
      <c r="H269" s="713"/>
      <c r="I269" s="714"/>
      <c r="J269" s="149" t="s">
        <v>5631</v>
      </c>
      <c r="K269" s="82"/>
      <c r="L269" s="82"/>
      <c r="M269" s="150"/>
      <c r="N269" s="119"/>
      <c r="V269" s="151"/>
    </row>
    <row r="270" spans="1:22" ht="21.6" thickTop="1" thickBot="1" x14ac:dyDescent="0.3">
      <c r="A270" s="834">
        <f t="shared" ref="A270" si="60">A266+1</f>
        <v>64</v>
      </c>
      <c r="B270" s="553" t="s">
        <v>22</v>
      </c>
      <c r="C270" s="553" t="s">
        <v>23</v>
      </c>
      <c r="D270" s="553" t="s">
        <v>5593</v>
      </c>
      <c r="E270" s="837" t="s">
        <v>5594</v>
      </c>
      <c r="F270" s="837"/>
      <c r="G270" s="837" t="s">
        <v>17</v>
      </c>
      <c r="H270" s="771"/>
      <c r="I270" s="551"/>
      <c r="J270" s="138" t="s">
        <v>5608</v>
      </c>
      <c r="K270" s="139"/>
      <c r="L270" s="139"/>
      <c r="M270" s="140"/>
      <c r="N270" s="119"/>
      <c r="V270" s="151"/>
    </row>
    <row r="271" spans="1:22" ht="13.8" thickBot="1" x14ac:dyDescent="0.3">
      <c r="A271" s="750"/>
      <c r="B271" s="142"/>
      <c r="C271" s="142"/>
      <c r="D271" s="143"/>
      <c r="E271" s="142"/>
      <c r="F271" s="142"/>
      <c r="G271" s="726"/>
      <c r="H271" s="838"/>
      <c r="I271" s="839"/>
      <c r="J271" s="78" t="s">
        <v>5608</v>
      </c>
      <c r="K271" s="78"/>
      <c r="L271" s="78"/>
      <c r="M271" s="145"/>
      <c r="N271" s="119"/>
      <c r="V271" s="151">
        <f>G271</f>
        <v>0</v>
      </c>
    </row>
    <row r="272" spans="1:22" ht="21" thickBot="1" x14ac:dyDescent="0.3">
      <c r="A272" s="750"/>
      <c r="B272" s="555" t="s">
        <v>34</v>
      </c>
      <c r="C272" s="555" t="s">
        <v>35</v>
      </c>
      <c r="D272" s="555" t="s">
        <v>5600</v>
      </c>
      <c r="E272" s="840" t="s">
        <v>5601</v>
      </c>
      <c r="F272" s="840"/>
      <c r="G272" s="730"/>
      <c r="H272" s="731"/>
      <c r="I272" s="732"/>
      <c r="J272" s="149" t="s">
        <v>5630</v>
      </c>
      <c r="K272" s="82"/>
      <c r="L272" s="82"/>
      <c r="M272" s="150"/>
      <c r="N272" s="119"/>
      <c r="V272" s="151"/>
    </row>
    <row r="273" spans="1:22" ht="13.8" thickBot="1" x14ac:dyDescent="0.3">
      <c r="A273" s="842"/>
      <c r="B273" s="152"/>
      <c r="C273" s="152"/>
      <c r="D273" s="153"/>
      <c r="E273" s="154" t="s">
        <v>5605</v>
      </c>
      <c r="F273" s="155"/>
      <c r="G273" s="712"/>
      <c r="H273" s="713"/>
      <c r="I273" s="714"/>
      <c r="J273" s="149" t="s">
        <v>5631</v>
      </c>
      <c r="K273" s="82"/>
      <c r="L273" s="82"/>
      <c r="M273" s="150"/>
      <c r="N273" s="119"/>
      <c r="V273" s="151"/>
    </row>
    <row r="274" spans="1:22" ht="21.6" thickTop="1" thickBot="1" x14ac:dyDescent="0.3">
      <c r="A274" s="834">
        <f t="shared" ref="A274" si="61">A270+1</f>
        <v>65</v>
      </c>
      <c r="B274" s="553" t="s">
        <v>22</v>
      </c>
      <c r="C274" s="553" t="s">
        <v>23</v>
      </c>
      <c r="D274" s="553" t="s">
        <v>5593</v>
      </c>
      <c r="E274" s="837" t="s">
        <v>5594</v>
      </c>
      <c r="F274" s="837"/>
      <c r="G274" s="837" t="s">
        <v>17</v>
      </c>
      <c r="H274" s="771"/>
      <c r="I274" s="551"/>
      <c r="J274" s="138" t="s">
        <v>5608</v>
      </c>
      <c r="K274" s="139"/>
      <c r="L274" s="139"/>
      <c r="M274" s="140"/>
      <c r="N274" s="119"/>
      <c r="V274" s="151"/>
    </row>
    <row r="275" spans="1:22" ht="13.8" thickBot="1" x14ac:dyDescent="0.3">
      <c r="A275" s="750"/>
      <c r="B275" s="142"/>
      <c r="C275" s="142"/>
      <c r="D275" s="143"/>
      <c r="E275" s="142"/>
      <c r="F275" s="142"/>
      <c r="G275" s="726"/>
      <c r="H275" s="838"/>
      <c r="I275" s="839"/>
      <c r="J275" s="78" t="s">
        <v>5608</v>
      </c>
      <c r="K275" s="78"/>
      <c r="L275" s="78"/>
      <c r="M275" s="145"/>
      <c r="N275" s="119"/>
      <c r="V275" s="151">
        <f>G275</f>
        <v>0</v>
      </c>
    </row>
    <row r="276" spans="1:22" ht="21" thickBot="1" x14ac:dyDescent="0.3">
      <c r="A276" s="750"/>
      <c r="B276" s="555" t="s">
        <v>34</v>
      </c>
      <c r="C276" s="555" t="s">
        <v>35</v>
      </c>
      <c r="D276" s="555" t="s">
        <v>5600</v>
      </c>
      <c r="E276" s="840" t="s">
        <v>5601</v>
      </c>
      <c r="F276" s="840"/>
      <c r="G276" s="730"/>
      <c r="H276" s="731"/>
      <c r="I276" s="732"/>
      <c r="J276" s="149" t="s">
        <v>5630</v>
      </c>
      <c r="K276" s="82"/>
      <c r="L276" s="82"/>
      <c r="M276" s="150"/>
      <c r="N276" s="119"/>
      <c r="V276" s="151"/>
    </row>
    <row r="277" spans="1:22" ht="13.8" thickBot="1" x14ac:dyDescent="0.3">
      <c r="A277" s="842"/>
      <c r="B277" s="152"/>
      <c r="C277" s="152"/>
      <c r="D277" s="153"/>
      <c r="E277" s="154" t="s">
        <v>5605</v>
      </c>
      <c r="F277" s="155"/>
      <c r="G277" s="712"/>
      <c r="H277" s="713"/>
      <c r="I277" s="714"/>
      <c r="J277" s="149" t="s">
        <v>5631</v>
      </c>
      <c r="K277" s="82"/>
      <c r="L277" s="82"/>
      <c r="M277" s="150"/>
      <c r="N277" s="119"/>
      <c r="V277" s="151"/>
    </row>
    <row r="278" spans="1:22" ht="21.6" thickTop="1" thickBot="1" x14ac:dyDescent="0.3">
      <c r="A278" s="834">
        <f t="shared" ref="A278" si="62">A274+1</f>
        <v>66</v>
      </c>
      <c r="B278" s="553" t="s">
        <v>22</v>
      </c>
      <c r="C278" s="553" t="s">
        <v>23</v>
      </c>
      <c r="D278" s="553" t="s">
        <v>5593</v>
      </c>
      <c r="E278" s="837" t="s">
        <v>5594</v>
      </c>
      <c r="F278" s="837"/>
      <c r="G278" s="837" t="s">
        <v>17</v>
      </c>
      <c r="H278" s="771"/>
      <c r="I278" s="551"/>
      <c r="J278" s="138" t="s">
        <v>5608</v>
      </c>
      <c r="K278" s="139"/>
      <c r="L278" s="139"/>
      <c r="M278" s="140"/>
      <c r="N278" s="119"/>
      <c r="V278" s="151"/>
    </row>
    <row r="279" spans="1:22" ht="13.8" thickBot="1" x14ac:dyDescent="0.3">
      <c r="A279" s="750"/>
      <c r="B279" s="142"/>
      <c r="C279" s="142"/>
      <c r="D279" s="143"/>
      <c r="E279" s="142"/>
      <c r="F279" s="142"/>
      <c r="G279" s="726"/>
      <c r="H279" s="838"/>
      <c r="I279" s="839"/>
      <c r="J279" s="78" t="s">
        <v>5608</v>
      </c>
      <c r="K279" s="78"/>
      <c r="L279" s="78"/>
      <c r="M279" s="145"/>
      <c r="N279" s="119"/>
      <c r="V279" s="151">
        <f>G279</f>
        <v>0</v>
      </c>
    </row>
    <row r="280" spans="1:22" ht="21" thickBot="1" x14ac:dyDescent="0.3">
      <c r="A280" s="750"/>
      <c r="B280" s="555" t="s">
        <v>34</v>
      </c>
      <c r="C280" s="555" t="s">
        <v>35</v>
      </c>
      <c r="D280" s="555" t="s">
        <v>5600</v>
      </c>
      <c r="E280" s="840" t="s">
        <v>5601</v>
      </c>
      <c r="F280" s="840"/>
      <c r="G280" s="730"/>
      <c r="H280" s="731"/>
      <c r="I280" s="732"/>
      <c r="J280" s="149" t="s">
        <v>5630</v>
      </c>
      <c r="K280" s="82"/>
      <c r="L280" s="82"/>
      <c r="M280" s="150"/>
      <c r="N280" s="119"/>
      <c r="V280" s="151"/>
    </row>
    <row r="281" spans="1:22" ht="13.8" thickBot="1" x14ac:dyDescent="0.3">
      <c r="A281" s="842"/>
      <c r="B281" s="152"/>
      <c r="C281" s="152"/>
      <c r="D281" s="153"/>
      <c r="E281" s="154" t="s">
        <v>5605</v>
      </c>
      <c r="F281" s="155"/>
      <c r="G281" s="712"/>
      <c r="H281" s="713"/>
      <c r="I281" s="714"/>
      <c r="J281" s="149" t="s">
        <v>5631</v>
      </c>
      <c r="K281" s="82"/>
      <c r="L281" s="82"/>
      <c r="M281" s="150"/>
      <c r="N281" s="119"/>
      <c r="V281" s="151"/>
    </row>
    <row r="282" spans="1:22" ht="21.6" thickTop="1" thickBot="1" x14ac:dyDescent="0.3">
      <c r="A282" s="834">
        <f t="shared" ref="A282" si="63">A278+1</f>
        <v>67</v>
      </c>
      <c r="B282" s="553" t="s">
        <v>22</v>
      </c>
      <c r="C282" s="553" t="s">
        <v>23</v>
      </c>
      <c r="D282" s="553" t="s">
        <v>5593</v>
      </c>
      <c r="E282" s="837" t="s">
        <v>5594</v>
      </c>
      <c r="F282" s="837"/>
      <c r="G282" s="837" t="s">
        <v>17</v>
      </c>
      <c r="H282" s="771"/>
      <c r="I282" s="551"/>
      <c r="J282" s="138" t="s">
        <v>5608</v>
      </c>
      <c r="K282" s="139"/>
      <c r="L282" s="139"/>
      <c r="M282" s="140"/>
      <c r="N282" s="119"/>
      <c r="V282" s="151"/>
    </row>
    <row r="283" spans="1:22" ht="13.8" thickBot="1" x14ac:dyDescent="0.3">
      <c r="A283" s="750"/>
      <c r="B283" s="142"/>
      <c r="C283" s="142"/>
      <c r="D283" s="143"/>
      <c r="E283" s="142"/>
      <c r="F283" s="142"/>
      <c r="G283" s="726"/>
      <c r="H283" s="838"/>
      <c r="I283" s="839"/>
      <c r="J283" s="78" t="s">
        <v>5608</v>
      </c>
      <c r="K283" s="78"/>
      <c r="L283" s="78"/>
      <c r="M283" s="145"/>
      <c r="N283" s="119"/>
      <c r="V283" s="151">
        <f>G283</f>
        <v>0</v>
      </c>
    </row>
    <row r="284" spans="1:22" ht="21" thickBot="1" x14ac:dyDescent="0.3">
      <c r="A284" s="750"/>
      <c r="B284" s="555" t="s">
        <v>34</v>
      </c>
      <c r="C284" s="555" t="s">
        <v>35</v>
      </c>
      <c r="D284" s="555" t="s">
        <v>5600</v>
      </c>
      <c r="E284" s="840" t="s">
        <v>5601</v>
      </c>
      <c r="F284" s="840"/>
      <c r="G284" s="730"/>
      <c r="H284" s="731"/>
      <c r="I284" s="732"/>
      <c r="J284" s="149" t="s">
        <v>5630</v>
      </c>
      <c r="K284" s="82"/>
      <c r="L284" s="82"/>
      <c r="M284" s="150"/>
      <c r="N284" s="119"/>
      <c r="V284" s="151"/>
    </row>
    <row r="285" spans="1:22" ht="13.8" thickBot="1" x14ac:dyDescent="0.3">
      <c r="A285" s="842"/>
      <c r="B285" s="152"/>
      <c r="C285" s="152"/>
      <c r="D285" s="153"/>
      <c r="E285" s="154" t="s">
        <v>5605</v>
      </c>
      <c r="F285" s="155"/>
      <c r="G285" s="712"/>
      <c r="H285" s="713"/>
      <c r="I285" s="714"/>
      <c r="J285" s="149" t="s">
        <v>5631</v>
      </c>
      <c r="K285" s="82"/>
      <c r="L285" s="82"/>
      <c r="M285" s="150"/>
      <c r="N285" s="119"/>
      <c r="V285" s="151"/>
    </row>
    <row r="286" spans="1:22" ht="21.6" thickTop="1" thickBot="1" x14ac:dyDescent="0.3">
      <c r="A286" s="834">
        <f t="shared" ref="A286" si="64">A282+1</f>
        <v>68</v>
      </c>
      <c r="B286" s="553" t="s">
        <v>22</v>
      </c>
      <c r="C286" s="553" t="s">
        <v>23</v>
      </c>
      <c r="D286" s="553" t="s">
        <v>5593</v>
      </c>
      <c r="E286" s="837" t="s">
        <v>5594</v>
      </c>
      <c r="F286" s="837"/>
      <c r="G286" s="837" t="s">
        <v>17</v>
      </c>
      <c r="H286" s="771"/>
      <c r="I286" s="551"/>
      <c r="J286" s="138" t="s">
        <v>5608</v>
      </c>
      <c r="K286" s="139"/>
      <c r="L286" s="139"/>
      <c r="M286" s="140"/>
      <c r="N286" s="119"/>
      <c r="V286" s="151"/>
    </row>
    <row r="287" spans="1:22" ht="13.8" thickBot="1" x14ac:dyDescent="0.3">
      <c r="A287" s="750"/>
      <c r="B287" s="142"/>
      <c r="C287" s="142"/>
      <c r="D287" s="143"/>
      <c r="E287" s="142"/>
      <c r="F287" s="142"/>
      <c r="G287" s="726"/>
      <c r="H287" s="838"/>
      <c r="I287" s="839"/>
      <c r="J287" s="78" t="s">
        <v>5608</v>
      </c>
      <c r="K287" s="78"/>
      <c r="L287" s="78"/>
      <c r="M287" s="145"/>
      <c r="N287" s="119"/>
      <c r="V287" s="151">
        <f>G287</f>
        <v>0</v>
      </c>
    </row>
    <row r="288" spans="1:22" ht="21" thickBot="1" x14ac:dyDescent="0.3">
      <c r="A288" s="750"/>
      <c r="B288" s="555" t="s">
        <v>34</v>
      </c>
      <c r="C288" s="555" t="s">
        <v>35</v>
      </c>
      <c r="D288" s="555" t="s">
        <v>5600</v>
      </c>
      <c r="E288" s="840" t="s">
        <v>5601</v>
      </c>
      <c r="F288" s="840"/>
      <c r="G288" s="730"/>
      <c r="H288" s="731"/>
      <c r="I288" s="732"/>
      <c r="J288" s="149" t="s">
        <v>5630</v>
      </c>
      <c r="K288" s="82"/>
      <c r="L288" s="82"/>
      <c r="M288" s="150"/>
      <c r="N288" s="119"/>
      <c r="V288" s="151"/>
    </row>
    <row r="289" spans="1:22" ht="13.8" thickBot="1" x14ac:dyDescent="0.3">
      <c r="A289" s="842"/>
      <c r="B289" s="152"/>
      <c r="C289" s="152"/>
      <c r="D289" s="153"/>
      <c r="E289" s="154" t="s">
        <v>5605</v>
      </c>
      <c r="F289" s="155"/>
      <c r="G289" s="712"/>
      <c r="H289" s="713"/>
      <c r="I289" s="714"/>
      <c r="J289" s="149" t="s">
        <v>5631</v>
      </c>
      <c r="K289" s="82"/>
      <c r="L289" s="82"/>
      <c r="M289" s="150"/>
      <c r="N289" s="119"/>
      <c r="V289" s="151"/>
    </row>
    <row r="290" spans="1:22" ht="21.6" thickTop="1" thickBot="1" x14ac:dyDescent="0.3">
      <c r="A290" s="834">
        <f t="shared" ref="A290" si="65">A286+1</f>
        <v>69</v>
      </c>
      <c r="B290" s="553" t="s">
        <v>22</v>
      </c>
      <c r="C290" s="553" t="s">
        <v>23</v>
      </c>
      <c r="D290" s="553" t="s">
        <v>5593</v>
      </c>
      <c r="E290" s="837" t="s">
        <v>5594</v>
      </c>
      <c r="F290" s="837"/>
      <c r="G290" s="837" t="s">
        <v>17</v>
      </c>
      <c r="H290" s="771"/>
      <c r="I290" s="551"/>
      <c r="J290" s="138" t="s">
        <v>5608</v>
      </c>
      <c r="K290" s="139"/>
      <c r="L290" s="139"/>
      <c r="M290" s="140"/>
      <c r="N290" s="119"/>
      <c r="V290" s="151"/>
    </row>
    <row r="291" spans="1:22" ht="13.8" thickBot="1" x14ac:dyDescent="0.3">
      <c r="A291" s="750"/>
      <c r="B291" s="142"/>
      <c r="C291" s="142"/>
      <c r="D291" s="143"/>
      <c r="E291" s="142"/>
      <c r="F291" s="142"/>
      <c r="G291" s="726"/>
      <c r="H291" s="838"/>
      <c r="I291" s="839"/>
      <c r="J291" s="78" t="s">
        <v>5608</v>
      </c>
      <c r="K291" s="78"/>
      <c r="L291" s="78"/>
      <c r="M291" s="145"/>
      <c r="N291" s="119"/>
      <c r="V291" s="151">
        <f>G291</f>
        <v>0</v>
      </c>
    </row>
    <row r="292" spans="1:22" ht="21" thickBot="1" x14ac:dyDescent="0.3">
      <c r="A292" s="750"/>
      <c r="B292" s="555" t="s">
        <v>34</v>
      </c>
      <c r="C292" s="555" t="s">
        <v>35</v>
      </c>
      <c r="D292" s="555" t="s">
        <v>5600</v>
      </c>
      <c r="E292" s="840" t="s">
        <v>5601</v>
      </c>
      <c r="F292" s="840"/>
      <c r="G292" s="730"/>
      <c r="H292" s="731"/>
      <c r="I292" s="732"/>
      <c r="J292" s="149" t="s">
        <v>5630</v>
      </c>
      <c r="K292" s="82"/>
      <c r="L292" s="82"/>
      <c r="M292" s="150"/>
      <c r="N292" s="119"/>
      <c r="V292" s="151"/>
    </row>
    <row r="293" spans="1:22" ht="13.8" thickBot="1" x14ac:dyDescent="0.3">
      <c r="A293" s="842"/>
      <c r="B293" s="152"/>
      <c r="C293" s="152"/>
      <c r="D293" s="153"/>
      <c r="E293" s="154" t="s">
        <v>5605</v>
      </c>
      <c r="F293" s="155"/>
      <c r="G293" s="712"/>
      <c r="H293" s="713"/>
      <c r="I293" s="714"/>
      <c r="J293" s="149" t="s">
        <v>5631</v>
      </c>
      <c r="K293" s="82"/>
      <c r="L293" s="82"/>
      <c r="M293" s="150"/>
      <c r="N293" s="119"/>
      <c r="V293" s="151"/>
    </row>
    <row r="294" spans="1:22" ht="21.6" thickTop="1" thickBot="1" x14ac:dyDescent="0.3">
      <c r="A294" s="834">
        <f t="shared" ref="A294" si="66">A290+1</f>
        <v>70</v>
      </c>
      <c r="B294" s="553" t="s">
        <v>22</v>
      </c>
      <c r="C294" s="553" t="s">
        <v>23</v>
      </c>
      <c r="D294" s="553" t="s">
        <v>5593</v>
      </c>
      <c r="E294" s="837" t="s">
        <v>5594</v>
      </c>
      <c r="F294" s="837"/>
      <c r="G294" s="837" t="s">
        <v>17</v>
      </c>
      <c r="H294" s="771"/>
      <c r="I294" s="551"/>
      <c r="J294" s="138" t="s">
        <v>5608</v>
      </c>
      <c r="K294" s="139"/>
      <c r="L294" s="139"/>
      <c r="M294" s="140"/>
      <c r="N294" s="119"/>
      <c r="V294" s="151"/>
    </row>
    <row r="295" spans="1:22" ht="13.8" thickBot="1" x14ac:dyDescent="0.3">
      <c r="A295" s="750"/>
      <c r="B295" s="142"/>
      <c r="C295" s="142"/>
      <c r="D295" s="143"/>
      <c r="E295" s="142"/>
      <c r="F295" s="142"/>
      <c r="G295" s="726"/>
      <c r="H295" s="838"/>
      <c r="I295" s="839"/>
      <c r="J295" s="78" t="s">
        <v>5608</v>
      </c>
      <c r="K295" s="78"/>
      <c r="L295" s="78"/>
      <c r="M295" s="145"/>
      <c r="N295" s="119"/>
      <c r="V295" s="151">
        <f>G295</f>
        <v>0</v>
      </c>
    </row>
    <row r="296" spans="1:22" ht="21" thickBot="1" x14ac:dyDescent="0.3">
      <c r="A296" s="750"/>
      <c r="B296" s="555" t="s">
        <v>34</v>
      </c>
      <c r="C296" s="555" t="s">
        <v>35</v>
      </c>
      <c r="D296" s="555" t="s">
        <v>5600</v>
      </c>
      <c r="E296" s="840" t="s">
        <v>5601</v>
      </c>
      <c r="F296" s="840"/>
      <c r="G296" s="730"/>
      <c r="H296" s="731"/>
      <c r="I296" s="732"/>
      <c r="J296" s="149" t="s">
        <v>5630</v>
      </c>
      <c r="K296" s="82"/>
      <c r="L296" s="82"/>
      <c r="M296" s="150"/>
      <c r="N296" s="119"/>
      <c r="V296" s="151"/>
    </row>
    <row r="297" spans="1:22" ht="13.8" thickBot="1" x14ac:dyDescent="0.3">
      <c r="A297" s="842"/>
      <c r="B297" s="152"/>
      <c r="C297" s="152"/>
      <c r="D297" s="153"/>
      <c r="E297" s="154" t="s">
        <v>5605</v>
      </c>
      <c r="F297" s="155"/>
      <c r="G297" s="712"/>
      <c r="H297" s="713"/>
      <c r="I297" s="714"/>
      <c r="J297" s="149" t="s">
        <v>5631</v>
      </c>
      <c r="K297" s="82"/>
      <c r="L297" s="82"/>
      <c r="M297" s="150"/>
      <c r="N297" s="119"/>
      <c r="V297" s="151"/>
    </row>
    <row r="298" spans="1:22" ht="21.6" thickTop="1" thickBot="1" x14ac:dyDescent="0.3">
      <c r="A298" s="834">
        <f t="shared" ref="A298" si="67">A294+1</f>
        <v>71</v>
      </c>
      <c r="B298" s="553" t="s">
        <v>22</v>
      </c>
      <c r="C298" s="553" t="s">
        <v>23</v>
      </c>
      <c r="D298" s="553" t="s">
        <v>5593</v>
      </c>
      <c r="E298" s="837" t="s">
        <v>5594</v>
      </c>
      <c r="F298" s="837"/>
      <c r="G298" s="837" t="s">
        <v>17</v>
      </c>
      <c r="H298" s="771"/>
      <c r="I298" s="551"/>
      <c r="J298" s="138" t="s">
        <v>5608</v>
      </c>
      <c r="K298" s="139"/>
      <c r="L298" s="139"/>
      <c r="M298" s="140"/>
      <c r="N298" s="119"/>
      <c r="V298" s="151"/>
    </row>
    <row r="299" spans="1:22" ht="13.8" thickBot="1" x14ac:dyDescent="0.3">
      <c r="A299" s="750"/>
      <c r="B299" s="142"/>
      <c r="C299" s="142"/>
      <c r="D299" s="143"/>
      <c r="E299" s="142"/>
      <c r="F299" s="142"/>
      <c r="G299" s="726"/>
      <c r="H299" s="838"/>
      <c r="I299" s="839"/>
      <c r="J299" s="78" t="s">
        <v>5608</v>
      </c>
      <c r="K299" s="78"/>
      <c r="L299" s="78"/>
      <c r="M299" s="145"/>
      <c r="N299" s="119"/>
      <c r="V299" s="151">
        <f>G299</f>
        <v>0</v>
      </c>
    </row>
    <row r="300" spans="1:22" ht="21" thickBot="1" x14ac:dyDescent="0.3">
      <c r="A300" s="750"/>
      <c r="B300" s="555" t="s">
        <v>34</v>
      </c>
      <c r="C300" s="555" t="s">
        <v>35</v>
      </c>
      <c r="D300" s="555" t="s">
        <v>5600</v>
      </c>
      <c r="E300" s="840" t="s">
        <v>5601</v>
      </c>
      <c r="F300" s="840"/>
      <c r="G300" s="730"/>
      <c r="H300" s="731"/>
      <c r="I300" s="732"/>
      <c r="J300" s="149" t="s">
        <v>5630</v>
      </c>
      <c r="K300" s="82"/>
      <c r="L300" s="82"/>
      <c r="M300" s="150"/>
      <c r="N300" s="119"/>
      <c r="V300" s="151"/>
    </row>
    <row r="301" spans="1:22" ht="13.8" thickBot="1" x14ac:dyDescent="0.3">
      <c r="A301" s="842"/>
      <c r="B301" s="152"/>
      <c r="C301" s="152"/>
      <c r="D301" s="153"/>
      <c r="E301" s="154" t="s">
        <v>5605</v>
      </c>
      <c r="F301" s="155"/>
      <c r="G301" s="712"/>
      <c r="H301" s="713"/>
      <c r="I301" s="714"/>
      <c r="J301" s="149" t="s">
        <v>5631</v>
      </c>
      <c r="K301" s="82"/>
      <c r="L301" s="82"/>
      <c r="M301" s="150"/>
      <c r="N301" s="119"/>
      <c r="V301" s="151"/>
    </row>
    <row r="302" spans="1:22" ht="21.6" thickTop="1" thickBot="1" x14ac:dyDescent="0.3">
      <c r="A302" s="834">
        <f t="shared" ref="A302" si="68">A298+1</f>
        <v>72</v>
      </c>
      <c r="B302" s="553" t="s">
        <v>22</v>
      </c>
      <c r="C302" s="553" t="s">
        <v>23</v>
      </c>
      <c r="D302" s="553" t="s">
        <v>5593</v>
      </c>
      <c r="E302" s="837" t="s">
        <v>5594</v>
      </c>
      <c r="F302" s="837"/>
      <c r="G302" s="837" t="s">
        <v>17</v>
      </c>
      <c r="H302" s="771"/>
      <c r="I302" s="551"/>
      <c r="J302" s="138" t="s">
        <v>5608</v>
      </c>
      <c r="K302" s="139"/>
      <c r="L302" s="139"/>
      <c r="M302" s="140"/>
      <c r="N302" s="119"/>
      <c r="V302" s="151"/>
    </row>
    <row r="303" spans="1:22" ht="13.8" thickBot="1" x14ac:dyDescent="0.3">
      <c r="A303" s="750"/>
      <c r="B303" s="142"/>
      <c r="C303" s="142"/>
      <c r="D303" s="143"/>
      <c r="E303" s="142"/>
      <c r="F303" s="142"/>
      <c r="G303" s="726"/>
      <c r="H303" s="838"/>
      <c r="I303" s="839"/>
      <c r="J303" s="78" t="s">
        <v>5608</v>
      </c>
      <c r="K303" s="78"/>
      <c r="L303" s="78"/>
      <c r="M303" s="145"/>
      <c r="N303" s="119"/>
      <c r="V303" s="151">
        <f>G303</f>
        <v>0</v>
      </c>
    </row>
    <row r="304" spans="1:22" ht="21" thickBot="1" x14ac:dyDescent="0.3">
      <c r="A304" s="750"/>
      <c r="B304" s="555" t="s">
        <v>34</v>
      </c>
      <c r="C304" s="555" t="s">
        <v>35</v>
      </c>
      <c r="D304" s="555" t="s">
        <v>5600</v>
      </c>
      <c r="E304" s="840" t="s">
        <v>5601</v>
      </c>
      <c r="F304" s="840"/>
      <c r="G304" s="730"/>
      <c r="H304" s="731"/>
      <c r="I304" s="732"/>
      <c r="J304" s="149" t="s">
        <v>5630</v>
      </c>
      <c r="K304" s="82"/>
      <c r="L304" s="82"/>
      <c r="M304" s="150"/>
      <c r="N304" s="119"/>
      <c r="V304" s="151"/>
    </row>
    <row r="305" spans="1:22" ht="13.8" thickBot="1" x14ac:dyDescent="0.3">
      <c r="A305" s="842"/>
      <c r="B305" s="152"/>
      <c r="C305" s="152"/>
      <c r="D305" s="153"/>
      <c r="E305" s="154" t="s">
        <v>5605</v>
      </c>
      <c r="F305" s="155"/>
      <c r="G305" s="712"/>
      <c r="H305" s="713"/>
      <c r="I305" s="714"/>
      <c r="J305" s="149" t="s">
        <v>5631</v>
      </c>
      <c r="K305" s="82"/>
      <c r="L305" s="82"/>
      <c r="M305" s="150"/>
      <c r="N305" s="119"/>
      <c r="V305" s="151"/>
    </row>
    <row r="306" spans="1:22" ht="21.6" thickTop="1" thickBot="1" x14ac:dyDescent="0.3">
      <c r="A306" s="834">
        <f t="shared" ref="A306" si="69">A302+1</f>
        <v>73</v>
      </c>
      <c r="B306" s="553" t="s">
        <v>22</v>
      </c>
      <c r="C306" s="553" t="s">
        <v>23</v>
      </c>
      <c r="D306" s="553" t="s">
        <v>5593</v>
      </c>
      <c r="E306" s="837" t="s">
        <v>5594</v>
      </c>
      <c r="F306" s="837"/>
      <c r="G306" s="837" t="s">
        <v>17</v>
      </c>
      <c r="H306" s="771"/>
      <c r="I306" s="551"/>
      <c r="J306" s="138" t="s">
        <v>5608</v>
      </c>
      <c r="K306" s="139"/>
      <c r="L306" s="139"/>
      <c r="M306" s="140"/>
      <c r="N306" s="119"/>
      <c r="V306" s="151"/>
    </row>
    <row r="307" spans="1:22" ht="13.8" thickBot="1" x14ac:dyDescent="0.3">
      <c r="A307" s="750"/>
      <c r="B307" s="142"/>
      <c r="C307" s="142"/>
      <c r="D307" s="143"/>
      <c r="E307" s="142"/>
      <c r="F307" s="142"/>
      <c r="G307" s="726"/>
      <c r="H307" s="838"/>
      <c r="I307" s="839"/>
      <c r="J307" s="78" t="s">
        <v>5608</v>
      </c>
      <c r="K307" s="78"/>
      <c r="L307" s="78"/>
      <c r="M307" s="145"/>
      <c r="N307" s="119"/>
      <c r="V307" s="151">
        <f>G307</f>
        <v>0</v>
      </c>
    </row>
    <row r="308" spans="1:22" ht="21" thickBot="1" x14ac:dyDescent="0.3">
      <c r="A308" s="750"/>
      <c r="B308" s="555" t="s">
        <v>34</v>
      </c>
      <c r="C308" s="555" t="s">
        <v>35</v>
      </c>
      <c r="D308" s="555" t="s">
        <v>5600</v>
      </c>
      <c r="E308" s="840" t="s">
        <v>5601</v>
      </c>
      <c r="F308" s="840"/>
      <c r="G308" s="730"/>
      <c r="H308" s="731"/>
      <c r="I308" s="732"/>
      <c r="J308" s="149" t="s">
        <v>5630</v>
      </c>
      <c r="K308" s="82"/>
      <c r="L308" s="82"/>
      <c r="M308" s="150"/>
      <c r="N308" s="119"/>
      <c r="V308" s="151"/>
    </row>
    <row r="309" spans="1:22" ht="13.8" thickBot="1" x14ac:dyDescent="0.3">
      <c r="A309" s="842"/>
      <c r="B309" s="152"/>
      <c r="C309" s="152"/>
      <c r="D309" s="153"/>
      <c r="E309" s="154" t="s">
        <v>5605</v>
      </c>
      <c r="F309" s="155"/>
      <c r="G309" s="712"/>
      <c r="H309" s="713"/>
      <c r="I309" s="714"/>
      <c r="J309" s="149" t="s">
        <v>5631</v>
      </c>
      <c r="K309" s="82"/>
      <c r="L309" s="82"/>
      <c r="M309" s="150"/>
      <c r="N309" s="119"/>
      <c r="V309" s="151"/>
    </row>
    <row r="310" spans="1:22" ht="21.6" thickTop="1" thickBot="1" x14ac:dyDescent="0.3">
      <c r="A310" s="834">
        <f t="shared" ref="A310" si="70">A306+1</f>
        <v>74</v>
      </c>
      <c r="B310" s="553" t="s">
        <v>22</v>
      </c>
      <c r="C310" s="553" t="s">
        <v>23</v>
      </c>
      <c r="D310" s="553" t="s">
        <v>5593</v>
      </c>
      <c r="E310" s="837" t="s">
        <v>5594</v>
      </c>
      <c r="F310" s="837"/>
      <c r="G310" s="837" t="s">
        <v>17</v>
      </c>
      <c r="H310" s="771"/>
      <c r="I310" s="551"/>
      <c r="J310" s="138" t="s">
        <v>5608</v>
      </c>
      <c r="K310" s="139"/>
      <c r="L310" s="139"/>
      <c r="M310" s="140"/>
      <c r="N310" s="119"/>
      <c r="V310" s="151"/>
    </row>
    <row r="311" spans="1:22" ht="13.8" thickBot="1" x14ac:dyDescent="0.3">
      <c r="A311" s="750"/>
      <c r="B311" s="142"/>
      <c r="C311" s="142"/>
      <c r="D311" s="143"/>
      <c r="E311" s="142"/>
      <c r="F311" s="142"/>
      <c r="G311" s="726"/>
      <c r="H311" s="838"/>
      <c r="I311" s="839"/>
      <c r="J311" s="78" t="s">
        <v>5608</v>
      </c>
      <c r="K311" s="78"/>
      <c r="L311" s="78"/>
      <c r="M311" s="145"/>
      <c r="N311" s="119"/>
      <c r="V311" s="151">
        <f>G311</f>
        <v>0</v>
      </c>
    </row>
    <row r="312" spans="1:22" ht="21" thickBot="1" x14ac:dyDescent="0.3">
      <c r="A312" s="750"/>
      <c r="B312" s="555" t="s">
        <v>34</v>
      </c>
      <c r="C312" s="555" t="s">
        <v>35</v>
      </c>
      <c r="D312" s="555" t="s">
        <v>5600</v>
      </c>
      <c r="E312" s="840" t="s">
        <v>5601</v>
      </c>
      <c r="F312" s="840"/>
      <c r="G312" s="730"/>
      <c r="H312" s="731"/>
      <c r="I312" s="732"/>
      <c r="J312" s="149" t="s">
        <v>5630</v>
      </c>
      <c r="K312" s="82"/>
      <c r="L312" s="82"/>
      <c r="M312" s="150"/>
      <c r="N312" s="119"/>
      <c r="V312" s="151"/>
    </row>
    <row r="313" spans="1:22" ht="13.8" thickBot="1" x14ac:dyDescent="0.3">
      <c r="A313" s="842"/>
      <c r="B313" s="152"/>
      <c r="C313" s="152"/>
      <c r="D313" s="153"/>
      <c r="E313" s="154" t="s">
        <v>5605</v>
      </c>
      <c r="F313" s="155"/>
      <c r="G313" s="712"/>
      <c r="H313" s="713"/>
      <c r="I313" s="714"/>
      <c r="J313" s="149" t="s">
        <v>5631</v>
      </c>
      <c r="K313" s="82"/>
      <c r="L313" s="82"/>
      <c r="M313" s="150"/>
      <c r="N313" s="119"/>
      <c r="V313" s="151"/>
    </row>
    <row r="314" spans="1:22" ht="21.6" thickTop="1" thickBot="1" x14ac:dyDescent="0.3">
      <c r="A314" s="834">
        <f t="shared" ref="A314" si="71">A310+1</f>
        <v>75</v>
      </c>
      <c r="B314" s="553" t="s">
        <v>22</v>
      </c>
      <c r="C314" s="553" t="s">
        <v>23</v>
      </c>
      <c r="D314" s="553" t="s">
        <v>5593</v>
      </c>
      <c r="E314" s="837" t="s">
        <v>5594</v>
      </c>
      <c r="F314" s="837"/>
      <c r="G314" s="837" t="s">
        <v>17</v>
      </c>
      <c r="H314" s="771"/>
      <c r="I314" s="551"/>
      <c r="J314" s="138" t="s">
        <v>5608</v>
      </c>
      <c r="K314" s="139"/>
      <c r="L314" s="139"/>
      <c r="M314" s="140"/>
      <c r="N314" s="119"/>
      <c r="V314" s="151"/>
    </row>
    <row r="315" spans="1:22" ht="13.8" thickBot="1" x14ac:dyDescent="0.3">
      <c r="A315" s="750"/>
      <c r="B315" s="142"/>
      <c r="C315" s="142"/>
      <c r="D315" s="143"/>
      <c r="E315" s="142"/>
      <c r="F315" s="142"/>
      <c r="G315" s="726"/>
      <c r="H315" s="838"/>
      <c r="I315" s="839"/>
      <c r="J315" s="78" t="s">
        <v>5608</v>
      </c>
      <c r="K315" s="78"/>
      <c r="L315" s="78"/>
      <c r="M315" s="145"/>
      <c r="N315" s="119"/>
      <c r="V315" s="151">
        <f>G315</f>
        <v>0</v>
      </c>
    </row>
    <row r="316" spans="1:22" ht="21" thickBot="1" x14ac:dyDescent="0.3">
      <c r="A316" s="750"/>
      <c r="B316" s="555" t="s">
        <v>34</v>
      </c>
      <c r="C316" s="555" t="s">
        <v>35</v>
      </c>
      <c r="D316" s="555" t="s">
        <v>5600</v>
      </c>
      <c r="E316" s="840" t="s">
        <v>5601</v>
      </c>
      <c r="F316" s="840"/>
      <c r="G316" s="730"/>
      <c r="H316" s="731"/>
      <c r="I316" s="732"/>
      <c r="J316" s="149" t="s">
        <v>5630</v>
      </c>
      <c r="K316" s="82"/>
      <c r="L316" s="82"/>
      <c r="M316" s="150"/>
      <c r="N316" s="119"/>
      <c r="V316" s="151"/>
    </row>
    <row r="317" spans="1:22" ht="13.8" thickBot="1" x14ac:dyDescent="0.3">
      <c r="A317" s="842"/>
      <c r="B317" s="152"/>
      <c r="C317" s="152"/>
      <c r="D317" s="153"/>
      <c r="E317" s="154" t="s">
        <v>5605</v>
      </c>
      <c r="F317" s="155"/>
      <c r="G317" s="712"/>
      <c r="H317" s="713"/>
      <c r="I317" s="714"/>
      <c r="J317" s="149" t="s">
        <v>5631</v>
      </c>
      <c r="K317" s="82"/>
      <c r="L317" s="82"/>
      <c r="M317" s="150"/>
      <c r="N317" s="119"/>
      <c r="V317" s="151"/>
    </row>
    <row r="318" spans="1:22" ht="21.6" thickTop="1" thickBot="1" x14ac:dyDescent="0.3">
      <c r="A318" s="834">
        <f t="shared" ref="A318" si="72">A314+1</f>
        <v>76</v>
      </c>
      <c r="B318" s="553" t="s">
        <v>22</v>
      </c>
      <c r="C318" s="553" t="s">
        <v>23</v>
      </c>
      <c r="D318" s="553" t="s">
        <v>5593</v>
      </c>
      <c r="E318" s="837" t="s">
        <v>5594</v>
      </c>
      <c r="F318" s="837"/>
      <c r="G318" s="837" t="s">
        <v>17</v>
      </c>
      <c r="H318" s="771"/>
      <c r="I318" s="551"/>
      <c r="J318" s="138" t="s">
        <v>5608</v>
      </c>
      <c r="K318" s="139"/>
      <c r="L318" s="139"/>
      <c r="M318" s="140"/>
      <c r="N318" s="119"/>
      <c r="V318" s="151"/>
    </row>
    <row r="319" spans="1:22" ht="13.8" thickBot="1" x14ac:dyDescent="0.3">
      <c r="A319" s="750"/>
      <c r="B319" s="142"/>
      <c r="C319" s="142"/>
      <c r="D319" s="143"/>
      <c r="E319" s="142"/>
      <c r="F319" s="142"/>
      <c r="G319" s="726"/>
      <c r="H319" s="838"/>
      <c r="I319" s="839"/>
      <c r="J319" s="78" t="s">
        <v>5608</v>
      </c>
      <c r="K319" s="78"/>
      <c r="L319" s="78"/>
      <c r="M319" s="145"/>
      <c r="N319" s="119"/>
      <c r="V319" s="151">
        <f>G319</f>
        <v>0</v>
      </c>
    </row>
    <row r="320" spans="1:22" ht="21" thickBot="1" x14ac:dyDescent="0.3">
      <c r="A320" s="750"/>
      <c r="B320" s="555" t="s">
        <v>34</v>
      </c>
      <c r="C320" s="555" t="s">
        <v>35</v>
      </c>
      <c r="D320" s="555" t="s">
        <v>5600</v>
      </c>
      <c r="E320" s="840" t="s">
        <v>5601</v>
      </c>
      <c r="F320" s="840"/>
      <c r="G320" s="730"/>
      <c r="H320" s="731"/>
      <c r="I320" s="732"/>
      <c r="J320" s="149" t="s">
        <v>5630</v>
      </c>
      <c r="K320" s="82"/>
      <c r="L320" s="82"/>
      <c r="M320" s="150"/>
      <c r="N320" s="119"/>
      <c r="V320" s="151"/>
    </row>
    <row r="321" spans="1:22" ht="13.8" thickBot="1" x14ac:dyDescent="0.3">
      <c r="A321" s="842"/>
      <c r="B321" s="152"/>
      <c r="C321" s="152"/>
      <c r="D321" s="153"/>
      <c r="E321" s="154" t="s">
        <v>5605</v>
      </c>
      <c r="F321" s="155"/>
      <c r="G321" s="712"/>
      <c r="H321" s="713"/>
      <c r="I321" s="714"/>
      <c r="J321" s="149" t="s">
        <v>5631</v>
      </c>
      <c r="K321" s="82"/>
      <c r="L321" s="82"/>
      <c r="M321" s="150"/>
      <c r="N321" s="119"/>
      <c r="V321" s="151"/>
    </row>
    <row r="322" spans="1:22" ht="21.6" thickTop="1" thickBot="1" x14ac:dyDescent="0.3">
      <c r="A322" s="834">
        <f t="shared" ref="A322" si="73">A318+1</f>
        <v>77</v>
      </c>
      <c r="B322" s="553" t="s">
        <v>22</v>
      </c>
      <c r="C322" s="553" t="s">
        <v>23</v>
      </c>
      <c r="D322" s="553" t="s">
        <v>5593</v>
      </c>
      <c r="E322" s="837" t="s">
        <v>5594</v>
      </c>
      <c r="F322" s="837"/>
      <c r="G322" s="837" t="s">
        <v>17</v>
      </c>
      <c r="H322" s="771"/>
      <c r="I322" s="551"/>
      <c r="J322" s="138" t="s">
        <v>5608</v>
      </c>
      <c r="K322" s="139"/>
      <c r="L322" s="139"/>
      <c r="M322" s="140"/>
      <c r="N322" s="119"/>
      <c r="V322" s="151"/>
    </row>
    <row r="323" spans="1:22" ht="13.8" thickBot="1" x14ac:dyDescent="0.3">
      <c r="A323" s="750"/>
      <c r="B323" s="142"/>
      <c r="C323" s="142"/>
      <c r="D323" s="143"/>
      <c r="E323" s="142"/>
      <c r="F323" s="142"/>
      <c r="G323" s="726"/>
      <c r="H323" s="838"/>
      <c r="I323" s="839"/>
      <c r="J323" s="78" t="s">
        <v>5608</v>
      </c>
      <c r="K323" s="78"/>
      <c r="L323" s="78"/>
      <c r="M323" s="145"/>
      <c r="N323" s="119"/>
      <c r="V323" s="151">
        <f>G323</f>
        <v>0</v>
      </c>
    </row>
    <row r="324" spans="1:22" ht="21" thickBot="1" x14ac:dyDescent="0.3">
      <c r="A324" s="750"/>
      <c r="B324" s="555" t="s">
        <v>34</v>
      </c>
      <c r="C324" s="555" t="s">
        <v>35</v>
      </c>
      <c r="D324" s="555" t="s">
        <v>5600</v>
      </c>
      <c r="E324" s="840" t="s">
        <v>5601</v>
      </c>
      <c r="F324" s="840"/>
      <c r="G324" s="730"/>
      <c r="H324" s="731"/>
      <c r="I324" s="732"/>
      <c r="J324" s="149" t="s">
        <v>5630</v>
      </c>
      <c r="K324" s="82"/>
      <c r="L324" s="82"/>
      <c r="M324" s="150"/>
      <c r="N324" s="119"/>
      <c r="V324" s="151"/>
    </row>
    <row r="325" spans="1:22" ht="13.8" thickBot="1" x14ac:dyDescent="0.3">
      <c r="A325" s="842"/>
      <c r="B325" s="152"/>
      <c r="C325" s="152"/>
      <c r="D325" s="153"/>
      <c r="E325" s="154" t="s">
        <v>5605</v>
      </c>
      <c r="F325" s="155"/>
      <c r="G325" s="712"/>
      <c r="H325" s="713"/>
      <c r="I325" s="714"/>
      <c r="J325" s="149" t="s">
        <v>5631</v>
      </c>
      <c r="K325" s="82"/>
      <c r="L325" s="82"/>
      <c r="M325" s="150"/>
      <c r="N325" s="119"/>
      <c r="V325" s="151"/>
    </row>
    <row r="326" spans="1:22" ht="21.6" thickTop="1" thickBot="1" x14ac:dyDescent="0.3">
      <c r="A326" s="834">
        <f t="shared" ref="A326" si="74">A322+1</f>
        <v>78</v>
      </c>
      <c r="B326" s="553" t="s">
        <v>22</v>
      </c>
      <c r="C326" s="553" t="s">
        <v>23</v>
      </c>
      <c r="D326" s="553" t="s">
        <v>5593</v>
      </c>
      <c r="E326" s="837" t="s">
        <v>5594</v>
      </c>
      <c r="F326" s="837"/>
      <c r="G326" s="837" t="s">
        <v>17</v>
      </c>
      <c r="H326" s="771"/>
      <c r="I326" s="551"/>
      <c r="J326" s="138" t="s">
        <v>5608</v>
      </c>
      <c r="K326" s="139"/>
      <c r="L326" s="139"/>
      <c r="M326" s="140"/>
      <c r="N326" s="119"/>
      <c r="V326" s="151"/>
    </row>
    <row r="327" spans="1:22" ht="13.8" thickBot="1" x14ac:dyDescent="0.3">
      <c r="A327" s="750"/>
      <c r="B327" s="142"/>
      <c r="C327" s="142"/>
      <c r="D327" s="143"/>
      <c r="E327" s="142"/>
      <c r="F327" s="142"/>
      <c r="G327" s="726"/>
      <c r="H327" s="838"/>
      <c r="I327" s="839"/>
      <c r="J327" s="78" t="s">
        <v>5608</v>
      </c>
      <c r="K327" s="78"/>
      <c r="L327" s="78"/>
      <c r="M327" s="145"/>
      <c r="N327" s="119"/>
      <c r="V327" s="151">
        <f>G327</f>
        <v>0</v>
      </c>
    </row>
    <row r="328" spans="1:22" ht="21" thickBot="1" x14ac:dyDescent="0.3">
      <c r="A328" s="750"/>
      <c r="B328" s="555" t="s">
        <v>34</v>
      </c>
      <c r="C328" s="555" t="s">
        <v>35</v>
      </c>
      <c r="D328" s="555" t="s">
        <v>5600</v>
      </c>
      <c r="E328" s="840" t="s">
        <v>5601</v>
      </c>
      <c r="F328" s="840"/>
      <c r="G328" s="730"/>
      <c r="H328" s="731"/>
      <c r="I328" s="732"/>
      <c r="J328" s="149" t="s">
        <v>5630</v>
      </c>
      <c r="K328" s="82"/>
      <c r="L328" s="82"/>
      <c r="M328" s="150"/>
      <c r="N328" s="119"/>
      <c r="V328" s="151"/>
    </row>
    <row r="329" spans="1:22" ht="13.8" thickBot="1" x14ac:dyDescent="0.3">
      <c r="A329" s="842"/>
      <c r="B329" s="152"/>
      <c r="C329" s="152"/>
      <c r="D329" s="153"/>
      <c r="E329" s="154" t="s">
        <v>5605</v>
      </c>
      <c r="F329" s="155"/>
      <c r="G329" s="712"/>
      <c r="H329" s="713"/>
      <c r="I329" s="714"/>
      <c r="J329" s="149" t="s">
        <v>5631</v>
      </c>
      <c r="K329" s="82"/>
      <c r="L329" s="82"/>
      <c r="M329" s="150"/>
      <c r="N329" s="119"/>
      <c r="V329" s="151"/>
    </row>
    <row r="330" spans="1:22" ht="21.6" thickTop="1" thickBot="1" x14ac:dyDescent="0.3">
      <c r="A330" s="834">
        <f t="shared" ref="A330" si="75">A326+1</f>
        <v>79</v>
      </c>
      <c r="B330" s="553" t="s">
        <v>22</v>
      </c>
      <c r="C330" s="553" t="s">
        <v>23</v>
      </c>
      <c r="D330" s="553" t="s">
        <v>5593</v>
      </c>
      <c r="E330" s="837" t="s">
        <v>5594</v>
      </c>
      <c r="F330" s="837"/>
      <c r="G330" s="837" t="s">
        <v>17</v>
      </c>
      <c r="H330" s="771"/>
      <c r="I330" s="551"/>
      <c r="J330" s="138" t="s">
        <v>5608</v>
      </c>
      <c r="K330" s="139"/>
      <c r="L330" s="139"/>
      <c r="M330" s="140"/>
      <c r="N330" s="119"/>
      <c r="V330" s="151"/>
    </row>
    <row r="331" spans="1:22" ht="13.8" thickBot="1" x14ac:dyDescent="0.3">
      <c r="A331" s="750"/>
      <c r="B331" s="142"/>
      <c r="C331" s="142"/>
      <c r="D331" s="143"/>
      <c r="E331" s="142"/>
      <c r="F331" s="142"/>
      <c r="G331" s="726"/>
      <c r="H331" s="838"/>
      <c r="I331" s="839"/>
      <c r="J331" s="78" t="s">
        <v>5608</v>
      </c>
      <c r="K331" s="78"/>
      <c r="L331" s="78"/>
      <c r="M331" s="145"/>
      <c r="N331" s="119"/>
      <c r="V331" s="151">
        <f>G331</f>
        <v>0</v>
      </c>
    </row>
    <row r="332" spans="1:22" ht="21" thickBot="1" x14ac:dyDescent="0.3">
      <c r="A332" s="750"/>
      <c r="B332" s="555" t="s">
        <v>34</v>
      </c>
      <c r="C332" s="555" t="s">
        <v>35</v>
      </c>
      <c r="D332" s="555" t="s">
        <v>5600</v>
      </c>
      <c r="E332" s="840" t="s">
        <v>5601</v>
      </c>
      <c r="F332" s="840"/>
      <c r="G332" s="730"/>
      <c r="H332" s="731"/>
      <c r="I332" s="732"/>
      <c r="J332" s="149" t="s">
        <v>5630</v>
      </c>
      <c r="K332" s="82"/>
      <c r="L332" s="82"/>
      <c r="M332" s="150"/>
      <c r="N332" s="119"/>
      <c r="V332" s="151"/>
    </row>
    <row r="333" spans="1:22" ht="13.8" thickBot="1" x14ac:dyDescent="0.3">
      <c r="A333" s="842"/>
      <c r="B333" s="152"/>
      <c r="C333" s="152"/>
      <c r="D333" s="153"/>
      <c r="E333" s="154" t="s">
        <v>5605</v>
      </c>
      <c r="F333" s="155"/>
      <c r="G333" s="712"/>
      <c r="H333" s="713"/>
      <c r="I333" s="714"/>
      <c r="J333" s="149" t="s">
        <v>5631</v>
      </c>
      <c r="K333" s="82"/>
      <c r="L333" s="82"/>
      <c r="M333" s="150"/>
      <c r="N333" s="119"/>
      <c r="V333" s="151"/>
    </row>
    <row r="334" spans="1:22" ht="21.6" thickTop="1" thickBot="1" x14ac:dyDescent="0.3">
      <c r="A334" s="834">
        <f t="shared" ref="A334" si="76">A330+1</f>
        <v>80</v>
      </c>
      <c r="B334" s="553" t="s">
        <v>22</v>
      </c>
      <c r="C334" s="553" t="s">
        <v>23</v>
      </c>
      <c r="D334" s="553" t="s">
        <v>5593</v>
      </c>
      <c r="E334" s="837" t="s">
        <v>5594</v>
      </c>
      <c r="F334" s="837"/>
      <c r="G334" s="837" t="s">
        <v>17</v>
      </c>
      <c r="H334" s="771"/>
      <c r="I334" s="551"/>
      <c r="J334" s="138" t="s">
        <v>5608</v>
      </c>
      <c r="K334" s="139"/>
      <c r="L334" s="139"/>
      <c r="M334" s="140"/>
      <c r="N334" s="119"/>
      <c r="V334" s="151"/>
    </row>
    <row r="335" spans="1:22" ht="13.8" thickBot="1" x14ac:dyDescent="0.3">
      <c r="A335" s="750"/>
      <c r="B335" s="142"/>
      <c r="C335" s="142"/>
      <c r="D335" s="143"/>
      <c r="E335" s="142"/>
      <c r="F335" s="142"/>
      <c r="G335" s="726"/>
      <c r="H335" s="838"/>
      <c r="I335" s="839"/>
      <c r="J335" s="78" t="s">
        <v>5608</v>
      </c>
      <c r="K335" s="78"/>
      <c r="L335" s="78"/>
      <c r="M335" s="145"/>
      <c r="N335" s="119"/>
      <c r="V335" s="151">
        <f>G335</f>
        <v>0</v>
      </c>
    </row>
    <row r="336" spans="1:22" ht="21" thickBot="1" x14ac:dyDescent="0.3">
      <c r="A336" s="750"/>
      <c r="B336" s="555" t="s">
        <v>34</v>
      </c>
      <c r="C336" s="555" t="s">
        <v>35</v>
      </c>
      <c r="D336" s="555" t="s">
        <v>5600</v>
      </c>
      <c r="E336" s="840" t="s">
        <v>5601</v>
      </c>
      <c r="F336" s="840"/>
      <c r="G336" s="730"/>
      <c r="H336" s="731"/>
      <c r="I336" s="732"/>
      <c r="J336" s="149" t="s">
        <v>5630</v>
      </c>
      <c r="K336" s="82"/>
      <c r="L336" s="82"/>
      <c r="M336" s="150"/>
      <c r="N336" s="119"/>
      <c r="V336" s="151"/>
    </row>
    <row r="337" spans="1:22" ht="13.8" thickBot="1" x14ac:dyDescent="0.3">
      <c r="A337" s="842"/>
      <c r="B337" s="152"/>
      <c r="C337" s="152"/>
      <c r="D337" s="153"/>
      <c r="E337" s="154" t="s">
        <v>5605</v>
      </c>
      <c r="F337" s="155"/>
      <c r="G337" s="712"/>
      <c r="H337" s="713"/>
      <c r="I337" s="714"/>
      <c r="J337" s="149" t="s">
        <v>5631</v>
      </c>
      <c r="K337" s="82"/>
      <c r="L337" s="82"/>
      <c r="M337" s="150"/>
      <c r="N337" s="119"/>
      <c r="V337" s="151"/>
    </row>
    <row r="338" spans="1:22" ht="21.6" thickTop="1" thickBot="1" x14ac:dyDescent="0.3">
      <c r="A338" s="834">
        <f t="shared" ref="A338" si="77">A334+1</f>
        <v>81</v>
      </c>
      <c r="B338" s="553" t="s">
        <v>22</v>
      </c>
      <c r="C338" s="553" t="s">
        <v>23</v>
      </c>
      <c r="D338" s="553" t="s">
        <v>5593</v>
      </c>
      <c r="E338" s="837" t="s">
        <v>5594</v>
      </c>
      <c r="F338" s="837"/>
      <c r="G338" s="837" t="s">
        <v>17</v>
      </c>
      <c r="H338" s="771"/>
      <c r="I338" s="551"/>
      <c r="J338" s="138" t="s">
        <v>5608</v>
      </c>
      <c r="K338" s="139"/>
      <c r="L338" s="139"/>
      <c r="M338" s="140"/>
      <c r="N338" s="119"/>
      <c r="V338" s="151"/>
    </row>
    <row r="339" spans="1:22" ht="13.8" thickBot="1" x14ac:dyDescent="0.3">
      <c r="A339" s="750"/>
      <c r="B339" s="142"/>
      <c r="C339" s="142"/>
      <c r="D339" s="143"/>
      <c r="E339" s="142"/>
      <c r="F339" s="142"/>
      <c r="G339" s="726"/>
      <c r="H339" s="838"/>
      <c r="I339" s="839"/>
      <c r="J339" s="78" t="s">
        <v>5608</v>
      </c>
      <c r="K339" s="78"/>
      <c r="L339" s="78"/>
      <c r="M339" s="145"/>
      <c r="N339" s="119"/>
      <c r="V339" s="151">
        <f>G339</f>
        <v>0</v>
      </c>
    </row>
    <row r="340" spans="1:22" ht="21" thickBot="1" x14ac:dyDescent="0.3">
      <c r="A340" s="750"/>
      <c r="B340" s="555" t="s">
        <v>34</v>
      </c>
      <c r="C340" s="555" t="s">
        <v>35</v>
      </c>
      <c r="D340" s="555" t="s">
        <v>5600</v>
      </c>
      <c r="E340" s="840" t="s">
        <v>5601</v>
      </c>
      <c r="F340" s="840"/>
      <c r="G340" s="730"/>
      <c r="H340" s="731"/>
      <c r="I340" s="732"/>
      <c r="J340" s="149" t="s">
        <v>5630</v>
      </c>
      <c r="K340" s="82"/>
      <c r="L340" s="82"/>
      <c r="M340" s="150"/>
      <c r="N340" s="119"/>
      <c r="V340" s="151"/>
    </row>
    <row r="341" spans="1:22" ht="13.8" thickBot="1" x14ac:dyDescent="0.3">
      <c r="A341" s="842"/>
      <c r="B341" s="152"/>
      <c r="C341" s="152"/>
      <c r="D341" s="153"/>
      <c r="E341" s="154" t="s">
        <v>5605</v>
      </c>
      <c r="F341" s="155"/>
      <c r="G341" s="712"/>
      <c r="H341" s="713"/>
      <c r="I341" s="714"/>
      <c r="J341" s="149" t="s">
        <v>5631</v>
      </c>
      <c r="K341" s="82"/>
      <c r="L341" s="82"/>
      <c r="M341" s="150"/>
      <c r="N341" s="119"/>
      <c r="V341" s="151"/>
    </row>
    <row r="342" spans="1:22" ht="21.6" thickTop="1" thickBot="1" x14ac:dyDescent="0.3">
      <c r="A342" s="834">
        <f t="shared" ref="A342" si="78">A338+1</f>
        <v>82</v>
      </c>
      <c r="B342" s="553" t="s">
        <v>22</v>
      </c>
      <c r="C342" s="553" t="s">
        <v>23</v>
      </c>
      <c r="D342" s="553" t="s">
        <v>5593</v>
      </c>
      <c r="E342" s="837" t="s">
        <v>5594</v>
      </c>
      <c r="F342" s="837"/>
      <c r="G342" s="837" t="s">
        <v>17</v>
      </c>
      <c r="H342" s="771"/>
      <c r="I342" s="551"/>
      <c r="J342" s="138" t="s">
        <v>5608</v>
      </c>
      <c r="K342" s="139"/>
      <c r="L342" s="139"/>
      <c r="M342" s="140"/>
      <c r="N342" s="119"/>
      <c r="V342" s="151"/>
    </row>
    <row r="343" spans="1:22" ht="13.8" thickBot="1" x14ac:dyDescent="0.3">
      <c r="A343" s="750"/>
      <c r="B343" s="142"/>
      <c r="C343" s="142"/>
      <c r="D343" s="143"/>
      <c r="E343" s="142"/>
      <c r="F343" s="142"/>
      <c r="G343" s="726"/>
      <c r="H343" s="838"/>
      <c r="I343" s="839"/>
      <c r="J343" s="78" t="s">
        <v>5608</v>
      </c>
      <c r="K343" s="78"/>
      <c r="L343" s="78"/>
      <c r="M343" s="145"/>
      <c r="N343" s="119"/>
      <c r="V343" s="151">
        <f>G343</f>
        <v>0</v>
      </c>
    </row>
    <row r="344" spans="1:22" ht="21" thickBot="1" x14ac:dyDescent="0.3">
      <c r="A344" s="750"/>
      <c r="B344" s="555" t="s">
        <v>34</v>
      </c>
      <c r="C344" s="555" t="s">
        <v>35</v>
      </c>
      <c r="D344" s="555" t="s">
        <v>5600</v>
      </c>
      <c r="E344" s="840" t="s">
        <v>5601</v>
      </c>
      <c r="F344" s="840"/>
      <c r="G344" s="730"/>
      <c r="H344" s="731"/>
      <c r="I344" s="732"/>
      <c r="J344" s="149" t="s">
        <v>5630</v>
      </c>
      <c r="K344" s="82"/>
      <c r="L344" s="82"/>
      <c r="M344" s="150"/>
      <c r="N344" s="119"/>
      <c r="V344" s="151"/>
    </row>
    <row r="345" spans="1:22" ht="13.8" thickBot="1" x14ac:dyDescent="0.3">
      <c r="A345" s="842"/>
      <c r="B345" s="152"/>
      <c r="C345" s="152"/>
      <c r="D345" s="153"/>
      <c r="E345" s="154" t="s">
        <v>5605</v>
      </c>
      <c r="F345" s="155"/>
      <c r="G345" s="712"/>
      <c r="H345" s="713"/>
      <c r="I345" s="714"/>
      <c r="J345" s="149" t="s">
        <v>5631</v>
      </c>
      <c r="K345" s="82"/>
      <c r="L345" s="82"/>
      <c r="M345" s="150"/>
      <c r="N345" s="119"/>
      <c r="V345" s="151"/>
    </row>
    <row r="346" spans="1:22" ht="21.6" thickTop="1" thickBot="1" x14ac:dyDescent="0.3">
      <c r="A346" s="834">
        <f t="shared" ref="A346" si="79">A342+1</f>
        <v>83</v>
      </c>
      <c r="B346" s="553" t="s">
        <v>22</v>
      </c>
      <c r="C346" s="553" t="s">
        <v>23</v>
      </c>
      <c r="D346" s="553" t="s">
        <v>5593</v>
      </c>
      <c r="E346" s="837" t="s">
        <v>5594</v>
      </c>
      <c r="F346" s="837"/>
      <c r="G346" s="837" t="s">
        <v>17</v>
      </c>
      <c r="H346" s="771"/>
      <c r="I346" s="551"/>
      <c r="J346" s="138" t="s">
        <v>5608</v>
      </c>
      <c r="K346" s="139"/>
      <c r="L346" s="139"/>
      <c r="M346" s="140"/>
      <c r="N346" s="119"/>
      <c r="V346" s="151"/>
    </row>
    <row r="347" spans="1:22" ht="13.8" thickBot="1" x14ac:dyDescent="0.3">
      <c r="A347" s="750"/>
      <c r="B347" s="142"/>
      <c r="C347" s="142"/>
      <c r="D347" s="143"/>
      <c r="E347" s="142"/>
      <c r="F347" s="142"/>
      <c r="G347" s="726"/>
      <c r="H347" s="838"/>
      <c r="I347" s="839"/>
      <c r="J347" s="78" t="s">
        <v>5608</v>
      </c>
      <c r="K347" s="78"/>
      <c r="L347" s="78"/>
      <c r="M347" s="145"/>
      <c r="N347" s="119"/>
      <c r="V347" s="151">
        <f>G347</f>
        <v>0</v>
      </c>
    </row>
    <row r="348" spans="1:22" ht="21" thickBot="1" x14ac:dyDescent="0.3">
      <c r="A348" s="750"/>
      <c r="B348" s="555" t="s">
        <v>34</v>
      </c>
      <c r="C348" s="555" t="s">
        <v>35</v>
      </c>
      <c r="D348" s="555" t="s">
        <v>5600</v>
      </c>
      <c r="E348" s="840" t="s">
        <v>5601</v>
      </c>
      <c r="F348" s="840"/>
      <c r="G348" s="730"/>
      <c r="H348" s="731"/>
      <c r="I348" s="732"/>
      <c r="J348" s="149" t="s">
        <v>5630</v>
      </c>
      <c r="K348" s="82"/>
      <c r="L348" s="82"/>
      <c r="M348" s="150"/>
      <c r="N348" s="119"/>
      <c r="V348" s="151"/>
    </row>
    <row r="349" spans="1:22" ht="13.8" thickBot="1" x14ac:dyDescent="0.3">
      <c r="A349" s="842"/>
      <c r="B349" s="152"/>
      <c r="C349" s="152"/>
      <c r="D349" s="153"/>
      <c r="E349" s="154" t="s">
        <v>5605</v>
      </c>
      <c r="F349" s="155"/>
      <c r="G349" s="712"/>
      <c r="H349" s="713"/>
      <c r="I349" s="714"/>
      <c r="J349" s="149" t="s">
        <v>5631</v>
      </c>
      <c r="K349" s="82"/>
      <c r="L349" s="82"/>
      <c r="M349" s="150"/>
      <c r="N349" s="119"/>
      <c r="V349" s="151"/>
    </row>
    <row r="350" spans="1:22" ht="21.6" thickTop="1" thickBot="1" x14ac:dyDescent="0.3">
      <c r="A350" s="834">
        <f t="shared" ref="A350" si="80">A346+1</f>
        <v>84</v>
      </c>
      <c r="B350" s="553" t="s">
        <v>22</v>
      </c>
      <c r="C350" s="553" t="s">
        <v>23</v>
      </c>
      <c r="D350" s="553" t="s">
        <v>5593</v>
      </c>
      <c r="E350" s="837" t="s">
        <v>5594</v>
      </c>
      <c r="F350" s="837"/>
      <c r="G350" s="837" t="s">
        <v>17</v>
      </c>
      <c r="H350" s="771"/>
      <c r="I350" s="551"/>
      <c r="J350" s="138" t="s">
        <v>5608</v>
      </c>
      <c r="K350" s="139"/>
      <c r="L350" s="139"/>
      <c r="M350" s="140"/>
      <c r="N350" s="119"/>
      <c r="V350" s="151"/>
    </row>
    <row r="351" spans="1:22" ht="13.8" thickBot="1" x14ac:dyDescent="0.3">
      <c r="A351" s="750"/>
      <c r="B351" s="142"/>
      <c r="C351" s="142"/>
      <c r="D351" s="143"/>
      <c r="E351" s="142"/>
      <c r="F351" s="142"/>
      <c r="G351" s="726"/>
      <c r="H351" s="838"/>
      <c r="I351" s="839"/>
      <c r="J351" s="78" t="s">
        <v>5608</v>
      </c>
      <c r="K351" s="78"/>
      <c r="L351" s="78"/>
      <c r="M351" s="145"/>
      <c r="N351" s="119"/>
      <c r="V351" s="151">
        <f>G351</f>
        <v>0</v>
      </c>
    </row>
    <row r="352" spans="1:22" ht="21" thickBot="1" x14ac:dyDescent="0.3">
      <c r="A352" s="750"/>
      <c r="B352" s="555" t="s">
        <v>34</v>
      </c>
      <c r="C352" s="555" t="s">
        <v>35</v>
      </c>
      <c r="D352" s="555" t="s">
        <v>5600</v>
      </c>
      <c r="E352" s="840" t="s">
        <v>5601</v>
      </c>
      <c r="F352" s="840"/>
      <c r="G352" s="730"/>
      <c r="H352" s="731"/>
      <c r="I352" s="732"/>
      <c r="J352" s="149" t="s">
        <v>5630</v>
      </c>
      <c r="K352" s="82"/>
      <c r="L352" s="82"/>
      <c r="M352" s="150"/>
      <c r="N352" s="119"/>
      <c r="V352" s="151"/>
    </row>
    <row r="353" spans="1:22" ht="13.8" thickBot="1" x14ac:dyDescent="0.3">
      <c r="A353" s="842"/>
      <c r="B353" s="152"/>
      <c r="C353" s="152"/>
      <c r="D353" s="153"/>
      <c r="E353" s="154" t="s">
        <v>5605</v>
      </c>
      <c r="F353" s="155"/>
      <c r="G353" s="712"/>
      <c r="H353" s="713"/>
      <c r="I353" s="714"/>
      <c r="J353" s="149" t="s">
        <v>5631</v>
      </c>
      <c r="K353" s="82"/>
      <c r="L353" s="82"/>
      <c r="M353" s="150"/>
      <c r="N353" s="119"/>
      <c r="V353" s="151"/>
    </row>
    <row r="354" spans="1:22" ht="21.6" thickTop="1" thickBot="1" x14ac:dyDescent="0.3">
      <c r="A354" s="834">
        <f t="shared" ref="A354" si="81">A350+1</f>
        <v>85</v>
      </c>
      <c r="B354" s="553" t="s">
        <v>22</v>
      </c>
      <c r="C354" s="553" t="s">
        <v>23</v>
      </c>
      <c r="D354" s="553" t="s">
        <v>5593</v>
      </c>
      <c r="E354" s="837" t="s">
        <v>5594</v>
      </c>
      <c r="F354" s="837"/>
      <c r="G354" s="837" t="s">
        <v>17</v>
      </c>
      <c r="H354" s="771"/>
      <c r="I354" s="551"/>
      <c r="J354" s="138" t="s">
        <v>5608</v>
      </c>
      <c r="K354" s="139"/>
      <c r="L354" s="139"/>
      <c r="M354" s="140"/>
      <c r="N354" s="119"/>
      <c r="V354" s="151"/>
    </row>
    <row r="355" spans="1:22" ht="13.8" thickBot="1" x14ac:dyDescent="0.3">
      <c r="A355" s="750"/>
      <c r="B355" s="142"/>
      <c r="C355" s="142"/>
      <c r="D355" s="143"/>
      <c r="E355" s="142"/>
      <c r="F355" s="142"/>
      <c r="G355" s="726"/>
      <c r="H355" s="838"/>
      <c r="I355" s="839"/>
      <c r="J355" s="78" t="s">
        <v>5608</v>
      </c>
      <c r="K355" s="78"/>
      <c r="L355" s="78"/>
      <c r="M355" s="145"/>
      <c r="N355" s="119"/>
      <c r="V355" s="151">
        <f>G355</f>
        <v>0</v>
      </c>
    </row>
    <row r="356" spans="1:22" ht="21" thickBot="1" x14ac:dyDescent="0.3">
      <c r="A356" s="750"/>
      <c r="B356" s="555" t="s">
        <v>34</v>
      </c>
      <c r="C356" s="555" t="s">
        <v>35</v>
      </c>
      <c r="D356" s="555" t="s">
        <v>5600</v>
      </c>
      <c r="E356" s="840" t="s">
        <v>5601</v>
      </c>
      <c r="F356" s="840"/>
      <c r="G356" s="730"/>
      <c r="H356" s="731"/>
      <c r="I356" s="732"/>
      <c r="J356" s="149" t="s">
        <v>5630</v>
      </c>
      <c r="K356" s="82"/>
      <c r="L356" s="82"/>
      <c r="M356" s="150"/>
      <c r="N356" s="119"/>
      <c r="V356" s="151"/>
    </row>
    <row r="357" spans="1:22" ht="13.8" thickBot="1" x14ac:dyDescent="0.3">
      <c r="A357" s="842"/>
      <c r="B357" s="152"/>
      <c r="C357" s="152"/>
      <c r="D357" s="153"/>
      <c r="E357" s="154" t="s">
        <v>5605</v>
      </c>
      <c r="F357" s="155"/>
      <c r="G357" s="712"/>
      <c r="H357" s="713"/>
      <c r="I357" s="714"/>
      <c r="J357" s="149" t="s">
        <v>5631</v>
      </c>
      <c r="K357" s="82"/>
      <c r="L357" s="82"/>
      <c r="M357" s="150"/>
      <c r="N357" s="119"/>
      <c r="V357" s="151"/>
    </row>
    <row r="358" spans="1:22" ht="21.6" thickTop="1" thickBot="1" x14ac:dyDescent="0.3">
      <c r="A358" s="834">
        <f t="shared" ref="A358" si="82">A354+1</f>
        <v>86</v>
      </c>
      <c r="B358" s="553" t="s">
        <v>22</v>
      </c>
      <c r="C358" s="553" t="s">
        <v>23</v>
      </c>
      <c r="D358" s="553" t="s">
        <v>5593</v>
      </c>
      <c r="E358" s="837" t="s">
        <v>5594</v>
      </c>
      <c r="F358" s="837"/>
      <c r="G358" s="837" t="s">
        <v>17</v>
      </c>
      <c r="H358" s="771"/>
      <c r="I358" s="551"/>
      <c r="J358" s="138" t="s">
        <v>5608</v>
      </c>
      <c r="K358" s="139"/>
      <c r="L358" s="139"/>
      <c r="M358" s="140"/>
      <c r="N358" s="119"/>
      <c r="V358" s="151"/>
    </row>
    <row r="359" spans="1:22" ht="13.8" thickBot="1" x14ac:dyDescent="0.3">
      <c r="A359" s="750"/>
      <c r="B359" s="142"/>
      <c r="C359" s="142"/>
      <c r="D359" s="143"/>
      <c r="E359" s="142"/>
      <c r="F359" s="142"/>
      <c r="G359" s="726"/>
      <c r="H359" s="838"/>
      <c r="I359" s="839"/>
      <c r="J359" s="78" t="s">
        <v>5608</v>
      </c>
      <c r="K359" s="78"/>
      <c r="L359" s="78"/>
      <c r="M359" s="145"/>
      <c r="N359" s="119"/>
      <c r="V359" s="151">
        <f>G359</f>
        <v>0</v>
      </c>
    </row>
    <row r="360" spans="1:22" ht="21" thickBot="1" x14ac:dyDescent="0.3">
      <c r="A360" s="750"/>
      <c r="B360" s="555" t="s">
        <v>34</v>
      </c>
      <c r="C360" s="555" t="s">
        <v>35</v>
      </c>
      <c r="D360" s="555" t="s">
        <v>5600</v>
      </c>
      <c r="E360" s="840" t="s">
        <v>5601</v>
      </c>
      <c r="F360" s="840"/>
      <c r="G360" s="730"/>
      <c r="H360" s="731"/>
      <c r="I360" s="732"/>
      <c r="J360" s="149" t="s">
        <v>5630</v>
      </c>
      <c r="K360" s="82"/>
      <c r="L360" s="82"/>
      <c r="M360" s="150"/>
      <c r="N360" s="119"/>
      <c r="V360" s="151"/>
    </row>
    <row r="361" spans="1:22" ht="13.8" thickBot="1" x14ac:dyDescent="0.3">
      <c r="A361" s="842"/>
      <c r="B361" s="152"/>
      <c r="C361" s="152"/>
      <c r="D361" s="153"/>
      <c r="E361" s="154" t="s">
        <v>5605</v>
      </c>
      <c r="F361" s="155"/>
      <c r="G361" s="712"/>
      <c r="H361" s="713"/>
      <c r="I361" s="714"/>
      <c r="J361" s="149" t="s">
        <v>5631</v>
      </c>
      <c r="K361" s="82"/>
      <c r="L361" s="82"/>
      <c r="M361" s="150"/>
      <c r="N361" s="119"/>
      <c r="V361" s="151"/>
    </row>
    <row r="362" spans="1:22" ht="21.6" thickTop="1" thickBot="1" x14ac:dyDescent="0.3">
      <c r="A362" s="834">
        <f t="shared" ref="A362" si="83">A358+1</f>
        <v>87</v>
      </c>
      <c r="B362" s="553" t="s">
        <v>22</v>
      </c>
      <c r="C362" s="553" t="s">
        <v>23</v>
      </c>
      <c r="D362" s="553" t="s">
        <v>5593</v>
      </c>
      <c r="E362" s="837" t="s">
        <v>5594</v>
      </c>
      <c r="F362" s="837"/>
      <c r="G362" s="837" t="s">
        <v>17</v>
      </c>
      <c r="H362" s="771"/>
      <c r="I362" s="551"/>
      <c r="J362" s="138" t="s">
        <v>5608</v>
      </c>
      <c r="K362" s="139"/>
      <c r="L362" s="139"/>
      <c r="M362" s="140"/>
      <c r="N362" s="119"/>
      <c r="V362" s="151"/>
    </row>
    <row r="363" spans="1:22" ht="13.8" thickBot="1" x14ac:dyDescent="0.3">
      <c r="A363" s="750"/>
      <c r="B363" s="142"/>
      <c r="C363" s="142"/>
      <c r="D363" s="143"/>
      <c r="E363" s="142"/>
      <c r="F363" s="142"/>
      <c r="G363" s="726"/>
      <c r="H363" s="838"/>
      <c r="I363" s="839"/>
      <c r="J363" s="78" t="s">
        <v>5608</v>
      </c>
      <c r="K363" s="78"/>
      <c r="L363" s="78"/>
      <c r="M363" s="145"/>
      <c r="N363" s="119"/>
      <c r="V363" s="151">
        <f>G363</f>
        <v>0</v>
      </c>
    </row>
    <row r="364" spans="1:22" ht="21" thickBot="1" x14ac:dyDescent="0.3">
      <c r="A364" s="750"/>
      <c r="B364" s="555" t="s">
        <v>34</v>
      </c>
      <c r="C364" s="555" t="s">
        <v>35</v>
      </c>
      <c r="D364" s="555" t="s">
        <v>5600</v>
      </c>
      <c r="E364" s="840" t="s">
        <v>5601</v>
      </c>
      <c r="F364" s="840"/>
      <c r="G364" s="730"/>
      <c r="H364" s="731"/>
      <c r="I364" s="732"/>
      <c r="J364" s="149" t="s">
        <v>5630</v>
      </c>
      <c r="K364" s="82"/>
      <c r="L364" s="82"/>
      <c r="M364" s="150"/>
      <c r="N364" s="119"/>
      <c r="V364" s="151"/>
    </row>
    <row r="365" spans="1:22" ht="13.8" thickBot="1" x14ac:dyDescent="0.3">
      <c r="A365" s="842"/>
      <c r="B365" s="152"/>
      <c r="C365" s="152"/>
      <c r="D365" s="153"/>
      <c r="E365" s="154" t="s">
        <v>5605</v>
      </c>
      <c r="F365" s="155"/>
      <c r="G365" s="712"/>
      <c r="H365" s="713"/>
      <c r="I365" s="714"/>
      <c r="J365" s="149" t="s">
        <v>5631</v>
      </c>
      <c r="K365" s="82"/>
      <c r="L365" s="82"/>
      <c r="M365" s="150"/>
      <c r="N365" s="119"/>
      <c r="V365" s="151"/>
    </row>
    <row r="366" spans="1:22" ht="21.6" thickTop="1" thickBot="1" x14ac:dyDescent="0.3">
      <c r="A366" s="834">
        <f t="shared" ref="A366" si="84">A362+1</f>
        <v>88</v>
      </c>
      <c r="B366" s="553" t="s">
        <v>22</v>
      </c>
      <c r="C366" s="553" t="s">
        <v>23</v>
      </c>
      <c r="D366" s="553" t="s">
        <v>5593</v>
      </c>
      <c r="E366" s="837" t="s">
        <v>5594</v>
      </c>
      <c r="F366" s="837"/>
      <c r="G366" s="837" t="s">
        <v>17</v>
      </c>
      <c r="H366" s="771"/>
      <c r="I366" s="551"/>
      <c r="J366" s="138" t="s">
        <v>5608</v>
      </c>
      <c r="K366" s="139"/>
      <c r="L366" s="139"/>
      <c r="M366" s="140"/>
      <c r="N366" s="119"/>
      <c r="V366" s="151"/>
    </row>
    <row r="367" spans="1:22" ht="13.8" thickBot="1" x14ac:dyDescent="0.3">
      <c r="A367" s="750"/>
      <c r="B367" s="142"/>
      <c r="C367" s="142"/>
      <c r="D367" s="143"/>
      <c r="E367" s="142"/>
      <c r="F367" s="142"/>
      <c r="G367" s="726"/>
      <c r="H367" s="838"/>
      <c r="I367" s="839"/>
      <c r="J367" s="78" t="s">
        <v>5608</v>
      </c>
      <c r="K367" s="78"/>
      <c r="L367" s="78"/>
      <c r="M367" s="145"/>
      <c r="N367" s="119"/>
      <c r="V367" s="151">
        <f>G367</f>
        <v>0</v>
      </c>
    </row>
    <row r="368" spans="1:22" ht="21" thickBot="1" x14ac:dyDescent="0.3">
      <c r="A368" s="750"/>
      <c r="B368" s="555" t="s">
        <v>34</v>
      </c>
      <c r="C368" s="555" t="s">
        <v>35</v>
      </c>
      <c r="D368" s="555" t="s">
        <v>5600</v>
      </c>
      <c r="E368" s="840" t="s">
        <v>5601</v>
      </c>
      <c r="F368" s="840"/>
      <c r="G368" s="730"/>
      <c r="H368" s="731"/>
      <c r="I368" s="732"/>
      <c r="J368" s="149" t="s">
        <v>5630</v>
      </c>
      <c r="K368" s="82"/>
      <c r="L368" s="82"/>
      <c r="M368" s="150"/>
      <c r="N368" s="119"/>
      <c r="V368" s="151"/>
    </row>
    <row r="369" spans="1:22" ht="13.8" thickBot="1" x14ac:dyDescent="0.3">
      <c r="A369" s="842"/>
      <c r="B369" s="152"/>
      <c r="C369" s="152"/>
      <c r="D369" s="153"/>
      <c r="E369" s="154" t="s">
        <v>5605</v>
      </c>
      <c r="F369" s="155"/>
      <c r="G369" s="712"/>
      <c r="H369" s="713"/>
      <c r="I369" s="714"/>
      <c r="J369" s="149" t="s">
        <v>5631</v>
      </c>
      <c r="K369" s="82"/>
      <c r="L369" s="82"/>
      <c r="M369" s="150"/>
      <c r="N369" s="119"/>
      <c r="V369" s="151"/>
    </row>
    <row r="370" spans="1:22" ht="21.6" thickTop="1" thickBot="1" x14ac:dyDescent="0.3">
      <c r="A370" s="834">
        <f t="shared" ref="A370" si="85">A366+1</f>
        <v>89</v>
      </c>
      <c r="B370" s="553" t="s">
        <v>22</v>
      </c>
      <c r="C370" s="553" t="s">
        <v>23</v>
      </c>
      <c r="D370" s="553" t="s">
        <v>5593</v>
      </c>
      <c r="E370" s="837" t="s">
        <v>5594</v>
      </c>
      <c r="F370" s="837"/>
      <c r="G370" s="837" t="s">
        <v>17</v>
      </c>
      <c r="H370" s="771"/>
      <c r="I370" s="551"/>
      <c r="J370" s="138" t="s">
        <v>5608</v>
      </c>
      <c r="K370" s="139"/>
      <c r="L370" s="139"/>
      <c r="M370" s="140"/>
      <c r="N370" s="119"/>
      <c r="V370" s="151"/>
    </row>
    <row r="371" spans="1:22" ht="13.8" thickBot="1" x14ac:dyDescent="0.3">
      <c r="A371" s="750"/>
      <c r="B371" s="142"/>
      <c r="C371" s="142"/>
      <c r="D371" s="143"/>
      <c r="E371" s="142"/>
      <c r="F371" s="142"/>
      <c r="G371" s="726"/>
      <c r="H371" s="838"/>
      <c r="I371" s="839"/>
      <c r="J371" s="78" t="s">
        <v>5608</v>
      </c>
      <c r="K371" s="78"/>
      <c r="L371" s="78"/>
      <c r="M371" s="145"/>
      <c r="N371" s="119"/>
      <c r="V371" s="151">
        <f>G371</f>
        <v>0</v>
      </c>
    </row>
    <row r="372" spans="1:22" ht="21" thickBot="1" x14ac:dyDescent="0.3">
      <c r="A372" s="750"/>
      <c r="B372" s="555" t="s">
        <v>34</v>
      </c>
      <c r="C372" s="555" t="s">
        <v>35</v>
      </c>
      <c r="D372" s="555" t="s">
        <v>5600</v>
      </c>
      <c r="E372" s="840" t="s">
        <v>5601</v>
      </c>
      <c r="F372" s="840"/>
      <c r="G372" s="730"/>
      <c r="H372" s="731"/>
      <c r="I372" s="732"/>
      <c r="J372" s="149" t="s">
        <v>5630</v>
      </c>
      <c r="K372" s="82"/>
      <c r="L372" s="82"/>
      <c r="M372" s="150"/>
      <c r="N372" s="119"/>
      <c r="V372" s="151"/>
    </row>
    <row r="373" spans="1:22" ht="13.8" thickBot="1" x14ac:dyDescent="0.3">
      <c r="A373" s="842"/>
      <c r="B373" s="152"/>
      <c r="C373" s="152"/>
      <c r="D373" s="153"/>
      <c r="E373" s="154" t="s">
        <v>5605</v>
      </c>
      <c r="F373" s="155"/>
      <c r="G373" s="712"/>
      <c r="H373" s="713"/>
      <c r="I373" s="714"/>
      <c r="J373" s="149" t="s">
        <v>5631</v>
      </c>
      <c r="K373" s="82"/>
      <c r="L373" s="82"/>
      <c r="M373" s="150"/>
      <c r="N373" s="119"/>
      <c r="V373" s="151"/>
    </row>
    <row r="374" spans="1:22" ht="21.6" thickTop="1" thickBot="1" x14ac:dyDescent="0.3">
      <c r="A374" s="834">
        <f t="shared" ref="A374" si="86">A370+1</f>
        <v>90</v>
      </c>
      <c r="B374" s="553" t="s">
        <v>22</v>
      </c>
      <c r="C374" s="553" t="s">
        <v>23</v>
      </c>
      <c r="D374" s="553" t="s">
        <v>5593</v>
      </c>
      <c r="E374" s="837" t="s">
        <v>5594</v>
      </c>
      <c r="F374" s="837"/>
      <c r="G374" s="837" t="s">
        <v>17</v>
      </c>
      <c r="H374" s="771"/>
      <c r="I374" s="551"/>
      <c r="J374" s="138" t="s">
        <v>5608</v>
      </c>
      <c r="K374" s="139"/>
      <c r="L374" s="139"/>
      <c r="M374" s="140"/>
      <c r="N374" s="119"/>
      <c r="V374" s="151"/>
    </row>
    <row r="375" spans="1:22" ht="13.8" thickBot="1" x14ac:dyDescent="0.3">
      <c r="A375" s="750"/>
      <c r="B375" s="142"/>
      <c r="C375" s="142"/>
      <c r="D375" s="143"/>
      <c r="E375" s="142"/>
      <c r="F375" s="142"/>
      <c r="G375" s="726"/>
      <c r="H375" s="838"/>
      <c r="I375" s="839"/>
      <c r="J375" s="78" t="s">
        <v>5608</v>
      </c>
      <c r="K375" s="78"/>
      <c r="L375" s="78"/>
      <c r="M375" s="145"/>
      <c r="N375" s="119"/>
      <c r="V375" s="151">
        <f>G375</f>
        <v>0</v>
      </c>
    </row>
    <row r="376" spans="1:22" ht="21" thickBot="1" x14ac:dyDescent="0.3">
      <c r="A376" s="750"/>
      <c r="B376" s="555" t="s">
        <v>34</v>
      </c>
      <c r="C376" s="555" t="s">
        <v>35</v>
      </c>
      <c r="D376" s="555" t="s">
        <v>5600</v>
      </c>
      <c r="E376" s="840" t="s">
        <v>5601</v>
      </c>
      <c r="F376" s="840"/>
      <c r="G376" s="730"/>
      <c r="H376" s="731"/>
      <c r="I376" s="732"/>
      <c r="J376" s="149" t="s">
        <v>5630</v>
      </c>
      <c r="K376" s="82"/>
      <c r="L376" s="82"/>
      <c r="M376" s="150"/>
      <c r="N376" s="119"/>
      <c r="V376" s="151"/>
    </row>
    <row r="377" spans="1:22" ht="13.8" thickBot="1" x14ac:dyDescent="0.3">
      <c r="A377" s="842"/>
      <c r="B377" s="152"/>
      <c r="C377" s="152"/>
      <c r="D377" s="153"/>
      <c r="E377" s="154" t="s">
        <v>5605</v>
      </c>
      <c r="F377" s="155"/>
      <c r="G377" s="712"/>
      <c r="H377" s="713"/>
      <c r="I377" s="714"/>
      <c r="J377" s="149" t="s">
        <v>5631</v>
      </c>
      <c r="K377" s="82"/>
      <c r="L377" s="82"/>
      <c r="M377" s="150"/>
      <c r="N377" s="119"/>
      <c r="V377" s="151"/>
    </row>
    <row r="378" spans="1:22" ht="21.6" thickTop="1" thickBot="1" x14ac:dyDescent="0.3">
      <c r="A378" s="834">
        <f t="shared" ref="A378" si="87">A374+1</f>
        <v>91</v>
      </c>
      <c r="B378" s="553" t="s">
        <v>22</v>
      </c>
      <c r="C378" s="553" t="s">
        <v>23</v>
      </c>
      <c r="D378" s="553" t="s">
        <v>5593</v>
      </c>
      <c r="E378" s="837" t="s">
        <v>5594</v>
      </c>
      <c r="F378" s="837"/>
      <c r="G378" s="837" t="s">
        <v>17</v>
      </c>
      <c r="H378" s="771"/>
      <c r="I378" s="551"/>
      <c r="J378" s="138" t="s">
        <v>5608</v>
      </c>
      <c r="K378" s="139"/>
      <c r="L378" s="139"/>
      <c r="M378" s="140"/>
      <c r="N378" s="119"/>
      <c r="V378" s="151"/>
    </row>
    <row r="379" spans="1:22" ht="13.8" thickBot="1" x14ac:dyDescent="0.3">
      <c r="A379" s="750"/>
      <c r="B379" s="142"/>
      <c r="C379" s="142"/>
      <c r="D379" s="143"/>
      <c r="E379" s="142"/>
      <c r="F379" s="142"/>
      <c r="G379" s="726"/>
      <c r="H379" s="838"/>
      <c r="I379" s="839"/>
      <c r="J379" s="78" t="s">
        <v>5608</v>
      </c>
      <c r="K379" s="78"/>
      <c r="L379" s="78"/>
      <c r="M379" s="145"/>
      <c r="N379" s="119"/>
      <c r="V379" s="151">
        <f>G379</f>
        <v>0</v>
      </c>
    </row>
    <row r="380" spans="1:22" ht="21" thickBot="1" x14ac:dyDescent="0.3">
      <c r="A380" s="750"/>
      <c r="B380" s="555" t="s">
        <v>34</v>
      </c>
      <c r="C380" s="555" t="s">
        <v>35</v>
      </c>
      <c r="D380" s="555" t="s">
        <v>5600</v>
      </c>
      <c r="E380" s="840" t="s">
        <v>5601</v>
      </c>
      <c r="F380" s="840"/>
      <c r="G380" s="730"/>
      <c r="H380" s="731"/>
      <c r="I380" s="732"/>
      <c r="J380" s="149" t="s">
        <v>5630</v>
      </c>
      <c r="K380" s="82"/>
      <c r="L380" s="82"/>
      <c r="M380" s="150"/>
      <c r="N380" s="119"/>
      <c r="V380" s="151"/>
    </row>
    <row r="381" spans="1:22" ht="13.8" thickBot="1" x14ac:dyDescent="0.3">
      <c r="A381" s="842"/>
      <c r="B381" s="152"/>
      <c r="C381" s="152"/>
      <c r="D381" s="153"/>
      <c r="E381" s="154" t="s">
        <v>5605</v>
      </c>
      <c r="F381" s="155"/>
      <c r="G381" s="712"/>
      <c r="H381" s="713"/>
      <c r="I381" s="714"/>
      <c r="J381" s="149" t="s">
        <v>5631</v>
      </c>
      <c r="K381" s="82"/>
      <c r="L381" s="82"/>
      <c r="M381" s="150"/>
      <c r="N381" s="119"/>
      <c r="V381" s="151"/>
    </row>
    <row r="382" spans="1:22" ht="21.6" thickTop="1" thickBot="1" x14ac:dyDescent="0.3">
      <c r="A382" s="834">
        <f t="shared" ref="A382" si="88">A378+1</f>
        <v>92</v>
      </c>
      <c r="B382" s="553" t="s">
        <v>22</v>
      </c>
      <c r="C382" s="553" t="s">
        <v>23</v>
      </c>
      <c r="D382" s="553" t="s">
        <v>5593</v>
      </c>
      <c r="E382" s="837" t="s">
        <v>5594</v>
      </c>
      <c r="F382" s="837"/>
      <c r="G382" s="837" t="s">
        <v>17</v>
      </c>
      <c r="H382" s="771"/>
      <c r="I382" s="551"/>
      <c r="J382" s="138" t="s">
        <v>5608</v>
      </c>
      <c r="K382" s="139"/>
      <c r="L382" s="139"/>
      <c r="M382" s="140"/>
      <c r="N382" s="119"/>
      <c r="V382" s="151"/>
    </row>
    <row r="383" spans="1:22" ht="13.8" thickBot="1" x14ac:dyDescent="0.3">
      <c r="A383" s="750"/>
      <c r="B383" s="142"/>
      <c r="C383" s="142"/>
      <c r="D383" s="143"/>
      <c r="E383" s="142"/>
      <c r="F383" s="142"/>
      <c r="G383" s="726"/>
      <c r="H383" s="838"/>
      <c r="I383" s="839"/>
      <c r="J383" s="78" t="s">
        <v>5608</v>
      </c>
      <c r="K383" s="78"/>
      <c r="L383" s="78"/>
      <c r="M383" s="145"/>
      <c r="N383" s="119"/>
      <c r="V383" s="151">
        <f>G383</f>
        <v>0</v>
      </c>
    </row>
    <row r="384" spans="1:22" ht="21" thickBot="1" x14ac:dyDescent="0.3">
      <c r="A384" s="750"/>
      <c r="B384" s="555" t="s">
        <v>34</v>
      </c>
      <c r="C384" s="555" t="s">
        <v>35</v>
      </c>
      <c r="D384" s="555" t="s">
        <v>5600</v>
      </c>
      <c r="E384" s="840" t="s">
        <v>5601</v>
      </c>
      <c r="F384" s="840"/>
      <c r="G384" s="730"/>
      <c r="H384" s="731"/>
      <c r="I384" s="732"/>
      <c r="J384" s="149" t="s">
        <v>5630</v>
      </c>
      <c r="K384" s="82"/>
      <c r="L384" s="82"/>
      <c r="M384" s="150"/>
      <c r="N384" s="119"/>
      <c r="V384" s="151"/>
    </row>
    <row r="385" spans="1:22" ht="13.8" thickBot="1" x14ac:dyDescent="0.3">
      <c r="A385" s="842"/>
      <c r="B385" s="152"/>
      <c r="C385" s="152"/>
      <c r="D385" s="153"/>
      <c r="E385" s="154" t="s">
        <v>5605</v>
      </c>
      <c r="F385" s="155"/>
      <c r="G385" s="712"/>
      <c r="H385" s="713"/>
      <c r="I385" s="714"/>
      <c r="J385" s="149" t="s">
        <v>5631</v>
      </c>
      <c r="K385" s="82"/>
      <c r="L385" s="82"/>
      <c r="M385" s="150"/>
      <c r="N385" s="119"/>
      <c r="V385" s="151"/>
    </row>
    <row r="386" spans="1:22" ht="21.6" thickTop="1" thickBot="1" x14ac:dyDescent="0.3">
      <c r="A386" s="834">
        <f t="shared" ref="A386" si="89">A382+1</f>
        <v>93</v>
      </c>
      <c r="B386" s="553" t="s">
        <v>22</v>
      </c>
      <c r="C386" s="553" t="s">
        <v>23</v>
      </c>
      <c r="D386" s="553" t="s">
        <v>5593</v>
      </c>
      <c r="E386" s="837" t="s">
        <v>5594</v>
      </c>
      <c r="F386" s="837"/>
      <c r="G386" s="837" t="s">
        <v>17</v>
      </c>
      <c r="H386" s="771"/>
      <c r="I386" s="551"/>
      <c r="J386" s="138" t="s">
        <v>5608</v>
      </c>
      <c r="K386" s="139"/>
      <c r="L386" s="139"/>
      <c r="M386" s="140"/>
      <c r="N386" s="119"/>
      <c r="V386" s="151"/>
    </row>
    <row r="387" spans="1:22" ht="13.8" thickBot="1" x14ac:dyDescent="0.3">
      <c r="A387" s="750"/>
      <c r="B387" s="142"/>
      <c r="C387" s="142"/>
      <c r="D387" s="143"/>
      <c r="E387" s="142"/>
      <c r="F387" s="142"/>
      <c r="G387" s="726"/>
      <c r="H387" s="838"/>
      <c r="I387" s="839"/>
      <c r="J387" s="78" t="s">
        <v>5608</v>
      </c>
      <c r="K387" s="78"/>
      <c r="L387" s="78"/>
      <c r="M387" s="145"/>
      <c r="N387" s="119"/>
      <c r="V387" s="151">
        <f>G387</f>
        <v>0</v>
      </c>
    </row>
    <row r="388" spans="1:22" ht="21" thickBot="1" x14ac:dyDescent="0.3">
      <c r="A388" s="750"/>
      <c r="B388" s="555" t="s">
        <v>34</v>
      </c>
      <c r="C388" s="555" t="s">
        <v>35</v>
      </c>
      <c r="D388" s="555" t="s">
        <v>5600</v>
      </c>
      <c r="E388" s="840" t="s">
        <v>5601</v>
      </c>
      <c r="F388" s="840"/>
      <c r="G388" s="730"/>
      <c r="H388" s="731"/>
      <c r="I388" s="732"/>
      <c r="J388" s="149" t="s">
        <v>5630</v>
      </c>
      <c r="K388" s="82"/>
      <c r="L388" s="82"/>
      <c r="M388" s="150"/>
      <c r="N388" s="119"/>
      <c r="V388" s="151"/>
    </row>
    <row r="389" spans="1:22" ht="13.8" thickBot="1" x14ac:dyDescent="0.3">
      <c r="A389" s="842"/>
      <c r="B389" s="152"/>
      <c r="C389" s="152"/>
      <c r="D389" s="153"/>
      <c r="E389" s="154" t="s">
        <v>5605</v>
      </c>
      <c r="F389" s="155"/>
      <c r="G389" s="712"/>
      <c r="H389" s="713"/>
      <c r="I389" s="714"/>
      <c r="J389" s="149" t="s">
        <v>5631</v>
      </c>
      <c r="K389" s="82"/>
      <c r="L389" s="82"/>
      <c r="M389" s="150"/>
      <c r="N389" s="119"/>
      <c r="V389" s="151"/>
    </row>
    <row r="390" spans="1:22" ht="21.6" thickTop="1" thickBot="1" x14ac:dyDescent="0.3">
      <c r="A390" s="834">
        <f t="shared" ref="A390" si="90">A386+1</f>
        <v>94</v>
      </c>
      <c r="B390" s="553" t="s">
        <v>22</v>
      </c>
      <c r="C390" s="553" t="s">
        <v>23</v>
      </c>
      <c r="D390" s="553" t="s">
        <v>5593</v>
      </c>
      <c r="E390" s="837" t="s">
        <v>5594</v>
      </c>
      <c r="F390" s="837"/>
      <c r="G390" s="837" t="s">
        <v>17</v>
      </c>
      <c r="H390" s="771"/>
      <c r="I390" s="551"/>
      <c r="J390" s="138" t="s">
        <v>5608</v>
      </c>
      <c r="K390" s="139"/>
      <c r="L390" s="139"/>
      <c r="M390" s="140"/>
      <c r="N390" s="119"/>
      <c r="V390" s="151"/>
    </row>
    <row r="391" spans="1:22" ht="13.8" thickBot="1" x14ac:dyDescent="0.3">
      <c r="A391" s="750"/>
      <c r="B391" s="142"/>
      <c r="C391" s="142"/>
      <c r="D391" s="143"/>
      <c r="E391" s="142"/>
      <c r="F391" s="142"/>
      <c r="G391" s="726"/>
      <c r="H391" s="838"/>
      <c r="I391" s="839"/>
      <c r="J391" s="78" t="s">
        <v>5608</v>
      </c>
      <c r="K391" s="78"/>
      <c r="L391" s="78"/>
      <c r="M391" s="145"/>
      <c r="N391" s="119"/>
      <c r="V391" s="151">
        <f>G391</f>
        <v>0</v>
      </c>
    </row>
    <row r="392" spans="1:22" ht="21" thickBot="1" x14ac:dyDescent="0.3">
      <c r="A392" s="750"/>
      <c r="B392" s="555" t="s">
        <v>34</v>
      </c>
      <c r="C392" s="555" t="s">
        <v>35</v>
      </c>
      <c r="D392" s="555" t="s">
        <v>5600</v>
      </c>
      <c r="E392" s="840" t="s">
        <v>5601</v>
      </c>
      <c r="F392" s="840"/>
      <c r="G392" s="730"/>
      <c r="H392" s="731"/>
      <c r="I392" s="732"/>
      <c r="J392" s="149" t="s">
        <v>5630</v>
      </c>
      <c r="K392" s="82"/>
      <c r="L392" s="82"/>
      <c r="M392" s="150"/>
      <c r="N392" s="119"/>
      <c r="V392" s="151"/>
    </row>
    <row r="393" spans="1:22" ht="13.8" thickBot="1" x14ac:dyDescent="0.3">
      <c r="A393" s="842"/>
      <c r="B393" s="152"/>
      <c r="C393" s="152"/>
      <c r="D393" s="153"/>
      <c r="E393" s="154" t="s">
        <v>5605</v>
      </c>
      <c r="F393" s="155"/>
      <c r="G393" s="712"/>
      <c r="H393" s="713"/>
      <c r="I393" s="714"/>
      <c r="J393" s="149" t="s">
        <v>5631</v>
      </c>
      <c r="K393" s="82"/>
      <c r="L393" s="82"/>
      <c r="M393" s="150"/>
      <c r="N393" s="119"/>
      <c r="V393" s="151"/>
    </row>
    <row r="394" spans="1:22" ht="21.6" thickTop="1" thickBot="1" x14ac:dyDescent="0.3">
      <c r="A394" s="834">
        <f t="shared" ref="A394" si="91">A390+1</f>
        <v>95</v>
      </c>
      <c r="B394" s="553" t="s">
        <v>22</v>
      </c>
      <c r="C394" s="553" t="s">
        <v>23</v>
      </c>
      <c r="D394" s="553" t="s">
        <v>5593</v>
      </c>
      <c r="E394" s="837" t="s">
        <v>5594</v>
      </c>
      <c r="F394" s="837"/>
      <c r="G394" s="837" t="s">
        <v>17</v>
      </c>
      <c r="H394" s="771"/>
      <c r="I394" s="551"/>
      <c r="J394" s="138" t="s">
        <v>5608</v>
      </c>
      <c r="K394" s="139"/>
      <c r="L394" s="139"/>
      <c r="M394" s="140"/>
      <c r="N394" s="119"/>
      <c r="V394" s="151"/>
    </row>
    <row r="395" spans="1:22" ht="13.8" thickBot="1" x14ac:dyDescent="0.3">
      <c r="A395" s="750"/>
      <c r="B395" s="142"/>
      <c r="C395" s="142"/>
      <c r="D395" s="143"/>
      <c r="E395" s="142"/>
      <c r="F395" s="142"/>
      <c r="G395" s="726"/>
      <c r="H395" s="838"/>
      <c r="I395" s="839"/>
      <c r="J395" s="78" t="s">
        <v>5608</v>
      </c>
      <c r="K395" s="78"/>
      <c r="L395" s="78"/>
      <c r="M395" s="145"/>
      <c r="N395" s="119"/>
      <c r="V395" s="151">
        <f>G395</f>
        <v>0</v>
      </c>
    </row>
    <row r="396" spans="1:22" ht="21" thickBot="1" x14ac:dyDescent="0.3">
      <c r="A396" s="750"/>
      <c r="B396" s="555" t="s">
        <v>34</v>
      </c>
      <c r="C396" s="555" t="s">
        <v>35</v>
      </c>
      <c r="D396" s="555" t="s">
        <v>5600</v>
      </c>
      <c r="E396" s="840" t="s">
        <v>5601</v>
      </c>
      <c r="F396" s="840"/>
      <c r="G396" s="730"/>
      <c r="H396" s="731"/>
      <c r="I396" s="732"/>
      <c r="J396" s="149" t="s">
        <v>5630</v>
      </c>
      <c r="K396" s="82"/>
      <c r="L396" s="82"/>
      <c r="M396" s="150"/>
      <c r="N396" s="119"/>
      <c r="V396" s="151"/>
    </row>
    <row r="397" spans="1:22" ht="13.8" thickBot="1" x14ac:dyDescent="0.3">
      <c r="A397" s="842"/>
      <c r="B397" s="152"/>
      <c r="C397" s="152"/>
      <c r="D397" s="153"/>
      <c r="E397" s="154" t="s">
        <v>5605</v>
      </c>
      <c r="F397" s="155"/>
      <c r="G397" s="712"/>
      <c r="H397" s="713"/>
      <c r="I397" s="714"/>
      <c r="J397" s="149" t="s">
        <v>5631</v>
      </c>
      <c r="K397" s="82"/>
      <c r="L397" s="82"/>
      <c r="M397" s="150"/>
      <c r="N397" s="119"/>
      <c r="V397" s="151"/>
    </row>
    <row r="398" spans="1:22" ht="21.6" thickTop="1" thickBot="1" x14ac:dyDescent="0.3">
      <c r="A398" s="834">
        <f t="shared" ref="A398" si="92">A394+1</f>
        <v>96</v>
      </c>
      <c r="B398" s="553" t="s">
        <v>22</v>
      </c>
      <c r="C398" s="553" t="s">
        <v>23</v>
      </c>
      <c r="D398" s="553" t="s">
        <v>5593</v>
      </c>
      <c r="E398" s="837" t="s">
        <v>5594</v>
      </c>
      <c r="F398" s="837"/>
      <c r="G398" s="837" t="s">
        <v>17</v>
      </c>
      <c r="H398" s="771"/>
      <c r="I398" s="551"/>
      <c r="J398" s="138" t="s">
        <v>5608</v>
      </c>
      <c r="K398" s="139"/>
      <c r="L398" s="139"/>
      <c r="M398" s="140"/>
      <c r="N398" s="119"/>
      <c r="V398" s="151"/>
    </row>
    <row r="399" spans="1:22" ht="13.8" thickBot="1" x14ac:dyDescent="0.3">
      <c r="A399" s="750"/>
      <c r="B399" s="142"/>
      <c r="C399" s="142"/>
      <c r="D399" s="143"/>
      <c r="E399" s="142"/>
      <c r="F399" s="142"/>
      <c r="G399" s="726"/>
      <c r="H399" s="838"/>
      <c r="I399" s="839"/>
      <c r="J399" s="78" t="s">
        <v>5608</v>
      </c>
      <c r="K399" s="78"/>
      <c r="L399" s="78"/>
      <c r="M399" s="145"/>
      <c r="N399" s="119"/>
      <c r="V399" s="151">
        <f>G399</f>
        <v>0</v>
      </c>
    </row>
    <row r="400" spans="1:22" ht="21" thickBot="1" x14ac:dyDescent="0.3">
      <c r="A400" s="750"/>
      <c r="B400" s="555" t="s">
        <v>34</v>
      </c>
      <c r="C400" s="555" t="s">
        <v>35</v>
      </c>
      <c r="D400" s="555" t="s">
        <v>5600</v>
      </c>
      <c r="E400" s="840" t="s">
        <v>5601</v>
      </c>
      <c r="F400" s="840"/>
      <c r="G400" s="730"/>
      <c r="H400" s="731"/>
      <c r="I400" s="732"/>
      <c r="J400" s="149" t="s">
        <v>5630</v>
      </c>
      <c r="K400" s="82"/>
      <c r="L400" s="82"/>
      <c r="M400" s="150"/>
      <c r="N400" s="119"/>
      <c r="V400" s="151"/>
    </row>
    <row r="401" spans="1:22" ht="13.8" thickBot="1" x14ac:dyDescent="0.3">
      <c r="A401" s="842"/>
      <c r="B401" s="152"/>
      <c r="C401" s="152"/>
      <c r="D401" s="153"/>
      <c r="E401" s="154" t="s">
        <v>5605</v>
      </c>
      <c r="F401" s="155"/>
      <c r="G401" s="712"/>
      <c r="H401" s="713"/>
      <c r="I401" s="714"/>
      <c r="J401" s="149" t="s">
        <v>5631</v>
      </c>
      <c r="K401" s="82"/>
      <c r="L401" s="82"/>
      <c r="M401" s="150"/>
      <c r="N401" s="119"/>
      <c r="V401" s="151"/>
    </row>
    <row r="402" spans="1:22" ht="21.6" thickTop="1" thickBot="1" x14ac:dyDescent="0.3">
      <c r="A402" s="834">
        <f t="shared" ref="A402" si="93">A398+1</f>
        <v>97</v>
      </c>
      <c r="B402" s="553" t="s">
        <v>22</v>
      </c>
      <c r="C402" s="553" t="s">
        <v>23</v>
      </c>
      <c r="D402" s="553" t="s">
        <v>5593</v>
      </c>
      <c r="E402" s="837" t="s">
        <v>5594</v>
      </c>
      <c r="F402" s="837"/>
      <c r="G402" s="837" t="s">
        <v>17</v>
      </c>
      <c r="H402" s="771"/>
      <c r="I402" s="551"/>
      <c r="J402" s="138" t="s">
        <v>5608</v>
      </c>
      <c r="K402" s="139"/>
      <c r="L402" s="139"/>
      <c r="M402" s="140"/>
      <c r="N402" s="119"/>
      <c r="V402" s="151"/>
    </row>
    <row r="403" spans="1:22" ht="13.8" thickBot="1" x14ac:dyDescent="0.3">
      <c r="A403" s="750"/>
      <c r="B403" s="142"/>
      <c r="C403" s="142"/>
      <c r="D403" s="143"/>
      <c r="E403" s="142"/>
      <c r="F403" s="142"/>
      <c r="G403" s="726"/>
      <c r="H403" s="838"/>
      <c r="I403" s="839"/>
      <c r="J403" s="78" t="s">
        <v>5608</v>
      </c>
      <c r="K403" s="78"/>
      <c r="L403" s="78"/>
      <c r="M403" s="145"/>
      <c r="N403" s="119"/>
      <c r="V403" s="151">
        <f>G403</f>
        <v>0</v>
      </c>
    </row>
    <row r="404" spans="1:22" ht="21" thickBot="1" x14ac:dyDescent="0.3">
      <c r="A404" s="750"/>
      <c r="B404" s="555" t="s">
        <v>34</v>
      </c>
      <c r="C404" s="555" t="s">
        <v>35</v>
      </c>
      <c r="D404" s="555" t="s">
        <v>5600</v>
      </c>
      <c r="E404" s="840" t="s">
        <v>5601</v>
      </c>
      <c r="F404" s="840"/>
      <c r="G404" s="730"/>
      <c r="H404" s="731"/>
      <c r="I404" s="732"/>
      <c r="J404" s="149" t="s">
        <v>5630</v>
      </c>
      <c r="K404" s="82"/>
      <c r="L404" s="82"/>
      <c r="M404" s="150"/>
      <c r="N404" s="119"/>
      <c r="V404" s="151"/>
    </row>
    <row r="405" spans="1:22" ht="13.8" thickBot="1" x14ac:dyDescent="0.3">
      <c r="A405" s="842"/>
      <c r="B405" s="152"/>
      <c r="C405" s="152"/>
      <c r="D405" s="153"/>
      <c r="E405" s="154" t="s">
        <v>5605</v>
      </c>
      <c r="F405" s="155"/>
      <c r="G405" s="712"/>
      <c r="H405" s="713"/>
      <c r="I405" s="714"/>
      <c r="J405" s="149" t="s">
        <v>5631</v>
      </c>
      <c r="K405" s="82"/>
      <c r="L405" s="82"/>
      <c r="M405" s="150"/>
      <c r="N405" s="119"/>
      <c r="V405" s="151"/>
    </row>
    <row r="406" spans="1:22" ht="21.6" thickTop="1" thickBot="1" x14ac:dyDescent="0.3">
      <c r="A406" s="834">
        <f t="shared" ref="A406" si="94">A402+1</f>
        <v>98</v>
      </c>
      <c r="B406" s="553" t="s">
        <v>22</v>
      </c>
      <c r="C406" s="553" t="s">
        <v>23</v>
      </c>
      <c r="D406" s="553" t="s">
        <v>5593</v>
      </c>
      <c r="E406" s="837" t="s">
        <v>5594</v>
      </c>
      <c r="F406" s="837"/>
      <c r="G406" s="837" t="s">
        <v>17</v>
      </c>
      <c r="H406" s="771"/>
      <c r="I406" s="551"/>
      <c r="J406" s="138" t="s">
        <v>5608</v>
      </c>
      <c r="K406" s="139"/>
      <c r="L406" s="139"/>
      <c r="M406" s="140"/>
      <c r="N406" s="119"/>
      <c r="V406" s="151"/>
    </row>
    <row r="407" spans="1:22" ht="13.8" thickBot="1" x14ac:dyDescent="0.3">
      <c r="A407" s="750"/>
      <c r="B407" s="142"/>
      <c r="C407" s="142"/>
      <c r="D407" s="143"/>
      <c r="E407" s="142"/>
      <c r="F407" s="142"/>
      <c r="G407" s="726"/>
      <c r="H407" s="838"/>
      <c r="I407" s="839"/>
      <c r="J407" s="78" t="s">
        <v>5608</v>
      </c>
      <c r="K407" s="78"/>
      <c r="L407" s="78"/>
      <c r="M407" s="145"/>
      <c r="N407" s="119"/>
      <c r="V407" s="151">
        <f>G407</f>
        <v>0</v>
      </c>
    </row>
    <row r="408" spans="1:22" ht="21" thickBot="1" x14ac:dyDescent="0.3">
      <c r="A408" s="750"/>
      <c r="B408" s="555" t="s">
        <v>34</v>
      </c>
      <c r="C408" s="555" t="s">
        <v>35</v>
      </c>
      <c r="D408" s="555" t="s">
        <v>5600</v>
      </c>
      <c r="E408" s="840" t="s">
        <v>5601</v>
      </c>
      <c r="F408" s="840"/>
      <c r="G408" s="730"/>
      <c r="H408" s="731"/>
      <c r="I408" s="732"/>
      <c r="J408" s="149" t="s">
        <v>5630</v>
      </c>
      <c r="K408" s="82"/>
      <c r="L408" s="82"/>
      <c r="M408" s="150"/>
      <c r="N408" s="119"/>
      <c r="V408" s="151"/>
    </row>
    <row r="409" spans="1:22" ht="13.8" thickBot="1" x14ac:dyDescent="0.3">
      <c r="A409" s="842"/>
      <c r="B409" s="152"/>
      <c r="C409" s="152"/>
      <c r="D409" s="153"/>
      <c r="E409" s="154" t="s">
        <v>5605</v>
      </c>
      <c r="F409" s="155"/>
      <c r="G409" s="712"/>
      <c r="H409" s="713"/>
      <c r="I409" s="714"/>
      <c r="J409" s="149" t="s">
        <v>5631</v>
      </c>
      <c r="K409" s="82"/>
      <c r="L409" s="82"/>
      <c r="M409" s="150"/>
      <c r="N409" s="119"/>
      <c r="V409" s="151"/>
    </row>
    <row r="410" spans="1:22" ht="21.6" thickTop="1" thickBot="1" x14ac:dyDescent="0.3">
      <c r="A410" s="834">
        <f t="shared" ref="A410" si="95">A406+1</f>
        <v>99</v>
      </c>
      <c r="B410" s="553" t="s">
        <v>22</v>
      </c>
      <c r="C410" s="553" t="s">
        <v>23</v>
      </c>
      <c r="D410" s="553" t="s">
        <v>5593</v>
      </c>
      <c r="E410" s="837" t="s">
        <v>5594</v>
      </c>
      <c r="F410" s="837"/>
      <c r="G410" s="837" t="s">
        <v>17</v>
      </c>
      <c r="H410" s="771"/>
      <c r="I410" s="551"/>
      <c r="J410" s="138" t="s">
        <v>5608</v>
      </c>
      <c r="K410" s="139"/>
      <c r="L410" s="139"/>
      <c r="M410" s="140"/>
      <c r="N410" s="119"/>
      <c r="V410" s="151"/>
    </row>
    <row r="411" spans="1:22" ht="13.8" thickBot="1" x14ac:dyDescent="0.3">
      <c r="A411" s="750"/>
      <c r="B411" s="142"/>
      <c r="C411" s="142"/>
      <c r="D411" s="143"/>
      <c r="E411" s="142"/>
      <c r="F411" s="142"/>
      <c r="G411" s="726"/>
      <c r="H411" s="838"/>
      <c r="I411" s="839"/>
      <c r="J411" s="78" t="s">
        <v>5608</v>
      </c>
      <c r="K411" s="78"/>
      <c r="L411" s="78"/>
      <c r="M411" s="145"/>
      <c r="N411" s="119"/>
      <c r="V411" s="151">
        <f>G411</f>
        <v>0</v>
      </c>
    </row>
    <row r="412" spans="1:22" ht="21" thickBot="1" x14ac:dyDescent="0.3">
      <c r="A412" s="750"/>
      <c r="B412" s="555" t="s">
        <v>34</v>
      </c>
      <c r="C412" s="555" t="s">
        <v>35</v>
      </c>
      <c r="D412" s="555" t="s">
        <v>5600</v>
      </c>
      <c r="E412" s="840" t="s">
        <v>5601</v>
      </c>
      <c r="F412" s="840"/>
      <c r="G412" s="730"/>
      <c r="H412" s="731"/>
      <c r="I412" s="732"/>
      <c r="J412" s="149" t="s">
        <v>5630</v>
      </c>
      <c r="K412" s="82"/>
      <c r="L412" s="82"/>
      <c r="M412" s="150"/>
      <c r="N412" s="119"/>
      <c r="V412" s="151"/>
    </row>
    <row r="413" spans="1:22" ht="13.8" thickBot="1" x14ac:dyDescent="0.3">
      <c r="A413" s="842"/>
      <c r="B413" s="152"/>
      <c r="C413" s="152"/>
      <c r="D413" s="153"/>
      <c r="E413" s="154" t="s">
        <v>5605</v>
      </c>
      <c r="F413" s="155"/>
      <c r="G413" s="712"/>
      <c r="H413" s="713"/>
      <c r="I413" s="714"/>
      <c r="J413" s="149" t="s">
        <v>5631</v>
      </c>
      <c r="K413" s="82"/>
      <c r="L413" s="82"/>
      <c r="M413" s="150"/>
      <c r="N413" s="119"/>
      <c r="V413" s="151"/>
    </row>
    <row r="414" spans="1:22" ht="21.6" thickTop="1" thickBot="1" x14ac:dyDescent="0.3">
      <c r="A414" s="834">
        <f t="shared" ref="A414" si="96">A410+1</f>
        <v>100</v>
      </c>
      <c r="B414" s="553" t="s">
        <v>22</v>
      </c>
      <c r="C414" s="553" t="s">
        <v>23</v>
      </c>
      <c r="D414" s="553" t="s">
        <v>5593</v>
      </c>
      <c r="E414" s="837" t="s">
        <v>5594</v>
      </c>
      <c r="F414" s="837"/>
      <c r="G414" s="837" t="s">
        <v>17</v>
      </c>
      <c r="H414" s="771"/>
      <c r="I414" s="551"/>
      <c r="J414" s="138" t="s">
        <v>5608</v>
      </c>
      <c r="K414" s="139"/>
      <c r="L414" s="139"/>
      <c r="M414" s="140"/>
      <c r="N414" s="119"/>
      <c r="V414" s="151"/>
    </row>
    <row r="415" spans="1:22" ht="13.8" thickBot="1" x14ac:dyDescent="0.3">
      <c r="A415" s="750"/>
      <c r="B415" s="142"/>
      <c r="C415" s="142"/>
      <c r="D415" s="143"/>
      <c r="E415" s="142"/>
      <c r="F415" s="142"/>
      <c r="G415" s="726"/>
      <c r="H415" s="838"/>
      <c r="I415" s="839"/>
      <c r="J415" s="78" t="s">
        <v>5608</v>
      </c>
      <c r="K415" s="78"/>
      <c r="L415" s="78"/>
      <c r="M415" s="145"/>
      <c r="N415" s="119"/>
      <c r="V415" s="151">
        <f>G415</f>
        <v>0</v>
      </c>
    </row>
    <row r="416" spans="1:22" ht="21" thickBot="1" x14ac:dyDescent="0.3">
      <c r="A416" s="750"/>
      <c r="B416" s="555" t="s">
        <v>34</v>
      </c>
      <c r="C416" s="555" t="s">
        <v>35</v>
      </c>
      <c r="D416" s="555" t="s">
        <v>5600</v>
      </c>
      <c r="E416" s="840" t="s">
        <v>5601</v>
      </c>
      <c r="F416" s="840"/>
      <c r="G416" s="730"/>
      <c r="H416" s="731"/>
      <c r="I416" s="732"/>
      <c r="J416" s="149" t="s">
        <v>5630</v>
      </c>
      <c r="K416" s="82"/>
      <c r="L416" s="82"/>
      <c r="M416" s="150"/>
      <c r="N416" s="119"/>
    </row>
    <row r="417" spans="1:14" ht="13.8" thickBot="1" x14ac:dyDescent="0.3">
      <c r="A417" s="842"/>
      <c r="B417" s="153"/>
      <c r="C417" s="153"/>
      <c r="D417" s="153"/>
      <c r="E417" s="159" t="s">
        <v>5605</v>
      </c>
      <c r="F417" s="160"/>
      <c r="G417" s="712"/>
      <c r="H417" s="713"/>
      <c r="I417" s="714"/>
      <c r="J417" s="161" t="s">
        <v>5631</v>
      </c>
      <c r="K417" s="162"/>
      <c r="L417" s="162"/>
      <c r="M417" s="163"/>
      <c r="N417" s="119"/>
    </row>
    <row r="418" spans="1:14" ht="13.8" thickTop="1" x14ac:dyDescent="0.25"/>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 ref="A14:A17"/>
    <mergeCell ref="E14:F14"/>
    <mergeCell ref="G14:H14"/>
    <mergeCell ref="G15:I15"/>
    <mergeCell ref="E16:F16"/>
    <mergeCell ref="G16:I16"/>
    <mergeCell ref="G17:I17"/>
    <mergeCell ref="B12:B13"/>
    <mergeCell ref="C12:C13"/>
    <mergeCell ref="D12:D13"/>
    <mergeCell ref="E12:F13"/>
    <mergeCell ref="G12:I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1">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allowBlank="1" showInputMessage="1" showErrorMessage="1" promptTitle="Traveler Name " prompt="List traveler's first and last name here." sqref="B1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s>
  <hyperlinks>
    <hyperlink ref="D11" r:id="rId1"/>
  </hyperlinks>
  <pageMargins left="0.7" right="0.7" top="0" bottom="0.25" header="0.3" footer="0.3"/>
  <pageSetup fitToHeight="0" orientation="landscape" blackAndWhite="1" horizontalDpi="1200" verticalDpi="1200"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25"/>
  <sheetViews>
    <sheetView topLeftCell="A2" zoomScaleNormal="100" workbookViewId="0">
      <selection activeCell="P8" sqref="P8"/>
    </sheetView>
  </sheetViews>
  <sheetFormatPr defaultRowHeight="13.2" x14ac:dyDescent="0.25"/>
  <cols>
    <col min="1" max="1" width="3.77734375" style="278" customWidth="1"/>
    <col min="2" max="2" width="16.21875" style="278" customWidth="1"/>
    <col min="3" max="3" width="17.77734375" style="278" customWidth="1"/>
    <col min="4" max="4" width="14.44140625" style="278" customWidth="1"/>
    <col min="5" max="5" width="18.77734375" style="278" hidden="1" customWidth="1"/>
    <col min="6" max="6" width="14.77734375" style="278" customWidth="1"/>
    <col min="7" max="7" width="3" style="278" customWidth="1"/>
    <col min="8" max="8" width="11.21875" style="278" customWidth="1"/>
    <col min="9" max="9" width="3" style="278" customWidth="1"/>
    <col min="10" max="10" width="12.21875" style="278" customWidth="1"/>
    <col min="11" max="11" width="8.88671875" style="278"/>
    <col min="12" max="12" width="8.77734375" style="278" customWidth="1"/>
    <col min="13" max="13" width="8" style="278" customWidth="1"/>
    <col min="14" max="14" width="0.21875" style="278" customWidth="1"/>
    <col min="15" max="15" width="8.88671875" style="278"/>
    <col min="16" max="16" width="20.21875" style="278" bestFit="1" customWidth="1"/>
    <col min="17" max="20" width="8.88671875" style="278"/>
    <col min="21" max="21" width="9.44140625" style="278" customWidth="1"/>
    <col min="22" max="22" width="13.77734375" style="132" customWidth="1"/>
    <col min="23" max="16384" width="8.88671875" style="278"/>
  </cols>
  <sheetData>
    <row r="1" spans="1:19" hidden="1" x14ac:dyDescent="0.25"/>
    <row r="2" spans="1:19" x14ac:dyDescent="0.25">
      <c r="J2" s="671" t="s">
        <v>5616</v>
      </c>
      <c r="K2" s="825"/>
      <c r="L2" s="825"/>
      <c r="M2" s="825"/>
      <c r="P2" s="827"/>
      <c r="Q2" s="827"/>
      <c r="R2" s="827"/>
      <c r="S2" s="827"/>
    </row>
    <row r="3" spans="1:19" x14ac:dyDescent="0.25">
      <c r="J3" s="825"/>
      <c r="K3" s="825"/>
      <c r="L3" s="825"/>
      <c r="M3" s="825"/>
      <c r="P3" s="675"/>
      <c r="Q3" s="675"/>
      <c r="R3" s="675"/>
      <c r="S3" s="675"/>
    </row>
    <row r="4" spans="1:19" ht="13.8" thickBot="1" x14ac:dyDescent="0.3">
      <c r="A4" s="103"/>
      <c r="B4" s="103"/>
      <c r="C4" s="103"/>
      <c r="D4" s="103"/>
      <c r="E4" s="103"/>
      <c r="F4" s="103"/>
      <c r="G4" s="103"/>
      <c r="H4" s="103"/>
      <c r="I4" s="103"/>
      <c r="J4" s="826"/>
      <c r="K4" s="826"/>
      <c r="L4" s="826"/>
      <c r="M4" s="826"/>
      <c r="P4" s="828"/>
      <c r="Q4" s="828"/>
      <c r="R4" s="828"/>
      <c r="S4" s="828"/>
    </row>
    <row r="5" spans="1:19" ht="30" customHeight="1" thickTop="1" thickBot="1" x14ac:dyDescent="0.3">
      <c r="A5" s="1121" t="str">
        <f>CONCATENATE("1353 Travel Report for ",B9,", ",B10," for the reporting period ",IF(G9=0,IF(I9=0,CONCATENATE("[MARK REPORTING PERIOD]"),CONCATENATE(Q423)), CONCATENATE(Q422)))</f>
        <v>1353 Travel Report for OS-HHS-ASPR, April 1, 2019 - September 30, 2019 for the reporting period APRIL 1 - SEPTEMBER 30, 2019</v>
      </c>
      <c r="B5" s="1122"/>
      <c r="C5" s="1122"/>
      <c r="D5" s="1122"/>
      <c r="E5" s="1122"/>
      <c r="F5" s="1122"/>
      <c r="G5" s="1122"/>
      <c r="H5" s="1122"/>
      <c r="I5" s="1122"/>
      <c r="J5" s="1122"/>
      <c r="K5" s="1122"/>
      <c r="L5" s="1122"/>
      <c r="M5" s="1122"/>
      <c r="N5" s="104"/>
      <c r="O5" s="103"/>
      <c r="Q5" s="105"/>
    </row>
    <row r="6" spans="1:19" ht="13.5" customHeight="1" thickTop="1" x14ac:dyDescent="0.25">
      <c r="A6" s="1123" t="s">
        <v>12</v>
      </c>
      <c r="B6" s="1125" t="s">
        <v>1</v>
      </c>
      <c r="C6" s="1126"/>
      <c r="D6" s="1126"/>
      <c r="E6" s="1126"/>
      <c r="F6" s="1126"/>
      <c r="G6" s="1126"/>
      <c r="H6" s="1126"/>
      <c r="I6" s="1126"/>
      <c r="J6" s="1127"/>
      <c r="K6" s="26" t="s">
        <v>2</v>
      </c>
      <c r="L6" s="26" t="s">
        <v>3</v>
      </c>
      <c r="M6" s="26" t="s">
        <v>4</v>
      </c>
      <c r="N6" s="106"/>
      <c r="O6" s="103"/>
    </row>
    <row r="7" spans="1:19" ht="20.25" customHeight="1" thickBot="1" x14ac:dyDescent="0.3">
      <c r="A7" s="1123"/>
      <c r="B7" s="1128"/>
      <c r="C7" s="1129"/>
      <c r="D7" s="1129"/>
      <c r="E7" s="1129"/>
      <c r="F7" s="1129"/>
      <c r="G7" s="1129"/>
      <c r="H7" s="1129"/>
      <c r="I7" s="1129"/>
      <c r="J7" s="1130"/>
      <c r="K7" s="288">
        <v>1</v>
      </c>
      <c r="L7" s="289">
        <v>1</v>
      </c>
      <c r="M7" s="290">
        <v>2019</v>
      </c>
      <c r="N7" s="110"/>
      <c r="O7" s="103"/>
    </row>
    <row r="8" spans="1:19" ht="27.75" customHeight="1" thickTop="1" thickBot="1" x14ac:dyDescent="0.3">
      <c r="A8" s="1123"/>
      <c r="B8" s="1131" t="s">
        <v>5617</v>
      </c>
      <c r="C8" s="1132"/>
      <c r="D8" s="1132"/>
      <c r="E8" s="1132"/>
      <c r="F8" s="1132"/>
      <c r="G8" s="1133"/>
      <c r="H8" s="1133"/>
      <c r="I8" s="1133"/>
      <c r="J8" s="1133"/>
      <c r="K8" s="1133"/>
      <c r="L8" s="1132"/>
      <c r="M8" s="1132"/>
      <c r="N8" s="1134"/>
      <c r="O8" s="103"/>
    </row>
    <row r="9" spans="1:19" ht="18" customHeight="1" thickTop="1" x14ac:dyDescent="0.3">
      <c r="A9" s="1123"/>
      <c r="B9" s="1135" t="s">
        <v>5690</v>
      </c>
      <c r="C9" s="1117"/>
      <c r="D9" s="1117"/>
      <c r="E9" s="1117"/>
      <c r="F9" s="1117"/>
      <c r="G9" s="1136"/>
      <c r="H9" s="1107" t="str">
        <f>"REPORTING PERIOD: "&amp;Q422</f>
        <v>REPORTING PERIOD: OCTOBER 1, 2018- MARCH 31, 2019</v>
      </c>
      <c r="I9" s="1110" t="s">
        <v>32</v>
      </c>
      <c r="J9" s="1113" t="str">
        <f>"REPORTING PERIOD: "&amp;Q423</f>
        <v>REPORTING PERIOD: APRIL 1 - SEPTEMBER 30, 2019</v>
      </c>
      <c r="K9" s="657" t="s">
        <v>5691</v>
      </c>
      <c r="L9" s="662" t="s">
        <v>9</v>
      </c>
      <c r="M9" s="661"/>
      <c r="N9" s="292"/>
      <c r="O9" s="112"/>
      <c r="P9" s="103"/>
    </row>
    <row r="10" spans="1:19" ht="15.75" customHeight="1" x14ac:dyDescent="0.25">
      <c r="A10" s="1123"/>
      <c r="B10" s="1116" t="s">
        <v>5692</v>
      </c>
      <c r="C10" s="1117"/>
      <c r="D10" s="1117"/>
      <c r="E10" s="1117"/>
      <c r="F10" s="1118"/>
      <c r="G10" s="1137"/>
      <c r="H10" s="1108"/>
      <c r="I10" s="1111"/>
      <c r="J10" s="1114"/>
      <c r="K10" s="658"/>
      <c r="L10" s="662"/>
      <c r="M10" s="661"/>
      <c r="N10" s="292"/>
      <c r="O10" s="112"/>
      <c r="P10" s="103"/>
    </row>
    <row r="11" spans="1:19" ht="40.200000000000003" thickBot="1" x14ac:dyDescent="0.3">
      <c r="A11" s="1123"/>
      <c r="B11" s="293" t="s">
        <v>11</v>
      </c>
      <c r="C11" s="294" t="s">
        <v>5693</v>
      </c>
      <c r="D11" s="1119" t="s">
        <v>5694</v>
      </c>
      <c r="E11" s="1119"/>
      <c r="F11" s="1120"/>
      <c r="G11" s="1138"/>
      <c r="H11" s="1109"/>
      <c r="I11" s="1112"/>
      <c r="J11" s="1115"/>
      <c r="K11" s="659"/>
      <c r="L11" s="663"/>
      <c r="M11" s="664"/>
      <c r="N11" s="295"/>
      <c r="O11" s="112"/>
      <c r="P11" s="103"/>
    </row>
    <row r="12" spans="1:19" ht="13.8" thickTop="1" x14ac:dyDescent="0.25">
      <c r="A12" s="1123"/>
      <c r="B12" s="781" t="s">
        <v>5588</v>
      </c>
      <c r="C12" s="698" t="s">
        <v>14</v>
      </c>
      <c r="D12" s="696" t="s">
        <v>5589</v>
      </c>
      <c r="E12" s="717" t="s">
        <v>5590</v>
      </c>
      <c r="F12" s="718"/>
      <c r="G12" s="783" t="s">
        <v>17</v>
      </c>
      <c r="H12" s="784"/>
      <c r="I12" s="785"/>
      <c r="J12" s="698" t="s">
        <v>18</v>
      </c>
      <c r="K12" s="692" t="s">
        <v>19</v>
      </c>
      <c r="L12" s="694" t="s">
        <v>5591</v>
      </c>
      <c r="M12" s="696" t="s">
        <v>21</v>
      </c>
      <c r="N12" s="116"/>
      <c r="O12" s="103"/>
    </row>
    <row r="13" spans="1:19" ht="34.5" customHeight="1" thickBot="1" x14ac:dyDescent="0.3">
      <c r="A13" s="1124"/>
      <c r="B13" s="782"/>
      <c r="C13" s="715"/>
      <c r="D13" s="716"/>
      <c r="E13" s="719"/>
      <c r="F13" s="720"/>
      <c r="G13" s="786"/>
      <c r="H13" s="787"/>
      <c r="I13" s="788"/>
      <c r="J13" s="841"/>
      <c r="K13" s="843"/>
      <c r="L13" s="844"/>
      <c r="M13" s="841"/>
      <c r="N13" s="117"/>
      <c r="O13" s="103"/>
    </row>
    <row r="14" spans="1:19" ht="21.6" thickTop="1" thickBot="1" x14ac:dyDescent="0.3">
      <c r="A14" s="1139" t="s">
        <v>5592</v>
      </c>
      <c r="B14" s="296" t="s">
        <v>22</v>
      </c>
      <c r="C14" s="296" t="s">
        <v>23</v>
      </c>
      <c r="D14" s="296" t="s">
        <v>5593</v>
      </c>
      <c r="E14" s="1142" t="s">
        <v>5594</v>
      </c>
      <c r="F14" s="1142"/>
      <c r="G14" s="837" t="s">
        <v>17</v>
      </c>
      <c r="H14" s="771"/>
      <c r="I14" s="276"/>
      <c r="J14" s="297"/>
      <c r="K14" s="297"/>
      <c r="L14" s="297"/>
      <c r="M14" s="297"/>
      <c r="N14" s="119"/>
    </row>
    <row r="15" spans="1:19" ht="21" thickBot="1" x14ac:dyDescent="0.3">
      <c r="A15" s="1140"/>
      <c r="B15" s="298" t="s">
        <v>5595</v>
      </c>
      <c r="C15" s="298" t="s">
        <v>5596</v>
      </c>
      <c r="D15" s="143">
        <v>40766</v>
      </c>
      <c r="E15" s="299"/>
      <c r="F15" s="300" t="s">
        <v>5597</v>
      </c>
      <c r="G15" s="726" t="s">
        <v>5598</v>
      </c>
      <c r="H15" s="1143"/>
      <c r="I15" s="1144"/>
      <c r="J15" s="301" t="s">
        <v>5599</v>
      </c>
      <c r="K15" s="302"/>
      <c r="L15" s="303" t="s">
        <v>32</v>
      </c>
      <c r="M15" s="304">
        <v>280</v>
      </c>
      <c r="N15" s="119"/>
      <c r="O15" s="103"/>
    </row>
    <row r="16" spans="1:19" ht="21" thickBot="1" x14ac:dyDescent="0.3">
      <c r="A16" s="1140"/>
      <c r="B16" s="279" t="s">
        <v>34</v>
      </c>
      <c r="C16" s="279" t="s">
        <v>35</v>
      </c>
      <c r="D16" s="279" t="s">
        <v>5600</v>
      </c>
      <c r="E16" s="840" t="s">
        <v>5601</v>
      </c>
      <c r="F16" s="840"/>
      <c r="G16" s="1145"/>
      <c r="H16" s="1146"/>
      <c r="I16" s="1147"/>
      <c r="J16" s="305" t="s">
        <v>5646</v>
      </c>
      <c r="K16" s="303" t="s">
        <v>32</v>
      </c>
      <c r="L16" s="306"/>
      <c r="M16" s="307">
        <v>825</v>
      </c>
      <c r="N16" s="116"/>
    </row>
    <row r="17" spans="1:22" ht="13.8" thickBot="1" x14ac:dyDescent="0.3">
      <c r="A17" s="1141"/>
      <c r="B17" s="308" t="s">
        <v>5603</v>
      </c>
      <c r="C17" s="308" t="s">
        <v>5604</v>
      </c>
      <c r="D17" s="143">
        <v>40767</v>
      </c>
      <c r="E17" s="309" t="s">
        <v>5605</v>
      </c>
      <c r="F17" s="300" t="s">
        <v>5606</v>
      </c>
      <c r="G17" s="1148"/>
      <c r="H17" s="1149"/>
      <c r="I17" s="1150"/>
      <c r="J17" s="310" t="s">
        <v>5607</v>
      </c>
      <c r="K17" s="311"/>
      <c r="L17" s="311" t="s">
        <v>32</v>
      </c>
      <c r="M17" s="312">
        <v>120</v>
      </c>
      <c r="N17" s="119"/>
      <c r="V17" s="278"/>
    </row>
    <row r="18" spans="1:22" ht="23.25" customHeight="1" thickTop="1" x14ac:dyDescent="0.25">
      <c r="A18" s="1139">
        <f>1</f>
        <v>1</v>
      </c>
      <c r="B18" s="277" t="s">
        <v>22</v>
      </c>
      <c r="C18" s="277" t="s">
        <v>23</v>
      </c>
      <c r="D18" s="277" t="s">
        <v>5593</v>
      </c>
      <c r="E18" s="837" t="s">
        <v>5594</v>
      </c>
      <c r="F18" s="837"/>
      <c r="G18" s="735" t="s">
        <v>17</v>
      </c>
      <c r="H18" s="736"/>
      <c r="I18" s="737"/>
      <c r="J18" s="313" t="s">
        <v>5608</v>
      </c>
      <c r="K18" s="314"/>
      <c r="L18" s="314"/>
      <c r="M18" s="315"/>
      <c r="N18" s="119"/>
      <c r="V18" s="141"/>
    </row>
    <row r="19" spans="1:22" ht="21" customHeight="1" x14ac:dyDescent="0.25">
      <c r="A19" s="835"/>
      <c r="B19" s="142"/>
      <c r="C19" s="142"/>
      <c r="D19" s="143"/>
      <c r="E19" s="142"/>
      <c r="F19" s="142"/>
      <c r="G19" s="726"/>
      <c r="H19" s="838"/>
      <c r="I19" s="839"/>
      <c r="J19" s="78" t="s">
        <v>5608</v>
      </c>
      <c r="K19" s="78"/>
      <c r="L19" s="78"/>
      <c r="M19" s="145"/>
      <c r="N19" s="119"/>
      <c r="V19" s="146"/>
    </row>
    <row r="20" spans="1:22" ht="20.399999999999999" x14ac:dyDescent="0.25">
      <c r="A20" s="835"/>
      <c r="B20" s="279" t="s">
        <v>34</v>
      </c>
      <c r="C20" s="279" t="s">
        <v>35</v>
      </c>
      <c r="D20" s="279" t="s">
        <v>5600</v>
      </c>
      <c r="E20" s="840" t="s">
        <v>5601</v>
      </c>
      <c r="F20" s="840"/>
      <c r="G20" s="1145"/>
      <c r="H20" s="1146"/>
      <c r="I20" s="1147"/>
      <c r="J20" s="149" t="s">
        <v>5630</v>
      </c>
      <c r="K20" s="82"/>
      <c r="L20" s="82"/>
      <c r="M20" s="150"/>
      <c r="N20" s="119"/>
      <c r="V20" s="151"/>
    </row>
    <row r="21" spans="1:22" ht="13.8" thickBot="1" x14ac:dyDescent="0.3">
      <c r="A21" s="836"/>
      <c r="B21" s="152"/>
      <c r="C21" s="152"/>
      <c r="D21" s="153"/>
      <c r="E21" s="154" t="s">
        <v>5605</v>
      </c>
      <c r="F21" s="155"/>
      <c r="G21" s="1151"/>
      <c r="H21" s="1152"/>
      <c r="I21" s="1153"/>
      <c r="J21" s="149" t="s">
        <v>5631</v>
      </c>
      <c r="K21" s="82"/>
      <c r="L21" s="82"/>
      <c r="M21" s="150"/>
      <c r="N21" s="119"/>
      <c r="V21" s="151"/>
    </row>
    <row r="22" spans="1:22" ht="21.6" thickTop="1" thickBot="1" x14ac:dyDescent="0.3">
      <c r="A22" s="1139">
        <f>A18+1</f>
        <v>2</v>
      </c>
      <c r="B22" s="277" t="s">
        <v>22</v>
      </c>
      <c r="C22" s="277" t="s">
        <v>23</v>
      </c>
      <c r="D22" s="277" t="s">
        <v>5593</v>
      </c>
      <c r="E22" s="837" t="s">
        <v>5594</v>
      </c>
      <c r="F22" s="837"/>
      <c r="G22" s="837" t="s">
        <v>17</v>
      </c>
      <c r="H22" s="771"/>
      <c r="I22" s="276"/>
      <c r="J22" s="313" t="s">
        <v>5608</v>
      </c>
      <c r="K22" s="314"/>
      <c r="L22" s="314"/>
      <c r="M22" s="315"/>
      <c r="N22" s="119"/>
      <c r="V22" s="151"/>
    </row>
    <row r="23" spans="1:22" ht="13.8" thickBot="1" x14ac:dyDescent="0.3">
      <c r="A23" s="1140"/>
      <c r="B23" s="142"/>
      <c r="C23" s="142"/>
      <c r="D23" s="143"/>
      <c r="E23" s="142"/>
      <c r="F23" s="142"/>
      <c r="G23" s="726"/>
      <c r="H23" s="1143"/>
      <c r="I23" s="1144"/>
      <c r="J23" s="78" t="s">
        <v>5608</v>
      </c>
      <c r="K23" s="78"/>
      <c r="L23" s="78"/>
      <c r="M23" s="145"/>
      <c r="N23" s="119"/>
      <c r="V23" s="151"/>
    </row>
    <row r="24" spans="1:22" ht="21" thickBot="1" x14ac:dyDescent="0.3">
      <c r="A24" s="1140"/>
      <c r="B24" s="279" t="s">
        <v>34</v>
      </c>
      <c r="C24" s="279" t="s">
        <v>35</v>
      </c>
      <c r="D24" s="279" t="s">
        <v>5600</v>
      </c>
      <c r="E24" s="840" t="s">
        <v>5601</v>
      </c>
      <c r="F24" s="840"/>
      <c r="G24" s="1145"/>
      <c r="H24" s="1146"/>
      <c r="I24" s="1147"/>
      <c r="J24" s="149" t="s">
        <v>5630</v>
      </c>
      <c r="K24" s="82"/>
      <c r="L24" s="82"/>
      <c r="M24" s="150"/>
      <c r="N24" s="119"/>
      <c r="V24" s="151"/>
    </row>
    <row r="25" spans="1:22" ht="13.8" thickBot="1" x14ac:dyDescent="0.3">
      <c r="A25" s="1141"/>
      <c r="B25" s="152"/>
      <c r="C25" s="152"/>
      <c r="D25" s="153"/>
      <c r="E25" s="154" t="s">
        <v>5605</v>
      </c>
      <c r="F25" s="155"/>
      <c r="G25" s="1148"/>
      <c r="H25" s="1149"/>
      <c r="I25" s="1150"/>
      <c r="J25" s="149" t="s">
        <v>5631</v>
      </c>
      <c r="K25" s="82"/>
      <c r="L25" s="82"/>
      <c r="M25" s="150"/>
      <c r="N25" s="119"/>
      <c r="V25" s="151"/>
    </row>
    <row r="26" spans="1:22" ht="21.6" thickTop="1" thickBot="1" x14ac:dyDescent="0.3">
      <c r="A26" s="1139">
        <f>A22+1</f>
        <v>3</v>
      </c>
      <c r="B26" s="277" t="s">
        <v>22</v>
      </c>
      <c r="C26" s="277" t="s">
        <v>23</v>
      </c>
      <c r="D26" s="277" t="s">
        <v>5593</v>
      </c>
      <c r="E26" s="837" t="s">
        <v>5594</v>
      </c>
      <c r="F26" s="837"/>
      <c r="G26" s="837" t="s">
        <v>17</v>
      </c>
      <c r="H26" s="771"/>
      <c r="I26" s="276"/>
      <c r="J26" s="313" t="s">
        <v>5608</v>
      </c>
      <c r="K26" s="314"/>
      <c r="L26" s="314"/>
      <c r="M26" s="315"/>
      <c r="N26" s="119"/>
      <c r="V26" s="151"/>
    </row>
    <row r="27" spans="1:22" ht="13.8" thickBot="1" x14ac:dyDescent="0.3">
      <c r="A27" s="1140"/>
      <c r="B27" s="142"/>
      <c r="C27" s="142"/>
      <c r="D27" s="143"/>
      <c r="E27" s="142"/>
      <c r="F27" s="142"/>
      <c r="G27" s="726"/>
      <c r="H27" s="1143"/>
      <c r="I27" s="1144"/>
      <c r="J27" s="78" t="s">
        <v>5608</v>
      </c>
      <c r="K27" s="78"/>
      <c r="L27" s="78"/>
      <c r="M27" s="145"/>
      <c r="N27" s="119"/>
      <c r="V27" s="151"/>
    </row>
    <row r="28" spans="1:22" ht="21" thickBot="1" x14ac:dyDescent="0.3">
      <c r="A28" s="1140"/>
      <c r="B28" s="279" t="s">
        <v>34</v>
      </c>
      <c r="C28" s="279" t="s">
        <v>35</v>
      </c>
      <c r="D28" s="279" t="s">
        <v>5600</v>
      </c>
      <c r="E28" s="840" t="s">
        <v>5601</v>
      </c>
      <c r="F28" s="840"/>
      <c r="G28" s="1145"/>
      <c r="H28" s="1146"/>
      <c r="I28" s="1147"/>
      <c r="J28" s="149" t="s">
        <v>5630</v>
      </c>
      <c r="K28" s="82"/>
      <c r="L28" s="82"/>
      <c r="M28" s="150"/>
      <c r="N28" s="119"/>
      <c r="V28" s="151"/>
    </row>
    <row r="29" spans="1:22" ht="13.8" thickBot="1" x14ac:dyDescent="0.3">
      <c r="A29" s="1141"/>
      <c r="B29" s="152"/>
      <c r="C29" s="152"/>
      <c r="D29" s="153"/>
      <c r="E29" s="154" t="s">
        <v>5605</v>
      </c>
      <c r="F29" s="155"/>
      <c r="G29" s="1148"/>
      <c r="H29" s="1149"/>
      <c r="I29" s="1150"/>
      <c r="J29" s="149" t="s">
        <v>5631</v>
      </c>
      <c r="K29" s="82"/>
      <c r="L29" s="82"/>
      <c r="M29" s="150"/>
      <c r="N29" s="119"/>
      <c r="V29" s="151"/>
    </row>
    <row r="30" spans="1:22" ht="21.6" thickTop="1" thickBot="1" x14ac:dyDescent="0.3">
      <c r="A30" s="1139">
        <f>A26+1</f>
        <v>4</v>
      </c>
      <c r="B30" s="277" t="s">
        <v>22</v>
      </c>
      <c r="C30" s="277" t="s">
        <v>23</v>
      </c>
      <c r="D30" s="277" t="s">
        <v>5593</v>
      </c>
      <c r="E30" s="837" t="s">
        <v>5594</v>
      </c>
      <c r="F30" s="837"/>
      <c r="G30" s="837" t="s">
        <v>17</v>
      </c>
      <c r="H30" s="771"/>
      <c r="I30" s="276"/>
      <c r="J30" s="313" t="s">
        <v>5608</v>
      </c>
      <c r="K30" s="314"/>
      <c r="L30" s="314"/>
      <c r="M30" s="315"/>
      <c r="N30" s="119"/>
      <c r="V30" s="151"/>
    </row>
    <row r="31" spans="1:22" ht="13.8" thickBot="1" x14ac:dyDescent="0.3">
      <c r="A31" s="1140"/>
      <c r="B31" s="142"/>
      <c r="C31" s="142"/>
      <c r="D31" s="143"/>
      <c r="E31" s="142"/>
      <c r="F31" s="142"/>
      <c r="G31" s="726"/>
      <c r="H31" s="1143"/>
      <c r="I31" s="1144"/>
      <c r="J31" s="78" t="s">
        <v>5608</v>
      </c>
      <c r="K31" s="78"/>
      <c r="L31" s="78"/>
      <c r="M31" s="145"/>
      <c r="N31" s="119"/>
      <c r="V31" s="151"/>
    </row>
    <row r="32" spans="1:22" ht="21" thickBot="1" x14ac:dyDescent="0.3">
      <c r="A32" s="1140"/>
      <c r="B32" s="279" t="s">
        <v>34</v>
      </c>
      <c r="C32" s="279" t="s">
        <v>35</v>
      </c>
      <c r="D32" s="279" t="s">
        <v>5600</v>
      </c>
      <c r="E32" s="840" t="s">
        <v>5601</v>
      </c>
      <c r="F32" s="840"/>
      <c r="G32" s="1145"/>
      <c r="H32" s="1146"/>
      <c r="I32" s="1147"/>
      <c r="J32" s="149" t="s">
        <v>5630</v>
      </c>
      <c r="K32" s="82"/>
      <c r="L32" s="82"/>
      <c r="M32" s="150"/>
      <c r="N32" s="119"/>
      <c r="V32" s="151"/>
    </row>
    <row r="33" spans="1:22" ht="13.8" thickBot="1" x14ac:dyDescent="0.3">
      <c r="A33" s="1141"/>
      <c r="B33" s="152"/>
      <c r="C33" s="152"/>
      <c r="D33" s="153"/>
      <c r="E33" s="154" t="s">
        <v>5605</v>
      </c>
      <c r="F33" s="155"/>
      <c r="G33" s="1148"/>
      <c r="H33" s="1149"/>
      <c r="I33" s="1150"/>
      <c r="J33" s="149" t="s">
        <v>5631</v>
      </c>
      <c r="K33" s="82"/>
      <c r="L33" s="82"/>
      <c r="M33" s="150"/>
      <c r="N33" s="119"/>
      <c r="V33" s="151"/>
    </row>
    <row r="34" spans="1:22" ht="21.6" thickTop="1" thickBot="1" x14ac:dyDescent="0.3">
      <c r="A34" s="1139">
        <f>A30+1</f>
        <v>5</v>
      </c>
      <c r="B34" s="277" t="s">
        <v>22</v>
      </c>
      <c r="C34" s="277" t="s">
        <v>23</v>
      </c>
      <c r="D34" s="277" t="s">
        <v>5593</v>
      </c>
      <c r="E34" s="837" t="s">
        <v>5594</v>
      </c>
      <c r="F34" s="837"/>
      <c r="G34" s="837" t="s">
        <v>17</v>
      </c>
      <c r="H34" s="771"/>
      <c r="I34" s="276"/>
      <c r="J34" s="313" t="s">
        <v>5608</v>
      </c>
      <c r="K34" s="314"/>
      <c r="L34" s="314"/>
      <c r="M34" s="315"/>
      <c r="N34" s="119"/>
      <c r="V34" s="151"/>
    </row>
    <row r="35" spans="1:22" ht="13.8" thickBot="1" x14ac:dyDescent="0.3">
      <c r="A35" s="1140"/>
      <c r="B35" s="142"/>
      <c r="C35" s="142"/>
      <c r="D35" s="143"/>
      <c r="E35" s="142"/>
      <c r="F35" s="142"/>
      <c r="G35" s="726"/>
      <c r="H35" s="1143"/>
      <c r="I35" s="1144"/>
      <c r="J35" s="78" t="s">
        <v>5608</v>
      </c>
      <c r="K35" s="78"/>
      <c r="L35" s="78"/>
      <c r="M35" s="145"/>
      <c r="N35" s="119"/>
      <c r="V35" s="151"/>
    </row>
    <row r="36" spans="1:22" ht="21" thickBot="1" x14ac:dyDescent="0.3">
      <c r="A36" s="1140"/>
      <c r="B36" s="279" t="s">
        <v>34</v>
      </c>
      <c r="C36" s="279" t="s">
        <v>35</v>
      </c>
      <c r="D36" s="279" t="s">
        <v>5600</v>
      </c>
      <c r="E36" s="840" t="s">
        <v>5601</v>
      </c>
      <c r="F36" s="840"/>
      <c r="G36" s="1145"/>
      <c r="H36" s="1146"/>
      <c r="I36" s="1147"/>
      <c r="J36" s="149" t="s">
        <v>5630</v>
      </c>
      <c r="K36" s="82"/>
      <c r="L36" s="82"/>
      <c r="M36" s="150"/>
      <c r="N36" s="119"/>
      <c r="V36" s="151"/>
    </row>
    <row r="37" spans="1:22" ht="13.8" thickBot="1" x14ac:dyDescent="0.3">
      <c r="A37" s="1141"/>
      <c r="B37" s="152"/>
      <c r="C37" s="152"/>
      <c r="D37" s="153"/>
      <c r="E37" s="154" t="s">
        <v>5605</v>
      </c>
      <c r="F37" s="155"/>
      <c r="G37" s="1148"/>
      <c r="H37" s="1149"/>
      <c r="I37" s="1150"/>
      <c r="J37" s="149" t="s">
        <v>5631</v>
      </c>
      <c r="K37" s="82"/>
      <c r="L37" s="82"/>
      <c r="M37" s="150"/>
      <c r="N37" s="119"/>
      <c r="V37" s="151"/>
    </row>
    <row r="38" spans="1:22" ht="21.6" thickTop="1" thickBot="1" x14ac:dyDescent="0.3">
      <c r="A38" s="1139">
        <f>A34+1</f>
        <v>6</v>
      </c>
      <c r="B38" s="277" t="s">
        <v>22</v>
      </c>
      <c r="C38" s="277" t="s">
        <v>23</v>
      </c>
      <c r="D38" s="277" t="s">
        <v>5593</v>
      </c>
      <c r="E38" s="837" t="s">
        <v>5594</v>
      </c>
      <c r="F38" s="837"/>
      <c r="G38" s="837" t="s">
        <v>17</v>
      </c>
      <c r="H38" s="771"/>
      <c r="I38" s="276"/>
      <c r="J38" s="313" t="s">
        <v>5608</v>
      </c>
      <c r="K38" s="314"/>
      <c r="L38" s="314"/>
      <c r="M38" s="315"/>
      <c r="N38" s="119"/>
      <c r="V38" s="151"/>
    </row>
    <row r="39" spans="1:22" ht="13.8" thickBot="1" x14ac:dyDescent="0.3">
      <c r="A39" s="1140"/>
      <c r="B39" s="142"/>
      <c r="C39" s="142"/>
      <c r="D39" s="143"/>
      <c r="E39" s="142"/>
      <c r="F39" s="142"/>
      <c r="G39" s="726"/>
      <c r="H39" s="1143"/>
      <c r="I39" s="1144"/>
      <c r="J39" s="78" t="s">
        <v>5608</v>
      </c>
      <c r="K39" s="78"/>
      <c r="L39" s="78"/>
      <c r="M39" s="145"/>
      <c r="N39" s="119"/>
      <c r="V39" s="151"/>
    </row>
    <row r="40" spans="1:22" ht="21" thickBot="1" x14ac:dyDescent="0.3">
      <c r="A40" s="1140"/>
      <c r="B40" s="279" t="s">
        <v>34</v>
      </c>
      <c r="C40" s="279" t="s">
        <v>35</v>
      </c>
      <c r="D40" s="279" t="s">
        <v>5600</v>
      </c>
      <c r="E40" s="840" t="s">
        <v>5601</v>
      </c>
      <c r="F40" s="840"/>
      <c r="G40" s="1145"/>
      <c r="H40" s="1146"/>
      <c r="I40" s="1147"/>
      <c r="J40" s="149" t="s">
        <v>5630</v>
      </c>
      <c r="K40" s="82"/>
      <c r="L40" s="82"/>
      <c r="M40" s="150"/>
      <c r="N40" s="119"/>
      <c r="V40" s="151"/>
    </row>
    <row r="41" spans="1:22" ht="13.8" thickBot="1" x14ac:dyDescent="0.3">
      <c r="A41" s="1141"/>
      <c r="B41" s="152"/>
      <c r="C41" s="152"/>
      <c r="D41" s="153"/>
      <c r="E41" s="154" t="s">
        <v>5605</v>
      </c>
      <c r="F41" s="155"/>
      <c r="G41" s="1148"/>
      <c r="H41" s="1149"/>
      <c r="I41" s="1150"/>
      <c r="J41" s="149" t="s">
        <v>5631</v>
      </c>
      <c r="K41" s="82"/>
      <c r="L41" s="82"/>
      <c r="M41" s="150"/>
      <c r="N41" s="119"/>
      <c r="V41" s="151"/>
    </row>
    <row r="42" spans="1:22" ht="21.6" thickTop="1" thickBot="1" x14ac:dyDescent="0.3">
      <c r="A42" s="1139">
        <f>A38+1</f>
        <v>7</v>
      </c>
      <c r="B42" s="277" t="s">
        <v>22</v>
      </c>
      <c r="C42" s="277" t="s">
        <v>23</v>
      </c>
      <c r="D42" s="277" t="s">
        <v>5593</v>
      </c>
      <c r="E42" s="837" t="s">
        <v>5594</v>
      </c>
      <c r="F42" s="837"/>
      <c r="G42" s="837" t="s">
        <v>17</v>
      </c>
      <c r="H42" s="771"/>
      <c r="I42" s="276"/>
      <c r="J42" s="313" t="s">
        <v>5608</v>
      </c>
      <c r="K42" s="314"/>
      <c r="L42" s="314"/>
      <c r="M42" s="315"/>
      <c r="N42" s="119"/>
      <c r="V42" s="151"/>
    </row>
    <row r="43" spans="1:22" ht="13.8" thickBot="1" x14ac:dyDescent="0.3">
      <c r="A43" s="1140"/>
      <c r="B43" s="142"/>
      <c r="C43" s="142"/>
      <c r="D43" s="143"/>
      <c r="E43" s="142"/>
      <c r="F43" s="142"/>
      <c r="G43" s="726"/>
      <c r="H43" s="1143"/>
      <c r="I43" s="1144"/>
      <c r="J43" s="78" t="s">
        <v>5608</v>
      </c>
      <c r="K43" s="78"/>
      <c r="L43" s="78"/>
      <c r="M43" s="145"/>
      <c r="N43" s="119"/>
      <c r="V43" s="151"/>
    </row>
    <row r="44" spans="1:22" ht="21" thickBot="1" x14ac:dyDescent="0.3">
      <c r="A44" s="1140"/>
      <c r="B44" s="279" t="s">
        <v>34</v>
      </c>
      <c r="C44" s="279" t="s">
        <v>35</v>
      </c>
      <c r="D44" s="279" t="s">
        <v>5600</v>
      </c>
      <c r="E44" s="840" t="s">
        <v>5601</v>
      </c>
      <c r="F44" s="840"/>
      <c r="G44" s="1145"/>
      <c r="H44" s="1146"/>
      <c r="I44" s="1147"/>
      <c r="J44" s="149" t="s">
        <v>5630</v>
      </c>
      <c r="K44" s="82"/>
      <c r="L44" s="82"/>
      <c r="M44" s="150"/>
      <c r="N44" s="119"/>
      <c r="V44" s="151"/>
    </row>
    <row r="45" spans="1:22" ht="13.8" thickBot="1" x14ac:dyDescent="0.3">
      <c r="A45" s="1141"/>
      <c r="B45" s="152"/>
      <c r="C45" s="152"/>
      <c r="D45" s="153"/>
      <c r="E45" s="154" t="s">
        <v>5605</v>
      </c>
      <c r="F45" s="155"/>
      <c r="G45" s="1148"/>
      <c r="H45" s="1149"/>
      <c r="I45" s="1150"/>
      <c r="J45" s="149" t="s">
        <v>5631</v>
      </c>
      <c r="K45" s="82"/>
      <c r="L45" s="82"/>
      <c r="M45" s="150"/>
      <c r="N45" s="119"/>
      <c r="V45" s="151"/>
    </row>
    <row r="46" spans="1:22" ht="21.6" thickTop="1" thickBot="1" x14ac:dyDescent="0.3">
      <c r="A46" s="1139">
        <f>A42+1</f>
        <v>8</v>
      </c>
      <c r="B46" s="277" t="s">
        <v>22</v>
      </c>
      <c r="C46" s="277" t="s">
        <v>23</v>
      </c>
      <c r="D46" s="277" t="s">
        <v>5593</v>
      </c>
      <c r="E46" s="837" t="s">
        <v>5594</v>
      </c>
      <c r="F46" s="837"/>
      <c r="G46" s="837" t="s">
        <v>17</v>
      </c>
      <c r="H46" s="771"/>
      <c r="I46" s="276"/>
      <c r="J46" s="313" t="s">
        <v>5608</v>
      </c>
      <c r="K46" s="314"/>
      <c r="L46" s="314"/>
      <c r="M46" s="315"/>
      <c r="N46" s="119"/>
      <c r="V46" s="151"/>
    </row>
    <row r="47" spans="1:22" ht="13.8" thickBot="1" x14ac:dyDescent="0.3">
      <c r="A47" s="1140"/>
      <c r="B47" s="142"/>
      <c r="C47" s="142"/>
      <c r="D47" s="143"/>
      <c r="E47" s="142"/>
      <c r="F47" s="142"/>
      <c r="G47" s="726"/>
      <c r="H47" s="1143"/>
      <c r="I47" s="1144"/>
      <c r="J47" s="78" t="s">
        <v>5608</v>
      </c>
      <c r="K47" s="78"/>
      <c r="L47" s="78"/>
      <c r="M47" s="145"/>
      <c r="N47" s="119"/>
      <c r="V47" s="151"/>
    </row>
    <row r="48" spans="1:22" ht="21" thickBot="1" x14ac:dyDescent="0.3">
      <c r="A48" s="1140"/>
      <c r="B48" s="279" t="s">
        <v>34</v>
      </c>
      <c r="C48" s="279" t="s">
        <v>35</v>
      </c>
      <c r="D48" s="279" t="s">
        <v>5600</v>
      </c>
      <c r="E48" s="840" t="s">
        <v>5601</v>
      </c>
      <c r="F48" s="840"/>
      <c r="G48" s="1145"/>
      <c r="H48" s="1146"/>
      <c r="I48" s="1147"/>
      <c r="J48" s="149" t="s">
        <v>5630</v>
      </c>
      <c r="K48" s="82"/>
      <c r="L48" s="82"/>
      <c r="M48" s="150"/>
      <c r="N48" s="119"/>
      <c r="V48" s="151"/>
    </row>
    <row r="49" spans="1:22" ht="13.8" thickBot="1" x14ac:dyDescent="0.3">
      <c r="A49" s="1141"/>
      <c r="B49" s="152"/>
      <c r="C49" s="152"/>
      <c r="D49" s="153"/>
      <c r="E49" s="154" t="s">
        <v>5605</v>
      </c>
      <c r="F49" s="155"/>
      <c r="G49" s="1148"/>
      <c r="H49" s="1149"/>
      <c r="I49" s="1150"/>
      <c r="J49" s="149" t="s">
        <v>5631</v>
      </c>
      <c r="K49" s="82"/>
      <c r="L49" s="82"/>
      <c r="M49" s="150"/>
      <c r="N49" s="119"/>
      <c r="V49" s="151"/>
    </row>
    <row r="50" spans="1:22" ht="21.6" thickTop="1" thickBot="1" x14ac:dyDescent="0.3">
      <c r="A50" s="1139">
        <f>A46+1</f>
        <v>9</v>
      </c>
      <c r="B50" s="277" t="s">
        <v>22</v>
      </c>
      <c r="C50" s="277" t="s">
        <v>23</v>
      </c>
      <c r="D50" s="277" t="s">
        <v>5593</v>
      </c>
      <c r="E50" s="837" t="s">
        <v>5594</v>
      </c>
      <c r="F50" s="837"/>
      <c r="G50" s="837" t="s">
        <v>17</v>
      </c>
      <c r="H50" s="771"/>
      <c r="I50" s="276"/>
      <c r="J50" s="313" t="s">
        <v>5608</v>
      </c>
      <c r="K50" s="314"/>
      <c r="L50" s="314"/>
      <c r="M50" s="315"/>
      <c r="N50" s="119"/>
      <c r="V50" s="151"/>
    </row>
    <row r="51" spans="1:22" ht="13.8" thickBot="1" x14ac:dyDescent="0.3">
      <c r="A51" s="1140"/>
      <c r="B51" s="142"/>
      <c r="C51" s="142"/>
      <c r="D51" s="143"/>
      <c r="E51" s="142"/>
      <c r="F51" s="142"/>
      <c r="G51" s="726"/>
      <c r="H51" s="1143"/>
      <c r="I51" s="1144"/>
      <c r="J51" s="78" t="s">
        <v>5608</v>
      </c>
      <c r="K51" s="78"/>
      <c r="L51" s="78"/>
      <c r="M51" s="145"/>
      <c r="N51" s="119"/>
      <c r="V51" s="151"/>
    </row>
    <row r="52" spans="1:22" ht="21" thickBot="1" x14ac:dyDescent="0.3">
      <c r="A52" s="1140"/>
      <c r="B52" s="279" t="s">
        <v>34</v>
      </c>
      <c r="C52" s="279" t="s">
        <v>35</v>
      </c>
      <c r="D52" s="279" t="s">
        <v>5600</v>
      </c>
      <c r="E52" s="840" t="s">
        <v>5601</v>
      </c>
      <c r="F52" s="840"/>
      <c r="G52" s="1145"/>
      <c r="H52" s="1146"/>
      <c r="I52" s="1147"/>
      <c r="J52" s="149" t="s">
        <v>5630</v>
      </c>
      <c r="K52" s="82"/>
      <c r="L52" s="82"/>
      <c r="M52" s="150"/>
      <c r="N52" s="119"/>
      <c r="V52" s="151"/>
    </row>
    <row r="53" spans="1:22" ht="13.8" thickBot="1" x14ac:dyDescent="0.3">
      <c r="A53" s="1141"/>
      <c r="B53" s="152"/>
      <c r="C53" s="152"/>
      <c r="D53" s="153"/>
      <c r="E53" s="154" t="s">
        <v>5605</v>
      </c>
      <c r="F53" s="155"/>
      <c r="G53" s="1148"/>
      <c r="H53" s="1149"/>
      <c r="I53" s="1150"/>
      <c r="J53" s="149" t="s">
        <v>5631</v>
      </c>
      <c r="K53" s="82"/>
      <c r="L53" s="82"/>
      <c r="M53" s="150"/>
      <c r="N53" s="119"/>
      <c r="V53" s="151"/>
    </row>
    <row r="54" spans="1:22" ht="21.6" thickTop="1" thickBot="1" x14ac:dyDescent="0.3">
      <c r="A54" s="1139">
        <f>A50+1</f>
        <v>10</v>
      </c>
      <c r="B54" s="277" t="s">
        <v>22</v>
      </c>
      <c r="C54" s="277" t="s">
        <v>23</v>
      </c>
      <c r="D54" s="277" t="s">
        <v>5593</v>
      </c>
      <c r="E54" s="837" t="s">
        <v>5594</v>
      </c>
      <c r="F54" s="837"/>
      <c r="G54" s="837" t="s">
        <v>17</v>
      </c>
      <c r="H54" s="771"/>
      <c r="I54" s="276"/>
      <c r="J54" s="313" t="s">
        <v>5608</v>
      </c>
      <c r="K54" s="314"/>
      <c r="L54" s="314"/>
      <c r="M54" s="315"/>
      <c r="N54" s="119"/>
      <c r="V54" s="151"/>
    </row>
    <row r="55" spans="1:22" ht="13.8" thickBot="1" x14ac:dyDescent="0.3">
      <c r="A55" s="1140"/>
      <c r="B55" s="142"/>
      <c r="C55" s="142"/>
      <c r="D55" s="143"/>
      <c r="E55" s="142"/>
      <c r="F55" s="142"/>
      <c r="G55" s="726"/>
      <c r="H55" s="1143"/>
      <c r="I55" s="1144"/>
      <c r="J55" s="78" t="s">
        <v>5608</v>
      </c>
      <c r="K55" s="78"/>
      <c r="L55" s="78"/>
      <c r="M55" s="145"/>
      <c r="N55" s="119"/>
      <c r="P55" s="156"/>
      <c r="V55" s="151"/>
    </row>
    <row r="56" spans="1:22" ht="21" thickBot="1" x14ac:dyDescent="0.3">
      <c r="A56" s="1140"/>
      <c r="B56" s="279" t="s">
        <v>34</v>
      </c>
      <c r="C56" s="279" t="s">
        <v>35</v>
      </c>
      <c r="D56" s="279" t="s">
        <v>5600</v>
      </c>
      <c r="E56" s="840" t="s">
        <v>5601</v>
      </c>
      <c r="F56" s="840"/>
      <c r="G56" s="1145"/>
      <c r="H56" s="1146"/>
      <c r="I56" s="1147"/>
      <c r="J56" s="149" t="s">
        <v>5630</v>
      </c>
      <c r="K56" s="82"/>
      <c r="L56" s="82"/>
      <c r="M56" s="150"/>
      <c r="N56" s="119"/>
      <c r="V56" s="151"/>
    </row>
    <row r="57" spans="1:22" s="156" customFormat="1" ht="13.8" thickBot="1" x14ac:dyDescent="0.3">
      <c r="A57" s="1141"/>
      <c r="B57" s="152"/>
      <c r="C57" s="152"/>
      <c r="D57" s="153"/>
      <c r="E57" s="154" t="s">
        <v>5605</v>
      </c>
      <c r="F57" s="155"/>
      <c r="G57" s="1148"/>
      <c r="H57" s="1149"/>
      <c r="I57" s="1150"/>
      <c r="J57" s="149" t="s">
        <v>5631</v>
      </c>
      <c r="K57" s="82"/>
      <c r="L57" s="82"/>
      <c r="M57" s="150"/>
      <c r="N57" s="157"/>
      <c r="P57" s="278"/>
      <c r="Q57" s="278"/>
      <c r="V57" s="151"/>
    </row>
    <row r="58" spans="1:22" ht="21.6" thickTop="1" thickBot="1" x14ac:dyDescent="0.3">
      <c r="A58" s="1139">
        <f>A54+1</f>
        <v>11</v>
      </c>
      <c r="B58" s="277" t="s">
        <v>22</v>
      </c>
      <c r="C58" s="277" t="s">
        <v>23</v>
      </c>
      <c r="D58" s="277" t="s">
        <v>5593</v>
      </c>
      <c r="E58" s="837" t="s">
        <v>5594</v>
      </c>
      <c r="F58" s="837"/>
      <c r="G58" s="837" t="s">
        <v>17</v>
      </c>
      <c r="H58" s="771"/>
      <c r="I58" s="276"/>
      <c r="J58" s="313" t="s">
        <v>5608</v>
      </c>
      <c r="K58" s="314"/>
      <c r="L58" s="314"/>
      <c r="M58" s="315"/>
      <c r="N58" s="119"/>
      <c r="V58" s="151"/>
    </row>
    <row r="59" spans="1:22" ht="13.8" thickBot="1" x14ac:dyDescent="0.3">
      <c r="A59" s="1140"/>
      <c r="B59" s="142"/>
      <c r="C59" s="142"/>
      <c r="D59" s="143"/>
      <c r="E59" s="142"/>
      <c r="F59" s="142"/>
      <c r="G59" s="726"/>
      <c r="H59" s="1143"/>
      <c r="I59" s="1144"/>
      <c r="J59" s="78" t="s">
        <v>5608</v>
      </c>
      <c r="K59" s="78"/>
      <c r="L59" s="78"/>
      <c r="M59" s="145"/>
      <c r="N59" s="119"/>
      <c r="V59" s="151"/>
    </row>
    <row r="60" spans="1:22" ht="21" thickBot="1" x14ac:dyDescent="0.3">
      <c r="A60" s="1140"/>
      <c r="B60" s="279" t="s">
        <v>34</v>
      </c>
      <c r="C60" s="279" t="s">
        <v>35</v>
      </c>
      <c r="D60" s="279" t="s">
        <v>5600</v>
      </c>
      <c r="E60" s="840" t="s">
        <v>5601</v>
      </c>
      <c r="F60" s="840"/>
      <c r="G60" s="1145"/>
      <c r="H60" s="1146"/>
      <c r="I60" s="1147"/>
      <c r="J60" s="149" t="s">
        <v>5630</v>
      </c>
      <c r="K60" s="82"/>
      <c r="L60" s="82"/>
      <c r="M60" s="150"/>
      <c r="N60" s="119"/>
      <c r="V60" s="151"/>
    </row>
    <row r="61" spans="1:22" ht="13.8" thickBot="1" x14ac:dyDescent="0.3">
      <c r="A61" s="1141"/>
      <c r="B61" s="152"/>
      <c r="C61" s="152"/>
      <c r="D61" s="153"/>
      <c r="E61" s="154" t="s">
        <v>5605</v>
      </c>
      <c r="F61" s="155"/>
      <c r="G61" s="1148"/>
      <c r="H61" s="1149"/>
      <c r="I61" s="1150"/>
      <c r="J61" s="149" t="s">
        <v>5631</v>
      </c>
      <c r="K61" s="82"/>
      <c r="L61" s="82"/>
      <c r="M61" s="150"/>
      <c r="N61" s="119"/>
      <c r="V61" s="151"/>
    </row>
    <row r="62" spans="1:22" ht="21.6" thickTop="1" thickBot="1" x14ac:dyDescent="0.3">
      <c r="A62" s="1139">
        <f>A58+1</f>
        <v>12</v>
      </c>
      <c r="B62" s="277" t="s">
        <v>22</v>
      </c>
      <c r="C62" s="277" t="s">
        <v>23</v>
      </c>
      <c r="D62" s="277" t="s">
        <v>5593</v>
      </c>
      <c r="E62" s="837" t="s">
        <v>5594</v>
      </c>
      <c r="F62" s="837"/>
      <c r="G62" s="837" t="s">
        <v>17</v>
      </c>
      <c r="H62" s="771"/>
      <c r="I62" s="276"/>
      <c r="J62" s="313" t="s">
        <v>5608</v>
      </c>
      <c r="K62" s="314"/>
      <c r="L62" s="314"/>
      <c r="M62" s="315"/>
      <c r="N62" s="119"/>
      <c r="V62" s="151"/>
    </row>
    <row r="63" spans="1:22" ht="13.8" thickBot="1" x14ac:dyDescent="0.3">
      <c r="A63" s="1140"/>
      <c r="B63" s="142"/>
      <c r="C63" s="142"/>
      <c r="D63" s="143"/>
      <c r="E63" s="142"/>
      <c r="F63" s="142"/>
      <c r="G63" s="726"/>
      <c r="H63" s="1143"/>
      <c r="I63" s="1144"/>
      <c r="J63" s="78" t="s">
        <v>5608</v>
      </c>
      <c r="K63" s="78"/>
      <c r="L63" s="78"/>
      <c r="M63" s="145"/>
      <c r="N63" s="119"/>
      <c r="V63" s="151"/>
    </row>
    <row r="64" spans="1:22" ht="21" thickBot="1" x14ac:dyDescent="0.3">
      <c r="A64" s="1140"/>
      <c r="B64" s="279" t="s">
        <v>34</v>
      </c>
      <c r="C64" s="279" t="s">
        <v>35</v>
      </c>
      <c r="D64" s="279" t="s">
        <v>5600</v>
      </c>
      <c r="E64" s="840" t="s">
        <v>5601</v>
      </c>
      <c r="F64" s="840"/>
      <c r="G64" s="1145"/>
      <c r="H64" s="1146"/>
      <c r="I64" s="1147"/>
      <c r="J64" s="149" t="s">
        <v>5630</v>
      </c>
      <c r="K64" s="82"/>
      <c r="L64" s="82"/>
      <c r="M64" s="150"/>
      <c r="N64" s="119"/>
      <c r="V64" s="151"/>
    </row>
    <row r="65" spans="1:22" ht="13.8" thickBot="1" x14ac:dyDescent="0.3">
      <c r="A65" s="1141"/>
      <c r="B65" s="152"/>
      <c r="C65" s="152"/>
      <c r="D65" s="153"/>
      <c r="E65" s="154" t="s">
        <v>5605</v>
      </c>
      <c r="F65" s="155"/>
      <c r="G65" s="1148"/>
      <c r="H65" s="1149"/>
      <c r="I65" s="1150"/>
      <c r="J65" s="149" t="s">
        <v>5631</v>
      </c>
      <c r="K65" s="82"/>
      <c r="L65" s="82"/>
      <c r="M65" s="150"/>
      <c r="N65" s="119"/>
      <c r="V65" s="151"/>
    </row>
    <row r="66" spans="1:22" ht="21.6" thickTop="1" thickBot="1" x14ac:dyDescent="0.3">
      <c r="A66" s="1139">
        <f>A62+1</f>
        <v>13</v>
      </c>
      <c r="B66" s="277" t="s">
        <v>22</v>
      </c>
      <c r="C66" s="277" t="s">
        <v>23</v>
      </c>
      <c r="D66" s="277" t="s">
        <v>5593</v>
      </c>
      <c r="E66" s="837" t="s">
        <v>5594</v>
      </c>
      <c r="F66" s="837"/>
      <c r="G66" s="837" t="s">
        <v>17</v>
      </c>
      <c r="H66" s="771"/>
      <c r="I66" s="276"/>
      <c r="J66" s="313" t="s">
        <v>5608</v>
      </c>
      <c r="K66" s="314"/>
      <c r="L66" s="314"/>
      <c r="M66" s="315"/>
      <c r="N66" s="119"/>
      <c r="V66" s="151"/>
    </row>
    <row r="67" spans="1:22" ht="13.8" thickBot="1" x14ac:dyDescent="0.3">
      <c r="A67" s="1140"/>
      <c r="B67" s="142"/>
      <c r="C67" s="142"/>
      <c r="D67" s="143"/>
      <c r="E67" s="142"/>
      <c r="F67" s="142"/>
      <c r="G67" s="726"/>
      <c r="H67" s="1143"/>
      <c r="I67" s="1144"/>
      <c r="J67" s="78" t="s">
        <v>5608</v>
      </c>
      <c r="K67" s="78"/>
      <c r="L67" s="78"/>
      <c r="M67" s="145"/>
      <c r="N67" s="119"/>
      <c r="V67" s="151"/>
    </row>
    <row r="68" spans="1:22" ht="21" thickBot="1" x14ac:dyDescent="0.3">
      <c r="A68" s="1140"/>
      <c r="B68" s="279" t="s">
        <v>34</v>
      </c>
      <c r="C68" s="279" t="s">
        <v>35</v>
      </c>
      <c r="D68" s="279" t="s">
        <v>5600</v>
      </c>
      <c r="E68" s="840" t="s">
        <v>5601</v>
      </c>
      <c r="F68" s="840"/>
      <c r="G68" s="1145"/>
      <c r="H68" s="1146"/>
      <c r="I68" s="1147"/>
      <c r="J68" s="149" t="s">
        <v>5630</v>
      </c>
      <c r="K68" s="82"/>
      <c r="L68" s="82"/>
      <c r="M68" s="150"/>
      <c r="N68" s="119"/>
      <c r="V68" s="151"/>
    </row>
    <row r="69" spans="1:22" ht="13.8" thickBot="1" x14ac:dyDescent="0.3">
      <c r="A69" s="1141"/>
      <c r="B69" s="152"/>
      <c r="C69" s="152"/>
      <c r="D69" s="153"/>
      <c r="E69" s="154" t="s">
        <v>5605</v>
      </c>
      <c r="F69" s="155"/>
      <c r="G69" s="1148"/>
      <c r="H69" s="1149"/>
      <c r="I69" s="1150"/>
      <c r="J69" s="149" t="s">
        <v>5631</v>
      </c>
      <c r="K69" s="82"/>
      <c r="L69" s="82"/>
      <c r="M69" s="150"/>
      <c r="N69" s="119"/>
      <c r="V69" s="151"/>
    </row>
    <row r="70" spans="1:22" ht="21.6" thickTop="1" thickBot="1" x14ac:dyDescent="0.3">
      <c r="A70" s="1139">
        <f>A66+1</f>
        <v>14</v>
      </c>
      <c r="B70" s="277" t="s">
        <v>22</v>
      </c>
      <c r="C70" s="277" t="s">
        <v>23</v>
      </c>
      <c r="D70" s="277" t="s">
        <v>5593</v>
      </c>
      <c r="E70" s="837" t="s">
        <v>5594</v>
      </c>
      <c r="F70" s="837"/>
      <c r="G70" s="837" t="s">
        <v>17</v>
      </c>
      <c r="H70" s="771"/>
      <c r="I70" s="276"/>
      <c r="J70" s="313" t="s">
        <v>5608</v>
      </c>
      <c r="K70" s="314"/>
      <c r="L70" s="314"/>
      <c r="M70" s="315"/>
      <c r="N70" s="119"/>
      <c r="V70" s="151"/>
    </row>
    <row r="71" spans="1:22" ht="13.8" thickBot="1" x14ac:dyDescent="0.3">
      <c r="A71" s="1140"/>
      <c r="B71" s="142"/>
      <c r="C71" s="142"/>
      <c r="D71" s="143"/>
      <c r="E71" s="142"/>
      <c r="F71" s="142"/>
      <c r="G71" s="726"/>
      <c r="H71" s="1143"/>
      <c r="I71" s="1144"/>
      <c r="J71" s="78" t="s">
        <v>5608</v>
      </c>
      <c r="K71" s="78"/>
      <c r="L71" s="78"/>
      <c r="M71" s="145"/>
      <c r="N71" s="119"/>
      <c r="V71" s="158"/>
    </row>
    <row r="72" spans="1:22" ht="21" thickBot="1" x14ac:dyDescent="0.3">
      <c r="A72" s="1140"/>
      <c r="B72" s="279" t="s">
        <v>34</v>
      </c>
      <c r="C72" s="279" t="s">
        <v>35</v>
      </c>
      <c r="D72" s="279" t="s">
        <v>5600</v>
      </c>
      <c r="E72" s="840" t="s">
        <v>5601</v>
      </c>
      <c r="F72" s="840"/>
      <c r="G72" s="1145"/>
      <c r="H72" s="1146"/>
      <c r="I72" s="1147"/>
      <c r="J72" s="149" t="s">
        <v>5630</v>
      </c>
      <c r="K72" s="82"/>
      <c r="L72" s="82"/>
      <c r="M72" s="150"/>
      <c r="N72" s="119"/>
      <c r="V72" s="151"/>
    </row>
    <row r="73" spans="1:22" ht="13.8" thickBot="1" x14ac:dyDescent="0.3">
      <c r="A73" s="1141"/>
      <c r="B73" s="152"/>
      <c r="C73" s="152"/>
      <c r="D73" s="153"/>
      <c r="E73" s="154" t="s">
        <v>5605</v>
      </c>
      <c r="F73" s="155"/>
      <c r="G73" s="1148"/>
      <c r="H73" s="1149"/>
      <c r="I73" s="1150"/>
      <c r="J73" s="149" t="s">
        <v>5631</v>
      </c>
      <c r="K73" s="82"/>
      <c r="L73" s="82"/>
      <c r="M73" s="150"/>
      <c r="N73" s="119"/>
      <c r="V73" s="151"/>
    </row>
    <row r="74" spans="1:22" ht="21.6" thickTop="1" thickBot="1" x14ac:dyDescent="0.3">
      <c r="A74" s="1139">
        <f>A70+1</f>
        <v>15</v>
      </c>
      <c r="B74" s="277" t="s">
        <v>22</v>
      </c>
      <c r="C74" s="277" t="s">
        <v>23</v>
      </c>
      <c r="D74" s="277" t="s">
        <v>5593</v>
      </c>
      <c r="E74" s="837" t="s">
        <v>5594</v>
      </c>
      <c r="F74" s="837"/>
      <c r="G74" s="837" t="s">
        <v>17</v>
      </c>
      <c r="H74" s="771"/>
      <c r="I74" s="276"/>
      <c r="J74" s="313" t="s">
        <v>5608</v>
      </c>
      <c r="K74" s="314"/>
      <c r="L74" s="314"/>
      <c r="M74" s="315"/>
      <c r="N74" s="119"/>
      <c r="V74" s="151"/>
    </row>
    <row r="75" spans="1:22" ht="13.8" thickBot="1" x14ac:dyDescent="0.3">
      <c r="A75" s="1140"/>
      <c r="B75" s="142"/>
      <c r="C75" s="142"/>
      <c r="D75" s="143"/>
      <c r="E75" s="142"/>
      <c r="F75" s="142"/>
      <c r="G75" s="726"/>
      <c r="H75" s="1143"/>
      <c r="I75" s="1144"/>
      <c r="J75" s="78" t="s">
        <v>5608</v>
      </c>
      <c r="K75" s="78"/>
      <c r="L75" s="78"/>
      <c r="M75" s="145"/>
      <c r="N75" s="119"/>
      <c r="V75" s="151"/>
    </row>
    <row r="76" spans="1:22" ht="21" thickBot="1" x14ac:dyDescent="0.3">
      <c r="A76" s="1140"/>
      <c r="B76" s="279" t="s">
        <v>34</v>
      </c>
      <c r="C76" s="279" t="s">
        <v>35</v>
      </c>
      <c r="D76" s="279" t="s">
        <v>5600</v>
      </c>
      <c r="E76" s="840" t="s">
        <v>5601</v>
      </c>
      <c r="F76" s="840"/>
      <c r="G76" s="1145"/>
      <c r="H76" s="1146"/>
      <c r="I76" s="1147"/>
      <c r="J76" s="149" t="s">
        <v>5630</v>
      </c>
      <c r="K76" s="82"/>
      <c r="L76" s="82"/>
      <c r="M76" s="150"/>
      <c r="N76" s="119"/>
      <c r="V76" s="151"/>
    </row>
    <row r="77" spans="1:22" ht="13.8" thickBot="1" x14ac:dyDescent="0.3">
      <c r="A77" s="1141"/>
      <c r="B77" s="152"/>
      <c r="C77" s="152"/>
      <c r="D77" s="153"/>
      <c r="E77" s="154" t="s">
        <v>5605</v>
      </c>
      <c r="F77" s="155"/>
      <c r="G77" s="1148"/>
      <c r="H77" s="1149"/>
      <c r="I77" s="1150"/>
      <c r="J77" s="149" t="s">
        <v>5631</v>
      </c>
      <c r="K77" s="82"/>
      <c r="L77" s="82"/>
      <c r="M77" s="150"/>
      <c r="N77" s="119"/>
      <c r="V77" s="151"/>
    </row>
    <row r="78" spans="1:22" ht="21.6" thickTop="1" thickBot="1" x14ac:dyDescent="0.3">
      <c r="A78" s="1139">
        <f>A74+1</f>
        <v>16</v>
      </c>
      <c r="B78" s="277" t="s">
        <v>22</v>
      </c>
      <c r="C78" s="277" t="s">
        <v>23</v>
      </c>
      <c r="D78" s="277" t="s">
        <v>5593</v>
      </c>
      <c r="E78" s="837" t="s">
        <v>5594</v>
      </c>
      <c r="F78" s="837"/>
      <c r="G78" s="837" t="s">
        <v>17</v>
      </c>
      <c r="H78" s="771"/>
      <c r="I78" s="276"/>
      <c r="J78" s="313" t="s">
        <v>5608</v>
      </c>
      <c r="K78" s="314"/>
      <c r="L78" s="314"/>
      <c r="M78" s="315"/>
      <c r="N78" s="119"/>
      <c r="V78" s="151"/>
    </row>
    <row r="79" spans="1:22" ht="13.8" thickBot="1" x14ac:dyDescent="0.3">
      <c r="A79" s="1140"/>
      <c r="B79" s="142"/>
      <c r="C79" s="142"/>
      <c r="D79" s="143"/>
      <c r="E79" s="142"/>
      <c r="F79" s="142"/>
      <c r="G79" s="726"/>
      <c r="H79" s="1143"/>
      <c r="I79" s="1144"/>
      <c r="J79" s="78" t="s">
        <v>5608</v>
      </c>
      <c r="K79" s="78"/>
      <c r="L79" s="78"/>
      <c r="M79" s="145"/>
      <c r="N79" s="119"/>
      <c r="V79" s="151"/>
    </row>
    <row r="80" spans="1:22" ht="21" thickBot="1" x14ac:dyDescent="0.3">
      <c r="A80" s="1140"/>
      <c r="B80" s="279" t="s">
        <v>34</v>
      </c>
      <c r="C80" s="279" t="s">
        <v>35</v>
      </c>
      <c r="D80" s="279" t="s">
        <v>5600</v>
      </c>
      <c r="E80" s="840" t="s">
        <v>5601</v>
      </c>
      <c r="F80" s="840"/>
      <c r="G80" s="1145"/>
      <c r="H80" s="1146"/>
      <c r="I80" s="1147"/>
      <c r="J80" s="149" t="s">
        <v>5630</v>
      </c>
      <c r="K80" s="82"/>
      <c r="L80" s="82"/>
      <c r="M80" s="150"/>
      <c r="N80" s="119"/>
      <c r="V80" s="151"/>
    </row>
    <row r="81" spans="1:22" ht="13.8" thickBot="1" x14ac:dyDescent="0.3">
      <c r="A81" s="1141"/>
      <c r="B81" s="152"/>
      <c r="C81" s="152"/>
      <c r="D81" s="153"/>
      <c r="E81" s="154" t="s">
        <v>5605</v>
      </c>
      <c r="F81" s="155"/>
      <c r="G81" s="1148"/>
      <c r="H81" s="1149"/>
      <c r="I81" s="1150"/>
      <c r="J81" s="149" t="s">
        <v>5631</v>
      </c>
      <c r="K81" s="82"/>
      <c r="L81" s="82"/>
      <c r="M81" s="150"/>
      <c r="N81" s="119"/>
      <c r="V81" s="151"/>
    </row>
    <row r="82" spans="1:22" ht="21.6" thickTop="1" thickBot="1" x14ac:dyDescent="0.3">
      <c r="A82" s="1139">
        <f>A78+1</f>
        <v>17</v>
      </c>
      <c r="B82" s="277" t="s">
        <v>22</v>
      </c>
      <c r="C82" s="277" t="s">
        <v>23</v>
      </c>
      <c r="D82" s="277" t="s">
        <v>5593</v>
      </c>
      <c r="E82" s="837" t="s">
        <v>5594</v>
      </c>
      <c r="F82" s="837"/>
      <c r="G82" s="837" t="s">
        <v>17</v>
      </c>
      <c r="H82" s="771"/>
      <c r="I82" s="276"/>
      <c r="J82" s="313" t="s">
        <v>5608</v>
      </c>
      <c r="K82" s="314"/>
      <c r="L82" s="314"/>
      <c r="M82" s="315"/>
      <c r="N82" s="119"/>
      <c r="V82" s="151"/>
    </row>
    <row r="83" spans="1:22" ht="13.8" thickBot="1" x14ac:dyDescent="0.3">
      <c r="A83" s="1140"/>
      <c r="B83" s="142"/>
      <c r="C83" s="142"/>
      <c r="D83" s="143"/>
      <c r="E83" s="142"/>
      <c r="F83" s="142"/>
      <c r="G83" s="726"/>
      <c r="H83" s="1143"/>
      <c r="I83" s="1144"/>
      <c r="J83" s="78" t="s">
        <v>5608</v>
      </c>
      <c r="K83" s="78"/>
      <c r="L83" s="78"/>
      <c r="M83" s="145"/>
      <c r="N83" s="119"/>
      <c r="V83" s="151"/>
    </row>
    <row r="84" spans="1:22" ht="21" thickBot="1" x14ac:dyDescent="0.3">
      <c r="A84" s="1140"/>
      <c r="B84" s="279" t="s">
        <v>34</v>
      </c>
      <c r="C84" s="279" t="s">
        <v>35</v>
      </c>
      <c r="D84" s="279" t="s">
        <v>5600</v>
      </c>
      <c r="E84" s="840" t="s">
        <v>5601</v>
      </c>
      <c r="F84" s="840"/>
      <c r="G84" s="1145"/>
      <c r="H84" s="1146"/>
      <c r="I84" s="1147"/>
      <c r="J84" s="149" t="s">
        <v>5630</v>
      </c>
      <c r="K84" s="82"/>
      <c r="L84" s="82"/>
      <c r="M84" s="150"/>
      <c r="N84" s="119"/>
      <c r="V84" s="151"/>
    </row>
    <row r="85" spans="1:22" ht="13.8" thickBot="1" x14ac:dyDescent="0.3">
      <c r="A85" s="1141"/>
      <c r="B85" s="152"/>
      <c r="C85" s="152"/>
      <c r="D85" s="153"/>
      <c r="E85" s="154" t="s">
        <v>5605</v>
      </c>
      <c r="F85" s="155"/>
      <c r="G85" s="1148"/>
      <c r="H85" s="1149"/>
      <c r="I85" s="1150"/>
      <c r="J85" s="149" t="s">
        <v>5631</v>
      </c>
      <c r="K85" s="82"/>
      <c r="L85" s="82"/>
      <c r="M85" s="150"/>
      <c r="N85" s="119"/>
      <c r="V85" s="151"/>
    </row>
    <row r="86" spans="1:22" ht="21.6" thickTop="1" thickBot="1" x14ac:dyDescent="0.3">
      <c r="A86" s="1139">
        <f>A82+1</f>
        <v>18</v>
      </c>
      <c r="B86" s="277" t="s">
        <v>22</v>
      </c>
      <c r="C86" s="277" t="s">
        <v>23</v>
      </c>
      <c r="D86" s="277" t="s">
        <v>5593</v>
      </c>
      <c r="E86" s="837" t="s">
        <v>5594</v>
      </c>
      <c r="F86" s="837"/>
      <c r="G86" s="837" t="s">
        <v>17</v>
      </c>
      <c r="H86" s="771"/>
      <c r="I86" s="276"/>
      <c r="J86" s="313" t="s">
        <v>5608</v>
      </c>
      <c r="K86" s="314"/>
      <c r="L86" s="314"/>
      <c r="M86" s="315"/>
      <c r="N86" s="119"/>
      <c r="V86" s="151"/>
    </row>
    <row r="87" spans="1:22" ht="13.8" thickBot="1" x14ac:dyDescent="0.3">
      <c r="A87" s="1140"/>
      <c r="B87" s="142"/>
      <c r="C87" s="142"/>
      <c r="D87" s="143"/>
      <c r="E87" s="142"/>
      <c r="F87" s="142"/>
      <c r="G87" s="726"/>
      <c r="H87" s="1143"/>
      <c r="I87" s="1144"/>
      <c r="J87" s="78" t="s">
        <v>5608</v>
      </c>
      <c r="K87" s="78"/>
      <c r="L87" s="78"/>
      <c r="M87" s="145"/>
      <c r="N87" s="119"/>
      <c r="V87" s="151"/>
    </row>
    <row r="88" spans="1:22" ht="21" thickBot="1" x14ac:dyDescent="0.3">
      <c r="A88" s="1140"/>
      <c r="B88" s="279" t="s">
        <v>34</v>
      </c>
      <c r="C88" s="279" t="s">
        <v>35</v>
      </c>
      <c r="D88" s="279" t="s">
        <v>5600</v>
      </c>
      <c r="E88" s="840" t="s">
        <v>5601</v>
      </c>
      <c r="F88" s="840"/>
      <c r="G88" s="1145"/>
      <c r="H88" s="1146"/>
      <c r="I88" s="1147"/>
      <c r="J88" s="149" t="s">
        <v>5630</v>
      </c>
      <c r="K88" s="82"/>
      <c r="L88" s="82"/>
      <c r="M88" s="150"/>
      <c r="N88" s="119"/>
      <c r="V88" s="151"/>
    </row>
    <row r="89" spans="1:22" ht="13.8" thickBot="1" x14ac:dyDescent="0.3">
      <c r="A89" s="1141"/>
      <c r="B89" s="152"/>
      <c r="C89" s="152"/>
      <c r="D89" s="153"/>
      <c r="E89" s="154" t="s">
        <v>5605</v>
      </c>
      <c r="F89" s="155"/>
      <c r="G89" s="1148"/>
      <c r="H89" s="1149"/>
      <c r="I89" s="1150"/>
      <c r="J89" s="149" t="s">
        <v>5631</v>
      </c>
      <c r="K89" s="82"/>
      <c r="L89" s="82"/>
      <c r="M89" s="150"/>
      <c r="N89" s="119"/>
      <c r="V89" s="151"/>
    </row>
    <row r="90" spans="1:22" ht="21.6" thickTop="1" thickBot="1" x14ac:dyDescent="0.3">
      <c r="A90" s="1139">
        <f>A86+1</f>
        <v>19</v>
      </c>
      <c r="B90" s="277" t="s">
        <v>22</v>
      </c>
      <c r="C90" s="277" t="s">
        <v>23</v>
      </c>
      <c r="D90" s="277" t="s">
        <v>5593</v>
      </c>
      <c r="E90" s="837" t="s">
        <v>5594</v>
      </c>
      <c r="F90" s="837"/>
      <c r="G90" s="837" t="s">
        <v>17</v>
      </c>
      <c r="H90" s="771"/>
      <c r="I90" s="276"/>
      <c r="J90" s="313" t="s">
        <v>5608</v>
      </c>
      <c r="K90" s="314"/>
      <c r="L90" s="314"/>
      <c r="M90" s="315"/>
      <c r="N90" s="119"/>
      <c r="V90" s="151"/>
    </row>
    <row r="91" spans="1:22" ht="13.8" thickBot="1" x14ac:dyDescent="0.3">
      <c r="A91" s="1140"/>
      <c r="B91" s="142"/>
      <c r="C91" s="142"/>
      <c r="D91" s="143"/>
      <c r="E91" s="142"/>
      <c r="F91" s="142"/>
      <c r="G91" s="726"/>
      <c r="H91" s="1143"/>
      <c r="I91" s="1144"/>
      <c r="J91" s="78" t="s">
        <v>5608</v>
      </c>
      <c r="K91" s="78"/>
      <c r="L91" s="78"/>
      <c r="M91" s="145"/>
      <c r="N91" s="119"/>
      <c r="V91" s="151"/>
    </row>
    <row r="92" spans="1:22" ht="21" thickBot="1" x14ac:dyDescent="0.3">
      <c r="A92" s="1140"/>
      <c r="B92" s="279" t="s">
        <v>34</v>
      </c>
      <c r="C92" s="279" t="s">
        <v>35</v>
      </c>
      <c r="D92" s="279" t="s">
        <v>5600</v>
      </c>
      <c r="E92" s="840" t="s">
        <v>5601</v>
      </c>
      <c r="F92" s="840"/>
      <c r="G92" s="1145"/>
      <c r="H92" s="1146"/>
      <c r="I92" s="1147"/>
      <c r="J92" s="149" t="s">
        <v>5630</v>
      </c>
      <c r="K92" s="82"/>
      <c r="L92" s="82"/>
      <c r="M92" s="150"/>
      <c r="N92" s="119"/>
      <c r="V92" s="151"/>
    </row>
    <row r="93" spans="1:22" ht="13.8" thickBot="1" x14ac:dyDescent="0.3">
      <c r="A93" s="1141"/>
      <c r="B93" s="152"/>
      <c r="C93" s="152"/>
      <c r="D93" s="153"/>
      <c r="E93" s="154" t="s">
        <v>5605</v>
      </c>
      <c r="F93" s="155"/>
      <c r="G93" s="1148"/>
      <c r="H93" s="1149"/>
      <c r="I93" s="1150"/>
      <c r="J93" s="149" t="s">
        <v>5631</v>
      </c>
      <c r="K93" s="82"/>
      <c r="L93" s="82"/>
      <c r="M93" s="150"/>
      <c r="N93" s="119"/>
      <c r="V93" s="151"/>
    </row>
    <row r="94" spans="1:22" ht="21.6" thickTop="1" thickBot="1" x14ac:dyDescent="0.3">
      <c r="A94" s="1139">
        <f>A90+1</f>
        <v>20</v>
      </c>
      <c r="B94" s="277" t="s">
        <v>22</v>
      </c>
      <c r="C94" s="277" t="s">
        <v>23</v>
      </c>
      <c r="D94" s="277" t="s">
        <v>5593</v>
      </c>
      <c r="E94" s="837" t="s">
        <v>5594</v>
      </c>
      <c r="F94" s="837"/>
      <c r="G94" s="837" t="s">
        <v>17</v>
      </c>
      <c r="H94" s="771"/>
      <c r="I94" s="276"/>
      <c r="J94" s="313" t="s">
        <v>5608</v>
      </c>
      <c r="K94" s="314"/>
      <c r="L94" s="314"/>
      <c r="M94" s="315"/>
      <c r="N94" s="119"/>
      <c r="V94" s="151"/>
    </row>
    <row r="95" spans="1:22" ht="13.8" thickBot="1" x14ac:dyDescent="0.3">
      <c r="A95" s="1140"/>
      <c r="B95" s="142"/>
      <c r="C95" s="142"/>
      <c r="D95" s="143"/>
      <c r="E95" s="142"/>
      <c r="F95" s="142"/>
      <c r="G95" s="726"/>
      <c r="H95" s="1143"/>
      <c r="I95" s="1144"/>
      <c r="J95" s="78" t="s">
        <v>5608</v>
      </c>
      <c r="K95" s="78"/>
      <c r="L95" s="78"/>
      <c r="M95" s="145"/>
      <c r="N95" s="119"/>
      <c r="V95" s="151"/>
    </row>
    <row r="96" spans="1:22" ht="21" thickBot="1" x14ac:dyDescent="0.3">
      <c r="A96" s="1140"/>
      <c r="B96" s="279" t="s">
        <v>34</v>
      </c>
      <c r="C96" s="279" t="s">
        <v>35</v>
      </c>
      <c r="D96" s="279" t="s">
        <v>5600</v>
      </c>
      <c r="E96" s="840" t="s">
        <v>5601</v>
      </c>
      <c r="F96" s="840"/>
      <c r="G96" s="1145"/>
      <c r="H96" s="1146"/>
      <c r="I96" s="1147"/>
      <c r="J96" s="149" t="s">
        <v>5630</v>
      </c>
      <c r="K96" s="82"/>
      <c r="L96" s="82"/>
      <c r="M96" s="150"/>
      <c r="N96" s="119"/>
      <c r="V96" s="151"/>
    </row>
    <row r="97" spans="1:22" ht="13.8" thickBot="1" x14ac:dyDescent="0.3">
      <c r="A97" s="1141"/>
      <c r="B97" s="152"/>
      <c r="C97" s="152"/>
      <c r="D97" s="153"/>
      <c r="E97" s="154" t="s">
        <v>5605</v>
      </c>
      <c r="F97" s="155"/>
      <c r="G97" s="1148"/>
      <c r="H97" s="1149"/>
      <c r="I97" s="1150"/>
      <c r="J97" s="149" t="s">
        <v>5631</v>
      </c>
      <c r="K97" s="82"/>
      <c r="L97" s="82"/>
      <c r="M97" s="150"/>
      <c r="N97" s="119"/>
      <c r="V97" s="151"/>
    </row>
    <row r="98" spans="1:22" ht="21.6" thickTop="1" thickBot="1" x14ac:dyDescent="0.3">
      <c r="A98" s="1139">
        <f>A94+1</f>
        <v>21</v>
      </c>
      <c r="B98" s="277" t="s">
        <v>22</v>
      </c>
      <c r="C98" s="277" t="s">
        <v>23</v>
      </c>
      <c r="D98" s="277" t="s">
        <v>5593</v>
      </c>
      <c r="E98" s="837" t="s">
        <v>5594</v>
      </c>
      <c r="F98" s="837"/>
      <c r="G98" s="837" t="s">
        <v>17</v>
      </c>
      <c r="H98" s="771"/>
      <c r="I98" s="276"/>
      <c r="J98" s="313" t="s">
        <v>5608</v>
      </c>
      <c r="K98" s="314"/>
      <c r="L98" s="314"/>
      <c r="M98" s="315"/>
      <c r="N98" s="119"/>
      <c r="V98" s="151"/>
    </row>
    <row r="99" spans="1:22" ht="13.8" thickBot="1" x14ac:dyDescent="0.3">
      <c r="A99" s="1140"/>
      <c r="B99" s="142"/>
      <c r="C99" s="142"/>
      <c r="D99" s="143"/>
      <c r="E99" s="142"/>
      <c r="F99" s="142"/>
      <c r="G99" s="726"/>
      <c r="H99" s="1143"/>
      <c r="I99" s="1144"/>
      <c r="J99" s="78" t="s">
        <v>5608</v>
      </c>
      <c r="K99" s="78"/>
      <c r="L99" s="78"/>
      <c r="M99" s="145"/>
      <c r="N99" s="119"/>
      <c r="V99" s="151"/>
    </row>
    <row r="100" spans="1:22" ht="21" thickBot="1" x14ac:dyDescent="0.3">
      <c r="A100" s="1140"/>
      <c r="B100" s="279" t="s">
        <v>34</v>
      </c>
      <c r="C100" s="279" t="s">
        <v>35</v>
      </c>
      <c r="D100" s="279" t="s">
        <v>5600</v>
      </c>
      <c r="E100" s="840" t="s">
        <v>5601</v>
      </c>
      <c r="F100" s="840"/>
      <c r="G100" s="1145"/>
      <c r="H100" s="1146"/>
      <c r="I100" s="1147"/>
      <c r="J100" s="149" t="s">
        <v>5630</v>
      </c>
      <c r="K100" s="82"/>
      <c r="L100" s="82"/>
      <c r="M100" s="150"/>
      <c r="N100" s="119"/>
      <c r="V100" s="151"/>
    </row>
    <row r="101" spans="1:22" ht="13.8" thickBot="1" x14ac:dyDescent="0.3">
      <c r="A101" s="1141"/>
      <c r="B101" s="152"/>
      <c r="C101" s="152"/>
      <c r="D101" s="153"/>
      <c r="E101" s="154" t="s">
        <v>5605</v>
      </c>
      <c r="F101" s="155"/>
      <c r="G101" s="1148"/>
      <c r="H101" s="1149"/>
      <c r="I101" s="1150"/>
      <c r="J101" s="149" t="s">
        <v>5631</v>
      </c>
      <c r="K101" s="82"/>
      <c r="L101" s="82"/>
      <c r="M101" s="150"/>
      <c r="N101" s="119"/>
      <c r="V101" s="151"/>
    </row>
    <row r="102" spans="1:22" ht="21.6" thickTop="1" thickBot="1" x14ac:dyDescent="0.3">
      <c r="A102" s="1139">
        <f>A98+1</f>
        <v>22</v>
      </c>
      <c r="B102" s="277" t="s">
        <v>22</v>
      </c>
      <c r="C102" s="277" t="s">
        <v>23</v>
      </c>
      <c r="D102" s="277" t="s">
        <v>5593</v>
      </c>
      <c r="E102" s="837" t="s">
        <v>5594</v>
      </c>
      <c r="F102" s="837"/>
      <c r="G102" s="837" t="s">
        <v>17</v>
      </c>
      <c r="H102" s="771"/>
      <c r="I102" s="276"/>
      <c r="J102" s="313" t="s">
        <v>5608</v>
      </c>
      <c r="K102" s="314"/>
      <c r="L102" s="314"/>
      <c r="M102" s="315"/>
      <c r="N102" s="119"/>
      <c r="V102" s="151"/>
    </row>
    <row r="103" spans="1:22" ht="13.8" thickBot="1" x14ac:dyDescent="0.3">
      <c r="A103" s="1140"/>
      <c r="B103" s="142"/>
      <c r="C103" s="142"/>
      <c r="D103" s="143"/>
      <c r="E103" s="142"/>
      <c r="F103" s="142"/>
      <c r="G103" s="726"/>
      <c r="H103" s="1143"/>
      <c r="I103" s="1144"/>
      <c r="J103" s="78" t="s">
        <v>5608</v>
      </c>
      <c r="K103" s="78"/>
      <c r="L103" s="78"/>
      <c r="M103" s="145"/>
      <c r="N103" s="119"/>
      <c r="V103" s="151"/>
    </row>
    <row r="104" spans="1:22" ht="21" thickBot="1" x14ac:dyDescent="0.3">
      <c r="A104" s="1140"/>
      <c r="B104" s="279" t="s">
        <v>34</v>
      </c>
      <c r="C104" s="279" t="s">
        <v>35</v>
      </c>
      <c r="D104" s="279" t="s">
        <v>5600</v>
      </c>
      <c r="E104" s="840" t="s">
        <v>5601</v>
      </c>
      <c r="F104" s="840"/>
      <c r="G104" s="1145"/>
      <c r="H104" s="1146"/>
      <c r="I104" s="1147"/>
      <c r="J104" s="149" t="s">
        <v>5630</v>
      </c>
      <c r="K104" s="82"/>
      <c r="L104" s="82"/>
      <c r="M104" s="150"/>
      <c r="N104" s="119"/>
      <c r="V104" s="151"/>
    </row>
    <row r="105" spans="1:22" ht="13.8" thickBot="1" x14ac:dyDescent="0.3">
      <c r="A105" s="1141"/>
      <c r="B105" s="152"/>
      <c r="C105" s="152"/>
      <c r="D105" s="153"/>
      <c r="E105" s="154" t="s">
        <v>5605</v>
      </c>
      <c r="F105" s="155"/>
      <c r="G105" s="1148"/>
      <c r="H105" s="1149"/>
      <c r="I105" s="1150"/>
      <c r="J105" s="149" t="s">
        <v>5631</v>
      </c>
      <c r="K105" s="82"/>
      <c r="L105" s="82"/>
      <c r="M105" s="150"/>
      <c r="N105" s="119"/>
      <c r="V105" s="151"/>
    </row>
    <row r="106" spans="1:22" ht="21.6" thickTop="1" thickBot="1" x14ac:dyDescent="0.3">
      <c r="A106" s="1139">
        <f>A102+1</f>
        <v>23</v>
      </c>
      <c r="B106" s="277" t="s">
        <v>22</v>
      </c>
      <c r="C106" s="277" t="s">
        <v>23</v>
      </c>
      <c r="D106" s="277" t="s">
        <v>5593</v>
      </c>
      <c r="E106" s="837" t="s">
        <v>5594</v>
      </c>
      <c r="F106" s="837"/>
      <c r="G106" s="837" t="s">
        <v>17</v>
      </c>
      <c r="H106" s="771"/>
      <c r="I106" s="276"/>
      <c r="J106" s="313" t="s">
        <v>5608</v>
      </c>
      <c r="K106" s="314"/>
      <c r="L106" s="314"/>
      <c r="M106" s="315"/>
      <c r="N106" s="119"/>
      <c r="V106" s="151"/>
    </row>
    <row r="107" spans="1:22" ht="13.8" thickBot="1" x14ac:dyDescent="0.3">
      <c r="A107" s="1140"/>
      <c r="B107" s="142"/>
      <c r="C107" s="142"/>
      <c r="D107" s="143"/>
      <c r="E107" s="142"/>
      <c r="F107" s="142"/>
      <c r="G107" s="726"/>
      <c r="H107" s="1143"/>
      <c r="I107" s="1144"/>
      <c r="J107" s="78" t="s">
        <v>5608</v>
      </c>
      <c r="K107" s="78"/>
      <c r="L107" s="78"/>
      <c r="M107" s="145"/>
      <c r="N107" s="119"/>
      <c r="V107" s="151"/>
    </row>
    <row r="108" spans="1:22" ht="21" thickBot="1" x14ac:dyDescent="0.3">
      <c r="A108" s="1140"/>
      <c r="B108" s="279" t="s">
        <v>34</v>
      </c>
      <c r="C108" s="279" t="s">
        <v>35</v>
      </c>
      <c r="D108" s="279" t="s">
        <v>5600</v>
      </c>
      <c r="E108" s="840" t="s">
        <v>5601</v>
      </c>
      <c r="F108" s="840"/>
      <c r="G108" s="1145"/>
      <c r="H108" s="1146"/>
      <c r="I108" s="1147"/>
      <c r="J108" s="149" t="s">
        <v>5630</v>
      </c>
      <c r="K108" s="82"/>
      <c r="L108" s="82"/>
      <c r="M108" s="150"/>
      <c r="N108" s="119"/>
      <c r="V108" s="151"/>
    </row>
    <row r="109" spans="1:22" ht="13.8" thickBot="1" x14ac:dyDescent="0.3">
      <c r="A109" s="1141"/>
      <c r="B109" s="152"/>
      <c r="C109" s="152"/>
      <c r="D109" s="153"/>
      <c r="E109" s="154" t="s">
        <v>5605</v>
      </c>
      <c r="F109" s="155"/>
      <c r="G109" s="1148"/>
      <c r="H109" s="1149"/>
      <c r="I109" s="1150"/>
      <c r="J109" s="149" t="s">
        <v>5631</v>
      </c>
      <c r="K109" s="82"/>
      <c r="L109" s="82"/>
      <c r="M109" s="150"/>
      <c r="N109" s="119"/>
      <c r="V109" s="151"/>
    </row>
    <row r="110" spans="1:22" ht="21.6" thickTop="1" thickBot="1" x14ac:dyDescent="0.3">
      <c r="A110" s="1139">
        <f>A106+1</f>
        <v>24</v>
      </c>
      <c r="B110" s="277" t="s">
        <v>22</v>
      </c>
      <c r="C110" s="277" t="s">
        <v>23</v>
      </c>
      <c r="D110" s="277" t="s">
        <v>5593</v>
      </c>
      <c r="E110" s="837" t="s">
        <v>5594</v>
      </c>
      <c r="F110" s="837"/>
      <c r="G110" s="837" t="s">
        <v>17</v>
      </c>
      <c r="H110" s="771"/>
      <c r="I110" s="276"/>
      <c r="J110" s="313" t="s">
        <v>5608</v>
      </c>
      <c r="K110" s="314"/>
      <c r="L110" s="314"/>
      <c r="M110" s="315"/>
      <c r="N110" s="119"/>
      <c r="V110" s="151"/>
    </row>
    <row r="111" spans="1:22" ht="13.8" thickBot="1" x14ac:dyDescent="0.3">
      <c r="A111" s="1140"/>
      <c r="B111" s="142"/>
      <c r="C111" s="142"/>
      <c r="D111" s="143"/>
      <c r="E111" s="142"/>
      <c r="F111" s="142"/>
      <c r="G111" s="726"/>
      <c r="H111" s="1143"/>
      <c r="I111" s="1144"/>
      <c r="J111" s="78" t="s">
        <v>5608</v>
      </c>
      <c r="K111" s="78"/>
      <c r="L111" s="78"/>
      <c r="M111" s="145"/>
      <c r="N111" s="119"/>
      <c r="V111" s="151"/>
    </row>
    <row r="112" spans="1:22" ht="21" thickBot="1" x14ac:dyDescent="0.3">
      <c r="A112" s="1140"/>
      <c r="B112" s="279" t="s">
        <v>34</v>
      </c>
      <c r="C112" s="279" t="s">
        <v>35</v>
      </c>
      <c r="D112" s="279" t="s">
        <v>5600</v>
      </c>
      <c r="E112" s="840" t="s">
        <v>5601</v>
      </c>
      <c r="F112" s="840"/>
      <c r="G112" s="1145"/>
      <c r="H112" s="1146"/>
      <c r="I112" s="1147"/>
      <c r="J112" s="149" t="s">
        <v>5630</v>
      </c>
      <c r="K112" s="82"/>
      <c r="L112" s="82"/>
      <c r="M112" s="150"/>
      <c r="N112" s="119"/>
      <c r="V112" s="151"/>
    </row>
    <row r="113" spans="1:22" ht="13.8" thickBot="1" x14ac:dyDescent="0.3">
      <c r="A113" s="1141"/>
      <c r="B113" s="152"/>
      <c r="C113" s="152"/>
      <c r="D113" s="153"/>
      <c r="E113" s="154" t="s">
        <v>5605</v>
      </c>
      <c r="F113" s="155"/>
      <c r="G113" s="1148"/>
      <c r="H113" s="1149"/>
      <c r="I113" s="1150"/>
      <c r="J113" s="149" t="s">
        <v>5631</v>
      </c>
      <c r="K113" s="82"/>
      <c r="L113" s="82"/>
      <c r="M113" s="150"/>
      <c r="N113" s="119"/>
      <c r="V113" s="151"/>
    </row>
    <row r="114" spans="1:22" ht="21.6" thickTop="1" thickBot="1" x14ac:dyDescent="0.3">
      <c r="A114" s="1139">
        <f>A110+1</f>
        <v>25</v>
      </c>
      <c r="B114" s="277" t="s">
        <v>22</v>
      </c>
      <c r="C114" s="277" t="s">
        <v>23</v>
      </c>
      <c r="D114" s="277" t="s">
        <v>5593</v>
      </c>
      <c r="E114" s="837" t="s">
        <v>5594</v>
      </c>
      <c r="F114" s="837"/>
      <c r="G114" s="837" t="s">
        <v>17</v>
      </c>
      <c r="H114" s="771"/>
      <c r="I114" s="276"/>
      <c r="J114" s="313" t="s">
        <v>5608</v>
      </c>
      <c r="K114" s="314"/>
      <c r="L114" s="314"/>
      <c r="M114" s="315"/>
      <c r="N114" s="119"/>
      <c r="V114" s="151"/>
    </row>
    <row r="115" spans="1:22" ht="13.8" thickBot="1" x14ac:dyDescent="0.3">
      <c r="A115" s="1140"/>
      <c r="B115" s="142"/>
      <c r="C115" s="142"/>
      <c r="D115" s="143"/>
      <c r="E115" s="142"/>
      <c r="F115" s="142"/>
      <c r="G115" s="726"/>
      <c r="H115" s="1143"/>
      <c r="I115" s="1144"/>
      <c r="J115" s="78" t="s">
        <v>5608</v>
      </c>
      <c r="K115" s="78"/>
      <c r="L115" s="78"/>
      <c r="M115" s="145"/>
      <c r="N115" s="119"/>
      <c r="V115" s="151"/>
    </row>
    <row r="116" spans="1:22" ht="21" thickBot="1" x14ac:dyDescent="0.3">
      <c r="A116" s="1140"/>
      <c r="B116" s="279" t="s">
        <v>34</v>
      </c>
      <c r="C116" s="279" t="s">
        <v>35</v>
      </c>
      <c r="D116" s="279" t="s">
        <v>5600</v>
      </c>
      <c r="E116" s="840" t="s">
        <v>5601</v>
      </c>
      <c r="F116" s="840"/>
      <c r="G116" s="1145"/>
      <c r="H116" s="1146"/>
      <c r="I116" s="1147"/>
      <c r="J116" s="149" t="s">
        <v>5630</v>
      </c>
      <c r="K116" s="82"/>
      <c r="L116" s="82"/>
      <c r="M116" s="150"/>
      <c r="N116" s="119"/>
      <c r="V116" s="151"/>
    </row>
    <row r="117" spans="1:22" ht="13.8" thickBot="1" x14ac:dyDescent="0.3">
      <c r="A117" s="1141"/>
      <c r="B117" s="152"/>
      <c r="C117" s="152"/>
      <c r="D117" s="153"/>
      <c r="E117" s="154" t="s">
        <v>5605</v>
      </c>
      <c r="F117" s="155"/>
      <c r="G117" s="1148"/>
      <c r="H117" s="1149"/>
      <c r="I117" s="1150"/>
      <c r="J117" s="149" t="s">
        <v>5631</v>
      </c>
      <c r="K117" s="82"/>
      <c r="L117" s="82"/>
      <c r="M117" s="150"/>
      <c r="N117" s="119"/>
      <c r="V117" s="151"/>
    </row>
    <row r="118" spans="1:22" ht="21.6" thickTop="1" thickBot="1" x14ac:dyDescent="0.3">
      <c r="A118" s="1139">
        <f>A114+1</f>
        <v>26</v>
      </c>
      <c r="B118" s="277" t="s">
        <v>22</v>
      </c>
      <c r="C118" s="277" t="s">
        <v>23</v>
      </c>
      <c r="D118" s="277" t="s">
        <v>5593</v>
      </c>
      <c r="E118" s="837" t="s">
        <v>5594</v>
      </c>
      <c r="F118" s="837"/>
      <c r="G118" s="837" t="s">
        <v>17</v>
      </c>
      <c r="H118" s="771"/>
      <c r="I118" s="276"/>
      <c r="J118" s="313" t="s">
        <v>5608</v>
      </c>
      <c r="K118" s="314"/>
      <c r="L118" s="314"/>
      <c r="M118" s="315"/>
      <c r="N118" s="119"/>
      <c r="V118" s="151"/>
    </row>
    <row r="119" spans="1:22" ht="13.8" thickBot="1" x14ac:dyDescent="0.3">
      <c r="A119" s="1140"/>
      <c r="B119" s="142"/>
      <c r="C119" s="142"/>
      <c r="D119" s="143"/>
      <c r="E119" s="142"/>
      <c r="F119" s="142"/>
      <c r="G119" s="726"/>
      <c r="H119" s="1143"/>
      <c r="I119" s="1144"/>
      <c r="J119" s="78" t="s">
        <v>5608</v>
      </c>
      <c r="K119" s="78"/>
      <c r="L119" s="78"/>
      <c r="M119" s="145"/>
      <c r="N119" s="119"/>
      <c r="V119" s="151"/>
    </row>
    <row r="120" spans="1:22" ht="21" thickBot="1" x14ac:dyDescent="0.3">
      <c r="A120" s="1140"/>
      <c r="B120" s="279" t="s">
        <v>34</v>
      </c>
      <c r="C120" s="279" t="s">
        <v>35</v>
      </c>
      <c r="D120" s="279" t="s">
        <v>5600</v>
      </c>
      <c r="E120" s="840" t="s">
        <v>5601</v>
      </c>
      <c r="F120" s="840"/>
      <c r="G120" s="1145"/>
      <c r="H120" s="1146"/>
      <c r="I120" s="1147"/>
      <c r="J120" s="149" t="s">
        <v>5630</v>
      </c>
      <c r="K120" s="82"/>
      <c r="L120" s="82"/>
      <c r="M120" s="150"/>
      <c r="N120" s="119"/>
      <c r="V120" s="151"/>
    </row>
    <row r="121" spans="1:22" ht="13.8" thickBot="1" x14ac:dyDescent="0.3">
      <c r="A121" s="1141"/>
      <c r="B121" s="152"/>
      <c r="C121" s="152"/>
      <c r="D121" s="153"/>
      <c r="E121" s="154" t="s">
        <v>5605</v>
      </c>
      <c r="F121" s="155"/>
      <c r="G121" s="1148"/>
      <c r="H121" s="1149"/>
      <c r="I121" s="1150"/>
      <c r="J121" s="149" t="s">
        <v>5631</v>
      </c>
      <c r="K121" s="82"/>
      <c r="L121" s="82"/>
      <c r="M121" s="150"/>
      <c r="N121" s="119"/>
      <c r="V121" s="151"/>
    </row>
    <row r="122" spans="1:22" ht="21.6" thickTop="1" thickBot="1" x14ac:dyDescent="0.3">
      <c r="A122" s="1139">
        <f>A118+1</f>
        <v>27</v>
      </c>
      <c r="B122" s="277" t="s">
        <v>22</v>
      </c>
      <c r="C122" s="277" t="s">
        <v>23</v>
      </c>
      <c r="D122" s="277" t="s">
        <v>5593</v>
      </c>
      <c r="E122" s="837" t="s">
        <v>5594</v>
      </c>
      <c r="F122" s="837"/>
      <c r="G122" s="837" t="s">
        <v>17</v>
      </c>
      <c r="H122" s="771"/>
      <c r="I122" s="276"/>
      <c r="J122" s="313" t="s">
        <v>5608</v>
      </c>
      <c r="K122" s="314"/>
      <c r="L122" s="314"/>
      <c r="M122" s="315"/>
      <c r="N122" s="119"/>
      <c r="V122" s="151"/>
    </row>
    <row r="123" spans="1:22" ht="13.8" thickBot="1" x14ac:dyDescent="0.3">
      <c r="A123" s="1140"/>
      <c r="B123" s="142"/>
      <c r="C123" s="142"/>
      <c r="D123" s="143"/>
      <c r="E123" s="142"/>
      <c r="F123" s="142"/>
      <c r="G123" s="726"/>
      <c r="H123" s="1143"/>
      <c r="I123" s="1144"/>
      <c r="J123" s="78" t="s">
        <v>5608</v>
      </c>
      <c r="K123" s="78"/>
      <c r="L123" s="78"/>
      <c r="M123" s="145"/>
      <c r="N123" s="119"/>
      <c r="V123" s="151"/>
    </row>
    <row r="124" spans="1:22" ht="21" thickBot="1" x14ac:dyDescent="0.3">
      <c r="A124" s="1140"/>
      <c r="B124" s="279" t="s">
        <v>34</v>
      </c>
      <c r="C124" s="279" t="s">
        <v>35</v>
      </c>
      <c r="D124" s="279" t="s">
        <v>5600</v>
      </c>
      <c r="E124" s="840" t="s">
        <v>5601</v>
      </c>
      <c r="F124" s="840"/>
      <c r="G124" s="1145"/>
      <c r="H124" s="1146"/>
      <c r="I124" s="1147"/>
      <c r="J124" s="149" t="s">
        <v>5630</v>
      </c>
      <c r="K124" s="82"/>
      <c r="L124" s="82"/>
      <c r="M124" s="150"/>
      <c r="N124" s="119"/>
      <c r="V124" s="151"/>
    </row>
    <row r="125" spans="1:22" ht="13.8" thickBot="1" x14ac:dyDescent="0.3">
      <c r="A125" s="1141"/>
      <c r="B125" s="152"/>
      <c r="C125" s="152"/>
      <c r="D125" s="153"/>
      <c r="E125" s="154" t="s">
        <v>5605</v>
      </c>
      <c r="F125" s="155"/>
      <c r="G125" s="1148"/>
      <c r="H125" s="1149"/>
      <c r="I125" s="1150"/>
      <c r="J125" s="149" t="s">
        <v>5631</v>
      </c>
      <c r="K125" s="82"/>
      <c r="L125" s="82"/>
      <c r="M125" s="150"/>
      <c r="N125" s="119"/>
      <c r="V125" s="151"/>
    </row>
    <row r="126" spans="1:22" ht="21.6" thickTop="1" thickBot="1" x14ac:dyDescent="0.3">
      <c r="A126" s="1139">
        <f>A122+1</f>
        <v>28</v>
      </c>
      <c r="B126" s="277" t="s">
        <v>22</v>
      </c>
      <c r="C126" s="277" t="s">
        <v>23</v>
      </c>
      <c r="D126" s="277" t="s">
        <v>5593</v>
      </c>
      <c r="E126" s="837" t="s">
        <v>5594</v>
      </c>
      <c r="F126" s="837"/>
      <c r="G126" s="837" t="s">
        <v>17</v>
      </c>
      <c r="H126" s="771"/>
      <c r="I126" s="276"/>
      <c r="J126" s="313" t="s">
        <v>5608</v>
      </c>
      <c r="K126" s="314"/>
      <c r="L126" s="314"/>
      <c r="M126" s="315"/>
      <c r="N126" s="119"/>
      <c r="V126" s="151"/>
    </row>
    <row r="127" spans="1:22" ht="13.8" thickBot="1" x14ac:dyDescent="0.3">
      <c r="A127" s="1140"/>
      <c r="B127" s="142"/>
      <c r="C127" s="142"/>
      <c r="D127" s="143"/>
      <c r="E127" s="142"/>
      <c r="F127" s="142"/>
      <c r="G127" s="726"/>
      <c r="H127" s="1143"/>
      <c r="I127" s="1144"/>
      <c r="J127" s="78" t="s">
        <v>5608</v>
      </c>
      <c r="K127" s="78"/>
      <c r="L127" s="78"/>
      <c r="M127" s="145"/>
      <c r="N127" s="119"/>
      <c r="V127" s="151"/>
    </row>
    <row r="128" spans="1:22" ht="21" thickBot="1" x14ac:dyDescent="0.3">
      <c r="A128" s="1140"/>
      <c r="B128" s="279" t="s">
        <v>34</v>
      </c>
      <c r="C128" s="279" t="s">
        <v>35</v>
      </c>
      <c r="D128" s="279" t="s">
        <v>5600</v>
      </c>
      <c r="E128" s="840" t="s">
        <v>5601</v>
      </c>
      <c r="F128" s="840"/>
      <c r="G128" s="1145"/>
      <c r="H128" s="1146"/>
      <c r="I128" s="1147"/>
      <c r="J128" s="149" t="s">
        <v>5630</v>
      </c>
      <c r="K128" s="82"/>
      <c r="L128" s="82"/>
      <c r="M128" s="150"/>
      <c r="N128" s="119"/>
      <c r="V128" s="151"/>
    </row>
    <row r="129" spans="1:22" ht="13.8" thickBot="1" x14ac:dyDescent="0.3">
      <c r="A129" s="1141"/>
      <c r="B129" s="152"/>
      <c r="C129" s="152"/>
      <c r="D129" s="153"/>
      <c r="E129" s="154" t="s">
        <v>5605</v>
      </c>
      <c r="F129" s="155"/>
      <c r="G129" s="1148"/>
      <c r="H129" s="1149"/>
      <c r="I129" s="1150"/>
      <c r="J129" s="149" t="s">
        <v>5631</v>
      </c>
      <c r="K129" s="82"/>
      <c r="L129" s="82"/>
      <c r="M129" s="150"/>
      <c r="N129" s="119"/>
      <c r="V129" s="151"/>
    </row>
    <row r="130" spans="1:22" ht="21.6" thickTop="1" thickBot="1" x14ac:dyDescent="0.3">
      <c r="A130" s="1139">
        <f>A126+1</f>
        <v>29</v>
      </c>
      <c r="B130" s="277" t="s">
        <v>22</v>
      </c>
      <c r="C130" s="277" t="s">
        <v>23</v>
      </c>
      <c r="D130" s="277" t="s">
        <v>5593</v>
      </c>
      <c r="E130" s="837" t="s">
        <v>5594</v>
      </c>
      <c r="F130" s="837"/>
      <c r="G130" s="837" t="s">
        <v>17</v>
      </c>
      <c r="H130" s="771"/>
      <c r="I130" s="276"/>
      <c r="J130" s="313" t="s">
        <v>5608</v>
      </c>
      <c r="K130" s="314"/>
      <c r="L130" s="314"/>
      <c r="M130" s="315"/>
      <c r="N130" s="119"/>
      <c r="V130" s="151"/>
    </row>
    <row r="131" spans="1:22" ht="13.8" thickBot="1" x14ac:dyDescent="0.3">
      <c r="A131" s="1140"/>
      <c r="B131" s="142"/>
      <c r="C131" s="142"/>
      <c r="D131" s="143"/>
      <c r="E131" s="142"/>
      <c r="F131" s="142"/>
      <c r="G131" s="726"/>
      <c r="H131" s="1143"/>
      <c r="I131" s="1144"/>
      <c r="J131" s="78" t="s">
        <v>5608</v>
      </c>
      <c r="K131" s="78"/>
      <c r="L131" s="78"/>
      <c r="M131" s="145"/>
      <c r="N131" s="119"/>
      <c r="V131" s="151"/>
    </row>
    <row r="132" spans="1:22" ht="21" thickBot="1" x14ac:dyDescent="0.3">
      <c r="A132" s="1140"/>
      <c r="B132" s="279" t="s">
        <v>34</v>
      </c>
      <c r="C132" s="279" t="s">
        <v>35</v>
      </c>
      <c r="D132" s="279" t="s">
        <v>5600</v>
      </c>
      <c r="E132" s="840" t="s">
        <v>5601</v>
      </c>
      <c r="F132" s="840"/>
      <c r="G132" s="1145"/>
      <c r="H132" s="1146"/>
      <c r="I132" s="1147"/>
      <c r="J132" s="149" t="s">
        <v>5630</v>
      </c>
      <c r="K132" s="82"/>
      <c r="L132" s="82"/>
      <c r="M132" s="150"/>
      <c r="N132" s="119"/>
      <c r="V132" s="151"/>
    </row>
    <row r="133" spans="1:22" ht="13.8" thickBot="1" x14ac:dyDescent="0.3">
      <c r="A133" s="1141"/>
      <c r="B133" s="152"/>
      <c r="C133" s="152"/>
      <c r="D133" s="153"/>
      <c r="E133" s="154" t="s">
        <v>5605</v>
      </c>
      <c r="F133" s="155"/>
      <c r="G133" s="1148"/>
      <c r="H133" s="1149"/>
      <c r="I133" s="1150"/>
      <c r="J133" s="149" t="s">
        <v>5631</v>
      </c>
      <c r="K133" s="82"/>
      <c r="L133" s="82"/>
      <c r="M133" s="150"/>
      <c r="N133" s="119"/>
      <c r="V133" s="151"/>
    </row>
    <row r="134" spans="1:22" ht="21.6" thickTop="1" thickBot="1" x14ac:dyDescent="0.3">
      <c r="A134" s="1139">
        <f>A130+1</f>
        <v>30</v>
      </c>
      <c r="B134" s="277" t="s">
        <v>22</v>
      </c>
      <c r="C134" s="277" t="s">
        <v>23</v>
      </c>
      <c r="D134" s="277" t="s">
        <v>5593</v>
      </c>
      <c r="E134" s="837" t="s">
        <v>5594</v>
      </c>
      <c r="F134" s="837"/>
      <c r="G134" s="837" t="s">
        <v>17</v>
      </c>
      <c r="H134" s="771"/>
      <c r="I134" s="276"/>
      <c r="J134" s="313" t="s">
        <v>5608</v>
      </c>
      <c r="K134" s="314"/>
      <c r="L134" s="314"/>
      <c r="M134" s="315"/>
      <c r="N134" s="119"/>
      <c r="V134" s="151"/>
    </row>
    <row r="135" spans="1:22" ht="13.8" thickBot="1" x14ac:dyDescent="0.3">
      <c r="A135" s="1140"/>
      <c r="B135" s="142"/>
      <c r="C135" s="142"/>
      <c r="D135" s="143"/>
      <c r="E135" s="142"/>
      <c r="F135" s="142"/>
      <c r="G135" s="726"/>
      <c r="H135" s="1143"/>
      <c r="I135" s="1144"/>
      <c r="J135" s="78" t="s">
        <v>5608</v>
      </c>
      <c r="K135" s="78"/>
      <c r="L135" s="78"/>
      <c r="M135" s="145"/>
      <c r="N135" s="119"/>
      <c r="V135" s="151"/>
    </row>
    <row r="136" spans="1:22" ht="21" thickBot="1" x14ac:dyDescent="0.3">
      <c r="A136" s="1140"/>
      <c r="B136" s="279" t="s">
        <v>34</v>
      </c>
      <c r="C136" s="279" t="s">
        <v>35</v>
      </c>
      <c r="D136" s="279" t="s">
        <v>5600</v>
      </c>
      <c r="E136" s="840" t="s">
        <v>5601</v>
      </c>
      <c r="F136" s="840"/>
      <c r="G136" s="1145"/>
      <c r="H136" s="1146"/>
      <c r="I136" s="1147"/>
      <c r="J136" s="149" t="s">
        <v>5630</v>
      </c>
      <c r="K136" s="82"/>
      <c r="L136" s="82"/>
      <c r="M136" s="150"/>
      <c r="N136" s="119"/>
      <c r="V136" s="151"/>
    </row>
    <row r="137" spans="1:22" ht="13.8" thickBot="1" x14ac:dyDescent="0.3">
      <c r="A137" s="1141"/>
      <c r="B137" s="152"/>
      <c r="C137" s="152"/>
      <c r="D137" s="153"/>
      <c r="E137" s="154" t="s">
        <v>5605</v>
      </c>
      <c r="F137" s="155"/>
      <c r="G137" s="1148"/>
      <c r="H137" s="1149"/>
      <c r="I137" s="1150"/>
      <c r="J137" s="149" t="s">
        <v>5631</v>
      </c>
      <c r="K137" s="82"/>
      <c r="L137" s="82"/>
      <c r="M137" s="150"/>
      <c r="N137" s="119"/>
      <c r="V137" s="151"/>
    </row>
    <row r="138" spans="1:22" ht="21.6" thickTop="1" thickBot="1" x14ac:dyDescent="0.3">
      <c r="A138" s="1139">
        <f>A134+1</f>
        <v>31</v>
      </c>
      <c r="B138" s="277" t="s">
        <v>22</v>
      </c>
      <c r="C138" s="277" t="s">
        <v>23</v>
      </c>
      <c r="D138" s="277" t="s">
        <v>5593</v>
      </c>
      <c r="E138" s="837" t="s">
        <v>5594</v>
      </c>
      <c r="F138" s="837"/>
      <c r="G138" s="837" t="s">
        <v>17</v>
      </c>
      <c r="H138" s="771"/>
      <c r="I138" s="276"/>
      <c r="J138" s="313" t="s">
        <v>5608</v>
      </c>
      <c r="K138" s="314"/>
      <c r="L138" s="314"/>
      <c r="M138" s="315"/>
      <c r="N138" s="119"/>
      <c r="V138" s="151"/>
    </row>
    <row r="139" spans="1:22" ht="13.8" thickBot="1" x14ac:dyDescent="0.3">
      <c r="A139" s="1140"/>
      <c r="B139" s="142"/>
      <c r="C139" s="142"/>
      <c r="D139" s="143"/>
      <c r="E139" s="142"/>
      <c r="F139" s="142"/>
      <c r="G139" s="726"/>
      <c r="H139" s="1143"/>
      <c r="I139" s="1144"/>
      <c r="J139" s="78" t="s">
        <v>5608</v>
      </c>
      <c r="K139" s="78"/>
      <c r="L139" s="78"/>
      <c r="M139" s="145"/>
      <c r="N139" s="119"/>
      <c r="V139" s="151"/>
    </row>
    <row r="140" spans="1:22" ht="21" thickBot="1" x14ac:dyDescent="0.3">
      <c r="A140" s="1140"/>
      <c r="B140" s="279" t="s">
        <v>34</v>
      </c>
      <c r="C140" s="279" t="s">
        <v>35</v>
      </c>
      <c r="D140" s="279" t="s">
        <v>5600</v>
      </c>
      <c r="E140" s="840" t="s">
        <v>5601</v>
      </c>
      <c r="F140" s="840"/>
      <c r="G140" s="1145"/>
      <c r="H140" s="1146"/>
      <c r="I140" s="1147"/>
      <c r="J140" s="149" t="s">
        <v>5630</v>
      </c>
      <c r="K140" s="82"/>
      <c r="L140" s="82"/>
      <c r="M140" s="150"/>
      <c r="N140" s="119"/>
      <c r="V140" s="151"/>
    </row>
    <row r="141" spans="1:22" ht="13.8" thickBot="1" x14ac:dyDescent="0.3">
      <c r="A141" s="1141"/>
      <c r="B141" s="152"/>
      <c r="C141" s="152"/>
      <c r="D141" s="153"/>
      <c r="E141" s="154" t="s">
        <v>5605</v>
      </c>
      <c r="F141" s="155"/>
      <c r="G141" s="1148"/>
      <c r="H141" s="1149"/>
      <c r="I141" s="1150"/>
      <c r="J141" s="149" t="s">
        <v>5631</v>
      </c>
      <c r="K141" s="82"/>
      <c r="L141" s="82"/>
      <c r="M141" s="150"/>
      <c r="N141" s="119"/>
      <c r="V141" s="151"/>
    </row>
    <row r="142" spans="1:22" ht="21.6" thickTop="1" thickBot="1" x14ac:dyDescent="0.3">
      <c r="A142" s="1139">
        <f>A138+1</f>
        <v>32</v>
      </c>
      <c r="B142" s="277" t="s">
        <v>22</v>
      </c>
      <c r="C142" s="277" t="s">
        <v>23</v>
      </c>
      <c r="D142" s="277" t="s">
        <v>5593</v>
      </c>
      <c r="E142" s="837" t="s">
        <v>5594</v>
      </c>
      <c r="F142" s="837"/>
      <c r="G142" s="837" t="s">
        <v>17</v>
      </c>
      <c r="H142" s="771"/>
      <c r="I142" s="276"/>
      <c r="J142" s="313" t="s">
        <v>5608</v>
      </c>
      <c r="K142" s="314"/>
      <c r="L142" s="314"/>
      <c r="M142" s="315"/>
      <c r="N142" s="119"/>
      <c r="V142" s="151"/>
    </row>
    <row r="143" spans="1:22" ht="13.8" thickBot="1" x14ac:dyDescent="0.3">
      <c r="A143" s="1140"/>
      <c r="B143" s="142"/>
      <c r="C143" s="142"/>
      <c r="D143" s="143"/>
      <c r="E143" s="142"/>
      <c r="F143" s="142"/>
      <c r="G143" s="726"/>
      <c r="H143" s="1143"/>
      <c r="I143" s="1144"/>
      <c r="J143" s="78" t="s">
        <v>5608</v>
      </c>
      <c r="K143" s="78"/>
      <c r="L143" s="78"/>
      <c r="M143" s="145"/>
      <c r="N143" s="119"/>
      <c r="V143" s="151"/>
    </row>
    <row r="144" spans="1:22" ht="21" thickBot="1" x14ac:dyDescent="0.3">
      <c r="A144" s="1140"/>
      <c r="B144" s="279" t="s">
        <v>34</v>
      </c>
      <c r="C144" s="279" t="s">
        <v>35</v>
      </c>
      <c r="D144" s="279" t="s">
        <v>5600</v>
      </c>
      <c r="E144" s="840" t="s">
        <v>5601</v>
      </c>
      <c r="F144" s="840"/>
      <c r="G144" s="1145"/>
      <c r="H144" s="1146"/>
      <c r="I144" s="1147"/>
      <c r="J144" s="149" t="s">
        <v>5630</v>
      </c>
      <c r="K144" s="82"/>
      <c r="L144" s="82"/>
      <c r="M144" s="150"/>
      <c r="N144" s="119"/>
      <c r="V144" s="151"/>
    </row>
    <row r="145" spans="1:22" ht="13.8" thickBot="1" x14ac:dyDescent="0.3">
      <c r="A145" s="1141"/>
      <c r="B145" s="152"/>
      <c r="C145" s="152"/>
      <c r="D145" s="153"/>
      <c r="E145" s="154" t="s">
        <v>5605</v>
      </c>
      <c r="F145" s="155"/>
      <c r="G145" s="1148"/>
      <c r="H145" s="1149"/>
      <c r="I145" s="1150"/>
      <c r="J145" s="149" t="s">
        <v>5631</v>
      </c>
      <c r="K145" s="82"/>
      <c r="L145" s="82"/>
      <c r="M145" s="150"/>
      <c r="N145" s="119"/>
      <c r="V145" s="151"/>
    </row>
    <row r="146" spans="1:22" ht="21.6" thickTop="1" thickBot="1" x14ac:dyDescent="0.3">
      <c r="A146" s="1139">
        <f>A142+1</f>
        <v>33</v>
      </c>
      <c r="B146" s="277" t="s">
        <v>22</v>
      </c>
      <c r="C146" s="277" t="s">
        <v>23</v>
      </c>
      <c r="D146" s="277" t="s">
        <v>5593</v>
      </c>
      <c r="E146" s="837" t="s">
        <v>5594</v>
      </c>
      <c r="F146" s="837"/>
      <c r="G146" s="837" t="s">
        <v>17</v>
      </c>
      <c r="H146" s="771"/>
      <c r="I146" s="276"/>
      <c r="J146" s="313" t="s">
        <v>5608</v>
      </c>
      <c r="K146" s="314"/>
      <c r="L146" s="314"/>
      <c r="M146" s="315"/>
      <c r="N146" s="119"/>
      <c r="V146" s="151"/>
    </row>
    <row r="147" spans="1:22" ht="13.8" thickBot="1" x14ac:dyDescent="0.3">
      <c r="A147" s="1140"/>
      <c r="B147" s="142"/>
      <c r="C147" s="142"/>
      <c r="D147" s="143"/>
      <c r="E147" s="142"/>
      <c r="F147" s="142"/>
      <c r="G147" s="726"/>
      <c r="H147" s="1143"/>
      <c r="I147" s="1144"/>
      <c r="J147" s="78" t="s">
        <v>5608</v>
      </c>
      <c r="K147" s="78"/>
      <c r="L147" s="78"/>
      <c r="M147" s="145"/>
      <c r="N147" s="119"/>
      <c r="V147" s="151"/>
    </row>
    <row r="148" spans="1:22" ht="21" thickBot="1" x14ac:dyDescent="0.3">
      <c r="A148" s="1140"/>
      <c r="B148" s="279" t="s">
        <v>34</v>
      </c>
      <c r="C148" s="279" t="s">
        <v>35</v>
      </c>
      <c r="D148" s="279" t="s">
        <v>5600</v>
      </c>
      <c r="E148" s="840" t="s">
        <v>5601</v>
      </c>
      <c r="F148" s="840"/>
      <c r="G148" s="1145"/>
      <c r="H148" s="1146"/>
      <c r="I148" s="1147"/>
      <c r="J148" s="149" t="s">
        <v>5630</v>
      </c>
      <c r="K148" s="82"/>
      <c r="L148" s="82"/>
      <c r="M148" s="150"/>
      <c r="N148" s="119"/>
      <c r="V148" s="151"/>
    </row>
    <row r="149" spans="1:22" ht="13.8" thickBot="1" x14ac:dyDescent="0.3">
      <c r="A149" s="1141"/>
      <c r="B149" s="152"/>
      <c r="C149" s="152"/>
      <c r="D149" s="153"/>
      <c r="E149" s="154" t="s">
        <v>5605</v>
      </c>
      <c r="F149" s="155"/>
      <c r="G149" s="1148"/>
      <c r="H149" s="1149"/>
      <c r="I149" s="1150"/>
      <c r="J149" s="149" t="s">
        <v>5631</v>
      </c>
      <c r="K149" s="82"/>
      <c r="L149" s="82"/>
      <c r="M149" s="150"/>
      <c r="N149" s="119"/>
      <c r="V149" s="151"/>
    </row>
    <row r="150" spans="1:22" ht="21.6" thickTop="1" thickBot="1" x14ac:dyDescent="0.3">
      <c r="A150" s="1139">
        <f>A146+1</f>
        <v>34</v>
      </c>
      <c r="B150" s="277" t="s">
        <v>22</v>
      </c>
      <c r="C150" s="277" t="s">
        <v>23</v>
      </c>
      <c r="D150" s="277" t="s">
        <v>5593</v>
      </c>
      <c r="E150" s="837" t="s">
        <v>5594</v>
      </c>
      <c r="F150" s="837"/>
      <c r="G150" s="837" t="s">
        <v>17</v>
      </c>
      <c r="H150" s="771"/>
      <c r="I150" s="276"/>
      <c r="J150" s="313" t="s">
        <v>5608</v>
      </c>
      <c r="K150" s="314"/>
      <c r="L150" s="314"/>
      <c r="M150" s="315"/>
      <c r="N150" s="119"/>
      <c r="V150" s="151"/>
    </row>
    <row r="151" spans="1:22" ht="13.8" thickBot="1" x14ac:dyDescent="0.3">
      <c r="A151" s="1140"/>
      <c r="B151" s="142"/>
      <c r="C151" s="142"/>
      <c r="D151" s="143"/>
      <c r="E151" s="142"/>
      <c r="F151" s="142"/>
      <c r="G151" s="726"/>
      <c r="H151" s="1143"/>
      <c r="I151" s="1144"/>
      <c r="J151" s="78" t="s">
        <v>5608</v>
      </c>
      <c r="K151" s="78"/>
      <c r="L151" s="78"/>
      <c r="M151" s="145"/>
      <c r="N151" s="119"/>
      <c r="V151" s="151"/>
    </row>
    <row r="152" spans="1:22" ht="21" thickBot="1" x14ac:dyDescent="0.3">
      <c r="A152" s="1140"/>
      <c r="B152" s="279" t="s">
        <v>34</v>
      </c>
      <c r="C152" s="279" t="s">
        <v>35</v>
      </c>
      <c r="D152" s="279" t="s">
        <v>5600</v>
      </c>
      <c r="E152" s="840" t="s">
        <v>5601</v>
      </c>
      <c r="F152" s="840"/>
      <c r="G152" s="1145"/>
      <c r="H152" s="1146"/>
      <c r="I152" s="1147"/>
      <c r="J152" s="149" t="s">
        <v>5630</v>
      </c>
      <c r="K152" s="82"/>
      <c r="L152" s="82"/>
      <c r="M152" s="150"/>
      <c r="N152" s="119"/>
      <c r="V152" s="151"/>
    </row>
    <row r="153" spans="1:22" ht="13.8" thickBot="1" x14ac:dyDescent="0.3">
      <c r="A153" s="1141"/>
      <c r="B153" s="152"/>
      <c r="C153" s="152"/>
      <c r="D153" s="153"/>
      <c r="E153" s="154" t="s">
        <v>5605</v>
      </c>
      <c r="F153" s="155"/>
      <c r="G153" s="1148"/>
      <c r="H153" s="1149"/>
      <c r="I153" s="1150"/>
      <c r="J153" s="149" t="s">
        <v>5631</v>
      </c>
      <c r="K153" s="82"/>
      <c r="L153" s="82"/>
      <c r="M153" s="150"/>
      <c r="N153" s="119"/>
      <c r="V153" s="151"/>
    </row>
    <row r="154" spans="1:22" ht="21.6" thickTop="1" thickBot="1" x14ac:dyDescent="0.3">
      <c r="A154" s="1139">
        <f>A150+1</f>
        <v>35</v>
      </c>
      <c r="B154" s="277" t="s">
        <v>22</v>
      </c>
      <c r="C154" s="277" t="s">
        <v>23</v>
      </c>
      <c r="D154" s="277" t="s">
        <v>5593</v>
      </c>
      <c r="E154" s="837" t="s">
        <v>5594</v>
      </c>
      <c r="F154" s="837"/>
      <c r="G154" s="837" t="s">
        <v>17</v>
      </c>
      <c r="H154" s="771"/>
      <c r="I154" s="276"/>
      <c r="J154" s="313" t="s">
        <v>5608</v>
      </c>
      <c r="K154" s="314"/>
      <c r="L154" s="314"/>
      <c r="M154" s="315"/>
      <c r="N154" s="119"/>
      <c r="V154" s="151"/>
    </row>
    <row r="155" spans="1:22" ht="13.8" thickBot="1" x14ac:dyDescent="0.3">
      <c r="A155" s="1140"/>
      <c r="B155" s="142"/>
      <c r="C155" s="142"/>
      <c r="D155" s="143"/>
      <c r="E155" s="142"/>
      <c r="F155" s="142"/>
      <c r="G155" s="726"/>
      <c r="H155" s="1143"/>
      <c r="I155" s="1144"/>
      <c r="J155" s="78" t="s">
        <v>5608</v>
      </c>
      <c r="K155" s="78"/>
      <c r="L155" s="78"/>
      <c r="M155" s="145"/>
      <c r="N155" s="119"/>
      <c r="V155" s="151"/>
    </row>
    <row r="156" spans="1:22" ht="21" thickBot="1" x14ac:dyDescent="0.3">
      <c r="A156" s="1140"/>
      <c r="B156" s="279" t="s">
        <v>34</v>
      </c>
      <c r="C156" s="279" t="s">
        <v>35</v>
      </c>
      <c r="D156" s="279" t="s">
        <v>5600</v>
      </c>
      <c r="E156" s="840" t="s">
        <v>5601</v>
      </c>
      <c r="F156" s="840"/>
      <c r="G156" s="1145"/>
      <c r="H156" s="1146"/>
      <c r="I156" s="1147"/>
      <c r="J156" s="149" t="s">
        <v>5630</v>
      </c>
      <c r="K156" s="82"/>
      <c r="L156" s="82"/>
      <c r="M156" s="150"/>
      <c r="N156" s="119"/>
      <c r="V156" s="151"/>
    </row>
    <row r="157" spans="1:22" ht="13.8" thickBot="1" x14ac:dyDescent="0.3">
      <c r="A157" s="1141"/>
      <c r="B157" s="152"/>
      <c r="C157" s="152"/>
      <c r="D157" s="153"/>
      <c r="E157" s="154" t="s">
        <v>5605</v>
      </c>
      <c r="F157" s="155"/>
      <c r="G157" s="1148"/>
      <c r="H157" s="1149"/>
      <c r="I157" s="1150"/>
      <c r="J157" s="149" t="s">
        <v>5631</v>
      </c>
      <c r="K157" s="82"/>
      <c r="L157" s="82"/>
      <c r="M157" s="150"/>
      <c r="N157" s="119"/>
      <c r="V157" s="151"/>
    </row>
    <row r="158" spans="1:22" ht="21.6" thickTop="1" thickBot="1" x14ac:dyDescent="0.3">
      <c r="A158" s="1139">
        <f>A154+1</f>
        <v>36</v>
      </c>
      <c r="B158" s="277" t="s">
        <v>22</v>
      </c>
      <c r="C158" s="277" t="s">
        <v>23</v>
      </c>
      <c r="D158" s="277" t="s">
        <v>5593</v>
      </c>
      <c r="E158" s="837" t="s">
        <v>5594</v>
      </c>
      <c r="F158" s="837"/>
      <c r="G158" s="837" t="s">
        <v>17</v>
      </c>
      <c r="H158" s="771"/>
      <c r="I158" s="276"/>
      <c r="J158" s="313" t="s">
        <v>5608</v>
      </c>
      <c r="K158" s="314"/>
      <c r="L158" s="314"/>
      <c r="M158" s="315"/>
      <c r="N158" s="119"/>
      <c r="V158" s="151"/>
    </row>
    <row r="159" spans="1:22" ht="13.8" thickBot="1" x14ac:dyDescent="0.3">
      <c r="A159" s="1140"/>
      <c r="B159" s="142"/>
      <c r="C159" s="142"/>
      <c r="D159" s="143"/>
      <c r="E159" s="142"/>
      <c r="F159" s="142"/>
      <c r="G159" s="726"/>
      <c r="H159" s="1143"/>
      <c r="I159" s="1144"/>
      <c r="J159" s="78" t="s">
        <v>5608</v>
      </c>
      <c r="K159" s="78"/>
      <c r="L159" s="78"/>
      <c r="M159" s="145"/>
      <c r="N159" s="119"/>
      <c r="V159" s="151"/>
    </row>
    <row r="160" spans="1:22" ht="21" thickBot="1" x14ac:dyDescent="0.3">
      <c r="A160" s="1140"/>
      <c r="B160" s="279" t="s">
        <v>34</v>
      </c>
      <c r="C160" s="279" t="s">
        <v>35</v>
      </c>
      <c r="D160" s="279" t="s">
        <v>5600</v>
      </c>
      <c r="E160" s="840" t="s">
        <v>5601</v>
      </c>
      <c r="F160" s="840"/>
      <c r="G160" s="1145"/>
      <c r="H160" s="1146"/>
      <c r="I160" s="1147"/>
      <c r="J160" s="149" t="s">
        <v>5630</v>
      </c>
      <c r="K160" s="82"/>
      <c r="L160" s="82"/>
      <c r="M160" s="150"/>
      <c r="N160" s="119"/>
      <c r="V160" s="151"/>
    </row>
    <row r="161" spans="1:22" ht="13.8" thickBot="1" x14ac:dyDescent="0.3">
      <c r="A161" s="1141"/>
      <c r="B161" s="152"/>
      <c r="C161" s="152"/>
      <c r="D161" s="153"/>
      <c r="E161" s="154" t="s">
        <v>5605</v>
      </c>
      <c r="F161" s="155"/>
      <c r="G161" s="1148"/>
      <c r="H161" s="1149"/>
      <c r="I161" s="1150"/>
      <c r="J161" s="149" t="s">
        <v>5631</v>
      </c>
      <c r="K161" s="82"/>
      <c r="L161" s="82"/>
      <c r="M161" s="150"/>
      <c r="N161" s="119"/>
      <c r="V161" s="151"/>
    </row>
    <row r="162" spans="1:22" ht="21.6" thickTop="1" thickBot="1" x14ac:dyDescent="0.3">
      <c r="A162" s="1139">
        <f>A158+1</f>
        <v>37</v>
      </c>
      <c r="B162" s="277" t="s">
        <v>22</v>
      </c>
      <c r="C162" s="277" t="s">
        <v>23</v>
      </c>
      <c r="D162" s="277" t="s">
        <v>5593</v>
      </c>
      <c r="E162" s="837" t="s">
        <v>5594</v>
      </c>
      <c r="F162" s="837"/>
      <c r="G162" s="837" t="s">
        <v>17</v>
      </c>
      <c r="H162" s="771"/>
      <c r="I162" s="276"/>
      <c r="J162" s="313" t="s">
        <v>5608</v>
      </c>
      <c r="K162" s="314"/>
      <c r="L162" s="314"/>
      <c r="M162" s="315"/>
      <c r="N162" s="119"/>
      <c r="V162" s="151"/>
    </row>
    <row r="163" spans="1:22" ht="13.8" thickBot="1" x14ac:dyDescent="0.3">
      <c r="A163" s="1140"/>
      <c r="B163" s="142"/>
      <c r="C163" s="142"/>
      <c r="D163" s="143"/>
      <c r="E163" s="142"/>
      <c r="F163" s="142"/>
      <c r="G163" s="726"/>
      <c r="H163" s="1143"/>
      <c r="I163" s="1144"/>
      <c r="J163" s="78" t="s">
        <v>5608</v>
      </c>
      <c r="K163" s="78"/>
      <c r="L163" s="78"/>
      <c r="M163" s="145"/>
      <c r="N163" s="119"/>
      <c r="V163" s="151"/>
    </row>
    <row r="164" spans="1:22" ht="21" thickBot="1" x14ac:dyDescent="0.3">
      <c r="A164" s="1140"/>
      <c r="B164" s="279" t="s">
        <v>34</v>
      </c>
      <c r="C164" s="279" t="s">
        <v>35</v>
      </c>
      <c r="D164" s="279" t="s">
        <v>5600</v>
      </c>
      <c r="E164" s="840" t="s">
        <v>5601</v>
      </c>
      <c r="F164" s="840"/>
      <c r="G164" s="1145"/>
      <c r="H164" s="1146"/>
      <c r="I164" s="1147"/>
      <c r="J164" s="149" t="s">
        <v>5630</v>
      </c>
      <c r="K164" s="82"/>
      <c r="L164" s="82"/>
      <c r="M164" s="150"/>
      <c r="N164" s="119"/>
      <c r="V164" s="151"/>
    </row>
    <row r="165" spans="1:22" ht="13.8" thickBot="1" x14ac:dyDescent="0.3">
      <c r="A165" s="1141"/>
      <c r="B165" s="152"/>
      <c r="C165" s="152"/>
      <c r="D165" s="153"/>
      <c r="E165" s="154" t="s">
        <v>5605</v>
      </c>
      <c r="F165" s="155"/>
      <c r="G165" s="1148"/>
      <c r="H165" s="1149"/>
      <c r="I165" s="1150"/>
      <c r="J165" s="149" t="s">
        <v>5631</v>
      </c>
      <c r="K165" s="82"/>
      <c r="L165" s="82"/>
      <c r="M165" s="150"/>
      <c r="N165" s="119"/>
      <c r="V165" s="151"/>
    </row>
    <row r="166" spans="1:22" ht="21.6" thickTop="1" thickBot="1" x14ac:dyDescent="0.3">
      <c r="A166" s="1139">
        <f>A162+1</f>
        <v>38</v>
      </c>
      <c r="B166" s="277" t="s">
        <v>22</v>
      </c>
      <c r="C166" s="277" t="s">
        <v>23</v>
      </c>
      <c r="D166" s="277" t="s">
        <v>5593</v>
      </c>
      <c r="E166" s="837" t="s">
        <v>5594</v>
      </c>
      <c r="F166" s="837"/>
      <c r="G166" s="837" t="s">
        <v>17</v>
      </c>
      <c r="H166" s="771"/>
      <c r="I166" s="276"/>
      <c r="J166" s="313" t="s">
        <v>5608</v>
      </c>
      <c r="K166" s="314"/>
      <c r="L166" s="314"/>
      <c r="M166" s="315"/>
      <c r="N166" s="119"/>
      <c r="V166" s="151"/>
    </row>
    <row r="167" spans="1:22" ht="13.8" thickBot="1" x14ac:dyDescent="0.3">
      <c r="A167" s="1140"/>
      <c r="B167" s="142"/>
      <c r="C167" s="142"/>
      <c r="D167" s="143"/>
      <c r="E167" s="142"/>
      <c r="F167" s="142"/>
      <c r="G167" s="726"/>
      <c r="H167" s="1143"/>
      <c r="I167" s="1144"/>
      <c r="J167" s="78" t="s">
        <v>5608</v>
      </c>
      <c r="K167" s="78"/>
      <c r="L167" s="78"/>
      <c r="M167" s="145"/>
      <c r="N167" s="119"/>
      <c r="V167" s="151"/>
    </row>
    <row r="168" spans="1:22" ht="21" thickBot="1" x14ac:dyDescent="0.3">
      <c r="A168" s="1140"/>
      <c r="B168" s="279" t="s">
        <v>34</v>
      </c>
      <c r="C168" s="279" t="s">
        <v>35</v>
      </c>
      <c r="D168" s="279" t="s">
        <v>5600</v>
      </c>
      <c r="E168" s="840" t="s">
        <v>5601</v>
      </c>
      <c r="F168" s="840"/>
      <c r="G168" s="1145"/>
      <c r="H168" s="1146"/>
      <c r="I168" s="1147"/>
      <c r="J168" s="149" t="s">
        <v>5630</v>
      </c>
      <c r="K168" s="82"/>
      <c r="L168" s="82"/>
      <c r="M168" s="150"/>
      <c r="N168" s="119"/>
      <c r="V168" s="151"/>
    </row>
    <row r="169" spans="1:22" ht="13.8" thickBot="1" x14ac:dyDescent="0.3">
      <c r="A169" s="1141"/>
      <c r="B169" s="152"/>
      <c r="C169" s="152"/>
      <c r="D169" s="153"/>
      <c r="E169" s="154" t="s">
        <v>5605</v>
      </c>
      <c r="F169" s="155"/>
      <c r="G169" s="1148"/>
      <c r="H169" s="1149"/>
      <c r="I169" s="1150"/>
      <c r="J169" s="149" t="s">
        <v>5631</v>
      </c>
      <c r="K169" s="82"/>
      <c r="L169" s="82"/>
      <c r="M169" s="150"/>
      <c r="N169" s="119"/>
      <c r="V169" s="151"/>
    </row>
    <row r="170" spans="1:22" ht="21.6" thickTop="1" thickBot="1" x14ac:dyDescent="0.3">
      <c r="A170" s="1139">
        <f>A166+1</f>
        <v>39</v>
      </c>
      <c r="B170" s="277" t="s">
        <v>22</v>
      </c>
      <c r="C170" s="277" t="s">
        <v>23</v>
      </c>
      <c r="D170" s="277" t="s">
        <v>5593</v>
      </c>
      <c r="E170" s="837" t="s">
        <v>5594</v>
      </c>
      <c r="F170" s="837"/>
      <c r="G170" s="837" t="s">
        <v>17</v>
      </c>
      <c r="H170" s="771"/>
      <c r="I170" s="276"/>
      <c r="J170" s="313" t="s">
        <v>5608</v>
      </c>
      <c r="K170" s="314"/>
      <c r="L170" s="314"/>
      <c r="M170" s="315"/>
      <c r="N170" s="119"/>
      <c r="V170" s="151"/>
    </row>
    <row r="171" spans="1:22" ht="13.8" thickBot="1" x14ac:dyDescent="0.3">
      <c r="A171" s="1140"/>
      <c r="B171" s="142"/>
      <c r="C171" s="142"/>
      <c r="D171" s="143"/>
      <c r="E171" s="142"/>
      <c r="F171" s="142"/>
      <c r="G171" s="726"/>
      <c r="H171" s="1143"/>
      <c r="I171" s="1144"/>
      <c r="J171" s="78" t="s">
        <v>5608</v>
      </c>
      <c r="K171" s="78"/>
      <c r="L171" s="78"/>
      <c r="M171" s="145"/>
      <c r="N171" s="119"/>
      <c r="V171" s="151"/>
    </row>
    <row r="172" spans="1:22" ht="21" thickBot="1" x14ac:dyDescent="0.3">
      <c r="A172" s="1140"/>
      <c r="B172" s="279" t="s">
        <v>34</v>
      </c>
      <c r="C172" s="279" t="s">
        <v>35</v>
      </c>
      <c r="D172" s="279" t="s">
        <v>5600</v>
      </c>
      <c r="E172" s="840" t="s">
        <v>5601</v>
      </c>
      <c r="F172" s="840"/>
      <c r="G172" s="1145"/>
      <c r="H172" s="1146"/>
      <c r="I172" s="1147"/>
      <c r="J172" s="149" t="s">
        <v>5630</v>
      </c>
      <c r="K172" s="82"/>
      <c r="L172" s="82"/>
      <c r="M172" s="150"/>
      <c r="N172" s="119"/>
      <c r="V172" s="151"/>
    </row>
    <row r="173" spans="1:22" ht="13.8" thickBot="1" x14ac:dyDescent="0.3">
      <c r="A173" s="1141"/>
      <c r="B173" s="152"/>
      <c r="C173" s="152"/>
      <c r="D173" s="153"/>
      <c r="E173" s="154" t="s">
        <v>5605</v>
      </c>
      <c r="F173" s="155"/>
      <c r="G173" s="1148"/>
      <c r="H173" s="1149"/>
      <c r="I173" s="1150"/>
      <c r="J173" s="149" t="s">
        <v>5631</v>
      </c>
      <c r="K173" s="82"/>
      <c r="L173" s="82"/>
      <c r="M173" s="150"/>
      <c r="N173" s="119"/>
      <c r="V173" s="151"/>
    </row>
    <row r="174" spans="1:22" ht="21.6" thickTop="1" thickBot="1" x14ac:dyDescent="0.3">
      <c r="A174" s="1139">
        <f>A170+1</f>
        <v>40</v>
      </c>
      <c r="B174" s="277" t="s">
        <v>22</v>
      </c>
      <c r="C174" s="277" t="s">
        <v>23</v>
      </c>
      <c r="D174" s="277" t="s">
        <v>5593</v>
      </c>
      <c r="E174" s="837" t="s">
        <v>5594</v>
      </c>
      <c r="F174" s="837"/>
      <c r="G174" s="837" t="s">
        <v>17</v>
      </c>
      <c r="H174" s="771"/>
      <c r="I174" s="276"/>
      <c r="J174" s="313" t="s">
        <v>5608</v>
      </c>
      <c r="K174" s="314"/>
      <c r="L174" s="314"/>
      <c r="M174" s="315"/>
      <c r="N174" s="119"/>
      <c r="V174" s="151"/>
    </row>
    <row r="175" spans="1:22" ht="13.8" thickBot="1" x14ac:dyDescent="0.3">
      <c r="A175" s="1140"/>
      <c r="B175" s="142"/>
      <c r="C175" s="142"/>
      <c r="D175" s="143"/>
      <c r="E175" s="142"/>
      <c r="F175" s="142"/>
      <c r="G175" s="726"/>
      <c r="H175" s="1143"/>
      <c r="I175" s="1144"/>
      <c r="J175" s="78" t="s">
        <v>5608</v>
      </c>
      <c r="K175" s="78"/>
      <c r="L175" s="78"/>
      <c r="M175" s="145"/>
      <c r="N175" s="119"/>
      <c r="V175" s="151"/>
    </row>
    <row r="176" spans="1:22" ht="21" thickBot="1" x14ac:dyDescent="0.3">
      <c r="A176" s="1140"/>
      <c r="B176" s="279" t="s">
        <v>34</v>
      </c>
      <c r="C176" s="279" t="s">
        <v>35</v>
      </c>
      <c r="D176" s="279" t="s">
        <v>5600</v>
      </c>
      <c r="E176" s="840" t="s">
        <v>5601</v>
      </c>
      <c r="F176" s="840"/>
      <c r="G176" s="1145"/>
      <c r="H176" s="1146"/>
      <c r="I176" s="1147"/>
      <c r="J176" s="149" t="s">
        <v>5630</v>
      </c>
      <c r="K176" s="82"/>
      <c r="L176" s="82"/>
      <c r="M176" s="150"/>
      <c r="N176" s="119"/>
      <c r="V176" s="151"/>
    </row>
    <row r="177" spans="1:22" ht="13.8" thickBot="1" x14ac:dyDescent="0.3">
      <c r="A177" s="1141"/>
      <c r="B177" s="152"/>
      <c r="C177" s="152"/>
      <c r="D177" s="153"/>
      <c r="E177" s="154" t="s">
        <v>5605</v>
      </c>
      <c r="F177" s="155"/>
      <c r="G177" s="1148"/>
      <c r="H177" s="1149"/>
      <c r="I177" s="1150"/>
      <c r="J177" s="149" t="s">
        <v>5631</v>
      </c>
      <c r="K177" s="82"/>
      <c r="L177" s="82"/>
      <c r="M177" s="150"/>
      <c r="N177" s="119"/>
      <c r="V177" s="151"/>
    </row>
    <row r="178" spans="1:22" ht="21.6" thickTop="1" thickBot="1" x14ac:dyDescent="0.3">
      <c r="A178" s="1139">
        <f>A174+1</f>
        <v>41</v>
      </c>
      <c r="B178" s="277" t="s">
        <v>22</v>
      </c>
      <c r="C178" s="277" t="s">
        <v>23</v>
      </c>
      <c r="D178" s="277" t="s">
        <v>5593</v>
      </c>
      <c r="E178" s="837" t="s">
        <v>5594</v>
      </c>
      <c r="F178" s="837"/>
      <c r="G178" s="837" t="s">
        <v>17</v>
      </c>
      <c r="H178" s="771"/>
      <c r="I178" s="276"/>
      <c r="J178" s="313" t="s">
        <v>5608</v>
      </c>
      <c r="K178" s="314"/>
      <c r="L178" s="314"/>
      <c r="M178" s="315"/>
      <c r="N178" s="119"/>
      <c r="V178" s="151"/>
    </row>
    <row r="179" spans="1:22" ht="13.8" thickBot="1" x14ac:dyDescent="0.3">
      <c r="A179" s="1140"/>
      <c r="B179" s="142"/>
      <c r="C179" s="142"/>
      <c r="D179" s="143"/>
      <c r="E179" s="142"/>
      <c r="F179" s="142"/>
      <c r="G179" s="726"/>
      <c r="H179" s="1143"/>
      <c r="I179" s="1144"/>
      <c r="J179" s="78" t="s">
        <v>5608</v>
      </c>
      <c r="K179" s="78"/>
      <c r="L179" s="78"/>
      <c r="M179" s="145"/>
      <c r="N179" s="119"/>
      <c r="V179" s="151">
        <f>G179</f>
        <v>0</v>
      </c>
    </row>
    <row r="180" spans="1:22" ht="21" thickBot="1" x14ac:dyDescent="0.3">
      <c r="A180" s="1140"/>
      <c r="B180" s="279" t="s">
        <v>34</v>
      </c>
      <c r="C180" s="279" t="s">
        <v>35</v>
      </c>
      <c r="D180" s="279" t="s">
        <v>5600</v>
      </c>
      <c r="E180" s="840" t="s">
        <v>5601</v>
      </c>
      <c r="F180" s="840"/>
      <c r="G180" s="1145"/>
      <c r="H180" s="1146"/>
      <c r="I180" s="1147"/>
      <c r="J180" s="149" t="s">
        <v>5630</v>
      </c>
      <c r="K180" s="82"/>
      <c r="L180" s="82"/>
      <c r="M180" s="150"/>
      <c r="N180" s="119"/>
      <c r="V180" s="151"/>
    </row>
    <row r="181" spans="1:22" ht="13.8" thickBot="1" x14ac:dyDescent="0.3">
      <c r="A181" s="1141"/>
      <c r="B181" s="152"/>
      <c r="C181" s="152"/>
      <c r="D181" s="153"/>
      <c r="E181" s="154" t="s">
        <v>5605</v>
      </c>
      <c r="F181" s="155"/>
      <c r="G181" s="1148"/>
      <c r="H181" s="1149"/>
      <c r="I181" s="1150"/>
      <c r="J181" s="149" t="s">
        <v>5631</v>
      </c>
      <c r="K181" s="82"/>
      <c r="L181" s="82"/>
      <c r="M181" s="150"/>
      <c r="N181" s="119"/>
      <c r="V181" s="151"/>
    </row>
    <row r="182" spans="1:22" ht="21.6" thickTop="1" thickBot="1" x14ac:dyDescent="0.3">
      <c r="A182" s="1139">
        <f>A178+1</f>
        <v>42</v>
      </c>
      <c r="B182" s="277" t="s">
        <v>22</v>
      </c>
      <c r="C182" s="277" t="s">
        <v>23</v>
      </c>
      <c r="D182" s="277" t="s">
        <v>5593</v>
      </c>
      <c r="E182" s="837" t="s">
        <v>5594</v>
      </c>
      <c r="F182" s="837"/>
      <c r="G182" s="837" t="s">
        <v>17</v>
      </c>
      <c r="H182" s="771"/>
      <c r="I182" s="276"/>
      <c r="J182" s="313" t="s">
        <v>5608</v>
      </c>
      <c r="K182" s="314"/>
      <c r="L182" s="314"/>
      <c r="M182" s="315"/>
      <c r="N182" s="119"/>
      <c r="V182" s="151"/>
    </row>
    <row r="183" spans="1:22" ht="13.8" thickBot="1" x14ac:dyDescent="0.3">
      <c r="A183" s="1140"/>
      <c r="B183" s="142"/>
      <c r="C183" s="142"/>
      <c r="D183" s="143"/>
      <c r="E183" s="142"/>
      <c r="F183" s="142"/>
      <c r="G183" s="726"/>
      <c r="H183" s="1143"/>
      <c r="I183" s="1144"/>
      <c r="J183" s="78" t="s">
        <v>5608</v>
      </c>
      <c r="K183" s="78"/>
      <c r="L183" s="78"/>
      <c r="M183" s="145"/>
      <c r="N183" s="119"/>
      <c r="V183" s="151">
        <f>G183</f>
        <v>0</v>
      </c>
    </row>
    <row r="184" spans="1:22" ht="21" thickBot="1" x14ac:dyDescent="0.3">
      <c r="A184" s="1140"/>
      <c r="B184" s="279" t="s">
        <v>34</v>
      </c>
      <c r="C184" s="279" t="s">
        <v>35</v>
      </c>
      <c r="D184" s="279" t="s">
        <v>5600</v>
      </c>
      <c r="E184" s="840" t="s">
        <v>5601</v>
      </c>
      <c r="F184" s="840"/>
      <c r="G184" s="1145"/>
      <c r="H184" s="1146"/>
      <c r="I184" s="1147"/>
      <c r="J184" s="149" t="s">
        <v>5630</v>
      </c>
      <c r="K184" s="82"/>
      <c r="L184" s="82"/>
      <c r="M184" s="150"/>
      <c r="N184" s="119"/>
      <c r="V184" s="151"/>
    </row>
    <row r="185" spans="1:22" ht="13.8" thickBot="1" x14ac:dyDescent="0.3">
      <c r="A185" s="1141"/>
      <c r="B185" s="152"/>
      <c r="C185" s="152"/>
      <c r="D185" s="153"/>
      <c r="E185" s="154" t="s">
        <v>5605</v>
      </c>
      <c r="F185" s="155"/>
      <c r="G185" s="1148"/>
      <c r="H185" s="1149"/>
      <c r="I185" s="1150"/>
      <c r="J185" s="149" t="s">
        <v>5631</v>
      </c>
      <c r="K185" s="82"/>
      <c r="L185" s="82"/>
      <c r="M185" s="150"/>
      <c r="N185" s="119"/>
      <c r="V185" s="151"/>
    </row>
    <row r="186" spans="1:22" ht="21.6" thickTop="1" thickBot="1" x14ac:dyDescent="0.3">
      <c r="A186" s="1139">
        <f>A182+1</f>
        <v>43</v>
      </c>
      <c r="B186" s="277" t="s">
        <v>22</v>
      </c>
      <c r="C186" s="277" t="s">
        <v>23</v>
      </c>
      <c r="D186" s="277" t="s">
        <v>5593</v>
      </c>
      <c r="E186" s="837" t="s">
        <v>5594</v>
      </c>
      <c r="F186" s="837"/>
      <c r="G186" s="837" t="s">
        <v>17</v>
      </c>
      <c r="H186" s="771"/>
      <c r="I186" s="276"/>
      <c r="J186" s="313" t="s">
        <v>5608</v>
      </c>
      <c r="K186" s="314"/>
      <c r="L186" s="314"/>
      <c r="M186" s="315"/>
      <c r="N186" s="119"/>
      <c r="V186" s="151"/>
    </row>
    <row r="187" spans="1:22" ht="13.8" thickBot="1" x14ac:dyDescent="0.3">
      <c r="A187" s="1140"/>
      <c r="B187" s="142"/>
      <c r="C187" s="142"/>
      <c r="D187" s="143"/>
      <c r="E187" s="142"/>
      <c r="F187" s="142"/>
      <c r="G187" s="726"/>
      <c r="H187" s="1143"/>
      <c r="I187" s="1144"/>
      <c r="J187" s="78" t="s">
        <v>5608</v>
      </c>
      <c r="K187" s="78"/>
      <c r="L187" s="78"/>
      <c r="M187" s="145"/>
      <c r="N187" s="119"/>
      <c r="V187" s="151">
        <f>G187</f>
        <v>0</v>
      </c>
    </row>
    <row r="188" spans="1:22" ht="21" thickBot="1" x14ac:dyDescent="0.3">
      <c r="A188" s="1140"/>
      <c r="B188" s="279" t="s">
        <v>34</v>
      </c>
      <c r="C188" s="279" t="s">
        <v>35</v>
      </c>
      <c r="D188" s="279" t="s">
        <v>5600</v>
      </c>
      <c r="E188" s="840" t="s">
        <v>5601</v>
      </c>
      <c r="F188" s="840"/>
      <c r="G188" s="1145"/>
      <c r="H188" s="1146"/>
      <c r="I188" s="1147"/>
      <c r="J188" s="149" t="s">
        <v>5630</v>
      </c>
      <c r="K188" s="82"/>
      <c r="L188" s="82"/>
      <c r="M188" s="150"/>
      <c r="N188" s="119"/>
      <c r="V188" s="151"/>
    </row>
    <row r="189" spans="1:22" ht="13.8" thickBot="1" x14ac:dyDescent="0.3">
      <c r="A189" s="1141"/>
      <c r="B189" s="152"/>
      <c r="C189" s="152"/>
      <c r="D189" s="153"/>
      <c r="E189" s="154" t="s">
        <v>5605</v>
      </c>
      <c r="F189" s="155"/>
      <c r="G189" s="1148"/>
      <c r="H189" s="1149"/>
      <c r="I189" s="1150"/>
      <c r="J189" s="149" t="s">
        <v>5631</v>
      </c>
      <c r="K189" s="82"/>
      <c r="L189" s="82"/>
      <c r="M189" s="150"/>
      <c r="N189" s="119"/>
      <c r="V189" s="151"/>
    </row>
    <row r="190" spans="1:22" ht="21.6" thickTop="1" thickBot="1" x14ac:dyDescent="0.3">
      <c r="A190" s="1139">
        <f>A186+1</f>
        <v>44</v>
      </c>
      <c r="B190" s="277" t="s">
        <v>22</v>
      </c>
      <c r="C190" s="277" t="s">
        <v>23</v>
      </c>
      <c r="D190" s="277" t="s">
        <v>5593</v>
      </c>
      <c r="E190" s="837" t="s">
        <v>5594</v>
      </c>
      <c r="F190" s="837"/>
      <c r="G190" s="837" t="s">
        <v>17</v>
      </c>
      <c r="H190" s="771"/>
      <c r="I190" s="276"/>
      <c r="J190" s="313" t="s">
        <v>5608</v>
      </c>
      <c r="K190" s="314"/>
      <c r="L190" s="314"/>
      <c r="M190" s="315"/>
      <c r="N190" s="119"/>
      <c r="V190" s="151"/>
    </row>
    <row r="191" spans="1:22" ht="13.8" thickBot="1" x14ac:dyDescent="0.3">
      <c r="A191" s="1140"/>
      <c r="B191" s="142"/>
      <c r="C191" s="142"/>
      <c r="D191" s="143"/>
      <c r="E191" s="142"/>
      <c r="F191" s="142"/>
      <c r="G191" s="726"/>
      <c r="H191" s="1143"/>
      <c r="I191" s="1144"/>
      <c r="J191" s="78" t="s">
        <v>5608</v>
      </c>
      <c r="K191" s="78"/>
      <c r="L191" s="78"/>
      <c r="M191" s="145"/>
      <c r="N191" s="119"/>
      <c r="V191" s="151">
        <f>G191</f>
        <v>0</v>
      </c>
    </row>
    <row r="192" spans="1:22" ht="21" thickBot="1" x14ac:dyDescent="0.3">
      <c r="A192" s="1140"/>
      <c r="B192" s="279" t="s">
        <v>34</v>
      </c>
      <c r="C192" s="279" t="s">
        <v>35</v>
      </c>
      <c r="D192" s="279" t="s">
        <v>5600</v>
      </c>
      <c r="E192" s="840" t="s">
        <v>5601</v>
      </c>
      <c r="F192" s="840"/>
      <c r="G192" s="1145"/>
      <c r="H192" s="1146"/>
      <c r="I192" s="1147"/>
      <c r="J192" s="149" t="s">
        <v>5630</v>
      </c>
      <c r="K192" s="82"/>
      <c r="L192" s="82"/>
      <c r="M192" s="150"/>
      <c r="N192" s="119"/>
      <c r="V192" s="151"/>
    </row>
    <row r="193" spans="1:22" ht="13.8" thickBot="1" x14ac:dyDescent="0.3">
      <c r="A193" s="1141"/>
      <c r="B193" s="152"/>
      <c r="C193" s="152"/>
      <c r="D193" s="153"/>
      <c r="E193" s="154" t="s">
        <v>5605</v>
      </c>
      <c r="F193" s="155"/>
      <c r="G193" s="1148"/>
      <c r="H193" s="1149"/>
      <c r="I193" s="1150"/>
      <c r="J193" s="149" t="s">
        <v>5631</v>
      </c>
      <c r="K193" s="82"/>
      <c r="L193" s="82"/>
      <c r="M193" s="150"/>
      <c r="N193" s="119"/>
      <c r="V193" s="151"/>
    </row>
    <row r="194" spans="1:22" ht="21.6" thickTop="1" thickBot="1" x14ac:dyDescent="0.3">
      <c r="A194" s="1139">
        <f>A190+1</f>
        <v>45</v>
      </c>
      <c r="B194" s="277" t="s">
        <v>22</v>
      </c>
      <c r="C194" s="277" t="s">
        <v>23</v>
      </c>
      <c r="D194" s="277" t="s">
        <v>5593</v>
      </c>
      <c r="E194" s="837" t="s">
        <v>5594</v>
      </c>
      <c r="F194" s="837"/>
      <c r="G194" s="837" t="s">
        <v>17</v>
      </c>
      <c r="H194" s="771"/>
      <c r="I194" s="276"/>
      <c r="J194" s="313" t="s">
        <v>5608</v>
      </c>
      <c r="K194" s="314"/>
      <c r="L194" s="314"/>
      <c r="M194" s="315"/>
      <c r="N194" s="119"/>
      <c r="V194" s="151"/>
    </row>
    <row r="195" spans="1:22" ht="13.8" thickBot="1" x14ac:dyDescent="0.3">
      <c r="A195" s="1140"/>
      <c r="B195" s="142"/>
      <c r="C195" s="142"/>
      <c r="D195" s="143"/>
      <c r="E195" s="142"/>
      <c r="F195" s="142"/>
      <c r="G195" s="726"/>
      <c r="H195" s="1143"/>
      <c r="I195" s="1144"/>
      <c r="J195" s="78" t="s">
        <v>5608</v>
      </c>
      <c r="K195" s="78"/>
      <c r="L195" s="78"/>
      <c r="M195" s="145"/>
      <c r="N195" s="119"/>
      <c r="V195" s="151">
        <f>G195</f>
        <v>0</v>
      </c>
    </row>
    <row r="196" spans="1:22" ht="21" thickBot="1" x14ac:dyDescent="0.3">
      <c r="A196" s="1140"/>
      <c r="B196" s="279" t="s">
        <v>34</v>
      </c>
      <c r="C196" s="279" t="s">
        <v>35</v>
      </c>
      <c r="D196" s="279" t="s">
        <v>5600</v>
      </c>
      <c r="E196" s="840" t="s">
        <v>5601</v>
      </c>
      <c r="F196" s="840"/>
      <c r="G196" s="1145"/>
      <c r="H196" s="1146"/>
      <c r="I196" s="1147"/>
      <c r="J196" s="149" t="s">
        <v>5630</v>
      </c>
      <c r="K196" s="82"/>
      <c r="L196" s="82"/>
      <c r="M196" s="150"/>
      <c r="N196" s="119"/>
      <c r="V196" s="151"/>
    </row>
    <row r="197" spans="1:22" ht="13.8" thickBot="1" x14ac:dyDescent="0.3">
      <c r="A197" s="1141"/>
      <c r="B197" s="152"/>
      <c r="C197" s="152"/>
      <c r="D197" s="153"/>
      <c r="E197" s="154" t="s">
        <v>5605</v>
      </c>
      <c r="F197" s="155"/>
      <c r="G197" s="1148"/>
      <c r="H197" s="1149"/>
      <c r="I197" s="1150"/>
      <c r="J197" s="149" t="s">
        <v>5631</v>
      </c>
      <c r="K197" s="82"/>
      <c r="L197" s="82"/>
      <c r="M197" s="150"/>
      <c r="N197" s="119"/>
      <c r="V197" s="151"/>
    </row>
    <row r="198" spans="1:22" ht="21.6" thickTop="1" thickBot="1" x14ac:dyDescent="0.3">
      <c r="A198" s="1139">
        <f>A194+1</f>
        <v>46</v>
      </c>
      <c r="B198" s="277" t="s">
        <v>22</v>
      </c>
      <c r="C198" s="277" t="s">
        <v>23</v>
      </c>
      <c r="D198" s="277" t="s">
        <v>5593</v>
      </c>
      <c r="E198" s="837" t="s">
        <v>5594</v>
      </c>
      <c r="F198" s="837"/>
      <c r="G198" s="837" t="s">
        <v>17</v>
      </c>
      <c r="H198" s="771"/>
      <c r="I198" s="276"/>
      <c r="J198" s="313" t="s">
        <v>5608</v>
      </c>
      <c r="K198" s="314"/>
      <c r="L198" s="314"/>
      <c r="M198" s="315"/>
      <c r="N198" s="119"/>
      <c r="V198" s="151"/>
    </row>
    <row r="199" spans="1:22" ht="13.8" thickBot="1" x14ac:dyDescent="0.3">
      <c r="A199" s="1140"/>
      <c r="B199" s="142"/>
      <c r="C199" s="142"/>
      <c r="D199" s="143"/>
      <c r="E199" s="142"/>
      <c r="F199" s="142"/>
      <c r="G199" s="726"/>
      <c r="H199" s="1143"/>
      <c r="I199" s="1144"/>
      <c r="J199" s="78" t="s">
        <v>5608</v>
      </c>
      <c r="K199" s="78"/>
      <c r="L199" s="78"/>
      <c r="M199" s="145"/>
      <c r="N199" s="119"/>
      <c r="V199" s="151">
        <f>G199</f>
        <v>0</v>
      </c>
    </row>
    <row r="200" spans="1:22" ht="21" thickBot="1" x14ac:dyDescent="0.3">
      <c r="A200" s="1140"/>
      <c r="B200" s="279" t="s">
        <v>34</v>
      </c>
      <c r="C200" s="279" t="s">
        <v>35</v>
      </c>
      <c r="D200" s="279" t="s">
        <v>5600</v>
      </c>
      <c r="E200" s="840" t="s">
        <v>5601</v>
      </c>
      <c r="F200" s="840"/>
      <c r="G200" s="1145"/>
      <c r="H200" s="1146"/>
      <c r="I200" s="1147"/>
      <c r="J200" s="149" t="s">
        <v>5630</v>
      </c>
      <c r="K200" s="82"/>
      <c r="L200" s="82"/>
      <c r="M200" s="150"/>
      <c r="N200" s="119"/>
      <c r="V200" s="151"/>
    </row>
    <row r="201" spans="1:22" ht="13.8" thickBot="1" x14ac:dyDescent="0.3">
      <c r="A201" s="1141"/>
      <c r="B201" s="152"/>
      <c r="C201" s="152"/>
      <c r="D201" s="153"/>
      <c r="E201" s="154" t="s">
        <v>5605</v>
      </c>
      <c r="F201" s="155"/>
      <c r="G201" s="1148"/>
      <c r="H201" s="1149"/>
      <c r="I201" s="1150"/>
      <c r="J201" s="149" t="s">
        <v>5631</v>
      </c>
      <c r="K201" s="82"/>
      <c r="L201" s="82"/>
      <c r="M201" s="150"/>
      <c r="N201" s="119"/>
      <c r="V201" s="151"/>
    </row>
    <row r="202" spans="1:22" ht="21.6" thickTop="1" thickBot="1" x14ac:dyDescent="0.3">
      <c r="A202" s="1139">
        <f>A198+1</f>
        <v>47</v>
      </c>
      <c r="B202" s="277" t="s">
        <v>22</v>
      </c>
      <c r="C202" s="277" t="s">
        <v>23</v>
      </c>
      <c r="D202" s="277" t="s">
        <v>5593</v>
      </c>
      <c r="E202" s="837" t="s">
        <v>5594</v>
      </c>
      <c r="F202" s="837"/>
      <c r="G202" s="837" t="s">
        <v>17</v>
      </c>
      <c r="H202" s="771"/>
      <c r="I202" s="276"/>
      <c r="J202" s="313" t="s">
        <v>5608</v>
      </c>
      <c r="K202" s="314"/>
      <c r="L202" s="314"/>
      <c r="M202" s="315"/>
      <c r="N202" s="119"/>
      <c r="V202" s="151"/>
    </row>
    <row r="203" spans="1:22" ht="13.8" thickBot="1" x14ac:dyDescent="0.3">
      <c r="A203" s="1140"/>
      <c r="B203" s="142"/>
      <c r="C203" s="142"/>
      <c r="D203" s="143"/>
      <c r="E203" s="142"/>
      <c r="F203" s="142"/>
      <c r="G203" s="726"/>
      <c r="H203" s="1143"/>
      <c r="I203" s="1144"/>
      <c r="J203" s="78" t="s">
        <v>5608</v>
      </c>
      <c r="K203" s="78"/>
      <c r="L203" s="78"/>
      <c r="M203" s="145"/>
      <c r="N203" s="119"/>
      <c r="V203" s="151">
        <f>G203</f>
        <v>0</v>
      </c>
    </row>
    <row r="204" spans="1:22" ht="21" thickBot="1" x14ac:dyDescent="0.3">
      <c r="A204" s="1140"/>
      <c r="B204" s="279" t="s">
        <v>34</v>
      </c>
      <c r="C204" s="279" t="s">
        <v>35</v>
      </c>
      <c r="D204" s="279" t="s">
        <v>5600</v>
      </c>
      <c r="E204" s="840" t="s">
        <v>5601</v>
      </c>
      <c r="F204" s="840"/>
      <c r="G204" s="1145"/>
      <c r="H204" s="1146"/>
      <c r="I204" s="1147"/>
      <c r="J204" s="149" t="s">
        <v>5630</v>
      </c>
      <c r="K204" s="82"/>
      <c r="L204" s="82"/>
      <c r="M204" s="150"/>
      <c r="N204" s="119"/>
      <c r="V204" s="151"/>
    </row>
    <row r="205" spans="1:22" ht="13.8" thickBot="1" x14ac:dyDescent="0.3">
      <c r="A205" s="1141"/>
      <c r="B205" s="152"/>
      <c r="C205" s="152"/>
      <c r="D205" s="153"/>
      <c r="E205" s="154" t="s">
        <v>5605</v>
      </c>
      <c r="F205" s="155"/>
      <c r="G205" s="1148"/>
      <c r="H205" s="1149"/>
      <c r="I205" s="1150"/>
      <c r="J205" s="149" t="s">
        <v>5631</v>
      </c>
      <c r="K205" s="82"/>
      <c r="L205" s="82"/>
      <c r="M205" s="150"/>
      <c r="N205" s="119"/>
      <c r="V205" s="151"/>
    </row>
    <row r="206" spans="1:22" ht="21.6" thickTop="1" thickBot="1" x14ac:dyDescent="0.3">
      <c r="A206" s="1139">
        <f>A202+1</f>
        <v>48</v>
      </c>
      <c r="B206" s="277" t="s">
        <v>22</v>
      </c>
      <c r="C206" s="277" t="s">
        <v>23</v>
      </c>
      <c r="D206" s="277" t="s">
        <v>5593</v>
      </c>
      <c r="E206" s="837" t="s">
        <v>5594</v>
      </c>
      <c r="F206" s="837"/>
      <c r="G206" s="837" t="s">
        <v>17</v>
      </c>
      <c r="H206" s="771"/>
      <c r="I206" s="276"/>
      <c r="J206" s="313" t="s">
        <v>5608</v>
      </c>
      <c r="K206" s="314"/>
      <c r="L206" s="314"/>
      <c r="M206" s="315"/>
      <c r="N206" s="119"/>
      <c r="V206" s="151"/>
    </row>
    <row r="207" spans="1:22" ht="13.8" thickBot="1" x14ac:dyDescent="0.3">
      <c r="A207" s="1140"/>
      <c r="B207" s="142"/>
      <c r="C207" s="142"/>
      <c r="D207" s="143"/>
      <c r="E207" s="142"/>
      <c r="F207" s="142"/>
      <c r="G207" s="726"/>
      <c r="H207" s="1143"/>
      <c r="I207" s="1144"/>
      <c r="J207" s="78" t="s">
        <v>5608</v>
      </c>
      <c r="K207" s="78"/>
      <c r="L207" s="78"/>
      <c r="M207" s="145"/>
      <c r="N207" s="119"/>
      <c r="V207" s="151">
        <f>G207</f>
        <v>0</v>
      </c>
    </row>
    <row r="208" spans="1:22" ht="21" thickBot="1" x14ac:dyDescent="0.3">
      <c r="A208" s="1140"/>
      <c r="B208" s="279" t="s">
        <v>34</v>
      </c>
      <c r="C208" s="279" t="s">
        <v>35</v>
      </c>
      <c r="D208" s="279" t="s">
        <v>5600</v>
      </c>
      <c r="E208" s="840" t="s">
        <v>5601</v>
      </c>
      <c r="F208" s="840"/>
      <c r="G208" s="1145"/>
      <c r="H208" s="1146"/>
      <c r="I208" s="1147"/>
      <c r="J208" s="149" t="s">
        <v>5630</v>
      </c>
      <c r="K208" s="82"/>
      <c r="L208" s="82"/>
      <c r="M208" s="150"/>
      <c r="N208" s="119"/>
      <c r="V208" s="151"/>
    </row>
    <row r="209" spans="1:22" ht="13.8" thickBot="1" x14ac:dyDescent="0.3">
      <c r="A209" s="1141"/>
      <c r="B209" s="152"/>
      <c r="C209" s="152"/>
      <c r="D209" s="153"/>
      <c r="E209" s="154" t="s">
        <v>5605</v>
      </c>
      <c r="F209" s="155"/>
      <c r="G209" s="1148"/>
      <c r="H209" s="1149"/>
      <c r="I209" s="1150"/>
      <c r="J209" s="149" t="s">
        <v>5631</v>
      </c>
      <c r="K209" s="82"/>
      <c r="L209" s="82"/>
      <c r="M209" s="150"/>
      <c r="N209" s="119"/>
      <c r="V209" s="151"/>
    </row>
    <row r="210" spans="1:22" ht="21.6" thickTop="1" thickBot="1" x14ac:dyDescent="0.3">
      <c r="A210" s="1139">
        <f>A206+1</f>
        <v>49</v>
      </c>
      <c r="B210" s="277" t="s">
        <v>22</v>
      </c>
      <c r="C210" s="277" t="s">
        <v>23</v>
      </c>
      <c r="D210" s="277" t="s">
        <v>5593</v>
      </c>
      <c r="E210" s="837" t="s">
        <v>5594</v>
      </c>
      <c r="F210" s="837"/>
      <c r="G210" s="837" t="s">
        <v>17</v>
      </c>
      <c r="H210" s="771"/>
      <c r="I210" s="276"/>
      <c r="J210" s="313" t="s">
        <v>5608</v>
      </c>
      <c r="K210" s="314"/>
      <c r="L210" s="314"/>
      <c r="M210" s="315"/>
      <c r="N210" s="119"/>
      <c r="V210" s="151"/>
    </row>
    <row r="211" spans="1:22" ht="13.8" thickBot="1" x14ac:dyDescent="0.3">
      <c r="A211" s="1140"/>
      <c r="B211" s="142"/>
      <c r="C211" s="142"/>
      <c r="D211" s="143"/>
      <c r="E211" s="142"/>
      <c r="F211" s="142"/>
      <c r="G211" s="726"/>
      <c r="H211" s="1143"/>
      <c r="I211" s="1144"/>
      <c r="J211" s="78" t="s">
        <v>5608</v>
      </c>
      <c r="K211" s="78"/>
      <c r="L211" s="78"/>
      <c r="M211" s="145"/>
      <c r="N211" s="119"/>
      <c r="V211" s="151">
        <f>G211</f>
        <v>0</v>
      </c>
    </row>
    <row r="212" spans="1:22" ht="21" thickBot="1" x14ac:dyDescent="0.3">
      <c r="A212" s="1140"/>
      <c r="B212" s="279" t="s">
        <v>34</v>
      </c>
      <c r="C212" s="279" t="s">
        <v>35</v>
      </c>
      <c r="D212" s="279" t="s">
        <v>5600</v>
      </c>
      <c r="E212" s="840" t="s">
        <v>5601</v>
      </c>
      <c r="F212" s="840"/>
      <c r="G212" s="1145"/>
      <c r="H212" s="1146"/>
      <c r="I212" s="1147"/>
      <c r="J212" s="149" t="s">
        <v>5630</v>
      </c>
      <c r="K212" s="82"/>
      <c r="L212" s="82"/>
      <c r="M212" s="150"/>
      <c r="N212" s="119"/>
      <c r="V212" s="151"/>
    </row>
    <row r="213" spans="1:22" ht="13.8" thickBot="1" x14ac:dyDescent="0.3">
      <c r="A213" s="1141"/>
      <c r="B213" s="152"/>
      <c r="C213" s="152"/>
      <c r="D213" s="153"/>
      <c r="E213" s="154" t="s">
        <v>5605</v>
      </c>
      <c r="F213" s="155"/>
      <c r="G213" s="1148"/>
      <c r="H213" s="1149"/>
      <c r="I213" s="1150"/>
      <c r="J213" s="149" t="s">
        <v>5631</v>
      </c>
      <c r="K213" s="82"/>
      <c r="L213" s="82"/>
      <c r="M213" s="150"/>
      <c r="N213" s="119"/>
      <c r="V213" s="151"/>
    </row>
    <row r="214" spans="1:22" ht="21.6" thickTop="1" thickBot="1" x14ac:dyDescent="0.3">
      <c r="A214" s="1139">
        <f>A210+1</f>
        <v>50</v>
      </c>
      <c r="B214" s="277" t="s">
        <v>22</v>
      </c>
      <c r="C214" s="277" t="s">
        <v>23</v>
      </c>
      <c r="D214" s="277" t="s">
        <v>5593</v>
      </c>
      <c r="E214" s="837" t="s">
        <v>5594</v>
      </c>
      <c r="F214" s="837"/>
      <c r="G214" s="837" t="s">
        <v>17</v>
      </c>
      <c r="H214" s="771"/>
      <c r="I214" s="276"/>
      <c r="J214" s="313" t="s">
        <v>5608</v>
      </c>
      <c r="K214" s="314"/>
      <c r="L214" s="314"/>
      <c r="M214" s="315"/>
      <c r="N214" s="119"/>
      <c r="V214" s="151"/>
    </row>
    <row r="215" spans="1:22" ht="13.8" thickBot="1" x14ac:dyDescent="0.3">
      <c r="A215" s="1140"/>
      <c r="B215" s="142"/>
      <c r="C215" s="142"/>
      <c r="D215" s="143"/>
      <c r="E215" s="142"/>
      <c r="F215" s="142"/>
      <c r="G215" s="726"/>
      <c r="H215" s="1143"/>
      <c r="I215" s="1144"/>
      <c r="J215" s="78" t="s">
        <v>5608</v>
      </c>
      <c r="K215" s="78"/>
      <c r="L215" s="78"/>
      <c r="M215" s="145"/>
      <c r="N215" s="119"/>
      <c r="V215" s="151">
        <f>G215</f>
        <v>0</v>
      </c>
    </row>
    <row r="216" spans="1:22" ht="21" thickBot="1" x14ac:dyDescent="0.3">
      <c r="A216" s="1140"/>
      <c r="B216" s="279" t="s">
        <v>34</v>
      </c>
      <c r="C216" s="279" t="s">
        <v>35</v>
      </c>
      <c r="D216" s="279" t="s">
        <v>5600</v>
      </c>
      <c r="E216" s="840" t="s">
        <v>5601</v>
      </c>
      <c r="F216" s="840"/>
      <c r="G216" s="1145"/>
      <c r="H216" s="1146"/>
      <c r="I216" s="1147"/>
      <c r="J216" s="149" t="s">
        <v>5630</v>
      </c>
      <c r="K216" s="82"/>
      <c r="L216" s="82"/>
      <c r="M216" s="150"/>
      <c r="N216" s="119"/>
      <c r="V216" s="151"/>
    </row>
    <row r="217" spans="1:22" ht="13.8" thickBot="1" x14ac:dyDescent="0.3">
      <c r="A217" s="1141"/>
      <c r="B217" s="152"/>
      <c r="C217" s="152"/>
      <c r="D217" s="153"/>
      <c r="E217" s="154" t="s">
        <v>5605</v>
      </c>
      <c r="F217" s="155"/>
      <c r="G217" s="1148"/>
      <c r="H217" s="1149"/>
      <c r="I217" s="1150"/>
      <c r="J217" s="149" t="s">
        <v>5631</v>
      </c>
      <c r="K217" s="82"/>
      <c r="L217" s="82"/>
      <c r="M217" s="150"/>
      <c r="N217" s="119"/>
      <c r="V217" s="151"/>
    </row>
    <row r="218" spans="1:22" ht="21.6" thickTop="1" thickBot="1" x14ac:dyDescent="0.3">
      <c r="A218" s="1139">
        <f>A214+1</f>
        <v>51</v>
      </c>
      <c r="B218" s="277" t="s">
        <v>22</v>
      </c>
      <c r="C218" s="277" t="s">
        <v>23</v>
      </c>
      <c r="D218" s="277" t="s">
        <v>5593</v>
      </c>
      <c r="E218" s="837" t="s">
        <v>5594</v>
      </c>
      <c r="F218" s="837"/>
      <c r="G218" s="837" t="s">
        <v>17</v>
      </c>
      <c r="H218" s="771"/>
      <c r="I218" s="276"/>
      <c r="J218" s="313" t="s">
        <v>5608</v>
      </c>
      <c r="K218" s="314"/>
      <c r="L218" s="314"/>
      <c r="M218" s="315"/>
      <c r="N218" s="119"/>
      <c r="V218" s="151"/>
    </row>
    <row r="219" spans="1:22" ht="13.8" thickBot="1" x14ac:dyDescent="0.3">
      <c r="A219" s="1140"/>
      <c r="B219" s="142"/>
      <c r="C219" s="142"/>
      <c r="D219" s="143"/>
      <c r="E219" s="142"/>
      <c r="F219" s="142"/>
      <c r="G219" s="726"/>
      <c r="H219" s="1143"/>
      <c r="I219" s="1144"/>
      <c r="J219" s="78" t="s">
        <v>5608</v>
      </c>
      <c r="K219" s="78"/>
      <c r="L219" s="78"/>
      <c r="M219" s="145"/>
      <c r="N219" s="119"/>
      <c r="V219" s="151">
        <f>G219</f>
        <v>0</v>
      </c>
    </row>
    <row r="220" spans="1:22" ht="21" thickBot="1" x14ac:dyDescent="0.3">
      <c r="A220" s="1140"/>
      <c r="B220" s="279" t="s">
        <v>34</v>
      </c>
      <c r="C220" s="279" t="s">
        <v>35</v>
      </c>
      <c r="D220" s="279" t="s">
        <v>5600</v>
      </c>
      <c r="E220" s="840" t="s">
        <v>5601</v>
      </c>
      <c r="F220" s="840"/>
      <c r="G220" s="1145"/>
      <c r="H220" s="1146"/>
      <c r="I220" s="1147"/>
      <c r="J220" s="149" t="s">
        <v>5630</v>
      </c>
      <c r="K220" s="82"/>
      <c r="L220" s="82"/>
      <c r="M220" s="150"/>
      <c r="N220" s="119"/>
      <c r="V220" s="151"/>
    </row>
    <row r="221" spans="1:22" ht="13.8" thickBot="1" x14ac:dyDescent="0.3">
      <c r="A221" s="1141"/>
      <c r="B221" s="152"/>
      <c r="C221" s="152"/>
      <c r="D221" s="153"/>
      <c r="E221" s="154" t="s">
        <v>5605</v>
      </c>
      <c r="F221" s="155"/>
      <c r="G221" s="1148"/>
      <c r="H221" s="1149"/>
      <c r="I221" s="1150"/>
      <c r="J221" s="149" t="s">
        <v>5631</v>
      </c>
      <c r="K221" s="82"/>
      <c r="L221" s="82"/>
      <c r="M221" s="150"/>
      <c r="N221" s="119"/>
      <c r="V221" s="151"/>
    </row>
    <row r="222" spans="1:22" ht="21.6" thickTop="1" thickBot="1" x14ac:dyDescent="0.3">
      <c r="A222" s="1139">
        <f>A218+1</f>
        <v>52</v>
      </c>
      <c r="B222" s="277" t="s">
        <v>22</v>
      </c>
      <c r="C222" s="277" t="s">
        <v>23</v>
      </c>
      <c r="D222" s="277" t="s">
        <v>5593</v>
      </c>
      <c r="E222" s="837" t="s">
        <v>5594</v>
      </c>
      <c r="F222" s="837"/>
      <c r="G222" s="837" t="s">
        <v>17</v>
      </c>
      <c r="H222" s="771"/>
      <c r="I222" s="276"/>
      <c r="J222" s="313" t="s">
        <v>5608</v>
      </c>
      <c r="K222" s="314"/>
      <c r="L222" s="314"/>
      <c r="M222" s="315"/>
      <c r="N222" s="119"/>
      <c r="V222" s="151"/>
    </row>
    <row r="223" spans="1:22" ht="13.8" thickBot="1" x14ac:dyDescent="0.3">
      <c r="A223" s="1140"/>
      <c r="B223" s="142"/>
      <c r="C223" s="142"/>
      <c r="D223" s="143"/>
      <c r="E223" s="142"/>
      <c r="F223" s="142"/>
      <c r="G223" s="726"/>
      <c r="H223" s="1143"/>
      <c r="I223" s="1144"/>
      <c r="J223" s="78" t="s">
        <v>5608</v>
      </c>
      <c r="K223" s="78"/>
      <c r="L223" s="78"/>
      <c r="M223" s="145"/>
      <c r="N223" s="119"/>
      <c r="V223" s="151">
        <f>G223</f>
        <v>0</v>
      </c>
    </row>
    <row r="224" spans="1:22" ht="21" thickBot="1" x14ac:dyDescent="0.3">
      <c r="A224" s="1140"/>
      <c r="B224" s="279" t="s">
        <v>34</v>
      </c>
      <c r="C224" s="279" t="s">
        <v>35</v>
      </c>
      <c r="D224" s="279" t="s">
        <v>5600</v>
      </c>
      <c r="E224" s="840" t="s">
        <v>5601</v>
      </c>
      <c r="F224" s="840"/>
      <c r="G224" s="1145"/>
      <c r="H224" s="1146"/>
      <c r="I224" s="1147"/>
      <c r="J224" s="149" t="s">
        <v>5630</v>
      </c>
      <c r="K224" s="82"/>
      <c r="L224" s="82"/>
      <c r="M224" s="150"/>
      <c r="N224" s="119"/>
      <c r="V224" s="151"/>
    </row>
    <row r="225" spans="1:22" ht="13.8" thickBot="1" x14ac:dyDescent="0.3">
      <c r="A225" s="1141"/>
      <c r="B225" s="152"/>
      <c r="C225" s="152"/>
      <c r="D225" s="153"/>
      <c r="E225" s="154" t="s">
        <v>5605</v>
      </c>
      <c r="F225" s="155"/>
      <c r="G225" s="1148"/>
      <c r="H225" s="1149"/>
      <c r="I225" s="1150"/>
      <c r="J225" s="149" t="s">
        <v>5631</v>
      </c>
      <c r="K225" s="82"/>
      <c r="L225" s="82"/>
      <c r="M225" s="150"/>
      <c r="N225" s="119"/>
      <c r="V225" s="151"/>
    </row>
    <row r="226" spans="1:22" ht="21.6" thickTop="1" thickBot="1" x14ac:dyDescent="0.3">
      <c r="A226" s="1139">
        <f>A222+1</f>
        <v>53</v>
      </c>
      <c r="B226" s="277" t="s">
        <v>22</v>
      </c>
      <c r="C226" s="277" t="s">
        <v>23</v>
      </c>
      <c r="D226" s="277" t="s">
        <v>5593</v>
      </c>
      <c r="E226" s="837" t="s">
        <v>5594</v>
      </c>
      <c r="F226" s="837"/>
      <c r="G226" s="837" t="s">
        <v>17</v>
      </c>
      <c r="H226" s="771"/>
      <c r="I226" s="276"/>
      <c r="J226" s="313" t="s">
        <v>5608</v>
      </c>
      <c r="K226" s="314"/>
      <c r="L226" s="314"/>
      <c r="M226" s="315"/>
      <c r="N226" s="119"/>
      <c r="V226" s="151"/>
    </row>
    <row r="227" spans="1:22" ht="13.8" thickBot="1" x14ac:dyDescent="0.3">
      <c r="A227" s="1140"/>
      <c r="B227" s="142"/>
      <c r="C227" s="142"/>
      <c r="D227" s="143"/>
      <c r="E227" s="142"/>
      <c r="F227" s="142"/>
      <c r="G227" s="726"/>
      <c r="H227" s="1143"/>
      <c r="I227" s="1144"/>
      <c r="J227" s="78" t="s">
        <v>5608</v>
      </c>
      <c r="K227" s="78"/>
      <c r="L227" s="78"/>
      <c r="M227" s="145"/>
      <c r="N227" s="119"/>
      <c r="V227" s="151">
        <f>G227</f>
        <v>0</v>
      </c>
    </row>
    <row r="228" spans="1:22" ht="21" thickBot="1" x14ac:dyDescent="0.3">
      <c r="A228" s="1140"/>
      <c r="B228" s="279" t="s">
        <v>34</v>
      </c>
      <c r="C228" s="279" t="s">
        <v>35</v>
      </c>
      <c r="D228" s="279" t="s">
        <v>5600</v>
      </c>
      <c r="E228" s="840" t="s">
        <v>5601</v>
      </c>
      <c r="F228" s="840"/>
      <c r="G228" s="1145"/>
      <c r="H228" s="1146"/>
      <c r="I228" s="1147"/>
      <c r="J228" s="149" t="s">
        <v>5630</v>
      </c>
      <c r="K228" s="82"/>
      <c r="L228" s="82"/>
      <c r="M228" s="150"/>
      <c r="N228" s="119"/>
      <c r="V228" s="151"/>
    </row>
    <row r="229" spans="1:22" ht="13.8" thickBot="1" x14ac:dyDescent="0.3">
      <c r="A229" s="1141"/>
      <c r="B229" s="152"/>
      <c r="C229" s="152"/>
      <c r="D229" s="153"/>
      <c r="E229" s="154" t="s">
        <v>5605</v>
      </c>
      <c r="F229" s="155"/>
      <c r="G229" s="1148"/>
      <c r="H229" s="1149"/>
      <c r="I229" s="1150"/>
      <c r="J229" s="149" t="s">
        <v>5631</v>
      </c>
      <c r="K229" s="82"/>
      <c r="L229" s="82"/>
      <c r="M229" s="150"/>
      <c r="N229" s="119"/>
      <c r="V229" s="151"/>
    </row>
    <row r="230" spans="1:22" ht="21.6" thickTop="1" thickBot="1" x14ac:dyDescent="0.3">
      <c r="A230" s="1139">
        <f>A226+1</f>
        <v>54</v>
      </c>
      <c r="B230" s="277" t="s">
        <v>22</v>
      </c>
      <c r="C230" s="277" t="s">
        <v>23</v>
      </c>
      <c r="D230" s="277" t="s">
        <v>5593</v>
      </c>
      <c r="E230" s="837" t="s">
        <v>5594</v>
      </c>
      <c r="F230" s="837"/>
      <c r="G230" s="837" t="s">
        <v>17</v>
      </c>
      <c r="H230" s="771"/>
      <c r="I230" s="276"/>
      <c r="J230" s="313" t="s">
        <v>5608</v>
      </c>
      <c r="K230" s="314"/>
      <c r="L230" s="314"/>
      <c r="M230" s="315"/>
      <c r="N230" s="119"/>
      <c r="V230" s="151"/>
    </row>
    <row r="231" spans="1:22" ht="13.8" thickBot="1" x14ac:dyDescent="0.3">
      <c r="A231" s="1140"/>
      <c r="B231" s="142"/>
      <c r="C231" s="142"/>
      <c r="D231" s="143"/>
      <c r="E231" s="142"/>
      <c r="F231" s="142"/>
      <c r="G231" s="726"/>
      <c r="H231" s="1143"/>
      <c r="I231" s="1144"/>
      <c r="J231" s="78" t="s">
        <v>5608</v>
      </c>
      <c r="K231" s="78"/>
      <c r="L231" s="78"/>
      <c r="M231" s="145"/>
      <c r="N231" s="119"/>
      <c r="V231" s="151">
        <f>G231</f>
        <v>0</v>
      </c>
    </row>
    <row r="232" spans="1:22" ht="21" thickBot="1" x14ac:dyDescent="0.3">
      <c r="A232" s="1140"/>
      <c r="B232" s="279" t="s">
        <v>34</v>
      </c>
      <c r="C232" s="279" t="s">
        <v>35</v>
      </c>
      <c r="D232" s="279" t="s">
        <v>5600</v>
      </c>
      <c r="E232" s="840" t="s">
        <v>5601</v>
      </c>
      <c r="F232" s="840"/>
      <c r="G232" s="1145"/>
      <c r="H232" s="1146"/>
      <c r="I232" s="1147"/>
      <c r="J232" s="149" t="s">
        <v>5630</v>
      </c>
      <c r="K232" s="82"/>
      <c r="L232" s="82"/>
      <c r="M232" s="150"/>
      <c r="N232" s="119"/>
      <c r="V232" s="151"/>
    </row>
    <row r="233" spans="1:22" ht="13.8" thickBot="1" x14ac:dyDescent="0.3">
      <c r="A233" s="1141"/>
      <c r="B233" s="152"/>
      <c r="C233" s="152"/>
      <c r="D233" s="153"/>
      <c r="E233" s="154" t="s">
        <v>5605</v>
      </c>
      <c r="F233" s="155"/>
      <c r="G233" s="1148"/>
      <c r="H233" s="1149"/>
      <c r="I233" s="1150"/>
      <c r="J233" s="149" t="s">
        <v>5631</v>
      </c>
      <c r="K233" s="82"/>
      <c r="L233" s="82"/>
      <c r="M233" s="150"/>
      <c r="N233" s="119"/>
      <c r="V233" s="151"/>
    </row>
    <row r="234" spans="1:22" ht="21.6" thickTop="1" thickBot="1" x14ac:dyDescent="0.3">
      <c r="A234" s="1139">
        <f>A230+1</f>
        <v>55</v>
      </c>
      <c r="B234" s="277" t="s">
        <v>22</v>
      </c>
      <c r="C234" s="277" t="s">
        <v>23</v>
      </c>
      <c r="D234" s="277" t="s">
        <v>5593</v>
      </c>
      <c r="E234" s="837" t="s">
        <v>5594</v>
      </c>
      <c r="F234" s="837"/>
      <c r="G234" s="837" t="s">
        <v>17</v>
      </c>
      <c r="H234" s="771"/>
      <c r="I234" s="276"/>
      <c r="J234" s="313" t="s">
        <v>5608</v>
      </c>
      <c r="K234" s="314"/>
      <c r="L234" s="314"/>
      <c r="M234" s="315"/>
      <c r="N234" s="119"/>
      <c r="V234" s="151"/>
    </row>
    <row r="235" spans="1:22" ht="13.8" thickBot="1" x14ac:dyDescent="0.3">
      <c r="A235" s="1140"/>
      <c r="B235" s="142"/>
      <c r="C235" s="142"/>
      <c r="D235" s="143"/>
      <c r="E235" s="142"/>
      <c r="F235" s="142"/>
      <c r="G235" s="726"/>
      <c r="H235" s="1143"/>
      <c r="I235" s="1144"/>
      <c r="J235" s="78" t="s">
        <v>5608</v>
      </c>
      <c r="K235" s="78"/>
      <c r="L235" s="78"/>
      <c r="M235" s="145"/>
      <c r="N235" s="119"/>
      <c r="V235" s="151">
        <f>G235</f>
        <v>0</v>
      </c>
    </row>
    <row r="236" spans="1:22" ht="21" thickBot="1" x14ac:dyDescent="0.3">
      <c r="A236" s="1140"/>
      <c r="B236" s="279" t="s">
        <v>34</v>
      </c>
      <c r="C236" s="279" t="s">
        <v>35</v>
      </c>
      <c r="D236" s="279" t="s">
        <v>5600</v>
      </c>
      <c r="E236" s="840" t="s">
        <v>5601</v>
      </c>
      <c r="F236" s="840"/>
      <c r="G236" s="1145"/>
      <c r="H236" s="1146"/>
      <c r="I236" s="1147"/>
      <c r="J236" s="149" t="s">
        <v>5630</v>
      </c>
      <c r="K236" s="82"/>
      <c r="L236" s="82"/>
      <c r="M236" s="150"/>
      <c r="N236" s="119"/>
      <c r="V236" s="151"/>
    </row>
    <row r="237" spans="1:22" ht="13.8" thickBot="1" x14ac:dyDescent="0.3">
      <c r="A237" s="1141"/>
      <c r="B237" s="152"/>
      <c r="C237" s="152"/>
      <c r="D237" s="153"/>
      <c r="E237" s="154" t="s">
        <v>5605</v>
      </c>
      <c r="F237" s="155"/>
      <c r="G237" s="1148"/>
      <c r="H237" s="1149"/>
      <c r="I237" s="1150"/>
      <c r="J237" s="149" t="s">
        <v>5631</v>
      </c>
      <c r="K237" s="82"/>
      <c r="L237" s="82"/>
      <c r="M237" s="150"/>
      <c r="N237" s="119"/>
      <c r="V237" s="151"/>
    </row>
    <row r="238" spans="1:22" ht="21.6" thickTop="1" thickBot="1" x14ac:dyDescent="0.3">
      <c r="A238" s="1139">
        <f>A234+1</f>
        <v>56</v>
      </c>
      <c r="B238" s="277" t="s">
        <v>22</v>
      </c>
      <c r="C238" s="277" t="s">
        <v>23</v>
      </c>
      <c r="D238" s="277" t="s">
        <v>5593</v>
      </c>
      <c r="E238" s="837" t="s">
        <v>5594</v>
      </c>
      <c r="F238" s="837"/>
      <c r="G238" s="837" t="s">
        <v>17</v>
      </c>
      <c r="H238" s="771"/>
      <c r="I238" s="276"/>
      <c r="J238" s="313" t="s">
        <v>5608</v>
      </c>
      <c r="K238" s="314"/>
      <c r="L238" s="314"/>
      <c r="M238" s="315"/>
      <c r="N238" s="119"/>
      <c r="V238" s="151"/>
    </row>
    <row r="239" spans="1:22" ht="13.8" thickBot="1" x14ac:dyDescent="0.3">
      <c r="A239" s="1140"/>
      <c r="B239" s="142"/>
      <c r="C239" s="142"/>
      <c r="D239" s="143"/>
      <c r="E239" s="142"/>
      <c r="F239" s="142"/>
      <c r="G239" s="726"/>
      <c r="H239" s="1143"/>
      <c r="I239" s="1144"/>
      <c r="J239" s="78" t="s">
        <v>5608</v>
      </c>
      <c r="K239" s="78"/>
      <c r="L239" s="78"/>
      <c r="M239" s="145"/>
      <c r="N239" s="119"/>
      <c r="V239" s="151">
        <f>G239</f>
        <v>0</v>
      </c>
    </row>
    <row r="240" spans="1:22" ht="21" thickBot="1" x14ac:dyDescent="0.3">
      <c r="A240" s="1140"/>
      <c r="B240" s="279" t="s">
        <v>34</v>
      </c>
      <c r="C240" s="279" t="s">
        <v>35</v>
      </c>
      <c r="D240" s="279" t="s">
        <v>5600</v>
      </c>
      <c r="E240" s="840" t="s">
        <v>5601</v>
      </c>
      <c r="F240" s="840"/>
      <c r="G240" s="1145"/>
      <c r="H240" s="1146"/>
      <c r="I240" s="1147"/>
      <c r="J240" s="149" t="s">
        <v>5630</v>
      </c>
      <c r="K240" s="82"/>
      <c r="L240" s="82"/>
      <c r="M240" s="150"/>
      <c r="N240" s="119"/>
      <c r="V240" s="151"/>
    </row>
    <row r="241" spans="1:22" ht="13.8" thickBot="1" x14ac:dyDescent="0.3">
      <c r="A241" s="1141"/>
      <c r="B241" s="152"/>
      <c r="C241" s="152"/>
      <c r="D241" s="153"/>
      <c r="E241" s="154" t="s">
        <v>5605</v>
      </c>
      <c r="F241" s="155"/>
      <c r="G241" s="1148"/>
      <c r="H241" s="1149"/>
      <c r="I241" s="1150"/>
      <c r="J241" s="149" t="s">
        <v>5631</v>
      </c>
      <c r="K241" s="82"/>
      <c r="L241" s="82"/>
      <c r="M241" s="150"/>
      <c r="N241" s="119"/>
      <c r="V241" s="151"/>
    </row>
    <row r="242" spans="1:22" ht="21.6" thickTop="1" thickBot="1" x14ac:dyDescent="0.3">
      <c r="A242" s="1139">
        <f>A238+1</f>
        <v>57</v>
      </c>
      <c r="B242" s="277" t="s">
        <v>22</v>
      </c>
      <c r="C242" s="277" t="s">
        <v>23</v>
      </c>
      <c r="D242" s="277" t="s">
        <v>5593</v>
      </c>
      <c r="E242" s="837" t="s">
        <v>5594</v>
      </c>
      <c r="F242" s="837"/>
      <c r="G242" s="837" t="s">
        <v>17</v>
      </c>
      <c r="H242" s="771"/>
      <c r="I242" s="276"/>
      <c r="J242" s="313" t="s">
        <v>5608</v>
      </c>
      <c r="K242" s="314"/>
      <c r="L242" s="314"/>
      <c r="M242" s="315"/>
      <c r="N242" s="119"/>
      <c r="V242" s="151"/>
    </row>
    <row r="243" spans="1:22" ht="13.8" thickBot="1" x14ac:dyDescent="0.3">
      <c r="A243" s="1140"/>
      <c r="B243" s="142"/>
      <c r="C243" s="142"/>
      <c r="D243" s="143"/>
      <c r="E243" s="142"/>
      <c r="F243" s="142"/>
      <c r="G243" s="726"/>
      <c r="H243" s="1143"/>
      <c r="I243" s="1144"/>
      <c r="J243" s="78" t="s">
        <v>5608</v>
      </c>
      <c r="K243" s="78"/>
      <c r="L243" s="78"/>
      <c r="M243" s="145"/>
      <c r="N243" s="119"/>
      <c r="V243" s="151">
        <f>G243</f>
        <v>0</v>
      </c>
    </row>
    <row r="244" spans="1:22" ht="21" thickBot="1" x14ac:dyDescent="0.3">
      <c r="A244" s="1140"/>
      <c r="B244" s="279" t="s">
        <v>34</v>
      </c>
      <c r="C244" s="279" t="s">
        <v>35</v>
      </c>
      <c r="D244" s="279" t="s">
        <v>5600</v>
      </c>
      <c r="E244" s="840" t="s">
        <v>5601</v>
      </c>
      <c r="F244" s="840"/>
      <c r="G244" s="1145"/>
      <c r="H244" s="1146"/>
      <c r="I244" s="1147"/>
      <c r="J244" s="149" t="s">
        <v>5630</v>
      </c>
      <c r="K244" s="82"/>
      <c r="L244" s="82"/>
      <c r="M244" s="150"/>
      <c r="N244" s="119"/>
      <c r="V244" s="151"/>
    </row>
    <row r="245" spans="1:22" ht="13.8" thickBot="1" x14ac:dyDescent="0.3">
      <c r="A245" s="1141"/>
      <c r="B245" s="152"/>
      <c r="C245" s="152"/>
      <c r="D245" s="153"/>
      <c r="E245" s="154" t="s">
        <v>5605</v>
      </c>
      <c r="F245" s="155"/>
      <c r="G245" s="1148"/>
      <c r="H245" s="1149"/>
      <c r="I245" s="1150"/>
      <c r="J245" s="149" t="s">
        <v>5631</v>
      </c>
      <c r="K245" s="82"/>
      <c r="L245" s="82"/>
      <c r="M245" s="150"/>
      <c r="N245" s="119"/>
      <c r="V245" s="151"/>
    </row>
    <row r="246" spans="1:22" ht="21.6" thickTop="1" thickBot="1" x14ac:dyDescent="0.3">
      <c r="A246" s="1139">
        <f>A242+1</f>
        <v>58</v>
      </c>
      <c r="B246" s="277" t="s">
        <v>22</v>
      </c>
      <c r="C246" s="277" t="s">
        <v>23</v>
      </c>
      <c r="D246" s="277" t="s">
        <v>5593</v>
      </c>
      <c r="E246" s="837" t="s">
        <v>5594</v>
      </c>
      <c r="F246" s="837"/>
      <c r="G246" s="837" t="s">
        <v>17</v>
      </c>
      <c r="H246" s="771"/>
      <c r="I246" s="276"/>
      <c r="J246" s="313" t="s">
        <v>5608</v>
      </c>
      <c r="K246" s="314"/>
      <c r="L246" s="314"/>
      <c r="M246" s="315"/>
      <c r="N246" s="119"/>
      <c r="V246" s="151"/>
    </row>
    <row r="247" spans="1:22" ht="13.8" thickBot="1" x14ac:dyDescent="0.3">
      <c r="A247" s="1140"/>
      <c r="B247" s="142"/>
      <c r="C247" s="142"/>
      <c r="D247" s="143"/>
      <c r="E247" s="142"/>
      <c r="F247" s="142"/>
      <c r="G247" s="726"/>
      <c r="H247" s="1143"/>
      <c r="I247" s="1144"/>
      <c r="J247" s="78" t="s">
        <v>5608</v>
      </c>
      <c r="K247" s="78"/>
      <c r="L247" s="78"/>
      <c r="M247" s="145"/>
      <c r="N247" s="119"/>
      <c r="V247" s="151">
        <f>G247</f>
        <v>0</v>
      </c>
    </row>
    <row r="248" spans="1:22" ht="21" thickBot="1" x14ac:dyDescent="0.3">
      <c r="A248" s="1140"/>
      <c r="B248" s="279" t="s">
        <v>34</v>
      </c>
      <c r="C248" s="279" t="s">
        <v>35</v>
      </c>
      <c r="D248" s="279" t="s">
        <v>5600</v>
      </c>
      <c r="E248" s="840" t="s">
        <v>5601</v>
      </c>
      <c r="F248" s="840"/>
      <c r="G248" s="1145"/>
      <c r="H248" s="1146"/>
      <c r="I248" s="1147"/>
      <c r="J248" s="149" t="s">
        <v>5630</v>
      </c>
      <c r="K248" s="82"/>
      <c r="L248" s="82"/>
      <c r="M248" s="150"/>
      <c r="N248" s="119"/>
      <c r="V248" s="151"/>
    </row>
    <row r="249" spans="1:22" ht="13.8" thickBot="1" x14ac:dyDescent="0.3">
      <c r="A249" s="1141"/>
      <c r="B249" s="152"/>
      <c r="C249" s="152"/>
      <c r="D249" s="153"/>
      <c r="E249" s="154" t="s">
        <v>5605</v>
      </c>
      <c r="F249" s="155"/>
      <c r="G249" s="1148"/>
      <c r="H249" s="1149"/>
      <c r="I249" s="1150"/>
      <c r="J249" s="149" t="s">
        <v>5631</v>
      </c>
      <c r="K249" s="82"/>
      <c r="L249" s="82"/>
      <c r="M249" s="150"/>
      <c r="N249" s="119"/>
      <c r="V249" s="151"/>
    </row>
    <row r="250" spans="1:22" ht="21.6" thickTop="1" thickBot="1" x14ac:dyDescent="0.3">
      <c r="A250" s="1139">
        <f>A246+1</f>
        <v>59</v>
      </c>
      <c r="B250" s="277" t="s">
        <v>22</v>
      </c>
      <c r="C250" s="277" t="s">
        <v>23</v>
      </c>
      <c r="D250" s="277" t="s">
        <v>5593</v>
      </c>
      <c r="E250" s="837" t="s">
        <v>5594</v>
      </c>
      <c r="F250" s="837"/>
      <c r="G250" s="837" t="s">
        <v>17</v>
      </c>
      <c r="H250" s="771"/>
      <c r="I250" s="276"/>
      <c r="J250" s="313" t="s">
        <v>5608</v>
      </c>
      <c r="K250" s="314"/>
      <c r="L250" s="314"/>
      <c r="M250" s="315"/>
      <c r="N250" s="119"/>
      <c r="V250" s="151"/>
    </row>
    <row r="251" spans="1:22" ht="13.8" thickBot="1" x14ac:dyDescent="0.3">
      <c r="A251" s="1140"/>
      <c r="B251" s="142"/>
      <c r="C251" s="142"/>
      <c r="D251" s="143"/>
      <c r="E251" s="142"/>
      <c r="F251" s="142"/>
      <c r="G251" s="726"/>
      <c r="H251" s="1143"/>
      <c r="I251" s="1144"/>
      <c r="J251" s="78" t="s">
        <v>5608</v>
      </c>
      <c r="K251" s="78"/>
      <c r="L251" s="78"/>
      <c r="M251" s="145"/>
      <c r="N251" s="119"/>
      <c r="V251" s="151">
        <f>G251</f>
        <v>0</v>
      </c>
    </row>
    <row r="252" spans="1:22" ht="21" thickBot="1" x14ac:dyDescent="0.3">
      <c r="A252" s="1140"/>
      <c r="B252" s="279" t="s">
        <v>34</v>
      </c>
      <c r="C252" s="279" t="s">
        <v>35</v>
      </c>
      <c r="D252" s="279" t="s">
        <v>5600</v>
      </c>
      <c r="E252" s="840" t="s">
        <v>5601</v>
      </c>
      <c r="F252" s="840"/>
      <c r="G252" s="1145"/>
      <c r="H252" s="1146"/>
      <c r="I252" s="1147"/>
      <c r="J252" s="149" t="s">
        <v>5630</v>
      </c>
      <c r="K252" s="82"/>
      <c r="L252" s="82"/>
      <c r="M252" s="150"/>
      <c r="N252" s="119"/>
      <c r="V252" s="151"/>
    </row>
    <row r="253" spans="1:22" ht="13.8" thickBot="1" x14ac:dyDescent="0.3">
      <c r="A253" s="1141"/>
      <c r="B253" s="152"/>
      <c r="C253" s="152"/>
      <c r="D253" s="153"/>
      <c r="E253" s="154" t="s">
        <v>5605</v>
      </c>
      <c r="F253" s="155"/>
      <c r="G253" s="1148"/>
      <c r="H253" s="1149"/>
      <c r="I253" s="1150"/>
      <c r="J253" s="149" t="s">
        <v>5631</v>
      </c>
      <c r="K253" s="82"/>
      <c r="L253" s="82"/>
      <c r="M253" s="150"/>
      <c r="N253" s="119"/>
      <c r="V253" s="151"/>
    </row>
    <row r="254" spans="1:22" ht="21.6" thickTop="1" thickBot="1" x14ac:dyDescent="0.3">
      <c r="A254" s="1139">
        <f>A250+1</f>
        <v>60</v>
      </c>
      <c r="B254" s="277" t="s">
        <v>22</v>
      </c>
      <c r="C254" s="277" t="s">
        <v>23</v>
      </c>
      <c r="D254" s="277" t="s">
        <v>5593</v>
      </c>
      <c r="E254" s="837" t="s">
        <v>5594</v>
      </c>
      <c r="F254" s="837"/>
      <c r="G254" s="837" t="s">
        <v>17</v>
      </c>
      <c r="H254" s="771"/>
      <c r="I254" s="276"/>
      <c r="J254" s="313" t="s">
        <v>5608</v>
      </c>
      <c r="K254" s="314"/>
      <c r="L254" s="314"/>
      <c r="M254" s="315"/>
      <c r="N254" s="119"/>
      <c r="V254" s="151"/>
    </row>
    <row r="255" spans="1:22" ht="13.8" thickBot="1" x14ac:dyDescent="0.3">
      <c r="A255" s="1140"/>
      <c r="B255" s="142"/>
      <c r="C255" s="142"/>
      <c r="D255" s="143"/>
      <c r="E255" s="142"/>
      <c r="F255" s="142"/>
      <c r="G255" s="726"/>
      <c r="H255" s="1143"/>
      <c r="I255" s="1144"/>
      <c r="J255" s="78" t="s">
        <v>5608</v>
      </c>
      <c r="K255" s="78"/>
      <c r="L255" s="78"/>
      <c r="M255" s="145"/>
      <c r="N255" s="119"/>
      <c r="V255" s="151">
        <f>G255</f>
        <v>0</v>
      </c>
    </row>
    <row r="256" spans="1:22" ht="21" thickBot="1" x14ac:dyDescent="0.3">
      <c r="A256" s="1140"/>
      <c r="B256" s="279" t="s">
        <v>34</v>
      </c>
      <c r="C256" s="279" t="s">
        <v>35</v>
      </c>
      <c r="D256" s="279" t="s">
        <v>5600</v>
      </c>
      <c r="E256" s="840" t="s">
        <v>5601</v>
      </c>
      <c r="F256" s="840"/>
      <c r="G256" s="1145"/>
      <c r="H256" s="1146"/>
      <c r="I256" s="1147"/>
      <c r="J256" s="149" t="s">
        <v>5630</v>
      </c>
      <c r="K256" s="82"/>
      <c r="L256" s="82"/>
      <c r="M256" s="150"/>
      <c r="N256" s="119"/>
      <c r="V256" s="151"/>
    </row>
    <row r="257" spans="1:22" ht="13.8" thickBot="1" x14ac:dyDescent="0.3">
      <c r="A257" s="1141"/>
      <c r="B257" s="152"/>
      <c r="C257" s="152"/>
      <c r="D257" s="153"/>
      <c r="E257" s="154" t="s">
        <v>5605</v>
      </c>
      <c r="F257" s="155"/>
      <c r="G257" s="1148"/>
      <c r="H257" s="1149"/>
      <c r="I257" s="1150"/>
      <c r="J257" s="149" t="s">
        <v>5631</v>
      </c>
      <c r="K257" s="82"/>
      <c r="L257" s="82"/>
      <c r="M257" s="150"/>
      <c r="N257" s="119"/>
      <c r="V257" s="151"/>
    </row>
    <row r="258" spans="1:22" ht="21.6" thickTop="1" thickBot="1" x14ac:dyDescent="0.3">
      <c r="A258" s="1139">
        <f>A254+1</f>
        <v>61</v>
      </c>
      <c r="B258" s="277" t="s">
        <v>22</v>
      </c>
      <c r="C258" s="277" t="s">
        <v>23</v>
      </c>
      <c r="D258" s="277" t="s">
        <v>5593</v>
      </c>
      <c r="E258" s="837" t="s">
        <v>5594</v>
      </c>
      <c r="F258" s="837"/>
      <c r="G258" s="837" t="s">
        <v>17</v>
      </c>
      <c r="H258" s="771"/>
      <c r="I258" s="276"/>
      <c r="J258" s="313" t="s">
        <v>5608</v>
      </c>
      <c r="K258" s="314"/>
      <c r="L258" s="314"/>
      <c r="M258" s="315"/>
      <c r="N258" s="119"/>
      <c r="V258" s="151"/>
    </row>
    <row r="259" spans="1:22" ht="13.8" thickBot="1" x14ac:dyDescent="0.3">
      <c r="A259" s="1140"/>
      <c r="B259" s="142"/>
      <c r="C259" s="142"/>
      <c r="D259" s="143"/>
      <c r="E259" s="142"/>
      <c r="F259" s="142"/>
      <c r="G259" s="726"/>
      <c r="H259" s="1143"/>
      <c r="I259" s="1144"/>
      <c r="J259" s="78" t="s">
        <v>5608</v>
      </c>
      <c r="K259" s="78"/>
      <c r="L259" s="78"/>
      <c r="M259" s="145"/>
      <c r="N259" s="119"/>
      <c r="V259" s="151">
        <f>G259</f>
        <v>0</v>
      </c>
    </row>
    <row r="260" spans="1:22" ht="21" thickBot="1" x14ac:dyDescent="0.3">
      <c r="A260" s="1140"/>
      <c r="B260" s="279" t="s">
        <v>34</v>
      </c>
      <c r="C260" s="279" t="s">
        <v>35</v>
      </c>
      <c r="D260" s="279" t="s">
        <v>5600</v>
      </c>
      <c r="E260" s="840" t="s">
        <v>5601</v>
      </c>
      <c r="F260" s="840"/>
      <c r="G260" s="1145"/>
      <c r="H260" s="1146"/>
      <c r="I260" s="1147"/>
      <c r="J260" s="149" t="s">
        <v>5630</v>
      </c>
      <c r="K260" s="82"/>
      <c r="L260" s="82"/>
      <c r="M260" s="150"/>
      <c r="N260" s="119"/>
      <c r="V260" s="151"/>
    </row>
    <row r="261" spans="1:22" ht="13.8" thickBot="1" x14ac:dyDescent="0.3">
      <c r="A261" s="1141"/>
      <c r="B261" s="152"/>
      <c r="C261" s="152"/>
      <c r="D261" s="153"/>
      <c r="E261" s="154" t="s">
        <v>5605</v>
      </c>
      <c r="F261" s="155"/>
      <c r="G261" s="1148"/>
      <c r="H261" s="1149"/>
      <c r="I261" s="1150"/>
      <c r="J261" s="149" t="s">
        <v>5631</v>
      </c>
      <c r="K261" s="82"/>
      <c r="L261" s="82"/>
      <c r="M261" s="150"/>
      <c r="N261" s="119"/>
      <c r="V261" s="151"/>
    </row>
    <row r="262" spans="1:22" ht="21.6" thickTop="1" thickBot="1" x14ac:dyDescent="0.3">
      <c r="A262" s="1139">
        <f>A258+1</f>
        <v>62</v>
      </c>
      <c r="B262" s="277" t="s">
        <v>22</v>
      </c>
      <c r="C262" s="277" t="s">
        <v>23</v>
      </c>
      <c r="D262" s="277" t="s">
        <v>5593</v>
      </c>
      <c r="E262" s="837" t="s">
        <v>5594</v>
      </c>
      <c r="F262" s="837"/>
      <c r="G262" s="837" t="s">
        <v>17</v>
      </c>
      <c r="H262" s="771"/>
      <c r="I262" s="276"/>
      <c r="J262" s="313" t="s">
        <v>5608</v>
      </c>
      <c r="K262" s="314"/>
      <c r="L262" s="314"/>
      <c r="M262" s="315"/>
      <c r="N262" s="119"/>
      <c r="V262" s="151"/>
    </row>
    <row r="263" spans="1:22" ht="13.8" thickBot="1" x14ac:dyDescent="0.3">
      <c r="A263" s="1140"/>
      <c r="B263" s="142"/>
      <c r="C263" s="142"/>
      <c r="D263" s="143"/>
      <c r="E263" s="142"/>
      <c r="F263" s="142"/>
      <c r="G263" s="726"/>
      <c r="H263" s="1143"/>
      <c r="I263" s="1144"/>
      <c r="J263" s="78" t="s">
        <v>5608</v>
      </c>
      <c r="K263" s="78"/>
      <c r="L263" s="78"/>
      <c r="M263" s="145"/>
      <c r="N263" s="119"/>
      <c r="V263" s="151">
        <f>G263</f>
        <v>0</v>
      </c>
    </row>
    <row r="264" spans="1:22" ht="21" thickBot="1" x14ac:dyDescent="0.3">
      <c r="A264" s="1140"/>
      <c r="B264" s="279" t="s">
        <v>34</v>
      </c>
      <c r="C264" s="279" t="s">
        <v>35</v>
      </c>
      <c r="D264" s="279" t="s">
        <v>5600</v>
      </c>
      <c r="E264" s="840" t="s">
        <v>5601</v>
      </c>
      <c r="F264" s="840"/>
      <c r="G264" s="1145"/>
      <c r="H264" s="1146"/>
      <c r="I264" s="1147"/>
      <c r="J264" s="149" t="s">
        <v>5630</v>
      </c>
      <c r="K264" s="82"/>
      <c r="L264" s="82"/>
      <c r="M264" s="150"/>
      <c r="N264" s="119"/>
      <c r="V264" s="151"/>
    </row>
    <row r="265" spans="1:22" ht="13.8" thickBot="1" x14ac:dyDescent="0.3">
      <c r="A265" s="1141"/>
      <c r="B265" s="152"/>
      <c r="C265" s="152"/>
      <c r="D265" s="153"/>
      <c r="E265" s="154" t="s">
        <v>5605</v>
      </c>
      <c r="F265" s="155"/>
      <c r="G265" s="1148"/>
      <c r="H265" s="1149"/>
      <c r="I265" s="1150"/>
      <c r="J265" s="149" t="s">
        <v>5631</v>
      </c>
      <c r="K265" s="82"/>
      <c r="L265" s="82"/>
      <c r="M265" s="150"/>
      <c r="N265" s="119"/>
      <c r="V265" s="151"/>
    </row>
    <row r="266" spans="1:22" ht="21.6" thickTop="1" thickBot="1" x14ac:dyDescent="0.3">
      <c r="A266" s="1139">
        <f>A262+1</f>
        <v>63</v>
      </c>
      <c r="B266" s="277" t="s">
        <v>22</v>
      </c>
      <c r="C266" s="277" t="s">
        <v>23</v>
      </c>
      <c r="D266" s="277" t="s">
        <v>5593</v>
      </c>
      <c r="E266" s="837" t="s">
        <v>5594</v>
      </c>
      <c r="F266" s="837"/>
      <c r="G266" s="837" t="s">
        <v>17</v>
      </c>
      <c r="H266" s="771"/>
      <c r="I266" s="276"/>
      <c r="J266" s="313" t="s">
        <v>5608</v>
      </c>
      <c r="K266" s="314"/>
      <c r="L266" s="314"/>
      <c r="M266" s="315"/>
      <c r="N266" s="119"/>
      <c r="V266" s="151"/>
    </row>
    <row r="267" spans="1:22" ht="13.8" thickBot="1" x14ac:dyDescent="0.3">
      <c r="A267" s="1140"/>
      <c r="B267" s="142"/>
      <c r="C267" s="142"/>
      <c r="D267" s="143"/>
      <c r="E267" s="142"/>
      <c r="F267" s="142"/>
      <c r="G267" s="726"/>
      <c r="H267" s="1143"/>
      <c r="I267" s="1144"/>
      <c r="J267" s="78" t="s">
        <v>5608</v>
      </c>
      <c r="K267" s="78"/>
      <c r="L267" s="78"/>
      <c r="M267" s="145"/>
      <c r="N267" s="119"/>
      <c r="V267" s="151">
        <f>G267</f>
        <v>0</v>
      </c>
    </row>
    <row r="268" spans="1:22" ht="21" thickBot="1" x14ac:dyDescent="0.3">
      <c r="A268" s="1140"/>
      <c r="B268" s="279" t="s">
        <v>34</v>
      </c>
      <c r="C268" s="279" t="s">
        <v>35</v>
      </c>
      <c r="D268" s="279" t="s">
        <v>5600</v>
      </c>
      <c r="E268" s="840" t="s">
        <v>5601</v>
      </c>
      <c r="F268" s="840"/>
      <c r="G268" s="1145"/>
      <c r="H268" s="1146"/>
      <c r="I268" s="1147"/>
      <c r="J268" s="149" t="s">
        <v>5630</v>
      </c>
      <c r="K268" s="82"/>
      <c r="L268" s="82"/>
      <c r="M268" s="150"/>
      <c r="N268" s="119"/>
      <c r="V268" s="151"/>
    </row>
    <row r="269" spans="1:22" ht="13.8" thickBot="1" x14ac:dyDescent="0.3">
      <c r="A269" s="1141"/>
      <c r="B269" s="152"/>
      <c r="C269" s="152"/>
      <c r="D269" s="153"/>
      <c r="E269" s="154" t="s">
        <v>5605</v>
      </c>
      <c r="F269" s="155"/>
      <c r="G269" s="1148"/>
      <c r="H269" s="1149"/>
      <c r="I269" s="1150"/>
      <c r="J269" s="149" t="s">
        <v>5631</v>
      </c>
      <c r="K269" s="82"/>
      <c r="L269" s="82"/>
      <c r="M269" s="150"/>
      <c r="N269" s="119"/>
      <c r="V269" s="151"/>
    </row>
    <row r="270" spans="1:22" ht="21.6" thickTop="1" thickBot="1" x14ac:dyDescent="0.3">
      <c r="A270" s="1139">
        <f>A266+1</f>
        <v>64</v>
      </c>
      <c r="B270" s="277" t="s">
        <v>22</v>
      </c>
      <c r="C270" s="277" t="s">
        <v>23</v>
      </c>
      <c r="D270" s="277" t="s">
        <v>5593</v>
      </c>
      <c r="E270" s="837" t="s">
        <v>5594</v>
      </c>
      <c r="F270" s="837"/>
      <c r="G270" s="837" t="s">
        <v>17</v>
      </c>
      <c r="H270" s="771"/>
      <c r="I270" s="276"/>
      <c r="J270" s="313" t="s">
        <v>5608</v>
      </c>
      <c r="K270" s="314"/>
      <c r="L270" s="314"/>
      <c r="M270" s="315"/>
      <c r="N270" s="119"/>
      <c r="V270" s="151"/>
    </row>
    <row r="271" spans="1:22" ht="13.8" thickBot="1" x14ac:dyDescent="0.3">
      <c r="A271" s="1140"/>
      <c r="B271" s="142"/>
      <c r="C271" s="142"/>
      <c r="D271" s="143"/>
      <c r="E271" s="142"/>
      <c r="F271" s="142"/>
      <c r="G271" s="726"/>
      <c r="H271" s="1143"/>
      <c r="I271" s="1144"/>
      <c r="J271" s="78" t="s">
        <v>5608</v>
      </c>
      <c r="K271" s="78"/>
      <c r="L271" s="78"/>
      <c r="M271" s="145"/>
      <c r="N271" s="119"/>
      <c r="V271" s="151">
        <f>G271</f>
        <v>0</v>
      </c>
    </row>
    <row r="272" spans="1:22" ht="21" thickBot="1" x14ac:dyDescent="0.3">
      <c r="A272" s="1140"/>
      <c r="B272" s="279" t="s">
        <v>34</v>
      </c>
      <c r="C272" s="279" t="s">
        <v>35</v>
      </c>
      <c r="D272" s="279" t="s">
        <v>5600</v>
      </c>
      <c r="E272" s="840" t="s">
        <v>5601</v>
      </c>
      <c r="F272" s="840"/>
      <c r="G272" s="1145"/>
      <c r="H272" s="1146"/>
      <c r="I272" s="1147"/>
      <c r="J272" s="149" t="s">
        <v>5630</v>
      </c>
      <c r="K272" s="82"/>
      <c r="L272" s="82"/>
      <c r="M272" s="150"/>
      <c r="N272" s="119"/>
      <c r="V272" s="151"/>
    </row>
    <row r="273" spans="1:22" ht="13.8" thickBot="1" x14ac:dyDescent="0.3">
      <c r="A273" s="1141"/>
      <c r="B273" s="152"/>
      <c r="C273" s="152"/>
      <c r="D273" s="153"/>
      <c r="E273" s="154" t="s">
        <v>5605</v>
      </c>
      <c r="F273" s="155"/>
      <c r="G273" s="1148"/>
      <c r="H273" s="1149"/>
      <c r="I273" s="1150"/>
      <c r="J273" s="149" t="s">
        <v>5631</v>
      </c>
      <c r="K273" s="82"/>
      <c r="L273" s="82"/>
      <c r="M273" s="150"/>
      <c r="N273" s="119"/>
      <c r="V273" s="151"/>
    </row>
    <row r="274" spans="1:22" ht="21.6" thickTop="1" thickBot="1" x14ac:dyDescent="0.3">
      <c r="A274" s="1139">
        <f>A270+1</f>
        <v>65</v>
      </c>
      <c r="B274" s="277" t="s">
        <v>22</v>
      </c>
      <c r="C274" s="277" t="s">
        <v>23</v>
      </c>
      <c r="D274" s="277" t="s">
        <v>5593</v>
      </c>
      <c r="E274" s="837" t="s">
        <v>5594</v>
      </c>
      <c r="F274" s="837"/>
      <c r="G274" s="837" t="s">
        <v>17</v>
      </c>
      <c r="H274" s="771"/>
      <c r="I274" s="276"/>
      <c r="J274" s="313" t="s">
        <v>5608</v>
      </c>
      <c r="K274" s="314"/>
      <c r="L274" s="314"/>
      <c r="M274" s="315"/>
      <c r="N274" s="119"/>
      <c r="V274" s="151"/>
    </row>
    <row r="275" spans="1:22" ht="13.8" thickBot="1" x14ac:dyDescent="0.3">
      <c r="A275" s="1140"/>
      <c r="B275" s="142"/>
      <c r="C275" s="142"/>
      <c r="D275" s="143"/>
      <c r="E275" s="142"/>
      <c r="F275" s="142"/>
      <c r="G275" s="726"/>
      <c r="H275" s="1143"/>
      <c r="I275" s="1144"/>
      <c r="J275" s="78" t="s">
        <v>5608</v>
      </c>
      <c r="K275" s="78"/>
      <c r="L275" s="78"/>
      <c r="M275" s="145"/>
      <c r="N275" s="119"/>
      <c r="V275" s="151">
        <f>G275</f>
        <v>0</v>
      </c>
    </row>
    <row r="276" spans="1:22" ht="21" thickBot="1" x14ac:dyDescent="0.3">
      <c r="A276" s="1140"/>
      <c r="B276" s="279" t="s">
        <v>34</v>
      </c>
      <c r="C276" s="279" t="s">
        <v>35</v>
      </c>
      <c r="D276" s="279" t="s">
        <v>5600</v>
      </c>
      <c r="E276" s="840" t="s">
        <v>5601</v>
      </c>
      <c r="F276" s="840"/>
      <c r="G276" s="1145"/>
      <c r="H276" s="1146"/>
      <c r="I276" s="1147"/>
      <c r="J276" s="149" t="s">
        <v>5630</v>
      </c>
      <c r="K276" s="82"/>
      <c r="L276" s="82"/>
      <c r="M276" s="150"/>
      <c r="N276" s="119"/>
      <c r="V276" s="151"/>
    </row>
    <row r="277" spans="1:22" ht="13.8" thickBot="1" x14ac:dyDescent="0.3">
      <c r="A277" s="1141"/>
      <c r="B277" s="152"/>
      <c r="C277" s="152"/>
      <c r="D277" s="153"/>
      <c r="E277" s="154" t="s">
        <v>5605</v>
      </c>
      <c r="F277" s="155"/>
      <c r="G277" s="1148"/>
      <c r="H277" s="1149"/>
      <c r="I277" s="1150"/>
      <c r="J277" s="149" t="s">
        <v>5631</v>
      </c>
      <c r="K277" s="82"/>
      <c r="L277" s="82"/>
      <c r="M277" s="150"/>
      <c r="N277" s="119"/>
      <c r="V277" s="151"/>
    </row>
    <row r="278" spans="1:22" ht="21.6" thickTop="1" thickBot="1" x14ac:dyDescent="0.3">
      <c r="A278" s="1139">
        <f>A274+1</f>
        <v>66</v>
      </c>
      <c r="B278" s="277" t="s">
        <v>22</v>
      </c>
      <c r="C278" s="277" t="s">
        <v>23</v>
      </c>
      <c r="D278" s="277" t="s">
        <v>5593</v>
      </c>
      <c r="E278" s="837" t="s">
        <v>5594</v>
      </c>
      <c r="F278" s="837"/>
      <c r="G278" s="837" t="s">
        <v>17</v>
      </c>
      <c r="H278" s="771"/>
      <c r="I278" s="276"/>
      <c r="J278" s="313" t="s">
        <v>5608</v>
      </c>
      <c r="K278" s="314"/>
      <c r="L278" s="314"/>
      <c r="M278" s="315"/>
      <c r="N278" s="119"/>
      <c r="V278" s="151"/>
    </row>
    <row r="279" spans="1:22" ht="13.8" thickBot="1" x14ac:dyDescent="0.3">
      <c r="A279" s="1140"/>
      <c r="B279" s="142"/>
      <c r="C279" s="142"/>
      <c r="D279" s="143"/>
      <c r="E279" s="142"/>
      <c r="F279" s="142"/>
      <c r="G279" s="726"/>
      <c r="H279" s="1143"/>
      <c r="I279" s="1144"/>
      <c r="J279" s="78" t="s">
        <v>5608</v>
      </c>
      <c r="K279" s="78"/>
      <c r="L279" s="78"/>
      <c r="M279" s="145"/>
      <c r="N279" s="119"/>
      <c r="V279" s="151">
        <f>G279</f>
        <v>0</v>
      </c>
    </row>
    <row r="280" spans="1:22" ht="21" thickBot="1" x14ac:dyDescent="0.3">
      <c r="A280" s="1140"/>
      <c r="B280" s="279" t="s">
        <v>34</v>
      </c>
      <c r="C280" s="279" t="s">
        <v>35</v>
      </c>
      <c r="D280" s="279" t="s">
        <v>5600</v>
      </c>
      <c r="E280" s="840" t="s">
        <v>5601</v>
      </c>
      <c r="F280" s="840"/>
      <c r="G280" s="1145"/>
      <c r="H280" s="1146"/>
      <c r="I280" s="1147"/>
      <c r="J280" s="149" t="s">
        <v>5630</v>
      </c>
      <c r="K280" s="82"/>
      <c r="L280" s="82"/>
      <c r="M280" s="150"/>
      <c r="N280" s="119"/>
      <c r="V280" s="151"/>
    </row>
    <row r="281" spans="1:22" ht="13.8" thickBot="1" x14ac:dyDescent="0.3">
      <c r="A281" s="1141"/>
      <c r="B281" s="152"/>
      <c r="C281" s="152"/>
      <c r="D281" s="153"/>
      <c r="E281" s="154" t="s">
        <v>5605</v>
      </c>
      <c r="F281" s="155"/>
      <c r="G281" s="1148"/>
      <c r="H281" s="1149"/>
      <c r="I281" s="1150"/>
      <c r="J281" s="149" t="s">
        <v>5631</v>
      </c>
      <c r="K281" s="82"/>
      <c r="L281" s="82"/>
      <c r="M281" s="150"/>
      <c r="N281" s="119"/>
      <c r="V281" s="151"/>
    </row>
    <row r="282" spans="1:22" ht="21.6" thickTop="1" thickBot="1" x14ac:dyDescent="0.3">
      <c r="A282" s="1139">
        <f>A278+1</f>
        <v>67</v>
      </c>
      <c r="B282" s="277" t="s">
        <v>22</v>
      </c>
      <c r="C282" s="277" t="s">
        <v>23</v>
      </c>
      <c r="D282" s="277" t="s">
        <v>5593</v>
      </c>
      <c r="E282" s="837" t="s">
        <v>5594</v>
      </c>
      <c r="F282" s="837"/>
      <c r="G282" s="837" t="s">
        <v>17</v>
      </c>
      <c r="H282" s="771"/>
      <c r="I282" s="276"/>
      <c r="J282" s="313" t="s">
        <v>5608</v>
      </c>
      <c r="K282" s="314"/>
      <c r="L282" s="314"/>
      <c r="M282" s="315"/>
      <c r="N282" s="119"/>
      <c r="V282" s="151"/>
    </row>
    <row r="283" spans="1:22" ht="13.8" thickBot="1" x14ac:dyDescent="0.3">
      <c r="A283" s="1140"/>
      <c r="B283" s="142"/>
      <c r="C283" s="142"/>
      <c r="D283" s="143"/>
      <c r="E283" s="142"/>
      <c r="F283" s="142"/>
      <c r="G283" s="726"/>
      <c r="H283" s="1143"/>
      <c r="I283" s="1144"/>
      <c r="J283" s="78" t="s">
        <v>5608</v>
      </c>
      <c r="K283" s="78"/>
      <c r="L283" s="78"/>
      <c r="M283" s="145"/>
      <c r="N283" s="119"/>
      <c r="V283" s="151">
        <f>G283</f>
        <v>0</v>
      </c>
    </row>
    <row r="284" spans="1:22" ht="21" thickBot="1" x14ac:dyDescent="0.3">
      <c r="A284" s="1140"/>
      <c r="B284" s="279" t="s">
        <v>34</v>
      </c>
      <c r="C284" s="279" t="s">
        <v>35</v>
      </c>
      <c r="D284" s="279" t="s">
        <v>5600</v>
      </c>
      <c r="E284" s="840" t="s">
        <v>5601</v>
      </c>
      <c r="F284" s="840"/>
      <c r="G284" s="1145"/>
      <c r="H284" s="1146"/>
      <c r="I284" s="1147"/>
      <c r="J284" s="149" t="s">
        <v>5630</v>
      </c>
      <c r="K284" s="82"/>
      <c r="L284" s="82"/>
      <c r="M284" s="150"/>
      <c r="N284" s="119"/>
      <c r="V284" s="151"/>
    </row>
    <row r="285" spans="1:22" ht="13.8" thickBot="1" x14ac:dyDescent="0.3">
      <c r="A285" s="1141"/>
      <c r="B285" s="152"/>
      <c r="C285" s="152"/>
      <c r="D285" s="153"/>
      <c r="E285" s="154" t="s">
        <v>5605</v>
      </c>
      <c r="F285" s="155"/>
      <c r="G285" s="1148"/>
      <c r="H285" s="1149"/>
      <c r="I285" s="1150"/>
      <c r="J285" s="149" t="s">
        <v>5631</v>
      </c>
      <c r="K285" s="82"/>
      <c r="L285" s="82"/>
      <c r="M285" s="150"/>
      <c r="N285" s="119"/>
      <c r="V285" s="151"/>
    </row>
    <row r="286" spans="1:22" ht="21.6" thickTop="1" thickBot="1" x14ac:dyDescent="0.3">
      <c r="A286" s="1139">
        <f>A282+1</f>
        <v>68</v>
      </c>
      <c r="B286" s="277" t="s">
        <v>22</v>
      </c>
      <c r="C286" s="277" t="s">
        <v>23</v>
      </c>
      <c r="D286" s="277" t="s">
        <v>5593</v>
      </c>
      <c r="E286" s="837" t="s">
        <v>5594</v>
      </c>
      <c r="F286" s="837"/>
      <c r="G286" s="837" t="s">
        <v>17</v>
      </c>
      <c r="H286" s="771"/>
      <c r="I286" s="276"/>
      <c r="J286" s="313" t="s">
        <v>5608</v>
      </c>
      <c r="K286" s="314"/>
      <c r="L286" s="314"/>
      <c r="M286" s="315"/>
      <c r="N286" s="119"/>
      <c r="V286" s="151"/>
    </row>
    <row r="287" spans="1:22" ht="13.8" thickBot="1" x14ac:dyDescent="0.3">
      <c r="A287" s="1140"/>
      <c r="B287" s="142"/>
      <c r="C287" s="142"/>
      <c r="D287" s="143"/>
      <c r="E287" s="142"/>
      <c r="F287" s="142"/>
      <c r="G287" s="726"/>
      <c r="H287" s="1143"/>
      <c r="I287" s="1144"/>
      <c r="J287" s="78" t="s">
        <v>5608</v>
      </c>
      <c r="K287" s="78"/>
      <c r="L287" s="78"/>
      <c r="M287" s="145"/>
      <c r="N287" s="119"/>
      <c r="V287" s="151">
        <f>G287</f>
        <v>0</v>
      </c>
    </row>
    <row r="288" spans="1:22" ht="21" thickBot="1" x14ac:dyDescent="0.3">
      <c r="A288" s="1140"/>
      <c r="B288" s="279" t="s">
        <v>34</v>
      </c>
      <c r="C288" s="279" t="s">
        <v>35</v>
      </c>
      <c r="D288" s="279" t="s">
        <v>5600</v>
      </c>
      <c r="E288" s="840" t="s">
        <v>5601</v>
      </c>
      <c r="F288" s="840"/>
      <c r="G288" s="1145"/>
      <c r="H288" s="1146"/>
      <c r="I288" s="1147"/>
      <c r="J288" s="149" t="s">
        <v>5630</v>
      </c>
      <c r="K288" s="82"/>
      <c r="L288" s="82"/>
      <c r="M288" s="150"/>
      <c r="N288" s="119"/>
      <c r="V288" s="151"/>
    </row>
    <row r="289" spans="1:22" ht="13.8" thickBot="1" x14ac:dyDescent="0.3">
      <c r="A289" s="1141"/>
      <c r="B289" s="152"/>
      <c r="C289" s="152"/>
      <c r="D289" s="153"/>
      <c r="E289" s="154" t="s">
        <v>5605</v>
      </c>
      <c r="F289" s="155"/>
      <c r="G289" s="1148"/>
      <c r="H289" s="1149"/>
      <c r="I289" s="1150"/>
      <c r="J289" s="149" t="s">
        <v>5631</v>
      </c>
      <c r="K289" s="82"/>
      <c r="L289" s="82"/>
      <c r="M289" s="150"/>
      <c r="N289" s="119"/>
      <c r="V289" s="151"/>
    </row>
    <row r="290" spans="1:22" ht="21.6" thickTop="1" thickBot="1" x14ac:dyDescent="0.3">
      <c r="A290" s="1139">
        <f>A286+1</f>
        <v>69</v>
      </c>
      <c r="B290" s="277" t="s">
        <v>22</v>
      </c>
      <c r="C290" s="277" t="s">
        <v>23</v>
      </c>
      <c r="D290" s="277" t="s">
        <v>5593</v>
      </c>
      <c r="E290" s="837" t="s">
        <v>5594</v>
      </c>
      <c r="F290" s="837"/>
      <c r="G290" s="837" t="s">
        <v>17</v>
      </c>
      <c r="H290" s="771"/>
      <c r="I290" s="276"/>
      <c r="J290" s="313" t="s">
        <v>5608</v>
      </c>
      <c r="K290" s="314"/>
      <c r="L290" s="314"/>
      <c r="M290" s="315"/>
      <c r="N290" s="119"/>
      <c r="V290" s="151"/>
    </row>
    <row r="291" spans="1:22" ht="13.8" thickBot="1" x14ac:dyDescent="0.3">
      <c r="A291" s="1140"/>
      <c r="B291" s="142"/>
      <c r="C291" s="142"/>
      <c r="D291" s="143"/>
      <c r="E291" s="142"/>
      <c r="F291" s="142"/>
      <c r="G291" s="726"/>
      <c r="H291" s="1143"/>
      <c r="I291" s="1144"/>
      <c r="J291" s="78" t="s">
        <v>5608</v>
      </c>
      <c r="K291" s="78"/>
      <c r="L291" s="78"/>
      <c r="M291" s="145"/>
      <c r="N291" s="119"/>
      <c r="V291" s="151">
        <f>G291</f>
        <v>0</v>
      </c>
    </row>
    <row r="292" spans="1:22" ht="21" thickBot="1" x14ac:dyDescent="0.3">
      <c r="A292" s="1140"/>
      <c r="B292" s="279" t="s">
        <v>34</v>
      </c>
      <c r="C292" s="279" t="s">
        <v>35</v>
      </c>
      <c r="D292" s="279" t="s">
        <v>5600</v>
      </c>
      <c r="E292" s="840" t="s">
        <v>5601</v>
      </c>
      <c r="F292" s="840"/>
      <c r="G292" s="1145"/>
      <c r="H292" s="1146"/>
      <c r="I292" s="1147"/>
      <c r="J292" s="149" t="s">
        <v>5630</v>
      </c>
      <c r="K292" s="82"/>
      <c r="L292" s="82"/>
      <c r="M292" s="150"/>
      <c r="N292" s="119"/>
      <c r="V292" s="151"/>
    </row>
    <row r="293" spans="1:22" ht="13.8" thickBot="1" x14ac:dyDescent="0.3">
      <c r="A293" s="1141"/>
      <c r="B293" s="152"/>
      <c r="C293" s="152"/>
      <c r="D293" s="153"/>
      <c r="E293" s="154" t="s">
        <v>5605</v>
      </c>
      <c r="F293" s="155"/>
      <c r="G293" s="1148"/>
      <c r="H293" s="1149"/>
      <c r="I293" s="1150"/>
      <c r="J293" s="149" t="s">
        <v>5631</v>
      </c>
      <c r="K293" s="82"/>
      <c r="L293" s="82"/>
      <c r="M293" s="150"/>
      <c r="N293" s="119"/>
      <c r="V293" s="151"/>
    </row>
    <row r="294" spans="1:22" ht="21.6" thickTop="1" thickBot="1" x14ac:dyDescent="0.3">
      <c r="A294" s="1139">
        <f>A290+1</f>
        <v>70</v>
      </c>
      <c r="B294" s="277" t="s">
        <v>22</v>
      </c>
      <c r="C294" s="277" t="s">
        <v>23</v>
      </c>
      <c r="D294" s="277" t="s">
        <v>5593</v>
      </c>
      <c r="E294" s="837" t="s">
        <v>5594</v>
      </c>
      <c r="F294" s="837"/>
      <c r="G294" s="837" t="s">
        <v>17</v>
      </c>
      <c r="H294" s="771"/>
      <c r="I294" s="276"/>
      <c r="J294" s="313" t="s">
        <v>5608</v>
      </c>
      <c r="K294" s="314"/>
      <c r="L294" s="314"/>
      <c r="M294" s="315"/>
      <c r="N294" s="119"/>
      <c r="V294" s="151"/>
    </row>
    <row r="295" spans="1:22" ht="13.8" thickBot="1" x14ac:dyDescent="0.3">
      <c r="A295" s="1140"/>
      <c r="B295" s="142"/>
      <c r="C295" s="142"/>
      <c r="D295" s="143"/>
      <c r="E295" s="142"/>
      <c r="F295" s="142"/>
      <c r="G295" s="726"/>
      <c r="H295" s="1143"/>
      <c r="I295" s="1144"/>
      <c r="J295" s="78" t="s">
        <v>5608</v>
      </c>
      <c r="K295" s="78"/>
      <c r="L295" s="78"/>
      <c r="M295" s="145"/>
      <c r="N295" s="119"/>
      <c r="V295" s="151">
        <f>G295</f>
        <v>0</v>
      </c>
    </row>
    <row r="296" spans="1:22" ht="21" thickBot="1" x14ac:dyDescent="0.3">
      <c r="A296" s="1140"/>
      <c r="B296" s="279" t="s">
        <v>34</v>
      </c>
      <c r="C296" s="279" t="s">
        <v>35</v>
      </c>
      <c r="D296" s="279" t="s">
        <v>5600</v>
      </c>
      <c r="E296" s="840" t="s">
        <v>5601</v>
      </c>
      <c r="F296" s="840"/>
      <c r="G296" s="1145"/>
      <c r="H296" s="1146"/>
      <c r="I296" s="1147"/>
      <c r="J296" s="149" t="s">
        <v>5630</v>
      </c>
      <c r="K296" s="82"/>
      <c r="L296" s="82"/>
      <c r="M296" s="150"/>
      <c r="N296" s="119"/>
      <c r="V296" s="151"/>
    </row>
    <row r="297" spans="1:22" ht="13.8" thickBot="1" x14ac:dyDescent="0.3">
      <c r="A297" s="1141"/>
      <c r="B297" s="152"/>
      <c r="C297" s="152"/>
      <c r="D297" s="153"/>
      <c r="E297" s="154" t="s">
        <v>5605</v>
      </c>
      <c r="F297" s="155"/>
      <c r="G297" s="1148"/>
      <c r="H297" s="1149"/>
      <c r="I297" s="1150"/>
      <c r="J297" s="149" t="s">
        <v>5631</v>
      </c>
      <c r="K297" s="82"/>
      <c r="L297" s="82"/>
      <c r="M297" s="150"/>
      <c r="N297" s="119"/>
      <c r="V297" s="151"/>
    </row>
    <row r="298" spans="1:22" ht="21.6" thickTop="1" thickBot="1" x14ac:dyDescent="0.3">
      <c r="A298" s="1139">
        <f>A294+1</f>
        <v>71</v>
      </c>
      <c r="B298" s="277" t="s">
        <v>22</v>
      </c>
      <c r="C298" s="277" t="s">
        <v>23</v>
      </c>
      <c r="D298" s="277" t="s">
        <v>5593</v>
      </c>
      <c r="E298" s="837" t="s">
        <v>5594</v>
      </c>
      <c r="F298" s="837"/>
      <c r="G298" s="837" t="s">
        <v>17</v>
      </c>
      <c r="H298" s="771"/>
      <c r="I298" s="276"/>
      <c r="J298" s="313" t="s">
        <v>5608</v>
      </c>
      <c r="K298" s="314"/>
      <c r="L298" s="314"/>
      <c r="M298" s="315"/>
      <c r="N298" s="119"/>
      <c r="V298" s="151"/>
    </row>
    <row r="299" spans="1:22" ht="13.8" thickBot="1" x14ac:dyDescent="0.3">
      <c r="A299" s="1140"/>
      <c r="B299" s="142"/>
      <c r="C299" s="142"/>
      <c r="D299" s="143"/>
      <c r="E299" s="142"/>
      <c r="F299" s="142"/>
      <c r="G299" s="726"/>
      <c r="H299" s="1143"/>
      <c r="I299" s="1144"/>
      <c r="J299" s="78" t="s">
        <v>5608</v>
      </c>
      <c r="K299" s="78"/>
      <c r="L299" s="78"/>
      <c r="M299" s="145"/>
      <c r="N299" s="119"/>
      <c r="V299" s="151">
        <f>G299</f>
        <v>0</v>
      </c>
    </row>
    <row r="300" spans="1:22" ht="21" thickBot="1" x14ac:dyDescent="0.3">
      <c r="A300" s="1140"/>
      <c r="B300" s="279" t="s">
        <v>34</v>
      </c>
      <c r="C300" s="279" t="s">
        <v>35</v>
      </c>
      <c r="D300" s="279" t="s">
        <v>5600</v>
      </c>
      <c r="E300" s="840" t="s">
        <v>5601</v>
      </c>
      <c r="F300" s="840"/>
      <c r="G300" s="1145"/>
      <c r="H300" s="1146"/>
      <c r="I300" s="1147"/>
      <c r="J300" s="149" t="s">
        <v>5630</v>
      </c>
      <c r="K300" s="82"/>
      <c r="L300" s="82"/>
      <c r="M300" s="150"/>
      <c r="N300" s="119"/>
      <c r="V300" s="151"/>
    </row>
    <row r="301" spans="1:22" ht="13.8" thickBot="1" x14ac:dyDescent="0.3">
      <c r="A301" s="1141"/>
      <c r="B301" s="152"/>
      <c r="C301" s="152"/>
      <c r="D301" s="153"/>
      <c r="E301" s="154" t="s">
        <v>5605</v>
      </c>
      <c r="F301" s="155"/>
      <c r="G301" s="1148"/>
      <c r="H301" s="1149"/>
      <c r="I301" s="1150"/>
      <c r="J301" s="149" t="s">
        <v>5631</v>
      </c>
      <c r="K301" s="82"/>
      <c r="L301" s="82"/>
      <c r="M301" s="150"/>
      <c r="N301" s="119"/>
      <c r="V301" s="151"/>
    </row>
    <row r="302" spans="1:22" ht="21.6" thickTop="1" thickBot="1" x14ac:dyDescent="0.3">
      <c r="A302" s="1139">
        <f>A298+1</f>
        <v>72</v>
      </c>
      <c r="B302" s="277" t="s">
        <v>22</v>
      </c>
      <c r="C302" s="277" t="s">
        <v>23</v>
      </c>
      <c r="D302" s="277" t="s">
        <v>5593</v>
      </c>
      <c r="E302" s="837" t="s">
        <v>5594</v>
      </c>
      <c r="F302" s="837"/>
      <c r="G302" s="837" t="s">
        <v>17</v>
      </c>
      <c r="H302" s="771"/>
      <c r="I302" s="276"/>
      <c r="J302" s="313" t="s">
        <v>5608</v>
      </c>
      <c r="K302" s="314"/>
      <c r="L302" s="314"/>
      <c r="M302" s="315"/>
      <c r="N302" s="119"/>
      <c r="V302" s="151"/>
    </row>
    <row r="303" spans="1:22" ht="13.8" thickBot="1" x14ac:dyDescent="0.3">
      <c r="A303" s="1140"/>
      <c r="B303" s="142"/>
      <c r="C303" s="142"/>
      <c r="D303" s="143"/>
      <c r="E303" s="142"/>
      <c r="F303" s="142"/>
      <c r="G303" s="726"/>
      <c r="H303" s="1143"/>
      <c r="I303" s="1144"/>
      <c r="J303" s="78" t="s">
        <v>5608</v>
      </c>
      <c r="K303" s="78"/>
      <c r="L303" s="78"/>
      <c r="M303" s="145"/>
      <c r="N303" s="119"/>
      <c r="V303" s="151">
        <f>G303</f>
        <v>0</v>
      </c>
    </row>
    <row r="304" spans="1:22" ht="21" thickBot="1" x14ac:dyDescent="0.3">
      <c r="A304" s="1140"/>
      <c r="B304" s="279" t="s">
        <v>34</v>
      </c>
      <c r="C304" s="279" t="s">
        <v>35</v>
      </c>
      <c r="D304" s="279" t="s">
        <v>5600</v>
      </c>
      <c r="E304" s="840" t="s">
        <v>5601</v>
      </c>
      <c r="F304" s="840"/>
      <c r="G304" s="1145"/>
      <c r="H304" s="1146"/>
      <c r="I304" s="1147"/>
      <c r="J304" s="149" t="s">
        <v>5630</v>
      </c>
      <c r="K304" s="82"/>
      <c r="L304" s="82"/>
      <c r="M304" s="150"/>
      <c r="N304" s="119"/>
      <c r="V304" s="151"/>
    </row>
    <row r="305" spans="1:22" ht="13.8" thickBot="1" x14ac:dyDescent="0.3">
      <c r="A305" s="1141"/>
      <c r="B305" s="152"/>
      <c r="C305" s="152"/>
      <c r="D305" s="153"/>
      <c r="E305" s="154" t="s">
        <v>5605</v>
      </c>
      <c r="F305" s="155"/>
      <c r="G305" s="1148"/>
      <c r="H305" s="1149"/>
      <c r="I305" s="1150"/>
      <c r="J305" s="149" t="s">
        <v>5631</v>
      </c>
      <c r="K305" s="82"/>
      <c r="L305" s="82"/>
      <c r="M305" s="150"/>
      <c r="N305" s="119"/>
      <c r="V305" s="151"/>
    </row>
    <row r="306" spans="1:22" ht="21.6" thickTop="1" thickBot="1" x14ac:dyDescent="0.3">
      <c r="A306" s="1139">
        <f>A302+1</f>
        <v>73</v>
      </c>
      <c r="B306" s="277" t="s">
        <v>22</v>
      </c>
      <c r="C306" s="277" t="s">
        <v>23</v>
      </c>
      <c r="D306" s="277" t="s">
        <v>5593</v>
      </c>
      <c r="E306" s="837" t="s">
        <v>5594</v>
      </c>
      <c r="F306" s="837"/>
      <c r="G306" s="837" t="s">
        <v>17</v>
      </c>
      <c r="H306" s="771"/>
      <c r="I306" s="276"/>
      <c r="J306" s="313" t="s">
        <v>5608</v>
      </c>
      <c r="K306" s="314"/>
      <c r="L306" s="314"/>
      <c r="M306" s="315"/>
      <c r="N306" s="119"/>
      <c r="V306" s="151"/>
    </row>
    <row r="307" spans="1:22" ht="13.8" thickBot="1" x14ac:dyDescent="0.3">
      <c r="A307" s="1140"/>
      <c r="B307" s="142"/>
      <c r="C307" s="142"/>
      <c r="D307" s="143"/>
      <c r="E307" s="142"/>
      <c r="F307" s="142"/>
      <c r="G307" s="726"/>
      <c r="H307" s="1143"/>
      <c r="I307" s="1144"/>
      <c r="J307" s="78" t="s">
        <v>5608</v>
      </c>
      <c r="K307" s="78"/>
      <c r="L307" s="78"/>
      <c r="M307" s="145"/>
      <c r="N307" s="119"/>
      <c r="V307" s="151">
        <f>G307</f>
        <v>0</v>
      </c>
    </row>
    <row r="308" spans="1:22" ht="21" thickBot="1" x14ac:dyDescent="0.3">
      <c r="A308" s="1140"/>
      <c r="B308" s="279" t="s">
        <v>34</v>
      </c>
      <c r="C308" s="279" t="s">
        <v>35</v>
      </c>
      <c r="D308" s="279" t="s">
        <v>5600</v>
      </c>
      <c r="E308" s="840" t="s">
        <v>5601</v>
      </c>
      <c r="F308" s="840"/>
      <c r="G308" s="1145"/>
      <c r="H308" s="1146"/>
      <c r="I308" s="1147"/>
      <c r="J308" s="149" t="s">
        <v>5630</v>
      </c>
      <c r="K308" s="82"/>
      <c r="L308" s="82"/>
      <c r="M308" s="150"/>
      <c r="N308" s="119"/>
      <c r="V308" s="151"/>
    </row>
    <row r="309" spans="1:22" ht="13.8" thickBot="1" x14ac:dyDescent="0.3">
      <c r="A309" s="1141"/>
      <c r="B309" s="152"/>
      <c r="C309" s="152"/>
      <c r="D309" s="153"/>
      <c r="E309" s="154" t="s">
        <v>5605</v>
      </c>
      <c r="F309" s="155"/>
      <c r="G309" s="1148"/>
      <c r="H309" s="1149"/>
      <c r="I309" s="1150"/>
      <c r="J309" s="149" t="s">
        <v>5631</v>
      </c>
      <c r="K309" s="82"/>
      <c r="L309" s="82"/>
      <c r="M309" s="150"/>
      <c r="N309" s="119"/>
      <c r="V309" s="151"/>
    </row>
    <row r="310" spans="1:22" ht="21.6" thickTop="1" thickBot="1" x14ac:dyDescent="0.3">
      <c r="A310" s="1139">
        <f>A306+1</f>
        <v>74</v>
      </c>
      <c r="B310" s="277" t="s">
        <v>22</v>
      </c>
      <c r="C310" s="277" t="s">
        <v>23</v>
      </c>
      <c r="D310" s="277" t="s">
        <v>5593</v>
      </c>
      <c r="E310" s="837" t="s">
        <v>5594</v>
      </c>
      <c r="F310" s="837"/>
      <c r="G310" s="837" t="s">
        <v>17</v>
      </c>
      <c r="H310" s="771"/>
      <c r="I310" s="276"/>
      <c r="J310" s="313" t="s">
        <v>5608</v>
      </c>
      <c r="K310" s="314"/>
      <c r="L310" s="314"/>
      <c r="M310" s="315"/>
      <c r="N310" s="119"/>
      <c r="V310" s="151"/>
    </row>
    <row r="311" spans="1:22" ht="13.8" thickBot="1" x14ac:dyDescent="0.3">
      <c r="A311" s="1140"/>
      <c r="B311" s="142"/>
      <c r="C311" s="142"/>
      <c r="D311" s="143"/>
      <c r="E311" s="142"/>
      <c r="F311" s="142"/>
      <c r="G311" s="726"/>
      <c r="H311" s="1143"/>
      <c r="I311" s="1144"/>
      <c r="J311" s="78" t="s">
        <v>5608</v>
      </c>
      <c r="K311" s="78"/>
      <c r="L311" s="78"/>
      <c r="M311" s="145"/>
      <c r="N311" s="119"/>
      <c r="V311" s="151">
        <f>G311</f>
        <v>0</v>
      </c>
    </row>
    <row r="312" spans="1:22" ht="21" thickBot="1" x14ac:dyDescent="0.3">
      <c r="A312" s="1140"/>
      <c r="B312" s="279" t="s">
        <v>34</v>
      </c>
      <c r="C312" s="279" t="s">
        <v>35</v>
      </c>
      <c r="D312" s="279" t="s">
        <v>5600</v>
      </c>
      <c r="E312" s="840" t="s">
        <v>5601</v>
      </c>
      <c r="F312" s="840"/>
      <c r="G312" s="1145"/>
      <c r="H312" s="1146"/>
      <c r="I312" s="1147"/>
      <c r="J312" s="149" t="s">
        <v>5630</v>
      </c>
      <c r="K312" s="82"/>
      <c r="L312" s="82"/>
      <c r="M312" s="150"/>
      <c r="N312" s="119"/>
      <c r="V312" s="151"/>
    </row>
    <row r="313" spans="1:22" ht="13.8" thickBot="1" x14ac:dyDescent="0.3">
      <c r="A313" s="1141"/>
      <c r="B313" s="152"/>
      <c r="C313" s="152"/>
      <c r="D313" s="153"/>
      <c r="E313" s="154" t="s">
        <v>5605</v>
      </c>
      <c r="F313" s="155"/>
      <c r="G313" s="1148"/>
      <c r="H313" s="1149"/>
      <c r="I313" s="1150"/>
      <c r="J313" s="149" t="s">
        <v>5631</v>
      </c>
      <c r="K313" s="82"/>
      <c r="L313" s="82"/>
      <c r="M313" s="150"/>
      <c r="N313" s="119"/>
      <c r="V313" s="151"/>
    </row>
    <row r="314" spans="1:22" ht="21.6" thickTop="1" thickBot="1" x14ac:dyDescent="0.3">
      <c r="A314" s="1139">
        <f>A310+1</f>
        <v>75</v>
      </c>
      <c r="B314" s="277" t="s">
        <v>22</v>
      </c>
      <c r="C314" s="277" t="s">
        <v>23</v>
      </c>
      <c r="D314" s="277" t="s">
        <v>5593</v>
      </c>
      <c r="E314" s="837" t="s">
        <v>5594</v>
      </c>
      <c r="F314" s="837"/>
      <c r="G314" s="837" t="s">
        <v>17</v>
      </c>
      <c r="H314" s="771"/>
      <c r="I314" s="276"/>
      <c r="J314" s="313" t="s">
        <v>5608</v>
      </c>
      <c r="K314" s="314"/>
      <c r="L314" s="314"/>
      <c r="M314" s="315"/>
      <c r="N314" s="119"/>
      <c r="V314" s="151"/>
    </row>
    <row r="315" spans="1:22" ht="13.8" thickBot="1" x14ac:dyDescent="0.3">
      <c r="A315" s="1140"/>
      <c r="B315" s="142"/>
      <c r="C315" s="142"/>
      <c r="D315" s="143"/>
      <c r="E315" s="142"/>
      <c r="F315" s="142"/>
      <c r="G315" s="726"/>
      <c r="H315" s="1143"/>
      <c r="I315" s="1144"/>
      <c r="J315" s="78" t="s">
        <v>5608</v>
      </c>
      <c r="K315" s="78"/>
      <c r="L315" s="78"/>
      <c r="M315" s="145"/>
      <c r="N315" s="119"/>
      <c r="V315" s="151">
        <f>G315</f>
        <v>0</v>
      </c>
    </row>
    <row r="316" spans="1:22" ht="21" thickBot="1" x14ac:dyDescent="0.3">
      <c r="A316" s="1140"/>
      <c r="B316" s="279" t="s">
        <v>34</v>
      </c>
      <c r="C316" s="279" t="s">
        <v>35</v>
      </c>
      <c r="D316" s="279" t="s">
        <v>5600</v>
      </c>
      <c r="E316" s="840" t="s">
        <v>5601</v>
      </c>
      <c r="F316" s="840"/>
      <c r="G316" s="1145"/>
      <c r="H316" s="1146"/>
      <c r="I316" s="1147"/>
      <c r="J316" s="149" t="s">
        <v>5630</v>
      </c>
      <c r="K316" s="82"/>
      <c r="L316" s="82"/>
      <c r="M316" s="150"/>
      <c r="N316" s="119"/>
      <c r="V316" s="151"/>
    </row>
    <row r="317" spans="1:22" ht="13.8" thickBot="1" x14ac:dyDescent="0.3">
      <c r="A317" s="1141"/>
      <c r="B317" s="152"/>
      <c r="C317" s="152"/>
      <c r="D317" s="153"/>
      <c r="E317" s="154" t="s">
        <v>5605</v>
      </c>
      <c r="F317" s="155"/>
      <c r="G317" s="1148"/>
      <c r="H317" s="1149"/>
      <c r="I317" s="1150"/>
      <c r="J317" s="149" t="s">
        <v>5631</v>
      </c>
      <c r="K317" s="82"/>
      <c r="L317" s="82"/>
      <c r="M317" s="150"/>
      <c r="N317" s="119"/>
      <c r="V317" s="151"/>
    </row>
    <row r="318" spans="1:22" ht="21.6" thickTop="1" thickBot="1" x14ac:dyDescent="0.3">
      <c r="A318" s="1139">
        <f>A314+1</f>
        <v>76</v>
      </c>
      <c r="B318" s="277" t="s">
        <v>22</v>
      </c>
      <c r="C318" s="277" t="s">
        <v>23</v>
      </c>
      <c r="D318" s="277" t="s">
        <v>5593</v>
      </c>
      <c r="E318" s="837" t="s">
        <v>5594</v>
      </c>
      <c r="F318" s="837"/>
      <c r="G318" s="837" t="s">
        <v>17</v>
      </c>
      <c r="H318" s="771"/>
      <c r="I318" s="276"/>
      <c r="J318" s="313" t="s">
        <v>5608</v>
      </c>
      <c r="K318" s="314"/>
      <c r="L318" s="314"/>
      <c r="M318" s="315"/>
      <c r="N318" s="119"/>
      <c r="V318" s="151"/>
    </row>
    <row r="319" spans="1:22" ht="13.8" thickBot="1" x14ac:dyDescent="0.3">
      <c r="A319" s="1140"/>
      <c r="B319" s="142"/>
      <c r="C319" s="142"/>
      <c r="D319" s="143"/>
      <c r="E319" s="142"/>
      <c r="F319" s="142"/>
      <c r="G319" s="726"/>
      <c r="H319" s="1143"/>
      <c r="I319" s="1144"/>
      <c r="J319" s="78" t="s">
        <v>5608</v>
      </c>
      <c r="K319" s="78"/>
      <c r="L319" s="78"/>
      <c r="M319" s="145"/>
      <c r="N319" s="119"/>
      <c r="V319" s="151">
        <f>G319</f>
        <v>0</v>
      </c>
    </row>
    <row r="320" spans="1:22" ht="21" thickBot="1" x14ac:dyDescent="0.3">
      <c r="A320" s="1140"/>
      <c r="B320" s="279" t="s">
        <v>34</v>
      </c>
      <c r="C320" s="279" t="s">
        <v>35</v>
      </c>
      <c r="D320" s="279" t="s">
        <v>5600</v>
      </c>
      <c r="E320" s="840" t="s">
        <v>5601</v>
      </c>
      <c r="F320" s="840"/>
      <c r="G320" s="1145"/>
      <c r="H320" s="1146"/>
      <c r="I320" s="1147"/>
      <c r="J320" s="149" t="s">
        <v>5630</v>
      </c>
      <c r="K320" s="82"/>
      <c r="L320" s="82"/>
      <c r="M320" s="150"/>
      <c r="N320" s="119"/>
      <c r="V320" s="151"/>
    </row>
    <row r="321" spans="1:22" ht="13.8" thickBot="1" x14ac:dyDescent="0.3">
      <c r="A321" s="1141"/>
      <c r="B321" s="152"/>
      <c r="C321" s="152"/>
      <c r="D321" s="153"/>
      <c r="E321" s="154" t="s">
        <v>5605</v>
      </c>
      <c r="F321" s="155"/>
      <c r="G321" s="1148"/>
      <c r="H321" s="1149"/>
      <c r="I321" s="1150"/>
      <c r="J321" s="149" t="s">
        <v>5631</v>
      </c>
      <c r="K321" s="82"/>
      <c r="L321" s="82"/>
      <c r="M321" s="150"/>
      <c r="N321" s="119"/>
      <c r="V321" s="151"/>
    </row>
    <row r="322" spans="1:22" ht="21.6" thickTop="1" thickBot="1" x14ac:dyDescent="0.3">
      <c r="A322" s="1139">
        <f>A318+1</f>
        <v>77</v>
      </c>
      <c r="B322" s="277" t="s">
        <v>22</v>
      </c>
      <c r="C322" s="277" t="s">
        <v>23</v>
      </c>
      <c r="D322" s="277" t="s">
        <v>5593</v>
      </c>
      <c r="E322" s="837" t="s">
        <v>5594</v>
      </c>
      <c r="F322" s="837"/>
      <c r="G322" s="837" t="s">
        <v>17</v>
      </c>
      <c r="H322" s="771"/>
      <c r="I322" s="276"/>
      <c r="J322" s="313" t="s">
        <v>5608</v>
      </c>
      <c r="K322" s="314"/>
      <c r="L322" s="314"/>
      <c r="M322" s="315"/>
      <c r="N322" s="119"/>
      <c r="V322" s="151"/>
    </row>
    <row r="323" spans="1:22" ht="13.8" thickBot="1" x14ac:dyDescent="0.3">
      <c r="A323" s="1140"/>
      <c r="B323" s="142"/>
      <c r="C323" s="142"/>
      <c r="D323" s="143"/>
      <c r="E323" s="142"/>
      <c r="F323" s="142"/>
      <c r="G323" s="726"/>
      <c r="H323" s="1143"/>
      <c r="I323" s="1144"/>
      <c r="J323" s="78" t="s">
        <v>5608</v>
      </c>
      <c r="K323" s="78"/>
      <c r="L323" s="78"/>
      <c r="M323" s="145"/>
      <c r="N323" s="119"/>
      <c r="V323" s="151">
        <f>G323</f>
        <v>0</v>
      </c>
    </row>
    <row r="324" spans="1:22" ht="21" thickBot="1" x14ac:dyDescent="0.3">
      <c r="A324" s="1140"/>
      <c r="B324" s="279" t="s">
        <v>34</v>
      </c>
      <c r="C324" s="279" t="s">
        <v>35</v>
      </c>
      <c r="D324" s="279" t="s">
        <v>5600</v>
      </c>
      <c r="E324" s="840" t="s">
        <v>5601</v>
      </c>
      <c r="F324" s="840"/>
      <c r="G324" s="1145"/>
      <c r="H324" s="1146"/>
      <c r="I324" s="1147"/>
      <c r="J324" s="149" t="s">
        <v>5630</v>
      </c>
      <c r="K324" s="82"/>
      <c r="L324" s="82"/>
      <c r="M324" s="150"/>
      <c r="N324" s="119"/>
      <c r="V324" s="151"/>
    </row>
    <row r="325" spans="1:22" ht="13.8" thickBot="1" x14ac:dyDescent="0.3">
      <c r="A325" s="1141"/>
      <c r="B325" s="152"/>
      <c r="C325" s="152"/>
      <c r="D325" s="153"/>
      <c r="E325" s="154" t="s">
        <v>5605</v>
      </c>
      <c r="F325" s="155"/>
      <c r="G325" s="1148"/>
      <c r="H325" s="1149"/>
      <c r="I325" s="1150"/>
      <c r="J325" s="149" t="s">
        <v>5631</v>
      </c>
      <c r="K325" s="82"/>
      <c r="L325" s="82"/>
      <c r="M325" s="150"/>
      <c r="N325" s="119"/>
      <c r="V325" s="151"/>
    </row>
    <row r="326" spans="1:22" ht="21.6" thickTop="1" thickBot="1" x14ac:dyDescent="0.3">
      <c r="A326" s="1139">
        <f>A322+1</f>
        <v>78</v>
      </c>
      <c r="B326" s="277" t="s">
        <v>22</v>
      </c>
      <c r="C326" s="277" t="s">
        <v>23</v>
      </c>
      <c r="D326" s="277" t="s">
        <v>5593</v>
      </c>
      <c r="E326" s="837" t="s">
        <v>5594</v>
      </c>
      <c r="F326" s="837"/>
      <c r="G326" s="837" t="s">
        <v>17</v>
      </c>
      <c r="H326" s="771"/>
      <c r="I326" s="276"/>
      <c r="J326" s="313" t="s">
        <v>5608</v>
      </c>
      <c r="K326" s="314"/>
      <c r="L326" s="314"/>
      <c r="M326" s="315"/>
      <c r="N326" s="119"/>
      <c r="V326" s="151"/>
    </row>
    <row r="327" spans="1:22" ht="13.8" thickBot="1" x14ac:dyDescent="0.3">
      <c r="A327" s="1140"/>
      <c r="B327" s="142"/>
      <c r="C327" s="142"/>
      <c r="D327" s="143"/>
      <c r="E327" s="142"/>
      <c r="F327" s="142"/>
      <c r="G327" s="726"/>
      <c r="H327" s="1143"/>
      <c r="I327" s="1144"/>
      <c r="J327" s="78" t="s">
        <v>5608</v>
      </c>
      <c r="K327" s="78"/>
      <c r="L327" s="78"/>
      <c r="M327" s="145"/>
      <c r="N327" s="119"/>
      <c r="V327" s="151">
        <f>G327</f>
        <v>0</v>
      </c>
    </row>
    <row r="328" spans="1:22" ht="21" thickBot="1" x14ac:dyDescent="0.3">
      <c r="A328" s="1140"/>
      <c r="B328" s="279" t="s">
        <v>34</v>
      </c>
      <c r="C328" s="279" t="s">
        <v>35</v>
      </c>
      <c r="D328" s="279" t="s">
        <v>5600</v>
      </c>
      <c r="E328" s="840" t="s">
        <v>5601</v>
      </c>
      <c r="F328" s="840"/>
      <c r="G328" s="1145"/>
      <c r="H328" s="1146"/>
      <c r="I328" s="1147"/>
      <c r="J328" s="149" t="s">
        <v>5630</v>
      </c>
      <c r="K328" s="82"/>
      <c r="L328" s="82"/>
      <c r="M328" s="150"/>
      <c r="N328" s="119"/>
      <c r="V328" s="151"/>
    </row>
    <row r="329" spans="1:22" ht="13.8" thickBot="1" x14ac:dyDescent="0.3">
      <c r="A329" s="1141"/>
      <c r="B329" s="152"/>
      <c r="C329" s="152"/>
      <c r="D329" s="153"/>
      <c r="E329" s="154" t="s">
        <v>5605</v>
      </c>
      <c r="F329" s="155"/>
      <c r="G329" s="1148"/>
      <c r="H329" s="1149"/>
      <c r="I329" s="1150"/>
      <c r="J329" s="149" t="s">
        <v>5631</v>
      </c>
      <c r="K329" s="82"/>
      <c r="L329" s="82"/>
      <c r="M329" s="150"/>
      <c r="N329" s="119"/>
      <c r="V329" s="151"/>
    </row>
    <row r="330" spans="1:22" ht="21.6" thickTop="1" thickBot="1" x14ac:dyDescent="0.3">
      <c r="A330" s="1139">
        <f>A326+1</f>
        <v>79</v>
      </c>
      <c r="B330" s="277" t="s">
        <v>22</v>
      </c>
      <c r="C330" s="277" t="s">
        <v>23</v>
      </c>
      <c r="D330" s="277" t="s">
        <v>5593</v>
      </c>
      <c r="E330" s="837" t="s">
        <v>5594</v>
      </c>
      <c r="F330" s="837"/>
      <c r="G330" s="837" t="s">
        <v>17</v>
      </c>
      <c r="H330" s="771"/>
      <c r="I330" s="276"/>
      <c r="J330" s="313" t="s">
        <v>5608</v>
      </c>
      <c r="K330" s="314"/>
      <c r="L330" s="314"/>
      <c r="M330" s="315"/>
      <c r="N330" s="119"/>
      <c r="V330" s="151"/>
    </row>
    <row r="331" spans="1:22" ht="13.8" thickBot="1" x14ac:dyDescent="0.3">
      <c r="A331" s="1140"/>
      <c r="B331" s="142"/>
      <c r="C331" s="142"/>
      <c r="D331" s="143"/>
      <c r="E331" s="142"/>
      <c r="F331" s="142"/>
      <c r="G331" s="726"/>
      <c r="H331" s="1143"/>
      <c r="I331" s="1144"/>
      <c r="J331" s="78" t="s">
        <v>5608</v>
      </c>
      <c r="K331" s="78"/>
      <c r="L331" s="78"/>
      <c r="M331" s="145"/>
      <c r="N331" s="119"/>
      <c r="V331" s="151">
        <f>G331</f>
        <v>0</v>
      </c>
    </row>
    <row r="332" spans="1:22" ht="21" thickBot="1" x14ac:dyDescent="0.3">
      <c r="A332" s="1140"/>
      <c r="B332" s="279" t="s">
        <v>34</v>
      </c>
      <c r="C332" s="279" t="s">
        <v>35</v>
      </c>
      <c r="D332" s="279" t="s">
        <v>5600</v>
      </c>
      <c r="E332" s="840" t="s">
        <v>5601</v>
      </c>
      <c r="F332" s="840"/>
      <c r="G332" s="1145"/>
      <c r="H332" s="1146"/>
      <c r="I332" s="1147"/>
      <c r="J332" s="149" t="s">
        <v>5630</v>
      </c>
      <c r="K332" s="82"/>
      <c r="L332" s="82"/>
      <c r="M332" s="150"/>
      <c r="N332" s="119"/>
      <c r="V332" s="151"/>
    </row>
    <row r="333" spans="1:22" ht="13.8" thickBot="1" x14ac:dyDescent="0.3">
      <c r="A333" s="1141"/>
      <c r="B333" s="152"/>
      <c r="C333" s="152"/>
      <c r="D333" s="153"/>
      <c r="E333" s="154" t="s">
        <v>5605</v>
      </c>
      <c r="F333" s="155"/>
      <c r="G333" s="1148"/>
      <c r="H333" s="1149"/>
      <c r="I333" s="1150"/>
      <c r="J333" s="149" t="s">
        <v>5631</v>
      </c>
      <c r="K333" s="82"/>
      <c r="L333" s="82"/>
      <c r="M333" s="150"/>
      <c r="N333" s="119"/>
      <c r="V333" s="151"/>
    </row>
    <row r="334" spans="1:22" ht="21.6" thickTop="1" thickBot="1" x14ac:dyDescent="0.3">
      <c r="A334" s="1139">
        <f>A330+1</f>
        <v>80</v>
      </c>
      <c r="B334" s="277" t="s">
        <v>22</v>
      </c>
      <c r="C334" s="277" t="s">
        <v>23</v>
      </c>
      <c r="D334" s="277" t="s">
        <v>5593</v>
      </c>
      <c r="E334" s="837" t="s">
        <v>5594</v>
      </c>
      <c r="F334" s="837"/>
      <c r="G334" s="837" t="s">
        <v>17</v>
      </c>
      <c r="H334" s="771"/>
      <c r="I334" s="276"/>
      <c r="J334" s="313" t="s">
        <v>5608</v>
      </c>
      <c r="K334" s="314"/>
      <c r="L334" s="314"/>
      <c r="M334" s="315"/>
      <c r="N334" s="119"/>
      <c r="V334" s="151"/>
    </row>
    <row r="335" spans="1:22" ht="13.8" thickBot="1" x14ac:dyDescent="0.3">
      <c r="A335" s="1140"/>
      <c r="B335" s="142"/>
      <c r="C335" s="142"/>
      <c r="D335" s="143"/>
      <c r="E335" s="142"/>
      <c r="F335" s="142"/>
      <c r="G335" s="726"/>
      <c r="H335" s="1143"/>
      <c r="I335" s="1144"/>
      <c r="J335" s="78" t="s">
        <v>5608</v>
      </c>
      <c r="K335" s="78"/>
      <c r="L335" s="78"/>
      <c r="M335" s="145"/>
      <c r="N335" s="119"/>
      <c r="V335" s="151">
        <f>G335</f>
        <v>0</v>
      </c>
    </row>
    <row r="336" spans="1:22" ht="21" thickBot="1" x14ac:dyDescent="0.3">
      <c r="A336" s="1140"/>
      <c r="B336" s="279" t="s">
        <v>34</v>
      </c>
      <c r="C336" s="279" t="s">
        <v>35</v>
      </c>
      <c r="D336" s="279" t="s">
        <v>5600</v>
      </c>
      <c r="E336" s="840" t="s">
        <v>5601</v>
      </c>
      <c r="F336" s="840"/>
      <c r="G336" s="1145"/>
      <c r="H336" s="1146"/>
      <c r="I336" s="1147"/>
      <c r="J336" s="149" t="s">
        <v>5630</v>
      </c>
      <c r="K336" s="82"/>
      <c r="L336" s="82"/>
      <c r="M336" s="150"/>
      <c r="N336" s="119"/>
      <c r="V336" s="151"/>
    </row>
    <row r="337" spans="1:22" ht="13.8" thickBot="1" x14ac:dyDescent="0.3">
      <c r="A337" s="1141"/>
      <c r="B337" s="152"/>
      <c r="C337" s="152"/>
      <c r="D337" s="153"/>
      <c r="E337" s="154" t="s">
        <v>5605</v>
      </c>
      <c r="F337" s="155"/>
      <c r="G337" s="1148"/>
      <c r="H337" s="1149"/>
      <c r="I337" s="1150"/>
      <c r="J337" s="149" t="s">
        <v>5631</v>
      </c>
      <c r="K337" s="82"/>
      <c r="L337" s="82"/>
      <c r="M337" s="150"/>
      <c r="N337" s="119"/>
      <c r="V337" s="151"/>
    </row>
    <row r="338" spans="1:22" ht="21.6" thickTop="1" thickBot="1" x14ac:dyDescent="0.3">
      <c r="A338" s="1139">
        <f>A334+1</f>
        <v>81</v>
      </c>
      <c r="B338" s="277" t="s">
        <v>22</v>
      </c>
      <c r="C338" s="277" t="s">
        <v>23</v>
      </c>
      <c r="D338" s="277" t="s">
        <v>5593</v>
      </c>
      <c r="E338" s="837" t="s">
        <v>5594</v>
      </c>
      <c r="F338" s="837"/>
      <c r="G338" s="837" t="s">
        <v>17</v>
      </c>
      <c r="H338" s="771"/>
      <c r="I338" s="276"/>
      <c r="J338" s="313" t="s">
        <v>5608</v>
      </c>
      <c r="K338" s="314"/>
      <c r="L338" s="314"/>
      <c r="M338" s="315"/>
      <c r="N338" s="119"/>
      <c r="V338" s="151"/>
    </row>
    <row r="339" spans="1:22" ht="13.8" thickBot="1" x14ac:dyDescent="0.3">
      <c r="A339" s="1140"/>
      <c r="B339" s="142"/>
      <c r="C339" s="142"/>
      <c r="D339" s="143"/>
      <c r="E339" s="142"/>
      <c r="F339" s="142"/>
      <c r="G339" s="726"/>
      <c r="H339" s="1143"/>
      <c r="I339" s="1144"/>
      <c r="J339" s="78" t="s">
        <v>5608</v>
      </c>
      <c r="K339" s="78"/>
      <c r="L339" s="78"/>
      <c r="M339" s="145"/>
      <c r="N339" s="119"/>
      <c r="V339" s="151">
        <f>G339</f>
        <v>0</v>
      </c>
    </row>
    <row r="340" spans="1:22" ht="21" thickBot="1" x14ac:dyDescent="0.3">
      <c r="A340" s="1140"/>
      <c r="B340" s="279" t="s">
        <v>34</v>
      </c>
      <c r="C340" s="279" t="s">
        <v>35</v>
      </c>
      <c r="D340" s="279" t="s">
        <v>5600</v>
      </c>
      <c r="E340" s="840" t="s">
        <v>5601</v>
      </c>
      <c r="F340" s="840"/>
      <c r="G340" s="1145"/>
      <c r="H340" s="1146"/>
      <c r="I340" s="1147"/>
      <c r="J340" s="149" t="s">
        <v>5630</v>
      </c>
      <c r="K340" s="82"/>
      <c r="L340" s="82"/>
      <c r="M340" s="150"/>
      <c r="N340" s="119"/>
      <c r="V340" s="151"/>
    </row>
    <row r="341" spans="1:22" ht="13.8" thickBot="1" x14ac:dyDescent="0.3">
      <c r="A341" s="1141"/>
      <c r="B341" s="152"/>
      <c r="C341" s="152"/>
      <c r="D341" s="153"/>
      <c r="E341" s="154" t="s">
        <v>5605</v>
      </c>
      <c r="F341" s="155"/>
      <c r="G341" s="1148"/>
      <c r="H341" s="1149"/>
      <c r="I341" s="1150"/>
      <c r="J341" s="149" t="s">
        <v>5631</v>
      </c>
      <c r="K341" s="82"/>
      <c r="L341" s="82"/>
      <c r="M341" s="150"/>
      <c r="N341" s="119"/>
      <c r="V341" s="151"/>
    </row>
    <row r="342" spans="1:22" ht="21.6" thickTop="1" thickBot="1" x14ac:dyDescent="0.3">
      <c r="A342" s="1139">
        <f>A338+1</f>
        <v>82</v>
      </c>
      <c r="B342" s="277" t="s">
        <v>22</v>
      </c>
      <c r="C342" s="277" t="s">
        <v>23</v>
      </c>
      <c r="D342" s="277" t="s">
        <v>5593</v>
      </c>
      <c r="E342" s="837" t="s">
        <v>5594</v>
      </c>
      <c r="F342" s="837"/>
      <c r="G342" s="837" t="s">
        <v>17</v>
      </c>
      <c r="H342" s="771"/>
      <c r="I342" s="276"/>
      <c r="J342" s="313" t="s">
        <v>5608</v>
      </c>
      <c r="K342" s="314"/>
      <c r="L342" s="314"/>
      <c r="M342" s="315"/>
      <c r="N342" s="119"/>
      <c r="V342" s="151"/>
    </row>
    <row r="343" spans="1:22" ht="13.8" thickBot="1" x14ac:dyDescent="0.3">
      <c r="A343" s="1140"/>
      <c r="B343" s="142"/>
      <c r="C343" s="142"/>
      <c r="D343" s="143"/>
      <c r="E343" s="142"/>
      <c r="F343" s="142"/>
      <c r="G343" s="726"/>
      <c r="H343" s="1143"/>
      <c r="I343" s="1144"/>
      <c r="J343" s="78" t="s">
        <v>5608</v>
      </c>
      <c r="K343" s="78"/>
      <c r="L343" s="78"/>
      <c r="M343" s="145"/>
      <c r="N343" s="119"/>
      <c r="V343" s="151">
        <f>G343</f>
        <v>0</v>
      </c>
    </row>
    <row r="344" spans="1:22" ht="21" thickBot="1" x14ac:dyDescent="0.3">
      <c r="A344" s="1140"/>
      <c r="B344" s="279" t="s">
        <v>34</v>
      </c>
      <c r="C344" s="279" t="s">
        <v>35</v>
      </c>
      <c r="D344" s="279" t="s">
        <v>5600</v>
      </c>
      <c r="E344" s="840" t="s">
        <v>5601</v>
      </c>
      <c r="F344" s="840"/>
      <c r="G344" s="1145"/>
      <c r="H344" s="1146"/>
      <c r="I344" s="1147"/>
      <c r="J344" s="149" t="s">
        <v>5630</v>
      </c>
      <c r="K344" s="82"/>
      <c r="L344" s="82"/>
      <c r="M344" s="150"/>
      <c r="N344" s="119"/>
      <c r="V344" s="151"/>
    </row>
    <row r="345" spans="1:22" ht="13.8" thickBot="1" x14ac:dyDescent="0.3">
      <c r="A345" s="1141"/>
      <c r="B345" s="152"/>
      <c r="C345" s="152"/>
      <c r="D345" s="153"/>
      <c r="E345" s="154" t="s">
        <v>5605</v>
      </c>
      <c r="F345" s="155"/>
      <c r="G345" s="1148"/>
      <c r="H345" s="1149"/>
      <c r="I345" s="1150"/>
      <c r="J345" s="149" t="s">
        <v>5631</v>
      </c>
      <c r="K345" s="82"/>
      <c r="L345" s="82"/>
      <c r="M345" s="150"/>
      <c r="N345" s="119"/>
      <c r="V345" s="151"/>
    </row>
    <row r="346" spans="1:22" ht="21.6" thickTop="1" thickBot="1" x14ac:dyDescent="0.3">
      <c r="A346" s="1139">
        <f>A342+1</f>
        <v>83</v>
      </c>
      <c r="B346" s="277" t="s">
        <v>22</v>
      </c>
      <c r="C346" s="277" t="s">
        <v>23</v>
      </c>
      <c r="D346" s="277" t="s">
        <v>5593</v>
      </c>
      <c r="E346" s="837" t="s">
        <v>5594</v>
      </c>
      <c r="F346" s="837"/>
      <c r="G346" s="837" t="s">
        <v>17</v>
      </c>
      <c r="H346" s="771"/>
      <c r="I346" s="276"/>
      <c r="J346" s="313" t="s">
        <v>5608</v>
      </c>
      <c r="K346" s="314"/>
      <c r="L346" s="314"/>
      <c r="M346" s="315"/>
      <c r="N346" s="119"/>
      <c r="V346" s="151"/>
    </row>
    <row r="347" spans="1:22" ht="13.8" thickBot="1" x14ac:dyDescent="0.3">
      <c r="A347" s="1140"/>
      <c r="B347" s="142"/>
      <c r="C347" s="142"/>
      <c r="D347" s="143"/>
      <c r="E347" s="142"/>
      <c r="F347" s="142"/>
      <c r="G347" s="726"/>
      <c r="H347" s="1143"/>
      <c r="I347" s="1144"/>
      <c r="J347" s="78" t="s">
        <v>5608</v>
      </c>
      <c r="K347" s="78"/>
      <c r="L347" s="78"/>
      <c r="M347" s="145"/>
      <c r="N347" s="119"/>
      <c r="V347" s="151">
        <f>G347</f>
        <v>0</v>
      </c>
    </row>
    <row r="348" spans="1:22" ht="21" thickBot="1" x14ac:dyDescent="0.3">
      <c r="A348" s="1140"/>
      <c r="B348" s="279" t="s">
        <v>34</v>
      </c>
      <c r="C348" s="279" t="s">
        <v>35</v>
      </c>
      <c r="D348" s="279" t="s">
        <v>5600</v>
      </c>
      <c r="E348" s="840" t="s">
        <v>5601</v>
      </c>
      <c r="F348" s="840"/>
      <c r="G348" s="1145"/>
      <c r="H348" s="1146"/>
      <c r="I348" s="1147"/>
      <c r="J348" s="149" t="s">
        <v>5630</v>
      </c>
      <c r="K348" s="82"/>
      <c r="L348" s="82"/>
      <c r="M348" s="150"/>
      <c r="N348" s="119"/>
      <c r="V348" s="151"/>
    </row>
    <row r="349" spans="1:22" ht="13.8" thickBot="1" x14ac:dyDescent="0.3">
      <c r="A349" s="1141"/>
      <c r="B349" s="152"/>
      <c r="C349" s="152"/>
      <c r="D349" s="153"/>
      <c r="E349" s="154" t="s">
        <v>5605</v>
      </c>
      <c r="F349" s="155"/>
      <c r="G349" s="1148"/>
      <c r="H349" s="1149"/>
      <c r="I349" s="1150"/>
      <c r="J349" s="149" t="s">
        <v>5631</v>
      </c>
      <c r="K349" s="82"/>
      <c r="L349" s="82"/>
      <c r="M349" s="150"/>
      <c r="N349" s="119"/>
      <c r="V349" s="151"/>
    </row>
    <row r="350" spans="1:22" ht="21.6" thickTop="1" thickBot="1" x14ac:dyDescent="0.3">
      <c r="A350" s="1139">
        <f>A346+1</f>
        <v>84</v>
      </c>
      <c r="B350" s="277" t="s">
        <v>22</v>
      </c>
      <c r="C350" s="277" t="s">
        <v>23</v>
      </c>
      <c r="D350" s="277" t="s">
        <v>5593</v>
      </c>
      <c r="E350" s="837" t="s">
        <v>5594</v>
      </c>
      <c r="F350" s="837"/>
      <c r="G350" s="837" t="s">
        <v>17</v>
      </c>
      <c r="H350" s="771"/>
      <c r="I350" s="276"/>
      <c r="J350" s="313" t="s">
        <v>5608</v>
      </c>
      <c r="K350" s="314"/>
      <c r="L350" s="314"/>
      <c r="M350" s="315"/>
      <c r="N350" s="119"/>
      <c r="V350" s="151"/>
    </row>
    <row r="351" spans="1:22" ht="13.8" thickBot="1" x14ac:dyDescent="0.3">
      <c r="A351" s="1140"/>
      <c r="B351" s="142"/>
      <c r="C351" s="142"/>
      <c r="D351" s="143"/>
      <c r="E351" s="142"/>
      <c r="F351" s="142"/>
      <c r="G351" s="726"/>
      <c r="H351" s="1143"/>
      <c r="I351" s="1144"/>
      <c r="J351" s="78" t="s">
        <v>5608</v>
      </c>
      <c r="K351" s="78"/>
      <c r="L351" s="78"/>
      <c r="M351" s="145"/>
      <c r="N351" s="119"/>
      <c r="V351" s="151">
        <f>G351</f>
        <v>0</v>
      </c>
    </row>
    <row r="352" spans="1:22" ht="21" thickBot="1" x14ac:dyDescent="0.3">
      <c r="A352" s="1140"/>
      <c r="B352" s="279" t="s">
        <v>34</v>
      </c>
      <c r="C352" s="279" t="s">
        <v>35</v>
      </c>
      <c r="D352" s="279" t="s">
        <v>5600</v>
      </c>
      <c r="E352" s="840" t="s">
        <v>5601</v>
      </c>
      <c r="F352" s="840"/>
      <c r="G352" s="1145"/>
      <c r="H352" s="1146"/>
      <c r="I352" s="1147"/>
      <c r="J352" s="149" t="s">
        <v>5630</v>
      </c>
      <c r="K352" s="82"/>
      <c r="L352" s="82"/>
      <c r="M352" s="150"/>
      <c r="N352" s="119"/>
      <c r="V352" s="151"/>
    </row>
    <row r="353" spans="1:22" ht="13.8" thickBot="1" x14ac:dyDescent="0.3">
      <c r="A353" s="1141"/>
      <c r="B353" s="152"/>
      <c r="C353" s="152"/>
      <c r="D353" s="153"/>
      <c r="E353" s="154" t="s">
        <v>5605</v>
      </c>
      <c r="F353" s="155"/>
      <c r="G353" s="1148"/>
      <c r="H353" s="1149"/>
      <c r="I353" s="1150"/>
      <c r="J353" s="149" t="s">
        <v>5631</v>
      </c>
      <c r="K353" s="82"/>
      <c r="L353" s="82"/>
      <c r="M353" s="150"/>
      <c r="N353" s="119"/>
      <c r="V353" s="151"/>
    </row>
    <row r="354" spans="1:22" ht="21.6" thickTop="1" thickBot="1" x14ac:dyDescent="0.3">
      <c r="A354" s="1139">
        <f>A350+1</f>
        <v>85</v>
      </c>
      <c r="B354" s="277" t="s">
        <v>22</v>
      </c>
      <c r="C354" s="277" t="s">
        <v>23</v>
      </c>
      <c r="D354" s="277" t="s">
        <v>5593</v>
      </c>
      <c r="E354" s="837" t="s">
        <v>5594</v>
      </c>
      <c r="F354" s="837"/>
      <c r="G354" s="837" t="s">
        <v>17</v>
      </c>
      <c r="H354" s="771"/>
      <c r="I354" s="276"/>
      <c r="J354" s="313" t="s">
        <v>5608</v>
      </c>
      <c r="K354" s="314"/>
      <c r="L354" s="314"/>
      <c r="M354" s="315"/>
      <c r="N354" s="119"/>
      <c r="V354" s="151"/>
    </row>
    <row r="355" spans="1:22" ht="13.8" thickBot="1" x14ac:dyDescent="0.3">
      <c r="A355" s="1140"/>
      <c r="B355" s="142"/>
      <c r="C355" s="142"/>
      <c r="D355" s="143"/>
      <c r="E355" s="142"/>
      <c r="F355" s="142"/>
      <c r="G355" s="726"/>
      <c r="H355" s="1143"/>
      <c r="I355" s="1144"/>
      <c r="J355" s="78" t="s">
        <v>5608</v>
      </c>
      <c r="K355" s="78"/>
      <c r="L355" s="78"/>
      <c r="M355" s="145"/>
      <c r="N355" s="119"/>
      <c r="V355" s="151">
        <f>G355</f>
        <v>0</v>
      </c>
    </row>
    <row r="356" spans="1:22" ht="21" thickBot="1" x14ac:dyDescent="0.3">
      <c r="A356" s="1140"/>
      <c r="B356" s="279" t="s">
        <v>34</v>
      </c>
      <c r="C356" s="279" t="s">
        <v>35</v>
      </c>
      <c r="D356" s="279" t="s">
        <v>5600</v>
      </c>
      <c r="E356" s="840" t="s">
        <v>5601</v>
      </c>
      <c r="F356" s="840"/>
      <c r="G356" s="1145"/>
      <c r="H356" s="1146"/>
      <c r="I356" s="1147"/>
      <c r="J356" s="149" t="s">
        <v>5630</v>
      </c>
      <c r="K356" s="82"/>
      <c r="L356" s="82"/>
      <c r="M356" s="150"/>
      <c r="N356" s="119"/>
      <c r="V356" s="151"/>
    </row>
    <row r="357" spans="1:22" ht="13.8" thickBot="1" x14ac:dyDescent="0.3">
      <c r="A357" s="1141"/>
      <c r="B357" s="152"/>
      <c r="C357" s="152"/>
      <c r="D357" s="153"/>
      <c r="E357" s="154" t="s">
        <v>5605</v>
      </c>
      <c r="F357" s="155"/>
      <c r="G357" s="1148"/>
      <c r="H357" s="1149"/>
      <c r="I357" s="1150"/>
      <c r="J357" s="149" t="s">
        <v>5631</v>
      </c>
      <c r="K357" s="82"/>
      <c r="L357" s="82"/>
      <c r="M357" s="150"/>
      <c r="N357" s="119"/>
      <c r="V357" s="151"/>
    </row>
    <row r="358" spans="1:22" ht="21.6" thickTop="1" thickBot="1" x14ac:dyDescent="0.3">
      <c r="A358" s="1139">
        <f>A354+1</f>
        <v>86</v>
      </c>
      <c r="B358" s="277" t="s">
        <v>22</v>
      </c>
      <c r="C358" s="277" t="s">
        <v>23</v>
      </c>
      <c r="D358" s="277" t="s">
        <v>5593</v>
      </c>
      <c r="E358" s="837" t="s">
        <v>5594</v>
      </c>
      <c r="F358" s="837"/>
      <c r="G358" s="837" t="s">
        <v>17</v>
      </c>
      <c r="H358" s="771"/>
      <c r="I358" s="276"/>
      <c r="J358" s="313" t="s">
        <v>5608</v>
      </c>
      <c r="K358" s="314"/>
      <c r="L358" s="314"/>
      <c r="M358" s="315"/>
      <c r="N358" s="119"/>
      <c r="V358" s="151"/>
    </row>
    <row r="359" spans="1:22" ht="13.8" thickBot="1" x14ac:dyDescent="0.3">
      <c r="A359" s="1140"/>
      <c r="B359" s="142"/>
      <c r="C359" s="142"/>
      <c r="D359" s="143"/>
      <c r="E359" s="142"/>
      <c r="F359" s="142"/>
      <c r="G359" s="726"/>
      <c r="H359" s="1143"/>
      <c r="I359" s="1144"/>
      <c r="J359" s="78" t="s">
        <v>5608</v>
      </c>
      <c r="K359" s="78"/>
      <c r="L359" s="78"/>
      <c r="M359" s="145"/>
      <c r="N359" s="119"/>
      <c r="V359" s="151">
        <f>G359</f>
        <v>0</v>
      </c>
    </row>
    <row r="360" spans="1:22" ht="21" thickBot="1" x14ac:dyDescent="0.3">
      <c r="A360" s="1140"/>
      <c r="B360" s="279" t="s">
        <v>34</v>
      </c>
      <c r="C360" s="279" t="s">
        <v>35</v>
      </c>
      <c r="D360" s="279" t="s">
        <v>5600</v>
      </c>
      <c r="E360" s="840" t="s">
        <v>5601</v>
      </c>
      <c r="F360" s="840"/>
      <c r="G360" s="1145"/>
      <c r="H360" s="1146"/>
      <c r="I360" s="1147"/>
      <c r="J360" s="149" t="s">
        <v>5630</v>
      </c>
      <c r="K360" s="82"/>
      <c r="L360" s="82"/>
      <c r="M360" s="150"/>
      <c r="N360" s="119"/>
      <c r="V360" s="151"/>
    </row>
    <row r="361" spans="1:22" ht="13.8" thickBot="1" x14ac:dyDescent="0.3">
      <c r="A361" s="1141"/>
      <c r="B361" s="152"/>
      <c r="C361" s="152"/>
      <c r="D361" s="153"/>
      <c r="E361" s="154" t="s">
        <v>5605</v>
      </c>
      <c r="F361" s="155"/>
      <c r="G361" s="1148"/>
      <c r="H361" s="1149"/>
      <c r="I361" s="1150"/>
      <c r="J361" s="149" t="s">
        <v>5631</v>
      </c>
      <c r="K361" s="82"/>
      <c r="L361" s="82"/>
      <c r="M361" s="150"/>
      <c r="N361" s="119"/>
      <c r="V361" s="151"/>
    </row>
    <row r="362" spans="1:22" ht="21.6" thickTop="1" thickBot="1" x14ac:dyDescent="0.3">
      <c r="A362" s="1139">
        <f>A358+1</f>
        <v>87</v>
      </c>
      <c r="B362" s="277" t="s">
        <v>22</v>
      </c>
      <c r="C362" s="277" t="s">
        <v>23</v>
      </c>
      <c r="D362" s="277" t="s">
        <v>5593</v>
      </c>
      <c r="E362" s="837" t="s">
        <v>5594</v>
      </c>
      <c r="F362" s="837"/>
      <c r="G362" s="837" t="s">
        <v>17</v>
      </c>
      <c r="H362" s="771"/>
      <c r="I362" s="276"/>
      <c r="J362" s="313" t="s">
        <v>5608</v>
      </c>
      <c r="K362" s="314"/>
      <c r="L362" s="314"/>
      <c r="M362" s="315"/>
      <c r="N362" s="119"/>
      <c r="V362" s="151"/>
    </row>
    <row r="363" spans="1:22" ht="13.8" thickBot="1" x14ac:dyDescent="0.3">
      <c r="A363" s="1140"/>
      <c r="B363" s="142"/>
      <c r="C363" s="142"/>
      <c r="D363" s="143"/>
      <c r="E363" s="142"/>
      <c r="F363" s="142"/>
      <c r="G363" s="726"/>
      <c r="H363" s="1143"/>
      <c r="I363" s="1144"/>
      <c r="J363" s="78" t="s">
        <v>5608</v>
      </c>
      <c r="K363" s="78"/>
      <c r="L363" s="78"/>
      <c r="M363" s="145"/>
      <c r="N363" s="119"/>
      <c r="V363" s="151">
        <f>G363</f>
        <v>0</v>
      </c>
    </row>
    <row r="364" spans="1:22" ht="21" thickBot="1" x14ac:dyDescent="0.3">
      <c r="A364" s="1140"/>
      <c r="B364" s="279" t="s">
        <v>34</v>
      </c>
      <c r="C364" s="279" t="s">
        <v>35</v>
      </c>
      <c r="D364" s="279" t="s">
        <v>5600</v>
      </c>
      <c r="E364" s="840" t="s">
        <v>5601</v>
      </c>
      <c r="F364" s="840"/>
      <c r="G364" s="1145"/>
      <c r="H364" s="1146"/>
      <c r="I364" s="1147"/>
      <c r="J364" s="149" t="s">
        <v>5630</v>
      </c>
      <c r="K364" s="82"/>
      <c r="L364" s="82"/>
      <c r="M364" s="150"/>
      <c r="N364" s="119"/>
      <c r="V364" s="151"/>
    </row>
    <row r="365" spans="1:22" ht="13.8" thickBot="1" x14ac:dyDescent="0.3">
      <c r="A365" s="1141"/>
      <c r="B365" s="152"/>
      <c r="C365" s="152"/>
      <c r="D365" s="153"/>
      <c r="E365" s="154" t="s">
        <v>5605</v>
      </c>
      <c r="F365" s="155"/>
      <c r="G365" s="1148"/>
      <c r="H365" s="1149"/>
      <c r="I365" s="1150"/>
      <c r="J365" s="149" t="s">
        <v>5631</v>
      </c>
      <c r="K365" s="82"/>
      <c r="L365" s="82"/>
      <c r="M365" s="150"/>
      <c r="N365" s="119"/>
      <c r="V365" s="151"/>
    </row>
    <row r="366" spans="1:22" ht="21.6" thickTop="1" thickBot="1" x14ac:dyDescent="0.3">
      <c r="A366" s="1139">
        <f>A362+1</f>
        <v>88</v>
      </c>
      <c r="B366" s="277" t="s">
        <v>22</v>
      </c>
      <c r="C366" s="277" t="s">
        <v>23</v>
      </c>
      <c r="D366" s="277" t="s">
        <v>5593</v>
      </c>
      <c r="E366" s="837" t="s">
        <v>5594</v>
      </c>
      <c r="F366" s="837"/>
      <c r="G366" s="837" t="s">
        <v>17</v>
      </c>
      <c r="H366" s="771"/>
      <c r="I366" s="276"/>
      <c r="J366" s="313" t="s">
        <v>5608</v>
      </c>
      <c r="K366" s="314"/>
      <c r="L366" s="314"/>
      <c r="M366" s="315"/>
      <c r="N366" s="119"/>
      <c r="V366" s="151"/>
    </row>
    <row r="367" spans="1:22" ht="13.8" thickBot="1" x14ac:dyDescent="0.3">
      <c r="A367" s="1140"/>
      <c r="B367" s="142"/>
      <c r="C367" s="142"/>
      <c r="D367" s="143"/>
      <c r="E367" s="142"/>
      <c r="F367" s="142"/>
      <c r="G367" s="726"/>
      <c r="H367" s="1143"/>
      <c r="I367" s="1144"/>
      <c r="J367" s="78" t="s">
        <v>5608</v>
      </c>
      <c r="K367" s="78"/>
      <c r="L367" s="78"/>
      <c r="M367" s="145"/>
      <c r="N367" s="119"/>
      <c r="V367" s="151">
        <f>G367</f>
        <v>0</v>
      </c>
    </row>
    <row r="368" spans="1:22" ht="21" thickBot="1" x14ac:dyDescent="0.3">
      <c r="A368" s="1140"/>
      <c r="B368" s="279" t="s">
        <v>34</v>
      </c>
      <c r="C368" s="279" t="s">
        <v>35</v>
      </c>
      <c r="D368" s="279" t="s">
        <v>5600</v>
      </c>
      <c r="E368" s="840" t="s">
        <v>5601</v>
      </c>
      <c r="F368" s="840"/>
      <c r="G368" s="1145"/>
      <c r="H368" s="1146"/>
      <c r="I368" s="1147"/>
      <c r="J368" s="149" t="s">
        <v>5630</v>
      </c>
      <c r="K368" s="82"/>
      <c r="L368" s="82"/>
      <c r="M368" s="150"/>
      <c r="N368" s="119"/>
      <c r="V368" s="151"/>
    </row>
    <row r="369" spans="1:22" ht="13.8" thickBot="1" x14ac:dyDescent="0.3">
      <c r="A369" s="1141"/>
      <c r="B369" s="152"/>
      <c r="C369" s="152"/>
      <c r="D369" s="153"/>
      <c r="E369" s="154" t="s">
        <v>5605</v>
      </c>
      <c r="F369" s="155"/>
      <c r="G369" s="1148"/>
      <c r="H369" s="1149"/>
      <c r="I369" s="1150"/>
      <c r="J369" s="149" t="s">
        <v>5631</v>
      </c>
      <c r="K369" s="82"/>
      <c r="L369" s="82"/>
      <c r="M369" s="150"/>
      <c r="N369" s="119"/>
      <c r="V369" s="151"/>
    </row>
    <row r="370" spans="1:22" ht="21.6" thickTop="1" thickBot="1" x14ac:dyDescent="0.3">
      <c r="A370" s="1139">
        <f>A366+1</f>
        <v>89</v>
      </c>
      <c r="B370" s="277" t="s">
        <v>22</v>
      </c>
      <c r="C370" s="277" t="s">
        <v>23</v>
      </c>
      <c r="D370" s="277" t="s">
        <v>5593</v>
      </c>
      <c r="E370" s="837" t="s">
        <v>5594</v>
      </c>
      <c r="F370" s="837"/>
      <c r="G370" s="837" t="s">
        <v>17</v>
      </c>
      <c r="H370" s="771"/>
      <c r="I370" s="276"/>
      <c r="J370" s="313" t="s">
        <v>5608</v>
      </c>
      <c r="K370" s="314"/>
      <c r="L370" s="314"/>
      <c r="M370" s="315"/>
      <c r="N370" s="119"/>
      <c r="V370" s="151"/>
    </row>
    <row r="371" spans="1:22" ht="13.8" thickBot="1" x14ac:dyDescent="0.3">
      <c r="A371" s="1140"/>
      <c r="B371" s="142"/>
      <c r="C371" s="142"/>
      <c r="D371" s="143"/>
      <c r="E371" s="142"/>
      <c r="F371" s="142"/>
      <c r="G371" s="726"/>
      <c r="H371" s="1143"/>
      <c r="I371" s="1144"/>
      <c r="J371" s="78" t="s">
        <v>5608</v>
      </c>
      <c r="K371" s="78"/>
      <c r="L371" s="78"/>
      <c r="M371" s="145"/>
      <c r="N371" s="119"/>
      <c r="V371" s="151">
        <f>G371</f>
        <v>0</v>
      </c>
    </row>
    <row r="372" spans="1:22" ht="21" thickBot="1" x14ac:dyDescent="0.3">
      <c r="A372" s="1140"/>
      <c r="B372" s="279" t="s">
        <v>34</v>
      </c>
      <c r="C372" s="279" t="s">
        <v>35</v>
      </c>
      <c r="D372" s="279" t="s">
        <v>5600</v>
      </c>
      <c r="E372" s="840" t="s">
        <v>5601</v>
      </c>
      <c r="F372" s="840"/>
      <c r="G372" s="1145"/>
      <c r="H372" s="1146"/>
      <c r="I372" s="1147"/>
      <c r="J372" s="149" t="s">
        <v>5630</v>
      </c>
      <c r="K372" s="82"/>
      <c r="L372" s="82"/>
      <c r="M372" s="150"/>
      <c r="N372" s="119"/>
      <c r="V372" s="151"/>
    </row>
    <row r="373" spans="1:22" ht="13.8" thickBot="1" x14ac:dyDescent="0.3">
      <c r="A373" s="1141"/>
      <c r="B373" s="152"/>
      <c r="C373" s="152"/>
      <c r="D373" s="153"/>
      <c r="E373" s="154" t="s">
        <v>5605</v>
      </c>
      <c r="F373" s="155"/>
      <c r="G373" s="1148"/>
      <c r="H373" s="1149"/>
      <c r="I373" s="1150"/>
      <c r="J373" s="149" t="s">
        <v>5631</v>
      </c>
      <c r="K373" s="82"/>
      <c r="L373" s="82"/>
      <c r="M373" s="150"/>
      <c r="N373" s="119"/>
      <c r="V373" s="151"/>
    </row>
    <row r="374" spans="1:22" ht="21.6" thickTop="1" thickBot="1" x14ac:dyDescent="0.3">
      <c r="A374" s="1139">
        <f>A370+1</f>
        <v>90</v>
      </c>
      <c r="B374" s="277" t="s">
        <v>22</v>
      </c>
      <c r="C374" s="277" t="s">
        <v>23</v>
      </c>
      <c r="D374" s="277" t="s">
        <v>5593</v>
      </c>
      <c r="E374" s="837" t="s">
        <v>5594</v>
      </c>
      <c r="F374" s="837"/>
      <c r="G374" s="837" t="s">
        <v>17</v>
      </c>
      <c r="H374" s="771"/>
      <c r="I374" s="276"/>
      <c r="J374" s="313" t="s">
        <v>5608</v>
      </c>
      <c r="K374" s="314"/>
      <c r="L374" s="314"/>
      <c r="M374" s="315"/>
      <c r="N374" s="119"/>
      <c r="V374" s="151"/>
    </row>
    <row r="375" spans="1:22" ht="13.8" thickBot="1" x14ac:dyDescent="0.3">
      <c r="A375" s="1140"/>
      <c r="B375" s="142"/>
      <c r="C375" s="142"/>
      <c r="D375" s="143"/>
      <c r="E375" s="142"/>
      <c r="F375" s="142"/>
      <c r="G375" s="726"/>
      <c r="H375" s="1143"/>
      <c r="I375" s="1144"/>
      <c r="J375" s="78" t="s">
        <v>5608</v>
      </c>
      <c r="K375" s="78"/>
      <c r="L375" s="78"/>
      <c r="M375" s="145"/>
      <c r="N375" s="119"/>
      <c r="V375" s="151">
        <f>G375</f>
        <v>0</v>
      </c>
    </row>
    <row r="376" spans="1:22" ht="21" thickBot="1" x14ac:dyDescent="0.3">
      <c r="A376" s="1140"/>
      <c r="B376" s="279" t="s">
        <v>34</v>
      </c>
      <c r="C376" s="279" t="s">
        <v>35</v>
      </c>
      <c r="D376" s="279" t="s">
        <v>5600</v>
      </c>
      <c r="E376" s="840" t="s">
        <v>5601</v>
      </c>
      <c r="F376" s="840"/>
      <c r="G376" s="1145"/>
      <c r="H376" s="1146"/>
      <c r="I376" s="1147"/>
      <c r="J376" s="149" t="s">
        <v>5630</v>
      </c>
      <c r="K376" s="82"/>
      <c r="L376" s="82"/>
      <c r="M376" s="150"/>
      <c r="N376" s="119"/>
      <c r="V376" s="151"/>
    </row>
    <row r="377" spans="1:22" ht="13.8" thickBot="1" x14ac:dyDescent="0.3">
      <c r="A377" s="1141"/>
      <c r="B377" s="152"/>
      <c r="C377" s="152"/>
      <c r="D377" s="153"/>
      <c r="E377" s="154" t="s">
        <v>5605</v>
      </c>
      <c r="F377" s="155"/>
      <c r="G377" s="1148"/>
      <c r="H377" s="1149"/>
      <c r="I377" s="1150"/>
      <c r="J377" s="149" t="s">
        <v>5631</v>
      </c>
      <c r="K377" s="82"/>
      <c r="L377" s="82"/>
      <c r="M377" s="150"/>
      <c r="N377" s="119"/>
      <c r="V377" s="151"/>
    </row>
    <row r="378" spans="1:22" ht="21.6" thickTop="1" thickBot="1" x14ac:dyDescent="0.3">
      <c r="A378" s="1139">
        <f>A374+1</f>
        <v>91</v>
      </c>
      <c r="B378" s="277" t="s">
        <v>22</v>
      </c>
      <c r="C378" s="277" t="s">
        <v>23</v>
      </c>
      <c r="D378" s="277" t="s">
        <v>5593</v>
      </c>
      <c r="E378" s="837" t="s">
        <v>5594</v>
      </c>
      <c r="F378" s="837"/>
      <c r="G378" s="837" t="s">
        <v>17</v>
      </c>
      <c r="H378" s="771"/>
      <c r="I378" s="276"/>
      <c r="J378" s="313" t="s">
        <v>5608</v>
      </c>
      <c r="K378" s="314"/>
      <c r="L378" s="314"/>
      <c r="M378" s="315"/>
      <c r="N378" s="119"/>
      <c r="V378" s="151"/>
    </row>
    <row r="379" spans="1:22" ht="13.8" thickBot="1" x14ac:dyDescent="0.3">
      <c r="A379" s="1140"/>
      <c r="B379" s="142"/>
      <c r="C379" s="142"/>
      <c r="D379" s="143"/>
      <c r="E379" s="142"/>
      <c r="F379" s="142"/>
      <c r="G379" s="726"/>
      <c r="H379" s="1143"/>
      <c r="I379" s="1144"/>
      <c r="J379" s="78" t="s">
        <v>5608</v>
      </c>
      <c r="K379" s="78"/>
      <c r="L379" s="78"/>
      <c r="M379" s="145"/>
      <c r="N379" s="119"/>
      <c r="V379" s="151">
        <f>G379</f>
        <v>0</v>
      </c>
    </row>
    <row r="380" spans="1:22" ht="21" thickBot="1" x14ac:dyDescent="0.3">
      <c r="A380" s="1140"/>
      <c r="B380" s="279" t="s">
        <v>34</v>
      </c>
      <c r="C380" s="279" t="s">
        <v>35</v>
      </c>
      <c r="D380" s="279" t="s">
        <v>5600</v>
      </c>
      <c r="E380" s="840" t="s">
        <v>5601</v>
      </c>
      <c r="F380" s="840"/>
      <c r="G380" s="1145"/>
      <c r="H380" s="1146"/>
      <c r="I380" s="1147"/>
      <c r="J380" s="149" t="s">
        <v>5630</v>
      </c>
      <c r="K380" s="82"/>
      <c r="L380" s="82"/>
      <c r="M380" s="150"/>
      <c r="N380" s="119"/>
      <c r="V380" s="151"/>
    </row>
    <row r="381" spans="1:22" ht="13.8" thickBot="1" x14ac:dyDescent="0.3">
      <c r="A381" s="1141"/>
      <c r="B381" s="152"/>
      <c r="C381" s="152"/>
      <c r="D381" s="153"/>
      <c r="E381" s="154" t="s">
        <v>5605</v>
      </c>
      <c r="F381" s="155"/>
      <c r="G381" s="1148"/>
      <c r="H381" s="1149"/>
      <c r="I381" s="1150"/>
      <c r="J381" s="149" t="s">
        <v>5631</v>
      </c>
      <c r="K381" s="82"/>
      <c r="L381" s="82"/>
      <c r="M381" s="150"/>
      <c r="N381" s="119"/>
      <c r="V381" s="151"/>
    </row>
    <row r="382" spans="1:22" ht="21.6" thickTop="1" thickBot="1" x14ac:dyDescent="0.3">
      <c r="A382" s="1139">
        <f>A378+1</f>
        <v>92</v>
      </c>
      <c r="B382" s="277" t="s">
        <v>22</v>
      </c>
      <c r="C382" s="277" t="s">
        <v>23</v>
      </c>
      <c r="D382" s="277" t="s">
        <v>5593</v>
      </c>
      <c r="E382" s="837" t="s">
        <v>5594</v>
      </c>
      <c r="F382" s="837"/>
      <c r="G382" s="837" t="s">
        <v>17</v>
      </c>
      <c r="H382" s="771"/>
      <c r="I382" s="276"/>
      <c r="J382" s="313" t="s">
        <v>5608</v>
      </c>
      <c r="K382" s="314"/>
      <c r="L382" s="314"/>
      <c r="M382" s="315"/>
      <c r="N382" s="119"/>
      <c r="V382" s="151"/>
    </row>
    <row r="383" spans="1:22" ht="13.8" thickBot="1" x14ac:dyDescent="0.3">
      <c r="A383" s="1140"/>
      <c r="B383" s="142"/>
      <c r="C383" s="142"/>
      <c r="D383" s="143"/>
      <c r="E383" s="142"/>
      <c r="F383" s="142"/>
      <c r="G383" s="726"/>
      <c r="H383" s="1143"/>
      <c r="I383" s="1144"/>
      <c r="J383" s="78" t="s">
        <v>5608</v>
      </c>
      <c r="K383" s="78"/>
      <c r="L383" s="78"/>
      <c r="M383" s="145"/>
      <c r="N383" s="119"/>
      <c r="V383" s="151">
        <f>G383</f>
        <v>0</v>
      </c>
    </row>
    <row r="384" spans="1:22" ht="21" thickBot="1" x14ac:dyDescent="0.3">
      <c r="A384" s="1140"/>
      <c r="B384" s="279" t="s">
        <v>34</v>
      </c>
      <c r="C384" s="279" t="s">
        <v>35</v>
      </c>
      <c r="D384" s="279" t="s">
        <v>5600</v>
      </c>
      <c r="E384" s="840" t="s">
        <v>5601</v>
      </c>
      <c r="F384" s="840"/>
      <c r="G384" s="1145"/>
      <c r="H384" s="1146"/>
      <c r="I384" s="1147"/>
      <c r="J384" s="149" t="s">
        <v>5630</v>
      </c>
      <c r="K384" s="82"/>
      <c r="L384" s="82"/>
      <c r="M384" s="150"/>
      <c r="N384" s="119"/>
      <c r="V384" s="151"/>
    </row>
    <row r="385" spans="1:22" ht="13.8" thickBot="1" x14ac:dyDescent="0.3">
      <c r="A385" s="1141"/>
      <c r="B385" s="152"/>
      <c r="C385" s="152"/>
      <c r="D385" s="153"/>
      <c r="E385" s="154" t="s">
        <v>5605</v>
      </c>
      <c r="F385" s="155"/>
      <c r="G385" s="1148"/>
      <c r="H385" s="1149"/>
      <c r="I385" s="1150"/>
      <c r="J385" s="149" t="s">
        <v>5631</v>
      </c>
      <c r="K385" s="82"/>
      <c r="L385" s="82"/>
      <c r="M385" s="150"/>
      <c r="N385" s="119"/>
      <c r="V385" s="151"/>
    </row>
    <row r="386" spans="1:22" ht="21.6" thickTop="1" thickBot="1" x14ac:dyDescent="0.3">
      <c r="A386" s="1139">
        <f>A382+1</f>
        <v>93</v>
      </c>
      <c r="B386" s="277" t="s">
        <v>22</v>
      </c>
      <c r="C386" s="277" t="s">
        <v>23</v>
      </c>
      <c r="D386" s="277" t="s">
        <v>5593</v>
      </c>
      <c r="E386" s="837" t="s">
        <v>5594</v>
      </c>
      <c r="F386" s="837"/>
      <c r="G386" s="837" t="s">
        <v>17</v>
      </c>
      <c r="H386" s="771"/>
      <c r="I386" s="276"/>
      <c r="J386" s="313" t="s">
        <v>5608</v>
      </c>
      <c r="K386" s="314"/>
      <c r="L386" s="314"/>
      <c r="M386" s="315"/>
      <c r="N386" s="119"/>
      <c r="V386" s="151"/>
    </row>
    <row r="387" spans="1:22" ht="13.8" thickBot="1" x14ac:dyDescent="0.3">
      <c r="A387" s="1140"/>
      <c r="B387" s="142"/>
      <c r="C387" s="142"/>
      <c r="D387" s="143"/>
      <c r="E387" s="142"/>
      <c r="F387" s="142"/>
      <c r="G387" s="726"/>
      <c r="H387" s="1143"/>
      <c r="I387" s="1144"/>
      <c r="J387" s="78" t="s">
        <v>5608</v>
      </c>
      <c r="K387" s="78"/>
      <c r="L387" s="78"/>
      <c r="M387" s="145"/>
      <c r="N387" s="119"/>
      <c r="V387" s="151">
        <f>G387</f>
        <v>0</v>
      </c>
    </row>
    <row r="388" spans="1:22" ht="21" thickBot="1" x14ac:dyDescent="0.3">
      <c r="A388" s="1140"/>
      <c r="B388" s="279" t="s">
        <v>34</v>
      </c>
      <c r="C388" s="279" t="s">
        <v>35</v>
      </c>
      <c r="D388" s="279" t="s">
        <v>5600</v>
      </c>
      <c r="E388" s="840" t="s">
        <v>5601</v>
      </c>
      <c r="F388" s="840"/>
      <c r="G388" s="1145"/>
      <c r="H388" s="1146"/>
      <c r="I388" s="1147"/>
      <c r="J388" s="149" t="s">
        <v>5630</v>
      </c>
      <c r="K388" s="82"/>
      <c r="L388" s="82"/>
      <c r="M388" s="150"/>
      <c r="N388" s="119"/>
      <c r="V388" s="151"/>
    </row>
    <row r="389" spans="1:22" ht="13.8" thickBot="1" x14ac:dyDescent="0.3">
      <c r="A389" s="1141"/>
      <c r="B389" s="152"/>
      <c r="C389" s="152"/>
      <c r="D389" s="153"/>
      <c r="E389" s="154" t="s">
        <v>5605</v>
      </c>
      <c r="F389" s="155"/>
      <c r="G389" s="1148"/>
      <c r="H389" s="1149"/>
      <c r="I389" s="1150"/>
      <c r="J389" s="149" t="s">
        <v>5631</v>
      </c>
      <c r="K389" s="82"/>
      <c r="L389" s="82"/>
      <c r="M389" s="150"/>
      <c r="N389" s="119"/>
      <c r="V389" s="151"/>
    </row>
    <row r="390" spans="1:22" ht="21.6" thickTop="1" thickBot="1" x14ac:dyDescent="0.3">
      <c r="A390" s="1139">
        <f>A386+1</f>
        <v>94</v>
      </c>
      <c r="B390" s="277" t="s">
        <v>22</v>
      </c>
      <c r="C390" s="277" t="s">
        <v>23</v>
      </c>
      <c r="D390" s="277" t="s">
        <v>5593</v>
      </c>
      <c r="E390" s="837" t="s">
        <v>5594</v>
      </c>
      <c r="F390" s="837"/>
      <c r="G390" s="837" t="s">
        <v>17</v>
      </c>
      <c r="H390" s="771"/>
      <c r="I390" s="276"/>
      <c r="J390" s="313" t="s">
        <v>5608</v>
      </c>
      <c r="K390" s="314"/>
      <c r="L390" s="314"/>
      <c r="M390" s="315"/>
      <c r="N390" s="119"/>
      <c r="V390" s="151"/>
    </row>
    <row r="391" spans="1:22" ht="13.8" thickBot="1" x14ac:dyDescent="0.3">
      <c r="A391" s="1140"/>
      <c r="B391" s="142"/>
      <c r="C391" s="142"/>
      <c r="D391" s="143"/>
      <c r="E391" s="142"/>
      <c r="F391" s="142"/>
      <c r="G391" s="726"/>
      <c r="H391" s="1143"/>
      <c r="I391" s="1144"/>
      <c r="J391" s="78" t="s">
        <v>5608</v>
      </c>
      <c r="K391" s="78"/>
      <c r="L391" s="78"/>
      <c r="M391" s="145"/>
      <c r="N391" s="119"/>
      <c r="V391" s="151">
        <f>G391</f>
        <v>0</v>
      </c>
    </row>
    <row r="392" spans="1:22" ht="21" thickBot="1" x14ac:dyDescent="0.3">
      <c r="A392" s="1140"/>
      <c r="B392" s="279" t="s">
        <v>34</v>
      </c>
      <c r="C392" s="279" t="s">
        <v>35</v>
      </c>
      <c r="D392" s="279" t="s">
        <v>5600</v>
      </c>
      <c r="E392" s="840" t="s">
        <v>5601</v>
      </c>
      <c r="F392" s="840"/>
      <c r="G392" s="1145"/>
      <c r="H392" s="1146"/>
      <c r="I392" s="1147"/>
      <c r="J392" s="149" t="s">
        <v>5630</v>
      </c>
      <c r="K392" s="82"/>
      <c r="L392" s="82"/>
      <c r="M392" s="150"/>
      <c r="N392" s="119"/>
      <c r="V392" s="151"/>
    </row>
    <row r="393" spans="1:22" ht="13.8" thickBot="1" x14ac:dyDescent="0.3">
      <c r="A393" s="1141"/>
      <c r="B393" s="152"/>
      <c r="C393" s="152"/>
      <c r="D393" s="153"/>
      <c r="E393" s="154" t="s">
        <v>5605</v>
      </c>
      <c r="F393" s="155"/>
      <c r="G393" s="1148"/>
      <c r="H393" s="1149"/>
      <c r="I393" s="1150"/>
      <c r="J393" s="149" t="s">
        <v>5631</v>
      </c>
      <c r="K393" s="82"/>
      <c r="L393" s="82"/>
      <c r="M393" s="150"/>
      <c r="N393" s="119"/>
      <c r="V393" s="151"/>
    </row>
    <row r="394" spans="1:22" ht="21.6" thickTop="1" thickBot="1" x14ac:dyDescent="0.3">
      <c r="A394" s="1139">
        <f>A390+1</f>
        <v>95</v>
      </c>
      <c r="B394" s="277" t="s">
        <v>22</v>
      </c>
      <c r="C394" s="277" t="s">
        <v>23</v>
      </c>
      <c r="D394" s="277" t="s">
        <v>5593</v>
      </c>
      <c r="E394" s="837" t="s">
        <v>5594</v>
      </c>
      <c r="F394" s="837"/>
      <c r="G394" s="837" t="s">
        <v>17</v>
      </c>
      <c r="H394" s="771"/>
      <c r="I394" s="276"/>
      <c r="J394" s="313" t="s">
        <v>5608</v>
      </c>
      <c r="K394" s="314"/>
      <c r="L394" s="314"/>
      <c r="M394" s="315"/>
      <c r="N394" s="119"/>
      <c r="V394" s="151"/>
    </row>
    <row r="395" spans="1:22" ht="13.8" thickBot="1" x14ac:dyDescent="0.3">
      <c r="A395" s="1140"/>
      <c r="B395" s="142"/>
      <c r="C395" s="142"/>
      <c r="D395" s="143"/>
      <c r="E395" s="142"/>
      <c r="F395" s="142"/>
      <c r="G395" s="726"/>
      <c r="H395" s="1143"/>
      <c r="I395" s="1144"/>
      <c r="J395" s="78" t="s">
        <v>5608</v>
      </c>
      <c r="K395" s="78"/>
      <c r="L395" s="78"/>
      <c r="M395" s="145"/>
      <c r="N395" s="119"/>
      <c r="V395" s="151">
        <f>G395</f>
        <v>0</v>
      </c>
    </row>
    <row r="396" spans="1:22" ht="21" thickBot="1" x14ac:dyDescent="0.3">
      <c r="A396" s="1140"/>
      <c r="B396" s="279" t="s">
        <v>34</v>
      </c>
      <c r="C396" s="279" t="s">
        <v>35</v>
      </c>
      <c r="D396" s="279" t="s">
        <v>5600</v>
      </c>
      <c r="E396" s="840" t="s">
        <v>5601</v>
      </c>
      <c r="F396" s="840"/>
      <c r="G396" s="1145"/>
      <c r="H396" s="1146"/>
      <c r="I396" s="1147"/>
      <c r="J396" s="149" t="s">
        <v>5630</v>
      </c>
      <c r="K396" s="82"/>
      <c r="L396" s="82"/>
      <c r="M396" s="150"/>
      <c r="N396" s="119"/>
      <c r="V396" s="151"/>
    </row>
    <row r="397" spans="1:22" ht="13.8" thickBot="1" x14ac:dyDescent="0.3">
      <c r="A397" s="1141"/>
      <c r="B397" s="152"/>
      <c r="C397" s="152"/>
      <c r="D397" s="153"/>
      <c r="E397" s="154" t="s">
        <v>5605</v>
      </c>
      <c r="F397" s="155"/>
      <c r="G397" s="1148"/>
      <c r="H397" s="1149"/>
      <c r="I397" s="1150"/>
      <c r="J397" s="149" t="s">
        <v>5631</v>
      </c>
      <c r="K397" s="82"/>
      <c r="L397" s="82"/>
      <c r="M397" s="150"/>
      <c r="N397" s="119"/>
      <c r="V397" s="151"/>
    </row>
    <row r="398" spans="1:22" ht="21.6" thickTop="1" thickBot="1" x14ac:dyDescent="0.3">
      <c r="A398" s="1139">
        <f>A394+1</f>
        <v>96</v>
      </c>
      <c r="B398" s="277" t="s">
        <v>22</v>
      </c>
      <c r="C398" s="277" t="s">
        <v>23</v>
      </c>
      <c r="D398" s="277" t="s">
        <v>5593</v>
      </c>
      <c r="E398" s="837" t="s">
        <v>5594</v>
      </c>
      <c r="F398" s="837"/>
      <c r="G398" s="837" t="s">
        <v>17</v>
      </c>
      <c r="H398" s="771"/>
      <c r="I398" s="276"/>
      <c r="J398" s="313" t="s">
        <v>5608</v>
      </c>
      <c r="K398" s="314"/>
      <c r="L398" s="314"/>
      <c r="M398" s="315"/>
      <c r="N398" s="119"/>
      <c r="V398" s="151"/>
    </row>
    <row r="399" spans="1:22" ht="13.8" thickBot="1" x14ac:dyDescent="0.3">
      <c r="A399" s="1140"/>
      <c r="B399" s="142"/>
      <c r="C399" s="142"/>
      <c r="D399" s="143"/>
      <c r="E399" s="142"/>
      <c r="F399" s="142"/>
      <c r="G399" s="726"/>
      <c r="H399" s="1143"/>
      <c r="I399" s="1144"/>
      <c r="J399" s="78" t="s">
        <v>5608</v>
      </c>
      <c r="K399" s="78"/>
      <c r="L399" s="78"/>
      <c r="M399" s="145"/>
      <c r="N399" s="119"/>
      <c r="V399" s="151">
        <f>G399</f>
        <v>0</v>
      </c>
    </row>
    <row r="400" spans="1:22" ht="21" thickBot="1" x14ac:dyDescent="0.3">
      <c r="A400" s="1140"/>
      <c r="B400" s="279" t="s">
        <v>34</v>
      </c>
      <c r="C400" s="279" t="s">
        <v>35</v>
      </c>
      <c r="D400" s="279" t="s">
        <v>5600</v>
      </c>
      <c r="E400" s="840" t="s">
        <v>5601</v>
      </c>
      <c r="F400" s="840"/>
      <c r="G400" s="1145"/>
      <c r="H400" s="1146"/>
      <c r="I400" s="1147"/>
      <c r="J400" s="149" t="s">
        <v>5630</v>
      </c>
      <c r="K400" s="82"/>
      <c r="L400" s="82"/>
      <c r="M400" s="150"/>
      <c r="N400" s="119"/>
      <c r="V400" s="151"/>
    </row>
    <row r="401" spans="1:22" ht="13.8" thickBot="1" x14ac:dyDescent="0.3">
      <c r="A401" s="1141"/>
      <c r="B401" s="152"/>
      <c r="C401" s="152"/>
      <c r="D401" s="153"/>
      <c r="E401" s="154" t="s">
        <v>5605</v>
      </c>
      <c r="F401" s="155"/>
      <c r="G401" s="1148"/>
      <c r="H401" s="1149"/>
      <c r="I401" s="1150"/>
      <c r="J401" s="149" t="s">
        <v>5631</v>
      </c>
      <c r="K401" s="82"/>
      <c r="L401" s="82"/>
      <c r="M401" s="150"/>
      <c r="N401" s="119"/>
      <c r="V401" s="151"/>
    </row>
    <row r="402" spans="1:22" ht="21.6" thickTop="1" thickBot="1" x14ac:dyDescent="0.3">
      <c r="A402" s="1139">
        <f>A398+1</f>
        <v>97</v>
      </c>
      <c r="B402" s="277" t="s">
        <v>22</v>
      </c>
      <c r="C402" s="277" t="s">
        <v>23</v>
      </c>
      <c r="D402" s="277" t="s">
        <v>5593</v>
      </c>
      <c r="E402" s="837" t="s">
        <v>5594</v>
      </c>
      <c r="F402" s="837"/>
      <c r="G402" s="837" t="s">
        <v>17</v>
      </c>
      <c r="H402" s="771"/>
      <c r="I402" s="276"/>
      <c r="J402" s="313" t="s">
        <v>5608</v>
      </c>
      <c r="K402" s="314"/>
      <c r="L402" s="314"/>
      <c r="M402" s="315"/>
      <c r="N402" s="119"/>
      <c r="V402" s="151"/>
    </row>
    <row r="403" spans="1:22" ht="13.8" thickBot="1" x14ac:dyDescent="0.3">
      <c r="A403" s="1140"/>
      <c r="B403" s="142"/>
      <c r="C403" s="142"/>
      <c r="D403" s="143"/>
      <c r="E403" s="142"/>
      <c r="F403" s="142"/>
      <c r="G403" s="726"/>
      <c r="H403" s="1143"/>
      <c r="I403" s="1144"/>
      <c r="J403" s="78" t="s">
        <v>5608</v>
      </c>
      <c r="K403" s="78"/>
      <c r="L403" s="78"/>
      <c r="M403" s="145"/>
      <c r="N403" s="119"/>
      <c r="V403" s="151">
        <f>G403</f>
        <v>0</v>
      </c>
    </row>
    <row r="404" spans="1:22" ht="21" thickBot="1" x14ac:dyDescent="0.3">
      <c r="A404" s="1140"/>
      <c r="B404" s="279" t="s">
        <v>34</v>
      </c>
      <c r="C404" s="279" t="s">
        <v>35</v>
      </c>
      <c r="D404" s="279" t="s">
        <v>5600</v>
      </c>
      <c r="E404" s="840" t="s">
        <v>5601</v>
      </c>
      <c r="F404" s="840"/>
      <c r="G404" s="1145"/>
      <c r="H404" s="1146"/>
      <c r="I404" s="1147"/>
      <c r="J404" s="149" t="s">
        <v>5630</v>
      </c>
      <c r="K404" s="82"/>
      <c r="L404" s="82"/>
      <c r="M404" s="150"/>
      <c r="N404" s="119"/>
      <c r="V404" s="151"/>
    </row>
    <row r="405" spans="1:22" ht="13.8" thickBot="1" x14ac:dyDescent="0.3">
      <c r="A405" s="1141"/>
      <c r="B405" s="152"/>
      <c r="C405" s="152"/>
      <c r="D405" s="153"/>
      <c r="E405" s="154" t="s">
        <v>5605</v>
      </c>
      <c r="F405" s="155"/>
      <c r="G405" s="1148"/>
      <c r="H405" s="1149"/>
      <c r="I405" s="1150"/>
      <c r="J405" s="149" t="s">
        <v>5631</v>
      </c>
      <c r="K405" s="82"/>
      <c r="L405" s="82"/>
      <c r="M405" s="150"/>
      <c r="N405" s="119"/>
      <c r="V405" s="151"/>
    </row>
    <row r="406" spans="1:22" ht="21.6" thickTop="1" thickBot="1" x14ac:dyDescent="0.3">
      <c r="A406" s="1139">
        <f>A402+1</f>
        <v>98</v>
      </c>
      <c r="B406" s="277" t="s">
        <v>22</v>
      </c>
      <c r="C406" s="277" t="s">
        <v>23</v>
      </c>
      <c r="D406" s="277" t="s">
        <v>5593</v>
      </c>
      <c r="E406" s="837" t="s">
        <v>5594</v>
      </c>
      <c r="F406" s="837"/>
      <c r="G406" s="837" t="s">
        <v>17</v>
      </c>
      <c r="H406" s="771"/>
      <c r="I406" s="276"/>
      <c r="J406" s="313" t="s">
        <v>5608</v>
      </c>
      <c r="K406" s="314"/>
      <c r="L406" s="314"/>
      <c r="M406" s="315"/>
      <c r="N406" s="119"/>
      <c r="V406" s="151"/>
    </row>
    <row r="407" spans="1:22" ht="13.8" thickBot="1" x14ac:dyDescent="0.3">
      <c r="A407" s="1140"/>
      <c r="B407" s="142"/>
      <c r="C407" s="142"/>
      <c r="D407" s="143"/>
      <c r="E407" s="142"/>
      <c r="F407" s="142"/>
      <c r="G407" s="726"/>
      <c r="H407" s="1143"/>
      <c r="I407" s="1144"/>
      <c r="J407" s="78" t="s">
        <v>5608</v>
      </c>
      <c r="K407" s="78"/>
      <c r="L407" s="78"/>
      <c r="M407" s="145"/>
      <c r="N407" s="119"/>
      <c r="V407" s="151">
        <f>G407</f>
        <v>0</v>
      </c>
    </row>
    <row r="408" spans="1:22" ht="21" thickBot="1" x14ac:dyDescent="0.3">
      <c r="A408" s="1140"/>
      <c r="B408" s="279" t="s">
        <v>34</v>
      </c>
      <c r="C408" s="279" t="s">
        <v>35</v>
      </c>
      <c r="D408" s="279" t="s">
        <v>5600</v>
      </c>
      <c r="E408" s="840" t="s">
        <v>5601</v>
      </c>
      <c r="F408" s="840"/>
      <c r="G408" s="1145"/>
      <c r="H408" s="1146"/>
      <c r="I408" s="1147"/>
      <c r="J408" s="149" t="s">
        <v>5630</v>
      </c>
      <c r="K408" s="82"/>
      <c r="L408" s="82"/>
      <c r="M408" s="150"/>
      <c r="N408" s="119"/>
      <c r="V408" s="151"/>
    </row>
    <row r="409" spans="1:22" ht="13.8" thickBot="1" x14ac:dyDescent="0.3">
      <c r="A409" s="1141"/>
      <c r="B409" s="152"/>
      <c r="C409" s="152"/>
      <c r="D409" s="153"/>
      <c r="E409" s="154" t="s">
        <v>5605</v>
      </c>
      <c r="F409" s="155"/>
      <c r="G409" s="1148"/>
      <c r="H409" s="1149"/>
      <c r="I409" s="1150"/>
      <c r="J409" s="149" t="s">
        <v>5631</v>
      </c>
      <c r="K409" s="82"/>
      <c r="L409" s="82"/>
      <c r="M409" s="150"/>
      <c r="N409" s="119"/>
      <c r="V409" s="151"/>
    </row>
    <row r="410" spans="1:22" ht="21.6" thickTop="1" thickBot="1" x14ac:dyDescent="0.3">
      <c r="A410" s="1139">
        <f>A406+1</f>
        <v>99</v>
      </c>
      <c r="B410" s="277" t="s">
        <v>22</v>
      </c>
      <c r="C410" s="277" t="s">
        <v>23</v>
      </c>
      <c r="D410" s="277" t="s">
        <v>5593</v>
      </c>
      <c r="E410" s="837" t="s">
        <v>5594</v>
      </c>
      <c r="F410" s="837"/>
      <c r="G410" s="837" t="s">
        <v>17</v>
      </c>
      <c r="H410" s="771"/>
      <c r="I410" s="276"/>
      <c r="J410" s="313" t="s">
        <v>5608</v>
      </c>
      <c r="K410" s="314"/>
      <c r="L410" s="314"/>
      <c r="M410" s="315"/>
      <c r="N410" s="119"/>
      <c r="V410" s="151"/>
    </row>
    <row r="411" spans="1:22" ht="13.8" thickBot="1" x14ac:dyDescent="0.3">
      <c r="A411" s="1140"/>
      <c r="B411" s="142"/>
      <c r="C411" s="142"/>
      <c r="D411" s="143"/>
      <c r="E411" s="142"/>
      <c r="F411" s="142"/>
      <c r="G411" s="726"/>
      <c r="H411" s="1143"/>
      <c r="I411" s="1144"/>
      <c r="J411" s="78" t="s">
        <v>5608</v>
      </c>
      <c r="K411" s="78"/>
      <c r="L411" s="78"/>
      <c r="M411" s="145"/>
      <c r="N411" s="119"/>
      <c r="V411" s="151">
        <f>G411</f>
        <v>0</v>
      </c>
    </row>
    <row r="412" spans="1:22" ht="21" thickBot="1" x14ac:dyDescent="0.3">
      <c r="A412" s="1140"/>
      <c r="B412" s="279" t="s">
        <v>34</v>
      </c>
      <c r="C412" s="279" t="s">
        <v>35</v>
      </c>
      <c r="D412" s="279" t="s">
        <v>5600</v>
      </c>
      <c r="E412" s="840" t="s">
        <v>5601</v>
      </c>
      <c r="F412" s="840"/>
      <c r="G412" s="1145"/>
      <c r="H412" s="1146"/>
      <c r="I412" s="1147"/>
      <c r="J412" s="149" t="s">
        <v>5630</v>
      </c>
      <c r="K412" s="82"/>
      <c r="L412" s="82"/>
      <c r="M412" s="150"/>
      <c r="N412" s="119"/>
      <c r="V412" s="151"/>
    </row>
    <row r="413" spans="1:22" ht="13.8" thickBot="1" x14ac:dyDescent="0.3">
      <c r="A413" s="1141"/>
      <c r="B413" s="152"/>
      <c r="C413" s="152"/>
      <c r="D413" s="153"/>
      <c r="E413" s="154" t="s">
        <v>5605</v>
      </c>
      <c r="F413" s="155"/>
      <c r="G413" s="1148"/>
      <c r="H413" s="1149"/>
      <c r="I413" s="1150"/>
      <c r="J413" s="149" t="s">
        <v>5631</v>
      </c>
      <c r="K413" s="82"/>
      <c r="L413" s="82"/>
      <c r="M413" s="150"/>
      <c r="N413" s="119"/>
      <c r="V413" s="151"/>
    </row>
    <row r="414" spans="1:22" ht="21.6" thickTop="1" thickBot="1" x14ac:dyDescent="0.3">
      <c r="A414" s="1139">
        <f>A410+1</f>
        <v>100</v>
      </c>
      <c r="B414" s="277" t="s">
        <v>22</v>
      </c>
      <c r="C414" s="277" t="s">
        <v>23</v>
      </c>
      <c r="D414" s="277" t="s">
        <v>5593</v>
      </c>
      <c r="E414" s="837" t="s">
        <v>5594</v>
      </c>
      <c r="F414" s="837"/>
      <c r="G414" s="837" t="s">
        <v>17</v>
      </c>
      <c r="H414" s="771"/>
      <c r="I414" s="276"/>
      <c r="J414" s="313" t="s">
        <v>5608</v>
      </c>
      <c r="K414" s="314"/>
      <c r="L414" s="314"/>
      <c r="M414" s="315"/>
      <c r="N414" s="119"/>
      <c r="V414" s="151"/>
    </row>
    <row r="415" spans="1:22" ht="13.8" thickBot="1" x14ac:dyDescent="0.3">
      <c r="A415" s="1140"/>
      <c r="B415" s="142"/>
      <c r="C415" s="142"/>
      <c r="D415" s="143"/>
      <c r="E415" s="142"/>
      <c r="F415" s="142"/>
      <c r="G415" s="726"/>
      <c r="H415" s="1143"/>
      <c r="I415" s="1144"/>
      <c r="J415" s="78" t="s">
        <v>5608</v>
      </c>
      <c r="K415" s="78"/>
      <c r="L415" s="78"/>
      <c r="M415" s="145"/>
      <c r="N415" s="119"/>
      <c r="V415" s="151">
        <f>G415</f>
        <v>0</v>
      </c>
    </row>
    <row r="416" spans="1:22" ht="21" thickBot="1" x14ac:dyDescent="0.3">
      <c r="A416" s="1140"/>
      <c r="B416" s="279" t="s">
        <v>34</v>
      </c>
      <c r="C416" s="279" t="s">
        <v>35</v>
      </c>
      <c r="D416" s="279" t="s">
        <v>5600</v>
      </c>
      <c r="E416" s="840" t="s">
        <v>5601</v>
      </c>
      <c r="F416" s="840"/>
      <c r="G416" s="1145"/>
      <c r="H416" s="1146"/>
      <c r="I416" s="1147"/>
      <c r="J416" s="149" t="s">
        <v>5630</v>
      </c>
      <c r="K416" s="82"/>
      <c r="L416" s="82"/>
      <c r="M416" s="150"/>
      <c r="N416" s="119"/>
    </row>
    <row r="417" spans="1:17" ht="13.8" thickBot="1" x14ac:dyDescent="0.3">
      <c r="A417" s="1141"/>
      <c r="B417" s="153"/>
      <c r="C417" s="153"/>
      <c r="D417" s="153"/>
      <c r="E417" s="159" t="s">
        <v>5605</v>
      </c>
      <c r="F417" s="160"/>
      <c r="G417" s="1148"/>
      <c r="H417" s="1149"/>
      <c r="I417" s="1150"/>
      <c r="J417" s="161" t="s">
        <v>5631</v>
      </c>
      <c r="K417" s="162"/>
      <c r="L417" s="162"/>
      <c r="M417" s="163"/>
      <c r="N417" s="119"/>
    </row>
    <row r="418" spans="1:17" ht="13.8" thickTop="1" x14ac:dyDescent="0.25"/>
    <row r="419" spans="1:17" ht="13.8" thickBot="1" x14ac:dyDescent="0.3"/>
    <row r="420" spans="1:17" x14ac:dyDescent="0.25">
      <c r="P420" s="316" t="s">
        <v>5695</v>
      </c>
      <c r="Q420" s="317"/>
    </row>
    <row r="421" spans="1:17" x14ac:dyDescent="0.25">
      <c r="P421" s="318"/>
      <c r="Q421" s="247"/>
    </row>
    <row r="422" spans="1:17" ht="33.6" x14ac:dyDescent="0.25">
      <c r="B422" s="103"/>
      <c r="P422" s="319" t="b">
        <v>0</v>
      </c>
      <c r="Q422" s="320" t="str">
        <f xml:space="preserve"> CONCATENATE("OCTOBER 1, ",$M$7-1,"- MARCH 31, ",$M$7)</f>
        <v>OCTOBER 1, 2018- MARCH 31, 2019</v>
      </c>
    </row>
    <row r="423" spans="1:17" ht="25.2" x14ac:dyDescent="0.25">
      <c r="B423" s="103"/>
      <c r="P423" s="319" t="b">
        <v>1</v>
      </c>
      <c r="Q423" s="320" t="str">
        <f xml:space="preserve"> CONCATENATE("APRIL 1 - SEPTEMBER 30, ",$M$7)</f>
        <v>APRIL 1 - SEPTEMBER 30, 2019</v>
      </c>
    </row>
    <row r="424" spans="1:17" x14ac:dyDescent="0.25">
      <c r="P424" s="319" t="b">
        <v>0</v>
      </c>
      <c r="Q424" s="321"/>
    </row>
    <row r="425" spans="1:17" ht="13.8" thickBot="1" x14ac:dyDescent="0.3">
      <c r="P425" s="322">
        <v>1</v>
      </c>
      <c r="Q425" s="323"/>
    </row>
  </sheetData>
  <sheetProtection password="C5B7" sheet="1" objects="1" scenarios="1"/>
  <mergeCells count="732">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22:A25"/>
    <mergeCell ref="E22:F22"/>
    <mergeCell ref="G22:H22"/>
    <mergeCell ref="G23:I23"/>
    <mergeCell ref="E24:F24"/>
    <mergeCell ref="G24:I24"/>
    <mergeCell ref="G25:I25"/>
    <mergeCell ref="A18:A21"/>
    <mergeCell ref="E18:F18"/>
    <mergeCell ref="G18:I18"/>
    <mergeCell ref="G19:I19"/>
    <mergeCell ref="E20:F20"/>
    <mergeCell ref="G20:I21"/>
    <mergeCell ref="A14:A17"/>
    <mergeCell ref="E14:F14"/>
    <mergeCell ref="G14:H14"/>
    <mergeCell ref="G15:I15"/>
    <mergeCell ref="E16:F16"/>
    <mergeCell ref="G16:I16"/>
    <mergeCell ref="G17:I17"/>
    <mergeCell ref="B12:B13"/>
    <mergeCell ref="C12:C13"/>
    <mergeCell ref="D12:D13"/>
    <mergeCell ref="E12:F13"/>
    <mergeCell ref="G12:I13"/>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s>
  <dataValidations count="5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allowBlank="1" showInputMessage="1" showErrorMessage="1" promptTitle="Traveler Name " prompt="List traveler's first and last name here." sqref="B1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s>
  <pageMargins left="0.7" right="0.7" top="0" bottom="0.25" header="0.3" footer="0.3"/>
  <pageSetup fitToHeight="0" orientation="landscape" blackAndWhite="1" horizontalDpi="1200" verticalDpi="1200"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4"/>
  <sheetViews>
    <sheetView topLeftCell="A2" workbookViewId="0">
      <selection activeCell="P8" sqref="P8"/>
    </sheetView>
  </sheetViews>
  <sheetFormatPr defaultRowHeight="13.2" x14ac:dyDescent="0.25"/>
  <cols>
    <col min="1" max="1" width="3.88671875" style="284" customWidth="1"/>
    <col min="2" max="2" width="16.109375" style="284" customWidth="1"/>
    <col min="3" max="3" width="17.6640625" style="284" customWidth="1"/>
    <col min="4" max="4" width="14.44140625" style="284" customWidth="1"/>
    <col min="5" max="5" width="18.6640625" style="284" hidden="1" customWidth="1"/>
    <col min="6" max="6" width="14.88671875" style="284" customWidth="1"/>
    <col min="7" max="7" width="3" style="284" customWidth="1"/>
    <col min="8" max="8" width="11.33203125" style="284" customWidth="1"/>
    <col min="9" max="9" width="3" style="284" customWidth="1"/>
    <col min="10" max="10" width="12.33203125" style="284" customWidth="1"/>
    <col min="11" max="11" width="9.109375" style="284" customWidth="1"/>
    <col min="12" max="12" width="8.88671875" style="284" customWidth="1"/>
    <col min="13" max="13" width="8" style="284" customWidth="1"/>
    <col min="14" max="14" width="0.109375" style="284" customWidth="1"/>
    <col min="15" max="15" width="8.88671875" style="284"/>
    <col min="16" max="16" width="20.33203125" style="284" bestFit="1" customWidth="1"/>
    <col min="17" max="20" width="8.88671875" style="284"/>
    <col min="21" max="21" width="9.44140625" style="284" customWidth="1"/>
    <col min="22" max="22" width="13.6640625" style="132" customWidth="1"/>
    <col min="23" max="16384" width="8.88671875" style="284"/>
  </cols>
  <sheetData>
    <row r="1" spans="1:22" hidden="1" x14ac:dyDescent="0.25">
      <c r="V1" s="284"/>
    </row>
    <row r="2" spans="1:22" x14ac:dyDescent="0.25">
      <c r="J2" s="671" t="s">
        <v>5581</v>
      </c>
      <c r="K2" s="825"/>
      <c r="L2" s="825"/>
      <c r="M2" s="825"/>
      <c r="P2" s="827"/>
      <c r="Q2" s="827"/>
      <c r="R2" s="827"/>
      <c r="S2" s="827"/>
      <c r="V2" s="284"/>
    </row>
    <row r="3" spans="1:22" x14ac:dyDescent="0.25">
      <c r="J3" s="825"/>
      <c r="K3" s="825"/>
      <c r="L3" s="825"/>
      <c r="M3" s="825"/>
      <c r="P3" s="675"/>
      <c r="Q3" s="675"/>
      <c r="R3" s="675"/>
      <c r="S3" s="675"/>
      <c r="V3" s="284"/>
    </row>
    <row r="4" spans="1:22" ht="13.8" thickBot="1" x14ac:dyDescent="0.3">
      <c r="A4" s="291"/>
      <c r="B4" s="291"/>
      <c r="C4" s="291"/>
      <c r="D4" s="291"/>
      <c r="E4" s="291"/>
      <c r="F4" s="291"/>
      <c r="G4" s="291"/>
      <c r="H4" s="291"/>
      <c r="I4" s="291"/>
      <c r="J4" s="826"/>
      <c r="K4" s="826"/>
      <c r="L4" s="826"/>
      <c r="M4" s="826"/>
      <c r="P4" s="828"/>
      <c r="Q4" s="828"/>
      <c r="R4" s="828"/>
      <c r="S4" s="828"/>
      <c r="V4" s="284"/>
    </row>
    <row r="5" spans="1:22" ht="30" customHeight="1" thickTop="1" thickBot="1" x14ac:dyDescent="0.3">
      <c r="A5" s="677" t="str">
        <f>"1353 Travel Report for "&amp;B9&amp;", "&amp;B10&amp;" for the reporting period "&amp;"April19 - Sept19"</f>
        <v>1353 Travel Report for Health and Human Services, Adminstration for Children and Families for the reporting period April19 - Sept19</v>
      </c>
      <c r="B5" s="678"/>
      <c r="C5" s="678"/>
      <c r="D5" s="678"/>
      <c r="E5" s="678"/>
      <c r="F5" s="678"/>
      <c r="G5" s="678"/>
      <c r="H5" s="678"/>
      <c r="I5" s="678"/>
      <c r="J5" s="678"/>
      <c r="K5" s="678"/>
      <c r="L5" s="678"/>
      <c r="M5" s="678"/>
      <c r="N5" s="104"/>
      <c r="O5" s="291"/>
      <c r="Q5" s="105"/>
      <c r="V5" s="284"/>
    </row>
    <row r="6" spans="1:22" ht="13.5" customHeight="1" thickTop="1" x14ac:dyDescent="0.25">
      <c r="A6" s="829" t="s">
        <v>12</v>
      </c>
      <c r="B6" s="681" t="s">
        <v>1</v>
      </c>
      <c r="C6" s="682"/>
      <c r="D6" s="682"/>
      <c r="E6" s="682"/>
      <c r="F6" s="682"/>
      <c r="G6" s="682"/>
      <c r="H6" s="682"/>
      <c r="I6" s="682"/>
      <c r="J6" s="683"/>
      <c r="K6" s="26" t="s">
        <v>2</v>
      </c>
      <c r="L6" s="26" t="s">
        <v>3</v>
      </c>
      <c r="M6" s="26" t="s">
        <v>4</v>
      </c>
      <c r="N6" s="106"/>
      <c r="O6" s="291"/>
      <c r="V6" s="284"/>
    </row>
    <row r="7" spans="1:22" ht="20.25" customHeight="1" thickBot="1" x14ac:dyDescent="0.3">
      <c r="A7" s="829"/>
      <c r="B7" s="684"/>
      <c r="C7" s="685"/>
      <c r="D7" s="685"/>
      <c r="E7" s="685"/>
      <c r="F7" s="685"/>
      <c r="G7" s="685"/>
      <c r="H7" s="685"/>
      <c r="I7" s="685"/>
      <c r="J7" s="686"/>
      <c r="K7" s="107">
        <v>1</v>
      </c>
      <c r="L7" s="108">
        <v>1</v>
      </c>
      <c r="M7" s="109">
        <v>2019</v>
      </c>
      <c r="N7" s="110"/>
      <c r="O7" s="291"/>
      <c r="V7" s="284"/>
    </row>
    <row r="8" spans="1:22" ht="27.75" customHeight="1" thickTop="1" thickBot="1" x14ac:dyDescent="0.3">
      <c r="A8" s="829"/>
      <c r="B8" s="687" t="s">
        <v>5617</v>
      </c>
      <c r="C8" s="688"/>
      <c r="D8" s="688"/>
      <c r="E8" s="688"/>
      <c r="F8" s="688"/>
      <c r="G8" s="689"/>
      <c r="H8" s="689"/>
      <c r="I8" s="689"/>
      <c r="J8" s="689"/>
      <c r="K8" s="689"/>
      <c r="L8" s="688"/>
      <c r="M8" s="688"/>
      <c r="N8" s="690"/>
      <c r="O8" s="291"/>
      <c r="V8" s="284"/>
    </row>
    <row r="9" spans="1:22" ht="18" customHeight="1" thickTop="1" x14ac:dyDescent="0.3">
      <c r="A9" s="829"/>
      <c r="B9" s="831" t="s">
        <v>7</v>
      </c>
      <c r="C9" s="823"/>
      <c r="D9" s="823"/>
      <c r="E9" s="823"/>
      <c r="F9" s="823"/>
      <c r="G9" s="816"/>
      <c r="H9" s="648" t="s">
        <v>5618</v>
      </c>
      <c r="I9" s="819" t="s">
        <v>32</v>
      </c>
      <c r="J9" s="654" t="s">
        <v>5619</v>
      </c>
      <c r="K9" s="1103" t="s">
        <v>32</v>
      </c>
      <c r="L9" s="660" t="s">
        <v>5620</v>
      </c>
      <c r="M9" s="661"/>
      <c r="N9" s="111"/>
      <c r="O9" s="112"/>
      <c r="P9" s="291"/>
      <c r="V9" s="284"/>
    </row>
    <row r="10" spans="1:22" ht="15.75" customHeight="1" x14ac:dyDescent="0.25">
      <c r="A10" s="829"/>
      <c r="B10" s="822" t="s">
        <v>7963</v>
      </c>
      <c r="C10" s="823"/>
      <c r="D10" s="823"/>
      <c r="E10" s="823"/>
      <c r="F10" s="824"/>
      <c r="G10" s="817"/>
      <c r="H10" s="649"/>
      <c r="I10" s="820"/>
      <c r="J10" s="655"/>
      <c r="K10" s="1104"/>
      <c r="L10" s="662"/>
      <c r="M10" s="661"/>
      <c r="N10" s="111"/>
      <c r="O10" s="112"/>
      <c r="P10" s="291"/>
      <c r="V10" s="284"/>
    </row>
    <row r="11" spans="1:22" ht="14.4" thickBot="1" x14ac:dyDescent="0.35">
      <c r="A11" s="829"/>
      <c r="B11" s="113" t="s">
        <v>11</v>
      </c>
      <c r="C11" s="280" t="s">
        <v>7962</v>
      </c>
      <c r="D11" s="792" t="s">
        <v>7964</v>
      </c>
      <c r="E11" s="793"/>
      <c r="F11" s="794"/>
      <c r="G11" s="818"/>
      <c r="H11" s="650"/>
      <c r="I11" s="821"/>
      <c r="J11" s="656"/>
      <c r="K11" s="1105"/>
      <c r="L11" s="663"/>
      <c r="M11" s="664"/>
      <c r="N11" s="115"/>
      <c r="O11" s="112"/>
      <c r="P11" s="291"/>
      <c r="V11" s="284"/>
    </row>
    <row r="12" spans="1:22" ht="13.8" thickTop="1" x14ac:dyDescent="0.25">
      <c r="A12" s="829"/>
      <c r="B12" s="781" t="s">
        <v>5588</v>
      </c>
      <c r="C12" s="698" t="s">
        <v>14</v>
      </c>
      <c r="D12" s="696" t="s">
        <v>5589</v>
      </c>
      <c r="E12" s="717" t="s">
        <v>5590</v>
      </c>
      <c r="F12" s="718"/>
      <c r="G12" s="783" t="s">
        <v>17</v>
      </c>
      <c r="H12" s="784"/>
      <c r="I12" s="785"/>
      <c r="J12" s="698" t="s">
        <v>18</v>
      </c>
      <c r="K12" s="692" t="s">
        <v>19</v>
      </c>
      <c r="L12" s="694" t="s">
        <v>5591</v>
      </c>
      <c r="M12" s="696" t="s">
        <v>21</v>
      </c>
      <c r="N12" s="116"/>
      <c r="O12" s="291"/>
      <c r="V12" s="284"/>
    </row>
    <row r="13" spans="1:22" ht="34.5" customHeight="1" thickBot="1" x14ac:dyDescent="0.3">
      <c r="A13" s="830"/>
      <c r="B13" s="782"/>
      <c r="C13" s="715"/>
      <c r="D13" s="716"/>
      <c r="E13" s="719"/>
      <c r="F13" s="720"/>
      <c r="G13" s="786"/>
      <c r="H13" s="787"/>
      <c r="I13" s="788"/>
      <c r="J13" s="841"/>
      <c r="K13" s="843"/>
      <c r="L13" s="844"/>
      <c r="M13" s="841"/>
      <c r="N13" s="117"/>
      <c r="O13" s="291"/>
      <c r="V13" s="284"/>
    </row>
    <row r="14" spans="1:22" ht="23.25" customHeight="1" thickTop="1" x14ac:dyDescent="0.25">
      <c r="A14" s="834">
        <f>1</f>
        <v>1</v>
      </c>
      <c r="B14" s="283" t="s">
        <v>22</v>
      </c>
      <c r="C14" s="283" t="s">
        <v>23</v>
      </c>
      <c r="D14" s="283" t="s">
        <v>5593</v>
      </c>
      <c r="E14" s="837" t="s">
        <v>5594</v>
      </c>
      <c r="F14" s="837"/>
      <c r="G14" s="735" t="s">
        <v>17</v>
      </c>
      <c r="H14" s="736"/>
      <c r="I14" s="737"/>
      <c r="J14" s="138" t="s">
        <v>5608</v>
      </c>
      <c r="K14" s="139"/>
      <c r="L14" s="139"/>
      <c r="M14" s="140"/>
      <c r="N14" s="119"/>
      <c r="V14" s="141"/>
    </row>
    <row r="15" spans="1:22" x14ac:dyDescent="0.25">
      <c r="A15" s="835"/>
      <c r="B15" s="142"/>
      <c r="C15" s="142"/>
      <c r="D15" s="143"/>
      <c r="E15" s="142"/>
      <c r="F15" s="142"/>
      <c r="G15" s="726"/>
      <c r="H15" s="838"/>
      <c r="I15" s="839"/>
      <c r="J15" s="78" t="s">
        <v>5608</v>
      </c>
      <c r="K15" s="78"/>
      <c r="L15" s="78"/>
      <c r="M15" s="145"/>
      <c r="N15" s="119"/>
      <c r="V15" s="146"/>
    </row>
    <row r="16" spans="1:22" ht="20.399999999999999" x14ac:dyDescent="0.25">
      <c r="A16" s="835"/>
      <c r="B16" s="285" t="s">
        <v>34</v>
      </c>
      <c r="C16" s="285" t="s">
        <v>35</v>
      </c>
      <c r="D16" s="285" t="s">
        <v>5600</v>
      </c>
      <c r="E16" s="840" t="s">
        <v>5601</v>
      </c>
      <c r="F16" s="840"/>
      <c r="G16" s="730"/>
      <c r="H16" s="731"/>
      <c r="I16" s="732"/>
      <c r="J16" s="149" t="s">
        <v>5630</v>
      </c>
      <c r="K16" s="82"/>
      <c r="L16" s="82"/>
      <c r="M16" s="150"/>
      <c r="N16" s="119"/>
      <c r="V16" s="151"/>
    </row>
    <row r="17" spans="1:22" ht="13.8" thickBot="1" x14ac:dyDescent="0.3">
      <c r="A17" s="836"/>
      <c r="B17" s="152"/>
      <c r="C17" s="152"/>
      <c r="D17" s="153"/>
      <c r="E17" s="154" t="s">
        <v>5605</v>
      </c>
      <c r="F17" s="155"/>
      <c r="G17" s="738"/>
      <c r="H17" s="739"/>
      <c r="I17" s="740"/>
      <c r="J17" s="149" t="s">
        <v>5631</v>
      </c>
      <c r="K17" s="82"/>
      <c r="L17" s="82"/>
      <c r="M17" s="150"/>
      <c r="N17" s="119"/>
      <c r="V17" s="151"/>
    </row>
    <row r="18" spans="1:22" ht="21.6" thickTop="1" thickBot="1" x14ac:dyDescent="0.3">
      <c r="A18" s="834">
        <f>A14+1</f>
        <v>2</v>
      </c>
      <c r="B18" s="283" t="s">
        <v>22</v>
      </c>
      <c r="C18" s="283" t="s">
        <v>23</v>
      </c>
      <c r="D18" s="283" t="s">
        <v>5593</v>
      </c>
      <c r="E18" s="837" t="s">
        <v>5594</v>
      </c>
      <c r="F18" s="837"/>
      <c r="G18" s="837" t="s">
        <v>17</v>
      </c>
      <c r="H18" s="771"/>
      <c r="I18" s="281"/>
      <c r="J18" s="138" t="s">
        <v>5608</v>
      </c>
      <c r="K18" s="139"/>
      <c r="L18" s="139"/>
      <c r="M18" s="140"/>
      <c r="N18" s="119"/>
      <c r="V18" s="151"/>
    </row>
    <row r="19" spans="1:22" ht="13.8" thickBot="1" x14ac:dyDescent="0.3">
      <c r="A19" s="750"/>
      <c r="B19" s="142"/>
      <c r="C19" s="142"/>
      <c r="D19" s="143"/>
      <c r="E19" s="142"/>
      <c r="F19" s="142"/>
      <c r="G19" s="726"/>
      <c r="H19" s="838"/>
      <c r="I19" s="839"/>
      <c r="J19" s="78" t="s">
        <v>5608</v>
      </c>
      <c r="K19" s="78"/>
      <c r="L19" s="78"/>
      <c r="M19" s="145"/>
      <c r="N19" s="119"/>
      <c r="V19" s="151"/>
    </row>
    <row r="20" spans="1:22" ht="21" thickBot="1" x14ac:dyDescent="0.3">
      <c r="A20" s="750"/>
      <c r="B20" s="285" t="s">
        <v>34</v>
      </c>
      <c r="C20" s="285" t="s">
        <v>35</v>
      </c>
      <c r="D20" s="285" t="s">
        <v>5600</v>
      </c>
      <c r="E20" s="840" t="s">
        <v>5601</v>
      </c>
      <c r="F20" s="840"/>
      <c r="G20" s="730"/>
      <c r="H20" s="731"/>
      <c r="I20" s="732"/>
      <c r="J20" s="149" t="s">
        <v>5630</v>
      </c>
      <c r="K20" s="82"/>
      <c r="L20" s="82"/>
      <c r="M20" s="150"/>
      <c r="N20" s="119"/>
      <c r="V20" s="151"/>
    </row>
    <row r="21" spans="1:22" ht="13.8" thickBot="1" x14ac:dyDescent="0.3">
      <c r="A21" s="842"/>
      <c r="B21" s="152"/>
      <c r="C21" s="152"/>
      <c r="D21" s="153"/>
      <c r="E21" s="154" t="s">
        <v>5605</v>
      </c>
      <c r="F21" s="155"/>
      <c r="G21" s="712"/>
      <c r="H21" s="713"/>
      <c r="I21" s="714"/>
      <c r="J21" s="149" t="s">
        <v>5631</v>
      </c>
      <c r="K21" s="82"/>
      <c r="L21" s="82"/>
      <c r="M21" s="150"/>
      <c r="N21" s="119"/>
      <c r="V21" s="151"/>
    </row>
    <row r="22" spans="1:22" ht="21.6" thickTop="1" thickBot="1" x14ac:dyDescent="0.3">
      <c r="A22" s="834">
        <f>A18+1</f>
        <v>3</v>
      </c>
      <c r="B22" s="283" t="s">
        <v>22</v>
      </c>
      <c r="C22" s="283" t="s">
        <v>23</v>
      </c>
      <c r="D22" s="283" t="s">
        <v>5593</v>
      </c>
      <c r="E22" s="837" t="s">
        <v>5594</v>
      </c>
      <c r="F22" s="837"/>
      <c r="G22" s="837" t="s">
        <v>17</v>
      </c>
      <c r="H22" s="771"/>
      <c r="I22" s="281"/>
      <c r="J22" s="138" t="s">
        <v>5608</v>
      </c>
      <c r="K22" s="139"/>
      <c r="L22" s="139"/>
      <c r="M22" s="140"/>
      <c r="N22" s="119"/>
      <c r="V22" s="151"/>
    </row>
    <row r="23" spans="1:22" ht="13.8" thickBot="1" x14ac:dyDescent="0.3">
      <c r="A23" s="750"/>
      <c r="B23" s="142"/>
      <c r="C23" s="142"/>
      <c r="D23" s="143"/>
      <c r="E23" s="142"/>
      <c r="F23" s="142"/>
      <c r="G23" s="726"/>
      <c r="H23" s="838"/>
      <c r="I23" s="839"/>
      <c r="J23" s="78" t="s">
        <v>5608</v>
      </c>
      <c r="K23" s="78"/>
      <c r="L23" s="78"/>
      <c r="M23" s="145"/>
      <c r="N23" s="119"/>
      <c r="V23" s="151"/>
    </row>
    <row r="24" spans="1:22" ht="21" thickBot="1" x14ac:dyDescent="0.3">
      <c r="A24" s="750"/>
      <c r="B24" s="285" t="s">
        <v>34</v>
      </c>
      <c r="C24" s="285" t="s">
        <v>35</v>
      </c>
      <c r="D24" s="285" t="s">
        <v>5600</v>
      </c>
      <c r="E24" s="840" t="s">
        <v>5601</v>
      </c>
      <c r="F24" s="840"/>
      <c r="G24" s="730"/>
      <c r="H24" s="731"/>
      <c r="I24" s="732"/>
      <c r="J24" s="149" t="s">
        <v>5630</v>
      </c>
      <c r="K24" s="82"/>
      <c r="L24" s="82"/>
      <c r="M24" s="150"/>
      <c r="N24" s="119"/>
      <c r="V24" s="151"/>
    </row>
    <row r="25" spans="1:22" ht="13.8" thickBot="1" x14ac:dyDescent="0.3">
      <c r="A25" s="842"/>
      <c r="B25" s="152"/>
      <c r="C25" s="152"/>
      <c r="D25" s="153"/>
      <c r="E25" s="154" t="s">
        <v>5605</v>
      </c>
      <c r="F25" s="155"/>
      <c r="G25" s="712"/>
      <c r="H25" s="713"/>
      <c r="I25" s="714"/>
      <c r="J25" s="149" t="s">
        <v>5631</v>
      </c>
      <c r="K25" s="82"/>
      <c r="L25" s="82"/>
      <c r="M25" s="150"/>
      <c r="N25" s="119"/>
      <c r="V25" s="151"/>
    </row>
    <row r="26" spans="1:22" ht="21.6" thickTop="1" thickBot="1" x14ac:dyDescent="0.3">
      <c r="A26" s="834">
        <f t="shared" ref="A26" si="0">A22+1</f>
        <v>4</v>
      </c>
      <c r="B26" s="283" t="s">
        <v>22</v>
      </c>
      <c r="C26" s="283" t="s">
        <v>23</v>
      </c>
      <c r="D26" s="283" t="s">
        <v>5593</v>
      </c>
      <c r="E26" s="837" t="s">
        <v>5594</v>
      </c>
      <c r="F26" s="837"/>
      <c r="G26" s="837" t="s">
        <v>17</v>
      </c>
      <c r="H26" s="771"/>
      <c r="I26" s="281"/>
      <c r="J26" s="138" t="s">
        <v>5608</v>
      </c>
      <c r="K26" s="139"/>
      <c r="L26" s="139"/>
      <c r="M26" s="140"/>
      <c r="N26" s="119"/>
      <c r="V26" s="151"/>
    </row>
    <row r="27" spans="1:22" ht="13.8" thickBot="1" x14ac:dyDescent="0.3">
      <c r="A27" s="750"/>
      <c r="B27" s="142"/>
      <c r="C27" s="142"/>
      <c r="D27" s="143"/>
      <c r="E27" s="142"/>
      <c r="F27" s="142"/>
      <c r="G27" s="726"/>
      <c r="H27" s="838"/>
      <c r="I27" s="839"/>
      <c r="J27" s="78" t="s">
        <v>5608</v>
      </c>
      <c r="K27" s="78"/>
      <c r="L27" s="78"/>
      <c r="M27" s="145"/>
      <c r="N27" s="119"/>
      <c r="V27" s="151"/>
    </row>
    <row r="28" spans="1:22" ht="21" thickBot="1" x14ac:dyDescent="0.3">
      <c r="A28" s="750"/>
      <c r="B28" s="285" t="s">
        <v>34</v>
      </c>
      <c r="C28" s="285" t="s">
        <v>35</v>
      </c>
      <c r="D28" s="285" t="s">
        <v>5600</v>
      </c>
      <c r="E28" s="840" t="s">
        <v>5601</v>
      </c>
      <c r="F28" s="840"/>
      <c r="G28" s="730"/>
      <c r="H28" s="731"/>
      <c r="I28" s="732"/>
      <c r="J28" s="149" t="s">
        <v>5630</v>
      </c>
      <c r="K28" s="82"/>
      <c r="L28" s="82"/>
      <c r="M28" s="150"/>
      <c r="N28" s="119"/>
      <c r="V28" s="151"/>
    </row>
    <row r="29" spans="1:22" ht="13.8" thickBot="1" x14ac:dyDescent="0.3">
      <c r="A29" s="842"/>
      <c r="B29" s="152"/>
      <c r="C29" s="152"/>
      <c r="D29" s="153"/>
      <c r="E29" s="154" t="s">
        <v>5605</v>
      </c>
      <c r="F29" s="155"/>
      <c r="G29" s="712"/>
      <c r="H29" s="713"/>
      <c r="I29" s="714"/>
      <c r="J29" s="149" t="s">
        <v>5631</v>
      </c>
      <c r="K29" s="82"/>
      <c r="L29" s="82"/>
      <c r="M29" s="150"/>
      <c r="N29" s="119"/>
      <c r="V29" s="151"/>
    </row>
    <row r="30" spans="1:22" ht="21.6" thickTop="1" thickBot="1" x14ac:dyDescent="0.3">
      <c r="A30" s="834">
        <f t="shared" ref="A30" si="1">A26+1</f>
        <v>5</v>
      </c>
      <c r="B30" s="283" t="s">
        <v>22</v>
      </c>
      <c r="C30" s="283" t="s">
        <v>23</v>
      </c>
      <c r="D30" s="283" t="s">
        <v>5593</v>
      </c>
      <c r="E30" s="837" t="s">
        <v>5594</v>
      </c>
      <c r="F30" s="837"/>
      <c r="G30" s="837" t="s">
        <v>17</v>
      </c>
      <c r="H30" s="771"/>
      <c r="I30" s="281"/>
      <c r="J30" s="138" t="s">
        <v>5608</v>
      </c>
      <c r="K30" s="139"/>
      <c r="L30" s="139"/>
      <c r="M30" s="140"/>
      <c r="N30" s="119"/>
      <c r="V30" s="151"/>
    </row>
    <row r="31" spans="1:22" ht="13.8" thickBot="1" x14ac:dyDescent="0.3">
      <c r="A31" s="750"/>
      <c r="B31" s="142"/>
      <c r="C31" s="142"/>
      <c r="D31" s="143"/>
      <c r="E31" s="142"/>
      <c r="F31" s="142"/>
      <c r="G31" s="726"/>
      <c r="H31" s="838"/>
      <c r="I31" s="839"/>
      <c r="J31" s="78" t="s">
        <v>5608</v>
      </c>
      <c r="K31" s="78"/>
      <c r="L31" s="78"/>
      <c r="M31" s="145"/>
      <c r="N31" s="119"/>
      <c r="V31" s="151"/>
    </row>
    <row r="32" spans="1:22" ht="21" thickBot="1" x14ac:dyDescent="0.3">
      <c r="A32" s="750"/>
      <c r="B32" s="285" t="s">
        <v>34</v>
      </c>
      <c r="C32" s="285" t="s">
        <v>35</v>
      </c>
      <c r="D32" s="285" t="s">
        <v>5600</v>
      </c>
      <c r="E32" s="840" t="s">
        <v>5601</v>
      </c>
      <c r="F32" s="840"/>
      <c r="G32" s="730"/>
      <c r="H32" s="731"/>
      <c r="I32" s="732"/>
      <c r="J32" s="149" t="s">
        <v>5630</v>
      </c>
      <c r="K32" s="82"/>
      <c r="L32" s="82"/>
      <c r="M32" s="150"/>
      <c r="N32" s="119"/>
      <c r="V32" s="151"/>
    </row>
    <row r="33" spans="1:22" ht="13.8" thickBot="1" x14ac:dyDescent="0.3">
      <c r="A33" s="842"/>
      <c r="B33" s="152"/>
      <c r="C33" s="152"/>
      <c r="D33" s="153"/>
      <c r="E33" s="154" t="s">
        <v>5605</v>
      </c>
      <c r="F33" s="155"/>
      <c r="G33" s="712"/>
      <c r="H33" s="713"/>
      <c r="I33" s="714"/>
      <c r="J33" s="149" t="s">
        <v>5631</v>
      </c>
      <c r="K33" s="82"/>
      <c r="L33" s="82"/>
      <c r="M33" s="150"/>
      <c r="N33" s="119"/>
      <c r="V33" s="151"/>
    </row>
    <row r="34" spans="1:22" ht="21.6" thickTop="1" thickBot="1" x14ac:dyDescent="0.3">
      <c r="A34" s="834">
        <f t="shared" ref="A34" si="2">A30+1</f>
        <v>6</v>
      </c>
      <c r="B34" s="283" t="s">
        <v>22</v>
      </c>
      <c r="C34" s="283" t="s">
        <v>23</v>
      </c>
      <c r="D34" s="283" t="s">
        <v>5593</v>
      </c>
      <c r="E34" s="837" t="s">
        <v>5594</v>
      </c>
      <c r="F34" s="837"/>
      <c r="G34" s="837" t="s">
        <v>17</v>
      </c>
      <c r="H34" s="771"/>
      <c r="I34" s="281"/>
      <c r="J34" s="138" t="s">
        <v>5608</v>
      </c>
      <c r="K34" s="139"/>
      <c r="L34" s="139"/>
      <c r="M34" s="140"/>
      <c r="N34" s="119"/>
      <c r="V34" s="151"/>
    </row>
    <row r="35" spans="1:22" ht="13.8" thickBot="1" x14ac:dyDescent="0.3">
      <c r="A35" s="750"/>
      <c r="B35" s="142"/>
      <c r="C35" s="142"/>
      <c r="D35" s="143"/>
      <c r="E35" s="142"/>
      <c r="F35" s="142"/>
      <c r="G35" s="726"/>
      <c r="H35" s="838"/>
      <c r="I35" s="839"/>
      <c r="J35" s="78" t="s">
        <v>5608</v>
      </c>
      <c r="K35" s="78"/>
      <c r="L35" s="78"/>
      <c r="M35" s="145"/>
      <c r="N35" s="119"/>
      <c r="V35" s="151"/>
    </row>
    <row r="36" spans="1:22" ht="21" thickBot="1" x14ac:dyDescent="0.3">
      <c r="A36" s="750"/>
      <c r="B36" s="285" t="s">
        <v>34</v>
      </c>
      <c r="C36" s="285" t="s">
        <v>35</v>
      </c>
      <c r="D36" s="285" t="s">
        <v>5600</v>
      </c>
      <c r="E36" s="840" t="s">
        <v>5601</v>
      </c>
      <c r="F36" s="840"/>
      <c r="G36" s="730"/>
      <c r="H36" s="731"/>
      <c r="I36" s="732"/>
      <c r="J36" s="149" t="s">
        <v>5630</v>
      </c>
      <c r="K36" s="82"/>
      <c r="L36" s="82"/>
      <c r="M36" s="150"/>
      <c r="N36" s="119"/>
      <c r="V36" s="151"/>
    </row>
    <row r="37" spans="1:22" ht="13.8" thickBot="1" x14ac:dyDescent="0.3">
      <c r="A37" s="842"/>
      <c r="B37" s="152"/>
      <c r="C37" s="152"/>
      <c r="D37" s="153"/>
      <c r="E37" s="154" t="s">
        <v>5605</v>
      </c>
      <c r="F37" s="155"/>
      <c r="G37" s="712"/>
      <c r="H37" s="713"/>
      <c r="I37" s="714"/>
      <c r="J37" s="149" t="s">
        <v>5631</v>
      </c>
      <c r="K37" s="82"/>
      <c r="L37" s="82"/>
      <c r="M37" s="150"/>
      <c r="N37" s="119"/>
      <c r="V37" s="151"/>
    </row>
    <row r="38" spans="1:22" ht="21.6" thickTop="1" thickBot="1" x14ac:dyDescent="0.3">
      <c r="A38" s="834">
        <f t="shared" ref="A38" si="3">A34+1</f>
        <v>7</v>
      </c>
      <c r="B38" s="283" t="s">
        <v>22</v>
      </c>
      <c r="C38" s="283" t="s">
        <v>23</v>
      </c>
      <c r="D38" s="283" t="s">
        <v>5593</v>
      </c>
      <c r="E38" s="837" t="s">
        <v>5594</v>
      </c>
      <c r="F38" s="837"/>
      <c r="G38" s="837" t="s">
        <v>17</v>
      </c>
      <c r="H38" s="771"/>
      <c r="I38" s="281"/>
      <c r="J38" s="138" t="s">
        <v>5608</v>
      </c>
      <c r="K38" s="139"/>
      <c r="L38" s="139"/>
      <c r="M38" s="140"/>
      <c r="N38" s="119"/>
      <c r="V38" s="151"/>
    </row>
    <row r="39" spans="1:22" ht="13.8" thickBot="1" x14ac:dyDescent="0.3">
      <c r="A39" s="750"/>
      <c r="B39" s="142"/>
      <c r="C39" s="142"/>
      <c r="D39" s="143"/>
      <c r="E39" s="142"/>
      <c r="F39" s="142"/>
      <c r="G39" s="726"/>
      <c r="H39" s="838"/>
      <c r="I39" s="839"/>
      <c r="J39" s="78" t="s">
        <v>5608</v>
      </c>
      <c r="K39" s="78"/>
      <c r="L39" s="78"/>
      <c r="M39" s="145"/>
      <c r="N39" s="119"/>
      <c r="V39" s="151"/>
    </row>
    <row r="40" spans="1:22" ht="21" thickBot="1" x14ac:dyDescent="0.3">
      <c r="A40" s="750"/>
      <c r="B40" s="285" t="s">
        <v>34</v>
      </c>
      <c r="C40" s="285" t="s">
        <v>35</v>
      </c>
      <c r="D40" s="285" t="s">
        <v>5600</v>
      </c>
      <c r="E40" s="840" t="s">
        <v>5601</v>
      </c>
      <c r="F40" s="840"/>
      <c r="G40" s="730"/>
      <c r="H40" s="731"/>
      <c r="I40" s="732"/>
      <c r="J40" s="149" t="s">
        <v>5630</v>
      </c>
      <c r="K40" s="82"/>
      <c r="L40" s="82"/>
      <c r="M40" s="150"/>
      <c r="N40" s="119"/>
      <c r="V40" s="151"/>
    </row>
    <row r="41" spans="1:22" ht="13.8" thickBot="1" x14ac:dyDescent="0.3">
      <c r="A41" s="842"/>
      <c r="B41" s="152"/>
      <c r="C41" s="152"/>
      <c r="D41" s="153"/>
      <c r="E41" s="154" t="s">
        <v>5605</v>
      </c>
      <c r="F41" s="155"/>
      <c r="G41" s="712"/>
      <c r="H41" s="713"/>
      <c r="I41" s="714"/>
      <c r="J41" s="149" t="s">
        <v>5631</v>
      </c>
      <c r="K41" s="82"/>
      <c r="L41" s="82"/>
      <c r="M41" s="150"/>
      <c r="N41" s="119"/>
      <c r="V41" s="151"/>
    </row>
    <row r="42" spans="1:22" ht="21.6" thickTop="1" thickBot="1" x14ac:dyDescent="0.3">
      <c r="A42" s="834">
        <f t="shared" ref="A42" si="4">A38+1</f>
        <v>8</v>
      </c>
      <c r="B42" s="283" t="s">
        <v>22</v>
      </c>
      <c r="C42" s="283" t="s">
        <v>23</v>
      </c>
      <c r="D42" s="283" t="s">
        <v>5593</v>
      </c>
      <c r="E42" s="837" t="s">
        <v>5594</v>
      </c>
      <c r="F42" s="837"/>
      <c r="G42" s="837" t="s">
        <v>17</v>
      </c>
      <c r="H42" s="771"/>
      <c r="I42" s="281"/>
      <c r="J42" s="138" t="s">
        <v>5608</v>
      </c>
      <c r="K42" s="139"/>
      <c r="L42" s="139"/>
      <c r="M42" s="140"/>
      <c r="N42" s="119"/>
      <c r="V42" s="151"/>
    </row>
    <row r="43" spans="1:22" ht="13.8" thickBot="1" x14ac:dyDescent="0.3">
      <c r="A43" s="750"/>
      <c r="B43" s="142"/>
      <c r="C43" s="142"/>
      <c r="D43" s="143"/>
      <c r="E43" s="142"/>
      <c r="F43" s="142"/>
      <c r="G43" s="726"/>
      <c r="H43" s="838"/>
      <c r="I43" s="839"/>
      <c r="J43" s="78" t="s">
        <v>5608</v>
      </c>
      <c r="K43" s="78"/>
      <c r="L43" s="78"/>
      <c r="M43" s="145"/>
      <c r="N43" s="119"/>
      <c r="V43" s="151"/>
    </row>
    <row r="44" spans="1:22" ht="21" thickBot="1" x14ac:dyDescent="0.3">
      <c r="A44" s="750"/>
      <c r="B44" s="285" t="s">
        <v>34</v>
      </c>
      <c r="C44" s="285" t="s">
        <v>35</v>
      </c>
      <c r="D44" s="285" t="s">
        <v>5600</v>
      </c>
      <c r="E44" s="840" t="s">
        <v>5601</v>
      </c>
      <c r="F44" s="840"/>
      <c r="G44" s="730"/>
      <c r="H44" s="731"/>
      <c r="I44" s="732"/>
      <c r="J44" s="149" t="s">
        <v>5630</v>
      </c>
      <c r="K44" s="82"/>
      <c r="L44" s="82"/>
      <c r="M44" s="150"/>
      <c r="N44" s="119"/>
      <c r="V44" s="151"/>
    </row>
    <row r="45" spans="1:22" ht="13.8" thickBot="1" x14ac:dyDescent="0.3">
      <c r="A45" s="842"/>
      <c r="B45" s="152"/>
      <c r="C45" s="152"/>
      <c r="D45" s="153"/>
      <c r="E45" s="154" t="s">
        <v>5605</v>
      </c>
      <c r="F45" s="155"/>
      <c r="G45" s="712"/>
      <c r="H45" s="713"/>
      <c r="I45" s="714"/>
      <c r="J45" s="149" t="s">
        <v>5631</v>
      </c>
      <c r="K45" s="82"/>
      <c r="L45" s="82"/>
      <c r="M45" s="150"/>
      <c r="N45" s="119"/>
      <c r="V45" s="151"/>
    </row>
    <row r="46" spans="1:22" ht="21.6" thickTop="1" thickBot="1" x14ac:dyDescent="0.3">
      <c r="A46" s="834">
        <f t="shared" ref="A46" si="5">A42+1</f>
        <v>9</v>
      </c>
      <c r="B46" s="283" t="s">
        <v>22</v>
      </c>
      <c r="C46" s="283" t="s">
        <v>23</v>
      </c>
      <c r="D46" s="283" t="s">
        <v>5593</v>
      </c>
      <c r="E46" s="837" t="s">
        <v>5594</v>
      </c>
      <c r="F46" s="837"/>
      <c r="G46" s="837" t="s">
        <v>17</v>
      </c>
      <c r="H46" s="771"/>
      <c r="I46" s="281"/>
      <c r="J46" s="138" t="s">
        <v>5608</v>
      </c>
      <c r="K46" s="139"/>
      <c r="L46" s="139"/>
      <c r="M46" s="140"/>
      <c r="N46" s="119"/>
      <c r="V46" s="151"/>
    </row>
    <row r="47" spans="1:22" ht="13.8" thickBot="1" x14ac:dyDescent="0.3">
      <c r="A47" s="750"/>
      <c r="B47" s="142"/>
      <c r="C47" s="142"/>
      <c r="D47" s="143"/>
      <c r="E47" s="142"/>
      <c r="F47" s="142"/>
      <c r="G47" s="726"/>
      <c r="H47" s="838"/>
      <c r="I47" s="839"/>
      <c r="J47" s="78" t="s">
        <v>5608</v>
      </c>
      <c r="K47" s="78"/>
      <c r="L47" s="78"/>
      <c r="M47" s="145"/>
      <c r="N47" s="119"/>
      <c r="V47" s="151"/>
    </row>
    <row r="48" spans="1:22" ht="21" thickBot="1" x14ac:dyDescent="0.3">
      <c r="A48" s="750"/>
      <c r="B48" s="285" t="s">
        <v>34</v>
      </c>
      <c r="C48" s="285" t="s">
        <v>35</v>
      </c>
      <c r="D48" s="285" t="s">
        <v>5600</v>
      </c>
      <c r="E48" s="840" t="s">
        <v>5601</v>
      </c>
      <c r="F48" s="840"/>
      <c r="G48" s="730"/>
      <c r="H48" s="731"/>
      <c r="I48" s="732"/>
      <c r="J48" s="149" t="s">
        <v>5630</v>
      </c>
      <c r="K48" s="82"/>
      <c r="L48" s="82"/>
      <c r="M48" s="150"/>
      <c r="N48" s="119"/>
      <c r="V48" s="151"/>
    </row>
    <row r="49" spans="1:22" ht="13.8" thickBot="1" x14ac:dyDescent="0.3">
      <c r="A49" s="842"/>
      <c r="B49" s="152"/>
      <c r="C49" s="152"/>
      <c r="D49" s="153"/>
      <c r="E49" s="154" t="s">
        <v>5605</v>
      </c>
      <c r="F49" s="155"/>
      <c r="G49" s="712"/>
      <c r="H49" s="713"/>
      <c r="I49" s="714"/>
      <c r="J49" s="149" t="s">
        <v>5631</v>
      </c>
      <c r="K49" s="82"/>
      <c r="L49" s="82"/>
      <c r="M49" s="150"/>
      <c r="N49" s="119"/>
      <c r="V49" s="151"/>
    </row>
    <row r="50" spans="1:22" ht="21.6" thickTop="1" thickBot="1" x14ac:dyDescent="0.3">
      <c r="A50" s="834">
        <f t="shared" ref="A50" si="6">A46+1</f>
        <v>10</v>
      </c>
      <c r="B50" s="283" t="s">
        <v>22</v>
      </c>
      <c r="C50" s="283" t="s">
        <v>23</v>
      </c>
      <c r="D50" s="283" t="s">
        <v>5593</v>
      </c>
      <c r="E50" s="837" t="s">
        <v>5594</v>
      </c>
      <c r="F50" s="837"/>
      <c r="G50" s="837" t="s">
        <v>17</v>
      </c>
      <c r="H50" s="771"/>
      <c r="I50" s="281"/>
      <c r="J50" s="138" t="s">
        <v>5608</v>
      </c>
      <c r="K50" s="139"/>
      <c r="L50" s="139"/>
      <c r="M50" s="140"/>
      <c r="N50" s="119"/>
      <c r="V50" s="151"/>
    </row>
    <row r="51" spans="1:22" ht="13.8" thickBot="1" x14ac:dyDescent="0.3">
      <c r="A51" s="750"/>
      <c r="B51" s="142"/>
      <c r="C51" s="142"/>
      <c r="D51" s="143"/>
      <c r="E51" s="142"/>
      <c r="F51" s="142"/>
      <c r="G51" s="726"/>
      <c r="H51" s="838"/>
      <c r="I51" s="839"/>
      <c r="J51" s="78" t="s">
        <v>5608</v>
      </c>
      <c r="K51" s="78"/>
      <c r="L51" s="78"/>
      <c r="M51" s="145"/>
      <c r="N51" s="119"/>
      <c r="P51" s="156"/>
      <c r="V51" s="151"/>
    </row>
    <row r="52" spans="1:22" ht="21" thickBot="1" x14ac:dyDescent="0.3">
      <c r="A52" s="750"/>
      <c r="B52" s="285" t="s">
        <v>34</v>
      </c>
      <c r="C52" s="285" t="s">
        <v>35</v>
      </c>
      <c r="D52" s="285" t="s">
        <v>5600</v>
      </c>
      <c r="E52" s="840" t="s">
        <v>5601</v>
      </c>
      <c r="F52" s="840"/>
      <c r="G52" s="730"/>
      <c r="H52" s="731"/>
      <c r="I52" s="732"/>
      <c r="J52" s="149" t="s">
        <v>5630</v>
      </c>
      <c r="K52" s="82"/>
      <c r="L52" s="82"/>
      <c r="M52" s="150"/>
      <c r="N52" s="119"/>
      <c r="V52" s="151"/>
    </row>
    <row r="53" spans="1:22" s="156" customFormat="1" ht="13.8" thickBot="1" x14ac:dyDescent="0.3">
      <c r="A53" s="842"/>
      <c r="B53" s="152"/>
      <c r="C53" s="152"/>
      <c r="D53" s="153"/>
      <c r="E53" s="154" t="s">
        <v>5605</v>
      </c>
      <c r="F53" s="155"/>
      <c r="G53" s="712"/>
      <c r="H53" s="713"/>
      <c r="I53" s="714"/>
      <c r="J53" s="149" t="s">
        <v>5631</v>
      </c>
      <c r="K53" s="82"/>
      <c r="L53" s="82"/>
      <c r="M53" s="150"/>
      <c r="N53" s="157"/>
      <c r="P53" s="284"/>
      <c r="Q53" s="284"/>
      <c r="V53" s="151"/>
    </row>
    <row r="54" spans="1:22" ht="21.6" thickTop="1" thickBot="1" x14ac:dyDescent="0.3">
      <c r="A54" s="834">
        <f t="shared" ref="A54" si="7">A50+1</f>
        <v>11</v>
      </c>
      <c r="B54" s="283" t="s">
        <v>22</v>
      </c>
      <c r="C54" s="283" t="s">
        <v>23</v>
      </c>
      <c r="D54" s="283" t="s">
        <v>5593</v>
      </c>
      <c r="E54" s="837" t="s">
        <v>5594</v>
      </c>
      <c r="F54" s="837"/>
      <c r="G54" s="837" t="s">
        <v>17</v>
      </c>
      <c r="H54" s="771"/>
      <c r="I54" s="281"/>
      <c r="J54" s="138" t="s">
        <v>5608</v>
      </c>
      <c r="K54" s="139"/>
      <c r="L54" s="139"/>
      <c r="M54" s="140"/>
      <c r="N54" s="119"/>
      <c r="V54" s="151"/>
    </row>
    <row r="55" spans="1:22" ht="13.8" thickBot="1" x14ac:dyDescent="0.3">
      <c r="A55" s="750"/>
      <c r="B55" s="142"/>
      <c r="C55" s="142"/>
      <c r="D55" s="143"/>
      <c r="E55" s="142"/>
      <c r="F55" s="142"/>
      <c r="G55" s="726"/>
      <c r="H55" s="838"/>
      <c r="I55" s="839"/>
      <c r="J55" s="78" t="s">
        <v>5608</v>
      </c>
      <c r="K55" s="78"/>
      <c r="L55" s="78"/>
      <c r="M55" s="145"/>
      <c r="N55" s="119"/>
      <c r="V55" s="151"/>
    </row>
    <row r="56" spans="1:22" ht="21" thickBot="1" x14ac:dyDescent="0.3">
      <c r="A56" s="750"/>
      <c r="B56" s="285" t="s">
        <v>34</v>
      </c>
      <c r="C56" s="285" t="s">
        <v>35</v>
      </c>
      <c r="D56" s="285" t="s">
        <v>5600</v>
      </c>
      <c r="E56" s="840" t="s">
        <v>5601</v>
      </c>
      <c r="F56" s="840"/>
      <c r="G56" s="730"/>
      <c r="H56" s="731"/>
      <c r="I56" s="732"/>
      <c r="J56" s="149" t="s">
        <v>5630</v>
      </c>
      <c r="K56" s="82"/>
      <c r="L56" s="82"/>
      <c r="M56" s="150"/>
      <c r="N56" s="119"/>
      <c r="V56" s="151"/>
    </row>
    <row r="57" spans="1:22" ht="13.8" thickBot="1" x14ac:dyDescent="0.3">
      <c r="A57" s="842"/>
      <c r="B57" s="152"/>
      <c r="C57" s="152"/>
      <c r="D57" s="153"/>
      <c r="E57" s="154" t="s">
        <v>5605</v>
      </c>
      <c r="F57" s="155"/>
      <c r="G57" s="712"/>
      <c r="H57" s="713"/>
      <c r="I57" s="714"/>
      <c r="J57" s="149" t="s">
        <v>5631</v>
      </c>
      <c r="K57" s="82"/>
      <c r="L57" s="82"/>
      <c r="M57" s="150"/>
      <c r="N57" s="119"/>
      <c r="V57" s="151"/>
    </row>
    <row r="58" spans="1:22" ht="21.6" thickTop="1" thickBot="1" x14ac:dyDescent="0.3">
      <c r="A58" s="834">
        <f t="shared" ref="A58" si="8">A54+1</f>
        <v>12</v>
      </c>
      <c r="B58" s="283" t="s">
        <v>22</v>
      </c>
      <c r="C58" s="283" t="s">
        <v>23</v>
      </c>
      <c r="D58" s="283" t="s">
        <v>5593</v>
      </c>
      <c r="E58" s="837" t="s">
        <v>5594</v>
      </c>
      <c r="F58" s="837"/>
      <c r="G58" s="837" t="s">
        <v>17</v>
      </c>
      <c r="H58" s="771"/>
      <c r="I58" s="281"/>
      <c r="J58" s="138" t="s">
        <v>5608</v>
      </c>
      <c r="K58" s="139"/>
      <c r="L58" s="139"/>
      <c r="M58" s="140"/>
      <c r="N58" s="119"/>
      <c r="V58" s="151"/>
    </row>
    <row r="59" spans="1:22" ht="13.8" thickBot="1" x14ac:dyDescent="0.3">
      <c r="A59" s="750"/>
      <c r="B59" s="142"/>
      <c r="C59" s="142"/>
      <c r="D59" s="143"/>
      <c r="E59" s="142"/>
      <c r="F59" s="142"/>
      <c r="G59" s="726"/>
      <c r="H59" s="838"/>
      <c r="I59" s="839"/>
      <c r="J59" s="78" t="s">
        <v>5608</v>
      </c>
      <c r="K59" s="78"/>
      <c r="L59" s="78"/>
      <c r="M59" s="145"/>
      <c r="N59" s="119"/>
      <c r="V59" s="151"/>
    </row>
    <row r="60" spans="1:22" ht="21" thickBot="1" x14ac:dyDescent="0.3">
      <c r="A60" s="750"/>
      <c r="B60" s="285" t="s">
        <v>34</v>
      </c>
      <c r="C60" s="285" t="s">
        <v>35</v>
      </c>
      <c r="D60" s="285" t="s">
        <v>5600</v>
      </c>
      <c r="E60" s="840" t="s">
        <v>5601</v>
      </c>
      <c r="F60" s="840"/>
      <c r="G60" s="730"/>
      <c r="H60" s="731"/>
      <c r="I60" s="732"/>
      <c r="J60" s="149" t="s">
        <v>5630</v>
      </c>
      <c r="K60" s="82"/>
      <c r="L60" s="82"/>
      <c r="M60" s="150"/>
      <c r="N60" s="119"/>
      <c r="V60" s="151"/>
    </row>
    <row r="61" spans="1:22" ht="13.8" thickBot="1" x14ac:dyDescent="0.3">
      <c r="A61" s="842"/>
      <c r="B61" s="152"/>
      <c r="C61" s="152"/>
      <c r="D61" s="153"/>
      <c r="E61" s="154" t="s">
        <v>5605</v>
      </c>
      <c r="F61" s="155"/>
      <c r="G61" s="712"/>
      <c r="H61" s="713"/>
      <c r="I61" s="714"/>
      <c r="J61" s="149" t="s">
        <v>5631</v>
      </c>
      <c r="K61" s="82"/>
      <c r="L61" s="82"/>
      <c r="M61" s="150"/>
      <c r="N61" s="119"/>
      <c r="V61" s="151"/>
    </row>
    <row r="62" spans="1:22" ht="21.6" thickTop="1" thickBot="1" x14ac:dyDescent="0.3">
      <c r="A62" s="834">
        <f t="shared" ref="A62" si="9">A58+1</f>
        <v>13</v>
      </c>
      <c r="B62" s="283" t="s">
        <v>22</v>
      </c>
      <c r="C62" s="283" t="s">
        <v>23</v>
      </c>
      <c r="D62" s="283" t="s">
        <v>5593</v>
      </c>
      <c r="E62" s="837" t="s">
        <v>5594</v>
      </c>
      <c r="F62" s="837"/>
      <c r="G62" s="837" t="s">
        <v>17</v>
      </c>
      <c r="H62" s="771"/>
      <c r="I62" s="281"/>
      <c r="J62" s="138" t="s">
        <v>5608</v>
      </c>
      <c r="K62" s="139"/>
      <c r="L62" s="139"/>
      <c r="M62" s="140"/>
      <c r="N62" s="119"/>
      <c r="V62" s="151"/>
    </row>
    <row r="63" spans="1:22" ht="13.8" thickBot="1" x14ac:dyDescent="0.3">
      <c r="A63" s="750"/>
      <c r="B63" s="142"/>
      <c r="C63" s="142"/>
      <c r="D63" s="143"/>
      <c r="E63" s="142"/>
      <c r="F63" s="142"/>
      <c r="G63" s="726"/>
      <c r="H63" s="838"/>
      <c r="I63" s="839"/>
      <c r="J63" s="78" t="s">
        <v>5608</v>
      </c>
      <c r="K63" s="78"/>
      <c r="L63" s="78"/>
      <c r="M63" s="145"/>
      <c r="N63" s="119"/>
      <c r="V63" s="151"/>
    </row>
    <row r="64" spans="1:22" ht="21" thickBot="1" x14ac:dyDescent="0.3">
      <c r="A64" s="750"/>
      <c r="B64" s="285" t="s">
        <v>34</v>
      </c>
      <c r="C64" s="285" t="s">
        <v>35</v>
      </c>
      <c r="D64" s="285" t="s">
        <v>5600</v>
      </c>
      <c r="E64" s="840" t="s">
        <v>5601</v>
      </c>
      <c r="F64" s="840"/>
      <c r="G64" s="730"/>
      <c r="H64" s="731"/>
      <c r="I64" s="732"/>
      <c r="J64" s="149" t="s">
        <v>5630</v>
      </c>
      <c r="K64" s="82"/>
      <c r="L64" s="82"/>
      <c r="M64" s="150"/>
      <c r="N64" s="119"/>
      <c r="V64" s="151"/>
    </row>
    <row r="65" spans="1:22" ht="13.8" thickBot="1" x14ac:dyDescent="0.3">
      <c r="A65" s="842"/>
      <c r="B65" s="152"/>
      <c r="C65" s="152"/>
      <c r="D65" s="153"/>
      <c r="E65" s="154" t="s">
        <v>5605</v>
      </c>
      <c r="F65" s="155"/>
      <c r="G65" s="712"/>
      <c r="H65" s="713"/>
      <c r="I65" s="714"/>
      <c r="J65" s="149" t="s">
        <v>5631</v>
      </c>
      <c r="K65" s="82"/>
      <c r="L65" s="82"/>
      <c r="M65" s="150"/>
      <c r="N65" s="119"/>
      <c r="V65" s="151"/>
    </row>
    <row r="66" spans="1:22" ht="21.6" thickTop="1" thickBot="1" x14ac:dyDescent="0.3">
      <c r="A66" s="834">
        <f t="shared" ref="A66" si="10">A62+1</f>
        <v>14</v>
      </c>
      <c r="B66" s="283" t="s">
        <v>22</v>
      </c>
      <c r="C66" s="283" t="s">
        <v>23</v>
      </c>
      <c r="D66" s="283" t="s">
        <v>5593</v>
      </c>
      <c r="E66" s="837" t="s">
        <v>5594</v>
      </c>
      <c r="F66" s="837"/>
      <c r="G66" s="837" t="s">
        <v>17</v>
      </c>
      <c r="H66" s="771"/>
      <c r="I66" s="281"/>
      <c r="J66" s="138" t="s">
        <v>5608</v>
      </c>
      <c r="K66" s="139"/>
      <c r="L66" s="139"/>
      <c r="M66" s="140"/>
      <c r="N66" s="119"/>
      <c r="V66" s="151"/>
    </row>
    <row r="67" spans="1:22" ht="13.8" thickBot="1" x14ac:dyDescent="0.3">
      <c r="A67" s="750"/>
      <c r="B67" s="142"/>
      <c r="C67" s="142"/>
      <c r="D67" s="143"/>
      <c r="E67" s="142"/>
      <c r="F67" s="142"/>
      <c r="G67" s="726"/>
      <c r="H67" s="838"/>
      <c r="I67" s="839"/>
      <c r="J67" s="78" t="s">
        <v>5608</v>
      </c>
      <c r="K67" s="78"/>
      <c r="L67" s="78"/>
      <c r="M67" s="145"/>
      <c r="N67" s="119"/>
      <c r="V67" s="158"/>
    </row>
    <row r="68" spans="1:22" ht="21" thickBot="1" x14ac:dyDescent="0.3">
      <c r="A68" s="750"/>
      <c r="B68" s="285" t="s">
        <v>34</v>
      </c>
      <c r="C68" s="285" t="s">
        <v>35</v>
      </c>
      <c r="D68" s="285" t="s">
        <v>5600</v>
      </c>
      <c r="E68" s="840" t="s">
        <v>5601</v>
      </c>
      <c r="F68" s="840"/>
      <c r="G68" s="730"/>
      <c r="H68" s="731"/>
      <c r="I68" s="732"/>
      <c r="J68" s="149" t="s">
        <v>5630</v>
      </c>
      <c r="K68" s="82"/>
      <c r="L68" s="82"/>
      <c r="M68" s="150"/>
      <c r="N68" s="119"/>
      <c r="V68" s="151"/>
    </row>
    <row r="69" spans="1:22" ht="13.8" thickBot="1" x14ac:dyDescent="0.3">
      <c r="A69" s="842"/>
      <c r="B69" s="152"/>
      <c r="C69" s="152"/>
      <c r="D69" s="153"/>
      <c r="E69" s="154" t="s">
        <v>5605</v>
      </c>
      <c r="F69" s="155"/>
      <c r="G69" s="712"/>
      <c r="H69" s="713"/>
      <c r="I69" s="714"/>
      <c r="J69" s="149" t="s">
        <v>5631</v>
      </c>
      <c r="K69" s="82"/>
      <c r="L69" s="82"/>
      <c r="M69" s="150"/>
      <c r="N69" s="119"/>
      <c r="V69" s="151"/>
    </row>
    <row r="70" spans="1:22" ht="21.6" thickTop="1" thickBot="1" x14ac:dyDescent="0.3">
      <c r="A70" s="834">
        <f t="shared" ref="A70" si="11">A66+1</f>
        <v>15</v>
      </c>
      <c r="B70" s="283" t="s">
        <v>22</v>
      </c>
      <c r="C70" s="283" t="s">
        <v>23</v>
      </c>
      <c r="D70" s="283" t="s">
        <v>5593</v>
      </c>
      <c r="E70" s="837" t="s">
        <v>5594</v>
      </c>
      <c r="F70" s="837"/>
      <c r="G70" s="837" t="s">
        <v>17</v>
      </c>
      <c r="H70" s="771"/>
      <c r="I70" s="281"/>
      <c r="J70" s="138" t="s">
        <v>5608</v>
      </c>
      <c r="K70" s="139"/>
      <c r="L70" s="139"/>
      <c r="M70" s="140"/>
      <c r="N70" s="119"/>
      <c r="V70" s="151"/>
    </row>
    <row r="71" spans="1:22" ht="13.8" thickBot="1" x14ac:dyDescent="0.3">
      <c r="A71" s="750"/>
      <c r="B71" s="142"/>
      <c r="C71" s="142"/>
      <c r="D71" s="143"/>
      <c r="E71" s="142"/>
      <c r="F71" s="142"/>
      <c r="G71" s="726"/>
      <c r="H71" s="838"/>
      <c r="I71" s="839"/>
      <c r="J71" s="78" t="s">
        <v>5608</v>
      </c>
      <c r="K71" s="78"/>
      <c r="L71" s="78"/>
      <c r="M71" s="145"/>
      <c r="N71" s="119"/>
      <c r="V71" s="151"/>
    </row>
    <row r="72" spans="1:22" ht="21" thickBot="1" x14ac:dyDescent="0.3">
      <c r="A72" s="750"/>
      <c r="B72" s="285" t="s">
        <v>34</v>
      </c>
      <c r="C72" s="285" t="s">
        <v>35</v>
      </c>
      <c r="D72" s="285" t="s">
        <v>5600</v>
      </c>
      <c r="E72" s="840" t="s">
        <v>5601</v>
      </c>
      <c r="F72" s="840"/>
      <c r="G72" s="730"/>
      <c r="H72" s="731"/>
      <c r="I72" s="732"/>
      <c r="J72" s="149" t="s">
        <v>5630</v>
      </c>
      <c r="K72" s="82"/>
      <c r="L72" s="82"/>
      <c r="M72" s="150"/>
      <c r="N72" s="119"/>
      <c r="V72" s="151"/>
    </row>
    <row r="73" spans="1:22" ht="13.8" thickBot="1" x14ac:dyDescent="0.3">
      <c r="A73" s="842"/>
      <c r="B73" s="152"/>
      <c r="C73" s="152"/>
      <c r="D73" s="153"/>
      <c r="E73" s="154" t="s">
        <v>5605</v>
      </c>
      <c r="F73" s="155"/>
      <c r="G73" s="712"/>
      <c r="H73" s="713"/>
      <c r="I73" s="714"/>
      <c r="J73" s="149" t="s">
        <v>5631</v>
      </c>
      <c r="K73" s="82"/>
      <c r="L73" s="82"/>
      <c r="M73" s="150"/>
      <c r="N73" s="119"/>
      <c r="V73" s="151"/>
    </row>
    <row r="74" spans="1:22" ht="21.6" thickTop="1" thickBot="1" x14ac:dyDescent="0.3">
      <c r="A74" s="834">
        <f t="shared" ref="A74" si="12">A70+1</f>
        <v>16</v>
      </c>
      <c r="B74" s="283" t="s">
        <v>22</v>
      </c>
      <c r="C74" s="283" t="s">
        <v>23</v>
      </c>
      <c r="D74" s="283" t="s">
        <v>5593</v>
      </c>
      <c r="E74" s="837" t="s">
        <v>5594</v>
      </c>
      <c r="F74" s="837"/>
      <c r="G74" s="837" t="s">
        <v>17</v>
      </c>
      <c r="H74" s="771"/>
      <c r="I74" s="281"/>
      <c r="J74" s="138" t="s">
        <v>5608</v>
      </c>
      <c r="K74" s="139"/>
      <c r="L74" s="139"/>
      <c r="M74" s="140"/>
      <c r="N74" s="119"/>
      <c r="V74" s="151"/>
    </row>
    <row r="75" spans="1:22" ht="13.8" thickBot="1" x14ac:dyDescent="0.3">
      <c r="A75" s="750"/>
      <c r="B75" s="142"/>
      <c r="C75" s="142"/>
      <c r="D75" s="143"/>
      <c r="E75" s="142"/>
      <c r="F75" s="142"/>
      <c r="G75" s="726"/>
      <c r="H75" s="838"/>
      <c r="I75" s="839"/>
      <c r="J75" s="78" t="s">
        <v>5608</v>
      </c>
      <c r="K75" s="78"/>
      <c r="L75" s="78"/>
      <c r="M75" s="145"/>
      <c r="N75" s="119"/>
      <c r="V75" s="151"/>
    </row>
    <row r="76" spans="1:22" ht="21" thickBot="1" x14ac:dyDescent="0.3">
      <c r="A76" s="750"/>
      <c r="B76" s="285" t="s">
        <v>34</v>
      </c>
      <c r="C76" s="285" t="s">
        <v>35</v>
      </c>
      <c r="D76" s="285" t="s">
        <v>5600</v>
      </c>
      <c r="E76" s="840" t="s">
        <v>5601</v>
      </c>
      <c r="F76" s="840"/>
      <c r="G76" s="730"/>
      <c r="H76" s="731"/>
      <c r="I76" s="732"/>
      <c r="J76" s="149" t="s">
        <v>5630</v>
      </c>
      <c r="K76" s="82"/>
      <c r="L76" s="82"/>
      <c r="M76" s="150"/>
      <c r="N76" s="119"/>
      <c r="V76" s="151"/>
    </row>
    <row r="77" spans="1:22" ht="13.8" thickBot="1" x14ac:dyDescent="0.3">
      <c r="A77" s="842"/>
      <c r="B77" s="152"/>
      <c r="C77" s="152"/>
      <c r="D77" s="153"/>
      <c r="E77" s="154" t="s">
        <v>5605</v>
      </c>
      <c r="F77" s="155"/>
      <c r="G77" s="712"/>
      <c r="H77" s="713"/>
      <c r="I77" s="714"/>
      <c r="J77" s="149" t="s">
        <v>5631</v>
      </c>
      <c r="K77" s="82"/>
      <c r="L77" s="82"/>
      <c r="M77" s="150"/>
      <c r="N77" s="119"/>
      <c r="V77" s="151"/>
    </row>
    <row r="78" spans="1:22" ht="21.6" thickTop="1" thickBot="1" x14ac:dyDescent="0.3">
      <c r="A78" s="834">
        <f t="shared" ref="A78" si="13">A74+1</f>
        <v>17</v>
      </c>
      <c r="B78" s="283" t="s">
        <v>22</v>
      </c>
      <c r="C78" s="283" t="s">
        <v>23</v>
      </c>
      <c r="D78" s="283" t="s">
        <v>5593</v>
      </c>
      <c r="E78" s="837" t="s">
        <v>5594</v>
      </c>
      <c r="F78" s="837"/>
      <c r="G78" s="837" t="s">
        <v>17</v>
      </c>
      <c r="H78" s="771"/>
      <c r="I78" s="281"/>
      <c r="J78" s="138" t="s">
        <v>5608</v>
      </c>
      <c r="K78" s="139"/>
      <c r="L78" s="139"/>
      <c r="M78" s="140"/>
      <c r="N78" s="119"/>
      <c r="V78" s="151"/>
    </row>
    <row r="79" spans="1:22" ht="13.8" thickBot="1" x14ac:dyDescent="0.3">
      <c r="A79" s="750"/>
      <c r="B79" s="142"/>
      <c r="C79" s="142"/>
      <c r="D79" s="143"/>
      <c r="E79" s="142"/>
      <c r="F79" s="142"/>
      <c r="G79" s="726"/>
      <c r="H79" s="838"/>
      <c r="I79" s="839"/>
      <c r="J79" s="78" t="s">
        <v>5608</v>
      </c>
      <c r="K79" s="78"/>
      <c r="L79" s="78"/>
      <c r="M79" s="145"/>
      <c r="N79" s="119"/>
      <c r="V79" s="151"/>
    </row>
    <row r="80" spans="1:22" ht="21" thickBot="1" x14ac:dyDescent="0.3">
      <c r="A80" s="750"/>
      <c r="B80" s="285" t="s">
        <v>34</v>
      </c>
      <c r="C80" s="285" t="s">
        <v>35</v>
      </c>
      <c r="D80" s="285" t="s">
        <v>5600</v>
      </c>
      <c r="E80" s="840" t="s">
        <v>5601</v>
      </c>
      <c r="F80" s="840"/>
      <c r="G80" s="730"/>
      <c r="H80" s="731"/>
      <c r="I80" s="732"/>
      <c r="J80" s="149" t="s">
        <v>5630</v>
      </c>
      <c r="K80" s="82"/>
      <c r="L80" s="82"/>
      <c r="M80" s="150"/>
      <c r="N80" s="119"/>
      <c r="V80" s="151"/>
    </row>
    <row r="81" spans="1:22" ht="13.8" thickBot="1" x14ac:dyDescent="0.3">
      <c r="A81" s="842"/>
      <c r="B81" s="152"/>
      <c r="C81" s="152"/>
      <c r="D81" s="153"/>
      <c r="E81" s="154" t="s">
        <v>5605</v>
      </c>
      <c r="F81" s="155"/>
      <c r="G81" s="712"/>
      <c r="H81" s="713"/>
      <c r="I81" s="714"/>
      <c r="J81" s="149" t="s">
        <v>5631</v>
      </c>
      <c r="K81" s="82"/>
      <c r="L81" s="82"/>
      <c r="M81" s="150"/>
      <c r="N81" s="119"/>
      <c r="V81" s="151"/>
    </row>
    <row r="82" spans="1:22" ht="21.6" thickTop="1" thickBot="1" x14ac:dyDescent="0.3">
      <c r="A82" s="834">
        <f t="shared" ref="A82" si="14">A78+1</f>
        <v>18</v>
      </c>
      <c r="B82" s="283" t="s">
        <v>22</v>
      </c>
      <c r="C82" s="283" t="s">
        <v>23</v>
      </c>
      <c r="D82" s="283" t="s">
        <v>5593</v>
      </c>
      <c r="E82" s="837" t="s">
        <v>5594</v>
      </c>
      <c r="F82" s="837"/>
      <c r="G82" s="837" t="s">
        <v>17</v>
      </c>
      <c r="H82" s="771"/>
      <c r="I82" s="281"/>
      <c r="J82" s="138" t="s">
        <v>5608</v>
      </c>
      <c r="K82" s="139"/>
      <c r="L82" s="139"/>
      <c r="M82" s="140"/>
      <c r="N82" s="119"/>
      <c r="V82" s="151"/>
    </row>
    <row r="83" spans="1:22" ht="13.8" thickBot="1" x14ac:dyDescent="0.3">
      <c r="A83" s="750"/>
      <c r="B83" s="142"/>
      <c r="C83" s="142"/>
      <c r="D83" s="143"/>
      <c r="E83" s="142"/>
      <c r="F83" s="142"/>
      <c r="G83" s="726"/>
      <c r="H83" s="838"/>
      <c r="I83" s="839"/>
      <c r="J83" s="78" t="s">
        <v>5608</v>
      </c>
      <c r="K83" s="78"/>
      <c r="L83" s="78"/>
      <c r="M83" s="145"/>
      <c r="N83" s="119"/>
      <c r="V83" s="151"/>
    </row>
    <row r="84" spans="1:22" ht="21" thickBot="1" x14ac:dyDescent="0.3">
      <c r="A84" s="750"/>
      <c r="B84" s="285" t="s">
        <v>34</v>
      </c>
      <c r="C84" s="285" t="s">
        <v>35</v>
      </c>
      <c r="D84" s="285" t="s">
        <v>5600</v>
      </c>
      <c r="E84" s="840" t="s">
        <v>5601</v>
      </c>
      <c r="F84" s="840"/>
      <c r="G84" s="730"/>
      <c r="H84" s="731"/>
      <c r="I84" s="732"/>
      <c r="J84" s="149" t="s">
        <v>5630</v>
      </c>
      <c r="K84" s="82"/>
      <c r="L84" s="82"/>
      <c r="M84" s="150"/>
      <c r="N84" s="119"/>
      <c r="V84" s="151"/>
    </row>
    <row r="85" spans="1:22" ht="13.8" thickBot="1" x14ac:dyDescent="0.3">
      <c r="A85" s="842"/>
      <c r="B85" s="152"/>
      <c r="C85" s="152"/>
      <c r="D85" s="153"/>
      <c r="E85" s="154" t="s">
        <v>5605</v>
      </c>
      <c r="F85" s="155"/>
      <c r="G85" s="712"/>
      <c r="H85" s="713"/>
      <c r="I85" s="714"/>
      <c r="J85" s="149" t="s">
        <v>5631</v>
      </c>
      <c r="K85" s="82"/>
      <c r="L85" s="82"/>
      <c r="M85" s="150"/>
      <c r="N85" s="119"/>
      <c r="V85" s="151"/>
    </row>
    <row r="86" spans="1:22" ht="21.6" thickTop="1" thickBot="1" x14ac:dyDescent="0.3">
      <c r="A86" s="834">
        <f t="shared" ref="A86" si="15">A82+1</f>
        <v>19</v>
      </c>
      <c r="B86" s="283" t="s">
        <v>22</v>
      </c>
      <c r="C86" s="283" t="s">
        <v>23</v>
      </c>
      <c r="D86" s="283" t="s">
        <v>5593</v>
      </c>
      <c r="E86" s="837" t="s">
        <v>5594</v>
      </c>
      <c r="F86" s="837"/>
      <c r="G86" s="837" t="s">
        <v>17</v>
      </c>
      <c r="H86" s="771"/>
      <c r="I86" s="281"/>
      <c r="J86" s="138" t="s">
        <v>5608</v>
      </c>
      <c r="K86" s="139"/>
      <c r="L86" s="139"/>
      <c r="M86" s="140"/>
      <c r="N86" s="119"/>
      <c r="V86" s="151"/>
    </row>
    <row r="87" spans="1:22" ht="13.8" thickBot="1" x14ac:dyDescent="0.3">
      <c r="A87" s="750"/>
      <c r="B87" s="142"/>
      <c r="C87" s="142"/>
      <c r="D87" s="143"/>
      <c r="E87" s="142"/>
      <c r="F87" s="142"/>
      <c r="G87" s="726"/>
      <c r="H87" s="838"/>
      <c r="I87" s="839"/>
      <c r="J87" s="78" t="s">
        <v>5608</v>
      </c>
      <c r="K87" s="78"/>
      <c r="L87" s="78"/>
      <c r="M87" s="145"/>
      <c r="N87" s="119"/>
      <c r="V87" s="151"/>
    </row>
    <row r="88" spans="1:22" ht="21" thickBot="1" x14ac:dyDescent="0.3">
      <c r="A88" s="750"/>
      <c r="B88" s="285" t="s">
        <v>34</v>
      </c>
      <c r="C88" s="285" t="s">
        <v>35</v>
      </c>
      <c r="D88" s="285" t="s">
        <v>5600</v>
      </c>
      <c r="E88" s="840" t="s">
        <v>5601</v>
      </c>
      <c r="F88" s="840"/>
      <c r="G88" s="730"/>
      <c r="H88" s="731"/>
      <c r="I88" s="732"/>
      <c r="J88" s="149" t="s">
        <v>5630</v>
      </c>
      <c r="K88" s="82"/>
      <c r="L88" s="82"/>
      <c r="M88" s="150"/>
      <c r="N88" s="119"/>
      <c r="V88" s="151"/>
    </row>
    <row r="89" spans="1:22" ht="13.8" thickBot="1" x14ac:dyDescent="0.3">
      <c r="A89" s="842"/>
      <c r="B89" s="152"/>
      <c r="C89" s="152"/>
      <c r="D89" s="153"/>
      <c r="E89" s="154" t="s">
        <v>5605</v>
      </c>
      <c r="F89" s="155"/>
      <c r="G89" s="712"/>
      <c r="H89" s="713"/>
      <c r="I89" s="714"/>
      <c r="J89" s="149" t="s">
        <v>5631</v>
      </c>
      <c r="K89" s="82"/>
      <c r="L89" s="82"/>
      <c r="M89" s="150"/>
      <c r="N89" s="119"/>
      <c r="V89" s="151"/>
    </row>
    <row r="90" spans="1:22" ht="21.6" thickTop="1" thickBot="1" x14ac:dyDescent="0.3">
      <c r="A90" s="834">
        <f t="shared" ref="A90" si="16">A86+1</f>
        <v>20</v>
      </c>
      <c r="B90" s="283" t="s">
        <v>22</v>
      </c>
      <c r="C90" s="283" t="s">
        <v>23</v>
      </c>
      <c r="D90" s="283" t="s">
        <v>5593</v>
      </c>
      <c r="E90" s="837" t="s">
        <v>5594</v>
      </c>
      <c r="F90" s="837"/>
      <c r="G90" s="837" t="s">
        <v>17</v>
      </c>
      <c r="H90" s="771"/>
      <c r="I90" s="281"/>
      <c r="J90" s="138" t="s">
        <v>5608</v>
      </c>
      <c r="K90" s="139"/>
      <c r="L90" s="139"/>
      <c r="M90" s="140"/>
      <c r="N90" s="119"/>
      <c r="V90" s="151"/>
    </row>
    <row r="91" spans="1:22" ht="13.8" thickBot="1" x14ac:dyDescent="0.3">
      <c r="A91" s="750"/>
      <c r="B91" s="142"/>
      <c r="C91" s="142"/>
      <c r="D91" s="143"/>
      <c r="E91" s="142"/>
      <c r="F91" s="142"/>
      <c r="G91" s="726"/>
      <c r="H91" s="838"/>
      <c r="I91" s="839"/>
      <c r="J91" s="78" t="s">
        <v>5608</v>
      </c>
      <c r="K91" s="78"/>
      <c r="L91" s="78"/>
      <c r="M91" s="145"/>
      <c r="N91" s="119"/>
      <c r="V91" s="151"/>
    </row>
    <row r="92" spans="1:22" ht="21" thickBot="1" x14ac:dyDescent="0.3">
      <c r="A92" s="750"/>
      <c r="B92" s="285" t="s">
        <v>34</v>
      </c>
      <c r="C92" s="285" t="s">
        <v>35</v>
      </c>
      <c r="D92" s="285" t="s">
        <v>5600</v>
      </c>
      <c r="E92" s="840" t="s">
        <v>5601</v>
      </c>
      <c r="F92" s="840"/>
      <c r="G92" s="730"/>
      <c r="H92" s="731"/>
      <c r="I92" s="732"/>
      <c r="J92" s="149" t="s">
        <v>5630</v>
      </c>
      <c r="K92" s="82"/>
      <c r="L92" s="82"/>
      <c r="M92" s="150"/>
      <c r="N92" s="119"/>
      <c r="V92" s="151"/>
    </row>
    <row r="93" spans="1:22" ht="13.8" thickBot="1" x14ac:dyDescent="0.3">
      <c r="A93" s="842"/>
      <c r="B93" s="152"/>
      <c r="C93" s="152"/>
      <c r="D93" s="153"/>
      <c r="E93" s="154" t="s">
        <v>5605</v>
      </c>
      <c r="F93" s="155"/>
      <c r="G93" s="712"/>
      <c r="H93" s="713"/>
      <c r="I93" s="714"/>
      <c r="J93" s="149" t="s">
        <v>5631</v>
      </c>
      <c r="K93" s="82"/>
      <c r="L93" s="82"/>
      <c r="M93" s="150"/>
      <c r="N93" s="119"/>
      <c r="V93" s="151"/>
    </row>
    <row r="94" spans="1:22" ht="21.6" thickTop="1" thickBot="1" x14ac:dyDescent="0.3">
      <c r="A94" s="834">
        <f t="shared" ref="A94" si="17">A90+1</f>
        <v>21</v>
      </c>
      <c r="B94" s="283" t="s">
        <v>22</v>
      </c>
      <c r="C94" s="283" t="s">
        <v>23</v>
      </c>
      <c r="D94" s="283" t="s">
        <v>5593</v>
      </c>
      <c r="E94" s="837" t="s">
        <v>5594</v>
      </c>
      <c r="F94" s="837"/>
      <c r="G94" s="837" t="s">
        <v>17</v>
      </c>
      <c r="H94" s="771"/>
      <c r="I94" s="281"/>
      <c r="J94" s="138" t="s">
        <v>5608</v>
      </c>
      <c r="K94" s="139"/>
      <c r="L94" s="139"/>
      <c r="M94" s="140"/>
      <c r="N94" s="119"/>
      <c r="V94" s="151"/>
    </row>
    <row r="95" spans="1:22" ht="13.8" thickBot="1" x14ac:dyDescent="0.3">
      <c r="A95" s="750"/>
      <c r="B95" s="142"/>
      <c r="C95" s="142"/>
      <c r="D95" s="143"/>
      <c r="E95" s="142"/>
      <c r="F95" s="142"/>
      <c r="G95" s="726"/>
      <c r="H95" s="838"/>
      <c r="I95" s="839"/>
      <c r="J95" s="78" t="s">
        <v>5608</v>
      </c>
      <c r="K95" s="78"/>
      <c r="L95" s="78"/>
      <c r="M95" s="145"/>
      <c r="N95" s="119"/>
      <c r="V95" s="151"/>
    </row>
    <row r="96" spans="1:22" ht="21" thickBot="1" x14ac:dyDescent="0.3">
      <c r="A96" s="750"/>
      <c r="B96" s="285" t="s">
        <v>34</v>
      </c>
      <c r="C96" s="285" t="s">
        <v>35</v>
      </c>
      <c r="D96" s="285" t="s">
        <v>5600</v>
      </c>
      <c r="E96" s="840" t="s">
        <v>5601</v>
      </c>
      <c r="F96" s="840"/>
      <c r="G96" s="730"/>
      <c r="H96" s="731"/>
      <c r="I96" s="732"/>
      <c r="J96" s="149" t="s">
        <v>5630</v>
      </c>
      <c r="K96" s="82"/>
      <c r="L96" s="82"/>
      <c r="M96" s="150"/>
      <c r="N96" s="119"/>
      <c r="V96" s="151"/>
    </row>
    <row r="97" spans="1:22" ht="13.8" thickBot="1" x14ac:dyDescent="0.3">
      <c r="A97" s="842"/>
      <c r="B97" s="152"/>
      <c r="C97" s="152"/>
      <c r="D97" s="153"/>
      <c r="E97" s="154" t="s">
        <v>5605</v>
      </c>
      <c r="F97" s="155"/>
      <c r="G97" s="712"/>
      <c r="H97" s="713"/>
      <c r="I97" s="714"/>
      <c r="J97" s="149" t="s">
        <v>5631</v>
      </c>
      <c r="K97" s="82"/>
      <c r="L97" s="82"/>
      <c r="M97" s="150"/>
      <c r="N97" s="119"/>
      <c r="V97" s="151"/>
    </row>
    <row r="98" spans="1:22" ht="21.6" thickTop="1" thickBot="1" x14ac:dyDescent="0.3">
      <c r="A98" s="834">
        <f t="shared" ref="A98" si="18">A94+1</f>
        <v>22</v>
      </c>
      <c r="B98" s="283" t="s">
        <v>22</v>
      </c>
      <c r="C98" s="283" t="s">
        <v>23</v>
      </c>
      <c r="D98" s="283" t="s">
        <v>5593</v>
      </c>
      <c r="E98" s="837" t="s">
        <v>5594</v>
      </c>
      <c r="F98" s="837"/>
      <c r="G98" s="837" t="s">
        <v>17</v>
      </c>
      <c r="H98" s="771"/>
      <c r="I98" s="281"/>
      <c r="J98" s="138" t="s">
        <v>5608</v>
      </c>
      <c r="K98" s="139"/>
      <c r="L98" s="139"/>
      <c r="M98" s="140"/>
      <c r="N98" s="119"/>
      <c r="V98" s="151"/>
    </row>
    <row r="99" spans="1:22" ht="13.8" thickBot="1" x14ac:dyDescent="0.3">
      <c r="A99" s="750"/>
      <c r="B99" s="142"/>
      <c r="C99" s="142"/>
      <c r="D99" s="143"/>
      <c r="E99" s="142"/>
      <c r="F99" s="142"/>
      <c r="G99" s="726"/>
      <c r="H99" s="838"/>
      <c r="I99" s="839"/>
      <c r="J99" s="78" t="s">
        <v>5608</v>
      </c>
      <c r="K99" s="78"/>
      <c r="L99" s="78"/>
      <c r="M99" s="145"/>
      <c r="N99" s="119"/>
      <c r="V99" s="151"/>
    </row>
    <row r="100" spans="1:22" ht="21" thickBot="1" x14ac:dyDescent="0.3">
      <c r="A100" s="750"/>
      <c r="B100" s="285" t="s">
        <v>34</v>
      </c>
      <c r="C100" s="285" t="s">
        <v>35</v>
      </c>
      <c r="D100" s="285" t="s">
        <v>5600</v>
      </c>
      <c r="E100" s="840" t="s">
        <v>5601</v>
      </c>
      <c r="F100" s="840"/>
      <c r="G100" s="730"/>
      <c r="H100" s="731"/>
      <c r="I100" s="732"/>
      <c r="J100" s="149" t="s">
        <v>5630</v>
      </c>
      <c r="K100" s="82"/>
      <c r="L100" s="82"/>
      <c r="M100" s="150"/>
      <c r="N100" s="119"/>
      <c r="V100" s="151"/>
    </row>
    <row r="101" spans="1:22" ht="13.8" thickBot="1" x14ac:dyDescent="0.3">
      <c r="A101" s="842"/>
      <c r="B101" s="152"/>
      <c r="C101" s="152"/>
      <c r="D101" s="153"/>
      <c r="E101" s="154" t="s">
        <v>5605</v>
      </c>
      <c r="F101" s="155"/>
      <c r="G101" s="712"/>
      <c r="H101" s="713"/>
      <c r="I101" s="714"/>
      <c r="J101" s="149" t="s">
        <v>5631</v>
      </c>
      <c r="K101" s="82"/>
      <c r="L101" s="82"/>
      <c r="M101" s="150"/>
      <c r="N101" s="119"/>
      <c r="V101" s="151"/>
    </row>
    <row r="102" spans="1:22" ht="21.6" thickTop="1" thickBot="1" x14ac:dyDescent="0.3">
      <c r="A102" s="834">
        <f t="shared" ref="A102" si="19">A98+1</f>
        <v>23</v>
      </c>
      <c r="B102" s="283" t="s">
        <v>22</v>
      </c>
      <c r="C102" s="283" t="s">
        <v>23</v>
      </c>
      <c r="D102" s="283" t="s">
        <v>5593</v>
      </c>
      <c r="E102" s="837" t="s">
        <v>5594</v>
      </c>
      <c r="F102" s="837"/>
      <c r="G102" s="837" t="s">
        <v>17</v>
      </c>
      <c r="H102" s="771"/>
      <c r="I102" s="281"/>
      <c r="J102" s="138" t="s">
        <v>5608</v>
      </c>
      <c r="K102" s="139"/>
      <c r="L102" s="139"/>
      <c r="M102" s="140"/>
      <c r="N102" s="119"/>
      <c r="V102" s="151"/>
    </row>
    <row r="103" spans="1:22" ht="13.8" thickBot="1" x14ac:dyDescent="0.3">
      <c r="A103" s="750"/>
      <c r="B103" s="142"/>
      <c r="C103" s="142"/>
      <c r="D103" s="143"/>
      <c r="E103" s="142"/>
      <c r="F103" s="142"/>
      <c r="G103" s="726"/>
      <c r="H103" s="838"/>
      <c r="I103" s="839"/>
      <c r="J103" s="78" t="s">
        <v>5608</v>
      </c>
      <c r="K103" s="78"/>
      <c r="L103" s="78"/>
      <c r="M103" s="145"/>
      <c r="N103" s="119"/>
      <c r="V103" s="151"/>
    </row>
    <row r="104" spans="1:22" ht="21" thickBot="1" x14ac:dyDescent="0.3">
      <c r="A104" s="750"/>
      <c r="B104" s="285" t="s">
        <v>34</v>
      </c>
      <c r="C104" s="285" t="s">
        <v>35</v>
      </c>
      <c r="D104" s="285" t="s">
        <v>5600</v>
      </c>
      <c r="E104" s="840" t="s">
        <v>5601</v>
      </c>
      <c r="F104" s="840"/>
      <c r="G104" s="730"/>
      <c r="H104" s="731"/>
      <c r="I104" s="732"/>
      <c r="J104" s="149" t="s">
        <v>5630</v>
      </c>
      <c r="K104" s="82"/>
      <c r="L104" s="82"/>
      <c r="M104" s="150"/>
      <c r="N104" s="119"/>
      <c r="V104" s="151"/>
    </row>
    <row r="105" spans="1:22" ht="13.8" thickBot="1" x14ac:dyDescent="0.3">
      <c r="A105" s="842"/>
      <c r="B105" s="152"/>
      <c r="C105" s="152"/>
      <c r="D105" s="153"/>
      <c r="E105" s="154" t="s">
        <v>5605</v>
      </c>
      <c r="F105" s="155"/>
      <c r="G105" s="712"/>
      <c r="H105" s="713"/>
      <c r="I105" s="714"/>
      <c r="J105" s="149" t="s">
        <v>5631</v>
      </c>
      <c r="K105" s="82"/>
      <c r="L105" s="82"/>
      <c r="M105" s="150"/>
      <c r="N105" s="119"/>
      <c r="V105" s="151"/>
    </row>
    <row r="106" spans="1:22" ht="21.6" thickTop="1" thickBot="1" x14ac:dyDescent="0.3">
      <c r="A106" s="834">
        <f t="shared" ref="A106" si="20">A102+1</f>
        <v>24</v>
      </c>
      <c r="B106" s="283" t="s">
        <v>22</v>
      </c>
      <c r="C106" s="283" t="s">
        <v>23</v>
      </c>
      <c r="D106" s="283" t="s">
        <v>5593</v>
      </c>
      <c r="E106" s="837" t="s">
        <v>5594</v>
      </c>
      <c r="F106" s="837"/>
      <c r="G106" s="837" t="s">
        <v>17</v>
      </c>
      <c r="H106" s="771"/>
      <c r="I106" s="281"/>
      <c r="J106" s="138" t="s">
        <v>5608</v>
      </c>
      <c r="K106" s="139"/>
      <c r="L106" s="139"/>
      <c r="M106" s="140"/>
      <c r="N106" s="119"/>
      <c r="V106" s="151"/>
    </row>
    <row r="107" spans="1:22" ht="13.8" thickBot="1" x14ac:dyDescent="0.3">
      <c r="A107" s="750"/>
      <c r="B107" s="142"/>
      <c r="C107" s="142"/>
      <c r="D107" s="143"/>
      <c r="E107" s="142"/>
      <c r="F107" s="142"/>
      <c r="G107" s="726"/>
      <c r="H107" s="838"/>
      <c r="I107" s="839"/>
      <c r="J107" s="78" t="s">
        <v>5608</v>
      </c>
      <c r="K107" s="78"/>
      <c r="L107" s="78"/>
      <c r="M107" s="145"/>
      <c r="N107" s="119"/>
      <c r="V107" s="151"/>
    </row>
    <row r="108" spans="1:22" ht="21" thickBot="1" x14ac:dyDescent="0.3">
      <c r="A108" s="750"/>
      <c r="B108" s="285" t="s">
        <v>34</v>
      </c>
      <c r="C108" s="285" t="s">
        <v>35</v>
      </c>
      <c r="D108" s="285" t="s">
        <v>5600</v>
      </c>
      <c r="E108" s="840" t="s">
        <v>5601</v>
      </c>
      <c r="F108" s="840"/>
      <c r="G108" s="730"/>
      <c r="H108" s="731"/>
      <c r="I108" s="732"/>
      <c r="J108" s="149" t="s">
        <v>5630</v>
      </c>
      <c r="K108" s="82"/>
      <c r="L108" s="82"/>
      <c r="M108" s="150"/>
      <c r="N108" s="119"/>
      <c r="V108" s="151"/>
    </row>
    <row r="109" spans="1:22" ht="13.8" thickBot="1" x14ac:dyDescent="0.3">
      <c r="A109" s="842"/>
      <c r="B109" s="152"/>
      <c r="C109" s="152"/>
      <c r="D109" s="153"/>
      <c r="E109" s="154" t="s">
        <v>5605</v>
      </c>
      <c r="F109" s="155"/>
      <c r="G109" s="712"/>
      <c r="H109" s="713"/>
      <c r="I109" s="714"/>
      <c r="J109" s="149" t="s">
        <v>5631</v>
      </c>
      <c r="K109" s="82"/>
      <c r="L109" s="82"/>
      <c r="M109" s="150"/>
      <c r="N109" s="119"/>
      <c r="V109" s="151"/>
    </row>
    <row r="110" spans="1:22" ht="21.6" thickTop="1" thickBot="1" x14ac:dyDescent="0.3">
      <c r="A110" s="834">
        <f t="shared" ref="A110" si="21">A106+1</f>
        <v>25</v>
      </c>
      <c r="B110" s="283" t="s">
        <v>22</v>
      </c>
      <c r="C110" s="283" t="s">
        <v>23</v>
      </c>
      <c r="D110" s="283" t="s">
        <v>5593</v>
      </c>
      <c r="E110" s="837" t="s">
        <v>5594</v>
      </c>
      <c r="F110" s="837"/>
      <c r="G110" s="837" t="s">
        <v>17</v>
      </c>
      <c r="H110" s="771"/>
      <c r="I110" s="281"/>
      <c r="J110" s="138" t="s">
        <v>5608</v>
      </c>
      <c r="K110" s="139"/>
      <c r="L110" s="139"/>
      <c r="M110" s="140"/>
      <c r="N110" s="119"/>
      <c r="V110" s="151"/>
    </row>
    <row r="111" spans="1:22" ht="13.8" thickBot="1" x14ac:dyDescent="0.3">
      <c r="A111" s="750"/>
      <c r="B111" s="142"/>
      <c r="C111" s="142"/>
      <c r="D111" s="143"/>
      <c r="E111" s="142"/>
      <c r="F111" s="142"/>
      <c r="G111" s="726"/>
      <c r="H111" s="838"/>
      <c r="I111" s="839"/>
      <c r="J111" s="78" t="s">
        <v>5608</v>
      </c>
      <c r="K111" s="78"/>
      <c r="L111" s="78"/>
      <c r="M111" s="145"/>
      <c r="N111" s="119"/>
      <c r="V111" s="151"/>
    </row>
    <row r="112" spans="1:22" ht="21" thickBot="1" x14ac:dyDescent="0.3">
      <c r="A112" s="750"/>
      <c r="B112" s="285" t="s">
        <v>34</v>
      </c>
      <c r="C112" s="285" t="s">
        <v>35</v>
      </c>
      <c r="D112" s="285" t="s">
        <v>5600</v>
      </c>
      <c r="E112" s="840" t="s">
        <v>5601</v>
      </c>
      <c r="F112" s="840"/>
      <c r="G112" s="730"/>
      <c r="H112" s="731"/>
      <c r="I112" s="732"/>
      <c r="J112" s="149" t="s">
        <v>5630</v>
      </c>
      <c r="K112" s="82"/>
      <c r="L112" s="82"/>
      <c r="M112" s="150"/>
      <c r="N112" s="119"/>
      <c r="V112" s="151"/>
    </row>
    <row r="113" spans="1:22" ht="13.8" thickBot="1" x14ac:dyDescent="0.3">
      <c r="A113" s="842"/>
      <c r="B113" s="152"/>
      <c r="C113" s="152"/>
      <c r="D113" s="153"/>
      <c r="E113" s="154" t="s">
        <v>5605</v>
      </c>
      <c r="F113" s="155"/>
      <c r="G113" s="712"/>
      <c r="H113" s="713"/>
      <c r="I113" s="714"/>
      <c r="J113" s="149" t="s">
        <v>5631</v>
      </c>
      <c r="K113" s="82"/>
      <c r="L113" s="82"/>
      <c r="M113" s="150"/>
      <c r="N113" s="119"/>
      <c r="V113" s="151"/>
    </row>
    <row r="114" spans="1:22" ht="21.6" thickTop="1" thickBot="1" x14ac:dyDescent="0.3">
      <c r="A114" s="834">
        <f t="shared" ref="A114" si="22">A110+1</f>
        <v>26</v>
      </c>
      <c r="B114" s="283" t="s">
        <v>22</v>
      </c>
      <c r="C114" s="283" t="s">
        <v>23</v>
      </c>
      <c r="D114" s="283" t="s">
        <v>5593</v>
      </c>
      <c r="E114" s="837" t="s">
        <v>5594</v>
      </c>
      <c r="F114" s="837"/>
      <c r="G114" s="837" t="s">
        <v>17</v>
      </c>
      <c r="H114" s="771"/>
      <c r="I114" s="281"/>
      <c r="J114" s="138" t="s">
        <v>5608</v>
      </c>
      <c r="K114" s="139"/>
      <c r="L114" s="139"/>
      <c r="M114" s="140"/>
      <c r="N114" s="119"/>
      <c r="V114" s="151"/>
    </row>
    <row r="115" spans="1:22" ht="13.8" thickBot="1" x14ac:dyDescent="0.3">
      <c r="A115" s="750"/>
      <c r="B115" s="142"/>
      <c r="C115" s="142"/>
      <c r="D115" s="143"/>
      <c r="E115" s="142"/>
      <c r="F115" s="142"/>
      <c r="G115" s="726"/>
      <c r="H115" s="838"/>
      <c r="I115" s="839"/>
      <c r="J115" s="78" t="s">
        <v>5608</v>
      </c>
      <c r="K115" s="78"/>
      <c r="L115" s="78"/>
      <c r="M115" s="145"/>
      <c r="N115" s="119"/>
      <c r="V115" s="151"/>
    </row>
    <row r="116" spans="1:22" ht="21" thickBot="1" x14ac:dyDescent="0.3">
      <c r="A116" s="750"/>
      <c r="B116" s="285" t="s">
        <v>34</v>
      </c>
      <c r="C116" s="285" t="s">
        <v>35</v>
      </c>
      <c r="D116" s="285" t="s">
        <v>5600</v>
      </c>
      <c r="E116" s="840" t="s">
        <v>5601</v>
      </c>
      <c r="F116" s="840"/>
      <c r="G116" s="730"/>
      <c r="H116" s="731"/>
      <c r="I116" s="732"/>
      <c r="J116" s="149" t="s">
        <v>5630</v>
      </c>
      <c r="K116" s="82"/>
      <c r="L116" s="82"/>
      <c r="M116" s="150"/>
      <c r="N116" s="119"/>
      <c r="V116" s="151"/>
    </row>
    <row r="117" spans="1:22" ht="13.8" thickBot="1" x14ac:dyDescent="0.3">
      <c r="A117" s="842"/>
      <c r="B117" s="152"/>
      <c r="C117" s="152"/>
      <c r="D117" s="153"/>
      <c r="E117" s="154" t="s">
        <v>5605</v>
      </c>
      <c r="F117" s="155"/>
      <c r="G117" s="712"/>
      <c r="H117" s="713"/>
      <c r="I117" s="714"/>
      <c r="J117" s="149" t="s">
        <v>5631</v>
      </c>
      <c r="K117" s="82"/>
      <c r="L117" s="82"/>
      <c r="M117" s="150"/>
      <c r="N117" s="119"/>
      <c r="V117" s="151"/>
    </row>
    <row r="118" spans="1:22" ht="21.6" thickTop="1" thickBot="1" x14ac:dyDescent="0.3">
      <c r="A118" s="834">
        <f t="shared" ref="A118" si="23">A114+1</f>
        <v>27</v>
      </c>
      <c r="B118" s="283" t="s">
        <v>22</v>
      </c>
      <c r="C118" s="283" t="s">
        <v>23</v>
      </c>
      <c r="D118" s="283" t="s">
        <v>5593</v>
      </c>
      <c r="E118" s="837" t="s">
        <v>5594</v>
      </c>
      <c r="F118" s="837"/>
      <c r="G118" s="837" t="s">
        <v>17</v>
      </c>
      <c r="H118" s="771"/>
      <c r="I118" s="281"/>
      <c r="J118" s="138" t="s">
        <v>5608</v>
      </c>
      <c r="K118" s="139"/>
      <c r="L118" s="139"/>
      <c r="M118" s="140"/>
      <c r="N118" s="119"/>
      <c r="V118" s="151"/>
    </row>
    <row r="119" spans="1:22" ht="13.8" thickBot="1" x14ac:dyDescent="0.3">
      <c r="A119" s="750"/>
      <c r="B119" s="142"/>
      <c r="C119" s="142"/>
      <c r="D119" s="143"/>
      <c r="E119" s="142"/>
      <c r="F119" s="142"/>
      <c r="G119" s="726"/>
      <c r="H119" s="838"/>
      <c r="I119" s="839"/>
      <c r="J119" s="78" t="s">
        <v>5608</v>
      </c>
      <c r="K119" s="78"/>
      <c r="L119" s="78"/>
      <c r="M119" s="145"/>
      <c r="N119" s="119"/>
      <c r="V119" s="151"/>
    </row>
    <row r="120" spans="1:22" ht="21" thickBot="1" x14ac:dyDescent="0.3">
      <c r="A120" s="750"/>
      <c r="B120" s="285" t="s">
        <v>34</v>
      </c>
      <c r="C120" s="285" t="s">
        <v>35</v>
      </c>
      <c r="D120" s="285" t="s">
        <v>5600</v>
      </c>
      <c r="E120" s="840" t="s">
        <v>5601</v>
      </c>
      <c r="F120" s="840"/>
      <c r="G120" s="730"/>
      <c r="H120" s="731"/>
      <c r="I120" s="732"/>
      <c r="J120" s="149" t="s">
        <v>5630</v>
      </c>
      <c r="K120" s="82"/>
      <c r="L120" s="82"/>
      <c r="M120" s="150"/>
      <c r="N120" s="119"/>
      <c r="V120" s="151"/>
    </row>
    <row r="121" spans="1:22" ht="13.8" thickBot="1" x14ac:dyDescent="0.3">
      <c r="A121" s="842"/>
      <c r="B121" s="152"/>
      <c r="C121" s="152"/>
      <c r="D121" s="153"/>
      <c r="E121" s="154" t="s">
        <v>5605</v>
      </c>
      <c r="F121" s="155"/>
      <c r="G121" s="712"/>
      <c r="H121" s="713"/>
      <c r="I121" s="714"/>
      <c r="J121" s="149" t="s">
        <v>5631</v>
      </c>
      <c r="K121" s="82"/>
      <c r="L121" s="82"/>
      <c r="M121" s="150"/>
      <c r="N121" s="119"/>
      <c r="V121" s="151"/>
    </row>
    <row r="122" spans="1:22" ht="21.6" thickTop="1" thickBot="1" x14ac:dyDescent="0.3">
      <c r="A122" s="834">
        <f t="shared" ref="A122" si="24">A118+1</f>
        <v>28</v>
      </c>
      <c r="B122" s="283" t="s">
        <v>22</v>
      </c>
      <c r="C122" s="283" t="s">
        <v>23</v>
      </c>
      <c r="D122" s="283" t="s">
        <v>5593</v>
      </c>
      <c r="E122" s="837" t="s">
        <v>5594</v>
      </c>
      <c r="F122" s="837"/>
      <c r="G122" s="837" t="s">
        <v>17</v>
      </c>
      <c r="H122" s="771"/>
      <c r="I122" s="281"/>
      <c r="J122" s="138" t="s">
        <v>5608</v>
      </c>
      <c r="K122" s="139"/>
      <c r="L122" s="139"/>
      <c r="M122" s="140"/>
      <c r="N122" s="119"/>
      <c r="V122" s="151"/>
    </row>
    <row r="123" spans="1:22" ht="13.8" thickBot="1" x14ac:dyDescent="0.3">
      <c r="A123" s="750"/>
      <c r="B123" s="142"/>
      <c r="C123" s="142"/>
      <c r="D123" s="143"/>
      <c r="E123" s="142"/>
      <c r="F123" s="142"/>
      <c r="G123" s="726"/>
      <c r="H123" s="838"/>
      <c r="I123" s="839"/>
      <c r="J123" s="78" t="s">
        <v>5608</v>
      </c>
      <c r="K123" s="78"/>
      <c r="L123" s="78"/>
      <c r="M123" s="145"/>
      <c r="N123" s="119"/>
      <c r="V123" s="151"/>
    </row>
    <row r="124" spans="1:22" ht="21" thickBot="1" x14ac:dyDescent="0.3">
      <c r="A124" s="750"/>
      <c r="B124" s="285" t="s">
        <v>34</v>
      </c>
      <c r="C124" s="285" t="s">
        <v>35</v>
      </c>
      <c r="D124" s="285" t="s">
        <v>5600</v>
      </c>
      <c r="E124" s="840" t="s">
        <v>5601</v>
      </c>
      <c r="F124" s="840"/>
      <c r="G124" s="730"/>
      <c r="H124" s="731"/>
      <c r="I124" s="732"/>
      <c r="J124" s="149" t="s">
        <v>5630</v>
      </c>
      <c r="K124" s="82"/>
      <c r="L124" s="82"/>
      <c r="M124" s="150"/>
      <c r="N124" s="119"/>
      <c r="V124" s="151"/>
    </row>
    <row r="125" spans="1:22" ht="13.8" thickBot="1" x14ac:dyDescent="0.3">
      <c r="A125" s="842"/>
      <c r="B125" s="152"/>
      <c r="C125" s="152"/>
      <c r="D125" s="153"/>
      <c r="E125" s="154" t="s">
        <v>5605</v>
      </c>
      <c r="F125" s="155"/>
      <c r="G125" s="712"/>
      <c r="H125" s="713"/>
      <c r="I125" s="714"/>
      <c r="J125" s="149" t="s">
        <v>5631</v>
      </c>
      <c r="K125" s="82"/>
      <c r="L125" s="82"/>
      <c r="M125" s="150"/>
      <c r="N125" s="119"/>
      <c r="V125" s="151"/>
    </row>
    <row r="126" spans="1:22" ht="21.6" thickTop="1" thickBot="1" x14ac:dyDescent="0.3">
      <c r="A126" s="834">
        <f t="shared" ref="A126" si="25">A122+1</f>
        <v>29</v>
      </c>
      <c r="B126" s="283" t="s">
        <v>22</v>
      </c>
      <c r="C126" s="283" t="s">
        <v>23</v>
      </c>
      <c r="D126" s="283" t="s">
        <v>5593</v>
      </c>
      <c r="E126" s="837" t="s">
        <v>5594</v>
      </c>
      <c r="F126" s="837"/>
      <c r="G126" s="837" t="s">
        <v>17</v>
      </c>
      <c r="H126" s="771"/>
      <c r="I126" s="281"/>
      <c r="J126" s="138" t="s">
        <v>5608</v>
      </c>
      <c r="K126" s="139"/>
      <c r="L126" s="139"/>
      <c r="M126" s="140"/>
      <c r="N126" s="119"/>
      <c r="V126" s="151"/>
    </row>
    <row r="127" spans="1:22" ht="13.8" thickBot="1" x14ac:dyDescent="0.3">
      <c r="A127" s="750"/>
      <c r="B127" s="142"/>
      <c r="C127" s="142"/>
      <c r="D127" s="143"/>
      <c r="E127" s="142"/>
      <c r="F127" s="142"/>
      <c r="G127" s="726"/>
      <c r="H127" s="838"/>
      <c r="I127" s="839"/>
      <c r="J127" s="78" t="s">
        <v>5608</v>
      </c>
      <c r="K127" s="78"/>
      <c r="L127" s="78"/>
      <c r="M127" s="145"/>
      <c r="N127" s="119"/>
      <c r="V127" s="151"/>
    </row>
    <row r="128" spans="1:22" ht="21" thickBot="1" x14ac:dyDescent="0.3">
      <c r="A128" s="750"/>
      <c r="B128" s="285" t="s">
        <v>34</v>
      </c>
      <c r="C128" s="285" t="s">
        <v>35</v>
      </c>
      <c r="D128" s="285" t="s">
        <v>5600</v>
      </c>
      <c r="E128" s="840" t="s">
        <v>5601</v>
      </c>
      <c r="F128" s="840"/>
      <c r="G128" s="730"/>
      <c r="H128" s="731"/>
      <c r="I128" s="732"/>
      <c r="J128" s="149" t="s">
        <v>5630</v>
      </c>
      <c r="K128" s="82"/>
      <c r="L128" s="82"/>
      <c r="M128" s="150"/>
      <c r="N128" s="119"/>
      <c r="V128" s="151"/>
    </row>
    <row r="129" spans="1:22" ht="13.8" thickBot="1" x14ac:dyDescent="0.3">
      <c r="A129" s="842"/>
      <c r="B129" s="152"/>
      <c r="C129" s="152"/>
      <c r="D129" s="153"/>
      <c r="E129" s="154" t="s">
        <v>5605</v>
      </c>
      <c r="F129" s="155"/>
      <c r="G129" s="712"/>
      <c r="H129" s="713"/>
      <c r="I129" s="714"/>
      <c r="J129" s="149" t="s">
        <v>5631</v>
      </c>
      <c r="K129" s="82"/>
      <c r="L129" s="82"/>
      <c r="M129" s="150"/>
      <c r="N129" s="119"/>
      <c r="V129" s="151"/>
    </row>
    <row r="130" spans="1:22" ht="21.6" thickTop="1" thickBot="1" x14ac:dyDescent="0.3">
      <c r="A130" s="834">
        <f t="shared" ref="A130" si="26">A126+1</f>
        <v>30</v>
      </c>
      <c r="B130" s="283" t="s">
        <v>22</v>
      </c>
      <c r="C130" s="283" t="s">
        <v>23</v>
      </c>
      <c r="D130" s="283" t="s">
        <v>5593</v>
      </c>
      <c r="E130" s="837" t="s">
        <v>5594</v>
      </c>
      <c r="F130" s="837"/>
      <c r="G130" s="837" t="s">
        <v>17</v>
      </c>
      <c r="H130" s="771"/>
      <c r="I130" s="281"/>
      <c r="J130" s="138" t="s">
        <v>5608</v>
      </c>
      <c r="K130" s="139"/>
      <c r="L130" s="139"/>
      <c r="M130" s="140"/>
      <c r="N130" s="119"/>
      <c r="V130" s="151"/>
    </row>
    <row r="131" spans="1:22" ht="13.8" thickBot="1" x14ac:dyDescent="0.3">
      <c r="A131" s="750"/>
      <c r="B131" s="142"/>
      <c r="C131" s="142"/>
      <c r="D131" s="143"/>
      <c r="E131" s="142"/>
      <c r="F131" s="142"/>
      <c r="G131" s="726"/>
      <c r="H131" s="838"/>
      <c r="I131" s="839"/>
      <c r="J131" s="78" t="s">
        <v>5608</v>
      </c>
      <c r="K131" s="78"/>
      <c r="L131" s="78"/>
      <c r="M131" s="145"/>
      <c r="N131" s="119"/>
      <c r="V131" s="151"/>
    </row>
    <row r="132" spans="1:22" ht="21" thickBot="1" x14ac:dyDescent="0.3">
      <c r="A132" s="750"/>
      <c r="B132" s="285" t="s">
        <v>34</v>
      </c>
      <c r="C132" s="285" t="s">
        <v>35</v>
      </c>
      <c r="D132" s="285" t="s">
        <v>5600</v>
      </c>
      <c r="E132" s="840" t="s">
        <v>5601</v>
      </c>
      <c r="F132" s="840"/>
      <c r="G132" s="730"/>
      <c r="H132" s="731"/>
      <c r="I132" s="732"/>
      <c r="J132" s="149" t="s">
        <v>5630</v>
      </c>
      <c r="K132" s="82"/>
      <c r="L132" s="82"/>
      <c r="M132" s="150"/>
      <c r="N132" s="119"/>
      <c r="V132" s="151"/>
    </row>
    <row r="133" spans="1:22" ht="13.8" thickBot="1" x14ac:dyDescent="0.3">
      <c r="A133" s="842"/>
      <c r="B133" s="152"/>
      <c r="C133" s="152"/>
      <c r="D133" s="153"/>
      <c r="E133" s="154" t="s">
        <v>5605</v>
      </c>
      <c r="F133" s="155"/>
      <c r="G133" s="712"/>
      <c r="H133" s="713"/>
      <c r="I133" s="714"/>
      <c r="J133" s="149" t="s">
        <v>5631</v>
      </c>
      <c r="K133" s="82"/>
      <c r="L133" s="82"/>
      <c r="M133" s="150"/>
      <c r="N133" s="119"/>
      <c r="V133" s="151"/>
    </row>
    <row r="134" spans="1:22" ht="21.6" thickTop="1" thickBot="1" x14ac:dyDescent="0.3">
      <c r="A134" s="834">
        <f t="shared" ref="A134" si="27">A130+1</f>
        <v>31</v>
      </c>
      <c r="B134" s="283" t="s">
        <v>22</v>
      </c>
      <c r="C134" s="283" t="s">
        <v>23</v>
      </c>
      <c r="D134" s="283" t="s">
        <v>5593</v>
      </c>
      <c r="E134" s="837" t="s">
        <v>5594</v>
      </c>
      <c r="F134" s="837"/>
      <c r="G134" s="837" t="s">
        <v>17</v>
      </c>
      <c r="H134" s="771"/>
      <c r="I134" s="281"/>
      <c r="J134" s="138" t="s">
        <v>5608</v>
      </c>
      <c r="K134" s="139"/>
      <c r="L134" s="139"/>
      <c r="M134" s="140"/>
      <c r="N134" s="119"/>
      <c r="V134" s="151"/>
    </row>
    <row r="135" spans="1:22" ht="13.8" thickBot="1" x14ac:dyDescent="0.3">
      <c r="A135" s="750"/>
      <c r="B135" s="142"/>
      <c r="C135" s="142"/>
      <c r="D135" s="143"/>
      <c r="E135" s="142"/>
      <c r="F135" s="142"/>
      <c r="G135" s="726"/>
      <c r="H135" s="838"/>
      <c r="I135" s="839"/>
      <c r="J135" s="78" t="s">
        <v>5608</v>
      </c>
      <c r="K135" s="78"/>
      <c r="L135" s="78"/>
      <c r="M135" s="145"/>
      <c r="N135" s="119"/>
      <c r="V135" s="151"/>
    </row>
    <row r="136" spans="1:22" ht="21" thickBot="1" x14ac:dyDescent="0.3">
      <c r="A136" s="750"/>
      <c r="B136" s="285" t="s">
        <v>34</v>
      </c>
      <c r="C136" s="285" t="s">
        <v>35</v>
      </c>
      <c r="D136" s="285" t="s">
        <v>5600</v>
      </c>
      <c r="E136" s="840" t="s">
        <v>5601</v>
      </c>
      <c r="F136" s="840"/>
      <c r="G136" s="730"/>
      <c r="H136" s="731"/>
      <c r="I136" s="732"/>
      <c r="J136" s="149" t="s">
        <v>5630</v>
      </c>
      <c r="K136" s="82"/>
      <c r="L136" s="82"/>
      <c r="M136" s="150"/>
      <c r="N136" s="119"/>
      <c r="V136" s="151"/>
    </row>
    <row r="137" spans="1:22" ht="13.8" thickBot="1" x14ac:dyDescent="0.3">
      <c r="A137" s="842"/>
      <c r="B137" s="152"/>
      <c r="C137" s="152"/>
      <c r="D137" s="153"/>
      <c r="E137" s="154" t="s">
        <v>5605</v>
      </c>
      <c r="F137" s="155"/>
      <c r="G137" s="712"/>
      <c r="H137" s="713"/>
      <c r="I137" s="714"/>
      <c r="J137" s="149" t="s">
        <v>5631</v>
      </c>
      <c r="K137" s="82"/>
      <c r="L137" s="82"/>
      <c r="M137" s="150"/>
      <c r="N137" s="119"/>
      <c r="V137" s="151"/>
    </row>
    <row r="138" spans="1:22" ht="21.6" thickTop="1" thickBot="1" x14ac:dyDescent="0.3">
      <c r="A138" s="834">
        <f t="shared" ref="A138" si="28">A134+1</f>
        <v>32</v>
      </c>
      <c r="B138" s="283" t="s">
        <v>22</v>
      </c>
      <c r="C138" s="283" t="s">
        <v>23</v>
      </c>
      <c r="D138" s="283" t="s">
        <v>5593</v>
      </c>
      <c r="E138" s="837" t="s">
        <v>5594</v>
      </c>
      <c r="F138" s="837"/>
      <c r="G138" s="837" t="s">
        <v>17</v>
      </c>
      <c r="H138" s="771"/>
      <c r="I138" s="281"/>
      <c r="J138" s="138" t="s">
        <v>5608</v>
      </c>
      <c r="K138" s="139"/>
      <c r="L138" s="139"/>
      <c r="M138" s="140"/>
      <c r="N138" s="119"/>
      <c r="V138" s="151"/>
    </row>
    <row r="139" spans="1:22" ht="13.8" thickBot="1" x14ac:dyDescent="0.3">
      <c r="A139" s="750"/>
      <c r="B139" s="142"/>
      <c r="C139" s="142"/>
      <c r="D139" s="143"/>
      <c r="E139" s="142"/>
      <c r="F139" s="142"/>
      <c r="G139" s="726"/>
      <c r="H139" s="838"/>
      <c r="I139" s="839"/>
      <c r="J139" s="78" t="s">
        <v>5608</v>
      </c>
      <c r="K139" s="78"/>
      <c r="L139" s="78"/>
      <c r="M139" s="145"/>
      <c r="N139" s="119"/>
      <c r="V139" s="151"/>
    </row>
    <row r="140" spans="1:22" ht="21" thickBot="1" x14ac:dyDescent="0.3">
      <c r="A140" s="750"/>
      <c r="B140" s="285" t="s">
        <v>34</v>
      </c>
      <c r="C140" s="285" t="s">
        <v>35</v>
      </c>
      <c r="D140" s="285" t="s">
        <v>5600</v>
      </c>
      <c r="E140" s="840" t="s">
        <v>5601</v>
      </c>
      <c r="F140" s="840"/>
      <c r="G140" s="730"/>
      <c r="H140" s="731"/>
      <c r="I140" s="732"/>
      <c r="J140" s="149" t="s">
        <v>5630</v>
      </c>
      <c r="K140" s="82"/>
      <c r="L140" s="82"/>
      <c r="M140" s="150"/>
      <c r="N140" s="119"/>
      <c r="V140" s="151"/>
    </row>
    <row r="141" spans="1:22" ht="13.8" thickBot="1" x14ac:dyDescent="0.3">
      <c r="A141" s="842"/>
      <c r="B141" s="152"/>
      <c r="C141" s="152"/>
      <c r="D141" s="153"/>
      <c r="E141" s="154" t="s">
        <v>5605</v>
      </c>
      <c r="F141" s="155"/>
      <c r="G141" s="712"/>
      <c r="H141" s="713"/>
      <c r="I141" s="714"/>
      <c r="J141" s="149" t="s">
        <v>5631</v>
      </c>
      <c r="K141" s="82"/>
      <c r="L141" s="82"/>
      <c r="M141" s="150"/>
      <c r="N141" s="119"/>
      <c r="V141" s="151"/>
    </row>
    <row r="142" spans="1:22" ht="21.6" thickTop="1" thickBot="1" x14ac:dyDescent="0.3">
      <c r="A142" s="834">
        <f t="shared" ref="A142" si="29">A138+1</f>
        <v>33</v>
      </c>
      <c r="B142" s="283" t="s">
        <v>22</v>
      </c>
      <c r="C142" s="283" t="s">
        <v>23</v>
      </c>
      <c r="D142" s="283" t="s">
        <v>5593</v>
      </c>
      <c r="E142" s="837" t="s">
        <v>5594</v>
      </c>
      <c r="F142" s="837"/>
      <c r="G142" s="837" t="s">
        <v>17</v>
      </c>
      <c r="H142" s="771"/>
      <c r="I142" s="281"/>
      <c r="J142" s="138" t="s">
        <v>5608</v>
      </c>
      <c r="K142" s="139"/>
      <c r="L142" s="139"/>
      <c r="M142" s="140"/>
      <c r="N142" s="119"/>
      <c r="V142" s="151"/>
    </row>
    <row r="143" spans="1:22" ht="13.8" thickBot="1" x14ac:dyDescent="0.3">
      <c r="A143" s="750"/>
      <c r="B143" s="142"/>
      <c r="C143" s="142"/>
      <c r="D143" s="143"/>
      <c r="E143" s="142"/>
      <c r="F143" s="142"/>
      <c r="G143" s="726"/>
      <c r="H143" s="838"/>
      <c r="I143" s="839"/>
      <c r="J143" s="78" t="s">
        <v>5608</v>
      </c>
      <c r="K143" s="78"/>
      <c r="L143" s="78"/>
      <c r="M143" s="145"/>
      <c r="N143" s="119"/>
      <c r="V143" s="151"/>
    </row>
    <row r="144" spans="1:22" ht="21" thickBot="1" x14ac:dyDescent="0.3">
      <c r="A144" s="750"/>
      <c r="B144" s="285" t="s">
        <v>34</v>
      </c>
      <c r="C144" s="285" t="s">
        <v>35</v>
      </c>
      <c r="D144" s="285" t="s">
        <v>5600</v>
      </c>
      <c r="E144" s="840" t="s">
        <v>5601</v>
      </c>
      <c r="F144" s="840"/>
      <c r="G144" s="730"/>
      <c r="H144" s="731"/>
      <c r="I144" s="732"/>
      <c r="J144" s="149" t="s">
        <v>5630</v>
      </c>
      <c r="K144" s="82"/>
      <c r="L144" s="82"/>
      <c r="M144" s="150"/>
      <c r="N144" s="119"/>
      <c r="V144" s="151"/>
    </row>
    <row r="145" spans="1:22" ht="13.8" thickBot="1" x14ac:dyDescent="0.3">
      <c r="A145" s="842"/>
      <c r="B145" s="152"/>
      <c r="C145" s="152"/>
      <c r="D145" s="153"/>
      <c r="E145" s="154" t="s">
        <v>5605</v>
      </c>
      <c r="F145" s="155"/>
      <c r="G145" s="712"/>
      <c r="H145" s="713"/>
      <c r="I145" s="714"/>
      <c r="J145" s="149" t="s">
        <v>5631</v>
      </c>
      <c r="K145" s="82"/>
      <c r="L145" s="82"/>
      <c r="M145" s="150"/>
      <c r="N145" s="119"/>
      <c r="V145" s="151"/>
    </row>
    <row r="146" spans="1:22" ht="21.6" thickTop="1" thickBot="1" x14ac:dyDescent="0.3">
      <c r="A146" s="834">
        <f t="shared" ref="A146" si="30">A142+1</f>
        <v>34</v>
      </c>
      <c r="B146" s="283" t="s">
        <v>22</v>
      </c>
      <c r="C146" s="283" t="s">
        <v>23</v>
      </c>
      <c r="D146" s="283" t="s">
        <v>5593</v>
      </c>
      <c r="E146" s="837" t="s">
        <v>5594</v>
      </c>
      <c r="F146" s="837"/>
      <c r="G146" s="837" t="s">
        <v>17</v>
      </c>
      <c r="H146" s="771"/>
      <c r="I146" s="281"/>
      <c r="J146" s="138" t="s">
        <v>5608</v>
      </c>
      <c r="K146" s="139"/>
      <c r="L146" s="139"/>
      <c r="M146" s="140"/>
      <c r="N146" s="119"/>
      <c r="V146" s="151"/>
    </row>
    <row r="147" spans="1:22" ht="13.8" thickBot="1" x14ac:dyDescent="0.3">
      <c r="A147" s="750"/>
      <c r="B147" s="142"/>
      <c r="C147" s="142"/>
      <c r="D147" s="143"/>
      <c r="E147" s="142"/>
      <c r="F147" s="142"/>
      <c r="G147" s="726"/>
      <c r="H147" s="838"/>
      <c r="I147" s="839"/>
      <c r="J147" s="78" t="s">
        <v>5608</v>
      </c>
      <c r="K147" s="78"/>
      <c r="L147" s="78"/>
      <c r="M147" s="145"/>
      <c r="N147" s="119"/>
      <c r="V147" s="151"/>
    </row>
    <row r="148" spans="1:22" ht="21" thickBot="1" x14ac:dyDescent="0.3">
      <c r="A148" s="750"/>
      <c r="B148" s="285" t="s">
        <v>34</v>
      </c>
      <c r="C148" s="285" t="s">
        <v>35</v>
      </c>
      <c r="D148" s="285" t="s">
        <v>5600</v>
      </c>
      <c r="E148" s="840" t="s">
        <v>5601</v>
      </c>
      <c r="F148" s="840"/>
      <c r="G148" s="730"/>
      <c r="H148" s="731"/>
      <c r="I148" s="732"/>
      <c r="J148" s="149" t="s">
        <v>5630</v>
      </c>
      <c r="K148" s="82"/>
      <c r="L148" s="82"/>
      <c r="M148" s="150"/>
      <c r="N148" s="119"/>
      <c r="V148" s="151"/>
    </row>
    <row r="149" spans="1:22" ht="13.8" thickBot="1" x14ac:dyDescent="0.3">
      <c r="A149" s="842"/>
      <c r="B149" s="152"/>
      <c r="C149" s="152"/>
      <c r="D149" s="153"/>
      <c r="E149" s="154" t="s">
        <v>5605</v>
      </c>
      <c r="F149" s="155"/>
      <c r="G149" s="712"/>
      <c r="H149" s="713"/>
      <c r="I149" s="714"/>
      <c r="J149" s="149" t="s">
        <v>5631</v>
      </c>
      <c r="K149" s="82"/>
      <c r="L149" s="82"/>
      <c r="M149" s="150"/>
      <c r="N149" s="119"/>
      <c r="V149" s="151"/>
    </row>
    <row r="150" spans="1:22" ht="21.6" thickTop="1" thickBot="1" x14ac:dyDescent="0.3">
      <c r="A150" s="834">
        <f t="shared" ref="A150" si="31">A146+1</f>
        <v>35</v>
      </c>
      <c r="B150" s="283" t="s">
        <v>22</v>
      </c>
      <c r="C150" s="283" t="s">
        <v>23</v>
      </c>
      <c r="D150" s="283" t="s">
        <v>5593</v>
      </c>
      <c r="E150" s="837" t="s">
        <v>5594</v>
      </c>
      <c r="F150" s="837"/>
      <c r="G150" s="837" t="s">
        <v>17</v>
      </c>
      <c r="H150" s="771"/>
      <c r="I150" s="281"/>
      <c r="J150" s="138" t="s">
        <v>5608</v>
      </c>
      <c r="K150" s="139"/>
      <c r="L150" s="139"/>
      <c r="M150" s="140"/>
      <c r="N150" s="119"/>
      <c r="V150" s="151"/>
    </row>
    <row r="151" spans="1:22" ht="13.8" thickBot="1" x14ac:dyDescent="0.3">
      <c r="A151" s="750"/>
      <c r="B151" s="142"/>
      <c r="C151" s="142"/>
      <c r="D151" s="143"/>
      <c r="E151" s="142"/>
      <c r="F151" s="142"/>
      <c r="G151" s="726"/>
      <c r="H151" s="838"/>
      <c r="I151" s="839"/>
      <c r="J151" s="78" t="s">
        <v>5608</v>
      </c>
      <c r="K151" s="78"/>
      <c r="L151" s="78"/>
      <c r="M151" s="145"/>
      <c r="N151" s="119"/>
      <c r="V151" s="151"/>
    </row>
    <row r="152" spans="1:22" ht="21" thickBot="1" x14ac:dyDescent="0.3">
      <c r="A152" s="750"/>
      <c r="B152" s="285" t="s">
        <v>34</v>
      </c>
      <c r="C152" s="285" t="s">
        <v>35</v>
      </c>
      <c r="D152" s="285" t="s">
        <v>5600</v>
      </c>
      <c r="E152" s="840" t="s">
        <v>5601</v>
      </c>
      <c r="F152" s="840"/>
      <c r="G152" s="730"/>
      <c r="H152" s="731"/>
      <c r="I152" s="732"/>
      <c r="J152" s="149" t="s">
        <v>5630</v>
      </c>
      <c r="K152" s="82"/>
      <c r="L152" s="82"/>
      <c r="M152" s="150"/>
      <c r="N152" s="119"/>
      <c r="V152" s="151"/>
    </row>
    <row r="153" spans="1:22" ht="13.8" thickBot="1" x14ac:dyDescent="0.3">
      <c r="A153" s="842"/>
      <c r="B153" s="152"/>
      <c r="C153" s="152"/>
      <c r="D153" s="153"/>
      <c r="E153" s="154" t="s">
        <v>5605</v>
      </c>
      <c r="F153" s="155"/>
      <c r="G153" s="712"/>
      <c r="H153" s="713"/>
      <c r="I153" s="714"/>
      <c r="J153" s="149" t="s">
        <v>5631</v>
      </c>
      <c r="K153" s="82"/>
      <c r="L153" s="82"/>
      <c r="M153" s="150"/>
      <c r="N153" s="119"/>
      <c r="V153" s="151"/>
    </row>
    <row r="154" spans="1:22" ht="21.6" thickTop="1" thickBot="1" x14ac:dyDescent="0.3">
      <c r="A154" s="834">
        <f t="shared" ref="A154" si="32">A150+1</f>
        <v>36</v>
      </c>
      <c r="B154" s="283" t="s">
        <v>22</v>
      </c>
      <c r="C154" s="283" t="s">
        <v>23</v>
      </c>
      <c r="D154" s="283" t="s">
        <v>5593</v>
      </c>
      <c r="E154" s="837" t="s">
        <v>5594</v>
      </c>
      <c r="F154" s="837"/>
      <c r="G154" s="837" t="s">
        <v>17</v>
      </c>
      <c r="H154" s="771"/>
      <c r="I154" s="281"/>
      <c r="J154" s="138" t="s">
        <v>5608</v>
      </c>
      <c r="K154" s="139"/>
      <c r="L154" s="139"/>
      <c r="M154" s="140"/>
      <c r="N154" s="119"/>
      <c r="V154" s="151"/>
    </row>
    <row r="155" spans="1:22" ht="13.8" thickBot="1" x14ac:dyDescent="0.3">
      <c r="A155" s="750"/>
      <c r="B155" s="142"/>
      <c r="C155" s="142"/>
      <c r="D155" s="143"/>
      <c r="E155" s="142"/>
      <c r="F155" s="142"/>
      <c r="G155" s="726"/>
      <c r="H155" s="838"/>
      <c r="I155" s="839"/>
      <c r="J155" s="78" t="s">
        <v>5608</v>
      </c>
      <c r="K155" s="78"/>
      <c r="L155" s="78"/>
      <c r="M155" s="145"/>
      <c r="N155" s="119"/>
      <c r="V155" s="151"/>
    </row>
    <row r="156" spans="1:22" ht="21" thickBot="1" x14ac:dyDescent="0.3">
      <c r="A156" s="750"/>
      <c r="B156" s="285" t="s">
        <v>34</v>
      </c>
      <c r="C156" s="285" t="s">
        <v>35</v>
      </c>
      <c r="D156" s="285" t="s">
        <v>5600</v>
      </c>
      <c r="E156" s="840" t="s">
        <v>5601</v>
      </c>
      <c r="F156" s="840"/>
      <c r="G156" s="730"/>
      <c r="H156" s="731"/>
      <c r="I156" s="732"/>
      <c r="J156" s="149" t="s">
        <v>5630</v>
      </c>
      <c r="K156" s="82"/>
      <c r="L156" s="82"/>
      <c r="M156" s="150"/>
      <c r="N156" s="119"/>
      <c r="V156" s="151"/>
    </row>
    <row r="157" spans="1:22" ht="13.8" thickBot="1" x14ac:dyDescent="0.3">
      <c r="A157" s="842"/>
      <c r="B157" s="152"/>
      <c r="C157" s="152"/>
      <c r="D157" s="153"/>
      <c r="E157" s="154" t="s">
        <v>5605</v>
      </c>
      <c r="F157" s="155"/>
      <c r="G157" s="712"/>
      <c r="H157" s="713"/>
      <c r="I157" s="714"/>
      <c r="J157" s="149" t="s">
        <v>5631</v>
      </c>
      <c r="K157" s="82"/>
      <c r="L157" s="82"/>
      <c r="M157" s="150"/>
      <c r="N157" s="119"/>
      <c r="V157" s="151"/>
    </row>
    <row r="158" spans="1:22" ht="21.6" thickTop="1" thickBot="1" x14ac:dyDescent="0.3">
      <c r="A158" s="834">
        <f t="shared" ref="A158" si="33">A154+1</f>
        <v>37</v>
      </c>
      <c r="B158" s="283" t="s">
        <v>22</v>
      </c>
      <c r="C158" s="283" t="s">
        <v>23</v>
      </c>
      <c r="D158" s="283" t="s">
        <v>5593</v>
      </c>
      <c r="E158" s="837" t="s">
        <v>5594</v>
      </c>
      <c r="F158" s="837"/>
      <c r="G158" s="837" t="s">
        <v>17</v>
      </c>
      <c r="H158" s="771"/>
      <c r="I158" s="281"/>
      <c r="J158" s="138" t="s">
        <v>5608</v>
      </c>
      <c r="K158" s="139"/>
      <c r="L158" s="139"/>
      <c r="M158" s="140"/>
      <c r="N158" s="119"/>
      <c r="V158" s="151"/>
    </row>
    <row r="159" spans="1:22" ht="13.8" thickBot="1" x14ac:dyDescent="0.3">
      <c r="A159" s="750"/>
      <c r="B159" s="142"/>
      <c r="C159" s="142"/>
      <c r="D159" s="143"/>
      <c r="E159" s="142"/>
      <c r="F159" s="142"/>
      <c r="G159" s="726"/>
      <c r="H159" s="838"/>
      <c r="I159" s="839"/>
      <c r="J159" s="78" t="s">
        <v>5608</v>
      </c>
      <c r="K159" s="78"/>
      <c r="L159" s="78"/>
      <c r="M159" s="145"/>
      <c r="N159" s="119"/>
      <c r="V159" s="151"/>
    </row>
    <row r="160" spans="1:22" ht="21" thickBot="1" x14ac:dyDescent="0.3">
      <c r="A160" s="750"/>
      <c r="B160" s="285" t="s">
        <v>34</v>
      </c>
      <c r="C160" s="285" t="s">
        <v>35</v>
      </c>
      <c r="D160" s="285" t="s">
        <v>5600</v>
      </c>
      <c r="E160" s="840" t="s">
        <v>5601</v>
      </c>
      <c r="F160" s="840"/>
      <c r="G160" s="730"/>
      <c r="H160" s="731"/>
      <c r="I160" s="732"/>
      <c r="J160" s="149" t="s">
        <v>5630</v>
      </c>
      <c r="K160" s="82"/>
      <c r="L160" s="82"/>
      <c r="M160" s="150"/>
      <c r="N160" s="119"/>
      <c r="V160" s="151"/>
    </row>
    <row r="161" spans="1:22" ht="13.8" thickBot="1" x14ac:dyDescent="0.3">
      <c r="A161" s="842"/>
      <c r="B161" s="152"/>
      <c r="C161" s="152"/>
      <c r="D161" s="153"/>
      <c r="E161" s="154" t="s">
        <v>5605</v>
      </c>
      <c r="F161" s="155"/>
      <c r="G161" s="712"/>
      <c r="H161" s="713"/>
      <c r="I161" s="714"/>
      <c r="J161" s="149" t="s">
        <v>5631</v>
      </c>
      <c r="K161" s="82"/>
      <c r="L161" s="82"/>
      <c r="M161" s="150"/>
      <c r="N161" s="119"/>
      <c r="V161" s="151"/>
    </row>
    <row r="162" spans="1:22" ht="21.6" thickTop="1" thickBot="1" x14ac:dyDescent="0.3">
      <c r="A162" s="834">
        <f t="shared" ref="A162" si="34">A158+1</f>
        <v>38</v>
      </c>
      <c r="B162" s="283" t="s">
        <v>22</v>
      </c>
      <c r="C162" s="283" t="s">
        <v>23</v>
      </c>
      <c r="D162" s="283" t="s">
        <v>5593</v>
      </c>
      <c r="E162" s="837" t="s">
        <v>5594</v>
      </c>
      <c r="F162" s="837"/>
      <c r="G162" s="837" t="s">
        <v>17</v>
      </c>
      <c r="H162" s="771"/>
      <c r="I162" s="281"/>
      <c r="J162" s="138" t="s">
        <v>5608</v>
      </c>
      <c r="K162" s="139"/>
      <c r="L162" s="139"/>
      <c r="M162" s="140"/>
      <c r="N162" s="119"/>
      <c r="V162" s="151"/>
    </row>
    <row r="163" spans="1:22" ht="13.8" thickBot="1" x14ac:dyDescent="0.3">
      <c r="A163" s="750"/>
      <c r="B163" s="142"/>
      <c r="C163" s="142"/>
      <c r="D163" s="143"/>
      <c r="E163" s="142"/>
      <c r="F163" s="142"/>
      <c r="G163" s="726"/>
      <c r="H163" s="838"/>
      <c r="I163" s="839"/>
      <c r="J163" s="78" t="s">
        <v>5608</v>
      </c>
      <c r="K163" s="78"/>
      <c r="L163" s="78"/>
      <c r="M163" s="145"/>
      <c r="N163" s="119"/>
      <c r="V163" s="151"/>
    </row>
    <row r="164" spans="1:22" ht="21" thickBot="1" x14ac:dyDescent="0.3">
      <c r="A164" s="750"/>
      <c r="B164" s="285" t="s">
        <v>34</v>
      </c>
      <c r="C164" s="285" t="s">
        <v>35</v>
      </c>
      <c r="D164" s="285" t="s">
        <v>5600</v>
      </c>
      <c r="E164" s="840" t="s">
        <v>5601</v>
      </c>
      <c r="F164" s="840"/>
      <c r="G164" s="730"/>
      <c r="H164" s="731"/>
      <c r="I164" s="732"/>
      <c r="J164" s="149" t="s">
        <v>5630</v>
      </c>
      <c r="K164" s="82"/>
      <c r="L164" s="82"/>
      <c r="M164" s="150"/>
      <c r="N164" s="119"/>
      <c r="V164" s="151"/>
    </row>
    <row r="165" spans="1:22" ht="13.8" thickBot="1" x14ac:dyDescent="0.3">
      <c r="A165" s="842"/>
      <c r="B165" s="152"/>
      <c r="C165" s="152"/>
      <c r="D165" s="153"/>
      <c r="E165" s="154" t="s">
        <v>5605</v>
      </c>
      <c r="F165" s="155"/>
      <c r="G165" s="712"/>
      <c r="H165" s="713"/>
      <c r="I165" s="714"/>
      <c r="J165" s="149" t="s">
        <v>5631</v>
      </c>
      <c r="K165" s="82"/>
      <c r="L165" s="82"/>
      <c r="M165" s="150"/>
      <c r="N165" s="119"/>
      <c r="V165" s="151"/>
    </row>
    <row r="166" spans="1:22" ht="21.6" thickTop="1" thickBot="1" x14ac:dyDescent="0.3">
      <c r="A166" s="834">
        <f t="shared" ref="A166" si="35">A162+1</f>
        <v>39</v>
      </c>
      <c r="B166" s="283" t="s">
        <v>22</v>
      </c>
      <c r="C166" s="283" t="s">
        <v>23</v>
      </c>
      <c r="D166" s="283" t="s">
        <v>5593</v>
      </c>
      <c r="E166" s="837" t="s">
        <v>5594</v>
      </c>
      <c r="F166" s="837"/>
      <c r="G166" s="837" t="s">
        <v>17</v>
      </c>
      <c r="H166" s="771"/>
      <c r="I166" s="281"/>
      <c r="J166" s="138" t="s">
        <v>5608</v>
      </c>
      <c r="K166" s="139"/>
      <c r="L166" s="139"/>
      <c r="M166" s="140"/>
      <c r="N166" s="119"/>
      <c r="V166" s="151"/>
    </row>
    <row r="167" spans="1:22" ht="13.8" thickBot="1" x14ac:dyDescent="0.3">
      <c r="A167" s="750"/>
      <c r="B167" s="142"/>
      <c r="C167" s="142"/>
      <c r="D167" s="143"/>
      <c r="E167" s="142"/>
      <c r="F167" s="142"/>
      <c r="G167" s="726"/>
      <c r="H167" s="838"/>
      <c r="I167" s="839"/>
      <c r="J167" s="78" t="s">
        <v>5608</v>
      </c>
      <c r="K167" s="78"/>
      <c r="L167" s="78"/>
      <c r="M167" s="145"/>
      <c r="N167" s="119"/>
      <c r="V167" s="151"/>
    </row>
    <row r="168" spans="1:22" ht="21" thickBot="1" x14ac:dyDescent="0.3">
      <c r="A168" s="750"/>
      <c r="B168" s="285" t="s">
        <v>34</v>
      </c>
      <c r="C168" s="285" t="s">
        <v>35</v>
      </c>
      <c r="D168" s="285" t="s">
        <v>5600</v>
      </c>
      <c r="E168" s="840" t="s">
        <v>5601</v>
      </c>
      <c r="F168" s="840"/>
      <c r="G168" s="730"/>
      <c r="H168" s="731"/>
      <c r="I168" s="732"/>
      <c r="J168" s="149" t="s">
        <v>5630</v>
      </c>
      <c r="K168" s="82"/>
      <c r="L168" s="82"/>
      <c r="M168" s="150"/>
      <c r="N168" s="119"/>
      <c r="V168" s="151"/>
    </row>
    <row r="169" spans="1:22" ht="13.8" thickBot="1" x14ac:dyDescent="0.3">
      <c r="A169" s="842"/>
      <c r="B169" s="152"/>
      <c r="C169" s="152"/>
      <c r="D169" s="153"/>
      <c r="E169" s="154" t="s">
        <v>5605</v>
      </c>
      <c r="F169" s="155"/>
      <c r="G169" s="712"/>
      <c r="H169" s="713"/>
      <c r="I169" s="714"/>
      <c r="J169" s="149" t="s">
        <v>5631</v>
      </c>
      <c r="K169" s="82"/>
      <c r="L169" s="82"/>
      <c r="M169" s="150"/>
      <c r="N169" s="119"/>
      <c r="V169" s="151"/>
    </row>
    <row r="170" spans="1:22" ht="21.6" thickTop="1" thickBot="1" x14ac:dyDescent="0.3">
      <c r="A170" s="834">
        <f t="shared" ref="A170" si="36">A166+1</f>
        <v>40</v>
      </c>
      <c r="B170" s="283" t="s">
        <v>22</v>
      </c>
      <c r="C170" s="283" t="s">
        <v>23</v>
      </c>
      <c r="D170" s="283" t="s">
        <v>5593</v>
      </c>
      <c r="E170" s="837" t="s">
        <v>5594</v>
      </c>
      <c r="F170" s="837"/>
      <c r="G170" s="837" t="s">
        <v>17</v>
      </c>
      <c r="H170" s="771"/>
      <c r="I170" s="281"/>
      <c r="J170" s="138" t="s">
        <v>5608</v>
      </c>
      <c r="K170" s="139"/>
      <c r="L170" s="139"/>
      <c r="M170" s="140"/>
      <c r="N170" s="119"/>
      <c r="V170" s="151"/>
    </row>
    <row r="171" spans="1:22" ht="13.8" thickBot="1" x14ac:dyDescent="0.3">
      <c r="A171" s="750"/>
      <c r="B171" s="142"/>
      <c r="C171" s="142"/>
      <c r="D171" s="143"/>
      <c r="E171" s="142"/>
      <c r="F171" s="142"/>
      <c r="G171" s="726"/>
      <c r="H171" s="838"/>
      <c r="I171" s="839"/>
      <c r="J171" s="78" t="s">
        <v>5608</v>
      </c>
      <c r="K171" s="78"/>
      <c r="L171" s="78"/>
      <c r="M171" s="145"/>
      <c r="N171" s="119"/>
      <c r="V171" s="151"/>
    </row>
    <row r="172" spans="1:22" ht="21" thickBot="1" x14ac:dyDescent="0.3">
      <c r="A172" s="750"/>
      <c r="B172" s="285" t="s">
        <v>34</v>
      </c>
      <c r="C172" s="285" t="s">
        <v>35</v>
      </c>
      <c r="D172" s="285" t="s">
        <v>5600</v>
      </c>
      <c r="E172" s="840" t="s">
        <v>5601</v>
      </c>
      <c r="F172" s="840"/>
      <c r="G172" s="730"/>
      <c r="H172" s="731"/>
      <c r="I172" s="732"/>
      <c r="J172" s="149" t="s">
        <v>5630</v>
      </c>
      <c r="K172" s="82"/>
      <c r="L172" s="82"/>
      <c r="M172" s="150"/>
      <c r="N172" s="119"/>
      <c r="V172" s="151"/>
    </row>
    <row r="173" spans="1:22" ht="13.8" thickBot="1" x14ac:dyDescent="0.3">
      <c r="A173" s="842"/>
      <c r="B173" s="152"/>
      <c r="C173" s="152"/>
      <c r="D173" s="153"/>
      <c r="E173" s="154" t="s">
        <v>5605</v>
      </c>
      <c r="F173" s="155"/>
      <c r="G173" s="712"/>
      <c r="H173" s="713"/>
      <c r="I173" s="714"/>
      <c r="J173" s="149" t="s">
        <v>5631</v>
      </c>
      <c r="K173" s="82"/>
      <c r="L173" s="82"/>
      <c r="M173" s="150"/>
      <c r="N173" s="119"/>
      <c r="V173" s="151"/>
    </row>
    <row r="174" spans="1:22" ht="21.6" thickTop="1" thickBot="1" x14ac:dyDescent="0.3">
      <c r="A174" s="834">
        <f t="shared" ref="A174" si="37">A170+1</f>
        <v>41</v>
      </c>
      <c r="B174" s="283" t="s">
        <v>22</v>
      </c>
      <c r="C174" s="283" t="s">
        <v>23</v>
      </c>
      <c r="D174" s="283" t="s">
        <v>5593</v>
      </c>
      <c r="E174" s="837" t="s">
        <v>5594</v>
      </c>
      <c r="F174" s="837"/>
      <c r="G174" s="837" t="s">
        <v>17</v>
      </c>
      <c r="H174" s="771"/>
      <c r="I174" s="281"/>
      <c r="J174" s="138" t="s">
        <v>5608</v>
      </c>
      <c r="K174" s="139"/>
      <c r="L174" s="139"/>
      <c r="M174" s="140"/>
      <c r="N174" s="119"/>
      <c r="V174" s="151"/>
    </row>
    <row r="175" spans="1:22" ht="13.8" thickBot="1" x14ac:dyDescent="0.3">
      <c r="A175" s="750"/>
      <c r="B175" s="142"/>
      <c r="C175" s="142"/>
      <c r="D175" s="143"/>
      <c r="E175" s="142"/>
      <c r="F175" s="142"/>
      <c r="G175" s="726"/>
      <c r="H175" s="838"/>
      <c r="I175" s="839"/>
      <c r="J175" s="78" t="s">
        <v>5608</v>
      </c>
      <c r="K175" s="78"/>
      <c r="L175" s="78"/>
      <c r="M175" s="145"/>
      <c r="N175" s="119"/>
      <c r="V175" s="151">
        <f>G175</f>
        <v>0</v>
      </c>
    </row>
    <row r="176" spans="1:22" ht="21" thickBot="1" x14ac:dyDescent="0.3">
      <c r="A176" s="750"/>
      <c r="B176" s="285" t="s">
        <v>34</v>
      </c>
      <c r="C176" s="285" t="s">
        <v>35</v>
      </c>
      <c r="D176" s="285" t="s">
        <v>5600</v>
      </c>
      <c r="E176" s="840" t="s">
        <v>5601</v>
      </c>
      <c r="F176" s="840"/>
      <c r="G176" s="730"/>
      <c r="H176" s="731"/>
      <c r="I176" s="732"/>
      <c r="J176" s="149" t="s">
        <v>5630</v>
      </c>
      <c r="K176" s="82"/>
      <c r="L176" s="82"/>
      <c r="M176" s="150"/>
      <c r="N176" s="119"/>
      <c r="V176" s="151"/>
    </row>
    <row r="177" spans="1:22" ht="13.8" thickBot="1" x14ac:dyDescent="0.3">
      <c r="A177" s="842"/>
      <c r="B177" s="152"/>
      <c r="C177" s="152"/>
      <c r="D177" s="153"/>
      <c r="E177" s="154" t="s">
        <v>5605</v>
      </c>
      <c r="F177" s="155"/>
      <c r="G177" s="712"/>
      <c r="H177" s="713"/>
      <c r="I177" s="714"/>
      <c r="J177" s="149" t="s">
        <v>5631</v>
      </c>
      <c r="K177" s="82"/>
      <c r="L177" s="82"/>
      <c r="M177" s="150"/>
      <c r="N177" s="119"/>
      <c r="V177" s="151"/>
    </row>
    <row r="178" spans="1:22" ht="21.6" thickTop="1" thickBot="1" x14ac:dyDescent="0.3">
      <c r="A178" s="834">
        <f t="shared" ref="A178" si="38">A174+1</f>
        <v>42</v>
      </c>
      <c r="B178" s="283" t="s">
        <v>22</v>
      </c>
      <c r="C178" s="283" t="s">
        <v>23</v>
      </c>
      <c r="D178" s="283" t="s">
        <v>5593</v>
      </c>
      <c r="E178" s="837" t="s">
        <v>5594</v>
      </c>
      <c r="F178" s="837"/>
      <c r="G178" s="837" t="s">
        <v>17</v>
      </c>
      <c r="H178" s="771"/>
      <c r="I178" s="281"/>
      <c r="J178" s="138" t="s">
        <v>5608</v>
      </c>
      <c r="K178" s="139"/>
      <c r="L178" s="139"/>
      <c r="M178" s="140"/>
      <c r="N178" s="119"/>
      <c r="V178" s="151"/>
    </row>
    <row r="179" spans="1:22" ht="13.8" thickBot="1" x14ac:dyDescent="0.3">
      <c r="A179" s="750"/>
      <c r="B179" s="142"/>
      <c r="C179" s="142"/>
      <c r="D179" s="143"/>
      <c r="E179" s="142"/>
      <c r="F179" s="142"/>
      <c r="G179" s="726"/>
      <c r="H179" s="838"/>
      <c r="I179" s="839"/>
      <c r="J179" s="78" t="s">
        <v>5608</v>
      </c>
      <c r="K179" s="78"/>
      <c r="L179" s="78"/>
      <c r="M179" s="145"/>
      <c r="N179" s="119"/>
      <c r="V179" s="151">
        <f>G179</f>
        <v>0</v>
      </c>
    </row>
    <row r="180" spans="1:22" ht="21" thickBot="1" x14ac:dyDescent="0.3">
      <c r="A180" s="750"/>
      <c r="B180" s="285" t="s">
        <v>34</v>
      </c>
      <c r="C180" s="285" t="s">
        <v>35</v>
      </c>
      <c r="D180" s="285" t="s">
        <v>5600</v>
      </c>
      <c r="E180" s="840" t="s">
        <v>5601</v>
      </c>
      <c r="F180" s="840"/>
      <c r="G180" s="730"/>
      <c r="H180" s="731"/>
      <c r="I180" s="732"/>
      <c r="J180" s="149" t="s">
        <v>5630</v>
      </c>
      <c r="K180" s="82"/>
      <c r="L180" s="82"/>
      <c r="M180" s="150"/>
      <c r="N180" s="119"/>
      <c r="V180" s="151"/>
    </row>
    <row r="181" spans="1:22" ht="13.8" thickBot="1" x14ac:dyDescent="0.3">
      <c r="A181" s="842"/>
      <c r="B181" s="152"/>
      <c r="C181" s="152"/>
      <c r="D181" s="153"/>
      <c r="E181" s="154" t="s">
        <v>5605</v>
      </c>
      <c r="F181" s="155"/>
      <c r="G181" s="712"/>
      <c r="H181" s="713"/>
      <c r="I181" s="714"/>
      <c r="J181" s="149" t="s">
        <v>5631</v>
      </c>
      <c r="K181" s="82"/>
      <c r="L181" s="82"/>
      <c r="M181" s="150"/>
      <c r="N181" s="119"/>
      <c r="V181" s="151"/>
    </row>
    <row r="182" spans="1:22" ht="21.6" thickTop="1" thickBot="1" x14ac:dyDescent="0.3">
      <c r="A182" s="834">
        <f t="shared" ref="A182" si="39">A178+1</f>
        <v>43</v>
      </c>
      <c r="B182" s="283" t="s">
        <v>22</v>
      </c>
      <c r="C182" s="283" t="s">
        <v>23</v>
      </c>
      <c r="D182" s="283" t="s">
        <v>5593</v>
      </c>
      <c r="E182" s="837" t="s">
        <v>5594</v>
      </c>
      <c r="F182" s="837"/>
      <c r="G182" s="837" t="s">
        <v>17</v>
      </c>
      <c r="H182" s="771"/>
      <c r="I182" s="281"/>
      <c r="J182" s="138" t="s">
        <v>5608</v>
      </c>
      <c r="K182" s="139"/>
      <c r="L182" s="139"/>
      <c r="M182" s="140"/>
      <c r="N182" s="119"/>
      <c r="V182" s="151"/>
    </row>
    <row r="183" spans="1:22" ht="13.8" thickBot="1" x14ac:dyDescent="0.3">
      <c r="A183" s="750"/>
      <c r="B183" s="142"/>
      <c r="C183" s="142"/>
      <c r="D183" s="143"/>
      <c r="E183" s="142"/>
      <c r="F183" s="142"/>
      <c r="G183" s="726"/>
      <c r="H183" s="838"/>
      <c r="I183" s="839"/>
      <c r="J183" s="78" t="s">
        <v>5608</v>
      </c>
      <c r="K183" s="78"/>
      <c r="L183" s="78"/>
      <c r="M183" s="145"/>
      <c r="N183" s="119"/>
      <c r="V183" s="151">
        <f>G183</f>
        <v>0</v>
      </c>
    </row>
    <row r="184" spans="1:22" ht="21" thickBot="1" x14ac:dyDescent="0.3">
      <c r="A184" s="750"/>
      <c r="B184" s="285" t="s">
        <v>34</v>
      </c>
      <c r="C184" s="285" t="s">
        <v>35</v>
      </c>
      <c r="D184" s="285" t="s">
        <v>5600</v>
      </c>
      <c r="E184" s="840" t="s">
        <v>5601</v>
      </c>
      <c r="F184" s="840"/>
      <c r="G184" s="730"/>
      <c r="H184" s="731"/>
      <c r="I184" s="732"/>
      <c r="J184" s="149" t="s">
        <v>5630</v>
      </c>
      <c r="K184" s="82"/>
      <c r="L184" s="82"/>
      <c r="M184" s="150"/>
      <c r="N184" s="119"/>
      <c r="V184" s="151"/>
    </row>
    <row r="185" spans="1:22" ht="13.8" thickBot="1" x14ac:dyDescent="0.3">
      <c r="A185" s="842"/>
      <c r="B185" s="152"/>
      <c r="C185" s="152"/>
      <c r="D185" s="153"/>
      <c r="E185" s="154" t="s">
        <v>5605</v>
      </c>
      <c r="F185" s="155"/>
      <c r="G185" s="712"/>
      <c r="H185" s="713"/>
      <c r="I185" s="714"/>
      <c r="J185" s="149" t="s">
        <v>5631</v>
      </c>
      <c r="K185" s="82"/>
      <c r="L185" s="82"/>
      <c r="M185" s="150"/>
      <c r="N185" s="119"/>
      <c r="V185" s="151"/>
    </row>
    <row r="186" spans="1:22" ht="21.6" thickTop="1" thickBot="1" x14ac:dyDescent="0.3">
      <c r="A186" s="834">
        <f t="shared" ref="A186" si="40">A182+1</f>
        <v>44</v>
      </c>
      <c r="B186" s="283" t="s">
        <v>22</v>
      </c>
      <c r="C186" s="283" t="s">
        <v>23</v>
      </c>
      <c r="D186" s="283" t="s">
        <v>5593</v>
      </c>
      <c r="E186" s="837" t="s">
        <v>5594</v>
      </c>
      <c r="F186" s="837"/>
      <c r="G186" s="837" t="s">
        <v>17</v>
      </c>
      <c r="H186" s="771"/>
      <c r="I186" s="281"/>
      <c r="J186" s="138" t="s">
        <v>5608</v>
      </c>
      <c r="K186" s="139"/>
      <c r="L186" s="139"/>
      <c r="M186" s="140"/>
      <c r="N186" s="119"/>
      <c r="V186" s="151"/>
    </row>
    <row r="187" spans="1:22" ht="13.8" thickBot="1" x14ac:dyDescent="0.3">
      <c r="A187" s="750"/>
      <c r="B187" s="142"/>
      <c r="C187" s="142"/>
      <c r="D187" s="143"/>
      <c r="E187" s="142"/>
      <c r="F187" s="142"/>
      <c r="G187" s="726"/>
      <c r="H187" s="838"/>
      <c r="I187" s="839"/>
      <c r="J187" s="78" t="s">
        <v>5608</v>
      </c>
      <c r="K187" s="78"/>
      <c r="L187" s="78"/>
      <c r="M187" s="145"/>
      <c r="N187" s="119"/>
      <c r="V187" s="151">
        <f>G187</f>
        <v>0</v>
      </c>
    </row>
    <row r="188" spans="1:22" ht="21" thickBot="1" x14ac:dyDescent="0.3">
      <c r="A188" s="750"/>
      <c r="B188" s="285" t="s">
        <v>34</v>
      </c>
      <c r="C188" s="285" t="s">
        <v>35</v>
      </c>
      <c r="D188" s="285" t="s">
        <v>5600</v>
      </c>
      <c r="E188" s="840" t="s">
        <v>5601</v>
      </c>
      <c r="F188" s="840"/>
      <c r="G188" s="730"/>
      <c r="H188" s="731"/>
      <c r="I188" s="732"/>
      <c r="J188" s="149" t="s">
        <v>5630</v>
      </c>
      <c r="K188" s="82"/>
      <c r="L188" s="82"/>
      <c r="M188" s="150"/>
      <c r="N188" s="119"/>
      <c r="V188" s="151"/>
    </row>
    <row r="189" spans="1:22" ht="13.8" thickBot="1" x14ac:dyDescent="0.3">
      <c r="A189" s="842"/>
      <c r="B189" s="152"/>
      <c r="C189" s="152"/>
      <c r="D189" s="153"/>
      <c r="E189" s="154" t="s">
        <v>5605</v>
      </c>
      <c r="F189" s="155"/>
      <c r="G189" s="712"/>
      <c r="H189" s="713"/>
      <c r="I189" s="714"/>
      <c r="J189" s="149" t="s">
        <v>5631</v>
      </c>
      <c r="K189" s="82"/>
      <c r="L189" s="82"/>
      <c r="M189" s="150"/>
      <c r="N189" s="119"/>
      <c r="V189" s="151"/>
    </row>
    <row r="190" spans="1:22" ht="21.6" thickTop="1" thickBot="1" x14ac:dyDescent="0.3">
      <c r="A190" s="834">
        <f t="shared" ref="A190" si="41">A186+1</f>
        <v>45</v>
      </c>
      <c r="B190" s="283" t="s">
        <v>22</v>
      </c>
      <c r="C190" s="283" t="s">
        <v>23</v>
      </c>
      <c r="D190" s="283" t="s">
        <v>5593</v>
      </c>
      <c r="E190" s="837" t="s">
        <v>5594</v>
      </c>
      <c r="F190" s="837"/>
      <c r="G190" s="837" t="s">
        <v>17</v>
      </c>
      <c r="H190" s="771"/>
      <c r="I190" s="281"/>
      <c r="J190" s="138" t="s">
        <v>5608</v>
      </c>
      <c r="K190" s="139"/>
      <c r="L190" s="139"/>
      <c r="M190" s="140"/>
      <c r="N190" s="119"/>
      <c r="V190" s="151"/>
    </row>
    <row r="191" spans="1:22" ht="13.8" thickBot="1" x14ac:dyDescent="0.3">
      <c r="A191" s="750"/>
      <c r="B191" s="142"/>
      <c r="C191" s="142"/>
      <c r="D191" s="143"/>
      <c r="E191" s="142"/>
      <c r="F191" s="142"/>
      <c r="G191" s="726"/>
      <c r="H191" s="838"/>
      <c r="I191" s="839"/>
      <c r="J191" s="78" t="s">
        <v>5608</v>
      </c>
      <c r="K191" s="78"/>
      <c r="L191" s="78"/>
      <c r="M191" s="145"/>
      <c r="N191" s="119"/>
      <c r="V191" s="151">
        <f>G191</f>
        <v>0</v>
      </c>
    </row>
    <row r="192" spans="1:22" ht="21" thickBot="1" x14ac:dyDescent="0.3">
      <c r="A192" s="750"/>
      <c r="B192" s="285" t="s">
        <v>34</v>
      </c>
      <c r="C192" s="285" t="s">
        <v>35</v>
      </c>
      <c r="D192" s="285" t="s">
        <v>5600</v>
      </c>
      <c r="E192" s="840" t="s">
        <v>5601</v>
      </c>
      <c r="F192" s="840"/>
      <c r="G192" s="730"/>
      <c r="H192" s="731"/>
      <c r="I192" s="732"/>
      <c r="J192" s="149" t="s">
        <v>5630</v>
      </c>
      <c r="K192" s="82"/>
      <c r="L192" s="82"/>
      <c r="M192" s="150"/>
      <c r="N192" s="119"/>
      <c r="V192" s="151"/>
    </row>
    <row r="193" spans="1:22" ht="13.8" thickBot="1" x14ac:dyDescent="0.3">
      <c r="A193" s="842"/>
      <c r="B193" s="152"/>
      <c r="C193" s="152"/>
      <c r="D193" s="153"/>
      <c r="E193" s="154" t="s">
        <v>5605</v>
      </c>
      <c r="F193" s="155"/>
      <c r="G193" s="712"/>
      <c r="H193" s="713"/>
      <c r="I193" s="714"/>
      <c r="J193" s="149" t="s">
        <v>5631</v>
      </c>
      <c r="K193" s="82"/>
      <c r="L193" s="82"/>
      <c r="M193" s="150"/>
      <c r="N193" s="119"/>
      <c r="V193" s="151"/>
    </row>
    <row r="194" spans="1:22" ht="21.6" thickTop="1" thickBot="1" x14ac:dyDescent="0.3">
      <c r="A194" s="834">
        <f t="shared" ref="A194" si="42">A190+1</f>
        <v>46</v>
      </c>
      <c r="B194" s="283" t="s">
        <v>22</v>
      </c>
      <c r="C194" s="283" t="s">
        <v>23</v>
      </c>
      <c r="D194" s="283" t="s">
        <v>5593</v>
      </c>
      <c r="E194" s="837" t="s">
        <v>5594</v>
      </c>
      <c r="F194" s="837"/>
      <c r="G194" s="837" t="s">
        <v>17</v>
      </c>
      <c r="H194" s="771"/>
      <c r="I194" s="281"/>
      <c r="J194" s="138" t="s">
        <v>5608</v>
      </c>
      <c r="K194" s="139"/>
      <c r="L194" s="139"/>
      <c r="M194" s="140"/>
      <c r="N194" s="119"/>
      <c r="V194" s="151"/>
    </row>
    <row r="195" spans="1:22" ht="13.8" thickBot="1" x14ac:dyDescent="0.3">
      <c r="A195" s="750"/>
      <c r="B195" s="142"/>
      <c r="C195" s="142"/>
      <c r="D195" s="143"/>
      <c r="E195" s="142"/>
      <c r="F195" s="142"/>
      <c r="G195" s="726"/>
      <c r="H195" s="838"/>
      <c r="I195" s="839"/>
      <c r="J195" s="78" t="s">
        <v>5608</v>
      </c>
      <c r="K195" s="78"/>
      <c r="L195" s="78"/>
      <c r="M195" s="145"/>
      <c r="N195" s="119"/>
      <c r="V195" s="151">
        <f>G195</f>
        <v>0</v>
      </c>
    </row>
    <row r="196" spans="1:22" ht="21" thickBot="1" x14ac:dyDescent="0.3">
      <c r="A196" s="750"/>
      <c r="B196" s="285" t="s">
        <v>34</v>
      </c>
      <c r="C196" s="285" t="s">
        <v>35</v>
      </c>
      <c r="D196" s="285" t="s">
        <v>5600</v>
      </c>
      <c r="E196" s="840" t="s">
        <v>5601</v>
      </c>
      <c r="F196" s="840"/>
      <c r="G196" s="730"/>
      <c r="H196" s="731"/>
      <c r="I196" s="732"/>
      <c r="J196" s="149" t="s">
        <v>5630</v>
      </c>
      <c r="K196" s="82"/>
      <c r="L196" s="82"/>
      <c r="M196" s="150"/>
      <c r="N196" s="119"/>
      <c r="V196" s="151"/>
    </row>
    <row r="197" spans="1:22" ht="13.8" thickBot="1" x14ac:dyDescent="0.3">
      <c r="A197" s="842"/>
      <c r="B197" s="152"/>
      <c r="C197" s="152"/>
      <c r="D197" s="153"/>
      <c r="E197" s="154" t="s">
        <v>5605</v>
      </c>
      <c r="F197" s="155"/>
      <c r="G197" s="712"/>
      <c r="H197" s="713"/>
      <c r="I197" s="714"/>
      <c r="J197" s="149" t="s">
        <v>5631</v>
      </c>
      <c r="K197" s="82"/>
      <c r="L197" s="82"/>
      <c r="M197" s="150"/>
      <c r="N197" s="119"/>
      <c r="V197" s="151"/>
    </row>
    <row r="198" spans="1:22" ht="21.6" thickTop="1" thickBot="1" x14ac:dyDescent="0.3">
      <c r="A198" s="834">
        <f t="shared" ref="A198" si="43">A194+1</f>
        <v>47</v>
      </c>
      <c r="B198" s="283" t="s">
        <v>22</v>
      </c>
      <c r="C198" s="283" t="s">
        <v>23</v>
      </c>
      <c r="D198" s="283" t="s">
        <v>5593</v>
      </c>
      <c r="E198" s="837" t="s">
        <v>5594</v>
      </c>
      <c r="F198" s="837"/>
      <c r="G198" s="837" t="s">
        <v>17</v>
      </c>
      <c r="H198" s="771"/>
      <c r="I198" s="281"/>
      <c r="J198" s="138" t="s">
        <v>5608</v>
      </c>
      <c r="K198" s="139"/>
      <c r="L198" s="139"/>
      <c r="M198" s="140"/>
      <c r="N198" s="119"/>
      <c r="V198" s="151"/>
    </row>
    <row r="199" spans="1:22" ht="13.8" thickBot="1" x14ac:dyDescent="0.3">
      <c r="A199" s="750"/>
      <c r="B199" s="142"/>
      <c r="C199" s="142"/>
      <c r="D199" s="143"/>
      <c r="E199" s="142"/>
      <c r="F199" s="142"/>
      <c r="G199" s="726"/>
      <c r="H199" s="838"/>
      <c r="I199" s="839"/>
      <c r="J199" s="78" t="s">
        <v>5608</v>
      </c>
      <c r="K199" s="78"/>
      <c r="L199" s="78"/>
      <c r="M199" s="145"/>
      <c r="N199" s="119"/>
      <c r="V199" s="151">
        <f>G199</f>
        <v>0</v>
      </c>
    </row>
    <row r="200" spans="1:22" ht="21" thickBot="1" x14ac:dyDescent="0.3">
      <c r="A200" s="750"/>
      <c r="B200" s="285" t="s">
        <v>34</v>
      </c>
      <c r="C200" s="285" t="s">
        <v>35</v>
      </c>
      <c r="D200" s="285" t="s">
        <v>5600</v>
      </c>
      <c r="E200" s="840" t="s">
        <v>5601</v>
      </c>
      <c r="F200" s="840"/>
      <c r="G200" s="730"/>
      <c r="H200" s="731"/>
      <c r="I200" s="732"/>
      <c r="J200" s="149" t="s">
        <v>5630</v>
      </c>
      <c r="K200" s="82"/>
      <c r="L200" s="82"/>
      <c r="M200" s="150"/>
      <c r="N200" s="119"/>
      <c r="V200" s="151"/>
    </row>
    <row r="201" spans="1:22" ht="13.8" thickBot="1" x14ac:dyDescent="0.3">
      <c r="A201" s="842"/>
      <c r="B201" s="152"/>
      <c r="C201" s="152"/>
      <c r="D201" s="153"/>
      <c r="E201" s="154" t="s">
        <v>5605</v>
      </c>
      <c r="F201" s="155"/>
      <c r="G201" s="712"/>
      <c r="H201" s="713"/>
      <c r="I201" s="714"/>
      <c r="J201" s="149" t="s">
        <v>5631</v>
      </c>
      <c r="K201" s="82"/>
      <c r="L201" s="82"/>
      <c r="M201" s="150"/>
      <c r="N201" s="119"/>
      <c r="V201" s="151"/>
    </row>
    <row r="202" spans="1:22" ht="21.6" thickTop="1" thickBot="1" x14ac:dyDescent="0.3">
      <c r="A202" s="834">
        <f t="shared" ref="A202" si="44">A198+1</f>
        <v>48</v>
      </c>
      <c r="B202" s="283" t="s">
        <v>22</v>
      </c>
      <c r="C202" s="283" t="s">
        <v>23</v>
      </c>
      <c r="D202" s="283" t="s">
        <v>5593</v>
      </c>
      <c r="E202" s="837" t="s">
        <v>5594</v>
      </c>
      <c r="F202" s="837"/>
      <c r="G202" s="837" t="s">
        <v>17</v>
      </c>
      <c r="H202" s="771"/>
      <c r="I202" s="281"/>
      <c r="J202" s="138" t="s">
        <v>5608</v>
      </c>
      <c r="K202" s="139"/>
      <c r="L202" s="139"/>
      <c r="M202" s="140"/>
      <c r="N202" s="119"/>
      <c r="V202" s="151"/>
    </row>
    <row r="203" spans="1:22" ht="13.8" thickBot="1" x14ac:dyDescent="0.3">
      <c r="A203" s="750"/>
      <c r="B203" s="142"/>
      <c r="C203" s="142"/>
      <c r="D203" s="143"/>
      <c r="E203" s="142"/>
      <c r="F203" s="142"/>
      <c r="G203" s="726"/>
      <c r="H203" s="838"/>
      <c r="I203" s="839"/>
      <c r="J203" s="78" t="s">
        <v>5608</v>
      </c>
      <c r="K203" s="78"/>
      <c r="L203" s="78"/>
      <c r="M203" s="145"/>
      <c r="N203" s="119"/>
      <c r="V203" s="151">
        <f>G203</f>
        <v>0</v>
      </c>
    </row>
    <row r="204" spans="1:22" ht="21" thickBot="1" x14ac:dyDescent="0.3">
      <c r="A204" s="750"/>
      <c r="B204" s="285" t="s">
        <v>34</v>
      </c>
      <c r="C204" s="285" t="s">
        <v>35</v>
      </c>
      <c r="D204" s="285" t="s">
        <v>5600</v>
      </c>
      <c r="E204" s="840" t="s">
        <v>5601</v>
      </c>
      <c r="F204" s="840"/>
      <c r="G204" s="730"/>
      <c r="H204" s="731"/>
      <c r="I204" s="732"/>
      <c r="J204" s="149" t="s">
        <v>5630</v>
      </c>
      <c r="K204" s="82"/>
      <c r="L204" s="82"/>
      <c r="M204" s="150"/>
      <c r="N204" s="119"/>
      <c r="V204" s="151"/>
    </row>
    <row r="205" spans="1:22" ht="13.8" thickBot="1" x14ac:dyDescent="0.3">
      <c r="A205" s="842"/>
      <c r="B205" s="152"/>
      <c r="C205" s="152"/>
      <c r="D205" s="153"/>
      <c r="E205" s="154" t="s">
        <v>5605</v>
      </c>
      <c r="F205" s="155"/>
      <c r="G205" s="712"/>
      <c r="H205" s="713"/>
      <c r="I205" s="714"/>
      <c r="J205" s="149" t="s">
        <v>5631</v>
      </c>
      <c r="K205" s="82"/>
      <c r="L205" s="82"/>
      <c r="M205" s="150"/>
      <c r="N205" s="119"/>
      <c r="V205" s="151"/>
    </row>
    <row r="206" spans="1:22" ht="21.6" thickTop="1" thickBot="1" x14ac:dyDescent="0.3">
      <c r="A206" s="834">
        <f t="shared" ref="A206" si="45">A202+1</f>
        <v>49</v>
      </c>
      <c r="B206" s="283" t="s">
        <v>22</v>
      </c>
      <c r="C206" s="283" t="s">
        <v>23</v>
      </c>
      <c r="D206" s="283" t="s">
        <v>5593</v>
      </c>
      <c r="E206" s="837" t="s">
        <v>5594</v>
      </c>
      <c r="F206" s="837"/>
      <c r="G206" s="837" t="s">
        <v>17</v>
      </c>
      <c r="H206" s="771"/>
      <c r="I206" s="281"/>
      <c r="J206" s="138" t="s">
        <v>5608</v>
      </c>
      <c r="K206" s="139"/>
      <c r="L206" s="139"/>
      <c r="M206" s="140"/>
      <c r="N206" s="119"/>
      <c r="V206" s="151"/>
    </row>
    <row r="207" spans="1:22" ht="13.8" thickBot="1" x14ac:dyDescent="0.3">
      <c r="A207" s="750"/>
      <c r="B207" s="142"/>
      <c r="C207" s="142"/>
      <c r="D207" s="143"/>
      <c r="E207" s="142"/>
      <c r="F207" s="142"/>
      <c r="G207" s="726"/>
      <c r="H207" s="838"/>
      <c r="I207" s="839"/>
      <c r="J207" s="78" t="s">
        <v>5608</v>
      </c>
      <c r="K207" s="78"/>
      <c r="L207" s="78"/>
      <c r="M207" s="145"/>
      <c r="N207" s="119"/>
      <c r="V207" s="151">
        <f>G207</f>
        <v>0</v>
      </c>
    </row>
    <row r="208" spans="1:22" ht="21" thickBot="1" x14ac:dyDescent="0.3">
      <c r="A208" s="750"/>
      <c r="B208" s="285" t="s">
        <v>34</v>
      </c>
      <c r="C208" s="285" t="s">
        <v>35</v>
      </c>
      <c r="D208" s="285" t="s">
        <v>5600</v>
      </c>
      <c r="E208" s="840" t="s">
        <v>5601</v>
      </c>
      <c r="F208" s="840"/>
      <c r="G208" s="730"/>
      <c r="H208" s="731"/>
      <c r="I208" s="732"/>
      <c r="J208" s="149" t="s">
        <v>5630</v>
      </c>
      <c r="K208" s="82"/>
      <c r="L208" s="82"/>
      <c r="M208" s="150"/>
      <c r="N208" s="119"/>
      <c r="V208" s="151"/>
    </row>
    <row r="209" spans="1:22" ht="13.8" thickBot="1" x14ac:dyDescent="0.3">
      <c r="A209" s="842"/>
      <c r="B209" s="152"/>
      <c r="C209" s="152"/>
      <c r="D209" s="153"/>
      <c r="E209" s="154" t="s">
        <v>5605</v>
      </c>
      <c r="F209" s="155"/>
      <c r="G209" s="712"/>
      <c r="H209" s="713"/>
      <c r="I209" s="714"/>
      <c r="J209" s="149" t="s">
        <v>5631</v>
      </c>
      <c r="K209" s="82"/>
      <c r="L209" s="82"/>
      <c r="M209" s="150"/>
      <c r="N209" s="119"/>
      <c r="V209" s="151"/>
    </row>
    <row r="210" spans="1:22" ht="21.6" thickTop="1" thickBot="1" x14ac:dyDescent="0.3">
      <c r="A210" s="834">
        <f t="shared" ref="A210" si="46">A206+1</f>
        <v>50</v>
      </c>
      <c r="B210" s="283" t="s">
        <v>22</v>
      </c>
      <c r="C210" s="283" t="s">
        <v>23</v>
      </c>
      <c r="D210" s="283" t="s">
        <v>5593</v>
      </c>
      <c r="E210" s="837" t="s">
        <v>5594</v>
      </c>
      <c r="F210" s="837"/>
      <c r="G210" s="837" t="s">
        <v>17</v>
      </c>
      <c r="H210" s="771"/>
      <c r="I210" s="281"/>
      <c r="J210" s="138" t="s">
        <v>5608</v>
      </c>
      <c r="K210" s="139"/>
      <c r="L210" s="139"/>
      <c r="M210" s="140"/>
      <c r="N210" s="119"/>
      <c r="V210" s="151"/>
    </row>
    <row r="211" spans="1:22" ht="13.8" thickBot="1" x14ac:dyDescent="0.3">
      <c r="A211" s="750"/>
      <c r="B211" s="142"/>
      <c r="C211" s="142"/>
      <c r="D211" s="143"/>
      <c r="E211" s="142"/>
      <c r="F211" s="142"/>
      <c r="G211" s="726"/>
      <c r="H211" s="838"/>
      <c r="I211" s="839"/>
      <c r="J211" s="78" t="s">
        <v>5608</v>
      </c>
      <c r="K211" s="78"/>
      <c r="L211" s="78"/>
      <c r="M211" s="145"/>
      <c r="N211" s="119"/>
      <c r="V211" s="151">
        <f>G211</f>
        <v>0</v>
      </c>
    </row>
    <row r="212" spans="1:22" ht="21" thickBot="1" x14ac:dyDescent="0.3">
      <c r="A212" s="750"/>
      <c r="B212" s="285" t="s">
        <v>34</v>
      </c>
      <c r="C212" s="285" t="s">
        <v>35</v>
      </c>
      <c r="D212" s="285" t="s">
        <v>5600</v>
      </c>
      <c r="E212" s="840" t="s">
        <v>5601</v>
      </c>
      <c r="F212" s="840"/>
      <c r="G212" s="730"/>
      <c r="H212" s="731"/>
      <c r="I212" s="732"/>
      <c r="J212" s="149" t="s">
        <v>5630</v>
      </c>
      <c r="K212" s="82"/>
      <c r="L212" s="82"/>
      <c r="M212" s="150"/>
      <c r="N212" s="119"/>
      <c r="V212" s="151"/>
    </row>
    <row r="213" spans="1:22" ht="13.8" thickBot="1" x14ac:dyDescent="0.3">
      <c r="A213" s="842"/>
      <c r="B213" s="152"/>
      <c r="C213" s="152"/>
      <c r="D213" s="153"/>
      <c r="E213" s="154" t="s">
        <v>5605</v>
      </c>
      <c r="F213" s="155"/>
      <c r="G213" s="712"/>
      <c r="H213" s="713"/>
      <c r="I213" s="714"/>
      <c r="J213" s="149" t="s">
        <v>5631</v>
      </c>
      <c r="K213" s="82"/>
      <c r="L213" s="82"/>
      <c r="M213" s="150"/>
      <c r="N213" s="119"/>
      <c r="V213" s="151"/>
    </row>
    <row r="214" spans="1:22" ht="21.6" thickTop="1" thickBot="1" x14ac:dyDescent="0.3">
      <c r="A214" s="834">
        <f t="shared" ref="A214" si="47">A210+1</f>
        <v>51</v>
      </c>
      <c r="B214" s="283" t="s">
        <v>22</v>
      </c>
      <c r="C214" s="283" t="s">
        <v>23</v>
      </c>
      <c r="D214" s="283" t="s">
        <v>5593</v>
      </c>
      <c r="E214" s="837" t="s">
        <v>5594</v>
      </c>
      <c r="F214" s="837"/>
      <c r="G214" s="837" t="s">
        <v>17</v>
      </c>
      <c r="H214" s="771"/>
      <c r="I214" s="281"/>
      <c r="J214" s="138" t="s">
        <v>5608</v>
      </c>
      <c r="K214" s="139"/>
      <c r="L214" s="139"/>
      <c r="M214" s="140"/>
      <c r="N214" s="119"/>
      <c r="V214" s="151"/>
    </row>
    <row r="215" spans="1:22" ht="13.8" thickBot="1" x14ac:dyDescent="0.3">
      <c r="A215" s="750"/>
      <c r="B215" s="142"/>
      <c r="C215" s="142"/>
      <c r="D215" s="143"/>
      <c r="E215" s="142"/>
      <c r="F215" s="142"/>
      <c r="G215" s="726"/>
      <c r="H215" s="838"/>
      <c r="I215" s="839"/>
      <c r="J215" s="78" t="s">
        <v>5608</v>
      </c>
      <c r="K215" s="78"/>
      <c r="L215" s="78"/>
      <c r="M215" s="145"/>
      <c r="N215" s="119"/>
      <c r="V215" s="151">
        <f>G215</f>
        <v>0</v>
      </c>
    </row>
    <row r="216" spans="1:22" ht="21" thickBot="1" x14ac:dyDescent="0.3">
      <c r="A216" s="750"/>
      <c r="B216" s="285" t="s">
        <v>34</v>
      </c>
      <c r="C216" s="285" t="s">
        <v>35</v>
      </c>
      <c r="D216" s="285" t="s">
        <v>5600</v>
      </c>
      <c r="E216" s="840" t="s">
        <v>5601</v>
      </c>
      <c r="F216" s="840"/>
      <c r="G216" s="730"/>
      <c r="H216" s="731"/>
      <c r="I216" s="732"/>
      <c r="J216" s="149" t="s">
        <v>5630</v>
      </c>
      <c r="K216" s="82"/>
      <c r="L216" s="82"/>
      <c r="M216" s="150"/>
      <c r="N216" s="119"/>
      <c r="V216" s="151"/>
    </row>
    <row r="217" spans="1:22" ht="13.8" thickBot="1" x14ac:dyDescent="0.3">
      <c r="A217" s="842"/>
      <c r="B217" s="152"/>
      <c r="C217" s="152"/>
      <c r="D217" s="153"/>
      <c r="E217" s="154" t="s">
        <v>5605</v>
      </c>
      <c r="F217" s="155"/>
      <c r="G217" s="712"/>
      <c r="H217" s="713"/>
      <c r="I217" s="714"/>
      <c r="J217" s="149" t="s">
        <v>5631</v>
      </c>
      <c r="K217" s="82"/>
      <c r="L217" s="82"/>
      <c r="M217" s="150"/>
      <c r="N217" s="119"/>
      <c r="V217" s="151"/>
    </row>
    <row r="218" spans="1:22" ht="21.6" thickTop="1" thickBot="1" x14ac:dyDescent="0.3">
      <c r="A218" s="834">
        <f t="shared" ref="A218" si="48">A214+1</f>
        <v>52</v>
      </c>
      <c r="B218" s="283" t="s">
        <v>22</v>
      </c>
      <c r="C218" s="283" t="s">
        <v>23</v>
      </c>
      <c r="D218" s="283" t="s">
        <v>5593</v>
      </c>
      <c r="E218" s="837" t="s">
        <v>5594</v>
      </c>
      <c r="F218" s="837"/>
      <c r="G218" s="837" t="s">
        <v>17</v>
      </c>
      <c r="H218" s="771"/>
      <c r="I218" s="281"/>
      <c r="J218" s="138" t="s">
        <v>5608</v>
      </c>
      <c r="K218" s="139"/>
      <c r="L218" s="139"/>
      <c r="M218" s="140"/>
      <c r="N218" s="119"/>
      <c r="V218" s="151"/>
    </row>
    <row r="219" spans="1:22" ht="13.8" thickBot="1" x14ac:dyDescent="0.3">
      <c r="A219" s="750"/>
      <c r="B219" s="142"/>
      <c r="C219" s="142"/>
      <c r="D219" s="143"/>
      <c r="E219" s="142"/>
      <c r="F219" s="142"/>
      <c r="G219" s="726"/>
      <c r="H219" s="838"/>
      <c r="I219" s="839"/>
      <c r="J219" s="78" t="s">
        <v>5608</v>
      </c>
      <c r="K219" s="78"/>
      <c r="L219" s="78"/>
      <c r="M219" s="145"/>
      <c r="N219" s="119"/>
      <c r="V219" s="151">
        <f>G219</f>
        <v>0</v>
      </c>
    </row>
    <row r="220" spans="1:22" ht="21" thickBot="1" x14ac:dyDescent="0.3">
      <c r="A220" s="750"/>
      <c r="B220" s="285" t="s">
        <v>34</v>
      </c>
      <c r="C220" s="285" t="s">
        <v>35</v>
      </c>
      <c r="D220" s="285" t="s">
        <v>5600</v>
      </c>
      <c r="E220" s="840" t="s">
        <v>5601</v>
      </c>
      <c r="F220" s="840"/>
      <c r="G220" s="730"/>
      <c r="H220" s="731"/>
      <c r="I220" s="732"/>
      <c r="J220" s="149" t="s">
        <v>5630</v>
      </c>
      <c r="K220" s="82"/>
      <c r="L220" s="82"/>
      <c r="M220" s="150"/>
      <c r="N220" s="119"/>
      <c r="V220" s="151"/>
    </row>
    <row r="221" spans="1:22" ht="13.8" thickBot="1" x14ac:dyDescent="0.3">
      <c r="A221" s="842"/>
      <c r="B221" s="152"/>
      <c r="C221" s="152"/>
      <c r="D221" s="153"/>
      <c r="E221" s="154" t="s">
        <v>5605</v>
      </c>
      <c r="F221" s="155"/>
      <c r="G221" s="712"/>
      <c r="H221" s="713"/>
      <c r="I221" s="714"/>
      <c r="J221" s="149" t="s">
        <v>5631</v>
      </c>
      <c r="K221" s="82"/>
      <c r="L221" s="82"/>
      <c r="M221" s="150"/>
      <c r="N221" s="119"/>
      <c r="V221" s="151"/>
    </row>
    <row r="222" spans="1:22" ht="21.6" thickTop="1" thickBot="1" x14ac:dyDescent="0.3">
      <c r="A222" s="834">
        <f t="shared" ref="A222" si="49">A218+1</f>
        <v>53</v>
      </c>
      <c r="B222" s="283" t="s">
        <v>22</v>
      </c>
      <c r="C222" s="283" t="s">
        <v>23</v>
      </c>
      <c r="D222" s="283" t="s">
        <v>5593</v>
      </c>
      <c r="E222" s="837" t="s">
        <v>5594</v>
      </c>
      <c r="F222" s="837"/>
      <c r="G222" s="837" t="s">
        <v>17</v>
      </c>
      <c r="H222" s="771"/>
      <c r="I222" s="281"/>
      <c r="J222" s="138" t="s">
        <v>5608</v>
      </c>
      <c r="K222" s="139"/>
      <c r="L222" s="139"/>
      <c r="M222" s="140"/>
      <c r="N222" s="119"/>
      <c r="V222" s="151"/>
    </row>
    <row r="223" spans="1:22" ht="13.8" thickBot="1" x14ac:dyDescent="0.3">
      <c r="A223" s="750"/>
      <c r="B223" s="142"/>
      <c r="C223" s="142"/>
      <c r="D223" s="143"/>
      <c r="E223" s="142"/>
      <c r="F223" s="142"/>
      <c r="G223" s="726"/>
      <c r="H223" s="838"/>
      <c r="I223" s="839"/>
      <c r="J223" s="78" t="s">
        <v>5608</v>
      </c>
      <c r="K223" s="78"/>
      <c r="L223" s="78"/>
      <c r="M223" s="145"/>
      <c r="N223" s="119"/>
      <c r="V223" s="151">
        <f>G223</f>
        <v>0</v>
      </c>
    </row>
    <row r="224" spans="1:22" ht="21" thickBot="1" x14ac:dyDescent="0.3">
      <c r="A224" s="750"/>
      <c r="B224" s="285" t="s">
        <v>34</v>
      </c>
      <c r="C224" s="285" t="s">
        <v>35</v>
      </c>
      <c r="D224" s="285" t="s">
        <v>5600</v>
      </c>
      <c r="E224" s="840" t="s">
        <v>5601</v>
      </c>
      <c r="F224" s="840"/>
      <c r="G224" s="730"/>
      <c r="H224" s="731"/>
      <c r="I224" s="732"/>
      <c r="J224" s="149" t="s">
        <v>5630</v>
      </c>
      <c r="K224" s="82"/>
      <c r="L224" s="82"/>
      <c r="M224" s="150"/>
      <c r="N224" s="119"/>
      <c r="V224" s="151"/>
    </row>
    <row r="225" spans="1:22" ht="13.8" thickBot="1" x14ac:dyDescent="0.3">
      <c r="A225" s="842"/>
      <c r="B225" s="152"/>
      <c r="C225" s="152"/>
      <c r="D225" s="153"/>
      <c r="E225" s="154" t="s">
        <v>5605</v>
      </c>
      <c r="F225" s="155"/>
      <c r="G225" s="712"/>
      <c r="H225" s="713"/>
      <c r="I225" s="714"/>
      <c r="J225" s="149" t="s">
        <v>5631</v>
      </c>
      <c r="K225" s="82"/>
      <c r="L225" s="82"/>
      <c r="M225" s="150"/>
      <c r="N225" s="119"/>
      <c r="V225" s="151"/>
    </row>
    <row r="226" spans="1:22" ht="21.6" thickTop="1" thickBot="1" x14ac:dyDescent="0.3">
      <c r="A226" s="834">
        <f t="shared" ref="A226" si="50">A222+1</f>
        <v>54</v>
      </c>
      <c r="B226" s="283" t="s">
        <v>22</v>
      </c>
      <c r="C226" s="283" t="s">
        <v>23</v>
      </c>
      <c r="D226" s="283" t="s">
        <v>5593</v>
      </c>
      <c r="E226" s="837" t="s">
        <v>5594</v>
      </c>
      <c r="F226" s="837"/>
      <c r="G226" s="837" t="s">
        <v>17</v>
      </c>
      <c r="H226" s="771"/>
      <c r="I226" s="281"/>
      <c r="J226" s="138" t="s">
        <v>5608</v>
      </c>
      <c r="K226" s="139"/>
      <c r="L226" s="139"/>
      <c r="M226" s="140"/>
      <c r="N226" s="119"/>
      <c r="V226" s="151"/>
    </row>
    <row r="227" spans="1:22" ht="13.8" thickBot="1" x14ac:dyDescent="0.3">
      <c r="A227" s="750"/>
      <c r="B227" s="142"/>
      <c r="C227" s="142"/>
      <c r="D227" s="143"/>
      <c r="E227" s="142"/>
      <c r="F227" s="142"/>
      <c r="G227" s="726"/>
      <c r="H227" s="838"/>
      <c r="I227" s="839"/>
      <c r="J227" s="78" t="s">
        <v>5608</v>
      </c>
      <c r="K227" s="78"/>
      <c r="L227" s="78"/>
      <c r="M227" s="145"/>
      <c r="N227" s="119"/>
      <c r="V227" s="151">
        <f>G227</f>
        <v>0</v>
      </c>
    </row>
    <row r="228" spans="1:22" ht="21" thickBot="1" x14ac:dyDescent="0.3">
      <c r="A228" s="750"/>
      <c r="B228" s="285" t="s">
        <v>34</v>
      </c>
      <c r="C228" s="285" t="s">
        <v>35</v>
      </c>
      <c r="D228" s="285" t="s">
        <v>5600</v>
      </c>
      <c r="E228" s="840" t="s">
        <v>5601</v>
      </c>
      <c r="F228" s="840"/>
      <c r="G228" s="730"/>
      <c r="H228" s="731"/>
      <c r="I228" s="732"/>
      <c r="J228" s="149" t="s">
        <v>5630</v>
      </c>
      <c r="K228" s="82"/>
      <c r="L228" s="82"/>
      <c r="M228" s="150"/>
      <c r="N228" s="119"/>
      <c r="V228" s="151"/>
    </row>
    <row r="229" spans="1:22" ht="13.8" thickBot="1" x14ac:dyDescent="0.3">
      <c r="A229" s="842"/>
      <c r="B229" s="152"/>
      <c r="C229" s="152"/>
      <c r="D229" s="153"/>
      <c r="E229" s="154" t="s">
        <v>5605</v>
      </c>
      <c r="F229" s="155"/>
      <c r="G229" s="712"/>
      <c r="H229" s="713"/>
      <c r="I229" s="714"/>
      <c r="J229" s="149" t="s">
        <v>5631</v>
      </c>
      <c r="K229" s="82"/>
      <c r="L229" s="82"/>
      <c r="M229" s="150"/>
      <c r="N229" s="119"/>
      <c r="V229" s="151"/>
    </row>
    <row r="230" spans="1:22" ht="21.6" thickTop="1" thickBot="1" x14ac:dyDescent="0.3">
      <c r="A230" s="834">
        <f t="shared" ref="A230" si="51">A226+1</f>
        <v>55</v>
      </c>
      <c r="B230" s="283" t="s">
        <v>22</v>
      </c>
      <c r="C230" s="283" t="s">
        <v>23</v>
      </c>
      <c r="D230" s="283" t="s">
        <v>5593</v>
      </c>
      <c r="E230" s="837" t="s">
        <v>5594</v>
      </c>
      <c r="F230" s="837"/>
      <c r="G230" s="837" t="s">
        <v>17</v>
      </c>
      <c r="H230" s="771"/>
      <c r="I230" s="281"/>
      <c r="J230" s="138" t="s">
        <v>5608</v>
      </c>
      <c r="K230" s="139"/>
      <c r="L230" s="139"/>
      <c r="M230" s="140"/>
      <c r="N230" s="119"/>
      <c r="V230" s="151"/>
    </row>
    <row r="231" spans="1:22" ht="13.8" thickBot="1" x14ac:dyDescent="0.3">
      <c r="A231" s="750"/>
      <c r="B231" s="142"/>
      <c r="C231" s="142"/>
      <c r="D231" s="143"/>
      <c r="E231" s="142"/>
      <c r="F231" s="142"/>
      <c r="G231" s="726"/>
      <c r="H231" s="838"/>
      <c r="I231" s="839"/>
      <c r="J231" s="78" t="s">
        <v>5608</v>
      </c>
      <c r="K231" s="78"/>
      <c r="L231" s="78"/>
      <c r="M231" s="145"/>
      <c r="N231" s="119"/>
      <c r="V231" s="151">
        <f>G231</f>
        <v>0</v>
      </c>
    </row>
    <row r="232" spans="1:22" ht="21" thickBot="1" x14ac:dyDescent="0.3">
      <c r="A232" s="750"/>
      <c r="B232" s="285" t="s">
        <v>34</v>
      </c>
      <c r="C232" s="285" t="s">
        <v>35</v>
      </c>
      <c r="D232" s="285" t="s">
        <v>5600</v>
      </c>
      <c r="E232" s="840" t="s">
        <v>5601</v>
      </c>
      <c r="F232" s="840"/>
      <c r="G232" s="730"/>
      <c r="H232" s="731"/>
      <c r="I232" s="732"/>
      <c r="J232" s="149" t="s">
        <v>5630</v>
      </c>
      <c r="K232" s="82"/>
      <c r="L232" s="82"/>
      <c r="M232" s="150"/>
      <c r="N232" s="119"/>
      <c r="V232" s="151"/>
    </row>
    <row r="233" spans="1:22" ht="13.8" thickBot="1" x14ac:dyDescent="0.3">
      <c r="A233" s="842"/>
      <c r="B233" s="152"/>
      <c r="C233" s="152"/>
      <c r="D233" s="153"/>
      <c r="E233" s="154" t="s">
        <v>5605</v>
      </c>
      <c r="F233" s="155"/>
      <c r="G233" s="712"/>
      <c r="H233" s="713"/>
      <c r="I233" s="714"/>
      <c r="J233" s="149" t="s">
        <v>5631</v>
      </c>
      <c r="K233" s="82"/>
      <c r="L233" s="82"/>
      <c r="M233" s="150"/>
      <c r="N233" s="119"/>
      <c r="V233" s="151"/>
    </row>
    <row r="234" spans="1:22" ht="21.6" thickTop="1" thickBot="1" x14ac:dyDescent="0.3">
      <c r="A234" s="834">
        <f t="shared" ref="A234" si="52">A230+1</f>
        <v>56</v>
      </c>
      <c r="B234" s="283" t="s">
        <v>22</v>
      </c>
      <c r="C234" s="283" t="s">
        <v>23</v>
      </c>
      <c r="D234" s="283" t="s">
        <v>5593</v>
      </c>
      <c r="E234" s="837" t="s">
        <v>5594</v>
      </c>
      <c r="F234" s="837"/>
      <c r="G234" s="837" t="s">
        <v>17</v>
      </c>
      <c r="H234" s="771"/>
      <c r="I234" s="281"/>
      <c r="J234" s="138" t="s">
        <v>5608</v>
      </c>
      <c r="K234" s="139"/>
      <c r="L234" s="139"/>
      <c r="M234" s="140"/>
      <c r="N234" s="119"/>
      <c r="V234" s="151"/>
    </row>
    <row r="235" spans="1:22" ht="13.8" thickBot="1" x14ac:dyDescent="0.3">
      <c r="A235" s="750"/>
      <c r="B235" s="142"/>
      <c r="C235" s="142"/>
      <c r="D235" s="143"/>
      <c r="E235" s="142"/>
      <c r="F235" s="142"/>
      <c r="G235" s="726"/>
      <c r="H235" s="838"/>
      <c r="I235" s="839"/>
      <c r="J235" s="78" t="s">
        <v>5608</v>
      </c>
      <c r="K235" s="78"/>
      <c r="L235" s="78"/>
      <c r="M235" s="145"/>
      <c r="N235" s="119"/>
      <c r="V235" s="151">
        <f>G235</f>
        <v>0</v>
      </c>
    </row>
    <row r="236" spans="1:22" ht="21" thickBot="1" x14ac:dyDescent="0.3">
      <c r="A236" s="750"/>
      <c r="B236" s="285" t="s">
        <v>34</v>
      </c>
      <c r="C236" s="285" t="s">
        <v>35</v>
      </c>
      <c r="D236" s="285" t="s">
        <v>5600</v>
      </c>
      <c r="E236" s="840" t="s">
        <v>5601</v>
      </c>
      <c r="F236" s="840"/>
      <c r="G236" s="730"/>
      <c r="H236" s="731"/>
      <c r="I236" s="732"/>
      <c r="J236" s="149" t="s">
        <v>5630</v>
      </c>
      <c r="K236" s="82"/>
      <c r="L236" s="82"/>
      <c r="M236" s="150"/>
      <c r="N236" s="119"/>
      <c r="V236" s="151"/>
    </row>
    <row r="237" spans="1:22" ht="13.8" thickBot="1" x14ac:dyDescent="0.3">
      <c r="A237" s="842"/>
      <c r="B237" s="152"/>
      <c r="C237" s="152"/>
      <c r="D237" s="153"/>
      <c r="E237" s="154" t="s">
        <v>5605</v>
      </c>
      <c r="F237" s="155"/>
      <c r="G237" s="712"/>
      <c r="H237" s="713"/>
      <c r="I237" s="714"/>
      <c r="J237" s="149" t="s">
        <v>5631</v>
      </c>
      <c r="K237" s="82"/>
      <c r="L237" s="82"/>
      <c r="M237" s="150"/>
      <c r="N237" s="119"/>
      <c r="V237" s="151"/>
    </row>
    <row r="238" spans="1:22" ht="21.6" thickTop="1" thickBot="1" x14ac:dyDescent="0.3">
      <c r="A238" s="834">
        <f t="shared" ref="A238" si="53">A234+1</f>
        <v>57</v>
      </c>
      <c r="B238" s="283" t="s">
        <v>22</v>
      </c>
      <c r="C238" s="283" t="s">
        <v>23</v>
      </c>
      <c r="D238" s="283" t="s">
        <v>5593</v>
      </c>
      <c r="E238" s="837" t="s">
        <v>5594</v>
      </c>
      <c r="F238" s="837"/>
      <c r="G238" s="837" t="s">
        <v>17</v>
      </c>
      <c r="H238" s="771"/>
      <c r="I238" s="281"/>
      <c r="J238" s="138" t="s">
        <v>5608</v>
      </c>
      <c r="K238" s="139"/>
      <c r="L238" s="139"/>
      <c r="M238" s="140"/>
      <c r="N238" s="119"/>
      <c r="V238" s="151"/>
    </row>
    <row r="239" spans="1:22" ht="13.8" thickBot="1" x14ac:dyDescent="0.3">
      <c r="A239" s="750"/>
      <c r="B239" s="142"/>
      <c r="C239" s="142"/>
      <c r="D239" s="143"/>
      <c r="E239" s="142"/>
      <c r="F239" s="142"/>
      <c r="G239" s="726"/>
      <c r="H239" s="838"/>
      <c r="I239" s="839"/>
      <c r="J239" s="78" t="s">
        <v>5608</v>
      </c>
      <c r="K239" s="78"/>
      <c r="L239" s="78"/>
      <c r="M239" s="145"/>
      <c r="N239" s="119"/>
      <c r="V239" s="151">
        <f>G239</f>
        <v>0</v>
      </c>
    </row>
    <row r="240" spans="1:22" ht="21" thickBot="1" x14ac:dyDescent="0.3">
      <c r="A240" s="750"/>
      <c r="B240" s="285" t="s">
        <v>34</v>
      </c>
      <c r="C240" s="285" t="s">
        <v>35</v>
      </c>
      <c r="D240" s="285" t="s">
        <v>5600</v>
      </c>
      <c r="E240" s="840" t="s">
        <v>5601</v>
      </c>
      <c r="F240" s="840"/>
      <c r="G240" s="730"/>
      <c r="H240" s="731"/>
      <c r="I240" s="732"/>
      <c r="J240" s="149" t="s">
        <v>5630</v>
      </c>
      <c r="K240" s="82"/>
      <c r="L240" s="82"/>
      <c r="M240" s="150"/>
      <c r="N240" s="119"/>
      <c r="V240" s="151"/>
    </row>
    <row r="241" spans="1:22" ht="13.8" thickBot="1" x14ac:dyDescent="0.3">
      <c r="A241" s="842"/>
      <c r="B241" s="152"/>
      <c r="C241" s="152"/>
      <c r="D241" s="153"/>
      <c r="E241" s="154" t="s">
        <v>5605</v>
      </c>
      <c r="F241" s="155"/>
      <c r="G241" s="712"/>
      <c r="H241" s="713"/>
      <c r="I241" s="714"/>
      <c r="J241" s="149" t="s">
        <v>5631</v>
      </c>
      <c r="K241" s="82"/>
      <c r="L241" s="82"/>
      <c r="M241" s="150"/>
      <c r="N241" s="119"/>
      <c r="V241" s="151"/>
    </row>
    <row r="242" spans="1:22" ht="21.6" thickTop="1" thickBot="1" x14ac:dyDescent="0.3">
      <c r="A242" s="834">
        <f t="shared" ref="A242" si="54">A238+1</f>
        <v>58</v>
      </c>
      <c r="B242" s="283" t="s">
        <v>22</v>
      </c>
      <c r="C242" s="283" t="s">
        <v>23</v>
      </c>
      <c r="D242" s="283" t="s">
        <v>5593</v>
      </c>
      <c r="E242" s="837" t="s">
        <v>5594</v>
      </c>
      <c r="F242" s="837"/>
      <c r="G242" s="837" t="s">
        <v>17</v>
      </c>
      <c r="H242" s="771"/>
      <c r="I242" s="281"/>
      <c r="J242" s="138" t="s">
        <v>5608</v>
      </c>
      <c r="K242" s="139"/>
      <c r="L242" s="139"/>
      <c r="M242" s="140"/>
      <c r="N242" s="119"/>
      <c r="V242" s="151"/>
    </row>
    <row r="243" spans="1:22" ht="13.8" thickBot="1" x14ac:dyDescent="0.3">
      <c r="A243" s="750"/>
      <c r="B243" s="142"/>
      <c r="C243" s="142"/>
      <c r="D243" s="143"/>
      <c r="E243" s="142"/>
      <c r="F243" s="142"/>
      <c r="G243" s="726"/>
      <c r="H243" s="838"/>
      <c r="I243" s="839"/>
      <c r="J243" s="78" t="s">
        <v>5608</v>
      </c>
      <c r="K243" s="78"/>
      <c r="L243" s="78"/>
      <c r="M243" s="145"/>
      <c r="N243" s="119"/>
      <c r="V243" s="151">
        <f>G243</f>
        <v>0</v>
      </c>
    </row>
    <row r="244" spans="1:22" ht="21" thickBot="1" x14ac:dyDescent="0.3">
      <c r="A244" s="750"/>
      <c r="B244" s="285" t="s">
        <v>34</v>
      </c>
      <c r="C244" s="285" t="s">
        <v>35</v>
      </c>
      <c r="D244" s="285" t="s">
        <v>5600</v>
      </c>
      <c r="E244" s="840" t="s">
        <v>5601</v>
      </c>
      <c r="F244" s="840"/>
      <c r="G244" s="730"/>
      <c r="H244" s="731"/>
      <c r="I244" s="732"/>
      <c r="J244" s="149" t="s">
        <v>5630</v>
      </c>
      <c r="K244" s="82"/>
      <c r="L244" s="82"/>
      <c r="M244" s="150"/>
      <c r="N244" s="119"/>
      <c r="V244" s="151"/>
    </row>
    <row r="245" spans="1:22" ht="13.8" thickBot="1" x14ac:dyDescent="0.3">
      <c r="A245" s="842"/>
      <c r="B245" s="152"/>
      <c r="C245" s="152"/>
      <c r="D245" s="153"/>
      <c r="E245" s="154" t="s">
        <v>5605</v>
      </c>
      <c r="F245" s="155"/>
      <c r="G245" s="712"/>
      <c r="H245" s="713"/>
      <c r="I245" s="714"/>
      <c r="J245" s="149" t="s">
        <v>5631</v>
      </c>
      <c r="K245" s="82"/>
      <c r="L245" s="82"/>
      <c r="M245" s="150"/>
      <c r="N245" s="119"/>
      <c r="V245" s="151"/>
    </row>
    <row r="246" spans="1:22" ht="21.6" thickTop="1" thickBot="1" x14ac:dyDescent="0.3">
      <c r="A246" s="834">
        <f t="shared" ref="A246" si="55">A242+1</f>
        <v>59</v>
      </c>
      <c r="B246" s="283" t="s">
        <v>22</v>
      </c>
      <c r="C246" s="283" t="s">
        <v>23</v>
      </c>
      <c r="D246" s="283" t="s">
        <v>5593</v>
      </c>
      <c r="E246" s="837" t="s">
        <v>5594</v>
      </c>
      <c r="F246" s="837"/>
      <c r="G246" s="837" t="s">
        <v>17</v>
      </c>
      <c r="H246" s="771"/>
      <c r="I246" s="281"/>
      <c r="J246" s="138" t="s">
        <v>5608</v>
      </c>
      <c r="K246" s="139"/>
      <c r="L246" s="139"/>
      <c r="M246" s="140"/>
      <c r="N246" s="119"/>
      <c r="V246" s="151"/>
    </row>
    <row r="247" spans="1:22" ht="13.8" thickBot="1" x14ac:dyDescent="0.3">
      <c r="A247" s="750"/>
      <c r="B247" s="142"/>
      <c r="C247" s="142"/>
      <c r="D247" s="143"/>
      <c r="E247" s="142"/>
      <c r="F247" s="142"/>
      <c r="G247" s="726"/>
      <c r="H247" s="838"/>
      <c r="I247" s="839"/>
      <c r="J247" s="78" t="s">
        <v>5608</v>
      </c>
      <c r="K247" s="78"/>
      <c r="L247" s="78"/>
      <c r="M247" s="145"/>
      <c r="N247" s="119"/>
      <c r="V247" s="151">
        <f>G247</f>
        <v>0</v>
      </c>
    </row>
    <row r="248" spans="1:22" ht="21" thickBot="1" x14ac:dyDescent="0.3">
      <c r="A248" s="750"/>
      <c r="B248" s="285" t="s">
        <v>34</v>
      </c>
      <c r="C248" s="285" t="s">
        <v>35</v>
      </c>
      <c r="D248" s="285" t="s">
        <v>5600</v>
      </c>
      <c r="E248" s="840" t="s">
        <v>5601</v>
      </c>
      <c r="F248" s="840"/>
      <c r="G248" s="730"/>
      <c r="H248" s="731"/>
      <c r="I248" s="732"/>
      <c r="J248" s="149" t="s">
        <v>5630</v>
      </c>
      <c r="K248" s="82"/>
      <c r="L248" s="82"/>
      <c r="M248" s="150"/>
      <c r="N248" s="119"/>
      <c r="V248" s="151"/>
    </row>
    <row r="249" spans="1:22" ht="13.8" thickBot="1" x14ac:dyDescent="0.3">
      <c r="A249" s="842"/>
      <c r="B249" s="152"/>
      <c r="C249" s="152"/>
      <c r="D249" s="153"/>
      <c r="E249" s="154" t="s">
        <v>5605</v>
      </c>
      <c r="F249" s="155"/>
      <c r="G249" s="712"/>
      <c r="H249" s="713"/>
      <c r="I249" s="714"/>
      <c r="J249" s="149" t="s">
        <v>5631</v>
      </c>
      <c r="K249" s="82"/>
      <c r="L249" s="82"/>
      <c r="M249" s="150"/>
      <c r="N249" s="119"/>
      <c r="V249" s="151"/>
    </row>
    <row r="250" spans="1:22" ht="21.6" thickTop="1" thickBot="1" x14ac:dyDescent="0.3">
      <c r="A250" s="834">
        <f t="shared" ref="A250" si="56">A246+1</f>
        <v>60</v>
      </c>
      <c r="B250" s="283" t="s">
        <v>22</v>
      </c>
      <c r="C250" s="283" t="s">
        <v>23</v>
      </c>
      <c r="D250" s="283" t="s">
        <v>5593</v>
      </c>
      <c r="E250" s="837" t="s">
        <v>5594</v>
      </c>
      <c r="F250" s="837"/>
      <c r="G250" s="837" t="s">
        <v>17</v>
      </c>
      <c r="H250" s="771"/>
      <c r="I250" s="281"/>
      <c r="J250" s="138" t="s">
        <v>5608</v>
      </c>
      <c r="K250" s="139"/>
      <c r="L250" s="139"/>
      <c r="M250" s="140"/>
      <c r="N250" s="119"/>
      <c r="V250" s="151"/>
    </row>
    <row r="251" spans="1:22" ht="13.8" thickBot="1" x14ac:dyDescent="0.3">
      <c r="A251" s="750"/>
      <c r="B251" s="142"/>
      <c r="C251" s="142"/>
      <c r="D251" s="143"/>
      <c r="E251" s="142"/>
      <c r="F251" s="142"/>
      <c r="G251" s="726"/>
      <c r="H251" s="838"/>
      <c r="I251" s="839"/>
      <c r="J251" s="78" t="s">
        <v>5608</v>
      </c>
      <c r="K251" s="78"/>
      <c r="L251" s="78"/>
      <c r="M251" s="145"/>
      <c r="N251" s="119"/>
      <c r="V251" s="151">
        <f>G251</f>
        <v>0</v>
      </c>
    </row>
    <row r="252" spans="1:22" ht="21" thickBot="1" x14ac:dyDescent="0.3">
      <c r="A252" s="750"/>
      <c r="B252" s="285" t="s">
        <v>34</v>
      </c>
      <c r="C252" s="285" t="s">
        <v>35</v>
      </c>
      <c r="D252" s="285" t="s">
        <v>5600</v>
      </c>
      <c r="E252" s="840" t="s">
        <v>5601</v>
      </c>
      <c r="F252" s="840"/>
      <c r="G252" s="730"/>
      <c r="H252" s="731"/>
      <c r="I252" s="732"/>
      <c r="J252" s="149" t="s">
        <v>5630</v>
      </c>
      <c r="K252" s="82"/>
      <c r="L252" s="82"/>
      <c r="M252" s="150"/>
      <c r="N252" s="119"/>
      <c r="V252" s="151"/>
    </row>
    <row r="253" spans="1:22" ht="13.8" thickBot="1" x14ac:dyDescent="0.3">
      <c r="A253" s="842"/>
      <c r="B253" s="152"/>
      <c r="C253" s="152"/>
      <c r="D253" s="153"/>
      <c r="E253" s="154" t="s">
        <v>5605</v>
      </c>
      <c r="F253" s="155"/>
      <c r="G253" s="712"/>
      <c r="H253" s="713"/>
      <c r="I253" s="714"/>
      <c r="J253" s="149" t="s">
        <v>5631</v>
      </c>
      <c r="K253" s="82"/>
      <c r="L253" s="82"/>
      <c r="M253" s="150"/>
      <c r="N253" s="119"/>
      <c r="V253" s="151"/>
    </row>
    <row r="254" spans="1:22" ht="21.6" thickTop="1" thickBot="1" x14ac:dyDescent="0.3">
      <c r="A254" s="834">
        <f t="shared" ref="A254" si="57">A250+1</f>
        <v>61</v>
      </c>
      <c r="B254" s="283" t="s">
        <v>22</v>
      </c>
      <c r="C254" s="283" t="s">
        <v>23</v>
      </c>
      <c r="D254" s="283" t="s">
        <v>5593</v>
      </c>
      <c r="E254" s="837" t="s">
        <v>5594</v>
      </c>
      <c r="F254" s="837"/>
      <c r="G254" s="837" t="s">
        <v>17</v>
      </c>
      <c r="H254" s="771"/>
      <c r="I254" s="281"/>
      <c r="J254" s="138" t="s">
        <v>5608</v>
      </c>
      <c r="K254" s="139"/>
      <c r="L254" s="139"/>
      <c r="M254" s="140"/>
      <c r="N254" s="119"/>
      <c r="V254" s="151"/>
    </row>
    <row r="255" spans="1:22" ht="13.8" thickBot="1" x14ac:dyDescent="0.3">
      <c r="A255" s="750"/>
      <c r="B255" s="142"/>
      <c r="C255" s="142"/>
      <c r="D255" s="143"/>
      <c r="E255" s="142"/>
      <c r="F255" s="142"/>
      <c r="G255" s="726"/>
      <c r="H255" s="838"/>
      <c r="I255" s="839"/>
      <c r="J255" s="78" t="s">
        <v>5608</v>
      </c>
      <c r="K255" s="78"/>
      <c r="L255" s="78"/>
      <c r="M255" s="145"/>
      <c r="N255" s="119"/>
      <c r="V255" s="151">
        <f>G255</f>
        <v>0</v>
      </c>
    </row>
    <row r="256" spans="1:22" ht="21" thickBot="1" x14ac:dyDescent="0.3">
      <c r="A256" s="750"/>
      <c r="B256" s="285" t="s">
        <v>34</v>
      </c>
      <c r="C256" s="285" t="s">
        <v>35</v>
      </c>
      <c r="D256" s="285" t="s">
        <v>5600</v>
      </c>
      <c r="E256" s="840" t="s">
        <v>5601</v>
      </c>
      <c r="F256" s="840"/>
      <c r="G256" s="730"/>
      <c r="H256" s="731"/>
      <c r="I256" s="732"/>
      <c r="J256" s="149" t="s">
        <v>5630</v>
      </c>
      <c r="K256" s="82"/>
      <c r="L256" s="82"/>
      <c r="M256" s="150"/>
      <c r="N256" s="119"/>
      <c r="V256" s="151"/>
    </row>
    <row r="257" spans="1:22" ht="13.8" thickBot="1" x14ac:dyDescent="0.3">
      <c r="A257" s="842"/>
      <c r="B257" s="152"/>
      <c r="C257" s="152"/>
      <c r="D257" s="153"/>
      <c r="E257" s="154" t="s">
        <v>5605</v>
      </c>
      <c r="F257" s="155"/>
      <c r="G257" s="712"/>
      <c r="H257" s="713"/>
      <c r="I257" s="714"/>
      <c r="J257" s="149" t="s">
        <v>5631</v>
      </c>
      <c r="K257" s="82"/>
      <c r="L257" s="82"/>
      <c r="M257" s="150"/>
      <c r="N257" s="119"/>
      <c r="V257" s="151"/>
    </row>
    <row r="258" spans="1:22" ht="21.6" thickTop="1" thickBot="1" x14ac:dyDescent="0.3">
      <c r="A258" s="834">
        <f t="shared" ref="A258" si="58">A254+1</f>
        <v>62</v>
      </c>
      <c r="B258" s="283" t="s">
        <v>22</v>
      </c>
      <c r="C258" s="283" t="s">
        <v>23</v>
      </c>
      <c r="D258" s="283" t="s">
        <v>5593</v>
      </c>
      <c r="E258" s="837" t="s">
        <v>5594</v>
      </c>
      <c r="F258" s="837"/>
      <c r="G258" s="837" t="s">
        <v>17</v>
      </c>
      <c r="H258" s="771"/>
      <c r="I258" s="281"/>
      <c r="J258" s="138" t="s">
        <v>5608</v>
      </c>
      <c r="K258" s="139"/>
      <c r="L258" s="139"/>
      <c r="M258" s="140"/>
      <c r="N258" s="119"/>
      <c r="V258" s="151"/>
    </row>
    <row r="259" spans="1:22" ht="13.8" thickBot="1" x14ac:dyDescent="0.3">
      <c r="A259" s="750"/>
      <c r="B259" s="142"/>
      <c r="C259" s="142"/>
      <c r="D259" s="143"/>
      <c r="E259" s="142"/>
      <c r="F259" s="142"/>
      <c r="G259" s="726"/>
      <c r="H259" s="838"/>
      <c r="I259" s="839"/>
      <c r="J259" s="78" t="s">
        <v>5608</v>
      </c>
      <c r="K259" s="78"/>
      <c r="L259" s="78"/>
      <c r="M259" s="145"/>
      <c r="N259" s="119"/>
      <c r="V259" s="151">
        <f>G259</f>
        <v>0</v>
      </c>
    </row>
    <row r="260" spans="1:22" ht="21" thickBot="1" x14ac:dyDescent="0.3">
      <c r="A260" s="750"/>
      <c r="B260" s="285" t="s">
        <v>34</v>
      </c>
      <c r="C260" s="285" t="s">
        <v>35</v>
      </c>
      <c r="D260" s="285" t="s">
        <v>5600</v>
      </c>
      <c r="E260" s="840" t="s">
        <v>5601</v>
      </c>
      <c r="F260" s="840"/>
      <c r="G260" s="730"/>
      <c r="H260" s="731"/>
      <c r="I260" s="732"/>
      <c r="J260" s="149" t="s">
        <v>5630</v>
      </c>
      <c r="K260" s="82"/>
      <c r="L260" s="82"/>
      <c r="M260" s="150"/>
      <c r="N260" s="119"/>
      <c r="V260" s="151"/>
    </row>
    <row r="261" spans="1:22" ht="13.8" thickBot="1" x14ac:dyDescent="0.3">
      <c r="A261" s="842"/>
      <c r="B261" s="152"/>
      <c r="C261" s="152"/>
      <c r="D261" s="153"/>
      <c r="E261" s="154" t="s">
        <v>5605</v>
      </c>
      <c r="F261" s="155"/>
      <c r="G261" s="712"/>
      <c r="H261" s="713"/>
      <c r="I261" s="714"/>
      <c r="J261" s="149" t="s">
        <v>5631</v>
      </c>
      <c r="K261" s="82"/>
      <c r="L261" s="82"/>
      <c r="M261" s="150"/>
      <c r="N261" s="119"/>
      <c r="V261" s="151"/>
    </row>
    <row r="262" spans="1:22" ht="21.6" thickTop="1" thickBot="1" x14ac:dyDescent="0.3">
      <c r="A262" s="834">
        <f t="shared" ref="A262" si="59">A258+1</f>
        <v>63</v>
      </c>
      <c r="B262" s="283" t="s">
        <v>22</v>
      </c>
      <c r="C262" s="283" t="s">
        <v>23</v>
      </c>
      <c r="D262" s="283" t="s">
        <v>5593</v>
      </c>
      <c r="E262" s="837" t="s">
        <v>5594</v>
      </c>
      <c r="F262" s="837"/>
      <c r="G262" s="837" t="s">
        <v>17</v>
      </c>
      <c r="H262" s="771"/>
      <c r="I262" s="281"/>
      <c r="J262" s="138" t="s">
        <v>5608</v>
      </c>
      <c r="K262" s="139"/>
      <c r="L262" s="139"/>
      <c r="M262" s="140"/>
      <c r="N262" s="119"/>
      <c r="V262" s="151"/>
    </row>
    <row r="263" spans="1:22" ht="13.8" thickBot="1" x14ac:dyDescent="0.3">
      <c r="A263" s="750"/>
      <c r="B263" s="142"/>
      <c r="C263" s="142"/>
      <c r="D263" s="143"/>
      <c r="E263" s="142"/>
      <c r="F263" s="142"/>
      <c r="G263" s="726"/>
      <c r="H263" s="838"/>
      <c r="I263" s="839"/>
      <c r="J263" s="78" t="s">
        <v>5608</v>
      </c>
      <c r="K263" s="78"/>
      <c r="L263" s="78"/>
      <c r="M263" s="145"/>
      <c r="N263" s="119"/>
      <c r="V263" s="151">
        <f>G263</f>
        <v>0</v>
      </c>
    </row>
    <row r="264" spans="1:22" ht="21" thickBot="1" x14ac:dyDescent="0.3">
      <c r="A264" s="750"/>
      <c r="B264" s="285" t="s">
        <v>34</v>
      </c>
      <c r="C264" s="285" t="s">
        <v>35</v>
      </c>
      <c r="D264" s="285" t="s">
        <v>5600</v>
      </c>
      <c r="E264" s="840" t="s">
        <v>5601</v>
      </c>
      <c r="F264" s="840"/>
      <c r="G264" s="730"/>
      <c r="H264" s="731"/>
      <c r="I264" s="732"/>
      <c r="J264" s="149" t="s">
        <v>5630</v>
      </c>
      <c r="K264" s="82"/>
      <c r="L264" s="82"/>
      <c r="M264" s="150"/>
      <c r="N264" s="119"/>
      <c r="V264" s="151"/>
    </row>
    <row r="265" spans="1:22" ht="13.8" thickBot="1" x14ac:dyDescent="0.3">
      <c r="A265" s="842"/>
      <c r="B265" s="152"/>
      <c r="C265" s="152"/>
      <c r="D265" s="153"/>
      <c r="E265" s="154" t="s">
        <v>5605</v>
      </c>
      <c r="F265" s="155"/>
      <c r="G265" s="712"/>
      <c r="H265" s="713"/>
      <c r="I265" s="714"/>
      <c r="J265" s="149" t="s">
        <v>5631</v>
      </c>
      <c r="K265" s="82"/>
      <c r="L265" s="82"/>
      <c r="M265" s="150"/>
      <c r="N265" s="119"/>
      <c r="V265" s="151"/>
    </row>
    <row r="266" spans="1:22" ht="21.6" thickTop="1" thickBot="1" x14ac:dyDescent="0.3">
      <c r="A266" s="834">
        <f t="shared" ref="A266" si="60">A262+1</f>
        <v>64</v>
      </c>
      <c r="B266" s="283" t="s">
        <v>22</v>
      </c>
      <c r="C266" s="283" t="s">
        <v>23</v>
      </c>
      <c r="D266" s="283" t="s">
        <v>5593</v>
      </c>
      <c r="E266" s="837" t="s">
        <v>5594</v>
      </c>
      <c r="F266" s="837"/>
      <c r="G266" s="837" t="s">
        <v>17</v>
      </c>
      <c r="H266" s="771"/>
      <c r="I266" s="281"/>
      <c r="J266" s="138" t="s">
        <v>5608</v>
      </c>
      <c r="K266" s="139"/>
      <c r="L266" s="139"/>
      <c r="M266" s="140"/>
      <c r="N266" s="119"/>
      <c r="V266" s="151"/>
    </row>
    <row r="267" spans="1:22" ht="13.8" thickBot="1" x14ac:dyDescent="0.3">
      <c r="A267" s="750"/>
      <c r="B267" s="142"/>
      <c r="C267" s="142"/>
      <c r="D267" s="143"/>
      <c r="E267" s="142"/>
      <c r="F267" s="142"/>
      <c r="G267" s="726"/>
      <c r="H267" s="838"/>
      <c r="I267" s="839"/>
      <c r="J267" s="78" t="s">
        <v>5608</v>
      </c>
      <c r="K267" s="78"/>
      <c r="L267" s="78"/>
      <c r="M267" s="145"/>
      <c r="N267" s="119"/>
      <c r="V267" s="151">
        <f>G267</f>
        <v>0</v>
      </c>
    </row>
    <row r="268" spans="1:22" ht="21" thickBot="1" x14ac:dyDescent="0.3">
      <c r="A268" s="750"/>
      <c r="B268" s="285" t="s">
        <v>34</v>
      </c>
      <c r="C268" s="285" t="s">
        <v>35</v>
      </c>
      <c r="D268" s="285" t="s">
        <v>5600</v>
      </c>
      <c r="E268" s="840" t="s">
        <v>5601</v>
      </c>
      <c r="F268" s="840"/>
      <c r="G268" s="730"/>
      <c r="H268" s="731"/>
      <c r="I268" s="732"/>
      <c r="J268" s="149" t="s">
        <v>5630</v>
      </c>
      <c r="K268" s="82"/>
      <c r="L268" s="82"/>
      <c r="M268" s="150"/>
      <c r="N268" s="119"/>
      <c r="V268" s="151"/>
    </row>
    <row r="269" spans="1:22" ht="13.8" thickBot="1" x14ac:dyDescent="0.3">
      <c r="A269" s="842"/>
      <c r="B269" s="152"/>
      <c r="C269" s="152"/>
      <c r="D269" s="153"/>
      <c r="E269" s="154" t="s">
        <v>5605</v>
      </c>
      <c r="F269" s="155"/>
      <c r="G269" s="712"/>
      <c r="H269" s="713"/>
      <c r="I269" s="714"/>
      <c r="J269" s="149" t="s">
        <v>5631</v>
      </c>
      <c r="K269" s="82"/>
      <c r="L269" s="82"/>
      <c r="M269" s="150"/>
      <c r="N269" s="119"/>
      <c r="V269" s="151"/>
    </row>
    <row r="270" spans="1:22" ht="21.6" thickTop="1" thickBot="1" x14ac:dyDescent="0.3">
      <c r="A270" s="834">
        <f t="shared" ref="A270" si="61">A266+1</f>
        <v>65</v>
      </c>
      <c r="B270" s="283" t="s">
        <v>22</v>
      </c>
      <c r="C270" s="283" t="s">
        <v>23</v>
      </c>
      <c r="D270" s="283" t="s">
        <v>5593</v>
      </c>
      <c r="E270" s="837" t="s">
        <v>5594</v>
      </c>
      <c r="F270" s="837"/>
      <c r="G270" s="837" t="s">
        <v>17</v>
      </c>
      <c r="H270" s="771"/>
      <c r="I270" s="281"/>
      <c r="J270" s="138" t="s">
        <v>5608</v>
      </c>
      <c r="K270" s="139"/>
      <c r="L270" s="139"/>
      <c r="M270" s="140"/>
      <c r="N270" s="119"/>
      <c r="V270" s="151"/>
    </row>
    <row r="271" spans="1:22" ht="13.8" thickBot="1" x14ac:dyDescent="0.3">
      <c r="A271" s="750"/>
      <c r="B271" s="142"/>
      <c r="C271" s="142"/>
      <c r="D271" s="143"/>
      <c r="E271" s="142"/>
      <c r="F271" s="142"/>
      <c r="G271" s="726"/>
      <c r="H271" s="838"/>
      <c r="I271" s="839"/>
      <c r="J271" s="78" t="s">
        <v>5608</v>
      </c>
      <c r="K271" s="78"/>
      <c r="L271" s="78"/>
      <c r="M271" s="145"/>
      <c r="N271" s="119"/>
      <c r="V271" s="151">
        <f>G271</f>
        <v>0</v>
      </c>
    </row>
    <row r="272" spans="1:22" ht="21" thickBot="1" x14ac:dyDescent="0.3">
      <c r="A272" s="750"/>
      <c r="B272" s="285" t="s">
        <v>34</v>
      </c>
      <c r="C272" s="285" t="s">
        <v>35</v>
      </c>
      <c r="D272" s="285" t="s">
        <v>5600</v>
      </c>
      <c r="E272" s="840" t="s">
        <v>5601</v>
      </c>
      <c r="F272" s="840"/>
      <c r="G272" s="730"/>
      <c r="H272" s="731"/>
      <c r="I272" s="732"/>
      <c r="J272" s="149" t="s">
        <v>5630</v>
      </c>
      <c r="K272" s="82"/>
      <c r="L272" s="82"/>
      <c r="M272" s="150"/>
      <c r="N272" s="119"/>
      <c r="V272" s="151"/>
    </row>
    <row r="273" spans="1:22" ht="13.8" thickBot="1" x14ac:dyDescent="0.3">
      <c r="A273" s="842"/>
      <c r="B273" s="152"/>
      <c r="C273" s="152"/>
      <c r="D273" s="153"/>
      <c r="E273" s="154" t="s">
        <v>5605</v>
      </c>
      <c r="F273" s="155"/>
      <c r="G273" s="712"/>
      <c r="H273" s="713"/>
      <c r="I273" s="714"/>
      <c r="J273" s="149" t="s">
        <v>5631</v>
      </c>
      <c r="K273" s="82"/>
      <c r="L273" s="82"/>
      <c r="M273" s="150"/>
      <c r="N273" s="119"/>
      <c r="V273" s="151"/>
    </row>
    <row r="274" spans="1:22" ht="21.6" thickTop="1" thickBot="1" x14ac:dyDescent="0.3">
      <c r="A274" s="834">
        <f t="shared" ref="A274" si="62">A270+1</f>
        <v>66</v>
      </c>
      <c r="B274" s="283" t="s">
        <v>22</v>
      </c>
      <c r="C274" s="283" t="s">
        <v>23</v>
      </c>
      <c r="D274" s="283" t="s">
        <v>5593</v>
      </c>
      <c r="E274" s="837" t="s">
        <v>5594</v>
      </c>
      <c r="F274" s="837"/>
      <c r="G274" s="837" t="s">
        <v>17</v>
      </c>
      <c r="H274" s="771"/>
      <c r="I274" s="281"/>
      <c r="J274" s="138" t="s">
        <v>5608</v>
      </c>
      <c r="K274" s="139"/>
      <c r="L274" s="139"/>
      <c r="M274" s="140"/>
      <c r="N274" s="119"/>
      <c r="V274" s="151"/>
    </row>
    <row r="275" spans="1:22" ht="13.8" thickBot="1" x14ac:dyDescent="0.3">
      <c r="A275" s="750"/>
      <c r="B275" s="142"/>
      <c r="C275" s="142"/>
      <c r="D275" s="143"/>
      <c r="E275" s="142"/>
      <c r="F275" s="142"/>
      <c r="G275" s="726"/>
      <c r="H275" s="838"/>
      <c r="I275" s="839"/>
      <c r="J275" s="78" t="s">
        <v>5608</v>
      </c>
      <c r="K275" s="78"/>
      <c r="L275" s="78"/>
      <c r="M275" s="145"/>
      <c r="N275" s="119"/>
      <c r="V275" s="151">
        <f>G275</f>
        <v>0</v>
      </c>
    </row>
    <row r="276" spans="1:22" ht="21" thickBot="1" x14ac:dyDescent="0.3">
      <c r="A276" s="750"/>
      <c r="B276" s="285" t="s">
        <v>34</v>
      </c>
      <c r="C276" s="285" t="s">
        <v>35</v>
      </c>
      <c r="D276" s="285" t="s">
        <v>5600</v>
      </c>
      <c r="E276" s="840" t="s">
        <v>5601</v>
      </c>
      <c r="F276" s="840"/>
      <c r="G276" s="730"/>
      <c r="H276" s="731"/>
      <c r="I276" s="732"/>
      <c r="J276" s="149" t="s">
        <v>5630</v>
      </c>
      <c r="K276" s="82"/>
      <c r="L276" s="82"/>
      <c r="M276" s="150"/>
      <c r="N276" s="119"/>
      <c r="V276" s="151"/>
    </row>
    <row r="277" spans="1:22" ht="13.8" thickBot="1" x14ac:dyDescent="0.3">
      <c r="A277" s="842"/>
      <c r="B277" s="152"/>
      <c r="C277" s="152"/>
      <c r="D277" s="153"/>
      <c r="E277" s="154" t="s">
        <v>5605</v>
      </c>
      <c r="F277" s="155"/>
      <c r="G277" s="712"/>
      <c r="H277" s="713"/>
      <c r="I277" s="714"/>
      <c r="J277" s="149" t="s">
        <v>5631</v>
      </c>
      <c r="K277" s="82"/>
      <c r="L277" s="82"/>
      <c r="M277" s="150"/>
      <c r="N277" s="119"/>
      <c r="V277" s="151"/>
    </row>
    <row r="278" spans="1:22" ht="21.6" thickTop="1" thickBot="1" x14ac:dyDescent="0.3">
      <c r="A278" s="834">
        <f t="shared" ref="A278" si="63">A274+1</f>
        <v>67</v>
      </c>
      <c r="B278" s="283" t="s">
        <v>22</v>
      </c>
      <c r="C278" s="283" t="s">
        <v>23</v>
      </c>
      <c r="D278" s="283" t="s">
        <v>5593</v>
      </c>
      <c r="E278" s="837" t="s">
        <v>5594</v>
      </c>
      <c r="F278" s="837"/>
      <c r="G278" s="837" t="s">
        <v>17</v>
      </c>
      <c r="H278" s="771"/>
      <c r="I278" s="281"/>
      <c r="J278" s="138" t="s">
        <v>5608</v>
      </c>
      <c r="K278" s="139"/>
      <c r="L278" s="139"/>
      <c r="M278" s="140"/>
      <c r="N278" s="119"/>
      <c r="V278" s="151"/>
    </row>
    <row r="279" spans="1:22" ht="13.8" thickBot="1" x14ac:dyDescent="0.3">
      <c r="A279" s="750"/>
      <c r="B279" s="142"/>
      <c r="C279" s="142"/>
      <c r="D279" s="143"/>
      <c r="E279" s="142"/>
      <c r="F279" s="142"/>
      <c r="G279" s="726"/>
      <c r="H279" s="838"/>
      <c r="I279" s="839"/>
      <c r="J279" s="78" t="s">
        <v>5608</v>
      </c>
      <c r="K279" s="78"/>
      <c r="L279" s="78"/>
      <c r="M279" s="145"/>
      <c r="N279" s="119"/>
      <c r="V279" s="151">
        <f>G279</f>
        <v>0</v>
      </c>
    </row>
    <row r="280" spans="1:22" ht="21" thickBot="1" x14ac:dyDescent="0.3">
      <c r="A280" s="750"/>
      <c r="B280" s="285" t="s">
        <v>34</v>
      </c>
      <c r="C280" s="285" t="s">
        <v>35</v>
      </c>
      <c r="D280" s="285" t="s">
        <v>5600</v>
      </c>
      <c r="E280" s="840" t="s">
        <v>5601</v>
      </c>
      <c r="F280" s="840"/>
      <c r="G280" s="730"/>
      <c r="H280" s="731"/>
      <c r="I280" s="732"/>
      <c r="J280" s="149" t="s">
        <v>5630</v>
      </c>
      <c r="K280" s="82"/>
      <c r="L280" s="82"/>
      <c r="M280" s="150"/>
      <c r="N280" s="119"/>
      <c r="V280" s="151"/>
    </row>
    <row r="281" spans="1:22" ht="13.8" thickBot="1" x14ac:dyDescent="0.3">
      <c r="A281" s="842"/>
      <c r="B281" s="152"/>
      <c r="C281" s="152"/>
      <c r="D281" s="153"/>
      <c r="E281" s="154" t="s">
        <v>5605</v>
      </c>
      <c r="F281" s="155"/>
      <c r="G281" s="712"/>
      <c r="H281" s="713"/>
      <c r="I281" s="714"/>
      <c r="J281" s="149" t="s">
        <v>5631</v>
      </c>
      <c r="K281" s="82"/>
      <c r="L281" s="82"/>
      <c r="M281" s="150"/>
      <c r="N281" s="119"/>
      <c r="V281" s="151"/>
    </row>
    <row r="282" spans="1:22" ht="21.6" thickTop="1" thickBot="1" x14ac:dyDescent="0.3">
      <c r="A282" s="834">
        <f t="shared" ref="A282" si="64">A278+1</f>
        <v>68</v>
      </c>
      <c r="B282" s="283" t="s">
        <v>22</v>
      </c>
      <c r="C282" s="283" t="s">
        <v>23</v>
      </c>
      <c r="D282" s="283" t="s">
        <v>5593</v>
      </c>
      <c r="E282" s="837" t="s">
        <v>5594</v>
      </c>
      <c r="F282" s="837"/>
      <c r="G282" s="837" t="s">
        <v>17</v>
      </c>
      <c r="H282" s="771"/>
      <c r="I282" s="281"/>
      <c r="J282" s="138" t="s">
        <v>5608</v>
      </c>
      <c r="K282" s="139"/>
      <c r="L282" s="139"/>
      <c r="M282" s="140"/>
      <c r="N282" s="119"/>
      <c r="V282" s="151"/>
    </row>
    <row r="283" spans="1:22" ht="13.8" thickBot="1" x14ac:dyDescent="0.3">
      <c r="A283" s="750"/>
      <c r="B283" s="142"/>
      <c r="C283" s="142"/>
      <c r="D283" s="143"/>
      <c r="E283" s="142"/>
      <c r="F283" s="142"/>
      <c r="G283" s="726"/>
      <c r="H283" s="838"/>
      <c r="I283" s="839"/>
      <c r="J283" s="78" t="s">
        <v>5608</v>
      </c>
      <c r="K283" s="78"/>
      <c r="L283" s="78"/>
      <c r="M283" s="145"/>
      <c r="N283" s="119"/>
      <c r="V283" s="151">
        <f>G283</f>
        <v>0</v>
      </c>
    </row>
    <row r="284" spans="1:22" ht="21" thickBot="1" x14ac:dyDescent="0.3">
      <c r="A284" s="750"/>
      <c r="B284" s="285" t="s">
        <v>34</v>
      </c>
      <c r="C284" s="285" t="s">
        <v>35</v>
      </c>
      <c r="D284" s="285" t="s">
        <v>5600</v>
      </c>
      <c r="E284" s="840" t="s">
        <v>5601</v>
      </c>
      <c r="F284" s="840"/>
      <c r="G284" s="730"/>
      <c r="H284" s="731"/>
      <c r="I284" s="732"/>
      <c r="J284" s="149" t="s">
        <v>5630</v>
      </c>
      <c r="K284" s="82"/>
      <c r="L284" s="82"/>
      <c r="M284" s="150"/>
      <c r="N284" s="119"/>
      <c r="V284" s="151"/>
    </row>
    <row r="285" spans="1:22" ht="13.8" thickBot="1" x14ac:dyDescent="0.3">
      <c r="A285" s="842"/>
      <c r="B285" s="152"/>
      <c r="C285" s="152"/>
      <c r="D285" s="153"/>
      <c r="E285" s="154" t="s">
        <v>5605</v>
      </c>
      <c r="F285" s="155"/>
      <c r="G285" s="712"/>
      <c r="H285" s="713"/>
      <c r="I285" s="714"/>
      <c r="J285" s="149" t="s">
        <v>5631</v>
      </c>
      <c r="K285" s="82"/>
      <c r="L285" s="82"/>
      <c r="M285" s="150"/>
      <c r="N285" s="119"/>
      <c r="V285" s="151"/>
    </row>
    <row r="286" spans="1:22" ht="21.6" thickTop="1" thickBot="1" x14ac:dyDescent="0.3">
      <c r="A286" s="834">
        <f t="shared" ref="A286" si="65">A282+1</f>
        <v>69</v>
      </c>
      <c r="B286" s="283" t="s">
        <v>22</v>
      </c>
      <c r="C286" s="283" t="s">
        <v>23</v>
      </c>
      <c r="D286" s="283" t="s">
        <v>5593</v>
      </c>
      <c r="E286" s="837" t="s">
        <v>5594</v>
      </c>
      <c r="F286" s="837"/>
      <c r="G286" s="837" t="s">
        <v>17</v>
      </c>
      <c r="H286" s="771"/>
      <c r="I286" s="281"/>
      <c r="J286" s="138" t="s">
        <v>5608</v>
      </c>
      <c r="K286" s="139"/>
      <c r="L286" s="139"/>
      <c r="M286" s="140"/>
      <c r="N286" s="119"/>
      <c r="V286" s="151"/>
    </row>
    <row r="287" spans="1:22" ht="13.8" thickBot="1" x14ac:dyDescent="0.3">
      <c r="A287" s="750"/>
      <c r="B287" s="142"/>
      <c r="C287" s="142"/>
      <c r="D287" s="143"/>
      <c r="E287" s="142"/>
      <c r="F287" s="142"/>
      <c r="G287" s="726"/>
      <c r="H287" s="838"/>
      <c r="I287" s="839"/>
      <c r="J287" s="78" t="s">
        <v>5608</v>
      </c>
      <c r="K287" s="78"/>
      <c r="L287" s="78"/>
      <c r="M287" s="145"/>
      <c r="N287" s="119"/>
      <c r="V287" s="151">
        <f>G287</f>
        <v>0</v>
      </c>
    </row>
    <row r="288" spans="1:22" ht="21" thickBot="1" x14ac:dyDescent="0.3">
      <c r="A288" s="750"/>
      <c r="B288" s="285" t="s">
        <v>34</v>
      </c>
      <c r="C288" s="285" t="s">
        <v>35</v>
      </c>
      <c r="D288" s="285" t="s">
        <v>5600</v>
      </c>
      <c r="E288" s="840" t="s">
        <v>5601</v>
      </c>
      <c r="F288" s="840"/>
      <c r="G288" s="730"/>
      <c r="H288" s="731"/>
      <c r="I288" s="732"/>
      <c r="J288" s="149" t="s">
        <v>5630</v>
      </c>
      <c r="K288" s="82"/>
      <c r="L288" s="82"/>
      <c r="M288" s="150"/>
      <c r="N288" s="119"/>
      <c r="V288" s="151"/>
    </row>
    <row r="289" spans="1:22" ht="13.8" thickBot="1" x14ac:dyDescent="0.3">
      <c r="A289" s="842"/>
      <c r="B289" s="152"/>
      <c r="C289" s="152"/>
      <c r="D289" s="153"/>
      <c r="E289" s="154" t="s">
        <v>5605</v>
      </c>
      <c r="F289" s="155"/>
      <c r="G289" s="712"/>
      <c r="H289" s="713"/>
      <c r="I289" s="714"/>
      <c r="J289" s="149" t="s">
        <v>5631</v>
      </c>
      <c r="K289" s="82"/>
      <c r="L289" s="82"/>
      <c r="M289" s="150"/>
      <c r="N289" s="119"/>
      <c r="V289" s="151"/>
    </row>
    <row r="290" spans="1:22" ht="21.6" thickTop="1" thickBot="1" x14ac:dyDescent="0.3">
      <c r="A290" s="834">
        <f t="shared" ref="A290" si="66">A286+1</f>
        <v>70</v>
      </c>
      <c r="B290" s="283" t="s">
        <v>22</v>
      </c>
      <c r="C290" s="283" t="s">
        <v>23</v>
      </c>
      <c r="D290" s="283" t="s">
        <v>5593</v>
      </c>
      <c r="E290" s="837" t="s">
        <v>5594</v>
      </c>
      <c r="F290" s="837"/>
      <c r="G290" s="837" t="s">
        <v>17</v>
      </c>
      <c r="H290" s="771"/>
      <c r="I290" s="281"/>
      <c r="J290" s="138" t="s">
        <v>5608</v>
      </c>
      <c r="K290" s="139"/>
      <c r="L290" s="139"/>
      <c r="M290" s="140"/>
      <c r="N290" s="119"/>
      <c r="V290" s="151"/>
    </row>
    <row r="291" spans="1:22" ht="13.8" thickBot="1" x14ac:dyDescent="0.3">
      <c r="A291" s="750"/>
      <c r="B291" s="142"/>
      <c r="C291" s="142"/>
      <c r="D291" s="143"/>
      <c r="E291" s="142"/>
      <c r="F291" s="142"/>
      <c r="G291" s="726"/>
      <c r="H291" s="838"/>
      <c r="I291" s="839"/>
      <c r="J291" s="78" t="s">
        <v>5608</v>
      </c>
      <c r="K291" s="78"/>
      <c r="L291" s="78"/>
      <c r="M291" s="145"/>
      <c r="N291" s="119"/>
      <c r="V291" s="151">
        <f>G291</f>
        <v>0</v>
      </c>
    </row>
    <row r="292" spans="1:22" ht="21" thickBot="1" x14ac:dyDescent="0.3">
      <c r="A292" s="750"/>
      <c r="B292" s="285" t="s">
        <v>34</v>
      </c>
      <c r="C292" s="285" t="s">
        <v>35</v>
      </c>
      <c r="D292" s="285" t="s">
        <v>5600</v>
      </c>
      <c r="E292" s="840" t="s">
        <v>5601</v>
      </c>
      <c r="F292" s="840"/>
      <c r="G292" s="730"/>
      <c r="H292" s="731"/>
      <c r="I292" s="732"/>
      <c r="J292" s="149" t="s">
        <v>5630</v>
      </c>
      <c r="K292" s="82"/>
      <c r="L292" s="82"/>
      <c r="M292" s="150"/>
      <c r="N292" s="119"/>
      <c r="V292" s="151"/>
    </row>
    <row r="293" spans="1:22" ht="13.8" thickBot="1" x14ac:dyDescent="0.3">
      <c r="A293" s="842"/>
      <c r="B293" s="152"/>
      <c r="C293" s="152"/>
      <c r="D293" s="153"/>
      <c r="E293" s="154" t="s">
        <v>5605</v>
      </c>
      <c r="F293" s="155"/>
      <c r="G293" s="712"/>
      <c r="H293" s="713"/>
      <c r="I293" s="714"/>
      <c r="J293" s="149" t="s">
        <v>5631</v>
      </c>
      <c r="K293" s="82"/>
      <c r="L293" s="82"/>
      <c r="M293" s="150"/>
      <c r="N293" s="119"/>
      <c r="V293" s="151"/>
    </row>
    <row r="294" spans="1:22" ht="21.6" thickTop="1" thickBot="1" x14ac:dyDescent="0.3">
      <c r="A294" s="834">
        <f t="shared" ref="A294" si="67">A290+1</f>
        <v>71</v>
      </c>
      <c r="B294" s="283" t="s">
        <v>22</v>
      </c>
      <c r="C294" s="283" t="s">
        <v>23</v>
      </c>
      <c r="D294" s="283" t="s">
        <v>5593</v>
      </c>
      <c r="E294" s="837" t="s">
        <v>5594</v>
      </c>
      <c r="F294" s="837"/>
      <c r="G294" s="837" t="s">
        <v>17</v>
      </c>
      <c r="H294" s="771"/>
      <c r="I294" s="281"/>
      <c r="J294" s="138" t="s">
        <v>5608</v>
      </c>
      <c r="K294" s="139"/>
      <c r="L294" s="139"/>
      <c r="M294" s="140"/>
      <c r="N294" s="119"/>
      <c r="V294" s="151"/>
    </row>
    <row r="295" spans="1:22" ht="13.8" thickBot="1" x14ac:dyDescent="0.3">
      <c r="A295" s="750"/>
      <c r="B295" s="142"/>
      <c r="C295" s="142"/>
      <c r="D295" s="143"/>
      <c r="E295" s="142"/>
      <c r="F295" s="142"/>
      <c r="G295" s="726"/>
      <c r="H295" s="838"/>
      <c r="I295" s="839"/>
      <c r="J295" s="78" t="s">
        <v>5608</v>
      </c>
      <c r="K295" s="78"/>
      <c r="L295" s="78"/>
      <c r="M295" s="145"/>
      <c r="N295" s="119"/>
      <c r="V295" s="151">
        <f>G295</f>
        <v>0</v>
      </c>
    </row>
    <row r="296" spans="1:22" ht="21" thickBot="1" x14ac:dyDescent="0.3">
      <c r="A296" s="750"/>
      <c r="B296" s="285" t="s">
        <v>34</v>
      </c>
      <c r="C296" s="285" t="s">
        <v>35</v>
      </c>
      <c r="D296" s="285" t="s">
        <v>5600</v>
      </c>
      <c r="E296" s="840" t="s">
        <v>5601</v>
      </c>
      <c r="F296" s="840"/>
      <c r="G296" s="730"/>
      <c r="H296" s="731"/>
      <c r="I296" s="732"/>
      <c r="J296" s="149" t="s">
        <v>5630</v>
      </c>
      <c r="K296" s="82"/>
      <c r="L296" s="82"/>
      <c r="M296" s="150"/>
      <c r="N296" s="119"/>
      <c r="V296" s="151"/>
    </row>
    <row r="297" spans="1:22" ht="13.8" thickBot="1" x14ac:dyDescent="0.3">
      <c r="A297" s="842"/>
      <c r="B297" s="152"/>
      <c r="C297" s="152"/>
      <c r="D297" s="153"/>
      <c r="E297" s="154" t="s">
        <v>5605</v>
      </c>
      <c r="F297" s="155"/>
      <c r="G297" s="712"/>
      <c r="H297" s="713"/>
      <c r="I297" s="714"/>
      <c r="J297" s="149" t="s">
        <v>5631</v>
      </c>
      <c r="K297" s="82"/>
      <c r="L297" s="82"/>
      <c r="M297" s="150"/>
      <c r="N297" s="119"/>
      <c r="V297" s="151"/>
    </row>
    <row r="298" spans="1:22" ht="21.6" thickTop="1" thickBot="1" x14ac:dyDescent="0.3">
      <c r="A298" s="834">
        <f t="shared" ref="A298" si="68">A294+1</f>
        <v>72</v>
      </c>
      <c r="B298" s="283" t="s">
        <v>22</v>
      </c>
      <c r="C298" s="283" t="s">
        <v>23</v>
      </c>
      <c r="D298" s="283" t="s">
        <v>5593</v>
      </c>
      <c r="E298" s="837" t="s">
        <v>5594</v>
      </c>
      <c r="F298" s="837"/>
      <c r="G298" s="837" t="s">
        <v>17</v>
      </c>
      <c r="H298" s="771"/>
      <c r="I298" s="281"/>
      <c r="J298" s="138" t="s">
        <v>5608</v>
      </c>
      <c r="K298" s="139"/>
      <c r="L298" s="139"/>
      <c r="M298" s="140"/>
      <c r="N298" s="119"/>
      <c r="V298" s="151"/>
    </row>
    <row r="299" spans="1:22" ht="13.8" thickBot="1" x14ac:dyDescent="0.3">
      <c r="A299" s="750"/>
      <c r="B299" s="142"/>
      <c r="C299" s="142"/>
      <c r="D299" s="143"/>
      <c r="E299" s="142"/>
      <c r="F299" s="142"/>
      <c r="G299" s="726"/>
      <c r="H299" s="838"/>
      <c r="I299" s="839"/>
      <c r="J299" s="78" t="s">
        <v>5608</v>
      </c>
      <c r="K299" s="78"/>
      <c r="L299" s="78"/>
      <c r="M299" s="145"/>
      <c r="N299" s="119"/>
      <c r="V299" s="151">
        <f>G299</f>
        <v>0</v>
      </c>
    </row>
    <row r="300" spans="1:22" ht="21" thickBot="1" x14ac:dyDescent="0.3">
      <c r="A300" s="750"/>
      <c r="B300" s="285" t="s">
        <v>34</v>
      </c>
      <c r="C300" s="285" t="s">
        <v>35</v>
      </c>
      <c r="D300" s="285" t="s">
        <v>5600</v>
      </c>
      <c r="E300" s="840" t="s">
        <v>5601</v>
      </c>
      <c r="F300" s="840"/>
      <c r="G300" s="730"/>
      <c r="H300" s="731"/>
      <c r="I300" s="732"/>
      <c r="J300" s="149" t="s">
        <v>5630</v>
      </c>
      <c r="K300" s="82"/>
      <c r="L300" s="82"/>
      <c r="M300" s="150"/>
      <c r="N300" s="119"/>
      <c r="V300" s="151"/>
    </row>
    <row r="301" spans="1:22" ht="13.8" thickBot="1" x14ac:dyDescent="0.3">
      <c r="A301" s="842"/>
      <c r="B301" s="152"/>
      <c r="C301" s="152"/>
      <c r="D301" s="153"/>
      <c r="E301" s="154" t="s">
        <v>5605</v>
      </c>
      <c r="F301" s="155"/>
      <c r="G301" s="712"/>
      <c r="H301" s="713"/>
      <c r="I301" s="714"/>
      <c r="J301" s="149" t="s">
        <v>5631</v>
      </c>
      <c r="K301" s="82"/>
      <c r="L301" s="82"/>
      <c r="M301" s="150"/>
      <c r="N301" s="119"/>
      <c r="V301" s="151"/>
    </row>
    <row r="302" spans="1:22" ht="21.6" thickTop="1" thickBot="1" x14ac:dyDescent="0.3">
      <c r="A302" s="834">
        <f t="shared" ref="A302" si="69">A298+1</f>
        <v>73</v>
      </c>
      <c r="B302" s="283" t="s">
        <v>22</v>
      </c>
      <c r="C302" s="283" t="s">
        <v>23</v>
      </c>
      <c r="D302" s="283" t="s">
        <v>5593</v>
      </c>
      <c r="E302" s="837" t="s">
        <v>5594</v>
      </c>
      <c r="F302" s="837"/>
      <c r="G302" s="837" t="s">
        <v>17</v>
      </c>
      <c r="H302" s="771"/>
      <c r="I302" s="281"/>
      <c r="J302" s="138" t="s">
        <v>5608</v>
      </c>
      <c r="K302" s="139"/>
      <c r="L302" s="139"/>
      <c r="M302" s="140"/>
      <c r="N302" s="119"/>
      <c r="V302" s="151"/>
    </row>
    <row r="303" spans="1:22" ht="13.8" thickBot="1" x14ac:dyDescent="0.3">
      <c r="A303" s="750"/>
      <c r="B303" s="142"/>
      <c r="C303" s="142"/>
      <c r="D303" s="143"/>
      <c r="E303" s="142"/>
      <c r="F303" s="142"/>
      <c r="G303" s="726"/>
      <c r="H303" s="838"/>
      <c r="I303" s="839"/>
      <c r="J303" s="78" t="s">
        <v>5608</v>
      </c>
      <c r="K303" s="78"/>
      <c r="L303" s="78"/>
      <c r="M303" s="145"/>
      <c r="N303" s="119"/>
      <c r="V303" s="151">
        <f>G303</f>
        <v>0</v>
      </c>
    </row>
    <row r="304" spans="1:22" ht="21" thickBot="1" x14ac:dyDescent="0.3">
      <c r="A304" s="750"/>
      <c r="B304" s="285" t="s">
        <v>34</v>
      </c>
      <c r="C304" s="285" t="s">
        <v>35</v>
      </c>
      <c r="D304" s="285" t="s">
        <v>5600</v>
      </c>
      <c r="E304" s="840" t="s">
        <v>5601</v>
      </c>
      <c r="F304" s="840"/>
      <c r="G304" s="730"/>
      <c r="H304" s="731"/>
      <c r="I304" s="732"/>
      <c r="J304" s="149" t="s">
        <v>5630</v>
      </c>
      <c r="K304" s="82"/>
      <c r="L304" s="82"/>
      <c r="M304" s="150"/>
      <c r="N304" s="119"/>
      <c r="V304" s="151"/>
    </row>
    <row r="305" spans="1:22" ht="13.8" thickBot="1" x14ac:dyDescent="0.3">
      <c r="A305" s="842"/>
      <c r="B305" s="152"/>
      <c r="C305" s="152"/>
      <c r="D305" s="153"/>
      <c r="E305" s="154" t="s">
        <v>5605</v>
      </c>
      <c r="F305" s="155"/>
      <c r="G305" s="712"/>
      <c r="H305" s="713"/>
      <c r="I305" s="714"/>
      <c r="J305" s="149" t="s">
        <v>5631</v>
      </c>
      <c r="K305" s="82"/>
      <c r="L305" s="82"/>
      <c r="M305" s="150"/>
      <c r="N305" s="119"/>
      <c r="V305" s="151"/>
    </row>
    <row r="306" spans="1:22" ht="21.6" thickTop="1" thickBot="1" x14ac:dyDescent="0.3">
      <c r="A306" s="834">
        <f t="shared" ref="A306" si="70">A302+1</f>
        <v>74</v>
      </c>
      <c r="B306" s="283" t="s">
        <v>22</v>
      </c>
      <c r="C306" s="283" t="s">
        <v>23</v>
      </c>
      <c r="D306" s="283" t="s">
        <v>5593</v>
      </c>
      <c r="E306" s="837" t="s">
        <v>5594</v>
      </c>
      <c r="F306" s="837"/>
      <c r="G306" s="837" t="s">
        <v>17</v>
      </c>
      <c r="H306" s="771"/>
      <c r="I306" s="281"/>
      <c r="J306" s="138" t="s">
        <v>5608</v>
      </c>
      <c r="K306" s="139"/>
      <c r="L306" s="139"/>
      <c r="M306" s="140"/>
      <c r="N306" s="119"/>
      <c r="V306" s="151"/>
    </row>
    <row r="307" spans="1:22" ht="13.8" thickBot="1" x14ac:dyDescent="0.3">
      <c r="A307" s="750"/>
      <c r="B307" s="142"/>
      <c r="C307" s="142"/>
      <c r="D307" s="143"/>
      <c r="E307" s="142"/>
      <c r="F307" s="142"/>
      <c r="G307" s="726"/>
      <c r="H307" s="838"/>
      <c r="I307" s="839"/>
      <c r="J307" s="78" t="s">
        <v>5608</v>
      </c>
      <c r="K307" s="78"/>
      <c r="L307" s="78"/>
      <c r="M307" s="145"/>
      <c r="N307" s="119"/>
      <c r="V307" s="151">
        <f>G307</f>
        <v>0</v>
      </c>
    </row>
    <row r="308" spans="1:22" ht="21" thickBot="1" x14ac:dyDescent="0.3">
      <c r="A308" s="750"/>
      <c r="B308" s="285" t="s">
        <v>34</v>
      </c>
      <c r="C308" s="285" t="s">
        <v>35</v>
      </c>
      <c r="D308" s="285" t="s">
        <v>5600</v>
      </c>
      <c r="E308" s="840" t="s">
        <v>5601</v>
      </c>
      <c r="F308" s="840"/>
      <c r="G308" s="730"/>
      <c r="H308" s="731"/>
      <c r="I308" s="732"/>
      <c r="J308" s="149" t="s">
        <v>5630</v>
      </c>
      <c r="K308" s="82"/>
      <c r="L308" s="82"/>
      <c r="M308" s="150"/>
      <c r="N308" s="119"/>
      <c r="V308" s="151"/>
    </row>
    <row r="309" spans="1:22" ht="13.8" thickBot="1" x14ac:dyDescent="0.3">
      <c r="A309" s="842"/>
      <c r="B309" s="152"/>
      <c r="C309" s="152"/>
      <c r="D309" s="153"/>
      <c r="E309" s="154" t="s">
        <v>5605</v>
      </c>
      <c r="F309" s="155"/>
      <c r="G309" s="712"/>
      <c r="H309" s="713"/>
      <c r="I309" s="714"/>
      <c r="J309" s="149" t="s">
        <v>5631</v>
      </c>
      <c r="K309" s="82"/>
      <c r="L309" s="82"/>
      <c r="M309" s="150"/>
      <c r="N309" s="119"/>
      <c r="V309" s="151"/>
    </row>
    <row r="310" spans="1:22" ht="21.6" thickTop="1" thickBot="1" x14ac:dyDescent="0.3">
      <c r="A310" s="834">
        <f t="shared" ref="A310" si="71">A306+1</f>
        <v>75</v>
      </c>
      <c r="B310" s="283" t="s">
        <v>22</v>
      </c>
      <c r="C310" s="283" t="s">
        <v>23</v>
      </c>
      <c r="D310" s="283" t="s">
        <v>5593</v>
      </c>
      <c r="E310" s="837" t="s">
        <v>5594</v>
      </c>
      <c r="F310" s="837"/>
      <c r="G310" s="837" t="s">
        <v>17</v>
      </c>
      <c r="H310" s="771"/>
      <c r="I310" s="281"/>
      <c r="J310" s="138" t="s">
        <v>5608</v>
      </c>
      <c r="K310" s="139"/>
      <c r="L310" s="139"/>
      <c r="M310" s="140"/>
      <c r="N310" s="119"/>
      <c r="V310" s="151"/>
    </row>
    <row r="311" spans="1:22" ht="13.8" thickBot="1" x14ac:dyDescent="0.3">
      <c r="A311" s="750"/>
      <c r="B311" s="142"/>
      <c r="C311" s="142"/>
      <c r="D311" s="143"/>
      <c r="E311" s="142"/>
      <c r="F311" s="142"/>
      <c r="G311" s="726"/>
      <c r="H311" s="838"/>
      <c r="I311" s="839"/>
      <c r="J311" s="78" t="s">
        <v>5608</v>
      </c>
      <c r="K311" s="78"/>
      <c r="L311" s="78"/>
      <c r="M311" s="145"/>
      <c r="N311" s="119"/>
      <c r="V311" s="151">
        <f>G311</f>
        <v>0</v>
      </c>
    </row>
    <row r="312" spans="1:22" ht="21" thickBot="1" x14ac:dyDescent="0.3">
      <c r="A312" s="750"/>
      <c r="B312" s="285" t="s">
        <v>34</v>
      </c>
      <c r="C312" s="285" t="s">
        <v>35</v>
      </c>
      <c r="D312" s="285" t="s">
        <v>5600</v>
      </c>
      <c r="E312" s="840" t="s">
        <v>5601</v>
      </c>
      <c r="F312" s="840"/>
      <c r="G312" s="730"/>
      <c r="H312" s="731"/>
      <c r="I312" s="732"/>
      <c r="J312" s="149" t="s">
        <v>5630</v>
      </c>
      <c r="K312" s="82"/>
      <c r="L312" s="82"/>
      <c r="M312" s="150"/>
      <c r="N312" s="119"/>
      <c r="V312" s="151"/>
    </row>
    <row r="313" spans="1:22" ht="13.8" thickBot="1" x14ac:dyDescent="0.3">
      <c r="A313" s="842"/>
      <c r="B313" s="152"/>
      <c r="C313" s="152"/>
      <c r="D313" s="153"/>
      <c r="E313" s="154" t="s">
        <v>5605</v>
      </c>
      <c r="F313" s="155"/>
      <c r="G313" s="712"/>
      <c r="H313" s="713"/>
      <c r="I313" s="714"/>
      <c r="J313" s="149" t="s">
        <v>5631</v>
      </c>
      <c r="K313" s="82"/>
      <c r="L313" s="82"/>
      <c r="M313" s="150"/>
      <c r="N313" s="119"/>
      <c r="V313" s="151"/>
    </row>
    <row r="314" spans="1:22" ht="21.6" thickTop="1" thickBot="1" x14ac:dyDescent="0.3">
      <c r="A314" s="834">
        <f t="shared" ref="A314" si="72">A310+1</f>
        <v>76</v>
      </c>
      <c r="B314" s="283" t="s">
        <v>22</v>
      </c>
      <c r="C314" s="283" t="s">
        <v>23</v>
      </c>
      <c r="D314" s="283" t="s">
        <v>5593</v>
      </c>
      <c r="E314" s="837" t="s">
        <v>5594</v>
      </c>
      <c r="F314" s="837"/>
      <c r="G314" s="837" t="s">
        <v>17</v>
      </c>
      <c r="H314" s="771"/>
      <c r="I314" s="281"/>
      <c r="J314" s="138" t="s">
        <v>5608</v>
      </c>
      <c r="K314" s="139"/>
      <c r="L314" s="139"/>
      <c r="M314" s="140"/>
      <c r="N314" s="119"/>
      <c r="V314" s="151"/>
    </row>
    <row r="315" spans="1:22" ht="13.8" thickBot="1" x14ac:dyDescent="0.3">
      <c r="A315" s="750"/>
      <c r="B315" s="142"/>
      <c r="C315" s="142"/>
      <c r="D315" s="143"/>
      <c r="E315" s="142"/>
      <c r="F315" s="142"/>
      <c r="G315" s="726"/>
      <c r="H315" s="838"/>
      <c r="I315" s="839"/>
      <c r="J315" s="78" t="s">
        <v>5608</v>
      </c>
      <c r="K315" s="78"/>
      <c r="L315" s="78"/>
      <c r="M315" s="145"/>
      <c r="N315" s="119"/>
      <c r="V315" s="151">
        <f>G315</f>
        <v>0</v>
      </c>
    </row>
    <row r="316" spans="1:22" ht="21" thickBot="1" x14ac:dyDescent="0.3">
      <c r="A316" s="750"/>
      <c r="B316" s="285" t="s">
        <v>34</v>
      </c>
      <c r="C316" s="285" t="s">
        <v>35</v>
      </c>
      <c r="D316" s="285" t="s">
        <v>5600</v>
      </c>
      <c r="E316" s="840" t="s">
        <v>5601</v>
      </c>
      <c r="F316" s="840"/>
      <c r="G316" s="730"/>
      <c r="H316" s="731"/>
      <c r="I316" s="732"/>
      <c r="J316" s="149" t="s">
        <v>5630</v>
      </c>
      <c r="K316" s="82"/>
      <c r="L316" s="82"/>
      <c r="M316" s="150"/>
      <c r="N316" s="119"/>
      <c r="V316" s="151"/>
    </row>
    <row r="317" spans="1:22" ht="13.8" thickBot="1" x14ac:dyDescent="0.3">
      <c r="A317" s="842"/>
      <c r="B317" s="152"/>
      <c r="C317" s="152"/>
      <c r="D317" s="153"/>
      <c r="E317" s="154" t="s">
        <v>5605</v>
      </c>
      <c r="F317" s="155"/>
      <c r="G317" s="712"/>
      <c r="H317" s="713"/>
      <c r="I317" s="714"/>
      <c r="J317" s="149" t="s">
        <v>5631</v>
      </c>
      <c r="K317" s="82"/>
      <c r="L317" s="82"/>
      <c r="M317" s="150"/>
      <c r="N317" s="119"/>
      <c r="V317" s="151"/>
    </row>
    <row r="318" spans="1:22" ht="21.6" thickTop="1" thickBot="1" x14ac:dyDescent="0.3">
      <c r="A318" s="834">
        <f t="shared" ref="A318" si="73">A314+1</f>
        <v>77</v>
      </c>
      <c r="B318" s="283" t="s">
        <v>22</v>
      </c>
      <c r="C318" s="283" t="s">
        <v>23</v>
      </c>
      <c r="D318" s="283" t="s">
        <v>5593</v>
      </c>
      <c r="E318" s="837" t="s">
        <v>5594</v>
      </c>
      <c r="F318" s="837"/>
      <c r="G318" s="837" t="s">
        <v>17</v>
      </c>
      <c r="H318" s="771"/>
      <c r="I318" s="281"/>
      <c r="J318" s="138" t="s">
        <v>5608</v>
      </c>
      <c r="K318" s="139"/>
      <c r="L318" s="139"/>
      <c r="M318" s="140"/>
      <c r="N318" s="119"/>
      <c r="V318" s="151"/>
    </row>
    <row r="319" spans="1:22" ht="13.8" thickBot="1" x14ac:dyDescent="0.3">
      <c r="A319" s="750"/>
      <c r="B319" s="142"/>
      <c r="C319" s="142"/>
      <c r="D319" s="143"/>
      <c r="E319" s="142"/>
      <c r="F319" s="142"/>
      <c r="G319" s="726"/>
      <c r="H319" s="838"/>
      <c r="I319" s="839"/>
      <c r="J319" s="78" t="s">
        <v>5608</v>
      </c>
      <c r="K319" s="78"/>
      <c r="L319" s="78"/>
      <c r="M319" s="145"/>
      <c r="N319" s="119"/>
      <c r="V319" s="151">
        <f>G319</f>
        <v>0</v>
      </c>
    </row>
    <row r="320" spans="1:22" ht="21" thickBot="1" x14ac:dyDescent="0.3">
      <c r="A320" s="750"/>
      <c r="B320" s="285" t="s">
        <v>34</v>
      </c>
      <c r="C320" s="285" t="s">
        <v>35</v>
      </c>
      <c r="D320" s="285" t="s">
        <v>5600</v>
      </c>
      <c r="E320" s="840" t="s">
        <v>5601</v>
      </c>
      <c r="F320" s="840"/>
      <c r="G320" s="730"/>
      <c r="H320" s="731"/>
      <c r="I320" s="732"/>
      <c r="J320" s="149" t="s">
        <v>5630</v>
      </c>
      <c r="K320" s="82"/>
      <c r="L320" s="82"/>
      <c r="M320" s="150"/>
      <c r="N320" s="119"/>
      <c r="V320" s="151"/>
    </row>
    <row r="321" spans="1:22" ht="13.8" thickBot="1" x14ac:dyDescent="0.3">
      <c r="A321" s="842"/>
      <c r="B321" s="152"/>
      <c r="C321" s="152"/>
      <c r="D321" s="153"/>
      <c r="E321" s="154" t="s">
        <v>5605</v>
      </c>
      <c r="F321" s="155"/>
      <c r="G321" s="712"/>
      <c r="H321" s="713"/>
      <c r="I321" s="714"/>
      <c r="J321" s="149" t="s">
        <v>5631</v>
      </c>
      <c r="K321" s="82"/>
      <c r="L321" s="82"/>
      <c r="M321" s="150"/>
      <c r="N321" s="119"/>
      <c r="V321" s="151"/>
    </row>
    <row r="322" spans="1:22" ht="21.6" thickTop="1" thickBot="1" x14ac:dyDescent="0.3">
      <c r="A322" s="834">
        <f t="shared" ref="A322" si="74">A318+1</f>
        <v>78</v>
      </c>
      <c r="B322" s="283" t="s">
        <v>22</v>
      </c>
      <c r="C322" s="283" t="s">
        <v>23</v>
      </c>
      <c r="D322" s="283" t="s">
        <v>5593</v>
      </c>
      <c r="E322" s="837" t="s">
        <v>5594</v>
      </c>
      <c r="F322" s="837"/>
      <c r="G322" s="837" t="s">
        <v>17</v>
      </c>
      <c r="H322" s="771"/>
      <c r="I322" s="281"/>
      <c r="J322" s="138" t="s">
        <v>5608</v>
      </c>
      <c r="K322" s="139"/>
      <c r="L322" s="139"/>
      <c r="M322" s="140"/>
      <c r="N322" s="119"/>
      <c r="V322" s="151"/>
    </row>
    <row r="323" spans="1:22" ht="13.8" thickBot="1" x14ac:dyDescent="0.3">
      <c r="A323" s="750"/>
      <c r="B323" s="142"/>
      <c r="C323" s="142"/>
      <c r="D323" s="143"/>
      <c r="E323" s="142"/>
      <c r="F323" s="142"/>
      <c r="G323" s="726"/>
      <c r="H323" s="838"/>
      <c r="I323" s="839"/>
      <c r="J323" s="78" t="s">
        <v>5608</v>
      </c>
      <c r="K323" s="78"/>
      <c r="L323" s="78"/>
      <c r="M323" s="145"/>
      <c r="N323" s="119"/>
      <c r="V323" s="151">
        <f>G323</f>
        <v>0</v>
      </c>
    </row>
    <row r="324" spans="1:22" ht="21" thickBot="1" x14ac:dyDescent="0.3">
      <c r="A324" s="750"/>
      <c r="B324" s="285" t="s">
        <v>34</v>
      </c>
      <c r="C324" s="285" t="s">
        <v>35</v>
      </c>
      <c r="D324" s="285" t="s">
        <v>5600</v>
      </c>
      <c r="E324" s="840" t="s">
        <v>5601</v>
      </c>
      <c r="F324" s="840"/>
      <c r="G324" s="730"/>
      <c r="H324" s="731"/>
      <c r="I324" s="732"/>
      <c r="J324" s="149" t="s">
        <v>5630</v>
      </c>
      <c r="K324" s="82"/>
      <c r="L324" s="82"/>
      <c r="M324" s="150"/>
      <c r="N324" s="119"/>
      <c r="V324" s="151"/>
    </row>
    <row r="325" spans="1:22" ht="13.8" thickBot="1" x14ac:dyDescent="0.3">
      <c r="A325" s="842"/>
      <c r="B325" s="152"/>
      <c r="C325" s="152"/>
      <c r="D325" s="153"/>
      <c r="E325" s="154" t="s">
        <v>5605</v>
      </c>
      <c r="F325" s="155"/>
      <c r="G325" s="712"/>
      <c r="H325" s="713"/>
      <c r="I325" s="714"/>
      <c r="J325" s="149" t="s">
        <v>5631</v>
      </c>
      <c r="K325" s="82"/>
      <c r="L325" s="82"/>
      <c r="M325" s="150"/>
      <c r="N325" s="119"/>
      <c r="V325" s="151"/>
    </row>
    <row r="326" spans="1:22" ht="21.6" thickTop="1" thickBot="1" x14ac:dyDescent="0.3">
      <c r="A326" s="834">
        <f t="shared" ref="A326" si="75">A322+1</f>
        <v>79</v>
      </c>
      <c r="B326" s="283" t="s">
        <v>22</v>
      </c>
      <c r="C326" s="283" t="s">
        <v>23</v>
      </c>
      <c r="D326" s="283" t="s">
        <v>5593</v>
      </c>
      <c r="E326" s="837" t="s">
        <v>5594</v>
      </c>
      <c r="F326" s="837"/>
      <c r="G326" s="837" t="s">
        <v>17</v>
      </c>
      <c r="H326" s="771"/>
      <c r="I326" s="281"/>
      <c r="J326" s="138" t="s">
        <v>5608</v>
      </c>
      <c r="K326" s="139"/>
      <c r="L326" s="139"/>
      <c r="M326" s="140"/>
      <c r="N326" s="119"/>
      <c r="V326" s="151"/>
    </row>
    <row r="327" spans="1:22" ht="13.8" thickBot="1" x14ac:dyDescent="0.3">
      <c r="A327" s="750"/>
      <c r="B327" s="142"/>
      <c r="C327" s="142"/>
      <c r="D327" s="143"/>
      <c r="E327" s="142"/>
      <c r="F327" s="142"/>
      <c r="G327" s="726"/>
      <c r="H327" s="838"/>
      <c r="I327" s="839"/>
      <c r="J327" s="78" t="s">
        <v>5608</v>
      </c>
      <c r="K327" s="78"/>
      <c r="L327" s="78"/>
      <c r="M327" s="145"/>
      <c r="N327" s="119"/>
      <c r="V327" s="151">
        <f>G327</f>
        <v>0</v>
      </c>
    </row>
    <row r="328" spans="1:22" ht="21" thickBot="1" x14ac:dyDescent="0.3">
      <c r="A328" s="750"/>
      <c r="B328" s="285" t="s">
        <v>34</v>
      </c>
      <c r="C328" s="285" t="s">
        <v>35</v>
      </c>
      <c r="D328" s="285" t="s">
        <v>5600</v>
      </c>
      <c r="E328" s="840" t="s">
        <v>5601</v>
      </c>
      <c r="F328" s="840"/>
      <c r="G328" s="730"/>
      <c r="H328" s="731"/>
      <c r="I328" s="732"/>
      <c r="J328" s="149" t="s">
        <v>5630</v>
      </c>
      <c r="K328" s="82"/>
      <c r="L328" s="82"/>
      <c r="M328" s="150"/>
      <c r="N328" s="119"/>
      <c r="V328" s="151"/>
    </row>
    <row r="329" spans="1:22" ht="13.8" thickBot="1" x14ac:dyDescent="0.3">
      <c r="A329" s="842"/>
      <c r="B329" s="152"/>
      <c r="C329" s="152"/>
      <c r="D329" s="153"/>
      <c r="E329" s="154" t="s">
        <v>5605</v>
      </c>
      <c r="F329" s="155"/>
      <c r="G329" s="712"/>
      <c r="H329" s="713"/>
      <c r="I329" s="714"/>
      <c r="J329" s="149" t="s">
        <v>5631</v>
      </c>
      <c r="K329" s="82"/>
      <c r="L329" s="82"/>
      <c r="M329" s="150"/>
      <c r="N329" s="119"/>
      <c r="V329" s="151"/>
    </row>
    <row r="330" spans="1:22" ht="21.6" thickTop="1" thickBot="1" x14ac:dyDescent="0.3">
      <c r="A330" s="834">
        <f t="shared" ref="A330" si="76">A326+1</f>
        <v>80</v>
      </c>
      <c r="B330" s="283" t="s">
        <v>22</v>
      </c>
      <c r="C330" s="283" t="s">
        <v>23</v>
      </c>
      <c r="D330" s="283" t="s">
        <v>5593</v>
      </c>
      <c r="E330" s="837" t="s">
        <v>5594</v>
      </c>
      <c r="F330" s="837"/>
      <c r="G330" s="837" t="s">
        <v>17</v>
      </c>
      <c r="H330" s="771"/>
      <c r="I330" s="281"/>
      <c r="J330" s="138" t="s">
        <v>5608</v>
      </c>
      <c r="K330" s="139"/>
      <c r="L330" s="139"/>
      <c r="M330" s="140"/>
      <c r="N330" s="119"/>
      <c r="V330" s="151"/>
    </row>
    <row r="331" spans="1:22" ht="13.8" thickBot="1" x14ac:dyDescent="0.3">
      <c r="A331" s="750"/>
      <c r="B331" s="142"/>
      <c r="C331" s="142"/>
      <c r="D331" s="143"/>
      <c r="E331" s="142"/>
      <c r="F331" s="142"/>
      <c r="G331" s="726"/>
      <c r="H331" s="838"/>
      <c r="I331" s="839"/>
      <c r="J331" s="78" t="s">
        <v>5608</v>
      </c>
      <c r="K331" s="78"/>
      <c r="L331" s="78"/>
      <c r="M331" s="145"/>
      <c r="N331" s="119"/>
      <c r="V331" s="151">
        <f>G331</f>
        <v>0</v>
      </c>
    </row>
    <row r="332" spans="1:22" ht="21" thickBot="1" x14ac:dyDescent="0.3">
      <c r="A332" s="750"/>
      <c r="B332" s="285" t="s">
        <v>34</v>
      </c>
      <c r="C332" s="285" t="s">
        <v>35</v>
      </c>
      <c r="D332" s="285" t="s">
        <v>5600</v>
      </c>
      <c r="E332" s="840" t="s">
        <v>5601</v>
      </c>
      <c r="F332" s="840"/>
      <c r="G332" s="730"/>
      <c r="H332" s="731"/>
      <c r="I332" s="732"/>
      <c r="J332" s="149" t="s">
        <v>5630</v>
      </c>
      <c r="K332" s="82"/>
      <c r="L332" s="82"/>
      <c r="M332" s="150"/>
      <c r="N332" s="119"/>
      <c r="V332" s="151"/>
    </row>
    <row r="333" spans="1:22" ht="13.8" thickBot="1" x14ac:dyDescent="0.3">
      <c r="A333" s="842"/>
      <c r="B333" s="152"/>
      <c r="C333" s="152"/>
      <c r="D333" s="153"/>
      <c r="E333" s="154" t="s">
        <v>5605</v>
      </c>
      <c r="F333" s="155"/>
      <c r="G333" s="712"/>
      <c r="H333" s="713"/>
      <c r="I333" s="714"/>
      <c r="J333" s="149" t="s">
        <v>5631</v>
      </c>
      <c r="K333" s="82"/>
      <c r="L333" s="82"/>
      <c r="M333" s="150"/>
      <c r="N333" s="119"/>
      <c r="V333" s="151"/>
    </row>
    <row r="334" spans="1:22" ht="21.6" thickTop="1" thickBot="1" x14ac:dyDescent="0.3">
      <c r="A334" s="834">
        <f t="shared" ref="A334" si="77">A330+1</f>
        <v>81</v>
      </c>
      <c r="B334" s="283" t="s">
        <v>22</v>
      </c>
      <c r="C334" s="283" t="s">
        <v>23</v>
      </c>
      <c r="D334" s="283" t="s">
        <v>5593</v>
      </c>
      <c r="E334" s="837" t="s">
        <v>5594</v>
      </c>
      <c r="F334" s="837"/>
      <c r="G334" s="837" t="s">
        <v>17</v>
      </c>
      <c r="H334" s="771"/>
      <c r="I334" s="281"/>
      <c r="J334" s="138" t="s">
        <v>5608</v>
      </c>
      <c r="K334" s="139"/>
      <c r="L334" s="139"/>
      <c r="M334" s="140"/>
      <c r="N334" s="119"/>
      <c r="V334" s="151"/>
    </row>
    <row r="335" spans="1:22" ht="13.8" thickBot="1" x14ac:dyDescent="0.3">
      <c r="A335" s="750"/>
      <c r="B335" s="142"/>
      <c r="C335" s="142"/>
      <c r="D335" s="143"/>
      <c r="E335" s="142"/>
      <c r="F335" s="142"/>
      <c r="G335" s="726"/>
      <c r="H335" s="838"/>
      <c r="I335" s="839"/>
      <c r="J335" s="78" t="s">
        <v>5608</v>
      </c>
      <c r="K335" s="78"/>
      <c r="L335" s="78"/>
      <c r="M335" s="145"/>
      <c r="N335" s="119"/>
      <c r="V335" s="151">
        <f>G335</f>
        <v>0</v>
      </c>
    </row>
    <row r="336" spans="1:22" ht="21" thickBot="1" x14ac:dyDescent="0.3">
      <c r="A336" s="750"/>
      <c r="B336" s="285" t="s">
        <v>34</v>
      </c>
      <c r="C336" s="285" t="s">
        <v>35</v>
      </c>
      <c r="D336" s="285" t="s">
        <v>5600</v>
      </c>
      <c r="E336" s="840" t="s">
        <v>5601</v>
      </c>
      <c r="F336" s="840"/>
      <c r="G336" s="730"/>
      <c r="H336" s="731"/>
      <c r="I336" s="732"/>
      <c r="J336" s="149" t="s">
        <v>5630</v>
      </c>
      <c r="K336" s="82"/>
      <c r="L336" s="82"/>
      <c r="M336" s="150"/>
      <c r="N336" s="119"/>
      <c r="V336" s="151"/>
    </row>
    <row r="337" spans="1:22" ht="13.8" thickBot="1" x14ac:dyDescent="0.3">
      <c r="A337" s="842"/>
      <c r="B337" s="152"/>
      <c r="C337" s="152"/>
      <c r="D337" s="153"/>
      <c r="E337" s="154" t="s">
        <v>5605</v>
      </c>
      <c r="F337" s="155"/>
      <c r="G337" s="712"/>
      <c r="H337" s="713"/>
      <c r="I337" s="714"/>
      <c r="J337" s="149" t="s">
        <v>5631</v>
      </c>
      <c r="K337" s="82"/>
      <c r="L337" s="82"/>
      <c r="M337" s="150"/>
      <c r="N337" s="119"/>
      <c r="V337" s="151"/>
    </row>
    <row r="338" spans="1:22" ht="21.6" thickTop="1" thickBot="1" x14ac:dyDescent="0.3">
      <c r="A338" s="834">
        <f t="shared" ref="A338" si="78">A334+1</f>
        <v>82</v>
      </c>
      <c r="B338" s="283" t="s">
        <v>22</v>
      </c>
      <c r="C338" s="283" t="s">
        <v>23</v>
      </c>
      <c r="D338" s="283" t="s">
        <v>5593</v>
      </c>
      <c r="E338" s="837" t="s">
        <v>5594</v>
      </c>
      <c r="F338" s="837"/>
      <c r="G338" s="837" t="s">
        <v>17</v>
      </c>
      <c r="H338" s="771"/>
      <c r="I338" s="281"/>
      <c r="J338" s="138" t="s">
        <v>5608</v>
      </c>
      <c r="K338" s="139"/>
      <c r="L338" s="139"/>
      <c r="M338" s="140"/>
      <c r="N338" s="119"/>
      <c r="V338" s="151"/>
    </row>
    <row r="339" spans="1:22" ht="13.8" thickBot="1" x14ac:dyDescent="0.3">
      <c r="A339" s="750"/>
      <c r="B339" s="142"/>
      <c r="C339" s="142"/>
      <c r="D339" s="143"/>
      <c r="E339" s="142"/>
      <c r="F339" s="142"/>
      <c r="G339" s="726"/>
      <c r="H339" s="838"/>
      <c r="I339" s="839"/>
      <c r="J339" s="78" t="s">
        <v>5608</v>
      </c>
      <c r="K339" s="78"/>
      <c r="L339" s="78"/>
      <c r="M339" s="145"/>
      <c r="N339" s="119"/>
      <c r="V339" s="151">
        <f>G339</f>
        <v>0</v>
      </c>
    </row>
    <row r="340" spans="1:22" ht="21" thickBot="1" x14ac:dyDescent="0.3">
      <c r="A340" s="750"/>
      <c r="B340" s="285" t="s">
        <v>34</v>
      </c>
      <c r="C340" s="285" t="s">
        <v>35</v>
      </c>
      <c r="D340" s="285" t="s">
        <v>5600</v>
      </c>
      <c r="E340" s="840" t="s">
        <v>5601</v>
      </c>
      <c r="F340" s="840"/>
      <c r="G340" s="730"/>
      <c r="H340" s="731"/>
      <c r="I340" s="732"/>
      <c r="J340" s="149" t="s">
        <v>5630</v>
      </c>
      <c r="K340" s="82"/>
      <c r="L340" s="82"/>
      <c r="M340" s="150"/>
      <c r="N340" s="119"/>
      <c r="V340" s="151"/>
    </row>
    <row r="341" spans="1:22" ht="13.8" thickBot="1" x14ac:dyDescent="0.3">
      <c r="A341" s="842"/>
      <c r="B341" s="152"/>
      <c r="C341" s="152"/>
      <c r="D341" s="153"/>
      <c r="E341" s="154" t="s">
        <v>5605</v>
      </c>
      <c r="F341" s="155"/>
      <c r="G341" s="712"/>
      <c r="H341" s="713"/>
      <c r="I341" s="714"/>
      <c r="J341" s="149" t="s">
        <v>5631</v>
      </c>
      <c r="K341" s="82"/>
      <c r="L341" s="82"/>
      <c r="M341" s="150"/>
      <c r="N341" s="119"/>
      <c r="V341" s="151"/>
    </row>
    <row r="342" spans="1:22" ht="21.6" thickTop="1" thickBot="1" x14ac:dyDescent="0.3">
      <c r="A342" s="834">
        <f t="shared" ref="A342" si="79">A338+1</f>
        <v>83</v>
      </c>
      <c r="B342" s="283" t="s">
        <v>22</v>
      </c>
      <c r="C342" s="283" t="s">
        <v>23</v>
      </c>
      <c r="D342" s="283" t="s">
        <v>5593</v>
      </c>
      <c r="E342" s="837" t="s">
        <v>5594</v>
      </c>
      <c r="F342" s="837"/>
      <c r="G342" s="837" t="s">
        <v>17</v>
      </c>
      <c r="H342" s="771"/>
      <c r="I342" s="281"/>
      <c r="J342" s="138" t="s">
        <v>5608</v>
      </c>
      <c r="K342" s="139"/>
      <c r="L342" s="139"/>
      <c r="M342" s="140"/>
      <c r="N342" s="119"/>
      <c r="V342" s="151"/>
    </row>
    <row r="343" spans="1:22" ht="13.8" thickBot="1" x14ac:dyDescent="0.3">
      <c r="A343" s="750"/>
      <c r="B343" s="142"/>
      <c r="C343" s="142"/>
      <c r="D343" s="143"/>
      <c r="E343" s="142"/>
      <c r="F343" s="142"/>
      <c r="G343" s="726"/>
      <c r="H343" s="838"/>
      <c r="I343" s="839"/>
      <c r="J343" s="78" t="s">
        <v>5608</v>
      </c>
      <c r="K343" s="78"/>
      <c r="L343" s="78"/>
      <c r="M343" s="145"/>
      <c r="N343" s="119"/>
      <c r="V343" s="151">
        <f>G343</f>
        <v>0</v>
      </c>
    </row>
    <row r="344" spans="1:22" ht="21" thickBot="1" x14ac:dyDescent="0.3">
      <c r="A344" s="750"/>
      <c r="B344" s="285" t="s">
        <v>34</v>
      </c>
      <c r="C344" s="285" t="s">
        <v>35</v>
      </c>
      <c r="D344" s="285" t="s">
        <v>5600</v>
      </c>
      <c r="E344" s="840" t="s">
        <v>5601</v>
      </c>
      <c r="F344" s="840"/>
      <c r="G344" s="730"/>
      <c r="H344" s="731"/>
      <c r="I344" s="732"/>
      <c r="J344" s="149" t="s">
        <v>5630</v>
      </c>
      <c r="K344" s="82"/>
      <c r="L344" s="82"/>
      <c r="M344" s="150"/>
      <c r="N344" s="119"/>
      <c r="V344" s="151"/>
    </row>
    <row r="345" spans="1:22" ht="13.8" thickBot="1" x14ac:dyDescent="0.3">
      <c r="A345" s="842"/>
      <c r="B345" s="152"/>
      <c r="C345" s="152"/>
      <c r="D345" s="153"/>
      <c r="E345" s="154" t="s">
        <v>5605</v>
      </c>
      <c r="F345" s="155"/>
      <c r="G345" s="712"/>
      <c r="H345" s="713"/>
      <c r="I345" s="714"/>
      <c r="J345" s="149" t="s">
        <v>5631</v>
      </c>
      <c r="K345" s="82"/>
      <c r="L345" s="82"/>
      <c r="M345" s="150"/>
      <c r="N345" s="119"/>
      <c r="V345" s="151"/>
    </row>
    <row r="346" spans="1:22" ht="21.6" thickTop="1" thickBot="1" x14ac:dyDescent="0.3">
      <c r="A346" s="834">
        <f t="shared" ref="A346" si="80">A342+1</f>
        <v>84</v>
      </c>
      <c r="B346" s="283" t="s">
        <v>22</v>
      </c>
      <c r="C346" s="283" t="s">
        <v>23</v>
      </c>
      <c r="D346" s="283" t="s">
        <v>5593</v>
      </c>
      <c r="E346" s="837" t="s">
        <v>5594</v>
      </c>
      <c r="F346" s="837"/>
      <c r="G346" s="837" t="s">
        <v>17</v>
      </c>
      <c r="H346" s="771"/>
      <c r="I346" s="281"/>
      <c r="J346" s="138" t="s">
        <v>5608</v>
      </c>
      <c r="K346" s="139"/>
      <c r="L346" s="139"/>
      <c r="M346" s="140"/>
      <c r="N346" s="119"/>
      <c r="V346" s="151"/>
    </row>
    <row r="347" spans="1:22" ht="13.8" thickBot="1" x14ac:dyDescent="0.3">
      <c r="A347" s="750"/>
      <c r="B347" s="142"/>
      <c r="C347" s="142"/>
      <c r="D347" s="143"/>
      <c r="E347" s="142"/>
      <c r="F347" s="142"/>
      <c r="G347" s="726"/>
      <c r="H347" s="838"/>
      <c r="I347" s="839"/>
      <c r="J347" s="78" t="s">
        <v>5608</v>
      </c>
      <c r="K347" s="78"/>
      <c r="L347" s="78"/>
      <c r="M347" s="145"/>
      <c r="N347" s="119"/>
      <c r="V347" s="151">
        <f>G347</f>
        <v>0</v>
      </c>
    </row>
    <row r="348" spans="1:22" ht="21" thickBot="1" x14ac:dyDescent="0.3">
      <c r="A348" s="750"/>
      <c r="B348" s="285" t="s">
        <v>34</v>
      </c>
      <c r="C348" s="285" t="s">
        <v>35</v>
      </c>
      <c r="D348" s="285" t="s">
        <v>5600</v>
      </c>
      <c r="E348" s="840" t="s">
        <v>5601</v>
      </c>
      <c r="F348" s="840"/>
      <c r="G348" s="730"/>
      <c r="H348" s="731"/>
      <c r="I348" s="732"/>
      <c r="J348" s="149" t="s">
        <v>5630</v>
      </c>
      <c r="K348" s="82"/>
      <c r="L348" s="82"/>
      <c r="M348" s="150"/>
      <c r="N348" s="119"/>
      <c r="V348" s="151"/>
    </row>
    <row r="349" spans="1:22" ht="13.8" thickBot="1" x14ac:dyDescent="0.3">
      <c r="A349" s="842"/>
      <c r="B349" s="152"/>
      <c r="C349" s="152"/>
      <c r="D349" s="153"/>
      <c r="E349" s="154" t="s">
        <v>5605</v>
      </c>
      <c r="F349" s="155"/>
      <c r="G349" s="712"/>
      <c r="H349" s="713"/>
      <c r="I349" s="714"/>
      <c r="J349" s="149" t="s">
        <v>5631</v>
      </c>
      <c r="K349" s="82"/>
      <c r="L349" s="82"/>
      <c r="M349" s="150"/>
      <c r="N349" s="119"/>
      <c r="V349" s="151"/>
    </row>
    <row r="350" spans="1:22" ht="21.6" thickTop="1" thickBot="1" x14ac:dyDescent="0.3">
      <c r="A350" s="834">
        <f t="shared" ref="A350" si="81">A346+1</f>
        <v>85</v>
      </c>
      <c r="B350" s="283" t="s">
        <v>22</v>
      </c>
      <c r="C350" s="283" t="s">
        <v>23</v>
      </c>
      <c r="D350" s="283" t="s">
        <v>5593</v>
      </c>
      <c r="E350" s="837" t="s">
        <v>5594</v>
      </c>
      <c r="F350" s="837"/>
      <c r="G350" s="837" t="s">
        <v>17</v>
      </c>
      <c r="H350" s="771"/>
      <c r="I350" s="281"/>
      <c r="J350" s="138" t="s">
        <v>5608</v>
      </c>
      <c r="K350" s="139"/>
      <c r="L350" s="139"/>
      <c r="M350" s="140"/>
      <c r="N350" s="119"/>
      <c r="V350" s="151"/>
    </row>
    <row r="351" spans="1:22" ht="13.8" thickBot="1" x14ac:dyDescent="0.3">
      <c r="A351" s="750"/>
      <c r="B351" s="142"/>
      <c r="C351" s="142"/>
      <c r="D351" s="143"/>
      <c r="E351" s="142"/>
      <c r="F351" s="142"/>
      <c r="G351" s="726"/>
      <c r="H351" s="838"/>
      <c r="I351" s="839"/>
      <c r="J351" s="78" t="s">
        <v>5608</v>
      </c>
      <c r="K351" s="78"/>
      <c r="L351" s="78"/>
      <c r="M351" s="145"/>
      <c r="N351" s="119"/>
      <c r="V351" s="151">
        <f>G351</f>
        <v>0</v>
      </c>
    </row>
    <row r="352" spans="1:22" ht="21" thickBot="1" x14ac:dyDescent="0.3">
      <c r="A352" s="750"/>
      <c r="B352" s="285" t="s">
        <v>34</v>
      </c>
      <c r="C352" s="285" t="s">
        <v>35</v>
      </c>
      <c r="D352" s="285" t="s">
        <v>5600</v>
      </c>
      <c r="E352" s="840" t="s">
        <v>5601</v>
      </c>
      <c r="F352" s="840"/>
      <c r="G352" s="730"/>
      <c r="H352" s="731"/>
      <c r="I352" s="732"/>
      <c r="J352" s="149" t="s">
        <v>5630</v>
      </c>
      <c r="K352" s="82"/>
      <c r="L352" s="82"/>
      <c r="M352" s="150"/>
      <c r="N352" s="119"/>
      <c r="V352" s="151"/>
    </row>
    <row r="353" spans="1:22" ht="13.8" thickBot="1" x14ac:dyDescent="0.3">
      <c r="A353" s="842"/>
      <c r="B353" s="152"/>
      <c r="C353" s="152"/>
      <c r="D353" s="153"/>
      <c r="E353" s="154" t="s">
        <v>5605</v>
      </c>
      <c r="F353" s="155"/>
      <c r="G353" s="712"/>
      <c r="H353" s="713"/>
      <c r="I353" s="714"/>
      <c r="J353" s="149" t="s">
        <v>5631</v>
      </c>
      <c r="K353" s="82"/>
      <c r="L353" s="82"/>
      <c r="M353" s="150"/>
      <c r="N353" s="119"/>
      <c r="V353" s="151"/>
    </row>
    <row r="354" spans="1:22" ht="21.6" thickTop="1" thickBot="1" x14ac:dyDescent="0.3">
      <c r="A354" s="834">
        <f t="shared" ref="A354" si="82">A350+1</f>
        <v>86</v>
      </c>
      <c r="B354" s="283" t="s">
        <v>22</v>
      </c>
      <c r="C354" s="283" t="s">
        <v>23</v>
      </c>
      <c r="D354" s="283" t="s">
        <v>5593</v>
      </c>
      <c r="E354" s="837" t="s">
        <v>5594</v>
      </c>
      <c r="F354" s="837"/>
      <c r="G354" s="837" t="s">
        <v>17</v>
      </c>
      <c r="H354" s="771"/>
      <c r="I354" s="281"/>
      <c r="J354" s="138" t="s">
        <v>5608</v>
      </c>
      <c r="K354" s="139"/>
      <c r="L354" s="139"/>
      <c r="M354" s="140"/>
      <c r="N354" s="119"/>
      <c r="V354" s="151"/>
    </row>
    <row r="355" spans="1:22" ht="13.8" thickBot="1" x14ac:dyDescent="0.3">
      <c r="A355" s="750"/>
      <c r="B355" s="142"/>
      <c r="C355" s="142"/>
      <c r="D355" s="143"/>
      <c r="E355" s="142"/>
      <c r="F355" s="142"/>
      <c r="G355" s="726"/>
      <c r="H355" s="838"/>
      <c r="I355" s="839"/>
      <c r="J355" s="78" t="s">
        <v>5608</v>
      </c>
      <c r="K355" s="78"/>
      <c r="L355" s="78"/>
      <c r="M355" s="145"/>
      <c r="N355" s="119"/>
      <c r="V355" s="151">
        <f>G355</f>
        <v>0</v>
      </c>
    </row>
    <row r="356" spans="1:22" ht="21" thickBot="1" x14ac:dyDescent="0.3">
      <c r="A356" s="750"/>
      <c r="B356" s="285" t="s">
        <v>34</v>
      </c>
      <c r="C356" s="285" t="s">
        <v>35</v>
      </c>
      <c r="D356" s="285" t="s">
        <v>5600</v>
      </c>
      <c r="E356" s="840" t="s">
        <v>5601</v>
      </c>
      <c r="F356" s="840"/>
      <c r="G356" s="730"/>
      <c r="H356" s="731"/>
      <c r="I356" s="732"/>
      <c r="J356" s="149" t="s">
        <v>5630</v>
      </c>
      <c r="K356" s="82"/>
      <c r="L356" s="82"/>
      <c r="M356" s="150"/>
      <c r="N356" s="119"/>
      <c r="V356" s="151"/>
    </row>
    <row r="357" spans="1:22" ht="13.8" thickBot="1" x14ac:dyDescent="0.3">
      <c r="A357" s="842"/>
      <c r="B357" s="152"/>
      <c r="C357" s="152"/>
      <c r="D357" s="153"/>
      <c r="E357" s="154" t="s">
        <v>5605</v>
      </c>
      <c r="F357" s="155"/>
      <c r="G357" s="712"/>
      <c r="H357" s="713"/>
      <c r="I357" s="714"/>
      <c r="J357" s="149" t="s">
        <v>5631</v>
      </c>
      <c r="K357" s="82"/>
      <c r="L357" s="82"/>
      <c r="M357" s="150"/>
      <c r="N357" s="119"/>
      <c r="V357" s="151"/>
    </row>
    <row r="358" spans="1:22" ht="21.6" thickTop="1" thickBot="1" x14ac:dyDescent="0.3">
      <c r="A358" s="834">
        <f t="shared" ref="A358" si="83">A354+1</f>
        <v>87</v>
      </c>
      <c r="B358" s="283" t="s">
        <v>22</v>
      </c>
      <c r="C358" s="283" t="s">
        <v>23</v>
      </c>
      <c r="D358" s="283" t="s">
        <v>5593</v>
      </c>
      <c r="E358" s="837" t="s">
        <v>5594</v>
      </c>
      <c r="F358" s="837"/>
      <c r="G358" s="837" t="s">
        <v>17</v>
      </c>
      <c r="H358" s="771"/>
      <c r="I358" s="281"/>
      <c r="J358" s="138" t="s">
        <v>5608</v>
      </c>
      <c r="K358" s="139"/>
      <c r="L358" s="139"/>
      <c r="M358" s="140"/>
      <c r="N358" s="119"/>
      <c r="V358" s="151"/>
    </row>
    <row r="359" spans="1:22" ht="13.8" thickBot="1" x14ac:dyDescent="0.3">
      <c r="A359" s="750"/>
      <c r="B359" s="142"/>
      <c r="C359" s="142"/>
      <c r="D359" s="143"/>
      <c r="E359" s="142"/>
      <c r="F359" s="142"/>
      <c r="G359" s="726"/>
      <c r="H359" s="838"/>
      <c r="I359" s="839"/>
      <c r="J359" s="78" t="s">
        <v>5608</v>
      </c>
      <c r="K359" s="78"/>
      <c r="L359" s="78"/>
      <c r="M359" s="145"/>
      <c r="N359" s="119"/>
      <c r="V359" s="151">
        <f>G359</f>
        <v>0</v>
      </c>
    </row>
    <row r="360" spans="1:22" ht="21" thickBot="1" x14ac:dyDescent="0.3">
      <c r="A360" s="750"/>
      <c r="B360" s="285" t="s">
        <v>34</v>
      </c>
      <c r="C360" s="285" t="s">
        <v>35</v>
      </c>
      <c r="D360" s="285" t="s">
        <v>5600</v>
      </c>
      <c r="E360" s="840" t="s">
        <v>5601</v>
      </c>
      <c r="F360" s="840"/>
      <c r="G360" s="730"/>
      <c r="H360" s="731"/>
      <c r="I360" s="732"/>
      <c r="J360" s="149" t="s">
        <v>5630</v>
      </c>
      <c r="K360" s="82"/>
      <c r="L360" s="82"/>
      <c r="M360" s="150"/>
      <c r="N360" s="119"/>
      <c r="V360" s="151"/>
    </row>
    <row r="361" spans="1:22" ht="13.8" thickBot="1" x14ac:dyDescent="0.3">
      <c r="A361" s="842"/>
      <c r="B361" s="152"/>
      <c r="C361" s="152"/>
      <c r="D361" s="153"/>
      <c r="E361" s="154" t="s">
        <v>5605</v>
      </c>
      <c r="F361" s="155"/>
      <c r="G361" s="712"/>
      <c r="H361" s="713"/>
      <c r="I361" s="714"/>
      <c r="J361" s="149" t="s">
        <v>5631</v>
      </c>
      <c r="K361" s="82"/>
      <c r="L361" s="82"/>
      <c r="M361" s="150"/>
      <c r="N361" s="119"/>
      <c r="V361" s="151"/>
    </row>
    <row r="362" spans="1:22" ht="21.6" thickTop="1" thickBot="1" x14ac:dyDescent="0.3">
      <c r="A362" s="834">
        <f t="shared" ref="A362" si="84">A358+1</f>
        <v>88</v>
      </c>
      <c r="B362" s="283" t="s">
        <v>22</v>
      </c>
      <c r="C362" s="283" t="s">
        <v>23</v>
      </c>
      <c r="D362" s="283" t="s">
        <v>5593</v>
      </c>
      <c r="E362" s="837" t="s">
        <v>5594</v>
      </c>
      <c r="F362" s="837"/>
      <c r="G362" s="837" t="s">
        <v>17</v>
      </c>
      <c r="H362" s="771"/>
      <c r="I362" s="281"/>
      <c r="J362" s="138" t="s">
        <v>5608</v>
      </c>
      <c r="K362" s="139"/>
      <c r="L362" s="139"/>
      <c r="M362" s="140"/>
      <c r="N362" s="119"/>
      <c r="V362" s="151"/>
    </row>
    <row r="363" spans="1:22" ht="13.8" thickBot="1" x14ac:dyDescent="0.3">
      <c r="A363" s="750"/>
      <c r="B363" s="142"/>
      <c r="C363" s="142"/>
      <c r="D363" s="143"/>
      <c r="E363" s="142"/>
      <c r="F363" s="142"/>
      <c r="G363" s="726"/>
      <c r="H363" s="838"/>
      <c r="I363" s="839"/>
      <c r="J363" s="78" t="s">
        <v>5608</v>
      </c>
      <c r="K363" s="78"/>
      <c r="L363" s="78"/>
      <c r="M363" s="145"/>
      <c r="N363" s="119"/>
      <c r="V363" s="151">
        <f>G363</f>
        <v>0</v>
      </c>
    </row>
    <row r="364" spans="1:22" ht="21" thickBot="1" x14ac:dyDescent="0.3">
      <c r="A364" s="750"/>
      <c r="B364" s="285" t="s">
        <v>34</v>
      </c>
      <c r="C364" s="285" t="s">
        <v>35</v>
      </c>
      <c r="D364" s="285" t="s">
        <v>5600</v>
      </c>
      <c r="E364" s="840" t="s">
        <v>5601</v>
      </c>
      <c r="F364" s="840"/>
      <c r="G364" s="730"/>
      <c r="H364" s="731"/>
      <c r="I364" s="732"/>
      <c r="J364" s="149" t="s">
        <v>5630</v>
      </c>
      <c r="K364" s="82"/>
      <c r="L364" s="82"/>
      <c r="M364" s="150"/>
      <c r="N364" s="119"/>
      <c r="V364" s="151"/>
    </row>
    <row r="365" spans="1:22" ht="13.8" thickBot="1" x14ac:dyDescent="0.3">
      <c r="A365" s="842"/>
      <c r="B365" s="152"/>
      <c r="C365" s="152"/>
      <c r="D365" s="153"/>
      <c r="E365" s="154" t="s">
        <v>5605</v>
      </c>
      <c r="F365" s="155"/>
      <c r="G365" s="712"/>
      <c r="H365" s="713"/>
      <c r="I365" s="714"/>
      <c r="J365" s="149" t="s">
        <v>5631</v>
      </c>
      <c r="K365" s="82"/>
      <c r="L365" s="82"/>
      <c r="M365" s="150"/>
      <c r="N365" s="119"/>
      <c r="V365" s="151"/>
    </row>
    <row r="366" spans="1:22" ht="21.6" thickTop="1" thickBot="1" x14ac:dyDescent="0.3">
      <c r="A366" s="834">
        <f t="shared" ref="A366" si="85">A362+1</f>
        <v>89</v>
      </c>
      <c r="B366" s="283" t="s">
        <v>22</v>
      </c>
      <c r="C366" s="283" t="s">
        <v>23</v>
      </c>
      <c r="D366" s="283" t="s">
        <v>5593</v>
      </c>
      <c r="E366" s="837" t="s">
        <v>5594</v>
      </c>
      <c r="F366" s="837"/>
      <c r="G366" s="837" t="s">
        <v>17</v>
      </c>
      <c r="H366" s="771"/>
      <c r="I366" s="281"/>
      <c r="J366" s="138" t="s">
        <v>5608</v>
      </c>
      <c r="K366" s="139"/>
      <c r="L366" s="139"/>
      <c r="M366" s="140"/>
      <c r="N366" s="119"/>
      <c r="V366" s="151"/>
    </row>
    <row r="367" spans="1:22" ht="13.8" thickBot="1" x14ac:dyDescent="0.3">
      <c r="A367" s="750"/>
      <c r="B367" s="142"/>
      <c r="C367" s="142"/>
      <c r="D367" s="143"/>
      <c r="E367" s="142"/>
      <c r="F367" s="142"/>
      <c r="G367" s="726"/>
      <c r="H367" s="838"/>
      <c r="I367" s="839"/>
      <c r="J367" s="78" t="s">
        <v>5608</v>
      </c>
      <c r="K367" s="78"/>
      <c r="L367" s="78"/>
      <c r="M367" s="145"/>
      <c r="N367" s="119"/>
      <c r="V367" s="151">
        <f>G367</f>
        <v>0</v>
      </c>
    </row>
    <row r="368" spans="1:22" ht="21" thickBot="1" x14ac:dyDescent="0.3">
      <c r="A368" s="750"/>
      <c r="B368" s="285" t="s">
        <v>34</v>
      </c>
      <c r="C368" s="285" t="s">
        <v>35</v>
      </c>
      <c r="D368" s="285" t="s">
        <v>5600</v>
      </c>
      <c r="E368" s="840" t="s">
        <v>5601</v>
      </c>
      <c r="F368" s="840"/>
      <c r="G368" s="730"/>
      <c r="H368" s="731"/>
      <c r="I368" s="732"/>
      <c r="J368" s="149" t="s">
        <v>5630</v>
      </c>
      <c r="K368" s="82"/>
      <c r="L368" s="82"/>
      <c r="M368" s="150"/>
      <c r="N368" s="119"/>
      <c r="V368" s="151"/>
    </row>
    <row r="369" spans="1:22" ht="13.8" thickBot="1" x14ac:dyDescent="0.3">
      <c r="A369" s="842"/>
      <c r="B369" s="152"/>
      <c r="C369" s="152"/>
      <c r="D369" s="153"/>
      <c r="E369" s="154" t="s">
        <v>5605</v>
      </c>
      <c r="F369" s="155"/>
      <c r="G369" s="712"/>
      <c r="H369" s="713"/>
      <c r="I369" s="714"/>
      <c r="J369" s="149" t="s">
        <v>5631</v>
      </c>
      <c r="K369" s="82"/>
      <c r="L369" s="82"/>
      <c r="M369" s="150"/>
      <c r="N369" s="119"/>
      <c r="V369" s="151"/>
    </row>
    <row r="370" spans="1:22" ht="21.6" thickTop="1" thickBot="1" x14ac:dyDescent="0.3">
      <c r="A370" s="834">
        <f t="shared" ref="A370" si="86">A366+1</f>
        <v>90</v>
      </c>
      <c r="B370" s="283" t="s">
        <v>22</v>
      </c>
      <c r="C370" s="283" t="s">
        <v>23</v>
      </c>
      <c r="D370" s="283" t="s">
        <v>5593</v>
      </c>
      <c r="E370" s="837" t="s">
        <v>5594</v>
      </c>
      <c r="F370" s="837"/>
      <c r="G370" s="837" t="s">
        <v>17</v>
      </c>
      <c r="H370" s="771"/>
      <c r="I370" s="281"/>
      <c r="J370" s="138" t="s">
        <v>5608</v>
      </c>
      <c r="K370" s="139"/>
      <c r="L370" s="139"/>
      <c r="M370" s="140"/>
      <c r="N370" s="119"/>
      <c r="V370" s="151"/>
    </row>
    <row r="371" spans="1:22" ht="13.8" thickBot="1" x14ac:dyDescent="0.3">
      <c r="A371" s="750"/>
      <c r="B371" s="142"/>
      <c r="C371" s="142"/>
      <c r="D371" s="143"/>
      <c r="E371" s="142"/>
      <c r="F371" s="142"/>
      <c r="G371" s="726"/>
      <c r="H371" s="838"/>
      <c r="I371" s="839"/>
      <c r="J371" s="78" t="s">
        <v>5608</v>
      </c>
      <c r="K371" s="78"/>
      <c r="L371" s="78"/>
      <c r="M371" s="145"/>
      <c r="N371" s="119"/>
      <c r="V371" s="151">
        <f>G371</f>
        <v>0</v>
      </c>
    </row>
    <row r="372" spans="1:22" ht="21" thickBot="1" x14ac:dyDescent="0.3">
      <c r="A372" s="750"/>
      <c r="B372" s="285" t="s">
        <v>34</v>
      </c>
      <c r="C372" s="285" t="s">
        <v>35</v>
      </c>
      <c r="D372" s="285" t="s">
        <v>5600</v>
      </c>
      <c r="E372" s="840" t="s">
        <v>5601</v>
      </c>
      <c r="F372" s="840"/>
      <c r="G372" s="730"/>
      <c r="H372" s="731"/>
      <c r="I372" s="732"/>
      <c r="J372" s="149" t="s">
        <v>5630</v>
      </c>
      <c r="K372" s="82"/>
      <c r="L372" s="82"/>
      <c r="M372" s="150"/>
      <c r="N372" s="119"/>
      <c r="V372" s="151"/>
    </row>
    <row r="373" spans="1:22" ht="13.8" thickBot="1" x14ac:dyDescent="0.3">
      <c r="A373" s="842"/>
      <c r="B373" s="152"/>
      <c r="C373" s="152"/>
      <c r="D373" s="153"/>
      <c r="E373" s="154" t="s">
        <v>5605</v>
      </c>
      <c r="F373" s="155"/>
      <c r="G373" s="712"/>
      <c r="H373" s="713"/>
      <c r="I373" s="714"/>
      <c r="J373" s="149" t="s">
        <v>5631</v>
      </c>
      <c r="K373" s="82"/>
      <c r="L373" s="82"/>
      <c r="M373" s="150"/>
      <c r="N373" s="119"/>
      <c r="V373" s="151"/>
    </row>
    <row r="374" spans="1:22" ht="21.6" thickTop="1" thickBot="1" x14ac:dyDescent="0.3">
      <c r="A374" s="834">
        <f t="shared" ref="A374" si="87">A370+1</f>
        <v>91</v>
      </c>
      <c r="B374" s="283" t="s">
        <v>22</v>
      </c>
      <c r="C374" s="283" t="s">
        <v>23</v>
      </c>
      <c r="D374" s="283" t="s">
        <v>5593</v>
      </c>
      <c r="E374" s="837" t="s">
        <v>5594</v>
      </c>
      <c r="F374" s="837"/>
      <c r="G374" s="837" t="s">
        <v>17</v>
      </c>
      <c r="H374" s="771"/>
      <c r="I374" s="281"/>
      <c r="J374" s="138" t="s">
        <v>5608</v>
      </c>
      <c r="K374" s="139"/>
      <c r="L374" s="139"/>
      <c r="M374" s="140"/>
      <c r="N374" s="119"/>
      <c r="V374" s="151"/>
    </row>
    <row r="375" spans="1:22" ht="13.8" thickBot="1" x14ac:dyDescent="0.3">
      <c r="A375" s="750"/>
      <c r="B375" s="142"/>
      <c r="C375" s="142"/>
      <c r="D375" s="143"/>
      <c r="E375" s="142"/>
      <c r="F375" s="142"/>
      <c r="G375" s="726"/>
      <c r="H375" s="838"/>
      <c r="I375" s="839"/>
      <c r="J375" s="78" t="s">
        <v>5608</v>
      </c>
      <c r="K375" s="78"/>
      <c r="L375" s="78"/>
      <c r="M375" s="145"/>
      <c r="N375" s="119"/>
      <c r="V375" s="151">
        <f>G375</f>
        <v>0</v>
      </c>
    </row>
    <row r="376" spans="1:22" ht="21" thickBot="1" x14ac:dyDescent="0.3">
      <c r="A376" s="750"/>
      <c r="B376" s="285" t="s">
        <v>34</v>
      </c>
      <c r="C376" s="285" t="s">
        <v>35</v>
      </c>
      <c r="D376" s="285" t="s">
        <v>5600</v>
      </c>
      <c r="E376" s="840" t="s">
        <v>5601</v>
      </c>
      <c r="F376" s="840"/>
      <c r="G376" s="730"/>
      <c r="H376" s="731"/>
      <c r="I376" s="732"/>
      <c r="J376" s="149" t="s">
        <v>5630</v>
      </c>
      <c r="K376" s="82"/>
      <c r="L376" s="82"/>
      <c r="M376" s="150"/>
      <c r="N376" s="119"/>
      <c r="V376" s="151"/>
    </row>
    <row r="377" spans="1:22" ht="13.8" thickBot="1" x14ac:dyDescent="0.3">
      <c r="A377" s="842"/>
      <c r="B377" s="152"/>
      <c r="C377" s="152"/>
      <c r="D377" s="153"/>
      <c r="E377" s="154" t="s">
        <v>5605</v>
      </c>
      <c r="F377" s="155"/>
      <c r="G377" s="712"/>
      <c r="H377" s="713"/>
      <c r="I377" s="714"/>
      <c r="J377" s="149" t="s">
        <v>5631</v>
      </c>
      <c r="K377" s="82"/>
      <c r="L377" s="82"/>
      <c r="M377" s="150"/>
      <c r="N377" s="119"/>
      <c r="V377" s="151"/>
    </row>
    <row r="378" spans="1:22" ht="21.6" thickTop="1" thickBot="1" x14ac:dyDescent="0.3">
      <c r="A378" s="834">
        <f t="shared" ref="A378" si="88">A374+1</f>
        <v>92</v>
      </c>
      <c r="B378" s="283" t="s">
        <v>22</v>
      </c>
      <c r="C378" s="283" t="s">
        <v>23</v>
      </c>
      <c r="D378" s="283" t="s">
        <v>5593</v>
      </c>
      <c r="E378" s="837" t="s">
        <v>5594</v>
      </c>
      <c r="F378" s="837"/>
      <c r="G378" s="837" t="s">
        <v>17</v>
      </c>
      <c r="H378" s="771"/>
      <c r="I378" s="281"/>
      <c r="J378" s="138" t="s">
        <v>5608</v>
      </c>
      <c r="K378" s="139"/>
      <c r="L378" s="139"/>
      <c r="M378" s="140"/>
      <c r="N378" s="119"/>
      <c r="V378" s="151"/>
    </row>
    <row r="379" spans="1:22" ht="13.8" thickBot="1" x14ac:dyDescent="0.3">
      <c r="A379" s="750"/>
      <c r="B379" s="142"/>
      <c r="C379" s="142"/>
      <c r="D379" s="143"/>
      <c r="E379" s="142"/>
      <c r="F379" s="142"/>
      <c r="G379" s="726"/>
      <c r="H379" s="838"/>
      <c r="I379" s="839"/>
      <c r="J379" s="78" t="s">
        <v>5608</v>
      </c>
      <c r="K379" s="78"/>
      <c r="L379" s="78"/>
      <c r="M379" s="145"/>
      <c r="N379" s="119"/>
      <c r="V379" s="151">
        <f>G379</f>
        <v>0</v>
      </c>
    </row>
    <row r="380" spans="1:22" ht="21" thickBot="1" x14ac:dyDescent="0.3">
      <c r="A380" s="750"/>
      <c r="B380" s="285" t="s">
        <v>34</v>
      </c>
      <c r="C380" s="285" t="s">
        <v>35</v>
      </c>
      <c r="D380" s="285" t="s">
        <v>5600</v>
      </c>
      <c r="E380" s="840" t="s">
        <v>5601</v>
      </c>
      <c r="F380" s="840"/>
      <c r="G380" s="730"/>
      <c r="H380" s="731"/>
      <c r="I380" s="732"/>
      <c r="J380" s="149" t="s">
        <v>5630</v>
      </c>
      <c r="K380" s="82"/>
      <c r="L380" s="82"/>
      <c r="M380" s="150"/>
      <c r="N380" s="119"/>
      <c r="V380" s="151"/>
    </row>
    <row r="381" spans="1:22" ht="13.8" thickBot="1" x14ac:dyDescent="0.3">
      <c r="A381" s="842"/>
      <c r="B381" s="152"/>
      <c r="C381" s="152"/>
      <c r="D381" s="153"/>
      <c r="E381" s="154" t="s">
        <v>5605</v>
      </c>
      <c r="F381" s="155"/>
      <c r="G381" s="712"/>
      <c r="H381" s="713"/>
      <c r="I381" s="714"/>
      <c r="J381" s="149" t="s">
        <v>5631</v>
      </c>
      <c r="K381" s="82"/>
      <c r="L381" s="82"/>
      <c r="M381" s="150"/>
      <c r="N381" s="119"/>
      <c r="V381" s="151"/>
    </row>
    <row r="382" spans="1:22" ht="21.6" thickTop="1" thickBot="1" x14ac:dyDescent="0.3">
      <c r="A382" s="834">
        <f t="shared" ref="A382" si="89">A378+1</f>
        <v>93</v>
      </c>
      <c r="B382" s="283" t="s">
        <v>22</v>
      </c>
      <c r="C382" s="283" t="s">
        <v>23</v>
      </c>
      <c r="D382" s="283" t="s">
        <v>5593</v>
      </c>
      <c r="E382" s="837" t="s">
        <v>5594</v>
      </c>
      <c r="F382" s="837"/>
      <c r="G382" s="837" t="s">
        <v>17</v>
      </c>
      <c r="H382" s="771"/>
      <c r="I382" s="281"/>
      <c r="J382" s="138" t="s">
        <v>5608</v>
      </c>
      <c r="K382" s="139"/>
      <c r="L382" s="139"/>
      <c r="M382" s="140"/>
      <c r="N382" s="119"/>
      <c r="V382" s="151"/>
    </row>
    <row r="383" spans="1:22" ht="13.8" thickBot="1" x14ac:dyDescent="0.3">
      <c r="A383" s="750"/>
      <c r="B383" s="142"/>
      <c r="C383" s="142"/>
      <c r="D383" s="143"/>
      <c r="E383" s="142"/>
      <c r="F383" s="142"/>
      <c r="G383" s="726"/>
      <c r="H383" s="838"/>
      <c r="I383" s="839"/>
      <c r="J383" s="78" t="s">
        <v>5608</v>
      </c>
      <c r="K383" s="78"/>
      <c r="L383" s="78"/>
      <c r="M383" s="145"/>
      <c r="N383" s="119"/>
      <c r="V383" s="151">
        <f>G383</f>
        <v>0</v>
      </c>
    </row>
    <row r="384" spans="1:22" ht="21" thickBot="1" x14ac:dyDescent="0.3">
      <c r="A384" s="750"/>
      <c r="B384" s="285" t="s">
        <v>34</v>
      </c>
      <c r="C384" s="285" t="s">
        <v>35</v>
      </c>
      <c r="D384" s="285" t="s">
        <v>5600</v>
      </c>
      <c r="E384" s="840" t="s">
        <v>5601</v>
      </c>
      <c r="F384" s="840"/>
      <c r="G384" s="730"/>
      <c r="H384" s="731"/>
      <c r="I384" s="732"/>
      <c r="J384" s="149" t="s">
        <v>5630</v>
      </c>
      <c r="K384" s="82"/>
      <c r="L384" s="82"/>
      <c r="M384" s="150"/>
      <c r="N384" s="119"/>
      <c r="V384" s="151"/>
    </row>
    <row r="385" spans="1:22" ht="13.8" thickBot="1" x14ac:dyDescent="0.3">
      <c r="A385" s="842"/>
      <c r="B385" s="152"/>
      <c r="C385" s="152"/>
      <c r="D385" s="153"/>
      <c r="E385" s="154" t="s">
        <v>5605</v>
      </c>
      <c r="F385" s="155"/>
      <c r="G385" s="712"/>
      <c r="H385" s="713"/>
      <c r="I385" s="714"/>
      <c r="J385" s="149" t="s">
        <v>5631</v>
      </c>
      <c r="K385" s="82"/>
      <c r="L385" s="82"/>
      <c r="M385" s="150"/>
      <c r="N385" s="119"/>
      <c r="V385" s="151"/>
    </row>
    <row r="386" spans="1:22" ht="21.6" thickTop="1" thickBot="1" x14ac:dyDescent="0.3">
      <c r="A386" s="834">
        <f t="shared" ref="A386" si="90">A382+1</f>
        <v>94</v>
      </c>
      <c r="B386" s="283" t="s">
        <v>22</v>
      </c>
      <c r="C386" s="283" t="s">
        <v>23</v>
      </c>
      <c r="D386" s="283" t="s">
        <v>5593</v>
      </c>
      <c r="E386" s="837" t="s">
        <v>5594</v>
      </c>
      <c r="F386" s="837"/>
      <c r="G386" s="837" t="s">
        <v>17</v>
      </c>
      <c r="H386" s="771"/>
      <c r="I386" s="281"/>
      <c r="J386" s="138" t="s">
        <v>5608</v>
      </c>
      <c r="K386" s="139"/>
      <c r="L386" s="139"/>
      <c r="M386" s="140"/>
      <c r="N386" s="119"/>
      <c r="V386" s="151"/>
    </row>
    <row r="387" spans="1:22" ht="13.8" thickBot="1" x14ac:dyDescent="0.3">
      <c r="A387" s="750"/>
      <c r="B387" s="142"/>
      <c r="C387" s="142"/>
      <c r="D387" s="143"/>
      <c r="E387" s="142"/>
      <c r="F387" s="142"/>
      <c r="G387" s="726"/>
      <c r="H387" s="838"/>
      <c r="I387" s="839"/>
      <c r="J387" s="78" t="s">
        <v>5608</v>
      </c>
      <c r="K387" s="78"/>
      <c r="L387" s="78"/>
      <c r="M387" s="145"/>
      <c r="N387" s="119"/>
      <c r="V387" s="151">
        <f>G387</f>
        <v>0</v>
      </c>
    </row>
    <row r="388" spans="1:22" ht="21" thickBot="1" x14ac:dyDescent="0.3">
      <c r="A388" s="750"/>
      <c r="B388" s="285" t="s">
        <v>34</v>
      </c>
      <c r="C388" s="285" t="s">
        <v>35</v>
      </c>
      <c r="D388" s="285" t="s">
        <v>5600</v>
      </c>
      <c r="E388" s="840" t="s">
        <v>5601</v>
      </c>
      <c r="F388" s="840"/>
      <c r="G388" s="730"/>
      <c r="H388" s="731"/>
      <c r="I388" s="732"/>
      <c r="J388" s="149" t="s">
        <v>5630</v>
      </c>
      <c r="K388" s="82"/>
      <c r="L388" s="82"/>
      <c r="M388" s="150"/>
      <c r="N388" s="119"/>
      <c r="V388" s="151"/>
    </row>
    <row r="389" spans="1:22" ht="13.8" thickBot="1" x14ac:dyDescent="0.3">
      <c r="A389" s="842"/>
      <c r="B389" s="152"/>
      <c r="C389" s="152"/>
      <c r="D389" s="153"/>
      <c r="E389" s="154" t="s">
        <v>5605</v>
      </c>
      <c r="F389" s="155"/>
      <c r="G389" s="712"/>
      <c r="H389" s="713"/>
      <c r="I389" s="714"/>
      <c r="J389" s="149" t="s">
        <v>5631</v>
      </c>
      <c r="K389" s="82"/>
      <c r="L389" s="82"/>
      <c r="M389" s="150"/>
      <c r="N389" s="119"/>
      <c r="V389" s="151"/>
    </row>
    <row r="390" spans="1:22" ht="21.6" thickTop="1" thickBot="1" x14ac:dyDescent="0.3">
      <c r="A390" s="834">
        <f t="shared" ref="A390" si="91">A386+1</f>
        <v>95</v>
      </c>
      <c r="B390" s="283" t="s">
        <v>22</v>
      </c>
      <c r="C390" s="283" t="s">
        <v>23</v>
      </c>
      <c r="D390" s="283" t="s">
        <v>5593</v>
      </c>
      <c r="E390" s="837" t="s">
        <v>5594</v>
      </c>
      <c r="F390" s="837"/>
      <c r="G390" s="837" t="s">
        <v>17</v>
      </c>
      <c r="H390" s="771"/>
      <c r="I390" s="281"/>
      <c r="J390" s="138" t="s">
        <v>5608</v>
      </c>
      <c r="K390" s="139"/>
      <c r="L390" s="139"/>
      <c r="M390" s="140"/>
      <c r="N390" s="119"/>
      <c r="V390" s="151"/>
    </row>
    <row r="391" spans="1:22" ht="13.8" thickBot="1" x14ac:dyDescent="0.3">
      <c r="A391" s="750"/>
      <c r="B391" s="142"/>
      <c r="C391" s="142"/>
      <c r="D391" s="143"/>
      <c r="E391" s="142"/>
      <c r="F391" s="142"/>
      <c r="G391" s="726"/>
      <c r="H391" s="838"/>
      <c r="I391" s="839"/>
      <c r="J391" s="78" t="s">
        <v>5608</v>
      </c>
      <c r="K391" s="78"/>
      <c r="L391" s="78"/>
      <c r="M391" s="145"/>
      <c r="N391" s="119"/>
      <c r="V391" s="151">
        <f>G391</f>
        <v>0</v>
      </c>
    </row>
    <row r="392" spans="1:22" ht="21" thickBot="1" x14ac:dyDescent="0.3">
      <c r="A392" s="750"/>
      <c r="B392" s="285" t="s">
        <v>34</v>
      </c>
      <c r="C392" s="285" t="s">
        <v>35</v>
      </c>
      <c r="D392" s="285" t="s">
        <v>5600</v>
      </c>
      <c r="E392" s="840" t="s">
        <v>5601</v>
      </c>
      <c r="F392" s="840"/>
      <c r="G392" s="730"/>
      <c r="H392" s="731"/>
      <c r="I392" s="732"/>
      <c r="J392" s="149" t="s">
        <v>5630</v>
      </c>
      <c r="K392" s="82"/>
      <c r="L392" s="82"/>
      <c r="M392" s="150"/>
      <c r="N392" s="119"/>
      <c r="V392" s="151"/>
    </row>
    <row r="393" spans="1:22" ht="13.8" thickBot="1" x14ac:dyDescent="0.3">
      <c r="A393" s="842"/>
      <c r="B393" s="152"/>
      <c r="C393" s="152"/>
      <c r="D393" s="153"/>
      <c r="E393" s="154" t="s">
        <v>5605</v>
      </c>
      <c r="F393" s="155"/>
      <c r="G393" s="712"/>
      <c r="H393" s="713"/>
      <c r="I393" s="714"/>
      <c r="J393" s="149" t="s">
        <v>5631</v>
      </c>
      <c r="K393" s="82"/>
      <c r="L393" s="82"/>
      <c r="M393" s="150"/>
      <c r="N393" s="119"/>
      <c r="V393" s="151"/>
    </row>
    <row r="394" spans="1:22" ht="21.6" thickTop="1" thickBot="1" x14ac:dyDescent="0.3">
      <c r="A394" s="834">
        <f t="shared" ref="A394" si="92">A390+1</f>
        <v>96</v>
      </c>
      <c r="B394" s="283" t="s">
        <v>22</v>
      </c>
      <c r="C394" s="283" t="s">
        <v>23</v>
      </c>
      <c r="D394" s="283" t="s">
        <v>5593</v>
      </c>
      <c r="E394" s="837" t="s">
        <v>5594</v>
      </c>
      <c r="F394" s="837"/>
      <c r="G394" s="837" t="s">
        <v>17</v>
      </c>
      <c r="H394" s="771"/>
      <c r="I394" s="281"/>
      <c r="J394" s="138" t="s">
        <v>5608</v>
      </c>
      <c r="K394" s="139"/>
      <c r="L394" s="139"/>
      <c r="M394" s="140"/>
      <c r="N394" s="119"/>
      <c r="V394" s="151"/>
    </row>
    <row r="395" spans="1:22" ht="13.8" thickBot="1" x14ac:dyDescent="0.3">
      <c r="A395" s="750"/>
      <c r="B395" s="142"/>
      <c r="C395" s="142"/>
      <c r="D395" s="143"/>
      <c r="E395" s="142"/>
      <c r="F395" s="142"/>
      <c r="G395" s="726"/>
      <c r="H395" s="838"/>
      <c r="I395" s="839"/>
      <c r="J395" s="78" t="s">
        <v>5608</v>
      </c>
      <c r="K395" s="78"/>
      <c r="L395" s="78"/>
      <c r="M395" s="145"/>
      <c r="N395" s="119"/>
      <c r="V395" s="151">
        <f>G395</f>
        <v>0</v>
      </c>
    </row>
    <row r="396" spans="1:22" ht="21" thickBot="1" x14ac:dyDescent="0.3">
      <c r="A396" s="750"/>
      <c r="B396" s="285" t="s">
        <v>34</v>
      </c>
      <c r="C396" s="285" t="s">
        <v>35</v>
      </c>
      <c r="D396" s="285" t="s">
        <v>5600</v>
      </c>
      <c r="E396" s="840" t="s">
        <v>5601</v>
      </c>
      <c r="F396" s="840"/>
      <c r="G396" s="730"/>
      <c r="H396" s="731"/>
      <c r="I396" s="732"/>
      <c r="J396" s="149" t="s">
        <v>5630</v>
      </c>
      <c r="K396" s="82"/>
      <c r="L396" s="82"/>
      <c r="M396" s="150"/>
      <c r="N396" s="119"/>
      <c r="V396" s="151"/>
    </row>
    <row r="397" spans="1:22" ht="13.8" thickBot="1" x14ac:dyDescent="0.3">
      <c r="A397" s="842"/>
      <c r="B397" s="152"/>
      <c r="C397" s="152"/>
      <c r="D397" s="153"/>
      <c r="E397" s="154" t="s">
        <v>5605</v>
      </c>
      <c r="F397" s="155"/>
      <c r="G397" s="712"/>
      <c r="H397" s="713"/>
      <c r="I397" s="714"/>
      <c r="J397" s="149" t="s">
        <v>5631</v>
      </c>
      <c r="K397" s="82"/>
      <c r="L397" s="82"/>
      <c r="M397" s="150"/>
      <c r="N397" s="119"/>
      <c r="V397" s="151"/>
    </row>
    <row r="398" spans="1:22" ht="21.6" thickTop="1" thickBot="1" x14ac:dyDescent="0.3">
      <c r="A398" s="834">
        <f t="shared" ref="A398" si="93">A394+1</f>
        <v>97</v>
      </c>
      <c r="B398" s="283" t="s">
        <v>22</v>
      </c>
      <c r="C398" s="283" t="s">
        <v>23</v>
      </c>
      <c r="D398" s="283" t="s">
        <v>5593</v>
      </c>
      <c r="E398" s="837" t="s">
        <v>5594</v>
      </c>
      <c r="F398" s="837"/>
      <c r="G398" s="837" t="s">
        <v>17</v>
      </c>
      <c r="H398" s="771"/>
      <c r="I398" s="281"/>
      <c r="J398" s="138" t="s">
        <v>5608</v>
      </c>
      <c r="K398" s="139"/>
      <c r="L398" s="139"/>
      <c r="M398" s="140"/>
      <c r="N398" s="119"/>
      <c r="V398" s="151"/>
    </row>
    <row r="399" spans="1:22" ht="13.8" thickBot="1" x14ac:dyDescent="0.3">
      <c r="A399" s="750"/>
      <c r="B399" s="142"/>
      <c r="C399" s="142"/>
      <c r="D399" s="143"/>
      <c r="E399" s="142"/>
      <c r="F399" s="142"/>
      <c r="G399" s="726"/>
      <c r="H399" s="838"/>
      <c r="I399" s="839"/>
      <c r="J399" s="78" t="s">
        <v>5608</v>
      </c>
      <c r="K399" s="78"/>
      <c r="L399" s="78"/>
      <c r="M399" s="145"/>
      <c r="N399" s="119"/>
      <c r="V399" s="151">
        <f>G399</f>
        <v>0</v>
      </c>
    </row>
    <row r="400" spans="1:22" ht="21" thickBot="1" x14ac:dyDescent="0.3">
      <c r="A400" s="750"/>
      <c r="B400" s="285" t="s">
        <v>34</v>
      </c>
      <c r="C400" s="285" t="s">
        <v>35</v>
      </c>
      <c r="D400" s="285" t="s">
        <v>5600</v>
      </c>
      <c r="E400" s="840" t="s">
        <v>5601</v>
      </c>
      <c r="F400" s="840"/>
      <c r="G400" s="730"/>
      <c r="H400" s="731"/>
      <c r="I400" s="732"/>
      <c r="J400" s="149" t="s">
        <v>5630</v>
      </c>
      <c r="K400" s="82"/>
      <c r="L400" s="82"/>
      <c r="M400" s="150"/>
      <c r="N400" s="119"/>
      <c r="V400" s="151"/>
    </row>
    <row r="401" spans="1:22" ht="13.8" thickBot="1" x14ac:dyDescent="0.3">
      <c r="A401" s="842"/>
      <c r="B401" s="152"/>
      <c r="C401" s="152"/>
      <c r="D401" s="153"/>
      <c r="E401" s="154" t="s">
        <v>5605</v>
      </c>
      <c r="F401" s="155"/>
      <c r="G401" s="712"/>
      <c r="H401" s="713"/>
      <c r="I401" s="714"/>
      <c r="J401" s="149" t="s">
        <v>5631</v>
      </c>
      <c r="K401" s="82"/>
      <c r="L401" s="82"/>
      <c r="M401" s="150"/>
      <c r="N401" s="119"/>
      <c r="V401" s="151"/>
    </row>
    <row r="402" spans="1:22" ht="21.6" thickTop="1" thickBot="1" x14ac:dyDescent="0.3">
      <c r="A402" s="834">
        <f t="shared" ref="A402" si="94">A398+1</f>
        <v>98</v>
      </c>
      <c r="B402" s="283" t="s">
        <v>22</v>
      </c>
      <c r="C402" s="283" t="s">
        <v>23</v>
      </c>
      <c r="D402" s="283" t="s">
        <v>5593</v>
      </c>
      <c r="E402" s="837" t="s">
        <v>5594</v>
      </c>
      <c r="F402" s="837"/>
      <c r="G402" s="837" t="s">
        <v>17</v>
      </c>
      <c r="H402" s="771"/>
      <c r="I402" s="281"/>
      <c r="J402" s="138" t="s">
        <v>5608</v>
      </c>
      <c r="K402" s="139"/>
      <c r="L402" s="139"/>
      <c r="M402" s="140"/>
      <c r="N402" s="119"/>
      <c r="V402" s="151"/>
    </row>
    <row r="403" spans="1:22" ht="13.8" thickBot="1" x14ac:dyDescent="0.3">
      <c r="A403" s="750"/>
      <c r="B403" s="142"/>
      <c r="C403" s="142"/>
      <c r="D403" s="143"/>
      <c r="E403" s="142"/>
      <c r="F403" s="142"/>
      <c r="G403" s="726"/>
      <c r="H403" s="838"/>
      <c r="I403" s="839"/>
      <c r="J403" s="78" t="s">
        <v>5608</v>
      </c>
      <c r="K403" s="78"/>
      <c r="L403" s="78"/>
      <c r="M403" s="145"/>
      <c r="N403" s="119"/>
      <c r="V403" s="151">
        <f>G403</f>
        <v>0</v>
      </c>
    </row>
    <row r="404" spans="1:22" ht="21" thickBot="1" x14ac:dyDescent="0.3">
      <c r="A404" s="750"/>
      <c r="B404" s="285" t="s">
        <v>34</v>
      </c>
      <c r="C404" s="285" t="s">
        <v>35</v>
      </c>
      <c r="D404" s="285" t="s">
        <v>5600</v>
      </c>
      <c r="E404" s="840" t="s">
        <v>5601</v>
      </c>
      <c r="F404" s="840"/>
      <c r="G404" s="730"/>
      <c r="H404" s="731"/>
      <c r="I404" s="732"/>
      <c r="J404" s="149" t="s">
        <v>5630</v>
      </c>
      <c r="K404" s="82"/>
      <c r="L404" s="82"/>
      <c r="M404" s="150"/>
      <c r="N404" s="119"/>
      <c r="V404" s="151"/>
    </row>
    <row r="405" spans="1:22" ht="13.8" thickBot="1" x14ac:dyDescent="0.3">
      <c r="A405" s="842"/>
      <c r="B405" s="152"/>
      <c r="C405" s="152"/>
      <c r="D405" s="153"/>
      <c r="E405" s="154" t="s">
        <v>5605</v>
      </c>
      <c r="F405" s="155"/>
      <c r="G405" s="712"/>
      <c r="H405" s="713"/>
      <c r="I405" s="714"/>
      <c r="J405" s="149" t="s">
        <v>5631</v>
      </c>
      <c r="K405" s="82"/>
      <c r="L405" s="82"/>
      <c r="M405" s="150"/>
      <c r="N405" s="119"/>
      <c r="V405" s="151"/>
    </row>
    <row r="406" spans="1:22" ht="21.6" thickTop="1" thickBot="1" x14ac:dyDescent="0.3">
      <c r="A406" s="834">
        <f t="shared" ref="A406" si="95">A402+1</f>
        <v>99</v>
      </c>
      <c r="B406" s="283" t="s">
        <v>22</v>
      </c>
      <c r="C406" s="283" t="s">
        <v>23</v>
      </c>
      <c r="D406" s="283" t="s">
        <v>5593</v>
      </c>
      <c r="E406" s="837" t="s">
        <v>5594</v>
      </c>
      <c r="F406" s="837"/>
      <c r="G406" s="837" t="s">
        <v>17</v>
      </c>
      <c r="H406" s="771"/>
      <c r="I406" s="281"/>
      <c r="J406" s="138" t="s">
        <v>5608</v>
      </c>
      <c r="K406" s="139"/>
      <c r="L406" s="139"/>
      <c r="M406" s="140"/>
      <c r="N406" s="119"/>
      <c r="V406" s="151"/>
    </row>
    <row r="407" spans="1:22" ht="13.8" thickBot="1" x14ac:dyDescent="0.3">
      <c r="A407" s="750"/>
      <c r="B407" s="142"/>
      <c r="C407" s="142"/>
      <c r="D407" s="143"/>
      <c r="E407" s="142"/>
      <c r="F407" s="142"/>
      <c r="G407" s="726"/>
      <c r="H407" s="838"/>
      <c r="I407" s="839"/>
      <c r="J407" s="78" t="s">
        <v>5608</v>
      </c>
      <c r="K407" s="78"/>
      <c r="L407" s="78"/>
      <c r="M407" s="145"/>
      <c r="N407" s="119"/>
      <c r="V407" s="151">
        <f>G407</f>
        <v>0</v>
      </c>
    </row>
    <row r="408" spans="1:22" ht="21" thickBot="1" x14ac:dyDescent="0.3">
      <c r="A408" s="750"/>
      <c r="B408" s="285" t="s">
        <v>34</v>
      </c>
      <c r="C408" s="285" t="s">
        <v>35</v>
      </c>
      <c r="D408" s="285" t="s">
        <v>5600</v>
      </c>
      <c r="E408" s="840" t="s">
        <v>5601</v>
      </c>
      <c r="F408" s="840"/>
      <c r="G408" s="730"/>
      <c r="H408" s="731"/>
      <c r="I408" s="732"/>
      <c r="J408" s="149" t="s">
        <v>5630</v>
      </c>
      <c r="K408" s="82"/>
      <c r="L408" s="82"/>
      <c r="M408" s="150"/>
      <c r="N408" s="119"/>
      <c r="V408" s="151"/>
    </row>
    <row r="409" spans="1:22" ht="13.8" thickBot="1" x14ac:dyDescent="0.3">
      <c r="A409" s="842"/>
      <c r="B409" s="152"/>
      <c r="C409" s="152"/>
      <c r="D409" s="153"/>
      <c r="E409" s="154" t="s">
        <v>5605</v>
      </c>
      <c r="F409" s="155"/>
      <c r="G409" s="712"/>
      <c r="H409" s="713"/>
      <c r="I409" s="714"/>
      <c r="J409" s="149" t="s">
        <v>5631</v>
      </c>
      <c r="K409" s="82"/>
      <c r="L409" s="82"/>
      <c r="M409" s="150"/>
      <c r="N409" s="119"/>
      <c r="V409" s="151"/>
    </row>
    <row r="410" spans="1:22" ht="21.6" thickTop="1" thickBot="1" x14ac:dyDescent="0.3">
      <c r="A410" s="834">
        <f t="shared" ref="A410" si="96">A406+1</f>
        <v>100</v>
      </c>
      <c r="B410" s="283" t="s">
        <v>22</v>
      </c>
      <c r="C410" s="283" t="s">
        <v>23</v>
      </c>
      <c r="D410" s="283" t="s">
        <v>5593</v>
      </c>
      <c r="E410" s="837" t="s">
        <v>5594</v>
      </c>
      <c r="F410" s="837"/>
      <c r="G410" s="837" t="s">
        <v>17</v>
      </c>
      <c r="H410" s="771"/>
      <c r="I410" s="281"/>
      <c r="J410" s="138" t="s">
        <v>5608</v>
      </c>
      <c r="K410" s="139"/>
      <c r="L410" s="139"/>
      <c r="M410" s="140"/>
      <c r="N410" s="119"/>
      <c r="V410" s="151"/>
    </row>
    <row r="411" spans="1:22" ht="13.8" thickBot="1" x14ac:dyDescent="0.3">
      <c r="A411" s="750"/>
      <c r="B411" s="142"/>
      <c r="C411" s="142"/>
      <c r="D411" s="143"/>
      <c r="E411" s="142"/>
      <c r="F411" s="142"/>
      <c r="G411" s="726"/>
      <c r="H411" s="838"/>
      <c r="I411" s="839"/>
      <c r="J411" s="78" t="s">
        <v>5608</v>
      </c>
      <c r="K411" s="78"/>
      <c r="L411" s="78"/>
      <c r="M411" s="145"/>
      <c r="N411" s="119"/>
      <c r="V411" s="151">
        <f>G411</f>
        <v>0</v>
      </c>
    </row>
    <row r="412" spans="1:22" ht="21" thickBot="1" x14ac:dyDescent="0.3">
      <c r="A412" s="750"/>
      <c r="B412" s="285" t="s">
        <v>34</v>
      </c>
      <c r="C412" s="285" t="s">
        <v>35</v>
      </c>
      <c r="D412" s="285" t="s">
        <v>5600</v>
      </c>
      <c r="E412" s="840" t="s">
        <v>5601</v>
      </c>
      <c r="F412" s="840"/>
      <c r="G412" s="730"/>
      <c r="H412" s="731"/>
      <c r="I412" s="732"/>
      <c r="J412" s="149" t="s">
        <v>5630</v>
      </c>
      <c r="K412" s="82"/>
      <c r="L412" s="82"/>
      <c r="M412" s="150"/>
      <c r="N412" s="119"/>
    </row>
    <row r="413" spans="1:22" ht="13.8" thickBot="1" x14ac:dyDescent="0.3">
      <c r="A413" s="842"/>
      <c r="B413" s="153"/>
      <c r="C413" s="153"/>
      <c r="D413" s="153"/>
      <c r="E413" s="159" t="s">
        <v>5605</v>
      </c>
      <c r="F413" s="160"/>
      <c r="G413" s="712"/>
      <c r="H413" s="713"/>
      <c r="I413" s="714"/>
      <c r="J413" s="161" t="s">
        <v>5631</v>
      </c>
      <c r="K413" s="162"/>
      <c r="L413" s="162"/>
      <c r="M413" s="163"/>
      <c r="N413" s="119"/>
    </row>
    <row r="414" spans="1:22" ht="13.8" thickTop="1" x14ac:dyDescent="0.25"/>
  </sheetData>
  <mergeCells count="725">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M12:M13"/>
    <mergeCell ref="J12:J13"/>
    <mergeCell ref="A18:A21"/>
    <mergeCell ref="E18:F18"/>
    <mergeCell ref="G18:H18"/>
    <mergeCell ref="G19:I19"/>
    <mergeCell ref="E20:F20"/>
    <mergeCell ref="G20:I20"/>
    <mergeCell ref="G21:I21"/>
    <mergeCell ref="K12:K13"/>
    <mergeCell ref="L12:L13"/>
    <mergeCell ref="A14:A17"/>
    <mergeCell ref="E14:F14"/>
    <mergeCell ref="G14:I14"/>
    <mergeCell ref="G15:I15"/>
    <mergeCell ref="E16:F16"/>
    <mergeCell ref="G16:I17"/>
    <mergeCell ref="B12:B13"/>
    <mergeCell ref="C12:C13"/>
    <mergeCell ref="D12:D13"/>
    <mergeCell ref="E12:F13"/>
    <mergeCell ref="G12:I13"/>
    <mergeCell ref="A26:A29"/>
    <mergeCell ref="E26:F26"/>
    <mergeCell ref="G26:H26"/>
    <mergeCell ref="G27:I27"/>
    <mergeCell ref="E28:F28"/>
    <mergeCell ref="G28:I28"/>
    <mergeCell ref="G29:I29"/>
    <mergeCell ref="A22:A25"/>
    <mergeCell ref="E22:F22"/>
    <mergeCell ref="G22:H22"/>
    <mergeCell ref="G23:I23"/>
    <mergeCell ref="E24:F24"/>
    <mergeCell ref="G24:I24"/>
    <mergeCell ref="G25:I25"/>
    <mergeCell ref="A34:A37"/>
    <mergeCell ref="E34:F34"/>
    <mergeCell ref="G34:H34"/>
    <mergeCell ref="G35:I35"/>
    <mergeCell ref="E36:F36"/>
    <mergeCell ref="G36:I36"/>
    <mergeCell ref="G37:I37"/>
    <mergeCell ref="A30:A33"/>
    <mergeCell ref="E30:F30"/>
    <mergeCell ref="G30:H30"/>
    <mergeCell ref="G31:I31"/>
    <mergeCell ref="E32:F32"/>
    <mergeCell ref="G32:I32"/>
    <mergeCell ref="G33:I33"/>
    <mergeCell ref="A42:A45"/>
    <mergeCell ref="E42:F42"/>
    <mergeCell ref="G42:H42"/>
    <mergeCell ref="G43:I43"/>
    <mergeCell ref="E44:F44"/>
    <mergeCell ref="G44:I44"/>
    <mergeCell ref="G45:I45"/>
    <mergeCell ref="A38:A41"/>
    <mergeCell ref="E38:F38"/>
    <mergeCell ref="G38:H38"/>
    <mergeCell ref="G39:I39"/>
    <mergeCell ref="E40:F40"/>
    <mergeCell ref="G40:I40"/>
    <mergeCell ref="G41:I41"/>
    <mergeCell ref="A50:A53"/>
    <mergeCell ref="E50:F50"/>
    <mergeCell ref="G50:H50"/>
    <mergeCell ref="G51:I51"/>
    <mergeCell ref="E52:F52"/>
    <mergeCell ref="G52:I52"/>
    <mergeCell ref="G53:I53"/>
    <mergeCell ref="A46:A49"/>
    <mergeCell ref="E46:F46"/>
    <mergeCell ref="G46:H46"/>
    <mergeCell ref="G47:I47"/>
    <mergeCell ref="E48:F48"/>
    <mergeCell ref="G48:I48"/>
    <mergeCell ref="G49:I49"/>
    <mergeCell ref="A58:A61"/>
    <mergeCell ref="E58:F58"/>
    <mergeCell ref="G58:H58"/>
    <mergeCell ref="G59:I59"/>
    <mergeCell ref="E60:F60"/>
    <mergeCell ref="G60:I60"/>
    <mergeCell ref="G61:I61"/>
    <mergeCell ref="A54:A57"/>
    <mergeCell ref="E54:F54"/>
    <mergeCell ref="G54:H54"/>
    <mergeCell ref="G55:I55"/>
    <mergeCell ref="E56:F56"/>
    <mergeCell ref="G56:I56"/>
    <mergeCell ref="G57:I57"/>
    <mergeCell ref="A66:A69"/>
    <mergeCell ref="E66:F66"/>
    <mergeCell ref="G66:H66"/>
    <mergeCell ref="G67:I67"/>
    <mergeCell ref="E68:F68"/>
    <mergeCell ref="G68:I68"/>
    <mergeCell ref="G69:I69"/>
    <mergeCell ref="A62:A65"/>
    <mergeCell ref="E62:F62"/>
    <mergeCell ref="G62:H62"/>
    <mergeCell ref="G63:I63"/>
    <mergeCell ref="E64:F64"/>
    <mergeCell ref="G64:I64"/>
    <mergeCell ref="G65:I65"/>
    <mergeCell ref="A74:A77"/>
    <mergeCell ref="E74:F74"/>
    <mergeCell ref="G74:H74"/>
    <mergeCell ref="G75:I75"/>
    <mergeCell ref="E76:F76"/>
    <mergeCell ref="G76:I76"/>
    <mergeCell ref="G77:I77"/>
    <mergeCell ref="A70:A73"/>
    <mergeCell ref="E70:F70"/>
    <mergeCell ref="G70:H70"/>
    <mergeCell ref="G71:I71"/>
    <mergeCell ref="E72:F72"/>
    <mergeCell ref="G72:I72"/>
    <mergeCell ref="G73:I73"/>
    <mergeCell ref="A82:A85"/>
    <mergeCell ref="E82:F82"/>
    <mergeCell ref="G82:H82"/>
    <mergeCell ref="G83:I83"/>
    <mergeCell ref="E84:F84"/>
    <mergeCell ref="G84:I84"/>
    <mergeCell ref="G85:I85"/>
    <mergeCell ref="A78:A81"/>
    <mergeCell ref="E78:F78"/>
    <mergeCell ref="G78:H78"/>
    <mergeCell ref="G79:I79"/>
    <mergeCell ref="E80:F80"/>
    <mergeCell ref="G80:I80"/>
    <mergeCell ref="G81:I81"/>
    <mergeCell ref="A90:A93"/>
    <mergeCell ref="E90:F90"/>
    <mergeCell ref="G90:H90"/>
    <mergeCell ref="G91:I91"/>
    <mergeCell ref="E92:F92"/>
    <mergeCell ref="G92:I92"/>
    <mergeCell ref="G93:I93"/>
    <mergeCell ref="A86:A89"/>
    <mergeCell ref="E86:F86"/>
    <mergeCell ref="G86:H86"/>
    <mergeCell ref="G87:I87"/>
    <mergeCell ref="E88:F88"/>
    <mergeCell ref="G88:I88"/>
    <mergeCell ref="G89:I89"/>
    <mergeCell ref="A98:A101"/>
    <mergeCell ref="E98:F98"/>
    <mergeCell ref="G98:H98"/>
    <mergeCell ref="G99:I99"/>
    <mergeCell ref="E100:F100"/>
    <mergeCell ref="G100:I100"/>
    <mergeCell ref="G101:I101"/>
    <mergeCell ref="A94:A97"/>
    <mergeCell ref="E94:F94"/>
    <mergeCell ref="G94:H94"/>
    <mergeCell ref="G95:I95"/>
    <mergeCell ref="E96:F96"/>
    <mergeCell ref="G96:I96"/>
    <mergeCell ref="G97:I97"/>
    <mergeCell ref="A106:A109"/>
    <mergeCell ref="E106:F106"/>
    <mergeCell ref="G106:H106"/>
    <mergeCell ref="G107:I107"/>
    <mergeCell ref="E108:F108"/>
    <mergeCell ref="G108:I108"/>
    <mergeCell ref="G109:I109"/>
    <mergeCell ref="A102:A105"/>
    <mergeCell ref="E102:F102"/>
    <mergeCell ref="G102:H102"/>
    <mergeCell ref="G103:I103"/>
    <mergeCell ref="E104:F104"/>
    <mergeCell ref="G104:I104"/>
    <mergeCell ref="G105:I105"/>
    <mergeCell ref="A114:A117"/>
    <mergeCell ref="E114:F114"/>
    <mergeCell ref="G114:H114"/>
    <mergeCell ref="G115:I115"/>
    <mergeCell ref="E116:F116"/>
    <mergeCell ref="G116:I116"/>
    <mergeCell ref="G117:I117"/>
    <mergeCell ref="A110:A113"/>
    <mergeCell ref="E110:F110"/>
    <mergeCell ref="G110:H110"/>
    <mergeCell ref="G111:I111"/>
    <mergeCell ref="E112:F112"/>
    <mergeCell ref="G112:I112"/>
    <mergeCell ref="G113:I113"/>
    <mergeCell ref="A122:A125"/>
    <mergeCell ref="E122:F122"/>
    <mergeCell ref="G122:H122"/>
    <mergeCell ref="G123:I123"/>
    <mergeCell ref="E124:F124"/>
    <mergeCell ref="G124:I124"/>
    <mergeCell ref="G125:I125"/>
    <mergeCell ref="A118:A121"/>
    <mergeCell ref="E118:F118"/>
    <mergeCell ref="G118:H118"/>
    <mergeCell ref="G119:I119"/>
    <mergeCell ref="E120:F120"/>
    <mergeCell ref="G120:I120"/>
    <mergeCell ref="G121:I121"/>
    <mergeCell ref="A130:A133"/>
    <mergeCell ref="E130:F130"/>
    <mergeCell ref="G130:H130"/>
    <mergeCell ref="G131:I131"/>
    <mergeCell ref="E132:F132"/>
    <mergeCell ref="G132:I132"/>
    <mergeCell ref="G133:I133"/>
    <mergeCell ref="A126:A129"/>
    <mergeCell ref="E126:F126"/>
    <mergeCell ref="G126:H126"/>
    <mergeCell ref="G127:I127"/>
    <mergeCell ref="E128:F128"/>
    <mergeCell ref="G128:I128"/>
    <mergeCell ref="G129:I129"/>
    <mergeCell ref="A138:A141"/>
    <mergeCell ref="E138:F138"/>
    <mergeCell ref="G138:H138"/>
    <mergeCell ref="G139:I139"/>
    <mergeCell ref="E140:F140"/>
    <mergeCell ref="G140:I140"/>
    <mergeCell ref="G141:I141"/>
    <mergeCell ref="A134:A137"/>
    <mergeCell ref="E134:F134"/>
    <mergeCell ref="G134:H134"/>
    <mergeCell ref="G135:I135"/>
    <mergeCell ref="E136:F136"/>
    <mergeCell ref="G136:I136"/>
    <mergeCell ref="G137:I137"/>
    <mergeCell ref="A146:A149"/>
    <mergeCell ref="E146:F146"/>
    <mergeCell ref="G146:H146"/>
    <mergeCell ref="G147:I147"/>
    <mergeCell ref="E148:F148"/>
    <mergeCell ref="G148:I148"/>
    <mergeCell ref="G149:I149"/>
    <mergeCell ref="A142:A145"/>
    <mergeCell ref="E142:F142"/>
    <mergeCell ref="G142:H142"/>
    <mergeCell ref="G143:I143"/>
    <mergeCell ref="E144:F144"/>
    <mergeCell ref="G144:I144"/>
    <mergeCell ref="G145:I145"/>
    <mergeCell ref="A154:A157"/>
    <mergeCell ref="E154:F154"/>
    <mergeCell ref="G154:H154"/>
    <mergeCell ref="G155:I155"/>
    <mergeCell ref="E156:F156"/>
    <mergeCell ref="G156:I156"/>
    <mergeCell ref="G157:I157"/>
    <mergeCell ref="A150:A153"/>
    <mergeCell ref="E150:F150"/>
    <mergeCell ref="G150:H150"/>
    <mergeCell ref="G151:I151"/>
    <mergeCell ref="E152:F152"/>
    <mergeCell ref="G152:I152"/>
    <mergeCell ref="G153:I153"/>
    <mergeCell ref="A162:A165"/>
    <mergeCell ref="E162:F162"/>
    <mergeCell ref="G162:H162"/>
    <mergeCell ref="G163:I163"/>
    <mergeCell ref="E164:F164"/>
    <mergeCell ref="G164:I164"/>
    <mergeCell ref="G165:I165"/>
    <mergeCell ref="A158:A161"/>
    <mergeCell ref="E158:F158"/>
    <mergeCell ref="G158:H158"/>
    <mergeCell ref="G159:I159"/>
    <mergeCell ref="E160:F160"/>
    <mergeCell ref="G160:I160"/>
    <mergeCell ref="G161:I161"/>
    <mergeCell ref="A170:A173"/>
    <mergeCell ref="E170:F170"/>
    <mergeCell ref="G170:H170"/>
    <mergeCell ref="G171:I171"/>
    <mergeCell ref="E172:F172"/>
    <mergeCell ref="G172:I172"/>
    <mergeCell ref="G173:I173"/>
    <mergeCell ref="A166:A169"/>
    <mergeCell ref="E166:F166"/>
    <mergeCell ref="G166:H166"/>
    <mergeCell ref="G167:I167"/>
    <mergeCell ref="E168:F168"/>
    <mergeCell ref="G168:I168"/>
    <mergeCell ref="G169:I169"/>
    <mergeCell ref="A178:A181"/>
    <mergeCell ref="E178:F178"/>
    <mergeCell ref="G178:H178"/>
    <mergeCell ref="G179:I179"/>
    <mergeCell ref="E180:F180"/>
    <mergeCell ref="G180:I180"/>
    <mergeCell ref="G181:I181"/>
    <mergeCell ref="A174:A177"/>
    <mergeCell ref="E174:F174"/>
    <mergeCell ref="G174:H174"/>
    <mergeCell ref="G175:I175"/>
    <mergeCell ref="E176:F176"/>
    <mergeCell ref="G176:I176"/>
    <mergeCell ref="G177:I177"/>
    <mergeCell ref="A186:A189"/>
    <mergeCell ref="E186:F186"/>
    <mergeCell ref="G186:H186"/>
    <mergeCell ref="G187:I187"/>
    <mergeCell ref="E188:F188"/>
    <mergeCell ref="G188:I188"/>
    <mergeCell ref="G189:I189"/>
    <mergeCell ref="A182:A185"/>
    <mergeCell ref="E182:F182"/>
    <mergeCell ref="G182:H182"/>
    <mergeCell ref="G183:I183"/>
    <mergeCell ref="E184:F184"/>
    <mergeCell ref="G184:I184"/>
    <mergeCell ref="G185:I185"/>
    <mergeCell ref="A194:A197"/>
    <mergeCell ref="E194:F194"/>
    <mergeCell ref="G194:H194"/>
    <mergeCell ref="G195:I195"/>
    <mergeCell ref="E196:F196"/>
    <mergeCell ref="G196:I196"/>
    <mergeCell ref="G197:I197"/>
    <mergeCell ref="A190:A193"/>
    <mergeCell ref="E190:F190"/>
    <mergeCell ref="G190:H190"/>
    <mergeCell ref="G191:I191"/>
    <mergeCell ref="E192:F192"/>
    <mergeCell ref="G192:I192"/>
    <mergeCell ref="G193:I193"/>
    <mergeCell ref="A202:A205"/>
    <mergeCell ref="E202:F202"/>
    <mergeCell ref="G202:H202"/>
    <mergeCell ref="G203:I203"/>
    <mergeCell ref="E204:F204"/>
    <mergeCell ref="G204:I204"/>
    <mergeCell ref="G205:I205"/>
    <mergeCell ref="A198:A201"/>
    <mergeCell ref="E198:F198"/>
    <mergeCell ref="G198:H198"/>
    <mergeCell ref="G199:I199"/>
    <mergeCell ref="E200:F200"/>
    <mergeCell ref="G200:I200"/>
    <mergeCell ref="G201:I201"/>
    <mergeCell ref="A210:A213"/>
    <mergeCell ref="E210:F210"/>
    <mergeCell ref="G210:H210"/>
    <mergeCell ref="G211:I211"/>
    <mergeCell ref="E212:F212"/>
    <mergeCell ref="G212:I212"/>
    <mergeCell ref="G213:I213"/>
    <mergeCell ref="A206:A209"/>
    <mergeCell ref="E206:F206"/>
    <mergeCell ref="G206:H206"/>
    <mergeCell ref="G207:I207"/>
    <mergeCell ref="E208:F208"/>
    <mergeCell ref="G208:I208"/>
    <mergeCell ref="G209:I209"/>
    <mergeCell ref="A218:A221"/>
    <mergeCell ref="E218:F218"/>
    <mergeCell ref="G218:H218"/>
    <mergeCell ref="G219:I219"/>
    <mergeCell ref="E220:F220"/>
    <mergeCell ref="G220:I220"/>
    <mergeCell ref="G221:I221"/>
    <mergeCell ref="A214:A217"/>
    <mergeCell ref="E214:F214"/>
    <mergeCell ref="G214:H214"/>
    <mergeCell ref="G215:I215"/>
    <mergeCell ref="E216:F216"/>
    <mergeCell ref="G216:I216"/>
    <mergeCell ref="G217:I217"/>
    <mergeCell ref="A226:A229"/>
    <mergeCell ref="E226:F226"/>
    <mergeCell ref="G226:H226"/>
    <mergeCell ref="G227:I227"/>
    <mergeCell ref="E228:F228"/>
    <mergeCell ref="G228:I228"/>
    <mergeCell ref="G229:I229"/>
    <mergeCell ref="A222:A225"/>
    <mergeCell ref="E222:F222"/>
    <mergeCell ref="G222:H222"/>
    <mergeCell ref="G223:I223"/>
    <mergeCell ref="E224:F224"/>
    <mergeCell ref="G224:I224"/>
    <mergeCell ref="G225:I225"/>
    <mergeCell ref="A234:A237"/>
    <mergeCell ref="E234:F234"/>
    <mergeCell ref="G234:H234"/>
    <mergeCell ref="G235:I235"/>
    <mergeCell ref="E236:F236"/>
    <mergeCell ref="G236:I236"/>
    <mergeCell ref="G237:I237"/>
    <mergeCell ref="A230:A233"/>
    <mergeCell ref="E230:F230"/>
    <mergeCell ref="G230:H230"/>
    <mergeCell ref="G231:I231"/>
    <mergeCell ref="E232:F232"/>
    <mergeCell ref="G232:I232"/>
    <mergeCell ref="G233:I233"/>
    <mergeCell ref="A242:A245"/>
    <mergeCell ref="E242:F242"/>
    <mergeCell ref="G242:H242"/>
    <mergeCell ref="G243:I243"/>
    <mergeCell ref="E244:F244"/>
    <mergeCell ref="G244:I244"/>
    <mergeCell ref="G245:I245"/>
    <mergeCell ref="A238:A241"/>
    <mergeCell ref="E238:F238"/>
    <mergeCell ref="G238:H238"/>
    <mergeCell ref="G239:I239"/>
    <mergeCell ref="E240:F240"/>
    <mergeCell ref="G240:I240"/>
    <mergeCell ref="G241:I241"/>
    <mergeCell ref="A250:A253"/>
    <mergeCell ref="E250:F250"/>
    <mergeCell ref="G250:H250"/>
    <mergeCell ref="G251:I251"/>
    <mergeCell ref="E252:F252"/>
    <mergeCell ref="G252:I252"/>
    <mergeCell ref="G253:I253"/>
    <mergeCell ref="A246:A249"/>
    <mergeCell ref="E246:F246"/>
    <mergeCell ref="G246:H246"/>
    <mergeCell ref="G247:I247"/>
    <mergeCell ref="E248:F248"/>
    <mergeCell ref="G248:I248"/>
    <mergeCell ref="G249:I249"/>
    <mergeCell ref="A258:A261"/>
    <mergeCell ref="E258:F258"/>
    <mergeCell ref="G258:H258"/>
    <mergeCell ref="G259:I259"/>
    <mergeCell ref="E260:F260"/>
    <mergeCell ref="G260:I260"/>
    <mergeCell ref="G261:I261"/>
    <mergeCell ref="A254:A257"/>
    <mergeCell ref="E254:F254"/>
    <mergeCell ref="G254:H254"/>
    <mergeCell ref="G255:I255"/>
    <mergeCell ref="E256:F256"/>
    <mergeCell ref="G256:I256"/>
    <mergeCell ref="G257:I257"/>
    <mergeCell ref="A266:A269"/>
    <mergeCell ref="E266:F266"/>
    <mergeCell ref="G266:H266"/>
    <mergeCell ref="G267:I267"/>
    <mergeCell ref="E268:F268"/>
    <mergeCell ref="G268:I268"/>
    <mergeCell ref="G269:I269"/>
    <mergeCell ref="A262:A265"/>
    <mergeCell ref="E262:F262"/>
    <mergeCell ref="G262:H262"/>
    <mergeCell ref="G263:I263"/>
    <mergeCell ref="E264:F264"/>
    <mergeCell ref="G264:I264"/>
    <mergeCell ref="G265:I265"/>
    <mergeCell ref="A274:A277"/>
    <mergeCell ref="E274:F274"/>
    <mergeCell ref="G274:H274"/>
    <mergeCell ref="G275:I275"/>
    <mergeCell ref="E276:F276"/>
    <mergeCell ref="G276:I276"/>
    <mergeCell ref="G277:I277"/>
    <mergeCell ref="A270:A273"/>
    <mergeCell ref="E270:F270"/>
    <mergeCell ref="G270:H270"/>
    <mergeCell ref="G271:I271"/>
    <mergeCell ref="E272:F272"/>
    <mergeCell ref="G272:I272"/>
    <mergeCell ref="G273:I273"/>
    <mergeCell ref="A282:A285"/>
    <mergeCell ref="E282:F282"/>
    <mergeCell ref="G282:H282"/>
    <mergeCell ref="G283:I283"/>
    <mergeCell ref="E284:F284"/>
    <mergeCell ref="G284:I284"/>
    <mergeCell ref="G285:I285"/>
    <mergeCell ref="A278:A281"/>
    <mergeCell ref="E278:F278"/>
    <mergeCell ref="G278:H278"/>
    <mergeCell ref="G279:I279"/>
    <mergeCell ref="E280:F280"/>
    <mergeCell ref="G280:I280"/>
    <mergeCell ref="G281:I281"/>
    <mergeCell ref="A290:A293"/>
    <mergeCell ref="E290:F290"/>
    <mergeCell ref="G290:H290"/>
    <mergeCell ref="G291:I291"/>
    <mergeCell ref="E292:F292"/>
    <mergeCell ref="G292:I292"/>
    <mergeCell ref="G293:I293"/>
    <mergeCell ref="A286:A289"/>
    <mergeCell ref="E286:F286"/>
    <mergeCell ref="G286:H286"/>
    <mergeCell ref="G287:I287"/>
    <mergeCell ref="E288:F288"/>
    <mergeCell ref="G288:I288"/>
    <mergeCell ref="G289:I289"/>
    <mergeCell ref="A298:A301"/>
    <mergeCell ref="E298:F298"/>
    <mergeCell ref="G298:H298"/>
    <mergeCell ref="G299:I299"/>
    <mergeCell ref="E300:F300"/>
    <mergeCell ref="G300:I300"/>
    <mergeCell ref="G301:I301"/>
    <mergeCell ref="A294:A297"/>
    <mergeCell ref="E294:F294"/>
    <mergeCell ref="G294:H294"/>
    <mergeCell ref="G295:I295"/>
    <mergeCell ref="E296:F296"/>
    <mergeCell ref="G296:I296"/>
    <mergeCell ref="G297:I297"/>
    <mergeCell ref="A306:A309"/>
    <mergeCell ref="E306:F306"/>
    <mergeCell ref="G306:H306"/>
    <mergeCell ref="G307:I307"/>
    <mergeCell ref="E308:F308"/>
    <mergeCell ref="G308:I308"/>
    <mergeCell ref="G309:I309"/>
    <mergeCell ref="A302:A305"/>
    <mergeCell ref="E302:F302"/>
    <mergeCell ref="G302:H302"/>
    <mergeCell ref="G303:I303"/>
    <mergeCell ref="E304:F304"/>
    <mergeCell ref="G304:I304"/>
    <mergeCell ref="G305:I305"/>
    <mergeCell ref="A314:A317"/>
    <mergeCell ref="E314:F314"/>
    <mergeCell ref="G314:H314"/>
    <mergeCell ref="G315:I315"/>
    <mergeCell ref="E316:F316"/>
    <mergeCell ref="G316:I316"/>
    <mergeCell ref="G317:I317"/>
    <mergeCell ref="A310:A313"/>
    <mergeCell ref="E310:F310"/>
    <mergeCell ref="G310:H310"/>
    <mergeCell ref="G311:I311"/>
    <mergeCell ref="E312:F312"/>
    <mergeCell ref="G312:I312"/>
    <mergeCell ref="G313:I313"/>
    <mergeCell ref="A322:A325"/>
    <mergeCell ref="E322:F322"/>
    <mergeCell ref="G322:H322"/>
    <mergeCell ref="G323:I323"/>
    <mergeCell ref="E324:F324"/>
    <mergeCell ref="G324:I324"/>
    <mergeCell ref="G325:I325"/>
    <mergeCell ref="A318:A321"/>
    <mergeCell ref="E318:F318"/>
    <mergeCell ref="G318:H318"/>
    <mergeCell ref="G319:I319"/>
    <mergeCell ref="E320:F320"/>
    <mergeCell ref="G320:I320"/>
    <mergeCell ref="G321:I321"/>
    <mergeCell ref="A330:A333"/>
    <mergeCell ref="E330:F330"/>
    <mergeCell ref="G330:H330"/>
    <mergeCell ref="G331:I331"/>
    <mergeCell ref="E332:F332"/>
    <mergeCell ref="G332:I332"/>
    <mergeCell ref="G333:I333"/>
    <mergeCell ref="A326:A329"/>
    <mergeCell ref="E326:F326"/>
    <mergeCell ref="G326:H326"/>
    <mergeCell ref="G327:I327"/>
    <mergeCell ref="E328:F328"/>
    <mergeCell ref="G328:I328"/>
    <mergeCell ref="G329:I329"/>
    <mergeCell ref="A338:A341"/>
    <mergeCell ref="E338:F338"/>
    <mergeCell ref="G338:H338"/>
    <mergeCell ref="G339:I339"/>
    <mergeCell ref="E340:F340"/>
    <mergeCell ref="G340:I340"/>
    <mergeCell ref="G341:I341"/>
    <mergeCell ref="A334:A337"/>
    <mergeCell ref="E334:F334"/>
    <mergeCell ref="G334:H334"/>
    <mergeCell ref="G335:I335"/>
    <mergeCell ref="E336:F336"/>
    <mergeCell ref="G336:I336"/>
    <mergeCell ref="G337:I337"/>
    <mergeCell ref="A346:A349"/>
    <mergeCell ref="E346:F346"/>
    <mergeCell ref="G346:H346"/>
    <mergeCell ref="G347:I347"/>
    <mergeCell ref="E348:F348"/>
    <mergeCell ref="G348:I348"/>
    <mergeCell ref="G349:I349"/>
    <mergeCell ref="A342:A345"/>
    <mergeCell ref="E342:F342"/>
    <mergeCell ref="G342:H342"/>
    <mergeCell ref="G343:I343"/>
    <mergeCell ref="E344:F344"/>
    <mergeCell ref="G344:I344"/>
    <mergeCell ref="G345:I345"/>
    <mergeCell ref="A354:A357"/>
    <mergeCell ref="E354:F354"/>
    <mergeCell ref="G354:H354"/>
    <mergeCell ref="G355:I355"/>
    <mergeCell ref="E356:F356"/>
    <mergeCell ref="G356:I356"/>
    <mergeCell ref="G357:I357"/>
    <mergeCell ref="A350:A353"/>
    <mergeCell ref="E350:F350"/>
    <mergeCell ref="G350:H350"/>
    <mergeCell ref="G351:I351"/>
    <mergeCell ref="E352:F352"/>
    <mergeCell ref="G352:I352"/>
    <mergeCell ref="G353:I353"/>
    <mergeCell ref="A362:A365"/>
    <mergeCell ref="E362:F362"/>
    <mergeCell ref="G362:H362"/>
    <mergeCell ref="G363:I363"/>
    <mergeCell ref="E364:F364"/>
    <mergeCell ref="G364:I364"/>
    <mergeCell ref="G365:I365"/>
    <mergeCell ref="A358:A361"/>
    <mergeCell ref="E358:F358"/>
    <mergeCell ref="G358:H358"/>
    <mergeCell ref="G359:I359"/>
    <mergeCell ref="E360:F360"/>
    <mergeCell ref="G360:I360"/>
    <mergeCell ref="G361:I361"/>
    <mergeCell ref="A370:A373"/>
    <mergeCell ref="E370:F370"/>
    <mergeCell ref="G370:H370"/>
    <mergeCell ref="G371:I371"/>
    <mergeCell ref="E372:F372"/>
    <mergeCell ref="G372:I372"/>
    <mergeCell ref="G373:I373"/>
    <mergeCell ref="A366:A369"/>
    <mergeCell ref="E366:F366"/>
    <mergeCell ref="G366:H366"/>
    <mergeCell ref="G367:I367"/>
    <mergeCell ref="E368:F368"/>
    <mergeCell ref="G368:I368"/>
    <mergeCell ref="G369:I369"/>
    <mergeCell ref="A378:A381"/>
    <mergeCell ref="E378:F378"/>
    <mergeCell ref="G378:H378"/>
    <mergeCell ref="G379:I379"/>
    <mergeCell ref="E380:F380"/>
    <mergeCell ref="G380:I380"/>
    <mergeCell ref="G381:I381"/>
    <mergeCell ref="A374:A377"/>
    <mergeCell ref="E374:F374"/>
    <mergeCell ref="G374:H374"/>
    <mergeCell ref="G375:I375"/>
    <mergeCell ref="E376:F376"/>
    <mergeCell ref="G376:I376"/>
    <mergeCell ref="G377:I377"/>
    <mergeCell ref="A386:A389"/>
    <mergeCell ref="E386:F386"/>
    <mergeCell ref="G386:H386"/>
    <mergeCell ref="G387:I387"/>
    <mergeCell ref="E388:F388"/>
    <mergeCell ref="G388:I388"/>
    <mergeCell ref="G389:I389"/>
    <mergeCell ref="A382:A385"/>
    <mergeCell ref="E382:F382"/>
    <mergeCell ref="G382:H382"/>
    <mergeCell ref="G383:I383"/>
    <mergeCell ref="E384:F384"/>
    <mergeCell ref="G384:I384"/>
    <mergeCell ref="G385:I385"/>
    <mergeCell ref="A394:A397"/>
    <mergeCell ref="E394:F394"/>
    <mergeCell ref="G394:H394"/>
    <mergeCell ref="G395:I395"/>
    <mergeCell ref="E396:F396"/>
    <mergeCell ref="G396:I396"/>
    <mergeCell ref="G397:I397"/>
    <mergeCell ref="A390:A393"/>
    <mergeCell ref="E390:F390"/>
    <mergeCell ref="G390:H390"/>
    <mergeCell ref="G391:I391"/>
    <mergeCell ref="E392:F392"/>
    <mergeCell ref="G392:I392"/>
    <mergeCell ref="G393:I393"/>
    <mergeCell ref="A402:A405"/>
    <mergeCell ref="E402:F402"/>
    <mergeCell ref="G402:H402"/>
    <mergeCell ref="G403:I403"/>
    <mergeCell ref="E404:F404"/>
    <mergeCell ref="G404:I404"/>
    <mergeCell ref="G405:I405"/>
    <mergeCell ref="A398:A401"/>
    <mergeCell ref="E398:F398"/>
    <mergeCell ref="G398:H398"/>
    <mergeCell ref="G399:I399"/>
    <mergeCell ref="E400:F400"/>
    <mergeCell ref="G400:I400"/>
    <mergeCell ref="G401:I401"/>
    <mergeCell ref="A410:A413"/>
    <mergeCell ref="E410:F410"/>
    <mergeCell ref="G410:H410"/>
    <mergeCell ref="G411:I411"/>
    <mergeCell ref="E412:F412"/>
    <mergeCell ref="G412:I412"/>
    <mergeCell ref="G413:I413"/>
    <mergeCell ref="A406:A409"/>
    <mergeCell ref="E406:F406"/>
    <mergeCell ref="G406:H406"/>
    <mergeCell ref="G407:I407"/>
    <mergeCell ref="E408:F408"/>
    <mergeCell ref="G408:I408"/>
    <mergeCell ref="G409:I409"/>
  </mergeCells>
  <dataValidations count="32">
    <dataValidation allowBlank="1" showInputMessage="1" showErrorMessage="1" promptTitle="Benefit Source" prompt="List the benefit source here." sqref="G15 G411:I411 G21:I21 G25:I25 G23:I23 G19:I19 G29:I29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27:I2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Page Number" prompt="Enter page number referentially to the other pages in this workbook." sqref="K7"/>
    <dataValidation allowBlank="1" showInputMessage="1" showErrorMessage="1" promptTitle="Of Pages" prompt="Enter total number of pages in workbook." sqref="L7"/>
    <dataValidation allowBlank="1" showInputMessage="1" showErrorMessage="1" promptTitle="Reporting Agency Name" prompt="Delete contents of this cell and enter reporting agency name." sqref="B9:F9"/>
    <dataValidation allowBlank="1" showInputMessage="1" showErrorMessage="1" promptTitle="Sub-Agency Name" prompt="Delete contents and enter sub-agency name.  If there is no sub-agency, then delete this cell." sqref="B10:F10"/>
    <dataValidation allowBlank="1" showInputMessage="1" showErrorMessage="1" promptTitle="Agency Contact Name" prompt="Delete contents of this cell and enter agency contact's name" sqref="C11"/>
    <dataValidation allowBlank="1" showInputMessage="1" showErrorMessage="1" promptTitle="Agency Contact Email" prompt="Delete contents of this cell and replace with agency contact's email address." sqref="D11:F11"/>
    <dataValidation allowBlank="1" showInputMessage="1" showErrorMessage="1" promptTitle="Traveler Name " prompt="List traveler's first and last name here." sqref="B15"/>
    <dataValidation allowBlank="1" showInputMessage="1" showErrorMessage="1" promptTitle="Event Description" prompt="Provide event description (e.g. title of the conference) here." sqref="C15 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dataValidation type="date" allowBlank="1" showInputMessage="1" showErrorMessage="1" errorTitle="Text Entered Not Valid" error="Please enter date using standardized format MM/DD/YYYY." promptTitle="Event Beginning Date" prompt="Insert event beginning date using the format MM/DD/YYYY here._x000a_" sqref="D15 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formula1>40179</formula1>
      <formula2>73051</formula2>
    </dataValidation>
    <dataValidation allowBlank="1" showInputMessage="1" showErrorMessage="1" promptTitle="Location " prompt="List location of event here." sqref="F15 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dataValidation allowBlank="1" showInputMessage="1" showErrorMessage="1" promptTitle="Traveler Title" prompt="List traveler's title here." sqref="B17 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dataValidation allowBlank="1" showInputMessage="1" showErrorMessage="1" promptTitle="Event Sponsor" prompt="List the event sponsor here." sqref="C17 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dataValidation type="date" allowBlank="1" showInputMessage="1" showErrorMessage="1" errorTitle="Data Entry Error" error="Please enter date using MM/DD/YYYY" promptTitle="Event Ending Date" prompt="List Event ending date here using the format MM/DD/YYYY." sqref="D17 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formula1>40179</formula1>
      <formula2>73051</formula2>
    </dataValidation>
    <dataValidation allowBlank="1" showInputMessage="1" showErrorMessage="1" promptTitle="Travel Date(s)" prompt="List the dates of travel here expressed in the format MM/DD/YYYY-MM/DD/YYYY." sqref="F17 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dataValidation allowBlank="1" showInputMessage="1" showErrorMessage="1" promptTitle="Benefit#1 Description" prompt="Benefit Description for Entry #1 is listed here." sqref="J14:J15 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dataValidation allowBlank="1" showInputMessage="1" showErrorMessage="1" promptTitle="Benefit #1 Total Amount" prompt="The total amount of Benefit #1 is entered here." sqref="M14:M15 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dataValidation allowBlank="1" showInputMessage="1" showErrorMessage="1" promptTitle="Benefit #2 Description" prompt="Benefit #2 description is listed here" sqref="J16 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dataValidation allowBlank="1" showInputMessage="1" showErrorMessage="1" promptTitle="Benefit #2 Total Amount" prompt="The total amount of Benefit #2 is entered here." sqref="M16 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dataValidation allowBlank="1" showInputMessage="1" showErrorMessage="1" promptTitle="Benefit #3 Total Amount" prompt="The total amount of Benefit #3 is entered here." sqref="M17 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dataValidation allowBlank="1" showInputMessage="1" showErrorMessage="1" promptTitle="Benefit #3 Description" prompt="Benefit #3 description is listed here" sqref="J17 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dataValidation allowBlank="1" showInputMessage="1" showErrorMessage="1" promptTitle="Benefit #1--Payment by Check" prompt="If there is a benefit #1 and it was paid by check, mark an x in this cell._x000a_" sqref="K14:K15 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dataValidation allowBlank="1" showInputMessage="1" showErrorMessage="1" promptTitle="Benefit #2--Payment by Check" prompt="If there is a benefit #2 and it was paid by check, mark an x in this cell._x000a_" sqref="K16 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dataValidation allowBlank="1" showInputMessage="1" showErrorMessage="1" promptTitle="Benefit #3--Payment by Check" prompt="If there is a benefit #3 and it was paid by check, mark an x in this cell._x000a_" sqref="K17 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dataValidation allowBlank="1" showInputMessage="1" showErrorMessage="1" promptTitle="Benefit #1- Payment in-kind" prompt="If there is a benefit #1 and it was paid in-kind, mark this box with an  x._x000a_" sqref="L14:L15 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dataValidation allowBlank="1" showInputMessage="1" showErrorMessage="1" promptTitle="Benefit #2- Payment in-kind" prompt="If there is a benefit #2 and it was paid in-kind, mark this box with an  x._x000a_" sqref="L16 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dataValidation allowBlank="1" showInputMessage="1" showErrorMessage="1" promptTitle="Benefit #3- Payment in-kind" prompt="If there is a benefit #3 and it was paid in-kind, mark this box with an  x._x000a_" sqref="L17 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dataValidation allowBlank="1" showInputMessage="1" showErrorMessage="1" promptTitle="Next Traveler Name " prompt="List traveler's first and last name here." sqref="B19 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dataValidation allowBlank="1" showInputMessage="1" showErrorMessage="1" promptTitle="Indicate Reporting Period" prompt="Mark an X in this box if you are reporting for the period October 1st-March 31st." sqref="G9:G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Negative Report" prompt="Mark an X in this box if you are submitting a negative report for this reporting period." sqref="K9:K11"/>
  </dataValidations>
  <hyperlinks>
    <hyperlink ref="D11" r:id="rId1"/>
  </hyperlinks>
  <pageMargins left="0.7" right="0.7" top="0" bottom="0.25" header="0.3" footer="0.3"/>
  <pageSetup fitToHeight="0" orientation="landscape" blackAndWhite="1" horizontalDpi="1200" verticalDpi="1200"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8"/>
  <sheetViews>
    <sheetView topLeftCell="A5" workbookViewId="0">
      <selection activeCell="P16" sqref="P16"/>
    </sheetView>
  </sheetViews>
  <sheetFormatPr defaultRowHeight="13.2" x14ac:dyDescent="0.25"/>
  <cols>
    <col min="1" max="1" width="3.88671875" style="19" customWidth="1"/>
    <col min="2" max="2" width="16.109375" style="19" customWidth="1"/>
    <col min="3" max="3" width="17.6640625" style="19" customWidth="1"/>
    <col min="4" max="4" width="14.44140625" style="19" customWidth="1"/>
    <col min="5" max="5" width="18.6640625" style="19" hidden="1" customWidth="1"/>
    <col min="6" max="6" width="14.88671875" style="19" customWidth="1"/>
    <col min="7" max="7" width="3" style="19" customWidth="1"/>
    <col min="8" max="8" width="11.33203125" style="19" customWidth="1"/>
    <col min="9" max="9" width="3" style="19" customWidth="1"/>
    <col min="10" max="10" width="12.33203125" style="19" customWidth="1"/>
    <col min="11" max="11" width="9.109375" style="19" customWidth="1"/>
    <col min="12" max="12" width="8.88671875" style="19" customWidth="1"/>
    <col min="13" max="13" width="8" style="19" customWidth="1"/>
    <col min="14" max="14" width="0.109375" style="19" customWidth="1"/>
    <col min="15" max="15" width="8.88671875" style="19"/>
    <col min="16" max="16" width="20.33203125" style="19" bestFit="1" customWidth="1"/>
    <col min="17" max="20" width="8.88671875" style="19"/>
    <col min="21" max="21" width="9.44140625" style="19" customWidth="1"/>
    <col min="22" max="22" width="13.6640625" style="101" customWidth="1"/>
    <col min="23" max="16384" width="8.88671875" style="19"/>
  </cols>
  <sheetData>
    <row r="1" spans="1:19" s="19" customFormat="1" hidden="1" x14ac:dyDescent="0.25"/>
    <row r="2" spans="1:19" s="19" customFormat="1" x14ac:dyDescent="0.25">
      <c r="J2" s="795" t="s">
        <v>5581</v>
      </c>
      <c r="K2" s="796"/>
      <c r="L2" s="796"/>
      <c r="M2" s="796"/>
      <c r="P2" s="798"/>
      <c r="Q2" s="798"/>
      <c r="R2" s="798"/>
      <c r="S2" s="798"/>
    </row>
    <row r="3" spans="1:19" s="19" customFormat="1" x14ac:dyDescent="0.25">
      <c r="J3" s="796"/>
      <c r="K3" s="796"/>
      <c r="L3" s="796"/>
      <c r="M3" s="796"/>
      <c r="P3" s="799"/>
      <c r="Q3" s="799"/>
      <c r="R3" s="799"/>
      <c r="S3" s="799"/>
    </row>
    <row r="4" spans="1:19" s="19" customFormat="1" ht="13.8" thickBot="1" x14ac:dyDescent="0.3">
      <c r="A4" s="22"/>
      <c r="B4" s="22"/>
      <c r="C4" s="22"/>
      <c r="D4" s="22"/>
      <c r="E4" s="22"/>
      <c r="F4" s="22"/>
      <c r="G4" s="22"/>
      <c r="H4" s="22"/>
      <c r="I4" s="22"/>
      <c r="J4" s="797"/>
      <c r="K4" s="797"/>
      <c r="L4" s="797"/>
      <c r="M4" s="797"/>
      <c r="P4" s="800"/>
      <c r="Q4" s="800"/>
      <c r="R4" s="800"/>
      <c r="S4" s="800"/>
    </row>
    <row r="5" spans="1:19" s="19" customFormat="1" ht="30" customHeight="1" thickTop="1" thickBot="1" x14ac:dyDescent="0.3">
      <c r="A5" s="801" t="str">
        <f>"1353 Travel Report for "&amp;B9&amp;", "&amp;B10&amp;" for the reporting period "&amp;"Oct 18 - March19"</f>
        <v>1353 Travel Report for Health and Human Services, SAMHSA for the reporting period Oct 18 - March19</v>
      </c>
      <c r="B5" s="802"/>
      <c r="C5" s="802"/>
      <c r="D5" s="802"/>
      <c r="E5" s="802"/>
      <c r="F5" s="802"/>
      <c r="G5" s="802"/>
      <c r="H5" s="802"/>
      <c r="I5" s="802"/>
      <c r="J5" s="802"/>
      <c r="K5" s="802"/>
      <c r="L5" s="802"/>
      <c r="M5" s="802"/>
      <c r="N5" s="24"/>
      <c r="O5" s="22"/>
      <c r="Q5" s="25"/>
    </row>
    <row r="6" spans="1:19" s="19" customFormat="1" ht="13.5" customHeight="1" thickTop="1" x14ac:dyDescent="0.25">
      <c r="A6" s="803" t="s">
        <v>12</v>
      </c>
      <c r="B6" s="805" t="s">
        <v>1</v>
      </c>
      <c r="C6" s="806"/>
      <c r="D6" s="806"/>
      <c r="E6" s="806"/>
      <c r="F6" s="806"/>
      <c r="G6" s="806"/>
      <c r="H6" s="806"/>
      <c r="I6" s="806"/>
      <c r="J6" s="807"/>
      <c r="K6" s="26" t="s">
        <v>2</v>
      </c>
      <c r="L6" s="26" t="s">
        <v>3</v>
      </c>
      <c r="M6" s="26" t="s">
        <v>4</v>
      </c>
      <c r="N6" s="29"/>
      <c r="O6" s="22"/>
    </row>
    <row r="7" spans="1:19" s="19" customFormat="1" ht="20.25" customHeight="1" thickBot="1" x14ac:dyDescent="0.3">
      <c r="A7" s="803"/>
      <c r="B7" s="808"/>
      <c r="C7" s="809"/>
      <c r="D7" s="809"/>
      <c r="E7" s="809"/>
      <c r="F7" s="809"/>
      <c r="G7" s="809"/>
      <c r="H7" s="809"/>
      <c r="I7" s="809"/>
      <c r="J7" s="810"/>
      <c r="K7" s="107">
        <v>1</v>
      </c>
      <c r="L7" s="108">
        <v>1</v>
      </c>
      <c r="M7" s="109">
        <v>2019</v>
      </c>
      <c r="N7" s="33"/>
      <c r="O7" s="22"/>
    </row>
    <row r="8" spans="1:19" s="19" customFormat="1" ht="27.75" customHeight="1" thickTop="1" thickBot="1" x14ac:dyDescent="0.3">
      <c r="A8" s="803"/>
      <c r="B8" s="811" t="s">
        <v>5617</v>
      </c>
      <c r="C8" s="812"/>
      <c r="D8" s="812"/>
      <c r="E8" s="812"/>
      <c r="F8" s="812"/>
      <c r="G8" s="813"/>
      <c r="H8" s="813"/>
      <c r="I8" s="813"/>
      <c r="J8" s="813"/>
      <c r="K8" s="813"/>
      <c r="L8" s="812"/>
      <c r="M8" s="812"/>
      <c r="N8" s="814"/>
      <c r="O8" s="22"/>
    </row>
    <row r="9" spans="1:19" s="19" customFormat="1" ht="18" customHeight="1" thickTop="1" x14ac:dyDescent="0.3">
      <c r="A9" s="803"/>
      <c r="B9" s="815" t="s">
        <v>7</v>
      </c>
      <c r="C9" s="790"/>
      <c r="D9" s="790"/>
      <c r="E9" s="790"/>
      <c r="F9" s="790"/>
      <c r="G9" s="816" t="s">
        <v>31</v>
      </c>
      <c r="H9" s="648" t="s">
        <v>5618</v>
      </c>
      <c r="I9" s="819" t="s">
        <v>32</v>
      </c>
      <c r="J9" s="654" t="s">
        <v>5619</v>
      </c>
      <c r="K9" s="657"/>
      <c r="L9" s="660" t="s">
        <v>5620</v>
      </c>
      <c r="M9" s="661"/>
      <c r="N9" s="34"/>
      <c r="O9" s="35"/>
      <c r="P9" s="22"/>
    </row>
    <row r="10" spans="1:19" s="19" customFormat="1" ht="15.75" customHeight="1" x14ac:dyDescent="0.25">
      <c r="A10" s="803"/>
      <c r="B10" s="789" t="s">
        <v>7954</v>
      </c>
      <c r="C10" s="790"/>
      <c r="D10" s="790"/>
      <c r="E10" s="790"/>
      <c r="F10" s="791"/>
      <c r="G10" s="817"/>
      <c r="H10" s="649"/>
      <c r="I10" s="820"/>
      <c r="J10" s="655"/>
      <c r="K10" s="658"/>
      <c r="L10" s="662"/>
      <c r="M10" s="661"/>
      <c r="N10" s="34"/>
      <c r="O10" s="35"/>
      <c r="P10" s="22"/>
    </row>
    <row r="11" spans="1:19" s="19" customFormat="1" ht="13.8" thickBot="1" x14ac:dyDescent="0.3">
      <c r="A11" s="803"/>
      <c r="B11" s="36" t="s">
        <v>11</v>
      </c>
      <c r="C11" s="37" t="s">
        <v>7955</v>
      </c>
      <c r="D11" s="945" t="s">
        <v>7956</v>
      </c>
      <c r="E11" s="793"/>
      <c r="F11" s="794"/>
      <c r="G11" s="818"/>
      <c r="H11" s="650"/>
      <c r="I11" s="821"/>
      <c r="J11" s="656"/>
      <c r="K11" s="659"/>
      <c r="L11" s="663"/>
      <c r="M11" s="664"/>
      <c r="N11" s="38"/>
      <c r="O11" s="35"/>
      <c r="P11" s="22"/>
    </row>
    <row r="12" spans="1:19" s="19" customFormat="1" ht="13.8" thickTop="1" x14ac:dyDescent="0.25">
      <c r="A12" s="803"/>
      <c r="B12" s="781" t="s">
        <v>5588</v>
      </c>
      <c r="C12" s="698" t="s">
        <v>14</v>
      </c>
      <c r="D12" s="696" t="s">
        <v>5589</v>
      </c>
      <c r="E12" s="717" t="s">
        <v>5590</v>
      </c>
      <c r="F12" s="718"/>
      <c r="G12" s="783" t="s">
        <v>17</v>
      </c>
      <c r="H12" s="784"/>
      <c r="I12" s="785"/>
      <c r="J12" s="698" t="s">
        <v>18</v>
      </c>
      <c r="K12" s="692" t="s">
        <v>19</v>
      </c>
      <c r="L12" s="694" t="s">
        <v>5591</v>
      </c>
      <c r="M12" s="696" t="s">
        <v>21</v>
      </c>
      <c r="N12" s="39"/>
      <c r="O12" s="22"/>
    </row>
    <row r="13" spans="1:19" s="19" customFormat="1" ht="34.5" customHeight="1" thickBot="1" x14ac:dyDescent="0.3">
      <c r="A13" s="804"/>
      <c r="B13" s="782"/>
      <c r="C13" s="715"/>
      <c r="D13" s="716"/>
      <c r="E13" s="719"/>
      <c r="F13" s="720"/>
      <c r="G13" s="786"/>
      <c r="H13" s="787"/>
      <c r="I13" s="788"/>
      <c r="J13" s="763"/>
      <c r="K13" s="764"/>
      <c r="L13" s="1102"/>
      <c r="M13" s="763"/>
      <c r="N13" s="40"/>
      <c r="O13" s="22"/>
    </row>
    <row r="14" spans="1:19" s="19" customFormat="1" ht="21.6" thickTop="1" thickBot="1" x14ac:dyDescent="0.3">
      <c r="A14" s="768" t="s">
        <v>5592</v>
      </c>
      <c r="B14" s="286" t="s">
        <v>22</v>
      </c>
      <c r="C14" s="286" t="s">
        <v>23</v>
      </c>
      <c r="D14" s="286" t="s">
        <v>5593</v>
      </c>
      <c r="E14" s="946" t="s">
        <v>5594</v>
      </c>
      <c r="F14" s="946"/>
      <c r="G14" s="837" t="s">
        <v>17</v>
      </c>
      <c r="H14" s="771"/>
      <c r="I14" s="281"/>
      <c r="J14" s="466"/>
      <c r="K14" s="466"/>
      <c r="L14" s="466"/>
      <c r="M14" s="466"/>
      <c r="N14" s="94"/>
    </row>
    <row r="15" spans="1:19" s="19" customFormat="1" ht="21" thickBot="1" x14ac:dyDescent="0.3">
      <c r="A15" s="769"/>
      <c r="B15" s="48" t="s">
        <v>5595</v>
      </c>
      <c r="C15" s="48" t="s">
        <v>5596</v>
      </c>
      <c r="D15" s="355">
        <v>40766</v>
      </c>
      <c r="E15" s="50"/>
      <c r="F15" s="467" t="s">
        <v>5597</v>
      </c>
      <c r="G15" s="774" t="s">
        <v>5598</v>
      </c>
      <c r="H15" s="775"/>
      <c r="I15" s="776"/>
      <c r="J15" s="352" t="s">
        <v>5599</v>
      </c>
      <c r="K15" s="53"/>
      <c r="L15" s="45" t="s">
        <v>32</v>
      </c>
      <c r="M15" s="468">
        <v>280</v>
      </c>
      <c r="N15" s="94"/>
      <c r="O15" s="22"/>
    </row>
    <row r="16" spans="1:19" s="19" customFormat="1" ht="21" thickBot="1" x14ac:dyDescent="0.3">
      <c r="A16" s="769"/>
      <c r="B16" s="282" t="s">
        <v>34</v>
      </c>
      <c r="C16" s="282" t="s">
        <v>35</v>
      </c>
      <c r="D16" s="282" t="s">
        <v>5600</v>
      </c>
      <c r="E16" s="777" t="s">
        <v>5601</v>
      </c>
      <c r="F16" s="777"/>
      <c r="G16" s="709"/>
      <c r="H16" s="710"/>
      <c r="I16" s="711"/>
      <c r="J16" s="58" t="s">
        <v>5646</v>
      </c>
      <c r="K16" s="45" t="s">
        <v>32</v>
      </c>
      <c r="L16" s="59"/>
      <c r="M16" s="469">
        <v>825</v>
      </c>
      <c r="N16" s="39"/>
    </row>
    <row r="17" spans="1:22" ht="13.8" thickBot="1" x14ac:dyDescent="0.3">
      <c r="A17" s="770"/>
      <c r="B17" s="61" t="s">
        <v>5603</v>
      </c>
      <c r="C17" s="61" t="s">
        <v>5604</v>
      </c>
      <c r="D17" s="355">
        <v>40767</v>
      </c>
      <c r="E17" s="62" t="s">
        <v>5605</v>
      </c>
      <c r="F17" s="467" t="s">
        <v>5606</v>
      </c>
      <c r="G17" s="778"/>
      <c r="H17" s="779"/>
      <c r="I17" s="780"/>
      <c r="J17" s="470" t="s">
        <v>5607</v>
      </c>
      <c r="K17" s="444"/>
      <c r="L17" s="444" t="s">
        <v>32</v>
      </c>
      <c r="M17" s="471">
        <v>120</v>
      </c>
      <c r="N17" s="94"/>
      <c r="V17" s="19"/>
    </row>
    <row r="18" spans="1:22" ht="23.25" customHeight="1" thickTop="1" x14ac:dyDescent="0.25">
      <c r="A18" s="834">
        <f>1</f>
        <v>1</v>
      </c>
      <c r="B18" s="283" t="s">
        <v>22</v>
      </c>
      <c r="C18" s="283" t="s">
        <v>23</v>
      </c>
      <c r="D18" s="283" t="s">
        <v>5593</v>
      </c>
      <c r="E18" s="837" t="s">
        <v>5594</v>
      </c>
      <c r="F18" s="837"/>
      <c r="G18" s="735" t="s">
        <v>17</v>
      </c>
      <c r="H18" s="736"/>
      <c r="I18" s="737"/>
      <c r="J18" s="138" t="s">
        <v>5608</v>
      </c>
      <c r="K18" s="139"/>
      <c r="L18" s="139"/>
      <c r="M18" s="140"/>
      <c r="N18" s="94"/>
      <c r="V18" s="472"/>
    </row>
    <row r="19" spans="1:22" ht="20.399999999999999" x14ac:dyDescent="0.25">
      <c r="A19" s="1094"/>
      <c r="B19" s="142" t="s">
        <v>7957</v>
      </c>
      <c r="C19" s="142" t="s">
        <v>7958</v>
      </c>
      <c r="D19" s="473">
        <v>43594</v>
      </c>
      <c r="E19" s="142"/>
      <c r="F19" s="142" t="s">
        <v>7959</v>
      </c>
      <c r="G19" s="1091" t="s">
        <v>7960</v>
      </c>
      <c r="H19" s="1092"/>
      <c r="I19" s="1093"/>
      <c r="J19" s="78" t="s">
        <v>5599</v>
      </c>
      <c r="K19" s="78"/>
      <c r="L19" s="78" t="s">
        <v>32</v>
      </c>
      <c r="M19" s="145">
        <v>257.10000000000002</v>
      </c>
      <c r="N19" s="94"/>
      <c r="V19" s="474"/>
    </row>
    <row r="20" spans="1:22" ht="20.399999999999999" x14ac:dyDescent="0.25">
      <c r="A20" s="1094"/>
      <c r="B20" s="285" t="s">
        <v>34</v>
      </c>
      <c r="C20" s="285" t="s">
        <v>35</v>
      </c>
      <c r="D20" s="285" t="s">
        <v>5600</v>
      </c>
      <c r="E20" s="840" t="s">
        <v>5601</v>
      </c>
      <c r="F20" s="840"/>
      <c r="G20" s="730"/>
      <c r="H20" s="731"/>
      <c r="I20" s="732"/>
      <c r="J20" s="149" t="s">
        <v>5646</v>
      </c>
      <c r="K20" s="82"/>
      <c r="L20" s="82" t="s">
        <v>32</v>
      </c>
      <c r="M20" s="150">
        <v>505.4</v>
      </c>
      <c r="N20" s="94"/>
      <c r="V20" s="73"/>
    </row>
    <row r="21" spans="1:22" ht="13.8" thickBot="1" x14ac:dyDescent="0.3">
      <c r="A21" s="1095"/>
      <c r="B21" s="152" t="s">
        <v>7961</v>
      </c>
      <c r="C21" s="152" t="s">
        <v>7960</v>
      </c>
      <c r="D21" s="207">
        <v>43595</v>
      </c>
      <c r="E21" s="154" t="s">
        <v>5605</v>
      </c>
      <c r="F21" s="467" t="s">
        <v>5606</v>
      </c>
      <c r="G21" s="738"/>
      <c r="H21" s="739"/>
      <c r="I21" s="740"/>
      <c r="J21" s="149" t="s">
        <v>5631</v>
      </c>
      <c r="K21" s="82"/>
      <c r="L21" s="82"/>
      <c r="M21" s="150"/>
      <c r="N21" s="94"/>
      <c r="V21" s="73"/>
    </row>
    <row r="22" spans="1:22" ht="21.6" thickTop="1" thickBot="1" x14ac:dyDescent="0.3">
      <c r="A22" s="834">
        <f>A18+1</f>
        <v>2</v>
      </c>
      <c r="B22" s="283" t="s">
        <v>22</v>
      </c>
      <c r="C22" s="283" t="s">
        <v>23</v>
      </c>
      <c r="D22" s="283" t="s">
        <v>5593</v>
      </c>
      <c r="E22" s="837" t="s">
        <v>5594</v>
      </c>
      <c r="F22" s="837"/>
      <c r="G22" s="837" t="s">
        <v>17</v>
      </c>
      <c r="H22" s="771"/>
      <c r="I22" s="281"/>
      <c r="J22" s="138" t="s">
        <v>5608</v>
      </c>
      <c r="K22" s="139"/>
      <c r="L22" s="139"/>
      <c r="M22" s="140"/>
      <c r="N22" s="94"/>
      <c r="V22" s="73"/>
    </row>
    <row r="23" spans="1:22" ht="13.8" thickBot="1" x14ac:dyDescent="0.3">
      <c r="A23" s="750"/>
      <c r="B23" s="142"/>
      <c r="C23" s="142"/>
      <c r="D23" s="473"/>
      <c r="E23" s="142"/>
      <c r="F23" s="142"/>
      <c r="G23" s="1091"/>
      <c r="H23" s="1092"/>
      <c r="I23" s="1093"/>
      <c r="J23" s="78" t="s">
        <v>5608</v>
      </c>
      <c r="K23" s="78"/>
      <c r="L23" s="78"/>
      <c r="M23" s="145"/>
      <c r="N23" s="94"/>
      <c r="V23" s="73"/>
    </row>
    <row r="24" spans="1:22" ht="21" thickBot="1" x14ac:dyDescent="0.3">
      <c r="A24" s="750"/>
      <c r="B24" s="285" t="s">
        <v>34</v>
      </c>
      <c r="C24" s="285" t="s">
        <v>35</v>
      </c>
      <c r="D24" s="285" t="s">
        <v>5600</v>
      </c>
      <c r="E24" s="840" t="s">
        <v>5601</v>
      </c>
      <c r="F24" s="840"/>
      <c r="G24" s="730"/>
      <c r="H24" s="731"/>
      <c r="I24" s="732"/>
      <c r="J24" s="149" t="s">
        <v>5630</v>
      </c>
      <c r="K24" s="82"/>
      <c r="L24" s="82"/>
      <c r="M24" s="150"/>
      <c r="N24" s="94"/>
      <c r="V24" s="73"/>
    </row>
    <row r="25" spans="1:22" ht="13.8" thickBot="1" x14ac:dyDescent="0.3">
      <c r="A25" s="842"/>
      <c r="B25" s="152"/>
      <c r="C25" s="152"/>
      <c r="D25" s="153"/>
      <c r="E25" s="154" t="s">
        <v>5605</v>
      </c>
      <c r="F25" s="155"/>
      <c r="G25" s="778"/>
      <c r="H25" s="779"/>
      <c r="I25" s="780"/>
      <c r="J25" s="149" t="s">
        <v>5631</v>
      </c>
      <c r="K25" s="82"/>
      <c r="L25" s="82"/>
      <c r="M25" s="150"/>
      <c r="N25" s="94"/>
      <c r="V25" s="73"/>
    </row>
    <row r="26" spans="1:22" ht="21.6" thickTop="1" thickBot="1" x14ac:dyDescent="0.3">
      <c r="A26" s="834">
        <f>A22+1</f>
        <v>3</v>
      </c>
      <c r="B26" s="283" t="s">
        <v>22</v>
      </c>
      <c r="C26" s="283" t="s">
        <v>23</v>
      </c>
      <c r="D26" s="283" t="s">
        <v>5593</v>
      </c>
      <c r="E26" s="837" t="s">
        <v>5594</v>
      </c>
      <c r="F26" s="837"/>
      <c r="G26" s="837" t="s">
        <v>17</v>
      </c>
      <c r="H26" s="771"/>
      <c r="I26" s="281"/>
      <c r="J26" s="138" t="s">
        <v>5608</v>
      </c>
      <c r="K26" s="139"/>
      <c r="L26" s="139"/>
      <c r="M26" s="140"/>
      <c r="N26" s="94"/>
      <c r="V26" s="73"/>
    </row>
    <row r="27" spans="1:22" ht="13.8" thickBot="1" x14ac:dyDescent="0.3">
      <c r="A27" s="750"/>
      <c r="B27" s="142"/>
      <c r="C27" s="142"/>
      <c r="D27" s="473"/>
      <c r="E27" s="142"/>
      <c r="F27" s="142"/>
      <c r="G27" s="1091"/>
      <c r="H27" s="1092"/>
      <c r="I27" s="1093"/>
      <c r="J27" s="78" t="s">
        <v>5608</v>
      </c>
      <c r="K27" s="78"/>
      <c r="L27" s="78"/>
      <c r="M27" s="145"/>
      <c r="N27" s="94"/>
      <c r="V27" s="73"/>
    </row>
    <row r="28" spans="1:22" ht="21" thickBot="1" x14ac:dyDescent="0.3">
      <c r="A28" s="750"/>
      <c r="B28" s="285" t="s">
        <v>34</v>
      </c>
      <c r="C28" s="285" t="s">
        <v>35</v>
      </c>
      <c r="D28" s="285" t="s">
        <v>5600</v>
      </c>
      <c r="E28" s="840" t="s">
        <v>5601</v>
      </c>
      <c r="F28" s="840"/>
      <c r="G28" s="730"/>
      <c r="H28" s="731"/>
      <c r="I28" s="732"/>
      <c r="J28" s="149" t="s">
        <v>5630</v>
      </c>
      <c r="K28" s="82"/>
      <c r="L28" s="82"/>
      <c r="M28" s="150"/>
      <c r="N28" s="94"/>
      <c r="V28" s="73"/>
    </row>
    <row r="29" spans="1:22" ht="13.8" thickBot="1" x14ac:dyDescent="0.3">
      <c r="A29" s="842"/>
      <c r="B29" s="152"/>
      <c r="C29" s="152"/>
      <c r="D29" s="153"/>
      <c r="E29" s="154" t="s">
        <v>5605</v>
      </c>
      <c r="F29" s="155"/>
      <c r="G29" s="778"/>
      <c r="H29" s="779"/>
      <c r="I29" s="780"/>
      <c r="J29" s="149" t="s">
        <v>5631</v>
      </c>
      <c r="K29" s="82"/>
      <c r="L29" s="82"/>
      <c r="M29" s="150"/>
      <c r="N29" s="94"/>
      <c r="V29" s="73"/>
    </row>
    <row r="30" spans="1:22" ht="21.6" thickTop="1" thickBot="1" x14ac:dyDescent="0.3">
      <c r="A30" s="834">
        <f t="shared" ref="A30" si="0">A26+1</f>
        <v>4</v>
      </c>
      <c r="B30" s="283" t="s">
        <v>22</v>
      </c>
      <c r="C30" s="283" t="s">
        <v>23</v>
      </c>
      <c r="D30" s="283" t="s">
        <v>5593</v>
      </c>
      <c r="E30" s="837" t="s">
        <v>5594</v>
      </c>
      <c r="F30" s="837"/>
      <c r="G30" s="837" t="s">
        <v>17</v>
      </c>
      <c r="H30" s="771"/>
      <c r="I30" s="281"/>
      <c r="J30" s="138" t="s">
        <v>5608</v>
      </c>
      <c r="K30" s="139"/>
      <c r="L30" s="139"/>
      <c r="M30" s="140"/>
      <c r="N30" s="94"/>
      <c r="V30" s="73"/>
    </row>
    <row r="31" spans="1:22" ht="13.8" thickBot="1" x14ac:dyDescent="0.3">
      <c r="A31" s="750"/>
      <c r="B31" s="142"/>
      <c r="C31" s="142"/>
      <c r="D31" s="473"/>
      <c r="E31" s="142"/>
      <c r="F31" s="142"/>
      <c r="G31" s="1091"/>
      <c r="H31" s="1092"/>
      <c r="I31" s="1093"/>
      <c r="J31" s="78" t="s">
        <v>5608</v>
      </c>
      <c r="K31" s="78"/>
      <c r="L31" s="78"/>
      <c r="M31" s="145"/>
      <c r="N31" s="94"/>
      <c r="V31" s="73"/>
    </row>
    <row r="32" spans="1:22" ht="21" thickBot="1" x14ac:dyDescent="0.3">
      <c r="A32" s="750"/>
      <c r="B32" s="285" t="s">
        <v>34</v>
      </c>
      <c r="C32" s="285" t="s">
        <v>35</v>
      </c>
      <c r="D32" s="285" t="s">
        <v>5600</v>
      </c>
      <c r="E32" s="840" t="s">
        <v>5601</v>
      </c>
      <c r="F32" s="840"/>
      <c r="G32" s="730"/>
      <c r="H32" s="731"/>
      <c r="I32" s="732"/>
      <c r="J32" s="149" t="s">
        <v>5630</v>
      </c>
      <c r="K32" s="82"/>
      <c r="L32" s="82"/>
      <c r="M32" s="150"/>
      <c r="N32" s="94"/>
      <c r="V32" s="73"/>
    </row>
    <row r="33" spans="1:22" ht="13.8" thickBot="1" x14ac:dyDescent="0.3">
      <c r="A33" s="842"/>
      <c r="B33" s="152"/>
      <c r="C33" s="152"/>
      <c r="D33" s="153"/>
      <c r="E33" s="154" t="s">
        <v>5605</v>
      </c>
      <c r="F33" s="155"/>
      <c r="G33" s="778"/>
      <c r="H33" s="779"/>
      <c r="I33" s="780"/>
      <c r="J33" s="149" t="s">
        <v>5631</v>
      </c>
      <c r="K33" s="82"/>
      <c r="L33" s="82"/>
      <c r="M33" s="150"/>
      <c r="N33" s="94"/>
      <c r="V33" s="73"/>
    </row>
    <row r="34" spans="1:22" ht="21.6" thickTop="1" thickBot="1" x14ac:dyDescent="0.3">
      <c r="A34" s="834">
        <f t="shared" ref="A34" si="1">A30+1</f>
        <v>5</v>
      </c>
      <c r="B34" s="283" t="s">
        <v>22</v>
      </c>
      <c r="C34" s="283" t="s">
        <v>23</v>
      </c>
      <c r="D34" s="283" t="s">
        <v>5593</v>
      </c>
      <c r="E34" s="837" t="s">
        <v>5594</v>
      </c>
      <c r="F34" s="837"/>
      <c r="G34" s="837" t="s">
        <v>17</v>
      </c>
      <c r="H34" s="771"/>
      <c r="I34" s="281"/>
      <c r="J34" s="138" t="s">
        <v>5608</v>
      </c>
      <c r="K34" s="139"/>
      <c r="L34" s="139"/>
      <c r="M34" s="140"/>
      <c r="N34" s="94"/>
      <c r="V34" s="73"/>
    </row>
    <row r="35" spans="1:22" ht="13.8" thickBot="1" x14ac:dyDescent="0.3">
      <c r="A35" s="750"/>
      <c r="B35" s="142"/>
      <c r="C35" s="142"/>
      <c r="D35" s="473"/>
      <c r="E35" s="142"/>
      <c r="F35" s="142"/>
      <c r="G35" s="1091"/>
      <c r="H35" s="1092"/>
      <c r="I35" s="1093"/>
      <c r="J35" s="78" t="s">
        <v>5608</v>
      </c>
      <c r="K35" s="78"/>
      <c r="L35" s="78"/>
      <c r="M35" s="145"/>
      <c r="N35" s="94"/>
      <c r="V35" s="73"/>
    </row>
    <row r="36" spans="1:22" ht="21" thickBot="1" x14ac:dyDescent="0.3">
      <c r="A36" s="750"/>
      <c r="B36" s="285" t="s">
        <v>34</v>
      </c>
      <c r="C36" s="285" t="s">
        <v>35</v>
      </c>
      <c r="D36" s="285" t="s">
        <v>5600</v>
      </c>
      <c r="E36" s="840" t="s">
        <v>5601</v>
      </c>
      <c r="F36" s="840"/>
      <c r="G36" s="730"/>
      <c r="H36" s="731"/>
      <c r="I36" s="732"/>
      <c r="J36" s="149" t="s">
        <v>5630</v>
      </c>
      <c r="K36" s="82"/>
      <c r="L36" s="82"/>
      <c r="M36" s="150"/>
      <c r="N36" s="94"/>
      <c r="V36" s="73"/>
    </row>
    <row r="37" spans="1:22" ht="13.8" thickBot="1" x14ac:dyDescent="0.3">
      <c r="A37" s="842"/>
      <c r="B37" s="152"/>
      <c r="C37" s="152"/>
      <c r="D37" s="153"/>
      <c r="E37" s="154" t="s">
        <v>5605</v>
      </c>
      <c r="F37" s="155"/>
      <c r="G37" s="778"/>
      <c r="H37" s="779"/>
      <c r="I37" s="780"/>
      <c r="J37" s="149" t="s">
        <v>5631</v>
      </c>
      <c r="K37" s="82"/>
      <c r="L37" s="82"/>
      <c r="M37" s="150"/>
      <c r="N37" s="94"/>
      <c r="V37" s="73"/>
    </row>
    <row r="38" spans="1:22" ht="21.6" thickTop="1" thickBot="1" x14ac:dyDescent="0.3">
      <c r="A38" s="834">
        <f t="shared" ref="A38" si="2">A34+1</f>
        <v>6</v>
      </c>
      <c r="B38" s="283" t="s">
        <v>22</v>
      </c>
      <c r="C38" s="283" t="s">
        <v>23</v>
      </c>
      <c r="D38" s="283" t="s">
        <v>5593</v>
      </c>
      <c r="E38" s="837" t="s">
        <v>5594</v>
      </c>
      <c r="F38" s="837"/>
      <c r="G38" s="837" t="s">
        <v>17</v>
      </c>
      <c r="H38" s="771"/>
      <c r="I38" s="281"/>
      <c r="J38" s="138" t="s">
        <v>5608</v>
      </c>
      <c r="K38" s="139"/>
      <c r="L38" s="139"/>
      <c r="M38" s="140"/>
      <c r="N38" s="94"/>
      <c r="V38" s="73"/>
    </row>
    <row r="39" spans="1:22" ht="13.8" thickBot="1" x14ac:dyDescent="0.3">
      <c r="A39" s="750"/>
      <c r="B39" s="142"/>
      <c r="C39" s="142"/>
      <c r="D39" s="473"/>
      <c r="E39" s="142"/>
      <c r="F39" s="142"/>
      <c r="G39" s="1091"/>
      <c r="H39" s="1092"/>
      <c r="I39" s="1093"/>
      <c r="J39" s="78" t="s">
        <v>5608</v>
      </c>
      <c r="K39" s="78"/>
      <c r="L39" s="78"/>
      <c r="M39" s="145"/>
      <c r="N39" s="94"/>
      <c r="V39" s="73"/>
    </row>
    <row r="40" spans="1:22" ht="21" thickBot="1" x14ac:dyDescent="0.3">
      <c r="A40" s="750"/>
      <c r="B40" s="285" t="s">
        <v>34</v>
      </c>
      <c r="C40" s="285" t="s">
        <v>35</v>
      </c>
      <c r="D40" s="285" t="s">
        <v>5600</v>
      </c>
      <c r="E40" s="840" t="s">
        <v>5601</v>
      </c>
      <c r="F40" s="840"/>
      <c r="G40" s="730"/>
      <c r="H40" s="731"/>
      <c r="I40" s="732"/>
      <c r="J40" s="149" t="s">
        <v>5630</v>
      </c>
      <c r="K40" s="82"/>
      <c r="L40" s="82"/>
      <c r="M40" s="150"/>
      <c r="N40" s="94"/>
      <c r="V40" s="73"/>
    </row>
    <row r="41" spans="1:22" ht="13.8" thickBot="1" x14ac:dyDescent="0.3">
      <c r="A41" s="842"/>
      <c r="B41" s="152"/>
      <c r="C41" s="152"/>
      <c r="D41" s="153"/>
      <c r="E41" s="154" t="s">
        <v>5605</v>
      </c>
      <c r="F41" s="155"/>
      <c r="G41" s="778"/>
      <c r="H41" s="779"/>
      <c r="I41" s="780"/>
      <c r="J41" s="149" t="s">
        <v>5631</v>
      </c>
      <c r="K41" s="82"/>
      <c r="L41" s="82"/>
      <c r="M41" s="150"/>
      <c r="N41" s="94"/>
      <c r="V41" s="73"/>
    </row>
    <row r="42" spans="1:22" ht="21.6" thickTop="1" thickBot="1" x14ac:dyDescent="0.3">
      <c r="A42" s="834">
        <f t="shared" ref="A42" si="3">A38+1</f>
        <v>7</v>
      </c>
      <c r="B42" s="283" t="s">
        <v>22</v>
      </c>
      <c r="C42" s="283" t="s">
        <v>23</v>
      </c>
      <c r="D42" s="283" t="s">
        <v>5593</v>
      </c>
      <c r="E42" s="837" t="s">
        <v>5594</v>
      </c>
      <c r="F42" s="837"/>
      <c r="G42" s="837" t="s">
        <v>17</v>
      </c>
      <c r="H42" s="771"/>
      <c r="I42" s="281"/>
      <c r="J42" s="138" t="s">
        <v>5608</v>
      </c>
      <c r="K42" s="139"/>
      <c r="L42" s="139"/>
      <c r="M42" s="140"/>
      <c r="N42" s="94"/>
      <c r="V42" s="73"/>
    </row>
    <row r="43" spans="1:22" ht="13.8" thickBot="1" x14ac:dyDescent="0.3">
      <c r="A43" s="750"/>
      <c r="B43" s="142"/>
      <c r="C43" s="142"/>
      <c r="D43" s="473"/>
      <c r="E43" s="142"/>
      <c r="F43" s="142"/>
      <c r="G43" s="1091"/>
      <c r="H43" s="1092"/>
      <c r="I43" s="1093"/>
      <c r="J43" s="78" t="s">
        <v>5608</v>
      </c>
      <c r="K43" s="78"/>
      <c r="L43" s="78"/>
      <c r="M43" s="145"/>
      <c r="N43" s="94"/>
      <c r="V43" s="73"/>
    </row>
    <row r="44" spans="1:22" ht="21" thickBot="1" x14ac:dyDescent="0.3">
      <c r="A44" s="750"/>
      <c r="B44" s="285" t="s">
        <v>34</v>
      </c>
      <c r="C44" s="285" t="s">
        <v>35</v>
      </c>
      <c r="D44" s="285" t="s">
        <v>5600</v>
      </c>
      <c r="E44" s="840" t="s">
        <v>5601</v>
      </c>
      <c r="F44" s="840"/>
      <c r="G44" s="730"/>
      <c r="H44" s="731"/>
      <c r="I44" s="732"/>
      <c r="J44" s="149" t="s">
        <v>5630</v>
      </c>
      <c r="K44" s="82"/>
      <c r="L44" s="82"/>
      <c r="M44" s="150"/>
      <c r="N44" s="94"/>
      <c r="V44" s="73"/>
    </row>
    <row r="45" spans="1:22" ht="13.8" thickBot="1" x14ac:dyDescent="0.3">
      <c r="A45" s="842"/>
      <c r="B45" s="152"/>
      <c r="C45" s="152"/>
      <c r="D45" s="153"/>
      <c r="E45" s="154" t="s">
        <v>5605</v>
      </c>
      <c r="F45" s="155"/>
      <c r="G45" s="778"/>
      <c r="H45" s="779"/>
      <c r="I45" s="780"/>
      <c r="J45" s="149" t="s">
        <v>5631</v>
      </c>
      <c r="K45" s="82"/>
      <c r="L45" s="82"/>
      <c r="M45" s="150"/>
      <c r="N45" s="94"/>
      <c r="V45" s="73"/>
    </row>
    <row r="46" spans="1:22" ht="21.6" thickTop="1" thickBot="1" x14ac:dyDescent="0.3">
      <c r="A46" s="834">
        <f t="shared" ref="A46" si="4">A42+1</f>
        <v>8</v>
      </c>
      <c r="B46" s="283" t="s">
        <v>22</v>
      </c>
      <c r="C46" s="283" t="s">
        <v>23</v>
      </c>
      <c r="D46" s="283" t="s">
        <v>5593</v>
      </c>
      <c r="E46" s="837" t="s">
        <v>5594</v>
      </c>
      <c r="F46" s="837"/>
      <c r="G46" s="837" t="s">
        <v>17</v>
      </c>
      <c r="H46" s="771"/>
      <c r="I46" s="281"/>
      <c r="J46" s="138" t="s">
        <v>5608</v>
      </c>
      <c r="K46" s="139"/>
      <c r="L46" s="139"/>
      <c r="M46" s="140"/>
      <c r="N46" s="94"/>
      <c r="V46" s="73"/>
    </row>
    <row r="47" spans="1:22" ht="13.8" thickBot="1" x14ac:dyDescent="0.3">
      <c r="A47" s="750"/>
      <c r="B47" s="142"/>
      <c r="C47" s="142"/>
      <c r="D47" s="473"/>
      <c r="E47" s="142"/>
      <c r="F47" s="142"/>
      <c r="G47" s="1091"/>
      <c r="H47" s="1092"/>
      <c r="I47" s="1093"/>
      <c r="J47" s="78" t="s">
        <v>5608</v>
      </c>
      <c r="K47" s="78"/>
      <c r="L47" s="78"/>
      <c r="M47" s="145"/>
      <c r="N47" s="94"/>
      <c r="V47" s="73"/>
    </row>
    <row r="48" spans="1:22" ht="21" thickBot="1" x14ac:dyDescent="0.3">
      <c r="A48" s="750"/>
      <c r="B48" s="285" t="s">
        <v>34</v>
      </c>
      <c r="C48" s="285" t="s">
        <v>35</v>
      </c>
      <c r="D48" s="285" t="s">
        <v>5600</v>
      </c>
      <c r="E48" s="840" t="s">
        <v>5601</v>
      </c>
      <c r="F48" s="840"/>
      <c r="G48" s="730"/>
      <c r="H48" s="731"/>
      <c r="I48" s="732"/>
      <c r="J48" s="149" t="s">
        <v>5630</v>
      </c>
      <c r="K48" s="82"/>
      <c r="L48" s="82"/>
      <c r="M48" s="150"/>
      <c r="N48" s="94"/>
      <c r="V48" s="73"/>
    </row>
    <row r="49" spans="1:22" ht="13.8" thickBot="1" x14ac:dyDescent="0.3">
      <c r="A49" s="842"/>
      <c r="B49" s="152"/>
      <c r="C49" s="152"/>
      <c r="D49" s="153"/>
      <c r="E49" s="154" t="s">
        <v>5605</v>
      </c>
      <c r="F49" s="155"/>
      <c r="G49" s="778"/>
      <c r="H49" s="779"/>
      <c r="I49" s="780"/>
      <c r="J49" s="149" t="s">
        <v>5631</v>
      </c>
      <c r="K49" s="82"/>
      <c r="L49" s="82"/>
      <c r="M49" s="150"/>
      <c r="N49" s="94"/>
      <c r="V49" s="73"/>
    </row>
    <row r="50" spans="1:22" ht="21.6" thickTop="1" thickBot="1" x14ac:dyDescent="0.3">
      <c r="A50" s="834">
        <f t="shared" ref="A50" si="5">A46+1</f>
        <v>9</v>
      </c>
      <c r="B50" s="283" t="s">
        <v>22</v>
      </c>
      <c r="C50" s="283" t="s">
        <v>23</v>
      </c>
      <c r="D50" s="283" t="s">
        <v>5593</v>
      </c>
      <c r="E50" s="837" t="s">
        <v>5594</v>
      </c>
      <c r="F50" s="837"/>
      <c r="G50" s="837" t="s">
        <v>17</v>
      </c>
      <c r="H50" s="771"/>
      <c r="I50" s="281"/>
      <c r="J50" s="138" t="s">
        <v>5608</v>
      </c>
      <c r="K50" s="139"/>
      <c r="L50" s="139"/>
      <c r="M50" s="140"/>
      <c r="N50" s="94"/>
      <c r="V50" s="73"/>
    </row>
    <row r="51" spans="1:22" ht="13.8" thickBot="1" x14ac:dyDescent="0.3">
      <c r="A51" s="750"/>
      <c r="B51" s="142"/>
      <c r="C51" s="142"/>
      <c r="D51" s="473"/>
      <c r="E51" s="142"/>
      <c r="F51" s="142"/>
      <c r="G51" s="1091"/>
      <c r="H51" s="1092"/>
      <c r="I51" s="1093"/>
      <c r="J51" s="78" t="s">
        <v>5608</v>
      </c>
      <c r="K51" s="78"/>
      <c r="L51" s="78"/>
      <c r="M51" s="145"/>
      <c r="N51" s="94"/>
      <c r="V51" s="73"/>
    </row>
    <row r="52" spans="1:22" ht="21" thickBot="1" x14ac:dyDescent="0.3">
      <c r="A52" s="750"/>
      <c r="B52" s="285" t="s">
        <v>34</v>
      </c>
      <c r="C52" s="285" t="s">
        <v>35</v>
      </c>
      <c r="D52" s="285" t="s">
        <v>5600</v>
      </c>
      <c r="E52" s="840" t="s">
        <v>5601</v>
      </c>
      <c r="F52" s="840"/>
      <c r="G52" s="730"/>
      <c r="H52" s="731"/>
      <c r="I52" s="732"/>
      <c r="J52" s="149" t="s">
        <v>5630</v>
      </c>
      <c r="K52" s="82"/>
      <c r="L52" s="82"/>
      <c r="M52" s="150"/>
      <c r="N52" s="94"/>
      <c r="V52" s="73"/>
    </row>
    <row r="53" spans="1:22" ht="13.8" thickBot="1" x14ac:dyDescent="0.3">
      <c r="A53" s="842"/>
      <c r="B53" s="152"/>
      <c r="C53" s="152"/>
      <c r="D53" s="153"/>
      <c r="E53" s="154" t="s">
        <v>5605</v>
      </c>
      <c r="F53" s="155"/>
      <c r="G53" s="778"/>
      <c r="H53" s="779"/>
      <c r="I53" s="780"/>
      <c r="J53" s="149" t="s">
        <v>5631</v>
      </c>
      <c r="K53" s="82"/>
      <c r="L53" s="82"/>
      <c r="M53" s="150"/>
      <c r="N53" s="94"/>
      <c r="V53" s="73"/>
    </row>
    <row r="54" spans="1:22" ht="21.6" thickTop="1" thickBot="1" x14ac:dyDescent="0.3">
      <c r="A54" s="834">
        <f t="shared" ref="A54" si="6">A50+1</f>
        <v>10</v>
      </c>
      <c r="B54" s="283" t="s">
        <v>22</v>
      </c>
      <c r="C54" s="283" t="s">
        <v>23</v>
      </c>
      <c r="D54" s="283" t="s">
        <v>5593</v>
      </c>
      <c r="E54" s="837" t="s">
        <v>5594</v>
      </c>
      <c r="F54" s="837"/>
      <c r="G54" s="837" t="s">
        <v>17</v>
      </c>
      <c r="H54" s="771"/>
      <c r="I54" s="281"/>
      <c r="J54" s="138" t="s">
        <v>5608</v>
      </c>
      <c r="K54" s="139"/>
      <c r="L54" s="139"/>
      <c r="M54" s="140"/>
      <c r="N54" s="94"/>
      <c r="V54" s="73"/>
    </row>
    <row r="55" spans="1:22" ht="13.8" thickBot="1" x14ac:dyDescent="0.3">
      <c r="A55" s="750"/>
      <c r="B55" s="142"/>
      <c r="C55" s="142"/>
      <c r="D55" s="473"/>
      <c r="E55" s="142"/>
      <c r="F55" s="142"/>
      <c r="G55" s="1091"/>
      <c r="H55" s="1092"/>
      <c r="I55" s="1093"/>
      <c r="J55" s="78" t="s">
        <v>5608</v>
      </c>
      <c r="K55" s="78"/>
      <c r="L55" s="78"/>
      <c r="M55" s="145"/>
      <c r="N55" s="94"/>
      <c r="P55" s="475"/>
      <c r="V55" s="73"/>
    </row>
    <row r="56" spans="1:22" ht="21" thickBot="1" x14ac:dyDescent="0.3">
      <c r="A56" s="750"/>
      <c r="B56" s="285" t="s">
        <v>34</v>
      </c>
      <c r="C56" s="285" t="s">
        <v>35</v>
      </c>
      <c r="D56" s="285" t="s">
        <v>5600</v>
      </c>
      <c r="E56" s="840" t="s">
        <v>5601</v>
      </c>
      <c r="F56" s="840"/>
      <c r="G56" s="730"/>
      <c r="H56" s="731"/>
      <c r="I56" s="732"/>
      <c r="J56" s="149" t="s">
        <v>5630</v>
      </c>
      <c r="K56" s="82"/>
      <c r="L56" s="82"/>
      <c r="M56" s="150"/>
      <c r="N56" s="94"/>
      <c r="V56" s="73"/>
    </row>
    <row r="57" spans="1:22" s="475" customFormat="1" ht="13.8" thickBot="1" x14ac:dyDescent="0.3">
      <c r="A57" s="842"/>
      <c r="B57" s="152"/>
      <c r="C57" s="152"/>
      <c r="D57" s="153"/>
      <c r="E57" s="154" t="s">
        <v>5605</v>
      </c>
      <c r="F57" s="155"/>
      <c r="G57" s="778"/>
      <c r="H57" s="779"/>
      <c r="I57" s="780"/>
      <c r="J57" s="149" t="s">
        <v>5631</v>
      </c>
      <c r="K57" s="82"/>
      <c r="L57" s="82"/>
      <c r="M57" s="150"/>
      <c r="N57" s="476"/>
      <c r="P57" s="19"/>
      <c r="Q57" s="19"/>
      <c r="V57" s="73"/>
    </row>
    <row r="58" spans="1:22" ht="21.6" thickTop="1" thickBot="1" x14ac:dyDescent="0.3">
      <c r="A58" s="834">
        <f t="shared" ref="A58" si="7">A54+1</f>
        <v>11</v>
      </c>
      <c r="B58" s="283" t="s">
        <v>22</v>
      </c>
      <c r="C58" s="283" t="s">
        <v>23</v>
      </c>
      <c r="D58" s="283" t="s">
        <v>5593</v>
      </c>
      <c r="E58" s="837" t="s">
        <v>5594</v>
      </c>
      <c r="F58" s="837"/>
      <c r="G58" s="837" t="s">
        <v>17</v>
      </c>
      <c r="H58" s="771"/>
      <c r="I58" s="281"/>
      <c r="J58" s="138" t="s">
        <v>5608</v>
      </c>
      <c r="K58" s="139"/>
      <c r="L58" s="139"/>
      <c r="M58" s="140"/>
      <c r="N58" s="94"/>
      <c r="V58" s="73"/>
    </row>
    <row r="59" spans="1:22" ht="13.8" thickBot="1" x14ac:dyDescent="0.3">
      <c r="A59" s="750"/>
      <c r="B59" s="142"/>
      <c r="C59" s="142"/>
      <c r="D59" s="473"/>
      <c r="E59" s="142"/>
      <c r="F59" s="142"/>
      <c r="G59" s="1091"/>
      <c r="H59" s="1092"/>
      <c r="I59" s="1093"/>
      <c r="J59" s="78" t="s">
        <v>5608</v>
      </c>
      <c r="K59" s="78"/>
      <c r="L59" s="78"/>
      <c r="M59" s="145"/>
      <c r="N59" s="94"/>
      <c r="V59" s="73"/>
    </row>
    <row r="60" spans="1:22" ht="21" thickBot="1" x14ac:dyDescent="0.3">
      <c r="A60" s="750"/>
      <c r="B60" s="285" t="s">
        <v>34</v>
      </c>
      <c r="C60" s="285" t="s">
        <v>35</v>
      </c>
      <c r="D60" s="285" t="s">
        <v>5600</v>
      </c>
      <c r="E60" s="840" t="s">
        <v>5601</v>
      </c>
      <c r="F60" s="840"/>
      <c r="G60" s="730"/>
      <c r="H60" s="731"/>
      <c r="I60" s="732"/>
      <c r="J60" s="149" t="s">
        <v>5630</v>
      </c>
      <c r="K60" s="82"/>
      <c r="L60" s="82"/>
      <c r="M60" s="150"/>
      <c r="N60" s="94"/>
      <c r="V60" s="73"/>
    </row>
    <row r="61" spans="1:22" ht="13.8" thickBot="1" x14ac:dyDescent="0.3">
      <c r="A61" s="842"/>
      <c r="B61" s="152"/>
      <c r="C61" s="152"/>
      <c r="D61" s="153"/>
      <c r="E61" s="154" t="s">
        <v>5605</v>
      </c>
      <c r="F61" s="155"/>
      <c r="G61" s="778"/>
      <c r="H61" s="779"/>
      <c r="I61" s="780"/>
      <c r="J61" s="149" t="s">
        <v>5631</v>
      </c>
      <c r="K61" s="82"/>
      <c r="L61" s="82"/>
      <c r="M61" s="150"/>
      <c r="N61" s="94"/>
      <c r="V61" s="73"/>
    </row>
    <row r="62" spans="1:22" ht="21.6" thickTop="1" thickBot="1" x14ac:dyDescent="0.3">
      <c r="A62" s="834">
        <f t="shared" ref="A62" si="8">A58+1</f>
        <v>12</v>
      </c>
      <c r="B62" s="283" t="s">
        <v>22</v>
      </c>
      <c r="C62" s="283" t="s">
        <v>23</v>
      </c>
      <c r="D62" s="283" t="s">
        <v>5593</v>
      </c>
      <c r="E62" s="837" t="s">
        <v>5594</v>
      </c>
      <c r="F62" s="837"/>
      <c r="G62" s="837" t="s">
        <v>17</v>
      </c>
      <c r="H62" s="771"/>
      <c r="I62" s="281"/>
      <c r="J62" s="138" t="s">
        <v>5608</v>
      </c>
      <c r="K62" s="139"/>
      <c r="L62" s="139"/>
      <c r="M62" s="140"/>
      <c r="N62" s="94"/>
      <c r="V62" s="73"/>
    </row>
    <row r="63" spans="1:22" ht="13.8" thickBot="1" x14ac:dyDescent="0.3">
      <c r="A63" s="750"/>
      <c r="B63" s="142"/>
      <c r="C63" s="142"/>
      <c r="D63" s="473"/>
      <c r="E63" s="142"/>
      <c r="F63" s="142"/>
      <c r="G63" s="1091"/>
      <c r="H63" s="1092"/>
      <c r="I63" s="1093"/>
      <c r="J63" s="78" t="s">
        <v>5608</v>
      </c>
      <c r="K63" s="78"/>
      <c r="L63" s="78"/>
      <c r="M63" s="145"/>
      <c r="N63" s="94"/>
      <c r="V63" s="73"/>
    </row>
    <row r="64" spans="1:22" ht="21" thickBot="1" x14ac:dyDescent="0.3">
      <c r="A64" s="750"/>
      <c r="B64" s="285" t="s">
        <v>34</v>
      </c>
      <c r="C64" s="285" t="s">
        <v>35</v>
      </c>
      <c r="D64" s="285" t="s">
        <v>5600</v>
      </c>
      <c r="E64" s="840" t="s">
        <v>5601</v>
      </c>
      <c r="F64" s="840"/>
      <c r="G64" s="730"/>
      <c r="H64" s="731"/>
      <c r="I64" s="732"/>
      <c r="J64" s="149" t="s">
        <v>5630</v>
      </c>
      <c r="K64" s="82"/>
      <c r="L64" s="82"/>
      <c r="M64" s="150"/>
      <c r="N64" s="94"/>
      <c r="V64" s="73"/>
    </row>
    <row r="65" spans="1:22" ht="13.8" thickBot="1" x14ac:dyDescent="0.3">
      <c r="A65" s="842"/>
      <c r="B65" s="152"/>
      <c r="C65" s="152"/>
      <c r="D65" s="153"/>
      <c r="E65" s="154" t="s">
        <v>5605</v>
      </c>
      <c r="F65" s="155"/>
      <c r="G65" s="778"/>
      <c r="H65" s="779"/>
      <c r="I65" s="780"/>
      <c r="J65" s="149" t="s">
        <v>5631</v>
      </c>
      <c r="K65" s="82"/>
      <c r="L65" s="82"/>
      <c r="M65" s="150"/>
      <c r="N65" s="94"/>
      <c r="V65" s="73"/>
    </row>
    <row r="66" spans="1:22" ht="21.6" thickTop="1" thickBot="1" x14ac:dyDescent="0.3">
      <c r="A66" s="834">
        <f t="shared" ref="A66" si="9">A62+1</f>
        <v>13</v>
      </c>
      <c r="B66" s="283" t="s">
        <v>22</v>
      </c>
      <c r="C66" s="283" t="s">
        <v>23</v>
      </c>
      <c r="D66" s="283" t="s">
        <v>5593</v>
      </c>
      <c r="E66" s="837" t="s">
        <v>5594</v>
      </c>
      <c r="F66" s="837"/>
      <c r="G66" s="837" t="s">
        <v>17</v>
      </c>
      <c r="H66" s="771"/>
      <c r="I66" s="281"/>
      <c r="J66" s="138" t="s">
        <v>5608</v>
      </c>
      <c r="K66" s="139"/>
      <c r="L66" s="139"/>
      <c r="M66" s="140"/>
      <c r="N66" s="94"/>
      <c r="V66" s="73"/>
    </row>
    <row r="67" spans="1:22" ht="13.8" thickBot="1" x14ac:dyDescent="0.3">
      <c r="A67" s="750"/>
      <c r="B67" s="142"/>
      <c r="C67" s="142"/>
      <c r="D67" s="473"/>
      <c r="E67" s="142"/>
      <c r="F67" s="142"/>
      <c r="G67" s="1091"/>
      <c r="H67" s="1092"/>
      <c r="I67" s="1093"/>
      <c r="J67" s="78" t="s">
        <v>5608</v>
      </c>
      <c r="K67" s="78"/>
      <c r="L67" s="78"/>
      <c r="M67" s="145"/>
      <c r="N67" s="94"/>
      <c r="V67" s="73"/>
    </row>
    <row r="68" spans="1:22" ht="21" thickBot="1" x14ac:dyDescent="0.3">
      <c r="A68" s="750"/>
      <c r="B68" s="285" t="s">
        <v>34</v>
      </c>
      <c r="C68" s="285" t="s">
        <v>35</v>
      </c>
      <c r="D68" s="285" t="s">
        <v>5600</v>
      </c>
      <c r="E68" s="840" t="s">
        <v>5601</v>
      </c>
      <c r="F68" s="840"/>
      <c r="G68" s="730"/>
      <c r="H68" s="731"/>
      <c r="I68" s="732"/>
      <c r="J68" s="149" t="s">
        <v>5630</v>
      </c>
      <c r="K68" s="82"/>
      <c r="L68" s="82"/>
      <c r="M68" s="150"/>
      <c r="N68" s="94"/>
      <c r="V68" s="73"/>
    </row>
    <row r="69" spans="1:22" ht="13.8" thickBot="1" x14ac:dyDescent="0.3">
      <c r="A69" s="842"/>
      <c r="B69" s="152"/>
      <c r="C69" s="152"/>
      <c r="D69" s="153"/>
      <c r="E69" s="154" t="s">
        <v>5605</v>
      </c>
      <c r="F69" s="155"/>
      <c r="G69" s="778"/>
      <c r="H69" s="779"/>
      <c r="I69" s="780"/>
      <c r="J69" s="149" t="s">
        <v>5631</v>
      </c>
      <c r="K69" s="82"/>
      <c r="L69" s="82"/>
      <c r="M69" s="150"/>
      <c r="N69" s="94"/>
      <c r="V69" s="73"/>
    </row>
    <row r="70" spans="1:22" ht="21.6" thickTop="1" thickBot="1" x14ac:dyDescent="0.3">
      <c r="A70" s="834">
        <f t="shared" ref="A70" si="10">A66+1</f>
        <v>14</v>
      </c>
      <c r="B70" s="283" t="s">
        <v>22</v>
      </c>
      <c r="C70" s="283" t="s">
        <v>23</v>
      </c>
      <c r="D70" s="283" t="s">
        <v>5593</v>
      </c>
      <c r="E70" s="837" t="s">
        <v>5594</v>
      </c>
      <c r="F70" s="837"/>
      <c r="G70" s="837" t="s">
        <v>17</v>
      </c>
      <c r="H70" s="771"/>
      <c r="I70" s="281"/>
      <c r="J70" s="138" t="s">
        <v>5608</v>
      </c>
      <c r="K70" s="139"/>
      <c r="L70" s="139"/>
      <c r="M70" s="140"/>
      <c r="N70" s="94"/>
      <c r="V70" s="73"/>
    </row>
    <row r="71" spans="1:22" ht="13.8" thickBot="1" x14ac:dyDescent="0.3">
      <c r="A71" s="750"/>
      <c r="B71" s="142"/>
      <c r="C71" s="142"/>
      <c r="D71" s="473"/>
      <c r="E71" s="142"/>
      <c r="F71" s="142"/>
      <c r="G71" s="1091"/>
      <c r="H71" s="1092"/>
      <c r="I71" s="1093"/>
      <c r="J71" s="78" t="s">
        <v>5608</v>
      </c>
      <c r="K71" s="78"/>
      <c r="L71" s="78"/>
      <c r="M71" s="145"/>
      <c r="N71" s="94"/>
      <c r="V71" s="477"/>
    </row>
    <row r="72" spans="1:22" ht="21" thickBot="1" x14ac:dyDescent="0.3">
      <c r="A72" s="750"/>
      <c r="B72" s="285" t="s">
        <v>34</v>
      </c>
      <c r="C72" s="285" t="s">
        <v>35</v>
      </c>
      <c r="D72" s="285" t="s">
        <v>5600</v>
      </c>
      <c r="E72" s="840" t="s">
        <v>5601</v>
      </c>
      <c r="F72" s="840"/>
      <c r="G72" s="730"/>
      <c r="H72" s="731"/>
      <c r="I72" s="732"/>
      <c r="J72" s="149" t="s">
        <v>5630</v>
      </c>
      <c r="K72" s="82"/>
      <c r="L72" s="82"/>
      <c r="M72" s="150"/>
      <c r="N72" s="94"/>
      <c r="V72" s="73"/>
    </row>
    <row r="73" spans="1:22" ht="13.8" thickBot="1" x14ac:dyDescent="0.3">
      <c r="A73" s="842"/>
      <c r="B73" s="152"/>
      <c r="C73" s="152"/>
      <c r="D73" s="153"/>
      <c r="E73" s="154" t="s">
        <v>5605</v>
      </c>
      <c r="F73" s="155"/>
      <c r="G73" s="778"/>
      <c r="H73" s="779"/>
      <c r="I73" s="780"/>
      <c r="J73" s="149" t="s">
        <v>5631</v>
      </c>
      <c r="K73" s="82"/>
      <c r="L73" s="82"/>
      <c r="M73" s="150"/>
      <c r="N73" s="94"/>
      <c r="V73" s="73"/>
    </row>
    <row r="74" spans="1:22" ht="21.6" thickTop="1" thickBot="1" x14ac:dyDescent="0.3">
      <c r="A74" s="834">
        <f t="shared" ref="A74" si="11">A70+1</f>
        <v>15</v>
      </c>
      <c r="B74" s="283" t="s">
        <v>22</v>
      </c>
      <c r="C74" s="283" t="s">
        <v>23</v>
      </c>
      <c r="D74" s="283" t="s">
        <v>5593</v>
      </c>
      <c r="E74" s="837" t="s">
        <v>5594</v>
      </c>
      <c r="F74" s="837"/>
      <c r="G74" s="837" t="s">
        <v>17</v>
      </c>
      <c r="H74" s="771"/>
      <c r="I74" s="281"/>
      <c r="J74" s="138" t="s">
        <v>5608</v>
      </c>
      <c r="K74" s="139"/>
      <c r="L74" s="139"/>
      <c r="M74" s="140"/>
      <c r="N74" s="94"/>
      <c r="V74" s="73"/>
    </row>
    <row r="75" spans="1:22" ht="13.8" thickBot="1" x14ac:dyDescent="0.3">
      <c r="A75" s="750"/>
      <c r="B75" s="142"/>
      <c r="C75" s="142"/>
      <c r="D75" s="473"/>
      <c r="E75" s="142"/>
      <c r="F75" s="142"/>
      <c r="G75" s="1091"/>
      <c r="H75" s="1092"/>
      <c r="I75" s="1093"/>
      <c r="J75" s="78" t="s">
        <v>5608</v>
      </c>
      <c r="K75" s="78"/>
      <c r="L75" s="78"/>
      <c r="M75" s="145"/>
      <c r="N75" s="94"/>
      <c r="V75" s="73"/>
    </row>
    <row r="76" spans="1:22" ht="21" thickBot="1" x14ac:dyDescent="0.3">
      <c r="A76" s="750"/>
      <c r="B76" s="285" t="s">
        <v>34</v>
      </c>
      <c r="C76" s="285" t="s">
        <v>35</v>
      </c>
      <c r="D76" s="285" t="s">
        <v>5600</v>
      </c>
      <c r="E76" s="840" t="s">
        <v>5601</v>
      </c>
      <c r="F76" s="840"/>
      <c r="G76" s="730"/>
      <c r="H76" s="731"/>
      <c r="I76" s="732"/>
      <c r="J76" s="149" t="s">
        <v>5630</v>
      </c>
      <c r="K76" s="82"/>
      <c r="L76" s="82"/>
      <c r="M76" s="150"/>
      <c r="N76" s="94"/>
      <c r="V76" s="73"/>
    </row>
    <row r="77" spans="1:22" ht="13.8" thickBot="1" x14ac:dyDescent="0.3">
      <c r="A77" s="842"/>
      <c r="B77" s="152"/>
      <c r="C77" s="152"/>
      <c r="D77" s="153"/>
      <c r="E77" s="154" t="s">
        <v>5605</v>
      </c>
      <c r="F77" s="155"/>
      <c r="G77" s="778"/>
      <c r="H77" s="779"/>
      <c r="I77" s="780"/>
      <c r="J77" s="149" t="s">
        <v>5631</v>
      </c>
      <c r="K77" s="82"/>
      <c r="L77" s="82"/>
      <c r="M77" s="150"/>
      <c r="N77" s="94"/>
      <c r="V77" s="73"/>
    </row>
    <row r="78" spans="1:22" ht="21.6" thickTop="1" thickBot="1" x14ac:dyDescent="0.3">
      <c r="A78" s="834">
        <f t="shared" ref="A78" si="12">A74+1</f>
        <v>16</v>
      </c>
      <c r="B78" s="283" t="s">
        <v>22</v>
      </c>
      <c r="C78" s="283" t="s">
        <v>23</v>
      </c>
      <c r="D78" s="283" t="s">
        <v>5593</v>
      </c>
      <c r="E78" s="837" t="s">
        <v>5594</v>
      </c>
      <c r="F78" s="837"/>
      <c r="G78" s="837" t="s">
        <v>17</v>
      </c>
      <c r="H78" s="771"/>
      <c r="I78" s="281"/>
      <c r="J78" s="138" t="s">
        <v>5608</v>
      </c>
      <c r="K78" s="139"/>
      <c r="L78" s="139"/>
      <c r="M78" s="140"/>
      <c r="N78" s="94"/>
      <c r="V78" s="73"/>
    </row>
    <row r="79" spans="1:22" ht="13.8" thickBot="1" x14ac:dyDescent="0.3">
      <c r="A79" s="750"/>
      <c r="B79" s="142"/>
      <c r="C79" s="142"/>
      <c r="D79" s="473"/>
      <c r="E79" s="142"/>
      <c r="F79" s="142"/>
      <c r="G79" s="1091"/>
      <c r="H79" s="1092"/>
      <c r="I79" s="1093"/>
      <c r="J79" s="78" t="s">
        <v>5608</v>
      </c>
      <c r="K79" s="78"/>
      <c r="L79" s="78"/>
      <c r="M79" s="145"/>
      <c r="N79" s="94"/>
      <c r="V79" s="73"/>
    </row>
    <row r="80" spans="1:22" ht="21" thickBot="1" x14ac:dyDescent="0.3">
      <c r="A80" s="750"/>
      <c r="B80" s="285" t="s">
        <v>34</v>
      </c>
      <c r="C80" s="285" t="s">
        <v>35</v>
      </c>
      <c r="D80" s="285" t="s">
        <v>5600</v>
      </c>
      <c r="E80" s="840" t="s">
        <v>5601</v>
      </c>
      <c r="F80" s="840"/>
      <c r="G80" s="730"/>
      <c r="H80" s="731"/>
      <c r="I80" s="732"/>
      <c r="J80" s="149" t="s">
        <v>5630</v>
      </c>
      <c r="K80" s="82"/>
      <c r="L80" s="82"/>
      <c r="M80" s="150"/>
      <c r="N80" s="94"/>
      <c r="V80" s="73"/>
    </row>
    <row r="81" spans="1:22" ht="13.8" thickBot="1" x14ac:dyDescent="0.3">
      <c r="A81" s="842"/>
      <c r="B81" s="152"/>
      <c r="C81" s="152"/>
      <c r="D81" s="153"/>
      <c r="E81" s="154" t="s">
        <v>5605</v>
      </c>
      <c r="F81" s="155"/>
      <c r="G81" s="778"/>
      <c r="H81" s="779"/>
      <c r="I81" s="780"/>
      <c r="J81" s="149" t="s">
        <v>5631</v>
      </c>
      <c r="K81" s="82"/>
      <c r="L81" s="82"/>
      <c r="M81" s="150"/>
      <c r="N81" s="94"/>
      <c r="V81" s="73"/>
    </row>
    <row r="82" spans="1:22" ht="21.6" thickTop="1" thickBot="1" x14ac:dyDescent="0.3">
      <c r="A82" s="834">
        <f t="shared" ref="A82" si="13">A78+1</f>
        <v>17</v>
      </c>
      <c r="B82" s="283" t="s">
        <v>22</v>
      </c>
      <c r="C82" s="283" t="s">
        <v>23</v>
      </c>
      <c r="D82" s="283" t="s">
        <v>5593</v>
      </c>
      <c r="E82" s="837" t="s">
        <v>5594</v>
      </c>
      <c r="F82" s="837"/>
      <c r="G82" s="837" t="s">
        <v>17</v>
      </c>
      <c r="H82" s="771"/>
      <c r="I82" s="281"/>
      <c r="J82" s="138" t="s">
        <v>5608</v>
      </c>
      <c r="K82" s="139"/>
      <c r="L82" s="139"/>
      <c r="M82" s="140"/>
      <c r="N82" s="94"/>
      <c r="V82" s="73"/>
    </row>
    <row r="83" spans="1:22" ht="13.8" thickBot="1" x14ac:dyDescent="0.3">
      <c r="A83" s="750"/>
      <c r="B83" s="142"/>
      <c r="C83" s="142"/>
      <c r="D83" s="473"/>
      <c r="E83" s="142"/>
      <c r="F83" s="142"/>
      <c r="G83" s="1091"/>
      <c r="H83" s="1092"/>
      <c r="I83" s="1093"/>
      <c r="J83" s="78" t="s">
        <v>5608</v>
      </c>
      <c r="K83" s="78"/>
      <c r="L83" s="78"/>
      <c r="M83" s="145"/>
      <c r="N83" s="94"/>
      <c r="V83" s="73"/>
    </row>
    <row r="84" spans="1:22" ht="21" thickBot="1" x14ac:dyDescent="0.3">
      <c r="A84" s="750"/>
      <c r="B84" s="285" t="s">
        <v>34</v>
      </c>
      <c r="C84" s="285" t="s">
        <v>35</v>
      </c>
      <c r="D84" s="285" t="s">
        <v>5600</v>
      </c>
      <c r="E84" s="840" t="s">
        <v>5601</v>
      </c>
      <c r="F84" s="840"/>
      <c r="G84" s="730"/>
      <c r="H84" s="731"/>
      <c r="I84" s="732"/>
      <c r="J84" s="149" t="s">
        <v>5630</v>
      </c>
      <c r="K84" s="82"/>
      <c r="L84" s="82"/>
      <c r="M84" s="150"/>
      <c r="N84" s="94"/>
      <c r="V84" s="73"/>
    </row>
    <row r="85" spans="1:22" ht="13.8" thickBot="1" x14ac:dyDescent="0.3">
      <c r="A85" s="842"/>
      <c r="B85" s="152"/>
      <c r="C85" s="152"/>
      <c r="D85" s="153"/>
      <c r="E85" s="154" t="s">
        <v>5605</v>
      </c>
      <c r="F85" s="155"/>
      <c r="G85" s="778"/>
      <c r="H85" s="779"/>
      <c r="I85" s="780"/>
      <c r="J85" s="149" t="s">
        <v>5631</v>
      </c>
      <c r="K85" s="82"/>
      <c r="L85" s="82"/>
      <c r="M85" s="150"/>
      <c r="N85" s="94"/>
      <c r="V85" s="73"/>
    </row>
    <row r="86" spans="1:22" ht="21.6" thickTop="1" thickBot="1" x14ac:dyDescent="0.3">
      <c r="A86" s="834">
        <f t="shared" ref="A86" si="14">A82+1</f>
        <v>18</v>
      </c>
      <c r="B86" s="283" t="s">
        <v>22</v>
      </c>
      <c r="C86" s="283" t="s">
        <v>23</v>
      </c>
      <c r="D86" s="283" t="s">
        <v>5593</v>
      </c>
      <c r="E86" s="837" t="s">
        <v>5594</v>
      </c>
      <c r="F86" s="837"/>
      <c r="G86" s="837" t="s">
        <v>17</v>
      </c>
      <c r="H86" s="771"/>
      <c r="I86" s="281"/>
      <c r="J86" s="138" t="s">
        <v>5608</v>
      </c>
      <c r="K86" s="139"/>
      <c r="L86" s="139"/>
      <c r="M86" s="140"/>
      <c r="N86" s="94"/>
      <c r="V86" s="73"/>
    </row>
    <row r="87" spans="1:22" ht="13.8" thickBot="1" x14ac:dyDescent="0.3">
      <c r="A87" s="750"/>
      <c r="B87" s="142"/>
      <c r="C87" s="142"/>
      <c r="D87" s="473"/>
      <c r="E87" s="142"/>
      <c r="F87" s="142"/>
      <c r="G87" s="1091"/>
      <c r="H87" s="1092"/>
      <c r="I87" s="1093"/>
      <c r="J87" s="78" t="s">
        <v>5608</v>
      </c>
      <c r="K87" s="78"/>
      <c r="L87" s="78"/>
      <c r="M87" s="145"/>
      <c r="N87" s="94"/>
      <c r="V87" s="73"/>
    </row>
    <row r="88" spans="1:22" ht="21" thickBot="1" x14ac:dyDescent="0.3">
      <c r="A88" s="750"/>
      <c r="B88" s="285" t="s">
        <v>34</v>
      </c>
      <c r="C88" s="285" t="s">
        <v>35</v>
      </c>
      <c r="D88" s="285" t="s">
        <v>5600</v>
      </c>
      <c r="E88" s="840" t="s">
        <v>5601</v>
      </c>
      <c r="F88" s="840"/>
      <c r="G88" s="730"/>
      <c r="H88" s="731"/>
      <c r="I88" s="732"/>
      <c r="J88" s="149" t="s">
        <v>5630</v>
      </c>
      <c r="K88" s="82"/>
      <c r="L88" s="82"/>
      <c r="M88" s="150"/>
      <c r="N88" s="94"/>
      <c r="V88" s="73"/>
    </row>
    <row r="89" spans="1:22" ht="13.8" thickBot="1" x14ac:dyDescent="0.3">
      <c r="A89" s="842"/>
      <c r="B89" s="152"/>
      <c r="C89" s="152"/>
      <c r="D89" s="153"/>
      <c r="E89" s="154" t="s">
        <v>5605</v>
      </c>
      <c r="F89" s="155"/>
      <c r="G89" s="778"/>
      <c r="H89" s="779"/>
      <c r="I89" s="780"/>
      <c r="J89" s="149" t="s">
        <v>5631</v>
      </c>
      <c r="K89" s="82"/>
      <c r="L89" s="82"/>
      <c r="M89" s="150"/>
      <c r="N89" s="94"/>
      <c r="V89" s="73"/>
    </row>
    <row r="90" spans="1:22" ht="21.6" thickTop="1" thickBot="1" x14ac:dyDescent="0.3">
      <c r="A90" s="834">
        <f t="shared" ref="A90" si="15">A86+1</f>
        <v>19</v>
      </c>
      <c r="B90" s="283" t="s">
        <v>22</v>
      </c>
      <c r="C90" s="283" t="s">
        <v>23</v>
      </c>
      <c r="D90" s="283" t="s">
        <v>5593</v>
      </c>
      <c r="E90" s="837" t="s">
        <v>5594</v>
      </c>
      <c r="F90" s="837"/>
      <c r="G90" s="837" t="s">
        <v>17</v>
      </c>
      <c r="H90" s="771"/>
      <c r="I90" s="281"/>
      <c r="J90" s="138" t="s">
        <v>5608</v>
      </c>
      <c r="K90" s="139"/>
      <c r="L90" s="139"/>
      <c r="M90" s="140"/>
      <c r="N90" s="94"/>
      <c r="V90" s="73"/>
    </row>
    <row r="91" spans="1:22" ht="13.8" thickBot="1" x14ac:dyDescent="0.3">
      <c r="A91" s="750"/>
      <c r="B91" s="142"/>
      <c r="C91" s="142"/>
      <c r="D91" s="473"/>
      <c r="E91" s="142"/>
      <c r="F91" s="142"/>
      <c r="G91" s="1091"/>
      <c r="H91" s="1092"/>
      <c r="I91" s="1093"/>
      <c r="J91" s="78" t="s">
        <v>5608</v>
      </c>
      <c r="K91" s="78"/>
      <c r="L91" s="78"/>
      <c r="M91" s="145"/>
      <c r="N91" s="94"/>
      <c r="V91" s="73"/>
    </row>
    <row r="92" spans="1:22" ht="21" thickBot="1" x14ac:dyDescent="0.3">
      <c r="A92" s="750"/>
      <c r="B92" s="285" t="s">
        <v>34</v>
      </c>
      <c r="C92" s="285" t="s">
        <v>35</v>
      </c>
      <c r="D92" s="285" t="s">
        <v>5600</v>
      </c>
      <c r="E92" s="840" t="s">
        <v>5601</v>
      </c>
      <c r="F92" s="840"/>
      <c r="G92" s="730"/>
      <c r="H92" s="731"/>
      <c r="I92" s="732"/>
      <c r="J92" s="149" t="s">
        <v>5630</v>
      </c>
      <c r="K92" s="82"/>
      <c r="L92" s="82"/>
      <c r="M92" s="150"/>
      <c r="N92" s="94"/>
      <c r="V92" s="73"/>
    </row>
    <row r="93" spans="1:22" ht="13.8" thickBot="1" x14ac:dyDescent="0.3">
      <c r="A93" s="842"/>
      <c r="B93" s="152"/>
      <c r="C93" s="152"/>
      <c r="D93" s="153"/>
      <c r="E93" s="154" t="s">
        <v>5605</v>
      </c>
      <c r="F93" s="155"/>
      <c r="G93" s="778"/>
      <c r="H93" s="779"/>
      <c r="I93" s="780"/>
      <c r="J93" s="149" t="s">
        <v>5631</v>
      </c>
      <c r="K93" s="82"/>
      <c r="L93" s="82"/>
      <c r="M93" s="150"/>
      <c r="N93" s="94"/>
      <c r="V93" s="73"/>
    </row>
    <row r="94" spans="1:22" ht="21.6" thickTop="1" thickBot="1" x14ac:dyDescent="0.3">
      <c r="A94" s="834">
        <f t="shared" ref="A94" si="16">A90+1</f>
        <v>20</v>
      </c>
      <c r="B94" s="283" t="s">
        <v>22</v>
      </c>
      <c r="C94" s="283" t="s">
        <v>23</v>
      </c>
      <c r="D94" s="283" t="s">
        <v>5593</v>
      </c>
      <c r="E94" s="837" t="s">
        <v>5594</v>
      </c>
      <c r="F94" s="837"/>
      <c r="G94" s="837" t="s">
        <v>17</v>
      </c>
      <c r="H94" s="771"/>
      <c r="I94" s="281"/>
      <c r="J94" s="138" t="s">
        <v>5608</v>
      </c>
      <c r="K94" s="139"/>
      <c r="L94" s="139"/>
      <c r="M94" s="140"/>
      <c r="N94" s="94"/>
      <c r="V94" s="73"/>
    </row>
    <row r="95" spans="1:22" ht="13.8" thickBot="1" x14ac:dyDescent="0.3">
      <c r="A95" s="750"/>
      <c r="B95" s="142"/>
      <c r="C95" s="142"/>
      <c r="D95" s="473"/>
      <c r="E95" s="142"/>
      <c r="F95" s="142"/>
      <c r="G95" s="1091"/>
      <c r="H95" s="1092"/>
      <c r="I95" s="1093"/>
      <c r="J95" s="78" t="s">
        <v>5608</v>
      </c>
      <c r="K95" s="78"/>
      <c r="L95" s="78"/>
      <c r="M95" s="145"/>
      <c r="N95" s="94"/>
      <c r="V95" s="73"/>
    </row>
    <row r="96" spans="1:22" ht="21" thickBot="1" x14ac:dyDescent="0.3">
      <c r="A96" s="750"/>
      <c r="B96" s="285" t="s">
        <v>34</v>
      </c>
      <c r="C96" s="285" t="s">
        <v>35</v>
      </c>
      <c r="D96" s="285" t="s">
        <v>5600</v>
      </c>
      <c r="E96" s="840" t="s">
        <v>5601</v>
      </c>
      <c r="F96" s="840"/>
      <c r="G96" s="730"/>
      <c r="H96" s="731"/>
      <c r="I96" s="732"/>
      <c r="J96" s="149" t="s">
        <v>5630</v>
      </c>
      <c r="K96" s="82"/>
      <c r="L96" s="82"/>
      <c r="M96" s="150"/>
      <c r="N96" s="94"/>
      <c r="V96" s="73"/>
    </row>
    <row r="97" spans="1:22" ht="13.8" thickBot="1" x14ac:dyDescent="0.3">
      <c r="A97" s="842"/>
      <c r="B97" s="152"/>
      <c r="C97" s="152"/>
      <c r="D97" s="153"/>
      <c r="E97" s="154" t="s">
        <v>5605</v>
      </c>
      <c r="F97" s="155"/>
      <c r="G97" s="778"/>
      <c r="H97" s="779"/>
      <c r="I97" s="780"/>
      <c r="J97" s="149" t="s">
        <v>5631</v>
      </c>
      <c r="K97" s="82"/>
      <c r="L97" s="82"/>
      <c r="M97" s="150"/>
      <c r="N97" s="94"/>
      <c r="V97" s="73"/>
    </row>
    <row r="98" spans="1:22" ht="21.6" thickTop="1" thickBot="1" x14ac:dyDescent="0.3">
      <c r="A98" s="834">
        <f t="shared" ref="A98" si="17">A94+1</f>
        <v>21</v>
      </c>
      <c r="B98" s="283" t="s">
        <v>22</v>
      </c>
      <c r="C98" s="283" t="s">
        <v>23</v>
      </c>
      <c r="D98" s="283" t="s">
        <v>5593</v>
      </c>
      <c r="E98" s="837" t="s">
        <v>5594</v>
      </c>
      <c r="F98" s="837"/>
      <c r="G98" s="837" t="s">
        <v>17</v>
      </c>
      <c r="H98" s="771"/>
      <c r="I98" s="281"/>
      <c r="J98" s="138" t="s">
        <v>5608</v>
      </c>
      <c r="K98" s="139"/>
      <c r="L98" s="139"/>
      <c r="M98" s="140"/>
      <c r="N98" s="94"/>
      <c r="V98" s="73"/>
    </row>
    <row r="99" spans="1:22" ht="13.8" thickBot="1" x14ac:dyDescent="0.3">
      <c r="A99" s="750"/>
      <c r="B99" s="142"/>
      <c r="C99" s="142"/>
      <c r="D99" s="473"/>
      <c r="E99" s="142"/>
      <c r="F99" s="142"/>
      <c r="G99" s="1091"/>
      <c r="H99" s="1092"/>
      <c r="I99" s="1093"/>
      <c r="J99" s="78" t="s">
        <v>5608</v>
      </c>
      <c r="K99" s="78"/>
      <c r="L99" s="78"/>
      <c r="M99" s="145"/>
      <c r="N99" s="94"/>
      <c r="V99" s="73"/>
    </row>
    <row r="100" spans="1:22" ht="21" thickBot="1" x14ac:dyDescent="0.3">
      <c r="A100" s="750"/>
      <c r="B100" s="285" t="s">
        <v>34</v>
      </c>
      <c r="C100" s="285" t="s">
        <v>35</v>
      </c>
      <c r="D100" s="285" t="s">
        <v>5600</v>
      </c>
      <c r="E100" s="840" t="s">
        <v>5601</v>
      </c>
      <c r="F100" s="840"/>
      <c r="G100" s="730"/>
      <c r="H100" s="731"/>
      <c r="I100" s="732"/>
      <c r="J100" s="149" t="s">
        <v>5630</v>
      </c>
      <c r="K100" s="82"/>
      <c r="L100" s="82"/>
      <c r="M100" s="150"/>
      <c r="N100" s="94"/>
      <c r="V100" s="73"/>
    </row>
    <row r="101" spans="1:22" ht="13.8" thickBot="1" x14ac:dyDescent="0.3">
      <c r="A101" s="842"/>
      <c r="B101" s="152"/>
      <c r="C101" s="152"/>
      <c r="D101" s="153"/>
      <c r="E101" s="154" t="s">
        <v>5605</v>
      </c>
      <c r="F101" s="155"/>
      <c r="G101" s="778"/>
      <c r="H101" s="779"/>
      <c r="I101" s="780"/>
      <c r="J101" s="149" t="s">
        <v>5631</v>
      </c>
      <c r="K101" s="82"/>
      <c r="L101" s="82"/>
      <c r="M101" s="150"/>
      <c r="N101" s="94"/>
      <c r="V101" s="73"/>
    </row>
    <row r="102" spans="1:22" ht="21.6" thickTop="1" thickBot="1" x14ac:dyDescent="0.3">
      <c r="A102" s="834">
        <f t="shared" ref="A102" si="18">A98+1</f>
        <v>22</v>
      </c>
      <c r="B102" s="283" t="s">
        <v>22</v>
      </c>
      <c r="C102" s="283" t="s">
        <v>23</v>
      </c>
      <c r="D102" s="283" t="s">
        <v>5593</v>
      </c>
      <c r="E102" s="837" t="s">
        <v>5594</v>
      </c>
      <c r="F102" s="837"/>
      <c r="G102" s="837" t="s">
        <v>17</v>
      </c>
      <c r="H102" s="771"/>
      <c r="I102" s="281"/>
      <c r="J102" s="138" t="s">
        <v>5608</v>
      </c>
      <c r="K102" s="139"/>
      <c r="L102" s="139"/>
      <c r="M102" s="140"/>
      <c r="N102" s="94"/>
      <c r="V102" s="73"/>
    </row>
    <row r="103" spans="1:22" ht="13.8" thickBot="1" x14ac:dyDescent="0.3">
      <c r="A103" s="750"/>
      <c r="B103" s="142"/>
      <c r="C103" s="142"/>
      <c r="D103" s="473"/>
      <c r="E103" s="142"/>
      <c r="F103" s="142"/>
      <c r="G103" s="1091"/>
      <c r="H103" s="1092"/>
      <c r="I103" s="1093"/>
      <c r="J103" s="78" t="s">
        <v>5608</v>
      </c>
      <c r="K103" s="78"/>
      <c r="L103" s="78"/>
      <c r="M103" s="145"/>
      <c r="N103" s="94"/>
      <c r="V103" s="73"/>
    </row>
    <row r="104" spans="1:22" ht="21" thickBot="1" x14ac:dyDescent="0.3">
      <c r="A104" s="750"/>
      <c r="B104" s="285" t="s">
        <v>34</v>
      </c>
      <c r="C104" s="285" t="s">
        <v>35</v>
      </c>
      <c r="D104" s="285" t="s">
        <v>5600</v>
      </c>
      <c r="E104" s="840" t="s">
        <v>5601</v>
      </c>
      <c r="F104" s="840"/>
      <c r="G104" s="730"/>
      <c r="H104" s="731"/>
      <c r="I104" s="732"/>
      <c r="J104" s="149" t="s">
        <v>5630</v>
      </c>
      <c r="K104" s="82"/>
      <c r="L104" s="82"/>
      <c r="M104" s="150"/>
      <c r="N104" s="94"/>
      <c r="V104" s="73"/>
    </row>
    <row r="105" spans="1:22" ht="13.8" thickBot="1" x14ac:dyDescent="0.3">
      <c r="A105" s="842"/>
      <c r="B105" s="152"/>
      <c r="C105" s="152"/>
      <c r="D105" s="153"/>
      <c r="E105" s="154" t="s">
        <v>5605</v>
      </c>
      <c r="F105" s="155"/>
      <c r="G105" s="778"/>
      <c r="H105" s="779"/>
      <c r="I105" s="780"/>
      <c r="J105" s="149" t="s">
        <v>5631</v>
      </c>
      <c r="K105" s="82"/>
      <c r="L105" s="82"/>
      <c r="M105" s="150"/>
      <c r="N105" s="94"/>
      <c r="V105" s="73"/>
    </row>
    <row r="106" spans="1:22" ht="21.6" thickTop="1" thickBot="1" x14ac:dyDescent="0.3">
      <c r="A106" s="834">
        <f t="shared" ref="A106" si="19">A102+1</f>
        <v>23</v>
      </c>
      <c r="B106" s="283" t="s">
        <v>22</v>
      </c>
      <c r="C106" s="283" t="s">
        <v>23</v>
      </c>
      <c r="D106" s="283" t="s">
        <v>5593</v>
      </c>
      <c r="E106" s="837" t="s">
        <v>5594</v>
      </c>
      <c r="F106" s="837"/>
      <c r="G106" s="837" t="s">
        <v>17</v>
      </c>
      <c r="H106" s="771"/>
      <c r="I106" s="281"/>
      <c r="J106" s="138" t="s">
        <v>5608</v>
      </c>
      <c r="K106" s="139"/>
      <c r="L106" s="139"/>
      <c r="M106" s="140"/>
      <c r="N106" s="94"/>
      <c r="V106" s="73"/>
    </row>
    <row r="107" spans="1:22" ht="13.8" thickBot="1" x14ac:dyDescent="0.3">
      <c r="A107" s="750"/>
      <c r="B107" s="142"/>
      <c r="C107" s="142"/>
      <c r="D107" s="473"/>
      <c r="E107" s="142"/>
      <c r="F107" s="142"/>
      <c r="G107" s="1091"/>
      <c r="H107" s="1092"/>
      <c r="I107" s="1093"/>
      <c r="J107" s="78" t="s">
        <v>5608</v>
      </c>
      <c r="K107" s="78"/>
      <c r="L107" s="78"/>
      <c r="M107" s="145"/>
      <c r="N107" s="94"/>
      <c r="V107" s="73"/>
    </row>
    <row r="108" spans="1:22" ht="21" thickBot="1" x14ac:dyDescent="0.3">
      <c r="A108" s="750"/>
      <c r="B108" s="285" t="s">
        <v>34</v>
      </c>
      <c r="C108" s="285" t="s">
        <v>35</v>
      </c>
      <c r="D108" s="285" t="s">
        <v>5600</v>
      </c>
      <c r="E108" s="840" t="s">
        <v>5601</v>
      </c>
      <c r="F108" s="840"/>
      <c r="G108" s="730"/>
      <c r="H108" s="731"/>
      <c r="I108" s="732"/>
      <c r="J108" s="149" t="s">
        <v>5630</v>
      </c>
      <c r="K108" s="82"/>
      <c r="L108" s="82"/>
      <c r="M108" s="150"/>
      <c r="N108" s="94"/>
      <c r="V108" s="73"/>
    </row>
    <row r="109" spans="1:22" ht="13.8" thickBot="1" x14ac:dyDescent="0.3">
      <c r="A109" s="842"/>
      <c r="B109" s="152"/>
      <c r="C109" s="152"/>
      <c r="D109" s="153"/>
      <c r="E109" s="154" t="s">
        <v>5605</v>
      </c>
      <c r="F109" s="155"/>
      <c r="G109" s="778"/>
      <c r="H109" s="779"/>
      <c r="I109" s="780"/>
      <c r="J109" s="149" t="s">
        <v>5631</v>
      </c>
      <c r="K109" s="82"/>
      <c r="L109" s="82"/>
      <c r="M109" s="150"/>
      <c r="N109" s="94"/>
      <c r="V109" s="73"/>
    </row>
    <row r="110" spans="1:22" ht="21.6" thickTop="1" thickBot="1" x14ac:dyDescent="0.3">
      <c r="A110" s="834">
        <f t="shared" ref="A110" si="20">A106+1</f>
        <v>24</v>
      </c>
      <c r="B110" s="283" t="s">
        <v>22</v>
      </c>
      <c r="C110" s="283" t="s">
        <v>23</v>
      </c>
      <c r="D110" s="283" t="s">
        <v>5593</v>
      </c>
      <c r="E110" s="837" t="s">
        <v>5594</v>
      </c>
      <c r="F110" s="837"/>
      <c r="G110" s="837" t="s">
        <v>17</v>
      </c>
      <c r="H110" s="771"/>
      <c r="I110" s="281"/>
      <c r="J110" s="138" t="s">
        <v>5608</v>
      </c>
      <c r="K110" s="139"/>
      <c r="L110" s="139"/>
      <c r="M110" s="140"/>
      <c r="N110" s="94"/>
      <c r="V110" s="73"/>
    </row>
    <row r="111" spans="1:22" ht="13.8" thickBot="1" x14ac:dyDescent="0.3">
      <c r="A111" s="750"/>
      <c r="B111" s="142"/>
      <c r="C111" s="142"/>
      <c r="D111" s="473"/>
      <c r="E111" s="142"/>
      <c r="F111" s="142"/>
      <c r="G111" s="1091"/>
      <c r="H111" s="1092"/>
      <c r="I111" s="1093"/>
      <c r="J111" s="78" t="s">
        <v>5608</v>
      </c>
      <c r="K111" s="78"/>
      <c r="L111" s="78"/>
      <c r="M111" s="145"/>
      <c r="N111" s="94"/>
      <c r="V111" s="73"/>
    </row>
    <row r="112" spans="1:22" ht="21" thickBot="1" x14ac:dyDescent="0.3">
      <c r="A112" s="750"/>
      <c r="B112" s="285" t="s">
        <v>34</v>
      </c>
      <c r="C112" s="285" t="s">
        <v>35</v>
      </c>
      <c r="D112" s="285" t="s">
        <v>5600</v>
      </c>
      <c r="E112" s="840" t="s">
        <v>5601</v>
      </c>
      <c r="F112" s="840"/>
      <c r="G112" s="730"/>
      <c r="H112" s="731"/>
      <c r="I112" s="732"/>
      <c r="J112" s="149" t="s">
        <v>5630</v>
      </c>
      <c r="K112" s="82"/>
      <c r="L112" s="82"/>
      <c r="M112" s="150"/>
      <c r="N112" s="94"/>
      <c r="V112" s="73"/>
    </row>
    <row r="113" spans="1:22" ht="13.8" thickBot="1" x14ac:dyDescent="0.3">
      <c r="A113" s="842"/>
      <c r="B113" s="152"/>
      <c r="C113" s="152"/>
      <c r="D113" s="153"/>
      <c r="E113" s="154" t="s">
        <v>5605</v>
      </c>
      <c r="F113" s="155"/>
      <c r="G113" s="778"/>
      <c r="H113" s="779"/>
      <c r="I113" s="780"/>
      <c r="J113" s="149" t="s">
        <v>5631</v>
      </c>
      <c r="K113" s="82"/>
      <c r="L113" s="82"/>
      <c r="M113" s="150"/>
      <c r="N113" s="94"/>
      <c r="V113" s="73"/>
    </row>
    <row r="114" spans="1:22" ht="21.6" thickTop="1" thickBot="1" x14ac:dyDescent="0.3">
      <c r="A114" s="834">
        <f t="shared" ref="A114" si="21">A110+1</f>
        <v>25</v>
      </c>
      <c r="B114" s="283" t="s">
        <v>22</v>
      </c>
      <c r="C114" s="283" t="s">
        <v>23</v>
      </c>
      <c r="D114" s="283" t="s">
        <v>5593</v>
      </c>
      <c r="E114" s="837" t="s">
        <v>5594</v>
      </c>
      <c r="F114" s="837"/>
      <c r="G114" s="837" t="s">
        <v>17</v>
      </c>
      <c r="H114" s="771"/>
      <c r="I114" s="281"/>
      <c r="J114" s="138" t="s">
        <v>5608</v>
      </c>
      <c r="K114" s="139"/>
      <c r="L114" s="139"/>
      <c r="M114" s="140"/>
      <c r="N114" s="94"/>
      <c r="V114" s="73"/>
    </row>
    <row r="115" spans="1:22" ht="13.8" thickBot="1" x14ac:dyDescent="0.3">
      <c r="A115" s="750"/>
      <c r="B115" s="142"/>
      <c r="C115" s="142"/>
      <c r="D115" s="473"/>
      <c r="E115" s="142"/>
      <c r="F115" s="142"/>
      <c r="G115" s="1091"/>
      <c r="H115" s="1092"/>
      <c r="I115" s="1093"/>
      <c r="J115" s="78" t="s">
        <v>5608</v>
      </c>
      <c r="K115" s="78"/>
      <c r="L115" s="78"/>
      <c r="M115" s="145"/>
      <c r="N115" s="94"/>
      <c r="V115" s="73"/>
    </row>
    <row r="116" spans="1:22" ht="21" thickBot="1" x14ac:dyDescent="0.3">
      <c r="A116" s="750"/>
      <c r="B116" s="285" t="s">
        <v>34</v>
      </c>
      <c r="C116" s="285" t="s">
        <v>35</v>
      </c>
      <c r="D116" s="285" t="s">
        <v>5600</v>
      </c>
      <c r="E116" s="840" t="s">
        <v>5601</v>
      </c>
      <c r="F116" s="840"/>
      <c r="G116" s="730"/>
      <c r="H116" s="731"/>
      <c r="I116" s="732"/>
      <c r="J116" s="149" t="s">
        <v>5630</v>
      </c>
      <c r="K116" s="82"/>
      <c r="L116" s="82"/>
      <c r="M116" s="150"/>
      <c r="N116" s="94"/>
      <c r="V116" s="73"/>
    </row>
    <row r="117" spans="1:22" ht="13.8" thickBot="1" x14ac:dyDescent="0.3">
      <c r="A117" s="842"/>
      <c r="B117" s="152"/>
      <c r="C117" s="152"/>
      <c r="D117" s="153"/>
      <c r="E117" s="154" t="s">
        <v>5605</v>
      </c>
      <c r="F117" s="155"/>
      <c r="G117" s="778"/>
      <c r="H117" s="779"/>
      <c r="I117" s="780"/>
      <c r="J117" s="149" t="s">
        <v>5631</v>
      </c>
      <c r="K117" s="82"/>
      <c r="L117" s="82"/>
      <c r="M117" s="150"/>
      <c r="N117" s="94"/>
      <c r="V117" s="73"/>
    </row>
    <row r="118" spans="1:22" ht="21.6" thickTop="1" thickBot="1" x14ac:dyDescent="0.3">
      <c r="A118" s="834">
        <f t="shared" ref="A118" si="22">A114+1</f>
        <v>26</v>
      </c>
      <c r="B118" s="283" t="s">
        <v>22</v>
      </c>
      <c r="C118" s="283" t="s">
        <v>23</v>
      </c>
      <c r="D118" s="283" t="s">
        <v>5593</v>
      </c>
      <c r="E118" s="837" t="s">
        <v>5594</v>
      </c>
      <c r="F118" s="837"/>
      <c r="G118" s="837" t="s">
        <v>17</v>
      </c>
      <c r="H118" s="771"/>
      <c r="I118" s="281"/>
      <c r="J118" s="138" t="s">
        <v>5608</v>
      </c>
      <c r="K118" s="139"/>
      <c r="L118" s="139"/>
      <c r="M118" s="140"/>
      <c r="N118" s="94"/>
      <c r="V118" s="73"/>
    </row>
    <row r="119" spans="1:22" ht="13.8" thickBot="1" x14ac:dyDescent="0.3">
      <c r="A119" s="750"/>
      <c r="B119" s="142"/>
      <c r="C119" s="142"/>
      <c r="D119" s="473"/>
      <c r="E119" s="142"/>
      <c r="F119" s="142"/>
      <c r="G119" s="1091"/>
      <c r="H119" s="1092"/>
      <c r="I119" s="1093"/>
      <c r="J119" s="78" t="s">
        <v>5608</v>
      </c>
      <c r="K119" s="78"/>
      <c r="L119" s="78"/>
      <c r="M119" s="145"/>
      <c r="N119" s="94"/>
      <c r="V119" s="73"/>
    </row>
    <row r="120" spans="1:22" ht="21" thickBot="1" x14ac:dyDescent="0.3">
      <c r="A120" s="750"/>
      <c r="B120" s="285" t="s">
        <v>34</v>
      </c>
      <c r="C120" s="285" t="s">
        <v>35</v>
      </c>
      <c r="D120" s="285" t="s">
        <v>5600</v>
      </c>
      <c r="E120" s="840" t="s">
        <v>5601</v>
      </c>
      <c r="F120" s="840"/>
      <c r="G120" s="730"/>
      <c r="H120" s="731"/>
      <c r="I120" s="732"/>
      <c r="J120" s="149" t="s">
        <v>5630</v>
      </c>
      <c r="K120" s="82"/>
      <c r="L120" s="82"/>
      <c r="M120" s="150"/>
      <c r="N120" s="94"/>
      <c r="V120" s="73"/>
    </row>
    <row r="121" spans="1:22" ht="13.8" thickBot="1" x14ac:dyDescent="0.3">
      <c r="A121" s="842"/>
      <c r="B121" s="152"/>
      <c r="C121" s="152"/>
      <c r="D121" s="153"/>
      <c r="E121" s="154" t="s">
        <v>5605</v>
      </c>
      <c r="F121" s="155"/>
      <c r="G121" s="778"/>
      <c r="H121" s="779"/>
      <c r="I121" s="780"/>
      <c r="J121" s="149" t="s">
        <v>5631</v>
      </c>
      <c r="K121" s="82"/>
      <c r="L121" s="82"/>
      <c r="M121" s="150"/>
      <c r="N121" s="94"/>
      <c r="V121" s="73"/>
    </row>
    <row r="122" spans="1:22" ht="21.6" thickTop="1" thickBot="1" x14ac:dyDescent="0.3">
      <c r="A122" s="834">
        <f t="shared" ref="A122" si="23">A118+1</f>
        <v>27</v>
      </c>
      <c r="B122" s="283" t="s">
        <v>22</v>
      </c>
      <c r="C122" s="283" t="s">
        <v>23</v>
      </c>
      <c r="D122" s="283" t="s">
        <v>5593</v>
      </c>
      <c r="E122" s="837" t="s">
        <v>5594</v>
      </c>
      <c r="F122" s="837"/>
      <c r="G122" s="837" t="s">
        <v>17</v>
      </c>
      <c r="H122" s="771"/>
      <c r="I122" s="281"/>
      <c r="J122" s="138" t="s">
        <v>5608</v>
      </c>
      <c r="K122" s="139"/>
      <c r="L122" s="139"/>
      <c r="M122" s="140"/>
      <c r="N122" s="94"/>
      <c r="V122" s="73"/>
    </row>
    <row r="123" spans="1:22" ht="13.8" thickBot="1" x14ac:dyDescent="0.3">
      <c r="A123" s="750"/>
      <c r="B123" s="142"/>
      <c r="C123" s="142"/>
      <c r="D123" s="473"/>
      <c r="E123" s="142"/>
      <c r="F123" s="142"/>
      <c r="G123" s="1091"/>
      <c r="H123" s="1092"/>
      <c r="I123" s="1093"/>
      <c r="J123" s="78" t="s">
        <v>5608</v>
      </c>
      <c r="K123" s="78"/>
      <c r="L123" s="78"/>
      <c r="M123" s="145"/>
      <c r="N123" s="94"/>
      <c r="V123" s="73"/>
    </row>
    <row r="124" spans="1:22" ht="21" thickBot="1" x14ac:dyDescent="0.3">
      <c r="A124" s="750"/>
      <c r="B124" s="285" t="s">
        <v>34</v>
      </c>
      <c r="C124" s="285" t="s">
        <v>35</v>
      </c>
      <c r="D124" s="285" t="s">
        <v>5600</v>
      </c>
      <c r="E124" s="840" t="s">
        <v>5601</v>
      </c>
      <c r="F124" s="840"/>
      <c r="G124" s="730"/>
      <c r="H124" s="731"/>
      <c r="I124" s="732"/>
      <c r="J124" s="149" t="s">
        <v>5630</v>
      </c>
      <c r="K124" s="82"/>
      <c r="L124" s="82"/>
      <c r="M124" s="150"/>
      <c r="N124" s="94"/>
      <c r="V124" s="73"/>
    </row>
    <row r="125" spans="1:22" ht="13.8" thickBot="1" x14ac:dyDescent="0.3">
      <c r="A125" s="842"/>
      <c r="B125" s="152"/>
      <c r="C125" s="152"/>
      <c r="D125" s="153"/>
      <c r="E125" s="154" t="s">
        <v>5605</v>
      </c>
      <c r="F125" s="155"/>
      <c r="G125" s="778"/>
      <c r="H125" s="779"/>
      <c r="I125" s="780"/>
      <c r="J125" s="149" t="s">
        <v>5631</v>
      </c>
      <c r="K125" s="82"/>
      <c r="L125" s="82"/>
      <c r="M125" s="150"/>
      <c r="N125" s="94"/>
      <c r="V125" s="73"/>
    </row>
    <row r="126" spans="1:22" ht="21.6" thickTop="1" thickBot="1" x14ac:dyDescent="0.3">
      <c r="A126" s="834">
        <f t="shared" ref="A126" si="24">A122+1</f>
        <v>28</v>
      </c>
      <c r="B126" s="283" t="s">
        <v>22</v>
      </c>
      <c r="C126" s="283" t="s">
        <v>23</v>
      </c>
      <c r="D126" s="283" t="s">
        <v>5593</v>
      </c>
      <c r="E126" s="837" t="s">
        <v>5594</v>
      </c>
      <c r="F126" s="837"/>
      <c r="G126" s="837" t="s">
        <v>17</v>
      </c>
      <c r="H126" s="771"/>
      <c r="I126" s="281"/>
      <c r="J126" s="138" t="s">
        <v>5608</v>
      </c>
      <c r="K126" s="139"/>
      <c r="L126" s="139"/>
      <c r="M126" s="140"/>
      <c r="N126" s="94"/>
      <c r="V126" s="73"/>
    </row>
    <row r="127" spans="1:22" ht="13.8" thickBot="1" x14ac:dyDescent="0.3">
      <c r="A127" s="750"/>
      <c r="B127" s="142"/>
      <c r="C127" s="142"/>
      <c r="D127" s="473"/>
      <c r="E127" s="142"/>
      <c r="F127" s="142"/>
      <c r="G127" s="1091"/>
      <c r="H127" s="1092"/>
      <c r="I127" s="1093"/>
      <c r="J127" s="78" t="s">
        <v>5608</v>
      </c>
      <c r="K127" s="78"/>
      <c r="L127" s="78"/>
      <c r="M127" s="145"/>
      <c r="N127" s="94"/>
      <c r="V127" s="73"/>
    </row>
    <row r="128" spans="1:22" ht="21" thickBot="1" x14ac:dyDescent="0.3">
      <c r="A128" s="750"/>
      <c r="B128" s="285" t="s">
        <v>34</v>
      </c>
      <c r="C128" s="285" t="s">
        <v>35</v>
      </c>
      <c r="D128" s="285" t="s">
        <v>5600</v>
      </c>
      <c r="E128" s="840" t="s">
        <v>5601</v>
      </c>
      <c r="F128" s="840"/>
      <c r="G128" s="730"/>
      <c r="H128" s="731"/>
      <c r="I128" s="732"/>
      <c r="J128" s="149" t="s">
        <v>5630</v>
      </c>
      <c r="K128" s="82"/>
      <c r="L128" s="82"/>
      <c r="M128" s="150"/>
      <c r="N128" s="94"/>
      <c r="V128" s="73"/>
    </row>
    <row r="129" spans="1:22" ht="13.8" thickBot="1" x14ac:dyDescent="0.3">
      <c r="A129" s="842"/>
      <c r="B129" s="152"/>
      <c r="C129" s="152"/>
      <c r="D129" s="153"/>
      <c r="E129" s="154" t="s">
        <v>5605</v>
      </c>
      <c r="F129" s="155"/>
      <c r="G129" s="778"/>
      <c r="H129" s="779"/>
      <c r="I129" s="780"/>
      <c r="J129" s="149" t="s">
        <v>5631</v>
      </c>
      <c r="K129" s="82"/>
      <c r="L129" s="82"/>
      <c r="M129" s="150"/>
      <c r="N129" s="94"/>
      <c r="V129" s="73"/>
    </row>
    <row r="130" spans="1:22" ht="21.6" thickTop="1" thickBot="1" x14ac:dyDescent="0.3">
      <c r="A130" s="834">
        <f t="shared" ref="A130" si="25">A126+1</f>
        <v>29</v>
      </c>
      <c r="B130" s="283" t="s">
        <v>22</v>
      </c>
      <c r="C130" s="283" t="s">
        <v>23</v>
      </c>
      <c r="D130" s="283" t="s">
        <v>5593</v>
      </c>
      <c r="E130" s="837" t="s">
        <v>5594</v>
      </c>
      <c r="F130" s="837"/>
      <c r="G130" s="837" t="s">
        <v>17</v>
      </c>
      <c r="H130" s="771"/>
      <c r="I130" s="281"/>
      <c r="J130" s="138" t="s">
        <v>5608</v>
      </c>
      <c r="K130" s="139"/>
      <c r="L130" s="139"/>
      <c r="M130" s="140"/>
      <c r="N130" s="94"/>
      <c r="V130" s="73"/>
    </row>
    <row r="131" spans="1:22" ht="13.8" thickBot="1" x14ac:dyDescent="0.3">
      <c r="A131" s="750"/>
      <c r="B131" s="142"/>
      <c r="C131" s="142"/>
      <c r="D131" s="473"/>
      <c r="E131" s="142"/>
      <c r="F131" s="142"/>
      <c r="G131" s="1091"/>
      <c r="H131" s="1092"/>
      <c r="I131" s="1093"/>
      <c r="J131" s="78" t="s">
        <v>5608</v>
      </c>
      <c r="K131" s="78"/>
      <c r="L131" s="78"/>
      <c r="M131" s="145"/>
      <c r="N131" s="94"/>
      <c r="V131" s="73"/>
    </row>
    <row r="132" spans="1:22" ht="21" thickBot="1" x14ac:dyDescent="0.3">
      <c r="A132" s="750"/>
      <c r="B132" s="285" t="s">
        <v>34</v>
      </c>
      <c r="C132" s="285" t="s">
        <v>35</v>
      </c>
      <c r="D132" s="285" t="s">
        <v>5600</v>
      </c>
      <c r="E132" s="840" t="s">
        <v>5601</v>
      </c>
      <c r="F132" s="840"/>
      <c r="G132" s="730"/>
      <c r="H132" s="731"/>
      <c r="I132" s="732"/>
      <c r="J132" s="149" t="s">
        <v>5630</v>
      </c>
      <c r="K132" s="82"/>
      <c r="L132" s="82"/>
      <c r="M132" s="150"/>
      <c r="N132" s="94"/>
      <c r="V132" s="73"/>
    </row>
    <row r="133" spans="1:22" ht="13.8" thickBot="1" x14ac:dyDescent="0.3">
      <c r="A133" s="842"/>
      <c r="B133" s="152"/>
      <c r="C133" s="152"/>
      <c r="D133" s="153"/>
      <c r="E133" s="154" t="s">
        <v>5605</v>
      </c>
      <c r="F133" s="155"/>
      <c r="G133" s="778"/>
      <c r="H133" s="779"/>
      <c r="I133" s="780"/>
      <c r="J133" s="149" t="s">
        <v>5631</v>
      </c>
      <c r="K133" s="82"/>
      <c r="L133" s="82"/>
      <c r="M133" s="150"/>
      <c r="N133" s="94"/>
      <c r="V133" s="73"/>
    </row>
    <row r="134" spans="1:22" ht="21.6" thickTop="1" thickBot="1" x14ac:dyDescent="0.3">
      <c r="A134" s="834">
        <f t="shared" ref="A134" si="26">A130+1</f>
        <v>30</v>
      </c>
      <c r="B134" s="283" t="s">
        <v>22</v>
      </c>
      <c r="C134" s="283" t="s">
        <v>23</v>
      </c>
      <c r="D134" s="283" t="s">
        <v>5593</v>
      </c>
      <c r="E134" s="837" t="s">
        <v>5594</v>
      </c>
      <c r="F134" s="837"/>
      <c r="G134" s="837" t="s">
        <v>17</v>
      </c>
      <c r="H134" s="771"/>
      <c r="I134" s="281"/>
      <c r="J134" s="138" t="s">
        <v>5608</v>
      </c>
      <c r="K134" s="139"/>
      <c r="L134" s="139"/>
      <c r="M134" s="140"/>
      <c r="N134" s="94"/>
      <c r="V134" s="73"/>
    </row>
    <row r="135" spans="1:22" ht="13.8" thickBot="1" x14ac:dyDescent="0.3">
      <c r="A135" s="750"/>
      <c r="B135" s="142"/>
      <c r="C135" s="142"/>
      <c r="D135" s="473"/>
      <c r="E135" s="142"/>
      <c r="F135" s="142"/>
      <c r="G135" s="1091"/>
      <c r="H135" s="1092"/>
      <c r="I135" s="1093"/>
      <c r="J135" s="78" t="s">
        <v>5608</v>
      </c>
      <c r="K135" s="78"/>
      <c r="L135" s="78"/>
      <c r="M135" s="145"/>
      <c r="N135" s="94"/>
      <c r="V135" s="73"/>
    </row>
    <row r="136" spans="1:22" ht="21" thickBot="1" x14ac:dyDescent="0.3">
      <c r="A136" s="750"/>
      <c r="B136" s="285" t="s">
        <v>34</v>
      </c>
      <c r="C136" s="285" t="s">
        <v>35</v>
      </c>
      <c r="D136" s="285" t="s">
        <v>5600</v>
      </c>
      <c r="E136" s="840" t="s">
        <v>5601</v>
      </c>
      <c r="F136" s="840"/>
      <c r="G136" s="730"/>
      <c r="H136" s="731"/>
      <c r="I136" s="732"/>
      <c r="J136" s="149" t="s">
        <v>5630</v>
      </c>
      <c r="K136" s="82"/>
      <c r="L136" s="82"/>
      <c r="M136" s="150"/>
      <c r="N136" s="94"/>
      <c r="V136" s="73"/>
    </row>
    <row r="137" spans="1:22" ht="13.8" thickBot="1" x14ac:dyDescent="0.3">
      <c r="A137" s="842"/>
      <c r="B137" s="152"/>
      <c r="C137" s="152"/>
      <c r="D137" s="153"/>
      <c r="E137" s="154" t="s">
        <v>5605</v>
      </c>
      <c r="F137" s="155"/>
      <c r="G137" s="778"/>
      <c r="H137" s="779"/>
      <c r="I137" s="780"/>
      <c r="J137" s="149" t="s">
        <v>5631</v>
      </c>
      <c r="K137" s="82"/>
      <c r="L137" s="82"/>
      <c r="M137" s="150"/>
      <c r="N137" s="94"/>
      <c r="V137" s="73"/>
    </row>
    <row r="138" spans="1:22" ht="21.6" thickTop="1" thickBot="1" x14ac:dyDescent="0.3">
      <c r="A138" s="834">
        <f t="shared" ref="A138" si="27">A134+1</f>
        <v>31</v>
      </c>
      <c r="B138" s="283" t="s">
        <v>22</v>
      </c>
      <c r="C138" s="283" t="s">
        <v>23</v>
      </c>
      <c r="D138" s="283" t="s">
        <v>5593</v>
      </c>
      <c r="E138" s="837" t="s">
        <v>5594</v>
      </c>
      <c r="F138" s="837"/>
      <c r="G138" s="837" t="s">
        <v>17</v>
      </c>
      <c r="H138" s="771"/>
      <c r="I138" s="281"/>
      <c r="J138" s="138" t="s">
        <v>5608</v>
      </c>
      <c r="K138" s="139"/>
      <c r="L138" s="139"/>
      <c r="M138" s="140"/>
      <c r="N138" s="94"/>
      <c r="V138" s="73"/>
    </row>
    <row r="139" spans="1:22" ht="13.8" thickBot="1" x14ac:dyDescent="0.3">
      <c r="A139" s="750"/>
      <c r="B139" s="142"/>
      <c r="C139" s="142"/>
      <c r="D139" s="473"/>
      <c r="E139" s="142"/>
      <c r="F139" s="142"/>
      <c r="G139" s="1091"/>
      <c r="H139" s="1092"/>
      <c r="I139" s="1093"/>
      <c r="J139" s="78" t="s">
        <v>5608</v>
      </c>
      <c r="K139" s="78"/>
      <c r="L139" s="78"/>
      <c r="M139" s="145"/>
      <c r="N139" s="94"/>
      <c r="V139" s="73"/>
    </row>
    <row r="140" spans="1:22" ht="21" thickBot="1" x14ac:dyDescent="0.3">
      <c r="A140" s="750"/>
      <c r="B140" s="285" t="s">
        <v>34</v>
      </c>
      <c r="C140" s="285" t="s">
        <v>35</v>
      </c>
      <c r="D140" s="285" t="s">
        <v>5600</v>
      </c>
      <c r="E140" s="840" t="s">
        <v>5601</v>
      </c>
      <c r="F140" s="840"/>
      <c r="G140" s="730"/>
      <c r="H140" s="731"/>
      <c r="I140" s="732"/>
      <c r="J140" s="149" t="s">
        <v>5630</v>
      </c>
      <c r="K140" s="82"/>
      <c r="L140" s="82"/>
      <c r="M140" s="150"/>
      <c r="N140" s="94"/>
      <c r="V140" s="73"/>
    </row>
    <row r="141" spans="1:22" ht="13.8" thickBot="1" x14ac:dyDescent="0.3">
      <c r="A141" s="842"/>
      <c r="B141" s="152"/>
      <c r="C141" s="152"/>
      <c r="D141" s="153"/>
      <c r="E141" s="154" t="s">
        <v>5605</v>
      </c>
      <c r="F141" s="155"/>
      <c r="G141" s="778"/>
      <c r="H141" s="779"/>
      <c r="I141" s="780"/>
      <c r="J141" s="149" t="s">
        <v>5631</v>
      </c>
      <c r="K141" s="82"/>
      <c r="L141" s="82"/>
      <c r="M141" s="150"/>
      <c r="N141" s="94"/>
      <c r="V141" s="73"/>
    </row>
    <row r="142" spans="1:22" ht="21.6" thickTop="1" thickBot="1" x14ac:dyDescent="0.3">
      <c r="A142" s="834">
        <f t="shared" ref="A142" si="28">A138+1</f>
        <v>32</v>
      </c>
      <c r="B142" s="283" t="s">
        <v>22</v>
      </c>
      <c r="C142" s="283" t="s">
        <v>23</v>
      </c>
      <c r="D142" s="283" t="s">
        <v>5593</v>
      </c>
      <c r="E142" s="837" t="s">
        <v>5594</v>
      </c>
      <c r="F142" s="837"/>
      <c r="G142" s="837" t="s">
        <v>17</v>
      </c>
      <c r="H142" s="771"/>
      <c r="I142" s="281"/>
      <c r="J142" s="138" t="s">
        <v>5608</v>
      </c>
      <c r="K142" s="139"/>
      <c r="L142" s="139"/>
      <c r="M142" s="140"/>
      <c r="N142" s="94"/>
      <c r="V142" s="73"/>
    </row>
    <row r="143" spans="1:22" ht="13.8" thickBot="1" x14ac:dyDescent="0.3">
      <c r="A143" s="750"/>
      <c r="B143" s="142"/>
      <c r="C143" s="142"/>
      <c r="D143" s="473"/>
      <c r="E143" s="142"/>
      <c r="F143" s="142"/>
      <c r="G143" s="1091"/>
      <c r="H143" s="1092"/>
      <c r="I143" s="1093"/>
      <c r="J143" s="78" t="s">
        <v>5608</v>
      </c>
      <c r="K143" s="78"/>
      <c r="L143" s="78"/>
      <c r="M143" s="145"/>
      <c r="N143" s="94"/>
      <c r="V143" s="73"/>
    </row>
    <row r="144" spans="1:22" ht="21" thickBot="1" x14ac:dyDescent="0.3">
      <c r="A144" s="750"/>
      <c r="B144" s="285" t="s">
        <v>34</v>
      </c>
      <c r="C144" s="285" t="s">
        <v>35</v>
      </c>
      <c r="D144" s="285" t="s">
        <v>5600</v>
      </c>
      <c r="E144" s="840" t="s">
        <v>5601</v>
      </c>
      <c r="F144" s="840"/>
      <c r="G144" s="730"/>
      <c r="H144" s="731"/>
      <c r="I144" s="732"/>
      <c r="J144" s="149" t="s">
        <v>5630</v>
      </c>
      <c r="K144" s="82"/>
      <c r="L144" s="82"/>
      <c r="M144" s="150"/>
      <c r="N144" s="94"/>
      <c r="V144" s="73"/>
    </row>
    <row r="145" spans="1:22" ht="13.8" thickBot="1" x14ac:dyDescent="0.3">
      <c r="A145" s="842"/>
      <c r="B145" s="152"/>
      <c r="C145" s="152"/>
      <c r="D145" s="153"/>
      <c r="E145" s="154" t="s">
        <v>5605</v>
      </c>
      <c r="F145" s="155"/>
      <c r="G145" s="778"/>
      <c r="H145" s="779"/>
      <c r="I145" s="780"/>
      <c r="J145" s="149" t="s">
        <v>5631</v>
      </c>
      <c r="K145" s="82"/>
      <c r="L145" s="82"/>
      <c r="M145" s="150"/>
      <c r="N145" s="94"/>
      <c r="V145" s="73"/>
    </row>
    <row r="146" spans="1:22" ht="21.6" thickTop="1" thickBot="1" x14ac:dyDescent="0.3">
      <c r="A146" s="834">
        <f t="shared" ref="A146" si="29">A142+1</f>
        <v>33</v>
      </c>
      <c r="B146" s="283" t="s">
        <v>22</v>
      </c>
      <c r="C146" s="283" t="s">
        <v>23</v>
      </c>
      <c r="D146" s="283" t="s">
        <v>5593</v>
      </c>
      <c r="E146" s="837" t="s">
        <v>5594</v>
      </c>
      <c r="F146" s="837"/>
      <c r="G146" s="837" t="s">
        <v>17</v>
      </c>
      <c r="H146" s="771"/>
      <c r="I146" s="281"/>
      <c r="J146" s="138" t="s">
        <v>5608</v>
      </c>
      <c r="K146" s="139"/>
      <c r="L146" s="139"/>
      <c r="M146" s="140"/>
      <c r="N146" s="94"/>
      <c r="V146" s="73"/>
    </row>
    <row r="147" spans="1:22" ht="13.8" thickBot="1" x14ac:dyDescent="0.3">
      <c r="A147" s="750"/>
      <c r="B147" s="142"/>
      <c r="C147" s="142"/>
      <c r="D147" s="473"/>
      <c r="E147" s="142"/>
      <c r="F147" s="142"/>
      <c r="G147" s="1091"/>
      <c r="H147" s="1092"/>
      <c r="I147" s="1093"/>
      <c r="J147" s="78" t="s">
        <v>5608</v>
      </c>
      <c r="K147" s="78"/>
      <c r="L147" s="78"/>
      <c r="M147" s="145"/>
      <c r="N147" s="94"/>
      <c r="V147" s="73"/>
    </row>
    <row r="148" spans="1:22" ht="21" thickBot="1" x14ac:dyDescent="0.3">
      <c r="A148" s="750"/>
      <c r="B148" s="285" t="s">
        <v>34</v>
      </c>
      <c r="C148" s="285" t="s">
        <v>35</v>
      </c>
      <c r="D148" s="285" t="s">
        <v>5600</v>
      </c>
      <c r="E148" s="840" t="s">
        <v>5601</v>
      </c>
      <c r="F148" s="840"/>
      <c r="G148" s="730"/>
      <c r="H148" s="731"/>
      <c r="I148" s="732"/>
      <c r="J148" s="149" t="s">
        <v>5630</v>
      </c>
      <c r="K148" s="82"/>
      <c r="L148" s="82"/>
      <c r="M148" s="150"/>
      <c r="N148" s="94"/>
      <c r="V148" s="73"/>
    </row>
    <row r="149" spans="1:22" ht="13.8" thickBot="1" x14ac:dyDescent="0.3">
      <c r="A149" s="842"/>
      <c r="B149" s="152"/>
      <c r="C149" s="152"/>
      <c r="D149" s="153"/>
      <c r="E149" s="154" t="s">
        <v>5605</v>
      </c>
      <c r="F149" s="155"/>
      <c r="G149" s="778"/>
      <c r="H149" s="779"/>
      <c r="I149" s="780"/>
      <c r="J149" s="149" t="s">
        <v>5631</v>
      </c>
      <c r="K149" s="82"/>
      <c r="L149" s="82"/>
      <c r="M149" s="150"/>
      <c r="N149" s="94"/>
      <c r="V149" s="73"/>
    </row>
    <row r="150" spans="1:22" ht="21.6" thickTop="1" thickBot="1" x14ac:dyDescent="0.3">
      <c r="A150" s="834">
        <f t="shared" ref="A150" si="30">A146+1</f>
        <v>34</v>
      </c>
      <c r="B150" s="283" t="s">
        <v>22</v>
      </c>
      <c r="C150" s="283" t="s">
        <v>23</v>
      </c>
      <c r="D150" s="283" t="s">
        <v>5593</v>
      </c>
      <c r="E150" s="837" t="s">
        <v>5594</v>
      </c>
      <c r="F150" s="837"/>
      <c r="G150" s="837" t="s">
        <v>17</v>
      </c>
      <c r="H150" s="771"/>
      <c r="I150" s="281"/>
      <c r="J150" s="138" t="s">
        <v>5608</v>
      </c>
      <c r="K150" s="139"/>
      <c r="L150" s="139"/>
      <c r="M150" s="140"/>
      <c r="N150" s="94"/>
      <c r="V150" s="73"/>
    </row>
    <row r="151" spans="1:22" ht="13.8" thickBot="1" x14ac:dyDescent="0.3">
      <c r="A151" s="750"/>
      <c r="B151" s="142"/>
      <c r="C151" s="142"/>
      <c r="D151" s="473"/>
      <c r="E151" s="142"/>
      <c r="F151" s="142"/>
      <c r="G151" s="1091"/>
      <c r="H151" s="1092"/>
      <c r="I151" s="1093"/>
      <c r="J151" s="78" t="s">
        <v>5608</v>
      </c>
      <c r="K151" s="78"/>
      <c r="L151" s="78"/>
      <c r="M151" s="145"/>
      <c r="N151" s="94"/>
      <c r="V151" s="73"/>
    </row>
    <row r="152" spans="1:22" ht="21" thickBot="1" x14ac:dyDescent="0.3">
      <c r="A152" s="750"/>
      <c r="B152" s="285" t="s">
        <v>34</v>
      </c>
      <c r="C152" s="285" t="s">
        <v>35</v>
      </c>
      <c r="D152" s="285" t="s">
        <v>5600</v>
      </c>
      <c r="E152" s="840" t="s">
        <v>5601</v>
      </c>
      <c r="F152" s="840"/>
      <c r="G152" s="730"/>
      <c r="H152" s="731"/>
      <c r="I152" s="732"/>
      <c r="J152" s="149" t="s">
        <v>5630</v>
      </c>
      <c r="K152" s="82"/>
      <c r="L152" s="82"/>
      <c r="M152" s="150"/>
      <c r="N152" s="94"/>
      <c r="V152" s="73"/>
    </row>
    <row r="153" spans="1:22" ht="13.8" thickBot="1" x14ac:dyDescent="0.3">
      <c r="A153" s="842"/>
      <c r="B153" s="152"/>
      <c r="C153" s="152"/>
      <c r="D153" s="153"/>
      <c r="E153" s="154" t="s">
        <v>5605</v>
      </c>
      <c r="F153" s="155"/>
      <c r="G153" s="778"/>
      <c r="H153" s="779"/>
      <c r="I153" s="780"/>
      <c r="J153" s="149" t="s">
        <v>5631</v>
      </c>
      <c r="K153" s="82"/>
      <c r="L153" s="82"/>
      <c r="M153" s="150"/>
      <c r="N153" s="94"/>
      <c r="V153" s="73"/>
    </row>
    <row r="154" spans="1:22" ht="21.6" thickTop="1" thickBot="1" x14ac:dyDescent="0.3">
      <c r="A154" s="834">
        <f t="shared" ref="A154" si="31">A150+1</f>
        <v>35</v>
      </c>
      <c r="B154" s="283" t="s">
        <v>22</v>
      </c>
      <c r="C154" s="283" t="s">
        <v>23</v>
      </c>
      <c r="D154" s="283" t="s">
        <v>5593</v>
      </c>
      <c r="E154" s="837" t="s">
        <v>5594</v>
      </c>
      <c r="F154" s="837"/>
      <c r="G154" s="837" t="s">
        <v>17</v>
      </c>
      <c r="H154" s="771"/>
      <c r="I154" s="281"/>
      <c r="J154" s="138" t="s">
        <v>5608</v>
      </c>
      <c r="K154" s="139"/>
      <c r="L154" s="139"/>
      <c r="M154" s="140"/>
      <c r="N154" s="94"/>
      <c r="V154" s="73"/>
    </row>
    <row r="155" spans="1:22" ht="13.8" thickBot="1" x14ac:dyDescent="0.3">
      <c r="A155" s="750"/>
      <c r="B155" s="142"/>
      <c r="C155" s="142"/>
      <c r="D155" s="473"/>
      <c r="E155" s="142"/>
      <c r="F155" s="142"/>
      <c r="G155" s="1091"/>
      <c r="H155" s="1092"/>
      <c r="I155" s="1093"/>
      <c r="J155" s="78" t="s">
        <v>5608</v>
      </c>
      <c r="K155" s="78"/>
      <c r="L155" s="78"/>
      <c r="M155" s="145"/>
      <c r="N155" s="94"/>
      <c r="V155" s="73"/>
    </row>
    <row r="156" spans="1:22" ht="21" thickBot="1" x14ac:dyDescent="0.3">
      <c r="A156" s="750"/>
      <c r="B156" s="285" t="s">
        <v>34</v>
      </c>
      <c r="C156" s="285" t="s">
        <v>35</v>
      </c>
      <c r="D156" s="285" t="s">
        <v>5600</v>
      </c>
      <c r="E156" s="840" t="s">
        <v>5601</v>
      </c>
      <c r="F156" s="840"/>
      <c r="G156" s="730"/>
      <c r="H156" s="731"/>
      <c r="I156" s="732"/>
      <c r="J156" s="149" t="s">
        <v>5630</v>
      </c>
      <c r="K156" s="82"/>
      <c r="L156" s="82"/>
      <c r="M156" s="150"/>
      <c r="N156" s="94"/>
      <c r="V156" s="73"/>
    </row>
    <row r="157" spans="1:22" ht="13.8" thickBot="1" x14ac:dyDescent="0.3">
      <c r="A157" s="842"/>
      <c r="B157" s="152"/>
      <c r="C157" s="152"/>
      <c r="D157" s="153"/>
      <c r="E157" s="154" t="s">
        <v>5605</v>
      </c>
      <c r="F157" s="155"/>
      <c r="G157" s="778"/>
      <c r="H157" s="779"/>
      <c r="I157" s="780"/>
      <c r="J157" s="149" t="s">
        <v>5631</v>
      </c>
      <c r="K157" s="82"/>
      <c r="L157" s="82"/>
      <c r="M157" s="150"/>
      <c r="N157" s="94"/>
      <c r="V157" s="73"/>
    </row>
    <row r="158" spans="1:22" ht="21.6" thickTop="1" thickBot="1" x14ac:dyDescent="0.3">
      <c r="A158" s="834">
        <f t="shared" ref="A158" si="32">A154+1</f>
        <v>36</v>
      </c>
      <c r="B158" s="283" t="s">
        <v>22</v>
      </c>
      <c r="C158" s="283" t="s">
        <v>23</v>
      </c>
      <c r="D158" s="283" t="s">
        <v>5593</v>
      </c>
      <c r="E158" s="837" t="s">
        <v>5594</v>
      </c>
      <c r="F158" s="837"/>
      <c r="G158" s="837" t="s">
        <v>17</v>
      </c>
      <c r="H158" s="771"/>
      <c r="I158" s="281"/>
      <c r="J158" s="138" t="s">
        <v>5608</v>
      </c>
      <c r="K158" s="139"/>
      <c r="L158" s="139"/>
      <c r="M158" s="140"/>
      <c r="N158" s="94"/>
      <c r="V158" s="73"/>
    </row>
    <row r="159" spans="1:22" ht="13.8" thickBot="1" x14ac:dyDescent="0.3">
      <c r="A159" s="750"/>
      <c r="B159" s="142"/>
      <c r="C159" s="142"/>
      <c r="D159" s="473"/>
      <c r="E159" s="142"/>
      <c r="F159" s="142"/>
      <c r="G159" s="1091"/>
      <c r="H159" s="1092"/>
      <c r="I159" s="1093"/>
      <c r="J159" s="78" t="s">
        <v>5608</v>
      </c>
      <c r="K159" s="78"/>
      <c r="L159" s="78"/>
      <c r="M159" s="145"/>
      <c r="N159" s="94"/>
      <c r="V159" s="73"/>
    </row>
    <row r="160" spans="1:22" ht="21" thickBot="1" x14ac:dyDescent="0.3">
      <c r="A160" s="750"/>
      <c r="B160" s="285" t="s">
        <v>34</v>
      </c>
      <c r="C160" s="285" t="s">
        <v>35</v>
      </c>
      <c r="D160" s="285" t="s">
        <v>5600</v>
      </c>
      <c r="E160" s="840" t="s">
        <v>5601</v>
      </c>
      <c r="F160" s="840"/>
      <c r="G160" s="730"/>
      <c r="H160" s="731"/>
      <c r="I160" s="732"/>
      <c r="J160" s="149" t="s">
        <v>5630</v>
      </c>
      <c r="K160" s="82"/>
      <c r="L160" s="82"/>
      <c r="M160" s="150"/>
      <c r="N160" s="94"/>
      <c r="V160" s="73"/>
    </row>
    <row r="161" spans="1:22" ht="13.8" thickBot="1" x14ac:dyDescent="0.3">
      <c r="A161" s="842"/>
      <c r="B161" s="152"/>
      <c r="C161" s="152"/>
      <c r="D161" s="153"/>
      <c r="E161" s="154" t="s">
        <v>5605</v>
      </c>
      <c r="F161" s="155"/>
      <c r="G161" s="778"/>
      <c r="H161" s="779"/>
      <c r="I161" s="780"/>
      <c r="J161" s="149" t="s">
        <v>5631</v>
      </c>
      <c r="K161" s="82"/>
      <c r="L161" s="82"/>
      <c r="M161" s="150"/>
      <c r="N161" s="94"/>
      <c r="V161" s="73"/>
    </row>
    <row r="162" spans="1:22" ht="21.6" thickTop="1" thickBot="1" x14ac:dyDescent="0.3">
      <c r="A162" s="834">
        <f t="shared" ref="A162" si="33">A158+1</f>
        <v>37</v>
      </c>
      <c r="B162" s="283" t="s">
        <v>22</v>
      </c>
      <c r="C162" s="283" t="s">
        <v>23</v>
      </c>
      <c r="D162" s="283" t="s">
        <v>5593</v>
      </c>
      <c r="E162" s="837" t="s">
        <v>5594</v>
      </c>
      <c r="F162" s="837"/>
      <c r="G162" s="837" t="s">
        <v>17</v>
      </c>
      <c r="H162" s="771"/>
      <c r="I162" s="281"/>
      <c r="J162" s="138" t="s">
        <v>5608</v>
      </c>
      <c r="K162" s="139"/>
      <c r="L162" s="139"/>
      <c r="M162" s="140"/>
      <c r="N162" s="94"/>
      <c r="V162" s="73"/>
    </row>
    <row r="163" spans="1:22" ht="13.8" thickBot="1" x14ac:dyDescent="0.3">
      <c r="A163" s="750"/>
      <c r="B163" s="142"/>
      <c r="C163" s="142"/>
      <c r="D163" s="473"/>
      <c r="E163" s="142"/>
      <c r="F163" s="142"/>
      <c r="G163" s="1091"/>
      <c r="H163" s="1092"/>
      <c r="I163" s="1093"/>
      <c r="J163" s="78" t="s">
        <v>5608</v>
      </c>
      <c r="K163" s="78"/>
      <c r="L163" s="78"/>
      <c r="M163" s="145"/>
      <c r="N163" s="94"/>
      <c r="V163" s="73"/>
    </row>
    <row r="164" spans="1:22" ht="21" thickBot="1" x14ac:dyDescent="0.3">
      <c r="A164" s="750"/>
      <c r="B164" s="285" t="s">
        <v>34</v>
      </c>
      <c r="C164" s="285" t="s">
        <v>35</v>
      </c>
      <c r="D164" s="285" t="s">
        <v>5600</v>
      </c>
      <c r="E164" s="840" t="s">
        <v>5601</v>
      </c>
      <c r="F164" s="840"/>
      <c r="G164" s="730"/>
      <c r="H164" s="731"/>
      <c r="I164" s="732"/>
      <c r="J164" s="149" t="s">
        <v>5630</v>
      </c>
      <c r="K164" s="82"/>
      <c r="L164" s="82"/>
      <c r="M164" s="150"/>
      <c r="N164" s="94"/>
      <c r="V164" s="73"/>
    </row>
    <row r="165" spans="1:22" ht="13.8" thickBot="1" x14ac:dyDescent="0.3">
      <c r="A165" s="842"/>
      <c r="B165" s="152"/>
      <c r="C165" s="152"/>
      <c r="D165" s="153"/>
      <c r="E165" s="154" t="s">
        <v>5605</v>
      </c>
      <c r="F165" s="155"/>
      <c r="G165" s="778"/>
      <c r="H165" s="779"/>
      <c r="I165" s="780"/>
      <c r="J165" s="149" t="s">
        <v>5631</v>
      </c>
      <c r="K165" s="82"/>
      <c r="L165" s="82"/>
      <c r="M165" s="150"/>
      <c r="N165" s="94"/>
      <c r="V165" s="73"/>
    </row>
    <row r="166" spans="1:22" ht="21.6" thickTop="1" thickBot="1" x14ac:dyDescent="0.3">
      <c r="A166" s="834">
        <f t="shared" ref="A166" si="34">A162+1</f>
        <v>38</v>
      </c>
      <c r="B166" s="283" t="s">
        <v>22</v>
      </c>
      <c r="C166" s="283" t="s">
        <v>23</v>
      </c>
      <c r="D166" s="283" t="s">
        <v>5593</v>
      </c>
      <c r="E166" s="837" t="s">
        <v>5594</v>
      </c>
      <c r="F166" s="837"/>
      <c r="G166" s="837" t="s">
        <v>17</v>
      </c>
      <c r="H166" s="771"/>
      <c r="I166" s="281"/>
      <c r="J166" s="138" t="s">
        <v>5608</v>
      </c>
      <c r="K166" s="139"/>
      <c r="L166" s="139"/>
      <c r="M166" s="140"/>
      <c r="N166" s="94"/>
      <c r="V166" s="73"/>
    </row>
    <row r="167" spans="1:22" ht="13.8" thickBot="1" x14ac:dyDescent="0.3">
      <c r="A167" s="750"/>
      <c r="B167" s="142"/>
      <c r="C167" s="142"/>
      <c r="D167" s="473"/>
      <c r="E167" s="142"/>
      <c r="F167" s="142"/>
      <c r="G167" s="1091"/>
      <c r="H167" s="1092"/>
      <c r="I167" s="1093"/>
      <c r="J167" s="78" t="s">
        <v>5608</v>
      </c>
      <c r="K167" s="78"/>
      <c r="L167" s="78"/>
      <c r="M167" s="145"/>
      <c r="N167" s="94"/>
      <c r="V167" s="73"/>
    </row>
    <row r="168" spans="1:22" ht="21" thickBot="1" x14ac:dyDescent="0.3">
      <c r="A168" s="750"/>
      <c r="B168" s="285" t="s">
        <v>34</v>
      </c>
      <c r="C168" s="285" t="s">
        <v>35</v>
      </c>
      <c r="D168" s="285" t="s">
        <v>5600</v>
      </c>
      <c r="E168" s="840" t="s">
        <v>5601</v>
      </c>
      <c r="F168" s="840"/>
      <c r="G168" s="730"/>
      <c r="H168" s="731"/>
      <c r="I168" s="732"/>
      <c r="J168" s="149" t="s">
        <v>5630</v>
      </c>
      <c r="K168" s="82"/>
      <c r="L168" s="82"/>
      <c r="M168" s="150"/>
      <c r="N168" s="94"/>
      <c r="V168" s="73"/>
    </row>
    <row r="169" spans="1:22" ht="13.8" thickBot="1" x14ac:dyDescent="0.3">
      <c r="A169" s="842"/>
      <c r="B169" s="152"/>
      <c r="C169" s="152"/>
      <c r="D169" s="153"/>
      <c r="E169" s="154" t="s">
        <v>5605</v>
      </c>
      <c r="F169" s="155"/>
      <c r="G169" s="778"/>
      <c r="H169" s="779"/>
      <c r="I169" s="780"/>
      <c r="J169" s="149" t="s">
        <v>5631</v>
      </c>
      <c r="K169" s="82"/>
      <c r="L169" s="82"/>
      <c r="M169" s="150"/>
      <c r="N169" s="94"/>
      <c r="V169" s="73"/>
    </row>
    <row r="170" spans="1:22" ht="21.6" thickTop="1" thickBot="1" x14ac:dyDescent="0.3">
      <c r="A170" s="834">
        <f t="shared" ref="A170" si="35">A166+1</f>
        <v>39</v>
      </c>
      <c r="B170" s="283" t="s">
        <v>22</v>
      </c>
      <c r="C170" s="283" t="s">
        <v>23</v>
      </c>
      <c r="D170" s="283" t="s">
        <v>5593</v>
      </c>
      <c r="E170" s="837" t="s">
        <v>5594</v>
      </c>
      <c r="F170" s="837"/>
      <c r="G170" s="837" t="s">
        <v>17</v>
      </c>
      <c r="H170" s="771"/>
      <c r="I170" s="281"/>
      <c r="J170" s="138" t="s">
        <v>5608</v>
      </c>
      <c r="K170" s="139"/>
      <c r="L170" s="139"/>
      <c r="M170" s="140"/>
      <c r="N170" s="94"/>
      <c r="V170" s="73"/>
    </row>
    <row r="171" spans="1:22" ht="13.8" thickBot="1" x14ac:dyDescent="0.3">
      <c r="A171" s="750"/>
      <c r="B171" s="142"/>
      <c r="C171" s="142"/>
      <c r="D171" s="473"/>
      <c r="E171" s="142"/>
      <c r="F171" s="142"/>
      <c r="G171" s="1091"/>
      <c r="H171" s="1092"/>
      <c r="I171" s="1093"/>
      <c r="J171" s="78" t="s">
        <v>5608</v>
      </c>
      <c r="K171" s="78"/>
      <c r="L171" s="78"/>
      <c r="M171" s="145"/>
      <c r="N171" s="94"/>
      <c r="V171" s="73"/>
    </row>
    <row r="172" spans="1:22" ht="21" thickBot="1" x14ac:dyDescent="0.3">
      <c r="A172" s="750"/>
      <c r="B172" s="285" t="s">
        <v>34</v>
      </c>
      <c r="C172" s="285" t="s">
        <v>35</v>
      </c>
      <c r="D172" s="285" t="s">
        <v>5600</v>
      </c>
      <c r="E172" s="840" t="s">
        <v>5601</v>
      </c>
      <c r="F172" s="840"/>
      <c r="G172" s="730"/>
      <c r="H172" s="731"/>
      <c r="I172" s="732"/>
      <c r="J172" s="149" t="s">
        <v>5630</v>
      </c>
      <c r="K172" s="82"/>
      <c r="L172" s="82"/>
      <c r="M172" s="150"/>
      <c r="N172" s="94"/>
      <c r="V172" s="73"/>
    </row>
    <row r="173" spans="1:22" ht="13.8" thickBot="1" x14ac:dyDescent="0.3">
      <c r="A173" s="842"/>
      <c r="B173" s="152"/>
      <c r="C173" s="152"/>
      <c r="D173" s="153"/>
      <c r="E173" s="154" t="s">
        <v>5605</v>
      </c>
      <c r="F173" s="155"/>
      <c r="G173" s="778"/>
      <c r="H173" s="779"/>
      <c r="I173" s="780"/>
      <c r="J173" s="149" t="s">
        <v>5631</v>
      </c>
      <c r="K173" s="82"/>
      <c r="L173" s="82"/>
      <c r="M173" s="150"/>
      <c r="N173" s="94"/>
      <c r="V173" s="73"/>
    </row>
    <row r="174" spans="1:22" ht="21.6" thickTop="1" thickBot="1" x14ac:dyDescent="0.3">
      <c r="A174" s="834">
        <f t="shared" ref="A174" si="36">A170+1</f>
        <v>40</v>
      </c>
      <c r="B174" s="283" t="s">
        <v>22</v>
      </c>
      <c r="C174" s="283" t="s">
        <v>23</v>
      </c>
      <c r="D174" s="283" t="s">
        <v>5593</v>
      </c>
      <c r="E174" s="837" t="s">
        <v>5594</v>
      </c>
      <c r="F174" s="837"/>
      <c r="G174" s="837" t="s">
        <v>17</v>
      </c>
      <c r="H174" s="771"/>
      <c r="I174" s="281"/>
      <c r="J174" s="138" t="s">
        <v>5608</v>
      </c>
      <c r="K174" s="139"/>
      <c r="L174" s="139"/>
      <c r="M174" s="140"/>
      <c r="N174" s="94"/>
      <c r="V174" s="73"/>
    </row>
    <row r="175" spans="1:22" ht="13.8" thickBot="1" x14ac:dyDescent="0.3">
      <c r="A175" s="750"/>
      <c r="B175" s="142"/>
      <c r="C175" s="142"/>
      <c r="D175" s="473"/>
      <c r="E175" s="142"/>
      <c r="F175" s="142"/>
      <c r="G175" s="1091"/>
      <c r="H175" s="1092"/>
      <c r="I175" s="1093"/>
      <c r="J175" s="78" t="s">
        <v>5608</v>
      </c>
      <c r="K175" s="78"/>
      <c r="L175" s="78"/>
      <c r="M175" s="145"/>
      <c r="N175" s="94"/>
      <c r="V175" s="73"/>
    </row>
    <row r="176" spans="1:22" ht="21" thickBot="1" x14ac:dyDescent="0.3">
      <c r="A176" s="750"/>
      <c r="B176" s="285" t="s">
        <v>34</v>
      </c>
      <c r="C176" s="285" t="s">
        <v>35</v>
      </c>
      <c r="D176" s="285" t="s">
        <v>5600</v>
      </c>
      <c r="E176" s="840" t="s">
        <v>5601</v>
      </c>
      <c r="F176" s="840"/>
      <c r="G176" s="730"/>
      <c r="H176" s="731"/>
      <c r="I176" s="732"/>
      <c r="J176" s="149" t="s">
        <v>5630</v>
      </c>
      <c r="K176" s="82"/>
      <c r="L176" s="82"/>
      <c r="M176" s="150"/>
      <c r="N176" s="94"/>
      <c r="V176" s="73"/>
    </row>
    <row r="177" spans="1:22" ht="13.8" thickBot="1" x14ac:dyDescent="0.3">
      <c r="A177" s="842"/>
      <c r="B177" s="152"/>
      <c r="C177" s="152"/>
      <c r="D177" s="153"/>
      <c r="E177" s="154" t="s">
        <v>5605</v>
      </c>
      <c r="F177" s="155"/>
      <c r="G177" s="778"/>
      <c r="H177" s="779"/>
      <c r="I177" s="780"/>
      <c r="J177" s="149" t="s">
        <v>5631</v>
      </c>
      <c r="K177" s="82"/>
      <c r="L177" s="82"/>
      <c r="M177" s="150"/>
      <c r="N177" s="94"/>
      <c r="V177" s="73"/>
    </row>
    <row r="178" spans="1:22" ht="21.6" thickTop="1" thickBot="1" x14ac:dyDescent="0.3">
      <c r="A178" s="834">
        <f t="shared" ref="A178" si="37">A174+1</f>
        <v>41</v>
      </c>
      <c r="B178" s="283" t="s">
        <v>22</v>
      </c>
      <c r="C178" s="283" t="s">
        <v>23</v>
      </c>
      <c r="D178" s="283" t="s">
        <v>5593</v>
      </c>
      <c r="E178" s="837" t="s">
        <v>5594</v>
      </c>
      <c r="F178" s="837"/>
      <c r="G178" s="837" t="s">
        <v>17</v>
      </c>
      <c r="H178" s="771"/>
      <c r="I178" s="281"/>
      <c r="J178" s="138" t="s">
        <v>5608</v>
      </c>
      <c r="K178" s="139"/>
      <c r="L178" s="139"/>
      <c r="M178" s="140"/>
      <c r="N178" s="94"/>
      <c r="V178" s="73"/>
    </row>
    <row r="179" spans="1:22" ht="13.8" thickBot="1" x14ac:dyDescent="0.3">
      <c r="A179" s="750"/>
      <c r="B179" s="142"/>
      <c r="C179" s="142"/>
      <c r="D179" s="473"/>
      <c r="E179" s="142"/>
      <c r="F179" s="142"/>
      <c r="G179" s="1091"/>
      <c r="H179" s="1092"/>
      <c r="I179" s="1093"/>
      <c r="J179" s="78" t="s">
        <v>5608</v>
      </c>
      <c r="K179" s="78"/>
      <c r="L179" s="78"/>
      <c r="M179" s="145"/>
      <c r="N179" s="94"/>
      <c r="V179" s="73">
        <f>G179</f>
        <v>0</v>
      </c>
    </row>
    <row r="180" spans="1:22" ht="21" thickBot="1" x14ac:dyDescent="0.3">
      <c r="A180" s="750"/>
      <c r="B180" s="285" t="s">
        <v>34</v>
      </c>
      <c r="C180" s="285" t="s">
        <v>35</v>
      </c>
      <c r="D180" s="285" t="s">
        <v>5600</v>
      </c>
      <c r="E180" s="840" t="s">
        <v>5601</v>
      </c>
      <c r="F180" s="840"/>
      <c r="G180" s="730"/>
      <c r="H180" s="731"/>
      <c r="I180" s="732"/>
      <c r="J180" s="149" t="s">
        <v>5630</v>
      </c>
      <c r="K180" s="82"/>
      <c r="L180" s="82"/>
      <c r="M180" s="150"/>
      <c r="N180" s="94"/>
      <c r="V180" s="73"/>
    </row>
    <row r="181" spans="1:22" ht="13.8" thickBot="1" x14ac:dyDescent="0.3">
      <c r="A181" s="842"/>
      <c r="B181" s="152"/>
      <c r="C181" s="152"/>
      <c r="D181" s="153"/>
      <c r="E181" s="154" t="s">
        <v>5605</v>
      </c>
      <c r="F181" s="155"/>
      <c r="G181" s="778"/>
      <c r="H181" s="779"/>
      <c r="I181" s="780"/>
      <c r="J181" s="149" t="s">
        <v>5631</v>
      </c>
      <c r="K181" s="82"/>
      <c r="L181" s="82"/>
      <c r="M181" s="150"/>
      <c r="N181" s="94"/>
      <c r="V181" s="73"/>
    </row>
    <row r="182" spans="1:22" ht="21.6" thickTop="1" thickBot="1" x14ac:dyDescent="0.3">
      <c r="A182" s="834">
        <f t="shared" ref="A182" si="38">A178+1</f>
        <v>42</v>
      </c>
      <c r="B182" s="283" t="s">
        <v>22</v>
      </c>
      <c r="C182" s="283" t="s">
        <v>23</v>
      </c>
      <c r="D182" s="283" t="s">
        <v>5593</v>
      </c>
      <c r="E182" s="837" t="s">
        <v>5594</v>
      </c>
      <c r="F182" s="837"/>
      <c r="G182" s="837" t="s">
        <v>17</v>
      </c>
      <c r="H182" s="771"/>
      <c r="I182" s="281"/>
      <c r="J182" s="138" t="s">
        <v>5608</v>
      </c>
      <c r="K182" s="139"/>
      <c r="L182" s="139"/>
      <c r="M182" s="140"/>
      <c r="N182" s="94"/>
      <c r="V182" s="73"/>
    </row>
    <row r="183" spans="1:22" ht="13.8" thickBot="1" x14ac:dyDescent="0.3">
      <c r="A183" s="750"/>
      <c r="B183" s="142"/>
      <c r="C183" s="142"/>
      <c r="D183" s="473"/>
      <c r="E183" s="142"/>
      <c r="F183" s="142"/>
      <c r="G183" s="1091"/>
      <c r="H183" s="1092"/>
      <c r="I183" s="1093"/>
      <c r="J183" s="78" t="s">
        <v>5608</v>
      </c>
      <c r="K183" s="78"/>
      <c r="L183" s="78"/>
      <c r="M183" s="145"/>
      <c r="N183" s="94"/>
      <c r="V183" s="73">
        <f>G183</f>
        <v>0</v>
      </c>
    </row>
    <row r="184" spans="1:22" ht="21" thickBot="1" x14ac:dyDescent="0.3">
      <c r="A184" s="750"/>
      <c r="B184" s="285" t="s">
        <v>34</v>
      </c>
      <c r="C184" s="285" t="s">
        <v>35</v>
      </c>
      <c r="D184" s="285" t="s">
        <v>5600</v>
      </c>
      <c r="E184" s="840" t="s">
        <v>5601</v>
      </c>
      <c r="F184" s="840"/>
      <c r="G184" s="730"/>
      <c r="H184" s="731"/>
      <c r="I184" s="732"/>
      <c r="J184" s="149" t="s">
        <v>5630</v>
      </c>
      <c r="K184" s="82"/>
      <c r="L184" s="82"/>
      <c r="M184" s="150"/>
      <c r="N184" s="94"/>
      <c r="V184" s="73"/>
    </row>
    <row r="185" spans="1:22" ht="13.8" thickBot="1" x14ac:dyDescent="0.3">
      <c r="A185" s="842"/>
      <c r="B185" s="152"/>
      <c r="C185" s="152"/>
      <c r="D185" s="153"/>
      <c r="E185" s="154" t="s">
        <v>5605</v>
      </c>
      <c r="F185" s="155"/>
      <c r="G185" s="778"/>
      <c r="H185" s="779"/>
      <c r="I185" s="780"/>
      <c r="J185" s="149" t="s">
        <v>5631</v>
      </c>
      <c r="K185" s="82"/>
      <c r="L185" s="82"/>
      <c r="M185" s="150"/>
      <c r="N185" s="94"/>
      <c r="V185" s="73"/>
    </row>
    <row r="186" spans="1:22" ht="21.6" thickTop="1" thickBot="1" x14ac:dyDescent="0.3">
      <c r="A186" s="834">
        <f t="shared" ref="A186" si="39">A182+1</f>
        <v>43</v>
      </c>
      <c r="B186" s="283" t="s">
        <v>22</v>
      </c>
      <c r="C186" s="283" t="s">
        <v>23</v>
      </c>
      <c r="D186" s="283" t="s">
        <v>5593</v>
      </c>
      <c r="E186" s="837" t="s">
        <v>5594</v>
      </c>
      <c r="F186" s="837"/>
      <c r="G186" s="837" t="s">
        <v>17</v>
      </c>
      <c r="H186" s="771"/>
      <c r="I186" s="281"/>
      <c r="J186" s="138" t="s">
        <v>5608</v>
      </c>
      <c r="K186" s="139"/>
      <c r="L186" s="139"/>
      <c r="M186" s="140"/>
      <c r="N186" s="94"/>
      <c r="V186" s="73"/>
    </row>
    <row r="187" spans="1:22" ht="13.8" thickBot="1" x14ac:dyDescent="0.3">
      <c r="A187" s="750"/>
      <c r="B187" s="142"/>
      <c r="C187" s="142"/>
      <c r="D187" s="473"/>
      <c r="E187" s="142"/>
      <c r="F187" s="142"/>
      <c r="G187" s="1091"/>
      <c r="H187" s="1092"/>
      <c r="I187" s="1093"/>
      <c r="J187" s="78" t="s">
        <v>5608</v>
      </c>
      <c r="K187" s="78"/>
      <c r="L187" s="78"/>
      <c r="M187" s="145"/>
      <c r="N187" s="94"/>
      <c r="V187" s="73">
        <f>G187</f>
        <v>0</v>
      </c>
    </row>
    <row r="188" spans="1:22" ht="21" thickBot="1" x14ac:dyDescent="0.3">
      <c r="A188" s="750"/>
      <c r="B188" s="285" t="s">
        <v>34</v>
      </c>
      <c r="C188" s="285" t="s">
        <v>35</v>
      </c>
      <c r="D188" s="285" t="s">
        <v>5600</v>
      </c>
      <c r="E188" s="840" t="s">
        <v>5601</v>
      </c>
      <c r="F188" s="840"/>
      <c r="G188" s="730"/>
      <c r="H188" s="731"/>
      <c r="I188" s="732"/>
      <c r="J188" s="149" t="s">
        <v>5630</v>
      </c>
      <c r="K188" s="82"/>
      <c r="L188" s="82"/>
      <c r="M188" s="150"/>
      <c r="N188" s="94"/>
      <c r="V188" s="73"/>
    </row>
    <row r="189" spans="1:22" ht="13.8" thickBot="1" x14ac:dyDescent="0.3">
      <c r="A189" s="842"/>
      <c r="B189" s="152"/>
      <c r="C189" s="152"/>
      <c r="D189" s="153"/>
      <c r="E189" s="154" t="s">
        <v>5605</v>
      </c>
      <c r="F189" s="155"/>
      <c r="G189" s="778"/>
      <c r="H189" s="779"/>
      <c r="I189" s="780"/>
      <c r="J189" s="149" t="s">
        <v>5631</v>
      </c>
      <c r="K189" s="82"/>
      <c r="L189" s="82"/>
      <c r="M189" s="150"/>
      <c r="N189" s="94"/>
      <c r="V189" s="73"/>
    </row>
    <row r="190" spans="1:22" ht="21.6" thickTop="1" thickBot="1" x14ac:dyDescent="0.3">
      <c r="A190" s="834">
        <f t="shared" ref="A190" si="40">A186+1</f>
        <v>44</v>
      </c>
      <c r="B190" s="283" t="s">
        <v>22</v>
      </c>
      <c r="C190" s="283" t="s">
        <v>23</v>
      </c>
      <c r="D190" s="283" t="s">
        <v>5593</v>
      </c>
      <c r="E190" s="837" t="s">
        <v>5594</v>
      </c>
      <c r="F190" s="837"/>
      <c r="G190" s="837" t="s">
        <v>17</v>
      </c>
      <c r="H190" s="771"/>
      <c r="I190" s="281"/>
      <c r="J190" s="138" t="s">
        <v>5608</v>
      </c>
      <c r="K190" s="139"/>
      <c r="L190" s="139"/>
      <c r="M190" s="140"/>
      <c r="N190" s="94"/>
      <c r="V190" s="73"/>
    </row>
    <row r="191" spans="1:22" ht="13.8" thickBot="1" x14ac:dyDescent="0.3">
      <c r="A191" s="750"/>
      <c r="B191" s="142"/>
      <c r="C191" s="142"/>
      <c r="D191" s="473"/>
      <c r="E191" s="142"/>
      <c r="F191" s="142"/>
      <c r="G191" s="1091"/>
      <c r="H191" s="1092"/>
      <c r="I191" s="1093"/>
      <c r="J191" s="78" t="s">
        <v>5608</v>
      </c>
      <c r="K191" s="78"/>
      <c r="L191" s="78"/>
      <c r="M191" s="145"/>
      <c r="N191" s="94"/>
      <c r="V191" s="73">
        <f>G191</f>
        <v>0</v>
      </c>
    </row>
    <row r="192" spans="1:22" ht="21" thickBot="1" x14ac:dyDescent="0.3">
      <c r="A192" s="750"/>
      <c r="B192" s="285" t="s">
        <v>34</v>
      </c>
      <c r="C192" s="285" t="s">
        <v>35</v>
      </c>
      <c r="D192" s="285" t="s">
        <v>5600</v>
      </c>
      <c r="E192" s="840" t="s">
        <v>5601</v>
      </c>
      <c r="F192" s="840"/>
      <c r="G192" s="730"/>
      <c r="H192" s="731"/>
      <c r="I192" s="732"/>
      <c r="J192" s="149" t="s">
        <v>5630</v>
      </c>
      <c r="K192" s="82"/>
      <c r="L192" s="82"/>
      <c r="M192" s="150"/>
      <c r="N192" s="94"/>
      <c r="V192" s="73"/>
    </row>
    <row r="193" spans="1:22" ht="13.8" thickBot="1" x14ac:dyDescent="0.3">
      <c r="A193" s="842"/>
      <c r="B193" s="152"/>
      <c r="C193" s="152"/>
      <c r="D193" s="153"/>
      <c r="E193" s="154" t="s">
        <v>5605</v>
      </c>
      <c r="F193" s="155"/>
      <c r="G193" s="778"/>
      <c r="H193" s="779"/>
      <c r="I193" s="780"/>
      <c r="J193" s="149" t="s">
        <v>5631</v>
      </c>
      <c r="K193" s="82"/>
      <c r="L193" s="82"/>
      <c r="M193" s="150"/>
      <c r="N193" s="94"/>
      <c r="V193" s="73"/>
    </row>
    <row r="194" spans="1:22" ht="21.6" thickTop="1" thickBot="1" x14ac:dyDescent="0.3">
      <c r="A194" s="834">
        <f t="shared" ref="A194" si="41">A190+1</f>
        <v>45</v>
      </c>
      <c r="B194" s="283" t="s">
        <v>22</v>
      </c>
      <c r="C194" s="283" t="s">
        <v>23</v>
      </c>
      <c r="D194" s="283" t="s">
        <v>5593</v>
      </c>
      <c r="E194" s="837" t="s">
        <v>5594</v>
      </c>
      <c r="F194" s="837"/>
      <c r="G194" s="837" t="s">
        <v>17</v>
      </c>
      <c r="H194" s="771"/>
      <c r="I194" s="281"/>
      <c r="J194" s="138" t="s">
        <v>5608</v>
      </c>
      <c r="K194" s="139"/>
      <c r="L194" s="139"/>
      <c r="M194" s="140"/>
      <c r="N194" s="94"/>
      <c r="V194" s="73"/>
    </row>
    <row r="195" spans="1:22" ht="13.8" thickBot="1" x14ac:dyDescent="0.3">
      <c r="A195" s="750"/>
      <c r="B195" s="142"/>
      <c r="C195" s="142"/>
      <c r="D195" s="473"/>
      <c r="E195" s="142"/>
      <c r="F195" s="142"/>
      <c r="G195" s="1091"/>
      <c r="H195" s="1092"/>
      <c r="I195" s="1093"/>
      <c r="J195" s="78" t="s">
        <v>5608</v>
      </c>
      <c r="K195" s="78"/>
      <c r="L195" s="78"/>
      <c r="M195" s="145"/>
      <c r="N195" s="94"/>
      <c r="V195" s="73">
        <f>G195</f>
        <v>0</v>
      </c>
    </row>
    <row r="196" spans="1:22" ht="21" thickBot="1" x14ac:dyDescent="0.3">
      <c r="A196" s="750"/>
      <c r="B196" s="285" t="s">
        <v>34</v>
      </c>
      <c r="C196" s="285" t="s">
        <v>35</v>
      </c>
      <c r="D196" s="285" t="s">
        <v>5600</v>
      </c>
      <c r="E196" s="840" t="s">
        <v>5601</v>
      </c>
      <c r="F196" s="840"/>
      <c r="G196" s="730"/>
      <c r="H196" s="731"/>
      <c r="I196" s="732"/>
      <c r="J196" s="149" t="s">
        <v>5630</v>
      </c>
      <c r="K196" s="82"/>
      <c r="L196" s="82"/>
      <c r="M196" s="150"/>
      <c r="N196" s="94"/>
      <c r="V196" s="73"/>
    </row>
    <row r="197" spans="1:22" ht="13.8" thickBot="1" x14ac:dyDescent="0.3">
      <c r="A197" s="842"/>
      <c r="B197" s="152"/>
      <c r="C197" s="152"/>
      <c r="D197" s="153"/>
      <c r="E197" s="154" t="s">
        <v>5605</v>
      </c>
      <c r="F197" s="155"/>
      <c r="G197" s="778"/>
      <c r="H197" s="779"/>
      <c r="I197" s="780"/>
      <c r="J197" s="149" t="s">
        <v>5631</v>
      </c>
      <c r="K197" s="82"/>
      <c r="L197" s="82"/>
      <c r="M197" s="150"/>
      <c r="N197" s="94"/>
      <c r="V197" s="73"/>
    </row>
    <row r="198" spans="1:22" ht="21.6" thickTop="1" thickBot="1" x14ac:dyDescent="0.3">
      <c r="A198" s="834">
        <f t="shared" ref="A198" si="42">A194+1</f>
        <v>46</v>
      </c>
      <c r="B198" s="283" t="s">
        <v>22</v>
      </c>
      <c r="C198" s="283" t="s">
        <v>23</v>
      </c>
      <c r="D198" s="283" t="s">
        <v>5593</v>
      </c>
      <c r="E198" s="837" t="s">
        <v>5594</v>
      </c>
      <c r="F198" s="837"/>
      <c r="G198" s="837" t="s">
        <v>17</v>
      </c>
      <c r="H198" s="771"/>
      <c r="I198" s="281"/>
      <c r="J198" s="138" t="s">
        <v>5608</v>
      </c>
      <c r="K198" s="139"/>
      <c r="L198" s="139"/>
      <c r="M198" s="140"/>
      <c r="N198" s="94"/>
      <c r="V198" s="73"/>
    </row>
    <row r="199" spans="1:22" ht="13.8" thickBot="1" x14ac:dyDescent="0.3">
      <c r="A199" s="750"/>
      <c r="B199" s="142"/>
      <c r="C199" s="142"/>
      <c r="D199" s="473"/>
      <c r="E199" s="142"/>
      <c r="F199" s="142"/>
      <c r="G199" s="1091"/>
      <c r="H199" s="1092"/>
      <c r="I199" s="1093"/>
      <c r="J199" s="78" t="s">
        <v>5608</v>
      </c>
      <c r="K199" s="78"/>
      <c r="L199" s="78"/>
      <c r="M199" s="145"/>
      <c r="N199" s="94"/>
      <c r="V199" s="73">
        <f>G199</f>
        <v>0</v>
      </c>
    </row>
    <row r="200" spans="1:22" ht="21" thickBot="1" x14ac:dyDescent="0.3">
      <c r="A200" s="750"/>
      <c r="B200" s="285" t="s">
        <v>34</v>
      </c>
      <c r="C200" s="285" t="s">
        <v>35</v>
      </c>
      <c r="D200" s="285" t="s">
        <v>5600</v>
      </c>
      <c r="E200" s="840" t="s">
        <v>5601</v>
      </c>
      <c r="F200" s="840"/>
      <c r="G200" s="730"/>
      <c r="H200" s="731"/>
      <c r="I200" s="732"/>
      <c r="J200" s="149" t="s">
        <v>5630</v>
      </c>
      <c r="K200" s="82"/>
      <c r="L200" s="82"/>
      <c r="M200" s="150"/>
      <c r="N200" s="94"/>
      <c r="V200" s="73"/>
    </row>
    <row r="201" spans="1:22" ht="13.8" thickBot="1" x14ac:dyDescent="0.3">
      <c r="A201" s="842"/>
      <c r="B201" s="152"/>
      <c r="C201" s="152"/>
      <c r="D201" s="153"/>
      <c r="E201" s="154" t="s">
        <v>5605</v>
      </c>
      <c r="F201" s="155"/>
      <c r="G201" s="778"/>
      <c r="H201" s="779"/>
      <c r="I201" s="780"/>
      <c r="J201" s="149" t="s">
        <v>5631</v>
      </c>
      <c r="K201" s="82"/>
      <c r="L201" s="82"/>
      <c r="M201" s="150"/>
      <c r="N201" s="94"/>
      <c r="V201" s="73"/>
    </row>
    <row r="202" spans="1:22" ht="21.6" thickTop="1" thickBot="1" x14ac:dyDescent="0.3">
      <c r="A202" s="834">
        <f t="shared" ref="A202" si="43">A198+1</f>
        <v>47</v>
      </c>
      <c r="B202" s="283" t="s">
        <v>22</v>
      </c>
      <c r="C202" s="283" t="s">
        <v>23</v>
      </c>
      <c r="D202" s="283" t="s">
        <v>5593</v>
      </c>
      <c r="E202" s="837" t="s">
        <v>5594</v>
      </c>
      <c r="F202" s="837"/>
      <c r="G202" s="837" t="s">
        <v>17</v>
      </c>
      <c r="H202" s="771"/>
      <c r="I202" s="281"/>
      <c r="J202" s="138" t="s">
        <v>5608</v>
      </c>
      <c r="K202" s="139"/>
      <c r="L202" s="139"/>
      <c r="M202" s="140"/>
      <c r="N202" s="94"/>
      <c r="V202" s="73"/>
    </row>
    <row r="203" spans="1:22" ht="13.8" thickBot="1" x14ac:dyDescent="0.3">
      <c r="A203" s="750"/>
      <c r="B203" s="142"/>
      <c r="C203" s="142"/>
      <c r="D203" s="473"/>
      <c r="E203" s="142"/>
      <c r="F203" s="142"/>
      <c r="G203" s="1091"/>
      <c r="H203" s="1092"/>
      <c r="I203" s="1093"/>
      <c r="J203" s="78" t="s">
        <v>5608</v>
      </c>
      <c r="K203" s="78"/>
      <c r="L203" s="78"/>
      <c r="M203" s="145"/>
      <c r="N203" s="94"/>
      <c r="V203" s="73">
        <f>G203</f>
        <v>0</v>
      </c>
    </row>
    <row r="204" spans="1:22" ht="21" thickBot="1" x14ac:dyDescent="0.3">
      <c r="A204" s="750"/>
      <c r="B204" s="285" t="s">
        <v>34</v>
      </c>
      <c r="C204" s="285" t="s">
        <v>35</v>
      </c>
      <c r="D204" s="285" t="s">
        <v>5600</v>
      </c>
      <c r="E204" s="840" t="s">
        <v>5601</v>
      </c>
      <c r="F204" s="840"/>
      <c r="G204" s="730"/>
      <c r="H204" s="731"/>
      <c r="I204" s="732"/>
      <c r="J204" s="149" t="s">
        <v>5630</v>
      </c>
      <c r="K204" s="82"/>
      <c r="L204" s="82"/>
      <c r="M204" s="150"/>
      <c r="N204" s="94"/>
      <c r="V204" s="73"/>
    </row>
    <row r="205" spans="1:22" ht="13.8" thickBot="1" x14ac:dyDescent="0.3">
      <c r="A205" s="842"/>
      <c r="B205" s="152"/>
      <c r="C205" s="152"/>
      <c r="D205" s="153"/>
      <c r="E205" s="154" t="s">
        <v>5605</v>
      </c>
      <c r="F205" s="155"/>
      <c r="G205" s="778"/>
      <c r="H205" s="779"/>
      <c r="I205" s="780"/>
      <c r="J205" s="149" t="s">
        <v>5631</v>
      </c>
      <c r="K205" s="82"/>
      <c r="L205" s="82"/>
      <c r="M205" s="150"/>
      <c r="N205" s="94"/>
      <c r="V205" s="73"/>
    </row>
    <row r="206" spans="1:22" ht="21.6" thickTop="1" thickBot="1" x14ac:dyDescent="0.3">
      <c r="A206" s="834">
        <f t="shared" ref="A206" si="44">A202+1</f>
        <v>48</v>
      </c>
      <c r="B206" s="283" t="s">
        <v>22</v>
      </c>
      <c r="C206" s="283" t="s">
        <v>23</v>
      </c>
      <c r="D206" s="283" t="s">
        <v>5593</v>
      </c>
      <c r="E206" s="837" t="s">
        <v>5594</v>
      </c>
      <c r="F206" s="837"/>
      <c r="G206" s="837" t="s">
        <v>17</v>
      </c>
      <c r="H206" s="771"/>
      <c r="I206" s="281"/>
      <c r="J206" s="138" t="s">
        <v>5608</v>
      </c>
      <c r="K206" s="139"/>
      <c r="L206" s="139"/>
      <c r="M206" s="140"/>
      <c r="N206" s="94"/>
      <c r="V206" s="73"/>
    </row>
    <row r="207" spans="1:22" ht="13.8" thickBot="1" x14ac:dyDescent="0.3">
      <c r="A207" s="750"/>
      <c r="B207" s="142"/>
      <c r="C207" s="142"/>
      <c r="D207" s="473"/>
      <c r="E207" s="142"/>
      <c r="F207" s="142"/>
      <c r="G207" s="1091"/>
      <c r="H207" s="1092"/>
      <c r="I207" s="1093"/>
      <c r="J207" s="78" t="s">
        <v>5608</v>
      </c>
      <c r="K207" s="78"/>
      <c r="L207" s="78"/>
      <c r="M207" s="145"/>
      <c r="N207" s="94"/>
      <c r="V207" s="73">
        <f>G207</f>
        <v>0</v>
      </c>
    </row>
    <row r="208" spans="1:22" ht="21" thickBot="1" x14ac:dyDescent="0.3">
      <c r="A208" s="750"/>
      <c r="B208" s="285" t="s">
        <v>34</v>
      </c>
      <c r="C208" s="285" t="s">
        <v>35</v>
      </c>
      <c r="D208" s="285" t="s">
        <v>5600</v>
      </c>
      <c r="E208" s="840" t="s">
        <v>5601</v>
      </c>
      <c r="F208" s="840"/>
      <c r="G208" s="730"/>
      <c r="H208" s="731"/>
      <c r="I208" s="732"/>
      <c r="J208" s="149" t="s">
        <v>5630</v>
      </c>
      <c r="K208" s="82"/>
      <c r="L208" s="82"/>
      <c r="M208" s="150"/>
      <c r="N208" s="94"/>
      <c r="V208" s="73"/>
    </row>
    <row r="209" spans="1:22" ht="13.8" thickBot="1" x14ac:dyDescent="0.3">
      <c r="A209" s="842"/>
      <c r="B209" s="152"/>
      <c r="C209" s="152"/>
      <c r="D209" s="153"/>
      <c r="E209" s="154" t="s">
        <v>5605</v>
      </c>
      <c r="F209" s="155"/>
      <c r="G209" s="778"/>
      <c r="H209" s="779"/>
      <c r="I209" s="780"/>
      <c r="J209" s="149" t="s">
        <v>5631</v>
      </c>
      <c r="K209" s="82"/>
      <c r="L209" s="82"/>
      <c r="M209" s="150"/>
      <c r="N209" s="94"/>
      <c r="V209" s="73"/>
    </row>
    <row r="210" spans="1:22" ht="21.6" thickTop="1" thickBot="1" x14ac:dyDescent="0.3">
      <c r="A210" s="834">
        <f t="shared" ref="A210" si="45">A206+1</f>
        <v>49</v>
      </c>
      <c r="B210" s="283" t="s">
        <v>22</v>
      </c>
      <c r="C210" s="283" t="s">
        <v>23</v>
      </c>
      <c r="D210" s="283" t="s">
        <v>5593</v>
      </c>
      <c r="E210" s="837" t="s">
        <v>5594</v>
      </c>
      <c r="F210" s="837"/>
      <c r="G210" s="837" t="s">
        <v>17</v>
      </c>
      <c r="H210" s="771"/>
      <c r="I210" s="281"/>
      <c r="J210" s="138" t="s">
        <v>5608</v>
      </c>
      <c r="K210" s="139"/>
      <c r="L210" s="139"/>
      <c r="M210" s="140"/>
      <c r="N210" s="94"/>
      <c r="V210" s="73"/>
    </row>
    <row r="211" spans="1:22" ht="13.8" thickBot="1" x14ac:dyDescent="0.3">
      <c r="A211" s="750"/>
      <c r="B211" s="142"/>
      <c r="C211" s="142"/>
      <c r="D211" s="473"/>
      <c r="E211" s="142"/>
      <c r="F211" s="142"/>
      <c r="G211" s="1091"/>
      <c r="H211" s="1092"/>
      <c r="I211" s="1093"/>
      <c r="J211" s="78" t="s">
        <v>5608</v>
      </c>
      <c r="K211" s="78"/>
      <c r="L211" s="78"/>
      <c r="M211" s="145"/>
      <c r="N211" s="94"/>
      <c r="V211" s="73">
        <f>G211</f>
        <v>0</v>
      </c>
    </row>
    <row r="212" spans="1:22" ht="21" thickBot="1" x14ac:dyDescent="0.3">
      <c r="A212" s="750"/>
      <c r="B212" s="285" t="s">
        <v>34</v>
      </c>
      <c r="C212" s="285" t="s">
        <v>35</v>
      </c>
      <c r="D212" s="285" t="s">
        <v>5600</v>
      </c>
      <c r="E212" s="840" t="s">
        <v>5601</v>
      </c>
      <c r="F212" s="840"/>
      <c r="G212" s="730"/>
      <c r="H212" s="731"/>
      <c r="I212" s="732"/>
      <c r="J212" s="149" t="s">
        <v>5630</v>
      </c>
      <c r="K212" s="82"/>
      <c r="L212" s="82"/>
      <c r="M212" s="150"/>
      <c r="N212" s="94"/>
      <c r="V212" s="73"/>
    </row>
    <row r="213" spans="1:22" ht="13.8" thickBot="1" x14ac:dyDescent="0.3">
      <c r="A213" s="842"/>
      <c r="B213" s="152"/>
      <c r="C213" s="152"/>
      <c r="D213" s="153"/>
      <c r="E213" s="154" t="s">
        <v>5605</v>
      </c>
      <c r="F213" s="155"/>
      <c r="G213" s="778"/>
      <c r="H213" s="779"/>
      <c r="I213" s="780"/>
      <c r="J213" s="149" t="s">
        <v>5631</v>
      </c>
      <c r="K213" s="82"/>
      <c r="L213" s="82"/>
      <c r="M213" s="150"/>
      <c r="N213" s="94"/>
      <c r="V213" s="73"/>
    </row>
    <row r="214" spans="1:22" ht="21.6" thickTop="1" thickBot="1" x14ac:dyDescent="0.3">
      <c r="A214" s="834">
        <f t="shared" ref="A214" si="46">A210+1</f>
        <v>50</v>
      </c>
      <c r="B214" s="283" t="s">
        <v>22</v>
      </c>
      <c r="C214" s="283" t="s">
        <v>23</v>
      </c>
      <c r="D214" s="283" t="s">
        <v>5593</v>
      </c>
      <c r="E214" s="837" t="s">
        <v>5594</v>
      </c>
      <c r="F214" s="837"/>
      <c r="G214" s="837" t="s">
        <v>17</v>
      </c>
      <c r="H214" s="771"/>
      <c r="I214" s="281"/>
      <c r="J214" s="138" t="s">
        <v>5608</v>
      </c>
      <c r="K214" s="139"/>
      <c r="L214" s="139"/>
      <c r="M214" s="140"/>
      <c r="N214" s="94"/>
      <c r="V214" s="73"/>
    </row>
    <row r="215" spans="1:22" ht="13.8" thickBot="1" x14ac:dyDescent="0.3">
      <c r="A215" s="750"/>
      <c r="B215" s="142"/>
      <c r="C215" s="142"/>
      <c r="D215" s="473"/>
      <c r="E215" s="142"/>
      <c r="F215" s="142"/>
      <c r="G215" s="1091"/>
      <c r="H215" s="1092"/>
      <c r="I215" s="1093"/>
      <c r="J215" s="78" t="s">
        <v>5608</v>
      </c>
      <c r="K215" s="78"/>
      <c r="L215" s="78"/>
      <c r="M215" s="145"/>
      <c r="N215" s="94"/>
      <c r="V215" s="73">
        <f>G215</f>
        <v>0</v>
      </c>
    </row>
    <row r="216" spans="1:22" ht="21" thickBot="1" x14ac:dyDescent="0.3">
      <c r="A216" s="750"/>
      <c r="B216" s="285" t="s">
        <v>34</v>
      </c>
      <c r="C216" s="285" t="s">
        <v>35</v>
      </c>
      <c r="D216" s="285" t="s">
        <v>5600</v>
      </c>
      <c r="E216" s="840" t="s">
        <v>5601</v>
      </c>
      <c r="F216" s="840"/>
      <c r="G216" s="730"/>
      <c r="H216" s="731"/>
      <c r="I216" s="732"/>
      <c r="J216" s="149" t="s">
        <v>5630</v>
      </c>
      <c r="K216" s="82"/>
      <c r="L216" s="82"/>
      <c r="M216" s="150"/>
      <c r="N216" s="94"/>
      <c r="V216" s="73"/>
    </row>
    <row r="217" spans="1:22" ht="13.8" thickBot="1" x14ac:dyDescent="0.3">
      <c r="A217" s="842"/>
      <c r="B217" s="152"/>
      <c r="C217" s="152"/>
      <c r="D217" s="153"/>
      <c r="E217" s="154" t="s">
        <v>5605</v>
      </c>
      <c r="F217" s="155"/>
      <c r="G217" s="778"/>
      <c r="H217" s="779"/>
      <c r="I217" s="780"/>
      <c r="J217" s="149" t="s">
        <v>5631</v>
      </c>
      <c r="K217" s="82"/>
      <c r="L217" s="82"/>
      <c r="M217" s="150"/>
      <c r="N217" s="94"/>
      <c r="V217" s="73"/>
    </row>
    <row r="218" spans="1:22" ht="21.6" thickTop="1" thickBot="1" x14ac:dyDescent="0.3">
      <c r="A218" s="834">
        <f t="shared" ref="A218" si="47">A214+1</f>
        <v>51</v>
      </c>
      <c r="B218" s="283" t="s">
        <v>22</v>
      </c>
      <c r="C218" s="283" t="s">
        <v>23</v>
      </c>
      <c r="D218" s="283" t="s">
        <v>5593</v>
      </c>
      <c r="E218" s="837" t="s">
        <v>5594</v>
      </c>
      <c r="F218" s="837"/>
      <c r="G218" s="837" t="s">
        <v>17</v>
      </c>
      <c r="H218" s="771"/>
      <c r="I218" s="281"/>
      <c r="J218" s="138" t="s">
        <v>5608</v>
      </c>
      <c r="K218" s="139"/>
      <c r="L218" s="139"/>
      <c r="M218" s="140"/>
      <c r="N218" s="94"/>
      <c r="V218" s="73"/>
    </row>
    <row r="219" spans="1:22" ht="13.8" thickBot="1" x14ac:dyDescent="0.3">
      <c r="A219" s="750"/>
      <c r="B219" s="142"/>
      <c r="C219" s="142"/>
      <c r="D219" s="473"/>
      <c r="E219" s="142"/>
      <c r="F219" s="142"/>
      <c r="G219" s="1091"/>
      <c r="H219" s="1092"/>
      <c r="I219" s="1093"/>
      <c r="J219" s="78" t="s">
        <v>5608</v>
      </c>
      <c r="K219" s="78"/>
      <c r="L219" s="78"/>
      <c r="M219" s="145"/>
      <c r="N219" s="94"/>
      <c r="V219" s="73">
        <f>G219</f>
        <v>0</v>
      </c>
    </row>
    <row r="220" spans="1:22" ht="21" thickBot="1" x14ac:dyDescent="0.3">
      <c r="A220" s="750"/>
      <c r="B220" s="285" t="s">
        <v>34</v>
      </c>
      <c r="C220" s="285" t="s">
        <v>35</v>
      </c>
      <c r="D220" s="285" t="s">
        <v>5600</v>
      </c>
      <c r="E220" s="840" t="s">
        <v>5601</v>
      </c>
      <c r="F220" s="840"/>
      <c r="G220" s="730"/>
      <c r="H220" s="731"/>
      <c r="I220" s="732"/>
      <c r="J220" s="149" t="s">
        <v>5630</v>
      </c>
      <c r="K220" s="82"/>
      <c r="L220" s="82"/>
      <c r="M220" s="150"/>
      <c r="N220" s="94"/>
      <c r="V220" s="73"/>
    </row>
    <row r="221" spans="1:22" ht="13.8" thickBot="1" x14ac:dyDescent="0.3">
      <c r="A221" s="842"/>
      <c r="B221" s="152"/>
      <c r="C221" s="152"/>
      <c r="D221" s="153"/>
      <c r="E221" s="154" t="s">
        <v>5605</v>
      </c>
      <c r="F221" s="155"/>
      <c r="G221" s="778"/>
      <c r="H221" s="779"/>
      <c r="I221" s="780"/>
      <c r="J221" s="149" t="s">
        <v>5631</v>
      </c>
      <c r="K221" s="82"/>
      <c r="L221" s="82"/>
      <c r="M221" s="150"/>
      <c r="N221" s="94"/>
      <c r="V221" s="73"/>
    </row>
    <row r="222" spans="1:22" ht="21.6" thickTop="1" thickBot="1" x14ac:dyDescent="0.3">
      <c r="A222" s="834">
        <f t="shared" ref="A222" si="48">A218+1</f>
        <v>52</v>
      </c>
      <c r="B222" s="283" t="s">
        <v>22</v>
      </c>
      <c r="C222" s="283" t="s">
        <v>23</v>
      </c>
      <c r="D222" s="283" t="s">
        <v>5593</v>
      </c>
      <c r="E222" s="837" t="s">
        <v>5594</v>
      </c>
      <c r="F222" s="837"/>
      <c r="G222" s="837" t="s">
        <v>17</v>
      </c>
      <c r="H222" s="771"/>
      <c r="I222" s="281"/>
      <c r="J222" s="138" t="s">
        <v>5608</v>
      </c>
      <c r="K222" s="139"/>
      <c r="L222" s="139"/>
      <c r="M222" s="140"/>
      <c r="N222" s="94"/>
      <c r="V222" s="73"/>
    </row>
    <row r="223" spans="1:22" ht="13.8" thickBot="1" x14ac:dyDescent="0.3">
      <c r="A223" s="750"/>
      <c r="B223" s="142"/>
      <c r="C223" s="142"/>
      <c r="D223" s="473"/>
      <c r="E223" s="142"/>
      <c r="F223" s="142"/>
      <c r="G223" s="1091"/>
      <c r="H223" s="1092"/>
      <c r="I223" s="1093"/>
      <c r="J223" s="78" t="s">
        <v>5608</v>
      </c>
      <c r="K223" s="78"/>
      <c r="L223" s="78"/>
      <c r="M223" s="145"/>
      <c r="N223" s="94"/>
      <c r="V223" s="73">
        <f>G223</f>
        <v>0</v>
      </c>
    </row>
    <row r="224" spans="1:22" ht="21" thickBot="1" x14ac:dyDescent="0.3">
      <c r="A224" s="750"/>
      <c r="B224" s="285" t="s">
        <v>34</v>
      </c>
      <c r="C224" s="285" t="s">
        <v>35</v>
      </c>
      <c r="D224" s="285" t="s">
        <v>5600</v>
      </c>
      <c r="E224" s="840" t="s">
        <v>5601</v>
      </c>
      <c r="F224" s="840"/>
      <c r="G224" s="730"/>
      <c r="H224" s="731"/>
      <c r="I224" s="732"/>
      <c r="J224" s="149" t="s">
        <v>5630</v>
      </c>
      <c r="K224" s="82"/>
      <c r="L224" s="82"/>
      <c r="M224" s="150"/>
      <c r="N224" s="94"/>
      <c r="V224" s="73"/>
    </row>
    <row r="225" spans="1:22" ht="13.8" thickBot="1" x14ac:dyDescent="0.3">
      <c r="A225" s="842"/>
      <c r="B225" s="152"/>
      <c r="C225" s="152"/>
      <c r="D225" s="153"/>
      <c r="E225" s="154" t="s">
        <v>5605</v>
      </c>
      <c r="F225" s="155"/>
      <c r="G225" s="778"/>
      <c r="H225" s="779"/>
      <c r="I225" s="780"/>
      <c r="J225" s="149" t="s">
        <v>5631</v>
      </c>
      <c r="K225" s="82"/>
      <c r="L225" s="82"/>
      <c r="M225" s="150"/>
      <c r="N225" s="94"/>
      <c r="V225" s="73"/>
    </row>
    <row r="226" spans="1:22" ht="21.6" thickTop="1" thickBot="1" x14ac:dyDescent="0.3">
      <c r="A226" s="834">
        <f t="shared" ref="A226" si="49">A222+1</f>
        <v>53</v>
      </c>
      <c r="B226" s="283" t="s">
        <v>22</v>
      </c>
      <c r="C226" s="283" t="s">
        <v>23</v>
      </c>
      <c r="D226" s="283" t="s">
        <v>5593</v>
      </c>
      <c r="E226" s="837" t="s">
        <v>5594</v>
      </c>
      <c r="F226" s="837"/>
      <c r="G226" s="837" t="s">
        <v>17</v>
      </c>
      <c r="H226" s="771"/>
      <c r="I226" s="281"/>
      <c r="J226" s="138" t="s">
        <v>5608</v>
      </c>
      <c r="K226" s="139"/>
      <c r="L226" s="139"/>
      <c r="M226" s="140"/>
      <c r="N226" s="94"/>
      <c r="V226" s="73"/>
    </row>
    <row r="227" spans="1:22" ht="13.8" thickBot="1" x14ac:dyDescent="0.3">
      <c r="A227" s="750"/>
      <c r="B227" s="142"/>
      <c r="C227" s="142"/>
      <c r="D227" s="473"/>
      <c r="E227" s="142"/>
      <c r="F227" s="142"/>
      <c r="G227" s="1091"/>
      <c r="H227" s="1092"/>
      <c r="I227" s="1093"/>
      <c r="J227" s="78" t="s">
        <v>5608</v>
      </c>
      <c r="K227" s="78"/>
      <c r="L227" s="78"/>
      <c r="M227" s="145"/>
      <c r="N227" s="94"/>
      <c r="V227" s="73">
        <f>G227</f>
        <v>0</v>
      </c>
    </row>
    <row r="228" spans="1:22" ht="21" thickBot="1" x14ac:dyDescent="0.3">
      <c r="A228" s="750"/>
      <c r="B228" s="285" t="s">
        <v>34</v>
      </c>
      <c r="C228" s="285" t="s">
        <v>35</v>
      </c>
      <c r="D228" s="285" t="s">
        <v>5600</v>
      </c>
      <c r="E228" s="840" t="s">
        <v>5601</v>
      </c>
      <c r="F228" s="840"/>
      <c r="G228" s="730"/>
      <c r="H228" s="731"/>
      <c r="I228" s="732"/>
      <c r="J228" s="149" t="s">
        <v>5630</v>
      </c>
      <c r="K228" s="82"/>
      <c r="L228" s="82"/>
      <c r="M228" s="150"/>
      <c r="N228" s="94"/>
      <c r="V228" s="73"/>
    </row>
    <row r="229" spans="1:22" ht="13.8" thickBot="1" x14ac:dyDescent="0.3">
      <c r="A229" s="842"/>
      <c r="B229" s="152"/>
      <c r="C229" s="152"/>
      <c r="D229" s="153"/>
      <c r="E229" s="154" t="s">
        <v>5605</v>
      </c>
      <c r="F229" s="155"/>
      <c r="G229" s="778"/>
      <c r="H229" s="779"/>
      <c r="I229" s="780"/>
      <c r="J229" s="149" t="s">
        <v>5631</v>
      </c>
      <c r="K229" s="82"/>
      <c r="L229" s="82"/>
      <c r="M229" s="150"/>
      <c r="N229" s="94"/>
      <c r="V229" s="73"/>
    </row>
    <row r="230" spans="1:22" ht="21.6" thickTop="1" thickBot="1" x14ac:dyDescent="0.3">
      <c r="A230" s="834">
        <f t="shared" ref="A230" si="50">A226+1</f>
        <v>54</v>
      </c>
      <c r="B230" s="283" t="s">
        <v>22</v>
      </c>
      <c r="C230" s="283" t="s">
        <v>23</v>
      </c>
      <c r="D230" s="283" t="s">
        <v>5593</v>
      </c>
      <c r="E230" s="837" t="s">
        <v>5594</v>
      </c>
      <c r="F230" s="837"/>
      <c r="G230" s="837" t="s">
        <v>17</v>
      </c>
      <c r="H230" s="771"/>
      <c r="I230" s="281"/>
      <c r="J230" s="138" t="s">
        <v>5608</v>
      </c>
      <c r="K230" s="139"/>
      <c r="L230" s="139"/>
      <c r="M230" s="140"/>
      <c r="N230" s="94"/>
      <c r="V230" s="73"/>
    </row>
    <row r="231" spans="1:22" ht="13.8" thickBot="1" x14ac:dyDescent="0.3">
      <c r="A231" s="750"/>
      <c r="B231" s="142"/>
      <c r="C231" s="142"/>
      <c r="D231" s="473"/>
      <c r="E231" s="142"/>
      <c r="F231" s="142"/>
      <c r="G231" s="1091"/>
      <c r="H231" s="1092"/>
      <c r="I231" s="1093"/>
      <c r="J231" s="78" t="s">
        <v>5608</v>
      </c>
      <c r="K231" s="78"/>
      <c r="L231" s="78"/>
      <c r="M231" s="145"/>
      <c r="N231" s="94"/>
      <c r="V231" s="73">
        <f>G231</f>
        <v>0</v>
      </c>
    </row>
    <row r="232" spans="1:22" ht="21" thickBot="1" x14ac:dyDescent="0.3">
      <c r="A232" s="750"/>
      <c r="B232" s="285" t="s">
        <v>34</v>
      </c>
      <c r="C232" s="285" t="s">
        <v>35</v>
      </c>
      <c r="D232" s="285" t="s">
        <v>5600</v>
      </c>
      <c r="E232" s="840" t="s">
        <v>5601</v>
      </c>
      <c r="F232" s="840"/>
      <c r="G232" s="730"/>
      <c r="H232" s="731"/>
      <c r="I232" s="732"/>
      <c r="J232" s="149" t="s">
        <v>5630</v>
      </c>
      <c r="K232" s="82"/>
      <c r="L232" s="82"/>
      <c r="M232" s="150"/>
      <c r="N232" s="94"/>
      <c r="V232" s="73"/>
    </row>
    <row r="233" spans="1:22" ht="13.8" thickBot="1" x14ac:dyDescent="0.3">
      <c r="A233" s="842"/>
      <c r="B233" s="152"/>
      <c r="C233" s="152"/>
      <c r="D233" s="153"/>
      <c r="E233" s="154" t="s">
        <v>5605</v>
      </c>
      <c r="F233" s="155"/>
      <c r="G233" s="778"/>
      <c r="H233" s="779"/>
      <c r="I233" s="780"/>
      <c r="J233" s="149" t="s">
        <v>5631</v>
      </c>
      <c r="K233" s="82"/>
      <c r="L233" s="82"/>
      <c r="M233" s="150"/>
      <c r="N233" s="94"/>
      <c r="V233" s="73"/>
    </row>
    <row r="234" spans="1:22" ht="21.6" thickTop="1" thickBot="1" x14ac:dyDescent="0.3">
      <c r="A234" s="834">
        <f t="shared" ref="A234" si="51">A230+1</f>
        <v>55</v>
      </c>
      <c r="B234" s="283" t="s">
        <v>22</v>
      </c>
      <c r="C234" s="283" t="s">
        <v>23</v>
      </c>
      <c r="D234" s="283" t="s">
        <v>5593</v>
      </c>
      <c r="E234" s="837" t="s">
        <v>5594</v>
      </c>
      <c r="F234" s="837"/>
      <c r="G234" s="837" t="s">
        <v>17</v>
      </c>
      <c r="H234" s="771"/>
      <c r="I234" s="281"/>
      <c r="J234" s="138" t="s">
        <v>5608</v>
      </c>
      <c r="K234" s="139"/>
      <c r="L234" s="139"/>
      <c r="M234" s="140"/>
      <c r="N234" s="94"/>
      <c r="V234" s="73"/>
    </row>
    <row r="235" spans="1:22" ht="13.8" thickBot="1" x14ac:dyDescent="0.3">
      <c r="A235" s="750"/>
      <c r="B235" s="142"/>
      <c r="C235" s="142"/>
      <c r="D235" s="473"/>
      <c r="E235" s="142"/>
      <c r="F235" s="142"/>
      <c r="G235" s="1091"/>
      <c r="H235" s="1092"/>
      <c r="I235" s="1093"/>
      <c r="J235" s="78" t="s">
        <v>5608</v>
      </c>
      <c r="K235" s="78"/>
      <c r="L235" s="78"/>
      <c r="M235" s="145"/>
      <c r="N235" s="94"/>
      <c r="V235" s="73">
        <f>G235</f>
        <v>0</v>
      </c>
    </row>
    <row r="236" spans="1:22" ht="21" thickBot="1" x14ac:dyDescent="0.3">
      <c r="A236" s="750"/>
      <c r="B236" s="285" t="s">
        <v>34</v>
      </c>
      <c r="C236" s="285" t="s">
        <v>35</v>
      </c>
      <c r="D236" s="285" t="s">
        <v>5600</v>
      </c>
      <c r="E236" s="840" t="s">
        <v>5601</v>
      </c>
      <c r="F236" s="840"/>
      <c r="G236" s="730"/>
      <c r="H236" s="731"/>
      <c r="I236" s="732"/>
      <c r="J236" s="149" t="s">
        <v>5630</v>
      </c>
      <c r="K236" s="82"/>
      <c r="L236" s="82"/>
      <c r="M236" s="150"/>
      <c r="N236" s="94"/>
      <c r="V236" s="73"/>
    </row>
    <row r="237" spans="1:22" ht="13.8" thickBot="1" x14ac:dyDescent="0.3">
      <c r="A237" s="842"/>
      <c r="B237" s="152"/>
      <c r="C237" s="152"/>
      <c r="D237" s="153"/>
      <c r="E237" s="154" t="s">
        <v>5605</v>
      </c>
      <c r="F237" s="155"/>
      <c r="G237" s="778"/>
      <c r="H237" s="779"/>
      <c r="I237" s="780"/>
      <c r="J237" s="149" t="s">
        <v>5631</v>
      </c>
      <c r="K237" s="82"/>
      <c r="L237" s="82"/>
      <c r="M237" s="150"/>
      <c r="N237" s="94"/>
      <c r="V237" s="73"/>
    </row>
    <row r="238" spans="1:22" ht="21.6" thickTop="1" thickBot="1" x14ac:dyDescent="0.3">
      <c r="A238" s="834">
        <f t="shared" ref="A238" si="52">A234+1</f>
        <v>56</v>
      </c>
      <c r="B238" s="283" t="s">
        <v>22</v>
      </c>
      <c r="C238" s="283" t="s">
        <v>23</v>
      </c>
      <c r="D238" s="283" t="s">
        <v>5593</v>
      </c>
      <c r="E238" s="837" t="s">
        <v>5594</v>
      </c>
      <c r="F238" s="837"/>
      <c r="G238" s="837" t="s">
        <v>17</v>
      </c>
      <c r="H238" s="771"/>
      <c r="I238" s="281"/>
      <c r="J238" s="138" t="s">
        <v>5608</v>
      </c>
      <c r="K238" s="139"/>
      <c r="L238" s="139"/>
      <c r="M238" s="140"/>
      <c r="N238" s="94"/>
      <c r="V238" s="73"/>
    </row>
    <row r="239" spans="1:22" ht="13.8" thickBot="1" x14ac:dyDescent="0.3">
      <c r="A239" s="750"/>
      <c r="B239" s="142"/>
      <c r="C239" s="142"/>
      <c r="D239" s="473"/>
      <c r="E239" s="142"/>
      <c r="F239" s="142"/>
      <c r="G239" s="1091"/>
      <c r="H239" s="1092"/>
      <c r="I239" s="1093"/>
      <c r="J239" s="78" t="s">
        <v>5608</v>
      </c>
      <c r="K239" s="78"/>
      <c r="L239" s="78"/>
      <c r="M239" s="145"/>
      <c r="N239" s="94"/>
      <c r="V239" s="73">
        <f>G239</f>
        <v>0</v>
      </c>
    </row>
    <row r="240" spans="1:22" ht="21" thickBot="1" x14ac:dyDescent="0.3">
      <c r="A240" s="750"/>
      <c r="B240" s="285" t="s">
        <v>34</v>
      </c>
      <c r="C240" s="285" t="s">
        <v>35</v>
      </c>
      <c r="D240" s="285" t="s">
        <v>5600</v>
      </c>
      <c r="E240" s="840" t="s">
        <v>5601</v>
      </c>
      <c r="F240" s="840"/>
      <c r="G240" s="730"/>
      <c r="H240" s="731"/>
      <c r="I240" s="732"/>
      <c r="J240" s="149" t="s">
        <v>5630</v>
      </c>
      <c r="K240" s="82"/>
      <c r="L240" s="82"/>
      <c r="M240" s="150"/>
      <c r="N240" s="94"/>
      <c r="V240" s="73"/>
    </row>
    <row r="241" spans="1:22" ht="13.8" thickBot="1" x14ac:dyDescent="0.3">
      <c r="A241" s="842"/>
      <c r="B241" s="152"/>
      <c r="C241" s="152"/>
      <c r="D241" s="153"/>
      <c r="E241" s="154" t="s">
        <v>5605</v>
      </c>
      <c r="F241" s="155"/>
      <c r="G241" s="778"/>
      <c r="H241" s="779"/>
      <c r="I241" s="780"/>
      <c r="J241" s="149" t="s">
        <v>5631</v>
      </c>
      <c r="K241" s="82"/>
      <c r="L241" s="82"/>
      <c r="M241" s="150"/>
      <c r="N241" s="94"/>
      <c r="V241" s="73"/>
    </row>
    <row r="242" spans="1:22" ht="21.6" thickTop="1" thickBot="1" x14ac:dyDescent="0.3">
      <c r="A242" s="834">
        <f t="shared" ref="A242" si="53">A238+1</f>
        <v>57</v>
      </c>
      <c r="B242" s="283" t="s">
        <v>22</v>
      </c>
      <c r="C242" s="283" t="s">
        <v>23</v>
      </c>
      <c r="D242" s="283" t="s">
        <v>5593</v>
      </c>
      <c r="E242" s="837" t="s">
        <v>5594</v>
      </c>
      <c r="F242" s="837"/>
      <c r="G242" s="837" t="s">
        <v>17</v>
      </c>
      <c r="H242" s="771"/>
      <c r="I242" s="281"/>
      <c r="J242" s="138" t="s">
        <v>5608</v>
      </c>
      <c r="K242" s="139"/>
      <c r="L242" s="139"/>
      <c r="M242" s="140"/>
      <c r="N242" s="94"/>
      <c r="V242" s="73"/>
    </row>
    <row r="243" spans="1:22" ht="13.8" thickBot="1" x14ac:dyDescent="0.3">
      <c r="A243" s="750"/>
      <c r="B243" s="142"/>
      <c r="C243" s="142"/>
      <c r="D243" s="473"/>
      <c r="E243" s="142"/>
      <c r="F243" s="142"/>
      <c r="G243" s="1091"/>
      <c r="H243" s="1092"/>
      <c r="I243" s="1093"/>
      <c r="J243" s="78" t="s">
        <v>5608</v>
      </c>
      <c r="K243" s="78"/>
      <c r="L243" s="78"/>
      <c r="M243" s="145"/>
      <c r="N243" s="94"/>
      <c r="V243" s="73">
        <f>G243</f>
        <v>0</v>
      </c>
    </row>
    <row r="244" spans="1:22" ht="21" thickBot="1" x14ac:dyDescent="0.3">
      <c r="A244" s="750"/>
      <c r="B244" s="285" t="s">
        <v>34</v>
      </c>
      <c r="C244" s="285" t="s">
        <v>35</v>
      </c>
      <c r="D244" s="285" t="s">
        <v>5600</v>
      </c>
      <c r="E244" s="840" t="s">
        <v>5601</v>
      </c>
      <c r="F244" s="840"/>
      <c r="G244" s="730"/>
      <c r="H244" s="731"/>
      <c r="I244" s="732"/>
      <c r="J244" s="149" t="s">
        <v>5630</v>
      </c>
      <c r="K244" s="82"/>
      <c r="L244" s="82"/>
      <c r="M244" s="150"/>
      <c r="N244" s="94"/>
      <c r="V244" s="73"/>
    </row>
    <row r="245" spans="1:22" ht="13.8" thickBot="1" x14ac:dyDescent="0.3">
      <c r="A245" s="842"/>
      <c r="B245" s="152"/>
      <c r="C245" s="152"/>
      <c r="D245" s="153"/>
      <c r="E245" s="154" t="s">
        <v>5605</v>
      </c>
      <c r="F245" s="155"/>
      <c r="G245" s="778"/>
      <c r="H245" s="779"/>
      <c r="I245" s="780"/>
      <c r="J245" s="149" t="s">
        <v>5631</v>
      </c>
      <c r="K245" s="82"/>
      <c r="L245" s="82"/>
      <c r="M245" s="150"/>
      <c r="N245" s="94"/>
      <c r="V245" s="73"/>
    </row>
    <row r="246" spans="1:22" ht="21.6" thickTop="1" thickBot="1" x14ac:dyDescent="0.3">
      <c r="A246" s="834">
        <f t="shared" ref="A246" si="54">A242+1</f>
        <v>58</v>
      </c>
      <c r="B246" s="283" t="s">
        <v>22</v>
      </c>
      <c r="C246" s="283" t="s">
        <v>23</v>
      </c>
      <c r="D246" s="283" t="s">
        <v>5593</v>
      </c>
      <c r="E246" s="837" t="s">
        <v>5594</v>
      </c>
      <c r="F246" s="837"/>
      <c r="G246" s="837" t="s">
        <v>17</v>
      </c>
      <c r="H246" s="771"/>
      <c r="I246" s="281"/>
      <c r="J246" s="138" t="s">
        <v>5608</v>
      </c>
      <c r="K246" s="139"/>
      <c r="L246" s="139"/>
      <c r="M246" s="140"/>
      <c r="N246" s="94"/>
      <c r="V246" s="73"/>
    </row>
    <row r="247" spans="1:22" ht="13.8" thickBot="1" x14ac:dyDescent="0.3">
      <c r="A247" s="750"/>
      <c r="B247" s="142"/>
      <c r="C247" s="142"/>
      <c r="D247" s="473"/>
      <c r="E247" s="142"/>
      <c r="F247" s="142"/>
      <c r="G247" s="1091"/>
      <c r="H247" s="1092"/>
      <c r="I247" s="1093"/>
      <c r="J247" s="78" t="s">
        <v>5608</v>
      </c>
      <c r="K247" s="78"/>
      <c r="L247" s="78"/>
      <c r="M247" s="145"/>
      <c r="N247" s="94"/>
      <c r="V247" s="73">
        <f>G247</f>
        <v>0</v>
      </c>
    </row>
    <row r="248" spans="1:22" ht="21" thickBot="1" x14ac:dyDescent="0.3">
      <c r="A248" s="750"/>
      <c r="B248" s="285" t="s">
        <v>34</v>
      </c>
      <c r="C248" s="285" t="s">
        <v>35</v>
      </c>
      <c r="D248" s="285" t="s">
        <v>5600</v>
      </c>
      <c r="E248" s="840" t="s">
        <v>5601</v>
      </c>
      <c r="F248" s="840"/>
      <c r="G248" s="730"/>
      <c r="H248" s="731"/>
      <c r="I248" s="732"/>
      <c r="J248" s="149" t="s">
        <v>5630</v>
      </c>
      <c r="K248" s="82"/>
      <c r="L248" s="82"/>
      <c r="M248" s="150"/>
      <c r="N248" s="94"/>
      <c r="V248" s="73"/>
    </row>
    <row r="249" spans="1:22" ht="13.8" thickBot="1" x14ac:dyDescent="0.3">
      <c r="A249" s="842"/>
      <c r="B249" s="152"/>
      <c r="C249" s="152"/>
      <c r="D249" s="153"/>
      <c r="E249" s="154" t="s">
        <v>5605</v>
      </c>
      <c r="F249" s="155"/>
      <c r="G249" s="778"/>
      <c r="H249" s="779"/>
      <c r="I249" s="780"/>
      <c r="J249" s="149" t="s">
        <v>5631</v>
      </c>
      <c r="K249" s="82"/>
      <c r="L249" s="82"/>
      <c r="M249" s="150"/>
      <c r="N249" s="94"/>
      <c r="V249" s="73"/>
    </row>
    <row r="250" spans="1:22" ht="21.6" thickTop="1" thickBot="1" x14ac:dyDescent="0.3">
      <c r="A250" s="834">
        <f t="shared" ref="A250" si="55">A246+1</f>
        <v>59</v>
      </c>
      <c r="B250" s="283" t="s">
        <v>22</v>
      </c>
      <c r="C250" s="283" t="s">
        <v>23</v>
      </c>
      <c r="D250" s="283" t="s">
        <v>5593</v>
      </c>
      <c r="E250" s="837" t="s">
        <v>5594</v>
      </c>
      <c r="F250" s="837"/>
      <c r="G250" s="837" t="s">
        <v>17</v>
      </c>
      <c r="H250" s="771"/>
      <c r="I250" s="281"/>
      <c r="J250" s="138" t="s">
        <v>5608</v>
      </c>
      <c r="K250" s="139"/>
      <c r="L250" s="139"/>
      <c r="M250" s="140"/>
      <c r="N250" s="94"/>
      <c r="V250" s="73"/>
    </row>
    <row r="251" spans="1:22" ht="13.8" thickBot="1" x14ac:dyDescent="0.3">
      <c r="A251" s="750"/>
      <c r="B251" s="142"/>
      <c r="C251" s="142"/>
      <c r="D251" s="473"/>
      <c r="E251" s="142"/>
      <c r="F251" s="142"/>
      <c r="G251" s="1091"/>
      <c r="H251" s="1092"/>
      <c r="I251" s="1093"/>
      <c r="J251" s="78" t="s">
        <v>5608</v>
      </c>
      <c r="K251" s="78"/>
      <c r="L251" s="78"/>
      <c r="M251" s="145"/>
      <c r="N251" s="94"/>
      <c r="V251" s="73">
        <f>G251</f>
        <v>0</v>
      </c>
    </row>
    <row r="252" spans="1:22" ht="21" thickBot="1" x14ac:dyDescent="0.3">
      <c r="A252" s="750"/>
      <c r="B252" s="285" t="s">
        <v>34</v>
      </c>
      <c r="C252" s="285" t="s">
        <v>35</v>
      </c>
      <c r="D252" s="285" t="s">
        <v>5600</v>
      </c>
      <c r="E252" s="840" t="s">
        <v>5601</v>
      </c>
      <c r="F252" s="840"/>
      <c r="G252" s="730"/>
      <c r="H252" s="731"/>
      <c r="I252" s="732"/>
      <c r="J252" s="149" t="s">
        <v>5630</v>
      </c>
      <c r="K252" s="82"/>
      <c r="L252" s="82"/>
      <c r="M252" s="150"/>
      <c r="N252" s="94"/>
      <c r="V252" s="73"/>
    </row>
    <row r="253" spans="1:22" ht="13.8" thickBot="1" x14ac:dyDescent="0.3">
      <c r="A253" s="842"/>
      <c r="B253" s="152"/>
      <c r="C253" s="152"/>
      <c r="D253" s="153"/>
      <c r="E253" s="154" t="s">
        <v>5605</v>
      </c>
      <c r="F253" s="155"/>
      <c r="G253" s="778"/>
      <c r="H253" s="779"/>
      <c r="I253" s="780"/>
      <c r="J253" s="149" t="s">
        <v>5631</v>
      </c>
      <c r="K253" s="82"/>
      <c r="L253" s="82"/>
      <c r="M253" s="150"/>
      <c r="N253" s="94"/>
      <c r="V253" s="73"/>
    </row>
    <row r="254" spans="1:22" ht="21.6" thickTop="1" thickBot="1" x14ac:dyDescent="0.3">
      <c r="A254" s="834">
        <f t="shared" ref="A254" si="56">A250+1</f>
        <v>60</v>
      </c>
      <c r="B254" s="283" t="s">
        <v>22</v>
      </c>
      <c r="C254" s="283" t="s">
        <v>23</v>
      </c>
      <c r="D254" s="283" t="s">
        <v>5593</v>
      </c>
      <c r="E254" s="837" t="s">
        <v>5594</v>
      </c>
      <c r="F254" s="837"/>
      <c r="G254" s="837" t="s">
        <v>17</v>
      </c>
      <c r="H254" s="771"/>
      <c r="I254" s="281"/>
      <c r="J254" s="138" t="s">
        <v>5608</v>
      </c>
      <c r="K254" s="139"/>
      <c r="L254" s="139"/>
      <c r="M254" s="140"/>
      <c r="N254" s="94"/>
      <c r="V254" s="73"/>
    </row>
    <row r="255" spans="1:22" ht="13.8" thickBot="1" x14ac:dyDescent="0.3">
      <c r="A255" s="750"/>
      <c r="B255" s="142"/>
      <c r="C255" s="142"/>
      <c r="D255" s="473"/>
      <c r="E255" s="142"/>
      <c r="F255" s="142"/>
      <c r="G255" s="1091"/>
      <c r="H255" s="1092"/>
      <c r="I255" s="1093"/>
      <c r="J255" s="78" t="s">
        <v>5608</v>
      </c>
      <c r="K255" s="78"/>
      <c r="L255" s="78"/>
      <c r="M255" s="145"/>
      <c r="N255" s="94"/>
      <c r="V255" s="73">
        <f>G255</f>
        <v>0</v>
      </c>
    </row>
    <row r="256" spans="1:22" ht="21" thickBot="1" x14ac:dyDescent="0.3">
      <c r="A256" s="750"/>
      <c r="B256" s="285" t="s">
        <v>34</v>
      </c>
      <c r="C256" s="285" t="s">
        <v>35</v>
      </c>
      <c r="D256" s="285" t="s">
        <v>5600</v>
      </c>
      <c r="E256" s="840" t="s">
        <v>5601</v>
      </c>
      <c r="F256" s="840"/>
      <c r="G256" s="730"/>
      <c r="H256" s="731"/>
      <c r="I256" s="732"/>
      <c r="J256" s="149" t="s">
        <v>5630</v>
      </c>
      <c r="K256" s="82"/>
      <c r="L256" s="82"/>
      <c r="M256" s="150"/>
      <c r="N256" s="94"/>
      <c r="V256" s="73"/>
    </row>
    <row r="257" spans="1:22" ht="13.8" thickBot="1" x14ac:dyDescent="0.3">
      <c r="A257" s="842"/>
      <c r="B257" s="152"/>
      <c r="C257" s="152"/>
      <c r="D257" s="153"/>
      <c r="E257" s="154" t="s">
        <v>5605</v>
      </c>
      <c r="F257" s="155"/>
      <c r="G257" s="778"/>
      <c r="H257" s="779"/>
      <c r="I257" s="780"/>
      <c r="J257" s="149" t="s">
        <v>5631</v>
      </c>
      <c r="K257" s="82"/>
      <c r="L257" s="82"/>
      <c r="M257" s="150"/>
      <c r="N257" s="94"/>
      <c r="V257" s="73"/>
    </row>
    <row r="258" spans="1:22" ht="21.6" thickTop="1" thickBot="1" x14ac:dyDescent="0.3">
      <c r="A258" s="834">
        <f t="shared" ref="A258" si="57">A254+1</f>
        <v>61</v>
      </c>
      <c r="B258" s="283" t="s">
        <v>22</v>
      </c>
      <c r="C258" s="283" t="s">
        <v>23</v>
      </c>
      <c r="D258" s="283" t="s">
        <v>5593</v>
      </c>
      <c r="E258" s="837" t="s">
        <v>5594</v>
      </c>
      <c r="F258" s="837"/>
      <c r="G258" s="837" t="s">
        <v>17</v>
      </c>
      <c r="H258" s="771"/>
      <c r="I258" s="281"/>
      <c r="J258" s="138" t="s">
        <v>5608</v>
      </c>
      <c r="K258" s="139"/>
      <c r="L258" s="139"/>
      <c r="M258" s="140"/>
      <c r="N258" s="94"/>
      <c r="V258" s="73"/>
    </row>
    <row r="259" spans="1:22" ht="13.8" thickBot="1" x14ac:dyDescent="0.3">
      <c r="A259" s="750"/>
      <c r="B259" s="142"/>
      <c r="C259" s="142"/>
      <c r="D259" s="473"/>
      <c r="E259" s="142"/>
      <c r="F259" s="142"/>
      <c r="G259" s="1091"/>
      <c r="H259" s="1092"/>
      <c r="I259" s="1093"/>
      <c r="J259" s="78" t="s">
        <v>5608</v>
      </c>
      <c r="K259" s="78"/>
      <c r="L259" s="78"/>
      <c r="M259" s="145"/>
      <c r="N259" s="94"/>
      <c r="V259" s="73">
        <f>G259</f>
        <v>0</v>
      </c>
    </row>
    <row r="260" spans="1:22" ht="21" thickBot="1" x14ac:dyDescent="0.3">
      <c r="A260" s="750"/>
      <c r="B260" s="285" t="s">
        <v>34</v>
      </c>
      <c r="C260" s="285" t="s">
        <v>35</v>
      </c>
      <c r="D260" s="285" t="s">
        <v>5600</v>
      </c>
      <c r="E260" s="840" t="s">
        <v>5601</v>
      </c>
      <c r="F260" s="840"/>
      <c r="G260" s="730"/>
      <c r="H260" s="731"/>
      <c r="I260" s="732"/>
      <c r="J260" s="149" t="s">
        <v>5630</v>
      </c>
      <c r="K260" s="82"/>
      <c r="L260" s="82"/>
      <c r="M260" s="150"/>
      <c r="N260" s="94"/>
      <c r="V260" s="73"/>
    </row>
    <row r="261" spans="1:22" ht="13.8" thickBot="1" x14ac:dyDescent="0.3">
      <c r="A261" s="842"/>
      <c r="B261" s="152"/>
      <c r="C261" s="152"/>
      <c r="D261" s="153"/>
      <c r="E261" s="154" t="s">
        <v>5605</v>
      </c>
      <c r="F261" s="155"/>
      <c r="G261" s="778"/>
      <c r="H261" s="779"/>
      <c r="I261" s="780"/>
      <c r="J261" s="149" t="s">
        <v>5631</v>
      </c>
      <c r="K261" s="82"/>
      <c r="L261" s="82"/>
      <c r="M261" s="150"/>
      <c r="N261" s="94"/>
      <c r="V261" s="73"/>
    </row>
    <row r="262" spans="1:22" ht="21.6" thickTop="1" thickBot="1" x14ac:dyDescent="0.3">
      <c r="A262" s="834">
        <f t="shared" ref="A262" si="58">A258+1</f>
        <v>62</v>
      </c>
      <c r="B262" s="283" t="s">
        <v>22</v>
      </c>
      <c r="C262" s="283" t="s">
        <v>23</v>
      </c>
      <c r="D262" s="283" t="s">
        <v>5593</v>
      </c>
      <c r="E262" s="837" t="s">
        <v>5594</v>
      </c>
      <c r="F262" s="837"/>
      <c r="G262" s="837" t="s">
        <v>17</v>
      </c>
      <c r="H262" s="771"/>
      <c r="I262" s="281"/>
      <c r="J262" s="138" t="s">
        <v>5608</v>
      </c>
      <c r="K262" s="139"/>
      <c r="L262" s="139"/>
      <c r="M262" s="140"/>
      <c r="N262" s="94"/>
      <c r="V262" s="73"/>
    </row>
    <row r="263" spans="1:22" ht="13.8" thickBot="1" x14ac:dyDescent="0.3">
      <c r="A263" s="750"/>
      <c r="B263" s="142"/>
      <c r="C263" s="142"/>
      <c r="D263" s="473"/>
      <c r="E263" s="142"/>
      <c r="F263" s="142"/>
      <c r="G263" s="1091"/>
      <c r="H263" s="1092"/>
      <c r="I263" s="1093"/>
      <c r="J263" s="78" t="s">
        <v>5608</v>
      </c>
      <c r="K263" s="78"/>
      <c r="L263" s="78"/>
      <c r="M263" s="145"/>
      <c r="N263" s="94"/>
      <c r="V263" s="73">
        <f>G263</f>
        <v>0</v>
      </c>
    </row>
    <row r="264" spans="1:22" ht="21" thickBot="1" x14ac:dyDescent="0.3">
      <c r="A264" s="750"/>
      <c r="B264" s="285" t="s">
        <v>34</v>
      </c>
      <c r="C264" s="285" t="s">
        <v>35</v>
      </c>
      <c r="D264" s="285" t="s">
        <v>5600</v>
      </c>
      <c r="E264" s="840" t="s">
        <v>5601</v>
      </c>
      <c r="F264" s="840"/>
      <c r="G264" s="730"/>
      <c r="H264" s="731"/>
      <c r="I264" s="732"/>
      <c r="J264" s="149" t="s">
        <v>5630</v>
      </c>
      <c r="K264" s="82"/>
      <c r="L264" s="82"/>
      <c r="M264" s="150"/>
      <c r="N264" s="94"/>
      <c r="V264" s="73"/>
    </row>
    <row r="265" spans="1:22" ht="13.8" thickBot="1" x14ac:dyDescent="0.3">
      <c r="A265" s="842"/>
      <c r="B265" s="152"/>
      <c r="C265" s="152"/>
      <c r="D265" s="153"/>
      <c r="E265" s="154" t="s">
        <v>5605</v>
      </c>
      <c r="F265" s="155"/>
      <c r="G265" s="778"/>
      <c r="H265" s="779"/>
      <c r="I265" s="780"/>
      <c r="J265" s="149" t="s">
        <v>5631</v>
      </c>
      <c r="K265" s="82"/>
      <c r="L265" s="82"/>
      <c r="M265" s="150"/>
      <c r="N265" s="94"/>
      <c r="V265" s="73"/>
    </row>
    <row r="266" spans="1:22" ht="21.6" thickTop="1" thickBot="1" x14ac:dyDescent="0.3">
      <c r="A266" s="834">
        <f t="shared" ref="A266" si="59">A262+1</f>
        <v>63</v>
      </c>
      <c r="B266" s="283" t="s">
        <v>22</v>
      </c>
      <c r="C266" s="283" t="s">
        <v>23</v>
      </c>
      <c r="D266" s="283" t="s">
        <v>5593</v>
      </c>
      <c r="E266" s="837" t="s">
        <v>5594</v>
      </c>
      <c r="F266" s="837"/>
      <c r="G266" s="837" t="s">
        <v>17</v>
      </c>
      <c r="H266" s="771"/>
      <c r="I266" s="281"/>
      <c r="J266" s="138" t="s">
        <v>5608</v>
      </c>
      <c r="K266" s="139"/>
      <c r="L266" s="139"/>
      <c r="M266" s="140"/>
      <c r="N266" s="94"/>
      <c r="V266" s="73"/>
    </row>
    <row r="267" spans="1:22" ht="13.8" thickBot="1" x14ac:dyDescent="0.3">
      <c r="A267" s="750"/>
      <c r="B267" s="142"/>
      <c r="C267" s="142"/>
      <c r="D267" s="473"/>
      <c r="E267" s="142"/>
      <c r="F267" s="142"/>
      <c r="G267" s="1091"/>
      <c r="H267" s="1092"/>
      <c r="I267" s="1093"/>
      <c r="J267" s="78" t="s">
        <v>5608</v>
      </c>
      <c r="K267" s="78"/>
      <c r="L267" s="78"/>
      <c r="M267" s="145"/>
      <c r="N267" s="94"/>
      <c r="V267" s="73">
        <f>G267</f>
        <v>0</v>
      </c>
    </row>
    <row r="268" spans="1:22" ht="21" thickBot="1" x14ac:dyDescent="0.3">
      <c r="A268" s="750"/>
      <c r="B268" s="285" t="s">
        <v>34</v>
      </c>
      <c r="C268" s="285" t="s">
        <v>35</v>
      </c>
      <c r="D268" s="285" t="s">
        <v>5600</v>
      </c>
      <c r="E268" s="840" t="s">
        <v>5601</v>
      </c>
      <c r="F268" s="840"/>
      <c r="G268" s="730"/>
      <c r="H268" s="731"/>
      <c r="I268" s="732"/>
      <c r="J268" s="149" t="s">
        <v>5630</v>
      </c>
      <c r="K268" s="82"/>
      <c r="L268" s="82"/>
      <c r="M268" s="150"/>
      <c r="N268" s="94"/>
      <c r="V268" s="73"/>
    </row>
    <row r="269" spans="1:22" ht="13.8" thickBot="1" x14ac:dyDescent="0.3">
      <c r="A269" s="842"/>
      <c r="B269" s="152"/>
      <c r="C269" s="152"/>
      <c r="D269" s="153"/>
      <c r="E269" s="154" t="s">
        <v>5605</v>
      </c>
      <c r="F269" s="155"/>
      <c r="G269" s="778"/>
      <c r="H269" s="779"/>
      <c r="I269" s="780"/>
      <c r="J269" s="149" t="s">
        <v>5631</v>
      </c>
      <c r="K269" s="82"/>
      <c r="L269" s="82"/>
      <c r="M269" s="150"/>
      <c r="N269" s="94"/>
      <c r="V269" s="73"/>
    </row>
    <row r="270" spans="1:22" ht="21.6" thickTop="1" thickBot="1" x14ac:dyDescent="0.3">
      <c r="A270" s="834">
        <f t="shared" ref="A270" si="60">A266+1</f>
        <v>64</v>
      </c>
      <c r="B270" s="283" t="s">
        <v>22</v>
      </c>
      <c r="C270" s="283" t="s">
        <v>23</v>
      </c>
      <c r="D270" s="283" t="s">
        <v>5593</v>
      </c>
      <c r="E270" s="837" t="s">
        <v>5594</v>
      </c>
      <c r="F270" s="837"/>
      <c r="G270" s="837" t="s">
        <v>17</v>
      </c>
      <c r="H270" s="771"/>
      <c r="I270" s="281"/>
      <c r="J270" s="138" t="s">
        <v>5608</v>
      </c>
      <c r="K270" s="139"/>
      <c r="L270" s="139"/>
      <c r="M270" s="140"/>
      <c r="N270" s="94"/>
      <c r="V270" s="73"/>
    </row>
    <row r="271" spans="1:22" ht="13.8" thickBot="1" x14ac:dyDescent="0.3">
      <c r="A271" s="750"/>
      <c r="B271" s="142"/>
      <c r="C271" s="142"/>
      <c r="D271" s="473"/>
      <c r="E271" s="142"/>
      <c r="F271" s="142"/>
      <c r="G271" s="1091"/>
      <c r="H271" s="1092"/>
      <c r="I271" s="1093"/>
      <c r="J271" s="78" t="s">
        <v>5608</v>
      </c>
      <c r="K271" s="78"/>
      <c r="L271" s="78"/>
      <c r="M271" s="145"/>
      <c r="N271" s="94"/>
      <c r="V271" s="73">
        <f>G271</f>
        <v>0</v>
      </c>
    </row>
    <row r="272" spans="1:22" ht="21" thickBot="1" x14ac:dyDescent="0.3">
      <c r="A272" s="750"/>
      <c r="B272" s="285" t="s">
        <v>34</v>
      </c>
      <c r="C272" s="285" t="s">
        <v>35</v>
      </c>
      <c r="D272" s="285" t="s">
        <v>5600</v>
      </c>
      <c r="E272" s="840" t="s">
        <v>5601</v>
      </c>
      <c r="F272" s="840"/>
      <c r="G272" s="730"/>
      <c r="H272" s="731"/>
      <c r="I272" s="732"/>
      <c r="J272" s="149" t="s">
        <v>5630</v>
      </c>
      <c r="K272" s="82"/>
      <c r="L272" s="82"/>
      <c r="M272" s="150"/>
      <c r="N272" s="94"/>
      <c r="V272" s="73"/>
    </row>
    <row r="273" spans="1:22" ht="13.8" thickBot="1" x14ac:dyDescent="0.3">
      <c r="A273" s="842"/>
      <c r="B273" s="152"/>
      <c r="C273" s="152"/>
      <c r="D273" s="153"/>
      <c r="E273" s="154" t="s">
        <v>5605</v>
      </c>
      <c r="F273" s="155"/>
      <c r="G273" s="778"/>
      <c r="H273" s="779"/>
      <c r="I273" s="780"/>
      <c r="J273" s="149" t="s">
        <v>5631</v>
      </c>
      <c r="K273" s="82"/>
      <c r="L273" s="82"/>
      <c r="M273" s="150"/>
      <c r="N273" s="94"/>
      <c r="V273" s="73"/>
    </row>
    <row r="274" spans="1:22" ht="21.6" thickTop="1" thickBot="1" x14ac:dyDescent="0.3">
      <c r="A274" s="834">
        <f t="shared" ref="A274" si="61">A270+1</f>
        <v>65</v>
      </c>
      <c r="B274" s="283" t="s">
        <v>22</v>
      </c>
      <c r="C274" s="283" t="s">
        <v>23</v>
      </c>
      <c r="D274" s="283" t="s">
        <v>5593</v>
      </c>
      <c r="E274" s="837" t="s">
        <v>5594</v>
      </c>
      <c r="F274" s="837"/>
      <c r="G274" s="837" t="s">
        <v>17</v>
      </c>
      <c r="H274" s="771"/>
      <c r="I274" s="281"/>
      <c r="J274" s="138" t="s">
        <v>5608</v>
      </c>
      <c r="K274" s="139"/>
      <c r="L274" s="139"/>
      <c r="M274" s="140"/>
      <c r="N274" s="94"/>
      <c r="V274" s="73"/>
    </row>
    <row r="275" spans="1:22" ht="13.8" thickBot="1" x14ac:dyDescent="0.3">
      <c r="A275" s="750"/>
      <c r="B275" s="142"/>
      <c r="C275" s="142"/>
      <c r="D275" s="473"/>
      <c r="E275" s="142"/>
      <c r="F275" s="142"/>
      <c r="G275" s="1091"/>
      <c r="H275" s="1092"/>
      <c r="I275" s="1093"/>
      <c r="J275" s="78" t="s">
        <v>5608</v>
      </c>
      <c r="K275" s="78"/>
      <c r="L275" s="78"/>
      <c r="M275" s="145"/>
      <c r="N275" s="94"/>
      <c r="V275" s="73">
        <f>G275</f>
        <v>0</v>
      </c>
    </row>
    <row r="276" spans="1:22" ht="21" thickBot="1" x14ac:dyDescent="0.3">
      <c r="A276" s="750"/>
      <c r="B276" s="285" t="s">
        <v>34</v>
      </c>
      <c r="C276" s="285" t="s">
        <v>35</v>
      </c>
      <c r="D276" s="285" t="s">
        <v>5600</v>
      </c>
      <c r="E276" s="840" t="s">
        <v>5601</v>
      </c>
      <c r="F276" s="840"/>
      <c r="G276" s="730"/>
      <c r="H276" s="731"/>
      <c r="I276" s="732"/>
      <c r="J276" s="149" t="s">
        <v>5630</v>
      </c>
      <c r="K276" s="82"/>
      <c r="L276" s="82"/>
      <c r="M276" s="150"/>
      <c r="N276" s="94"/>
      <c r="V276" s="73"/>
    </row>
    <row r="277" spans="1:22" ht="13.8" thickBot="1" x14ac:dyDescent="0.3">
      <c r="A277" s="842"/>
      <c r="B277" s="152"/>
      <c r="C277" s="152"/>
      <c r="D277" s="153"/>
      <c r="E277" s="154" t="s">
        <v>5605</v>
      </c>
      <c r="F277" s="155"/>
      <c r="G277" s="778"/>
      <c r="H277" s="779"/>
      <c r="I277" s="780"/>
      <c r="J277" s="149" t="s">
        <v>5631</v>
      </c>
      <c r="K277" s="82"/>
      <c r="L277" s="82"/>
      <c r="M277" s="150"/>
      <c r="N277" s="94"/>
      <c r="V277" s="73"/>
    </row>
    <row r="278" spans="1:22" ht="21.6" thickTop="1" thickBot="1" x14ac:dyDescent="0.3">
      <c r="A278" s="834">
        <f t="shared" ref="A278" si="62">A274+1</f>
        <v>66</v>
      </c>
      <c r="B278" s="283" t="s">
        <v>22</v>
      </c>
      <c r="C278" s="283" t="s">
        <v>23</v>
      </c>
      <c r="D278" s="283" t="s">
        <v>5593</v>
      </c>
      <c r="E278" s="837" t="s">
        <v>5594</v>
      </c>
      <c r="F278" s="837"/>
      <c r="G278" s="837" t="s">
        <v>17</v>
      </c>
      <c r="H278" s="771"/>
      <c r="I278" s="281"/>
      <c r="J278" s="138" t="s">
        <v>5608</v>
      </c>
      <c r="K278" s="139"/>
      <c r="L278" s="139"/>
      <c r="M278" s="140"/>
      <c r="N278" s="94"/>
      <c r="V278" s="73"/>
    </row>
    <row r="279" spans="1:22" ht="13.8" thickBot="1" x14ac:dyDescent="0.3">
      <c r="A279" s="750"/>
      <c r="B279" s="142"/>
      <c r="C279" s="142"/>
      <c r="D279" s="473"/>
      <c r="E279" s="142"/>
      <c r="F279" s="142"/>
      <c r="G279" s="1091"/>
      <c r="H279" s="1092"/>
      <c r="I279" s="1093"/>
      <c r="J279" s="78" t="s">
        <v>5608</v>
      </c>
      <c r="K279" s="78"/>
      <c r="L279" s="78"/>
      <c r="M279" s="145"/>
      <c r="N279" s="94"/>
      <c r="V279" s="73">
        <f>G279</f>
        <v>0</v>
      </c>
    </row>
    <row r="280" spans="1:22" ht="21" thickBot="1" x14ac:dyDescent="0.3">
      <c r="A280" s="750"/>
      <c r="B280" s="285" t="s">
        <v>34</v>
      </c>
      <c r="C280" s="285" t="s">
        <v>35</v>
      </c>
      <c r="D280" s="285" t="s">
        <v>5600</v>
      </c>
      <c r="E280" s="840" t="s">
        <v>5601</v>
      </c>
      <c r="F280" s="840"/>
      <c r="G280" s="730"/>
      <c r="H280" s="731"/>
      <c r="I280" s="732"/>
      <c r="J280" s="149" t="s">
        <v>5630</v>
      </c>
      <c r="K280" s="82"/>
      <c r="L280" s="82"/>
      <c r="M280" s="150"/>
      <c r="N280" s="94"/>
      <c r="V280" s="73"/>
    </row>
    <row r="281" spans="1:22" ht="13.8" thickBot="1" x14ac:dyDescent="0.3">
      <c r="A281" s="842"/>
      <c r="B281" s="152"/>
      <c r="C281" s="152"/>
      <c r="D281" s="153"/>
      <c r="E281" s="154" t="s">
        <v>5605</v>
      </c>
      <c r="F281" s="155"/>
      <c r="G281" s="778"/>
      <c r="H281" s="779"/>
      <c r="I281" s="780"/>
      <c r="J281" s="149" t="s">
        <v>5631</v>
      </c>
      <c r="K281" s="82"/>
      <c r="L281" s="82"/>
      <c r="M281" s="150"/>
      <c r="N281" s="94"/>
      <c r="V281" s="73"/>
    </row>
    <row r="282" spans="1:22" ht="21.6" thickTop="1" thickBot="1" x14ac:dyDescent="0.3">
      <c r="A282" s="834">
        <f t="shared" ref="A282" si="63">A278+1</f>
        <v>67</v>
      </c>
      <c r="B282" s="283" t="s">
        <v>22</v>
      </c>
      <c r="C282" s="283" t="s">
        <v>23</v>
      </c>
      <c r="D282" s="283" t="s">
        <v>5593</v>
      </c>
      <c r="E282" s="837" t="s">
        <v>5594</v>
      </c>
      <c r="F282" s="837"/>
      <c r="G282" s="837" t="s">
        <v>17</v>
      </c>
      <c r="H282" s="771"/>
      <c r="I282" s="281"/>
      <c r="J282" s="138" t="s">
        <v>5608</v>
      </c>
      <c r="K282" s="139"/>
      <c r="L282" s="139"/>
      <c r="M282" s="140"/>
      <c r="N282" s="94"/>
      <c r="V282" s="73"/>
    </row>
    <row r="283" spans="1:22" ht="13.8" thickBot="1" x14ac:dyDescent="0.3">
      <c r="A283" s="750"/>
      <c r="B283" s="142"/>
      <c r="C283" s="142"/>
      <c r="D283" s="473"/>
      <c r="E283" s="142"/>
      <c r="F283" s="142"/>
      <c r="G283" s="1091"/>
      <c r="H283" s="1092"/>
      <c r="I283" s="1093"/>
      <c r="J283" s="78" t="s">
        <v>5608</v>
      </c>
      <c r="K283" s="78"/>
      <c r="L283" s="78"/>
      <c r="M283" s="145"/>
      <c r="N283" s="94"/>
      <c r="V283" s="73">
        <f>G283</f>
        <v>0</v>
      </c>
    </row>
    <row r="284" spans="1:22" ht="21" thickBot="1" x14ac:dyDescent="0.3">
      <c r="A284" s="750"/>
      <c r="B284" s="285" t="s">
        <v>34</v>
      </c>
      <c r="C284" s="285" t="s">
        <v>35</v>
      </c>
      <c r="D284" s="285" t="s">
        <v>5600</v>
      </c>
      <c r="E284" s="840" t="s">
        <v>5601</v>
      </c>
      <c r="F284" s="840"/>
      <c r="G284" s="730"/>
      <c r="H284" s="731"/>
      <c r="I284" s="732"/>
      <c r="J284" s="149" t="s">
        <v>5630</v>
      </c>
      <c r="K284" s="82"/>
      <c r="L284" s="82"/>
      <c r="M284" s="150"/>
      <c r="N284" s="94"/>
      <c r="V284" s="73"/>
    </row>
    <row r="285" spans="1:22" ht="13.8" thickBot="1" x14ac:dyDescent="0.3">
      <c r="A285" s="842"/>
      <c r="B285" s="152"/>
      <c r="C285" s="152"/>
      <c r="D285" s="153"/>
      <c r="E285" s="154" t="s">
        <v>5605</v>
      </c>
      <c r="F285" s="155"/>
      <c r="G285" s="778"/>
      <c r="H285" s="779"/>
      <c r="I285" s="780"/>
      <c r="J285" s="149" t="s">
        <v>5631</v>
      </c>
      <c r="K285" s="82"/>
      <c r="L285" s="82"/>
      <c r="M285" s="150"/>
      <c r="N285" s="94"/>
      <c r="V285" s="73"/>
    </row>
    <row r="286" spans="1:22" ht="21.6" thickTop="1" thickBot="1" x14ac:dyDescent="0.3">
      <c r="A286" s="834">
        <f t="shared" ref="A286" si="64">A282+1</f>
        <v>68</v>
      </c>
      <c r="B286" s="283" t="s">
        <v>22</v>
      </c>
      <c r="C286" s="283" t="s">
        <v>23</v>
      </c>
      <c r="D286" s="283" t="s">
        <v>5593</v>
      </c>
      <c r="E286" s="837" t="s">
        <v>5594</v>
      </c>
      <c r="F286" s="837"/>
      <c r="G286" s="837" t="s">
        <v>17</v>
      </c>
      <c r="H286" s="771"/>
      <c r="I286" s="281"/>
      <c r="J286" s="138" t="s">
        <v>5608</v>
      </c>
      <c r="K286" s="139"/>
      <c r="L286" s="139"/>
      <c r="M286" s="140"/>
      <c r="N286" s="94"/>
      <c r="V286" s="73"/>
    </row>
    <row r="287" spans="1:22" ht="13.8" thickBot="1" x14ac:dyDescent="0.3">
      <c r="A287" s="750"/>
      <c r="B287" s="142"/>
      <c r="C287" s="142"/>
      <c r="D287" s="473"/>
      <c r="E287" s="142"/>
      <c r="F287" s="142"/>
      <c r="G287" s="1091"/>
      <c r="H287" s="1092"/>
      <c r="I287" s="1093"/>
      <c r="J287" s="78" t="s">
        <v>5608</v>
      </c>
      <c r="K287" s="78"/>
      <c r="L287" s="78"/>
      <c r="M287" s="145"/>
      <c r="N287" s="94"/>
      <c r="V287" s="73">
        <f>G287</f>
        <v>0</v>
      </c>
    </row>
    <row r="288" spans="1:22" ht="21" thickBot="1" x14ac:dyDescent="0.3">
      <c r="A288" s="750"/>
      <c r="B288" s="285" t="s">
        <v>34</v>
      </c>
      <c r="C288" s="285" t="s">
        <v>35</v>
      </c>
      <c r="D288" s="285" t="s">
        <v>5600</v>
      </c>
      <c r="E288" s="840" t="s">
        <v>5601</v>
      </c>
      <c r="F288" s="840"/>
      <c r="G288" s="730"/>
      <c r="H288" s="731"/>
      <c r="I288" s="732"/>
      <c r="J288" s="149" t="s">
        <v>5630</v>
      </c>
      <c r="K288" s="82"/>
      <c r="L288" s="82"/>
      <c r="M288" s="150"/>
      <c r="N288" s="94"/>
      <c r="V288" s="73"/>
    </row>
    <row r="289" spans="1:22" ht="13.8" thickBot="1" x14ac:dyDescent="0.3">
      <c r="A289" s="842"/>
      <c r="B289" s="152"/>
      <c r="C289" s="152"/>
      <c r="D289" s="153"/>
      <c r="E289" s="154" t="s">
        <v>5605</v>
      </c>
      <c r="F289" s="155"/>
      <c r="G289" s="778"/>
      <c r="H289" s="779"/>
      <c r="I289" s="780"/>
      <c r="J289" s="149" t="s">
        <v>5631</v>
      </c>
      <c r="K289" s="82"/>
      <c r="L289" s="82"/>
      <c r="M289" s="150"/>
      <c r="N289" s="94"/>
      <c r="V289" s="73"/>
    </row>
    <row r="290" spans="1:22" ht="21.6" thickTop="1" thickBot="1" x14ac:dyDescent="0.3">
      <c r="A290" s="834">
        <f t="shared" ref="A290" si="65">A286+1</f>
        <v>69</v>
      </c>
      <c r="B290" s="283" t="s">
        <v>22</v>
      </c>
      <c r="C290" s="283" t="s">
        <v>23</v>
      </c>
      <c r="D290" s="283" t="s">
        <v>5593</v>
      </c>
      <c r="E290" s="837" t="s">
        <v>5594</v>
      </c>
      <c r="F290" s="837"/>
      <c r="G290" s="837" t="s">
        <v>17</v>
      </c>
      <c r="H290" s="771"/>
      <c r="I290" s="281"/>
      <c r="J290" s="138" t="s">
        <v>5608</v>
      </c>
      <c r="K290" s="139"/>
      <c r="L290" s="139"/>
      <c r="M290" s="140"/>
      <c r="N290" s="94"/>
      <c r="V290" s="73"/>
    </row>
    <row r="291" spans="1:22" ht="13.8" thickBot="1" x14ac:dyDescent="0.3">
      <c r="A291" s="750"/>
      <c r="B291" s="142"/>
      <c r="C291" s="142"/>
      <c r="D291" s="473"/>
      <c r="E291" s="142"/>
      <c r="F291" s="142"/>
      <c r="G291" s="1091"/>
      <c r="H291" s="1092"/>
      <c r="I291" s="1093"/>
      <c r="J291" s="78" t="s">
        <v>5608</v>
      </c>
      <c r="K291" s="78"/>
      <c r="L291" s="78"/>
      <c r="M291" s="145"/>
      <c r="N291" s="94"/>
      <c r="V291" s="73">
        <f>G291</f>
        <v>0</v>
      </c>
    </row>
    <row r="292" spans="1:22" ht="21" thickBot="1" x14ac:dyDescent="0.3">
      <c r="A292" s="750"/>
      <c r="B292" s="285" t="s">
        <v>34</v>
      </c>
      <c r="C292" s="285" t="s">
        <v>35</v>
      </c>
      <c r="D292" s="285" t="s">
        <v>5600</v>
      </c>
      <c r="E292" s="840" t="s">
        <v>5601</v>
      </c>
      <c r="F292" s="840"/>
      <c r="G292" s="730"/>
      <c r="H292" s="731"/>
      <c r="I292" s="732"/>
      <c r="J292" s="149" t="s">
        <v>5630</v>
      </c>
      <c r="K292" s="82"/>
      <c r="L292" s="82"/>
      <c r="M292" s="150"/>
      <c r="N292" s="94"/>
      <c r="V292" s="73"/>
    </row>
    <row r="293" spans="1:22" ht="13.8" thickBot="1" x14ac:dyDescent="0.3">
      <c r="A293" s="842"/>
      <c r="B293" s="152"/>
      <c r="C293" s="152"/>
      <c r="D293" s="153"/>
      <c r="E293" s="154" t="s">
        <v>5605</v>
      </c>
      <c r="F293" s="155"/>
      <c r="G293" s="778"/>
      <c r="H293" s="779"/>
      <c r="I293" s="780"/>
      <c r="J293" s="149" t="s">
        <v>5631</v>
      </c>
      <c r="K293" s="82"/>
      <c r="L293" s="82"/>
      <c r="M293" s="150"/>
      <c r="N293" s="94"/>
      <c r="V293" s="73"/>
    </row>
    <row r="294" spans="1:22" ht="21.6" thickTop="1" thickBot="1" x14ac:dyDescent="0.3">
      <c r="A294" s="834">
        <f t="shared" ref="A294" si="66">A290+1</f>
        <v>70</v>
      </c>
      <c r="B294" s="283" t="s">
        <v>22</v>
      </c>
      <c r="C294" s="283" t="s">
        <v>23</v>
      </c>
      <c r="D294" s="283" t="s">
        <v>5593</v>
      </c>
      <c r="E294" s="837" t="s">
        <v>5594</v>
      </c>
      <c r="F294" s="837"/>
      <c r="G294" s="837" t="s">
        <v>17</v>
      </c>
      <c r="H294" s="771"/>
      <c r="I294" s="281"/>
      <c r="J294" s="138" t="s">
        <v>5608</v>
      </c>
      <c r="K294" s="139"/>
      <c r="L294" s="139"/>
      <c r="M294" s="140"/>
      <c r="N294" s="94"/>
      <c r="V294" s="73"/>
    </row>
    <row r="295" spans="1:22" ht="13.8" thickBot="1" x14ac:dyDescent="0.3">
      <c r="A295" s="750"/>
      <c r="B295" s="142"/>
      <c r="C295" s="142"/>
      <c r="D295" s="473"/>
      <c r="E295" s="142"/>
      <c r="F295" s="142"/>
      <c r="G295" s="1091"/>
      <c r="H295" s="1092"/>
      <c r="I295" s="1093"/>
      <c r="J295" s="78" t="s">
        <v>5608</v>
      </c>
      <c r="K295" s="78"/>
      <c r="L295" s="78"/>
      <c r="M295" s="145"/>
      <c r="N295" s="94"/>
      <c r="V295" s="73">
        <f>G295</f>
        <v>0</v>
      </c>
    </row>
    <row r="296" spans="1:22" ht="21" thickBot="1" x14ac:dyDescent="0.3">
      <c r="A296" s="750"/>
      <c r="B296" s="285" t="s">
        <v>34</v>
      </c>
      <c r="C296" s="285" t="s">
        <v>35</v>
      </c>
      <c r="D296" s="285" t="s">
        <v>5600</v>
      </c>
      <c r="E296" s="840" t="s">
        <v>5601</v>
      </c>
      <c r="F296" s="840"/>
      <c r="G296" s="730"/>
      <c r="H296" s="731"/>
      <c r="I296" s="732"/>
      <c r="J296" s="149" t="s">
        <v>5630</v>
      </c>
      <c r="K296" s="82"/>
      <c r="L296" s="82"/>
      <c r="M296" s="150"/>
      <c r="N296" s="94"/>
      <c r="V296" s="73"/>
    </row>
    <row r="297" spans="1:22" ht="13.8" thickBot="1" x14ac:dyDescent="0.3">
      <c r="A297" s="842"/>
      <c r="B297" s="152"/>
      <c r="C297" s="152"/>
      <c r="D297" s="153"/>
      <c r="E297" s="154" t="s">
        <v>5605</v>
      </c>
      <c r="F297" s="155"/>
      <c r="G297" s="778"/>
      <c r="H297" s="779"/>
      <c r="I297" s="780"/>
      <c r="J297" s="149" t="s">
        <v>5631</v>
      </c>
      <c r="K297" s="82"/>
      <c r="L297" s="82"/>
      <c r="M297" s="150"/>
      <c r="N297" s="94"/>
      <c r="V297" s="73"/>
    </row>
    <row r="298" spans="1:22" ht="21.6" thickTop="1" thickBot="1" x14ac:dyDescent="0.3">
      <c r="A298" s="834">
        <f t="shared" ref="A298" si="67">A294+1</f>
        <v>71</v>
      </c>
      <c r="B298" s="283" t="s">
        <v>22</v>
      </c>
      <c r="C298" s="283" t="s">
        <v>23</v>
      </c>
      <c r="D298" s="283" t="s">
        <v>5593</v>
      </c>
      <c r="E298" s="837" t="s">
        <v>5594</v>
      </c>
      <c r="F298" s="837"/>
      <c r="G298" s="837" t="s">
        <v>17</v>
      </c>
      <c r="H298" s="771"/>
      <c r="I298" s="281"/>
      <c r="J298" s="138" t="s">
        <v>5608</v>
      </c>
      <c r="K298" s="139"/>
      <c r="L298" s="139"/>
      <c r="M298" s="140"/>
      <c r="N298" s="94"/>
      <c r="V298" s="73"/>
    </row>
    <row r="299" spans="1:22" ht="13.8" thickBot="1" x14ac:dyDescent="0.3">
      <c r="A299" s="750"/>
      <c r="B299" s="142"/>
      <c r="C299" s="142"/>
      <c r="D299" s="473"/>
      <c r="E299" s="142"/>
      <c r="F299" s="142"/>
      <c r="G299" s="1091"/>
      <c r="H299" s="1092"/>
      <c r="I299" s="1093"/>
      <c r="J299" s="78" t="s">
        <v>5608</v>
      </c>
      <c r="K299" s="78"/>
      <c r="L299" s="78"/>
      <c r="M299" s="145"/>
      <c r="N299" s="94"/>
      <c r="V299" s="73">
        <f>G299</f>
        <v>0</v>
      </c>
    </row>
    <row r="300" spans="1:22" ht="21" thickBot="1" x14ac:dyDescent="0.3">
      <c r="A300" s="750"/>
      <c r="B300" s="285" t="s">
        <v>34</v>
      </c>
      <c r="C300" s="285" t="s">
        <v>35</v>
      </c>
      <c r="D300" s="285" t="s">
        <v>5600</v>
      </c>
      <c r="E300" s="840" t="s">
        <v>5601</v>
      </c>
      <c r="F300" s="840"/>
      <c r="G300" s="730"/>
      <c r="H300" s="731"/>
      <c r="I300" s="732"/>
      <c r="J300" s="149" t="s">
        <v>5630</v>
      </c>
      <c r="K300" s="82"/>
      <c r="L300" s="82"/>
      <c r="M300" s="150"/>
      <c r="N300" s="94"/>
      <c r="V300" s="73"/>
    </row>
    <row r="301" spans="1:22" ht="13.8" thickBot="1" x14ac:dyDescent="0.3">
      <c r="A301" s="842"/>
      <c r="B301" s="152"/>
      <c r="C301" s="152"/>
      <c r="D301" s="153"/>
      <c r="E301" s="154" t="s">
        <v>5605</v>
      </c>
      <c r="F301" s="155"/>
      <c r="G301" s="778"/>
      <c r="H301" s="779"/>
      <c r="I301" s="780"/>
      <c r="J301" s="149" t="s">
        <v>5631</v>
      </c>
      <c r="K301" s="82"/>
      <c r="L301" s="82"/>
      <c r="M301" s="150"/>
      <c r="N301" s="94"/>
      <c r="V301" s="73"/>
    </row>
    <row r="302" spans="1:22" ht="21.6" thickTop="1" thickBot="1" x14ac:dyDescent="0.3">
      <c r="A302" s="834">
        <f t="shared" ref="A302" si="68">A298+1</f>
        <v>72</v>
      </c>
      <c r="B302" s="283" t="s">
        <v>22</v>
      </c>
      <c r="C302" s="283" t="s">
        <v>23</v>
      </c>
      <c r="D302" s="283" t="s">
        <v>5593</v>
      </c>
      <c r="E302" s="837" t="s">
        <v>5594</v>
      </c>
      <c r="F302" s="837"/>
      <c r="G302" s="837" t="s">
        <v>17</v>
      </c>
      <c r="H302" s="771"/>
      <c r="I302" s="281"/>
      <c r="J302" s="138" t="s">
        <v>5608</v>
      </c>
      <c r="K302" s="139"/>
      <c r="L302" s="139"/>
      <c r="M302" s="140"/>
      <c r="N302" s="94"/>
      <c r="V302" s="73"/>
    </row>
    <row r="303" spans="1:22" ht="13.8" thickBot="1" x14ac:dyDescent="0.3">
      <c r="A303" s="750"/>
      <c r="B303" s="142"/>
      <c r="C303" s="142"/>
      <c r="D303" s="473"/>
      <c r="E303" s="142"/>
      <c r="F303" s="142"/>
      <c r="G303" s="1091"/>
      <c r="H303" s="1092"/>
      <c r="I303" s="1093"/>
      <c r="J303" s="78" t="s">
        <v>5608</v>
      </c>
      <c r="K303" s="78"/>
      <c r="L303" s="78"/>
      <c r="M303" s="145"/>
      <c r="N303" s="94"/>
      <c r="V303" s="73">
        <f>G303</f>
        <v>0</v>
      </c>
    </row>
    <row r="304" spans="1:22" ht="21" thickBot="1" x14ac:dyDescent="0.3">
      <c r="A304" s="750"/>
      <c r="B304" s="285" t="s">
        <v>34</v>
      </c>
      <c r="C304" s="285" t="s">
        <v>35</v>
      </c>
      <c r="D304" s="285" t="s">
        <v>5600</v>
      </c>
      <c r="E304" s="840" t="s">
        <v>5601</v>
      </c>
      <c r="F304" s="840"/>
      <c r="G304" s="730"/>
      <c r="H304" s="731"/>
      <c r="I304" s="732"/>
      <c r="J304" s="149" t="s">
        <v>5630</v>
      </c>
      <c r="K304" s="82"/>
      <c r="L304" s="82"/>
      <c r="M304" s="150"/>
      <c r="N304" s="94"/>
      <c r="V304" s="73"/>
    </row>
    <row r="305" spans="1:22" ht="13.8" thickBot="1" x14ac:dyDescent="0.3">
      <c r="A305" s="842"/>
      <c r="B305" s="152"/>
      <c r="C305" s="152"/>
      <c r="D305" s="153"/>
      <c r="E305" s="154" t="s">
        <v>5605</v>
      </c>
      <c r="F305" s="155"/>
      <c r="G305" s="778"/>
      <c r="H305" s="779"/>
      <c r="I305" s="780"/>
      <c r="J305" s="149" t="s">
        <v>5631</v>
      </c>
      <c r="K305" s="82"/>
      <c r="L305" s="82"/>
      <c r="M305" s="150"/>
      <c r="N305" s="94"/>
      <c r="V305" s="73"/>
    </row>
    <row r="306" spans="1:22" ht="21.6" thickTop="1" thickBot="1" x14ac:dyDescent="0.3">
      <c r="A306" s="834">
        <f t="shared" ref="A306" si="69">A302+1</f>
        <v>73</v>
      </c>
      <c r="B306" s="283" t="s">
        <v>22</v>
      </c>
      <c r="C306" s="283" t="s">
        <v>23</v>
      </c>
      <c r="D306" s="283" t="s">
        <v>5593</v>
      </c>
      <c r="E306" s="837" t="s">
        <v>5594</v>
      </c>
      <c r="F306" s="837"/>
      <c r="G306" s="837" t="s">
        <v>17</v>
      </c>
      <c r="H306" s="771"/>
      <c r="I306" s="281"/>
      <c r="J306" s="138" t="s">
        <v>5608</v>
      </c>
      <c r="K306" s="139"/>
      <c r="L306" s="139"/>
      <c r="M306" s="140"/>
      <c r="N306" s="94"/>
      <c r="V306" s="73"/>
    </row>
    <row r="307" spans="1:22" ht="13.8" thickBot="1" x14ac:dyDescent="0.3">
      <c r="A307" s="750"/>
      <c r="B307" s="142"/>
      <c r="C307" s="142"/>
      <c r="D307" s="473"/>
      <c r="E307" s="142"/>
      <c r="F307" s="142"/>
      <c r="G307" s="1091"/>
      <c r="H307" s="1092"/>
      <c r="I307" s="1093"/>
      <c r="J307" s="78" t="s">
        <v>5608</v>
      </c>
      <c r="K307" s="78"/>
      <c r="L307" s="78"/>
      <c r="M307" s="145"/>
      <c r="N307" s="94"/>
      <c r="V307" s="73">
        <f>G307</f>
        <v>0</v>
      </c>
    </row>
    <row r="308" spans="1:22" ht="21" thickBot="1" x14ac:dyDescent="0.3">
      <c r="A308" s="750"/>
      <c r="B308" s="285" t="s">
        <v>34</v>
      </c>
      <c r="C308" s="285" t="s">
        <v>35</v>
      </c>
      <c r="D308" s="285" t="s">
        <v>5600</v>
      </c>
      <c r="E308" s="840" t="s">
        <v>5601</v>
      </c>
      <c r="F308" s="840"/>
      <c r="G308" s="730"/>
      <c r="H308" s="731"/>
      <c r="I308" s="732"/>
      <c r="J308" s="149" t="s">
        <v>5630</v>
      </c>
      <c r="K308" s="82"/>
      <c r="L308" s="82"/>
      <c r="M308" s="150"/>
      <c r="N308" s="94"/>
      <c r="V308" s="73"/>
    </row>
    <row r="309" spans="1:22" ht="13.8" thickBot="1" x14ac:dyDescent="0.3">
      <c r="A309" s="842"/>
      <c r="B309" s="152"/>
      <c r="C309" s="152"/>
      <c r="D309" s="153"/>
      <c r="E309" s="154" t="s">
        <v>5605</v>
      </c>
      <c r="F309" s="155"/>
      <c r="G309" s="778"/>
      <c r="H309" s="779"/>
      <c r="I309" s="780"/>
      <c r="J309" s="149" t="s">
        <v>5631</v>
      </c>
      <c r="K309" s="82"/>
      <c r="L309" s="82"/>
      <c r="M309" s="150"/>
      <c r="N309" s="94"/>
      <c r="V309" s="73"/>
    </row>
    <row r="310" spans="1:22" ht="21.6" thickTop="1" thickBot="1" x14ac:dyDescent="0.3">
      <c r="A310" s="834">
        <f t="shared" ref="A310" si="70">A306+1</f>
        <v>74</v>
      </c>
      <c r="B310" s="283" t="s">
        <v>22</v>
      </c>
      <c r="C310" s="283" t="s">
        <v>23</v>
      </c>
      <c r="D310" s="283" t="s">
        <v>5593</v>
      </c>
      <c r="E310" s="837" t="s">
        <v>5594</v>
      </c>
      <c r="F310" s="837"/>
      <c r="G310" s="837" t="s">
        <v>17</v>
      </c>
      <c r="H310" s="771"/>
      <c r="I310" s="281"/>
      <c r="J310" s="138" t="s">
        <v>5608</v>
      </c>
      <c r="K310" s="139"/>
      <c r="L310" s="139"/>
      <c r="M310" s="140"/>
      <c r="N310" s="94"/>
      <c r="V310" s="73"/>
    </row>
    <row r="311" spans="1:22" ht="13.8" thickBot="1" x14ac:dyDescent="0.3">
      <c r="A311" s="750"/>
      <c r="B311" s="142"/>
      <c r="C311" s="142"/>
      <c r="D311" s="473"/>
      <c r="E311" s="142"/>
      <c r="F311" s="142"/>
      <c r="G311" s="1091"/>
      <c r="H311" s="1092"/>
      <c r="I311" s="1093"/>
      <c r="J311" s="78" t="s">
        <v>5608</v>
      </c>
      <c r="K311" s="78"/>
      <c r="L311" s="78"/>
      <c r="M311" s="145"/>
      <c r="N311" s="94"/>
      <c r="V311" s="73">
        <f>G311</f>
        <v>0</v>
      </c>
    </row>
    <row r="312" spans="1:22" ht="21" thickBot="1" x14ac:dyDescent="0.3">
      <c r="A312" s="750"/>
      <c r="B312" s="285" t="s">
        <v>34</v>
      </c>
      <c r="C312" s="285" t="s">
        <v>35</v>
      </c>
      <c r="D312" s="285" t="s">
        <v>5600</v>
      </c>
      <c r="E312" s="840" t="s">
        <v>5601</v>
      </c>
      <c r="F312" s="840"/>
      <c r="G312" s="730"/>
      <c r="H312" s="731"/>
      <c r="I312" s="732"/>
      <c r="J312" s="149" t="s">
        <v>5630</v>
      </c>
      <c r="K312" s="82"/>
      <c r="L312" s="82"/>
      <c r="M312" s="150"/>
      <c r="N312" s="94"/>
      <c r="V312" s="73"/>
    </row>
    <row r="313" spans="1:22" ht="13.8" thickBot="1" x14ac:dyDescent="0.3">
      <c r="A313" s="842"/>
      <c r="B313" s="152"/>
      <c r="C313" s="152"/>
      <c r="D313" s="153"/>
      <c r="E313" s="154" t="s">
        <v>5605</v>
      </c>
      <c r="F313" s="155"/>
      <c r="G313" s="778"/>
      <c r="H313" s="779"/>
      <c r="I313" s="780"/>
      <c r="J313" s="149" t="s">
        <v>5631</v>
      </c>
      <c r="K313" s="82"/>
      <c r="L313" s="82"/>
      <c r="M313" s="150"/>
      <c r="N313" s="94"/>
      <c r="V313" s="73"/>
    </row>
    <row r="314" spans="1:22" ht="21.6" thickTop="1" thickBot="1" x14ac:dyDescent="0.3">
      <c r="A314" s="834">
        <f t="shared" ref="A314" si="71">A310+1</f>
        <v>75</v>
      </c>
      <c r="B314" s="283" t="s">
        <v>22</v>
      </c>
      <c r="C314" s="283" t="s">
        <v>23</v>
      </c>
      <c r="D314" s="283" t="s">
        <v>5593</v>
      </c>
      <c r="E314" s="837" t="s">
        <v>5594</v>
      </c>
      <c r="F314" s="837"/>
      <c r="G314" s="837" t="s">
        <v>17</v>
      </c>
      <c r="H314" s="771"/>
      <c r="I314" s="281"/>
      <c r="J314" s="138" t="s">
        <v>5608</v>
      </c>
      <c r="K314" s="139"/>
      <c r="L314" s="139"/>
      <c r="M314" s="140"/>
      <c r="N314" s="94"/>
      <c r="V314" s="73"/>
    </row>
    <row r="315" spans="1:22" ht="13.8" thickBot="1" x14ac:dyDescent="0.3">
      <c r="A315" s="750"/>
      <c r="B315" s="142"/>
      <c r="C315" s="142"/>
      <c r="D315" s="473"/>
      <c r="E315" s="142"/>
      <c r="F315" s="142"/>
      <c r="G315" s="1091"/>
      <c r="H315" s="1092"/>
      <c r="I315" s="1093"/>
      <c r="J315" s="78" t="s">
        <v>5608</v>
      </c>
      <c r="K315" s="78"/>
      <c r="L315" s="78"/>
      <c r="M315" s="145"/>
      <c r="N315" s="94"/>
      <c r="V315" s="73">
        <f>G315</f>
        <v>0</v>
      </c>
    </row>
    <row r="316" spans="1:22" ht="21" thickBot="1" x14ac:dyDescent="0.3">
      <c r="A316" s="750"/>
      <c r="B316" s="285" t="s">
        <v>34</v>
      </c>
      <c r="C316" s="285" t="s">
        <v>35</v>
      </c>
      <c r="D316" s="285" t="s">
        <v>5600</v>
      </c>
      <c r="E316" s="840" t="s">
        <v>5601</v>
      </c>
      <c r="F316" s="840"/>
      <c r="G316" s="730"/>
      <c r="H316" s="731"/>
      <c r="I316" s="732"/>
      <c r="J316" s="149" t="s">
        <v>5630</v>
      </c>
      <c r="K316" s="82"/>
      <c r="L316" s="82"/>
      <c r="M316" s="150"/>
      <c r="N316" s="94"/>
      <c r="V316" s="73"/>
    </row>
    <row r="317" spans="1:22" ht="13.8" thickBot="1" x14ac:dyDescent="0.3">
      <c r="A317" s="842"/>
      <c r="B317" s="152"/>
      <c r="C317" s="152"/>
      <c r="D317" s="153"/>
      <c r="E317" s="154" t="s">
        <v>5605</v>
      </c>
      <c r="F317" s="155"/>
      <c r="G317" s="778"/>
      <c r="H317" s="779"/>
      <c r="I317" s="780"/>
      <c r="J317" s="149" t="s">
        <v>5631</v>
      </c>
      <c r="K317" s="82"/>
      <c r="L317" s="82"/>
      <c r="M317" s="150"/>
      <c r="N317" s="94"/>
      <c r="V317" s="73"/>
    </row>
    <row r="318" spans="1:22" ht="21.6" thickTop="1" thickBot="1" x14ac:dyDescent="0.3">
      <c r="A318" s="834">
        <f t="shared" ref="A318" si="72">A314+1</f>
        <v>76</v>
      </c>
      <c r="B318" s="283" t="s">
        <v>22</v>
      </c>
      <c r="C318" s="283" t="s">
        <v>23</v>
      </c>
      <c r="D318" s="283" t="s">
        <v>5593</v>
      </c>
      <c r="E318" s="837" t="s">
        <v>5594</v>
      </c>
      <c r="F318" s="837"/>
      <c r="G318" s="837" t="s">
        <v>17</v>
      </c>
      <c r="H318" s="771"/>
      <c r="I318" s="281"/>
      <c r="J318" s="138" t="s">
        <v>5608</v>
      </c>
      <c r="K318" s="139"/>
      <c r="L318" s="139"/>
      <c r="M318" s="140"/>
      <c r="N318" s="94"/>
      <c r="V318" s="73"/>
    </row>
    <row r="319" spans="1:22" ht="13.8" thickBot="1" x14ac:dyDescent="0.3">
      <c r="A319" s="750"/>
      <c r="B319" s="142"/>
      <c r="C319" s="142"/>
      <c r="D319" s="473"/>
      <c r="E319" s="142"/>
      <c r="F319" s="142"/>
      <c r="G319" s="1091"/>
      <c r="H319" s="1092"/>
      <c r="I319" s="1093"/>
      <c r="J319" s="78" t="s">
        <v>5608</v>
      </c>
      <c r="K319" s="78"/>
      <c r="L319" s="78"/>
      <c r="M319" s="145"/>
      <c r="N319" s="94"/>
      <c r="V319" s="73">
        <f>G319</f>
        <v>0</v>
      </c>
    </row>
    <row r="320" spans="1:22" ht="21" thickBot="1" x14ac:dyDescent="0.3">
      <c r="A320" s="750"/>
      <c r="B320" s="285" t="s">
        <v>34</v>
      </c>
      <c r="C320" s="285" t="s">
        <v>35</v>
      </c>
      <c r="D320" s="285" t="s">
        <v>5600</v>
      </c>
      <c r="E320" s="840" t="s">
        <v>5601</v>
      </c>
      <c r="F320" s="840"/>
      <c r="G320" s="730"/>
      <c r="H320" s="731"/>
      <c r="I320" s="732"/>
      <c r="J320" s="149" t="s">
        <v>5630</v>
      </c>
      <c r="K320" s="82"/>
      <c r="L320" s="82"/>
      <c r="M320" s="150"/>
      <c r="N320" s="94"/>
      <c r="V320" s="73"/>
    </row>
    <row r="321" spans="1:22" ht="13.8" thickBot="1" x14ac:dyDescent="0.3">
      <c r="A321" s="842"/>
      <c r="B321" s="152"/>
      <c r="C321" s="152"/>
      <c r="D321" s="153"/>
      <c r="E321" s="154" t="s">
        <v>5605</v>
      </c>
      <c r="F321" s="155"/>
      <c r="G321" s="778"/>
      <c r="H321" s="779"/>
      <c r="I321" s="780"/>
      <c r="J321" s="149" t="s">
        <v>5631</v>
      </c>
      <c r="K321" s="82"/>
      <c r="L321" s="82"/>
      <c r="M321" s="150"/>
      <c r="N321" s="94"/>
      <c r="V321" s="73"/>
    </row>
    <row r="322" spans="1:22" ht="21.6" thickTop="1" thickBot="1" x14ac:dyDescent="0.3">
      <c r="A322" s="834">
        <f t="shared" ref="A322" si="73">A318+1</f>
        <v>77</v>
      </c>
      <c r="B322" s="283" t="s">
        <v>22</v>
      </c>
      <c r="C322" s="283" t="s">
        <v>23</v>
      </c>
      <c r="D322" s="283" t="s">
        <v>5593</v>
      </c>
      <c r="E322" s="837" t="s">
        <v>5594</v>
      </c>
      <c r="F322" s="837"/>
      <c r="G322" s="837" t="s">
        <v>17</v>
      </c>
      <c r="H322" s="771"/>
      <c r="I322" s="281"/>
      <c r="J322" s="138" t="s">
        <v>5608</v>
      </c>
      <c r="K322" s="139"/>
      <c r="L322" s="139"/>
      <c r="M322" s="140"/>
      <c r="N322" s="94"/>
      <c r="V322" s="73"/>
    </row>
    <row r="323" spans="1:22" ht="13.8" thickBot="1" x14ac:dyDescent="0.3">
      <c r="A323" s="750"/>
      <c r="B323" s="142"/>
      <c r="C323" s="142"/>
      <c r="D323" s="473"/>
      <c r="E323" s="142"/>
      <c r="F323" s="142"/>
      <c r="G323" s="1091"/>
      <c r="H323" s="1092"/>
      <c r="I323" s="1093"/>
      <c r="J323" s="78" t="s">
        <v>5608</v>
      </c>
      <c r="K323" s="78"/>
      <c r="L323" s="78"/>
      <c r="M323" s="145"/>
      <c r="N323" s="94"/>
      <c r="V323" s="73">
        <f>G323</f>
        <v>0</v>
      </c>
    </row>
    <row r="324" spans="1:22" ht="21" thickBot="1" x14ac:dyDescent="0.3">
      <c r="A324" s="750"/>
      <c r="B324" s="285" t="s">
        <v>34</v>
      </c>
      <c r="C324" s="285" t="s">
        <v>35</v>
      </c>
      <c r="D324" s="285" t="s">
        <v>5600</v>
      </c>
      <c r="E324" s="840" t="s">
        <v>5601</v>
      </c>
      <c r="F324" s="840"/>
      <c r="G324" s="730"/>
      <c r="H324" s="731"/>
      <c r="I324" s="732"/>
      <c r="J324" s="149" t="s">
        <v>5630</v>
      </c>
      <c r="K324" s="82"/>
      <c r="L324" s="82"/>
      <c r="M324" s="150"/>
      <c r="N324" s="94"/>
      <c r="V324" s="73"/>
    </row>
    <row r="325" spans="1:22" ht="13.8" thickBot="1" x14ac:dyDescent="0.3">
      <c r="A325" s="842"/>
      <c r="B325" s="152"/>
      <c r="C325" s="152"/>
      <c r="D325" s="153"/>
      <c r="E325" s="154" t="s">
        <v>5605</v>
      </c>
      <c r="F325" s="155"/>
      <c r="G325" s="778"/>
      <c r="H325" s="779"/>
      <c r="I325" s="780"/>
      <c r="J325" s="149" t="s">
        <v>5631</v>
      </c>
      <c r="K325" s="82"/>
      <c r="L325" s="82"/>
      <c r="M325" s="150"/>
      <c r="N325" s="94"/>
      <c r="V325" s="73"/>
    </row>
    <row r="326" spans="1:22" ht="21.6" thickTop="1" thickBot="1" x14ac:dyDescent="0.3">
      <c r="A326" s="834">
        <f t="shared" ref="A326" si="74">A322+1</f>
        <v>78</v>
      </c>
      <c r="B326" s="283" t="s">
        <v>22</v>
      </c>
      <c r="C326" s="283" t="s">
        <v>23</v>
      </c>
      <c r="D326" s="283" t="s">
        <v>5593</v>
      </c>
      <c r="E326" s="837" t="s">
        <v>5594</v>
      </c>
      <c r="F326" s="837"/>
      <c r="G326" s="837" t="s">
        <v>17</v>
      </c>
      <c r="H326" s="771"/>
      <c r="I326" s="281"/>
      <c r="J326" s="138" t="s">
        <v>5608</v>
      </c>
      <c r="K326" s="139"/>
      <c r="L326" s="139"/>
      <c r="M326" s="140"/>
      <c r="N326" s="94"/>
      <c r="V326" s="73"/>
    </row>
    <row r="327" spans="1:22" ht="13.8" thickBot="1" x14ac:dyDescent="0.3">
      <c r="A327" s="750"/>
      <c r="B327" s="142"/>
      <c r="C327" s="142"/>
      <c r="D327" s="473"/>
      <c r="E327" s="142"/>
      <c r="F327" s="142"/>
      <c r="G327" s="1091"/>
      <c r="H327" s="1092"/>
      <c r="I327" s="1093"/>
      <c r="J327" s="78" t="s">
        <v>5608</v>
      </c>
      <c r="K327" s="78"/>
      <c r="L327" s="78"/>
      <c r="M327" s="145"/>
      <c r="N327" s="94"/>
      <c r="V327" s="73">
        <f>G327</f>
        <v>0</v>
      </c>
    </row>
    <row r="328" spans="1:22" ht="21" thickBot="1" x14ac:dyDescent="0.3">
      <c r="A328" s="750"/>
      <c r="B328" s="285" t="s">
        <v>34</v>
      </c>
      <c r="C328" s="285" t="s">
        <v>35</v>
      </c>
      <c r="D328" s="285" t="s">
        <v>5600</v>
      </c>
      <c r="E328" s="840" t="s">
        <v>5601</v>
      </c>
      <c r="F328" s="840"/>
      <c r="G328" s="730"/>
      <c r="H328" s="731"/>
      <c r="I328" s="732"/>
      <c r="J328" s="149" t="s">
        <v>5630</v>
      </c>
      <c r="K328" s="82"/>
      <c r="L328" s="82"/>
      <c r="M328" s="150"/>
      <c r="N328" s="94"/>
      <c r="V328" s="73"/>
    </row>
    <row r="329" spans="1:22" ht="13.8" thickBot="1" x14ac:dyDescent="0.3">
      <c r="A329" s="842"/>
      <c r="B329" s="152"/>
      <c r="C329" s="152"/>
      <c r="D329" s="153"/>
      <c r="E329" s="154" t="s">
        <v>5605</v>
      </c>
      <c r="F329" s="155"/>
      <c r="G329" s="778"/>
      <c r="H329" s="779"/>
      <c r="I329" s="780"/>
      <c r="J329" s="149" t="s">
        <v>5631</v>
      </c>
      <c r="K329" s="82"/>
      <c r="L329" s="82"/>
      <c r="M329" s="150"/>
      <c r="N329" s="94"/>
      <c r="V329" s="73"/>
    </row>
    <row r="330" spans="1:22" ht="21.6" thickTop="1" thickBot="1" x14ac:dyDescent="0.3">
      <c r="A330" s="834">
        <f t="shared" ref="A330" si="75">A326+1</f>
        <v>79</v>
      </c>
      <c r="B330" s="283" t="s">
        <v>22</v>
      </c>
      <c r="C330" s="283" t="s">
        <v>23</v>
      </c>
      <c r="D330" s="283" t="s">
        <v>5593</v>
      </c>
      <c r="E330" s="837" t="s">
        <v>5594</v>
      </c>
      <c r="F330" s="837"/>
      <c r="G330" s="837" t="s">
        <v>17</v>
      </c>
      <c r="H330" s="771"/>
      <c r="I330" s="281"/>
      <c r="J330" s="138" t="s">
        <v>5608</v>
      </c>
      <c r="K330" s="139"/>
      <c r="L330" s="139"/>
      <c r="M330" s="140"/>
      <c r="N330" s="94"/>
      <c r="V330" s="73"/>
    </row>
    <row r="331" spans="1:22" ht="13.8" thickBot="1" x14ac:dyDescent="0.3">
      <c r="A331" s="750"/>
      <c r="B331" s="142"/>
      <c r="C331" s="142"/>
      <c r="D331" s="473"/>
      <c r="E331" s="142"/>
      <c r="F331" s="142"/>
      <c r="G331" s="1091"/>
      <c r="H331" s="1092"/>
      <c r="I331" s="1093"/>
      <c r="J331" s="78" t="s">
        <v>5608</v>
      </c>
      <c r="K331" s="78"/>
      <c r="L331" s="78"/>
      <c r="M331" s="145"/>
      <c r="N331" s="94"/>
      <c r="V331" s="73">
        <f>G331</f>
        <v>0</v>
      </c>
    </row>
    <row r="332" spans="1:22" ht="21" thickBot="1" x14ac:dyDescent="0.3">
      <c r="A332" s="750"/>
      <c r="B332" s="285" t="s">
        <v>34</v>
      </c>
      <c r="C332" s="285" t="s">
        <v>35</v>
      </c>
      <c r="D332" s="285" t="s">
        <v>5600</v>
      </c>
      <c r="E332" s="840" t="s">
        <v>5601</v>
      </c>
      <c r="F332" s="840"/>
      <c r="G332" s="730"/>
      <c r="H332" s="731"/>
      <c r="I332" s="732"/>
      <c r="J332" s="149" t="s">
        <v>5630</v>
      </c>
      <c r="K332" s="82"/>
      <c r="L332" s="82"/>
      <c r="M332" s="150"/>
      <c r="N332" s="94"/>
      <c r="V332" s="73"/>
    </row>
    <row r="333" spans="1:22" ht="13.8" thickBot="1" x14ac:dyDescent="0.3">
      <c r="A333" s="842"/>
      <c r="B333" s="152"/>
      <c r="C333" s="152"/>
      <c r="D333" s="153"/>
      <c r="E333" s="154" t="s">
        <v>5605</v>
      </c>
      <c r="F333" s="155"/>
      <c r="G333" s="778"/>
      <c r="H333" s="779"/>
      <c r="I333" s="780"/>
      <c r="J333" s="149" t="s">
        <v>5631</v>
      </c>
      <c r="K333" s="82"/>
      <c r="L333" s="82"/>
      <c r="M333" s="150"/>
      <c r="N333" s="94"/>
      <c r="V333" s="73"/>
    </row>
    <row r="334" spans="1:22" ht="21.6" thickTop="1" thickBot="1" x14ac:dyDescent="0.3">
      <c r="A334" s="834">
        <f t="shared" ref="A334" si="76">A330+1</f>
        <v>80</v>
      </c>
      <c r="B334" s="283" t="s">
        <v>22</v>
      </c>
      <c r="C334" s="283" t="s">
        <v>23</v>
      </c>
      <c r="D334" s="283" t="s">
        <v>5593</v>
      </c>
      <c r="E334" s="837" t="s">
        <v>5594</v>
      </c>
      <c r="F334" s="837"/>
      <c r="G334" s="837" t="s">
        <v>17</v>
      </c>
      <c r="H334" s="771"/>
      <c r="I334" s="281"/>
      <c r="J334" s="138" t="s">
        <v>5608</v>
      </c>
      <c r="K334" s="139"/>
      <c r="L334" s="139"/>
      <c r="M334" s="140"/>
      <c r="N334" s="94"/>
      <c r="V334" s="73"/>
    </row>
    <row r="335" spans="1:22" ht="13.8" thickBot="1" x14ac:dyDescent="0.3">
      <c r="A335" s="750"/>
      <c r="B335" s="142"/>
      <c r="C335" s="142"/>
      <c r="D335" s="473"/>
      <c r="E335" s="142"/>
      <c r="F335" s="142"/>
      <c r="G335" s="1091"/>
      <c r="H335" s="1092"/>
      <c r="I335" s="1093"/>
      <c r="J335" s="78" t="s">
        <v>5608</v>
      </c>
      <c r="K335" s="78"/>
      <c r="L335" s="78"/>
      <c r="M335" s="145"/>
      <c r="N335" s="94"/>
      <c r="V335" s="73">
        <f>G335</f>
        <v>0</v>
      </c>
    </row>
    <row r="336" spans="1:22" ht="21" thickBot="1" x14ac:dyDescent="0.3">
      <c r="A336" s="750"/>
      <c r="B336" s="285" t="s">
        <v>34</v>
      </c>
      <c r="C336" s="285" t="s">
        <v>35</v>
      </c>
      <c r="D336" s="285" t="s">
        <v>5600</v>
      </c>
      <c r="E336" s="840" t="s">
        <v>5601</v>
      </c>
      <c r="F336" s="840"/>
      <c r="G336" s="730"/>
      <c r="H336" s="731"/>
      <c r="I336" s="732"/>
      <c r="J336" s="149" t="s">
        <v>5630</v>
      </c>
      <c r="K336" s="82"/>
      <c r="L336" s="82"/>
      <c r="M336" s="150"/>
      <c r="N336" s="94"/>
      <c r="V336" s="73"/>
    </row>
    <row r="337" spans="1:22" ht="13.8" thickBot="1" x14ac:dyDescent="0.3">
      <c r="A337" s="842"/>
      <c r="B337" s="152"/>
      <c r="C337" s="152"/>
      <c r="D337" s="153"/>
      <c r="E337" s="154" t="s">
        <v>5605</v>
      </c>
      <c r="F337" s="155"/>
      <c r="G337" s="778"/>
      <c r="H337" s="779"/>
      <c r="I337" s="780"/>
      <c r="J337" s="149" t="s">
        <v>5631</v>
      </c>
      <c r="K337" s="82"/>
      <c r="L337" s="82"/>
      <c r="M337" s="150"/>
      <c r="N337" s="94"/>
      <c r="V337" s="73"/>
    </row>
    <row r="338" spans="1:22" ht="21.6" thickTop="1" thickBot="1" x14ac:dyDescent="0.3">
      <c r="A338" s="834">
        <f t="shared" ref="A338" si="77">A334+1</f>
        <v>81</v>
      </c>
      <c r="B338" s="283" t="s">
        <v>22</v>
      </c>
      <c r="C338" s="283" t="s">
        <v>23</v>
      </c>
      <c r="D338" s="283" t="s">
        <v>5593</v>
      </c>
      <c r="E338" s="837" t="s">
        <v>5594</v>
      </c>
      <c r="F338" s="837"/>
      <c r="G338" s="837" t="s">
        <v>17</v>
      </c>
      <c r="H338" s="771"/>
      <c r="I338" s="281"/>
      <c r="J338" s="138" t="s">
        <v>5608</v>
      </c>
      <c r="K338" s="139"/>
      <c r="L338" s="139"/>
      <c r="M338" s="140"/>
      <c r="N338" s="94"/>
      <c r="V338" s="73"/>
    </row>
    <row r="339" spans="1:22" ht="13.8" thickBot="1" x14ac:dyDescent="0.3">
      <c r="A339" s="750"/>
      <c r="B339" s="142"/>
      <c r="C339" s="142"/>
      <c r="D339" s="473"/>
      <c r="E339" s="142"/>
      <c r="F339" s="142"/>
      <c r="G339" s="1091"/>
      <c r="H339" s="1092"/>
      <c r="I339" s="1093"/>
      <c r="J339" s="78" t="s">
        <v>5608</v>
      </c>
      <c r="K339" s="78"/>
      <c r="L339" s="78"/>
      <c r="M339" s="145"/>
      <c r="N339" s="94"/>
      <c r="V339" s="73">
        <f>G339</f>
        <v>0</v>
      </c>
    </row>
    <row r="340" spans="1:22" ht="21" thickBot="1" x14ac:dyDescent="0.3">
      <c r="A340" s="750"/>
      <c r="B340" s="285" t="s">
        <v>34</v>
      </c>
      <c r="C340" s="285" t="s">
        <v>35</v>
      </c>
      <c r="D340" s="285" t="s">
        <v>5600</v>
      </c>
      <c r="E340" s="840" t="s">
        <v>5601</v>
      </c>
      <c r="F340" s="840"/>
      <c r="G340" s="730"/>
      <c r="H340" s="731"/>
      <c r="I340" s="732"/>
      <c r="J340" s="149" t="s">
        <v>5630</v>
      </c>
      <c r="K340" s="82"/>
      <c r="L340" s="82"/>
      <c r="M340" s="150"/>
      <c r="N340" s="94"/>
      <c r="V340" s="73"/>
    </row>
    <row r="341" spans="1:22" ht="13.8" thickBot="1" x14ac:dyDescent="0.3">
      <c r="A341" s="842"/>
      <c r="B341" s="152"/>
      <c r="C341" s="152"/>
      <c r="D341" s="153"/>
      <c r="E341" s="154" t="s">
        <v>5605</v>
      </c>
      <c r="F341" s="155"/>
      <c r="G341" s="778"/>
      <c r="H341" s="779"/>
      <c r="I341" s="780"/>
      <c r="J341" s="149" t="s">
        <v>5631</v>
      </c>
      <c r="K341" s="82"/>
      <c r="L341" s="82"/>
      <c r="M341" s="150"/>
      <c r="N341" s="94"/>
      <c r="V341" s="73"/>
    </row>
    <row r="342" spans="1:22" ht="21.6" thickTop="1" thickBot="1" x14ac:dyDescent="0.3">
      <c r="A342" s="834">
        <f t="shared" ref="A342" si="78">A338+1</f>
        <v>82</v>
      </c>
      <c r="B342" s="283" t="s">
        <v>22</v>
      </c>
      <c r="C342" s="283" t="s">
        <v>23</v>
      </c>
      <c r="D342" s="283" t="s">
        <v>5593</v>
      </c>
      <c r="E342" s="837" t="s">
        <v>5594</v>
      </c>
      <c r="F342" s="837"/>
      <c r="G342" s="837" t="s">
        <v>17</v>
      </c>
      <c r="H342" s="771"/>
      <c r="I342" s="281"/>
      <c r="J342" s="138" t="s">
        <v>5608</v>
      </c>
      <c r="K342" s="139"/>
      <c r="L342" s="139"/>
      <c r="M342" s="140"/>
      <c r="N342" s="94"/>
      <c r="V342" s="73"/>
    </row>
    <row r="343" spans="1:22" ht="13.8" thickBot="1" x14ac:dyDescent="0.3">
      <c r="A343" s="750"/>
      <c r="B343" s="142"/>
      <c r="C343" s="142"/>
      <c r="D343" s="473"/>
      <c r="E343" s="142"/>
      <c r="F343" s="142"/>
      <c r="G343" s="1091"/>
      <c r="H343" s="1092"/>
      <c r="I343" s="1093"/>
      <c r="J343" s="78" t="s">
        <v>5608</v>
      </c>
      <c r="K343" s="78"/>
      <c r="L343" s="78"/>
      <c r="M343" s="145"/>
      <c r="N343" s="94"/>
      <c r="V343" s="73">
        <f>G343</f>
        <v>0</v>
      </c>
    </row>
    <row r="344" spans="1:22" ht="21" thickBot="1" x14ac:dyDescent="0.3">
      <c r="A344" s="750"/>
      <c r="B344" s="285" t="s">
        <v>34</v>
      </c>
      <c r="C344" s="285" t="s">
        <v>35</v>
      </c>
      <c r="D344" s="285" t="s">
        <v>5600</v>
      </c>
      <c r="E344" s="840" t="s">
        <v>5601</v>
      </c>
      <c r="F344" s="840"/>
      <c r="G344" s="730"/>
      <c r="H344" s="731"/>
      <c r="I344" s="732"/>
      <c r="J344" s="149" t="s">
        <v>5630</v>
      </c>
      <c r="K344" s="82"/>
      <c r="L344" s="82"/>
      <c r="M344" s="150"/>
      <c r="N344" s="94"/>
      <c r="V344" s="73"/>
    </row>
    <row r="345" spans="1:22" ht="13.8" thickBot="1" x14ac:dyDescent="0.3">
      <c r="A345" s="842"/>
      <c r="B345" s="152"/>
      <c r="C345" s="152"/>
      <c r="D345" s="153"/>
      <c r="E345" s="154" t="s">
        <v>5605</v>
      </c>
      <c r="F345" s="155"/>
      <c r="G345" s="778"/>
      <c r="H345" s="779"/>
      <c r="I345" s="780"/>
      <c r="J345" s="149" t="s">
        <v>5631</v>
      </c>
      <c r="K345" s="82"/>
      <c r="L345" s="82"/>
      <c r="M345" s="150"/>
      <c r="N345" s="94"/>
      <c r="V345" s="73"/>
    </row>
    <row r="346" spans="1:22" ht="21.6" thickTop="1" thickBot="1" x14ac:dyDescent="0.3">
      <c r="A346" s="834">
        <f t="shared" ref="A346" si="79">A342+1</f>
        <v>83</v>
      </c>
      <c r="B346" s="283" t="s">
        <v>22</v>
      </c>
      <c r="C346" s="283" t="s">
        <v>23</v>
      </c>
      <c r="D346" s="283" t="s">
        <v>5593</v>
      </c>
      <c r="E346" s="837" t="s">
        <v>5594</v>
      </c>
      <c r="F346" s="837"/>
      <c r="G346" s="837" t="s">
        <v>17</v>
      </c>
      <c r="H346" s="771"/>
      <c r="I346" s="281"/>
      <c r="J346" s="138" t="s">
        <v>5608</v>
      </c>
      <c r="K346" s="139"/>
      <c r="L346" s="139"/>
      <c r="M346" s="140"/>
      <c r="N346" s="94"/>
      <c r="V346" s="73"/>
    </row>
    <row r="347" spans="1:22" ht="13.8" thickBot="1" x14ac:dyDescent="0.3">
      <c r="A347" s="750"/>
      <c r="B347" s="142"/>
      <c r="C347" s="142"/>
      <c r="D347" s="473"/>
      <c r="E347" s="142"/>
      <c r="F347" s="142"/>
      <c r="G347" s="1091"/>
      <c r="H347" s="1092"/>
      <c r="I347" s="1093"/>
      <c r="J347" s="78" t="s">
        <v>5608</v>
      </c>
      <c r="K347" s="78"/>
      <c r="L347" s="78"/>
      <c r="M347" s="145"/>
      <c r="N347" s="94"/>
      <c r="V347" s="73">
        <f>G347</f>
        <v>0</v>
      </c>
    </row>
    <row r="348" spans="1:22" ht="21" thickBot="1" x14ac:dyDescent="0.3">
      <c r="A348" s="750"/>
      <c r="B348" s="285" t="s">
        <v>34</v>
      </c>
      <c r="C348" s="285" t="s">
        <v>35</v>
      </c>
      <c r="D348" s="285" t="s">
        <v>5600</v>
      </c>
      <c r="E348" s="840" t="s">
        <v>5601</v>
      </c>
      <c r="F348" s="840"/>
      <c r="G348" s="730"/>
      <c r="H348" s="731"/>
      <c r="I348" s="732"/>
      <c r="J348" s="149" t="s">
        <v>5630</v>
      </c>
      <c r="K348" s="82"/>
      <c r="L348" s="82"/>
      <c r="M348" s="150"/>
      <c r="N348" s="94"/>
      <c r="V348" s="73"/>
    </row>
    <row r="349" spans="1:22" ht="13.8" thickBot="1" x14ac:dyDescent="0.3">
      <c r="A349" s="842"/>
      <c r="B349" s="152"/>
      <c r="C349" s="152"/>
      <c r="D349" s="153"/>
      <c r="E349" s="154" t="s">
        <v>5605</v>
      </c>
      <c r="F349" s="155"/>
      <c r="G349" s="778"/>
      <c r="H349" s="779"/>
      <c r="I349" s="780"/>
      <c r="J349" s="149" t="s">
        <v>5631</v>
      </c>
      <c r="K349" s="82"/>
      <c r="L349" s="82"/>
      <c r="M349" s="150"/>
      <c r="N349" s="94"/>
      <c r="V349" s="73"/>
    </row>
    <row r="350" spans="1:22" ht="21.6" thickTop="1" thickBot="1" x14ac:dyDescent="0.3">
      <c r="A350" s="834">
        <f t="shared" ref="A350" si="80">A346+1</f>
        <v>84</v>
      </c>
      <c r="B350" s="283" t="s">
        <v>22</v>
      </c>
      <c r="C350" s="283" t="s">
        <v>23</v>
      </c>
      <c r="D350" s="283" t="s">
        <v>5593</v>
      </c>
      <c r="E350" s="837" t="s">
        <v>5594</v>
      </c>
      <c r="F350" s="837"/>
      <c r="G350" s="837" t="s">
        <v>17</v>
      </c>
      <c r="H350" s="771"/>
      <c r="I350" s="281"/>
      <c r="J350" s="138" t="s">
        <v>5608</v>
      </c>
      <c r="K350" s="139"/>
      <c r="L350" s="139"/>
      <c r="M350" s="140"/>
      <c r="N350" s="94"/>
      <c r="V350" s="73"/>
    </row>
    <row r="351" spans="1:22" ht="13.8" thickBot="1" x14ac:dyDescent="0.3">
      <c r="A351" s="750"/>
      <c r="B351" s="142"/>
      <c r="C351" s="142"/>
      <c r="D351" s="473"/>
      <c r="E351" s="142"/>
      <c r="F351" s="142"/>
      <c r="G351" s="1091"/>
      <c r="H351" s="1092"/>
      <c r="I351" s="1093"/>
      <c r="J351" s="78" t="s">
        <v>5608</v>
      </c>
      <c r="K351" s="78"/>
      <c r="L351" s="78"/>
      <c r="M351" s="145"/>
      <c r="N351" s="94"/>
      <c r="V351" s="73">
        <f>G351</f>
        <v>0</v>
      </c>
    </row>
    <row r="352" spans="1:22" ht="21" thickBot="1" x14ac:dyDescent="0.3">
      <c r="A352" s="750"/>
      <c r="B352" s="285" t="s">
        <v>34</v>
      </c>
      <c r="C352" s="285" t="s">
        <v>35</v>
      </c>
      <c r="D352" s="285" t="s">
        <v>5600</v>
      </c>
      <c r="E352" s="840" t="s">
        <v>5601</v>
      </c>
      <c r="F352" s="840"/>
      <c r="G352" s="730"/>
      <c r="H352" s="731"/>
      <c r="I352" s="732"/>
      <c r="J352" s="149" t="s">
        <v>5630</v>
      </c>
      <c r="K352" s="82"/>
      <c r="L352" s="82"/>
      <c r="M352" s="150"/>
      <c r="N352" s="94"/>
      <c r="V352" s="73"/>
    </row>
    <row r="353" spans="1:22" ht="13.8" thickBot="1" x14ac:dyDescent="0.3">
      <c r="A353" s="842"/>
      <c r="B353" s="152"/>
      <c r="C353" s="152"/>
      <c r="D353" s="153"/>
      <c r="E353" s="154" t="s">
        <v>5605</v>
      </c>
      <c r="F353" s="155"/>
      <c r="G353" s="778"/>
      <c r="H353" s="779"/>
      <c r="I353" s="780"/>
      <c r="J353" s="149" t="s">
        <v>5631</v>
      </c>
      <c r="K353" s="82"/>
      <c r="L353" s="82"/>
      <c r="M353" s="150"/>
      <c r="N353" s="94"/>
      <c r="V353" s="73"/>
    </row>
    <row r="354" spans="1:22" ht="21.6" thickTop="1" thickBot="1" x14ac:dyDescent="0.3">
      <c r="A354" s="834">
        <f t="shared" ref="A354" si="81">A350+1</f>
        <v>85</v>
      </c>
      <c r="B354" s="283" t="s">
        <v>22</v>
      </c>
      <c r="C354" s="283" t="s">
        <v>23</v>
      </c>
      <c r="D354" s="283" t="s">
        <v>5593</v>
      </c>
      <c r="E354" s="837" t="s">
        <v>5594</v>
      </c>
      <c r="F354" s="837"/>
      <c r="G354" s="837" t="s">
        <v>17</v>
      </c>
      <c r="H354" s="771"/>
      <c r="I354" s="281"/>
      <c r="J354" s="138" t="s">
        <v>5608</v>
      </c>
      <c r="K354" s="139"/>
      <c r="L354" s="139"/>
      <c r="M354" s="140"/>
      <c r="N354" s="94"/>
      <c r="V354" s="73"/>
    </row>
    <row r="355" spans="1:22" ht="13.8" thickBot="1" x14ac:dyDescent="0.3">
      <c r="A355" s="750"/>
      <c r="B355" s="142"/>
      <c r="C355" s="142"/>
      <c r="D355" s="473"/>
      <c r="E355" s="142"/>
      <c r="F355" s="142"/>
      <c r="G355" s="1091"/>
      <c r="H355" s="1092"/>
      <c r="I355" s="1093"/>
      <c r="J355" s="78" t="s">
        <v>5608</v>
      </c>
      <c r="K355" s="78"/>
      <c r="L355" s="78"/>
      <c r="M355" s="145"/>
      <c r="N355" s="94"/>
      <c r="V355" s="73">
        <f>G355</f>
        <v>0</v>
      </c>
    </row>
    <row r="356" spans="1:22" ht="21" thickBot="1" x14ac:dyDescent="0.3">
      <c r="A356" s="750"/>
      <c r="B356" s="285" t="s">
        <v>34</v>
      </c>
      <c r="C356" s="285" t="s">
        <v>35</v>
      </c>
      <c r="D356" s="285" t="s">
        <v>5600</v>
      </c>
      <c r="E356" s="840" t="s">
        <v>5601</v>
      </c>
      <c r="F356" s="840"/>
      <c r="G356" s="730"/>
      <c r="H356" s="731"/>
      <c r="I356" s="732"/>
      <c r="J356" s="149" t="s">
        <v>5630</v>
      </c>
      <c r="K356" s="82"/>
      <c r="L356" s="82"/>
      <c r="M356" s="150"/>
      <c r="N356" s="94"/>
      <c r="V356" s="73"/>
    </row>
    <row r="357" spans="1:22" ht="13.8" thickBot="1" x14ac:dyDescent="0.3">
      <c r="A357" s="842"/>
      <c r="B357" s="152"/>
      <c r="C357" s="152"/>
      <c r="D357" s="153"/>
      <c r="E357" s="154" t="s">
        <v>5605</v>
      </c>
      <c r="F357" s="155"/>
      <c r="G357" s="778"/>
      <c r="H357" s="779"/>
      <c r="I357" s="780"/>
      <c r="J357" s="149" t="s">
        <v>5631</v>
      </c>
      <c r="K357" s="82"/>
      <c r="L357" s="82"/>
      <c r="M357" s="150"/>
      <c r="N357" s="94"/>
      <c r="V357" s="73"/>
    </row>
    <row r="358" spans="1:22" ht="21.6" thickTop="1" thickBot="1" x14ac:dyDescent="0.3">
      <c r="A358" s="834">
        <f t="shared" ref="A358" si="82">A354+1</f>
        <v>86</v>
      </c>
      <c r="B358" s="283" t="s">
        <v>22</v>
      </c>
      <c r="C358" s="283" t="s">
        <v>23</v>
      </c>
      <c r="D358" s="283" t="s">
        <v>5593</v>
      </c>
      <c r="E358" s="837" t="s">
        <v>5594</v>
      </c>
      <c r="F358" s="837"/>
      <c r="G358" s="837" t="s">
        <v>17</v>
      </c>
      <c r="H358" s="771"/>
      <c r="I358" s="281"/>
      <c r="J358" s="138" t="s">
        <v>5608</v>
      </c>
      <c r="K358" s="139"/>
      <c r="L358" s="139"/>
      <c r="M358" s="140"/>
      <c r="N358" s="94"/>
      <c r="V358" s="73"/>
    </row>
    <row r="359" spans="1:22" ht="13.8" thickBot="1" x14ac:dyDescent="0.3">
      <c r="A359" s="750"/>
      <c r="B359" s="142"/>
      <c r="C359" s="142"/>
      <c r="D359" s="473"/>
      <c r="E359" s="142"/>
      <c r="F359" s="142"/>
      <c r="G359" s="1091"/>
      <c r="H359" s="1092"/>
      <c r="I359" s="1093"/>
      <c r="J359" s="78" t="s">
        <v>5608</v>
      </c>
      <c r="K359" s="78"/>
      <c r="L359" s="78"/>
      <c r="M359" s="145"/>
      <c r="N359" s="94"/>
      <c r="V359" s="73">
        <f>G359</f>
        <v>0</v>
      </c>
    </row>
    <row r="360" spans="1:22" ht="21" thickBot="1" x14ac:dyDescent="0.3">
      <c r="A360" s="750"/>
      <c r="B360" s="285" t="s">
        <v>34</v>
      </c>
      <c r="C360" s="285" t="s">
        <v>35</v>
      </c>
      <c r="D360" s="285" t="s">
        <v>5600</v>
      </c>
      <c r="E360" s="840" t="s">
        <v>5601</v>
      </c>
      <c r="F360" s="840"/>
      <c r="G360" s="730"/>
      <c r="H360" s="731"/>
      <c r="I360" s="732"/>
      <c r="J360" s="149" t="s">
        <v>5630</v>
      </c>
      <c r="K360" s="82"/>
      <c r="L360" s="82"/>
      <c r="M360" s="150"/>
      <c r="N360" s="94"/>
      <c r="V360" s="73"/>
    </row>
    <row r="361" spans="1:22" ht="13.8" thickBot="1" x14ac:dyDescent="0.3">
      <c r="A361" s="842"/>
      <c r="B361" s="152"/>
      <c r="C361" s="152"/>
      <c r="D361" s="153"/>
      <c r="E361" s="154" t="s">
        <v>5605</v>
      </c>
      <c r="F361" s="155"/>
      <c r="G361" s="778"/>
      <c r="H361" s="779"/>
      <c r="I361" s="780"/>
      <c r="J361" s="149" t="s">
        <v>5631</v>
      </c>
      <c r="K361" s="82"/>
      <c r="L361" s="82"/>
      <c r="M361" s="150"/>
      <c r="N361" s="94"/>
      <c r="V361" s="73"/>
    </row>
    <row r="362" spans="1:22" ht="21.6" thickTop="1" thickBot="1" x14ac:dyDescent="0.3">
      <c r="A362" s="834">
        <f t="shared" ref="A362" si="83">A358+1</f>
        <v>87</v>
      </c>
      <c r="B362" s="283" t="s">
        <v>22</v>
      </c>
      <c r="C362" s="283" t="s">
        <v>23</v>
      </c>
      <c r="D362" s="283" t="s">
        <v>5593</v>
      </c>
      <c r="E362" s="837" t="s">
        <v>5594</v>
      </c>
      <c r="F362" s="837"/>
      <c r="G362" s="837" t="s">
        <v>17</v>
      </c>
      <c r="H362" s="771"/>
      <c r="I362" s="281"/>
      <c r="J362" s="138" t="s">
        <v>5608</v>
      </c>
      <c r="K362" s="139"/>
      <c r="L362" s="139"/>
      <c r="M362" s="140"/>
      <c r="N362" s="94"/>
      <c r="V362" s="73"/>
    </row>
    <row r="363" spans="1:22" ht="13.8" thickBot="1" x14ac:dyDescent="0.3">
      <c r="A363" s="750"/>
      <c r="B363" s="142"/>
      <c r="C363" s="142"/>
      <c r="D363" s="473"/>
      <c r="E363" s="142"/>
      <c r="F363" s="142"/>
      <c r="G363" s="1091"/>
      <c r="H363" s="1092"/>
      <c r="I363" s="1093"/>
      <c r="J363" s="78" t="s">
        <v>5608</v>
      </c>
      <c r="K363" s="78"/>
      <c r="L363" s="78"/>
      <c r="M363" s="145"/>
      <c r="N363" s="94"/>
      <c r="V363" s="73">
        <f>G363</f>
        <v>0</v>
      </c>
    </row>
    <row r="364" spans="1:22" ht="21" thickBot="1" x14ac:dyDescent="0.3">
      <c r="A364" s="750"/>
      <c r="B364" s="285" t="s">
        <v>34</v>
      </c>
      <c r="C364" s="285" t="s">
        <v>35</v>
      </c>
      <c r="D364" s="285" t="s">
        <v>5600</v>
      </c>
      <c r="E364" s="840" t="s">
        <v>5601</v>
      </c>
      <c r="F364" s="840"/>
      <c r="G364" s="730"/>
      <c r="H364" s="731"/>
      <c r="I364" s="732"/>
      <c r="J364" s="149" t="s">
        <v>5630</v>
      </c>
      <c r="K364" s="82"/>
      <c r="L364" s="82"/>
      <c r="M364" s="150"/>
      <c r="N364" s="94"/>
      <c r="V364" s="73"/>
    </row>
    <row r="365" spans="1:22" ht="13.8" thickBot="1" x14ac:dyDescent="0.3">
      <c r="A365" s="842"/>
      <c r="B365" s="152"/>
      <c r="C365" s="152"/>
      <c r="D365" s="153"/>
      <c r="E365" s="154" t="s">
        <v>5605</v>
      </c>
      <c r="F365" s="155"/>
      <c r="G365" s="778"/>
      <c r="H365" s="779"/>
      <c r="I365" s="780"/>
      <c r="J365" s="149" t="s">
        <v>5631</v>
      </c>
      <c r="K365" s="82"/>
      <c r="L365" s="82"/>
      <c r="M365" s="150"/>
      <c r="N365" s="94"/>
      <c r="V365" s="73"/>
    </row>
    <row r="366" spans="1:22" ht="21.6" thickTop="1" thickBot="1" x14ac:dyDescent="0.3">
      <c r="A366" s="834">
        <f t="shared" ref="A366" si="84">A362+1</f>
        <v>88</v>
      </c>
      <c r="B366" s="283" t="s">
        <v>22</v>
      </c>
      <c r="C366" s="283" t="s">
        <v>23</v>
      </c>
      <c r="D366" s="283" t="s">
        <v>5593</v>
      </c>
      <c r="E366" s="837" t="s">
        <v>5594</v>
      </c>
      <c r="F366" s="837"/>
      <c r="G366" s="837" t="s">
        <v>17</v>
      </c>
      <c r="H366" s="771"/>
      <c r="I366" s="281"/>
      <c r="J366" s="138" t="s">
        <v>5608</v>
      </c>
      <c r="K366" s="139"/>
      <c r="L366" s="139"/>
      <c r="M366" s="140"/>
      <c r="N366" s="94"/>
      <c r="V366" s="73"/>
    </row>
    <row r="367" spans="1:22" ht="13.8" thickBot="1" x14ac:dyDescent="0.3">
      <c r="A367" s="750"/>
      <c r="B367" s="142"/>
      <c r="C367" s="142"/>
      <c r="D367" s="473"/>
      <c r="E367" s="142"/>
      <c r="F367" s="142"/>
      <c r="G367" s="1091"/>
      <c r="H367" s="1092"/>
      <c r="I367" s="1093"/>
      <c r="J367" s="78" t="s">
        <v>5608</v>
      </c>
      <c r="K367" s="78"/>
      <c r="L367" s="78"/>
      <c r="M367" s="145"/>
      <c r="N367" s="94"/>
      <c r="V367" s="73">
        <f>G367</f>
        <v>0</v>
      </c>
    </row>
    <row r="368" spans="1:22" ht="21" thickBot="1" x14ac:dyDescent="0.3">
      <c r="A368" s="750"/>
      <c r="B368" s="285" t="s">
        <v>34</v>
      </c>
      <c r="C368" s="285" t="s">
        <v>35</v>
      </c>
      <c r="D368" s="285" t="s">
        <v>5600</v>
      </c>
      <c r="E368" s="840" t="s">
        <v>5601</v>
      </c>
      <c r="F368" s="840"/>
      <c r="G368" s="730"/>
      <c r="H368" s="731"/>
      <c r="I368" s="732"/>
      <c r="J368" s="149" t="s">
        <v>5630</v>
      </c>
      <c r="K368" s="82"/>
      <c r="L368" s="82"/>
      <c r="M368" s="150"/>
      <c r="N368" s="94"/>
      <c r="V368" s="73"/>
    </row>
    <row r="369" spans="1:22" ht="13.8" thickBot="1" x14ac:dyDescent="0.3">
      <c r="A369" s="842"/>
      <c r="B369" s="152"/>
      <c r="C369" s="152"/>
      <c r="D369" s="153"/>
      <c r="E369" s="154" t="s">
        <v>5605</v>
      </c>
      <c r="F369" s="155"/>
      <c r="G369" s="778"/>
      <c r="H369" s="779"/>
      <c r="I369" s="780"/>
      <c r="J369" s="149" t="s">
        <v>5631</v>
      </c>
      <c r="K369" s="82"/>
      <c r="L369" s="82"/>
      <c r="M369" s="150"/>
      <c r="N369" s="94"/>
      <c r="V369" s="73"/>
    </row>
    <row r="370" spans="1:22" ht="21.6" thickTop="1" thickBot="1" x14ac:dyDescent="0.3">
      <c r="A370" s="834">
        <f t="shared" ref="A370" si="85">A366+1</f>
        <v>89</v>
      </c>
      <c r="B370" s="283" t="s">
        <v>22</v>
      </c>
      <c r="C370" s="283" t="s">
        <v>23</v>
      </c>
      <c r="D370" s="283" t="s">
        <v>5593</v>
      </c>
      <c r="E370" s="837" t="s">
        <v>5594</v>
      </c>
      <c r="F370" s="837"/>
      <c r="G370" s="837" t="s">
        <v>17</v>
      </c>
      <c r="H370" s="771"/>
      <c r="I370" s="281"/>
      <c r="J370" s="138" t="s">
        <v>5608</v>
      </c>
      <c r="K370" s="139"/>
      <c r="L370" s="139"/>
      <c r="M370" s="140"/>
      <c r="N370" s="94"/>
      <c r="V370" s="73"/>
    </row>
    <row r="371" spans="1:22" ht="13.8" thickBot="1" x14ac:dyDescent="0.3">
      <c r="A371" s="750"/>
      <c r="B371" s="142"/>
      <c r="C371" s="142"/>
      <c r="D371" s="473"/>
      <c r="E371" s="142"/>
      <c r="F371" s="142"/>
      <c r="G371" s="1091"/>
      <c r="H371" s="1092"/>
      <c r="I371" s="1093"/>
      <c r="J371" s="78" t="s">
        <v>5608</v>
      </c>
      <c r="K371" s="78"/>
      <c r="L371" s="78"/>
      <c r="M371" s="145"/>
      <c r="N371" s="94"/>
      <c r="V371" s="73">
        <f>G371</f>
        <v>0</v>
      </c>
    </row>
    <row r="372" spans="1:22" ht="21" thickBot="1" x14ac:dyDescent="0.3">
      <c r="A372" s="750"/>
      <c r="B372" s="285" t="s">
        <v>34</v>
      </c>
      <c r="C372" s="285" t="s">
        <v>35</v>
      </c>
      <c r="D372" s="285" t="s">
        <v>5600</v>
      </c>
      <c r="E372" s="840" t="s">
        <v>5601</v>
      </c>
      <c r="F372" s="840"/>
      <c r="G372" s="730"/>
      <c r="H372" s="731"/>
      <c r="I372" s="732"/>
      <c r="J372" s="149" t="s">
        <v>5630</v>
      </c>
      <c r="K372" s="82"/>
      <c r="L372" s="82"/>
      <c r="M372" s="150"/>
      <c r="N372" s="94"/>
      <c r="V372" s="73"/>
    </row>
    <row r="373" spans="1:22" ht="13.8" thickBot="1" x14ac:dyDescent="0.3">
      <c r="A373" s="842"/>
      <c r="B373" s="152"/>
      <c r="C373" s="152"/>
      <c r="D373" s="153"/>
      <c r="E373" s="154" t="s">
        <v>5605</v>
      </c>
      <c r="F373" s="155"/>
      <c r="G373" s="778"/>
      <c r="H373" s="779"/>
      <c r="I373" s="780"/>
      <c r="J373" s="149" t="s">
        <v>5631</v>
      </c>
      <c r="K373" s="82"/>
      <c r="L373" s="82"/>
      <c r="M373" s="150"/>
      <c r="N373" s="94"/>
      <c r="V373" s="73"/>
    </row>
    <row r="374" spans="1:22" ht="21.6" thickTop="1" thickBot="1" x14ac:dyDescent="0.3">
      <c r="A374" s="834">
        <f t="shared" ref="A374" si="86">A370+1</f>
        <v>90</v>
      </c>
      <c r="B374" s="283" t="s">
        <v>22</v>
      </c>
      <c r="C374" s="283" t="s">
        <v>23</v>
      </c>
      <c r="D374" s="283" t="s">
        <v>5593</v>
      </c>
      <c r="E374" s="837" t="s">
        <v>5594</v>
      </c>
      <c r="F374" s="837"/>
      <c r="G374" s="837" t="s">
        <v>17</v>
      </c>
      <c r="H374" s="771"/>
      <c r="I374" s="281"/>
      <c r="J374" s="138" t="s">
        <v>5608</v>
      </c>
      <c r="K374" s="139"/>
      <c r="L374" s="139"/>
      <c r="M374" s="140"/>
      <c r="N374" s="94"/>
      <c r="V374" s="73"/>
    </row>
    <row r="375" spans="1:22" ht="13.8" thickBot="1" x14ac:dyDescent="0.3">
      <c r="A375" s="750"/>
      <c r="B375" s="142"/>
      <c r="C375" s="142"/>
      <c r="D375" s="473"/>
      <c r="E375" s="142"/>
      <c r="F375" s="142"/>
      <c r="G375" s="1091"/>
      <c r="H375" s="1092"/>
      <c r="I375" s="1093"/>
      <c r="J375" s="78" t="s">
        <v>5608</v>
      </c>
      <c r="K375" s="78"/>
      <c r="L375" s="78"/>
      <c r="M375" s="145"/>
      <c r="N375" s="94"/>
      <c r="V375" s="73">
        <f>G375</f>
        <v>0</v>
      </c>
    </row>
    <row r="376" spans="1:22" ht="21" thickBot="1" x14ac:dyDescent="0.3">
      <c r="A376" s="750"/>
      <c r="B376" s="285" t="s">
        <v>34</v>
      </c>
      <c r="C376" s="285" t="s">
        <v>35</v>
      </c>
      <c r="D376" s="285" t="s">
        <v>5600</v>
      </c>
      <c r="E376" s="840" t="s">
        <v>5601</v>
      </c>
      <c r="F376" s="840"/>
      <c r="G376" s="730"/>
      <c r="H376" s="731"/>
      <c r="I376" s="732"/>
      <c r="J376" s="149" t="s">
        <v>5630</v>
      </c>
      <c r="K376" s="82"/>
      <c r="L376" s="82"/>
      <c r="M376" s="150"/>
      <c r="N376" s="94"/>
      <c r="V376" s="73"/>
    </row>
    <row r="377" spans="1:22" ht="13.8" thickBot="1" x14ac:dyDescent="0.3">
      <c r="A377" s="842"/>
      <c r="B377" s="152"/>
      <c r="C377" s="152"/>
      <c r="D377" s="153"/>
      <c r="E377" s="154" t="s">
        <v>5605</v>
      </c>
      <c r="F377" s="155"/>
      <c r="G377" s="778"/>
      <c r="H377" s="779"/>
      <c r="I377" s="780"/>
      <c r="J377" s="149" t="s">
        <v>5631</v>
      </c>
      <c r="K377" s="82"/>
      <c r="L377" s="82"/>
      <c r="M377" s="150"/>
      <c r="N377" s="94"/>
      <c r="V377" s="73"/>
    </row>
    <row r="378" spans="1:22" ht="21.6" thickTop="1" thickBot="1" x14ac:dyDescent="0.3">
      <c r="A378" s="834">
        <f t="shared" ref="A378" si="87">A374+1</f>
        <v>91</v>
      </c>
      <c r="B378" s="283" t="s">
        <v>22</v>
      </c>
      <c r="C378" s="283" t="s">
        <v>23</v>
      </c>
      <c r="D378" s="283" t="s">
        <v>5593</v>
      </c>
      <c r="E378" s="837" t="s">
        <v>5594</v>
      </c>
      <c r="F378" s="837"/>
      <c r="G378" s="837" t="s">
        <v>17</v>
      </c>
      <c r="H378" s="771"/>
      <c r="I378" s="281"/>
      <c r="J378" s="138" t="s">
        <v>5608</v>
      </c>
      <c r="K378" s="139"/>
      <c r="L378" s="139"/>
      <c r="M378" s="140"/>
      <c r="N378" s="94"/>
      <c r="V378" s="73"/>
    </row>
    <row r="379" spans="1:22" ht="13.8" thickBot="1" x14ac:dyDescent="0.3">
      <c r="A379" s="750"/>
      <c r="B379" s="142"/>
      <c r="C379" s="142"/>
      <c r="D379" s="473"/>
      <c r="E379" s="142"/>
      <c r="F379" s="142"/>
      <c r="G379" s="1091"/>
      <c r="H379" s="1092"/>
      <c r="I379" s="1093"/>
      <c r="J379" s="78" t="s">
        <v>5608</v>
      </c>
      <c r="K379" s="78"/>
      <c r="L379" s="78"/>
      <c r="M379" s="145"/>
      <c r="N379" s="94"/>
      <c r="V379" s="73">
        <f>G379</f>
        <v>0</v>
      </c>
    </row>
    <row r="380" spans="1:22" ht="21" thickBot="1" x14ac:dyDescent="0.3">
      <c r="A380" s="750"/>
      <c r="B380" s="285" t="s">
        <v>34</v>
      </c>
      <c r="C380" s="285" t="s">
        <v>35</v>
      </c>
      <c r="D380" s="285" t="s">
        <v>5600</v>
      </c>
      <c r="E380" s="840" t="s">
        <v>5601</v>
      </c>
      <c r="F380" s="840"/>
      <c r="G380" s="730"/>
      <c r="H380" s="731"/>
      <c r="I380" s="732"/>
      <c r="J380" s="149" t="s">
        <v>5630</v>
      </c>
      <c r="K380" s="82"/>
      <c r="L380" s="82"/>
      <c r="M380" s="150"/>
      <c r="N380" s="94"/>
      <c r="V380" s="73"/>
    </row>
    <row r="381" spans="1:22" ht="13.8" thickBot="1" x14ac:dyDescent="0.3">
      <c r="A381" s="842"/>
      <c r="B381" s="152"/>
      <c r="C381" s="152"/>
      <c r="D381" s="153"/>
      <c r="E381" s="154" t="s">
        <v>5605</v>
      </c>
      <c r="F381" s="155"/>
      <c r="G381" s="778"/>
      <c r="H381" s="779"/>
      <c r="I381" s="780"/>
      <c r="J381" s="149" t="s">
        <v>5631</v>
      </c>
      <c r="K381" s="82"/>
      <c r="L381" s="82"/>
      <c r="M381" s="150"/>
      <c r="N381" s="94"/>
      <c r="V381" s="73"/>
    </row>
    <row r="382" spans="1:22" ht="21.6" thickTop="1" thickBot="1" x14ac:dyDescent="0.3">
      <c r="A382" s="834">
        <f t="shared" ref="A382" si="88">A378+1</f>
        <v>92</v>
      </c>
      <c r="B382" s="283" t="s">
        <v>22</v>
      </c>
      <c r="C382" s="283" t="s">
        <v>23</v>
      </c>
      <c r="D382" s="283" t="s">
        <v>5593</v>
      </c>
      <c r="E382" s="837" t="s">
        <v>5594</v>
      </c>
      <c r="F382" s="837"/>
      <c r="G382" s="837" t="s">
        <v>17</v>
      </c>
      <c r="H382" s="771"/>
      <c r="I382" s="281"/>
      <c r="J382" s="138" t="s">
        <v>5608</v>
      </c>
      <c r="K382" s="139"/>
      <c r="L382" s="139"/>
      <c r="M382" s="140"/>
      <c r="N382" s="94"/>
      <c r="V382" s="73"/>
    </row>
    <row r="383" spans="1:22" ht="13.8" thickBot="1" x14ac:dyDescent="0.3">
      <c r="A383" s="750"/>
      <c r="B383" s="142"/>
      <c r="C383" s="142"/>
      <c r="D383" s="473"/>
      <c r="E383" s="142"/>
      <c r="F383" s="142"/>
      <c r="G383" s="1091"/>
      <c r="H383" s="1092"/>
      <c r="I383" s="1093"/>
      <c r="J383" s="78" t="s">
        <v>5608</v>
      </c>
      <c r="K383" s="78"/>
      <c r="L383" s="78"/>
      <c r="M383" s="145"/>
      <c r="N383" s="94"/>
      <c r="V383" s="73">
        <f>G383</f>
        <v>0</v>
      </c>
    </row>
    <row r="384" spans="1:22" ht="21" thickBot="1" x14ac:dyDescent="0.3">
      <c r="A384" s="750"/>
      <c r="B384" s="285" t="s">
        <v>34</v>
      </c>
      <c r="C384" s="285" t="s">
        <v>35</v>
      </c>
      <c r="D384" s="285" t="s">
        <v>5600</v>
      </c>
      <c r="E384" s="840" t="s">
        <v>5601</v>
      </c>
      <c r="F384" s="840"/>
      <c r="G384" s="730"/>
      <c r="H384" s="731"/>
      <c r="I384" s="732"/>
      <c r="J384" s="149" t="s">
        <v>5630</v>
      </c>
      <c r="K384" s="82"/>
      <c r="L384" s="82"/>
      <c r="M384" s="150"/>
      <c r="N384" s="94"/>
      <c r="V384" s="73"/>
    </row>
    <row r="385" spans="1:22" ht="13.8" thickBot="1" x14ac:dyDescent="0.3">
      <c r="A385" s="842"/>
      <c r="B385" s="152"/>
      <c r="C385" s="152"/>
      <c r="D385" s="153"/>
      <c r="E385" s="154" t="s">
        <v>5605</v>
      </c>
      <c r="F385" s="155"/>
      <c r="G385" s="778"/>
      <c r="H385" s="779"/>
      <c r="I385" s="780"/>
      <c r="J385" s="149" t="s">
        <v>5631</v>
      </c>
      <c r="K385" s="82"/>
      <c r="L385" s="82"/>
      <c r="M385" s="150"/>
      <c r="N385" s="94"/>
      <c r="V385" s="73"/>
    </row>
    <row r="386" spans="1:22" ht="21.6" thickTop="1" thickBot="1" x14ac:dyDescent="0.3">
      <c r="A386" s="834">
        <f t="shared" ref="A386" si="89">A382+1</f>
        <v>93</v>
      </c>
      <c r="B386" s="283" t="s">
        <v>22</v>
      </c>
      <c r="C386" s="283" t="s">
        <v>23</v>
      </c>
      <c r="D386" s="283" t="s">
        <v>5593</v>
      </c>
      <c r="E386" s="837" t="s">
        <v>5594</v>
      </c>
      <c r="F386" s="837"/>
      <c r="G386" s="837" t="s">
        <v>17</v>
      </c>
      <c r="H386" s="771"/>
      <c r="I386" s="281"/>
      <c r="J386" s="138" t="s">
        <v>5608</v>
      </c>
      <c r="K386" s="139"/>
      <c r="L386" s="139"/>
      <c r="M386" s="140"/>
      <c r="N386" s="94"/>
      <c r="V386" s="73"/>
    </row>
    <row r="387" spans="1:22" ht="13.8" thickBot="1" x14ac:dyDescent="0.3">
      <c r="A387" s="750"/>
      <c r="B387" s="142"/>
      <c r="C387" s="142"/>
      <c r="D387" s="473"/>
      <c r="E387" s="142"/>
      <c r="F387" s="142"/>
      <c r="G387" s="1091"/>
      <c r="H387" s="1092"/>
      <c r="I387" s="1093"/>
      <c r="J387" s="78" t="s">
        <v>5608</v>
      </c>
      <c r="K387" s="78"/>
      <c r="L387" s="78"/>
      <c r="M387" s="145"/>
      <c r="N387" s="94"/>
      <c r="V387" s="73">
        <f>G387</f>
        <v>0</v>
      </c>
    </row>
    <row r="388" spans="1:22" ht="21" thickBot="1" x14ac:dyDescent="0.3">
      <c r="A388" s="750"/>
      <c r="B388" s="285" t="s">
        <v>34</v>
      </c>
      <c r="C388" s="285" t="s">
        <v>35</v>
      </c>
      <c r="D388" s="285" t="s">
        <v>5600</v>
      </c>
      <c r="E388" s="840" t="s">
        <v>5601</v>
      </c>
      <c r="F388" s="840"/>
      <c r="G388" s="730"/>
      <c r="H388" s="731"/>
      <c r="I388" s="732"/>
      <c r="J388" s="149" t="s">
        <v>5630</v>
      </c>
      <c r="K388" s="82"/>
      <c r="L388" s="82"/>
      <c r="M388" s="150"/>
      <c r="N388" s="94"/>
      <c r="V388" s="73"/>
    </row>
    <row r="389" spans="1:22" ht="13.8" thickBot="1" x14ac:dyDescent="0.3">
      <c r="A389" s="842"/>
      <c r="B389" s="152"/>
      <c r="C389" s="152"/>
      <c r="D389" s="153"/>
      <c r="E389" s="154" t="s">
        <v>5605</v>
      </c>
      <c r="F389" s="155"/>
      <c r="G389" s="778"/>
      <c r="H389" s="779"/>
      <c r="I389" s="780"/>
      <c r="J389" s="149" t="s">
        <v>5631</v>
      </c>
      <c r="K389" s="82"/>
      <c r="L389" s="82"/>
      <c r="M389" s="150"/>
      <c r="N389" s="94"/>
      <c r="V389" s="73"/>
    </row>
    <row r="390" spans="1:22" ht="21.6" thickTop="1" thickBot="1" x14ac:dyDescent="0.3">
      <c r="A390" s="834">
        <f t="shared" ref="A390" si="90">A386+1</f>
        <v>94</v>
      </c>
      <c r="B390" s="283" t="s">
        <v>22</v>
      </c>
      <c r="C390" s="283" t="s">
        <v>23</v>
      </c>
      <c r="D390" s="283" t="s">
        <v>5593</v>
      </c>
      <c r="E390" s="837" t="s">
        <v>5594</v>
      </c>
      <c r="F390" s="837"/>
      <c r="G390" s="837" t="s">
        <v>17</v>
      </c>
      <c r="H390" s="771"/>
      <c r="I390" s="281"/>
      <c r="J390" s="138" t="s">
        <v>5608</v>
      </c>
      <c r="K390" s="139"/>
      <c r="L390" s="139"/>
      <c r="M390" s="140"/>
      <c r="N390" s="94"/>
      <c r="V390" s="73"/>
    </row>
    <row r="391" spans="1:22" ht="13.8" thickBot="1" x14ac:dyDescent="0.3">
      <c r="A391" s="750"/>
      <c r="B391" s="142"/>
      <c r="C391" s="142"/>
      <c r="D391" s="473"/>
      <c r="E391" s="142"/>
      <c r="F391" s="142"/>
      <c r="G391" s="1091"/>
      <c r="H391" s="1092"/>
      <c r="I391" s="1093"/>
      <c r="J391" s="78" t="s">
        <v>5608</v>
      </c>
      <c r="K391" s="78"/>
      <c r="L391" s="78"/>
      <c r="M391" s="145"/>
      <c r="N391" s="94"/>
      <c r="V391" s="73">
        <f>G391</f>
        <v>0</v>
      </c>
    </row>
    <row r="392" spans="1:22" ht="21" thickBot="1" x14ac:dyDescent="0.3">
      <c r="A392" s="750"/>
      <c r="B392" s="285" t="s">
        <v>34</v>
      </c>
      <c r="C392" s="285" t="s">
        <v>35</v>
      </c>
      <c r="D392" s="285" t="s">
        <v>5600</v>
      </c>
      <c r="E392" s="840" t="s">
        <v>5601</v>
      </c>
      <c r="F392" s="840"/>
      <c r="G392" s="730"/>
      <c r="H392" s="731"/>
      <c r="I392" s="732"/>
      <c r="J392" s="149" t="s">
        <v>5630</v>
      </c>
      <c r="K392" s="82"/>
      <c r="L392" s="82"/>
      <c r="M392" s="150"/>
      <c r="N392" s="94"/>
      <c r="V392" s="73"/>
    </row>
    <row r="393" spans="1:22" ht="13.8" thickBot="1" x14ac:dyDescent="0.3">
      <c r="A393" s="842"/>
      <c r="B393" s="152"/>
      <c r="C393" s="152"/>
      <c r="D393" s="153"/>
      <c r="E393" s="154" t="s">
        <v>5605</v>
      </c>
      <c r="F393" s="155"/>
      <c r="G393" s="778"/>
      <c r="H393" s="779"/>
      <c r="I393" s="780"/>
      <c r="J393" s="149" t="s">
        <v>5631</v>
      </c>
      <c r="K393" s="82"/>
      <c r="L393" s="82"/>
      <c r="M393" s="150"/>
      <c r="N393" s="94"/>
      <c r="V393" s="73"/>
    </row>
    <row r="394" spans="1:22" ht="21.6" thickTop="1" thickBot="1" x14ac:dyDescent="0.3">
      <c r="A394" s="834">
        <f t="shared" ref="A394" si="91">A390+1</f>
        <v>95</v>
      </c>
      <c r="B394" s="283" t="s">
        <v>22</v>
      </c>
      <c r="C394" s="283" t="s">
        <v>23</v>
      </c>
      <c r="D394" s="283" t="s">
        <v>5593</v>
      </c>
      <c r="E394" s="837" t="s">
        <v>5594</v>
      </c>
      <c r="F394" s="837"/>
      <c r="G394" s="837" t="s">
        <v>17</v>
      </c>
      <c r="H394" s="771"/>
      <c r="I394" s="281"/>
      <c r="J394" s="138" t="s">
        <v>5608</v>
      </c>
      <c r="K394" s="139"/>
      <c r="L394" s="139"/>
      <c r="M394" s="140"/>
      <c r="N394" s="94"/>
      <c r="V394" s="73"/>
    </row>
    <row r="395" spans="1:22" ht="13.8" thickBot="1" x14ac:dyDescent="0.3">
      <c r="A395" s="750"/>
      <c r="B395" s="142"/>
      <c r="C395" s="142"/>
      <c r="D395" s="473"/>
      <c r="E395" s="142"/>
      <c r="F395" s="142"/>
      <c r="G395" s="1091"/>
      <c r="H395" s="1092"/>
      <c r="I395" s="1093"/>
      <c r="J395" s="78" t="s">
        <v>5608</v>
      </c>
      <c r="K395" s="78"/>
      <c r="L395" s="78"/>
      <c r="M395" s="145"/>
      <c r="N395" s="94"/>
      <c r="V395" s="73">
        <f>G395</f>
        <v>0</v>
      </c>
    </row>
    <row r="396" spans="1:22" ht="21" thickBot="1" x14ac:dyDescent="0.3">
      <c r="A396" s="750"/>
      <c r="B396" s="285" t="s">
        <v>34</v>
      </c>
      <c r="C396" s="285" t="s">
        <v>35</v>
      </c>
      <c r="D396" s="285" t="s">
        <v>5600</v>
      </c>
      <c r="E396" s="840" t="s">
        <v>5601</v>
      </c>
      <c r="F396" s="840"/>
      <c r="G396" s="730"/>
      <c r="H396" s="731"/>
      <c r="I396" s="732"/>
      <c r="J396" s="149" t="s">
        <v>5630</v>
      </c>
      <c r="K396" s="82"/>
      <c r="L396" s="82"/>
      <c r="M396" s="150"/>
      <c r="N396" s="94"/>
      <c r="V396" s="73"/>
    </row>
    <row r="397" spans="1:22" ht="13.8" thickBot="1" x14ac:dyDescent="0.3">
      <c r="A397" s="842"/>
      <c r="B397" s="152"/>
      <c r="C397" s="152"/>
      <c r="D397" s="153"/>
      <c r="E397" s="154" t="s">
        <v>5605</v>
      </c>
      <c r="F397" s="155"/>
      <c r="G397" s="778"/>
      <c r="H397" s="779"/>
      <c r="I397" s="780"/>
      <c r="J397" s="149" t="s">
        <v>5631</v>
      </c>
      <c r="K397" s="82"/>
      <c r="L397" s="82"/>
      <c r="M397" s="150"/>
      <c r="N397" s="94"/>
      <c r="V397" s="73"/>
    </row>
    <row r="398" spans="1:22" ht="21.6" thickTop="1" thickBot="1" x14ac:dyDescent="0.3">
      <c r="A398" s="834">
        <f t="shared" ref="A398" si="92">A394+1</f>
        <v>96</v>
      </c>
      <c r="B398" s="283" t="s">
        <v>22</v>
      </c>
      <c r="C398" s="283" t="s">
        <v>23</v>
      </c>
      <c r="D398" s="283" t="s">
        <v>5593</v>
      </c>
      <c r="E398" s="837" t="s">
        <v>5594</v>
      </c>
      <c r="F398" s="837"/>
      <c r="G398" s="837" t="s">
        <v>17</v>
      </c>
      <c r="H398" s="771"/>
      <c r="I398" s="281"/>
      <c r="J398" s="138" t="s">
        <v>5608</v>
      </c>
      <c r="K398" s="139"/>
      <c r="L398" s="139"/>
      <c r="M398" s="140"/>
      <c r="N398" s="94"/>
      <c r="V398" s="73"/>
    </row>
    <row r="399" spans="1:22" ht="13.8" thickBot="1" x14ac:dyDescent="0.3">
      <c r="A399" s="750"/>
      <c r="B399" s="142"/>
      <c r="C399" s="142"/>
      <c r="D399" s="473"/>
      <c r="E399" s="142"/>
      <c r="F399" s="142"/>
      <c r="G399" s="1091"/>
      <c r="H399" s="1092"/>
      <c r="I399" s="1093"/>
      <c r="J399" s="78" t="s">
        <v>5608</v>
      </c>
      <c r="K399" s="78"/>
      <c r="L399" s="78"/>
      <c r="M399" s="145"/>
      <c r="N399" s="94"/>
      <c r="V399" s="73">
        <f>G399</f>
        <v>0</v>
      </c>
    </row>
    <row r="400" spans="1:22" ht="21" thickBot="1" x14ac:dyDescent="0.3">
      <c r="A400" s="750"/>
      <c r="B400" s="285" t="s">
        <v>34</v>
      </c>
      <c r="C400" s="285" t="s">
        <v>35</v>
      </c>
      <c r="D400" s="285" t="s">
        <v>5600</v>
      </c>
      <c r="E400" s="840" t="s">
        <v>5601</v>
      </c>
      <c r="F400" s="840"/>
      <c r="G400" s="730"/>
      <c r="H400" s="731"/>
      <c r="I400" s="732"/>
      <c r="J400" s="149" t="s">
        <v>5630</v>
      </c>
      <c r="K400" s="82"/>
      <c r="L400" s="82"/>
      <c r="M400" s="150"/>
      <c r="N400" s="94"/>
      <c r="V400" s="73"/>
    </row>
    <row r="401" spans="1:22" ht="13.8" thickBot="1" x14ac:dyDescent="0.3">
      <c r="A401" s="842"/>
      <c r="B401" s="152"/>
      <c r="C401" s="152"/>
      <c r="D401" s="153"/>
      <c r="E401" s="154" t="s">
        <v>5605</v>
      </c>
      <c r="F401" s="155"/>
      <c r="G401" s="778"/>
      <c r="H401" s="779"/>
      <c r="I401" s="780"/>
      <c r="J401" s="149" t="s">
        <v>5631</v>
      </c>
      <c r="K401" s="82"/>
      <c r="L401" s="82"/>
      <c r="M401" s="150"/>
      <c r="N401" s="94"/>
      <c r="V401" s="73"/>
    </row>
    <row r="402" spans="1:22" ht="21.6" thickTop="1" thickBot="1" x14ac:dyDescent="0.3">
      <c r="A402" s="834">
        <f t="shared" ref="A402" si="93">A398+1</f>
        <v>97</v>
      </c>
      <c r="B402" s="283" t="s">
        <v>22</v>
      </c>
      <c r="C402" s="283" t="s">
        <v>23</v>
      </c>
      <c r="D402" s="283" t="s">
        <v>5593</v>
      </c>
      <c r="E402" s="837" t="s">
        <v>5594</v>
      </c>
      <c r="F402" s="837"/>
      <c r="G402" s="837" t="s">
        <v>17</v>
      </c>
      <c r="H402" s="771"/>
      <c r="I402" s="281"/>
      <c r="J402" s="138" t="s">
        <v>5608</v>
      </c>
      <c r="K402" s="139"/>
      <c r="L402" s="139"/>
      <c r="M402" s="140"/>
      <c r="N402" s="94"/>
      <c r="V402" s="73"/>
    </row>
    <row r="403" spans="1:22" ht="13.8" thickBot="1" x14ac:dyDescent="0.3">
      <c r="A403" s="750"/>
      <c r="B403" s="142"/>
      <c r="C403" s="142"/>
      <c r="D403" s="473"/>
      <c r="E403" s="142"/>
      <c r="F403" s="142"/>
      <c r="G403" s="1091"/>
      <c r="H403" s="1092"/>
      <c r="I403" s="1093"/>
      <c r="J403" s="78" t="s">
        <v>5608</v>
      </c>
      <c r="K403" s="78"/>
      <c r="L403" s="78"/>
      <c r="M403" s="145"/>
      <c r="N403" s="94"/>
      <c r="V403" s="73">
        <f>G403</f>
        <v>0</v>
      </c>
    </row>
    <row r="404" spans="1:22" ht="21" thickBot="1" x14ac:dyDescent="0.3">
      <c r="A404" s="750"/>
      <c r="B404" s="285" t="s">
        <v>34</v>
      </c>
      <c r="C404" s="285" t="s">
        <v>35</v>
      </c>
      <c r="D404" s="285" t="s">
        <v>5600</v>
      </c>
      <c r="E404" s="840" t="s">
        <v>5601</v>
      </c>
      <c r="F404" s="840"/>
      <c r="G404" s="730"/>
      <c r="H404" s="731"/>
      <c r="I404" s="732"/>
      <c r="J404" s="149" t="s">
        <v>5630</v>
      </c>
      <c r="K404" s="82"/>
      <c r="L404" s="82"/>
      <c r="M404" s="150"/>
      <c r="N404" s="94"/>
      <c r="V404" s="73"/>
    </row>
    <row r="405" spans="1:22" ht="13.8" thickBot="1" x14ac:dyDescent="0.3">
      <c r="A405" s="842"/>
      <c r="B405" s="152"/>
      <c r="C405" s="152"/>
      <c r="D405" s="153"/>
      <c r="E405" s="154" t="s">
        <v>5605</v>
      </c>
      <c r="F405" s="155"/>
      <c r="G405" s="778"/>
      <c r="H405" s="779"/>
      <c r="I405" s="780"/>
      <c r="J405" s="149" t="s">
        <v>5631</v>
      </c>
      <c r="K405" s="82"/>
      <c r="L405" s="82"/>
      <c r="M405" s="150"/>
      <c r="N405" s="94"/>
      <c r="V405" s="73"/>
    </row>
    <row r="406" spans="1:22" ht="21.6" thickTop="1" thickBot="1" x14ac:dyDescent="0.3">
      <c r="A406" s="834">
        <f t="shared" ref="A406" si="94">A402+1</f>
        <v>98</v>
      </c>
      <c r="B406" s="283" t="s">
        <v>22</v>
      </c>
      <c r="C406" s="283" t="s">
        <v>23</v>
      </c>
      <c r="D406" s="283" t="s">
        <v>5593</v>
      </c>
      <c r="E406" s="837" t="s">
        <v>5594</v>
      </c>
      <c r="F406" s="837"/>
      <c r="G406" s="837" t="s">
        <v>17</v>
      </c>
      <c r="H406" s="771"/>
      <c r="I406" s="281"/>
      <c r="J406" s="138" t="s">
        <v>5608</v>
      </c>
      <c r="K406" s="139"/>
      <c r="L406" s="139"/>
      <c r="M406" s="140"/>
      <c r="N406" s="94"/>
      <c r="V406" s="73"/>
    </row>
    <row r="407" spans="1:22" ht="13.8" thickBot="1" x14ac:dyDescent="0.3">
      <c r="A407" s="750"/>
      <c r="B407" s="142"/>
      <c r="C407" s="142"/>
      <c r="D407" s="473"/>
      <c r="E407" s="142"/>
      <c r="F407" s="142"/>
      <c r="G407" s="1091"/>
      <c r="H407" s="1092"/>
      <c r="I407" s="1093"/>
      <c r="J407" s="78" t="s">
        <v>5608</v>
      </c>
      <c r="K407" s="78"/>
      <c r="L407" s="78"/>
      <c r="M407" s="145"/>
      <c r="N407" s="94"/>
      <c r="V407" s="73">
        <f>G407</f>
        <v>0</v>
      </c>
    </row>
    <row r="408" spans="1:22" ht="21" thickBot="1" x14ac:dyDescent="0.3">
      <c r="A408" s="750"/>
      <c r="B408" s="285" t="s">
        <v>34</v>
      </c>
      <c r="C408" s="285" t="s">
        <v>35</v>
      </c>
      <c r="D408" s="285" t="s">
        <v>5600</v>
      </c>
      <c r="E408" s="840" t="s">
        <v>5601</v>
      </c>
      <c r="F408" s="840"/>
      <c r="G408" s="730"/>
      <c r="H408" s="731"/>
      <c r="I408" s="732"/>
      <c r="J408" s="149" t="s">
        <v>5630</v>
      </c>
      <c r="K408" s="82"/>
      <c r="L408" s="82"/>
      <c r="M408" s="150"/>
      <c r="N408" s="94"/>
      <c r="V408" s="73"/>
    </row>
    <row r="409" spans="1:22" ht="13.8" thickBot="1" x14ac:dyDescent="0.3">
      <c r="A409" s="842"/>
      <c r="B409" s="152"/>
      <c r="C409" s="152"/>
      <c r="D409" s="153"/>
      <c r="E409" s="154" t="s">
        <v>5605</v>
      </c>
      <c r="F409" s="155"/>
      <c r="G409" s="778"/>
      <c r="H409" s="779"/>
      <c r="I409" s="780"/>
      <c r="J409" s="149" t="s">
        <v>5631</v>
      </c>
      <c r="K409" s="82"/>
      <c r="L409" s="82"/>
      <c r="M409" s="150"/>
      <c r="N409" s="94"/>
      <c r="V409" s="73"/>
    </row>
    <row r="410" spans="1:22" ht="21.6" thickTop="1" thickBot="1" x14ac:dyDescent="0.3">
      <c r="A410" s="834">
        <f t="shared" ref="A410" si="95">A406+1</f>
        <v>99</v>
      </c>
      <c r="B410" s="283" t="s">
        <v>22</v>
      </c>
      <c r="C410" s="283" t="s">
        <v>23</v>
      </c>
      <c r="D410" s="283" t="s">
        <v>5593</v>
      </c>
      <c r="E410" s="837" t="s">
        <v>5594</v>
      </c>
      <c r="F410" s="837"/>
      <c r="G410" s="837" t="s">
        <v>17</v>
      </c>
      <c r="H410" s="771"/>
      <c r="I410" s="281"/>
      <c r="J410" s="138" t="s">
        <v>5608</v>
      </c>
      <c r="K410" s="139"/>
      <c r="L410" s="139"/>
      <c r="M410" s="140"/>
      <c r="N410" s="94"/>
      <c r="V410" s="73"/>
    </row>
    <row r="411" spans="1:22" ht="13.8" thickBot="1" x14ac:dyDescent="0.3">
      <c r="A411" s="750"/>
      <c r="B411" s="142"/>
      <c r="C411" s="142"/>
      <c r="D411" s="473"/>
      <c r="E411" s="142"/>
      <c r="F411" s="142"/>
      <c r="G411" s="1091"/>
      <c r="H411" s="1092"/>
      <c r="I411" s="1093"/>
      <c r="J411" s="78" t="s">
        <v>5608</v>
      </c>
      <c r="K411" s="78"/>
      <c r="L411" s="78"/>
      <c r="M411" s="145"/>
      <c r="N411" s="94"/>
      <c r="V411" s="73">
        <f>G411</f>
        <v>0</v>
      </c>
    </row>
    <row r="412" spans="1:22" ht="21" thickBot="1" x14ac:dyDescent="0.3">
      <c r="A412" s="750"/>
      <c r="B412" s="285" t="s">
        <v>34</v>
      </c>
      <c r="C412" s="285" t="s">
        <v>35</v>
      </c>
      <c r="D412" s="285" t="s">
        <v>5600</v>
      </c>
      <c r="E412" s="840" t="s">
        <v>5601</v>
      </c>
      <c r="F412" s="840"/>
      <c r="G412" s="730"/>
      <c r="H412" s="731"/>
      <c r="I412" s="732"/>
      <c r="J412" s="149" t="s">
        <v>5630</v>
      </c>
      <c r="K412" s="82"/>
      <c r="L412" s="82"/>
      <c r="M412" s="150"/>
      <c r="N412" s="94"/>
      <c r="V412" s="73"/>
    </row>
    <row r="413" spans="1:22" ht="13.8" thickBot="1" x14ac:dyDescent="0.3">
      <c r="A413" s="842"/>
      <c r="B413" s="152"/>
      <c r="C413" s="152"/>
      <c r="D413" s="153"/>
      <c r="E413" s="154" t="s">
        <v>5605</v>
      </c>
      <c r="F413" s="155"/>
      <c r="G413" s="778"/>
      <c r="H413" s="779"/>
      <c r="I413" s="780"/>
      <c r="J413" s="149" t="s">
        <v>5631</v>
      </c>
      <c r="K413" s="82"/>
      <c r="L413" s="82"/>
      <c r="M413" s="150"/>
      <c r="N413" s="94"/>
      <c r="V413" s="73"/>
    </row>
    <row r="414" spans="1:22" ht="21.6" thickTop="1" thickBot="1" x14ac:dyDescent="0.3">
      <c r="A414" s="834">
        <f t="shared" ref="A414" si="96">A410+1</f>
        <v>100</v>
      </c>
      <c r="B414" s="283" t="s">
        <v>22</v>
      </c>
      <c r="C414" s="283" t="s">
        <v>23</v>
      </c>
      <c r="D414" s="283" t="s">
        <v>5593</v>
      </c>
      <c r="E414" s="837" t="s">
        <v>5594</v>
      </c>
      <c r="F414" s="837"/>
      <c r="G414" s="837" t="s">
        <v>17</v>
      </c>
      <c r="H414" s="771"/>
      <c r="I414" s="281"/>
      <c r="J414" s="138" t="s">
        <v>5608</v>
      </c>
      <c r="K414" s="139"/>
      <c r="L414" s="139"/>
      <c r="M414" s="140"/>
      <c r="N414" s="94"/>
      <c r="V414" s="73"/>
    </row>
    <row r="415" spans="1:22" ht="13.8" thickBot="1" x14ac:dyDescent="0.3">
      <c r="A415" s="750"/>
      <c r="B415" s="142"/>
      <c r="C415" s="142"/>
      <c r="D415" s="473"/>
      <c r="E415" s="142"/>
      <c r="F415" s="142"/>
      <c r="G415" s="1091"/>
      <c r="H415" s="1092"/>
      <c r="I415" s="1093"/>
      <c r="J415" s="78" t="s">
        <v>5608</v>
      </c>
      <c r="K415" s="78"/>
      <c r="L415" s="78"/>
      <c r="M415" s="145"/>
      <c r="N415" s="94"/>
      <c r="V415" s="73">
        <f>G415</f>
        <v>0</v>
      </c>
    </row>
    <row r="416" spans="1:22" ht="21" thickBot="1" x14ac:dyDescent="0.3">
      <c r="A416" s="750"/>
      <c r="B416" s="285" t="s">
        <v>34</v>
      </c>
      <c r="C416" s="285" t="s">
        <v>35</v>
      </c>
      <c r="D416" s="285" t="s">
        <v>5600</v>
      </c>
      <c r="E416" s="840" t="s">
        <v>5601</v>
      </c>
      <c r="F416" s="840"/>
      <c r="G416" s="730"/>
      <c r="H416" s="731"/>
      <c r="I416" s="732"/>
      <c r="J416" s="149" t="s">
        <v>5630</v>
      </c>
      <c r="K416" s="82"/>
      <c r="L416" s="82"/>
      <c r="M416" s="150"/>
      <c r="N416" s="94"/>
    </row>
    <row r="417" spans="1:14" ht="13.8" thickBot="1" x14ac:dyDescent="0.3">
      <c r="A417" s="842"/>
      <c r="B417" s="153"/>
      <c r="C417" s="153"/>
      <c r="D417" s="153"/>
      <c r="E417" s="159" t="s">
        <v>5605</v>
      </c>
      <c r="F417" s="160"/>
      <c r="G417" s="778"/>
      <c r="H417" s="779"/>
      <c r="I417" s="780"/>
      <c r="J417" s="161" t="s">
        <v>5631</v>
      </c>
      <c r="K417" s="162"/>
      <c r="L417" s="162"/>
      <c r="M417" s="163"/>
      <c r="N417" s="94"/>
    </row>
    <row r="418" spans="1:14" ht="13.8" thickTop="1" x14ac:dyDescent="0.25"/>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 ref="A14:A17"/>
    <mergeCell ref="E14:F14"/>
    <mergeCell ref="G14:H14"/>
    <mergeCell ref="G15:I15"/>
    <mergeCell ref="E16:F16"/>
    <mergeCell ref="G16:I16"/>
    <mergeCell ref="G17:I17"/>
    <mergeCell ref="B12:B13"/>
    <mergeCell ref="C12:C13"/>
    <mergeCell ref="D12:D13"/>
    <mergeCell ref="E12:F13"/>
    <mergeCell ref="G12:I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2">
    <dataValidation allowBlank="1" showInputMessage="1" showErrorMessage="1" promptTitle="Indicate Negative Report" prompt="Mark an X in this box if you are submitting a negative report for this reporting period." sqref="K9:K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Reporting Period" prompt="Mark an X in this box if you are reporting for the period October 1st-March 31st." sqref="G9:G11"/>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Travel Date(s)" prompt="List the dates of travel here expressed in the format MM/DD/YYYY-MM/DD/YYYY." sqref="F417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allowBlank="1" showInputMessage="1" showErrorMessage="1" promptTitle="Traveler Name " prompt="List traveler's first and last name here." sqref="B19"/>
    <dataValidation allowBlank="1" showInputMessage="1" showErrorMessage="1" promptTitle="Agency Contact Email" prompt="Delete contents of this cell and replace with agency contact's email address." sqref="D11:F11"/>
    <dataValidation allowBlank="1" showInputMessage="1" showErrorMessage="1" promptTitle="Agency Contact Name" prompt="Delete contents of this cell and enter agency contact's name" sqref="C11"/>
    <dataValidation allowBlank="1" showInputMessage="1" showErrorMessage="1" promptTitle="Sub-Agency Name" prompt="Delete contents and enter sub-agency name.  If there is no sub-agency, then delete this cell." sqref="B10:F10"/>
    <dataValidation allowBlank="1" showInputMessage="1" showErrorMessage="1" promptTitle="Reporting Agency Name" prompt="Delete contents of this cell and enter reporting agency name." sqref="B9:F9"/>
    <dataValidation allowBlank="1" showInputMessage="1" showErrorMessage="1" promptTitle="Of Pages" prompt="Enter total number of pages in workbook." sqref="L7"/>
    <dataValidation allowBlank="1" showInputMessage="1" showErrorMessage="1" promptTitle="Page Number" prompt="Enter page number referentially to the other pages in this workbook." sqref="K7"/>
    <dataValidation allowBlank="1" showInputMessage="1" showErrorMessage="1" promptTitle="Travel Date(s) Example" prompt="Travel Date is listed here." sqref="F17 F21"/>
    <dataValidation allowBlank="1" showInputMessage="1" showErrorMessage="1" promptTitle="Event Sponsor Example" prompt="Event Sponsor is listed here." sqref="C17"/>
    <dataValidation allowBlank="1" showInputMessage="1" showErrorMessage="1" promptTitle="Traveler Title Example" prompt="Traveler Title is listed here." sqref="B17"/>
    <dataValidation allowBlank="1" showInputMessage="1" showErrorMessage="1" promptTitle="Location Example" prompt="Location listed here." sqref="F15"/>
    <dataValidation allowBlank="1" showInputMessage="1" showErrorMessage="1" promptTitle="Event Description Example" prompt="Event Description listed here._x000a_" sqref="C15"/>
    <dataValidation allowBlank="1" showInputMessage="1" showErrorMessage="1" promptTitle="Traveler Name Example" prompt="Traveler Name Listed Here" sqref="B15"/>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whole" allowBlank="1" showInputMessage="1" showErrorMessage="1" promptTitle="Year" prompt="Enter the current year here.  It will populate the correct year in the rest of the form." sqref="M7">
      <formula1>2011</formula1>
      <formula2>2050</formula2>
    </dataValidation>
    <dataValidation allowBlank="1" showInputMessage="1" showErrorMessage="1" promptTitle="Benefit #3 Total Amount Example" prompt="The total amount of Benefit #3 is entered here." sqref="M17"/>
    <dataValidation allowBlank="1" showInputMessage="1" showErrorMessage="1" promptTitle="Benefit #2 Total Amount Example" prompt="The total amount of Benefit #2 is entered here." sqref="M16"/>
    <dataValidation allowBlank="1" showInputMessage="1" showErrorMessage="1" promptTitle="Payment #2-- Payment in-kind" prompt="If payment type for benefit #2 was in-kind, this box would contain an x." sqref="L16"/>
    <dataValidation allowBlank="1" showInputMessage="1" showErrorMessage="1" promptTitle="Benefit #3-- Payment in-kind" prompt="Since the payment type for benefit #3 was in-kind, this box contains an x." sqref="L17"/>
    <dataValidation allowBlank="1" showInputMessage="1" showErrorMessage="1" promptTitle="Benefit #3-- Payment by Check" prompt="If payment type for benefit #3 was by check, this box would contain an x." sqref="K17"/>
    <dataValidation allowBlank="1" showInputMessage="1" showErrorMessage="1" promptTitle="Benefit #2-- Payment by Check" prompt="Since benefit #2 was paid by check, this box contains an x." sqref="K16"/>
    <dataValidation allowBlank="1" showInputMessage="1" showErrorMessage="1" promptTitle="Benefit #3 Description Example" prompt="Benefit #3 description is listed here" sqref="J17"/>
    <dataValidation allowBlank="1" showInputMessage="1" showErrorMessage="1" promptTitle="Benefit #2 Description Example" prompt="Benefit #2 description is listed here" sqref="J16"/>
    <dataValidation allowBlank="1" showInputMessage="1" showErrorMessage="1" promptTitle="Benefit #1 Total Amount Example" prompt="The total amount of Benefit #1 is entered here." sqref="M15"/>
    <dataValidation allowBlank="1" showInputMessage="1" showErrorMessage="1" promptTitle="Benefit #1-- Payment in-kind" prompt="Since the payment type for benefit #1 was in-kind, this box contains an x." sqref="L15"/>
    <dataValidation allowBlank="1" showInputMessage="1" showErrorMessage="1" promptTitle="Benefit #1--Payment by Check" prompt="If payment type for benefit #1 was by check, this box would contain an x." sqref="K15"/>
    <dataValidation allowBlank="1" showInputMessage="1" showErrorMessage="1" promptTitle="Benefit#1 Description Example" prompt="Benefit Description for Entry #1 is listed here." sqref="J15"/>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s>
  <hyperlinks>
    <hyperlink ref="D11" r:id="rId1"/>
  </hyperlinks>
  <pageMargins left="0.7" right="0.7" top="0" bottom="0.25" header="0.3" footer="0.3"/>
  <pageSetup fitToHeight="0" orientation="landscape" blackAndWhite="1" horizontalDpi="1200" verticalDpi="1200"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V418"/>
  <sheetViews>
    <sheetView topLeftCell="A2" workbookViewId="0">
      <selection activeCell="B8" sqref="B8:N8"/>
    </sheetView>
  </sheetViews>
  <sheetFormatPr defaultRowHeight="13.2" x14ac:dyDescent="0.25"/>
  <cols>
    <col min="1" max="1" width="3.88671875" style="554" customWidth="1"/>
    <col min="2" max="2" width="16.109375" style="554" customWidth="1"/>
    <col min="3" max="3" width="17.6640625" style="554" customWidth="1"/>
    <col min="4" max="4" width="14.44140625" style="554" customWidth="1"/>
    <col min="5" max="5" width="18.6640625" style="554" hidden="1" customWidth="1"/>
    <col min="6" max="6" width="14.88671875" style="554" customWidth="1"/>
    <col min="7" max="7" width="3" style="554" customWidth="1"/>
    <col min="8" max="8" width="11.33203125" style="554" customWidth="1"/>
    <col min="9" max="9" width="3" style="554" customWidth="1"/>
    <col min="10" max="10" width="12.33203125" style="554" customWidth="1"/>
    <col min="11" max="11" width="9.109375" style="554" customWidth="1"/>
    <col min="12" max="12" width="8.88671875" style="554" customWidth="1"/>
    <col min="13" max="13" width="8" style="554" customWidth="1"/>
    <col min="14" max="14" width="0.109375" style="554" customWidth="1"/>
    <col min="15" max="15" width="8.88671875" style="554"/>
    <col min="16" max="16" width="20.33203125" style="554" bestFit="1" customWidth="1"/>
    <col min="17" max="20" width="8.88671875" style="554"/>
    <col min="21" max="21" width="9.44140625" style="554" customWidth="1"/>
    <col min="22" max="22" width="13.6640625" style="132" customWidth="1"/>
    <col min="23" max="16384" width="8.88671875" style="554"/>
  </cols>
  <sheetData>
    <row r="1" spans="1:19" s="554" customFormat="1" hidden="1" x14ac:dyDescent="0.25"/>
    <row r="2" spans="1:19" s="554" customFormat="1" x14ac:dyDescent="0.25">
      <c r="J2" s="671" t="s">
        <v>5581</v>
      </c>
      <c r="K2" s="825"/>
      <c r="L2" s="825"/>
      <c r="M2" s="825"/>
      <c r="P2" s="827"/>
      <c r="Q2" s="827"/>
      <c r="R2" s="827"/>
      <c r="S2" s="827"/>
    </row>
    <row r="3" spans="1:19" s="554" customFormat="1" x14ac:dyDescent="0.25">
      <c r="J3" s="825"/>
      <c r="K3" s="825"/>
      <c r="L3" s="825"/>
      <c r="M3" s="825"/>
      <c r="P3" s="675"/>
      <c r="Q3" s="675"/>
      <c r="R3" s="675"/>
      <c r="S3" s="675"/>
    </row>
    <row r="4" spans="1:19" s="554" customFormat="1" ht="13.8" thickBot="1" x14ac:dyDescent="0.3">
      <c r="A4" s="557"/>
      <c r="B4" s="557"/>
      <c r="C4" s="557"/>
      <c r="D4" s="557"/>
      <c r="E4" s="557"/>
      <c r="F4" s="557"/>
      <c r="G4" s="557"/>
      <c r="H4" s="557"/>
      <c r="I4" s="557"/>
      <c r="J4" s="826"/>
      <c r="K4" s="826"/>
      <c r="L4" s="826"/>
      <c r="M4" s="826"/>
      <c r="P4" s="828"/>
      <c r="Q4" s="828"/>
      <c r="R4" s="828"/>
      <c r="S4" s="828"/>
    </row>
    <row r="5" spans="1:19" s="554" customFormat="1" ht="30" customHeight="1" thickTop="1" thickBot="1" x14ac:dyDescent="0.3">
      <c r="A5" s="677" t="str">
        <f>"1353 Travel Report for "&amp;B9&amp;", "&amp;B10&amp;" for the reporting period "&amp;"April19 - Sept19"</f>
        <v>1353 Travel Report for Health and Human Services, Health Resources and Svcs Admin for the reporting period April19 - Sept19</v>
      </c>
      <c r="B5" s="678"/>
      <c r="C5" s="678"/>
      <c r="D5" s="678"/>
      <c r="E5" s="678"/>
      <c r="F5" s="678"/>
      <c r="G5" s="678"/>
      <c r="H5" s="678"/>
      <c r="I5" s="678"/>
      <c r="J5" s="678"/>
      <c r="K5" s="678"/>
      <c r="L5" s="678"/>
      <c r="M5" s="678"/>
      <c r="N5" s="104"/>
      <c r="O5" s="557"/>
      <c r="Q5" s="105"/>
    </row>
    <row r="6" spans="1:19" s="554" customFormat="1" ht="13.5" customHeight="1" thickTop="1" x14ac:dyDescent="0.25">
      <c r="A6" s="829" t="s">
        <v>12</v>
      </c>
      <c r="B6" s="681" t="s">
        <v>1</v>
      </c>
      <c r="C6" s="682"/>
      <c r="D6" s="682"/>
      <c r="E6" s="682"/>
      <c r="F6" s="682"/>
      <c r="G6" s="682"/>
      <c r="H6" s="682"/>
      <c r="I6" s="682"/>
      <c r="J6" s="683"/>
      <c r="K6" s="26" t="s">
        <v>2</v>
      </c>
      <c r="L6" s="26" t="s">
        <v>3</v>
      </c>
      <c r="M6" s="26" t="s">
        <v>4</v>
      </c>
      <c r="N6" s="106"/>
      <c r="O6" s="557"/>
    </row>
    <row r="7" spans="1:19" s="554" customFormat="1" ht="20.25" customHeight="1" thickBot="1" x14ac:dyDescent="0.3">
      <c r="A7" s="829"/>
      <c r="B7" s="684"/>
      <c r="C7" s="685"/>
      <c r="D7" s="685"/>
      <c r="E7" s="685"/>
      <c r="F7" s="685"/>
      <c r="G7" s="685"/>
      <c r="H7" s="685"/>
      <c r="I7" s="685"/>
      <c r="J7" s="686"/>
      <c r="K7" s="107">
        <v>1</v>
      </c>
      <c r="L7" s="108">
        <v>1</v>
      </c>
      <c r="M7" s="109">
        <v>2019</v>
      </c>
      <c r="N7" s="110"/>
      <c r="O7" s="557"/>
    </row>
    <row r="8" spans="1:19" s="554" customFormat="1" ht="27.75" customHeight="1" thickTop="1" thickBot="1" x14ac:dyDescent="0.3">
      <c r="A8" s="829"/>
      <c r="B8" s="687" t="s">
        <v>5617</v>
      </c>
      <c r="C8" s="688"/>
      <c r="D8" s="688"/>
      <c r="E8" s="688"/>
      <c r="F8" s="688"/>
      <c r="G8" s="689"/>
      <c r="H8" s="689"/>
      <c r="I8" s="689"/>
      <c r="J8" s="689"/>
      <c r="K8" s="689"/>
      <c r="L8" s="688"/>
      <c r="M8" s="688"/>
      <c r="N8" s="690"/>
      <c r="O8" s="557"/>
    </row>
    <row r="9" spans="1:19" s="554" customFormat="1" ht="18" customHeight="1" thickTop="1" x14ac:dyDescent="0.3">
      <c r="A9" s="829"/>
      <c r="B9" s="831" t="s">
        <v>7</v>
      </c>
      <c r="C9" s="823"/>
      <c r="D9" s="823"/>
      <c r="E9" s="823"/>
      <c r="F9" s="823"/>
      <c r="G9" s="816"/>
      <c r="H9" s="648" t="s">
        <v>5618</v>
      </c>
      <c r="I9" s="819" t="s">
        <v>32</v>
      </c>
      <c r="J9" s="654" t="s">
        <v>5619</v>
      </c>
      <c r="K9" s="657" t="s">
        <v>32</v>
      </c>
      <c r="L9" s="660" t="s">
        <v>5620</v>
      </c>
      <c r="M9" s="661"/>
      <c r="N9" s="111"/>
      <c r="O9" s="112"/>
      <c r="P9" s="557"/>
    </row>
    <row r="10" spans="1:19" s="554" customFormat="1" ht="15.75" customHeight="1" x14ac:dyDescent="0.25">
      <c r="A10" s="829"/>
      <c r="B10" s="822" t="s">
        <v>8099</v>
      </c>
      <c r="C10" s="823"/>
      <c r="D10" s="823"/>
      <c r="E10" s="823"/>
      <c r="F10" s="824"/>
      <c r="G10" s="817"/>
      <c r="H10" s="649"/>
      <c r="I10" s="820"/>
      <c r="J10" s="655"/>
      <c r="K10" s="658"/>
      <c r="L10" s="662"/>
      <c r="M10" s="661"/>
      <c r="N10" s="111"/>
      <c r="O10" s="112"/>
      <c r="P10" s="557"/>
    </row>
    <row r="11" spans="1:19" s="554" customFormat="1" ht="14.4" thickBot="1" x14ac:dyDescent="0.35">
      <c r="A11" s="829"/>
      <c r="B11" s="113" t="s">
        <v>11</v>
      </c>
      <c r="C11" s="114" t="s">
        <v>8101</v>
      </c>
      <c r="D11" s="792" t="s">
        <v>8100</v>
      </c>
      <c r="E11" s="793"/>
      <c r="F11" s="794"/>
      <c r="G11" s="818"/>
      <c r="H11" s="650"/>
      <c r="I11" s="821"/>
      <c r="J11" s="656"/>
      <c r="K11" s="659"/>
      <c r="L11" s="663"/>
      <c r="M11" s="664"/>
      <c r="N11" s="115"/>
      <c r="O11" s="112"/>
      <c r="P11" s="557"/>
    </row>
    <row r="12" spans="1:19" s="554" customFormat="1" ht="13.8" thickTop="1" x14ac:dyDescent="0.25">
      <c r="A12" s="829"/>
      <c r="B12" s="781" t="s">
        <v>5588</v>
      </c>
      <c r="C12" s="698" t="s">
        <v>14</v>
      </c>
      <c r="D12" s="696" t="s">
        <v>5589</v>
      </c>
      <c r="E12" s="717" t="s">
        <v>5590</v>
      </c>
      <c r="F12" s="718"/>
      <c r="G12" s="783" t="s">
        <v>17</v>
      </c>
      <c r="H12" s="784"/>
      <c r="I12" s="785"/>
      <c r="J12" s="698" t="s">
        <v>18</v>
      </c>
      <c r="K12" s="692" t="s">
        <v>19</v>
      </c>
      <c r="L12" s="694" t="s">
        <v>5591</v>
      </c>
      <c r="M12" s="696" t="s">
        <v>21</v>
      </c>
      <c r="N12" s="116"/>
      <c r="O12" s="557"/>
    </row>
    <row r="13" spans="1:19" s="554" customFormat="1" ht="34.5" customHeight="1" thickBot="1" x14ac:dyDescent="0.3">
      <c r="A13" s="830"/>
      <c r="B13" s="782"/>
      <c r="C13" s="715"/>
      <c r="D13" s="716"/>
      <c r="E13" s="719"/>
      <c r="F13" s="720"/>
      <c r="G13" s="786"/>
      <c r="H13" s="787"/>
      <c r="I13" s="788"/>
      <c r="J13" s="841"/>
      <c r="K13" s="843"/>
      <c r="L13" s="844"/>
      <c r="M13" s="841"/>
      <c r="N13" s="117"/>
      <c r="O13" s="557"/>
    </row>
    <row r="14" spans="1:19" s="554" customFormat="1" ht="21.6" thickTop="1" thickBot="1" x14ac:dyDescent="0.3">
      <c r="A14" s="768" t="s">
        <v>5592</v>
      </c>
      <c r="B14" s="556" t="s">
        <v>22</v>
      </c>
      <c r="C14" s="556" t="s">
        <v>23</v>
      </c>
      <c r="D14" s="556" t="s">
        <v>5593</v>
      </c>
      <c r="E14" s="946" t="s">
        <v>5594</v>
      </c>
      <c r="F14" s="946"/>
      <c r="G14" s="837" t="s">
        <v>17</v>
      </c>
      <c r="H14" s="771"/>
      <c r="I14" s="551"/>
      <c r="J14" s="118"/>
      <c r="K14" s="118"/>
      <c r="L14" s="118"/>
      <c r="M14" s="118"/>
      <c r="N14" s="119"/>
    </row>
    <row r="15" spans="1:19" s="554" customFormat="1" ht="21" thickBot="1" x14ac:dyDescent="0.3">
      <c r="A15" s="769"/>
      <c r="B15" s="120" t="s">
        <v>5623</v>
      </c>
      <c r="C15" s="120" t="s">
        <v>5624</v>
      </c>
      <c r="D15" s="121">
        <v>43718</v>
      </c>
      <c r="E15" s="122"/>
      <c r="F15" s="123" t="s">
        <v>5625</v>
      </c>
      <c r="G15" s="705" t="s">
        <v>5626</v>
      </c>
      <c r="H15" s="706"/>
      <c r="I15" s="707"/>
      <c r="J15" s="124" t="s">
        <v>5599</v>
      </c>
      <c r="K15" s="125"/>
      <c r="L15" s="126" t="s">
        <v>32</v>
      </c>
      <c r="M15" s="127">
        <v>267</v>
      </c>
      <c r="N15" s="119"/>
      <c r="O15" s="557"/>
    </row>
    <row r="16" spans="1:19" s="554" customFormat="1" ht="21" thickBot="1" x14ac:dyDescent="0.3">
      <c r="A16" s="769"/>
      <c r="B16" s="552" t="s">
        <v>34</v>
      </c>
      <c r="C16" s="552" t="s">
        <v>35</v>
      </c>
      <c r="D16" s="552" t="s">
        <v>5600</v>
      </c>
      <c r="E16" s="777" t="s">
        <v>5601</v>
      </c>
      <c r="F16" s="777"/>
      <c r="G16" s="709"/>
      <c r="H16" s="710"/>
      <c r="I16" s="711"/>
      <c r="J16" s="128"/>
      <c r="K16" s="126"/>
      <c r="L16" s="129"/>
      <c r="M16" s="130"/>
      <c r="N16" s="116"/>
    </row>
    <row r="17" spans="1:22" ht="40.200000000000003" thickBot="1" x14ac:dyDescent="0.3">
      <c r="A17" s="770"/>
      <c r="B17" s="131" t="s">
        <v>5627</v>
      </c>
      <c r="C17" s="132" t="s">
        <v>5628</v>
      </c>
      <c r="D17" s="121">
        <v>43722</v>
      </c>
      <c r="E17" s="133" t="s">
        <v>5605</v>
      </c>
      <c r="F17" s="123" t="s">
        <v>5629</v>
      </c>
      <c r="G17" s="712"/>
      <c r="H17" s="713"/>
      <c r="I17" s="714"/>
      <c r="J17" s="134" t="s">
        <v>5607</v>
      </c>
      <c r="K17" s="135"/>
      <c r="L17" s="135" t="s">
        <v>32</v>
      </c>
      <c r="M17" s="136">
        <v>120</v>
      </c>
      <c r="N17" s="119"/>
      <c r="V17" s="554"/>
    </row>
    <row r="18" spans="1:22" ht="23.25" customHeight="1" thickTop="1" x14ac:dyDescent="0.25">
      <c r="A18" s="834">
        <f>1</f>
        <v>1</v>
      </c>
      <c r="B18" s="553" t="s">
        <v>22</v>
      </c>
      <c r="C18" s="553" t="s">
        <v>23</v>
      </c>
      <c r="D18" s="553" t="s">
        <v>5593</v>
      </c>
      <c r="E18" s="837" t="s">
        <v>5594</v>
      </c>
      <c r="F18" s="837"/>
      <c r="G18" s="735" t="s">
        <v>17</v>
      </c>
      <c r="H18" s="736"/>
      <c r="I18" s="737"/>
      <c r="J18" s="138" t="s">
        <v>5608</v>
      </c>
      <c r="K18" s="139"/>
      <c r="L18" s="139"/>
      <c r="M18" s="140"/>
      <c r="N18" s="119"/>
      <c r="V18" s="141"/>
    </row>
    <row r="19" spans="1:22" x14ac:dyDescent="0.25">
      <c r="A19" s="835"/>
      <c r="B19" s="142"/>
      <c r="C19" s="142"/>
      <c r="D19" s="143"/>
      <c r="E19" s="142"/>
      <c r="F19" s="142"/>
      <c r="G19" s="726"/>
      <c r="H19" s="838"/>
      <c r="I19" s="839"/>
      <c r="J19" s="78" t="s">
        <v>5608</v>
      </c>
      <c r="K19" s="78"/>
      <c r="L19" s="78"/>
      <c r="M19" s="145"/>
      <c r="N19" s="119"/>
      <c r="V19" s="146"/>
    </row>
    <row r="20" spans="1:22" ht="20.399999999999999" x14ac:dyDescent="0.25">
      <c r="A20" s="835"/>
      <c r="B20" s="555" t="s">
        <v>34</v>
      </c>
      <c r="C20" s="555" t="s">
        <v>35</v>
      </c>
      <c r="D20" s="555" t="s">
        <v>5600</v>
      </c>
      <c r="E20" s="840" t="s">
        <v>5601</v>
      </c>
      <c r="F20" s="840"/>
      <c r="G20" s="730"/>
      <c r="H20" s="731"/>
      <c r="I20" s="732"/>
      <c r="J20" s="149" t="s">
        <v>5630</v>
      </c>
      <c r="K20" s="82"/>
      <c r="L20" s="82"/>
      <c r="M20" s="150"/>
      <c r="N20" s="119"/>
      <c r="V20" s="151"/>
    </row>
    <row r="21" spans="1:22" ht="13.8" thickBot="1" x14ac:dyDescent="0.3">
      <c r="A21" s="836"/>
      <c r="B21" s="152"/>
      <c r="C21" s="152"/>
      <c r="D21" s="153"/>
      <c r="E21" s="154" t="s">
        <v>5605</v>
      </c>
      <c r="F21" s="155"/>
      <c r="G21" s="738"/>
      <c r="H21" s="739"/>
      <c r="I21" s="740"/>
      <c r="J21" s="149" t="s">
        <v>5631</v>
      </c>
      <c r="K21" s="82"/>
      <c r="L21" s="82"/>
      <c r="M21" s="150"/>
      <c r="N21" s="119"/>
      <c r="V21" s="151"/>
    </row>
    <row r="22" spans="1:22" ht="21.6" thickTop="1" thickBot="1" x14ac:dyDescent="0.3">
      <c r="A22" s="834">
        <f>A18+1</f>
        <v>2</v>
      </c>
      <c r="B22" s="553" t="s">
        <v>22</v>
      </c>
      <c r="C22" s="553" t="s">
        <v>23</v>
      </c>
      <c r="D22" s="553" t="s">
        <v>5593</v>
      </c>
      <c r="E22" s="837" t="s">
        <v>5594</v>
      </c>
      <c r="F22" s="837"/>
      <c r="G22" s="837" t="s">
        <v>17</v>
      </c>
      <c r="H22" s="771"/>
      <c r="I22" s="551"/>
      <c r="J22" s="138" t="s">
        <v>5608</v>
      </c>
      <c r="K22" s="139"/>
      <c r="L22" s="139"/>
      <c r="M22" s="140"/>
      <c r="N22" s="119"/>
      <c r="V22" s="151"/>
    </row>
    <row r="23" spans="1:22" ht="13.8" thickBot="1" x14ac:dyDescent="0.3">
      <c r="A23" s="750"/>
      <c r="B23" s="142"/>
      <c r="C23" s="142"/>
      <c r="D23" s="143"/>
      <c r="E23" s="142"/>
      <c r="F23" s="142"/>
      <c r="G23" s="726"/>
      <c r="H23" s="838"/>
      <c r="I23" s="839"/>
      <c r="J23" s="78" t="s">
        <v>5608</v>
      </c>
      <c r="K23" s="78"/>
      <c r="L23" s="78"/>
      <c r="M23" s="145"/>
      <c r="N23" s="119"/>
      <c r="V23" s="151"/>
    </row>
    <row r="24" spans="1:22" ht="21" thickBot="1" x14ac:dyDescent="0.3">
      <c r="A24" s="750"/>
      <c r="B24" s="555" t="s">
        <v>34</v>
      </c>
      <c r="C24" s="555" t="s">
        <v>35</v>
      </c>
      <c r="D24" s="555" t="s">
        <v>5600</v>
      </c>
      <c r="E24" s="840" t="s">
        <v>5601</v>
      </c>
      <c r="F24" s="840"/>
      <c r="G24" s="730"/>
      <c r="H24" s="731"/>
      <c r="I24" s="732"/>
      <c r="J24" s="149" t="s">
        <v>5630</v>
      </c>
      <c r="K24" s="82"/>
      <c r="L24" s="82"/>
      <c r="M24" s="150"/>
      <c r="N24" s="119"/>
      <c r="V24" s="151"/>
    </row>
    <row r="25" spans="1:22" ht="13.8" thickBot="1" x14ac:dyDescent="0.3">
      <c r="A25" s="842"/>
      <c r="B25" s="152"/>
      <c r="C25" s="152"/>
      <c r="D25" s="153"/>
      <c r="E25" s="154" t="s">
        <v>5605</v>
      </c>
      <c r="F25" s="155"/>
      <c r="G25" s="712"/>
      <c r="H25" s="713"/>
      <c r="I25" s="714"/>
      <c r="J25" s="149" t="s">
        <v>5631</v>
      </c>
      <c r="K25" s="82"/>
      <c r="L25" s="82"/>
      <c r="M25" s="150"/>
      <c r="N25" s="119"/>
      <c r="V25" s="151"/>
    </row>
    <row r="26" spans="1:22" ht="21.6" thickTop="1" thickBot="1" x14ac:dyDescent="0.3">
      <c r="A26" s="834">
        <f>A22+1</f>
        <v>3</v>
      </c>
      <c r="B26" s="553" t="s">
        <v>22</v>
      </c>
      <c r="C26" s="553" t="s">
        <v>23</v>
      </c>
      <c r="D26" s="553" t="s">
        <v>5593</v>
      </c>
      <c r="E26" s="837" t="s">
        <v>5594</v>
      </c>
      <c r="F26" s="837"/>
      <c r="G26" s="837" t="s">
        <v>17</v>
      </c>
      <c r="H26" s="771"/>
      <c r="I26" s="551"/>
      <c r="J26" s="138" t="s">
        <v>5608</v>
      </c>
      <c r="K26" s="139"/>
      <c r="L26" s="139"/>
      <c r="M26" s="140"/>
      <c r="N26" s="119"/>
      <c r="V26" s="151"/>
    </row>
    <row r="27" spans="1:22" ht="13.8" thickBot="1" x14ac:dyDescent="0.3">
      <c r="A27" s="750"/>
      <c r="B27" s="142"/>
      <c r="C27" s="142"/>
      <c r="D27" s="143"/>
      <c r="E27" s="142"/>
      <c r="F27" s="142"/>
      <c r="G27" s="726"/>
      <c r="H27" s="838"/>
      <c r="I27" s="839"/>
      <c r="J27" s="78" t="s">
        <v>5608</v>
      </c>
      <c r="K27" s="78"/>
      <c r="L27" s="78"/>
      <c r="M27" s="145"/>
      <c r="N27" s="119"/>
      <c r="V27" s="151"/>
    </row>
    <row r="28" spans="1:22" ht="21" thickBot="1" x14ac:dyDescent="0.3">
      <c r="A28" s="750"/>
      <c r="B28" s="555" t="s">
        <v>34</v>
      </c>
      <c r="C28" s="555" t="s">
        <v>35</v>
      </c>
      <c r="D28" s="555" t="s">
        <v>5600</v>
      </c>
      <c r="E28" s="840" t="s">
        <v>5601</v>
      </c>
      <c r="F28" s="840"/>
      <c r="G28" s="730"/>
      <c r="H28" s="731"/>
      <c r="I28" s="732"/>
      <c r="J28" s="149" t="s">
        <v>5630</v>
      </c>
      <c r="K28" s="82"/>
      <c r="L28" s="82"/>
      <c r="M28" s="150"/>
      <c r="N28" s="119"/>
      <c r="V28" s="151"/>
    </row>
    <row r="29" spans="1:22" ht="13.8" thickBot="1" x14ac:dyDescent="0.3">
      <c r="A29" s="842"/>
      <c r="B29" s="152"/>
      <c r="C29" s="152"/>
      <c r="D29" s="153"/>
      <c r="E29" s="154" t="s">
        <v>5605</v>
      </c>
      <c r="F29" s="155"/>
      <c r="G29" s="712"/>
      <c r="H29" s="713"/>
      <c r="I29" s="714"/>
      <c r="J29" s="149" t="s">
        <v>5631</v>
      </c>
      <c r="K29" s="82"/>
      <c r="L29" s="82"/>
      <c r="M29" s="150"/>
      <c r="N29" s="119"/>
      <c r="V29" s="151"/>
    </row>
    <row r="30" spans="1:22" ht="21.6" thickTop="1" thickBot="1" x14ac:dyDescent="0.3">
      <c r="A30" s="834">
        <f t="shared" ref="A30" si="0">A26+1</f>
        <v>4</v>
      </c>
      <c r="B30" s="553" t="s">
        <v>22</v>
      </c>
      <c r="C30" s="553" t="s">
        <v>23</v>
      </c>
      <c r="D30" s="553" t="s">
        <v>5593</v>
      </c>
      <c r="E30" s="837" t="s">
        <v>5594</v>
      </c>
      <c r="F30" s="837"/>
      <c r="G30" s="837" t="s">
        <v>17</v>
      </c>
      <c r="H30" s="771"/>
      <c r="I30" s="551"/>
      <c r="J30" s="138" t="s">
        <v>5608</v>
      </c>
      <c r="K30" s="139"/>
      <c r="L30" s="139"/>
      <c r="M30" s="140"/>
      <c r="N30" s="119"/>
      <c r="V30" s="151"/>
    </row>
    <row r="31" spans="1:22" ht="13.8" thickBot="1" x14ac:dyDescent="0.3">
      <c r="A31" s="750"/>
      <c r="B31" s="142"/>
      <c r="C31" s="142"/>
      <c r="D31" s="143"/>
      <c r="E31" s="142"/>
      <c r="F31" s="142"/>
      <c r="G31" s="726"/>
      <c r="H31" s="838"/>
      <c r="I31" s="839"/>
      <c r="J31" s="78" t="s">
        <v>5608</v>
      </c>
      <c r="K31" s="78"/>
      <c r="L31" s="78"/>
      <c r="M31" s="145"/>
      <c r="N31" s="119"/>
      <c r="V31" s="151"/>
    </row>
    <row r="32" spans="1:22" ht="21" thickBot="1" x14ac:dyDescent="0.3">
      <c r="A32" s="750"/>
      <c r="B32" s="555" t="s">
        <v>34</v>
      </c>
      <c r="C32" s="555" t="s">
        <v>35</v>
      </c>
      <c r="D32" s="555" t="s">
        <v>5600</v>
      </c>
      <c r="E32" s="840" t="s">
        <v>5601</v>
      </c>
      <c r="F32" s="840"/>
      <c r="G32" s="730"/>
      <c r="H32" s="731"/>
      <c r="I32" s="732"/>
      <c r="J32" s="149" t="s">
        <v>5630</v>
      </c>
      <c r="K32" s="82"/>
      <c r="L32" s="82"/>
      <c r="M32" s="150"/>
      <c r="N32" s="119"/>
      <c r="V32" s="151"/>
    </row>
    <row r="33" spans="1:22" ht="13.8" thickBot="1" x14ac:dyDescent="0.3">
      <c r="A33" s="842"/>
      <c r="B33" s="152"/>
      <c r="C33" s="152"/>
      <c r="D33" s="153"/>
      <c r="E33" s="154" t="s">
        <v>5605</v>
      </c>
      <c r="F33" s="155"/>
      <c r="G33" s="712"/>
      <c r="H33" s="713"/>
      <c r="I33" s="714"/>
      <c r="J33" s="149" t="s">
        <v>5631</v>
      </c>
      <c r="K33" s="82"/>
      <c r="L33" s="82"/>
      <c r="M33" s="150"/>
      <c r="N33" s="119"/>
      <c r="V33" s="151"/>
    </row>
    <row r="34" spans="1:22" ht="21.6" thickTop="1" thickBot="1" x14ac:dyDescent="0.3">
      <c r="A34" s="834">
        <f t="shared" ref="A34" si="1">A30+1</f>
        <v>5</v>
      </c>
      <c r="B34" s="553" t="s">
        <v>22</v>
      </c>
      <c r="C34" s="553" t="s">
        <v>23</v>
      </c>
      <c r="D34" s="553" t="s">
        <v>5593</v>
      </c>
      <c r="E34" s="837" t="s">
        <v>5594</v>
      </c>
      <c r="F34" s="837"/>
      <c r="G34" s="837" t="s">
        <v>17</v>
      </c>
      <c r="H34" s="771"/>
      <c r="I34" s="551"/>
      <c r="J34" s="138" t="s">
        <v>5608</v>
      </c>
      <c r="K34" s="139"/>
      <c r="L34" s="139"/>
      <c r="M34" s="140"/>
      <c r="N34" s="119"/>
      <c r="V34" s="151"/>
    </row>
    <row r="35" spans="1:22" ht="13.8" thickBot="1" x14ac:dyDescent="0.3">
      <c r="A35" s="750"/>
      <c r="B35" s="142"/>
      <c r="C35" s="142"/>
      <c r="D35" s="143"/>
      <c r="E35" s="142"/>
      <c r="F35" s="142"/>
      <c r="G35" s="726"/>
      <c r="H35" s="838"/>
      <c r="I35" s="839"/>
      <c r="J35" s="78" t="s">
        <v>5608</v>
      </c>
      <c r="K35" s="78"/>
      <c r="L35" s="78"/>
      <c r="M35" s="145"/>
      <c r="N35" s="119"/>
      <c r="V35" s="151"/>
    </row>
    <row r="36" spans="1:22" ht="21" thickBot="1" x14ac:dyDescent="0.3">
      <c r="A36" s="750"/>
      <c r="B36" s="555" t="s">
        <v>34</v>
      </c>
      <c r="C36" s="555" t="s">
        <v>35</v>
      </c>
      <c r="D36" s="555" t="s">
        <v>5600</v>
      </c>
      <c r="E36" s="840" t="s">
        <v>5601</v>
      </c>
      <c r="F36" s="840"/>
      <c r="G36" s="730"/>
      <c r="H36" s="731"/>
      <c r="I36" s="732"/>
      <c r="J36" s="149" t="s">
        <v>5630</v>
      </c>
      <c r="K36" s="82"/>
      <c r="L36" s="82"/>
      <c r="M36" s="150"/>
      <c r="N36" s="119"/>
      <c r="V36" s="151"/>
    </row>
    <row r="37" spans="1:22" ht="13.8" thickBot="1" x14ac:dyDescent="0.3">
      <c r="A37" s="842"/>
      <c r="B37" s="152"/>
      <c r="C37" s="152"/>
      <c r="D37" s="153"/>
      <c r="E37" s="154" t="s">
        <v>5605</v>
      </c>
      <c r="F37" s="155"/>
      <c r="G37" s="712"/>
      <c r="H37" s="713"/>
      <c r="I37" s="714"/>
      <c r="J37" s="149" t="s">
        <v>5631</v>
      </c>
      <c r="K37" s="82"/>
      <c r="L37" s="82"/>
      <c r="M37" s="150"/>
      <c r="N37" s="119"/>
      <c r="V37" s="151"/>
    </row>
    <row r="38" spans="1:22" ht="21.6" thickTop="1" thickBot="1" x14ac:dyDescent="0.3">
      <c r="A38" s="834">
        <f t="shared" ref="A38" si="2">A34+1</f>
        <v>6</v>
      </c>
      <c r="B38" s="553" t="s">
        <v>22</v>
      </c>
      <c r="C38" s="553" t="s">
        <v>23</v>
      </c>
      <c r="D38" s="553" t="s">
        <v>5593</v>
      </c>
      <c r="E38" s="837" t="s">
        <v>5594</v>
      </c>
      <c r="F38" s="837"/>
      <c r="G38" s="837" t="s">
        <v>17</v>
      </c>
      <c r="H38" s="771"/>
      <c r="I38" s="551"/>
      <c r="J38" s="138" t="s">
        <v>5608</v>
      </c>
      <c r="K38" s="139"/>
      <c r="L38" s="139"/>
      <c r="M38" s="140"/>
      <c r="N38" s="119"/>
      <c r="V38" s="151"/>
    </row>
    <row r="39" spans="1:22" ht="13.8" thickBot="1" x14ac:dyDescent="0.3">
      <c r="A39" s="750"/>
      <c r="B39" s="142"/>
      <c r="C39" s="142"/>
      <c r="D39" s="143"/>
      <c r="E39" s="142"/>
      <c r="F39" s="142"/>
      <c r="G39" s="726"/>
      <c r="H39" s="838"/>
      <c r="I39" s="839"/>
      <c r="J39" s="78" t="s">
        <v>5608</v>
      </c>
      <c r="K39" s="78"/>
      <c r="L39" s="78"/>
      <c r="M39" s="145"/>
      <c r="N39" s="119"/>
      <c r="V39" s="151"/>
    </row>
    <row r="40" spans="1:22" ht="21" thickBot="1" x14ac:dyDescent="0.3">
      <c r="A40" s="750"/>
      <c r="B40" s="555" t="s">
        <v>34</v>
      </c>
      <c r="C40" s="555" t="s">
        <v>35</v>
      </c>
      <c r="D40" s="555" t="s">
        <v>5600</v>
      </c>
      <c r="E40" s="840" t="s">
        <v>5601</v>
      </c>
      <c r="F40" s="840"/>
      <c r="G40" s="730"/>
      <c r="H40" s="731"/>
      <c r="I40" s="732"/>
      <c r="J40" s="149" t="s">
        <v>5630</v>
      </c>
      <c r="K40" s="82"/>
      <c r="L40" s="82"/>
      <c r="M40" s="150"/>
      <c r="N40" s="119"/>
      <c r="V40" s="151"/>
    </row>
    <row r="41" spans="1:22" ht="13.8" thickBot="1" x14ac:dyDescent="0.3">
      <c r="A41" s="842"/>
      <c r="B41" s="152"/>
      <c r="C41" s="152"/>
      <c r="D41" s="153"/>
      <c r="E41" s="154" t="s">
        <v>5605</v>
      </c>
      <c r="F41" s="155"/>
      <c r="G41" s="712"/>
      <c r="H41" s="713"/>
      <c r="I41" s="714"/>
      <c r="J41" s="149" t="s">
        <v>5631</v>
      </c>
      <c r="K41" s="82"/>
      <c r="L41" s="82"/>
      <c r="M41" s="150"/>
      <c r="N41" s="119"/>
      <c r="V41" s="151"/>
    </row>
    <row r="42" spans="1:22" ht="21.6" thickTop="1" thickBot="1" x14ac:dyDescent="0.3">
      <c r="A42" s="834">
        <f t="shared" ref="A42" si="3">A38+1</f>
        <v>7</v>
      </c>
      <c r="B42" s="553" t="s">
        <v>22</v>
      </c>
      <c r="C42" s="553" t="s">
        <v>23</v>
      </c>
      <c r="D42" s="553" t="s">
        <v>5593</v>
      </c>
      <c r="E42" s="837" t="s">
        <v>5594</v>
      </c>
      <c r="F42" s="837"/>
      <c r="G42" s="837" t="s">
        <v>17</v>
      </c>
      <c r="H42" s="771"/>
      <c r="I42" s="551"/>
      <c r="J42" s="138" t="s">
        <v>5608</v>
      </c>
      <c r="K42" s="139"/>
      <c r="L42" s="139"/>
      <c r="M42" s="140"/>
      <c r="N42" s="119"/>
      <c r="V42" s="151"/>
    </row>
    <row r="43" spans="1:22" ht="13.8" thickBot="1" x14ac:dyDescent="0.3">
      <c r="A43" s="750"/>
      <c r="B43" s="142"/>
      <c r="C43" s="142"/>
      <c r="D43" s="143"/>
      <c r="E43" s="142"/>
      <c r="F43" s="142"/>
      <c r="G43" s="726"/>
      <c r="H43" s="838"/>
      <c r="I43" s="839"/>
      <c r="J43" s="78" t="s">
        <v>5608</v>
      </c>
      <c r="K43" s="78"/>
      <c r="L43" s="78"/>
      <c r="M43" s="145"/>
      <c r="N43" s="119"/>
      <c r="V43" s="151"/>
    </row>
    <row r="44" spans="1:22" ht="21" thickBot="1" x14ac:dyDescent="0.3">
      <c r="A44" s="750"/>
      <c r="B44" s="555" t="s">
        <v>34</v>
      </c>
      <c r="C44" s="555" t="s">
        <v>35</v>
      </c>
      <c r="D44" s="555" t="s">
        <v>5600</v>
      </c>
      <c r="E44" s="840" t="s">
        <v>5601</v>
      </c>
      <c r="F44" s="840"/>
      <c r="G44" s="730"/>
      <c r="H44" s="731"/>
      <c r="I44" s="732"/>
      <c r="J44" s="149" t="s">
        <v>5630</v>
      </c>
      <c r="K44" s="82"/>
      <c r="L44" s="82"/>
      <c r="M44" s="150"/>
      <c r="N44" s="119"/>
      <c r="V44" s="151"/>
    </row>
    <row r="45" spans="1:22" ht="13.8" thickBot="1" x14ac:dyDescent="0.3">
      <c r="A45" s="842"/>
      <c r="B45" s="152"/>
      <c r="C45" s="152"/>
      <c r="D45" s="153"/>
      <c r="E45" s="154" t="s">
        <v>5605</v>
      </c>
      <c r="F45" s="155"/>
      <c r="G45" s="712"/>
      <c r="H45" s="713"/>
      <c r="I45" s="714"/>
      <c r="J45" s="149" t="s">
        <v>5631</v>
      </c>
      <c r="K45" s="82"/>
      <c r="L45" s="82"/>
      <c r="M45" s="150"/>
      <c r="N45" s="119"/>
      <c r="V45" s="151"/>
    </row>
    <row r="46" spans="1:22" ht="21.6" thickTop="1" thickBot="1" x14ac:dyDescent="0.3">
      <c r="A46" s="834">
        <f t="shared" ref="A46" si="4">A42+1</f>
        <v>8</v>
      </c>
      <c r="B46" s="553" t="s">
        <v>22</v>
      </c>
      <c r="C46" s="553" t="s">
        <v>23</v>
      </c>
      <c r="D46" s="553" t="s">
        <v>5593</v>
      </c>
      <c r="E46" s="837" t="s">
        <v>5594</v>
      </c>
      <c r="F46" s="837"/>
      <c r="G46" s="837" t="s">
        <v>17</v>
      </c>
      <c r="H46" s="771"/>
      <c r="I46" s="551"/>
      <c r="J46" s="138" t="s">
        <v>5608</v>
      </c>
      <c r="K46" s="139"/>
      <c r="L46" s="139"/>
      <c r="M46" s="140"/>
      <c r="N46" s="119"/>
      <c r="V46" s="151"/>
    </row>
    <row r="47" spans="1:22" ht="13.8" thickBot="1" x14ac:dyDescent="0.3">
      <c r="A47" s="750"/>
      <c r="B47" s="142"/>
      <c r="C47" s="142"/>
      <c r="D47" s="143"/>
      <c r="E47" s="142"/>
      <c r="F47" s="142"/>
      <c r="G47" s="726"/>
      <c r="H47" s="838"/>
      <c r="I47" s="839"/>
      <c r="J47" s="78" t="s">
        <v>5608</v>
      </c>
      <c r="K47" s="78"/>
      <c r="L47" s="78"/>
      <c r="M47" s="145"/>
      <c r="N47" s="119"/>
      <c r="V47" s="151"/>
    </row>
    <row r="48" spans="1:22" ht="21" thickBot="1" x14ac:dyDescent="0.3">
      <c r="A48" s="750"/>
      <c r="B48" s="555" t="s">
        <v>34</v>
      </c>
      <c r="C48" s="555" t="s">
        <v>35</v>
      </c>
      <c r="D48" s="555" t="s">
        <v>5600</v>
      </c>
      <c r="E48" s="840" t="s">
        <v>5601</v>
      </c>
      <c r="F48" s="840"/>
      <c r="G48" s="730"/>
      <c r="H48" s="731"/>
      <c r="I48" s="732"/>
      <c r="J48" s="149" t="s">
        <v>5630</v>
      </c>
      <c r="K48" s="82"/>
      <c r="L48" s="82"/>
      <c r="M48" s="150"/>
      <c r="N48" s="119"/>
      <c r="V48" s="151"/>
    </row>
    <row r="49" spans="1:22" ht="13.8" thickBot="1" x14ac:dyDescent="0.3">
      <c r="A49" s="842"/>
      <c r="B49" s="152"/>
      <c r="C49" s="152"/>
      <c r="D49" s="153"/>
      <c r="E49" s="154" t="s">
        <v>5605</v>
      </c>
      <c r="F49" s="155"/>
      <c r="G49" s="712"/>
      <c r="H49" s="713"/>
      <c r="I49" s="714"/>
      <c r="J49" s="149" t="s">
        <v>5631</v>
      </c>
      <c r="K49" s="82"/>
      <c r="L49" s="82"/>
      <c r="M49" s="150"/>
      <c r="N49" s="119"/>
      <c r="V49" s="151"/>
    </row>
    <row r="50" spans="1:22" ht="21.6" thickTop="1" thickBot="1" x14ac:dyDescent="0.3">
      <c r="A50" s="834">
        <f t="shared" ref="A50" si="5">A46+1</f>
        <v>9</v>
      </c>
      <c r="B50" s="553" t="s">
        <v>22</v>
      </c>
      <c r="C50" s="553" t="s">
        <v>23</v>
      </c>
      <c r="D50" s="553" t="s">
        <v>5593</v>
      </c>
      <c r="E50" s="837" t="s">
        <v>5594</v>
      </c>
      <c r="F50" s="837"/>
      <c r="G50" s="837" t="s">
        <v>17</v>
      </c>
      <c r="H50" s="771"/>
      <c r="I50" s="551"/>
      <c r="J50" s="138" t="s">
        <v>5608</v>
      </c>
      <c r="K50" s="139"/>
      <c r="L50" s="139"/>
      <c r="M50" s="140"/>
      <c r="N50" s="119"/>
      <c r="V50" s="151"/>
    </row>
    <row r="51" spans="1:22" ht="13.8" thickBot="1" x14ac:dyDescent="0.3">
      <c r="A51" s="750"/>
      <c r="B51" s="142"/>
      <c r="C51" s="142"/>
      <c r="D51" s="143"/>
      <c r="E51" s="142"/>
      <c r="F51" s="142"/>
      <c r="G51" s="726"/>
      <c r="H51" s="838"/>
      <c r="I51" s="839"/>
      <c r="J51" s="78" t="s">
        <v>5608</v>
      </c>
      <c r="K51" s="78"/>
      <c r="L51" s="78"/>
      <c r="M51" s="145"/>
      <c r="N51" s="119"/>
      <c r="V51" s="151"/>
    </row>
    <row r="52" spans="1:22" ht="21" thickBot="1" x14ac:dyDescent="0.3">
      <c r="A52" s="750"/>
      <c r="B52" s="555" t="s">
        <v>34</v>
      </c>
      <c r="C52" s="555" t="s">
        <v>35</v>
      </c>
      <c r="D52" s="555" t="s">
        <v>5600</v>
      </c>
      <c r="E52" s="840" t="s">
        <v>5601</v>
      </c>
      <c r="F52" s="840"/>
      <c r="G52" s="730"/>
      <c r="H52" s="731"/>
      <c r="I52" s="732"/>
      <c r="J52" s="149" t="s">
        <v>5630</v>
      </c>
      <c r="K52" s="82"/>
      <c r="L52" s="82"/>
      <c r="M52" s="150"/>
      <c r="N52" s="119"/>
      <c r="V52" s="151"/>
    </row>
    <row r="53" spans="1:22" ht="13.8" thickBot="1" x14ac:dyDescent="0.3">
      <c r="A53" s="842"/>
      <c r="B53" s="152"/>
      <c r="C53" s="152"/>
      <c r="D53" s="153"/>
      <c r="E53" s="154" t="s">
        <v>5605</v>
      </c>
      <c r="F53" s="155"/>
      <c r="G53" s="712"/>
      <c r="H53" s="713"/>
      <c r="I53" s="714"/>
      <c r="J53" s="149" t="s">
        <v>5631</v>
      </c>
      <c r="K53" s="82"/>
      <c r="L53" s="82"/>
      <c r="M53" s="150"/>
      <c r="N53" s="119"/>
      <c r="V53" s="151"/>
    </row>
    <row r="54" spans="1:22" ht="21.6" thickTop="1" thickBot="1" x14ac:dyDescent="0.3">
      <c r="A54" s="834">
        <f t="shared" ref="A54" si="6">A50+1</f>
        <v>10</v>
      </c>
      <c r="B54" s="553" t="s">
        <v>22</v>
      </c>
      <c r="C54" s="553" t="s">
        <v>23</v>
      </c>
      <c r="D54" s="553" t="s">
        <v>5593</v>
      </c>
      <c r="E54" s="837" t="s">
        <v>5594</v>
      </c>
      <c r="F54" s="837"/>
      <c r="G54" s="837" t="s">
        <v>17</v>
      </c>
      <c r="H54" s="771"/>
      <c r="I54" s="551"/>
      <c r="J54" s="138" t="s">
        <v>5608</v>
      </c>
      <c r="K54" s="139"/>
      <c r="L54" s="139"/>
      <c r="M54" s="140"/>
      <c r="N54" s="119"/>
      <c r="V54" s="151"/>
    </row>
    <row r="55" spans="1:22" ht="13.8" thickBot="1" x14ac:dyDescent="0.3">
      <c r="A55" s="750"/>
      <c r="B55" s="142"/>
      <c r="C55" s="142"/>
      <c r="D55" s="143"/>
      <c r="E55" s="142"/>
      <c r="F55" s="142"/>
      <c r="G55" s="726"/>
      <c r="H55" s="838"/>
      <c r="I55" s="839"/>
      <c r="J55" s="78" t="s">
        <v>5608</v>
      </c>
      <c r="K55" s="78"/>
      <c r="L55" s="78"/>
      <c r="M55" s="145"/>
      <c r="N55" s="119"/>
      <c r="P55" s="156"/>
      <c r="V55" s="151"/>
    </row>
    <row r="56" spans="1:22" ht="21" thickBot="1" x14ac:dyDescent="0.3">
      <c r="A56" s="750"/>
      <c r="B56" s="555" t="s">
        <v>34</v>
      </c>
      <c r="C56" s="555" t="s">
        <v>35</v>
      </c>
      <c r="D56" s="555" t="s">
        <v>5600</v>
      </c>
      <c r="E56" s="840" t="s">
        <v>5601</v>
      </c>
      <c r="F56" s="840"/>
      <c r="G56" s="730"/>
      <c r="H56" s="731"/>
      <c r="I56" s="732"/>
      <c r="J56" s="149" t="s">
        <v>5630</v>
      </c>
      <c r="K56" s="82"/>
      <c r="L56" s="82"/>
      <c r="M56" s="150"/>
      <c r="N56" s="119"/>
      <c r="V56" s="151"/>
    </row>
    <row r="57" spans="1:22" s="156" customFormat="1" ht="13.8" thickBot="1" x14ac:dyDescent="0.3">
      <c r="A57" s="842"/>
      <c r="B57" s="152"/>
      <c r="C57" s="152"/>
      <c r="D57" s="153"/>
      <c r="E57" s="154" t="s">
        <v>5605</v>
      </c>
      <c r="F57" s="155"/>
      <c r="G57" s="712"/>
      <c r="H57" s="713"/>
      <c r="I57" s="714"/>
      <c r="J57" s="149" t="s">
        <v>5631</v>
      </c>
      <c r="K57" s="82"/>
      <c r="L57" s="82"/>
      <c r="M57" s="150"/>
      <c r="N57" s="157"/>
      <c r="P57" s="554"/>
      <c r="Q57" s="554"/>
      <c r="V57" s="151"/>
    </row>
    <row r="58" spans="1:22" ht="21.6" thickTop="1" thickBot="1" x14ac:dyDescent="0.3">
      <c r="A58" s="834">
        <f t="shared" ref="A58" si="7">A54+1</f>
        <v>11</v>
      </c>
      <c r="B58" s="553" t="s">
        <v>22</v>
      </c>
      <c r="C58" s="553" t="s">
        <v>23</v>
      </c>
      <c r="D58" s="553" t="s">
        <v>5593</v>
      </c>
      <c r="E58" s="837" t="s">
        <v>5594</v>
      </c>
      <c r="F58" s="837"/>
      <c r="G58" s="837" t="s">
        <v>17</v>
      </c>
      <c r="H58" s="771"/>
      <c r="I58" s="551"/>
      <c r="J58" s="138" t="s">
        <v>5608</v>
      </c>
      <c r="K58" s="139"/>
      <c r="L58" s="139"/>
      <c r="M58" s="140"/>
      <c r="N58" s="119"/>
      <c r="V58" s="151"/>
    </row>
    <row r="59" spans="1:22" ht="13.8" thickBot="1" x14ac:dyDescent="0.3">
      <c r="A59" s="750"/>
      <c r="B59" s="142"/>
      <c r="C59" s="142"/>
      <c r="D59" s="143"/>
      <c r="E59" s="142"/>
      <c r="F59" s="142"/>
      <c r="G59" s="726"/>
      <c r="H59" s="838"/>
      <c r="I59" s="839"/>
      <c r="J59" s="78" t="s">
        <v>5608</v>
      </c>
      <c r="K59" s="78"/>
      <c r="L59" s="78"/>
      <c r="M59" s="145"/>
      <c r="N59" s="119"/>
      <c r="V59" s="151"/>
    </row>
    <row r="60" spans="1:22" ht="21" thickBot="1" x14ac:dyDescent="0.3">
      <c r="A60" s="750"/>
      <c r="B60" s="555" t="s">
        <v>34</v>
      </c>
      <c r="C60" s="555" t="s">
        <v>35</v>
      </c>
      <c r="D60" s="555" t="s">
        <v>5600</v>
      </c>
      <c r="E60" s="840" t="s">
        <v>5601</v>
      </c>
      <c r="F60" s="840"/>
      <c r="G60" s="730"/>
      <c r="H60" s="731"/>
      <c r="I60" s="732"/>
      <c r="J60" s="149" t="s">
        <v>5630</v>
      </c>
      <c r="K60" s="82"/>
      <c r="L60" s="82"/>
      <c r="M60" s="150"/>
      <c r="N60" s="119"/>
      <c r="V60" s="151"/>
    </row>
    <row r="61" spans="1:22" ht="13.8" thickBot="1" x14ac:dyDescent="0.3">
      <c r="A61" s="842"/>
      <c r="B61" s="152"/>
      <c r="C61" s="152"/>
      <c r="D61" s="153"/>
      <c r="E61" s="154" t="s">
        <v>5605</v>
      </c>
      <c r="F61" s="155"/>
      <c r="G61" s="712"/>
      <c r="H61" s="713"/>
      <c r="I61" s="714"/>
      <c r="J61" s="149" t="s">
        <v>5631</v>
      </c>
      <c r="K61" s="82"/>
      <c r="L61" s="82"/>
      <c r="M61" s="150"/>
      <c r="N61" s="119"/>
      <c r="V61" s="151"/>
    </row>
    <row r="62" spans="1:22" ht="21.6" thickTop="1" thickBot="1" x14ac:dyDescent="0.3">
      <c r="A62" s="834">
        <f t="shared" ref="A62" si="8">A58+1</f>
        <v>12</v>
      </c>
      <c r="B62" s="553" t="s">
        <v>22</v>
      </c>
      <c r="C62" s="553" t="s">
        <v>23</v>
      </c>
      <c r="D62" s="553" t="s">
        <v>5593</v>
      </c>
      <c r="E62" s="837" t="s">
        <v>5594</v>
      </c>
      <c r="F62" s="837"/>
      <c r="G62" s="837" t="s">
        <v>17</v>
      </c>
      <c r="H62" s="771"/>
      <c r="I62" s="551"/>
      <c r="J62" s="138" t="s">
        <v>5608</v>
      </c>
      <c r="K62" s="139"/>
      <c r="L62" s="139"/>
      <c r="M62" s="140"/>
      <c r="N62" s="119"/>
      <c r="V62" s="151"/>
    </row>
    <row r="63" spans="1:22" ht="13.8" thickBot="1" x14ac:dyDescent="0.3">
      <c r="A63" s="750"/>
      <c r="B63" s="142"/>
      <c r="C63" s="142"/>
      <c r="D63" s="143"/>
      <c r="E63" s="142"/>
      <c r="F63" s="142"/>
      <c r="G63" s="726"/>
      <c r="H63" s="838"/>
      <c r="I63" s="839"/>
      <c r="J63" s="78" t="s">
        <v>5608</v>
      </c>
      <c r="K63" s="78"/>
      <c r="L63" s="78"/>
      <c r="M63" s="145"/>
      <c r="N63" s="119"/>
      <c r="V63" s="151"/>
    </row>
    <row r="64" spans="1:22" ht="21" thickBot="1" x14ac:dyDescent="0.3">
      <c r="A64" s="750"/>
      <c r="B64" s="555" t="s">
        <v>34</v>
      </c>
      <c r="C64" s="555" t="s">
        <v>35</v>
      </c>
      <c r="D64" s="555" t="s">
        <v>5600</v>
      </c>
      <c r="E64" s="840" t="s">
        <v>5601</v>
      </c>
      <c r="F64" s="840"/>
      <c r="G64" s="730"/>
      <c r="H64" s="731"/>
      <c r="I64" s="732"/>
      <c r="J64" s="149" t="s">
        <v>5630</v>
      </c>
      <c r="K64" s="82"/>
      <c r="L64" s="82"/>
      <c r="M64" s="150"/>
      <c r="N64" s="119"/>
      <c r="V64" s="151"/>
    </row>
    <row r="65" spans="1:22" ht="13.8" thickBot="1" x14ac:dyDescent="0.3">
      <c r="A65" s="842"/>
      <c r="B65" s="152"/>
      <c r="C65" s="152"/>
      <c r="D65" s="153"/>
      <c r="E65" s="154" t="s">
        <v>5605</v>
      </c>
      <c r="F65" s="155"/>
      <c r="G65" s="712"/>
      <c r="H65" s="713"/>
      <c r="I65" s="714"/>
      <c r="J65" s="149" t="s">
        <v>5631</v>
      </c>
      <c r="K65" s="82"/>
      <c r="L65" s="82"/>
      <c r="M65" s="150"/>
      <c r="N65" s="119"/>
      <c r="V65" s="151"/>
    </row>
    <row r="66" spans="1:22" ht="21.6" thickTop="1" thickBot="1" x14ac:dyDescent="0.3">
      <c r="A66" s="834">
        <f t="shared" ref="A66" si="9">A62+1</f>
        <v>13</v>
      </c>
      <c r="B66" s="553" t="s">
        <v>22</v>
      </c>
      <c r="C66" s="553" t="s">
        <v>23</v>
      </c>
      <c r="D66" s="553" t="s">
        <v>5593</v>
      </c>
      <c r="E66" s="837" t="s">
        <v>5594</v>
      </c>
      <c r="F66" s="837"/>
      <c r="G66" s="837" t="s">
        <v>17</v>
      </c>
      <c r="H66" s="771"/>
      <c r="I66" s="551"/>
      <c r="J66" s="138" t="s">
        <v>5608</v>
      </c>
      <c r="K66" s="139"/>
      <c r="L66" s="139"/>
      <c r="M66" s="140"/>
      <c r="N66" s="119"/>
      <c r="V66" s="151"/>
    </row>
    <row r="67" spans="1:22" ht="13.8" thickBot="1" x14ac:dyDescent="0.3">
      <c r="A67" s="750"/>
      <c r="B67" s="142"/>
      <c r="C67" s="142"/>
      <c r="D67" s="143"/>
      <c r="E67" s="142"/>
      <c r="F67" s="142"/>
      <c r="G67" s="726"/>
      <c r="H67" s="838"/>
      <c r="I67" s="839"/>
      <c r="J67" s="78" t="s">
        <v>5608</v>
      </c>
      <c r="K67" s="78"/>
      <c r="L67" s="78"/>
      <c r="M67" s="145"/>
      <c r="N67" s="119"/>
      <c r="V67" s="151"/>
    </row>
    <row r="68" spans="1:22" ht="21" thickBot="1" x14ac:dyDescent="0.3">
      <c r="A68" s="750"/>
      <c r="B68" s="555" t="s">
        <v>34</v>
      </c>
      <c r="C68" s="555" t="s">
        <v>35</v>
      </c>
      <c r="D68" s="555" t="s">
        <v>5600</v>
      </c>
      <c r="E68" s="840" t="s">
        <v>5601</v>
      </c>
      <c r="F68" s="840"/>
      <c r="G68" s="730"/>
      <c r="H68" s="731"/>
      <c r="I68" s="732"/>
      <c r="J68" s="149" t="s">
        <v>5630</v>
      </c>
      <c r="K68" s="82"/>
      <c r="L68" s="82"/>
      <c r="M68" s="150"/>
      <c r="N68" s="119"/>
      <c r="V68" s="151"/>
    </row>
    <row r="69" spans="1:22" ht="13.8" thickBot="1" x14ac:dyDescent="0.3">
      <c r="A69" s="842"/>
      <c r="B69" s="152"/>
      <c r="C69" s="152"/>
      <c r="D69" s="153"/>
      <c r="E69" s="154" t="s">
        <v>5605</v>
      </c>
      <c r="F69" s="155"/>
      <c r="G69" s="712"/>
      <c r="H69" s="713"/>
      <c r="I69" s="714"/>
      <c r="J69" s="149" t="s">
        <v>5631</v>
      </c>
      <c r="K69" s="82"/>
      <c r="L69" s="82"/>
      <c r="M69" s="150"/>
      <c r="N69" s="119"/>
      <c r="V69" s="151"/>
    </row>
    <row r="70" spans="1:22" ht="21.6" thickTop="1" thickBot="1" x14ac:dyDescent="0.3">
      <c r="A70" s="834">
        <f t="shared" ref="A70" si="10">A66+1</f>
        <v>14</v>
      </c>
      <c r="B70" s="553" t="s">
        <v>22</v>
      </c>
      <c r="C70" s="553" t="s">
        <v>23</v>
      </c>
      <c r="D70" s="553" t="s">
        <v>5593</v>
      </c>
      <c r="E70" s="837" t="s">
        <v>5594</v>
      </c>
      <c r="F70" s="837"/>
      <c r="G70" s="837" t="s">
        <v>17</v>
      </c>
      <c r="H70" s="771"/>
      <c r="I70" s="551"/>
      <c r="J70" s="138" t="s">
        <v>5608</v>
      </c>
      <c r="K70" s="139"/>
      <c r="L70" s="139"/>
      <c r="M70" s="140"/>
      <c r="N70" s="119"/>
      <c r="V70" s="151"/>
    </row>
    <row r="71" spans="1:22" ht="13.8" thickBot="1" x14ac:dyDescent="0.3">
      <c r="A71" s="750"/>
      <c r="B71" s="142"/>
      <c r="C71" s="142"/>
      <c r="D71" s="143"/>
      <c r="E71" s="142"/>
      <c r="F71" s="142"/>
      <c r="G71" s="726"/>
      <c r="H71" s="838"/>
      <c r="I71" s="839"/>
      <c r="J71" s="78" t="s">
        <v>5608</v>
      </c>
      <c r="K71" s="78"/>
      <c r="L71" s="78"/>
      <c r="M71" s="145"/>
      <c r="N71" s="119"/>
      <c r="V71" s="158"/>
    </row>
    <row r="72" spans="1:22" ht="21" thickBot="1" x14ac:dyDescent="0.3">
      <c r="A72" s="750"/>
      <c r="B72" s="555" t="s">
        <v>34</v>
      </c>
      <c r="C72" s="555" t="s">
        <v>35</v>
      </c>
      <c r="D72" s="555" t="s">
        <v>5600</v>
      </c>
      <c r="E72" s="840" t="s">
        <v>5601</v>
      </c>
      <c r="F72" s="840"/>
      <c r="G72" s="730"/>
      <c r="H72" s="731"/>
      <c r="I72" s="732"/>
      <c r="J72" s="149" t="s">
        <v>5630</v>
      </c>
      <c r="K72" s="82"/>
      <c r="L72" s="82"/>
      <c r="M72" s="150"/>
      <c r="N72" s="119"/>
      <c r="V72" s="151"/>
    </row>
    <row r="73" spans="1:22" ht="13.8" thickBot="1" x14ac:dyDescent="0.3">
      <c r="A73" s="842"/>
      <c r="B73" s="152"/>
      <c r="C73" s="152"/>
      <c r="D73" s="153"/>
      <c r="E73" s="154" t="s">
        <v>5605</v>
      </c>
      <c r="F73" s="155"/>
      <c r="G73" s="712"/>
      <c r="H73" s="713"/>
      <c r="I73" s="714"/>
      <c r="J73" s="149" t="s">
        <v>5631</v>
      </c>
      <c r="K73" s="82"/>
      <c r="L73" s="82"/>
      <c r="M73" s="150"/>
      <c r="N73" s="119"/>
      <c r="V73" s="151"/>
    </row>
    <row r="74" spans="1:22" ht="21.6" thickTop="1" thickBot="1" x14ac:dyDescent="0.3">
      <c r="A74" s="834">
        <f t="shared" ref="A74" si="11">A70+1</f>
        <v>15</v>
      </c>
      <c r="B74" s="553" t="s">
        <v>22</v>
      </c>
      <c r="C74" s="553" t="s">
        <v>23</v>
      </c>
      <c r="D74" s="553" t="s">
        <v>5593</v>
      </c>
      <c r="E74" s="837" t="s">
        <v>5594</v>
      </c>
      <c r="F74" s="837"/>
      <c r="G74" s="837" t="s">
        <v>17</v>
      </c>
      <c r="H74" s="771"/>
      <c r="I74" s="551"/>
      <c r="J74" s="138" t="s">
        <v>5608</v>
      </c>
      <c r="K74" s="139"/>
      <c r="L74" s="139"/>
      <c r="M74" s="140"/>
      <c r="N74" s="119"/>
      <c r="V74" s="151"/>
    </row>
    <row r="75" spans="1:22" ht="13.8" thickBot="1" x14ac:dyDescent="0.3">
      <c r="A75" s="750"/>
      <c r="B75" s="142"/>
      <c r="C75" s="142"/>
      <c r="D75" s="143"/>
      <c r="E75" s="142"/>
      <c r="F75" s="142"/>
      <c r="G75" s="726"/>
      <c r="H75" s="838"/>
      <c r="I75" s="839"/>
      <c r="J75" s="78" t="s">
        <v>5608</v>
      </c>
      <c r="K75" s="78"/>
      <c r="L75" s="78"/>
      <c r="M75" s="145"/>
      <c r="N75" s="119"/>
      <c r="V75" s="151"/>
    </row>
    <row r="76" spans="1:22" ht="21" thickBot="1" x14ac:dyDescent="0.3">
      <c r="A76" s="750"/>
      <c r="B76" s="555" t="s">
        <v>34</v>
      </c>
      <c r="C76" s="555" t="s">
        <v>35</v>
      </c>
      <c r="D76" s="555" t="s">
        <v>5600</v>
      </c>
      <c r="E76" s="840" t="s">
        <v>5601</v>
      </c>
      <c r="F76" s="840"/>
      <c r="G76" s="730"/>
      <c r="H76" s="731"/>
      <c r="I76" s="732"/>
      <c r="J76" s="149" t="s">
        <v>5630</v>
      </c>
      <c r="K76" s="82"/>
      <c r="L76" s="82"/>
      <c r="M76" s="150"/>
      <c r="N76" s="119"/>
      <c r="V76" s="151"/>
    </row>
    <row r="77" spans="1:22" ht="13.8" thickBot="1" x14ac:dyDescent="0.3">
      <c r="A77" s="842"/>
      <c r="B77" s="152"/>
      <c r="C77" s="152"/>
      <c r="D77" s="153"/>
      <c r="E77" s="154" t="s">
        <v>5605</v>
      </c>
      <c r="F77" s="155"/>
      <c r="G77" s="712"/>
      <c r="H77" s="713"/>
      <c r="I77" s="714"/>
      <c r="J77" s="149" t="s">
        <v>5631</v>
      </c>
      <c r="K77" s="82"/>
      <c r="L77" s="82"/>
      <c r="M77" s="150"/>
      <c r="N77" s="119"/>
      <c r="V77" s="151"/>
    </row>
    <row r="78" spans="1:22" ht="21.6" thickTop="1" thickBot="1" x14ac:dyDescent="0.3">
      <c r="A78" s="834">
        <f t="shared" ref="A78" si="12">A74+1</f>
        <v>16</v>
      </c>
      <c r="B78" s="553" t="s">
        <v>22</v>
      </c>
      <c r="C78" s="553" t="s">
        <v>23</v>
      </c>
      <c r="D78" s="553" t="s">
        <v>5593</v>
      </c>
      <c r="E78" s="837" t="s">
        <v>5594</v>
      </c>
      <c r="F78" s="837"/>
      <c r="G78" s="837" t="s">
        <v>17</v>
      </c>
      <c r="H78" s="771"/>
      <c r="I78" s="551"/>
      <c r="J78" s="138" t="s">
        <v>5608</v>
      </c>
      <c r="K78" s="139"/>
      <c r="L78" s="139"/>
      <c r="M78" s="140"/>
      <c r="N78" s="119"/>
      <c r="V78" s="151"/>
    </row>
    <row r="79" spans="1:22" ht="13.8" thickBot="1" x14ac:dyDescent="0.3">
      <c r="A79" s="750"/>
      <c r="B79" s="142"/>
      <c r="C79" s="142"/>
      <c r="D79" s="143"/>
      <c r="E79" s="142"/>
      <c r="F79" s="142"/>
      <c r="G79" s="726"/>
      <c r="H79" s="838"/>
      <c r="I79" s="839"/>
      <c r="J79" s="78" t="s">
        <v>5608</v>
      </c>
      <c r="K79" s="78"/>
      <c r="L79" s="78"/>
      <c r="M79" s="145"/>
      <c r="N79" s="119"/>
      <c r="V79" s="151"/>
    </row>
    <row r="80" spans="1:22" ht="21" thickBot="1" x14ac:dyDescent="0.3">
      <c r="A80" s="750"/>
      <c r="B80" s="555" t="s">
        <v>34</v>
      </c>
      <c r="C80" s="555" t="s">
        <v>35</v>
      </c>
      <c r="D80" s="555" t="s">
        <v>5600</v>
      </c>
      <c r="E80" s="840" t="s">
        <v>5601</v>
      </c>
      <c r="F80" s="840"/>
      <c r="G80" s="730"/>
      <c r="H80" s="731"/>
      <c r="I80" s="732"/>
      <c r="J80" s="149" t="s">
        <v>5630</v>
      </c>
      <c r="K80" s="82"/>
      <c r="L80" s="82"/>
      <c r="M80" s="150"/>
      <c r="N80" s="119"/>
      <c r="V80" s="151"/>
    </row>
    <row r="81" spans="1:22" ht="13.8" thickBot="1" x14ac:dyDescent="0.3">
      <c r="A81" s="842"/>
      <c r="B81" s="152"/>
      <c r="C81" s="152"/>
      <c r="D81" s="153"/>
      <c r="E81" s="154" t="s">
        <v>5605</v>
      </c>
      <c r="F81" s="155"/>
      <c r="G81" s="712"/>
      <c r="H81" s="713"/>
      <c r="I81" s="714"/>
      <c r="J81" s="149" t="s">
        <v>5631</v>
      </c>
      <c r="K81" s="82"/>
      <c r="L81" s="82"/>
      <c r="M81" s="150"/>
      <c r="N81" s="119"/>
      <c r="V81" s="151"/>
    </row>
    <row r="82" spans="1:22" ht="21.6" thickTop="1" thickBot="1" x14ac:dyDescent="0.3">
      <c r="A82" s="834">
        <f t="shared" ref="A82" si="13">A78+1</f>
        <v>17</v>
      </c>
      <c r="B82" s="553" t="s">
        <v>22</v>
      </c>
      <c r="C82" s="553" t="s">
        <v>23</v>
      </c>
      <c r="D82" s="553" t="s">
        <v>5593</v>
      </c>
      <c r="E82" s="837" t="s">
        <v>5594</v>
      </c>
      <c r="F82" s="837"/>
      <c r="G82" s="837" t="s">
        <v>17</v>
      </c>
      <c r="H82" s="771"/>
      <c r="I82" s="551"/>
      <c r="J82" s="138" t="s">
        <v>5608</v>
      </c>
      <c r="K82" s="139"/>
      <c r="L82" s="139"/>
      <c r="M82" s="140"/>
      <c r="N82" s="119"/>
      <c r="V82" s="151"/>
    </row>
    <row r="83" spans="1:22" ht="13.8" thickBot="1" x14ac:dyDescent="0.3">
      <c r="A83" s="750"/>
      <c r="B83" s="142"/>
      <c r="C83" s="142"/>
      <c r="D83" s="143"/>
      <c r="E83" s="142"/>
      <c r="F83" s="142"/>
      <c r="G83" s="726"/>
      <c r="H83" s="838"/>
      <c r="I83" s="839"/>
      <c r="J83" s="78" t="s">
        <v>5608</v>
      </c>
      <c r="K83" s="78"/>
      <c r="L83" s="78"/>
      <c r="M83" s="145"/>
      <c r="N83" s="119"/>
      <c r="V83" s="151"/>
    </row>
    <row r="84" spans="1:22" ht="21" thickBot="1" x14ac:dyDescent="0.3">
      <c r="A84" s="750"/>
      <c r="B84" s="555" t="s">
        <v>34</v>
      </c>
      <c r="C84" s="555" t="s">
        <v>35</v>
      </c>
      <c r="D84" s="555" t="s">
        <v>5600</v>
      </c>
      <c r="E84" s="840" t="s">
        <v>5601</v>
      </c>
      <c r="F84" s="840"/>
      <c r="G84" s="730"/>
      <c r="H84" s="731"/>
      <c r="I84" s="732"/>
      <c r="J84" s="149" t="s">
        <v>5630</v>
      </c>
      <c r="K84" s="82"/>
      <c r="L84" s="82"/>
      <c r="M84" s="150"/>
      <c r="N84" s="119"/>
      <c r="V84" s="151"/>
    </row>
    <row r="85" spans="1:22" ht="13.8" thickBot="1" x14ac:dyDescent="0.3">
      <c r="A85" s="842"/>
      <c r="B85" s="152"/>
      <c r="C85" s="152"/>
      <c r="D85" s="153"/>
      <c r="E85" s="154" t="s">
        <v>5605</v>
      </c>
      <c r="F85" s="155"/>
      <c r="G85" s="712"/>
      <c r="H85" s="713"/>
      <c r="I85" s="714"/>
      <c r="J85" s="149" t="s">
        <v>5631</v>
      </c>
      <c r="K85" s="82"/>
      <c r="L85" s="82"/>
      <c r="M85" s="150"/>
      <c r="N85" s="119"/>
      <c r="V85" s="151"/>
    </row>
    <row r="86" spans="1:22" ht="21.6" thickTop="1" thickBot="1" x14ac:dyDescent="0.3">
      <c r="A86" s="834">
        <f t="shared" ref="A86" si="14">A82+1</f>
        <v>18</v>
      </c>
      <c r="B86" s="553" t="s">
        <v>22</v>
      </c>
      <c r="C86" s="553" t="s">
        <v>23</v>
      </c>
      <c r="D86" s="553" t="s">
        <v>5593</v>
      </c>
      <c r="E86" s="837" t="s">
        <v>5594</v>
      </c>
      <c r="F86" s="837"/>
      <c r="G86" s="837" t="s">
        <v>17</v>
      </c>
      <c r="H86" s="771"/>
      <c r="I86" s="551"/>
      <c r="J86" s="138" t="s">
        <v>5608</v>
      </c>
      <c r="K86" s="139"/>
      <c r="L86" s="139"/>
      <c r="M86" s="140"/>
      <c r="N86" s="119"/>
      <c r="V86" s="151"/>
    </row>
    <row r="87" spans="1:22" ht="13.8" thickBot="1" x14ac:dyDescent="0.3">
      <c r="A87" s="750"/>
      <c r="B87" s="142"/>
      <c r="C87" s="142"/>
      <c r="D87" s="143"/>
      <c r="E87" s="142"/>
      <c r="F87" s="142"/>
      <c r="G87" s="726"/>
      <c r="H87" s="838"/>
      <c r="I87" s="839"/>
      <c r="J87" s="78" t="s">
        <v>5608</v>
      </c>
      <c r="K87" s="78"/>
      <c r="L87" s="78"/>
      <c r="M87" s="145"/>
      <c r="N87" s="119"/>
      <c r="V87" s="151"/>
    </row>
    <row r="88" spans="1:22" ht="21" thickBot="1" x14ac:dyDescent="0.3">
      <c r="A88" s="750"/>
      <c r="B88" s="555" t="s">
        <v>34</v>
      </c>
      <c r="C88" s="555" t="s">
        <v>35</v>
      </c>
      <c r="D88" s="555" t="s">
        <v>5600</v>
      </c>
      <c r="E88" s="840" t="s">
        <v>5601</v>
      </c>
      <c r="F88" s="840"/>
      <c r="G88" s="730"/>
      <c r="H88" s="731"/>
      <c r="I88" s="732"/>
      <c r="J88" s="149" t="s">
        <v>5630</v>
      </c>
      <c r="K88" s="82"/>
      <c r="L88" s="82"/>
      <c r="M88" s="150"/>
      <c r="N88" s="119"/>
      <c r="V88" s="151"/>
    </row>
    <row r="89" spans="1:22" ht="13.8" thickBot="1" x14ac:dyDescent="0.3">
      <c r="A89" s="842"/>
      <c r="B89" s="152"/>
      <c r="C89" s="152"/>
      <c r="D89" s="153"/>
      <c r="E89" s="154" t="s">
        <v>5605</v>
      </c>
      <c r="F89" s="155"/>
      <c r="G89" s="712"/>
      <c r="H89" s="713"/>
      <c r="I89" s="714"/>
      <c r="J89" s="149" t="s">
        <v>5631</v>
      </c>
      <c r="K89" s="82"/>
      <c r="L89" s="82"/>
      <c r="M89" s="150"/>
      <c r="N89" s="119"/>
      <c r="V89" s="151"/>
    </row>
    <row r="90" spans="1:22" ht="21.6" thickTop="1" thickBot="1" x14ac:dyDescent="0.3">
      <c r="A90" s="834">
        <f t="shared" ref="A90" si="15">A86+1</f>
        <v>19</v>
      </c>
      <c r="B90" s="553" t="s">
        <v>22</v>
      </c>
      <c r="C90" s="553" t="s">
        <v>23</v>
      </c>
      <c r="D90" s="553" t="s">
        <v>5593</v>
      </c>
      <c r="E90" s="837" t="s">
        <v>5594</v>
      </c>
      <c r="F90" s="837"/>
      <c r="G90" s="837" t="s">
        <v>17</v>
      </c>
      <c r="H90" s="771"/>
      <c r="I90" s="551"/>
      <c r="J90" s="138" t="s">
        <v>5608</v>
      </c>
      <c r="K90" s="139"/>
      <c r="L90" s="139"/>
      <c r="M90" s="140"/>
      <c r="N90" s="119"/>
      <c r="V90" s="151"/>
    </row>
    <row r="91" spans="1:22" ht="13.8" thickBot="1" x14ac:dyDescent="0.3">
      <c r="A91" s="750"/>
      <c r="B91" s="142"/>
      <c r="C91" s="142"/>
      <c r="D91" s="143"/>
      <c r="E91" s="142"/>
      <c r="F91" s="142"/>
      <c r="G91" s="726"/>
      <c r="H91" s="838"/>
      <c r="I91" s="839"/>
      <c r="J91" s="78" t="s">
        <v>5608</v>
      </c>
      <c r="K91" s="78"/>
      <c r="L91" s="78"/>
      <c r="M91" s="145"/>
      <c r="N91" s="119"/>
      <c r="V91" s="151"/>
    </row>
    <row r="92" spans="1:22" ht="21" thickBot="1" x14ac:dyDescent="0.3">
      <c r="A92" s="750"/>
      <c r="B92" s="555" t="s">
        <v>34</v>
      </c>
      <c r="C92" s="555" t="s">
        <v>35</v>
      </c>
      <c r="D92" s="555" t="s">
        <v>5600</v>
      </c>
      <c r="E92" s="840" t="s">
        <v>5601</v>
      </c>
      <c r="F92" s="840"/>
      <c r="G92" s="730"/>
      <c r="H92" s="731"/>
      <c r="I92" s="732"/>
      <c r="J92" s="149" t="s">
        <v>5630</v>
      </c>
      <c r="K92" s="82"/>
      <c r="L92" s="82"/>
      <c r="M92" s="150"/>
      <c r="N92" s="119"/>
      <c r="V92" s="151"/>
    </row>
    <row r="93" spans="1:22" ht="13.8" thickBot="1" x14ac:dyDescent="0.3">
      <c r="A93" s="842"/>
      <c r="B93" s="152"/>
      <c r="C93" s="152"/>
      <c r="D93" s="153"/>
      <c r="E93" s="154" t="s">
        <v>5605</v>
      </c>
      <c r="F93" s="155"/>
      <c r="G93" s="712"/>
      <c r="H93" s="713"/>
      <c r="I93" s="714"/>
      <c r="J93" s="149" t="s">
        <v>5631</v>
      </c>
      <c r="K93" s="82"/>
      <c r="L93" s="82"/>
      <c r="M93" s="150"/>
      <c r="N93" s="119"/>
      <c r="V93" s="151"/>
    </row>
    <row r="94" spans="1:22" ht="21.6" thickTop="1" thickBot="1" x14ac:dyDescent="0.3">
      <c r="A94" s="834">
        <f t="shared" ref="A94" si="16">A90+1</f>
        <v>20</v>
      </c>
      <c r="B94" s="553" t="s">
        <v>22</v>
      </c>
      <c r="C94" s="553" t="s">
        <v>23</v>
      </c>
      <c r="D94" s="553" t="s">
        <v>5593</v>
      </c>
      <c r="E94" s="837" t="s">
        <v>5594</v>
      </c>
      <c r="F94" s="837"/>
      <c r="G94" s="837" t="s">
        <v>17</v>
      </c>
      <c r="H94" s="771"/>
      <c r="I94" s="551"/>
      <c r="J94" s="138" t="s">
        <v>5608</v>
      </c>
      <c r="K94" s="139"/>
      <c r="L94" s="139"/>
      <c r="M94" s="140"/>
      <c r="N94" s="119"/>
      <c r="V94" s="151"/>
    </row>
    <row r="95" spans="1:22" ht="13.8" thickBot="1" x14ac:dyDescent="0.3">
      <c r="A95" s="750"/>
      <c r="B95" s="142"/>
      <c r="C95" s="142"/>
      <c r="D95" s="143"/>
      <c r="E95" s="142"/>
      <c r="F95" s="142"/>
      <c r="G95" s="726"/>
      <c r="H95" s="838"/>
      <c r="I95" s="839"/>
      <c r="J95" s="78" t="s">
        <v>5608</v>
      </c>
      <c r="K95" s="78"/>
      <c r="L95" s="78"/>
      <c r="M95" s="145"/>
      <c r="N95" s="119"/>
      <c r="V95" s="151"/>
    </row>
    <row r="96" spans="1:22" ht="21" thickBot="1" x14ac:dyDescent="0.3">
      <c r="A96" s="750"/>
      <c r="B96" s="555" t="s">
        <v>34</v>
      </c>
      <c r="C96" s="555" t="s">
        <v>35</v>
      </c>
      <c r="D96" s="555" t="s">
        <v>5600</v>
      </c>
      <c r="E96" s="840" t="s">
        <v>5601</v>
      </c>
      <c r="F96" s="840"/>
      <c r="G96" s="730"/>
      <c r="H96" s="731"/>
      <c r="I96" s="732"/>
      <c r="J96" s="149" t="s">
        <v>5630</v>
      </c>
      <c r="K96" s="82"/>
      <c r="L96" s="82"/>
      <c r="M96" s="150"/>
      <c r="N96" s="119"/>
      <c r="V96" s="151"/>
    </row>
    <row r="97" spans="1:22" ht="13.8" thickBot="1" x14ac:dyDescent="0.3">
      <c r="A97" s="842"/>
      <c r="B97" s="152"/>
      <c r="C97" s="152"/>
      <c r="D97" s="153"/>
      <c r="E97" s="154" t="s">
        <v>5605</v>
      </c>
      <c r="F97" s="155"/>
      <c r="G97" s="712"/>
      <c r="H97" s="713"/>
      <c r="I97" s="714"/>
      <c r="J97" s="149" t="s">
        <v>5631</v>
      </c>
      <c r="K97" s="82"/>
      <c r="L97" s="82"/>
      <c r="M97" s="150"/>
      <c r="N97" s="119"/>
      <c r="V97" s="151"/>
    </row>
    <row r="98" spans="1:22" ht="21.6" thickTop="1" thickBot="1" x14ac:dyDescent="0.3">
      <c r="A98" s="834">
        <f t="shared" ref="A98" si="17">A94+1</f>
        <v>21</v>
      </c>
      <c r="B98" s="553" t="s">
        <v>22</v>
      </c>
      <c r="C98" s="553" t="s">
        <v>23</v>
      </c>
      <c r="D98" s="553" t="s">
        <v>5593</v>
      </c>
      <c r="E98" s="837" t="s">
        <v>5594</v>
      </c>
      <c r="F98" s="837"/>
      <c r="G98" s="837" t="s">
        <v>17</v>
      </c>
      <c r="H98" s="771"/>
      <c r="I98" s="551"/>
      <c r="J98" s="138" t="s">
        <v>5608</v>
      </c>
      <c r="K98" s="139"/>
      <c r="L98" s="139"/>
      <c r="M98" s="140"/>
      <c r="N98" s="119"/>
      <c r="V98" s="151"/>
    </row>
    <row r="99" spans="1:22" ht="13.8" thickBot="1" x14ac:dyDescent="0.3">
      <c r="A99" s="750"/>
      <c r="B99" s="142"/>
      <c r="C99" s="142"/>
      <c r="D99" s="143"/>
      <c r="E99" s="142"/>
      <c r="F99" s="142"/>
      <c r="G99" s="726"/>
      <c r="H99" s="838"/>
      <c r="I99" s="839"/>
      <c r="J99" s="78" t="s">
        <v>5608</v>
      </c>
      <c r="K99" s="78"/>
      <c r="L99" s="78"/>
      <c r="M99" s="145"/>
      <c r="N99" s="119"/>
      <c r="V99" s="151"/>
    </row>
    <row r="100" spans="1:22" ht="21" thickBot="1" x14ac:dyDescent="0.3">
      <c r="A100" s="750"/>
      <c r="B100" s="555" t="s">
        <v>34</v>
      </c>
      <c r="C100" s="555" t="s">
        <v>35</v>
      </c>
      <c r="D100" s="555" t="s">
        <v>5600</v>
      </c>
      <c r="E100" s="840" t="s">
        <v>5601</v>
      </c>
      <c r="F100" s="840"/>
      <c r="G100" s="730"/>
      <c r="H100" s="731"/>
      <c r="I100" s="732"/>
      <c r="J100" s="149" t="s">
        <v>5630</v>
      </c>
      <c r="K100" s="82"/>
      <c r="L100" s="82"/>
      <c r="M100" s="150"/>
      <c r="N100" s="119"/>
      <c r="V100" s="151"/>
    </row>
    <row r="101" spans="1:22" ht="13.8" thickBot="1" x14ac:dyDescent="0.3">
      <c r="A101" s="842"/>
      <c r="B101" s="152"/>
      <c r="C101" s="152"/>
      <c r="D101" s="153"/>
      <c r="E101" s="154" t="s">
        <v>5605</v>
      </c>
      <c r="F101" s="155"/>
      <c r="G101" s="712"/>
      <c r="H101" s="713"/>
      <c r="I101" s="714"/>
      <c r="J101" s="149" t="s">
        <v>5631</v>
      </c>
      <c r="K101" s="82"/>
      <c r="L101" s="82"/>
      <c r="M101" s="150"/>
      <c r="N101" s="119"/>
      <c r="V101" s="151"/>
    </row>
    <row r="102" spans="1:22" ht="21.6" thickTop="1" thickBot="1" x14ac:dyDescent="0.3">
      <c r="A102" s="834">
        <f t="shared" ref="A102" si="18">A98+1</f>
        <v>22</v>
      </c>
      <c r="B102" s="553" t="s">
        <v>22</v>
      </c>
      <c r="C102" s="553" t="s">
        <v>23</v>
      </c>
      <c r="D102" s="553" t="s">
        <v>5593</v>
      </c>
      <c r="E102" s="837" t="s">
        <v>5594</v>
      </c>
      <c r="F102" s="837"/>
      <c r="G102" s="837" t="s">
        <v>17</v>
      </c>
      <c r="H102" s="771"/>
      <c r="I102" s="551"/>
      <c r="J102" s="138" t="s">
        <v>5608</v>
      </c>
      <c r="K102" s="139"/>
      <c r="L102" s="139"/>
      <c r="M102" s="140"/>
      <c r="N102" s="119"/>
      <c r="V102" s="151"/>
    </row>
    <row r="103" spans="1:22" ht="13.8" thickBot="1" x14ac:dyDescent="0.3">
      <c r="A103" s="750"/>
      <c r="B103" s="142"/>
      <c r="C103" s="142"/>
      <c r="D103" s="143"/>
      <c r="E103" s="142"/>
      <c r="F103" s="142"/>
      <c r="G103" s="726"/>
      <c r="H103" s="838"/>
      <c r="I103" s="839"/>
      <c r="J103" s="78" t="s">
        <v>5608</v>
      </c>
      <c r="K103" s="78"/>
      <c r="L103" s="78"/>
      <c r="M103" s="145"/>
      <c r="N103" s="119"/>
      <c r="V103" s="151"/>
    </row>
    <row r="104" spans="1:22" ht="21" thickBot="1" x14ac:dyDescent="0.3">
      <c r="A104" s="750"/>
      <c r="B104" s="555" t="s">
        <v>34</v>
      </c>
      <c r="C104" s="555" t="s">
        <v>35</v>
      </c>
      <c r="D104" s="555" t="s">
        <v>5600</v>
      </c>
      <c r="E104" s="840" t="s">
        <v>5601</v>
      </c>
      <c r="F104" s="840"/>
      <c r="G104" s="730"/>
      <c r="H104" s="731"/>
      <c r="I104" s="732"/>
      <c r="J104" s="149" t="s">
        <v>5630</v>
      </c>
      <c r="K104" s="82"/>
      <c r="L104" s="82"/>
      <c r="M104" s="150"/>
      <c r="N104" s="119"/>
      <c r="V104" s="151"/>
    </row>
    <row r="105" spans="1:22" ht="13.8" thickBot="1" x14ac:dyDescent="0.3">
      <c r="A105" s="842"/>
      <c r="B105" s="152"/>
      <c r="C105" s="152"/>
      <c r="D105" s="153"/>
      <c r="E105" s="154" t="s">
        <v>5605</v>
      </c>
      <c r="F105" s="155"/>
      <c r="G105" s="712"/>
      <c r="H105" s="713"/>
      <c r="I105" s="714"/>
      <c r="J105" s="149" t="s">
        <v>5631</v>
      </c>
      <c r="K105" s="82"/>
      <c r="L105" s="82"/>
      <c r="M105" s="150"/>
      <c r="N105" s="119"/>
      <c r="V105" s="151"/>
    </row>
    <row r="106" spans="1:22" ht="21.6" thickTop="1" thickBot="1" x14ac:dyDescent="0.3">
      <c r="A106" s="834">
        <f t="shared" ref="A106" si="19">A102+1</f>
        <v>23</v>
      </c>
      <c r="B106" s="553" t="s">
        <v>22</v>
      </c>
      <c r="C106" s="553" t="s">
        <v>23</v>
      </c>
      <c r="D106" s="553" t="s">
        <v>5593</v>
      </c>
      <c r="E106" s="837" t="s">
        <v>5594</v>
      </c>
      <c r="F106" s="837"/>
      <c r="G106" s="837" t="s">
        <v>17</v>
      </c>
      <c r="H106" s="771"/>
      <c r="I106" s="551"/>
      <c r="J106" s="138" t="s">
        <v>5608</v>
      </c>
      <c r="K106" s="139"/>
      <c r="L106" s="139"/>
      <c r="M106" s="140"/>
      <c r="N106" s="119"/>
      <c r="V106" s="151"/>
    </row>
    <row r="107" spans="1:22" ht="13.8" thickBot="1" x14ac:dyDescent="0.3">
      <c r="A107" s="750"/>
      <c r="B107" s="142"/>
      <c r="C107" s="142"/>
      <c r="D107" s="143"/>
      <c r="E107" s="142"/>
      <c r="F107" s="142"/>
      <c r="G107" s="726"/>
      <c r="H107" s="838"/>
      <c r="I107" s="839"/>
      <c r="J107" s="78" t="s">
        <v>5608</v>
      </c>
      <c r="K107" s="78"/>
      <c r="L107" s="78"/>
      <c r="M107" s="145"/>
      <c r="N107" s="119"/>
      <c r="V107" s="151"/>
    </row>
    <row r="108" spans="1:22" ht="21" thickBot="1" x14ac:dyDescent="0.3">
      <c r="A108" s="750"/>
      <c r="B108" s="555" t="s">
        <v>34</v>
      </c>
      <c r="C108" s="555" t="s">
        <v>35</v>
      </c>
      <c r="D108" s="555" t="s">
        <v>5600</v>
      </c>
      <c r="E108" s="840" t="s">
        <v>5601</v>
      </c>
      <c r="F108" s="840"/>
      <c r="G108" s="730"/>
      <c r="H108" s="731"/>
      <c r="I108" s="732"/>
      <c r="J108" s="149" t="s">
        <v>5630</v>
      </c>
      <c r="K108" s="82"/>
      <c r="L108" s="82"/>
      <c r="M108" s="150"/>
      <c r="N108" s="119"/>
      <c r="V108" s="151"/>
    </row>
    <row r="109" spans="1:22" ht="13.8" thickBot="1" x14ac:dyDescent="0.3">
      <c r="A109" s="842"/>
      <c r="B109" s="152"/>
      <c r="C109" s="152"/>
      <c r="D109" s="153"/>
      <c r="E109" s="154" t="s">
        <v>5605</v>
      </c>
      <c r="F109" s="155"/>
      <c r="G109" s="712"/>
      <c r="H109" s="713"/>
      <c r="I109" s="714"/>
      <c r="J109" s="149" t="s">
        <v>5631</v>
      </c>
      <c r="K109" s="82"/>
      <c r="L109" s="82"/>
      <c r="M109" s="150"/>
      <c r="N109" s="119"/>
      <c r="V109" s="151"/>
    </row>
    <row r="110" spans="1:22" ht="21.6" thickTop="1" thickBot="1" x14ac:dyDescent="0.3">
      <c r="A110" s="834">
        <f t="shared" ref="A110" si="20">A106+1</f>
        <v>24</v>
      </c>
      <c r="B110" s="553" t="s">
        <v>22</v>
      </c>
      <c r="C110" s="553" t="s">
        <v>23</v>
      </c>
      <c r="D110" s="553" t="s">
        <v>5593</v>
      </c>
      <c r="E110" s="837" t="s">
        <v>5594</v>
      </c>
      <c r="F110" s="837"/>
      <c r="G110" s="837" t="s">
        <v>17</v>
      </c>
      <c r="H110" s="771"/>
      <c r="I110" s="551"/>
      <c r="J110" s="138" t="s">
        <v>5608</v>
      </c>
      <c r="K110" s="139"/>
      <c r="L110" s="139"/>
      <c r="M110" s="140"/>
      <c r="N110" s="119"/>
      <c r="V110" s="151"/>
    </row>
    <row r="111" spans="1:22" ht="13.8" thickBot="1" x14ac:dyDescent="0.3">
      <c r="A111" s="750"/>
      <c r="B111" s="142"/>
      <c r="C111" s="142"/>
      <c r="D111" s="143"/>
      <c r="E111" s="142"/>
      <c r="F111" s="142"/>
      <c r="G111" s="726"/>
      <c r="H111" s="838"/>
      <c r="I111" s="839"/>
      <c r="J111" s="78" t="s">
        <v>5608</v>
      </c>
      <c r="K111" s="78"/>
      <c r="L111" s="78"/>
      <c r="M111" s="145"/>
      <c r="N111" s="119"/>
      <c r="V111" s="151"/>
    </row>
    <row r="112" spans="1:22" ht="21" thickBot="1" x14ac:dyDescent="0.3">
      <c r="A112" s="750"/>
      <c r="B112" s="555" t="s">
        <v>34</v>
      </c>
      <c r="C112" s="555" t="s">
        <v>35</v>
      </c>
      <c r="D112" s="555" t="s">
        <v>5600</v>
      </c>
      <c r="E112" s="840" t="s">
        <v>5601</v>
      </c>
      <c r="F112" s="840"/>
      <c r="G112" s="730"/>
      <c r="H112" s="731"/>
      <c r="I112" s="732"/>
      <c r="J112" s="149" t="s">
        <v>5630</v>
      </c>
      <c r="K112" s="82"/>
      <c r="L112" s="82"/>
      <c r="M112" s="150"/>
      <c r="N112" s="119"/>
      <c r="V112" s="151"/>
    </row>
    <row r="113" spans="1:22" ht="13.8" thickBot="1" x14ac:dyDescent="0.3">
      <c r="A113" s="842"/>
      <c r="B113" s="152"/>
      <c r="C113" s="152"/>
      <c r="D113" s="153"/>
      <c r="E113" s="154" t="s">
        <v>5605</v>
      </c>
      <c r="F113" s="155"/>
      <c r="G113" s="712"/>
      <c r="H113" s="713"/>
      <c r="I113" s="714"/>
      <c r="J113" s="149" t="s">
        <v>5631</v>
      </c>
      <c r="K113" s="82"/>
      <c r="L113" s="82"/>
      <c r="M113" s="150"/>
      <c r="N113" s="119"/>
      <c r="V113" s="151"/>
    </row>
    <row r="114" spans="1:22" ht="21.6" thickTop="1" thickBot="1" x14ac:dyDescent="0.3">
      <c r="A114" s="834">
        <f t="shared" ref="A114" si="21">A110+1</f>
        <v>25</v>
      </c>
      <c r="B114" s="553" t="s">
        <v>22</v>
      </c>
      <c r="C114" s="553" t="s">
        <v>23</v>
      </c>
      <c r="D114" s="553" t="s">
        <v>5593</v>
      </c>
      <c r="E114" s="837" t="s">
        <v>5594</v>
      </c>
      <c r="F114" s="837"/>
      <c r="G114" s="837" t="s">
        <v>17</v>
      </c>
      <c r="H114" s="771"/>
      <c r="I114" s="551"/>
      <c r="J114" s="138" t="s">
        <v>5608</v>
      </c>
      <c r="K114" s="139"/>
      <c r="L114" s="139"/>
      <c r="M114" s="140"/>
      <c r="N114" s="119"/>
      <c r="V114" s="151"/>
    </row>
    <row r="115" spans="1:22" ht="13.8" thickBot="1" x14ac:dyDescent="0.3">
      <c r="A115" s="750"/>
      <c r="B115" s="142"/>
      <c r="C115" s="142"/>
      <c r="D115" s="143"/>
      <c r="E115" s="142"/>
      <c r="F115" s="142"/>
      <c r="G115" s="726"/>
      <c r="H115" s="838"/>
      <c r="I115" s="839"/>
      <c r="J115" s="78" t="s">
        <v>5608</v>
      </c>
      <c r="K115" s="78"/>
      <c r="L115" s="78"/>
      <c r="M115" s="145"/>
      <c r="N115" s="119"/>
      <c r="V115" s="151"/>
    </row>
    <row r="116" spans="1:22" ht="21" thickBot="1" x14ac:dyDescent="0.3">
      <c r="A116" s="750"/>
      <c r="B116" s="555" t="s">
        <v>34</v>
      </c>
      <c r="C116" s="555" t="s">
        <v>35</v>
      </c>
      <c r="D116" s="555" t="s">
        <v>5600</v>
      </c>
      <c r="E116" s="840" t="s">
        <v>5601</v>
      </c>
      <c r="F116" s="840"/>
      <c r="G116" s="730"/>
      <c r="H116" s="731"/>
      <c r="I116" s="732"/>
      <c r="J116" s="149" t="s">
        <v>5630</v>
      </c>
      <c r="K116" s="82"/>
      <c r="L116" s="82"/>
      <c r="M116" s="150"/>
      <c r="N116" s="119"/>
      <c r="V116" s="151"/>
    </row>
    <row r="117" spans="1:22" ht="13.8" thickBot="1" x14ac:dyDescent="0.3">
      <c r="A117" s="842"/>
      <c r="B117" s="152"/>
      <c r="C117" s="152"/>
      <c r="D117" s="153"/>
      <c r="E117" s="154" t="s">
        <v>5605</v>
      </c>
      <c r="F117" s="155"/>
      <c r="G117" s="712"/>
      <c r="H117" s="713"/>
      <c r="I117" s="714"/>
      <c r="J117" s="149" t="s">
        <v>5631</v>
      </c>
      <c r="K117" s="82"/>
      <c r="L117" s="82"/>
      <c r="M117" s="150"/>
      <c r="N117" s="119"/>
      <c r="V117" s="151"/>
    </row>
    <row r="118" spans="1:22" ht="21.6" thickTop="1" thickBot="1" x14ac:dyDescent="0.3">
      <c r="A118" s="834">
        <f t="shared" ref="A118" si="22">A114+1</f>
        <v>26</v>
      </c>
      <c r="B118" s="553" t="s">
        <v>22</v>
      </c>
      <c r="C118" s="553" t="s">
        <v>23</v>
      </c>
      <c r="D118" s="553" t="s">
        <v>5593</v>
      </c>
      <c r="E118" s="837" t="s">
        <v>5594</v>
      </c>
      <c r="F118" s="837"/>
      <c r="G118" s="837" t="s">
        <v>17</v>
      </c>
      <c r="H118" s="771"/>
      <c r="I118" s="551"/>
      <c r="J118" s="138" t="s">
        <v>5608</v>
      </c>
      <c r="K118" s="139"/>
      <c r="L118" s="139"/>
      <c r="M118" s="140"/>
      <c r="N118" s="119"/>
      <c r="V118" s="151"/>
    </row>
    <row r="119" spans="1:22" ht="13.8" thickBot="1" x14ac:dyDescent="0.3">
      <c r="A119" s="750"/>
      <c r="B119" s="142"/>
      <c r="C119" s="142"/>
      <c r="D119" s="143"/>
      <c r="E119" s="142"/>
      <c r="F119" s="142"/>
      <c r="G119" s="726"/>
      <c r="H119" s="838"/>
      <c r="I119" s="839"/>
      <c r="J119" s="78" t="s">
        <v>5608</v>
      </c>
      <c r="K119" s="78"/>
      <c r="L119" s="78"/>
      <c r="M119" s="145"/>
      <c r="N119" s="119"/>
      <c r="V119" s="151"/>
    </row>
    <row r="120" spans="1:22" ht="21" thickBot="1" x14ac:dyDescent="0.3">
      <c r="A120" s="750"/>
      <c r="B120" s="555" t="s">
        <v>34</v>
      </c>
      <c r="C120" s="555" t="s">
        <v>35</v>
      </c>
      <c r="D120" s="555" t="s">
        <v>5600</v>
      </c>
      <c r="E120" s="840" t="s">
        <v>5601</v>
      </c>
      <c r="F120" s="840"/>
      <c r="G120" s="730"/>
      <c r="H120" s="731"/>
      <c r="I120" s="732"/>
      <c r="J120" s="149" t="s">
        <v>5630</v>
      </c>
      <c r="K120" s="82"/>
      <c r="L120" s="82"/>
      <c r="M120" s="150"/>
      <c r="N120" s="119"/>
      <c r="V120" s="151"/>
    </row>
    <row r="121" spans="1:22" ht="13.8" thickBot="1" x14ac:dyDescent="0.3">
      <c r="A121" s="842"/>
      <c r="B121" s="152"/>
      <c r="C121" s="152"/>
      <c r="D121" s="153"/>
      <c r="E121" s="154" t="s">
        <v>5605</v>
      </c>
      <c r="F121" s="155"/>
      <c r="G121" s="712"/>
      <c r="H121" s="713"/>
      <c r="I121" s="714"/>
      <c r="J121" s="149" t="s">
        <v>5631</v>
      </c>
      <c r="K121" s="82"/>
      <c r="L121" s="82"/>
      <c r="M121" s="150"/>
      <c r="N121" s="119"/>
      <c r="V121" s="151"/>
    </row>
    <row r="122" spans="1:22" ht="21.6" thickTop="1" thickBot="1" x14ac:dyDescent="0.3">
      <c r="A122" s="834">
        <f t="shared" ref="A122" si="23">A118+1</f>
        <v>27</v>
      </c>
      <c r="B122" s="553" t="s">
        <v>22</v>
      </c>
      <c r="C122" s="553" t="s">
        <v>23</v>
      </c>
      <c r="D122" s="553" t="s">
        <v>5593</v>
      </c>
      <c r="E122" s="837" t="s">
        <v>5594</v>
      </c>
      <c r="F122" s="837"/>
      <c r="G122" s="837" t="s">
        <v>17</v>
      </c>
      <c r="H122" s="771"/>
      <c r="I122" s="551"/>
      <c r="J122" s="138" t="s">
        <v>5608</v>
      </c>
      <c r="K122" s="139"/>
      <c r="L122" s="139"/>
      <c r="M122" s="140"/>
      <c r="N122" s="119"/>
      <c r="V122" s="151"/>
    </row>
    <row r="123" spans="1:22" ht="13.8" thickBot="1" x14ac:dyDescent="0.3">
      <c r="A123" s="750"/>
      <c r="B123" s="142"/>
      <c r="C123" s="142"/>
      <c r="D123" s="143"/>
      <c r="E123" s="142"/>
      <c r="F123" s="142"/>
      <c r="G123" s="726"/>
      <c r="H123" s="838"/>
      <c r="I123" s="839"/>
      <c r="J123" s="78" t="s">
        <v>5608</v>
      </c>
      <c r="K123" s="78"/>
      <c r="L123" s="78"/>
      <c r="M123" s="145"/>
      <c r="N123" s="119"/>
      <c r="V123" s="151"/>
    </row>
    <row r="124" spans="1:22" ht="21" thickBot="1" x14ac:dyDescent="0.3">
      <c r="A124" s="750"/>
      <c r="B124" s="555" t="s">
        <v>34</v>
      </c>
      <c r="C124" s="555" t="s">
        <v>35</v>
      </c>
      <c r="D124" s="555" t="s">
        <v>5600</v>
      </c>
      <c r="E124" s="840" t="s">
        <v>5601</v>
      </c>
      <c r="F124" s="840"/>
      <c r="G124" s="730"/>
      <c r="H124" s="731"/>
      <c r="I124" s="732"/>
      <c r="J124" s="149" t="s">
        <v>5630</v>
      </c>
      <c r="K124" s="82"/>
      <c r="L124" s="82"/>
      <c r="M124" s="150"/>
      <c r="N124" s="119"/>
      <c r="V124" s="151"/>
    </row>
    <row r="125" spans="1:22" ht="13.8" thickBot="1" x14ac:dyDescent="0.3">
      <c r="A125" s="842"/>
      <c r="B125" s="152"/>
      <c r="C125" s="152"/>
      <c r="D125" s="153"/>
      <c r="E125" s="154" t="s">
        <v>5605</v>
      </c>
      <c r="F125" s="155"/>
      <c r="G125" s="712"/>
      <c r="H125" s="713"/>
      <c r="I125" s="714"/>
      <c r="J125" s="149" t="s">
        <v>5631</v>
      </c>
      <c r="K125" s="82"/>
      <c r="L125" s="82"/>
      <c r="M125" s="150"/>
      <c r="N125" s="119"/>
      <c r="V125" s="151"/>
    </row>
    <row r="126" spans="1:22" ht="21.6" thickTop="1" thickBot="1" x14ac:dyDescent="0.3">
      <c r="A126" s="834">
        <f t="shared" ref="A126" si="24">A122+1</f>
        <v>28</v>
      </c>
      <c r="B126" s="553" t="s">
        <v>22</v>
      </c>
      <c r="C126" s="553" t="s">
        <v>23</v>
      </c>
      <c r="D126" s="553" t="s">
        <v>5593</v>
      </c>
      <c r="E126" s="837" t="s">
        <v>5594</v>
      </c>
      <c r="F126" s="837"/>
      <c r="G126" s="837" t="s">
        <v>17</v>
      </c>
      <c r="H126" s="771"/>
      <c r="I126" s="551"/>
      <c r="J126" s="138" t="s">
        <v>5608</v>
      </c>
      <c r="K126" s="139"/>
      <c r="L126" s="139"/>
      <c r="M126" s="140"/>
      <c r="N126" s="119"/>
      <c r="V126" s="151"/>
    </row>
    <row r="127" spans="1:22" ht="13.8" thickBot="1" x14ac:dyDescent="0.3">
      <c r="A127" s="750"/>
      <c r="B127" s="142"/>
      <c r="C127" s="142"/>
      <c r="D127" s="143"/>
      <c r="E127" s="142"/>
      <c r="F127" s="142"/>
      <c r="G127" s="726"/>
      <c r="H127" s="838"/>
      <c r="I127" s="839"/>
      <c r="J127" s="78" t="s">
        <v>5608</v>
      </c>
      <c r="K127" s="78"/>
      <c r="L127" s="78"/>
      <c r="M127" s="145"/>
      <c r="N127" s="119"/>
      <c r="V127" s="151"/>
    </row>
    <row r="128" spans="1:22" ht="21" thickBot="1" x14ac:dyDescent="0.3">
      <c r="A128" s="750"/>
      <c r="B128" s="555" t="s">
        <v>34</v>
      </c>
      <c r="C128" s="555" t="s">
        <v>35</v>
      </c>
      <c r="D128" s="555" t="s">
        <v>5600</v>
      </c>
      <c r="E128" s="840" t="s">
        <v>5601</v>
      </c>
      <c r="F128" s="840"/>
      <c r="G128" s="730"/>
      <c r="H128" s="731"/>
      <c r="I128" s="732"/>
      <c r="J128" s="149" t="s">
        <v>5630</v>
      </c>
      <c r="K128" s="82"/>
      <c r="L128" s="82"/>
      <c r="M128" s="150"/>
      <c r="N128" s="119"/>
      <c r="V128" s="151"/>
    </row>
    <row r="129" spans="1:22" ht="13.8" thickBot="1" x14ac:dyDescent="0.3">
      <c r="A129" s="842"/>
      <c r="B129" s="152"/>
      <c r="C129" s="152"/>
      <c r="D129" s="153"/>
      <c r="E129" s="154" t="s">
        <v>5605</v>
      </c>
      <c r="F129" s="155"/>
      <c r="G129" s="712"/>
      <c r="H129" s="713"/>
      <c r="I129" s="714"/>
      <c r="J129" s="149" t="s">
        <v>5631</v>
      </c>
      <c r="K129" s="82"/>
      <c r="L129" s="82"/>
      <c r="M129" s="150"/>
      <c r="N129" s="119"/>
      <c r="V129" s="151"/>
    </row>
    <row r="130" spans="1:22" ht="21.6" thickTop="1" thickBot="1" x14ac:dyDescent="0.3">
      <c r="A130" s="834">
        <f t="shared" ref="A130" si="25">A126+1</f>
        <v>29</v>
      </c>
      <c r="B130" s="553" t="s">
        <v>22</v>
      </c>
      <c r="C130" s="553" t="s">
        <v>23</v>
      </c>
      <c r="D130" s="553" t="s">
        <v>5593</v>
      </c>
      <c r="E130" s="837" t="s">
        <v>5594</v>
      </c>
      <c r="F130" s="837"/>
      <c r="G130" s="837" t="s">
        <v>17</v>
      </c>
      <c r="H130" s="771"/>
      <c r="I130" s="551"/>
      <c r="J130" s="138" t="s">
        <v>5608</v>
      </c>
      <c r="K130" s="139"/>
      <c r="L130" s="139"/>
      <c r="M130" s="140"/>
      <c r="N130" s="119"/>
      <c r="V130" s="151"/>
    </row>
    <row r="131" spans="1:22" ht="13.8" thickBot="1" x14ac:dyDescent="0.3">
      <c r="A131" s="750"/>
      <c r="B131" s="142"/>
      <c r="C131" s="142"/>
      <c r="D131" s="143"/>
      <c r="E131" s="142"/>
      <c r="F131" s="142"/>
      <c r="G131" s="726"/>
      <c r="H131" s="838"/>
      <c r="I131" s="839"/>
      <c r="J131" s="78" t="s">
        <v>5608</v>
      </c>
      <c r="K131" s="78"/>
      <c r="L131" s="78"/>
      <c r="M131" s="145"/>
      <c r="N131" s="119"/>
      <c r="V131" s="151"/>
    </row>
    <row r="132" spans="1:22" ht="21" thickBot="1" x14ac:dyDescent="0.3">
      <c r="A132" s="750"/>
      <c r="B132" s="555" t="s">
        <v>34</v>
      </c>
      <c r="C132" s="555" t="s">
        <v>35</v>
      </c>
      <c r="D132" s="555" t="s">
        <v>5600</v>
      </c>
      <c r="E132" s="840" t="s">
        <v>5601</v>
      </c>
      <c r="F132" s="840"/>
      <c r="G132" s="730"/>
      <c r="H132" s="731"/>
      <c r="I132" s="732"/>
      <c r="J132" s="149" t="s">
        <v>5630</v>
      </c>
      <c r="K132" s="82"/>
      <c r="L132" s="82"/>
      <c r="M132" s="150"/>
      <c r="N132" s="119"/>
      <c r="V132" s="151"/>
    </row>
    <row r="133" spans="1:22" ht="13.8" thickBot="1" x14ac:dyDescent="0.3">
      <c r="A133" s="842"/>
      <c r="B133" s="152"/>
      <c r="C133" s="152"/>
      <c r="D133" s="153"/>
      <c r="E133" s="154" t="s">
        <v>5605</v>
      </c>
      <c r="F133" s="155"/>
      <c r="G133" s="712"/>
      <c r="H133" s="713"/>
      <c r="I133" s="714"/>
      <c r="J133" s="149" t="s">
        <v>5631</v>
      </c>
      <c r="K133" s="82"/>
      <c r="L133" s="82"/>
      <c r="M133" s="150"/>
      <c r="N133" s="119"/>
      <c r="V133" s="151"/>
    </row>
    <row r="134" spans="1:22" ht="21.6" thickTop="1" thickBot="1" x14ac:dyDescent="0.3">
      <c r="A134" s="834">
        <f t="shared" ref="A134" si="26">A130+1</f>
        <v>30</v>
      </c>
      <c r="B134" s="553" t="s">
        <v>22</v>
      </c>
      <c r="C134" s="553" t="s">
        <v>23</v>
      </c>
      <c r="D134" s="553" t="s">
        <v>5593</v>
      </c>
      <c r="E134" s="837" t="s">
        <v>5594</v>
      </c>
      <c r="F134" s="837"/>
      <c r="G134" s="837" t="s">
        <v>17</v>
      </c>
      <c r="H134" s="771"/>
      <c r="I134" s="551"/>
      <c r="J134" s="138" t="s">
        <v>5608</v>
      </c>
      <c r="K134" s="139"/>
      <c r="L134" s="139"/>
      <c r="M134" s="140"/>
      <c r="N134" s="119"/>
      <c r="V134" s="151"/>
    </row>
    <row r="135" spans="1:22" ht="13.8" thickBot="1" x14ac:dyDescent="0.3">
      <c r="A135" s="750"/>
      <c r="B135" s="142"/>
      <c r="C135" s="142"/>
      <c r="D135" s="143"/>
      <c r="E135" s="142"/>
      <c r="F135" s="142"/>
      <c r="G135" s="726"/>
      <c r="H135" s="838"/>
      <c r="I135" s="839"/>
      <c r="J135" s="78" t="s">
        <v>5608</v>
      </c>
      <c r="K135" s="78"/>
      <c r="L135" s="78"/>
      <c r="M135" s="145"/>
      <c r="N135" s="119"/>
      <c r="V135" s="151"/>
    </row>
    <row r="136" spans="1:22" ht="21" thickBot="1" x14ac:dyDescent="0.3">
      <c r="A136" s="750"/>
      <c r="B136" s="555" t="s">
        <v>34</v>
      </c>
      <c r="C136" s="555" t="s">
        <v>35</v>
      </c>
      <c r="D136" s="555" t="s">
        <v>5600</v>
      </c>
      <c r="E136" s="840" t="s">
        <v>5601</v>
      </c>
      <c r="F136" s="840"/>
      <c r="G136" s="730"/>
      <c r="H136" s="731"/>
      <c r="I136" s="732"/>
      <c r="J136" s="149" t="s">
        <v>5630</v>
      </c>
      <c r="K136" s="82"/>
      <c r="L136" s="82"/>
      <c r="M136" s="150"/>
      <c r="N136" s="119"/>
      <c r="V136" s="151"/>
    </row>
    <row r="137" spans="1:22" ht="13.8" thickBot="1" x14ac:dyDescent="0.3">
      <c r="A137" s="842"/>
      <c r="B137" s="152"/>
      <c r="C137" s="152"/>
      <c r="D137" s="153"/>
      <c r="E137" s="154" t="s">
        <v>5605</v>
      </c>
      <c r="F137" s="155"/>
      <c r="G137" s="712"/>
      <c r="H137" s="713"/>
      <c r="I137" s="714"/>
      <c r="J137" s="149" t="s">
        <v>5631</v>
      </c>
      <c r="K137" s="82"/>
      <c r="L137" s="82"/>
      <c r="M137" s="150"/>
      <c r="N137" s="119"/>
      <c r="V137" s="151"/>
    </row>
    <row r="138" spans="1:22" ht="21.6" thickTop="1" thickBot="1" x14ac:dyDescent="0.3">
      <c r="A138" s="834">
        <f t="shared" ref="A138" si="27">A134+1</f>
        <v>31</v>
      </c>
      <c r="B138" s="553" t="s">
        <v>22</v>
      </c>
      <c r="C138" s="553" t="s">
        <v>23</v>
      </c>
      <c r="D138" s="553" t="s">
        <v>5593</v>
      </c>
      <c r="E138" s="837" t="s">
        <v>5594</v>
      </c>
      <c r="F138" s="837"/>
      <c r="G138" s="837" t="s">
        <v>17</v>
      </c>
      <c r="H138" s="771"/>
      <c r="I138" s="551"/>
      <c r="J138" s="138" t="s">
        <v>5608</v>
      </c>
      <c r="K138" s="139"/>
      <c r="L138" s="139"/>
      <c r="M138" s="140"/>
      <c r="N138" s="119"/>
      <c r="V138" s="151"/>
    </row>
    <row r="139" spans="1:22" ht="13.8" thickBot="1" x14ac:dyDescent="0.3">
      <c r="A139" s="750"/>
      <c r="B139" s="142"/>
      <c r="C139" s="142"/>
      <c r="D139" s="143"/>
      <c r="E139" s="142"/>
      <c r="F139" s="142"/>
      <c r="G139" s="726"/>
      <c r="H139" s="838"/>
      <c r="I139" s="839"/>
      <c r="J139" s="78" t="s">
        <v>5608</v>
      </c>
      <c r="K139" s="78"/>
      <c r="L139" s="78"/>
      <c r="M139" s="145"/>
      <c r="N139" s="119"/>
      <c r="V139" s="151"/>
    </row>
    <row r="140" spans="1:22" ht="21" thickBot="1" x14ac:dyDescent="0.3">
      <c r="A140" s="750"/>
      <c r="B140" s="555" t="s">
        <v>34</v>
      </c>
      <c r="C140" s="555" t="s">
        <v>35</v>
      </c>
      <c r="D140" s="555" t="s">
        <v>5600</v>
      </c>
      <c r="E140" s="840" t="s">
        <v>5601</v>
      </c>
      <c r="F140" s="840"/>
      <c r="G140" s="730"/>
      <c r="H140" s="731"/>
      <c r="I140" s="732"/>
      <c r="J140" s="149" t="s">
        <v>5630</v>
      </c>
      <c r="K140" s="82"/>
      <c r="L140" s="82"/>
      <c r="M140" s="150"/>
      <c r="N140" s="119"/>
      <c r="V140" s="151"/>
    </row>
    <row r="141" spans="1:22" ht="13.8" thickBot="1" x14ac:dyDescent="0.3">
      <c r="A141" s="842"/>
      <c r="B141" s="152"/>
      <c r="C141" s="152"/>
      <c r="D141" s="153"/>
      <c r="E141" s="154" t="s">
        <v>5605</v>
      </c>
      <c r="F141" s="155"/>
      <c r="G141" s="712"/>
      <c r="H141" s="713"/>
      <c r="I141" s="714"/>
      <c r="J141" s="149" t="s">
        <v>5631</v>
      </c>
      <c r="K141" s="82"/>
      <c r="L141" s="82"/>
      <c r="M141" s="150"/>
      <c r="N141" s="119"/>
      <c r="V141" s="151"/>
    </row>
    <row r="142" spans="1:22" ht="21.6" thickTop="1" thickBot="1" x14ac:dyDescent="0.3">
      <c r="A142" s="834">
        <f t="shared" ref="A142" si="28">A138+1</f>
        <v>32</v>
      </c>
      <c r="B142" s="553" t="s">
        <v>22</v>
      </c>
      <c r="C142" s="553" t="s">
        <v>23</v>
      </c>
      <c r="D142" s="553" t="s">
        <v>5593</v>
      </c>
      <c r="E142" s="837" t="s">
        <v>5594</v>
      </c>
      <c r="F142" s="837"/>
      <c r="G142" s="837" t="s">
        <v>17</v>
      </c>
      <c r="H142" s="771"/>
      <c r="I142" s="551"/>
      <c r="J142" s="138" t="s">
        <v>5608</v>
      </c>
      <c r="K142" s="139"/>
      <c r="L142" s="139"/>
      <c r="M142" s="140"/>
      <c r="N142" s="119"/>
      <c r="V142" s="151"/>
    </row>
    <row r="143" spans="1:22" ht="13.8" thickBot="1" x14ac:dyDescent="0.3">
      <c r="A143" s="750"/>
      <c r="B143" s="142"/>
      <c r="C143" s="142"/>
      <c r="D143" s="143"/>
      <c r="E143" s="142"/>
      <c r="F143" s="142"/>
      <c r="G143" s="726"/>
      <c r="H143" s="838"/>
      <c r="I143" s="839"/>
      <c r="J143" s="78" t="s">
        <v>5608</v>
      </c>
      <c r="K143" s="78"/>
      <c r="L143" s="78"/>
      <c r="M143" s="145"/>
      <c r="N143" s="119"/>
      <c r="V143" s="151"/>
    </row>
    <row r="144" spans="1:22" ht="21" thickBot="1" x14ac:dyDescent="0.3">
      <c r="A144" s="750"/>
      <c r="B144" s="555" t="s">
        <v>34</v>
      </c>
      <c r="C144" s="555" t="s">
        <v>35</v>
      </c>
      <c r="D144" s="555" t="s">
        <v>5600</v>
      </c>
      <c r="E144" s="840" t="s">
        <v>5601</v>
      </c>
      <c r="F144" s="840"/>
      <c r="G144" s="730"/>
      <c r="H144" s="731"/>
      <c r="I144" s="732"/>
      <c r="J144" s="149" t="s">
        <v>5630</v>
      </c>
      <c r="K144" s="82"/>
      <c r="L144" s="82"/>
      <c r="M144" s="150"/>
      <c r="N144" s="119"/>
      <c r="V144" s="151"/>
    </row>
    <row r="145" spans="1:22" ht="13.8" thickBot="1" x14ac:dyDescent="0.3">
      <c r="A145" s="842"/>
      <c r="B145" s="152"/>
      <c r="C145" s="152"/>
      <c r="D145" s="153"/>
      <c r="E145" s="154" t="s">
        <v>5605</v>
      </c>
      <c r="F145" s="155"/>
      <c r="G145" s="712"/>
      <c r="H145" s="713"/>
      <c r="I145" s="714"/>
      <c r="J145" s="149" t="s">
        <v>5631</v>
      </c>
      <c r="K145" s="82"/>
      <c r="L145" s="82"/>
      <c r="M145" s="150"/>
      <c r="N145" s="119"/>
      <c r="V145" s="151"/>
    </row>
    <row r="146" spans="1:22" ht="21.6" thickTop="1" thickBot="1" x14ac:dyDescent="0.3">
      <c r="A146" s="834">
        <f t="shared" ref="A146" si="29">A142+1</f>
        <v>33</v>
      </c>
      <c r="B146" s="553" t="s">
        <v>22</v>
      </c>
      <c r="C146" s="553" t="s">
        <v>23</v>
      </c>
      <c r="D146" s="553" t="s">
        <v>5593</v>
      </c>
      <c r="E146" s="837" t="s">
        <v>5594</v>
      </c>
      <c r="F146" s="837"/>
      <c r="G146" s="837" t="s">
        <v>17</v>
      </c>
      <c r="H146" s="771"/>
      <c r="I146" s="551"/>
      <c r="J146" s="138" t="s">
        <v>5608</v>
      </c>
      <c r="K146" s="139"/>
      <c r="L146" s="139"/>
      <c r="M146" s="140"/>
      <c r="N146" s="119"/>
      <c r="V146" s="151"/>
    </row>
    <row r="147" spans="1:22" ht="13.8" thickBot="1" x14ac:dyDescent="0.3">
      <c r="A147" s="750"/>
      <c r="B147" s="142"/>
      <c r="C147" s="142"/>
      <c r="D147" s="143"/>
      <c r="E147" s="142"/>
      <c r="F147" s="142"/>
      <c r="G147" s="726"/>
      <c r="H147" s="838"/>
      <c r="I147" s="839"/>
      <c r="J147" s="78" t="s">
        <v>5608</v>
      </c>
      <c r="K147" s="78"/>
      <c r="L147" s="78"/>
      <c r="M147" s="145"/>
      <c r="N147" s="119"/>
      <c r="V147" s="151"/>
    </row>
    <row r="148" spans="1:22" ht="21" thickBot="1" x14ac:dyDescent="0.3">
      <c r="A148" s="750"/>
      <c r="B148" s="555" t="s">
        <v>34</v>
      </c>
      <c r="C148" s="555" t="s">
        <v>35</v>
      </c>
      <c r="D148" s="555" t="s">
        <v>5600</v>
      </c>
      <c r="E148" s="840" t="s">
        <v>5601</v>
      </c>
      <c r="F148" s="840"/>
      <c r="G148" s="730"/>
      <c r="H148" s="731"/>
      <c r="I148" s="732"/>
      <c r="J148" s="149" t="s">
        <v>5630</v>
      </c>
      <c r="K148" s="82"/>
      <c r="L148" s="82"/>
      <c r="M148" s="150"/>
      <c r="N148" s="119"/>
      <c r="V148" s="151"/>
    </row>
    <row r="149" spans="1:22" ht="13.8" thickBot="1" x14ac:dyDescent="0.3">
      <c r="A149" s="842"/>
      <c r="B149" s="152"/>
      <c r="C149" s="152"/>
      <c r="D149" s="153"/>
      <c r="E149" s="154" t="s">
        <v>5605</v>
      </c>
      <c r="F149" s="155"/>
      <c r="G149" s="712"/>
      <c r="H149" s="713"/>
      <c r="I149" s="714"/>
      <c r="J149" s="149" t="s">
        <v>5631</v>
      </c>
      <c r="K149" s="82"/>
      <c r="L149" s="82"/>
      <c r="M149" s="150"/>
      <c r="N149" s="119"/>
      <c r="V149" s="151"/>
    </row>
    <row r="150" spans="1:22" ht="21.6" thickTop="1" thickBot="1" x14ac:dyDescent="0.3">
      <c r="A150" s="834">
        <f t="shared" ref="A150" si="30">A146+1</f>
        <v>34</v>
      </c>
      <c r="B150" s="553" t="s">
        <v>22</v>
      </c>
      <c r="C150" s="553" t="s">
        <v>23</v>
      </c>
      <c r="D150" s="553" t="s">
        <v>5593</v>
      </c>
      <c r="E150" s="837" t="s">
        <v>5594</v>
      </c>
      <c r="F150" s="837"/>
      <c r="G150" s="837" t="s">
        <v>17</v>
      </c>
      <c r="H150" s="771"/>
      <c r="I150" s="551"/>
      <c r="J150" s="138" t="s">
        <v>5608</v>
      </c>
      <c r="K150" s="139"/>
      <c r="L150" s="139"/>
      <c r="M150" s="140"/>
      <c r="N150" s="119"/>
      <c r="V150" s="151"/>
    </row>
    <row r="151" spans="1:22" ht="13.8" thickBot="1" x14ac:dyDescent="0.3">
      <c r="A151" s="750"/>
      <c r="B151" s="142"/>
      <c r="C151" s="142"/>
      <c r="D151" s="143"/>
      <c r="E151" s="142"/>
      <c r="F151" s="142"/>
      <c r="G151" s="726"/>
      <c r="H151" s="838"/>
      <c r="I151" s="839"/>
      <c r="J151" s="78" t="s">
        <v>5608</v>
      </c>
      <c r="K151" s="78"/>
      <c r="L151" s="78"/>
      <c r="M151" s="145"/>
      <c r="N151" s="119"/>
      <c r="V151" s="151"/>
    </row>
    <row r="152" spans="1:22" ht="21" thickBot="1" x14ac:dyDescent="0.3">
      <c r="A152" s="750"/>
      <c r="B152" s="555" t="s">
        <v>34</v>
      </c>
      <c r="C152" s="555" t="s">
        <v>35</v>
      </c>
      <c r="D152" s="555" t="s">
        <v>5600</v>
      </c>
      <c r="E152" s="840" t="s">
        <v>5601</v>
      </c>
      <c r="F152" s="840"/>
      <c r="G152" s="730"/>
      <c r="H152" s="731"/>
      <c r="I152" s="732"/>
      <c r="J152" s="149" t="s">
        <v>5630</v>
      </c>
      <c r="K152" s="82"/>
      <c r="L152" s="82"/>
      <c r="M152" s="150"/>
      <c r="N152" s="119"/>
      <c r="V152" s="151"/>
    </row>
    <row r="153" spans="1:22" ht="13.8" thickBot="1" x14ac:dyDescent="0.3">
      <c r="A153" s="842"/>
      <c r="B153" s="152"/>
      <c r="C153" s="152"/>
      <c r="D153" s="153"/>
      <c r="E153" s="154" t="s">
        <v>5605</v>
      </c>
      <c r="F153" s="155"/>
      <c r="G153" s="712"/>
      <c r="H153" s="713"/>
      <c r="I153" s="714"/>
      <c r="J153" s="149" t="s">
        <v>5631</v>
      </c>
      <c r="K153" s="82"/>
      <c r="L153" s="82"/>
      <c r="M153" s="150"/>
      <c r="N153" s="119"/>
      <c r="V153" s="151"/>
    </row>
    <row r="154" spans="1:22" ht="21.6" thickTop="1" thickBot="1" x14ac:dyDescent="0.3">
      <c r="A154" s="834">
        <f t="shared" ref="A154" si="31">A150+1</f>
        <v>35</v>
      </c>
      <c r="B154" s="553" t="s">
        <v>22</v>
      </c>
      <c r="C154" s="553" t="s">
        <v>23</v>
      </c>
      <c r="D154" s="553" t="s">
        <v>5593</v>
      </c>
      <c r="E154" s="837" t="s">
        <v>5594</v>
      </c>
      <c r="F154" s="837"/>
      <c r="G154" s="837" t="s">
        <v>17</v>
      </c>
      <c r="H154" s="771"/>
      <c r="I154" s="551"/>
      <c r="J154" s="138" t="s">
        <v>5608</v>
      </c>
      <c r="K154" s="139"/>
      <c r="L154" s="139"/>
      <c r="M154" s="140"/>
      <c r="N154" s="119"/>
      <c r="V154" s="151"/>
    </row>
    <row r="155" spans="1:22" ht="13.8" thickBot="1" x14ac:dyDescent="0.3">
      <c r="A155" s="750"/>
      <c r="B155" s="142"/>
      <c r="C155" s="142"/>
      <c r="D155" s="143"/>
      <c r="E155" s="142"/>
      <c r="F155" s="142"/>
      <c r="G155" s="726"/>
      <c r="H155" s="838"/>
      <c r="I155" s="839"/>
      <c r="J155" s="78" t="s">
        <v>5608</v>
      </c>
      <c r="K155" s="78"/>
      <c r="L155" s="78"/>
      <c r="M155" s="145"/>
      <c r="N155" s="119"/>
      <c r="V155" s="151"/>
    </row>
    <row r="156" spans="1:22" ht="21" thickBot="1" x14ac:dyDescent="0.3">
      <c r="A156" s="750"/>
      <c r="B156" s="555" t="s">
        <v>34</v>
      </c>
      <c r="C156" s="555" t="s">
        <v>35</v>
      </c>
      <c r="D156" s="555" t="s">
        <v>5600</v>
      </c>
      <c r="E156" s="840" t="s">
        <v>5601</v>
      </c>
      <c r="F156" s="840"/>
      <c r="G156" s="730"/>
      <c r="H156" s="731"/>
      <c r="I156" s="732"/>
      <c r="J156" s="149" t="s">
        <v>5630</v>
      </c>
      <c r="K156" s="82"/>
      <c r="L156" s="82"/>
      <c r="M156" s="150"/>
      <c r="N156" s="119"/>
      <c r="V156" s="151"/>
    </row>
    <row r="157" spans="1:22" ht="13.8" thickBot="1" x14ac:dyDescent="0.3">
      <c r="A157" s="842"/>
      <c r="B157" s="152"/>
      <c r="C157" s="152"/>
      <c r="D157" s="153"/>
      <c r="E157" s="154" t="s">
        <v>5605</v>
      </c>
      <c r="F157" s="155"/>
      <c r="G157" s="712"/>
      <c r="H157" s="713"/>
      <c r="I157" s="714"/>
      <c r="J157" s="149" t="s">
        <v>5631</v>
      </c>
      <c r="K157" s="82"/>
      <c r="L157" s="82"/>
      <c r="M157" s="150"/>
      <c r="N157" s="119"/>
      <c r="V157" s="151"/>
    </row>
    <row r="158" spans="1:22" ht="21.6" thickTop="1" thickBot="1" x14ac:dyDescent="0.3">
      <c r="A158" s="834">
        <f t="shared" ref="A158" si="32">A154+1</f>
        <v>36</v>
      </c>
      <c r="B158" s="553" t="s">
        <v>22</v>
      </c>
      <c r="C158" s="553" t="s">
        <v>23</v>
      </c>
      <c r="D158" s="553" t="s">
        <v>5593</v>
      </c>
      <c r="E158" s="837" t="s">
        <v>5594</v>
      </c>
      <c r="F158" s="837"/>
      <c r="G158" s="837" t="s">
        <v>17</v>
      </c>
      <c r="H158" s="771"/>
      <c r="I158" s="551"/>
      <c r="J158" s="138" t="s">
        <v>5608</v>
      </c>
      <c r="K158" s="139"/>
      <c r="L158" s="139"/>
      <c r="M158" s="140"/>
      <c r="N158" s="119"/>
      <c r="V158" s="151"/>
    </row>
    <row r="159" spans="1:22" ht="13.8" thickBot="1" x14ac:dyDescent="0.3">
      <c r="A159" s="750"/>
      <c r="B159" s="142"/>
      <c r="C159" s="142"/>
      <c r="D159" s="143"/>
      <c r="E159" s="142"/>
      <c r="F159" s="142"/>
      <c r="G159" s="726"/>
      <c r="H159" s="838"/>
      <c r="I159" s="839"/>
      <c r="J159" s="78" t="s">
        <v>5608</v>
      </c>
      <c r="K159" s="78"/>
      <c r="L159" s="78"/>
      <c r="M159" s="145"/>
      <c r="N159" s="119"/>
      <c r="V159" s="151"/>
    </row>
    <row r="160" spans="1:22" ht="21" thickBot="1" x14ac:dyDescent="0.3">
      <c r="A160" s="750"/>
      <c r="B160" s="555" t="s">
        <v>34</v>
      </c>
      <c r="C160" s="555" t="s">
        <v>35</v>
      </c>
      <c r="D160" s="555" t="s">
        <v>5600</v>
      </c>
      <c r="E160" s="840" t="s">
        <v>5601</v>
      </c>
      <c r="F160" s="840"/>
      <c r="G160" s="730"/>
      <c r="H160" s="731"/>
      <c r="I160" s="732"/>
      <c r="J160" s="149" t="s">
        <v>5630</v>
      </c>
      <c r="K160" s="82"/>
      <c r="L160" s="82"/>
      <c r="M160" s="150"/>
      <c r="N160" s="119"/>
      <c r="V160" s="151"/>
    </row>
    <row r="161" spans="1:22" ht="13.8" thickBot="1" x14ac:dyDescent="0.3">
      <c r="A161" s="842"/>
      <c r="B161" s="152"/>
      <c r="C161" s="152"/>
      <c r="D161" s="153"/>
      <c r="E161" s="154" t="s">
        <v>5605</v>
      </c>
      <c r="F161" s="155"/>
      <c r="G161" s="712"/>
      <c r="H161" s="713"/>
      <c r="I161" s="714"/>
      <c r="J161" s="149" t="s">
        <v>5631</v>
      </c>
      <c r="K161" s="82"/>
      <c r="L161" s="82"/>
      <c r="M161" s="150"/>
      <c r="N161" s="119"/>
      <c r="V161" s="151"/>
    </row>
    <row r="162" spans="1:22" ht="21.6" thickTop="1" thickBot="1" x14ac:dyDescent="0.3">
      <c r="A162" s="834">
        <f t="shared" ref="A162" si="33">A158+1</f>
        <v>37</v>
      </c>
      <c r="B162" s="553" t="s">
        <v>22</v>
      </c>
      <c r="C162" s="553" t="s">
        <v>23</v>
      </c>
      <c r="D162" s="553" t="s">
        <v>5593</v>
      </c>
      <c r="E162" s="837" t="s">
        <v>5594</v>
      </c>
      <c r="F162" s="837"/>
      <c r="G162" s="837" t="s">
        <v>17</v>
      </c>
      <c r="H162" s="771"/>
      <c r="I162" s="551"/>
      <c r="J162" s="138" t="s">
        <v>5608</v>
      </c>
      <c r="K162" s="139"/>
      <c r="L162" s="139"/>
      <c r="M162" s="140"/>
      <c r="N162" s="119"/>
      <c r="V162" s="151"/>
    </row>
    <row r="163" spans="1:22" ht="13.8" thickBot="1" x14ac:dyDescent="0.3">
      <c r="A163" s="750"/>
      <c r="B163" s="142"/>
      <c r="C163" s="142"/>
      <c r="D163" s="143"/>
      <c r="E163" s="142"/>
      <c r="F163" s="142"/>
      <c r="G163" s="726"/>
      <c r="H163" s="838"/>
      <c r="I163" s="839"/>
      <c r="J163" s="78" t="s">
        <v>5608</v>
      </c>
      <c r="K163" s="78"/>
      <c r="L163" s="78"/>
      <c r="M163" s="145"/>
      <c r="N163" s="119"/>
      <c r="V163" s="151"/>
    </row>
    <row r="164" spans="1:22" ht="21" thickBot="1" x14ac:dyDescent="0.3">
      <c r="A164" s="750"/>
      <c r="B164" s="555" t="s">
        <v>34</v>
      </c>
      <c r="C164" s="555" t="s">
        <v>35</v>
      </c>
      <c r="D164" s="555" t="s">
        <v>5600</v>
      </c>
      <c r="E164" s="840" t="s">
        <v>5601</v>
      </c>
      <c r="F164" s="840"/>
      <c r="G164" s="730"/>
      <c r="H164" s="731"/>
      <c r="I164" s="732"/>
      <c r="J164" s="149" t="s">
        <v>5630</v>
      </c>
      <c r="K164" s="82"/>
      <c r="L164" s="82"/>
      <c r="M164" s="150"/>
      <c r="N164" s="119"/>
      <c r="V164" s="151"/>
    </row>
    <row r="165" spans="1:22" ht="13.8" thickBot="1" x14ac:dyDescent="0.3">
      <c r="A165" s="842"/>
      <c r="B165" s="152"/>
      <c r="C165" s="152"/>
      <c r="D165" s="153"/>
      <c r="E165" s="154" t="s">
        <v>5605</v>
      </c>
      <c r="F165" s="155"/>
      <c r="G165" s="712"/>
      <c r="H165" s="713"/>
      <c r="I165" s="714"/>
      <c r="J165" s="149" t="s">
        <v>5631</v>
      </c>
      <c r="K165" s="82"/>
      <c r="L165" s="82"/>
      <c r="M165" s="150"/>
      <c r="N165" s="119"/>
      <c r="V165" s="151"/>
    </row>
    <row r="166" spans="1:22" ht="21.6" thickTop="1" thickBot="1" x14ac:dyDescent="0.3">
      <c r="A166" s="834">
        <f t="shared" ref="A166" si="34">A162+1</f>
        <v>38</v>
      </c>
      <c r="B166" s="553" t="s">
        <v>22</v>
      </c>
      <c r="C166" s="553" t="s">
        <v>23</v>
      </c>
      <c r="D166" s="553" t="s">
        <v>5593</v>
      </c>
      <c r="E166" s="837" t="s">
        <v>5594</v>
      </c>
      <c r="F166" s="837"/>
      <c r="G166" s="837" t="s">
        <v>17</v>
      </c>
      <c r="H166" s="771"/>
      <c r="I166" s="551"/>
      <c r="J166" s="138" t="s">
        <v>5608</v>
      </c>
      <c r="K166" s="139"/>
      <c r="L166" s="139"/>
      <c r="M166" s="140"/>
      <c r="N166" s="119"/>
      <c r="V166" s="151"/>
    </row>
    <row r="167" spans="1:22" ht="13.8" thickBot="1" x14ac:dyDescent="0.3">
      <c r="A167" s="750"/>
      <c r="B167" s="142"/>
      <c r="C167" s="142"/>
      <c r="D167" s="143"/>
      <c r="E167" s="142"/>
      <c r="F167" s="142"/>
      <c r="G167" s="726"/>
      <c r="H167" s="838"/>
      <c r="I167" s="839"/>
      <c r="J167" s="78" t="s">
        <v>5608</v>
      </c>
      <c r="K167" s="78"/>
      <c r="L167" s="78"/>
      <c r="M167" s="145"/>
      <c r="N167" s="119"/>
      <c r="V167" s="151"/>
    </row>
    <row r="168" spans="1:22" ht="21" thickBot="1" x14ac:dyDescent="0.3">
      <c r="A168" s="750"/>
      <c r="B168" s="555" t="s">
        <v>34</v>
      </c>
      <c r="C168" s="555" t="s">
        <v>35</v>
      </c>
      <c r="D168" s="555" t="s">
        <v>5600</v>
      </c>
      <c r="E168" s="840" t="s">
        <v>5601</v>
      </c>
      <c r="F168" s="840"/>
      <c r="G168" s="730"/>
      <c r="H168" s="731"/>
      <c r="I168" s="732"/>
      <c r="J168" s="149" t="s">
        <v>5630</v>
      </c>
      <c r="K168" s="82"/>
      <c r="L168" s="82"/>
      <c r="M168" s="150"/>
      <c r="N168" s="119"/>
      <c r="V168" s="151"/>
    </row>
    <row r="169" spans="1:22" ht="13.8" thickBot="1" x14ac:dyDescent="0.3">
      <c r="A169" s="842"/>
      <c r="B169" s="152"/>
      <c r="C169" s="152"/>
      <c r="D169" s="153"/>
      <c r="E169" s="154" t="s">
        <v>5605</v>
      </c>
      <c r="F169" s="155"/>
      <c r="G169" s="712"/>
      <c r="H169" s="713"/>
      <c r="I169" s="714"/>
      <c r="J169" s="149" t="s">
        <v>5631</v>
      </c>
      <c r="K169" s="82"/>
      <c r="L169" s="82"/>
      <c r="M169" s="150"/>
      <c r="N169" s="119"/>
      <c r="V169" s="151"/>
    </row>
    <row r="170" spans="1:22" ht="21.6" thickTop="1" thickBot="1" x14ac:dyDescent="0.3">
      <c r="A170" s="834">
        <f t="shared" ref="A170" si="35">A166+1</f>
        <v>39</v>
      </c>
      <c r="B170" s="553" t="s">
        <v>22</v>
      </c>
      <c r="C170" s="553" t="s">
        <v>23</v>
      </c>
      <c r="D170" s="553" t="s">
        <v>5593</v>
      </c>
      <c r="E170" s="837" t="s">
        <v>5594</v>
      </c>
      <c r="F170" s="837"/>
      <c r="G170" s="837" t="s">
        <v>17</v>
      </c>
      <c r="H170" s="771"/>
      <c r="I170" s="551"/>
      <c r="J170" s="138" t="s">
        <v>5608</v>
      </c>
      <c r="K170" s="139"/>
      <c r="L170" s="139"/>
      <c r="M170" s="140"/>
      <c r="N170" s="119"/>
      <c r="V170" s="151"/>
    </row>
    <row r="171" spans="1:22" ht="13.8" thickBot="1" x14ac:dyDescent="0.3">
      <c r="A171" s="750"/>
      <c r="B171" s="142"/>
      <c r="C171" s="142"/>
      <c r="D171" s="143"/>
      <c r="E171" s="142"/>
      <c r="F171" s="142"/>
      <c r="G171" s="726"/>
      <c r="H171" s="838"/>
      <c r="I171" s="839"/>
      <c r="J171" s="78" t="s">
        <v>5608</v>
      </c>
      <c r="K171" s="78"/>
      <c r="L171" s="78"/>
      <c r="M171" s="145"/>
      <c r="N171" s="119"/>
      <c r="V171" s="151"/>
    </row>
    <row r="172" spans="1:22" ht="21" thickBot="1" x14ac:dyDescent="0.3">
      <c r="A172" s="750"/>
      <c r="B172" s="555" t="s">
        <v>34</v>
      </c>
      <c r="C172" s="555" t="s">
        <v>35</v>
      </c>
      <c r="D172" s="555" t="s">
        <v>5600</v>
      </c>
      <c r="E172" s="840" t="s">
        <v>5601</v>
      </c>
      <c r="F172" s="840"/>
      <c r="G172" s="730"/>
      <c r="H172" s="731"/>
      <c r="I172" s="732"/>
      <c r="J172" s="149" t="s">
        <v>5630</v>
      </c>
      <c r="K172" s="82"/>
      <c r="L172" s="82"/>
      <c r="M172" s="150"/>
      <c r="N172" s="119"/>
      <c r="V172" s="151"/>
    </row>
    <row r="173" spans="1:22" ht="13.8" thickBot="1" x14ac:dyDescent="0.3">
      <c r="A173" s="842"/>
      <c r="B173" s="152"/>
      <c r="C173" s="152"/>
      <c r="D173" s="153"/>
      <c r="E173" s="154" t="s">
        <v>5605</v>
      </c>
      <c r="F173" s="155"/>
      <c r="G173" s="712"/>
      <c r="H173" s="713"/>
      <c r="I173" s="714"/>
      <c r="J173" s="149" t="s">
        <v>5631</v>
      </c>
      <c r="K173" s="82"/>
      <c r="L173" s="82"/>
      <c r="M173" s="150"/>
      <c r="N173" s="119"/>
      <c r="V173" s="151"/>
    </row>
    <row r="174" spans="1:22" ht="21.6" thickTop="1" thickBot="1" x14ac:dyDescent="0.3">
      <c r="A174" s="834">
        <f t="shared" ref="A174" si="36">A170+1</f>
        <v>40</v>
      </c>
      <c r="B174" s="553" t="s">
        <v>22</v>
      </c>
      <c r="C174" s="553" t="s">
        <v>23</v>
      </c>
      <c r="D174" s="553" t="s">
        <v>5593</v>
      </c>
      <c r="E174" s="837" t="s">
        <v>5594</v>
      </c>
      <c r="F174" s="837"/>
      <c r="G174" s="837" t="s">
        <v>17</v>
      </c>
      <c r="H174" s="771"/>
      <c r="I174" s="551"/>
      <c r="J174" s="138" t="s">
        <v>5608</v>
      </c>
      <c r="K174" s="139"/>
      <c r="L174" s="139"/>
      <c r="M174" s="140"/>
      <c r="N174" s="119"/>
      <c r="V174" s="151"/>
    </row>
    <row r="175" spans="1:22" ht="13.8" thickBot="1" x14ac:dyDescent="0.3">
      <c r="A175" s="750"/>
      <c r="B175" s="142"/>
      <c r="C175" s="142"/>
      <c r="D175" s="143"/>
      <c r="E175" s="142"/>
      <c r="F175" s="142"/>
      <c r="G175" s="726"/>
      <c r="H175" s="838"/>
      <c r="I175" s="839"/>
      <c r="J175" s="78" t="s">
        <v>5608</v>
      </c>
      <c r="K175" s="78"/>
      <c r="L175" s="78"/>
      <c r="M175" s="145"/>
      <c r="N175" s="119"/>
      <c r="V175" s="151"/>
    </row>
    <row r="176" spans="1:22" ht="21" thickBot="1" x14ac:dyDescent="0.3">
      <c r="A176" s="750"/>
      <c r="B176" s="555" t="s">
        <v>34</v>
      </c>
      <c r="C176" s="555" t="s">
        <v>35</v>
      </c>
      <c r="D176" s="555" t="s">
        <v>5600</v>
      </c>
      <c r="E176" s="840" t="s">
        <v>5601</v>
      </c>
      <c r="F176" s="840"/>
      <c r="G176" s="730"/>
      <c r="H176" s="731"/>
      <c r="I176" s="732"/>
      <c r="J176" s="149" t="s">
        <v>5630</v>
      </c>
      <c r="K176" s="82"/>
      <c r="L176" s="82"/>
      <c r="M176" s="150"/>
      <c r="N176" s="119"/>
      <c r="V176" s="151"/>
    </row>
    <row r="177" spans="1:22" ht="13.8" thickBot="1" x14ac:dyDescent="0.3">
      <c r="A177" s="842"/>
      <c r="B177" s="152"/>
      <c r="C177" s="152"/>
      <c r="D177" s="153"/>
      <c r="E177" s="154" t="s">
        <v>5605</v>
      </c>
      <c r="F177" s="155"/>
      <c r="G177" s="712"/>
      <c r="H177" s="713"/>
      <c r="I177" s="714"/>
      <c r="J177" s="149" t="s">
        <v>5631</v>
      </c>
      <c r="K177" s="82"/>
      <c r="L177" s="82"/>
      <c r="M177" s="150"/>
      <c r="N177" s="119"/>
      <c r="V177" s="151"/>
    </row>
    <row r="178" spans="1:22" ht="21.6" thickTop="1" thickBot="1" x14ac:dyDescent="0.3">
      <c r="A178" s="834">
        <f t="shared" ref="A178" si="37">A174+1</f>
        <v>41</v>
      </c>
      <c r="B178" s="553" t="s">
        <v>22</v>
      </c>
      <c r="C178" s="553" t="s">
        <v>23</v>
      </c>
      <c r="D178" s="553" t="s">
        <v>5593</v>
      </c>
      <c r="E178" s="837" t="s">
        <v>5594</v>
      </c>
      <c r="F178" s="837"/>
      <c r="G178" s="837" t="s">
        <v>17</v>
      </c>
      <c r="H178" s="771"/>
      <c r="I178" s="551"/>
      <c r="J178" s="138" t="s">
        <v>5608</v>
      </c>
      <c r="K178" s="139"/>
      <c r="L178" s="139"/>
      <c r="M178" s="140"/>
      <c r="N178" s="119"/>
      <c r="V178" s="151"/>
    </row>
    <row r="179" spans="1:22" ht="13.8" thickBot="1" x14ac:dyDescent="0.3">
      <c r="A179" s="750"/>
      <c r="B179" s="142"/>
      <c r="C179" s="142"/>
      <c r="D179" s="143"/>
      <c r="E179" s="142"/>
      <c r="F179" s="142"/>
      <c r="G179" s="726"/>
      <c r="H179" s="838"/>
      <c r="I179" s="839"/>
      <c r="J179" s="78" t="s">
        <v>5608</v>
      </c>
      <c r="K179" s="78"/>
      <c r="L179" s="78"/>
      <c r="M179" s="145"/>
      <c r="N179" s="119"/>
      <c r="V179" s="151">
        <f>G179</f>
        <v>0</v>
      </c>
    </row>
    <row r="180" spans="1:22" ht="21" thickBot="1" x14ac:dyDescent="0.3">
      <c r="A180" s="750"/>
      <c r="B180" s="555" t="s">
        <v>34</v>
      </c>
      <c r="C180" s="555" t="s">
        <v>35</v>
      </c>
      <c r="D180" s="555" t="s">
        <v>5600</v>
      </c>
      <c r="E180" s="840" t="s">
        <v>5601</v>
      </c>
      <c r="F180" s="840"/>
      <c r="G180" s="730"/>
      <c r="H180" s="731"/>
      <c r="I180" s="732"/>
      <c r="J180" s="149" t="s">
        <v>5630</v>
      </c>
      <c r="K180" s="82"/>
      <c r="L180" s="82"/>
      <c r="M180" s="150"/>
      <c r="N180" s="119"/>
      <c r="V180" s="151"/>
    </row>
    <row r="181" spans="1:22" ht="13.8" thickBot="1" x14ac:dyDescent="0.3">
      <c r="A181" s="842"/>
      <c r="B181" s="152"/>
      <c r="C181" s="152"/>
      <c r="D181" s="153"/>
      <c r="E181" s="154" t="s">
        <v>5605</v>
      </c>
      <c r="F181" s="155"/>
      <c r="G181" s="712"/>
      <c r="H181" s="713"/>
      <c r="I181" s="714"/>
      <c r="J181" s="149" t="s">
        <v>5631</v>
      </c>
      <c r="K181" s="82"/>
      <c r="L181" s="82"/>
      <c r="M181" s="150"/>
      <c r="N181" s="119"/>
      <c r="V181" s="151"/>
    </row>
    <row r="182" spans="1:22" ht="21.6" thickTop="1" thickBot="1" x14ac:dyDescent="0.3">
      <c r="A182" s="834">
        <f t="shared" ref="A182" si="38">A178+1</f>
        <v>42</v>
      </c>
      <c r="B182" s="553" t="s">
        <v>22</v>
      </c>
      <c r="C182" s="553" t="s">
        <v>23</v>
      </c>
      <c r="D182" s="553" t="s">
        <v>5593</v>
      </c>
      <c r="E182" s="837" t="s">
        <v>5594</v>
      </c>
      <c r="F182" s="837"/>
      <c r="G182" s="837" t="s">
        <v>17</v>
      </c>
      <c r="H182" s="771"/>
      <c r="I182" s="551"/>
      <c r="J182" s="138" t="s">
        <v>5608</v>
      </c>
      <c r="K182" s="139"/>
      <c r="L182" s="139"/>
      <c r="M182" s="140"/>
      <c r="N182" s="119"/>
      <c r="V182" s="151"/>
    </row>
    <row r="183" spans="1:22" ht="13.8" thickBot="1" x14ac:dyDescent="0.3">
      <c r="A183" s="750"/>
      <c r="B183" s="142"/>
      <c r="C183" s="142"/>
      <c r="D183" s="143"/>
      <c r="E183" s="142"/>
      <c r="F183" s="142"/>
      <c r="G183" s="726"/>
      <c r="H183" s="838"/>
      <c r="I183" s="839"/>
      <c r="J183" s="78" t="s">
        <v>5608</v>
      </c>
      <c r="K183" s="78"/>
      <c r="L183" s="78"/>
      <c r="M183" s="145"/>
      <c r="N183" s="119"/>
      <c r="V183" s="151">
        <f>G183</f>
        <v>0</v>
      </c>
    </row>
    <row r="184" spans="1:22" ht="21" thickBot="1" x14ac:dyDescent="0.3">
      <c r="A184" s="750"/>
      <c r="B184" s="555" t="s">
        <v>34</v>
      </c>
      <c r="C184" s="555" t="s">
        <v>35</v>
      </c>
      <c r="D184" s="555" t="s">
        <v>5600</v>
      </c>
      <c r="E184" s="840" t="s">
        <v>5601</v>
      </c>
      <c r="F184" s="840"/>
      <c r="G184" s="730"/>
      <c r="H184" s="731"/>
      <c r="I184" s="732"/>
      <c r="J184" s="149" t="s">
        <v>5630</v>
      </c>
      <c r="K184" s="82"/>
      <c r="L184" s="82"/>
      <c r="M184" s="150"/>
      <c r="N184" s="119"/>
      <c r="V184" s="151"/>
    </row>
    <row r="185" spans="1:22" ht="13.8" thickBot="1" x14ac:dyDescent="0.3">
      <c r="A185" s="842"/>
      <c r="B185" s="152"/>
      <c r="C185" s="152"/>
      <c r="D185" s="153"/>
      <c r="E185" s="154" t="s">
        <v>5605</v>
      </c>
      <c r="F185" s="155"/>
      <c r="G185" s="712"/>
      <c r="H185" s="713"/>
      <c r="I185" s="714"/>
      <c r="J185" s="149" t="s">
        <v>5631</v>
      </c>
      <c r="K185" s="82"/>
      <c r="L185" s="82"/>
      <c r="M185" s="150"/>
      <c r="N185" s="119"/>
      <c r="V185" s="151"/>
    </row>
    <row r="186" spans="1:22" ht="21.6" thickTop="1" thickBot="1" x14ac:dyDescent="0.3">
      <c r="A186" s="834">
        <f t="shared" ref="A186" si="39">A182+1</f>
        <v>43</v>
      </c>
      <c r="B186" s="553" t="s">
        <v>22</v>
      </c>
      <c r="C186" s="553" t="s">
        <v>23</v>
      </c>
      <c r="D186" s="553" t="s">
        <v>5593</v>
      </c>
      <c r="E186" s="837" t="s">
        <v>5594</v>
      </c>
      <c r="F186" s="837"/>
      <c r="G186" s="837" t="s">
        <v>17</v>
      </c>
      <c r="H186" s="771"/>
      <c r="I186" s="551"/>
      <c r="J186" s="138" t="s">
        <v>5608</v>
      </c>
      <c r="K186" s="139"/>
      <c r="L186" s="139"/>
      <c r="M186" s="140"/>
      <c r="N186" s="119"/>
      <c r="V186" s="151"/>
    </row>
    <row r="187" spans="1:22" ht="13.8" thickBot="1" x14ac:dyDescent="0.3">
      <c r="A187" s="750"/>
      <c r="B187" s="142"/>
      <c r="C187" s="142"/>
      <c r="D187" s="143"/>
      <c r="E187" s="142"/>
      <c r="F187" s="142"/>
      <c r="G187" s="726"/>
      <c r="H187" s="838"/>
      <c r="I187" s="839"/>
      <c r="J187" s="78" t="s">
        <v>5608</v>
      </c>
      <c r="K187" s="78"/>
      <c r="L187" s="78"/>
      <c r="M187" s="145"/>
      <c r="N187" s="119"/>
      <c r="V187" s="151">
        <f>G187</f>
        <v>0</v>
      </c>
    </row>
    <row r="188" spans="1:22" ht="21" thickBot="1" x14ac:dyDescent="0.3">
      <c r="A188" s="750"/>
      <c r="B188" s="555" t="s">
        <v>34</v>
      </c>
      <c r="C188" s="555" t="s">
        <v>35</v>
      </c>
      <c r="D188" s="555" t="s">
        <v>5600</v>
      </c>
      <c r="E188" s="840" t="s">
        <v>5601</v>
      </c>
      <c r="F188" s="840"/>
      <c r="G188" s="730"/>
      <c r="H188" s="731"/>
      <c r="I188" s="732"/>
      <c r="J188" s="149" t="s">
        <v>5630</v>
      </c>
      <c r="K188" s="82"/>
      <c r="L188" s="82"/>
      <c r="M188" s="150"/>
      <c r="N188" s="119"/>
      <c r="V188" s="151"/>
    </row>
    <row r="189" spans="1:22" ht="13.8" thickBot="1" x14ac:dyDescent="0.3">
      <c r="A189" s="842"/>
      <c r="B189" s="152"/>
      <c r="C189" s="152"/>
      <c r="D189" s="153"/>
      <c r="E189" s="154" t="s">
        <v>5605</v>
      </c>
      <c r="F189" s="155"/>
      <c r="G189" s="712"/>
      <c r="H189" s="713"/>
      <c r="I189" s="714"/>
      <c r="J189" s="149" t="s">
        <v>5631</v>
      </c>
      <c r="K189" s="82"/>
      <c r="L189" s="82"/>
      <c r="M189" s="150"/>
      <c r="N189" s="119"/>
      <c r="V189" s="151"/>
    </row>
    <row r="190" spans="1:22" ht="21.6" thickTop="1" thickBot="1" x14ac:dyDescent="0.3">
      <c r="A190" s="834">
        <f t="shared" ref="A190" si="40">A186+1</f>
        <v>44</v>
      </c>
      <c r="B190" s="553" t="s">
        <v>22</v>
      </c>
      <c r="C190" s="553" t="s">
        <v>23</v>
      </c>
      <c r="D190" s="553" t="s">
        <v>5593</v>
      </c>
      <c r="E190" s="837" t="s">
        <v>5594</v>
      </c>
      <c r="F190" s="837"/>
      <c r="G190" s="837" t="s">
        <v>17</v>
      </c>
      <c r="H190" s="771"/>
      <c r="I190" s="551"/>
      <c r="J190" s="138" t="s">
        <v>5608</v>
      </c>
      <c r="K190" s="139"/>
      <c r="L190" s="139"/>
      <c r="M190" s="140"/>
      <c r="N190" s="119"/>
      <c r="V190" s="151"/>
    </row>
    <row r="191" spans="1:22" ht="13.8" thickBot="1" x14ac:dyDescent="0.3">
      <c r="A191" s="750"/>
      <c r="B191" s="142"/>
      <c r="C191" s="142"/>
      <c r="D191" s="143"/>
      <c r="E191" s="142"/>
      <c r="F191" s="142"/>
      <c r="G191" s="726"/>
      <c r="H191" s="838"/>
      <c r="I191" s="839"/>
      <c r="J191" s="78" t="s">
        <v>5608</v>
      </c>
      <c r="K191" s="78"/>
      <c r="L191" s="78"/>
      <c r="M191" s="145"/>
      <c r="N191" s="119"/>
      <c r="V191" s="151">
        <f>G191</f>
        <v>0</v>
      </c>
    </row>
    <row r="192" spans="1:22" ht="21" thickBot="1" x14ac:dyDescent="0.3">
      <c r="A192" s="750"/>
      <c r="B192" s="555" t="s">
        <v>34</v>
      </c>
      <c r="C192" s="555" t="s">
        <v>35</v>
      </c>
      <c r="D192" s="555" t="s">
        <v>5600</v>
      </c>
      <c r="E192" s="840" t="s">
        <v>5601</v>
      </c>
      <c r="F192" s="840"/>
      <c r="G192" s="730"/>
      <c r="H192" s="731"/>
      <c r="I192" s="732"/>
      <c r="J192" s="149" t="s">
        <v>5630</v>
      </c>
      <c r="K192" s="82"/>
      <c r="L192" s="82"/>
      <c r="M192" s="150"/>
      <c r="N192" s="119"/>
      <c r="V192" s="151"/>
    </row>
    <row r="193" spans="1:22" ht="13.8" thickBot="1" x14ac:dyDescent="0.3">
      <c r="A193" s="842"/>
      <c r="B193" s="152"/>
      <c r="C193" s="152"/>
      <c r="D193" s="153"/>
      <c r="E193" s="154" t="s">
        <v>5605</v>
      </c>
      <c r="F193" s="155"/>
      <c r="G193" s="712"/>
      <c r="H193" s="713"/>
      <c r="I193" s="714"/>
      <c r="J193" s="149" t="s">
        <v>5631</v>
      </c>
      <c r="K193" s="82"/>
      <c r="L193" s="82"/>
      <c r="M193" s="150"/>
      <c r="N193" s="119"/>
      <c r="V193" s="151"/>
    </row>
    <row r="194" spans="1:22" ht="21.6" thickTop="1" thickBot="1" x14ac:dyDescent="0.3">
      <c r="A194" s="834">
        <f t="shared" ref="A194" si="41">A190+1</f>
        <v>45</v>
      </c>
      <c r="B194" s="553" t="s">
        <v>22</v>
      </c>
      <c r="C194" s="553" t="s">
        <v>23</v>
      </c>
      <c r="D194" s="553" t="s">
        <v>5593</v>
      </c>
      <c r="E194" s="837" t="s">
        <v>5594</v>
      </c>
      <c r="F194" s="837"/>
      <c r="G194" s="837" t="s">
        <v>17</v>
      </c>
      <c r="H194" s="771"/>
      <c r="I194" s="551"/>
      <c r="J194" s="138" t="s">
        <v>5608</v>
      </c>
      <c r="K194" s="139"/>
      <c r="L194" s="139"/>
      <c r="M194" s="140"/>
      <c r="N194" s="119"/>
      <c r="V194" s="151"/>
    </row>
    <row r="195" spans="1:22" ht="13.8" thickBot="1" x14ac:dyDescent="0.3">
      <c r="A195" s="750"/>
      <c r="B195" s="142"/>
      <c r="C195" s="142"/>
      <c r="D195" s="143"/>
      <c r="E195" s="142"/>
      <c r="F195" s="142"/>
      <c r="G195" s="726"/>
      <c r="H195" s="838"/>
      <c r="I195" s="839"/>
      <c r="J195" s="78" t="s">
        <v>5608</v>
      </c>
      <c r="K195" s="78"/>
      <c r="L195" s="78"/>
      <c r="M195" s="145"/>
      <c r="N195" s="119"/>
      <c r="V195" s="151">
        <f>G195</f>
        <v>0</v>
      </c>
    </row>
    <row r="196" spans="1:22" ht="21" thickBot="1" x14ac:dyDescent="0.3">
      <c r="A196" s="750"/>
      <c r="B196" s="555" t="s">
        <v>34</v>
      </c>
      <c r="C196" s="555" t="s">
        <v>35</v>
      </c>
      <c r="D196" s="555" t="s">
        <v>5600</v>
      </c>
      <c r="E196" s="840" t="s">
        <v>5601</v>
      </c>
      <c r="F196" s="840"/>
      <c r="G196" s="730"/>
      <c r="H196" s="731"/>
      <c r="I196" s="732"/>
      <c r="J196" s="149" t="s">
        <v>5630</v>
      </c>
      <c r="K196" s="82"/>
      <c r="L196" s="82"/>
      <c r="M196" s="150"/>
      <c r="N196" s="119"/>
      <c r="V196" s="151"/>
    </row>
    <row r="197" spans="1:22" ht="13.8" thickBot="1" x14ac:dyDescent="0.3">
      <c r="A197" s="842"/>
      <c r="B197" s="152"/>
      <c r="C197" s="152"/>
      <c r="D197" s="153"/>
      <c r="E197" s="154" t="s">
        <v>5605</v>
      </c>
      <c r="F197" s="155"/>
      <c r="G197" s="712"/>
      <c r="H197" s="713"/>
      <c r="I197" s="714"/>
      <c r="J197" s="149" t="s">
        <v>5631</v>
      </c>
      <c r="K197" s="82"/>
      <c r="L197" s="82"/>
      <c r="M197" s="150"/>
      <c r="N197" s="119"/>
      <c r="V197" s="151"/>
    </row>
    <row r="198" spans="1:22" ht="21.6" thickTop="1" thickBot="1" x14ac:dyDescent="0.3">
      <c r="A198" s="834">
        <f t="shared" ref="A198" si="42">A194+1</f>
        <v>46</v>
      </c>
      <c r="B198" s="553" t="s">
        <v>22</v>
      </c>
      <c r="C198" s="553" t="s">
        <v>23</v>
      </c>
      <c r="D198" s="553" t="s">
        <v>5593</v>
      </c>
      <c r="E198" s="837" t="s">
        <v>5594</v>
      </c>
      <c r="F198" s="837"/>
      <c r="G198" s="837" t="s">
        <v>17</v>
      </c>
      <c r="H198" s="771"/>
      <c r="I198" s="551"/>
      <c r="J198" s="138" t="s">
        <v>5608</v>
      </c>
      <c r="K198" s="139"/>
      <c r="L198" s="139"/>
      <c r="M198" s="140"/>
      <c r="N198" s="119"/>
      <c r="V198" s="151"/>
    </row>
    <row r="199" spans="1:22" ht="13.8" thickBot="1" x14ac:dyDescent="0.3">
      <c r="A199" s="750"/>
      <c r="B199" s="142"/>
      <c r="C199" s="142"/>
      <c r="D199" s="143"/>
      <c r="E199" s="142"/>
      <c r="F199" s="142"/>
      <c r="G199" s="726"/>
      <c r="H199" s="838"/>
      <c r="I199" s="839"/>
      <c r="J199" s="78" t="s">
        <v>5608</v>
      </c>
      <c r="K199" s="78"/>
      <c r="L199" s="78"/>
      <c r="M199" s="145"/>
      <c r="N199" s="119"/>
      <c r="V199" s="151">
        <f>G199</f>
        <v>0</v>
      </c>
    </row>
    <row r="200" spans="1:22" ht="21" thickBot="1" x14ac:dyDescent="0.3">
      <c r="A200" s="750"/>
      <c r="B200" s="555" t="s">
        <v>34</v>
      </c>
      <c r="C200" s="555" t="s">
        <v>35</v>
      </c>
      <c r="D200" s="555" t="s">
        <v>5600</v>
      </c>
      <c r="E200" s="840" t="s">
        <v>5601</v>
      </c>
      <c r="F200" s="840"/>
      <c r="G200" s="730"/>
      <c r="H200" s="731"/>
      <c r="I200" s="732"/>
      <c r="J200" s="149" t="s">
        <v>5630</v>
      </c>
      <c r="K200" s="82"/>
      <c r="L200" s="82"/>
      <c r="M200" s="150"/>
      <c r="N200" s="119"/>
      <c r="V200" s="151"/>
    </row>
    <row r="201" spans="1:22" ht="13.8" thickBot="1" x14ac:dyDescent="0.3">
      <c r="A201" s="842"/>
      <c r="B201" s="152"/>
      <c r="C201" s="152"/>
      <c r="D201" s="153"/>
      <c r="E201" s="154" t="s">
        <v>5605</v>
      </c>
      <c r="F201" s="155"/>
      <c r="G201" s="712"/>
      <c r="H201" s="713"/>
      <c r="I201" s="714"/>
      <c r="J201" s="149" t="s">
        <v>5631</v>
      </c>
      <c r="K201" s="82"/>
      <c r="L201" s="82"/>
      <c r="M201" s="150"/>
      <c r="N201" s="119"/>
      <c r="V201" s="151"/>
    </row>
    <row r="202" spans="1:22" ht="21.6" thickTop="1" thickBot="1" x14ac:dyDescent="0.3">
      <c r="A202" s="834">
        <f t="shared" ref="A202" si="43">A198+1</f>
        <v>47</v>
      </c>
      <c r="B202" s="553" t="s">
        <v>22</v>
      </c>
      <c r="C202" s="553" t="s">
        <v>23</v>
      </c>
      <c r="D202" s="553" t="s">
        <v>5593</v>
      </c>
      <c r="E202" s="837" t="s">
        <v>5594</v>
      </c>
      <c r="F202" s="837"/>
      <c r="G202" s="837" t="s">
        <v>17</v>
      </c>
      <c r="H202" s="771"/>
      <c r="I202" s="551"/>
      <c r="J202" s="138" t="s">
        <v>5608</v>
      </c>
      <c r="K202" s="139"/>
      <c r="L202" s="139"/>
      <c r="M202" s="140"/>
      <c r="N202" s="119"/>
      <c r="V202" s="151"/>
    </row>
    <row r="203" spans="1:22" ht="13.8" thickBot="1" x14ac:dyDescent="0.3">
      <c r="A203" s="750"/>
      <c r="B203" s="142"/>
      <c r="C203" s="142"/>
      <c r="D203" s="143"/>
      <c r="E203" s="142"/>
      <c r="F203" s="142"/>
      <c r="G203" s="726"/>
      <c r="H203" s="838"/>
      <c r="I203" s="839"/>
      <c r="J203" s="78" t="s">
        <v>5608</v>
      </c>
      <c r="K203" s="78"/>
      <c r="L203" s="78"/>
      <c r="M203" s="145"/>
      <c r="N203" s="119"/>
      <c r="V203" s="151">
        <f>G203</f>
        <v>0</v>
      </c>
    </row>
    <row r="204" spans="1:22" ht="21" thickBot="1" x14ac:dyDescent="0.3">
      <c r="A204" s="750"/>
      <c r="B204" s="555" t="s">
        <v>34</v>
      </c>
      <c r="C204" s="555" t="s">
        <v>35</v>
      </c>
      <c r="D204" s="555" t="s">
        <v>5600</v>
      </c>
      <c r="E204" s="840" t="s">
        <v>5601</v>
      </c>
      <c r="F204" s="840"/>
      <c r="G204" s="730"/>
      <c r="H204" s="731"/>
      <c r="I204" s="732"/>
      <c r="J204" s="149" t="s">
        <v>5630</v>
      </c>
      <c r="K204" s="82"/>
      <c r="L204" s="82"/>
      <c r="M204" s="150"/>
      <c r="N204" s="119"/>
      <c r="V204" s="151"/>
    </row>
    <row r="205" spans="1:22" ht="13.8" thickBot="1" x14ac:dyDescent="0.3">
      <c r="A205" s="842"/>
      <c r="B205" s="152"/>
      <c r="C205" s="152"/>
      <c r="D205" s="153"/>
      <c r="E205" s="154" t="s">
        <v>5605</v>
      </c>
      <c r="F205" s="155"/>
      <c r="G205" s="712"/>
      <c r="H205" s="713"/>
      <c r="I205" s="714"/>
      <c r="J205" s="149" t="s">
        <v>5631</v>
      </c>
      <c r="K205" s="82"/>
      <c r="L205" s="82"/>
      <c r="M205" s="150"/>
      <c r="N205" s="119"/>
      <c r="V205" s="151"/>
    </row>
    <row r="206" spans="1:22" ht="21.6" thickTop="1" thickBot="1" x14ac:dyDescent="0.3">
      <c r="A206" s="834">
        <f t="shared" ref="A206" si="44">A202+1</f>
        <v>48</v>
      </c>
      <c r="B206" s="553" t="s">
        <v>22</v>
      </c>
      <c r="C206" s="553" t="s">
        <v>23</v>
      </c>
      <c r="D206" s="553" t="s">
        <v>5593</v>
      </c>
      <c r="E206" s="837" t="s">
        <v>5594</v>
      </c>
      <c r="F206" s="837"/>
      <c r="G206" s="837" t="s">
        <v>17</v>
      </c>
      <c r="H206" s="771"/>
      <c r="I206" s="551"/>
      <c r="J206" s="138" t="s">
        <v>5608</v>
      </c>
      <c r="K206" s="139"/>
      <c r="L206" s="139"/>
      <c r="M206" s="140"/>
      <c r="N206" s="119"/>
      <c r="V206" s="151"/>
    </row>
    <row r="207" spans="1:22" ht="13.8" thickBot="1" x14ac:dyDescent="0.3">
      <c r="A207" s="750"/>
      <c r="B207" s="142"/>
      <c r="C207" s="142"/>
      <c r="D207" s="143"/>
      <c r="E207" s="142"/>
      <c r="F207" s="142"/>
      <c r="G207" s="726"/>
      <c r="H207" s="838"/>
      <c r="I207" s="839"/>
      <c r="J207" s="78" t="s">
        <v>5608</v>
      </c>
      <c r="K207" s="78"/>
      <c r="L207" s="78"/>
      <c r="M207" s="145"/>
      <c r="N207" s="119"/>
      <c r="V207" s="151">
        <f>G207</f>
        <v>0</v>
      </c>
    </row>
    <row r="208" spans="1:22" ht="21" thickBot="1" x14ac:dyDescent="0.3">
      <c r="A208" s="750"/>
      <c r="B208" s="555" t="s">
        <v>34</v>
      </c>
      <c r="C208" s="555" t="s">
        <v>35</v>
      </c>
      <c r="D208" s="555" t="s">
        <v>5600</v>
      </c>
      <c r="E208" s="840" t="s">
        <v>5601</v>
      </c>
      <c r="F208" s="840"/>
      <c r="G208" s="730"/>
      <c r="H208" s="731"/>
      <c r="I208" s="732"/>
      <c r="J208" s="149" t="s">
        <v>5630</v>
      </c>
      <c r="K208" s="82"/>
      <c r="L208" s="82"/>
      <c r="M208" s="150"/>
      <c r="N208" s="119"/>
      <c r="V208" s="151"/>
    </row>
    <row r="209" spans="1:22" ht="13.8" thickBot="1" x14ac:dyDescent="0.3">
      <c r="A209" s="842"/>
      <c r="B209" s="152"/>
      <c r="C209" s="152"/>
      <c r="D209" s="153"/>
      <c r="E209" s="154" t="s">
        <v>5605</v>
      </c>
      <c r="F209" s="155"/>
      <c r="G209" s="712"/>
      <c r="H209" s="713"/>
      <c r="I209" s="714"/>
      <c r="J209" s="149" t="s">
        <v>5631</v>
      </c>
      <c r="K209" s="82"/>
      <c r="L209" s="82"/>
      <c r="M209" s="150"/>
      <c r="N209" s="119"/>
      <c r="V209" s="151"/>
    </row>
    <row r="210" spans="1:22" ht="21.6" thickTop="1" thickBot="1" x14ac:dyDescent="0.3">
      <c r="A210" s="834">
        <f t="shared" ref="A210" si="45">A206+1</f>
        <v>49</v>
      </c>
      <c r="B210" s="553" t="s">
        <v>22</v>
      </c>
      <c r="C210" s="553" t="s">
        <v>23</v>
      </c>
      <c r="D210" s="553" t="s">
        <v>5593</v>
      </c>
      <c r="E210" s="837" t="s">
        <v>5594</v>
      </c>
      <c r="F210" s="837"/>
      <c r="G210" s="837" t="s">
        <v>17</v>
      </c>
      <c r="H210" s="771"/>
      <c r="I210" s="551"/>
      <c r="J210" s="138" t="s">
        <v>5608</v>
      </c>
      <c r="K210" s="139"/>
      <c r="L210" s="139"/>
      <c r="M210" s="140"/>
      <c r="N210" s="119"/>
      <c r="V210" s="151"/>
    </row>
    <row r="211" spans="1:22" ht="13.8" thickBot="1" x14ac:dyDescent="0.3">
      <c r="A211" s="750"/>
      <c r="B211" s="142"/>
      <c r="C211" s="142"/>
      <c r="D211" s="143"/>
      <c r="E211" s="142"/>
      <c r="F211" s="142"/>
      <c r="G211" s="726"/>
      <c r="H211" s="838"/>
      <c r="I211" s="839"/>
      <c r="J211" s="78" t="s">
        <v>5608</v>
      </c>
      <c r="K211" s="78"/>
      <c r="L211" s="78"/>
      <c r="M211" s="145"/>
      <c r="N211" s="119"/>
      <c r="V211" s="151">
        <f>G211</f>
        <v>0</v>
      </c>
    </row>
    <row r="212" spans="1:22" ht="21" thickBot="1" x14ac:dyDescent="0.3">
      <c r="A212" s="750"/>
      <c r="B212" s="555" t="s">
        <v>34</v>
      </c>
      <c r="C212" s="555" t="s">
        <v>35</v>
      </c>
      <c r="D212" s="555" t="s">
        <v>5600</v>
      </c>
      <c r="E212" s="840" t="s">
        <v>5601</v>
      </c>
      <c r="F212" s="840"/>
      <c r="G212" s="730"/>
      <c r="H212" s="731"/>
      <c r="I212" s="732"/>
      <c r="J212" s="149" t="s">
        <v>5630</v>
      </c>
      <c r="K212" s="82"/>
      <c r="L212" s="82"/>
      <c r="M212" s="150"/>
      <c r="N212" s="119"/>
      <c r="V212" s="151"/>
    </row>
    <row r="213" spans="1:22" ht="13.8" thickBot="1" x14ac:dyDescent="0.3">
      <c r="A213" s="842"/>
      <c r="B213" s="152"/>
      <c r="C213" s="152"/>
      <c r="D213" s="153"/>
      <c r="E213" s="154" t="s">
        <v>5605</v>
      </c>
      <c r="F213" s="155"/>
      <c r="G213" s="712"/>
      <c r="H213" s="713"/>
      <c r="I213" s="714"/>
      <c r="J213" s="149" t="s">
        <v>5631</v>
      </c>
      <c r="K213" s="82"/>
      <c r="L213" s="82"/>
      <c r="M213" s="150"/>
      <c r="N213" s="119"/>
      <c r="V213" s="151"/>
    </row>
    <row r="214" spans="1:22" ht="21.6" thickTop="1" thickBot="1" x14ac:dyDescent="0.3">
      <c r="A214" s="834">
        <f t="shared" ref="A214" si="46">A210+1</f>
        <v>50</v>
      </c>
      <c r="B214" s="553" t="s">
        <v>22</v>
      </c>
      <c r="C214" s="553" t="s">
        <v>23</v>
      </c>
      <c r="D214" s="553" t="s">
        <v>5593</v>
      </c>
      <c r="E214" s="837" t="s">
        <v>5594</v>
      </c>
      <c r="F214" s="837"/>
      <c r="G214" s="837" t="s">
        <v>17</v>
      </c>
      <c r="H214" s="771"/>
      <c r="I214" s="551"/>
      <c r="J214" s="138" t="s">
        <v>5608</v>
      </c>
      <c r="K214" s="139"/>
      <c r="L214" s="139"/>
      <c r="M214" s="140"/>
      <c r="N214" s="119"/>
      <c r="V214" s="151"/>
    </row>
    <row r="215" spans="1:22" ht="13.8" thickBot="1" x14ac:dyDescent="0.3">
      <c r="A215" s="750"/>
      <c r="B215" s="142"/>
      <c r="C215" s="142"/>
      <c r="D215" s="143"/>
      <c r="E215" s="142"/>
      <c r="F215" s="142"/>
      <c r="G215" s="726"/>
      <c r="H215" s="838"/>
      <c r="I215" s="839"/>
      <c r="J215" s="78" t="s">
        <v>5608</v>
      </c>
      <c r="K215" s="78"/>
      <c r="L215" s="78"/>
      <c r="M215" s="145"/>
      <c r="N215" s="119"/>
      <c r="V215" s="151">
        <f>G215</f>
        <v>0</v>
      </c>
    </row>
    <row r="216" spans="1:22" ht="21" thickBot="1" x14ac:dyDescent="0.3">
      <c r="A216" s="750"/>
      <c r="B216" s="555" t="s">
        <v>34</v>
      </c>
      <c r="C216" s="555" t="s">
        <v>35</v>
      </c>
      <c r="D216" s="555" t="s">
        <v>5600</v>
      </c>
      <c r="E216" s="840" t="s">
        <v>5601</v>
      </c>
      <c r="F216" s="840"/>
      <c r="G216" s="730"/>
      <c r="H216" s="731"/>
      <c r="I216" s="732"/>
      <c r="J216" s="149" t="s">
        <v>5630</v>
      </c>
      <c r="K216" s="82"/>
      <c r="L216" s="82"/>
      <c r="M216" s="150"/>
      <c r="N216" s="119"/>
      <c r="V216" s="151"/>
    </row>
    <row r="217" spans="1:22" ht="13.8" thickBot="1" x14ac:dyDescent="0.3">
      <c r="A217" s="842"/>
      <c r="B217" s="152"/>
      <c r="C217" s="152"/>
      <c r="D217" s="153"/>
      <c r="E217" s="154" t="s">
        <v>5605</v>
      </c>
      <c r="F217" s="155"/>
      <c r="G217" s="712"/>
      <c r="H217" s="713"/>
      <c r="I217" s="714"/>
      <c r="J217" s="149" t="s">
        <v>5631</v>
      </c>
      <c r="K217" s="82"/>
      <c r="L217" s="82"/>
      <c r="M217" s="150"/>
      <c r="N217" s="119"/>
      <c r="V217" s="151"/>
    </row>
    <row r="218" spans="1:22" ht="21.6" thickTop="1" thickBot="1" x14ac:dyDescent="0.3">
      <c r="A218" s="834">
        <f t="shared" ref="A218" si="47">A214+1</f>
        <v>51</v>
      </c>
      <c r="B218" s="553" t="s">
        <v>22</v>
      </c>
      <c r="C218" s="553" t="s">
        <v>23</v>
      </c>
      <c r="D218" s="553" t="s">
        <v>5593</v>
      </c>
      <c r="E218" s="837" t="s">
        <v>5594</v>
      </c>
      <c r="F218" s="837"/>
      <c r="G218" s="837" t="s">
        <v>17</v>
      </c>
      <c r="H218" s="771"/>
      <c r="I218" s="551"/>
      <c r="J218" s="138" t="s">
        <v>5608</v>
      </c>
      <c r="K218" s="139"/>
      <c r="L218" s="139"/>
      <c r="M218" s="140"/>
      <c r="N218" s="119"/>
      <c r="V218" s="151"/>
    </row>
    <row r="219" spans="1:22" ht="13.8" thickBot="1" x14ac:dyDescent="0.3">
      <c r="A219" s="750"/>
      <c r="B219" s="142"/>
      <c r="C219" s="142"/>
      <c r="D219" s="143"/>
      <c r="E219" s="142"/>
      <c r="F219" s="142"/>
      <c r="G219" s="726"/>
      <c r="H219" s="838"/>
      <c r="I219" s="839"/>
      <c r="J219" s="78" t="s">
        <v>5608</v>
      </c>
      <c r="K219" s="78"/>
      <c r="L219" s="78"/>
      <c r="M219" s="145"/>
      <c r="N219" s="119"/>
      <c r="V219" s="151">
        <f>G219</f>
        <v>0</v>
      </c>
    </row>
    <row r="220" spans="1:22" ht="21" thickBot="1" x14ac:dyDescent="0.3">
      <c r="A220" s="750"/>
      <c r="B220" s="555" t="s">
        <v>34</v>
      </c>
      <c r="C220" s="555" t="s">
        <v>35</v>
      </c>
      <c r="D220" s="555" t="s">
        <v>5600</v>
      </c>
      <c r="E220" s="840" t="s">
        <v>5601</v>
      </c>
      <c r="F220" s="840"/>
      <c r="G220" s="730"/>
      <c r="H220" s="731"/>
      <c r="I220" s="732"/>
      <c r="J220" s="149" t="s">
        <v>5630</v>
      </c>
      <c r="K220" s="82"/>
      <c r="L220" s="82"/>
      <c r="M220" s="150"/>
      <c r="N220" s="119"/>
      <c r="V220" s="151"/>
    </row>
    <row r="221" spans="1:22" ht="13.8" thickBot="1" x14ac:dyDescent="0.3">
      <c r="A221" s="842"/>
      <c r="B221" s="152"/>
      <c r="C221" s="152"/>
      <c r="D221" s="153"/>
      <c r="E221" s="154" t="s">
        <v>5605</v>
      </c>
      <c r="F221" s="155"/>
      <c r="G221" s="712"/>
      <c r="H221" s="713"/>
      <c r="I221" s="714"/>
      <c r="J221" s="149" t="s">
        <v>5631</v>
      </c>
      <c r="K221" s="82"/>
      <c r="L221" s="82"/>
      <c r="M221" s="150"/>
      <c r="N221" s="119"/>
      <c r="V221" s="151"/>
    </row>
    <row r="222" spans="1:22" ht="21.6" thickTop="1" thickBot="1" x14ac:dyDescent="0.3">
      <c r="A222" s="834">
        <f t="shared" ref="A222" si="48">A218+1</f>
        <v>52</v>
      </c>
      <c r="B222" s="553" t="s">
        <v>22</v>
      </c>
      <c r="C222" s="553" t="s">
        <v>23</v>
      </c>
      <c r="D222" s="553" t="s">
        <v>5593</v>
      </c>
      <c r="E222" s="837" t="s">
        <v>5594</v>
      </c>
      <c r="F222" s="837"/>
      <c r="G222" s="837" t="s">
        <v>17</v>
      </c>
      <c r="H222" s="771"/>
      <c r="I222" s="551"/>
      <c r="J222" s="138" t="s">
        <v>5608</v>
      </c>
      <c r="K222" s="139"/>
      <c r="L222" s="139"/>
      <c r="M222" s="140"/>
      <c r="N222" s="119"/>
      <c r="V222" s="151"/>
    </row>
    <row r="223" spans="1:22" ht="13.8" thickBot="1" x14ac:dyDescent="0.3">
      <c r="A223" s="750"/>
      <c r="B223" s="142"/>
      <c r="C223" s="142"/>
      <c r="D223" s="143"/>
      <c r="E223" s="142"/>
      <c r="F223" s="142"/>
      <c r="G223" s="726"/>
      <c r="H223" s="838"/>
      <c r="I223" s="839"/>
      <c r="J223" s="78" t="s">
        <v>5608</v>
      </c>
      <c r="K223" s="78"/>
      <c r="L223" s="78"/>
      <c r="M223" s="145"/>
      <c r="N223" s="119"/>
      <c r="V223" s="151">
        <f>G223</f>
        <v>0</v>
      </c>
    </row>
    <row r="224" spans="1:22" ht="21" thickBot="1" x14ac:dyDescent="0.3">
      <c r="A224" s="750"/>
      <c r="B224" s="555" t="s">
        <v>34</v>
      </c>
      <c r="C224" s="555" t="s">
        <v>35</v>
      </c>
      <c r="D224" s="555" t="s">
        <v>5600</v>
      </c>
      <c r="E224" s="840" t="s">
        <v>5601</v>
      </c>
      <c r="F224" s="840"/>
      <c r="G224" s="730"/>
      <c r="H224" s="731"/>
      <c r="I224" s="732"/>
      <c r="J224" s="149" t="s">
        <v>5630</v>
      </c>
      <c r="K224" s="82"/>
      <c r="L224" s="82"/>
      <c r="M224" s="150"/>
      <c r="N224" s="119"/>
      <c r="V224" s="151"/>
    </row>
    <row r="225" spans="1:22" ht="13.8" thickBot="1" x14ac:dyDescent="0.3">
      <c r="A225" s="842"/>
      <c r="B225" s="152"/>
      <c r="C225" s="152"/>
      <c r="D225" s="153"/>
      <c r="E225" s="154" t="s">
        <v>5605</v>
      </c>
      <c r="F225" s="155"/>
      <c r="G225" s="712"/>
      <c r="H225" s="713"/>
      <c r="I225" s="714"/>
      <c r="J225" s="149" t="s">
        <v>5631</v>
      </c>
      <c r="K225" s="82"/>
      <c r="L225" s="82"/>
      <c r="M225" s="150"/>
      <c r="N225" s="119"/>
      <c r="V225" s="151"/>
    </row>
    <row r="226" spans="1:22" ht="21.6" thickTop="1" thickBot="1" x14ac:dyDescent="0.3">
      <c r="A226" s="834">
        <f t="shared" ref="A226" si="49">A222+1</f>
        <v>53</v>
      </c>
      <c r="B226" s="553" t="s">
        <v>22</v>
      </c>
      <c r="C226" s="553" t="s">
        <v>23</v>
      </c>
      <c r="D226" s="553" t="s">
        <v>5593</v>
      </c>
      <c r="E226" s="837" t="s">
        <v>5594</v>
      </c>
      <c r="F226" s="837"/>
      <c r="G226" s="837" t="s">
        <v>17</v>
      </c>
      <c r="H226" s="771"/>
      <c r="I226" s="551"/>
      <c r="J226" s="138" t="s">
        <v>5608</v>
      </c>
      <c r="K226" s="139"/>
      <c r="L226" s="139"/>
      <c r="M226" s="140"/>
      <c r="N226" s="119"/>
      <c r="V226" s="151"/>
    </row>
    <row r="227" spans="1:22" ht="13.8" thickBot="1" x14ac:dyDescent="0.3">
      <c r="A227" s="750"/>
      <c r="B227" s="142"/>
      <c r="C227" s="142"/>
      <c r="D227" s="143"/>
      <c r="E227" s="142"/>
      <c r="F227" s="142"/>
      <c r="G227" s="726"/>
      <c r="H227" s="838"/>
      <c r="I227" s="839"/>
      <c r="J227" s="78" t="s">
        <v>5608</v>
      </c>
      <c r="K227" s="78"/>
      <c r="L227" s="78"/>
      <c r="M227" s="145"/>
      <c r="N227" s="119"/>
      <c r="V227" s="151">
        <f>G227</f>
        <v>0</v>
      </c>
    </row>
    <row r="228" spans="1:22" ht="21" thickBot="1" x14ac:dyDescent="0.3">
      <c r="A228" s="750"/>
      <c r="B228" s="555" t="s">
        <v>34</v>
      </c>
      <c r="C228" s="555" t="s">
        <v>35</v>
      </c>
      <c r="D228" s="555" t="s">
        <v>5600</v>
      </c>
      <c r="E228" s="840" t="s">
        <v>5601</v>
      </c>
      <c r="F228" s="840"/>
      <c r="G228" s="730"/>
      <c r="H228" s="731"/>
      <c r="I228" s="732"/>
      <c r="J228" s="149" t="s">
        <v>5630</v>
      </c>
      <c r="K228" s="82"/>
      <c r="L228" s="82"/>
      <c r="M228" s="150"/>
      <c r="N228" s="119"/>
      <c r="V228" s="151"/>
    </row>
    <row r="229" spans="1:22" ht="13.8" thickBot="1" x14ac:dyDescent="0.3">
      <c r="A229" s="842"/>
      <c r="B229" s="152"/>
      <c r="C229" s="152"/>
      <c r="D229" s="153"/>
      <c r="E229" s="154" t="s">
        <v>5605</v>
      </c>
      <c r="F229" s="155"/>
      <c r="G229" s="712"/>
      <c r="H229" s="713"/>
      <c r="I229" s="714"/>
      <c r="J229" s="149" t="s">
        <v>5631</v>
      </c>
      <c r="K229" s="82"/>
      <c r="L229" s="82"/>
      <c r="M229" s="150"/>
      <c r="N229" s="119"/>
      <c r="V229" s="151"/>
    </row>
    <row r="230" spans="1:22" ht="21.6" thickTop="1" thickBot="1" x14ac:dyDescent="0.3">
      <c r="A230" s="834">
        <f t="shared" ref="A230" si="50">A226+1</f>
        <v>54</v>
      </c>
      <c r="B230" s="553" t="s">
        <v>22</v>
      </c>
      <c r="C230" s="553" t="s">
        <v>23</v>
      </c>
      <c r="D230" s="553" t="s">
        <v>5593</v>
      </c>
      <c r="E230" s="837" t="s">
        <v>5594</v>
      </c>
      <c r="F230" s="837"/>
      <c r="G230" s="837" t="s">
        <v>17</v>
      </c>
      <c r="H230" s="771"/>
      <c r="I230" s="551"/>
      <c r="J230" s="138" t="s">
        <v>5608</v>
      </c>
      <c r="K230" s="139"/>
      <c r="L230" s="139"/>
      <c r="M230" s="140"/>
      <c r="N230" s="119"/>
      <c r="V230" s="151"/>
    </row>
    <row r="231" spans="1:22" ht="13.8" thickBot="1" x14ac:dyDescent="0.3">
      <c r="A231" s="750"/>
      <c r="B231" s="142"/>
      <c r="C231" s="142"/>
      <c r="D231" s="143"/>
      <c r="E231" s="142"/>
      <c r="F231" s="142"/>
      <c r="G231" s="726"/>
      <c r="H231" s="838"/>
      <c r="I231" s="839"/>
      <c r="J231" s="78" t="s">
        <v>5608</v>
      </c>
      <c r="K231" s="78"/>
      <c r="L231" s="78"/>
      <c r="M231" s="145"/>
      <c r="N231" s="119"/>
      <c r="V231" s="151">
        <f>G231</f>
        <v>0</v>
      </c>
    </row>
    <row r="232" spans="1:22" ht="21" thickBot="1" x14ac:dyDescent="0.3">
      <c r="A232" s="750"/>
      <c r="B232" s="555" t="s">
        <v>34</v>
      </c>
      <c r="C232" s="555" t="s">
        <v>35</v>
      </c>
      <c r="D232" s="555" t="s">
        <v>5600</v>
      </c>
      <c r="E232" s="840" t="s">
        <v>5601</v>
      </c>
      <c r="F232" s="840"/>
      <c r="G232" s="730"/>
      <c r="H232" s="731"/>
      <c r="I232" s="732"/>
      <c r="J232" s="149" t="s">
        <v>5630</v>
      </c>
      <c r="K232" s="82"/>
      <c r="L232" s="82"/>
      <c r="M232" s="150"/>
      <c r="N232" s="119"/>
      <c r="V232" s="151"/>
    </row>
    <row r="233" spans="1:22" ht="13.8" thickBot="1" x14ac:dyDescent="0.3">
      <c r="A233" s="842"/>
      <c r="B233" s="152"/>
      <c r="C233" s="152"/>
      <c r="D233" s="153"/>
      <c r="E233" s="154" t="s">
        <v>5605</v>
      </c>
      <c r="F233" s="155"/>
      <c r="G233" s="712"/>
      <c r="H233" s="713"/>
      <c r="I233" s="714"/>
      <c r="J233" s="149" t="s">
        <v>5631</v>
      </c>
      <c r="K233" s="82"/>
      <c r="L233" s="82"/>
      <c r="M233" s="150"/>
      <c r="N233" s="119"/>
      <c r="V233" s="151"/>
    </row>
    <row r="234" spans="1:22" ht="21.6" thickTop="1" thickBot="1" x14ac:dyDescent="0.3">
      <c r="A234" s="834">
        <f t="shared" ref="A234" si="51">A230+1</f>
        <v>55</v>
      </c>
      <c r="B234" s="553" t="s">
        <v>22</v>
      </c>
      <c r="C234" s="553" t="s">
        <v>23</v>
      </c>
      <c r="D234" s="553" t="s">
        <v>5593</v>
      </c>
      <c r="E234" s="837" t="s">
        <v>5594</v>
      </c>
      <c r="F234" s="837"/>
      <c r="G234" s="837" t="s">
        <v>17</v>
      </c>
      <c r="H234" s="771"/>
      <c r="I234" s="551"/>
      <c r="J234" s="138" t="s">
        <v>5608</v>
      </c>
      <c r="K234" s="139"/>
      <c r="L234" s="139"/>
      <c r="M234" s="140"/>
      <c r="N234" s="119"/>
      <c r="V234" s="151"/>
    </row>
    <row r="235" spans="1:22" ht="13.8" thickBot="1" x14ac:dyDescent="0.3">
      <c r="A235" s="750"/>
      <c r="B235" s="142"/>
      <c r="C235" s="142"/>
      <c r="D235" s="143"/>
      <c r="E235" s="142"/>
      <c r="F235" s="142"/>
      <c r="G235" s="726"/>
      <c r="H235" s="838"/>
      <c r="I235" s="839"/>
      <c r="J235" s="78" t="s">
        <v>5608</v>
      </c>
      <c r="K235" s="78"/>
      <c r="L235" s="78"/>
      <c r="M235" s="145"/>
      <c r="N235" s="119"/>
      <c r="V235" s="151">
        <f>G235</f>
        <v>0</v>
      </c>
    </row>
    <row r="236" spans="1:22" ht="21" thickBot="1" x14ac:dyDescent="0.3">
      <c r="A236" s="750"/>
      <c r="B236" s="555" t="s">
        <v>34</v>
      </c>
      <c r="C236" s="555" t="s">
        <v>35</v>
      </c>
      <c r="D236" s="555" t="s">
        <v>5600</v>
      </c>
      <c r="E236" s="840" t="s">
        <v>5601</v>
      </c>
      <c r="F236" s="840"/>
      <c r="G236" s="730"/>
      <c r="H236" s="731"/>
      <c r="I236" s="732"/>
      <c r="J236" s="149" t="s">
        <v>5630</v>
      </c>
      <c r="K236" s="82"/>
      <c r="L236" s="82"/>
      <c r="M236" s="150"/>
      <c r="N236" s="119"/>
      <c r="V236" s="151"/>
    </row>
    <row r="237" spans="1:22" ht="13.8" thickBot="1" x14ac:dyDescent="0.3">
      <c r="A237" s="842"/>
      <c r="B237" s="152"/>
      <c r="C237" s="152"/>
      <c r="D237" s="153"/>
      <c r="E237" s="154" t="s">
        <v>5605</v>
      </c>
      <c r="F237" s="155"/>
      <c r="G237" s="712"/>
      <c r="H237" s="713"/>
      <c r="I237" s="714"/>
      <c r="J237" s="149" t="s">
        <v>5631</v>
      </c>
      <c r="K237" s="82"/>
      <c r="L237" s="82"/>
      <c r="M237" s="150"/>
      <c r="N237" s="119"/>
      <c r="V237" s="151"/>
    </row>
    <row r="238" spans="1:22" ht="21.6" thickTop="1" thickBot="1" x14ac:dyDescent="0.3">
      <c r="A238" s="834">
        <f t="shared" ref="A238" si="52">A234+1</f>
        <v>56</v>
      </c>
      <c r="B238" s="553" t="s">
        <v>22</v>
      </c>
      <c r="C238" s="553" t="s">
        <v>23</v>
      </c>
      <c r="D238" s="553" t="s">
        <v>5593</v>
      </c>
      <c r="E238" s="837" t="s">
        <v>5594</v>
      </c>
      <c r="F238" s="837"/>
      <c r="G238" s="837" t="s">
        <v>17</v>
      </c>
      <c r="H238" s="771"/>
      <c r="I238" s="551"/>
      <c r="J238" s="138" t="s">
        <v>5608</v>
      </c>
      <c r="K238" s="139"/>
      <c r="L238" s="139"/>
      <c r="M238" s="140"/>
      <c r="N238" s="119"/>
      <c r="V238" s="151"/>
    </row>
    <row r="239" spans="1:22" ht="13.8" thickBot="1" x14ac:dyDescent="0.3">
      <c r="A239" s="750"/>
      <c r="B239" s="142"/>
      <c r="C239" s="142"/>
      <c r="D239" s="143"/>
      <c r="E239" s="142"/>
      <c r="F239" s="142"/>
      <c r="G239" s="726"/>
      <c r="H239" s="838"/>
      <c r="I239" s="839"/>
      <c r="J239" s="78" t="s">
        <v>5608</v>
      </c>
      <c r="K239" s="78"/>
      <c r="L239" s="78"/>
      <c r="M239" s="145"/>
      <c r="N239" s="119"/>
      <c r="V239" s="151">
        <f>G239</f>
        <v>0</v>
      </c>
    </row>
    <row r="240" spans="1:22" ht="21" thickBot="1" x14ac:dyDescent="0.3">
      <c r="A240" s="750"/>
      <c r="B240" s="555" t="s">
        <v>34</v>
      </c>
      <c r="C240" s="555" t="s">
        <v>35</v>
      </c>
      <c r="D240" s="555" t="s">
        <v>5600</v>
      </c>
      <c r="E240" s="840" t="s">
        <v>5601</v>
      </c>
      <c r="F240" s="840"/>
      <c r="G240" s="730"/>
      <c r="H240" s="731"/>
      <c r="I240" s="732"/>
      <c r="J240" s="149" t="s">
        <v>5630</v>
      </c>
      <c r="K240" s="82"/>
      <c r="L240" s="82"/>
      <c r="M240" s="150"/>
      <c r="N240" s="119"/>
      <c r="V240" s="151"/>
    </row>
    <row r="241" spans="1:22" ht="13.8" thickBot="1" x14ac:dyDescent="0.3">
      <c r="A241" s="842"/>
      <c r="B241" s="152"/>
      <c r="C241" s="152"/>
      <c r="D241" s="153"/>
      <c r="E241" s="154" t="s">
        <v>5605</v>
      </c>
      <c r="F241" s="155"/>
      <c r="G241" s="712"/>
      <c r="H241" s="713"/>
      <c r="I241" s="714"/>
      <c r="J241" s="149" t="s">
        <v>5631</v>
      </c>
      <c r="K241" s="82"/>
      <c r="L241" s="82"/>
      <c r="M241" s="150"/>
      <c r="N241" s="119"/>
      <c r="V241" s="151"/>
    </row>
    <row r="242" spans="1:22" ht="21.6" thickTop="1" thickBot="1" x14ac:dyDescent="0.3">
      <c r="A242" s="834">
        <f t="shared" ref="A242" si="53">A238+1</f>
        <v>57</v>
      </c>
      <c r="B242" s="553" t="s">
        <v>22</v>
      </c>
      <c r="C242" s="553" t="s">
        <v>23</v>
      </c>
      <c r="D242" s="553" t="s">
        <v>5593</v>
      </c>
      <c r="E242" s="837" t="s">
        <v>5594</v>
      </c>
      <c r="F242" s="837"/>
      <c r="G242" s="837" t="s">
        <v>17</v>
      </c>
      <c r="H242" s="771"/>
      <c r="I242" s="551"/>
      <c r="J242" s="138" t="s">
        <v>5608</v>
      </c>
      <c r="K242" s="139"/>
      <c r="L242" s="139"/>
      <c r="M242" s="140"/>
      <c r="N242" s="119"/>
      <c r="V242" s="151"/>
    </row>
    <row r="243" spans="1:22" ht="13.8" thickBot="1" x14ac:dyDescent="0.3">
      <c r="A243" s="750"/>
      <c r="B243" s="142"/>
      <c r="C243" s="142"/>
      <c r="D243" s="143"/>
      <c r="E243" s="142"/>
      <c r="F243" s="142"/>
      <c r="G243" s="726"/>
      <c r="H243" s="838"/>
      <c r="I243" s="839"/>
      <c r="J243" s="78" t="s">
        <v>5608</v>
      </c>
      <c r="K243" s="78"/>
      <c r="L243" s="78"/>
      <c r="M243" s="145"/>
      <c r="N243" s="119"/>
      <c r="V243" s="151">
        <f>G243</f>
        <v>0</v>
      </c>
    </row>
    <row r="244" spans="1:22" ht="21" thickBot="1" x14ac:dyDescent="0.3">
      <c r="A244" s="750"/>
      <c r="B244" s="555" t="s">
        <v>34</v>
      </c>
      <c r="C244" s="555" t="s">
        <v>35</v>
      </c>
      <c r="D244" s="555" t="s">
        <v>5600</v>
      </c>
      <c r="E244" s="840" t="s">
        <v>5601</v>
      </c>
      <c r="F244" s="840"/>
      <c r="G244" s="730"/>
      <c r="H244" s="731"/>
      <c r="I244" s="732"/>
      <c r="J244" s="149" t="s">
        <v>5630</v>
      </c>
      <c r="K244" s="82"/>
      <c r="L244" s="82"/>
      <c r="M244" s="150"/>
      <c r="N244" s="119"/>
      <c r="V244" s="151"/>
    </row>
    <row r="245" spans="1:22" ht="13.8" thickBot="1" x14ac:dyDescent="0.3">
      <c r="A245" s="842"/>
      <c r="B245" s="152"/>
      <c r="C245" s="152"/>
      <c r="D245" s="153"/>
      <c r="E245" s="154" t="s">
        <v>5605</v>
      </c>
      <c r="F245" s="155"/>
      <c r="G245" s="712"/>
      <c r="H245" s="713"/>
      <c r="I245" s="714"/>
      <c r="J245" s="149" t="s">
        <v>5631</v>
      </c>
      <c r="K245" s="82"/>
      <c r="L245" s="82"/>
      <c r="M245" s="150"/>
      <c r="N245" s="119"/>
      <c r="V245" s="151"/>
    </row>
    <row r="246" spans="1:22" ht="21.6" thickTop="1" thickBot="1" x14ac:dyDescent="0.3">
      <c r="A246" s="834">
        <f t="shared" ref="A246" si="54">A242+1</f>
        <v>58</v>
      </c>
      <c r="B246" s="553" t="s">
        <v>22</v>
      </c>
      <c r="C246" s="553" t="s">
        <v>23</v>
      </c>
      <c r="D246" s="553" t="s">
        <v>5593</v>
      </c>
      <c r="E246" s="837" t="s">
        <v>5594</v>
      </c>
      <c r="F246" s="837"/>
      <c r="G246" s="837" t="s">
        <v>17</v>
      </c>
      <c r="H246" s="771"/>
      <c r="I246" s="551"/>
      <c r="J246" s="138" t="s">
        <v>5608</v>
      </c>
      <c r="K246" s="139"/>
      <c r="L246" s="139"/>
      <c r="M246" s="140"/>
      <c r="N246" s="119"/>
      <c r="V246" s="151"/>
    </row>
    <row r="247" spans="1:22" ht="13.8" thickBot="1" x14ac:dyDescent="0.3">
      <c r="A247" s="750"/>
      <c r="B247" s="142"/>
      <c r="C247" s="142"/>
      <c r="D247" s="143"/>
      <c r="E247" s="142"/>
      <c r="F247" s="142"/>
      <c r="G247" s="726"/>
      <c r="H247" s="838"/>
      <c r="I247" s="839"/>
      <c r="J247" s="78" t="s">
        <v>5608</v>
      </c>
      <c r="K247" s="78"/>
      <c r="L247" s="78"/>
      <c r="M247" s="145"/>
      <c r="N247" s="119"/>
      <c r="V247" s="151">
        <f>G247</f>
        <v>0</v>
      </c>
    </row>
    <row r="248" spans="1:22" ht="21" thickBot="1" x14ac:dyDescent="0.3">
      <c r="A248" s="750"/>
      <c r="B248" s="555" t="s">
        <v>34</v>
      </c>
      <c r="C248" s="555" t="s">
        <v>35</v>
      </c>
      <c r="D248" s="555" t="s">
        <v>5600</v>
      </c>
      <c r="E248" s="840" t="s">
        <v>5601</v>
      </c>
      <c r="F248" s="840"/>
      <c r="G248" s="730"/>
      <c r="H248" s="731"/>
      <c r="I248" s="732"/>
      <c r="J248" s="149" t="s">
        <v>5630</v>
      </c>
      <c r="K248" s="82"/>
      <c r="L248" s="82"/>
      <c r="M248" s="150"/>
      <c r="N248" s="119"/>
      <c r="V248" s="151"/>
    </row>
    <row r="249" spans="1:22" ht="13.8" thickBot="1" x14ac:dyDescent="0.3">
      <c r="A249" s="842"/>
      <c r="B249" s="152"/>
      <c r="C249" s="152"/>
      <c r="D249" s="153"/>
      <c r="E249" s="154" t="s">
        <v>5605</v>
      </c>
      <c r="F249" s="155"/>
      <c r="G249" s="712"/>
      <c r="H249" s="713"/>
      <c r="I249" s="714"/>
      <c r="J249" s="149" t="s">
        <v>5631</v>
      </c>
      <c r="K249" s="82"/>
      <c r="L249" s="82"/>
      <c r="M249" s="150"/>
      <c r="N249" s="119"/>
      <c r="V249" s="151"/>
    </row>
    <row r="250" spans="1:22" ht="21.6" thickTop="1" thickBot="1" x14ac:dyDescent="0.3">
      <c r="A250" s="834">
        <f t="shared" ref="A250" si="55">A246+1</f>
        <v>59</v>
      </c>
      <c r="B250" s="553" t="s">
        <v>22</v>
      </c>
      <c r="C250" s="553" t="s">
        <v>23</v>
      </c>
      <c r="D250" s="553" t="s">
        <v>5593</v>
      </c>
      <c r="E250" s="837" t="s">
        <v>5594</v>
      </c>
      <c r="F250" s="837"/>
      <c r="G250" s="837" t="s">
        <v>17</v>
      </c>
      <c r="H250" s="771"/>
      <c r="I250" s="551"/>
      <c r="J250" s="138" t="s">
        <v>5608</v>
      </c>
      <c r="K250" s="139"/>
      <c r="L250" s="139"/>
      <c r="M250" s="140"/>
      <c r="N250" s="119"/>
      <c r="V250" s="151"/>
    </row>
    <row r="251" spans="1:22" ht="13.8" thickBot="1" x14ac:dyDescent="0.3">
      <c r="A251" s="750"/>
      <c r="B251" s="142"/>
      <c r="C251" s="142"/>
      <c r="D251" s="143"/>
      <c r="E251" s="142"/>
      <c r="F251" s="142"/>
      <c r="G251" s="726"/>
      <c r="H251" s="838"/>
      <c r="I251" s="839"/>
      <c r="J251" s="78" t="s">
        <v>5608</v>
      </c>
      <c r="K251" s="78"/>
      <c r="L251" s="78"/>
      <c r="M251" s="145"/>
      <c r="N251" s="119"/>
      <c r="V251" s="151">
        <f>G251</f>
        <v>0</v>
      </c>
    </row>
    <row r="252" spans="1:22" ht="21" thickBot="1" x14ac:dyDescent="0.3">
      <c r="A252" s="750"/>
      <c r="B252" s="555" t="s">
        <v>34</v>
      </c>
      <c r="C252" s="555" t="s">
        <v>35</v>
      </c>
      <c r="D252" s="555" t="s">
        <v>5600</v>
      </c>
      <c r="E252" s="840" t="s">
        <v>5601</v>
      </c>
      <c r="F252" s="840"/>
      <c r="G252" s="730"/>
      <c r="H252" s="731"/>
      <c r="I252" s="732"/>
      <c r="J252" s="149" t="s">
        <v>5630</v>
      </c>
      <c r="K252" s="82"/>
      <c r="L252" s="82"/>
      <c r="M252" s="150"/>
      <c r="N252" s="119"/>
      <c r="V252" s="151"/>
    </row>
    <row r="253" spans="1:22" ht="13.8" thickBot="1" x14ac:dyDescent="0.3">
      <c r="A253" s="842"/>
      <c r="B253" s="152"/>
      <c r="C253" s="152"/>
      <c r="D253" s="153"/>
      <c r="E253" s="154" t="s">
        <v>5605</v>
      </c>
      <c r="F253" s="155"/>
      <c r="G253" s="712"/>
      <c r="H253" s="713"/>
      <c r="I253" s="714"/>
      <c r="J253" s="149" t="s">
        <v>5631</v>
      </c>
      <c r="K253" s="82"/>
      <c r="L253" s="82"/>
      <c r="M253" s="150"/>
      <c r="N253" s="119"/>
      <c r="V253" s="151"/>
    </row>
    <row r="254" spans="1:22" ht="21.6" thickTop="1" thickBot="1" x14ac:dyDescent="0.3">
      <c r="A254" s="834">
        <f t="shared" ref="A254" si="56">A250+1</f>
        <v>60</v>
      </c>
      <c r="B254" s="553" t="s">
        <v>22</v>
      </c>
      <c r="C254" s="553" t="s">
        <v>23</v>
      </c>
      <c r="D254" s="553" t="s">
        <v>5593</v>
      </c>
      <c r="E254" s="837" t="s">
        <v>5594</v>
      </c>
      <c r="F254" s="837"/>
      <c r="G254" s="837" t="s">
        <v>17</v>
      </c>
      <c r="H254" s="771"/>
      <c r="I254" s="551"/>
      <c r="J254" s="138" t="s">
        <v>5608</v>
      </c>
      <c r="K254" s="139"/>
      <c r="L254" s="139"/>
      <c r="M254" s="140"/>
      <c r="N254" s="119"/>
      <c r="V254" s="151"/>
    </row>
    <row r="255" spans="1:22" ht="13.8" thickBot="1" x14ac:dyDescent="0.3">
      <c r="A255" s="750"/>
      <c r="B255" s="142"/>
      <c r="C255" s="142"/>
      <c r="D255" s="143"/>
      <c r="E255" s="142"/>
      <c r="F255" s="142"/>
      <c r="G255" s="726"/>
      <c r="H255" s="838"/>
      <c r="I255" s="839"/>
      <c r="J255" s="78" t="s">
        <v>5608</v>
      </c>
      <c r="K255" s="78"/>
      <c r="L255" s="78"/>
      <c r="M255" s="145"/>
      <c r="N255" s="119"/>
      <c r="V255" s="151">
        <f>G255</f>
        <v>0</v>
      </c>
    </row>
    <row r="256" spans="1:22" ht="21" thickBot="1" x14ac:dyDescent="0.3">
      <c r="A256" s="750"/>
      <c r="B256" s="555" t="s">
        <v>34</v>
      </c>
      <c r="C256" s="555" t="s">
        <v>35</v>
      </c>
      <c r="D256" s="555" t="s">
        <v>5600</v>
      </c>
      <c r="E256" s="840" t="s">
        <v>5601</v>
      </c>
      <c r="F256" s="840"/>
      <c r="G256" s="730"/>
      <c r="H256" s="731"/>
      <c r="I256" s="732"/>
      <c r="J256" s="149" t="s">
        <v>5630</v>
      </c>
      <c r="K256" s="82"/>
      <c r="L256" s="82"/>
      <c r="M256" s="150"/>
      <c r="N256" s="119"/>
      <c r="V256" s="151"/>
    </row>
    <row r="257" spans="1:22" ht="13.8" thickBot="1" x14ac:dyDescent="0.3">
      <c r="A257" s="842"/>
      <c r="B257" s="152"/>
      <c r="C257" s="152"/>
      <c r="D257" s="153"/>
      <c r="E257" s="154" t="s">
        <v>5605</v>
      </c>
      <c r="F257" s="155"/>
      <c r="G257" s="712"/>
      <c r="H257" s="713"/>
      <c r="I257" s="714"/>
      <c r="J257" s="149" t="s">
        <v>5631</v>
      </c>
      <c r="K257" s="82"/>
      <c r="L257" s="82"/>
      <c r="M257" s="150"/>
      <c r="N257" s="119"/>
      <c r="V257" s="151"/>
    </row>
    <row r="258" spans="1:22" ht="21.6" thickTop="1" thickBot="1" x14ac:dyDescent="0.3">
      <c r="A258" s="834">
        <f t="shared" ref="A258" si="57">A254+1</f>
        <v>61</v>
      </c>
      <c r="B258" s="553" t="s">
        <v>22</v>
      </c>
      <c r="C258" s="553" t="s">
        <v>23</v>
      </c>
      <c r="D258" s="553" t="s">
        <v>5593</v>
      </c>
      <c r="E258" s="837" t="s">
        <v>5594</v>
      </c>
      <c r="F258" s="837"/>
      <c r="G258" s="837" t="s">
        <v>17</v>
      </c>
      <c r="H258" s="771"/>
      <c r="I258" s="551"/>
      <c r="J258" s="138" t="s">
        <v>5608</v>
      </c>
      <c r="K258" s="139"/>
      <c r="L258" s="139"/>
      <c r="M258" s="140"/>
      <c r="N258" s="119"/>
      <c r="V258" s="151"/>
    </row>
    <row r="259" spans="1:22" ht="13.8" thickBot="1" x14ac:dyDescent="0.3">
      <c r="A259" s="750"/>
      <c r="B259" s="142"/>
      <c r="C259" s="142"/>
      <c r="D259" s="143"/>
      <c r="E259" s="142"/>
      <c r="F259" s="142"/>
      <c r="G259" s="726"/>
      <c r="H259" s="838"/>
      <c r="I259" s="839"/>
      <c r="J259" s="78" t="s">
        <v>5608</v>
      </c>
      <c r="K259" s="78"/>
      <c r="L259" s="78"/>
      <c r="M259" s="145"/>
      <c r="N259" s="119"/>
      <c r="V259" s="151">
        <f>G259</f>
        <v>0</v>
      </c>
    </row>
    <row r="260" spans="1:22" ht="21" thickBot="1" x14ac:dyDescent="0.3">
      <c r="A260" s="750"/>
      <c r="B260" s="555" t="s">
        <v>34</v>
      </c>
      <c r="C260" s="555" t="s">
        <v>35</v>
      </c>
      <c r="D260" s="555" t="s">
        <v>5600</v>
      </c>
      <c r="E260" s="840" t="s">
        <v>5601</v>
      </c>
      <c r="F260" s="840"/>
      <c r="G260" s="730"/>
      <c r="H260" s="731"/>
      <c r="I260" s="732"/>
      <c r="J260" s="149" t="s">
        <v>5630</v>
      </c>
      <c r="K260" s="82"/>
      <c r="L260" s="82"/>
      <c r="M260" s="150"/>
      <c r="N260" s="119"/>
      <c r="V260" s="151"/>
    </row>
    <row r="261" spans="1:22" ht="13.8" thickBot="1" x14ac:dyDescent="0.3">
      <c r="A261" s="842"/>
      <c r="B261" s="152"/>
      <c r="C261" s="152"/>
      <c r="D261" s="153"/>
      <c r="E261" s="154" t="s">
        <v>5605</v>
      </c>
      <c r="F261" s="155"/>
      <c r="G261" s="712"/>
      <c r="H261" s="713"/>
      <c r="I261" s="714"/>
      <c r="J261" s="149" t="s">
        <v>5631</v>
      </c>
      <c r="K261" s="82"/>
      <c r="L261" s="82"/>
      <c r="M261" s="150"/>
      <c r="N261" s="119"/>
      <c r="V261" s="151"/>
    </row>
    <row r="262" spans="1:22" ht="21.6" thickTop="1" thickBot="1" x14ac:dyDescent="0.3">
      <c r="A262" s="834">
        <f t="shared" ref="A262" si="58">A258+1</f>
        <v>62</v>
      </c>
      <c r="B262" s="553" t="s">
        <v>22</v>
      </c>
      <c r="C262" s="553" t="s">
        <v>23</v>
      </c>
      <c r="D262" s="553" t="s">
        <v>5593</v>
      </c>
      <c r="E262" s="837" t="s">
        <v>5594</v>
      </c>
      <c r="F262" s="837"/>
      <c r="G262" s="837" t="s">
        <v>17</v>
      </c>
      <c r="H262" s="771"/>
      <c r="I262" s="551"/>
      <c r="J262" s="138" t="s">
        <v>5608</v>
      </c>
      <c r="K262" s="139"/>
      <c r="L262" s="139"/>
      <c r="M262" s="140"/>
      <c r="N262" s="119"/>
      <c r="V262" s="151"/>
    </row>
    <row r="263" spans="1:22" ht="13.8" thickBot="1" x14ac:dyDescent="0.3">
      <c r="A263" s="750"/>
      <c r="B263" s="142"/>
      <c r="C263" s="142"/>
      <c r="D263" s="143"/>
      <c r="E263" s="142"/>
      <c r="F263" s="142"/>
      <c r="G263" s="726"/>
      <c r="H263" s="838"/>
      <c r="I263" s="839"/>
      <c r="J263" s="78" t="s">
        <v>5608</v>
      </c>
      <c r="K263" s="78"/>
      <c r="L263" s="78"/>
      <c r="M263" s="145"/>
      <c r="N263" s="119"/>
      <c r="V263" s="151">
        <f>G263</f>
        <v>0</v>
      </c>
    </row>
    <row r="264" spans="1:22" ht="21" thickBot="1" x14ac:dyDescent="0.3">
      <c r="A264" s="750"/>
      <c r="B264" s="555" t="s">
        <v>34</v>
      </c>
      <c r="C264" s="555" t="s">
        <v>35</v>
      </c>
      <c r="D264" s="555" t="s">
        <v>5600</v>
      </c>
      <c r="E264" s="840" t="s">
        <v>5601</v>
      </c>
      <c r="F264" s="840"/>
      <c r="G264" s="730"/>
      <c r="H264" s="731"/>
      <c r="I264" s="732"/>
      <c r="J264" s="149" t="s">
        <v>5630</v>
      </c>
      <c r="K264" s="82"/>
      <c r="L264" s="82"/>
      <c r="M264" s="150"/>
      <c r="N264" s="119"/>
      <c r="V264" s="151"/>
    </row>
    <row r="265" spans="1:22" ht="13.8" thickBot="1" x14ac:dyDescent="0.3">
      <c r="A265" s="842"/>
      <c r="B265" s="152"/>
      <c r="C265" s="152"/>
      <c r="D265" s="153"/>
      <c r="E265" s="154" t="s">
        <v>5605</v>
      </c>
      <c r="F265" s="155"/>
      <c r="G265" s="712"/>
      <c r="H265" s="713"/>
      <c r="I265" s="714"/>
      <c r="J265" s="149" t="s">
        <v>5631</v>
      </c>
      <c r="K265" s="82"/>
      <c r="L265" s="82"/>
      <c r="M265" s="150"/>
      <c r="N265" s="119"/>
      <c r="V265" s="151"/>
    </row>
    <row r="266" spans="1:22" ht="21.6" thickTop="1" thickBot="1" x14ac:dyDescent="0.3">
      <c r="A266" s="834">
        <f t="shared" ref="A266" si="59">A262+1</f>
        <v>63</v>
      </c>
      <c r="B266" s="553" t="s">
        <v>22</v>
      </c>
      <c r="C266" s="553" t="s">
        <v>23</v>
      </c>
      <c r="D266" s="553" t="s">
        <v>5593</v>
      </c>
      <c r="E266" s="837" t="s">
        <v>5594</v>
      </c>
      <c r="F266" s="837"/>
      <c r="G266" s="837" t="s">
        <v>17</v>
      </c>
      <c r="H266" s="771"/>
      <c r="I266" s="551"/>
      <c r="J266" s="138" t="s">
        <v>5608</v>
      </c>
      <c r="K266" s="139"/>
      <c r="L266" s="139"/>
      <c r="M266" s="140"/>
      <c r="N266" s="119"/>
      <c r="V266" s="151"/>
    </row>
    <row r="267" spans="1:22" ht="13.8" thickBot="1" x14ac:dyDescent="0.3">
      <c r="A267" s="750"/>
      <c r="B267" s="142"/>
      <c r="C267" s="142"/>
      <c r="D267" s="143"/>
      <c r="E267" s="142"/>
      <c r="F267" s="142"/>
      <c r="G267" s="726"/>
      <c r="H267" s="838"/>
      <c r="I267" s="839"/>
      <c r="J267" s="78" t="s">
        <v>5608</v>
      </c>
      <c r="K267" s="78"/>
      <c r="L267" s="78"/>
      <c r="M267" s="145"/>
      <c r="N267" s="119"/>
      <c r="V267" s="151">
        <f>G267</f>
        <v>0</v>
      </c>
    </row>
    <row r="268" spans="1:22" ht="21" thickBot="1" x14ac:dyDescent="0.3">
      <c r="A268" s="750"/>
      <c r="B268" s="555" t="s">
        <v>34</v>
      </c>
      <c r="C268" s="555" t="s">
        <v>35</v>
      </c>
      <c r="D268" s="555" t="s">
        <v>5600</v>
      </c>
      <c r="E268" s="840" t="s">
        <v>5601</v>
      </c>
      <c r="F268" s="840"/>
      <c r="G268" s="730"/>
      <c r="H268" s="731"/>
      <c r="I268" s="732"/>
      <c r="J268" s="149" t="s">
        <v>5630</v>
      </c>
      <c r="K268" s="82"/>
      <c r="L268" s="82"/>
      <c r="M268" s="150"/>
      <c r="N268" s="119"/>
      <c r="V268" s="151"/>
    </row>
    <row r="269" spans="1:22" ht="13.8" thickBot="1" x14ac:dyDescent="0.3">
      <c r="A269" s="842"/>
      <c r="B269" s="152"/>
      <c r="C269" s="152"/>
      <c r="D269" s="153"/>
      <c r="E269" s="154" t="s">
        <v>5605</v>
      </c>
      <c r="F269" s="155"/>
      <c r="G269" s="712"/>
      <c r="H269" s="713"/>
      <c r="I269" s="714"/>
      <c r="J269" s="149" t="s">
        <v>5631</v>
      </c>
      <c r="K269" s="82"/>
      <c r="L269" s="82"/>
      <c r="M269" s="150"/>
      <c r="N269" s="119"/>
      <c r="V269" s="151"/>
    </row>
    <row r="270" spans="1:22" ht="21.6" thickTop="1" thickBot="1" x14ac:dyDescent="0.3">
      <c r="A270" s="834">
        <f t="shared" ref="A270" si="60">A266+1</f>
        <v>64</v>
      </c>
      <c r="B270" s="553" t="s">
        <v>22</v>
      </c>
      <c r="C270" s="553" t="s">
        <v>23</v>
      </c>
      <c r="D270" s="553" t="s">
        <v>5593</v>
      </c>
      <c r="E270" s="837" t="s">
        <v>5594</v>
      </c>
      <c r="F270" s="837"/>
      <c r="G270" s="837" t="s">
        <v>17</v>
      </c>
      <c r="H270" s="771"/>
      <c r="I270" s="551"/>
      <c r="J270" s="138" t="s">
        <v>5608</v>
      </c>
      <c r="K270" s="139"/>
      <c r="L270" s="139"/>
      <c r="M270" s="140"/>
      <c r="N270" s="119"/>
      <c r="V270" s="151"/>
    </row>
    <row r="271" spans="1:22" ht="13.8" thickBot="1" x14ac:dyDescent="0.3">
      <c r="A271" s="750"/>
      <c r="B271" s="142"/>
      <c r="C271" s="142"/>
      <c r="D271" s="143"/>
      <c r="E271" s="142"/>
      <c r="F271" s="142"/>
      <c r="G271" s="726"/>
      <c r="H271" s="838"/>
      <c r="I271" s="839"/>
      <c r="J271" s="78" t="s">
        <v>5608</v>
      </c>
      <c r="K271" s="78"/>
      <c r="L271" s="78"/>
      <c r="M271" s="145"/>
      <c r="N271" s="119"/>
      <c r="V271" s="151">
        <f>G271</f>
        <v>0</v>
      </c>
    </row>
    <row r="272" spans="1:22" ht="21" thickBot="1" x14ac:dyDescent="0.3">
      <c r="A272" s="750"/>
      <c r="B272" s="555" t="s">
        <v>34</v>
      </c>
      <c r="C272" s="555" t="s">
        <v>35</v>
      </c>
      <c r="D272" s="555" t="s">
        <v>5600</v>
      </c>
      <c r="E272" s="840" t="s">
        <v>5601</v>
      </c>
      <c r="F272" s="840"/>
      <c r="G272" s="730"/>
      <c r="H272" s="731"/>
      <c r="I272" s="732"/>
      <c r="J272" s="149" t="s">
        <v>5630</v>
      </c>
      <c r="K272" s="82"/>
      <c r="L272" s="82"/>
      <c r="M272" s="150"/>
      <c r="N272" s="119"/>
      <c r="V272" s="151"/>
    </row>
    <row r="273" spans="1:22" ht="13.8" thickBot="1" x14ac:dyDescent="0.3">
      <c r="A273" s="842"/>
      <c r="B273" s="152"/>
      <c r="C273" s="152"/>
      <c r="D273" s="153"/>
      <c r="E273" s="154" t="s">
        <v>5605</v>
      </c>
      <c r="F273" s="155"/>
      <c r="G273" s="712"/>
      <c r="H273" s="713"/>
      <c r="I273" s="714"/>
      <c r="J273" s="149" t="s">
        <v>5631</v>
      </c>
      <c r="K273" s="82"/>
      <c r="L273" s="82"/>
      <c r="M273" s="150"/>
      <c r="N273" s="119"/>
      <c r="V273" s="151"/>
    </row>
    <row r="274" spans="1:22" ht="21.6" thickTop="1" thickBot="1" x14ac:dyDescent="0.3">
      <c r="A274" s="834">
        <f t="shared" ref="A274" si="61">A270+1</f>
        <v>65</v>
      </c>
      <c r="B274" s="553" t="s">
        <v>22</v>
      </c>
      <c r="C274" s="553" t="s">
        <v>23</v>
      </c>
      <c r="D274" s="553" t="s">
        <v>5593</v>
      </c>
      <c r="E274" s="837" t="s">
        <v>5594</v>
      </c>
      <c r="F274" s="837"/>
      <c r="G274" s="837" t="s">
        <v>17</v>
      </c>
      <c r="H274" s="771"/>
      <c r="I274" s="551"/>
      <c r="J274" s="138" t="s">
        <v>5608</v>
      </c>
      <c r="K274" s="139"/>
      <c r="L274" s="139"/>
      <c r="M274" s="140"/>
      <c r="N274" s="119"/>
      <c r="V274" s="151"/>
    </row>
    <row r="275" spans="1:22" ht="13.8" thickBot="1" x14ac:dyDescent="0.3">
      <c r="A275" s="750"/>
      <c r="B275" s="142"/>
      <c r="C275" s="142"/>
      <c r="D275" s="143"/>
      <c r="E275" s="142"/>
      <c r="F275" s="142"/>
      <c r="G275" s="726"/>
      <c r="H275" s="838"/>
      <c r="I275" s="839"/>
      <c r="J275" s="78" t="s">
        <v>5608</v>
      </c>
      <c r="K275" s="78"/>
      <c r="L275" s="78"/>
      <c r="M275" s="145"/>
      <c r="N275" s="119"/>
      <c r="V275" s="151">
        <f>G275</f>
        <v>0</v>
      </c>
    </row>
    <row r="276" spans="1:22" ht="21" thickBot="1" x14ac:dyDescent="0.3">
      <c r="A276" s="750"/>
      <c r="B276" s="555" t="s">
        <v>34</v>
      </c>
      <c r="C276" s="555" t="s">
        <v>35</v>
      </c>
      <c r="D276" s="555" t="s">
        <v>5600</v>
      </c>
      <c r="E276" s="840" t="s">
        <v>5601</v>
      </c>
      <c r="F276" s="840"/>
      <c r="G276" s="730"/>
      <c r="H276" s="731"/>
      <c r="I276" s="732"/>
      <c r="J276" s="149" t="s">
        <v>5630</v>
      </c>
      <c r="K276" s="82"/>
      <c r="L276" s="82"/>
      <c r="M276" s="150"/>
      <c r="N276" s="119"/>
      <c r="V276" s="151"/>
    </row>
    <row r="277" spans="1:22" ht="13.8" thickBot="1" x14ac:dyDescent="0.3">
      <c r="A277" s="842"/>
      <c r="B277" s="152"/>
      <c r="C277" s="152"/>
      <c r="D277" s="153"/>
      <c r="E277" s="154" t="s">
        <v>5605</v>
      </c>
      <c r="F277" s="155"/>
      <c r="G277" s="712"/>
      <c r="H277" s="713"/>
      <c r="I277" s="714"/>
      <c r="J277" s="149" t="s">
        <v>5631</v>
      </c>
      <c r="K277" s="82"/>
      <c r="L277" s="82"/>
      <c r="M277" s="150"/>
      <c r="N277" s="119"/>
      <c r="V277" s="151"/>
    </row>
    <row r="278" spans="1:22" ht="21.6" thickTop="1" thickBot="1" x14ac:dyDescent="0.3">
      <c r="A278" s="834">
        <f t="shared" ref="A278" si="62">A274+1</f>
        <v>66</v>
      </c>
      <c r="B278" s="553" t="s">
        <v>22</v>
      </c>
      <c r="C278" s="553" t="s">
        <v>23</v>
      </c>
      <c r="D278" s="553" t="s">
        <v>5593</v>
      </c>
      <c r="E278" s="837" t="s">
        <v>5594</v>
      </c>
      <c r="F278" s="837"/>
      <c r="G278" s="837" t="s">
        <v>17</v>
      </c>
      <c r="H278" s="771"/>
      <c r="I278" s="551"/>
      <c r="J278" s="138" t="s">
        <v>5608</v>
      </c>
      <c r="K278" s="139"/>
      <c r="L278" s="139"/>
      <c r="M278" s="140"/>
      <c r="N278" s="119"/>
      <c r="V278" s="151"/>
    </row>
    <row r="279" spans="1:22" ht="13.8" thickBot="1" x14ac:dyDescent="0.3">
      <c r="A279" s="750"/>
      <c r="B279" s="142"/>
      <c r="C279" s="142"/>
      <c r="D279" s="143"/>
      <c r="E279" s="142"/>
      <c r="F279" s="142"/>
      <c r="G279" s="726"/>
      <c r="H279" s="838"/>
      <c r="I279" s="839"/>
      <c r="J279" s="78" t="s">
        <v>5608</v>
      </c>
      <c r="K279" s="78"/>
      <c r="L279" s="78"/>
      <c r="M279" s="145"/>
      <c r="N279" s="119"/>
      <c r="V279" s="151">
        <f>G279</f>
        <v>0</v>
      </c>
    </row>
    <row r="280" spans="1:22" ht="21" thickBot="1" x14ac:dyDescent="0.3">
      <c r="A280" s="750"/>
      <c r="B280" s="555" t="s">
        <v>34</v>
      </c>
      <c r="C280" s="555" t="s">
        <v>35</v>
      </c>
      <c r="D280" s="555" t="s">
        <v>5600</v>
      </c>
      <c r="E280" s="840" t="s">
        <v>5601</v>
      </c>
      <c r="F280" s="840"/>
      <c r="G280" s="730"/>
      <c r="H280" s="731"/>
      <c r="I280" s="732"/>
      <c r="J280" s="149" t="s">
        <v>5630</v>
      </c>
      <c r="K280" s="82"/>
      <c r="L280" s="82"/>
      <c r="M280" s="150"/>
      <c r="N280" s="119"/>
      <c r="V280" s="151"/>
    </row>
    <row r="281" spans="1:22" ht="13.8" thickBot="1" x14ac:dyDescent="0.3">
      <c r="A281" s="842"/>
      <c r="B281" s="152"/>
      <c r="C281" s="152"/>
      <c r="D281" s="153"/>
      <c r="E281" s="154" t="s">
        <v>5605</v>
      </c>
      <c r="F281" s="155"/>
      <c r="G281" s="712"/>
      <c r="H281" s="713"/>
      <c r="I281" s="714"/>
      <c r="J281" s="149" t="s">
        <v>5631</v>
      </c>
      <c r="K281" s="82"/>
      <c r="L281" s="82"/>
      <c r="M281" s="150"/>
      <c r="N281" s="119"/>
      <c r="V281" s="151"/>
    </row>
    <row r="282" spans="1:22" ht="21.6" thickTop="1" thickBot="1" x14ac:dyDescent="0.3">
      <c r="A282" s="834">
        <f t="shared" ref="A282" si="63">A278+1</f>
        <v>67</v>
      </c>
      <c r="B282" s="553" t="s">
        <v>22</v>
      </c>
      <c r="C282" s="553" t="s">
        <v>23</v>
      </c>
      <c r="D282" s="553" t="s">
        <v>5593</v>
      </c>
      <c r="E282" s="837" t="s">
        <v>5594</v>
      </c>
      <c r="F282" s="837"/>
      <c r="G282" s="837" t="s">
        <v>17</v>
      </c>
      <c r="H282" s="771"/>
      <c r="I282" s="551"/>
      <c r="J282" s="138" t="s">
        <v>5608</v>
      </c>
      <c r="K282" s="139"/>
      <c r="L282" s="139"/>
      <c r="M282" s="140"/>
      <c r="N282" s="119"/>
      <c r="V282" s="151"/>
    </row>
    <row r="283" spans="1:22" ht="13.8" thickBot="1" x14ac:dyDescent="0.3">
      <c r="A283" s="750"/>
      <c r="B283" s="142"/>
      <c r="C283" s="142"/>
      <c r="D283" s="143"/>
      <c r="E283" s="142"/>
      <c r="F283" s="142"/>
      <c r="G283" s="726"/>
      <c r="H283" s="838"/>
      <c r="I283" s="839"/>
      <c r="J283" s="78" t="s">
        <v>5608</v>
      </c>
      <c r="K283" s="78"/>
      <c r="L283" s="78"/>
      <c r="M283" s="145"/>
      <c r="N283" s="119"/>
      <c r="V283" s="151">
        <f>G283</f>
        <v>0</v>
      </c>
    </row>
    <row r="284" spans="1:22" ht="21" thickBot="1" x14ac:dyDescent="0.3">
      <c r="A284" s="750"/>
      <c r="B284" s="555" t="s">
        <v>34</v>
      </c>
      <c r="C284" s="555" t="s">
        <v>35</v>
      </c>
      <c r="D284" s="555" t="s">
        <v>5600</v>
      </c>
      <c r="E284" s="840" t="s">
        <v>5601</v>
      </c>
      <c r="F284" s="840"/>
      <c r="G284" s="730"/>
      <c r="H284" s="731"/>
      <c r="I284" s="732"/>
      <c r="J284" s="149" t="s">
        <v>5630</v>
      </c>
      <c r="K284" s="82"/>
      <c r="L284" s="82"/>
      <c r="M284" s="150"/>
      <c r="N284" s="119"/>
      <c r="V284" s="151"/>
    </row>
    <row r="285" spans="1:22" ht="13.8" thickBot="1" x14ac:dyDescent="0.3">
      <c r="A285" s="842"/>
      <c r="B285" s="152"/>
      <c r="C285" s="152"/>
      <c r="D285" s="153"/>
      <c r="E285" s="154" t="s">
        <v>5605</v>
      </c>
      <c r="F285" s="155"/>
      <c r="G285" s="712"/>
      <c r="H285" s="713"/>
      <c r="I285" s="714"/>
      <c r="J285" s="149" t="s">
        <v>5631</v>
      </c>
      <c r="K285" s="82"/>
      <c r="L285" s="82"/>
      <c r="M285" s="150"/>
      <c r="N285" s="119"/>
      <c r="V285" s="151"/>
    </row>
    <row r="286" spans="1:22" ht="21.6" thickTop="1" thickBot="1" x14ac:dyDescent="0.3">
      <c r="A286" s="834">
        <f t="shared" ref="A286" si="64">A282+1</f>
        <v>68</v>
      </c>
      <c r="B286" s="553" t="s">
        <v>22</v>
      </c>
      <c r="C286" s="553" t="s">
        <v>23</v>
      </c>
      <c r="D286" s="553" t="s">
        <v>5593</v>
      </c>
      <c r="E286" s="837" t="s">
        <v>5594</v>
      </c>
      <c r="F286" s="837"/>
      <c r="G286" s="837" t="s">
        <v>17</v>
      </c>
      <c r="H286" s="771"/>
      <c r="I286" s="551"/>
      <c r="J286" s="138" t="s">
        <v>5608</v>
      </c>
      <c r="K286" s="139"/>
      <c r="L286" s="139"/>
      <c r="M286" s="140"/>
      <c r="N286" s="119"/>
      <c r="V286" s="151"/>
    </row>
    <row r="287" spans="1:22" ht="13.8" thickBot="1" x14ac:dyDescent="0.3">
      <c r="A287" s="750"/>
      <c r="B287" s="142"/>
      <c r="C287" s="142"/>
      <c r="D287" s="143"/>
      <c r="E287" s="142"/>
      <c r="F287" s="142"/>
      <c r="G287" s="726"/>
      <c r="H287" s="838"/>
      <c r="I287" s="839"/>
      <c r="J287" s="78" t="s">
        <v>5608</v>
      </c>
      <c r="K287" s="78"/>
      <c r="L287" s="78"/>
      <c r="M287" s="145"/>
      <c r="N287" s="119"/>
      <c r="V287" s="151">
        <f>G287</f>
        <v>0</v>
      </c>
    </row>
    <row r="288" spans="1:22" ht="21" thickBot="1" x14ac:dyDescent="0.3">
      <c r="A288" s="750"/>
      <c r="B288" s="555" t="s">
        <v>34</v>
      </c>
      <c r="C288" s="555" t="s">
        <v>35</v>
      </c>
      <c r="D288" s="555" t="s">
        <v>5600</v>
      </c>
      <c r="E288" s="840" t="s">
        <v>5601</v>
      </c>
      <c r="F288" s="840"/>
      <c r="G288" s="730"/>
      <c r="H288" s="731"/>
      <c r="I288" s="732"/>
      <c r="J288" s="149" t="s">
        <v>5630</v>
      </c>
      <c r="K288" s="82"/>
      <c r="L288" s="82"/>
      <c r="M288" s="150"/>
      <c r="N288" s="119"/>
      <c r="V288" s="151"/>
    </row>
    <row r="289" spans="1:22" ht="13.8" thickBot="1" x14ac:dyDescent="0.3">
      <c r="A289" s="842"/>
      <c r="B289" s="152"/>
      <c r="C289" s="152"/>
      <c r="D289" s="153"/>
      <c r="E289" s="154" t="s">
        <v>5605</v>
      </c>
      <c r="F289" s="155"/>
      <c r="G289" s="712"/>
      <c r="H289" s="713"/>
      <c r="I289" s="714"/>
      <c r="J289" s="149" t="s">
        <v>5631</v>
      </c>
      <c r="K289" s="82"/>
      <c r="L289" s="82"/>
      <c r="M289" s="150"/>
      <c r="N289" s="119"/>
      <c r="V289" s="151"/>
    </row>
    <row r="290" spans="1:22" ht="21.6" thickTop="1" thickBot="1" x14ac:dyDescent="0.3">
      <c r="A290" s="834">
        <f t="shared" ref="A290" si="65">A286+1</f>
        <v>69</v>
      </c>
      <c r="B290" s="553" t="s">
        <v>22</v>
      </c>
      <c r="C290" s="553" t="s">
        <v>23</v>
      </c>
      <c r="D290" s="553" t="s">
        <v>5593</v>
      </c>
      <c r="E290" s="837" t="s">
        <v>5594</v>
      </c>
      <c r="F290" s="837"/>
      <c r="G290" s="837" t="s">
        <v>17</v>
      </c>
      <c r="H290" s="771"/>
      <c r="I290" s="551"/>
      <c r="J290" s="138" t="s">
        <v>5608</v>
      </c>
      <c r="K290" s="139"/>
      <c r="L290" s="139"/>
      <c r="M290" s="140"/>
      <c r="N290" s="119"/>
      <c r="V290" s="151"/>
    </row>
    <row r="291" spans="1:22" ht="13.8" thickBot="1" x14ac:dyDescent="0.3">
      <c r="A291" s="750"/>
      <c r="B291" s="142"/>
      <c r="C291" s="142"/>
      <c r="D291" s="143"/>
      <c r="E291" s="142"/>
      <c r="F291" s="142"/>
      <c r="G291" s="726"/>
      <c r="H291" s="838"/>
      <c r="I291" s="839"/>
      <c r="J291" s="78" t="s">
        <v>5608</v>
      </c>
      <c r="K291" s="78"/>
      <c r="L291" s="78"/>
      <c r="M291" s="145"/>
      <c r="N291" s="119"/>
      <c r="V291" s="151">
        <f>G291</f>
        <v>0</v>
      </c>
    </row>
    <row r="292" spans="1:22" ht="21" thickBot="1" x14ac:dyDescent="0.3">
      <c r="A292" s="750"/>
      <c r="B292" s="555" t="s">
        <v>34</v>
      </c>
      <c r="C292" s="555" t="s">
        <v>35</v>
      </c>
      <c r="D292" s="555" t="s">
        <v>5600</v>
      </c>
      <c r="E292" s="840" t="s">
        <v>5601</v>
      </c>
      <c r="F292" s="840"/>
      <c r="G292" s="730"/>
      <c r="H292" s="731"/>
      <c r="I292" s="732"/>
      <c r="J292" s="149" t="s">
        <v>5630</v>
      </c>
      <c r="K292" s="82"/>
      <c r="L292" s="82"/>
      <c r="M292" s="150"/>
      <c r="N292" s="119"/>
      <c r="V292" s="151"/>
    </row>
    <row r="293" spans="1:22" ht="13.8" thickBot="1" x14ac:dyDescent="0.3">
      <c r="A293" s="842"/>
      <c r="B293" s="152"/>
      <c r="C293" s="152"/>
      <c r="D293" s="153"/>
      <c r="E293" s="154" t="s">
        <v>5605</v>
      </c>
      <c r="F293" s="155"/>
      <c r="G293" s="712"/>
      <c r="H293" s="713"/>
      <c r="I293" s="714"/>
      <c r="J293" s="149" t="s">
        <v>5631</v>
      </c>
      <c r="K293" s="82"/>
      <c r="L293" s="82"/>
      <c r="M293" s="150"/>
      <c r="N293" s="119"/>
      <c r="V293" s="151"/>
    </row>
    <row r="294" spans="1:22" ht="21.6" thickTop="1" thickBot="1" x14ac:dyDescent="0.3">
      <c r="A294" s="834">
        <f t="shared" ref="A294" si="66">A290+1</f>
        <v>70</v>
      </c>
      <c r="B294" s="553" t="s">
        <v>22</v>
      </c>
      <c r="C294" s="553" t="s">
        <v>23</v>
      </c>
      <c r="D294" s="553" t="s">
        <v>5593</v>
      </c>
      <c r="E294" s="837" t="s">
        <v>5594</v>
      </c>
      <c r="F294" s="837"/>
      <c r="G294" s="837" t="s">
        <v>17</v>
      </c>
      <c r="H294" s="771"/>
      <c r="I294" s="551"/>
      <c r="J294" s="138" t="s">
        <v>5608</v>
      </c>
      <c r="K294" s="139"/>
      <c r="L294" s="139"/>
      <c r="M294" s="140"/>
      <c r="N294" s="119"/>
      <c r="V294" s="151"/>
    </row>
    <row r="295" spans="1:22" ht="13.8" thickBot="1" x14ac:dyDescent="0.3">
      <c r="A295" s="750"/>
      <c r="B295" s="142"/>
      <c r="C295" s="142"/>
      <c r="D295" s="143"/>
      <c r="E295" s="142"/>
      <c r="F295" s="142"/>
      <c r="G295" s="726"/>
      <c r="H295" s="838"/>
      <c r="I295" s="839"/>
      <c r="J295" s="78" t="s">
        <v>5608</v>
      </c>
      <c r="K295" s="78"/>
      <c r="L295" s="78"/>
      <c r="M295" s="145"/>
      <c r="N295" s="119"/>
      <c r="V295" s="151">
        <f>G295</f>
        <v>0</v>
      </c>
    </row>
    <row r="296" spans="1:22" ht="21" thickBot="1" x14ac:dyDescent="0.3">
      <c r="A296" s="750"/>
      <c r="B296" s="555" t="s">
        <v>34</v>
      </c>
      <c r="C296" s="555" t="s">
        <v>35</v>
      </c>
      <c r="D296" s="555" t="s">
        <v>5600</v>
      </c>
      <c r="E296" s="840" t="s">
        <v>5601</v>
      </c>
      <c r="F296" s="840"/>
      <c r="G296" s="730"/>
      <c r="H296" s="731"/>
      <c r="I296" s="732"/>
      <c r="J296" s="149" t="s">
        <v>5630</v>
      </c>
      <c r="K296" s="82"/>
      <c r="L296" s="82"/>
      <c r="M296" s="150"/>
      <c r="N296" s="119"/>
      <c r="V296" s="151"/>
    </row>
    <row r="297" spans="1:22" ht="13.8" thickBot="1" x14ac:dyDescent="0.3">
      <c r="A297" s="842"/>
      <c r="B297" s="152"/>
      <c r="C297" s="152"/>
      <c r="D297" s="153"/>
      <c r="E297" s="154" t="s">
        <v>5605</v>
      </c>
      <c r="F297" s="155"/>
      <c r="G297" s="712"/>
      <c r="H297" s="713"/>
      <c r="I297" s="714"/>
      <c r="J297" s="149" t="s">
        <v>5631</v>
      </c>
      <c r="K297" s="82"/>
      <c r="L297" s="82"/>
      <c r="M297" s="150"/>
      <c r="N297" s="119"/>
      <c r="V297" s="151"/>
    </row>
    <row r="298" spans="1:22" ht="21.6" thickTop="1" thickBot="1" x14ac:dyDescent="0.3">
      <c r="A298" s="834">
        <f t="shared" ref="A298" si="67">A294+1</f>
        <v>71</v>
      </c>
      <c r="B298" s="553" t="s">
        <v>22</v>
      </c>
      <c r="C298" s="553" t="s">
        <v>23</v>
      </c>
      <c r="D298" s="553" t="s">
        <v>5593</v>
      </c>
      <c r="E298" s="837" t="s">
        <v>5594</v>
      </c>
      <c r="F298" s="837"/>
      <c r="G298" s="837" t="s">
        <v>17</v>
      </c>
      <c r="H298" s="771"/>
      <c r="I298" s="551"/>
      <c r="J298" s="138" t="s">
        <v>5608</v>
      </c>
      <c r="K298" s="139"/>
      <c r="L298" s="139"/>
      <c r="M298" s="140"/>
      <c r="N298" s="119"/>
      <c r="V298" s="151"/>
    </row>
    <row r="299" spans="1:22" ht="13.8" thickBot="1" x14ac:dyDescent="0.3">
      <c r="A299" s="750"/>
      <c r="B299" s="142"/>
      <c r="C299" s="142"/>
      <c r="D299" s="143"/>
      <c r="E299" s="142"/>
      <c r="F299" s="142"/>
      <c r="G299" s="726"/>
      <c r="H299" s="838"/>
      <c r="I299" s="839"/>
      <c r="J299" s="78" t="s">
        <v>5608</v>
      </c>
      <c r="K299" s="78"/>
      <c r="L299" s="78"/>
      <c r="M299" s="145"/>
      <c r="N299" s="119"/>
      <c r="V299" s="151">
        <f>G299</f>
        <v>0</v>
      </c>
    </row>
    <row r="300" spans="1:22" ht="21" thickBot="1" x14ac:dyDescent="0.3">
      <c r="A300" s="750"/>
      <c r="B300" s="555" t="s">
        <v>34</v>
      </c>
      <c r="C300" s="555" t="s">
        <v>35</v>
      </c>
      <c r="D300" s="555" t="s">
        <v>5600</v>
      </c>
      <c r="E300" s="840" t="s">
        <v>5601</v>
      </c>
      <c r="F300" s="840"/>
      <c r="G300" s="730"/>
      <c r="H300" s="731"/>
      <c r="I300" s="732"/>
      <c r="J300" s="149" t="s">
        <v>5630</v>
      </c>
      <c r="K300" s="82"/>
      <c r="L300" s="82"/>
      <c r="M300" s="150"/>
      <c r="N300" s="119"/>
      <c r="V300" s="151"/>
    </row>
    <row r="301" spans="1:22" ht="13.8" thickBot="1" x14ac:dyDescent="0.3">
      <c r="A301" s="842"/>
      <c r="B301" s="152"/>
      <c r="C301" s="152"/>
      <c r="D301" s="153"/>
      <c r="E301" s="154" t="s">
        <v>5605</v>
      </c>
      <c r="F301" s="155"/>
      <c r="G301" s="712"/>
      <c r="H301" s="713"/>
      <c r="I301" s="714"/>
      <c r="J301" s="149" t="s">
        <v>5631</v>
      </c>
      <c r="K301" s="82"/>
      <c r="L301" s="82"/>
      <c r="M301" s="150"/>
      <c r="N301" s="119"/>
      <c r="V301" s="151"/>
    </row>
    <row r="302" spans="1:22" ht="21.6" thickTop="1" thickBot="1" x14ac:dyDescent="0.3">
      <c r="A302" s="834">
        <f t="shared" ref="A302" si="68">A298+1</f>
        <v>72</v>
      </c>
      <c r="B302" s="553" t="s">
        <v>22</v>
      </c>
      <c r="C302" s="553" t="s">
        <v>23</v>
      </c>
      <c r="D302" s="553" t="s">
        <v>5593</v>
      </c>
      <c r="E302" s="837" t="s">
        <v>5594</v>
      </c>
      <c r="F302" s="837"/>
      <c r="G302" s="837" t="s">
        <v>17</v>
      </c>
      <c r="H302" s="771"/>
      <c r="I302" s="551"/>
      <c r="J302" s="138" t="s">
        <v>5608</v>
      </c>
      <c r="K302" s="139"/>
      <c r="L302" s="139"/>
      <c r="M302" s="140"/>
      <c r="N302" s="119"/>
      <c r="V302" s="151"/>
    </row>
    <row r="303" spans="1:22" ht="13.8" thickBot="1" x14ac:dyDescent="0.3">
      <c r="A303" s="750"/>
      <c r="B303" s="142"/>
      <c r="C303" s="142"/>
      <c r="D303" s="143"/>
      <c r="E303" s="142"/>
      <c r="F303" s="142"/>
      <c r="G303" s="726"/>
      <c r="H303" s="838"/>
      <c r="I303" s="839"/>
      <c r="J303" s="78" t="s">
        <v>5608</v>
      </c>
      <c r="K303" s="78"/>
      <c r="L303" s="78"/>
      <c r="M303" s="145"/>
      <c r="N303" s="119"/>
      <c r="V303" s="151">
        <f>G303</f>
        <v>0</v>
      </c>
    </row>
    <row r="304" spans="1:22" ht="21" thickBot="1" x14ac:dyDescent="0.3">
      <c r="A304" s="750"/>
      <c r="B304" s="555" t="s">
        <v>34</v>
      </c>
      <c r="C304" s="555" t="s">
        <v>35</v>
      </c>
      <c r="D304" s="555" t="s">
        <v>5600</v>
      </c>
      <c r="E304" s="840" t="s">
        <v>5601</v>
      </c>
      <c r="F304" s="840"/>
      <c r="G304" s="730"/>
      <c r="H304" s="731"/>
      <c r="I304" s="732"/>
      <c r="J304" s="149" t="s">
        <v>5630</v>
      </c>
      <c r="K304" s="82"/>
      <c r="L304" s="82"/>
      <c r="M304" s="150"/>
      <c r="N304" s="119"/>
      <c r="V304" s="151"/>
    </row>
    <row r="305" spans="1:22" ht="13.8" thickBot="1" x14ac:dyDescent="0.3">
      <c r="A305" s="842"/>
      <c r="B305" s="152"/>
      <c r="C305" s="152"/>
      <c r="D305" s="153"/>
      <c r="E305" s="154" t="s">
        <v>5605</v>
      </c>
      <c r="F305" s="155"/>
      <c r="G305" s="712"/>
      <c r="H305" s="713"/>
      <c r="I305" s="714"/>
      <c r="J305" s="149" t="s">
        <v>5631</v>
      </c>
      <c r="K305" s="82"/>
      <c r="L305" s="82"/>
      <c r="M305" s="150"/>
      <c r="N305" s="119"/>
      <c r="V305" s="151"/>
    </row>
    <row r="306" spans="1:22" ht="21.6" thickTop="1" thickBot="1" x14ac:dyDescent="0.3">
      <c r="A306" s="834">
        <f t="shared" ref="A306" si="69">A302+1</f>
        <v>73</v>
      </c>
      <c r="B306" s="553" t="s">
        <v>22</v>
      </c>
      <c r="C306" s="553" t="s">
        <v>23</v>
      </c>
      <c r="D306" s="553" t="s">
        <v>5593</v>
      </c>
      <c r="E306" s="837" t="s">
        <v>5594</v>
      </c>
      <c r="F306" s="837"/>
      <c r="G306" s="837" t="s">
        <v>17</v>
      </c>
      <c r="H306" s="771"/>
      <c r="I306" s="551"/>
      <c r="J306" s="138" t="s">
        <v>5608</v>
      </c>
      <c r="K306" s="139"/>
      <c r="L306" s="139"/>
      <c r="M306" s="140"/>
      <c r="N306" s="119"/>
      <c r="V306" s="151"/>
    </row>
    <row r="307" spans="1:22" ht="13.8" thickBot="1" x14ac:dyDescent="0.3">
      <c r="A307" s="750"/>
      <c r="B307" s="142"/>
      <c r="C307" s="142"/>
      <c r="D307" s="143"/>
      <c r="E307" s="142"/>
      <c r="F307" s="142"/>
      <c r="G307" s="726"/>
      <c r="H307" s="838"/>
      <c r="I307" s="839"/>
      <c r="J307" s="78" t="s">
        <v>5608</v>
      </c>
      <c r="K307" s="78"/>
      <c r="L307" s="78"/>
      <c r="M307" s="145"/>
      <c r="N307" s="119"/>
      <c r="V307" s="151">
        <f>G307</f>
        <v>0</v>
      </c>
    </row>
    <row r="308" spans="1:22" ht="21" thickBot="1" x14ac:dyDescent="0.3">
      <c r="A308" s="750"/>
      <c r="B308" s="555" t="s">
        <v>34</v>
      </c>
      <c r="C308" s="555" t="s">
        <v>35</v>
      </c>
      <c r="D308" s="555" t="s">
        <v>5600</v>
      </c>
      <c r="E308" s="840" t="s">
        <v>5601</v>
      </c>
      <c r="F308" s="840"/>
      <c r="G308" s="730"/>
      <c r="H308" s="731"/>
      <c r="I308" s="732"/>
      <c r="J308" s="149" t="s">
        <v>5630</v>
      </c>
      <c r="K308" s="82"/>
      <c r="L308" s="82"/>
      <c r="M308" s="150"/>
      <c r="N308" s="119"/>
      <c r="V308" s="151"/>
    </row>
    <row r="309" spans="1:22" ht="13.8" thickBot="1" x14ac:dyDescent="0.3">
      <c r="A309" s="842"/>
      <c r="B309" s="152"/>
      <c r="C309" s="152"/>
      <c r="D309" s="153"/>
      <c r="E309" s="154" t="s">
        <v>5605</v>
      </c>
      <c r="F309" s="155"/>
      <c r="G309" s="712"/>
      <c r="H309" s="713"/>
      <c r="I309" s="714"/>
      <c r="J309" s="149" t="s">
        <v>5631</v>
      </c>
      <c r="K309" s="82"/>
      <c r="L309" s="82"/>
      <c r="M309" s="150"/>
      <c r="N309" s="119"/>
      <c r="V309" s="151"/>
    </row>
    <row r="310" spans="1:22" ht="21.6" thickTop="1" thickBot="1" x14ac:dyDescent="0.3">
      <c r="A310" s="834">
        <f t="shared" ref="A310" si="70">A306+1</f>
        <v>74</v>
      </c>
      <c r="B310" s="553" t="s">
        <v>22</v>
      </c>
      <c r="C310" s="553" t="s">
        <v>23</v>
      </c>
      <c r="D310" s="553" t="s">
        <v>5593</v>
      </c>
      <c r="E310" s="837" t="s">
        <v>5594</v>
      </c>
      <c r="F310" s="837"/>
      <c r="G310" s="837" t="s">
        <v>17</v>
      </c>
      <c r="H310" s="771"/>
      <c r="I310" s="551"/>
      <c r="J310" s="138" t="s">
        <v>5608</v>
      </c>
      <c r="K310" s="139"/>
      <c r="L310" s="139"/>
      <c r="M310" s="140"/>
      <c r="N310" s="119"/>
      <c r="V310" s="151"/>
    </row>
    <row r="311" spans="1:22" ht="13.8" thickBot="1" x14ac:dyDescent="0.3">
      <c r="A311" s="750"/>
      <c r="B311" s="142"/>
      <c r="C311" s="142"/>
      <c r="D311" s="143"/>
      <c r="E311" s="142"/>
      <c r="F311" s="142"/>
      <c r="G311" s="726"/>
      <c r="H311" s="838"/>
      <c r="I311" s="839"/>
      <c r="J311" s="78" t="s">
        <v>5608</v>
      </c>
      <c r="K311" s="78"/>
      <c r="L311" s="78"/>
      <c r="M311" s="145"/>
      <c r="N311" s="119"/>
      <c r="V311" s="151">
        <f>G311</f>
        <v>0</v>
      </c>
    </row>
    <row r="312" spans="1:22" ht="21" thickBot="1" x14ac:dyDescent="0.3">
      <c r="A312" s="750"/>
      <c r="B312" s="555" t="s">
        <v>34</v>
      </c>
      <c r="C312" s="555" t="s">
        <v>35</v>
      </c>
      <c r="D312" s="555" t="s">
        <v>5600</v>
      </c>
      <c r="E312" s="840" t="s">
        <v>5601</v>
      </c>
      <c r="F312" s="840"/>
      <c r="G312" s="730"/>
      <c r="H312" s="731"/>
      <c r="I312" s="732"/>
      <c r="J312" s="149" t="s">
        <v>5630</v>
      </c>
      <c r="K312" s="82"/>
      <c r="L312" s="82"/>
      <c r="M312" s="150"/>
      <c r="N312" s="119"/>
      <c r="V312" s="151"/>
    </row>
    <row r="313" spans="1:22" ht="13.8" thickBot="1" x14ac:dyDescent="0.3">
      <c r="A313" s="842"/>
      <c r="B313" s="152"/>
      <c r="C313" s="152"/>
      <c r="D313" s="153"/>
      <c r="E313" s="154" t="s">
        <v>5605</v>
      </c>
      <c r="F313" s="155"/>
      <c r="G313" s="712"/>
      <c r="H313" s="713"/>
      <c r="I313" s="714"/>
      <c r="J313" s="149" t="s">
        <v>5631</v>
      </c>
      <c r="K313" s="82"/>
      <c r="L313" s="82"/>
      <c r="M313" s="150"/>
      <c r="N313" s="119"/>
      <c r="V313" s="151"/>
    </row>
    <row r="314" spans="1:22" ht="21.6" thickTop="1" thickBot="1" x14ac:dyDescent="0.3">
      <c r="A314" s="834">
        <f t="shared" ref="A314" si="71">A310+1</f>
        <v>75</v>
      </c>
      <c r="B314" s="553" t="s">
        <v>22</v>
      </c>
      <c r="C314" s="553" t="s">
        <v>23</v>
      </c>
      <c r="D314" s="553" t="s">
        <v>5593</v>
      </c>
      <c r="E314" s="837" t="s">
        <v>5594</v>
      </c>
      <c r="F314" s="837"/>
      <c r="G314" s="837" t="s">
        <v>17</v>
      </c>
      <c r="H314" s="771"/>
      <c r="I314" s="551"/>
      <c r="J314" s="138" t="s">
        <v>5608</v>
      </c>
      <c r="K314" s="139"/>
      <c r="L314" s="139"/>
      <c r="M314" s="140"/>
      <c r="N314" s="119"/>
      <c r="V314" s="151"/>
    </row>
    <row r="315" spans="1:22" ht="13.8" thickBot="1" x14ac:dyDescent="0.3">
      <c r="A315" s="750"/>
      <c r="B315" s="142"/>
      <c r="C315" s="142"/>
      <c r="D315" s="143"/>
      <c r="E315" s="142"/>
      <c r="F315" s="142"/>
      <c r="G315" s="726"/>
      <c r="H315" s="838"/>
      <c r="I315" s="839"/>
      <c r="J315" s="78" t="s">
        <v>5608</v>
      </c>
      <c r="K315" s="78"/>
      <c r="L315" s="78"/>
      <c r="M315" s="145"/>
      <c r="N315" s="119"/>
      <c r="V315" s="151">
        <f>G315</f>
        <v>0</v>
      </c>
    </row>
    <row r="316" spans="1:22" ht="21" thickBot="1" x14ac:dyDescent="0.3">
      <c r="A316" s="750"/>
      <c r="B316" s="555" t="s">
        <v>34</v>
      </c>
      <c r="C316" s="555" t="s">
        <v>35</v>
      </c>
      <c r="D316" s="555" t="s">
        <v>5600</v>
      </c>
      <c r="E316" s="840" t="s">
        <v>5601</v>
      </c>
      <c r="F316" s="840"/>
      <c r="G316" s="730"/>
      <c r="H316" s="731"/>
      <c r="I316" s="732"/>
      <c r="J316" s="149" t="s">
        <v>5630</v>
      </c>
      <c r="K316" s="82"/>
      <c r="L316" s="82"/>
      <c r="M316" s="150"/>
      <c r="N316" s="119"/>
      <c r="V316" s="151"/>
    </row>
    <row r="317" spans="1:22" ht="13.8" thickBot="1" x14ac:dyDescent="0.3">
      <c r="A317" s="842"/>
      <c r="B317" s="152"/>
      <c r="C317" s="152"/>
      <c r="D317" s="153"/>
      <c r="E317" s="154" t="s">
        <v>5605</v>
      </c>
      <c r="F317" s="155"/>
      <c r="G317" s="712"/>
      <c r="H317" s="713"/>
      <c r="I317" s="714"/>
      <c r="J317" s="149" t="s">
        <v>5631</v>
      </c>
      <c r="K317" s="82"/>
      <c r="L317" s="82"/>
      <c r="M317" s="150"/>
      <c r="N317" s="119"/>
      <c r="V317" s="151"/>
    </row>
    <row r="318" spans="1:22" ht="21.6" thickTop="1" thickBot="1" x14ac:dyDescent="0.3">
      <c r="A318" s="834">
        <f t="shared" ref="A318" si="72">A314+1</f>
        <v>76</v>
      </c>
      <c r="B318" s="553" t="s">
        <v>22</v>
      </c>
      <c r="C318" s="553" t="s">
        <v>23</v>
      </c>
      <c r="D318" s="553" t="s">
        <v>5593</v>
      </c>
      <c r="E318" s="837" t="s">
        <v>5594</v>
      </c>
      <c r="F318" s="837"/>
      <c r="G318" s="837" t="s">
        <v>17</v>
      </c>
      <c r="H318" s="771"/>
      <c r="I318" s="551"/>
      <c r="J318" s="138" t="s">
        <v>5608</v>
      </c>
      <c r="K318" s="139"/>
      <c r="L318" s="139"/>
      <c r="M318" s="140"/>
      <c r="N318" s="119"/>
      <c r="V318" s="151"/>
    </row>
    <row r="319" spans="1:22" ht="13.8" thickBot="1" x14ac:dyDescent="0.3">
      <c r="A319" s="750"/>
      <c r="B319" s="142"/>
      <c r="C319" s="142"/>
      <c r="D319" s="143"/>
      <c r="E319" s="142"/>
      <c r="F319" s="142"/>
      <c r="G319" s="726"/>
      <c r="H319" s="838"/>
      <c r="I319" s="839"/>
      <c r="J319" s="78" t="s">
        <v>5608</v>
      </c>
      <c r="K319" s="78"/>
      <c r="L319" s="78"/>
      <c r="M319" s="145"/>
      <c r="N319" s="119"/>
      <c r="V319" s="151">
        <f>G319</f>
        <v>0</v>
      </c>
    </row>
    <row r="320" spans="1:22" ht="21" thickBot="1" x14ac:dyDescent="0.3">
      <c r="A320" s="750"/>
      <c r="B320" s="555" t="s">
        <v>34</v>
      </c>
      <c r="C320" s="555" t="s">
        <v>35</v>
      </c>
      <c r="D320" s="555" t="s">
        <v>5600</v>
      </c>
      <c r="E320" s="840" t="s">
        <v>5601</v>
      </c>
      <c r="F320" s="840"/>
      <c r="G320" s="730"/>
      <c r="H320" s="731"/>
      <c r="I320" s="732"/>
      <c r="J320" s="149" t="s">
        <v>5630</v>
      </c>
      <c r="K320" s="82"/>
      <c r="L320" s="82"/>
      <c r="M320" s="150"/>
      <c r="N320" s="119"/>
      <c r="V320" s="151"/>
    </row>
    <row r="321" spans="1:22" ht="13.8" thickBot="1" x14ac:dyDescent="0.3">
      <c r="A321" s="842"/>
      <c r="B321" s="152"/>
      <c r="C321" s="152"/>
      <c r="D321" s="153"/>
      <c r="E321" s="154" t="s">
        <v>5605</v>
      </c>
      <c r="F321" s="155"/>
      <c r="G321" s="712"/>
      <c r="H321" s="713"/>
      <c r="I321" s="714"/>
      <c r="J321" s="149" t="s">
        <v>5631</v>
      </c>
      <c r="K321" s="82"/>
      <c r="L321" s="82"/>
      <c r="M321" s="150"/>
      <c r="N321" s="119"/>
      <c r="V321" s="151"/>
    </row>
    <row r="322" spans="1:22" ht="21.6" thickTop="1" thickBot="1" x14ac:dyDescent="0.3">
      <c r="A322" s="834">
        <f t="shared" ref="A322" si="73">A318+1</f>
        <v>77</v>
      </c>
      <c r="B322" s="553" t="s">
        <v>22</v>
      </c>
      <c r="C322" s="553" t="s">
        <v>23</v>
      </c>
      <c r="D322" s="553" t="s">
        <v>5593</v>
      </c>
      <c r="E322" s="837" t="s">
        <v>5594</v>
      </c>
      <c r="F322" s="837"/>
      <c r="G322" s="837" t="s">
        <v>17</v>
      </c>
      <c r="H322" s="771"/>
      <c r="I322" s="551"/>
      <c r="J322" s="138" t="s">
        <v>5608</v>
      </c>
      <c r="K322" s="139"/>
      <c r="L322" s="139"/>
      <c r="M322" s="140"/>
      <c r="N322" s="119"/>
      <c r="V322" s="151"/>
    </row>
    <row r="323" spans="1:22" ht="13.8" thickBot="1" x14ac:dyDescent="0.3">
      <c r="A323" s="750"/>
      <c r="B323" s="142"/>
      <c r="C323" s="142"/>
      <c r="D323" s="143"/>
      <c r="E323" s="142"/>
      <c r="F323" s="142"/>
      <c r="G323" s="726"/>
      <c r="H323" s="838"/>
      <c r="I323" s="839"/>
      <c r="J323" s="78" t="s">
        <v>5608</v>
      </c>
      <c r="K323" s="78"/>
      <c r="L323" s="78"/>
      <c r="M323" s="145"/>
      <c r="N323" s="119"/>
      <c r="V323" s="151">
        <f>G323</f>
        <v>0</v>
      </c>
    </row>
    <row r="324" spans="1:22" ht="21" thickBot="1" x14ac:dyDescent="0.3">
      <c r="A324" s="750"/>
      <c r="B324" s="555" t="s">
        <v>34</v>
      </c>
      <c r="C324" s="555" t="s">
        <v>35</v>
      </c>
      <c r="D324" s="555" t="s">
        <v>5600</v>
      </c>
      <c r="E324" s="840" t="s">
        <v>5601</v>
      </c>
      <c r="F324" s="840"/>
      <c r="G324" s="730"/>
      <c r="H324" s="731"/>
      <c r="I324" s="732"/>
      <c r="J324" s="149" t="s">
        <v>5630</v>
      </c>
      <c r="K324" s="82"/>
      <c r="L324" s="82"/>
      <c r="M324" s="150"/>
      <c r="N324" s="119"/>
      <c r="V324" s="151"/>
    </row>
    <row r="325" spans="1:22" ht="13.8" thickBot="1" x14ac:dyDescent="0.3">
      <c r="A325" s="842"/>
      <c r="B325" s="152"/>
      <c r="C325" s="152"/>
      <c r="D325" s="153"/>
      <c r="E325" s="154" t="s">
        <v>5605</v>
      </c>
      <c r="F325" s="155"/>
      <c r="G325" s="712"/>
      <c r="H325" s="713"/>
      <c r="I325" s="714"/>
      <c r="J325" s="149" t="s">
        <v>5631</v>
      </c>
      <c r="K325" s="82"/>
      <c r="L325" s="82"/>
      <c r="M325" s="150"/>
      <c r="N325" s="119"/>
      <c r="V325" s="151"/>
    </row>
    <row r="326" spans="1:22" ht="21.6" thickTop="1" thickBot="1" x14ac:dyDescent="0.3">
      <c r="A326" s="834">
        <f t="shared" ref="A326" si="74">A322+1</f>
        <v>78</v>
      </c>
      <c r="B326" s="553" t="s">
        <v>22</v>
      </c>
      <c r="C326" s="553" t="s">
        <v>23</v>
      </c>
      <c r="D326" s="553" t="s">
        <v>5593</v>
      </c>
      <c r="E326" s="837" t="s">
        <v>5594</v>
      </c>
      <c r="F326" s="837"/>
      <c r="G326" s="837" t="s">
        <v>17</v>
      </c>
      <c r="H326" s="771"/>
      <c r="I326" s="551"/>
      <c r="J326" s="138" t="s">
        <v>5608</v>
      </c>
      <c r="K326" s="139"/>
      <c r="L326" s="139"/>
      <c r="M326" s="140"/>
      <c r="N326" s="119"/>
      <c r="V326" s="151"/>
    </row>
    <row r="327" spans="1:22" ht="13.8" thickBot="1" x14ac:dyDescent="0.3">
      <c r="A327" s="750"/>
      <c r="B327" s="142"/>
      <c r="C327" s="142"/>
      <c r="D327" s="143"/>
      <c r="E327" s="142"/>
      <c r="F327" s="142"/>
      <c r="G327" s="726"/>
      <c r="H327" s="838"/>
      <c r="I327" s="839"/>
      <c r="J327" s="78" t="s">
        <v>5608</v>
      </c>
      <c r="K327" s="78"/>
      <c r="L327" s="78"/>
      <c r="M327" s="145"/>
      <c r="N327" s="119"/>
      <c r="V327" s="151">
        <f>G327</f>
        <v>0</v>
      </c>
    </row>
    <row r="328" spans="1:22" ht="21" thickBot="1" x14ac:dyDescent="0.3">
      <c r="A328" s="750"/>
      <c r="B328" s="555" t="s">
        <v>34</v>
      </c>
      <c r="C328" s="555" t="s">
        <v>35</v>
      </c>
      <c r="D328" s="555" t="s">
        <v>5600</v>
      </c>
      <c r="E328" s="840" t="s">
        <v>5601</v>
      </c>
      <c r="F328" s="840"/>
      <c r="G328" s="730"/>
      <c r="H328" s="731"/>
      <c r="I328" s="732"/>
      <c r="J328" s="149" t="s">
        <v>5630</v>
      </c>
      <c r="K328" s="82"/>
      <c r="L328" s="82"/>
      <c r="M328" s="150"/>
      <c r="N328" s="119"/>
      <c r="V328" s="151"/>
    </row>
    <row r="329" spans="1:22" ht="13.8" thickBot="1" x14ac:dyDescent="0.3">
      <c r="A329" s="842"/>
      <c r="B329" s="152"/>
      <c r="C329" s="152"/>
      <c r="D329" s="153"/>
      <c r="E329" s="154" t="s">
        <v>5605</v>
      </c>
      <c r="F329" s="155"/>
      <c r="G329" s="712"/>
      <c r="H329" s="713"/>
      <c r="I329" s="714"/>
      <c r="J329" s="149" t="s">
        <v>5631</v>
      </c>
      <c r="K329" s="82"/>
      <c r="L329" s="82"/>
      <c r="M329" s="150"/>
      <c r="N329" s="119"/>
      <c r="V329" s="151"/>
    </row>
    <row r="330" spans="1:22" ht="21.6" thickTop="1" thickBot="1" x14ac:dyDescent="0.3">
      <c r="A330" s="834">
        <f t="shared" ref="A330" si="75">A326+1</f>
        <v>79</v>
      </c>
      <c r="B330" s="553" t="s">
        <v>22</v>
      </c>
      <c r="C330" s="553" t="s">
        <v>23</v>
      </c>
      <c r="D330" s="553" t="s">
        <v>5593</v>
      </c>
      <c r="E330" s="837" t="s">
        <v>5594</v>
      </c>
      <c r="F330" s="837"/>
      <c r="G330" s="837" t="s">
        <v>17</v>
      </c>
      <c r="H330" s="771"/>
      <c r="I330" s="551"/>
      <c r="J330" s="138" t="s">
        <v>5608</v>
      </c>
      <c r="K330" s="139"/>
      <c r="L330" s="139"/>
      <c r="M330" s="140"/>
      <c r="N330" s="119"/>
      <c r="V330" s="151"/>
    </row>
    <row r="331" spans="1:22" ht="13.8" thickBot="1" x14ac:dyDescent="0.3">
      <c r="A331" s="750"/>
      <c r="B331" s="142"/>
      <c r="C331" s="142"/>
      <c r="D331" s="143"/>
      <c r="E331" s="142"/>
      <c r="F331" s="142"/>
      <c r="G331" s="726"/>
      <c r="H331" s="838"/>
      <c r="I331" s="839"/>
      <c r="J331" s="78" t="s">
        <v>5608</v>
      </c>
      <c r="K331" s="78"/>
      <c r="L331" s="78"/>
      <c r="M331" s="145"/>
      <c r="N331" s="119"/>
      <c r="V331" s="151">
        <f>G331</f>
        <v>0</v>
      </c>
    </row>
    <row r="332" spans="1:22" ht="21" thickBot="1" x14ac:dyDescent="0.3">
      <c r="A332" s="750"/>
      <c r="B332" s="555" t="s">
        <v>34</v>
      </c>
      <c r="C332" s="555" t="s">
        <v>35</v>
      </c>
      <c r="D332" s="555" t="s">
        <v>5600</v>
      </c>
      <c r="E332" s="840" t="s">
        <v>5601</v>
      </c>
      <c r="F332" s="840"/>
      <c r="G332" s="730"/>
      <c r="H332" s="731"/>
      <c r="I332" s="732"/>
      <c r="J332" s="149" t="s">
        <v>5630</v>
      </c>
      <c r="K332" s="82"/>
      <c r="L332" s="82"/>
      <c r="M332" s="150"/>
      <c r="N332" s="119"/>
      <c r="V332" s="151"/>
    </row>
    <row r="333" spans="1:22" ht="13.8" thickBot="1" x14ac:dyDescent="0.3">
      <c r="A333" s="842"/>
      <c r="B333" s="152"/>
      <c r="C333" s="152"/>
      <c r="D333" s="153"/>
      <c r="E333" s="154" t="s">
        <v>5605</v>
      </c>
      <c r="F333" s="155"/>
      <c r="G333" s="712"/>
      <c r="H333" s="713"/>
      <c r="I333" s="714"/>
      <c r="J333" s="149" t="s">
        <v>5631</v>
      </c>
      <c r="K333" s="82"/>
      <c r="L333" s="82"/>
      <c r="M333" s="150"/>
      <c r="N333" s="119"/>
      <c r="V333" s="151"/>
    </row>
    <row r="334" spans="1:22" ht="21.6" thickTop="1" thickBot="1" x14ac:dyDescent="0.3">
      <c r="A334" s="834">
        <f t="shared" ref="A334" si="76">A330+1</f>
        <v>80</v>
      </c>
      <c r="B334" s="553" t="s">
        <v>22</v>
      </c>
      <c r="C334" s="553" t="s">
        <v>23</v>
      </c>
      <c r="D334" s="553" t="s">
        <v>5593</v>
      </c>
      <c r="E334" s="837" t="s">
        <v>5594</v>
      </c>
      <c r="F334" s="837"/>
      <c r="G334" s="837" t="s">
        <v>17</v>
      </c>
      <c r="H334" s="771"/>
      <c r="I334" s="551"/>
      <c r="J334" s="138" t="s">
        <v>5608</v>
      </c>
      <c r="K334" s="139"/>
      <c r="L334" s="139"/>
      <c r="M334" s="140"/>
      <c r="N334" s="119"/>
      <c r="V334" s="151"/>
    </row>
    <row r="335" spans="1:22" ht="13.8" thickBot="1" x14ac:dyDescent="0.3">
      <c r="A335" s="750"/>
      <c r="B335" s="142"/>
      <c r="C335" s="142"/>
      <c r="D335" s="143"/>
      <c r="E335" s="142"/>
      <c r="F335" s="142"/>
      <c r="G335" s="726"/>
      <c r="H335" s="838"/>
      <c r="I335" s="839"/>
      <c r="J335" s="78" t="s">
        <v>5608</v>
      </c>
      <c r="K335" s="78"/>
      <c r="L335" s="78"/>
      <c r="M335" s="145"/>
      <c r="N335" s="119"/>
      <c r="V335" s="151">
        <f>G335</f>
        <v>0</v>
      </c>
    </row>
    <row r="336" spans="1:22" ht="21" thickBot="1" x14ac:dyDescent="0.3">
      <c r="A336" s="750"/>
      <c r="B336" s="555" t="s">
        <v>34</v>
      </c>
      <c r="C336" s="555" t="s">
        <v>35</v>
      </c>
      <c r="D336" s="555" t="s">
        <v>5600</v>
      </c>
      <c r="E336" s="840" t="s">
        <v>5601</v>
      </c>
      <c r="F336" s="840"/>
      <c r="G336" s="730"/>
      <c r="H336" s="731"/>
      <c r="I336" s="732"/>
      <c r="J336" s="149" t="s">
        <v>5630</v>
      </c>
      <c r="K336" s="82"/>
      <c r="L336" s="82"/>
      <c r="M336" s="150"/>
      <c r="N336" s="119"/>
      <c r="V336" s="151"/>
    </row>
    <row r="337" spans="1:22" ht="13.8" thickBot="1" x14ac:dyDescent="0.3">
      <c r="A337" s="842"/>
      <c r="B337" s="152"/>
      <c r="C337" s="152"/>
      <c r="D337" s="153"/>
      <c r="E337" s="154" t="s">
        <v>5605</v>
      </c>
      <c r="F337" s="155"/>
      <c r="G337" s="712"/>
      <c r="H337" s="713"/>
      <c r="I337" s="714"/>
      <c r="J337" s="149" t="s">
        <v>5631</v>
      </c>
      <c r="K337" s="82"/>
      <c r="L337" s="82"/>
      <c r="M337" s="150"/>
      <c r="N337" s="119"/>
      <c r="V337" s="151"/>
    </row>
    <row r="338" spans="1:22" ht="21.6" thickTop="1" thickBot="1" x14ac:dyDescent="0.3">
      <c r="A338" s="834">
        <f t="shared" ref="A338" si="77">A334+1</f>
        <v>81</v>
      </c>
      <c r="B338" s="553" t="s">
        <v>22</v>
      </c>
      <c r="C338" s="553" t="s">
        <v>23</v>
      </c>
      <c r="D338" s="553" t="s">
        <v>5593</v>
      </c>
      <c r="E338" s="837" t="s">
        <v>5594</v>
      </c>
      <c r="F338" s="837"/>
      <c r="G338" s="837" t="s">
        <v>17</v>
      </c>
      <c r="H338" s="771"/>
      <c r="I338" s="551"/>
      <c r="J338" s="138" t="s">
        <v>5608</v>
      </c>
      <c r="K338" s="139"/>
      <c r="L338" s="139"/>
      <c r="M338" s="140"/>
      <c r="N338" s="119"/>
      <c r="V338" s="151"/>
    </row>
    <row r="339" spans="1:22" ht="13.8" thickBot="1" x14ac:dyDescent="0.3">
      <c r="A339" s="750"/>
      <c r="B339" s="142"/>
      <c r="C339" s="142"/>
      <c r="D339" s="143"/>
      <c r="E339" s="142"/>
      <c r="F339" s="142"/>
      <c r="G339" s="726"/>
      <c r="H339" s="838"/>
      <c r="I339" s="839"/>
      <c r="J339" s="78" t="s">
        <v>5608</v>
      </c>
      <c r="K339" s="78"/>
      <c r="L339" s="78"/>
      <c r="M339" s="145"/>
      <c r="N339" s="119"/>
      <c r="V339" s="151">
        <f>G339</f>
        <v>0</v>
      </c>
    </row>
    <row r="340" spans="1:22" ht="21" thickBot="1" x14ac:dyDescent="0.3">
      <c r="A340" s="750"/>
      <c r="B340" s="555" t="s">
        <v>34</v>
      </c>
      <c r="C340" s="555" t="s">
        <v>35</v>
      </c>
      <c r="D340" s="555" t="s">
        <v>5600</v>
      </c>
      <c r="E340" s="840" t="s">
        <v>5601</v>
      </c>
      <c r="F340" s="840"/>
      <c r="G340" s="730"/>
      <c r="H340" s="731"/>
      <c r="I340" s="732"/>
      <c r="J340" s="149" t="s">
        <v>5630</v>
      </c>
      <c r="K340" s="82"/>
      <c r="L340" s="82"/>
      <c r="M340" s="150"/>
      <c r="N340" s="119"/>
      <c r="V340" s="151"/>
    </row>
    <row r="341" spans="1:22" ht="13.8" thickBot="1" x14ac:dyDescent="0.3">
      <c r="A341" s="842"/>
      <c r="B341" s="152"/>
      <c r="C341" s="152"/>
      <c r="D341" s="153"/>
      <c r="E341" s="154" t="s">
        <v>5605</v>
      </c>
      <c r="F341" s="155"/>
      <c r="G341" s="712"/>
      <c r="H341" s="713"/>
      <c r="I341" s="714"/>
      <c r="J341" s="149" t="s">
        <v>5631</v>
      </c>
      <c r="K341" s="82"/>
      <c r="L341" s="82"/>
      <c r="M341" s="150"/>
      <c r="N341" s="119"/>
      <c r="V341" s="151"/>
    </row>
    <row r="342" spans="1:22" ht="21.6" thickTop="1" thickBot="1" x14ac:dyDescent="0.3">
      <c r="A342" s="834">
        <f t="shared" ref="A342" si="78">A338+1</f>
        <v>82</v>
      </c>
      <c r="B342" s="553" t="s">
        <v>22</v>
      </c>
      <c r="C342" s="553" t="s">
        <v>23</v>
      </c>
      <c r="D342" s="553" t="s">
        <v>5593</v>
      </c>
      <c r="E342" s="837" t="s">
        <v>5594</v>
      </c>
      <c r="F342" s="837"/>
      <c r="G342" s="837" t="s">
        <v>17</v>
      </c>
      <c r="H342" s="771"/>
      <c r="I342" s="551"/>
      <c r="J342" s="138" t="s">
        <v>5608</v>
      </c>
      <c r="K342" s="139"/>
      <c r="L342" s="139"/>
      <c r="M342" s="140"/>
      <c r="N342" s="119"/>
      <c r="V342" s="151"/>
    </row>
    <row r="343" spans="1:22" ht="13.8" thickBot="1" x14ac:dyDescent="0.3">
      <c r="A343" s="750"/>
      <c r="B343" s="142"/>
      <c r="C343" s="142"/>
      <c r="D343" s="143"/>
      <c r="E343" s="142"/>
      <c r="F343" s="142"/>
      <c r="G343" s="726"/>
      <c r="H343" s="838"/>
      <c r="I343" s="839"/>
      <c r="J343" s="78" t="s">
        <v>5608</v>
      </c>
      <c r="K343" s="78"/>
      <c r="L343" s="78"/>
      <c r="M343" s="145"/>
      <c r="N343" s="119"/>
      <c r="V343" s="151">
        <f>G343</f>
        <v>0</v>
      </c>
    </row>
    <row r="344" spans="1:22" ht="21" thickBot="1" x14ac:dyDescent="0.3">
      <c r="A344" s="750"/>
      <c r="B344" s="555" t="s">
        <v>34</v>
      </c>
      <c r="C344" s="555" t="s">
        <v>35</v>
      </c>
      <c r="D344" s="555" t="s">
        <v>5600</v>
      </c>
      <c r="E344" s="840" t="s">
        <v>5601</v>
      </c>
      <c r="F344" s="840"/>
      <c r="G344" s="730"/>
      <c r="H344" s="731"/>
      <c r="I344" s="732"/>
      <c r="J344" s="149" t="s">
        <v>5630</v>
      </c>
      <c r="K344" s="82"/>
      <c r="L344" s="82"/>
      <c r="M344" s="150"/>
      <c r="N344" s="119"/>
      <c r="V344" s="151"/>
    </row>
    <row r="345" spans="1:22" ht="13.8" thickBot="1" x14ac:dyDescent="0.3">
      <c r="A345" s="842"/>
      <c r="B345" s="152"/>
      <c r="C345" s="152"/>
      <c r="D345" s="153"/>
      <c r="E345" s="154" t="s">
        <v>5605</v>
      </c>
      <c r="F345" s="155"/>
      <c r="G345" s="712"/>
      <c r="H345" s="713"/>
      <c r="I345" s="714"/>
      <c r="J345" s="149" t="s">
        <v>5631</v>
      </c>
      <c r="K345" s="82"/>
      <c r="L345" s="82"/>
      <c r="M345" s="150"/>
      <c r="N345" s="119"/>
      <c r="V345" s="151"/>
    </row>
    <row r="346" spans="1:22" ht="21.6" thickTop="1" thickBot="1" x14ac:dyDescent="0.3">
      <c r="A346" s="834">
        <f t="shared" ref="A346" si="79">A342+1</f>
        <v>83</v>
      </c>
      <c r="B346" s="553" t="s">
        <v>22</v>
      </c>
      <c r="C346" s="553" t="s">
        <v>23</v>
      </c>
      <c r="D346" s="553" t="s">
        <v>5593</v>
      </c>
      <c r="E346" s="837" t="s">
        <v>5594</v>
      </c>
      <c r="F346" s="837"/>
      <c r="G346" s="837" t="s">
        <v>17</v>
      </c>
      <c r="H346" s="771"/>
      <c r="I346" s="551"/>
      <c r="J346" s="138" t="s">
        <v>5608</v>
      </c>
      <c r="K346" s="139"/>
      <c r="L346" s="139"/>
      <c r="M346" s="140"/>
      <c r="N346" s="119"/>
      <c r="V346" s="151"/>
    </row>
    <row r="347" spans="1:22" ht="13.8" thickBot="1" x14ac:dyDescent="0.3">
      <c r="A347" s="750"/>
      <c r="B347" s="142"/>
      <c r="C347" s="142"/>
      <c r="D347" s="143"/>
      <c r="E347" s="142"/>
      <c r="F347" s="142"/>
      <c r="G347" s="726"/>
      <c r="H347" s="838"/>
      <c r="I347" s="839"/>
      <c r="J347" s="78" t="s">
        <v>5608</v>
      </c>
      <c r="K347" s="78"/>
      <c r="L347" s="78"/>
      <c r="M347" s="145"/>
      <c r="N347" s="119"/>
      <c r="V347" s="151">
        <f>G347</f>
        <v>0</v>
      </c>
    </row>
    <row r="348" spans="1:22" ht="21" thickBot="1" x14ac:dyDescent="0.3">
      <c r="A348" s="750"/>
      <c r="B348" s="555" t="s">
        <v>34</v>
      </c>
      <c r="C348" s="555" t="s">
        <v>35</v>
      </c>
      <c r="D348" s="555" t="s">
        <v>5600</v>
      </c>
      <c r="E348" s="840" t="s">
        <v>5601</v>
      </c>
      <c r="F348" s="840"/>
      <c r="G348" s="730"/>
      <c r="H348" s="731"/>
      <c r="I348" s="732"/>
      <c r="J348" s="149" t="s">
        <v>5630</v>
      </c>
      <c r="K348" s="82"/>
      <c r="L348" s="82"/>
      <c r="M348" s="150"/>
      <c r="N348" s="119"/>
      <c r="V348" s="151"/>
    </row>
    <row r="349" spans="1:22" ht="13.8" thickBot="1" x14ac:dyDescent="0.3">
      <c r="A349" s="842"/>
      <c r="B349" s="152"/>
      <c r="C349" s="152"/>
      <c r="D349" s="153"/>
      <c r="E349" s="154" t="s">
        <v>5605</v>
      </c>
      <c r="F349" s="155"/>
      <c r="G349" s="712"/>
      <c r="H349" s="713"/>
      <c r="I349" s="714"/>
      <c r="J349" s="149" t="s">
        <v>5631</v>
      </c>
      <c r="K349" s="82"/>
      <c r="L349" s="82"/>
      <c r="M349" s="150"/>
      <c r="N349" s="119"/>
      <c r="V349" s="151"/>
    </row>
    <row r="350" spans="1:22" ht="21.6" thickTop="1" thickBot="1" x14ac:dyDescent="0.3">
      <c r="A350" s="834">
        <f t="shared" ref="A350" si="80">A346+1</f>
        <v>84</v>
      </c>
      <c r="B350" s="553" t="s">
        <v>22</v>
      </c>
      <c r="C350" s="553" t="s">
        <v>23</v>
      </c>
      <c r="D350" s="553" t="s">
        <v>5593</v>
      </c>
      <c r="E350" s="837" t="s">
        <v>5594</v>
      </c>
      <c r="F350" s="837"/>
      <c r="G350" s="837" t="s">
        <v>17</v>
      </c>
      <c r="H350" s="771"/>
      <c r="I350" s="551"/>
      <c r="J350" s="138" t="s">
        <v>5608</v>
      </c>
      <c r="K350" s="139"/>
      <c r="L350" s="139"/>
      <c r="M350" s="140"/>
      <c r="N350" s="119"/>
      <c r="V350" s="151"/>
    </row>
    <row r="351" spans="1:22" ht="13.8" thickBot="1" x14ac:dyDescent="0.3">
      <c r="A351" s="750"/>
      <c r="B351" s="142"/>
      <c r="C351" s="142"/>
      <c r="D351" s="143"/>
      <c r="E351" s="142"/>
      <c r="F351" s="142"/>
      <c r="G351" s="726"/>
      <c r="H351" s="838"/>
      <c r="I351" s="839"/>
      <c r="J351" s="78" t="s">
        <v>5608</v>
      </c>
      <c r="K351" s="78"/>
      <c r="L351" s="78"/>
      <c r="M351" s="145"/>
      <c r="N351" s="119"/>
      <c r="V351" s="151">
        <f>G351</f>
        <v>0</v>
      </c>
    </row>
    <row r="352" spans="1:22" ht="21" thickBot="1" x14ac:dyDescent="0.3">
      <c r="A352" s="750"/>
      <c r="B352" s="555" t="s">
        <v>34</v>
      </c>
      <c r="C352" s="555" t="s">
        <v>35</v>
      </c>
      <c r="D352" s="555" t="s">
        <v>5600</v>
      </c>
      <c r="E352" s="840" t="s">
        <v>5601</v>
      </c>
      <c r="F352" s="840"/>
      <c r="G352" s="730"/>
      <c r="H352" s="731"/>
      <c r="I352" s="732"/>
      <c r="J352" s="149" t="s">
        <v>5630</v>
      </c>
      <c r="K352" s="82"/>
      <c r="L352" s="82"/>
      <c r="M352" s="150"/>
      <c r="N352" s="119"/>
      <c r="V352" s="151"/>
    </row>
    <row r="353" spans="1:22" ht="13.8" thickBot="1" x14ac:dyDescent="0.3">
      <c r="A353" s="842"/>
      <c r="B353" s="152"/>
      <c r="C353" s="152"/>
      <c r="D353" s="153"/>
      <c r="E353" s="154" t="s">
        <v>5605</v>
      </c>
      <c r="F353" s="155"/>
      <c r="G353" s="712"/>
      <c r="H353" s="713"/>
      <c r="I353" s="714"/>
      <c r="J353" s="149" t="s">
        <v>5631</v>
      </c>
      <c r="K353" s="82"/>
      <c r="L353" s="82"/>
      <c r="M353" s="150"/>
      <c r="N353" s="119"/>
      <c r="V353" s="151"/>
    </row>
    <row r="354" spans="1:22" ht="21.6" thickTop="1" thickBot="1" x14ac:dyDescent="0.3">
      <c r="A354" s="834">
        <f t="shared" ref="A354" si="81">A350+1</f>
        <v>85</v>
      </c>
      <c r="B354" s="553" t="s">
        <v>22</v>
      </c>
      <c r="C354" s="553" t="s">
        <v>23</v>
      </c>
      <c r="D354" s="553" t="s">
        <v>5593</v>
      </c>
      <c r="E354" s="837" t="s">
        <v>5594</v>
      </c>
      <c r="F354" s="837"/>
      <c r="G354" s="837" t="s">
        <v>17</v>
      </c>
      <c r="H354" s="771"/>
      <c r="I354" s="551"/>
      <c r="J354" s="138" t="s">
        <v>5608</v>
      </c>
      <c r="K354" s="139"/>
      <c r="L354" s="139"/>
      <c r="M354" s="140"/>
      <c r="N354" s="119"/>
      <c r="V354" s="151"/>
    </row>
    <row r="355" spans="1:22" ht="13.8" thickBot="1" x14ac:dyDescent="0.3">
      <c r="A355" s="750"/>
      <c r="B355" s="142"/>
      <c r="C355" s="142"/>
      <c r="D355" s="143"/>
      <c r="E355" s="142"/>
      <c r="F355" s="142"/>
      <c r="G355" s="726"/>
      <c r="H355" s="838"/>
      <c r="I355" s="839"/>
      <c r="J355" s="78" t="s">
        <v>5608</v>
      </c>
      <c r="K355" s="78"/>
      <c r="L355" s="78"/>
      <c r="M355" s="145"/>
      <c r="N355" s="119"/>
      <c r="V355" s="151">
        <f>G355</f>
        <v>0</v>
      </c>
    </row>
    <row r="356" spans="1:22" ht="21" thickBot="1" x14ac:dyDescent="0.3">
      <c r="A356" s="750"/>
      <c r="B356" s="555" t="s">
        <v>34</v>
      </c>
      <c r="C356" s="555" t="s">
        <v>35</v>
      </c>
      <c r="D356" s="555" t="s">
        <v>5600</v>
      </c>
      <c r="E356" s="840" t="s">
        <v>5601</v>
      </c>
      <c r="F356" s="840"/>
      <c r="G356" s="730"/>
      <c r="H356" s="731"/>
      <c r="I356" s="732"/>
      <c r="J356" s="149" t="s">
        <v>5630</v>
      </c>
      <c r="K356" s="82"/>
      <c r="L356" s="82"/>
      <c r="M356" s="150"/>
      <c r="N356" s="119"/>
      <c r="V356" s="151"/>
    </row>
    <row r="357" spans="1:22" ht="13.8" thickBot="1" x14ac:dyDescent="0.3">
      <c r="A357" s="842"/>
      <c r="B357" s="152"/>
      <c r="C357" s="152"/>
      <c r="D357" s="153"/>
      <c r="E357" s="154" t="s">
        <v>5605</v>
      </c>
      <c r="F357" s="155"/>
      <c r="G357" s="712"/>
      <c r="H357" s="713"/>
      <c r="I357" s="714"/>
      <c r="J357" s="149" t="s">
        <v>5631</v>
      </c>
      <c r="K357" s="82"/>
      <c r="L357" s="82"/>
      <c r="M357" s="150"/>
      <c r="N357" s="119"/>
      <c r="V357" s="151"/>
    </row>
    <row r="358" spans="1:22" ht="21.6" thickTop="1" thickBot="1" x14ac:dyDescent="0.3">
      <c r="A358" s="834">
        <f t="shared" ref="A358" si="82">A354+1</f>
        <v>86</v>
      </c>
      <c r="B358" s="553" t="s">
        <v>22</v>
      </c>
      <c r="C358" s="553" t="s">
        <v>23</v>
      </c>
      <c r="D358" s="553" t="s">
        <v>5593</v>
      </c>
      <c r="E358" s="837" t="s">
        <v>5594</v>
      </c>
      <c r="F358" s="837"/>
      <c r="G358" s="837" t="s">
        <v>17</v>
      </c>
      <c r="H358" s="771"/>
      <c r="I358" s="551"/>
      <c r="J358" s="138" t="s">
        <v>5608</v>
      </c>
      <c r="K358" s="139"/>
      <c r="L358" s="139"/>
      <c r="M358" s="140"/>
      <c r="N358" s="119"/>
      <c r="V358" s="151"/>
    </row>
    <row r="359" spans="1:22" ht="13.8" thickBot="1" x14ac:dyDescent="0.3">
      <c r="A359" s="750"/>
      <c r="B359" s="142"/>
      <c r="C359" s="142"/>
      <c r="D359" s="143"/>
      <c r="E359" s="142"/>
      <c r="F359" s="142"/>
      <c r="G359" s="726"/>
      <c r="H359" s="838"/>
      <c r="I359" s="839"/>
      <c r="J359" s="78" t="s">
        <v>5608</v>
      </c>
      <c r="K359" s="78"/>
      <c r="L359" s="78"/>
      <c r="M359" s="145"/>
      <c r="N359" s="119"/>
      <c r="V359" s="151">
        <f>G359</f>
        <v>0</v>
      </c>
    </row>
    <row r="360" spans="1:22" ht="21" thickBot="1" x14ac:dyDescent="0.3">
      <c r="A360" s="750"/>
      <c r="B360" s="555" t="s">
        <v>34</v>
      </c>
      <c r="C360" s="555" t="s">
        <v>35</v>
      </c>
      <c r="D360" s="555" t="s">
        <v>5600</v>
      </c>
      <c r="E360" s="840" t="s">
        <v>5601</v>
      </c>
      <c r="F360" s="840"/>
      <c r="G360" s="730"/>
      <c r="H360" s="731"/>
      <c r="I360" s="732"/>
      <c r="J360" s="149" t="s">
        <v>5630</v>
      </c>
      <c r="K360" s="82"/>
      <c r="L360" s="82"/>
      <c r="M360" s="150"/>
      <c r="N360" s="119"/>
      <c r="V360" s="151"/>
    </row>
    <row r="361" spans="1:22" ht="13.8" thickBot="1" x14ac:dyDescent="0.3">
      <c r="A361" s="842"/>
      <c r="B361" s="152"/>
      <c r="C361" s="152"/>
      <c r="D361" s="153"/>
      <c r="E361" s="154" t="s">
        <v>5605</v>
      </c>
      <c r="F361" s="155"/>
      <c r="G361" s="712"/>
      <c r="H361" s="713"/>
      <c r="I361" s="714"/>
      <c r="J361" s="149" t="s">
        <v>5631</v>
      </c>
      <c r="K361" s="82"/>
      <c r="L361" s="82"/>
      <c r="M361" s="150"/>
      <c r="N361" s="119"/>
      <c r="V361" s="151"/>
    </row>
    <row r="362" spans="1:22" ht="21.6" thickTop="1" thickBot="1" x14ac:dyDescent="0.3">
      <c r="A362" s="834">
        <f t="shared" ref="A362" si="83">A358+1</f>
        <v>87</v>
      </c>
      <c r="B362" s="553" t="s">
        <v>22</v>
      </c>
      <c r="C362" s="553" t="s">
        <v>23</v>
      </c>
      <c r="D362" s="553" t="s">
        <v>5593</v>
      </c>
      <c r="E362" s="837" t="s">
        <v>5594</v>
      </c>
      <c r="F362" s="837"/>
      <c r="G362" s="837" t="s">
        <v>17</v>
      </c>
      <c r="H362" s="771"/>
      <c r="I362" s="551"/>
      <c r="J362" s="138" t="s">
        <v>5608</v>
      </c>
      <c r="K362" s="139"/>
      <c r="L362" s="139"/>
      <c r="M362" s="140"/>
      <c r="N362" s="119"/>
      <c r="V362" s="151"/>
    </row>
    <row r="363" spans="1:22" ht="13.8" thickBot="1" x14ac:dyDescent="0.3">
      <c r="A363" s="750"/>
      <c r="B363" s="142"/>
      <c r="C363" s="142"/>
      <c r="D363" s="143"/>
      <c r="E363" s="142"/>
      <c r="F363" s="142"/>
      <c r="G363" s="726"/>
      <c r="H363" s="838"/>
      <c r="I363" s="839"/>
      <c r="J363" s="78" t="s">
        <v>5608</v>
      </c>
      <c r="K363" s="78"/>
      <c r="L363" s="78"/>
      <c r="M363" s="145"/>
      <c r="N363" s="119"/>
      <c r="V363" s="151">
        <f>G363</f>
        <v>0</v>
      </c>
    </row>
    <row r="364" spans="1:22" ht="21" thickBot="1" x14ac:dyDescent="0.3">
      <c r="A364" s="750"/>
      <c r="B364" s="555" t="s">
        <v>34</v>
      </c>
      <c r="C364" s="555" t="s">
        <v>35</v>
      </c>
      <c r="D364" s="555" t="s">
        <v>5600</v>
      </c>
      <c r="E364" s="840" t="s">
        <v>5601</v>
      </c>
      <c r="F364" s="840"/>
      <c r="G364" s="730"/>
      <c r="H364" s="731"/>
      <c r="I364" s="732"/>
      <c r="J364" s="149" t="s">
        <v>5630</v>
      </c>
      <c r="K364" s="82"/>
      <c r="L364" s="82"/>
      <c r="M364" s="150"/>
      <c r="N364" s="119"/>
      <c r="V364" s="151"/>
    </row>
    <row r="365" spans="1:22" ht="13.8" thickBot="1" x14ac:dyDescent="0.3">
      <c r="A365" s="842"/>
      <c r="B365" s="152"/>
      <c r="C365" s="152"/>
      <c r="D365" s="153"/>
      <c r="E365" s="154" t="s">
        <v>5605</v>
      </c>
      <c r="F365" s="155"/>
      <c r="G365" s="712"/>
      <c r="H365" s="713"/>
      <c r="I365" s="714"/>
      <c r="J365" s="149" t="s">
        <v>5631</v>
      </c>
      <c r="K365" s="82"/>
      <c r="L365" s="82"/>
      <c r="M365" s="150"/>
      <c r="N365" s="119"/>
      <c r="V365" s="151"/>
    </row>
    <row r="366" spans="1:22" ht="21.6" thickTop="1" thickBot="1" x14ac:dyDescent="0.3">
      <c r="A366" s="834">
        <f t="shared" ref="A366" si="84">A362+1</f>
        <v>88</v>
      </c>
      <c r="B366" s="553" t="s">
        <v>22</v>
      </c>
      <c r="C366" s="553" t="s">
        <v>23</v>
      </c>
      <c r="D366" s="553" t="s">
        <v>5593</v>
      </c>
      <c r="E366" s="837" t="s">
        <v>5594</v>
      </c>
      <c r="F366" s="837"/>
      <c r="G366" s="837" t="s">
        <v>17</v>
      </c>
      <c r="H366" s="771"/>
      <c r="I366" s="551"/>
      <c r="J366" s="138" t="s">
        <v>5608</v>
      </c>
      <c r="K366" s="139"/>
      <c r="L366" s="139"/>
      <c r="M366" s="140"/>
      <c r="N366" s="119"/>
      <c r="V366" s="151"/>
    </row>
    <row r="367" spans="1:22" ht="13.8" thickBot="1" x14ac:dyDescent="0.3">
      <c r="A367" s="750"/>
      <c r="B367" s="142"/>
      <c r="C367" s="142"/>
      <c r="D367" s="143"/>
      <c r="E367" s="142"/>
      <c r="F367" s="142"/>
      <c r="G367" s="726"/>
      <c r="H367" s="838"/>
      <c r="I367" s="839"/>
      <c r="J367" s="78" t="s">
        <v>5608</v>
      </c>
      <c r="K367" s="78"/>
      <c r="L367" s="78"/>
      <c r="M367" s="145"/>
      <c r="N367" s="119"/>
      <c r="V367" s="151">
        <f>G367</f>
        <v>0</v>
      </c>
    </row>
    <row r="368" spans="1:22" ht="21" thickBot="1" x14ac:dyDescent="0.3">
      <c r="A368" s="750"/>
      <c r="B368" s="555" t="s">
        <v>34</v>
      </c>
      <c r="C368" s="555" t="s">
        <v>35</v>
      </c>
      <c r="D368" s="555" t="s">
        <v>5600</v>
      </c>
      <c r="E368" s="840" t="s">
        <v>5601</v>
      </c>
      <c r="F368" s="840"/>
      <c r="G368" s="730"/>
      <c r="H368" s="731"/>
      <c r="I368" s="732"/>
      <c r="J368" s="149" t="s">
        <v>5630</v>
      </c>
      <c r="K368" s="82"/>
      <c r="L368" s="82"/>
      <c r="M368" s="150"/>
      <c r="N368" s="119"/>
      <c r="V368" s="151"/>
    </row>
    <row r="369" spans="1:22" ht="13.8" thickBot="1" x14ac:dyDescent="0.3">
      <c r="A369" s="842"/>
      <c r="B369" s="152"/>
      <c r="C369" s="152"/>
      <c r="D369" s="153"/>
      <c r="E369" s="154" t="s">
        <v>5605</v>
      </c>
      <c r="F369" s="155"/>
      <c r="G369" s="712"/>
      <c r="H369" s="713"/>
      <c r="I369" s="714"/>
      <c r="J369" s="149" t="s">
        <v>5631</v>
      </c>
      <c r="K369" s="82"/>
      <c r="L369" s="82"/>
      <c r="M369" s="150"/>
      <c r="N369" s="119"/>
      <c r="V369" s="151"/>
    </row>
    <row r="370" spans="1:22" ht="21.6" thickTop="1" thickBot="1" x14ac:dyDescent="0.3">
      <c r="A370" s="834">
        <f t="shared" ref="A370" si="85">A366+1</f>
        <v>89</v>
      </c>
      <c r="B370" s="553" t="s">
        <v>22</v>
      </c>
      <c r="C370" s="553" t="s">
        <v>23</v>
      </c>
      <c r="D370" s="553" t="s">
        <v>5593</v>
      </c>
      <c r="E370" s="837" t="s">
        <v>5594</v>
      </c>
      <c r="F370" s="837"/>
      <c r="G370" s="837" t="s">
        <v>17</v>
      </c>
      <c r="H370" s="771"/>
      <c r="I370" s="551"/>
      <c r="J370" s="138" t="s">
        <v>5608</v>
      </c>
      <c r="K370" s="139"/>
      <c r="L370" s="139"/>
      <c r="M370" s="140"/>
      <c r="N370" s="119"/>
      <c r="V370" s="151"/>
    </row>
    <row r="371" spans="1:22" ht="13.8" thickBot="1" x14ac:dyDescent="0.3">
      <c r="A371" s="750"/>
      <c r="B371" s="142"/>
      <c r="C371" s="142"/>
      <c r="D371" s="143"/>
      <c r="E371" s="142"/>
      <c r="F371" s="142"/>
      <c r="G371" s="726"/>
      <c r="H371" s="838"/>
      <c r="I371" s="839"/>
      <c r="J371" s="78" t="s">
        <v>5608</v>
      </c>
      <c r="K371" s="78"/>
      <c r="L371" s="78"/>
      <c r="M371" s="145"/>
      <c r="N371" s="119"/>
      <c r="V371" s="151">
        <f>G371</f>
        <v>0</v>
      </c>
    </row>
    <row r="372" spans="1:22" ht="21" thickBot="1" x14ac:dyDescent="0.3">
      <c r="A372" s="750"/>
      <c r="B372" s="555" t="s">
        <v>34</v>
      </c>
      <c r="C372" s="555" t="s">
        <v>35</v>
      </c>
      <c r="D372" s="555" t="s">
        <v>5600</v>
      </c>
      <c r="E372" s="840" t="s">
        <v>5601</v>
      </c>
      <c r="F372" s="840"/>
      <c r="G372" s="730"/>
      <c r="H372" s="731"/>
      <c r="I372" s="732"/>
      <c r="J372" s="149" t="s">
        <v>5630</v>
      </c>
      <c r="K372" s="82"/>
      <c r="L372" s="82"/>
      <c r="M372" s="150"/>
      <c r="N372" s="119"/>
      <c r="V372" s="151"/>
    </row>
    <row r="373" spans="1:22" ht="13.8" thickBot="1" x14ac:dyDescent="0.3">
      <c r="A373" s="842"/>
      <c r="B373" s="152"/>
      <c r="C373" s="152"/>
      <c r="D373" s="153"/>
      <c r="E373" s="154" t="s">
        <v>5605</v>
      </c>
      <c r="F373" s="155"/>
      <c r="G373" s="712"/>
      <c r="H373" s="713"/>
      <c r="I373" s="714"/>
      <c r="J373" s="149" t="s">
        <v>5631</v>
      </c>
      <c r="K373" s="82"/>
      <c r="L373" s="82"/>
      <c r="M373" s="150"/>
      <c r="N373" s="119"/>
      <c r="V373" s="151"/>
    </row>
    <row r="374" spans="1:22" ht="21.6" thickTop="1" thickBot="1" x14ac:dyDescent="0.3">
      <c r="A374" s="834">
        <f t="shared" ref="A374" si="86">A370+1</f>
        <v>90</v>
      </c>
      <c r="B374" s="553" t="s">
        <v>22</v>
      </c>
      <c r="C374" s="553" t="s">
        <v>23</v>
      </c>
      <c r="D374" s="553" t="s">
        <v>5593</v>
      </c>
      <c r="E374" s="837" t="s">
        <v>5594</v>
      </c>
      <c r="F374" s="837"/>
      <c r="G374" s="837" t="s">
        <v>17</v>
      </c>
      <c r="H374" s="771"/>
      <c r="I374" s="551"/>
      <c r="J374" s="138" t="s">
        <v>5608</v>
      </c>
      <c r="K374" s="139"/>
      <c r="L374" s="139"/>
      <c r="M374" s="140"/>
      <c r="N374" s="119"/>
      <c r="V374" s="151"/>
    </row>
    <row r="375" spans="1:22" ht="13.8" thickBot="1" x14ac:dyDescent="0.3">
      <c r="A375" s="750"/>
      <c r="B375" s="142"/>
      <c r="C375" s="142"/>
      <c r="D375" s="143"/>
      <c r="E375" s="142"/>
      <c r="F375" s="142"/>
      <c r="G375" s="726"/>
      <c r="H375" s="838"/>
      <c r="I375" s="839"/>
      <c r="J375" s="78" t="s">
        <v>5608</v>
      </c>
      <c r="K375" s="78"/>
      <c r="L375" s="78"/>
      <c r="M375" s="145"/>
      <c r="N375" s="119"/>
      <c r="V375" s="151">
        <f>G375</f>
        <v>0</v>
      </c>
    </row>
    <row r="376" spans="1:22" ht="21" thickBot="1" x14ac:dyDescent="0.3">
      <c r="A376" s="750"/>
      <c r="B376" s="555" t="s">
        <v>34</v>
      </c>
      <c r="C376" s="555" t="s">
        <v>35</v>
      </c>
      <c r="D376" s="555" t="s">
        <v>5600</v>
      </c>
      <c r="E376" s="840" t="s">
        <v>5601</v>
      </c>
      <c r="F376" s="840"/>
      <c r="G376" s="730"/>
      <c r="H376" s="731"/>
      <c r="I376" s="732"/>
      <c r="J376" s="149" t="s">
        <v>5630</v>
      </c>
      <c r="K376" s="82"/>
      <c r="L376" s="82"/>
      <c r="M376" s="150"/>
      <c r="N376" s="119"/>
      <c r="V376" s="151"/>
    </row>
    <row r="377" spans="1:22" ht="13.8" thickBot="1" x14ac:dyDescent="0.3">
      <c r="A377" s="842"/>
      <c r="B377" s="152"/>
      <c r="C377" s="152"/>
      <c r="D377" s="153"/>
      <c r="E377" s="154" t="s">
        <v>5605</v>
      </c>
      <c r="F377" s="155"/>
      <c r="G377" s="712"/>
      <c r="H377" s="713"/>
      <c r="I377" s="714"/>
      <c r="J377" s="149" t="s">
        <v>5631</v>
      </c>
      <c r="K377" s="82"/>
      <c r="L377" s="82"/>
      <c r="M377" s="150"/>
      <c r="N377" s="119"/>
      <c r="V377" s="151"/>
    </row>
    <row r="378" spans="1:22" ht="21.6" thickTop="1" thickBot="1" x14ac:dyDescent="0.3">
      <c r="A378" s="834">
        <f t="shared" ref="A378" si="87">A374+1</f>
        <v>91</v>
      </c>
      <c r="B378" s="553" t="s">
        <v>22</v>
      </c>
      <c r="C378" s="553" t="s">
        <v>23</v>
      </c>
      <c r="D378" s="553" t="s">
        <v>5593</v>
      </c>
      <c r="E378" s="837" t="s">
        <v>5594</v>
      </c>
      <c r="F378" s="837"/>
      <c r="G378" s="837" t="s">
        <v>17</v>
      </c>
      <c r="H378" s="771"/>
      <c r="I378" s="551"/>
      <c r="J378" s="138" t="s">
        <v>5608</v>
      </c>
      <c r="K378" s="139"/>
      <c r="L378" s="139"/>
      <c r="M378" s="140"/>
      <c r="N378" s="119"/>
      <c r="V378" s="151"/>
    </row>
    <row r="379" spans="1:22" ht="13.8" thickBot="1" x14ac:dyDescent="0.3">
      <c r="A379" s="750"/>
      <c r="B379" s="142"/>
      <c r="C379" s="142"/>
      <c r="D379" s="143"/>
      <c r="E379" s="142"/>
      <c r="F379" s="142"/>
      <c r="G379" s="726"/>
      <c r="H379" s="838"/>
      <c r="I379" s="839"/>
      <c r="J379" s="78" t="s">
        <v>5608</v>
      </c>
      <c r="K379" s="78"/>
      <c r="L379" s="78"/>
      <c r="M379" s="145"/>
      <c r="N379" s="119"/>
      <c r="V379" s="151">
        <f>G379</f>
        <v>0</v>
      </c>
    </row>
    <row r="380" spans="1:22" ht="21" thickBot="1" x14ac:dyDescent="0.3">
      <c r="A380" s="750"/>
      <c r="B380" s="555" t="s">
        <v>34</v>
      </c>
      <c r="C380" s="555" t="s">
        <v>35</v>
      </c>
      <c r="D380" s="555" t="s">
        <v>5600</v>
      </c>
      <c r="E380" s="840" t="s">
        <v>5601</v>
      </c>
      <c r="F380" s="840"/>
      <c r="G380" s="730"/>
      <c r="H380" s="731"/>
      <c r="I380" s="732"/>
      <c r="J380" s="149" t="s">
        <v>5630</v>
      </c>
      <c r="K380" s="82"/>
      <c r="L380" s="82"/>
      <c r="M380" s="150"/>
      <c r="N380" s="119"/>
      <c r="V380" s="151"/>
    </row>
    <row r="381" spans="1:22" ht="13.8" thickBot="1" x14ac:dyDescent="0.3">
      <c r="A381" s="842"/>
      <c r="B381" s="152"/>
      <c r="C381" s="152"/>
      <c r="D381" s="153"/>
      <c r="E381" s="154" t="s">
        <v>5605</v>
      </c>
      <c r="F381" s="155"/>
      <c r="G381" s="712"/>
      <c r="H381" s="713"/>
      <c r="I381" s="714"/>
      <c r="J381" s="149" t="s">
        <v>5631</v>
      </c>
      <c r="K381" s="82"/>
      <c r="L381" s="82"/>
      <c r="M381" s="150"/>
      <c r="N381" s="119"/>
      <c r="V381" s="151"/>
    </row>
    <row r="382" spans="1:22" ht="21.6" thickTop="1" thickBot="1" x14ac:dyDescent="0.3">
      <c r="A382" s="834">
        <f t="shared" ref="A382" si="88">A378+1</f>
        <v>92</v>
      </c>
      <c r="B382" s="553" t="s">
        <v>22</v>
      </c>
      <c r="C382" s="553" t="s">
        <v>23</v>
      </c>
      <c r="D382" s="553" t="s">
        <v>5593</v>
      </c>
      <c r="E382" s="837" t="s">
        <v>5594</v>
      </c>
      <c r="F382" s="837"/>
      <c r="G382" s="837" t="s">
        <v>17</v>
      </c>
      <c r="H382" s="771"/>
      <c r="I382" s="551"/>
      <c r="J382" s="138" t="s">
        <v>5608</v>
      </c>
      <c r="K382" s="139"/>
      <c r="L382" s="139"/>
      <c r="M382" s="140"/>
      <c r="N382" s="119"/>
      <c r="V382" s="151"/>
    </row>
    <row r="383" spans="1:22" ht="13.8" thickBot="1" x14ac:dyDescent="0.3">
      <c r="A383" s="750"/>
      <c r="B383" s="142"/>
      <c r="C383" s="142"/>
      <c r="D383" s="143"/>
      <c r="E383" s="142"/>
      <c r="F383" s="142"/>
      <c r="G383" s="726"/>
      <c r="H383" s="838"/>
      <c r="I383" s="839"/>
      <c r="J383" s="78" t="s">
        <v>5608</v>
      </c>
      <c r="K383" s="78"/>
      <c r="L383" s="78"/>
      <c r="M383" s="145"/>
      <c r="N383" s="119"/>
      <c r="V383" s="151">
        <f>G383</f>
        <v>0</v>
      </c>
    </row>
    <row r="384" spans="1:22" ht="21" thickBot="1" x14ac:dyDescent="0.3">
      <c r="A384" s="750"/>
      <c r="B384" s="555" t="s">
        <v>34</v>
      </c>
      <c r="C384" s="555" t="s">
        <v>35</v>
      </c>
      <c r="D384" s="555" t="s">
        <v>5600</v>
      </c>
      <c r="E384" s="840" t="s">
        <v>5601</v>
      </c>
      <c r="F384" s="840"/>
      <c r="G384" s="730"/>
      <c r="H384" s="731"/>
      <c r="I384" s="732"/>
      <c r="J384" s="149" t="s">
        <v>5630</v>
      </c>
      <c r="K384" s="82"/>
      <c r="L384" s="82"/>
      <c r="M384" s="150"/>
      <c r="N384" s="119"/>
      <c r="V384" s="151"/>
    </row>
    <row r="385" spans="1:22" ht="13.8" thickBot="1" x14ac:dyDescent="0.3">
      <c r="A385" s="842"/>
      <c r="B385" s="152"/>
      <c r="C385" s="152"/>
      <c r="D385" s="153"/>
      <c r="E385" s="154" t="s">
        <v>5605</v>
      </c>
      <c r="F385" s="155"/>
      <c r="G385" s="712"/>
      <c r="H385" s="713"/>
      <c r="I385" s="714"/>
      <c r="J385" s="149" t="s">
        <v>5631</v>
      </c>
      <c r="K385" s="82"/>
      <c r="L385" s="82"/>
      <c r="M385" s="150"/>
      <c r="N385" s="119"/>
      <c r="V385" s="151"/>
    </row>
    <row r="386" spans="1:22" ht="21.6" thickTop="1" thickBot="1" x14ac:dyDescent="0.3">
      <c r="A386" s="834">
        <f t="shared" ref="A386" si="89">A382+1</f>
        <v>93</v>
      </c>
      <c r="B386" s="553" t="s">
        <v>22</v>
      </c>
      <c r="C386" s="553" t="s">
        <v>23</v>
      </c>
      <c r="D386" s="553" t="s">
        <v>5593</v>
      </c>
      <c r="E386" s="837" t="s">
        <v>5594</v>
      </c>
      <c r="F386" s="837"/>
      <c r="G386" s="837" t="s">
        <v>17</v>
      </c>
      <c r="H386" s="771"/>
      <c r="I386" s="551"/>
      <c r="J386" s="138" t="s">
        <v>5608</v>
      </c>
      <c r="K386" s="139"/>
      <c r="L386" s="139"/>
      <c r="M386" s="140"/>
      <c r="N386" s="119"/>
      <c r="V386" s="151"/>
    </row>
    <row r="387" spans="1:22" ht="13.8" thickBot="1" x14ac:dyDescent="0.3">
      <c r="A387" s="750"/>
      <c r="B387" s="142"/>
      <c r="C387" s="142"/>
      <c r="D387" s="143"/>
      <c r="E387" s="142"/>
      <c r="F387" s="142"/>
      <c r="G387" s="726"/>
      <c r="H387" s="838"/>
      <c r="I387" s="839"/>
      <c r="J387" s="78" t="s">
        <v>5608</v>
      </c>
      <c r="K387" s="78"/>
      <c r="L387" s="78"/>
      <c r="M387" s="145"/>
      <c r="N387" s="119"/>
      <c r="V387" s="151">
        <f>G387</f>
        <v>0</v>
      </c>
    </row>
    <row r="388" spans="1:22" ht="21" thickBot="1" x14ac:dyDescent="0.3">
      <c r="A388" s="750"/>
      <c r="B388" s="555" t="s">
        <v>34</v>
      </c>
      <c r="C388" s="555" t="s">
        <v>35</v>
      </c>
      <c r="D388" s="555" t="s">
        <v>5600</v>
      </c>
      <c r="E388" s="840" t="s">
        <v>5601</v>
      </c>
      <c r="F388" s="840"/>
      <c r="G388" s="730"/>
      <c r="H388" s="731"/>
      <c r="I388" s="732"/>
      <c r="J388" s="149" t="s">
        <v>5630</v>
      </c>
      <c r="K388" s="82"/>
      <c r="L388" s="82"/>
      <c r="M388" s="150"/>
      <c r="N388" s="119"/>
      <c r="V388" s="151"/>
    </row>
    <row r="389" spans="1:22" ht="13.8" thickBot="1" x14ac:dyDescent="0.3">
      <c r="A389" s="842"/>
      <c r="B389" s="152"/>
      <c r="C389" s="152"/>
      <c r="D389" s="153"/>
      <c r="E389" s="154" t="s">
        <v>5605</v>
      </c>
      <c r="F389" s="155"/>
      <c r="G389" s="712"/>
      <c r="H389" s="713"/>
      <c r="I389" s="714"/>
      <c r="J389" s="149" t="s">
        <v>5631</v>
      </c>
      <c r="K389" s="82"/>
      <c r="L389" s="82"/>
      <c r="M389" s="150"/>
      <c r="N389" s="119"/>
      <c r="V389" s="151"/>
    </row>
    <row r="390" spans="1:22" ht="21.6" thickTop="1" thickBot="1" x14ac:dyDescent="0.3">
      <c r="A390" s="834">
        <f t="shared" ref="A390" si="90">A386+1</f>
        <v>94</v>
      </c>
      <c r="B390" s="553" t="s">
        <v>22</v>
      </c>
      <c r="C390" s="553" t="s">
        <v>23</v>
      </c>
      <c r="D390" s="553" t="s">
        <v>5593</v>
      </c>
      <c r="E390" s="837" t="s">
        <v>5594</v>
      </c>
      <c r="F390" s="837"/>
      <c r="G390" s="837" t="s">
        <v>17</v>
      </c>
      <c r="H390" s="771"/>
      <c r="I390" s="551"/>
      <c r="J390" s="138" t="s">
        <v>5608</v>
      </c>
      <c r="K390" s="139"/>
      <c r="L390" s="139"/>
      <c r="M390" s="140"/>
      <c r="N390" s="119"/>
      <c r="V390" s="151"/>
    </row>
    <row r="391" spans="1:22" ht="13.8" thickBot="1" x14ac:dyDescent="0.3">
      <c r="A391" s="750"/>
      <c r="B391" s="142"/>
      <c r="C391" s="142"/>
      <c r="D391" s="143"/>
      <c r="E391" s="142"/>
      <c r="F391" s="142"/>
      <c r="G391" s="726"/>
      <c r="H391" s="838"/>
      <c r="I391" s="839"/>
      <c r="J391" s="78" t="s">
        <v>5608</v>
      </c>
      <c r="K391" s="78"/>
      <c r="L391" s="78"/>
      <c r="M391" s="145"/>
      <c r="N391" s="119"/>
      <c r="V391" s="151">
        <f>G391</f>
        <v>0</v>
      </c>
    </row>
    <row r="392" spans="1:22" ht="21" thickBot="1" x14ac:dyDescent="0.3">
      <c r="A392" s="750"/>
      <c r="B392" s="555" t="s">
        <v>34</v>
      </c>
      <c r="C392" s="555" t="s">
        <v>35</v>
      </c>
      <c r="D392" s="555" t="s">
        <v>5600</v>
      </c>
      <c r="E392" s="840" t="s">
        <v>5601</v>
      </c>
      <c r="F392" s="840"/>
      <c r="G392" s="730"/>
      <c r="H392" s="731"/>
      <c r="I392" s="732"/>
      <c r="J392" s="149" t="s">
        <v>5630</v>
      </c>
      <c r="K392" s="82"/>
      <c r="L392" s="82"/>
      <c r="M392" s="150"/>
      <c r="N392" s="119"/>
      <c r="V392" s="151"/>
    </row>
    <row r="393" spans="1:22" ht="13.8" thickBot="1" x14ac:dyDescent="0.3">
      <c r="A393" s="842"/>
      <c r="B393" s="152"/>
      <c r="C393" s="152"/>
      <c r="D393" s="153"/>
      <c r="E393" s="154" t="s">
        <v>5605</v>
      </c>
      <c r="F393" s="155"/>
      <c r="G393" s="712"/>
      <c r="H393" s="713"/>
      <c r="I393" s="714"/>
      <c r="J393" s="149" t="s">
        <v>5631</v>
      </c>
      <c r="K393" s="82"/>
      <c r="L393" s="82"/>
      <c r="M393" s="150"/>
      <c r="N393" s="119"/>
      <c r="V393" s="151"/>
    </row>
    <row r="394" spans="1:22" ht="21.6" thickTop="1" thickBot="1" x14ac:dyDescent="0.3">
      <c r="A394" s="834">
        <f t="shared" ref="A394" si="91">A390+1</f>
        <v>95</v>
      </c>
      <c r="B394" s="553" t="s">
        <v>22</v>
      </c>
      <c r="C394" s="553" t="s">
        <v>23</v>
      </c>
      <c r="D394" s="553" t="s">
        <v>5593</v>
      </c>
      <c r="E394" s="837" t="s">
        <v>5594</v>
      </c>
      <c r="F394" s="837"/>
      <c r="G394" s="837" t="s">
        <v>17</v>
      </c>
      <c r="H394" s="771"/>
      <c r="I394" s="551"/>
      <c r="J394" s="138" t="s">
        <v>5608</v>
      </c>
      <c r="K394" s="139"/>
      <c r="L394" s="139"/>
      <c r="M394" s="140"/>
      <c r="N394" s="119"/>
      <c r="V394" s="151"/>
    </row>
    <row r="395" spans="1:22" ht="13.8" thickBot="1" x14ac:dyDescent="0.3">
      <c r="A395" s="750"/>
      <c r="B395" s="142"/>
      <c r="C395" s="142"/>
      <c r="D395" s="143"/>
      <c r="E395" s="142"/>
      <c r="F395" s="142"/>
      <c r="G395" s="726"/>
      <c r="H395" s="838"/>
      <c r="I395" s="839"/>
      <c r="J395" s="78" t="s">
        <v>5608</v>
      </c>
      <c r="K395" s="78"/>
      <c r="L395" s="78"/>
      <c r="M395" s="145"/>
      <c r="N395" s="119"/>
      <c r="V395" s="151">
        <f>G395</f>
        <v>0</v>
      </c>
    </row>
    <row r="396" spans="1:22" ht="21" thickBot="1" x14ac:dyDescent="0.3">
      <c r="A396" s="750"/>
      <c r="B396" s="555" t="s">
        <v>34</v>
      </c>
      <c r="C396" s="555" t="s">
        <v>35</v>
      </c>
      <c r="D396" s="555" t="s">
        <v>5600</v>
      </c>
      <c r="E396" s="840" t="s">
        <v>5601</v>
      </c>
      <c r="F396" s="840"/>
      <c r="G396" s="730"/>
      <c r="H396" s="731"/>
      <c r="I396" s="732"/>
      <c r="J396" s="149" t="s">
        <v>5630</v>
      </c>
      <c r="K396" s="82"/>
      <c r="L396" s="82"/>
      <c r="M396" s="150"/>
      <c r="N396" s="119"/>
      <c r="V396" s="151"/>
    </row>
    <row r="397" spans="1:22" ht="13.8" thickBot="1" x14ac:dyDescent="0.3">
      <c r="A397" s="842"/>
      <c r="B397" s="152"/>
      <c r="C397" s="152"/>
      <c r="D397" s="153"/>
      <c r="E397" s="154" t="s">
        <v>5605</v>
      </c>
      <c r="F397" s="155"/>
      <c r="G397" s="712"/>
      <c r="H397" s="713"/>
      <c r="I397" s="714"/>
      <c r="J397" s="149" t="s">
        <v>5631</v>
      </c>
      <c r="K397" s="82"/>
      <c r="L397" s="82"/>
      <c r="M397" s="150"/>
      <c r="N397" s="119"/>
      <c r="V397" s="151"/>
    </row>
    <row r="398" spans="1:22" ht="21.6" thickTop="1" thickBot="1" x14ac:dyDescent="0.3">
      <c r="A398" s="834">
        <f t="shared" ref="A398" si="92">A394+1</f>
        <v>96</v>
      </c>
      <c r="B398" s="553" t="s">
        <v>22</v>
      </c>
      <c r="C398" s="553" t="s">
        <v>23</v>
      </c>
      <c r="D398" s="553" t="s">
        <v>5593</v>
      </c>
      <c r="E398" s="837" t="s">
        <v>5594</v>
      </c>
      <c r="F398" s="837"/>
      <c r="G398" s="837" t="s">
        <v>17</v>
      </c>
      <c r="H398" s="771"/>
      <c r="I398" s="551"/>
      <c r="J398" s="138" t="s">
        <v>5608</v>
      </c>
      <c r="K398" s="139"/>
      <c r="L398" s="139"/>
      <c r="M398" s="140"/>
      <c r="N398" s="119"/>
      <c r="V398" s="151"/>
    </row>
    <row r="399" spans="1:22" ht="13.8" thickBot="1" x14ac:dyDescent="0.3">
      <c r="A399" s="750"/>
      <c r="B399" s="142"/>
      <c r="C399" s="142"/>
      <c r="D399" s="143"/>
      <c r="E399" s="142"/>
      <c r="F399" s="142"/>
      <c r="G399" s="726"/>
      <c r="H399" s="838"/>
      <c r="I399" s="839"/>
      <c r="J399" s="78" t="s">
        <v>5608</v>
      </c>
      <c r="K399" s="78"/>
      <c r="L399" s="78"/>
      <c r="M399" s="145"/>
      <c r="N399" s="119"/>
      <c r="V399" s="151">
        <f>G399</f>
        <v>0</v>
      </c>
    </row>
    <row r="400" spans="1:22" ht="21" thickBot="1" x14ac:dyDescent="0.3">
      <c r="A400" s="750"/>
      <c r="B400" s="555" t="s">
        <v>34</v>
      </c>
      <c r="C400" s="555" t="s">
        <v>35</v>
      </c>
      <c r="D400" s="555" t="s">
        <v>5600</v>
      </c>
      <c r="E400" s="840" t="s">
        <v>5601</v>
      </c>
      <c r="F400" s="840"/>
      <c r="G400" s="730"/>
      <c r="H400" s="731"/>
      <c r="I400" s="732"/>
      <c r="J400" s="149" t="s">
        <v>5630</v>
      </c>
      <c r="K400" s="82"/>
      <c r="L400" s="82"/>
      <c r="M400" s="150"/>
      <c r="N400" s="119"/>
      <c r="V400" s="151"/>
    </row>
    <row r="401" spans="1:22" ht="13.8" thickBot="1" x14ac:dyDescent="0.3">
      <c r="A401" s="842"/>
      <c r="B401" s="152"/>
      <c r="C401" s="152"/>
      <c r="D401" s="153"/>
      <c r="E401" s="154" t="s">
        <v>5605</v>
      </c>
      <c r="F401" s="155"/>
      <c r="G401" s="712"/>
      <c r="H401" s="713"/>
      <c r="I401" s="714"/>
      <c r="J401" s="149" t="s">
        <v>5631</v>
      </c>
      <c r="K401" s="82"/>
      <c r="L401" s="82"/>
      <c r="M401" s="150"/>
      <c r="N401" s="119"/>
      <c r="V401" s="151"/>
    </row>
    <row r="402" spans="1:22" ht="21.6" thickTop="1" thickBot="1" x14ac:dyDescent="0.3">
      <c r="A402" s="834">
        <f t="shared" ref="A402" si="93">A398+1</f>
        <v>97</v>
      </c>
      <c r="B402" s="553" t="s">
        <v>22</v>
      </c>
      <c r="C402" s="553" t="s">
        <v>23</v>
      </c>
      <c r="D402" s="553" t="s">
        <v>5593</v>
      </c>
      <c r="E402" s="837" t="s">
        <v>5594</v>
      </c>
      <c r="F402" s="837"/>
      <c r="G402" s="837" t="s">
        <v>17</v>
      </c>
      <c r="H402" s="771"/>
      <c r="I402" s="551"/>
      <c r="J402" s="138" t="s">
        <v>5608</v>
      </c>
      <c r="K402" s="139"/>
      <c r="L402" s="139"/>
      <c r="M402" s="140"/>
      <c r="N402" s="119"/>
      <c r="V402" s="151"/>
    </row>
    <row r="403" spans="1:22" ht="13.8" thickBot="1" x14ac:dyDescent="0.3">
      <c r="A403" s="750"/>
      <c r="B403" s="142"/>
      <c r="C403" s="142"/>
      <c r="D403" s="143"/>
      <c r="E403" s="142"/>
      <c r="F403" s="142"/>
      <c r="G403" s="726"/>
      <c r="H403" s="838"/>
      <c r="I403" s="839"/>
      <c r="J403" s="78" t="s">
        <v>5608</v>
      </c>
      <c r="K403" s="78"/>
      <c r="L403" s="78"/>
      <c r="M403" s="145"/>
      <c r="N403" s="119"/>
      <c r="V403" s="151">
        <f>G403</f>
        <v>0</v>
      </c>
    </row>
    <row r="404" spans="1:22" ht="21" thickBot="1" x14ac:dyDescent="0.3">
      <c r="A404" s="750"/>
      <c r="B404" s="555" t="s">
        <v>34</v>
      </c>
      <c r="C404" s="555" t="s">
        <v>35</v>
      </c>
      <c r="D404" s="555" t="s">
        <v>5600</v>
      </c>
      <c r="E404" s="840" t="s">
        <v>5601</v>
      </c>
      <c r="F404" s="840"/>
      <c r="G404" s="730"/>
      <c r="H404" s="731"/>
      <c r="I404" s="732"/>
      <c r="J404" s="149" t="s">
        <v>5630</v>
      </c>
      <c r="K404" s="82"/>
      <c r="L404" s="82"/>
      <c r="M404" s="150"/>
      <c r="N404" s="119"/>
      <c r="V404" s="151"/>
    </row>
    <row r="405" spans="1:22" ht="13.8" thickBot="1" x14ac:dyDescent="0.3">
      <c r="A405" s="842"/>
      <c r="B405" s="152"/>
      <c r="C405" s="152"/>
      <c r="D405" s="153"/>
      <c r="E405" s="154" t="s">
        <v>5605</v>
      </c>
      <c r="F405" s="155"/>
      <c r="G405" s="712"/>
      <c r="H405" s="713"/>
      <c r="I405" s="714"/>
      <c r="J405" s="149" t="s">
        <v>5631</v>
      </c>
      <c r="K405" s="82"/>
      <c r="L405" s="82"/>
      <c r="M405" s="150"/>
      <c r="N405" s="119"/>
      <c r="V405" s="151"/>
    </row>
    <row r="406" spans="1:22" ht="21.6" thickTop="1" thickBot="1" x14ac:dyDescent="0.3">
      <c r="A406" s="834">
        <f t="shared" ref="A406" si="94">A402+1</f>
        <v>98</v>
      </c>
      <c r="B406" s="553" t="s">
        <v>22</v>
      </c>
      <c r="C406" s="553" t="s">
        <v>23</v>
      </c>
      <c r="D406" s="553" t="s">
        <v>5593</v>
      </c>
      <c r="E406" s="837" t="s">
        <v>5594</v>
      </c>
      <c r="F406" s="837"/>
      <c r="G406" s="837" t="s">
        <v>17</v>
      </c>
      <c r="H406" s="771"/>
      <c r="I406" s="551"/>
      <c r="J406" s="138" t="s">
        <v>5608</v>
      </c>
      <c r="K406" s="139"/>
      <c r="L406" s="139"/>
      <c r="M406" s="140"/>
      <c r="N406" s="119"/>
      <c r="V406" s="151"/>
    </row>
    <row r="407" spans="1:22" ht="13.8" thickBot="1" x14ac:dyDescent="0.3">
      <c r="A407" s="750"/>
      <c r="B407" s="142"/>
      <c r="C407" s="142"/>
      <c r="D407" s="143"/>
      <c r="E407" s="142"/>
      <c r="F407" s="142"/>
      <c r="G407" s="726"/>
      <c r="H407" s="838"/>
      <c r="I407" s="839"/>
      <c r="J407" s="78" t="s">
        <v>5608</v>
      </c>
      <c r="K407" s="78"/>
      <c r="L407" s="78"/>
      <c r="M407" s="145"/>
      <c r="N407" s="119"/>
      <c r="V407" s="151">
        <f>G407</f>
        <v>0</v>
      </c>
    </row>
    <row r="408" spans="1:22" ht="21" thickBot="1" x14ac:dyDescent="0.3">
      <c r="A408" s="750"/>
      <c r="B408" s="555" t="s">
        <v>34</v>
      </c>
      <c r="C408" s="555" t="s">
        <v>35</v>
      </c>
      <c r="D408" s="555" t="s">
        <v>5600</v>
      </c>
      <c r="E408" s="840" t="s">
        <v>5601</v>
      </c>
      <c r="F408" s="840"/>
      <c r="G408" s="730"/>
      <c r="H408" s="731"/>
      <c r="I408" s="732"/>
      <c r="J408" s="149" t="s">
        <v>5630</v>
      </c>
      <c r="K408" s="82"/>
      <c r="L408" s="82"/>
      <c r="M408" s="150"/>
      <c r="N408" s="119"/>
      <c r="V408" s="151"/>
    </row>
    <row r="409" spans="1:22" ht="13.8" thickBot="1" x14ac:dyDescent="0.3">
      <c r="A409" s="842"/>
      <c r="B409" s="152"/>
      <c r="C409" s="152"/>
      <c r="D409" s="153"/>
      <c r="E409" s="154" t="s">
        <v>5605</v>
      </c>
      <c r="F409" s="155"/>
      <c r="G409" s="712"/>
      <c r="H409" s="713"/>
      <c r="I409" s="714"/>
      <c r="J409" s="149" t="s">
        <v>5631</v>
      </c>
      <c r="K409" s="82"/>
      <c r="L409" s="82"/>
      <c r="M409" s="150"/>
      <c r="N409" s="119"/>
      <c r="V409" s="151"/>
    </row>
    <row r="410" spans="1:22" ht="21.6" thickTop="1" thickBot="1" x14ac:dyDescent="0.3">
      <c r="A410" s="834">
        <f t="shared" ref="A410" si="95">A406+1</f>
        <v>99</v>
      </c>
      <c r="B410" s="553" t="s">
        <v>22</v>
      </c>
      <c r="C410" s="553" t="s">
        <v>23</v>
      </c>
      <c r="D410" s="553" t="s">
        <v>5593</v>
      </c>
      <c r="E410" s="837" t="s">
        <v>5594</v>
      </c>
      <c r="F410" s="837"/>
      <c r="G410" s="837" t="s">
        <v>17</v>
      </c>
      <c r="H410" s="771"/>
      <c r="I410" s="551"/>
      <c r="J410" s="138" t="s">
        <v>5608</v>
      </c>
      <c r="K410" s="139"/>
      <c r="L410" s="139"/>
      <c r="M410" s="140"/>
      <c r="N410" s="119"/>
      <c r="V410" s="151"/>
    </row>
    <row r="411" spans="1:22" ht="13.8" thickBot="1" x14ac:dyDescent="0.3">
      <c r="A411" s="750"/>
      <c r="B411" s="142"/>
      <c r="C411" s="142"/>
      <c r="D411" s="143"/>
      <c r="E411" s="142"/>
      <c r="F411" s="142"/>
      <c r="G411" s="726"/>
      <c r="H411" s="838"/>
      <c r="I411" s="839"/>
      <c r="J411" s="78" t="s">
        <v>5608</v>
      </c>
      <c r="K411" s="78"/>
      <c r="L411" s="78"/>
      <c r="M411" s="145"/>
      <c r="N411" s="119"/>
      <c r="V411" s="151">
        <f>G411</f>
        <v>0</v>
      </c>
    </row>
    <row r="412" spans="1:22" ht="21" thickBot="1" x14ac:dyDescent="0.3">
      <c r="A412" s="750"/>
      <c r="B412" s="555" t="s">
        <v>34</v>
      </c>
      <c r="C412" s="555" t="s">
        <v>35</v>
      </c>
      <c r="D412" s="555" t="s">
        <v>5600</v>
      </c>
      <c r="E412" s="840" t="s">
        <v>5601</v>
      </c>
      <c r="F412" s="840"/>
      <c r="G412" s="730"/>
      <c r="H412" s="731"/>
      <c r="I412" s="732"/>
      <c r="J412" s="149" t="s">
        <v>5630</v>
      </c>
      <c r="K412" s="82"/>
      <c r="L412" s="82"/>
      <c r="M412" s="150"/>
      <c r="N412" s="119"/>
      <c r="V412" s="151"/>
    </row>
    <row r="413" spans="1:22" ht="13.8" thickBot="1" x14ac:dyDescent="0.3">
      <c r="A413" s="842"/>
      <c r="B413" s="152"/>
      <c r="C413" s="152"/>
      <c r="D413" s="153"/>
      <c r="E413" s="154" t="s">
        <v>5605</v>
      </c>
      <c r="F413" s="155"/>
      <c r="G413" s="712"/>
      <c r="H413" s="713"/>
      <c r="I413" s="714"/>
      <c r="J413" s="149" t="s">
        <v>5631</v>
      </c>
      <c r="K413" s="82"/>
      <c r="L413" s="82"/>
      <c r="M413" s="150"/>
      <c r="N413" s="119"/>
      <c r="V413" s="151"/>
    </row>
    <row r="414" spans="1:22" ht="21.6" thickTop="1" thickBot="1" x14ac:dyDescent="0.3">
      <c r="A414" s="834">
        <f t="shared" ref="A414" si="96">A410+1</f>
        <v>100</v>
      </c>
      <c r="B414" s="553" t="s">
        <v>22</v>
      </c>
      <c r="C414" s="553" t="s">
        <v>23</v>
      </c>
      <c r="D414" s="553" t="s">
        <v>5593</v>
      </c>
      <c r="E414" s="837" t="s">
        <v>5594</v>
      </c>
      <c r="F414" s="837"/>
      <c r="G414" s="837" t="s">
        <v>17</v>
      </c>
      <c r="H414" s="771"/>
      <c r="I414" s="551"/>
      <c r="J414" s="138" t="s">
        <v>5608</v>
      </c>
      <c r="K414" s="139"/>
      <c r="L414" s="139"/>
      <c r="M414" s="140"/>
      <c r="N414" s="119"/>
      <c r="V414" s="151"/>
    </row>
    <row r="415" spans="1:22" ht="13.8" thickBot="1" x14ac:dyDescent="0.3">
      <c r="A415" s="750"/>
      <c r="B415" s="142"/>
      <c r="C415" s="142"/>
      <c r="D415" s="143"/>
      <c r="E415" s="142"/>
      <c r="F415" s="142"/>
      <c r="G415" s="726"/>
      <c r="H415" s="838"/>
      <c r="I415" s="839"/>
      <c r="J415" s="78" t="s">
        <v>5608</v>
      </c>
      <c r="K415" s="78"/>
      <c r="L415" s="78"/>
      <c r="M415" s="145"/>
      <c r="N415" s="119"/>
      <c r="V415" s="151">
        <f>G415</f>
        <v>0</v>
      </c>
    </row>
    <row r="416" spans="1:22" ht="21" thickBot="1" x14ac:dyDescent="0.3">
      <c r="A416" s="750"/>
      <c r="B416" s="555" t="s">
        <v>34</v>
      </c>
      <c r="C416" s="555" t="s">
        <v>35</v>
      </c>
      <c r="D416" s="555" t="s">
        <v>5600</v>
      </c>
      <c r="E416" s="840" t="s">
        <v>5601</v>
      </c>
      <c r="F416" s="840"/>
      <c r="G416" s="730"/>
      <c r="H416" s="731"/>
      <c r="I416" s="732"/>
      <c r="J416" s="149" t="s">
        <v>5630</v>
      </c>
      <c r="K416" s="82"/>
      <c r="L416" s="82"/>
      <c r="M416" s="150"/>
      <c r="N416" s="119"/>
    </row>
    <row r="417" spans="1:14" ht="13.8" thickBot="1" x14ac:dyDescent="0.3">
      <c r="A417" s="842"/>
      <c r="B417" s="153"/>
      <c r="C417" s="153"/>
      <c r="D417" s="153"/>
      <c r="E417" s="159" t="s">
        <v>5605</v>
      </c>
      <c r="F417" s="160"/>
      <c r="G417" s="712"/>
      <c r="H417" s="713"/>
      <c r="I417" s="714"/>
      <c r="J417" s="161" t="s">
        <v>5631</v>
      </c>
      <c r="K417" s="162"/>
      <c r="L417" s="162"/>
      <c r="M417" s="163"/>
      <c r="N417" s="119"/>
    </row>
    <row r="418" spans="1:14" ht="13.8" thickTop="1" x14ac:dyDescent="0.25"/>
  </sheetData>
  <mergeCells count="732">
    <mergeCell ref="H9:H11"/>
    <mergeCell ref="I9:I11"/>
    <mergeCell ref="J9:J11"/>
    <mergeCell ref="K9:K11"/>
    <mergeCell ref="L9:M11"/>
    <mergeCell ref="B10:F10"/>
    <mergeCell ref="D11:F11"/>
    <mergeCell ref="J2:M4"/>
    <mergeCell ref="P2:S2"/>
    <mergeCell ref="P3:S3"/>
    <mergeCell ref="P4:S4"/>
    <mergeCell ref="A5:M5"/>
    <mergeCell ref="A6:A13"/>
    <mergeCell ref="B6:J7"/>
    <mergeCell ref="B8:N8"/>
    <mergeCell ref="B9:F9"/>
    <mergeCell ref="G9:G11"/>
    <mergeCell ref="K12:K13"/>
    <mergeCell ref="L12:L13"/>
    <mergeCell ref="M12:M13"/>
    <mergeCell ref="J12:J13"/>
    <mergeCell ref="A14:A17"/>
    <mergeCell ref="E14:F14"/>
    <mergeCell ref="G14:H14"/>
    <mergeCell ref="G15:I15"/>
    <mergeCell ref="E16:F16"/>
    <mergeCell ref="G16:I16"/>
    <mergeCell ref="G17:I17"/>
    <mergeCell ref="B12:B13"/>
    <mergeCell ref="C12:C13"/>
    <mergeCell ref="D12:D13"/>
    <mergeCell ref="E12:F13"/>
    <mergeCell ref="G12:I13"/>
    <mergeCell ref="A22:A25"/>
    <mergeCell ref="E22:F22"/>
    <mergeCell ref="G22:H22"/>
    <mergeCell ref="G23:I23"/>
    <mergeCell ref="E24:F24"/>
    <mergeCell ref="G24:I24"/>
    <mergeCell ref="G25:I25"/>
    <mergeCell ref="A18:A21"/>
    <mergeCell ref="E18:F18"/>
    <mergeCell ref="G18:I18"/>
    <mergeCell ref="G19:I19"/>
    <mergeCell ref="E20:F20"/>
    <mergeCell ref="G20:I21"/>
    <mergeCell ref="A30:A33"/>
    <mergeCell ref="E30:F30"/>
    <mergeCell ref="G30:H30"/>
    <mergeCell ref="G31:I31"/>
    <mergeCell ref="E32:F32"/>
    <mergeCell ref="G32:I32"/>
    <mergeCell ref="G33:I33"/>
    <mergeCell ref="A26:A29"/>
    <mergeCell ref="E26:F26"/>
    <mergeCell ref="G26:H26"/>
    <mergeCell ref="G27:I27"/>
    <mergeCell ref="E28:F28"/>
    <mergeCell ref="G28:I28"/>
    <mergeCell ref="G29:I29"/>
    <mergeCell ref="A38:A41"/>
    <mergeCell ref="E38:F38"/>
    <mergeCell ref="G38:H38"/>
    <mergeCell ref="G39:I39"/>
    <mergeCell ref="E40:F40"/>
    <mergeCell ref="G40:I40"/>
    <mergeCell ref="G41:I41"/>
    <mergeCell ref="A34:A37"/>
    <mergeCell ref="E34:F34"/>
    <mergeCell ref="G34:H34"/>
    <mergeCell ref="G35:I35"/>
    <mergeCell ref="E36:F36"/>
    <mergeCell ref="G36:I36"/>
    <mergeCell ref="G37:I37"/>
    <mergeCell ref="A46:A49"/>
    <mergeCell ref="E46:F46"/>
    <mergeCell ref="G46:H46"/>
    <mergeCell ref="G47:I47"/>
    <mergeCell ref="E48:F48"/>
    <mergeCell ref="G48:I48"/>
    <mergeCell ref="G49:I49"/>
    <mergeCell ref="A42:A45"/>
    <mergeCell ref="E42:F42"/>
    <mergeCell ref="G42:H42"/>
    <mergeCell ref="G43:I43"/>
    <mergeCell ref="E44:F44"/>
    <mergeCell ref="G44:I44"/>
    <mergeCell ref="G45:I45"/>
    <mergeCell ref="A54:A57"/>
    <mergeCell ref="E54:F54"/>
    <mergeCell ref="G54:H54"/>
    <mergeCell ref="G55:I55"/>
    <mergeCell ref="E56:F56"/>
    <mergeCell ref="G56:I56"/>
    <mergeCell ref="G57:I57"/>
    <mergeCell ref="A50:A53"/>
    <mergeCell ref="E50:F50"/>
    <mergeCell ref="G50:H50"/>
    <mergeCell ref="G51:I51"/>
    <mergeCell ref="E52:F52"/>
    <mergeCell ref="G52:I52"/>
    <mergeCell ref="G53:I53"/>
    <mergeCell ref="A62:A65"/>
    <mergeCell ref="E62:F62"/>
    <mergeCell ref="G62:H62"/>
    <mergeCell ref="G63:I63"/>
    <mergeCell ref="E64:F64"/>
    <mergeCell ref="G64:I64"/>
    <mergeCell ref="G65:I65"/>
    <mergeCell ref="A58:A61"/>
    <mergeCell ref="E58:F58"/>
    <mergeCell ref="G58:H58"/>
    <mergeCell ref="G59:I59"/>
    <mergeCell ref="E60:F60"/>
    <mergeCell ref="G60:I60"/>
    <mergeCell ref="G61:I61"/>
    <mergeCell ref="A70:A73"/>
    <mergeCell ref="E70:F70"/>
    <mergeCell ref="G70:H70"/>
    <mergeCell ref="G71:I71"/>
    <mergeCell ref="E72:F72"/>
    <mergeCell ref="G72:I72"/>
    <mergeCell ref="G73:I73"/>
    <mergeCell ref="A66:A69"/>
    <mergeCell ref="E66:F66"/>
    <mergeCell ref="G66:H66"/>
    <mergeCell ref="G67:I67"/>
    <mergeCell ref="E68:F68"/>
    <mergeCell ref="G68:I68"/>
    <mergeCell ref="G69:I69"/>
    <mergeCell ref="A78:A81"/>
    <mergeCell ref="E78:F78"/>
    <mergeCell ref="G78:H78"/>
    <mergeCell ref="G79:I79"/>
    <mergeCell ref="E80:F80"/>
    <mergeCell ref="G80:I80"/>
    <mergeCell ref="G81:I81"/>
    <mergeCell ref="A74:A77"/>
    <mergeCell ref="E74:F74"/>
    <mergeCell ref="G74:H74"/>
    <mergeCell ref="G75:I75"/>
    <mergeCell ref="E76:F76"/>
    <mergeCell ref="G76:I76"/>
    <mergeCell ref="G77:I77"/>
    <mergeCell ref="A86:A89"/>
    <mergeCell ref="E86:F86"/>
    <mergeCell ref="G86:H86"/>
    <mergeCell ref="G87:I87"/>
    <mergeCell ref="E88:F88"/>
    <mergeCell ref="G88:I88"/>
    <mergeCell ref="G89:I89"/>
    <mergeCell ref="A82:A85"/>
    <mergeCell ref="E82:F82"/>
    <mergeCell ref="G82:H82"/>
    <mergeCell ref="G83:I83"/>
    <mergeCell ref="E84:F84"/>
    <mergeCell ref="G84:I84"/>
    <mergeCell ref="G85:I85"/>
    <mergeCell ref="A94:A97"/>
    <mergeCell ref="E94:F94"/>
    <mergeCell ref="G94:H94"/>
    <mergeCell ref="G95:I95"/>
    <mergeCell ref="E96:F96"/>
    <mergeCell ref="G96:I96"/>
    <mergeCell ref="G97:I97"/>
    <mergeCell ref="A90:A93"/>
    <mergeCell ref="E90:F90"/>
    <mergeCell ref="G90:H90"/>
    <mergeCell ref="G91:I91"/>
    <mergeCell ref="E92:F92"/>
    <mergeCell ref="G92:I92"/>
    <mergeCell ref="G93:I93"/>
    <mergeCell ref="A102:A105"/>
    <mergeCell ref="E102:F102"/>
    <mergeCell ref="G102:H102"/>
    <mergeCell ref="G103:I103"/>
    <mergeCell ref="E104:F104"/>
    <mergeCell ref="G104:I104"/>
    <mergeCell ref="G105:I105"/>
    <mergeCell ref="A98:A101"/>
    <mergeCell ref="E98:F98"/>
    <mergeCell ref="G98:H98"/>
    <mergeCell ref="G99:I99"/>
    <mergeCell ref="E100:F100"/>
    <mergeCell ref="G100:I100"/>
    <mergeCell ref="G101:I101"/>
    <mergeCell ref="A110:A113"/>
    <mergeCell ref="E110:F110"/>
    <mergeCell ref="G110:H110"/>
    <mergeCell ref="G111:I111"/>
    <mergeCell ref="E112:F112"/>
    <mergeCell ref="G112:I112"/>
    <mergeCell ref="G113:I113"/>
    <mergeCell ref="A106:A109"/>
    <mergeCell ref="E106:F106"/>
    <mergeCell ref="G106:H106"/>
    <mergeCell ref="G107:I107"/>
    <mergeCell ref="E108:F108"/>
    <mergeCell ref="G108:I108"/>
    <mergeCell ref="G109:I109"/>
    <mergeCell ref="A118:A121"/>
    <mergeCell ref="E118:F118"/>
    <mergeCell ref="G118:H118"/>
    <mergeCell ref="G119:I119"/>
    <mergeCell ref="E120:F120"/>
    <mergeCell ref="G120:I120"/>
    <mergeCell ref="G121:I121"/>
    <mergeCell ref="A114:A117"/>
    <mergeCell ref="E114:F114"/>
    <mergeCell ref="G114:H114"/>
    <mergeCell ref="G115:I115"/>
    <mergeCell ref="E116:F116"/>
    <mergeCell ref="G116:I116"/>
    <mergeCell ref="G117:I117"/>
    <mergeCell ref="A126:A129"/>
    <mergeCell ref="E126:F126"/>
    <mergeCell ref="G126:H126"/>
    <mergeCell ref="G127:I127"/>
    <mergeCell ref="E128:F128"/>
    <mergeCell ref="G128:I128"/>
    <mergeCell ref="G129:I129"/>
    <mergeCell ref="A122:A125"/>
    <mergeCell ref="E122:F122"/>
    <mergeCell ref="G122:H122"/>
    <mergeCell ref="G123:I123"/>
    <mergeCell ref="E124:F124"/>
    <mergeCell ref="G124:I124"/>
    <mergeCell ref="G125:I125"/>
    <mergeCell ref="A134:A137"/>
    <mergeCell ref="E134:F134"/>
    <mergeCell ref="G134:H134"/>
    <mergeCell ref="G135:I135"/>
    <mergeCell ref="E136:F136"/>
    <mergeCell ref="G136:I136"/>
    <mergeCell ref="G137:I137"/>
    <mergeCell ref="A130:A133"/>
    <mergeCell ref="E130:F130"/>
    <mergeCell ref="G130:H130"/>
    <mergeCell ref="G131:I131"/>
    <mergeCell ref="E132:F132"/>
    <mergeCell ref="G132:I132"/>
    <mergeCell ref="G133:I133"/>
    <mergeCell ref="A142:A145"/>
    <mergeCell ref="E142:F142"/>
    <mergeCell ref="G142:H142"/>
    <mergeCell ref="G143:I143"/>
    <mergeCell ref="E144:F144"/>
    <mergeCell ref="G144:I144"/>
    <mergeCell ref="G145:I145"/>
    <mergeCell ref="A138:A141"/>
    <mergeCell ref="E138:F138"/>
    <mergeCell ref="G138:H138"/>
    <mergeCell ref="G139:I139"/>
    <mergeCell ref="E140:F140"/>
    <mergeCell ref="G140:I140"/>
    <mergeCell ref="G141:I141"/>
    <mergeCell ref="A150:A153"/>
    <mergeCell ref="E150:F150"/>
    <mergeCell ref="G150:H150"/>
    <mergeCell ref="G151:I151"/>
    <mergeCell ref="E152:F152"/>
    <mergeCell ref="G152:I152"/>
    <mergeCell ref="G153:I153"/>
    <mergeCell ref="A146:A149"/>
    <mergeCell ref="E146:F146"/>
    <mergeCell ref="G146:H146"/>
    <mergeCell ref="G147:I147"/>
    <mergeCell ref="E148:F148"/>
    <mergeCell ref="G148:I148"/>
    <mergeCell ref="G149:I149"/>
    <mergeCell ref="A158:A161"/>
    <mergeCell ref="E158:F158"/>
    <mergeCell ref="G158:H158"/>
    <mergeCell ref="G159:I159"/>
    <mergeCell ref="E160:F160"/>
    <mergeCell ref="G160:I160"/>
    <mergeCell ref="G161:I161"/>
    <mergeCell ref="A154:A157"/>
    <mergeCell ref="E154:F154"/>
    <mergeCell ref="G154:H154"/>
    <mergeCell ref="G155:I155"/>
    <mergeCell ref="E156:F156"/>
    <mergeCell ref="G156:I156"/>
    <mergeCell ref="G157:I157"/>
    <mergeCell ref="A166:A169"/>
    <mergeCell ref="E166:F166"/>
    <mergeCell ref="G166:H166"/>
    <mergeCell ref="G167:I167"/>
    <mergeCell ref="E168:F168"/>
    <mergeCell ref="G168:I168"/>
    <mergeCell ref="G169:I169"/>
    <mergeCell ref="A162:A165"/>
    <mergeCell ref="E162:F162"/>
    <mergeCell ref="G162:H162"/>
    <mergeCell ref="G163:I163"/>
    <mergeCell ref="E164:F164"/>
    <mergeCell ref="G164:I164"/>
    <mergeCell ref="G165:I165"/>
    <mergeCell ref="A174:A177"/>
    <mergeCell ref="E174:F174"/>
    <mergeCell ref="G174:H174"/>
    <mergeCell ref="G175:I175"/>
    <mergeCell ref="E176:F176"/>
    <mergeCell ref="G176:I176"/>
    <mergeCell ref="G177:I177"/>
    <mergeCell ref="A170:A173"/>
    <mergeCell ref="E170:F170"/>
    <mergeCell ref="G170:H170"/>
    <mergeCell ref="G171:I171"/>
    <mergeCell ref="E172:F172"/>
    <mergeCell ref="G172:I172"/>
    <mergeCell ref="G173:I173"/>
    <mergeCell ref="A182:A185"/>
    <mergeCell ref="E182:F182"/>
    <mergeCell ref="G182:H182"/>
    <mergeCell ref="G183:I183"/>
    <mergeCell ref="E184:F184"/>
    <mergeCell ref="G184:I184"/>
    <mergeCell ref="G185:I185"/>
    <mergeCell ref="A178:A181"/>
    <mergeCell ref="E178:F178"/>
    <mergeCell ref="G178:H178"/>
    <mergeCell ref="G179:I179"/>
    <mergeCell ref="E180:F180"/>
    <mergeCell ref="G180:I180"/>
    <mergeCell ref="G181:I181"/>
    <mergeCell ref="A190:A193"/>
    <mergeCell ref="E190:F190"/>
    <mergeCell ref="G190:H190"/>
    <mergeCell ref="G191:I191"/>
    <mergeCell ref="E192:F192"/>
    <mergeCell ref="G192:I192"/>
    <mergeCell ref="G193:I193"/>
    <mergeCell ref="A186:A189"/>
    <mergeCell ref="E186:F186"/>
    <mergeCell ref="G186:H186"/>
    <mergeCell ref="G187:I187"/>
    <mergeCell ref="E188:F188"/>
    <mergeCell ref="G188:I188"/>
    <mergeCell ref="G189:I189"/>
    <mergeCell ref="A198:A201"/>
    <mergeCell ref="E198:F198"/>
    <mergeCell ref="G198:H198"/>
    <mergeCell ref="G199:I199"/>
    <mergeCell ref="E200:F200"/>
    <mergeCell ref="G200:I200"/>
    <mergeCell ref="G201:I201"/>
    <mergeCell ref="A194:A197"/>
    <mergeCell ref="E194:F194"/>
    <mergeCell ref="G194:H194"/>
    <mergeCell ref="G195:I195"/>
    <mergeCell ref="E196:F196"/>
    <mergeCell ref="G196:I196"/>
    <mergeCell ref="G197:I197"/>
    <mergeCell ref="A206:A209"/>
    <mergeCell ref="E206:F206"/>
    <mergeCell ref="G206:H206"/>
    <mergeCell ref="G207:I207"/>
    <mergeCell ref="E208:F208"/>
    <mergeCell ref="G208:I208"/>
    <mergeCell ref="G209:I209"/>
    <mergeCell ref="A202:A205"/>
    <mergeCell ref="E202:F202"/>
    <mergeCell ref="G202:H202"/>
    <mergeCell ref="G203:I203"/>
    <mergeCell ref="E204:F204"/>
    <mergeCell ref="G204:I204"/>
    <mergeCell ref="G205:I205"/>
    <mergeCell ref="A214:A217"/>
    <mergeCell ref="E214:F214"/>
    <mergeCell ref="G214:H214"/>
    <mergeCell ref="G215:I215"/>
    <mergeCell ref="E216:F216"/>
    <mergeCell ref="G216:I216"/>
    <mergeCell ref="G217:I217"/>
    <mergeCell ref="A210:A213"/>
    <mergeCell ref="E210:F210"/>
    <mergeCell ref="G210:H210"/>
    <mergeCell ref="G211:I211"/>
    <mergeCell ref="E212:F212"/>
    <mergeCell ref="G212:I212"/>
    <mergeCell ref="G213:I213"/>
    <mergeCell ref="A222:A225"/>
    <mergeCell ref="E222:F222"/>
    <mergeCell ref="G222:H222"/>
    <mergeCell ref="G223:I223"/>
    <mergeCell ref="E224:F224"/>
    <mergeCell ref="G224:I224"/>
    <mergeCell ref="G225:I225"/>
    <mergeCell ref="A218:A221"/>
    <mergeCell ref="E218:F218"/>
    <mergeCell ref="G218:H218"/>
    <mergeCell ref="G219:I219"/>
    <mergeCell ref="E220:F220"/>
    <mergeCell ref="G220:I220"/>
    <mergeCell ref="G221:I221"/>
    <mergeCell ref="A230:A233"/>
    <mergeCell ref="E230:F230"/>
    <mergeCell ref="G230:H230"/>
    <mergeCell ref="G231:I231"/>
    <mergeCell ref="E232:F232"/>
    <mergeCell ref="G232:I232"/>
    <mergeCell ref="G233:I233"/>
    <mergeCell ref="A226:A229"/>
    <mergeCell ref="E226:F226"/>
    <mergeCell ref="G226:H226"/>
    <mergeCell ref="G227:I227"/>
    <mergeCell ref="E228:F228"/>
    <mergeCell ref="G228:I228"/>
    <mergeCell ref="G229:I229"/>
    <mergeCell ref="A238:A241"/>
    <mergeCell ref="E238:F238"/>
    <mergeCell ref="G238:H238"/>
    <mergeCell ref="G239:I239"/>
    <mergeCell ref="E240:F240"/>
    <mergeCell ref="G240:I240"/>
    <mergeCell ref="G241:I241"/>
    <mergeCell ref="A234:A237"/>
    <mergeCell ref="E234:F234"/>
    <mergeCell ref="G234:H234"/>
    <mergeCell ref="G235:I235"/>
    <mergeCell ref="E236:F236"/>
    <mergeCell ref="G236:I236"/>
    <mergeCell ref="G237:I237"/>
    <mergeCell ref="A246:A249"/>
    <mergeCell ref="E246:F246"/>
    <mergeCell ref="G246:H246"/>
    <mergeCell ref="G247:I247"/>
    <mergeCell ref="E248:F248"/>
    <mergeCell ref="G248:I248"/>
    <mergeCell ref="G249:I249"/>
    <mergeCell ref="A242:A245"/>
    <mergeCell ref="E242:F242"/>
    <mergeCell ref="G242:H242"/>
    <mergeCell ref="G243:I243"/>
    <mergeCell ref="E244:F244"/>
    <mergeCell ref="G244:I244"/>
    <mergeCell ref="G245:I245"/>
    <mergeCell ref="A254:A257"/>
    <mergeCell ref="E254:F254"/>
    <mergeCell ref="G254:H254"/>
    <mergeCell ref="G255:I255"/>
    <mergeCell ref="E256:F256"/>
    <mergeCell ref="G256:I256"/>
    <mergeCell ref="G257:I257"/>
    <mergeCell ref="A250:A253"/>
    <mergeCell ref="E250:F250"/>
    <mergeCell ref="G250:H250"/>
    <mergeCell ref="G251:I251"/>
    <mergeCell ref="E252:F252"/>
    <mergeCell ref="G252:I252"/>
    <mergeCell ref="G253:I253"/>
    <mergeCell ref="A262:A265"/>
    <mergeCell ref="E262:F262"/>
    <mergeCell ref="G262:H262"/>
    <mergeCell ref="G263:I263"/>
    <mergeCell ref="E264:F264"/>
    <mergeCell ref="G264:I264"/>
    <mergeCell ref="G265:I265"/>
    <mergeCell ref="A258:A261"/>
    <mergeCell ref="E258:F258"/>
    <mergeCell ref="G258:H258"/>
    <mergeCell ref="G259:I259"/>
    <mergeCell ref="E260:F260"/>
    <mergeCell ref="G260:I260"/>
    <mergeCell ref="G261:I261"/>
    <mergeCell ref="A270:A273"/>
    <mergeCell ref="E270:F270"/>
    <mergeCell ref="G270:H270"/>
    <mergeCell ref="G271:I271"/>
    <mergeCell ref="E272:F272"/>
    <mergeCell ref="G272:I272"/>
    <mergeCell ref="G273:I273"/>
    <mergeCell ref="A266:A269"/>
    <mergeCell ref="E266:F266"/>
    <mergeCell ref="G266:H266"/>
    <mergeCell ref="G267:I267"/>
    <mergeCell ref="E268:F268"/>
    <mergeCell ref="G268:I268"/>
    <mergeCell ref="G269:I269"/>
    <mergeCell ref="A278:A281"/>
    <mergeCell ref="E278:F278"/>
    <mergeCell ref="G278:H278"/>
    <mergeCell ref="G279:I279"/>
    <mergeCell ref="E280:F280"/>
    <mergeCell ref="G280:I280"/>
    <mergeCell ref="G281:I281"/>
    <mergeCell ref="A274:A277"/>
    <mergeCell ref="E274:F274"/>
    <mergeCell ref="G274:H274"/>
    <mergeCell ref="G275:I275"/>
    <mergeCell ref="E276:F276"/>
    <mergeCell ref="G276:I276"/>
    <mergeCell ref="G277:I277"/>
    <mergeCell ref="A286:A289"/>
    <mergeCell ref="E286:F286"/>
    <mergeCell ref="G286:H286"/>
    <mergeCell ref="G287:I287"/>
    <mergeCell ref="E288:F288"/>
    <mergeCell ref="G288:I288"/>
    <mergeCell ref="G289:I289"/>
    <mergeCell ref="A282:A285"/>
    <mergeCell ref="E282:F282"/>
    <mergeCell ref="G282:H282"/>
    <mergeCell ref="G283:I283"/>
    <mergeCell ref="E284:F284"/>
    <mergeCell ref="G284:I284"/>
    <mergeCell ref="G285:I285"/>
    <mergeCell ref="A294:A297"/>
    <mergeCell ref="E294:F294"/>
    <mergeCell ref="G294:H294"/>
    <mergeCell ref="G295:I295"/>
    <mergeCell ref="E296:F296"/>
    <mergeCell ref="G296:I296"/>
    <mergeCell ref="G297:I297"/>
    <mergeCell ref="A290:A293"/>
    <mergeCell ref="E290:F290"/>
    <mergeCell ref="G290:H290"/>
    <mergeCell ref="G291:I291"/>
    <mergeCell ref="E292:F292"/>
    <mergeCell ref="G292:I292"/>
    <mergeCell ref="G293:I293"/>
    <mergeCell ref="A302:A305"/>
    <mergeCell ref="E302:F302"/>
    <mergeCell ref="G302:H302"/>
    <mergeCell ref="G303:I303"/>
    <mergeCell ref="E304:F304"/>
    <mergeCell ref="G304:I304"/>
    <mergeCell ref="G305:I305"/>
    <mergeCell ref="A298:A301"/>
    <mergeCell ref="E298:F298"/>
    <mergeCell ref="G298:H298"/>
    <mergeCell ref="G299:I299"/>
    <mergeCell ref="E300:F300"/>
    <mergeCell ref="G300:I300"/>
    <mergeCell ref="G301:I301"/>
    <mergeCell ref="A310:A313"/>
    <mergeCell ref="E310:F310"/>
    <mergeCell ref="G310:H310"/>
    <mergeCell ref="G311:I311"/>
    <mergeCell ref="E312:F312"/>
    <mergeCell ref="G312:I312"/>
    <mergeCell ref="G313:I313"/>
    <mergeCell ref="A306:A309"/>
    <mergeCell ref="E306:F306"/>
    <mergeCell ref="G306:H306"/>
    <mergeCell ref="G307:I307"/>
    <mergeCell ref="E308:F308"/>
    <mergeCell ref="G308:I308"/>
    <mergeCell ref="G309:I309"/>
    <mergeCell ref="A318:A321"/>
    <mergeCell ref="E318:F318"/>
    <mergeCell ref="G318:H318"/>
    <mergeCell ref="G319:I319"/>
    <mergeCell ref="E320:F320"/>
    <mergeCell ref="G320:I320"/>
    <mergeCell ref="G321:I321"/>
    <mergeCell ref="A314:A317"/>
    <mergeCell ref="E314:F314"/>
    <mergeCell ref="G314:H314"/>
    <mergeCell ref="G315:I315"/>
    <mergeCell ref="E316:F316"/>
    <mergeCell ref="G316:I316"/>
    <mergeCell ref="G317:I317"/>
    <mergeCell ref="A326:A329"/>
    <mergeCell ref="E326:F326"/>
    <mergeCell ref="G326:H326"/>
    <mergeCell ref="G327:I327"/>
    <mergeCell ref="E328:F328"/>
    <mergeCell ref="G328:I328"/>
    <mergeCell ref="G329:I329"/>
    <mergeCell ref="A322:A325"/>
    <mergeCell ref="E322:F322"/>
    <mergeCell ref="G322:H322"/>
    <mergeCell ref="G323:I323"/>
    <mergeCell ref="E324:F324"/>
    <mergeCell ref="G324:I324"/>
    <mergeCell ref="G325:I325"/>
    <mergeCell ref="A334:A337"/>
    <mergeCell ref="E334:F334"/>
    <mergeCell ref="G334:H334"/>
    <mergeCell ref="G335:I335"/>
    <mergeCell ref="E336:F336"/>
    <mergeCell ref="G336:I336"/>
    <mergeCell ref="G337:I337"/>
    <mergeCell ref="A330:A333"/>
    <mergeCell ref="E330:F330"/>
    <mergeCell ref="G330:H330"/>
    <mergeCell ref="G331:I331"/>
    <mergeCell ref="E332:F332"/>
    <mergeCell ref="G332:I332"/>
    <mergeCell ref="G333:I333"/>
    <mergeCell ref="A342:A345"/>
    <mergeCell ref="E342:F342"/>
    <mergeCell ref="G342:H342"/>
    <mergeCell ref="G343:I343"/>
    <mergeCell ref="E344:F344"/>
    <mergeCell ref="G344:I344"/>
    <mergeCell ref="G345:I345"/>
    <mergeCell ref="A338:A341"/>
    <mergeCell ref="E338:F338"/>
    <mergeCell ref="G338:H338"/>
    <mergeCell ref="G339:I339"/>
    <mergeCell ref="E340:F340"/>
    <mergeCell ref="G340:I340"/>
    <mergeCell ref="G341:I341"/>
    <mergeCell ref="A350:A353"/>
    <mergeCell ref="E350:F350"/>
    <mergeCell ref="G350:H350"/>
    <mergeCell ref="G351:I351"/>
    <mergeCell ref="E352:F352"/>
    <mergeCell ref="G352:I352"/>
    <mergeCell ref="G353:I353"/>
    <mergeCell ref="A346:A349"/>
    <mergeCell ref="E346:F346"/>
    <mergeCell ref="G346:H346"/>
    <mergeCell ref="G347:I347"/>
    <mergeCell ref="E348:F348"/>
    <mergeCell ref="G348:I348"/>
    <mergeCell ref="G349:I349"/>
    <mergeCell ref="A358:A361"/>
    <mergeCell ref="E358:F358"/>
    <mergeCell ref="G358:H358"/>
    <mergeCell ref="G359:I359"/>
    <mergeCell ref="E360:F360"/>
    <mergeCell ref="G360:I360"/>
    <mergeCell ref="G361:I361"/>
    <mergeCell ref="A354:A357"/>
    <mergeCell ref="E354:F354"/>
    <mergeCell ref="G354:H354"/>
    <mergeCell ref="G355:I355"/>
    <mergeCell ref="E356:F356"/>
    <mergeCell ref="G356:I356"/>
    <mergeCell ref="G357:I357"/>
    <mergeCell ref="A366:A369"/>
    <mergeCell ref="E366:F366"/>
    <mergeCell ref="G366:H366"/>
    <mergeCell ref="G367:I367"/>
    <mergeCell ref="E368:F368"/>
    <mergeCell ref="G368:I368"/>
    <mergeCell ref="G369:I369"/>
    <mergeCell ref="A362:A365"/>
    <mergeCell ref="E362:F362"/>
    <mergeCell ref="G362:H362"/>
    <mergeCell ref="G363:I363"/>
    <mergeCell ref="E364:F364"/>
    <mergeCell ref="G364:I364"/>
    <mergeCell ref="G365:I365"/>
    <mergeCell ref="A374:A377"/>
    <mergeCell ref="E374:F374"/>
    <mergeCell ref="G374:H374"/>
    <mergeCell ref="G375:I375"/>
    <mergeCell ref="E376:F376"/>
    <mergeCell ref="G376:I376"/>
    <mergeCell ref="G377:I377"/>
    <mergeCell ref="A370:A373"/>
    <mergeCell ref="E370:F370"/>
    <mergeCell ref="G370:H370"/>
    <mergeCell ref="G371:I371"/>
    <mergeCell ref="E372:F372"/>
    <mergeCell ref="G372:I372"/>
    <mergeCell ref="G373:I373"/>
    <mergeCell ref="A382:A385"/>
    <mergeCell ref="E382:F382"/>
    <mergeCell ref="G382:H382"/>
    <mergeCell ref="G383:I383"/>
    <mergeCell ref="E384:F384"/>
    <mergeCell ref="G384:I384"/>
    <mergeCell ref="G385:I385"/>
    <mergeCell ref="A378:A381"/>
    <mergeCell ref="E378:F378"/>
    <mergeCell ref="G378:H378"/>
    <mergeCell ref="G379:I379"/>
    <mergeCell ref="E380:F380"/>
    <mergeCell ref="G380:I380"/>
    <mergeCell ref="G381:I381"/>
    <mergeCell ref="A390:A393"/>
    <mergeCell ref="E390:F390"/>
    <mergeCell ref="G390:H390"/>
    <mergeCell ref="G391:I391"/>
    <mergeCell ref="E392:F392"/>
    <mergeCell ref="G392:I392"/>
    <mergeCell ref="G393:I393"/>
    <mergeCell ref="A386:A389"/>
    <mergeCell ref="E386:F386"/>
    <mergeCell ref="G386:H386"/>
    <mergeCell ref="G387:I387"/>
    <mergeCell ref="E388:F388"/>
    <mergeCell ref="G388:I388"/>
    <mergeCell ref="G389:I389"/>
    <mergeCell ref="A398:A401"/>
    <mergeCell ref="E398:F398"/>
    <mergeCell ref="G398:H398"/>
    <mergeCell ref="G399:I399"/>
    <mergeCell ref="E400:F400"/>
    <mergeCell ref="G400:I400"/>
    <mergeCell ref="G401:I401"/>
    <mergeCell ref="A394:A397"/>
    <mergeCell ref="E394:F394"/>
    <mergeCell ref="G394:H394"/>
    <mergeCell ref="G395:I395"/>
    <mergeCell ref="E396:F396"/>
    <mergeCell ref="G396:I396"/>
    <mergeCell ref="G397:I397"/>
    <mergeCell ref="A406:A409"/>
    <mergeCell ref="E406:F406"/>
    <mergeCell ref="G406:H406"/>
    <mergeCell ref="G407:I407"/>
    <mergeCell ref="E408:F408"/>
    <mergeCell ref="G408:I408"/>
    <mergeCell ref="G409:I409"/>
    <mergeCell ref="A402:A405"/>
    <mergeCell ref="E402:F402"/>
    <mergeCell ref="G402:H402"/>
    <mergeCell ref="G403:I403"/>
    <mergeCell ref="E404:F404"/>
    <mergeCell ref="G404:I404"/>
    <mergeCell ref="G405:I405"/>
    <mergeCell ref="A414:A417"/>
    <mergeCell ref="E414:F414"/>
    <mergeCell ref="G414:H414"/>
    <mergeCell ref="G415:I415"/>
    <mergeCell ref="E416:F416"/>
    <mergeCell ref="G416:I416"/>
    <mergeCell ref="G417:I417"/>
    <mergeCell ref="A410:A413"/>
    <mergeCell ref="E410:F410"/>
    <mergeCell ref="G410:H410"/>
    <mergeCell ref="G411:I411"/>
    <mergeCell ref="E412:F412"/>
    <mergeCell ref="G412:I412"/>
    <mergeCell ref="G413:I413"/>
  </mergeCells>
  <dataValidations count="51">
    <dataValidation allowBlank="1" showInputMessage="1" showErrorMessage="1" promptTitle="Benefit Source" prompt="List the benefit source here." sqref="G15:I15 G19 G415:I415 G17:I17 G25:I25 G29:I29 G27:I27 G23:I23 G33:I33 G37:I37 G41:I41 G45:I45 G49:I49 G53:I53 G57:I57 G61:I61 G65:I65 G69:I69 G73:I73 G77:I77 G81:I81 G85:I85 G89:I89 G93:I93 G97:I97 G101:I101 G105:I105 G109:I109 G113:I113 G117:I117 G121:I121 G125:I125 G129:I129 G133:I133 G137:I137 G141:I141 G145:I145 G149:I149 G153:I153 G157:I157 G161:I161 G165:I165 G169:I169 G173:I173 G177:I177 G181:I181 G185:I185 G189:I189 G193:I193 G197:I197 G201:I201 G205:I205 G209:I209 G213:I213 G217:I217 G221:I221 G225:I225 G229:I229 G233:I233 G237:I237 G241:I241 G245:I245 G249:I249 G253:I253 G257:I257 G261:I261 G265:I265 G269:I269 G273:I273 G277:I277 G281:I281 G285:I285 G289:I289 G293:I293 G297:I297 G301:I301 G305:I305 G309:I309 G313:I313 G317:I317 G321:I321 G325:I325 G329:I329 G333:I333 G337:I337 G341:I341 G345:I345 G349:I349 G353:I353 G357:I357 G361:I361 G365:I365 G369:I369 G373:I373 G377:I377 G381:I381 G385:I385 G389:I389 G393:I393 G397:I397 G401:I401 G405:I405 G409:I409 G413:I413 G417:I417 G31:I31 G35:I35 G39:I39 G43:I43 G47:I47 G51:I51 G55:I55 G59:I59 G63:I63 G67:I67 G71:I71 G75:I75 G79:I79 G83:I83 G87:I87 G91:I91 G95:I95 G99:I99 G103:I103 G107:I107 G111:I111 G115:I115 G119:I119 G123:I123 G127:I127 G131:I131 G135:I135 G139:I139 G143:I143 G147:I147 G151:I151 G155:I155 G159:I159 G163:I163 G167:I167 G171:I171 G175:I175 G179:I179 G183:I183 G187:I187 G191:I191 G195:I195 G199:I199 G203:I203 G207:I207 G211:I211 G215:I215 G219:I219 G223:I223 G227:I227 G231:I231 G235:I235 G239:I239 G243:I243 G247:I247 G251:I251 G255:I255 G259:I259 G263:I263 G267:I267 G271:I271 G275:I275 G279:I279 G283:I283 G287:I287 G291:I291 G295:I295 G299:I299 G303:I303 G307:I307 G311:I311 G315:I315 G319:I319 G323:I323 G327:I327 G331:I331 G335:I335 G339:I339 G343:I343 G347:I347 G351:I351 G355:I355 G359:I359 G363:I363 G367:I367 G371:I371 G375:I375 G379:I379 G383:I383 G387:I387 G391:I391 G395:I395 G399:I399 G403:I403 G407:I407 G411:I411"/>
    <dataValidation allowBlank="1" showInputMessage="1" showErrorMessage="1" promptTitle="Benefit#1 Description Example" prompt="Benefit Description for Entry #1 is listed here." sqref="J15"/>
    <dataValidation allowBlank="1" showInputMessage="1" showErrorMessage="1" promptTitle="Benefit #1--Payment by Check" prompt="If payment type for benefit #1 was by check, this box would contain an x." sqref="K15"/>
    <dataValidation allowBlank="1" showInputMessage="1" showErrorMessage="1" promptTitle="Benefit #1-- Payment in-kind" prompt="Since the payment type for benefit #1 was in-kind, this box contains an x." sqref="L15"/>
    <dataValidation allowBlank="1" showInputMessage="1" showErrorMessage="1" promptTitle="Benefit #1 Total Amount Example" prompt="The total amount of Benefit #1 is entered here." sqref="M15"/>
    <dataValidation allowBlank="1" showInputMessage="1" showErrorMessage="1" promptTitle="Benefit #2 Description Example" prompt="Benefit #2 description is listed here" sqref="J16"/>
    <dataValidation allowBlank="1" showInputMessage="1" showErrorMessage="1" promptTitle="Benefit #3 Description Example" prompt="Benefit #3 description is listed here" sqref="J17"/>
    <dataValidation allowBlank="1" showInputMessage="1" showErrorMessage="1" promptTitle="Benefit #2-- Payment by Check" prompt="Since benefit #2 was paid by check, this box contains an x." sqref="K16"/>
    <dataValidation allowBlank="1" showInputMessage="1" showErrorMessage="1" promptTitle="Benefit #3-- Payment by Check" prompt="If payment type for benefit #3 was by check, this box would contain an x." sqref="K17"/>
    <dataValidation allowBlank="1" showInputMessage="1" showErrorMessage="1" promptTitle="Benefit #3-- Payment in-kind" prompt="Since the payment type for benefit #3 was in-kind, this box contains an x." sqref="L17"/>
    <dataValidation allowBlank="1" showInputMessage="1" showErrorMessage="1" promptTitle="Payment #2-- Payment in-kind" prompt="If payment type for benefit #2 was in-kind, this box would contain an x." sqref="L16"/>
    <dataValidation allowBlank="1" showInputMessage="1" showErrorMessage="1" promptTitle="Benefit #2 Total Amount Example" prompt="The total amount of Benefit #2 is entered here." sqref="M16"/>
    <dataValidation allowBlank="1" showInputMessage="1" showErrorMessage="1" promptTitle="Benefit #3 Total Amount Example" prompt="The total amount of Benefit #3 is entered here." sqref="M17"/>
    <dataValidation type="whole" allowBlank="1" showInputMessage="1" showErrorMessage="1" promptTitle="Year" prompt="Enter the current year here.  It will populate the correct year in the rest of the form." sqref="M7">
      <formula1>2011</formula1>
      <formula2>2050</formula2>
    </dataValidation>
    <dataValidation type="date" allowBlank="1" showInputMessage="1" showErrorMessage="1" errorTitle="Text Entered Not Valid" error="Please enter date using standardized format MM/DD/YYYY." promptTitle="Event Beginning Date Example" prompt="Event beginning date using the format MM/DD/YYYY listed here._x000a_" sqref="D15">
      <formula1>40179</formula1>
      <formula2>73051</formula2>
    </dataValidation>
    <dataValidation type="date" allowBlank="1" showInputMessage="1" showErrorMessage="1" errorTitle="Data Entry Error" error="Please enter date using MM/DD/YYYY" promptTitle="Event Ending Date Example" prompt="Event ending date is listed here using the form MM/DD/YYYY." sqref="D17">
      <formula1>40179</formula1>
      <formula2>73051</formula2>
    </dataValidation>
    <dataValidation allowBlank="1" showInputMessage="1" showErrorMessage="1" promptTitle="Traveler Name Example" prompt="Traveler Name Listed Here" sqref="B15"/>
    <dataValidation allowBlank="1" showInputMessage="1" showErrorMessage="1" promptTitle="Event Description Example" prompt="Event Description listed here._x000a_" sqref="C15"/>
    <dataValidation allowBlank="1" showInputMessage="1" showErrorMessage="1" promptTitle="Location Example" prompt="Location listed here." sqref="F15"/>
    <dataValidation allowBlank="1" showInputMessage="1" showErrorMessage="1" promptTitle="Traveler Title Example" prompt="Traveler Title is listed here." sqref="B17"/>
    <dataValidation allowBlank="1" showInputMessage="1" showErrorMessage="1" promptTitle="Travel Date(s) Example" prompt="Travel Date is listed here." sqref="F17"/>
    <dataValidation allowBlank="1" showInputMessage="1" showErrorMessage="1" promptTitle="Page Number" prompt="Enter page number referentially to the other pages in this workbook." sqref="K7"/>
    <dataValidation allowBlank="1" showInputMessage="1" showErrorMessage="1" promptTitle="Of Pages" prompt="Enter total number of pages in workbook." sqref="L7"/>
    <dataValidation allowBlank="1" showInputMessage="1" showErrorMessage="1" promptTitle="Reporting Agency Name" prompt="Delete contents of this cell and enter reporting agency name." sqref="B9:F9"/>
    <dataValidation allowBlank="1" showInputMessage="1" showErrorMessage="1" promptTitle="Sub-Agency Name" prompt="Delete contents and enter sub-agency name.  If there is no sub-agency, then delete this cell." sqref="B10:F10"/>
    <dataValidation allowBlank="1" showInputMessage="1" showErrorMessage="1" promptTitle="Agency Contact Name" prompt="Delete contents of this cell and enter agency contact's name" sqref="C11"/>
    <dataValidation allowBlank="1" showInputMessage="1" showErrorMessage="1" promptTitle="Agency Contact Email" prompt="Delete contents of this cell and replace with agency contact's email address." sqref="D11:F11"/>
    <dataValidation allowBlank="1" showInputMessage="1" showErrorMessage="1" promptTitle="Traveler Name " prompt="List traveler's first and last name here." sqref="B19"/>
    <dataValidation allowBlank="1" showInputMessage="1" showErrorMessage="1" promptTitle="Event Description" prompt="Provide event description (e.g. title of the conference) here." sqref="C19 C23 C27 C31 C35 C39 C43 C47 C51 C55 C59 C63 C67 C71 C75 C79 C83 C87 C91 C95 C99 C103 C107 C111 C115 C119 C123 C127 C131 C135 C139 C143 C147 C151 C155 C159 C163 C167 C171 C175 C179 C183 C187 C191 C195 C199 C203 C207 C211 C215 C219 C223 C227 C231 C235 C239 C243 C247 C251 C255 C259 C263 C267 C271 C275 C279 C283 C287 C291 C295 C299 C303 C307 C311 C315 C319 C323 C327 C331 C335 C339 C343 C347 C351 C355 C359 C363 C367 C371 C375 C379 C383 C387 C391 C395 C399 C403 C407 C411 C415"/>
    <dataValidation type="date" allowBlank="1" showInputMessage="1" showErrorMessage="1" errorTitle="Text Entered Not Valid" error="Please enter date using standardized format MM/DD/YYYY." promptTitle="Event Beginning Date" prompt="Insert event beginning date using the format MM/DD/YYYY here._x000a_" sqref="D19 D23 D27 D31 D35 D39 D43 D47 D51 D55 D59 D63 D67 D71 D75 D79 D83 D87 D91 D95 D99 D103 D107 D111 D115 D119 D123 D127 D131 D135 D139 D143 D147 D151 D155 D159 D163 D167 D171 D175 D179 D183 D187 D191 D195 D199 D203 D207 D211 D215 D219 D223 D227 D231 D235 D239 D243 D247 D251 D255 D259 D263 D267 D271 D275 D279 D283 D287 D291 D295 D299 D303 D307 D311 D315 D319 D323 D327 D331 D335 D339 D343 D347 D351 D355 D359 D363 D367 D371 D375 D379 D383 D387 D391 D395 D399 D403 D407 D411 D415">
      <formula1>40179</formula1>
      <formula2>73051</formula2>
    </dataValidation>
    <dataValidation allowBlank="1" showInputMessage="1" showErrorMessage="1" promptTitle="Location " prompt="List location of event here." sqref="F19 F23 F27 F31 F35 F39 F43 F47 F51 F55 F59 F63 F67 F71 F75 F79 F83 F87 F91 F95 F99 F103 F107 F111 F115 F119 F123 F127 F131 F135 F139 F143 F147 F151 F155 F159 F163 F167 F171 F175 F179 F183 F187 F191 F195 F199 F203 F207 F211 F215 F219 F223 F227 F231 F235 F239 F243 F247 F251 F255 F259 F263 F267 F271 F275 F279 F283 F287 F291 F295 F299 F303 F307 F311 F315 F319 F323 F327 F331 F335 F339 F343 F347 F351 F355 F359 F363 F367 F371 F375 F379 F383 F387 F391 F395 F399 F403 F407 F411 F415"/>
    <dataValidation allowBlank="1" showInputMessage="1" showErrorMessage="1" promptTitle="Traveler Title" prompt="List traveler's title here." sqref="B21 B25 B29 B33 B37 B41 B45 B49 B53 B57 B61 B65 B69 B73 B77 B81 B85 B89 B93 B97 B101 B105 B109 B113 B117 B121 B125 B129 B133 B137 B141 B145 B149 B153 B157 B161 B165 B169 B173 B177 B181 B185 B189 B193 B197 B201 B205 B209 B213 B217 B221 B225 B229 B233 B237 B241 B245 B249 B253 B257 B261 B265 B269 B273 B277 B281 B285 B289 B293 B297 B301 B305 B309 B313 B317 B321 B325 B329 B333 B337 B341 B345 B349 B353 B357 B361 B365 B369 B373 B377 B381 B385 B389 B393 B397 B401 B405 B409 B413 B417"/>
    <dataValidation allowBlank="1" showInputMessage="1" showErrorMessage="1" promptTitle="Event Sponsor" prompt="List the event sponsor here." sqref="C21 C25 C29 C33 C37 C41 C45 C49 C53 C57 C61 C65 C69 C73 C77 C81 C85 C89 C93 C97 C101 C105 C109 C113 C117 C121 C125 C129 C133 C137 C141 C145 C149 C153 C157 C161 C165 C169 C173 C177 C181 C185 C189 C193 C197 C201 C205 C209 C213 C217 C221 C225 C229 C233 C237 C241 C245 C249 C253 C257 C261 C265 C269 C273 C277 C281 C285 C289 C293 C297 C301 C305 C309 C313 C317 C321 C325 C329 C333 C337 C341 C345 C349 C353 C357 C361 C365 C369 C373 C377 C381 C385 C389 C393 C397 C401 C405 C409 C413 C417"/>
    <dataValidation type="date" allowBlank="1" showInputMessage="1" showErrorMessage="1" errorTitle="Data Entry Error" error="Please enter date using MM/DD/YYYY" promptTitle="Event Ending Date" prompt="List Event ending date here using the format MM/DD/YYYY." sqref="D21 D25 D29 D33 D37 D41 D45 D49 D53 D57 D61 D65 D69 D73 D77 D81 D85 D89 D93 D97 D101 D105 D109 D113 D117 D121 D125 D129 D133 D137 D141 D145 D149 D153 D157 D161 D165 D169 D173 D177 D181 D185 D189 D193 D197 D201 D205 D209 D213 D217 D221 D225 D229 D233 D237 D241 D245 D249 D253 D257 D261 D265 D269 D273 D277 D281 D285 D289 D293 D297 D301 D305 D309 D313 D317 D321 D325 D329 D333 D337 D341 D345 D349 D353 D357 D361 D365 D369 D373 D377 D381 D385 D389 D393 D397 D401 D405 D409 D413 D417">
      <formula1>40179</formula1>
      <formula2>73051</formula2>
    </dataValidation>
    <dataValidation allowBlank="1" showInputMessage="1" showErrorMessage="1" promptTitle="Travel Date(s)" prompt="List the dates of travel here expressed in the format MM/DD/YYYY-MM/DD/YYYY." sqref="F21 F25 F29 F33 F37 F41 F45 F49 F53 F57 F61 F65 F69 F73 F77 F81 F85 F89 F93 F97 F101 F105 F109 F113 F117 F121 F125 F129 F133 F137 F141 F145 F149 F153 F157 F161 F165 F169 F173 F177 F181 F185 F189 F193 F197 F201 F205 F209 F213 F217 F221 F225 F229 F233 F237 F241 F245 F249 F253 F257 F261 F265 F269 F273 F277 F281 F285 F289 F293 F297 F301 F305 F309 F313 F317 F321 F325 F329 F333 F337 F341 F345 F349 F353 F357 F361 F365 F369 F373 F377 F381 F385 F389 F393 F397 F401 F405 F409 F413 F417"/>
    <dataValidation allowBlank="1" showInputMessage="1" showErrorMessage="1" promptTitle="Benefit#1 Description" prompt="Benefit Description for Entry #1 is listed here." sqref="J18:J19 J22:J23 J26:J27 J30:J31 J34:J35 J38:J39 J42:J43 J46:J47 J50:J51 J54:J55 J58:J59 J62:J63 J66:J67 J70:J71 J74:J75 J78:J79 J82:J83 J86:J87 J90:J91 J94:J95 J98:J99 J102:J103 J106:J107 J110:J111 J114:J115 J118:J119 J122:J123 J126:J127 J130:J131 J134:J135 J138:J139 J142:J143 J146:J147 J150:J151 J154:J155 J158:J159 J162:J163 J166:J167 J170:J171 J174:J175 J178:J179 J182:J183 J186:J187 J190:J191 J194:J195 J198:J199 J202:J203 J206:J207 J210:J211 J214:J215 J218:J219 J222:J223 J226:J227 J230:J231 J234:J235 J238:J239 J242:J243 J246:J247 J250:J251 J254:J255 J258:J259 J262:J263 J266:J267 J270:J271 J274:J275 J278:J279 J282:J283 J286:J287 J290:J291 J294:J295 J298:J299 J302:J303 J306:J307 J310:J311 J314:J315 J318:J319 J322:J323 J326:J327 J330:J331 J334:J335 J338:J339 J342:J343 J346:J347 J350:J351 J354:J355 J358:J359 J362:J363 J366:J367 J370:J371 J374:J375 J378:J379 J382:J383 J386:J387 J390:J391 J394:J395 J398:J399 J402:J403 J406:J407 J410:J411 J414:J415"/>
    <dataValidation allowBlank="1" showInputMessage="1" showErrorMessage="1" promptTitle="Benefit #1 Total Amount" prompt="The total amount of Benefit #1 is entered here." sqref="M18:M19 M22:M23 M26:M27 M30:M31 M34:M35 M38:M39 M42:M43 M46:M47 M50:M51 M54:M55 M58:M59 M62:M63 M66:M67 M70:M71 M74:M75 M78:M79 M82:M83 M86:M87 M90:M91 M94:M95 M98:M99 M102:M103 M106:M107 M110:M111 M114:M115 M118:M119 M122:M123 M126:M127 M130:M131 M134:M135 M138:M139 M142:M143 M146:M147 M150:M151 M154:M155 M158:M159 M162:M163 M166:M167 M170:M171 M174:M175 M178:M179 M182:M183 M186:M187 M190:M191 M194:M195 M198:M199 M202:M203 M206:M207 M210:M211 M214:M215 M218:M219 M222:M223 M226:M227 M230:M231 M234:M235 M238:M239 M242:M243 M246:M247 M250:M251 M254:M255 M258:M259 M262:M263 M266:M267 M270:M271 M274:M275 M278:M279 M282:M283 M286:M287 M290:M291 M294:M295 M298:M299 M302:M303 M306:M307 M310:M311 M314:M315 M318:M319 M322:M323 M326:M327 M330:M331 M334:M335 M338:M339 M342:M343 M346:M347 M350:M351 M354:M355 M358:M359 M362:M363 M366:M367 M370:M371 M374:M375 M378:M379 M382:M383 M386:M387 M390:M391 M394:M395 M398:M399 M402:M403 M406:M407 M410:M411 M414:M415"/>
    <dataValidation allowBlank="1" showInputMessage="1" showErrorMessage="1" promptTitle="Benefit #2 Description" prompt="Benefit #2 description is listed here" sqref="J20 J24 J28 J32 J36 J40 J44 J48 J52 J56 J60 J64 J68 J72 J76 J80 J84 J88 J92 J96 J100 J104 J108 J112 J116 J120 J124 J128 J132 J136 J140 J144 J148 J152 J156 J160 J164 J168 J172 J176 J180 J184 J188 J192 J196 J200 J204 J208 J212 J216 J220 J224 J228 J232 J236 J240 J244 J248 J252 J256 J260 J264 J268 J272 J276 J280 J284 J288 J292 J296 J300 J304 J308 J312 J316 J320 J324 J328 J332 J336 J340 J344 J348 J352 J356 J360 J364 J368 J372 J376 J380 J384 J388 J392 J396 J400 J404 J408 J412 J416"/>
    <dataValidation allowBlank="1" showInputMessage="1" showErrorMessage="1" promptTitle="Benefit #2 Total Amount" prompt="The total amount of Benefit #2 is entered here." sqref="M20 M24 M28 M32 M36 M40 M44 M48 M52 M56 M60 M64 M68 M72 M76 M80 M84 M88 M92 M96 M100 M104 M108 M112 M116 M120 M124 M128 M132 M136 M140 M144 M148 M152 M156 M160 M164 M168 M172 M176 M180 M184 M188 M192 M196 M200 M204 M208 M212 M216 M220 M224 M228 M232 M236 M240 M244 M248 M252 M256 M260 M264 M268 M272 M276 M280 M284 M288 M292 M296 M300 M304 M308 M312 M316 M320 M324 M328 M332 M336 M340 M344 M348 M352 M356 M360 M364 M368 M372 M376 M380 M384 M388 M392 M396 M400 M404 M408 M412 M416"/>
    <dataValidation allowBlank="1" showInputMessage="1" showErrorMessage="1" promptTitle="Benefit #3 Total Amount" prompt="The total amount of Benefit #3 is entered here." sqref="M21 M25 M29 M33 M37 M41 M45 M49 M53 M57 M61 M65 M69 M73 M77 M81 M85 M89 M93 M97 M101 M105 M109 M113 M117 M121 M125 M129 M133 M137 M141 M145 M149 M153 M157 M161 M165 M169 M173 M177 M181 M185 M189 M193 M197 M201 M205 M209 M213 M217 M221 M225 M229 M233 M237 M241 M245 M249 M253 M257 M261 M265 M269 M273 M277 M281 M285 M289 M293 M297 M301 M305 M309 M313 M317 M321 M325 M329 M333 M337 M341 M345 M349 M353 M357 M361 M365 M369 M373 M377 M381 M385 M389 M393 M397 M401 M405 M409 M413 M417"/>
    <dataValidation allowBlank="1" showInputMessage="1" showErrorMessage="1" promptTitle="Benefit #3 Description" prompt="Benefit #3 description is listed here" sqref="J21 J25 J29 J33 J37 J41 J45 J49 J53 J57 J61 J65 J69 J73 J77 J81 J85 J89 J93 J97 J101 J105 J109 J113 J117 J121 J125 J129 J133 J137 J141 J145 J149 J153 J157 J161 J165 J169 J173 J177 J181 J185 J189 J193 J197 J201 J205 J209 J213 J217 J221 J225 J229 J233 J237 J241 J245 J249 J253 J257 J261 J265 J269 J273 J277 J281 J285 J289 J293 J297 J301 J305 J309 J313 J317 J321 J325 J329 J333 J337 J341 J345 J349 J353 J357 J361 J365 J369 J373 J377 J381 J385 J389 J393 J397 J401 J405 J409 J413 J417"/>
    <dataValidation allowBlank="1" showInputMessage="1" showErrorMessage="1" promptTitle="Benefit #1--Payment by Check" prompt="If there is a benefit #1 and it was paid by check, mark an x in this cell._x000a_" sqref="K18:K19 K22:K23 K26:K27 K30:K31 K34:K35 K38:K39 K42:K43 K46:K47 K50:K51 K54:K55 K58:K59 K62:K63 K66:K67 K70:K71 K74:K75 K78:K79 K82:K83 K86:K87 K90:K91 K94:K95 K98:K99 K102:K103 K106:K107 K110:K111 K114:K115 K118:K119 K122:K123 K126:K127 K130:K131 K134:K135 K138:K139 K142:K143 K146:K147 K150:K151 K154:K155 K158:K159 K162:K163 K166:K167 K170:K171 K174:K175 K178:K179 K182:K183 K186:K187 K190:K191 K194:K195 K198:K199 K202:K203 K206:K207 K210:K211 K214:K215 K218:K219 K222:K223 K226:K227 K230:K231 K234:K235 K238:K239 K242:K243 K246:K247 K250:K251 K254:K255 K258:K259 K262:K263 K266:K267 K270:K271 K274:K275 K278:K279 K282:K283 K286:K287 K290:K291 K294:K295 K298:K299 K302:K303 K306:K307 K310:K311 K314:K315 K318:K319 K322:K323 K326:K327 K330:K331 K334:K335 K338:K339 K342:K343 K346:K347 K350:K351 K354:K355 K358:K359 K362:K363 K366:K367 K370:K371 K374:K375 K378:K379 K382:K383 K386:K387 K390:K391 K394:K395 K398:K399 K402:K403 K406:K407 K410:K411 K414:K415"/>
    <dataValidation allowBlank="1" showInputMessage="1" showErrorMessage="1" promptTitle="Benefit #2--Payment by Check" prompt="If there is a benefit #2 and it was paid by check, mark an x in this cell._x000a_" sqref="K20 K24 K28 K32 K36 K40 K44 K48 K52 K56 K60 K64 K68 K72 K76 K80 K84 K88 K92 K96 K100 K104 K108 K112 K116 K120 K124 K128 K132 K136 K140 K144 K148 K152 K156 K160 K164 K168 K172 K176 K180 K184 K188 K192 K196 K200 K204 K208 K212 K216 K220 K224 K228 K232 K236 K240 K244 K248 K252 K256 K260 K264 K268 K272 K276 K280 K284 K288 K292 K296 K300 K304 K308 K312 K316 K320 K324 K328 K332 K336 K340 K344 K348 K352 K356 K360 K364 K368 K372 K376 K380 K384 K388 K392 K396 K400 K404 K408 K412 K416"/>
    <dataValidation allowBlank="1" showInputMessage="1" showErrorMessage="1" promptTitle="Benefit #3--Payment by Check" prompt="If there is a benefit #3 and it was paid by check, mark an x in this cell._x000a_" sqref="K21 K25 K29 K33 K37 K41 K45 K49 K53 K57 K61 K65 K69 K73 K77 K81 K85 K89 K93 K97 K101 K105 K109 K113 K117 K121 K125 K129 K133 K137 K141 K145 K149 K153 K157 K161 K165 K169 K173 K177 K181 K185 K189 K193 K197 K201 K205 K209 K213 K217 K221 K225 K229 K233 K237 K241 K245 K249 K253 K257 K261 K265 K269 K273 K277 K281 K285 K289 K293 K297 K301 K305 K309 K313 K317 K321 K325 K329 K333 K337 K341 K345 K349 K353 K357 K361 K365 K369 K373 K377 K381 K385 K389 K393 K397 K401 K405 K409 K413 K417"/>
    <dataValidation allowBlank="1" showInputMessage="1" showErrorMessage="1" promptTitle="Benefit #1- Payment in-kind" prompt="If there is a benefit #1 and it was paid in-kind, mark this box with an  x._x000a_" sqref="L18:L19 L22:L23 L26:L27 L30:L31 L34:L35 L38:L39 L42:L43 L46:L47 L50:L51 L54:L55 L58:L59 L62:L63 L66:L67 L70:L71 L74:L75 L78:L79 L82:L83 L86:L87 L90:L91 L94:L95 L98:L99 L102:L103 L106:L107 L110:L111 L114:L115 L118:L119 L122:L123 L126:L127 L130:L131 L134:L135 L138:L139 L142:L143 L146:L147 L150:L151 L154:L155 L158:L159 L162:L163 L166:L167 L170:L171 L174:L175 L178:L179 L182:L183 L186:L187 L190:L191 L194:L195 L198:L199 L202:L203 L206:L207 L210:L211 L214:L215 L218:L219 L222:L223 L226:L227 L230:L231 L234:L235 L238:L239 L242:L243 L246:L247 L250:L251 L254:L255 L258:L259 L262:L263 L266:L267 L270:L271 L274:L275 L278:L279 L282:L283 L286:L287 L290:L291 L294:L295 L298:L299 L302:L303 L306:L307 L310:L311 L314:L315 L318:L319 L322:L323 L326:L327 L330:L331 L334:L335 L338:L339 L342:L343 L346:L347 L350:L351 L354:L355 L358:L359 L362:L363 L366:L367 L370:L371 L374:L375 L378:L379 L382:L383 L386:L387 L390:L391 L394:L395 L398:L399 L402:L403 L406:L407 L410:L411 L414:L415"/>
    <dataValidation allowBlank="1" showInputMessage="1" showErrorMessage="1" promptTitle="Benefit #2- Payment in-kind" prompt="If there is a benefit #2 and it was paid in-kind, mark this box with an  x._x000a_" sqref="L20 L24 L28 L32 L36 L40 L44 L48 L52 L56 L60 L64 L68 L72 L76 L80 L84 L88 L92 L96 L100 L104 L108 L112 L116 L120 L124 L128 L132 L136 L140 L144 L148 L152 L156 L160 L164 L168 L172 L176 L180 L184 L188 L192 L196 L200 L204 L208 L212 L216 L220 L224 L228 L232 L236 L240 L244 L248 L252 L256 L260 L264 L268 L272 L276 L280 L284 L288 L292 L296 L300 L304 L308 L312 L316 L320 L324 L328 L332 L336 L340 L344 L348 L352 L356 L360 L364 L368 L372 L376 L380 L384 L388 L392 L396 L400 L404 L408 L412 L416"/>
    <dataValidation allowBlank="1" showInputMessage="1" showErrorMessage="1" promptTitle="Benefit #3- Payment in-kind" prompt="If there is a benefit #3 and it was paid in-kind, mark this box with an  x._x000a_" sqref="L21 L25 L29 L33 L37 L41 L45 L49 L53 L57 L61 L65 L69 L73 L77 L81 L85 L89 L93 L97 L101 L105 L109 L113 L117 L121 L125 L129 L133 L137 L141 L145 L149 L153 L157 L161 L165 L169 L173 L177 L181 L185 L189 L193 L197 L201 L205 L209 L213 L217 L221 L225 L229 L233 L237 L241 L245 L249 L253 L257 L261 L265 L269 L273 L277 L281 L285 L289 L293 L297 L301 L305 L309 L313 L317 L321 L325 L329 L333 L337 L341 L345 L349 L353 L357 L361 L365 L369 L373 L377 L381 L385 L389 L393 L397 L401 L405 L409 L413 L417"/>
    <dataValidation allowBlank="1" showInputMessage="1" showErrorMessage="1" promptTitle="Next Traveler Name " prompt="List traveler's first and last name here." sqref="B23 B27 B31 B35 B39 B43 B47 B51 B55 B59 B63 B67 B71 B75 B79 B83 B87 B91 B95 B99 B103 B107 B111 B115 B119 B123 B127 B131 B135 B139 B143 B147 B151 B155 B159 B163 B167 B171 B175 B179 B183 B187 B191 B195 B199 B203 B207 B211 B215 B219 B223 B227 B231 B235 B239 B243 B247 B251 B255 B259 B263 B267 B271 B275 B279 B283 B287 B291 B295 B299 B303 B307 B311 B315 B319 B323 B327 B331 B335 B339 B343 B347 B351 B355 B359 B363 B367 B371 B375 B379 B383 B387 B391 B395 B399 B403 B407 B411 B415"/>
    <dataValidation allowBlank="1" showInputMessage="1" showErrorMessage="1" promptTitle="Indicate Reporting Period" prompt="Mark an X in this box if you are reporting for the period October 1st-March 31st." sqref="G9:G11"/>
    <dataValidation allowBlank="1" showInputMessage="1" showErrorMessage="1" promptTitle="Input Reporting Period" prompt="Mark an X in this box if you are reporting for the period April 1st-September 30th." sqref="I9:I11"/>
    <dataValidation allowBlank="1" showInputMessage="1" showErrorMessage="1" promptTitle="Indicate Negative Report" prompt="Mark an X in this box if you are submitting a negative report for this reporting period." sqref="K9:K11"/>
  </dataValidations>
  <hyperlinks>
    <hyperlink ref="D11" r:id="rId1"/>
  </hyperlinks>
  <pageMargins left="0.7" right="0.7" top="0" bottom="0.25" header="0.3" footer="0.3"/>
  <pageSetup fitToHeight="0" orientation="landscape" blackAndWhite="1" horizontalDpi="1200" verticalDpi="1200"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
  <sheetViews>
    <sheetView workbookViewId="0">
      <selection activeCell="F22" sqref="F22"/>
    </sheetView>
  </sheetViews>
  <sheetFormatPr defaultRowHeight="13.2" x14ac:dyDescent="0.25"/>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M10851"/>
  <sheetViews>
    <sheetView workbookViewId="0">
      <selection activeCell="C9" sqref="C9"/>
    </sheetView>
  </sheetViews>
  <sheetFormatPr defaultRowHeight="13.2" x14ac:dyDescent="0.25"/>
  <cols>
    <col min="1" max="1" width="5" customWidth="1"/>
    <col min="2" max="2" width="14.77734375" customWidth="1"/>
    <col min="3" max="3" width="25.77734375" customWidth="1"/>
    <col min="4" max="5" width="17" customWidth="1"/>
    <col min="6" max="6" width="2.88671875" customWidth="1"/>
    <col min="7" max="7" width="12.44140625" customWidth="1"/>
    <col min="8" max="8" width="2.5546875" customWidth="1"/>
    <col min="9" max="9" width="12.44140625" customWidth="1"/>
    <col min="10" max="10" width="12.109375" customWidth="1"/>
    <col min="11" max="11" width="11.44140625" customWidth="1"/>
    <col min="12" max="12" width="10.5546875" customWidth="1"/>
    <col min="13" max="13" width="14.77734375" customWidth="1"/>
  </cols>
  <sheetData>
    <row r="1" spans="1:13" s="1" customFormat="1" ht="4.5" customHeight="1" x14ac:dyDescent="0.15"/>
    <row r="2" spans="1:13" s="1" customFormat="1" ht="60" customHeight="1" x14ac:dyDescent="0.3">
      <c r="A2" s="2"/>
      <c r="B2" s="905" t="s">
        <v>0</v>
      </c>
      <c r="C2" s="905"/>
      <c r="D2" s="905"/>
      <c r="E2" s="905"/>
      <c r="F2" s="905"/>
      <c r="G2" s="905"/>
      <c r="H2" s="905"/>
      <c r="I2" s="905"/>
      <c r="J2" s="905"/>
      <c r="K2" s="905"/>
      <c r="L2" s="905"/>
    </row>
    <row r="3" spans="1:13" s="1" customFormat="1" ht="18" customHeight="1" x14ac:dyDescent="0.2">
      <c r="A3" s="906"/>
      <c r="B3" s="907" t="s">
        <v>1</v>
      </c>
      <c r="C3" s="907"/>
      <c r="D3" s="907"/>
      <c r="E3" s="907"/>
      <c r="F3" s="907"/>
      <c r="G3" s="907"/>
      <c r="H3" s="907"/>
      <c r="I3" s="907"/>
      <c r="J3" s="3" t="s">
        <v>2</v>
      </c>
      <c r="K3" s="3" t="s">
        <v>3</v>
      </c>
      <c r="L3" s="3" t="s">
        <v>4</v>
      </c>
    </row>
    <row r="4" spans="1:13" s="1" customFormat="1" ht="18" customHeight="1" x14ac:dyDescent="0.15">
      <c r="A4" s="906"/>
      <c r="B4" s="907"/>
      <c r="C4" s="907"/>
      <c r="D4" s="907"/>
      <c r="E4" s="907"/>
      <c r="F4" s="907"/>
      <c r="G4" s="907"/>
      <c r="H4" s="907"/>
      <c r="I4" s="907"/>
      <c r="J4" s="4">
        <v>1</v>
      </c>
      <c r="K4" s="4">
        <v>1</v>
      </c>
      <c r="L4" s="5" t="s">
        <v>5</v>
      </c>
    </row>
    <row r="5" spans="1:13" s="1" customFormat="1" ht="24" customHeight="1" x14ac:dyDescent="0.25">
      <c r="A5" s="906"/>
      <c r="B5" s="908" t="s">
        <v>6</v>
      </c>
      <c r="C5" s="908"/>
      <c r="D5" s="908"/>
      <c r="E5" s="908"/>
      <c r="F5" s="908"/>
      <c r="G5" s="908"/>
      <c r="H5" s="908"/>
      <c r="I5" s="908"/>
      <c r="J5" s="908"/>
      <c r="K5" s="908"/>
      <c r="L5" s="908"/>
    </row>
    <row r="6" spans="1:13" s="1" customFormat="1" ht="17.25" customHeight="1" x14ac:dyDescent="0.3">
      <c r="A6" s="909"/>
      <c r="B6" s="6"/>
      <c r="C6" s="910" t="s">
        <v>7</v>
      </c>
      <c r="D6" s="910"/>
      <c r="E6" s="910"/>
      <c r="F6" s="911"/>
      <c r="G6" s="912" t="s">
        <v>8</v>
      </c>
      <c r="H6" s="7"/>
      <c r="I6" s="912" t="s">
        <v>8</v>
      </c>
      <c r="J6" s="913"/>
      <c r="K6" s="914" t="s">
        <v>9</v>
      </c>
      <c r="L6" s="914"/>
    </row>
    <row r="7" spans="1:13" s="1" customFormat="1" ht="18.75" customHeight="1" x14ac:dyDescent="0.25">
      <c r="A7" s="909"/>
      <c r="B7" s="8"/>
      <c r="C7" s="915" t="s">
        <v>10</v>
      </c>
      <c r="D7" s="915"/>
      <c r="E7" s="915"/>
      <c r="F7" s="911"/>
      <c r="G7" s="912"/>
      <c r="H7" s="18" t="s">
        <v>32</v>
      </c>
      <c r="I7" s="912"/>
      <c r="J7" s="913"/>
      <c r="K7" s="914"/>
      <c r="L7" s="914"/>
    </row>
    <row r="8" spans="1:13" s="1" customFormat="1" ht="13.65" customHeight="1" x14ac:dyDescent="0.2">
      <c r="A8" s="909"/>
      <c r="B8" s="9" t="s">
        <v>11</v>
      </c>
      <c r="C8" s="916" t="s">
        <v>5579</v>
      </c>
      <c r="D8" s="916"/>
      <c r="E8" s="916"/>
      <c r="F8" s="911"/>
      <c r="G8" s="912"/>
      <c r="H8" s="10"/>
      <c r="I8" s="912"/>
      <c r="J8" s="913"/>
      <c r="K8" s="914"/>
      <c r="L8" s="914"/>
    </row>
    <row r="9" spans="1:13" s="1" customFormat="1" ht="45" customHeight="1" x14ac:dyDescent="0.25">
      <c r="A9" s="11" t="s">
        <v>12</v>
      </c>
      <c r="B9" s="11" t="s">
        <v>13</v>
      </c>
      <c r="C9" s="12" t="s">
        <v>14</v>
      </c>
      <c r="D9" s="12" t="s">
        <v>15</v>
      </c>
      <c r="E9" s="12" t="s">
        <v>16</v>
      </c>
      <c r="F9" s="917" t="s">
        <v>17</v>
      </c>
      <c r="G9" s="917"/>
      <c r="H9" s="917" t="s">
        <v>18</v>
      </c>
      <c r="I9" s="917"/>
      <c r="J9" s="12" t="s">
        <v>19</v>
      </c>
      <c r="K9" s="12" t="s">
        <v>20</v>
      </c>
      <c r="L9" s="12" t="s">
        <v>21</v>
      </c>
    </row>
    <row r="10" spans="1:13" s="1" customFormat="1" ht="24" customHeight="1" x14ac:dyDescent="0.25">
      <c r="A10" s="918">
        <v>1</v>
      </c>
      <c r="B10" s="9" t="s">
        <v>22</v>
      </c>
      <c r="C10" s="13" t="s">
        <v>23</v>
      </c>
      <c r="D10" s="13" t="s">
        <v>24</v>
      </c>
      <c r="E10" s="13" t="s">
        <v>25</v>
      </c>
      <c r="F10" s="919" t="s">
        <v>17</v>
      </c>
      <c r="G10" s="919"/>
      <c r="H10" s="920"/>
      <c r="I10" s="920"/>
      <c r="J10" s="920"/>
      <c r="K10" s="920"/>
      <c r="L10" s="920"/>
      <c r="M10" s="17"/>
    </row>
    <row r="11" spans="1:13" s="1" customFormat="1" ht="8.1" customHeight="1" x14ac:dyDescent="0.15">
      <c r="A11" s="918"/>
      <c r="B11" s="921" t="s">
        <v>26</v>
      </c>
      <c r="C11" s="922" t="s">
        <v>27</v>
      </c>
      <c r="D11" s="923">
        <v>43636</v>
      </c>
      <c r="E11" s="921" t="s">
        <v>28</v>
      </c>
      <c r="F11" s="921" t="s">
        <v>29</v>
      </c>
      <c r="G11" s="921"/>
      <c r="H11" s="924" t="s">
        <v>30</v>
      </c>
      <c r="I11" s="924"/>
      <c r="J11" s="921" t="s">
        <v>31</v>
      </c>
      <c r="K11" s="921" t="s">
        <v>32</v>
      </c>
      <c r="L11" s="925">
        <v>1032.52</v>
      </c>
    </row>
    <row r="12" spans="1:13" s="1" customFormat="1" ht="18.149999999999999" customHeight="1" x14ac:dyDescent="0.15">
      <c r="A12" s="918"/>
      <c r="B12" s="921"/>
      <c r="C12" s="922"/>
      <c r="D12" s="923"/>
      <c r="E12" s="921"/>
      <c r="F12" s="921"/>
      <c r="G12" s="921"/>
      <c r="H12" s="924"/>
      <c r="I12" s="924"/>
      <c r="J12" s="921"/>
      <c r="K12" s="921"/>
      <c r="L12" s="925"/>
    </row>
    <row r="13" spans="1:13" s="1" customFormat="1" ht="281.25" customHeight="1" x14ac:dyDescent="0.15">
      <c r="A13" s="918"/>
      <c r="B13" s="921"/>
      <c r="C13" s="922"/>
      <c r="D13" s="923"/>
      <c r="E13" s="921"/>
      <c r="F13" s="921"/>
      <c r="G13" s="921"/>
      <c r="H13" s="924" t="s">
        <v>33</v>
      </c>
      <c r="I13" s="924"/>
      <c r="J13" s="14" t="s">
        <v>31</v>
      </c>
      <c r="K13" s="14" t="s">
        <v>32</v>
      </c>
      <c r="L13" s="16">
        <v>732.6</v>
      </c>
    </row>
    <row r="14" spans="1:13" s="1" customFormat="1" ht="24" customHeight="1" x14ac:dyDescent="0.15">
      <c r="A14" s="918"/>
      <c r="B14" s="9" t="s">
        <v>34</v>
      </c>
      <c r="C14" s="13" t="s">
        <v>35</v>
      </c>
      <c r="D14" s="13" t="s">
        <v>36</v>
      </c>
      <c r="E14" s="13" t="s">
        <v>37</v>
      </c>
      <c r="F14" s="920"/>
      <c r="G14" s="920"/>
      <c r="H14" s="924" t="s">
        <v>38</v>
      </c>
      <c r="I14" s="924"/>
      <c r="J14" s="921" t="s">
        <v>31</v>
      </c>
      <c r="K14" s="921" t="s">
        <v>31</v>
      </c>
      <c r="L14" s="925">
        <v>0</v>
      </c>
    </row>
    <row r="15" spans="1:13" s="1" customFormat="1" ht="24" customHeight="1" x14ac:dyDescent="0.15">
      <c r="A15" s="918"/>
      <c r="B15" s="14" t="s">
        <v>39</v>
      </c>
      <c r="C15" s="14" t="s">
        <v>29</v>
      </c>
      <c r="D15" s="15">
        <v>43639</v>
      </c>
      <c r="E15" s="14" t="s">
        <v>40</v>
      </c>
      <c r="F15" s="920"/>
      <c r="G15" s="920"/>
      <c r="H15" s="924"/>
      <c r="I15" s="924"/>
      <c r="J15" s="921"/>
      <c r="K15" s="921"/>
      <c r="L15" s="925"/>
    </row>
    <row r="16" spans="1:13" s="1" customFormat="1" ht="24" customHeight="1" x14ac:dyDescent="0.15">
      <c r="A16" s="918">
        <v>2</v>
      </c>
      <c r="B16" s="9" t="s">
        <v>22</v>
      </c>
      <c r="C16" s="13" t="s">
        <v>23</v>
      </c>
      <c r="D16" s="13" t="s">
        <v>24</v>
      </c>
      <c r="E16" s="13" t="s">
        <v>25</v>
      </c>
      <c r="F16" s="919" t="s">
        <v>17</v>
      </c>
      <c r="G16" s="919"/>
      <c r="H16" s="920"/>
      <c r="I16" s="920"/>
      <c r="J16" s="920"/>
      <c r="K16" s="920"/>
      <c r="L16" s="920"/>
    </row>
    <row r="17" spans="1:12" s="1" customFormat="1" ht="26.25" customHeight="1" x14ac:dyDescent="0.15">
      <c r="A17" s="918"/>
      <c r="B17" s="921" t="s">
        <v>41</v>
      </c>
      <c r="C17" s="922" t="s">
        <v>42</v>
      </c>
      <c r="D17" s="923">
        <v>43582</v>
      </c>
      <c r="E17" s="921" t="s">
        <v>43</v>
      </c>
      <c r="F17" s="921" t="s">
        <v>44</v>
      </c>
      <c r="G17" s="921"/>
      <c r="H17" s="924" t="s">
        <v>30</v>
      </c>
      <c r="I17" s="924"/>
      <c r="J17" s="14" t="s">
        <v>31</v>
      </c>
      <c r="K17" s="14" t="s">
        <v>32</v>
      </c>
      <c r="L17" s="16">
        <v>501.4</v>
      </c>
    </row>
    <row r="18" spans="1:12" s="1" customFormat="1" ht="281.25" customHeight="1" x14ac:dyDescent="0.15">
      <c r="A18" s="918"/>
      <c r="B18" s="921"/>
      <c r="C18" s="922"/>
      <c r="D18" s="923"/>
      <c r="E18" s="921"/>
      <c r="F18" s="921"/>
      <c r="G18" s="921"/>
      <c r="H18" s="924" t="s">
        <v>33</v>
      </c>
      <c r="I18" s="924"/>
      <c r="J18" s="14" t="s">
        <v>31</v>
      </c>
      <c r="K18" s="14" t="s">
        <v>32</v>
      </c>
      <c r="L18" s="16">
        <v>1068.3399999999999</v>
      </c>
    </row>
    <row r="19" spans="1:12" s="1" customFormat="1" ht="24" customHeight="1" x14ac:dyDescent="0.15">
      <c r="A19" s="918"/>
      <c r="B19" s="9" t="s">
        <v>34</v>
      </c>
      <c r="C19" s="13" t="s">
        <v>35</v>
      </c>
      <c r="D19" s="13" t="s">
        <v>36</v>
      </c>
      <c r="E19" s="13" t="s">
        <v>37</v>
      </c>
      <c r="F19" s="920"/>
      <c r="G19" s="920"/>
      <c r="H19" s="924" t="s">
        <v>38</v>
      </c>
      <c r="I19" s="924"/>
      <c r="J19" s="921" t="s">
        <v>31</v>
      </c>
      <c r="K19" s="921" t="s">
        <v>32</v>
      </c>
      <c r="L19" s="925">
        <v>398.99</v>
      </c>
    </row>
    <row r="20" spans="1:12" s="1" customFormat="1" ht="24" customHeight="1" x14ac:dyDescent="0.15">
      <c r="A20" s="918"/>
      <c r="B20" s="14" t="s">
        <v>45</v>
      </c>
      <c r="C20" s="14" t="s">
        <v>44</v>
      </c>
      <c r="D20" s="15">
        <v>43586</v>
      </c>
      <c r="E20" s="14" t="s">
        <v>46</v>
      </c>
      <c r="F20" s="920"/>
      <c r="G20" s="920"/>
      <c r="H20" s="924"/>
      <c r="I20" s="924"/>
      <c r="J20" s="921"/>
      <c r="K20" s="921"/>
      <c r="L20" s="925"/>
    </row>
    <row r="21" spans="1:12" s="1" customFormat="1" ht="24" customHeight="1" x14ac:dyDescent="0.15">
      <c r="A21" s="918">
        <v>3</v>
      </c>
      <c r="B21" s="9" t="s">
        <v>22</v>
      </c>
      <c r="C21" s="13" t="s">
        <v>23</v>
      </c>
      <c r="D21" s="13" t="s">
        <v>24</v>
      </c>
      <c r="E21" s="13" t="s">
        <v>25</v>
      </c>
      <c r="F21" s="919" t="s">
        <v>17</v>
      </c>
      <c r="G21" s="919"/>
      <c r="H21" s="920"/>
      <c r="I21" s="920"/>
      <c r="J21" s="920"/>
      <c r="K21" s="920"/>
      <c r="L21" s="920"/>
    </row>
    <row r="22" spans="1:12" s="1" customFormat="1" ht="26.25" customHeight="1" x14ac:dyDescent="0.15">
      <c r="A22" s="918"/>
      <c r="B22" s="921" t="s">
        <v>41</v>
      </c>
      <c r="C22" s="922" t="s">
        <v>47</v>
      </c>
      <c r="D22" s="923">
        <v>43734</v>
      </c>
      <c r="E22" s="921" t="s">
        <v>48</v>
      </c>
      <c r="F22" s="921" t="s">
        <v>49</v>
      </c>
      <c r="G22" s="921"/>
      <c r="H22" s="924" t="s">
        <v>30</v>
      </c>
      <c r="I22" s="924"/>
      <c r="J22" s="14" t="s">
        <v>31</v>
      </c>
      <c r="K22" s="14" t="s">
        <v>32</v>
      </c>
      <c r="L22" s="16">
        <v>789.51</v>
      </c>
    </row>
    <row r="23" spans="1:12" s="1" customFormat="1" ht="409.2" customHeight="1" x14ac:dyDescent="0.15">
      <c r="A23" s="918"/>
      <c r="B23" s="921"/>
      <c r="C23" s="922"/>
      <c r="D23" s="923"/>
      <c r="E23" s="921"/>
      <c r="F23" s="921"/>
      <c r="G23" s="921"/>
      <c r="H23" s="924" t="s">
        <v>33</v>
      </c>
      <c r="I23" s="924"/>
      <c r="J23" s="921" t="s">
        <v>31</v>
      </c>
      <c r="K23" s="921" t="s">
        <v>32</v>
      </c>
      <c r="L23" s="925">
        <v>2115.73</v>
      </c>
    </row>
    <row r="24" spans="1:12" s="1" customFormat="1" ht="50.85" customHeight="1" x14ac:dyDescent="0.15">
      <c r="A24" s="918"/>
      <c r="B24" s="921"/>
      <c r="C24" s="922"/>
      <c r="D24" s="923"/>
      <c r="E24" s="921"/>
      <c r="F24" s="921"/>
      <c r="G24" s="921"/>
      <c r="H24" s="924"/>
      <c r="I24" s="924"/>
      <c r="J24" s="921"/>
      <c r="K24" s="921"/>
      <c r="L24" s="925"/>
    </row>
    <row r="25" spans="1:12" s="1" customFormat="1" ht="24" customHeight="1" x14ac:dyDescent="0.15">
      <c r="A25" s="918"/>
      <c r="B25" s="9" t="s">
        <v>34</v>
      </c>
      <c r="C25" s="13" t="s">
        <v>35</v>
      </c>
      <c r="D25" s="13" t="s">
        <v>36</v>
      </c>
      <c r="E25" s="13" t="s">
        <v>37</v>
      </c>
      <c r="F25" s="920"/>
      <c r="G25" s="920"/>
      <c r="H25" s="924" t="s">
        <v>38</v>
      </c>
      <c r="I25" s="924"/>
      <c r="J25" s="921" t="s">
        <v>31</v>
      </c>
      <c r="K25" s="921" t="s">
        <v>32</v>
      </c>
      <c r="L25" s="925">
        <v>300</v>
      </c>
    </row>
    <row r="26" spans="1:12" s="1" customFormat="1" ht="24" customHeight="1" x14ac:dyDescent="0.15">
      <c r="A26" s="918"/>
      <c r="B26" s="14" t="s">
        <v>45</v>
      </c>
      <c r="C26" s="14" t="s">
        <v>49</v>
      </c>
      <c r="D26" s="15">
        <v>43738</v>
      </c>
      <c r="E26" s="14" t="s">
        <v>50</v>
      </c>
      <c r="F26" s="920"/>
      <c r="G26" s="920"/>
      <c r="H26" s="924"/>
      <c r="I26" s="924"/>
      <c r="J26" s="921"/>
      <c r="K26" s="921"/>
      <c r="L26" s="925"/>
    </row>
    <row r="27" spans="1:12" s="1" customFormat="1" ht="24" customHeight="1" x14ac:dyDescent="0.15">
      <c r="A27" s="918">
        <v>4</v>
      </c>
      <c r="B27" s="9" t="s">
        <v>22</v>
      </c>
      <c r="C27" s="13" t="s">
        <v>23</v>
      </c>
      <c r="D27" s="13" t="s">
        <v>24</v>
      </c>
      <c r="E27" s="13" t="s">
        <v>25</v>
      </c>
      <c r="F27" s="919" t="s">
        <v>17</v>
      </c>
      <c r="G27" s="919"/>
      <c r="H27" s="920"/>
      <c r="I27" s="920"/>
      <c r="J27" s="920"/>
      <c r="K27" s="920"/>
      <c r="L27" s="920"/>
    </row>
    <row r="28" spans="1:12" s="1" customFormat="1" ht="26.25" customHeight="1" x14ac:dyDescent="0.15">
      <c r="A28" s="918"/>
      <c r="B28" s="921" t="s">
        <v>51</v>
      </c>
      <c r="C28" s="922" t="s">
        <v>52</v>
      </c>
      <c r="D28" s="923">
        <v>43727</v>
      </c>
      <c r="E28" s="921" t="s">
        <v>53</v>
      </c>
      <c r="F28" s="921" t="s">
        <v>54</v>
      </c>
      <c r="G28" s="921"/>
      <c r="H28" s="924" t="s">
        <v>30</v>
      </c>
      <c r="I28" s="924"/>
      <c r="J28" s="14" t="s">
        <v>31</v>
      </c>
      <c r="K28" s="14" t="s">
        <v>32</v>
      </c>
      <c r="L28" s="16">
        <v>387</v>
      </c>
    </row>
    <row r="29" spans="1:12" s="1" customFormat="1" ht="409.2" customHeight="1" x14ac:dyDescent="0.15">
      <c r="A29" s="918"/>
      <c r="B29" s="921"/>
      <c r="C29" s="922"/>
      <c r="D29" s="923"/>
      <c r="E29" s="921"/>
      <c r="F29" s="921"/>
      <c r="G29" s="921"/>
      <c r="H29" s="924" t="s">
        <v>33</v>
      </c>
      <c r="I29" s="924"/>
      <c r="J29" s="921" t="s">
        <v>31</v>
      </c>
      <c r="K29" s="921" t="s">
        <v>31</v>
      </c>
      <c r="L29" s="925">
        <v>0</v>
      </c>
    </row>
    <row r="30" spans="1:12" s="1" customFormat="1" ht="103.35" customHeight="1" x14ac:dyDescent="0.15">
      <c r="A30" s="918"/>
      <c r="B30" s="921"/>
      <c r="C30" s="922"/>
      <c r="D30" s="923"/>
      <c r="E30" s="921"/>
      <c r="F30" s="921"/>
      <c r="G30" s="921"/>
      <c r="H30" s="924"/>
      <c r="I30" s="924"/>
      <c r="J30" s="921"/>
      <c r="K30" s="921"/>
      <c r="L30" s="925"/>
    </row>
    <row r="31" spans="1:12" s="1" customFormat="1" ht="24" customHeight="1" x14ac:dyDescent="0.15">
      <c r="A31" s="918"/>
      <c r="B31" s="9" t="s">
        <v>34</v>
      </c>
      <c r="C31" s="13" t="s">
        <v>35</v>
      </c>
      <c r="D31" s="13" t="s">
        <v>36</v>
      </c>
      <c r="E31" s="13" t="s">
        <v>37</v>
      </c>
      <c r="F31" s="920"/>
      <c r="G31" s="920"/>
      <c r="H31" s="924" t="s">
        <v>38</v>
      </c>
      <c r="I31" s="924"/>
      <c r="J31" s="921" t="s">
        <v>31</v>
      </c>
      <c r="K31" s="921" t="s">
        <v>32</v>
      </c>
      <c r="L31" s="925">
        <v>75</v>
      </c>
    </row>
    <row r="32" spans="1:12" s="1" customFormat="1" ht="24" customHeight="1" x14ac:dyDescent="0.15">
      <c r="A32" s="918"/>
      <c r="B32" s="14" t="s">
        <v>55</v>
      </c>
      <c r="C32" s="14" t="s">
        <v>54</v>
      </c>
      <c r="D32" s="15">
        <v>43728</v>
      </c>
      <c r="E32" s="14" t="s">
        <v>56</v>
      </c>
      <c r="F32" s="920"/>
      <c r="G32" s="920"/>
      <c r="H32" s="924"/>
      <c r="I32" s="924"/>
      <c r="J32" s="921"/>
      <c r="K32" s="921"/>
      <c r="L32" s="925"/>
    </row>
    <row r="33" spans="1:12" s="1" customFormat="1" ht="24" customHeight="1" x14ac:dyDescent="0.15">
      <c r="A33" s="918">
        <v>5</v>
      </c>
      <c r="B33" s="9" t="s">
        <v>22</v>
      </c>
      <c r="C33" s="13" t="s">
        <v>23</v>
      </c>
      <c r="D33" s="13" t="s">
        <v>24</v>
      </c>
      <c r="E33" s="13" t="s">
        <v>25</v>
      </c>
      <c r="F33" s="919" t="s">
        <v>17</v>
      </c>
      <c r="G33" s="919"/>
      <c r="H33" s="920"/>
      <c r="I33" s="920"/>
      <c r="J33" s="920"/>
      <c r="K33" s="920"/>
      <c r="L33" s="920"/>
    </row>
    <row r="34" spans="1:12" s="1" customFormat="1" ht="26.25" customHeight="1" x14ac:dyDescent="0.15">
      <c r="A34" s="918"/>
      <c r="B34" s="921" t="s">
        <v>57</v>
      </c>
      <c r="C34" s="922" t="s">
        <v>58</v>
      </c>
      <c r="D34" s="923">
        <v>43719</v>
      </c>
      <c r="E34" s="921" t="s">
        <v>59</v>
      </c>
      <c r="F34" s="921" t="s">
        <v>60</v>
      </c>
      <c r="G34" s="921"/>
      <c r="H34" s="924" t="s">
        <v>30</v>
      </c>
      <c r="I34" s="924"/>
      <c r="J34" s="14" t="s">
        <v>31</v>
      </c>
      <c r="K34" s="14" t="s">
        <v>32</v>
      </c>
      <c r="L34" s="16">
        <v>594.68000000000006</v>
      </c>
    </row>
    <row r="35" spans="1:12" s="1" customFormat="1" ht="409.2" customHeight="1" x14ac:dyDescent="0.15">
      <c r="A35" s="918"/>
      <c r="B35" s="921"/>
      <c r="C35" s="922"/>
      <c r="D35" s="923"/>
      <c r="E35" s="921"/>
      <c r="F35" s="921"/>
      <c r="G35" s="921"/>
      <c r="H35" s="924" t="s">
        <v>33</v>
      </c>
      <c r="I35" s="924"/>
      <c r="J35" s="921" t="s">
        <v>31</v>
      </c>
      <c r="K35" s="921" t="s">
        <v>32</v>
      </c>
      <c r="L35" s="925">
        <v>614.96</v>
      </c>
    </row>
    <row r="36" spans="1:12" s="1" customFormat="1" ht="71.849999999999994" customHeight="1" x14ac:dyDescent="0.15">
      <c r="A36" s="918"/>
      <c r="B36" s="921"/>
      <c r="C36" s="922"/>
      <c r="D36" s="923"/>
      <c r="E36" s="921"/>
      <c r="F36" s="921"/>
      <c r="G36" s="921"/>
      <c r="H36" s="924"/>
      <c r="I36" s="924"/>
      <c r="J36" s="921"/>
      <c r="K36" s="921"/>
      <c r="L36" s="925"/>
    </row>
    <row r="37" spans="1:12" s="1" customFormat="1" ht="24" customHeight="1" x14ac:dyDescent="0.15">
      <c r="A37" s="918"/>
      <c r="B37" s="9" t="s">
        <v>34</v>
      </c>
      <c r="C37" s="13" t="s">
        <v>35</v>
      </c>
      <c r="D37" s="13" t="s">
        <v>36</v>
      </c>
      <c r="E37" s="13" t="s">
        <v>37</v>
      </c>
      <c r="F37" s="920"/>
      <c r="G37" s="920"/>
      <c r="H37" s="924" t="s">
        <v>38</v>
      </c>
      <c r="I37" s="924"/>
      <c r="J37" s="921" t="s">
        <v>31</v>
      </c>
      <c r="K37" s="921" t="s">
        <v>32</v>
      </c>
      <c r="L37" s="925">
        <v>48.42</v>
      </c>
    </row>
    <row r="38" spans="1:12" s="1" customFormat="1" ht="24" customHeight="1" x14ac:dyDescent="0.15">
      <c r="A38" s="918"/>
      <c r="B38" s="14" t="s">
        <v>61</v>
      </c>
      <c r="C38" s="14" t="s">
        <v>60</v>
      </c>
      <c r="D38" s="15">
        <v>43724</v>
      </c>
      <c r="E38" s="14" t="s">
        <v>62</v>
      </c>
      <c r="F38" s="920"/>
      <c r="G38" s="920"/>
      <c r="H38" s="924"/>
      <c r="I38" s="924"/>
      <c r="J38" s="921"/>
      <c r="K38" s="921"/>
      <c r="L38" s="925"/>
    </row>
    <row r="39" spans="1:12" s="1" customFormat="1" ht="24" customHeight="1" x14ac:dyDescent="0.15">
      <c r="A39" s="918">
        <v>6</v>
      </c>
      <c r="B39" s="9" t="s">
        <v>22</v>
      </c>
      <c r="C39" s="13" t="s">
        <v>23</v>
      </c>
      <c r="D39" s="13" t="s">
        <v>24</v>
      </c>
      <c r="E39" s="13" t="s">
        <v>25</v>
      </c>
      <c r="F39" s="919" t="s">
        <v>17</v>
      </c>
      <c r="G39" s="919"/>
      <c r="H39" s="920"/>
      <c r="I39" s="920"/>
      <c r="J39" s="920"/>
      <c r="K39" s="920"/>
      <c r="L39" s="920"/>
    </row>
    <row r="40" spans="1:12" s="1" customFormat="1" ht="26.25" customHeight="1" x14ac:dyDescent="0.15">
      <c r="A40" s="918"/>
      <c r="B40" s="921" t="s">
        <v>63</v>
      </c>
      <c r="C40" s="922" t="s">
        <v>64</v>
      </c>
      <c r="D40" s="923">
        <v>43714</v>
      </c>
      <c r="E40" s="921" t="s">
        <v>65</v>
      </c>
      <c r="F40" s="921" t="s">
        <v>66</v>
      </c>
      <c r="G40" s="921"/>
      <c r="H40" s="924" t="s">
        <v>30</v>
      </c>
      <c r="I40" s="924"/>
      <c r="J40" s="14" t="s">
        <v>31</v>
      </c>
      <c r="K40" s="14" t="s">
        <v>32</v>
      </c>
      <c r="L40" s="16">
        <v>396.24</v>
      </c>
    </row>
    <row r="41" spans="1:12" s="1" customFormat="1" ht="375.75" customHeight="1" x14ac:dyDescent="0.15">
      <c r="A41" s="918"/>
      <c r="B41" s="921"/>
      <c r="C41" s="922"/>
      <c r="D41" s="923"/>
      <c r="E41" s="921"/>
      <c r="F41" s="921"/>
      <c r="G41" s="921"/>
      <c r="H41" s="924" t="s">
        <v>33</v>
      </c>
      <c r="I41" s="924"/>
      <c r="J41" s="14" t="s">
        <v>31</v>
      </c>
      <c r="K41" s="14" t="s">
        <v>32</v>
      </c>
      <c r="L41" s="16">
        <v>1027.6300000000001</v>
      </c>
    </row>
    <row r="42" spans="1:12" s="1" customFormat="1" ht="24" customHeight="1" x14ac:dyDescent="0.15">
      <c r="A42" s="918"/>
      <c r="B42" s="9" t="s">
        <v>34</v>
      </c>
      <c r="C42" s="13" t="s">
        <v>35</v>
      </c>
      <c r="D42" s="13" t="s">
        <v>36</v>
      </c>
      <c r="E42" s="13" t="s">
        <v>37</v>
      </c>
      <c r="F42" s="920"/>
      <c r="G42" s="920"/>
      <c r="H42" s="924" t="s">
        <v>38</v>
      </c>
      <c r="I42" s="924"/>
      <c r="J42" s="921" t="s">
        <v>31</v>
      </c>
      <c r="K42" s="921" t="s">
        <v>32</v>
      </c>
      <c r="L42" s="925">
        <v>60</v>
      </c>
    </row>
    <row r="43" spans="1:12" s="1" customFormat="1" ht="24" customHeight="1" x14ac:dyDescent="0.15">
      <c r="A43" s="918"/>
      <c r="B43" s="14" t="s">
        <v>55</v>
      </c>
      <c r="C43" s="14" t="s">
        <v>66</v>
      </c>
      <c r="D43" s="15">
        <v>43717</v>
      </c>
      <c r="E43" s="14" t="s">
        <v>67</v>
      </c>
      <c r="F43" s="920"/>
      <c r="G43" s="920"/>
      <c r="H43" s="924"/>
      <c r="I43" s="924"/>
      <c r="J43" s="921"/>
      <c r="K43" s="921"/>
      <c r="L43" s="925"/>
    </row>
    <row r="44" spans="1:12" s="1" customFormat="1" ht="24" customHeight="1" x14ac:dyDescent="0.15">
      <c r="A44" s="918">
        <v>7</v>
      </c>
      <c r="B44" s="9" t="s">
        <v>22</v>
      </c>
      <c r="C44" s="13" t="s">
        <v>23</v>
      </c>
      <c r="D44" s="13" t="s">
        <v>24</v>
      </c>
      <c r="E44" s="13" t="s">
        <v>25</v>
      </c>
      <c r="F44" s="919" t="s">
        <v>17</v>
      </c>
      <c r="G44" s="919"/>
      <c r="H44" s="920"/>
      <c r="I44" s="920"/>
      <c r="J44" s="920"/>
      <c r="K44" s="920"/>
      <c r="L44" s="920"/>
    </row>
    <row r="45" spans="1:12" s="1" customFormat="1" ht="26.25" customHeight="1" x14ac:dyDescent="0.15">
      <c r="A45" s="918"/>
      <c r="B45" s="921" t="s">
        <v>68</v>
      </c>
      <c r="C45" s="922" t="s">
        <v>69</v>
      </c>
      <c r="D45" s="923">
        <v>43585</v>
      </c>
      <c r="E45" s="921" t="s">
        <v>70</v>
      </c>
      <c r="F45" s="921" t="s">
        <v>71</v>
      </c>
      <c r="G45" s="921"/>
      <c r="H45" s="924" t="s">
        <v>30</v>
      </c>
      <c r="I45" s="924"/>
      <c r="J45" s="14" t="s">
        <v>31</v>
      </c>
      <c r="K45" s="14" t="s">
        <v>32</v>
      </c>
      <c r="L45" s="16">
        <v>440</v>
      </c>
    </row>
    <row r="46" spans="1:12" s="1" customFormat="1" ht="409.2" customHeight="1" x14ac:dyDescent="0.15">
      <c r="A46" s="918"/>
      <c r="B46" s="921"/>
      <c r="C46" s="922"/>
      <c r="D46" s="923"/>
      <c r="E46" s="921"/>
      <c r="F46" s="921"/>
      <c r="G46" s="921"/>
      <c r="H46" s="924" t="s">
        <v>33</v>
      </c>
      <c r="I46" s="924"/>
      <c r="J46" s="921" t="s">
        <v>31</v>
      </c>
      <c r="K46" s="921" t="s">
        <v>32</v>
      </c>
      <c r="L46" s="925">
        <v>1825.51</v>
      </c>
    </row>
    <row r="47" spans="1:12" s="1" customFormat="1" ht="281.85000000000002" customHeight="1" x14ac:dyDescent="0.15">
      <c r="A47" s="918"/>
      <c r="B47" s="921"/>
      <c r="C47" s="922"/>
      <c r="D47" s="923"/>
      <c r="E47" s="921"/>
      <c r="F47" s="921"/>
      <c r="G47" s="921"/>
      <c r="H47" s="924"/>
      <c r="I47" s="924"/>
      <c r="J47" s="921"/>
      <c r="K47" s="921"/>
      <c r="L47" s="925"/>
    </row>
    <row r="48" spans="1:12" s="1" customFormat="1" ht="24" customHeight="1" x14ac:dyDescent="0.15">
      <c r="A48" s="918"/>
      <c r="B48" s="9" t="s">
        <v>34</v>
      </c>
      <c r="C48" s="13" t="s">
        <v>35</v>
      </c>
      <c r="D48" s="13" t="s">
        <v>36</v>
      </c>
      <c r="E48" s="13" t="s">
        <v>37</v>
      </c>
      <c r="F48" s="920"/>
      <c r="G48" s="920"/>
      <c r="H48" s="924" t="s">
        <v>38</v>
      </c>
      <c r="I48" s="924"/>
      <c r="J48" s="921" t="s">
        <v>31</v>
      </c>
      <c r="K48" s="921" t="s">
        <v>32</v>
      </c>
      <c r="L48" s="925">
        <v>40</v>
      </c>
    </row>
    <row r="49" spans="1:12" s="1" customFormat="1" ht="24" customHeight="1" x14ac:dyDescent="0.15">
      <c r="A49" s="918"/>
      <c r="B49" s="14" t="s">
        <v>39</v>
      </c>
      <c r="C49" s="14" t="s">
        <v>71</v>
      </c>
      <c r="D49" s="15">
        <v>43589</v>
      </c>
      <c r="E49" s="14" t="s">
        <v>72</v>
      </c>
      <c r="F49" s="920"/>
      <c r="G49" s="920"/>
      <c r="H49" s="924"/>
      <c r="I49" s="924"/>
      <c r="J49" s="921"/>
      <c r="K49" s="921"/>
      <c r="L49" s="925"/>
    </row>
    <row r="50" spans="1:12" s="1" customFormat="1" ht="24" customHeight="1" x14ac:dyDescent="0.15">
      <c r="A50" s="918">
        <v>8</v>
      </c>
      <c r="B50" s="9" t="s">
        <v>22</v>
      </c>
      <c r="C50" s="13" t="s">
        <v>23</v>
      </c>
      <c r="D50" s="13" t="s">
        <v>24</v>
      </c>
      <c r="E50" s="13" t="s">
        <v>25</v>
      </c>
      <c r="F50" s="919" t="s">
        <v>17</v>
      </c>
      <c r="G50" s="919"/>
      <c r="H50" s="920"/>
      <c r="I50" s="920"/>
      <c r="J50" s="920"/>
      <c r="K50" s="920"/>
      <c r="L50" s="920"/>
    </row>
    <row r="51" spans="1:12" s="1" customFormat="1" ht="26.25" customHeight="1" x14ac:dyDescent="0.15">
      <c r="A51" s="918"/>
      <c r="B51" s="921" t="s">
        <v>73</v>
      </c>
      <c r="C51" s="921" t="s">
        <v>74</v>
      </c>
      <c r="D51" s="923">
        <v>43562</v>
      </c>
      <c r="E51" s="921" t="s">
        <v>75</v>
      </c>
      <c r="F51" s="921" t="s">
        <v>76</v>
      </c>
      <c r="G51" s="921"/>
      <c r="H51" s="924" t="s">
        <v>30</v>
      </c>
      <c r="I51" s="924"/>
      <c r="J51" s="14" t="s">
        <v>31</v>
      </c>
      <c r="K51" s="14" t="s">
        <v>32</v>
      </c>
      <c r="L51" s="16">
        <v>264</v>
      </c>
    </row>
    <row r="52" spans="1:12" s="1" customFormat="1" ht="81.75" customHeight="1" x14ac:dyDescent="0.15">
      <c r="A52" s="918"/>
      <c r="B52" s="921"/>
      <c r="C52" s="921"/>
      <c r="D52" s="923"/>
      <c r="E52" s="921"/>
      <c r="F52" s="921"/>
      <c r="G52" s="921"/>
      <c r="H52" s="924" t="s">
        <v>33</v>
      </c>
      <c r="I52" s="924"/>
      <c r="J52" s="14" t="s">
        <v>31</v>
      </c>
      <c r="K52" s="14" t="s">
        <v>32</v>
      </c>
      <c r="L52" s="16">
        <v>84</v>
      </c>
    </row>
    <row r="53" spans="1:12" s="1" customFormat="1" ht="24" customHeight="1" x14ac:dyDescent="0.15">
      <c r="A53" s="918"/>
      <c r="B53" s="9" t="s">
        <v>34</v>
      </c>
      <c r="C53" s="13" t="s">
        <v>35</v>
      </c>
      <c r="D53" s="13" t="s">
        <v>36</v>
      </c>
      <c r="E53" s="13" t="s">
        <v>37</v>
      </c>
      <c r="F53" s="920"/>
      <c r="G53" s="920"/>
      <c r="H53" s="924" t="s">
        <v>38</v>
      </c>
      <c r="I53" s="924"/>
      <c r="J53" s="921" t="s">
        <v>31</v>
      </c>
      <c r="K53" s="921" t="s">
        <v>31</v>
      </c>
      <c r="L53" s="925">
        <v>0</v>
      </c>
    </row>
    <row r="54" spans="1:12" s="1" customFormat="1" ht="24" customHeight="1" x14ac:dyDescent="0.15">
      <c r="A54" s="918"/>
      <c r="B54" s="14" t="s">
        <v>39</v>
      </c>
      <c r="C54" s="14" t="s">
        <v>76</v>
      </c>
      <c r="D54" s="15">
        <v>43564</v>
      </c>
      <c r="E54" s="14" t="s">
        <v>77</v>
      </c>
      <c r="F54" s="920"/>
      <c r="G54" s="920"/>
      <c r="H54" s="924"/>
      <c r="I54" s="924"/>
      <c r="J54" s="921"/>
      <c r="K54" s="921"/>
      <c r="L54" s="925"/>
    </row>
    <row r="55" spans="1:12" s="1" customFormat="1" ht="24" customHeight="1" x14ac:dyDescent="0.15">
      <c r="A55" s="918">
        <v>9</v>
      </c>
      <c r="B55" s="9" t="s">
        <v>22</v>
      </c>
      <c r="C55" s="13" t="s">
        <v>23</v>
      </c>
      <c r="D55" s="13" t="s">
        <v>24</v>
      </c>
      <c r="E55" s="13" t="s">
        <v>25</v>
      </c>
      <c r="F55" s="919" t="s">
        <v>17</v>
      </c>
      <c r="G55" s="919"/>
      <c r="H55" s="920"/>
      <c r="I55" s="920"/>
      <c r="J55" s="920"/>
      <c r="K55" s="920"/>
      <c r="L55" s="920"/>
    </row>
    <row r="56" spans="1:12" s="1" customFormat="1" ht="26.25" customHeight="1" x14ac:dyDescent="0.15">
      <c r="A56" s="918"/>
      <c r="B56" s="921" t="s">
        <v>73</v>
      </c>
      <c r="C56" s="922" t="s">
        <v>78</v>
      </c>
      <c r="D56" s="923">
        <v>43717</v>
      </c>
      <c r="E56" s="921" t="s">
        <v>43</v>
      </c>
      <c r="F56" s="921" t="s">
        <v>79</v>
      </c>
      <c r="G56" s="921"/>
      <c r="H56" s="924" t="s">
        <v>30</v>
      </c>
      <c r="I56" s="924"/>
      <c r="J56" s="14" t="s">
        <v>31</v>
      </c>
      <c r="K56" s="14" t="s">
        <v>32</v>
      </c>
      <c r="L56" s="16">
        <v>73</v>
      </c>
    </row>
    <row r="57" spans="1:12" s="1" customFormat="1" ht="228.75" customHeight="1" x14ac:dyDescent="0.15">
      <c r="A57" s="918"/>
      <c r="B57" s="921"/>
      <c r="C57" s="922"/>
      <c r="D57" s="923"/>
      <c r="E57" s="921"/>
      <c r="F57" s="921"/>
      <c r="G57" s="921"/>
      <c r="H57" s="924" t="s">
        <v>33</v>
      </c>
      <c r="I57" s="924"/>
      <c r="J57" s="14" t="s">
        <v>31</v>
      </c>
      <c r="K57" s="14" t="s">
        <v>32</v>
      </c>
      <c r="L57" s="16">
        <v>1055.1100000000001</v>
      </c>
    </row>
    <row r="58" spans="1:12" s="1" customFormat="1" ht="24" customHeight="1" x14ac:dyDescent="0.15">
      <c r="A58" s="918"/>
      <c r="B58" s="9" t="s">
        <v>34</v>
      </c>
      <c r="C58" s="13" t="s">
        <v>35</v>
      </c>
      <c r="D58" s="13" t="s">
        <v>36</v>
      </c>
      <c r="E58" s="13" t="s">
        <v>37</v>
      </c>
      <c r="F58" s="920"/>
      <c r="G58" s="920"/>
      <c r="H58" s="924" t="s">
        <v>38</v>
      </c>
      <c r="I58" s="924"/>
      <c r="J58" s="921" t="s">
        <v>31</v>
      </c>
      <c r="K58" s="921" t="s">
        <v>31</v>
      </c>
      <c r="L58" s="925">
        <v>0</v>
      </c>
    </row>
    <row r="59" spans="1:12" s="1" customFormat="1" ht="24" customHeight="1" x14ac:dyDescent="0.15">
      <c r="A59" s="918"/>
      <c r="B59" s="14" t="s">
        <v>39</v>
      </c>
      <c r="C59" s="14" t="s">
        <v>79</v>
      </c>
      <c r="D59" s="15">
        <v>43723</v>
      </c>
      <c r="E59" s="14" t="s">
        <v>80</v>
      </c>
      <c r="F59" s="920"/>
      <c r="G59" s="920"/>
      <c r="H59" s="924"/>
      <c r="I59" s="924"/>
      <c r="J59" s="921"/>
      <c r="K59" s="921"/>
      <c r="L59" s="925"/>
    </row>
    <row r="60" spans="1:12" s="1" customFormat="1" ht="24" customHeight="1" x14ac:dyDescent="0.15">
      <c r="A60" s="918">
        <v>10</v>
      </c>
      <c r="B60" s="9" t="s">
        <v>22</v>
      </c>
      <c r="C60" s="13" t="s">
        <v>23</v>
      </c>
      <c r="D60" s="13" t="s">
        <v>24</v>
      </c>
      <c r="E60" s="13" t="s">
        <v>25</v>
      </c>
      <c r="F60" s="919" t="s">
        <v>17</v>
      </c>
      <c r="G60" s="919"/>
      <c r="H60" s="920"/>
      <c r="I60" s="920"/>
      <c r="J60" s="920"/>
      <c r="K60" s="920"/>
      <c r="L60" s="920"/>
    </row>
    <row r="61" spans="1:12" s="1" customFormat="1" ht="26.25" customHeight="1" x14ac:dyDescent="0.15">
      <c r="A61" s="918"/>
      <c r="B61" s="921" t="s">
        <v>81</v>
      </c>
      <c r="C61" s="922" t="s">
        <v>82</v>
      </c>
      <c r="D61" s="923">
        <v>43730</v>
      </c>
      <c r="E61" s="921" t="s">
        <v>83</v>
      </c>
      <c r="F61" s="921" t="s">
        <v>84</v>
      </c>
      <c r="G61" s="921"/>
      <c r="H61" s="924" t="s">
        <v>30</v>
      </c>
      <c r="I61" s="924"/>
      <c r="J61" s="14" t="s">
        <v>31</v>
      </c>
      <c r="K61" s="14" t="s">
        <v>32</v>
      </c>
      <c r="L61" s="16">
        <v>240</v>
      </c>
    </row>
    <row r="62" spans="1:12" s="1" customFormat="1" ht="409.2" customHeight="1" x14ac:dyDescent="0.15">
      <c r="A62" s="918"/>
      <c r="B62" s="921"/>
      <c r="C62" s="922"/>
      <c r="D62" s="923"/>
      <c r="E62" s="921"/>
      <c r="F62" s="921"/>
      <c r="G62" s="921"/>
      <c r="H62" s="924" t="s">
        <v>33</v>
      </c>
      <c r="I62" s="924"/>
      <c r="J62" s="921" t="s">
        <v>31</v>
      </c>
      <c r="K62" s="921" t="s">
        <v>32</v>
      </c>
      <c r="L62" s="925">
        <v>369.59</v>
      </c>
    </row>
    <row r="63" spans="1:12" s="1" customFormat="1" ht="50.85" customHeight="1" x14ac:dyDescent="0.15">
      <c r="A63" s="918"/>
      <c r="B63" s="921"/>
      <c r="C63" s="922"/>
      <c r="D63" s="923"/>
      <c r="E63" s="921"/>
      <c r="F63" s="921"/>
      <c r="G63" s="921"/>
      <c r="H63" s="924"/>
      <c r="I63" s="924"/>
      <c r="J63" s="921"/>
      <c r="K63" s="921"/>
      <c r="L63" s="925"/>
    </row>
    <row r="64" spans="1:12" s="1" customFormat="1" ht="24" customHeight="1" x14ac:dyDescent="0.15">
      <c r="A64" s="918"/>
      <c r="B64" s="9" t="s">
        <v>34</v>
      </c>
      <c r="C64" s="13" t="s">
        <v>35</v>
      </c>
      <c r="D64" s="13" t="s">
        <v>36</v>
      </c>
      <c r="E64" s="13" t="s">
        <v>37</v>
      </c>
      <c r="F64" s="920"/>
      <c r="G64" s="920"/>
      <c r="H64" s="924" t="s">
        <v>38</v>
      </c>
      <c r="I64" s="924"/>
      <c r="J64" s="921" t="s">
        <v>31</v>
      </c>
      <c r="K64" s="921" t="s">
        <v>32</v>
      </c>
      <c r="L64" s="925">
        <v>415</v>
      </c>
    </row>
    <row r="65" spans="1:12" s="1" customFormat="1" ht="34.5" customHeight="1" x14ac:dyDescent="0.15">
      <c r="A65" s="918"/>
      <c r="B65" s="14" t="s">
        <v>85</v>
      </c>
      <c r="C65" s="14" t="s">
        <v>84</v>
      </c>
      <c r="D65" s="15">
        <v>43738</v>
      </c>
      <c r="E65" s="14" t="s">
        <v>86</v>
      </c>
      <c r="F65" s="920"/>
      <c r="G65" s="920"/>
      <c r="H65" s="924"/>
      <c r="I65" s="924"/>
      <c r="J65" s="921"/>
      <c r="K65" s="921"/>
      <c r="L65" s="925"/>
    </row>
    <row r="66" spans="1:12" s="1" customFormat="1" ht="24" customHeight="1" x14ac:dyDescent="0.15">
      <c r="A66" s="918">
        <v>11</v>
      </c>
      <c r="B66" s="9" t="s">
        <v>22</v>
      </c>
      <c r="C66" s="13" t="s">
        <v>23</v>
      </c>
      <c r="D66" s="13" t="s">
        <v>24</v>
      </c>
      <c r="E66" s="13" t="s">
        <v>25</v>
      </c>
      <c r="F66" s="919" t="s">
        <v>17</v>
      </c>
      <c r="G66" s="919"/>
      <c r="H66" s="920"/>
      <c r="I66" s="920"/>
      <c r="J66" s="920"/>
      <c r="K66" s="920"/>
      <c r="L66" s="920"/>
    </row>
    <row r="67" spans="1:12" s="1" customFormat="1" ht="26.25" customHeight="1" x14ac:dyDescent="0.15">
      <c r="A67" s="918"/>
      <c r="B67" s="921" t="s">
        <v>81</v>
      </c>
      <c r="C67" s="922" t="s">
        <v>82</v>
      </c>
      <c r="D67" s="923">
        <v>43730</v>
      </c>
      <c r="E67" s="921" t="s">
        <v>83</v>
      </c>
      <c r="F67" s="921" t="s">
        <v>87</v>
      </c>
      <c r="G67" s="921"/>
      <c r="H67" s="924" t="s">
        <v>30</v>
      </c>
      <c r="I67" s="924"/>
      <c r="J67" s="14" t="s">
        <v>31</v>
      </c>
      <c r="K67" s="14" t="s">
        <v>32</v>
      </c>
      <c r="L67" s="16">
        <v>568</v>
      </c>
    </row>
    <row r="68" spans="1:12" s="1" customFormat="1" ht="409.2" customHeight="1" x14ac:dyDescent="0.15">
      <c r="A68" s="918"/>
      <c r="B68" s="921"/>
      <c r="C68" s="922"/>
      <c r="D68" s="923"/>
      <c r="E68" s="921"/>
      <c r="F68" s="921"/>
      <c r="G68" s="921"/>
      <c r="H68" s="924" t="s">
        <v>33</v>
      </c>
      <c r="I68" s="924"/>
      <c r="J68" s="921" t="s">
        <v>31</v>
      </c>
      <c r="K68" s="921" t="s">
        <v>32</v>
      </c>
      <c r="L68" s="925">
        <v>889.73</v>
      </c>
    </row>
    <row r="69" spans="1:12" s="1" customFormat="1" ht="50.85" customHeight="1" x14ac:dyDescent="0.15">
      <c r="A69" s="918"/>
      <c r="B69" s="921"/>
      <c r="C69" s="922"/>
      <c r="D69" s="923"/>
      <c r="E69" s="921"/>
      <c r="F69" s="921"/>
      <c r="G69" s="921"/>
      <c r="H69" s="924"/>
      <c r="I69" s="924"/>
      <c r="J69" s="921"/>
      <c r="K69" s="921"/>
      <c r="L69" s="925"/>
    </row>
    <row r="70" spans="1:12" s="1" customFormat="1" ht="24" customHeight="1" x14ac:dyDescent="0.15">
      <c r="A70" s="918"/>
      <c r="B70" s="9" t="s">
        <v>34</v>
      </c>
      <c r="C70" s="13" t="s">
        <v>35</v>
      </c>
      <c r="D70" s="13" t="s">
        <v>36</v>
      </c>
      <c r="E70" s="13" t="s">
        <v>37</v>
      </c>
      <c r="F70" s="920"/>
      <c r="G70" s="920"/>
      <c r="H70" s="924" t="s">
        <v>38</v>
      </c>
      <c r="I70" s="924"/>
      <c r="J70" s="921" t="s">
        <v>31</v>
      </c>
      <c r="K70" s="921" t="s">
        <v>32</v>
      </c>
      <c r="L70" s="925">
        <v>140</v>
      </c>
    </row>
    <row r="71" spans="1:12" s="1" customFormat="1" ht="34.5" customHeight="1" x14ac:dyDescent="0.15">
      <c r="A71" s="918"/>
      <c r="B71" s="14" t="s">
        <v>85</v>
      </c>
      <c r="C71" s="14" t="s">
        <v>87</v>
      </c>
      <c r="D71" s="15">
        <v>43738</v>
      </c>
      <c r="E71" s="14" t="s">
        <v>86</v>
      </c>
      <c r="F71" s="920"/>
      <c r="G71" s="920"/>
      <c r="H71" s="924"/>
      <c r="I71" s="924"/>
      <c r="J71" s="921"/>
      <c r="K71" s="921"/>
      <c r="L71" s="925"/>
    </row>
    <row r="72" spans="1:12" s="1" customFormat="1" ht="24" customHeight="1" x14ac:dyDescent="0.15">
      <c r="A72" s="918">
        <v>12</v>
      </c>
      <c r="B72" s="9" t="s">
        <v>22</v>
      </c>
      <c r="C72" s="13" t="s">
        <v>23</v>
      </c>
      <c r="D72" s="13" t="s">
        <v>24</v>
      </c>
      <c r="E72" s="13" t="s">
        <v>25</v>
      </c>
      <c r="F72" s="919" t="s">
        <v>17</v>
      </c>
      <c r="G72" s="919"/>
      <c r="H72" s="920"/>
      <c r="I72" s="920"/>
      <c r="J72" s="920"/>
      <c r="K72" s="920"/>
      <c r="L72" s="920"/>
    </row>
    <row r="73" spans="1:12" s="1" customFormat="1" ht="26.25" customHeight="1" x14ac:dyDescent="0.15">
      <c r="A73" s="918"/>
      <c r="B73" s="921" t="s">
        <v>88</v>
      </c>
      <c r="C73" s="922" t="s">
        <v>89</v>
      </c>
      <c r="D73" s="923">
        <v>43567</v>
      </c>
      <c r="E73" s="921" t="s">
        <v>90</v>
      </c>
      <c r="F73" s="921" t="s">
        <v>91</v>
      </c>
      <c r="G73" s="921"/>
      <c r="H73" s="924" t="s">
        <v>30</v>
      </c>
      <c r="I73" s="924"/>
      <c r="J73" s="14" t="s">
        <v>31</v>
      </c>
      <c r="K73" s="14" t="s">
        <v>32</v>
      </c>
      <c r="L73" s="16">
        <v>218.17</v>
      </c>
    </row>
    <row r="74" spans="1:12" s="1" customFormat="1" ht="396.75" customHeight="1" x14ac:dyDescent="0.15">
      <c r="A74" s="918"/>
      <c r="B74" s="921"/>
      <c r="C74" s="922"/>
      <c r="D74" s="923"/>
      <c r="E74" s="921"/>
      <c r="F74" s="921"/>
      <c r="G74" s="921"/>
      <c r="H74" s="924" t="s">
        <v>33</v>
      </c>
      <c r="I74" s="924"/>
      <c r="J74" s="14" t="s">
        <v>31</v>
      </c>
      <c r="K74" s="14" t="s">
        <v>32</v>
      </c>
      <c r="L74" s="16">
        <v>406.6</v>
      </c>
    </row>
    <row r="75" spans="1:12" s="1" customFormat="1" ht="24" customHeight="1" x14ac:dyDescent="0.15">
      <c r="A75" s="918"/>
      <c r="B75" s="9" t="s">
        <v>34</v>
      </c>
      <c r="C75" s="13" t="s">
        <v>35</v>
      </c>
      <c r="D75" s="13" t="s">
        <v>36</v>
      </c>
      <c r="E75" s="13" t="s">
        <v>37</v>
      </c>
      <c r="F75" s="920"/>
      <c r="G75" s="920"/>
      <c r="H75" s="924" t="s">
        <v>38</v>
      </c>
      <c r="I75" s="924"/>
      <c r="J75" s="921" t="s">
        <v>31</v>
      </c>
      <c r="K75" s="921" t="s">
        <v>32</v>
      </c>
      <c r="L75" s="925">
        <v>75</v>
      </c>
    </row>
    <row r="76" spans="1:12" s="1" customFormat="1" ht="24" customHeight="1" x14ac:dyDescent="0.15">
      <c r="A76" s="918"/>
      <c r="B76" s="14" t="s">
        <v>39</v>
      </c>
      <c r="C76" s="14" t="s">
        <v>91</v>
      </c>
      <c r="D76" s="15">
        <v>43568</v>
      </c>
      <c r="E76" s="14" t="s">
        <v>92</v>
      </c>
      <c r="F76" s="920"/>
      <c r="G76" s="920"/>
      <c r="H76" s="924"/>
      <c r="I76" s="924"/>
      <c r="J76" s="921"/>
      <c r="K76" s="921"/>
      <c r="L76" s="925"/>
    </row>
    <row r="77" spans="1:12" s="1" customFormat="1" ht="24" customHeight="1" x14ac:dyDescent="0.15">
      <c r="A77" s="918">
        <v>13</v>
      </c>
      <c r="B77" s="9" t="s">
        <v>22</v>
      </c>
      <c r="C77" s="13" t="s">
        <v>23</v>
      </c>
      <c r="D77" s="13" t="s">
        <v>24</v>
      </c>
      <c r="E77" s="13" t="s">
        <v>25</v>
      </c>
      <c r="F77" s="919" t="s">
        <v>17</v>
      </c>
      <c r="G77" s="919"/>
      <c r="H77" s="920"/>
      <c r="I77" s="920"/>
      <c r="J77" s="920"/>
      <c r="K77" s="920"/>
      <c r="L77" s="920"/>
    </row>
    <row r="78" spans="1:12" s="1" customFormat="1" ht="26.25" customHeight="1" x14ac:dyDescent="0.15">
      <c r="A78" s="918"/>
      <c r="B78" s="921" t="s">
        <v>93</v>
      </c>
      <c r="C78" s="922" t="s">
        <v>94</v>
      </c>
      <c r="D78" s="923">
        <v>43594</v>
      </c>
      <c r="E78" s="921" t="s">
        <v>95</v>
      </c>
      <c r="F78" s="921" t="s">
        <v>96</v>
      </c>
      <c r="G78" s="921"/>
      <c r="H78" s="924" t="s">
        <v>30</v>
      </c>
      <c r="I78" s="924"/>
      <c r="J78" s="14" t="s">
        <v>31</v>
      </c>
      <c r="K78" s="14" t="s">
        <v>32</v>
      </c>
      <c r="L78" s="16">
        <v>522</v>
      </c>
    </row>
    <row r="79" spans="1:12" s="1" customFormat="1" ht="407.25" customHeight="1" x14ac:dyDescent="0.15">
      <c r="A79" s="918"/>
      <c r="B79" s="921"/>
      <c r="C79" s="922"/>
      <c r="D79" s="923"/>
      <c r="E79" s="921"/>
      <c r="F79" s="921"/>
      <c r="G79" s="921"/>
      <c r="H79" s="924" t="s">
        <v>33</v>
      </c>
      <c r="I79" s="924"/>
      <c r="J79" s="14" t="s">
        <v>31</v>
      </c>
      <c r="K79" s="14" t="s">
        <v>31</v>
      </c>
      <c r="L79" s="16">
        <v>0</v>
      </c>
    </row>
    <row r="80" spans="1:12" s="1" customFormat="1" ht="24" customHeight="1" x14ac:dyDescent="0.15">
      <c r="A80" s="918"/>
      <c r="B80" s="9" t="s">
        <v>34</v>
      </c>
      <c r="C80" s="13" t="s">
        <v>35</v>
      </c>
      <c r="D80" s="13" t="s">
        <v>36</v>
      </c>
      <c r="E80" s="13" t="s">
        <v>37</v>
      </c>
      <c r="F80" s="920"/>
      <c r="G80" s="920"/>
      <c r="H80" s="924" t="s">
        <v>38</v>
      </c>
      <c r="I80" s="924"/>
      <c r="J80" s="921" t="s">
        <v>31</v>
      </c>
      <c r="K80" s="921" t="s">
        <v>32</v>
      </c>
      <c r="L80" s="925">
        <v>395</v>
      </c>
    </row>
    <row r="81" spans="1:12" s="1" customFormat="1" ht="24" customHeight="1" x14ac:dyDescent="0.15">
      <c r="A81" s="918"/>
      <c r="B81" s="14" t="s">
        <v>31</v>
      </c>
      <c r="C81" s="14" t="s">
        <v>96</v>
      </c>
      <c r="D81" s="15">
        <v>43598</v>
      </c>
      <c r="E81" s="14" t="s">
        <v>97</v>
      </c>
      <c r="F81" s="920"/>
      <c r="G81" s="920"/>
      <c r="H81" s="924"/>
      <c r="I81" s="924"/>
      <c r="J81" s="921"/>
      <c r="K81" s="921"/>
      <c r="L81" s="925"/>
    </row>
    <row r="82" spans="1:12" s="1" customFormat="1" ht="24" customHeight="1" x14ac:dyDescent="0.15">
      <c r="A82" s="918">
        <v>14</v>
      </c>
      <c r="B82" s="9" t="s">
        <v>22</v>
      </c>
      <c r="C82" s="13" t="s">
        <v>23</v>
      </c>
      <c r="D82" s="13" t="s">
        <v>24</v>
      </c>
      <c r="E82" s="13" t="s">
        <v>25</v>
      </c>
      <c r="F82" s="919" t="s">
        <v>17</v>
      </c>
      <c r="G82" s="919"/>
      <c r="H82" s="920"/>
      <c r="I82" s="920"/>
      <c r="J82" s="920"/>
      <c r="K82" s="920"/>
      <c r="L82" s="920"/>
    </row>
    <row r="83" spans="1:12" s="1" customFormat="1" ht="26.25" customHeight="1" x14ac:dyDescent="0.15">
      <c r="A83" s="918"/>
      <c r="B83" s="921" t="s">
        <v>98</v>
      </c>
      <c r="C83" s="922" t="s">
        <v>99</v>
      </c>
      <c r="D83" s="923">
        <v>43594</v>
      </c>
      <c r="E83" s="921" t="s">
        <v>95</v>
      </c>
      <c r="F83" s="921" t="s">
        <v>96</v>
      </c>
      <c r="G83" s="921"/>
      <c r="H83" s="924" t="s">
        <v>30</v>
      </c>
      <c r="I83" s="924"/>
      <c r="J83" s="14" t="s">
        <v>31</v>
      </c>
      <c r="K83" s="14" t="s">
        <v>32</v>
      </c>
      <c r="L83" s="16">
        <v>258.23</v>
      </c>
    </row>
    <row r="84" spans="1:12" s="1" customFormat="1" ht="386.25" customHeight="1" x14ac:dyDescent="0.15">
      <c r="A84" s="918"/>
      <c r="B84" s="921"/>
      <c r="C84" s="922"/>
      <c r="D84" s="923"/>
      <c r="E84" s="921"/>
      <c r="F84" s="921"/>
      <c r="G84" s="921"/>
      <c r="H84" s="924" t="s">
        <v>33</v>
      </c>
      <c r="I84" s="924"/>
      <c r="J84" s="14" t="s">
        <v>31</v>
      </c>
      <c r="K84" s="14" t="s">
        <v>31</v>
      </c>
      <c r="L84" s="16">
        <v>0</v>
      </c>
    </row>
    <row r="85" spans="1:12" s="1" customFormat="1" ht="24" customHeight="1" x14ac:dyDescent="0.15">
      <c r="A85" s="918"/>
      <c r="B85" s="9" t="s">
        <v>34</v>
      </c>
      <c r="C85" s="13" t="s">
        <v>35</v>
      </c>
      <c r="D85" s="13" t="s">
        <v>36</v>
      </c>
      <c r="E85" s="13" t="s">
        <v>37</v>
      </c>
      <c r="F85" s="920"/>
      <c r="G85" s="920"/>
      <c r="H85" s="924" t="s">
        <v>38</v>
      </c>
      <c r="I85" s="924"/>
      <c r="J85" s="921" t="s">
        <v>31</v>
      </c>
      <c r="K85" s="921" t="s">
        <v>31</v>
      </c>
      <c r="L85" s="925">
        <v>0</v>
      </c>
    </row>
    <row r="86" spans="1:12" s="1" customFormat="1" ht="24" customHeight="1" x14ac:dyDescent="0.15">
      <c r="A86" s="918"/>
      <c r="B86" s="14" t="s">
        <v>31</v>
      </c>
      <c r="C86" s="14" t="s">
        <v>96</v>
      </c>
      <c r="D86" s="15">
        <v>43599</v>
      </c>
      <c r="E86" s="14" t="s">
        <v>100</v>
      </c>
      <c r="F86" s="920"/>
      <c r="G86" s="920"/>
      <c r="H86" s="924"/>
      <c r="I86" s="924"/>
      <c r="J86" s="921"/>
      <c r="K86" s="921"/>
      <c r="L86" s="925"/>
    </row>
    <row r="87" spans="1:12" s="1" customFormat="1" ht="24" customHeight="1" x14ac:dyDescent="0.15">
      <c r="A87" s="918">
        <v>15</v>
      </c>
      <c r="B87" s="9" t="s">
        <v>22</v>
      </c>
      <c r="C87" s="13" t="s">
        <v>23</v>
      </c>
      <c r="D87" s="13" t="s">
        <v>24</v>
      </c>
      <c r="E87" s="13" t="s">
        <v>25</v>
      </c>
      <c r="F87" s="919" t="s">
        <v>17</v>
      </c>
      <c r="G87" s="919"/>
      <c r="H87" s="920"/>
      <c r="I87" s="920"/>
      <c r="J87" s="920"/>
      <c r="K87" s="920"/>
      <c r="L87" s="920"/>
    </row>
    <row r="88" spans="1:12" s="1" customFormat="1" ht="26.25" customHeight="1" x14ac:dyDescent="0.15">
      <c r="A88" s="918"/>
      <c r="B88" s="921" t="s">
        <v>101</v>
      </c>
      <c r="C88" s="922" t="s">
        <v>102</v>
      </c>
      <c r="D88" s="923">
        <v>43599</v>
      </c>
      <c r="E88" s="921" t="s">
        <v>103</v>
      </c>
      <c r="F88" s="921" t="s">
        <v>104</v>
      </c>
      <c r="G88" s="921"/>
      <c r="H88" s="924" t="s">
        <v>30</v>
      </c>
      <c r="I88" s="924"/>
      <c r="J88" s="14" t="s">
        <v>31</v>
      </c>
      <c r="K88" s="14" t="s">
        <v>32</v>
      </c>
      <c r="L88" s="16">
        <v>1157.1200000000001</v>
      </c>
    </row>
    <row r="89" spans="1:12" s="1" customFormat="1" ht="409.2" customHeight="1" x14ac:dyDescent="0.15">
      <c r="A89" s="918"/>
      <c r="B89" s="921"/>
      <c r="C89" s="922"/>
      <c r="D89" s="923"/>
      <c r="E89" s="921"/>
      <c r="F89" s="921"/>
      <c r="G89" s="921"/>
      <c r="H89" s="924" t="s">
        <v>33</v>
      </c>
      <c r="I89" s="924"/>
      <c r="J89" s="921" t="s">
        <v>31</v>
      </c>
      <c r="K89" s="921" t="s">
        <v>32</v>
      </c>
      <c r="L89" s="925">
        <v>516.9</v>
      </c>
    </row>
    <row r="90" spans="1:12" s="1" customFormat="1" ht="187.35" customHeight="1" x14ac:dyDescent="0.15">
      <c r="A90" s="918"/>
      <c r="B90" s="921"/>
      <c r="C90" s="922"/>
      <c r="D90" s="923"/>
      <c r="E90" s="921"/>
      <c r="F90" s="921"/>
      <c r="G90" s="921"/>
      <c r="H90" s="924"/>
      <c r="I90" s="924"/>
      <c r="J90" s="921"/>
      <c r="K90" s="921"/>
      <c r="L90" s="925"/>
    </row>
    <row r="91" spans="1:12" s="1" customFormat="1" ht="24" customHeight="1" x14ac:dyDescent="0.15">
      <c r="A91" s="918"/>
      <c r="B91" s="9" t="s">
        <v>34</v>
      </c>
      <c r="C91" s="13" t="s">
        <v>35</v>
      </c>
      <c r="D91" s="13" t="s">
        <v>36</v>
      </c>
      <c r="E91" s="13" t="s">
        <v>37</v>
      </c>
      <c r="F91" s="920"/>
      <c r="G91" s="920"/>
      <c r="H91" s="924" t="s">
        <v>38</v>
      </c>
      <c r="I91" s="924"/>
      <c r="J91" s="921" t="s">
        <v>31</v>
      </c>
      <c r="K91" s="921" t="s">
        <v>32</v>
      </c>
      <c r="L91" s="925">
        <v>374.07</v>
      </c>
    </row>
    <row r="92" spans="1:12" s="1" customFormat="1" ht="24" customHeight="1" x14ac:dyDescent="0.15">
      <c r="A92" s="918"/>
      <c r="B92" s="14" t="s">
        <v>105</v>
      </c>
      <c r="C92" s="14" t="s">
        <v>104</v>
      </c>
      <c r="D92" s="15">
        <v>43604</v>
      </c>
      <c r="E92" s="14" t="s">
        <v>106</v>
      </c>
      <c r="F92" s="920"/>
      <c r="G92" s="920"/>
      <c r="H92" s="924"/>
      <c r="I92" s="924"/>
      <c r="J92" s="921"/>
      <c r="K92" s="921"/>
      <c r="L92" s="925"/>
    </row>
    <row r="93" spans="1:12" s="1" customFormat="1" ht="24" customHeight="1" x14ac:dyDescent="0.15">
      <c r="A93" s="918">
        <v>16</v>
      </c>
      <c r="B93" s="9" t="s">
        <v>22</v>
      </c>
      <c r="C93" s="13" t="s">
        <v>23</v>
      </c>
      <c r="D93" s="13" t="s">
        <v>24</v>
      </c>
      <c r="E93" s="13" t="s">
        <v>25</v>
      </c>
      <c r="F93" s="919" t="s">
        <v>17</v>
      </c>
      <c r="G93" s="919"/>
      <c r="H93" s="920"/>
      <c r="I93" s="920"/>
      <c r="J93" s="920"/>
      <c r="K93" s="920"/>
      <c r="L93" s="920"/>
    </row>
    <row r="94" spans="1:12" s="1" customFormat="1" ht="26.25" customHeight="1" x14ac:dyDescent="0.15">
      <c r="A94" s="918"/>
      <c r="B94" s="921" t="s">
        <v>107</v>
      </c>
      <c r="C94" s="922" t="s">
        <v>108</v>
      </c>
      <c r="D94" s="923">
        <v>43571</v>
      </c>
      <c r="E94" s="921" t="s">
        <v>109</v>
      </c>
      <c r="F94" s="921" t="s">
        <v>110</v>
      </c>
      <c r="G94" s="921"/>
      <c r="H94" s="924" t="s">
        <v>30</v>
      </c>
      <c r="I94" s="924"/>
      <c r="J94" s="14" t="s">
        <v>31</v>
      </c>
      <c r="K94" s="14" t="s">
        <v>32</v>
      </c>
      <c r="L94" s="16">
        <v>252</v>
      </c>
    </row>
    <row r="95" spans="1:12" s="1" customFormat="1" ht="270.75" customHeight="1" x14ac:dyDescent="0.15">
      <c r="A95" s="918"/>
      <c r="B95" s="921"/>
      <c r="C95" s="922"/>
      <c r="D95" s="923"/>
      <c r="E95" s="921"/>
      <c r="F95" s="921"/>
      <c r="G95" s="921"/>
      <c r="H95" s="924" t="s">
        <v>33</v>
      </c>
      <c r="I95" s="924"/>
      <c r="J95" s="14" t="s">
        <v>31</v>
      </c>
      <c r="K95" s="14" t="s">
        <v>32</v>
      </c>
      <c r="L95" s="16">
        <v>574.23</v>
      </c>
    </row>
    <row r="96" spans="1:12" s="1" customFormat="1" ht="24" customHeight="1" x14ac:dyDescent="0.15">
      <c r="A96" s="918"/>
      <c r="B96" s="9" t="s">
        <v>34</v>
      </c>
      <c r="C96" s="13" t="s">
        <v>35</v>
      </c>
      <c r="D96" s="13" t="s">
        <v>36</v>
      </c>
      <c r="E96" s="13" t="s">
        <v>37</v>
      </c>
      <c r="F96" s="920"/>
      <c r="G96" s="920"/>
      <c r="H96" s="924" t="s">
        <v>38</v>
      </c>
      <c r="I96" s="924"/>
      <c r="J96" s="921" t="s">
        <v>31</v>
      </c>
      <c r="K96" s="921" t="s">
        <v>32</v>
      </c>
      <c r="L96" s="925">
        <v>35</v>
      </c>
    </row>
    <row r="97" spans="1:12" s="1" customFormat="1" ht="34.5" customHeight="1" x14ac:dyDescent="0.15">
      <c r="A97" s="918"/>
      <c r="B97" s="14" t="s">
        <v>111</v>
      </c>
      <c r="C97" s="14" t="s">
        <v>110</v>
      </c>
      <c r="D97" s="15">
        <v>43573</v>
      </c>
      <c r="E97" s="14" t="s">
        <v>112</v>
      </c>
      <c r="F97" s="920"/>
      <c r="G97" s="920"/>
      <c r="H97" s="924"/>
      <c r="I97" s="924"/>
      <c r="J97" s="921"/>
      <c r="K97" s="921"/>
      <c r="L97" s="925"/>
    </row>
    <row r="98" spans="1:12" s="1" customFormat="1" ht="24" customHeight="1" x14ac:dyDescent="0.15">
      <c r="A98" s="918">
        <v>17</v>
      </c>
      <c r="B98" s="9" t="s">
        <v>22</v>
      </c>
      <c r="C98" s="13" t="s">
        <v>23</v>
      </c>
      <c r="D98" s="13" t="s">
        <v>24</v>
      </c>
      <c r="E98" s="13" t="s">
        <v>25</v>
      </c>
      <c r="F98" s="919" t="s">
        <v>17</v>
      </c>
      <c r="G98" s="919"/>
      <c r="H98" s="920"/>
      <c r="I98" s="920"/>
      <c r="J98" s="920"/>
      <c r="K98" s="920"/>
      <c r="L98" s="920"/>
    </row>
    <row r="99" spans="1:12" s="1" customFormat="1" ht="26.25" customHeight="1" x14ac:dyDescent="0.15">
      <c r="A99" s="918"/>
      <c r="B99" s="921" t="s">
        <v>113</v>
      </c>
      <c r="C99" s="922" t="s">
        <v>114</v>
      </c>
      <c r="D99" s="923">
        <v>43579</v>
      </c>
      <c r="E99" s="921" t="s">
        <v>115</v>
      </c>
      <c r="F99" s="921" t="s">
        <v>116</v>
      </c>
      <c r="G99" s="921"/>
      <c r="H99" s="924" t="s">
        <v>30</v>
      </c>
      <c r="I99" s="924"/>
      <c r="J99" s="14" t="s">
        <v>31</v>
      </c>
      <c r="K99" s="14" t="s">
        <v>32</v>
      </c>
      <c r="L99" s="16">
        <v>627</v>
      </c>
    </row>
    <row r="100" spans="1:12" s="1" customFormat="1" ht="155.25" customHeight="1" x14ac:dyDescent="0.15">
      <c r="A100" s="918"/>
      <c r="B100" s="921"/>
      <c r="C100" s="922"/>
      <c r="D100" s="923"/>
      <c r="E100" s="921"/>
      <c r="F100" s="921"/>
      <c r="G100" s="921"/>
      <c r="H100" s="924" t="s">
        <v>33</v>
      </c>
      <c r="I100" s="924"/>
      <c r="J100" s="14" t="s">
        <v>31</v>
      </c>
      <c r="K100" s="14" t="s">
        <v>32</v>
      </c>
      <c r="L100" s="16">
        <v>686.6</v>
      </c>
    </row>
    <row r="101" spans="1:12" s="1" customFormat="1" ht="24" customHeight="1" x14ac:dyDescent="0.15">
      <c r="A101" s="918"/>
      <c r="B101" s="9" t="s">
        <v>34</v>
      </c>
      <c r="C101" s="13" t="s">
        <v>35</v>
      </c>
      <c r="D101" s="13" t="s">
        <v>36</v>
      </c>
      <c r="E101" s="13" t="s">
        <v>37</v>
      </c>
      <c r="F101" s="920"/>
      <c r="G101" s="920"/>
      <c r="H101" s="924" t="s">
        <v>38</v>
      </c>
      <c r="I101" s="924"/>
      <c r="J101" s="921" t="s">
        <v>31</v>
      </c>
      <c r="K101" s="921" t="s">
        <v>32</v>
      </c>
      <c r="L101" s="925">
        <v>10</v>
      </c>
    </row>
    <row r="102" spans="1:12" s="1" customFormat="1" ht="24" customHeight="1" x14ac:dyDescent="0.15">
      <c r="A102" s="918"/>
      <c r="B102" s="14" t="s">
        <v>39</v>
      </c>
      <c r="C102" s="14" t="s">
        <v>116</v>
      </c>
      <c r="D102" s="15">
        <v>43581</v>
      </c>
      <c r="E102" s="14" t="s">
        <v>117</v>
      </c>
      <c r="F102" s="920"/>
      <c r="G102" s="920"/>
      <c r="H102" s="924"/>
      <c r="I102" s="924"/>
      <c r="J102" s="921"/>
      <c r="K102" s="921"/>
      <c r="L102" s="925"/>
    </row>
    <row r="103" spans="1:12" s="1" customFormat="1" ht="24" customHeight="1" x14ac:dyDescent="0.15">
      <c r="A103" s="918">
        <v>18</v>
      </c>
      <c r="B103" s="9" t="s">
        <v>22</v>
      </c>
      <c r="C103" s="13" t="s">
        <v>23</v>
      </c>
      <c r="D103" s="13" t="s">
        <v>24</v>
      </c>
      <c r="E103" s="13" t="s">
        <v>25</v>
      </c>
      <c r="F103" s="919" t="s">
        <v>17</v>
      </c>
      <c r="G103" s="919"/>
      <c r="H103" s="920"/>
      <c r="I103" s="920"/>
      <c r="J103" s="920"/>
      <c r="K103" s="920"/>
      <c r="L103" s="920"/>
    </row>
    <row r="104" spans="1:12" s="1" customFormat="1" ht="26.25" customHeight="1" x14ac:dyDescent="0.15">
      <c r="A104" s="918"/>
      <c r="B104" s="921" t="s">
        <v>113</v>
      </c>
      <c r="C104" s="922" t="s">
        <v>118</v>
      </c>
      <c r="D104" s="923">
        <v>43612</v>
      </c>
      <c r="E104" s="921" t="s">
        <v>119</v>
      </c>
      <c r="F104" s="921" t="s">
        <v>120</v>
      </c>
      <c r="G104" s="921"/>
      <c r="H104" s="924" t="s">
        <v>30</v>
      </c>
      <c r="I104" s="924"/>
      <c r="J104" s="14" t="s">
        <v>31</v>
      </c>
      <c r="K104" s="14" t="s">
        <v>32</v>
      </c>
      <c r="L104" s="16">
        <v>1227</v>
      </c>
    </row>
    <row r="105" spans="1:12" s="1" customFormat="1" ht="197.25" customHeight="1" x14ac:dyDescent="0.15">
      <c r="A105" s="918"/>
      <c r="B105" s="921"/>
      <c r="C105" s="922"/>
      <c r="D105" s="923"/>
      <c r="E105" s="921"/>
      <c r="F105" s="921"/>
      <c r="G105" s="921"/>
      <c r="H105" s="924" t="s">
        <v>33</v>
      </c>
      <c r="I105" s="924"/>
      <c r="J105" s="14" t="s">
        <v>31</v>
      </c>
      <c r="K105" s="14" t="s">
        <v>32</v>
      </c>
      <c r="L105" s="16">
        <v>12170</v>
      </c>
    </row>
    <row r="106" spans="1:12" s="1" customFormat="1" ht="24" customHeight="1" x14ac:dyDescent="0.15">
      <c r="A106" s="918"/>
      <c r="B106" s="9" t="s">
        <v>34</v>
      </c>
      <c r="C106" s="13" t="s">
        <v>35</v>
      </c>
      <c r="D106" s="13" t="s">
        <v>36</v>
      </c>
      <c r="E106" s="13" t="s">
        <v>37</v>
      </c>
      <c r="F106" s="920"/>
      <c r="G106" s="920"/>
      <c r="H106" s="924" t="s">
        <v>38</v>
      </c>
      <c r="I106" s="924"/>
      <c r="J106" s="921" t="s">
        <v>31</v>
      </c>
      <c r="K106" s="921" t="s">
        <v>31</v>
      </c>
      <c r="L106" s="925">
        <v>0</v>
      </c>
    </row>
    <row r="107" spans="1:12" s="1" customFormat="1" ht="24" customHeight="1" x14ac:dyDescent="0.15">
      <c r="A107" s="918"/>
      <c r="B107" s="14" t="s">
        <v>39</v>
      </c>
      <c r="C107" s="14" t="s">
        <v>120</v>
      </c>
      <c r="D107" s="15">
        <v>43617</v>
      </c>
      <c r="E107" s="14" t="s">
        <v>121</v>
      </c>
      <c r="F107" s="920"/>
      <c r="G107" s="920"/>
      <c r="H107" s="924"/>
      <c r="I107" s="924"/>
      <c r="J107" s="921"/>
      <c r="K107" s="921"/>
      <c r="L107" s="925"/>
    </row>
    <row r="108" spans="1:12" s="1" customFormat="1" ht="24" customHeight="1" x14ac:dyDescent="0.15">
      <c r="A108" s="918">
        <v>19</v>
      </c>
      <c r="B108" s="9" t="s">
        <v>22</v>
      </c>
      <c r="C108" s="13" t="s">
        <v>23</v>
      </c>
      <c r="D108" s="13" t="s">
        <v>24</v>
      </c>
      <c r="E108" s="13" t="s">
        <v>25</v>
      </c>
      <c r="F108" s="919" t="s">
        <v>17</v>
      </c>
      <c r="G108" s="919"/>
      <c r="H108" s="920"/>
      <c r="I108" s="920"/>
      <c r="J108" s="920"/>
      <c r="K108" s="920"/>
      <c r="L108" s="920"/>
    </row>
    <row r="109" spans="1:12" s="1" customFormat="1" ht="26.25" customHeight="1" x14ac:dyDescent="0.15">
      <c r="A109" s="918"/>
      <c r="B109" s="921" t="s">
        <v>113</v>
      </c>
      <c r="C109" s="922" t="s">
        <v>122</v>
      </c>
      <c r="D109" s="923">
        <v>43678</v>
      </c>
      <c r="E109" s="921" t="s">
        <v>123</v>
      </c>
      <c r="F109" s="921" t="s">
        <v>124</v>
      </c>
      <c r="G109" s="921"/>
      <c r="H109" s="924" t="s">
        <v>30</v>
      </c>
      <c r="I109" s="924"/>
      <c r="J109" s="14" t="s">
        <v>31</v>
      </c>
      <c r="K109" s="14" t="s">
        <v>32</v>
      </c>
      <c r="L109" s="16">
        <v>426.13</v>
      </c>
    </row>
    <row r="110" spans="1:12" s="1" customFormat="1" ht="281.25" customHeight="1" x14ac:dyDescent="0.15">
      <c r="A110" s="918"/>
      <c r="B110" s="921"/>
      <c r="C110" s="922"/>
      <c r="D110" s="923"/>
      <c r="E110" s="921"/>
      <c r="F110" s="921"/>
      <c r="G110" s="921"/>
      <c r="H110" s="924" t="s">
        <v>33</v>
      </c>
      <c r="I110" s="924"/>
      <c r="J110" s="14" t="s">
        <v>31</v>
      </c>
      <c r="K110" s="14" t="s">
        <v>32</v>
      </c>
      <c r="L110" s="16">
        <v>308.60000000000002</v>
      </c>
    </row>
    <row r="111" spans="1:12" s="1" customFormat="1" ht="24" customHeight="1" x14ac:dyDescent="0.15">
      <c r="A111" s="918"/>
      <c r="B111" s="9" t="s">
        <v>34</v>
      </c>
      <c r="C111" s="13" t="s">
        <v>35</v>
      </c>
      <c r="D111" s="13" t="s">
        <v>36</v>
      </c>
      <c r="E111" s="13" t="s">
        <v>37</v>
      </c>
      <c r="F111" s="920"/>
      <c r="G111" s="920"/>
      <c r="H111" s="924" t="s">
        <v>38</v>
      </c>
      <c r="I111" s="924"/>
      <c r="J111" s="921" t="s">
        <v>31</v>
      </c>
      <c r="K111" s="921" t="s">
        <v>32</v>
      </c>
      <c r="L111" s="925">
        <v>186</v>
      </c>
    </row>
    <row r="112" spans="1:12" s="1" customFormat="1" ht="24" customHeight="1" x14ac:dyDescent="0.15">
      <c r="A112" s="918"/>
      <c r="B112" s="14" t="s">
        <v>39</v>
      </c>
      <c r="C112" s="14" t="s">
        <v>124</v>
      </c>
      <c r="D112" s="15">
        <v>43679</v>
      </c>
      <c r="E112" s="14" t="s">
        <v>125</v>
      </c>
      <c r="F112" s="920"/>
      <c r="G112" s="920"/>
      <c r="H112" s="924"/>
      <c r="I112" s="924"/>
      <c r="J112" s="921"/>
      <c r="K112" s="921"/>
      <c r="L112" s="925"/>
    </row>
    <row r="113" spans="1:12" s="1" customFormat="1" ht="24" customHeight="1" x14ac:dyDescent="0.15">
      <c r="A113" s="918">
        <v>20</v>
      </c>
      <c r="B113" s="9" t="s">
        <v>22</v>
      </c>
      <c r="C113" s="13" t="s">
        <v>23</v>
      </c>
      <c r="D113" s="13" t="s">
        <v>24</v>
      </c>
      <c r="E113" s="13" t="s">
        <v>25</v>
      </c>
      <c r="F113" s="919" t="s">
        <v>17</v>
      </c>
      <c r="G113" s="919"/>
      <c r="H113" s="920"/>
      <c r="I113" s="920"/>
      <c r="J113" s="920"/>
      <c r="K113" s="920"/>
      <c r="L113" s="920"/>
    </row>
    <row r="114" spans="1:12" s="1" customFormat="1" ht="26.25" customHeight="1" x14ac:dyDescent="0.15">
      <c r="A114" s="918"/>
      <c r="B114" s="921" t="s">
        <v>113</v>
      </c>
      <c r="C114" s="922" t="s">
        <v>126</v>
      </c>
      <c r="D114" s="923">
        <v>43716</v>
      </c>
      <c r="E114" s="921" t="s">
        <v>43</v>
      </c>
      <c r="F114" s="921" t="s">
        <v>127</v>
      </c>
      <c r="G114" s="921"/>
      <c r="H114" s="924" t="s">
        <v>30</v>
      </c>
      <c r="I114" s="924"/>
      <c r="J114" s="14" t="s">
        <v>31</v>
      </c>
      <c r="K114" s="14" t="s">
        <v>32</v>
      </c>
      <c r="L114" s="16">
        <v>671</v>
      </c>
    </row>
    <row r="115" spans="1:12" s="1" customFormat="1" ht="134.25" customHeight="1" x14ac:dyDescent="0.15">
      <c r="A115" s="918"/>
      <c r="B115" s="921"/>
      <c r="C115" s="922"/>
      <c r="D115" s="923"/>
      <c r="E115" s="921"/>
      <c r="F115" s="921"/>
      <c r="G115" s="921"/>
      <c r="H115" s="924" t="s">
        <v>33</v>
      </c>
      <c r="I115" s="924"/>
      <c r="J115" s="14" t="s">
        <v>31</v>
      </c>
      <c r="K115" s="14" t="s">
        <v>32</v>
      </c>
      <c r="L115" s="16">
        <v>525.95000000000005</v>
      </c>
    </row>
    <row r="116" spans="1:12" s="1" customFormat="1" ht="24" customHeight="1" x14ac:dyDescent="0.15">
      <c r="A116" s="918"/>
      <c r="B116" s="9" t="s">
        <v>34</v>
      </c>
      <c r="C116" s="13" t="s">
        <v>35</v>
      </c>
      <c r="D116" s="13" t="s">
        <v>36</v>
      </c>
      <c r="E116" s="13" t="s">
        <v>37</v>
      </c>
      <c r="F116" s="920"/>
      <c r="G116" s="920"/>
      <c r="H116" s="924" t="s">
        <v>38</v>
      </c>
      <c r="I116" s="924"/>
      <c r="J116" s="921" t="s">
        <v>31</v>
      </c>
      <c r="K116" s="921" t="s">
        <v>31</v>
      </c>
      <c r="L116" s="925">
        <v>0</v>
      </c>
    </row>
    <row r="117" spans="1:12" s="1" customFormat="1" ht="24" customHeight="1" x14ac:dyDescent="0.15">
      <c r="A117" s="918"/>
      <c r="B117" s="14" t="s">
        <v>39</v>
      </c>
      <c r="C117" s="14" t="s">
        <v>127</v>
      </c>
      <c r="D117" s="15">
        <v>43719</v>
      </c>
      <c r="E117" s="14" t="s">
        <v>128</v>
      </c>
      <c r="F117" s="920"/>
      <c r="G117" s="920"/>
      <c r="H117" s="924"/>
      <c r="I117" s="924"/>
      <c r="J117" s="921"/>
      <c r="K117" s="921"/>
      <c r="L117" s="925"/>
    </row>
    <row r="118" spans="1:12" s="1" customFormat="1" ht="24" customHeight="1" x14ac:dyDescent="0.15">
      <c r="A118" s="918">
        <v>21</v>
      </c>
      <c r="B118" s="9" t="s">
        <v>22</v>
      </c>
      <c r="C118" s="13" t="s">
        <v>23</v>
      </c>
      <c r="D118" s="13" t="s">
        <v>24</v>
      </c>
      <c r="E118" s="13" t="s">
        <v>25</v>
      </c>
      <c r="F118" s="919" t="s">
        <v>17</v>
      </c>
      <c r="G118" s="919"/>
      <c r="H118" s="920"/>
      <c r="I118" s="920"/>
      <c r="J118" s="920"/>
      <c r="K118" s="920"/>
      <c r="L118" s="920"/>
    </row>
    <row r="119" spans="1:12" s="1" customFormat="1" ht="26.25" customHeight="1" x14ac:dyDescent="0.15">
      <c r="A119" s="918"/>
      <c r="B119" s="921" t="s">
        <v>113</v>
      </c>
      <c r="C119" s="922" t="s">
        <v>129</v>
      </c>
      <c r="D119" s="923">
        <v>43720</v>
      </c>
      <c r="E119" s="921" t="s">
        <v>28</v>
      </c>
      <c r="F119" s="921" t="s">
        <v>130</v>
      </c>
      <c r="G119" s="921"/>
      <c r="H119" s="924" t="s">
        <v>30</v>
      </c>
      <c r="I119" s="924"/>
      <c r="J119" s="14" t="s">
        <v>31</v>
      </c>
      <c r="K119" s="14" t="s">
        <v>32</v>
      </c>
      <c r="L119" s="16">
        <v>795</v>
      </c>
    </row>
    <row r="120" spans="1:12" s="1" customFormat="1" ht="409.2" customHeight="1" x14ac:dyDescent="0.15">
      <c r="A120" s="918"/>
      <c r="B120" s="921"/>
      <c r="C120" s="922"/>
      <c r="D120" s="923"/>
      <c r="E120" s="921"/>
      <c r="F120" s="921"/>
      <c r="G120" s="921"/>
      <c r="H120" s="924" t="s">
        <v>33</v>
      </c>
      <c r="I120" s="924"/>
      <c r="J120" s="921" t="s">
        <v>31</v>
      </c>
      <c r="K120" s="921" t="s">
        <v>31</v>
      </c>
      <c r="L120" s="925">
        <v>0</v>
      </c>
    </row>
    <row r="121" spans="1:12" s="1" customFormat="1" ht="103.35" customHeight="1" x14ac:dyDescent="0.15">
      <c r="A121" s="918"/>
      <c r="B121" s="921"/>
      <c r="C121" s="922"/>
      <c r="D121" s="923"/>
      <c r="E121" s="921"/>
      <c r="F121" s="921"/>
      <c r="G121" s="921"/>
      <c r="H121" s="924"/>
      <c r="I121" s="924"/>
      <c r="J121" s="921"/>
      <c r="K121" s="921"/>
      <c r="L121" s="925"/>
    </row>
    <row r="122" spans="1:12" s="1" customFormat="1" ht="24" customHeight="1" x14ac:dyDescent="0.15">
      <c r="A122" s="918"/>
      <c r="B122" s="9" t="s">
        <v>34</v>
      </c>
      <c r="C122" s="13" t="s">
        <v>35</v>
      </c>
      <c r="D122" s="13" t="s">
        <v>36</v>
      </c>
      <c r="E122" s="13" t="s">
        <v>37</v>
      </c>
      <c r="F122" s="920"/>
      <c r="G122" s="920"/>
      <c r="H122" s="924" t="s">
        <v>38</v>
      </c>
      <c r="I122" s="924"/>
      <c r="J122" s="921" t="s">
        <v>31</v>
      </c>
      <c r="K122" s="921" t="s">
        <v>31</v>
      </c>
      <c r="L122" s="925">
        <v>0</v>
      </c>
    </row>
    <row r="123" spans="1:12" s="1" customFormat="1" ht="24" customHeight="1" x14ac:dyDescent="0.15">
      <c r="A123" s="918"/>
      <c r="B123" s="14" t="s">
        <v>39</v>
      </c>
      <c r="C123" s="14" t="s">
        <v>130</v>
      </c>
      <c r="D123" s="15">
        <v>43730</v>
      </c>
      <c r="E123" s="14" t="s">
        <v>131</v>
      </c>
      <c r="F123" s="920"/>
      <c r="G123" s="920"/>
      <c r="H123" s="924"/>
      <c r="I123" s="924"/>
      <c r="J123" s="921"/>
      <c r="K123" s="921"/>
      <c r="L123" s="925"/>
    </row>
    <row r="124" spans="1:12" s="1" customFormat="1" ht="24" customHeight="1" x14ac:dyDescent="0.15">
      <c r="A124" s="918">
        <v>22</v>
      </c>
      <c r="B124" s="9" t="s">
        <v>22</v>
      </c>
      <c r="C124" s="13" t="s">
        <v>23</v>
      </c>
      <c r="D124" s="13" t="s">
        <v>24</v>
      </c>
      <c r="E124" s="13" t="s">
        <v>25</v>
      </c>
      <c r="F124" s="919" t="s">
        <v>17</v>
      </c>
      <c r="G124" s="919"/>
      <c r="H124" s="920"/>
      <c r="I124" s="920"/>
      <c r="J124" s="920"/>
      <c r="K124" s="920"/>
      <c r="L124" s="920"/>
    </row>
    <row r="125" spans="1:12" s="1" customFormat="1" ht="26.25" customHeight="1" x14ac:dyDescent="0.15">
      <c r="A125" s="918"/>
      <c r="B125" s="921" t="s">
        <v>132</v>
      </c>
      <c r="C125" s="922" t="s">
        <v>133</v>
      </c>
      <c r="D125" s="923">
        <v>43594</v>
      </c>
      <c r="E125" s="921" t="s">
        <v>95</v>
      </c>
      <c r="F125" s="921" t="s">
        <v>96</v>
      </c>
      <c r="G125" s="921"/>
      <c r="H125" s="924" t="s">
        <v>30</v>
      </c>
      <c r="I125" s="924"/>
      <c r="J125" s="14" t="s">
        <v>31</v>
      </c>
      <c r="K125" s="14" t="s">
        <v>31</v>
      </c>
      <c r="L125" s="16">
        <v>0</v>
      </c>
    </row>
    <row r="126" spans="1:12" s="1" customFormat="1" ht="409.2" customHeight="1" x14ac:dyDescent="0.15">
      <c r="A126" s="918"/>
      <c r="B126" s="921"/>
      <c r="C126" s="922"/>
      <c r="D126" s="923"/>
      <c r="E126" s="921"/>
      <c r="F126" s="921"/>
      <c r="G126" s="921"/>
      <c r="H126" s="924" t="s">
        <v>33</v>
      </c>
      <c r="I126" s="924"/>
      <c r="J126" s="921" t="s">
        <v>31</v>
      </c>
      <c r="K126" s="921" t="s">
        <v>31</v>
      </c>
      <c r="L126" s="925">
        <v>0</v>
      </c>
    </row>
    <row r="127" spans="1:12" s="1" customFormat="1" ht="113.85" customHeight="1" x14ac:dyDescent="0.15">
      <c r="A127" s="918"/>
      <c r="B127" s="921"/>
      <c r="C127" s="922"/>
      <c r="D127" s="923"/>
      <c r="E127" s="921"/>
      <c r="F127" s="921"/>
      <c r="G127" s="921"/>
      <c r="H127" s="924"/>
      <c r="I127" s="924"/>
      <c r="J127" s="921"/>
      <c r="K127" s="921"/>
      <c r="L127" s="925"/>
    </row>
    <row r="128" spans="1:12" s="1" customFormat="1" ht="24" customHeight="1" x14ac:dyDescent="0.15">
      <c r="A128" s="918"/>
      <c r="B128" s="9" t="s">
        <v>34</v>
      </c>
      <c r="C128" s="13" t="s">
        <v>35</v>
      </c>
      <c r="D128" s="13" t="s">
        <v>36</v>
      </c>
      <c r="E128" s="13" t="s">
        <v>37</v>
      </c>
      <c r="F128" s="920"/>
      <c r="G128" s="920"/>
      <c r="H128" s="924" t="s">
        <v>38</v>
      </c>
      <c r="I128" s="924"/>
      <c r="J128" s="921" t="s">
        <v>31</v>
      </c>
      <c r="K128" s="921" t="s">
        <v>32</v>
      </c>
      <c r="L128" s="925">
        <v>395</v>
      </c>
    </row>
    <row r="129" spans="1:12" s="1" customFormat="1" ht="24" customHeight="1" x14ac:dyDescent="0.15">
      <c r="A129" s="918"/>
      <c r="B129" s="14" t="s">
        <v>39</v>
      </c>
      <c r="C129" s="14" t="s">
        <v>96</v>
      </c>
      <c r="D129" s="15">
        <v>43598</v>
      </c>
      <c r="E129" s="14" t="s">
        <v>97</v>
      </c>
      <c r="F129" s="920"/>
      <c r="G129" s="920"/>
      <c r="H129" s="924"/>
      <c r="I129" s="924"/>
      <c r="J129" s="921"/>
      <c r="K129" s="921"/>
      <c r="L129" s="925"/>
    </row>
    <row r="130" spans="1:12" s="1" customFormat="1" ht="24" customHeight="1" x14ac:dyDescent="0.15">
      <c r="A130" s="918">
        <v>23</v>
      </c>
      <c r="B130" s="9" t="s">
        <v>22</v>
      </c>
      <c r="C130" s="13" t="s">
        <v>23</v>
      </c>
      <c r="D130" s="13" t="s">
        <v>24</v>
      </c>
      <c r="E130" s="13" t="s">
        <v>25</v>
      </c>
      <c r="F130" s="919" t="s">
        <v>17</v>
      </c>
      <c r="G130" s="919"/>
      <c r="H130" s="920"/>
      <c r="I130" s="920"/>
      <c r="J130" s="920"/>
      <c r="K130" s="920"/>
      <c r="L130" s="920"/>
    </row>
    <row r="131" spans="1:12" s="1" customFormat="1" ht="26.25" customHeight="1" x14ac:dyDescent="0.15">
      <c r="A131" s="918"/>
      <c r="B131" s="921" t="s">
        <v>134</v>
      </c>
      <c r="C131" s="922" t="s">
        <v>135</v>
      </c>
      <c r="D131" s="923">
        <v>43566</v>
      </c>
      <c r="E131" s="921" t="s">
        <v>136</v>
      </c>
      <c r="F131" s="921" t="s">
        <v>137</v>
      </c>
      <c r="G131" s="921"/>
      <c r="H131" s="924" t="s">
        <v>30</v>
      </c>
      <c r="I131" s="924"/>
      <c r="J131" s="14" t="s">
        <v>31</v>
      </c>
      <c r="K131" s="14" t="s">
        <v>32</v>
      </c>
      <c r="L131" s="16">
        <v>299.20999999999998</v>
      </c>
    </row>
    <row r="132" spans="1:12" s="1" customFormat="1" ht="409.2" customHeight="1" x14ac:dyDescent="0.15">
      <c r="A132" s="918"/>
      <c r="B132" s="921"/>
      <c r="C132" s="922"/>
      <c r="D132" s="923"/>
      <c r="E132" s="921"/>
      <c r="F132" s="921"/>
      <c r="G132" s="921"/>
      <c r="H132" s="924" t="s">
        <v>33</v>
      </c>
      <c r="I132" s="924"/>
      <c r="J132" s="921" t="s">
        <v>31</v>
      </c>
      <c r="K132" s="921" t="s">
        <v>32</v>
      </c>
      <c r="L132" s="925">
        <v>125</v>
      </c>
    </row>
    <row r="133" spans="1:12" s="1" customFormat="1" ht="176.85" customHeight="1" x14ac:dyDescent="0.15">
      <c r="A133" s="918"/>
      <c r="B133" s="921"/>
      <c r="C133" s="922"/>
      <c r="D133" s="923"/>
      <c r="E133" s="921"/>
      <c r="F133" s="921"/>
      <c r="G133" s="921"/>
      <c r="H133" s="924"/>
      <c r="I133" s="924"/>
      <c r="J133" s="921"/>
      <c r="K133" s="921"/>
      <c r="L133" s="925"/>
    </row>
    <row r="134" spans="1:12" s="1" customFormat="1" ht="24" customHeight="1" x14ac:dyDescent="0.15">
      <c r="A134" s="918"/>
      <c r="B134" s="9" t="s">
        <v>34</v>
      </c>
      <c r="C134" s="13" t="s">
        <v>35</v>
      </c>
      <c r="D134" s="13" t="s">
        <v>36</v>
      </c>
      <c r="E134" s="13" t="s">
        <v>37</v>
      </c>
      <c r="F134" s="920"/>
      <c r="G134" s="920"/>
      <c r="H134" s="924" t="s">
        <v>38</v>
      </c>
      <c r="I134" s="924"/>
      <c r="J134" s="921" t="s">
        <v>31</v>
      </c>
      <c r="K134" s="921" t="s">
        <v>32</v>
      </c>
      <c r="L134" s="925">
        <v>100</v>
      </c>
    </row>
    <row r="135" spans="1:12" s="1" customFormat="1" ht="24" customHeight="1" x14ac:dyDescent="0.15">
      <c r="A135" s="918"/>
      <c r="B135" s="14" t="s">
        <v>55</v>
      </c>
      <c r="C135" s="14" t="s">
        <v>137</v>
      </c>
      <c r="D135" s="15">
        <v>43567</v>
      </c>
      <c r="E135" s="14" t="s">
        <v>138</v>
      </c>
      <c r="F135" s="920"/>
      <c r="G135" s="920"/>
      <c r="H135" s="924"/>
      <c r="I135" s="924"/>
      <c r="J135" s="921"/>
      <c r="K135" s="921"/>
      <c r="L135" s="925"/>
    </row>
    <row r="136" spans="1:12" s="1" customFormat="1" ht="24" customHeight="1" x14ac:dyDescent="0.15">
      <c r="A136" s="918">
        <v>24</v>
      </c>
      <c r="B136" s="9" t="s">
        <v>22</v>
      </c>
      <c r="C136" s="13" t="s">
        <v>23</v>
      </c>
      <c r="D136" s="13" t="s">
        <v>24</v>
      </c>
      <c r="E136" s="13" t="s">
        <v>25</v>
      </c>
      <c r="F136" s="919" t="s">
        <v>17</v>
      </c>
      <c r="G136" s="919"/>
      <c r="H136" s="920"/>
      <c r="I136" s="920"/>
      <c r="J136" s="920"/>
      <c r="K136" s="920"/>
      <c r="L136" s="920"/>
    </row>
    <row r="137" spans="1:12" s="1" customFormat="1" ht="26.25" customHeight="1" x14ac:dyDescent="0.15">
      <c r="A137" s="918"/>
      <c r="B137" s="921" t="s">
        <v>139</v>
      </c>
      <c r="C137" s="922" t="s">
        <v>140</v>
      </c>
      <c r="D137" s="923">
        <v>43584</v>
      </c>
      <c r="E137" s="921" t="s">
        <v>43</v>
      </c>
      <c r="F137" s="921" t="s">
        <v>71</v>
      </c>
      <c r="G137" s="921"/>
      <c r="H137" s="924" t="s">
        <v>30</v>
      </c>
      <c r="I137" s="924"/>
      <c r="J137" s="14" t="s">
        <v>31</v>
      </c>
      <c r="K137" s="14" t="s">
        <v>32</v>
      </c>
      <c r="L137" s="16">
        <v>897</v>
      </c>
    </row>
    <row r="138" spans="1:12" s="1" customFormat="1" ht="386.25" customHeight="1" x14ac:dyDescent="0.15">
      <c r="A138" s="918"/>
      <c r="B138" s="921"/>
      <c r="C138" s="922"/>
      <c r="D138" s="923"/>
      <c r="E138" s="921"/>
      <c r="F138" s="921"/>
      <c r="G138" s="921"/>
      <c r="H138" s="924" t="s">
        <v>33</v>
      </c>
      <c r="I138" s="924"/>
      <c r="J138" s="14" t="s">
        <v>31</v>
      </c>
      <c r="K138" s="14" t="s">
        <v>32</v>
      </c>
      <c r="L138" s="16">
        <v>640.37</v>
      </c>
    </row>
    <row r="139" spans="1:12" s="1" customFormat="1" ht="24" customHeight="1" x14ac:dyDescent="0.15">
      <c r="A139" s="918"/>
      <c r="B139" s="9" t="s">
        <v>34</v>
      </c>
      <c r="C139" s="13" t="s">
        <v>35</v>
      </c>
      <c r="D139" s="13" t="s">
        <v>36</v>
      </c>
      <c r="E139" s="13" t="s">
        <v>37</v>
      </c>
      <c r="F139" s="920"/>
      <c r="G139" s="920"/>
      <c r="H139" s="924" t="s">
        <v>38</v>
      </c>
      <c r="I139" s="924"/>
      <c r="J139" s="921" t="s">
        <v>31</v>
      </c>
      <c r="K139" s="921" t="s">
        <v>32</v>
      </c>
      <c r="L139" s="925">
        <v>48</v>
      </c>
    </row>
    <row r="140" spans="1:12" s="1" customFormat="1" ht="24" customHeight="1" x14ac:dyDescent="0.15">
      <c r="A140" s="918"/>
      <c r="B140" s="14" t="s">
        <v>141</v>
      </c>
      <c r="C140" s="14" t="s">
        <v>71</v>
      </c>
      <c r="D140" s="15">
        <v>43588</v>
      </c>
      <c r="E140" s="14" t="s">
        <v>142</v>
      </c>
      <c r="F140" s="920"/>
      <c r="G140" s="920"/>
      <c r="H140" s="924"/>
      <c r="I140" s="924"/>
      <c r="J140" s="921"/>
      <c r="K140" s="921"/>
      <c r="L140" s="925"/>
    </row>
    <row r="141" spans="1:12" s="1" customFormat="1" ht="24" customHeight="1" x14ac:dyDescent="0.15">
      <c r="A141" s="918">
        <v>25</v>
      </c>
      <c r="B141" s="9" t="s">
        <v>22</v>
      </c>
      <c r="C141" s="13" t="s">
        <v>23</v>
      </c>
      <c r="D141" s="13" t="s">
        <v>24</v>
      </c>
      <c r="E141" s="13" t="s">
        <v>25</v>
      </c>
      <c r="F141" s="919" t="s">
        <v>17</v>
      </c>
      <c r="G141" s="919"/>
      <c r="H141" s="920"/>
      <c r="I141" s="920"/>
      <c r="J141" s="920"/>
      <c r="K141" s="920"/>
      <c r="L141" s="920"/>
    </row>
    <row r="142" spans="1:12" s="1" customFormat="1" ht="26.25" customHeight="1" x14ac:dyDescent="0.15">
      <c r="A142" s="918"/>
      <c r="B142" s="921" t="s">
        <v>143</v>
      </c>
      <c r="C142" s="922" t="s">
        <v>144</v>
      </c>
      <c r="D142" s="923">
        <v>43607</v>
      </c>
      <c r="E142" s="921" t="s">
        <v>145</v>
      </c>
      <c r="F142" s="921" t="s">
        <v>146</v>
      </c>
      <c r="G142" s="921"/>
      <c r="H142" s="924" t="s">
        <v>30</v>
      </c>
      <c r="I142" s="924"/>
      <c r="J142" s="14" t="s">
        <v>31</v>
      </c>
      <c r="K142" s="14" t="s">
        <v>32</v>
      </c>
      <c r="L142" s="16">
        <v>263.5</v>
      </c>
    </row>
    <row r="143" spans="1:12" s="1" customFormat="1" ht="409.2" customHeight="1" x14ac:dyDescent="0.15">
      <c r="A143" s="918"/>
      <c r="B143" s="921"/>
      <c r="C143" s="922"/>
      <c r="D143" s="923"/>
      <c r="E143" s="921"/>
      <c r="F143" s="921"/>
      <c r="G143" s="921"/>
      <c r="H143" s="924" t="s">
        <v>33</v>
      </c>
      <c r="I143" s="924"/>
      <c r="J143" s="921" t="s">
        <v>31</v>
      </c>
      <c r="K143" s="921" t="s">
        <v>32</v>
      </c>
      <c r="L143" s="925">
        <v>361</v>
      </c>
    </row>
    <row r="144" spans="1:12" s="1" customFormat="1" ht="397.35" customHeight="1" x14ac:dyDescent="0.15">
      <c r="A144" s="918"/>
      <c r="B144" s="921"/>
      <c r="C144" s="922"/>
      <c r="D144" s="923"/>
      <c r="E144" s="921"/>
      <c r="F144" s="921"/>
      <c r="G144" s="921"/>
      <c r="H144" s="924"/>
      <c r="I144" s="924"/>
      <c r="J144" s="921"/>
      <c r="K144" s="921"/>
      <c r="L144" s="925"/>
    </row>
    <row r="145" spans="1:12" s="1" customFormat="1" ht="24" customHeight="1" x14ac:dyDescent="0.15">
      <c r="A145" s="918"/>
      <c r="B145" s="9" t="s">
        <v>34</v>
      </c>
      <c r="C145" s="13" t="s">
        <v>35</v>
      </c>
      <c r="D145" s="13" t="s">
        <v>36</v>
      </c>
      <c r="E145" s="13" t="s">
        <v>37</v>
      </c>
      <c r="F145" s="920"/>
      <c r="G145" s="920"/>
      <c r="H145" s="924" t="s">
        <v>38</v>
      </c>
      <c r="I145" s="924"/>
      <c r="J145" s="921" t="s">
        <v>31</v>
      </c>
      <c r="K145" s="921" t="s">
        <v>31</v>
      </c>
      <c r="L145" s="925">
        <v>0</v>
      </c>
    </row>
    <row r="146" spans="1:12" s="1" customFormat="1" ht="55.5" customHeight="1" x14ac:dyDescent="0.15">
      <c r="A146" s="918"/>
      <c r="B146" s="14" t="s">
        <v>147</v>
      </c>
      <c r="C146" s="14" t="s">
        <v>146</v>
      </c>
      <c r="D146" s="15">
        <v>43608</v>
      </c>
      <c r="E146" s="14" t="s">
        <v>148</v>
      </c>
      <c r="F146" s="920"/>
      <c r="G146" s="920"/>
      <c r="H146" s="924"/>
      <c r="I146" s="924"/>
      <c r="J146" s="921"/>
      <c r="K146" s="921"/>
      <c r="L146" s="925"/>
    </row>
    <row r="147" spans="1:12" s="1" customFormat="1" ht="24" customHeight="1" x14ac:dyDescent="0.15">
      <c r="A147" s="918">
        <v>26</v>
      </c>
      <c r="B147" s="9" t="s">
        <v>22</v>
      </c>
      <c r="C147" s="13" t="s">
        <v>23</v>
      </c>
      <c r="D147" s="13" t="s">
        <v>24</v>
      </c>
      <c r="E147" s="13" t="s">
        <v>25</v>
      </c>
      <c r="F147" s="919" t="s">
        <v>17</v>
      </c>
      <c r="G147" s="919"/>
      <c r="H147" s="920"/>
      <c r="I147" s="920"/>
      <c r="J147" s="920"/>
      <c r="K147" s="920"/>
      <c r="L147" s="920"/>
    </row>
    <row r="148" spans="1:12" s="1" customFormat="1" ht="26.25" customHeight="1" x14ac:dyDescent="0.15">
      <c r="A148" s="918"/>
      <c r="B148" s="921" t="s">
        <v>149</v>
      </c>
      <c r="C148" s="922" t="s">
        <v>150</v>
      </c>
      <c r="D148" s="923">
        <v>43558</v>
      </c>
      <c r="E148" s="921" t="s">
        <v>151</v>
      </c>
      <c r="F148" s="921" t="s">
        <v>152</v>
      </c>
      <c r="G148" s="921"/>
      <c r="H148" s="924" t="s">
        <v>30</v>
      </c>
      <c r="I148" s="924"/>
      <c r="J148" s="14" t="s">
        <v>31</v>
      </c>
      <c r="K148" s="14" t="s">
        <v>32</v>
      </c>
      <c r="L148" s="16">
        <v>531.63</v>
      </c>
    </row>
    <row r="149" spans="1:12" s="1" customFormat="1" ht="218.25" customHeight="1" x14ac:dyDescent="0.15">
      <c r="A149" s="918"/>
      <c r="B149" s="921"/>
      <c r="C149" s="922"/>
      <c r="D149" s="923"/>
      <c r="E149" s="921"/>
      <c r="F149" s="921"/>
      <c r="G149" s="921"/>
      <c r="H149" s="924" t="s">
        <v>33</v>
      </c>
      <c r="I149" s="924"/>
      <c r="J149" s="14" t="s">
        <v>31</v>
      </c>
      <c r="K149" s="14" t="s">
        <v>32</v>
      </c>
      <c r="L149" s="16">
        <v>646.6</v>
      </c>
    </row>
    <row r="150" spans="1:12" s="1" customFormat="1" ht="24" customHeight="1" x14ac:dyDescent="0.15">
      <c r="A150" s="918"/>
      <c r="B150" s="9" t="s">
        <v>34</v>
      </c>
      <c r="C150" s="13" t="s">
        <v>35</v>
      </c>
      <c r="D150" s="13" t="s">
        <v>36</v>
      </c>
      <c r="E150" s="13" t="s">
        <v>37</v>
      </c>
      <c r="F150" s="920"/>
      <c r="G150" s="920"/>
      <c r="H150" s="924" t="s">
        <v>38</v>
      </c>
      <c r="I150" s="924"/>
      <c r="J150" s="921" t="s">
        <v>31</v>
      </c>
      <c r="K150" s="921" t="s">
        <v>32</v>
      </c>
      <c r="L150" s="925">
        <v>33</v>
      </c>
    </row>
    <row r="151" spans="1:12" s="1" customFormat="1" ht="24" customHeight="1" x14ac:dyDescent="0.15">
      <c r="A151" s="918"/>
      <c r="B151" s="14" t="s">
        <v>61</v>
      </c>
      <c r="C151" s="14" t="s">
        <v>152</v>
      </c>
      <c r="D151" s="15">
        <v>43560</v>
      </c>
      <c r="E151" s="14" t="s">
        <v>153</v>
      </c>
      <c r="F151" s="920"/>
      <c r="G151" s="920"/>
      <c r="H151" s="924"/>
      <c r="I151" s="924"/>
      <c r="J151" s="921"/>
      <c r="K151" s="921"/>
      <c r="L151" s="925"/>
    </row>
    <row r="152" spans="1:12" s="1" customFormat="1" ht="24" customHeight="1" x14ac:dyDescent="0.15">
      <c r="A152" s="918">
        <v>27</v>
      </c>
      <c r="B152" s="9" t="s">
        <v>22</v>
      </c>
      <c r="C152" s="13" t="s">
        <v>23</v>
      </c>
      <c r="D152" s="13" t="s">
        <v>24</v>
      </c>
      <c r="E152" s="13" t="s">
        <v>25</v>
      </c>
      <c r="F152" s="919" t="s">
        <v>17</v>
      </c>
      <c r="G152" s="919"/>
      <c r="H152" s="920"/>
      <c r="I152" s="920"/>
      <c r="J152" s="920"/>
      <c r="K152" s="920"/>
      <c r="L152" s="920"/>
    </row>
    <row r="153" spans="1:12" s="1" customFormat="1" ht="26.25" customHeight="1" x14ac:dyDescent="0.15">
      <c r="A153" s="918"/>
      <c r="B153" s="921" t="s">
        <v>149</v>
      </c>
      <c r="C153" s="922" t="s">
        <v>154</v>
      </c>
      <c r="D153" s="923">
        <v>43670</v>
      </c>
      <c r="E153" s="921" t="s">
        <v>151</v>
      </c>
      <c r="F153" s="921" t="s">
        <v>155</v>
      </c>
      <c r="G153" s="921"/>
      <c r="H153" s="924" t="s">
        <v>30</v>
      </c>
      <c r="I153" s="924"/>
      <c r="J153" s="14" t="s">
        <v>31</v>
      </c>
      <c r="K153" s="14" t="s">
        <v>32</v>
      </c>
      <c r="L153" s="16">
        <v>733.94</v>
      </c>
    </row>
    <row r="154" spans="1:12" s="1" customFormat="1" ht="409.2" customHeight="1" x14ac:dyDescent="0.15">
      <c r="A154" s="918"/>
      <c r="B154" s="921"/>
      <c r="C154" s="922"/>
      <c r="D154" s="923"/>
      <c r="E154" s="921"/>
      <c r="F154" s="921"/>
      <c r="G154" s="921"/>
      <c r="H154" s="924" t="s">
        <v>33</v>
      </c>
      <c r="I154" s="924"/>
      <c r="J154" s="921" t="s">
        <v>31</v>
      </c>
      <c r="K154" s="921" t="s">
        <v>32</v>
      </c>
      <c r="L154" s="925">
        <v>672.6</v>
      </c>
    </row>
    <row r="155" spans="1:12" s="1" customFormat="1" ht="197.85" customHeight="1" x14ac:dyDescent="0.15">
      <c r="A155" s="918"/>
      <c r="B155" s="921"/>
      <c r="C155" s="922"/>
      <c r="D155" s="923"/>
      <c r="E155" s="921"/>
      <c r="F155" s="921"/>
      <c r="G155" s="921"/>
      <c r="H155" s="924"/>
      <c r="I155" s="924"/>
      <c r="J155" s="921"/>
      <c r="K155" s="921"/>
      <c r="L155" s="925"/>
    </row>
    <row r="156" spans="1:12" s="1" customFormat="1" ht="24" customHeight="1" x14ac:dyDescent="0.15">
      <c r="A156" s="918"/>
      <c r="B156" s="9" t="s">
        <v>34</v>
      </c>
      <c r="C156" s="13" t="s">
        <v>35</v>
      </c>
      <c r="D156" s="13" t="s">
        <v>36</v>
      </c>
      <c r="E156" s="13" t="s">
        <v>37</v>
      </c>
      <c r="F156" s="920"/>
      <c r="G156" s="920"/>
      <c r="H156" s="924" t="s">
        <v>38</v>
      </c>
      <c r="I156" s="924"/>
      <c r="J156" s="921" t="s">
        <v>31</v>
      </c>
      <c r="K156" s="921" t="s">
        <v>32</v>
      </c>
      <c r="L156" s="925">
        <v>29</v>
      </c>
    </row>
    <row r="157" spans="1:12" s="1" customFormat="1" ht="24" customHeight="1" x14ac:dyDescent="0.15">
      <c r="A157" s="918"/>
      <c r="B157" s="14" t="s">
        <v>61</v>
      </c>
      <c r="C157" s="14" t="s">
        <v>155</v>
      </c>
      <c r="D157" s="15">
        <v>43681</v>
      </c>
      <c r="E157" s="14" t="s">
        <v>156</v>
      </c>
      <c r="F157" s="920"/>
      <c r="G157" s="920"/>
      <c r="H157" s="924"/>
      <c r="I157" s="924"/>
      <c r="J157" s="921"/>
      <c r="K157" s="921"/>
      <c r="L157" s="925"/>
    </row>
    <row r="158" spans="1:12" s="1" customFormat="1" ht="24" customHeight="1" x14ac:dyDescent="0.15">
      <c r="A158" s="918">
        <v>28</v>
      </c>
      <c r="B158" s="9" t="s">
        <v>22</v>
      </c>
      <c r="C158" s="13" t="s">
        <v>23</v>
      </c>
      <c r="D158" s="13" t="s">
        <v>24</v>
      </c>
      <c r="E158" s="13" t="s">
        <v>25</v>
      </c>
      <c r="F158" s="919" t="s">
        <v>17</v>
      </c>
      <c r="G158" s="919"/>
      <c r="H158" s="920"/>
      <c r="I158" s="920"/>
      <c r="J158" s="920"/>
      <c r="K158" s="920"/>
      <c r="L158" s="920"/>
    </row>
    <row r="159" spans="1:12" s="1" customFormat="1" ht="26.25" customHeight="1" x14ac:dyDescent="0.15">
      <c r="A159" s="918"/>
      <c r="B159" s="921" t="s">
        <v>157</v>
      </c>
      <c r="C159" s="921" t="s">
        <v>158</v>
      </c>
      <c r="D159" s="923">
        <v>43611</v>
      </c>
      <c r="E159" s="921" t="s">
        <v>159</v>
      </c>
      <c r="F159" s="921" t="s">
        <v>160</v>
      </c>
      <c r="G159" s="921"/>
      <c r="H159" s="924" t="s">
        <v>30</v>
      </c>
      <c r="I159" s="924"/>
      <c r="J159" s="14" t="s">
        <v>31</v>
      </c>
      <c r="K159" s="14" t="s">
        <v>32</v>
      </c>
      <c r="L159" s="16">
        <v>700</v>
      </c>
    </row>
    <row r="160" spans="1:12" s="1" customFormat="1" ht="71.25" customHeight="1" x14ac:dyDescent="0.15">
      <c r="A160" s="918"/>
      <c r="B160" s="921"/>
      <c r="C160" s="921"/>
      <c r="D160" s="923"/>
      <c r="E160" s="921"/>
      <c r="F160" s="921"/>
      <c r="G160" s="921"/>
      <c r="H160" s="924" t="s">
        <v>33</v>
      </c>
      <c r="I160" s="924"/>
      <c r="J160" s="14" t="s">
        <v>31</v>
      </c>
      <c r="K160" s="14" t="s">
        <v>32</v>
      </c>
      <c r="L160" s="16">
        <v>490.25</v>
      </c>
    </row>
    <row r="161" spans="1:12" s="1" customFormat="1" ht="24" customHeight="1" x14ac:dyDescent="0.15">
      <c r="A161" s="918"/>
      <c r="B161" s="9" t="s">
        <v>34</v>
      </c>
      <c r="C161" s="13" t="s">
        <v>35</v>
      </c>
      <c r="D161" s="13" t="s">
        <v>36</v>
      </c>
      <c r="E161" s="13" t="s">
        <v>37</v>
      </c>
      <c r="F161" s="920"/>
      <c r="G161" s="920"/>
      <c r="H161" s="924" t="s">
        <v>38</v>
      </c>
      <c r="I161" s="924"/>
      <c r="J161" s="921" t="s">
        <v>31</v>
      </c>
      <c r="K161" s="921" t="s">
        <v>31</v>
      </c>
      <c r="L161" s="925">
        <v>0</v>
      </c>
    </row>
    <row r="162" spans="1:12" s="1" customFormat="1" ht="24" customHeight="1" x14ac:dyDescent="0.15">
      <c r="A162" s="918"/>
      <c r="B162" s="14" t="s">
        <v>61</v>
      </c>
      <c r="C162" s="14" t="s">
        <v>160</v>
      </c>
      <c r="D162" s="15">
        <v>43613</v>
      </c>
      <c r="E162" s="14" t="s">
        <v>161</v>
      </c>
      <c r="F162" s="920"/>
      <c r="G162" s="920"/>
      <c r="H162" s="924"/>
      <c r="I162" s="924"/>
      <c r="J162" s="921"/>
      <c r="K162" s="921"/>
      <c r="L162" s="925"/>
    </row>
    <row r="163" spans="1:12" s="1" customFormat="1" ht="24" customHeight="1" x14ac:dyDescent="0.15">
      <c r="A163" s="918">
        <v>29</v>
      </c>
      <c r="B163" s="9" t="s">
        <v>22</v>
      </c>
      <c r="C163" s="13" t="s">
        <v>23</v>
      </c>
      <c r="D163" s="13" t="s">
        <v>24</v>
      </c>
      <c r="E163" s="13" t="s">
        <v>25</v>
      </c>
      <c r="F163" s="919" t="s">
        <v>17</v>
      </c>
      <c r="G163" s="919"/>
      <c r="H163" s="920"/>
      <c r="I163" s="920"/>
      <c r="J163" s="920"/>
      <c r="K163" s="920"/>
      <c r="L163" s="920"/>
    </row>
    <row r="164" spans="1:12" s="1" customFormat="1" ht="26.25" customHeight="1" x14ac:dyDescent="0.15">
      <c r="A164" s="918"/>
      <c r="B164" s="921" t="s">
        <v>157</v>
      </c>
      <c r="C164" s="922" t="s">
        <v>162</v>
      </c>
      <c r="D164" s="923">
        <v>43719</v>
      </c>
      <c r="E164" s="921" t="s">
        <v>163</v>
      </c>
      <c r="F164" s="921" t="s">
        <v>164</v>
      </c>
      <c r="G164" s="921"/>
      <c r="H164" s="924" t="s">
        <v>30</v>
      </c>
      <c r="I164" s="924"/>
      <c r="J164" s="14" t="s">
        <v>31</v>
      </c>
      <c r="K164" s="14" t="s">
        <v>32</v>
      </c>
      <c r="L164" s="16">
        <v>383</v>
      </c>
    </row>
    <row r="165" spans="1:12" s="1" customFormat="1" ht="176.25" customHeight="1" x14ac:dyDescent="0.15">
      <c r="A165" s="918"/>
      <c r="B165" s="921"/>
      <c r="C165" s="922"/>
      <c r="D165" s="923"/>
      <c r="E165" s="921"/>
      <c r="F165" s="921"/>
      <c r="G165" s="921"/>
      <c r="H165" s="924" t="s">
        <v>33</v>
      </c>
      <c r="I165" s="924"/>
      <c r="J165" s="14" t="s">
        <v>31</v>
      </c>
      <c r="K165" s="14" t="s">
        <v>32</v>
      </c>
      <c r="L165" s="16">
        <v>279.85000000000002</v>
      </c>
    </row>
    <row r="166" spans="1:12" s="1" customFormat="1" ht="24" customHeight="1" x14ac:dyDescent="0.15">
      <c r="A166" s="918"/>
      <c r="B166" s="9" t="s">
        <v>34</v>
      </c>
      <c r="C166" s="13" t="s">
        <v>35</v>
      </c>
      <c r="D166" s="13" t="s">
        <v>36</v>
      </c>
      <c r="E166" s="13" t="s">
        <v>37</v>
      </c>
      <c r="F166" s="920"/>
      <c r="G166" s="920"/>
      <c r="H166" s="924" t="s">
        <v>38</v>
      </c>
      <c r="I166" s="924"/>
      <c r="J166" s="921" t="s">
        <v>31</v>
      </c>
      <c r="K166" s="921" t="s">
        <v>32</v>
      </c>
      <c r="L166" s="925">
        <v>128</v>
      </c>
    </row>
    <row r="167" spans="1:12" s="1" customFormat="1" ht="24" customHeight="1" x14ac:dyDescent="0.15">
      <c r="A167" s="918"/>
      <c r="B167" s="14" t="s">
        <v>61</v>
      </c>
      <c r="C167" s="14" t="s">
        <v>164</v>
      </c>
      <c r="D167" s="15">
        <v>43721</v>
      </c>
      <c r="E167" s="14" t="s">
        <v>165</v>
      </c>
      <c r="F167" s="920"/>
      <c r="G167" s="920"/>
      <c r="H167" s="924"/>
      <c r="I167" s="924"/>
      <c r="J167" s="921"/>
      <c r="K167" s="921"/>
      <c r="L167" s="925"/>
    </row>
    <row r="168" spans="1:12" s="1" customFormat="1" ht="24" customHeight="1" x14ac:dyDescent="0.15">
      <c r="A168" s="918">
        <v>30</v>
      </c>
      <c r="B168" s="9" t="s">
        <v>22</v>
      </c>
      <c r="C168" s="13" t="s">
        <v>23</v>
      </c>
      <c r="D168" s="13" t="s">
        <v>24</v>
      </c>
      <c r="E168" s="13" t="s">
        <v>25</v>
      </c>
      <c r="F168" s="919" t="s">
        <v>17</v>
      </c>
      <c r="G168" s="919"/>
      <c r="H168" s="920"/>
      <c r="I168" s="920"/>
      <c r="J168" s="920"/>
      <c r="K168" s="920"/>
      <c r="L168" s="920"/>
    </row>
    <row r="169" spans="1:12" s="1" customFormat="1" ht="26.25" customHeight="1" x14ac:dyDescent="0.15">
      <c r="A169" s="918"/>
      <c r="B169" s="921" t="s">
        <v>166</v>
      </c>
      <c r="C169" s="922" t="s">
        <v>167</v>
      </c>
      <c r="D169" s="923">
        <v>43572</v>
      </c>
      <c r="E169" s="921" t="s">
        <v>115</v>
      </c>
      <c r="F169" s="921" t="s">
        <v>168</v>
      </c>
      <c r="G169" s="921"/>
      <c r="H169" s="924" t="s">
        <v>30</v>
      </c>
      <c r="I169" s="924"/>
      <c r="J169" s="14" t="s">
        <v>31</v>
      </c>
      <c r="K169" s="14" t="s">
        <v>32</v>
      </c>
      <c r="L169" s="16">
        <v>462.36</v>
      </c>
    </row>
    <row r="170" spans="1:12" s="1" customFormat="1" ht="354.75" customHeight="1" x14ac:dyDescent="0.15">
      <c r="A170" s="918"/>
      <c r="B170" s="921"/>
      <c r="C170" s="922"/>
      <c r="D170" s="923"/>
      <c r="E170" s="921"/>
      <c r="F170" s="921"/>
      <c r="G170" s="921"/>
      <c r="H170" s="924" t="s">
        <v>33</v>
      </c>
      <c r="I170" s="924"/>
      <c r="J170" s="14" t="s">
        <v>31</v>
      </c>
      <c r="K170" s="14" t="s">
        <v>32</v>
      </c>
      <c r="L170" s="16">
        <v>786.61</v>
      </c>
    </row>
    <row r="171" spans="1:12" s="1" customFormat="1" ht="24" customHeight="1" x14ac:dyDescent="0.15">
      <c r="A171" s="918"/>
      <c r="B171" s="9" t="s">
        <v>34</v>
      </c>
      <c r="C171" s="13" t="s">
        <v>35</v>
      </c>
      <c r="D171" s="13" t="s">
        <v>36</v>
      </c>
      <c r="E171" s="13" t="s">
        <v>37</v>
      </c>
      <c r="F171" s="920"/>
      <c r="G171" s="920"/>
      <c r="H171" s="924" t="s">
        <v>38</v>
      </c>
      <c r="I171" s="924"/>
      <c r="J171" s="921" t="s">
        <v>31</v>
      </c>
      <c r="K171" s="921" t="s">
        <v>31</v>
      </c>
      <c r="L171" s="925">
        <v>0</v>
      </c>
    </row>
    <row r="172" spans="1:12" s="1" customFormat="1" ht="24" customHeight="1" x14ac:dyDescent="0.15">
      <c r="A172" s="918"/>
      <c r="B172" s="14" t="s">
        <v>169</v>
      </c>
      <c r="C172" s="14" t="s">
        <v>168</v>
      </c>
      <c r="D172" s="15">
        <v>43574</v>
      </c>
      <c r="E172" s="14" t="s">
        <v>170</v>
      </c>
      <c r="F172" s="920"/>
      <c r="G172" s="920"/>
      <c r="H172" s="924"/>
      <c r="I172" s="924"/>
      <c r="J172" s="921"/>
      <c r="K172" s="921"/>
      <c r="L172" s="925"/>
    </row>
    <row r="173" spans="1:12" s="1" customFormat="1" ht="24" customHeight="1" x14ac:dyDescent="0.15">
      <c r="A173" s="918">
        <v>31</v>
      </c>
      <c r="B173" s="9" t="s">
        <v>22</v>
      </c>
      <c r="C173" s="13" t="s">
        <v>23</v>
      </c>
      <c r="D173" s="13" t="s">
        <v>24</v>
      </c>
      <c r="E173" s="13" t="s">
        <v>25</v>
      </c>
      <c r="F173" s="919" t="s">
        <v>17</v>
      </c>
      <c r="G173" s="919"/>
      <c r="H173" s="920"/>
      <c r="I173" s="920"/>
      <c r="J173" s="920"/>
      <c r="K173" s="920"/>
      <c r="L173" s="920"/>
    </row>
    <row r="174" spans="1:12" s="1" customFormat="1" ht="26.25" customHeight="1" x14ac:dyDescent="0.15">
      <c r="A174" s="918"/>
      <c r="B174" s="921" t="s">
        <v>166</v>
      </c>
      <c r="C174" s="922" t="s">
        <v>171</v>
      </c>
      <c r="D174" s="923">
        <v>43588</v>
      </c>
      <c r="E174" s="921" t="s">
        <v>172</v>
      </c>
      <c r="F174" s="921" t="s">
        <v>173</v>
      </c>
      <c r="G174" s="921"/>
      <c r="H174" s="924" t="s">
        <v>30</v>
      </c>
      <c r="I174" s="924"/>
      <c r="J174" s="14" t="s">
        <v>31</v>
      </c>
      <c r="K174" s="14" t="s">
        <v>32</v>
      </c>
      <c r="L174" s="16">
        <v>299</v>
      </c>
    </row>
    <row r="175" spans="1:12" s="1" customFormat="1" ht="386.25" customHeight="1" x14ac:dyDescent="0.15">
      <c r="A175" s="918"/>
      <c r="B175" s="921"/>
      <c r="C175" s="922"/>
      <c r="D175" s="923"/>
      <c r="E175" s="921"/>
      <c r="F175" s="921"/>
      <c r="G175" s="921"/>
      <c r="H175" s="924" t="s">
        <v>33</v>
      </c>
      <c r="I175" s="924"/>
      <c r="J175" s="14" t="s">
        <v>31</v>
      </c>
      <c r="K175" s="14" t="s">
        <v>32</v>
      </c>
      <c r="L175" s="16">
        <v>625.6</v>
      </c>
    </row>
    <row r="176" spans="1:12" s="1" customFormat="1" ht="24" customHeight="1" x14ac:dyDescent="0.15">
      <c r="A176" s="918"/>
      <c r="B176" s="9" t="s">
        <v>34</v>
      </c>
      <c r="C176" s="13" t="s">
        <v>35</v>
      </c>
      <c r="D176" s="13" t="s">
        <v>36</v>
      </c>
      <c r="E176" s="13" t="s">
        <v>37</v>
      </c>
      <c r="F176" s="920"/>
      <c r="G176" s="920"/>
      <c r="H176" s="924" t="s">
        <v>38</v>
      </c>
      <c r="I176" s="924"/>
      <c r="J176" s="921" t="s">
        <v>31</v>
      </c>
      <c r="K176" s="921" t="s">
        <v>32</v>
      </c>
      <c r="L176" s="925">
        <v>565</v>
      </c>
    </row>
    <row r="177" spans="1:12" s="1" customFormat="1" ht="24" customHeight="1" x14ac:dyDescent="0.15">
      <c r="A177" s="918"/>
      <c r="B177" s="14" t="s">
        <v>169</v>
      </c>
      <c r="C177" s="14" t="s">
        <v>173</v>
      </c>
      <c r="D177" s="15">
        <v>43589</v>
      </c>
      <c r="E177" s="14" t="s">
        <v>174</v>
      </c>
      <c r="F177" s="920"/>
      <c r="G177" s="920"/>
      <c r="H177" s="924"/>
      <c r="I177" s="924"/>
      <c r="J177" s="921"/>
      <c r="K177" s="921"/>
      <c r="L177" s="925"/>
    </row>
    <row r="178" spans="1:12" s="1" customFormat="1" ht="24" customHeight="1" x14ac:dyDescent="0.15">
      <c r="A178" s="918">
        <v>32</v>
      </c>
      <c r="B178" s="9" t="s">
        <v>22</v>
      </c>
      <c r="C178" s="13" t="s">
        <v>23</v>
      </c>
      <c r="D178" s="13" t="s">
        <v>24</v>
      </c>
      <c r="E178" s="13" t="s">
        <v>25</v>
      </c>
      <c r="F178" s="919" t="s">
        <v>17</v>
      </c>
      <c r="G178" s="919"/>
      <c r="H178" s="920"/>
      <c r="I178" s="920"/>
      <c r="J178" s="920"/>
      <c r="K178" s="920"/>
      <c r="L178" s="920"/>
    </row>
    <row r="179" spans="1:12" s="1" customFormat="1" ht="26.25" customHeight="1" x14ac:dyDescent="0.15">
      <c r="A179" s="918"/>
      <c r="B179" s="921" t="s">
        <v>166</v>
      </c>
      <c r="C179" s="922" t="s">
        <v>175</v>
      </c>
      <c r="D179" s="923">
        <v>43621</v>
      </c>
      <c r="E179" s="921" t="s">
        <v>176</v>
      </c>
      <c r="F179" s="921" t="s">
        <v>177</v>
      </c>
      <c r="G179" s="921"/>
      <c r="H179" s="924" t="s">
        <v>30</v>
      </c>
      <c r="I179" s="924"/>
      <c r="J179" s="14" t="s">
        <v>31</v>
      </c>
      <c r="K179" s="14" t="s">
        <v>32</v>
      </c>
      <c r="L179" s="16">
        <v>886.37</v>
      </c>
    </row>
    <row r="180" spans="1:12" s="1" customFormat="1" ht="409.2" customHeight="1" x14ac:dyDescent="0.15">
      <c r="A180" s="918"/>
      <c r="B180" s="921"/>
      <c r="C180" s="922"/>
      <c r="D180" s="923"/>
      <c r="E180" s="921"/>
      <c r="F180" s="921"/>
      <c r="G180" s="921"/>
      <c r="H180" s="924" t="s">
        <v>33</v>
      </c>
      <c r="I180" s="924"/>
      <c r="J180" s="921" t="s">
        <v>31</v>
      </c>
      <c r="K180" s="921" t="s">
        <v>32</v>
      </c>
      <c r="L180" s="925">
        <v>238.59</v>
      </c>
    </row>
    <row r="181" spans="1:12" s="1" customFormat="1" ht="208.35" customHeight="1" x14ac:dyDescent="0.15">
      <c r="A181" s="918"/>
      <c r="B181" s="921"/>
      <c r="C181" s="922"/>
      <c r="D181" s="923"/>
      <c r="E181" s="921"/>
      <c r="F181" s="921"/>
      <c r="G181" s="921"/>
      <c r="H181" s="924"/>
      <c r="I181" s="924"/>
      <c r="J181" s="921"/>
      <c r="K181" s="921"/>
      <c r="L181" s="925"/>
    </row>
    <row r="182" spans="1:12" s="1" customFormat="1" ht="24" customHeight="1" x14ac:dyDescent="0.15">
      <c r="A182" s="918"/>
      <c r="B182" s="9" t="s">
        <v>34</v>
      </c>
      <c r="C182" s="13" t="s">
        <v>35</v>
      </c>
      <c r="D182" s="13" t="s">
        <v>36</v>
      </c>
      <c r="E182" s="13" t="s">
        <v>37</v>
      </c>
      <c r="F182" s="920"/>
      <c r="G182" s="920"/>
      <c r="H182" s="924" t="s">
        <v>38</v>
      </c>
      <c r="I182" s="924"/>
      <c r="J182" s="921" t="s">
        <v>31</v>
      </c>
      <c r="K182" s="921" t="s">
        <v>32</v>
      </c>
      <c r="L182" s="925">
        <v>120</v>
      </c>
    </row>
    <row r="183" spans="1:12" s="1" customFormat="1" ht="24" customHeight="1" x14ac:dyDescent="0.15">
      <c r="A183" s="918"/>
      <c r="B183" s="14" t="s">
        <v>169</v>
      </c>
      <c r="C183" s="14" t="s">
        <v>177</v>
      </c>
      <c r="D183" s="15">
        <v>43624</v>
      </c>
      <c r="E183" s="14" t="s">
        <v>178</v>
      </c>
      <c r="F183" s="920"/>
      <c r="G183" s="920"/>
      <c r="H183" s="924"/>
      <c r="I183" s="924"/>
      <c r="J183" s="921"/>
      <c r="K183" s="921"/>
      <c r="L183" s="925"/>
    </row>
    <row r="184" spans="1:12" s="1" customFormat="1" ht="24" customHeight="1" x14ac:dyDescent="0.15">
      <c r="A184" s="918">
        <v>33</v>
      </c>
      <c r="B184" s="9" t="s">
        <v>22</v>
      </c>
      <c r="C184" s="13" t="s">
        <v>23</v>
      </c>
      <c r="D184" s="13" t="s">
        <v>24</v>
      </c>
      <c r="E184" s="13" t="s">
        <v>25</v>
      </c>
      <c r="F184" s="919" t="s">
        <v>17</v>
      </c>
      <c r="G184" s="919"/>
      <c r="H184" s="920"/>
      <c r="I184" s="920"/>
      <c r="J184" s="920"/>
      <c r="K184" s="920"/>
      <c r="L184" s="920"/>
    </row>
    <row r="185" spans="1:12" s="1" customFormat="1" ht="26.25" customHeight="1" x14ac:dyDescent="0.15">
      <c r="A185" s="918"/>
      <c r="B185" s="921" t="s">
        <v>166</v>
      </c>
      <c r="C185" s="922" t="s">
        <v>179</v>
      </c>
      <c r="D185" s="923">
        <v>43637</v>
      </c>
      <c r="E185" s="921" t="s">
        <v>180</v>
      </c>
      <c r="F185" s="921" t="s">
        <v>168</v>
      </c>
      <c r="G185" s="921"/>
      <c r="H185" s="924" t="s">
        <v>30</v>
      </c>
      <c r="I185" s="924"/>
      <c r="J185" s="14" t="s">
        <v>31</v>
      </c>
      <c r="K185" s="14" t="s">
        <v>32</v>
      </c>
      <c r="L185" s="16">
        <v>1271.4000000000001</v>
      </c>
    </row>
    <row r="186" spans="1:12" s="1" customFormat="1" ht="409.2" customHeight="1" x14ac:dyDescent="0.15">
      <c r="A186" s="918"/>
      <c r="B186" s="921"/>
      <c r="C186" s="922"/>
      <c r="D186" s="923"/>
      <c r="E186" s="921"/>
      <c r="F186" s="921"/>
      <c r="G186" s="921"/>
      <c r="H186" s="924" t="s">
        <v>33</v>
      </c>
      <c r="I186" s="924"/>
      <c r="J186" s="921" t="s">
        <v>31</v>
      </c>
      <c r="K186" s="921" t="s">
        <v>31</v>
      </c>
      <c r="L186" s="925">
        <v>0</v>
      </c>
    </row>
    <row r="187" spans="1:12" s="1" customFormat="1" ht="250.35" customHeight="1" x14ac:dyDescent="0.15">
      <c r="A187" s="918"/>
      <c r="B187" s="921"/>
      <c r="C187" s="922"/>
      <c r="D187" s="923"/>
      <c r="E187" s="921"/>
      <c r="F187" s="921"/>
      <c r="G187" s="921"/>
      <c r="H187" s="924"/>
      <c r="I187" s="924"/>
      <c r="J187" s="921"/>
      <c r="K187" s="921"/>
      <c r="L187" s="925"/>
    </row>
    <row r="188" spans="1:12" s="1" customFormat="1" ht="24" customHeight="1" x14ac:dyDescent="0.15">
      <c r="A188" s="918"/>
      <c r="B188" s="9" t="s">
        <v>34</v>
      </c>
      <c r="C188" s="13" t="s">
        <v>35</v>
      </c>
      <c r="D188" s="13" t="s">
        <v>36</v>
      </c>
      <c r="E188" s="13" t="s">
        <v>37</v>
      </c>
      <c r="F188" s="920"/>
      <c r="G188" s="920"/>
      <c r="H188" s="924" t="s">
        <v>38</v>
      </c>
      <c r="I188" s="924"/>
      <c r="J188" s="921" t="s">
        <v>31</v>
      </c>
      <c r="K188" s="921" t="s">
        <v>31</v>
      </c>
      <c r="L188" s="925">
        <v>0</v>
      </c>
    </row>
    <row r="189" spans="1:12" s="1" customFormat="1" ht="24" customHeight="1" x14ac:dyDescent="0.15">
      <c r="A189" s="918"/>
      <c r="B189" s="14" t="s">
        <v>169</v>
      </c>
      <c r="C189" s="14" t="s">
        <v>168</v>
      </c>
      <c r="D189" s="15">
        <v>43641</v>
      </c>
      <c r="E189" s="14" t="s">
        <v>181</v>
      </c>
      <c r="F189" s="920"/>
      <c r="G189" s="920"/>
      <c r="H189" s="924"/>
      <c r="I189" s="924"/>
      <c r="J189" s="921"/>
      <c r="K189" s="921"/>
      <c r="L189" s="925"/>
    </row>
    <row r="190" spans="1:12" s="1" customFormat="1" ht="24" customHeight="1" x14ac:dyDescent="0.15">
      <c r="A190" s="918">
        <v>34</v>
      </c>
      <c r="B190" s="9" t="s">
        <v>22</v>
      </c>
      <c r="C190" s="13" t="s">
        <v>23</v>
      </c>
      <c r="D190" s="13" t="s">
        <v>24</v>
      </c>
      <c r="E190" s="13" t="s">
        <v>25</v>
      </c>
      <c r="F190" s="919" t="s">
        <v>17</v>
      </c>
      <c r="G190" s="919"/>
      <c r="H190" s="920"/>
      <c r="I190" s="920"/>
      <c r="J190" s="920"/>
      <c r="K190" s="920"/>
      <c r="L190" s="920"/>
    </row>
    <row r="191" spans="1:12" s="1" customFormat="1" ht="26.25" customHeight="1" x14ac:dyDescent="0.15">
      <c r="A191" s="918"/>
      <c r="B191" s="921" t="s">
        <v>166</v>
      </c>
      <c r="C191" s="921" t="s">
        <v>182</v>
      </c>
      <c r="D191" s="923">
        <v>43653</v>
      </c>
      <c r="E191" s="921" t="s">
        <v>183</v>
      </c>
      <c r="F191" s="921" t="s">
        <v>184</v>
      </c>
      <c r="G191" s="921"/>
      <c r="H191" s="924" t="s">
        <v>30</v>
      </c>
      <c r="I191" s="924"/>
      <c r="J191" s="14" t="s">
        <v>31</v>
      </c>
      <c r="K191" s="14" t="s">
        <v>32</v>
      </c>
      <c r="L191" s="16">
        <v>602.91</v>
      </c>
    </row>
    <row r="192" spans="1:12" s="1" customFormat="1" ht="92.25" customHeight="1" x14ac:dyDescent="0.15">
      <c r="A192" s="918"/>
      <c r="B192" s="921"/>
      <c r="C192" s="921"/>
      <c r="D192" s="923"/>
      <c r="E192" s="921"/>
      <c r="F192" s="921"/>
      <c r="G192" s="921"/>
      <c r="H192" s="924" t="s">
        <v>33</v>
      </c>
      <c r="I192" s="924"/>
      <c r="J192" s="14" t="s">
        <v>31</v>
      </c>
      <c r="K192" s="14" t="s">
        <v>32</v>
      </c>
      <c r="L192" s="16">
        <v>410.6</v>
      </c>
    </row>
    <row r="193" spans="1:12" s="1" customFormat="1" ht="24" customHeight="1" x14ac:dyDescent="0.15">
      <c r="A193" s="918"/>
      <c r="B193" s="9" t="s">
        <v>34</v>
      </c>
      <c r="C193" s="13" t="s">
        <v>35</v>
      </c>
      <c r="D193" s="13" t="s">
        <v>36</v>
      </c>
      <c r="E193" s="13" t="s">
        <v>37</v>
      </c>
      <c r="F193" s="920"/>
      <c r="G193" s="920"/>
      <c r="H193" s="924" t="s">
        <v>38</v>
      </c>
      <c r="I193" s="924"/>
      <c r="J193" s="921" t="s">
        <v>31</v>
      </c>
      <c r="K193" s="921" t="s">
        <v>32</v>
      </c>
      <c r="L193" s="925">
        <v>333.88</v>
      </c>
    </row>
    <row r="194" spans="1:12" s="1" customFormat="1" ht="24" customHeight="1" x14ac:dyDescent="0.15">
      <c r="A194" s="918"/>
      <c r="B194" s="14" t="s">
        <v>169</v>
      </c>
      <c r="C194" s="14" t="s">
        <v>184</v>
      </c>
      <c r="D194" s="15">
        <v>43656</v>
      </c>
      <c r="E194" s="14" t="s">
        <v>185</v>
      </c>
      <c r="F194" s="920"/>
      <c r="G194" s="920"/>
      <c r="H194" s="924"/>
      <c r="I194" s="924"/>
      <c r="J194" s="921"/>
      <c r="K194" s="921"/>
      <c r="L194" s="925"/>
    </row>
    <row r="195" spans="1:12" s="1" customFormat="1" ht="24" customHeight="1" x14ac:dyDescent="0.15">
      <c r="A195" s="918">
        <v>35</v>
      </c>
      <c r="B195" s="9" t="s">
        <v>22</v>
      </c>
      <c r="C195" s="13" t="s">
        <v>23</v>
      </c>
      <c r="D195" s="13" t="s">
        <v>24</v>
      </c>
      <c r="E195" s="13" t="s">
        <v>25</v>
      </c>
      <c r="F195" s="919" t="s">
        <v>17</v>
      </c>
      <c r="G195" s="919"/>
      <c r="H195" s="920"/>
      <c r="I195" s="920"/>
      <c r="J195" s="920"/>
      <c r="K195" s="920"/>
      <c r="L195" s="920"/>
    </row>
    <row r="196" spans="1:12" s="1" customFormat="1" ht="26.25" customHeight="1" x14ac:dyDescent="0.15">
      <c r="A196" s="918"/>
      <c r="B196" s="921" t="s">
        <v>166</v>
      </c>
      <c r="C196" s="922" t="s">
        <v>186</v>
      </c>
      <c r="D196" s="923">
        <v>43726</v>
      </c>
      <c r="E196" s="921" t="s">
        <v>187</v>
      </c>
      <c r="F196" s="921" t="s">
        <v>168</v>
      </c>
      <c r="G196" s="921"/>
      <c r="H196" s="924" t="s">
        <v>30</v>
      </c>
      <c r="I196" s="924"/>
      <c r="J196" s="14" t="s">
        <v>31</v>
      </c>
      <c r="K196" s="14" t="s">
        <v>32</v>
      </c>
      <c r="L196" s="16">
        <v>981.46</v>
      </c>
    </row>
    <row r="197" spans="1:12" s="1" customFormat="1" ht="409.2" customHeight="1" x14ac:dyDescent="0.15">
      <c r="A197" s="918"/>
      <c r="B197" s="921"/>
      <c r="C197" s="922"/>
      <c r="D197" s="923"/>
      <c r="E197" s="921"/>
      <c r="F197" s="921"/>
      <c r="G197" s="921"/>
      <c r="H197" s="924" t="s">
        <v>33</v>
      </c>
      <c r="I197" s="924"/>
      <c r="J197" s="921" t="s">
        <v>31</v>
      </c>
      <c r="K197" s="921" t="s">
        <v>32</v>
      </c>
      <c r="L197" s="925">
        <v>396.59</v>
      </c>
    </row>
    <row r="198" spans="1:12" s="1" customFormat="1" ht="71.849999999999994" customHeight="1" x14ac:dyDescent="0.15">
      <c r="A198" s="918"/>
      <c r="B198" s="921"/>
      <c r="C198" s="922"/>
      <c r="D198" s="923"/>
      <c r="E198" s="921"/>
      <c r="F198" s="921"/>
      <c r="G198" s="921"/>
      <c r="H198" s="924"/>
      <c r="I198" s="924"/>
      <c r="J198" s="921"/>
      <c r="K198" s="921"/>
      <c r="L198" s="925"/>
    </row>
    <row r="199" spans="1:12" s="1" customFormat="1" ht="24" customHeight="1" x14ac:dyDescent="0.15">
      <c r="A199" s="918"/>
      <c r="B199" s="9" t="s">
        <v>34</v>
      </c>
      <c r="C199" s="13" t="s">
        <v>35</v>
      </c>
      <c r="D199" s="13" t="s">
        <v>36</v>
      </c>
      <c r="E199" s="13" t="s">
        <v>37</v>
      </c>
      <c r="F199" s="920"/>
      <c r="G199" s="920"/>
      <c r="H199" s="924" t="s">
        <v>38</v>
      </c>
      <c r="I199" s="924"/>
      <c r="J199" s="921" t="s">
        <v>31</v>
      </c>
      <c r="K199" s="921" t="s">
        <v>32</v>
      </c>
      <c r="L199" s="925">
        <v>491.3</v>
      </c>
    </row>
    <row r="200" spans="1:12" s="1" customFormat="1" ht="24" customHeight="1" x14ac:dyDescent="0.15">
      <c r="A200" s="918"/>
      <c r="B200" s="14" t="s">
        <v>169</v>
      </c>
      <c r="C200" s="14" t="s">
        <v>168</v>
      </c>
      <c r="D200" s="15">
        <v>43730</v>
      </c>
      <c r="E200" s="14" t="s">
        <v>188</v>
      </c>
      <c r="F200" s="920"/>
      <c r="G200" s="920"/>
      <c r="H200" s="924"/>
      <c r="I200" s="924"/>
      <c r="J200" s="921"/>
      <c r="K200" s="921"/>
      <c r="L200" s="925"/>
    </row>
    <row r="201" spans="1:12" s="1" customFormat="1" ht="24" customHeight="1" x14ac:dyDescent="0.15">
      <c r="A201" s="918">
        <v>36</v>
      </c>
      <c r="B201" s="9" t="s">
        <v>22</v>
      </c>
      <c r="C201" s="13" t="s">
        <v>23</v>
      </c>
      <c r="D201" s="13" t="s">
        <v>24</v>
      </c>
      <c r="E201" s="13" t="s">
        <v>25</v>
      </c>
      <c r="F201" s="919" t="s">
        <v>17</v>
      </c>
      <c r="G201" s="919"/>
      <c r="H201" s="920"/>
      <c r="I201" s="920"/>
      <c r="J201" s="920"/>
      <c r="K201" s="920"/>
      <c r="L201" s="920"/>
    </row>
    <row r="202" spans="1:12" s="1" customFormat="1" ht="26.25" customHeight="1" x14ac:dyDescent="0.15">
      <c r="A202" s="918"/>
      <c r="B202" s="921" t="s">
        <v>189</v>
      </c>
      <c r="C202" s="922" t="s">
        <v>190</v>
      </c>
      <c r="D202" s="923">
        <v>43590</v>
      </c>
      <c r="E202" s="921" t="s">
        <v>136</v>
      </c>
      <c r="F202" s="921" t="s">
        <v>191</v>
      </c>
      <c r="G202" s="921"/>
      <c r="H202" s="924" t="s">
        <v>30</v>
      </c>
      <c r="I202" s="924"/>
      <c r="J202" s="14" t="s">
        <v>31</v>
      </c>
      <c r="K202" s="14" t="s">
        <v>32</v>
      </c>
      <c r="L202" s="16">
        <v>180</v>
      </c>
    </row>
    <row r="203" spans="1:12" s="1" customFormat="1" ht="113.25" customHeight="1" x14ac:dyDescent="0.15">
      <c r="A203" s="918"/>
      <c r="B203" s="921"/>
      <c r="C203" s="922"/>
      <c r="D203" s="923"/>
      <c r="E203" s="921"/>
      <c r="F203" s="921"/>
      <c r="G203" s="921"/>
      <c r="H203" s="924" t="s">
        <v>33</v>
      </c>
      <c r="I203" s="924"/>
      <c r="J203" s="14" t="s">
        <v>31</v>
      </c>
      <c r="K203" s="14" t="s">
        <v>32</v>
      </c>
      <c r="L203" s="16">
        <v>164</v>
      </c>
    </row>
    <row r="204" spans="1:12" s="1" customFormat="1" ht="24" customHeight="1" x14ac:dyDescent="0.15">
      <c r="A204" s="918"/>
      <c r="B204" s="9" t="s">
        <v>34</v>
      </c>
      <c r="C204" s="13" t="s">
        <v>35</v>
      </c>
      <c r="D204" s="13" t="s">
        <v>36</v>
      </c>
      <c r="E204" s="13" t="s">
        <v>37</v>
      </c>
      <c r="F204" s="920"/>
      <c r="G204" s="920"/>
      <c r="H204" s="924" t="s">
        <v>38</v>
      </c>
      <c r="I204" s="924"/>
      <c r="J204" s="921" t="s">
        <v>31</v>
      </c>
      <c r="K204" s="921" t="s">
        <v>32</v>
      </c>
      <c r="L204" s="925">
        <v>725</v>
      </c>
    </row>
    <row r="205" spans="1:12" s="1" customFormat="1" ht="24" customHeight="1" x14ac:dyDescent="0.15">
      <c r="A205" s="918"/>
      <c r="B205" s="14" t="s">
        <v>39</v>
      </c>
      <c r="C205" s="14" t="s">
        <v>191</v>
      </c>
      <c r="D205" s="15">
        <v>43595</v>
      </c>
      <c r="E205" s="14" t="s">
        <v>192</v>
      </c>
      <c r="F205" s="920"/>
      <c r="G205" s="920"/>
      <c r="H205" s="924"/>
      <c r="I205" s="924"/>
      <c r="J205" s="921"/>
      <c r="K205" s="921"/>
      <c r="L205" s="925"/>
    </row>
    <row r="206" spans="1:12" s="1" customFormat="1" ht="24" customHeight="1" x14ac:dyDescent="0.15">
      <c r="A206" s="918">
        <v>37</v>
      </c>
      <c r="B206" s="9" t="s">
        <v>22</v>
      </c>
      <c r="C206" s="13" t="s">
        <v>23</v>
      </c>
      <c r="D206" s="13" t="s">
        <v>24</v>
      </c>
      <c r="E206" s="13" t="s">
        <v>25</v>
      </c>
      <c r="F206" s="919" t="s">
        <v>17</v>
      </c>
      <c r="G206" s="919"/>
      <c r="H206" s="920"/>
      <c r="I206" s="920"/>
      <c r="J206" s="920"/>
      <c r="K206" s="920"/>
      <c r="L206" s="920"/>
    </row>
    <row r="207" spans="1:12" s="1" customFormat="1" ht="26.25" customHeight="1" x14ac:dyDescent="0.15">
      <c r="A207" s="918"/>
      <c r="B207" s="921" t="s">
        <v>189</v>
      </c>
      <c r="C207" s="922" t="s">
        <v>190</v>
      </c>
      <c r="D207" s="923">
        <v>43590</v>
      </c>
      <c r="E207" s="921" t="s">
        <v>136</v>
      </c>
      <c r="F207" s="921" t="s">
        <v>193</v>
      </c>
      <c r="G207" s="921"/>
      <c r="H207" s="924" t="s">
        <v>30</v>
      </c>
      <c r="I207" s="924"/>
      <c r="J207" s="14" t="s">
        <v>31</v>
      </c>
      <c r="K207" s="14" t="s">
        <v>32</v>
      </c>
      <c r="L207" s="16">
        <v>492</v>
      </c>
    </row>
    <row r="208" spans="1:12" s="1" customFormat="1" ht="113.25" customHeight="1" x14ac:dyDescent="0.15">
      <c r="A208" s="918"/>
      <c r="B208" s="921"/>
      <c r="C208" s="922"/>
      <c r="D208" s="923"/>
      <c r="E208" s="921"/>
      <c r="F208" s="921"/>
      <c r="G208" s="921"/>
      <c r="H208" s="924" t="s">
        <v>33</v>
      </c>
      <c r="I208" s="924"/>
      <c r="J208" s="14" t="s">
        <v>31</v>
      </c>
      <c r="K208" s="14" t="s">
        <v>32</v>
      </c>
      <c r="L208" s="16">
        <v>2448</v>
      </c>
    </row>
    <row r="209" spans="1:12" s="1" customFormat="1" ht="24" customHeight="1" x14ac:dyDescent="0.15">
      <c r="A209" s="918"/>
      <c r="B209" s="9" t="s">
        <v>34</v>
      </c>
      <c r="C209" s="13" t="s">
        <v>35</v>
      </c>
      <c r="D209" s="13" t="s">
        <v>36</v>
      </c>
      <c r="E209" s="13" t="s">
        <v>37</v>
      </c>
      <c r="F209" s="920"/>
      <c r="G209" s="920"/>
      <c r="H209" s="924" t="s">
        <v>38</v>
      </c>
      <c r="I209" s="924"/>
      <c r="J209" s="921" t="s">
        <v>31</v>
      </c>
      <c r="K209" s="921" t="s">
        <v>32</v>
      </c>
      <c r="L209" s="925">
        <v>480</v>
      </c>
    </row>
    <row r="210" spans="1:12" s="1" customFormat="1" ht="24" customHeight="1" x14ac:dyDescent="0.15">
      <c r="A210" s="918"/>
      <c r="B210" s="14" t="s">
        <v>39</v>
      </c>
      <c r="C210" s="14" t="s">
        <v>193</v>
      </c>
      <c r="D210" s="15">
        <v>43595</v>
      </c>
      <c r="E210" s="14" t="s">
        <v>192</v>
      </c>
      <c r="F210" s="920"/>
      <c r="G210" s="920"/>
      <c r="H210" s="924"/>
      <c r="I210" s="924"/>
      <c r="J210" s="921"/>
      <c r="K210" s="921"/>
      <c r="L210" s="925"/>
    </row>
    <row r="211" spans="1:12" s="1" customFormat="1" ht="24" customHeight="1" x14ac:dyDescent="0.15">
      <c r="A211" s="918">
        <v>38</v>
      </c>
      <c r="B211" s="9" t="s">
        <v>22</v>
      </c>
      <c r="C211" s="13" t="s">
        <v>23</v>
      </c>
      <c r="D211" s="13" t="s">
        <v>24</v>
      </c>
      <c r="E211" s="13" t="s">
        <v>25</v>
      </c>
      <c r="F211" s="919" t="s">
        <v>17</v>
      </c>
      <c r="G211" s="919"/>
      <c r="H211" s="920"/>
      <c r="I211" s="920"/>
      <c r="J211" s="920"/>
      <c r="K211" s="920"/>
      <c r="L211" s="920"/>
    </row>
    <row r="212" spans="1:12" s="1" customFormat="1" ht="26.25" customHeight="1" x14ac:dyDescent="0.15">
      <c r="A212" s="918"/>
      <c r="B212" s="921" t="s">
        <v>189</v>
      </c>
      <c r="C212" s="921" t="s">
        <v>194</v>
      </c>
      <c r="D212" s="923">
        <v>43601</v>
      </c>
      <c r="E212" s="921" t="s">
        <v>195</v>
      </c>
      <c r="F212" s="921" t="s">
        <v>196</v>
      </c>
      <c r="G212" s="921"/>
      <c r="H212" s="924" t="s">
        <v>30</v>
      </c>
      <c r="I212" s="924"/>
      <c r="J212" s="14" t="s">
        <v>31</v>
      </c>
      <c r="K212" s="14" t="s">
        <v>32</v>
      </c>
      <c r="L212" s="16">
        <v>226</v>
      </c>
    </row>
    <row r="213" spans="1:12" s="1" customFormat="1" ht="81.75" customHeight="1" x14ac:dyDescent="0.15">
      <c r="A213" s="918"/>
      <c r="B213" s="921"/>
      <c r="C213" s="921"/>
      <c r="D213" s="923"/>
      <c r="E213" s="921"/>
      <c r="F213" s="921"/>
      <c r="G213" s="921"/>
      <c r="H213" s="924" t="s">
        <v>33</v>
      </c>
      <c r="I213" s="924"/>
      <c r="J213" s="14" t="s">
        <v>31</v>
      </c>
      <c r="K213" s="14" t="s">
        <v>32</v>
      </c>
      <c r="L213" s="16">
        <v>753.96</v>
      </c>
    </row>
    <row r="214" spans="1:12" s="1" customFormat="1" ht="24" customHeight="1" x14ac:dyDescent="0.15">
      <c r="A214" s="918"/>
      <c r="B214" s="9" t="s">
        <v>34</v>
      </c>
      <c r="C214" s="13" t="s">
        <v>35</v>
      </c>
      <c r="D214" s="13" t="s">
        <v>36</v>
      </c>
      <c r="E214" s="13" t="s">
        <v>37</v>
      </c>
      <c r="F214" s="920"/>
      <c r="G214" s="920"/>
      <c r="H214" s="924" t="s">
        <v>38</v>
      </c>
      <c r="I214" s="924"/>
      <c r="J214" s="921" t="s">
        <v>31</v>
      </c>
      <c r="K214" s="921" t="s">
        <v>31</v>
      </c>
      <c r="L214" s="925">
        <v>0</v>
      </c>
    </row>
    <row r="215" spans="1:12" s="1" customFormat="1" ht="24" customHeight="1" x14ac:dyDescent="0.15">
      <c r="A215" s="918"/>
      <c r="B215" s="14" t="s">
        <v>39</v>
      </c>
      <c r="C215" s="14" t="s">
        <v>196</v>
      </c>
      <c r="D215" s="15">
        <v>43603</v>
      </c>
      <c r="E215" s="14" t="s">
        <v>197</v>
      </c>
      <c r="F215" s="920"/>
      <c r="G215" s="920"/>
      <c r="H215" s="924"/>
      <c r="I215" s="924"/>
      <c r="J215" s="921"/>
      <c r="K215" s="921"/>
      <c r="L215" s="925"/>
    </row>
    <row r="216" spans="1:12" s="1" customFormat="1" ht="24" customHeight="1" x14ac:dyDescent="0.15">
      <c r="A216" s="918">
        <v>39</v>
      </c>
      <c r="B216" s="9" t="s">
        <v>22</v>
      </c>
      <c r="C216" s="13" t="s">
        <v>23</v>
      </c>
      <c r="D216" s="13" t="s">
        <v>24</v>
      </c>
      <c r="E216" s="13" t="s">
        <v>25</v>
      </c>
      <c r="F216" s="919" t="s">
        <v>17</v>
      </c>
      <c r="G216" s="919"/>
      <c r="H216" s="920"/>
      <c r="I216" s="920"/>
      <c r="J216" s="920"/>
      <c r="K216" s="920"/>
      <c r="L216" s="920"/>
    </row>
    <row r="217" spans="1:12" s="1" customFormat="1" ht="26.25" customHeight="1" x14ac:dyDescent="0.15">
      <c r="A217" s="918"/>
      <c r="B217" s="921" t="s">
        <v>189</v>
      </c>
      <c r="C217" s="921" t="s">
        <v>198</v>
      </c>
      <c r="D217" s="923">
        <v>43699</v>
      </c>
      <c r="E217" s="921" t="s">
        <v>195</v>
      </c>
      <c r="F217" s="921" t="s">
        <v>196</v>
      </c>
      <c r="G217" s="921"/>
      <c r="H217" s="924" t="s">
        <v>30</v>
      </c>
      <c r="I217" s="924"/>
      <c r="J217" s="14" t="s">
        <v>31</v>
      </c>
      <c r="K217" s="14" t="s">
        <v>32</v>
      </c>
      <c r="L217" s="16">
        <v>226</v>
      </c>
    </row>
    <row r="218" spans="1:12" s="1" customFormat="1" ht="39.75" customHeight="1" x14ac:dyDescent="0.15">
      <c r="A218" s="918"/>
      <c r="B218" s="921"/>
      <c r="C218" s="921"/>
      <c r="D218" s="923"/>
      <c r="E218" s="921"/>
      <c r="F218" s="921"/>
      <c r="G218" s="921"/>
      <c r="H218" s="924" t="s">
        <v>33</v>
      </c>
      <c r="I218" s="924"/>
      <c r="J218" s="14" t="s">
        <v>31</v>
      </c>
      <c r="K218" s="14" t="s">
        <v>32</v>
      </c>
      <c r="L218" s="16">
        <v>788.96</v>
      </c>
    </row>
    <row r="219" spans="1:12" s="1" customFormat="1" ht="24" customHeight="1" x14ac:dyDescent="0.15">
      <c r="A219" s="918"/>
      <c r="B219" s="9" t="s">
        <v>34</v>
      </c>
      <c r="C219" s="13" t="s">
        <v>35</v>
      </c>
      <c r="D219" s="13" t="s">
        <v>36</v>
      </c>
      <c r="E219" s="13" t="s">
        <v>37</v>
      </c>
      <c r="F219" s="920"/>
      <c r="G219" s="920"/>
      <c r="H219" s="924" t="s">
        <v>38</v>
      </c>
      <c r="I219" s="924"/>
      <c r="J219" s="921" t="s">
        <v>31</v>
      </c>
      <c r="K219" s="921" t="s">
        <v>31</v>
      </c>
      <c r="L219" s="925">
        <v>0</v>
      </c>
    </row>
    <row r="220" spans="1:12" s="1" customFormat="1" ht="24" customHeight="1" x14ac:dyDescent="0.15">
      <c r="A220" s="918"/>
      <c r="B220" s="14" t="s">
        <v>39</v>
      </c>
      <c r="C220" s="14" t="s">
        <v>196</v>
      </c>
      <c r="D220" s="15">
        <v>43701</v>
      </c>
      <c r="E220" s="14" t="s">
        <v>199</v>
      </c>
      <c r="F220" s="920"/>
      <c r="G220" s="920"/>
      <c r="H220" s="924"/>
      <c r="I220" s="924"/>
      <c r="J220" s="921"/>
      <c r="K220" s="921"/>
      <c r="L220" s="925"/>
    </row>
    <row r="221" spans="1:12" s="1" customFormat="1" ht="24" customHeight="1" x14ac:dyDescent="0.15">
      <c r="A221" s="918">
        <v>40</v>
      </c>
      <c r="B221" s="9" t="s">
        <v>22</v>
      </c>
      <c r="C221" s="13" t="s">
        <v>23</v>
      </c>
      <c r="D221" s="13" t="s">
        <v>24</v>
      </c>
      <c r="E221" s="13" t="s">
        <v>25</v>
      </c>
      <c r="F221" s="919" t="s">
        <v>17</v>
      </c>
      <c r="G221" s="919"/>
      <c r="H221" s="920"/>
      <c r="I221" s="920"/>
      <c r="J221" s="920"/>
      <c r="K221" s="920"/>
      <c r="L221" s="920"/>
    </row>
    <row r="222" spans="1:12" s="1" customFormat="1" ht="26.25" customHeight="1" x14ac:dyDescent="0.15">
      <c r="A222" s="918"/>
      <c r="B222" s="921" t="s">
        <v>200</v>
      </c>
      <c r="C222" s="921" t="s">
        <v>201</v>
      </c>
      <c r="D222" s="923">
        <v>43592</v>
      </c>
      <c r="E222" s="921" t="s">
        <v>202</v>
      </c>
      <c r="F222" s="921" t="s">
        <v>203</v>
      </c>
      <c r="G222" s="921"/>
      <c r="H222" s="924" t="s">
        <v>30</v>
      </c>
      <c r="I222" s="924"/>
      <c r="J222" s="14" t="s">
        <v>31</v>
      </c>
      <c r="K222" s="14" t="s">
        <v>32</v>
      </c>
      <c r="L222" s="16">
        <v>177</v>
      </c>
    </row>
    <row r="223" spans="1:12" s="1" customFormat="1" ht="102.75" customHeight="1" x14ac:dyDescent="0.15">
      <c r="A223" s="918"/>
      <c r="B223" s="921"/>
      <c r="C223" s="921"/>
      <c r="D223" s="923"/>
      <c r="E223" s="921"/>
      <c r="F223" s="921"/>
      <c r="G223" s="921"/>
      <c r="H223" s="924" t="s">
        <v>33</v>
      </c>
      <c r="I223" s="924"/>
      <c r="J223" s="14" t="s">
        <v>31</v>
      </c>
      <c r="K223" s="14" t="s">
        <v>32</v>
      </c>
      <c r="L223" s="16">
        <v>446.6</v>
      </c>
    </row>
    <row r="224" spans="1:12" s="1" customFormat="1" ht="24" customHeight="1" x14ac:dyDescent="0.15">
      <c r="A224" s="918"/>
      <c r="B224" s="9" t="s">
        <v>34</v>
      </c>
      <c r="C224" s="13" t="s">
        <v>35</v>
      </c>
      <c r="D224" s="13" t="s">
        <v>36</v>
      </c>
      <c r="E224" s="13" t="s">
        <v>37</v>
      </c>
      <c r="F224" s="920"/>
      <c r="G224" s="920"/>
      <c r="H224" s="924" t="s">
        <v>38</v>
      </c>
      <c r="I224" s="924"/>
      <c r="J224" s="921" t="s">
        <v>31</v>
      </c>
      <c r="K224" s="921" t="s">
        <v>32</v>
      </c>
      <c r="L224" s="925">
        <v>145</v>
      </c>
    </row>
    <row r="225" spans="1:12" s="1" customFormat="1" ht="24" customHeight="1" x14ac:dyDescent="0.15">
      <c r="A225" s="918"/>
      <c r="B225" s="14" t="s">
        <v>204</v>
      </c>
      <c r="C225" s="14" t="s">
        <v>203</v>
      </c>
      <c r="D225" s="15">
        <v>43593</v>
      </c>
      <c r="E225" s="14" t="s">
        <v>205</v>
      </c>
      <c r="F225" s="920"/>
      <c r="G225" s="920"/>
      <c r="H225" s="924"/>
      <c r="I225" s="924"/>
      <c r="J225" s="921"/>
      <c r="K225" s="921"/>
      <c r="L225" s="925"/>
    </row>
    <row r="226" spans="1:12" s="1" customFormat="1" ht="24" customHeight="1" x14ac:dyDescent="0.15">
      <c r="A226" s="918">
        <v>41</v>
      </c>
      <c r="B226" s="9" t="s">
        <v>22</v>
      </c>
      <c r="C226" s="13" t="s">
        <v>23</v>
      </c>
      <c r="D226" s="13" t="s">
        <v>24</v>
      </c>
      <c r="E226" s="13" t="s">
        <v>25</v>
      </c>
      <c r="F226" s="919" t="s">
        <v>17</v>
      </c>
      <c r="G226" s="919"/>
      <c r="H226" s="920"/>
      <c r="I226" s="920"/>
      <c r="J226" s="920"/>
      <c r="K226" s="920"/>
      <c r="L226" s="920"/>
    </row>
    <row r="227" spans="1:12" s="1" customFormat="1" ht="26.25" customHeight="1" x14ac:dyDescent="0.15">
      <c r="A227" s="918"/>
      <c r="B227" s="921" t="s">
        <v>200</v>
      </c>
      <c r="C227" s="921" t="s">
        <v>206</v>
      </c>
      <c r="D227" s="923">
        <v>43684</v>
      </c>
      <c r="E227" s="921" t="s">
        <v>207</v>
      </c>
      <c r="F227" s="921" t="s">
        <v>208</v>
      </c>
      <c r="G227" s="921"/>
      <c r="H227" s="924" t="s">
        <v>30</v>
      </c>
      <c r="I227" s="924"/>
      <c r="J227" s="14" t="s">
        <v>31</v>
      </c>
      <c r="K227" s="14" t="s">
        <v>32</v>
      </c>
      <c r="L227" s="16">
        <v>433</v>
      </c>
    </row>
    <row r="228" spans="1:12" s="1" customFormat="1" ht="92.25" customHeight="1" x14ac:dyDescent="0.15">
      <c r="A228" s="918"/>
      <c r="B228" s="921"/>
      <c r="C228" s="921"/>
      <c r="D228" s="923"/>
      <c r="E228" s="921"/>
      <c r="F228" s="921"/>
      <c r="G228" s="921"/>
      <c r="H228" s="924" t="s">
        <v>33</v>
      </c>
      <c r="I228" s="924"/>
      <c r="J228" s="14" t="s">
        <v>31</v>
      </c>
      <c r="K228" s="14" t="s">
        <v>31</v>
      </c>
      <c r="L228" s="16">
        <v>0</v>
      </c>
    </row>
    <row r="229" spans="1:12" s="1" customFormat="1" ht="24" customHeight="1" x14ac:dyDescent="0.15">
      <c r="A229" s="918"/>
      <c r="B229" s="9" t="s">
        <v>34</v>
      </c>
      <c r="C229" s="13" t="s">
        <v>35</v>
      </c>
      <c r="D229" s="13" t="s">
        <v>36</v>
      </c>
      <c r="E229" s="13" t="s">
        <v>37</v>
      </c>
      <c r="F229" s="920"/>
      <c r="G229" s="920"/>
      <c r="H229" s="924" t="s">
        <v>38</v>
      </c>
      <c r="I229" s="924"/>
      <c r="J229" s="921" t="s">
        <v>31</v>
      </c>
      <c r="K229" s="921" t="s">
        <v>31</v>
      </c>
      <c r="L229" s="925">
        <v>0</v>
      </c>
    </row>
    <row r="230" spans="1:12" s="1" customFormat="1" ht="24" customHeight="1" x14ac:dyDescent="0.15">
      <c r="A230" s="918"/>
      <c r="B230" s="14" t="s">
        <v>204</v>
      </c>
      <c r="C230" s="14" t="s">
        <v>208</v>
      </c>
      <c r="D230" s="15">
        <v>43693</v>
      </c>
      <c r="E230" s="14" t="s">
        <v>209</v>
      </c>
      <c r="F230" s="920"/>
      <c r="G230" s="920"/>
      <c r="H230" s="924"/>
      <c r="I230" s="924"/>
      <c r="J230" s="921"/>
      <c r="K230" s="921"/>
      <c r="L230" s="925"/>
    </row>
    <row r="231" spans="1:12" s="1" customFormat="1" ht="24" customHeight="1" x14ac:dyDescent="0.15">
      <c r="A231" s="918">
        <v>42</v>
      </c>
      <c r="B231" s="9" t="s">
        <v>22</v>
      </c>
      <c r="C231" s="13" t="s">
        <v>23</v>
      </c>
      <c r="D231" s="13" t="s">
        <v>24</v>
      </c>
      <c r="E231" s="13" t="s">
        <v>25</v>
      </c>
      <c r="F231" s="919" t="s">
        <v>17</v>
      </c>
      <c r="G231" s="919"/>
      <c r="H231" s="920"/>
      <c r="I231" s="920"/>
      <c r="J231" s="920"/>
      <c r="K231" s="920"/>
      <c r="L231" s="920"/>
    </row>
    <row r="232" spans="1:12" s="1" customFormat="1" ht="26.25" customHeight="1" x14ac:dyDescent="0.15">
      <c r="A232" s="918"/>
      <c r="B232" s="921" t="s">
        <v>200</v>
      </c>
      <c r="C232" s="921" t="s">
        <v>206</v>
      </c>
      <c r="D232" s="923">
        <v>43684</v>
      </c>
      <c r="E232" s="921" t="s">
        <v>207</v>
      </c>
      <c r="F232" s="921" t="s">
        <v>210</v>
      </c>
      <c r="G232" s="921"/>
      <c r="H232" s="924" t="s">
        <v>30</v>
      </c>
      <c r="I232" s="924"/>
      <c r="J232" s="14" t="s">
        <v>31</v>
      </c>
      <c r="K232" s="14" t="s">
        <v>31</v>
      </c>
      <c r="L232" s="16">
        <v>0</v>
      </c>
    </row>
    <row r="233" spans="1:12" s="1" customFormat="1" ht="92.25" customHeight="1" x14ac:dyDescent="0.15">
      <c r="A233" s="918"/>
      <c r="B233" s="921"/>
      <c r="C233" s="921"/>
      <c r="D233" s="923"/>
      <c r="E233" s="921"/>
      <c r="F233" s="921"/>
      <c r="G233" s="921"/>
      <c r="H233" s="924" t="s">
        <v>33</v>
      </c>
      <c r="I233" s="924"/>
      <c r="J233" s="14" t="s">
        <v>31</v>
      </c>
      <c r="K233" s="14" t="s">
        <v>31</v>
      </c>
      <c r="L233" s="16">
        <v>0</v>
      </c>
    </row>
    <row r="234" spans="1:12" s="1" customFormat="1" ht="24" customHeight="1" x14ac:dyDescent="0.15">
      <c r="A234" s="918"/>
      <c r="B234" s="9" t="s">
        <v>34</v>
      </c>
      <c r="C234" s="13" t="s">
        <v>35</v>
      </c>
      <c r="D234" s="13" t="s">
        <v>36</v>
      </c>
      <c r="E234" s="13" t="s">
        <v>37</v>
      </c>
      <c r="F234" s="920"/>
      <c r="G234" s="920"/>
      <c r="H234" s="924" t="s">
        <v>38</v>
      </c>
      <c r="I234" s="924"/>
      <c r="J234" s="921" t="s">
        <v>31</v>
      </c>
      <c r="K234" s="921" t="s">
        <v>32</v>
      </c>
      <c r="L234" s="925">
        <v>800</v>
      </c>
    </row>
    <row r="235" spans="1:12" s="1" customFormat="1" ht="24" customHeight="1" x14ac:dyDescent="0.15">
      <c r="A235" s="918"/>
      <c r="B235" s="14" t="s">
        <v>204</v>
      </c>
      <c r="C235" s="14" t="s">
        <v>210</v>
      </c>
      <c r="D235" s="15">
        <v>43693</v>
      </c>
      <c r="E235" s="14" t="s">
        <v>209</v>
      </c>
      <c r="F235" s="920"/>
      <c r="G235" s="920"/>
      <c r="H235" s="924"/>
      <c r="I235" s="924"/>
      <c r="J235" s="921"/>
      <c r="K235" s="921"/>
      <c r="L235" s="925"/>
    </row>
    <row r="236" spans="1:12" s="1" customFormat="1" ht="24" customHeight="1" x14ac:dyDescent="0.15">
      <c r="A236" s="918">
        <v>43</v>
      </c>
      <c r="B236" s="9" t="s">
        <v>22</v>
      </c>
      <c r="C236" s="13" t="s">
        <v>23</v>
      </c>
      <c r="D236" s="13" t="s">
        <v>24</v>
      </c>
      <c r="E236" s="13" t="s">
        <v>25</v>
      </c>
      <c r="F236" s="919" t="s">
        <v>17</v>
      </c>
      <c r="G236" s="919"/>
      <c r="H236" s="920"/>
      <c r="I236" s="920"/>
      <c r="J236" s="920"/>
      <c r="K236" s="920"/>
      <c r="L236" s="920"/>
    </row>
    <row r="237" spans="1:12" s="1" customFormat="1" ht="26.25" customHeight="1" x14ac:dyDescent="0.15">
      <c r="A237" s="918"/>
      <c r="B237" s="921" t="s">
        <v>200</v>
      </c>
      <c r="C237" s="921" t="s">
        <v>211</v>
      </c>
      <c r="D237" s="923">
        <v>43738</v>
      </c>
      <c r="E237" s="921" t="s">
        <v>212</v>
      </c>
      <c r="F237" s="921" t="s">
        <v>213</v>
      </c>
      <c r="G237" s="921"/>
      <c r="H237" s="924" t="s">
        <v>30</v>
      </c>
      <c r="I237" s="924"/>
      <c r="J237" s="14" t="s">
        <v>31</v>
      </c>
      <c r="K237" s="14" t="s">
        <v>32</v>
      </c>
      <c r="L237" s="16">
        <v>45</v>
      </c>
    </row>
    <row r="238" spans="1:12" s="1" customFormat="1" ht="60.75" customHeight="1" x14ac:dyDescent="0.15">
      <c r="A238" s="918"/>
      <c r="B238" s="921"/>
      <c r="C238" s="921"/>
      <c r="D238" s="923"/>
      <c r="E238" s="921"/>
      <c r="F238" s="921"/>
      <c r="G238" s="921"/>
      <c r="H238" s="924" t="s">
        <v>33</v>
      </c>
      <c r="I238" s="924"/>
      <c r="J238" s="14" t="s">
        <v>31</v>
      </c>
      <c r="K238" s="14" t="s">
        <v>32</v>
      </c>
      <c r="L238" s="16">
        <v>296.60000000000002</v>
      </c>
    </row>
    <row r="239" spans="1:12" s="1" customFormat="1" ht="24" customHeight="1" x14ac:dyDescent="0.15">
      <c r="A239" s="918"/>
      <c r="B239" s="9" t="s">
        <v>34</v>
      </c>
      <c r="C239" s="13" t="s">
        <v>35</v>
      </c>
      <c r="D239" s="13" t="s">
        <v>36</v>
      </c>
      <c r="E239" s="13" t="s">
        <v>37</v>
      </c>
      <c r="F239" s="920"/>
      <c r="G239" s="920"/>
      <c r="H239" s="924" t="s">
        <v>38</v>
      </c>
      <c r="I239" s="924"/>
      <c r="J239" s="921" t="s">
        <v>31</v>
      </c>
      <c r="K239" s="921" t="s">
        <v>32</v>
      </c>
      <c r="L239" s="925">
        <v>104</v>
      </c>
    </row>
    <row r="240" spans="1:12" s="1" customFormat="1" ht="24" customHeight="1" x14ac:dyDescent="0.15">
      <c r="A240" s="918"/>
      <c r="B240" s="14" t="s">
        <v>204</v>
      </c>
      <c r="C240" s="14" t="s">
        <v>213</v>
      </c>
      <c r="D240" s="15">
        <v>43738</v>
      </c>
      <c r="E240" s="14" t="s">
        <v>214</v>
      </c>
      <c r="F240" s="920"/>
      <c r="G240" s="920"/>
      <c r="H240" s="924"/>
      <c r="I240" s="924"/>
      <c r="J240" s="921"/>
      <c r="K240" s="921"/>
      <c r="L240" s="925"/>
    </row>
    <row r="241" spans="1:12" s="1" customFormat="1" ht="24" customHeight="1" x14ac:dyDescent="0.15">
      <c r="A241" s="918">
        <v>44</v>
      </c>
      <c r="B241" s="9" t="s">
        <v>22</v>
      </c>
      <c r="C241" s="13" t="s">
        <v>23</v>
      </c>
      <c r="D241" s="13" t="s">
        <v>24</v>
      </c>
      <c r="E241" s="13" t="s">
        <v>25</v>
      </c>
      <c r="F241" s="919" t="s">
        <v>17</v>
      </c>
      <c r="G241" s="919"/>
      <c r="H241" s="920"/>
      <c r="I241" s="920"/>
      <c r="J241" s="920"/>
      <c r="K241" s="920"/>
      <c r="L241" s="920"/>
    </row>
    <row r="242" spans="1:12" s="1" customFormat="1" ht="26.25" customHeight="1" x14ac:dyDescent="0.15">
      <c r="A242" s="918"/>
      <c r="B242" s="921" t="s">
        <v>215</v>
      </c>
      <c r="C242" s="922" t="s">
        <v>216</v>
      </c>
      <c r="D242" s="923">
        <v>43729</v>
      </c>
      <c r="E242" s="921" t="s">
        <v>217</v>
      </c>
      <c r="F242" s="921" t="s">
        <v>218</v>
      </c>
      <c r="G242" s="921"/>
      <c r="H242" s="924" t="s">
        <v>30</v>
      </c>
      <c r="I242" s="924"/>
      <c r="J242" s="14" t="s">
        <v>31</v>
      </c>
      <c r="K242" s="14" t="s">
        <v>32</v>
      </c>
      <c r="L242" s="16">
        <v>588</v>
      </c>
    </row>
    <row r="243" spans="1:12" s="1" customFormat="1" ht="134.25" customHeight="1" x14ac:dyDescent="0.15">
      <c r="A243" s="918"/>
      <c r="B243" s="921"/>
      <c r="C243" s="922"/>
      <c r="D243" s="923"/>
      <c r="E243" s="921"/>
      <c r="F243" s="921"/>
      <c r="G243" s="921"/>
      <c r="H243" s="924" t="s">
        <v>33</v>
      </c>
      <c r="I243" s="924"/>
      <c r="J243" s="14" t="s">
        <v>31</v>
      </c>
      <c r="K243" s="14" t="s">
        <v>32</v>
      </c>
      <c r="L243" s="16">
        <v>128</v>
      </c>
    </row>
    <row r="244" spans="1:12" s="1" customFormat="1" ht="24" customHeight="1" x14ac:dyDescent="0.15">
      <c r="A244" s="918"/>
      <c r="B244" s="9" t="s">
        <v>34</v>
      </c>
      <c r="C244" s="13" t="s">
        <v>35</v>
      </c>
      <c r="D244" s="13" t="s">
        <v>36</v>
      </c>
      <c r="E244" s="13" t="s">
        <v>37</v>
      </c>
      <c r="F244" s="920"/>
      <c r="G244" s="920"/>
      <c r="H244" s="924" t="s">
        <v>38</v>
      </c>
      <c r="I244" s="924"/>
      <c r="J244" s="921" t="s">
        <v>31</v>
      </c>
      <c r="K244" s="921" t="s">
        <v>31</v>
      </c>
      <c r="L244" s="925">
        <v>0</v>
      </c>
    </row>
    <row r="245" spans="1:12" s="1" customFormat="1" ht="24" customHeight="1" x14ac:dyDescent="0.15">
      <c r="A245" s="918"/>
      <c r="B245" s="14" t="s">
        <v>219</v>
      </c>
      <c r="C245" s="14" t="s">
        <v>218</v>
      </c>
      <c r="D245" s="15">
        <v>43737</v>
      </c>
      <c r="E245" s="14" t="s">
        <v>220</v>
      </c>
      <c r="F245" s="920"/>
      <c r="G245" s="920"/>
      <c r="H245" s="924"/>
      <c r="I245" s="924"/>
      <c r="J245" s="921"/>
      <c r="K245" s="921"/>
      <c r="L245" s="925"/>
    </row>
    <row r="246" spans="1:12" s="1" customFormat="1" ht="24" customHeight="1" x14ac:dyDescent="0.15">
      <c r="A246" s="918">
        <v>45</v>
      </c>
      <c r="B246" s="9" t="s">
        <v>22</v>
      </c>
      <c r="C246" s="13" t="s">
        <v>23</v>
      </c>
      <c r="D246" s="13" t="s">
        <v>24</v>
      </c>
      <c r="E246" s="13" t="s">
        <v>25</v>
      </c>
      <c r="F246" s="919" t="s">
        <v>17</v>
      </c>
      <c r="G246" s="919"/>
      <c r="H246" s="920"/>
      <c r="I246" s="920"/>
      <c r="J246" s="920"/>
      <c r="K246" s="920"/>
      <c r="L246" s="920"/>
    </row>
    <row r="247" spans="1:12" s="1" customFormat="1" ht="26.25" customHeight="1" x14ac:dyDescent="0.15">
      <c r="A247" s="918"/>
      <c r="B247" s="921" t="s">
        <v>221</v>
      </c>
      <c r="C247" s="922" t="s">
        <v>222</v>
      </c>
      <c r="D247" s="923">
        <v>43728</v>
      </c>
      <c r="E247" s="921" t="s">
        <v>115</v>
      </c>
      <c r="F247" s="921" t="s">
        <v>223</v>
      </c>
      <c r="G247" s="921"/>
      <c r="H247" s="924" t="s">
        <v>30</v>
      </c>
      <c r="I247" s="924"/>
      <c r="J247" s="14" t="s">
        <v>31</v>
      </c>
      <c r="K247" s="14" t="s">
        <v>32</v>
      </c>
      <c r="L247" s="16">
        <v>868.6</v>
      </c>
    </row>
    <row r="248" spans="1:12" s="1" customFormat="1" ht="344.25" customHeight="1" x14ac:dyDescent="0.15">
      <c r="A248" s="918"/>
      <c r="B248" s="921"/>
      <c r="C248" s="922"/>
      <c r="D248" s="923"/>
      <c r="E248" s="921"/>
      <c r="F248" s="921"/>
      <c r="G248" s="921"/>
      <c r="H248" s="924" t="s">
        <v>33</v>
      </c>
      <c r="I248" s="924"/>
      <c r="J248" s="14" t="s">
        <v>31</v>
      </c>
      <c r="K248" s="14" t="s">
        <v>32</v>
      </c>
      <c r="L248" s="16">
        <v>771.98</v>
      </c>
    </row>
    <row r="249" spans="1:12" s="1" customFormat="1" ht="24" customHeight="1" x14ac:dyDescent="0.15">
      <c r="A249" s="918"/>
      <c r="B249" s="9" t="s">
        <v>34</v>
      </c>
      <c r="C249" s="13" t="s">
        <v>35</v>
      </c>
      <c r="D249" s="13" t="s">
        <v>36</v>
      </c>
      <c r="E249" s="13" t="s">
        <v>37</v>
      </c>
      <c r="F249" s="920"/>
      <c r="G249" s="920"/>
      <c r="H249" s="924" t="s">
        <v>38</v>
      </c>
      <c r="I249" s="924"/>
      <c r="J249" s="921" t="s">
        <v>31</v>
      </c>
      <c r="K249" s="921" t="s">
        <v>32</v>
      </c>
      <c r="L249" s="925">
        <v>1050</v>
      </c>
    </row>
    <row r="250" spans="1:12" s="1" customFormat="1" ht="34.5" customHeight="1" x14ac:dyDescent="0.15">
      <c r="A250" s="918"/>
      <c r="B250" s="14" t="s">
        <v>111</v>
      </c>
      <c r="C250" s="14" t="s">
        <v>223</v>
      </c>
      <c r="D250" s="15">
        <v>43732</v>
      </c>
      <c r="E250" s="14" t="s">
        <v>224</v>
      </c>
      <c r="F250" s="920"/>
      <c r="G250" s="920"/>
      <c r="H250" s="924"/>
      <c r="I250" s="924"/>
      <c r="J250" s="921"/>
      <c r="K250" s="921"/>
      <c r="L250" s="925"/>
    </row>
    <row r="251" spans="1:12" s="1" customFormat="1" ht="24" customHeight="1" x14ac:dyDescent="0.15">
      <c r="A251" s="918">
        <v>46</v>
      </c>
      <c r="B251" s="9" t="s">
        <v>22</v>
      </c>
      <c r="C251" s="13" t="s">
        <v>23</v>
      </c>
      <c r="D251" s="13" t="s">
        <v>24</v>
      </c>
      <c r="E251" s="13" t="s">
        <v>25</v>
      </c>
      <c r="F251" s="919" t="s">
        <v>17</v>
      </c>
      <c r="G251" s="919"/>
      <c r="H251" s="920"/>
      <c r="I251" s="920"/>
      <c r="J251" s="920"/>
      <c r="K251" s="920"/>
      <c r="L251" s="920"/>
    </row>
    <row r="252" spans="1:12" s="1" customFormat="1" ht="26.25" customHeight="1" x14ac:dyDescent="0.15">
      <c r="A252" s="918"/>
      <c r="B252" s="921" t="s">
        <v>225</v>
      </c>
      <c r="C252" s="922" t="s">
        <v>226</v>
      </c>
      <c r="D252" s="923">
        <v>43680</v>
      </c>
      <c r="E252" s="921" t="s">
        <v>227</v>
      </c>
      <c r="F252" s="921" t="s">
        <v>228</v>
      </c>
      <c r="G252" s="921"/>
      <c r="H252" s="924" t="s">
        <v>30</v>
      </c>
      <c r="I252" s="924"/>
      <c r="J252" s="14" t="s">
        <v>31</v>
      </c>
      <c r="K252" s="14" t="s">
        <v>32</v>
      </c>
      <c r="L252" s="16">
        <v>307.70999999999998</v>
      </c>
    </row>
    <row r="253" spans="1:12" s="1" customFormat="1" ht="144.75" customHeight="1" x14ac:dyDescent="0.15">
      <c r="A253" s="918"/>
      <c r="B253" s="921"/>
      <c r="C253" s="922"/>
      <c r="D253" s="923"/>
      <c r="E253" s="921"/>
      <c r="F253" s="921"/>
      <c r="G253" s="921"/>
      <c r="H253" s="924" t="s">
        <v>33</v>
      </c>
      <c r="I253" s="924"/>
      <c r="J253" s="14" t="s">
        <v>31</v>
      </c>
      <c r="K253" s="14" t="s">
        <v>32</v>
      </c>
      <c r="L253" s="16">
        <v>1500</v>
      </c>
    </row>
    <row r="254" spans="1:12" s="1" customFormat="1" ht="24" customHeight="1" x14ac:dyDescent="0.15">
      <c r="A254" s="918"/>
      <c r="B254" s="9" t="s">
        <v>34</v>
      </c>
      <c r="C254" s="13" t="s">
        <v>35</v>
      </c>
      <c r="D254" s="13" t="s">
        <v>36</v>
      </c>
      <c r="E254" s="13" t="s">
        <v>37</v>
      </c>
      <c r="F254" s="920"/>
      <c r="G254" s="920"/>
      <c r="H254" s="924" t="s">
        <v>38</v>
      </c>
      <c r="I254" s="924"/>
      <c r="J254" s="921" t="s">
        <v>31</v>
      </c>
      <c r="K254" s="921" t="s">
        <v>32</v>
      </c>
      <c r="L254" s="925">
        <v>622</v>
      </c>
    </row>
    <row r="255" spans="1:12" s="1" customFormat="1" ht="24" customHeight="1" x14ac:dyDescent="0.15">
      <c r="A255" s="918"/>
      <c r="B255" s="14" t="s">
        <v>229</v>
      </c>
      <c r="C255" s="14" t="s">
        <v>228</v>
      </c>
      <c r="D255" s="15">
        <v>43690</v>
      </c>
      <c r="E255" s="14" t="s">
        <v>230</v>
      </c>
      <c r="F255" s="920"/>
      <c r="G255" s="920"/>
      <c r="H255" s="924"/>
      <c r="I255" s="924"/>
      <c r="J255" s="921"/>
      <c r="K255" s="921"/>
      <c r="L255" s="925"/>
    </row>
    <row r="256" spans="1:12" s="1" customFormat="1" ht="24" customHeight="1" x14ac:dyDescent="0.15">
      <c r="A256" s="918">
        <v>47</v>
      </c>
      <c r="B256" s="9" t="s">
        <v>22</v>
      </c>
      <c r="C256" s="13" t="s">
        <v>23</v>
      </c>
      <c r="D256" s="13" t="s">
        <v>24</v>
      </c>
      <c r="E256" s="13" t="s">
        <v>25</v>
      </c>
      <c r="F256" s="919" t="s">
        <v>17</v>
      </c>
      <c r="G256" s="919"/>
      <c r="H256" s="920"/>
      <c r="I256" s="920"/>
      <c r="J256" s="920"/>
      <c r="K256" s="920"/>
      <c r="L256" s="920"/>
    </row>
    <row r="257" spans="1:12" s="1" customFormat="1" ht="26.25" customHeight="1" x14ac:dyDescent="0.15">
      <c r="A257" s="918"/>
      <c r="B257" s="921" t="s">
        <v>231</v>
      </c>
      <c r="C257" s="922" t="s">
        <v>232</v>
      </c>
      <c r="D257" s="923">
        <v>43704</v>
      </c>
      <c r="E257" s="921" t="s">
        <v>233</v>
      </c>
      <c r="F257" s="921" t="s">
        <v>234</v>
      </c>
      <c r="G257" s="921"/>
      <c r="H257" s="924" t="s">
        <v>30</v>
      </c>
      <c r="I257" s="924"/>
      <c r="J257" s="14" t="s">
        <v>31</v>
      </c>
      <c r="K257" s="14" t="s">
        <v>32</v>
      </c>
      <c r="L257" s="16">
        <v>703</v>
      </c>
    </row>
    <row r="258" spans="1:12" s="1" customFormat="1" ht="312.75" customHeight="1" x14ac:dyDescent="0.15">
      <c r="A258" s="918"/>
      <c r="B258" s="921"/>
      <c r="C258" s="922"/>
      <c r="D258" s="923"/>
      <c r="E258" s="921"/>
      <c r="F258" s="921"/>
      <c r="G258" s="921"/>
      <c r="H258" s="924" t="s">
        <v>33</v>
      </c>
      <c r="I258" s="924"/>
      <c r="J258" s="14" t="s">
        <v>31</v>
      </c>
      <c r="K258" s="14" t="s">
        <v>32</v>
      </c>
      <c r="L258" s="16">
        <v>934.59</v>
      </c>
    </row>
    <row r="259" spans="1:12" s="1" customFormat="1" ht="24" customHeight="1" x14ac:dyDescent="0.15">
      <c r="A259" s="918"/>
      <c r="B259" s="9" t="s">
        <v>34</v>
      </c>
      <c r="C259" s="13" t="s">
        <v>35</v>
      </c>
      <c r="D259" s="13" t="s">
        <v>36</v>
      </c>
      <c r="E259" s="13" t="s">
        <v>37</v>
      </c>
      <c r="F259" s="920"/>
      <c r="G259" s="920"/>
      <c r="H259" s="924" t="s">
        <v>38</v>
      </c>
      <c r="I259" s="924"/>
      <c r="J259" s="921" t="s">
        <v>31</v>
      </c>
      <c r="K259" s="921" t="s">
        <v>32</v>
      </c>
      <c r="L259" s="925">
        <v>300</v>
      </c>
    </row>
    <row r="260" spans="1:12" s="1" customFormat="1" ht="24" customHeight="1" x14ac:dyDescent="0.15">
      <c r="A260" s="918"/>
      <c r="B260" s="14" t="s">
        <v>204</v>
      </c>
      <c r="C260" s="14" t="s">
        <v>234</v>
      </c>
      <c r="D260" s="15">
        <v>43709</v>
      </c>
      <c r="E260" s="14" t="s">
        <v>235</v>
      </c>
      <c r="F260" s="920"/>
      <c r="G260" s="920"/>
      <c r="H260" s="924"/>
      <c r="I260" s="924"/>
      <c r="J260" s="921"/>
      <c r="K260" s="921"/>
      <c r="L260" s="925"/>
    </row>
    <row r="261" spans="1:12" s="1" customFormat="1" ht="24" customHeight="1" x14ac:dyDescent="0.15">
      <c r="A261" s="918">
        <v>48</v>
      </c>
      <c r="B261" s="9" t="s">
        <v>22</v>
      </c>
      <c r="C261" s="13" t="s">
        <v>23</v>
      </c>
      <c r="D261" s="13" t="s">
        <v>24</v>
      </c>
      <c r="E261" s="13" t="s">
        <v>25</v>
      </c>
      <c r="F261" s="919" t="s">
        <v>17</v>
      </c>
      <c r="G261" s="919"/>
      <c r="H261" s="920"/>
      <c r="I261" s="920"/>
      <c r="J261" s="920"/>
      <c r="K261" s="920"/>
      <c r="L261" s="920"/>
    </row>
    <row r="262" spans="1:12" s="1" customFormat="1" ht="26.25" customHeight="1" x14ac:dyDescent="0.15">
      <c r="A262" s="918"/>
      <c r="B262" s="921" t="s">
        <v>236</v>
      </c>
      <c r="C262" s="922" t="s">
        <v>237</v>
      </c>
      <c r="D262" s="923">
        <v>43592</v>
      </c>
      <c r="E262" s="921" t="s">
        <v>53</v>
      </c>
      <c r="F262" s="921" t="s">
        <v>238</v>
      </c>
      <c r="G262" s="921"/>
      <c r="H262" s="924" t="s">
        <v>30</v>
      </c>
      <c r="I262" s="924"/>
      <c r="J262" s="14" t="s">
        <v>31</v>
      </c>
      <c r="K262" s="14" t="s">
        <v>32</v>
      </c>
      <c r="L262" s="16">
        <v>688.36</v>
      </c>
    </row>
    <row r="263" spans="1:12" s="1" customFormat="1" ht="409.2" customHeight="1" x14ac:dyDescent="0.15">
      <c r="A263" s="918"/>
      <c r="B263" s="921"/>
      <c r="C263" s="922"/>
      <c r="D263" s="923"/>
      <c r="E263" s="921"/>
      <c r="F263" s="921"/>
      <c r="G263" s="921"/>
      <c r="H263" s="924" t="s">
        <v>33</v>
      </c>
      <c r="I263" s="924"/>
      <c r="J263" s="921" t="s">
        <v>31</v>
      </c>
      <c r="K263" s="921" t="s">
        <v>32</v>
      </c>
      <c r="L263" s="925">
        <v>108</v>
      </c>
    </row>
    <row r="264" spans="1:12" s="1" customFormat="1" ht="71.849999999999994" customHeight="1" x14ac:dyDescent="0.15">
      <c r="A264" s="918"/>
      <c r="B264" s="921"/>
      <c r="C264" s="922"/>
      <c r="D264" s="923"/>
      <c r="E264" s="921"/>
      <c r="F264" s="921"/>
      <c r="G264" s="921"/>
      <c r="H264" s="924"/>
      <c r="I264" s="924"/>
      <c r="J264" s="921"/>
      <c r="K264" s="921"/>
      <c r="L264" s="925"/>
    </row>
    <row r="265" spans="1:12" s="1" customFormat="1" ht="24" customHeight="1" x14ac:dyDescent="0.15">
      <c r="A265" s="918"/>
      <c r="B265" s="9" t="s">
        <v>34</v>
      </c>
      <c r="C265" s="13" t="s">
        <v>35</v>
      </c>
      <c r="D265" s="13" t="s">
        <v>36</v>
      </c>
      <c r="E265" s="13" t="s">
        <v>37</v>
      </c>
      <c r="F265" s="920"/>
      <c r="G265" s="920"/>
      <c r="H265" s="924" t="s">
        <v>38</v>
      </c>
      <c r="I265" s="924"/>
      <c r="J265" s="921" t="s">
        <v>31</v>
      </c>
      <c r="K265" s="921" t="s">
        <v>31</v>
      </c>
      <c r="L265" s="925">
        <v>0</v>
      </c>
    </row>
    <row r="266" spans="1:12" s="1" customFormat="1" ht="24" customHeight="1" x14ac:dyDescent="0.15">
      <c r="A266" s="918"/>
      <c r="B266" s="14" t="s">
        <v>239</v>
      </c>
      <c r="C266" s="14" t="s">
        <v>238</v>
      </c>
      <c r="D266" s="15">
        <v>43594</v>
      </c>
      <c r="E266" s="14" t="s">
        <v>240</v>
      </c>
      <c r="F266" s="920"/>
      <c r="G266" s="920"/>
      <c r="H266" s="924"/>
      <c r="I266" s="924"/>
      <c r="J266" s="921"/>
      <c r="K266" s="921"/>
      <c r="L266" s="925"/>
    </row>
    <row r="267" spans="1:12" s="1" customFormat="1" ht="24" customHeight="1" x14ac:dyDescent="0.15">
      <c r="A267" s="918">
        <v>49</v>
      </c>
      <c r="B267" s="9" t="s">
        <v>22</v>
      </c>
      <c r="C267" s="13" t="s">
        <v>23</v>
      </c>
      <c r="D267" s="13" t="s">
        <v>24</v>
      </c>
      <c r="E267" s="13" t="s">
        <v>25</v>
      </c>
      <c r="F267" s="919" t="s">
        <v>17</v>
      </c>
      <c r="G267" s="919"/>
      <c r="H267" s="920"/>
      <c r="I267" s="920"/>
      <c r="J267" s="920"/>
      <c r="K267" s="920"/>
      <c r="L267" s="920"/>
    </row>
    <row r="268" spans="1:12" s="1" customFormat="1" ht="26.25" customHeight="1" x14ac:dyDescent="0.15">
      <c r="A268" s="918"/>
      <c r="B268" s="921" t="s">
        <v>236</v>
      </c>
      <c r="C268" s="922" t="s">
        <v>241</v>
      </c>
      <c r="D268" s="923">
        <v>43632</v>
      </c>
      <c r="E268" s="921" t="s">
        <v>242</v>
      </c>
      <c r="F268" s="921" t="s">
        <v>210</v>
      </c>
      <c r="G268" s="921"/>
      <c r="H268" s="924" t="s">
        <v>30</v>
      </c>
      <c r="I268" s="924"/>
      <c r="J268" s="14" t="s">
        <v>31</v>
      </c>
      <c r="K268" s="14" t="s">
        <v>31</v>
      </c>
      <c r="L268" s="16">
        <v>0</v>
      </c>
    </row>
    <row r="269" spans="1:12" s="1" customFormat="1" ht="409.2" customHeight="1" x14ac:dyDescent="0.15">
      <c r="A269" s="918"/>
      <c r="B269" s="921"/>
      <c r="C269" s="922"/>
      <c r="D269" s="923"/>
      <c r="E269" s="921"/>
      <c r="F269" s="921"/>
      <c r="G269" s="921"/>
      <c r="H269" s="924" t="s">
        <v>33</v>
      </c>
      <c r="I269" s="924"/>
      <c r="J269" s="921" t="s">
        <v>31</v>
      </c>
      <c r="K269" s="921" t="s">
        <v>31</v>
      </c>
      <c r="L269" s="925">
        <v>0</v>
      </c>
    </row>
    <row r="270" spans="1:12" s="1" customFormat="1" ht="218.85" customHeight="1" x14ac:dyDescent="0.15">
      <c r="A270" s="918"/>
      <c r="B270" s="921"/>
      <c r="C270" s="922"/>
      <c r="D270" s="923"/>
      <c r="E270" s="921"/>
      <c r="F270" s="921"/>
      <c r="G270" s="921"/>
      <c r="H270" s="924"/>
      <c r="I270" s="924"/>
      <c r="J270" s="921"/>
      <c r="K270" s="921"/>
      <c r="L270" s="925"/>
    </row>
    <row r="271" spans="1:12" s="1" customFormat="1" ht="24" customHeight="1" x14ac:dyDescent="0.15">
      <c r="A271" s="918"/>
      <c r="B271" s="9" t="s">
        <v>34</v>
      </c>
      <c r="C271" s="13" t="s">
        <v>35</v>
      </c>
      <c r="D271" s="13" t="s">
        <v>36</v>
      </c>
      <c r="E271" s="13" t="s">
        <v>37</v>
      </c>
      <c r="F271" s="920"/>
      <c r="G271" s="920"/>
      <c r="H271" s="924" t="s">
        <v>38</v>
      </c>
      <c r="I271" s="924"/>
      <c r="J271" s="921" t="s">
        <v>32</v>
      </c>
      <c r="K271" s="921" t="s">
        <v>31</v>
      </c>
      <c r="L271" s="925">
        <v>1798.97</v>
      </c>
    </row>
    <row r="272" spans="1:12" s="1" customFormat="1" ht="24" customHeight="1" x14ac:dyDescent="0.15">
      <c r="A272" s="918"/>
      <c r="B272" s="14" t="s">
        <v>239</v>
      </c>
      <c r="C272" s="14" t="s">
        <v>210</v>
      </c>
      <c r="D272" s="15">
        <v>43637</v>
      </c>
      <c r="E272" s="14" t="s">
        <v>243</v>
      </c>
      <c r="F272" s="920"/>
      <c r="G272" s="920"/>
      <c r="H272" s="924"/>
      <c r="I272" s="924"/>
      <c r="J272" s="921"/>
      <c r="K272" s="921"/>
      <c r="L272" s="925"/>
    </row>
    <row r="273" spans="1:12" s="1" customFormat="1" ht="24" customHeight="1" x14ac:dyDescent="0.15">
      <c r="A273" s="918">
        <v>50</v>
      </c>
      <c r="B273" s="9" t="s">
        <v>22</v>
      </c>
      <c r="C273" s="13" t="s">
        <v>23</v>
      </c>
      <c r="D273" s="13" t="s">
        <v>24</v>
      </c>
      <c r="E273" s="13" t="s">
        <v>25</v>
      </c>
      <c r="F273" s="919" t="s">
        <v>17</v>
      </c>
      <c r="G273" s="919"/>
      <c r="H273" s="920"/>
      <c r="I273" s="920"/>
      <c r="J273" s="920"/>
      <c r="K273" s="920"/>
      <c r="L273" s="920"/>
    </row>
    <row r="274" spans="1:12" s="1" customFormat="1" ht="26.25" customHeight="1" x14ac:dyDescent="0.15">
      <c r="A274" s="918"/>
      <c r="B274" s="921" t="s">
        <v>244</v>
      </c>
      <c r="C274" s="922" t="s">
        <v>245</v>
      </c>
      <c r="D274" s="923">
        <v>43565</v>
      </c>
      <c r="E274" s="921" t="s">
        <v>246</v>
      </c>
      <c r="F274" s="921" t="s">
        <v>247</v>
      </c>
      <c r="G274" s="921"/>
      <c r="H274" s="924" t="s">
        <v>30</v>
      </c>
      <c r="I274" s="924"/>
      <c r="J274" s="14" t="s">
        <v>31</v>
      </c>
      <c r="K274" s="14" t="s">
        <v>32</v>
      </c>
      <c r="L274" s="16">
        <v>240</v>
      </c>
    </row>
    <row r="275" spans="1:12" s="1" customFormat="1" ht="123.75" customHeight="1" x14ac:dyDescent="0.15">
      <c r="A275" s="918"/>
      <c r="B275" s="921"/>
      <c r="C275" s="922"/>
      <c r="D275" s="923"/>
      <c r="E275" s="921"/>
      <c r="F275" s="921"/>
      <c r="G275" s="921"/>
      <c r="H275" s="924" t="s">
        <v>33</v>
      </c>
      <c r="I275" s="924"/>
      <c r="J275" s="14" t="s">
        <v>31</v>
      </c>
      <c r="K275" s="14" t="s">
        <v>32</v>
      </c>
      <c r="L275" s="16">
        <v>2745.76</v>
      </c>
    </row>
    <row r="276" spans="1:12" s="1" customFormat="1" ht="24" customHeight="1" x14ac:dyDescent="0.15">
      <c r="A276" s="918"/>
      <c r="B276" s="9" t="s">
        <v>34</v>
      </c>
      <c r="C276" s="13" t="s">
        <v>35</v>
      </c>
      <c r="D276" s="13" t="s">
        <v>36</v>
      </c>
      <c r="E276" s="13" t="s">
        <v>37</v>
      </c>
      <c r="F276" s="920"/>
      <c r="G276" s="920"/>
      <c r="H276" s="924" t="s">
        <v>38</v>
      </c>
      <c r="I276" s="924"/>
      <c r="J276" s="921" t="s">
        <v>31</v>
      </c>
      <c r="K276" s="921" t="s">
        <v>32</v>
      </c>
      <c r="L276" s="925">
        <v>569</v>
      </c>
    </row>
    <row r="277" spans="1:12" s="1" customFormat="1" ht="24" customHeight="1" x14ac:dyDescent="0.15">
      <c r="A277" s="918"/>
      <c r="B277" s="14" t="s">
        <v>55</v>
      </c>
      <c r="C277" s="14" t="s">
        <v>247</v>
      </c>
      <c r="D277" s="15">
        <v>43570</v>
      </c>
      <c r="E277" s="14" t="s">
        <v>248</v>
      </c>
      <c r="F277" s="920"/>
      <c r="G277" s="920"/>
      <c r="H277" s="924"/>
      <c r="I277" s="924"/>
      <c r="J277" s="921"/>
      <c r="K277" s="921"/>
      <c r="L277" s="925"/>
    </row>
    <row r="278" spans="1:12" s="1" customFormat="1" ht="24" customHeight="1" x14ac:dyDescent="0.15">
      <c r="A278" s="918">
        <v>51</v>
      </c>
      <c r="B278" s="9" t="s">
        <v>22</v>
      </c>
      <c r="C278" s="13" t="s">
        <v>23</v>
      </c>
      <c r="D278" s="13" t="s">
        <v>24</v>
      </c>
      <c r="E278" s="13" t="s">
        <v>25</v>
      </c>
      <c r="F278" s="919" t="s">
        <v>17</v>
      </c>
      <c r="G278" s="919"/>
      <c r="H278" s="920"/>
      <c r="I278" s="920"/>
      <c r="J278" s="920"/>
      <c r="K278" s="920"/>
      <c r="L278" s="920"/>
    </row>
    <row r="279" spans="1:12" s="1" customFormat="1" ht="26.25" customHeight="1" x14ac:dyDescent="0.15">
      <c r="A279" s="918"/>
      <c r="B279" s="921" t="s">
        <v>244</v>
      </c>
      <c r="C279" s="922" t="s">
        <v>249</v>
      </c>
      <c r="D279" s="923">
        <v>43645</v>
      </c>
      <c r="E279" s="921" t="s">
        <v>250</v>
      </c>
      <c r="F279" s="921" t="s">
        <v>251</v>
      </c>
      <c r="G279" s="921"/>
      <c r="H279" s="924" t="s">
        <v>30</v>
      </c>
      <c r="I279" s="924"/>
      <c r="J279" s="14" t="s">
        <v>31</v>
      </c>
      <c r="K279" s="14" t="s">
        <v>32</v>
      </c>
      <c r="L279" s="16">
        <v>463.26</v>
      </c>
    </row>
    <row r="280" spans="1:12" s="1" customFormat="1" ht="144.75" customHeight="1" x14ac:dyDescent="0.15">
      <c r="A280" s="918"/>
      <c r="B280" s="921"/>
      <c r="C280" s="922"/>
      <c r="D280" s="923"/>
      <c r="E280" s="921"/>
      <c r="F280" s="921"/>
      <c r="G280" s="921"/>
      <c r="H280" s="924" t="s">
        <v>33</v>
      </c>
      <c r="I280" s="924"/>
      <c r="J280" s="14" t="s">
        <v>31</v>
      </c>
      <c r="K280" s="14" t="s">
        <v>31</v>
      </c>
      <c r="L280" s="16">
        <v>0</v>
      </c>
    </row>
    <row r="281" spans="1:12" s="1" customFormat="1" ht="24" customHeight="1" x14ac:dyDescent="0.15">
      <c r="A281" s="918"/>
      <c r="B281" s="9" t="s">
        <v>34</v>
      </c>
      <c r="C281" s="13" t="s">
        <v>35</v>
      </c>
      <c r="D281" s="13" t="s">
        <v>36</v>
      </c>
      <c r="E281" s="13" t="s">
        <v>37</v>
      </c>
      <c r="F281" s="920"/>
      <c r="G281" s="920"/>
      <c r="H281" s="924" t="s">
        <v>38</v>
      </c>
      <c r="I281" s="924"/>
      <c r="J281" s="921" t="s">
        <v>31</v>
      </c>
      <c r="K281" s="921" t="s">
        <v>32</v>
      </c>
      <c r="L281" s="925">
        <v>41.2</v>
      </c>
    </row>
    <row r="282" spans="1:12" s="1" customFormat="1" ht="24" customHeight="1" x14ac:dyDescent="0.15">
      <c r="A282" s="918"/>
      <c r="B282" s="14" t="s">
        <v>55</v>
      </c>
      <c r="C282" s="14" t="s">
        <v>251</v>
      </c>
      <c r="D282" s="15">
        <v>43648</v>
      </c>
      <c r="E282" s="14" t="s">
        <v>252</v>
      </c>
      <c r="F282" s="920"/>
      <c r="G282" s="920"/>
      <c r="H282" s="924"/>
      <c r="I282" s="924"/>
      <c r="J282" s="921"/>
      <c r="K282" s="921"/>
      <c r="L282" s="925"/>
    </row>
    <row r="283" spans="1:12" s="1" customFormat="1" ht="24" customHeight="1" x14ac:dyDescent="0.15">
      <c r="A283" s="918">
        <v>52</v>
      </c>
      <c r="B283" s="9" t="s">
        <v>22</v>
      </c>
      <c r="C283" s="13" t="s">
        <v>23</v>
      </c>
      <c r="D283" s="13" t="s">
        <v>24</v>
      </c>
      <c r="E283" s="13" t="s">
        <v>25</v>
      </c>
      <c r="F283" s="919" t="s">
        <v>17</v>
      </c>
      <c r="G283" s="919"/>
      <c r="H283" s="920"/>
      <c r="I283" s="920"/>
      <c r="J283" s="920"/>
      <c r="K283" s="920"/>
      <c r="L283" s="920"/>
    </row>
    <row r="284" spans="1:12" s="1" customFormat="1" ht="26.25" customHeight="1" x14ac:dyDescent="0.15">
      <c r="A284" s="918"/>
      <c r="B284" s="921" t="s">
        <v>253</v>
      </c>
      <c r="C284" s="922" t="s">
        <v>254</v>
      </c>
      <c r="D284" s="923">
        <v>43593</v>
      </c>
      <c r="E284" s="921" t="s">
        <v>255</v>
      </c>
      <c r="F284" s="921" t="s">
        <v>256</v>
      </c>
      <c r="G284" s="921"/>
      <c r="H284" s="924" t="s">
        <v>30</v>
      </c>
      <c r="I284" s="924"/>
      <c r="J284" s="14" t="s">
        <v>31</v>
      </c>
      <c r="K284" s="14" t="s">
        <v>32</v>
      </c>
      <c r="L284" s="16">
        <v>233.82</v>
      </c>
    </row>
    <row r="285" spans="1:12" s="1" customFormat="1" ht="396.75" customHeight="1" x14ac:dyDescent="0.15">
      <c r="A285" s="918"/>
      <c r="B285" s="921"/>
      <c r="C285" s="922"/>
      <c r="D285" s="923"/>
      <c r="E285" s="921"/>
      <c r="F285" s="921"/>
      <c r="G285" s="921"/>
      <c r="H285" s="924" t="s">
        <v>33</v>
      </c>
      <c r="I285" s="924"/>
      <c r="J285" s="14" t="s">
        <v>31</v>
      </c>
      <c r="K285" s="14" t="s">
        <v>32</v>
      </c>
      <c r="L285" s="16">
        <v>261.60000000000002</v>
      </c>
    </row>
    <row r="286" spans="1:12" s="1" customFormat="1" ht="24" customHeight="1" x14ac:dyDescent="0.15">
      <c r="A286" s="918"/>
      <c r="B286" s="9" t="s">
        <v>34</v>
      </c>
      <c r="C286" s="13" t="s">
        <v>35</v>
      </c>
      <c r="D286" s="13" t="s">
        <v>36</v>
      </c>
      <c r="E286" s="13" t="s">
        <v>37</v>
      </c>
      <c r="F286" s="920"/>
      <c r="G286" s="920"/>
      <c r="H286" s="924" t="s">
        <v>38</v>
      </c>
      <c r="I286" s="924"/>
      <c r="J286" s="921" t="s">
        <v>31</v>
      </c>
      <c r="K286" s="921" t="s">
        <v>32</v>
      </c>
      <c r="L286" s="925">
        <v>100</v>
      </c>
    </row>
    <row r="287" spans="1:12" s="1" customFormat="1" ht="24" customHeight="1" x14ac:dyDescent="0.15">
      <c r="A287" s="918"/>
      <c r="B287" s="14" t="s">
        <v>257</v>
      </c>
      <c r="C287" s="14" t="s">
        <v>256</v>
      </c>
      <c r="D287" s="15">
        <v>43594</v>
      </c>
      <c r="E287" s="14" t="s">
        <v>258</v>
      </c>
      <c r="F287" s="920"/>
      <c r="G287" s="920"/>
      <c r="H287" s="924"/>
      <c r="I287" s="924"/>
      <c r="J287" s="921"/>
      <c r="K287" s="921"/>
      <c r="L287" s="925"/>
    </row>
    <row r="288" spans="1:12" s="1" customFormat="1" ht="24" customHeight="1" x14ac:dyDescent="0.15">
      <c r="A288" s="918">
        <v>53</v>
      </c>
      <c r="B288" s="9" t="s">
        <v>22</v>
      </c>
      <c r="C288" s="13" t="s">
        <v>23</v>
      </c>
      <c r="D288" s="13" t="s">
        <v>24</v>
      </c>
      <c r="E288" s="13" t="s">
        <v>25</v>
      </c>
      <c r="F288" s="919" t="s">
        <v>17</v>
      </c>
      <c r="G288" s="919"/>
      <c r="H288" s="920"/>
      <c r="I288" s="920"/>
      <c r="J288" s="920"/>
      <c r="K288" s="920"/>
      <c r="L288" s="920"/>
    </row>
    <row r="289" spans="1:12" s="1" customFormat="1" ht="26.25" customHeight="1" x14ac:dyDescent="0.15">
      <c r="A289" s="918"/>
      <c r="B289" s="921" t="s">
        <v>259</v>
      </c>
      <c r="C289" s="922" t="s">
        <v>260</v>
      </c>
      <c r="D289" s="923">
        <v>43578</v>
      </c>
      <c r="E289" s="921" t="s">
        <v>261</v>
      </c>
      <c r="F289" s="921" t="s">
        <v>262</v>
      </c>
      <c r="G289" s="921"/>
      <c r="H289" s="924" t="s">
        <v>30</v>
      </c>
      <c r="I289" s="924"/>
      <c r="J289" s="14" t="s">
        <v>31</v>
      </c>
      <c r="K289" s="14" t="s">
        <v>32</v>
      </c>
      <c r="L289" s="16">
        <v>308.25</v>
      </c>
    </row>
    <row r="290" spans="1:12" s="1" customFormat="1" ht="312.75" customHeight="1" x14ac:dyDescent="0.15">
      <c r="A290" s="918"/>
      <c r="B290" s="921"/>
      <c r="C290" s="922"/>
      <c r="D290" s="923"/>
      <c r="E290" s="921"/>
      <c r="F290" s="921"/>
      <c r="G290" s="921"/>
      <c r="H290" s="924" t="s">
        <v>33</v>
      </c>
      <c r="I290" s="924"/>
      <c r="J290" s="14" t="s">
        <v>31</v>
      </c>
      <c r="K290" s="14" t="s">
        <v>32</v>
      </c>
      <c r="L290" s="16">
        <v>351.73</v>
      </c>
    </row>
    <row r="291" spans="1:12" s="1" customFormat="1" ht="24" customHeight="1" x14ac:dyDescent="0.15">
      <c r="A291" s="918"/>
      <c r="B291" s="9" t="s">
        <v>34</v>
      </c>
      <c r="C291" s="13" t="s">
        <v>35</v>
      </c>
      <c r="D291" s="13" t="s">
        <v>36</v>
      </c>
      <c r="E291" s="13" t="s">
        <v>37</v>
      </c>
      <c r="F291" s="920"/>
      <c r="G291" s="920"/>
      <c r="H291" s="924" t="s">
        <v>38</v>
      </c>
      <c r="I291" s="924"/>
      <c r="J291" s="921" t="s">
        <v>31</v>
      </c>
      <c r="K291" s="921" t="s">
        <v>32</v>
      </c>
      <c r="L291" s="925">
        <v>160</v>
      </c>
    </row>
    <row r="292" spans="1:12" s="1" customFormat="1" ht="24" customHeight="1" x14ac:dyDescent="0.15">
      <c r="A292" s="918"/>
      <c r="B292" s="14" t="s">
        <v>204</v>
      </c>
      <c r="C292" s="14" t="s">
        <v>262</v>
      </c>
      <c r="D292" s="15">
        <v>43579</v>
      </c>
      <c r="E292" s="14" t="s">
        <v>263</v>
      </c>
      <c r="F292" s="920"/>
      <c r="G292" s="920"/>
      <c r="H292" s="924"/>
      <c r="I292" s="924"/>
      <c r="J292" s="921"/>
      <c r="K292" s="921"/>
      <c r="L292" s="925"/>
    </row>
    <row r="293" spans="1:12" s="1" customFormat="1" ht="24" customHeight="1" x14ac:dyDescent="0.15">
      <c r="A293" s="918">
        <v>54</v>
      </c>
      <c r="B293" s="9" t="s">
        <v>22</v>
      </c>
      <c r="C293" s="13" t="s">
        <v>23</v>
      </c>
      <c r="D293" s="13" t="s">
        <v>24</v>
      </c>
      <c r="E293" s="13" t="s">
        <v>25</v>
      </c>
      <c r="F293" s="919" t="s">
        <v>17</v>
      </c>
      <c r="G293" s="919"/>
      <c r="H293" s="920"/>
      <c r="I293" s="920"/>
      <c r="J293" s="920"/>
      <c r="K293" s="920"/>
      <c r="L293" s="920"/>
    </row>
    <row r="294" spans="1:12" s="1" customFormat="1" ht="26.25" customHeight="1" x14ac:dyDescent="0.15">
      <c r="A294" s="918"/>
      <c r="B294" s="921" t="s">
        <v>264</v>
      </c>
      <c r="C294" s="922" t="s">
        <v>265</v>
      </c>
      <c r="D294" s="923">
        <v>43603</v>
      </c>
      <c r="E294" s="921" t="s">
        <v>266</v>
      </c>
      <c r="F294" s="921" t="s">
        <v>223</v>
      </c>
      <c r="G294" s="921"/>
      <c r="H294" s="924" t="s">
        <v>30</v>
      </c>
      <c r="I294" s="924"/>
      <c r="J294" s="14" t="s">
        <v>31</v>
      </c>
      <c r="K294" s="14" t="s">
        <v>32</v>
      </c>
      <c r="L294" s="16">
        <v>628.52</v>
      </c>
    </row>
    <row r="295" spans="1:12" s="1" customFormat="1" ht="155.25" customHeight="1" x14ac:dyDescent="0.15">
      <c r="A295" s="918"/>
      <c r="B295" s="921"/>
      <c r="C295" s="922"/>
      <c r="D295" s="923"/>
      <c r="E295" s="921"/>
      <c r="F295" s="921"/>
      <c r="G295" s="921"/>
      <c r="H295" s="924" t="s">
        <v>33</v>
      </c>
      <c r="I295" s="924"/>
      <c r="J295" s="14" t="s">
        <v>31</v>
      </c>
      <c r="K295" s="14" t="s">
        <v>32</v>
      </c>
      <c r="L295" s="16">
        <v>752.59</v>
      </c>
    </row>
    <row r="296" spans="1:12" s="1" customFormat="1" ht="24" customHeight="1" x14ac:dyDescent="0.15">
      <c r="A296" s="918"/>
      <c r="B296" s="9" t="s">
        <v>34</v>
      </c>
      <c r="C296" s="13" t="s">
        <v>35</v>
      </c>
      <c r="D296" s="13" t="s">
        <v>36</v>
      </c>
      <c r="E296" s="13" t="s">
        <v>37</v>
      </c>
      <c r="F296" s="920"/>
      <c r="G296" s="920"/>
      <c r="H296" s="924" t="s">
        <v>38</v>
      </c>
      <c r="I296" s="924"/>
      <c r="J296" s="921" t="s">
        <v>31</v>
      </c>
      <c r="K296" s="921" t="s">
        <v>32</v>
      </c>
      <c r="L296" s="925">
        <v>1125</v>
      </c>
    </row>
    <row r="297" spans="1:12" s="1" customFormat="1" ht="24" customHeight="1" x14ac:dyDescent="0.15">
      <c r="A297" s="918"/>
      <c r="B297" s="14" t="s">
        <v>267</v>
      </c>
      <c r="C297" s="14" t="s">
        <v>223</v>
      </c>
      <c r="D297" s="15">
        <v>43606</v>
      </c>
      <c r="E297" s="14" t="s">
        <v>268</v>
      </c>
      <c r="F297" s="920"/>
      <c r="G297" s="920"/>
      <c r="H297" s="924"/>
      <c r="I297" s="924"/>
      <c r="J297" s="921"/>
      <c r="K297" s="921"/>
      <c r="L297" s="925"/>
    </row>
    <row r="298" spans="1:12" s="1" customFormat="1" ht="24" customHeight="1" x14ac:dyDescent="0.15">
      <c r="A298" s="918">
        <v>55</v>
      </c>
      <c r="B298" s="9" t="s">
        <v>22</v>
      </c>
      <c r="C298" s="13" t="s">
        <v>23</v>
      </c>
      <c r="D298" s="13" t="s">
        <v>24</v>
      </c>
      <c r="E298" s="13" t="s">
        <v>25</v>
      </c>
      <c r="F298" s="919" t="s">
        <v>17</v>
      </c>
      <c r="G298" s="919"/>
      <c r="H298" s="920"/>
      <c r="I298" s="920"/>
      <c r="J298" s="920"/>
      <c r="K298" s="920"/>
      <c r="L298" s="920"/>
    </row>
    <row r="299" spans="1:12" s="1" customFormat="1" ht="26.25" customHeight="1" x14ac:dyDescent="0.15">
      <c r="A299" s="918"/>
      <c r="B299" s="921" t="s">
        <v>269</v>
      </c>
      <c r="C299" s="921" t="s">
        <v>270</v>
      </c>
      <c r="D299" s="923">
        <v>43576</v>
      </c>
      <c r="E299" s="921" t="s">
        <v>207</v>
      </c>
      <c r="F299" s="921" t="s">
        <v>208</v>
      </c>
      <c r="G299" s="921"/>
      <c r="H299" s="924" t="s">
        <v>30</v>
      </c>
      <c r="I299" s="924"/>
      <c r="J299" s="14" t="s">
        <v>31</v>
      </c>
      <c r="K299" s="14" t="s">
        <v>32</v>
      </c>
      <c r="L299" s="16">
        <v>374</v>
      </c>
    </row>
    <row r="300" spans="1:12" s="1" customFormat="1" ht="71.25" customHeight="1" x14ac:dyDescent="0.15">
      <c r="A300" s="918"/>
      <c r="B300" s="921"/>
      <c r="C300" s="921"/>
      <c r="D300" s="923"/>
      <c r="E300" s="921"/>
      <c r="F300" s="921"/>
      <c r="G300" s="921"/>
      <c r="H300" s="924" t="s">
        <v>33</v>
      </c>
      <c r="I300" s="924"/>
      <c r="J300" s="14" t="s">
        <v>31</v>
      </c>
      <c r="K300" s="14" t="s">
        <v>32</v>
      </c>
      <c r="L300" s="16">
        <v>194</v>
      </c>
    </row>
    <row r="301" spans="1:12" s="1" customFormat="1" ht="24" customHeight="1" x14ac:dyDescent="0.15">
      <c r="A301" s="918"/>
      <c r="B301" s="9" t="s">
        <v>34</v>
      </c>
      <c r="C301" s="13" t="s">
        <v>35</v>
      </c>
      <c r="D301" s="13" t="s">
        <v>36</v>
      </c>
      <c r="E301" s="13" t="s">
        <v>37</v>
      </c>
      <c r="F301" s="920"/>
      <c r="G301" s="920"/>
      <c r="H301" s="924" t="s">
        <v>38</v>
      </c>
      <c r="I301" s="924"/>
      <c r="J301" s="921" t="s">
        <v>31</v>
      </c>
      <c r="K301" s="921" t="s">
        <v>32</v>
      </c>
      <c r="L301" s="925">
        <v>100</v>
      </c>
    </row>
    <row r="302" spans="1:12" s="1" customFormat="1" ht="24" customHeight="1" x14ac:dyDescent="0.15">
      <c r="A302" s="918"/>
      <c r="B302" s="14" t="s">
        <v>39</v>
      </c>
      <c r="C302" s="14" t="s">
        <v>208</v>
      </c>
      <c r="D302" s="15">
        <v>43578</v>
      </c>
      <c r="E302" s="14" t="s">
        <v>271</v>
      </c>
      <c r="F302" s="920"/>
      <c r="G302" s="920"/>
      <c r="H302" s="924"/>
      <c r="I302" s="924"/>
      <c r="J302" s="921"/>
      <c r="K302" s="921"/>
      <c r="L302" s="925"/>
    </row>
    <row r="303" spans="1:12" s="1" customFormat="1" ht="24" customHeight="1" x14ac:dyDescent="0.15">
      <c r="A303" s="918">
        <v>56</v>
      </c>
      <c r="B303" s="9" t="s">
        <v>22</v>
      </c>
      <c r="C303" s="13" t="s">
        <v>23</v>
      </c>
      <c r="D303" s="13" t="s">
        <v>24</v>
      </c>
      <c r="E303" s="13" t="s">
        <v>25</v>
      </c>
      <c r="F303" s="919" t="s">
        <v>17</v>
      </c>
      <c r="G303" s="919"/>
      <c r="H303" s="920"/>
      <c r="I303" s="920"/>
      <c r="J303" s="920"/>
      <c r="K303" s="920"/>
      <c r="L303" s="920"/>
    </row>
    <row r="304" spans="1:12" s="1" customFormat="1" ht="26.25" customHeight="1" x14ac:dyDescent="0.15">
      <c r="A304" s="918"/>
      <c r="B304" s="921" t="s">
        <v>269</v>
      </c>
      <c r="C304" s="921" t="s">
        <v>272</v>
      </c>
      <c r="D304" s="923">
        <v>43600</v>
      </c>
      <c r="E304" s="921" t="s">
        <v>273</v>
      </c>
      <c r="F304" s="921" t="s">
        <v>274</v>
      </c>
      <c r="G304" s="921"/>
      <c r="H304" s="924" t="s">
        <v>30</v>
      </c>
      <c r="I304" s="924"/>
      <c r="J304" s="14" t="s">
        <v>31</v>
      </c>
      <c r="K304" s="14" t="s">
        <v>32</v>
      </c>
      <c r="L304" s="16">
        <v>326</v>
      </c>
    </row>
    <row r="305" spans="1:12" s="1" customFormat="1" ht="50.25" customHeight="1" x14ac:dyDescent="0.15">
      <c r="A305" s="918"/>
      <c r="B305" s="921"/>
      <c r="C305" s="921"/>
      <c r="D305" s="923"/>
      <c r="E305" s="921"/>
      <c r="F305" s="921"/>
      <c r="G305" s="921"/>
      <c r="H305" s="924" t="s">
        <v>33</v>
      </c>
      <c r="I305" s="924"/>
      <c r="J305" s="14" t="s">
        <v>31</v>
      </c>
      <c r="K305" s="14" t="s">
        <v>32</v>
      </c>
      <c r="L305" s="16">
        <v>211.96</v>
      </c>
    </row>
    <row r="306" spans="1:12" s="1" customFormat="1" ht="24" customHeight="1" x14ac:dyDescent="0.15">
      <c r="A306" s="918"/>
      <c r="B306" s="9" t="s">
        <v>34</v>
      </c>
      <c r="C306" s="13" t="s">
        <v>35</v>
      </c>
      <c r="D306" s="13" t="s">
        <v>36</v>
      </c>
      <c r="E306" s="13" t="s">
        <v>37</v>
      </c>
      <c r="F306" s="920"/>
      <c r="G306" s="920"/>
      <c r="H306" s="924" t="s">
        <v>38</v>
      </c>
      <c r="I306" s="924"/>
      <c r="J306" s="921" t="s">
        <v>31</v>
      </c>
      <c r="K306" s="921" t="s">
        <v>32</v>
      </c>
      <c r="L306" s="925">
        <v>54</v>
      </c>
    </row>
    <row r="307" spans="1:12" s="1" customFormat="1" ht="24" customHeight="1" x14ac:dyDescent="0.15">
      <c r="A307" s="918"/>
      <c r="B307" s="14" t="s">
        <v>39</v>
      </c>
      <c r="C307" s="14" t="s">
        <v>274</v>
      </c>
      <c r="D307" s="15">
        <v>43602</v>
      </c>
      <c r="E307" s="14" t="s">
        <v>275</v>
      </c>
      <c r="F307" s="920"/>
      <c r="G307" s="920"/>
      <c r="H307" s="924"/>
      <c r="I307" s="924"/>
      <c r="J307" s="921"/>
      <c r="K307" s="921"/>
      <c r="L307" s="925"/>
    </row>
    <row r="308" spans="1:12" s="1" customFormat="1" ht="24" customHeight="1" x14ac:dyDescent="0.15">
      <c r="A308" s="918">
        <v>57</v>
      </c>
      <c r="B308" s="9" t="s">
        <v>22</v>
      </c>
      <c r="C308" s="13" t="s">
        <v>23</v>
      </c>
      <c r="D308" s="13" t="s">
        <v>24</v>
      </c>
      <c r="E308" s="13" t="s">
        <v>25</v>
      </c>
      <c r="F308" s="919" t="s">
        <v>17</v>
      </c>
      <c r="G308" s="919"/>
      <c r="H308" s="920"/>
      <c r="I308" s="920"/>
      <c r="J308" s="920"/>
      <c r="K308" s="920"/>
      <c r="L308" s="920"/>
    </row>
    <row r="309" spans="1:12" s="1" customFormat="1" ht="26.25" customHeight="1" x14ac:dyDescent="0.15">
      <c r="A309" s="918"/>
      <c r="B309" s="921" t="s">
        <v>276</v>
      </c>
      <c r="C309" s="922" t="s">
        <v>277</v>
      </c>
      <c r="D309" s="923">
        <v>43640</v>
      </c>
      <c r="E309" s="921" t="s">
        <v>278</v>
      </c>
      <c r="F309" s="921" t="s">
        <v>279</v>
      </c>
      <c r="G309" s="921"/>
      <c r="H309" s="924" t="s">
        <v>30</v>
      </c>
      <c r="I309" s="924"/>
      <c r="J309" s="14" t="s">
        <v>31</v>
      </c>
      <c r="K309" s="14" t="s">
        <v>31</v>
      </c>
      <c r="L309" s="16">
        <v>0</v>
      </c>
    </row>
    <row r="310" spans="1:12" s="1" customFormat="1" ht="186.75" customHeight="1" x14ac:dyDescent="0.15">
      <c r="A310" s="918"/>
      <c r="B310" s="921"/>
      <c r="C310" s="922"/>
      <c r="D310" s="923"/>
      <c r="E310" s="921"/>
      <c r="F310" s="921"/>
      <c r="G310" s="921"/>
      <c r="H310" s="924" t="s">
        <v>33</v>
      </c>
      <c r="I310" s="924"/>
      <c r="J310" s="14" t="s">
        <v>31</v>
      </c>
      <c r="K310" s="14" t="s">
        <v>31</v>
      </c>
      <c r="L310" s="16">
        <v>0</v>
      </c>
    </row>
    <row r="311" spans="1:12" s="1" customFormat="1" ht="24" customHeight="1" x14ac:dyDescent="0.15">
      <c r="A311" s="918"/>
      <c r="B311" s="9" t="s">
        <v>34</v>
      </c>
      <c r="C311" s="13" t="s">
        <v>35</v>
      </c>
      <c r="D311" s="13" t="s">
        <v>36</v>
      </c>
      <c r="E311" s="13" t="s">
        <v>37</v>
      </c>
      <c r="F311" s="920"/>
      <c r="G311" s="920"/>
      <c r="H311" s="924" t="s">
        <v>38</v>
      </c>
      <c r="I311" s="924"/>
      <c r="J311" s="921" t="s">
        <v>31</v>
      </c>
      <c r="K311" s="921" t="s">
        <v>32</v>
      </c>
      <c r="L311" s="925">
        <v>995</v>
      </c>
    </row>
    <row r="312" spans="1:12" s="1" customFormat="1" ht="24" customHeight="1" x14ac:dyDescent="0.15">
      <c r="A312" s="918"/>
      <c r="B312" s="14" t="s">
        <v>204</v>
      </c>
      <c r="C312" s="14" t="s">
        <v>279</v>
      </c>
      <c r="D312" s="15">
        <v>43644</v>
      </c>
      <c r="E312" s="14" t="s">
        <v>280</v>
      </c>
      <c r="F312" s="920"/>
      <c r="G312" s="920"/>
      <c r="H312" s="924"/>
      <c r="I312" s="924"/>
      <c r="J312" s="921"/>
      <c r="K312" s="921"/>
      <c r="L312" s="925"/>
    </row>
    <row r="313" spans="1:12" s="1" customFormat="1" ht="24" customHeight="1" x14ac:dyDescent="0.15">
      <c r="A313" s="918">
        <v>58</v>
      </c>
      <c r="B313" s="9" t="s">
        <v>22</v>
      </c>
      <c r="C313" s="13" t="s">
        <v>23</v>
      </c>
      <c r="D313" s="13" t="s">
        <v>24</v>
      </c>
      <c r="E313" s="13" t="s">
        <v>25</v>
      </c>
      <c r="F313" s="919" t="s">
        <v>17</v>
      </c>
      <c r="G313" s="919"/>
      <c r="H313" s="920"/>
      <c r="I313" s="920"/>
      <c r="J313" s="920"/>
      <c r="K313" s="920"/>
      <c r="L313" s="920"/>
    </row>
    <row r="314" spans="1:12" s="1" customFormat="1" ht="26.25" customHeight="1" x14ac:dyDescent="0.15">
      <c r="A314" s="918"/>
      <c r="B314" s="921" t="s">
        <v>281</v>
      </c>
      <c r="C314" s="922" t="s">
        <v>282</v>
      </c>
      <c r="D314" s="923">
        <v>43571</v>
      </c>
      <c r="E314" s="921" t="s">
        <v>283</v>
      </c>
      <c r="F314" s="921" t="s">
        <v>284</v>
      </c>
      <c r="G314" s="921"/>
      <c r="H314" s="924" t="s">
        <v>30</v>
      </c>
      <c r="I314" s="924"/>
      <c r="J314" s="14" t="s">
        <v>31</v>
      </c>
      <c r="K314" s="14" t="s">
        <v>32</v>
      </c>
      <c r="L314" s="16">
        <v>290</v>
      </c>
    </row>
    <row r="315" spans="1:12" s="1" customFormat="1" ht="239.25" customHeight="1" x14ac:dyDescent="0.15">
      <c r="A315" s="918"/>
      <c r="B315" s="921"/>
      <c r="C315" s="922"/>
      <c r="D315" s="923"/>
      <c r="E315" s="921"/>
      <c r="F315" s="921"/>
      <c r="G315" s="921"/>
      <c r="H315" s="924" t="s">
        <v>33</v>
      </c>
      <c r="I315" s="924"/>
      <c r="J315" s="14" t="s">
        <v>31</v>
      </c>
      <c r="K315" s="14" t="s">
        <v>32</v>
      </c>
      <c r="L315" s="16">
        <v>352</v>
      </c>
    </row>
    <row r="316" spans="1:12" s="1" customFormat="1" ht="24" customHeight="1" x14ac:dyDescent="0.15">
      <c r="A316" s="918"/>
      <c r="B316" s="9" t="s">
        <v>34</v>
      </c>
      <c r="C316" s="13" t="s">
        <v>35</v>
      </c>
      <c r="D316" s="13" t="s">
        <v>36</v>
      </c>
      <c r="E316" s="13" t="s">
        <v>37</v>
      </c>
      <c r="F316" s="920"/>
      <c r="G316" s="920"/>
      <c r="H316" s="924" t="s">
        <v>38</v>
      </c>
      <c r="I316" s="924"/>
      <c r="J316" s="921" t="s">
        <v>31</v>
      </c>
      <c r="K316" s="921" t="s">
        <v>32</v>
      </c>
      <c r="L316" s="925">
        <v>99.5</v>
      </c>
    </row>
    <row r="317" spans="1:12" s="1" customFormat="1" ht="24" customHeight="1" x14ac:dyDescent="0.15">
      <c r="A317" s="918"/>
      <c r="B317" s="14" t="s">
        <v>39</v>
      </c>
      <c r="C317" s="14" t="s">
        <v>284</v>
      </c>
      <c r="D317" s="15">
        <v>43572</v>
      </c>
      <c r="E317" s="14" t="s">
        <v>285</v>
      </c>
      <c r="F317" s="920"/>
      <c r="G317" s="920"/>
      <c r="H317" s="924"/>
      <c r="I317" s="924"/>
      <c r="J317" s="921"/>
      <c r="K317" s="921"/>
      <c r="L317" s="925"/>
    </row>
    <row r="318" spans="1:12" s="1" customFormat="1" ht="24" customHeight="1" x14ac:dyDescent="0.15">
      <c r="A318" s="918">
        <v>59</v>
      </c>
      <c r="B318" s="9" t="s">
        <v>22</v>
      </c>
      <c r="C318" s="13" t="s">
        <v>23</v>
      </c>
      <c r="D318" s="13" t="s">
        <v>24</v>
      </c>
      <c r="E318" s="13" t="s">
        <v>25</v>
      </c>
      <c r="F318" s="919" t="s">
        <v>17</v>
      </c>
      <c r="G318" s="919"/>
      <c r="H318" s="920"/>
      <c r="I318" s="920"/>
      <c r="J318" s="920"/>
      <c r="K318" s="920"/>
      <c r="L318" s="920"/>
    </row>
    <row r="319" spans="1:12" s="1" customFormat="1" ht="26.25" customHeight="1" x14ac:dyDescent="0.15">
      <c r="A319" s="918"/>
      <c r="B319" s="921" t="s">
        <v>286</v>
      </c>
      <c r="C319" s="922" t="s">
        <v>287</v>
      </c>
      <c r="D319" s="923">
        <v>43580</v>
      </c>
      <c r="E319" s="921" t="s">
        <v>288</v>
      </c>
      <c r="F319" s="921" t="s">
        <v>289</v>
      </c>
      <c r="G319" s="921"/>
      <c r="H319" s="924" t="s">
        <v>30</v>
      </c>
      <c r="I319" s="924"/>
      <c r="J319" s="14" t="s">
        <v>31</v>
      </c>
      <c r="K319" s="14" t="s">
        <v>32</v>
      </c>
      <c r="L319" s="16">
        <v>845.36</v>
      </c>
    </row>
    <row r="320" spans="1:12" s="1" customFormat="1" ht="291.75" customHeight="1" x14ac:dyDescent="0.15">
      <c r="A320" s="918"/>
      <c r="B320" s="921"/>
      <c r="C320" s="922"/>
      <c r="D320" s="923"/>
      <c r="E320" s="921"/>
      <c r="F320" s="921"/>
      <c r="G320" s="921"/>
      <c r="H320" s="924" t="s">
        <v>33</v>
      </c>
      <c r="I320" s="924"/>
      <c r="J320" s="14" t="s">
        <v>31</v>
      </c>
      <c r="K320" s="14" t="s">
        <v>32</v>
      </c>
      <c r="L320" s="16">
        <v>453.99</v>
      </c>
    </row>
    <row r="321" spans="1:12" s="1" customFormat="1" ht="24" customHeight="1" x14ac:dyDescent="0.15">
      <c r="A321" s="918"/>
      <c r="B321" s="9" t="s">
        <v>34</v>
      </c>
      <c r="C321" s="13" t="s">
        <v>35</v>
      </c>
      <c r="D321" s="13" t="s">
        <v>36</v>
      </c>
      <c r="E321" s="13" t="s">
        <v>37</v>
      </c>
      <c r="F321" s="920"/>
      <c r="G321" s="920"/>
      <c r="H321" s="924" t="s">
        <v>38</v>
      </c>
      <c r="I321" s="924"/>
      <c r="J321" s="921" t="s">
        <v>31</v>
      </c>
      <c r="K321" s="921" t="s">
        <v>31</v>
      </c>
      <c r="L321" s="925">
        <v>0</v>
      </c>
    </row>
    <row r="322" spans="1:12" s="1" customFormat="1" ht="24" customHeight="1" x14ac:dyDescent="0.15">
      <c r="A322" s="918"/>
      <c r="B322" s="14" t="s">
        <v>39</v>
      </c>
      <c r="C322" s="14" t="s">
        <v>289</v>
      </c>
      <c r="D322" s="15">
        <v>43583</v>
      </c>
      <c r="E322" s="14" t="s">
        <v>290</v>
      </c>
      <c r="F322" s="920"/>
      <c r="G322" s="920"/>
      <c r="H322" s="924"/>
      <c r="I322" s="924"/>
      <c r="J322" s="921"/>
      <c r="K322" s="921"/>
      <c r="L322" s="925"/>
    </row>
    <row r="323" spans="1:12" s="1" customFormat="1" ht="24" customHeight="1" x14ac:dyDescent="0.15">
      <c r="A323" s="918">
        <v>60</v>
      </c>
      <c r="B323" s="9" t="s">
        <v>22</v>
      </c>
      <c r="C323" s="13" t="s">
        <v>23</v>
      </c>
      <c r="D323" s="13" t="s">
        <v>24</v>
      </c>
      <c r="E323" s="13" t="s">
        <v>25</v>
      </c>
      <c r="F323" s="919" t="s">
        <v>17</v>
      </c>
      <c r="G323" s="919"/>
      <c r="H323" s="920"/>
      <c r="I323" s="920"/>
      <c r="J323" s="920"/>
      <c r="K323" s="920"/>
      <c r="L323" s="920"/>
    </row>
    <row r="324" spans="1:12" s="1" customFormat="1" ht="26.25" customHeight="1" x14ac:dyDescent="0.15">
      <c r="A324" s="918"/>
      <c r="B324" s="921" t="s">
        <v>291</v>
      </c>
      <c r="C324" s="922" t="s">
        <v>292</v>
      </c>
      <c r="D324" s="923">
        <v>43583</v>
      </c>
      <c r="E324" s="921" t="s">
        <v>293</v>
      </c>
      <c r="F324" s="921" t="s">
        <v>294</v>
      </c>
      <c r="G324" s="921"/>
      <c r="H324" s="924" t="s">
        <v>30</v>
      </c>
      <c r="I324" s="924"/>
      <c r="J324" s="14" t="s">
        <v>31</v>
      </c>
      <c r="K324" s="14" t="s">
        <v>32</v>
      </c>
      <c r="L324" s="16">
        <v>1308.8399999999999</v>
      </c>
    </row>
    <row r="325" spans="1:12" s="1" customFormat="1" ht="409.2" customHeight="1" x14ac:dyDescent="0.15">
      <c r="A325" s="918"/>
      <c r="B325" s="921"/>
      <c r="C325" s="922"/>
      <c r="D325" s="923"/>
      <c r="E325" s="921"/>
      <c r="F325" s="921"/>
      <c r="G325" s="921"/>
      <c r="H325" s="924" t="s">
        <v>33</v>
      </c>
      <c r="I325" s="924"/>
      <c r="J325" s="921" t="s">
        <v>31</v>
      </c>
      <c r="K325" s="921" t="s">
        <v>32</v>
      </c>
      <c r="L325" s="925">
        <v>1533</v>
      </c>
    </row>
    <row r="326" spans="1:12" s="1" customFormat="1" ht="409.2" customHeight="1" x14ac:dyDescent="0.15">
      <c r="A326" s="918"/>
      <c r="B326" s="921"/>
      <c r="C326" s="922"/>
      <c r="D326" s="923"/>
      <c r="E326" s="921"/>
      <c r="F326" s="921"/>
      <c r="G326" s="921"/>
      <c r="H326" s="924"/>
      <c r="I326" s="924"/>
      <c r="J326" s="921"/>
      <c r="K326" s="921"/>
      <c r="L326" s="925"/>
    </row>
    <row r="327" spans="1:12" s="1" customFormat="1" ht="135.44999999999999" customHeight="1" x14ac:dyDescent="0.15">
      <c r="A327" s="918"/>
      <c r="B327" s="921"/>
      <c r="C327" s="922"/>
      <c r="D327" s="923"/>
      <c r="E327" s="921"/>
      <c r="F327" s="921"/>
      <c r="G327" s="921"/>
      <c r="H327" s="924"/>
      <c r="I327" s="924"/>
      <c r="J327" s="921"/>
      <c r="K327" s="921"/>
      <c r="L327" s="925"/>
    </row>
    <row r="328" spans="1:12" s="1" customFormat="1" ht="24" customHeight="1" x14ac:dyDescent="0.15">
      <c r="A328" s="918"/>
      <c r="B328" s="9" t="s">
        <v>34</v>
      </c>
      <c r="C328" s="13" t="s">
        <v>35</v>
      </c>
      <c r="D328" s="13" t="s">
        <v>36</v>
      </c>
      <c r="E328" s="13" t="s">
        <v>37</v>
      </c>
      <c r="F328" s="920"/>
      <c r="G328" s="920"/>
      <c r="H328" s="924" t="s">
        <v>38</v>
      </c>
      <c r="I328" s="924"/>
      <c r="J328" s="921" t="s">
        <v>31</v>
      </c>
      <c r="K328" s="921" t="s">
        <v>31</v>
      </c>
      <c r="L328" s="925">
        <v>0</v>
      </c>
    </row>
    <row r="329" spans="1:12" s="1" customFormat="1" ht="24" customHeight="1" x14ac:dyDescent="0.15">
      <c r="A329" s="918"/>
      <c r="B329" s="14" t="s">
        <v>295</v>
      </c>
      <c r="C329" s="14" t="s">
        <v>294</v>
      </c>
      <c r="D329" s="15">
        <v>43590</v>
      </c>
      <c r="E329" s="14" t="s">
        <v>296</v>
      </c>
      <c r="F329" s="920"/>
      <c r="G329" s="920"/>
      <c r="H329" s="924"/>
      <c r="I329" s="924"/>
      <c r="J329" s="921"/>
      <c r="K329" s="921"/>
      <c r="L329" s="925"/>
    </row>
    <row r="330" spans="1:12" s="1" customFormat="1" ht="24" customHeight="1" x14ac:dyDescent="0.15">
      <c r="A330" s="918">
        <v>61</v>
      </c>
      <c r="B330" s="9" t="s">
        <v>22</v>
      </c>
      <c r="C330" s="13" t="s">
        <v>23</v>
      </c>
      <c r="D330" s="13" t="s">
        <v>24</v>
      </c>
      <c r="E330" s="13" t="s">
        <v>25</v>
      </c>
      <c r="F330" s="919" t="s">
        <v>17</v>
      </c>
      <c r="G330" s="919"/>
      <c r="H330" s="920"/>
      <c r="I330" s="920"/>
      <c r="J330" s="920"/>
      <c r="K330" s="920"/>
      <c r="L330" s="920"/>
    </row>
    <row r="331" spans="1:12" s="1" customFormat="1" ht="26.25" customHeight="1" x14ac:dyDescent="0.15">
      <c r="A331" s="918"/>
      <c r="B331" s="921" t="s">
        <v>291</v>
      </c>
      <c r="C331" s="922" t="s">
        <v>297</v>
      </c>
      <c r="D331" s="923">
        <v>43634</v>
      </c>
      <c r="E331" s="921" t="s">
        <v>298</v>
      </c>
      <c r="F331" s="921" t="s">
        <v>299</v>
      </c>
      <c r="G331" s="921"/>
      <c r="H331" s="924" t="s">
        <v>30</v>
      </c>
      <c r="I331" s="924"/>
      <c r="J331" s="14" t="s">
        <v>31</v>
      </c>
      <c r="K331" s="14" t="s">
        <v>32</v>
      </c>
      <c r="L331" s="16">
        <v>720.6</v>
      </c>
    </row>
    <row r="332" spans="1:12" s="1" customFormat="1" ht="409.2" customHeight="1" x14ac:dyDescent="0.15">
      <c r="A332" s="918"/>
      <c r="B332" s="921"/>
      <c r="C332" s="922"/>
      <c r="D332" s="923"/>
      <c r="E332" s="921"/>
      <c r="F332" s="921"/>
      <c r="G332" s="921"/>
      <c r="H332" s="924" t="s">
        <v>33</v>
      </c>
      <c r="I332" s="924"/>
      <c r="J332" s="921" t="s">
        <v>31</v>
      </c>
      <c r="K332" s="921" t="s">
        <v>31</v>
      </c>
      <c r="L332" s="925">
        <v>0</v>
      </c>
    </row>
    <row r="333" spans="1:12" s="1" customFormat="1" ht="187.35" customHeight="1" x14ac:dyDescent="0.15">
      <c r="A333" s="918"/>
      <c r="B333" s="921"/>
      <c r="C333" s="922"/>
      <c r="D333" s="923"/>
      <c r="E333" s="921"/>
      <c r="F333" s="921"/>
      <c r="G333" s="921"/>
      <c r="H333" s="924"/>
      <c r="I333" s="924"/>
      <c r="J333" s="921"/>
      <c r="K333" s="921"/>
      <c r="L333" s="925"/>
    </row>
    <row r="334" spans="1:12" s="1" customFormat="1" ht="24" customHeight="1" x14ac:dyDescent="0.15">
      <c r="A334" s="918"/>
      <c r="B334" s="9" t="s">
        <v>34</v>
      </c>
      <c r="C334" s="13" t="s">
        <v>35</v>
      </c>
      <c r="D334" s="13" t="s">
        <v>36</v>
      </c>
      <c r="E334" s="13" t="s">
        <v>37</v>
      </c>
      <c r="F334" s="920"/>
      <c r="G334" s="920"/>
      <c r="H334" s="924" t="s">
        <v>38</v>
      </c>
      <c r="I334" s="924"/>
      <c r="J334" s="921" t="s">
        <v>31</v>
      </c>
      <c r="K334" s="921" t="s">
        <v>32</v>
      </c>
      <c r="L334" s="925">
        <v>550</v>
      </c>
    </row>
    <row r="335" spans="1:12" s="1" customFormat="1" ht="24" customHeight="1" x14ac:dyDescent="0.15">
      <c r="A335" s="918"/>
      <c r="B335" s="14" t="s">
        <v>295</v>
      </c>
      <c r="C335" s="14" t="s">
        <v>299</v>
      </c>
      <c r="D335" s="15">
        <v>43637</v>
      </c>
      <c r="E335" s="14" t="s">
        <v>300</v>
      </c>
      <c r="F335" s="920"/>
      <c r="G335" s="920"/>
      <c r="H335" s="924"/>
      <c r="I335" s="924"/>
      <c r="J335" s="921"/>
      <c r="K335" s="921"/>
      <c r="L335" s="925"/>
    </row>
    <row r="336" spans="1:12" s="1" customFormat="1" ht="24" customHeight="1" x14ac:dyDescent="0.15">
      <c r="A336" s="918">
        <v>62</v>
      </c>
      <c r="B336" s="9" t="s">
        <v>22</v>
      </c>
      <c r="C336" s="13" t="s">
        <v>23</v>
      </c>
      <c r="D336" s="13" t="s">
        <v>24</v>
      </c>
      <c r="E336" s="13" t="s">
        <v>25</v>
      </c>
      <c r="F336" s="919" t="s">
        <v>17</v>
      </c>
      <c r="G336" s="919"/>
      <c r="H336" s="920"/>
      <c r="I336" s="920"/>
      <c r="J336" s="920"/>
      <c r="K336" s="920"/>
      <c r="L336" s="920"/>
    </row>
    <row r="337" spans="1:12" s="1" customFormat="1" ht="26.25" customHeight="1" x14ac:dyDescent="0.15">
      <c r="A337" s="918"/>
      <c r="B337" s="921" t="s">
        <v>301</v>
      </c>
      <c r="C337" s="922" t="s">
        <v>302</v>
      </c>
      <c r="D337" s="923">
        <v>43611</v>
      </c>
      <c r="E337" s="921" t="s">
        <v>303</v>
      </c>
      <c r="F337" s="921" t="s">
        <v>304</v>
      </c>
      <c r="G337" s="921"/>
      <c r="H337" s="924" t="s">
        <v>30</v>
      </c>
      <c r="I337" s="924"/>
      <c r="J337" s="14" t="s">
        <v>31</v>
      </c>
      <c r="K337" s="14" t="s">
        <v>32</v>
      </c>
      <c r="L337" s="16">
        <v>344.56</v>
      </c>
    </row>
    <row r="338" spans="1:12" s="1" customFormat="1" ht="165.75" customHeight="1" x14ac:dyDescent="0.15">
      <c r="A338" s="918"/>
      <c r="B338" s="921"/>
      <c r="C338" s="922"/>
      <c r="D338" s="923"/>
      <c r="E338" s="921"/>
      <c r="F338" s="921"/>
      <c r="G338" s="921"/>
      <c r="H338" s="924" t="s">
        <v>33</v>
      </c>
      <c r="I338" s="924"/>
      <c r="J338" s="14" t="s">
        <v>31</v>
      </c>
      <c r="K338" s="14" t="s">
        <v>32</v>
      </c>
      <c r="L338" s="16">
        <v>2948.49</v>
      </c>
    </row>
    <row r="339" spans="1:12" s="1" customFormat="1" ht="24" customHeight="1" x14ac:dyDescent="0.15">
      <c r="A339" s="918"/>
      <c r="B339" s="9" t="s">
        <v>34</v>
      </c>
      <c r="C339" s="13" t="s">
        <v>35</v>
      </c>
      <c r="D339" s="13" t="s">
        <v>36</v>
      </c>
      <c r="E339" s="13" t="s">
        <v>37</v>
      </c>
      <c r="F339" s="920"/>
      <c r="G339" s="920"/>
      <c r="H339" s="924" t="s">
        <v>38</v>
      </c>
      <c r="I339" s="924"/>
      <c r="J339" s="921" t="s">
        <v>31</v>
      </c>
      <c r="K339" s="921" t="s">
        <v>31</v>
      </c>
      <c r="L339" s="925">
        <v>0</v>
      </c>
    </row>
    <row r="340" spans="1:12" s="1" customFormat="1" ht="24" customHeight="1" x14ac:dyDescent="0.15">
      <c r="A340" s="918"/>
      <c r="B340" s="14" t="s">
        <v>141</v>
      </c>
      <c r="C340" s="14" t="s">
        <v>304</v>
      </c>
      <c r="D340" s="15">
        <v>43616</v>
      </c>
      <c r="E340" s="14" t="s">
        <v>305</v>
      </c>
      <c r="F340" s="920"/>
      <c r="G340" s="920"/>
      <c r="H340" s="924"/>
      <c r="I340" s="924"/>
      <c r="J340" s="921"/>
      <c r="K340" s="921"/>
      <c r="L340" s="925"/>
    </row>
    <row r="341" spans="1:12" s="1" customFormat="1" ht="24" customHeight="1" x14ac:dyDescent="0.15">
      <c r="A341" s="918">
        <v>63</v>
      </c>
      <c r="B341" s="9" t="s">
        <v>22</v>
      </c>
      <c r="C341" s="13" t="s">
        <v>23</v>
      </c>
      <c r="D341" s="13" t="s">
        <v>24</v>
      </c>
      <c r="E341" s="13" t="s">
        <v>25</v>
      </c>
      <c r="F341" s="919" t="s">
        <v>17</v>
      </c>
      <c r="G341" s="919"/>
      <c r="H341" s="920"/>
      <c r="I341" s="920"/>
      <c r="J341" s="920"/>
      <c r="K341" s="920"/>
      <c r="L341" s="920"/>
    </row>
    <row r="342" spans="1:12" s="1" customFormat="1" ht="26.25" customHeight="1" x14ac:dyDescent="0.15">
      <c r="A342" s="918"/>
      <c r="B342" s="921" t="s">
        <v>306</v>
      </c>
      <c r="C342" s="921" t="s">
        <v>307</v>
      </c>
      <c r="D342" s="923">
        <v>43687</v>
      </c>
      <c r="E342" s="921" t="s">
        <v>308</v>
      </c>
      <c r="F342" s="921" t="s">
        <v>309</v>
      </c>
      <c r="G342" s="921"/>
      <c r="H342" s="924" t="s">
        <v>30</v>
      </c>
      <c r="I342" s="924"/>
      <c r="J342" s="14" t="s">
        <v>31</v>
      </c>
      <c r="K342" s="14" t="s">
        <v>32</v>
      </c>
      <c r="L342" s="16">
        <v>752</v>
      </c>
    </row>
    <row r="343" spans="1:12" s="1" customFormat="1" ht="60.75" customHeight="1" x14ac:dyDescent="0.15">
      <c r="A343" s="918"/>
      <c r="B343" s="921"/>
      <c r="C343" s="921"/>
      <c r="D343" s="923"/>
      <c r="E343" s="921"/>
      <c r="F343" s="921"/>
      <c r="G343" s="921"/>
      <c r="H343" s="924" t="s">
        <v>33</v>
      </c>
      <c r="I343" s="924"/>
      <c r="J343" s="14" t="s">
        <v>31</v>
      </c>
      <c r="K343" s="14" t="s">
        <v>31</v>
      </c>
      <c r="L343" s="16">
        <v>0</v>
      </c>
    </row>
    <row r="344" spans="1:12" s="1" customFormat="1" ht="24" customHeight="1" x14ac:dyDescent="0.15">
      <c r="A344" s="918"/>
      <c r="B344" s="9" t="s">
        <v>34</v>
      </c>
      <c r="C344" s="13" t="s">
        <v>35</v>
      </c>
      <c r="D344" s="13" t="s">
        <v>36</v>
      </c>
      <c r="E344" s="13" t="s">
        <v>37</v>
      </c>
      <c r="F344" s="920"/>
      <c r="G344" s="920"/>
      <c r="H344" s="924" t="s">
        <v>38</v>
      </c>
      <c r="I344" s="924"/>
      <c r="J344" s="921" t="s">
        <v>31</v>
      </c>
      <c r="K344" s="921" t="s">
        <v>31</v>
      </c>
      <c r="L344" s="925">
        <v>0</v>
      </c>
    </row>
    <row r="345" spans="1:12" s="1" customFormat="1" ht="24" customHeight="1" x14ac:dyDescent="0.15">
      <c r="A345" s="918"/>
      <c r="B345" s="14" t="s">
        <v>39</v>
      </c>
      <c r="C345" s="14" t="s">
        <v>309</v>
      </c>
      <c r="D345" s="15">
        <v>43695</v>
      </c>
      <c r="E345" s="14" t="s">
        <v>310</v>
      </c>
      <c r="F345" s="920"/>
      <c r="G345" s="920"/>
      <c r="H345" s="924"/>
      <c r="I345" s="924"/>
      <c r="J345" s="921"/>
      <c r="K345" s="921"/>
      <c r="L345" s="925"/>
    </row>
    <row r="346" spans="1:12" s="1" customFormat="1" ht="24" customHeight="1" x14ac:dyDescent="0.15">
      <c r="A346" s="918">
        <v>64</v>
      </c>
      <c r="B346" s="9" t="s">
        <v>22</v>
      </c>
      <c r="C346" s="13" t="s">
        <v>23</v>
      </c>
      <c r="D346" s="13" t="s">
        <v>24</v>
      </c>
      <c r="E346" s="13" t="s">
        <v>25</v>
      </c>
      <c r="F346" s="919" t="s">
        <v>17</v>
      </c>
      <c r="G346" s="919"/>
      <c r="H346" s="920"/>
      <c r="I346" s="920"/>
      <c r="J346" s="920"/>
      <c r="K346" s="920"/>
      <c r="L346" s="920"/>
    </row>
    <row r="347" spans="1:12" s="1" customFormat="1" ht="26.25" customHeight="1" x14ac:dyDescent="0.15">
      <c r="A347" s="918"/>
      <c r="B347" s="921" t="s">
        <v>311</v>
      </c>
      <c r="C347" s="922" t="s">
        <v>312</v>
      </c>
      <c r="D347" s="923">
        <v>43650</v>
      </c>
      <c r="E347" s="921" t="s">
        <v>313</v>
      </c>
      <c r="F347" s="921" t="s">
        <v>314</v>
      </c>
      <c r="G347" s="921"/>
      <c r="H347" s="924" t="s">
        <v>30</v>
      </c>
      <c r="I347" s="924"/>
      <c r="J347" s="14" t="s">
        <v>31</v>
      </c>
      <c r="K347" s="14" t="s">
        <v>31</v>
      </c>
      <c r="L347" s="16">
        <v>0</v>
      </c>
    </row>
    <row r="348" spans="1:12" s="1" customFormat="1" ht="176.25" customHeight="1" x14ac:dyDescent="0.15">
      <c r="A348" s="918"/>
      <c r="B348" s="921"/>
      <c r="C348" s="922"/>
      <c r="D348" s="923"/>
      <c r="E348" s="921"/>
      <c r="F348" s="921"/>
      <c r="G348" s="921"/>
      <c r="H348" s="924" t="s">
        <v>33</v>
      </c>
      <c r="I348" s="924"/>
      <c r="J348" s="14" t="s">
        <v>31</v>
      </c>
      <c r="K348" s="14" t="s">
        <v>31</v>
      </c>
      <c r="L348" s="16">
        <v>0</v>
      </c>
    </row>
    <row r="349" spans="1:12" s="1" customFormat="1" ht="24" customHeight="1" x14ac:dyDescent="0.15">
      <c r="A349" s="918"/>
      <c r="B349" s="9" t="s">
        <v>34</v>
      </c>
      <c r="C349" s="13" t="s">
        <v>35</v>
      </c>
      <c r="D349" s="13" t="s">
        <v>36</v>
      </c>
      <c r="E349" s="13" t="s">
        <v>37</v>
      </c>
      <c r="F349" s="920"/>
      <c r="G349" s="920"/>
      <c r="H349" s="924" t="s">
        <v>38</v>
      </c>
      <c r="I349" s="924"/>
      <c r="J349" s="921" t="s">
        <v>31</v>
      </c>
      <c r="K349" s="921" t="s">
        <v>32</v>
      </c>
      <c r="L349" s="925">
        <v>457.39</v>
      </c>
    </row>
    <row r="350" spans="1:12" s="1" customFormat="1" ht="24" customHeight="1" x14ac:dyDescent="0.15">
      <c r="A350" s="918"/>
      <c r="B350" s="14" t="s">
        <v>39</v>
      </c>
      <c r="C350" s="14" t="s">
        <v>314</v>
      </c>
      <c r="D350" s="15">
        <v>43656</v>
      </c>
      <c r="E350" s="14" t="s">
        <v>315</v>
      </c>
      <c r="F350" s="920"/>
      <c r="G350" s="920"/>
      <c r="H350" s="924"/>
      <c r="I350" s="924"/>
      <c r="J350" s="921"/>
      <c r="K350" s="921"/>
      <c r="L350" s="925"/>
    </row>
    <row r="351" spans="1:12" s="1" customFormat="1" ht="24" customHeight="1" x14ac:dyDescent="0.15">
      <c r="A351" s="918">
        <v>65</v>
      </c>
      <c r="B351" s="9" t="s">
        <v>22</v>
      </c>
      <c r="C351" s="13" t="s">
        <v>23</v>
      </c>
      <c r="D351" s="13" t="s">
        <v>24</v>
      </c>
      <c r="E351" s="13" t="s">
        <v>25</v>
      </c>
      <c r="F351" s="919" t="s">
        <v>17</v>
      </c>
      <c r="G351" s="919"/>
      <c r="H351" s="920"/>
      <c r="I351" s="920"/>
      <c r="J351" s="920"/>
      <c r="K351" s="920"/>
      <c r="L351" s="920"/>
    </row>
    <row r="352" spans="1:12" s="1" customFormat="1" ht="26.25" customHeight="1" x14ac:dyDescent="0.15">
      <c r="A352" s="918"/>
      <c r="B352" s="921" t="s">
        <v>316</v>
      </c>
      <c r="C352" s="922" t="s">
        <v>317</v>
      </c>
      <c r="D352" s="923">
        <v>43589</v>
      </c>
      <c r="E352" s="921" t="s">
        <v>136</v>
      </c>
      <c r="F352" s="921" t="s">
        <v>191</v>
      </c>
      <c r="G352" s="921"/>
      <c r="H352" s="924" t="s">
        <v>30</v>
      </c>
      <c r="I352" s="924"/>
      <c r="J352" s="14" t="s">
        <v>31</v>
      </c>
      <c r="K352" s="14" t="s">
        <v>31</v>
      </c>
      <c r="L352" s="16">
        <v>0</v>
      </c>
    </row>
    <row r="353" spans="1:12" s="1" customFormat="1" ht="218.25" customHeight="1" x14ac:dyDescent="0.15">
      <c r="A353" s="918"/>
      <c r="B353" s="921"/>
      <c r="C353" s="922"/>
      <c r="D353" s="923"/>
      <c r="E353" s="921"/>
      <c r="F353" s="921"/>
      <c r="G353" s="921"/>
      <c r="H353" s="924" t="s">
        <v>33</v>
      </c>
      <c r="I353" s="924"/>
      <c r="J353" s="14" t="s">
        <v>31</v>
      </c>
      <c r="K353" s="14" t="s">
        <v>31</v>
      </c>
      <c r="L353" s="16">
        <v>0</v>
      </c>
    </row>
    <row r="354" spans="1:12" s="1" customFormat="1" ht="24" customHeight="1" x14ac:dyDescent="0.15">
      <c r="A354" s="918"/>
      <c r="B354" s="9" t="s">
        <v>34</v>
      </c>
      <c r="C354" s="13" t="s">
        <v>35</v>
      </c>
      <c r="D354" s="13" t="s">
        <v>36</v>
      </c>
      <c r="E354" s="13" t="s">
        <v>37</v>
      </c>
      <c r="F354" s="920"/>
      <c r="G354" s="920"/>
      <c r="H354" s="924" t="s">
        <v>38</v>
      </c>
      <c r="I354" s="924"/>
      <c r="J354" s="921" t="s">
        <v>31</v>
      </c>
      <c r="K354" s="921" t="s">
        <v>32</v>
      </c>
      <c r="L354" s="925">
        <v>1270</v>
      </c>
    </row>
    <row r="355" spans="1:12" s="1" customFormat="1" ht="24" customHeight="1" x14ac:dyDescent="0.15">
      <c r="A355" s="918"/>
      <c r="B355" s="14" t="s">
        <v>39</v>
      </c>
      <c r="C355" s="14" t="s">
        <v>191</v>
      </c>
      <c r="D355" s="15">
        <v>43595</v>
      </c>
      <c r="E355" s="14" t="s">
        <v>318</v>
      </c>
      <c r="F355" s="920"/>
      <c r="G355" s="920"/>
      <c r="H355" s="924"/>
      <c r="I355" s="924"/>
      <c r="J355" s="921"/>
      <c r="K355" s="921"/>
      <c r="L355" s="925"/>
    </row>
    <row r="356" spans="1:12" s="1" customFormat="1" ht="24" customHeight="1" x14ac:dyDescent="0.15">
      <c r="A356" s="918">
        <v>66</v>
      </c>
      <c r="B356" s="9" t="s">
        <v>22</v>
      </c>
      <c r="C356" s="13" t="s">
        <v>23</v>
      </c>
      <c r="D356" s="13" t="s">
        <v>24</v>
      </c>
      <c r="E356" s="13" t="s">
        <v>25</v>
      </c>
      <c r="F356" s="919" t="s">
        <v>17</v>
      </c>
      <c r="G356" s="919"/>
      <c r="H356" s="920"/>
      <c r="I356" s="920"/>
      <c r="J356" s="920"/>
      <c r="K356" s="920"/>
      <c r="L356" s="920"/>
    </row>
    <row r="357" spans="1:12" s="1" customFormat="1" ht="26.25" customHeight="1" x14ac:dyDescent="0.15">
      <c r="A357" s="918"/>
      <c r="B357" s="921" t="s">
        <v>319</v>
      </c>
      <c r="C357" s="922" t="s">
        <v>320</v>
      </c>
      <c r="D357" s="923">
        <v>43578</v>
      </c>
      <c r="E357" s="921" t="s">
        <v>321</v>
      </c>
      <c r="F357" s="921" t="s">
        <v>322</v>
      </c>
      <c r="G357" s="921"/>
      <c r="H357" s="924" t="s">
        <v>30</v>
      </c>
      <c r="I357" s="924"/>
      <c r="J357" s="14" t="s">
        <v>31</v>
      </c>
      <c r="K357" s="14" t="s">
        <v>32</v>
      </c>
      <c r="L357" s="16">
        <v>261.3</v>
      </c>
    </row>
    <row r="358" spans="1:12" s="1" customFormat="1" ht="354.75" customHeight="1" x14ac:dyDescent="0.15">
      <c r="A358" s="918"/>
      <c r="B358" s="921"/>
      <c r="C358" s="922"/>
      <c r="D358" s="923"/>
      <c r="E358" s="921"/>
      <c r="F358" s="921"/>
      <c r="G358" s="921"/>
      <c r="H358" s="924" t="s">
        <v>33</v>
      </c>
      <c r="I358" s="924"/>
      <c r="J358" s="14" t="s">
        <v>31</v>
      </c>
      <c r="K358" s="14" t="s">
        <v>32</v>
      </c>
      <c r="L358" s="16">
        <v>1857.22</v>
      </c>
    </row>
    <row r="359" spans="1:12" s="1" customFormat="1" ht="24" customHeight="1" x14ac:dyDescent="0.15">
      <c r="A359" s="918"/>
      <c r="B359" s="9" t="s">
        <v>34</v>
      </c>
      <c r="C359" s="13" t="s">
        <v>35</v>
      </c>
      <c r="D359" s="13" t="s">
        <v>36</v>
      </c>
      <c r="E359" s="13" t="s">
        <v>37</v>
      </c>
      <c r="F359" s="920"/>
      <c r="G359" s="920"/>
      <c r="H359" s="924" t="s">
        <v>38</v>
      </c>
      <c r="I359" s="924"/>
      <c r="J359" s="921" t="s">
        <v>31</v>
      </c>
      <c r="K359" s="921" t="s">
        <v>31</v>
      </c>
      <c r="L359" s="925">
        <v>0</v>
      </c>
    </row>
    <row r="360" spans="1:12" s="1" customFormat="1" ht="24" customHeight="1" x14ac:dyDescent="0.15">
      <c r="A360" s="918"/>
      <c r="B360" s="14" t="s">
        <v>323</v>
      </c>
      <c r="C360" s="14" t="s">
        <v>322</v>
      </c>
      <c r="D360" s="15">
        <v>43581</v>
      </c>
      <c r="E360" s="14" t="s">
        <v>324</v>
      </c>
      <c r="F360" s="920"/>
      <c r="G360" s="920"/>
      <c r="H360" s="924"/>
      <c r="I360" s="924"/>
      <c r="J360" s="921"/>
      <c r="K360" s="921"/>
      <c r="L360" s="925"/>
    </row>
    <row r="361" spans="1:12" s="1" customFormat="1" ht="24" customHeight="1" x14ac:dyDescent="0.15">
      <c r="A361" s="918">
        <v>67</v>
      </c>
      <c r="B361" s="9" t="s">
        <v>22</v>
      </c>
      <c r="C361" s="13" t="s">
        <v>23</v>
      </c>
      <c r="D361" s="13" t="s">
        <v>24</v>
      </c>
      <c r="E361" s="13" t="s">
        <v>25</v>
      </c>
      <c r="F361" s="919" t="s">
        <v>17</v>
      </c>
      <c r="G361" s="919"/>
      <c r="H361" s="920"/>
      <c r="I361" s="920"/>
      <c r="J361" s="920"/>
      <c r="K361" s="920"/>
      <c r="L361" s="920"/>
    </row>
    <row r="362" spans="1:12" s="1" customFormat="1" ht="26.25" customHeight="1" x14ac:dyDescent="0.15">
      <c r="A362" s="918"/>
      <c r="B362" s="921" t="s">
        <v>319</v>
      </c>
      <c r="C362" s="922" t="s">
        <v>325</v>
      </c>
      <c r="D362" s="923">
        <v>43659</v>
      </c>
      <c r="E362" s="921" t="s">
        <v>326</v>
      </c>
      <c r="F362" s="921" t="s">
        <v>327</v>
      </c>
      <c r="G362" s="921"/>
      <c r="H362" s="924" t="s">
        <v>30</v>
      </c>
      <c r="I362" s="924"/>
      <c r="J362" s="14" t="s">
        <v>31</v>
      </c>
      <c r="K362" s="14" t="s">
        <v>32</v>
      </c>
      <c r="L362" s="16">
        <v>610.44000000000005</v>
      </c>
    </row>
    <row r="363" spans="1:12" s="1" customFormat="1" ht="409.2" customHeight="1" x14ac:dyDescent="0.15">
      <c r="A363" s="918"/>
      <c r="B363" s="921"/>
      <c r="C363" s="922"/>
      <c r="D363" s="923"/>
      <c r="E363" s="921"/>
      <c r="F363" s="921"/>
      <c r="G363" s="921"/>
      <c r="H363" s="924" t="s">
        <v>33</v>
      </c>
      <c r="I363" s="924"/>
      <c r="J363" s="921" t="s">
        <v>31</v>
      </c>
      <c r="K363" s="921" t="s">
        <v>32</v>
      </c>
      <c r="L363" s="925">
        <v>965.24</v>
      </c>
    </row>
    <row r="364" spans="1:12" s="1" customFormat="1" ht="71.849999999999994" customHeight="1" x14ac:dyDescent="0.15">
      <c r="A364" s="918"/>
      <c r="B364" s="921"/>
      <c r="C364" s="922"/>
      <c r="D364" s="923"/>
      <c r="E364" s="921"/>
      <c r="F364" s="921"/>
      <c r="G364" s="921"/>
      <c r="H364" s="924"/>
      <c r="I364" s="924"/>
      <c r="J364" s="921"/>
      <c r="K364" s="921"/>
      <c r="L364" s="925"/>
    </row>
    <row r="365" spans="1:12" s="1" customFormat="1" ht="24" customHeight="1" x14ac:dyDescent="0.15">
      <c r="A365" s="918"/>
      <c r="B365" s="9" t="s">
        <v>34</v>
      </c>
      <c r="C365" s="13" t="s">
        <v>35</v>
      </c>
      <c r="D365" s="13" t="s">
        <v>36</v>
      </c>
      <c r="E365" s="13" t="s">
        <v>37</v>
      </c>
      <c r="F365" s="920"/>
      <c r="G365" s="920"/>
      <c r="H365" s="924" t="s">
        <v>38</v>
      </c>
      <c r="I365" s="924"/>
      <c r="J365" s="921" t="s">
        <v>31</v>
      </c>
      <c r="K365" s="921" t="s">
        <v>32</v>
      </c>
      <c r="L365" s="925">
        <v>750</v>
      </c>
    </row>
    <row r="366" spans="1:12" s="1" customFormat="1" ht="24" customHeight="1" x14ac:dyDescent="0.15">
      <c r="A366" s="918"/>
      <c r="B366" s="14" t="s">
        <v>323</v>
      </c>
      <c r="C366" s="14" t="s">
        <v>327</v>
      </c>
      <c r="D366" s="15">
        <v>43665</v>
      </c>
      <c r="E366" s="14" t="s">
        <v>328</v>
      </c>
      <c r="F366" s="920"/>
      <c r="G366" s="920"/>
      <c r="H366" s="924"/>
      <c r="I366" s="924"/>
      <c r="J366" s="921"/>
      <c r="K366" s="921"/>
      <c r="L366" s="925"/>
    </row>
    <row r="367" spans="1:12" s="1" customFormat="1" ht="24" customHeight="1" x14ac:dyDescent="0.15">
      <c r="A367" s="918">
        <v>68</v>
      </c>
      <c r="B367" s="9" t="s">
        <v>22</v>
      </c>
      <c r="C367" s="13" t="s">
        <v>23</v>
      </c>
      <c r="D367" s="13" t="s">
        <v>24</v>
      </c>
      <c r="E367" s="13" t="s">
        <v>25</v>
      </c>
      <c r="F367" s="919" t="s">
        <v>17</v>
      </c>
      <c r="G367" s="919"/>
      <c r="H367" s="920"/>
      <c r="I367" s="920"/>
      <c r="J367" s="920"/>
      <c r="K367" s="920"/>
      <c r="L367" s="920"/>
    </row>
    <row r="368" spans="1:12" s="1" customFormat="1" ht="26.25" customHeight="1" x14ac:dyDescent="0.15">
      <c r="A368" s="918"/>
      <c r="B368" s="921" t="s">
        <v>329</v>
      </c>
      <c r="C368" s="922" t="s">
        <v>330</v>
      </c>
      <c r="D368" s="923">
        <v>43661</v>
      </c>
      <c r="E368" s="921" t="s">
        <v>331</v>
      </c>
      <c r="F368" s="921" t="s">
        <v>332</v>
      </c>
      <c r="G368" s="921"/>
      <c r="H368" s="924" t="s">
        <v>30</v>
      </c>
      <c r="I368" s="924"/>
      <c r="J368" s="14" t="s">
        <v>31</v>
      </c>
      <c r="K368" s="14" t="s">
        <v>32</v>
      </c>
      <c r="L368" s="16">
        <v>272</v>
      </c>
    </row>
    <row r="369" spans="1:12" s="1" customFormat="1" ht="323.25" customHeight="1" x14ac:dyDescent="0.15">
      <c r="A369" s="918"/>
      <c r="B369" s="921"/>
      <c r="C369" s="922"/>
      <c r="D369" s="923"/>
      <c r="E369" s="921"/>
      <c r="F369" s="921"/>
      <c r="G369" s="921"/>
      <c r="H369" s="924" t="s">
        <v>33</v>
      </c>
      <c r="I369" s="924"/>
      <c r="J369" s="14" t="s">
        <v>31</v>
      </c>
      <c r="K369" s="14" t="s">
        <v>31</v>
      </c>
      <c r="L369" s="16">
        <v>0</v>
      </c>
    </row>
    <row r="370" spans="1:12" s="1" customFormat="1" ht="24" customHeight="1" x14ac:dyDescent="0.15">
      <c r="A370" s="918"/>
      <c r="B370" s="9" t="s">
        <v>34</v>
      </c>
      <c r="C370" s="13" t="s">
        <v>35</v>
      </c>
      <c r="D370" s="13" t="s">
        <v>36</v>
      </c>
      <c r="E370" s="13" t="s">
        <v>37</v>
      </c>
      <c r="F370" s="920"/>
      <c r="G370" s="920"/>
      <c r="H370" s="924" t="s">
        <v>38</v>
      </c>
      <c r="I370" s="924"/>
      <c r="J370" s="921" t="s">
        <v>31</v>
      </c>
      <c r="K370" s="921" t="s">
        <v>31</v>
      </c>
      <c r="L370" s="925">
        <v>0</v>
      </c>
    </row>
    <row r="371" spans="1:12" s="1" customFormat="1" ht="24" customHeight="1" x14ac:dyDescent="0.15">
      <c r="A371" s="918"/>
      <c r="B371" s="14" t="s">
        <v>105</v>
      </c>
      <c r="C371" s="14" t="s">
        <v>332</v>
      </c>
      <c r="D371" s="15">
        <v>43663</v>
      </c>
      <c r="E371" s="14" t="s">
        <v>333</v>
      </c>
      <c r="F371" s="920"/>
      <c r="G371" s="920"/>
      <c r="H371" s="924"/>
      <c r="I371" s="924"/>
      <c r="J371" s="921"/>
      <c r="K371" s="921"/>
      <c r="L371" s="925"/>
    </row>
    <row r="372" spans="1:12" s="1" customFormat="1" ht="24" customHeight="1" x14ac:dyDescent="0.15">
      <c r="A372" s="918">
        <v>69</v>
      </c>
      <c r="B372" s="9" t="s">
        <v>22</v>
      </c>
      <c r="C372" s="13" t="s">
        <v>23</v>
      </c>
      <c r="D372" s="13" t="s">
        <v>24</v>
      </c>
      <c r="E372" s="13" t="s">
        <v>25</v>
      </c>
      <c r="F372" s="919" t="s">
        <v>17</v>
      </c>
      <c r="G372" s="919"/>
      <c r="H372" s="920"/>
      <c r="I372" s="920"/>
      <c r="J372" s="920"/>
      <c r="K372" s="920"/>
      <c r="L372" s="920"/>
    </row>
    <row r="373" spans="1:12" s="1" customFormat="1" ht="26.25" customHeight="1" x14ac:dyDescent="0.15">
      <c r="A373" s="918"/>
      <c r="B373" s="921" t="s">
        <v>334</v>
      </c>
      <c r="C373" s="922" t="s">
        <v>335</v>
      </c>
      <c r="D373" s="923">
        <v>43567</v>
      </c>
      <c r="E373" s="921" t="s">
        <v>336</v>
      </c>
      <c r="F373" s="921" t="s">
        <v>337</v>
      </c>
      <c r="G373" s="921"/>
      <c r="H373" s="924" t="s">
        <v>30</v>
      </c>
      <c r="I373" s="924"/>
      <c r="J373" s="14" t="s">
        <v>31</v>
      </c>
      <c r="K373" s="14" t="s">
        <v>32</v>
      </c>
      <c r="L373" s="16">
        <v>637.12</v>
      </c>
    </row>
    <row r="374" spans="1:12" s="1" customFormat="1" ht="409.2" customHeight="1" x14ac:dyDescent="0.15">
      <c r="A374" s="918"/>
      <c r="B374" s="921"/>
      <c r="C374" s="922"/>
      <c r="D374" s="923"/>
      <c r="E374" s="921"/>
      <c r="F374" s="921"/>
      <c r="G374" s="921"/>
      <c r="H374" s="924" t="s">
        <v>33</v>
      </c>
      <c r="I374" s="924"/>
      <c r="J374" s="921" t="s">
        <v>31</v>
      </c>
      <c r="K374" s="921" t="s">
        <v>32</v>
      </c>
      <c r="L374" s="925">
        <v>565.80000000000007</v>
      </c>
    </row>
    <row r="375" spans="1:12" s="1" customFormat="1" ht="61.35" customHeight="1" x14ac:dyDescent="0.15">
      <c r="A375" s="918"/>
      <c r="B375" s="921"/>
      <c r="C375" s="922"/>
      <c r="D375" s="923"/>
      <c r="E375" s="921"/>
      <c r="F375" s="921"/>
      <c r="G375" s="921"/>
      <c r="H375" s="924"/>
      <c r="I375" s="924"/>
      <c r="J375" s="921"/>
      <c r="K375" s="921"/>
      <c r="L375" s="925"/>
    </row>
    <row r="376" spans="1:12" s="1" customFormat="1" ht="24" customHeight="1" x14ac:dyDescent="0.15">
      <c r="A376" s="918"/>
      <c r="B376" s="9" t="s">
        <v>34</v>
      </c>
      <c r="C376" s="13" t="s">
        <v>35</v>
      </c>
      <c r="D376" s="13" t="s">
        <v>36</v>
      </c>
      <c r="E376" s="13" t="s">
        <v>37</v>
      </c>
      <c r="F376" s="920"/>
      <c r="G376" s="920"/>
      <c r="H376" s="924" t="s">
        <v>38</v>
      </c>
      <c r="I376" s="924"/>
      <c r="J376" s="921" t="s">
        <v>31</v>
      </c>
      <c r="K376" s="921" t="s">
        <v>32</v>
      </c>
      <c r="L376" s="925">
        <v>668</v>
      </c>
    </row>
    <row r="377" spans="1:12" s="1" customFormat="1" ht="24" customHeight="1" x14ac:dyDescent="0.15">
      <c r="A377" s="918"/>
      <c r="B377" s="14" t="s">
        <v>31</v>
      </c>
      <c r="C377" s="14" t="s">
        <v>337</v>
      </c>
      <c r="D377" s="15">
        <v>43573</v>
      </c>
      <c r="E377" s="14" t="s">
        <v>338</v>
      </c>
      <c r="F377" s="920"/>
      <c r="G377" s="920"/>
      <c r="H377" s="924"/>
      <c r="I377" s="924"/>
      <c r="J377" s="921"/>
      <c r="K377" s="921"/>
      <c r="L377" s="925"/>
    </row>
    <row r="378" spans="1:12" s="1" customFormat="1" ht="24" customHeight="1" x14ac:dyDescent="0.15">
      <c r="A378" s="918">
        <v>70</v>
      </c>
      <c r="B378" s="9" t="s">
        <v>22</v>
      </c>
      <c r="C378" s="13" t="s">
        <v>23</v>
      </c>
      <c r="D378" s="13" t="s">
        <v>24</v>
      </c>
      <c r="E378" s="13" t="s">
        <v>25</v>
      </c>
      <c r="F378" s="919" t="s">
        <v>17</v>
      </c>
      <c r="G378" s="919"/>
      <c r="H378" s="920"/>
      <c r="I378" s="920"/>
      <c r="J378" s="920"/>
      <c r="K378" s="920"/>
      <c r="L378" s="920"/>
    </row>
    <row r="379" spans="1:12" s="1" customFormat="1" ht="26.25" customHeight="1" x14ac:dyDescent="0.15">
      <c r="A379" s="918"/>
      <c r="B379" s="921" t="s">
        <v>339</v>
      </c>
      <c r="C379" s="922" t="s">
        <v>340</v>
      </c>
      <c r="D379" s="923">
        <v>43592</v>
      </c>
      <c r="E379" s="921" t="s">
        <v>341</v>
      </c>
      <c r="F379" s="921" t="s">
        <v>342</v>
      </c>
      <c r="G379" s="921"/>
      <c r="H379" s="924" t="s">
        <v>30</v>
      </c>
      <c r="I379" s="924"/>
      <c r="J379" s="14" t="s">
        <v>31</v>
      </c>
      <c r="K379" s="14" t="s">
        <v>32</v>
      </c>
      <c r="L379" s="16">
        <v>199</v>
      </c>
    </row>
    <row r="380" spans="1:12" s="1" customFormat="1" ht="333.75" customHeight="1" x14ac:dyDescent="0.15">
      <c r="A380" s="918"/>
      <c r="B380" s="921"/>
      <c r="C380" s="922"/>
      <c r="D380" s="923"/>
      <c r="E380" s="921"/>
      <c r="F380" s="921"/>
      <c r="G380" s="921"/>
      <c r="H380" s="924" t="s">
        <v>33</v>
      </c>
      <c r="I380" s="924"/>
      <c r="J380" s="14" t="s">
        <v>31</v>
      </c>
      <c r="K380" s="14" t="s">
        <v>32</v>
      </c>
      <c r="L380" s="16">
        <v>437.4</v>
      </c>
    </row>
    <row r="381" spans="1:12" s="1" customFormat="1" ht="24" customHeight="1" x14ac:dyDescent="0.15">
      <c r="A381" s="918"/>
      <c r="B381" s="9" t="s">
        <v>34</v>
      </c>
      <c r="C381" s="13" t="s">
        <v>35</v>
      </c>
      <c r="D381" s="13" t="s">
        <v>36</v>
      </c>
      <c r="E381" s="13" t="s">
        <v>37</v>
      </c>
      <c r="F381" s="920"/>
      <c r="G381" s="920"/>
      <c r="H381" s="924" t="s">
        <v>38</v>
      </c>
      <c r="I381" s="924"/>
      <c r="J381" s="921" t="s">
        <v>31</v>
      </c>
      <c r="K381" s="921" t="s">
        <v>32</v>
      </c>
      <c r="L381" s="925">
        <v>210</v>
      </c>
    </row>
    <row r="382" spans="1:12" s="1" customFormat="1" ht="34.5" customHeight="1" x14ac:dyDescent="0.15">
      <c r="A382" s="918"/>
      <c r="B382" s="14" t="s">
        <v>343</v>
      </c>
      <c r="C382" s="14" t="s">
        <v>342</v>
      </c>
      <c r="D382" s="15">
        <v>43596</v>
      </c>
      <c r="E382" s="14" t="s">
        <v>344</v>
      </c>
      <c r="F382" s="920"/>
      <c r="G382" s="920"/>
      <c r="H382" s="924"/>
      <c r="I382" s="924"/>
      <c r="J382" s="921"/>
      <c r="K382" s="921"/>
      <c r="L382" s="925"/>
    </row>
    <row r="383" spans="1:12" s="1" customFormat="1" ht="24" customHeight="1" x14ac:dyDescent="0.15">
      <c r="A383" s="918">
        <v>71</v>
      </c>
      <c r="B383" s="9" t="s">
        <v>22</v>
      </c>
      <c r="C383" s="13" t="s">
        <v>23</v>
      </c>
      <c r="D383" s="13" t="s">
        <v>24</v>
      </c>
      <c r="E383" s="13" t="s">
        <v>25</v>
      </c>
      <c r="F383" s="919" t="s">
        <v>17</v>
      </c>
      <c r="G383" s="919"/>
      <c r="H383" s="920"/>
      <c r="I383" s="920"/>
      <c r="J383" s="920"/>
      <c r="K383" s="920"/>
      <c r="L383" s="920"/>
    </row>
    <row r="384" spans="1:12" s="1" customFormat="1" ht="26.25" customHeight="1" x14ac:dyDescent="0.15">
      <c r="A384" s="918"/>
      <c r="B384" s="921" t="s">
        <v>345</v>
      </c>
      <c r="C384" s="922" t="s">
        <v>346</v>
      </c>
      <c r="D384" s="923">
        <v>43723</v>
      </c>
      <c r="E384" s="921" t="s">
        <v>115</v>
      </c>
      <c r="F384" s="921" t="s">
        <v>347</v>
      </c>
      <c r="G384" s="921"/>
      <c r="H384" s="924" t="s">
        <v>30</v>
      </c>
      <c r="I384" s="924"/>
      <c r="J384" s="14" t="s">
        <v>31</v>
      </c>
      <c r="K384" s="14" t="s">
        <v>32</v>
      </c>
      <c r="L384" s="16">
        <v>690</v>
      </c>
    </row>
    <row r="385" spans="1:12" s="1" customFormat="1" ht="344.25" customHeight="1" x14ac:dyDescent="0.15">
      <c r="A385" s="918"/>
      <c r="B385" s="921"/>
      <c r="C385" s="922"/>
      <c r="D385" s="923"/>
      <c r="E385" s="921"/>
      <c r="F385" s="921"/>
      <c r="G385" s="921"/>
      <c r="H385" s="924" t="s">
        <v>33</v>
      </c>
      <c r="I385" s="924"/>
      <c r="J385" s="14" t="s">
        <v>31</v>
      </c>
      <c r="K385" s="14" t="s">
        <v>32</v>
      </c>
      <c r="L385" s="16">
        <v>1111.33</v>
      </c>
    </row>
    <row r="386" spans="1:12" s="1" customFormat="1" ht="24" customHeight="1" x14ac:dyDescent="0.15">
      <c r="A386" s="918"/>
      <c r="B386" s="9" t="s">
        <v>34</v>
      </c>
      <c r="C386" s="13" t="s">
        <v>35</v>
      </c>
      <c r="D386" s="13" t="s">
        <v>36</v>
      </c>
      <c r="E386" s="13" t="s">
        <v>37</v>
      </c>
      <c r="F386" s="920"/>
      <c r="G386" s="920"/>
      <c r="H386" s="924" t="s">
        <v>38</v>
      </c>
      <c r="I386" s="924"/>
      <c r="J386" s="921" t="s">
        <v>31</v>
      </c>
      <c r="K386" s="921" t="s">
        <v>31</v>
      </c>
      <c r="L386" s="925">
        <v>0</v>
      </c>
    </row>
    <row r="387" spans="1:12" s="1" customFormat="1" ht="24" customHeight="1" x14ac:dyDescent="0.15">
      <c r="A387" s="918"/>
      <c r="B387" s="14" t="s">
        <v>239</v>
      </c>
      <c r="C387" s="14" t="s">
        <v>347</v>
      </c>
      <c r="D387" s="15">
        <v>43726</v>
      </c>
      <c r="E387" s="14" t="s">
        <v>348</v>
      </c>
      <c r="F387" s="920"/>
      <c r="G387" s="920"/>
      <c r="H387" s="924"/>
      <c r="I387" s="924"/>
      <c r="J387" s="921"/>
      <c r="K387" s="921"/>
      <c r="L387" s="925"/>
    </row>
    <row r="388" spans="1:12" s="1" customFormat="1" ht="24" customHeight="1" x14ac:dyDescent="0.15">
      <c r="A388" s="918">
        <v>72</v>
      </c>
      <c r="B388" s="9" t="s">
        <v>22</v>
      </c>
      <c r="C388" s="13" t="s">
        <v>23</v>
      </c>
      <c r="D388" s="13" t="s">
        <v>24</v>
      </c>
      <c r="E388" s="13" t="s">
        <v>25</v>
      </c>
      <c r="F388" s="919" t="s">
        <v>17</v>
      </c>
      <c r="G388" s="919"/>
      <c r="H388" s="920"/>
      <c r="I388" s="920"/>
      <c r="J388" s="920"/>
      <c r="K388" s="920"/>
      <c r="L388" s="920"/>
    </row>
    <row r="389" spans="1:12" s="1" customFormat="1" ht="26.25" customHeight="1" x14ac:dyDescent="0.15">
      <c r="A389" s="918"/>
      <c r="B389" s="921" t="s">
        <v>349</v>
      </c>
      <c r="C389" s="922" t="s">
        <v>350</v>
      </c>
      <c r="D389" s="923">
        <v>43661</v>
      </c>
      <c r="E389" s="921" t="s">
        <v>351</v>
      </c>
      <c r="F389" s="921" t="s">
        <v>352</v>
      </c>
      <c r="G389" s="921"/>
      <c r="H389" s="924" t="s">
        <v>30</v>
      </c>
      <c r="I389" s="924"/>
      <c r="J389" s="14" t="s">
        <v>31</v>
      </c>
      <c r="K389" s="14" t="s">
        <v>32</v>
      </c>
      <c r="L389" s="16">
        <v>223.02</v>
      </c>
    </row>
    <row r="390" spans="1:12" s="1" customFormat="1" ht="270.75" customHeight="1" x14ac:dyDescent="0.15">
      <c r="A390" s="918"/>
      <c r="B390" s="921"/>
      <c r="C390" s="922"/>
      <c r="D390" s="923"/>
      <c r="E390" s="921"/>
      <c r="F390" s="921"/>
      <c r="G390" s="921"/>
      <c r="H390" s="924" t="s">
        <v>33</v>
      </c>
      <c r="I390" s="924"/>
      <c r="J390" s="14" t="s">
        <v>31</v>
      </c>
      <c r="K390" s="14" t="s">
        <v>32</v>
      </c>
      <c r="L390" s="16">
        <v>696.59</v>
      </c>
    </row>
    <row r="391" spans="1:12" s="1" customFormat="1" ht="24" customHeight="1" x14ac:dyDescent="0.15">
      <c r="A391" s="918"/>
      <c r="B391" s="9" t="s">
        <v>34</v>
      </c>
      <c r="C391" s="13" t="s">
        <v>35</v>
      </c>
      <c r="D391" s="13" t="s">
        <v>36</v>
      </c>
      <c r="E391" s="13" t="s">
        <v>37</v>
      </c>
      <c r="F391" s="920"/>
      <c r="G391" s="920"/>
      <c r="H391" s="924" t="s">
        <v>38</v>
      </c>
      <c r="I391" s="924"/>
      <c r="J391" s="921" t="s">
        <v>31</v>
      </c>
      <c r="K391" s="921" t="s">
        <v>32</v>
      </c>
      <c r="L391" s="925">
        <v>710</v>
      </c>
    </row>
    <row r="392" spans="1:12" s="1" customFormat="1" ht="34.5" customHeight="1" x14ac:dyDescent="0.15">
      <c r="A392" s="918"/>
      <c r="B392" s="14" t="s">
        <v>353</v>
      </c>
      <c r="C392" s="14" t="s">
        <v>352</v>
      </c>
      <c r="D392" s="15">
        <v>43662</v>
      </c>
      <c r="E392" s="14" t="s">
        <v>354</v>
      </c>
      <c r="F392" s="920"/>
      <c r="G392" s="920"/>
      <c r="H392" s="924"/>
      <c r="I392" s="924"/>
      <c r="J392" s="921"/>
      <c r="K392" s="921"/>
      <c r="L392" s="925"/>
    </row>
    <row r="393" spans="1:12" s="1" customFormat="1" ht="24" customHeight="1" x14ac:dyDescent="0.15">
      <c r="A393" s="918">
        <v>73</v>
      </c>
      <c r="B393" s="9" t="s">
        <v>22</v>
      </c>
      <c r="C393" s="13" t="s">
        <v>23</v>
      </c>
      <c r="D393" s="13" t="s">
        <v>24</v>
      </c>
      <c r="E393" s="13" t="s">
        <v>25</v>
      </c>
      <c r="F393" s="919" t="s">
        <v>17</v>
      </c>
      <c r="G393" s="919"/>
      <c r="H393" s="920"/>
      <c r="I393" s="920"/>
      <c r="J393" s="920"/>
      <c r="K393" s="920"/>
      <c r="L393" s="920"/>
    </row>
    <row r="394" spans="1:12" s="1" customFormat="1" ht="26.25" customHeight="1" x14ac:dyDescent="0.15">
      <c r="A394" s="918"/>
      <c r="B394" s="921" t="s">
        <v>355</v>
      </c>
      <c r="C394" s="922" t="s">
        <v>356</v>
      </c>
      <c r="D394" s="923">
        <v>43672</v>
      </c>
      <c r="E394" s="921" t="s">
        <v>357</v>
      </c>
      <c r="F394" s="921" t="s">
        <v>358</v>
      </c>
      <c r="G394" s="921"/>
      <c r="H394" s="924" t="s">
        <v>30</v>
      </c>
      <c r="I394" s="924"/>
      <c r="J394" s="14" t="s">
        <v>31</v>
      </c>
      <c r="K394" s="14" t="s">
        <v>32</v>
      </c>
      <c r="L394" s="16">
        <v>444.19</v>
      </c>
    </row>
    <row r="395" spans="1:12" s="1" customFormat="1" ht="409.2" customHeight="1" x14ac:dyDescent="0.15">
      <c r="A395" s="918"/>
      <c r="B395" s="921"/>
      <c r="C395" s="922"/>
      <c r="D395" s="923"/>
      <c r="E395" s="921"/>
      <c r="F395" s="921"/>
      <c r="G395" s="921"/>
      <c r="H395" s="924" t="s">
        <v>33</v>
      </c>
      <c r="I395" s="924"/>
      <c r="J395" s="921" t="s">
        <v>31</v>
      </c>
      <c r="K395" s="921" t="s">
        <v>31</v>
      </c>
      <c r="L395" s="925">
        <v>0</v>
      </c>
    </row>
    <row r="396" spans="1:12" s="1" customFormat="1" ht="155.85" customHeight="1" x14ac:dyDescent="0.15">
      <c r="A396" s="918"/>
      <c r="B396" s="921"/>
      <c r="C396" s="922"/>
      <c r="D396" s="923"/>
      <c r="E396" s="921"/>
      <c r="F396" s="921"/>
      <c r="G396" s="921"/>
      <c r="H396" s="924"/>
      <c r="I396" s="924"/>
      <c r="J396" s="921"/>
      <c r="K396" s="921"/>
      <c r="L396" s="925"/>
    </row>
    <row r="397" spans="1:12" s="1" customFormat="1" ht="24" customHeight="1" x14ac:dyDescent="0.15">
      <c r="A397" s="918"/>
      <c r="B397" s="9" t="s">
        <v>34</v>
      </c>
      <c r="C397" s="13" t="s">
        <v>35</v>
      </c>
      <c r="D397" s="13" t="s">
        <v>36</v>
      </c>
      <c r="E397" s="13" t="s">
        <v>37</v>
      </c>
      <c r="F397" s="920"/>
      <c r="G397" s="920"/>
      <c r="H397" s="924" t="s">
        <v>38</v>
      </c>
      <c r="I397" s="924"/>
      <c r="J397" s="921" t="s">
        <v>31</v>
      </c>
      <c r="K397" s="921" t="s">
        <v>32</v>
      </c>
      <c r="L397" s="925">
        <v>600</v>
      </c>
    </row>
    <row r="398" spans="1:12" s="1" customFormat="1" ht="34.5" customHeight="1" x14ac:dyDescent="0.15">
      <c r="A398" s="918"/>
      <c r="B398" s="14" t="s">
        <v>359</v>
      </c>
      <c r="C398" s="14" t="s">
        <v>358</v>
      </c>
      <c r="D398" s="15">
        <v>43676</v>
      </c>
      <c r="E398" s="14" t="s">
        <v>360</v>
      </c>
      <c r="F398" s="920"/>
      <c r="G398" s="920"/>
      <c r="H398" s="924"/>
      <c r="I398" s="924"/>
      <c r="J398" s="921"/>
      <c r="K398" s="921"/>
      <c r="L398" s="925"/>
    </row>
    <row r="399" spans="1:12" s="1" customFormat="1" ht="24" customHeight="1" x14ac:dyDescent="0.15">
      <c r="A399" s="918">
        <v>74</v>
      </c>
      <c r="B399" s="9" t="s">
        <v>22</v>
      </c>
      <c r="C399" s="13" t="s">
        <v>23</v>
      </c>
      <c r="D399" s="13" t="s">
        <v>24</v>
      </c>
      <c r="E399" s="13" t="s">
        <v>25</v>
      </c>
      <c r="F399" s="919" t="s">
        <v>17</v>
      </c>
      <c r="G399" s="919"/>
      <c r="H399" s="920"/>
      <c r="I399" s="920"/>
      <c r="J399" s="920"/>
      <c r="K399" s="920"/>
      <c r="L399" s="920"/>
    </row>
    <row r="400" spans="1:12" s="1" customFormat="1" ht="26.25" customHeight="1" x14ac:dyDescent="0.15">
      <c r="A400" s="918"/>
      <c r="B400" s="921" t="s">
        <v>361</v>
      </c>
      <c r="C400" s="922" t="s">
        <v>362</v>
      </c>
      <c r="D400" s="923">
        <v>43564</v>
      </c>
      <c r="E400" s="921" t="s">
        <v>266</v>
      </c>
      <c r="F400" s="921" t="s">
        <v>363</v>
      </c>
      <c r="G400" s="921"/>
      <c r="H400" s="924" t="s">
        <v>30</v>
      </c>
      <c r="I400" s="924"/>
      <c r="J400" s="14" t="s">
        <v>31</v>
      </c>
      <c r="K400" s="14" t="s">
        <v>32</v>
      </c>
      <c r="L400" s="16">
        <v>481.47</v>
      </c>
    </row>
    <row r="401" spans="1:12" s="1" customFormat="1" ht="270.75" customHeight="1" x14ac:dyDescent="0.15">
      <c r="A401" s="918"/>
      <c r="B401" s="921"/>
      <c r="C401" s="922"/>
      <c r="D401" s="923"/>
      <c r="E401" s="921"/>
      <c r="F401" s="921"/>
      <c r="G401" s="921"/>
      <c r="H401" s="924" t="s">
        <v>33</v>
      </c>
      <c r="I401" s="924"/>
      <c r="J401" s="14" t="s">
        <v>31</v>
      </c>
      <c r="K401" s="14" t="s">
        <v>32</v>
      </c>
      <c r="L401" s="16">
        <v>398.4</v>
      </c>
    </row>
    <row r="402" spans="1:12" s="1" customFormat="1" ht="24" customHeight="1" x14ac:dyDescent="0.15">
      <c r="A402" s="918"/>
      <c r="B402" s="9" t="s">
        <v>34</v>
      </c>
      <c r="C402" s="13" t="s">
        <v>35</v>
      </c>
      <c r="D402" s="13" t="s">
        <v>36</v>
      </c>
      <c r="E402" s="13" t="s">
        <v>37</v>
      </c>
      <c r="F402" s="920"/>
      <c r="G402" s="920"/>
      <c r="H402" s="924" t="s">
        <v>38</v>
      </c>
      <c r="I402" s="924"/>
      <c r="J402" s="921" t="s">
        <v>31</v>
      </c>
      <c r="K402" s="921" t="s">
        <v>32</v>
      </c>
      <c r="L402" s="925">
        <v>50</v>
      </c>
    </row>
    <row r="403" spans="1:12" s="1" customFormat="1" ht="34.5" customHeight="1" x14ac:dyDescent="0.15">
      <c r="A403" s="918"/>
      <c r="B403" s="14" t="s">
        <v>364</v>
      </c>
      <c r="C403" s="14" t="s">
        <v>363</v>
      </c>
      <c r="D403" s="15">
        <v>43566</v>
      </c>
      <c r="E403" s="14" t="s">
        <v>365</v>
      </c>
      <c r="F403" s="920"/>
      <c r="G403" s="920"/>
      <c r="H403" s="924"/>
      <c r="I403" s="924"/>
      <c r="J403" s="921"/>
      <c r="K403" s="921"/>
      <c r="L403" s="925"/>
    </row>
    <row r="404" spans="1:12" s="1" customFormat="1" ht="24" customHeight="1" x14ac:dyDescent="0.15">
      <c r="A404" s="918">
        <v>75</v>
      </c>
      <c r="B404" s="9" t="s">
        <v>22</v>
      </c>
      <c r="C404" s="13" t="s">
        <v>23</v>
      </c>
      <c r="D404" s="13" t="s">
        <v>24</v>
      </c>
      <c r="E404" s="13" t="s">
        <v>25</v>
      </c>
      <c r="F404" s="919" t="s">
        <v>17</v>
      </c>
      <c r="G404" s="919"/>
      <c r="H404" s="920"/>
      <c r="I404" s="920"/>
      <c r="J404" s="920"/>
      <c r="K404" s="920"/>
      <c r="L404" s="920"/>
    </row>
    <row r="405" spans="1:12" s="1" customFormat="1" ht="26.25" customHeight="1" x14ac:dyDescent="0.15">
      <c r="A405" s="918"/>
      <c r="B405" s="921" t="s">
        <v>361</v>
      </c>
      <c r="C405" s="922" t="s">
        <v>366</v>
      </c>
      <c r="D405" s="923">
        <v>43577</v>
      </c>
      <c r="E405" s="921" t="s">
        <v>367</v>
      </c>
      <c r="F405" s="921" t="s">
        <v>368</v>
      </c>
      <c r="G405" s="921"/>
      <c r="H405" s="924" t="s">
        <v>30</v>
      </c>
      <c r="I405" s="924"/>
      <c r="J405" s="14" t="s">
        <v>31</v>
      </c>
      <c r="K405" s="14" t="s">
        <v>32</v>
      </c>
      <c r="L405" s="16">
        <v>23</v>
      </c>
    </row>
    <row r="406" spans="1:12" s="1" customFormat="1" ht="354.75" customHeight="1" x14ac:dyDescent="0.15">
      <c r="A406" s="918"/>
      <c r="B406" s="921"/>
      <c r="C406" s="922"/>
      <c r="D406" s="923"/>
      <c r="E406" s="921"/>
      <c r="F406" s="921"/>
      <c r="G406" s="921"/>
      <c r="H406" s="924" t="s">
        <v>33</v>
      </c>
      <c r="I406" s="924"/>
      <c r="J406" s="14" t="s">
        <v>31</v>
      </c>
      <c r="K406" s="14" t="s">
        <v>32</v>
      </c>
      <c r="L406" s="16">
        <v>428.3</v>
      </c>
    </row>
    <row r="407" spans="1:12" s="1" customFormat="1" ht="24" customHeight="1" x14ac:dyDescent="0.15">
      <c r="A407" s="918"/>
      <c r="B407" s="9" t="s">
        <v>34</v>
      </c>
      <c r="C407" s="13" t="s">
        <v>35</v>
      </c>
      <c r="D407" s="13" t="s">
        <v>36</v>
      </c>
      <c r="E407" s="13" t="s">
        <v>37</v>
      </c>
      <c r="F407" s="920"/>
      <c r="G407" s="920"/>
      <c r="H407" s="924" t="s">
        <v>38</v>
      </c>
      <c r="I407" s="924"/>
      <c r="J407" s="921" t="s">
        <v>31</v>
      </c>
      <c r="K407" s="921" t="s">
        <v>31</v>
      </c>
      <c r="L407" s="925">
        <v>0</v>
      </c>
    </row>
    <row r="408" spans="1:12" s="1" customFormat="1" ht="34.5" customHeight="1" x14ac:dyDescent="0.15">
      <c r="A408" s="918"/>
      <c r="B408" s="14" t="s">
        <v>364</v>
      </c>
      <c r="C408" s="14" t="s">
        <v>368</v>
      </c>
      <c r="D408" s="15">
        <v>43579</v>
      </c>
      <c r="E408" s="14" t="s">
        <v>369</v>
      </c>
      <c r="F408" s="920"/>
      <c r="G408" s="920"/>
      <c r="H408" s="924"/>
      <c r="I408" s="924"/>
      <c r="J408" s="921"/>
      <c r="K408" s="921"/>
      <c r="L408" s="925"/>
    </row>
    <row r="409" spans="1:12" s="1" customFormat="1" ht="24" customHeight="1" x14ac:dyDescent="0.15">
      <c r="A409" s="918">
        <v>76</v>
      </c>
      <c r="B409" s="9" t="s">
        <v>22</v>
      </c>
      <c r="C409" s="13" t="s">
        <v>23</v>
      </c>
      <c r="D409" s="13" t="s">
        <v>24</v>
      </c>
      <c r="E409" s="13" t="s">
        <v>25</v>
      </c>
      <c r="F409" s="919" t="s">
        <v>17</v>
      </c>
      <c r="G409" s="919"/>
      <c r="H409" s="920"/>
      <c r="I409" s="920"/>
      <c r="J409" s="920"/>
      <c r="K409" s="920"/>
      <c r="L409" s="920"/>
    </row>
    <row r="410" spans="1:12" s="1" customFormat="1" ht="26.25" customHeight="1" x14ac:dyDescent="0.15">
      <c r="A410" s="918"/>
      <c r="B410" s="921" t="s">
        <v>361</v>
      </c>
      <c r="C410" s="922" t="s">
        <v>370</v>
      </c>
      <c r="D410" s="923">
        <v>43660</v>
      </c>
      <c r="E410" s="921" t="s">
        <v>43</v>
      </c>
      <c r="F410" s="921" t="s">
        <v>371</v>
      </c>
      <c r="G410" s="921"/>
      <c r="H410" s="924" t="s">
        <v>30</v>
      </c>
      <c r="I410" s="924"/>
      <c r="J410" s="14" t="s">
        <v>31</v>
      </c>
      <c r="K410" s="14" t="s">
        <v>32</v>
      </c>
      <c r="L410" s="16">
        <v>863</v>
      </c>
    </row>
    <row r="411" spans="1:12" s="1" customFormat="1" ht="186.75" customHeight="1" x14ac:dyDescent="0.15">
      <c r="A411" s="918"/>
      <c r="B411" s="921"/>
      <c r="C411" s="922"/>
      <c r="D411" s="923"/>
      <c r="E411" s="921"/>
      <c r="F411" s="921"/>
      <c r="G411" s="921"/>
      <c r="H411" s="924" t="s">
        <v>33</v>
      </c>
      <c r="I411" s="924"/>
      <c r="J411" s="14" t="s">
        <v>31</v>
      </c>
      <c r="K411" s="14" t="s">
        <v>32</v>
      </c>
      <c r="L411" s="16">
        <v>1914.31</v>
      </c>
    </row>
    <row r="412" spans="1:12" s="1" customFormat="1" ht="24" customHeight="1" x14ac:dyDescent="0.15">
      <c r="A412" s="918"/>
      <c r="B412" s="9" t="s">
        <v>34</v>
      </c>
      <c r="C412" s="13" t="s">
        <v>35</v>
      </c>
      <c r="D412" s="13" t="s">
        <v>36</v>
      </c>
      <c r="E412" s="13" t="s">
        <v>37</v>
      </c>
      <c r="F412" s="920"/>
      <c r="G412" s="920"/>
      <c r="H412" s="924" t="s">
        <v>38</v>
      </c>
      <c r="I412" s="924"/>
      <c r="J412" s="921" t="s">
        <v>31</v>
      </c>
      <c r="K412" s="921" t="s">
        <v>31</v>
      </c>
      <c r="L412" s="925">
        <v>0</v>
      </c>
    </row>
    <row r="413" spans="1:12" s="1" customFormat="1" ht="34.5" customHeight="1" x14ac:dyDescent="0.15">
      <c r="A413" s="918"/>
      <c r="B413" s="14" t="s">
        <v>364</v>
      </c>
      <c r="C413" s="14" t="s">
        <v>371</v>
      </c>
      <c r="D413" s="15">
        <v>43663</v>
      </c>
      <c r="E413" s="14" t="s">
        <v>372</v>
      </c>
      <c r="F413" s="920"/>
      <c r="G413" s="920"/>
      <c r="H413" s="924"/>
      <c r="I413" s="924"/>
      <c r="J413" s="921"/>
      <c r="K413" s="921"/>
      <c r="L413" s="925"/>
    </row>
    <row r="414" spans="1:12" s="1" customFormat="1" ht="24" customHeight="1" x14ac:dyDescent="0.15">
      <c r="A414" s="918">
        <v>77</v>
      </c>
      <c r="B414" s="9" t="s">
        <v>22</v>
      </c>
      <c r="C414" s="13" t="s">
        <v>23</v>
      </c>
      <c r="D414" s="13" t="s">
        <v>24</v>
      </c>
      <c r="E414" s="13" t="s">
        <v>25</v>
      </c>
      <c r="F414" s="919" t="s">
        <v>17</v>
      </c>
      <c r="G414" s="919"/>
      <c r="H414" s="920"/>
      <c r="I414" s="920"/>
      <c r="J414" s="920"/>
      <c r="K414" s="920"/>
      <c r="L414" s="920"/>
    </row>
    <row r="415" spans="1:12" s="1" customFormat="1" ht="26.25" customHeight="1" x14ac:dyDescent="0.15">
      <c r="A415" s="918"/>
      <c r="B415" s="921" t="s">
        <v>373</v>
      </c>
      <c r="C415" s="922" t="s">
        <v>374</v>
      </c>
      <c r="D415" s="923">
        <v>43586</v>
      </c>
      <c r="E415" s="921" t="s">
        <v>53</v>
      </c>
      <c r="F415" s="921" t="s">
        <v>375</v>
      </c>
      <c r="G415" s="921"/>
      <c r="H415" s="924" t="s">
        <v>30</v>
      </c>
      <c r="I415" s="924"/>
      <c r="J415" s="14" t="s">
        <v>31</v>
      </c>
      <c r="K415" s="14" t="s">
        <v>32</v>
      </c>
      <c r="L415" s="16">
        <v>595</v>
      </c>
    </row>
    <row r="416" spans="1:12" s="1" customFormat="1" ht="155.25" customHeight="1" x14ac:dyDescent="0.15">
      <c r="A416" s="918"/>
      <c r="B416" s="921"/>
      <c r="C416" s="922"/>
      <c r="D416" s="923"/>
      <c r="E416" s="921"/>
      <c r="F416" s="921"/>
      <c r="G416" s="921"/>
      <c r="H416" s="924" t="s">
        <v>33</v>
      </c>
      <c r="I416" s="924"/>
      <c r="J416" s="14" t="s">
        <v>31</v>
      </c>
      <c r="K416" s="14" t="s">
        <v>32</v>
      </c>
      <c r="L416" s="16">
        <v>207</v>
      </c>
    </row>
    <row r="417" spans="1:12" s="1" customFormat="1" ht="24" customHeight="1" x14ac:dyDescent="0.15">
      <c r="A417" s="918"/>
      <c r="B417" s="9" t="s">
        <v>34</v>
      </c>
      <c r="C417" s="13" t="s">
        <v>35</v>
      </c>
      <c r="D417" s="13" t="s">
        <v>36</v>
      </c>
      <c r="E417" s="13" t="s">
        <v>37</v>
      </c>
      <c r="F417" s="920"/>
      <c r="G417" s="920"/>
      <c r="H417" s="924" t="s">
        <v>38</v>
      </c>
      <c r="I417" s="924"/>
      <c r="J417" s="921" t="s">
        <v>31</v>
      </c>
      <c r="K417" s="921" t="s">
        <v>32</v>
      </c>
      <c r="L417" s="925">
        <v>100</v>
      </c>
    </row>
    <row r="418" spans="1:12" s="1" customFormat="1" ht="24" customHeight="1" x14ac:dyDescent="0.15">
      <c r="A418" s="918"/>
      <c r="B418" s="14" t="s">
        <v>204</v>
      </c>
      <c r="C418" s="14" t="s">
        <v>375</v>
      </c>
      <c r="D418" s="15">
        <v>43588</v>
      </c>
      <c r="E418" s="14" t="s">
        <v>376</v>
      </c>
      <c r="F418" s="920"/>
      <c r="G418" s="920"/>
      <c r="H418" s="924"/>
      <c r="I418" s="924"/>
      <c r="J418" s="921"/>
      <c r="K418" s="921"/>
      <c r="L418" s="925"/>
    </row>
    <row r="419" spans="1:12" s="1" customFormat="1" ht="24" customHeight="1" x14ac:dyDescent="0.15">
      <c r="A419" s="918">
        <v>78</v>
      </c>
      <c r="B419" s="9" t="s">
        <v>22</v>
      </c>
      <c r="C419" s="13" t="s">
        <v>23</v>
      </c>
      <c r="D419" s="13" t="s">
        <v>24</v>
      </c>
      <c r="E419" s="13" t="s">
        <v>25</v>
      </c>
      <c r="F419" s="919" t="s">
        <v>17</v>
      </c>
      <c r="G419" s="919"/>
      <c r="H419" s="920"/>
      <c r="I419" s="920"/>
      <c r="J419" s="920"/>
      <c r="K419" s="920"/>
      <c r="L419" s="920"/>
    </row>
    <row r="420" spans="1:12" s="1" customFormat="1" ht="26.25" customHeight="1" x14ac:dyDescent="0.15">
      <c r="A420" s="918"/>
      <c r="B420" s="921" t="s">
        <v>373</v>
      </c>
      <c r="C420" s="922" t="s">
        <v>377</v>
      </c>
      <c r="D420" s="923">
        <v>43632</v>
      </c>
      <c r="E420" s="921" t="s">
        <v>378</v>
      </c>
      <c r="F420" s="921" t="s">
        <v>379</v>
      </c>
      <c r="G420" s="921"/>
      <c r="H420" s="924" t="s">
        <v>30</v>
      </c>
      <c r="I420" s="924"/>
      <c r="J420" s="14" t="s">
        <v>31</v>
      </c>
      <c r="K420" s="14" t="s">
        <v>32</v>
      </c>
      <c r="L420" s="16">
        <v>1130</v>
      </c>
    </row>
    <row r="421" spans="1:12" s="1" customFormat="1" ht="249.75" customHeight="1" x14ac:dyDescent="0.15">
      <c r="A421" s="918"/>
      <c r="B421" s="921"/>
      <c r="C421" s="922"/>
      <c r="D421" s="923"/>
      <c r="E421" s="921"/>
      <c r="F421" s="921"/>
      <c r="G421" s="921"/>
      <c r="H421" s="924" t="s">
        <v>33</v>
      </c>
      <c r="I421" s="924"/>
      <c r="J421" s="14" t="s">
        <v>31</v>
      </c>
      <c r="K421" s="14" t="s">
        <v>32</v>
      </c>
      <c r="L421" s="16">
        <v>1664</v>
      </c>
    </row>
    <row r="422" spans="1:12" s="1" customFormat="1" ht="24" customHeight="1" x14ac:dyDescent="0.15">
      <c r="A422" s="918"/>
      <c r="B422" s="9" t="s">
        <v>34</v>
      </c>
      <c r="C422" s="13" t="s">
        <v>35</v>
      </c>
      <c r="D422" s="13" t="s">
        <v>36</v>
      </c>
      <c r="E422" s="13" t="s">
        <v>37</v>
      </c>
      <c r="F422" s="920"/>
      <c r="G422" s="920"/>
      <c r="H422" s="924" t="s">
        <v>38</v>
      </c>
      <c r="I422" s="924"/>
      <c r="J422" s="921" t="s">
        <v>31</v>
      </c>
      <c r="K422" s="921" t="s">
        <v>32</v>
      </c>
      <c r="L422" s="925">
        <v>645</v>
      </c>
    </row>
    <row r="423" spans="1:12" s="1" customFormat="1" ht="24" customHeight="1" x14ac:dyDescent="0.15">
      <c r="A423" s="918"/>
      <c r="B423" s="14" t="s">
        <v>204</v>
      </c>
      <c r="C423" s="14" t="s">
        <v>379</v>
      </c>
      <c r="D423" s="15">
        <v>43639</v>
      </c>
      <c r="E423" s="14" t="s">
        <v>380</v>
      </c>
      <c r="F423" s="920"/>
      <c r="G423" s="920"/>
      <c r="H423" s="924"/>
      <c r="I423" s="924"/>
      <c r="J423" s="921"/>
      <c r="K423" s="921"/>
      <c r="L423" s="925"/>
    </row>
    <row r="424" spans="1:12" s="1" customFormat="1" ht="24" customHeight="1" x14ac:dyDescent="0.15">
      <c r="A424" s="918">
        <v>79</v>
      </c>
      <c r="B424" s="9" t="s">
        <v>22</v>
      </c>
      <c r="C424" s="13" t="s">
        <v>23</v>
      </c>
      <c r="D424" s="13" t="s">
        <v>24</v>
      </c>
      <c r="E424" s="13" t="s">
        <v>25</v>
      </c>
      <c r="F424" s="919" t="s">
        <v>17</v>
      </c>
      <c r="G424" s="919"/>
      <c r="H424" s="920"/>
      <c r="I424" s="920"/>
      <c r="J424" s="920"/>
      <c r="K424" s="920"/>
      <c r="L424" s="920"/>
    </row>
    <row r="425" spans="1:12" s="1" customFormat="1" ht="26.25" customHeight="1" x14ac:dyDescent="0.15">
      <c r="A425" s="918"/>
      <c r="B425" s="921" t="s">
        <v>381</v>
      </c>
      <c r="C425" s="922" t="s">
        <v>382</v>
      </c>
      <c r="D425" s="923">
        <v>43593</v>
      </c>
      <c r="E425" s="921" t="s">
        <v>115</v>
      </c>
      <c r="F425" s="921" t="s">
        <v>383</v>
      </c>
      <c r="G425" s="921"/>
      <c r="H425" s="924" t="s">
        <v>30</v>
      </c>
      <c r="I425" s="924"/>
      <c r="J425" s="14" t="s">
        <v>31</v>
      </c>
      <c r="K425" s="14" t="s">
        <v>31</v>
      </c>
      <c r="L425" s="16">
        <v>0</v>
      </c>
    </row>
    <row r="426" spans="1:12" s="1" customFormat="1" ht="155.25" customHeight="1" x14ac:dyDescent="0.15">
      <c r="A426" s="918"/>
      <c r="B426" s="921"/>
      <c r="C426" s="922"/>
      <c r="D426" s="923"/>
      <c r="E426" s="921"/>
      <c r="F426" s="921"/>
      <c r="G426" s="921"/>
      <c r="H426" s="924" t="s">
        <v>33</v>
      </c>
      <c r="I426" s="924"/>
      <c r="J426" s="14" t="s">
        <v>31</v>
      </c>
      <c r="K426" s="14" t="s">
        <v>31</v>
      </c>
      <c r="L426" s="16">
        <v>0</v>
      </c>
    </row>
    <row r="427" spans="1:12" s="1" customFormat="1" ht="24" customHeight="1" x14ac:dyDescent="0.15">
      <c r="A427" s="918"/>
      <c r="B427" s="9" t="s">
        <v>34</v>
      </c>
      <c r="C427" s="13" t="s">
        <v>35</v>
      </c>
      <c r="D427" s="13" t="s">
        <v>36</v>
      </c>
      <c r="E427" s="13" t="s">
        <v>37</v>
      </c>
      <c r="F427" s="920"/>
      <c r="G427" s="920"/>
      <c r="H427" s="924" t="s">
        <v>38</v>
      </c>
      <c r="I427" s="924"/>
      <c r="J427" s="921" t="s">
        <v>31</v>
      </c>
      <c r="K427" s="921" t="s">
        <v>32</v>
      </c>
      <c r="L427" s="925">
        <v>1740</v>
      </c>
    </row>
    <row r="428" spans="1:12" s="1" customFormat="1" ht="24" customHeight="1" x14ac:dyDescent="0.15">
      <c r="A428" s="918"/>
      <c r="B428" s="14" t="s">
        <v>39</v>
      </c>
      <c r="C428" s="14" t="s">
        <v>383</v>
      </c>
      <c r="D428" s="15">
        <v>43596</v>
      </c>
      <c r="E428" s="14" t="s">
        <v>384</v>
      </c>
      <c r="F428" s="920"/>
      <c r="G428" s="920"/>
      <c r="H428" s="924"/>
      <c r="I428" s="924"/>
      <c r="J428" s="921"/>
      <c r="K428" s="921"/>
      <c r="L428" s="925"/>
    </row>
    <row r="429" spans="1:12" s="1" customFormat="1" ht="24" customHeight="1" x14ac:dyDescent="0.15">
      <c r="A429" s="918">
        <v>80</v>
      </c>
      <c r="B429" s="9" t="s">
        <v>22</v>
      </c>
      <c r="C429" s="13" t="s">
        <v>23</v>
      </c>
      <c r="D429" s="13" t="s">
        <v>24</v>
      </c>
      <c r="E429" s="13" t="s">
        <v>25</v>
      </c>
      <c r="F429" s="919" t="s">
        <v>17</v>
      </c>
      <c r="G429" s="919"/>
      <c r="H429" s="920"/>
      <c r="I429" s="920"/>
      <c r="J429" s="920"/>
      <c r="K429" s="920"/>
      <c r="L429" s="920"/>
    </row>
    <row r="430" spans="1:12" s="1" customFormat="1" ht="26.25" customHeight="1" x14ac:dyDescent="0.15">
      <c r="A430" s="918"/>
      <c r="B430" s="921" t="s">
        <v>385</v>
      </c>
      <c r="C430" s="922" t="s">
        <v>386</v>
      </c>
      <c r="D430" s="923">
        <v>43711</v>
      </c>
      <c r="E430" s="921" t="s">
        <v>321</v>
      </c>
      <c r="F430" s="921" t="s">
        <v>387</v>
      </c>
      <c r="G430" s="921"/>
      <c r="H430" s="924" t="s">
        <v>30</v>
      </c>
      <c r="I430" s="924"/>
      <c r="J430" s="14" t="s">
        <v>31</v>
      </c>
      <c r="K430" s="14" t="s">
        <v>32</v>
      </c>
      <c r="L430" s="16">
        <v>954.8</v>
      </c>
    </row>
    <row r="431" spans="1:12" s="1" customFormat="1" ht="409.2" customHeight="1" x14ac:dyDescent="0.15">
      <c r="A431" s="918"/>
      <c r="B431" s="921"/>
      <c r="C431" s="922"/>
      <c r="D431" s="923"/>
      <c r="E431" s="921"/>
      <c r="F431" s="921"/>
      <c r="G431" s="921"/>
      <c r="H431" s="924" t="s">
        <v>33</v>
      </c>
      <c r="I431" s="924"/>
      <c r="J431" s="921" t="s">
        <v>31</v>
      </c>
      <c r="K431" s="921" t="s">
        <v>31</v>
      </c>
      <c r="L431" s="925">
        <v>0</v>
      </c>
    </row>
    <row r="432" spans="1:12" s="1" customFormat="1" ht="124.35" customHeight="1" x14ac:dyDescent="0.15">
      <c r="A432" s="918"/>
      <c r="B432" s="921"/>
      <c r="C432" s="922"/>
      <c r="D432" s="923"/>
      <c r="E432" s="921"/>
      <c r="F432" s="921"/>
      <c r="G432" s="921"/>
      <c r="H432" s="924"/>
      <c r="I432" s="924"/>
      <c r="J432" s="921"/>
      <c r="K432" s="921"/>
      <c r="L432" s="925"/>
    </row>
    <row r="433" spans="1:12" s="1" customFormat="1" ht="24" customHeight="1" x14ac:dyDescent="0.15">
      <c r="A433" s="918"/>
      <c r="B433" s="9" t="s">
        <v>34</v>
      </c>
      <c r="C433" s="13" t="s">
        <v>35</v>
      </c>
      <c r="D433" s="13" t="s">
        <v>36</v>
      </c>
      <c r="E433" s="13" t="s">
        <v>37</v>
      </c>
      <c r="F433" s="920"/>
      <c r="G433" s="920"/>
      <c r="H433" s="924" t="s">
        <v>38</v>
      </c>
      <c r="I433" s="924"/>
      <c r="J433" s="921" t="s">
        <v>31</v>
      </c>
      <c r="K433" s="921" t="s">
        <v>31</v>
      </c>
      <c r="L433" s="925">
        <v>0</v>
      </c>
    </row>
    <row r="434" spans="1:12" s="1" customFormat="1" ht="34.5" customHeight="1" x14ac:dyDescent="0.15">
      <c r="A434" s="918"/>
      <c r="B434" s="14" t="s">
        <v>388</v>
      </c>
      <c r="C434" s="14" t="s">
        <v>387</v>
      </c>
      <c r="D434" s="15">
        <v>43718</v>
      </c>
      <c r="E434" s="14" t="s">
        <v>389</v>
      </c>
      <c r="F434" s="920"/>
      <c r="G434" s="920"/>
      <c r="H434" s="924"/>
      <c r="I434" s="924"/>
      <c r="J434" s="921"/>
      <c r="K434" s="921"/>
      <c r="L434" s="925"/>
    </row>
    <row r="435" spans="1:12" s="1" customFormat="1" ht="24" customHeight="1" x14ac:dyDescent="0.15">
      <c r="A435" s="918">
        <v>81</v>
      </c>
      <c r="B435" s="9" t="s">
        <v>22</v>
      </c>
      <c r="C435" s="13" t="s">
        <v>23</v>
      </c>
      <c r="D435" s="13" t="s">
        <v>24</v>
      </c>
      <c r="E435" s="13" t="s">
        <v>25</v>
      </c>
      <c r="F435" s="919" t="s">
        <v>17</v>
      </c>
      <c r="G435" s="919"/>
      <c r="H435" s="920"/>
      <c r="I435" s="920"/>
      <c r="J435" s="920"/>
      <c r="K435" s="920"/>
      <c r="L435" s="920"/>
    </row>
    <row r="436" spans="1:12" s="1" customFormat="1" ht="26.25" customHeight="1" x14ac:dyDescent="0.15">
      <c r="A436" s="918"/>
      <c r="B436" s="921" t="s">
        <v>390</v>
      </c>
      <c r="C436" s="922" t="s">
        <v>391</v>
      </c>
      <c r="D436" s="923">
        <v>43635</v>
      </c>
      <c r="E436" s="921" t="s">
        <v>392</v>
      </c>
      <c r="F436" s="921" t="s">
        <v>393</v>
      </c>
      <c r="G436" s="921"/>
      <c r="H436" s="924" t="s">
        <v>30</v>
      </c>
      <c r="I436" s="924"/>
      <c r="J436" s="14" t="s">
        <v>31</v>
      </c>
      <c r="K436" s="14" t="s">
        <v>32</v>
      </c>
      <c r="L436" s="16">
        <v>430.2</v>
      </c>
    </row>
    <row r="437" spans="1:12" s="1" customFormat="1" ht="291.75" customHeight="1" x14ac:dyDescent="0.15">
      <c r="A437" s="918"/>
      <c r="B437" s="921"/>
      <c r="C437" s="922"/>
      <c r="D437" s="923"/>
      <c r="E437" s="921"/>
      <c r="F437" s="921"/>
      <c r="G437" s="921"/>
      <c r="H437" s="924" t="s">
        <v>33</v>
      </c>
      <c r="I437" s="924"/>
      <c r="J437" s="14" t="s">
        <v>31</v>
      </c>
      <c r="K437" s="14" t="s">
        <v>32</v>
      </c>
      <c r="L437" s="16">
        <v>1186.69</v>
      </c>
    </row>
    <row r="438" spans="1:12" s="1" customFormat="1" ht="24" customHeight="1" x14ac:dyDescent="0.15">
      <c r="A438" s="918"/>
      <c r="B438" s="9" t="s">
        <v>34</v>
      </c>
      <c r="C438" s="13" t="s">
        <v>35</v>
      </c>
      <c r="D438" s="13" t="s">
        <v>36</v>
      </c>
      <c r="E438" s="13" t="s">
        <v>37</v>
      </c>
      <c r="F438" s="920"/>
      <c r="G438" s="920"/>
      <c r="H438" s="924" t="s">
        <v>38</v>
      </c>
      <c r="I438" s="924"/>
      <c r="J438" s="921" t="s">
        <v>31</v>
      </c>
      <c r="K438" s="921" t="s">
        <v>31</v>
      </c>
      <c r="L438" s="925">
        <v>0</v>
      </c>
    </row>
    <row r="439" spans="1:12" s="1" customFormat="1" ht="24" customHeight="1" x14ac:dyDescent="0.15">
      <c r="A439" s="918"/>
      <c r="B439" s="14" t="s">
        <v>204</v>
      </c>
      <c r="C439" s="14" t="s">
        <v>393</v>
      </c>
      <c r="D439" s="15">
        <v>43639</v>
      </c>
      <c r="E439" s="14" t="s">
        <v>394</v>
      </c>
      <c r="F439" s="920"/>
      <c r="G439" s="920"/>
      <c r="H439" s="924"/>
      <c r="I439" s="924"/>
      <c r="J439" s="921"/>
      <c r="K439" s="921"/>
      <c r="L439" s="925"/>
    </row>
    <row r="440" spans="1:12" s="1" customFormat="1" ht="24" customHeight="1" x14ac:dyDescent="0.15">
      <c r="A440" s="918">
        <v>82</v>
      </c>
      <c r="B440" s="9" t="s">
        <v>22</v>
      </c>
      <c r="C440" s="13" t="s">
        <v>23</v>
      </c>
      <c r="D440" s="13" t="s">
        <v>24</v>
      </c>
      <c r="E440" s="13" t="s">
        <v>25</v>
      </c>
      <c r="F440" s="919" t="s">
        <v>17</v>
      </c>
      <c r="G440" s="919"/>
      <c r="H440" s="920"/>
      <c r="I440" s="920"/>
      <c r="J440" s="920"/>
      <c r="K440" s="920"/>
      <c r="L440" s="920"/>
    </row>
    <row r="441" spans="1:12" s="1" customFormat="1" ht="26.25" customHeight="1" x14ac:dyDescent="0.15">
      <c r="A441" s="918"/>
      <c r="B441" s="921" t="s">
        <v>395</v>
      </c>
      <c r="C441" s="921" t="s">
        <v>396</v>
      </c>
      <c r="D441" s="923">
        <v>43566</v>
      </c>
      <c r="E441" s="921" t="s">
        <v>397</v>
      </c>
      <c r="F441" s="921" t="s">
        <v>398</v>
      </c>
      <c r="G441" s="921"/>
      <c r="H441" s="924" t="s">
        <v>30</v>
      </c>
      <c r="I441" s="924"/>
      <c r="J441" s="14" t="s">
        <v>31</v>
      </c>
      <c r="K441" s="14" t="s">
        <v>32</v>
      </c>
      <c r="L441" s="16">
        <v>271.38</v>
      </c>
    </row>
    <row r="442" spans="1:12" s="1" customFormat="1" ht="92.25" customHeight="1" x14ac:dyDescent="0.15">
      <c r="A442" s="918"/>
      <c r="B442" s="921"/>
      <c r="C442" s="921"/>
      <c r="D442" s="923"/>
      <c r="E442" s="921"/>
      <c r="F442" s="921"/>
      <c r="G442" s="921"/>
      <c r="H442" s="924" t="s">
        <v>33</v>
      </c>
      <c r="I442" s="924"/>
      <c r="J442" s="14" t="s">
        <v>31</v>
      </c>
      <c r="K442" s="14" t="s">
        <v>32</v>
      </c>
      <c r="L442" s="16">
        <v>557.24</v>
      </c>
    </row>
    <row r="443" spans="1:12" s="1" customFormat="1" ht="24" customHeight="1" x14ac:dyDescent="0.15">
      <c r="A443" s="918"/>
      <c r="B443" s="9" t="s">
        <v>34</v>
      </c>
      <c r="C443" s="13" t="s">
        <v>35</v>
      </c>
      <c r="D443" s="13" t="s">
        <v>36</v>
      </c>
      <c r="E443" s="13" t="s">
        <v>37</v>
      </c>
      <c r="F443" s="920"/>
      <c r="G443" s="920"/>
      <c r="H443" s="924" t="s">
        <v>38</v>
      </c>
      <c r="I443" s="924"/>
      <c r="J443" s="921" t="s">
        <v>31</v>
      </c>
      <c r="K443" s="921" t="s">
        <v>32</v>
      </c>
      <c r="L443" s="925">
        <v>75.81</v>
      </c>
    </row>
    <row r="444" spans="1:12" s="1" customFormat="1" ht="24" customHeight="1" x14ac:dyDescent="0.15">
      <c r="A444" s="918"/>
      <c r="B444" s="14" t="s">
        <v>39</v>
      </c>
      <c r="C444" s="14" t="s">
        <v>398</v>
      </c>
      <c r="D444" s="15">
        <v>43568</v>
      </c>
      <c r="E444" s="14" t="s">
        <v>399</v>
      </c>
      <c r="F444" s="920"/>
      <c r="G444" s="920"/>
      <c r="H444" s="924"/>
      <c r="I444" s="924"/>
      <c r="J444" s="921"/>
      <c r="K444" s="921"/>
      <c r="L444" s="925"/>
    </row>
    <row r="445" spans="1:12" s="1" customFormat="1" ht="24" customHeight="1" x14ac:dyDescent="0.15">
      <c r="A445" s="918">
        <v>83</v>
      </c>
      <c r="B445" s="9" t="s">
        <v>22</v>
      </c>
      <c r="C445" s="13" t="s">
        <v>23</v>
      </c>
      <c r="D445" s="13" t="s">
        <v>24</v>
      </c>
      <c r="E445" s="13" t="s">
        <v>25</v>
      </c>
      <c r="F445" s="919" t="s">
        <v>17</v>
      </c>
      <c r="G445" s="919"/>
      <c r="H445" s="920"/>
      <c r="I445" s="920"/>
      <c r="J445" s="920"/>
      <c r="K445" s="920"/>
      <c r="L445" s="920"/>
    </row>
    <row r="446" spans="1:12" s="1" customFormat="1" ht="26.25" customHeight="1" x14ac:dyDescent="0.15">
      <c r="A446" s="918"/>
      <c r="B446" s="921" t="s">
        <v>400</v>
      </c>
      <c r="C446" s="922" t="s">
        <v>401</v>
      </c>
      <c r="D446" s="923">
        <v>43587</v>
      </c>
      <c r="E446" s="921" t="s">
        <v>402</v>
      </c>
      <c r="F446" s="921" t="s">
        <v>403</v>
      </c>
      <c r="G446" s="921"/>
      <c r="H446" s="924" t="s">
        <v>30</v>
      </c>
      <c r="I446" s="924"/>
      <c r="J446" s="14" t="s">
        <v>31</v>
      </c>
      <c r="K446" s="14" t="s">
        <v>32</v>
      </c>
      <c r="L446" s="16">
        <v>320</v>
      </c>
    </row>
    <row r="447" spans="1:12" s="1" customFormat="1" ht="386.25" customHeight="1" x14ac:dyDescent="0.15">
      <c r="A447" s="918"/>
      <c r="B447" s="921"/>
      <c r="C447" s="922"/>
      <c r="D447" s="923"/>
      <c r="E447" s="921"/>
      <c r="F447" s="921"/>
      <c r="G447" s="921"/>
      <c r="H447" s="924" t="s">
        <v>33</v>
      </c>
      <c r="I447" s="924"/>
      <c r="J447" s="14" t="s">
        <v>31</v>
      </c>
      <c r="K447" s="14" t="s">
        <v>32</v>
      </c>
      <c r="L447" s="16">
        <v>275.95999999999998</v>
      </c>
    </row>
    <row r="448" spans="1:12" s="1" customFormat="1" ht="24" customHeight="1" x14ac:dyDescent="0.15">
      <c r="A448" s="918"/>
      <c r="B448" s="9" t="s">
        <v>34</v>
      </c>
      <c r="C448" s="13" t="s">
        <v>35</v>
      </c>
      <c r="D448" s="13" t="s">
        <v>36</v>
      </c>
      <c r="E448" s="13" t="s">
        <v>37</v>
      </c>
      <c r="F448" s="920"/>
      <c r="G448" s="920"/>
      <c r="H448" s="924" t="s">
        <v>38</v>
      </c>
      <c r="I448" s="924"/>
      <c r="J448" s="921" t="s">
        <v>31</v>
      </c>
      <c r="K448" s="921" t="s">
        <v>31</v>
      </c>
      <c r="L448" s="925">
        <v>0</v>
      </c>
    </row>
    <row r="449" spans="1:12" s="1" customFormat="1" ht="24" customHeight="1" x14ac:dyDescent="0.15">
      <c r="A449" s="918"/>
      <c r="B449" s="14" t="s">
        <v>204</v>
      </c>
      <c r="C449" s="14" t="s">
        <v>403</v>
      </c>
      <c r="D449" s="15">
        <v>43589</v>
      </c>
      <c r="E449" s="14" t="s">
        <v>404</v>
      </c>
      <c r="F449" s="920"/>
      <c r="G449" s="920"/>
      <c r="H449" s="924"/>
      <c r="I449" s="924"/>
      <c r="J449" s="921"/>
      <c r="K449" s="921"/>
      <c r="L449" s="925"/>
    </row>
    <row r="450" spans="1:12" s="1" customFormat="1" ht="24" customHeight="1" x14ac:dyDescent="0.15">
      <c r="A450" s="918">
        <v>84</v>
      </c>
      <c r="B450" s="9" t="s">
        <v>22</v>
      </c>
      <c r="C450" s="13" t="s">
        <v>23</v>
      </c>
      <c r="D450" s="13" t="s">
        <v>24</v>
      </c>
      <c r="E450" s="13" t="s">
        <v>25</v>
      </c>
      <c r="F450" s="919" t="s">
        <v>17</v>
      </c>
      <c r="G450" s="919"/>
      <c r="H450" s="920"/>
      <c r="I450" s="920"/>
      <c r="J450" s="920"/>
      <c r="K450" s="920"/>
      <c r="L450" s="920"/>
    </row>
    <row r="451" spans="1:12" s="1" customFormat="1" ht="26.25" customHeight="1" x14ac:dyDescent="0.15">
      <c r="A451" s="918"/>
      <c r="B451" s="921" t="s">
        <v>400</v>
      </c>
      <c r="C451" s="922" t="s">
        <v>405</v>
      </c>
      <c r="D451" s="923">
        <v>43654</v>
      </c>
      <c r="E451" s="921" t="s">
        <v>406</v>
      </c>
      <c r="F451" s="921" t="s">
        <v>407</v>
      </c>
      <c r="G451" s="921"/>
      <c r="H451" s="924" t="s">
        <v>30</v>
      </c>
      <c r="I451" s="924"/>
      <c r="J451" s="14" t="s">
        <v>31</v>
      </c>
      <c r="K451" s="14" t="s">
        <v>32</v>
      </c>
      <c r="L451" s="16">
        <v>928</v>
      </c>
    </row>
    <row r="452" spans="1:12" s="1" customFormat="1" ht="409.2" customHeight="1" x14ac:dyDescent="0.15">
      <c r="A452" s="918"/>
      <c r="B452" s="921"/>
      <c r="C452" s="922"/>
      <c r="D452" s="923"/>
      <c r="E452" s="921"/>
      <c r="F452" s="921"/>
      <c r="G452" s="921"/>
      <c r="H452" s="924" t="s">
        <v>33</v>
      </c>
      <c r="I452" s="924"/>
      <c r="J452" s="921" t="s">
        <v>31</v>
      </c>
      <c r="K452" s="921" t="s">
        <v>32</v>
      </c>
      <c r="L452" s="925">
        <v>3802</v>
      </c>
    </row>
    <row r="453" spans="1:12" s="1" customFormat="1" ht="292.35000000000002" customHeight="1" x14ac:dyDescent="0.15">
      <c r="A453" s="918"/>
      <c r="B453" s="921"/>
      <c r="C453" s="922"/>
      <c r="D453" s="923"/>
      <c r="E453" s="921"/>
      <c r="F453" s="921"/>
      <c r="G453" s="921"/>
      <c r="H453" s="924"/>
      <c r="I453" s="924"/>
      <c r="J453" s="921"/>
      <c r="K453" s="921"/>
      <c r="L453" s="925"/>
    </row>
    <row r="454" spans="1:12" s="1" customFormat="1" ht="24" customHeight="1" x14ac:dyDescent="0.15">
      <c r="A454" s="918"/>
      <c r="B454" s="9" t="s">
        <v>34</v>
      </c>
      <c r="C454" s="13" t="s">
        <v>35</v>
      </c>
      <c r="D454" s="13" t="s">
        <v>36</v>
      </c>
      <c r="E454" s="13" t="s">
        <v>37</v>
      </c>
      <c r="F454" s="920"/>
      <c r="G454" s="920"/>
      <c r="H454" s="924" t="s">
        <v>38</v>
      </c>
      <c r="I454" s="924"/>
      <c r="J454" s="921" t="s">
        <v>31</v>
      </c>
      <c r="K454" s="921" t="s">
        <v>31</v>
      </c>
      <c r="L454" s="925">
        <v>0</v>
      </c>
    </row>
    <row r="455" spans="1:12" s="1" customFormat="1" ht="24" customHeight="1" x14ac:dyDescent="0.15">
      <c r="A455" s="918"/>
      <c r="B455" s="14" t="s">
        <v>204</v>
      </c>
      <c r="C455" s="14" t="s">
        <v>407</v>
      </c>
      <c r="D455" s="15">
        <v>43659</v>
      </c>
      <c r="E455" s="14" t="s">
        <v>408</v>
      </c>
      <c r="F455" s="920"/>
      <c r="G455" s="920"/>
      <c r="H455" s="924"/>
      <c r="I455" s="924"/>
      <c r="J455" s="921"/>
      <c r="K455" s="921"/>
      <c r="L455" s="925"/>
    </row>
    <row r="456" spans="1:12" s="1" customFormat="1" ht="24" customHeight="1" x14ac:dyDescent="0.15">
      <c r="A456" s="918">
        <v>85</v>
      </c>
      <c r="B456" s="9" t="s">
        <v>22</v>
      </c>
      <c r="C456" s="13" t="s">
        <v>23</v>
      </c>
      <c r="D456" s="13" t="s">
        <v>24</v>
      </c>
      <c r="E456" s="13" t="s">
        <v>25</v>
      </c>
      <c r="F456" s="919" t="s">
        <v>17</v>
      </c>
      <c r="G456" s="919"/>
      <c r="H456" s="920"/>
      <c r="I456" s="920"/>
      <c r="J456" s="920"/>
      <c r="K456" s="920"/>
      <c r="L456" s="920"/>
    </row>
    <row r="457" spans="1:12" s="1" customFormat="1" ht="26.25" customHeight="1" x14ac:dyDescent="0.15">
      <c r="A457" s="918"/>
      <c r="B457" s="921" t="s">
        <v>400</v>
      </c>
      <c r="C457" s="922" t="s">
        <v>409</v>
      </c>
      <c r="D457" s="923">
        <v>43712</v>
      </c>
      <c r="E457" s="921" t="s">
        <v>410</v>
      </c>
      <c r="F457" s="921" t="s">
        <v>411</v>
      </c>
      <c r="G457" s="921"/>
      <c r="H457" s="924" t="s">
        <v>30</v>
      </c>
      <c r="I457" s="924"/>
      <c r="J457" s="14" t="s">
        <v>31</v>
      </c>
      <c r="K457" s="14" t="s">
        <v>32</v>
      </c>
      <c r="L457" s="16">
        <v>1410</v>
      </c>
    </row>
    <row r="458" spans="1:12" s="1" customFormat="1" ht="409.2" customHeight="1" x14ac:dyDescent="0.15">
      <c r="A458" s="918"/>
      <c r="B458" s="921"/>
      <c r="C458" s="922"/>
      <c r="D458" s="923"/>
      <c r="E458" s="921"/>
      <c r="F458" s="921"/>
      <c r="G458" s="921"/>
      <c r="H458" s="924" t="s">
        <v>33</v>
      </c>
      <c r="I458" s="924"/>
      <c r="J458" s="921" t="s">
        <v>31</v>
      </c>
      <c r="K458" s="921" t="s">
        <v>32</v>
      </c>
      <c r="L458" s="925">
        <v>2036.59</v>
      </c>
    </row>
    <row r="459" spans="1:12" s="1" customFormat="1" ht="250.35" customHeight="1" x14ac:dyDescent="0.15">
      <c r="A459" s="918"/>
      <c r="B459" s="921"/>
      <c r="C459" s="922"/>
      <c r="D459" s="923"/>
      <c r="E459" s="921"/>
      <c r="F459" s="921"/>
      <c r="G459" s="921"/>
      <c r="H459" s="924"/>
      <c r="I459" s="924"/>
      <c r="J459" s="921"/>
      <c r="K459" s="921"/>
      <c r="L459" s="925"/>
    </row>
    <row r="460" spans="1:12" s="1" customFormat="1" ht="24" customHeight="1" x14ac:dyDescent="0.15">
      <c r="A460" s="918"/>
      <c r="B460" s="9" t="s">
        <v>34</v>
      </c>
      <c r="C460" s="13" t="s">
        <v>35</v>
      </c>
      <c r="D460" s="13" t="s">
        <v>36</v>
      </c>
      <c r="E460" s="13" t="s">
        <v>37</v>
      </c>
      <c r="F460" s="920"/>
      <c r="G460" s="920"/>
      <c r="H460" s="924" t="s">
        <v>38</v>
      </c>
      <c r="I460" s="924"/>
      <c r="J460" s="921" t="s">
        <v>31</v>
      </c>
      <c r="K460" s="921" t="s">
        <v>32</v>
      </c>
      <c r="L460" s="925">
        <v>180</v>
      </c>
    </row>
    <row r="461" spans="1:12" s="1" customFormat="1" ht="24" customHeight="1" x14ac:dyDescent="0.15">
      <c r="A461" s="918"/>
      <c r="B461" s="14" t="s">
        <v>204</v>
      </c>
      <c r="C461" s="14" t="s">
        <v>411</v>
      </c>
      <c r="D461" s="15">
        <v>43718</v>
      </c>
      <c r="E461" s="14" t="s">
        <v>412</v>
      </c>
      <c r="F461" s="920"/>
      <c r="G461" s="920"/>
      <c r="H461" s="924"/>
      <c r="I461" s="924"/>
      <c r="J461" s="921"/>
      <c r="K461" s="921"/>
      <c r="L461" s="925"/>
    </row>
    <row r="462" spans="1:12" s="1" customFormat="1" ht="24" customHeight="1" x14ac:dyDescent="0.15">
      <c r="A462" s="918">
        <v>86</v>
      </c>
      <c r="B462" s="9" t="s">
        <v>22</v>
      </c>
      <c r="C462" s="13" t="s">
        <v>23</v>
      </c>
      <c r="D462" s="13" t="s">
        <v>24</v>
      </c>
      <c r="E462" s="13" t="s">
        <v>25</v>
      </c>
      <c r="F462" s="919" t="s">
        <v>17</v>
      </c>
      <c r="G462" s="919"/>
      <c r="H462" s="920"/>
      <c r="I462" s="920"/>
      <c r="J462" s="920"/>
      <c r="K462" s="920"/>
      <c r="L462" s="920"/>
    </row>
    <row r="463" spans="1:12" s="1" customFormat="1" ht="26.25" customHeight="1" x14ac:dyDescent="0.15">
      <c r="A463" s="918"/>
      <c r="B463" s="921" t="s">
        <v>413</v>
      </c>
      <c r="C463" s="922" t="s">
        <v>414</v>
      </c>
      <c r="D463" s="923">
        <v>43653</v>
      </c>
      <c r="E463" s="921" t="s">
        <v>415</v>
      </c>
      <c r="F463" s="921" t="s">
        <v>416</v>
      </c>
      <c r="G463" s="921"/>
      <c r="H463" s="924" t="s">
        <v>30</v>
      </c>
      <c r="I463" s="924"/>
      <c r="J463" s="14" t="s">
        <v>31</v>
      </c>
      <c r="K463" s="14" t="s">
        <v>31</v>
      </c>
      <c r="L463" s="16">
        <v>0</v>
      </c>
    </row>
    <row r="464" spans="1:12" s="1" customFormat="1" ht="409.2" customHeight="1" x14ac:dyDescent="0.15">
      <c r="A464" s="918"/>
      <c r="B464" s="921"/>
      <c r="C464" s="922"/>
      <c r="D464" s="923"/>
      <c r="E464" s="921"/>
      <c r="F464" s="921"/>
      <c r="G464" s="921"/>
      <c r="H464" s="924" t="s">
        <v>33</v>
      </c>
      <c r="I464" s="924"/>
      <c r="J464" s="921" t="s">
        <v>31</v>
      </c>
      <c r="K464" s="921" t="s">
        <v>31</v>
      </c>
      <c r="L464" s="925">
        <v>0</v>
      </c>
    </row>
    <row r="465" spans="1:12" s="1" customFormat="1" ht="302.85000000000002" customHeight="1" x14ac:dyDescent="0.15">
      <c r="A465" s="918"/>
      <c r="B465" s="921"/>
      <c r="C465" s="922"/>
      <c r="D465" s="923"/>
      <c r="E465" s="921"/>
      <c r="F465" s="921"/>
      <c r="G465" s="921"/>
      <c r="H465" s="924"/>
      <c r="I465" s="924"/>
      <c r="J465" s="921"/>
      <c r="K465" s="921"/>
      <c r="L465" s="925"/>
    </row>
    <row r="466" spans="1:12" s="1" customFormat="1" ht="24" customHeight="1" x14ac:dyDescent="0.15">
      <c r="A466" s="918"/>
      <c r="B466" s="9" t="s">
        <v>34</v>
      </c>
      <c r="C466" s="13" t="s">
        <v>35</v>
      </c>
      <c r="D466" s="13" t="s">
        <v>36</v>
      </c>
      <c r="E466" s="13" t="s">
        <v>37</v>
      </c>
      <c r="F466" s="920"/>
      <c r="G466" s="920"/>
      <c r="H466" s="924" t="s">
        <v>38</v>
      </c>
      <c r="I466" s="924"/>
      <c r="J466" s="921" t="s">
        <v>32</v>
      </c>
      <c r="K466" s="921" t="s">
        <v>31</v>
      </c>
      <c r="L466" s="925">
        <v>1330</v>
      </c>
    </row>
    <row r="467" spans="1:12" s="1" customFormat="1" ht="24" customHeight="1" x14ac:dyDescent="0.15">
      <c r="A467" s="918"/>
      <c r="B467" s="14" t="s">
        <v>39</v>
      </c>
      <c r="C467" s="14" t="s">
        <v>416</v>
      </c>
      <c r="D467" s="15">
        <v>43667</v>
      </c>
      <c r="E467" s="14" t="s">
        <v>417</v>
      </c>
      <c r="F467" s="920"/>
      <c r="G467" s="920"/>
      <c r="H467" s="924"/>
      <c r="I467" s="924"/>
      <c r="J467" s="921"/>
      <c r="K467" s="921"/>
      <c r="L467" s="925"/>
    </row>
    <row r="468" spans="1:12" s="1" customFormat="1" ht="24" customHeight="1" x14ac:dyDescent="0.15">
      <c r="A468" s="918">
        <v>87</v>
      </c>
      <c r="B468" s="9" t="s">
        <v>22</v>
      </c>
      <c r="C468" s="13" t="s">
        <v>23</v>
      </c>
      <c r="D468" s="13" t="s">
        <v>24</v>
      </c>
      <c r="E468" s="13" t="s">
        <v>25</v>
      </c>
      <c r="F468" s="919" t="s">
        <v>17</v>
      </c>
      <c r="G468" s="919"/>
      <c r="H468" s="920"/>
      <c r="I468" s="920"/>
      <c r="J468" s="920"/>
      <c r="K468" s="920"/>
      <c r="L468" s="920"/>
    </row>
    <row r="469" spans="1:12" s="1" customFormat="1" ht="26.25" customHeight="1" x14ac:dyDescent="0.15">
      <c r="A469" s="918"/>
      <c r="B469" s="921" t="s">
        <v>413</v>
      </c>
      <c r="C469" s="922" t="s">
        <v>414</v>
      </c>
      <c r="D469" s="923">
        <v>43653</v>
      </c>
      <c r="E469" s="921" t="s">
        <v>415</v>
      </c>
      <c r="F469" s="921" t="s">
        <v>210</v>
      </c>
      <c r="G469" s="921"/>
      <c r="H469" s="924" t="s">
        <v>30</v>
      </c>
      <c r="I469" s="924"/>
      <c r="J469" s="14" t="s">
        <v>31</v>
      </c>
      <c r="K469" s="14" t="s">
        <v>31</v>
      </c>
      <c r="L469" s="16">
        <v>0</v>
      </c>
    </row>
    <row r="470" spans="1:12" s="1" customFormat="1" ht="409.2" customHeight="1" x14ac:dyDescent="0.15">
      <c r="A470" s="918"/>
      <c r="B470" s="921"/>
      <c r="C470" s="922"/>
      <c r="D470" s="923"/>
      <c r="E470" s="921"/>
      <c r="F470" s="921"/>
      <c r="G470" s="921"/>
      <c r="H470" s="924" t="s">
        <v>33</v>
      </c>
      <c r="I470" s="924"/>
      <c r="J470" s="921" t="s">
        <v>31</v>
      </c>
      <c r="K470" s="921" t="s">
        <v>31</v>
      </c>
      <c r="L470" s="925">
        <v>0</v>
      </c>
    </row>
    <row r="471" spans="1:12" s="1" customFormat="1" ht="302.85000000000002" customHeight="1" x14ac:dyDescent="0.15">
      <c r="A471" s="918"/>
      <c r="B471" s="921"/>
      <c r="C471" s="922"/>
      <c r="D471" s="923"/>
      <c r="E471" s="921"/>
      <c r="F471" s="921"/>
      <c r="G471" s="921"/>
      <c r="H471" s="924"/>
      <c r="I471" s="924"/>
      <c r="J471" s="921"/>
      <c r="K471" s="921"/>
      <c r="L471" s="925"/>
    </row>
    <row r="472" spans="1:12" s="1" customFormat="1" ht="24" customHeight="1" x14ac:dyDescent="0.15">
      <c r="A472" s="918"/>
      <c r="B472" s="9" t="s">
        <v>34</v>
      </c>
      <c r="C472" s="13" t="s">
        <v>35</v>
      </c>
      <c r="D472" s="13" t="s">
        <v>36</v>
      </c>
      <c r="E472" s="13" t="s">
        <v>37</v>
      </c>
      <c r="F472" s="920"/>
      <c r="G472" s="920"/>
      <c r="H472" s="924" t="s">
        <v>38</v>
      </c>
      <c r="I472" s="924"/>
      <c r="J472" s="921" t="s">
        <v>32</v>
      </c>
      <c r="K472" s="921" t="s">
        <v>31</v>
      </c>
      <c r="L472" s="925">
        <v>1530</v>
      </c>
    </row>
    <row r="473" spans="1:12" s="1" customFormat="1" ht="24" customHeight="1" x14ac:dyDescent="0.15">
      <c r="A473" s="918"/>
      <c r="B473" s="14" t="s">
        <v>39</v>
      </c>
      <c r="C473" s="14" t="s">
        <v>210</v>
      </c>
      <c r="D473" s="15">
        <v>43667</v>
      </c>
      <c r="E473" s="14" t="s">
        <v>417</v>
      </c>
      <c r="F473" s="920"/>
      <c r="G473" s="920"/>
      <c r="H473" s="924"/>
      <c r="I473" s="924"/>
      <c r="J473" s="921"/>
      <c r="K473" s="921"/>
      <c r="L473" s="925"/>
    </row>
    <row r="474" spans="1:12" s="1" customFormat="1" ht="24" customHeight="1" x14ac:dyDescent="0.15">
      <c r="A474" s="918">
        <v>88</v>
      </c>
      <c r="B474" s="9" t="s">
        <v>22</v>
      </c>
      <c r="C474" s="13" t="s">
        <v>23</v>
      </c>
      <c r="D474" s="13" t="s">
        <v>24</v>
      </c>
      <c r="E474" s="13" t="s">
        <v>25</v>
      </c>
      <c r="F474" s="919" t="s">
        <v>17</v>
      </c>
      <c r="G474" s="919"/>
      <c r="H474" s="920"/>
      <c r="I474" s="920"/>
      <c r="J474" s="920"/>
      <c r="K474" s="920"/>
      <c r="L474" s="920"/>
    </row>
    <row r="475" spans="1:12" s="1" customFormat="1" ht="26.25" customHeight="1" x14ac:dyDescent="0.15">
      <c r="A475" s="918"/>
      <c r="B475" s="921" t="s">
        <v>418</v>
      </c>
      <c r="C475" s="922" t="s">
        <v>419</v>
      </c>
      <c r="D475" s="923">
        <v>43586</v>
      </c>
      <c r="E475" s="921" t="s">
        <v>420</v>
      </c>
      <c r="F475" s="921" t="s">
        <v>421</v>
      </c>
      <c r="G475" s="921"/>
      <c r="H475" s="924" t="s">
        <v>30</v>
      </c>
      <c r="I475" s="924"/>
      <c r="J475" s="14" t="s">
        <v>31</v>
      </c>
      <c r="K475" s="14" t="s">
        <v>32</v>
      </c>
      <c r="L475" s="16">
        <v>342.54</v>
      </c>
    </row>
    <row r="476" spans="1:12" s="1" customFormat="1" ht="333.75" customHeight="1" x14ac:dyDescent="0.15">
      <c r="A476" s="918"/>
      <c r="B476" s="921"/>
      <c r="C476" s="922"/>
      <c r="D476" s="923"/>
      <c r="E476" s="921"/>
      <c r="F476" s="921"/>
      <c r="G476" s="921"/>
      <c r="H476" s="924" t="s">
        <v>33</v>
      </c>
      <c r="I476" s="924"/>
      <c r="J476" s="14" t="s">
        <v>31</v>
      </c>
      <c r="K476" s="14" t="s">
        <v>32</v>
      </c>
      <c r="L476" s="16">
        <v>356.5</v>
      </c>
    </row>
    <row r="477" spans="1:12" s="1" customFormat="1" ht="24" customHeight="1" x14ac:dyDescent="0.15">
      <c r="A477" s="918"/>
      <c r="B477" s="9" t="s">
        <v>34</v>
      </c>
      <c r="C477" s="13" t="s">
        <v>35</v>
      </c>
      <c r="D477" s="13" t="s">
        <v>36</v>
      </c>
      <c r="E477" s="13" t="s">
        <v>37</v>
      </c>
      <c r="F477" s="920"/>
      <c r="G477" s="920"/>
      <c r="H477" s="924" t="s">
        <v>38</v>
      </c>
      <c r="I477" s="924"/>
      <c r="J477" s="921" t="s">
        <v>31</v>
      </c>
      <c r="K477" s="921" t="s">
        <v>32</v>
      </c>
      <c r="L477" s="925">
        <v>288</v>
      </c>
    </row>
    <row r="478" spans="1:12" s="1" customFormat="1" ht="24" customHeight="1" x14ac:dyDescent="0.15">
      <c r="A478" s="918"/>
      <c r="B478" s="14" t="s">
        <v>323</v>
      </c>
      <c r="C478" s="14" t="s">
        <v>421</v>
      </c>
      <c r="D478" s="15">
        <v>43588</v>
      </c>
      <c r="E478" s="14" t="s">
        <v>376</v>
      </c>
      <c r="F478" s="920"/>
      <c r="G478" s="920"/>
      <c r="H478" s="924"/>
      <c r="I478" s="924"/>
      <c r="J478" s="921"/>
      <c r="K478" s="921"/>
      <c r="L478" s="925"/>
    </row>
    <row r="479" spans="1:12" s="1" customFormat="1" ht="24" customHeight="1" x14ac:dyDescent="0.15">
      <c r="A479" s="918">
        <v>89</v>
      </c>
      <c r="B479" s="9" t="s">
        <v>22</v>
      </c>
      <c r="C479" s="13" t="s">
        <v>23</v>
      </c>
      <c r="D479" s="13" t="s">
        <v>24</v>
      </c>
      <c r="E479" s="13" t="s">
        <v>25</v>
      </c>
      <c r="F479" s="919" t="s">
        <v>17</v>
      </c>
      <c r="G479" s="919"/>
      <c r="H479" s="920"/>
      <c r="I479" s="920"/>
      <c r="J479" s="920"/>
      <c r="K479" s="920"/>
      <c r="L479" s="920"/>
    </row>
    <row r="480" spans="1:12" s="1" customFormat="1" ht="26.25" customHeight="1" x14ac:dyDescent="0.15">
      <c r="A480" s="918"/>
      <c r="B480" s="921" t="s">
        <v>418</v>
      </c>
      <c r="C480" s="922" t="s">
        <v>422</v>
      </c>
      <c r="D480" s="923">
        <v>43633</v>
      </c>
      <c r="E480" s="921" t="s">
        <v>151</v>
      </c>
      <c r="F480" s="921" t="s">
        <v>423</v>
      </c>
      <c r="G480" s="921"/>
      <c r="H480" s="924" t="s">
        <v>30</v>
      </c>
      <c r="I480" s="924"/>
      <c r="J480" s="14" t="s">
        <v>31</v>
      </c>
      <c r="K480" s="14" t="s">
        <v>32</v>
      </c>
      <c r="L480" s="16">
        <v>1424</v>
      </c>
    </row>
    <row r="481" spans="1:12" s="1" customFormat="1" ht="409.2" customHeight="1" x14ac:dyDescent="0.15">
      <c r="A481" s="918"/>
      <c r="B481" s="921"/>
      <c r="C481" s="922"/>
      <c r="D481" s="923"/>
      <c r="E481" s="921"/>
      <c r="F481" s="921"/>
      <c r="G481" s="921"/>
      <c r="H481" s="924" t="s">
        <v>33</v>
      </c>
      <c r="I481" s="924"/>
      <c r="J481" s="921" t="s">
        <v>32</v>
      </c>
      <c r="K481" s="921" t="s">
        <v>31</v>
      </c>
      <c r="L481" s="925">
        <v>337.46</v>
      </c>
    </row>
    <row r="482" spans="1:12" s="1" customFormat="1" ht="409.2" customHeight="1" x14ac:dyDescent="0.15">
      <c r="A482" s="918"/>
      <c r="B482" s="921"/>
      <c r="C482" s="922"/>
      <c r="D482" s="923"/>
      <c r="E482" s="921"/>
      <c r="F482" s="921"/>
      <c r="G482" s="921"/>
      <c r="H482" s="924"/>
      <c r="I482" s="924"/>
      <c r="J482" s="921"/>
      <c r="K482" s="921"/>
      <c r="L482" s="925"/>
    </row>
    <row r="483" spans="1:12" s="1" customFormat="1" ht="61.95" customHeight="1" x14ac:dyDescent="0.15">
      <c r="A483" s="918"/>
      <c r="B483" s="921"/>
      <c r="C483" s="922"/>
      <c r="D483" s="923"/>
      <c r="E483" s="921"/>
      <c r="F483" s="921"/>
      <c r="G483" s="921"/>
      <c r="H483" s="924"/>
      <c r="I483" s="924"/>
      <c r="J483" s="921"/>
      <c r="K483" s="921"/>
      <c r="L483" s="925"/>
    </row>
    <row r="484" spans="1:12" s="1" customFormat="1" ht="24" customHeight="1" x14ac:dyDescent="0.15">
      <c r="A484" s="918"/>
      <c r="B484" s="9" t="s">
        <v>34</v>
      </c>
      <c r="C484" s="13" t="s">
        <v>35</v>
      </c>
      <c r="D484" s="13" t="s">
        <v>36</v>
      </c>
      <c r="E484" s="13" t="s">
        <v>37</v>
      </c>
      <c r="F484" s="920"/>
      <c r="G484" s="920"/>
      <c r="H484" s="924" t="s">
        <v>38</v>
      </c>
      <c r="I484" s="924"/>
      <c r="J484" s="921" t="s">
        <v>31</v>
      </c>
      <c r="K484" s="921" t="s">
        <v>32</v>
      </c>
      <c r="L484" s="925">
        <v>90.9</v>
      </c>
    </row>
    <row r="485" spans="1:12" s="1" customFormat="1" ht="24" customHeight="1" x14ac:dyDescent="0.15">
      <c r="A485" s="918"/>
      <c r="B485" s="14" t="s">
        <v>323</v>
      </c>
      <c r="C485" s="14" t="s">
        <v>423</v>
      </c>
      <c r="D485" s="15">
        <v>43642</v>
      </c>
      <c r="E485" s="14" t="s">
        <v>424</v>
      </c>
      <c r="F485" s="920"/>
      <c r="G485" s="920"/>
      <c r="H485" s="924"/>
      <c r="I485" s="924"/>
      <c r="J485" s="921"/>
      <c r="K485" s="921"/>
      <c r="L485" s="925"/>
    </row>
    <row r="486" spans="1:12" s="1" customFormat="1" ht="24" customHeight="1" x14ac:dyDescent="0.15">
      <c r="A486" s="918">
        <v>90</v>
      </c>
      <c r="B486" s="9" t="s">
        <v>22</v>
      </c>
      <c r="C486" s="13" t="s">
        <v>23</v>
      </c>
      <c r="D486" s="13" t="s">
        <v>24</v>
      </c>
      <c r="E486" s="13" t="s">
        <v>25</v>
      </c>
      <c r="F486" s="919" t="s">
        <v>17</v>
      </c>
      <c r="G486" s="919"/>
      <c r="H486" s="920"/>
      <c r="I486" s="920"/>
      <c r="J486" s="920"/>
      <c r="K486" s="920"/>
      <c r="L486" s="920"/>
    </row>
    <row r="487" spans="1:12" s="1" customFormat="1" ht="26.25" customHeight="1" x14ac:dyDescent="0.15">
      <c r="A487" s="918"/>
      <c r="B487" s="921" t="s">
        <v>425</v>
      </c>
      <c r="C487" s="922" t="s">
        <v>426</v>
      </c>
      <c r="D487" s="923">
        <v>43728</v>
      </c>
      <c r="E487" s="921" t="s">
        <v>427</v>
      </c>
      <c r="F487" s="921" t="s">
        <v>428</v>
      </c>
      <c r="G487" s="921"/>
      <c r="H487" s="924" t="s">
        <v>30</v>
      </c>
      <c r="I487" s="924"/>
      <c r="J487" s="14" t="s">
        <v>31</v>
      </c>
      <c r="K487" s="14" t="s">
        <v>32</v>
      </c>
      <c r="L487" s="16">
        <v>314.14</v>
      </c>
    </row>
    <row r="488" spans="1:12" s="1" customFormat="1" ht="396.75" customHeight="1" x14ac:dyDescent="0.15">
      <c r="A488" s="918"/>
      <c r="B488" s="921"/>
      <c r="C488" s="922"/>
      <c r="D488" s="923"/>
      <c r="E488" s="921"/>
      <c r="F488" s="921"/>
      <c r="G488" s="921"/>
      <c r="H488" s="924" t="s">
        <v>33</v>
      </c>
      <c r="I488" s="924"/>
      <c r="J488" s="14" t="s">
        <v>31</v>
      </c>
      <c r="K488" s="14" t="s">
        <v>32</v>
      </c>
      <c r="L488" s="16">
        <v>485.5</v>
      </c>
    </row>
    <row r="489" spans="1:12" s="1" customFormat="1" ht="24" customHeight="1" x14ac:dyDescent="0.15">
      <c r="A489" s="918"/>
      <c r="B489" s="9" t="s">
        <v>34</v>
      </c>
      <c r="C489" s="13" t="s">
        <v>35</v>
      </c>
      <c r="D489" s="13" t="s">
        <v>36</v>
      </c>
      <c r="E489" s="13" t="s">
        <v>37</v>
      </c>
      <c r="F489" s="920"/>
      <c r="G489" s="920"/>
      <c r="H489" s="924" t="s">
        <v>38</v>
      </c>
      <c r="I489" s="924"/>
      <c r="J489" s="921" t="s">
        <v>31</v>
      </c>
      <c r="K489" s="921" t="s">
        <v>31</v>
      </c>
      <c r="L489" s="925">
        <v>0</v>
      </c>
    </row>
    <row r="490" spans="1:12" s="1" customFormat="1" ht="24" customHeight="1" x14ac:dyDescent="0.15">
      <c r="A490" s="918"/>
      <c r="B490" s="14" t="s">
        <v>429</v>
      </c>
      <c r="C490" s="14" t="s">
        <v>428</v>
      </c>
      <c r="D490" s="15">
        <v>43730</v>
      </c>
      <c r="E490" s="14" t="s">
        <v>430</v>
      </c>
      <c r="F490" s="920"/>
      <c r="G490" s="920"/>
      <c r="H490" s="924"/>
      <c r="I490" s="924"/>
      <c r="J490" s="921"/>
      <c r="K490" s="921"/>
      <c r="L490" s="925"/>
    </row>
    <row r="491" spans="1:12" s="1" customFormat="1" ht="24" customHeight="1" x14ac:dyDescent="0.15">
      <c r="A491" s="918">
        <v>91</v>
      </c>
      <c r="B491" s="9" t="s">
        <v>22</v>
      </c>
      <c r="C491" s="13" t="s">
        <v>23</v>
      </c>
      <c r="D491" s="13" t="s">
        <v>24</v>
      </c>
      <c r="E491" s="13" t="s">
        <v>25</v>
      </c>
      <c r="F491" s="919" t="s">
        <v>17</v>
      </c>
      <c r="G491" s="919"/>
      <c r="H491" s="920"/>
      <c r="I491" s="920"/>
      <c r="J491" s="920"/>
      <c r="K491" s="920"/>
      <c r="L491" s="920"/>
    </row>
    <row r="492" spans="1:12" s="1" customFormat="1" ht="26.25" customHeight="1" x14ac:dyDescent="0.15">
      <c r="A492" s="918"/>
      <c r="B492" s="921" t="s">
        <v>425</v>
      </c>
      <c r="C492" s="922" t="s">
        <v>431</v>
      </c>
      <c r="D492" s="923">
        <v>43736</v>
      </c>
      <c r="E492" s="921" t="s">
        <v>406</v>
      </c>
      <c r="F492" s="921" t="s">
        <v>432</v>
      </c>
      <c r="G492" s="921"/>
      <c r="H492" s="924" t="s">
        <v>30</v>
      </c>
      <c r="I492" s="924"/>
      <c r="J492" s="14" t="s">
        <v>31</v>
      </c>
      <c r="K492" s="14" t="s">
        <v>32</v>
      </c>
      <c r="L492" s="16">
        <v>139.97999999999999</v>
      </c>
    </row>
    <row r="493" spans="1:12" s="1" customFormat="1" ht="407.25" customHeight="1" x14ac:dyDescent="0.15">
      <c r="A493" s="918"/>
      <c r="B493" s="921"/>
      <c r="C493" s="922"/>
      <c r="D493" s="923"/>
      <c r="E493" s="921"/>
      <c r="F493" s="921"/>
      <c r="G493" s="921"/>
      <c r="H493" s="924" t="s">
        <v>33</v>
      </c>
      <c r="I493" s="924"/>
      <c r="J493" s="14" t="s">
        <v>31</v>
      </c>
      <c r="K493" s="14" t="s">
        <v>32</v>
      </c>
      <c r="L493" s="16">
        <v>2898.33</v>
      </c>
    </row>
    <row r="494" spans="1:12" s="1" customFormat="1" ht="24" customHeight="1" x14ac:dyDescent="0.15">
      <c r="A494" s="918"/>
      <c r="B494" s="9" t="s">
        <v>34</v>
      </c>
      <c r="C494" s="13" t="s">
        <v>35</v>
      </c>
      <c r="D494" s="13" t="s">
        <v>36</v>
      </c>
      <c r="E494" s="13" t="s">
        <v>37</v>
      </c>
      <c r="F494" s="920"/>
      <c r="G494" s="920"/>
      <c r="H494" s="924" t="s">
        <v>38</v>
      </c>
      <c r="I494" s="924"/>
      <c r="J494" s="921" t="s">
        <v>31</v>
      </c>
      <c r="K494" s="921" t="s">
        <v>32</v>
      </c>
      <c r="L494" s="925">
        <v>139.97999999999999</v>
      </c>
    </row>
    <row r="495" spans="1:12" s="1" customFormat="1" ht="24" customHeight="1" x14ac:dyDescent="0.15">
      <c r="A495" s="918"/>
      <c r="B495" s="14" t="s">
        <v>429</v>
      </c>
      <c r="C495" s="14" t="s">
        <v>432</v>
      </c>
      <c r="D495" s="15">
        <v>43738</v>
      </c>
      <c r="E495" s="14" t="s">
        <v>433</v>
      </c>
      <c r="F495" s="920"/>
      <c r="G495" s="920"/>
      <c r="H495" s="924"/>
      <c r="I495" s="924"/>
      <c r="J495" s="921"/>
      <c r="K495" s="921"/>
      <c r="L495" s="925"/>
    </row>
    <row r="496" spans="1:12" s="1" customFormat="1" ht="24" customHeight="1" x14ac:dyDescent="0.15">
      <c r="A496" s="918">
        <v>92</v>
      </c>
      <c r="B496" s="9" t="s">
        <v>22</v>
      </c>
      <c r="C496" s="13" t="s">
        <v>23</v>
      </c>
      <c r="D496" s="13" t="s">
        <v>24</v>
      </c>
      <c r="E496" s="13" t="s">
        <v>25</v>
      </c>
      <c r="F496" s="919" t="s">
        <v>17</v>
      </c>
      <c r="G496" s="919"/>
      <c r="H496" s="920"/>
      <c r="I496" s="920"/>
      <c r="J496" s="920"/>
      <c r="K496" s="920"/>
      <c r="L496" s="920"/>
    </row>
    <row r="497" spans="1:12" s="1" customFormat="1" ht="26.25" customHeight="1" x14ac:dyDescent="0.15">
      <c r="A497" s="918"/>
      <c r="B497" s="921" t="s">
        <v>434</v>
      </c>
      <c r="C497" s="922" t="s">
        <v>435</v>
      </c>
      <c r="D497" s="923">
        <v>43638</v>
      </c>
      <c r="E497" s="921" t="s">
        <v>436</v>
      </c>
      <c r="F497" s="921" t="s">
        <v>437</v>
      </c>
      <c r="G497" s="921"/>
      <c r="H497" s="924" t="s">
        <v>30</v>
      </c>
      <c r="I497" s="924"/>
      <c r="J497" s="14" t="s">
        <v>31</v>
      </c>
      <c r="K497" s="14" t="s">
        <v>32</v>
      </c>
      <c r="L497" s="16">
        <v>70</v>
      </c>
    </row>
    <row r="498" spans="1:12" s="1" customFormat="1" ht="409.2" customHeight="1" x14ac:dyDescent="0.15">
      <c r="A498" s="918"/>
      <c r="B498" s="921"/>
      <c r="C498" s="922"/>
      <c r="D498" s="923"/>
      <c r="E498" s="921"/>
      <c r="F498" s="921"/>
      <c r="G498" s="921"/>
      <c r="H498" s="924" t="s">
        <v>33</v>
      </c>
      <c r="I498" s="924"/>
      <c r="J498" s="921" t="s">
        <v>31</v>
      </c>
      <c r="K498" s="921" t="s">
        <v>32</v>
      </c>
      <c r="L498" s="925">
        <v>1870</v>
      </c>
    </row>
    <row r="499" spans="1:12" s="1" customFormat="1" ht="145.35" customHeight="1" x14ac:dyDescent="0.15">
      <c r="A499" s="918"/>
      <c r="B499" s="921"/>
      <c r="C499" s="922"/>
      <c r="D499" s="923"/>
      <c r="E499" s="921"/>
      <c r="F499" s="921"/>
      <c r="G499" s="921"/>
      <c r="H499" s="924"/>
      <c r="I499" s="924"/>
      <c r="J499" s="921"/>
      <c r="K499" s="921"/>
      <c r="L499" s="925"/>
    </row>
    <row r="500" spans="1:12" s="1" customFormat="1" ht="24" customHeight="1" x14ac:dyDescent="0.15">
      <c r="A500" s="918"/>
      <c r="B500" s="9" t="s">
        <v>34</v>
      </c>
      <c r="C500" s="13" t="s">
        <v>35</v>
      </c>
      <c r="D500" s="13" t="s">
        <v>36</v>
      </c>
      <c r="E500" s="13" t="s">
        <v>37</v>
      </c>
      <c r="F500" s="920"/>
      <c r="G500" s="920"/>
      <c r="H500" s="924" t="s">
        <v>38</v>
      </c>
      <c r="I500" s="924"/>
      <c r="J500" s="921" t="s">
        <v>31</v>
      </c>
      <c r="K500" s="921" t="s">
        <v>32</v>
      </c>
      <c r="L500" s="925">
        <v>795</v>
      </c>
    </row>
    <row r="501" spans="1:12" s="1" customFormat="1" ht="24" customHeight="1" x14ac:dyDescent="0.15">
      <c r="A501" s="918"/>
      <c r="B501" s="14" t="s">
        <v>204</v>
      </c>
      <c r="C501" s="14" t="s">
        <v>437</v>
      </c>
      <c r="D501" s="15">
        <v>43652</v>
      </c>
      <c r="E501" s="14" t="s">
        <v>438</v>
      </c>
      <c r="F501" s="920"/>
      <c r="G501" s="920"/>
      <c r="H501" s="924"/>
      <c r="I501" s="924"/>
      <c r="J501" s="921"/>
      <c r="K501" s="921"/>
      <c r="L501" s="925"/>
    </row>
    <row r="502" spans="1:12" s="1" customFormat="1" ht="24" customHeight="1" x14ac:dyDescent="0.15">
      <c r="A502" s="918">
        <v>93</v>
      </c>
      <c r="B502" s="9" t="s">
        <v>22</v>
      </c>
      <c r="C502" s="13" t="s">
        <v>23</v>
      </c>
      <c r="D502" s="13" t="s">
        <v>24</v>
      </c>
      <c r="E502" s="13" t="s">
        <v>25</v>
      </c>
      <c r="F502" s="919" t="s">
        <v>17</v>
      </c>
      <c r="G502" s="919"/>
      <c r="H502" s="920"/>
      <c r="I502" s="920"/>
      <c r="J502" s="920"/>
      <c r="K502" s="920"/>
      <c r="L502" s="920"/>
    </row>
    <row r="503" spans="1:12" s="1" customFormat="1" ht="26.25" customHeight="1" x14ac:dyDescent="0.15">
      <c r="A503" s="918"/>
      <c r="B503" s="921" t="s">
        <v>434</v>
      </c>
      <c r="C503" s="922" t="s">
        <v>435</v>
      </c>
      <c r="D503" s="923">
        <v>43638</v>
      </c>
      <c r="E503" s="921" t="s">
        <v>436</v>
      </c>
      <c r="F503" s="921" t="s">
        <v>210</v>
      </c>
      <c r="G503" s="921"/>
      <c r="H503" s="924" t="s">
        <v>30</v>
      </c>
      <c r="I503" s="924"/>
      <c r="J503" s="14" t="s">
        <v>31</v>
      </c>
      <c r="K503" s="14" t="s">
        <v>31</v>
      </c>
      <c r="L503" s="16">
        <v>0</v>
      </c>
    </row>
    <row r="504" spans="1:12" s="1" customFormat="1" ht="409.2" customHeight="1" x14ac:dyDescent="0.15">
      <c r="A504" s="918"/>
      <c r="B504" s="921"/>
      <c r="C504" s="922"/>
      <c r="D504" s="923"/>
      <c r="E504" s="921"/>
      <c r="F504" s="921"/>
      <c r="G504" s="921"/>
      <c r="H504" s="924" t="s">
        <v>33</v>
      </c>
      <c r="I504" s="924"/>
      <c r="J504" s="921" t="s">
        <v>31</v>
      </c>
      <c r="K504" s="921" t="s">
        <v>31</v>
      </c>
      <c r="L504" s="925">
        <v>0</v>
      </c>
    </row>
    <row r="505" spans="1:12" s="1" customFormat="1" ht="145.35" customHeight="1" x14ac:dyDescent="0.15">
      <c r="A505" s="918"/>
      <c r="B505" s="921"/>
      <c r="C505" s="922"/>
      <c r="D505" s="923"/>
      <c r="E505" s="921"/>
      <c r="F505" s="921"/>
      <c r="G505" s="921"/>
      <c r="H505" s="924"/>
      <c r="I505" s="924"/>
      <c r="J505" s="921"/>
      <c r="K505" s="921"/>
      <c r="L505" s="925"/>
    </row>
    <row r="506" spans="1:12" s="1" customFormat="1" ht="24" customHeight="1" x14ac:dyDescent="0.15">
      <c r="A506" s="918"/>
      <c r="B506" s="9" t="s">
        <v>34</v>
      </c>
      <c r="C506" s="13" t="s">
        <v>35</v>
      </c>
      <c r="D506" s="13" t="s">
        <v>36</v>
      </c>
      <c r="E506" s="13" t="s">
        <v>37</v>
      </c>
      <c r="F506" s="920"/>
      <c r="G506" s="920"/>
      <c r="H506" s="924" t="s">
        <v>38</v>
      </c>
      <c r="I506" s="924"/>
      <c r="J506" s="921" t="s">
        <v>31</v>
      </c>
      <c r="K506" s="921" t="s">
        <v>32</v>
      </c>
      <c r="L506" s="925">
        <v>755</v>
      </c>
    </row>
    <row r="507" spans="1:12" s="1" customFormat="1" ht="24" customHeight="1" x14ac:dyDescent="0.15">
      <c r="A507" s="918"/>
      <c r="B507" s="14" t="s">
        <v>204</v>
      </c>
      <c r="C507" s="14" t="s">
        <v>210</v>
      </c>
      <c r="D507" s="15">
        <v>43652</v>
      </c>
      <c r="E507" s="14" t="s">
        <v>438</v>
      </c>
      <c r="F507" s="920"/>
      <c r="G507" s="920"/>
      <c r="H507" s="924"/>
      <c r="I507" s="924"/>
      <c r="J507" s="921"/>
      <c r="K507" s="921"/>
      <c r="L507" s="925"/>
    </row>
    <row r="508" spans="1:12" s="1" customFormat="1" ht="24" customHeight="1" x14ac:dyDescent="0.15">
      <c r="A508" s="918">
        <v>94</v>
      </c>
      <c r="B508" s="9" t="s">
        <v>22</v>
      </c>
      <c r="C508" s="13" t="s">
        <v>23</v>
      </c>
      <c r="D508" s="13" t="s">
        <v>24</v>
      </c>
      <c r="E508" s="13" t="s">
        <v>25</v>
      </c>
      <c r="F508" s="919" t="s">
        <v>17</v>
      </c>
      <c r="G508" s="919"/>
      <c r="H508" s="920"/>
      <c r="I508" s="920"/>
      <c r="J508" s="920"/>
      <c r="K508" s="920"/>
      <c r="L508" s="920"/>
    </row>
    <row r="509" spans="1:12" s="1" customFormat="1" ht="26.25" customHeight="1" x14ac:dyDescent="0.15">
      <c r="A509" s="918"/>
      <c r="B509" s="921" t="s">
        <v>434</v>
      </c>
      <c r="C509" s="922" t="s">
        <v>439</v>
      </c>
      <c r="D509" s="923">
        <v>43703</v>
      </c>
      <c r="E509" s="921" t="s">
        <v>440</v>
      </c>
      <c r="F509" s="921" t="s">
        <v>441</v>
      </c>
      <c r="G509" s="921"/>
      <c r="H509" s="924" t="s">
        <v>30</v>
      </c>
      <c r="I509" s="924"/>
      <c r="J509" s="14" t="s">
        <v>31</v>
      </c>
      <c r="K509" s="14" t="s">
        <v>32</v>
      </c>
      <c r="L509" s="16">
        <v>178</v>
      </c>
    </row>
    <row r="510" spans="1:12" s="1" customFormat="1" ht="409.2" customHeight="1" x14ac:dyDescent="0.15">
      <c r="A510" s="918"/>
      <c r="B510" s="921"/>
      <c r="C510" s="922"/>
      <c r="D510" s="923"/>
      <c r="E510" s="921"/>
      <c r="F510" s="921"/>
      <c r="G510" s="921"/>
      <c r="H510" s="924" t="s">
        <v>33</v>
      </c>
      <c r="I510" s="924"/>
      <c r="J510" s="921" t="s">
        <v>31</v>
      </c>
      <c r="K510" s="921" t="s">
        <v>32</v>
      </c>
      <c r="L510" s="925">
        <v>1435</v>
      </c>
    </row>
    <row r="511" spans="1:12" s="1" customFormat="1" ht="176.85" customHeight="1" x14ac:dyDescent="0.15">
      <c r="A511" s="918"/>
      <c r="B511" s="921"/>
      <c r="C511" s="922"/>
      <c r="D511" s="923"/>
      <c r="E511" s="921"/>
      <c r="F511" s="921"/>
      <c r="G511" s="921"/>
      <c r="H511" s="924"/>
      <c r="I511" s="924"/>
      <c r="J511" s="921"/>
      <c r="K511" s="921"/>
      <c r="L511" s="925"/>
    </row>
    <row r="512" spans="1:12" s="1" customFormat="1" ht="24" customHeight="1" x14ac:dyDescent="0.15">
      <c r="A512" s="918"/>
      <c r="B512" s="9" t="s">
        <v>34</v>
      </c>
      <c r="C512" s="13" t="s">
        <v>35</v>
      </c>
      <c r="D512" s="13" t="s">
        <v>36</v>
      </c>
      <c r="E512" s="13" t="s">
        <v>37</v>
      </c>
      <c r="F512" s="920"/>
      <c r="G512" s="920"/>
      <c r="H512" s="924" t="s">
        <v>38</v>
      </c>
      <c r="I512" s="924"/>
      <c r="J512" s="921" t="s">
        <v>31</v>
      </c>
      <c r="K512" s="921" t="s">
        <v>32</v>
      </c>
      <c r="L512" s="925">
        <v>285</v>
      </c>
    </row>
    <row r="513" spans="1:12" s="1" customFormat="1" ht="24" customHeight="1" x14ac:dyDescent="0.15">
      <c r="A513" s="918"/>
      <c r="B513" s="14" t="s">
        <v>204</v>
      </c>
      <c r="C513" s="14" t="s">
        <v>441</v>
      </c>
      <c r="D513" s="15">
        <v>43708</v>
      </c>
      <c r="E513" s="14" t="s">
        <v>442</v>
      </c>
      <c r="F513" s="920"/>
      <c r="G513" s="920"/>
      <c r="H513" s="924"/>
      <c r="I513" s="924"/>
      <c r="J513" s="921"/>
      <c r="K513" s="921"/>
      <c r="L513" s="925"/>
    </row>
    <row r="514" spans="1:12" s="1" customFormat="1" ht="24" customHeight="1" x14ac:dyDescent="0.15">
      <c r="A514" s="918">
        <v>95</v>
      </c>
      <c r="B514" s="9" t="s">
        <v>22</v>
      </c>
      <c r="C514" s="13" t="s">
        <v>23</v>
      </c>
      <c r="D514" s="13" t="s">
        <v>24</v>
      </c>
      <c r="E514" s="13" t="s">
        <v>25</v>
      </c>
      <c r="F514" s="919" t="s">
        <v>17</v>
      </c>
      <c r="G514" s="919"/>
      <c r="H514" s="920"/>
      <c r="I514" s="920"/>
      <c r="J514" s="920"/>
      <c r="K514" s="920"/>
      <c r="L514" s="920"/>
    </row>
    <row r="515" spans="1:12" s="1" customFormat="1" ht="26.25" customHeight="1" x14ac:dyDescent="0.15">
      <c r="A515" s="918"/>
      <c r="B515" s="921" t="s">
        <v>443</v>
      </c>
      <c r="C515" s="922" t="s">
        <v>444</v>
      </c>
      <c r="D515" s="923">
        <v>43565</v>
      </c>
      <c r="E515" s="921" t="s">
        <v>445</v>
      </c>
      <c r="F515" s="921" t="s">
        <v>446</v>
      </c>
      <c r="G515" s="921"/>
      <c r="H515" s="924" t="s">
        <v>30</v>
      </c>
      <c r="I515" s="924"/>
      <c r="J515" s="14" t="s">
        <v>31</v>
      </c>
      <c r="K515" s="14" t="s">
        <v>32</v>
      </c>
      <c r="L515" s="16">
        <v>417.52</v>
      </c>
    </row>
    <row r="516" spans="1:12" s="1" customFormat="1" ht="354.75" customHeight="1" x14ac:dyDescent="0.15">
      <c r="A516" s="918"/>
      <c r="B516" s="921"/>
      <c r="C516" s="922"/>
      <c r="D516" s="923"/>
      <c r="E516" s="921"/>
      <c r="F516" s="921"/>
      <c r="G516" s="921"/>
      <c r="H516" s="924" t="s">
        <v>33</v>
      </c>
      <c r="I516" s="924"/>
      <c r="J516" s="14" t="s">
        <v>31</v>
      </c>
      <c r="K516" s="14" t="s">
        <v>32</v>
      </c>
      <c r="L516" s="16">
        <v>528.6</v>
      </c>
    </row>
    <row r="517" spans="1:12" s="1" customFormat="1" ht="24" customHeight="1" x14ac:dyDescent="0.15">
      <c r="A517" s="918"/>
      <c r="B517" s="9" t="s">
        <v>34</v>
      </c>
      <c r="C517" s="13" t="s">
        <v>35</v>
      </c>
      <c r="D517" s="13" t="s">
        <v>36</v>
      </c>
      <c r="E517" s="13" t="s">
        <v>37</v>
      </c>
      <c r="F517" s="920"/>
      <c r="G517" s="920"/>
      <c r="H517" s="924" t="s">
        <v>38</v>
      </c>
      <c r="I517" s="924"/>
      <c r="J517" s="921" t="s">
        <v>31</v>
      </c>
      <c r="K517" s="921" t="s">
        <v>31</v>
      </c>
      <c r="L517" s="925">
        <v>0</v>
      </c>
    </row>
    <row r="518" spans="1:12" s="1" customFormat="1" ht="24" customHeight="1" x14ac:dyDescent="0.15">
      <c r="A518" s="918"/>
      <c r="B518" s="14" t="s">
        <v>141</v>
      </c>
      <c r="C518" s="14" t="s">
        <v>446</v>
      </c>
      <c r="D518" s="15">
        <v>43567</v>
      </c>
      <c r="E518" s="14" t="s">
        <v>447</v>
      </c>
      <c r="F518" s="920"/>
      <c r="G518" s="920"/>
      <c r="H518" s="924"/>
      <c r="I518" s="924"/>
      <c r="J518" s="921"/>
      <c r="K518" s="921"/>
      <c r="L518" s="925"/>
    </row>
    <row r="519" spans="1:12" s="1" customFormat="1" ht="24" customHeight="1" x14ac:dyDescent="0.15">
      <c r="A519" s="918">
        <v>96</v>
      </c>
      <c r="B519" s="9" t="s">
        <v>22</v>
      </c>
      <c r="C519" s="13" t="s">
        <v>23</v>
      </c>
      <c r="D519" s="13" t="s">
        <v>24</v>
      </c>
      <c r="E519" s="13" t="s">
        <v>25</v>
      </c>
      <c r="F519" s="919" t="s">
        <v>17</v>
      </c>
      <c r="G519" s="919"/>
      <c r="H519" s="920"/>
      <c r="I519" s="920"/>
      <c r="J519" s="920"/>
      <c r="K519" s="920"/>
      <c r="L519" s="920"/>
    </row>
    <row r="520" spans="1:12" s="1" customFormat="1" ht="26.25" customHeight="1" x14ac:dyDescent="0.15">
      <c r="A520" s="918"/>
      <c r="B520" s="921" t="s">
        <v>448</v>
      </c>
      <c r="C520" s="922" t="s">
        <v>449</v>
      </c>
      <c r="D520" s="923">
        <v>43725</v>
      </c>
      <c r="E520" s="921" t="s">
        <v>450</v>
      </c>
      <c r="F520" s="921" t="s">
        <v>451</v>
      </c>
      <c r="G520" s="921"/>
      <c r="H520" s="924" t="s">
        <v>30</v>
      </c>
      <c r="I520" s="924"/>
      <c r="J520" s="14" t="s">
        <v>31</v>
      </c>
      <c r="K520" s="14" t="s">
        <v>32</v>
      </c>
      <c r="L520" s="16">
        <v>1494</v>
      </c>
    </row>
    <row r="521" spans="1:12" s="1" customFormat="1" ht="249.75" customHeight="1" x14ac:dyDescent="0.15">
      <c r="A521" s="918"/>
      <c r="B521" s="921"/>
      <c r="C521" s="922"/>
      <c r="D521" s="923"/>
      <c r="E521" s="921"/>
      <c r="F521" s="921"/>
      <c r="G521" s="921"/>
      <c r="H521" s="924" t="s">
        <v>33</v>
      </c>
      <c r="I521" s="924"/>
      <c r="J521" s="14" t="s">
        <v>31</v>
      </c>
      <c r="K521" s="14" t="s">
        <v>32</v>
      </c>
      <c r="L521" s="16">
        <v>1150</v>
      </c>
    </row>
    <row r="522" spans="1:12" s="1" customFormat="1" ht="24" customHeight="1" x14ac:dyDescent="0.15">
      <c r="A522" s="918"/>
      <c r="B522" s="9" t="s">
        <v>34</v>
      </c>
      <c r="C522" s="13" t="s">
        <v>35</v>
      </c>
      <c r="D522" s="13" t="s">
        <v>36</v>
      </c>
      <c r="E522" s="13" t="s">
        <v>37</v>
      </c>
      <c r="F522" s="920"/>
      <c r="G522" s="920"/>
      <c r="H522" s="924" t="s">
        <v>38</v>
      </c>
      <c r="I522" s="924"/>
      <c r="J522" s="921" t="s">
        <v>31</v>
      </c>
      <c r="K522" s="921" t="s">
        <v>32</v>
      </c>
      <c r="L522" s="925">
        <v>520</v>
      </c>
    </row>
    <row r="523" spans="1:12" s="1" customFormat="1" ht="24" customHeight="1" x14ac:dyDescent="0.15">
      <c r="A523" s="918"/>
      <c r="B523" s="14" t="s">
        <v>452</v>
      </c>
      <c r="C523" s="14" t="s">
        <v>451</v>
      </c>
      <c r="D523" s="15">
        <v>43730</v>
      </c>
      <c r="E523" s="14" t="s">
        <v>453</v>
      </c>
      <c r="F523" s="920"/>
      <c r="G523" s="920"/>
      <c r="H523" s="924"/>
      <c r="I523" s="924"/>
      <c r="J523" s="921"/>
      <c r="K523" s="921"/>
      <c r="L523" s="925"/>
    </row>
    <row r="524" spans="1:12" s="1" customFormat="1" ht="24" customHeight="1" x14ac:dyDescent="0.15">
      <c r="A524" s="918">
        <v>97</v>
      </c>
      <c r="B524" s="9" t="s">
        <v>22</v>
      </c>
      <c r="C524" s="13" t="s">
        <v>23</v>
      </c>
      <c r="D524" s="13" t="s">
        <v>24</v>
      </c>
      <c r="E524" s="13" t="s">
        <v>25</v>
      </c>
      <c r="F524" s="919" t="s">
        <v>17</v>
      </c>
      <c r="G524" s="919"/>
      <c r="H524" s="920"/>
      <c r="I524" s="920"/>
      <c r="J524" s="920"/>
      <c r="K524" s="920"/>
      <c r="L524" s="920"/>
    </row>
    <row r="525" spans="1:12" s="1" customFormat="1" ht="26.25" customHeight="1" x14ac:dyDescent="0.15">
      <c r="A525" s="918"/>
      <c r="B525" s="921" t="s">
        <v>454</v>
      </c>
      <c r="C525" s="922" t="s">
        <v>455</v>
      </c>
      <c r="D525" s="923">
        <v>43582</v>
      </c>
      <c r="E525" s="921" t="s">
        <v>456</v>
      </c>
      <c r="F525" s="921" t="s">
        <v>457</v>
      </c>
      <c r="G525" s="921"/>
      <c r="H525" s="924" t="s">
        <v>30</v>
      </c>
      <c r="I525" s="924"/>
      <c r="J525" s="14" t="s">
        <v>31</v>
      </c>
      <c r="K525" s="14" t="s">
        <v>32</v>
      </c>
      <c r="L525" s="16">
        <v>683.96</v>
      </c>
    </row>
    <row r="526" spans="1:12" s="1" customFormat="1" ht="409.2" customHeight="1" x14ac:dyDescent="0.15">
      <c r="A526" s="918"/>
      <c r="B526" s="921"/>
      <c r="C526" s="922"/>
      <c r="D526" s="923"/>
      <c r="E526" s="921"/>
      <c r="F526" s="921"/>
      <c r="G526" s="921"/>
      <c r="H526" s="924" t="s">
        <v>33</v>
      </c>
      <c r="I526" s="924"/>
      <c r="J526" s="921" t="s">
        <v>31</v>
      </c>
      <c r="K526" s="921" t="s">
        <v>31</v>
      </c>
      <c r="L526" s="925">
        <v>0</v>
      </c>
    </row>
    <row r="527" spans="1:12" s="1" customFormat="1" ht="409.2" customHeight="1" x14ac:dyDescent="0.15">
      <c r="A527" s="918"/>
      <c r="B527" s="921"/>
      <c r="C527" s="922"/>
      <c r="D527" s="923"/>
      <c r="E527" s="921"/>
      <c r="F527" s="921"/>
      <c r="G527" s="921"/>
      <c r="H527" s="924"/>
      <c r="I527" s="924"/>
      <c r="J527" s="921"/>
      <c r="K527" s="921"/>
      <c r="L527" s="925"/>
    </row>
    <row r="528" spans="1:12" s="1" customFormat="1" ht="198.45" customHeight="1" x14ac:dyDescent="0.15">
      <c r="A528" s="918"/>
      <c r="B528" s="921"/>
      <c r="C528" s="922"/>
      <c r="D528" s="923"/>
      <c r="E528" s="921"/>
      <c r="F528" s="921"/>
      <c r="G528" s="921"/>
      <c r="H528" s="924"/>
      <c r="I528" s="924"/>
      <c r="J528" s="921"/>
      <c r="K528" s="921"/>
      <c r="L528" s="925"/>
    </row>
    <row r="529" spans="1:12" s="1" customFormat="1" ht="24" customHeight="1" x14ac:dyDescent="0.15">
      <c r="A529" s="918"/>
      <c r="B529" s="9" t="s">
        <v>34</v>
      </c>
      <c r="C529" s="13" t="s">
        <v>35</v>
      </c>
      <c r="D529" s="13" t="s">
        <v>36</v>
      </c>
      <c r="E529" s="13" t="s">
        <v>37</v>
      </c>
      <c r="F529" s="920"/>
      <c r="G529" s="920"/>
      <c r="H529" s="924" t="s">
        <v>38</v>
      </c>
      <c r="I529" s="924"/>
      <c r="J529" s="921" t="s">
        <v>31</v>
      </c>
      <c r="K529" s="921" t="s">
        <v>31</v>
      </c>
      <c r="L529" s="925">
        <v>0</v>
      </c>
    </row>
    <row r="530" spans="1:12" s="1" customFormat="1" ht="24" customHeight="1" x14ac:dyDescent="0.15">
      <c r="A530" s="918"/>
      <c r="B530" s="14" t="s">
        <v>229</v>
      </c>
      <c r="C530" s="14" t="s">
        <v>457</v>
      </c>
      <c r="D530" s="15">
        <v>43589</v>
      </c>
      <c r="E530" s="14" t="s">
        <v>458</v>
      </c>
      <c r="F530" s="920"/>
      <c r="G530" s="920"/>
      <c r="H530" s="924"/>
      <c r="I530" s="924"/>
      <c r="J530" s="921"/>
      <c r="K530" s="921"/>
      <c r="L530" s="925"/>
    </row>
    <row r="531" spans="1:12" s="1" customFormat="1" ht="24" customHeight="1" x14ac:dyDescent="0.15">
      <c r="A531" s="918">
        <v>98</v>
      </c>
      <c r="B531" s="9" t="s">
        <v>22</v>
      </c>
      <c r="C531" s="13" t="s">
        <v>23</v>
      </c>
      <c r="D531" s="13" t="s">
        <v>24</v>
      </c>
      <c r="E531" s="13" t="s">
        <v>25</v>
      </c>
      <c r="F531" s="919" t="s">
        <v>17</v>
      </c>
      <c r="G531" s="919"/>
      <c r="H531" s="920"/>
      <c r="I531" s="920"/>
      <c r="J531" s="920"/>
      <c r="K531" s="920"/>
      <c r="L531" s="920"/>
    </row>
    <row r="532" spans="1:12" s="1" customFormat="1" ht="26.25" customHeight="1" x14ac:dyDescent="0.15">
      <c r="A532" s="918"/>
      <c r="B532" s="921" t="s">
        <v>454</v>
      </c>
      <c r="C532" s="922" t="s">
        <v>455</v>
      </c>
      <c r="D532" s="923">
        <v>43582</v>
      </c>
      <c r="E532" s="921" t="s">
        <v>456</v>
      </c>
      <c r="F532" s="921" t="s">
        <v>459</v>
      </c>
      <c r="G532" s="921"/>
      <c r="H532" s="924" t="s">
        <v>30</v>
      </c>
      <c r="I532" s="924"/>
      <c r="J532" s="14" t="s">
        <v>31</v>
      </c>
      <c r="K532" s="14" t="s">
        <v>32</v>
      </c>
      <c r="L532" s="16">
        <v>736</v>
      </c>
    </row>
    <row r="533" spans="1:12" s="1" customFormat="1" ht="409.2" customHeight="1" x14ac:dyDescent="0.15">
      <c r="A533" s="918"/>
      <c r="B533" s="921"/>
      <c r="C533" s="922"/>
      <c r="D533" s="923"/>
      <c r="E533" s="921"/>
      <c r="F533" s="921"/>
      <c r="G533" s="921"/>
      <c r="H533" s="924" t="s">
        <v>33</v>
      </c>
      <c r="I533" s="924"/>
      <c r="J533" s="921" t="s">
        <v>31</v>
      </c>
      <c r="K533" s="921" t="s">
        <v>31</v>
      </c>
      <c r="L533" s="925">
        <v>0</v>
      </c>
    </row>
    <row r="534" spans="1:12" s="1" customFormat="1" ht="409.2" customHeight="1" x14ac:dyDescent="0.15">
      <c r="A534" s="918"/>
      <c r="B534" s="921"/>
      <c r="C534" s="922"/>
      <c r="D534" s="923"/>
      <c r="E534" s="921"/>
      <c r="F534" s="921"/>
      <c r="G534" s="921"/>
      <c r="H534" s="924"/>
      <c r="I534" s="924"/>
      <c r="J534" s="921"/>
      <c r="K534" s="921"/>
      <c r="L534" s="925"/>
    </row>
    <row r="535" spans="1:12" s="1" customFormat="1" ht="198.45" customHeight="1" x14ac:dyDescent="0.15">
      <c r="A535" s="918"/>
      <c r="B535" s="921"/>
      <c r="C535" s="922"/>
      <c r="D535" s="923"/>
      <c r="E535" s="921"/>
      <c r="F535" s="921"/>
      <c r="G535" s="921"/>
      <c r="H535" s="924"/>
      <c r="I535" s="924"/>
      <c r="J535" s="921"/>
      <c r="K535" s="921"/>
      <c r="L535" s="925"/>
    </row>
    <row r="536" spans="1:12" s="1" customFormat="1" ht="24" customHeight="1" x14ac:dyDescent="0.15">
      <c r="A536" s="918"/>
      <c r="B536" s="9" t="s">
        <v>34</v>
      </c>
      <c r="C536" s="13" t="s">
        <v>35</v>
      </c>
      <c r="D536" s="13" t="s">
        <v>36</v>
      </c>
      <c r="E536" s="13" t="s">
        <v>37</v>
      </c>
      <c r="F536" s="920"/>
      <c r="G536" s="920"/>
      <c r="H536" s="924" t="s">
        <v>38</v>
      </c>
      <c r="I536" s="924"/>
      <c r="J536" s="921" t="s">
        <v>31</v>
      </c>
      <c r="K536" s="921" t="s">
        <v>32</v>
      </c>
      <c r="L536" s="925">
        <v>100</v>
      </c>
    </row>
    <row r="537" spans="1:12" s="1" customFormat="1" ht="24" customHeight="1" x14ac:dyDescent="0.15">
      <c r="A537" s="918"/>
      <c r="B537" s="14" t="s">
        <v>229</v>
      </c>
      <c r="C537" s="14" t="s">
        <v>459</v>
      </c>
      <c r="D537" s="15">
        <v>43589</v>
      </c>
      <c r="E537" s="14" t="s">
        <v>458</v>
      </c>
      <c r="F537" s="920"/>
      <c r="G537" s="920"/>
      <c r="H537" s="924"/>
      <c r="I537" s="924"/>
      <c r="J537" s="921"/>
      <c r="K537" s="921"/>
      <c r="L537" s="925"/>
    </row>
    <row r="538" spans="1:12" s="1" customFormat="1" ht="24" customHeight="1" x14ac:dyDescent="0.15">
      <c r="A538" s="918">
        <v>99</v>
      </c>
      <c r="B538" s="9" t="s">
        <v>22</v>
      </c>
      <c r="C538" s="13" t="s">
        <v>23</v>
      </c>
      <c r="D538" s="13" t="s">
        <v>24</v>
      </c>
      <c r="E538" s="13" t="s">
        <v>25</v>
      </c>
      <c r="F538" s="919" t="s">
        <v>17</v>
      </c>
      <c r="G538" s="919"/>
      <c r="H538" s="920"/>
      <c r="I538" s="920"/>
      <c r="J538" s="920"/>
      <c r="K538" s="920"/>
      <c r="L538" s="920"/>
    </row>
    <row r="539" spans="1:12" s="1" customFormat="1" ht="26.25" customHeight="1" x14ac:dyDescent="0.15">
      <c r="A539" s="918"/>
      <c r="B539" s="921" t="s">
        <v>454</v>
      </c>
      <c r="C539" s="922" t="s">
        <v>460</v>
      </c>
      <c r="D539" s="923">
        <v>43596</v>
      </c>
      <c r="E539" s="921" t="s">
        <v>461</v>
      </c>
      <c r="F539" s="921" t="s">
        <v>462</v>
      </c>
      <c r="G539" s="921"/>
      <c r="H539" s="924" t="s">
        <v>30</v>
      </c>
      <c r="I539" s="924"/>
      <c r="J539" s="14" t="s">
        <v>31</v>
      </c>
      <c r="K539" s="14" t="s">
        <v>32</v>
      </c>
      <c r="L539" s="16">
        <v>580.64</v>
      </c>
    </row>
    <row r="540" spans="1:12" s="1" customFormat="1" ht="409.2" customHeight="1" x14ac:dyDescent="0.15">
      <c r="A540" s="918"/>
      <c r="B540" s="921"/>
      <c r="C540" s="922"/>
      <c r="D540" s="923"/>
      <c r="E540" s="921"/>
      <c r="F540" s="921"/>
      <c r="G540" s="921"/>
      <c r="H540" s="924" t="s">
        <v>33</v>
      </c>
      <c r="I540" s="924"/>
      <c r="J540" s="921" t="s">
        <v>31</v>
      </c>
      <c r="K540" s="921" t="s">
        <v>32</v>
      </c>
      <c r="L540" s="925">
        <v>1582.95</v>
      </c>
    </row>
    <row r="541" spans="1:12" s="1" customFormat="1" ht="409.2" customHeight="1" x14ac:dyDescent="0.15">
      <c r="A541" s="918"/>
      <c r="B541" s="921"/>
      <c r="C541" s="922"/>
      <c r="D541" s="923"/>
      <c r="E541" s="921"/>
      <c r="F541" s="921"/>
      <c r="G541" s="921"/>
      <c r="H541" s="924"/>
      <c r="I541" s="924"/>
      <c r="J541" s="921"/>
      <c r="K541" s="921"/>
      <c r="L541" s="925"/>
    </row>
    <row r="542" spans="1:12" s="1" customFormat="1" ht="30.45" customHeight="1" x14ac:dyDescent="0.15">
      <c r="A542" s="918"/>
      <c r="B542" s="921"/>
      <c r="C542" s="922"/>
      <c r="D542" s="923"/>
      <c r="E542" s="921"/>
      <c r="F542" s="921"/>
      <c r="G542" s="921"/>
      <c r="H542" s="924"/>
      <c r="I542" s="924"/>
      <c r="J542" s="921"/>
      <c r="K542" s="921"/>
      <c r="L542" s="925"/>
    </row>
    <row r="543" spans="1:12" s="1" customFormat="1" ht="24" customHeight="1" x14ac:dyDescent="0.15">
      <c r="A543" s="918"/>
      <c r="B543" s="9" t="s">
        <v>34</v>
      </c>
      <c r="C543" s="13" t="s">
        <v>35</v>
      </c>
      <c r="D543" s="13" t="s">
        <v>36</v>
      </c>
      <c r="E543" s="13" t="s">
        <v>37</v>
      </c>
      <c r="F543" s="920"/>
      <c r="G543" s="920"/>
      <c r="H543" s="924" t="s">
        <v>38</v>
      </c>
      <c r="I543" s="924"/>
      <c r="J543" s="921" t="s">
        <v>31</v>
      </c>
      <c r="K543" s="921" t="s">
        <v>32</v>
      </c>
      <c r="L543" s="925">
        <v>332.22</v>
      </c>
    </row>
    <row r="544" spans="1:12" s="1" customFormat="1" ht="24" customHeight="1" x14ac:dyDescent="0.15">
      <c r="A544" s="918"/>
      <c r="B544" s="14" t="s">
        <v>229</v>
      </c>
      <c r="C544" s="14" t="s">
        <v>462</v>
      </c>
      <c r="D544" s="15">
        <v>43600</v>
      </c>
      <c r="E544" s="14" t="s">
        <v>463</v>
      </c>
      <c r="F544" s="920"/>
      <c r="G544" s="920"/>
      <c r="H544" s="924"/>
      <c r="I544" s="924"/>
      <c r="J544" s="921"/>
      <c r="K544" s="921"/>
      <c r="L544" s="925"/>
    </row>
    <row r="545" spans="1:12" s="1" customFormat="1" ht="24" customHeight="1" x14ac:dyDescent="0.15">
      <c r="A545" s="918">
        <v>100</v>
      </c>
      <c r="B545" s="9" t="s">
        <v>22</v>
      </c>
      <c r="C545" s="13" t="s">
        <v>23</v>
      </c>
      <c r="D545" s="13" t="s">
        <v>24</v>
      </c>
      <c r="E545" s="13" t="s">
        <v>25</v>
      </c>
      <c r="F545" s="919" t="s">
        <v>17</v>
      </c>
      <c r="G545" s="919"/>
      <c r="H545" s="920"/>
      <c r="I545" s="920"/>
      <c r="J545" s="920"/>
      <c r="K545" s="920"/>
      <c r="L545" s="920"/>
    </row>
    <row r="546" spans="1:12" s="1" customFormat="1" ht="26.25" customHeight="1" x14ac:dyDescent="0.15">
      <c r="A546" s="918"/>
      <c r="B546" s="921" t="s">
        <v>454</v>
      </c>
      <c r="C546" s="922" t="s">
        <v>464</v>
      </c>
      <c r="D546" s="923">
        <v>43652</v>
      </c>
      <c r="E546" s="921" t="s">
        <v>465</v>
      </c>
      <c r="F546" s="921" t="s">
        <v>210</v>
      </c>
      <c r="G546" s="921"/>
      <c r="H546" s="924" t="s">
        <v>30</v>
      </c>
      <c r="I546" s="924"/>
      <c r="J546" s="14" t="s">
        <v>31</v>
      </c>
      <c r="K546" s="14" t="s">
        <v>31</v>
      </c>
      <c r="L546" s="16">
        <v>0</v>
      </c>
    </row>
    <row r="547" spans="1:12" s="1" customFormat="1" ht="409.2" customHeight="1" x14ac:dyDescent="0.15">
      <c r="A547" s="918"/>
      <c r="B547" s="921"/>
      <c r="C547" s="922"/>
      <c r="D547" s="923"/>
      <c r="E547" s="921"/>
      <c r="F547" s="921"/>
      <c r="G547" s="921"/>
      <c r="H547" s="924" t="s">
        <v>33</v>
      </c>
      <c r="I547" s="924"/>
      <c r="J547" s="921" t="s">
        <v>31</v>
      </c>
      <c r="K547" s="921" t="s">
        <v>31</v>
      </c>
      <c r="L547" s="925">
        <v>0</v>
      </c>
    </row>
    <row r="548" spans="1:12" s="1" customFormat="1" ht="40.35" customHeight="1" x14ac:dyDescent="0.15">
      <c r="A548" s="918"/>
      <c r="B548" s="921"/>
      <c r="C548" s="922"/>
      <c r="D548" s="923"/>
      <c r="E548" s="921"/>
      <c r="F548" s="921"/>
      <c r="G548" s="921"/>
      <c r="H548" s="924"/>
      <c r="I548" s="924"/>
      <c r="J548" s="921"/>
      <c r="K548" s="921"/>
      <c r="L548" s="925"/>
    </row>
    <row r="549" spans="1:12" s="1" customFormat="1" ht="24" customHeight="1" x14ac:dyDescent="0.15">
      <c r="A549" s="918"/>
      <c r="B549" s="9" t="s">
        <v>34</v>
      </c>
      <c r="C549" s="13" t="s">
        <v>35</v>
      </c>
      <c r="D549" s="13" t="s">
        <v>36</v>
      </c>
      <c r="E549" s="13" t="s">
        <v>37</v>
      </c>
      <c r="F549" s="920"/>
      <c r="G549" s="920"/>
      <c r="H549" s="924" t="s">
        <v>38</v>
      </c>
      <c r="I549" s="924"/>
      <c r="J549" s="921" t="s">
        <v>31</v>
      </c>
      <c r="K549" s="921" t="s">
        <v>32</v>
      </c>
      <c r="L549" s="925">
        <v>1530</v>
      </c>
    </row>
    <row r="550" spans="1:12" s="1" customFormat="1" ht="24" customHeight="1" x14ac:dyDescent="0.15">
      <c r="A550" s="918"/>
      <c r="B550" s="14" t="s">
        <v>229</v>
      </c>
      <c r="C550" s="14" t="s">
        <v>210</v>
      </c>
      <c r="D550" s="15">
        <v>43659</v>
      </c>
      <c r="E550" s="14" t="s">
        <v>466</v>
      </c>
      <c r="F550" s="920"/>
      <c r="G550" s="920"/>
      <c r="H550" s="924"/>
      <c r="I550" s="924"/>
      <c r="J550" s="921"/>
      <c r="K550" s="921"/>
      <c r="L550" s="925"/>
    </row>
    <row r="551" spans="1:12" s="1" customFormat="1" ht="24" customHeight="1" x14ac:dyDescent="0.15">
      <c r="A551" s="918">
        <v>101</v>
      </c>
      <c r="B551" s="9" t="s">
        <v>22</v>
      </c>
      <c r="C551" s="13" t="s">
        <v>23</v>
      </c>
      <c r="D551" s="13" t="s">
        <v>24</v>
      </c>
      <c r="E551" s="13" t="s">
        <v>25</v>
      </c>
      <c r="F551" s="919" t="s">
        <v>17</v>
      </c>
      <c r="G551" s="919"/>
      <c r="H551" s="920"/>
      <c r="I551" s="920"/>
      <c r="J551" s="920"/>
      <c r="K551" s="920"/>
      <c r="L551" s="920"/>
    </row>
    <row r="552" spans="1:12" s="1" customFormat="1" ht="26.25" customHeight="1" x14ac:dyDescent="0.15">
      <c r="A552" s="918"/>
      <c r="B552" s="921" t="s">
        <v>467</v>
      </c>
      <c r="C552" s="922" t="s">
        <v>468</v>
      </c>
      <c r="D552" s="923">
        <v>43670</v>
      </c>
      <c r="E552" s="921" t="s">
        <v>469</v>
      </c>
      <c r="F552" s="921" t="s">
        <v>470</v>
      </c>
      <c r="G552" s="921"/>
      <c r="H552" s="924" t="s">
        <v>30</v>
      </c>
      <c r="I552" s="924"/>
      <c r="J552" s="14" t="s">
        <v>31</v>
      </c>
      <c r="K552" s="14" t="s">
        <v>32</v>
      </c>
      <c r="L552" s="16">
        <v>99</v>
      </c>
    </row>
    <row r="553" spans="1:12" s="1" customFormat="1" ht="249.75" customHeight="1" x14ac:dyDescent="0.15">
      <c r="A553" s="918"/>
      <c r="B553" s="921"/>
      <c r="C553" s="922"/>
      <c r="D553" s="923"/>
      <c r="E553" s="921"/>
      <c r="F553" s="921"/>
      <c r="G553" s="921"/>
      <c r="H553" s="924" t="s">
        <v>33</v>
      </c>
      <c r="I553" s="924"/>
      <c r="J553" s="14" t="s">
        <v>31</v>
      </c>
      <c r="K553" s="14" t="s">
        <v>32</v>
      </c>
      <c r="L553" s="16">
        <v>530.6</v>
      </c>
    </row>
    <row r="554" spans="1:12" s="1" customFormat="1" ht="24" customHeight="1" x14ac:dyDescent="0.15">
      <c r="A554" s="918"/>
      <c r="B554" s="9" t="s">
        <v>34</v>
      </c>
      <c r="C554" s="13" t="s">
        <v>35</v>
      </c>
      <c r="D554" s="13" t="s">
        <v>36</v>
      </c>
      <c r="E554" s="13" t="s">
        <v>37</v>
      </c>
      <c r="F554" s="920"/>
      <c r="G554" s="920"/>
      <c r="H554" s="924" t="s">
        <v>38</v>
      </c>
      <c r="I554" s="924"/>
      <c r="J554" s="921" t="s">
        <v>31</v>
      </c>
      <c r="K554" s="921" t="s">
        <v>32</v>
      </c>
      <c r="L554" s="925">
        <v>680</v>
      </c>
    </row>
    <row r="555" spans="1:12" s="1" customFormat="1" ht="24" customHeight="1" x14ac:dyDescent="0.15">
      <c r="A555" s="918"/>
      <c r="B555" s="14" t="s">
        <v>471</v>
      </c>
      <c r="C555" s="14" t="s">
        <v>470</v>
      </c>
      <c r="D555" s="15">
        <v>43674</v>
      </c>
      <c r="E555" s="14" t="s">
        <v>472</v>
      </c>
      <c r="F555" s="920"/>
      <c r="G555" s="920"/>
      <c r="H555" s="924"/>
      <c r="I555" s="924"/>
      <c r="J555" s="921"/>
      <c r="K555" s="921"/>
      <c r="L555" s="925"/>
    </row>
    <row r="556" spans="1:12" s="1" customFormat="1" ht="24" customHeight="1" x14ac:dyDescent="0.15">
      <c r="A556" s="918">
        <v>102</v>
      </c>
      <c r="B556" s="9" t="s">
        <v>22</v>
      </c>
      <c r="C556" s="13" t="s">
        <v>23</v>
      </c>
      <c r="D556" s="13" t="s">
        <v>24</v>
      </c>
      <c r="E556" s="13" t="s">
        <v>25</v>
      </c>
      <c r="F556" s="919" t="s">
        <v>17</v>
      </c>
      <c r="G556" s="919"/>
      <c r="H556" s="920"/>
      <c r="I556" s="920"/>
      <c r="J556" s="920"/>
      <c r="K556" s="920"/>
      <c r="L556" s="920"/>
    </row>
    <row r="557" spans="1:12" s="1" customFormat="1" ht="26.25" customHeight="1" x14ac:dyDescent="0.15">
      <c r="A557" s="918"/>
      <c r="B557" s="921" t="s">
        <v>473</v>
      </c>
      <c r="C557" s="922" t="s">
        <v>474</v>
      </c>
      <c r="D557" s="923">
        <v>43644</v>
      </c>
      <c r="E557" s="921" t="s">
        <v>176</v>
      </c>
      <c r="F557" s="921" t="s">
        <v>177</v>
      </c>
      <c r="G557" s="921"/>
      <c r="H557" s="924" t="s">
        <v>30</v>
      </c>
      <c r="I557" s="924"/>
      <c r="J557" s="14" t="s">
        <v>31</v>
      </c>
      <c r="K557" s="14" t="s">
        <v>31</v>
      </c>
      <c r="L557" s="16">
        <v>0</v>
      </c>
    </row>
    <row r="558" spans="1:12" s="1" customFormat="1" ht="123.75" customHeight="1" x14ac:dyDescent="0.15">
      <c r="A558" s="918"/>
      <c r="B558" s="921"/>
      <c r="C558" s="922"/>
      <c r="D558" s="923"/>
      <c r="E558" s="921"/>
      <c r="F558" s="921"/>
      <c r="G558" s="921"/>
      <c r="H558" s="924" t="s">
        <v>33</v>
      </c>
      <c r="I558" s="924"/>
      <c r="J558" s="14" t="s">
        <v>31</v>
      </c>
      <c r="K558" s="14" t="s">
        <v>31</v>
      </c>
      <c r="L558" s="16">
        <v>0</v>
      </c>
    </row>
    <row r="559" spans="1:12" s="1" customFormat="1" ht="24" customHeight="1" x14ac:dyDescent="0.15">
      <c r="A559" s="918"/>
      <c r="B559" s="9" t="s">
        <v>34</v>
      </c>
      <c r="C559" s="13" t="s">
        <v>35</v>
      </c>
      <c r="D559" s="13" t="s">
        <v>36</v>
      </c>
      <c r="E559" s="13" t="s">
        <v>37</v>
      </c>
      <c r="F559" s="920"/>
      <c r="G559" s="920"/>
      <c r="H559" s="924" t="s">
        <v>38</v>
      </c>
      <c r="I559" s="924"/>
      <c r="J559" s="921" t="s">
        <v>31</v>
      </c>
      <c r="K559" s="921" t="s">
        <v>32</v>
      </c>
      <c r="L559" s="925">
        <v>400</v>
      </c>
    </row>
    <row r="560" spans="1:12" s="1" customFormat="1" ht="24" customHeight="1" x14ac:dyDescent="0.15">
      <c r="A560" s="918"/>
      <c r="B560" s="14" t="s">
        <v>39</v>
      </c>
      <c r="C560" s="14" t="s">
        <v>177</v>
      </c>
      <c r="D560" s="15">
        <v>43646</v>
      </c>
      <c r="E560" s="14" t="s">
        <v>475</v>
      </c>
      <c r="F560" s="920"/>
      <c r="G560" s="920"/>
      <c r="H560" s="924"/>
      <c r="I560" s="924"/>
      <c r="J560" s="921"/>
      <c r="K560" s="921"/>
      <c r="L560" s="925"/>
    </row>
    <row r="561" spans="1:12" s="1" customFormat="1" ht="24" customHeight="1" x14ac:dyDescent="0.15">
      <c r="A561" s="918">
        <v>103</v>
      </c>
      <c r="B561" s="9" t="s">
        <v>22</v>
      </c>
      <c r="C561" s="13" t="s">
        <v>23</v>
      </c>
      <c r="D561" s="13" t="s">
        <v>24</v>
      </c>
      <c r="E561" s="13" t="s">
        <v>25</v>
      </c>
      <c r="F561" s="919" t="s">
        <v>17</v>
      </c>
      <c r="G561" s="919"/>
      <c r="H561" s="920"/>
      <c r="I561" s="920"/>
      <c r="J561" s="920"/>
      <c r="K561" s="920"/>
      <c r="L561" s="920"/>
    </row>
    <row r="562" spans="1:12" s="1" customFormat="1" ht="26.25" customHeight="1" x14ac:dyDescent="0.15">
      <c r="A562" s="918"/>
      <c r="B562" s="921" t="s">
        <v>476</v>
      </c>
      <c r="C562" s="922" t="s">
        <v>477</v>
      </c>
      <c r="D562" s="923">
        <v>43624</v>
      </c>
      <c r="E562" s="921" t="s">
        <v>227</v>
      </c>
      <c r="F562" s="921" t="s">
        <v>210</v>
      </c>
      <c r="G562" s="921"/>
      <c r="H562" s="924" t="s">
        <v>30</v>
      </c>
      <c r="I562" s="924"/>
      <c r="J562" s="14" t="s">
        <v>31</v>
      </c>
      <c r="K562" s="14" t="s">
        <v>31</v>
      </c>
      <c r="L562" s="16">
        <v>0</v>
      </c>
    </row>
    <row r="563" spans="1:12" s="1" customFormat="1" ht="249.75" customHeight="1" x14ac:dyDescent="0.15">
      <c r="A563" s="918"/>
      <c r="B563" s="921"/>
      <c r="C563" s="922"/>
      <c r="D563" s="923"/>
      <c r="E563" s="921"/>
      <c r="F563" s="921"/>
      <c r="G563" s="921"/>
      <c r="H563" s="924" t="s">
        <v>33</v>
      </c>
      <c r="I563" s="924"/>
      <c r="J563" s="14" t="s">
        <v>31</v>
      </c>
      <c r="K563" s="14" t="s">
        <v>31</v>
      </c>
      <c r="L563" s="16">
        <v>0</v>
      </c>
    </row>
    <row r="564" spans="1:12" s="1" customFormat="1" ht="24" customHeight="1" x14ac:dyDescent="0.15">
      <c r="A564" s="918"/>
      <c r="B564" s="9" t="s">
        <v>34</v>
      </c>
      <c r="C564" s="13" t="s">
        <v>35</v>
      </c>
      <c r="D564" s="13" t="s">
        <v>36</v>
      </c>
      <c r="E564" s="13" t="s">
        <v>37</v>
      </c>
      <c r="F564" s="920"/>
      <c r="G564" s="920"/>
      <c r="H564" s="924" t="s">
        <v>38</v>
      </c>
      <c r="I564" s="924"/>
      <c r="J564" s="921" t="s">
        <v>31</v>
      </c>
      <c r="K564" s="921" t="s">
        <v>32</v>
      </c>
      <c r="L564" s="925">
        <v>1455</v>
      </c>
    </row>
    <row r="565" spans="1:12" s="1" customFormat="1" ht="34.5" customHeight="1" x14ac:dyDescent="0.15">
      <c r="A565" s="918"/>
      <c r="B565" s="14" t="s">
        <v>478</v>
      </c>
      <c r="C565" s="14" t="s">
        <v>210</v>
      </c>
      <c r="D565" s="15">
        <v>43633</v>
      </c>
      <c r="E565" s="14" t="s">
        <v>479</v>
      </c>
      <c r="F565" s="920"/>
      <c r="G565" s="920"/>
      <c r="H565" s="924"/>
      <c r="I565" s="924"/>
      <c r="J565" s="921"/>
      <c r="K565" s="921"/>
      <c r="L565" s="925"/>
    </row>
    <row r="566" spans="1:12" s="1" customFormat="1" ht="24" customHeight="1" x14ac:dyDescent="0.15">
      <c r="A566" s="918">
        <v>104</v>
      </c>
      <c r="B566" s="9" t="s">
        <v>22</v>
      </c>
      <c r="C566" s="13" t="s">
        <v>23</v>
      </c>
      <c r="D566" s="13" t="s">
        <v>24</v>
      </c>
      <c r="E566" s="13" t="s">
        <v>25</v>
      </c>
      <c r="F566" s="919" t="s">
        <v>17</v>
      </c>
      <c r="G566" s="919"/>
      <c r="H566" s="920"/>
      <c r="I566" s="920"/>
      <c r="J566" s="920"/>
      <c r="K566" s="920"/>
      <c r="L566" s="920"/>
    </row>
    <row r="567" spans="1:12" s="1" customFormat="1" ht="26.25" customHeight="1" x14ac:dyDescent="0.15">
      <c r="A567" s="918"/>
      <c r="B567" s="921" t="s">
        <v>476</v>
      </c>
      <c r="C567" s="922" t="s">
        <v>480</v>
      </c>
      <c r="D567" s="923">
        <v>43716</v>
      </c>
      <c r="E567" s="921" t="s">
        <v>481</v>
      </c>
      <c r="F567" s="921" t="s">
        <v>482</v>
      </c>
      <c r="G567" s="921"/>
      <c r="H567" s="924" t="s">
        <v>30</v>
      </c>
      <c r="I567" s="924"/>
      <c r="J567" s="14" t="s">
        <v>31</v>
      </c>
      <c r="K567" s="14" t="s">
        <v>32</v>
      </c>
      <c r="L567" s="16">
        <v>415.82</v>
      </c>
    </row>
    <row r="568" spans="1:12" s="1" customFormat="1" ht="270.75" customHeight="1" x14ac:dyDescent="0.15">
      <c r="A568" s="918"/>
      <c r="B568" s="921"/>
      <c r="C568" s="922"/>
      <c r="D568" s="923"/>
      <c r="E568" s="921"/>
      <c r="F568" s="921"/>
      <c r="G568" s="921"/>
      <c r="H568" s="924" t="s">
        <v>33</v>
      </c>
      <c r="I568" s="924"/>
      <c r="J568" s="14" t="s">
        <v>32</v>
      </c>
      <c r="K568" s="14" t="s">
        <v>31</v>
      </c>
      <c r="L568" s="16">
        <v>612.55000000000007</v>
      </c>
    </row>
    <row r="569" spans="1:12" s="1" customFormat="1" ht="24" customHeight="1" x14ac:dyDescent="0.15">
      <c r="A569" s="918"/>
      <c r="B569" s="9" t="s">
        <v>34</v>
      </c>
      <c r="C569" s="13" t="s">
        <v>35</v>
      </c>
      <c r="D569" s="13" t="s">
        <v>36</v>
      </c>
      <c r="E569" s="13" t="s">
        <v>37</v>
      </c>
      <c r="F569" s="920"/>
      <c r="G569" s="920"/>
      <c r="H569" s="924" t="s">
        <v>38</v>
      </c>
      <c r="I569" s="924"/>
      <c r="J569" s="921" t="s">
        <v>31</v>
      </c>
      <c r="K569" s="921" t="s">
        <v>31</v>
      </c>
      <c r="L569" s="925">
        <v>0</v>
      </c>
    </row>
    <row r="570" spans="1:12" s="1" customFormat="1" ht="34.5" customHeight="1" x14ac:dyDescent="0.15">
      <c r="A570" s="918"/>
      <c r="B570" s="14" t="s">
        <v>478</v>
      </c>
      <c r="C570" s="14" t="s">
        <v>482</v>
      </c>
      <c r="D570" s="15">
        <v>43718</v>
      </c>
      <c r="E570" s="14" t="s">
        <v>483</v>
      </c>
      <c r="F570" s="920"/>
      <c r="G570" s="920"/>
      <c r="H570" s="924"/>
      <c r="I570" s="924"/>
      <c r="J570" s="921"/>
      <c r="K570" s="921"/>
      <c r="L570" s="925"/>
    </row>
    <row r="571" spans="1:12" s="1" customFormat="1" ht="24" customHeight="1" x14ac:dyDescent="0.15">
      <c r="A571" s="918">
        <v>105</v>
      </c>
      <c r="B571" s="9" t="s">
        <v>22</v>
      </c>
      <c r="C571" s="13" t="s">
        <v>23</v>
      </c>
      <c r="D571" s="13" t="s">
        <v>24</v>
      </c>
      <c r="E571" s="13" t="s">
        <v>25</v>
      </c>
      <c r="F571" s="919" t="s">
        <v>17</v>
      </c>
      <c r="G571" s="919"/>
      <c r="H571" s="920"/>
      <c r="I571" s="920"/>
      <c r="J571" s="920"/>
      <c r="K571" s="920"/>
      <c r="L571" s="920"/>
    </row>
    <row r="572" spans="1:12" s="1" customFormat="1" ht="26.25" customHeight="1" x14ac:dyDescent="0.15">
      <c r="A572" s="918"/>
      <c r="B572" s="921" t="s">
        <v>476</v>
      </c>
      <c r="C572" s="922" t="s">
        <v>484</v>
      </c>
      <c r="D572" s="923">
        <v>43727</v>
      </c>
      <c r="E572" s="921" t="s">
        <v>485</v>
      </c>
      <c r="F572" s="921" t="s">
        <v>486</v>
      </c>
      <c r="G572" s="921"/>
      <c r="H572" s="924" t="s">
        <v>30</v>
      </c>
      <c r="I572" s="924"/>
      <c r="J572" s="14" t="s">
        <v>31</v>
      </c>
      <c r="K572" s="14" t="s">
        <v>32</v>
      </c>
      <c r="L572" s="16">
        <v>347.8</v>
      </c>
    </row>
    <row r="573" spans="1:12" s="1" customFormat="1" ht="302.25" customHeight="1" x14ac:dyDescent="0.15">
      <c r="A573" s="918"/>
      <c r="B573" s="921"/>
      <c r="C573" s="922"/>
      <c r="D573" s="923"/>
      <c r="E573" s="921"/>
      <c r="F573" s="921"/>
      <c r="G573" s="921"/>
      <c r="H573" s="924" t="s">
        <v>33</v>
      </c>
      <c r="I573" s="924"/>
      <c r="J573" s="14" t="s">
        <v>31</v>
      </c>
      <c r="K573" s="14" t="s">
        <v>31</v>
      </c>
      <c r="L573" s="16">
        <v>0</v>
      </c>
    </row>
    <row r="574" spans="1:12" s="1" customFormat="1" ht="24" customHeight="1" x14ac:dyDescent="0.15">
      <c r="A574" s="918"/>
      <c r="B574" s="9" t="s">
        <v>34</v>
      </c>
      <c r="C574" s="13" t="s">
        <v>35</v>
      </c>
      <c r="D574" s="13" t="s">
        <v>36</v>
      </c>
      <c r="E574" s="13" t="s">
        <v>37</v>
      </c>
      <c r="F574" s="920"/>
      <c r="G574" s="920"/>
      <c r="H574" s="924" t="s">
        <v>38</v>
      </c>
      <c r="I574" s="924"/>
      <c r="J574" s="921" t="s">
        <v>31</v>
      </c>
      <c r="K574" s="921" t="s">
        <v>31</v>
      </c>
      <c r="L574" s="925">
        <v>0</v>
      </c>
    </row>
    <row r="575" spans="1:12" s="1" customFormat="1" ht="34.5" customHeight="1" x14ac:dyDescent="0.15">
      <c r="A575" s="918"/>
      <c r="B575" s="14" t="s">
        <v>478</v>
      </c>
      <c r="C575" s="14" t="s">
        <v>486</v>
      </c>
      <c r="D575" s="15">
        <v>43729</v>
      </c>
      <c r="E575" s="14" t="s">
        <v>487</v>
      </c>
      <c r="F575" s="920"/>
      <c r="G575" s="920"/>
      <c r="H575" s="924"/>
      <c r="I575" s="924"/>
      <c r="J575" s="921"/>
      <c r="K575" s="921"/>
      <c r="L575" s="925"/>
    </row>
    <row r="576" spans="1:12" s="1" customFormat="1" ht="24" customHeight="1" x14ac:dyDescent="0.15">
      <c r="A576" s="918">
        <v>106</v>
      </c>
      <c r="B576" s="9" t="s">
        <v>22</v>
      </c>
      <c r="C576" s="13" t="s">
        <v>23</v>
      </c>
      <c r="D576" s="13" t="s">
        <v>24</v>
      </c>
      <c r="E576" s="13" t="s">
        <v>25</v>
      </c>
      <c r="F576" s="919" t="s">
        <v>17</v>
      </c>
      <c r="G576" s="919"/>
      <c r="H576" s="920"/>
      <c r="I576" s="920"/>
      <c r="J576" s="920"/>
      <c r="K576" s="920"/>
      <c r="L576" s="920"/>
    </row>
    <row r="577" spans="1:12" s="1" customFormat="1" ht="26.25" customHeight="1" x14ac:dyDescent="0.15">
      <c r="A577" s="918"/>
      <c r="B577" s="921" t="s">
        <v>488</v>
      </c>
      <c r="C577" s="922" t="s">
        <v>489</v>
      </c>
      <c r="D577" s="923">
        <v>43674</v>
      </c>
      <c r="E577" s="921" t="s">
        <v>490</v>
      </c>
      <c r="F577" s="921" t="s">
        <v>210</v>
      </c>
      <c r="G577" s="921"/>
      <c r="H577" s="924" t="s">
        <v>30</v>
      </c>
      <c r="I577" s="924"/>
      <c r="J577" s="14" t="s">
        <v>31</v>
      </c>
      <c r="K577" s="14" t="s">
        <v>31</v>
      </c>
      <c r="L577" s="16">
        <v>0</v>
      </c>
    </row>
    <row r="578" spans="1:12" s="1" customFormat="1" ht="218.25" customHeight="1" x14ac:dyDescent="0.15">
      <c r="A578" s="918"/>
      <c r="B578" s="921"/>
      <c r="C578" s="922"/>
      <c r="D578" s="923"/>
      <c r="E578" s="921"/>
      <c r="F578" s="921"/>
      <c r="G578" s="921"/>
      <c r="H578" s="924" t="s">
        <v>33</v>
      </c>
      <c r="I578" s="924"/>
      <c r="J578" s="14" t="s">
        <v>31</v>
      </c>
      <c r="K578" s="14" t="s">
        <v>31</v>
      </c>
      <c r="L578" s="16">
        <v>0</v>
      </c>
    </row>
    <row r="579" spans="1:12" s="1" customFormat="1" ht="24" customHeight="1" x14ac:dyDescent="0.15">
      <c r="A579" s="918"/>
      <c r="B579" s="9" t="s">
        <v>34</v>
      </c>
      <c r="C579" s="13" t="s">
        <v>35</v>
      </c>
      <c r="D579" s="13" t="s">
        <v>36</v>
      </c>
      <c r="E579" s="13" t="s">
        <v>37</v>
      </c>
      <c r="F579" s="920"/>
      <c r="G579" s="920"/>
      <c r="H579" s="924" t="s">
        <v>38</v>
      </c>
      <c r="I579" s="924"/>
      <c r="J579" s="921" t="s">
        <v>31</v>
      </c>
      <c r="K579" s="921" t="s">
        <v>32</v>
      </c>
      <c r="L579" s="925">
        <v>955</v>
      </c>
    </row>
    <row r="580" spans="1:12" s="1" customFormat="1" ht="24" customHeight="1" x14ac:dyDescent="0.15">
      <c r="A580" s="918"/>
      <c r="B580" s="14" t="s">
        <v>257</v>
      </c>
      <c r="C580" s="14" t="s">
        <v>210</v>
      </c>
      <c r="D580" s="15">
        <v>43679</v>
      </c>
      <c r="E580" s="14" t="s">
        <v>491</v>
      </c>
      <c r="F580" s="920"/>
      <c r="G580" s="920"/>
      <c r="H580" s="924"/>
      <c r="I580" s="924"/>
      <c r="J580" s="921"/>
      <c r="K580" s="921"/>
      <c r="L580" s="925"/>
    </row>
    <row r="581" spans="1:12" s="1" customFormat="1" ht="24" customHeight="1" x14ac:dyDescent="0.15">
      <c r="A581" s="918">
        <v>107</v>
      </c>
      <c r="B581" s="9" t="s">
        <v>22</v>
      </c>
      <c r="C581" s="13" t="s">
        <v>23</v>
      </c>
      <c r="D581" s="13" t="s">
        <v>24</v>
      </c>
      <c r="E581" s="13" t="s">
        <v>25</v>
      </c>
      <c r="F581" s="919" t="s">
        <v>17</v>
      </c>
      <c r="G581" s="919"/>
      <c r="H581" s="920"/>
      <c r="I581" s="920"/>
      <c r="J581" s="920"/>
      <c r="K581" s="920"/>
      <c r="L581" s="920"/>
    </row>
    <row r="582" spans="1:12" s="1" customFormat="1" ht="26.25" customHeight="1" x14ac:dyDescent="0.15">
      <c r="A582" s="918"/>
      <c r="B582" s="921" t="s">
        <v>492</v>
      </c>
      <c r="C582" s="922" t="s">
        <v>493</v>
      </c>
      <c r="D582" s="923">
        <v>43576</v>
      </c>
      <c r="E582" s="921" t="s">
        <v>494</v>
      </c>
      <c r="F582" s="921" t="s">
        <v>495</v>
      </c>
      <c r="G582" s="921"/>
      <c r="H582" s="924" t="s">
        <v>30</v>
      </c>
      <c r="I582" s="924"/>
      <c r="J582" s="14" t="s">
        <v>31</v>
      </c>
      <c r="K582" s="14" t="s">
        <v>32</v>
      </c>
      <c r="L582" s="16">
        <v>294.28000000000003</v>
      </c>
    </row>
    <row r="583" spans="1:12" s="1" customFormat="1" ht="302.25" customHeight="1" x14ac:dyDescent="0.15">
      <c r="A583" s="918"/>
      <c r="B583" s="921"/>
      <c r="C583" s="922"/>
      <c r="D583" s="923"/>
      <c r="E583" s="921"/>
      <c r="F583" s="921"/>
      <c r="G583" s="921"/>
      <c r="H583" s="924" t="s">
        <v>33</v>
      </c>
      <c r="I583" s="924"/>
      <c r="J583" s="14" t="s">
        <v>31</v>
      </c>
      <c r="K583" s="14" t="s">
        <v>32</v>
      </c>
      <c r="L583" s="16">
        <v>592.59</v>
      </c>
    </row>
    <row r="584" spans="1:12" s="1" customFormat="1" ht="24" customHeight="1" x14ac:dyDescent="0.15">
      <c r="A584" s="918"/>
      <c r="B584" s="9" t="s">
        <v>34</v>
      </c>
      <c r="C584" s="13" t="s">
        <v>35</v>
      </c>
      <c r="D584" s="13" t="s">
        <v>36</v>
      </c>
      <c r="E584" s="13" t="s">
        <v>37</v>
      </c>
      <c r="F584" s="920"/>
      <c r="G584" s="920"/>
      <c r="H584" s="924" t="s">
        <v>38</v>
      </c>
      <c r="I584" s="924"/>
      <c r="J584" s="921" t="s">
        <v>31</v>
      </c>
      <c r="K584" s="921" t="s">
        <v>31</v>
      </c>
      <c r="L584" s="925">
        <v>0</v>
      </c>
    </row>
    <row r="585" spans="1:12" s="1" customFormat="1" ht="34.5" customHeight="1" x14ac:dyDescent="0.15">
      <c r="A585" s="918"/>
      <c r="B585" s="14" t="s">
        <v>496</v>
      </c>
      <c r="C585" s="14" t="s">
        <v>495</v>
      </c>
      <c r="D585" s="15">
        <v>43578</v>
      </c>
      <c r="E585" s="14" t="s">
        <v>271</v>
      </c>
      <c r="F585" s="920"/>
      <c r="G585" s="920"/>
      <c r="H585" s="924"/>
      <c r="I585" s="924"/>
      <c r="J585" s="921"/>
      <c r="K585" s="921"/>
      <c r="L585" s="925"/>
    </row>
    <row r="586" spans="1:12" s="1" customFormat="1" ht="24" customHeight="1" x14ac:dyDescent="0.15">
      <c r="A586" s="918">
        <v>108</v>
      </c>
      <c r="B586" s="9" t="s">
        <v>22</v>
      </c>
      <c r="C586" s="13" t="s">
        <v>23</v>
      </c>
      <c r="D586" s="13" t="s">
        <v>24</v>
      </c>
      <c r="E586" s="13" t="s">
        <v>25</v>
      </c>
      <c r="F586" s="919" t="s">
        <v>17</v>
      </c>
      <c r="G586" s="919"/>
      <c r="H586" s="920"/>
      <c r="I586" s="920"/>
      <c r="J586" s="920"/>
      <c r="K586" s="920"/>
      <c r="L586" s="920"/>
    </row>
    <row r="587" spans="1:12" s="1" customFormat="1" ht="26.25" customHeight="1" x14ac:dyDescent="0.15">
      <c r="A587" s="918"/>
      <c r="B587" s="921" t="s">
        <v>497</v>
      </c>
      <c r="C587" s="922" t="s">
        <v>498</v>
      </c>
      <c r="D587" s="923">
        <v>43569</v>
      </c>
      <c r="E587" s="921" t="s">
        <v>499</v>
      </c>
      <c r="F587" s="921" t="s">
        <v>500</v>
      </c>
      <c r="G587" s="921"/>
      <c r="H587" s="924" t="s">
        <v>30</v>
      </c>
      <c r="I587" s="924"/>
      <c r="J587" s="14" t="s">
        <v>31</v>
      </c>
      <c r="K587" s="14" t="s">
        <v>32</v>
      </c>
      <c r="L587" s="16">
        <v>535.56000000000006</v>
      </c>
    </row>
    <row r="588" spans="1:12" s="1" customFormat="1" ht="409.2" customHeight="1" x14ac:dyDescent="0.15">
      <c r="A588" s="918"/>
      <c r="B588" s="921"/>
      <c r="C588" s="922"/>
      <c r="D588" s="923"/>
      <c r="E588" s="921"/>
      <c r="F588" s="921"/>
      <c r="G588" s="921"/>
      <c r="H588" s="924" t="s">
        <v>33</v>
      </c>
      <c r="I588" s="924"/>
      <c r="J588" s="921" t="s">
        <v>31</v>
      </c>
      <c r="K588" s="921" t="s">
        <v>32</v>
      </c>
      <c r="L588" s="925">
        <v>551.71</v>
      </c>
    </row>
    <row r="589" spans="1:12" s="1" customFormat="1" ht="155.85" customHeight="1" x14ac:dyDescent="0.15">
      <c r="A589" s="918"/>
      <c r="B589" s="921"/>
      <c r="C589" s="922"/>
      <c r="D589" s="923"/>
      <c r="E589" s="921"/>
      <c r="F589" s="921"/>
      <c r="G589" s="921"/>
      <c r="H589" s="924"/>
      <c r="I589" s="924"/>
      <c r="J589" s="921"/>
      <c r="K589" s="921"/>
      <c r="L589" s="925"/>
    </row>
    <row r="590" spans="1:12" s="1" customFormat="1" ht="24" customHeight="1" x14ac:dyDescent="0.15">
      <c r="A590" s="918"/>
      <c r="B590" s="9" t="s">
        <v>34</v>
      </c>
      <c r="C590" s="13" t="s">
        <v>35</v>
      </c>
      <c r="D590" s="13" t="s">
        <v>36</v>
      </c>
      <c r="E590" s="13" t="s">
        <v>37</v>
      </c>
      <c r="F590" s="920"/>
      <c r="G590" s="920"/>
      <c r="H590" s="924" t="s">
        <v>38</v>
      </c>
      <c r="I590" s="924"/>
      <c r="J590" s="921" t="s">
        <v>31</v>
      </c>
      <c r="K590" s="921" t="s">
        <v>31</v>
      </c>
      <c r="L590" s="925">
        <v>0</v>
      </c>
    </row>
    <row r="591" spans="1:12" s="1" customFormat="1" ht="24" customHeight="1" x14ac:dyDescent="0.15">
      <c r="A591" s="918"/>
      <c r="B591" s="14" t="s">
        <v>39</v>
      </c>
      <c r="C591" s="14" t="s">
        <v>500</v>
      </c>
      <c r="D591" s="15">
        <v>43571</v>
      </c>
      <c r="E591" s="14" t="s">
        <v>501</v>
      </c>
      <c r="F591" s="920"/>
      <c r="G591" s="920"/>
      <c r="H591" s="924"/>
      <c r="I591" s="924"/>
      <c r="J591" s="921"/>
      <c r="K591" s="921"/>
      <c r="L591" s="925"/>
    </row>
    <row r="592" spans="1:12" s="1" customFormat="1" ht="24" customHeight="1" x14ac:dyDescent="0.15">
      <c r="A592" s="918">
        <v>109</v>
      </c>
      <c r="B592" s="9" t="s">
        <v>22</v>
      </c>
      <c r="C592" s="13" t="s">
        <v>23</v>
      </c>
      <c r="D592" s="13" t="s">
        <v>24</v>
      </c>
      <c r="E592" s="13" t="s">
        <v>25</v>
      </c>
      <c r="F592" s="919" t="s">
        <v>17</v>
      </c>
      <c r="G592" s="919"/>
      <c r="H592" s="920"/>
      <c r="I592" s="920"/>
      <c r="J592" s="920"/>
      <c r="K592" s="920"/>
      <c r="L592" s="920"/>
    </row>
    <row r="593" spans="1:12" s="1" customFormat="1" ht="26.25" customHeight="1" x14ac:dyDescent="0.15">
      <c r="A593" s="918"/>
      <c r="B593" s="921" t="s">
        <v>497</v>
      </c>
      <c r="C593" s="922" t="s">
        <v>502</v>
      </c>
      <c r="D593" s="923">
        <v>43648</v>
      </c>
      <c r="E593" s="921" t="s">
        <v>397</v>
      </c>
      <c r="F593" s="921" t="s">
        <v>503</v>
      </c>
      <c r="G593" s="921"/>
      <c r="H593" s="924" t="s">
        <v>30</v>
      </c>
      <c r="I593" s="924"/>
      <c r="J593" s="14" t="s">
        <v>31</v>
      </c>
      <c r="K593" s="14" t="s">
        <v>32</v>
      </c>
      <c r="L593" s="16">
        <v>250.69</v>
      </c>
    </row>
    <row r="594" spans="1:12" s="1" customFormat="1" ht="396.75" customHeight="1" x14ac:dyDescent="0.15">
      <c r="A594" s="918"/>
      <c r="B594" s="921"/>
      <c r="C594" s="922"/>
      <c r="D594" s="923"/>
      <c r="E594" s="921"/>
      <c r="F594" s="921"/>
      <c r="G594" s="921"/>
      <c r="H594" s="924" t="s">
        <v>33</v>
      </c>
      <c r="I594" s="924"/>
      <c r="J594" s="14" t="s">
        <v>31</v>
      </c>
      <c r="K594" s="14" t="s">
        <v>32</v>
      </c>
      <c r="L594" s="16">
        <v>647.78</v>
      </c>
    </row>
    <row r="595" spans="1:12" s="1" customFormat="1" ht="24" customHeight="1" x14ac:dyDescent="0.15">
      <c r="A595" s="918"/>
      <c r="B595" s="9" t="s">
        <v>34</v>
      </c>
      <c r="C595" s="13" t="s">
        <v>35</v>
      </c>
      <c r="D595" s="13" t="s">
        <v>36</v>
      </c>
      <c r="E595" s="13" t="s">
        <v>37</v>
      </c>
      <c r="F595" s="920"/>
      <c r="G595" s="920"/>
      <c r="H595" s="924" t="s">
        <v>38</v>
      </c>
      <c r="I595" s="924"/>
      <c r="J595" s="921" t="s">
        <v>31</v>
      </c>
      <c r="K595" s="921" t="s">
        <v>31</v>
      </c>
      <c r="L595" s="925">
        <v>0</v>
      </c>
    </row>
    <row r="596" spans="1:12" s="1" customFormat="1" ht="24" customHeight="1" x14ac:dyDescent="0.15">
      <c r="A596" s="918"/>
      <c r="B596" s="14" t="s">
        <v>39</v>
      </c>
      <c r="C596" s="14" t="s">
        <v>503</v>
      </c>
      <c r="D596" s="15">
        <v>43649</v>
      </c>
      <c r="E596" s="14" t="s">
        <v>504</v>
      </c>
      <c r="F596" s="920"/>
      <c r="G596" s="920"/>
      <c r="H596" s="924"/>
      <c r="I596" s="924"/>
      <c r="J596" s="921"/>
      <c r="K596" s="921"/>
      <c r="L596" s="925"/>
    </row>
    <row r="597" spans="1:12" s="1" customFormat="1" ht="24" customHeight="1" x14ac:dyDescent="0.15">
      <c r="A597" s="918">
        <v>110</v>
      </c>
      <c r="B597" s="9" t="s">
        <v>22</v>
      </c>
      <c r="C597" s="13" t="s">
        <v>23</v>
      </c>
      <c r="D597" s="13" t="s">
        <v>24</v>
      </c>
      <c r="E597" s="13" t="s">
        <v>25</v>
      </c>
      <c r="F597" s="919" t="s">
        <v>17</v>
      </c>
      <c r="G597" s="919"/>
      <c r="H597" s="920"/>
      <c r="I597" s="920"/>
      <c r="J597" s="920"/>
      <c r="K597" s="920"/>
      <c r="L597" s="920"/>
    </row>
    <row r="598" spans="1:12" s="1" customFormat="1" ht="26.25" customHeight="1" x14ac:dyDescent="0.15">
      <c r="A598" s="918"/>
      <c r="B598" s="921" t="s">
        <v>505</v>
      </c>
      <c r="C598" s="922" t="s">
        <v>506</v>
      </c>
      <c r="D598" s="923">
        <v>43639</v>
      </c>
      <c r="E598" s="921" t="s">
        <v>507</v>
      </c>
      <c r="F598" s="921" t="s">
        <v>508</v>
      </c>
      <c r="G598" s="921"/>
      <c r="H598" s="924" t="s">
        <v>30</v>
      </c>
      <c r="I598" s="924"/>
      <c r="J598" s="14" t="s">
        <v>31</v>
      </c>
      <c r="K598" s="14" t="s">
        <v>32</v>
      </c>
      <c r="L598" s="16">
        <v>450.8</v>
      </c>
    </row>
    <row r="599" spans="1:12" s="1" customFormat="1" ht="409.2" customHeight="1" x14ac:dyDescent="0.15">
      <c r="A599" s="918"/>
      <c r="B599" s="921"/>
      <c r="C599" s="922"/>
      <c r="D599" s="923"/>
      <c r="E599" s="921"/>
      <c r="F599" s="921"/>
      <c r="G599" s="921"/>
      <c r="H599" s="924" t="s">
        <v>33</v>
      </c>
      <c r="I599" s="924"/>
      <c r="J599" s="921" t="s">
        <v>31</v>
      </c>
      <c r="K599" s="921" t="s">
        <v>31</v>
      </c>
      <c r="L599" s="925">
        <v>0</v>
      </c>
    </row>
    <row r="600" spans="1:12" s="1" customFormat="1" ht="19.350000000000001" customHeight="1" x14ac:dyDescent="0.15">
      <c r="A600" s="918"/>
      <c r="B600" s="921"/>
      <c r="C600" s="922"/>
      <c r="D600" s="923"/>
      <c r="E600" s="921"/>
      <c r="F600" s="921"/>
      <c r="G600" s="921"/>
      <c r="H600" s="924"/>
      <c r="I600" s="924"/>
      <c r="J600" s="921"/>
      <c r="K600" s="921"/>
      <c r="L600" s="925"/>
    </row>
    <row r="601" spans="1:12" s="1" customFormat="1" ht="24" customHeight="1" x14ac:dyDescent="0.15">
      <c r="A601" s="918"/>
      <c r="B601" s="9" t="s">
        <v>34</v>
      </c>
      <c r="C601" s="13" t="s">
        <v>35</v>
      </c>
      <c r="D601" s="13" t="s">
        <v>36</v>
      </c>
      <c r="E601" s="13" t="s">
        <v>37</v>
      </c>
      <c r="F601" s="920"/>
      <c r="G601" s="920"/>
      <c r="H601" s="924" t="s">
        <v>38</v>
      </c>
      <c r="I601" s="924"/>
      <c r="J601" s="921" t="s">
        <v>31</v>
      </c>
      <c r="K601" s="921" t="s">
        <v>32</v>
      </c>
      <c r="L601" s="925">
        <v>700</v>
      </c>
    </row>
    <row r="602" spans="1:12" s="1" customFormat="1" ht="24" customHeight="1" x14ac:dyDescent="0.15">
      <c r="A602" s="918"/>
      <c r="B602" s="14" t="s">
        <v>39</v>
      </c>
      <c r="C602" s="14" t="s">
        <v>508</v>
      </c>
      <c r="D602" s="15">
        <v>43642</v>
      </c>
      <c r="E602" s="14" t="s">
        <v>509</v>
      </c>
      <c r="F602" s="920"/>
      <c r="G602" s="920"/>
      <c r="H602" s="924"/>
      <c r="I602" s="924"/>
      <c r="J602" s="921"/>
      <c r="K602" s="921"/>
      <c r="L602" s="925"/>
    </row>
    <row r="603" spans="1:12" s="1" customFormat="1" ht="24" customHeight="1" x14ac:dyDescent="0.15">
      <c r="A603" s="918">
        <v>111</v>
      </c>
      <c r="B603" s="9" t="s">
        <v>22</v>
      </c>
      <c r="C603" s="13" t="s">
        <v>23</v>
      </c>
      <c r="D603" s="13" t="s">
        <v>24</v>
      </c>
      <c r="E603" s="13" t="s">
        <v>25</v>
      </c>
      <c r="F603" s="919" t="s">
        <v>17</v>
      </c>
      <c r="G603" s="919"/>
      <c r="H603" s="920"/>
      <c r="I603" s="920"/>
      <c r="J603" s="920"/>
      <c r="K603" s="920"/>
      <c r="L603" s="920"/>
    </row>
    <row r="604" spans="1:12" s="1" customFormat="1" ht="26.25" customHeight="1" x14ac:dyDescent="0.15">
      <c r="A604" s="918"/>
      <c r="B604" s="921" t="s">
        <v>510</v>
      </c>
      <c r="C604" s="922" t="s">
        <v>511</v>
      </c>
      <c r="D604" s="923">
        <v>43578</v>
      </c>
      <c r="E604" s="921" t="s">
        <v>512</v>
      </c>
      <c r="F604" s="921" t="s">
        <v>513</v>
      </c>
      <c r="G604" s="921"/>
      <c r="H604" s="924" t="s">
        <v>30</v>
      </c>
      <c r="I604" s="924"/>
      <c r="J604" s="14" t="s">
        <v>31</v>
      </c>
      <c r="K604" s="14" t="s">
        <v>32</v>
      </c>
      <c r="L604" s="16">
        <v>960</v>
      </c>
    </row>
    <row r="605" spans="1:12" s="1" customFormat="1" ht="409.2" customHeight="1" x14ac:dyDescent="0.15">
      <c r="A605" s="918"/>
      <c r="B605" s="921"/>
      <c r="C605" s="922"/>
      <c r="D605" s="923"/>
      <c r="E605" s="921"/>
      <c r="F605" s="921"/>
      <c r="G605" s="921"/>
      <c r="H605" s="924" t="s">
        <v>33</v>
      </c>
      <c r="I605" s="924"/>
      <c r="J605" s="921" t="s">
        <v>31</v>
      </c>
      <c r="K605" s="921" t="s">
        <v>32</v>
      </c>
      <c r="L605" s="925">
        <v>2442.8200000000002</v>
      </c>
    </row>
    <row r="606" spans="1:12" s="1" customFormat="1" ht="92.85" customHeight="1" x14ac:dyDescent="0.15">
      <c r="A606" s="918"/>
      <c r="B606" s="921"/>
      <c r="C606" s="922"/>
      <c r="D606" s="923"/>
      <c r="E606" s="921"/>
      <c r="F606" s="921"/>
      <c r="G606" s="921"/>
      <c r="H606" s="924"/>
      <c r="I606" s="924"/>
      <c r="J606" s="921"/>
      <c r="K606" s="921"/>
      <c r="L606" s="925"/>
    </row>
    <row r="607" spans="1:12" s="1" customFormat="1" ht="24" customHeight="1" x14ac:dyDescent="0.15">
      <c r="A607" s="918"/>
      <c r="B607" s="9" t="s">
        <v>34</v>
      </c>
      <c r="C607" s="13" t="s">
        <v>35</v>
      </c>
      <c r="D607" s="13" t="s">
        <v>36</v>
      </c>
      <c r="E607" s="13" t="s">
        <v>37</v>
      </c>
      <c r="F607" s="920"/>
      <c r="G607" s="920"/>
      <c r="H607" s="924" t="s">
        <v>38</v>
      </c>
      <c r="I607" s="924"/>
      <c r="J607" s="921" t="s">
        <v>31</v>
      </c>
      <c r="K607" s="921" t="s">
        <v>32</v>
      </c>
      <c r="L607" s="925">
        <v>50</v>
      </c>
    </row>
    <row r="608" spans="1:12" s="1" customFormat="1" ht="24" customHeight="1" x14ac:dyDescent="0.15">
      <c r="A608" s="918"/>
      <c r="B608" s="14" t="s">
        <v>295</v>
      </c>
      <c r="C608" s="14" t="s">
        <v>513</v>
      </c>
      <c r="D608" s="15">
        <v>43582</v>
      </c>
      <c r="E608" s="14" t="s">
        <v>514</v>
      </c>
      <c r="F608" s="920"/>
      <c r="G608" s="920"/>
      <c r="H608" s="924"/>
      <c r="I608" s="924"/>
      <c r="J608" s="921"/>
      <c r="K608" s="921"/>
      <c r="L608" s="925"/>
    </row>
    <row r="609" spans="1:12" s="1" customFormat="1" ht="24" customHeight="1" x14ac:dyDescent="0.15">
      <c r="A609" s="918">
        <v>112</v>
      </c>
      <c r="B609" s="9" t="s">
        <v>22</v>
      </c>
      <c r="C609" s="13" t="s">
        <v>23</v>
      </c>
      <c r="D609" s="13" t="s">
        <v>24</v>
      </c>
      <c r="E609" s="13" t="s">
        <v>25</v>
      </c>
      <c r="F609" s="919" t="s">
        <v>17</v>
      </c>
      <c r="G609" s="919"/>
      <c r="H609" s="920"/>
      <c r="I609" s="920"/>
      <c r="J609" s="920"/>
      <c r="K609" s="920"/>
      <c r="L609" s="920"/>
    </row>
    <row r="610" spans="1:12" s="1" customFormat="1" ht="26.25" customHeight="1" x14ac:dyDescent="0.15">
      <c r="A610" s="918"/>
      <c r="B610" s="921" t="s">
        <v>510</v>
      </c>
      <c r="C610" s="922" t="s">
        <v>515</v>
      </c>
      <c r="D610" s="923">
        <v>43592</v>
      </c>
      <c r="E610" s="921" t="s">
        <v>187</v>
      </c>
      <c r="F610" s="921" t="s">
        <v>516</v>
      </c>
      <c r="G610" s="921"/>
      <c r="H610" s="924" t="s">
        <v>30</v>
      </c>
      <c r="I610" s="924"/>
      <c r="J610" s="14" t="s">
        <v>31</v>
      </c>
      <c r="K610" s="14" t="s">
        <v>32</v>
      </c>
      <c r="L610" s="16">
        <v>476.26</v>
      </c>
    </row>
    <row r="611" spans="1:12" s="1" customFormat="1" ht="409.2" customHeight="1" x14ac:dyDescent="0.15">
      <c r="A611" s="918"/>
      <c r="B611" s="921"/>
      <c r="C611" s="922"/>
      <c r="D611" s="923"/>
      <c r="E611" s="921"/>
      <c r="F611" s="921"/>
      <c r="G611" s="921"/>
      <c r="H611" s="924" t="s">
        <v>33</v>
      </c>
      <c r="I611" s="924"/>
      <c r="J611" s="921" t="s">
        <v>31</v>
      </c>
      <c r="K611" s="921" t="s">
        <v>32</v>
      </c>
      <c r="L611" s="925">
        <v>521.36</v>
      </c>
    </row>
    <row r="612" spans="1:12" s="1" customFormat="1" ht="409.2" customHeight="1" x14ac:dyDescent="0.15">
      <c r="A612" s="918"/>
      <c r="B612" s="921"/>
      <c r="C612" s="922"/>
      <c r="D612" s="923"/>
      <c r="E612" s="921"/>
      <c r="F612" s="921"/>
      <c r="G612" s="921"/>
      <c r="H612" s="924"/>
      <c r="I612" s="924"/>
      <c r="J612" s="921"/>
      <c r="K612" s="921"/>
      <c r="L612" s="925"/>
    </row>
    <row r="613" spans="1:12" s="1" customFormat="1" ht="219.45" customHeight="1" x14ac:dyDescent="0.15">
      <c r="A613" s="918"/>
      <c r="B613" s="921"/>
      <c r="C613" s="922"/>
      <c r="D613" s="923"/>
      <c r="E613" s="921"/>
      <c r="F613" s="921"/>
      <c r="G613" s="921"/>
      <c r="H613" s="924"/>
      <c r="I613" s="924"/>
      <c r="J613" s="921"/>
      <c r="K613" s="921"/>
      <c r="L613" s="925"/>
    </row>
    <row r="614" spans="1:12" s="1" customFormat="1" ht="24" customHeight="1" x14ac:dyDescent="0.15">
      <c r="A614" s="918"/>
      <c r="B614" s="9" t="s">
        <v>34</v>
      </c>
      <c r="C614" s="13" t="s">
        <v>35</v>
      </c>
      <c r="D614" s="13" t="s">
        <v>36</v>
      </c>
      <c r="E614" s="13" t="s">
        <v>37</v>
      </c>
      <c r="F614" s="920"/>
      <c r="G614" s="920"/>
      <c r="H614" s="924" t="s">
        <v>38</v>
      </c>
      <c r="I614" s="924"/>
      <c r="J614" s="921" t="s">
        <v>31</v>
      </c>
      <c r="K614" s="921" t="s">
        <v>32</v>
      </c>
      <c r="L614" s="925">
        <v>300</v>
      </c>
    </row>
    <row r="615" spans="1:12" s="1" customFormat="1" ht="24" customHeight="1" x14ac:dyDescent="0.15">
      <c r="A615" s="918"/>
      <c r="B615" s="14" t="s">
        <v>295</v>
      </c>
      <c r="C615" s="14" t="s">
        <v>516</v>
      </c>
      <c r="D615" s="15">
        <v>43595</v>
      </c>
      <c r="E615" s="14" t="s">
        <v>517</v>
      </c>
      <c r="F615" s="920"/>
      <c r="G615" s="920"/>
      <c r="H615" s="924"/>
      <c r="I615" s="924"/>
      <c r="J615" s="921"/>
      <c r="K615" s="921"/>
      <c r="L615" s="925"/>
    </row>
    <row r="616" spans="1:12" s="1" customFormat="1" ht="24" customHeight="1" x14ac:dyDescent="0.15">
      <c r="A616" s="918">
        <v>113</v>
      </c>
      <c r="B616" s="9" t="s">
        <v>22</v>
      </c>
      <c r="C616" s="13" t="s">
        <v>23</v>
      </c>
      <c r="D616" s="13" t="s">
        <v>24</v>
      </c>
      <c r="E616" s="13" t="s">
        <v>25</v>
      </c>
      <c r="F616" s="919" t="s">
        <v>17</v>
      </c>
      <c r="G616" s="919"/>
      <c r="H616" s="920"/>
      <c r="I616" s="920"/>
      <c r="J616" s="920"/>
      <c r="K616" s="920"/>
      <c r="L616" s="920"/>
    </row>
    <row r="617" spans="1:12" s="1" customFormat="1" ht="26.25" customHeight="1" x14ac:dyDescent="0.15">
      <c r="A617" s="918"/>
      <c r="B617" s="921" t="s">
        <v>510</v>
      </c>
      <c r="C617" s="922" t="s">
        <v>515</v>
      </c>
      <c r="D617" s="923">
        <v>43592</v>
      </c>
      <c r="E617" s="921" t="s">
        <v>187</v>
      </c>
      <c r="F617" s="921" t="s">
        <v>518</v>
      </c>
      <c r="G617" s="921"/>
      <c r="H617" s="924" t="s">
        <v>30</v>
      </c>
      <c r="I617" s="924"/>
      <c r="J617" s="14" t="s">
        <v>31</v>
      </c>
      <c r="K617" s="14" t="s">
        <v>32</v>
      </c>
      <c r="L617" s="16">
        <v>600</v>
      </c>
    </row>
    <row r="618" spans="1:12" s="1" customFormat="1" ht="409.2" customHeight="1" x14ac:dyDescent="0.15">
      <c r="A618" s="918"/>
      <c r="B618" s="921"/>
      <c r="C618" s="922"/>
      <c r="D618" s="923"/>
      <c r="E618" s="921"/>
      <c r="F618" s="921"/>
      <c r="G618" s="921"/>
      <c r="H618" s="924" t="s">
        <v>33</v>
      </c>
      <c r="I618" s="924"/>
      <c r="J618" s="921" t="s">
        <v>31</v>
      </c>
      <c r="K618" s="921" t="s">
        <v>32</v>
      </c>
      <c r="L618" s="925">
        <v>567.6</v>
      </c>
    </row>
    <row r="619" spans="1:12" s="1" customFormat="1" ht="409.2" customHeight="1" x14ac:dyDescent="0.15">
      <c r="A619" s="918"/>
      <c r="B619" s="921"/>
      <c r="C619" s="922"/>
      <c r="D619" s="923"/>
      <c r="E619" s="921"/>
      <c r="F619" s="921"/>
      <c r="G619" s="921"/>
      <c r="H619" s="924"/>
      <c r="I619" s="924"/>
      <c r="J619" s="921"/>
      <c r="K619" s="921"/>
      <c r="L619" s="925"/>
    </row>
    <row r="620" spans="1:12" s="1" customFormat="1" ht="219.45" customHeight="1" x14ac:dyDescent="0.15">
      <c r="A620" s="918"/>
      <c r="B620" s="921"/>
      <c r="C620" s="922"/>
      <c r="D620" s="923"/>
      <c r="E620" s="921"/>
      <c r="F620" s="921"/>
      <c r="G620" s="921"/>
      <c r="H620" s="924"/>
      <c r="I620" s="924"/>
      <c r="J620" s="921"/>
      <c r="K620" s="921"/>
      <c r="L620" s="925"/>
    </row>
    <row r="621" spans="1:12" s="1" customFormat="1" ht="24" customHeight="1" x14ac:dyDescent="0.15">
      <c r="A621" s="918"/>
      <c r="B621" s="9" t="s">
        <v>34</v>
      </c>
      <c r="C621" s="13" t="s">
        <v>35</v>
      </c>
      <c r="D621" s="13" t="s">
        <v>36</v>
      </c>
      <c r="E621" s="13" t="s">
        <v>37</v>
      </c>
      <c r="F621" s="920"/>
      <c r="G621" s="920"/>
      <c r="H621" s="924" t="s">
        <v>38</v>
      </c>
      <c r="I621" s="924"/>
      <c r="J621" s="921" t="s">
        <v>31</v>
      </c>
      <c r="K621" s="921" t="s">
        <v>32</v>
      </c>
      <c r="L621" s="925">
        <v>599</v>
      </c>
    </row>
    <row r="622" spans="1:12" s="1" customFormat="1" ht="24" customHeight="1" x14ac:dyDescent="0.15">
      <c r="A622" s="918"/>
      <c r="B622" s="14" t="s">
        <v>295</v>
      </c>
      <c r="C622" s="14" t="s">
        <v>518</v>
      </c>
      <c r="D622" s="15">
        <v>43595</v>
      </c>
      <c r="E622" s="14" t="s">
        <v>517</v>
      </c>
      <c r="F622" s="920"/>
      <c r="G622" s="920"/>
      <c r="H622" s="924"/>
      <c r="I622" s="924"/>
      <c r="J622" s="921"/>
      <c r="K622" s="921"/>
      <c r="L622" s="925"/>
    </row>
    <row r="623" spans="1:12" s="1" customFormat="1" ht="24" customHeight="1" x14ac:dyDescent="0.15">
      <c r="A623" s="918">
        <v>114</v>
      </c>
      <c r="B623" s="9" t="s">
        <v>22</v>
      </c>
      <c r="C623" s="13" t="s">
        <v>23</v>
      </c>
      <c r="D623" s="13" t="s">
        <v>24</v>
      </c>
      <c r="E623" s="13" t="s">
        <v>25</v>
      </c>
      <c r="F623" s="919" t="s">
        <v>17</v>
      </c>
      <c r="G623" s="919"/>
      <c r="H623" s="920"/>
      <c r="I623" s="920"/>
      <c r="J623" s="920"/>
      <c r="K623" s="920"/>
      <c r="L623" s="920"/>
    </row>
    <row r="624" spans="1:12" s="1" customFormat="1" ht="26.25" customHeight="1" x14ac:dyDescent="0.15">
      <c r="A624" s="918"/>
      <c r="B624" s="921" t="s">
        <v>510</v>
      </c>
      <c r="C624" s="922" t="s">
        <v>519</v>
      </c>
      <c r="D624" s="923">
        <v>43623</v>
      </c>
      <c r="E624" s="921" t="s">
        <v>520</v>
      </c>
      <c r="F624" s="921" t="s">
        <v>521</v>
      </c>
      <c r="G624" s="921"/>
      <c r="H624" s="924" t="s">
        <v>30</v>
      </c>
      <c r="I624" s="924"/>
      <c r="J624" s="14" t="s">
        <v>32</v>
      </c>
      <c r="K624" s="14" t="s">
        <v>32</v>
      </c>
      <c r="L624" s="16">
        <v>495.24</v>
      </c>
    </row>
    <row r="625" spans="1:12" s="1" customFormat="1" ht="409.2" customHeight="1" x14ac:dyDescent="0.15">
      <c r="A625" s="918"/>
      <c r="B625" s="921"/>
      <c r="C625" s="922"/>
      <c r="D625" s="923"/>
      <c r="E625" s="921"/>
      <c r="F625" s="921"/>
      <c r="G625" s="921"/>
      <c r="H625" s="924" t="s">
        <v>33</v>
      </c>
      <c r="I625" s="924"/>
      <c r="J625" s="921" t="s">
        <v>32</v>
      </c>
      <c r="K625" s="921" t="s">
        <v>31</v>
      </c>
      <c r="L625" s="925">
        <v>518.54999999999995</v>
      </c>
    </row>
    <row r="626" spans="1:12" s="1" customFormat="1" ht="113.85" customHeight="1" x14ac:dyDescent="0.15">
      <c r="A626" s="918"/>
      <c r="B626" s="921"/>
      <c r="C626" s="922"/>
      <c r="D626" s="923"/>
      <c r="E626" s="921"/>
      <c r="F626" s="921"/>
      <c r="G626" s="921"/>
      <c r="H626" s="924"/>
      <c r="I626" s="924"/>
      <c r="J626" s="921"/>
      <c r="K626" s="921"/>
      <c r="L626" s="925"/>
    </row>
    <row r="627" spans="1:12" s="1" customFormat="1" ht="24" customHeight="1" x14ac:dyDescent="0.15">
      <c r="A627" s="918"/>
      <c r="B627" s="9" t="s">
        <v>34</v>
      </c>
      <c r="C627" s="13" t="s">
        <v>35</v>
      </c>
      <c r="D627" s="13" t="s">
        <v>36</v>
      </c>
      <c r="E627" s="13" t="s">
        <v>37</v>
      </c>
      <c r="F627" s="920"/>
      <c r="G627" s="920"/>
      <c r="H627" s="924" t="s">
        <v>38</v>
      </c>
      <c r="I627" s="924"/>
      <c r="J627" s="921" t="s">
        <v>32</v>
      </c>
      <c r="K627" s="921" t="s">
        <v>31</v>
      </c>
      <c r="L627" s="925">
        <v>400</v>
      </c>
    </row>
    <row r="628" spans="1:12" s="1" customFormat="1" ht="24" customHeight="1" x14ac:dyDescent="0.15">
      <c r="A628" s="918"/>
      <c r="B628" s="14" t="s">
        <v>295</v>
      </c>
      <c r="C628" s="14" t="s">
        <v>521</v>
      </c>
      <c r="D628" s="15">
        <v>43625</v>
      </c>
      <c r="E628" s="14" t="s">
        <v>522</v>
      </c>
      <c r="F628" s="920"/>
      <c r="G628" s="920"/>
      <c r="H628" s="924"/>
      <c r="I628" s="924"/>
      <c r="J628" s="921"/>
      <c r="K628" s="921"/>
      <c r="L628" s="925"/>
    </row>
    <row r="629" spans="1:12" s="1" customFormat="1" ht="24" customHeight="1" x14ac:dyDescent="0.15">
      <c r="A629" s="918">
        <v>115</v>
      </c>
      <c r="B629" s="9" t="s">
        <v>22</v>
      </c>
      <c r="C629" s="13" t="s">
        <v>23</v>
      </c>
      <c r="D629" s="13" t="s">
        <v>24</v>
      </c>
      <c r="E629" s="13" t="s">
        <v>25</v>
      </c>
      <c r="F629" s="919" t="s">
        <v>17</v>
      </c>
      <c r="G629" s="919"/>
      <c r="H629" s="920"/>
      <c r="I629" s="920"/>
      <c r="J629" s="920"/>
      <c r="K629" s="920"/>
      <c r="L629" s="920"/>
    </row>
    <row r="630" spans="1:12" s="1" customFormat="1" ht="26.25" customHeight="1" x14ac:dyDescent="0.15">
      <c r="A630" s="918"/>
      <c r="B630" s="921" t="s">
        <v>510</v>
      </c>
      <c r="C630" s="922" t="s">
        <v>523</v>
      </c>
      <c r="D630" s="923">
        <v>43633</v>
      </c>
      <c r="E630" s="921" t="s">
        <v>397</v>
      </c>
      <c r="F630" s="921" t="s">
        <v>524</v>
      </c>
      <c r="G630" s="921"/>
      <c r="H630" s="924" t="s">
        <v>30</v>
      </c>
      <c r="I630" s="924"/>
      <c r="J630" s="14" t="s">
        <v>31</v>
      </c>
      <c r="K630" s="14" t="s">
        <v>32</v>
      </c>
      <c r="L630" s="16">
        <v>538</v>
      </c>
    </row>
    <row r="631" spans="1:12" s="1" customFormat="1" ht="409.2" customHeight="1" x14ac:dyDescent="0.15">
      <c r="A631" s="918"/>
      <c r="B631" s="921"/>
      <c r="C631" s="922"/>
      <c r="D631" s="923"/>
      <c r="E631" s="921"/>
      <c r="F631" s="921"/>
      <c r="G631" s="921"/>
      <c r="H631" s="924" t="s">
        <v>33</v>
      </c>
      <c r="I631" s="924"/>
      <c r="J631" s="921" t="s">
        <v>31</v>
      </c>
      <c r="K631" s="921" t="s">
        <v>32</v>
      </c>
      <c r="L631" s="925">
        <v>678.22</v>
      </c>
    </row>
    <row r="632" spans="1:12" s="1" customFormat="1" ht="281.85000000000002" customHeight="1" x14ac:dyDescent="0.15">
      <c r="A632" s="918"/>
      <c r="B632" s="921"/>
      <c r="C632" s="922"/>
      <c r="D632" s="923"/>
      <c r="E632" s="921"/>
      <c r="F632" s="921"/>
      <c r="G632" s="921"/>
      <c r="H632" s="924"/>
      <c r="I632" s="924"/>
      <c r="J632" s="921"/>
      <c r="K632" s="921"/>
      <c r="L632" s="925"/>
    </row>
    <row r="633" spans="1:12" s="1" customFormat="1" ht="24" customHeight="1" x14ac:dyDescent="0.15">
      <c r="A633" s="918"/>
      <c r="B633" s="9" t="s">
        <v>34</v>
      </c>
      <c r="C633" s="13" t="s">
        <v>35</v>
      </c>
      <c r="D633" s="13" t="s">
        <v>36</v>
      </c>
      <c r="E633" s="13" t="s">
        <v>37</v>
      </c>
      <c r="F633" s="920"/>
      <c r="G633" s="920"/>
      <c r="H633" s="924" t="s">
        <v>38</v>
      </c>
      <c r="I633" s="924"/>
      <c r="J633" s="921" t="s">
        <v>31</v>
      </c>
      <c r="K633" s="921" t="s">
        <v>32</v>
      </c>
      <c r="L633" s="925">
        <v>433</v>
      </c>
    </row>
    <row r="634" spans="1:12" s="1" customFormat="1" ht="24" customHeight="1" x14ac:dyDescent="0.15">
      <c r="A634" s="918"/>
      <c r="B634" s="14" t="s">
        <v>295</v>
      </c>
      <c r="C634" s="14" t="s">
        <v>524</v>
      </c>
      <c r="D634" s="15">
        <v>43635</v>
      </c>
      <c r="E634" s="14" t="s">
        <v>525</v>
      </c>
      <c r="F634" s="920"/>
      <c r="G634" s="920"/>
      <c r="H634" s="924"/>
      <c r="I634" s="924"/>
      <c r="J634" s="921"/>
      <c r="K634" s="921"/>
      <c r="L634" s="925"/>
    </row>
    <row r="635" spans="1:12" s="1" customFormat="1" ht="24" customHeight="1" x14ac:dyDescent="0.15">
      <c r="A635" s="918">
        <v>116</v>
      </c>
      <c r="B635" s="9" t="s">
        <v>22</v>
      </c>
      <c r="C635" s="13" t="s">
        <v>23</v>
      </c>
      <c r="D635" s="13" t="s">
        <v>24</v>
      </c>
      <c r="E635" s="13" t="s">
        <v>25</v>
      </c>
      <c r="F635" s="919" t="s">
        <v>17</v>
      </c>
      <c r="G635" s="919"/>
      <c r="H635" s="920"/>
      <c r="I635" s="920"/>
      <c r="J635" s="920"/>
      <c r="K635" s="920"/>
      <c r="L635" s="920"/>
    </row>
    <row r="636" spans="1:12" s="1" customFormat="1" ht="26.25" customHeight="1" x14ac:dyDescent="0.15">
      <c r="A636" s="918"/>
      <c r="B636" s="921" t="s">
        <v>510</v>
      </c>
      <c r="C636" s="922" t="s">
        <v>526</v>
      </c>
      <c r="D636" s="923">
        <v>43658</v>
      </c>
      <c r="E636" s="921" t="s">
        <v>326</v>
      </c>
      <c r="F636" s="921" t="s">
        <v>527</v>
      </c>
      <c r="G636" s="921"/>
      <c r="H636" s="924" t="s">
        <v>30</v>
      </c>
      <c r="I636" s="924"/>
      <c r="J636" s="14" t="s">
        <v>31</v>
      </c>
      <c r="K636" s="14" t="s">
        <v>32</v>
      </c>
      <c r="L636" s="16">
        <v>2154.3200000000002</v>
      </c>
    </row>
    <row r="637" spans="1:12" s="1" customFormat="1" ht="409.2" customHeight="1" x14ac:dyDescent="0.15">
      <c r="A637" s="918"/>
      <c r="B637" s="921"/>
      <c r="C637" s="922"/>
      <c r="D637" s="923"/>
      <c r="E637" s="921"/>
      <c r="F637" s="921"/>
      <c r="G637" s="921"/>
      <c r="H637" s="924" t="s">
        <v>33</v>
      </c>
      <c r="I637" s="924"/>
      <c r="J637" s="921" t="s">
        <v>31</v>
      </c>
      <c r="K637" s="921" t="s">
        <v>32</v>
      </c>
      <c r="L637" s="925">
        <v>1236.2</v>
      </c>
    </row>
    <row r="638" spans="1:12" s="1" customFormat="1" ht="397.35" customHeight="1" x14ac:dyDescent="0.15">
      <c r="A638" s="918"/>
      <c r="B638" s="921"/>
      <c r="C638" s="922"/>
      <c r="D638" s="923"/>
      <c r="E638" s="921"/>
      <c r="F638" s="921"/>
      <c r="G638" s="921"/>
      <c r="H638" s="924"/>
      <c r="I638" s="924"/>
      <c r="J638" s="921"/>
      <c r="K638" s="921"/>
      <c r="L638" s="925"/>
    </row>
    <row r="639" spans="1:12" s="1" customFormat="1" ht="24" customHeight="1" x14ac:dyDescent="0.15">
      <c r="A639" s="918"/>
      <c r="B639" s="9" t="s">
        <v>34</v>
      </c>
      <c r="C639" s="13" t="s">
        <v>35</v>
      </c>
      <c r="D639" s="13" t="s">
        <v>36</v>
      </c>
      <c r="E639" s="13" t="s">
        <v>37</v>
      </c>
      <c r="F639" s="920"/>
      <c r="G639" s="920"/>
      <c r="H639" s="924" t="s">
        <v>38</v>
      </c>
      <c r="I639" s="924"/>
      <c r="J639" s="921" t="s">
        <v>31</v>
      </c>
      <c r="K639" s="921" t="s">
        <v>32</v>
      </c>
      <c r="L639" s="925">
        <v>86.68</v>
      </c>
    </row>
    <row r="640" spans="1:12" s="1" customFormat="1" ht="24" customHeight="1" x14ac:dyDescent="0.15">
      <c r="A640" s="918"/>
      <c r="B640" s="14" t="s">
        <v>295</v>
      </c>
      <c r="C640" s="14" t="s">
        <v>527</v>
      </c>
      <c r="D640" s="15">
        <v>43662</v>
      </c>
      <c r="E640" s="14" t="s">
        <v>528</v>
      </c>
      <c r="F640" s="920"/>
      <c r="G640" s="920"/>
      <c r="H640" s="924"/>
      <c r="I640" s="924"/>
      <c r="J640" s="921"/>
      <c r="K640" s="921"/>
      <c r="L640" s="925"/>
    </row>
    <row r="641" spans="1:12" s="1" customFormat="1" ht="24" customHeight="1" x14ac:dyDescent="0.15">
      <c r="A641" s="918">
        <v>117</v>
      </c>
      <c r="B641" s="9" t="s">
        <v>22</v>
      </c>
      <c r="C641" s="13" t="s">
        <v>23</v>
      </c>
      <c r="D641" s="13" t="s">
        <v>24</v>
      </c>
      <c r="E641" s="13" t="s">
        <v>25</v>
      </c>
      <c r="F641" s="919" t="s">
        <v>17</v>
      </c>
      <c r="G641" s="919"/>
      <c r="H641" s="920"/>
      <c r="I641" s="920"/>
      <c r="J641" s="920"/>
      <c r="K641" s="920"/>
      <c r="L641" s="920"/>
    </row>
    <row r="642" spans="1:12" s="1" customFormat="1" ht="26.25" customHeight="1" x14ac:dyDescent="0.15">
      <c r="A642" s="918"/>
      <c r="B642" s="921" t="s">
        <v>510</v>
      </c>
      <c r="C642" s="922" t="s">
        <v>529</v>
      </c>
      <c r="D642" s="923">
        <v>43702</v>
      </c>
      <c r="E642" s="921" t="s">
        <v>187</v>
      </c>
      <c r="F642" s="921" t="s">
        <v>530</v>
      </c>
      <c r="G642" s="921"/>
      <c r="H642" s="924" t="s">
        <v>30</v>
      </c>
      <c r="I642" s="924"/>
      <c r="J642" s="14" t="s">
        <v>31</v>
      </c>
      <c r="K642" s="14" t="s">
        <v>32</v>
      </c>
      <c r="L642" s="16">
        <v>200.75</v>
      </c>
    </row>
    <row r="643" spans="1:12" s="1" customFormat="1" ht="409.2" customHeight="1" x14ac:dyDescent="0.15">
      <c r="A643" s="918"/>
      <c r="B643" s="921"/>
      <c r="C643" s="922"/>
      <c r="D643" s="923"/>
      <c r="E643" s="921"/>
      <c r="F643" s="921"/>
      <c r="G643" s="921"/>
      <c r="H643" s="924" t="s">
        <v>33</v>
      </c>
      <c r="I643" s="924"/>
      <c r="J643" s="921" t="s">
        <v>31</v>
      </c>
      <c r="K643" s="921" t="s">
        <v>32</v>
      </c>
      <c r="L643" s="925">
        <v>377.8</v>
      </c>
    </row>
    <row r="644" spans="1:12" s="1" customFormat="1" ht="82.35" customHeight="1" x14ac:dyDescent="0.15">
      <c r="A644" s="918"/>
      <c r="B644" s="921"/>
      <c r="C644" s="922"/>
      <c r="D644" s="923"/>
      <c r="E644" s="921"/>
      <c r="F644" s="921"/>
      <c r="G644" s="921"/>
      <c r="H644" s="924"/>
      <c r="I644" s="924"/>
      <c r="J644" s="921"/>
      <c r="K644" s="921"/>
      <c r="L644" s="925"/>
    </row>
    <row r="645" spans="1:12" s="1" customFormat="1" ht="24" customHeight="1" x14ac:dyDescent="0.15">
      <c r="A645" s="918"/>
      <c r="B645" s="9" t="s">
        <v>34</v>
      </c>
      <c r="C645" s="13" t="s">
        <v>35</v>
      </c>
      <c r="D645" s="13" t="s">
        <v>36</v>
      </c>
      <c r="E645" s="13" t="s">
        <v>37</v>
      </c>
      <c r="F645" s="920"/>
      <c r="G645" s="920"/>
      <c r="H645" s="924" t="s">
        <v>38</v>
      </c>
      <c r="I645" s="924"/>
      <c r="J645" s="921" t="s">
        <v>31</v>
      </c>
      <c r="K645" s="921" t="s">
        <v>32</v>
      </c>
      <c r="L645" s="925">
        <v>150</v>
      </c>
    </row>
    <row r="646" spans="1:12" s="1" customFormat="1" ht="24" customHeight="1" x14ac:dyDescent="0.15">
      <c r="A646" s="918"/>
      <c r="B646" s="14" t="s">
        <v>295</v>
      </c>
      <c r="C646" s="14" t="s">
        <v>530</v>
      </c>
      <c r="D646" s="15">
        <v>43703</v>
      </c>
      <c r="E646" s="14" t="s">
        <v>531</v>
      </c>
      <c r="F646" s="920"/>
      <c r="G646" s="920"/>
      <c r="H646" s="924"/>
      <c r="I646" s="924"/>
      <c r="J646" s="921"/>
      <c r="K646" s="921"/>
      <c r="L646" s="925"/>
    </row>
    <row r="647" spans="1:12" s="1" customFormat="1" ht="24" customHeight="1" x14ac:dyDescent="0.15">
      <c r="A647" s="918">
        <v>118</v>
      </c>
      <c r="B647" s="9" t="s">
        <v>22</v>
      </c>
      <c r="C647" s="13" t="s">
        <v>23</v>
      </c>
      <c r="D647" s="13" t="s">
        <v>24</v>
      </c>
      <c r="E647" s="13" t="s">
        <v>25</v>
      </c>
      <c r="F647" s="919" t="s">
        <v>17</v>
      </c>
      <c r="G647" s="919"/>
      <c r="H647" s="920"/>
      <c r="I647" s="920"/>
      <c r="J647" s="920"/>
      <c r="K647" s="920"/>
      <c r="L647" s="920"/>
    </row>
    <row r="648" spans="1:12" s="1" customFormat="1" ht="26.25" customHeight="1" x14ac:dyDescent="0.15">
      <c r="A648" s="918"/>
      <c r="B648" s="921" t="s">
        <v>510</v>
      </c>
      <c r="C648" s="922" t="s">
        <v>532</v>
      </c>
      <c r="D648" s="923">
        <v>43716</v>
      </c>
      <c r="E648" s="921" t="s">
        <v>533</v>
      </c>
      <c r="F648" s="921" t="s">
        <v>534</v>
      </c>
      <c r="G648" s="921"/>
      <c r="H648" s="924" t="s">
        <v>30</v>
      </c>
      <c r="I648" s="924"/>
      <c r="J648" s="14" t="s">
        <v>31</v>
      </c>
      <c r="K648" s="14" t="s">
        <v>32</v>
      </c>
      <c r="L648" s="16">
        <v>552</v>
      </c>
    </row>
    <row r="649" spans="1:12" s="1" customFormat="1" ht="409.2" customHeight="1" x14ac:dyDescent="0.15">
      <c r="A649" s="918"/>
      <c r="B649" s="921"/>
      <c r="C649" s="922"/>
      <c r="D649" s="923"/>
      <c r="E649" s="921"/>
      <c r="F649" s="921"/>
      <c r="G649" s="921"/>
      <c r="H649" s="924" t="s">
        <v>33</v>
      </c>
      <c r="I649" s="924"/>
      <c r="J649" s="921" t="s">
        <v>31</v>
      </c>
      <c r="K649" s="921" t="s">
        <v>32</v>
      </c>
      <c r="L649" s="925">
        <v>92.38</v>
      </c>
    </row>
    <row r="650" spans="1:12" s="1" customFormat="1" ht="409.2" customHeight="1" x14ac:dyDescent="0.15">
      <c r="A650" s="918"/>
      <c r="B650" s="921"/>
      <c r="C650" s="922"/>
      <c r="D650" s="923"/>
      <c r="E650" s="921"/>
      <c r="F650" s="921"/>
      <c r="G650" s="921"/>
      <c r="H650" s="924"/>
      <c r="I650" s="924"/>
      <c r="J650" s="921"/>
      <c r="K650" s="921"/>
      <c r="L650" s="925"/>
    </row>
    <row r="651" spans="1:12" s="1" customFormat="1" ht="198.45" customHeight="1" x14ac:dyDescent="0.15">
      <c r="A651" s="918"/>
      <c r="B651" s="921"/>
      <c r="C651" s="922"/>
      <c r="D651" s="923"/>
      <c r="E651" s="921"/>
      <c r="F651" s="921"/>
      <c r="G651" s="921"/>
      <c r="H651" s="924"/>
      <c r="I651" s="924"/>
      <c r="J651" s="921"/>
      <c r="K651" s="921"/>
      <c r="L651" s="925"/>
    </row>
    <row r="652" spans="1:12" s="1" customFormat="1" ht="24" customHeight="1" x14ac:dyDescent="0.15">
      <c r="A652" s="918"/>
      <c r="B652" s="9" t="s">
        <v>34</v>
      </c>
      <c r="C652" s="13" t="s">
        <v>35</v>
      </c>
      <c r="D652" s="13" t="s">
        <v>36</v>
      </c>
      <c r="E652" s="13" t="s">
        <v>37</v>
      </c>
      <c r="F652" s="920"/>
      <c r="G652" s="920"/>
      <c r="H652" s="924" t="s">
        <v>38</v>
      </c>
      <c r="I652" s="924"/>
      <c r="J652" s="921" t="s">
        <v>31</v>
      </c>
      <c r="K652" s="921" t="s">
        <v>32</v>
      </c>
      <c r="L652" s="925">
        <v>520.38</v>
      </c>
    </row>
    <row r="653" spans="1:12" s="1" customFormat="1" ht="24" customHeight="1" x14ac:dyDescent="0.15">
      <c r="A653" s="918"/>
      <c r="B653" s="14" t="s">
        <v>295</v>
      </c>
      <c r="C653" s="14" t="s">
        <v>534</v>
      </c>
      <c r="D653" s="15">
        <v>43723</v>
      </c>
      <c r="E653" s="14" t="s">
        <v>535</v>
      </c>
      <c r="F653" s="920"/>
      <c r="G653" s="920"/>
      <c r="H653" s="924"/>
      <c r="I653" s="924"/>
      <c r="J653" s="921"/>
      <c r="K653" s="921"/>
      <c r="L653" s="925"/>
    </row>
    <row r="654" spans="1:12" s="1" customFormat="1" ht="24" customHeight="1" x14ac:dyDescent="0.15">
      <c r="A654" s="918">
        <v>119</v>
      </c>
      <c r="B654" s="9" t="s">
        <v>22</v>
      </c>
      <c r="C654" s="13" t="s">
        <v>23</v>
      </c>
      <c r="D654" s="13" t="s">
        <v>24</v>
      </c>
      <c r="E654" s="13" t="s">
        <v>25</v>
      </c>
      <c r="F654" s="919" t="s">
        <v>17</v>
      </c>
      <c r="G654" s="919"/>
      <c r="H654" s="920"/>
      <c r="I654" s="920"/>
      <c r="J654" s="920"/>
      <c r="K654" s="920"/>
      <c r="L654" s="920"/>
    </row>
    <row r="655" spans="1:12" s="1" customFormat="1" ht="26.25" customHeight="1" x14ac:dyDescent="0.15">
      <c r="A655" s="918"/>
      <c r="B655" s="921" t="s">
        <v>510</v>
      </c>
      <c r="C655" s="922" t="s">
        <v>532</v>
      </c>
      <c r="D655" s="923">
        <v>43716</v>
      </c>
      <c r="E655" s="921" t="s">
        <v>533</v>
      </c>
      <c r="F655" s="921" t="s">
        <v>536</v>
      </c>
      <c r="G655" s="921"/>
      <c r="H655" s="924" t="s">
        <v>30</v>
      </c>
      <c r="I655" s="924"/>
      <c r="J655" s="14" t="s">
        <v>31</v>
      </c>
      <c r="K655" s="14" t="s">
        <v>32</v>
      </c>
      <c r="L655" s="16">
        <v>1215</v>
      </c>
    </row>
    <row r="656" spans="1:12" s="1" customFormat="1" ht="409.2" customHeight="1" x14ac:dyDescent="0.15">
      <c r="A656" s="918"/>
      <c r="B656" s="921"/>
      <c r="C656" s="922"/>
      <c r="D656" s="923"/>
      <c r="E656" s="921"/>
      <c r="F656" s="921"/>
      <c r="G656" s="921"/>
      <c r="H656" s="924" t="s">
        <v>33</v>
      </c>
      <c r="I656" s="924"/>
      <c r="J656" s="921" t="s">
        <v>31</v>
      </c>
      <c r="K656" s="921" t="s">
        <v>32</v>
      </c>
      <c r="L656" s="925">
        <v>1000</v>
      </c>
    </row>
    <row r="657" spans="1:12" s="1" customFormat="1" ht="409.2" customHeight="1" x14ac:dyDescent="0.15">
      <c r="A657" s="918"/>
      <c r="B657" s="921"/>
      <c r="C657" s="922"/>
      <c r="D657" s="923"/>
      <c r="E657" s="921"/>
      <c r="F657" s="921"/>
      <c r="G657" s="921"/>
      <c r="H657" s="924"/>
      <c r="I657" s="924"/>
      <c r="J657" s="921"/>
      <c r="K657" s="921"/>
      <c r="L657" s="925"/>
    </row>
    <row r="658" spans="1:12" s="1" customFormat="1" ht="198.45" customHeight="1" x14ac:dyDescent="0.15">
      <c r="A658" s="918"/>
      <c r="B658" s="921"/>
      <c r="C658" s="922"/>
      <c r="D658" s="923"/>
      <c r="E658" s="921"/>
      <c r="F658" s="921"/>
      <c r="G658" s="921"/>
      <c r="H658" s="924"/>
      <c r="I658" s="924"/>
      <c r="J658" s="921"/>
      <c r="K658" s="921"/>
      <c r="L658" s="925"/>
    </row>
    <row r="659" spans="1:12" s="1" customFormat="1" ht="24" customHeight="1" x14ac:dyDescent="0.15">
      <c r="A659" s="918"/>
      <c r="B659" s="9" t="s">
        <v>34</v>
      </c>
      <c r="C659" s="13" t="s">
        <v>35</v>
      </c>
      <c r="D659" s="13" t="s">
        <v>36</v>
      </c>
      <c r="E659" s="13" t="s">
        <v>37</v>
      </c>
      <c r="F659" s="920"/>
      <c r="G659" s="920"/>
      <c r="H659" s="924" t="s">
        <v>38</v>
      </c>
      <c r="I659" s="924"/>
      <c r="J659" s="921" t="s">
        <v>31</v>
      </c>
      <c r="K659" s="921" t="s">
        <v>31</v>
      </c>
      <c r="L659" s="925">
        <v>0</v>
      </c>
    </row>
    <row r="660" spans="1:12" s="1" customFormat="1" ht="24" customHeight="1" x14ac:dyDescent="0.15">
      <c r="A660" s="918"/>
      <c r="B660" s="14" t="s">
        <v>295</v>
      </c>
      <c r="C660" s="14" t="s">
        <v>536</v>
      </c>
      <c r="D660" s="15">
        <v>43723</v>
      </c>
      <c r="E660" s="14" t="s">
        <v>535</v>
      </c>
      <c r="F660" s="920"/>
      <c r="G660" s="920"/>
      <c r="H660" s="924"/>
      <c r="I660" s="924"/>
      <c r="J660" s="921"/>
      <c r="K660" s="921"/>
      <c r="L660" s="925"/>
    </row>
    <row r="661" spans="1:12" s="1" customFormat="1" ht="24" customHeight="1" x14ac:dyDescent="0.15">
      <c r="A661" s="918">
        <v>120</v>
      </c>
      <c r="B661" s="9" t="s">
        <v>22</v>
      </c>
      <c r="C661" s="13" t="s">
        <v>23</v>
      </c>
      <c r="D661" s="13" t="s">
        <v>24</v>
      </c>
      <c r="E661" s="13" t="s">
        <v>25</v>
      </c>
      <c r="F661" s="919" t="s">
        <v>17</v>
      </c>
      <c r="G661" s="919"/>
      <c r="H661" s="920"/>
      <c r="I661" s="920"/>
      <c r="J661" s="920"/>
      <c r="K661" s="920"/>
      <c r="L661" s="920"/>
    </row>
    <row r="662" spans="1:12" s="1" customFormat="1" ht="26.25" customHeight="1" x14ac:dyDescent="0.15">
      <c r="A662" s="918"/>
      <c r="B662" s="921" t="s">
        <v>537</v>
      </c>
      <c r="C662" s="922" t="s">
        <v>538</v>
      </c>
      <c r="D662" s="923">
        <v>43725</v>
      </c>
      <c r="E662" s="921" t="s">
        <v>539</v>
      </c>
      <c r="F662" s="921" t="s">
        <v>540</v>
      </c>
      <c r="G662" s="921"/>
      <c r="H662" s="924" t="s">
        <v>30</v>
      </c>
      <c r="I662" s="924"/>
      <c r="J662" s="14" t="s">
        <v>31</v>
      </c>
      <c r="K662" s="14" t="s">
        <v>32</v>
      </c>
      <c r="L662" s="16">
        <v>464.52</v>
      </c>
    </row>
    <row r="663" spans="1:12" s="1" customFormat="1" ht="365.25" customHeight="1" x14ac:dyDescent="0.15">
      <c r="A663" s="918"/>
      <c r="B663" s="921"/>
      <c r="C663" s="922"/>
      <c r="D663" s="923"/>
      <c r="E663" s="921"/>
      <c r="F663" s="921"/>
      <c r="G663" s="921"/>
      <c r="H663" s="924" t="s">
        <v>33</v>
      </c>
      <c r="I663" s="924"/>
      <c r="J663" s="14" t="s">
        <v>31</v>
      </c>
      <c r="K663" s="14" t="s">
        <v>32</v>
      </c>
      <c r="L663" s="16">
        <v>484.6</v>
      </c>
    </row>
    <row r="664" spans="1:12" s="1" customFormat="1" ht="24" customHeight="1" x14ac:dyDescent="0.15">
      <c r="A664" s="918"/>
      <c r="B664" s="9" t="s">
        <v>34</v>
      </c>
      <c r="C664" s="13" t="s">
        <v>35</v>
      </c>
      <c r="D664" s="13" t="s">
        <v>36</v>
      </c>
      <c r="E664" s="13" t="s">
        <v>37</v>
      </c>
      <c r="F664" s="920"/>
      <c r="G664" s="920"/>
      <c r="H664" s="924" t="s">
        <v>38</v>
      </c>
      <c r="I664" s="924"/>
      <c r="J664" s="921" t="s">
        <v>31</v>
      </c>
      <c r="K664" s="921" t="s">
        <v>32</v>
      </c>
      <c r="L664" s="925">
        <v>75</v>
      </c>
    </row>
    <row r="665" spans="1:12" s="1" customFormat="1" ht="24" customHeight="1" x14ac:dyDescent="0.15">
      <c r="A665" s="918"/>
      <c r="B665" s="14" t="s">
        <v>471</v>
      </c>
      <c r="C665" s="14" t="s">
        <v>540</v>
      </c>
      <c r="D665" s="15">
        <v>43727</v>
      </c>
      <c r="E665" s="14" t="s">
        <v>541</v>
      </c>
      <c r="F665" s="920"/>
      <c r="G665" s="920"/>
      <c r="H665" s="924"/>
      <c r="I665" s="924"/>
      <c r="J665" s="921"/>
      <c r="K665" s="921"/>
      <c r="L665" s="925"/>
    </row>
    <row r="666" spans="1:12" s="1" customFormat="1" ht="24" customHeight="1" x14ac:dyDescent="0.15">
      <c r="A666" s="918">
        <v>121</v>
      </c>
      <c r="B666" s="9" t="s">
        <v>22</v>
      </c>
      <c r="C666" s="13" t="s">
        <v>23</v>
      </c>
      <c r="D666" s="13" t="s">
        <v>24</v>
      </c>
      <c r="E666" s="13" t="s">
        <v>25</v>
      </c>
      <c r="F666" s="919" t="s">
        <v>17</v>
      </c>
      <c r="G666" s="919"/>
      <c r="H666" s="920"/>
      <c r="I666" s="920"/>
      <c r="J666" s="920"/>
      <c r="K666" s="920"/>
      <c r="L666" s="920"/>
    </row>
    <row r="667" spans="1:12" s="1" customFormat="1" ht="26.25" customHeight="1" x14ac:dyDescent="0.15">
      <c r="A667" s="918"/>
      <c r="B667" s="921" t="s">
        <v>542</v>
      </c>
      <c r="C667" s="922" t="s">
        <v>543</v>
      </c>
      <c r="D667" s="923">
        <v>43567</v>
      </c>
      <c r="E667" s="921" t="s">
        <v>544</v>
      </c>
      <c r="F667" s="921" t="s">
        <v>521</v>
      </c>
      <c r="G667" s="921"/>
      <c r="H667" s="924" t="s">
        <v>30</v>
      </c>
      <c r="I667" s="924"/>
      <c r="J667" s="14" t="s">
        <v>31</v>
      </c>
      <c r="K667" s="14" t="s">
        <v>31</v>
      </c>
      <c r="L667" s="16">
        <v>0</v>
      </c>
    </row>
    <row r="668" spans="1:12" s="1" customFormat="1" ht="409.2" customHeight="1" x14ac:dyDescent="0.15">
      <c r="A668" s="918"/>
      <c r="B668" s="921"/>
      <c r="C668" s="922"/>
      <c r="D668" s="923"/>
      <c r="E668" s="921"/>
      <c r="F668" s="921"/>
      <c r="G668" s="921"/>
      <c r="H668" s="924" t="s">
        <v>33</v>
      </c>
      <c r="I668" s="924"/>
      <c r="J668" s="921" t="s">
        <v>31</v>
      </c>
      <c r="K668" s="921" t="s">
        <v>31</v>
      </c>
      <c r="L668" s="925">
        <v>0</v>
      </c>
    </row>
    <row r="669" spans="1:12" s="1" customFormat="1" ht="61.35" customHeight="1" x14ac:dyDescent="0.15">
      <c r="A669" s="918"/>
      <c r="B669" s="921"/>
      <c r="C669" s="922"/>
      <c r="D669" s="923"/>
      <c r="E669" s="921"/>
      <c r="F669" s="921"/>
      <c r="G669" s="921"/>
      <c r="H669" s="924"/>
      <c r="I669" s="924"/>
      <c r="J669" s="921"/>
      <c r="K669" s="921"/>
      <c r="L669" s="925"/>
    </row>
    <row r="670" spans="1:12" s="1" customFormat="1" ht="24" customHeight="1" x14ac:dyDescent="0.15">
      <c r="A670" s="918"/>
      <c r="B670" s="9" t="s">
        <v>34</v>
      </c>
      <c r="C670" s="13" t="s">
        <v>35</v>
      </c>
      <c r="D670" s="13" t="s">
        <v>36</v>
      </c>
      <c r="E670" s="13" t="s">
        <v>37</v>
      </c>
      <c r="F670" s="920"/>
      <c r="G670" s="920"/>
      <c r="H670" s="924" t="s">
        <v>38</v>
      </c>
      <c r="I670" s="924"/>
      <c r="J670" s="921" t="s">
        <v>31</v>
      </c>
      <c r="K670" s="921" t="s">
        <v>32</v>
      </c>
      <c r="L670" s="925">
        <v>945</v>
      </c>
    </row>
    <row r="671" spans="1:12" s="1" customFormat="1" ht="24" customHeight="1" x14ac:dyDescent="0.15">
      <c r="A671" s="918"/>
      <c r="B671" s="14" t="s">
        <v>31</v>
      </c>
      <c r="C671" s="14" t="s">
        <v>521</v>
      </c>
      <c r="D671" s="15">
        <v>43576</v>
      </c>
      <c r="E671" s="14" t="s">
        <v>545</v>
      </c>
      <c r="F671" s="920"/>
      <c r="G671" s="920"/>
      <c r="H671" s="924"/>
      <c r="I671" s="924"/>
      <c r="J671" s="921"/>
      <c r="K671" s="921"/>
      <c r="L671" s="925"/>
    </row>
    <row r="672" spans="1:12" s="1" customFormat="1" ht="24" customHeight="1" x14ac:dyDescent="0.15">
      <c r="A672" s="918">
        <v>122</v>
      </c>
      <c r="B672" s="9" t="s">
        <v>22</v>
      </c>
      <c r="C672" s="13" t="s">
        <v>23</v>
      </c>
      <c r="D672" s="13" t="s">
        <v>24</v>
      </c>
      <c r="E672" s="13" t="s">
        <v>25</v>
      </c>
      <c r="F672" s="919" t="s">
        <v>17</v>
      </c>
      <c r="G672" s="919"/>
      <c r="H672" s="920"/>
      <c r="I672" s="920"/>
      <c r="J672" s="920"/>
      <c r="K672" s="920"/>
      <c r="L672" s="920"/>
    </row>
    <row r="673" spans="1:12" s="1" customFormat="1" ht="26.25" customHeight="1" x14ac:dyDescent="0.15">
      <c r="A673" s="918"/>
      <c r="B673" s="921" t="s">
        <v>546</v>
      </c>
      <c r="C673" s="922" t="s">
        <v>547</v>
      </c>
      <c r="D673" s="923">
        <v>43587</v>
      </c>
      <c r="E673" s="921" t="s">
        <v>548</v>
      </c>
      <c r="F673" s="921" t="s">
        <v>549</v>
      </c>
      <c r="G673" s="921"/>
      <c r="H673" s="924" t="s">
        <v>30</v>
      </c>
      <c r="I673" s="924"/>
      <c r="J673" s="14" t="s">
        <v>31</v>
      </c>
      <c r="K673" s="14" t="s">
        <v>32</v>
      </c>
      <c r="L673" s="16">
        <v>211.47</v>
      </c>
    </row>
    <row r="674" spans="1:12" s="1" customFormat="1" ht="260.25" customHeight="1" x14ac:dyDescent="0.15">
      <c r="A674" s="918"/>
      <c r="B674" s="921"/>
      <c r="C674" s="922"/>
      <c r="D674" s="923"/>
      <c r="E674" s="921"/>
      <c r="F674" s="921"/>
      <c r="G674" s="921"/>
      <c r="H674" s="924" t="s">
        <v>33</v>
      </c>
      <c r="I674" s="924"/>
      <c r="J674" s="14" t="s">
        <v>31</v>
      </c>
      <c r="K674" s="14" t="s">
        <v>32</v>
      </c>
      <c r="L674" s="16">
        <v>238.59</v>
      </c>
    </row>
    <row r="675" spans="1:12" s="1" customFormat="1" ht="24" customHeight="1" x14ac:dyDescent="0.15">
      <c r="A675" s="918"/>
      <c r="B675" s="9" t="s">
        <v>34</v>
      </c>
      <c r="C675" s="13" t="s">
        <v>35</v>
      </c>
      <c r="D675" s="13" t="s">
        <v>36</v>
      </c>
      <c r="E675" s="13" t="s">
        <v>37</v>
      </c>
      <c r="F675" s="920"/>
      <c r="G675" s="920"/>
      <c r="H675" s="924" t="s">
        <v>38</v>
      </c>
      <c r="I675" s="924"/>
      <c r="J675" s="921" t="s">
        <v>31</v>
      </c>
      <c r="K675" s="921" t="s">
        <v>32</v>
      </c>
      <c r="L675" s="925">
        <v>144</v>
      </c>
    </row>
    <row r="676" spans="1:12" s="1" customFormat="1" ht="24" customHeight="1" x14ac:dyDescent="0.15">
      <c r="A676" s="918"/>
      <c r="B676" s="14" t="s">
        <v>169</v>
      </c>
      <c r="C676" s="14" t="s">
        <v>549</v>
      </c>
      <c r="D676" s="15">
        <v>43588</v>
      </c>
      <c r="E676" s="14" t="s">
        <v>550</v>
      </c>
      <c r="F676" s="920"/>
      <c r="G676" s="920"/>
      <c r="H676" s="924"/>
      <c r="I676" s="924"/>
      <c r="J676" s="921"/>
      <c r="K676" s="921"/>
      <c r="L676" s="925"/>
    </row>
    <row r="677" spans="1:12" s="1" customFormat="1" ht="24" customHeight="1" x14ac:dyDescent="0.15">
      <c r="A677" s="918">
        <v>123</v>
      </c>
      <c r="B677" s="9" t="s">
        <v>22</v>
      </c>
      <c r="C677" s="13" t="s">
        <v>23</v>
      </c>
      <c r="D677" s="13" t="s">
        <v>24</v>
      </c>
      <c r="E677" s="13" t="s">
        <v>25</v>
      </c>
      <c r="F677" s="919" t="s">
        <v>17</v>
      </c>
      <c r="G677" s="919"/>
      <c r="H677" s="920"/>
      <c r="I677" s="920"/>
      <c r="J677" s="920"/>
      <c r="K677" s="920"/>
      <c r="L677" s="920"/>
    </row>
    <row r="678" spans="1:12" s="1" customFormat="1" ht="26.25" customHeight="1" x14ac:dyDescent="0.15">
      <c r="A678" s="918"/>
      <c r="B678" s="921" t="s">
        <v>546</v>
      </c>
      <c r="C678" s="922" t="s">
        <v>551</v>
      </c>
      <c r="D678" s="923">
        <v>43593</v>
      </c>
      <c r="E678" s="921" t="s">
        <v>341</v>
      </c>
      <c r="F678" s="921" t="s">
        <v>552</v>
      </c>
      <c r="G678" s="921"/>
      <c r="H678" s="924" t="s">
        <v>30</v>
      </c>
      <c r="I678" s="924"/>
      <c r="J678" s="14" t="s">
        <v>31</v>
      </c>
      <c r="K678" s="14" t="s">
        <v>32</v>
      </c>
      <c r="L678" s="16">
        <v>382</v>
      </c>
    </row>
    <row r="679" spans="1:12" s="1" customFormat="1" ht="197.25" customHeight="1" x14ac:dyDescent="0.15">
      <c r="A679" s="918"/>
      <c r="B679" s="921"/>
      <c r="C679" s="922"/>
      <c r="D679" s="923"/>
      <c r="E679" s="921"/>
      <c r="F679" s="921"/>
      <c r="G679" s="921"/>
      <c r="H679" s="924" t="s">
        <v>33</v>
      </c>
      <c r="I679" s="924"/>
      <c r="J679" s="14" t="s">
        <v>31</v>
      </c>
      <c r="K679" s="14" t="s">
        <v>32</v>
      </c>
      <c r="L679" s="16">
        <v>362.4</v>
      </c>
    </row>
    <row r="680" spans="1:12" s="1" customFormat="1" ht="24" customHeight="1" x14ac:dyDescent="0.15">
      <c r="A680" s="918"/>
      <c r="B680" s="9" t="s">
        <v>34</v>
      </c>
      <c r="C680" s="13" t="s">
        <v>35</v>
      </c>
      <c r="D680" s="13" t="s">
        <v>36</v>
      </c>
      <c r="E680" s="13" t="s">
        <v>37</v>
      </c>
      <c r="F680" s="920"/>
      <c r="G680" s="920"/>
      <c r="H680" s="924" t="s">
        <v>38</v>
      </c>
      <c r="I680" s="924"/>
      <c r="J680" s="921" t="s">
        <v>31</v>
      </c>
      <c r="K680" s="921" t="s">
        <v>32</v>
      </c>
      <c r="L680" s="925">
        <v>360.25</v>
      </c>
    </row>
    <row r="681" spans="1:12" s="1" customFormat="1" ht="24" customHeight="1" x14ac:dyDescent="0.15">
      <c r="A681" s="918"/>
      <c r="B681" s="14" t="s">
        <v>169</v>
      </c>
      <c r="C681" s="14" t="s">
        <v>552</v>
      </c>
      <c r="D681" s="15">
        <v>43595</v>
      </c>
      <c r="E681" s="14" t="s">
        <v>553</v>
      </c>
      <c r="F681" s="920"/>
      <c r="G681" s="920"/>
      <c r="H681" s="924"/>
      <c r="I681" s="924"/>
      <c r="J681" s="921"/>
      <c r="K681" s="921"/>
      <c r="L681" s="925"/>
    </row>
    <row r="682" spans="1:12" s="1" customFormat="1" ht="24" customHeight="1" x14ac:dyDescent="0.15">
      <c r="A682" s="918">
        <v>124</v>
      </c>
      <c r="B682" s="9" t="s">
        <v>22</v>
      </c>
      <c r="C682" s="13" t="s">
        <v>23</v>
      </c>
      <c r="D682" s="13" t="s">
        <v>24</v>
      </c>
      <c r="E682" s="13" t="s">
        <v>25</v>
      </c>
      <c r="F682" s="919" t="s">
        <v>17</v>
      </c>
      <c r="G682" s="919"/>
      <c r="H682" s="920"/>
      <c r="I682" s="920"/>
      <c r="J682" s="920"/>
      <c r="K682" s="920"/>
      <c r="L682" s="920"/>
    </row>
    <row r="683" spans="1:12" s="1" customFormat="1" ht="26.25" customHeight="1" x14ac:dyDescent="0.15">
      <c r="A683" s="918"/>
      <c r="B683" s="921" t="s">
        <v>546</v>
      </c>
      <c r="C683" s="922" t="s">
        <v>554</v>
      </c>
      <c r="D683" s="923">
        <v>43703</v>
      </c>
      <c r="E683" s="921" t="s">
        <v>555</v>
      </c>
      <c r="F683" s="921" t="s">
        <v>556</v>
      </c>
      <c r="G683" s="921"/>
      <c r="H683" s="924" t="s">
        <v>30</v>
      </c>
      <c r="I683" s="924"/>
      <c r="J683" s="14" t="s">
        <v>31</v>
      </c>
      <c r="K683" s="14" t="s">
        <v>32</v>
      </c>
      <c r="L683" s="16">
        <v>381.2</v>
      </c>
    </row>
    <row r="684" spans="1:12" s="1" customFormat="1" ht="312.75" customHeight="1" x14ac:dyDescent="0.15">
      <c r="A684" s="918"/>
      <c r="B684" s="921"/>
      <c r="C684" s="922"/>
      <c r="D684" s="923"/>
      <c r="E684" s="921"/>
      <c r="F684" s="921"/>
      <c r="G684" s="921"/>
      <c r="H684" s="924" t="s">
        <v>33</v>
      </c>
      <c r="I684" s="924"/>
      <c r="J684" s="14" t="s">
        <v>31</v>
      </c>
      <c r="K684" s="14" t="s">
        <v>32</v>
      </c>
      <c r="L684" s="16">
        <v>312.59000000000003</v>
      </c>
    </row>
    <row r="685" spans="1:12" s="1" customFormat="1" ht="24" customHeight="1" x14ac:dyDescent="0.15">
      <c r="A685" s="918"/>
      <c r="B685" s="9" t="s">
        <v>34</v>
      </c>
      <c r="C685" s="13" t="s">
        <v>35</v>
      </c>
      <c r="D685" s="13" t="s">
        <v>36</v>
      </c>
      <c r="E685" s="13" t="s">
        <v>37</v>
      </c>
      <c r="F685" s="920"/>
      <c r="G685" s="920"/>
      <c r="H685" s="924" t="s">
        <v>38</v>
      </c>
      <c r="I685" s="924"/>
      <c r="J685" s="921" t="s">
        <v>31</v>
      </c>
      <c r="K685" s="921" t="s">
        <v>32</v>
      </c>
      <c r="L685" s="925">
        <v>70</v>
      </c>
    </row>
    <row r="686" spans="1:12" s="1" customFormat="1" ht="24" customHeight="1" x14ac:dyDescent="0.15">
      <c r="A686" s="918"/>
      <c r="B686" s="14" t="s">
        <v>169</v>
      </c>
      <c r="C686" s="14" t="s">
        <v>556</v>
      </c>
      <c r="D686" s="15">
        <v>43705</v>
      </c>
      <c r="E686" s="14" t="s">
        <v>557</v>
      </c>
      <c r="F686" s="920"/>
      <c r="G686" s="920"/>
      <c r="H686" s="924"/>
      <c r="I686" s="924"/>
      <c r="J686" s="921"/>
      <c r="K686" s="921"/>
      <c r="L686" s="925"/>
    </row>
    <row r="687" spans="1:12" s="1" customFormat="1" ht="24" customHeight="1" x14ac:dyDescent="0.15">
      <c r="A687" s="918">
        <v>125</v>
      </c>
      <c r="B687" s="9" t="s">
        <v>22</v>
      </c>
      <c r="C687" s="13" t="s">
        <v>23</v>
      </c>
      <c r="D687" s="13" t="s">
        <v>24</v>
      </c>
      <c r="E687" s="13" t="s">
        <v>25</v>
      </c>
      <c r="F687" s="919" t="s">
        <v>17</v>
      </c>
      <c r="G687" s="919"/>
      <c r="H687" s="920"/>
      <c r="I687" s="920"/>
      <c r="J687" s="920"/>
      <c r="K687" s="920"/>
      <c r="L687" s="920"/>
    </row>
    <row r="688" spans="1:12" s="1" customFormat="1" ht="26.25" customHeight="1" x14ac:dyDescent="0.15">
      <c r="A688" s="918"/>
      <c r="B688" s="921" t="s">
        <v>558</v>
      </c>
      <c r="C688" s="922" t="s">
        <v>559</v>
      </c>
      <c r="D688" s="923">
        <v>43562</v>
      </c>
      <c r="E688" s="921" t="s">
        <v>351</v>
      </c>
      <c r="F688" s="921" t="s">
        <v>560</v>
      </c>
      <c r="G688" s="921"/>
      <c r="H688" s="924" t="s">
        <v>30</v>
      </c>
      <c r="I688" s="924"/>
      <c r="J688" s="14" t="s">
        <v>31</v>
      </c>
      <c r="K688" s="14" t="s">
        <v>32</v>
      </c>
      <c r="L688" s="16">
        <v>341</v>
      </c>
    </row>
    <row r="689" spans="1:12" s="1" customFormat="1" ht="228.75" customHeight="1" x14ac:dyDescent="0.15">
      <c r="A689" s="918"/>
      <c r="B689" s="921"/>
      <c r="C689" s="922"/>
      <c r="D689" s="923"/>
      <c r="E689" s="921"/>
      <c r="F689" s="921"/>
      <c r="G689" s="921"/>
      <c r="H689" s="924" t="s">
        <v>33</v>
      </c>
      <c r="I689" s="924"/>
      <c r="J689" s="14" t="s">
        <v>31</v>
      </c>
      <c r="K689" s="14" t="s">
        <v>31</v>
      </c>
      <c r="L689" s="16">
        <v>0</v>
      </c>
    </row>
    <row r="690" spans="1:12" s="1" customFormat="1" ht="24" customHeight="1" x14ac:dyDescent="0.15">
      <c r="A690" s="918"/>
      <c r="B690" s="9" t="s">
        <v>34</v>
      </c>
      <c r="C690" s="13" t="s">
        <v>35</v>
      </c>
      <c r="D690" s="13" t="s">
        <v>36</v>
      </c>
      <c r="E690" s="13" t="s">
        <v>37</v>
      </c>
      <c r="F690" s="920"/>
      <c r="G690" s="920"/>
      <c r="H690" s="924" t="s">
        <v>38</v>
      </c>
      <c r="I690" s="924"/>
      <c r="J690" s="921" t="s">
        <v>31</v>
      </c>
      <c r="K690" s="921" t="s">
        <v>32</v>
      </c>
      <c r="L690" s="925">
        <v>815</v>
      </c>
    </row>
    <row r="691" spans="1:12" s="1" customFormat="1" ht="34.5" customHeight="1" x14ac:dyDescent="0.15">
      <c r="A691" s="918"/>
      <c r="B691" s="14" t="s">
        <v>496</v>
      </c>
      <c r="C691" s="14" t="s">
        <v>560</v>
      </c>
      <c r="D691" s="15">
        <v>43565</v>
      </c>
      <c r="E691" s="14" t="s">
        <v>561</v>
      </c>
      <c r="F691" s="920"/>
      <c r="G691" s="920"/>
      <c r="H691" s="924"/>
      <c r="I691" s="924"/>
      <c r="J691" s="921"/>
      <c r="K691" s="921"/>
      <c r="L691" s="925"/>
    </row>
    <row r="692" spans="1:12" s="1" customFormat="1" ht="24" customHeight="1" x14ac:dyDescent="0.15">
      <c r="A692" s="918">
        <v>126</v>
      </c>
      <c r="B692" s="9" t="s">
        <v>22</v>
      </c>
      <c r="C692" s="13" t="s">
        <v>23</v>
      </c>
      <c r="D692" s="13" t="s">
        <v>24</v>
      </c>
      <c r="E692" s="13" t="s">
        <v>25</v>
      </c>
      <c r="F692" s="919" t="s">
        <v>17</v>
      </c>
      <c r="G692" s="919"/>
      <c r="H692" s="920"/>
      <c r="I692" s="920"/>
      <c r="J692" s="920"/>
      <c r="K692" s="920"/>
      <c r="L692" s="920"/>
    </row>
    <row r="693" spans="1:12" s="1" customFormat="1" ht="26.25" customHeight="1" x14ac:dyDescent="0.15">
      <c r="A693" s="918"/>
      <c r="B693" s="921" t="s">
        <v>562</v>
      </c>
      <c r="C693" s="922" t="s">
        <v>563</v>
      </c>
      <c r="D693" s="923">
        <v>43620</v>
      </c>
      <c r="E693" s="921" t="s">
        <v>326</v>
      </c>
      <c r="F693" s="921" t="s">
        <v>564</v>
      </c>
      <c r="G693" s="921"/>
      <c r="H693" s="924" t="s">
        <v>30</v>
      </c>
      <c r="I693" s="924"/>
      <c r="J693" s="14" t="s">
        <v>31</v>
      </c>
      <c r="K693" s="14" t="s">
        <v>32</v>
      </c>
      <c r="L693" s="16">
        <v>549.52</v>
      </c>
    </row>
    <row r="694" spans="1:12" s="1" customFormat="1" ht="375.75" customHeight="1" x14ac:dyDescent="0.15">
      <c r="A694" s="918"/>
      <c r="B694" s="921"/>
      <c r="C694" s="922"/>
      <c r="D694" s="923"/>
      <c r="E694" s="921"/>
      <c r="F694" s="921"/>
      <c r="G694" s="921"/>
      <c r="H694" s="924" t="s">
        <v>33</v>
      </c>
      <c r="I694" s="924"/>
      <c r="J694" s="14" t="s">
        <v>31</v>
      </c>
      <c r="K694" s="14" t="s">
        <v>31</v>
      </c>
      <c r="L694" s="16">
        <v>0</v>
      </c>
    </row>
    <row r="695" spans="1:12" s="1" customFormat="1" ht="24" customHeight="1" x14ac:dyDescent="0.15">
      <c r="A695" s="918"/>
      <c r="B695" s="9" t="s">
        <v>34</v>
      </c>
      <c r="C695" s="13" t="s">
        <v>35</v>
      </c>
      <c r="D695" s="13" t="s">
        <v>36</v>
      </c>
      <c r="E695" s="13" t="s">
        <v>37</v>
      </c>
      <c r="F695" s="920"/>
      <c r="G695" s="920"/>
      <c r="H695" s="924" t="s">
        <v>38</v>
      </c>
      <c r="I695" s="924"/>
      <c r="J695" s="921" t="s">
        <v>31</v>
      </c>
      <c r="K695" s="921" t="s">
        <v>31</v>
      </c>
      <c r="L695" s="925">
        <v>0</v>
      </c>
    </row>
    <row r="696" spans="1:12" s="1" customFormat="1" ht="24" customHeight="1" x14ac:dyDescent="0.15">
      <c r="A696" s="918"/>
      <c r="B696" s="14" t="s">
        <v>257</v>
      </c>
      <c r="C696" s="14" t="s">
        <v>564</v>
      </c>
      <c r="D696" s="15">
        <v>43624</v>
      </c>
      <c r="E696" s="14" t="s">
        <v>565</v>
      </c>
      <c r="F696" s="920"/>
      <c r="G696" s="920"/>
      <c r="H696" s="924"/>
      <c r="I696" s="924"/>
      <c r="J696" s="921"/>
      <c r="K696" s="921"/>
      <c r="L696" s="925"/>
    </row>
    <row r="697" spans="1:12" s="1" customFormat="1" ht="24" customHeight="1" x14ac:dyDescent="0.15">
      <c r="A697" s="918">
        <v>127</v>
      </c>
      <c r="B697" s="9" t="s">
        <v>22</v>
      </c>
      <c r="C697" s="13" t="s">
        <v>23</v>
      </c>
      <c r="D697" s="13" t="s">
        <v>24</v>
      </c>
      <c r="E697" s="13" t="s">
        <v>25</v>
      </c>
      <c r="F697" s="919" t="s">
        <v>17</v>
      </c>
      <c r="G697" s="919"/>
      <c r="H697" s="920"/>
      <c r="I697" s="920"/>
      <c r="J697" s="920"/>
      <c r="K697" s="920"/>
      <c r="L697" s="920"/>
    </row>
    <row r="698" spans="1:12" s="1" customFormat="1" ht="26.25" customHeight="1" x14ac:dyDescent="0.15">
      <c r="A698" s="918"/>
      <c r="B698" s="921" t="s">
        <v>566</v>
      </c>
      <c r="C698" s="922" t="s">
        <v>567</v>
      </c>
      <c r="D698" s="923">
        <v>43598</v>
      </c>
      <c r="E698" s="921" t="s">
        <v>568</v>
      </c>
      <c r="F698" s="921" t="s">
        <v>569</v>
      </c>
      <c r="G698" s="921"/>
      <c r="H698" s="924" t="s">
        <v>30</v>
      </c>
      <c r="I698" s="924"/>
      <c r="J698" s="14" t="s">
        <v>31</v>
      </c>
      <c r="K698" s="14" t="s">
        <v>31</v>
      </c>
      <c r="L698" s="16">
        <v>0</v>
      </c>
    </row>
    <row r="699" spans="1:12" s="1" customFormat="1" ht="409.2" customHeight="1" x14ac:dyDescent="0.15">
      <c r="A699" s="918"/>
      <c r="B699" s="921"/>
      <c r="C699" s="922"/>
      <c r="D699" s="923"/>
      <c r="E699" s="921"/>
      <c r="F699" s="921"/>
      <c r="G699" s="921"/>
      <c r="H699" s="924" t="s">
        <v>33</v>
      </c>
      <c r="I699" s="924"/>
      <c r="J699" s="921" t="s">
        <v>31</v>
      </c>
      <c r="K699" s="921" t="s">
        <v>31</v>
      </c>
      <c r="L699" s="925">
        <v>0</v>
      </c>
    </row>
    <row r="700" spans="1:12" s="1" customFormat="1" ht="71.849999999999994" customHeight="1" x14ac:dyDescent="0.15">
      <c r="A700" s="918"/>
      <c r="B700" s="921"/>
      <c r="C700" s="922"/>
      <c r="D700" s="923"/>
      <c r="E700" s="921"/>
      <c r="F700" s="921"/>
      <c r="G700" s="921"/>
      <c r="H700" s="924"/>
      <c r="I700" s="924"/>
      <c r="J700" s="921"/>
      <c r="K700" s="921"/>
      <c r="L700" s="925"/>
    </row>
    <row r="701" spans="1:12" s="1" customFormat="1" ht="24" customHeight="1" x14ac:dyDescent="0.15">
      <c r="A701" s="918"/>
      <c r="B701" s="9" t="s">
        <v>34</v>
      </c>
      <c r="C701" s="13" t="s">
        <v>35</v>
      </c>
      <c r="D701" s="13" t="s">
        <v>36</v>
      </c>
      <c r="E701" s="13" t="s">
        <v>37</v>
      </c>
      <c r="F701" s="920"/>
      <c r="G701" s="920"/>
      <c r="H701" s="924" t="s">
        <v>38</v>
      </c>
      <c r="I701" s="924"/>
      <c r="J701" s="921" t="s">
        <v>31</v>
      </c>
      <c r="K701" s="921" t="s">
        <v>32</v>
      </c>
      <c r="L701" s="925">
        <v>1299</v>
      </c>
    </row>
    <row r="702" spans="1:12" s="1" customFormat="1" ht="24" customHeight="1" x14ac:dyDescent="0.15">
      <c r="A702" s="918"/>
      <c r="B702" s="14" t="s">
        <v>105</v>
      </c>
      <c r="C702" s="14" t="s">
        <v>569</v>
      </c>
      <c r="D702" s="15">
        <v>43603</v>
      </c>
      <c r="E702" s="14" t="s">
        <v>570</v>
      </c>
      <c r="F702" s="920"/>
      <c r="G702" s="920"/>
      <c r="H702" s="924"/>
      <c r="I702" s="924"/>
      <c r="J702" s="921"/>
      <c r="K702" s="921"/>
      <c r="L702" s="925"/>
    </row>
    <row r="703" spans="1:12" s="1" customFormat="1" ht="24" customHeight="1" x14ac:dyDescent="0.15">
      <c r="A703" s="918">
        <v>128</v>
      </c>
      <c r="B703" s="9" t="s">
        <v>22</v>
      </c>
      <c r="C703" s="13" t="s">
        <v>23</v>
      </c>
      <c r="D703" s="13" t="s">
        <v>24</v>
      </c>
      <c r="E703" s="13" t="s">
        <v>25</v>
      </c>
      <c r="F703" s="919" t="s">
        <v>17</v>
      </c>
      <c r="G703" s="919"/>
      <c r="H703" s="920"/>
      <c r="I703" s="920"/>
      <c r="J703" s="920"/>
      <c r="K703" s="920"/>
      <c r="L703" s="920"/>
    </row>
    <row r="704" spans="1:12" s="1" customFormat="1" ht="26.25" customHeight="1" x14ac:dyDescent="0.15">
      <c r="A704" s="918"/>
      <c r="B704" s="921" t="s">
        <v>571</v>
      </c>
      <c r="C704" s="922" t="s">
        <v>572</v>
      </c>
      <c r="D704" s="923">
        <v>43607</v>
      </c>
      <c r="E704" s="921" t="s">
        <v>172</v>
      </c>
      <c r="F704" s="921" t="s">
        <v>573</v>
      </c>
      <c r="G704" s="921"/>
      <c r="H704" s="924" t="s">
        <v>30</v>
      </c>
      <c r="I704" s="924"/>
      <c r="J704" s="14" t="s">
        <v>31</v>
      </c>
      <c r="K704" s="14" t="s">
        <v>32</v>
      </c>
      <c r="L704" s="16">
        <v>161</v>
      </c>
    </row>
    <row r="705" spans="1:12" s="1" customFormat="1" ht="281.25" customHeight="1" x14ac:dyDescent="0.15">
      <c r="A705" s="918"/>
      <c r="B705" s="921"/>
      <c r="C705" s="922"/>
      <c r="D705" s="923"/>
      <c r="E705" s="921"/>
      <c r="F705" s="921"/>
      <c r="G705" s="921"/>
      <c r="H705" s="924" t="s">
        <v>33</v>
      </c>
      <c r="I705" s="924"/>
      <c r="J705" s="14" t="s">
        <v>31</v>
      </c>
      <c r="K705" s="14" t="s">
        <v>32</v>
      </c>
      <c r="L705" s="16">
        <v>354.35</v>
      </c>
    </row>
    <row r="706" spans="1:12" s="1" customFormat="1" ht="24" customHeight="1" x14ac:dyDescent="0.15">
      <c r="A706" s="918"/>
      <c r="B706" s="9" t="s">
        <v>34</v>
      </c>
      <c r="C706" s="13" t="s">
        <v>35</v>
      </c>
      <c r="D706" s="13" t="s">
        <v>36</v>
      </c>
      <c r="E706" s="13" t="s">
        <v>37</v>
      </c>
      <c r="F706" s="920"/>
      <c r="G706" s="920"/>
      <c r="H706" s="924" t="s">
        <v>38</v>
      </c>
      <c r="I706" s="924"/>
      <c r="J706" s="921" t="s">
        <v>31</v>
      </c>
      <c r="K706" s="921" t="s">
        <v>32</v>
      </c>
      <c r="L706" s="925">
        <v>650</v>
      </c>
    </row>
    <row r="707" spans="1:12" s="1" customFormat="1" ht="24" customHeight="1" x14ac:dyDescent="0.15">
      <c r="A707" s="918"/>
      <c r="B707" s="14" t="s">
        <v>574</v>
      </c>
      <c r="C707" s="14" t="s">
        <v>573</v>
      </c>
      <c r="D707" s="15">
        <v>43608</v>
      </c>
      <c r="E707" s="14" t="s">
        <v>148</v>
      </c>
      <c r="F707" s="920"/>
      <c r="G707" s="920"/>
      <c r="H707" s="924"/>
      <c r="I707" s="924"/>
      <c r="J707" s="921"/>
      <c r="K707" s="921"/>
      <c r="L707" s="925"/>
    </row>
    <row r="708" spans="1:12" s="1" customFormat="1" ht="24" customHeight="1" x14ac:dyDescent="0.15">
      <c r="A708" s="918">
        <v>129</v>
      </c>
      <c r="B708" s="9" t="s">
        <v>22</v>
      </c>
      <c r="C708" s="13" t="s">
        <v>23</v>
      </c>
      <c r="D708" s="13" t="s">
        <v>24</v>
      </c>
      <c r="E708" s="13" t="s">
        <v>25</v>
      </c>
      <c r="F708" s="919" t="s">
        <v>17</v>
      </c>
      <c r="G708" s="919"/>
      <c r="H708" s="920"/>
      <c r="I708" s="920"/>
      <c r="J708" s="920"/>
      <c r="K708" s="920"/>
      <c r="L708" s="920"/>
    </row>
    <row r="709" spans="1:12" s="1" customFormat="1" ht="26.25" customHeight="1" x14ac:dyDescent="0.15">
      <c r="A709" s="918"/>
      <c r="B709" s="921" t="s">
        <v>575</v>
      </c>
      <c r="C709" s="922" t="s">
        <v>576</v>
      </c>
      <c r="D709" s="923">
        <v>43671</v>
      </c>
      <c r="E709" s="921" t="s">
        <v>53</v>
      </c>
      <c r="F709" s="921" t="s">
        <v>577</v>
      </c>
      <c r="G709" s="921"/>
      <c r="H709" s="924" t="s">
        <v>30</v>
      </c>
      <c r="I709" s="924"/>
      <c r="J709" s="14" t="s">
        <v>31</v>
      </c>
      <c r="K709" s="14" t="s">
        <v>32</v>
      </c>
      <c r="L709" s="16">
        <v>425</v>
      </c>
    </row>
    <row r="710" spans="1:12" s="1" customFormat="1" ht="291.75" customHeight="1" x14ac:dyDescent="0.15">
      <c r="A710" s="918"/>
      <c r="B710" s="921"/>
      <c r="C710" s="922"/>
      <c r="D710" s="923"/>
      <c r="E710" s="921"/>
      <c r="F710" s="921"/>
      <c r="G710" s="921"/>
      <c r="H710" s="924" t="s">
        <v>33</v>
      </c>
      <c r="I710" s="924"/>
      <c r="J710" s="14" t="s">
        <v>31</v>
      </c>
      <c r="K710" s="14" t="s">
        <v>32</v>
      </c>
      <c r="L710" s="16">
        <v>493.6</v>
      </c>
    </row>
    <row r="711" spans="1:12" s="1" customFormat="1" ht="24" customHeight="1" x14ac:dyDescent="0.15">
      <c r="A711" s="918"/>
      <c r="B711" s="9" t="s">
        <v>34</v>
      </c>
      <c r="C711" s="13" t="s">
        <v>35</v>
      </c>
      <c r="D711" s="13" t="s">
        <v>36</v>
      </c>
      <c r="E711" s="13" t="s">
        <v>37</v>
      </c>
      <c r="F711" s="920"/>
      <c r="G711" s="920"/>
      <c r="H711" s="924" t="s">
        <v>38</v>
      </c>
      <c r="I711" s="924"/>
      <c r="J711" s="921" t="s">
        <v>31</v>
      </c>
      <c r="K711" s="921" t="s">
        <v>32</v>
      </c>
      <c r="L711" s="925">
        <v>75</v>
      </c>
    </row>
    <row r="712" spans="1:12" s="1" customFormat="1" ht="24" customHeight="1" x14ac:dyDescent="0.15">
      <c r="A712" s="918"/>
      <c r="B712" s="14" t="s">
        <v>578</v>
      </c>
      <c r="C712" s="14" t="s">
        <v>577</v>
      </c>
      <c r="D712" s="15">
        <v>43674</v>
      </c>
      <c r="E712" s="14" t="s">
        <v>579</v>
      </c>
      <c r="F712" s="920"/>
      <c r="G712" s="920"/>
      <c r="H712" s="924"/>
      <c r="I712" s="924"/>
      <c r="J712" s="921"/>
      <c r="K712" s="921"/>
      <c r="L712" s="925"/>
    </row>
    <row r="713" spans="1:12" s="1" customFormat="1" ht="24" customHeight="1" x14ac:dyDescent="0.15">
      <c r="A713" s="918">
        <v>130</v>
      </c>
      <c r="B713" s="9" t="s">
        <v>22</v>
      </c>
      <c r="C713" s="13" t="s">
        <v>23</v>
      </c>
      <c r="D713" s="13" t="s">
        <v>24</v>
      </c>
      <c r="E713" s="13" t="s">
        <v>25</v>
      </c>
      <c r="F713" s="919" t="s">
        <v>17</v>
      </c>
      <c r="G713" s="919"/>
      <c r="H713" s="920"/>
      <c r="I713" s="920"/>
      <c r="J713" s="920"/>
      <c r="K713" s="920"/>
      <c r="L713" s="920"/>
    </row>
    <row r="714" spans="1:12" s="1" customFormat="1" ht="26.25" customHeight="1" x14ac:dyDescent="0.15">
      <c r="A714" s="918"/>
      <c r="B714" s="921" t="s">
        <v>580</v>
      </c>
      <c r="C714" s="922" t="s">
        <v>581</v>
      </c>
      <c r="D714" s="923">
        <v>43576</v>
      </c>
      <c r="E714" s="921" t="s">
        <v>582</v>
      </c>
      <c r="F714" s="921" t="s">
        <v>583</v>
      </c>
      <c r="G714" s="921"/>
      <c r="H714" s="924" t="s">
        <v>30</v>
      </c>
      <c r="I714" s="924"/>
      <c r="J714" s="14" t="s">
        <v>31</v>
      </c>
      <c r="K714" s="14" t="s">
        <v>32</v>
      </c>
      <c r="L714" s="16">
        <v>202</v>
      </c>
    </row>
    <row r="715" spans="1:12" s="1" customFormat="1" ht="409.2" customHeight="1" x14ac:dyDescent="0.15">
      <c r="A715" s="918"/>
      <c r="B715" s="921"/>
      <c r="C715" s="922"/>
      <c r="D715" s="923"/>
      <c r="E715" s="921"/>
      <c r="F715" s="921"/>
      <c r="G715" s="921"/>
      <c r="H715" s="924" t="s">
        <v>33</v>
      </c>
      <c r="I715" s="924"/>
      <c r="J715" s="921" t="s">
        <v>31</v>
      </c>
      <c r="K715" s="921" t="s">
        <v>32</v>
      </c>
      <c r="L715" s="925">
        <v>562.02</v>
      </c>
    </row>
    <row r="716" spans="1:12" s="1" customFormat="1" ht="19.350000000000001" customHeight="1" x14ac:dyDescent="0.15">
      <c r="A716" s="918"/>
      <c r="B716" s="921"/>
      <c r="C716" s="922"/>
      <c r="D716" s="923"/>
      <c r="E716" s="921"/>
      <c r="F716" s="921"/>
      <c r="G716" s="921"/>
      <c r="H716" s="924"/>
      <c r="I716" s="924"/>
      <c r="J716" s="921"/>
      <c r="K716" s="921"/>
      <c r="L716" s="925"/>
    </row>
    <row r="717" spans="1:12" s="1" customFormat="1" ht="24" customHeight="1" x14ac:dyDescent="0.15">
      <c r="A717" s="918"/>
      <c r="B717" s="9" t="s">
        <v>34</v>
      </c>
      <c r="C717" s="13" t="s">
        <v>35</v>
      </c>
      <c r="D717" s="13" t="s">
        <v>36</v>
      </c>
      <c r="E717" s="13" t="s">
        <v>37</v>
      </c>
      <c r="F717" s="920"/>
      <c r="G717" s="920"/>
      <c r="H717" s="924" t="s">
        <v>38</v>
      </c>
      <c r="I717" s="924"/>
      <c r="J717" s="921" t="s">
        <v>31</v>
      </c>
      <c r="K717" s="921" t="s">
        <v>31</v>
      </c>
      <c r="L717" s="925">
        <v>0</v>
      </c>
    </row>
    <row r="718" spans="1:12" s="1" customFormat="1" ht="34.5" customHeight="1" x14ac:dyDescent="0.15">
      <c r="A718" s="918"/>
      <c r="B718" s="14" t="s">
        <v>584</v>
      </c>
      <c r="C718" s="14" t="s">
        <v>583</v>
      </c>
      <c r="D718" s="15">
        <v>43578</v>
      </c>
      <c r="E718" s="14" t="s">
        <v>271</v>
      </c>
      <c r="F718" s="920"/>
      <c r="G718" s="920"/>
      <c r="H718" s="924"/>
      <c r="I718" s="924"/>
      <c r="J718" s="921"/>
      <c r="K718" s="921"/>
      <c r="L718" s="925"/>
    </row>
    <row r="719" spans="1:12" s="1" customFormat="1" ht="24" customHeight="1" x14ac:dyDescent="0.15">
      <c r="A719" s="918">
        <v>131</v>
      </c>
      <c r="B719" s="9" t="s">
        <v>22</v>
      </c>
      <c r="C719" s="13" t="s">
        <v>23</v>
      </c>
      <c r="D719" s="13" t="s">
        <v>24</v>
      </c>
      <c r="E719" s="13" t="s">
        <v>25</v>
      </c>
      <c r="F719" s="919" t="s">
        <v>17</v>
      </c>
      <c r="G719" s="919"/>
      <c r="H719" s="920"/>
      <c r="I719" s="920"/>
      <c r="J719" s="920"/>
      <c r="K719" s="920"/>
      <c r="L719" s="920"/>
    </row>
    <row r="720" spans="1:12" s="1" customFormat="1" ht="26.25" customHeight="1" x14ac:dyDescent="0.15">
      <c r="A720" s="918"/>
      <c r="B720" s="921" t="s">
        <v>580</v>
      </c>
      <c r="C720" s="922" t="s">
        <v>585</v>
      </c>
      <c r="D720" s="923">
        <v>43684</v>
      </c>
      <c r="E720" s="921" t="s">
        <v>586</v>
      </c>
      <c r="F720" s="921" t="s">
        <v>587</v>
      </c>
      <c r="G720" s="921"/>
      <c r="H720" s="924" t="s">
        <v>30</v>
      </c>
      <c r="I720" s="924"/>
      <c r="J720" s="14" t="s">
        <v>31</v>
      </c>
      <c r="K720" s="14" t="s">
        <v>32</v>
      </c>
      <c r="L720" s="16">
        <v>302</v>
      </c>
    </row>
    <row r="721" spans="1:12" s="1" customFormat="1" ht="407.25" customHeight="1" x14ac:dyDescent="0.15">
      <c r="A721" s="918"/>
      <c r="B721" s="921"/>
      <c r="C721" s="922"/>
      <c r="D721" s="923"/>
      <c r="E721" s="921"/>
      <c r="F721" s="921"/>
      <c r="G721" s="921"/>
      <c r="H721" s="924" t="s">
        <v>33</v>
      </c>
      <c r="I721" s="924"/>
      <c r="J721" s="14" t="s">
        <v>31</v>
      </c>
      <c r="K721" s="14" t="s">
        <v>32</v>
      </c>
      <c r="L721" s="16">
        <v>709.22</v>
      </c>
    </row>
    <row r="722" spans="1:12" s="1" customFormat="1" ht="24" customHeight="1" x14ac:dyDescent="0.15">
      <c r="A722" s="918"/>
      <c r="B722" s="9" t="s">
        <v>34</v>
      </c>
      <c r="C722" s="13" t="s">
        <v>35</v>
      </c>
      <c r="D722" s="13" t="s">
        <v>36</v>
      </c>
      <c r="E722" s="13" t="s">
        <v>37</v>
      </c>
      <c r="F722" s="920"/>
      <c r="G722" s="920"/>
      <c r="H722" s="924" t="s">
        <v>38</v>
      </c>
      <c r="I722" s="924"/>
      <c r="J722" s="921" t="s">
        <v>31</v>
      </c>
      <c r="K722" s="921" t="s">
        <v>31</v>
      </c>
      <c r="L722" s="925">
        <v>0</v>
      </c>
    </row>
    <row r="723" spans="1:12" s="1" customFormat="1" ht="34.5" customHeight="1" x14ac:dyDescent="0.15">
      <c r="A723" s="918"/>
      <c r="B723" s="14" t="s">
        <v>584</v>
      </c>
      <c r="C723" s="14" t="s">
        <v>587</v>
      </c>
      <c r="D723" s="15">
        <v>43686</v>
      </c>
      <c r="E723" s="14" t="s">
        <v>588</v>
      </c>
      <c r="F723" s="920"/>
      <c r="G723" s="920"/>
      <c r="H723" s="924"/>
      <c r="I723" s="924"/>
      <c r="J723" s="921"/>
      <c r="K723" s="921"/>
      <c r="L723" s="925"/>
    </row>
    <row r="724" spans="1:12" s="1" customFormat="1" ht="24" customHeight="1" x14ac:dyDescent="0.15">
      <c r="A724" s="918">
        <v>132</v>
      </c>
      <c r="B724" s="9" t="s">
        <v>22</v>
      </c>
      <c r="C724" s="13" t="s">
        <v>23</v>
      </c>
      <c r="D724" s="13" t="s">
        <v>24</v>
      </c>
      <c r="E724" s="13" t="s">
        <v>25</v>
      </c>
      <c r="F724" s="919" t="s">
        <v>17</v>
      </c>
      <c r="G724" s="919"/>
      <c r="H724" s="920"/>
      <c r="I724" s="920"/>
      <c r="J724" s="920"/>
      <c r="K724" s="920"/>
      <c r="L724" s="920"/>
    </row>
    <row r="725" spans="1:12" s="1" customFormat="1" ht="26.25" customHeight="1" x14ac:dyDescent="0.15">
      <c r="A725" s="918"/>
      <c r="B725" s="921" t="s">
        <v>580</v>
      </c>
      <c r="C725" s="922" t="s">
        <v>589</v>
      </c>
      <c r="D725" s="923">
        <v>43703</v>
      </c>
      <c r="E725" s="921" t="s">
        <v>95</v>
      </c>
      <c r="F725" s="921" t="s">
        <v>590</v>
      </c>
      <c r="G725" s="921"/>
      <c r="H725" s="924" t="s">
        <v>30</v>
      </c>
      <c r="I725" s="924"/>
      <c r="J725" s="14" t="s">
        <v>31</v>
      </c>
      <c r="K725" s="14" t="s">
        <v>32</v>
      </c>
      <c r="L725" s="16">
        <v>570.70000000000005</v>
      </c>
    </row>
    <row r="726" spans="1:12" s="1" customFormat="1" ht="409.2" customHeight="1" x14ac:dyDescent="0.15">
      <c r="A726" s="918"/>
      <c r="B726" s="921"/>
      <c r="C726" s="922"/>
      <c r="D726" s="923"/>
      <c r="E726" s="921"/>
      <c r="F726" s="921"/>
      <c r="G726" s="921"/>
      <c r="H726" s="924" t="s">
        <v>33</v>
      </c>
      <c r="I726" s="924"/>
      <c r="J726" s="921" t="s">
        <v>31</v>
      </c>
      <c r="K726" s="921" t="s">
        <v>32</v>
      </c>
      <c r="L726" s="925">
        <v>474</v>
      </c>
    </row>
    <row r="727" spans="1:12" s="1" customFormat="1" ht="376.35" customHeight="1" x14ac:dyDescent="0.15">
      <c r="A727" s="918"/>
      <c r="B727" s="921"/>
      <c r="C727" s="922"/>
      <c r="D727" s="923"/>
      <c r="E727" s="921"/>
      <c r="F727" s="921"/>
      <c r="G727" s="921"/>
      <c r="H727" s="924"/>
      <c r="I727" s="924"/>
      <c r="J727" s="921"/>
      <c r="K727" s="921"/>
      <c r="L727" s="925"/>
    </row>
    <row r="728" spans="1:12" s="1" customFormat="1" ht="24" customHeight="1" x14ac:dyDescent="0.15">
      <c r="A728" s="918"/>
      <c r="B728" s="9" t="s">
        <v>34</v>
      </c>
      <c r="C728" s="13" t="s">
        <v>35</v>
      </c>
      <c r="D728" s="13" t="s">
        <v>36</v>
      </c>
      <c r="E728" s="13" t="s">
        <v>37</v>
      </c>
      <c r="F728" s="920"/>
      <c r="G728" s="920"/>
      <c r="H728" s="924" t="s">
        <v>38</v>
      </c>
      <c r="I728" s="924"/>
      <c r="J728" s="921" t="s">
        <v>31</v>
      </c>
      <c r="K728" s="921" t="s">
        <v>32</v>
      </c>
      <c r="L728" s="925">
        <v>150</v>
      </c>
    </row>
    <row r="729" spans="1:12" s="1" customFormat="1" ht="34.5" customHeight="1" x14ac:dyDescent="0.15">
      <c r="A729" s="918"/>
      <c r="B729" s="14" t="s">
        <v>584</v>
      </c>
      <c r="C729" s="14" t="s">
        <v>590</v>
      </c>
      <c r="D729" s="15">
        <v>43705</v>
      </c>
      <c r="E729" s="14" t="s">
        <v>557</v>
      </c>
      <c r="F729" s="920"/>
      <c r="G729" s="920"/>
      <c r="H729" s="924"/>
      <c r="I729" s="924"/>
      <c r="J729" s="921"/>
      <c r="K729" s="921"/>
      <c r="L729" s="925"/>
    </row>
    <row r="730" spans="1:12" s="1" customFormat="1" ht="24" customHeight="1" x14ac:dyDescent="0.15">
      <c r="A730" s="918">
        <v>133</v>
      </c>
      <c r="B730" s="9" t="s">
        <v>22</v>
      </c>
      <c r="C730" s="13" t="s">
        <v>23</v>
      </c>
      <c r="D730" s="13" t="s">
        <v>24</v>
      </c>
      <c r="E730" s="13" t="s">
        <v>25</v>
      </c>
      <c r="F730" s="919" t="s">
        <v>17</v>
      </c>
      <c r="G730" s="919"/>
      <c r="H730" s="920"/>
      <c r="I730" s="920"/>
      <c r="J730" s="920"/>
      <c r="K730" s="920"/>
      <c r="L730" s="920"/>
    </row>
    <row r="731" spans="1:12" s="1" customFormat="1" ht="26.25" customHeight="1" x14ac:dyDescent="0.15">
      <c r="A731" s="918"/>
      <c r="B731" s="921" t="s">
        <v>591</v>
      </c>
      <c r="C731" s="922" t="s">
        <v>592</v>
      </c>
      <c r="D731" s="923">
        <v>43596</v>
      </c>
      <c r="E731" s="921" t="s">
        <v>593</v>
      </c>
      <c r="F731" s="921" t="s">
        <v>594</v>
      </c>
      <c r="G731" s="921"/>
      <c r="H731" s="924" t="s">
        <v>30</v>
      </c>
      <c r="I731" s="924"/>
      <c r="J731" s="14" t="s">
        <v>31</v>
      </c>
      <c r="K731" s="14" t="s">
        <v>32</v>
      </c>
      <c r="L731" s="16">
        <v>972.64</v>
      </c>
    </row>
    <row r="732" spans="1:12" s="1" customFormat="1" ht="344.25" customHeight="1" x14ac:dyDescent="0.15">
      <c r="A732" s="918"/>
      <c r="B732" s="921"/>
      <c r="C732" s="922"/>
      <c r="D732" s="923"/>
      <c r="E732" s="921"/>
      <c r="F732" s="921"/>
      <c r="G732" s="921"/>
      <c r="H732" s="924" t="s">
        <v>33</v>
      </c>
      <c r="I732" s="924"/>
      <c r="J732" s="14" t="s">
        <v>31</v>
      </c>
      <c r="K732" s="14" t="s">
        <v>32</v>
      </c>
      <c r="L732" s="16">
        <v>1138.8399999999999</v>
      </c>
    </row>
    <row r="733" spans="1:12" s="1" customFormat="1" ht="24" customHeight="1" x14ac:dyDescent="0.15">
      <c r="A733" s="918"/>
      <c r="B733" s="9" t="s">
        <v>34</v>
      </c>
      <c r="C733" s="13" t="s">
        <v>35</v>
      </c>
      <c r="D733" s="13" t="s">
        <v>36</v>
      </c>
      <c r="E733" s="13" t="s">
        <v>37</v>
      </c>
      <c r="F733" s="920"/>
      <c r="G733" s="920"/>
      <c r="H733" s="924" t="s">
        <v>38</v>
      </c>
      <c r="I733" s="924"/>
      <c r="J733" s="921" t="s">
        <v>31</v>
      </c>
      <c r="K733" s="921" t="s">
        <v>32</v>
      </c>
      <c r="L733" s="925">
        <v>30</v>
      </c>
    </row>
    <row r="734" spans="1:12" s="1" customFormat="1" ht="24" customHeight="1" x14ac:dyDescent="0.15">
      <c r="A734" s="918"/>
      <c r="B734" s="14" t="s">
        <v>239</v>
      </c>
      <c r="C734" s="14" t="s">
        <v>594</v>
      </c>
      <c r="D734" s="15">
        <v>43602</v>
      </c>
      <c r="E734" s="14" t="s">
        <v>595</v>
      </c>
      <c r="F734" s="920"/>
      <c r="G734" s="920"/>
      <c r="H734" s="924"/>
      <c r="I734" s="924"/>
      <c r="J734" s="921"/>
      <c r="K734" s="921"/>
      <c r="L734" s="925"/>
    </row>
    <row r="735" spans="1:12" s="1" customFormat="1" ht="24" customHeight="1" x14ac:dyDescent="0.15">
      <c r="A735" s="918">
        <v>134</v>
      </c>
      <c r="B735" s="9" t="s">
        <v>22</v>
      </c>
      <c r="C735" s="13" t="s">
        <v>23</v>
      </c>
      <c r="D735" s="13" t="s">
        <v>24</v>
      </c>
      <c r="E735" s="13" t="s">
        <v>25</v>
      </c>
      <c r="F735" s="919" t="s">
        <v>17</v>
      </c>
      <c r="G735" s="919"/>
      <c r="H735" s="920"/>
      <c r="I735" s="920"/>
      <c r="J735" s="920"/>
      <c r="K735" s="920"/>
      <c r="L735" s="920"/>
    </row>
    <row r="736" spans="1:12" s="1" customFormat="1" ht="26.25" customHeight="1" x14ac:dyDescent="0.15">
      <c r="A736" s="918"/>
      <c r="B736" s="921" t="s">
        <v>591</v>
      </c>
      <c r="C736" s="922" t="s">
        <v>596</v>
      </c>
      <c r="D736" s="923">
        <v>43697</v>
      </c>
      <c r="E736" s="921" t="s">
        <v>597</v>
      </c>
      <c r="F736" s="921" t="s">
        <v>598</v>
      </c>
      <c r="G736" s="921"/>
      <c r="H736" s="924" t="s">
        <v>30</v>
      </c>
      <c r="I736" s="924"/>
      <c r="J736" s="14" t="s">
        <v>31</v>
      </c>
      <c r="K736" s="14" t="s">
        <v>31</v>
      </c>
      <c r="L736" s="16">
        <v>0</v>
      </c>
    </row>
    <row r="737" spans="1:12" s="1" customFormat="1" ht="375.75" customHeight="1" x14ac:dyDescent="0.15">
      <c r="A737" s="918"/>
      <c r="B737" s="921"/>
      <c r="C737" s="922"/>
      <c r="D737" s="923"/>
      <c r="E737" s="921"/>
      <c r="F737" s="921"/>
      <c r="G737" s="921"/>
      <c r="H737" s="924" t="s">
        <v>33</v>
      </c>
      <c r="I737" s="924"/>
      <c r="J737" s="14" t="s">
        <v>31</v>
      </c>
      <c r="K737" s="14" t="s">
        <v>31</v>
      </c>
      <c r="L737" s="16">
        <v>0</v>
      </c>
    </row>
    <row r="738" spans="1:12" s="1" customFormat="1" ht="24" customHeight="1" x14ac:dyDescent="0.15">
      <c r="A738" s="918"/>
      <c r="B738" s="9" t="s">
        <v>34</v>
      </c>
      <c r="C738" s="13" t="s">
        <v>35</v>
      </c>
      <c r="D738" s="13" t="s">
        <v>36</v>
      </c>
      <c r="E738" s="13" t="s">
        <v>37</v>
      </c>
      <c r="F738" s="920"/>
      <c r="G738" s="920"/>
      <c r="H738" s="924" t="s">
        <v>38</v>
      </c>
      <c r="I738" s="924"/>
      <c r="J738" s="921" t="s">
        <v>31</v>
      </c>
      <c r="K738" s="921" t="s">
        <v>32</v>
      </c>
      <c r="L738" s="925">
        <v>728.71</v>
      </c>
    </row>
    <row r="739" spans="1:12" s="1" customFormat="1" ht="24" customHeight="1" x14ac:dyDescent="0.15">
      <c r="A739" s="918"/>
      <c r="B739" s="14" t="s">
        <v>239</v>
      </c>
      <c r="C739" s="14" t="s">
        <v>598</v>
      </c>
      <c r="D739" s="15">
        <v>43708</v>
      </c>
      <c r="E739" s="14" t="s">
        <v>599</v>
      </c>
      <c r="F739" s="920"/>
      <c r="G739" s="920"/>
      <c r="H739" s="924"/>
      <c r="I739" s="924"/>
      <c r="J739" s="921"/>
      <c r="K739" s="921"/>
      <c r="L739" s="925"/>
    </row>
    <row r="740" spans="1:12" s="1" customFormat="1" ht="24" customHeight="1" x14ac:dyDescent="0.15">
      <c r="A740" s="918">
        <v>135</v>
      </c>
      <c r="B740" s="9" t="s">
        <v>22</v>
      </c>
      <c r="C740" s="13" t="s">
        <v>23</v>
      </c>
      <c r="D740" s="13" t="s">
        <v>24</v>
      </c>
      <c r="E740" s="13" t="s">
        <v>25</v>
      </c>
      <c r="F740" s="919" t="s">
        <v>17</v>
      </c>
      <c r="G740" s="919"/>
      <c r="H740" s="920"/>
      <c r="I740" s="920"/>
      <c r="J740" s="920"/>
      <c r="K740" s="920"/>
      <c r="L740" s="920"/>
    </row>
    <row r="741" spans="1:12" s="1" customFormat="1" ht="26.25" customHeight="1" x14ac:dyDescent="0.15">
      <c r="A741" s="918"/>
      <c r="B741" s="921" t="s">
        <v>591</v>
      </c>
      <c r="C741" s="922" t="s">
        <v>600</v>
      </c>
      <c r="D741" s="923">
        <v>43732</v>
      </c>
      <c r="E741" s="921" t="s">
        <v>298</v>
      </c>
      <c r="F741" s="921" t="s">
        <v>601</v>
      </c>
      <c r="G741" s="921"/>
      <c r="H741" s="924" t="s">
        <v>30</v>
      </c>
      <c r="I741" s="924"/>
      <c r="J741" s="14" t="s">
        <v>31</v>
      </c>
      <c r="K741" s="14" t="s">
        <v>32</v>
      </c>
      <c r="L741" s="16">
        <v>339.54</v>
      </c>
    </row>
    <row r="742" spans="1:12" s="1" customFormat="1" ht="218.25" customHeight="1" x14ac:dyDescent="0.15">
      <c r="A742" s="918"/>
      <c r="B742" s="921"/>
      <c r="C742" s="922"/>
      <c r="D742" s="923"/>
      <c r="E742" s="921"/>
      <c r="F742" s="921"/>
      <c r="G742" s="921"/>
      <c r="H742" s="924" t="s">
        <v>33</v>
      </c>
      <c r="I742" s="924"/>
      <c r="J742" s="14" t="s">
        <v>31</v>
      </c>
      <c r="K742" s="14" t="s">
        <v>32</v>
      </c>
      <c r="L742" s="16">
        <v>157.97</v>
      </c>
    </row>
    <row r="743" spans="1:12" s="1" customFormat="1" ht="24" customHeight="1" x14ac:dyDescent="0.15">
      <c r="A743" s="918"/>
      <c r="B743" s="9" t="s">
        <v>34</v>
      </c>
      <c r="C743" s="13" t="s">
        <v>35</v>
      </c>
      <c r="D743" s="13" t="s">
        <v>36</v>
      </c>
      <c r="E743" s="13" t="s">
        <v>37</v>
      </c>
      <c r="F743" s="920"/>
      <c r="G743" s="920"/>
      <c r="H743" s="924" t="s">
        <v>38</v>
      </c>
      <c r="I743" s="924"/>
      <c r="J743" s="921" t="s">
        <v>31</v>
      </c>
      <c r="K743" s="921" t="s">
        <v>32</v>
      </c>
      <c r="L743" s="925">
        <v>100</v>
      </c>
    </row>
    <row r="744" spans="1:12" s="1" customFormat="1" ht="24" customHeight="1" x14ac:dyDescent="0.15">
      <c r="A744" s="918"/>
      <c r="B744" s="14" t="s">
        <v>239</v>
      </c>
      <c r="C744" s="14" t="s">
        <v>601</v>
      </c>
      <c r="D744" s="15">
        <v>43733</v>
      </c>
      <c r="E744" s="14" t="s">
        <v>602</v>
      </c>
      <c r="F744" s="920"/>
      <c r="G744" s="920"/>
      <c r="H744" s="924"/>
      <c r="I744" s="924"/>
      <c r="J744" s="921"/>
      <c r="K744" s="921"/>
      <c r="L744" s="925"/>
    </row>
    <row r="745" spans="1:12" s="1" customFormat="1" ht="24" customHeight="1" x14ac:dyDescent="0.15">
      <c r="A745" s="918">
        <v>136</v>
      </c>
      <c r="B745" s="9" t="s">
        <v>22</v>
      </c>
      <c r="C745" s="13" t="s">
        <v>23</v>
      </c>
      <c r="D745" s="13" t="s">
        <v>24</v>
      </c>
      <c r="E745" s="13" t="s">
        <v>25</v>
      </c>
      <c r="F745" s="919" t="s">
        <v>17</v>
      </c>
      <c r="G745" s="919"/>
      <c r="H745" s="920"/>
      <c r="I745" s="920"/>
      <c r="J745" s="920"/>
      <c r="K745" s="920"/>
      <c r="L745" s="920"/>
    </row>
    <row r="746" spans="1:12" s="1" customFormat="1" ht="26.25" customHeight="1" x14ac:dyDescent="0.15">
      <c r="A746" s="918"/>
      <c r="B746" s="921" t="s">
        <v>603</v>
      </c>
      <c r="C746" s="922" t="s">
        <v>604</v>
      </c>
      <c r="D746" s="923">
        <v>43565</v>
      </c>
      <c r="E746" s="921" t="s">
        <v>246</v>
      </c>
      <c r="F746" s="921" t="s">
        <v>247</v>
      </c>
      <c r="G746" s="921"/>
      <c r="H746" s="924" t="s">
        <v>30</v>
      </c>
      <c r="I746" s="924"/>
      <c r="J746" s="14" t="s">
        <v>31</v>
      </c>
      <c r="K746" s="14" t="s">
        <v>32</v>
      </c>
      <c r="L746" s="16">
        <v>468.01</v>
      </c>
    </row>
    <row r="747" spans="1:12" s="1" customFormat="1" ht="409.2" customHeight="1" x14ac:dyDescent="0.15">
      <c r="A747" s="918"/>
      <c r="B747" s="921"/>
      <c r="C747" s="922"/>
      <c r="D747" s="923"/>
      <c r="E747" s="921"/>
      <c r="F747" s="921"/>
      <c r="G747" s="921"/>
      <c r="H747" s="924" t="s">
        <v>33</v>
      </c>
      <c r="I747" s="924"/>
      <c r="J747" s="921" t="s">
        <v>31</v>
      </c>
      <c r="K747" s="921" t="s">
        <v>32</v>
      </c>
      <c r="L747" s="925">
        <v>2806.02</v>
      </c>
    </row>
    <row r="748" spans="1:12" s="1" customFormat="1" ht="166.35" customHeight="1" x14ac:dyDescent="0.15">
      <c r="A748" s="918"/>
      <c r="B748" s="921"/>
      <c r="C748" s="922"/>
      <c r="D748" s="923"/>
      <c r="E748" s="921"/>
      <c r="F748" s="921"/>
      <c r="G748" s="921"/>
      <c r="H748" s="924"/>
      <c r="I748" s="924"/>
      <c r="J748" s="921"/>
      <c r="K748" s="921"/>
      <c r="L748" s="925"/>
    </row>
    <row r="749" spans="1:12" s="1" customFormat="1" ht="24" customHeight="1" x14ac:dyDescent="0.15">
      <c r="A749" s="918"/>
      <c r="B749" s="9" t="s">
        <v>34</v>
      </c>
      <c r="C749" s="13" t="s">
        <v>35</v>
      </c>
      <c r="D749" s="13" t="s">
        <v>36</v>
      </c>
      <c r="E749" s="13" t="s">
        <v>37</v>
      </c>
      <c r="F749" s="920"/>
      <c r="G749" s="920"/>
      <c r="H749" s="924" t="s">
        <v>38</v>
      </c>
      <c r="I749" s="924"/>
      <c r="J749" s="921" t="s">
        <v>31</v>
      </c>
      <c r="K749" s="921" t="s">
        <v>32</v>
      </c>
      <c r="L749" s="925">
        <v>200</v>
      </c>
    </row>
    <row r="750" spans="1:12" s="1" customFormat="1" ht="24" customHeight="1" x14ac:dyDescent="0.15">
      <c r="A750" s="918"/>
      <c r="B750" s="14" t="s">
        <v>605</v>
      </c>
      <c r="C750" s="14" t="s">
        <v>247</v>
      </c>
      <c r="D750" s="15">
        <v>43570</v>
      </c>
      <c r="E750" s="14" t="s">
        <v>248</v>
      </c>
      <c r="F750" s="920"/>
      <c r="G750" s="920"/>
      <c r="H750" s="924"/>
      <c r="I750" s="924"/>
      <c r="J750" s="921"/>
      <c r="K750" s="921"/>
      <c r="L750" s="925"/>
    </row>
    <row r="751" spans="1:12" s="1" customFormat="1" ht="24" customHeight="1" x14ac:dyDescent="0.15">
      <c r="A751" s="918">
        <v>137</v>
      </c>
      <c r="B751" s="9" t="s">
        <v>22</v>
      </c>
      <c r="C751" s="13" t="s">
        <v>23</v>
      </c>
      <c r="D751" s="13" t="s">
        <v>24</v>
      </c>
      <c r="E751" s="13" t="s">
        <v>25</v>
      </c>
      <c r="F751" s="919" t="s">
        <v>17</v>
      </c>
      <c r="G751" s="919"/>
      <c r="H751" s="920"/>
      <c r="I751" s="920"/>
      <c r="J751" s="920"/>
      <c r="K751" s="920"/>
      <c r="L751" s="920"/>
    </row>
    <row r="752" spans="1:12" s="1" customFormat="1" ht="26.25" customHeight="1" x14ac:dyDescent="0.15">
      <c r="A752" s="918"/>
      <c r="B752" s="921" t="s">
        <v>603</v>
      </c>
      <c r="C752" s="922" t="s">
        <v>606</v>
      </c>
      <c r="D752" s="923">
        <v>43684</v>
      </c>
      <c r="E752" s="921" t="s">
        <v>298</v>
      </c>
      <c r="F752" s="921" t="s">
        <v>607</v>
      </c>
      <c r="G752" s="921"/>
      <c r="H752" s="924" t="s">
        <v>30</v>
      </c>
      <c r="I752" s="924"/>
      <c r="J752" s="14" t="s">
        <v>31</v>
      </c>
      <c r="K752" s="14" t="s">
        <v>32</v>
      </c>
      <c r="L752" s="16">
        <v>538</v>
      </c>
    </row>
    <row r="753" spans="1:12" s="1" customFormat="1" ht="228.75" customHeight="1" x14ac:dyDescent="0.15">
      <c r="A753" s="918"/>
      <c r="B753" s="921"/>
      <c r="C753" s="922"/>
      <c r="D753" s="923"/>
      <c r="E753" s="921"/>
      <c r="F753" s="921"/>
      <c r="G753" s="921"/>
      <c r="H753" s="924" t="s">
        <v>33</v>
      </c>
      <c r="I753" s="924"/>
      <c r="J753" s="14" t="s">
        <v>31</v>
      </c>
      <c r="K753" s="14" t="s">
        <v>32</v>
      </c>
      <c r="L753" s="16">
        <v>414.61</v>
      </c>
    </row>
    <row r="754" spans="1:12" s="1" customFormat="1" ht="24" customHeight="1" x14ac:dyDescent="0.15">
      <c r="A754" s="918"/>
      <c r="B754" s="9" t="s">
        <v>34</v>
      </c>
      <c r="C754" s="13" t="s">
        <v>35</v>
      </c>
      <c r="D754" s="13" t="s">
        <v>36</v>
      </c>
      <c r="E754" s="13" t="s">
        <v>37</v>
      </c>
      <c r="F754" s="920"/>
      <c r="G754" s="920"/>
      <c r="H754" s="924" t="s">
        <v>38</v>
      </c>
      <c r="I754" s="924"/>
      <c r="J754" s="921" t="s">
        <v>31</v>
      </c>
      <c r="K754" s="921" t="s">
        <v>32</v>
      </c>
      <c r="L754" s="925">
        <v>799</v>
      </c>
    </row>
    <row r="755" spans="1:12" s="1" customFormat="1" ht="24" customHeight="1" x14ac:dyDescent="0.15">
      <c r="A755" s="918"/>
      <c r="B755" s="14" t="s">
        <v>605</v>
      </c>
      <c r="C755" s="14" t="s">
        <v>607</v>
      </c>
      <c r="D755" s="15">
        <v>43686</v>
      </c>
      <c r="E755" s="14" t="s">
        <v>588</v>
      </c>
      <c r="F755" s="920"/>
      <c r="G755" s="920"/>
      <c r="H755" s="924"/>
      <c r="I755" s="924"/>
      <c r="J755" s="921"/>
      <c r="K755" s="921"/>
      <c r="L755" s="925"/>
    </row>
    <row r="756" spans="1:12" s="1" customFormat="1" ht="24" customHeight="1" x14ac:dyDescent="0.15">
      <c r="A756" s="918">
        <v>138</v>
      </c>
      <c r="B756" s="9" t="s">
        <v>22</v>
      </c>
      <c r="C756" s="13" t="s">
        <v>23</v>
      </c>
      <c r="D756" s="13" t="s">
        <v>24</v>
      </c>
      <c r="E756" s="13" t="s">
        <v>25</v>
      </c>
      <c r="F756" s="919" t="s">
        <v>17</v>
      </c>
      <c r="G756" s="919"/>
      <c r="H756" s="920"/>
      <c r="I756" s="920"/>
      <c r="J756" s="920"/>
      <c r="K756" s="920"/>
      <c r="L756" s="920"/>
    </row>
    <row r="757" spans="1:12" s="1" customFormat="1" ht="26.25" customHeight="1" x14ac:dyDescent="0.15">
      <c r="A757" s="918"/>
      <c r="B757" s="921" t="s">
        <v>603</v>
      </c>
      <c r="C757" s="922" t="s">
        <v>608</v>
      </c>
      <c r="D757" s="923">
        <v>43707</v>
      </c>
      <c r="E757" s="921" t="s">
        <v>597</v>
      </c>
      <c r="F757" s="921" t="s">
        <v>609</v>
      </c>
      <c r="G757" s="921"/>
      <c r="H757" s="924" t="s">
        <v>30</v>
      </c>
      <c r="I757" s="924"/>
      <c r="J757" s="14" t="s">
        <v>31</v>
      </c>
      <c r="K757" s="14" t="s">
        <v>32</v>
      </c>
      <c r="L757" s="16">
        <v>942.56</v>
      </c>
    </row>
    <row r="758" spans="1:12" s="1" customFormat="1" ht="409.2" customHeight="1" x14ac:dyDescent="0.15">
      <c r="A758" s="918"/>
      <c r="B758" s="921"/>
      <c r="C758" s="922"/>
      <c r="D758" s="923"/>
      <c r="E758" s="921"/>
      <c r="F758" s="921"/>
      <c r="G758" s="921"/>
      <c r="H758" s="924" t="s">
        <v>33</v>
      </c>
      <c r="I758" s="924"/>
      <c r="J758" s="921" t="s">
        <v>31</v>
      </c>
      <c r="K758" s="921" t="s">
        <v>31</v>
      </c>
      <c r="L758" s="925">
        <v>0</v>
      </c>
    </row>
    <row r="759" spans="1:12" s="1" customFormat="1" ht="208.35" customHeight="1" x14ac:dyDescent="0.15">
      <c r="A759" s="918"/>
      <c r="B759" s="921"/>
      <c r="C759" s="922"/>
      <c r="D759" s="923"/>
      <c r="E759" s="921"/>
      <c r="F759" s="921"/>
      <c r="G759" s="921"/>
      <c r="H759" s="924"/>
      <c r="I759" s="924"/>
      <c r="J759" s="921"/>
      <c r="K759" s="921"/>
      <c r="L759" s="925"/>
    </row>
    <row r="760" spans="1:12" s="1" customFormat="1" ht="24" customHeight="1" x14ac:dyDescent="0.15">
      <c r="A760" s="918"/>
      <c r="B760" s="9" t="s">
        <v>34</v>
      </c>
      <c r="C760" s="13" t="s">
        <v>35</v>
      </c>
      <c r="D760" s="13" t="s">
        <v>36</v>
      </c>
      <c r="E760" s="13" t="s">
        <v>37</v>
      </c>
      <c r="F760" s="920"/>
      <c r="G760" s="920"/>
      <c r="H760" s="924" t="s">
        <v>38</v>
      </c>
      <c r="I760" s="924"/>
      <c r="J760" s="921" t="s">
        <v>31</v>
      </c>
      <c r="K760" s="921" t="s">
        <v>32</v>
      </c>
      <c r="L760" s="925">
        <v>729.61</v>
      </c>
    </row>
    <row r="761" spans="1:12" s="1" customFormat="1" ht="24" customHeight="1" x14ac:dyDescent="0.15">
      <c r="A761" s="918"/>
      <c r="B761" s="14" t="s">
        <v>605</v>
      </c>
      <c r="C761" s="14" t="s">
        <v>609</v>
      </c>
      <c r="D761" s="15">
        <v>43714</v>
      </c>
      <c r="E761" s="14" t="s">
        <v>610</v>
      </c>
      <c r="F761" s="920"/>
      <c r="G761" s="920"/>
      <c r="H761" s="924"/>
      <c r="I761" s="924"/>
      <c r="J761" s="921"/>
      <c r="K761" s="921"/>
      <c r="L761" s="925"/>
    </row>
    <row r="762" spans="1:12" s="1" customFormat="1" ht="24" customHeight="1" x14ac:dyDescent="0.15">
      <c r="A762" s="918">
        <v>139</v>
      </c>
      <c r="B762" s="9" t="s">
        <v>22</v>
      </c>
      <c r="C762" s="13" t="s">
        <v>23</v>
      </c>
      <c r="D762" s="13" t="s">
        <v>24</v>
      </c>
      <c r="E762" s="13" t="s">
        <v>25</v>
      </c>
      <c r="F762" s="919" t="s">
        <v>17</v>
      </c>
      <c r="G762" s="919"/>
      <c r="H762" s="920"/>
      <c r="I762" s="920"/>
      <c r="J762" s="920"/>
      <c r="K762" s="920"/>
      <c r="L762" s="920"/>
    </row>
    <row r="763" spans="1:12" s="1" customFormat="1" ht="26.25" customHeight="1" x14ac:dyDescent="0.15">
      <c r="A763" s="918"/>
      <c r="B763" s="921" t="s">
        <v>611</v>
      </c>
      <c r="C763" s="922" t="s">
        <v>612</v>
      </c>
      <c r="D763" s="923">
        <v>43597</v>
      </c>
      <c r="E763" s="921" t="s">
        <v>613</v>
      </c>
      <c r="F763" s="921" t="s">
        <v>614</v>
      </c>
      <c r="G763" s="921"/>
      <c r="H763" s="924" t="s">
        <v>30</v>
      </c>
      <c r="I763" s="924"/>
      <c r="J763" s="14" t="s">
        <v>31</v>
      </c>
      <c r="K763" s="14" t="s">
        <v>31</v>
      </c>
      <c r="L763" s="16">
        <v>0</v>
      </c>
    </row>
    <row r="764" spans="1:12" s="1" customFormat="1" ht="302.25" customHeight="1" x14ac:dyDescent="0.15">
      <c r="A764" s="918"/>
      <c r="B764" s="921"/>
      <c r="C764" s="922"/>
      <c r="D764" s="923"/>
      <c r="E764" s="921"/>
      <c r="F764" s="921"/>
      <c r="G764" s="921"/>
      <c r="H764" s="924" t="s">
        <v>33</v>
      </c>
      <c r="I764" s="924"/>
      <c r="J764" s="14" t="s">
        <v>31</v>
      </c>
      <c r="K764" s="14" t="s">
        <v>31</v>
      </c>
      <c r="L764" s="16">
        <v>0</v>
      </c>
    </row>
    <row r="765" spans="1:12" s="1" customFormat="1" ht="24" customHeight="1" x14ac:dyDescent="0.15">
      <c r="A765" s="918"/>
      <c r="B765" s="9" t="s">
        <v>34</v>
      </c>
      <c r="C765" s="13" t="s">
        <v>35</v>
      </c>
      <c r="D765" s="13" t="s">
        <v>36</v>
      </c>
      <c r="E765" s="13" t="s">
        <v>37</v>
      </c>
      <c r="F765" s="920"/>
      <c r="G765" s="920"/>
      <c r="H765" s="924" t="s">
        <v>38</v>
      </c>
      <c r="I765" s="924"/>
      <c r="J765" s="921" t="s">
        <v>31</v>
      </c>
      <c r="K765" s="921" t="s">
        <v>32</v>
      </c>
      <c r="L765" s="925">
        <v>619.45000000000005</v>
      </c>
    </row>
    <row r="766" spans="1:12" s="1" customFormat="1" ht="34.5" customHeight="1" x14ac:dyDescent="0.15">
      <c r="A766" s="918"/>
      <c r="B766" s="14" t="s">
        <v>496</v>
      </c>
      <c r="C766" s="14" t="s">
        <v>614</v>
      </c>
      <c r="D766" s="15">
        <v>43602</v>
      </c>
      <c r="E766" s="14" t="s">
        <v>615</v>
      </c>
      <c r="F766" s="920"/>
      <c r="G766" s="920"/>
      <c r="H766" s="924"/>
      <c r="I766" s="924"/>
      <c r="J766" s="921"/>
      <c r="K766" s="921"/>
      <c r="L766" s="925"/>
    </row>
    <row r="767" spans="1:12" s="1" customFormat="1" ht="24" customHeight="1" x14ac:dyDescent="0.15">
      <c r="A767" s="918">
        <v>140</v>
      </c>
      <c r="B767" s="9" t="s">
        <v>22</v>
      </c>
      <c r="C767" s="13" t="s">
        <v>23</v>
      </c>
      <c r="D767" s="13" t="s">
        <v>24</v>
      </c>
      <c r="E767" s="13" t="s">
        <v>25</v>
      </c>
      <c r="F767" s="919" t="s">
        <v>17</v>
      </c>
      <c r="G767" s="919"/>
      <c r="H767" s="920"/>
      <c r="I767" s="920"/>
      <c r="J767" s="920"/>
      <c r="K767" s="920"/>
      <c r="L767" s="920"/>
    </row>
    <row r="768" spans="1:12" s="1" customFormat="1" ht="26.25" customHeight="1" x14ac:dyDescent="0.15">
      <c r="A768" s="918"/>
      <c r="B768" s="921" t="s">
        <v>611</v>
      </c>
      <c r="C768" s="922" t="s">
        <v>616</v>
      </c>
      <c r="D768" s="923">
        <v>43633</v>
      </c>
      <c r="E768" s="921" t="s">
        <v>617</v>
      </c>
      <c r="F768" s="921" t="s">
        <v>618</v>
      </c>
      <c r="G768" s="921"/>
      <c r="H768" s="924" t="s">
        <v>30</v>
      </c>
      <c r="I768" s="924"/>
      <c r="J768" s="14" t="s">
        <v>31</v>
      </c>
      <c r="K768" s="14" t="s">
        <v>32</v>
      </c>
      <c r="L768" s="16">
        <v>859.44</v>
      </c>
    </row>
    <row r="769" spans="1:12" s="1" customFormat="1" ht="186.75" customHeight="1" x14ac:dyDescent="0.15">
      <c r="A769" s="918"/>
      <c r="B769" s="921"/>
      <c r="C769" s="922"/>
      <c r="D769" s="923"/>
      <c r="E769" s="921"/>
      <c r="F769" s="921"/>
      <c r="G769" s="921"/>
      <c r="H769" s="924" t="s">
        <v>33</v>
      </c>
      <c r="I769" s="924"/>
      <c r="J769" s="14" t="s">
        <v>31</v>
      </c>
      <c r="K769" s="14" t="s">
        <v>31</v>
      </c>
      <c r="L769" s="16">
        <v>0</v>
      </c>
    </row>
    <row r="770" spans="1:12" s="1" customFormat="1" ht="24" customHeight="1" x14ac:dyDescent="0.15">
      <c r="A770" s="918"/>
      <c r="B770" s="9" t="s">
        <v>34</v>
      </c>
      <c r="C770" s="13" t="s">
        <v>35</v>
      </c>
      <c r="D770" s="13" t="s">
        <v>36</v>
      </c>
      <c r="E770" s="13" t="s">
        <v>37</v>
      </c>
      <c r="F770" s="920"/>
      <c r="G770" s="920"/>
      <c r="H770" s="924" t="s">
        <v>38</v>
      </c>
      <c r="I770" s="924"/>
      <c r="J770" s="921" t="s">
        <v>31</v>
      </c>
      <c r="K770" s="921" t="s">
        <v>32</v>
      </c>
      <c r="L770" s="925">
        <v>278.90000000000003</v>
      </c>
    </row>
    <row r="771" spans="1:12" s="1" customFormat="1" ht="34.5" customHeight="1" x14ac:dyDescent="0.15">
      <c r="A771" s="918"/>
      <c r="B771" s="14" t="s">
        <v>496</v>
      </c>
      <c r="C771" s="14" t="s">
        <v>618</v>
      </c>
      <c r="D771" s="15">
        <v>43638</v>
      </c>
      <c r="E771" s="14" t="s">
        <v>619</v>
      </c>
      <c r="F771" s="920"/>
      <c r="G771" s="920"/>
      <c r="H771" s="924"/>
      <c r="I771" s="924"/>
      <c r="J771" s="921"/>
      <c r="K771" s="921"/>
      <c r="L771" s="925"/>
    </row>
    <row r="772" spans="1:12" s="1" customFormat="1" ht="24" customHeight="1" x14ac:dyDescent="0.15">
      <c r="A772" s="918">
        <v>141</v>
      </c>
      <c r="B772" s="9" t="s">
        <v>22</v>
      </c>
      <c r="C772" s="13" t="s">
        <v>23</v>
      </c>
      <c r="D772" s="13" t="s">
        <v>24</v>
      </c>
      <c r="E772" s="13" t="s">
        <v>25</v>
      </c>
      <c r="F772" s="919" t="s">
        <v>17</v>
      </c>
      <c r="G772" s="919"/>
      <c r="H772" s="920"/>
      <c r="I772" s="920"/>
      <c r="J772" s="920"/>
      <c r="K772" s="920"/>
      <c r="L772" s="920"/>
    </row>
    <row r="773" spans="1:12" s="1" customFormat="1" ht="26.25" customHeight="1" x14ac:dyDescent="0.15">
      <c r="A773" s="918"/>
      <c r="B773" s="921" t="s">
        <v>611</v>
      </c>
      <c r="C773" s="922" t="s">
        <v>620</v>
      </c>
      <c r="D773" s="923">
        <v>43706</v>
      </c>
      <c r="E773" s="921" t="s">
        <v>621</v>
      </c>
      <c r="F773" s="921" t="s">
        <v>622</v>
      </c>
      <c r="G773" s="921"/>
      <c r="H773" s="924" t="s">
        <v>30</v>
      </c>
      <c r="I773" s="924"/>
      <c r="J773" s="14" t="s">
        <v>31</v>
      </c>
      <c r="K773" s="14" t="s">
        <v>32</v>
      </c>
      <c r="L773" s="16">
        <v>954.99</v>
      </c>
    </row>
    <row r="774" spans="1:12" s="1" customFormat="1" ht="409.2" customHeight="1" x14ac:dyDescent="0.15">
      <c r="A774" s="918"/>
      <c r="B774" s="921"/>
      <c r="C774" s="922"/>
      <c r="D774" s="923"/>
      <c r="E774" s="921"/>
      <c r="F774" s="921"/>
      <c r="G774" s="921"/>
      <c r="H774" s="924" t="s">
        <v>33</v>
      </c>
      <c r="I774" s="924"/>
      <c r="J774" s="921" t="s">
        <v>31</v>
      </c>
      <c r="K774" s="921" t="s">
        <v>31</v>
      </c>
      <c r="L774" s="925">
        <v>0</v>
      </c>
    </row>
    <row r="775" spans="1:12" s="1" customFormat="1" ht="176.85" customHeight="1" x14ac:dyDescent="0.15">
      <c r="A775" s="918"/>
      <c r="B775" s="921"/>
      <c r="C775" s="922"/>
      <c r="D775" s="923"/>
      <c r="E775" s="921"/>
      <c r="F775" s="921"/>
      <c r="G775" s="921"/>
      <c r="H775" s="924"/>
      <c r="I775" s="924"/>
      <c r="J775" s="921"/>
      <c r="K775" s="921"/>
      <c r="L775" s="925"/>
    </row>
    <row r="776" spans="1:12" s="1" customFormat="1" ht="24" customHeight="1" x14ac:dyDescent="0.15">
      <c r="A776" s="918"/>
      <c r="B776" s="9" t="s">
        <v>34</v>
      </c>
      <c r="C776" s="13" t="s">
        <v>35</v>
      </c>
      <c r="D776" s="13" t="s">
        <v>36</v>
      </c>
      <c r="E776" s="13" t="s">
        <v>37</v>
      </c>
      <c r="F776" s="920"/>
      <c r="G776" s="920"/>
      <c r="H776" s="924" t="s">
        <v>38</v>
      </c>
      <c r="I776" s="924"/>
      <c r="J776" s="921" t="s">
        <v>31</v>
      </c>
      <c r="K776" s="921" t="s">
        <v>31</v>
      </c>
      <c r="L776" s="925">
        <v>0</v>
      </c>
    </row>
    <row r="777" spans="1:12" s="1" customFormat="1" ht="34.5" customHeight="1" x14ac:dyDescent="0.15">
      <c r="A777" s="918"/>
      <c r="B777" s="14" t="s">
        <v>496</v>
      </c>
      <c r="C777" s="14" t="s">
        <v>622</v>
      </c>
      <c r="D777" s="15">
        <v>43709</v>
      </c>
      <c r="E777" s="14" t="s">
        <v>623</v>
      </c>
      <c r="F777" s="920"/>
      <c r="G777" s="920"/>
      <c r="H777" s="924"/>
      <c r="I777" s="924"/>
      <c r="J777" s="921"/>
      <c r="K777" s="921"/>
      <c r="L777" s="925"/>
    </row>
    <row r="778" spans="1:12" s="1" customFormat="1" ht="24" customHeight="1" x14ac:dyDescent="0.15">
      <c r="A778" s="918">
        <v>142</v>
      </c>
      <c r="B778" s="9" t="s">
        <v>22</v>
      </c>
      <c r="C778" s="13" t="s">
        <v>23</v>
      </c>
      <c r="D778" s="13" t="s">
        <v>24</v>
      </c>
      <c r="E778" s="13" t="s">
        <v>25</v>
      </c>
      <c r="F778" s="919" t="s">
        <v>17</v>
      </c>
      <c r="G778" s="919"/>
      <c r="H778" s="920"/>
      <c r="I778" s="920"/>
      <c r="J778" s="920"/>
      <c r="K778" s="920"/>
      <c r="L778" s="920"/>
    </row>
    <row r="779" spans="1:12" s="1" customFormat="1" ht="26.25" customHeight="1" x14ac:dyDescent="0.15">
      <c r="A779" s="918"/>
      <c r="B779" s="921" t="s">
        <v>611</v>
      </c>
      <c r="C779" s="922" t="s">
        <v>624</v>
      </c>
      <c r="D779" s="923">
        <v>43736</v>
      </c>
      <c r="E779" s="921" t="s">
        <v>625</v>
      </c>
      <c r="F779" s="921" t="s">
        <v>618</v>
      </c>
      <c r="G779" s="921"/>
      <c r="H779" s="924" t="s">
        <v>30</v>
      </c>
      <c r="I779" s="924"/>
      <c r="J779" s="14" t="s">
        <v>31</v>
      </c>
      <c r="K779" s="14" t="s">
        <v>32</v>
      </c>
      <c r="L779" s="16">
        <v>381.18</v>
      </c>
    </row>
    <row r="780" spans="1:12" s="1" customFormat="1" ht="165.75" customHeight="1" x14ac:dyDescent="0.15">
      <c r="A780" s="918"/>
      <c r="B780" s="921"/>
      <c r="C780" s="922"/>
      <c r="D780" s="923"/>
      <c r="E780" s="921"/>
      <c r="F780" s="921"/>
      <c r="G780" s="921"/>
      <c r="H780" s="924" t="s">
        <v>33</v>
      </c>
      <c r="I780" s="924"/>
      <c r="J780" s="14" t="s">
        <v>31</v>
      </c>
      <c r="K780" s="14" t="s">
        <v>31</v>
      </c>
      <c r="L780" s="16">
        <v>0</v>
      </c>
    </row>
    <row r="781" spans="1:12" s="1" customFormat="1" ht="24" customHeight="1" x14ac:dyDescent="0.15">
      <c r="A781" s="918"/>
      <c r="B781" s="9" t="s">
        <v>34</v>
      </c>
      <c r="C781" s="13" t="s">
        <v>35</v>
      </c>
      <c r="D781" s="13" t="s">
        <v>36</v>
      </c>
      <c r="E781" s="13" t="s">
        <v>37</v>
      </c>
      <c r="F781" s="920"/>
      <c r="G781" s="920"/>
      <c r="H781" s="924" t="s">
        <v>38</v>
      </c>
      <c r="I781" s="924"/>
      <c r="J781" s="921" t="s">
        <v>31</v>
      </c>
      <c r="K781" s="921" t="s">
        <v>31</v>
      </c>
      <c r="L781" s="925">
        <v>0</v>
      </c>
    </row>
    <row r="782" spans="1:12" s="1" customFormat="1" ht="34.5" customHeight="1" x14ac:dyDescent="0.15">
      <c r="A782" s="918"/>
      <c r="B782" s="14" t="s">
        <v>496</v>
      </c>
      <c r="C782" s="14" t="s">
        <v>618</v>
      </c>
      <c r="D782" s="15">
        <v>43738</v>
      </c>
      <c r="E782" s="14" t="s">
        <v>433</v>
      </c>
      <c r="F782" s="920"/>
      <c r="G782" s="920"/>
      <c r="H782" s="924"/>
      <c r="I782" s="924"/>
      <c r="J782" s="921"/>
      <c r="K782" s="921"/>
      <c r="L782" s="925"/>
    </row>
    <row r="783" spans="1:12" s="1" customFormat="1" ht="24" customHeight="1" x14ac:dyDescent="0.15">
      <c r="A783" s="918">
        <v>143</v>
      </c>
      <c r="B783" s="9" t="s">
        <v>22</v>
      </c>
      <c r="C783" s="13" t="s">
        <v>23</v>
      </c>
      <c r="D783" s="13" t="s">
        <v>24</v>
      </c>
      <c r="E783" s="13" t="s">
        <v>25</v>
      </c>
      <c r="F783" s="919" t="s">
        <v>17</v>
      </c>
      <c r="G783" s="919"/>
      <c r="H783" s="920"/>
      <c r="I783" s="920"/>
      <c r="J783" s="920"/>
      <c r="K783" s="920"/>
      <c r="L783" s="920"/>
    </row>
    <row r="784" spans="1:12" s="1" customFormat="1" ht="26.25" customHeight="1" x14ac:dyDescent="0.15">
      <c r="A784" s="918"/>
      <c r="B784" s="921" t="s">
        <v>626</v>
      </c>
      <c r="C784" s="922" t="s">
        <v>627</v>
      </c>
      <c r="D784" s="923">
        <v>43708</v>
      </c>
      <c r="E784" s="921" t="s">
        <v>628</v>
      </c>
      <c r="F784" s="921" t="s">
        <v>629</v>
      </c>
      <c r="G784" s="921"/>
      <c r="H784" s="924" t="s">
        <v>30</v>
      </c>
      <c r="I784" s="924"/>
      <c r="J784" s="14" t="s">
        <v>31</v>
      </c>
      <c r="K784" s="14" t="s">
        <v>32</v>
      </c>
      <c r="L784" s="16">
        <v>600</v>
      </c>
    </row>
    <row r="785" spans="1:12" s="1" customFormat="1" ht="407.25" customHeight="1" x14ac:dyDescent="0.15">
      <c r="A785" s="918"/>
      <c r="B785" s="921"/>
      <c r="C785" s="922"/>
      <c r="D785" s="923"/>
      <c r="E785" s="921"/>
      <c r="F785" s="921"/>
      <c r="G785" s="921"/>
      <c r="H785" s="924" t="s">
        <v>33</v>
      </c>
      <c r="I785" s="924"/>
      <c r="J785" s="14" t="s">
        <v>31</v>
      </c>
      <c r="K785" s="14" t="s">
        <v>32</v>
      </c>
      <c r="L785" s="16">
        <v>1700</v>
      </c>
    </row>
    <row r="786" spans="1:12" s="1" customFormat="1" ht="24" customHeight="1" x14ac:dyDescent="0.15">
      <c r="A786" s="918"/>
      <c r="B786" s="9" t="s">
        <v>34</v>
      </c>
      <c r="C786" s="13" t="s">
        <v>35</v>
      </c>
      <c r="D786" s="13" t="s">
        <v>36</v>
      </c>
      <c r="E786" s="13" t="s">
        <v>37</v>
      </c>
      <c r="F786" s="920"/>
      <c r="G786" s="920"/>
      <c r="H786" s="924" t="s">
        <v>38</v>
      </c>
      <c r="I786" s="924"/>
      <c r="J786" s="921" t="s">
        <v>31</v>
      </c>
      <c r="K786" s="921" t="s">
        <v>32</v>
      </c>
      <c r="L786" s="925">
        <v>309</v>
      </c>
    </row>
    <row r="787" spans="1:12" s="1" customFormat="1" ht="24" customHeight="1" x14ac:dyDescent="0.15">
      <c r="A787" s="918"/>
      <c r="B787" s="14" t="s">
        <v>61</v>
      </c>
      <c r="C787" s="14" t="s">
        <v>629</v>
      </c>
      <c r="D787" s="15">
        <v>43715</v>
      </c>
      <c r="E787" s="14" t="s">
        <v>630</v>
      </c>
      <c r="F787" s="920"/>
      <c r="G787" s="920"/>
      <c r="H787" s="924"/>
      <c r="I787" s="924"/>
      <c r="J787" s="921"/>
      <c r="K787" s="921"/>
      <c r="L787" s="925"/>
    </row>
    <row r="788" spans="1:12" s="1" customFormat="1" ht="24" customHeight="1" x14ac:dyDescent="0.15">
      <c r="A788" s="918">
        <v>144</v>
      </c>
      <c r="B788" s="9" t="s">
        <v>22</v>
      </c>
      <c r="C788" s="13" t="s">
        <v>23</v>
      </c>
      <c r="D788" s="13" t="s">
        <v>24</v>
      </c>
      <c r="E788" s="13" t="s">
        <v>25</v>
      </c>
      <c r="F788" s="919" t="s">
        <v>17</v>
      </c>
      <c r="G788" s="919"/>
      <c r="H788" s="920"/>
      <c r="I788" s="920"/>
      <c r="J788" s="920"/>
      <c r="K788" s="920"/>
      <c r="L788" s="920"/>
    </row>
    <row r="789" spans="1:12" s="1" customFormat="1" ht="26.25" customHeight="1" x14ac:dyDescent="0.15">
      <c r="A789" s="918"/>
      <c r="B789" s="921" t="s">
        <v>626</v>
      </c>
      <c r="C789" s="922" t="s">
        <v>627</v>
      </c>
      <c r="D789" s="923">
        <v>43708</v>
      </c>
      <c r="E789" s="921" t="s">
        <v>628</v>
      </c>
      <c r="F789" s="921" t="s">
        <v>631</v>
      </c>
      <c r="G789" s="921"/>
      <c r="H789" s="924" t="s">
        <v>30</v>
      </c>
      <c r="I789" s="924"/>
      <c r="J789" s="14" t="s">
        <v>31</v>
      </c>
      <c r="K789" s="14" t="s">
        <v>32</v>
      </c>
      <c r="L789" s="16">
        <v>683</v>
      </c>
    </row>
    <row r="790" spans="1:12" s="1" customFormat="1" ht="407.25" customHeight="1" x14ac:dyDescent="0.15">
      <c r="A790" s="918"/>
      <c r="B790" s="921"/>
      <c r="C790" s="922"/>
      <c r="D790" s="923"/>
      <c r="E790" s="921"/>
      <c r="F790" s="921"/>
      <c r="G790" s="921"/>
      <c r="H790" s="924" t="s">
        <v>33</v>
      </c>
      <c r="I790" s="924"/>
      <c r="J790" s="14" t="s">
        <v>31</v>
      </c>
      <c r="K790" s="14" t="s">
        <v>31</v>
      </c>
      <c r="L790" s="16">
        <v>0</v>
      </c>
    </row>
    <row r="791" spans="1:12" s="1" customFormat="1" ht="24" customHeight="1" x14ac:dyDescent="0.15">
      <c r="A791" s="918"/>
      <c r="B791" s="9" t="s">
        <v>34</v>
      </c>
      <c r="C791" s="13" t="s">
        <v>35</v>
      </c>
      <c r="D791" s="13" t="s">
        <v>36</v>
      </c>
      <c r="E791" s="13" t="s">
        <v>37</v>
      </c>
      <c r="F791" s="920"/>
      <c r="G791" s="920"/>
      <c r="H791" s="924" t="s">
        <v>38</v>
      </c>
      <c r="I791" s="924"/>
      <c r="J791" s="921" t="s">
        <v>31</v>
      </c>
      <c r="K791" s="921" t="s">
        <v>32</v>
      </c>
      <c r="L791" s="925">
        <v>1823.06</v>
      </c>
    </row>
    <row r="792" spans="1:12" s="1" customFormat="1" ht="24" customHeight="1" x14ac:dyDescent="0.15">
      <c r="A792" s="918"/>
      <c r="B792" s="14" t="s">
        <v>61</v>
      </c>
      <c r="C792" s="14" t="s">
        <v>631</v>
      </c>
      <c r="D792" s="15">
        <v>43715</v>
      </c>
      <c r="E792" s="14" t="s">
        <v>630</v>
      </c>
      <c r="F792" s="920"/>
      <c r="G792" s="920"/>
      <c r="H792" s="924"/>
      <c r="I792" s="924"/>
      <c r="J792" s="921"/>
      <c r="K792" s="921"/>
      <c r="L792" s="925"/>
    </row>
    <row r="793" spans="1:12" s="1" customFormat="1" ht="24" customHeight="1" x14ac:dyDescent="0.15">
      <c r="A793" s="918">
        <v>145</v>
      </c>
      <c r="B793" s="9" t="s">
        <v>22</v>
      </c>
      <c r="C793" s="13" t="s">
        <v>23</v>
      </c>
      <c r="D793" s="13" t="s">
        <v>24</v>
      </c>
      <c r="E793" s="13" t="s">
        <v>25</v>
      </c>
      <c r="F793" s="919" t="s">
        <v>17</v>
      </c>
      <c r="G793" s="919"/>
      <c r="H793" s="920"/>
      <c r="I793" s="920"/>
      <c r="J793" s="920"/>
      <c r="K793" s="920"/>
      <c r="L793" s="920"/>
    </row>
    <row r="794" spans="1:12" s="1" customFormat="1" ht="26.25" customHeight="1" x14ac:dyDescent="0.15">
      <c r="A794" s="918"/>
      <c r="B794" s="921" t="s">
        <v>626</v>
      </c>
      <c r="C794" s="922" t="s">
        <v>632</v>
      </c>
      <c r="D794" s="923">
        <v>43728</v>
      </c>
      <c r="E794" s="921" t="s">
        <v>633</v>
      </c>
      <c r="F794" s="921" t="s">
        <v>634</v>
      </c>
      <c r="G794" s="921"/>
      <c r="H794" s="924" t="s">
        <v>30</v>
      </c>
      <c r="I794" s="924"/>
      <c r="J794" s="14" t="s">
        <v>31</v>
      </c>
      <c r="K794" s="14" t="s">
        <v>32</v>
      </c>
      <c r="L794" s="16">
        <v>626.41999999999996</v>
      </c>
    </row>
    <row r="795" spans="1:12" s="1" customFormat="1" ht="228.75" customHeight="1" x14ac:dyDescent="0.15">
      <c r="A795" s="918"/>
      <c r="B795" s="921"/>
      <c r="C795" s="922"/>
      <c r="D795" s="923"/>
      <c r="E795" s="921"/>
      <c r="F795" s="921"/>
      <c r="G795" s="921"/>
      <c r="H795" s="924" t="s">
        <v>33</v>
      </c>
      <c r="I795" s="924"/>
      <c r="J795" s="14" t="s">
        <v>31</v>
      </c>
      <c r="K795" s="14" t="s">
        <v>32</v>
      </c>
      <c r="L795" s="16">
        <v>1956.11</v>
      </c>
    </row>
    <row r="796" spans="1:12" s="1" customFormat="1" ht="24" customHeight="1" x14ac:dyDescent="0.15">
      <c r="A796" s="918"/>
      <c r="B796" s="9" t="s">
        <v>34</v>
      </c>
      <c r="C796" s="13" t="s">
        <v>35</v>
      </c>
      <c r="D796" s="13" t="s">
        <v>36</v>
      </c>
      <c r="E796" s="13" t="s">
        <v>37</v>
      </c>
      <c r="F796" s="920"/>
      <c r="G796" s="920"/>
      <c r="H796" s="924" t="s">
        <v>38</v>
      </c>
      <c r="I796" s="924"/>
      <c r="J796" s="921" t="s">
        <v>31</v>
      </c>
      <c r="K796" s="921" t="s">
        <v>31</v>
      </c>
      <c r="L796" s="925">
        <v>0</v>
      </c>
    </row>
    <row r="797" spans="1:12" s="1" customFormat="1" ht="24" customHeight="1" x14ac:dyDescent="0.15">
      <c r="A797" s="918"/>
      <c r="B797" s="14" t="s">
        <v>61</v>
      </c>
      <c r="C797" s="14" t="s">
        <v>634</v>
      </c>
      <c r="D797" s="15">
        <v>43733</v>
      </c>
      <c r="E797" s="14" t="s">
        <v>635</v>
      </c>
      <c r="F797" s="920"/>
      <c r="G797" s="920"/>
      <c r="H797" s="924"/>
      <c r="I797" s="924"/>
      <c r="J797" s="921"/>
      <c r="K797" s="921"/>
      <c r="L797" s="925"/>
    </row>
    <row r="798" spans="1:12" s="1" customFormat="1" ht="24" customHeight="1" x14ac:dyDescent="0.15">
      <c r="A798" s="918">
        <v>146</v>
      </c>
      <c r="B798" s="9" t="s">
        <v>22</v>
      </c>
      <c r="C798" s="13" t="s">
        <v>23</v>
      </c>
      <c r="D798" s="13" t="s">
        <v>24</v>
      </c>
      <c r="E798" s="13" t="s">
        <v>25</v>
      </c>
      <c r="F798" s="919" t="s">
        <v>17</v>
      </c>
      <c r="G798" s="919"/>
      <c r="H798" s="920"/>
      <c r="I798" s="920"/>
      <c r="J798" s="920"/>
      <c r="K798" s="920"/>
      <c r="L798" s="920"/>
    </row>
    <row r="799" spans="1:12" s="1" customFormat="1" ht="26.25" customHeight="1" x14ac:dyDescent="0.15">
      <c r="A799" s="918"/>
      <c r="B799" s="921" t="s">
        <v>636</v>
      </c>
      <c r="C799" s="922" t="s">
        <v>637</v>
      </c>
      <c r="D799" s="923">
        <v>43714</v>
      </c>
      <c r="E799" s="921" t="s">
        <v>638</v>
      </c>
      <c r="F799" s="921" t="s">
        <v>639</v>
      </c>
      <c r="G799" s="921"/>
      <c r="H799" s="924" t="s">
        <v>30</v>
      </c>
      <c r="I799" s="924"/>
      <c r="J799" s="14" t="s">
        <v>31</v>
      </c>
      <c r="K799" s="14" t="s">
        <v>31</v>
      </c>
      <c r="L799" s="16">
        <v>0</v>
      </c>
    </row>
    <row r="800" spans="1:12" s="1" customFormat="1" ht="409.2" customHeight="1" x14ac:dyDescent="0.15">
      <c r="A800" s="918"/>
      <c r="B800" s="921"/>
      <c r="C800" s="922"/>
      <c r="D800" s="923"/>
      <c r="E800" s="921"/>
      <c r="F800" s="921"/>
      <c r="G800" s="921"/>
      <c r="H800" s="924" t="s">
        <v>33</v>
      </c>
      <c r="I800" s="924"/>
      <c r="J800" s="921" t="s">
        <v>31</v>
      </c>
      <c r="K800" s="921" t="s">
        <v>31</v>
      </c>
      <c r="L800" s="925">
        <v>0</v>
      </c>
    </row>
    <row r="801" spans="1:12" s="1" customFormat="1" ht="113.85" customHeight="1" x14ac:dyDescent="0.15">
      <c r="A801" s="918"/>
      <c r="B801" s="921"/>
      <c r="C801" s="922"/>
      <c r="D801" s="923"/>
      <c r="E801" s="921"/>
      <c r="F801" s="921"/>
      <c r="G801" s="921"/>
      <c r="H801" s="924"/>
      <c r="I801" s="924"/>
      <c r="J801" s="921"/>
      <c r="K801" s="921"/>
      <c r="L801" s="925"/>
    </row>
    <row r="802" spans="1:12" s="1" customFormat="1" ht="24" customHeight="1" x14ac:dyDescent="0.15">
      <c r="A802" s="918"/>
      <c r="B802" s="9" t="s">
        <v>34</v>
      </c>
      <c r="C802" s="13" t="s">
        <v>35</v>
      </c>
      <c r="D802" s="13" t="s">
        <v>36</v>
      </c>
      <c r="E802" s="13" t="s">
        <v>37</v>
      </c>
      <c r="F802" s="920"/>
      <c r="G802" s="920"/>
      <c r="H802" s="924" t="s">
        <v>38</v>
      </c>
      <c r="I802" s="924"/>
      <c r="J802" s="921" t="s">
        <v>31</v>
      </c>
      <c r="K802" s="921" t="s">
        <v>32</v>
      </c>
      <c r="L802" s="925">
        <v>841</v>
      </c>
    </row>
    <row r="803" spans="1:12" s="1" customFormat="1" ht="24" customHeight="1" x14ac:dyDescent="0.15">
      <c r="A803" s="918"/>
      <c r="B803" s="14" t="s">
        <v>39</v>
      </c>
      <c r="C803" s="14" t="s">
        <v>639</v>
      </c>
      <c r="D803" s="15">
        <v>43720</v>
      </c>
      <c r="E803" s="14" t="s">
        <v>640</v>
      </c>
      <c r="F803" s="920"/>
      <c r="G803" s="920"/>
      <c r="H803" s="924"/>
      <c r="I803" s="924"/>
      <c r="J803" s="921"/>
      <c r="K803" s="921"/>
      <c r="L803" s="925"/>
    </row>
    <row r="804" spans="1:12" s="1" customFormat="1" ht="24" customHeight="1" x14ac:dyDescent="0.15">
      <c r="A804" s="918">
        <v>147</v>
      </c>
      <c r="B804" s="9" t="s">
        <v>22</v>
      </c>
      <c r="C804" s="13" t="s">
        <v>23</v>
      </c>
      <c r="D804" s="13" t="s">
        <v>24</v>
      </c>
      <c r="E804" s="13" t="s">
        <v>25</v>
      </c>
      <c r="F804" s="919" t="s">
        <v>17</v>
      </c>
      <c r="G804" s="919"/>
      <c r="H804" s="920"/>
      <c r="I804" s="920"/>
      <c r="J804" s="920"/>
      <c r="K804" s="920"/>
      <c r="L804" s="920"/>
    </row>
    <row r="805" spans="1:12" s="1" customFormat="1" ht="26.25" customHeight="1" x14ac:dyDescent="0.15">
      <c r="A805" s="918"/>
      <c r="B805" s="921" t="s">
        <v>641</v>
      </c>
      <c r="C805" s="922" t="s">
        <v>642</v>
      </c>
      <c r="D805" s="923">
        <v>43674</v>
      </c>
      <c r="E805" s="921" t="s">
        <v>643</v>
      </c>
      <c r="F805" s="921" t="s">
        <v>644</v>
      </c>
      <c r="G805" s="921"/>
      <c r="H805" s="924" t="s">
        <v>30</v>
      </c>
      <c r="I805" s="924"/>
      <c r="J805" s="14" t="s">
        <v>31</v>
      </c>
      <c r="K805" s="14" t="s">
        <v>31</v>
      </c>
      <c r="L805" s="16">
        <v>0</v>
      </c>
    </row>
    <row r="806" spans="1:12" s="1" customFormat="1" ht="228.75" customHeight="1" x14ac:dyDescent="0.15">
      <c r="A806" s="918"/>
      <c r="B806" s="921"/>
      <c r="C806" s="922"/>
      <c r="D806" s="923"/>
      <c r="E806" s="921"/>
      <c r="F806" s="921"/>
      <c r="G806" s="921"/>
      <c r="H806" s="924" t="s">
        <v>33</v>
      </c>
      <c r="I806" s="924"/>
      <c r="J806" s="14" t="s">
        <v>31</v>
      </c>
      <c r="K806" s="14" t="s">
        <v>31</v>
      </c>
      <c r="L806" s="16">
        <v>0</v>
      </c>
    </row>
    <row r="807" spans="1:12" s="1" customFormat="1" ht="24" customHeight="1" x14ac:dyDescent="0.15">
      <c r="A807" s="918"/>
      <c r="B807" s="9" t="s">
        <v>34</v>
      </c>
      <c r="C807" s="13" t="s">
        <v>35</v>
      </c>
      <c r="D807" s="13" t="s">
        <v>36</v>
      </c>
      <c r="E807" s="13" t="s">
        <v>37</v>
      </c>
      <c r="F807" s="920"/>
      <c r="G807" s="920"/>
      <c r="H807" s="924" t="s">
        <v>38</v>
      </c>
      <c r="I807" s="924"/>
      <c r="J807" s="921" t="s">
        <v>31</v>
      </c>
      <c r="K807" s="921" t="s">
        <v>32</v>
      </c>
      <c r="L807" s="925">
        <v>870</v>
      </c>
    </row>
    <row r="808" spans="1:12" s="1" customFormat="1" ht="24" customHeight="1" x14ac:dyDescent="0.15">
      <c r="A808" s="918"/>
      <c r="B808" s="14" t="s">
        <v>204</v>
      </c>
      <c r="C808" s="14" t="s">
        <v>644</v>
      </c>
      <c r="D808" s="15">
        <v>43679</v>
      </c>
      <c r="E808" s="14" t="s">
        <v>491</v>
      </c>
      <c r="F808" s="920"/>
      <c r="G808" s="920"/>
      <c r="H808" s="924"/>
      <c r="I808" s="924"/>
      <c r="J808" s="921"/>
      <c r="K808" s="921"/>
      <c r="L808" s="925"/>
    </row>
    <row r="809" spans="1:12" s="1" customFormat="1" ht="24" customHeight="1" x14ac:dyDescent="0.15">
      <c r="A809" s="918">
        <v>148</v>
      </c>
      <c r="B809" s="9" t="s">
        <v>22</v>
      </c>
      <c r="C809" s="13" t="s">
        <v>23</v>
      </c>
      <c r="D809" s="13" t="s">
        <v>24</v>
      </c>
      <c r="E809" s="13" t="s">
        <v>25</v>
      </c>
      <c r="F809" s="919" t="s">
        <v>17</v>
      </c>
      <c r="G809" s="919"/>
      <c r="H809" s="920"/>
      <c r="I809" s="920"/>
      <c r="J809" s="920"/>
      <c r="K809" s="920"/>
      <c r="L809" s="920"/>
    </row>
    <row r="810" spans="1:12" s="1" customFormat="1" ht="26.25" customHeight="1" x14ac:dyDescent="0.15">
      <c r="A810" s="918"/>
      <c r="B810" s="921" t="s">
        <v>645</v>
      </c>
      <c r="C810" s="922" t="s">
        <v>646</v>
      </c>
      <c r="D810" s="923">
        <v>43607</v>
      </c>
      <c r="E810" s="921" t="s">
        <v>647</v>
      </c>
      <c r="F810" s="921" t="s">
        <v>648</v>
      </c>
      <c r="G810" s="921"/>
      <c r="H810" s="924" t="s">
        <v>30</v>
      </c>
      <c r="I810" s="924"/>
      <c r="J810" s="14" t="s">
        <v>31</v>
      </c>
      <c r="K810" s="14" t="s">
        <v>31</v>
      </c>
      <c r="L810" s="16">
        <v>0</v>
      </c>
    </row>
    <row r="811" spans="1:12" s="1" customFormat="1" ht="409.2" customHeight="1" x14ac:dyDescent="0.15">
      <c r="A811" s="918"/>
      <c r="B811" s="921"/>
      <c r="C811" s="922"/>
      <c r="D811" s="923"/>
      <c r="E811" s="921"/>
      <c r="F811" s="921"/>
      <c r="G811" s="921"/>
      <c r="H811" s="924" t="s">
        <v>33</v>
      </c>
      <c r="I811" s="924"/>
      <c r="J811" s="921" t="s">
        <v>31</v>
      </c>
      <c r="K811" s="921" t="s">
        <v>31</v>
      </c>
      <c r="L811" s="925">
        <v>0</v>
      </c>
    </row>
    <row r="812" spans="1:12" s="1" customFormat="1" ht="229.35" customHeight="1" x14ac:dyDescent="0.15">
      <c r="A812" s="918"/>
      <c r="B812" s="921"/>
      <c r="C812" s="922"/>
      <c r="D812" s="923"/>
      <c r="E812" s="921"/>
      <c r="F812" s="921"/>
      <c r="G812" s="921"/>
      <c r="H812" s="924"/>
      <c r="I812" s="924"/>
      <c r="J812" s="921"/>
      <c r="K812" s="921"/>
      <c r="L812" s="925"/>
    </row>
    <row r="813" spans="1:12" s="1" customFormat="1" ht="24" customHeight="1" x14ac:dyDescent="0.15">
      <c r="A813" s="918"/>
      <c r="B813" s="9" t="s">
        <v>34</v>
      </c>
      <c r="C813" s="13" t="s">
        <v>35</v>
      </c>
      <c r="D813" s="13" t="s">
        <v>36</v>
      </c>
      <c r="E813" s="13" t="s">
        <v>37</v>
      </c>
      <c r="F813" s="920"/>
      <c r="G813" s="920"/>
      <c r="H813" s="924" t="s">
        <v>38</v>
      </c>
      <c r="I813" s="924"/>
      <c r="J813" s="921" t="s">
        <v>31</v>
      </c>
      <c r="K813" s="921" t="s">
        <v>32</v>
      </c>
      <c r="L813" s="925">
        <v>616.66</v>
      </c>
    </row>
    <row r="814" spans="1:12" s="1" customFormat="1" ht="24" customHeight="1" x14ac:dyDescent="0.15">
      <c r="A814" s="918"/>
      <c r="B814" s="14" t="s">
        <v>204</v>
      </c>
      <c r="C814" s="14" t="s">
        <v>648</v>
      </c>
      <c r="D814" s="15">
        <v>43616</v>
      </c>
      <c r="E814" s="14" t="s">
        <v>649</v>
      </c>
      <c r="F814" s="920"/>
      <c r="G814" s="920"/>
      <c r="H814" s="924"/>
      <c r="I814" s="924"/>
      <c r="J814" s="921"/>
      <c r="K814" s="921"/>
      <c r="L814" s="925"/>
    </row>
    <row r="815" spans="1:12" s="1" customFormat="1" ht="24" customHeight="1" x14ac:dyDescent="0.15">
      <c r="A815" s="918">
        <v>149</v>
      </c>
      <c r="B815" s="9" t="s">
        <v>22</v>
      </c>
      <c r="C815" s="13" t="s">
        <v>23</v>
      </c>
      <c r="D815" s="13" t="s">
        <v>24</v>
      </c>
      <c r="E815" s="13" t="s">
        <v>25</v>
      </c>
      <c r="F815" s="919" t="s">
        <v>17</v>
      </c>
      <c r="G815" s="919"/>
      <c r="H815" s="920"/>
      <c r="I815" s="920"/>
      <c r="J815" s="920"/>
      <c r="K815" s="920"/>
      <c r="L815" s="920"/>
    </row>
    <row r="816" spans="1:12" s="1" customFormat="1" ht="26.25" customHeight="1" x14ac:dyDescent="0.15">
      <c r="A816" s="918"/>
      <c r="B816" s="921" t="s">
        <v>645</v>
      </c>
      <c r="C816" s="922" t="s">
        <v>646</v>
      </c>
      <c r="D816" s="923">
        <v>43607</v>
      </c>
      <c r="E816" s="921" t="s">
        <v>647</v>
      </c>
      <c r="F816" s="921" t="s">
        <v>650</v>
      </c>
      <c r="G816" s="921"/>
      <c r="H816" s="924" t="s">
        <v>30</v>
      </c>
      <c r="I816" s="924"/>
      <c r="J816" s="14" t="s">
        <v>31</v>
      </c>
      <c r="K816" s="14" t="s">
        <v>32</v>
      </c>
      <c r="L816" s="16">
        <v>218.64</v>
      </c>
    </row>
    <row r="817" spans="1:12" s="1" customFormat="1" ht="409.2" customHeight="1" x14ac:dyDescent="0.15">
      <c r="A817" s="918"/>
      <c r="B817" s="921"/>
      <c r="C817" s="922"/>
      <c r="D817" s="923"/>
      <c r="E817" s="921"/>
      <c r="F817" s="921"/>
      <c r="G817" s="921"/>
      <c r="H817" s="924" t="s">
        <v>33</v>
      </c>
      <c r="I817" s="924"/>
      <c r="J817" s="921" t="s">
        <v>31</v>
      </c>
      <c r="K817" s="921" t="s">
        <v>31</v>
      </c>
      <c r="L817" s="925">
        <v>0</v>
      </c>
    </row>
    <row r="818" spans="1:12" s="1" customFormat="1" ht="229.35" customHeight="1" x14ac:dyDescent="0.15">
      <c r="A818" s="918"/>
      <c r="B818" s="921"/>
      <c r="C818" s="922"/>
      <c r="D818" s="923"/>
      <c r="E818" s="921"/>
      <c r="F818" s="921"/>
      <c r="G818" s="921"/>
      <c r="H818" s="924"/>
      <c r="I818" s="924"/>
      <c r="J818" s="921"/>
      <c r="K818" s="921"/>
      <c r="L818" s="925"/>
    </row>
    <row r="819" spans="1:12" s="1" customFormat="1" ht="24" customHeight="1" x14ac:dyDescent="0.15">
      <c r="A819" s="918"/>
      <c r="B819" s="9" t="s">
        <v>34</v>
      </c>
      <c r="C819" s="13" t="s">
        <v>35</v>
      </c>
      <c r="D819" s="13" t="s">
        <v>36</v>
      </c>
      <c r="E819" s="13" t="s">
        <v>37</v>
      </c>
      <c r="F819" s="920"/>
      <c r="G819" s="920"/>
      <c r="H819" s="924" t="s">
        <v>38</v>
      </c>
      <c r="I819" s="924"/>
      <c r="J819" s="921" t="s">
        <v>31</v>
      </c>
      <c r="K819" s="921" t="s">
        <v>32</v>
      </c>
      <c r="L819" s="925">
        <v>100</v>
      </c>
    </row>
    <row r="820" spans="1:12" s="1" customFormat="1" ht="24" customHeight="1" x14ac:dyDescent="0.15">
      <c r="A820" s="918"/>
      <c r="B820" s="14" t="s">
        <v>204</v>
      </c>
      <c r="C820" s="14" t="s">
        <v>650</v>
      </c>
      <c r="D820" s="15">
        <v>43616</v>
      </c>
      <c r="E820" s="14" t="s">
        <v>649</v>
      </c>
      <c r="F820" s="920"/>
      <c r="G820" s="920"/>
      <c r="H820" s="924"/>
      <c r="I820" s="924"/>
      <c r="J820" s="921"/>
      <c r="K820" s="921"/>
      <c r="L820" s="925"/>
    </row>
    <row r="821" spans="1:12" s="1" customFormat="1" ht="24" customHeight="1" x14ac:dyDescent="0.15">
      <c r="A821" s="918">
        <v>150</v>
      </c>
      <c r="B821" s="9" t="s">
        <v>22</v>
      </c>
      <c r="C821" s="13" t="s">
        <v>23</v>
      </c>
      <c r="D821" s="13" t="s">
        <v>24</v>
      </c>
      <c r="E821" s="13" t="s">
        <v>25</v>
      </c>
      <c r="F821" s="919" t="s">
        <v>17</v>
      </c>
      <c r="G821" s="919"/>
      <c r="H821" s="920"/>
      <c r="I821" s="920"/>
      <c r="J821" s="920"/>
      <c r="K821" s="920"/>
      <c r="L821" s="920"/>
    </row>
    <row r="822" spans="1:12" s="1" customFormat="1" ht="26.25" customHeight="1" x14ac:dyDescent="0.15">
      <c r="A822" s="918"/>
      <c r="B822" s="921" t="s">
        <v>651</v>
      </c>
      <c r="C822" s="921" t="s">
        <v>652</v>
      </c>
      <c r="D822" s="923">
        <v>43557</v>
      </c>
      <c r="E822" s="921" t="s">
        <v>90</v>
      </c>
      <c r="F822" s="921" t="s">
        <v>653</v>
      </c>
      <c r="G822" s="921"/>
      <c r="H822" s="924" t="s">
        <v>30</v>
      </c>
      <c r="I822" s="924"/>
      <c r="J822" s="14" t="s">
        <v>31</v>
      </c>
      <c r="K822" s="14" t="s">
        <v>32</v>
      </c>
      <c r="L822" s="16">
        <v>375</v>
      </c>
    </row>
    <row r="823" spans="1:12" s="1" customFormat="1" ht="92.25" customHeight="1" x14ac:dyDescent="0.15">
      <c r="A823" s="918"/>
      <c r="B823" s="921"/>
      <c r="C823" s="921"/>
      <c r="D823" s="923"/>
      <c r="E823" s="921"/>
      <c r="F823" s="921"/>
      <c r="G823" s="921"/>
      <c r="H823" s="924" t="s">
        <v>33</v>
      </c>
      <c r="I823" s="924"/>
      <c r="J823" s="14" t="s">
        <v>31</v>
      </c>
      <c r="K823" s="14" t="s">
        <v>32</v>
      </c>
      <c r="L823" s="16">
        <v>325.60000000000002</v>
      </c>
    </row>
    <row r="824" spans="1:12" s="1" customFormat="1" ht="24" customHeight="1" x14ac:dyDescent="0.15">
      <c r="A824" s="918"/>
      <c r="B824" s="9" t="s">
        <v>34</v>
      </c>
      <c r="C824" s="13" t="s">
        <v>35</v>
      </c>
      <c r="D824" s="13" t="s">
        <v>36</v>
      </c>
      <c r="E824" s="13" t="s">
        <v>37</v>
      </c>
      <c r="F824" s="920"/>
      <c r="G824" s="920"/>
      <c r="H824" s="924" t="s">
        <v>38</v>
      </c>
      <c r="I824" s="924"/>
      <c r="J824" s="921" t="s">
        <v>31</v>
      </c>
      <c r="K824" s="921" t="s">
        <v>32</v>
      </c>
      <c r="L824" s="925">
        <v>200</v>
      </c>
    </row>
    <row r="825" spans="1:12" s="1" customFormat="1" ht="24" customHeight="1" x14ac:dyDescent="0.15">
      <c r="A825" s="918"/>
      <c r="B825" s="14" t="s">
        <v>39</v>
      </c>
      <c r="C825" s="14" t="s">
        <v>653</v>
      </c>
      <c r="D825" s="15">
        <v>43559</v>
      </c>
      <c r="E825" s="14" t="s">
        <v>654</v>
      </c>
      <c r="F825" s="920"/>
      <c r="G825" s="920"/>
      <c r="H825" s="924"/>
      <c r="I825" s="924"/>
      <c r="J825" s="921"/>
      <c r="K825" s="921"/>
      <c r="L825" s="925"/>
    </row>
    <row r="826" spans="1:12" s="1" customFormat="1" ht="24" customHeight="1" x14ac:dyDescent="0.15">
      <c r="A826" s="918">
        <v>151</v>
      </c>
      <c r="B826" s="9" t="s">
        <v>22</v>
      </c>
      <c r="C826" s="13" t="s">
        <v>23</v>
      </c>
      <c r="D826" s="13" t="s">
        <v>24</v>
      </c>
      <c r="E826" s="13" t="s">
        <v>25</v>
      </c>
      <c r="F826" s="919" t="s">
        <v>17</v>
      </c>
      <c r="G826" s="919"/>
      <c r="H826" s="920"/>
      <c r="I826" s="920"/>
      <c r="J826" s="920"/>
      <c r="K826" s="920"/>
      <c r="L826" s="920"/>
    </row>
    <row r="827" spans="1:12" s="1" customFormat="1" ht="26.25" customHeight="1" x14ac:dyDescent="0.15">
      <c r="A827" s="918"/>
      <c r="B827" s="921" t="s">
        <v>651</v>
      </c>
      <c r="C827" s="922" t="s">
        <v>655</v>
      </c>
      <c r="D827" s="923">
        <v>43586</v>
      </c>
      <c r="E827" s="921" t="s">
        <v>397</v>
      </c>
      <c r="F827" s="921" t="s">
        <v>524</v>
      </c>
      <c r="G827" s="921"/>
      <c r="H827" s="924" t="s">
        <v>30</v>
      </c>
      <c r="I827" s="924"/>
      <c r="J827" s="14" t="s">
        <v>31</v>
      </c>
      <c r="K827" s="14" t="s">
        <v>32</v>
      </c>
      <c r="L827" s="16">
        <v>254.95</v>
      </c>
    </row>
    <row r="828" spans="1:12" s="1" customFormat="1" ht="218.25" customHeight="1" x14ac:dyDescent="0.15">
      <c r="A828" s="918"/>
      <c r="B828" s="921"/>
      <c r="C828" s="922"/>
      <c r="D828" s="923"/>
      <c r="E828" s="921"/>
      <c r="F828" s="921"/>
      <c r="G828" s="921"/>
      <c r="H828" s="924" t="s">
        <v>33</v>
      </c>
      <c r="I828" s="924"/>
      <c r="J828" s="14" t="s">
        <v>31</v>
      </c>
      <c r="K828" s="14" t="s">
        <v>32</v>
      </c>
      <c r="L828" s="16">
        <v>308.65000000000003</v>
      </c>
    </row>
    <row r="829" spans="1:12" s="1" customFormat="1" ht="24" customHeight="1" x14ac:dyDescent="0.15">
      <c r="A829" s="918"/>
      <c r="B829" s="9" t="s">
        <v>34</v>
      </c>
      <c r="C829" s="13" t="s">
        <v>35</v>
      </c>
      <c r="D829" s="13" t="s">
        <v>36</v>
      </c>
      <c r="E829" s="13" t="s">
        <v>37</v>
      </c>
      <c r="F829" s="920"/>
      <c r="G829" s="920"/>
      <c r="H829" s="924" t="s">
        <v>38</v>
      </c>
      <c r="I829" s="924"/>
      <c r="J829" s="921" t="s">
        <v>31</v>
      </c>
      <c r="K829" s="921" t="s">
        <v>32</v>
      </c>
      <c r="L829" s="925">
        <v>79.850000000000009</v>
      </c>
    </row>
    <row r="830" spans="1:12" s="1" customFormat="1" ht="24" customHeight="1" x14ac:dyDescent="0.15">
      <c r="A830" s="918"/>
      <c r="B830" s="14" t="s">
        <v>39</v>
      </c>
      <c r="C830" s="14" t="s">
        <v>524</v>
      </c>
      <c r="D830" s="15">
        <v>43587</v>
      </c>
      <c r="E830" s="14" t="s">
        <v>656</v>
      </c>
      <c r="F830" s="920"/>
      <c r="G830" s="920"/>
      <c r="H830" s="924"/>
      <c r="I830" s="924"/>
      <c r="J830" s="921"/>
      <c r="K830" s="921"/>
      <c r="L830" s="925"/>
    </row>
    <row r="831" spans="1:12" s="1" customFormat="1" ht="24" customHeight="1" x14ac:dyDescent="0.15">
      <c r="A831" s="918">
        <v>152</v>
      </c>
      <c r="B831" s="9" t="s">
        <v>22</v>
      </c>
      <c r="C831" s="13" t="s">
        <v>23</v>
      </c>
      <c r="D831" s="13" t="s">
        <v>24</v>
      </c>
      <c r="E831" s="13" t="s">
        <v>25</v>
      </c>
      <c r="F831" s="919" t="s">
        <v>17</v>
      </c>
      <c r="G831" s="919"/>
      <c r="H831" s="920"/>
      <c r="I831" s="920"/>
      <c r="J831" s="920"/>
      <c r="K831" s="920"/>
      <c r="L831" s="920"/>
    </row>
    <row r="832" spans="1:12" s="1" customFormat="1" ht="26.25" customHeight="1" x14ac:dyDescent="0.15">
      <c r="A832" s="918"/>
      <c r="B832" s="921" t="s">
        <v>651</v>
      </c>
      <c r="C832" s="922" t="s">
        <v>657</v>
      </c>
      <c r="D832" s="923">
        <v>43602</v>
      </c>
      <c r="E832" s="921" t="s">
        <v>658</v>
      </c>
      <c r="F832" s="921" t="s">
        <v>659</v>
      </c>
      <c r="G832" s="921"/>
      <c r="H832" s="924" t="s">
        <v>30</v>
      </c>
      <c r="I832" s="924"/>
      <c r="J832" s="14" t="s">
        <v>31</v>
      </c>
      <c r="K832" s="14" t="s">
        <v>32</v>
      </c>
      <c r="L832" s="16">
        <v>1140</v>
      </c>
    </row>
    <row r="833" spans="1:12" s="1" customFormat="1" ht="270.75" customHeight="1" x14ac:dyDescent="0.15">
      <c r="A833" s="918"/>
      <c r="B833" s="921"/>
      <c r="C833" s="922"/>
      <c r="D833" s="923"/>
      <c r="E833" s="921"/>
      <c r="F833" s="921"/>
      <c r="G833" s="921"/>
      <c r="H833" s="924" t="s">
        <v>33</v>
      </c>
      <c r="I833" s="924"/>
      <c r="J833" s="14" t="s">
        <v>31</v>
      </c>
      <c r="K833" s="14" t="s">
        <v>31</v>
      </c>
      <c r="L833" s="16">
        <v>0</v>
      </c>
    </row>
    <row r="834" spans="1:12" s="1" customFormat="1" ht="24" customHeight="1" x14ac:dyDescent="0.15">
      <c r="A834" s="918"/>
      <c r="B834" s="9" t="s">
        <v>34</v>
      </c>
      <c r="C834" s="13" t="s">
        <v>35</v>
      </c>
      <c r="D834" s="13" t="s">
        <v>36</v>
      </c>
      <c r="E834" s="13" t="s">
        <v>37</v>
      </c>
      <c r="F834" s="920"/>
      <c r="G834" s="920"/>
      <c r="H834" s="924" t="s">
        <v>38</v>
      </c>
      <c r="I834" s="924"/>
      <c r="J834" s="921" t="s">
        <v>31</v>
      </c>
      <c r="K834" s="921" t="s">
        <v>31</v>
      </c>
      <c r="L834" s="925">
        <v>0</v>
      </c>
    </row>
    <row r="835" spans="1:12" s="1" customFormat="1" ht="24" customHeight="1" x14ac:dyDescent="0.15">
      <c r="A835" s="918"/>
      <c r="B835" s="14" t="s">
        <v>39</v>
      </c>
      <c r="C835" s="14" t="s">
        <v>659</v>
      </c>
      <c r="D835" s="15">
        <v>43609</v>
      </c>
      <c r="E835" s="14" t="s">
        <v>660</v>
      </c>
      <c r="F835" s="920"/>
      <c r="G835" s="920"/>
      <c r="H835" s="924"/>
      <c r="I835" s="924"/>
      <c r="J835" s="921"/>
      <c r="K835" s="921"/>
      <c r="L835" s="925"/>
    </row>
    <row r="836" spans="1:12" s="1" customFormat="1" ht="24" customHeight="1" x14ac:dyDescent="0.15">
      <c r="A836" s="918">
        <v>153</v>
      </c>
      <c r="B836" s="9" t="s">
        <v>22</v>
      </c>
      <c r="C836" s="13" t="s">
        <v>23</v>
      </c>
      <c r="D836" s="13" t="s">
        <v>24</v>
      </c>
      <c r="E836" s="13" t="s">
        <v>25</v>
      </c>
      <c r="F836" s="919" t="s">
        <v>17</v>
      </c>
      <c r="G836" s="919"/>
      <c r="H836" s="920"/>
      <c r="I836" s="920"/>
      <c r="J836" s="920"/>
      <c r="K836" s="920"/>
      <c r="L836" s="920"/>
    </row>
    <row r="837" spans="1:12" s="1" customFormat="1" ht="26.25" customHeight="1" x14ac:dyDescent="0.15">
      <c r="A837" s="918"/>
      <c r="B837" s="921" t="s">
        <v>651</v>
      </c>
      <c r="C837" s="922" t="s">
        <v>661</v>
      </c>
      <c r="D837" s="923">
        <v>43618</v>
      </c>
      <c r="E837" s="921" t="s">
        <v>95</v>
      </c>
      <c r="F837" s="921" t="s">
        <v>662</v>
      </c>
      <c r="G837" s="921"/>
      <c r="H837" s="924" t="s">
        <v>30</v>
      </c>
      <c r="I837" s="924"/>
      <c r="J837" s="14" t="s">
        <v>31</v>
      </c>
      <c r="K837" s="14" t="s">
        <v>32</v>
      </c>
      <c r="L837" s="16">
        <v>520.19000000000005</v>
      </c>
    </row>
    <row r="838" spans="1:12" s="1" customFormat="1" ht="281.25" customHeight="1" x14ac:dyDescent="0.15">
      <c r="A838" s="918"/>
      <c r="B838" s="921"/>
      <c r="C838" s="922"/>
      <c r="D838" s="923"/>
      <c r="E838" s="921"/>
      <c r="F838" s="921"/>
      <c r="G838" s="921"/>
      <c r="H838" s="924" t="s">
        <v>33</v>
      </c>
      <c r="I838" s="924"/>
      <c r="J838" s="14" t="s">
        <v>31</v>
      </c>
      <c r="K838" s="14" t="s">
        <v>32</v>
      </c>
      <c r="L838" s="16">
        <v>542.01</v>
      </c>
    </row>
    <row r="839" spans="1:12" s="1" customFormat="1" ht="24" customHeight="1" x14ac:dyDescent="0.15">
      <c r="A839" s="918"/>
      <c r="B839" s="9" t="s">
        <v>34</v>
      </c>
      <c r="C839" s="13" t="s">
        <v>35</v>
      </c>
      <c r="D839" s="13" t="s">
        <v>36</v>
      </c>
      <c r="E839" s="13" t="s">
        <v>37</v>
      </c>
      <c r="F839" s="920"/>
      <c r="G839" s="920"/>
      <c r="H839" s="924" t="s">
        <v>38</v>
      </c>
      <c r="I839" s="924"/>
      <c r="J839" s="921" t="s">
        <v>31</v>
      </c>
      <c r="K839" s="921" t="s">
        <v>32</v>
      </c>
      <c r="L839" s="925">
        <v>108</v>
      </c>
    </row>
    <row r="840" spans="1:12" s="1" customFormat="1" ht="24" customHeight="1" x14ac:dyDescent="0.15">
      <c r="A840" s="918"/>
      <c r="B840" s="14" t="s">
        <v>39</v>
      </c>
      <c r="C840" s="14" t="s">
        <v>662</v>
      </c>
      <c r="D840" s="15">
        <v>43620</v>
      </c>
      <c r="E840" s="14" t="s">
        <v>663</v>
      </c>
      <c r="F840" s="920"/>
      <c r="G840" s="920"/>
      <c r="H840" s="924"/>
      <c r="I840" s="924"/>
      <c r="J840" s="921"/>
      <c r="K840" s="921"/>
      <c r="L840" s="925"/>
    </row>
    <row r="841" spans="1:12" s="1" customFormat="1" ht="24" customHeight="1" x14ac:dyDescent="0.15">
      <c r="A841" s="918">
        <v>154</v>
      </c>
      <c r="B841" s="9" t="s">
        <v>22</v>
      </c>
      <c r="C841" s="13" t="s">
        <v>23</v>
      </c>
      <c r="D841" s="13" t="s">
        <v>24</v>
      </c>
      <c r="E841" s="13" t="s">
        <v>25</v>
      </c>
      <c r="F841" s="919" t="s">
        <v>17</v>
      </c>
      <c r="G841" s="919"/>
      <c r="H841" s="920"/>
      <c r="I841" s="920"/>
      <c r="J841" s="920"/>
      <c r="K841" s="920"/>
      <c r="L841" s="920"/>
    </row>
    <row r="842" spans="1:12" s="1" customFormat="1" ht="26.25" customHeight="1" x14ac:dyDescent="0.15">
      <c r="A842" s="918"/>
      <c r="B842" s="921" t="s">
        <v>651</v>
      </c>
      <c r="C842" s="922" t="s">
        <v>664</v>
      </c>
      <c r="D842" s="923">
        <v>43683</v>
      </c>
      <c r="E842" s="921" t="s">
        <v>597</v>
      </c>
      <c r="F842" s="921" t="s">
        <v>665</v>
      </c>
      <c r="G842" s="921"/>
      <c r="H842" s="924" t="s">
        <v>30</v>
      </c>
      <c r="I842" s="924"/>
      <c r="J842" s="14" t="s">
        <v>31</v>
      </c>
      <c r="K842" s="14" t="s">
        <v>32</v>
      </c>
      <c r="L842" s="16">
        <v>624.24</v>
      </c>
    </row>
    <row r="843" spans="1:12" s="1" customFormat="1" ht="155.25" customHeight="1" x14ac:dyDescent="0.15">
      <c r="A843" s="918"/>
      <c r="B843" s="921"/>
      <c r="C843" s="922"/>
      <c r="D843" s="923"/>
      <c r="E843" s="921"/>
      <c r="F843" s="921"/>
      <c r="G843" s="921"/>
      <c r="H843" s="924" t="s">
        <v>33</v>
      </c>
      <c r="I843" s="924"/>
      <c r="J843" s="14" t="s">
        <v>31</v>
      </c>
      <c r="K843" s="14" t="s">
        <v>32</v>
      </c>
      <c r="L843" s="16">
        <v>1820.48</v>
      </c>
    </row>
    <row r="844" spans="1:12" s="1" customFormat="1" ht="24" customHeight="1" x14ac:dyDescent="0.15">
      <c r="A844" s="918"/>
      <c r="B844" s="9" t="s">
        <v>34</v>
      </c>
      <c r="C844" s="13" t="s">
        <v>35</v>
      </c>
      <c r="D844" s="13" t="s">
        <v>36</v>
      </c>
      <c r="E844" s="13" t="s">
        <v>37</v>
      </c>
      <c r="F844" s="920"/>
      <c r="G844" s="920"/>
      <c r="H844" s="924" t="s">
        <v>38</v>
      </c>
      <c r="I844" s="924"/>
      <c r="J844" s="921" t="s">
        <v>31</v>
      </c>
      <c r="K844" s="921" t="s">
        <v>31</v>
      </c>
      <c r="L844" s="925">
        <v>0</v>
      </c>
    </row>
    <row r="845" spans="1:12" s="1" customFormat="1" ht="24" customHeight="1" x14ac:dyDescent="0.15">
      <c r="A845" s="918"/>
      <c r="B845" s="14" t="s">
        <v>39</v>
      </c>
      <c r="C845" s="14" t="s">
        <v>665</v>
      </c>
      <c r="D845" s="15">
        <v>43687</v>
      </c>
      <c r="E845" s="14" t="s">
        <v>666</v>
      </c>
      <c r="F845" s="920"/>
      <c r="G845" s="920"/>
      <c r="H845" s="924"/>
      <c r="I845" s="924"/>
      <c r="J845" s="921"/>
      <c r="K845" s="921"/>
      <c r="L845" s="925"/>
    </row>
    <row r="846" spans="1:12" s="1" customFormat="1" ht="24" customHeight="1" x14ac:dyDescent="0.15">
      <c r="A846" s="918">
        <v>155</v>
      </c>
      <c r="B846" s="9" t="s">
        <v>22</v>
      </c>
      <c r="C846" s="13" t="s">
        <v>23</v>
      </c>
      <c r="D846" s="13" t="s">
        <v>24</v>
      </c>
      <c r="E846" s="13" t="s">
        <v>25</v>
      </c>
      <c r="F846" s="919" t="s">
        <v>17</v>
      </c>
      <c r="G846" s="919"/>
      <c r="H846" s="920"/>
      <c r="I846" s="920"/>
      <c r="J846" s="920"/>
      <c r="K846" s="920"/>
      <c r="L846" s="920"/>
    </row>
    <row r="847" spans="1:12" s="1" customFormat="1" ht="26.25" customHeight="1" x14ac:dyDescent="0.15">
      <c r="A847" s="918"/>
      <c r="B847" s="921" t="s">
        <v>667</v>
      </c>
      <c r="C847" s="922" t="s">
        <v>668</v>
      </c>
      <c r="D847" s="923">
        <v>43566</v>
      </c>
      <c r="E847" s="921" t="s">
        <v>669</v>
      </c>
      <c r="F847" s="921" t="s">
        <v>670</v>
      </c>
      <c r="G847" s="921"/>
      <c r="H847" s="924" t="s">
        <v>30</v>
      </c>
      <c r="I847" s="924"/>
      <c r="J847" s="14" t="s">
        <v>31</v>
      </c>
      <c r="K847" s="14" t="s">
        <v>32</v>
      </c>
      <c r="L847" s="16">
        <v>192.15</v>
      </c>
    </row>
    <row r="848" spans="1:12" s="1" customFormat="1" ht="186.75" customHeight="1" x14ac:dyDescent="0.15">
      <c r="A848" s="918"/>
      <c r="B848" s="921"/>
      <c r="C848" s="922"/>
      <c r="D848" s="923"/>
      <c r="E848" s="921"/>
      <c r="F848" s="921"/>
      <c r="G848" s="921"/>
      <c r="H848" s="924" t="s">
        <v>33</v>
      </c>
      <c r="I848" s="924"/>
      <c r="J848" s="14" t="s">
        <v>31</v>
      </c>
      <c r="K848" s="14" t="s">
        <v>32</v>
      </c>
      <c r="L848" s="16">
        <v>543.25</v>
      </c>
    </row>
    <row r="849" spans="1:12" s="1" customFormat="1" ht="24" customHeight="1" x14ac:dyDescent="0.15">
      <c r="A849" s="918"/>
      <c r="B849" s="9" t="s">
        <v>34</v>
      </c>
      <c r="C849" s="13" t="s">
        <v>35</v>
      </c>
      <c r="D849" s="13" t="s">
        <v>36</v>
      </c>
      <c r="E849" s="13" t="s">
        <v>37</v>
      </c>
      <c r="F849" s="920"/>
      <c r="G849" s="920"/>
      <c r="H849" s="924" t="s">
        <v>38</v>
      </c>
      <c r="I849" s="924"/>
      <c r="J849" s="921" t="s">
        <v>31</v>
      </c>
      <c r="K849" s="921" t="s">
        <v>32</v>
      </c>
      <c r="L849" s="925">
        <v>129.6</v>
      </c>
    </row>
    <row r="850" spans="1:12" s="1" customFormat="1" ht="34.5" customHeight="1" x14ac:dyDescent="0.15">
      <c r="A850" s="918"/>
      <c r="B850" s="14" t="s">
        <v>496</v>
      </c>
      <c r="C850" s="14" t="s">
        <v>670</v>
      </c>
      <c r="D850" s="15">
        <v>43567</v>
      </c>
      <c r="E850" s="14" t="s">
        <v>138</v>
      </c>
      <c r="F850" s="920"/>
      <c r="G850" s="920"/>
      <c r="H850" s="924"/>
      <c r="I850" s="924"/>
      <c r="J850" s="921"/>
      <c r="K850" s="921"/>
      <c r="L850" s="925"/>
    </row>
    <row r="851" spans="1:12" s="1" customFormat="1" ht="24" customHeight="1" x14ac:dyDescent="0.15">
      <c r="A851" s="918">
        <v>156</v>
      </c>
      <c r="B851" s="9" t="s">
        <v>22</v>
      </c>
      <c r="C851" s="13" t="s">
        <v>23</v>
      </c>
      <c r="D851" s="13" t="s">
        <v>24</v>
      </c>
      <c r="E851" s="13" t="s">
        <v>25</v>
      </c>
      <c r="F851" s="919" t="s">
        <v>17</v>
      </c>
      <c r="G851" s="919"/>
      <c r="H851" s="920"/>
      <c r="I851" s="920"/>
      <c r="J851" s="920"/>
      <c r="K851" s="920"/>
      <c r="L851" s="920"/>
    </row>
    <row r="852" spans="1:12" s="1" customFormat="1" ht="26.25" customHeight="1" x14ac:dyDescent="0.15">
      <c r="A852" s="918"/>
      <c r="B852" s="921" t="s">
        <v>667</v>
      </c>
      <c r="C852" s="922" t="s">
        <v>671</v>
      </c>
      <c r="D852" s="923">
        <v>43621</v>
      </c>
      <c r="E852" s="921" t="s">
        <v>136</v>
      </c>
      <c r="F852" s="921" t="s">
        <v>672</v>
      </c>
      <c r="G852" s="921"/>
      <c r="H852" s="924" t="s">
        <v>30</v>
      </c>
      <c r="I852" s="924"/>
      <c r="J852" s="14" t="s">
        <v>31</v>
      </c>
      <c r="K852" s="14" t="s">
        <v>32</v>
      </c>
      <c r="L852" s="16">
        <v>462.49</v>
      </c>
    </row>
    <row r="853" spans="1:12" s="1" customFormat="1" ht="144.75" customHeight="1" x14ac:dyDescent="0.15">
      <c r="A853" s="918"/>
      <c r="B853" s="921"/>
      <c r="C853" s="922"/>
      <c r="D853" s="923"/>
      <c r="E853" s="921"/>
      <c r="F853" s="921"/>
      <c r="G853" s="921"/>
      <c r="H853" s="924" t="s">
        <v>33</v>
      </c>
      <c r="I853" s="924"/>
      <c r="J853" s="14" t="s">
        <v>31</v>
      </c>
      <c r="K853" s="14" t="s">
        <v>32</v>
      </c>
      <c r="L853" s="16">
        <v>154</v>
      </c>
    </row>
    <row r="854" spans="1:12" s="1" customFormat="1" ht="24" customHeight="1" x14ac:dyDescent="0.15">
      <c r="A854" s="918"/>
      <c r="B854" s="9" t="s">
        <v>34</v>
      </c>
      <c r="C854" s="13" t="s">
        <v>35</v>
      </c>
      <c r="D854" s="13" t="s">
        <v>36</v>
      </c>
      <c r="E854" s="13" t="s">
        <v>37</v>
      </c>
      <c r="F854" s="920"/>
      <c r="G854" s="920"/>
      <c r="H854" s="924" t="s">
        <v>38</v>
      </c>
      <c r="I854" s="924"/>
      <c r="J854" s="921" t="s">
        <v>31</v>
      </c>
      <c r="K854" s="921" t="s">
        <v>31</v>
      </c>
      <c r="L854" s="925">
        <v>0</v>
      </c>
    </row>
    <row r="855" spans="1:12" s="1" customFormat="1" ht="34.5" customHeight="1" x14ac:dyDescent="0.15">
      <c r="A855" s="918"/>
      <c r="B855" s="14" t="s">
        <v>496</v>
      </c>
      <c r="C855" s="14" t="s">
        <v>672</v>
      </c>
      <c r="D855" s="15">
        <v>43623</v>
      </c>
      <c r="E855" s="14" t="s">
        <v>673</v>
      </c>
      <c r="F855" s="920"/>
      <c r="G855" s="920"/>
      <c r="H855" s="924"/>
      <c r="I855" s="924"/>
      <c r="J855" s="921"/>
      <c r="K855" s="921"/>
      <c r="L855" s="925"/>
    </row>
    <row r="856" spans="1:12" s="1" customFormat="1" ht="24" customHeight="1" x14ac:dyDescent="0.15">
      <c r="A856" s="918">
        <v>157</v>
      </c>
      <c r="B856" s="9" t="s">
        <v>22</v>
      </c>
      <c r="C856" s="13" t="s">
        <v>23</v>
      </c>
      <c r="D856" s="13" t="s">
        <v>24</v>
      </c>
      <c r="E856" s="13" t="s">
        <v>25</v>
      </c>
      <c r="F856" s="919" t="s">
        <v>17</v>
      </c>
      <c r="G856" s="919"/>
      <c r="H856" s="920"/>
      <c r="I856" s="920"/>
      <c r="J856" s="920"/>
      <c r="K856" s="920"/>
      <c r="L856" s="920"/>
    </row>
    <row r="857" spans="1:12" s="1" customFormat="1" ht="26.25" customHeight="1" x14ac:dyDescent="0.15">
      <c r="A857" s="918"/>
      <c r="B857" s="921" t="s">
        <v>667</v>
      </c>
      <c r="C857" s="922" t="s">
        <v>674</v>
      </c>
      <c r="D857" s="923">
        <v>43688</v>
      </c>
      <c r="E857" s="921" t="s">
        <v>115</v>
      </c>
      <c r="F857" s="921" t="s">
        <v>675</v>
      </c>
      <c r="G857" s="921"/>
      <c r="H857" s="924" t="s">
        <v>30</v>
      </c>
      <c r="I857" s="924"/>
      <c r="J857" s="14" t="s">
        <v>31</v>
      </c>
      <c r="K857" s="14" t="s">
        <v>32</v>
      </c>
      <c r="L857" s="16">
        <v>677.08</v>
      </c>
    </row>
    <row r="858" spans="1:12" s="1" customFormat="1" ht="239.25" customHeight="1" x14ac:dyDescent="0.15">
      <c r="A858" s="918"/>
      <c r="B858" s="921"/>
      <c r="C858" s="922"/>
      <c r="D858" s="923"/>
      <c r="E858" s="921"/>
      <c r="F858" s="921"/>
      <c r="G858" s="921"/>
      <c r="H858" s="924" t="s">
        <v>33</v>
      </c>
      <c r="I858" s="924"/>
      <c r="J858" s="14" t="s">
        <v>31</v>
      </c>
      <c r="K858" s="14" t="s">
        <v>32</v>
      </c>
      <c r="L858" s="16">
        <v>654.16</v>
      </c>
    </row>
    <row r="859" spans="1:12" s="1" customFormat="1" ht="24" customHeight="1" x14ac:dyDescent="0.15">
      <c r="A859" s="918"/>
      <c r="B859" s="9" t="s">
        <v>34</v>
      </c>
      <c r="C859" s="13" t="s">
        <v>35</v>
      </c>
      <c r="D859" s="13" t="s">
        <v>36</v>
      </c>
      <c r="E859" s="13" t="s">
        <v>37</v>
      </c>
      <c r="F859" s="920"/>
      <c r="G859" s="920"/>
      <c r="H859" s="924" t="s">
        <v>38</v>
      </c>
      <c r="I859" s="924"/>
      <c r="J859" s="921" t="s">
        <v>31</v>
      </c>
      <c r="K859" s="921" t="s">
        <v>32</v>
      </c>
      <c r="L859" s="925">
        <v>302.42</v>
      </c>
    </row>
    <row r="860" spans="1:12" s="1" customFormat="1" ht="34.5" customHeight="1" x14ac:dyDescent="0.15">
      <c r="A860" s="918"/>
      <c r="B860" s="14" t="s">
        <v>496</v>
      </c>
      <c r="C860" s="14" t="s">
        <v>675</v>
      </c>
      <c r="D860" s="15">
        <v>43691</v>
      </c>
      <c r="E860" s="14" t="s">
        <v>676</v>
      </c>
      <c r="F860" s="920"/>
      <c r="G860" s="920"/>
      <c r="H860" s="924"/>
      <c r="I860" s="924"/>
      <c r="J860" s="921"/>
      <c r="K860" s="921"/>
      <c r="L860" s="925"/>
    </row>
    <row r="861" spans="1:12" s="1" customFormat="1" ht="24" customHeight="1" x14ac:dyDescent="0.15">
      <c r="A861" s="918">
        <v>158</v>
      </c>
      <c r="B861" s="9" t="s">
        <v>22</v>
      </c>
      <c r="C861" s="13" t="s">
        <v>23</v>
      </c>
      <c r="D861" s="13" t="s">
        <v>24</v>
      </c>
      <c r="E861" s="13" t="s">
        <v>25</v>
      </c>
      <c r="F861" s="919" t="s">
        <v>17</v>
      </c>
      <c r="G861" s="919"/>
      <c r="H861" s="920"/>
      <c r="I861" s="920"/>
      <c r="J861" s="920"/>
      <c r="K861" s="920"/>
      <c r="L861" s="920"/>
    </row>
    <row r="862" spans="1:12" s="1" customFormat="1" ht="26.25" customHeight="1" x14ac:dyDescent="0.15">
      <c r="A862" s="918"/>
      <c r="B862" s="921" t="s">
        <v>667</v>
      </c>
      <c r="C862" s="922" t="s">
        <v>677</v>
      </c>
      <c r="D862" s="923">
        <v>43727</v>
      </c>
      <c r="E862" s="921" t="s">
        <v>367</v>
      </c>
      <c r="F862" s="921" t="s">
        <v>678</v>
      </c>
      <c r="G862" s="921"/>
      <c r="H862" s="924" t="s">
        <v>30</v>
      </c>
      <c r="I862" s="924"/>
      <c r="J862" s="14" t="s">
        <v>31</v>
      </c>
      <c r="K862" s="14" t="s">
        <v>32</v>
      </c>
      <c r="L862" s="16">
        <v>94.71</v>
      </c>
    </row>
    <row r="863" spans="1:12" s="1" customFormat="1" ht="123.75" customHeight="1" x14ac:dyDescent="0.15">
      <c r="A863" s="918"/>
      <c r="B863" s="921"/>
      <c r="C863" s="922"/>
      <c r="D863" s="923"/>
      <c r="E863" s="921"/>
      <c r="F863" s="921"/>
      <c r="G863" s="921"/>
      <c r="H863" s="924" t="s">
        <v>33</v>
      </c>
      <c r="I863" s="924"/>
      <c r="J863" s="14" t="s">
        <v>31</v>
      </c>
      <c r="K863" s="14" t="s">
        <v>32</v>
      </c>
      <c r="L863" s="16">
        <v>485.76</v>
      </c>
    </row>
    <row r="864" spans="1:12" s="1" customFormat="1" ht="24" customHeight="1" x14ac:dyDescent="0.15">
      <c r="A864" s="918"/>
      <c r="B864" s="9" t="s">
        <v>34</v>
      </c>
      <c r="C864" s="13" t="s">
        <v>35</v>
      </c>
      <c r="D864" s="13" t="s">
        <v>36</v>
      </c>
      <c r="E864" s="13" t="s">
        <v>37</v>
      </c>
      <c r="F864" s="920"/>
      <c r="G864" s="920"/>
      <c r="H864" s="924" t="s">
        <v>38</v>
      </c>
      <c r="I864" s="924"/>
      <c r="J864" s="921" t="s">
        <v>31</v>
      </c>
      <c r="K864" s="921" t="s">
        <v>32</v>
      </c>
      <c r="L864" s="925">
        <v>76</v>
      </c>
    </row>
    <row r="865" spans="1:12" s="1" customFormat="1" ht="34.5" customHeight="1" x14ac:dyDescent="0.15">
      <c r="A865" s="918"/>
      <c r="B865" s="14" t="s">
        <v>496</v>
      </c>
      <c r="C865" s="14" t="s">
        <v>678</v>
      </c>
      <c r="D865" s="15">
        <v>43728</v>
      </c>
      <c r="E865" s="14" t="s">
        <v>56</v>
      </c>
      <c r="F865" s="920"/>
      <c r="G865" s="920"/>
      <c r="H865" s="924"/>
      <c r="I865" s="924"/>
      <c r="J865" s="921"/>
      <c r="K865" s="921"/>
      <c r="L865" s="925"/>
    </row>
    <row r="866" spans="1:12" s="1" customFormat="1" ht="24" customHeight="1" x14ac:dyDescent="0.15">
      <c r="A866" s="918">
        <v>159</v>
      </c>
      <c r="B866" s="9" t="s">
        <v>22</v>
      </c>
      <c r="C866" s="13" t="s">
        <v>23</v>
      </c>
      <c r="D866" s="13" t="s">
        <v>24</v>
      </c>
      <c r="E866" s="13" t="s">
        <v>25</v>
      </c>
      <c r="F866" s="919" t="s">
        <v>17</v>
      </c>
      <c r="G866" s="919"/>
      <c r="H866" s="920"/>
      <c r="I866" s="920"/>
      <c r="J866" s="920"/>
      <c r="K866" s="920"/>
      <c r="L866" s="920"/>
    </row>
    <row r="867" spans="1:12" s="1" customFormat="1" ht="26.25" customHeight="1" x14ac:dyDescent="0.15">
      <c r="A867" s="918"/>
      <c r="B867" s="921" t="s">
        <v>667</v>
      </c>
      <c r="C867" s="922" t="s">
        <v>679</v>
      </c>
      <c r="D867" s="923">
        <v>43729</v>
      </c>
      <c r="E867" s="921" t="s">
        <v>115</v>
      </c>
      <c r="F867" s="921" t="s">
        <v>680</v>
      </c>
      <c r="G867" s="921"/>
      <c r="H867" s="924" t="s">
        <v>30</v>
      </c>
      <c r="I867" s="924"/>
      <c r="J867" s="14" t="s">
        <v>31</v>
      </c>
      <c r="K867" s="14" t="s">
        <v>32</v>
      </c>
      <c r="L867" s="16">
        <v>1361</v>
      </c>
    </row>
    <row r="868" spans="1:12" s="1" customFormat="1" ht="396.75" customHeight="1" x14ac:dyDescent="0.15">
      <c r="A868" s="918"/>
      <c r="B868" s="921"/>
      <c r="C868" s="922"/>
      <c r="D868" s="923"/>
      <c r="E868" s="921"/>
      <c r="F868" s="921"/>
      <c r="G868" s="921"/>
      <c r="H868" s="924" t="s">
        <v>33</v>
      </c>
      <c r="I868" s="924"/>
      <c r="J868" s="14" t="s">
        <v>31</v>
      </c>
      <c r="K868" s="14" t="s">
        <v>31</v>
      </c>
      <c r="L868" s="16">
        <v>0</v>
      </c>
    </row>
    <row r="869" spans="1:12" s="1" customFormat="1" ht="24" customHeight="1" x14ac:dyDescent="0.15">
      <c r="A869" s="918"/>
      <c r="B869" s="9" t="s">
        <v>34</v>
      </c>
      <c r="C869" s="13" t="s">
        <v>35</v>
      </c>
      <c r="D869" s="13" t="s">
        <v>36</v>
      </c>
      <c r="E869" s="13" t="s">
        <v>37</v>
      </c>
      <c r="F869" s="920"/>
      <c r="G869" s="920"/>
      <c r="H869" s="924" t="s">
        <v>38</v>
      </c>
      <c r="I869" s="924"/>
      <c r="J869" s="921" t="s">
        <v>31</v>
      </c>
      <c r="K869" s="921" t="s">
        <v>32</v>
      </c>
      <c r="L869" s="925">
        <v>37</v>
      </c>
    </row>
    <row r="870" spans="1:12" s="1" customFormat="1" ht="34.5" customHeight="1" x14ac:dyDescent="0.15">
      <c r="A870" s="918"/>
      <c r="B870" s="14" t="s">
        <v>496</v>
      </c>
      <c r="C870" s="14" t="s">
        <v>680</v>
      </c>
      <c r="D870" s="15">
        <v>43737</v>
      </c>
      <c r="E870" s="14" t="s">
        <v>220</v>
      </c>
      <c r="F870" s="920"/>
      <c r="G870" s="920"/>
      <c r="H870" s="924"/>
      <c r="I870" s="924"/>
      <c r="J870" s="921"/>
      <c r="K870" s="921"/>
      <c r="L870" s="925"/>
    </row>
    <row r="871" spans="1:12" s="1" customFormat="1" ht="24" customHeight="1" x14ac:dyDescent="0.15">
      <c r="A871" s="918">
        <v>160</v>
      </c>
      <c r="B871" s="9" t="s">
        <v>22</v>
      </c>
      <c r="C871" s="13" t="s">
        <v>23</v>
      </c>
      <c r="D871" s="13" t="s">
        <v>24</v>
      </c>
      <c r="E871" s="13" t="s">
        <v>25</v>
      </c>
      <c r="F871" s="919" t="s">
        <v>17</v>
      </c>
      <c r="G871" s="919"/>
      <c r="H871" s="920"/>
      <c r="I871" s="920"/>
      <c r="J871" s="920"/>
      <c r="K871" s="920"/>
      <c r="L871" s="920"/>
    </row>
    <row r="872" spans="1:12" s="1" customFormat="1" ht="26.25" customHeight="1" x14ac:dyDescent="0.15">
      <c r="A872" s="918"/>
      <c r="B872" s="921" t="s">
        <v>667</v>
      </c>
      <c r="C872" s="922" t="s">
        <v>679</v>
      </c>
      <c r="D872" s="923">
        <v>43729</v>
      </c>
      <c r="E872" s="921" t="s">
        <v>115</v>
      </c>
      <c r="F872" s="921" t="s">
        <v>681</v>
      </c>
      <c r="G872" s="921"/>
      <c r="H872" s="924" t="s">
        <v>30</v>
      </c>
      <c r="I872" s="924"/>
      <c r="J872" s="14" t="s">
        <v>31</v>
      </c>
      <c r="K872" s="14" t="s">
        <v>32</v>
      </c>
      <c r="L872" s="16">
        <v>255</v>
      </c>
    </row>
    <row r="873" spans="1:12" s="1" customFormat="1" ht="396.75" customHeight="1" x14ac:dyDescent="0.15">
      <c r="A873" s="918"/>
      <c r="B873" s="921"/>
      <c r="C873" s="922"/>
      <c r="D873" s="923"/>
      <c r="E873" s="921"/>
      <c r="F873" s="921"/>
      <c r="G873" s="921"/>
      <c r="H873" s="924" t="s">
        <v>33</v>
      </c>
      <c r="I873" s="924"/>
      <c r="J873" s="14" t="s">
        <v>31</v>
      </c>
      <c r="K873" s="14" t="s">
        <v>31</v>
      </c>
      <c r="L873" s="16">
        <v>0</v>
      </c>
    </row>
    <row r="874" spans="1:12" s="1" customFormat="1" ht="24" customHeight="1" x14ac:dyDescent="0.15">
      <c r="A874" s="918"/>
      <c r="B874" s="9" t="s">
        <v>34</v>
      </c>
      <c r="C874" s="13" t="s">
        <v>35</v>
      </c>
      <c r="D874" s="13" t="s">
        <v>36</v>
      </c>
      <c r="E874" s="13" t="s">
        <v>37</v>
      </c>
      <c r="F874" s="920"/>
      <c r="G874" s="920"/>
      <c r="H874" s="924" t="s">
        <v>38</v>
      </c>
      <c r="I874" s="924"/>
      <c r="J874" s="921" t="s">
        <v>31</v>
      </c>
      <c r="K874" s="921" t="s">
        <v>32</v>
      </c>
      <c r="L874" s="925">
        <v>48</v>
      </c>
    </row>
    <row r="875" spans="1:12" s="1" customFormat="1" ht="34.5" customHeight="1" x14ac:dyDescent="0.15">
      <c r="A875" s="918"/>
      <c r="B875" s="14" t="s">
        <v>496</v>
      </c>
      <c r="C875" s="14" t="s">
        <v>681</v>
      </c>
      <c r="D875" s="15">
        <v>43737</v>
      </c>
      <c r="E875" s="14" t="s">
        <v>220</v>
      </c>
      <c r="F875" s="920"/>
      <c r="G875" s="920"/>
      <c r="H875" s="924"/>
      <c r="I875" s="924"/>
      <c r="J875" s="921"/>
      <c r="K875" s="921"/>
      <c r="L875" s="925"/>
    </row>
    <row r="876" spans="1:12" s="1" customFormat="1" ht="24" customHeight="1" x14ac:dyDescent="0.15">
      <c r="A876" s="918">
        <v>161</v>
      </c>
      <c r="B876" s="9" t="s">
        <v>22</v>
      </c>
      <c r="C876" s="13" t="s">
        <v>23</v>
      </c>
      <c r="D876" s="13" t="s">
        <v>24</v>
      </c>
      <c r="E876" s="13" t="s">
        <v>25</v>
      </c>
      <c r="F876" s="919" t="s">
        <v>17</v>
      </c>
      <c r="G876" s="919"/>
      <c r="H876" s="920"/>
      <c r="I876" s="920"/>
      <c r="J876" s="920"/>
      <c r="K876" s="920"/>
      <c r="L876" s="920"/>
    </row>
    <row r="877" spans="1:12" s="1" customFormat="1" ht="26.25" customHeight="1" x14ac:dyDescent="0.15">
      <c r="A877" s="918"/>
      <c r="B877" s="921" t="s">
        <v>682</v>
      </c>
      <c r="C877" s="922" t="s">
        <v>683</v>
      </c>
      <c r="D877" s="923">
        <v>43576</v>
      </c>
      <c r="E877" s="921" t="s">
        <v>684</v>
      </c>
      <c r="F877" s="921" t="s">
        <v>685</v>
      </c>
      <c r="G877" s="921"/>
      <c r="H877" s="924" t="s">
        <v>30</v>
      </c>
      <c r="I877" s="924"/>
      <c r="J877" s="14" t="s">
        <v>31</v>
      </c>
      <c r="K877" s="14" t="s">
        <v>31</v>
      </c>
      <c r="L877" s="16">
        <v>0</v>
      </c>
    </row>
    <row r="878" spans="1:12" s="1" customFormat="1" ht="302.25" customHeight="1" x14ac:dyDescent="0.15">
      <c r="A878" s="918"/>
      <c r="B878" s="921"/>
      <c r="C878" s="922"/>
      <c r="D878" s="923"/>
      <c r="E878" s="921"/>
      <c r="F878" s="921"/>
      <c r="G878" s="921"/>
      <c r="H878" s="924" t="s">
        <v>33</v>
      </c>
      <c r="I878" s="924"/>
      <c r="J878" s="14" t="s">
        <v>31</v>
      </c>
      <c r="K878" s="14" t="s">
        <v>31</v>
      </c>
      <c r="L878" s="16">
        <v>0</v>
      </c>
    </row>
    <row r="879" spans="1:12" s="1" customFormat="1" ht="24" customHeight="1" x14ac:dyDescent="0.15">
      <c r="A879" s="918"/>
      <c r="B879" s="9" t="s">
        <v>34</v>
      </c>
      <c r="C879" s="13" t="s">
        <v>35</v>
      </c>
      <c r="D879" s="13" t="s">
        <v>36</v>
      </c>
      <c r="E879" s="13" t="s">
        <v>37</v>
      </c>
      <c r="F879" s="920"/>
      <c r="G879" s="920"/>
      <c r="H879" s="924" t="s">
        <v>38</v>
      </c>
      <c r="I879" s="924"/>
      <c r="J879" s="921" t="s">
        <v>31</v>
      </c>
      <c r="K879" s="921" t="s">
        <v>32</v>
      </c>
      <c r="L879" s="925">
        <v>450</v>
      </c>
    </row>
    <row r="880" spans="1:12" s="1" customFormat="1" ht="34.5" customHeight="1" x14ac:dyDescent="0.15">
      <c r="A880" s="918"/>
      <c r="B880" s="14" t="s">
        <v>686</v>
      </c>
      <c r="C880" s="14" t="s">
        <v>685</v>
      </c>
      <c r="D880" s="15">
        <v>43581</v>
      </c>
      <c r="E880" s="14" t="s">
        <v>687</v>
      </c>
      <c r="F880" s="920"/>
      <c r="G880" s="920"/>
      <c r="H880" s="924"/>
      <c r="I880" s="924"/>
      <c r="J880" s="921"/>
      <c r="K880" s="921"/>
      <c r="L880" s="925"/>
    </row>
    <row r="881" spans="1:12" s="1" customFormat="1" ht="24" customHeight="1" x14ac:dyDescent="0.15">
      <c r="A881" s="918">
        <v>162</v>
      </c>
      <c r="B881" s="9" t="s">
        <v>22</v>
      </c>
      <c r="C881" s="13" t="s">
        <v>23</v>
      </c>
      <c r="D881" s="13" t="s">
        <v>24</v>
      </c>
      <c r="E881" s="13" t="s">
        <v>25</v>
      </c>
      <c r="F881" s="919" t="s">
        <v>17</v>
      </c>
      <c r="G881" s="919"/>
      <c r="H881" s="920"/>
      <c r="I881" s="920"/>
      <c r="J881" s="920"/>
      <c r="K881" s="920"/>
      <c r="L881" s="920"/>
    </row>
    <row r="882" spans="1:12" s="1" customFormat="1" ht="26.25" customHeight="1" x14ac:dyDescent="0.15">
      <c r="A882" s="918"/>
      <c r="B882" s="921" t="s">
        <v>682</v>
      </c>
      <c r="C882" s="922" t="s">
        <v>688</v>
      </c>
      <c r="D882" s="923">
        <v>43663</v>
      </c>
      <c r="E882" s="921" t="s">
        <v>689</v>
      </c>
      <c r="F882" s="921" t="s">
        <v>690</v>
      </c>
      <c r="G882" s="921"/>
      <c r="H882" s="924" t="s">
        <v>30</v>
      </c>
      <c r="I882" s="924"/>
      <c r="J882" s="14" t="s">
        <v>31</v>
      </c>
      <c r="K882" s="14" t="s">
        <v>31</v>
      </c>
      <c r="L882" s="16">
        <v>0</v>
      </c>
    </row>
    <row r="883" spans="1:12" s="1" customFormat="1" ht="323.25" customHeight="1" x14ac:dyDescent="0.15">
      <c r="A883" s="918"/>
      <c r="B883" s="921"/>
      <c r="C883" s="922"/>
      <c r="D883" s="923"/>
      <c r="E883" s="921"/>
      <c r="F883" s="921"/>
      <c r="G883" s="921"/>
      <c r="H883" s="924" t="s">
        <v>33</v>
      </c>
      <c r="I883" s="924"/>
      <c r="J883" s="14" t="s">
        <v>31</v>
      </c>
      <c r="K883" s="14" t="s">
        <v>31</v>
      </c>
      <c r="L883" s="16">
        <v>0</v>
      </c>
    </row>
    <row r="884" spans="1:12" s="1" customFormat="1" ht="24" customHeight="1" x14ac:dyDescent="0.15">
      <c r="A884" s="918"/>
      <c r="B884" s="9" t="s">
        <v>34</v>
      </c>
      <c r="C884" s="13" t="s">
        <v>35</v>
      </c>
      <c r="D884" s="13" t="s">
        <v>36</v>
      </c>
      <c r="E884" s="13" t="s">
        <v>37</v>
      </c>
      <c r="F884" s="920"/>
      <c r="G884" s="920"/>
      <c r="H884" s="924" t="s">
        <v>38</v>
      </c>
      <c r="I884" s="924"/>
      <c r="J884" s="921" t="s">
        <v>31</v>
      </c>
      <c r="K884" s="921" t="s">
        <v>32</v>
      </c>
      <c r="L884" s="925">
        <v>850</v>
      </c>
    </row>
    <row r="885" spans="1:12" s="1" customFormat="1" ht="34.5" customHeight="1" x14ac:dyDescent="0.15">
      <c r="A885" s="918"/>
      <c r="B885" s="14" t="s">
        <v>686</v>
      </c>
      <c r="C885" s="14" t="s">
        <v>690</v>
      </c>
      <c r="D885" s="15">
        <v>43665</v>
      </c>
      <c r="E885" s="14" t="s">
        <v>691</v>
      </c>
      <c r="F885" s="920"/>
      <c r="G885" s="920"/>
      <c r="H885" s="924"/>
      <c r="I885" s="924"/>
      <c r="J885" s="921"/>
      <c r="K885" s="921"/>
      <c r="L885" s="925"/>
    </row>
    <row r="886" spans="1:12" s="1" customFormat="1" ht="24" customHeight="1" x14ac:dyDescent="0.15">
      <c r="A886" s="918">
        <v>163</v>
      </c>
      <c r="B886" s="9" t="s">
        <v>22</v>
      </c>
      <c r="C886" s="13" t="s">
        <v>23</v>
      </c>
      <c r="D886" s="13" t="s">
        <v>24</v>
      </c>
      <c r="E886" s="13" t="s">
        <v>25</v>
      </c>
      <c r="F886" s="919" t="s">
        <v>17</v>
      </c>
      <c r="G886" s="919"/>
      <c r="H886" s="920"/>
      <c r="I886" s="920"/>
      <c r="J886" s="920"/>
      <c r="K886" s="920"/>
      <c r="L886" s="920"/>
    </row>
    <row r="887" spans="1:12" s="1" customFormat="1" ht="26.25" customHeight="1" x14ac:dyDescent="0.15">
      <c r="A887" s="918"/>
      <c r="B887" s="921" t="s">
        <v>682</v>
      </c>
      <c r="C887" s="922" t="s">
        <v>692</v>
      </c>
      <c r="D887" s="923">
        <v>43671</v>
      </c>
      <c r="E887" s="921" t="s">
        <v>298</v>
      </c>
      <c r="F887" s="921" t="s">
        <v>693</v>
      </c>
      <c r="G887" s="921"/>
      <c r="H887" s="924" t="s">
        <v>30</v>
      </c>
      <c r="I887" s="924"/>
      <c r="J887" s="14" t="s">
        <v>31</v>
      </c>
      <c r="K887" s="14" t="s">
        <v>31</v>
      </c>
      <c r="L887" s="16">
        <v>0</v>
      </c>
    </row>
    <row r="888" spans="1:12" s="1" customFormat="1" ht="260.25" customHeight="1" x14ac:dyDescent="0.15">
      <c r="A888" s="918"/>
      <c r="B888" s="921"/>
      <c r="C888" s="922"/>
      <c r="D888" s="923"/>
      <c r="E888" s="921"/>
      <c r="F888" s="921"/>
      <c r="G888" s="921"/>
      <c r="H888" s="924" t="s">
        <v>33</v>
      </c>
      <c r="I888" s="924"/>
      <c r="J888" s="14" t="s">
        <v>31</v>
      </c>
      <c r="K888" s="14" t="s">
        <v>31</v>
      </c>
      <c r="L888" s="16">
        <v>0</v>
      </c>
    </row>
    <row r="889" spans="1:12" s="1" customFormat="1" ht="24" customHeight="1" x14ac:dyDescent="0.15">
      <c r="A889" s="918"/>
      <c r="B889" s="9" t="s">
        <v>34</v>
      </c>
      <c r="C889" s="13" t="s">
        <v>35</v>
      </c>
      <c r="D889" s="13" t="s">
        <v>36</v>
      </c>
      <c r="E889" s="13" t="s">
        <v>37</v>
      </c>
      <c r="F889" s="920"/>
      <c r="G889" s="920"/>
      <c r="H889" s="924" t="s">
        <v>38</v>
      </c>
      <c r="I889" s="924"/>
      <c r="J889" s="921" t="s">
        <v>31</v>
      </c>
      <c r="K889" s="921" t="s">
        <v>32</v>
      </c>
      <c r="L889" s="925">
        <v>620</v>
      </c>
    </row>
    <row r="890" spans="1:12" s="1" customFormat="1" ht="34.5" customHeight="1" x14ac:dyDescent="0.15">
      <c r="A890" s="918"/>
      <c r="B890" s="14" t="s">
        <v>686</v>
      </c>
      <c r="C890" s="14" t="s">
        <v>693</v>
      </c>
      <c r="D890" s="15">
        <v>43675</v>
      </c>
      <c r="E890" s="14" t="s">
        <v>694</v>
      </c>
      <c r="F890" s="920"/>
      <c r="G890" s="920"/>
      <c r="H890" s="924"/>
      <c r="I890" s="924"/>
      <c r="J890" s="921"/>
      <c r="K890" s="921"/>
      <c r="L890" s="925"/>
    </row>
    <row r="891" spans="1:12" s="1" customFormat="1" ht="24" customHeight="1" x14ac:dyDescent="0.15">
      <c r="A891" s="918">
        <v>164</v>
      </c>
      <c r="B891" s="9" t="s">
        <v>22</v>
      </c>
      <c r="C891" s="13" t="s">
        <v>23</v>
      </c>
      <c r="D891" s="13" t="s">
        <v>24</v>
      </c>
      <c r="E891" s="13" t="s">
        <v>25</v>
      </c>
      <c r="F891" s="919" t="s">
        <v>17</v>
      </c>
      <c r="G891" s="919"/>
      <c r="H891" s="920"/>
      <c r="I891" s="920"/>
      <c r="J891" s="920"/>
      <c r="K891" s="920"/>
      <c r="L891" s="920"/>
    </row>
    <row r="892" spans="1:12" s="1" customFormat="1" ht="26.25" customHeight="1" x14ac:dyDescent="0.15">
      <c r="A892" s="918"/>
      <c r="B892" s="921" t="s">
        <v>682</v>
      </c>
      <c r="C892" s="922" t="s">
        <v>695</v>
      </c>
      <c r="D892" s="923">
        <v>43713</v>
      </c>
      <c r="E892" s="921" t="s">
        <v>696</v>
      </c>
      <c r="F892" s="921" t="s">
        <v>697</v>
      </c>
      <c r="G892" s="921"/>
      <c r="H892" s="924" t="s">
        <v>30</v>
      </c>
      <c r="I892" s="924"/>
      <c r="J892" s="14" t="s">
        <v>31</v>
      </c>
      <c r="K892" s="14" t="s">
        <v>31</v>
      </c>
      <c r="L892" s="16">
        <v>0</v>
      </c>
    </row>
    <row r="893" spans="1:12" s="1" customFormat="1" ht="249.75" customHeight="1" x14ac:dyDescent="0.15">
      <c r="A893" s="918"/>
      <c r="B893" s="921"/>
      <c r="C893" s="922"/>
      <c r="D893" s="923"/>
      <c r="E893" s="921"/>
      <c r="F893" s="921"/>
      <c r="G893" s="921"/>
      <c r="H893" s="924" t="s">
        <v>33</v>
      </c>
      <c r="I893" s="924"/>
      <c r="J893" s="14" t="s">
        <v>31</v>
      </c>
      <c r="K893" s="14" t="s">
        <v>31</v>
      </c>
      <c r="L893" s="16">
        <v>0</v>
      </c>
    </row>
    <row r="894" spans="1:12" s="1" customFormat="1" ht="24" customHeight="1" x14ac:dyDescent="0.15">
      <c r="A894" s="918"/>
      <c r="B894" s="9" t="s">
        <v>34</v>
      </c>
      <c r="C894" s="13" t="s">
        <v>35</v>
      </c>
      <c r="D894" s="13" t="s">
        <v>36</v>
      </c>
      <c r="E894" s="13" t="s">
        <v>37</v>
      </c>
      <c r="F894" s="920"/>
      <c r="G894" s="920"/>
      <c r="H894" s="924" t="s">
        <v>38</v>
      </c>
      <c r="I894" s="924"/>
      <c r="J894" s="921" t="s">
        <v>31</v>
      </c>
      <c r="K894" s="921" t="s">
        <v>32</v>
      </c>
      <c r="L894" s="925">
        <v>650</v>
      </c>
    </row>
    <row r="895" spans="1:12" s="1" customFormat="1" ht="34.5" customHeight="1" x14ac:dyDescent="0.15">
      <c r="A895" s="918"/>
      <c r="B895" s="14" t="s">
        <v>686</v>
      </c>
      <c r="C895" s="14" t="s">
        <v>697</v>
      </c>
      <c r="D895" s="15">
        <v>43720</v>
      </c>
      <c r="E895" s="14" t="s">
        <v>698</v>
      </c>
      <c r="F895" s="920"/>
      <c r="G895" s="920"/>
      <c r="H895" s="924"/>
      <c r="I895" s="924"/>
      <c r="J895" s="921"/>
      <c r="K895" s="921"/>
      <c r="L895" s="925"/>
    </row>
    <row r="896" spans="1:12" s="1" customFormat="1" ht="24" customHeight="1" x14ac:dyDescent="0.15">
      <c r="A896" s="918">
        <v>165</v>
      </c>
      <c r="B896" s="9" t="s">
        <v>22</v>
      </c>
      <c r="C896" s="13" t="s">
        <v>23</v>
      </c>
      <c r="D896" s="13" t="s">
        <v>24</v>
      </c>
      <c r="E896" s="13" t="s">
        <v>25</v>
      </c>
      <c r="F896" s="919" t="s">
        <v>17</v>
      </c>
      <c r="G896" s="919"/>
      <c r="H896" s="920"/>
      <c r="I896" s="920"/>
      <c r="J896" s="920"/>
      <c r="K896" s="920"/>
      <c r="L896" s="920"/>
    </row>
    <row r="897" spans="1:12" s="1" customFormat="1" ht="26.25" customHeight="1" x14ac:dyDescent="0.15">
      <c r="A897" s="918"/>
      <c r="B897" s="921" t="s">
        <v>699</v>
      </c>
      <c r="C897" s="922" t="s">
        <v>700</v>
      </c>
      <c r="D897" s="923">
        <v>43566</v>
      </c>
      <c r="E897" s="921" t="s">
        <v>53</v>
      </c>
      <c r="F897" s="921" t="s">
        <v>701</v>
      </c>
      <c r="G897" s="921"/>
      <c r="H897" s="924" t="s">
        <v>30</v>
      </c>
      <c r="I897" s="924"/>
      <c r="J897" s="14" t="s">
        <v>31</v>
      </c>
      <c r="K897" s="14" t="s">
        <v>32</v>
      </c>
      <c r="L897" s="16">
        <v>280.75</v>
      </c>
    </row>
    <row r="898" spans="1:12" s="1" customFormat="1" ht="409.2" customHeight="1" x14ac:dyDescent="0.15">
      <c r="A898" s="918"/>
      <c r="B898" s="921"/>
      <c r="C898" s="922"/>
      <c r="D898" s="923"/>
      <c r="E898" s="921"/>
      <c r="F898" s="921"/>
      <c r="G898" s="921"/>
      <c r="H898" s="924" t="s">
        <v>33</v>
      </c>
      <c r="I898" s="924"/>
      <c r="J898" s="921" t="s">
        <v>31</v>
      </c>
      <c r="K898" s="921" t="s">
        <v>32</v>
      </c>
      <c r="L898" s="925">
        <v>250</v>
      </c>
    </row>
    <row r="899" spans="1:12" s="1" customFormat="1" ht="134.85" customHeight="1" x14ac:dyDescent="0.15">
      <c r="A899" s="918"/>
      <c r="B899" s="921"/>
      <c r="C899" s="922"/>
      <c r="D899" s="923"/>
      <c r="E899" s="921"/>
      <c r="F899" s="921"/>
      <c r="G899" s="921"/>
      <c r="H899" s="924"/>
      <c r="I899" s="924"/>
      <c r="J899" s="921"/>
      <c r="K899" s="921"/>
      <c r="L899" s="925"/>
    </row>
    <row r="900" spans="1:12" s="1" customFormat="1" ht="24" customHeight="1" x14ac:dyDescent="0.15">
      <c r="A900" s="918"/>
      <c r="B900" s="9" t="s">
        <v>34</v>
      </c>
      <c r="C900" s="13" t="s">
        <v>35</v>
      </c>
      <c r="D900" s="13" t="s">
        <v>36</v>
      </c>
      <c r="E900" s="13" t="s">
        <v>37</v>
      </c>
      <c r="F900" s="920"/>
      <c r="G900" s="920"/>
      <c r="H900" s="924" t="s">
        <v>38</v>
      </c>
      <c r="I900" s="924"/>
      <c r="J900" s="921" t="s">
        <v>31</v>
      </c>
      <c r="K900" s="921" t="s">
        <v>32</v>
      </c>
      <c r="L900" s="925">
        <v>200</v>
      </c>
    </row>
    <row r="901" spans="1:12" s="1" customFormat="1" ht="24" customHeight="1" x14ac:dyDescent="0.15">
      <c r="A901" s="918"/>
      <c r="B901" s="14" t="s">
        <v>702</v>
      </c>
      <c r="C901" s="14" t="s">
        <v>701</v>
      </c>
      <c r="D901" s="15">
        <v>43567</v>
      </c>
      <c r="E901" s="14" t="s">
        <v>138</v>
      </c>
      <c r="F901" s="920"/>
      <c r="G901" s="920"/>
      <c r="H901" s="924"/>
      <c r="I901" s="924"/>
      <c r="J901" s="921"/>
      <c r="K901" s="921"/>
      <c r="L901" s="925"/>
    </row>
    <row r="902" spans="1:12" s="1" customFormat="1" ht="24" customHeight="1" x14ac:dyDescent="0.15">
      <c r="A902" s="918">
        <v>166</v>
      </c>
      <c r="B902" s="9" t="s">
        <v>22</v>
      </c>
      <c r="C902" s="13" t="s">
        <v>23</v>
      </c>
      <c r="D902" s="13" t="s">
        <v>24</v>
      </c>
      <c r="E902" s="13" t="s">
        <v>25</v>
      </c>
      <c r="F902" s="919" t="s">
        <v>17</v>
      </c>
      <c r="G902" s="919"/>
      <c r="H902" s="920"/>
      <c r="I902" s="920"/>
      <c r="J902" s="920"/>
      <c r="K902" s="920"/>
      <c r="L902" s="920"/>
    </row>
    <row r="903" spans="1:12" s="1" customFormat="1" ht="26.25" customHeight="1" x14ac:dyDescent="0.15">
      <c r="A903" s="918"/>
      <c r="B903" s="921" t="s">
        <v>699</v>
      </c>
      <c r="C903" s="922" t="s">
        <v>703</v>
      </c>
      <c r="D903" s="923">
        <v>43587</v>
      </c>
      <c r="E903" s="921" t="s">
        <v>136</v>
      </c>
      <c r="F903" s="921" t="s">
        <v>191</v>
      </c>
      <c r="G903" s="921"/>
      <c r="H903" s="924" t="s">
        <v>30</v>
      </c>
      <c r="I903" s="924"/>
      <c r="J903" s="14" t="s">
        <v>31</v>
      </c>
      <c r="K903" s="14" t="s">
        <v>32</v>
      </c>
      <c r="L903" s="16">
        <v>1296.75</v>
      </c>
    </row>
    <row r="904" spans="1:12" s="1" customFormat="1" ht="409.2" customHeight="1" x14ac:dyDescent="0.15">
      <c r="A904" s="918"/>
      <c r="B904" s="921"/>
      <c r="C904" s="922"/>
      <c r="D904" s="923"/>
      <c r="E904" s="921"/>
      <c r="F904" s="921"/>
      <c r="G904" s="921"/>
      <c r="H904" s="924" t="s">
        <v>33</v>
      </c>
      <c r="I904" s="924"/>
      <c r="J904" s="921" t="s">
        <v>31</v>
      </c>
      <c r="K904" s="921" t="s">
        <v>32</v>
      </c>
      <c r="L904" s="925">
        <v>83</v>
      </c>
    </row>
    <row r="905" spans="1:12" s="1" customFormat="1" ht="260.85000000000002" customHeight="1" x14ac:dyDescent="0.15">
      <c r="A905" s="918"/>
      <c r="B905" s="921"/>
      <c r="C905" s="922"/>
      <c r="D905" s="923"/>
      <c r="E905" s="921"/>
      <c r="F905" s="921"/>
      <c r="G905" s="921"/>
      <c r="H905" s="924"/>
      <c r="I905" s="924"/>
      <c r="J905" s="921"/>
      <c r="K905" s="921"/>
      <c r="L905" s="925"/>
    </row>
    <row r="906" spans="1:12" s="1" customFormat="1" ht="24" customHeight="1" x14ac:dyDescent="0.15">
      <c r="A906" s="918"/>
      <c r="B906" s="9" t="s">
        <v>34</v>
      </c>
      <c r="C906" s="13" t="s">
        <v>35</v>
      </c>
      <c r="D906" s="13" t="s">
        <v>36</v>
      </c>
      <c r="E906" s="13" t="s">
        <v>37</v>
      </c>
      <c r="F906" s="920"/>
      <c r="G906" s="920"/>
      <c r="H906" s="924" t="s">
        <v>38</v>
      </c>
      <c r="I906" s="924"/>
      <c r="J906" s="921" t="s">
        <v>31</v>
      </c>
      <c r="K906" s="921" t="s">
        <v>31</v>
      </c>
      <c r="L906" s="925">
        <v>0</v>
      </c>
    </row>
    <row r="907" spans="1:12" s="1" customFormat="1" ht="24" customHeight="1" x14ac:dyDescent="0.15">
      <c r="A907" s="918"/>
      <c r="B907" s="14" t="s">
        <v>702</v>
      </c>
      <c r="C907" s="14" t="s">
        <v>191</v>
      </c>
      <c r="D907" s="15">
        <v>43594</v>
      </c>
      <c r="E907" s="14" t="s">
        <v>704</v>
      </c>
      <c r="F907" s="920"/>
      <c r="G907" s="920"/>
      <c r="H907" s="924"/>
      <c r="I907" s="924"/>
      <c r="J907" s="921"/>
      <c r="K907" s="921"/>
      <c r="L907" s="925"/>
    </row>
    <row r="908" spans="1:12" s="1" customFormat="1" ht="24" customHeight="1" x14ac:dyDescent="0.15">
      <c r="A908" s="918">
        <v>167</v>
      </c>
      <c r="B908" s="9" t="s">
        <v>22</v>
      </c>
      <c r="C908" s="13" t="s">
        <v>23</v>
      </c>
      <c r="D908" s="13" t="s">
        <v>24</v>
      </c>
      <c r="E908" s="13" t="s">
        <v>25</v>
      </c>
      <c r="F908" s="919" t="s">
        <v>17</v>
      </c>
      <c r="G908" s="919"/>
      <c r="H908" s="920"/>
      <c r="I908" s="920"/>
      <c r="J908" s="920"/>
      <c r="K908" s="920"/>
      <c r="L908" s="920"/>
    </row>
    <row r="909" spans="1:12" s="1" customFormat="1" ht="26.25" customHeight="1" x14ac:dyDescent="0.15">
      <c r="A909" s="918"/>
      <c r="B909" s="921" t="s">
        <v>699</v>
      </c>
      <c r="C909" s="922" t="s">
        <v>705</v>
      </c>
      <c r="D909" s="923">
        <v>43639</v>
      </c>
      <c r="E909" s="921" t="s">
        <v>706</v>
      </c>
      <c r="F909" s="921" t="s">
        <v>707</v>
      </c>
      <c r="G909" s="921"/>
      <c r="H909" s="924" t="s">
        <v>30</v>
      </c>
      <c r="I909" s="924"/>
      <c r="J909" s="14" t="s">
        <v>32</v>
      </c>
      <c r="K909" s="14" t="s">
        <v>31</v>
      </c>
      <c r="L909" s="16">
        <v>624</v>
      </c>
    </row>
    <row r="910" spans="1:12" s="1" customFormat="1" ht="409.2" customHeight="1" x14ac:dyDescent="0.15">
      <c r="A910" s="918"/>
      <c r="B910" s="921"/>
      <c r="C910" s="922"/>
      <c r="D910" s="923"/>
      <c r="E910" s="921"/>
      <c r="F910" s="921"/>
      <c r="G910" s="921"/>
      <c r="H910" s="924" t="s">
        <v>33</v>
      </c>
      <c r="I910" s="924"/>
      <c r="J910" s="921" t="s">
        <v>31</v>
      </c>
      <c r="K910" s="921" t="s">
        <v>31</v>
      </c>
      <c r="L910" s="925">
        <v>0</v>
      </c>
    </row>
    <row r="911" spans="1:12" s="1" customFormat="1" ht="155.85" customHeight="1" x14ac:dyDescent="0.15">
      <c r="A911" s="918"/>
      <c r="B911" s="921"/>
      <c r="C911" s="922"/>
      <c r="D911" s="923"/>
      <c r="E911" s="921"/>
      <c r="F911" s="921"/>
      <c r="G911" s="921"/>
      <c r="H911" s="924"/>
      <c r="I911" s="924"/>
      <c r="J911" s="921"/>
      <c r="K911" s="921"/>
      <c r="L911" s="925"/>
    </row>
    <row r="912" spans="1:12" s="1" customFormat="1" ht="24" customHeight="1" x14ac:dyDescent="0.15">
      <c r="A912" s="918"/>
      <c r="B912" s="9" t="s">
        <v>34</v>
      </c>
      <c r="C912" s="13" t="s">
        <v>35</v>
      </c>
      <c r="D912" s="13" t="s">
        <v>36</v>
      </c>
      <c r="E912" s="13" t="s">
        <v>37</v>
      </c>
      <c r="F912" s="920"/>
      <c r="G912" s="920"/>
      <c r="H912" s="924" t="s">
        <v>38</v>
      </c>
      <c r="I912" s="924"/>
      <c r="J912" s="921" t="s">
        <v>31</v>
      </c>
      <c r="K912" s="921" t="s">
        <v>31</v>
      </c>
      <c r="L912" s="925">
        <v>0</v>
      </c>
    </row>
    <row r="913" spans="1:12" s="1" customFormat="1" ht="24" customHeight="1" x14ac:dyDescent="0.15">
      <c r="A913" s="918"/>
      <c r="B913" s="14" t="s">
        <v>702</v>
      </c>
      <c r="C913" s="14" t="s">
        <v>707</v>
      </c>
      <c r="D913" s="15">
        <v>43643</v>
      </c>
      <c r="E913" s="14" t="s">
        <v>708</v>
      </c>
      <c r="F913" s="920"/>
      <c r="G913" s="920"/>
      <c r="H913" s="924"/>
      <c r="I913" s="924"/>
      <c r="J913" s="921"/>
      <c r="K913" s="921"/>
      <c r="L913" s="925"/>
    </row>
    <row r="914" spans="1:12" s="1" customFormat="1" ht="24" customHeight="1" x14ac:dyDescent="0.15">
      <c r="A914" s="918">
        <v>168</v>
      </c>
      <c r="B914" s="9" t="s">
        <v>22</v>
      </c>
      <c r="C914" s="13" t="s">
        <v>23</v>
      </c>
      <c r="D914" s="13" t="s">
        <v>24</v>
      </c>
      <c r="E914" s="13" t="s">
        <v>25</v>
      </c>
      <c r="F914" s="919" t="s">
        <v>17</v>
      </c>
      <c r="G914" s="919"/>
      <c r="H914" s="920"/>
      <c r="I914" s="920"/>
      <c r="J914" s="920"/>
      <c r="K914" s="920"/>
      <c r="L914" s="920"/>
    </row>
    <row r="915" spans="1:12" s="1" customFormat="1" ht="26.25" customHeight="1" x14ac:dyDescent="0.15">
      <c r="A915" s="918"/>
      <c r="B915" s="921" t="s">
        <v>699</v>
      </c>
      <c r="C915" s="922" t="s">
        <v>709</v>
      </c>
      <c r="D915" s="923">
        <v>43717</v>
      </c>
      <c r="E915" s="921" t="s">
        <v>593</v>
      </c>
      <c r="F915" s="921" t="s">
        <v>710</v>
      </c>
      <c r="G915" s="921"/>
      <c r="H915" s="924" t="s">
        <v>30</v>
      </c>
      <c r="I915" s="924"/>
      <c r="J915" s="14" t="s">
        <v>31</v>
      </c>
      <c r="K915" s="14" t="s">
        <v>32</v>
      </c>
      <c r="L915" s="16">
        <v>1110</v>
      </c>
    </row>
    <row r="916" spans="1:12" s="1" customFormat="1" ht="409.2" customHeight="1" x14ac:dyDescent="0.15">
      <c r="A916" s="918"/>
      <c r="B916" s="921"/>
      <c r="C916" s="922"/>
      <c r="D916" s="923"/>
      <c r="E916" s="921"/>
      <c r="F916" s="921"/>
      <c r="G916" s="921"/>
      <c r="H916" s="924" t="s">
        <v>33</v>
      </c>
      <c r="I916" s="924"/>
      <c r="J916" s="921" t="s">
        <v>31</v>
      </c>
      <c r="K916" s="921" t="s">
        <v>32</v>
      </c>
      <c r="L916" s="925">
        <v>886.88</v>
      </c>
    </row>
    <row r="917" spans="1:12" s="1" customFormat="1" ht="145.35" customHeight="1" x14ac:dyDescent="0.15">
      <c r="A917" s="918"/>
      <c r="B917" s="921"/>
      <c r="C917" s="922"/>
      <c r="D917" s="923"/>
      <c r="E917" s="921"/>
      <c r="F917" s="921"/>
      <c r="G917" s="921"/>
      <c r="H917" s="924"/>
      <c r="I917" s="924"/>
      <c r="J917" s="921"/>
      <c r="K917" s="921"/>
      <c r="L917" s="925"/>
    </row>
    <row r="918" spans="1:12" s="1" customFormat="1" ht="24" customHeight="1" x14ac:dyDescent="0.15">
      <c r="A918" s="918"/>
      <c r="B918" s="9" t="s">
        <v>34</v>
      </c>
      <c r="C918" s="13" t="s">
        <v>35</v>
      </c>
      <c r="D918" s="13" t="s">
        <v>36</v>
      </c>
      <c r="E918" s="13" t="s">
        <v>37</v>
      </c>
      <c r="F918" s="920"/>
      <c r="G918" s="920"/>
      <c r="H918" s="924" t="s">
        <v>38</v>
      </c>
      <c r="I918" s="924"/>
      <c r="J918" s="921" t="s">
        <v>31</v>
      </c>
      <c r="K918" s="921" t="s">
        <v>32</v>
      </c>
      <c r="L918" s="925">
        <v>760</v>
      </c>
    </row>
    <row r="919" spans="1:12" s="1" customFormat="1" ht="24" customHeight="1" x14ac:dyDescent="0.15">
      <c r="A919" s="918"/>
      <c r="B919" s="14" t="s">
        <v>702</v>
      </c>
      <c r="C919" s="14" t="s">
        <v>710</v>
      </c>
      <c r="D919" s="15">
        <v>43722</v>
      </c>
      <c r="E919" s="14" t="s">
        <v>711</v>
      </c>
      <c r="F919" s="920"/>
      <c r="G919" s="920"/>
      <c r="H919" s="924"/>
      <c r="I919" s="924"/>
      <c r="J919" s="921"/>
      <c r="K919" s="921"/>
      <c r="L919" s="925"/>
    </row>
    <row r="920" spans="1:12" s="1" customFormat="1" ht="24" customHeight="1" x14ac:dyDescent="0.15">
      <c r="A920" s="918">
        <v>169</v>
      </c>
      <c r="B920" s="9" t="s">
        <v>22</v>
      </c>
      <c r="C920" s="13" t="s">
        <v>23</v>
      </c>
      <c r="D920" s="13" t="s">
        <v>24</v>
      </c>
      <c r="E920" s="13" t="s">
        <v>25</v>
      </c>
      <c r="F920" s="919" t="s">
        <v>17</v>
      </c>
      <c r="G920" s="919"/>
      <c r="H920" s="920"/>
      <c r="I920" s="920"/>
      <c r="J920" s="920"/>
      <c r="K920" s="920"/>
      <c r="L920" s="920"/>
    </row>
    <row r="921" spans="1:12" s="1" customFormat="1" ht="26.25" customHeight="1" x14ac:dyDescent="0.15">
      <c r="A921" s="918"/>
      <c r="B921" s="921" t="s">
        <v>712</v>
      </c>
      <c r="C921" s="922" t="s">
        <v>713</v>
      </c>
      <c r="D921" s="923">
        <v>43557</v>
      </c>
      <c r="E921" s="921" t="s">
        <v>151</v>
      </c>
      <c r="F921" s="921" t="s">
        <v>714</v>
      </c>
      <c r="G921" s="921"/>
      <c r="H921" s="924" t="s">
        <v>30</v>
      </c>
      <c r="I921" s="924"/>
      <c r="J921" s="14" t="s">
        <v>31</v>
      </c>
      <c r="K921" s="14" t="s">
        <v>32</v>
      </c>
      <c r="L921" s="16">
        <v>340.68</v>
      </c>
    </row>
    <row r="922" spans="1:12" s="1" customFormat="1" ht="409.2" customHeight="1" x14ac:dyDescent="0.15">
      <c r="A922" s="918"/>
      <c r="B922" s="921"/>
      <c r="C922" s="922"/>
      <c r="D922" s="923"/>
      <c r="E922" s="921"/>
      <c r="F922" s="921"/>
      <c r="G922" s="921"/>
      <c r="H922" s="924" t="s">
        <v>33</v>
      </c>
      <c r="I922" s="924"/>
      <c r="J922" s="921" t="s">
        <v>31</v>
      </c>
      <c r="K922" s="921" t="s">
        <v>32</v>
      </c>
      <c r="L922" s="925">
        <v>566.1</v>
      </c>
    </row>
    <row r="923" spans="1:12" s="1" customFormat="1" ht="365.85" customHeight="1" x14ac:dyDescent="0.15">
      <c r="A923" s="918"/>
      <c r="B923" s="921"/>
      <c r="C923" s="922"/>
      <c r="D923" s="923"/>
      <c r="E923" s="921"/>
      <c r="F923" s="921"/>
      <c r="G923" s="921"/>
      <c r="H923" s="924"/>
      <c r="I923" s="924"/>
      <c r="J923" s="921"/>
      <c r="K923" s="921"/>
      <c r="L923" s="925"/>
    </row>
    <row r="924" spans="1:12" s="1" customFormat="1" ht="24" customHeight="1" x14ac:dyDescent="0.15">
      <c r="A924" s="918"/>
      <c r="B924" s="9" t="s">
        <v>34</v>
      </c>
      <c r="C924" s="13" t="s">
        <v>35</v>
      </c>
      <c r="D924" s="13" t="s">
        <v>36</v>
      </c>
      <c r="E924" s="13" t="s">
        <v>37</v>
      </c>
      <c r="F924" s="920"/>
      <c r="G924" s="920"/>
      <c r="H924" s="924" t="s">
        <v>38</v>
      </c>
      <c r="I924" s="924"/>
      <c r="J924" s="921" t="s">
        <v>31</v>
      </c>
      <c r="K924" s="921" t="s">
        <v>32</v>
      </c>
      <c r="L924" s="925">
        <v>550</v>
      </c>
    </row>
    <row r="925" spans="1:12" s="1" customFormat="1" ht="45" customHeight="1" x14ac:dyDescent="0.15">
      <c r="A925" s="918"/>
      <c r="B925" s="14" t="s">
        <v>715</v>
      </c>
      <c r="C925" s="14" t="s">
        <v>714</v>
      </c>
      <c r="D925" s="15">
        <v>43562</v>
      </c>
      <c r="E925" s="14" t="s">
        <v>716</v>
      </c>
      <c r="F925" s="920"/>
      <c r="G925" s="920"/>
      <c r="H925" s="924"/>
      <c r="I925" s="924"/>
      <c r="J925" s="921"/>
      <c r="K925" s="921"/>
      <c r="L925" s="925"/>
    </row>
    <row r="926" spans="1:12" s="1" customFormat="1" ht="24" customHeight="1" x14ac:dyDescent="0.15">
      <c r="A926" s="918">
        <v>170</v>
      </c>
      <c r="B926" s="9" t="s">
        <v>22</v>
      </c>
      <c r="C926" s="13" t="s">
        <v>23</v>
      </c>
      <c r="D926" s="13" t="s">
        <v>24</v>
      </c>
      <c r="E926" s="13" t="s">
        <v>25</v>
      </c>
      <c r="F926" s="919" t="s">
        <v>17</v>
      </c>
      <c r="G926" s="919"/>
      <c r="H926" s="920"/>
      <c r="I926" s="920"/>
      <c r="J926" s="920"/>
      <c r="K926" s="920"/>
      <c r="L926" s="920"/>
    </row>
    <row r="927" spans="1:12" s="1" customFormat="1" ht="26.25" customHeight="1" x14ac:dyDescent="0.15">
      <c r="A927" s="918"/>
      <c r="B927" s="921" t="s">
        <v>712</v>
      </c>
      <c r="C927" s="922" t="s">
        <v>717</v>
      </c>
      <c r="D927" s="923">
        <v>43668</v>
      </c>
      <c r="E927" s="921" t="s">
        <v>718</v>
      </c>
      <c r="F927" s="921" t="s">
        <v>719</v>
      </c>
      <c r="G927" s="921"/>
      <c r="H927" s="924" t="s">
        <v>30</v>
      </c>
      <c r="I927" s="924"/>
      <c r="J927" s="14" t="s">
        <v>31</v>
      </c>
      <c r="K927" s="14" t="s">
        <v>32</v>
      </c>
      <c r="L927" s="16">
        <v>313.38</v>
      </c>
    </row>
    <row r="928" spans="1:12" s="1" customFormat="1" ht="344.25" customHeight="1" x14ac:dyDescent="0.15">
      <c r="A928" s="918"/>
      <c r="B928" s="921"/>
      <c r="C928" s="922"/>
      <c r="D928" s="923"/>
      <c r="E928" s="921"/>
      <c r="F928" s="921"/>
      <c r="G928" s="921"/>
      <c r="H928" s="924" t="s">
        <v>33</v>
      </c>
      <c r="I928" s="924"/>
      <c r="J928" s="14" t="s">
        <v>31</v>
      </c>
      <c r="K928" s="14" t="s">
        <v>32</v>
      </c>
      <c r="L928" s="16">
        <v>561.5</v>
      </c>
    </row>
    <row r="929" spans="1:12" s="1" customFormat="1" ht="24" customHeight="1" x14ac:dyDescent="0.15">
      <c r="A929" s="918"/>
      <c r="B929" s="9" t="s">
        <v>34</v>
      </c>
      <c r="C929" s="13" t="s">
        <v>35</v>
      </c>
      <c r="D929" s="13" t="s">
        <v>36</v>
      </c>
      <c r="E929" s="13" t="s">
        <v>37</v>
      </c>
      <c r="F929" s="920"/>
      <c r="G929" s="920"/>
      <c r="H929" s="924" t="s">
        <v>38</v>
      </c>
      <c r="I929" s="924"/>
      <c r="J929" s="921" t="s">
        <v>31</v>
      </c>
      <c r="K929" s="921" t="s">
        <v>32</v>
      </c>
      <c r="L929" s="925">
        <v>2217.0700000000002</v>
      </c>
    </row>
    <row r="930" spans="1:12" s="1" customFormat="1" ht="45" customHeight="1" x14ac:dyDescent="0.15">
      <c r="A930" s="918"/>
      <c r="B930" s="14" t="s">
        <v>715</v>
      </c>
      <c r="C930" s="14" t="s">
        <v>719</v>
      </c>
      <c r="D930" s="15">
        <v>43670</v>
      </c>
      <c r="E930" s="14" t="s">
        <v>720</v>
      </c>
      <c r="F930" s="920"/>
      <c r="G930" s="920"/>
      <c r="H930" s="924"/>
      <c r="I930" s="924"/>
      <c r="J930" s="921"/>
      <c r="K930" s="921"/>
      <c r="L930" s="925"/>
    </row>
    <row r="931" spans="1:12" s="1" customFormat="1" ht="24" customHeight="1" x14ac:dyDescent="0.15">
      <c r="A931" s="918">
        <v>171</v>
      </c>
      <c r="B931" s="9" t="s">
        <v>22</v>
      </c>
      <c r="C931" s="13" t="s">
        <v>23</v>
      </c>
      <c r="D931" s="13" t="s">
        <v>24</v>
      </c>
      <c r="E931" s="13" t="s">
        <v>25</v>
      </c>
      <c r="F931" s="919" t="s">
        <v>17</v>
      </c>
      <c r="G931" s="919"/>
      <c r="H931" s="920"/>
      <c r="I931" s="920"/>
      <c r="J931" s="920"/>
      <c r="K931" s="920"/>
      <c r="L931" s="920"/>
    </row>
    <row r="932" spans="1:12" s="1" customFormat="1" ht="26.25" customHeight="1" x14ac:dyDescent="0.15">
      <c r="A932" s="918"/>
      <c r="B932" s="921" t="s">
        <v>712</v>
      </c>
      <c r="C932" s="922" t="s">
        <v>721</v>
      </c>
      <c r="D932" s="923">
        <v>43710</v>
      </c>
      <c r="E932" s="921" t="s">
        <v>53</v>
      </c>
      <c r="F932" s="921" t="s">
        <v>722</v>
      </c>
      <c r="G932" s="921"/>
      <c r="H932" s="924" t="s">
        <v>30</v>
      </c>
      <c r="I932" s="924"/>
      <c r="J932" s="14" t="s">
        <v>31</v>
      </c>
      <c r="K932" s="14" t="s">
        <v>31</v>
      </c>
      <c r="L932" s="16">
        <v>0</v>
      </c>
    </row>
    <row r="933" spans="1:12" s="1" customFormat="1" ht="409.2" customHeight="1" x14ac:dyDescent="0.15">
      <c r="A933" s="918"/>
      <c r="B933" s="921"/>
      <c r="C933" s="922"/>
      <c r="D933" s="923"/>
      <c r="E933" s="921"/>
      <c r="F933" s="921"/>
      <c r="G933" s="921"/>
      <c r="H933" s="924" t="s">
        <v>33</v>
      </c>
      <c r="I933" s="924"/>
      <c r="J933" s="921" t="s">
        <v>31</v>
      </c>
      <c r="K933" s="921" t="s">
        <v>32</v>
      </c>
      <c r="L933" s="925">
        <v>330.3</v>
      </c>
    </row>
    <row r="934" spans="1:12" s="1" customFormat="1" ht="409.2" customHeight="1" x14ac:dyDescent="0.15">
      <c r="A934" s="918"/>
      <c r="B934" s="921"/>
      <c r="C934" s="922"/>
      <c r="D934" s="923"/>
      <c r="E934" s="921"/>
      <c r="F934" s="921"/>
      <c r="G934" s="921"/>
      <c r="H934" s="924"/>
      <c r="I934" s="924"/>
      <c r="J934" s="921"/>
      <c r="K934" s="921"/>
      <c r="L934" s="925"/>
    </row>
    <row r="935" spans="1:12" s="1" customFormat="1" ht="93.45" customHeight="1" x14ac:dyDescent="0.15">
      <c r="A935" s="918"/>
      <c r="B935" s="921"/>
      <c r="C935" s="922"/>
      <c r="D935" s="923"/>
      <c r="E935" s="921"/>
      <c r="F935" s="921"/>
      <c r="G935" s="921"/>
      <c r="H935" s="924"/>
      <c r="I935" s="924"/>
      <c r="J935" s="921"/>
      <c r="K935" s="921"/>
      <c r="L935" s="925"/>
    </row>
    <row r="936" spans="1:12" s="1" customFormat="1" ht="24" customHeight="1" x14ac:dyDescent="0.15">
      <c r="A936" s="918"/>
      <c r="B936" s="9" t="s">
        <v>34</v>
      </c>
      <c r="C936" s="13" t="s">
        <v>35</v>
      </c>
      <c r="D936" s="13" t="s">
        <v>36</v>
      </c>
      <c r="E936" s="13" t="s">
        <v>37</v>
      </c>
      <c r="F936" s="920"/>
      <c r="G936" s="920"/>
      <c r="H936" s="924" t="s">
        <v>38</v>
      </c>
      <c r="I936" s="924"/>
      <c r="J936" s="921" t="s">
        <v>31</v>
      </c>
      <c r="K936" s="921" t="s">
        <v>32</v>
      </c>
      <c r="L936" s="925">
        <v>1845</v>
      </c>
    </row>
    <row r="937" spans="1:12" s="1" customFormat="1" ht="45" customHeight="1" x14ac:dyDescent="0.15">
      <c r="A937" s="918"/>
      <c r="B937" s="14" t="s">
        <v>715</v>
      </c>
      <c r="C937" s="14" t="s">
        <v>722</v>
      </c>
      <c r="D937" s="15">
        <v>43715</v>
      </c>
      <c r="E937" s="14" t="s">
        <v>723</v>
      </c>
      <c r="F937" s="920"/>
      <c r="G937" s="920"/>
      <c r="H937" s="924"/>
      <c r="I937" s="924"/>
      <c r="J937" s="921"/>
      <c r="K937" s="921"/>
      <c r="L937" s="925"/>
    </row>
    <row r="938" spans="1:12" s="1" customFormat="1" ht="24" customHeight="1" x14ac:dyDescent="0.15">
      <c r="A938" s="918">
        <v>172</v>
      </c>
      <c r="B938" s="9" t="s">
        <v>22</v>
      </c>
      <c r="C938" s="13" t="s">
        <v>23</v>
      </c>
      <c r="D938" s="13" t="s">
        <v>24</v>
      </c>
      <c r="E938" s="13" t="s">
        <v>25</v>
      </c>
      <c r="F938" s="919" t="s">
        <v>17</v>
      </c>
      <c r="G938" s="919"/>
      <c r="H938" s="920"/>
      <c r="I938" s="920"/>
      <c r="J938" s="920"/>
      <c r="K938" s="920"/>
      <c r="L938" s="920"/>
    </row>
    <row r="939" spans="1:12" s="1" customFormat="1" ht="26.25" customHeight="1" x14ac:dyDescent="0.15">
      <c r="A939" s="918"/>
      <c r="B939" s="921" t="s">
        <v>712</v>
      </c>
      <c r="C939" s="922" t="s">
        <v>721</v>
      </c>
      <c r="D939" s="923">
        <v>43710</v>
      </c>
      <c r="E939" s="921" t="s">
        <v>53</v>
      </c>
      <c r="F939" s="921" t="s">
        <v>724</v>
      </c>
      <c r="G939" s="921"/>
      <c r="H939" s="924" t="s">
        <v>30</v>
      </c>
      <c r="I939" s="924"/>
      <c r="J939" s="14" t="s">
        <v>31</v>
      </c>
      <c r="K939" s="14" t="s">
        <v>32</v>
      </c>
      <c r="L939" s="16">
        <v>437.7</v>
      </c>
    </row>
    <row r="940" spans="1:12" s="1" customFormat="1" ht="409.2" customHeight="1" x14ac:dyDescent="0.15">
      <c r="A940" s="918"/>
      <c r="B940" s="921"/>
      <c r="C940" s="922"/>
      <c r="D940" s="923"/>
      <c r="E940" s="921"/>
      <c r="F940" s="921"/>
      <c r="G940" s="921"/>
      <c r="H940" s="924" t="s">
        <v>33</v>
      </c>
      <c r="I940" s="924"/>
      <c r="J940" s="921" t="s">
        <v>31</v>
      </c>
      <c r="K940" s="921" t="s">
        <v>32</v>
      </c>
      <c r="L940" s="925">
        <v>156</v>
      </c>
    </row>
    <row r="941" spans="1:12" s="1" customFormat="1" ht="409.2" customHeight="1" x14ac:dyDescent="0.15">
      <c r="A941" s="918"/>
      <c r="B941" s="921"/>
      <c r="C941" s="922"/>
      <c r="D941" s="923"/>
      <c r="E941" s="921"/>
      <c r="F941" s="921"/>
      <c r="G941" s="921"/>
      <c r="H941" s="924"/>
      <c r="I941" s="924"/>
      <c r="J941" s="921"/>
      <c r="K941" s="921"/>
      <c r="L941" s="925"/>
    </row>
    <row r="942" spans="1:12" s="1" customFormat="1" ht="93.45" customHeight="1" x14ac:dyDescent="0.15">
      <c r="A942" s="918"/>
      <c r="B942" s="921"/>
      <c r="C942" s="922"/>
      <c r="D942" s="923"/>
      <c r="E942" s="921"/>
      <c r="F942" s="921"/>
      <c r="G942" s="921"/>
      <c r="H942" s="924"/>
      <c r="I942" s="924"/>
      <c r="J942" s="921"/>
      <c r="K942" s="921"/>
      <c r="L942" s="925"/>
    </row>
    <row r="943" spans="1:12" s="1" customFormat="1" ht="24" customHeight="1" x14ac:dyDescent="0.15">
      <c r="A943" s="918"/>
      <c r="B943" s="9" t="s">
        <v>34</v>
      </c>
      <c r="C943" s="13" t="s">
        <v>35</v>
      </c>
      <c r="D943" s="13" t="s">
        <v>36</v>
      </c>
      <c r="E943" s="13" t="s">
        <v>37</v>
      </c>
      <c r="F943" s="920"/>
      <c r="G943" s="920"/>
      <c r="H943" s="924" t="s">
        <v>38</v>
      </c>
      <c r="I943" s="924"/>
      <c r="J943" s="921" t="s">
        <v>31</v>
      </c>
      <c r="K943" s="921" t="s">
        <v>31</v>
      </c>
      <c r="L943" s="925">
        <v>0</v>
      </c>
    </row>
    <row r="944" spans="1:12" s="1" customFormat="1" ht="45" customHeight="1" x14ac:dyDescent="0.15">
      <c r="A944" s="918"/>
      <c r="B944" s="14" t="s">
        <v>715</v>
      </c>
      <c r="C944" s="14" t="s">
        <v>724</v>
      </c>
      <c r="D944" s="15">
        <v>43715</v>
      </c>
      <c r="E944" s="14" t="s">
        <v>723</v>
      </c>
      <c r="F944" s="920"/>
      <c r="G944" s="920"/>
      <c r="H944" s="924"/>
      <c r="I944" s="924"/>
      <c r="J944" s="921"/>
      <c r="K944" s="921"/>
      <c r="L944" s="925"/>
    </row>
    <row r="945" spans="1:12" s="1" customFormat="1" ht="24" customHeight="1" x14ac:dyDescent="0.15">
      <c r="A945" s="918">
        <v>173</v>
      </c>
      <c r="B945" s="9" t="s">
        <v>22</v>
      </c>
      <c r="C945" s="13" t="s">
        <v>23</v>
      </c>
      <c r="D945" s="13" t="s">
        <v>24</v>
      </c>
      <c r="E945" s="13" t="s">
        <v>25</v>
      </c>
      <c r="F945" s="919" t="s">
        <v>17</v>
      </c>
      <c r="G945" s="919"/>
      <c r="H945" s="920"/>
      <c r="I945" s="920"/>
      <c r="J945" s="920"/>
      <c r="K945" s="920"/>
      <c r="L945" s="920"/>
    </row>
    <row r="946" spans="1:12" s="1" customFormat="1" ht="26.25" customHeight="1" x14ac:dyDescent="0.15">
      <c r="A946" s="918"/>
      <c r="B946" s="921" t="s">
        <v>712</v>
      </c>
      <c r="C946" s="922" t="s">
        <v>721</v>
      </c>
      <c r="D946" s="923">
        <v>43710</v>
      </c>
      <c r="E946" s="921" t="s">
        <v>53</v>
      </c>
      <c r="F946" s="921" t="s">
        <v>725</v>
      </c>
      <c r="G946" s="921"/>
      <c r="H946" s="924" t="s">
        <v>30</v>
      </c>
      <c r="I946" s="924"/>
      <c r="J946" s="14" t="s">
        <v>31</v>
      </c>
      <c r="K946" s="14" t="s">
        <v>32</v>
      </c>
      <c r="L946" s="16">
        <v>579.05000000000007</v>
      </c>
    </row>
    <row r="947" spans="1:12" s="1" customFormat="1" ht="409.2" customHeight="1" x14ac:dyDescent="0.15">
      <c r="A947" s="918"/>
      <c r="B947" s="921"/>
      <c r="C947" s="922"/>
      <c r="D947" s="923"/>
      <c r="E947" s="921"/>
      <c r="F947" s="921"/>
      <c r="G947" s="921"/>
      <c r="H947" s="924" t="s">
        <v>33</v>
      </c>
      <c r="I947" s="924"/>
      <c r="J947" s="921" t="s">
        <v>31</v>
      </c>
      <c r="K947" s="921" t="s">
        <v>32</v>
      </c>
      <c r="L947" s="925">
        <v>496.8</v>
      </c>
    </row>
    <row r="948" spans="1:12" s="1" customFormat="1" ht="409.2" customHeight="1" x14ac:dyDescent="0.15">
      <c r="A948" s="918"/>
      <c r="B948" s="921"/>
      <c r="C948" s="922"/>
      <c r="D948" s="923"/>
      <c r="E948" s="921"/>
      <c r="F948" s="921"/>
      <c r="G948" s="921"/>
      <c r="H948" s="924"/>
      <c r="I948" s="924"/>
      <c r="J948" s="921"/>
      <c r="K948" s="921"/>
      <c r="L948" s="925"/>
    </row>
    <row r="949" spans="1:12" s="1" customFormat="1" ht="93.45" customHeight="1" x14ac:dyDescent="0.15">
      <c r="A949" s="918"/>
      <c r="B949" s="921"/>
      <c r="C949" s="922"/>
      <c r="D949" s="923"/>
      <c r="E949" s="921"/>
      <c r="F949" s="921"/>
      <c r="G949" s="921"/>
      <c r="H949" s="924"/>
      <c r="I949" s="924"/>
      <c r="J949" s="921"/>
      <c r="K949" s="921"/>
      <c r="L949" s="925"/>
    </row>
    <row r="950" spans="1:12" s="1" customFormat="1" ht="24" customHeight="1" x14ac:dyDescent="0.15">
      <c r="A950" s="918"/>
      <c r="B950" s="9" t="s">
        <v>34</v>
      </c>
      <c r="C950" s="13" t="s">
        <v>35</v>
      </c>
      <c r="D950" s="13" t="s">
        <v>36</v>
      </c>
      <c r="E950" s="13" t="s">
        <v>37</v>
      </c>
      <c r="F950" s="920"/>
      <c r="G950" s="920"/>
      <c r="H950" s="924" t="s">
        <v>38</v>
      </c>
      <c r="I950" s="924"/>
      <c r="J950" s="921" t="s">
        <v>31</v>
      </c>
      <c r="K950" s="921" t="s">
        <v>31</v>
      </c>
      <c r="L950" s="925">
        <v>0</v>
      </c>
    </row>
    <row r="951" spans="1:12" s="1" customFormat="1" ht="45" customHeight="1" x14ac:dyDescent="0.15">
      <c r="A951" s="918"/>
      <c r="B951" s="14" t="s">
        <v>715</v>
      </c>
      <c r="C951" s="14" t="s">
        <v>725</v>
      </c>
      <c r="D951" s="15">
        <v>43715</v>
      </c>
      <c r="E951" s="14" t="s">
        <v>723</v>
      </c>
      <c r="F951" s="920"/>
      <c r="G951" s="920"/>
      <c r="H951" s="924"/>
      <c r="I951" s="924"/>
      <c r="J951" s="921"/>
      <c r="K951" s="921"/>
      <c r="L951" s="925"/>
    </row>
    <row r="952" spans="1:12" s="1" customFormat="1" ht="24" customHeight="1" x14ac:dyDescent="0.15">
      <c r="A952" s="918">
        <v>174</v>
      </c>
      <c r="B952" s="9" t="s">
        <v>22</v>
      </c>
      <c r="C952" s="13" t="s">
        <v>23</v>
      </c>
      <c r="D952" s="13" t="s">
        <v>24</v>
      </c>
      <c r="E952" s="13" t="s">
        <v>25</v>
      </c>
      <c r="F952" s="919" t="s">
        <v>17</v>
      </c>
      <c r="G952" s="919"/>
      <c r="H952" s="920"/>
      <c r="I952" s="920"/>
      <c r="J952" s="920"/>
      <c r="K952" s="920"/>
      <c r="L952" s="920"/>
    </row>
    <row r="953" spans="1:12" s="1" customFormat="1" ht="26.25" customHeight="1" x14ac:dyDescent="0.15">
      <c r="A953" s="918"/>
      <c r="B953" s="921" t="s">
        <v>712</v>
      </c>
      <c r="C953" s="922" t="s">
        <v>726</v>
      </c>
      <c r="D953" s="923">
        <v>43728</v>
      </c>
      <c r="E953" s="921" t="s">
        <v>727</v>
      </c>
      <c r="F953" s="921" t="s">
        <v>446</v>
      </c>
      <c r="G953" s="921"/>
      <c r="H953" s="924" t="s">
        <v>30</v>
      </c>
      <c r="I953" s="924"/>
      <c r="J953" s="14" t="s">
        <v>31</v>
      </c>
      <c r="K953" s="14" t="s">
        <v>32</v>
      </c>
      <c r="L953" s="16">
        <v>126.26</v>
      </c>
    </row>
    <row r="954" spans="1:12" s="1" customFormat="1" ht="386.25" customHeight="1" x14ac:dyDescent="0.15">
      <c r="A954" s="918"/>
      <c r="B954" s="921"/>
      <c r="C954" s="922"/>
      <c r="D954" s="923"/>
      <c r="E954" s="921"/>
      <c r="F954" s="921"/>
      <c r="G954" s="921"/>
      <c r="H954" s="924" t="s">
        <v>33</v>
      </c>
      <c r="I954" s="924"/>
      <c r="J954" s="14" t="s">
        <v>31</v>
      </c>
      <c r="K954" s="14" t="s">
        <v>32</v>
      </c>
      <c r="L954" s="16">
        <v>348.6</v>
      </c>
    </row>
    <row r="955" spans="1:12" s="1" customFormat="1" ht="24" customHeight="1" x14ac:dyDescent="0.15">
      <c r="A955" s="918"/>
      <c r="B955" s="9" t="s">
        <v>34</v>
      </c>
      <c r="C955" s="13" t="s">
        <v>35</v>
      </c>
      <c r="D955" s="13" t="s">
        <v>36</v>
      </c>
      <c r="E955" s="13" t="s">
        <v>37</v>
      </c>
      <c r="F955" s="920"/>
      <c r="G955" s="920"/>
      <c r="H955" s="924" t="s">
        <v>38</v>
      </c>
      <c r="I955" s="924"/>
      <c r="J955" s="921" t="s">
        <v>31</v>
      </c>
      <c r="K955" s="921" t="s">
        <v>32</v>
      </c>
      <c r="L955" s="925">
        <v>50</v>
      </c>
    </row>
    <row r="956" spans="1:12" s="1" customFormat="1" ht="45" customHeight="1" x14ac:dyDescent="0.15">
      <c r="A956" s="918"/>
      <c r="B956" s="14" t="s">
        <v>715</v>
      </c>
      <c r="C956" s="14" t="s">
        <v>446</v>
      </c>
      <c r="D956" s="15">
        <v>43730</v>
      </c>
      <c r="E956" s="14" t="s">
        <v>430</v>
      </c>
      <c r="F956" s="920"/>
      <c r="G956" s="920"/>
      <c r="H956" s="924"/>
      <c r="I956" s="924"/>
      <c r="J956" s="921"/>
      <c r="K956" s="921"/>
      <c r="L956" s="925"/>
    </row>
    <row r="957" spans="1:12" s="1" customFormat="1" ht="24" customHeight="1" x14ac:dyDescent="0.15">
      <c r="A957" s="918">
        <v>175</v>
      </c>
      <c r="B957" s="9" t="s">
        <v>22</v>
      </c>
      <c r="C957" s="13" t="s">
        <v>23</v>
      </c>
      <c r="D957" s="13" t="s">
        <v>24</v>
      </c>
      <c r="E957" s="13" t="s">
        <v>25</v>
      </c>
      <c r="F957" s="919" t="s">
        <v>17</v>
      </c>
      <c r="G957" s="919"/>
      <c r="H957" s="920"/>
      <c r="I957" s="920"/>
      <c r="J957" s="920"/>
      <c r="K957" s="920"/>
      <c r="L957" s="920"/>
    </row>
    <row r="958" spans="1:12" s="1" customFormat="1" ht="26.25" customHeight="1" x14ac:dyDescent="0.15">
      <c r="A958" s="918"/>
      <c r="B958" s="921" t="s">
        <v>728</v>
      </c>
      <c r="C958" s="921" t="s">
        <v>729</v>
      </c>
      <c r="D958" s="923">
        <v>43686</v>
      </c>
      <c r="E958" s="921" t="s">
        <v>308</v>
      </c>
      <c r="F958" s="921" t="s">
        <v>309</v>
      </c>
      <c r="G958" s="921"/>
      <c r="H958" s="924" t="s">
        <v>30</v>
      </c>
      <c r="I958" s="924"/>
      <c r="J958" s="14" t="s">
        <v>31</v>
      </c>
      <c r="K958" s="14" t="s">
        <v>32</v>
      </c>
      <c r="L958" s="16">
        <v>752</v>
      </c>
    </row>
    <row r="959" spans="1:12" s="1" customFormat="1" ht="18.75" customHeight="1" x14ac:dyDescent="0.15">
      <c r="A959" s="918"/>
      <c r="B959" s="921"/>
      <c r="C959" s="921"/>
      <c r="D959" s="923"/>
      <c r="E959" s="921"/>
      <c r="F959" s="921"/>
      <c r="G959" s="921"/>
      <c r="H959" s="924" t="s">
        <v>33</v>
      </c>
      <c r="I959" s="924"/>
      <c r="J959" s="14" t="s">
        <v>31</v>
      </c>
      <c r="K959" s="14" t="s">
        <v>31</v>
      </c>
      <c r="L959" s="16">
        <v>0</v>
      </c>
    </row>
    <row r="960" spans="1:12" s="1" customFormat="1" ht="24" customHeight="1" x14ac:dyDescent="0.15">
      <c r="A960" s="918"/>
      <c r="B960" s="9" t="s">
        <v>34</v>
      </c>
      <c r="C960" s="13" t="s">
        <v>35</v>
      </c>
      <c r="D960" s="13" t="s">
        <v>36</v>
      </c>
      <c r="E960" s="13" t="s">
        <v>37</v>
      </c>
      <c r="F960" s="920"/>
      <c r="G960" s="920"/>
      <c r="H960" s="924" t="s">
        <v>38</v>
      </c>
      <c r="I960" s="924"/>
      <c r="J960" s="921" t="s">
        <v>31</v>
      </c>
      <c r="K960" s="921" t="s">
        <v>31</v>
      </c>
      <c r="L960" s="925">
        <v>0</v>
      </c>
    </row>
    <row r="961" spans="1:12" s="1" customFormat="1" ht="24" customHeight="1" x14ac:dyDescent="0.15">
      <c r="A961" s="918"/>
      <c r="B961" s="14" t="s">
        <v>39</v>
      </c>
      <c r="C961" s="14" t="s">
        <v>309</v>
      </c>
      <c r="D961" s="15">
        <v>43694</v>
      </c>
      <c r="E961" s="14" t="s">
        <v>730</v>
      </c>
      <c r="F961" s="920"/>
      <c r="G961" s="920"/>
      <c r="H961" s="924"/>
      <c r="I961" s="924"/>
      <c r="J961" s="921"/>
      <c r="K961" s="921"/>
      <c r="L961" s="925"/>
    </row>
    <row r="962" spans="1:12" s="1" customFormat="1" ht="24" customHeight="1" x14ac:dyDescent="0.15">
      <c r="A962" s="918">
        <v>176</v>
      </c>
      <c r="B962" s="9" t="s">
        <v>22</v>
      </c>
      <c r="C962" s="13" t="s">
        <v>23</v>
      </c>
      <c r="D962" s="13" t="s">
        <v>24</v>
      </c>
      <c r="E962" s="13" t="s">
        <v>25</v>
      </c>
      <c r="F962" s="919" t="s">
        <v>17</v>
      </c>
      <c r="G962" s="919"/>
      <c r="H962" s="920"/>
      <c r="I962" s="920"/>
      <c r="J962" s="920"/>
      <c r="K962" s="920"/>
      <c r="L962" s="920"/>
    </row>
    <row r="963" spans="1:12" s="1" customFormat="1" ht="26.25" customHeight="1" x14ac:dyDescent="0.15">
      <c r="A963" s="918"/>
      <c r="B963" s="921" t="s">
        <v>731</v>
      </c>
      <c r="C963" s="922" t="s">
        <v>732</v>
      </c>
      <c r="D963" s="923">
        <v>43659</v>
      </c>
      <c r="E963" s="921" t="s">
        <v>326</v>
      </c>
      <c r="F963" s="921" t="s">
        <v>327</v>
      </c>
      <c r="G963" s="921"/>
      <c r="H963" s="924" t="s">
        <v>30</v>
      </c>
      <c r="I963" s="924"/>
      <c r="J963" s="14" t="s">
        <v>31</v>
      </c>
      <c r="K963" s="14" t="s">
        <v>31</v>
      </c>
      <c r="L963" s="16">
        <v>0</v>
      </c>
    </row>
    <row r="964" spans="1:12" s="1" customFormat="1" ht="365.25" customHeight="1" x14ac:dyDescent="0.15">
      <c r="A964" s="918"/>
      <c r="B964" s="921"/>
      <c r="C964" s="922"/>
      <c r="D964" s="923"/>
      <c r="E964" s="921"/>
      <c r="F964" s="921"/>
      <c r="G964" s="921"/>
      <c r="H964" s="924" t="s">
        <v>33</v>
      </c>
      <c r="I964" s="924"/>
      <c r="J964" s="14" t="s">
        <v>31</v>
      </c>
      <c r="K964" s="14" t="s">
        <v>32</v>
      </c>
      <c r="L964" s="16">
        <v>1447.59</v>
      </c>
    </row>
    <row r="965" spans="1:12" s="1" customFormat="1" ht="24" customHeight="1" x14ac:dyDescent="0.15">
      <c r="A965" s="918"/>
      <c r="B965" s="9" t="s">
        <v>34</v>
      </c>
      <c r="C965" s="13" t="s">
        <v>35</v>
      </c>
      <c r="D965" s="13" t="s">
        <v>36</v>
      </c>
      <c r="E965" s="13" t="s">
        <v>37</v>
      </c>
      <c r="F965" s="920"/>
      <c r="G965" s="920"/>
      <c r="H965" s="924" t="s">
        <v>38</v>
      </c>
      <c r="I965" s="924"/>
      <c r="J965" s="921" t="s">
        <v>31</v>
      </c>
      <c r="K965" s="921" t="s">
        <v>32</v>
      </c>
      <c r="L965" s="925">
        <v>60</v>
      </c>
    </row>
    <row r="966" spans="1:12" s="1" customFormat="1" ht="24" customHeight="1" x14ac:dyDescent="0.15">
      <c r="A966" s="918"/>
      <c r="B966" s="14" t="s">
        <v>733</v>
      </c>
      <c r="C966" s="14" t="s">
        <v>327</v>
      </c>
      <c r="D966" s="15">
        <v>43666</v>
      </c>
      <c r="E966" s="14" t="s">
        <v>734</v>
      </c>
      <c r="F966" s="920"/>
      <c r="G966" s="920"/>
      <c r="H966" s="924"/>
      <c r="I966" s="924"/>
      <c r="J966" s="921"/>
      <c r="K966" s="921"/>
      <c r="L966" s="925"/>
    </row>
    <row r="967" spans="1:12" s="1" customFormat="1" ht="24" customHeight="1" x14ac:dyDescent="0.15">
      <c r="A967" s="918">
        <v>177</v>
      </c>
      <c r="B967" s="9" t="s">
        <v>22</v>
      </c>
      <c r="C967" s="13" t="s">
        <v>23</v>
      </c>
      <c r="D967" s="13" t="s">
        <v>24</v>
      </c>
      <c r="E967" s="13" t="s">
        <v>25</v>
      </c>
      <c r="F967" s="919" t="s">
        <v>17</v>
      </c>
      <c r="G967" s="919"/>
      <c r="H967" s="920"/>
      <c r="I967" s="920"/>
      <c r="J967" s="920"/>
      <c r="K967" s="920"/>
      <c r="L967" s="920"/>
    </row>
    <row r="968" spans="1:12" s="1" customFormat="1" ht="26.25" customHeight="1" x14ac:dyDescent="0.15">
      <c r="A968" s="918"/>
      <c r="B968" s="921" t="s">
        <v>731</v>
      </c>
      <c r="C968" s="922" t="s">
        <v>735</v>
      </c>
      <c r="D968" s="923">
        <v>43699</v>
      </c>
      <c r="E968" s="921" t="s">
        <v>736</v>
      </c>
      <c r="F968" s="921" t="s">
        <v>737</v>
      </c>
      <c r="G968" s="921"/>
      <c r="H968" s="924" t="s">
        <v>30</v>
      </c>
      <c r="I968" s="924"/>
      <c r="J968" s="14" t="s">
        <v>31</v>
      </c>
      <c r="K968" s="14" t="s">
        <v>32</v>
      </c>
      <c r="L968" s="16">
        <v>438.76</v>
      </c>
    </row>
    <row r="969" spans="1:12" s="1" customFormat="1" ht="409.2" customHeight="1" x14ac:dyDescent="0.15">
      <c r="A969" s="918"/>
      <c r="B969" s="921"/>
      <c r="C969" s="922"/>
      <c r="D969" s="923"/>
      <c r="E969" s="921"/>
      <c r="F969" s="921"/>
      <c r="G969" s="921"/>
      <c r="H969" s="924" t="s">
        <v>33</v>
      </c>
      <c r="I969" s="924"/>
      <c r="J969" s="921" t="s">
        <v>31</v>
      </c>
      <c r="K969" s="921" t="s">
        <v>32</v>
      </c>
      <c r="L969" s="925">
        <v>6391.99</v>
      </c>
    </row>
    <row r="970" spans="1:12" s="1" customFormat="1" ht="92.85" customHeight="1" x14ac:dyDescent="0.15">
      <c r="A970" s="918"/>
      <c r="B970" s="921"/>
      <c r="C970" s="922"/>
      <c r="D970" s="923"/>
      <c r="E970" s="921"/>
      <c r="F970" s="921"/>
      <c r="G970" s="921"/>
      <c r="H970" s="924"/>
      <c r="I970" s="924"/>
      <c r="J970" s="921"/>
      <c r="K970" s="921"/>
      <c r="L970" s="925"/>
    </row>
    <row r="971" spans="1:12" s="1" customFormat="1" ht="24" customHeight="1" x14ac:dyDescent="0.15">
      <c r="A971" s="918"/>
      <c r="B971" s="9" t="s">
        <v>34</v>
      </c>
      <c r="C971" s="13" t="s">
        <v>35</v>
      </c>
      <c r="D971" s="13" t="s">
        <v>36</v>
      </c>
      <c r="E971" s="13" t="s">
        <v>37</v>
      </c>
      <c r="F971" s="920"/>
      <c r="G971" s="920"/>
      <c r="H971" s="924" t="s">
        <v>38</v>
      </c>
      <c r="I971" s="924"/>
      <c r="J971" s="921" t="s">
        <v>31</v>
      </c>
      <c r="K971" s="921" t="s">
        <v>31</v>
      </c>
      <c r="L971" s="925">
        <v>0</v>
      </c>
    </row>
    <row r="972" spans="1:12" s="1" customFormat="1" ht="24" customHeight="1" x14ac:dyDescent="0.15">
      <c r="A972" s="918"/>
      <c r="B972" s="14" t="s">
        <v>733</v>
      </c>
      <c r="C972" s="14" t="s">
        <v>737</v>
      </c>
      <c r="D972" s="15">
        <v>43712</v>
      </c>
      <c r="E972" s="14" t="s">
        <v>738</v>
      </c>
      <c r="F972" s="920"/>
      <c r="G972" s="920"/>
      <c r="H972" s="924"/>
      <c r="I972" s="924"/>
      <c r="J972" s="921"/>
      <c r="K972" s="921"/>
      <c r="L972" s="925"/>
    </row>
    <row r="973" spans="1:12" s="1" customFormat="1" ht="24" customHeight="1" x14ac:dyDescent="0.15">
      <c r="A973" s="918">
        <v>178</v>
      </c>
      <c r="B973" s="9" t="s">
        <v>22</v>
      </c>
      <c r="C973" s="13" t="s">
        <v>23</v>
      </c>
      <c r="D973" s="13" t="s">
        <v>24</v>
      </c>
      <c r="E973" s="13" t="s">
        <v>25</v>
      </c>
      <c r="F973" s="919" t="s">
        <v>17</v>
      </c>
      <c r="G973" s="919"/>
      <c r="H973" s="920"/>
      <c r="I973" s="920"/>
      <c r="J973" s="920"/>
      <c r="K973" s="920"/>
      <c r="L973" s="920"/>
    </row>
    <row r="974" spans="1:12" s="1" customFormat="1" ht="26.25" customHeight="1" x14ac:dyDescent="0.15">
      <c r="A974" s="918"/>
      <c r="B974" s="921" t="s">
        <v>739</v>
      </c>
      <c r="C974" s="922" t="s">
        <v>740</v>
      </c>
      <c r="D974" s="923">
        <v>43664</v>
      </c>
      <c r="E974" s="921" t="s">
        <v>136</v>
      </c>
      <c r="F974" s="921" t="s">
        <v>741</v>
      </c>
      <c r="G974" s="921"/>
      <c r="H974" s="924" t="s">
        <v>30</v>
      </c>
      <c r="I974" s="924"/>
      <c r="J974" s="14" t="s">
        <v>31</v>
      </c>
      <c r="K974" s="14" t="s">
        <v>32</v>
      </c>
      <c r="L974" s="16">
        <v>474.75</v>
      </c>
    </row>
    <row r="975" spans="1:12" s="1" customFormat="1" ht="197.25" customHeight="1" x14ac:dyDescent="0.15">
      <c r="A975" s="918"/>
      <c r="B975" s="921"/>
      <c r="C975" s="922"/>
      <c r="D975" s="923"/>
      <c r="E975" s="921"/>
      <c r="F975" s="921"/>
      <c r="G975" s="921"/>
      <c r="H975" s="924" t="s">
        <v>33</v>
      </c>
      <c r="I975" s="924"/>
      <c r="J975" s="14" t="s">
        <v>31</v>
      </c>
      <c r="K975" s="14" t="s">
        <v>31</v>
      </c>
      <c r="L975" s="16">
        <v>0</v>
      </c>
    </row>
    <row r="976" spans="1:12" s="1" customFormat="1" ht="24" customHeight="1" x14ac:dyDescent="0.15">
      <c r="A976" s="918"/>
      <c r="B976" s="9" t="s">
        <v>34</v>
      </c>
      <c r="C976" s="13" t="s">
        <v>35</v>
      </c>
      <c r="D976" s="13" t="s">
        <v>36</v>
      </c>
      <c r="E976" s="13" t="s">
        <v>37</v>
      </c>
      <c r="F976" s="920"/>
      <c r="G976" s="920"/>
      <c r="H976" s="924" t="s">
        <v>38</v>
      </c>
      <c r="I976" s="924"/>
      <c r="J976" s="921" t="s">
        <v>31</v>
      </c>
      <c r="K976" s="921" t="s">
        <v>31</v>
      </c>
      <c r="L976" s="925">
        <v>0</v>
      </c>
    </row>
    <row r="977" spans="1:12" s="1" customFormat="1" ht="34.5" customHeight="1" x14ac:dyDescent="0.15">
      <c r="A977" s="918"/>
      <c r="B977" s="14" t="s">
        <v>742</v>
      </c>
      <c r="C977" s="14" t="s">
        <v>741</v>
      </c>
      <c r="D977" s="15">
        <v>43666</v>
      </c>
      <c r="E977" s="14" t="s">
        <v>743</v>
      </c>
      <c r="F977" s="920"/>
      <c r="G977" s="920"/>
      <c r="H977" s="924"/>
      <c r="I977" s="924"/>
      <c r="J977" s="921"/>
      <c r="K977" s="921"/>
      <c r="L977" s="925"/>
    </row>
    <row r="978" spans="1:12" s="1" customFormat="1" ht="24" customHeight="1" x14ac:dyDescent="0.15">
      <c r="A978" s="918">
        <v>179</v>
      </c>
      <c r="B978" s="9" t="s">
        <v>22</v>
      </c>
      <c r="C978" s="13" t="s">
        <v>23</v>
      </c>
      <c r="D978" s="13" t="s">
        <v>24</v>
      </c>
      <c r="E978" s="13" t="s">
        <v>25</v>
      </c>
      <c r="F978" s="919" t="s">
        <v>17</v>
      </c>
      <c r="G978" s="919"/>
      <c r="H978" s="920"/>
      <c r="I978" s="920"/>
      <c r="J978" s="920"/>
      <c r="K978" s="920"/>
      <c r="L978" s="920"/>
    </row>
    <row r="979" spans="1:12" s="1" customFormat="1" ht="26.25" customHeight="1" x14ac:dyDescent="0.15">
      <c r="A979" s="918"/>
      <c r="B979" s="921" t="s">
        <v>744</v>
      </c>
      <c r="C979" s="922" t="s">
        <v>745</v>
      </c>
      <c r="D979" s="923">
        <v>43558</v>
      </c>
      <c r="E979" s="921" t="s">
        <v>212</v>
      </c>
      <c r="F979" s="921" t="s">
        <v>213</v>
      </c>
      <c r="G979" s="921"/>
      <c r="H979" s="924" t="s">
        <v>30</v>
      </c>
      <c r="I979" s="924"/>
      <c r="J979" s="14" t="s">
        <v>31</v>
      </c>
      <c r="K979" s="14" t="s">
        <v>32</v>
      </c>
      <c r="L979" s="16">
        <v>305</v>
      </c>
    </row>
    <row r="980" spans="1:12" s="1" customFormat="1" ht="409.2" customHeight="1" x14ac:dyDescent="0.15">
      <c r="A980" s="918"/>
      <c r="B980" s="921"/>
      <c r="C980" s="922"/>
      <c r="D980" s="923"/>
      <c r="E980" s="921"/>
      <c r="F980" s="921"/>
      <c r="G980" s="921"/>
      <c r="H980" s="924" t="s">
        <v>33</v>
      </c>
      <c r="I980" s="924"/>
      <c r="J980" s="921" t="s">
        <v>31</v>
      </c>
      <c r="K980" s="921" t="s">
        <v>32</v>
      </c>
      <c r="L980" s="925">
        <v>104.3</v>
      </c>
    </row>
    <row r="981" spans="1:12" s="1" customFormat="1" ht="397.35" customHeight="1" x14ac:dyDescent="0.15">
      <c r="A981" s="918"/>
      <c r="B981" s="921"/>
      <c r="C981" s="922"/>
      <c r="D981" s="923"/>
      <c r="E981" s="921"/>
      <c r="F981" s="921"/>
      <c r="G981" s="921"/>
      <c r="H981" s="924"/>
      <c r="I981" s="924"/>
      <c r="J981" s="921"/>
      <c r="K981" s="921"/>
      <c r="L981" s="925"/>
    </row>
    <row r="982" spans="1:12" s="1" customFormat="1" ht="24" customHeight="1" x14ac:dyDescent="0.15">
      <c r="A982" s="918"/>
      <c r="B982" s="9" t="s">
        <v>34</v>
      </c>
      <c r="C982" s="13" t="s">
        <v>35</v>
      </c>
      <c r="D982" s="13" t="s">
        <v>36</v>
      </c>
      <c r="E982" s="13" t="s">
        <v>37</v>
      </c>
      <c r="F982" s="920"/>
      <c r="G982" s="920"/>
      <c r="H982" s="924" t="s">
        <v>38</v>
      </c>
      <c r="I982" s="924"/>
      <c r="J982" s="921" t="s">
        <v>31</v>
      </c>
      <c r="K982" s="921" t="s">
        <v>31</v>
      </c>
      <c r="L982" s="925">
        <v>0</v>
      </c>
    </row>
    <row r="983" spans="1:12" s="1" customFormat="1" ht="24" customHeight="1" x14ac:dyDescent="0.15">
      <c r="A983" s="918"/>
      <c r="B983" s="14" t="s">
        <v>229</v>
      </c>
      <c r="C983" s="14" t="s">
        <v>213</v>
      </c>
      <c r="D983" s="15">
        <v>43562</v>
      </c>
      <c r="E983" s="14" t="s">
        <v>746</v>
      </c>
      <c r="F983" s="920"/>
      <c r="G983" s="920"/>
      <c r="H983" s="924"/>
      <c r="I983" s="924"/>
      <c r="J983" s="921"/>
      <c r="K983" s="921"/>
      <c r="L983" s="925"/>
    </row>
    <row r="984" spans="1:12" s="1" customFormat="1" ht="24" customHeight="1" x14ac:dyDescent="0.15">
      <c r="A984" s="918">
        <v>180</v>
      </c>
      <c r="B984" s="9" t="s">
        <v>22</v>
      </c>
      <c r="C984" s="13" t="s">
        <v>23</v>
      </c>
      <c r="D984" s="13" t="s">
        <v>24</v>
      </c>
      <c r="E984" s="13" t="s">
        <v>25</v>
      </c>
      <c r="F984" s="919" t="s">
        <v>17</v>
      </c>
      <c r="G984" s="919"/>
      <c r="H984" s="920"/>
      <c r="I984" s="920"/>
      <c r="J984" s="920"/>
      <c r="K984" s="920"/>
      <c r="L984" s="920"/>
    </row>
    <row r="985" spans="1:12" s="1" customFormat="1" ht="26.25" customHeight="1" x14ac:dyDescent="0.15">
      <c r="A985" s="918"/>
      <c r="B985" s="921" t="s">
        <v>747</v>
      </c>
      <c r="C985" s="922" t="s">
        <v>748</v>
      </c>
      <c r="D985" s="923">
        <v>43558</v>
      </c>
      <c r="E985" s="921" t="s">
        <v>351</v>
      </c>
      <c r="F985" s="921" t="s">
        <v>749</v>
      </c>
      <c r="G985" s="921"/>
      <c r="H985" s="924" t="s">
        <v>30</v>
      </c>
      <c r="I985" s="924"/>
      <c r="J985" s="14" t="s">
        <v>31</v>
      </c>
      <c r="K985" s="14" t="s">
        <v>32</v>
      </c>
      <c r="L985" s="16">
        <v>285</v>
      </c>
    </row>
    <row r="986" spans="1:12" s="1" customFormat="1" ht="396.75" customHeight="1" x14ac:dyDescent="0.15">
      <c r="A986" s="918"/>
      <c r="B986" s="921"/>
      <c r="C986" s="922"/>
      <c r="D986" s="923"/>
      <c r="E986" s="921"/>
      <c r="F986" s="921"/>
      <c r="G986" s="921"/>
      <c r="H986" s="924" t="s">
        <v>33</v>
      </c>
      <c r="I986" s="924"/>
      <c r="J986" s="14" t="s">
        <v>31</v>
      </c>
      <c r="K986" s="14" t="s">
        <v>32</v>
      </c>
      <c r="L986" s="16">
        <v>542.78</v>
      </c>
    </row>
    <row r="987" spans="1:12" s="1" customFormat="1" ht="24" customHeight="1" x14ac:dyDescent="0.15">
      <c r="A987" s="918"/>
      <c r="B987" s="9" t="s">
        <v>34</v>
      </c>
      <c r="C987" s="13" t="s">
        <v>35</v>
      </c>
      <c r="D987" s="13" t="s">
        <v>36</v>
      </c>
      <c r="E987" s="13" t="s">
        <v>37</v>
      </c>
      <c r="F987" s="920"/>
      <c r="G987" s="920"/>
      <c r="H987" s="924" t="s">
        <v>38</v>
      </c>
      <c r="I987" s="924"/>
      <c r="J987" s="921" t="s">
        <v>31</v>
      </c>
      <c r="K987" s="921" t="s">
        <v>31</v>
      </c>
      <c r="L987" s="925">
        <v>0</v>
      </c>
    </row>
    <row r="988" spans="1:12" s="1" customFormat="1" ht="34.5" customHeight="1" x14ac:dyDescent="0.15">
      <c r="A988" s="918"/>
      <c r="B988" s="14" t="s">
        <v>111</v>
      </c>
      <c r="C988" s="14" t="s">
        <v>749</v>
      </c>
      <c r="D988" s="15">
        <v>43560</v>
      </c>
      <c r="E988" s="14" t="s">
        <v>153</v>
      </c>
      <c r="F988" s="920"/>
      <c r="G988" s="920"/>
      <c r="H988" s="924"/>
      <c r="I988" s="924"/>
      <c r="J988" s="921"/>
      <c r="K988" s="921"/>
      <c r="L988" s="925"/>
    </row>
    <row r="989" spans="1:12" s="1" customFormat="1" ht="24" customHeight="1" x14ac:dyDescent="0.15">
      <c r="A989" s="918">
        <v>181</v>
      </c>
      <c r="B989" s="9" t="s">
        <v>22</v>
      </c>
      <c r="C989" s="13" t="s">
        <v>23</v>
      </c>
      <c r="D989" s="13" t="s">
        <v>24</v>
      </c>
      <c r="E989" s="13" t="s">
        <v>25</v>
      </c>
      <c r="F989" s="919" t="s">
        <v>17</v>
      </c>
      <c r="G989" s="919"/>
      <c r="H989" s="920"/>
      <c r="I989" s="920"/>
      <c r="J989" s="920"/>
      <c r="K989" s="920"/>
      <c r="L989" s="920"/>
    </row>
    <row r="990" spans="1:12" s="1" customFormat="1" ht="26.25" customHeight="1" x14ac:dyDescent="0.15">
      <c r="A990" s="918"/>
      <c r="B990" s="921" t="s">
        <v>747</v>
      </c>
      <c r="C990" s="922" t="s">
        <v>750</v>
      </c>
      <c r="D990" s="923">
        <v>43605</v>
      </c>
      <c r="E990" s="921" t="s">
        <v>568</v>
      </c>
      <c r="F990" s="921" t="s">
        <v>751</v>
      </c>
      <c r="G990" s="921"/>
      <c r="H990" s="924" t="s">
        <v>30</v>
      </c>
      <c r="I990" s="924"/>
      <c r="J990" s="14" t="s">
        <v>31</v>
      </c>
      <c r="K990" s="14" t="s">
        <v>32</v>
      </c>
      <c r="L990" s="16">
        <v>1152</v>
      </c>
    </row>
    <row r="991" spans="1:12" s="1" customFormat="1" ht="409.2" customHeight="1" x14ac:dyDescent="0.15">
      <c r="A991" s="918"/>
      <c r="B991" s="921"/>
      <c r="C991" s="922"/>
      <c r="D991" s="923"/>
      <c r="E991" s="921"/>
      <c r="F991" s="921"/>
      <c r="G991" s="921"/>
      <c r="H991" s="924" t="s">
        <v>33</v>
      </c>
      <c r="I991" s="924"/>
      <c r="J991" s="921" t="s">
        <v>31</v>
      </c>
      <c r="K991" s="921" t="s">
        <v>32</v>
      </c>
      <c r="L991" s="925">
        <v>2847.93</v>
      </c>
    </row>
    <row r="992" spans="1:12" s="1" customFormat="1" ht="187.35" customHeight="1" x14ac:dyDescent="0.15">
      <c r="A992" s="918"/>
      <c r="B992" s="921"/>
      <c r="C992" s="922"/>
      <c r="D992" s="923"/>
      <c r="E992" s="921"/>
      <c r="F992" s="921"/>
      <c r="G992" s="921"/>
      <c r="H992" s="924"/>
      <c r="I992" s="924"/>
      <c r="J992" s="921"/>
      <c r="K992" s="921"/>
      <c r="L992" s="925"/>
    </row>
    <row r="993" spans="1:12" s="1" customFormat="1" ht="24" customHeight="1" x14ac:dyDescent="0.15">
      <c r="A993" s="918"/>
      <c r="B993" s="9" t="s">
        <v>34</v>
      </c>
      <c r="C993" s="13" t="s">
        <v>35</v>
      </c>
      <c r="D993" s="13" t="s">
        <v>36</v>
      </c>
      <c r="E993" s="13" t="s">
        <v>37</v>
      </c>
      <c r="F993" s="920"/>
      <c r="G993" s="920"/>
      <c r="H993" s="924" t="s">
        <v>38</v>
      </c>
      <c r="I993" s="924"/>
      <c r="J993" s="921" t="s">
        <v>31</v>
      </c>
      <c r="K993" s="921" t="s">
        <v>32</v>
      </c>
      <c r="L993" s="925">
        <v>27</v>
      </c>
    </row>
    <row r="994" spans="1:12" s="1" customFormat="1" ht="34.5" customHeight="1" x14ac:dyDescent="0.15">
      <c r="A994" s="918"/>
      <c r="B994" s="14" t="s">
        <v>111</v>
      </c>
      <c r="C994" s="14" t="s">
        <v>751</v>
      </c>
      <c r="D994" s="15">
        <v>43610</v>
      </c>
      <c r="E994" s="14" t="s">
        <v>752</v>
      </c>
      <c r="F994" s="920"/>
      <c r="G994" s="920"/>
      <c r="H994" s="924"/>
      <c r="I994" s="924"/>
      <c r="J994" s="921"/>
      <c r="K994" s="921"/>
      <c r="L994" s="925"/>
    </row>
    <row r="995" spans="1:12" s="1" customFormat="1" ht="24" customHeight="1" x14ac:dyDescent="0.15">
      <c r="A995" s="918">
        <v>182</v>
      </c>
      <c r="B995" s="9" t="s">
        <v>22</v>
      </c>
      <c r="C995" s="13" t="s">
        <v>23</v>
      </c>
      <c r="D995" s="13" t="s">
        <v>24</v>
      </c>
      <c r="E995" s="13" t="s">
        <v>25</v>
      </c>
      <c r="F995" s="919" t="s">
        <v>17</v>
      </c>
      <c r="G995" s="919"/>
      <c r="H995" s="920"/>
      <c r="I995" s="920"/>
      <c r="J995" s="920"/>
      <c r="K995" s="920"/>
      <c r="L995" s="920"/>
    </row>
    <row r="996" spans="1:12" s="1" customFormat="1" ht="26.25" customHeight="1" x14ac:dyDescent="0.15">
      <c r="A996" s="918"/>
      <c r="B996" s="921" t="s">
        <v>747</v>
      </c>
      <c r="C996" s="922" t="s">
        <v>753</v>
      </c>
      <c r="D996" s="923">
        <v>43637</v>
      </c>
      <c r="E996" s="921" t="s">
        <v>351</v>
      </c>
      <c r="F996" s="921" t="s">
        <v>416</v>
      </c>
      <c r="G996" s="921"/>
      <c r="H996" s="924" t="s">
        <v>30</v>
      </c>
      <c r="I996" s="924"/>
      <c r="J996" s="14" t="s">
        <v>31</v>
      </c>
      <c r="K996" s="14" t="s">
        <v>31</v>
      </c>
      <c r="L996" s="16">
        <v>0</v>
      </c>
    </row>
    <row r="997" spans="1:12" s="1" customFormat="1" ht="409.2" customHeight="1" x14ac:dyDescent="0.15">
      <c r="A997" s="918"/>
      <c r="B997" s="921"/>
      <c r="C997" s="922"/>
      <c r="D997" s="923"/>
      <c r="E997" s="921"/>
      <c r="F997" s="921"/>
      <c r="G997" s="921"/>
      <c r="H997" s="924" t="s">
        <v>33</v>
      </c>
      <c r="I997" s="924"/>
      <c r="J997" s="921" t="s">
        <v>32</v>
      </c>
      <c r="K997" s="921" t="s">
        <v>31</v>
      </c>
      <c r="L997" s="925">
        <v>1971.3</v>
      </c>
    </row>
    <row r="998" spans="1:12" s="1" customFormat="1" ht="409.2" customHeight="1" x14ac:dyDescent="0.15">
      <c r="A998" s="918"/>
      <c r="B998" s="921"/>
      <c r="C998" s="922"/>
      <c r="D998" s="923"/>
      <c r="E998" s="921"/>
      <c r="F998" s="921"/>
      <c r="G998" s="921"/>
      <c r="H998" s="924"/>
      <c r="I998" s="924"/>
      <c r="J998" s="921"/>
      <c r="K998" s="921"/>
      <c r="L998" s="925"/>
    </row>
    <row r="999" spans="1:12" s="1" customFormat="1" ht="30.45" customHeight="1" x14ac:dyDescent="0.15">
      <c r="A999" s="918"/>
      <c r="B999" s="921"/>
      <c r="C999" s="922"/>
      <c r="D999" s="923"/>
      <c r="E999" s="921"/>
      <c r="F999" s="921"/>
      <c r="G999" s="921"/>
      <c r="H999" s="924"/>
      <c r="I999" s="924"/>
      <c r="J999" s="921"/>
      <c r="K999" s="921"/>
      <c r="L999" s="925"/>
    </row>
    <row r="1000" spans="1:12" s="1" customFormat="1" ht="24" customHeight="1" x14ac:dyDescent="0.15">
      <c r="A1000" s="918"/>
      <c r="B1000" s="9" t="s">
        <v>34</v>
      </c>
      <c r="C1000" s="13" t="s">
        <v>35</v>
      </c>
      <c r="D1000" s="13" t="s">
        <v>36</v>
      </c>
      <c r="E1000" s="13" t="s">
        <v>37</v>
      </c>
      <c r="F1000" s="920"/>
      <c r="G1000" s="920"/>
      <c r="H1000" s="924" t="s">
        <v>38</v>
      </c>
      <c r="I1000" s="924"/>
      <c r="J1000" s="921" t="s">
        <v>31</v>
      </c>
      <c r="K1000" s="921" t="s">
        <v>31</v>
      </c>
      <c r="L1000" s="925">
        <v>0</v>
      </c>
    </row>
    <row r="1001" spans="1:12" s="1" customFormat="1" ht="34.5" customHeight="1" x14ac:dyDescent="0.15">
      <c r="A1001" s="918"/>
      <c r="B1001" s="14" t="s">
        <v>111</v>
      </c>
      <c r="C1001" s="14" t="s">
        <v>416</v>
      </c>
      <c r="D1001" s="15">
        <v>43642</v>
      </c>
      <c r="E1001" s="14" t="s">
        <v>754</v>
      </c>
      <c r="F1001" s="920"/>
      <c r="G1001" s="920"/>
      <c r="H1001" s="924"/>
      <c r="I1001" s="924"/>
      <c r="J1001" s="921"/>
      <c r="K1001" s="921"/>
      <c r="L1001" s="925"/>
    </row>
    <row r="1002" spans="1:12" s="1" customFormat="1" ht="24" customHeight="1" x14ac:dyDescent="0.15">
      <c r="A1002" s="918">
        <v>183</v>
      </c>
      <c r="B1002" s="9" t="s">
        <v>22</v>
      </c>
      <c r="C1002" s="13" t="s">
        <v>23</v>
      </c>
      <c r="D1002" s="13" t="s">
        <v>24</v>
      </c>
      <c r="E1002" s="13" t="s">
        <v>25</v>
      </c>
      <c r="F1002" s="919" t="s">
        <v>17</v>
      </c>
      <c r="G1002" s="919"/>
      <c r="H1002" s="920"/>
      <c r="I1002" s="920"/>
      <c r="J1002" s="920"/>
      <c r="K1002" s="920"/>
      <c r="L1002" s="920"/>
    </row>
    <row r="1003" spans="1:12" s="1" customFormat="1" ht="26.25" customHeight="1" x14ac:dyDescent="0.15">
      <c r="A1003" s="918"/>
      <c r="B1003" s="921" t="s">
        <v>747</v>
      </c>
      <c r="C1003" s="922" t="s">
        <v>753</v>
      </c>
      <c r="D1003" s="923">
        <v>43637</v>
      </c>
      <c r="E1003" s="921" t="s">
        <v>351</v>
      </c>
      <c r="F1003" s="921" t="s">
        <v>755</v>
      </c>
      <c r="G1003" s="921"/>
      <c r="H1003" s="924" t="s">
        <v>30</v>
      </c>
      <c r="I1003" s="924"/>
      <c r="J1003" s="14" t="s">
        <v>31</v>
      </c>
      <c r="K1003" s="14" t="s">
        <v>32</v>
      </c>
      <c r="L1003" s="16">
        <v>296.48</v>
      </c>
    </row>
    <row r="1004" spans="1:12" s="1" customFormat="1" ht="409.2" customHeight="1" x14ac:dyDescent="0.15">
      <c r="A1004" s="918"/>
      <c r="B1004" s="921"/>
      <c r="C1004" s="922"/>
      <c r="D1004" s="923"/>
      <c r="E1004" s="921"/>
      <c r="F1004" s="921"/>
      <c r="G1004" s="921"/>
      <c r="H1004" s="924" t="s">
        <v>33</v>
      </c>
      <c r="I1004" s="924"/>
      <c r="J1004" s="921" t="s">
        <v>31</v>
      </c>
      <c r="K1004" s="921" t="s">
        <v>31</v>
      </c>
      <c r="L1004" s="925">
        <v>0</v>
      </c>
    </row>
    <row r="1005" spans="1:12" s="1" customFormat="1" ht="409.2" customHeight="1" x14ac:dyDescent="0.15">
      <c r="A1005" s="918"/>
      <c r="B1005" s="921"/>
      <c r="C1005" s="922"/>
      <c r="D1005" s="923"/>
      <c r="E1005" s="921"/>
      <c r="F1005" s="921"/>
      <c r="G1005" s="921"/>
      <c r="H1005" s="924"/>
      <c r="I1005" s="924"/>
      <c r="J1005" s="921"/>
      <c r="K1005" s="921"/>
      <c r="L1005" s="925"/>
    </row>
    <row r="1006" spans="1:12" s="1" customFormat="1" ht="30.45" customHeight="1" x14ac:dyDescent="0.15">
      <c r="A1006" s="918"/>
      <c r="B1006" s="921"/>
      <c r="C1006" s="922"/>
      <c r="D1006" s="923"/>
      <c r="E1006" s="921"/>
      <c r="F1006" s="921"/>
      <c r="G1006" s="921"/>
      <c r="H1006" s="924"/>
      <c r="I1006" s="924"/>
      <c r="J1006" s="921"/>
      <c r="K1006" s="921"/>
      <c r="L1006" s="925"/>
    </row>
    <row r="1007" spans="1:12" s="1" customFormat="1" ht="24" customHeight="1" x14ac:dyDescent="0.15">
      <c r="A1007" s="918"/>
      <c r="B1007" s="9" t="s">
        <v>34</v>
      </c>
      <c r="C1007" s="13" t="s">
        <v>35</v>
      </c>
      <c r="D1007" s="13" t="s">
        <v>36</v>
      </c>
      <c r="E1007" s="13" t="s">
        <v>37</v>
      </c>
      <c r="F1007" s="920"/>
      <c r="G1007" s="920"/>
      <c r="H1007" s="924" t="s">
        <v>38</v>
      </c>
      <c r="I1007" s="924"/>
      <c r="J1007" s="921" t="s">
        <v>31</v>
      </c>
      <c r="K1007" s="921" t="s">
        <v>32</v>
      </c>
      <c r="L1007" s="925">
        <v>140</v>
      </c>
    </row>
    <row r="1008" spans="1:12" s="1" customFormat="1" ht="34.5" customHeight="1" x14ac:dyDescent="0.15">
      <c r="A1008" s="918"/>
      <c r="B1008" s="14" t="s">
        <v>111</v>
      </c>
      <c r="C1008" s="14" t="s">
        <v>755</v>
      </c>
      <c r="D1008" s="15">
        <v>43642</v>
      </c>
      <c r="E1008" s="14" t="s">
        <v>754</v>
      </c>
      <c r="F1008" s="920"/>
      <c r="G1008" s="920"/>
      <c r="H1008" s="924"/>
      <c r="I1008" s="924"/>
      <c r="J1008" s="921"/>
      <c r="K1008" s="921"/>
      <c r="L1008" s="925"/>
    </row>
    <row r="1009" spans="1:12" s="1" customFormat="1" ht="24" customHeight="1" x14ac:dyDescent="0.15">
      <c r="A1009" s="918">
        <v>184</v>
      </c>
      <c r="B1009" s="9" t="s">
        <v>22</v>
      </c>
      <c r="C1009" s="13" t="s">
        <v>23</v>
      </c>
      <c r="D1009" s="13" t="s">
        <v>24</v>
      </c>
      <c r="E1009" s="13" t="s">
        <v>25</v>
      </c>
      <c r="F1009" s="919" t="s">
        <v>17</v>
      </c>
      <c r="G1009" s="919"/>
      <c r="H1009" s="920"/>
      <c r="I1009" s="920"/>
      <c r="J1009" s="920"/>
      <c r="K1009" s="920"/>
      <c r="L1009" s="920"/>
    </row>
    <row r="1010" spans="1:12" s="1" customFormat="1" ht="26.25" customHeight="1" x14ac:dyDescent="0.15">
      <c r="A1010" s="918"/>
      <c r="B1010" s="921" t="s">
        <v>747</v>
      </c>
      <c r="C1010" s="922" t="s">
        <v>756</v>
      </c>
      <c r="D1010" s="923">
        <v>43657</v>
      </c>
      <c r="E1010" s="921" t="s">
        <v>187</v>
      </c>
      <c r="F1010" s="921" t="s">
        <v>757</v>
      </c>
      <c r="G1010" s="921"/>
      <c r="H1010" s="924" t="s">
        <v>30</v>
      </c>
      <c r="I1010" s="924"/>
      <c r="J1010" s="14" t="s">
        <v>31</v>
      </c>
      <c r="K1010" s="14" t="s">
        <v>32</v>
      </c>
      <c r="L1010" s="16">
        <v>690</v>
      </c>
    </row>
    <row r="1011" spans="1:12" s="1" customFormat="1" ht="409.2" customHeight="1" x14ac:dyDescent="0.15">
      <c r="A1011" s="918"/>
      <c r="B1011" s="921"/>
      <c r="C1011" s="922"/>
      <c r="D1011" s="923"/>
      <c r="E1011" s="921"/>
      <c r="F1011" s="921"/>
      <c r="G1011" s="921"/>
      <c r="H1011" s="924" t="s">
        <v>33</v>
      </c>
      <c r="I1011" s="924"/>
      <c r="J1011" s="921" t="s">
        <v>31</v>
      </c>
      <c r="K1011" s="921" t="s">
        <v>32</v>
      </c>
      <c r="L1011" s="925">
        <v>408.4</v>
      </c>
    </row>
    <row r="1012" spans="1:12" s="1" customFormat="1" ht="409.2" customHeight="1" x14ac:dyDescent="0.15">
      <c r="A1012" s="918"/>
      <c r="B1012" s="921"/>
      <c r="C1012" s="922"/>
      <c r="D1012" s="923"/>
      <c r="E1012" s="921"/>
      <c r="F1012" s="921"/>
      <c r="G1012" s="921"/>
      <c r="H1012" s="924"/>
      <c r="I1012" s="924"/>
      <c r="J1012" s="921"/>
      <c r="K1012" s="921"/>
      <c r="L1012" s="925"/>
    </row>
    <row r="1013" spans="1:12" s="1" customFormat="1" ht="19.95" customHeight="1" x14ac:dyDescent="0.15">
      <c r="A1013" s="918"/>
      <c r="B1013" s="921"/>
      <c r="C1013" s="922"/>
      <c r="D1013" s="923"/>
      <c r="E1013" s="921"/>
      <c r="F1013" s="921"/>
      <c r="G1013" s="921"/>
      <c r="H1013" s="924"/>
      <c r="I1013" s="924"/>
      <c r="J1013" s="921"/>
      <c r="K1013" s="921"/>
      <c r="L1013" s="925"/>
    </row>
    <row r="1014" spans="1:12" s="1" customFormat="1" ht="24" customHeight="1" x14ac:dyDescent="0.15">
      <c r="A1014" s="918"/>
      <c r="B1014" s="9" t="s">
        <v>34</v>
      </c>
      <c r="C1014" s="13" t="s">
        <v>35</v>
      </c>
      <c r="D1014" s="13" t="s">
        <v>36</v>
      </c>
      <c r="E1014" s="13" t="s">
        <v>37</v>
      </c>
      <c r="F1014" s="920"/>
      <c r="G1014" s="920"/>
      <c r="H1014" s="924" t="s">
        <v>38</v>
      </c>
      <c r="I1014" s="924"/>
      <c r="J1014" s="921" t="s">
        <v>31</v>
      </c>
      <c r="K1014" s="921" t="s">
        <v>31</v>
      </c>
      <c r="L1014" s="925">
        <v>0</v>
      </c>
    </row>
    <row r="1015" spans="1:12" s="1" customFormat="1" ht="34.5" customHeight="1" x14ac:dyDescent="0.15">
      <c r="A1015" s="918"/>
      <c r="B1015" s="14" t="s">
        <v>111</v>
      </c>
      <c r="C1015" s="14" t="s">
        <v>757</v>
      </c>
      <c r="D1015" s="15">
        <v>43660</v>
      </c>
      <c r="E1015" s="14" t="s">
        <v>758</v>
      </c>
      <c r="F1015" s="920"/>
      <c r="G1015" s="920"/>
      <c r="H1015" s="924"/>
      <c r="I1015" s="924"/>
      <c r="J1015" s="921"/>
      <c r="K1015" s="921"/>
      <c r="L1015" s="925"/>
    </row>
    <row r="1016" spans="1:12" s="1" customFormat="1" ht="24" customHeight="1" x14ac:dyDescent="0.15">
      <c r="A1016" s="918">
        <v>185</v>
      </c>
      <c r="B1016" s="9" t="s">
        <v>22</v>
      </c>
      <c r="C1016" s="13" t="s">
        <v>23</v>
      </c>
      <c r="D1016" s="13" t="s">
        <v>24</v>
      </c>
      <c r="E1016" s="13" t="s">
        <v>25</v>
      </c>
      <c r="F1016" s="919" t="s">
        <v>17</v>
      </c>
      <c r="G1016" s="919"/>
      <c r="H1016" s="920"/>
      <c r="I1016" s="920"/>
      <c r="J1016" s="920"/>
      <c r="K1016" s="920"/>
      <c r="L1016" s="920"/>
    </row>
    <row r="1017" spans="1:12" s="1" customFormat="1" ht="26.25" customHeight="1" x14ac:dyDescent="0.15">
      <c r="A1017" s="918"/>
      <c r="B1017" s="921" t="s">
        <v>759</v>
      </c>
      <c r="C1017" s="921" t="s">
        <v>760</v>
      </c>
      <c r="D1017" s="923">
        <v>43619</v>
      </c>
      <c r="E1017" s="921" t="s">
        <v>633</v>
      </c>
      <c r="F1017" s="921" t="s">
        <v>761</v>
      </c>
      <c r="G1017" s="921"/>
      <c r="H1017" s="924" t="s">
        <v>30</v>
      </c>
      <c r="I1017" s="924"/>
      <c r="J1017" s="14" t="s">
        <v>31</v>
      </c>
      <c r="K1017" s="14" t="s">
        <v>32</v>
      </c>
      <c r="L1017" s="16">
        <v>2082</v>
      </c>
    </row>
    <row r="1018" spans="1:12" s="1" customFormat="1" ht="81.75" customHeight="1" x14ac:dyDescent="0.15">
      <c r="A1018" s="918"/>
      <c r="B1018" s="921"/>
      <c r="C1018" s="921"/>
      <c r="D1018" s="923"/>
      <c r="E1018" s="921"/>
      <c r="F1018" s="921"/>
      <c r="G1018" s="921"/>
      <c r="H1018" s="924" t="s">
        <v>33</v>
      </c>
      <c r="I1018" s="924"/>
      <c r="J1018" s="14" t="s">
        <v>31</v>
      </c>
      <c r="K1018" s="14" t="s">
        <v>32</v>
      </c>
      <c r="L1018" s="16">
        <v>1922.56</v>
      </c>
    </row>
    <row r="1019" spans="1:12" s="1" customFormat="1" ht="24" customHeight="1" x14ac:dyDescent="0.15">
      <c r="A1019" s="918"/>
      <c r="B1019" s="9" t="s">
        <v>34</v>
      </c>
      <c r="C1019" s="13" t="s">
        <v>35</v>
      </c>
      <c r="D1019" s="13" t="s">
        <v>36</v>
      </c>
      <c r="E1019" s="13" t="s">
        <v>37</v>
      </c>
      <c r="F1019" s="920"/>
      <c r="G1019" s="920"/>
      <c r="H1019" s="924" t="s">
        <v>38</v>
      </c>
      <c r="I1019" s="924"/>
      <c r="J1019" s="921" t="s">
        <v>31</v>
      </c>
      <c r="K1019" s="921" t="s">
        <v>32</v>
      </c>
      <c r="L1019" s="925">
        <v>408</v>
      </c>
    </row>
    <row r="1020" spans="1:12" s="1" customFormat="1" ht="24" customHeight="1" x14ac:dyDescent="0.15">
      <c r="A1020" s="918"/>
      <c r="B1020" s="14" t="s">
        <v>39</v>
      </c>
      <c r="C1020" s="14" t="s">
        <v>761</v>
      </c>
      <c r="D1020" s="15">
        <v>43625</v>
      </c>
      <c r="E1020" s="14" t="s">
        <v>762</v>
      </c>
      <c r="F1020" s="920"/>
      <c r="G1020" s="920"/>
      <c r="H1020" s="924"/>
      <c r="I1020" s="924"/>
      <c r="J1020" s="921"/>
      <c r="K1020" s="921"/>
      <c r="L1020" s="925"/>
    </row>
    <row r="1021" spans="1:12" s="1" customFormat="1" ht="24" customHeight="1" x14ac:dyDescent="0.15">
      <c r="A1021" s="918">
        <v>186</v>
      </c>
      <c r="B1021" s="9" t="s">
        <v>22</v>
      </c>
      <c r="C1021" s="13" t="s">
        <v>23</v>
      </c>
      <c r="D1021" s="13" t="s">
        <v>24</v>
      </c>
      <c r="E1021" s="13" t="s">
        <v>25</v>
      </c>
      <c r="F1021" s="919" t="s">
        <v>17</v>
      </c>
      <c r="G1021" s="919"/>
      <c r="H1021" s="920"/>
      <c r="I1021" s="920"/>
      <c r="J1021" s="920"/>
      <c r="K1021" s="920"/>
      <c r="L1021" s="920"/>
    </row>
    <row r="1022" spans="1:12" s="1" customFormat="1" ht="26.25" customHeight="1" x14ac:dyDescent="0.15">
      <c r="A1022" s="918"/>
      <c r="B1022" s="921" t="s">
        <v>763</v>
      </c>
      <c r="C1022" s="922" t="s">
        <v>764</v>
      </c>
      <c r="D1022" s="923">
        <v>43723</v>
      </c>
      <c r="E1022" s="921" t="s">
        <v>765</v>
      </c>
      <c r="F1022" s="921" t="s">
        <v>766</v>
      </c>
      <c r="G1022" s="921"/>
      <c r="H1022" s="924" t="s">
        <v>30</v>
      </c>
      <c r="I1022" s="924"/>
      <c r="J1022" s="14" t="s">
        <v>31</v>
      </c>
      <c r="K1022" s="14" t="s">
        <v>32</v>
      </c>
      <c r="L1022" s="16">
        <v>390</v>
      </c>
    </row>
    <row r="1023" spans="1:12" s="1" customFormat="1" ht="407.25" customHeight="1" x14ac:dyDescent="0.15">
      <c r="A1023" s="918"/>
      <c r="B1023" s="921"/>
      <c r="C1023" s="922"/>
      <c r="D1023" s="923"/>
      <c r="E1023" s="921"/>
      <c r="F1023" s="921"/>
      <c r="G1023" s="921"/>
      <c r="H1023" s="924" t="s">
        <v>33</v>
      </c>
      <c r="I1023" s="924"/>
      <c r="J1023" s="14" t="s">
        <v>31</v>
      </c>
      <c r="K1023" s="14" t="s">
        <v>32</v>
      </c>
      <c r="L1023" s="16">
        <v>830</v>
      </c>
    </row>
    <row r="1024" spans="1:12" s="1" customFormat="1" ht="24" customHeight="1" x14ac:dyDescent="0.15">
      <c r="A1024" s="918"/>
      <c r="B1024" s="9" t="s">
        <v>34</v>
      </c>
      <c r="C1024" s="13" t="s">
        <v>35</v>
      </c>
      <c r="D1024" s="13" t="s">
        <v>36</v>
      </c>
      <c r="E1024" s="13" t="s">
        <v>37</v>
      </c>
      <c r="F1024" s="920"/>
      <c r="G1024" s="920"/>
      <c r="H1024" s="924" t="s">
        <v>38</v>
      </c>
      <c r="I1024" s="924"/>
      <c r="J1024" s="921" t="s">
        <v>31</v>
      </c>
      <c r="K1024" s="921" t="s">
        <v>32</v>
      </c>
      <c r="L1024" s="925">
        <v>60</v>
      </c>
    </row>
    <row r="1025" spans="1:12" s="1" customFormat="1" ht="24" customHeight="1" x14ac:dyDescent="0.15">
      <c r="A1025" s="918"/>
      <c r="B1025" s="14" t="s">
        <v>31</v>
      </c>
      <c r="C1025" s="14" t="s">
        <v>766</v>
      </c>
      <c r="D1025" s="15">
        <v>43731</v>
      </c>
      <c r="E1025" s="14" t="s">
        <v>767</v>
      </c>
      <c r="F1025" s="920"/>
      <c r="G1025" s="920"/>
      <c r="H1025" s="924"/>
      <c r="I1025" s="924"/>
      <c r="J1025" s="921"/>
      <c r="K1025" s="921"/>
      <c r="L1025" s="925"/>
    </row>
    <row r="1026" spans="1:12" s="1" customFormat="1" ht="24" customHeight="1" x14ac:dyDescent="0.15">
      <c r="A1026" s="918">
        <v>187</v>
      </c>
      <c r="B1026" s="9" t="s">
        <v>22</v>
      </c>
      <c r="C1026" s="13" t="s">
        <v>23</v>
      </c>
      <c r="D1026" s="13" t="s">
        <v>24</v>
      </c>
      <c r="E1026" s="13" t="s">
        <v>25</v>
      </c>
      <c r="F1026" s="919" t="s">
        <v>17</v>
      </c>
      <c r="G1026" s="919"/>
      <c r="H1026" s="920"/>
      <c r="I1026" s="920"/>
      <c r="J1026" s="920"/>
      <c r="K1026" s="920"/>
      <c r="L1026" s="920"/>
    </row>
    <row r="1027" spans="1:12" s="1" customFormat="1" ht="26.25" customHeight="1" x14ac:dyDescent="0.15">
      <c r="A1027" s="918"/>
      <c r="B1027" s="921" t="s">
        <v>768</v>
      </c>
      <c r="C1027" s="922" t="s">
        <v>769</v>
      </c>
      <c r="D1027" s="923">
        <v>43646</v>
      </c>
      <c r="E1027" s="921" t="s">
        <v>770</v>
      </c>
      <c r="F1027" s="921" t="s">
        <v>771</v>
      </c>
      <c r="G1027" s="921"/>
      <c r="H1027" s="924" t="s">
        <v>30</v>
      </c>
      <c r="I1027" s="924"/>
      <c r="J1027" s="14" t="s">
        <v>31</v>
      </c>
      <c r="K1027" s="14" t="s">
        <v>32</v>
      </c>
      <c r="L1027" s="16">
        <v>1080</v>
      </c>
    </row>
    <row r="1028" spans="1:12" s="1" customFormat="1" ht="409.2" customHeight="1" x14ac:dyDescent="0.15">
      <c r="A1028" s="918"/>
      <c r="B1028" s="921"/>
      <c r="C1028" s="922"/>
      <c r="D1028" s="923"/>
      <c r="E1028" s="921"/>
      <c r="F1028" s="921"/>
      <c r="G1028" s="921"/>
      <c r="H1028" s="924" t="s">
        <v>33</v>
      </c>
      <c r="I1028" s="924"/>
      <c r="J1028" s="921" t="s">
        <v>31</v>
      </c>
      <c r="K1028" s="921" t="s">
        <v>32</v>
      </c>
      <c r="L1028" s="925">
        <v>1594.98</v>
      </c>
    </row>
    <row r="1029" spans="1:12" s="1" customFormat="1" ht="409.2" customHeight="1" x14ac:dyDescent="0.15">
      <c r="A1029" s="918"/>
      <c r="B1029" s="921"/>
      <c r="C1029" s="922"/>
      <c r="D1029" s="923"/>
      <c r="E1029" s="921"/>
      <c r="F1029" s="921"/>
      <c r="G1029" s="921"/>
      <c r="H1029" s="924"/>
      <c r="I1029" s="924"/>
      <c r="J1029" s="921"/>
      <c r="K1029" s="921"/>
      <c r="L1029" s="925"/>
    </row>
    <row r="1030" spans="1:12" s="1" customFormat="1" ht="40.950000000000003" customHeight="1" x14ac:dyDescent="0.15">
      <c r="A1030" s="918"/>
      <c r="B1030" s="921"/>
      <c r="C1030" s="922"/>
      <c r="D1030" s="923"/>
      <c r="E1030" s="921"/>
      <c r="F1030" s="921"/>
      <c r="G1030" s="921"/>
      <c r="H1030" s="924"/>
      <c r="I1030" s="924"/>
      <c r="J1030" s="921"/>
      <c r="K1030" s="921"/>
      <c r="L1030" s="925"/>
    </row>
    <row r="1031" spans="1:12" s="1" customFormat="1" ht="24" customHeight="1" x14ac:dyDescent="0.15">
      <c r="A1031" s="918"/>
      <c r="B1031" s="9" t="s">
        <v>34</v>
      </c>
      <c r="C1031" s="13" t="s">
        <v>35</v>
      </c>
      <c r="D1031" s="13" t="s">
        <v>36</v>
      </c>
      <c r="E1031" s="13" t="s">
        <v>37</v>
      </c>
      <c r="F1031" s="920"/>
      <c r="G1031" s="920"/>
      <c r="H1031" s="924" t="s">
        <v>38</v>
      </c>
      <c r="I1031" s="924"/>
      <c r="J1031" s="921" t="s">
        <v>31</v>
      </c>
      <c r="K1031" s="921" t="s">
        <v>31</v>
      </c>
      <c r="L1031" s="925">
        <v>0</v>
      </c>
    </row>
    <row r="1032" spans="1:12" s="1" customFormat="1" ht="24" customHeight="1" x14ac:dyDescent="0.15">
      <c r="A1032" s="918"/>
      <c r="B1032" s="14" t="s">
        <v>39</v>
      </c>
      <c r="C1032" s="14" t="s">
        <v>771</v>
      </c>
      <c r="D1032" s="15">
        <v>43654</v>
      </c>
      <c r="E1032" s="14" t="s">
        <v>772</v>
      </c>
      <c r="F1032" s="920"/>
      <c r="G1032" s="920"/>
      <c r="H1032" s="924"/>
      <c r="I1032" s="924"/>
      <c r="J1032" s="921"/>
      <c r="K1032" s="921"/>
      <c r="L1032" s="925"/>
    </row>
    <row r="1033" spans="1:12" s="1" customFormat="1" ht="24" customHeight="1" x14ac:dyDescent="0.15">
      <c r="A1033" s="918">
        <v>188</v>
      </c>
      <c r="B1033" s="9" t="s">
        <v>22</v>
      </c>
      <c r="C1033" s="13" t="s">
        <v>23</v>
      </c>
      <c r="D1033" s="13" t="s">
        <v>24</v>
      </c>
      <c r="E1033" s="13" t="s">
        <v>25</v>
      </c>
      <c r="F1033" s="919" t="s">
        <v>17</v>
      </c>
      <c r="G1033" s="919"/>
      <c r="H1033" s="920"/>
      <c r="I1033" s="920"/>
      <c r="J1033" s="920"/>
      <c r="K1033" s="920"/>
      <c r="L1033" s="920"/>
    </row>
    <row r="1034" spans="1:12" s="1" customFormat="1" ht="26.25" customHeight="1" x14ac:dyDescent="0.15">
      <c r="A1034" s="918"/>
      <c r="B1034" s="921" t="s">
        <v>773</v>
      </c>
      <c r="C1034" s="922" t="s">
        <v>774</v>
      </c>
      <c r="D1034" s="923">
        <v>43620</v>
      </c>
      <c r="E1034" s="921" t="s">
        <v>326</v>
      </c>
      <c r="F1034" s="921" t="s">
        <v>564</v>
      </c>
      <c r="G1034" s="921"/>
      <c r="H1034" s="924" t="s">
        <v>30</v>
      </c>
      <c r="I1034" s="924"/>
      <c r="J1034" s="14" t="s">
        <v>31</v>
      </c>
      <c r="K1034" s="14" t="s">
        <v>32</v>
      </c>
      <c r="L1034" s="16">
        <v>549.52</v>
      </c>
    </row>
    <row r="1035" spans="1:12" s="1" customFormat="1" ht="386.25" customHeight="1" x14ac:dyDescent="0.15">
      <c r="A1035" s="918"/>
      <c r="B1035" s="921"/>
      <c r="C1035" s="922"/>
      <c r="D1035" s="923"/>
      <c r="E1035" s="921"/>
      <c r="F1035" s="921"/>
      <c r="G1035" s="921"/>
      <c r="H1035" s="924" t="s">
        <v>33</v>
      </c>
      <c r="I1035" s="924"/>
      <c r="J1035" s="14" t="s">
        <v>31</v>
      </c>
      <c r="K1035" s="14" t="s">
        <v>31</v>
      </c>
      <c r="L1035" s="16">
        <v>0</v>
      </c>
    </row>
    <row r="1036" spans="1:12" s="1" customFormat="1" ht="24" customHeight="1" x14ac:dyDescent="0.15">
      <c r="A1036" s="918"/>
      <c r="B1036" s="9" t="s">
        <v>34</v>
      </c>
      <c r="C1036" s="13" t="s">
        <v>35</v>
      </c>
      <c r="D1036" s="13" t="s">
        <v>36</v>
      </c>
      <c r="E1036" s="13" t="s">
        <v>37</v>
      </c>
      <c r="F1036" s="920"/>
      <c r="G1036" s="920"/>
      <c r="H1036" s="924" t="s">
        <v>38</v>
      </c>
      <c r="I1036" s="924"/>
      <c r="J1036" s="921" t="s">
        <v>31</v>
      </c>
      <c r="K1036" s="921" t="s">
        <v>31</v>
      </c>
      <c r="L1036" s="925">
        <v>0</v>
      </c>
    </row>
    <row r="1037" spans="1:12" s="1" customFormat="1" ht="24" customHeight="1" x14ac:dyDescent="0.15">
      <c r="A1037" s="918"/>
      <c r="B1037" s="14" t="s">
        <v>257</v>
      </c>
      <c r="C1037" s="14" t="s">
        <v>564</v>
      </c>
      <c r="D1037" s="15">
        <v>43624</v>
      </c>
      <c r="E1037" s="14" t="s">
        <v>565</v>
      </c>
      <c r="F1037" s="920"/>
      <c r="G1037" s="920"/>
      <c r="H1037" s="924"/>
      <c r="I1037" s="924"/>
      <c r="J1037" s="921"/>
      <c r="K1037" s="921"/>
      <c r="L1037" s="925"/>
    </row>
    <row r="1038" spans="1:12" s="1" customFormat="1" ht="24" customHeight="1" x14ac:dyDescent="0.15">
      <c r="A1038" s="918">
        <v>189</v>
      </c>
      <c r="B1038" s="9" t="s">
        <v>22</v>
      </c>
      <c r="C1038" s="13" t="s">
        <v>23</v>
      </c>
      <c r="D1038" s="13" t="s">
        <v>24</v>
      </c>
      <c r="E1038" s="13" t="s">
        <v>25</v>
      </c>
      <c r="F1038" s="919" t="s">
        <v>17</v>
      </c>
      <c r="G1038" s="919"/>
      <c r="H1038" s="920"/>
      <c r="I1038" s="920"/>
      <c r="J1038" s="920"/>
      <c r="K1038" s="920"/>
      <c r="L1038" s="920"/>
    </row>
    <row r="1039" spans="1:12" s="1" customFormat="1" ht="26.25" customHeight="1" x14ac:dyDescent="0.15">
      <c r="A1039" s="918"/>
      <c r="B1039" s="921" t="s">
        <v>775</v>
      </c>
      <c r="C1039" s="921" t="s">
        <v>776</v>
      </c>
      <c r="D1039" s="923">
        <v>43593</v>
      </c>
      <c r="E1039" s="921" t="s">
        <v>777</v>
      </c>
      <c r="F1039" s="921" t="s">
        <v>778</v>
      </c>
      <c r="G1039" s="921"/>
      <c r="H1039" s="924" t="s">
        <v>30</v>
      </c>
      <c r="I1039" s="924"/>
      <c r="J1039" s="14" t="s">
        <v>31</v>
      </c>
      <c r="K1039" s="14" t="s">
        <v>32</v>
      </c>
      <c r="L1039" s="16">
        <v>291.2</v>
      </c>
    </row>
    <row r="1040" spans="1:12" s="1" customFormat="1" ht="92.25" customHeight="1" x14ac:dyDescent="0.15">
      <c r="A1040" s="918"/>
      <c r="B1040" s="921"/>
      <c r="C1040" s="921"/>
      <c r="D1040" s="923"/>
      <c r="E1040" s="921"/>
      <c r="F1040" s="921"/>
      <c r="G1040" s="921"/>
      <c r="H1040" s="924" t="s">
        <v>33</v>
      </c>
      <c r="I1040" s="924"/>
      <c r="J1040" s="14" t="s">
        <v>31</v>
      </c>
      <c r="K1040" s="14" t="s">
        <v>32</v>
      </c>
      <c r="L1040" s="16">
        <v>447.1</v>
      </c>
    </row>
    <row r="1041" spans="1:12" s="1" customFormat="1" ht="24" customHeight="1" x14ac:dyDescent="0.15">
      <c r="A1041" s="918"/>
      <c r="B1041" s="9" t="s">
        <v>34</v>
      </c>
      <c r="C1041" s="13" t="s">
        <v>35</v>
      </c>
      <c r="D1041" s="13" t="s">
        <v>36</v>
      </c>
      <c r="E1041" s="13" t="s">
        <v>37</v>
      </c>
      <c r="F1041" s="920"/>
      <c r="G1041" s="920"/>
      <c r="H1041" s="924" t="s">
        <v>38</v>
      </c>
      <c r="I1041" s="924"/>
      <c r="J1041" s="921" t="s">
        <v>31</v>
      </c>
      <c r="K1041" s="921" t="s">
        <v>32</v>
      </c>
      <c r="L1041" s="925">
        <v>144</v>
      </c>
    </row>
    <row r="1042" spans="1:12" s="1" customFormat="1" ht="24" customHeight="1" x14ac:dyDescent="0.15">
      <c r="A1042" s="918"/>
      <c r="B1042" s="14" t="s">
        <v>105</v>
      </c>
      <c r="C1042" s="14" t="s">
        <v>778</v>
      </c>
      <c r="D1042" s="15">
        <v>43595</v>
      </c>
      <c r="E1042" s="14" t="s">
        <v>553</v>
      </c>
      <c r="F1042" s="920"/>
      <c r="G1042" s="920"/>
      <c r="H1042" s="924"/>
      <c r="I1042" s="924"/>
      <c r="J1042" s="921"/>
      <c r="K1042" s="921"/>
      <c r="L1042" s="925"/>
    </row>
    <row r="1043" spans="1:12" s="1" customFormat="1" ht="24" customHeight="1" x14ac:dyDescent="0.15">
      <c r="A1043" s="918">
        <v>190</v>
      </c>
      <c r="B1043" s="9" t="s">
        <v>22</v>
      </c>
      <c r="C1043" s="13" t="s">
        <v>23</v>
      </c>
      <c r="D1043" s="13" t="s">
        <v>24</v>
      </c>
      <c r="E1043" s="13" t="s">
        <v>25</v>
      </c>
      <c r="F1043" s="919" t="s">
        <v>17</v>
      </c>
      <c r="G1043" s="919"/>
      <c r="H1043" s="920"/>
      <c r="I1043" s="920"/>
      <c r="J1043" s="920"/>
      <c r="K1043" s="920"/>
      <c r="L1043" s="920"/>
    </row>
    <row r="1044" spans="1:12" s="1" customFormat="1" ht="26.25" customHeight="1" x14ac:dyDescent="0.15">
      <c r="A1044" s="918"/>
      <c r="B1044" s="921" t="s">
        <v>775</v>
      </c>
      <c r="C1044" s="921" t="s">
        <v>779</v>
      </c>
      <c r="D1044" s="923">
        <v>43700</v>
      </c>
      <c r="E1044" s="921" t="s">
        <v>780</v>
      </c>
      <c r="F1044" s="921" t="s">
        <v>781</v>
      </c>
      <c r="G1044" s="921"/>
      <c r="H1044" s="924" t="s">
        <v>30</v>
      </c>
      <c r="I1044" s="924"/>
      <c r="J1044" s="14" t="s">
        <v>31</v>
      </c>
      <c r="K1044" s="14" t="s">
        <v>32</v>
      </c>
      <c r="L1044" s="16">
        <v>1752</v>
      </c>
    </row>
    <row r="1045" spans="1:12" s="1" customFormat="1" ht="71.25" customHeight="1" x14ac:dyDescent="0.15">
      <c r="A1045" s="918"/>
      <c r="B1045" s="921"/>
      <c r="C1045" s="921"/>
      <c r="D1045" s="923"/>
      <c r="E1045" s="921"/>
      <c r="F1045" s="921"/>
      <c r="G1045" s="921"/>
      <c r="H1045" s="924" t="s">
        <v>33</v>
      </c>
      <c r="I1045" s="924"/>
      <c r="J1045" s="14" t="s">
        <v>31</v>
      </c>
      <c r="K1045" s="14" t="s">
        <v>32</v>
      </c>
      <c r="L1045" s="16">
        <v>1608.31</v>
      </c>
    </row>
    <row r="1046" spans="1:12" s="1" customFormat="1" ht="24" customHeight="1" x14ac:dyDescent="0.15">
      <c r="A1046" s="918"/>
      <c r="B1046" s="9" t="s">
        <v>34</v>
      </c>
      <c r="C1046" s="13" t="s">
        <v>35</v>
      </c>
      <c r="D1046" s="13" t="s">
        <v>36</v>
      </c>
      <c r="E1046" s="13" t="s">
        <v>37</v>
      </c>
      <c r="F1046" s="920"/>
      <c r="G1046" s="920"/>
      <c r="H1046" s="924" t="s">
        <v>38</v>
      </c>
      <c r="I1046" s="924"/>
      <c r="J1046" s="921" t="s">
        <v>31</v>
      </c>
      <c r="K1046" s="921" t="s">
        <v>31</v>
      </c>
      <c r="L1046" s="925">
        <v>0</v>
      </c>
    </row>
    <row r="1047" spans="1:12" s="1" customFormat="1" ht="24" customHeight="1" x14ac:dyDescent="0.15">
      <c r="A1047" s="918"/>
      <c r="B1047" s="14" t="s">
        <v>105</v>
      </c>
      <c r="C1047" s="14" t="s">
        <v>781</v>
      </c>
      <c r="D1047" s="15">
        <v>43710</v>
      </c>
      <c r="E1047" s="14" t="s">
        <v>782</v>
      </c>
      <c r="F1047" s="920"/>
      <c r="G1047" s="920"/>
      <c r="H1047" s="924"/>
      <c r="I1047" s="924"/>
      <c r="J1047" s="921"/>
      <c r="K1047" s="921"/>
      <c r="L1047" s="925"/>
    </row>
    <row r="1048" spans="1:12" s="1" customFormat="1" ht="24" customHeight="1" x14ac:dyDescent="0.15">
      <c r="A1048" s="918">
        <v>191</v>
      </c>
      <c r="B1048" s="9" t="s">
        <v>22</v>
      </c>
      <c r="C1048" s="13" t="s">
        <v>23</v>
      </c>
      <c r="D1048" s="13" t="s">
        <v>24</v>
      </c>
      <c r="E1048" s="13" t="s">
        <v>25</v>
      </c>
      <c r="F1048" s="919" t="s">
        <v>17</v>
      </c>
      <c r="G1048" s="919"/>
      <c r="H1048" s="920"/>
      <c r="I1048" s="920"/>
      <c r="J1048" s="920"/>
      <c r="K1048" s="920"/>
      <c r="L1048" s="920"/>
    </row>
    <row r="1049" spans="1:12" s="1" customFormat="1" ht="26.25" customHeight="1" x14ac:dyDescent="0.15">
      <c r="A1049" s="918"/>
      <c r="B1049" s="921" t="s">
        <v>783</v>
      </c>
      <c r="C1049" s="922" t="s">
        <v>784</v>
      </c>
      <c r="D1049" s="923">
        <v>43630</v>
      </c>
      <c r="E1049" s="921" t="s">
        <v>785</v>
      </c>
      <c r="F1049" s="921" t="s">
        <v>786</v>
      </c>
      <c r="G1049" s="921"/>
      <c r="H1049" s="924" t="s">
        <v>30</v>
      </c>
      <c r="I1049" s="924"/>
      <c r="J1049" s="14" t="s">
        <v>31</v>
      </c>
      <c r="K1049" s="14" t="s">
        <v>32</v>
      </c>
      <c r="L1049" s="16">
        <v>16</v>
      </c>
    </row>
    <row r="1050" spans="1:12" s="1" customFormat="1" ht="375.75" customHeight="1" x14ac:dyDescent="0.15">
      <c r="A1050" s="918"/>
      <c r="B1050" s="921"/>
      <c r="C1050" s="922"/>
      <c r="D1050" s="923"/>
      <c r="E1050" s="921"/>
      <c r="F1050" s="921"/>
      <c r="G1050" s="921"/>
      <c r="H1050" s="924" t="s">
        <v>33</v>
      </c>
      <c r="I1050" s="924"/>
      <c r="J1050" s="14" t="s">
        <v>31</v>
      </c>
      <c r="K1050" s="14" t="s">
        <v>32</v>
      </c>
      <c r="L1050" s="16">
        <v>176.86</v>
      </c>
    </row>
    <row r="1051" spans="1:12" s="1" customFormat="1" ht="24" customHeight="1" x14ac:dyDescent="0.15">
      <c r="A1051" s="918"/>
      <c r="B1051" s="9" t="s">
        <v>34</v>
      </c>
      <c r="C1051" s="13" t="s">
        <v>35</v>
      </c>
      <c r="D1051" s="13" t="s">
        <v>36</v>
      </c>
      <c r="E1051" s="13" t="s">
        <v>37</v>
      </c>
      <c r="F1051" s="920"/>
      <c r="G1051" s="920"/>
      <c r="H1051" s="924" t="s">
        <v>38</v>
      </c>
      <c r="I1051" s="924"/>
      <c r="J1051" s="921" t="s">
        <v>31</v>
      </c>
      <c r="K1051" s="921" t="s">
        <v>32</v>
      </c>
      <c r="L1051" s="925">
        <v>82</v>
      </c>
    </row>
    <row r="1052" spans="1:12" s="1" customFormat="1" ht="24" customHeight="1" x14ac:dyDescent="0.15">
      <c r="A1052" s="918"/>
      <c r="B1052" s="14" t="s">
        <v>229</v>
      </c>
      <c r="C1052" s="14" t="s">
        <v>786</v>
      </c>
      <c r="D1052" s="15">
        <v>43631</v>
      </c>
      <c r="E1052" s="14" t="s">
        <v>787</v>
      </c>
      <c r="F1052" s="920"/>
      <c r="G1052" s="920"/>
      <c r="H1052" s="924"/>
      <c r="I1052" s="924"/>
      <c r="J1052" s="921"/>
      <c r="K1052" s="921"/>
      <c r="L1052" s="925"/>
    </row>
    <row r="1053" spans="1:12" s="1" customFormat="1" ht="24" customHeight="1" x14ac:dyDescent="0.15">
      <c r="A1053" s="918">
        <v>192</v>
      </c>
      <c r="B1053" s="9" t="s">
        <v>22</v>
      </c>
      <c r="C1053" s="13" t="s">
        <v>23</v>
      </c>
      <c r="D1053" s="13" t="s">
        <v>24</v>
      </c>
      <c r="E1053" s="13" t="s">
        <v>25</v>
      </c>
      <c r="F1053" s="919" t="s">
        <v>17</v>
      </c>
      <c r="G1053" s="919"/>
      <c r="H1053" s="920"/>
      <c r="I1053" s="920"/>
      <c r="J1053" s="920"/>
      <c r="K1053" s="920"/>
      <c r="L1053" s="920"/>
    </row>
    <row r="1054" spans="1:12" s="1" customFormat="1" ht="26.25" customHeight="1" x14ac:dyDescent="0.15">
      <c r="A1054" s="918"/>
      <c r="B1054" s="921" t="s">
        <v>783</v>
      </c>
      <c r="C1054" s="922" t="s">
        <v>788</v>
      </c>
      <c r="D1054" s="923">
        <v>43653</v>
      </c>
      <c r="E1054" s="921" t="s">
        <v>180</v>
      </c>
      <c r="F1054" s="921" t="s">
        <v>184</v>
      </c>
      <c r="G1054" s="921"/>
      <c r="H1054" s="924" t="s">
        <v>30</v>
      </c>
      <c r="I1054" s="924"/>
      <c r="J1054" s="14" t="s">
        <v>31</v>
      </c>
      <c r="K1054" s="14" t="s">
        <v>32</v>
      </c>
      <c r="L1054" s="16">
        <v>964</v>
      </c>
    </row>
    <row r="1055" spans="1:12" s="1" customFormat="1" ht="409.2" customHeight="1" x14ac:dyDescent="0.15">
      <c r="A1055" s="918"/>
      <c r="B1055" s="921"/>
      <c r="C1055" s="922"/>
      <c r="D1055" s="923"/>
      <c r="E1055" s="921"/>
      <c r="F1055" s="921"/>
      <c r="G1055" s="921"/>
      <c r="H1055" s="924" t="s">
        <v>33</v>
      </c>
      <c r="I1055" s="924"/>
      <c r="J1055" s="921" t="s">
        <v>31</v>
      </c>
      <c r="K1055" s="921" t="s">
        <v>32</v>
      </c>
      <c r="L1055" s="925">
        <v>410.6</v>
      </c>
    </row>
    <row r="1056" spans="1:12" s="1" customFormat="1" ht="365.85" customHeight="1" x14ac:dyDescent="0.15">
      <c r="A1056" s="918"/>
      <c r="B1056" s="921"/>
      <c r="C1056" s="922"/>
      <c r="D1056" s="923"/>
      <c r="E1056" s="921"/>
      <c r="F1056" s="921"/>
      <c r="G1056" s="921"/>
      <c r="H1056" s="924"/>
      <c r="I1056" s="924"/>
      <c r="J1056" s="921"/>
      <c r="K1056" s="921"/>
      <c r="L1056" s="925"/>
    </row>
    <row r="1057" spans="1:12" s="1" customFormat="1" ht="24" customHeight="1" x14ac:dyDescent="0.15">
      <c r="A1057" s="918"/>
      <c r="B1057" s="9" t="s">
        <v>34</v>
      </c>
      <c r="C1057" s="13" t="s">
        <v>35</v>
      </c>
      <c r="D1057" s="13" t="s">
        <v>36</v>
      </c>
      <c r="E1057" s="13" t="s">
        <v>37</v>
      </c>
      <c r="F1057" s="920"/>
      <c r="G1057" s="920"/>
      <c r="H1057" s="924" t="s">
        <v>38</v>
      </c>
      <c r="I1057" s="924"/>
      <c r="J1057" s="921" t="s">
        <v>31</v>
      </c>
      <c r="K1057" s="921" t="s">
        <v>31</v>
      </c>
      <c r="L1057" s="925">
        <v>0</v>
      </c>
    </row>
    <row r="1058" spans="1:12" s="1" customFormat="1" ht="24" customHeight="1" x14ac:dyDescent="0.15">
      <c r="A1058" s="918"/>
      <c r="B1058" s="14" t="s">
        <v>229</v>
      </c>
      <c r="C1058" s="14" t="s">
        <v>184</v>
      </c>
      <c r="D1058" s="15">
        <v>43658</v>
      </c>
      <c r="E1058" s="14" t="s">
        <v>789</v>
      </c>
      <c r="F1058" s="920"/>
      <c r="G1058" s="920"/>
      <c r="H1058" s="924"/>
      <c r="I1058" s="924"/>
      <c r="J1058" s="921"/>
      <c r="K1058" s="921"/>
      <c r="L1058" s="925"/>
    </row>
    <row r="1059" spans="1:12" s="1" customFormat="1" ht="24" customHeight="1" x14ac:dyDescent="0.15">
      <c r="A1059" s="918">
        <v>193</v>
      </c>
      <c r="B1059" s="9" t="s">
        <v>22</v>
      </c>
      <c r="C1059" s="13" t="s">
        <v>23</v>
      </c>
      <c r="D1059" s="13" t="s">
        <v>24</v>
      </c>
      <c r="E1059" s="13" t="s">
        <v>25</v>
      </c>
      <c r="F1059" s="919" t="s">
        <v>17</v>
      </c>
      <c r="G1059" s="919"/>
      <c r="H1059" s="920"/>
      <c r="I1059" s="920"/>
      <c r="J1059" s="920"/>
      <c r="K1059" s="920"/>
      <c r="L1059" s="920"/>
    </row>
    <row r="1060" spans="1:12" s="1" customFormat="1" ht="26.25" customHeight="1" x14ac:dyDescent="0.15">
      <c r="A1060" s="918"/>
      <c r="B1060" s="921" t="s">
        <v>783</v>
      </c>
      <c r="C1060" s="922" t="s">
        <v>790</v>
      </c>
      <c r="D1060" s="923">
        <v>43723</v>
      </c>
      <c r="E1060" s="921" t="s">
        <v>151</v>
      </c>
      <c r="F1060" s="921" t="s">
        <v>791</v>
      </c>
      <c r="G1060" s="921"/>
      <c r="H1060" s="924" t="s">
        <v>30</v>
      </c>
      <c r="I1060" s="924"/>
      <c r="J1060" s="14" t="s">
        <v>31</v>
      </c>
      <c r="K1060" s="14" t="s">
        <v>32</v>
      </c>
      <c r="L1060" s="16">
        <v>288</v>
      </c>
    </row>
    <row r="1061" spans="1:12" s="1" customFormat="1" ht="409.2" customHeight="1" x14ac:dyDescent="0.15">
      <c r="A1061" s="918"/>
      <c r="B1061" s="921"/>
      <c r="C1061" s="922"/>
      <c r="D1061" s="923"/>
      <c r="E1061" s="921"/>
      <c r="F1061" s="921"/>
      <c r="G1061" s="921"/>
      <c r="H1061" s="924" t="s">
        <v>33</v>
      </c>
      <c r="I1061" s="924"/>
      <c r="J1061" s="921" t="s">
        <v>31</v>
      </c>
      <c r="K1061" s="921" t="s">
        <v>32</v>
      </c>
      <c r="L1061" s="925">
        <v>453.59</v>
      </c>
    </row>
    <row r="1062" spans="1:12" s="1" customFormat="1" ht="61.35" customHeight="1" x14ac:dyDescent="0.15">
      <c r="A1062" s="918"/>
      <c r="B1062" s="921"/>
      <c r="C1062" s="922"/>
      <c r="D1062" s="923"/>
      <c r="E1062" s="921"/>
      <c r="F1062" s="921"/>
      <c r="G1062" s="921"/>
      <c r="H1062" s="924"/>
      <c r="I1062" s="924"/>
      <c r="J1062" s="921"/>
      <c r="K1062" s="921"/>
      <c r="L1062" s="925"/>
    </row>
    <row r="1063" spans="1:12" s="1" customFormat="1" ht="24" customHeight="1" x14ac:dyDescent="0.15">
      <c r="A1063" s="918"/>
      <c r="B1063" s="9" t="s">
        <v>34</v>
      </c>
      <c r="C1063" s="13" t="s">
        <v>35</v>
      </c>
      <c r="D1063" s="13" t="s">
        <v>36</v>
      </c>
      <c r="E1063" s="13" t="s">
        <v>37</v>
      </c>
      <c r="F1063" s="920"/>
      <c r="G1063" s="920"/>
      <c r="H1063" s="924" t="s">
        <v>38</v>
      </c>
      <c r="I1063" s="924"/>
      <c r="J1063" s="921" t="s">
        <v>31</v>
      </c>
      <c r="K1063" s="921" t="s">
        <v>32</v>
      </c>
      <c r="L1063" s="925">
        <v>200</v>
      </c>
    </row>
    <row r="1064" spans="1:12" s="1" customFormat="1" ht="24" customHeight="1" x14ac:dyDescent="0.15">
      <c r="A1064" s="918"/>
      <c r="B1064" s="14" t="s">
        <v>229</v>
      </c>
      <c r="C1064" s="14" t="s">
        <v>791</v>
      </c>
      <c r="D1064" s="15">
        <v>43725</v>
      </c>
      <c r="E1064" s="14" t="s">
        <v>792</v>
      </c>
      <c r="F1064" s="920"/>
      <c r="G1064" s="920"/>
      <c r="H1064" s="924"/>
      <c r="I1064" s="924"/>
      <c r="J1064" s="921"/>
      <c r="K1064" s="921"/>
      <c r="L1064" s="925"/>
    </row>
    <row r="1065" spans="1:12" s="1" customFormat="1" ht="24" customHeight="1" x14ac:dyDescent="0.15">
      <c r="A1065" s="918">
        <v>194</v>
      </c>
      <c r="B1065" s="9" t="s">
        <v>22</v>
      </c>
      <c r="C1065" s="13" t="s">
        <v>23</v>
      </c>
      <c r="D1065" s="13" t="s">
        <v>24</v>
      </c>
      <c r="E1065" s="13" t="s">
        <v>25</v>
      </c>
      <c r="F1065" s="919" t="s">
        <v>17</v>
      </c>
      <c r="G1065" s="919"/>
      <c r="H1065" s="920"/>
      <c r="I1065" s="920"/>
      <c r="J1065" s="920"/>
      <c r="K1065" s="920"/>
      <c r="L1065" s="920"/>
    </row>
    <row r="1066" spans="1:12" s="1" customFormat="1" ht="26.25" customHeight="1" x14ac:dyDescent="0.15">
      <c r="A1066" s="918"/>
      <c r="B1066" s="921" t="s">
        <v>783</v>
      </c>
      <c r="C1066" s="922" t="s">
        <v>793</v>
      </c>
      <c r="D1066" s="923">
        <v>43736</v>
      </c>
      <c r="E1066" s="921" t="s">
        <v>794</v>
      </c>
      <c r="F1066" s="921" t="s">
        <v>184</v>
      </c>
      <c r="G1066" s="921"/>
      <c r="H1066" s="924" t="s">
        <v>30</v>
      </c>
      <c r="I1066" s="924"/>
      <c r="J1066" s="14" t="s">
        <v>31</v>
      </c>
      <c r="K1066" s="14" t="s">
        <v>32</v>
      </c>
      <c r="L1066" s="16">
        <v>18</v>
      </c>
    </row>
    <row r="1067" spans="1:12" s="1" customFormat="1" ht="409.2" customHeight="1" x14ac:dyDescent="0.15">
      <c r="A1067" s="918"/>
      <c r="B1067" s="921"/>
      <c r="C1067" s="922"/>
      <c r="D1067" s="923"/>
      <c r="E1067" s="921"/>
      <c r="F1067" s="921"/>
      <c r="G1067" s="921"/>
      <c r="H1067" s="924" t="s">
        <v>33</v>
      </c>
      <c r="I1067" s="924"/>
      <c r="J1067" s="921" t="s">
        <v>31</v>
      </c>
      <c r="K1067" s="921" t="s">
        <v>32</v>
      </c>
      <c r="L1067" s="925">
        <v>331.6</v>
      </c>
    </row>
    <row r="1068" spans="1:12" s="1" customFormat="1" ht="8.85" customHeight="1" x14ac:dyDescent="0.15">
      <c r="A1068" s="918"/>
      <c r="B1068" s="921"/>
      <c r="C1068" s="922"/>
      <c r="D1068" s="923"/>
      <c r="E1068" s="921"/>
      <c r="F1068" s="921"/>
      <c r="G1068" s="921"/>
      <c r="H1068" s="924"/>
      <c r="I1068" s="924"/>
      <c r="J1068" s="921"/>
      <c r="K1068" s="921"/>
      <c r="L1068" s="925"/>
    </row>
    <row r="1069" spans="1:12" s="1" customFormat="1" ht="24" customHeight="1" x14ac:dyDescent="0.15">
      <c r="A1069" s="918"/>
      <c r="B1069" s="9" t="s">
        <v>34</v>
      </c>
      <c r="C1069" s="13" t="s">
        <v>35</v>
      </c>
      <c r="D1069" s="13" t="s">
        <v>36</v>
      </c>
      <c r="E1069" s="13" t="s">
        <v>37</v>
      </c>
      <c r="F1069" s="920"/>
      <c r="G1069" s="920"/>
      <c r="H1069" s="924" t="s">
        <v>38</v>
      </c>
      <c r="I1069" s="924"/>
      <c r="J1069" s="921" t="s">
        <v>31</v>
      </c>
      <c r="K1069" s="921" t="s">
        <v>31</v>
      </c>
      <c r="L1069" s="925">
        <v>0</v>
      </c>
    </row>
    <row r="1070" spans="1:12" s="1" customFormat="1" ht="24" customHeight="1" x14ac:dyDescent="0.15">
      <c r="A1070" s="918"/>
      <c r="B1070" s="14" t="s">
        <v>229</v>
      </c>
      <c r="C1070" s="14" t="s">
        <v>184</v>
      </c>
      <c r="D1070" s="15">
        <v>43736</v>
      </c>
      <c r="E1070" s="14" t="s">
        <v>795</v>
      </c>
      <c r="F1070" s="920"/>
      <c r="G1070" s="920"/>
      <c r="H1070" s="924"/>
      <c r="I1070" s="924"/>
      <c r="J1070" s="921"/>
      <c r="K1070" s="921"/>
      <c r="L1070" s="925"/>
    </row>
    <row r="1071" spans="1:12" s="1" customFormat="1" ht="24" customHeight="1" x14ac:dyDescent="0.15">
      <c r="A1071" s="918">
        <v>195</v>
      </c>
      <c r="B1071" s="9" t="s">
        <v>22</v>
      </c>
      <c r="C1071" s="13" t="s">
        <v>23</v>
      </c>
      <c r="D1071" s="13" t="s">
        <v>24</v>
      </c>
      <c r="E1071" s="13" t="s">
        <v>25</v>
      </c>
      <c r="F1071" s="919" t="s">
        <v>17</v>
      </c>
      <c r="G1071" s="919"/>
      <c r="H1071" s="920"/>
      <c r="I1071" s="920"/>
      <c r="J1071" s="920"/>
      <c r="K1071" s="920"/>
      <c r="L1071" s="920"/>
    </row>
    <row r="1072" spans="1:12" s="1" customFormat="1" ht="26.25" customHeight="1" x14ac:dyDescent="0.15">
      <c r="A1072" s="918"/>
      <c r="B1072" s="921" t="s">
        <v>796</v>
      </c>
      <c r="C1072" s="922" t="s">
        <v>797</v>
      </c>
      <c r="D1072" s="923">
        <v>43560</v>
      </c>
      <c r="E1072" s="921" t="s">
        <v>798</v>
      </c>
      <c r="F1072" s="921" t="s">
        <v>799</v>
      </c>
      <c r="G1072" s="921"/>
      <c r="H1072" s="924" t="s">
        <v>30</v>
      </c>
      <c r="I1072" s="924"/>
      <c r="J1072" s="14" t="s">
        <v>31</v>
      </c>
      <c r="K1072" s="14" t="s">
        <v>32</v>
      </c>
      <c r="L1072" s="16">
        <v>2648</v>
      </c>
    </row>
    <row r="1073" spans="1:12" s="1" customFormat="1" ht="312.75" customHeight="1" x14ac:dyDescent="0.15">
      <c r="A1073" s="918"/>
      <c r="B1073" s="921"/>
      <c r="C1073" s="922"/>
      <c r="D1073" s="923"/>
      <c r="E1073" s="921"/>
      <c r="F1073" s="921"/>
      <c r="G1073" s="921"/>
      <c r="H1073" s="924" t="s">
        <v>33</v>
      </c>
      <c r="I1073" s="924"/>
      <c r="J1073" s="14" t="s">
        <v>31</v>
      </c>
      <c r="K1073" s="14" t="s">
        <v>32</v>
      </c>
      <c r="L1073" s="16">
        <v>1051.24</v>
      </c>
    </row>
    <row r="1074" spans="1:12" s="1" customFormat="1" ht="24" customHeight="1" x14ac:dyDescent="0.15">
      <c r="A1074" s="918"/>
      <c r="B1074" s="9" t="s">
        <v>34</v>
      </c>
      <c r="C1074" s="13" t="s">
        <v>35</v>
      </c>
      <c r="D1074" s="13" t="s">
        <v>36</v>
      </c>
      <c r="E1074" s="13" t="s">
        <v>37</v>
      </c>
      <c r="F1074" s="920"/>
      <c r="G1074" s="920"/>
      <c r="H1074" s="924" t="s">
        <v>38</v>
      </c>
      <c r="I1074" s="924"/>
      <c r="J1074" s="921" t="s">
        <v>31</v>
      </c>
      <c r="K1074" s="921" t="s">
        <v>32</v>
      </c>
      <c r="L1074" s="925">
        <v>604.04</v>
      </c>
    </row>
    <row r="1075" spans="1:12" s="1" customFormat="1" ht="24" customHeight="1" x14ac:dyDescent="0.15">
      <c r="A1075" s="918"/>
      <c r="B1075" s="14" t="s">
        <v>229</v>
      </c>
      <c r="C1075" s="14" t="s">
        <v>799</v>
      </c>
      <c r="D1075" s="15">
        <v>43568</v>
      </c>
      <c r="E1075" s="14" t="s">
        <v>800</v>
      </c>
      <c r="F1075" s="920"/>
      <c r="G1075" s="920"/>
      <c r="H1075" s="924"/>
      <c r="I1075" s="924"/>
      <c r="J1075" s="921"/>
      <c r="K1075" s="921"/>
      <c r="L1075" s="925"/>
    </row>
    <row r="1076" spans="1:12" s="1" customFormat="1" ht="24" customHeight="1" x14ac:dyDescent="0.15">
      <c r="A1076" s="918">
        <v>196</v>
      </c>
      <c r="B1076" s="9" t="s">
        <v>22</v>
      </c>
      <c r="C1076" s="13" t="s">
        <v>23</v>
      </c>
      <c r="D1076" s="13" t="s">
        <v>24</v>
      </c>
      <c r="E1076" s="13" t="s">
        <v>25</v>
      </c>
      <c r="F1076" s="919" t="s">
        <v>17</v>
      </c>
      <c r="G1076" s="919"/>
      <c r="H1076" s="920"/>
      <c r="I1076" s="920"/>
      <c r="J1076" s="920"/>
      <c r="K1076" s="920"/>
      <c r="L1076" s="920"/>
    </row>
    <row r="1077" spans="1:12" s="1" customFormat="1" ht="26.25" customHeight="1" x14ac:dyDescent="0.15">
      <c r="A1077" s="918"/>
      <c r="B1077" s="921" t="s">
        <v>796</v>
      </c>
      <c r="C1077" s="922" t="s">
        <v>801</v>
      </c>
      <c r="D1077" s="923">
        <v>43626</v>
      </c>
      <c r="E1077" s="921" t="s">
        <v>392</v>
      </c>
      <c r="F1077" s="921" t="s">
        <v>802</v>
      </c>
      <c r="G1077" s="921"/>
      <c r="H1077" s="924" t="s">
        <v>30</v>
      </c>
      <c r="I1077" s="924"/>
      <c r="J1077" s="14" t="s">
        <v>31</v>
      </c>
      <c r="K1077" s="14" t="s">
        <v>32</v>
      </c>
      <c r="L1077" s="16">
        <v>529</v>
      </c>
    </row>
    <row r="1078" spans="1:12" s="1" customFormat="1" ht="354.75" customHeight="1" x14ac:dyDescent="0.15">
      <c r="A1078" s="918"/>
      <c r="B1078" s="921"/>
      <c r="C1078" s="922"/>
      <c r="D1078" s="923"/>
      <c r="E1078" s="921"/>
      <c r="F1078" s="921"/>
      <c r="G1078" s="921"/>
      <c r="H1078" s="924" t="s">
        <v>33</v>
      </c>
      <c r="I1078" s="924"/>
      <c r="J1078" s="14" t="s">
        <v>31</v>
      </c>
      <c r="K1078" s="14" t="s">
        <v>32</v>
      </c>
      <c r="L1078" s="16">
        <v>100.58</v>
      </c>
    </row>
    <row r="1079" spans="1:12" s="1" customFormat="1" ht="24" customHeight="1" x14ac:dyDescent="0.15">
      <c r="A1079" s="918"/>
      <c r="B1079" s="9" t="s">
        <v>34</v>
      </c>
      <c r="C1079" s="13" t="s">
        <v>35</v>
      </c>
      <c r="D1079" s="13" t="s">
        <v>36</v>
      </c>
      <c r="E1079" s="13" t="s">
        <v>37</v>
      </c>
      <c r="F1079" s="920"/>
      <c r="G1079" s="920"/>
      <c r="H1079" s="924" t="s">
        <v>38</v>
      </c>
      <c r="I1079" s="924"/>
      <c r="J1079" s="921" t="s">
        <v>31</v>
      </c>
      <c r="K1079" s="921" t="s">
        <v>31</v>
      </c>
      <c r="L1079" s="925">
        <v>0</v>
      </c>
    </row>
    <row r="1080" spans="1:12" s="1" customFormat="1" ht="24" customHeight="1" x14ac:dyDescent="0.15">
      <c r="A1080" s="918"/>
      <c r="B1080" s="14" t="s">
        <v>229</v>
      </c>
      <c r="C1080" s="14" t="s">
        <v>802</v>
      </c>
      <c r="D1080" s="15">
        <v>43631</v>
      </c>
      <c r="E1080" s="14" t="s">
        <v>803</v>
      </c>
      <c r="F1080" s="920"/>
      <c r="G1080" s="920"/>
      <c r="H1080" s="924"/>
      <c r="I1080" s="924"/>
      <c r="J1080" s="921"/>
      <c r="K1080" s="921"/>
      <c r="L1080" s="925"/>
    </row>
    <row r="1081" spans="1:12" s="1" customFormat="1" ht="24" customHeight="1" x14ac:dyDescent="0.15">
      <c r="A1081" s="918">
        <v>197</v>
      </c>
      <c r="B1081" s="9" t="s">
        <v>22</v>
      </c>
      <c r="C1081" s="13" t="s">
        <v>23</v>
      </c>
      <c r="D1081" s="13" t="s">
        <v>24</v>
      </c>
      <c r="E1081" s="13" t="s">
        <v>25</v>
      </c>
      <c r="F1081" s="919" t="s">
        <v>17</v>
      </c>
      <c r="G1081" s="919"/>
      <c r="H1081" s="920"/>
      <c r="I1081" s="920"/>
      <c r="J1081" s="920"/>
      <c r="K1081" s="920"/>
      <c r="L1081" s="920"/>
    </row>
    <row r="1082" spans="1:12" s="1" customFormat="1" ht="26.25" customHeight="1" x14ac:dyDescent="0.15">
      <c r="A1082" s="918"/>
      <c r="B1082" s="921" t="s">
        <v>796</v>
      </c>
      <c r="C1082" s="922" t="s">
        <v>801</v>
      </c>
      <c r="D1082" s="923">
        <v>43626</v>
      </c>
      <c r="E1082" s="921" t="s">
        <v>392</v>
      </c>
      <c r="F1082" s="921" t="s">
        <v>393</v>
      </c>
      <c r="G1082" s="921"/>
      <c r="H1082" s="924" t="s">
        <v>30</v>
      </c>
      <c r="I1082" s="924"/>
      <c r="J1082" s="14" t="s">
        <v>31</v>
      </c>
      <c r="K1082" s="14" t="s">
        <v>32</v>
      </c>
      <c r="L1082" s="16">
        <v>469</v>
      </c>
    </row>
    <row r="1083" spans="1:12" s="1" customFormat="1" ht="354.75" customHeight="1" x14ac:dyDescent="0.15">
      <c r="A1083" s="918"/>
      <c r="B1083" s="921"/>
      <c r="C1083" s="922"/>
      <c r="D1083" s="923"/>
      <c r="E1083" s="921"/>
      <c r="F1083" s="921"/>
      <c r="G1083" s="921"/>
      <c r="H1083" s="924" t="s">
        <v>33</v>
      </c>
      <c r="I1083" s="924"/>
      <c r="J1083" s="14" t="s">
        <v>31</v>
      </c>
      <c r="K1083" s="14" t="s">
        <v>32</v>
      </c>
      <c r="L1083" s="16">
        <v>2057.92</v>
      </c>
    </row>
    <row r="1084" spans="1:12" s="1" customFormat="1" ht="24" customHeight="1" x14ac:dyDescent="0.15">
      <c r="A1084" s="918"/>
      <c r="B1084" s="9" t="s">
        <v>34</v>
      </c>
      <c r="C1084" s="13" t="s">
        <v>35</v>
      </c>
      <c r="D1084" s="13" t="s">
        <v>36</v>
      </c>
      <c r="E1084" s="13" t="s">
        <v>37</v>
      </c>
      <c r="F1084" s="920"/>
      <c r="G1084" s="920"/>
      <c r="H1084" s="924" t="s">
        <v>38</v>
      </c>
      <c r="I1084" s="924"/>
      <c r="J1084" s="921" t="s">
        <v>31</v>
      </c>
      <c r="K1084" s="921" t="s">
        <v>31</v>
      </c>
      <c r="L1084" s="925">
        <v>0</v>
      </c>
    </row>
    <row r="1085" spans="1:12" s="1" customFormat="1" ht="24" customHeight="1" x14ac:dyDescent="0.15">
      <c r="A1085" s="918"/>
      <c r="B1085" s="14" t="s">
        <v>229</v>
      </c>
      <c r="C1085" s="14" t="s">
        <v>393</v>
      </c>
      <c r="D1085" s="15">
        <v>43631</v>
      </c>
      <c r="E1085" s="14" t="s">
        <v>803</v>
      </c>
      <c r="F1085" s="920"/>
      <c r="G1085" s="920"/>
      <c r="H1085" s="924"/>
      <c r="I1085" s="924"/>
      <c r="J1085" s="921"/>
      <c r="K1085" s="921"/>
      <c r="L1085" s="925"/>
    </row>
    <row r="1086" spans="1:12" s="1" customFormat="1" ht="24" customHeight="1" x14ac:dyDescent="0.15">
      <c r="A1086" s="918">
        <v>198</v>
      </c>
      <c r="B1086" s="9" t="s">
        <v>22</v>
      </c>
      <c r="C1086" s="13" t="s">
        <v>23</v>
      </c>
      <c r="D1086" s="13" t="s">
        <v>24</v>
      </c>
      <c r="E1086" s="13" t="s">
        <v>25</v>
      </c>
      <c r="F1086" s="919" t="s">
        <v>17</v>
      </c>
      <c r="G1086" s="919"/>
      <c r="H1086" s="920"/>
      <c r="I1086" s="920"/>
      <c r="J1086" s="920"/>
      <c r="K1086" s="920"/>
      <c r="L1086" s="920"/>
    </row>
    <row r="1087" spans="1:12" s="1" customFormat="1" ht="26.25" customHeight="1" x14ac:dyDescent="0.15">
      <c r="A1087" s="918"/>
      <c r="B1087" s="921" t="s">
        <v>796</v>
      </c>
      <c r="C1087" s="922" t="s">
        <v>804</v>
      </c>
      <c r="D1087" s="923">
        <v>43638</v>
      </c>
      <c r="E1087" s="921" t="s">
        <v>805</v>
      </c>
      <c r="F1087" s="921" t="s">
        <v>416</v>
      </c>
      <c r="G1087" s="921"/>
      <c r="H1087" s="924" t="s">
        <v>30</v>
      </c>
      <c r="I1087" s="924"/>
      <c r="J1087" s="14" t="s">
        <v>31</v>
      </c>
      <c r="K1087" s="14" t="s">
        <v>31</v>
      </c>
      <c r="L1087" s="16">
        <v>0</v>
      </c>
    </row>
    <row r="1088" spans="1:12" s="1" customFormat="1" ht="409.2" customHeight="1" x14ac:dyDescent="0.15">
      <c r="A1088" s="918"/>
      <c r="B1088" s="921"/>
      <c r="C1088" s="922"/>
      <c r="D1088" s="923"/>
      <c r="E1088" s="921"/>
      <c r="F1088" s="921"/>
      <c r="G1088" s="921"/>
      <c r="H1088" s="924" t="s">
        <v>33</v>
      </c>
      <c r="I1088" s="924"/>
      <c r="J1088" s="921" t="s">
        <v>32</v>
      </c>
      <c r="K1088" s="921" t="s">
        <v>31</v>
      </c>
      <c r="L1088" s="925">
        <v>1384.43</v>
      </c>
    </row>
    <row r="1089" spans="1:12" s="1" customFormat="1" ht="92.85" customHeight="1" x14ac:dyDescent="0.15">
      <c r="A1089" s="918"/>
      <c r="B1089" s="921"/>
      <c r="C1089" s="922"/>
      <c r="D1089" s="923"/>
      <c r="E1089" s="921"/>
      <c r="F1089" s="921"/>
      <c r="G1089" s="921"/>
      <c r="H1089" s="924"/>
      <c r="I1089" s="924"/>
      <c r="J1089" s="921"/>
      <c r="K1089" s="921"/>
      <c r="L1089" s="925"/>
    </row>
    <row r="1090" spans="1:12" s="1" customFormat="1" ht="24" customHeight="1" x14ac:dyDescent="0.15">
      <c r="A1090" s="918"/>
      <c r="B1090" s="9" t="s">
        <v>34</v>
      </c>
      <c r="C1090" s="13" t="s">
        <v>35</v>
      </c>
      <c r="D1090" s="13" t="s">
        <v>36</v>
      </c>
      <c r="E1090" s="13" t="s">
        <v>37</v>
      </c>
      <c r="F1090" s="920"/>
      <c r="G1090" s="920"/>
      <c r="H1090" s="924" t="s">
        <v>38</v>
      </c>
      <c r="I1090" s="924"/>
      <c r="J1090" s="921" t="s">
        <v>31</v>
      </c>
      <c r="K1090" s="921" t="s">
        <v>31</v>
      </c>
      <c r="L1090" s="925">
        <v>0</v>
      </c>
    </row>
    <row r="1091" spans="1:12" s="1" customFormat="1" ht="24" customHeight="1" x14ac:dyDescent="0.15">
      <c r="A1091" s="918"/>
      <c r="B1091" s="14" t="s">
        <v>229</v>
      </c>
      <c r="C1091" s="14" t="s">
        <v>416</v>
      </c>
      <c r="D1091" s="15">
        <v>43644</v>
      </c>
      <c r="E1091" s="14" t="s">
        <v>806</v>
      </c>
      <c r="F1091" s="920"/>
      <c r="G1091" s="920"/>
      <c r="H1091" s="924"/>
      <c r="I1091" s="924"/>
      <c r="J1091" s="921"/>
      <c r="K1091" s="921"/>
      <c r="L1091" s="925"/>
    </row>
    <row r="1092" spans="1:12" s="1" customFormat="1" ht="24" customHeight="1" x14ac:dyDescent="0.15">
      <c r="A1092" s="918">
        <v>199</v>
      </c>
      <c r="B1092" s="9" t="s">
        <v>22</v>
      </c>
      <c r="C1092" s="13" t="s">
        <v>23</v>
      </c>
      <c r="D1092" s="13" t="s">
        <v>24</v>
      </c>
      <c r="E1092" s="13" t="s">
        <v>25</v>
      </c>
      <c r="F1092" s="919" t="s">
        <v>17</v>
      </c>
      <c r="G1092" s="919"/>
      <c r="H1092" s="920"/>
      <c r="I1092" s="920"/>
      <c r="J1092" s="920"/>
      <c r="K1092" s="920"/>
      <c r="L1092" s="920"/>
    </row>
    <row r="1093" spans="1:12" s="1" customFormat="1" ht="26.25" customHeight="1" x14ac:dyDescent="0.15">
      <c r="A1093" s="918"/>
      <c r="B1093" s="921" t="s">
        <v>796</v>
      </c>
      <c r="C1093" s="922" t="s">
        <v>807</v>
      </c>
      <c r="D1093" s="923">
        <v>43666</v>
      </c>
      <c r="E1093" s="921" t="s">
        <v>808</v>
      </c>
      <c r="F1093" s="921" t="s">
        <v>416</v>
      </c>
      <c r="G1093" s="921"/>
      <c r="H1093" s="924" t="s">
        <v>30</v>
      </c>
      <c r="I1093" s="924"/>
      <c r="J1093" s="14" t="s">
        <v>31</v>
      </c>
      <c r="K1093" s="14" t="s">
        <v>31</v>
      </c>
      <c r="L1093" s="16">
        <v>0</v>
      </c>
    </row>
    <row r="1094" spans="1:12" s="1" customFormat="1" ht="409.2" customHeight="1" x14ac:dyDescent="0.15">
      <c r="A1094" s="918"/>
      <c r="B1094" s="921"/>
      <c r="C1094" s="922"/>
      <c r="D1094" s="923"/>
      <c r="E1094" s="921"/>
      <c r="F1094" s="921"/>
      <c r="G1094" s="921"/>
      <c r="H1094" s="924" t="s">
        <v>33</v>
      </c>
      <c r="I1094" s="924"/>
      <c r="J1094" s="921" t="s">
        <v>31</v>
      </c>
      <c r="K1094" s="921" t="s">
        <v>31</v>
      </c>
      <c r="L1094" s="925">
        <v>0</v>
      </c>
    </row>
    <row r="1095" spans="1:12" s="1" customFormat="1" ht="302.85000000000002" customHeight="1" x14ac:dyDescent="0.15">
      <c r="A1095" s="918"/>
      <c r="B1095" s="921"/>
      <c r="C1095" s="922"/>
      <c r="D1095" s="923"/>
      <c r="E1095" s="921"/>
      <c r="F1095" s="921"/>
      <c r="G1095" s="921"/>
      <c r="H1095" s="924"/>
      <c r="I1095" s="924"/>
      <c r="J1095" s="921"/>
      <c r="K1095" s="921"/>
      <c r="L1095" s="925"/>
    </row>
    <row r="1096" spans="1:12" s="1" customFormat="1" ht="24" customHeight="1" x14ac:dyDescent="0.15">
      <c r="A1096" s="918"/>
      <c r="B1096" s="9" t="s">
        <v>34</v>
      </c>
      <c r="C1096" s="13" t="s">
        <v>35</v>
      </c>
      <c r="D1096" s="13" t="s">
        <v>36</v>
      </c>
      <c r="E1096" s="13" t="s">
        <v>37</v>
      </c>
      <c r="F1096" s="920"/>
      <c r="G1096" s="920"/>
      <c r="H1096" s="924" t="s">
        <v>38</v>
      </c>
      <c r="I1096" s="924"/>
      <c r="J1096" s="921" t="s">
        <v>32</v>
      </c>
      <c r="K1096" s="921" t="s">
        <v>31</v>
      </c>
      <c r="L1096" s="925">
        <v>1570</v>
      </c>
    </row>
    <row r="1097" spans="1:12" s="1" customFormat="1" ht="24" customHeight="1" x14ac:dyDescent="0.15">
      <c r="A1097" s="918"/>
      <c r="B1097" s="14" t="s">
        <v>229</v>
      </c>
      <c r="C1097" s="14" t="s">
        <v>416</v>
      </c>
      <c r="D1097" s="15">
        <v>43672</v>
      </c>
      <c r="E1097" s="14" t="s">
        <v>809</v>
      </c>
      <c r="F1097" s="920"/>
      <c r="G1097" s="920"/>
      <c r="H1097" s="924"/>
      <c r="I1097" s="924"/>
      <c r="J1097" s="921"/>
      <c r="K1097" s="921"/>
      <c r="L1097" s="925"/>
    </row>
    <row r="1098" spans="1:12" s="1" customFormat="1" ht="24" customHeight="1" x14ac:dyDescent="0.15">
      <c r="A1098" s="918">
        <v>200</v>
      </c>
      <c r="B1098" s="9" t="s">
        <v>22</v>
      </c>
      <c r="C1098" s="13" t="s">
        <v>23</v>
      </c>
      <c r="D1098" s="13" t="s">
        <v>24</v>
      </c>
      <c r="E1098" s="13" t="s">
        <v>25</v>
      </c>
      <c r="F1098" s="919" t="s">
        <v>17</v>
      </c>
      <c r="G1098" s="919"/>
      <c r="H1098" s="920"/>
      <c r="I1098" s="920"/>
      <c r="J1098" s="920"/>
      <c r="K1098" s="920"/>
      <c r="L1098" s="920"/>
    </row>
    <row r="1099" spans="1:12" s="1" customFormat="1" ht="26.25" customHeight="1" x14ac:dyDescent="0.15">
      <c r="A1099" s="918"/>
      <c r="B1099" s="921" t="s">
        <v>810</v>
      </c>
      <c r="C1099" s="922" t="s">
        <v>811</v>
      </c>
      <c r="D1099" s="923">
        <v>43670</v>
      </c>
      <c r="E1099" s="921" t="s">
        <v>187</v>
      </c>
      <c r="F1099" s="921" t="s">
        <v>812</v>
      </c>
      <c r="G1099" s="921"/>
      <c r="H1099" s="924" t="s">
        <v>30</v>
      </c>
      <c r="I1099" s="924"/>
      <c r="J1099" s="14" t="s">
        <v>31</v>
      </c>
      <c r="K1099" s="14" t="s">
        <v>32</v>
      </c>
      <c r="L1099" s="16">
        <v>1434</v>
      </c>
    </row>
    <row r="1100" spans="1:12" s="1" customFormat="1" ht="409.2" customHeight="1" x14ac:dyDescent="0.15">
      <c r="A1100" s="918"/>
      <c r="B1100" s="921"/>
      <c r="C1100" s="922"/>
      <c r="D1100" s="923"/>
      <c r="E1100" s="921"/>
      <c r="F1100" s="921"/>
      <c r="G1100" s="921"/>
      <c r="H1100" s="924" t="s">
        <v>33</v>
      </c>
      <c r="I1100" s="924"/>
      <c r="J1100" s="921" t="s">
        <v>31</v>
      </c>
      <c r="K1100" s="921" t="s">
        <v>31</v>
      </c>
      <c r="L1100" s="925">
        <v>0</v>
      </c>
    </row>
    <row r="1101" spans="1:12" s="1" customFormat="1" ht="176.85" customHeight="1" x14ac:dyDescent="0.15">
      <c r="A1101" s="918"/>
      <c r="B1101" s="921"/>
      <c r="C1101" s="922"/>
      <c r="D1101" s="923"/>
      <c r="E1101" s="921"/>
      <c r="F1101" s="921"/>
      <c r="G1101" s="921"/>
      <c r="H1101" s="924"/>
      <c r="I1101" s="924"/>
      <c r="J1101" s="921"/>
      <c r="K1101" s="921"/>
      <c r="L1101" s="925"/>
    </row>
    <row r="1102" spans="1:12" s="1" customFormat="1" ht="24" customHeight="1" x14ac:dyDescent="0.15">
      <c r="A1102" s="918"/>
      <c r="B1102" s="9" t="s">
        <v>34</v>
      </c>
      <c r="C1102" s="13" t="s">
        <v>35</v>
      </c>
      <c r="D1102" s="13" t="s">
        <v>36</v>
      </c>
      <c r="E1102" s="13" t="s">
        <v>37</v>
      </c>
      <c r="F1102" s="920"/>
      <c r="G1102" s="920"/>
      <c r="H1102" s="924" t="s">
        <v>38</v>
      </c>
      <c r="I1102" s="924"/>
      <c r="J1102" s="921" t="s">
        <v>31</v>
      </c>
      <c r="K1102" s="921" t="s">
        <v>32</v>
      </c>
      <c r="L1102" s="925">
        <v>163</v>
      </c>
    </row>
    <row r="1103" spans="1:12" s="1" customFormat="1" ht="55.5" customHeight="1" x14ac:dyDescent="0.15">
      <c r="A1103" s="918"/>
      <c r="B1103" s="14" t="s">
        <v>147</v>
      </c>
      <c r="C1103" s="14" t="s">
        <v>812</v>
      </c>
      <c r="D1103" s="15">
        <v>43673</v>
      </c>
      <c r="E1103" s="14" t="s">
        <v>813</v>
      </c>
      <c r="F1103" s="920"/>
      <c r="G1103" s="920"/>
      <c r="H1103" s="924"/>
      <c r="I1103" s="924"/>
      <c r="J1103" s="921"/>
      <c r="K1103" s="921"/>
      <c r="L1103" s="925"/>
    </row>
    <row r="1104" spans="1:12" s="1" customFormat="1" ht="24" customHeight="1" x14ac:dyDescent="0.15">
      <c r="A1104" s="918">
        <v>201</v>
      </c>
      <c r="B1104" s="9" t="s">
        <v>22</v>
      </c>
      <c r="C1104" s="13" t="s">
        <v>23</v>
      </c>
      <c r="D1104" s="13" t="s">
        <v>24</v>
      </c>
      <c r="E1104" s="13" t="s">
        <v>25</v>
      </c>
      <c r="F1104" s="919" t="s">
        <v>17</v>
      </c>
      <c r="G1104" s="919"/>
      <c r="H1104" s="920"/>
      <c r="I1104" s="920"/>
      <c r="J1104" s="920"/>
      <c r="K1104" s="920"/>
      <c r="L1104" s="920"/>
    </row>
    <row r="1105" spans="1:12" s="1" customFormat="1" ht="26.25" customHeight="1" x14ac:dyDescent="0.15">
      <c r="A1105" s="918"/>
      <c r="B1105" s="921" t="s">
        <v>814</v>
      </c>
      <c r="C1105" s="922" t="s">
        <v>815</v>
      </c>
      <c r="D1105" s="923">
        <v>43614</v>
      </c>
      <c r="E1105" s="921" t="s">
        <v>53</v>
      </c>
      <c r="F1105" s="921" t="s">
        <v>816</v>
      </c>
      <c r="G1105" s="921"/>
      <c r="H1105" s="924" t="s">
        <v>30</v>
      </c>
      <c r="I1105" s="924"/>
      <c r="J1105" s="14" t="s">
        <v>31</v>
      </c>
      <c r="K1105" s="14" t="s">
        <v>32</v>
      </c>
      <c r="L1105" s="16">
        <v>334</v>
      </c>
    </row>
    <row r="1106" spans="1:12" s="1" customFormat="1" ht="409.2" customHeight="1" x14ac:dyDescent="0.15">
      <c r="A1106" s="918"/>
      <c r="B1106" s="921"/>
      <c r="C1106" s="922"/>
      <c r="D1106" s="923"/>
      <c r="E1106" s="921"/>
      <c r="F1106" s="921"/>
      <c r="G1106" s="921"/>
      <c r="H1106" s="924" t="s">
        <v>33</v>
      </c>
      <c r="I1106" s="924"/>
      <c r="J1106" s="921" t="s">
        <v>31</v>
      </c>
      <c r="K1106" s="921" t="s">
        <v>32</v>
      </c>
      <c r="L1106" s="925">
        <v>326.61</v>
      </c>
    </row>
    <row r="1107" spans="1:12" s="1" customFormat="1" ht="29.85" customHeight="1" x14ac:dyDescent="0.15">
      <c r="A1107" s="918"/>
      <c r="B1107" s="921"/>
      <c r="C1107" s="922"/>
      <c r="D1107" s="923"/>
      <c r="E1107" s="921"/>
      <c r="F1107" s="921"/>
      <c r="G1107" s="921"/>
      <c r="H1107" s="924"/>
      <c r="I1107" s="924"/>
      <c r="J1107" s="921"/>
      <c r="K1107" s="921"/>
      <c r="L1107" s="925"/>
    </row>
    <row r="1108" spans="1:12" s="1" customFormat="1" ht="24" customHeight="1" x14ac:dyDescent="0.15">
      <c r="A1108" s="918"/>
      <c r="B1108" s="9" t="s">
        <v>34</v>
      </c>
      <c r="C1108" s="13" t="s">
        <v>35</v>
      </c>
      <c r="D1108" s="13" t="s">
        <v>36</v>
      </c>
      <c r="E1108" s="13" t="s">
        <v>37</v>
      </c>
      <c r="F1108" s="920"/>
      <c r="G1108" s="920"/>
      <c r="H1108" s="924" t="s">
        <v>38</v>
      </c>
      <c r="I1108" s="924"/>
      <c r="J1108" s="921" t="s">
        <v>31</v>
      </c>
      <c r="K1108" s="921" t="s">
        <v>32</v>
      </c>
      <c r="L1108" s="925">
        <v>75</v>
      </c>
    </row>
    <row r="1109" spans="1:12" s="1" customFormat="1" ht="24" customHeight="1" x14ac:dyDescent="0.15">
      <c r="A1109" s="918"/>
      <c r="B1109" s="14" t="s">
        <v>239</v>
      </c>
      <c r="C1109" s="14" t="s">
        <v>816</v>
      </c>
      <c r="D1109" s="15">
        <v>43615</v>
      </c>
      <c r="E1109" s="14" t="s">
        <v>817</v>
      </c>
      <c r="F1109" s="920"/>
      <c r="G1109" s="920"/>
      <c r="H1109" s="924"/>
      <c r="I1109" s="924"/>
      <c r="J1109" s="921"/>
      <c r="K1109" s="921"/>
      <c r="L1109" s="925"/>
    </row>
    <row r="1110" spans="1:12" s="1" customFormat="1" ht="24" customHeight="1" x14ac:dyDescent="0.15">
      <c r="A1110" s="918">
        <v>202</v>
      </c>
      <c r="B1110" s="9" t="s">
        <v>22</v>
      </c>
      <c r="C1110" s="13" t="s">
        <v>23</v>
      </c>
      <c r="D1110" s="13" t="s">
        <v>24</v>
      </c>
      <c r="E1110" s="13" t="s">
        <v>25</v>
      </c>
      <c r="F1110" s="919" t="s">
        <v>17</v>
      </c>
      <c r="G1110" s="919"/>
      <c r="H1110" s="920"/>
      <c r="I1110" s="920"/>
      <c r="J1110" s="920"/>
      <c r="K1110" s="920"/>
      <c r="L1110" s="920"/>
    </row>
    <row r="1111" spans="1:12" s="1" customFormat="1" ht="26.25" customHeight="1" x14ac:dyDescent="0.15">
      <c r="A1111" s="918"/>
      <c r="B1111" s="921" t="s">
        <v>818</v>
      </c>
      <c r="C1111" s="921" t="s">
        <v>819</v>
      </c>
      <c r="D1111" s="923">
        <v>43613</v>
      </c>
      <c r="E1111" s="921" t="s">
        <v>820</v>
      </c>
      <c r="F1111" s="921" t="s">
        <v>821</v>
      </c>
      <c r="G1111" s="921"/>
      <c r="H1111" s="924" t="s">
        <v>30</v>
      </c>
      <c r="I1111" s="924"/>
      <c r="J1111" s="14" t="s">
        <v>31</v>
      </c>
      <c r="K1111" s="14" t="s">
        <v>32</v>
      </c>
      <c r="L1111" s="16">
        <v>528</v>
      </c>
    </row>
    <row r="1112" spans="1:12" s="1" customFormat="1" ht="39.75" customHeight="1" x14ac:dyDescent="0.15">
      <c r="A1112" s="918"/>
      <c r="B1112" s="921"/>
      <c r="C1112" s="921"/>
      <c r="D1112" s="923"/>
      <c r="E1112" s="921"/>
      <c r="F1112" s="921"/>
      <c r="G1112" s="921"/>
      <c r="H1112" s="924" t="s">
        <v>33</v>
      </c>
      <c r="I1112" s="924"/>
      <c r="J1112" s="14" t="s">
        <v>31</v>
      </c>
      <c r="K1112" s="14" t="s">
        <v>31</v>
      </c>
      <c r="L1112" s="16">
        <v>0</v>
      </c>
    </row>
    <row r="1113" spans="1:12" s="1" customFormat="1" ht="24" customHeight="1" x14ac:dyDescent="0.15">
      <c r="A1113" s="918"/>
      <c r="B1113" s="9" t="s">
        <v>34</v>
      </c>
      <c r="C1113" s="13" t="s">
        <v>35</v>
      </c>
      <c r="D1113" s="13" t="s">
        <v>36</v>
      </c>
      <c r="E1113" s="13" t="s">
        <v>37</v>
      </c>
      <c r="F1113" s="920"/>
      <c r="G1113" s="920"/>
      <c r="H1113" s="924" t="s">
        <v>38</v>
      </c>
      <c r="I1113" s="924"/>
      <c r="J1113" s="921" t="s">
        <v>31</v>
      </c>
      <c r="K1113" s="921" t="s">
        <v>31</v>
      </c>
      <c r="L1113" s="925">
        <v>0</v>
      </c>
    </row>
    <row r="1114" spans="1:12" s="1" customFormat="1" ht="24" customHeight="1" x14ac:dyDescent="0.15">
      <c r="A1114" s="918"/>
      <c r="B1114" s="14" t="s">
        <v>105</v>
      </c>
      <c r="C1114" s="14" t="s">
        <v>821</v>
      </c>
      <c r="D1114" s="15">
        <v>43617</v>
      </c>
      <c r="E1114" s="14" t="s">
        <v>822</v>
      </c>
      <c r="F1114" s="920"/>
      <c r="G1114" s="920"/>
      <c r="H1114" s="924"/>
      <c r="I1114" s="924"/>
      <c r="J1114" s="921"/>
      <c r="K1114" s="921"/>
      <c r="L1114" s="925"/>
    </row>
    <row r="1115" spans="1:12" s="1" customFormat="1" ht="24" customHeight="1" x14ac:dyDescent="0.15">
      <c r="A1115" s="918">
        <v>203</v>
      </c>
      <c r="B1115" s="9" t="s">
        <v>22</v>
      </c>
      <c r="C1115" s="13" t="s">
        <v>23</v>
      </c>
      <c r="D1115" s="13" t="s">
        <v>24</v>
      </c>
      <c r="E1115" s="13" t="s">
        <v>25</v>
      </c>
      <c r="F1115" s="919" t="s">
        <v>17</v>
      </c>
      <c r="G1115" s="919"/>
      <c r="H1115" s="920"/>
      <c r="I1115" s="920"/>
      <c r="J1115" s="920"/>
      <c r="K1115" s="920"/>
      <c r="L1115" s="920"/>
    </row>
    <row r="1116" spans="1:12" s="1" customFormat="1" ht="26.25" customHeight="1" x14ac:dyDescent="0.15">
      <c r="A1116" s="918"/>
      <c r="B1116" s="921" t="s">
        <v>818</v>
      </c>
      <c r="C1116" s="922" t="s">
        <v>823</v>
      </c>
      <c r="D1116" s="923">
        <v>43699</v>
      </c>
      <c r="E1116" s="921" t="s">
        <v>95</v>
      </c>
      <c r="F1116" s="921" t="s">
        <v>824</v>
      </c>
      <c r="G1116" s="921"/>
      <c r="H1116" s="924" t="s">
        <v>30</v>
      </c>
      <c r="I1116" s="924"/>
      <c r="J1116" s="14" t="s">
        <v>31</v>
      </c>
      <c r="K1116" s="14" t="s">
        <v>32</v>
      </c>
      <c r="L1116" s="16">
        <v>1552</v>
      </c>
    </row>
    <row r="1117" spans="1:12" s="1" customFormat="1" ht="113.25" customHeight="1" x14ac:dyDescent="0.15">
      <c r="A1117" s="918"/>
      <c r="B1117" s="921"/>
      <c r="C1117" s="922"/>
      <c r="D1117" s="923"/>
      <c r="E1117" s="921"/>
      <c r="F1117" s="921"/>
      <c r="G1117" s="921"/>
      <c r="H1117" s="924" t="s">
        <v>33</v>
      </c>
      <c r="I1117" s="924"/>
      <c r="J1117" s="14" t="s">
        <v>31</v>
      </c>
      <c r="K1117" s="14" t="s">
        <v>31</v>
      </c>
      <c r="L1117" s="16">
        <v>0</v>
      </c>
    </row>
    <row r="1118" spans="1:12" s="1" customFormat="1" ht="24" customHeight="1" x14ac:dyDescent="0.15">
      <c r="A1118" s="918"/>
      <c r="B1118" s="9" t="s">
        <v>34</v>
      </c>
      <c r="C1118" s="13" t="s">
        <v>35</v>
      </c>
      <c r="D1118" s="13" t="s">
        <v>36</v>
      </c>
      <c r="E1118" s="13" t="s">
        <v>37</v>
      </c>
      <c r="F1118" s="920"/>
      <c r="G1118" s="920"/>
      <c r="H1118" s="924" t="s">
        <v>38</v>
      </c>
      <c r="I1118" s="924"/>
      <c r="J1118" s="921" t="s">
        <v>31</v>
      </c>
      <c r="K1118" s="921" t="s">
        <v>31</v>
      </c>
      <c r="L1118" s="925">
        <v>0</v>
      </c>
    </row>
    <row r="1119" spans="1:12" s="1" customFormat="1" ht="24" customHeight="1" x14ac:dyDescent="0.15">
      <c r="A1119" s="918"/>
      <c r="B1119" s="14" t="s">
        <v>105</v>
      </c>
      <c r="C1119" s="14" t="s">
        <v>824</v>
      </c>
      <c r="D1119" s="15">
        <v>43716</v>
      </c>
      <c r="E1119" s="14" t="s">
        <v>825</v>
      </c>
      <c r="F1119" s="920"/>
      <c r="G1119" s="920"/>
      <c r="H1119" s="924"/>
      <c r="I1119" s="924"/>
      <c r="J1119" s="921"/>
      <c r="K1119" s="921"/>
      <c r="L1119" s="925"/>
    </row>
    <row r="1120" spans="1:12" s="1" customFormat="1" ht="24" customHeight="1" x14ac:dyDescent="0.15">
      <c r="A1120" s="918">
        <v>204</v>
      </c>
      <c r="B1120" s="9" t="s">
        <v>22</v>
      </c>
      <c r="C1120" s="13" t="s">
        <v>23</v>
      </c>
      <c r="D1120" s="13" t="s">
        <v>24</v>
      </c>
      <c r="E1120" s="13" t="s">
        <v>25</v>
      </c>
      <c r="F1120" s="919" t="s">
        <v>17</v>
      </c>
      <c r="G1120" s="919"/>
      <c r="H1120" s="920"/>
      <c r="I1120" s="920"/>
      <c r="J1120" s="920"/>
      <c r="K1120" s="920"/>
      <c r="L1120" s="920"/>
    </row>
    <row r="1121" spans="1:12" s="1" customFormat="1" ht="26.25" customHeight="1" x14ac:dyDescent="0.15">
      <c r="A1121" s="918"/>
      <c r="B1121" s="921" t="s">
        <v>826</v>
      </c>
      <c r="C1121" s="922" t="s">
        <v>827</v>
      </c>
      <c r="D1121" s="923">
        <v>43586</v>
      </c>
      <c r="E1121" s="921" t="s">
        <v>828</v>
      </c>
      <c r="F1121" s="921" t="s">
        <v>829</v>
      </c>
      <c r="G1121" s="921"/>
      <c r="H1121" s="924" t="s">
        <v>30</v>
      </c>
      <c r="I1121" s="924"/>
      <c r="J1121" s="14" t="s">
        <v>31</v>
      </c>
      <c r="K1121" s="14" t="s">
        <v>31</v>
      </c>
      <c r="L1121" s="16">
        <v>0</v>
      </c>
    </row>
    <row r="1122" spans="1:12" s="1" customFormat="1" ht="396.75" customHeight="1" x14ac:dyDescent="0.15">
      <c r="A1122" s="918"/>
      <c r="B1122" s="921"/>
      <c r="C1122" s="922"/>
      <c r="D1122" s="923"/>
      <c r="E1122" s="921"/>
      <c r="F1122" s="921"/>
      <c r="G1122" s="921"/>
      <c r="H1122" s="924" t="s">
        <v>33</v>
      </c>
      <c r="I1122" s="924"/>
      <c r="J1122" s="14" t="s">
        <v>31</v>
      </c>
      <c r="K1122" s="14" t="s">
        <v>31</v>
      </c>
      <c r="L1122" s="16">
        <v>0</v>
      </c>
    </row>
    <row r="1123" spans="1:12" s="1" customFormat="1" ht="24" customHeight="1" x14ac:dyDescent="0.15">
      <c r="A1123" s="918"/>
      <c r="B1123" s="9" t="s">
        <v>34</v>
      </c>
      <c r="C1123" s="13" t="s">
        <v>35</v>
      </c>
      <c r="D1123" s="13" t="s">
        <v>36</v>
      </c>
      <c r="E1123" s="13" t="s">
        <v>37</v>
      </c>
      <c r="F1123" s="920"/>
      <c r="G1123" s="920"/>
      <c r="H1123" s="924" t="s">
        <v>38</v>
      </c>
      <c r="I1123" s="924"/>
      <c r="J1123" s="921" t="s">
        <v>31</v>
      </c>
      <c r="K1123" s="921" t="s">
        <v>32</v>
      </c>
      <c r="L1123" s="925">
        <v>750</v>
      </c>
    </row>
    <row r="1124" spans="1:12" s="1" customFormat="1" ht="24" customHeight="1" x14ac:dyDescent="0.15">
      <c r="A1124" s="918"/>
      <c r="B1124" s="14" t="s">
        <v>830</v>
      </c>
      <c r="C1124" s="14" t="s">
        <v>829</v>
      </c>
      <c r="D1124" s="15">
        <v>43588</v>
      </c>
      <c r="E1124" s="14" t="s">
        <v>376</v>
      </c>
      <c r="F1124" s="920"/>
      <c r="G1124" s="920"/>
      <c r="H1124" s="924"/>
      <c r="I1124" s="924"/>
      <c r="J1124" s="921"/>
      <c r="K1124" s="921"/>
      <c r="L1124" s="925"/>
    </row>
    <row r="1125" spans="1:12" s="1" customFormat="1" ht="24" customHeight="1" x14ac:dyDescent="0.15">
      <c r="A1125" s="918">
        <v>205</v>
      </c>
      <c r="B1125" s="9" t="s">
        <v>22</v>
      </c>
      <c r="C1125" s="13" t="s">
        <v>23</v>
      </c>
      <c r="D1125" s="13" t="s">
        <v>24</v>
      </c>
      <c r="E1125" s="13" t="s">
        <v>25</v>
      </c>
      <c r="F1125" s="919" t="s">
        <v>17</v>
      </c>
      <c r="G1125" s="919"/>
      <c r="H1125" s="920"/>
      <c r="I1125" s="920"/>
      <c r="J1125" s="920"/>
      <c r="K1125" s="920"/>
      <c r="L1125" s="920"/>
    </row>
    <row r="1126" spans="1:12" s="1" customFormat="1" ht="26.25" customHeight="1" x14ac:dyDescent="0.15">
      <c r="A1126" s="918"/>
      <c r="B1126" s="921" t="s">
        <v>831</v>
      </c>
      <c r="C1126" s="922" t="s">
        <v>832</v>
      </c>
      <c r="D1126" s="923">
        <v>43564</v>
      </c>
      <c r="E1126" s="921" t="s">
        <v>233</v>
      </c>
      <c r="F1126" s="921" t="s">
        <v>833</v>
      </c>
      <c r="G1126" s="921"/>
      <c r="H1126" s="924" t="s">
        <v>30</v>
      </c>
      <c r="I1126" s="924"/>
      <c r="J1126" s="14" t="s">
        <v>31</v>
      </c>
      <c r="K1126" s="14" t="s">
        <v>32</v>
      </c>
      <c r="L1126" s="16">
        <v>240</v>
      </c>
    </row>
    <row r="1127" spans="1:12" s="1" customFormat="1" ht="409.2" customHeight="1" x14ac:dyDescent="0.15">
      <c r="A1127" s="918"/>
      <c r="B1127" s="921"/>
      <c r="C1127" s="922"/>
      <c r="D1127" s="923"/>
      <c r="E1127" s="921"/>
      <c r="F1127" s="921"/>
      <c r="G1127" s="921"/>
      <c r="H1127" s="924" t="s">
        <v>33</v>
      </c>
      <c r="I1127" s="924"/>
      <c r="J1127" s="921" t="s">
        <v>31</v>
      </c>
      <c r="K1127" s="921" t="s">
        <v>31</v>
      </c>
      <c r="L1127" s="925">
        <v>0</v>
      </c>
    </row>
    <row r="1128" spans="1:12" s="1" customFormat="1" ht="19.350000000000001" customHeight="1" x14ac:dyDescent="0.15">
      <c r="A1128" s="918"/>
      <c r="B1128" s="921"/>
      <c r="C1128" s="922"/>
      <c r="D1128" s="923"/>
      <c r="E1128" s="921"/>
      <c r="F1128" s="921"/>
      <c r="G1128" s="921"/>
      <c r="H1128" s="924"/>
      <c r="I1128" s="924"/>
      <c r="J1128" s="921"/>
      <c r="K1128" s="921"/>
      <c r="L1128" s="925"/>
    </row>
    <row r="1129" spans="1:12" s="1" customFormat="1" ht="24" customHeight="1" x14ac:dyDescent="0.15">
      <c r="A1129" s="918"/>
      <c r="B1129" s="9" t="s">
        <v>34</v>
      </c>
      <c r="C1129" s="13" t="s">
        <v>35</v>
      </c>
      <c r="D1129" s="13" t="s">
        <v>36</v>
      </c>
      <c r="E1129" s="13" t="s">
        <v>37</v>
      </c>
      <c r="F1129" s="920"/>
      <c r="G1129" s="920"/>
      <c r="H1129" s="924" t="s">
        <v>38</v>
      </c>
      <c r="I1129" s="924"/>
      <c r="J1129" s="921" t="s">
        <v>31</v>
      </c>
      <c r="K1129" s="921" t="s">
        <v>32</v>
      </c>
      <c r="L1129" s="925">
        <v>565.47</v>
      </c>
    </row>
    <row r="1130" spans="1:12" s="1" customFormat="1" ht="24" customHeight="1" x14ac:dyDescent="0.15">
      <c r="A1130" s="918"/>
      <c r="B1130" s="14" t="s">
        <v>229</v>
      </c>
      <c r="C1130" s="14" t="s">
        <v>833</v>
      </c>
      <c r="D1130" s="15">
        <v>43571</v>
      </c>
      <c r="E1130" s="14" t="s">
        <v>834</v>
      </c>
      <c r="F1130" s="920"/>
      <c r="G1130" s="920"/>
      <c r="H1130" s="924"/>
      <c r="I1130" s="924"/>
      <c r="J1130" s="921"/>
      <c r="K1130" s="921"/>
      <c r="L1130" s="925"/>
    </row>
    <row r="1131" spans="1:12" s="1" customFormat="1" ht="24" customHeight="1" x14ac:dyDescent="0.15">
      <c r="A1131" s="918">
        <v>206</v>
      </c>
      <c r="B1131" s="9" t="s">
        <v>22</v>
      </c>
      <c r="C1131" s="13" t="s">
        <v>23</v>
      </c>
      <c r="D1131" s="13" t="s">
        <v>24</v>
      </c>
      <c r="E1131" s="13" t="s">
        <v>25</v>
      </c>
      <c r="F1131" s="919" t="s">
        <v>17</v>
      </c>
      <c r="G1131" s="919"/>
      <c r="H1131" s="920"/>
      <c r="I1131" s="920"/>
      <c r="J1131" s="920"/>
      <c r="K1131" s="920"/>
      <c r="L1131" s="920"/>
    </row>
    <row r="1132" spans="1:12" s="1" customFormat="1" ht="26.25" customHeight="1" x14ac:dyDescent="0.15">
      <c r="A1132" s="918"/>
      <c r="B1132" s="921" t="s">
        <v>831</v>
      </c>
      <c r="C1132" s="922" t="s">
        <v>835</v>
      </c>
      <c r="D1132" s="923">
        <v>43610</v>
      </c>
      <c r="E1132" s="921" t="s">
        <v>465</v>
      </c>
      <c r="F1132" s="921" t="s">
        <v>836</v>
      </c>
      <c r="G1132" s="921"/>
      <c r="H1132" s="924" t="s">
        <v>30</v>
      </c>
      <c r="I1132" s="924"/>
      <c r="J1132" s="14" t="s">
        <v>31</v>
      </c>
      <c r="K1132" s="14" t="s">
        <v>32</v>
      </c>
      <c r="L1132" s="16">
        <v>564.5</v>
      </c>
    </row>
    <row r="1133" spans="1:12" s="1" customFormat="1" ht="186.75" customHeight="1" x14ac:dyDescent="0.15">
      <c r="A1133" s="918"/>
      <c r="B1133" s="921"/>
      <c r="C1133" s="922"/>
      <c r="D1133" s="923"/>
      <c r="E1133" s="921"/>
      <c r="F1133" s="921"/>
      <c r="G1133" s="921"/>
      <c r="H1133" s="924" t="s">
        <v>33</v>
      </c>
      <c r="I1133" s="924"/>
      <c r="J1133" s="14" t="s">
        <v>32</v>
      </c>
      <c r="K1133" s="14" t="s">
        <v>31</v>
      </c>
      <c r="L1133" s="16">
        <v>1146.1300000000001</v>
      </c>
    </row>
    <row r="1134" spans="1:12" s="1" customFormat="1" ht="24" customHeight="1" x14ac:dyDescent="0.15">
      <c r="A1134" s="918"/>
      <c r="B1134" s="9" t="s">
        <v>34</v>
      </c>
      <c r="C1134" s="13" t="s">
        <v>35</v>
      </c>
      <c r="D1134" s="13" t="s">
        <v>36</v>
      </c>
      <c r="E1134" s="13" t="s">
        <v>37</v>
      </c>
      <c r="F1134" s="920"/>
      <c r="G1134" s="920"/>
      <c r="H1134" s="924" t="s">
        <v>38</v>
      </c>
      <c r="I1134" s="924"/>
      <c r="J1134" s="921" t="s">
        <v>31</v>
      </c>
      <c r="K1134" s="921" t="s">
        <v>32</v>
      </c>
      <c r="L1134" s="925">
        <v>1011.01</v>
      </c>
    </row>
    <row r="1135" spans="1:12" s="1" customFormat="1" ht="24" customHeight="1" x14ac:dyDescent="0.15">
      <c r="A1135" s="918"/>
      <c r="B1135" s="14" t="s">
        <v>229</v>
      </c>
      <c r="C1135" s="14" t="s">
        <v>836</v>
      </c>
      <c r="D1135" s="15">
        <v>43616</v>
      </c>
      <c r="E1135" s="14" t="s">
        <v>837</v>
      </c>
      <c r="F1135" s="920"/>
      <c r="G1135" s="920"/>
      <c r="H1135" s="924"/>
      <c r="I1135" s="924"/>
      <c r="J1135" s="921"/>
      <c r="K1135" s="921"/>
      <c r="L1135" s="925"/>
    </row>
    <row r="1136" spans="1:12" s="1" customFormat="1" ht="24" customHeight="1" x14ac:dyDescent="0.15">
      <c r="A1136" s="918">
        <v>207</v>
      </c>
      <c r="B1136" s="9" t="s">
        <v>22</v>
      </c>
      <c r="C1136" s="13" t="s">
        <v>23</v>
      </c>
      <c r="D1136" s="13" t="s">
        <v>24</v>
      </c>
      <c r="E1136" s="13" t="s">
        <v>25</v>
      </c>
      <c r="F1136" s="919" t="s">
        <v>17</v>
      </c>
      <c r="G1136" s="919"/>
      <c r="H1136" s="920"/>
      <c r="I1136" s="920"/>
      <c r="J1136" s="920"/>
      <c r="K1136" s="920"/>
      <c r="L1136" s="920"/>
    </row>
    <row r="1137" spans="1:12" s="1" customFormat="1" ht="26.25" customHeight="1" x14ac:dyDescent="0.15">
      <c r="A1137" s="918"/>
      <c r="B1137" s="921" t="s">
        <v>831</v>
      </c>
      <c r="C1137" s="922" t="s">
        <v>838</v>
      </c>
      <c r="D1137" s="923">
        <v>43618</v>
      </c>
      <c r="E1137" s="921" t="s">
        <v>839</v>
      </c>
      <c r="F1137" s="921" t="s">
        <v>840</v>
      </c>
      <c r="G1137" s="921"/>
      <c r="H1137" s="924" t="s">
        <v>30</v>
      </c>
      <c r="I1137" s="924"/>
      <c r="J1137" s="14" t="s">
        <v>31</v>
      </c>
      <c r="K1137" s="14" t="s">
        <v>32</v>
      </c>
      <c r="L1137" s="16">
        <v>494</v>
      </c>
    </row>
    <row r="1138" spans="1:12" s="1" customFormat="1" ht="239.25" customHeight="1" x14ac:dyDescent="0.15">
      <c r="A1138" s="918"/>
      <c r="B1138" s="921"/>
      <c r="C1138" s="922"/>
      <c r="D1138" s="923"/>
      <c r="E1138" s="921"/>
      <c r="F1138" s="921"/>
      <c r="G1138" s="921"/>
      <c r="H1138" s="924" t="s">
        <v>33</v>
      </c>
      <c r="I1138" s="924"/>
      <c r="J1138" s="14" t="s">
        <v>31</v>
      </c>
      <c r="K1138" s="14" t="s">
        <v>31</v>
      </c>
      <c r="L1138" s="16">
        <v>0</v>
      </c>
    </row>
    <row r="1139" spans="1:12" s="1" customFormat="1" ht="24" customHeight="1" x14ac:dyDescent="0.15">
      <c r="A1139" s="918"/>
      <c r="B1139" s="9" t="s">
        <v>34</v>
      </c>
      <c r="C1139" s="13" t="s">
        <v>35</v>
      </c>
      <c r="D1139" s="13" t="s">
        <v>36</v>
      </c>
      <c r="E1139" s="13" t="s">
        <v>37</v>
      </c>
      <c r="F1139" s="920"/>
      <c r="G1139" s="920"/>
      <c r="H1139" s="924" t="s">
        <v>38</v>
      </c>
      <c r="I1139" s="924"/>
      <c r="J1139" s="921" t="s">
        <v>31</v>
      </c>
      <c r="K1139" s="921" t="s">
        <v>31</v>
      </c>
      <c r="L1139" s="925">
        <v>0</v>
      </c>
    </row>
    <row r="1140" spans="1:12" s="1" customFormat="1" ht="24" customHeight="1" x14ac:dyDescent="0.15">
      <c r="A1140" s="918"/>
      <c r="B1140" s="14" t="s">
        <v>229</v>
      </c>
      <c r="C1140" s="14" t="s">
        <v>840</v>
      </c>
      <c r="D1140" s="15">
        <v>43620</v>
      </c>
      <c r="E1140" s="14" t="s">
        <v>663</v>
      </c>
      <c r="F1140" s="920"/>
      <c r="G1140" s="920"/>
      <c r="H1140" s="924"/>
      <c r="I1140" s="924"/>
      <c r="J1140" s="921"/>
      <c r="K1140" s="921"/>
      <c r="L1140" s="925"/>
    </row>
    <row r="1141" spans="1:12" s="1" customFormat="1" ht="24" customHeight="1" x14ac:dyDescent="0.15">
      <c r="A1141" s="918">
        <v>208</v>
      </c>
      <c r="B1141" s="9" t="s">
        <v>22</v>
      </c>
      <c r="C1141" s="13" t="s">
        <v>23</v>
      </c>
      <c r="D1141" s="13" t="s">
        <v>24</v>
      </c>
      <c r="E1141" s="13" t="s">
        <v>25</v>
      </c>
      <c r="F1141" s="919" t="s">
        <v>17</v>
      </c>
      <c r="G1141" s="919"/>
      <c r="H1141" s="920"/>
      <c r="I1141" s="920"/>
      <c r="J1141" s="920"/>
      <c r="K1141" s="920"/>
      <c r="L1141" s="920"/>
    </row>
    <row r="1142" spans="1:12" s="1" customFormat="1" ht="26.25" customHeight="1" x14ac:dyDescent="0.15">
      <c r="A1142" s="918"/>
      <c r="B1142" s="921" t="s">
        <v>831</v>
      </c>
      <c r="C1142" s="922" t="s">
        <v>841</v>
      </c>
      <c r="D1142" s="923">
        <v>43626</v>
      </c>
      <c r="E1142" s="921" t="s">
        <v>842</v>
      </c>
      <c r="F1142" s="921" t="s">
        <v>843</v>
      </c>
      <c r="G1142" s="921"/>
      <c r="H1142" s="924" t="s">
        <v>30</v>
      </c>
      <c r="I1142" s="924"/>
      <c r="J1142" s="14" t="s">
        <v>31</v>
      </c>
      <c r="K1142" s="14" t="s">
        <v>32</v>
      </c>
      <c r="L1142" s="16">
        <v>623.13</v>
      </c>
    </row>
    <row r="1143" spans="1:12" s="1" customFormat="1" ht="197.25" customHeight="1" x14ac:dyDescent="0.15">
      <c r="A1143" s="918"/>
      <c r="B1143" s="921"/>
      <c r="C1143" s="922"/>
      <c r="D1143" s="923"/>
      <c r="E1143" s="921"/>
      <c r="F1143" s="921"/>
      <c r="G1143" s="921"/>
      <c r="H1143" s="924" t="s">
        <v>33</v>
      </c>
      <c r="I1143" s="924"/>
      <c r="J1143" s="14" t="s">
        <v>32</v>
      </c>
      <c r="K1143" s="14" t="s">
        <v>31</v>
      </c>
      <c r="L1143" s="16">
        <v>941.33</v>
      </c>
    </row>
    <row r="1144" spans="1:12" s="1" customFormat="1" ht="24" customHeight="1" x14ac:dyDescent="0.15">
      <c r="A1144" s="918"/>
      <c r="B1144" s="9" t="s">
        <v>34</v>
      </c>
      <c r="C1144" s="13" t="s">
        <v>35</v>
      </c>
      <c r="D1144" s="13" t="s">
        <v>36</v>
      </c>
      <c r="E1144" s="13" t="s">
        <v>37</v>
      </c>
      <c r="F1144" s="920"/>
      <c r="G1144" s="920"/>
      <c r="H1144" s="924" t="s">
        <v>38</v>
      </c>
      <c r="I1144" s="924"/>
      <c r="J1144" s="921" t="s">
        <v>31</v>
      </c>
      <c r="K1144" s="921" t="s">
        <v>31</v>
      </c>
      <c r="L1144" s="925">
        <v>0</v>
      </c>
    </row>
    <row r="1145" spans="1:12" s="1" customFormat="1" ht="24" customHeight="1" x14ac:dyDescent="0.15">
      <c r="A1145" s="918"/>
      <c r="B1145" s="14" t="s">
        <v>229</v>
      </c>
      <c r="C1145" s="14" t="s">
        <v>843</v>
      </c>
      <c r="D1145" s="15">
        <v>43630</v>
      </c>
      <c r="E1145" s="14" t="s">
        <v>844</v>
      </c>
      <c r="F1145" s="920"/>
      <c r="G1145" s="920"/>
      <c r="H1145" s="924"/>
      <c r="I1145" s="924"/>
      <c r="J1145" s="921"/>
      <c r="K1145" s="921"/>
      <c r="L1145" s="925"/>
    </row>
    <row r="1146" spans="1:12" s="1" customFormat="1" ht="24" customHeight="1" x14ac:dyDescent="0.15">
      <c r="A1146" s="918">
        <v>209</v>
      </c>
      <c r="B1146" s="9" t="s">
        <v>22</v>
      </c>
      <c r="C1146" s="13" t="s">
        <v>23</v>
      </c>
      <c r="D1146" s="13" t="s">
        <v>24</v>
      </c>
      <c r="E1146" s="13" t="s">
        <v>25</v>
      </c>
      <c r="F1146" s="919" t="s">
        <v>17</v>
      </c>
      <c r="G1146" s="919"/>
      <c r="H1146" s="920"/>
      <c r="I1146" s="920"/>
      <c r="J1146" s="920"/>
      <c r="K1146" s="920"/>
      <c r="L1146" s="920"/>
    </row>
    <row r="1147" spans="1:12" s="1" customFormat="1" ht="26.25" customHeight="1" x14ac:dyDescent="0.15">
      <c r="A1147" s="918"/>
      <c r="B1147" s="921" t="s">
        <v>831</v>
      </c>
      <c r="C1147" s="922" t="s">
        <v>845</v>
      </c>
      <c r="D1147" s="923">
        <v>43660</v>
      </c>
      <c r="E1147" s="921" t="s">
        <v>643</v>
      </c>
      <c r="F1147" s="921" t="s">
        <v>644</v>
      </c>
      <c r="G1147" s="921"/>
      <c r="H1147" s="924" t="s">
        <v>30</v>
      </c>
      <c r="I1147" s="924"/>
      <c r="J1147" s="14" t="s">
        <v>31</v>
      </c>
      <c r="K1147" s="14" t="s">
        <v>31</v>
      </c>
      <c r="L1147" s="16">
        <v>0</v>
      </c>
    </row>
    <row r="1148" spans="1:12" s="1" customFormat="1" ht="344.25" customHeight="1" x14ac:dyDescent="0.15">
      <c r="A1148" s="918"/>
      <c r="B1148" s="921"/>
      <c r="C1148" s="922"/>
      <c r="D1148" s="923"/>
      <c r="E1148" s="921"/>
      <c r="F1148" s="921"/>
      <c r="G1148" s="921"/>
      <c r="H1148" s="924" t="s">
        <v>33</v>
      </c>
      <c r="I1148" s="924"/>
      <c r="J1148" s="14" t="s">
        <v>31</v>
      </c>
      <c r="K1148" s="14" t="s">
        <v>31</v>
      </c>
      <c r="L1148" s="16">
        <v>0</v>
      </c>
    </row>
    <row r="1149" spans="1:12" s="1" customFormat="1" ht="24" customHeight="1" x14ac:dyDescent="0.15">
      <c r="A1149" s="918"/>
      <c r="B1149" s="9" t="s">
        <v>34</v>
      </c>
      <c r="C1149" s="13" t="s">
        <v>35</v>
      </c>
      <c r="D1149" s="13" t="s">
        <v>36</v>
      </c>
      <c r="E1149" s="13" t="s">
        <v>37</v>
      </c>
      <c r="F1149" s="920"/>
      <c r="G1149" s="920"/>
      <c r="H1149" s="924" t="s">
        <v>38</v>
      </c>
      <c r="I1149" s="924"/>
      <c r="J1149" s="921" t="s">
        <v>31</v>
      </c>
      <c r="K1149" s="921" t="s">
        <v>32</v>
      </c>
      <c r="L1149" s="925">
        <v>920</v>
      </c>
    </row>
    <row r="1150" spans="1:12" s="1" customFormat="1" ht="24" customHeight="1" x14ac:dyDescent="0.15">
      <c r="A1150" s="918"/>
      <c r="B1150" s="14" t="s">
        <v>229</v>
      </c>
      <c r="C1150" s="14" t="s">
        <v>644</v>
      </c>
      <c r="D1150" s="15">
        <v>43665</v>
      </c>
      <c r="E1150" s="14" t="s">
        <v>846</v>
      </c>
      <c r="F1150" s="920"/>
      <c r="G1150" s="920"/>
      <c r="H1150" s="924"/>
      <c r="I1150" s="924"/>
      <c r="J1150" s="921"/>
      <c r="K1150" s="921"/>
      <c r="L1150" s="925"/>
    </row>
    <row r="1151" spans="1:12" s="1" customFormat="1" ht="24" customHeight="1" x14ac:dyDescent="0.15">
      <c r="A1151" s="918">
        <v>210</v>
      </c>
      <c r="B1151" s="9" t="s">
        <v>22</v>
      </c>
      <c r="C1151" s="13" t="s">
        <v>23</v>
      </c>
      <c r="D1151" s="13" t="s">
        <v>24</v>
      </c>
      <c r="E1151" s="13" t="s">
        <v>25</v>
      </c>
      <c r="F1151" s="919" t="s">
        <v>17</v>
      </c>
      <c r="G1151" s="919"/>
      <c r="H1151" s="920"/>
      <c r="I1151" s="920"/>
      <c r="J1151" s="920"/>
      <c r="K1151" s="920"/>
      <c r="L1151" s="920"/>
    </row>
    <row r="1152" spans="1:12" s="1" customFormat="1" ht="26.25" customHeight="1" x14ac:dyDescent="0.15">
      <c r="A1152" s="918"/>
      <c r="B1152" s="921" t="s">
        <v>831</v>
      </c>
      <c r="C1152" s="922" t="s">
        <v>847</v>
      </c>
      <c r="D1152" s="923">
        <v>43667</v>
      </c>
      <c r="E1152" s="921" t="s">
        <v>848</v>
      </c>
      <c r="F1152" s="921" t="s">
        <v>849</v>
      </c>
      <c r="G1152" s="921"/>
      <c r="H1152" s="924" t="s">
        <v>30</v>
      </c>
      <c r="I1152" s="924"/>
      <c r="J1152" s="14" t="s">
        <v>31</v>
      </c>
      <c r="K1152" s="14" t="s">
        <v>32</v>
      </c>
      <c r="L1152" s="16">
        <v>769.4</v>
      </c>
    </row>
    <row r="1153" spans="1:12" s="1" customFormat="1" ht="270.75" customHeight="1" x14ac:dyDescent="0.15">
      <c r="A1153" s="918"/>
      <c r="B1153" s="921"/>
      <c r="C1153" s="922"/>
      <c r="D1153" s="923"/>
      <c r="E1153" s="921"/>
      <c r="F1153" s="921"/>
      <c r="G1153" s="921"/>
      <c r="H1153" s="924" t="s">
        <v>33</v>
      </c>
      <c r="I1153" s="924"/>
      <c r="J1153" s="14" t="s">
        <v>31</v>
      </c>
      <c r="K1153" s="14" t="s">
        <v>32</v>
      </c>
      <c r="L1153" s="16">
        <v>8593.33</v>
      </c>
    </row>
    <row r="1154" spans="1:12" s="1" customFormat="1" ht="24" customHeight="1" x14ac:dyDescent="0.15">
      <c r="A1154" s="918"/>
      <c r="B1154" s="9" t="s">
        <v>34</v>
      </c>
      <c r="C1154" s="13" t="s">
        <v>35</v>
      </c>
      <c r="D1154" s="13" t="s">
        <v>36</v>
      </c>
      <c r="E1154" s="13" t="s">
        <v>37</v>
      </c>
      <c r="F1154" s="920"/>
      <c r="G1154" s="920"/>
      <c r="H1154" s="924" t="s">
        <v>38</v>
      </c>
      <c r="I1154" s="924"/>
      <c r="J1154" s="921" t="s">
        <v>31</v>
      </c>
      <c r="K1154" s="921" t="s">
        <v>31</v>
      </c>
      <c r="L1154" s="925">
        <v>0</v>
      </c>
    </row>
    <row r="1155" spans="1:12" s="1" customFormat="1" ht="24" customHeight="1" x14ac:dyDescent="0.15">
      <c r="A1155" s="918"/>
      <c r="B1155" s="14" t="s">
        <v>229</v>
      </c>
      <c r="C1155" s="14" t="s">
        <v>849</v>
      </c>
      <c r="D1155" s="15">
        <v>43672</v>
      </c>
      <c r="E1155" s="14" t="s">
        <v>850</v>
      </c>
      <c r="F1155" s="920"/>
      <c r="G1155" s="920"/>
      <c r="H1155" s="924"/>
      <c r="I1155" s="924"/>
      <c r="J1155" s="921"/>
      <c r="K1155" s="921"/>
      <c r="L1155" s="925"/>
    </row>
    <row r="1156" spans="1:12" s="1" customFormat="1" ht="24" customHeight="1" x14ac:dyDescent="0.15">
      <c r="A1156" s="918">
        <v>211</v>
      </c>
      <c r="B1156" s="9" t="s">
        <v>22</v>
      </c>
      <c r="C1156" s="13" t="s">
        <v>23</v>
      </c>
      <c r="D1156" s="13" t="s">
        <v>24</v>
      </c>
      <c r="E1156" s="13" t="s">
        <v>25</v>
      </c>
      <c r="F1156" s="919" t="s">
        <v>17</v>
      </c>
      <c r="G1156" s="919"/>
      <c r="H1156" s="920"/>
      <c r="I1156" s="920"/>
      <c r="J1156" s="920"/>
      <c r="K1156" s="920"/>
      <c r="L1156" s="920"/>
    </row>
    <row r="1157" spans="1:12" s="1" customFormat="1" ht="26.25" customHeight="1" x14ac:dyDescent="0.15">
      <c r="A1157" s="918"/>
      <c r="B1157" s="921" t="s">
        <v>831</v>
      </c>
      <c r="C1157" s="922" t="s">
        <v>851</v>
      </c>
      <c r="D1157" s="923">
        <v>43726</v>
      </c>
      <c r="E1157" s="921" t="s">
        <v>852</v>
      </c>
      <c r="F1157" s="921" t="s">
        <v>853</v>
      </c>
      <c r="G1157" s="921"/>
      <c r="H1157" s="924" t="s">
        <v>30</v>
      </c>
      <c r="I1157" s="924"/>
      <c r="J1157" s="14" t="s">
        <v>31</v>
      </c>
      <c r="K1157" s="14" t="s">
        <v>31</v>
      </c>
      <c r="L1157" s="16">
        <v>0</v>
      </c>
    </row>
    <row r="1158" spans="1:12" s="1" customFormat="1" ht="409.2" customHeight="1" x14ac:dyDescent="0.15">
      <c r="A1158" s="918"/>
      <c r="B1158" s="921"/>
      <c r="C1158" s="922"/>
      <c r="D1158" s="923"/>
      <c r="E1158" s="921"/>
      <c r="F1158" s="921"/>
      <c r="G1158" s="921"/>
      <c r="H1158" s="924" t="s">
        <v>33</v>
      </c>
      <c r="I1158" s="924"/>
      <c r="J1158" s="921" t="s">
        <v>32</v>
      </c>
      <c r="K1158" s="921" t="s">
        <v>31</v>
      </c>
      <c r="L1158" s="925">
        <v>3917.23</v>
      </c>
    </row>
    <row r="1159" spans="1:12" s="1" customFormat="1" ht="50.85" customHeight="1" x14ac:dyDescent="0.15">
      <c r="A1159" s="918"/>
      <c r="B1159" s="921"/>
      <c r="C1159" s="922"/>
      <c r="D1159" s="923"/>
      <c r="E1159" s="921"/>
      <c r="F1159" s="921"/>
      <c r="G1159" s="921"/>
      <c r="H1159" s="924"/>
      <c r="I1159" s="924"/>
      <c r="J1159" s="921"/>
      <c r="K1159" s="921"/>
      <c r="L1159" s="925"/>
    </row>
    <row r="1160" spans="1:12" s="1" customFormat="1" ht="24" customHeight="1" x14ac:dyDescent="0.15">
      <c r="A1160" s="918"/>
      <c r="B1160" s="9" t="s">
        <v>34</v>
      </c>
      <c r="C1160" s="13" t="s">
        <v>35</v>
      </c>
      <c r="D1160" s="13" t="s">
        <v>36</v>
      </c>
      <c r="E1160" s="13" t="s">
        <v>37</v>
      </c>
      <c r="F1160" s="920"/>
      <c r="G1160" s="920"/>
      <c r="H1160" s="924" t="s">
        <v>38</v>
      </c>
      <c r="I1160" s="924"/>
      <c r="J1160" s="921" t="s">
        <v>31</v>
      </c>
      <c r="K1160" s="921" t="s">
        <v>32</v>
      </c>
      <c r="L1160" s="925">
        <v>336.11</v>
      </c>
    </row>
    <row r="1161" spans="1:12" s="1" customFormat="1" ht="24" customHeight="1" x14ac:dyDescent="0.15">
      <c r="A1161" s="918"/>
      <c r="B1161" s="14" t="s">
        <v>229</v>
      </c>
      <c r="C1161" s="14" t="s">
        <v>853</v>
      </c>
      <c r="D1161" s="15">
        <v>43730</v>
      </c>
      <c r="E1161" s="14" t="s">
        <v>188</v>
      </c>
      <c r="F1161" s="920"/>
      <c r="G1161" s="920"/>
      <c r="H1161" s="924"/>
      <c r="I1161" s="924"/>
      <c r="J1161" s="921"/>
      <c r="K1161" s="921"/>
      <c r="L1161" s="925"/>
    </row>
    <row r="1162" spans="1:12" s="1" customFormat="1" ht="24" customHeight="1" x14ac:dyDescent="0.15">
      <c r="A1162" s="918">
        <v>212</v>
      </c>
      <c r="B1162" s="9" t="s">
        <v>22</v>
      </c>
      <c r="C1162" s="13" t="s">
        <v>23</v>
      </c>
      <c r="D1162" s="13" t="s">
        <v>24</v>
      </c>
      <c r="E1162" s="13" t="s">
        <v>25</v>
      </c>
      <c r="F1162" s="919" t="s">
        <v>17</v>
      </c>
      <c r="G1162" s="919"/>
      <c r="H1162" s="920"/>
      <c r="I1162" s="920"/>
      <c r="J1162" s="920"/>
      <c r="K1162" s="920"/>
      <c r="L1162" s="920"/>
    </row>
    <row r="1163" spans="1:12" s="1" customFormat="1" ht="26.25" customHeight="1" x14ac:dyDescent="0.15">
      <c r="A1163" s="918"/>
      <c r="B1163" s="921" t="s">
        <v>854</v>
      </c>
      <c r="C1163" s="922" t="s">
        <v>855</v>
      </c>
      <c r="D1163" s="923">
        <v>43562</v>
      </c>
      <c r="E1163" s="921" t="s">
        <v>176</v>
      </c>
      <c r="F1163" s="921" t="s">
        <v>856</v>
      </c>
      <c r="G1163" s="921"/>
      <c r="H1163" s="924" t="s">
        <v>30</v>
      </c>
      <c r="I1163" s="924"/>
      <c r="J1163" s="14" t="s">
        <v>31</v>
      </c>
      <c r="K1163" s="14" t="s">
        <v>32</v>
      </c>
      <c r="L1163" s="16">
        <v>101</v>
      </c>
    </row>
    <row r="1164" spans="1:12" s="1" customFormat="1" ht="409.2" customHeight="1" x14ac:dyDescent="0.15">
      <c r="A1164" s="918"/>
      <c r="B1164" s="921"/>
      <c r="C1164" s="922"/>
      <c r="D1164" s="923"/>
      <c r="E1164" s="921"/>
      <c r="F1164" s="921"/>
      <c r="G1164" s="921"/>
      <c r="H1164" s="924" t="s">
        <v>33</v>
      </c>
      <c r="I1164" s="924"/>
      <c r="J1164" s="921" t="s">
        <v>31</v>
      </c>
      <c r="K1164" s="921" t="s">
        <v>32</v>
      </c>
      <c r="L1164" s="925">
        <v>198.98</v>
      </c>
    </row>
    <row r="1165" spans="1:12" s="1" customFormat="1" ht="409.2" customHeight="1" x14ac:dyDescent="0.15">
      <c r="A1165" s="918"/>
      <c r="B1165" s="921"/>
      <c r="C1165" s="922"/>
      <c r="D1165" s="923"/>
      <c r="E1165" s="921"/>
      <c r="F1165" s="921"/>
      <c r="G1165" s="921"/>
      <c r="H1165" s="924"/>
      <c r="I1165" s="924"/>
      <c r="J1165" s="921"/>
      <c r="K1165" s="921"/>
      <c r="L1165" s="925"/>
    </row>
    <row r="1166" spans="1:12" s="1" customFormat="1" ht="40.950000000000003" customHeight="1" x14ac:dyDescent="0.15">
      <c r="A1166" s="918"/>
      <c r="B1166" s="921"/>
      <c r="C1166" s="922"/>
      <c r="D1166" s="923"/>
      <c r="E1166" s="921"/>
      <c r="F1166" s="921"/>
      <c r="G1166" s="921"/>
      <c r="H1166" s="924"/>
      <c r="I1166" s="924"/>
      <c r="J1166" s="921"/>
      <c r="K1166" s="921"/>
      <c r="L1166" s="925"/>
    </row>
    <row r="1167" spans="1:12" s="1" customFormat="1" ht="24" customHeight="1" x14ac:dyDescent="0.15">
      <c r="A1167" s="918"/>
      <c r="B1167" s="9" t="s">
        <v>34</v>
      </c>
      <c r="C1167" s="13" t="s">
        <v>35</v>
      </c>
      <c r="D1167" s="13" t="s">
        <v>36</v>
      </c>
      <c r="E1167" s="13" t="s">
        <v>37</v>
      </c>
      <c r="F1167" s="920"/>
      <c r="G1167" s="920"/>
      <c r="H1167" s="924" t="s">
        <v>38</v>
      </c>
      <c r="I1167" s="924"/>
      <c r="J1167" s="921" t="s">
        <v>31</v>
      </c>
      <c r="K1167" s="921" t="s">
        <v>32</v>
      </c>
      <c r="L1167" s="925">
        <v>100</v>
      </c>
    </row>
    <row r="1168" spans="1:12" s="1" customFormat="1" ht="24" customHeight="1" x14ac:dyDescent="0.15">
      <c r="A1168" s="918"/>
      <c r="B1168" s="14" t="s">
        <v>229</v>
      </c>
      <c r="C1168" s="14" t="s">
        <v>856</v>
      </c>
      <c r="D1168" s="15">
        <v>43565</v>
      </c>
      <c r="E1168" s="14" t="s">
        <v>561</v>
      </c>
      <c r="F1168" s="920"/>
      <c r="G1168" s="920"/>
      <c r="H1168" s="924"/>
      <c r="I1168" s="924"/>
      <c r="J1168" s="921"/>
      <c r="K1168" s="921"/>
      <c r="L1168" s="925"/>
    </row>
    <row r="1169" spans="1:12" s="1" customFormat="1" ht="24" customHeight="1" x14ac:dyDescent="0.15">
      <c r="A1169" s="918">
        <v>213</v>
      </c>
      <c r="B1169" s="9" t="s">
        <v>22</v>
      </c>
      <c r="C1169" s="13" t="s">
        <v>23</v>
      </c>
      <c r="D1169" s="13" t="s">
        <v>24</v>
      </c>
      <c r="E1169" s="13" t="s">
        <v>25</v>
      </c>
      <c r="F1169" s="919" t="s">
        <v>17</v>
      </c>
      <c r="G1169" s="919"/>
      <c r="H1169" s="920"/>
      <c r="I1169" s="920"/>
      <c r="J1169" s="920"/>
      <c r="K1169" s="920"/>
      <c r="L1169" s="920"/>
    </row>
    <row r="1170" spans="1:12" s="1" customFormat="1" ht="26.25" customHeight="1" x14ac:dyDescent="0.15">
      <c r="A1170" s="918"/>
      <c r="B1170" s="921" t="s">
        <v>854</v>
      </c>
      <c r="C1170" s="922" t="s">
        <v>855</v>
      </c>
      <c r="D1170" s="923">
        <v>43562</v>
      </c>
      <c r="E1170" s="921" t="s">
        <v>176</v>
      </c>
      <c r="F1170" s="921" t="s">
        <v>177</v>
      </c>
      <c r="G1170" s="921"/>
      <c r="H1170" s="924" t="s">
        <v>30</v>
      </c>
      <c r="I1170" s="924"/>
      <c r="J1170" s="14" t="s">
        <v>31</v>
      </c>
      <c r="K1170" s="14" t="s">
        <v>32</v>
      </c>
      <c r="L1170" s="16">
        <v>142.18</v>
      </c>
    </row>
    <row r="1171" spans="1:12" s="1" customFormat="1" ht="409.2" customHeight="1" x14ac:dyDescent="0.15">
      <c r="A1171" s="918"/>
      <c r="B1171" s="921"/>
      <c r="C1171" s="922"/>
      <c r="D1171" s="923"/>
      <c r="E1171" s="921"/>
      <c r="F1171" s="921"/>
      <c r="G1171" s="921"/>
      <c r="H1171" s="924" t="s">
        <v>33</v>
      </c>
      <c r="I1171" s="924"/>
      <c r="J1171" s="921" t="s">
        <v>31</v>
      </c>
      <c r="K1171" s="921" t="s">
        <v>32</v>
      </c>
      <c r="L1171" s="925">
        <v>309.26</v>
      </c>
    </row>
    <row r="1172" spans="1:12" s="1" customFormat="1" ht="409.2" customHeight="1" x14ac:dyDescent="0.15">
      <c r="A1172" s="918"/>
      <c r="B1172" s="921"/>
      <c r="C1172" s="922"/>
      <c r="D1172" s="923"/>
      <c r="E1172" s="921"/>
      <c r="F1172" s="921"/>
      <c r="G1172" s="921"/>
      <c r="H1172" s="924"/>
      <c r="I1172" s="924"/>
      <c r="J1172" s="921"/>
      <c r="K1172" s="921"/>
      <c r="L1172" s="925"/>
    </row>
    <row r="1173" spans="1:12" s="1" customFormat="1" ht="40.950000000000003" customHeight="1" x14ac:dyDescent="0.15">
      <c r="A1173" s="918"/>
      <c r="B1173" s="921"/>
      <c r="C1173" s="922"/>
      <c r="D1173" s="923"/>
      <c r="E1173" s="921"/>
      <c r="F1173" s="921"/>
      <c r="G1173" s="921"/>
      <c r="H1173" s="924"/>
      <c r="I1173" s="924"/>
      <c r="J1173" s="921"/>
      <c r="K1173" s="921"/>
      <c r="L1173" s="925"/>
    </row>
    <row r="1174" spans="1:12" s="1" customFormat="1" ht="24" customHeight="1" x14ac:dyDescent="0.15">
      <c r="A1174" s="918"/>
      <c r="B1174" s="9" t="s">
        <v>34</v>
      </c>
      <c r="C1174" s="13" t="s">
        <v>35</v>
      </c>
      <c r="D1174" s="13" t="s">
        <v>36</v>
      </c>
      <c r="E1174" s="13" t="s">
        <v>37</v>
      </c>
      <c r="F1174" s="920"/>
      <c r="G1174" s="920"/>
      <c r="H1174" s="924" t="s">
        <v>38</v>
      </c>
      <c r="I1174" s="924"/>
      <c r="J1174" s="921" t="s">
        <v>31</v>
      </c>
      <c r="K1174" s="921" t="s">
        <v>31</v>
      </c>
      <c r="L1174" s="925">
        <v>0</v>
      </c>
    </row>
    <row r="1175" spans="1:12" s="1" customFormat="1" ht="24" customHeight="1" x14ac:dyDescent="0.15">
      <c r="A1175" s="918"/>
      <c r="B1175" s="14" t="s">
        <v>229</v>
      </c>
      <c r="C1175" s="14" t="s">
        <v>177</v>
      </c>
      <c r="D1175" s="15">
        <v>43565</v>
      </c>
      <c r="E1175" s="14" t="s">
        <v>561</v>
      </c>
      <c r="F1175" s="920"/>
      <c r="G1175" s="920"/>
      <c r="H1175" s="924"/>
      <c r="I1175" s="924"/>
      <c r="J1175" s="921"/>
      <c r="K1175" s="921"/>
      <c r="L1175" s="925"/>
    </row>
    <row r="1176" spans="1:12" s="1" customFormat="1" ht="24" customHeight="1" x14ac:dyDescent="0.15">
      <c r="A1176" s="918">
        <v>214</v>
      </c>
      <c r="B1176" s="9" t="s">
        <v>22</v>
      </c>
      <c r="C1176" s="13" t="s">
        <v>23</v>
      </c>
      <c r="D1176" s="13" t="s">
        <v>24</v>
      </c>
      <c r="E1176" s="13" t="s">
        <v>25</v>
      </c>
      <c r="F1176" s="919" t="s">
        <v>17</v>
      </c>
      <c r="G1176" s="919"/>
      <c r="H1176" s="920"/>
      <c r="I1176" s="920"/>
      <c r="J1176" s="920"/>
      <c r="K1176" s="920"/>
      <c r="L1176" s="920"/>
    </row>
    <row r="1177" spans="1:12" s="1" customFormat="1" ht="26.25" customHeight="1" x14ac:dyDescent="0.15">
      <c r="A1177" s="918"/>
      <c r="B1177" s="921" t="s">
        <v>854</v>
      </c>
      <c r="C1177" s="922" t="s">
        <v>857</v>
      </c>
      <c r="D1177" s="923">
        <v>43569</v>
      </c>
      <c r="E1177" s="921" t="s">
        <v>727</v>
      </c>
      <c r="F1177" s="921" t="s">
        <v>858</v>
      </c>
      <c r="G1177" s="921"/>
      <c r="H1177" s="924" t="s">
        <v>30</v>
      </c>
      <c r="I1177" s="924"/>
      <c r="J1177" s="14" t="s">
        <v>31</v>
      </c>
      <c r="K1177" s="14" t="s">
        <v>32</v>
      </c>
      <c r="L1177" s="16">
        <v>686.55</v>
      </c>
    </row>
    <row r="1178" spans="1:12" s="1" customFormat="1" ht="409.2" customHeight="1" x14ac:dyDescent="0.15">
      <c r="A1178" s="918"/>
      <c r="B1178" s="921"/>
      <c r="C1178" s="922"/>
      <c r="D1178" s="923"/>
      <c r="E1178" s="921"/>
      <c r="F1178" s="921"/>
      <c r="G1178" s="921"/>
      <c r="H1178" s="924" t="s">
        <v>33</v>
      </c>
      <c r="I1178" s="924"/>
      <c r="J1178" s="921" t="s">
        <v>31</v>
      </c>
      <c r="K1178" s="921" t="s">
        <v>31</v>
      </c>
      <c r="L1178" s="925">
        <v>0</v>
      </c>
    </row>
    <row r="1179" spans="1:12" s="1" customFormat="1" ht="409.2" customHeight="1" x14ac:dyDescent="0.15">
      <c r="A1179" s="918"/>
      <c r="B1179" s="921"/>
      <c r="C1179" s="922"/>
      <c r="D1179" s="923"/>
      <c r="E1179" s="921"/>
      <c r="F1179" s="921"/>
      <c r="G1179" s="921"/>
      <c r="H1179" s="924"/>
      <c r="I1179" s="924"/>
      <c r="J1179" s="921"/>
      <c r="K1179" s="921"/>
      <c r="L1179" s="925"/>
    </row>
    <row r="1180" spans="1:12" s="1" customFormat="1" ht="82.95" customHeight="1" x14ac:dyDescent="0.15">
      <c r="A1180" s="918"/>
      <c r="B1180" s="921"/>
      <c r="C1180" s="922"/>
      <c r="D1180" s="923"/>
      <c r="E1180" s="921"/>
      <c r="F1180" s="921"/>
      <c r="G1180" s="921"/>
      <c r="H1180" s="924"/>
      <c r="I1180" s="924"/>
      <c r="J1180" s="921"/>
      <c r="K1180" s="921"/>
      <c r="L1180" s="925"/>
    </row>
    <row r="1181" spans="1:12" s="1" customFormat="1" ht="24" customHeight="1" x14ac:dyDescent="0.15">
      <c r="A1181" s="918"/>
      <c r="B1181" s="9" t="s">
        <v>34</v>
      </c>
      <c r="C1181" s="13" t="s">
        <v>35</v>
      </c>
      <c r="D1181" s="13" t="s">
        <v>36</v>
      </c>
      <c r="E1181" s="13" t="s">
        <v>37</v>
      </c>
      <c r="F1181" s="920"/>
      <c r="G1181" s="920"/>
      <c r="H1181" s="924" t="s">
        <v>38</v>
      </c>
      <c r="I1181" s="924"/>
      <c r="J1181" s="921" t="s">
        <v>31</v>
      </c>
      <c r="K1181" s="921" t="s">
        <v>32</v>
      </c>
      <c r="L1181" s="925">
        <v>550</v>
      </c>
    </row>
    <row r="1182" spans="1:12" s="1" customFormat="1" ht="24" customHeight="1" x14ac:dyDescent="0.15">
      <c r="A1182" s="918"/>
      <c r="B1182" s="14" t="s">
        <v>229</v>
      </c>
      <c r="C1182" s="14" t="s">
        <v>858</v>
      </c>
      <c r="D1182" s="15">
        <v>43572</v>
      </c>
      <c r="E1182" s="14" t="s">
        <v>859</v>
      </c>
      <c r="F1182" s="920"/>
      <c r="G1182" s="920"/>
      <c r="H1182" s="924"/>
      <c r="I1182" s="924"/>
      <c r="J1182" s="921"/>
      <c r="K1182" s="921"/>
      <c r="L1182" s="925"/>
    </row>
    <row r="1183" spans="1:12" s="1" customFormat="1" ht="24" customHeight="1" x14ac:dyDescent="0.15">
      <c r="A1183" s="918">
        <v>215</v>
      </c>
      <c r="B1183" s="9" t="s">
        <v>22</v>
      </c>
      <c r="C1183" s="13" t="s">
        <v>23</v>
      </c>
      <c r="D1183" s="13" t="s">
        <v>24</v>
      </c>
      <c r="E1183" s="13" t="s">
        <v>25</v>
      </c>
      <c r="F1183" s="919" t="s">
        <v>17</v>
      </c>
      <c r="G1183" s="919"/>
      <c r="H1183" s="920"/>
      <c r="I1183" s="920"/>
      <c r="J1183" s="920"/>
      <c r="K1183" s="920"/>
      <c r="L1183" s="920"/>
    </row>
    <row r="1184" spans="1:12" s="1" customFormat="1" ht="26.25" customHeight="1" x14ac:dyDescent="0.15">
      <c r="A1184" s="918"/>
      <c r="B1184" s="921" t="s">
        <v>854</v>
      </c>
      <c r="C1184" s="922" t="s">
        <v>860</v>
      </c>
      <c r="D1184" s="923">
        <v>43622</v>
      </c>
      <c r="E1184" s="921" t="s">
        <v>533</v>
      </c>
      <c r="F1184" s="921" t="s">
        <v>861</v>
      </c>
      <c r="G1184" s="921"/>
      <c r="H1184" s="924" t="s">
        <v>30</v>
      </c>
      <c r="I1184" s="924"/>
      <c r="J1184" s="14" t="s">
        <v>31</v>
      </c>
      <c r="K1184" s="14" t="s">
        <v>31</v>
      </c>
      <c r="L1184" s="16">
        <v>0</v>
      </c>
    </row>
    <row r="1185" spans="1:12" s="1" customFormat="1" ht="409.2" customHeight="1" x14ac:dyDescent="0.15">
      <c r="A1185" s="918"/>
      <c r="B1185" s="921"/>
      <c r="C1185" s="922"/>
      <c r="D1185" s="923"/>
      <c r="E1185" s="921"/>
      <c r="F1185" s="921"/>
      <c r="G1185" s="921"/>
      <c r="H1185" s="924" t="s">
        <v>33</v>
      </c>
      <c r="I1185" s="924"/>
      <c r="J1185" s="921" t="s">
        <v>31</v>
      </c>
      <c r="K1185" s="921" t="s">
        <v>31</v>
      </c>
      <c r="L1185" s="925">
        <v>0</v>
      </c>
    </row>
    <row r="1186" spans="1:12" s="1" customFormat="1" ht="409.2" customHeight="1" x14ac:dyDescent="0.15">
      <c r="A1186" s="918"/>
      <c r="B1186" s="921"/>
      <c r="C1186" s="922"/>
      <c r="D1186" s="923"/>
      <c r="E1186" s="921"/>
      <c r="F1186" s="921"/>
      <c r="G1186" s="921"/>
      <c r="H1186" s="924"/>
      <c r="I1186" s="924"/>
      <c r="J1186" s="921"/>
      <c r="K1186" s="921"/>
      <c r="L1186" s="925"/>
    </row>
    <row r="1187" spans="1:12" s="1" customFormat="1" ht="135.44999999999999" customHeight="1" x14ac:dyDescent="0.15">
      <c r="A1187" s="918"/>
      <c r="B1187" s="921"/>
      <c r="C1187" s="922"/>
      <c r="D1187" s="923"/>
      <c r="E1187" s="921"/>
      <c r="F1187" s="921"/>
      <c r="G1187" s="921"/>
      <c r="H1187" s="924"/>
      <c r="I1187" s="924"/>
      <c r="J1187" s="921"/>
      <c r="K1187" s="921"/>
      <c r="L1187" s="925"/>
    </row>
    <row r="1188" spans="1:12" s="1" customFormat="1" ht="24" customHeight="1" x14ac:dyDescent="0.15">
      <c r="A1188" s="918"/>
      <c r="B1188" s="9" t="s">
        <v>34</v>
      </c>
      <c r="C1188" s="13" t="s">
        <v>35</v>
      </c>
      <c r="D1188" s="13" t="s">
        <v>36</v>
      </c>
      <c r="E1188" s="13" t="s">
        <v>37</v>
      </c>
      <c r="F1188" s="920"/>
      <c r="G1188" s="920"/>
      <c r="H1188" s="924" t="s">
        <v>38</v>
      </c>
      <c r="I1188" s="924"/>
      <c r="J1188" s="921" t="s">
        <v>32</v>
      </c>
      <c r="K1188" s="921" t="s">
        <v>32</v>
      </c>
      <c r="L1188" s="925">
        <v>1525</v>
      </c>
    </row>
    <row r="1189" spans="1:12" s="1" customFormat="1" ht="24" customHeight="1" x14ac:dyDescent="0.15">
      <c r="A1189" s="918"/>
      <c r="B1189" s="14" t="s">
        <v>229</v>
      </c>
      <c r="C1189" s="14" t="s">
        <v>861</v>
      </c>
      <c r="D1189" s="15">
        <v>43632</v>
      </c>
      <c r="E1189" s="14" t="s">
        <v>862</v>
      </c>
      <c r="F1189" s="920"/>
      <c r="G1189" s="920"/>
      <c r="H1189" s="924"/>
      <c r="I1189" s="924"/>
      <c r="J1189" s="921"/>
      <c r="K1189" s="921"/>
      <c r="L1189" s="925"/>
    </row>
    <row r="1190" spans="1:12" s="1" customFormat="1" ht="24" customHeight="1" x14ac:dyDescent="0.15">
      <c r="A1190" s="918">
        <v>216</v>
      </c>
      <c r="B1190" s="9" t="s">
        <v>22</v>
      </c>
      <c r="C1190" s="13" t="s">
        <v>23</v>
      </c>
      <c r="D1190" s="13" t="s">
        <v>24</v>
      </c>
      <c r="E1190" s="13" t="s">
        <v>25</v>
      </c>
      <c r="F1190" s="919" t="s">
        <v>17</v>
      </c>
      <c r="G1190" s="919"/>
      <c r="H1190" s="920"/>
      <c r="I1190" s="920"/>
      <c r="J1190" s="920"/>
      <c r="K1190" s="920"/>
      <c r="L1190" s="920"/>
    </row>
    <row r="1191" spans="1:12" s="1" customFormat="1" ht="26.25" customHeight="1" x14ac:dyDescent="0.15">
      <c r="A1191" s="918"/>
      <c r="B1191" s="921" t="s">
        <v>854</v>
      </c>
      <c r="C1191" s="922" t="s">
        <v>860</v>
      </c>
      <c r="D1191" s="923">
        <v>43622</v>
      </c>
      <c r="E1191" s="921" t="s">
        <v>533</v>
      </c>
      <c r="F1191" s="921" t="s">
        <v>863</v>
      </c>
      <c r="G1191" s="921"/>
      <c r="H1191" s="924" t="s">
        <v>30</v>
      </c>
      <c r="I1191" s="924"/>
      <c r="J1191" s="14" t="s">
        <v>31</v>
      </c>
      <c r="K1191" s="14" t="s">
        <v>32</v>
      </c>
      <c r="L1191" s="16">
        <v>421.3</v>
      </c>
    </row>
    <row r="1192" spans="1:12" s="1" customFormat="1" ht="409.2" customHeight="1" x14ac:dyDescent="0.15">
      <c r="A1192" s="918"/>
      <c r="B1192" s="921"/>
      <c r="C1192" s="922"/>
      <c r="D1192" s="923"/>
      <c r="E1192" s="921"/>
      <c r="F1192" s="921"/>
      <c r="G1192" s="921"/>
      <c r="H1192" s="924" t="s">
        <v>33</v>
      </c>
      <c r="I1192" s="924"/>
      <c r="J1192" s="921" t="s">
        <v>32</v>
      </c>
      <c r="K1192" s="921" t="s">
        <v>32</v>
      </c>
      <c r="L1192" s="925">
        <v>1780.09</v>
      </c>
    </row>
    <row r="1193" spans="1:12" s="1" customFormat="1" ht="409.2" customHeight="1" x14ac:dyDescent="0.15">
      <c r="A1193" s="918"/>
      <c r="B1193" s="921"/>
      <c r="C1193" s="922"/>
      <c r="D1193" s="923"/>
      <c r="E1193" s="921"/>
      <c r="F1193" s="921"/>
      <c r="G1193" s="921"/>
      <c r="H1193" s="924"/>
      <c r="I1193" s="924"/>
      <c r="J1193" s="921"/>
      <c r="K1193" s="921"/>
      <c r="L1193" s="925"/>
    </row>
    <row r="1194" spans="1:12" s="1" customFormat="1" ht="135.44999999999999" customHeight="1" x14ac:dyDescent="0.15">
      <c r="A1194" s="918"/>
      <c r="B1194" s="921"/>
      <c r="C1194" s="922"/>
      <c r="D1194" s="923"/>
      <c r="E1194" s="921"/>
      <c r="F1194" s="921"/>
      <c r="G1194" s="921"/>
      <c r="H1194" s="924"/>
      <c r="I1194" s="924"/>
      <c r="J1194" s="921"/>
      <c r="K1194" s="921"/>
      <c r="L1194" s="925"/>
    </row>
    <row r="1195" spans="1:12" s="1" customFormat="1" ht="24" customHeight="1" x14ac:dyDescent="0.15">
      <c r="A1195" s="918"/>
      <c r="B1195" s="9" t="s">
        <v>34</v>
      </c>
      <c r="C1195" s="13" t="s">
        <v>35</v>
      </c>
      <c r="D1195" s="13" t="s">
        <v>36</v>
      </c>
      <c r="E1195" s="13" t="s">
        <v>37</v>
      </c>
      <c r="F1195" s="920"/>
      <c r="G1195" s="920"/>
      <c r="H1195" s="924" t="s">
        <v>38</v>
      </c>
      <c r="I1195" s="924"/>
      <c r="J1195" s="921" t="s">
        <v>32</v>
      </c>
      <c r="K1195" s="921" t="s">
        <v>31</v>
      </c>
      <c r="L1195" s="925">
        <v>184.03</v>
      </c>
    </row>
    <row r="1196" spans="1:12" s="1" customFormat="1" ht="24" customHeight="1" x14ac:dyDescent="0.15">
      <c r="A1196" s="918"/>
      <c r="B1196" s="14" t="s">
        <v>229</v>
      </c>
      <c r="C1196" s="14" t="s">
        <v>863</v>
      </c>
      <c r="D1196" s="15">
        <v>43632</v>
      </c>
      <c r="E1196" s="14" t="s">
        <v>862</v>
      </c>
      <c r="F1196" s="920"/>
      <c r="G1196" s="920"/>
      <c r="H1196" s="924"/>
      <c r="I1196" s="924"/>
      <c r="J1196" s="921"/>
      <c r="K1196" s="921"/>
      <c r="L1196" s="925"/>
    </row>
    <row r="1197" spans="1:12" s="1" customFormat="1" ht="24" customHeight="1" x14ac:dyDescent="0.15">
      <c r="A1197" s="918">
        <v>217</v>
      </c>
      <c r="B1197" s="9" t="s">
        <v>22</v>
      </c>
      <c r="C1197" s="13" t="s">
        <v>23</v>
      </c>
      <c r="D1197" s="13" t="s">
        <v>24</v>
      </c>
      <c r="E1197" s="13" t="s">
        <v>25</v>
      </c>
      <c r="F1197" s="919" t="s">
        <v>17</v>
      </c>
      <c r="G1197" s="919"/>
      <c r="H1197" s="920"/>
      <c r="I1197" s="920"/>
      <c r="J1197" s="920"/>
      <c r="K1197" s="920"/>
      <c r="L1197" s="920"/>
    </row>
    <row r="1198" spans="1:12" s="1" customFormat="1" ht="26.25" customHeight="1" x14ac:dyDescent="0.15">
      <c r="A1198" s="918"/>
      <c r="B1198" s="921" t="s">
        <v>854</v>
      </c>
      <c r="C1198" s="922" t="s">
        <v>864</v>
      </c>
      <c r="D1198" s="923">
        <v>43655</v>
      </c>
      <c r="E1198" s="921" t="s">
        <v>865</v>
      </c>
      <c r="F1198" s="921" t="s">
        <v>866</v>
      </c>
      <c r="G1198" s="921"/>
      <c r="H1198" s="924" t="s">
        <v>30</v>
      </c>
      <c r="I1198" s="924"/>
      <c r="J1198" s="14" t="s">
        <v>31</v>
      </c>
      <c r="K1198" s="14" t="s">
        <v>32</v>
      </c>
      <c r="L1198" s="16">
        <v>827.43</v>
      </c>
    </row>
    <row r="1199" spans="1:12" s="1" customFormat="1" ht="409.2" customHeight="1" x14ac:dyDescent="0.15">
      <c r="A1199" s="918"/>
      <c r="B1199" s="921"/>
      <c r="C1199" s="922"/>
      <c r="D1199" s="923"/>
      <c r="E1199" s="921"/>
      <c r="F1199" s="921"/>
      <c r="G1199" s="921"/>
      <c r="H1199" s="924" t="s">
        <v>33</v>
      </c>
      <c r="I1199" s="924"/>
      <c r="J1199" s="921" t="s">
        <v>31</v>
      </c>
      <c r="K1199" s="921" t="s">
        <v>32</v>
      </c>
      <c r="L1199" s="925">
        <v>4361.24</v>
      </c>
    </row>
    <row r="1200" spans="1:12" s="1" customFormat="1" ht="409.2" customHeight="1" x14ac:dyDescent="0.15">
      <c r="A1200" s="918"/>
      <c r="B1200" s="921"/>
      <c r="C1200" s="922"/>
      <c r="D1200" s="923"/>
      <c r="E1200" s="921"/>
      <c r="F1200" s="921"/>
      <c r="G1200" s="921"/>
      <c r="H1200" s="924"/>
      <c r="I1200" s="924"/>
      <c r="J1200" s="921"/>
      <c r="K1200" s="921"/>
      <c r="L1200" s="925"/>
    </row>
    <row r="1201" spans="1:12" s="1" customFormat="1" ht="187.95" customHeight="1" x14ac:dyDescent="0.15">
      <c r="A1201" s="918"/>
      <c r="B1201" s="921"/>
      <c r="C1201" s="922"/>
      <c r="D1201" s="923"/>
      <c r="E1201" s="921"/>
      <c r="F1201" s="921"/>
      <c r="G1201" s="921"/>
      <c r="H1201" s="924"/>
      <c r="I1201" s="924"/>
      <c r="J1201" s="921"/>
      <c r="K1201" s="921"/>
      <c r="L1201" s="925"/>
    </row>
    <row r="1202" spans="1:12" s="1" customFormat="1" ht="24" customHeight="1" x14ac:dyDescent="0.15">
      <c r="A1202" s="918"/>
      <c r="B1202" s="9" t="s">
        <v>34</v>
      </c>
      <c r="C1202" s="13" t="s">
        <v>35</v>
      </c>
      <c r="D1202" s="13" t="s">
        <v>36</v>
      </c>
      <c r="E1202" s="13" t="s">
        <v>37</v>
      </c>
      <c r="F1202" s="920"/>
      <c r="G1202" s="920"/>
      <c r="H1202" s="924" t="s">
        <v>38</v>
      </c>
      <c r="I1202" s="924"/>
      <c r="J1202" s="921" t="s">
        <v>31</v>
      </c>
      <c r="K1202" s="921" t="s">
        <v>32</v>
      </c>
      <c r="L1202" s="925">
        <v>196.1</v>
      </c>
    </row>
    <row r="1203" spans="1:12" s="1" customFormat="1" ht="24" customHeight="1" x14ac:dyDescent="0.15">
      <c r="A1203" s="918"/>
      <c r="B1203" s="14" t="s">
        <v>229</v>
      </c>
      <c r="C1203" s="14" t="s">
        <v>866</v>
      </c>
      <c r="D1203" s="15">
        <v>43661</v>
      </c>
      <c r="E1203" s="14" t="s">
        <v>867</v>
      </c>
      <c r="F1203" s="920"/>
      <c r="G1203" s="920"/>
      <c r="H1203" s="924"/>
      <c r="I1203" s="924"/>
      <c r="J1203" s="921"/>
      <c r="K1203" s="921"/>
      <c r="L1203" s="925"/>
    </row>
    <row r="1204" spans="1:12" s="1" customFormat="1" ht="24" customHeight="1" x14ac:dyDescent="0.15">
      <c r="A1204" s="918">
        <v>218</v>
      </c>
      <c r="B1204" s="9" t="s">
        <v>22</v>
      </c>
      <c r="C1204" s="13" t="s">
        <v>23</v>
      </c>
      <c r="D1204" s="13" t="s">
        <v>24</v>
      </c>
      <c r="E1204" s="13" t="s">
        <v>25</v>
      </c>
      <c r="F1204" s="919" t="s">
        <v>17</v>
      </c>
      <c r="G1204" s="919"/>
      <c r="H1204" s="920"/>
      <c r="I1204" s="920"/>
      <c r="J1204" s="920"/>
      <c r="K1204" s="920"/>
      <c r="L1204" s="920"/>
    </row>
    <row r="1205" spans="1:12" s="1" customFormat="1" ht="26.25" customHeight="1" x14ac:dyDescent="0.15">
      <c r="A1205" s="918"/>
      <c r="B1205" s="921" t="s">
        <v>854</v>
      </c>
      <c r="C1205" s="922" t="s">
        <v>868</v>
      </c>
      <c r="D1205" s="923">
        <v>43670</v>
      </c>
      <c r="E1205" s="921" t="s">
        <v>187</v>
      </c>
      <c r="F1205" s="921" t="s">
        <v>812</v>
      </c>
      <c r="G1205" s="921"/>
      <c r="H1205" s="924" t="s">
        <v>30</v>
      </c>
      <c r="I1205" s="924"/>
      <c r="J1205" s="14" t="s">
        <v>31</v>
      </c>
      <c r="K1205" s="14" t="s">
        <v>32</v>
      </c>
      <c r="L1205" s="16">
        <v>1931</v>
      </c>
    </row>
    <row r="1206" spans="1:12" s="1" customFormat="1" ht="409.2" customHeight="1" x14ac:dyDescent="0.15">
      <c r="A1206" s="918"/>
      <c r="B1206" s="921"/>
      <c r="C1206" s="922"/>
      <c r="D1206" s="923"/>
      <c r="E1206" s="921"/>
      <c r="F1206" s="921"/>
      <c r="G1206" s="921"/>
      <c r="H1206" s="924" t="s">
        <v>33</v>
      </c>
      <c r="I1206" s="924"/>
      <c r="J1206" s="921" t="s">
        <v>31</v>
      </c>
      <c r="K1206" s="921" t="s">
        <v>31</v>
      </c>
      <c r="L1206" s="925">
        <v>0</v>
      </c>
    </row>
    <row r="1207" spans="1:12" s="1" customFormat="1" ht="386.85" customHeight="1" x14ac:dyDescent="0.15">
      <c r="A1207" s="918"/>
      <c r="B1207" s="921"/>
      <c r="C1207" s="922"/>
      <c r="D1207" s="923"/>
      <c r="E1207" s="921"/>
      <c r="F1207" s="921"/>
      <c r="G1207" s="921"/>
      <c r="H1207" s="924"/>
      <c r="I1207" s="924"/>
      <c r="J1207" s="921"/>
      <c r="K1207" s="921"/>
      <c r="L1207" s="925"/>
    </row>
    <row r="1208" spans="1:12" s="1" customFormat="1" ht="24" customHeight="1" x14ac:dyDescent="0.15">
      <c r="A1208" s="918"/>
      <c r="B1208" s="9" t="s">
        <v>34</v>
      </c>
      <c r="C1208" s="13" t="s">
        <v>35</v>
      </c>
      <c r="D1208" s="13" t="s">
        <v>36</v>
      </c>
      <c r="E1208" s="13" t="s">
        <v>37</v>
      </c>
      <c r="F1208" s="920"/>
      <c r="G1208" s="920"/>
      <c r="H1208" s="924" t="s">
        <v>38</v>
      </c>
      <c r="I1208" s="924"/>
      <c r="J1208" s="921" t="s">
        <v>31</v>
      </c>
      <c r="K1208" s="921" t="s">
        <v>32</v>
      </c>
      <c r="L1208" s="925">
        <v>170</v>
      </c>
    </row>
    <row r="1209" spans="1:12" s="1" customFormat="1" ht="24" customHeight="1" x14ac:dyDescent="0.15">
      <c r="A1209" s="918"/>
      <c r="B1209" s="14" t="s">
        <v>229</v>
      </c>
      <c r="C1209" s="14" t="s">
        <v>812</v>
      </c>
      <c r="D1209" s="15">
        <v>43674</v>
      </c>
      <c r="E1209" s="14" t="s">
        <v>472</v>
      </c>
      <c r="F1209" s="920"/>
      <c r="G1209" s="920"/>
      <c r="H1209" s="924"/>
      <c r="I1209" s="924"/>
      <c r="J1209" s="921"/>
      <c r="K1209" s="921"/>
      <c r="L1209" s="925"/>
    </row>
    <row r="1210" spans="1:12" s="1" customFormat="1" ht="24" customHeight="1" x14ac:dyDescent="0.15">
      <c r="A1210" s="918">
        <v>219</v>
      </c>
      <c r="B1210" s="9" t="s">
        <v>22</v>
      </c>
      <c r="C1210" s="13" t="s">
        <v>23</v>
      </c>
      <c r="D1210" s="13" t="s">
        <v>24</v>
      </c>
      <c r="E1210" s="13" t="s">
        <v>25</v>
      </c>
      <c r="F1210" s="919" t="s">
        <v>17</v>
      </c>
      <c r="G1210" s="919"/>
      <c r="H1210" s="920"/>
      <c r="I1210" s="920"/>
      <c r="J1210" s="920"/>
      <c r="K1210" s="920"/>
      <c r="L1210" s="920"/>
    </row>
    <row r="1211" spans="1:12" s="1" customFormat="1" ht="26.25" customHeight="1" x14ac:dyDescent="0.15">
      <c r="A1211" s="918"/>
      <c r="B1211" s="921" t="s">
        <v>854</v>
      </c>
      <c r="C1211" s="922" t="s">
        <v>869</v>
      </c>
      <c r="D1211" s="923">
        <v>43713</v>
      </c>
      <c r="E1211" s="921" t="s">
        <v>870</v>
      </c>
      <c r="F1211" s="921" t="s">
        <v>871</v>
      </c>
      <c r="G1211" s="921"/>
      <c r="H1211" s="924" t="s">
        <v>30</v>
      </c>
      <c r="I1211" s="924"/>
      <c r="J1211" s="14" t="s">
        <v>31</v>
      </c>
      <c r="K1211" s="14" t="s">
        <v>32</v>
      </c>
      <c r="L1211" s="16">
        <v>490.26</v>
      </c>
    </row>
    <row r="1212" spans="1:12" s="1" customFormat="1" ht="409.2" customHeight="1" x14ac:dyDescent="0.15">
      <c r="A1212" s="918"/>
      <c r="B1212" s="921"/>
      <c r="C1212" s="922"/>
      <c r="D1212" s="923"/>
      <c r="E1212" s="921"/>
      <c r="F1212" s="921"/>
      <c r="G1212" s="921"/>
      <c r="H1212" s="924" t="s">
        <v>33</v>
      </c>
      <c r="I1212" s="924"/>
      <c r="J1212" s="921" t="s">
        <v>31</v>
      </c>
      <c r="K1212" s="921" t="s">
        <v>31</v>
      </c>
      <c r="L1212" s="925">
        <v>0</v>
      </c>
    </row>
    <row r="1213" spans="1:12" s="1" customFormat="1" ht="334.35" customHeight="1" x14ac:dyDescent="0.15">
      <c r="A1213" s="918"/>
      <c r="B1213" s="921"/>
      <c r="C1213" s="922"/>
      <c r="D1213" s="923"/>
      <c r="E1213" s="921"/>
      <c r="F1213" s="921"/>
      <c r="G1213" s="921"/>
      <c r="H1213" s="924"/>
      <c r="I1213" s="924"/>
      <c r="J1213" s="921"/>
      <c r="K1213" s="921"/>
      <c r="L1213" s="925"/>
    </row>
    <row r="1214" spans="1:12" s="1" customFormat="1" ht="24" customHeight="1" x14ac:dyDescent="0.15">
      <c r="A1214" s="918"/>
      <c r="B1214" s="9" t="s">
        <v>34</v>
      </c>
      <c r="C1214" s="13" t="s">
        <v>35</v>
      </c>
      <c r="D1214" s="13" t="s">
        <v>36</v>
      </c>
      <c r="E1214" s="13" t="s">
        <v>37</v>
      </c>
      <c r="F1214" s="920"/>
      <c r="G1214" s="920"/>
      <c r="H1214" s="924" t="s">
        <v>38</v>
      </c>
      <c r="I1214" s="924"/>
      <c r="J1214" s="921" t="s">
        <v>31</v>
      </c>
      <c r="K1214" s="921" t="s">
        <v>31</v>
      </c>
      <c r="L1214" s="925">
        <v>0</v>
      </c>
    </row>
    <row r="1215" spans="1:12" s="1" customFormat="1" ht="24" customHeight="1" x14ac:dyDescent="0.15">
      <c r="A1215" s="918"/>
      <c r="B1215" s="14" t="s">
        <v>229</v>
      </c>
      <c r="C1215" s="14" t="s">
        <v>871</v>
      </c>
      <c r="D1215" s="15">
        <v>43716</v>
      </c>
      <c r="E1215" s="14" t="s">
        <v>872</v>
      </c>
      <c r="F1215" s="920"/>
      <c r="G1215" s="920"/>
      <c r="H1215" s="924"/>
      <c r="I1215" s="924"/>
      <c r="J1215" s="921"/>
      <c r="K1215" s="921"/>
      <c r="L1215" s="925"/>
    </row>
    <row r="1216" spans="1:12" s="1" customFormat="1" ht="24" customHeight="1" x14ac:dyDescent="0.15">
      <c r="A1216" s="918">
        <v>220</v>
      </c>
      <c r="B1216" s="9" t="s">
        <v>22</v>
      </c>
      <c r="C1216" s="13" t="s">
        <v>23</v>
      </c>
      <c r="D1216" s="13" t="s">
        <v>24</v>
      </c>
      <c r="E1216" s="13" t="s">
        <v>25</v>
      </c>
      <c r="F1216" s="919" t="s">
        <v>17</v>
      </c>
      <c r="G1216" s="919"/>
      <c r="H1216" s="920"/>
      <c r="I1216" s="920"/>
      <c r="J1216" s="920"/>
      <c r="K1216" s="920"/>
      <c r="L1216" s="920"/>
    </row>
    <row r="1217" spans="1:12" s="1" customFormat="1" ht="26.25" customHeight="1" x14ac:dyDescent="0.15">
      <c r="A1217" s="918"/>
      <c r="B1217" s="921" t="s">
        <v>854</v>
      </c>
      <c r="C1217" s="922" t="s">
        <v>873</v>
      </c>
      <c r="D1217" s="923">
        <v>43727</v>
      </c>
      <c r="E1217" s="921" t="s">
        <v>870</v>
      </c>
      <c r="F1217" s="921" t="s">
        <v>871</v>
      </c>
      <c r="G1217" s="921"/>
      <c r="H1217" s="924" t="s">
        <v>30</v>
      </c>
      <c r="I1217" s="924"/>
      <c r="J1217" s="14" t="s">
        <v>31</v>
      </c>
      <c r="K1217" s="14" t="s">
        <v>32</v>
      </c>
      <c r="L1217" s="16">
        <v>590.80000000000007</v>
      </c>
    </row>
    <row r="1218" spans="1:12" s="1" customFormat="1" ht="409.2" customHeight="1" x14ac:dyDescent="0.15">
      <c r="A1218" s="918"/>
      <c r="B1218" s="921"/>
      <c r="C1218" s="922"/>
      <c r="D1218" s="923"/>
      <c r="E1218" s="921"/>
      <c r="F1218" s="921"/>
      <c r="G1218" s="921"/>
      <c r="H1218" s="924" t="s">
        <v>33</v>
      </c>
      <c r="I1218" s="924"/>
      <c r="J1218" s="921" t="s">
        <v>31</v>
      </c>
      <c r="K1218" s="921" t="s">
        <v>31</v>
      </c>
      <c r="L1218" s="925">
        <v>0</v>
      </c>
    </row>
    <row r="1219" spans="1:12" s="1" customFormat="1" ht="409.2" customHeight="1" x14ac:dyDescent="0.15">
      <c r="A1219" s="918"/>
      <c r="B1219" s="921"/>
      <c r="C1219" s="922"/>
      <c r="D1219" s="923"/>
      <c r="E1219" s="921"/>
      <c r="F1219" s="921"/>
      <c r="G1219" s="921"/>
      <c r="H1219" s="924"/>
      <c r="I1219" s="924"/>
      <c r="J1219" s="921"/>
      <c r="K1219" s="921"/>
      <c r="L1219" s="925"/>
    </row>
    <row r="1220" spans="1:12" s="1" customFormat="1" ht="208.95" customHeight="1" x14ac:dyDescent="0.15">
      <c r="A1220" s="918"/>
      <c r="B1220" s="921"/>
      <c r="C1220" s="922"/>
      <c r="D1220" s="923"/>
      <c r="E1220" s="921"/>
      <c r="F1220" s="921"/>
      <c r="G1220" s="921"/>
      <c r="H1220" s="924"/>
      <c r="I1220" s="924"/>
      <c r="J1220" s="921"/>
      <c r="K1220" s="921"/>
      <c r="L1220" s="925"/>
    </row>
    <row r="1221" spans="1:12" s="1" customFormat="1" ht="24" customHeight="1" x14ac:dyDescent="0.15">
      <c r="A1221" s="918"/>
      <c r="B1221" s="9" t="s">
        <v>34</v>
      </c>
      <c r="C1221" s="13" t="s">
        <v>35</v>
      </c>
      <c r="D1221" s="13" t="s">
        <v>36</v>
      </c>
      <c r="E1221" s="13" t="s">
        <v>37</v>
      </c>
      <c r="F1221" s="920"/>
      <c r="G1221" s="920"/>
      <c r="H1221" s="924" t="s">
        <v>38</v>
      </c>
      <c r="I1221" s="924"/>
      <c r="J1221" s="921" t="s">
        <v>31</v>
      </c>
      <c r="K1221" s="921" t="s">
        <v>32</v>
      </c>
      <c r="L1221" s="925">
        <v>100</v>
      </c>
    </row>
    <row r="1222" spans="1:12" s="1" customFormat="1" ht="24" customHeight="1" x14ac:dyDescent="0.15">
      <c r="A1222" s="918"/>
      <c r="B1222" s="14" t="s">
        <v>229</v>
      </c>
      <c r="C1222" s="14" t="s">
        <v>871</v>
      </c>
      <c r="D1222" s="15">
        <v>43731</v>
      </c>
      <c r="E1222" s="14" t="s">
        <v>874</v>
      </c>
      <c r="F1222" s="920"/>
      <c r="G1222" s="920"/>
      <c r="H1222" s="924"/>
      <c r="I1222" s="924"/>
      <c r="J1222" s="921"/>
      <c r="K1222" s="921"/>
      <c r="L1222" s="925"/>
    </row>
    <row r="1223" spans="1:12" s="1" customFormat="1" ht="24" customHeight="1" x14ac:dyDescent="0.15">
      <c r="A1223" s="918">
        <v>221</v>
      </c>
      <c r="B1223" s="9" t="s">
        <v>22</v>
      </c>
      <c r="C1223" s="13" t="s">
        <v>23</v>
      </c>
      <c r="D1223" s="13" t="s">
        <v>24</v>
      </c>
      <c r="E1223" s="13" t="s">
        <v>25</v>
      </c>
      <c r="F1223" s="919" t="s">
        <v>17</v>
      </c>
      <c r="G1223" s="919"/>
      <c r="H1223" s="920"/>
      <c r="I1223" s="920"/>
      <c r="J1223" s="920"/>
      <c r="K1223" s="920"/>
      <c r="L1223" s="920"/>
    </row>
    <row r="1224" spans="1:12" s="1" customFormat="1" ht="26.25" customHeight="1" x14ac:dyDescent="0.15">
      <c r="A1224" s="918"/>
      <c r="B1224" s="921" t="s">
        <v>854</v>
      </c>
      <c r="C1224" s="922" t="s">
        <v>873</v>
      </c>
      <c r="D1224" s="923">
        <v>43727</v>
      </c>
      <c r="E1224" s="921" t="s">
        <v>870</v>
      </c>
      <c r="F1224" s="921" t="s">
        <v>875</v>
      </c>
      <c r="G1224" s="921"/>
      <c r="H1224" s="924" t="s">
        <v>30</v>
      </c>
      <c r="I1224" s="924"/>
      <c r="J1224" s="14" t="s">
        <v>31</v>
      </c>
      <c r="K1224" s="14" t="s">
        <v>32</v>
      </c>
      <c r="L1224" s="16">
        <v>339.8</v>
      </c>
    </row>
    <row r="1225" spans="1:12" s="1" customFormat="1" ht="409.2" customHeight="1" x14ac:dyDescent="0.15">
      <c r="A1225" s="918"/>
      <c r="B1225" s="921"/>
      <c r="C1225" s="922"/>
      <c r="D1225" s="923"/>
      <c r="E1225" s="921"/>
      <c r="F1225" s="921"/>
      <c r="G1225" s="921"/>
      <c r="H1225" s="924" t="s">
        <v>33</v>
      </c>
      <c r="I1225" s="924"/>
      <c r="J1225" s="921" t="s">
        <v>31</v>
      </c>
      <c r="K1225" s="921" t="s">
        <v>32</v>
      </c>
      <c r="L1225" s="925">
        <v>6044.73</v>
      </c>
    </row>
    <row r="1226" spans="1:12" s="1" customFormat="1" ht="409.2" customHeight="1" x14ac:dyDescent="0.15">
      <c r="A1226" s="918"/>
      <c r="B1226" s="921"/>
      <c r="C1226" s="922"/>
      <c r="D1226" s="923"/>
      <c r="E1226" s="921"/>
      <c r="F1226" s="921"/>
      <c r="G1226" s="921"/>
      <c r="H1226" s="924"/>
      <c r="I1226" s="924"/>
      <c r="J1226" s="921"/>
      <c r="K1226" s="921"/>
      <c r="L1226" s="925"/>
    </row>
    <row r="1227" spans="1:12" s="1" customFormat="1" ht="208.95" customHeight="1" x14ac:dyDescent="0.15">
      <c r="A1227" s="918"/>
      <c r="B1227" s="921"/>
      <c r="C1227" s="922"/>
      <c r="D1227" s="923"/>
      <c r="E1227" s="921"/>
      <c r="F1227" s="921"/>
      <c r="G1227" s="921"/>
      <c r="H1227" s="924"/>
      <c r="I1227" s="924"/>
      <c r="J1227" s="921"/>
      <c r="K1227" s="921"/>
      <c r="L1227" s="925"/>
    </row>
    <row r="1228" spans="1:12" s="1" customFormat="1" ht="24" customHeight="1" x14ac:dyDescent="0.15">
      <c r="A1228" s="918"/>
      <c r="B1228" s="9" t="s">
        <v>34</v>
      </c>
      <c r="C1228" s="13" t="s">
        <v>35</v>
      </c>
      <c r="D1228" s="13" t="s">
        <v>36</v>
      </c>
      <c r="E1228" s="13" t="s">
        <v>37</v>
      </c>
      <c r="F1228" s="920"/>
      <c r="G1228" s="920"/>
      <c r="H1228" s="924" t="s">
        <v>38</v>
      </c>
      <c r="I1228" s="924"/>
      <c r="J1228" s="921" t="s">
        <v>31</v>
      </c>
      <c r="K1228" s="921" t="s">
        <v>32</v>
      </c>
      <c r="L1228" s="925">
        <v>100</v>
      </c>
    </row>
    <row r="1229" spans="1:12" s="1" customFormat="1" ht="24" customHeight="1" x14ac:dyDescent="0.15">
      <c r="A1229" s="918"/>
      <c r="B1229" s="14" t="s">
        <v>229</v>
      </c>
      <c r="C1229" s="14" t="s">
        <v>875</v>
      </c>
      <c r="D1229" s="15">
        <v>43731</v>
      </c>
      <c r="E1229" s="14" t="s">
        <v>874</v>
      </c>
      <c r="F1229" s="920"/>
      <c r="G1229" s="920"/>
      <c r="H1229" s="924"/>
      <c r="I1229" s="924"/>
      <c r="J1229" s="921"/>
      <c r="K1229" s="921"/>
      <c r="L1229" s="925"/>
    </row>
    <row r="1230" spans="1:12" s="1" customFormat="1" ht="24" customHeight="1" x14ac:dyDescent="0.15">
      <c r="A1230" s="918">
        <v>222</v>
      </c>
      <c r="B1230" s="9" t="s">
        <v>22</v>
      </c>
      <c r="C1230" s="13" t="s">
        <v>23</v>
      </c>
      <c r="D1230" s="13" t="s">
        <v>24</v>
      </c>
      <c r="E1230" s="13" t="s">
        <v>25</v>
      </c>
      <c r="F1230" s="919" t="s">
        <v>17</v>
      </c>
      <c r="G1230" s="919"/>
      <c r="H1230" s="920"/>
      <c r="I1230" s="920"/>
      <c r="J1230" s="920"/>
      <c r="K1230" s="920"/>
      <c r="L1230" s="920"/>
    </row>
    <row r="1231" spans="1:12" s="1" customFormat="1" ht="26.25" customHeight="1" x14ac:dyDescent="0.15">
      <c r="A1231" s="918"/>
      <c r="B1231" s="921" t="s">
        <v>876</v>
      </c>
      <c r="C1231" s="922" t="s">
        <v>877</v>
      </c>
      <c r="D1231" s="923">
        <v>43594</v>
      </c>
      <c r="E1231" s="921" t="s">
        <v>878</v>
      </c>
      <c r="F1231" s="921" t="s">
        <v>879</v>
      </c>
      <c r="G1231" s="921"/>
      <c r="H1231" s="924" t="s">
        <v>30</v>
      </c>
      <c r="I1231" s="924"/>
      <c r="J1231" s="14" t="s">
        <v>31</v>
      </c>
      <c r="K1231" s="14" t="s">
        <v>32</v>
      </c>
      <c r="L1231" s="16">
        <v>1392</v>
      </c>
    </row>
    <row r="1232" spans="1:12" s="1" customFormat="1" ht="409.2" customHeight="1" x14ac:dyDescent="0.15">
      <c r="A1232" s="918"/>
      <c r="B1232" s="921"/>
      <c r="C1232" s="922"/>
      <c r="D1232" s="923"/>
      <c r="E1232" s="921"/>
      <c r="F1232" s="921"/>
      <c r="G1232" s="921"/>
      <c r="H1232" s="924" t="s">
        <v>33</v>
      </c>
      <c r="I1232" s="924"/>
      <c r="J1232" s="921" t="s">
        <v>31</v>
      </c>
      <c r="K1232" s="921" t="s">
        <v>32</v>
      </c>
      <c r="L1232" s="925">
        <v>97.46</v>
      </c>
    </row>
    <row r="1233" spans="1:12" s="1" customFormat="1" ht="409.2" customHeight="1" x14ac:dyDescent="0.15">
      <c r="A1233" s="918"/>
      <c r="B1233" s="921"/>
      <c r="C1233" s="922"/>
      <c r="D1233" s="923"/>
      <c r="E1233" s="921"/>
      <c r="F1233" s="921"/>
      <c r="G1233" s="921"/>
      <c r="H1233" s="924"/>
      <c r="I1233" s="924"/>
      <c r="J1233" s="921"/>
      <c r="K1233" s="921"/>
      <c r="L1233" s="925"/>
    </row>
    <row r="1234" spans="1:12" s="1" customFormat="1" ht="156.44999999999999" customHeight="1" x14ac:dyDescent="0.15">
      <c r="A1234" s="918"/>
      <c r="B1234" s="921"/>
      <c r="C1234" s="922"/>
      <c r="D1234" s="923"/>
      <c r="E1234" s="921"/>
      <c r="F1234" s="921"/>
      <c r="G1234" s="921"/>
      <c r="H1234" s="924"/>
      <c r="I1234" s="924"/>
      <c r="J1234" s="921"/>
      <c r="K1234" s="921"/>
      <c r="L1234" s="925"/>
    </row>
    <row r="1235" spans="1:12" s="1" customFormat="1" ht="24" customHeight="1" x14ac:dyDescent="0.15">
      <c r="A1235" s="918"/>
      <c r="B1235" s="9" t="s">
        <v>34</v>
      </c>
      <c r="C1235" s="13" t="s">
        <v>35</v>
      </c>
      <c r="D1235" s="13" t="s">
        <v>36</v>
      </c>
      <c r="E1235" s="13" t="s">
        <v>37</v>
      </c>
      <c r="F1235" s="920"/>
      <c r="G1235" s="920"/>
      <c r="H1235" s="924" t="s">
        <v>38</v>
      </c>
      <c r="I1235" s="924"/>
      <c r="J1235" s="921" t="s">
        <v>31</v>
      </c>
      <c r="K1235" s="921" t="s">
        <v>32</v>
      </c>
      <c r="L1235" s="925">
        <v>100</v>
      </c>
    </row>
    <row r="1236" spans="1:12" s="1" customFormat="1" ht="24" customHeight="1" x14ac:dyDescent="0.15">
      <c r="A1236" s="918"/>
      <c r="B1236" s="14" t="s">
        <v>61</v>
      </c>
      <c r="C1236" s="14" t="s">
        <v>879</v>
      </c>
      <c r="D1236" s="15">
        <v>43602</v>
      </c>
      <c r="E1236" s="14" t="s">
        <v>880</v>
      </c>
      <c r="F1236" s="920"/>
      <c r="G1236" s="920"/>
      <c r="H1236" s="924"/>
      <c r="I1236" s="924"/>
      <c r="J1236" s="921"/>
      <c r="K1236" s="921"/>
      <c r="L1236" s="925"/>
    </row>
    <row r="1237" spans="1:12" s="1" customFormat="1" ht="24" customHeight="1" x14ac:dyDescent="0.15">
      <c r="A1237" s="918">
        <v>223</v>
      </c>
      <c r="B1237" s="9" t="s">
        <v>22</v>
      </c>
      <c r="C1237" s="13" t="s">
        <v>23</v>
      </c>
      <c r="D1237" s="13" t="s">
        <v>24</v>
      </c>
      <c r="E1237" s="13" t="s">
        <v>25</v>
      </c>
      <c r="F1237" s="919" t="s">
        <v>17</v>
      </c>
      <c r="G1237" s="919"/>
      <c r="H1237" s="920"/>
      <c r="I1237" s="920"/>
      <c r="J1237" s="920"/>
      <c r="K1237" s="920"/>
      <c r="L1237" s="920"/>
    </row>
    <row r="1238" spans="1:12" s="1" customFormat="1" ht="26.25" customHeight="1" x14ac:dyDescent="0.15">
      <c r="A1238" s="918"/>
      <c r="B1238" s="921" t="s">
        <v>881</v>
      </c>
      <c r="C1238" s="922" t="s">
        <v>882</v>
      </c>
      <c r="D1238" s="923">
        <v>43582</v>
      </c>
      <c r="E1238" s="921" t="s">
        <v>456</v>
      </c>
      <c r="F1238" s="921" t="s">
        <v>459</v>
      </c>
      <c r="G1238" s="921"/>
      <c r="H1238" s="924" t="s">
        <v>30</v>
      </c>
      <c r="I1238" s="924"/>
      <c r="J1238" s="14" t="s">
        <v>31</v>
      </c>
      <c r="K1238" s="14" t="s">
        <v>32</v>
      </c>
      <c r="L1238" s="16">
        <v>697</v>
      </c>
    </row>
    <row r="1239" spans="1:12" s="1" customFormat="1" ht="409.2" customHeight="1" x14ac:dyDescent="0.15">
      <c r="A1239" s="918"/>
      <c r="B1239" s="921"/>
      <c r="C1239" s="922"/>
      <c r="D1239" s="923"/>
      <c r="E1239" s="921"/>
      <c r="F1239" s="921"/>
      <c r="G1239" s="921"/>
      <c r="H1239" s="924" t="s">
        <v>33</v>
      </c>
      <c r="I1239" s="924"/>
      <c r="J1239" s="921" t="s">
        <v>31</v>
      </c>
      <c r="K1239" s="921" t="s">
        <v>31</v>
      </c>
      <c r="L1239" s="925">
        <v>0</v>
      </c>
    </row>
    <row r="1240" spans="1:12" s="1" customFormat="1" ht="365.85" customHeight="1" x14ac:dyDescent="0.15">
      <c r="A1240" s="918"/>
      <c r="B1240" s="921"/>
      <c r="C1240" s="922"/>
      <c r="D1240" s="923"/>
      <c r="E1240" s="921"/>
      <c r="F1240" s="921"/>
      <c r="G1240" s="921"/>
      <c r="H1240" s="924"/>
      <c r="I1240" s="924"/>
      <c r="J1240" s="921"/>
      <c r="K1240" s="921"/>
      <c r="L1240" s="925"/>
    </row>
    <row r="1241" spans="1:12" s="1" customFormat="1" ht="24" customHeight="1" x14ac:dyDescent="0.15">
      <c r="A1241" s="918"/>
      <c r="B1241" s="9" t="s">
        <v>34</v>
      </c>
      <c r="C1241" s="13" t="s">
        <v>35</v>
      </c>
      <c r="D1241" s="13" t="s">
        <v>36</v>
      </c>
      <c r="E1241" s="13" t="s">
        <v>37</v>
      </c>
      <c r="F1241" s="920"/>
      <c r="G1241" s="920"/>
      <c r="H1241" s="924" t="s">
        <v>38</v>
      </c>
      <c r="I1241" s="924"/>
      <c r="J1241" s="921" t="s">
        <v>31</v>
      </c>
      <c r="K1241" s="921" t="s">
        <v>32</v>
      </c>
      <c r="L1241" s="925">
        <v>100</v>
      </c>
    </row>
    <row r="1242" spans="1:12" s="1" customFormat="1" ht="34.5" customHeight="1" x14ac:dyDescent="0.15">
      <c r="A1242" s="918"/>
      <c r="B1242" s="14" t="s">
        <v>496</v>
      </c>
      <c r="C1242" s="14" t="s">
        <v>459</v>
      </c>
      <c r="D1242" s="15">
        <v>43586</v>
      </c>
      <c r="E1242" s="14" t="s">
        <v>46</v>
      </c>
      <c r="F1242" s="920"/>
      <c r="G1242" s="920"/>
      <c r="H1242" s="924"/>
      <c r="I1242" s="924"/>
      <c r="J1242" s="921"/>
      <c r="K1242" s="921"/>
      <c r="L1242" s="925"/>
    </row>
    <row r="1243" spans="1:12" s="1" customFormat="1" ht="24" customHeight="1" x14ac:dyDescent="0.15">
      <c r="A1243" s="918">
        <v>224</v>
      </c>
      <c r="B1243" s="9" t="s">
        <v>22</v>
      </c>
      <c r="C1243" s="13" t="s">
        <v>23</v>
      </c>
      <c r="D1243" s="13" t="s">
        <v>24</v>
      </c>
      <c r="E1243" s="13" t="s">
        <v>25</v>
      </c>
      <c r="F1243" s="919" t="s">
        <v>17</v>
      </c>
      <c r="G1243" s="919"/>
      <c r="H1243" s="920"/>
      <c r="I1243" s="920"/>
      <c r="J1243" s="920"/>
      <c r="K1243" s="920"/>
      <c r="L1243" s="920"/>
    </row>
    <row r="1244" spans="1:12" s="1" customFormat="1" ht="26.25" customHeight="1" x14ac:dyDescent="0.15">
      <c r="A1244" s="918"/>
      <c r="B1244" s="921" t="s">
        <v>883</v>
      </c>
      <c r="C1244" s="922" t="s">
        <v>884</v>
      </c>
      <c r="D1244" s="923">
        <v>43592</v>
      </c>
      <c r="E1244" s="921" t="s">
        <v>885</v>
      </c>
      <c r="F1244" s="921" t="s">
        <v>886</v>
      </c>
      <c r="G1244" s="921"/>
      <c r="H1244" s="924" t="s">
        <v>30</v>
      </c>
      <c r="I1244" s="924"/>
      <c r="J1244" s="14" t="s">
        <v>31</v>
      </c>
      <c r="K1244" s="14" t="s">
        <v>32</v>
      </c>
      <c r="L1244" s="16">
        <v>310</v>
      </c>
    </row>
    <row r="1245" spans="1:12" s="1" customFormat="1" ht="409.2" customHeight="1" x14ac:dyDescent="0.15">
      <c r="A1245" s="918"/>
      <c r="B1245" s="921"/>
      <c r="C1245" s="922"/>
      <c r="D1245" s="923"/>
      <c r="E1245" s="921"/>
      <c r="F1245" s="921"/>
      <c r="G1245" s="921"/>
      <c r="H1245" s="924" t="s">
        <v>33</v>
      </c>
      <c r="I1245" s="924"/>
      <c r="J1245" s="921" t="s">
        <v>31</v>
      </c>
      <c r="K1245" s="921" t="s">
        <v>32</v>
      </c>
      <c r="L1245" s="925">
        <v>381</v>
      </c>
    </row>
    <row r="1246" spans="1:12" s="1" customFormat="1" ht="40.35" customHeight="1" x14ac:dyDescent="0.15">
      <c r="A1246" s="918"/>
      <c r="B1246" s="921"/>
      <c r="C1246" s="922"/>
      <c r="D1246" s="923"/>
      <c r="E1246" s="921"/>
      <c r="F1246" s="921"/>
      <c r="G1246" s="921"/>
      <c r="H1246" s="924"/>
      <c r="I1246" s="924"/>
      <c r="J1246" s="921"/>
      <c r="K1246" s="921"/>
      <c r="L1246" s="925"/>
    </row>
    <row r="1247" spans="1:12" s="1" customFormat="1" ht="24" customHeight="1" x14ac:dyDescent="0.15">
      <c r="A1247" s="918"/>
      <c r="B1247" s="9" t="s">
        <v>34</v>
      </c>
      <c r="C1247" s="13" t="s">
        <v>35</v>
      </c>
      <c r="D1247" s="13" t="s">
        <v>36</v>
      </c>
      <c r="E1247" s="13" t="s">
        <v>37</v>
      </c>
      <c r="F1247" s="920"/>
      <c r="G1247" s="920"/>
      <c r="H1247" s="924" t="s">
        <v>38</v>
      </c>
      <c r="I1247" s="924"/>
      <c r="J1247" s="921" t="s">
        <v>31</v>
      </c>
      <c r="K1247" s="921" t="s">
        <v>31</v>
      </c>
      <c r="L1247" s="925">
        <v>0</v>
      </c>
    </row>
    <row r="1248" spans="1:12" s="1" customFormat="1" ht="24" customHeight="1" x14ac:dyDescent="0.15">
      <c r="A1248" s="918"/>
      <c r="B1248" s="14" t="s">
        <v>204</v>
      </c>
      <c r="C1248" s="14" t="s">
        <v>886</v>
      </c>
      <c r="D1248" s="15">
        <v>43594</v>
      </c>
      <c r="E1248" s="14" t="s">
        <v>240</v>
      </c>
      <c r="F1248" s="920"/>
      <c r="G1248" s="920"/>
      <c r="H1248" s="924"/>
      <c r="I1248" s="924"/>
      <c r="J1248" s="921"/>
      <c r="K1248" s="921"/>
      <c r="L1248" s="925"/>
    </row>
    <row r="1249" spans="1:12" s="1" customFormat="1" ht="24" customHeight="1" x14ac:dyDescent="0.15">
      <c r="A1249" s="918">
        <v>225</v>
      </c>
      <c r="B1249" s="9" t="s">
        <v>22</v>
      </c>
      <c r="C1249" s="13" t="s">
        <v>23</v>
      </c>
      <c r="D1249" s="13" t="s">
        <v>24</v>
      </c>
      <c r="E1249" s="13" t="s">
        <v>25</v>
      </c>
      <c r="F1249" s="919" t="s">
        <v>17</v>
      </c>
      <c r="G1249" s="919"/>
      <c r="H1249" s="920"/>
      <c r="I1249" s="920"/>
      <c r="J1249" s="920"/>
      <c r="K1249" s="920"/>
      <c r="L1249" s="920"/>
    </row>
    <row r="1250" spans="1:12" s="1" customFormat="1" ht="26.25" customHeight="1" x14ac:dyDescent="0.15">
      <c r="A1250" s="918"/>
      <c r="B1250" s="921" t="s">
        <v>887</v>
      </c>
      <c r="C1250" s="922" t="s">
        <v>888</v>
      </c>
      <c r="D1250" s="923">
        <v>43602</v>
      </c>
      <c r="E1250" s="921" t="s">
        <v>658</v>
      </c>
      <c r="F1250" s="921" t="s">
        <v>659</v>
      </c>
      <c r="G1250" s="921"/>
      <c r="H1250" s="924" t="s">
        <v>30</v>
      </c>
      <c r="I1250" s="924"/>
      <c r="J1250" s="14" t="s">
        <v>31</v>
      </c>
      <c r="K1250" s="14" t="s">
        <v>32</v>
      </c>
      <c r="L1250" s="16">
        <v>1140</v>
      </c>
    </row>
    <row r="1251" spans="1:12" s="1" customFormat="1" ht="260.25" customHeight="1" x14ac:dyDescent="0.15">
      <c r="A1251" s="918"/>
      <c r="B1251" s="921"/>
      <c r="C1251" s="922"/>
      <c r="D1251" s="923"/>
      <c r="E1251" s="921"/>
      <c r="F1251" s="921"/>
      <c r="G1251" s="921"/>
      <c r="H1251" s="924" t="s">
        <v>33</v>
      </c>
      <c r="I1251" s="924"/>
      <c r="J1251" s="14" t="s">
        <v>31</v>
      </c>
      <c r="K1251" s="14" t="s">
        <v>31</v>
      </c>
      <c r="L1251" s="16">
        <v>0</v>
      </c>
    </row>
    <row r="1252" spans="1:12" s="1" customFormat="1" ht="24" customHeight="1" x14ac:dyDescent="0.15">
      <c r="A1252" s="918"/>
      <c r="B1252" s="9" t="s">
        <v>34</v>
      </c>
      <c r="C1252" s="13" t="s">
        <v>35</v>
      </c>
      <c r="D1252" s="13" t="s">
        <v>36</v>
      </c>
      <c r="E1252" s="13" t="s">
        <v>37</v>
      </c>
      <c r="F1252" s="920"/>
      <c r="G1252" s="920"/>
      <c r="H1252" s="924" t="s">
        <v>38</v>
      </c>
      <c r="I1252" s="924"/>
      <c r="J1252" s="921" t="s">
        <v>31</v>
      </c>
      <c r="K1252" s="921" t="s">
        <v>31</v>
      </c>
      <c r="L1252" s="925">
        <v>0</v>
      </c>
    </row>
    <row r="1253" spans="1:12" s="1" customFormat="1" ht="24" customHeight="1" x14ac:dyDescent="0.15">
      <c r="A1253" s="918"/>
      <c r="B1253" s="14" t="s">
        <v>204</v>
      </c>
      <c r="C1253" s="14" t="s">
        <v>659</v>
      </c>
      <c r="D1253" s="15">
        <v>43609</v>
      </c>
      <c r="E1253" s="14" t="s">
        <v>660</v>
      </c>
      <c r="F1253" s="920"/>
      <c r="G1253" s="920"/>
      <c r="H1253" s="924"/>
      <c r="I1253" s="924"/>
      <c r="J1253" s="921"/>
      <c r="K1253" s="921"/>
      <c r="L1253" s="925"/>
    </row>
    <row r="1254" spans="1:12" s="1" customFormat="1" ht="24" customHeight="1" x14ac:dyDescent="0.15">
      <c r="A1254" s="918">
        <v>226</v>
      </c>
      <c r="B1254" s="9" t="s">
        <v>22</v>
      </c>
      <c r="C1254" s="13" t="s">
        <v>23</v>
      </c>
      <c r="D1254" s="13" t="s">
        <v>24</v>
      </c>
      <c r="E1254" s="13" t="s">
        <v>25</v>
      </c>
      <c r="F1254" s="919" t="s">
        <v>17</v>
      </c>
      <c r="G1254" s="919"/>
      <c r="H1254" s="920"/>
      <c r="I1254" s="920"/>
      <c r="J1254" s="920"/>
      <c r="K1254" s="920"/>
      <c r="L1254" s="920"/>
    </row>
    <row r="1255" spans="1:12" s="1" customFormat="1" ht="26.25" customHeight="1" x14ac:dyDescent="0.15">
      <c r="A1255" s="918"/>
      <c r="B1255" s="921" t="s">
        <v>889</v>
      </c>
      <c r="C1255" s="922" t="s">
        <v>890</v>
      </c>
      <c r="D1255" s="923">
        <v>43557</v>
      </c>
      <c r="E1255" s="921" t="s">
        <v>90</v>
      </c>
      <c r="F1255" s="921" t="s">
        <v>653</v>
      </c>
      <c r="G1255" s="921"/>
      <c r="H1255" s="924" t="s">
        <v>30</v>
      </c>
      <c r="I1255" s="924"/>
      <c r="J1255" s="14" t="s">
        <v>31</v>
      </c>
      <c r="K1255" s="14" t="s">
        <v>32</v>
      </c>
      <c r="L1255" s="16">
        <v>430</v>
      </c>
    </row>
    <row r="1256" spans="1:12" s="1" customFormat="1" ht="409.2" customHeight="1" x14ac:dyDescent="0.15">
      <c r="A1256" s="918"/>
      <c r="B1256" s="921"/>
      <c r="C1256" s="922"/>
      <c r="D1256" s="923"/>
      <c r="E1256" s="921"/>
      <c r="F1256" s="921"/>
      <c r="G1256" s="921"/>
      <c r="H1256" s="924" t="s">
        <v>33</v>
      </c>
      <c r="I1256" s="924"/>
      <c r="J1256" s="921" t="s">
        <v>31</v>
      </c>
      <c r="K1256" s="921" t="s">
        <v>32</v>
      </c>
      <c r="L1256" s="925">
        <v>336.6</v>
      </c>
    </row>
    <row r="1257" spans="1:12" s="1" customFormat="1" ht="176.85" customHeight="1" x14ac:dyDescent="0.15">
      <c r="A1257" s="918"/>
      <c r="B1257" s="921"/>
      <c r="C1257" s="922"/>
      <c r="D1257" s="923"/>
      <c r="E1257" s="921"/>
      <c r="F1257" s="921"/>
      <c r="G1257" s="921"/>
      <c r="H1257" s="924"/>
      <c r="I1257" s="924"/>
      <c r="J1257" s="921"/>
      <c r="K1257" s="921"/>
      <c r="L1257" s="925"/>
    </row>
    <row r="1258" spans="1:12" s="1" customFormat="1" ht="24" customHeight="1" x14ac:dyDescent="0.15">
      <c r="A1258" s="918"/>
      <c r="B1258" s="9" t="s">
        <v>34</v>
      </c>
      <c r="C1258" s="13" t="s">
        <v>35</v>
      </c>
      <c r="D1258" s="13" t="s">
        <v>36</v>
      </c>
      <c r="E1258" s="13" t="s">
        <v>37</v>
      </c>
      <c r="F1258" s="920"/>
      <c r="G1258" s="920"/>
      <c r="H1258" s="924" t="s">
        <v>38</v>
      </c>
      <c r="I1258" s="924"/>
      <c r="J1258" s="921" t="s">
        <v>31</v>
      </c>
      <c r="K1258" s="921" t="s">
        <v>32</v>
      </c>
      <c r="L1258" s="925">
        <v>550</v>
      </c>
    </row>
    <row r="1259" spans="1:12" s="1" customFormat="1" ht="55.5" customHeight="1" x14ac:dyDescent="0.15">
      <c r="A1259" s="918"/>
      <c r="B1259" s="14" t="s">
        <v>147</v>
      </c>
      <c r="C1259" s="14" t="s">
        <v>653</v>
      </c>
      <c r="D1259" s="15">
        <v>43562</v>
      </c>
      <c r="E1259" s="14" t="s">
        <v>716</v>
      </c>
      <c r="F1259" s="920"/>
      <c r="G1259" s="920"/>
      <c r="H1259" s="924"/>
      <c r="I1259" s="924"/>
      <c r="J1259" s="921"/>
      <c r="K1259" s="921"/>
      <c r="L1259" s="925"/>
    </row>
    <row r="1260" spans="1:12" s="1" customFormat="1" ht="24" customHeight="1" x14ac:dyDescent="0.15">
      <c r="A1260" s="918">
        <v>227</v>
      </c>
      <c r="B1260" s="9" t="s">
        <v>22</v>
      </c>
      <c r="C1260" s="13" t="s">
        <v>23</v>
      </c>
      <c r="D1260" s="13" t="s">
        <v>24</v>
      </c>
      <c r="E1260" s="13" t="s">
        <v>25</v>
      </c>
      <c r="F1260" s="919" t="s">
        <v>17</v>
      </c>
      <c r="G1260" s="919"/>
      <c r="H1260" s="920"/>
      <c r="I1260" s="920"/>
      <c r="J1260" s="920"/>
      <c r="K1260" s="920"/>
      <c r="L1260" s="920"/>
    </row>
    <row r="1261" spans="1:12" s="1" customFormat="1" ht="26.25" customHeight="1" x14ac:dyDescent="0.15">
      <c r="A1261" s="918"/>
      <c r="B1261" s="921" t="s">
        <v>891</v>
      </c>
      <c r="C1261" s="922" t="s">
        <v>892</v>
      </c>
      <c r="D1261" s="923">
        <v>43691</v>
      </c>
      <c r="E1261" s="921" t="s">
        <v>298</v>
      </c>
      <c r="F1261" s="921" t="s">
        <v>893</v>
      </c>
      <c r="G1261" s="921"/>
      <c r="H1261" s="924" t="s">
        <v>30</v>
      </c>
      <c r="I1261" s="924"/>
      <c r="J1261" s="14" t="s">
        <v>31</v>
      </c>
      <c r="K1261" s="14" t="s">
        <v>32</v>
      </c>
      <c r="L1261" s="16">
        <v>597</v>
      </c>
    </row>
    <row r="1262" spans="1:12" s="1" customFormat="1" ht="409.2" customHeight="1" x14ac:dyDescent="0.15">
      <c r="A1262" s="918"/>
      <c r="B1262" s="921"/>
      <c r="C1262" s="922"/>
      <c r="D1262" s="923"/>
      <c r="E1262" s="921"/>
      <c r="F1262" s="921"/>
      <c r="G1262" s="921"/>
      <c r="H1262" s="924" t="s">
        <v>33</v>
      </c>
      <c r="I1262" s="924"/>
      <c r="J1262" s="921" t="s">
        <v>31</v>
      </c>
      <c r="K1262" s="921" t="s">
        <v>31</v>
      </c>
      <c r="L1262" s="925">
        <v>0</v>
      </c>
    </row>
    <row r="1263" spans="1:12" s="1" customFormat="1" ht="103.35" customHeight="1" x14ac:dyDescent="0.15">
      <c r="A1263" s="918"/>
      <c r="B1263" s="921"/>
      <c r="C1263" s="922"/>
      <c r="D1263" s="923"/>
      <c r="E1263" s="921"/>
      <c r="F1263" s="921"/>
      <c r="G1263" s="921"/>
      <c r="H1263" s="924"/>
      <c r="I1263" s="924"/>
      <c r="J1263" s="921"/>
      <c r="K1263" s="921"/>
      <c r="L1263" s="925"/>
    </row>
    <row r="1264" spans="1:12" s="1" customFormat="1" ht="24" customHeight="1" x14ac:dyDescent="0.15">
      <c r="A1264" s="918"/>
      <c r="B1264" s="9" t="s">
        <v>34</v>
      </c>
      <c r="C1264" s="13" t="s">
        <v>35</v>
      </c>
      <c r="D1264" s="13" t="s">
        <v>36</v>
      </c>
      <c r="E1264" s="13" t="s">
        <v>37</v>
      </c>
      <c r="F1264" s="920"/>
      <c r="G1264" s="920"/>
      <c r="H1264" s="924" t="s">
        <v>38</v>
      </c>
      <c r="I1264" s="924"/>
      <c r="J1264" s="921" t="s">
        <v>31</v>
      </c>
      <c r="K1264" s="921" t="s">
        <v>32</v>
      </c>
      <c r="L1264" s="925">
        <v>500</v>
      </c>
    </row>
    <row r="1265" spans="1:12" s="1" customFormat="1" ht="24" customHeight="1" x14ac:dyDescent="0.15">
      <c r="A1265" s="918"/>
      <c r="B1265" s="14" t="s">
        <v>894</v>
      </c>
      <c r="C1265" s="14" t="s">
        <v>893</v>
      </c>
      <c r="D1265" s="15">
        <v>43695</v>
      </c>
      <c r="E1265" s="14" t="s">
        <v>895</v>
      </c>
      <c r="F1265" s="920"/>
      <c r="G1265" s="920"/>
      <c r="H1265" s="924"/>
      <c r="I1265" s="924"/>
      <c r="J1265" s="921"/>
      <c r="K1265" s="921"/>
      <c r="L1265" s="925"/>
    </row>
    <row r="1266" spans="1:12" s="1" customFormat="1" ht="24" customHeight="1" x14ac:dyDescent="0.15">
      <c r="A1266" s="918">
        <v>228</v>
      </c>
      <c r="B1266" s="9" t="s">
        <v>22</v>
      </c>
      <c r="C1266" s="13" t="s">
        <v>23</v>
      </c>
      <c r="D1266" s="13" t="s">
        <v>24</v>
      </c>
      <c r="E1266" s="13" t="s">
        <v>25</v>
      </c>
      <c r="F1266" s="919" t="s">
        <v>17</v>
      </c>
      <c r="G1266" s="919"/>
      <c r="H1266" s="920"/>
      <c r="I1266" s="920"/>
      <c r="J1266" s="920"/>
      <c r="K1266" s="920"/>
      <c r="L1266" s="920"/>
    </row>
    <row r="1267" spans="1:12" s="1" customFormat="1" ht="26.25" customHeight="1" x14ac:dyDescent="0.15">
      <c r="A1267" s="918"/>
      <c r="B1267" s="921" t="s">
        <v>896</v>
      </c>
      <c r="C1267" s="922" t="s">
        <v>897</v>
      </c>
      <c r="D1267" s="923">
        <v>43596</v>
      </c>
      <c r="E1267" s="921" t="s">
        <v>898</v>
      </c>
      <c r="F1267" s="921" t="s">
        <v>899</v>
      </c>
      <c r="G1267" s="921"/>
      <c r="H1267" s="924" t="s">
        <v>30</v>
      </c>
      <c r="I1267" s="924"/>
      <c r="J1267" s="14" t="s">
        <v>31</v>
      </c>
      <c r="K1267" s="14" t="s">
        <v>32</v>
      </c>
      <c r="L1267" s="16">
        <v>543.33000000000004</v>
      </c>
    </row>
    <row r="1268" spans="1:12" s="1" customFormat="1" ht="123.75" customHeight="1" x14ac:dyDescent="0.15">
      <c r="A1268" s="918"/>
      <c r="B1268" s="921"/>
      <c r="C1268" s="922"/>
      <c r="D1268" s="923"/>
      <c r="E1268" s="921"/>
      <c r="F1268" s="921"/>
      <c r="G1268" s="921"/>
      <c r="H1268" s="924" t="s">
        <v>33</v>
      </c>
      <c r="I1268" s="924"/>
      <c r="J1268" s="14" t="s">
        <v>31</v>
      </c>
      <c r="K1268" s="14" t="s">
        <v>32</v>
      </c>
      <c r="L1268" s="16">
        <v>964.38</v>
      </c>
    </row>
    <row r="1269" spans="1:12" s="1" customFormat="1" ht="24" customHeight="1" x14ac:dyDescent="0.15">
      <c r="A1269" s="918"/>
      <c r="B1269" s="9" t="s">
        <v>34</v>
      </c>
      <c r="C1269" s="13" t="s">
        <v>35</v>
      </c>
      <c r="D1269" s="13" t="s">
        <v>36</v>
      </c>
      <c r="E1269" s="13" t="s">
        <v>37</v>
      </c>
      <c r="F1269" s="920"/>
      <c r="G1269" s="920"/>
      <c r="H1269" s="924" t="s">
        <v>38</v>
      </c>
      <c r="I1269" s="924"/>
      <c r="J1269" s="921" t="s">
        <v>31</v>
      </c>
      <c r="K1269" s="921" t="s">
        <v>32</v>
      </c>
      <c r="L1269" s="925">
        <v>852.62</v>
      </c>
    </row>
    <row r="1270" spans="1:12" s="1" customFormat="1" ht="24" customHeight="1" x14ac:dyDescent="0.15">
      <c r="A1270" s="918"/>
      <c r="B1270" s="14" t="s">
        <v>55</v>
      </c>
      <c r="C1270" s="14" t="s">
        <v>899</v>
      </c>
      <c r="D1270" s="15">
        <v>43600</v>
      </c>
      <c r="E1270" s="14" t="s">
        <v>463</v>
      </c>
      <c r="F1270" s="920"/>
      <c r="G1270" s="920"/>
      <c r="H1270" s="924"/>
      <c r="I1270" s="924"/>
      <c r="J1270" s="921"/>
      <c r="K1270" s="921"/>
      <c r="L1270" s="925"/>
    </row>
    <row r="1271" spans="1:12" s="1" customFormat="1" ht="24" customHeight="1" x14ac:dyDescent="0.15">
      <c r="A1271" s="918">
        <v>229</v>
      </c>
      <c r="B1271" s="9" t="s">
        <v>22</v>
      </c>
      <c r="C1271" s="13" t="s">
        <v>23</v>
      </c>
      <c r="D1271" s="13" t="s">
        <v>24</v>
      </c>
      <c r="E1271" s="13" t="s">
        <v>25</v>
      </c>
      <c r="F1271" s="919" t="s">
        <v>17</v>
      </c>
      <c r="G1271" s="919"/>
      <c r="H1271" s="920"/>
      <c r="I1271" s="920"/>
      <c r="J1271" s="920"/>
      <c r="K1271" s="920"/>
      <c r="L1271" s="920"/>
    </row>
    <row r="1272" spans="1:12" s="1" customFormat="1" ht="26.25" customHeight="1" x14ac:dyDescent="0.15">
      <c r="A1272" s="918"/>
      <c r="B1272" s="921" t="s">
        <v>896</v>
      </c>
      <c r="C1272" s="921" t="s">
        <v>900</v>
      </c>
      <c r="D1272" s="923">
        <v>43636</v>
      </c>
      <c r="E1272" s="921" t="s">
        <v>217</v>
      </c>
      <c r="F1272" s="921" t="s">
        <v>901</v>
      </c>
      <c r="G1272" s="921"/>
      <c r="H1272" s="924" t="s">
        <v>30</v>
      </c>
      <c r="I1272" s="924"/>
      <c r="J1272" s="14" t="s">
        <v>31</v>
      </c>
      <c r="K1272" s="14" t="s">
        <v>32</v>
      </c>
      <c r="L1272" s="16">
        <v>645.20000000000005</v>
      </c>
    </row>
    <row r="1273" spans="1:12" s="1" customFormat="1" ht="50.25" customHeight="1" x14ac:dyDescent="0.15">
      <c r="A1273" s="918"/>
      <c r="B1273" s="921"/>
      <c r="C1273" s="921"/>
      <c r="D1273" s="923"/>
      <c r="E1273" s="921"/>
      <c r="F1273" s="921"/>
      <c r="G1273" s="921"/>
      <c r="H1273" s="924" t="s">
        <v>33</v>
      </c>
      <c r="I1273" s="924"/>
      <c r="J1273" s="14" t="s">
        <v>31</v>
      </c>
      <c r="K1273" s="14" t="s">
        <v>32</v>
      </c>
      <c r="L1273" s="16">
        <v>1374.67</v>
      </c>
    </row>
    <row r="1274" spans="1:12" s="1" customFormat="1" ht="24" customHeight="1" x14ac:dyDescent="0.15">
      <c r="A1274" s="918"/>
      <c r="B1274" s="9" t="s">
        <v>34</v>
      </c>
      <c r="C1274" s="13" t="s">
        <v>35</v>
      </c>
      <c r="D1274" s="13" t="s">
        <v>36</v>
      </c>
      <c r="E1274" s="13" t="s">
        <v>37</v>
      </c>
      <c r="F1274" s="920"/>
      <c r="G1274" s="920"/>
      <c r="H1274" s="924" t="s">
        <v>38</v>
      </c>
      <c r="I1274" s="924"/>
      <c r="J1274" s="921" t="s">
        <v>31</v>
      </c>
      <c r="K1274" s="921" t="s">
        <v>32</v>
      </c>
      <c r="L1274" s="925">
        <v>546.80000000000007</v>
      </c>
    </row>
    <row r="1275" spans="1:12" s="1" customFormat="1" ht="24" customHeight="1" x14ac:dyDescent="0.15">
      <c r="A1275" s="918"/>
      <c r="B1275" s="14" t="s">
        <v>55</v>
      </c>
      <c r="C1275" s="14" t="s">
        <v>901</v>
      </c>
      <c r="D1275" s="15">
        <v>43641</v>
      </c>
      <c r="E1275" s="14" t="s">
        <v>902</v>
      </c>
      <c r="F1275" s="920"/>
      <c r="G1275" s="920"/>
      <c r="H1275" s="924"/>
      <c r="I1275" s="924"/>
      <c r="J1275" s="921"/>
      <c r="K1275" s="921"/>
      <c r="L1275" s="925"/>
    </row>
    <row r="1276" spans="1:12" s="1" customFormat="1" ht="24" customHeight="1" x14ac:dyDescent="0.15">
      <c r="A1276" s="918">
        <v>230</v>
      </c>
      <c r="B1276" s="9" t="s">
        <v>22</v>
      </c>
      <c r="C1276" s="13" t="s">
        <v>23</v>
      </c>
      <c r="D1276" s="13" t="s">
        <v>24</v>
      </c>
      <c r="E1276" s="13" t="s">
        <v>25</v>
      </c>
      <c r="F1276" s="919" t="s">
        <v>17</v>
      </c>
      <c r="G1276" s="919"/>
      <c r="H1276" s="920"/>
      <c r="I1276" s="920"/>
      <c r="J1276" s="920"/>
      <c r="K1276" s="920"/>
      <c r="L1276" s="920"/>
    </row>
    <row r="1277" spans="1:12" s="1" customFormat="1" ht="26.25" customHeight="1" x14ac:dyDescent="0.15">
      <c r="A1277" s="918"/>
      <c r="B1277" s="921" t="s">
        <v>896</v>
      </c>
      <c r="C1277" s="922" t="s">
        <v>903</v>
      </c>
      <c r="D1277" s="923">
        <v>43705</v>
      </c>
      <c r="E1277" s="921" t="s">
        <v>904</v>
      </c>
      <c r="F1277" s="921" t="s">
        <v>905</v>
      </c>
      <c r="G1277" s="921"/>
      <c r="H1277" s="924" t="s">
        <v>30</v>
      </c>
      <c r="I1277" s="924"/>
      <c r="J1277" s="14" t="s">
        <v>31</v>
      </c>
      <c r="K1277" s="14" t="s">
        <v>32</v>
      </c>
      <c r="L1277" s="16">
        <v>1034.54</v>
      </c>
    </row>
    <row r="1278" spans="1:12" s="1" customFormat="1" ht="207.75" customHeight="1" x14ac:dyDescent="0.15">
      <c r="A1278" s="918"/>
      <c r="B1278" s="921"/>
      <c r="C1278" s="922"/>
      <c r="D1278" s="923"/>
      <c r="E1278" s="921"/>
      <c r="F1278" s="921"/>
      <c r="G1278" s="921"/>
      <c r="H1278" s="924" t="s">
        <v>33</v>
      </c>
      <c r="I1278" s="924"/>
      <c r="J1278" s="14" t="s">
        <v>31</v>
      </c>
      <c r="K1278" s="14" t="s">
        <v>32</v>
      </c>
      <c r="L1278" s="16">
        <v>2344.89</v>
      </c>
    </row>
    <row r="1279" spans="1:12" s="1" customFormat="1" ht="24" customHeight="1" x14ac:dyDescent="0.15">
      <c r="A1279" s="918"/>
      <c r="B1279" s="9" t="s">
        <v>34</v>
      </c>
      <c r="C1279" s="13" t="s">
        <v>35</v>
      </c>
      <c r="D1279" s="13" t="s">
        <v>36</v>
      </c>
      <c r="E1279" s="13" t="s">
        <v>37</v>
      </c>
      <c r="F1279" s="920"/>
      <c r="G1279" s="920"/>
      <c r="H1279" s="924" t="s">
        <v>38</v>
      </c>
      <c r="I1279" s="924"/>
      <c r="J1279" s="921" t="s">
        <v>31</v>
      </c>
      <c r="K1279" s="921" t="s">
        <v>32</v>
      </c>
      <c r="L1279" s="925">
        <v>200</v>
      </c>
    </row>
    <row r="1280" spans="1:12" s="1" customFormat="1" ht="24" customHeight="1" x14ac:dyDescent="0.15">
      <c r="A1280" s="918"/>
      <c r="B1280" s="14" t="s">
        <v>55</v>
      </c>
      <c r="C1280" s="14" t="s">
        <v>905</v>
      </c>
      <c r="D1280" s="15">
        <v>43710</v>
      </c>
      <c r="E1280" s="14" t="s">
        <v>906</v>
      </c>
      <c r="F1280" s="920"/>
      <c r="G1280" s="920"/>
      <c r="H1280" s="924"/>
      <c r="I1280" s="924"/>
      <c r="J1280" s="921"/>
      <c r="K1280" s="921"/>
      <c r="L1280" s="925"/>
    </row>
    <row r="1281" spans="1:12" s="1" customFormat="1" ht="24" customHeight="1" x14ac:dyDescent="0.15">
      <c r="A1281" s="918">
        <v>231</v>
      </c>
      <c r="B1281" s="9" t="s">
        <v>22</v>
      </c>
      <c r="C1281" s="13" t="s">
        <v>23</v>
      </c>
      <c r="D1281" s="13" t="s">
        <v>24</v>
      </c>
      <c r="E1281" s="13" t="s">
        <v>25</v>
      </c>
      <c r="F1281" s="919" t="s">
        <v>17</v>
      </c>
      <c r="G1281" s="919"/>
      <c r="H1281" s="920"/>
      <c r="I1281" s="920"/>
      <c r="J1281" s="920"/>
      <c r="K1281" s="920"/>
      <c r="L1281" s="920"/>
    </row>
    <row r="1282" spans="1:12" s="1" customFormat="1" ht="26.25" customHeight="1" x14ac:dyDescent="0.15">
      <c r="A1282" s="918"/>
      <c r="B1282" s="921" t="s">
        <v>907</v>
      </c>
      <c r="C1282" s="922" t="s">
        <v>908</v>
      </c>
      <c r="D1282" s="923">
        <v>43626</v>
      </c>
      <c r="E1282" s="921" t="s">
        <v>151</v>
      </c>
      <c r="F1282" s="921" t="s">
        <v>909</v>
      </c>
      <c r="G1282" s="921"/>
      <c r="H1282" s="924" t="s">
        <v>30</v>
      </c>
      <c r="I1282" s="924"/>
      <c r="J1282" s="14" t="s">
        <v>31</v>
      </c>
      <c r="K1282" s="14" t="s">
        <v>32</v>
      </c>
      <c r="L1282" s="16">
        <v>495.22</v>
      </c>
    </row>
    <row r="1283" spans="1:12" s="1" customFormat="1" ht="375.75" customHeight="1" x14ac:dyDescent="0.15">
      <c r="A1283" s="918"/>
      <c r="B1283" s="921"/>
      <c r="C1283" s="922"/>
      <c r="D1283" s="923"/>
      <c r="E1283" s="921"/>
      <c r="F1283" s="921"/>
      <c r="G1283" s="921"/>
      <c r="H1283" s="924" t="s">
        <v>33</v>
      </c>
      <c r="I1283" s="924"/>
      <c r="J1283" s="14" t="s">
        <v>31</v>
      </c>
      <c r="K1283" s="14" t="s">
        <v>32</v>
      </c>
      <c r="L1283" s="16">
        <v>549.6</v>
      </c>
    </row>
    <row r="1284" spans="1:12" s="1" customFormat="1" ht="24" customHeight="1" x14ac:dyDescent="0.15">
      <c r="A1284" s="918"/>
      <c r="B1284" s="9" t="s">
        <v>34</v>
      </c>
      <c r="C1284" s="13" t="s">
        <v>35</v>
      </c>
      <c r="D1284" s="13" t="s">
        <v>36</v>
      </c>
      <c r="E1284" s="13" t="s">
        <v>37</v>
      </c>
      <c r="F1284" s="920"/>
      <c r="G1284" s="920"/>
      <c r="H1284" s="924" t="s">
        <v>38</v>
      </c>
      <c r="I1284" s="924"/>
      <c r="J1284" s="921" t="s">
        <v>31</v>
      </c>
      <c r="K1284" s="921" t="s">
        <v>32</v>
      </c>
      <c r="L1284" s="925">
        <v>130</v>
      </c>
    </row>
    <row r="1285" spans="1:12" s="1" customFormat="1" ht="34.5" customHeight="1" x14ac:dyDescent="0.15">
      <c r="A1285" s="918"/>
      <c r="B1285" s="14" t="s">
        <v>910</v>
      </c>
      <c r="C1285" s="14" t="s">
        <v>909</v>
      </c>
      <c r="D1285" s="15">
        <v>43628</v>
      </c>
      <c r="E1285" s="14" t="s">
        <v>911</v>
      </c>
      <c r="F1285" s="920"/>
      <c r="G1285" s="920"/>
      <c r="H1285" s="924"/>
      <c r="I1285" s="924"/>
      <c r="J1285" s="921"/>
      <c r="K1285" s="921"/>
      <c r="L1285" s="925"/>
    </row>
    <row r="1286" spans="1:12" s="1" customFormat="1" ht="24" customHeight="1" x14ac:dyDescent="0.15">
      <c r="A1286" s="918">
        <v>232</v>
      </c>
      <c r="B1286" s="9" t="s">
        <v>22</v>
      </c>
      <c r="C1286" s="13" t="s">
        <v>23</v>
      </c>
      <c r="D1286" s="13" t="s">
        <v>24</v>
      </c>
      <c r="E1286" s="13" t="s">
        <v>25</v>
      </c>
      <c r="F1286" s="919" t="s">
        <v>17</v>
      </c>
      <c r="G1286" s="919"/>
      <c r="H1286" s="920"/>
      <c r="I1286" s="920"/>
      <c r="J1286" s="920"/>
      <c r="K1286" s="920"/>
      <c r="L1286" s="920"/>
    </row>
    <row r="1287" spans="1:12" s="1" customFormat="1" ht="26.25" customHeight="1" x14ac:dyDescent="0.15">
      <c r="A1287" s="918"/>
      <c r="B1287" s="921" t="s">
        <v>912</v>
      </c>
      <c r="C1287" s="922" t="s">
        <v>913</v>
      </c>
      <c r="D1287" s="923">
        <v>43580</v>
      </c>
      <c r="E1287" s="921" t="s">
        <v>621</v>
      </c>
      <c r="F1287" s="921" t="s">
        <v>622</v>
      </c>
      <c r="G1287" s="921"/>
      <c r="H1287" s="924" t="s">
        <v>30</v>
      </c>
      <c r="I1287" s="924"/>
      <c r="J1287" s="14" t="s">
        <v>31</v>
      </c>
      <c r="K1287" s="14" t="s">
        <v>32</v>
      </c>
      <c r="L1287" s="16">
        <v>366.63</v>
      </c>
    </row>
    <row r="1288" spans="1:12" s="1" customFormat="1" ht="260.25" customHeight="1" x14ac:dyDescent="0.15">
      <c r="A1288" s="918"/>
      <c r="B1288" s="921"/>
      <c r="C1288" s="922"/>
      <c r="D1288" s="923"/>
      <c r="E1288" s="921"/>
      <c r="F1288" s="921"/>
      <c r="G1288" s="921"/>
      <c r="H1288" s="924" t="s">
        <v>33</v>
      </c>
      <c r="I1288" s="924"/>
      <c r="J1288" s="14" t="s">
        <v>31</v>
      </c>
      <c r="K1288" s="14" t="s">
        <v>31</v>
      </c>
      <c r="L1288" s="16">
        <v>0</v>
      </c>
    </row>
    <row r="1289" spans="1:12" s="1" customFormat="1" ht="24" customHeight="1" x14ac:dyDescent="0.15">
      <c r="A1289" s="918"/>
      <c r="B1289" s="9" t="s">
        <v>34</v>
      </c>
      <c r="C1289" s="13" t="s">
        <v>35</v>
      </c>
      <c r="D1289" s="13" t="s">
        <v>36</v>
      </c>
      <c r="E1289" s="13" t="s">
        <v>37</v>
      </c>
      <c r="F1289" s="920"/>
      <c r="G1289" s="920"/>
      <c r="H1289" s="924" t="s">
        <v>38</v>
      </c>
      <c r="I1289" s="924"/>
      <c r="J1289" s="921" t="s">
        <v>31</v>
      </c>
      <c r="K1289" s="921" t="s">
        <v>31</v>
      </c>
      <c r="L1289" s="925">
        <v>0</v>
      </c>
    </row>
    <row r="1290" spans="1:12" s="1" customFormat="1" ht="24" customHeight="1" x14ac:dyDescent="0.15">
      <c r="A1290" s="918"/>
      <c r="B1290" s="14" t="s">
        <v>39</v>
      </c>
      <c r="C1290" s="14" t="s">
        <v>622</v>
      </c>
      <c r="D1290" s="15">
        <v>43582</v>
      </c>
      <c r="E1290" s="14" t="s">
        <v>914</v>
      </c>
      <c r="F1290" s="920"/>
      <c r="G1290" s="920"/>
      <c r="H1290" s="924"/>
      <c r="I1290" s="924"/>
      <c r="J1290" s="921"/>
      <c r="K1290" s="921"/>
      <c r="L1290" s="925"/>
    </row>
    <row r="1291" spans="1:12" s="1" customFormat="1" ht="24" customHeight="1" x14ac:dyDescent="0.15">
      <c r="A1291" s="918">
        <v>233</v>
      </c>
      <c r="B1291" s="9" t="s">
        <v>22</v>
      </c>
      <c r="C1291" s="13" t="s">
        <v>23</v>
      </c>
      <c r="D1291" s="13" t="s">
        <v>24</v>
      </c>
      <c r="E1291" s="13" t="s">
        <v>25</v>
      </c>
      <c r="F1291" s="919" t="s">
        <v>17</v>
      </c>
      <c r="G1291" s="919"/>
      <c r="H1291" s="920"/>
      <c r="I1291" s="920"/>
      <c r="J1291" s="920"/>
      <c r="K1291" s="920"/>
      <c r="L1291" s="920"/>
    </row>
    <row r="1292" spans="1:12" s="1" customFormat="1" ht="26.25" customHeight="1" x14ac:dyDescent="0.15">
      <c r="A1292" s="918"/>
      <c r="B1292" s="921" t="s">
        <v>915</v>
      </c>
      <c r="C1292" s="922" t="s">
        <v>916</v>
      </c>
      <c r="D1292" s="923">
        <v>43689</v>
      </c>
      <c r="E1292" s="921" t="s">
        <v>917</v>
      </c>
      <c r="F1292" s="921" t="s">
        <v>918</v>
      </c>
      <c r="G1292" s="921"/>
      <c r="H1292" s="924" t="s">
        <v>30</v>
      </c>
      <c r="I1292" s="924"/>
      <c r="J1292" s="14" t="s">
        <v>31</v>
      </c>
      <c r="K1292" s="14" t="s">
        <v>32</v>
      </c>
      <c r="L1292" s="16">
        <v>676</v>
      </c>
    </row>
    <row r="1293" spans="1:12" s="1" customFormat="1" ht="409.2" customHeight="1" x14ac:dyDescent="0.15">
      <c r="A1293" s="918"/>
      <c r="B1293" s="921"/>
      <c r="C1293" s="922"/>
      <c r="D1293" s="923"/>
      <c r="E1293" s="921"/>
      <c r="F1293" s="921"/>
      <c r="G1293" s="921"/>
      <c r="H1293" s="924" t="s">
        <v>33</v>
      </c>
      <c r="I1293" s="924"/>
      <c r="J1293" s="921" t="s">
        <v>31</v>
      </c>
      <c r="K1293" s="921" t="s">
        <v>32</v>
      </c>
      <c r="L1293" s="925">
        <v>1877.44</v>
      </c>
    </row>
    <row r="1294" spans="1:12" s="1" customFormat="1" ht="239.85" customHeight="1" x14ac:dyDescent="0.15">
      <c r="A1294" s="918"/>
      <c r="B1294" s="921"/>
      <c r="C1294" s="922"/>
      <c r="D1294" s="923"/>
      <c r="E1294" s="921"/>
      <c r="F1294" s="921"/>
      <c r="G1294" s="921"/>
      <c r="H1294" s="924"/>
      <c r="I1294" s="924"/>
      <c r="J1294" s="921"/>
      <c r="K1294" s="921"/>
      <c r="L1294" s="925"/>
    </row>
    <row r="1295" spans="1:12" s="1" customFormat="1" ht="24" customHeight="1" x14ac:dyDescent="0.15">
      <c r="A1295" s="918"/>
      <c r="B1295" s="9" t="s">
        <v>34</v>
      </c>
      <c r="C1295" s="13" t="s">
        <v>35</v>
      </c>
      <c r="D1295" s="13" t="s">
        <v>36</v>
      </c>
      <c r="E1295" s="13" t="s">
        <v>37</v>
      </c>
      <c r="F1295" s="920"/>
      <c r="G1295" s="920"/>
      <c r="H1295" s="924" t="s">
        <v>38</v>
      </c>
      <c r="I1295" s="924"/>
      <c r="J1295" s="921" t="s">
        <v>31</v>
      </c>
      <c r="K1295" s="921" t="s">
        <v>32</v>
      </c>
      <c r="L1295" s="925">
        <v>232.07</v>
      </c>
    </row>
    <row r="1296" spans="1:12" s="1" customFormat="1" ht="24" customHeight="1" x14ac:dyDescent="0.15">
      <c r="A1296" s="918"/>
      <c r="B1296" s="14" t="s">
        <v>323</v>
      </c>
      <c r="C1296" s="14" t="s">
        <v>918</v>
      </c>
      <c r="D1296" s="15">
        <v>43707</v>
      </c>
      <c r="E1296" s="14" t="s">
        <v>919</v>
      </c>
      <c r="F1296" s="920"/>
      <c r="G1296" s="920"/>
      <c r="H1296" s="924"/>
      <c r="I1296" s="924"/>
      <c r="J1296" s="921"/>
      <c r="K1296" s="921"/>
      <c r="L1296" s="925"/>
    </row>
    <row r="1297" spans="1:12" s="1" customFormat="1" ht="24" customHeight="1" x14ac:dyDescent="0.15">
      <c r="A1297" s="918">
        <v>234</v>
      </c>
      <c r="B1297" s="9" t="s">
        <v>22</v>
      </c>
      <c r="C1297" s="13" t="s">
        <v>23</v>
      </c>
      <c r="D1297" s="13" t="s">
        <v>24</v>
      </c>
      <c r="E1297" s="13" t="s">
        <v>25</v>
      </c>
      <c r="F1297" s="919" t="s">
        <v>17</v>
      </c>
      <c r="G1297" s="919"/>
      <c r="H1297" s="920"/>
      <c r="I1297" s="920"/>
      <c r="J1297" s="920"/>
      <c r="K1297" s="920"/>
      <c r="L1297" s="920"/>
    </row>
    <row r="1298" spans="1:12" s="1" customFormat="1" ht="26.25" customHeight="1" x14ac:dyDescent="0.15">
      <c r="A1298" s="918"/>
      <c r="B1298" s="921" t="s">
        <v>920</v>
      </c>
      <c r="C1298" s="922" t="s">
        <v>921</v>
      </c>
      <c r="D1298" s="923">
        <v>43665</v>
      </c>
      <c r="E1298" s="921" t="s">
        <v>187</v>
      </c>
      <c r="F1298" s="921" t="s">
        <v>922</v>
      </c>
      <c r="G1298" s="921"/>
      <c r="H1298" s="924" t="s">
        <v>30</v>
      </c>
      <c r="I1298" s="924"/>
      <c r="J1298" s="14" t="s">
        <v>31</v>
      </c>
      <c r="K1298" s="14" t="s">
        <v>32</v>
      </c>
      <c r="L1298" s="16">
        <v>676.61</v>
      </c>
    </row>
    <row r="1299" spans="1:12" s="1" customFormat="1" ht="165.75" customHeight="1" x14ac:dyDescent="0.15">
      <c r="A1299" s="918"/>
      <c r="B1299" s="921"/>
      <c r="C1299" s="922"/>
      <c r="D1299" s="923"/>
      <c r="E1299" s="921"/>
      <c r="F1299" s="921"/>
      <c r="G1299" s="921"/>
      <c r="H1299" s="924" t="s">
        <v>33</v>
      </c>
      <c r="I1299" s="924"/>
      <c r="J1299" s="14" t="s">
        <v>31</v>
      </c>
      <c r="K1299" s="14" t="s">
        <v>32</v>
      </c>
      <c r="L1299" s="16">
        <v>600.96</v>
      </c>
    </row>
    <row r="1300" spans="1:12" s="1" customFormat="1" ht="24" customHeight="1" x14ac:dyDescent="0.15">
      <c r="A1300" s="918"/>
      <c r="B1300" s="9" t="s">
        <v>34</v>
      </c>
      <c r="C1300" s="13" t="s">
        <v>35</v>
      </c>
      <c r="D1300" s="13" t="s">
        <v>36</v>
      </c>
      <c r="E1300" s="13" t="s">
        <v>37</v>
      </c>
      <c r="F1300" s="920"/>
      <c r="G1300" s="920"/>
      <c r="H1300" s="924" t="s">
        <v>38</v>
      </c>
      <c r="I1300" s="924"/>
      <c r="J1300" s="921" t="s">
        <v>31</v>
      </c>
      <c r="K1300" s="921" t="s">
        <v>32</v>
      </c>
      <c r="L1300" s="925">
        <v>50</v>
      </c>
    </row>
    <row r="1301" spans="1:12" s="1" customFormat="1" ht="24" customHeight="1" x14ac:dyDescent="0.15">
      <c r="A1301" s="918"/>
      <c r="B1301" s="14" t="s">
        <v>39</v>
      </c>
      <c r="C1301" s="14" t="s">
        <v>922</v>
      </c>
      <c r="D1301" s="15">
        <v>43667</v>
      </c>
      <c r="E1301" s="14" t="s">
        <v>923</v>
      </c>
      <c r="F1301" s="920"/>
      <c r="G1301" s="920"/>
      <c r="H1301" s="924"/>
      <c r="I1301" s="924"/>
      <c r="J1301" s="921"/>
      <c r="K1301" s="921"/>
      <c r="L1301" s="925"/>
    </row>
    <row r="1302" spans="1:12" s="1" customFormat="1" ht="24" customHeight="1" x14ac:dyDescent="0.15">
      <c r="A1302" s="918">
        <v>235</v>
      </c>
      <c r="B1302" s="9" t="s">
        <v>22</v>
      </c>
      <c r="C1302" s="13" t="s">
        <v>23</v>
      </c>
      <c r="D1302" s="13" t="s">
        <v>24</v>
      </c>
      <c r="E1302" s="13" t="s">
        <v>25</v>
      </c>
      <c r="F1302" s="919" t="s">
        <v>17</v>
      </c>
      <c r="G1302" s="919"/>
      <c r="H1302" s="920"/>
      <c r="I1302" s="920"/>
      <c r="J1302" s="920"/>
      <c r="K1302" s="920"/>
      <c r="L1302" s="920"/>
    </row>
    <row r="1303" spans="1:12" s="1" customFormat="1" ht="26.25" customHeight="1" x14ac:dyDescent="0.15">
      <c r="A1303" s="918"/>
      <c r="B1303" s="921" t="s">
        <v>924</v>
      </c>
      <c r="C1303" s="922" t="s">
        <v>925</v>
      </c>
      <c r="D1303" s="923">
        <v>43658</v>
      </c>
      <c r="E1303" s="921" t="s">
        <v>115</v>
      </c>
      <c r="F1303" s="921" t="s">
        <v>926</v>
      </c>
      <c r="G1303" s="921"/>
      <c r="H1303" s="924" t="s">
        <v>30</v>
      </c>
      <c r="I1303" s="924"/>
      <c r="J1303" s="14" t="s">
        <v>31</v>
      </c>
      <c r="K1303" s="14" t="s">
        <v>32</v>
      </c>
      <c r="L1303" s="16">
        <v>803</v>
      </c>
    </row>
    <row r="1304" spans="1:12" s="1" customFormat="1" ht="365.25" customHeight="1" x14ac:dyDescent="0.15">
      <c r="A1304" s="918"/>
      <c r="B1304" s="921"/>
      <c r="C1304" s="922"/>
      <c r="D1304" s="923"/>
      <c r="E1304" s="921"/>
      <c r="F1304" s="921"/>
      <c r="G1304" s="921"/>
      <c r="H1304" s="924" t="s">
        <v>33</v>
      </c>
      <c r="I1304" s="924"/>
      <c r="J1304" s="14" t="s">
        <v>31</v>
      </c>
      <c r="K1304" s="14" t="s">
        <v>31</v>
      </c>
      <c r="L1304" s="16">
        <v>0</v>
      </c>
    </row>
    <row r="1305" spans="1:12" s="1" customFormat="1" ht="24" customHeight="1" x14ac:dyDescent="0.15">
      <c r="A1305" s="918"/>
      <c r="B1305" s="9" t="s">
        <v>34</v>
      </c>
      <c r="C1305" s="13" t="s">
        <v>35</v>
      </c>
      <c r="D1305" s="13" t="s">
        <v>36</v>
      </c>
      <c r="E1305" s="13" t="s">
        <v>37</v>
      </c>
      <c r="F1305" s="920"/>
      <c r="G1305" s="920"/>
      <c r="H1305" s="924" t="s">
        <v>38</v>
      </c>
      <c r="I1305" s="924"/>
      <c r="J1305" s="921" t="s">
        <v>31</v>
      </c>
      <c r="K1305" s="921" t="s">
        <v>32</v>
      </c>
      <c r="L1305" s="925">
        <v>99</v>
      </c>
    </row>
    <row r="1306" spans="1:12" s="1" customFormat="1" ht="24" customHeight="1" x14ac:dyDescent="0.15">
      <c r="A1306" s="918"/>
      <c r="B1306" s="14" t="s">
        <v>105</v>
      </c>
      <c r="C1306" s="14" t="s">
        <v>926</v>
      </c>
      <c r="D1306" s="15">
        <v>43661</v>
      </c>
      <c r="E1306" s="14" t="s">
        <v>927</v>
      </c>
      <c r="F1306" s="920"/>
      <c r="G1306" s="920"/>
      <c r="H1306" s="924"/>
      <c r="I1306" s="924"/>
      <c r="J1306" s="921"/>
      <c r="K1306" s="921"/>
      <c r="L1306" s="925"/>
    </row>
    <row r="1307" spans="1:12" s="1" customFormat="1" ht="24" customHeight="1" x14ac:dyDescent="0.15">
      <c r="A1307" s="918">
        <v>236</v>
      </c>
      <c r="B1307" s="9" t="s">
        <v>22</v>
      </c>
      <c r="C1307" s="13" t="s">
        <v>23</v>
      </c>
      <c r="D1307" s="13" t="s">
        <v>24</v>
      </c>
      <c r="E1307" s="13" t="s">
        <v>25</v>
      </c>
      <c r="F1307" s="919" t="s">
        <v>17</v>
      </c>
      <c r="G1307" s="919"/>
      <c r="H1307" s="920"/>
      <c r="I1307" s="920"/>
      <c r="J1307" s="920"/>
      <c r="K1307" s="920"/>
      <c r="L1307" s="920"/>
    </row>
    <row r="1308" spans="1:12" s="1" customFormat="1" ht="26.25" customHeight="1" x14ac:dyDescent="0.15">
      <c r="A1308" s="918"/>
      <c r="B1308" s="921" t="s">
        <v>928</v>
      </c>
      <c r="C1308" s="921" t="s">
        <v>929</v>
      </c>
      <c r="D1308" s="923">
        <v>43690</v>
      </c>
      <c r="E1308" s="921" t="s">
        <v>308</v>
      </c>
      <c r="F1308" s="921" t="s">
        <v>309</v>
      </c>
      <c r="G1308" s="921"/>
      <c r="H1308" s="924" t="s">
        <v>30</v>
      </c>
      <c r="I1308" s="924"/>
      <c r="J1308" s="14" t="s">
        <v>31</v>
      </c>
      <c r="K1308" s="14" t="s">
        <v>32</v>
      </c>
      <c r="L1308" s="16">
        <v>325.5</v>
      </c>
    </row>
    <row r="1309" spans="1:12" s="1" customFormat="1" ht="60.75" customHeight="1" x14ac:dyDescent="0.15">
      <c r="A1309" s="918"/>
      <c r="B1309" s="921"/>
      <c r="C1309" s="921"/>
      <c r="D1309" s="923"/>
      <c r="E1309" s="921"/>
      <c r="F1309" s="921"/>
      <c r="G1309" s="921"/>
      <c r="H1309" s="924" t="s">
        <v>33</v>
      </c>
      <c r="I1309" s="924"/>
      <c r="J1309" s="14" t="s">
        <v>31</v>
      </c>
      <c r="K1309" s="14" t="s">
        <v>31</v>
      </c>
      <c r="L1309" s="16">
        <v>0</v>
      </c>
    </row>
    <row r="1310" spans="1:12" s="1" customFormat="1" ht="24" customHeight="1" x14ac:dyDescent="0.15">
      <c r="A1310" s="918"/>
      <c r="B1310" s="9" t="s">
        <v>34</v>
      </c>
      <c r="C1310" s="13" t="s">
        <v>35</v>
      </c>
      <c r="D1310" s="13" t="s">
        <v>36</v>
      </c>
      <c r="E1310" s="13" t="s">
        <v>37</v>
      </c>
      <c r="F1310" s="920"/>
      <c r="G1310" s="920"/>
      <c r="H1310" s="924" t="s">
        <v>38</v>
      </c>
      <c r="I1310" s="924"/>
      <c r="J1310" s="921" t="s">
        <v>31</v>
      </c>
      <c r="K1310" s="921" t="s">
        <v>31</v>
      </c>
      <c r="L1310" s="925">
        <v>0</v>
      </c>
    </row>
    <row r="1311" spans="1:12" s="1" customFormat="1" ht="24" customHeight="1" x14ac:dyDescent="0.15">
      <c r="A1311" s="918"/>
      <c r="B1311" s="14" t="s">
        <v>39</v>
      </c>
      <c r="C1311" s="14" t="s">
        <v>309</v>
      </c>
      <c r="D1311" s="15">
        <v>43692</v>
      </c>
      <c r="E1311" s="14" t="s">
        <v>930</v>
      </c>
      <c r="F1311" s="920"/>
      <c r="G1311" s="920"/>
      <c r="H1311" s="924"/>
      <c r="I1311" s="924"/>
      <c r="J1311" s="921"/>
      <c r="K1311" s="921"/>
      <c r="L1311" s="925"/>
    </row>
    <row r="1312" spans="1:12" s="1" customFormat="1" ht="24" customHeight="1" x14ac:dyDescent="0.15">
      <c r="A1312" s="918">
        <v>237</v>
      </c>
      <c r="B1312" s="9" t="s">
        <v>22</v>
      </c>
      <c r="C1312" s="13" t="s">
        <v>23</v>
      </c>
      <c r="D1312" s="13" t="s">
        <v>24</v>
      </c>
      <c r="E1312" s="13" t="s">
        <v>25</v>
      </c>
      <c r="F1312" s="919" t="s">
        <v>17</v>
      </c>
      <c r="G1312" s="919"/>
      <c r="H1312" s="920"/>
      <c r="I1312" s="920"/>
      <c r="J1312" s="920"/>
      <c r="K1312" s="920"/>
      <c r="L1312" s="920"/>
    </row>
    <row r="1313" spans="1:12" s="1" customFormat="1" ht="26.25" customHeight="1" x14ac:dyDescent="0.15">
      <c r="A1313" s="918"/>
      <c r="B1313" s="921" t="s">
        <v>931</v>
      </c>
      <c r="C1313" s="922" t="s">
        <v>932</v>
      </c>
      <c r="D1313" s="923">
        <v>43619</v>
      </c>
      <c r="E1313" s="921" t="s">
        <v>90</v>
      </c>
      <c r="F1313" s="921" t="s">
        <v>933</v>
      </c>
      <c r="G1313" s="921"/>
      <c r="H1313" s="924" t="s">
        <v>30</v>
      </c>
      <c r="I1313" s="924"/>
      <c r="J1313" s="14" t="s">
        <v>31</v>
      </c>
      <c r="K1313" s="14" t="s">
        <v>32</v>
      </c>
      <c r="L1313" s="16">
        <v>278.43</v>
      </c>
    </row>
    <row r="1314" spans="1:12" s="1" customFormat="1" ht="270.75" customHeight="1" x14ac:dyDescent="0.15">
      <c r="A1314" s="918"/>
      <c r="B1314" s="921"/>
      <c r="C1314" s="922"/>
      <c r="D1314" s="923"/>
      <c r="E1314" s="921"/>
      <c r="F1314" s="921"/>
      <c r="G1314" s="921"/>
      <c r="H1314" s="924" t="s">
        <v>33</v>
      </c>
      <c r="I1314" s="924"/>
      <c r="J1314" s="14" t="s">
        <v>31</v>
      </c>
      <c r="K1314" s="14" t="s">
        <v>32</v>
      </c>
      <c r="L1314" s="16">
        <v>425.6</v>
      </c>
    </row>
    <row r="1315" spans="1:12" s="1" customFormat="1" ht="24" customHeight="1" x14ac:dyDescent="0.15">
      <c r="A1315" s="918"/>
      <c r="B1315" s="9" t="s">
        <v>34</v>
      </c>
      <c r="C1315" s="13" t="s">
        <v>35</v>
      </c>
      <c r="D1315" s="13" t="s">
        <v>36</v>
      </c>
      <c r="E1315" s="13" t="s">
        <v>37</v>
      </c>
      <c r="F1315" s="920"/>
      <c r="G1315" s="920"/>
      <c r="H1315" s="924" t="s">
        <v>38</v>
      </c>
      <c r="I1315" s="924"/>
      <c r="J1315" s="921" t="s">
        <v>31</v>
      </c>
      <c r="K1315" s="921" t="s">
        <v>32</v>
      </c>
      <c r="L1315" s="925">
        <v>163</v>
      </c>
    </row>
    <row r="1316" spans="1:12" s="1" customFormat="1" ht="24" customHeight="1" x14ac:dyDescent="0.15">
      <c r="A1316" s="918"/>
      <c r="B1316" s="14" t="s">
        <v>45</v>
      </c>
      <c r="C1316" s="14" t="s">
        <v>933</v>
      </c>
      <c r="D1316" s="15">
        <v>43620</v>
      </c>
      <c r="E1316" s="14" t="s">
        <v>934</v>
      </c>
      <c r="F1316" s="920"/>
      <c r="G1316" s="920"/>
      <c r="H1316" s="924"/>
      <c r="I1316" s="924"/>
      <c r="J1316" s="921"/>
      <c r="K1316" s="921"/>
      <c r="L1316" s="925"/>
    </row>
    <row r="1317" spans="1:12" s="1" customFormat="1" ht="24" customHeight="1" x14ac:dyDescent="0.15">
      <c r="A1317" s="918">
        <v>238</v>
      </c>
      <c r="B1317" s="9" t="s">
        <v>22</v>
      </c>
      <c r="C1317" s="13" t="s">
        <v>23</v>
      </c>
      <c r="D1317" s="13" t="s">
        <v>24</v>
      </c>
      <c r="E1317" s="13" t="s">
        <v>25</v>
      </c>
      <c r="F1317" s="919" t="s">
        <v>17</v>
      </c>
      <c r="G1317" s="919"/>
      <c r="H1317" s="920"/>
      <c r="I1317" s="920"/>
      <c r="J1317" s="920"/>
      <c r="K1317" s="920"/>
      <c r="L1317" s="920"/>
    </row>
    <row r="1318" spans="1:12" s="1" customFormat="1" ht="26.25" customHeight="1" x14ac:dyDescent="0.15">
      <c r="A1318" s="918"/>
      <c r="B1318" s="921" t="s">
        <v>931</v>
      </c>
      <c r="C1318" s="922" t="s">
        <v>935</v>
      </c>
      <c r="D1318" s="923">
        <v>43674</v>
      </c>
      <c r="E1318" s="921" t="s">
        <v>936</v>
      </c>
      <c r="F1318" s="921" t="s">
        <v>937</v>
      </c>
      <c r="G1318" s="921"/>
      <c r="H1318" s="924" t="s">
        <v>30</v>
      </c>
      <c r="I1318" s="924"/>
      <c r="J1318" s="14" t="s">
        <v>31</v>
      </c>
      <c r="K1318" s="14" t="s">
        <v>32</v>
      </c>
      <c r="L1318" s="16">
        <v>384.99</v>
      </c>
    </row>
    <row r="1319" spans="1:12" s="1" customFormat="1" ht="207.75" customHeight="1" x14ac:dyDescent="0.15">
      <c r="A1319" s="918"/>
      <c r="B1319" s="921"/>
      <c r="C1319" s="922"/>
      <c r="D1319" s="923"/>
      <c r="E1319" s="921"/>
      <c r="F1319" s="921"/>
      <c r="G1319" s="921"/>
      <c r="H1319" s="924" t="s">
        <v>33</v>
      </c>
      <c r="I1319" s="924"/>
      <c r="J1319" s="14" t="s">
        <v>31</v>
      </c>
      <c r="K1319" s="14" t="s">
        <v>32</v>
      </c>
      <c r="L1319" s="16">
        <v>938</v>
      </c>
    </row>
    <row r="1320" spans="1:12" s="1" customFormat="1" ht="24" customHeight="1" x14ac:dyDescent="0.15">
      <c r="A1320" s="918"/>
      <c r="B1320" s="9" t="s">
        <v>34</v>
      </c>
      <c r="C1320" s="13" t="s">
        <v>35</v>
      </c>
      <c r="D1320" s="13" t="s">
        <v>36</v>
      </c>
      <c r="E1320" s="13" t="s">
        <v>37</v>
      </c>
      <c r="F1320" s="920"/>
      <c r="G1320" s="920"/>
      <c r="H1320" s="924" t="s">
        <v>38</v>
      </c>
      <c r="I1320" s="924"/>
      <c r="J1320" s="921" t="s">
        <v>31</v>
      </c>
      <c r="K1320" s="921" t="s">
        <v>31</v>
      </c>
      <c r="L1320" s="925">
        <v>0</v>
      </c>
    </row>
    <row r="1321" spans="1:12" s="1" customFormat="1" ht="24" customHeight="1" x14ac:dyDescent="0.15">
      <c r="A1321" s="918"/>
      <c r="B1321" s="14" t="s">
        <v>45</v>
      </c>
      <c r="C1321" s="14" t="s">
        <v>937</v>
      </c>
      <c r="D1321" s="15">
        <v>43678</v>
      </c>
      <c r="E1321" s="14" t="s">
        <v>938</v>
      </c>
      <c r="F1321" s="920"/>
      <c r="G1321" s="920"/>
      <c r="H1321" s="924"/>
      <c r="I1321" s="924"/>
      <c r="J1321" s="921"/>
      <c r="K1321" s="921"/>
      <c r="L1321" s="925"/>
    </row>
    <row r="1322" spans="1:12" s="1" customFormat="1" ht="24" customHeight="1" x14ac:dyDescent="0.15">
      <c r="A1322" s="918">
        <v>239</v>
      </c>
      <c r="B1322" s="9" t="s">
        <v>22</v>
      </c>
      <c r="C1322" s="13" t="s">
        <v>23</v>
      </c>
      <c r="D1322" s="13" t="s">
        <v>24</v>
      </c>
      <c r="E1322" s="13" t="s">
        <v>25</v>
      </c>
      <c r="F1322" s="919" t="s">
        <v>17</v>
      </c>
      <c r="G1322" s="919"/>
      <c r="H1322" s="920"/>
      <c r="I1322" s="920"/>
      <c r="J1322" s="920"/>
      <c r="K1322" s="920"/>
      <c r="L1322" s="920"/>
    </row>
    <row r="1323" spans="1:12" s="1" customFormat="1" ht="26.25" customHeight="1" x14ac:dyDescent="0.15">
      <c r="A1323" s="918"/>
      <c r="B1323" s="921" t="s">
        <v>939</v>
      </c>
      <c r="C1323" s="922" t="s">
        <v>940</v>
      </c>
      <c r="D1323" s="923">
        <v>43722</v>
      </c>
      <c r="E1323" s="921" t="s">
        <v>65</v>
      </c>
      <c r="F1323" s="921" t="s">
        <v>941</v>
      </c>
      <c r="G1323" s="921"/>
      <c r="H1323" s="924" t="s">
        <v>30</v>
      </c>
      <c r="I1323" s="924"/>
      <c r="J1323" s="14" t="s">
        <v>31</v>
      </c>
      <c r="K1323" s="14" t="s">
        <v>32</v>
      </c>
      <c r="L1323" s="16">
        <v>696</v>
      </c>
    </row>
    <row r="1324" spans="1:12" s="1" customFormat="1" ht="113.25" customHeight="1" x14ac:dyDescent="0.15">
      <c r="A1324" s="918"/>
      <c r="B1324" s="921"/>
      <c r="C1324" s="922"/>
      <c r="D1324" s="923"/>
      <c r="E1324" s="921"/>
      <c r="F1324" s="921"/>
      <c r="G1324" s="921"/>
      <c r="H1324" s="924" t="s">
        <v>33</v>
      </c>
      <c r="I1324" s="924"/>
      <c r="J1324" s="14" t="s">
        <v>31</v>
      </c>
      <c r="K1324" s="14" t="s">
        <v>32</v>
      </c>
      <c r="L1324" s="16">
        <v>1800</v>
      </c>
    </row>
    <row r="1325" spans="1:12" s="1" customFormat="1" ht="24" customHeight="1" x14ac:dyDescent="0.15">
      <c r="A1325" s="918"/>
      <c r="B1325" s="9" t="s">
        <v>34</v>
      </c>
      <c r="C1325" s="13" t="s">
        <v>35</v>
      </c>
      <c r="D1325" s="13" t="s">
        <v>36</v>
      </c>
      <c r="E1325" s="13" t="s">
        <v>37</v>
      </c>
      <c r="F1325" s="920"/>
      <c r="G1325" s="920"/>
      <c r="H1325" s="924" t="s">
        <v>38</v>
      </c>
      <c r="I1325" s="924"/>
      <c r="J1325" s="921" t="s">
        <v>31</v>
      </c>
      <c r="K1325" s="921" t="s">
        <v>31</v>
      </c>
      <c r="L1325" s="925">
        <v>0</v>
      </c>
    </row>
    <row r="1326" spans="1:12" s="1" customFormat="1" ht="24" customHeight="1" x14ac:dyDescent="0.15">
      <c r="A1326" s="918"/>
      <c r="B1326" s="14" t="s">
        <v>39</v>
      </c>
      <c r="C1326" s="14" t="s">
        <v>941</v>
      </c>
      <c r="D1326" s="15">
        <v>43729</v>
      </c>
      <c r="E1326" s="14" t="s">
        <v>942</v>
      </c>
      <c r="F1326" s="920"/>
      <c r="G1326" s="920"/>
      <c r="H1326" s="924"/>
      <c r="I1326" s="924"/>
      <c r="J1326" s="921"/>
      <c r="K1326" s="921"/>
      <c r="L1326" s="925"/>
    </row>
    <row r="1327" spans="1:12" s="1" customFormat="1" ht="24" customHeight="1" x14ac:dyDescent="0.15">
      <c r="A1327" s="918">
        <v>240</v>
      </c>
      <c r="B1327" s="9" t="s">
        <v>22</v>
      </c>
      <c r="C1327" s="13" t="s">
        <v>23</v>
      </c>
      <c r="D1327" s="13" t="s">
        <v>24</v>
      </c>
      <c r="E1327" s="13" t="s">
        <v>25</v>
      </c>
      <c r="F1327" s="919" t="s">
        <v>17</v>
      </c>
      <c r="G1327" s="919"/>
      <c r="H1327" s="920"/>
      <c r="I1327" s="920"/>
      <c r="J1327" s="920"/>
      <c r="K1327" s="920"/>
      <c r="L1327" s="920"/>
    </row>
    <row r="1328" spans="1:12" s="1" customFormat="1" ht="26.25" customHeight="1" x14ac:dyDescent="0.15">
      <c r="A1328" s="918"/>
      <c r="B1328" s="921" t="s">
        <v>943</v>
      </c>
      <c r="C1328" s="922" t="s">
        <v>944</v>
      </c>
      <c r="D1328" s="923">
        <v>43737</v>
      </c>
      <c r="E1328" s="921" t="s">
        <v>298</v>
      </c>
      <c r="F1328" s="921" t="s">
        <v>945</v>
      </c>
      <c r="G1328" s="921"/>
      <c r="H1328" s="924" t="s">
        <v>30</v>
      </c>
      <c r="I1328" s="924"/>
      <c r="J1328" s="14" t="s">
        <v>31</v>
      </c>
      <c r="K1328" s="14" t="s">
        <v>32</v>
      </c>
      <c r="L1328" s="16">
        <v>434.3</v>
      </c>
    </row>
    <row r="1329" spans="1:12" s="1" customFormat="1" ht="260.25" customHeight="1" x14ac:dyDescent="0.15">
      <c r="A1329" s="918"/>
      <c r="B1329" s="921"/>
      <c r="C1329" s="922"/>
      <c r="D1329" s="923"/>
      <c r="E1329" s="921"/>
      <c r="F1329" s="921"/>
      <c r="G1329" s="921"/>
      <c r="H1329" s="924" t="s">
        <v>33</v>
      </c>
      <c r="I1329" s="924"/>
      <c r="J1329" s="14" t="s">
        <v>31</v>
      </c>
      <c r="K1329" s="14" t="s">
        <v>31</v>
      </c>
      <c r="L1329" s="16">
        <v>0</v>
      </c>
    </row>
    <row r="1330" spans="1:12" s="1" customFormat="1" ht="24" customHeight="1" x14ac:dyDescent="0.15">
      <c r="A1330" s="918"/>
      <c r="B1330" s="9" t="s">
        <v>34</v>
      </c>
      <c r="C1330" s="13" t="s">
        <v>35</v>
      </c>
      <c r="D1330" s="13" t="s">
        <v>36</v>
      </c>
      <c r="E1330" s="13" t="s">
        <v>37</v>
      </c>
      <c r="F1330" s="920"/>
      <c r="G1330" s="920"/>
      <c r="H1330" s="924" t="s">
        <v>38</v>
      </c>
      <c r="I1330" s="924"/>
      <c r="J1330" s="921" t="s">
        <v>31</v>
      </c>
      <c r="K1330" s="921" t="s">
        <v>32</v>
      </c>
      <c r="L1330" s="925">
        <v>273</v>
      </c>
    </row>
    <row r="1331" spans="1:12" s="1" customFormat="1" ht="24" customHeight="1" x14ac:dyDescent="0.15">
      <c r="A1331" s="918"/>
      <c r="B1331" s="14" t="s">
        <v>39</v>
      </c>
      <c r="C1331" s="14" t="s">
        <v>945</v>
      </c>
      <c r="D1331" s="15">
        <v>43738</v>
      </c>
      <c r="E1331" s="14" t="s">
        <v>946</v>
      </c>
      <c r="F1331" s="920"/>
      <c r="G1331" s="920"/>
      <c r="H1331" s="924"/>
      <c r="I1331" s="924"/>
      <c r="J1331" s="921"/>
      <c r="K1331" s="921"/>
      <c r="L1331" s="925"/>
    </row>
    <row r="1332" spans="1:12" s="1" customFormat="1" ht="24" customHeight="1" x14ac:dyDescent="0.15">
      <c r="A1332" s="918">
        <v>241</v>
      </c>
      <c r="B1332" s="9" t="s">
        <v>22</v>
      </c>
      <c r="C1332" s="13" t="s">
        <v>23</v>
      </c>
      <c r="D1332" s="13" t="s">
        <v>24</v>
      </c>
      <c r="E1332" s="13" t="s">
        <v>25</v>
      </c>
      <c r="F1332" s="919" t="s">
        <v>17</v>
      </c>
      <c r="G1332" s="919"/>
      <c r="H1332" s="920"/>
      <c r="I1332" s="920"/>
      <c r="J1332" s="920"/>
      <c r="K1332" s="920"/>
      <c r="L1332" s="920"/>
    </row>
    <row r="1333" spans="1:12" s="1" customFormat="1" ht="26.25" customHeight="1" x14ac:dyDescent="0.15">
      <c r="A1333" s="918"/>
      <c r="B1333" s="921" t="s">
        <v>947</v>
      </c>
      <c r="C1333" s="922" t="s">
        <v>948</v>
      </c>
      <c r="D1333" s="923">
        <v>43623</v>
      </c>
      <c r="E1333" s="921" t="s">
        <v>625</v>
      </c>
      <c r="F1333" s="921" t="s">
        <v>949</v>
      </c>
      <c r="G1333" s="921"/>
      <c r="H1333" s="924" t="s">
        <v>30</v>
      </c>
      <c r="I1333" s="924"/>
      <c r="J1333" s="14" t="s">
        <v>31</v>
      </c>
      <c r="K1333" s="14" t="s">
        <v>32</v>
      </c>
      <c r="L1333" s="16">
        <v>513.16</v>
      </c>
    </row>
    <row r="1334" spans="1:12" s="1" customFormat="1" ht="409.2" customHeight="1" x14ac:dyDescent="0.15">
      <c r="A1334" s="918"/>
      <c r="B1334" s="921"/>
      <c r="C1334" s="922"/>
      <c r="D1334" s="923"/>
      <c r="E1334" s="921"/>
      <c r="F1334" s="921"/>
      <c r="G1334" s="921"/>
      <c r="H1334" s="924" t="s">
        <v>33</v>
      </c>
      <c r="I1334" s="924"/>
      <c r="J1334" s="921" t="s">
        <v>31</v>
      </c>
      <c r="K1334" s="921" t="s">
        <v>31</v>
      </c>
      <c r="L1334" s="925">
        <v>0</v>
      </c>
    </row>
    <row r="1335" spans="1:12" s="1" customFormat="1" ht="409.2" customHeight="1" x14ac:dyDescent="0.15">
      <c r="A1335" s="918"/>
      <c r="B1335" s="921"/>
      <c r="C1335" s="922"/>
      <c r="D1335" s="923"/>
      <c r="E1335" s="921"/>
      <c r="F1335" s="921"/>
      <c r="G1335" s="921"/>
      <c r="H1335" s="924"/>
      <c r="I1335" s="924"/>
      <c r="J1335" s="921"/>
      <c r="K1335" s="921"/>
      <c r="L1335" s="925"/>
    </row>
    <row r="1336" spans="1:12" s="1" customFormat="1" ht="166.95" customHeight="1" x14ac:dyDescent="0.15">
      <c r="A1336" s="918"/>
      <c r="B1336" s="921"/>
      <c r="C1336" s="922"/>
      <c r="D1336" s="923"/>
      <c r="E1336" s="921"/>
      <c r="F1336" s="921"/>
      <c r="G1336" s="921"/>
      <c r="H1336" s="924"/>
      <c r="I1336" s="924"/>
      <c r="J1336" s="921"/>
      <c r="K1336" s="921"/>
      <c r="L1336" s="925"/>
    </row>
    <row r="1337" spans="1:12" s="1" customFormat="1" ht="24" customHeight="1" x14ac:dyDescent="0.15">
      <c r="A1337" s="918"/>
      <c r="B1337" s="9" t="s">
        <v>34</v>
      </c>
      <c r="C1337" s="13" t="s">
        <v>35</v>
      </c>
      <c r="D1337" s="13" t="s">
        <v>36</v>
      </c>
      <c r="E1337" s="13" t="s">
        <v>37</v>
      </c>
      <c r="F1337" s="920"/>
      <c r="G1337" s="920"/>
      <c r="H1337" s="924" t="s">
        <v>38</v>
      </c>
      <c r="I1337" s="924"/>
      <c r="J1337" s="921" t="s">
        <v>31</v>
      </c>
      <c r="K1337" s="921" t="s">
        <v>32</v>
      </c>
      <c r="L1337" s="925">
        <v>1088.01</v>
      </c>
    </row>
    <row r="1338" spans="1:12" s="1" customFormat="1" ht="24" customHeight="1" x14ac:dyDescent="0.15">
      <c r="A1338" s="918"/>
      <c r="B1338" s="14" t="s">
        <v>229</v>
      </c>
      <c r="C1338" s="14" t="s">
        <v>949</v>
      </c>
      <c r="D1338" s="15">
        <v>43632</v>
      </c>
      <c r="E1338" s="14" t="s">
        <v>950</v>
      </c>
      <c r="F1338" s="920"/>
      <c r="G1338" s="920"/>
      <c r="H1338" s="924"/>
      <c r="I1338" s="924"/>
      <c r="J1338" s="921"/>
      <c r="K1338" s="921"/>
      <c r="L1338" s="925"/>
    </row>
    <row r="1339" spans="1:12" s="1" customFormat="1" ht="24" customHeight="1" x14ac:dyDescent="0.15">
      <c r="A1339" s="918">
        <v>242</v>
      </c>
      <c r="B1339" s="9" t="s">
        <v>22</v>
      </c>
      <c r="C1339" s="13" t="s">
        <v>23</v>
      </c>
      <c r="D1339" s="13" t="s">
        <v>24</v>
      </c>
      <c r="E1339" s="13" t="s">
        <v>25</v>
      </c>
      <c r="F1339" s="919" t="s">
        <v>17</v>
      </c>
      <c r="G1339" s="919"/>
      <c r="H1339" s="920"/>
      <c r="I1339" s="920"/>
      <c r="J1339" s="920"/>
      <c r="K1339" s="920"/>
      <c r="L1339" s="920"/>
    </row>
    <row r="1340" spans="1:12" s="1" customFormat="1" ht="26.25" customHeight="1" x14ac:dyDescent="0.15">
      <c r="A1340" s="918"/>
      <c r="B1340" s="921" t="s">
        <v>951</v>
      </c>
      <c r="C1340" s="922" t="s">
        <v>952</v>
      </c>
      <c r="D1340" s="923">
        <v>43711</v>
      </c>
      <c r="E1340" s="921" t="s">
        <v>684</v>
      </c>
      <c r="F1340" s="921" t="s">
        <v>953</v>
      </c>
      <c r="G1340" s="921"/>
      <c r="H1340" s="924" t="s">
        <v>30</v>
      </c>
      <c r="I1340" s="924"/>
      <c r="J1340" s="14" t="s">
        <v>31</v>
      </c>
      <c r="K1340" s="14" t="s">
        <v>32</v>
      </c>
      <c r="L1340" s="16">
        <v>1775.33</v>
      </c>
    </row>
    <row r="1341" spans="1:12" s="1" customFormat="1" ht="409.2" customHeight="1" x14ac:dyDescent="0.15">
      <c r="A1341" s="918"/>
      <c r="B1341" s="921"/>
      <c r="C1341" s="922"/>
      <c r="D1341" s="923"/>
      <c r="E1341" s="921"/>
      <c r="F1341" s="921"/>
      <c r="G1341" s="921"/>
      <c r="H1341" s="924" t="s">
        <v>33</v>
      </c>
      <c r="I1341" s="924"/>
      <c r="J1341" s="921" t="s">
        <v>31</v>
      </c>
      <c r="K1341" s="921" t="s">
        <v>32</v>
      </c>
      <c r="L1341" s="925">
        <v>1973.78</v>
      </c>
    </row>
    <row r="1342" spans="1:12" s="1" customFormat="1" ht="409.2" customHeight="1" x14ac:dyDescent="0.15">
      <c r="A1342" s="918"/>
      <c r="B1342" s="921"/>
      <c r="C1342" s="922"/>
      <c r="D1342" s="923"/>
      <c r="E1342" s="921"/>
      <c r="F1342" s="921"/>
      <c r="G1342" s="921"/>
      <c r="H1342" s="924"/>
      <c r="I1342" s="924"/>
      <c r="J1342" s="921"/>
      <c r="K1342" s="921"/>
      <c r="L1342" s="925"/>
    </row>
    <row r="1343" spans="1:12" s="1" customFormat="1" ht="219.45" customHeight="1" x14ac:dyDescent="0.15">
      <c r="A1343" s="918"/>
      <c r="B1343" s="921"/>
      <c r="C1343" s="922"/>
      <c r="D1343" s="923"/>
      <c r="E1343" s="921"/>
      <c r="F1343" s="921"/>
      <c r="G1343" s="921"/>
      <c r="H1343" s="924"/>
      <c r="I1343" s="924"/>
      <c r="J1343" s="921"/>
      <c r="K1343" s="921"/>
      <c r="L1343" s="925"/>
    </row>
    <row r="1344" spans="1:12" s="1" customFormat="1" ht="24" customHeight="1" x14ac:dyDescent="0.15">
      <c r="A1344" s="918"/>
      <c r="B1344" s="9" t="s">
        <v>34</v>
      </c>
      <c r="C1344" s="13" t="s">
        <v>35</v>
      </c>
      <c r="D1344" s="13" t="s">
        <v>36</v>
      </c>
      <c r="E1344" s="13" t="s">
        <v>37</v>
      </c>
      <c r="F1344" s="920"/>
      <c r="G1344" s="920"/>
      <c r="H1344" s="924" t="s">
        <v>38</v>
      </c>
      <c r="I1344" s="924"/>
      <c r="J1344" s="921" t="s">
        <v>31</v>
      </c>
      <c r="K1344" s="921" t="s">
        <v>32</v>
      </c>
      <c r="L1344" s="925">
        <v>340</v>
      </c>
    </row>
    <row r="1345" spans="1:12" s="1" customFormat="1" ht="24" customHeight="1" x14ac:dyDescent="0.15">
      <c r="A1345" s="918"/>
      <c r="B1345" s="14" t="s">
        <v>429</v>
      </c>
      <c r="C1345" s="14" t="s">
        <v>953</v>
      </c>
      <c r="D1345" s="15">
        <v>43734</v>
      </c>
      <c r="E1345" s="14" t="s">
        <v>954</v>
      </c>
      <c r="F1345" s="920"/>
      <c r="G1345" s="920"/>
      <c r="H1345" s="924"/>
      <c r="I1345" s="924"/>
      <c r="J1345" s="921"/>
      <c r="K1345" s="921"/>
      <c r="L1345" s="925"/>
    </row>
    <row r="1346" spans="1:12" s="1" customFormat="1" ht="24" customHeight="1" x14ac:dyDescent="0.15">
      <c r="A1346" s="918">
        <v>243</v>
      </c>
      <c r="B1346" s="9" t="s">
        <v>22</v>
      </c>
      <c r="C1346" s="13" t="s">
        <v>23</v>
      </c>
      <c r="D1346" s="13" t="s">
        <v>24</v>
      </c>
      <c r="E1346" s="13" t="s">
        <v>25</v>
      </c>
      <c r="F1346" s="919" t="s">
        <v>17</v>
      </c>
      <c r="G1346" s="919"/>
      <c r="H1346" s="920"/>
      <c r="I1346" s="920"/>
      <c r="J1346" s="920"/>
      <c r="K1346" s="920"/>
      <c r="L1346" s="920"/>
    </row>
    <row r="1347" spans="1:12" s="1" customFormat="1" ht="26.25" customHeight="1" x14ac:dyDescent="0.15">
      <c r="A1347" s="918"/>
      <c r="B1347" s="921" t="s">
        <v>955</v>
      </c>
      <c r="C1347" s="922" t="s">
        <v>956</v>
      </c>
      <c r="D1347" s="923">
        <v>43557</v>
      </c>
      <c r="E1347" s="921" t="s">
        <v>957</v>
      </c>
      <c r="F1347" s="921" t="s">
        <v>958</v>
      </c>
      <c r="G1347" s="921"/>
      <c r="H1347" s="924" t="s">
        <v>30</v>
      </c>
      <c r="I1347" s="924"/>
      <c r="J1347" s="14" t="s">
        <v>31</v>
      </c>
      <c r="K1347" s="14" t="s">
        <v>32</v>
      </c>
      <c r="L1347" s="16">
        <v>567</v>
      </c>
    </row>
    <row r="1348" spans="1:12" s="1" customFormat="1" ht="386.25" customHeight="1" x14ac:dyDescent="0.15">
      <c r="A1348" s="918"/>
      <c r="B1348" s="921"/>
      <c r="C1348" s="922"/>
      <c r="D1348" s="923"/>
      <c r="E1348" s="921"/>
      <c r="F1348" s="921"/>
      <c r="G1348" s="921"/>
      <c r="H1348" s="924" t="s">
        <v>33</v>
      </c>
      <c r="I1348" s="924"/>
      <c r="J1348" s="14" t="s">
        <v>31</v>
      </c>
      <c r="K1348" s="14" t="s">
        <v>32</v>
      </c>
      <c r="L1348" s="16">
        <v>745.6</v>
      </c>
    </row>
    <row r="1349" spans="1:12" s="1" customFormat="1" ht="24" customHeight="1" x14ac:dyDescent="0.15">
      <c r="A1349" s="918"/>
      <c r="B1349" s="9" t="s">
        <v>34</v>
      </c>
      <c r="C1349" s="13" t="s">
        <v>35</v>
      </c>
      <c r="D1349" s="13" t="s">
        <v>36</v>
      </c>
      <c r="E1349" s="13" t="s">
        <v>37</v>
      </c>
      <c r="F1349" s="920"/>
      <c r="G1349" s="920"/>
      <c r="H1349" s="924" t="s">
        <v>38</v>
      </c>
      <c r="I1349" s="924"/>
      <c r="J1349" s="921" t="s">
        <v>31</v>
      </c>
      <c r="K1349" s="921" t="s">
        <v>32</v>
      </c>
      <c r="L1349" s="925">
        <v>800</v>
      </c>
    </row>
    <row r="1350" spans="1:12" s="1" customFormat="1" ht="24" customHeight="1" x14ac:dyDescent="0.15">
      <c r="A1350" s="918"/>
      <c r="B1350" s="14" t="s">
        <v>55</v>
      </c>
      <c r="C1350" s="14" t="s">
        <v>958</v>
      </c>
      <c r="D1350" s="15">
        <v>43565</v>
      </c>
      <c r="E1350" s="14" t="s">
        <v>959</v>
      </c>
      <c r="F1350" s="920"/>
      <c r="G1350" s="920"/>
      <c r="H1350" s="924"/>
      <c r="I1350" s="924"/>
      <c r="J1350" s="921"/>
      <c r="K1350" s="921"/>
      <c r="L1350" s="925"/>
    </row>
    <row r="1351" spans="1:12" s="1" customFormat="1" ht="24" customHeight="1" x14ac:dyDescent="0.15">
      <c r="A1351" s="918">
        <v>244</v>
      </c>
      <c r="B1351" s="9" t="s">
        <v>22</v>
      </c>
      <c r="C1351" s="13" t="s">
        <v>23</v>
      </c>
      <c r="D1351" s="13" t="s">
        <v>24</v>
      </c>
      <c r="E1351" s="13" t="s">
        <v>25</v>
      </c>
      <c r="F1351" s="919" t="s">
        <v>17</v>
      </c>
      <c r="G1351" s="919"/>
      <c r="H1351" s="920"/>
      <c r="I1351" s="920"/>
      <c r="J1351" s="920"/>
      <c r="K1351" s="920"/>
      <c r="L1351" s="920"/>
    </row>
    <row r="1352" spans="1:12" s="1" customFormat="1" ht="26.25" customHeight="1" x14ac:dyDescent="0.15">
      <c r="A1352" s="918"/>
      <c r="B1352" s="921" t="s">
        <v>960</v>
      </c>
      <c r="C1352" s="922" t="s">
        <v>961</v>
      </c>
      <c r="D1352" s="923">
        <v>43581</v>
      </c>
      <c r="E1352" s="921" t="s">
        <v>119</v>
      </c>
      <c r="F1352" s="921" t="s">
        <v>962</v>
      </c>
      <c r="G1352" s="921"/>
      <c r="H1352" s="924" t="s">
        <v>30</v>
      </c>
      <c r="I1352" s="924"/>
      <c r="J1352" s="14" t="s">
        <v>31</v>
      </c>
      <c r="K1352" s="14" t="s">
        <v>32</v>
      </c>
      <c r="L1352" s="16">
        <v>508.84</v>
      </c>
    </row>
    <row r="1353" spans="1:12" s="1" customFormat="1" ht="123.75" customHeight="1" x14ac:dyDescent="0.15">
      <c r="A1353" s="918"/>
      <c r="B1353" s="921"/>
      <c r="C1353" s="922"/>
      <c r="D1353" s="923"/>
      <c r="E1353" s="921"/>
      <c r="F1353" s="921"/>
      <c r="G1353" s="921"/>
      <c r="H1353" s="924" t="s">
        <v>33</v>
      </c>
      <c r="I1353" s="924"/>
      <c r="J1353" s="14" t="s">
        <v>31</v>
      </c>
      <c r="K1353" s="14" t="s">
        <v>32</v>
      </c>
      <c r="L1353" s="16">
        <v>5134</v>
      </c>
    </row>
    <row r="1354" spans="1:12" s="1" customFormat="1" ht="24" customHeight="1" x14ac:dyDescent="0.15">
      <c r="A1354" s="918"/>
      <c r="B1354" s="9" t="s">
        <v>34</v>
      </c>
      <c r="C1354" s="13" t="s">
        <v>35</v>
      </c>
      <c r="D1354" s="13" t="s">
        <v>36</v>
      </c>
      <c r="E1354" s="13" t="s">
        <v>37</v>
      </c>
      <c r="F1354" s="920"/>
      <c r="G1354" s="920"/>
      <c r="H1354" s="924" t="s">
        <v>38</v>
      </c>
      <c r="I1354" s="924"/>
      <c r="J1354" s="921" t="s">
        <v>31</v>
      </c>
      <c r="K1354" s="921" t="s">
        <v>31</v>
      </c>
      <c r="L1354" s="925">
        <v>0</v>
      </c>
    </row>
    <row r="1355" spans="1:12" s="1" customFormat="1" ht="34.5" customHeight="1" x14ac:dyDescent="0.15">
      <c r="A1355" s="918"/>
      <c r="B1355" s="14" t="s">
        <v>111</v>
      </c>
      <c r="C1355" s="14" t="s">
        <v>962</v>
      </c>
      <c r="D1355" s="15">
        <v>43584</v>
      </c>
      <c r="E1355" s="14" t="s">
        <v>963</v>
      </c>
      <c r="F1355" s="920"/>
      <c r="G1355" s="920"/>
      <c r="H1355" s="924"/>
      <c r="I1355" s="924"/>
      <c r="J1355" s="921"/>
      <c r="K1355" s="921"/>
      <c r="L1355" s="925"/>
    </row>
    <row r="1356" spans="1:12" s="1" customFormat="1" ht="24" customHeight="1" x14ac:dyDescent="0.15">
      <c r="A1356" s="918">
        <v>245</v>
      </c>
      <c r="B1356" s="9" t="s">
        <v>22</v>
      </c>
      <c r="C1356" s="13" t="s">
        <v>23</v>
      </c>
      <c r="D1356" s="13" t="s">
        <v>24</v>
      </c>
      <c r="E1356" s="13" t="s">
        <v>25</v>
      </c>
      <c r="F1356" s="919" t="s">
        <v>17</v>
      </c>
      <c r="G1356" s="919"/>
      <c r="H1356" s="920"/>
      <c r="I1356" s="920"/>
      <c r="J1356" s="920"/>
      <c r="K1356" s="920"/>
      <c r="L1356" s="920"/>
    </row>
    <row r="1357" spans="1:12" s="1" customFormat="1" ht="26.25" customHeight="1" x14ac:dyDescent="0.15">
      <c r="A1357" s="918"/>
      <c r="B1357" s="921" t="s">
        <v>960</v>
      </c>
      <c r="C1357" s="921" t="s">
        <v>964</v>
      </c>
      <c r="D1357" s="923">
        <v>43588</v>
      </c>
      <c r="E1357" s="921" t="s">
        <v>172</v>
      </c>
      <c r="F1357" s="921" t="s">
        <v>173</v>
      </c>
      <c r="G1357" s="921"/>
      <c r="H1357" s="924" t="s">
        <v>30</v>
      </c>
      <c r="I1357" s="924"/>
      <c r="J1357" s="14" t="s">
        <v>31</v>
      </c>
      <c r="K1357" s="14" t="s">
        <v>32</v>
      </c>
      <c r="L1357" s="16">
        <v>281</v>
      </c>
    </row>
    <row r="1358" spans="1:12" s="1" customFormat="1" ht="102.75" customHeight="1" x14ac:dyDescent="0.15">
      <c r="A1358" s="918"/>
      <c r="B1358" s="921"/>
      <c r="C1358" s="921"/>
      <c r="D1358" s="923"/>
      <c r="E1358" s="921"/>
      <c r="F1358" s="921"/>
      <c r="G1358" s="921"/>
      <c r="H1358" s="924" t="s">
        <v>33</v>
      </c>
      <c r="I1358" s="924"/>
      <c r="J1358" s="14" t="s">
        <v>31</v>
      </c>
      <c r="K1358" s="14" t="s">
        <v>32</v>
      </c>
      <c r="L1358" s="16">
        <v>451.6</v>
      </c>
    </row>
    <row r="1359" spans="1:12" s="1" customFormat="1" ht="24" customHeight="1" x14ac:dyDescent="0.15">
      <c r="A1359" s="918"/>
      <c r="B1359" s="9" t="s">
        <v>34</v>
      </c>
      <c r="C1359" s="13" t="s">
        <v>35</v>
      </c>
      <c r="D1359" s="13" t="s">
        <v>36</v>
      </c>
      <c r="E1359" s="13" t="s">
        <v>37</v>
      </c>
      <c r="F1359" s="920"/>
      <c r="G1359" s="920"/>
      <c r="H1359" s="924" t="s">
        <v>38</v>
      </c>
      <c r="I1359" s="924"/>
      <c r="J1359" s="921" t="s">
        <v>31</v>
      </c>
      <c r="K1359" s="921" t="s">
        <v>32</v>
      </c>
      <c r="L1359" s="925">
        <v>565</v>
      </c>
    </row>
    <row r="1360" spans="1:12" s="1" customFormat="1" ht="34.5" customHeight="1" x14ac:dyDescent="0.15">
      <c r="A1360" s="918"/>
      <c r="B1360" s="14" t="s">
        <v>111</v>
      </c>
      <c r="C1360" s="14" t="s">
        <v>173</v>
      </c>
      <c r="D1360" s="15">
        <v>43589</v>
      </c>
      <c r="E1360" s="14" t="s">
        <v>174</v>
      </c>
      <c r="F1360" s="920"/>
      <c r="G1360" s="920"/>
      <c r="H1360" s="924"/>
      <c r="I1360" s="924"/>
      <c r="J1360" s="921"/>
      <c r="K1360" s="921"/>
      <c r="L1360" s="925"/>
    </row>
    <row r="1361" spans="1:12" s="1" customFormat="1" ht="24" customHeight="1" x14ac:dyDescent="0.15">
      <c r="A1361" s="918">
        <v>246</v>
      </c>
      <c r="B1361" s="9" t="s">
        <v>22</v>
      </c>
      <c r="C1361" s="13" t="s">
        <v>23</v>
      </c>
      <c r="D1361" s="13" t="s">
        <v>24</v>
      </c>
      <c r="E1361" s="13" t="s">
        <v>25</v>
      </c>
      <c r="F1361" s="919" t="s">
        <v>17</v>
      </c>
      <c r="G1361" s="919"/>
      <c r="H1361" s="920"/>
      <c r="I1361" s="920"/>
      <c r="J1361" s="920"/>
      <c r="K1361" s="920"/>
      <c r="L1361" s="920"/>
    </row>
    <row r="1362" spans="1:12" s="1" customFormat="1" ht="26.25" customHeight="1" x14ac:dyDescent="0.15">
      <c r="A1362" s="918"/>
      <c r="B1362" s="921" t="s">
        <v>960</v>
      </c>
      <c r="C1362" s="922" t="s">
        <v>965</v>
      </c>
      <c r="D1362" s="923">
        <v>43638</v>
      </c>
      <c r="E1362" s="921" t="s">
        <v>95</v>
      </c>
      <c r="F1362" s="921" t="s">
        <v>966</v>
      </c>
      <c r="G1362" s="921"/>
      <c r="H1362" s="924" t="s">
        <v>30</v>
      </c>
      <c r="I1362" s="924"/>
      <c r="J1362" s="14" t="s">
        <v>31</v>
      </c>
      <c r="K1362" s="14" t="s">
        <v>32</v>
      </c>
      <c r="L1362" s="16">
        <v>944.2</v>
      </c>
    </row>
    <row r="1363" spans="1:12" s="1" customFormat="1" ht="176.25" customHeight="1" x14ac:dyDescent="0.15">
      <c r="A1363" s="918"/>
      <c r="B1363" s="921"/>
      <c r="C1363" s="922"/>
      <c r="D1363" s="923"/>
      <c r="E1363" s="921"/>
      <c r="F1363" s="921"/>
      <c r="G1363" s="921"/>
      <c r="H1363" s="924" t="s">
        <v>33</v>
      </c>
      <c r="I1363" s="924"/>
      <c r="J1363" s="14" t="s">
        <v>31</v>
      </c>
      <c r="K1363" s="14" t="s">
        <v>32</v>
      </c>
      <c r="L1363" s="16">
        <v>719.6</v>
      </c>
    </row>
    <row r="1364" spans="1:12" s="1" customFormat="1" ht="24" customHeight="1" x14ac:dyDescent="0.15">
      <c r="A1364" s="918"/>
      <c r="B1364" s="9" t="s">
        <v>34</v>
      </c>
      <c r="C1364" s="13" t="s">
        <v>35</v>
      </c>
      <c r="D1364" s="13" t="s">
        <v>36</v>
      </c>
      <c r="E1364" s="13" t="s">
        <v>37</v>
      </c>
      <c r="F1364" s="920"/>
      <c r="G1364" s="920"/>
      <c r="H1364" s="924" t="s">
        <v>38</v>
      </c>
      <c r="I1364" s="924"/>
      <c r="J1364" s="921" t="s">
        <v>31</v>
      </c>
      <c r="K1364" s="921" t="s">
        <v>31</v>
      </c>
      <c r="L1364" s="925">
        <v>0</v>
      </c>
    </row>
    <row r="1365" spans="1:12" s="1" customFormat="1" ht="34.5" customHeight="1" x14ac:dyDescent="0.15">
      <c r="A1365" s="918"/>
      <c r="B1365" s="14" t="s">
        <v>111</v>
      </c>
      <c r="C1365" s="14" t="s">
        <v>966</v>
      </c>
      <c r="D1365" s="15">
        <v>43642</v>
      </c>
      <c r="E1365" s="14" t="s">
        <v>967</v>
      </c>
      <c r="F1365" s="920"/>
      <c r="G1365" s="920"/>
      <c r="H1365" s="924"/>
      <c r="I1365" s="924"/>
      <c r="J1365" s="921"/>
      <c r="K1365" s="921"/>
      <c r="L1365" s="925"/>
    </row>
    <row r="1366" spans="1:12" s="1" customFormat="1" ht="24" customHeight="1" x14ac:dyDescent="0.15">
      <c r="A1366" s="918">
        <v>247</v>
      </c>
      <c r="B1366" s="9" t="s">
        <v>22</v>
      </c>
      <c r="C1366" s="13" t="s">
        <v>23</v>
      </c>
      <c r="D1366" s="13" t="s">
        <v>24</v>
      </c>
      <c r="E1366" s="13" t="s">
        <v>25</v>
      </c>
      <c r="F1366" s="919" t="s">
        <v>17</v>
      </c>
      <c r="G1366" s="919"/>
      <c r="H1366" s="920"/>
      <c r="I1366" s="920"/>
      <c r="J1366" s="920"/>
      <c r="K1366" s="920"/>
      <c r="L1366" s="920"/>
    </row>
    <row r="1367" spans="1:12" s="1" customFormat="1" ht="26.25" customHeight="1" x14ac:dyDescent="0.15">
      <c r="A1367" s="918"/>
      <c r="B1367" s="921" t="s">
        <v>968</v>
      </c>
      <c r="C1367" s="922" t="s">
        <v>969</v>
      </c>
      <c r="D1367" s="923">
        <v>43667</v>
      </c>
      <c r="E1367" s="921" t="s">
        <v>808</v>
      </c>
      <c r="F1367" s="921" t="s">
        <v>416</v>
      </c>
      <c r="G1367" s="921"/>
      <c r="H1367" s="924" t="s">
        <v>30</v>
      </c>
      <c r="I1367" s="924"/>
      <c r="J1367" s="14" t="s">
        <v>31</v>
      </c>
      <c r="K1367" s="14" t="s">
        <v>31</v>
      </c>
      <c r="L1367" s="16">
        <v>0</v>
      </c>
    </row>
    <row r="1368" spans="1:12" s="1" customFormat="1" ht="365.25" customHeight="1" x14ac:dyDescent="0.15">
      <c r="A1368" s="918"/>
      <c r="B1368" s="921"/>
      <c r="C1368" s="922"/>
      <c r="D1368" s="923"/>
      <c r="E1368" s="921"/>
      <c r="F1368" s="921"/>
      <c r="G1368" s="921"/>
      <c r="H1368" s="924" t="s">
        <v>33</v>
      </c>
      <c r="I1368" s="924"/>
      <c r="J1368" s="14" t="s">
        <v>31</v>
      </c>
      <c r="K1368" s="14" t="s">
        <v>31</v>
      </c>
      <c r="L1368" s="16">
        <v>0</v>
      </c>
    </row>
    <row r="1369" spans="1:12" s="1" customFormat="1" ht="24" customHeight="1" x14ac:dyDescent="0.15">
      <c r="A1369" s="918"/>
      <c r="B1369" s="9" t="s">
        <v>34</v>
      </c>
      <c r="C1369" s="13" t="s">
        <v>35</v>
      </c>
      <c r="D1369" s="13" t="s">
        <v>36</v>
      </c>
      <c r="E1369" s="13" t="s">
        <v>37</v>
      </c>
      <c r="F1369" s="920"/>
      <c r="G1369" s="920"/>
      <c r="H1369" s="924" t="s">
        <v>38</v>
      </c>
      <c r="I1369" s="924"/>
      <c r="J1369" s="921" t="s">
        <v>32</v>
      </c>
      <c r="K1369" s="921" t="s">
        <v>31</v>
      </c>
      <c r="L1369" s="925">
        <v>1570</v>
      </c>
    </row>
    <row r="1370" spans="1:12" s="1" customFormat="1" ht="24" customHeight="1" x14ac:dyDescent="0.15">
      <c r="A1370" s="918"/>
      <c r="B1370" s="14" t="s">
        <v>204</v>
      </c>
      <c r="C1370" s="14" t="s">
        <v>416</v>
      </c>
      <c r="D1370" s="15">
        <v>43672</v>
      </c>
      <c r="E1370" s="14" t="s">
        <v>850</v>
      </c>
      <c r="F1370" s="920"/>
      <c r="G1370" s="920"/>
      <c r="H1370" s="924"/>
      <c r="I1370" s="924"/>
      <c r="J1370" s="921"/>
      <c r="K1370" s="921"/>
      <c r="L1370" s="925"/>
    </row>
    <row r="1371" spans="1:12" s="1" customFormat="1" ht="24" customHeight="1" x14ac:dyDescent="0.15">
      <c r="A1371" s="918">
        <v>248</v>
      </c>
      <c r="B1371" s="9" t="s">
        <v>22</v>
      </c>
      <c r="C1371" s="13" t="s">
        <v>23</v>
      </c>
      <c r="D1371" s="13" t="s">
        <v>24</v>
      </c>
      <c r="E1371" s="13" t="s">
        <v>25</v>
      </c>
      <c r="F1371" s="919" t="s">
        <v>17</v>
      </c>
      <c r="G1371" s="919"/>
      <c r="H1371" s="920"/>
      <c r="I1371" s="920"/>
      <c r="J1371" s="920"/>
      <c r="K1371" s="920"/>
      <c r="L1371" s="920"/>
    </row>
    <row r="1372" spans="1:12" s="1" customFormat="1" ht="26.25" customHeight="1" x14ac:dyDescent="0.15">
      <c r="A1372" s="918"/>
      <c r="B1372" s="921" t="s">
        <v>970</v>
      </c>
      <c r="C1372" s="922" t="s">
        <v>971</v>
      </c>
      <c r="D1372" s="923">
        <v>43640</v>
      </c>
      <c r="E1372" s="921" t="s">
        <v>90</v>
      </c>
      <c r="F1372" s="921" t="s">
        <v>972</v>
      </c>
      <c r="G1372" s="921"/>
      <c r="H1372" s="924" t="s">
        <v>30</v>
      </c>
      <c r="I1372" s="924"/>
      <c r="J1372" s="14" t="s">
        <v>31</v>
      </c>
      <c r="K1372" s="14" t="s">
        <v>32</v>
      </c>
      <c r="L1372" s="16">
        <v>227.69</v>
      </c>
    </row>
    <row r="1373" spans="1:12" s="1" customFormat="1" ht="113.25" customHeight="1" x14ac:dyDescent="0.15">
      <c r="A1373" s="918"/>
      <c r="B1373" s="921"/>
      <c r="C1373" s="922"/>
      <c r="D1373" s="923"/>
      <c r="E1373" s="921"/>
      <c r="F1373" s="921"/>
      <c r="G1373" s="921"/>
      <c r="H1373" s="924" t="s">
        <v>33</v>
      </c>
      <c r="I1373" s="924"/>
      <c r="J1373" s="14" t="s">
        <v>31</v>
      </c>
      <c r="K1373" s="14" t="s">
        <v>32</v>
      </c>
      <c r="L1373" s="16">
        <v>353.95</v>
      </c>
    </row>
    <row r="1374" spans="1:12" s="1" customFormat="1" ht="24" customHeight="1" x14ac:dyDescent="0.15">
      <c r="A1374" s="918"/>
      <c r="B1374" s="9" t="s">
        <v>34</v>
      </c>
      <c r="C1374" s="13" t="s">
        <v>35</v>
      </c>
      <c r="D1374" s="13" t="s">
        <v>36</v>
      </c>
      <c r="E1374" s="13" t="s">
        <v>37</v>
      </c>
      <c r="F1374" s="920"/>
      <c r="G1374" s="920"/>
      <c r="H1374" s="924" t="s">
        <v>38</v>
      </c>
      <c r="I1374" s="924"/>
      <c r="J1374" s="921" t="s">
        <v>31</v>
      </c>
      <c r="K1374" s="921" t="s">
        <v>32</v>
      </c>
      <c r="L1374" s="925">
        <v>100</v>
      </c>
    </row>
    <row r="1375" spans="1:12" s="1" customFormat="1" ht="24" customHeight="1" x14ac:dyDescent="0.15">
      <c r="A1375" s="918"/>
      <c r="B1375" s="14" t="s">
        <v>45</v>
      </c>
      <c r="C1375" s="14" t="s">
        <v>972</v>
      </c>
      <c r="D1375" s="15">
        <v>43641</v>
      </c>
      <c r="E1375" s="14" t="s">
        <v>973</v>
      </c>
      <c r="F1375" s="920"/>
      <c r="G1375" s="920"/>
      <c r="H1375" s="924"/>
      <c r="I1375" s="924"/>
      <c r="J1375" s="921"/>
      <c r="K1375" s="921"/>
      <c r="L1375" s="925"/>
    </row>
    <row r="1376" spans="1:12" s="1" customFormat="1" ht="24" customHeight="1" x14ac:dyDescent="0.15">
      <c r="A1376" s="918">
        <v>249</v>
      </c>
      <c r="B1376" s="9" t="s">
        <v>22</v>
      </c>
      <c r="C1376" s="13" t="s">
        <v>23</v>
      </c>
      <c r="D1376" s="13" t="s">
        <v>24</v>
      </c>
      <c r="E1376" s="13" t="s">
        <v>25</v>
      </c>
      <c r="F1376" s="919" t="s">
        <v>17</v>
      </c>
      <c r="G1376" s="919"/>
      <c r="H1376" s="920"/>
      <c r="I1376" s="920"/>
      <c r="J1376" s="920"/>
      <c r="K1376" s="920"/>
      <c r="L1376" s="920"/>
    </row>
    <row r="1377" spans="1:12" s="1" customFormat="1" ht="26.25" customHeight="1" x14ac:dyDescent="0.15">
      <c r="A1377" s="918"/>
      <c r="B1377" s="921" t="s">
        <v>970</v>
      </c>
      <c r="C1377" s="922" t="s">
        <v>974</v>
      </c>
      <c r="D1377" s="923">
        <v>43660</v>
      </c>
      <c r="E1377" s="921" t="s">
        <v>298</v>
      </c>
      <c r="F1377" s="921" t="s">
        <v>223</v>
      </c>
      <c r="G1377" s="921"/>
      <c r="H1377" s="924" t="s">
        <v>30</v>
      </c>
      <c r="I1377" s="924"/>
      <c r="J1377" s="14" t="s">
        <v>31</v>
      </c>
      <c r="K1377" s="14" t="s">
        <v>32</v>
      </c>
      <c r="L1377" s="16">
        <v>1742.05</v>
      </c>
    </row>
    <row r="1378" spans="1:12" s="1" customFormat="1" ht="302.25" customHeight="1" x14ac:dyDescent="0.15">
      <c r="A1378" s="918"/>
      <c r="B1378" s="921"/>
      <c r="C1378" s="922"/>
      <c r="D1378" s="923"/>
      <c r="E1378" s="921"/>
      <c r="F1378" s="921"/>
      <c r="G1378" s="921"/>
      <c r="H1378" s="924" t="s">
        <v>33</v>
      </c>
      <c r="I1378" s="924"/>
      <c r="J1378" s="14" t="s">
        <v>31</v>
      </c>
      <c r="K1378" s="14" t="s">
        <v>32</v>
      </c>
      <c r="L1378" s="16">
        <v>491.6</v>
      </c>
    </row>
    <row r="1379" spans="1:12" s="1" customFormat="1" ht="24" customHeight="1" x14ac:dyDescent="0.15">
      <c r="A1379" s="918"/>
      <c r="B1379" s="9" t="s">
        <v>34</v>
      </c>
      <c r="C1379" s="13" t="s">
        <v>35</v>
      </c>
      <c r="D1379" s="13" t="s">
        <v>36</v>
      </c>
      <c r="E1379" s="13" t="s">
        <v>37</v>
      </c>
      <c r="F1379" s="920"/>
      <c r="G1379" s="920"/>
      <c r="H1379" s="924" t="s">
        <v>38</v>
      </c>
      <c r="I1379" s="924"/>
      <c r="J1379" s="921" t="s">
        <v>31</v>
      </c>
      <c r="K1379" s="921" t="s">
        <v>32</v>
      </c>
      <c r="L1379" s="925">
        <v>1250</v>
      </c>
    </row>
    <row r="1380" spans="1:12" s="1" customFormat="1" ht="24" customHeight="1" x14ac:dyDescent="0.15">
      <c r="A1380" s="918"/>
      <c r="B1380" s="14" t="s">
        <v>45</v>
      </c>
      <c r="C1380" s="14" t="s">
        <v>223</v>
      </c>
      <c r="D1380" s="15">
        <v>43665</v>
      </c>
      <c r="E1380" s="14" t="s">
        <v>846</v>
      </c>
      <c r="F1380" s="920"/>
      <c r="G1380" s="920"/>
      <c r="H1380" s="924"/>
      <c r="I1380" s="924"/>
      <c r="J1380" s="921"/>
      <c r="K1380" s="921"/>
      <c r="L1380" s="925"/>
    </row>
    <row r="1381" spans="1:12" s="1" customFormat="1" ht="24" customHeight="1" x14ac:dyDescent="0.15">
      <c r="A1381" s="918">
        <v>250</v>
      </c>
      <c r="B1381" s="9" t="s">
        <v>22</v>
      </c>
      <c r="C1381" s="13" t="s">
        <v>23</v>
      </c>
      <c r="D1381" s="13" t="s">
        <v>24</v>
      </c>
      <c r="E1381" s="13" t="s">
        <v>25</v>
      </c>
      <c r="F1381" s="919" t="s">
        <v>17</v>
      </c>
      <c r="G1381" s="919"/>
      <c r="H1381" s="920"/>
      <c r="I1381" s="920"/>
      <c r="J1381" s="920"/>
      <c r="K1381" s="920"/>
      <c r="L1381" s="920"/>
    </row>
    <row r="1382" spans="1:12" s="1" customFormat="1" ht="26.25" customHeight="1" x14ac:dyDescent="0.15">
      <c r="A1382" s="918"/>
      <c r="B1382" s="921" t="s">
        <v>975</v>
      </c>
      <c r="C1382" s="922" t="s">
        <v>976</v>
      </c>
      <c r="D1382" s="923">
        <v>43628</v>
      </c>
      <c r="E1382" s="921" t="s">
        <v>977</v>
      </c>
      <c r="F1382" s="921" t="s">
        <v>978</v>
      </c>
      <c r="G1382" s="921"/>
      <c r="H1382" s="924" t="s">
        <v>30</v>
      </c>
      <c r="I1382" s="924"/>
      <c r="J1382" s="14" t="s">
        <v>31</v>
      </c>
      <c r="K1382" s="14" t="s">
        <v>32</v>
      </c>
      <c r="L1382" s="16">
        <v>5678</v>
      </c>
    </row>
    <row r="1383" spans="1:12" s="1" customFormat="1" ht="409.2" customHeight="1" x14ac:dyDescent="0.15">
      <c r="A1383" s="918"/>
      <c r="B1383" s="921"/>
      <c r="C1383" s="922"/>
      <c r="D1383" s="923"/>
      <c r="E1383" s="921"/>
      <c r="F1383" s="921"/>
      <c r="G1383" s="921"/>
      <c r="H1383" s="924" t="s">
        <v>33</v>
      </c>
      <c r="I1383" s="924"/>
      <c r="J1383" s="921" t="s">
        <v>31</v>
      </c>
      <c r="K1383" s="921" t="s">
        <v>31</v>
      </c>
      <c r="L1383" s="925">
        <v>0</v>
      </c>
    </row>
    <row r="1384" spans="1:12" s="1" customFormat="1" ht="29.85" customHeight="1" x14ac:dyDescent="0.15">
      <c r="A1384" s="918"/>
      <c r="B1384" s="921"/>
      <c r="C1384" s="922"/>
      <c r="D1384" s="923"/>
      <c r="E1384" s="921"/>
      <c r="F1384" s="921"/>
      <c r="G1384" s="921"/>
      <c r="H1384" s="924"/>
      <c r="I1384" s="924"/>
      <c r="J1384" s="921"/>
      <c r="K1384" s="921"/>
      <c r="L1384" s="925"/>
    </row>
    <row r="1385" spans="1:12" s="1" customFormat="1" ht="24" customHeight="1" x14ac:dyDescent="0.15">
      <c r="A1385" s="918"/>
      <c r="B1385" s="9" t="s">
        <v>34</v>
      </c>
      <c r="C1385" s="13" t="s">
        <v>35</v>
      </c>
      <c r="D1385" s="13" t="s">
        <v>36</v>
      </c>
      <c r="E1385" s="13" t="s">
        <v>37</v>
      </c>
      <c r="F1385" s="920"/>
      <c r="G1385" s="920"/>
      <c r="H1385" s="924" t="s">
        <v>38</v>
      </c>
      <c r="I1385" s="924"/>
      <c r="J1385" s="921" t="s">
        <v>31</v>
      </c>
      <c r="K1385" s="921" t="s">
        <v>31</v>
      </c>
      <c r="L1385" s="925">
        <v>0</v>
      </c>
    </row>
    <row r="1386" spans="1:12" s="1" customFormat="1" ht="24" customHeight="1" x14ac:dyDescent="0.15">
      <c r="A1386" s="918"/>
      <c r="B1386" s="14" t="s">
        <v>45</v>
      </c>
      <c r="C1386" s="14" t="s">
        <v>978</v>
      </c>
      <c r="D1386" s="15">
        <v>43660</v>
      </c>
      <c r="E1386" s="14" t="s">
        <v>979</v>
      </c>
      <c r="F1386" s="920"/>
      <c r="G1386" s="920"/>
      <c r="H1386" s="924"/>
      <c r="I1386" s="924"/>
      <c r="J1386" s="921"/>
      <c r="K1386" s="921"/>
      <c r="L1386" s="925"/>
    </row>
    <row r="1387" spans="1:12" s="1" customFormat="1" ht="24" customHeight="1" x14ac:dyDescent="0.15">
      <c r="A1387" s="918">
        <v>251</v>
      </c>
      <c r="B1387" s="9" t="s">
        <v>22</v>
      </c>
      <c r="C1387" s="13" t="s">
        <v>23</v>
      </c>
      <c r="D1387" s="13" t="s">
        <v>24</v>
      </c>
      <c r="E1387" s="13" t="s">
        <v>25</v>
      </c>
      <c r="F1387" s="919" t="s">
        <v>17</v>
      </c>
      <c r="G1387" s="919"/>
      <c r="H1387" s="920"/>
      <c r="I1387" s="920"/>
      <c r="J1387" s="920"/>
      <c r="K1387" s="920"/>
      <c r="L1387" s="920"/>
    </row>
    <row r="1388" spans="1:12" s="1" customFormat="1" ht="26.25" customHeight="1" x14ac:dyDescent="0.15">
      <c r="A1388" s="918"/>
      <c r="B1388" s="921" t="s">
        <v>980</v>
      </c>
      <c r="C1388" s="922" t="s">
        <v>981</v>
      </c>
      <c r="D1388" s="923">
        <v>43557</v>
      </c>
      <c r="E1388" s="921" t="s">
        <v>187</v>
      </c>
      <c r="F1388" s="921" t="s">
        <v>982</v>
      </c>
      <c r="G1388" s="921"/>
      <c r="H1388" s="924" t="s">
        <v>30</v>
      </c>
      <c r="I1388" s="924"/>
      <c r="J1388" s="14" t="s">
        <v>31</v>
      </c>
      <c r="K1388" s="14" t="s">
        <v>32</v>
      </c>
      <c r="L1388" s="16">
        <v>438</v>
      </c>
    </row>
    <row r="1389" spans="1:12" s="1" customFormat="1" ht="281.25" customHeight="1" x14ac:dyDescent="0.15">
      <c r="A1389" s="918"/>
      <c r="B1389" s="921"/>
      <c r="C1389" s="922"/>
      <c r="D1389" s="923"/>
      <c r="E1389" s="921"/>
      <c r="F1389" s="921"/>
      <c r="G1389" s="921"/>
      <c r="H1389" s="924" t="s">
        <v>33</v>
      </c>
      <c r="I1389" s="924"/>
      <c r="J1389" s="14" t="s">
        <v>31</v>
      </c>
      <c r="K1389" s="14" t="s">
        <v>32</v>
      </c>
      <c r="L1389" s="16">
        <v>248.57</v>
      </c>
    </row>
    <row r="1390" spans="1:12" s="1" customFormat="1" ht="24" customHeight="1" x14ac:dyDescent="0.15">
      <c r="A1390" s="918"/>
      <c r="B1390" s="9" t="s">
        <v>34</v>
      </c>
      <c r="C1390" s="13" t="s">
        <v>35</v>
      </c>
      <c r="D1390" s="13" t="s">
        <v>36</v>
      </c>
      <c r="E1390" s="13" t="s">
        <v>37</v>
      </c>
      <c r="F1390" s="920"/>
      <c r="G1390" s="920"/>
      <c r="H1390" s="924" t="s">
        <v>38</v>
      </c>
      <c r="I1390" s="924"/>
      <c r="J1390" s="921" t="s">
        <v>31</v>
      </c>
      <c r="K1390" s="921" t="s">
        <v>31</v>
      </c>
      <c r="L1390" s="925">
        <v>0</v>
      </c>
    </row>
    <row r="1391" spans="1:12" s="1" customFormat="1" ht="24" customHeight="1" x14ac:dyDescent="0.15">
      <c r="A1391" s="918"/>
      <c r="B1391" s="14" t="s">
        <v>204</v>
      </c>
      <c r="C1391" s="14" t="s">
        <v>982</v>
      </c>
      <c r="D1391" s="15">
        <v>43559</v>
      </c>
      <c r="E1391" s="14" t="s">
        <v>654</v>
      </c>
      <c r="F1391" s="920"/>
      <c r="G1391" s="920"/>
      <c r="H1391" s="924"/>
      <c r="I1391" s="924"/>
      <c r="J1391" s="921"/>
      <c r="K1391" s="921"/>
      <c r="L1391" s="925"/>
    </row>
    <row r="1392" spans="1:12" s="1" customFormat="1" ht="24" customHeight="1" x14ac:dyDescent="0.15">
      <c r="A1392" s="918">
        <v>252</v>
      </c>
      <c r="B1392" s="9" t="s">
        <v>22</v>
      </c>
      <c r="C1392" s="13" t="s">
        <v>23</v>
      </c>
      <c r="D1392" s="13" t="s">
        <v>24</v>
      </c>
      <c r="E1392" s="13" t="s">
        <v>25</v>
      </c>
      <c r="F1392" s="919" t="s">
        <v>17</v>
      </c>
      <c r="G1392" s="919"/>
      <c r="H1392" s="920"/>
      <c r="I1392" s="920"/>
      <c r="J1392" s="920"/>
      <c r="K1392" s="920"/>
      <c r="L1392" s="920"/>
    </row>
    <row r="1393" spans="1:12" s="1" customFormat="1" ht="26.25" customHeight="1" x14ac:dyDescent="0.15">
      <c r="A1393" s="918"/>
      <c r="B1393" s="921" t="s">
        <v>980</v>
      </c>
      <c r="C1393" s="922" t="s">
        <v>983</v>
      </c>
      <c r="D1393" s="923">
        <v>43584</v>
      </c>
      <c r="E1393" s="921" t="s">
        <v>984</v>
      </c>
      <c r="F1393" s="921" t="s">
        <v>985</v>
      </c>
      <c r="G1393" s="921"/>
      <c r="H1393" s="924" t="s">
        <v>30</v>
      </c>
      <c r="I1393" s="924"/>
      <c r="J1393" s="14" t="s">
        <v>31</v>
      </c>
      <c r="K1393" s="14" t="s">
        <v>32</v>
      </c>
      <c r="L1393" s="16">
        <v>248</v>
      </c>
    </row>
    <row r="1394" spans="1:12" s="1" customFormat="1" ht="312.75" customHeight="1" x14ac:dyDescent="0.15">
      <c r="A1394" s="918"/>
      <c r="B1394" s="921"/>
      <c r="C1394" s="922"/>
      <c r="D1394" s="923"/>
      <c r="E1394" s="921"/>
      <c r="F1394" s="921"/>
      <c r="G1394" s="921"/>
      <c r="H1394" s="924" t="s">
        <v>33</v>
      </c>
      <c r="I1394" s="924"/>
      <c r="J1394" s="14" t="s">
        <v>31</v>
      </c>
      <c r="K1394" s="14" t="s">
        <v>32</v>
      </c>
      <c r="L1394" s="16">
        <v>485.92</v>
      </c>
    </row>
    <row r="1395" spans="1:12" s="1" customFormat="1" ht="24" customHeight="1" x14ac:dyDescent="0.15">
      <c r="A1395" s="918"/>
      <c r="B1395" s="9" t="s">
        <v>34</v>
      </c>
      <c r="C1395" s="13" t="s">
        <v>35</v>
      </c>
      <c r="D1395" s="13" t="s">
        <v>36</v>
      </c>
      <c r="E1395" s="13" t="s">
        <v>37</v>
      </c>
      <c r="F1395" s="920"/>
      <c r="G1395" s="920"/>
      <c r="H1395" s="924" t="s">
        <v>38</v>
      </c>
      <c r="I1395" s="924"/>
      <c r="J1395" s="921" t="s">
        <v>31</v>
      </c>
      <c r="K1395" s="921" t="s">
        <v>31</v>
      </c>
      <c r="L1395" s="925">
        <v>0</v>
      </c>
    </row>
    <row r="1396" spans="1:12" s="1" customFormat="1" ht="24" customHeight="1" x14ac:dyDescent="0.15">
      <c r="A1396" s="918"/>
      <c r="B1396" s="14" t="s">
        <v>204</v>
      </c>
      <c r="C1396" s="14" t="s">
        <v>985</v>
      </c>
      <c r="D1396" s="15">
        <v>43586</v>
      </c>
      <c r="E1396" s="14" t="s">
        <v>986</v>
      </c>
      <c r="F1396" s="920"/>
      <c r="G1396" s="920"/>
      <c r="H1396" s="924"/>
      <c r="I1396" s="924"/>
      <c r="J1396" s="921"/>
      <c r="K1396" s="921"/>
      <c r="L1396" s="925"/>
    </row>
    <row r="1397" spans="1:12" s="1" customFormat="1" ht="24" customHeight="1" x14ac:dyDescent="0.15">
      <c r="A1397" s="918">
        <v>253</v>
      </c>
      <c r="B1397" s="9" t="s">
        <v>22</v>
      </c>
      <c r="C1397" s="13" t="s">
        <v>23</v>
      </c>
      <c r="D1397" s="13" t="s">
        <v>24</v>
      </c>
      <c r="E1397" s="13" t="s">
        <v>25</v>
      </c>
      <c r="F1397" s="919" t="s">
        <v>17</v>
      </c>
      <c r="G1397" s="919"/>
      <c r="H1397" s="920"/>
      <c r="I1397" s="920"/>
      <c r="J1397" s="920"/>
      <c r="K1397" s="920"/>
      <c r="L1397" s="920"/>
    </row>
    <row r="1398" spans="1:12" s="1" customFormat="1" ht="26.25" customHeight="1" x14ac:dyDescent="0.15">
      <c r="A1398" s="918"/>
      <c r="B1398" s="921" t="s">
        <v>980</v>
      </c>
      <c r="C1398" s="922" t="s">
        <v>987</v>
      </c>
      <c r="D1398" s="923">
        <v>43734</v>
      </c>
      <c r="E1398" s="921" t="s">
        <v>988</v>
      </c>
      <c r="F1398" s="921" t="s">
        <v>778</v>
      </c>
      <c r="G1398" s="921"/>
      <c r="H1398" s="924" t="s">
        <v>30</v>
      </c>
      <c r="I1398" s="924"/>
      <c r="J1398" s="14" t="s">
        <v>31</v>
      </c>
      <c r="K1398" s="14" t="s">
        <v>32</v>
      </c>
      <c r="L1398" s="16">
        <v>188</v>
      </c>
    </row>
    <row r="1399" spans="1:12" s="1" customFormat="1" ht="260.25" customHeight="1" x14ac:dyDescent="0.15">
      <c r="A1399" s="918"/>
      <c r="B1399" s="921"/>
      <c r="C1399" s="922"/>
      <c r="D1399" s="923"/>
      <c r="E1399" s="921"/>
      <c r="F1399" s="921"/>
      <c r="G1399" s="921"/>
      <c r="H1399" s="924" t="s">
        <v>33</v>
      </c>
      <c r="I1399" s="924"/>
      <c r="J1399" s="14" t="s">
        <v>31</v>
      </c>
      <c r="K1399" s="14" t="s">
        <v>32</v>
      </c>
      <c r="L1399" s="16">
        <v>286.60000000000002</v>
      </c>
    </row>
    <row r="1400" spans="1:12" s="1" customFormat="1" ht="24" customHeight="1" x14ac:dyDescent="0.15">
      <c r="A1400" s="918"/>
      <c r="B1400" s="9" t="s">
        <v>34</v>
      </c>
      <c r="C1400" s="13" t="s">
        <v>35</v>
      </c>
      <c r="D1400" s="13" t="s">
        <v>36</v>
      </c>
      <c r="E1400" s="13" t="s">
        <v>37</v>
      </c>
      <c r="F1400" s="920"/>
      <c r="G1400" s="920"/>
      <c r="H1400" s="924" t="s">
        <v>38</v>
      </c>
      <c r="I1400" s="924"/>
      <c r="J1400" s="921" t="s">
        <v>31</v>
      </c>
      <c r="K1400" s="921" t="s">
        <v>32</v>
      </c>
      <c r="L1400" s="925">
        <v>55</v>
      </c>
    </row>
    <row r="1401" spans="1:12" s="1" customFormat="1" ht="24" customHeight="1" x14ac:dyDescent="0.15">
      <c r="A1401" s="918"/>
      <c r="B1401" s="14" t="s">
        <v>204</v>
      </c>
      <c r="C1401" s="14" t="s">
        <v>778</v>
      </c>
      <c r="D1401" s="15">
        <v>43736</v>
      </c>
      <c r="E1401" s="14" t="s">
        <v>989</v>
      </c>
      <c r="F1401" s="920"/>
      <c r="G1401" s="920"/>
      <c r="H1401" s="924"/>
      <c r="I1401" s="924"/>
      <c r="J1401" s="921"/>
      <c r="K1401" s="921"/>
      <c r="L1401" s="925"/>
    </row>
    <row r="1402" spans="1:12" s="1" customFormat="1" ht="24" customHeight="1" x14ac:dyDescent="0.15">
      <c r="A1402" s="918">
        <v>254</v>
      </c>
      <c r="B1402" s="9" t="s">
        <v>22</v>
      </c>
      <c r="C1402" s="13" t="s">
        <v>23</v>
      </c>
      <c r="D1402" s="13" t="s">
        <v>24</v>
      </c>
      <c r="E1402" s="13" t="s">
        <v>25</v>
      </c>
      <c r="F1402" s="919" t="s">
        <v>17</v>
      </c>
      <c r="G1402" s="919"/>
      <c r="H1402" s="920"/>
      <c r="I1402" s="920"/>
      <c r="J1402" s="920"/>
      <c r="K1402" s="920"/>
      <c r="L1402" s="920"/>
    </row>
    <row r="1403" spans="1:12" s="1" customFormat="1" ht="26.25" customHeight="1" x14ac:dyDescent="0.15">
      <c r="A1403" s="918"/>
      <c r="B1403" s="921" t="s">
        <v>990</v>
      </c>
      <c r="C1403" s="922" t="s">
        <v>991</v>
      </c>
      <c r="D1403" s="923">
        <v>43718</v>
      </c>
      <c r="E1403" s="921" t="s">
        <v>90</v>
      </c>
      <c r="F1403" s="921" t="s">
        <v>992</v>
      </c>
      <c r="G1403" s="921"/>
      <c r="H1403" s="924" t="s">
        <v>30</v>
      </c>
      <c r="I1403" s="924"/>
      <c r="J1403" s="14" t="s">
        <v>31</v>
      </c>
      <c r="K1403" s="14" t="s">
        <v>31</v>
      </c>
      <c r="L1403" s="16">
        <v>0</v>
      </c>
    </row>
    <row r="1404" spans="1:12" s="1" customFormat="1" ht="260.25" customHeight="1" x14ac:dyDescent="0.15">
      <c r="A1404" s="918"/>
      <c r="B1404" s="921"/>
      <c r="C1404" s="922"/>
      <c r="D1404" s="923"/>
      <c r="E1404" s="921"/>
      <c r="F1404" s="921"/>
      <c r="G1404" s="921"/>
      <c r="H1404" s="924" t="s">
        <v>33</v>
      </c>
      <c r="I1404" s="924"/>
      <c r="J1404" s="14" t="s">
        <v>31</v>
      </c>
      <c r="K1404" s="14" t="s">
        <v>31</v>
      </c>
      <c r="L1404" s="16">
        <v>0</v>
      </c>
    </row>
    <row r="1405" spans="1:12" s="1" customFormat="1" ht="24" customHeight="1" x14ac:dyDescent="0.15">
      <c r="A1405" s="918"/>
      <c r="B1405" s="9" t="s">
        <v>34</v>
      </c>
      <c r="C1405" s="13" t="s">
        <v>35</v>
      </c>
      <c r="D1405" s="13" t="s">
        <v>36</v>
      </c>
      <c r="E1405" s="13" t="s">
        <v>37</v>
      </c>
      <c r="F1405" s="920"/>
      <c r="G1405" s="920"/>
      <c r="H1405" s="924" t="s">
        <v>38</v>
      </c>
      <c r="I1405" s="924"/>
      <c r="J1405" s="921" t="s">
        <v>31</v>
      </c>
      <c r="K1405" s="921" t="s">
        <v>32</v>
      </c>
      <c r="L1405" s="925">
        <v>640</v>
      </c>
    </row>
    <row r="1406" spans="1:12" s="1" customFormat="1" ht="24" customHeight="1" x14ac:dyDescent="0.15">
      <c r="A1406" s="918"/>
      <c r="B1406" s="14" t="s">
        <v>39</v>
      </c>
      <c r="C1406" s="14" t="s">
        <v>992</v>
      </c>
      <c r="D1406" s="15">
        <v>43725</v>
      </c>
      <c r="E1406" s="14" t="s">
        <v>993</v>
      </c>
      <c r="F1406" s="920"/>
      <c r="G1406" s="920"/>
      <c r="H1406" s="924"/>
      <c r="I1406" s="924"/>
      <c r="J1406" s="921"/>
      <c r="K1406" s="921"/>
      <c r="L1406" s="925"/>
    </row>
    <row r="1407" spans="1:12" s="1" customFormat="1" ht="24" customHeight="1" x14ac:dyDescent="0.15">
      <c r="A1407" s="918">
        <v>255</v>
      </c>
      <c r="B1407" s="9" t="s">
        <v>22</v>
      </c>
      <c r="C1407" s="13" t="s">
        <v>23</v>
      </c>
      <c r="D1407" s="13" t="s">
        <v>24</v>
      </c>
      <c r="E1407" s="13" t="s">
        <v>25</v>
      </c>
      <c r="F1407" s="919" t="s">
        <v>17</v>
      </c>
      <c r="G1407" s="919"/>
      <c r="H1407" s="920"/>
      <c r="I1407" s="920"/>
      <c r="J1407" s="920"/>
      <c r="K1407" s="920"/>
      <c r="L1407" s="920"/>
    </row>
    <row r="1408" spans="1:12" s="1" customFormat="1" ht="26.25" customHeight="1" x14ac:dyDescent="0.15">
      <c r="A1408" s="918"/>
      <c r="B1408" s="921" t="s">
        <v>994</v>
      </c>
      <c r="C1408" s="921" t="s">
        <v>995</v>
      </c>
      <c r="D1408" s="923">
        <v>43633</v>
      </c>
      <c r="E1408" s="921" t="s">
        <v>996</v>
      </c>
      <c r="F1408" s="921" t="s">
        <v>997</v>
      </c>
      <c r="G1408" s="921"/>
      <c r="H1408" s="924" t="s">
        <v>30</v>
      </c>
      <c r="I1408" s="924"/>
      <c r="J1408" s="14" t="s">
        <v>31</v>
      </c>
      <c r="K1408" s="14" t="s">
        <v>32</v>
      </c>
      <c r="L1408" s="16">
        <v>383.5</v>
      </c>
    </row>
    <row r="1409" spans="1:12" s="1" customFormat="1" ht="102.75" customHeight="1" x14ac:dyDescent="0.15">
      <c r="A1409" s="918"/>
      <c r="B1409" s="921"/>
      <c r="C1409" s="921"/>
      <c r="D1409" s="923"/>
      <c r="E1409" s="921"/>
      <c r="F1409" s="921"/>
      <c r="G1409" s="921"/>
      <c r="H1409" s="924" t="s">
        <v>33</v>
      </c>
      <c r="I1409" s="924"/>
      <c r="J1409" s="14" t="s">
        <v>31</v>
      </c>
      <c r="K1409" s="14" t="s">
        <v>32</v>
      </c>
      <c r="L1409" s="16">
        <v>326.2</v>
      </c>
    </row>
    <row r="1410" spans="1:12" s="1" customFormat="1" ht="24" customHeight="1" x14ac:dyDescent="0.15">
      <c r="A1410" s="918"/>
      <c r="B1410" s="9" t="s">
        <v>34</v>
      </c>
      <c r="C1410" s="13" t="s">
        <v>35</v>
      </c>
      <c r="D1410" s="13" t="s">
        <v>36</v>
      </c>
      <c r="E1410" s="13" t="s">
        <v>37</v>
      </c>
      <c r="F1410" s="920"/>
      <c r="G1410" s="920"/>
      <c r="H1410" s="924" t="s">
        <v>38</v>
      </c>
      <c r="I1410" s="924"/>
      <c r="J1410" s="921" t="s">
        <v>31</v>
      </c>
      <c r="K1410" s="921" t="s">
        <v>31</v>
      </c>
      <c r="L1410" s="925">
        <v>0</v>
      </c>
    </row>
    <row r="1411" spans="1:12" s="1" customFormat="1" ht="24" customHeight="1" x14ac:dyDescent="0.15">
      <c r="A1411" s="918"/>
      <c r="B1411" s="14" t="s">
        <v>55</v>
      </c>
      <c r="C1411" s="14" t="s">
        <v>997</v>
      </c>
      <c r="D1411" s="15">
        <v>43635</v>
      </c>
      <c r="E1411" s="14" t="s">
        <v>525</v>
      </c>
      <c r="F1411" s="920"/>
      <c r="G1411" s="920"/>
      <c r="H1411" s="924"/>
      <c r="I1411" s="924"/>
      <c r="J1411" s="921"/>
      <c r="K1411" s="921"/>
      <c r="L1411" s="925"/>
    </row>
    <row r="1412" spans="1:12" s="1" customFormat="1" ht="24" customHeight="1" x14ac:dyDescent="0.15">
      <c r="A1412" s="918">
        <v>256</v>
      </c>
      <c r="B1412" s="9" t="s">
        <v>22</v>
      </c>
      <c r="C1412" s="13" t="s">
        <v>23</v>
      </c>
      <c r="D1412" s="13" t="s">
        <v>24</v>
      </c>
      <c r="E1412" s="13" t="s">
        <v>25</v>
      </c>
      <c r="F1412" s="919" t="s">
        <v>17</v>
      </c>
      <c r="G1412" s="919"/>
      <c r="H1412" s="920"/>
      <c r="I1412" s="920"/>
      <c r="J1412" s="920"/>
      <c r="K1412" s="920"/>
      <c r="L1412" s="920"/>
    </row>
    <row r="1413" spans="1:12" s="1" customFormat="1" ht="26.25" customHeight="1" x14ac:dyDescent="0.15">
      <c r="A1413" s="918"/>
      <c r="B1413" s="921" t="s">
        <v>998</v>
      </c>
      <c r="C1413" s="922" t="s">
        <v>999</v>
      </c>
      <c r="D1413" s="923">
        <v>43570</v>
      </c>
      <c r="E1413" s="921" t="s">
        <v>53</v>
      </c>
      <c r="F1413" s="921" t="s">
        <v>1000</v>
      </c>
      <c r="G1413" s="921"/>
      <c r="H1413" s="924" t="s">
        <v>30</v>
      </c>
      <c r="I1413" s="924"/>
      <c r="J1413" s="14" t="s">
        <v>31</v>
      </c>
      <c r="K1413" s="14" t="s">
        <v>32</v>
      </c>
      <c r="L1413" s="16">
        <v>343</v>
      </c>
    </row>
    <row r="1414" spans="1:12" s="1" customFormat="1" ht="249.75" customHeight="1" x14ac:dyDescent="0.15">
      <c r="A1414" s="918"/>
      <c r="B1414" s="921"/>
      <c r="C1414" s="922"/>
      <c r="D1414" s="923"/>
      <c r="E1414" s="921"/>
      <c r="F1414" s="921"/>
      <c r="G1414" s="921"/>
      <c r="H1414" s="924" t="s">
        <v>33</v>
      </c>
      <c r="I1414" s="924"/>
      <c r="J1414" s="14" t="s">
        <v>31</v>
      </c>
      <c r="K1414" s="14" t="s">
        <v>32</v>
      </c>
      <c r="L1414" s="16">
        <v>326.61</v>
      </c>
    </row>
    <row r="1415" spans="1:12" s="1" customFormat="1" ht="24" customHeight="1" x14ac:dyDescent="0.15">
      <c r="A1415" s="918"/>
      <c r="B1415" s="9" t="s">
        <v>34</v>
      </c>
      <c r="C1415" s="13" t="s">
        <v>35</v>
      </c>
      <c r="D1415" s="13" t="s">
        <v>36</v>
      </c>
      <c r="E1415" s="13" t="s">
        <v>37</v>
      </c>
      <c r="F1415" s="920"/>
      <c r="G1415" s="920"/>
      <c r="H1415" s="924" t="s">
        <v>38</v>
      </c>
      <c r="I1415" s="924"/>
      <c r="J1415" s="921" t="s">
        <v>31</v>
      </c>
      <c r="K1415" s="921" t="s">
        <v>32</v>
      </c>
      <c r="L1415" s="925">
        <v>80</v>
      </c>
    </row>
    <row r="1416" spans="1:12" s="1" customFormat="1" ht="24" customHeight="1" x14ac:dyDescent="0.15">
      <c r="A1416" s="918"/>
      <c r="B1416" s="14" t="s">
        <v>257</v>
      </c>
      <c r="C1416" s="14" t="s">
        <v>1000</v>
      </c>
      <c r="D1416" s="15">
        <v>43571</v>
      </c>
      <c r="E1416" s="14" t="s">
        <v>1001</v>
      </c>
      <c r="F1416" s="920"/>
      <c r="G1416" s="920"/>
      <c r="H1416" s="924"/>
      <c r="I1416" s="924"/>
      <c r="J1416" s="921"/>
      <c r="K1416" s="921"/>
      <c r="L1416" s="925"/>
    </row>
    <row r="1417" spans="1:12" s="1" customFormat="1" ht="24" customHeight="1" x14ac:dyDescent="0.15">
      <c r="A1417" s="918">
        <v>257</v>
      </c>
      <c r="B1417" s="9" t="s">
        <v>22</v>
      </c>
      <c r="C1417" s="13" t="s">
        <v>23</v>
      </c>
      <c r="D1417" s="13" t="s">
        <v>24</v>
      </c>
      <c r="E1417" s="13" t="s">
        <v>25</v>
      </c>
      <c r="F1417" s="919" t="s">
        <v>17</v>
      </c>
      <c r="G1417" s="919"/>
      <c r="H1417" s="920"/>
      <c r="I1417" s="920"/>
      <c r="J1417" s="920"/>
      <c r="K1417" s="920"/>
      <c r="L1417" s="920"/>
    </row>
    <row r="1418" spans="1:12" s="1" customFormat="1" ht="26.25" customHeight="1" x14ac:dyDescent="0.15">
      <c r="A1418" s="918"/>
      <c r="B1418" s="921" t="s">
        <v>998</v>
      </c>
      <c r="C1418" s="922" t="s">
        <v>1002</v>
      </c>
      <c r="D1418" s="923">
        <v>43727</v>
      </c>
      <c r="E1418" s="921" t="s">
        <v>187</v>
      </c>
      <c r="F1418" s="921" t="s">
        <v>1003</v>
      </c>
      <c r="G1418" s="921"/>
      <c r="H1418" s="924" t="s">
        <v>30</v>
      </c>
      <c r="I1418" s="924"/>
      <c r="J1418" s="14" t="s">
        <v>31</v>
      </c>
      <c r="K1418" s="14" t="s">
        <v>32</v>
      </c>
      <c r="L1418" s="16">
        <v>806.54</v>
      </c>
    </row>
    <row r="1419" spans="1:12" s="1" customFormat="1" ht="409.2" customHeight="1" x14ac:dyDescent="0.15">
      <c r="A1419" s="918"/>
      <c r="B1419" s="921"/>
      <c r="C1419" s="922"/>
      <c r="D1419" s="923"/>
      <c r="E1419" s="921"/>
      <c r="F1419" s="921"/>
      <c r="G1419" s="921"/>
      <c r="H1419" s="924" t="s">
        <v>33</v>
      </c>
      <c r="I1419" s="924"/>
      <c r="J1419" s="921" t="s">
        <v>31</v>
      </c>
      <c r="K1419" s="921" t="s">
        <v>32</v>
      </c>
      <c r="L1419" s="925">
        <v>477.45</v>
      </c>
    </row>
    <row r="1420" spans="1:12" s="1" customFormat="1" ht="8.85" customHeight="1" x14ac:dyDescent="0.15">
      <c r="A1420" s="918"/>
      <c r="B1420" s="921"/>
      <c r="C1420" s="922"/>
      <c r="D1420" s="923"/>
      <c r="E1420" s="921"/>
      <c r="F1420" s="921"/>
      <c r="G1420" s="921"/>
      <c r="H1420" s="924"/>
      <c r="I1420" s="924"/>
      <c r="J1420" s="921"/>
      <c r="K1420" s="921"/>
      <c r="L1420" s="925"/>
    </row>
    <row r="1421" spans="1:12" s="1" customFormat="1" ht="24" customHeight="1" x14ac:dyDescent="0.15">
      <c r="A1421" s="918"/>
      <c r="B1421" s="9" t="s">
        <v>34</v>
      </c>
      <c r="C1421" s="13" t="s">
        <v>35</v>
      </c>
      <c r="D1421" s="13" t="s">
        <v>36</v>
      </c>
      <c r="E1421" s="13" t="s">
        <v>37</v>
      </c>
      <c r="F1421" s="920"/>
      <c r="G1421" s="920"/>
      <c r="H1421" s="924" t="s">
        <v>38</v>
      </c>
      <c r="I1421" s="924"/>
      <c r="J1421" s="921" t="s">
        <v>31</v>
      </c>
      <c r="K1421" s="921" t="s">
        <v>32</v>
      </c>
      <c r="L1421" s="925">
        <v>648.82000000000005</v>
      </c>
    </row>
    <row r="1422" spans="1:12" s="1" customFormat="1" ht="24" customHeight="1" x14ac:dyDescent="0.15">
      <c r="A1422" s="918"/>
      <c r="B1422" s="14" t="s">
        <v>257</v>
      </c>
      <c r="C1422" s="14" t="s">
        <v>1003</v>
      </c>
      <c r="D1422" s="15">
        <v>43730</v>
      </c>
      <c r="E1422" s="14" t="s">
        <v>1004</v>
      </c>
      <c r="F1422" s="920"/>
      <c r="G1422" s="920"/>
      <c r="H1422" s="924"/>
      <c r="I1422" s="924"/>
      <c r="J1422" s="921"/>
      <c r="K1422" s="921"/>
      <c r="L1422" s="925"/>
    </row>
    <row r="1423" spans="1:12" s="1" customFormat="1" ht="24" customHeight="1" x14ac:dyDescent="0.15">
      <c r="A1423" s="918">
        <v>258</v>
      </c>
      <c r="B1423" s="9" t="s">
        <v>22</v>
      </c>
      <c r="C1423" s="13" t="s">
        <v>23</v>
      </c>
      <c r="D1423" s="13" t="s">
        <v>24</v>
      </c>
      <c r="E1423" s="13" t="s">
        <v>25</v>
      </c>
      <c r="F1423" s="919" t="s">
        <v>17</v>
      </c>
      <c r="G1423" s="919"/>
      <c r="H1423" s="920"/>
      <c r="I1423" s="920"/>
      <c r="J1423" s="920"/>
      <c r="K1423" s="920"/>
      <c r="L1423" s="920"/>
    </row>
    <row r="1424" spans="1:12" s="1" customFormat="1" ht="26.25" customHeight="1" x14ac:dyDescent="0.15">
      <c r="A1424" s="918"/>
      <c r="B1424" s="921" t="s">
        <v>1005</v>
      </c>
      <c r="C1424" s="922" t="s">
        <v>1006</v>
      </c>
      <c r="D1424" s="923">
        <v>43556</v>
      </c>
      <c r="E1424" s="921" t="s">
        <v>1007</v>
      </c>
      <c r="F1424" s="921" t="s">
        <v>1008</v>
      </c>
      <c r="G1424" s="921"/>
      <c r="H1424" s="924" t="s">
        <v>30</v>
      </c>
      <c r="I1424" s="924"/>
      <c r="J1424" s="14" t="s">
        <v>31</v>
      </c>
      <c r="K1424" s="14" t="s">
        <v>32</v>
      </c>
      <c r="L1424" s="16">
        <v>381.58</v>
      </c>
    </row>
    <row r="1425" spans="1:12" s="1" customFormat="1" ht="270.75" customHeight="1" x14ac:dyDescent="0.15">
      <c r="A1425" s="918"/>
      <c r="B1425" s="921"/>
      <c r="C1425" s="922"/>
      <c r="D1425" s="923"/>
      <c r="E1425" s="921"/>
      <c r="F1425" s="921"/>
      <c r="G1425" s="921"/>
      <c r="H1425" s="924" t="s">
        <v>33</v>
      </c>
      <c r="I1425" s="924"/>
      <c r="J1425" s="14" t="s">
        <v>31</v>
      </c>
      <c r="K1425" s="14" t="s">
        <v>32</v>
      </c>
      <c r="L1425" s="16">
        <v>394</v>
      </c>
    </row>
    <row r="1426" spans="1:12" s="1" customFormat="1" ht="24" customHeight="1" x14ac:dyDescent="0.15">
      <c r="A1426" s="918"/>
      <c r="B1426" s="9" t="s">
        <v>34</v>
      </c>
      <c r="C1426" s="13" t="s">
        <v>35</v>
      </c>
      <c r="D1426" s="13" t="s">
        <v>36</v>
      </c>
      <c r="E1426" s="13" t="s">
        <v>37</v>
      </c>
      <c r="F1426" s="920"/>
      <c r="G1426" s="920"/>
      <c r="H1426" s="924" t="s">
        <v>38</v>
      </c>
      <c r="I1426" s="924"/>
      <c r="J1426" s="921" t="s">
        <v>31</v>
      </c>
      <c r="K1426" s="921" t="s">
        <v>31</v>
      </c>
      <c r="L1426" s="925">
        <v>0</v>
      </c>
    </row>
    <row r="1427" spans="1:12" s="1" customFormat="1" ht="24" customHeight="1" x14ac:dyDescent="0.15">
      <c r="A1427" s="918"/>
      <c r="B1427" s="14" t="s">
        <v>229</v>
      </c>
      <c r="C1427" s="14" t="s">
        <v>1008</v>
      </c>
      <c r="D1427" s="15">
        <v>43558</v>
      </c>
      <c r="E1427" s="14" t="s">
        <v>1009</v>
      </c>
      <c r="F1427" s="920"/>
      <c r="G1427" s="920"/>
      <c r="H1427" s="924"/>
      <c r="I1427" s="924"/>
      <c r="J1427" s="921"/>
      <c r="K1427" s="921"/>
      <c r="L1427" s="925"/>
    </row>
    <row r="1428" spans="1:12" s="1" customFormat="1" ht="24" customHeight="1" x14ac:dyDescent="0.15">
      <c r="A1428" s="918">
        <v>259</v>
      </c>
      <c r="B1428" s="9" t="s">
        <v>22</v>
      </c>
      <c r="C1428" s="13" t="s">
        <v>23</v>
      </c>
      <c r="D1428" s="13" t="s">
        <v>24</v>
      </c>
      <c r="E1428" s="13" t="s">
        <v>25</v>
      </c>
      <c r="F1428" s="919" t="s">
        <v>17</v>
      </c>
      <c r="G1428" s="919"/>
      <c r="H1428" s="920"/>
      <c r="I1428" s="920"/>
      <c r="J1428" s="920"/>
      <c r="K1428" s="920"/>
      <c r="L1428" s="920"/>
    </row>
    <row r="1429" spans="1:12" s="1" customFormat="1" ht="26.25" customHeight="1" x14ac:dyDescent="0.15">
      <c r="A1429" s="918"/>
      <c r="B1429" s="921" t="s">
        <v>1005</v>
      </c>
      <c r="C1429" s="922" t="s">
        <v>1010</v>
      </c>
      <c r="D1429" s="923">
        <v>43575</v>
      </c>
      <c r="E1429" s="921" t="s">
        <v>65</v>
      </c>
      <c r="F1429" s="921" t="s">
        <v>1011</v>
      </c>
      <c r="G1429" s="921"/>
      <c r="H1429" s="924" t="s">
        <v>30</v>
      </c>
      <c r="I1429" s="924"/>
      <c r="J1429" s="14" t="s">
        <v>31</v>
      </c>
      <c r="K1429" s="14" t="s">
        <v>32</v>
      </c>
      <c r="L1429" s="16">
        <v>714</v>
      </c>
    </row>
    <row r="1430" spans="1:12" s="1" customFormat="1" ht="409.2" customHeight="1" x14ac:dyDescent="0.15">
      <c r="A1430" s="918"/>
      <c r="B1430" s="921"/>
      <c r="C1430" s="922"/>
      <c r="D1430" s="923"/>
      <c r="E1430" s="921"/>
      <c r="F1430" s="921"/>
      <c r="G1430" s="921"/>
      <c r="H1430" s="924" t="s">
        <v>33</v>
      </c>
      <c r="I1430" s="924"/>
      <c r="J1430" s="921" t="s">
        <v>31</v>
      </c>
      <c r="K1430" s="921" t="s">
        <v>32</v>
      </c>
      <c r="L1430" s="925">
        <v>1111.25</v>
      </c>
    </row>
    <row r="1431" spans="1:12" s="1" customFormat="1" ht="176.85" customHeight="1" x14ac:dyDescent="0.15">
      <c r="A1431" s="918"/>
      <c r="B1431" s="921"/>
      <c r="C1431" s="922"/>
      <c r="D1431" s="923"/>
      <c r="E1431" s="921"/>
      <c r="F1431" s="921"/>
      <c r="G1431" s="921"/>
      <c r="H1431" s="924"/>
      <c r="I1431" s="924"/>
      <c r="J1431" s="921"/>
      <c r="K1431" s="921"/>
      <c r="L1431" s="925"/>
    </row>
    <row r="1432" spans="1:12" s="1" customFormat="1" ht="24" customHeight="1" x14ac:dyDescent="0.15">
      <c r="A1432" s="918"/>
      <c r="B1432" s="9" t="s">
        <v>34</v>
      </c>
      <c r="C1432" s="13" t="s">
        <v>35</v>
      </c>
      <c r="D1432" s="13" t="s">
        <v>36</v>
      </c>
      <c r="E1432" s="13" t="s">
        <v>37</v>
      </c>
      <c r="F1432" s="920"/>
      <c r="G1432" s="920"/>
      <c r="H1432" s="924" t="s">
        <v>38</v>
      </c>
      <c r="I1432" s="924"/>
      <c r="J1432" s="921" t="s">
        <v>31</v>
      </c>
      <c r="K1432" s="921" t="s">
        <v>32</v>
      </c>
      <c r="L1432" s="925">
        <v>144</v>
      </c>
    </row>
    <row r="1433" spans="1:12" s="1" customFormat="1" ht="24" customHeight="1" x14ac:dyDescent="0.15">
      <c r="A1433" s="918"/>
      <c r="B1433" s="14" t="s">
        <v>229</v>
      </c>
      <c r="C1433" s="14" t="s">
        <v>1011</v>
      </c>
      <c r="D1433" s="15">
        <v>43581</v>
      </c>
      <c r="E1433" s="14" t="s">
        <v>1012</v>
      </c>
      <c r="F1433" s="920"/>
      <c r="G1433" s="920"/>
      <c r="H1433" s="924"/>
      <c r="I1433" s="924"/>
      <c r="J1433" s="921"/>
      <c r="K1433" s="921"/>
      <c r="L1433" s="925"/>
    </row>
    <row r="1434" spans="1:12" s="1" customFormat="1" ht="24" customHeight="1" x14ac:dyDescent="0.15">
      <c r="A1434" s="918">
        <v>260</v>
      </c>
      <c r="B1434" s="9" t="s">
        <v>22</v>
      </c>
      <c r="C1434" s="13" t="s">
        <v>23</v>
      </c>
      <c r="D1434" s="13" t="s">
        <v>24</v>
      </c>
      <c r="E1434" s="13" t="s">
        <v>25</v>
      </c>
      <c r="F1434" s="919" t="s">
        <v>17</v>
      </c>
      <c r="G1434" s="919"/>
      <c r="H1434" s="920"/>
      <c r="I1434" s="920"/>
      <c r="J1434" s="920"/>
      <c r="K1434" s="920"/>
      <c r="L1434" s="920"/>
    </row>
    <row r="1435" spans="1:12" s="1" customFormat="1" ht="26.25" customHeight="1" x14ac:dyDescent="0.15">
      <c r="A1435" s="918"/>
      <c r="B1435" s="921" t="s">
        <v>1013</v>
      </c>
      <c r="C1435" s="922" t="s">
        <v>1014</v>
      </c>
      <c r="D1435" s="923">
        <v>43725</v>
      </c>
      <c r="E1435" s="921" t="s">
        <v>397</v>
      </c>
      <c r="F1435" s="921" t="s">
        <v>1015</v>
      </c>
      <c r="G1435" s="921"/>
      <c r="H1435" s="924" t="s">
        <v>30</v>
      </c>
      <c r="I1435" s="924"/>
      <c r="J1435" s="14" t="s">
        <v>31</v>
      </c>
      <c r="K1435" s="14" t="s">
        <v>32</v>
      </c>
      <c r="L1435" s="16">
        <v>405</v>
      </c>
    </row>
    <row r="1436" spans="1:12" s="1" customFormat="1" ht="344.25" customHeight="1" x14ac:dyDescent="0.15">
      <c r="A1436" s="918"/>
      <c r="B1436" s="921"/>
      <c r="C1436" s="922"/>
      <c r="D1436" s="923"/>
      <c r="E1436" s="921"/>
      <c r="F1436" s="921"/>
      <c r="G1436" s="921"/>
      <c r="H1436" s="924" t="s">
        <v>33</v>
      </c>
      <c r="I1436" s="924"/>
      <c r="J1436" s="14" t="s">
        <v>31</v>
      </c>
      <c r="K1436" s="14" t="s">
        <v>31</v>
      </c>
      <c r="L1436" s="16">
        <v>0</v>
      </c>
    </row>
    <row r="1437" spans="1:12" s="1" customFormat="1" ht="24" customHeight="1" x14ac:dyDescent="0.15">
      <c r="A1437" s="918"/>
      <c r="B1437" s="9" t="s">
        <v>34</v>
      </c>
      <c r="C1437" s="13" t="s">
        <v>35</v>
      </c>
      <c r="D1437" s="13" t="s">
        <v>36</v>
      </c>
      <c r="E1437" s="13" t="s">
        <v>37</v>
      </c>
      <c r="F1437" s="920"/>
      <c r="G1437" s="920"/>
      <c r="H1437" s="924" t="s">
        <v>38</v>
      </c>
      <c r="I1437" s="924"/>
      <c r="J1437" s="921" t="s">
        <v>31</v>
      </c>
      <c r="K1437" s="921" t="s">
        <v>32</v>
      </c>
      <c r="L1437" s="925">
        <v>550</v>
      </c>
    </row>
    <row r="1438" spans="1:12" s="1" customFormat="1" ht="24" customHeight="1" x14ac:dyDescent="0.15">
      <c r="A1438" s="918"/>
      <c r="B1438" s="14" t="s">
        <v>204</v>
      </c>
      <c r="C1438" s="14" t="s">
        <v>1015</v>
      </c>
      <c r="D1438" s="15">
        <v>43728</v>
      </c>
      <c r="E1438" s="14" t="s">
        <v>1016</v>
      </c>
      <c r="F1438" s="920"/>
      <c r="G1438" s="920"/>
      <c r="H1438" s="924"/>
      <c r="I1438" s="924"/>
      <c r="J1438" s="921"/>
      <c r="K1438" s="921"/>
      <c r="L1438" s="925"/>
    </row>
    <row r="1439" spans="1:12" s="1" customFormat="1" ht="24" customHeight="1" x14ac:dyDescent="0.15">
      <c r="A1439" s="918">
        <v>261</v>
      </c>
      <c r="B1439" s="9" t="s">
        <v>22</v>
      </c>
      <c r="C1439" s="13" t="s">
        <v>23</v>
      </c>
      <c r="D1439" s="13" t="s">
        <v>24</v>
      </c>
      <c r="E1439" s="13" t="s">
        <v>25</v>
      </c>
      <c r="F1439" s="919" t="s">
        <v>17</v>
      </c>
      <c r="G1439" s="919"/>
      <c r="H1439" s="920"/>
      <c r="I1439" s="920"/>
      <c r="J1439" s="920"/>
      <c r="K1439" s="920"/>
      <c r="L1439" s="920"/>
    </row>
    <row r="1440" spans="1:12" s="1" customFormat="1" ht="26.25" customHeight="1" x14ac:dyDescent="0.15">
      <c r="A1440" s="918"/>
      <c r="B1440" s="921" t="s">
        <v>1017</v>
      </c>
      <c r="C1440" s="922" t="s">
        <v>1018</v>
      </c>
      <c r="D1440" s="923">
        <v>43579</v>
      </c>
      <c r="E1440" s="921" t="s">
        <v>1019</v>
      </c>
      <c r="F1440" s="921" t="s">
        <v>1020</v>
      </c>
      <c r="G1440" s="921"/>
      <c r="H1440" s="924" t="s">
        <v>30</v>
      </c>
      <c r="I1440" s="924"/>
      <c r="J1440" s="14" t="s">
        <v>31</v>
      </c>
      <c r="K1440" s="14" t="s">
        <v>32</v>
      </c>
      <c r="L1440" s="16">
        <v>620.30000000000007</v>
      </c>
    </row>
    <row r="1441" spans="1:12" s="1" customFormat="1" ht="409.2" customHeight="1" x14ac:dyDescent="0.15">
      <c r="A1441" s="918"/>
      <c r="B1441" s="921"/>
      <c r="C1441" s="922"/>
      <c r="D1441" s="923"/>
      <c r="E1441" s="921"/>
      <c r="F1441" s="921"/>
      <c r="G1441" s="921"/>
      <c r="H1441" s="924" t="s">
        <v>33</v>
      </c>
      <c r="I1441" s="924"/>
      <c r="J1441" s="921" t="s">
        <v>31</v>
      </c>
      <c r="K1441" s="921" t="s">
        <v>32</v>
      </c>
      <c r="L1441" s="925">
        <v>938.94</v>
      </c>
    </row>
    <row r="1442" spans="1:12" s="1" customFormat="1" ht="29.85" customHeight="1" x14ac:dyDescent="0.15">
      <c r="A1442" s="918"/>
      <c r="B1442" s="921"/>
      <c r="C1442" s="922"/>
      <c r="D1442" s="923"/>
      <c r="E1442" s="921"/>
      <c r="F1442" s="921"/>
      <c r="G1442" s="921"/>
      <c r="H1442" s="924"/>
      <c r="I1442" s="924"/>
      <c r="J1442" s="921"/>
      <c r="K1442" s="921"/>
      <c r="L1442" s="925"/>
    </row>
    <row r="1443" spans="1:12" s="1" customFormat="1" ht="24" customHeight="1" x14ac:dyDescent="0.15">
      <c r="A1443" s="918"/>
      <c r="B1443" s="9" t="s">
        <v>34</v>
      </c>
      <c r="C1443" s="13" t="s">
        <v>35</v>
      </c>
      <c r="D1443" s="13" t="s">
        <v>36</v>
      </c>
      <c r="E1443" s="13" t="s">
        <v>37</v>
      </c>
      <c r="F1443" s="920"/>
      <c r="G1443" s="920"/>
      <c r="H1443" s="924" t="s">
        <v>38</v>
      </c>
      <c r="I1443" s="924"/>
      <c r="J1443" s="921" t="s">
        <v>31</v>
      </c>
      <c r="K1443" s="921" t="s">
        <v>32</v>
      </c>
      <c r="L1443" s="925">
        <v>215.04</v>
      </c>
    </row>
    <row r="1444" spans="1:12" s="1" customFormat="1" ht="24" customHeight="1" x14ac:dyDescent="0.15">
      <c r="A1444" s="918"/>
      <c r="B1444" s="14" t="s">
        <v>1021</v>
      </c>
      <c r="C1444" s="14" t="s">
        <v>1020</v>
      </c>
      <c r="D1444" s="15">
        <v>43585</v>
      </c>
      <c r="E1444" s="14" t="s">
        <v>1022</v>
      </c>
      <c r="F1444" s="920"/>
      <c r="G1444" s="920"/>
      <c r="H1444" s="924"/>
      <c r="I1444" s="924"/>
      <c r="J1444" s="921"/>
      <c r="K1444" s="921"/>
      <c r="L1444" s="925"/>
    </row>
    <row r="1445" spans="1:12" s="1" customFormat="1" ht="24" customHeight="1" x14ac:dyDescent="0.15">
      <c r="A1445" s="918">
        <v>262</v>
      </c>
      <c r="B1445" s="9" t="s">
        <v>22</v>
      </c>
      <c r="C1445" s="13" t="s">
        <v>23</v>
      </c>
      <c r="D1445" s="13" t="s">
        <v>24</v>
      </c>
      <c r="E1445" s="13" t="s">
        <v>25</v>
      </c>
      <c r="F1445" s="919" t="s">
        <v>17</v>
      </c>
      <c r="G1445" s="919"/>
      <c r="H1445" s="920"/>
      <c r="I1445" s="920"/>
      <c r="J1445" s="920"/>
      <c r="K1445" s="920"/>
      <c r="L1445" s="920"/>
    </row>
    <row r="1446" spans="1:12" s="1" customFormat="1" ht="26.25" customHeight="1" x14ac:dyDescent="0.15">
      <c r="A1446" s="918"/>
      <c r="B1446" s="921" t="s">
        <v>1023</v>
      </c>
      <c r="C1446" s="922" t="s">
        <v>1024</v>
      </c>
      <c r="D1446" s="923">
        <v>43592</v>
      </c>
      <c r="E1446" s="921" t="s">
        <v>43</v>
      </c>
      <c r="F1446" s="921" t="s">
        <v>1025</v>
      </c>
      <c r="G1446" s="921"/>
      <c r="H1446" s="924" t="s">
        <v>30</v>
      </c>
      <c r="I1446" s="924"/>
      <c r="J1446" s="14" t="s">
        <v>31</v>
      </c>
      <c r="K1446" s="14" t="s">
        <v>31</v>
      </c>
      <c r="L1446" s="16">
        <v>0</v>
      </c>
    </row>
    <row r="1447" spans="1:12" s="1" customFormat="1" ht="123.75" customHeight="1" x14ac:dyDescent="0.15">
      <c r="A1447" s="918"/>
      <c r="B1447" s="921"/>
      <c r="C1447" s="922"/>
      <c r="D1447" s="923"/>
      <c r="E1447" s="921"/>
      <c r="F1447" s="921"/>
      <c r="G1447" s="921"/>
      <c r="H1447" s="924" t="s">
        <v>33</v>
      </c>
      <c r="I1447" s="924"/>
      <c r="J1447" s="14" t="s">
        <v>31</v>
      </c>
      <c r="K1447" s="14" t="s">
        <v>31</v>
      </c>
      <c r="L1447" s="16">
        <v>0</v>
      </c>
    </row>
    <row r="1448" spans="1:12" s="1" customFormat="1" ht="24" customHeight="1" x14ac:dyDescent="0.15">
      <c r="A1448" s="918"/>
      <c r="B1448" s="9" t="s">
        <v>34</v>
      </c>
      <c r="C1448" s="13" t="s">
        <v>35</v>
      </c>
      <c r="D1448" s="13" t="s">
        <v>36</v>
      </c>
      <c r="E1448" s="13" t="s">
        <v>37</v>
      </c>
      <c r="F1448" s="920"/>
      <c r="G1448" s="920"/>
      <c r="H1448" s="924" t="s">
        <v>38</v>
      </c>
      <c r="I1448" s="924"/>
      <c r="J1448" s="921" t="s">
        <v>31</v>
      </c>
      <c r="K1448" s="921" t="s">
        <v>32</v>
      </c>
      <c r="L1448" s="925">
        <v>903</v>
      </c>
    </row>
    <row r="1449" spans="1:12" s="1" customFormat="1" ht="24" customHeight="1" x14ac:dyDescent="0.15">
      <c r="A1449" s="918"/>
      <c r="B1449" s="14" t="s">
        <v>1026</v>
      </c>
      <c r="C1449" s="14" t="s">
        <v>1025</v>
      </c>
      <c r="D1449" s="15">
        <v>43598</v>
      </c>
      <c r="E1449" s="14" t="s">
        <v>1027</v>
      </c>
      <c r="F1449" s="920"/>
      <c r="G1449" s="920"/>
      <c r="H1449" s="924"/>
      <c r="I1449" s="924"/>
      <c r="J1449" s="921"/>
      <c r="K1449" s="921"/>
      <c r="L1449" s="925"/>
    </row>
    <row r="1450" spans="1:12" s="1" customFormat="1" ht="24" customHeight="1" x14ac:dyDescent="0.15">
      <c r="A1450" s="918">
        <v>263</v>
      </c>
      <c r="B1450" s="9" t="s">
        <v>22</v>
      </c>
      <c r="C1450" s="13" t="s">
        <v>23</v>
      </c>
      <c r="D1450" s="13" t="s">
        <v>24</v>
      </c>
      <c r="E1450" s="13" t="s">
        <v>25</v>
      </c>
      <c r="F1450" s="919" t="s">
        <v>17</v>
      </c>
      <c r="G1450" s="919"/>
      <c r="H1450" s="920"/>
      <c r="I1450" s="920"/>
      <c r="J1450" s="920"/>
      <c r="K1450" s="920"/>
      <c r="L1450" s="920"/>
    </row>
    <row r="1451" spans="1:12" s="1" customFormat="1" ht="26.25" customHeight="1" x14ac:dyDescent="0.15">
      <c r="A1451" s="918"/>
      <c r="B1451" s="921" t="s">
        <v>1028</v>
      </c>
      <c r="C1451" s="922" t="s">
        <v>1029</v>
      </c>
      <c r="D1451" s="923">
        <v>43732</v>
      </c>
      <c r="E1451" s="921" t="s">
        <v>1030</v>
      </c>
      <c r="F1451" s="921" t="s">
        <v>1031</v>
      </c>
      <c r="G1451" s="921"/>
      <c r="H1451" s="924" t="s">
        <v>30</v>
      </c>
      <c r="I1451" s="924"/>
      <c r="J1451" s="14" t="s">
        <v>31</v>
      </c>
      <c r="K1451" s="14" t="s">
        <v>31</v>
      </c>
      <c r="L1451" s="16">
        <v>0</v>
      </c>
    </row>
    <row r="1452" spans="1:12" s="1" customFormat="1" ht="323.25" customHeight="1" x14ac:dyDescent="0.15">
      <c r="A1452" s="918"/>
      <c r="B1452" s="921"/>
      <c r="C1452" s="922"/>
      <c r="D1452" s="923"/>
      <c r="E1452" s="921"/>
      <c r="F1452" s="921"/>
      <c r="G1452" s="921"/>
      <c r="H1452" s="924" t="s">
        <v>33</v>
      </c>
      <c r="I1452" s="924"/>
      <c r="J1452" s="14" t="s">
        <v>31</v>
      </c>
      <c r="K1452" s="14" t="s">
        <v>31</v>
      </c>
      <c r="L1452" s="16">
        <v>0</v>
      </c>
    </row>
    <row r="1453" spans="1:12" s="1" customFormat="1" ht="24" customHeight="1" x14ac:dyDescent="0.15">
      <c r="A1453" s="918"/>
      <c r="B1453" s="9" t="s">
        <v>34</v>
      </c>
      <c r="C1453" s="13" t="s">
        <v>35</v>
      </c>
      <c r="D1453" s="13" t="s">
        <v>36</v>
      </c>
      <c r="E1453" s="13" t="s">
        <v>37</v>
      </c>
      <c r="F1453" s="920"/>
      <c r="G1453" s="920"/>
      <c r="H1453" s="924" t="s">
        <v>38</v>
      </c>
      <c r="I1453" s="924"/>
      <c r="J1453" s="921" t="s">
        <v>31</v>
      </c>
      <c r="K1453" s="921" t="s">
        <v>32</v>
      </c>
      <c r="L1453" s="925">
        <v>1000</v>
      </c>
    </row>
    <row r="1454" spans="1:12" s="1" customFormat="1" ht="34.5" customHeight="1" x14ac:dyDescent="0.15">
      <c r="A1454" s="918"/>
      <c r="B1454" s="14" t="s">
        <v>702</v>
      </c>
      <c r="C1454" s="14" t="s">
        <v>1031</v>
      </c>
      <c r="D1454" s="15">
        <v>43737</v>
      </c>
      <c r="E1454" s="14" t="s">
        <v>1032</v>
      </c>
      <c r="F1454" s="920"/>
      <c r="G1454" s="920"/>
      <c r="H1454" s="924"/>
      <c r="I1454" s="924"/>
      <c r="J1454" s="921"/>
      <c r="K1454" s="921"/>
      <c r="L1454" s="925"/>
    </row>
    <row r="1455" spans="1:12" s="1" customFormat="1" ht="24" customHeight="1" x14ac:dyDescent="0.15">
      <c r="A1455" s="918">
        <v>264</v>
      </c>
      <c r="B1455" s="9" t="s">
        <v>22</v>
      </c>
      <c r="C1455" s="13" t="s">
        <v>23</v>
      </c>
      <c r="D1455" s="13" t="s">
        <v>24</v>
      </c>
      <c r="E1455" s="13" t="s">
        <v>25</v>
      </c>
      <c r="F1455" s="919" t="s">
        <v>17</v>
      </c>
      <c r="G1455" s="919"/>
      <c r="H1455" s="920"/>
      <c r="I1455" s="920"/>
      <c r="J1455" s="920"/>
      <c r="K1455" s="920"/>
      <c r="L1455" s="920"/>
    </row>
    <row r="1456" spans="1:12" s="1" customFormat="1" ht="26.25" customHeight="1" x14ac:dyDescent="0.15">
      <c r="A1456" s="918"/>
      <c r="B1456" s="921" t="s">
        <v>1033</v>
      </c>
      <c r="C1456" s="922" t="s">
        <v>1034</v>
      </c>
      <c r="D1456" s="923">
        <v>43592</v>
      </c>
      <c r="E1456" s="921" t="s">
        <v>1035</v>
      </c>
      <c r="F1456" s="921" t="s">
        <v>1036</v>
      </c>
      <c r="G1456" s="921"/>
      <c r="H1456" s="924" t="s">
        <v>30</v>
      </c>
      <c r="I1456" s="924"/>
      <c r="J1456" s="14" t="s">
        <v>32</v>
      </c>
      <c r="K1456" s="14" t="s">
        <v>32</v>
      </c>
      <c r="L1456" s="16">
        <v>395.5</v>
      </c>
    </row>
    <row r="1457" spans="1:12" s="1" customFormat="1" ht="239.25" customHeight="1" x14ac:dyDescent="0.15">
      <c r="A1457" s="918"/>
      <c r="B1457" s="921"/>
      <c r="C1457" s="922"/>
      <c r="D1457" s="923"/>
      <c r="E1457" s="921"/>
      <c r="F1457" s="921"/>
      <c r="G1457" s="921"/>
      <c r="H1457" s="924" t="s">
        <v>33</v>
      </c>
      <c r="I1457" s="924"/>
      <c r="J1457" s="14" t="s">
        <v>31</v>
      </c>
      <c r="K1457" s="14" t="s">
        <v>32</v>
      </c>
      <c r="L1457" s="16">
        <v>542.6</v>
      </c>
    </row>
    <row r="1458" spans="1:12" s="1" customFormat="1" ht="24" customHeight="1" x14ac:dyDescent="0.15">
      <c r="A1458" s="918"/>
      <c r="B1458" s="9" t="s">
        <v>34</v>
      </c>
      <c r="C1458" s="13" t="s">
        <v>35</v>
      </c>
      <c r="D1458" s="13" t="s">
        <v>36</v>
      </c>
      <c r="E1458" s="13" t="s">
        <v>37</v>
      </c>
      <c r="F1458" s="920"/>
      <c r="G1458" s="920"/>
      <c r="H1458" s="924" t="s">
        <v>38</v>
      </c>
      <c r="I1458" s="924"/>
      <c r="J1458" s="921" t="s">
        <v>31</v>
      </c>
      <c r="K1458" s="921" t="s">
        <v>32</v>
      </c>
      <c r="L1458" s="925">
        <v>200</v>
      </c>
    </row>
    <row r="1459" spans="1:12" s="1" customFormat="1" ht="24" customHeight="1" x14ac:dyDescent="0.15">
      <c r="A1459" s="918"/>
      <c r="B1459" s="14" t="s">
        <v>229</v>
      </c>
      <c r="C1459" s="14" t="s">
        <v>1036</v>
      </c>
      <c r="D1459" s="15">
        <v>43594</v>
      </c>
      <c r="E1459" s="14" t="s">
        <v>240</v>
      </c>
      <c r="F1459" s="920"/>
      <c r="G1459" s="920"/>
      <c r="H1459" s="924"/>
      <c r="I1459" s="924"/>
      <c r="J1459" s="921"/>
      <c r="K1459" s="921"/>
      <c r="L1459" s="925"/>
    </row>
    <row r="1460" spans="1:12" s="1" customFormat="1" ht="24" customHeight="1" x14ac:dyDescent="0.15">
      <c r="A1460" s="918">
        <v>265</v>
      </c>
      <c r="B1460" s="9" t="s">
        <v>22</v>
      </c>
      <c r="C1460" s="13" t="s">
        <v>23</v>
      </c>
      <c r="D1460" s="13" t="s">
        <v>24</v>
      </c>
      <c r="E1460" s="13" t="s">
        <v>25</v>
      </c>
      <c r="F1460" s="919" t="s">
        <v>17</v>
      </c>
      <c r="G1460" s="919"/>
      <c r="H1460" s="920"/>
      <c r="I1460" s="920"/>
      <c r="J1460" s="920"/>
      <c r="K1460" s="920"/>
      <c r="L1460" s="920"/>
    </row>
    <row r="1461" spans="1:12" s="1" customFormat="1" ht="26.25" customHeight="1" x14ac:dyDescent="0.15">
      <c r="A1461" s="918"/>
      <c r="B1461" s="921" t="s">
        <v>1037</v>
      </c>
      <c r="C1461" s="922" t="s">
        <v>1038</v>
      </c>
      <c r="D1461" s="923">
        <v>43592</v>
      </c>
      <c r="E1461" s="921" t="s">
        <v>1039</v>
      </c>
      <c r="F1461" s="921" t="s">
        <v>1040</v>
      </c>
      <c r="G1461" s="921"/>
      <c r="H1461" s="924" t="s">
        <v>30</v>
      </c>
      <c r="I1461" s="924"/>
      <c r="J1461" s="14" t="s">
        <v>31</v>
      </c>
      <c r="K1461" s="14" t="s">
        <v>32</v>
      </c>
      <c r="L1461" s="16">
        <v>716</v>
      </c>
    </row>
    <row r="1462" spans="1:12" s="1" customFormat="1" ht="144.75" customHeight="1" x14ac:dyDescent="0.15">
      <c r="A1462" s="918"/>
      <c r="B1462" s="921"/>
      <c r="C1462" s="922"/>
      <c r="D1462" s="923"/>
      <c r="E1462" s="921"/>
      <c r="F1462" s="921"/>
      <c r="G1462" s="921"/>
      <c r="H1462" s="924" t="s">
        <v>33</v>
      </c>
      <c r="I1462" s="924"/>
      <c r="J1462" s="14" t="s">
        <v>31</v>
      </c>
      <c r="K1462" s="14" t="s">
        <v>32</v>
      </c>
      <c r="L1462" s="16">
        <v>757.31</v>
      </c>
    </row>
    <row r="1463" spans="1:12" s="1" customFormat="1" ht="24" customHeight="1" x14ac:dyDescent="0.15">
      <c r="A1463" s="918"/>
      <c r="B1463" s="9" t="s">
        <v>34</v>
      </c>
      <c r="C1463" s="13" t="s">
        <v>35</v>
      </c>
      <c r="D1463" s="13" t="s">
        <v>36</v>
      </c>
      <c r="E1463" s="13" t="s">
        <v>37</v>
      </c>
      <c r="F1463" s="920"/>
      <c r="G1463" s="920"/>
      <c r="H1463" s="924" t="s">
        <v>38</v>
      </c>
      <c r="I1463" s="924"/>
      <c r="J1463" s="921" t="s">
        <v>31</v>
      </c>
      <c r="K1463" s="921" t="s">
        <v>31</v>
      </c>
      <c r="L1463" s="925">
        <v>0</v>
      </c>
    </row>
    <row r="1464" spans="1:12" s="1" customFormat="1" ht="24" customHeight="1" x14ac:dyDescent="0.15">
      <c r="A1464" s="918"/>
      <c r="B1464" s="14" t="s">
        <v>55</v>
      </c>
      <c r="C1464" s="14" t="s">
        <v>1040</v>
      </c>
      <c r="D1464" s="15">
        <v>43596</v>
      </c>
      <c r="E1464" s="14" t="s">
        <v>344</v>
      </c>
      <c r="F1464" s="920"/>
      <c r="G1464" s="920"/>
      <c r="H1464" s="924"/>
      <c r="I1464" s="924"/>
      <c r="J1464" s="921"/>
      <c r="K1464" s="921"/>
      <c r="L1464" s="925"/>
    </row>
    <row r="1465" spans="1:12" s="1" customFormat="1" ht="24" customHeight="1" x14ac:dyDescent="0.15">
      <c r="A1465" s="918">
        <v>266</v>
      </c>
      <c r="B1465" s="9" t="s">
        <v>22</v>
      </c>
      <c r="C1465" s="13" t="s">
        <v>23</v>
      </c>
      <c r="D1465" s="13" t="s">
        <v>24</v>
      </c>
      <c r="E1465" s="13" t="s">
        <v>25</v>
      </c>
      <c r="F1465" s="919" t="s">
        <v>17</v>
      </c>
      <c r="G1465" s="919"/>
      <c r="H1465" s="920"/>
      <c r="I1465" s="920"/>
      <c r="J1465" s="920"/>
      <c r="K1465" s="920"/>
      <c r="L1465" s="920"/>
    </row>
    <row r="1466" spans="1:12" s="1" customFormat="1" ht="26.25" customHeight="1" x14ac:dyDescent="0.15">
      <c r="A1466" s="918"/>
      <c r="B1466" s="921" t="s">
        <v>1041</v>
      </c>
      <c r="C1466" s="921" t="s">
        <v>1042</v>
      </c>
      <c r="D1466" s="923">
        <v>43724</v>
      </c>
      <c r="E1466" s="921" t="s">
        <v>187</v>
      </c>
      <c r="F1466" s="921" t="s">
        <v>1043</v>
      </c>
      <c r="G1466" s="921"/>
      <c r="H1466" s="924" t="s">
        <v>30</v>
      </c>
      <c r="I1466" s="924"/>
      <c r="J1466" s="14" t="s">
        <v>31</v>
      </c>
      <c r="K1466" s="14" t="s">
        <v>31</v>
      </c>
      <c r="L1466" s="16">
        <v>0</v>
      </c>
    </row>
    <row r="1467" spans="1:12" s="1" customFormat="1" ht="113.25" customHeight="1" x14ac:dyDescent="0.15">
      <c r="A1467" s="918"/>
      <c r="B1467" s="921"/>
      <c r="C1467" s="921"/>
      <c r="D1467" s="923"/>
      <c r="E1467" s="921"/>
      <c r="F1467" s="921"/>
      <c r="G1467" s="921"/>
      <c r="H1467" s="924" t="s">
        <v>33</v>
      </c>
      <c r="I1467" s="924"/>
      <c r="J1467" s="14" t="s">
        <v>31</v>
      </c>
      <c r="K1467" s="14" t="s">
        <v>31</v>
      </c>
      <c r="L1467" s="16">
        <v>0</v>
      </c>
    </row>
    <row r="1468" spans="1:12" s="1" customFormat="1" ht="24" customHeight="1" x14ac:dyDescent="0.15">
      <c r="A1468" s="918"/>
      <c r="B1468" s="9" t="s">
        <v>34</v>
      </c>
      <c r="C1468" s="13" t="s">
        <v>35</v>
      </c>
      <c r="D1468" s="13" t="s">
        <v>36</v>
      </c>
      <c r="E1468" s="13" t="s">
        <v>37</v>
      </c>
      <c r="F1468" s="920"/>
      <c r="G1468" s="920"/>
      <c r="H1468" s="924" t="s">
        <v>38</v>
      </c>
      <c r="I1468" s="924"/>
      <c r="J1468" s="921" t="s">
        <v>31</v>
      </c>
      <c r="K1468" s="921" t="s">
        <v>32</v>
      </c>
      <c r="L1468" s="925">
        <v>640</v>
      </c>
    </row>
    <row r="1469" spans="1:12" s="1" customFormat="1" ht="24" customHeight="1" x14ac:dyDescent="0.15">
      <c r="A1469" s="918"/>
      <c r="B1469" s="14" t="s">
        <v>204</v>
      </c>
      <c r="C1469" s="14" t="s">
        <v>1043</v>
      </c>
      <c r="D1469" s="15">
        <v>43726</v>
      </c>
      <c r="E1469" s="14" t="s">
        <v>1044</v>
      </c>
      <c r="F1469" s="920"/>
      <c r="G1469" s="920"/>
      <c r="H1469" s="924"/>
      <c r="I1469" s="924"/>
      <c r="J1469" s="921"/>
      <c r="K1469" s="921"/>
      <c r="L1469" s="925"/>
    </row>
    <row r="1470" spans="1:12" s="1" customFormat="1" ht="24" customHeight="1" x14ac:dyDescent="0.15">
      <c r="A1470" s="918">
        <v>267</v>
      </c>
      <c r="B1470" s="9" t="s">
        <v>22</v>
      </c>
      <c r="C1470" s="13" t="s">
        <v>23</v>
      </c>
      <c r="D1470" s="13" t="s">
        <v>24</v>
      </c>
      <c r="E1470" s="13" t="s">
        <v>25</v>
      </c>
      <c r="F1470" s="919" t="s">
        <v>17</v>
      </c>
      <c r="G1470" s="919"/>
      <c r="H1470" s="920"/>
      <c r="I1470" s="920"/>
      <c r="J1470" s="920"/>
      <c r="K1470" s="920"/>
      <c r="L1470" s="920"/>
    </row>
    <row r="1471" spans="1:12" s="1" customFormat="1" ht="26.25" customHeight="1" x14ac:dyDescent="0.15">
      <c r="A1471" s="918"/>
      <c r="B1471" s="921" t="s">
        <v>1045</v>
      </c>
      <c r="C1471" s="922" t="s">
        <v>1046</v>
      </c>
      <c r="D1471" s="923">
        <v>43589</v>
      </c>
      <c r="E1471" s="921" t="s">
        <v>321</v>
      </c>
      <c r="F1471" s="921" t="s">
        <v>1047</v>
      </c>
      <c r="G1471" s="921"/>
      <c r="H1471" s="924" t="s">
        <v>30</v>
      </c>
      <c r="I1471" s="924"/>
      <c r="J1471" s="14" t="s">
        <v>31</v>
      </c>
      <c r="K1471" s="14" t="s">
        <v>32</v>
      </c>
      <c r="L1471" s="16">
        <v>1242.44</v>
      </c>
    </row>
    <row r="1472" spans="1:12" s="1" customFormat="1" ht="260.25" customHeight="1" x14ac:dyDescent="0.15">
      <c r="A1472" s="918"/>
      <c r="B1472" s="921"/>
      <c r="C1472" s="922"/>
      <c r="D1472" s="923"/>
      <c r="E1472" s="921"/>
      <c r="F1472" s="921"/>
      <c r="G1472" s="921"/>
      <c r="H1472" s="924" t="s">
        <v>33</v>
      </c>
      <c r="I1472" s="924"/>
      <c r="J1472" s="14" t="s">
        <v>31</v>
      </c>
      <c r="K1472" s="14" t="s">
        <v>32</v>
      </c>
      <c r="L1472" s="16">
        <v>872.09</v>
      </c>
    </row>
    <row r="1473" spans="1:12" s="1" customFormat="1" ht="24" customHeight="1" x14ac:dyDescent="0.15">
      <c r="A1473" s="918"/>
      <c r="B1473" s="9" t="s">
        <v>34</v>
      </c>
      <c r="C1473" s="13" t="s">
        <v>35</v>
      </c>
      <c r="D1473" s="13" t="s">
        <v>36</v>
      </c>
      <c r="E1473" s="13" t="s">
        <v>37</v>
      </c>
      <c r="F1473" s="920"/>
      <c r="G1473" s="920"/>
      <c r="H1473" s="924" t="s">
        <v>38</v>
      </c>
      <c r="I1473" s="924"/>
      <c r="J1473" s="921" t="s">
        <v>31</v>
      </c>
      <c r="K1473" s="921" t="s">
        <v>31</v>
      </c>
      <c r="L1473" s="925">
        <v>0</v>
      </c>
    </row>
    <row r="1474" spans="1:12" s="1" customFormat="1" ht="24" customHeight="1" x14ac:dyDescent="0.15">
      <c r="A1474" s="918"/>
      <c r="B1474" s="14" t="s">
        <v>204</v>
      </c>
      <c r="C1474" s="14" t="s">
        <v>1047</v>
      </c>
      <c r="D1474" s="15">
        <v>43594</v>
      </c>
      <c r="E1474" s="14" t="s">
        <v>1048</v>
      </c>
      <c r="F1474" s="920"/>
      <c r="G1474" s="920"/>
      <c r="H1474" s="924"/>
      <c r="I1474" s="924"/>
      <c r="J1474" s="921"/>
      <c r="K1474" s="921"/>
      <c r="L1474" s="925"/>
    </row>
    <row r="1475" spans="1:12" s="1" customFormat="1" ht="24" customHeight="1" x14ac:dyDescent="0.15">
      <c r="A1475" s="918">
        <v>268</v>
      </c>
      <c r="B1475" s="9" t="s">
        <v>22</v>
      </c>
      <c r="C1475" s="13" t="s">
        <v>23</v>
      </c>
      <c r="D1475" s="13" t="s">
        <v>24</v>
      </c>
      <c r="E1475" s="13" t="s">
        <v>25</v>
      </c>
      <c r="F1475" s="919" t="s">
        <v>17</v>
      </c>
      <c r="G1475" s="919"/>
      <c r="H1475" s="920"/>
      <c r="I1475" s="920"/>
      <c r="J1475" s="920"/>
      <c r="K1475" s="920"/>
      <c r="L1475" s="920"/>
    </row>
    <row r="1476" spans="1:12" s="1" customFormat="1" ht="26.25" customHeight="1" x14ac:dyDescent="0.15">
      <c r="A1476" s="918"/>
      <c r="B1476" s="921" t="s">
        <v>1049</v>
      </c>
      <c r="C1476" s="922" t="s">
        <v>1050</v>
      </c>
      <c r="D1476" s="923">
        <v>43681</v>
      </c>
      <c r="E1476" s="921" t="s">
        <v>1051</v>
      </c>
      <c r="F1476" s="921" t="s">
        <v>1052</v>
      </c>
      <c r="G1476" s="921"/>
      <c r="H1476" s="924" t="s">
        <v>30</v>
      </c>
      <c r="I1476" s="924"/>
      <c r="J1476" s="14" t="s">
        <v>31</v>
      </c>
      <c r="K1476" s="14" t="s">
        <v>32</v>
      </c>
      <c r="L1476" s="16">
        <v>575</v>
      </c>
    </row>
    <row r="1477" spans="1:12" s="1" customFormat="1" ht="302.25" customHeight="1" x14ac:dyDescent="0.15">
      <c r="A1477" s="918"/>
      <c r="B1477" s="921"/>
      <c r="C1477" s="922"/>
      <c r="D1477" s="923"/>
      <c r="E1477" s="921"/>
      <c r="F1477" s="921"/>
      <c r="G1477" s="921"/>
      <c r="H1477" s="924" t="s">
        <v>33</v>
      </c>
      <c r="I1477" s="924"/>
      <c r="J1477" s="14" t="s">
        <v>31</v>
      </c>
      <c r="K1477" s="14" t="s">
        <v>31</v>
      </c>
      <c r="L1477" s="16">
        <v>0</v>
      </c>
    </row>
    <row r="1478" spans="1:12" s="1" customFormat="1" ht="24" customHeight="1" x14ac:dyDescent="0.15">
      <c r="A1478" s="918"/>
      <c r="B1478" s="9" t="s">
        <v>34</v>
      </c>
      <c r="C1478" s="13" t="s">
        <v>35</v>
      </c>
      <c r="D1478" s="13" t="s">
        <v>36</v>
      </c>
      <c r="E1478" s="13" t="s">
        <v>37</v>
      </c>
      <c r="F1478" s="920"/>
      <c r="G1478" s="920"/>
      <c r="H1478" s="924" t="s">
        <v>38</v>
      </c>
      <c r="I1478" s="924"/>
      <c r="J1478" s="921" t="s">
        <v>31</v>
      </c>
      <c r="K1478" s="921" t="s">
        <v>32</v>
      </c>
      <c r="L1478" s="925">
        <v>1095</v>
      </c>
    </row>
    <row r="1479" spans="1:12" s="1" customFormat="1" ht="24" customHeight="1" x14ac:dyDescent="0.15">
      <c r="A1479" s="918"/>
      <c r="B1479" s="14" t="s">
        <v>39</v>
      </c>
      <c r="C1479" s="14" t="s">
        <v>1052</v>
      </c>
      <c r="D1479" s="15">
        <v>43686</v>
      </c>
      <c r="E1479" s="14" t="s">
        <v>1053</v>
      </c>
      <c r="F1479" s="920"/>
      <c r="G1479" s="920"/>
      <c r="H1479" s="924"/>
      <c r="I1479" s="924"/>
      <c r="J1479" s="921"/>
      <c r="K1479" s="921"/>
      <c r="L1479" s="925"/>
    </row>
    <row r="1480" spans="1:12" s="1" customFormat="1" ht="24" customHeight="1" x14ac:dyDescent="0.15">
      <c r="A1480" s="918">
        <v>269</v>
      </c>
      <c r="B1480" s="9" t="s">
        <v>22</v>
      </c>
      <c r="C1480" s="13" t="s">
        <v>23</v>
      </c>
      <c r="D1480" s="13" t="s">
        <v>24</v>
      </c>
      <c r="E1480" s="13" t="s">
        <v>25</v>
      </c>
      <c r="F1480" s="919" t="s">
        <v>17</v>
      </c>
      <c r="G1480" s="919"/>
      <c r="H1480" s="920"/>
      <c r="I1480" s="920"/>
      <c r="J1480" s="920"/>
      <c r="K1480" s="920"/>
      <c r="L1480" s="920"/>
    </row>
    <row r="1481" spans="1:12" s="1" customFormat="1" ht="26.25" customHeight="1" x14ac:dyDescent="0.15">
      <c r="A1481" s="918"/>
      <c r="B1481" s="921" t="s">
        <v>1054</v>
      </c>
      <c r="C1481" s="922" t="s">
        <v>1055</v>
      </c>
      <c r="D1481" s="923">
        <v>43658</v>
      </c>
      <c r="E1481" s="921" t="s">
        <v>1056</v>
      </c>
      <c r="F1481" s="921" t="s">
        <v>1057</v>
      </c>
      <c r="G1481" s="921"/>
      <c r="H1481" s="924" t="s">
        <v>30</v>
      </c>
      <c r="I1481" s="924"/>
      <c r="J1481" s="14" t="s">
        <v>31</v>
      </c>
      <c r="K1481" s="14" t="s">
        <v>32</v>
      </c>
      <c r="L1481" s="16">
        <v>622</v>
      </c>
    </row>
    <row r="1482" spans="1:12" s="1" customFormat="1" ht="409.2" customHeight="1" x14ac:dyDescent="0.15">
      <c r="A1482" s="918"/>
      <c r="B1482" s="921"/>
      <c r="C1482" s="922"/>
      <c r="D1482" s="923"/>
      <c r="E1482" s="921"/>
      <c r="F1482" s="921"/>
      <c r="G1482" s="921"/>
      <c r="H1482" s="924" t="s">
        <v>33</v>
      </c>
      <c r="I1482" s="924"/>
      <c r="J1482" s="921" t="s">
        <v>31</v>
      </c>
      <c r="K1482" s="921" t="s">
        <v>32</v>
      </c>
      <c r="L1482" s="925">
        <v>561.6</v>
      </c>
    </row>
    <row r="1483" spans="1:12" s="1" customFormat="1" ht="61.35" customHeight="1" x14ac:dyDescent="0.15">
      <c r="A1483" s="918"/>
      <c r="B1483" s="921"/>
      <c r="C1483" s="922"/>
      <c r="D1483" s="923"/>
      <c r="E1483" s="921"/>
      <c r="F1483" s="921"/>
      <c r="G1483" s="921"/>
      <c r="H1483" s="924"/>
      <c r="I1483" s="924"/>
      <c r="J1483" s="921"/>
      <c r="K1483" s="921"/>
      <c r="L1483" s="925"/>
    </row>
    <row r="1484" spans="1:12" s="1" customFormat="1" ht="24" customHeight="1" x14ac:dyDescent="0.15">
      <c r="A1484" s="918"/>
      <c r="B1484" s="9" t="s">
        <v>34</v>
      </c>
      <c r="C1484" s="13" t="s">
        <v>35</v>
      </c>
      <c r="D1484" s="13" t="s">
        <v>36</v>
      </c>
      <c r="E1484" s="13" t="s">
        <v>37</v>
      </c>
      <c r="F1484" s="920"/>
      <c r="G1484" s="920"/>
      <c r="H1484" s="924" t="s">
        <v>38</v>
      </c>
      <c r="I1484" s="924"/>
      <c r="J1484" s="921" t="s">
        <v>31</v>
      </c>
      <c r="K1484" s="921" t="s">
        <v>32</v>
      </c>
      <c r="L1484" s="925">
        <v>675</v>
      </c>
    </row>
    <row r="1485" spans="1:12" s="1" customFormat="1" ht="24" customHeight="1" x14ac:dyDescent="0.15">
      <c r="A1485" s="918"/>
      <c r="B1485" s="14" t="s">
        <v>55</v>
      </c>
      <c r="C1485" s="14" t="s">
        <v>1057</v>
      </c>
      <c r="D1485" s="15">
        <v>43660</v>
      </c>
      <c r="E1485" s="14" t="s">
        <v>1058</v>
      </c>
      <c r="F1485" s="920"/>
      <c r="G1485" s="920"/>
      <c r="H1485" s="924"/>
      <c r="I1485" s="924"/>
      <c r="J1485" s="921"/>
      <c r="K1485" s="921"/>
      <c r="L1485" s="925"/>
    </row>
    <row r="1486" spans="1:12" s="1" customFormat="1" ht="24" customHeight="1" x14ac:dyDescent="0.15">
      <c r="A1486" s="918">
        <v>270</v>
      </c>
      <c r="B1486" s="9" t="s">
        <v>22</v>
      </c>
      <c r="C1486" s="13" t="s">
        <v>23</v>
      </c>
      <c r="D1486" s="13" t="s">
        <v>24</v>
      </c>
      <c r="E1486" s="13" t="s">
        <v>25</v>
      </c>
      <c r="F1486" s="919" t="s">
        <v>17</v>
      </c>
      <c r="G1486" s="919"/>
      <c r="H1486" s="920"/>
      <c r="I1486" s="920"/>
      <c r="J1486" s="920"/>
      <c r="K1486" s="920"/>
      <c r="L1486" s="920"/>
    </row>
    <row r="1487" spans="1:12" s="1" customFormat="1" ht="26.25" customHeight="1" x14ac:dyDescent="0.15">
      <c r="A1487" s="918"/>
      <c r="B1487" s="921" t="s">
        <v>1054</v>
      </c>
      <c r="C1487" s="922" t="s">
        <v>1059</v>
      </c>
      <c r="D1487" s="923">
        <v>43692</v>
      </c>
      <c r="E1487" s="921" t="s">
        <v>1060</v>
      </c>
      <c r="F1487" s="921" t="s">
        <v>1061</v>
      </c>
      <c r="G1487" s="921"/>
      <c r="H1487" s="924" t="s">
        <v>30</v>
      </c>
      <c r="I1487" s="924"/>
      <c r="J1487" s="14" t="s">
        <v>31</v>
      </c>
      <c r="K1487" s="14" t="s">
        <v>32</v>
      </c>
      <c r="L1487" s="16">
        <v>905</v>
      </c>
    </row>
    <row r="1488" spans="1:12" s="1" customFormat="1" ht="409.2" customHeight="1" x14ac:dyDescent="0.15">
      <c r="A1488" s="918"/>
      <c r="B1488" s="921"/>
      <c r="C1488" s="922"/>
      <c r="D1488" s="923"/>
      <c r="E1488" s="921"/>
      <c r="F1488" s="921"/>
      <c r="G1488" s="921"/>
      <c r="H1488" s="924" t="s">
        <v>33</v>
      </c>
      <c r="I1488" s="924"/>
      <c r="J1488" s="921" t="s">
        <v>31</v>
      </c>
      <c r="K1488" s="921" t="s">
        <v>32</v>
      </c>
      <c r="L1488" s="925">
        <v>409.6</v>
      </c>
    </row>
    <row r="1489" spans="1:12" s="1" customFormat="1" ht="19.350000000000001" customHeight="1" x14ac:dyDescent="0.15">
      <c r="A1489" s="918"/>
      <c r="B1489" s="921"/>
      <c r="C1489" s="922"/>
      <c r="D1489" s="923"/>
      <c r="E1489" s="921"/>
      <c r="F1489" s="921"/>
      <c r="G1489" s="921"/>
      <c r="H1489" s="924"/>
      <c r="I1489" s="924"/>
      <c r="J1489" s="921"/>
      <c r="K1489" s="921"/>
      <c r="L1489" s="925"/>
    </row>
    <row r="1490" spans="1:12" s="1" customFormat="1" ht="24" customHeight="1" x14ac:dyDescent="0.15">
      <c r="A1490" s="918"/>
      <c r="B1490" s="9" t="s">
        <v>34</v>
      </c>
      <c r="C1490" s="13" t="s">
        <v>35</v>
      </c>
      <c r="D1490" s="13" t="s">
        <v>36</v>
      </c>
      <c r="E1490" s="13" t="s">
        <v>37</v>
      </c>
      <c r="F1490" s="920"/>
      <c r="G1490" s="920"/>
      <c r="H1490" s="924" t="s">
        <v>38</v>
      </c>
      <c r="I1490" s="924"/>
      <c r="J1490" s="921" t="s">
        <v>31</v>
      </c>
      <c r="K1490" s="921" t="s">
        <v>32</v>
      </c>
      <c r="L1490" s="925">
        <v>75</v>
      </c>
    </row>
    <row r="1491" spans="1:12" s="1" customFormat="1" ht="24" customHeight="1" x14ac:dyDescent="0.15">
      <c r="A1491" s="918"/>
      <c r="B1491" s="14" t="s">
        <v>55</v>
      </c>
      <c r="C1491" s="14" t="s">
        <v>1061</v>
      </c>
      <c r="D1491" s="15">
        <v>43695</v>
      </c>
      <c r="E1491" s="14" t="s">
        <v>1062</v>
      </c>
      <c r="F1491" s="920"/>
      <c r="G1491" s="920"/>
      <c r="H1491" s="924"/>
      <c r="I1491" s="924"/>
      <c r="J1491" s="921"/>
      <c r="K1491" s="921"/>
      <c r="L1491" s="925"/>
    </row>
    <row r="1492" spans="1:12" s="1" customFormat="1" ht="24" customHeight="1" x14ac:dyDescent="0.15">
      <c r="A1492" s="918">
        <v>271</v>
      </c>
      <c r="B1492" s="9" t="s">
        <v>22</v>
      </c>
      <c r="C1492" s="13" t="s">
        <v>23</v>
      </c>
      <c r="D1492" s="13" t="s">
        <v>24</v>
      </c>
      <c r="E1492" s="13" t="s">
        <v>25</v>
      </c>
      <c r="F1492" s="919" t="s">
        <v>17</v>
      </c>
      <c r="G1492" s="919"/>
      <c r="H1492" s="920"/>
      <c r="I1492" s="920"/>
      <c r="J1492" s="920"/>
      <c r="K1492" s="920"/>
      <c r="L1492" s="920"/>
    </row>
    <row r="1493" spans="1:12" s="1" customFormat="1" ht="26.25" customHeight="1" x14ac:dyDescent="0.15">
      <c r="A1493" s="918"/>
      <c r="B1493" s="921" t="s">
        <v>1063</v>
      </c>
      <c r="C1493" s="922" t="s">
        <v>1064</v>
      </c>
      <c r="D1493" s="923">
        <v>43679</v>
      </c>
      <c r="E1493" s="921" t="s">
        <v>1065</v>
      </c>
      <c r="F1493" s="921" t="s">
        <v>210</v>
      </c>
      <c r="G1493" s="921"/>
      <c r="H1493" s="924" t="s">
        <v>30</v>
      </c>
      <c r="I1493" s="924"/>
      <c r="J1493" s="14" t="s">
        <v>32</v>
      </c>
      <c r="K1493" s="14" t="s">
        <v>32</v>
      </c>
      <c r="L1493" s="16">
        <v>822</v>
      </c>
    </row>
    <row r="1494" spans="1:12" s="1" customFormat="1" ht="409.2" customHeight="1" x14ac:dyDescent="0.15">
      <c r="A1494" s="918"/>
      <c r="B1494" s="921"/>
      <c r="C1494" s="922"/>
      <c r="D1494" s="923"/>
      <c r="E1494" s="921"/>
      <c r="F1494" s="921"/>
      <c r="G1494" s="921"/>
      <c r="H1494" s="924" t="s">
        <v>33</v>
      </c>
      <c r="I1494" s="924"/>
      <c r="J1494" s="921" t="s">
        <v>31</v>
      </c>
      <c r="K1494" s="921" t="s">
        <v>31</v>
      </c>
      <c r="L1494" s="925">
        <v>0</v>
      </c>
    </row>
    <row r="1495" spans="1:12" s="1" customFormat="1" ht="145.35" customHeight="1" x14ac:dyDescent="0.15">
      <c r="A1495" s="918"/>
      <c r="B1495" s="921"/>
      <c r="C1495" s="922"/>
      <c r="D1495" s="923"/>
      <c r="E1495" s="921"/>
      <c r="F1495" s="921"/>
      <c r="G1495" s="921"/>
      <c r="H1495" s="924"/>
      <c r="I1495" s="924"/>
      <c r="J1495" s="921"/>
      <c r="K1495" s="921"/>
      <c r="L1495" s="925"/>
    </row>
    <row r="1496" spans="1:12" s="1" customFormat="1" ht="24" customHeight="1" x14ac:dyDescent="0.15">
      <c r="A1496" s="918"/>
      <c r="B1496" s="9" t="s">
        <v>34</v>
      </c>
      <c r="C1496" s="13" t="s">
        <v>35</v>
      </c>
      <c r="D1496" s="13" t="s">
        <v>36</v>
      </c>
      <c r="E1496" s="13" t="s">
        <v>37</v>
      </c>
      <c r="F1496" s="920"/>
      <c r="G1496" s="920"/>
      <c r="H1496" s="924" t="s">
        <v>38</v>
      </c>
      <c r="I1496" s="924"/>
      <c r="J1496" s="921" t="s">
        <v>31</v>
      </c>
      <c r="K1496" s="921" t="s">
        <v>32</v>
      </c>
      <c r="L1496" s="925">
        <v>448</v>
      </c>
    </row>
    <row r="1497" spans="1:12" s="1" customFormat="1" ht="24" customHeight="1" x14ac:dyDescent="0.15">
      <c r="A1497" s="918"/>
      <c r="B1497" s="14" t="s">
        <v>204</v>
      </c>
      <c r="C1497" s="14" t="s">
        <v>210</v>
      </c>
      <c r="D1497" s="15">
        <v>43685</v>
      </c>
      <c r="E1497" s="14" t="s">
        <v>1066</v>
      </c>
      <c r="F1497" s="920"/>
      <c r="G1497" s="920"/>
      <c r="H1497" s="924"/>
      <c r="I1497" s="924"/>
      <c r="J1497" s="921"/>
      <c r="K1497" s="921"/>
      <c r="L1497" s="925"/>
    </row>
    <row r="1498" spans="1:12" s="1" customFormat="1" ht="24" customHeight="1" x14ac:dyDescent="0.15">
      <c r="A1498" s="918">
        <v>272</v>
      </c>
      <c r="B1498" s="9" t="s">
        <v>22</v>
      </c>
      <c r="C1498" s="13" t="s">
        <v>23</v>
      </c>
      <c r="D1498" s="13" t="s">
        <v>24</v>
      </c>
      <c r="E1498" s="13" t="s">
        <v>25</v>
      </c>
      <c r="F1498" s="919" t="s">
        <v>17</v>
      </c>
      <c r="G1498" s="919"/>
      <c r="H1498" s="920"/>
      <c r="I1498" s="920"/>
      <c r="J1498" s="920"/>
      <c r="K1498" s="920"/>
      <c r="L1498" s="920"/>
    </row>
    <row r="1499" spans="1:12" s="1" customFormat="1" ht="26.25" customHeight="1" x14ac:dyDescent="0.15">
      <c r="A1499" s="918"/>
      <c r="B1499" s="921" t="s">
        <v>1067</v>
      </c>
      <c r="C1499" s="922" t="s">
        <v>1068</v>
      </c>
      <c r="D1499" s="923">
        <v>43593</v>
      </c>
      <c r="E1499" s="921" t="s">
        <v>1069</v>
      </c>
      <c r="F1499" s="921" t="s">
        <v>1070</v>
      </c>
      <c r="G1499" s="921"/>
      <c r="H1499" s="924" t="s">
        <v>30</v>
      </c>
      <c r="I1499" s="924"/>
      <c r="J1499" s="14" t="s">
        <v>31</v>
      </c>
      <c r="K1499" s="14" t="s">
        <v>32</v>
      </c>
      <c r="L1499" s="16">
        <v>834.18</v>
      </c>
    </row>
    <row r="1500" spans="1:12" s="1" customFormat="1" ht="354.75" customHeight="1" x14ac:dyDescent="0.15">
      <c r="A1500" s="918"/>
      <c r="B1500" s="921"/>
      <c r="C1500" s="922"/>
      <c r="D1500" s="923"/>
      <c r="E1500" s="921"/>
      <c r="F1500" s="921"/>
      <c r="G1500" s="921"/>
      <c r="H1500" s="924" t="s">
        <v>33</v>
      </c>
      <c r="I1500" s="924"/>
      <c r="J1500" s="14" t="s">
        <v>31</v>
      </c>
      <c r="K1500" s="14" t="s">
        <v>32</v>
      </c>
      <c r="L1500" s="16">
        <v>296.89</v>
      </c>
    </row>
    <row r="1501" spans="1:12" s="1" customFormat="1" ht="24" customHeight="1" x14ac:dyDescent="0.15">
      <c r="A1501" s="918"/>
      <c r="B1501" s="9" t="s">
        <v>34</v>
      </c>
      <c r="C1501" s="13" t="s">
        <v>35</v>
      </c>
      <c r="D1501" s="13" t="s">
        <v>36</v>
      </c>
      <c r="E1501" s="13" t="s">
        <v>37</v>
      </c>
      <c r="F1501" s="920"/>
      <c r="G1501" s="920"/>
      <c r="H1501" s="924" t="s">
        <v>38</v>
      </c>
      <c r="I1501" s="924"/>
      <c r="J1501" s="921" t="s">
        <v>31</v>
      </c>
      <c r="K1501" s="921" t="s">
        <v>31</v>
      </c>
      <c r="L1501" s="925">
        <v>0</v>
      </c>
    </row>
    <row r="1502" spans="1:12" s="1" customFormat="1" ht="24" customHeight="1" x14ac:dyDescent="0.15">
      <c r="A1502" s="918"/>
      <c r="B1502" s="14" t="s">
        <v>1071</v>
      </c>
      <c r="C1502" s="14" t="s">
        <v>1070</v>
      </c>
      <c r="D1502" s="15">
        <v>43596</v>
      </c>
      <c r="E1502" s="14" t="s">
        <v>384</v>
      </c>
      <c r="F1502" s="920"/>
      <c r="G1502" s="920"/>
      <c r="H1502" s="924"/>
      <c r="I1502" s="924"/>
      <c r="J1502" s="921"/>
      <c r="K1502" s="921"/>
      <c r="L1502" s="925"/>
    </row>
    <row r="1503" spans="1:12" s="1" customFormat="1" ht="24" customHeight="1" x14ac:dyDescent="0.15">
      <c r="A1503" s="918">
        <v>273</v>
      </c>
      <c r="B1503" s="9" t="s">
        <v>22</v>
      </c>
      <c r="C1503" s="13" t="s">
        <v>23</v>
      </c>
      <c r="D1503" s="13" t="s">
        <v>24</v>
      </c>
      <c r="E1503" s="13" t="s">
        <v>25</v>
      </c>
      <c r="F1503" s="919" t="s">
        <v>17</v>
      </c>
      <c r="G1503" s="919"/>
      <c r="H1503" s="920"/>
      <c r="I1503" s="920"/>
      <c r="J1503" s="920"/>
      <c r="K1503" s="920"/>
      <c r="L1503" s="920"/>
    </row>
    <row r="1504" spans="1:12" s="1" customFormat="1" ht="26.25" customHeight="1" x14ac:dyDescent="0.15">
      <c r="A1504" s="918"/>
      <c r="B1504" s="921" t="s">
        <v>1067</v>
      </c>
      <c r="C1504" s="922" t="s">
        <v>1072</v>
      </c>
      <c r="D1504" s="923">
        <v>43625</v>
      </c>
      <c r="E1504" s="921" t="s">
        <v>255</v>
      </c>
      <c r="F1504" s="921" t="s">
        <v>1073</v>
      </c>
      <c r="G1504" s="921"/>
      <c r="H1504" s="924" t="s">
        <v>30</v>
      </c>
      <c r="I1504" s="924"/>
      <c r="J1504" s="14" t="s">
        <v>31</v>
      </c>
      <c r="K1504" s="14" t="s">
        <v>31</v>
      </c>
      <c r="L1504" s="16">
        <v>0</v>
      </c>
    </row>
    <row r="1505" spans="1:12" s="1" customFormat="1" ht="409.2" customHeight="1" x14ac:dyDescent="0.15">
      <c r="A1505" s="918"/>
      <c r="B1505" s="921"/>
      <c r="C1505" s="922"/>
      <c r="D1505" s="923"/>
      <c r="E1505" s="921"/>
      <c r="F1505" s="921"/>
      <c r="G1505" s="921"/>
      <c r="H1505" s="924" t="s">
        <v>33</v>
      </c>
      <c r="I1505" s="924"/>
      <c r="J1505" s="921" t="s">
        <v>31</v>
      </c>
      <c r="K1505" s="921" t="s">
        <v>31</v>
      </c>
      <c r="L1505" s="925">
        <v>0</v>
      </c>
    </row>
    <row r="1506" spans="1:12" s="1" customFormat="1" ht="82.35" customHeight="1" x14ac:dyDescent="0.15">
      <c r="A1506" s="918"/>
      <c r="B1506" s="921"/>
      <c r="C1506" s="922"/>
      <c r="D1506" s="923"/>
      <c r="E1506" s="921"/>
      <c r="F1506" s="921"/>
      <c r="G1506" s="921"/>
      <c r="H1506" s="924"/>
      <c r="I1506" s="924"/>
      <c r="J1506" s="921"/>
      <c r="K1506" s="921"/>
      <c r="L1506" s="925"/>
    </row>
    <row r="1507" spans="1:12" s="1" customFormat="1" ht="24" customHeight="1" x14ac:dyDescent="0.15">
      <c r="A1507" s="918"/>
      <c r="B1507" s="9" t="s">
        <v>34</v>
      </c>
      <c r="C1507" s="13" t="s">
        <v>35</v>
      </c>
      <c r="D1507" s="13" t="s">
        <v>36</v>
      </c>
      <c r="E1507" s="13" t="s">
        <v>37</v>
      </c>
      <c r="F1507" s="920"/>
      <c r="G1507" s="920"/>
      <c r="H1507" s="924" t="s">
        <v>38</v>
      </c>
      <c r="I1507" s="924"/>
      <c r="J1507" s="921" t="s">
        <v>31</v>
      </c>
      <c r="K1507" s="921" t="s">
        <v>32</v>
      </c>
      <c r="L1507" s="925">
        <v>640</v>
      </c>
    </row>
    <row r="1508" spans="1:12" s="1" customFormat="1" ht="24" customHeight="1" x14ac:dyDescent="0.15">
      <c r="A1508" s="918"/>
      <c r="B1508" s="14" t="s">
        <v>1071</v>
      </c>
      <c r="C1508" s="14" t="s">
        <v>1073</v>
      </c>
      <c r="D1508" s="15">
        <v>43628</v>
      </c>
      <c r="E1508" s="14" t="s">
        <v>1074</v>
      </c>
      <c r="F1508" s="920"/>
      <c r="G1508" s="920"/>
      <c r="H1508" s="924"/>
      <c r="I1508" s="924"/>
      <c r="J1508" s="921"/>
      <c r="K1508" s="921"/>
      <c r="L1508" s="925"/>
    </row>
    <row r="1509" spans="1:12" s="1" customFormat="1" ht="24" customHeight="1" x14ac:dyDescent="0.15">
      <c r="A1509" s="918">
        <v>274</v>
      </c>
      <c r="B1509" s="9" t="s">
        <v>22</v>
      </c>
      <c r="C1509" s="13" t="s">
        <v>23</v>
      </c>
      <c r="D1509" s="13" t="s">
        <v>24</v>
      </c>
      <c r="E1509" s="13" t="s">
        <v>25</v>
      </c>
      <c r="F1509" s="919" t="s">
        <v>17</v>
      </c>
      <c r="G1509" s="919"/>
      <c r="H1509" s="920"/>
      <c r="I1509" s="920"/>
      <c r="J1509" s="920"/>
      <c r="K1509" s="920"/>
      <c r="L1509" s="920"/>
    </row>
    <row r="1510" spans="1:12" s="1" customFormat="1" ht="26.25" customHeight="1" x14ac:dyDescent="0.15">
      <c r="A1510" s="918"/>
      <c r="B1510" s="921" t="s">
        <v>1067</v>
      </c>
      <c r="C1510" s="922" t="s">
        <v>1075</v>
      </c>
      <c r="D1510" s="923">
        <v>43697</v>
      </c>
      <c r="E1510" s="921" t="s">
        <v>1076</v>
      </c>
      <c r="F1510" s="921" t="s">
        <v>1070</v>
      </c>
      <c r="G1510" s="921"/>
      <c r="H1510" s="924" t="s">
        <v>30</v>
      </c>
      <c r="I1510" s="924"/>
      <c r="J1510" s="14" t="s">
        <v>31</v>
      </c>
      <c r="K1510" s="14" t="s">
        <v>32</v>
      </c>
      <c r="L1510" s="16">
        <v>687.82</v>
      </c>
    </row>
    <row r="1511" spans="1:12" s="1" customFormat="1" ht="409.2" customHeight="1" x14ac:dyDescent="0.15">
      <c r="A1511" s="918"/>
      <c r="B1511" s="921"/>
      <c r="C1511" s="922"/>
      <c r="D1511" s="923"/>
      <c r="E1511" s="921"/>
      <c r="F1511" s="921"/>
      <c r="G1511" s="921"/>
      <c r="H1511" s="924" t="s">
        <v>33</v>
      </c>
      <c r="I1511" s="924"/>
      <c r="J1511" s="921" t="s">
        <v>31</v>
      </c>
      <c r="K1511" s="921" t="s">
        <v>32</v>
      </c>
      <c r="L1511" s="925">
        <v>481.31</v>
      </c>
    </row>
    <row r="1512" spans="1:12" s="1" customFormat="1" ht="19.350000000000001" customHeight="1" x14ac:dyDescent="0.15">
      <c r="A1512" s="918"/>
      <c r="B1512" s="921"/>
      <c r="C1512" s="922"/>
      <c r="D1512" s="923"/>
      <c r="E1512" s="921"/>
      <c r="F1512" s="921"/>
      <c r="G1512" s="921"/>
      <c r="H1512" s="924"/>
      <c r="I1512" s="924"/>
      <c r="J1512" s="921"/>
      <c r="K1512" s="921"/>
      <c r="L1512" s="925"/>
    </row>
    <row r="1513" spans="1:12" s="1" customFormat="1" ht="24" customHeight="1" x14ac:dyDescent="0.15">
      <c r="A1513" s="918"/>
      <c r="B1513" s="9" t="s">
        <v>34</v>
      </c>
      <c r="C1513" s="13" t="s">
        <v>35</v>
      </c>
      <c r="D1513" s="13" t="s">
        <v>36</v>
      </c>
      <c r="E1513" s="13" t="s">
        <v>37</v>
      </c>
      <c r="F1513" s="920"/>
      <c r="G1513" s="920"/>
      <c r="H1513" s="924" t="s">
        <v>38</v>
      </c>
      <c r="I1513" s="924"/>
      <c r="J1513" s="921" t="s">
        <v>31</v>
      </c>
      <c r="K1513" s="921" t="s">
        <v>32</v>
      </c>
      <c r="L1513" s="925">
        <v>405.18</v>
      </c>
    </row>
    <row r="1514" spans="1:12" s="1" customFormat="1" ht="24" customHeight="1" x14ac:dyDescent="0.15">
      <c r="A1514" s="918"/>
      <c r="B1514" s="14" t="s">
        <v>1071</v>
      </c>
      <c r="C1514" s="14" t="s">
        <v>1070</v>
      </c>
      <c r="D1514" s="15">
        <v>43700</v>
      </c>
      <c r="E1514" s="14" t="s">
        <v>1077</v>
      </c>
      <c r="F1514" s="920"/>
      <c r="G1514" s="920"/>
      <c r="H1514" s="924"/>
      <c r="I1514" s="924"/>
      <c r="J1514" s="921"/>
      <c r="K1514" s="921"/>
      <c r="L1514" s="925"/>
    </row>
    <row r="1515" spans="1:12" s="1" customFormat="1" ht="24" customHeight="1" x14ac:dyDescent="0.15">
      <c r="A1515" s="918">
        <v>275</v>
      </c>
      <c r="B1515" s="9" t="s">
        <v>22</v>
      </c>
      <c r="C1515" s="13" t="s">
        <v>23</v>
      </c>
      <c r="D1515" s="13" t="s">
        <v>24</v>
      </c>
      <c r="E1515" s="13" t="s">
        <v>25</v>
      </c>
      <c r="F1515" s="919" t="s">
        <v>17</v>
      </c>
      <c r="G1515" s="919"/>
      <c r="H1515" s="920"/>
      <c r="I1515" s="920"/>
      <c r="J1515" s="920"/>
      <c r="K1515" s="920"/>
      <c r="L1515" s="920"/>
    </row>
    <row r="1516" spans="1:12" s="1" customFormat="1" ht="26.25" customHeight="1" x14ac:dyDescent="0.15">
      <c r="A1516" s="918"/>
      <c r="B1516" s="921" t="s">
        <v>1067</v>
      </c>
      <c r="C1516" s="922" t="s">
        <v>1078</v>
      </c>
      <c r="D1516" s="923">
        <v>43714</v>
      </c>
      <c r="E1516" s="921" t="s">
        <v>638</v>
      </c>
      <c r="F1516" s="921" t="s">
        <v>1079</v>
      </c>
      <c r="G1516" s="921"/>
      <c r="H1516" s="924" t="s">
        <v>30</v>
      </c>
      <c r="I1516" s="924"/>
      <c r="J1516" s="14" t="s">
        <v>31</v>
      </c>
      <c r="K1516" s="14" t="s">
        <v>31</v>
      </c>
      <c r="L1516" s="16">
        <v>0</v>
      </c>
    </row>
    <row r="1517" spans="1:12" s="1" customFormat="1" ht="409.2" customHeight="1" x14ac:dyDescent="0.15">
      <c r="A1517" s="918"/>
      <c r="B1517" s="921"/>
      <c r="C1517" s="922"/>
      <c r="D1517" s="923"/>
      <c r="E1517" s="921"/>
      <c r="F1517" s="921"/>
      <c r="G1517" s="921"/>
      <c r="H1517" s="924" t="s">
        <v>33</v>
      </c>
      <c r="I1517" s="924"/>
      <c r="J1517" s="921" t="s">
        <v>31</v>
      </c>
      <c r="K1517" s="921" t="s">
        <v>32</v>
      </c>
      <c r="L1517" s="925">
        <v>1929.84</v>
      </c>
    </row>
    <row r="1518" spans="1:12" s="1" customFormat="1" ht="187.35" customHeight="1" x14ac:dyDescent="0.15">
      <c r="A1518" s="918"/>
      <c r="B1518" s="921"/>
      <c r="C1518" s="922"/>
      <c r="D1518" s="923"/>
      <c r="E1518" s="921"/>
      <c r="F1518" s="921"/>
      <c r="G1518" s="921"/>
      <c r="H1518" s="924"/>
      <c r="I1518" s="924"/>
      <c r="J1518" s="921"/>
      <c r="K1518" s="921"/>
      <c r="L1518" s="925"/>
    </row>
    <row r="1519" spans="1:12" s="1" customFormat="1" ht="24" customHeight="1" x14ac:dyDescent="0.15">
      <c r="A1519" s="918"/>
      <c r="B1519" s="9" t="s">
        <v>34</v>
      </c>
      <c r="C1519" s="13" t="s">
        <v>35</v>
      </c>
      <c r="D1519" s="13" t="s">
        <v>36</v>
      </c>
      <c r="E1519" s="13" t="s">
        <v>37</v>
      </c>
      <c r="F1519" s="920"/>
      <c r="G1519" s="920"/>
      <c r="H1519" s="924" t="s">
        <v>38</v>
      </c>
      <c r="I1519" s="924"/>
      <c r="J1519" s="921" t="s">
        <v>31</v>
      </c>
      <c r="K1519" s="921" t="s">
        <v>31</v>
      </c>
      <c r="L1519" s="925">
        <v>0</v>
      </c>
    </row>
    <row r="1520" spans="1:12" s="1" customFormat="1" ht="24" customHeight="1" x14ac:dyDescent="0.15">
      <c r="A1520" s="918"/>
      <c r="B1520" s="14" t="s">
        <v>1071</v>
      </c>
      <c r="C1520" s="14" t="s">
        <v>1079</v>
      </c>
      <c r="D1520" s="15">
        <v>43720</v>
      </c>
      <c r="E1520" s="14" t="s">
        <v>640</v>
      </c>
      <c r="F1520" s="920"/>
      <c r="G1520" s="920"/>
      <c r="H1520" s="924"/>
      <c r="I1520" s="924"/>
      <c r="J1520" s="921"/>
      <c r="K1520" s="921"/>
      <c r="L1520" s="925"/>
    </row>
    <row r="1521" spans="1:12" s="1" customFormat="1" ht="24" customHeight="1" x14ac:dyDescent="0.15">
      <c r="A1521" s="918">
        <v>276</v>
      </c>
      <c r="B1521" s="9" t="s">
        <v>22</v>
      </c>
      <c r="C1521" s="13" t="s">
        <v>23</v>
      </c>
      <c r="D1521" s="13" t="s">
        <v>24</v>
      </c>
      <c r="E1521" s="13" t="s">
        <v>25</v>
      </c>
      <c r="F1521" s="919" t="s">
        <v>17</v>
      </c>
      <c r="G1521" s="919"/>
      <c r="H1521" s="920"/>
      <c r="I1521" s="920"/>
      <c r="J1521" s="920"/>
      <c r="K1521" s="920"/>
      <c r="L1521" s="920"/>
    </row>
    <row r="1522" spans="1:12" s="1" customFormat="1" ht="26.25" customHeight="1" x14ac:dyDescent="0.15">
      <c r="A1522" s="918"/>
      <c r="B1522" s="921" t="s">
        <v>1080</v>
      </c>
      <c r="C1522" s="922" t="s">
        <v>1081</v>
      </c>
      <c r="D1522" s="923">
        <v>43581</v>
      </c>
      <c r="E1522" s="921" t="s">
        <v>1039</v>
      </c>
      <c r="F1522" s="921" t="s">
        <v>1082</v>
      </c>
      <c r="G1522" s="921"/>
      <c r="H1522" s="924" t="s">
        <v>30</v>
      </c>
      <c r="I1522" s="924"/>
      <c r="J1522" s="14" t="s">
        <v>31</v>
      </c>
      <c r="K1522" s="14" t="s">
        <v>31</v>
      </c>
      <c r="L1522" s="16">
        <v>0</v>
      </c>
    </row>
    <row r="1523" spans="1:12" s="1" customFormat="1" ht="113.25" customHeight="1" x14ac:dyDescent="0.15">
      <c r="A1523" s="918"/>
      <c r="B1523" s="921"/>
      <c r="C1523" s="922"/>
      <c r="D1523" s="923"/>
      <c r="E1523" s="921"/>
      <c r="F1523" s="921"/>
      <c r="G1523" s="921"/>
      <c r="H1523" s="924" t="s">
        <v>33</v>
      </c>
      <c r="I1523" s="924"/>
      <c r="J1523" s="14" t="s">
        <v>31</v>
      </c>
      <c r="K1523" s="14" t="s">
        <v>32</v>
      </c>
      <c r="L1523" s="16">
        <v>1019.73</v>
      </c>
    </row>
    <row r="1524" spans="1:12" s="1" customFormat="1" ht="24" customHeight="1" x14ac:dyDescent="0.15">
      <c r="A1524" s="918"/>
      <c r="B1524" s="9" t="s">
        <v>34</v>
      </c>
      <c r="C1524" s="13" t="s">
        <v>35</v>
      </c>
      <c r="D1524" s="13" t="s">
        <v>36</v>
      </c>
      <c r="E1524" s="13" t="s">
        <v>37</v>
      </c>
      <c r="F1524" s="920"/>
      <c r="G1524" s="920"/>
      <c r="H1524" s="924" t="s">
        <v>38</v>
      </c>
      <c r="I1524" s="924"/>
      <c r="J1524" s="921" t="s">
        <v>31</v>
      </c>
      <c r="K1524" s="921" t="s">
        <v>31</v>
      </c>
      <c r="L1524" s="925">
        <v>0</v>
      </c>
    </row>
    <row r="1525" spans="1:12" s="1" customFormat="1" ht="24" customHeight="1" x14ac:dyDescent="0.15">
      <c r="A1525" s="918"/>
      <c r="B1525" s="14" t="s">
        <v>471</v>
      </c>
      <c r="C1525" s="14" t="s">
        <v>1082</v>
      </c>
      <c r="D1525" s="15">
        <v>43588</v>
      </c>
      <c r="E1525" s="14" t="s">
        <v>1083</v>
      </c>
      <c r="F1525" s="920"/>
      <c r="G1525" s="920"/>
      <c r="H1525" s="924"/>
      <c r="I1525" s="924"/>
      <c r="J1525" s="921"/>
      <c r="K1525" s="921"/>
      <c r="L1525" s="925"/>
    </row>
    <row r="1526" spans="1:12" s="1" customFormat="1" ht="24" customHeight="1" x14ac:dyDescent="0.15">
      <c r="A1526" s="918">
        <v>277</v>
      </c>
      <c r="B1526" s="9" t="s">
        <v>22</v>
      </c>
      <c r="C1526" s="13" t="s">
        <v>23</v>
      </c>
      <c r="D1526" s="13" t="s">
        <v>24</v>
      </c>
      <c r="E1526" s="13" t="s">
        <v>25</v>
      </c>
      <c r="F1526" s="919" t="s">
        <v>17</v>
      </c>
      <c r="G1526" s="919"/>
      <c r="H1526" s="920"/>
      <c r="I1526" s="920"/>
      <c r="J1526" s="920"/>
      <c r="K1526" s="920"/>
      <c r="L1526" s="920"/>
    </row>
    <row r="1527" spans="1:12" s="1" customFormat="1" ht="26.25" customHeight="1" x14ac:dyDescent="0.15">
      <c r="A1527" s="918"/>
      <c r="B1527" s="921" t="s">
        <v>1080</v>
      </c>
      <c r="C1527" s="921" t="s">
        <v>1084</v>
      </c>
      <c r="D1527" s="923">
        <v>43613</v>
      </c>
      <c r="E1527" s="921" t="s">
        <v>151</v>
      </c>
      <c r="F1527" s="921" t="s">
        <v>1085</v>
      </c>
      <c r="G1527" s="921"/>
      <c r="H1527" s="924" t="s">
        <v>30</v>
      </c>
      <c r="I1527" s="924"/>
      <c r="J1527" s="14" t="s">
        <v>31</v>
      </c>
      <c r="K1527" s="14" t="s">
        <v>32</v>
      </c>
      <c r="L1527" s="16">
        <v>567</v>
      </c>
    </row>
    <row r="1528" spans="1:12" s="1" customFormat="1" ht="102.75" customHeight="1" x14ac:dyDescent="0.15">
      <c r="A1528" s="918"/>
      <c r="B1528" s="921"/>
      <c r="C1528" s="921"/>
      <c r="D1528" s="923"/>
      <c r="E1528" s="921"/>
      <c r="F1528" s="921"/>
      <c r="G1528" s="921"/>
      <c r="H1528" s="924" t="s">
        <v>33</v>
      </c>
      <c r="I1528" s="924"/>
      <c r="J1528" s="14" t="s">
        <v>31</v>
      </c>
      <c r="K1528" s="14" t="s">
        <v>32</v>
      </c>
      <c r="L1528" s="16">
        <v>840.6</v>
      </c>
    </row>
    <row r="1529" spans="1:12" s="1" customFormat="1" ht="24" customHeight="1" x14ac:dyDescent="0.15">
      <c r="A1529" s="918"/>
      <c r="B1529" s="9" t="s">
        <v>34</v>
      </c>
      <c r="C1529" s="13" t="s">
        <v>35</v>
      </c>
      <c r="D1529" s="13" t="s">
        <v>36</v>
      </c>
      <c r="E1529" s="13" t="s">
        <v>37</v>
      </c>
      <c r="F1529" s="920"/>
      <c r="G1529" s="920"/>
      <c r="H1529" s="924" t="s">
        <v>38</v>
      </c>
      <c r="I1529" s="924"/>
      <c r="J1529" s="921" t="s">
        <v>31</v>
      </c>
      <c r="K1529" s="921" t="s">
        <v>32</v>
      </c>
      <c r="L1529" s="925">
        <v>450</v>
      </c>
    </row>
    <row r="1530" spans="1:12" s="1" customFormat="1" ht="24" customHeight="1" x14ac:dyDescent="0.15">
      <c r="A1530" s="918"/>
      <c r="B1530" s="14" t="s">
        <v>471</v>
      </c>
      <c r="C1530" s="14" t="s">
        <v>1085</v>
      </c>
      <c r="D1530" s="15">
        <v>43616</v>
      </c>
      <c r="E1530" s="14" t="s">
        <v>1086</v>
      </c>
      <c r="F1530" s="920"/>
      <c r="G1530" s="920"/>
      <c r="H1530" s="924"/>
      <c r="I1530" s="924"/>
      <c r="J1530" s="921"/>
      <c r="K1530" s="921"/>
      <c r="L1530" s="925"/>
    </row>
    <row r="1531" spans="1:12" s="1" customFormat="1" ht="24" customHeight="1" x14ac:dyDescent="0.15">
      <c r="A1531" s="918">
        <v>278</v>
      </c>
      <c r="B1531" s="9" t="s">
        <v>22</v>
      </c>
      <c r="C1531" s="13" t="s">
        <v>23</v>
      </c>
      <c r="D1531" s="13" t="s">
        <v>24</v>
      </c>
      <c r="E1531" s="13" t="s">
        <v>25</v>
      </c>
      <c r="F1531" s="919" t="s">
        <v>17</v>
      </c>
      <c r="G1531" s="919"/>
      <c r="H1531" s="920"/>
      <c r="I1531" s="920"/>
      <c r="J1531" s="920"/>
      <c r="K1531" s="920"/>
      <c r="L1531" s="920"/>
    </row>
    <row r="1532" spans="1:12" s="1" customFormat="1" ht="26.25" customHeight="1" x14ac:dyDescent="0.15">
      <c r="A1532" s="918"/>
      <c r="B1532" s="921" t="s">
        <v>1080</v>
      </c>
      <c r="C1532" s="922" t="s">
        <v>1087</v>
      </c>
      <c r="D1532" s="923">
        <v>43644</v>
      </c>
      <c r="E1532" s="921" t="s">
        <v>115</v>
      </c>
      <c r="F1532" s="921" t="s">
        <v>1088</v>
      </c>
      <c r="G1532" s="921"/>
      <c r="H1532" s="924" t="s">
        <v>30</v>
      </c>
      <c r="I1532" s="924"/>
      <c r="J1532" s="14" t="s">
        <v>31</v>
      </c>
      <c r="K1532" s="14" t="s">
        <v>32</v>
      </c>
      <c r="L1532" s="16">
        <v>320</v>
      </c>
    </row>
    <row r="1533" spans="1:12" s="1" customFormat="1" ht="197.25" customHeight="1" x14ac:dyDescent="0.15">
      <c r="A1533" s="918"/>
      <c r="B1533" s="921"/>
      <c r="C1533" s="922"/>
      <c r="D1533" s="923"/>
      <c r="E1533" s="921"/>
      <c r="F1533" s="921"/>
      <c r="G1533" s="921"/>
      <c r="H1533" s="924" t="s">
        <v>33</v>
      </c>
      <c r="I1533" s="924"/>
      <c r="J1533" s="14" t="s">
        <v>31</v>
      </c>
      <c r="K1533" s="14" t="s">
        <v>31</v>
      </c>
      <c r="L1533" s="16">
        <v>0</v>
      </c>
    </row>
    <row r="1534" spans="1:12" s="1" customFormat="1" ht="24" customHeight="1" x14ac:dyDescent="0.15">
      <c r="A1534" s="918"/>
      <c r="B1534" s="9" t="s">
        <v>34</v>
      </c>
      <c r="C1534" s="13" t="s">
        <v>35</v>
      </c>
      <c r="D1534" s="13" t="s">
        <v>36</v>
      </c>
      <c r="E1534" s="13" t="s">
        <v>37</v>
      </c>
      <c r="F1534" s="920"/>
      <c r="G1534" s="920"/>
      <c r="H1534" s="924" t="s">
        <v>38</v>
      </c>
      <c r="I1534" s="924"/>
      <c r="J1534" s="921" t="s">
        <v>31</v>
      </c>
      <c r="K1534" s="921" t="s">
        <v>32</v>
      </c>
      <c r="L1534" s="925">
        <v>649</v>
      </c>
    </row>
    <row r="1535" spans="1:12" s="1" customFormat="1" ht="24" customHeight="1" x14ac:dyDescent="0.15">
      <c r="A1535" s="918"/>
      <c r="B1535" s="14" t="s">
        <v>471</v>
      </c>
      <c r="C1535" s="14" t="s">
        <v>1088</v>
      </c>
      <c r="D1535" s="15">
        <v>43648</v>
      </c>
      <c r="E1535" s="14" t="s">
        <v>1089</v>
      </c>
      <c r="F1535" s="920"/>
      <c r="G1535" s="920"/>
      <c r="H1535" s="924"/>
      <c r="I1535" s="924"/>
      <c r="J1535" s="921"/>
      <c r="K1535" s="921"/>
      <c r="L1535" s="925"/>
    </row>
    <row r="1536" spans="1:12" s="1" customFormat="1" ht="24" customHeight="1" x14ac:dyDescent="0.15">
      <c r="A1536" s="918">
        <v>279</v>
      </c>
      <c r="B1536" s="9" t="s">
        <v>22</v>
      </c>
      <c r="C1536" s="13" t="s">
        <v>23</v>
      </c>
      <c r="D1536" s="13" t="s">
        <v>24</v>
      </c>
      <c r="E1536" s="13" t="s">
        <v>25</v>
      </c>
      <c r="F1536" s="919" t="s">
        <v>17</v>
      </c>
      <c r="G1536" s="919"/>
      <c r="H1536" s="920"/>
      <c r="I1536" s="920"/>
      <c r="J1536" s="920"/>
      <c r="K1536" s="920"/>
      <c r="L1536" s="920"/>
    </row>
    <row r="1537" spans="1:12" s="1" customFormat="1" ht="26.25" customHeight="1" x14ac:dyDescent="0.15">
      <c r="A1537" s="918"/>
      <c r="B1537" s="921" t="s">
        <v>1080</v>
      </c>
      <c r="C1537" s="922" t="s">
        <v>1090</v>
      </c>
      <c r="D1537" s="923">
        <v>43653</v>
      </c>
      <c r="E1537" s="921" t="s">
        <v>115</v>
      </c>
      <c r="F1537" s="921" t="s">
        <v>416</v>
      </c>
      <c r="G1537" s="921"/>
      <c r="H1537" s="924" t="s">
        <v>30</v>
      </c>
      <c r="I1537" s="924"/>
      <c r="J1537" s="14" t="s">
        <v>31</v>
      </c>
      <c r="K1537" s="14" t="s">
        <v>31</v>
      </c>
      <c r="L1537" s="16">
        <v>0</v>
      </c>
    </row>
    <row r="1538" spans="1:12" s="1" customFormat="1" ht="239.25" customHeight="1" x14ac:dyDescent="0.15">
      <c r="A1538" s="918"/>
      <c r="B1538" s="921"/>
      <c r="C1538" s="922"/>
      <c r="D1538" s="923"/>
      <c r="E1538" s="921"/>
      <c r="F1538" s="921"/>
      <c r="G1538" s="921"/>
      <c r="H1538" s="924" t="s">
        <v>33</v>
      </c>
      <c r="I1538" s="924"/>
      <c r="J1538" s="14" t="s">
        <v>31</v>
      </c>
      <c r="K1538" s="14" t="s">
        <v>31</v>
      </c>
      <c r="L1538" s="16">
        <v>0</v>
      </c>
    </row>
    <row r="1539" spans="1:12" s="1" customFormat="1" ht="24" customHeight="1" x14ac:dyDescent="0.15">
      <c r="A1539" s="918"/>
      <c r="B1539" s="9" t="s">
        <v>34</v>
      </c>
      <c r="C1539" s="13" t="s">
        <v>35</v>
      </c>
      <c r="D1539" s="13" t="s">
        <v>36</v>
      </c>
      <c r="E1539" s="13" t="s">
        <v>37</v>
      </c>
      <c r="F1539" s="920"/>
      <c r="G1539" s="920"/>
      <c r="H1539" s="924" t="s">
        <v>38</v>
      </c>
      <c r="I1539" s="924"/>
      <c r="J1539" s="921" t="s">
        <v>32</v>
      </c>
      <c r="K1539" s="921" t="s">
        <v>31</v>
      </c>
      <c r="L1539" s="925">
        <v>2200</v>
      </c>
    </row>
    <row r="1540" spans="1:12" s="1" customFormat="1" ht="24" customHeight="1" x14ac:dyDescent="0.15">
      <c r="A1540" s="918"/>
      <c r="B1540" s="14" t="s">
        <v>471</v>
      </c>
      <c r="C1540" s="14" t="s">
        <v>416</v>
      </c>
      <c r="D1540" s="15">
        <v>43660</v>
      </c>
      <c r="E1540" s="14" t="s">
        <v>1091</v>
      </c>
      <c r="F1540" s="920"/>
      <c r="G1540" s="920"/>
      <c r="H1540" s="924"/>
      <c r="I1540" s="924"/>
      <c r="J1540" s="921"/>
      <c r="K1540" s="921"/>
      <c r="L1540" s="925"/>
    </row>
    <row r="1541" spans="1:12" s="1" customFormat="1" ht="24" customHeight="1" x14ac:dyDescent="0.15">
      <c r="A1541" s="918">
        <v>280</v>
      </c>
      <c r="B1541" s="9" t="s">
        <v>22</v>
      </c>
      <c r="C1541" s="13" t="s">
        <v>23</v>
      </c>
      <c r="D1541" s="13" t="s">
        <v>24</v>
      </c>
      <c r="E1541" s="13" t="s">
        <v>25</v>
      </c>
      <c r="F1541" s="919" t="s">
        <v>17</v>
      </c>
      <c r="G1541" s="919"/>
      <c r="H1541" s="920"/>
      <c r="I1541" s="920"/>
      <c r="J1541" s="920"/>
      <c r="K1541" s="920"/>
      <c r="L1541" s="920"/>
    </row>
    <row r="1542" spans="1:12" s="1" customFormat="1" ht="26.25" customHeight="1" x14ac:dyDescent="0.15">
      <c r="A1542" s="918"/>
      <c r="B1542" s="921" t="s">
        <v>1080</v>
      </c>
      <c r="C1542" s="922" t="s">
        <v>1092</v>
      </c>
      <c r="D1542" s="923">
        <v>43691</v>
      </c>
      <c r="E1542" s="921" t="s">
        <v>115</v>
      </c>
      <c r="F1542" s="921" t="s">
        <v>1093</v>
      </c>
      <c r="G1542" s="921"/>
      <c r="H1542" s="924" t="s">
        <v>30</v>
      </c>
      <c r="I1542" s="924"/>
      <c r="J1542" s="14" t="s">
        <v>31</v>
      </c>
      <c r="K1542" s="14" t="s">
        <v>32</v>
      </c>
      <c r="L1542" s="16">
        <v>990</v>
      </c>
    </row>
    <row r="1543" spans="1:12" s="1" customFormat="1" ht="409.2" customHeight="1" x14ac:dyDescent="0.15">
      <c r="A1543" s="918"/>
      <c r="B1543" s="921"/>
      <c r="C1543" s="922"/>
      <c r="D1543" s="923"/>
      <c r="E1543" s="921"/>
      <c r="F1543" s="921"/>
      <c r="G1543" s="921"/>
      <c r="H1543" s="924" t="s">
        <v>33</v>
      </c>
      <c r="I1543" s="924"/>
      <c r="J1543" s="921" t="s">
        <v>31</v>
      </c>
      <c r="K1543" s="921" t="s">
        <v>32</v>
      </c>
      <c r="L1543" s="925">
        <v>3281.43</v>
      </c>
    </row>
    <row r="1544" spans="1:12" s="1" customFormat="1" ht="103.35" customHeight="1" x14ac:dyDescent="0.15">
      <c r="A1544" s="918"/>
      <c r="B1544" s="921"/>
      <c r="C1544" s="922"/>
      <c r="D1544" s="923"/>
      <c r="E1544" s="921"/>
      <c r="F1544" s="921"/>
      <c r="G1544" s="921"/>
      <c r="H1544" s="924"/>
      <c r="I1544" s="924"/>
      <c r="J1544" s="921"/>
      <c r="K1544" s="921"/>
      <c r="L1544" s="925"/>
    </row>
    <row r="1545" spans="1:12" s="1" customFormat="1" ht="24" customHeight="1" x14ac:dyDescent="0.15">
      <c r="A1545" s="918"/>
      <c r="B1545" s="9" t="s">
        <v>34</v>
      </c>
      <c r="C1545" s="13" t="s">
        <v>35</v>
      </c>
      <c r="D1545" s="13" t="s">
        <v>36</v>
      </c>
      <c r="E1545" s="13" t="s">
        <v>37</v>
      </c>
      <c r="F1545" s="920"/>
      <c r="G1545" s="920"/>
      <c r="H1545" s="924" t="s">
        <v>38</v>
      </c>
      <c r="I1545" s="924"/>
      <c r="J1545" s="921" t="s">
        <v>31</v>
      </c>
      <c r="K1545" s="921" t="s">
        <v>32</v>
      </c>
      <c r="L1545" s="925">
        <v>550</v>
      </c>
    </row>
    <row r="1546" spans="1:12" s="1" customFormat="1" ht="24" customHeight="1" x14ac:dyDescent="0.15">
      <c r="A1546" s="918"/>
      <c r="B1546" s="14" t="s">
        <v>471</v>
      </c>
      <c r="C1546" s="14" t="s">
        <v>1093</v>
      </c>
      <c r="D1546" s="15">
        <v>43705</v>
      </c>
      <c r="E1546" s="14" t="s">
        <v>1094</v>
      </c>
      <c r="F1546" s="920"/>
      <c r="G1546" s="920"/>
      <c r="H1546" s="924"/>
      <c r="I1546" s="924"/>
      <c r="J1546" s="921"/>
      <c r="K1546" s="921"/>
      <c r="L1546" s="925"/>
    </row>
    <row r="1547" spans="1:12" s="1" customFormat="1" ht="24" customHeight="1" x14ac:dyDescent="0.15">
      <c r="A1547" s="918">
        <v>281</v>
      </c>
      <c r="B1547" s="9" t="s">
        <v>22</v>
      </c>
      <c r="C1547" s="13" t="s">
        <v>23</v>
      </c>
      <c r="D1547" s="13" t="s">
        <v>24</v>
      </c>
      <c r="E1547" s="13" t="s">
        <v>25</v>
      </c>
      <c r="F1547" s="919" t="s">
        <v>17</v>
      </c>
      <c r="G1547" s="919"/>
      <c r="H1547" s="920"/>
      <c r="I1547" s="920"/>
      <c r="J1547" s="920"/>
      <c r="K1547" s="920"/>
      <c r="L1547" s="920"/>
    </row>
    <row r="1548" spans="1:12" s="1" customFormat="1" ht="26.25" customHeight="1" x14ac:dyDescent="0.15">
      <c r="A1548" s="918"/>
      <c r="B1548" s="921" t="s">
        <v>1080</v>
      </c>
      <c r="C1548" s="922" t="s">
        <v>1092</v>
      </c>
      <c r="D1548" s="923">
        <v>43691</v>
      </c>
      <c r="E1548" s="921" t="s">
        <v>115</v>
      </c>
      <c r="F1548" s="921" t="s">
        <v>678</v>
      </c>
      <c r="G1548" s="921"/>
      <c r="H1548" s="924" t="s">
        <v>30</v>
      </c>
      <c r="I1548" s="924"/>
      <c r="J1548" s="14" t="s">
        <v>31</v>
      </c>
      <c r="K1548" s="14" t="s">
        <v>32</v>
      </c>
      <c r="L1548" s="16">
        <v>254</v>
      </c>
    </row>
    <row r="1549" spans="1:12" s="1" customFormat="1" ht="409.2" customHeight="1" x14ac:dyDescent="0.15">
      <c r="A1549" s="918"/>
      <c r="B1549" s="921"/>
      <c r="C1549" s="922"/>
      <c r="D1549" s="923"/>
      <c r="E1549" s="921"/>
      <c r="F1549" s="921"/>
      <c r="G1549" s="921"/>
      <c r="H1549" s="924" t="s">
        <v>33</v>
      </c>
      <c r="I1549" s="924"/>
      <c r="J1549" s="921" t="s">
        <v>31</v>
      </c>
      <c r="K1549" s="921" t="s">
        <v>32</v>
      </c>
      <c r="L1549" s="925">
        <v>922.79</v>
      </c>
    </row>
    <row r="1550" spans="1:12" s="1" customFormat="1" ht="103.35" customHeight="1" x14ac:dyDescent="0.15">
      <c r="A1550" s="918"/>
      <c r="B1550" s="921"/>
      <c r="C1550" s="922"/>
      <c r="D1550" s="923"/>
      <c r="E1550" s="921"/>
      <c r="F1550" s="921"/>
      <c r="G1550" s="921"/>
      <c r="H1550" s="924"/>
      <c r="I1550" s="924"/>
      <c r="J1550" s="921"/>
      <c r="K1550" s="921"/>
      <c r="L1550" s="925"/>
    </row>
    <row r="1551" spans="1:12" s="1" customFormat="1" ht="24" customHeight="1" x14ac:dyDescent="0.15">
      <c r="A1551" s="918"/>
      <c r="B1551" s="9" t="s">
        <v>34</v>
      </c>
      <c r="C1551" s="13" t="s">
        <v>35</v>
      </c>
      <c r="D1551" s="13" t="s">
        <v>36</v>
      </c>
      <c r="E1551" s="13" t="s">
        <v>37</v>
      </c>
      <c r="F1551" s="920"/>
      <c r="G1551" s="920"/>
      <c r="H1551" s="924" t="s">
        <v>38</v>
      </c>
      <c r="I1551" s="924"/>
      <c r="J1551" s="921" t="s">
        <v>31</v>
      </c>
      <c r="K1551" s="921" t="s">
        <v>31</v>
      </c>
      <c r="L1551" s="925">
        <v>0</v>
      </c>
    </row>
    <row r="1552" spans="1:12" s="1" customFormat="1" ht="24" customHeight="1" x14ac:dyDescent="0.15">
      <c r="A1552" s="918"/>
      <c r="B1552" s="14" t="s">
        <v>471</v>
      </c>
      <c r="C1552" s="14" t="s">
        <v>678</v>
      </c>
      <c r="D1552" s="15">
        <v>43705</v>
      </c>
      <c r="E1552" s="14" t="s">
        <v>1094</v>
      </c>
      <c r="F1552" s="920"/>
      <c r="G1552" s="920"/>
      <c r="H1552" s="924"/>
      <c r="I1552" s="924"/>
      <c r="J1552" s="921"/>
      <c r="K1552" s="921"/>
      <c r="L1552" s="925"/>
    </row>
    <row r="1553" spans="1:12" s="1" customFormat="1" ht="24" customHeight="1" x14ac:dyDescent="0.15">
      <c r="A1553" s="918">
        <v>282</v>
      </c>
      <c r="B1553" s="9" t="s">
        <v>22</v>
      </c>
      <c r="C1553" s="13" t="s">
        <v>23</v>
      </c>
      <c r="D1553" s="13" t="s">
        <v>24</v>
      </c>
      <c r="E1553" s="13" t="s">
        <v>25</v>
      </c>
      <c r="F1553" s="919" t="s">
        <v>17</v>
      </c>
      <c r="G1553" s="919"/>
      <c r="H1553" s="920"/>
      <c r="I1553" s="920"/>
      <c r="J1553" s="920"/>
      <c r="K1553" s="920"/>
      <c r="L1553" s="920"/>
    </row>
    <row r="1554" spans="1:12" s="1" customFormat="1" ht="26.25" customHeight="1" x14ac:dyDescent="0.15">
      <c r="A1554" s="918"/>
      <c r="B1554" s="921" t="s">
        <v>1095</v>
      </c>
      <c r="C1554" s="922" t="s">
        <v>1096</v>
      </c>
      <c r="D1554" s="923">
        <v>43572</v>
      </c>
      <c r="E1554" s="921" t="s">
        <v>136</v>
      </c>
      <c r="F1554" s="921" t="s">
        <v>137</v>
      </c>
      <c r="G1554" s="921"/>
      <c r="H1554" s="924" t="s">
        <v>30</v>
      </c>
      <c r="I1554" s="924"/>
      <c r="J1554" s="14" t="s">
        <v>31</v>
      </c>
      <c r="K1554" s="14" t="s">
        <v>32</v>
      </c>
      <c r="L1554" s="16">
        <v>660</v>
      </c>
    </row>
    <row r="1555" spans="1:12" s="1" customFormat="1" ht="323.25" customHeight="1" x14ac:dyDescent="0.15">
      <c r="A1555" s="918"/>
      <c r="B1555" s="921"/>
      <c r="C1555" s="922"/>
      <c r="D1555" s="923"/>
      <c r="E1555" s="921"/>
      <c r="F1555" s="921"/>
      <c r="G1555" s="921"/>
      <c r="H1555" s="924" t="s">
        <v>33</v>
      </c>
      <c r="I1555" s="924"/>
      <c r="J1555" s="14" t="s">
        <v>31</v>
      </c>
      <c r="K1555" s="14" t="s">
        <v>32</v>
      </c>
      <c r="L1555" s="16">
        <v>588.55000000000007</v>
      </c>
    </row>
    <row r="1556" spans="1:12" s="1" customFormat="1" ht="24" customHeight="1" x14ac:dyDescent="0.15">
      <c r="A1556" s="918"/>
      <c r="B1556" s="9" t="s">
        <v>34</v>
      </c>
      <c r="C1556" s="13" t="s">
        <v>35</v>
      </c>
      <c r="D1556" s="13" t="s">
        <v>36</v>
      </c>
      <c r="E1556" s="13" t="s">
        <v>37</v>
      </c>
      <c r="F1556" s="920"/>
      <c r="G1556" s="920"/>
      <c r="H1556" s="924" t="s">
        <v>38</v>
      </c>
      <c r="I1556" s="924"/>
      <c r="J1556" s="921" t="s">
        <v>31</v>
      </c>
      <c r="K1556" s="921" t="s">
        <v>31</v>
      </c>
      <c r="L1556" s="925">
        <v>0</v>
      </c>
    </row>
    <row r="1557" spans="1:12" s="1" customFormat="1" ht="34.5" customHeight="1" x14ac:dyDescent="0.15">
      <c r="A1557" s="918"/>
      <c r="B1557" s="14" t="s">
        <v>1097</v>
      </c>
      <c r="C1557" s="14" t="s">
        <v>137</v>
      </c>
      <c r="D1557" s="15">
        <v>43574</v>
      </c>
      <c r="E1557" s="14" t="s">
        <v>170</v>
      </c>
      <c r="F1557" s="920"/>
      <c r="G1557" s="920"/>
      <c r="H1557" s="924"/>
      <c r="I1557" s="924"/>
      <c r="J1557" s="921"/>
      <c r="K1557" s="921"/>
      <c r="L1557" s="925"/>
    </row>
    <row r="1558" spans="1:12" s="1" customFormat="1" ht="24" customHeight="1" x14ac:dyDescent="0.15">
      <c r="A1558" s="918">
        <v>283</v>
      </c>
      <c r="B1558" s="9" t="s">
        <v>22</v>
      </c>
      <c r="C1558" s="13" t="s">
        <v>23</v>
      </c>
      <c r="D1558" s="13" t="s">
        <v>24</v>
      </c>
      <c r="E1558" s="13" t="s">
        <v>25</v>
      </c>
      <c r="F1558" s="919" t="s">
        <v>17</v>
      </c>
      <c r="G1558" s="919"/>
      <c r="H1558" s="920"/>
      <c r="I1558" s="920"/>
      <c r="J1558" s="920"/>
      <c r="K1558" s="920"/>
      <c r="L1558" s="920"/>
    </row>
    <row r="1559" spans="1:12" s="1" customFormat="1" ht="26.25" customHeight="1" x14ac:dyDescent="0.15">
      <c r="A1559" s="918"/>
      <c r="B1559" s="921" t="s">
        <v>1095</v>
      </c>
      <c r="C1559" s="922" t="s">
        <v>1098</v>
      </c>
      <c r="D1559" s="923">
        <v>43605</v>
      </c>
      <c r="E1559" s="921" t="s">
        <v>1099</v>
      </c>
      <c r="F1559" s="921" t="s">
        <v>1100</v>
      </c>
      <c r="G1559" s="921"/>
      <c r="H1559" s="924" t="s">
        <v>30</v>
      </c>
      <c r="I1559" s="924"/>
      <c r="J1559" s="14" t="s">
        <v>31</v>
      </c>
      <c r="K1559" s="14" t="s">
        <v>32</v>
      </c>
      <c r="L1559" s="16">
        <v>596.08000000000004</v>
      </c>
    </row>
    <row r="1560" spans="1:12" s="1" customFormat="1" ht="270.75" customHeight="1" x14ac:dyDescent="0.15">
      <c r="A1560" s="918"/>
      <c r="B1560" s="921"/>
      <c r="C1560" s="922"/>
      <c r="D1560" s="923"/>
      <c r="E1560" s="921"/>
      <c r="F1560" s="921"/>
      <c r="G1560" s="921"/>
      <c r="H1560" s="924" t="s">
        <v>33</v>
      </c>
      <c r="I1560" s="924"/>
      <c r="J1560" s="14" t="s">
        <v>31</v>
      </c>
      <c r="K1560" s="14" t="s">
        <v>32</v>
      </c>
      <c r="L1560" s="16">
        <v>596.08000000000004</v>
      </c>
    </row>
    <row r="1561" spans="1:12" s="1" customFormat="1" ht="24" customHeight="1" x14ac:dyDescent="0.15">
      <c r="A1561" s="918"/>
      <c r="B1561" s="9" t="s">
        <v>34</v>
      </c>
      <c r="C1561" s="13" t="s">
        <v>35</v>
      </c>
      <c r="D1561" s="13" t="s">
        <v>36</v>
      </c>
      <c r="E1561" s="13" t="s">
        <v>37</v>
      </c>
      <c r="F1561" s="920"/>
      <c r="G1561" s="920"/>
      <c r="H1561" s="924" t="s">
        <v>38</v>
      </c>
      <c r="I1561" s="924"/>
      <c r="J1561" s="921" t="s">
        <v>31</v>
      </c>
      <c r="K1561" s="921" t="s">
        <v>32</v>
      </c>
      <c r="L1561" s="925">
        <v>745.11</v>
      </c>
    </row>
    <row r="1562" spans="1:12" s="1" customFormat="1" ht="34.5" customHeight="1" x14ac:dyDescent="0.15">
      <c r="A1562" s="918"/>
      <c r="B1562" s="14" t="s">
        <v>1097</v>
      </c>
      <c r="C1562" s="14" t="s">
        <v>1100</v>
      </c>
      <c r="D1562" s="15">
        <v>43609</v>
      </c>
      <c r="E1562" s="14" t="s">
        <v>1101</v>
      </c>
      <c r="F1562" s="920"/>
      <c r="G1562" s="920"/>
      <c r="H1562" s="924"/>
      <c r="I1562" s="924"/>
      <c r="J1562" s="921"/>
      <c r="K1562" s="921"/>
      <c r="L1562" s="925"/>
    </row>
    <row r="1563" spans="1:12" s="1" customFormat="1" ht="24" customHeight="1" x14ac:dyDescent="0.15">
      <c r="A1563" s="918">
        <v>284</v>
      </c>
      <c r="B1563" s="9" t="s">
        <v>22</v>
      </c>
      <c r="C1563" s="13" t="s">
        <v>23</v>
      </c>
      <c r="D1563" s="13" t="s">
        <v>24</v>
      </c>
      <c r="E1563" s="13" t="s">
        <v>25</v>
      </c>
      <c r="F1563" s="919" t="s">
        <v>17</v>
      </c>
      <c r="G1563" s="919"/>
      <c r="H1563" s="920"/>
      <c r="I1563" s="920"/>
      <c r="J1563" s="920"/>
      <c r="K1563" s="920"/>
      <c r="L1563" s="920"/>
    </row>
    <row r="1564" spans="1:12" s="1" customFormat="1" ht="26.25" customHeight="1" x14ac:dyDescent="0.15">
      <c r="A1564" s="918"/>
      <c r="B1564" s="921" t="s">
        <v>1102</v>
      </c>
      <c r="C1564" s="921" t="s">
        <v>1103</v>
      </c>
      <c r="D1564" s="923">
        <v>43600</v>
      </c>
      <c r="E1564" s="921" t="s">
        <v>283</v>
      </c>
      <c r="F1564" s="921" t="s">
        <v>284</v>
      </c>
      <c r="G1564" s="921"/>
      <c r="H1564" s="924" t="s">
        <v>30</v>
      </c>
      <c r="I1564" s="924"/>
      <c r="J1564" s="14" t="s">
        <v>31</v>
      </c>
      <c r="K1564" s="14" t="s">
        <v>32</v>
      </c>
      <c r="L1564" s="16">
        <v>272.19</v>
      </c>
    </row>
    <row r="1565" spans="1:12" s="1" customFormat="1" ht="39.75" customHeight="1" x14ac:dyDescent="0.15">
      <c r="A1565" s="918"/>
      <c r="B1565" s="921"/>
      <c r="C1565" s="921"/>
      <c r="D1565" s="923"/>
      <c r="E1565" s="921"/>
      <c r="F1565" s="921"/>
      <c r="G1565" s="921"/>
      <c r="H1565" s="924" t="s">
        <v>33</v>
      </c>
      <c r="I1565" s="924"/>
      <c r="J1565" s="14" t="s">
        <v>31</v>
      </c>
      <c r="K1565" s="14" t="s">
        <v>32</v>
      </c>
      <c r="L1565" s="16">
        <v>514</v>
      </c>
    </row>
    <row r="1566" spans="1:12" s="1" customFormat="1" ht="24" customHeight="1" x14ac:dyDescent="0.15">
      <c r="A1566" s="918"/>
      <c r="B1566" s="9" t="s">
        <v>34</v>
      </c>
      <c r="C1566" s="13" t="s">
        <v>35</v>
      </c>
      <c r="D1566" s="13" t="s">
        <v>36</v>
      </c>
      <c r="E1566" s="13" t="s">
        <v>37</v>
      </c>
      <c r="F1566" s="920"/>
      <c r="G1566" s="920"/>
      <c r="H1566" s="924" t="s">
        <v>38</v>
      </c>
      <c r="I1566" s="924"/>
      <c r="J1566" s="921" t="s">
        <v>31</v>
      </c>
      <c r="K1566" s="921" t="s">
        <v>31</v>
      </c>
      <c r="L1566" s="925">
        <v>0</v>
      </c>
    </row>
    <row r="1567" spans="1:12" s="1" customFormat="1" ht="24" customHeight="1" x14ac:dyDescent="0.15">
      <c r="A1567" s="918"/>
      <c r="B1567" s="14" t="s">
        <v>229</v>
      </c>
      <c r="C1567" s="14" t="s">
        <v>284</v>
      </c>
      <c r="D1567" s="15">
        <v>43601</v>
      </c>
      <c r="E1567" s="14" t="s">
        <v>1104</v>
      </c>
      <c r="F1567" s="920"/>
      <c r="G1567" s="920"/>
      <c r="H1567" s="924"/>
      <c r="I1567" s="924"/>
      <c r="J1567" s="921"/>
      <c r="K1567" s="921"/>
      <c r="L1567" s="925"/>
    </row>
    <row r="1568" spans="1:12" s="1" customFormat="1" ht="24" customHeight="1" x14ac:dyDescent="0.15">
      <c r="A1568" s="918">
        <v>285</v>
      </c>
      <c r="B1568" s="9" t="s">
        <v>22</v>
      </c>
      <c r="C1568" s="13" t="s">
        <v>23</v>
      </c>
      <c r="D1568" s="13" t="s">
        <v>24</v>
      </c>
      <c r="E1568" s="13" t="s">
        <v>25</v>
      </c>
      <c r="F1568" s="919" t="s">
        <v>17</v>
      </c>
      <c r="G1568" s="919"/>
      <c r="H1568" s="920"/>
      <c r="I1568" s="920"/>
      <c r="J1568" s="920"/>
      <c r="K1568" s="920"/>
      <c r="L1568" s="920"/>
    </row>
    <row r="1569" spans="1:12" s="1" customFormat="1" ht="26.25" customHeight="1" x14ac:dyDescent="0.15">
      <c r="A1569" s="918"/>
      <c r="B1569" s="921" t="s">
        <v>1102</v>
      </c>
      <c r="C1569" s="921" t="s">
        <v>1105</v>
      </c>
      <c r="D1569" s="923">
        <v>43726</v>
      </c>
      <c r="E1569" s="921" t="s">
        <v>1106</v>
      </c>
      <c r="F1569" s="921" t="s">
        <v>1107</v>
      </c>
      <c r="G1569" s="921"/>
      <c r="H1569" s="924" t="s">
        <v>30</v>
      </c>
      <c r="I1569" s="924"/>
      <c r="J1569" s="14" t="s">
        <v>31</v>
      </c>
      <c r="K1569" s="14" t="s">
        <v>32</v>
      </c>
      <c r="L1569" s="16">
        <v>587</v>
      </c>
    </row>
    <row r="1570" spans="1:12" s="1" customFormat="1" ht="71.25" customHeight="1" x14ac:dyDescent="0.15">
      <c r="A1570" s="918"/>
      <c r="B1570" s="921"/>
      <c r="C1570" s="921"/>
      <c r="D1570" s="923"/>
      <c r="E1570" s="921"/>
      <c r="F1570" s="921"/>
      <c r="G1570" s="921"/>
      <c r="H1570" s="924" t="s">
        <v>33</v>
      </c>
      <c r="I1570" s="924"/>
      <c r="J1570" s="14" t="s">
        <v>31</v>
      </c>
      <c r="K1570" s="14" t="s">
        <v>32</v>
      </c>
      <c r="L1570" s="16">
        <v>3915.73</v>
      </c>
    </row>
    <row r="1571" spans="1:12" s="1" customFormat="1" ht="24" customHeight="1" x14ac:dyDescent="0.15">
      <c r="A1571" s="918"/>
      <c r="B1571" s="9" t="s">
        <v>34</v>
      </c>
      <c r="C1571" s="13" t="s">
        <v>35</v>
      </c>
      <c r="D1571" s="13" t="s">
        <v>36</v>
      </c>
      <c r="E1571" s="13" t="s">
        <v>37</v>
      </c>
      <c r="F1571" s="920"/>
      <c r="G1571" s="920"/>
      <c r="H1571" s="924" t="s">
        <v>38</v>
      </c>
      <c r="I1571" s="924"/>
      <c r="J1571" s="921" t="s">
        <v>31</v>
      </c>
      <c r="K1571" s="921" t="s">
        <v>31</v>
      </c>
      <c r="L1571" s="925">
        <v>0</v>
      </c>
    </row>
    <row r="1572" spans="1:12" s="1" customFormat="1" ht="24" customHeight="1" x14ac:dyDescent="0.15">
      <c r="A1572" s="918"/>
      <c r="B1572" s="14" t="s">
        <v>229</v>
      </c>
      <c r="C1572" s="14" t="s">
        <v>1107</v>
      </c>
      <c r="D1572" s="15">
        <v>43731</v>
      </c>
      <c r="E1572" s="14" t="s">
        <v>1108</v>
      </c>
      <c r="F1572" s="920"/>
      <c r="G1572" s="920"/>
      <c r="H1572" s="924"/>
      <c r="I1572" s="924"/>
      <c r="J1572" s="921"/>
      <c r="K1572" s="921"/>
      <c r="L1572" s="925"/>
    </row>
    <row r="1573" spans="1:12" s="1" customFormat="1" ht="24" customHeight="1" x14ac:dyDescent="0.15">
      <c r="A1573" s="918">
        <v>286</v>
      </c>
      <c r="B1573" s="9" t="s">
        <v>22</v>
      </c>
      <c r="C1573" s="13" t="s">
        <v>23</v>
      </c>
      <c r="D1573" s="13" t="s">
        <v>24</v>
      </c>
      <c r="E1573" s="13" t="s">
        <v>25</v>
      </c>
      <c r="F1573" s="919" t="s">
        <v>17</v>
      </c>
      <c r="G1573" s="919"/>
      <c r="H1573" s="920"/>
      <c r="I1573" s="920"/>
      <c r="J1573" s="920"/>
      <c r="K1573" s="920"/>
      <c r="L1573" s="920"/>
    </row>
    <row r="1574" spans="1:12" s="1" customFormat="1" ht="26.25" customHeight="1" x14ac:dyDescent="0.15">
      <c r="A1574" s="918"/>
      <c r="B1574" s="921" t="s">
        <v>1109</v>
      </c>
      <c r="C1574" s="922" t="s">
        <v>1110</v>
      </c>
      <c r="D1574" s="923">
        <v>43684</v>
      </c>
      <c r="E1574" s="921" t="s">
        <v>53</v>
      </c>
      <c r="F1574" s="921" t="s">
        <v>724</v>
      </c>
      <c r="G1574" s="921"/>
      <c r="H1574" s="924" t="s">
        <v>30</v>
      </c>
      <c r="I1574" s="924"/>
      <c r="J1574" s="14" t="s">
        <v>31</v>
      </c>
      <c r="K1574" s="14" t="s">
        <v>32</v>
      </c>
      <c r="L1574" s="16">
        <v>353.7</v>
      </c>
    </row>
    <row r="1575" spans="1:12" s="1" customFormat="1" ht="409.2" customHeight="1" x14ac:dyDescent="0.15">
      <c r="A1575" s="918"/>
      <c r="B1575" s="921"/>
      <c r="C1575" s="922"/>
      <c r="D1575" s="923"/>
      <c r="E1575" s="921"/>
      <c r="F1575" s="921"/>
      <c r="G1575" s="921"/>
      <c r="H1575" s="924" t="s">
        <v>33</v>
      </c>
      <c r="I1575" s="924"/>
      <c r="J1575" s="921" t="s">
        <v>31</v>
      </c>
      <c r="K1575" s="921" t="s">
        <v>32</v>
      </c>
      <c r="L1575" s="925">
        <v>456</v>
      </c>
    </row>
    <row r="1576" spans="1:12" s="1" customFormat="1" ht="82.35" customHeight="1" x14ac:dyDescent="0.15">
      <c r="A1576" s="918"/>
      <c r="B1576" s="921"/>
      <c r="C1576" s="922"/>
      <c r="D1576" s="923"/>
      <c r="E1576" s="921"/>
      <c r="F1576" s="921"/>
      <c r="G1576" s="921"/>
      <c r="H1576" s="924"/>
      <c r="I1576" s="924"/>
      <c r="J1576" s="921"/>
      <c r="K1576" s="921"/>
      <c r="L1576" s="925"/>
    </row>
    <row r="1577" spans="1:12" s="1" customFormat="1" ht="24" customHeight="1" x14ac:dyDescent="0.15">
      <c r="A1577" s="918"/>
      <c r="B1577" s="9" t="s">
        <v>34</v>
      </c>
      <c r="C1577" s="13" t="s">
        <v>35</v>
      </c>
      <c r="D1577" s="13" t="s">
        <v>36</v>
      </c>
      <c r="E1577" s="13" t="s">
        <v>37</v>
      </c>
      <c r="F1577" s="920"/>
      <c r="G1577" s="920"/>
      <c r="H1577" s="924" t="s">
        <v>38</v>
      </c>
      <c r="I1577" s="924"/>
      <c r="J1577" s="921" t="s">
        <v>31</v>
      </c>
      <c r="K1577" s="921" t="s">
        <v>31</v>
      </c>
      <c r="L1577" s="925">
        <v>0</v>
      </c>
    </row>
    <row r="1578" spans="1:12" s="1" customFormat="1" ht="24" customHeight="1" x14ac:dyDescent="0.15">
      <c r="A1578" s="918"/>
      <c r="B1578" s="14" t="s">
        <v>229</v>
      </c>
      <c r="C1578" s="14" t="s">
        <v>724</v>
      </c>
      <c r="D1578" s="15">
        <v>43685</v>
      </c>
      <c r="E1578" s="14" t="s">
        <v>1111</v>
      </c>
      <c r="F1578" s="920"/>
      <c r="G1578" s="920"/>
      <c r="H1578" s="924"/>
      <c r="I1578" s="924"/>
      <c r="J1578" s="921"/>
      <c r="K1578" s="921"/>
      <c r="L1578" s="925"/>
    </row>
    <row r="1579" spans="1:12" s="1" customFormat="1" ht="24" customHeight="1" x14ac:dyDescent="0.15">
      <c r="A1579" s="918">
        <v>287</v>
      </c>
      <c r="B1579" s="9" t="s">
        <v>22</v>
      </c>
      <c r="C1579" s="13" t="s">
        <v>23</v>
      </c>
      <c r="D1579" s="13" t="s">
        <v>24</v>
      </c>
      <c r="E1579" s="13" t="s">
        <v>25</v>
      </c>
      <c r="F1579" s="919" t="s">
        <v>17</v>
      </c>
      <c r="G1579" s="919"/>
      <c r="H1579" s="920"/>
      <c r="I1579" s="920"/>
      <c r="J1579" s="920"/>
      <c r="K1579" s="920"/>
      <c r="L1579" s="920"/>
    </row>
    <row r="1580" spans="1:12" s="1" customFormat="1" ht="26.25" customHeight="1" x14ac:dyDescent="0.15">
      <c r="A1580" s="918"/>
      <c r="B1580" s="921" t="s">
        <v>1112</v>
      </c>
      <c r="C1580" s="922" t="s">
        <v>1113</v>
      </c>
      <c r="D1580" s="923">
        <v>43627</v>
      </c>
      <c r="E1580" s="921" t="s">
        <v>1039</v>
      </c>
      <c r="F1580" s="921" t="s">
        <v>1114</v>
      </c>
      <c r="G1580" s="921"/>
      <c r="H1580" s="924" t="s">
        <v>30</v>
      </c>
      <c r="I1580" s="924"/>
      <c r="J1580" s="14" t="s">
        <v>31</v>
      </c>
      <c r="K1580" s="14" t="s">
        <v>32</v>
      </c>
      <c r="L1580" s="16">
        <v>328.92</v>
      </c>
    </row>
    <row r="1581" spans="1:12" s="1" customFormat="1" ht="409.2" customHeight="1" x14ac:dyDescent="0.15">
      <c r="A1581" s="918"/>
      <c r="B1581" s="921"/>
      <c r="C1581" s="922"/>
      <c r="D1581" s="923"/>
      <c r="E1581" s="921"/>
      <c r="F1581" s="921"/>
      <c r="G1581" s="921"/>
      <c r="H1581" s="924" t="s">
        <v>33</v>
      </c>
      <c r="I1581" s="924"/>
      <c r="J1581" s="921" t="s">
        <v>31</v>
      </c>
      <c r="K1581" s="921" t="s">
        <v>32</v>
      </c>
      <c r="L1581" s="925">
        <v>816.86</v>
      </c>
    </row>
    <row r="1582" spans="1:12" s="1" customFormat="1" ht="134.85" customHeight="1" x14ac:dyDescent="0.15">
      <c r="A1582" s="918"/>
      <c r="B1582" s="921"/>
      <c r="C1582" s="922"/>
      <c r="D1582" s="923"/>
      <c r="E1582" s="921"/>
      <c r="F1582" s="921"/>
      <c r="G1582" s="921"/>
      <c r="H1582" s="924"/>
      <c r="I1582" s="924"/>
      <c r="J1582" s="921"/>
      <c r="K1582" s="921"/>
      <c r="L1582" s="925"/>
    </row>
    <row r="1583" spans="1:12" s="1" customFormat="1" ht="24" customHeight="1" x14ac:dyDescent="0.15">
      <c r="A1583" s="918"/>
      <c r="B1583" s="9" t="s">
        <v>34</v>
      </c>
      <c r="C1583" s="13" t="s">
        <v>35</v>
      </c>
      <c r="D1583" s="13" t="s">
        <v>36</v>
      </c>
      <c r="E1583" s="13" t="s">
        <v>37</v>
      </c>
      <c r="F1583" s="920"/>
      <c r="G1583" s="920"/>
      <c r="H1583" s="924" t="s">
        <v>38</v>
      </c>
      <c r="I1583" s="924"/>
      <c r="J1583" s="921" t="s">
        <v>31</v>
      </c>
      <c r="K1583" s="921" t="s">
        <v>32</v>
      </c>
      <c r="L1583" s="925">
        <v>745</v>
      </c>
    </row>
    <row r="1584" spans="1:12" s="1" customFormat="1" ht="34.5" customHeight="1" x14ac:dyDescent="0.15">
      <c r="A1584" s="918"/>
      <c r="B1584" s="14" t="s">
        <v>496</v>
      </c>
      <c r="C1584" s="14" t="s">
        <v>1114</v>
      </c>
      <c r="D1584" s="15">
        <v>43631</v>
      </c>
      <c r="E1584" s="14" t="s">
        <v>1115</v>
      </c>
      <c r="F1584" s="920"/>
      <c r="G1584" s="920"/>
      <c r="H1584" s="924"/>
      <c r="I1584" s="924"/>
      <c r="J1584" s="921"/>
      <c r="K1584" s="921"/>
      <c r="L1584" s="925"/>
    </row>
    <row r="1585" spans="1:12" s="1" customFormat="1" ht="24" customHeight="1" x14ac:dyDescent="0.15">
      <c r="A1585" s="918">
        <v>288</v>
      </c>
      <c r="B1585" s="9" t="s">
        <v>22</v>
      </c>
      <c r="C1585" s="13" t="s">
        <v>23</v>
      </c>
      <c r="D1585" s="13" t="s">
        <v>24</v>
      </c>
      <c r="E1585" s="13" t="s">
        <v>25</v>
      </c>
      <c r="F1585" s="919" t="s">
        <v>17</v>
      </c>
      <c r="G1585" s="919"/>
      <c r="H1585" s="920"/>
      <c r="I1585" s="920"/>
      <c r="J1585" s="920"/>
      <c r="K1585" s="920"/>
      <c r="L1585" s="920"/>
    </row>
    <row r="1586" spans="1:12" s="1" customFormat="1" ht="26.25" customHeight="1" x14ac:dyDescent="0.15">
      <c r="A1586" s="918"/>
      <c r="B1586" s="921" t="s">
        <v>1116</v>
      </c>
      <c r="C1586" s="922" t="s">
        <v>1117</v>
      </c>
      <c r="D1586" s="923">
        <v>43666</v>
      </c>
      <c r="E1586" s="921" t="s">
        <v>83</v>
      </c>
      <c r="F1586" s="921" t="s">
        <v>1118</v>
      </c>
      <c r="G1586" s="921"/>
      <c r="H1586" s="924" t="s">
        <v>30</v>
      </c>
      <c r="I1586" s="924"/>
      <c r="J1586" s="14" t="s">
        <v>31</v>
      </c>
      <c r="K1586" s="14" t="s">
        <v>32</v>
      </c>
      <c r="L1586" s="16">
        <v>540</v>
      </c>
    </row>
    <row r="1587" spans="1:12" s="1" customFormat="1" ht="409.2" customHeight="1" x14ac:dyDescent="0.15">
      <c r="A1587" s="918"/>
      <c r="B1587" s="921"/>
      <c r="C1587" s="922"/>
      <c r="D1587" s="923"/>
      <c r="E1587" s="921"/>
      <c r="F1587" s="921"/>
      <c r="G1587" s="921"/>
      <c r="H1587" s="924" t="s">
        <v>33</v>
      </c>
      <c r="I1587" s="924"/>
      <c r="J1587" s="921" t="s">
        <v>31</v>
      </c>
      <c r="K1587" s="921" t="s">
        <v>32</v>
      </c>
      <c r="L1587" s="925">
        <v>391.58</v>
      </c>
    </row>
    <row r="1588" spans="1:12" s="1" customFormat="1" ht="176.85" customHeight="1" x14ac:dyDescent="0.15">
      <c r="A1588" s="918"/>
      <c r="B1588" s="921"/>
      <c r="C1588" s="922"/>
      <c r="D1588" s="923"/>
      <c r="E1588" s="921"/>
      <c r="F1588" s="921"/>
      <c r="G1588" s="921"/>
      <c r="H1588" s="924"/>
      <c r="I1588" s="924"/>
      <c r="J1588" s="921"/>
      <c r="K1588" s="921"/>
      <c r="L1588" s="925"/>
    </row>
    <row r="1589" spans="1:12" s="1" customFormat="1" ht="24" customHeight="1" x14ac:dyDescent="0.15">
      <c r="A1589" s="918"/>
      <c r="B1589" s="9" t="s">
        <v>34</v>
      </c>
      <c r="C1589" s="13" t="s">
        <v>35</v>
      </c>
      <c r="D1589" s="13" t="s">
        <v>36</v>
      </c>
      <c r="E1589" s="13" t="s">
        <v>37</v>
      </c>
      <c r="F1589" s="920"/>
      <c r="G1589" s="920"/>
      <c r="H1589" s="924" t="s">
        <v>38</v>
      </c>
      <c r="I1589" s="924"/>
      <c r="J1589" s="921" t="s">
        <v>31</v>
      </c>
      <c r="K1589" s="921" t="s">
        <v>31</v>
      </c>
      <c r="L1589" s="925">
        <v>0</v>
      </c>
    </row>
    <row r="1590" spans="1:12" s="1" customFormat="1" ht="24" customHeight="1" x14ac:dyDescent="0.15">
      <c r="A1590" s="918"/>
      <c r="B1590" s="14" t="s">
        <v>429</v>
      </c>
      <c r="C1590" s="14" t="s">
        <v>1118</v>
      </c>
      <c r="D1590" s="15">
        <v>43675</v>
      </c>
      <c r="E1590" s="14" t="s">
        <v>1119</v>
      </c>
      <c r="F1590" s="920"/>
      <c r="G1590" s="920"/>
      <c r="H1590" s="924"/>
      <c r="I1590" s="924"/>
      <c r="J1590" s="921"/>
      <c r="K1590" s="921"/>
      <c r="L1590" s="925"/>
    </row>
    <row r="1591" spans="1:12" s="1" customFormat="1" ht="24" customHeight="1" x14ac:dyDescent="0.15">
      <c r="A1591" s="918">
        <v>289</v>
      </c>
      <c r="B1591" s="9" t="s">
        <v>22</v>
      </c>
      <c r="C1591" s="13" t="s">
        <v>23</v>
      </c>
      <c r="D1591" s="13" t="s">
        <v>24</v>
      </c>
      <c r="E1591" s="13" t="s">
        <v>25</v>
      </c>
      <c r="F1591" s="919" t="s">
        <v>17</v>
      </c>
      <c r="G1591" s="919"/>
      <c r="H1591" s="920"/>
      <c r="I1591" s="920"/>
      <c r="J1591" s="920"/>
      <c r="K1591" s="920"/>
      <c r="L1591" s="920"/>
    </row>
    <row r="1592" spans="1:12" s="1" customFormat="1" ht="26.25" customHeight="1" x14ac:dyDescent="0.15">
      <c r="A1592" s="918"/>
      <c r="B1592" s="921" t="s">
        <v>1120</v>
      </c>
      <c r="C1592" s="922" t="s">
        <v>1121</v>
      </c>
      <c r="D1592" s="923">
        <v>43595</v>
      </c>
      <c r="E1592" s="921" t="s">
        <v>977</v>
      </c>
      <c r="F1592" s="921" t="s">
        <v>982</v>
      </c>
      <c r="G1592" s="921"/>
      <c r="H1592" s="924" t="s">
        <v>30</v>
      </c>
      <c r="I1592" s="924"/>
      <c r="J1592" s="14" t="s">
        <v>31</v>
      </c>
      <c r="K1592" s="14" t="s">
        <v>32</v>
      </c>
      <c r="L1592" s="16">
        <v>493</v>
      </c>
    </row>
    <row r="1593" spans="1:12" s="1" customFormat="1" ht="134.25" customHeight="1" x14ac:dyDescent="0.15">
      <c r="A1593" s="918"/>
      <c r="B1593" s="921"/>
      <c r="C1593" s="922"/>
      <c r="D1593" s="923"/>
      <c r="E1593" s="921"/>
      <c r="F1593" s="921"/>
      <c r="G1593" s="921"/>
      <c r="H1593" s="924" t="s">
        <v>33</v>
      </c>
      <c r="I1593" s="924"/>
      <c r="J1593" s="14" t="s">
        <v>31</v>
      </c>
      <c r="K1593" s="14" t="s">
        <v>32</v>
      </c>
      <c r="L1593" s="16">
        <v>245.6</v>
      </c>
    </row>
    <row r="1594" spans="1:12" s="1" customFormat="1" ht="24" customHeight="1" x14ac:dyDescent="0.15">
      <c r="A1594" s="918"/>
      <c r="B1594" s="9" t="s">
        <v>34</v>
      </c>
      <c r="C1594" s="13" t="s">
        <v>35</v>
      </c>
      <c r="D1594" s="13" t="s">
        <v>36</v>
      </c>
      <c r="E1594" s="13" t="s">
        <v>37</v>
      </c>
      <c r="F1594" s="920"/>
      <c r="G1594" s="920"/>
      <c r="H1594" s="924" t="s">
        <v>38</v>
      </c>
      <c r="I1594" s="924"/>
      <c r="J1594" s="921" t="s">
        <v>31</v>
      </c>
      <c r="K1594" s="921" t="s">
        <v>32</v>
      </c>
      <c r="L1594" s="925">
        <v>48</v>
      </c>
    </row>
    <row r="1595" spans="1:12" s="1" customFormat="1" ht="24" customHeight="1" x14ac:dyDescent="0.15">
      <c r="A1595" s="918"/>
      <c r="B1595" s="14" t="s">
        <v>39</v>
      </c>
      <c r="C1595" s="14" t="s">
        <v>982</v>
      </c>
      <c r="D1595" s="15">
        <v>43599</v>
      </c>
      <c r="E1595" s="14" t="s">
        <v>1122</v>
      </c>
      <c r="F1595" s="920"/>
      <c r="G1595" s="920"/>
      <c r="H1595" s="924"/>
      <c r="I1595" s="924"/>
      <c r="J1595" s="921"/>
      <c r="K1595" s="921"/>
      <c r="L1595" s="925"/>
    </row>
    <row r="1596" spans="1:12" s="1" customFormat="1" ht="24" customHeight="1" x14ac:dyDescent="0.15">
      <c r="A1596" s="918">
        <v>290</v>
      </c>
      <c r="B1596" s="9" t="s">
        <v>22</v>
      </c>
      <c r="C1596" s="13" t="s">
        <v>23</v>
      </c>
      <c r="D1596" s="13" t="s">
        <v>24</v>
      </c>
      <c r="E1596" s="13" t="s">
        <v>25</v>
      </c>
      <c r="F1596" s="919" t="s">
        <v>17</v>
      </c>
      <c r="G1596" s="919"/>
      <c r="H1596" s="920"/>
      <c r="I1596" s="920"/>
      <c r="J1596" s="920"/>
      <c r="K1596" s="920"/>
      <c r="L1596" s="920"/>
    </row>
    <row r="1597" spans="1:12" s="1" customFormat="1" ht="26.25" customHeight="1" x14ac:dyDescent="0.15">
      <c r="A1597" s="918"/>
      <c r="B1597" s="921" t="s">
        <v>1123</v>
      </c>
      <c r="C1597" s="922" t="s">
        <v>1124</v>
      </c>
      <c r="D1597" s="923">
        <v>43724</v>
      </c>
      <c r="E1597" s="921" t="s">
        <v>410</v>
      </c>
      <c r="F1597" s="921" t="s">
        <v>1125</v>
      </c>
      <c r="G1597" s="921"/>
      <c r="H1597" s="924" t="s">
        <v>30</v>
      </c>
      <c r="I1597" s="924"/>
      <c r="J1597" s="14" t="s">
        <v>31</v>
      </c>
      <c r="K1597" s="14" t="s">
        <v>32</v>
      </c>
      <c r="L1597" s="16">
        <v>745.48</v>
      </c>
    </row>
    <row r="1598" spans="1:12" s="1" customFormat="1" ht="409.2" customHeight="1" x14ac:dyDescent="0.15">
      <c r="A1598" s="918"/>
      <c r="B1598" s="921"/>
      <c r="C1598" s="922"/>
      <c r="D1598" s="923"/>
      <c r="E1598" s="921"/>
      <c r="F1598" s="921"/>
      <c r="G1598" s="921"/>
      <c r="H1598" s="924" t="s">
        <v>33</v>
      </c>
      <c r="I1598" s="924"/>
      <c r="J1598" s="921" t="s">
        <v>31</v>
      </c>
      <c r="K1598" s="921" t="s">
        <v>32</v>
      </c>
      <c r="L1598" s="925">
        <v>738.2</v>
      </c>
    </row>
    <row r="1599" spans="1:12" s="1" customFormat="1" ht="302.85000000000002" customHeight="1" x14ac:dyDescent="0.15">
      <c r="A1599" s="918"/>
      <c r="B1599" s="921"/>
      <c r="C1599" s="922"/>
      <c r="D1599" s="923"/>
      <c r="E1599" s="921"/>
      <c r="F1599" s="921"/>
      <c r="G1599" s="921"/>
      <c r="H1599" s="924"/>
      <c r="I1599" s="924"/>
      <c r="J1599" s="921"/>
      <c r="K1599" s="921"/>
      <c r="L1599" s="925"/>
    </row>
    <row r="1600" spans="1:12" s="1" customFormat="1" ht="24" customHeight="1" x14ac:dyDescent="0.15">
      <c r="A1600" s="918"/>
      <c r="B1600" s="9" t="s">
        <v>34</v>
      </c>
      <c r="C1600" s="13" t="s">
        <v>35</v>
      </c>
      <c r="D1600" s="13" t="s">
        <v>36</v>
      </c>
      <c r="E1600" s="13" t="s">
        <v>37</v>
      </c>
      <c r="F1600" s="920"/>
      <c r="G1600" s="920"/>
      <c r="H1600" s="924" t="s">
        <v>38</v>
      </c>
      <c r="I1600" s="924"/>
      <c r="J1600" s="921" t="s">
        <v>31</v>
      </c>
      <c r="K1600" s="921" t="s">
        <v>31</v>
      </c>
      <c r="L1600" s="925">
        <v>0</v>
      </c>
    </row>
    <row r="1601" spans="1:12" s="1" customFormat="1" ht="24" customHeight="1" x14ac:dyDescent="0.15">
      <c r="A1601" s="918"/>
      <c r="B1601" s="14" t="s">
        <v>105</v>
      </c>
      <c r="C1601" s="14" t="s">
        <v>1125</v>
      </c>
      <c r="D1601" s="15">
        <v>43736</v>
      </c>
      <c r="E1601" s="14" t="s">
        <v>1126</v>
      </c>
      <c r="F1601" s="920"/>
      <c r="G1601" s="920"/>
      <c r="H1601" s="924"/>
      <c r="I1601" s="924"/>
      <c r="J1601" s="921"/>
      <c r="K1601" s="921"/>
      <c r="L1601" s="925"/>
    </row>
    <row r="1602" spans="1:12" s="1" customFormat="1" ht="24" customHeight="1" x14ac:dyDescent="0.15">
      <c r="A1602" s="918">
        <v>291</v>
      </c>
      <c r="B1602" s="9" t="s">
        <v>22</v>
      </c>
      <c r="C1602" s="13" t="s">
        <v>23</v>
      </c>
      <c r="D1602" s="13" t="s">
        <v>24</v>
      </c>
      <c r="E1602" s="13" t="s">
        <v>25</v>
      </c>
      <c r="F1602" s="919" t="s">
        <v>17</v>
      </c>
      <c r="G1602" s="919"/>
      <c r="H1602" s="920"/>
      <c r="I1602" s="920"/>
      <c r="J1602" s="920"/>
      <c r="K1602" s="920"/>
      <c r="L1602" s="920"/>
    </row>
    <row r="1603" spans="1:12" s="1" customFormat="1" ht="26.25" customHeight="1" x14ac:dyDescent="0.15">
      <c r="A1603" s="918"/>
      <c r="B1603" s="921" t="s">
        <v>1123</v>
      </c>
      <c r="C1603" s="922" t="s">
        <v>1124</v>
      </c>
      <c r="D1603" s="923">
        <v>43724</v>
      </c>
      <c r="E1603" s="921" t="s">
        <v>410</v>
      </c>
      <c r="F1603" s="921" t="s">
        <v>1127</v>
      </c>
      <c r="G1603" s="921"/>
      <c r="H1603" s="924" t="s">
        <v>30</v>
      </c>
      <c r="I1603" s="924"/>
      <c r="J1603" s="14" t="s">
        <v>31</v>
      </c>
      <c r="K1603" s="14" t="s">
        <v>32</v>
      </c>
      <c r="L1603" s="16">
        <v>1422.45</v>
      </c>
    </row>
    <row r="1604" spans="1:12" s="1" customFormat="1" ht="409.2" customHeight="1" x14ac:dyDescent="0.15">
      <c r="A1604" s="918"/>
      <c r="B1604" s="921"/>
      <c r="C1604" s="922"/>
      <c r="D1604" s="923"/>
      <c r="E1604" s="921"/>
      <c r="F1604" s="921"/>
      <c r="G1604" s="921"/>
      <c r="H1604" s="924" t="s">
        <v>33</v>
      </c>
      <c r="I1604" s="924"/>
      <c r="J1604" s="921" t="s">
        <v>31</v>
      </c>
      <c r="K1604" s="921" t="s">
        <v>32</v>
      </c>
      <c r="L1604" s="925">
        <v>2942</v>
      </c>
    </row>
    <row r="1605" spans="1:12" s="1" customFormat="1" ht="302.85000000000002" customHeight="1" x14ac:dyDescent="0.15">
      <c r="A1605" s="918"/>
      <c r="B1605" s="921"/>
      <c r="C1605" s="922"/>
      <c r="D1605" s="923"/>
      <c r="E1605" s="921"/>
      <c r="F1605" s="921"/>
      <c r="G1605" s="921"/>
      <c r="H1605" s="924"/>
      <c r="I1605" s="924"/>
      <c r="J1605" s="921"/>
      <c r="K1605" s="921"/>
      <c r="L1605" s="925"/>
    </row>
    <row r="1606" spans="1:12" s="1" customFormat="1" ht="24" customHeight="1" x14ac:dyDescent="0.15">
      <c r="A1606" s="918"/>
      <c r="B1606" s="9" t="s">
        <v>34</v>
      </c>
      <c r="C1606" s="13" t="s">
        <v>35</v>
      </c>
      <c r="D1606" s="13" t="s">
        <v>36</v>
      </c>
      <c r="E1606" s="13" t="s">
        <v>37</v>
      </c>
      <c r="F1606" s="920"/>
      <c r="G1606" s="920"/>
      <c r="H1606" s="924" t="s">
        <v>38</v>
      </c>
      <c r="I1606" s="924"/>
      <c r="J1606" s="921" t="s">
        <v>31</v>
      </c>
      <c r="K1606" s="921" t="s">
        <v>32</v>
      </c>
      <c r="L1606" s="925">
        <v>489.59</v>
      </c>
    </row>
    <row r="1607" spans="1:12" s="1" customFormat="1" ht="24" customHeight="1" x14ac:dyDescent="0.15">
      <c r="A1607" s="918"/>
      <c r="B1607" s="14" t="s">
        <v>105</v>
      </c>
      <c r="C1607" s="14" t="s">
        <v>1127</v>
      </c>
      <c r="D1607" s="15">
        <v>43736</v>
      </c>
      <c r="E1607" s="14" t="s">
        <v>1126</v>
      </c>
      <c r="F1607" s="920"/>
      <c r="G1607" s="920"/>
      <c r="H1607" s="924"/>
      <c r="I1607" s="924"/>
      <c r="J1607" s="921"/>
      <c r="K1607" s="921"/>
      <c r="L1607" s="925"/>
    </row>
    <row r="1608" spans="1:12" s="1" customFormat="1" ht="24" customHeight="1" x14ac:dyDescent="0.15">
      <c r="A1608" s="918">
        <v>292</v>
      </c>
      <c r="B1608" s="9" t="s">
        <v>22</v>
      </c>
      <c r="C1608" s="13" t="s">
        <v>23</v>
      </c>
      <c r="D1608" s="13" t="s">
        <v>24</v>
      </c>
      <c r="E1608" s="13" t="s">
        <v>25</v>
      </c>
      <c r="F1608" s="919" t="s">
        <v>17</v>
      </c>
      <c r="G1608" s="919"/>
      <c r="H1608" s="920"/>
      <c r="I1608" s="920"/>
      <c r="J1608" s="920"/>
      <c r="K1608" s="920"/>
      <c r="L1608" s="920"/>
    </row>
    <row r="1609" spans="1:12" s="1" customFormat="1" ht="26.25" customHeight="1" x14ac:dyDescent="0.15">
      <c r="A1609" s="918"/>
      <c r="B1609" s="921" t="s">
        <v>1128</v>
      </c>
      <c r="C1609" s="922" t="s">
        <v>1129</v>
      </c>
      <c r="D1609" s="923">
        <v>43603</v>
      </c>
      <c r="E1609" s="921" t="s">
        <v>1130</v>
      </c>
      <c r="F1609" s="921" t="s">
        <v>459</v>
      </c>
      <c r="G1609" s="921"/>
      <c r="H1609" s="924" t="s">
        <v>30</v>
      </c>
      <c r="I1609" s="924"/>
      <c r="J1609" s="14" t="s">
        <v>31</v>
      </c>
      <c r="K1609" s="14" t="s">
        <v>32</v>
      </c>
      <c r="L1609" s="16">
        <v>1279</v>
      </c>
    </row>
    <row r="1610" spans="1:12" s="1" customFormat="1" ht="409.2" customHeight="1" x14ac:dyDescent="0.15">
      <c r="A1610" s="918"/>
      <c r="B1610" s="921"/>
      <c r="C1610" s="922"/>
      <c r="D1610" s="923"/>
      <c r="E1610" s="921"/>
      <c r="F1610" s="921"/>
      <c r="G1610" s="921"/>
      <c r="H1610" s="924" t="s">
        <v>33</v>
      </c>
      <c r="I1610" s="924"/>
      <c r="J1610" s="921" t="s">
        <v>31</v>
      </c>
      <c r="K1610" s="921" t="s">
        <v>31</v>
      </c>
      <c r="L1610" s="925">
        <v>0</v>
      </c>
    </row>
    <row r="1611" spans="1:12" s="1" customFormat="1" ht="197.85" customHeight="1" x14ac:dyDescent="0.15">
      <c r="A1611" s="918"/>
      <c r="B1611" s="921"/>
      <c r="C1611" s="922"/>
      <c r="D1611" s="923"/>
      <c r="E1611" s="921"/>
      <c r="F1611" s="921"/>
      <c r="G1611" s="921"/>
      <c r="H1611" s="924"/>
      <c r="I1611" s="924"/>
      <c r="J1611" s="921"/>
      <c r="K1611" s="921"/>
      <c r="L1611" s="925"/>
    </row>
    <row r="1612" spans="1:12" s="1" customFormat="1" ht="24" customHeight="1" x14ac:dyDescent="0.15">
      <c r="A1612" s="918"/>
      <c r="B1612" s="9" t="s">
        <v>34</v>
      </c>
      <c r="C1612" s="13" t="s">
        <v>35</v>
      </c>
      <c r="D1612" s="13" t="s">
        <v>36</v>
      </c>
      <c r="E1612" s="13" t="s">
        <v>37</v>
      </c>
      <c r="F1612" s="920"/>
      <c r="G1612" s="920"/>
      <c r="H1612" s="924" t="s">
        <v>38</v>
      </c>
      <c r="I1612" s="924"/>
      <c r="J1612" s="921" t="s">
        <v>31</v>
      </c>
      <c r="K1612" s="921" t="s">
        <v>32</v>
      </c>
      <c r="L1612" s="925">
        <v>120</v>
      </c>
    </row>
    <row r="1613" spans="1:12" s="1" customFormat="1" ht="34.5" customHeight="1" x14ac:dyDescent="0.15">
      <c r="A1613" s="918"/>
      <c r="B1613" s="14" t="s">
        <v>1131</v>
      </c>
      <c r="C1613" s="14" t="s">
        <v>459</v>
      </c>
      <c r="D1613" s="15">
        <v>43611</v>
      </c>
      <c r="E1613" s="14" t="s">
        <v>1132</v>
      </c>
      <c r="F1613" s="920"/>
      <c r="G1613" s="920"/>
      <c r="H1613" s="924"/>
      <c r="I1613" s="924"/>
      <c r="J1613" s="921"/>
      <c r="K1613" s="921"/>
      <c r="L1613" s="925"/>
    </row>
    <row r="1614" spans="1:12" s="1" customFormat="1" ht="24" customHeight="1" x14ac:dyDescent="0.15">
      <c r="A1614" s="918">
        <v>293</v>
      </c>
      <c r="B1614" s="9" t="s">
        <v>22</v>
      </c>
      <c r="C1614" s="13" t="s">
        <v>23</v>
      </c>
      <c r="D1614" s="13" t="s">
        <v>24</v>
      </c>
      <c r="E1614" s="13" t="s">
        <v>25</v>
      </c>
      <c r="F1614" s="919" t="s">
        <v>17</v>
      </c>
      <c r="G1614" s="919"/>
      <c r="H1614" s="920"/>
      <c r="I1614" s="920"/>
      <c r="J1614" s="920"/>
      <c r="K1614" s="920"/>
      <c r="L1614" s="920"/>
    </row>
    <row r="1615" spans="1:12" s="1" customFormat="1" ht="26.25" customHeight="1" x14ac:dyDescent="0.15">
      <c r="A1615" s="918"/>
      <c r="B1615" s="921" t="s">
        <v>1133</v>
      </c>
      <c r="C1615" s="922" t="s">
        <v>1134</v>
      </c>
      <c r="D1615" s="923">
        <v>43575</v>
      </c>
      <c r="E1615" s="921" t="s">
        <v>1135</v>
      </c>
      <c r="F1615" s="921" t="s">
        <v>1136</v>
      </c>
      <c r="G1615" s="921"/>
      <c r="H1615" s="924" t="s">
        <v>30</v>
      </c>
      <c r="I1615" s="924"/>
      <c r="J1615" s="14" t="s">
        <v>31</v>
      </c>
      <c r="K1615" s="14" t="s">
        <v>32</v>
      </c>
      <c r="L1615" s="16">
        <v>297.8</v>
      </c>
    </row>
    <row r="1616" spans="1:12" s="1" customFormat="1" ht="176.25" customHeight="1" x14ac:dyDescent="0.15">
      <c r="A1616" s="918"/>
      <c r="B1616" s="921"/>
      <c r="C1616" s="922"/>
      <c r="D1616" s="923"/>
      <c r="E1616" s="921"/>
      <c r="F1616" s="921"/>
      <c r="G1616" s="921"/>
      <c r="H1616" s="924" t="s">
        <v>33</v>
      </c>
      <c r="I1616" s="924"/>
      <c r="J1616" s="14" t="s">
        <v>31</v>
      </c>
      <c r="K1616" s="14" t="s">
        <v>32</v>
      </c>
      <c r="L1616" s="16">
        <v>1352.03</v>
      </c>
    </row>
    <row r="1617" spans="1:12" s="1" customFormat="1" ht="24" customHeight="1" x14ac:dyDescent="0.15">
      <c r="A1617" s="918"/>
      <c r="B1617" s="9" t="s">
        <v>34</v>
      </c>
      <c r="C1617" s="13" t="s">
        <v>35</v>
      </c>
      <c r="D1617" s="13" t="s">
        <v>36</v>
      </c>
      <c r="E1617" s="13" t="s">
        <v>37</v>
      </c>
      <c r="F1617" s="920"/>
      <c r="G1617" s="920"/>
      <c r="H1617" s="924" t="s">
        <v>38</v>
      </c>
      <c r="I1617" s="924"/>
      <c r="J1617" s="921" t="s">
        <v>31</v>
      </c>
      <c r="K1617" s="921" t="s">
        <v>32</v>
      </c>
      <c r="L1617" s="925">
        <v>131.08000000000001</v>
      </c>
    </row>
    <row r="1618" spans="1:12" s="1" customFormat="1" ht="24" customHeight="1" x14ac:dyDescent="0.15">
      <c r="A1618" s="918"/>
      <c r="B1618" s="14" t="s">
        <v>45</v>
      </c>
      <c r="C1618" s="14" t="s">
        <v>1136</v>
      </c>
      <c r="D1618" s="15">
        <v>43583</v>
      </c>
      <c r="E1618" s="14" t="s">
        <v>1137</v>
      </c>
      <c r="F1618" s="920"/>
      <c r="G1618" s="920"/>
      <c r="H1618" s="924"/>
      <c r="I1618" s="924"/>
      <c r="J1618" s="921"/>
      <c r="K1618" s="921"/>
      <c r="L1618" s="925"/>
    </row>
    <row r="1619" spans="1:12" s="1" customFormat="1" ht="24" customHeight="1" x14ac:dyDescent="0.15">
      <c r="A1619" s="918">
        <v>294</v>
      </c>
      <c r="B1619" s="9" t="s">
        <v>22</v>
      </c>
      <c r="C1619" s="13" t="s">
        <v>23</v>
      </c>
      <c r="D1619" s="13" t="s">
        <v>24</v>
      </c>
      <c r="E1619" s="13" t="s">
        <v>25</v>
      </c>
      <c r="F1619" s="919" t="s">
        <v>17</v>
      </c>
      <c r="G1619" s="919"/>
      <c r="H1619" s="920"/>
      <c r="I1619" s="920"/>
      <c r="J1619" s="920"/>
      <c r="K1619" s="920"/>
      <c r="L1619" s="920"/>
    </row>
    <row r="1620" spans="1:12" s="1" customFormat="1" ht="26.25" customHeight="1" x14ac:dyDescent="0.15">
      <c r="A1620" s="918"/>
      <c r="B1620" s="921" t="s">
        <v>1133</v>
      </c>
      <c r="C1620" s="922" t="s">
        <v>1134</v>
      </c>
      <c r="D1620" s="923">
        <v>43575</v>
      </c>
      <c r="E1620" s="921" t="s">
        <v>1135</v>
      </c>
      <c r="F1620" s="921" t="s">
        <v>1138</v>
      </c>
      <c r="G1620" s="921"/>
      <c r="H1620" s="924" t="s">
        <v>30</v>
      </c>
      <c r="I1620" s="924"/>
      <c r="J1620" s="14" t="s">
        <v>31</v>
      </c>
      <c r="K1620" s="14" t="s">
        <v>32</v>
      </c>
      <c r="L1620" s="16">
        <v>385.98</v>
      </c>
    </row>
    <row r="1621" spans="1:12" s="1" customFormat="1" ht="176.25" customHeight="1" x14ac:dyDescent="0.15">
      <c r="A1621" s="918"/>
      <c r="B1621" s="921"/>
      <c r="C1621" s="922"/>
      <c r="D1621" s="923"/>
      <c r="E1621" s="921"/>
      <c r="F1621" s="921"/>
      <c r="G1621" s="921"/>
      <c r="H1621" s="924" t="s">
        <v>33</v>
      </c>
      <c r="I1621" s="924"/>
      <c r="J1621" s="14" t="s">
        <v>31</v>
      </c>
      <c r="K1621" s="14" t="s">
        <v>32</v>
      </c>
      <c r="L1621" s="16">
        <v>141</v>
      </c>
    </row>
    <row r="1622" spans="1:12" s="1" customFormat="1" ht="24" customHeight="1" x14ac:dyDescent="0.15">
      <c r="A1622" s="918"/>
      <c r="B1622" s="9" t="s">
        <v>34</v>
      </c>
      <c r="C1622" s="13" t="s">
        <v>35</v>
      </c>
      <c r="D1622" s="13" t="s">
        <v>36</v>
      </c>
      <c r="E1622" s="13" t="s">
        <v>37</v>
      </c>
      <c r="F1622" s="920"/>
      <c r="G1622" s="920"/>
      <c r="H1622" s="924" t="s">
        <v>38</v>
      </c>
      <c r="I1622" s="924"/>
      <c r="J1622" s="921" t="s">
        <v>31</v>
      </c>
      <c r="K1622" s="921" t="s">
        <v>32</v>
      </c>
      <c r="L1622" s="925">
        <v>85</v>
      </c>
    </row>
    <row r="1623" spans="1:12" s="1" customFormat="1" ht="24" customHeight="1" x14ac:dyDescent="0.15">
      <c r="A1623" s="918"/>
      <c r="B1623" s="14" t="s">
        <v>45</v>
      </c>
      <c r="C1623" s="14" t="s">
        <v>1138</v>
      </c>
      <c r="D1623" s="15">
        <v>43583</v>
      </c>
      <c r="E1623" s="14" t="s">
        <v>1137</v>
      </c>
      <c r="F1623" s="920"/>
      <c r="G1623" s="920"/>
      <c r="H1623" s="924"/>
      <c r="I1623" s="924"/>
      <c r="J1623" s="921"/>
      <c r="K1623" s="921"/>
      <c r="L1623" s="925"/>
    </row>
    <row r="1624" spans="1:12" s="1" customFormat="1" ht="24" customHeight="1" x14ac:dyDescent="0.15">
      <c r="A1624" s="918">
        <v>295</v>
      </c>
      <c r="B1624" s="9" t="s">
        <v>22</v>
      </c>
      <c r="C1624" s="13" t="s">
        <v>23</v>
      </c>
      <c r="D1624" s="13" t="s">
        <v>24</v>
      </c>
      <c r="E1624" s="13" t="s">
        <v>25</v>
      </c>
      <c r="F1624" s="919" t="s">
        <v>17</v>
      </c>
      <c r="G1624" s="919"/>
      <c r="H1624" s="920"/>
      <c r="I1624" s="920"/>
      <c r="J1624" s="920"/>
      <c r="K1624" s="920"/>
      <c r="L1624" s="920"/>
    </row>
    <row r="1625" spans="1:12" s="1" customFormat="1" ht="26.25" customHeight="1" x14ac:dyDescent="0.15">
      <c r="A1625" s="918"/>
      <c r="B1625" s="921" t="s">
        <v>1133</v>
      </c>
      <c r="C1625" s="922" t="s">
        <v>1139</v>
      </c>
      <c r="D1625" s="923">
        <v>43654</v>
      </c>
      <c r="E1625" s="921" t="s">
        <v>83</v>
      </c>
      <c r="F1625" s="921" t="s">
        <v>1140</v>
      </c>
      <c r="G1625" s="921"/>
      <c r="H1625" s="924" t="s">
        <v>30</v>
      </c>
      <c r="I1625" s="924"/>
      <c r="J1625" s="14" t="s">
        <v>31</v>
      </c>
      <c r="K1625" s="14" t="s">
        <v>32</v>
      </c>
      <c r="L1625" s="16">
        <v>208.29</v>
      </c>
    </row>
    <row r="1626" spans="1:12" s="1" customFormat="1" ht="197.25" customHeight="1" x14ac:dyDescent="0.15">
      <c r="A1626" s="918"/>
      <c r="B1626" s="921"/>
      <c r="C1626" s="922"/>
      <c r="D1626" s="923"/>
      <c r="E1626" s="921"/>
      <c r="F1626" s="921"/>
      <c r="G1626" s="921"/>
      <c r="H1626" s="924" t="s">
        <v>33</v>
      </c>
      <c r="I1626" s="924"/>
      <c r="J1626" s="14" t="s">
        <v>31</v>
      </c>
      <c r="K1626" s="14" t="s">
        <v>32</v>
      </c>
      <c r="L1626" s="16">
        <v>1296.3600000000001</v>
      </c>
    </row>
    <row r="1627" spans="1:12" s="1" customFormat="1" ht="24" customHeight="1" x14ac:dyDescent="0.15">
      <c r="A1627" s="918"/>
      <c r="B1627" s="9" t="s">
        <v>34</v>
      </c>
      <c r="C1627" s="13" t="s">
        <v>35</v>
      </c>
      <c r="D1627" s="13" t="s">
        <v>36</v>
      </c>
      <c r="E1627" s="13" t="s">
        <v>37</v>
      </c>
      <c r="F1627" s="920"/>
      <c r="G1627" s="920"/>
      <c r="H1627" s="924" t="s">
        <v>38</v>
      </c>
      <c r="I1627" s="924"/>
      <c r="J1627" s="921" t="s">
        <v>31</v>
      </c>
      <c r="K1627" s="921" t="s">
        <v>31</v>
      </c>
      <c r="L1627" s="925">
        <v>0</v>
      </c>
    </row>
    <row r="1628" spans="1:12" s="1" customFormat="1" ht="24" customHeight="1" x14ac:dyDescent="0.15">
      <c r="A1628" s="918"/>
      <c r="B1628" s="14" t="s">
        <v>45</v>
      </c>
      <c r="C1628" s="14" t="s">
        <v>1140</v>
      </c>
      <c r="D1628" s="15">
        <v>43661</v>
      </c>
      <c r="E1628" s="14" t="s">
        <v>1141</v>
      </c>
      <c r="F1628" s="920"/>
      <c r="G1628" s="920"/>
      <c r="H1628" s="924"/>
      <c r="I1628" s="924"/>
      <c r="J1628" s="921"/>
      <c r="K1628" s="921"/>
      <c r="L1628" s="925"/>
    </row>
    <row r="1629" spans="1:12" s="1" customFormat="1" ht="24" customHeight="1" x14ac:dyDescent="0.15">
      <c r="A1629" s="918">
        <v>296</v>
      </c>
      <c r="B1629" s="9" t="s">
        <v>22</v>
      </c>
      <c r="C1629" s="13" t="s">
        <v>23</v>
      </c>
      <c r="D1629" s="13" t="s">
        <v>24</v>
      </c>
      <c r="E1629" s="13" t="s">
        <v>25</v>
      </c>
      <c r="F1629" s="919" t="s">
        <v>17</v>
      </c>
      <c r="G1629" s="919"/>
      <c r="H1629" s="920"/>
      <c r="I1629" s="920"/>
      <c r="J1629" s="920"/>
      <c r="K1629" s="920"/>
      <c r="L1629" s="920"/>
    </row>
    <row r="1630" spans="1:12" s="1" customFormat="1" ht="26.25" customHeight="1" x14ac:dyDescent="0.15">
      <c r="A1630" s="918"/>
      <c r="B1630" s="921" t="s">
        <v>1133</v>
      </c>
      <c r="C1630" s="922" t="s">
        <v>1139</v>
      </c>
      <c r="D1630" s="923">
        <v>43654</v>
      </c>
      <c r="E1630" s="921" t="s">
        <v>83</v>
      </c>
      <c r="F1630" s="921" t="s">
        <v>1142</v>
      </c>
      <c r="G1630" s="921"/>
      <c r="H1630" s="924" t="s">
        <v>30</v>
      </c>
      <c r="I1630" s="924"/>
      <c r="J1630" s="14" t="s">
        <v>31</v>
      </c>
      <c r="K1630" s="14" t="s">
        <v>32</v>
      </c>
      <c r="L1630" s="16">
        <v>300</v>
      </c>
    </row>
    <row r="1631" spans="1:12" s="1" customFormat="1" ht="197.25" customHeight="1" x14ac:dyDescent="0.15">
      <c r="A1631" s="918"/>
      <c r="B1631" s="921"/>
      <c r="C1631" s="922"/>
      <c r="D1631" s="923"/>
      <c r="E1631" s="921"/>
      <c r="F1631" s="921"/>
      <c r="G1631" s="921"/>
      <c r="H1631" s="924" t="s">
        <v>33</v>
      </c>
      <c r="I1631" s="924"/>
      <c r="J1631" s="14" t="s">
        <v>31</v>
      </c>
      <c r="K1631" s="14" t="s">
        <v>32</v>
      </c>
      <c r="L1631" s="16">
        <v>403.36</v>
      </c>
    </row>
    <row r="1632" spans="1:12" s="1" customFormat="1" ht="24" customHeight="1" x14ac:dyDescent="0.15">
      <c r="A1632" s="918"/>
      <c r="B1632" s="9" t="s">
        <v>34</v>
      </c>
      <c r="C1632" s="13" t="s">
        <v>35</v>
      </c>
      <c r="D1632" s="13" t="s">
        <v>36</v>
      </c>
      <c r="E1632" s="13" t="s">
        <v>37</v>
      </c>
      <c r="F1632" s="920"/>
      <c r="G1632" s="920"/>
      <c r="H1632" s="924" t="s">
        <v>38</v>
      </c>
      <c r="I1632" s="924"/>
      <c r="J1632" s="921" t="s">
        <v>31</v>
      </c>
      <c r="K1632" s="921" t="s">
        <v>31</v>
      </c>
      <c r="L1632" s="925">
        <v>0</v>
      </c>
    </row>
    <row r="1633" spans="1:12" s="1" customFormat="1" ht="24" customHeight="1" x14ac:dyDescent="0.15">
      <c r="A1633" s="918"/>
      <c r="B1633" s="14" t="s">
        <v>45</v>
      </c>
      <c r="C1633" s="14" t="s">
        <v>1142</v>
      </c>
      <c r="D1633" s="15">
        <v>43661</v>
      </c>
      <c r="E1633" s="14" t="s">
        <v>1141</v>
      </c>
      <c r="F1633" s="920"/>
      <c r="G1633" s="920"/>
      <c r="H1633" s="924"/>
      <c r="I1633" s="924"/>
      <c r="J1633" s="921"/>
      <c r="K1633" s="921"/>
      <c r="L1633" s="925"/>
    </row>
    <row r="1634" spans="1:12" s="1" customFormat="1" ht="24" customHeight="1" x14ac:dyDescent="0.15">
      <c r="A1634" s="918">
        <v>297</v>
      </c>
      <c r="B1634" s="9" t="s">
        <v>22</v>
      </c>
      <c r="C1634" s="13" t="s">
        <v>23</v>
      </c>
      <c r="D1634" s="13" t="s">
        <v>24</v>
      </c>
      <c r="E1634" s="13" t="s">
        <v>25</v>
      </c>
      <c r="F1634" s="919" t="s">
        <v>17</v>
      </c>
      <c r="G1634" s="919"/>
      <c r="H1634" s="920"/>
      <c r="I1634" s="920"/>
      <c r="J1634" s="920"/>
      <c r="K1634" s="920"/>
      <c r="L1634" s="920"/>
    </row>
    <row r="1635" spans="1:12" s="1" customFormat="1" ht="26.25" customHeight="1" x14ac:dyDescent="0.15">
      <c r="A1635" s="918"/>
      <c r="B1635" s="921" t="s">
        <v>1143</v>
      </c>
      <c r="C1635" s="922" t="s">
        <v>1144</v>
      </c>
      <c r="D1635" s="923">
        <v>43565</v>
      </c>
      <c r="E1635" s="921" t="s">
        <v>1145</v>
      </c>
      <c r="F1635" s="921" t="s">
        <v>1146</v>
      </c>
      <c r="G1635" s="921"/>
      <c r="H1635" s="924" t="s">
        <v>30</v>
      </c>
      <c r="I1635" s="924"/>
      <c r="J1635" s="14" t="s">
        <v>31</v>
      </c>
      <c r="K1635" s="14" t="s">
        <v>32</v>
      </c>
      <c r="L1635" s="16">
        <v>274.2</v>
      </c>
    </row>
    <row r="1636" spans="1:12" s="1" customFormat="1" ht="102.75" customHeight="1" x14ac:dyDescent="0.15">
      <c r="A1636" s="918"/>
      <c r="B1636" s="921"/>
      <c r="C1636" s="922"/>
      <c r="D1636" s="923"/>
      <c r="E1636" s="921"/>
      <c r="F1636" s="921"/>
      <c r="G1636" s="921"/>
      <c r="H1636" s="924" t="s">
        <v>33</v>
      </c>
      <c r="I1636" s="924"/>
      <c r="J1636" s="14" t="s">
        <v>31</v>
      </c>
      <c r="K1636" s="14" t="s">
        <v>32</v>
      </c>
      <c r="L1636" s="16">
        <v>324.60000000000002</v>
      </c>
    </row>
    <row r="1637" spans="1:12" s="1" customFormat="1" ht="24" customHeight="1" x14ac:dyDescent="0.15">
      <c r="A1637" s="918"/>
      <c r="B1637" s="9" t="s">
        <v>34</v>
      </c>
      <c r="C1637" s="13" t="s">
        <v>35</v>
      </c>
      <c r="D1637" s="13" t="s">
        <v>36</v>
      </c>
      <c r="E1637" s="13" t="s">
        <v>37</v>
      </c>
      <c r="F1637" s="920"/>
      <c r="G1637" s="920"/>
      <c r="H1637" s="924" t="s">
        <v>38</v>
      </c>
      <c r="I1637" s="924"/>
      <c r="J1637" s="921" t="s">
        <v>31</v>
      </c>
      <c r="K1637" s="921" t="s">
        <v>32</v>
      </c>
      <c r="L1637" s="925">
        <v>28</v>
      </c>
    </row>
    <row r="1638" spans="1:12" s="1" customFormat="1" ht="24" customHeight="1" x14ac:dyDescent="0.15">
      <c r="A1638" s="918"/>
      <c r="B1638" s="14" t="s">
        <v>229</v>
      </c>
      <c r="C1638" s="14" t="s">
        <v>1146</v>
      </c>
      <c r="D1638" s="15">
        <v>43566</v>
      </c>
      <c r="E1638" s="14" t="s">
        <v>1147</v>
      </c>
      <c r="F1638" s="920"/>
      <c r="G1638" s="920"/>
      <c r="H1638" s="924"/>
      <c r="I1638" s="924"/>
      <c r="J1638" s="921"/>
      <c r="K1638" s="921"/>
      <c r="L1638" s="925"/>
    </row>
    <row r="1639" spans="1:12" s="1" customFormat="1" ht="24" customHeight="1" x14ac:dyDescent="0.15">
      <c r="A1639" s="918">
        <v>298</v>
      </c>
      <c r="B1639" s="9" t="s">
        <v>22</v>
      </c>
      <c r="C1639" s="13" t="s">
        <v>23</v>
      </c>
      <c r="D1639" s="13" t="s">
        <v>24</v>
      </c>
      <c r="E1639" s="13" t="s">
        <v>25</v>
      </c>
      <c r="F1639" s="919" t="s">
        <v>17</v>
      </c>
      <c r="G1639" s="919"/>
      <c r="H1639" s="920"/>
      <c r="I1639" s="920"/>
      <c r="J1639" s="920"/>
      <c r="K1639" s="920"/>
      <c r="L1639" s="920"/>
    </row>
    <row r="1640" spans="1:12" s="1" customFormat="1" ht="26.25" customHeight="1" x14ac:dyDescent="0.15">
      <c r="A1640" s="918"/>
      <c r="B1640" s="921" t="s">
        <v>1143</v>
      </c>
      <c r="C1640" s="922" t="s">
        <v>1148</v>
      </c>
      <c r="D1640" s="923">
        <v>43585</v>
      </c>
      <c r="E1640" s="921" t="s">
        <v>1007</v>
      </c>
      <c r="F1640" s="921" t="s">
        <v>1008</v>
      </c>
      <c r="G1640" s="921"/>
      <c r="H1640" s="924" t="s">
        <v>30</v>
      </c>
      <c r="I1640" s="924"/>
      <c r="J1640" s="14" t="s">
        <v>31</v>
      </c>
      <c r="K1640" s="14" t="s">
        <v>32</v>
      </c>
      <c r="L1640" s="16">
        <v>197.24</v>
      </c>
    </row>
    <row r="1641" spans="1:12" s="1" customFormat="1" ht="123.75" customHeight="1" x14ac:dyDescent="0.15">
      <c r="A1641" s="918"/>
      <c r="B1641" s="921"/>
      <c r="C1641" s="922"/>
      <c r="D1641" s="923"/>
      <c r="E1641" s="921"/>
      <c r="F1641" s="921"/>
      <c r="G1641" s="921"/>
      <c r="H1641" s="924" t="s">
        <v>33</v>
      </c>
      <c r="I1641" s="924"/>
      <c r="J1641" s="14" t="s">
        <v>31</v>
      </c>
      <c r="K1641" s="14" t="s">
        <v>32</v>
      </c>
      <c r="L1641" s="16">
        <v>518.6</v>
      </c>
    </row>
    <row r="1642" spans="1:12" s="1" customFormat="1" ht="24" customHeight="1" x14ac:dyDescent="0.15">
      <c r="A1642" s="918"/>
      <c r="B1642" s="9" t="s">
        <v>34</v>
      </c>
      <c r="C1642" s="13" t="s">
        <v>35</v>
      </c>
      <c r="D1642" s="13" t="s">
        <v>36</v>
      </c>
      <c r="E1642" s="13" t="s">
        <v>37</v>
      </c>
      <c r="F1642" s="920"/>
      <c r="G1642" s="920"/>
      <c r="H1642" s="924" t="s">
        <v>38</v>
      </c>
      <c r="I1642" s="924"/>
      <c r="J1642" s="921" t="s">
        <v>31</v>
      </c>
      <c r="K1642" s="921" t="s">
        <v>32</v>
      </c>
      <c r="L1642" s="925">
        <v>183</v>
      </c>
    </row>
    <row r="1643" spans="1:12" s="1" customFormat="1" ht="24" customHeight="1" x14ac:dyDescent="0.15">
      <c r="A1643" s="918"/>
      <c r="B1643" s="14" t="s">
        <v>229</v>
      </c>
      <c r="C1643" s="14" t="s">
        <v>1008</v>
      </c>
      <c r="D1643" s="15">
        <v>43586</v>
      </c>
      <c r="E1643" s="14" t="s">
        <v>1149</v>
      </c>
      <c r="F1643" s="920"/>
      <c r="G1643" s="920"/>
      <c r="H1643" s="924"/>
      <c r="I1643" s="924"/>
      <c r="J1643" s="921"/>
      <c r="K1643" s="921"/>
      <c r="L1643" s="925"/>
    </row>
    <row r="1644" spans="1:12" s="1" customFormat="1" ht="24" customHeight="1" x14ac:dyDescent="0.15">
      <c r="A1644" s="918">
        <v>299</v>
      </c>
      <c r="B1644" s="9" t="s">
        <v>22</v>
      </c>
      <c r="C1644" s="13" t="s">
        <v>23</v>
      </c>
      <c r="D1644" s="13" t="s">
        <v>24</v>
      </c>
      <c r="E1644" s="13" t="s">
        <v>25</v>
      </c>
      <c r="F1644" s="919" t="s">
        <v>17</v>
      </c>
      <c r="G1644" s="919"/>
      <c r="H1644" s="920"/>
      <c r="I1644" s="920"/>
      <c r="J1644" s="920"/>
      <c r="K1644" s="920"/>
      <c r="L1644" s="920"/>
    </row>
    <row r="1645" spans="1:12" s="1" customFormat="1" ht="26.25" customHeight="1" x14ac:dyDescent="0.15">
      <c r="A1645" s="918"/>
      <c r="B1645" s="921" t="s">
        <v>1143</v>
      </c>
      <c r="C1645" s="922" t="s">
        <v>1150</v>
      </c>
      <c r="D1645" s="923">
        <v>43596</v>
      </c>
      <c r="E1645" s="921" t="s">
        <v>159</v>
      </c>
      <c r="F1645" s="921" t="s">
        <v>1151</v>
      </c>
      <c r="G1645" s="921"/>
      <c r="H1645" s="924" t="s">
        <v>30</v>
      </c>
      <c r="I1645" s="924"/>
      <c r="J1645" s="14" t="s">
        <v>31</v>
      </c>
      <c r="K1645" s="14" t="s">
        <v>31</v>
      </c>
      <c r="L1645" s="16">
        <v>0</v>
      </c>
    </row>
    <row r="1646" spans="1:12" s="1" customFormat="1" ht="155.25" customHeight="1" x14ac:dyDescent="0.15">
      <c r="A1646" s="918"/>
      <c r="B1646" s="921"/>
      <c r="C1646" s="922"/>
      <c r="D1646" s="923"/>
      <c r="E1646" s="921"/>
      <c r="F1646" s="921"/>
      <c r="G1646" s="921"/>
      <c r="H1646" s="924" t="s">
        <v>33</v>
      </c>
      <c r="I1646" s="924"/>
      <c r="J1646" s="14" t="s">
        <v>31</v>
      </c>
      <c r="K1646" s="14" t="s">
        <v>32</v>
      </c>
      <c r="L1646" s="16">
        <v>517.61</v>
      </c>
    </row>
    <row r="1647" spans="1:12" s="1" customFormat="1" ht="24" customHeight="1" x14ac:dyDescent="0.15">
      <c r="A1647" s="918"/>
      <c r="B1647" s="9" t="s">
        <v>34</v>
      </c>
      <c r="C1647" s="13" t="s">
        <v>35</v>
      </c>
      <c r="D1647" s="13" t="s">
        <v>36</v>
      </c>
      <c r="E1647" s="13" t="s">
        <v>37</v>
      </c>
      <c r="F1647" s="920"/>
      <c r="G1647" s="920"/>
      <c r="H1647" s="924" t="s">
        <v>38</v>
      </c>
      <c r="I1647" s="924"/>
      <c r="J1647" s="921" t="s">
        <v>31</v>
      </c>
      <c r="K1647" s="921" t="s">
        <v>31</v>
      </c>
      <c r="L1647" s="925">
        <v>0</v>
      </c>
    </row>
    <row r="1648" spans="1:12" s="1" customFormat="1" ht="24" customHeight="1" x14ac:dyDescent="0.15">
      <c r="A1648" s="918"/>
      <c r="B1648" s="14" t="s">
        <v>229</v>
      </c>
      <c r="C1648" s="14" t="s">
        <v>1151</v>
      </c>
      <c r="D1648" s="15">
        <v>43596</v>
      </c>
      <c r="E1648" s="14" t="s">
        <v>1152</v>
      </c>
      <c r="F1648" s="920"/>
      <c r="G1648" s="920"/>
      <c r="H1648" s="924"/>
      <c r="I1648" s="924"/>
      <c r="J1648" s="921"/>
      <c r="K1648" s="921"/>
      <c r="L1648" s="925"/>
    </row>
    <row r="1649" spans="1:12" s="1" customFormat="1" ht="24" customHeight="1" x14ac:dyDescent="0.15">
      <c r="A1649" s="918">
        <v>300</v>
      </c>
      <c r="B1649" s="9" t="s">
        <v>22</v>
      </c>
      <c r="C1649" s="13" t="s">
        <v>23</v>
      </c>
      <c r="D1649" s="13" t="s">
        <v>24</v>
      </c>
      <c r="E1649" s="13" t="s">
        <v>25</v>
      </c>
      <c r="F1649" s="919" t="s">
        <v>17</v>
      </c>
      <c r="G1649" s="919"/>
      <c r="H1649" s="920"/>
      <c r="I1649" s="920"/>
      <c r="J1649" s="920"/>
      <c r="K1649" s="920"/>
      <c r="L1649" s="920"/>
    </row>
    <row r="1650" spans="1:12" s="1" customFormat="1" ht="26.25" customHeight="1" x14ac:dyDescent="0.15">
      <c r="A1650" s="918"/>
      <c r="B1650" s="921" t="s">
        <v>1143</v>
      </c>
      <c r="C1650" s="922" t="s">
        <v>1153</v>
      </c>
      <c r="D1650" s="923">
        <v>43608</v>
      </c>
      <c r="E1650" s="921" t="s">
        <v>233</v>
      </c>
      <c r="F1650" s="921" t="s">
        <v>1154</v>
      </c>
      <c r="G1650" s="921"/>
      <c r="H1650" s="924" t="s">
        <v>30</v>
      </c>
      <c r="I1650" s="924"/>
      <c r="J1650" s="14" t="s">
        <v>31</v>
      </c>
      <c r="K1650" s="14" t="s">
        <v>32</v>
      </c>
      <c r="L1650" s="16">
        <v>784</v>
      </c>
    </row>
    <row r="1651" spans="1:12" s="1" customFormat="1" ht="270.75" customHeight="1" x14ac:dyDescent="0.15">
      <c r="A1651" s="918"/>
      <c r="B1651" s="921"/>
      <c r="C1651" s="922"/>
      <c r="D1651" s="923"/>
      <c r="E1651" s="921"/>
      <c r="F1651" s="921"/>
      <c r="G1651" s="921"/>
      <c r="H1651" s="924" t="s">
        <v>33</v>
      </c>
      <c r="I1651" s="924"/>
      <c r="J1651" s="14" t="s">
        <v>31</v>
      </c>
      <c r="K1651" s="14" t="s">
        <v>31</v>
      </c>
      <c r="L1651" s="16">
        <v>0</v>
      </c>
    </row>
    <row r="1652" spans="1:12" s="1" customFormat="1" ht="24" customHeight="1" x14ac:dyDescent="0.15">
      <c r="A1652" s="918"/>
      <c r="B1652" s="9" t="s">
        <v>34</v>
      </c>
      <c r="C1652" s="13" t="s">
        <v>35</v>
      </c>
      <c r="D1652" s="13" t="s">
        <v>36</v>
      </c>
      <c r="E1652" s="13" t="s">
        <v>37</v>
      </c>
      <c r="F1652" s="920"/>
      <c r="G1652" s="920"/>
      <c r="H1652" s="924" t="s">
        <v>38</v>
      </c>
      <c r="I1652" s="924"/>
      <c r="J1652" s="921" t="s">
        <v>31</v>
      </c>
      <c r="K1652" s="921" t="s">
        <v>32</v>
      </c>
      <c r="L1652" s="925">
        <v>850</v>
      </c>
    </row>
    <row r="1653" spans="1:12" s="1" customFormat="1" ht="24" customHeight="1" x14ac:dyDescent="0.15">
      <c r="A1653" s="918"/>
      <c r="B1653" s="14" t="s">
        <v>229</v>
      </c>
      <c r="C1653" s="14" t="s">
        <v>1154</v>
      </c>
      <c r="D1653" s="15">
        <v>43619</v>
      </c>
      <c r="E1653" s="14" t="s">
        <v>1155</v>
      </c>
      <c r="F1653" s="920"/>
      <c r="G1653" s="920"/>
      <c r="H1653" s="924"/>
      <c r="I1653" s="924"/>
      <c r="J1653" s="921"/>
      <c r="K1653" s="921"/>
      <c r="L1653" s="925"/>
    </row>
    <row r="1654" spans="1:12" s="1" customFormat="1" ht="24" customHeight="1" x14ac:dyDescent="0.15">
      <c r="A1654" s="918">
        <v>301</v>
      </c>
      <c r="B1654" s="9" t="s">
        <v>22</v>
      </c>
      <c r="C1654" s="13" t="s">
        <v>23</v>
      </c>
      <c r="D1654" s="13" t="s">
        <v>24</v>
      </c>
      <c r="E1654" s="13" t="s">
        <v>25</v>
      </c>
      <c r="F1654" s="919" t="s">
        <v>17</v>
      </c>
      <c r="G1654" s="919"/>
      <c r="H1654" s="920"/>
      <c r="I1654" s="920"/>
      <c r="J1654" s="920"/>
      <c r="K1654" s="920"/>
      <c r="L1654" s="920"/>
    </row>
    <row r="1655" spans="1:12" s="1" customFormat="1" ht="26.25" customHeight="1" x14ac:dyDescent="0.15">
      <c r="A1655" s="918"/>
      <c r="B1655" s="921" t="s">
        <v>1143</v>
      </c>
      <c r="C1655" s="922" t="s">
        <v>1153</v>
      </c>
      <c r="D1655" s="923">
        <v>43608</v>
      </c>
      <c r="E1655" s="921" t="s">
        <v>233</v>
      </c>
      <c r="F1655" s="921" t="s">
        <v>1156</v>
      </c>
      <c r="G1655" s="921"/>
      <c r="H1655" s="924" t="s">
        <v>30</v>
      </c>
      <c r="I1655" s="924"/>
      <c r="J1655" s="14" t="s">
        <v>31</v>
      </c>
      <c r="K1655" s="14" t="s">
        <v>32</v>
      </c>
      <c r="L1655" s="16">
        <v>202.22</v>
      </c>
    </row>
    <row r="1656" spans="1:12" s="1" customFormat="1" ht="270.75" customHeight="1" x14ac:dyDescent="0.15">
      <c r="A1656" s="918"/>
      <c r="B1656" s="921"/>
      <c r="C1656" s="922"/>
      <c r="D1656" s="923"/>
      <c r="E1656" s="921"/>
      <c r="F1656" s="921"/>
      <c r="G1656" s="921"/>
      <c r="H1656" s="924" t="s">
        <v>33</v>
      </c>
      <c r="I1656" s="924"/>
      <c r="J1656" s="14" t="s">
        <v>31</v>
      </c>
      <c r="K1656" s="14" t="s">
        <v>32</v>
      </c>
      <c r="L1656" s="16">
        <v>2454.34</v>
      </c>
    </row>
    <row r="1657" spans="1:12" s="1" customFormat="1" ht="24" customHeight="1" x14ac:dyDescent="0.15">
      <c r="A1657" s="918"/>
      <c r="B1657" s="9" t="s">
        <v>34</v>
      </c>
      <c r="C1657" s="13" t="s">
        <v>35</v>
      </c>
      <c r="D1657" s="13" t="s">
        <v>36</v>
      </c>
      <c r="E1657" s="13" t="s">
        <v>37</v>
      </c>
      <c r="F1657" s="920"/>
      <c r="G1657" s="920"/>
      <c r="H1657" s="924" t="s">
        <v>38</v>
      </c>
      <c r="I1657" s="924"/>
      <c r="J1657" s="921" t="s">
        <v>31</v>
      </c>
      <c r="K1657" s="921" t="s">
        <v>31</v>
      </c>
      <c r="L1657" s="925">
        <v>0</v>
      </c>
    </row>
    <row r="1658" spans="1:12" s="1" customFormat="1" ht="24" customHeight="1" x14ac:dyDescent="0.15">
      <c r="A1658" s="918"/>
      <c r="B1658" s="14" t="s">
        <v>229</v>
      </c>
      <c r="C1658" s="14" t="s">
        <v>1156</v>
      </c>
      <c r="D1658" s="15">
        <v>43619</v>
      </c>
      <c r="E1658" s="14" t="s">
        <v>1155</v>
      </c>
      <c r="F1658" s="920"/>
      <c r="G1658" s="920"/>
      <c r="H1658" s="924"/>
      <c r="I1658" s="924"/>
      <c r="J1658" s="921"/>
      <c r="K1658" s="921"/>
      <c r="L1658" s="925"/>
    </row>
    <row r="1659" spans="1:12" s="1" customFormat="1" ht="24" customHeight="1" x14ac:dyDescent="0.15">
      <c r="A1659" s="918">
        <v>302</v>
      </c>
      <c r="B1659" s="9" t="s">
        <v>22</v>
      </c>
      <c r="C1659" s="13" t="s">
        <v>23</v>
      </c>
      <c r="D1659" s="13" t="s">
        <v>24</v>
      </c>
      <c r="E1659" s="13" t="s">
        <v>25</v>
      </c>
      <c r="F1659" s="919" t="s">
        <v>17</v>
      </c>
      <c r="G1659" s="919"/>
      <c r="H1659" s="920"/>
      <c r="I1659" s="920"/>
      <c r="J1659" s="920"/>
      <c r="K1659" s="920"/>
      <c r="L1659" s="920"/>
    </row>
    <row r="1660" spans="1:12" s="1" customFormat="1" ht="26.25" customHeight="1" x14ac:dyDescent="0.15">
      <c r="A1660" s="918"/>
      <c r="B1660" s="921" t="s">
        <v>1143</v>
      </c>
      <c r="C1660" s="922" t="s">
        <v>1157</v>
      </c>
      <c r="D1660" s="923">
        <v>43662</v>
      </c>
      <c r="E1660" s="921" t="s">
        <v>351</v>
      </c>
      <c r="F1660" s="921" t="s">
        <v>352</v>
      </c>
      <c r="G1660" s="921"/>
      <c r="H1660" s="924" t="s">
        <v>30</v>
      </c>
      <c r="I1660" s="924"/>
      <c r="J1660" s="14" t="s">
        <v>31</v>
      </c>
      <c r="K1660" s="14" t="s">
        <v>32</v>
      </c>
      <c r="L1660" s="16">
        <v>189</v>
      </c>
    </row>
    <row r="1661" spans="1:12" s="1" customFormat="1" ht="155.25" customHeight="1" x14ac:dyDescent="0.15">
      <c r="A1661" s="918"/>
      <c r="B1661" s="921"/>
      <c r="C1661" s="922"/>
      <c r="D1661" s="923"/>
      <c r="E1661" s="921"/>
      <c r="F1661" s="921"/>
      <c r="G1661" s="921"/>
      <c r="H1661" s="924" t="s">
        <v>33</v>
      </c>
      <c r="I1661" s="924"/>
      <c r="J1661" s="14" t="s">
        <v>31</v>
      </c>
      <c r="K1661" s="14" t="s">
        <v>32</v>
      </c>
      <c r="L1661" s="16">
        <v>645.59</v>
      </c>
    </row>
    <row r="1662" spans="1:12" s="1" customFormat="1" ht="24" customHeight="1" x14ac:dyDescent="0.15">
      <c r="A1662" s="918"/>
      <c r="B1662" s="9" t="s">
        <v>34</v>
      </c>
      <c r="C1662" s="13" t="s">
        <v>35</v>
      </c>
      <c r="D1662" s="13" t="s">
        <v>36</v>
      </c>
      <c r="E1662" s="13" t="s">
        <v>37</v>
      </c>
      <c r="F1662" s="920"/>
      <c r="G1662" s="920"/>
      <c r="H1662" s="924" t="s">
        <v>38</v>
      </c>
      <c r="I1662" s="924"/>
      <c r="J1662" s="921" t="s">
        <v>31</v>
      </c>
      <c r="K1662" s="921" t="s">
        <v>32</v>
      </c>
      <c r="L1662" s="925">
        <v>280</v>
      </c>
    </row>
    <row r="1663" spans="1:12" s="1" customFormat="1" ht="24" customHeight="1" x14ac:dyDescent="0.15">
      <c r="A1663" s="918"/>
      <c r="B1663" s="14" t="s">
        <v>229</v>
      </c>
      <c r="C1663" s="14" t="s">
        <v>352</v>
      </c>
      <c r="D1663" s="15">
        <v>43663</v>
      </c>
      <c r="E1663" s="14" t="s">
        <v>1158</v>
      </c>
      <c r="F1663" s="920"/>
      <c r="G1663" s="920"/>
      <c r="H1663" s="924"/>
      <c r="I1663" s="924"/>
      <c r="J1663" s="921"/>
      <c r="K1663" s="921"/>
      <c r="L1663" s="925"/>
    </row>
    <row r="1664" spans="1:12" s="1" customFormat="1" ht="24" customHeight="1" x14ac:dyDescent="0.15">
      <c r="A1664" s="918">
        <v>303</v>
      </c>
      <c r="B1664" s="9" t="s">
        <v>22</v>
      </c>
      <c r="C1664" s="13" t="s">
        <v>23</v>
      </c>
      <c r="D1664" s="13" t="s">
        <v>24</v>
      </c>
      <c r="E1664" s="13" t="s">
        <v>25</v>
      </c>
      <c r="F1664" s="919" t="s">
        <v>17</v>
      </c>
      <c r="G1664" s="919"/>
      <c r="H1664" s="920"/>
      <c r="I1664" s="920"/>
      <c r="J1664" s="920"/>
      <c r="K1664" s="920"/>
      <c r="L1664" s="920"/>
    </row>
    <row r="1665" spans="1:12" s="1" customFormat="1" ht="26.25" customHeight="1" x14ac:dyDescent="0.15">
      <c r="A1665" s="918"/>
      <c r="B1665" s="921" t="s">
        <v>1143</v>
      </c>
      <c r="C1665" s="922" t="s">
        <v>1159</v>
      </c>
      <c r="D1665" s="923">
        <v>43728</v>
      </c>
      <c r="E1665" s="921" t="s">
        <v>367</v>
      </c>
      <c r="F1665" s="921" t="s">
        <v>678</v>
      </c>
      <c r="G1665" s="921"/>
      <c r="H1665" s="924" t="s">
        <v>30</v>
      </c>
      <c r="I1665" s="924"/>
      <c r="J1665" s="14" t="s">
        <v>31</v>
      </c>
      <c r="K1665" s="14" t="s">
        <v>32</v>
      </c>
      <c r="L1665" s="16">
        <v>423</v>
      </c>
    </row>
    <row r="1666" spans="1:12" s="1" customFormat="1" ht="144.75" customHeight="1" x14ac:dyDescent="0.15">
      <c r="A1666" s="918"/>
      <c r="B1666" s="921"/>
      <c r="C1666" s="922"/>
      <c r="D1666" s="923"/>
      <c r="E1666" s="921"/>
      <c r="F1666" s="921"/>
      <c r="G1666" s="921"/>
      <c r="H1666" s="924" t="s">
        <v>33</v>
      </c>
      <c r="I1666" s="924"/>
      <c r="J1666" s="14" t="s">
        <v>31</v>
      </c>
      <c r="K1666" s="14" t="s">
        <v>32</v>
      </c>
      <c r="L1666" s="16">
        <v>492.03</v>
      </c>
    </row>
    <row r="1667" spans="1:12" s="1" customFormat="1" ht="24" customHeight="1" x14ac:dyDescent="0.15">
      <c r="A1667" s="918"/>
      <c r="B1667" s="9" t="s">
        <v>34</v>
      </c>
      <c r="C1667" s="13" t="s">
        <v>35</v>
      </c>
      <c r="D1667" s="13" t="s">
        <v>36</v>
      </c>
      <c r="E1667" s="13" t="s">
        <v>37</v>
      </c>
      <c r="F1667" s="920"/>
      <c r="G1667" s="920"/>
      <c r="H1667" s="924" t="s">
        <v>38</v>
      </c>
      <c r="I1667" s="924"/>
      <c r="J1667" s="921" t="s">
        <v>31</v>
      </c>
      <c r="K1667" s="921" t="s">
        <v>32</v>
      </c>
      <c r="L1667" s="925">
        <v>56</v>
      </c>
    </row>
    <row r="1668" spans="1:12" s="1" customFormat="1" ht="24" customHeight="1" x14ac:dyDescent="0.15">
      <c r="A1668" s="918"/>
      <c r="B1668" s="14" t="s">
        <v>229</v>
      </c>
      <c r="C1668" s="14" t="s">
        <v>678</v>
      </c>
      <c r="D1668" s="15">
        <v>43730</v>
      </c>
      <c r="E1668" s="14" t="s">
        <v>430</v>
      </c>
      <c r="F1668" s="920"/>
      <c r="G1668" s="920"/>
      <c r="H1668" s="924"/>
      <c r="I1668" s="924"/>
      <c r="J1668" s="921"/>
      <c r="K1668" s="921"/>
      <c r="L1668" s="925"/>
    </row>
    <row r="1669" spans="1:12" s="1" customFormat="1" ht="24" customHeight="1" x14ac:dyDescent="0.15">
      <c r="A1669" s="918">
        <v>304</v>
      </c>
      <c r="B1669" s="9" t="s">
        <v>22</v>
      </c>
      <c r="C1669" s="13" t="s">
        <v>23</v>
      </c>
      <c r="D1669" s="13" t="s">
        <v>24</v>
      </c>
      <c r="E1669" s="13" t="s">
        <v>25</v>
      </c>
      <c r="F1669" s="919" t="s">
        <v>17</v>
      </c>
      <c r="G1669" s="919"/>
      <c r="H1669" s="920"/>
      <c r="I1669" s="920"/>
      <c r="J1669" s="920"/>
      <c r="K1669" s="920"/>
      <c r="L1669" s="920"/>
    </row>
    <row r="1670" spans="1:12" s="1" customFormat="1" ht="26.25" customHeight="1" x14ac:dyDescent="0.15">
      <c r="A1670" s="918"/>
      <c r="B1670" s="921" t="s">
        <v>1143</v>
      </c>
      <c r="C1670" s="922" t="s">
        <v>1160</v>
      </c>
      <c r="D1670" s="923">
        <v>43735</v>
      </c>
      <c r="E1670" s="921" t="s">
        <v>684</v>
      </c>
      <c r="F1670" s="921" t="s">
        <v>590</v>
      </c>
      <c r="G1670" s="921"/>
      <c r="H1670" s="924" t="s">
        <v>30</v>
      </c>
      <c r="I1670" s="924"/>
      <c r="J1670" s="14" t="s">
        <v>31</v>
      </c>
      <c r="K1670" s="14" t="s">
        <v>32</v>
      </c>
      <c r="L1670" s="16">
        <v>607.36</v>
      </c>
    </row>
    <row r="1671" spans="1:12" s="1" customFormat="1" ht="218.25" customHeight="1" x14ac:dyDescent="0.15">
      <c r="A1671" s="918"/>
      <c r="B1671" s="921"/>
      <c r="C1671" s="922"/>
      <c r="D1671" s="923"/>
      <c r="E1671" s="921"/>
      <c r="F1671" s="921"/>
      <c r="G1671" s="921"/>
      <c r="H1671" s="924" t="s">
        <v>33</v>
      </c>
      <c r="I1671" s="924"/>
      <c r="J1671" s="14" t="s">
        <v>31</v>
      </c>
      <c r="K1671" s="14" t="s">
        <v>32</v>
      </c>
      <c r="L1671" s="16">
        <v>4457.13</v>
      </c>
    </row>
    <row r="1672" spans="1:12" s="1" customFormat="1" ht="24" customHeight="1" x14ac:dyDescent="0.15">
      <c r="A1672" s="918"/>
      <c r="B1672" s="9" t="s">
        <v>34</v>
      </c>
      <c r="C1672" s="13" t="s">
        <v>35</v>
      </c>
      <c r="D1672" s="13" t="s">
        <v>36</v>
      </c>
      <c r="E1672" s="13" t="s">
        <v>37</v>
      </c>
      <c r="F1672" s="920"/>
      <c r="G1672" s="920"/>
      <c r="H1672" s="924" t="s">
        <v>38</v>
      </c>
      <c r="I1672" s="924"/>
      <c r="J1672" s="921" t="s">
        <v>31</v>
      </c>
      <c r="K1672" s="921" t="s">
        <v>32</v>
      </c>
      <c r="L1672" s="925">
        <v>205</v>
      </c>
    </row>
    <row r="1673" spans="1:12" s="1" customFormat="1" ht="24" customHeight="1" x14ac:dyDescent="0.15">
      <c r="A1673" s="918"/>
      <c r="B1673" s="14" t="s">
        <v>229</v>
      </c>
      <c r="C1673" s="14" t="s">
        <v>590</v>
      </c>
      <c r="D1673" s="15">
        <v>43738</v>
      </c>
      <c r="E1673" s="14" t="s">
        <v>1161</v>
      </c>
      <c r="F1673" s="920"/>
      <c r="G1673" s="920"/>
      <c r="H1673" s="924"/>
      <c r="I1673" s="924"/>
      <c r="J1673" s="921"/>
      <c r="K1673" s="921"/>
      <c r="L1673" s="925"/>
    </row>
    <row r="1674" spans="1:12" s="1" customFormat="1" ht="24" customHeight="1" x14ac:dyDescent="0.15">
      <c r="A1674" s="918">
        <v>305</v>
      </c>
      <c r="B1674" s="9" t="s">
        <v>22</v>
      </c>
      <c r="C1674" s="13" t="s">
        <v>23</v>
      </c>
      <c r="D1674" s="13" t="s">
        <v>24</v>
      </c>
      <c r="E1674" s="13" t="s">
        <v>25</v>
      </c>
      <c r="F1674" s="919" t="s">
        <v>17</v>
      </c>
      <c r="G1674" s="919"/>
      <c r="H1674" s="920"/>
      <c r="I1674" s="920"/>
      <c r="J1674" s="920"/>
      <c r="K1674" s="920"/>
      <c r="L1674" s="920"/>
    </row>
    <row r="1675" spans="1:12" s="1" customFormat="1" ht="26.25" customHeight="1" x14ac:dyDescent="0.15">
      <c r="A1675" s="918"/>
      <c r="B1675" s="921" t="s">
        <v>1162</v>
      </c>
      <c r="C1675" s="922" t="s">
        <v>1163</v>
      </c>
      <c r="D1675" s="923">
        <v>43623</v>
      </c>
      <c r="E1675" s="921" t="s">
        <v>1164</v>
      </c>
      <c r="F1675" s="921" t="s">
        <v>1165</v>
      </c>
      <c r="G1675" s="921"/>
      <c r="H1675" s="924" t="s">
        <v>30</v>
      </c>
      <c r="I1675" s="924"/>
      <c r="J1675" s="14" t="s">
        <v>31</v>
      </c>
      <c r="K1675" s="14" t="s">
        <v>32</v>
      </c>
      <c r="L1675" s="16">
        <v>1038</v>
      </c>
    </row>
    <row r="1676" spans="1:12" s="1" customFormat="1" ht="218.25" customHeight="1" x14ac:dyDescent="0.15">
      <c r="A1676" s="918"/>
      <c r="B1676" s="921"/>
      <c r="C1676" s="922"/>
      <c r="D1676" s="923"/>
      <c r="E1676" s="921"/>
      <c r="F1676" s="921"/>
      <c r="G1676" s="921"/>
      <c r="H1676" s="924" t="s">
        <v>33</v>
      </c>
      <c r="I1676" s="924"/>
      <c r="J1676" s="14" t="s">
        <v>31</v>
      </c>
      <c r="K1676" s="14" t="s">
        <v>31</v>
      </c>
      <c r="L1676" s="16">
        <v>0</v>
      </c>
    </row>
    <row r="1677" spans="1:12" s="1" customFormat="1" ht="24" customHeight="1" x14ac:dyDescent="0.15">
      <c r="A1677" s="918"/>
      <c r="B1677" s="9" t="s">
        <v>34</v>
      </c>
      <c r="C1677" s="13" t="s">
        <v>35</v>
      </c>
      <c r="D1677" s="13" t="s">
        <v>36</v>
      </c>
      <c r="E1677" s="13" t="s">
        <v>37</v>
      </c>
      <c r="F1677" s="920"/>
      <c r="G1677" s="920"/>
      <c r="H1677" s="924" t="s">
        <v>38</v>
      </c>
      <c r="I1677" s="924"/>
      <c r="J1677" s="921" t="s">
        <v>31</v>
      </c>
      <c r="K1677" s="921" t="s">
        <v>32</v>
      </c>
      <c r="L1677" s="925">
        <v>200</v>
      </c>
    </row>
    <row r="1678" spans="1:12" s="1" customFormat="1" ht="24" customHeight="1" x14ac:dyDescent="0.15">
      <c r="A1678" s="918"/>
      <c r="B1678" s="14" t="s">
        <v>105</v>
      </c>
      <c r="C1678" s="14" t="s">
        <v>1165</v>
      </c>
      <c r="D1678" s="15">
        <v>43633</v>
      </c>
      <c r="E1678" s="14" t="s">
        <v>1166</v>
      </c>
      <c r="F1678" s="920"/>
      <c r="G1678" s="920"/>
      <c r="H1678" s="924"/>
      <c r="I1678" s="924"/>
      <c r="J1678" s="921"/>
      <c r="K1678" s="921"/>
      <c r="L1678" s="925"/>
    </row>
    <row r="1679" spans="1:12" s="1" customFormat="1" ht="24" customHeight="1" x14ac:dyDescent="0.15">
      <c r="A1679" s="918">
        <v>306</v>
      </c>
      <c r="B1679" s="9" t="s">
        <v>22</v>
      </c>
      <c r="C1679" s="13" t="s">
        <v>23</v>
      </c>
      <c r="D1679" s="13" t="s">
        <v>24</v>
      </c>
      <c r="E1679" s="13" t="s">
        <v>25</v>
      </c>
      <c r="F1679" s="919" t="s">
        <v>17</v>
      </c>
      <c r="G1679" s="919"/>
      <c r="H1679" s="920"/>
      <c r="I1679" s="920"/>
      <c r="J1679" s="920"/>
      <c r="K1679" s="920"/>
      <c r="L1679" s="920"/>
    </row>
    <row r="1680" spans="1:12" s="1" customFormat="1" ht="26.25" customHeight="1" x14ac:dyDescent="0.15">
      <c r="A1680" s="918"/>
      <c r="B1680" s="921" t="s">
        <v>1162</v>
      </c>
      <c r="C1680" s="922" t="s">
        <v>1163</v>
      </c>
      <c r="D1680" s="923">
        <v>43623</v>
      </c>
      <c r="E1680" s="921" t="s">
        <v>1164</v>
      </c>
      <c r="F1680" s="921" t="s">
        <v>1167</v>
      </c>
      <c r="G1680" s="921"/>
      <c r="H1680" s="924" t="s">
        <v>30</v>
      </c>
      <c r="I1680" s="924"/>
      <c r="J1680" s="14" t="s">
        <v>31</v>
      </c>
      <c r="K1680" s="14" t="s">
        <v>32</v>
      </c>
      <c r="L1680" s="16">
        <v>1591</v>
      </c>
    </row>
    <row r="1681" spans="1:12" s="1" customFormat="1" ht="218.25" customHeight="1" x14ac:dyDescent="0.15">
      <c r="A1681" s="918"/>
      <c r="B1681" s="921"/>
      <c r="C1681" s="922"/>
      <c r="D1681" s="923"/>
      <c r="E1681" s="921"/>
      <c r="F1681" s="921"/>
      <c r="G1681" s="921"/>
      <c r="H1681" s="924" t="s">
        <v>33</v>
      </c>
      <c r="I1681" s="924"/>
      <c r="J1681" s="14" t="s">
        <v>31</v>
      </c>
      <c r="K1681" s="14" t="s">
        <v>31</v>
      </c>
      <c r="L1681" s="16">
        <v>0</v>
      </c>
    </row>
    <row r="1682" spans="1:12" s="1" customFormat="1" ht="24" customHeight="1" x14ac:dyDescent="0.15">
      <c r="A1682" s="918"/>
      <c r="B1682" s="9" t="s">
        <v>34</v>
      </c>
      <c r="C1682" s="13" t="s">
        <v>35</v>
      </c>
      <c r="D1682" s="13" t="s">
        <v>36</v>
      </c>
      <c r="E1682" s="13" t="s">
        <v>37</v>
      </c>
      <c r="F1682" s="920"/>
      <c r="G1682" s="920"/>
      <c r="H1682" s="924" t="s">
        <v>38</v>
      </c>
      <c r="I1682" s="924"/>
      <c r="J1682" s="921" t="s">
        <v>31</v>
      </c>
      <c r="K1682" s="921" t="s">
        <v>32</v>
      </c>
      <c r="L1682" s="925">
        <v>100</v>
      </c>
    </row>
    <row r="1683" spans="1:12" s="1" customFormat="1" ht="24" customHeight="1" x14ac:dyDescent="0.15">
      <c r="A1683" s="918"/>
      <c r="B1683" s="14" t="s">
        <v>105</v>
      </c>
      <c r="C1683" s="14" t="s">
        <v>1167</v>
      </c>
      <c r="D1683" s="15">
        <v>43633</v>
      </c>
      <c r="E1683" s="14" t="s">
        <v>1166</v>
      </c>
      <c r="F1683" s="920"/>
      <c r="G1683" s="920"/>
      <c r="H1683" s="924"/>
      <c r="I1683" s="924"/>
      <c r="J1683" s="921"/>
      <c r="K1683" s="921"/>
      <c r="L1683" s="925"/>
    </row>
    <row r="1684" spans="1:12" s="1" customFormat="1" ht="24" customHeight="1" x14ac:dyDescent="0.15">
      <c r="A1684" s="918">
        <v>307</v>
      </c>
      <c r="B1684" s="9" t="s">
        <v>22</v>
      </c>
      <c r="C1684" s="13" t="s">
        <v>23</v>
      </c>
      <c r="D1684" s="13" t="s">
        <v>24</v>
      </c>
      <c r="E1684" s="13" t="s">
        <v>25</v>
      </c>
      <c r="F1684" s="919" t="s">
        <v>17</v>
      </c>
      <c r="G1684" s="919"/>
      <c r="H1684" s="920"/>
      <c r="I1684" s="920"/>
      <c r="J1684" s="920"/>
      <c r="K1684" s="920"/>
      <c r="L1684" s="920"/>
    </row>
    <row r="1685" spans="1:12" s="1" customFormat="1" ht="26.25" customHeight="1" x14ac:dyDescent="0.15">
      <c r="A1685" s="918"/>
      <c r="B1685" s="921" t="s">
        <v>1168</v>
      </c>
      <c r="C1685" s="922" t="s">
        <v>1169</v>
      </c>
      <c r="D1685" s="923">
        <v>43561</v>
      </c>
      <c r="E1685" s="921" t="s">
        <v>233</v>
      </c>
      <c r="F1685" s="921" t="s">
        <v>833</v>
      </c>
      <c r="G1685" s="921"/>
      <c r="H1685" s="924" t="s">
        <v>30</v>
      </c>
      <c r="I1685" s="924"/>
      <c r="J1685" s="14" t="s">
        <v>31</v>
      </c>
      <c r="K1685" s="14" t="s">
        <v>32</v>
      </c>
      <c r="L1685" s="16">
        <v>956.6</v>
      </c>
    </row>
    <row r="1686" spans="1:12" s="1" customFormat="1" ht="409.2" customHeight="1" x14ac:dyDescent="0.15">
      <c r="A1686" s="918"/>
      <c r="B1686" s="921"/>
      <c r="C1686" s="922"/>
      <c r="D1686" s="923"/>
      <c r="E1686" s="921"/>
      <c r="F1686" s="921"/>
      <c r="G1686" s="921"/>
      <c r="H1686" s="924" t="s">
        <v>33</v>
      </c>
      <c r="I1686" s="924"/>
      <c r="J1686" s="921" t="s">
        <v>31</v>
      </c>
      <c r="K1686" s="921" t="s">
        <v>32</v>
      </c>
      <c r="L1686" s="925">
        <v>1779.83</v>
      </c>
    </row>
    <row r="1687" spans="1:12" s="1" customFormat="1" ht="260.85000000000002" customHeight="1" x14ac:dyDescent="0.15">
      <c r="A1687" s="918"/>
      <c r="B1687" s="921"/>
      <c r="C1687" s="922"/>
      <c r="D1687" s="923"/>
      <c r="E1687" s="921"/>
      <c r="F1687" s="921"/>
      <c r="G1687" s="921"/>
      <c r="H1687" s="924"/>
      <c r="I1687" s="924"/>
      <c r="J1687" s="921"/>
      <c r="K1687" s="921"/>
      <c r="L1687" s="925"/>
    </row>
    <row r="1688" spans="1:12" s="1" customFormat="1" ht="24" customHeight="1" x14ac:dyDescent="0.15">
      <c r="A1688" s="918"/>
      <c r="B1688" s="9" t="s">
        <v>34</v>
      </c>
      <c r="C1688" s="13" t="s">
        <v>35</v>
      </c>
      <c r="D1688" s="13" t="s">
        <v>36</v>
      </c>
      <c r="E1688" s="13" t="s">
        <v>37</v>
      </c>
      <c r="F1688" s="920"/>
      <c r="G1688" s="920"/>
      <c r="H1688" s="924" t="s">
        <v>38</v>
      </c>
      <c r="I1688" s="924"/>
      <c r="J1688" s="921" t="s">
        <v>31</v>
      </c>
      <c r="K1688" s="921" t="s">
        <v>32</v>
      </c>
      <c r="L1688" s="925">
        <v>566.45000000000005</v>
      </c>
    </row>
    <row r="1689" spans="1:12" s="1" customFormat="1" ht="24" customHeight="1" x14ac:dyDescent="0.15">
      <c r="A1689" s="918"/>
      <c r="B1689" s="14" t="s">
        <v>229</v>
      </c>
      <c r="C1689" s="14" t="s">
        <v>833</v>
      </c>
      <c r="D1689" s="15">
        <v>43570</v>
      </c>
      <c r="E1689" s="14" t="s">
        <v>1170</v>
      </c>
      <c r="F1689" s="920"/>
      <c r="G1689" s="920"/>
      <c r="H1689" s="924"/>
      <c r="I1689" s="924"/>
      <c r="J1689" s="921"/>
      <c r="K1689" s="921"/>
      <c r="L1689" s="925"/>
    </row>
    <row r="1690" spans="1:12" s="1" customFormat="1" ht="24" customHeight="1" x14ac:dyDescent="0.15">
      <c r="A1690" s="918">
        <v>308</v>
      </c>
      <c r="B1690" s="9" t="s">
        <v>22</v>
      </c>
      <c r="C1690" s="13" t="s">
        <v>23</v>
      </c>
      <c r="D1690" s="13" t="s">
        <v>24</v>
      </c>
      <c r="E1690" s="13" t="s">
        <v>25</v>
      </c>
      <c r="F1690" s="919" t="s">
        <v>17</v>
      </c>
      <c r="G1690" s="919"/>
      <c r="H1690" s="920"/>
      <c r="I1690" s="920"/>
      <c r="J1690" s="920"/>
      <c r="K1690" s="920"/>
      <c r="L1690" s="920"/>
    </row>
    <row r="1691" spans="1:12" s="1" customFormat="1" ht="26.25" customHeight="1" x14ac:dyDescent="0.15">
      <c r="A1691" s="918"/>
      <c r="B1691" s="921" t="s">
        <v>1171</v>
      </c>
      <c r="C1691" s="921" t="s">
        <v>1172</v>
      </c>
      <c r="D1691" s="923">
        <v>43590</v>
      </c>
      <c r="E1691" s="921" t="s">
        <v>1173</v>
      </c>
      <c r="F1691" s="921" t="s">
        <v>1174</v>
      </c>
      <c r="G1691" s="921"/>
      <c r="H1691" s="924" t="s">
        <v>30</v>
      </c>
      <c r="I1691" s="924"/>
      <c r="J1691" s="14" t="s">
        <v>31</v>
      </c>
      <c r="K1691" s="14" t="s">
        <v>32</v>
      </c>
      <c r="L1691" s="16">
        <v>877.71</v>
      </c>
    </row>
    <row r="1692" spans="1:12" s="1" customFormat="1" ht="29.25" customHeight="1" x14ac:dyDescent="0.15">
      <c r="A1692" s="918"/>
      <c r="B1692" s="921"/>
      <c r="C1692" s="921"/>
      <c r="D1692" s="923"/>
      <c r="E1692" s="921"/>
      <c r="F1692" s="921"/>
      <c r="G1692" s="921"/>
      <c r="H1692" s="924" t="s">
        <v>33</v>
      </c>
      <c r="I1692" s="924"/>
      <c r="J1692" s="14" t="s">
        <v>31</v>
      </c>
      <c r="K1692" s="14" t="s">
        <v>31</v>
      </c>
      <c r="L1692" s="16">
        <v>0</v>
      </c>
    </row>
    <row r="1693" spans="1:12" s="1" customFormat="1" ht="24" customHeight="1" x14ac:dyDescent="0.15">
      <c r="A1693" s="918"/>
      <c r="B1693" s="9" t="s">
        <v>34</v>
      </c>
      <c r="C1693" s="13" t="s">
        <v>35</v>
      </c>
      <c r="D1693" s="13" t="s">
        <v>36</v>
      </c>
      <c r="E1693" s="13" t="s">
        <v>37</v>
      </c>
      <c r="F1693" s="920"/>
      <c r="G1693" s="920"/>
      <c r="H1693" s="924" t="s">
        <v>38</v>
      </c>
      <c r="I1693" s="924"/>
      <c r="J1693" s="921" t="s">
        <v>31</v>
      </c>
      <c r="K1693" s="921" t="s">
        <v>31</v>
      </c>
      <c r="L1693" s="925">
        <v>0</v>
      </c>
    </row>
    <row r="1694" spans="1:12" s="1" customFormat="1" ht="24" customHeight="1" x14ac:dyDescent="0.15">
      <c r="A1694" s="918"/>
      <c r="B1694" s="14" t="s">
        <v>1175</v>
      </c>
      <c r="C1694" s="14" t="s">
        <v>1174</v>
      </c>
      <c r="D1694" s="15">
        <v>43593</v>
      </c>
      <c r="E1694" s="14" t="s">
        <v>1176</v>
      </c>
      <c r="F1694" s="920"/>
      <c r="G1694" s="920"/>
      <c r="H1694" s="924"/>
      <c r="I1694" s="924"/>
      <c r="J1694" s="921"/>
      <c r="K1694" s="921"/>
      <c r="L1694" s="925"/>
    </row>
    <row r="1695" spans="1:12" s="1" customFormat="1" ht="24" customHeight="1" x14ac:dyDescent="0.15">
      <c r="A1695" s="918">
        <v>309</v>
      </c>
      <c r="B1695" s="9" t="s">
        <v>22</v>
      </c>
      <c r="C1695" s="13" t="s">
        <v>23</v>
      </c>
      <c r="D1695" s="13" t="s">
        <v>24</v>
      </c>
      <c r="E1695" s="13" t="s">
        <v>25</v>
      </c>
      <c r="F1695" s="919" t="s">
        <v>17</v>
      </c>
      <c r="G1695" s="919"/>
      <c r="H1695" s="920"/>
      <c r="I1695" s="920"/>
      <c r="J1695" s="920"/>
      <c r="K1695" s="920"/>
      <c r="L1695" s="920"/>
    </row>
    <row r="1696" spans="1:12" s="1" customFormat="1" ht="26.25" customHeight="1" x14ac:dyDescent="0.15">
      <c r="A1696" s="918"/>
      <c r="B1696" s="921" t="s">
        <v>1171</v>
      </c>
      <c r="C1696" s="921" t="s">
        <v>1177</v>
      </c>
      <c r="D1696" s="923">
        <v>43723</v>
      </c>
      <c r="E1696" s="921" t="s">
        <v>1178</v>
      </c>
      <c r="F1696" s="921" t="s">
        <v>1179</v>
      </c>
      <c r="G1696" s="921"/>
      <c r="H1696" s="924" t="s">
        <v>30</v>
      </c>
      <c r="I1696" s="924"/>
      <c r="J1696" s="14" t="s">
        <v>31</v>
      </c>
      <c r="K1696" s="14" t="s">
        <v>32</v>
      </c>
      <c r="L1696" s="16">
        <v>215</v>
      </c>
    </row>
    <row r="1697" spans="1:12" s="1" customFormat="1" ht="18.75" customHeight="1" x14ac:dyDescent="0.15">
      <c r="A1697" s="918"/>
      <c r="B1697" s="921"/>
      <c r="C1697" s="921"/>
      <c r="D1697" s="923"/>
      <c r="E1697" s="921"/>
      <c r="F1697" s="921"/>
      <c r="G1697" s="921"/>
      <c r="H1697" s="924" t="s">
        <v>33</v>
      </c>
      <c r="I1697" s="924"/>
      <c r="J1697" s="14" t="s">
        <v>31</v>
      </c>
      <c r="K1697" s="14" t="s">
        <v>32</v>
      </c>
      <c r="L1697" s="16">
        <v>853.7</v>
      </c>
    </row>
    <row r="1698" spans="1:12" s="1" customFormat="1" ht="24" customHeight="1" x14ac:dyDescent="0.15">
      <c r="A1698" s="918"/>
      <c r="B1698" s="9" t="s">
        <v>34</v>
      </c>
      <c r="C1698" s="13" t="s">
        <v>35</v>
      </c>
      <c r="D1698" s="13" t="s">
        <v>36</v>
      </c>
      <c r="E1698" s="13" t="s">
        <v>37</v>
      </c>
      <c r="F1698" s="920"/>
      <c r="G1698" s="920"/>
      <c r="H1698" s="924" t="s">
        <v>38</v>
      </c>
      <c r="I1698" s="924"/>
      <c r="J1698" s="921" t="s">
        <v>31</v>
      </c>
      <c r="K1698" s="921" t="s">
        <v>31</v>
      </c>
      <c r="L1698" s="925">
        <v>0</v>
      </c>
    </row>
    <row r="1699" spans="1:12" s="1" customFormat="1" ht="24" customHeight="1" x14ac:dyDescent="0.15">
      <c r="A1699" s="918"/>
      <c r="B1699" s="14" t="s">
        <v>1175</v>
      </c>
      <c r="C1699" s="14" t="s">
        <v>1179</v>
      </c>
      <c r="D1699" s="15">
        <v>43724</v>
      </c>
      <c r="E1699" s="14" t="s">
        <v>1180</v>
      </c>
      <c r="F1699" s="920"/>
      <c r="G1699" s="920"/>
      <c r="H1699" s="924"/>
      <c r="I1699" s="924"/>
      <c r="J1699" s="921"/>
      <c r="K1699" s="921"/>
      <c r="L1699" s="925"/>
    </row>
    <row r="1700" spans="1:12" s="1" customFormat="1" ht="24" customHeight="1" x14ac:dyDescent="0.15">
      <c r="A1700" s="918">
        <v>310</v>
      </c>
      <c r="B1700" s="9" t="s">
        <v>22</v>
      </c>
      <c r="C1700" s="13" t="s">
        <v>23</v>
      </c>
      <c r="D1700" s="13" t="s">
        <v>24</v>
      </c>
      <c r="E1700" s="13" t="s">
        <v>25</v>
      </c>
      <c r="F1700" s="919" t="s">
        <v>17</v>
      </c>
      <c r="G1700" s="919"/>
      <c r="H1700" s="920"/>
      <c r="I1700" s="920"/>
      <c r="J1700" s="920"/>
      <c r="K1700" s="920"/>
      <c r="L1700" s="920"/>
    </row>
    <row r="1701" spans="1:12" s="1" customFormat="1" ht="26.25" customHeight="1" x14ac:dyDescent="0.15">
      <c r="A1701" s="918"/>
      <c r="B1701" s="921" t="s">
        <v>1181</v>
      </c>
      <c r="C1701" s="922" t="s">
        <v>1182</v>
      </c>
      <c r="D1701" s="923">
        <v>43597</v>
      </c>
      <c r="E1701" s="921" t="s">
        <v>28</v>
      </c>
      <c r="F1701" s="921" t="s">
        <v>1183</v>
      </c>
      <c r="G1701" s="921"/>
      <c r="H1701" s="924" t="s">
        <v>30</v>
      </c>
      <c r="I1701" s="924"/>
      <c r="J1701" s="14" t="s">
        <v>31</v>
      </c>
      <c r="K1701" s="14" t="s">
        <v>32</v>
      </c>
      <c r="L1701" s="16">
        <v>413.49</v>
      </c>
    </row>
    <row r="1702" spans="1:12" s="1" customFormat="1" ht="123.75" customHeight="1" x14ac:dyDescent="0.15">
      <c r="A1702" s="918"/>
      <c r="B1702" s="921"/>
      <c r="C1702" s="922"/>
      <c r="D1702" s="923"/>
      <c r="E1702" s="921"/>
      <c r="F1702" s="921"/>
      <c r="G1702" s="921"/>
      <c r="H1702" s="924" t="s">
        <v>33</v>
      </c>
      <c r="I1702" s="924"/>
      <c r="J1702" s="14" t="s">
        <v>31</v>
      </c>
      <c r="K1702" s="14" t="s">
        <v>32</v>
      </c>
      <c r="L1702" s="16">
        <v>634.89</v>
      </c>
    </row>
    <row r="1703" spans="1:12" s="1" customFormat="1" ht="24" customHeight="1" x14ac:dyDescent="0.15">
      <c r="A1703" s="918"/>
      <c r="B1703" s="9" t="s">
        <v>34</v>
      </c>
      <c r="C1703" s="13" t="s">
        <v>35</v>
      </c>
      <c r="D1703" s="13" t="s">
        <v>36</v>
      </c>
      <c r="E1703" s="13" t="s">
        <v>37</v>
      </c>
      <c r="F1703" s="920"/>
      <c r="G1703" s="920"/>
      <c r="H1703" s="924" t="s">
        <v>38</v>
      </c>
      <c r="I1703" s="924"/>
      <c r="J1703" s="921" t="s">
        <v>31</v>
      </c>
      <c r="K1703" s="921" t="s">
        <v>31</v>
      </c>
      <c r="L1703" s="925">
        <v>0</v>
      </c>
    </row>
    <row r="1704" spans="1:12" s="1" customFormat="1" ht="24" customHeight="1" x14ac:dyDescent="0.15">
      <c r="A1704" s="918"/>
      <c r="B1704" s="14" t="s">
        <v>39</v>
      </c>
      <c r="C1704" s="14" t="s">
        <v>1183</v>
      </c>
      <c r="D1704" s="15">
        <v>43599</v>
      </c>
      <c r="E1704" s="14" t="s">
        <v>1184</v>
      </c>
      <c r="F1704" s="920"/>
      <c r="G1704" s="920"/>
      <c r="H1704" s="924"/>
      <c r="I1704" s="924"/>
      <c r="J1704" s="921"/>
      <c r="K1704" s="921"/>
      <c r="L1704" s="925"/>
    </row>
    <row r="1705" spans="1:12" s="1" customFormat="1" ht="24" customHeight="1" x14ac:dyDescent="0.15">
      <c r="A1705" s="918">
        <v>311</v>
      </c>
      <c r="B1705" s="9" t="s">
        <v>22</v>
      </c>
      <c r="C1705" s="13" t="s">
        <v>23</v>
      </c>
      <c r="D1705" s="13" t="s">
        <v>24</v>
      </c>
      <c r="E1705" s="13" t="s">
        <v>25</v>
      </c>
      <c r="F1705" s="919" t="s">
        <v>17</v>
      </c>
      <c r="G1705" s="919"/>
      <c r="H1705" s="920"/>
      <c r="I1705" s="920"/>
      <c r="J1705" s="920"/>
      <c r="K1705" s="920"/>
      <c r="L1705" s="920"/>
    </row>
    <row r="1706" spans="1:12" s="1" customFormat="1" ht="26.25" customHeight="1" x14ac:dyDescent="0.15">
      <c r="A1706" s="918"/>
      <c r="B1706" s="921" t="s">
        <v>1181</v>
      </c>
      <c r="C1706" s="922" t="s">
        <v>1185</v>
      </c>
      <c r="D1706" s="923">
        <v>43678</v>
      </c>
      <c r="E1706" s="921" t="s">
        <v>159</v>
      </c>
      <c r="F1706" s="921" t="s">
        <v>160</v>
      </c>
      <c r="G1706" s="921"/>
      <c r="H1706" s="924" t="s">
        <v>30</v>
      </c>
      <c r="I1706" s="924"/>
      <c r="J1706" s="14" t="s">
        <v>31</v>
      </c>
      <c r="K1706" s="14" t="s">
        <v>32</v>
      </c>
      <c r="L1706" s="16">
        <v>643.74</v>
      </c>
    </row>
    <row r="1707" spans="1:12" s="1" customFormat="1" ht="218.25" customHeight="1" x14ac:dyDescent="0.15">
      <c r="A1707" s="918"/>
      <c r="B1707" s="921"/>
      <c r="C1707" s="922"/>
      <c r="D1707" s="923"/>
      <c r="E1707" s="921"/>
      <c r="F1707" s="921"/>
      <c r="G1707" s="921"/>
      <c r="H1707" s="924" t="s">
        <v>33</v>
      </c>
      <c r="I1707" s="924"/>
      <c r="J1707" s="14" t="s">
        <v>31</v>
      </c>
      <c r="K1707" s="14" t="s">
        <v>31</v>
      </c>
      <c r="L1707" s="16">
        <v>0</v>
      </c>
    </row>
    <row r="1708" spans="1:12" s="1" customFormat="1" ht="24" customHeight="1" x14ac:dyDescent="0.15">
      <c r="A1708" s="918"/>
      <c r="B1708" s="9" t="s">
        <v>34</v>
      </c>
      <c r="C1708" s="13" t="s">
        <v>35</v>
      </c>
      <c r="D1708" s="13" t="s">
        <v>36</v>
      </c>
      <c r="E1708" s="13" t="s">
        <v>37</v>
      </c>
      <c r="F1708" s="920"/>
      <c r="G1708" s="920"/>
      <c r="H1708" s="924" t="s">
        <v>38</v>
      </c>
      <c r="I1708" s="924"/>
      <c r="J1708" s="921" t="s">
        <v>31</v>
      </c>
      <c r="K1708" s="921" t="s">
        <v>31</v>
      </c>
      <c r="L1708" s="925">
        <v>0</v>
      </c>
    </row>
    <row r="1709" spans="1:12" s="1" customFormat="1" ht="24" customHeight="1" x14ac:dyDescent="0.15">
      <c r="A1709" s="918"/>
      <c r="B1709" s="14" t="s">
        <v>39</v>
      </c>
      <c r="C1709" s="14" t="s">
        <v>160</v>
      </c>
      <c r="D1709" s="15">
        <v>43681</v>
      </c>
      <c r="E1709" s="14" t="s">
        <v>1186</v>
      </c>
      <c r="F1709" s="920"/>
      <c r="G1709" s="920"/>
      <c r="H1709" s="924"/>
      <c r="I1709" s="924"/>
      <c r="J1709" s="921"/>
      <c r="K1709" s="921"/>
      <c r="L1709" s="925"/>
    </row>
    <row r="1710" spans="1:12" s="1" customFormat="1" ht="24" customHeight="1" x14ac:dyDescent="0.15">
      <c r="A1710" s="918">
        <v>312</v>
      </c>
      <c r="B1710" s="9" t="s">
        <v>22</v>
      </c>
      <c r="C1710" s="13" t="s">
        <v>23</v>
      </c>
      <c r="D1710" s="13" t="s">
        <v>24</v>
      </c>
      <c r="E1710" s="13" t="s">
        <v>25</v>
      </c>
      <c r="F1710" s="919" t="s">
        <v>17</v>
      </c>
      <c r="G1710" s="919"/>
      <c r="H1710" s="920"/>
      <c r="I1710" s="920"/>
      <c r="J1710" s="920"/>
      <c r="K1710" s="920"/>
      <c r="L1710" s="920"/>
    </row>
    <row r="1711" spans="1:12" s="1" customFormat="1" ht="26.25" customHeight="1" x14ac:dyDescent="0.15">
      <c r="A1711" s="918"/>
      <c r="B1711" s="921" t="s">
        <v>1181</v>
      </c>
      <c r="C1711" s="922" t="s">
        <v>1187</v>
      </c>
      <c r="D1711" s="923">
        <v>43716</v>
      </c>
      <c r="E1711" s="921" t="s">
        <v>593</v>
      </c>
      <c r="F1711" s="921" t="s">
        <v>1188</v>
      </c>
      <c r="G1711" s="921"/>
      <c r="H1711" s="924" t="s">
        <v>30</v>
      </c>
      <c r="I1711" s="924"/>
      <c r="J1711" s="14" t="s">
        <v>31</v>
      </c>
      <c r="K1711" s="14" t="s">
        <v>32</v>
      </c>
      <c r="L1711" s="16">
        <v>612.84</v>
      </c>
    </row>
    <row r="1712" spans="1:12" s="1" customFormat="1" ht="409.2" customHeight="1" x14ac:dyDescent="0.15">
      <c r="A1712" s="918"/>
      <c r="B1712" s="921"/>
      <c r="C1712" s="922"/>
      <c r="D1712" s="923"/>
      <c r="E1712" s="921"/>
      <c r="F1712" s="921"/>
      <c r="G1712" s="921"/>
      <c r="H1712" s="924" t="s">
        <v>33</v>
      </c>
      <c r="I1712" s="924"/>
      <c r="J1712" s="921" t="s">
        <v>31</v>
      </c>
      <c r="K1712" s="921" t="s">
        <v>32</v>
      </c>
      <c r="L1712" s="925">
        <v>969.06</v>
      </c>
    </row>
    <row r="1713" spans="1:12" s="1" customFormat="1" ht="113.85" customHeight="1" x14ac:dyDescent="0.15">
      <c r="A1713" s="918"/>
      <c r="B1713" s="921"/>
      <c r="C1713" s="922"/>
      <c r="D1713" s="923"/>
      <c r="E1713" s="921"/>
      <c r="F1713" s="921"/>
      <c r="G1713" s="921"/>
      <c r="H1713" s="924"/>
      <c r="I1713" s="924"/>
      <c r="J1713" s="921"/>
      <c r="K1713" s="921"/>
      <c r="L1713" s="925"/>
    </row>
    <row r="1714" spans="1:12" s="1" customFormat="1" ht="24" customHeight="1" x14ac:dyDescent="0.15">
      <c r="A1714" s="918"/>
      <c r="B1714" s="9" t="s">
        <v>34</v>
      </c>
      <c r="C1714" s="13" t="s">
        <v>35</v>
      </c>
      <c r="D1714" s="13" t="s">
        <v>36</v>
      </c>
      <c r="E1714" s="13" t="s">
        <v>37</v>
      </c>
      <c r="F1714" s="920"/>
      <c r="G1714" s="920"/>
      <c r="H1714" s="924" t="s">
        <v>38</v>
      </c>
      <c r="I1714" s="924"/>
      <c r="J1714" s="921" t="s">
        <v>31</v>
      </c>
      <c r="K1714" s="921" t="s">
        <v>32</v>
      </c>
      <c r="L1714" s="925">
        <v>479.03</v>
      </c>
    </row>
    <row r="1715" spans="1:12" s="1" customFormat="1" ht="24" customHeight="1" x14ac:dyDescent="0.15">
      <c r="A1715" s="918"/>
      <c r="B1715" s="14" t="s">
        <v>39</v>
      </c>
      <c r="C1715" s="14" t="s">
        <v>1188</v>
      </c>
      <c r="D1715" s="15">
        <v>43723</v>
      </c>
      <c r="E1715" s="14" t="s">
        <v>535</v>
      </c>
      <c r="F1715" s="920"/>
      <c r="G1715" s="920"/>
      <c r="H1715" s="924"/>
      <c r="I1715" s="924"/>
      <c r="J1715" s="921"/>
      <c r="K1715" s="921"/>
      <c r="L1715" s="925"/>
    </row>
    <row r="1716" spans="1:12" s="1" customFormat="1" ht="24" customHeight="1" x14ac:dyDescent="0.15">
      <c r="A1716" s="918">
        <v>313</v>
      </c>
      <c r="B1716" s="9" t="s">
        <v>22</v>
      </c>
      <c r="C1716" s="13" t="s">
        <v>23</v>
      </c>
      <c r="D1716" s="13" t="s">
        <v>24</v>
      </c>
      <c r="E1716" s="13" t="s">
        <v>25</v>
      </c>
      <c r="F1716" s="919" t="s">
        <v>17</v>
      </c>
      <c r="G1716" s="919"/>
      <c r="H1716" s="920"/>
      <c r="I1716" s="920"/>
      <c r="J1716" s="920"/>
      <c r="K1716" s="920"/>
      <c r="L1716" s="920"/>
    </row>
    <row r="1717" spans="1:12" s="1" customFormat="1" ht="26.25" customHeight="1" x14ac:dyDescent="0.15">
      <c r="A1717" s="918"/>
      <c r="B1717" s="921" t="s">
        <v>1189</v>
      </c>
      <c r="C1717" s="922" t="s">
        <v>1190</v>
      </c>
      <c r="D1717" s="923">
        <v>43599</v>
      </c>
      <c r="E1717" s="921" t="s">
        <v>397</v>
      </c>
      <c r="F1717" s="921" t="s">
        <v>1191</v>
      </c>
      <c r="G1717" s="921"/>
      <c r="H1717" s="924" t="s">
        <v>30</v>
      </c>
      <c r="I1717" s="924"/>
      <c r="J1717" s="14" t="s">
        <v>31</v>
      </c>
      <c r="K1717" s="14" t="s">
        <v>32</v>
      </c>
      <c r="L1717" s="16">
        <v>1224</v>
      </c>
    </row>
    <row r="1718" spans="1:12" s="1" customFormat="1" ht="165.75" customHeight="1" x14ac:dyDescent="0.15">
      <c r="A1718" s="918"/>
      <c r="B1718" s="921"/>
      <c r="C1718" s="922"/>
      <c r="D1718" s="923"/>
      <c r="E1718" s="921"/>
      <c r="F1718" s="921"/>
      <c r="G1718" s="921"/>
      <c r="H1718" s="924" t="s">
        <v>33</v>
      </c>
      <c r="I1718" s="924"/>
      <c r="J1718" s="14" t="s">
        <v>31</v>
      </c>
      <c r="K1718" s="14" t="s">
        <v>32</v>
      </c>
      <c r="L1718" s="16">
        <v>323.78000000000003</v>
      </c>
    </row>
    <row r="1719" spans="1:12" s="1" customFormat="1" ht="24" customHeight="1" x14ac:dyDescent="0.15">
      <c r="A1719" s="918"/>
      <c r="B1719" s="9" t="s">
        <v>34</v>
      </c>
      <c r="C1719" s="13" t="s">
        <v>35</v>
      </c>
      <c r="D1719" s="13" t="s">
        <v>36</v>
      </c>
      <c r="E1719" s="13" t="s">
        <v>37</v>
      </c>
      <c r="F1719" s="920"/>
      <c r="G1719" s="920"/>
      <c r="H1719" s="924" t="s">
        <v>38</v>
      </c>
      <c r="I1719" s="924"/>
      <c r="J1719" s="921" t="s">
        <v>31</v>
      </c>
      <c r="K1719" s="921" t="s">
        <v>31</v>
      </c>
      <c r="L1719" s="925">
        <v>0</v>
      </c>
    </row>
    <row r="1720" spans="1:12" s="1" customFormat="1" ht="34.5" customHeight="1" x14ac:dyDescent="0.15">
      <c r="A1720" s="918"/>
      <c r="B1720" s="14" t="s">
        <v>1192</v>
      </c>
      <c r="C1720" s="14" t="s">
        <v>1191</v>
      </c>
      <c r="D1720" s="15">
        <v>43604</v>
      </c>
      <c r="E1720" s="14" t="s">
        <v>106</v>
      </c>
      <c r="F1720" s="920"/>
      <c r="G1720" s="920"/>
      <c r="H1720" s="924"/>
      <c r="I1720" s="924"/>
      <c r="J1720" s="921"/>
      <c r="K1720" s="921"/>
      <c r="L1720" s="925"/>
    </row>
    <row r="1721" spans="1:12" s="1" customFormat="1" ht="24" customHeight="1" x14ac:dyDescent="0.15">
      <c r="A1721" s="918">
        <v>314</v>
      </c>
      <c r="B1721" s="9" t="s">
        <v>22</v>
      </c>
      <c r="C1721" s="13" t="s">
        <v>23</v>
      </c>
      <c r="D1721" s="13" t="s">
        <v>24</v>
      </c>
      <c r="E1721" s="13" t="s">
        <v>25</v>
      </c>
      <c r="F1721" s="919" t="s">
        <v>17</v>
      </c>
      <c r="G1721" s="919"/>
      <c r="H1721" s="920"/>
      <c r="I1721" s="920"/>
      <c r="J1721" s="920"/>
      <c r="K1721" s="920"/>
      <c r="L1721" s="920"/>
    </row>
    <row r="1722" spans="1:12" s="1" customFormat="1" ht="26.25" customHeight="1" x14ac:dyDescent="0.15">
      <c r="A1722" s="918"/>
      <c r="B1722" s="921" t="s">
        <v>1189</v>
      </c>
      <c r="C1722" s="922" t="s">
        <v>1190</v>
      </c>
      <c r="D1722" s="923">
        <v>43599</v>
      </c>
      <c r="E1722" s="921" t="s">
        <v>397</v>
      </c>
      <c r="F1722" s="921" t="s">
        <v>1193</v>
      </c>
      <c r="G1722" s="921"/>
      <c r="H1722" s="924" t="s">
        <v>30</v>
      </c>
      <c r="I1722" s="924"/>
      <c r="J1722" s="14" t="s">
        <v>31</v>
      </c>
      <c r="K1722" s="14" t="s">
        <v>32</v>
      </c>
      <c r="L1722" s="16">
        <v>181.98</v>
      </c>
    </row>
    <row r="1723" spans="1:12" s="1" customFormat="1" ht="165.75" customHeight="1" x14ac:dyDescent="0.15">
      <c r="A1723" s="918"/>
      <c r="B1723" s="921"/>
      <c r="C1723" s="922"/>
      <c r="D1723" s="923"/>
      <c r="E1723" s="921"/>
      <c r="F1723" s="921"/>
      <c r="G1723" s="921"/>
      <c r="H1723" s="924" t="s">
        <v>33</v>
      </c>
      <c r="I1723" s="924"/>
      <c r="J1723" s="14" t="s">
        <v>31</v>
      </c>
      <c r="K1723" s="14" t="s">
        <v>32</v>
      </c>
      <c r="L1723" s="16">
        <v>482.8</v>
      </c>
    </row>
    <row r="1724" spans="1:12" s="1" customFormat="1" ht="24" customHeight="1" x14ac:dyDescent="0.15">
      <c r="A1724" s="918"/>
      <c r="B1724" s="9" t="s">
        <v>34</v>
      </c>
      <c r="C1724" s="13" t="s">
        <v>35</v>
      </c>
      <c r="D1724" s="13" t="s">
        <v>36</v>
      </c>
      <c r="E1724" s="13" t="s">
        <v>37</v>
      </c>
      <c r="F1724" s="920"/>
      <c r="G1724" s="920"/>
      <c r="H1724" s="924" t="s">
        <v>38</v>
      </c>
      <c r="I1724" s="924"/>
      <c r="J1724" s="921" t="s">
        <v>31</v>
      </c>
      <c r="K1724" s="921" t="s">
        <v>31</v>
      </c>
      <c r="L1724" s="925">
        <v>0</v>
      </c>
    </row>
    <row r="1725" spans="1:12" s="1" customFormat="1" ht="34.5" customHeight="1" x14ac:dyDescent="0.15">
      <c r="A1725" s="918"/>
      <c r="B1725" s="14" t="s">
        <v>1192</v>
      </c>
      <c r="C1725" s="14" t="s">
        <v>1193</v>
      </c>
      <c r="D1725" s="15">
        <v>43604</v>
      </c>
      <c r="E1725" s="14" t="s">
        <v>106</v>
      </c>
      <c r="F1725" s="920"/>
      <c r="G1725" s="920"/>
      <c r="H1725" s="924"/>
      <c r="I1725" s="924"/>
      <c r="J1725" s="921"/>
      <c r="K1725" s="921"/>
      <c r="L1725" s="925"/>
    </row>
    <row r="1726" spans="1:12" s="1" customFormat="1" ht="24" customHeight="1" x14ac:dyDescent="0.15">
      <c r="A1726" s="918">
        <v>315</v>
      </c>
      <c r="B1726" s="9" t="s">
        <v>22</v>
      </c>
      <c r="C1726" s="13" t="s">
        <v>23</v>
      </c>
      <c r="D1726" s="13" t="s">
        <v>24</v>
      </c>
      <c r="E1726" s="13" t="s">
        <v>25</v>
      </c>
      <c r="F1726" s="919" t="s">
        <v>17</v>
      </c>
      <c r="G1726" s="919"/>
      <c r="H1726" s="920"/>
      <c r="I1726" s="920"/>
      <c r="J1726" s="920"/>
      <c r="K1726" s="920"/>
      <c r="L1726" s="920"/>
    </row>
    <row r="1727" spans="1:12" s="1" customFormat="1" ht="26.25" customHeight="1" x14ac:dyDescent="0.15">
      <c r="A1727" s="918"/>
      <c r="B1727" s="921" t="s">
        <v>1189</v>
      </c>
      <c r="C1727" s="922" t="s">
        <v>1194</v>
      </c>
      <c r="D1727" s="923">
        <v>43622</v>
      </c>
      <c r="E1727" s="921" t="s">
        <v>1195</v>
      </c>
      <c r="F1727" s="921" t="s">
        <v>622</v>
      </c>
      <c r="G1727" s="921"/>
      <c r="H1727" s="924" t="s">
        <v>30</v>
      </c>
      <c r="I1727" s="924"/>
      <c r="J1727" s="14" t="s">
        <v>31</v>
      </c>
      <c r="K1727" s="14" t="s">
        <v>32</v>
      </c>
      <c r="L1727" s="16">
        <v>94</v>
      </c>
    </row>
    <row r="1728" spans="1:12" s="1" customFormat="1" ht="134.25" customHeight="1" x14ac:dyDescent="0.15">
      <c r="A1728" s="918"/>
      <c r="B1728" s="921"/>
      <c r="C1728" s="922"/>
      <c r="D1728" s="923"/>
      <c r="E1728" s="921"/>
      <c r="F1728" s="921"/>
      <c r="G1728" s="921"/>
      <c r="H1728" s="924" t="s">
        <v>33</v>
      </c>
      <c r="I1728" s="924"/>
      <c r="J1728" s="14" t="s">
        <v>31</v>
      </c>
      <c r="K1728" s="14" t="s">
        <v>32</v>
      </c>
      <c r="L1728" s="16">
        <v>669.6</v>
      </c>
    </row>
    <row r="1729" spans="1:12" s="1" customFormat="1" ht="24" customHeight="1" x14ac:dyDescent="0.15">
      <c r="A1729" s="918"/>
      <c r="B1729" s="9" t="s">
        <v>34</v>
      </c>
      <c r="C1729" s="13" t="s">
        <v>35</v>
      </c>
      <c r="D1729" s="13" t="s">
        <v>36</v>
      </c>
      <c r="E1729" s="13" t="s">
        <v>37</v>
      </c>
      <c r="F1729" s="920"/>
      <c r="G1729" s="920"/>
      <c r="H1729" s="924" t="s">
        <v>38</v>
      </c>
      <c r="I1729" s="924"/>
      <c r="J1729" s="921" t="s">
        <v>31</v>
      </c>
      <c r="K1729" s="921" t="s">
        <v>31</v>
      </c>
      <c r="L1729" s="925">
        <v>0</v>
      </c>
    </row>
    <row r="1730" spans="1:12" s="1" customFormat="1" ht="34.5" customHeight="1" x14ac:dyDescent="0.15">
      <c r="A1730" s="918"/>
      <c r="B1730" s="14" t="s">
        <v>1192</v>
      </c>
      <c r="C1730" s="14" t="s">
        <v>622</v>
      </c>
      <c r="D1730" s="15">
        <v>43624</v>
      </c>
      <c r="E1730" s="14" t="s">
        <v>1196</v>
      </c>
      <c r="F1730" s="920"/>
      <c r="G1730" s="920"/>
      <c r="H1730" s="924"/>
      <c r="I1730" s="924"/>
      <c r="J1730" s="921"/>
      <c r="K1730" s="921"/>
      <c r="L1730" s="925"/>
    </row>
    <row r="1731" spans="1:12" s="1" customFormat="1" ht="24" customHeight="1" x14ac:dyDescent="0.15">
      <c r="A1731" s="918">
        <v>316</v>
      </c>
      <c r="B1731" s="9" t="s">
        <v>22</v>
      </c>
      <c r="C1731" s="13" t="s">
        <v>23</v>
      </c>
      <c r="D1731" s="13" t="s">
        <v>24</v>
      </c>
      <c r="E1731" s="13" t="s">
        <v>25</v>
      </c>
      <c r="F1731" s="919" t="s">
        <v>17</v>
      </c>
      <c r="G1731" s="919"/>
      <c r="H1731" s="920"/>
      <c r="I1731" s="920"/>
      <c r="J1731" s="920"/>
      <c r="K1731" s="920"/>
      <c r="L1731" s="920"/>
    </row>
    <row r="1732" spans="1:12" s="1" customFormat="1" ht="26.25" customHeight="1" x14ac:dyDescent="0.15">
      <c r="A1732" s="918"/>
      <c r="B1732" s="921" t="s">
        <v>1189</v>
      </c>
      <c r="C1732" s="921" t="s">
        <v>1197</v>
      </c>
      <c r="D1732" s="923">
        <v>43629</v>
      </c>
      <c r="E1732" s="921" t="s">
        <v>1198</v>
      </c>
      <c r="F1732" s="921" t="s">
        <v>1199</v>
      </c>
      <c r="G1732" s="921"/>
      <c r="H1732" s="924" t="s">
        <v>30</v>
      </c>
      <c r="I1732" s="924"/>
      <c r="J1732" s="14" t="s">
        <v>31</v>
      </c>
      <c r="K1732" s="14" t="s">
        <v>32</v>
      </c>
      <c r="L1732" s="16">
        <v>319</v>
      </c>
    </row>
    <row r="1733" spans="1:12" s="1" customFormat="1" ht="81.75" customHeight="1" x14ac:dyDescent="0.15">
      <c r="A1733" s="918"/>
      <c r="B1733" s="921"/>
      <c r="C1733" s="921"/>
      <c r="D1733" s="923"/>
      <c r="E1733" s="921"/>
      <c r="F1733" s="921"/>
      <c r="G1733" s="921"/>
      <c r="H1733" s="924" t="s">
        <v>33</v>
      </c>
      <c r="I1733" s="924"/>
      <c r="J1733" s="14" t="s">
        <v>31</v>
      </c>
      <c r="K1733" s="14" t="s">
        <v>32</v>
      </c>
      <c r="L1733" s="16">
        <v>570.36</v>
      </c>
    </row>
    <row r="1734" spans="1:12" s="1" customFormat="1" ht="24" customHeight="1" x14ac:dyDescent="0.15">
      <c r="A1734" s="918"/>
      <c r="B1734" s="9" t="s">
        <v>34</v>
      </c>
      <c r="C1734" s="13" t="s">
        <v>35</v>
      </c>
      <c r="D1734" s="13" t="s">
        <v>36</v>
      </c>
      <c r="E1734" s="13" t="s">
        <v>37</v>
      </c>
      <c r="F1734" s="920"/>
      <c r="G1734" s="920"/>
      <c r="H1734" s="924" t="s">
        <v>38</v>
      </c>
      <c r="I1734" s="924"/>
      <c r="J1734" s="921" t="s">
        <v>31</v>
      </c>
      <c r="K1734" s="921" t="s">
        <v>31</v>
      </c>
      <c r="L1734" s="925">
        <v>0</v>
      </c>
    </row>
    <row r="1735" spans="1:12" s="1" customFormat="1" ht="34.5" customHeight="1" x14ac:dyDescent="0.15">
      <c r="A1735" s="918"/>
      <c r="B1735" s="14" t="s">
        <v>1192</v>
      </c>
      <c r="C1735" s="14" t="s">
        <v>1199</v>
      </c>
      <c r="D1735" s="15">
        <v>43631</v>
      </c>
      <c r="E1735" s="14" t="s">
        <v>1200</v>
      </c>
      <c r="F1735" s="920"/>
      <c r="G1735" s="920"/>
      <c r="H1735" s="924"/>
      <c r="I1735" s="924"/>
      <c r="J1735" s="921"/>
      <c r="K1735" s="921"/>
      <c r="L1735" s="925"/>
    </row>
    <row r="1736" spans="1:12" s="1" customFormat="1" ht="24" customHeight="1" x14ac:dyDescent="0.15">
      <c r="A1736" s="918">
        <v>317</v>
      </c>
      <c r="B1736" s="9" t="s">
        <v>22</v>
      </c>
      <c r="C1736" s="13" t="s">
        <v>23</v>
      </c>
      <c r="D1736" s="13" t="s">
        <v>24</v>
      </c>
      <c r="E1736" s="13" t="s">
        <v>25</v>
      </c>
      <c r="F1736" s="919" t="s">
        <v>17</v>
      </c>
      <c r="G1736" s="919"/>
      <c r="H1736" s="920"/>
      <c r="I1736" s="920"/>
      <c r="J1736" s="920"/>
      <c r="K1736" s="920"/>
      <c r="L1736" s="920"/>
    </row>
    <row r="1737" spans="1:12" s="1" customFormat="1" ht="26.25" customHeight="1" x14ac:dyDescent="0.15">
      <c r="A1737" s="918"/>
      <c r="B1737" s="921" t="s">
        <v>1189</v>
      </c>
      <c r="C1737" s="921" t="s">
        <v>1201</v>
      </c>
      <c r="D1737" s="923">
        <v>43639</v>
      </c>
      <c r="E1737" s="921" t="s">
        <v>53</v>
      </c>
      <c r="F1737" s="921" t="s">
        <v>724</v>
      </c>
      <c r="G1737" s="921"/>
      <c r="H1737" s="924" t="s">
        <v>30</v>
      </c>
      <c r="I1737" s="924"/>
      <c r="J1737" s="14" t="s">
        <v>31</v>
      </c>
      <c r="K1737" s="14" t="s">
        <v>32</v>
      </c>
      <c r="L1737" s="16">
        <v>381.28</v>
      </c>
    </row>
    <row r="1738" spans="1:12" s="1" customFormat="1" ht="50.25" customHeight="1" x14ac:dyDescent="0.15">
      <c r="A1738" s="918"/>
      <c r="B1738" s="921"/>
      <c r="C1738" s="921"/>
      <c r="D1738" s="923"/>
      <c r="E1738" s="921"/>
      <c r="F1738" s="921"/>
      <c r="G1738" s="921"/>
      <c r="H1738" s="924" t="s">
        <v>33</v>
      </c>
      <c r="I1738" s="924"/>
      <c r="J1738" s="14" t="s">
        <v>31</v>
      </c>
      <c r="K1738" s="14" t="s">
        <v>32</v>
      </c>
      <c r="L1738" s="16">
        <v>226</v>
      </c>
    </row>
    <row r="1739" spans="1:12" s="1" customFormat="1" ht="24" customHeight="1" x14ac:dyDescent="0.15">
      <c r="A1739" s="918"/>
      <c r="B1739" s="9" t="s">
        <v>34</v>
      </c>
      <c r="C1739" s="13" t="s">
        <v>35</v>
      </c>
      <c r="D1739" s="13" t="s">
        <v>36</v>
      </c>
      <c r="E1739" s="13" t="s">
        <v>37</v>
      </c>
      <c r="F1739" s="920"/>
      <c r="G1739" s="920"/>
      <c r="H1739" s="924" t="s">
        <v>38</v>
      </c>
      <c r="I1739" s="924"/>
      <c r="J1739" s="921" t="s">
        <v>31</v>
      </c>
      <c r="K1739" s="921" t="s">
        <v>31</v>
      </c>
      <c r="L1739" s="925">
        <v>0</v>
      </c>
    </row>
    <row r="1740" spans="1:12" s="1" customFormat="1" ht="34.5" customHeight="1" x14ac:dyDescent="0.15">
      <c r="A1740" s="918"/>
      <c r="B1740" s="14" t="s">
        <v>1192</v>
      </c>
      <c r="C1740" s="14" t="s">
        <v>724</v>
      </c>
      <c r="D1740" s="15">
        <v>43641</v>
      </c>
      <c r="E1740" s="14" t="s">
        <v>1202</v>
      </c>
      <c r="F1740" s="920"/>
      <c r="G1740" s="920"/>
      <c r="H1740" s="924"/>
      <c r="I1740" s="924"/>
      <c r="J1740" s="921"/>
      <c r="K1740" s="921"/>
      <c r="L1740" s="925"/>
    </row>
    <row r="1741" spans="1:12" s="1" customFormat="1" ht="24" customHeight="1" x14ac:dyDescent="0.15">
      <c r="A1741" s="918">
        <v>318</v>
      </c>
      <c r="B1741" s="9" t="s">
        <v>22</v>
      </c>
      <c r="C1741" s="13" t="s">
        <v>23</v>
      </c>
      <c r="D1741" s="13" t="s">
        <v>24</v>
      </c>
      <c r="E1741" s="13" t="s">
        <v>25</v>
      </c>
      <c r="F1741" s="919" t="s">
        <v>17</v>
      </c>
      <c r="G1741" s="919"/>
      <c r="H1741" s="920"/>
      <c r="I1741" s="920"/>
      <c r="J1741" s="920"/>
      <c r="K1741" s="920"/>
      <c r="L1741" s="920"/>
    </row>
    <row r="1742" spans="1:12" s="1" customFormat="1" ht="26.25" customHeight="1" x14ac:dyDescent="0.15">
      <c r="A1742" s="918"/>
      <c r="B1742" s="921" t="s">
        <v>1189</v>
      </c>
      <c r="C1742" s="922" t="s">
        <v>1203</v>
      </c>
      <c r="D1742" s="923">
        <v>43657</v>
      </c>
      <c r="E1742" s="921" t="s">
        <v>95</v>
      </c>
      <c r="F1742" s="921" t="s">
        <v>1191</v>
      </c>
      <c r="G1742" s="921"/>
      <c r="H1742" s="924" t="s">
        <v>30</v>
      </c>
      <c r="I1742" s="924"/>
      <c r="J1742" s="14" t="s">
        <v>31</v>
      </c>
      <c r="K1742" s="14" t="s">
        <v>32</v>
      </c>
      <c r="L1742" s="16">
        <v>446</v>
      </c>
    </row>
    <row r="1743" spans="1:12" s="1" customFormat="1" ht="260.25" customHeight="1" x14ac:dyDescent="0.15">
      <c r="A1743" s="918"/>
      <c r="B1743" s="921"/>
      <c r="C1743" s="922"/>
      <c r="D1743" s="923"/>
      <c r="E1743" s="921"/>
      <c r="F1743" s="921"/>
      <c r="G1743" s="921"/>
      <c r="H1743" s="924" t="s">
        <v>33</v>
      </c>
      <c r="I1743" s="924"/>
      <c r="J1743" s="14" t="s">
        <v>31</v>
      </c>
      <c r="K1743" s="14" t="s">
        <v>32</v>
      </c>
      <c r="L1743" s="16">
        <v>649.59</v>
      </c>
    </row>
    <row r="1744" spans="1:12" s="1" customFormat="1" ht="24" customHeight="1" x14ac:dyDescent="0.15">
      <c r="A1744" s="918"/>
      <c r="B1744" s="9" t="s">
        <v>34</v>
      </c>
      <c r="C1744" s="13" t="s">
        <v>35</v>
      </c>
      <c r="D1744" s="13" t="s">
        <v>36</v>
      </c>
      <c r="E1744" s="13" t="s">
        <v>37</v>
      </c>
      <c r="F1744" s="920"/>
      <c r="G1744" s="920"/>
      <c r="H1744" s="924" t="s">
        <v>38</v>
      </c>
      <c r="I1744" s="924"/>
      <c r="J1744" s="921" t="s">
        <v>31</v>
      </c>
      <c r="K1744" s="921" t="s">
        <v>31</v>
      </c>
      <c r="L1744" s="925">
        <v>0</v>
      </c>
    </row>
    <row r="1745" spans="1:12" s="1" customFormat="1" ht="34.5" customHeight="1" x14ac:dyDescent="0.15">
      <c r="A1745" s="918"/>
      <c r="B1745" s="14" t="s">
        <v>1192</v>
      </c>
      <c r="C1745" s="14" t="s">
        <v>1191</v>
      </c>
      <c r="D1745" s="15">
        <v>43659</v>
      </c>
      <c r="E1745" s="14" t="s">
        <v>1204</v>
      </c>
      <c r="F1745" s="920"/>
      <c r="G1745" s="920"/>
      <c r="H1745" s="924"/>
      <c r="I1745" s="924"/>
      <c r="J1745" s="921"/>
      <c r="K1745" s="921"/>
      <c r="L1745" s="925"/>
    </row>
    <row r="1746" spans="1:12" s="1" customFormat="1" ht="24" customHeight="1" x14ac:dyDescent="0.15">
      <c r="A1746" s="918">
        <v>319</v>
      </c>
      <c r="B1746" s="9" t="s">
        <v>22</v>
      </c>
      <c r="C1746" s="13" t="s">
        <v>23</v>
      </c>
      <c r="D1746" s="13" t="s">
        <v>24</v>
      </c>
      <c r="E1746" s="13" t="s">
        <v>25</v>
      </c>
      <c r="F1746" s="919" t="s">
        <v>17</v>
      </c>
      <c r="G1746" s="919"/>
      <c r="H1746" s="920"/>
      <c r="I1746" s="920"/>
      <c r="J1746" s="920"/>
      <c r="K1746" s="920"/>
      <c r="L1746" s="920"/>
    </row>
    <row r="1747" spans="1:12" s="1" customFormat="1" ht="26.25" customHeight="1" x14ac:dyDescent="0.15">
      <c r="A1747" s="918"/>
      <c r="B1747" s="921" t="s">
        <v>1205</v>
      </c>
      <c r="C1747" s="922" t="s">
        <v>1206</v>
      </c>
      <c r="D1747" s="923">
        <v>43711</v>
      </c>
      <c r="E1747" s="921" t="s">
        <v>1207</v>
      </c>
      <c r="F1747" s="921" t="s">
        <v>1208</v>
      </c>
      <c r="G1747" s="921"/>
      <c r="H1747" s="924" t="s">
        <v>30</v>
      </c>
      <c r="I1747" s="924"/>
      <c r="J1747" s="14" t="s">
        <v>31</v>
      </c>
      <c r="K1747" s="14" t="s">
        <v>32</v>
      </c>
      <c r="L1747" s="16">
        <v>851.62</v>
      </c>
    </row>
    <row r="1748" spans="1:12" s="1" customFormat="1" ht="134.25" customHeight="1" x14ac:dyDescent="0.15">
      <c r="A1748" s="918"/>
      <c r="B1748" s="921"/>
      <c r="C1748" s="922"/>
      <c r="D1748" s="923"/>
      <c r="E1748" s="921"/>
      <c r="F1748" s="921"/>
      <c r="G1748" s="921"/>
      <c r="H1748" s="924" t="s">
        <v>33</v>
      </c>
      <c r="I1748" s="924"/>
      <c r="J1748" s="14" t="s">
        <v>31</v>
      </c>
      <c r="K1748" s="14" t="s">
        <v>32</v>
      </c>
      <c r="L1748" s="16">
        <v>1485</v>
      </c>
    </row>
    <row r="1749" spans="1:12" s="1" customFormat="1" ht="24" customHeight="1" x14ac:dyDescent="0.15">
      <c r="A1749" s="918"/>
      <c r="B1749" s="9" t="s">
        <v>34</v>
      </c>
      <c r="C1749" s="13" t="s">
        <v>35</v>
      </c>
      <c r="D1749" s="13" t="s">
        <v>36</v>
      </c>
      <c r="E1749" s="13" t="s">
        <v>37</v>
      </c>
      <c r="F1749" s="920"/>
      <c r="G1749" s="920"/>
      <c r="H1749" s="924" t="s">
        <v>38</v>
      </c>
      <c r="I1749" s="924"/>
      <c r="J1749" s="921" t="s">
        <v>31</v>
      </c>
      <c r="K1749" s="921" t="s">
        <v>31</v>
      </c>
      <c r="L1749" s="925">
        <v>0</v>
      </c>
    </row>
    <row r="1750" spans="1:12" s="1" customFormat="1" ht="24" customHeight="1" x14ac:dyDescent="0.15">
      <c r="A1750" s="918"/>
      <c r="B1750" s="14" t="s">
        <v>204</v>
      </c>
      <c r="C1750" s="14" t="s">
        <v>1208</v>
      </c>
      <c r="D1750" s="15">
        <v>43719</v>
      </c>
      <c r="E1750" s="14" t="s">
        <v>1209</v>
      </c>
      <c r="F1750" s="920"/>
      <c r="G1750" s="920"/>
      <c r="H1750" s="924"/>
      <c r="I1750" s="924"/>
      <c r="J1750" s="921"/>
      <c r="K1750" s="921"/>
      <c r="L1750" s="925"/>
    </row>
    <row r="1751" spans="1:12" s="1" customFormat="1" ht="24" customHeight="1" x14ac:dyDescent="0.15">
      <c r="A1751" s="918">
        <v>320</v>
      </c>
      <c r="B1751" s="9" t="s">
        <v>22</v>
      </c>
      <c r="C1751" s="13" t="s">
        <v>23</v>
      </c>
      <c r="D1751" s="13" t="s">
        <v>24</v>
      </c>
      <c r="E1751" s="13" t="s">
        <v>25</v>
      </c>
      <c r="F1751" s="919" t="s">
        <v>17</v>
      </c>
      <c r="G1751" s="919"/>
      <c r="H1751" s="920"/>
      <c r="I1751" s="920"/>
      <c r="J1751" s="920"/>
      <c r="K1751" s="920"/>
      <c r="L1751" s="920"/>
    </row>
    <row r="1752" spans="1:12" s="1" customFormat="1" ht="26.25" customHeight="1" x14ac:dyDescent="0.15">
      <c r="A1752" s="918"/>
      <c r="B1752" s="921" t="s">
        <v>1210</v>
      </c>
      <c r="C1752" s="922" t="s">
        <v>1211</v>
      </c>
      <c r="D1752" s="923">
        <v>43567</v>
      </c>
      <c r="E1752" s="921" t="s">
        <v>1212</v>
      </c>
      <c r="F1752" s="921" t="s">
        <v>1213</v>
      </c>
      <c r="G1752" s="921"/>
      <c r="H1752" s="924" t="s">
        <v>30</v>
      </c>
      <c r="I1752" s="924"/>
      <c r="J1752" s="14" t="s">
        <v>31</v>
      </c>
      <c r="K1752" s="14" t="s">
        <v>31</v>
      </c>
      <c r="L1752" s="16">
        <v>0</v>
      </c>
    </row>
    <row r="1753" spans="1:12" s="1" customFormat="1" ht="409.2" customHeight="1" x14ac:dyDescent="0.15">
      <c r="A1753" s="918"/>
      <c r="B1753" s="921"/>
      <c r="C1753" s="922"/>
      <c r="D1753" s="923"/>
      <c r="E1753" s="921"/>
      <c r="F1753" s="921"/>
      <c r="G1753" s="921"/>
      <c r="H1753" s="924" t="s">
        <v>33</v>
      </c>
      <c r="I1753" s="924"/>
      <c r="J1753" s="921" t="s">
        <v>31</v>
      </c>
      <c r="K1753" s="921" t="s">
        <v>31</v>
      </c>
      <c r="L1753" s="925">
        <v>0</v>
      </c>
    </row>
    <row r="1754" spans="1:12" s="1" customFormat="1" ht="29.85" customHeight="1" x14ac:dyDescent="0.15">
      <c r="A1754" s="918"/>
      <c r="B1754" s="921"/>
      <c r="C1754" s="922"/>
      <c r="D1754" s="923"/>
      <c r="E1754" s="921"/>
      <c r="F1754" s="921"/>
      <c r="G1754" s="921"/>
      <c r="H1754" s="924"/>
      <c r="I1754" s="924"/>
      <c r="J1754" s="921"/>
      <c r="K1754" s="921"/>
      <c r="L1754" s="925"/>
    </row>
    <row r="1755" spans="1:12" s="1" customFormat="1" ht="24" customHeight="1" x14ac:dyDescent="0.15">
      <c r="A1755" s="918"/>
      <c r="B1755" s="9" t="s">
        <v>34</v>
      </c>
      <c r="C1755" s="13" t="s">
        <v>35</v>
      </c>
      <c r="D1755" s="13" t="s">
        <v>36</v>
      </c>
      <c r="E1755" s="13" t="s">
        <v>37</v>
      </c>
      <c r="F1755" s="920"/>
      <c r="G1755" s="920"/>
      <c r="H1755" s="924" t="s">
        <v>38</v>
      </c>
      <c r="I1755" s="924"/>
      <c r="J1755" s="921" t="s">
        <v>31</v>
      </c>
      <c r="K1755" s="921" t="s">
        <v>32</v>
      </c>
      <c r="L1755" s="925">
        <v>1260</v>
      </c>
    </row>
    <row r="1756" spans="1:12" s="1" customFormat="1" ht="24" customHeight="1" x14ac:dyDescent="0.15">
      <c r="A1756" s="918"/>
      <c r="B1756" s="14" t="s">
        <v>204</v>
      </c>
      <c r="C1756" s="14" t="s">
        <v>1213</v>
      </c>
      <c r="D1756" s="15">
        <v>43574</v>
      </c>
      <c r="E1756" s="14" t="s">
        <v>1214</v>
      </c>
      <c r="F1756" s="920"/>
      <c r="G1756" s="920"/>
      <c r="H1756" s="924"/>
      <c r="I1756" s="924"/>
      <c r="J1756" s="921"/>
      <c r="K1756" s="921"/>
      <c r="L1756" s="925"/>
    </row>
    <row r="1757" spans="1:12" s="1" customFormat="1" ht="24" customHeight="1" x14ac:dyDescent="0.15">
      <c r="A1757" s="918">
        <v>321</v>
      </c>
      <c r="B1757" s="9" t="s">
        <v>22</v>
      </c>
      <c r="C1757" s="13" t="s">
        <v>23</v>
      </c>
      <c r="D1757" s="13" t="s">
        <v>24</v>
      </c>
      <c r="E1757" s="13" t="s">
        <v>25</v>
      </c>
      <c r="F1757" s="919" t="s">
        <v>17</v>
      </c>
      <c r="G1757" s="919"/>
      <c r="H1757" s="920"/>
      <c r="I1757" s="920"/>
      <c r="J1757" s="920"/>
      <c r="K1757" s="920"/>
      <c r="L1757" s="920"/>
    </row>
    <row r="1758" spans="1:12" s="1" customFormat="1" ht="26.25" customHeight="1" x14ac:dyDescent="0.15">
      <c r="A1758" s="918"/>
      <c r="B1758" s="921" t="s">
        <v>1210</v>
      </c>
      <c r="C1758" s="922" t="s">
        <v>1215</v>
      </c>
      <c r="D1758" s="923">
        <v>43635</v>
      </c>
      <c r="E1758" s="921" t="s">
        <v>633</v>
      </c>
      <c r="F1758" s="921" t="s">
        <v>634</v>
      </c>
      <c r="G1758" s="921"/>
      <c r="H1758" s="924" t="s">
        <v>30</v>
      </c>
      <c r="I1758" s="924"/>
      <c r="J1758" s="14" t="s">
        <v>31</v>
      </c>
      <c r="K1758" s="14" t="s">
        <v>32</v>
      </c>
      <c r="L1758" s="16">
        <v>214.2</v>
      </c>
    </row>
    <row r="1759" spans="1:12" s="1" customFormat="1" ht="409.2" customHeight="1" x14ac:dyDescent="0.15">
      <c r="A1759" s="918"/>
      <c r="B1759" s="921"/>
      <c r="C1759" s="922"/>
      <c r="D1759" s="923"/>
      <c r="E1759" s="921"/>
      <c r="F1759" s="921"/>
      <c r="G1759" s="921"/>
      <c r="H1759" s="924" t="s">
        <v>33</v>
      </c>
      <c r="I1759" s="924"/>
      <c r="J1759" s="921" t="s">
        <v>31</v>
      </c>
      <c r="K1759" s="921" t="s">
        <v>32</v>
      </c>
      <c r="L1759" s="925">
        <v>1981.43</v>
      </c>
    </row>
    <row r="1760" spans="1:12" s="1" customFormat="1" ht="50.85" customHeight="1" x14ac:dyDescent="0.15">
      <c r="A1760" s="918"/>
      <c r="B1760" s="921"/>
      <c r="C1760" s="922"/>
      <c r="D1760" s="923"/>
      <c r="E1760" s="921"/>
      <c r="F1760" s="921"/>
      <c r="G1760" s="921"/>
      <c r="H1760" s="924"/>
      <c r="I1760" s="924"/>
      <c r="J1760" s="921"/>
      <c r="K1760" s="921"/>
      <c r="L1760" s="925"/>
    </row>
    <row r="1761" spans="1:12" s="1" customFormat="1" ht="24" customHeight="1" x14ac:dyDescent="0.15">
      <c r="A1761" s="918"/>
      <c r="B1761" s="9" t="s">
        <v>34</v>
      </c>
      <c r="C1761" s="13" t="s">
        <v>35</v>
      </c>
      <c r="D1761" s="13" t="s">
        <v>36</v>
      </c>
      <c r="E1761" s="13" t="s">
        <v>37</v>
      </c>
      <c r="F1761" s="920"/>
      <c r="G1761" s="920"/>
      <c r="H1761" s="924" t="s">
        <v>38</v>
      </c>
      <c r="I1761" s="924"/>
      <c r="J1761" s="921" t="s">
        <v>31</v>
      </c>
      <c r="K1761" s="921" t="s">
        <v>32</v>
      </c>
      <c r="L1761" s="925">
        <v>7.72</v>
      </c>
    </row>
    <row r="1762" spans="1:12" s="1" customFormat="1" ht="24" customHeight="1" x14ac:dyDescent="0.15">
      <c r="A1762" s="918"/>
      <c r="B1762" s="14" t="s">
        <v>204</v>
      </c>
      <c r="C1762" s="14" t="s">
        <v>634</v>
      </c>
      <c r="D1762" s="15">
        <v>43641</v>
      </c>
      <c r="E1762" s="14" t="s">
        <v>1216</v>
      </c>
      <c r="F1762" s="920"/>
      <c r="G1762" s="920"/>
      <c r="H1762" s="924"/>
      <c r="I1762" s="924"/>
      <c r="J1762" s="921"/>
      <c r="K1762" s="921"/>
      <c r="L1762" s="925"/>
    </row>
    <row r="1763" spans="1:12" s="1" customFormat="1" ht="24" customHeight="1" x14ac:dyDescent="0.15">
      <c r="A1763" s="918">
        <v>322</v>
      </c>
      <c r="B1763" s="9" t="s">
        <v>22</v>
      </c>
      <c r="C1763" s="13" t="s">
        <v>23</v>
      </c>
      <c r="D1763" s="13" t="s">
        <v>24</v>
      </c>
      <c r="E1763" s="13" t="s">
        <v>25</v>
      </c>
      <c r="F1763" s="919" t="s">
        <v>17</v>
      </c>
      <c r="G1763" s="919"/>
      <c r="H1763" s="920"/>
      <c r="I1763" s="920"/>
      <c r="J1763" s="920"/>
      <c r="K1763" s="920"/>
      <c r="L1763" s="920"/>
    </row>
    <row r="1764" spans="1:12" s="1" customFormat="1" ht="26.25" customHeight="1" x14ac:dyDescent="0.15">
      <c r="A1764" s="918"/>
      <c r="B1764" s="921" t="s">
        <v>1217</v>
      </c>
      <c r="C1764" s="922" t="s">
        <v>1218</v>
      </c>
      <c r="D1764" s="923">
        <v>43680</v>
      </c>
      <c r="E1764" s="921" t="s">
        <v>1219</v>
      </c>
      <c r="F1764" s="921" t="s">
        <v>1220</v>
      </c>
      <c r="G1764" s="921"/>
      <c r="H1764" s="924" t="s">
        <v>30</v>
      </c>
      <c r="I1764" s="924"/>
      <c r="J1764" s="14" t="s">
        <v>32</v>
      </c>
      <c r="K1764" s="14" t="s">
        <v>31</v>
      </c>
      <c r="L1764" s="16">
        <v>1965</v>
      </c>
    </row>
    <row r="1765" spans="1:12" s="1" customFormat="1" ht="409.2" customHeight="1" x14ac:dyDescent="0.15">
      <c r="A1765" s="918"/>
      <c r="B1765" s="921"/>
      <c r="C1765" s="922"/>
      <c r="D1765" s="923"/>
      <c r="E1765" s="921"/>
      <c r="F1765" s="921"/>
      <c r="G1765" s="921"/>
      <c r="H1765" s="924" t="s">
        <v>33</v>
      </c>
      <c r="I1765" s="924"/>
      <c r="J1765" s="921" t="s">
        <v>31</v>
      </c>
      <c r="K1765" s="921" t="s">
        <v>31</v>
      </c>
      <c r="L1765" s="925">
        <v>0</v>
      </c>
    </row>
    <row r="1766" spans="1:12" s="1" customFormat="1" ht="29.85" customHeight="1" x14ac:dyDescent="0.15">
      <c r="A1766" s="918"/>
      <c r="B1766" s="921"/>
      <c r="C1766" s="922"/>
      <c r="D1766" s="923"/>
      <c r="E1766" s="921"/>
      <c r="F1766" s="921"/>
      <c r="G1766" s="921"/>
      <c r="H1766" s="924"/>
      <c r="I1766" s="924"/>
      <c r="J1766" s="921"/>
      <c r="K1766" s="921"/>
      <c r="L1766" s="925"/>
    </row>
    <row r="1767" spans="1:12" s="1" customFormat="1" ht="24" customHeight="1" x14ac:dyDescent="0.15">
      <c r="A1767" s="918"/>
      <c r="B1767" s="9" t="s">
        <v>34</v>
      </c>
      <c r="C1767" s="13" t="s">
        <v>35</v>
      </c>
      <c r="D1767" s="13" t="s">
        <v>36</v>
      </c>
      <c r="E1767" s="13" t="s">
        <v>37</v>
      </c>
      <c r="F1767" s="920"/>
      <c r="G1767" s="920"/>
      <c r="H1767" s="924" t="s">
        <v>38</v>
      </c>
      <c r="I1767" s="924"/>
      <c r="J1767" s="921" t="s">
        <v>32</v>
      </c>
      <c r="K1767" s="921" t="s">
        <v>31</v>
      </c>
      <c r="L1767" s="925">
        <v>35</v>
      </c>
    </row>
    <row r="1768" spans="1:12" s="1" customFormat="1" ht="24" customHeight="1" x14ac:dyDescent="0.15">
      <c r="A1768" s="918"/>
      <c r="B1768" s="14" t="s">
        <v>55</v>
      </c>
      <c r="C1768" s="14" t="s">
        <v>1220</v>
      </c>
      <c r="D1768" s="15">
        <v>43686</v>
      </c>
      <c r="E1768" s="14" t="s">
        <v>1221</v>
      </c>
      <c r="F1768" s="920"/>
      <c r="G1768" s="920"/>
      <c r="H1768" s="924"/>
      <c r="I1768" s="924"/>
      <c r="J1768" s="921"/>
      <c r="K1768" s="921"/>
      <c r="L1768" s="925"/>
    </row>
    <row r="1769" spans="1:12" s="1" customFormat="1" ht="24" customHeight="1" x14ac:dyDescent="0.15">
      <c r="A1769" s="918">
        <v>323</v>
      </c>
      <c r="B1769" s="9" t="s">
        <v>22</v>
      </c>
      <c r="C1769" s="13" t="s">
        <v>23</v>
      </c>
      <c r="D1769" s="13" t="s">
        <v>24</v>
      </c>
      <c r="E1769" s="13" t="s">
        <v>25</v>
      </c>
      <c r="F1769" s="919" t="s">
        <v>17</v>
      </c>
      <c r="G1769" s="919"/>
      <c r="H1769" s="920"/>
      <c r="I1769" s="920"/>
      <c r="J1769" s="920"/>
      <c r="K1769" s="920"/>
      <c r="L1769" s="920"/>
    </row>
    <row r="1770" spans="1:12" s="1" customFormat="1" ht="26.25" customHeight="1" x14ac:dyDescent="0.15">
      <c r="A1770" s="918"/>
      <c r="B1770" s="921" t="s">
        <v>1222</v>
      </c>
      <c r="C1770" s="922" t="s">
        <v>1223</v>
      </c>
      <c r="D1770" s="923">
        <v>43660</v>
      </c>
      <c r="E1770" s="921" t="s">
        <v>298</v>
      </c>
      <c r="F1770" s="921" t="s">
        <v>223</v>
      </c>
      <c r="G1770" s="921"/>
      <c r="H1770" s="924" t="s">
        <v>30</v>
      </c>
      <c r="I1770" s="924"/>
      <c r="J1770" s="14" t="s">
        <v>31</v>
      </c>
      <c r="K1770" s="14" t="s">
        <v>32</v>
      </c>
      <c r="L1770" s="16">
        <v>1742.05</v>
      </c>
    </row>
    <row r="1771" spans="1:12" s="1" customFormat="1" ht="323.25" customHeight="1" x14ac:dyDescent="0.15">
      <c r="A1771" s="918"/>
      <c r="B1771" s="921"/>
      <c r="C1771" s="922"/>
      <c r="D1771" s="923"/>
      <c r="E1771" s="921"/>
      <c r="F1771" s="921"/>
      <c r="G1771" s="921"/>
      <c r="H1771" s="924" t="s">
        <v>33</v>
      </c>
      <c r="I1771" s="924"/>
      <c r="J1771" s="14" t="s">
        <v>31</v>
      </c>
      <c r="K1771" s="14" t="s">
        <v>32</v>
      </c>
      <c r="L1771" s="16">
        <v>512.6</v>
      </c>
    </row>
    <row r="1772" spans="1:12" s="1" customFormat="1" ht="24" customHeight="1" x14ac:dyDescent="0.15">
      <c r="A1772" s="918"/>
      <c r="B1772" s="9" t="s">
        <v>34</v>
      </c>
      <c r="C1772" s="13" t="s">
        <v>35</v>
      </c>
      <c r="D1772" s="13" t="s">
        <v>36</v>
      </c>
      <c r="E1772" s="13" t="s">
        <v>37</v>
      </c>
      <c r="F1772" s="920"/>
      <c r="G1772" s="920"/>
      <c r="H1772" s="924" t="s">
        <v>38</v>
      </c>
      <c r="I1772" s="924"/>
      <c r="J1772" s="921" t="s">
        <v>31</v>
      </c>
      <c r="K1772" s="921" t="s">
        <v>32</v>
      </c>
      <c r="L1772" s="925">
        <v>1250</v>
      </c>
    </row>
    <row r="1773" spans="1:12" s="1" customFormat="1" ht="34.5" customHeight="1" x14ac:dyDescent="0.15">
      <c r="A1773" s="918"/>
      <c r="B1773" s="14" t="s">
        <v>496</v>
      </c>
      <c r="C1773" s="14" t="s">
        <v>223</v>
      </c>
      <c r="D1773" s="15">
        <v>43665</v>
      </c>
      <c r="E1773" s="14" t="s">
        <v>846</v>
      </c>
      <c r="F1773" s="920"/>
      <c r="G1773" s="920"/>
      <c r="H1773" s="924"/>
      <c r="I1773" s="924"/>
      <c r="J1773" s="921"/>
      <c r="K1773" s="921"/>
      <c r="L1773" s="925"/>
    </row>
    <row r="1774" spans="1:12" s="1" customFormat="1" ht="24" customHeight="1" x14ac:dyDescent="0.15">
      <c r="A1774" s="918">
        <v>324</v>
      </c>
      <c r="B1774" s="9" t="s">
        <v>22</v>
      </c>
      <c r="C1774" s="13" t="s">
        <v>23</v>
      </c>
      <c r="D1774" s="13" t="s">
        <v>24</v>
      </c>
      <c r="E1774" s="13" t="s">
        <v>25</v>
      </c>
      <c r="F1774" s="919" t="s">
        <v>17</v>
      </c>
      <c r="G1774" s="919"/>
      <c r="H1774" s="920"/>
      <c r="I1774" s="920"/>
      <c r="J1774" s="920"/>
      <c r="K1774" s="920"/>
      <c r="L1774" s="920"/>
    </row>
    <row r="1775" spans="1:12" s="1" customFormat="1" ht="26.25" customHeight="1" x14ac:dyDescent="0.15">
      <c r="A1775" s="918"/>
      <c r="B1775" s="921" t="s">
        <v>1224</v>
      </c>
      <c r="C1775" s="922" t="s">
        <v>1225</v>
      </c>
      <c r="D1775" s="923">
        <v>43654</v>
      </c>
      <c r="E1775" s="921" t="s">
        <v>870</v>
      </c>
      <c r="F1775" s="921" t="s">
        <v>1226</v>
      </c>
      <c r="G1775" s="921"/>
      <c r="H1775" s="924" t="s">
        <v>30</v>
      </c>
      <c r="I1775" s="924"/>
      <c r="J1775" s="14" t="s">
        <v>31</v>
      </c>
      <c r="K1775" s="14" t="s">
        <v>32</v>
      </c>
      <c r="L1775" s="16">
        <v>567</v>
      </c>
    </row>
    <row r="1776" spans="1:12" s="1" customFormat="1" ht="144.75" customHeight="1" x14ac:dyDescent="0.15">
      <c r="A1776" s="918"/>
      <c r="B1776" s="921"/>
      <c r="C1776" s="922"/>
      <c r="D1776" s="923"/>
      <c r="E1776" s="921"/>
      <c r="F1776" s="921"/>
      <c r="G1776" s="921"/>
      <c r="H1776" s="924" t="s">
        <v>33</v>
      </c>
      <c r="I1776" s="924"/>
      <c r="J1776" s="14" t="s">
        <v>31</v>
      </c>
      <c r="K1776" s="14" t="s">
        <v>31</v>
      </c>
      <c r="L1776" s="16">
        <v>0</v>
      </c>
    </row>
    <row r="1777" spans="1:12" s="1" customFormat="1" ht="24" customHeight="1" x14ac:dyDescent="0.15">
      <c r="A1777" s="918"/>
      <c r="B1777" s="9" t="s">
        <v>34</v>
      </c>
      <c r="C1777" s="13" t="s">
        <v>35</v>
      </c>
      <c r="D1777" s="13" t="s">
        <v>36</v>
      </c>
      <c r="E1777" s="13" t="s">
        <v>37</v>
      </c>
      <c r="F1777" s="920"/>
      <c r="G1777" s="920"/>
      <c r="H1777" s="924" t="s">
        <v>38</v>
      </c>
      <c r="I1777" s="924"/>
      <c r="J1777" s="921" t="s">
        <v>31</v>
      </c>
      <c r="K1777" s="921" t="s">
        <v>32</v>
      </c>
      <c r="L1777" s="925">
        <v>114</v>
      </c>
    </row>
    <row r="1778" spans="1:12" s="1" customFormat="1" ht="24" customHeight="1" x14ac:dyDescent="0.15">
      <c r="A1778" s="918"/>
      <c r="B1778" s="14" t="s">
        <v>229</v>
      </c>
      <c r="C1778" s="14" t="s">
        <v>1226</v>
      </c>
      <c r="D1778" s="15">
        <v>43659</v>
      </c>
      <c r="E1778" s="14" t="s">
        <v>408</v>
      </c>
      <c r="F1778" s="920"/>
      <c r="G1778" s="920"/>
      <c r="H1778" s="924"/>
      <c r="I1778" s="924"/>
      <c r="J1778" s="921"/>
      <c r="K1778" s="921"/>
      <c r="L1778" s="925"/>
    </row>
    <row r="1779" spans="1:12" s="1" customFormat="1" ht="24" customHeight="1" x14ac:dyDescent="0.15">
      <c r="A1779" s="918">
        <v>325</v>
      </c>
      <c r="B1779" s="9" t="s">
        <v>22</v>
      </c>
      <c r="C1779" s="13" t="s">
        <v>23</v>
      </c>
      <c r="D1779" s="13" t="s">
        <v>24</v>
      </c>
      <c r="E1779" s="13" t="s">
        <v>25</v>
      </c>
      <c r="F1779" s="919" t="s">
        <v>17</v>
      </c>
      <c r="G1779" s="919"/>
      <c r="H1779" s="920"/>
      <c r="I1779" s="920"/>
      <c r="J1779" s="920"/>
      <c r="K1779" s="920"/>
      <c r="L1779" s="920"/>
    </row>
    <row r="1780" spans="1:12" s="1" customFormat="1" ht="26.25" customHeight="1" x14ac:dyDescent="0.15">
      <c r="A1780" s="918"/>
      <c r="B1780" s="921" t="s">
        <v>1227</v>
      </c>
      <c r="C1780" s="922" t="s">
        <v>1228</v>
      </c>
      <c r="D1780" s="923">
        <v>43690</v>
      </c>
      <c r="E1780" s="921" t="s">
        <v>65</v>
      </c>
      <c r="F1780" s="921" t="s">
        <v>1229</v>
      </c>
      <c r="G1780" s="921"/>
      <c r="H1780" s="924" t="s">
        <v>30</v>
      </c>
      <c r="I1780" s="924"/>
      <c r="J1780" s="14" t="s">
        <v>31</v>
      </c>
      <c r="K1780" s="14" t="s">
        <v>32</v>
      </c>
      <c r="L1780" s="16">
        <v>780</v>
      </c>
    </row>
    <row r="1781" spans="1:12" s="1" customFormat="1" ht="218.25" customHeight="1" x14ac:dyDescent="0.15">
      <c r="A1781" s="918"/>
      <c r="B1781" s="921"/>
      <c r="C1781" s="922"/>
      <c r="D1781" s="923"/>
      <c r="E1781" s="921"/>
      <c r="F1781" s="921"/>
      <c r="G1781" s="921"/>
      <c r="H1781" s="924" t="s">
        <v>33</v>
      </c>
      <c r="I1781" s="924"/>
      <c r="J1781" s="14" t="s">
        <v>31</v>
      </c>
      <c r="K1781" s="14" t="s">
        <v>31</v>
      </c>
      <c r="L1781" s="16">
        <v>0</v>
      </c>
    </row>
    <row r="1782" spans="1:12" s="1" customFormat="1" ht="24" customHeight="1" x14ac:dyDescent="0.15">
      <c r="A1782" s="918"/>
      <c r="B1782" s="9" t="s">
        <v>34</v>
      </c>
      <c r="C1782" s="13" t="s">
        <v>35</v>
      </c>
      <c r="D1782" s="13" t="s">
        <v>36</v>
      </c>
      <c r="E1782" s="13" t="s">
        <v>37</v>
      </c>
      <c r="F1782" s="920"/>
      <c r="G1782" s="920"/>
      <c r="H1782" s="924" t="s">
        <v>38</v>
      </c>
      <c r="I1782" s="924"/>
      <c r="J1782" s="921" t="s">
        <v>31</v>
      </c>
      <c r="K1782" s="921" t="s">
        <v>31</v>
      </c>
      <c r="L1782" s="925">
        <v>0</v>
      </c>
    </row>
    <row r="1783" spans="1:12" s="1" customFormat="1" ht="24" customHeight="1" x14ac:dyDescent="0.15">
      <c r="A1783" s="918"/>
      <c r="B1783" s="14" t="s">
        <v>257</v>
      </c>
      <c r="C1783" s="14" t="s">
        <v>1229</v>
      </c>
      <c r="D1783" s="15">
        <v>43698</v>
      </c>
      <c r="E1783" s="14" t="s">
        <v>1230</v>
      </c>
      <c r="F1783" s="920"/>
      <c r="G1783" s="920"/>
      <c r="H1783" s="924"/>
      <c r="I1783" s="924"/>
      <c r="J1783" s="921"/>
      <c r="K1783" s="921"/>
      <c r="L1783" s="925"/>
    </row>
    <row r="1784" spans="1:12" s="1" customFormat="1" ht="24" customHeight="1" x14ac:dyDescent="0.15">
      <c r="A1784" s="918">
        <v>326</v>
      </c>
      <c r="B1784" s="9" t="s">
        <v>22</v>
      </c>
      <c r="C1784" s="13" t="s">
        <v>23</v>
      </c>
      <c r="D1784" s="13" t="s">
        <v>24</v>
      </c>
      <c r="E1784" s="13" t="s">
        <v>25</v>
      </c>
      <c r="F1784" s="919" t="s">
        <v>17</v>
      </c>
      <c r="G1784" s="919"/>
      <c r="H1784" s="920"/>
      <c r="I1784" s="920"/>
      <c r="J1784" s="920"/>
      <c r="K1784" s="920"/>
      <c r="L1784" s="920"/>
    </row>
    <row r="1785" spans="1:12" s="1" customFormat="1" ht="26.25" customHeight="1" x14ac:dyDescent="0.15">
      <c r="A1785" s="918"/>
      <c r="B1785" s="921" t="s">
        <v>1231</v>
      </c>
      <c r="C1785" s="922" t="s">
        <v>1232</v>
      </c>
      <c r="D1785" s="923">
        <v>43654</v>
      </c>
      <c r="E1785" s="921" t="s">
        <v>628</v>
      </c>
      <c r="F1785" s="921" t="s">
        <v>1233</v>
      </c>
      <c r="G1785" s="921"/>
      <c r="H1785" s="924" t="s">
        <v>30</v>
      </c>
      <c r="I1785" s="924"/>
      <c r="J1785" s="14" t="s">
        <v>31</v>
      </c>
      <c r="K1785" s="14" t="s">
        <v>32</v>
      </c>
      <c r="L1785" s="16">
        <v>354.56</v>
      </c>
    </row>
    <row r="1786" spans="1:12" s="1" customFormat="1" ht="333.75" customHeight="1" x14ac:dyDescent="0.15">
      <c r="A1786" s="918"/>
      <c r="B1786" s="921"/>
      <c r="C1786" s="922"/>
      <c r="D1786" s="923"/>
      <c r="E1786" s="921"/>
      <c r="F1786" s="921"/>
      <c r="G1786" s="921"/>
      <c r="H1786" s="924" t="s">
        <v>33</v>
      </c>
      <c r="I1786" s="924"/>
      <c r="J1786" s="14" t="s">
        <v>31</v>
      </c>
      <c r="K1786" s="14" t="s">
        <v>31</v>
      </c>
      <c r="L1786" s="16">
        <v>0</v>
      </c>
    </row>
    <row r="1787" spans="1:12" s="1" customFormat="1" ht="24" customHeight="1" x14ac:dyDescent="0.15">
      <c r="A1787" s="918"/>
      <c r="B1787" s="9" t="s">
        <v>34</v>
      </c>
      <c r="C1787" s="13" t="s">
        <v>35</v>
      </c>
      <c r="D1787" s="13" t="s">
        <v>36</v>
      </c>
      <c r="E1787" s="13" t="s">
        <v>37</v>
      </c>
      <c r="F1787" s="920"/>
      <c r="G1787" s="920"/>
      <c r="H1787" s="924" t="s">
        <v>38</v>
      </c>
      <c r="I1787" s="924"/>
      <c r="J1787" s="921" t="s">
        <v>31</v>
      </c>
      <c r="K1787" s="921" t="s">
        <v>32</v>
      </c>
      <c r="L1787" s="925">
        <v>55.96</v>
      </c>
    </row>
    <row r="1788" spans="1:12" s="1" customFormat="1" ht="24" customHeight="1" x14ac:dyDescent="0.15">
      <c r="A1788" s="918"/>
      <c r="B1788" s="14" t="s">
        <v>1234</v>
      </c>
      <c r="C1788" s="14" t="s">
        <v>1233</v>
      </c>
      <c r="D1788" s="15">
        <v>43659</v>
      </c>
      <c r="E1788" s="14" t="s">
        <v>408</v>
      </c>
      <c r="F1788" s="920"/>
      <c r="G1788" s="920"/>
      <c r="H1788" s="924"/>
      <c r="I1788" s="924"/>
      <c r="J1788" s="921"/>
      <c r="K1788" s="921"/>
      <c r="L1788" s="925"/>
    </row>
    <row r="1789" spans="1:12" s="1" customFormat="1" ht="24" customHeight="1" x14ac:dyDescent="0.15">
      <c r="A1789" s="918">
        <v>327</v>
      </c>
      <c r="B1789" s="9" t="s">
        <v>22</v>
      </c>
      <c r="C1789" s="13" t="s">
        <v>23</v>
      </c>
      <c r="D1789" s="13" t="s">
        <v>24</v>
      </c>
      <c r="E1789" s="13" t="s">
        <v>25</v>
      </c>
      <c r="F1789" s="919" t="s">
        <v>17</v>
      </c>
      <c r="G1789" s="919"/>
      <c r="H1789" s="920"/>
      <c r="I1789" s="920"/>
      <c r="J1789" s="920"/>
      <c r="K1789" s="920"/>
      <c r="L1789" s="920"/>
    </row>
    <row r="1790" spans="1:12" s="1" customFormat="1" ht="26.25" customHeight="1" x14ac:dyDescent="0.15">
      <c r="A1790" s="918"/>
      <c r="B1790" s="921" t="s">
        <v>1235</v>
      </c>
      <c r="C1790" s="922" t="s">
        <v>1236</v>
      </c>
      <c r="D1790" s="923">
        <v>43720</v>
      </c>
      <c r="E1790" s="921" t="s">
        <v>187</v>
      </c>
      <c r="F1790" s="921" t="s">
        <v>982</v>
      </c>
      <c r="G1790" s="921"/>
      <c r="H1790" s="924" t="s">
        <v>30</v>
      </c>
      <c r="I1790" s="924"/>
      <c r="J1790" s="14" t="s">
        <v>31</v>
      </c>
      <c r="K1790" s="14" t="s">
        <v>32</v>
      </c>
      <c r="L1790" s="16">
        <v>267.63</v>
      </c>
    </row>
    <row r="1791" spans="1:12" s="1" customFormat="1" ht="113.25" customHeight="1" x14ac:dyDescent="0.15">
      <c r="A1791" s="918"/>
      <c r="B1791" s="921"/>
      <c r="C1791" s="922"/>
      <c r="D1791" s="923"/>
      <c r="E1791" s="921"/>
      <c r="F1791" s="921"/>
      <c r="G1791" s="921"/>
      <c r="H1791" s="924" t="s">
        <v>33</v>
      </c>
      <c r="I1791" s="924"/>
      <c r="J1791" s="14" t="s">
        <v>31</v>
      </c>
      <c r="K1791" s="14" t="s">
        <v>32</v>
      </c>
      <c r="L1791" s="16">
        <v>450.6</v>
      </c>
    </row>
    <row r="1792" spans="1:12" s="1" customFormat="1" ht="24" customHeight="1" x14ac:dyDescent="0.15">
      <c r="A1792" s="918"/>
      <c r="B1792" s="9" t="s">
        <v>34</v>
      </c>
      <c r="C1792" s="13" t="s">
        <v>35</v>
      </c>
      <c r="D1792" s="13" t="s">
        <v>36</v>
      </c>
      <c r="E1792" s="13" t="s">
        <v>37</v>
      </c>
      <c r="F1792" s="920"/>
      <c r="G1792" s="920"/>
      <c r="H1792" s="924" t="s">
        <v>38</v>
      </c>
      <c r="I1792" s="924"/>
      <c r="J1792" s="921" t="s">
        <v>31</v>
      </c>
      <c r="K1792" s="921" t="s">
        <v>31</v>
      </c>
      <c r="L1792" s="925">
        <v>0</v>
      </c>
    </row>
    <row r="1793" spans="1:12" s="1" customFormat="1" ht="34.5" customHeight="1" x14ac:dyDescent="0.15">
      <c r="A1793" s="918"/>
      <c r="B1793" s="14" t="s">
        <v>1237</v>
      </c>
      <c r="C1793" s="14" t="s">
        <v>982</v>
      </c>
      <c r="D1793" s="15">
        <v>43721</v>
      </c>
      <c r="E1793" s="14" t="s">
        <v>1238</v>
      </c>
      <c r="F1793" s="920"/>
      <c r="G1793" s="920"/>
      <c r="H1793" s="924"/>
      <c r="I1793" s="924"/>
      <c r="J1793" s="921"/>
      <c r="K1793" s="921"/>
      <c r="L1793" s="925"/>
    </row>
    <row r="1794" spans="1:12" s="1" customFormat="1" ht="24" customHeight="1" x14ac:dyDescent="0.15">
      <c r="A1794" s="918">
        <v>328</v>
      </c>
      <c r="B1794" s="9" t="s">
        <v>22</v>
      </c>
      <c r="C1794" s="13" t="s">
        <v>23</v>
      </c>
      <c r="D1794" s="13" t="s">
        <v>24</v>
      </c>
      <c r="E1794" s="13" t="s">
        <v>25</v>
      </c>
      <c r="F1794" s="919" t="s">
        <v>17</v>
      </c>
      <c r="G1794" s="919"/>
      <c r="H1794" s="920"/>
      <c r="I1794" s="920"/>
      <c r="J1794" s="920"/>
      <c r="K1794" s="920"/>
      <c r="L1794" s="920"/>
    </row>
    <row r="1795" spans="1:12" s="1" customFormat="1" ht="26.25" customHeight="1" x14ac:dyDescent="0.15">
      <c r="A1795" s="918"/>
      <c r="B1795" s="921" t="s">
        <v>1239</v>
      </c>
      <c r="C1795" s="922" t="s">
        <v>1240</v>
      </c>
      <c r="D1795" s="923">
        <v>43725</v>
      </c>
      <c r="E1795" s="921" t="s">
        <v>187</v>
      </c>
      <c r="F1795" s="921" t="s">
        <v>1241</v>
      </c>
      <c r="G1795" s="921"/>
      <c r="H1795" s="924" t="s">
        <v>30</v>
      </c>
      <c r="I1795" s="924"/>
      <c r="J1795" s="14" t="s">
        <v>31</v>
      </c>
      <c r="K1795" s="14" t="s">
        <v>32</v>
      </c>
      <c r="L1795" s="16">
        <v>566.76</v>
      </c>
    </row>
    <row r="1796" spans="1:12" s="1" customFormat="1" ht="134.25" customHeight="1" x14ac:dyDescent="0.15">
      <c r="A1796" s="918"/>
      <c r="B1796" s="921"/>
      <c r="C1796" s="922"/>
      <c r="D1796" s="923"/>
      <c r="E1796" s="921"/>
      <c r="F1796" s="921"/>
      <c r="G1796" s="921"/>
      <c r="H1796" s="924" t="s">
        <v>33</v>
      </c>
      <c r="I1796" s="924"/>
      <c r="J1796" s="14" t="s">
        <v>31</v>
      </c>
      <c r="K1796" s="14" t="s">
        <v>32</v>
      </c>
      <c r="L1796" s="16">
        <v>373.6</v>
      </c>
    </row>
    <row r="1797" spans="1:12" s="1" customFormat="1" ht="24" customHeight="1" x14ac:dyDescent="0.15">
      <c r="A1797" s="918"/>
      <c r="B1797" s="9" t="s">
        <v>34</v>
      </c>
      <c r="C1797" s="13" t="s">
        <v>35</v>
      </c>
      <c r="D1797" s="13" t="s">
        <v>36</v>
      </c>
      <c r="E1797" s="13" t="s">
        <v>37</v>
      </c>
      <c r="F1797" s="920"/>
      <c r="G1797" s="920"/>
      <c r="H1797" s="924" t="s">
        <v>38</v>
      </c>
      <c r="I1797" s="924"/>
      <c r="J1797" s="921" t="s">
        <v>31</v>
      </c>
      <c r="K1797" s="921" t="s">
        <v>32</v>
      </c>
      <c r="L1797" s="925">
        <v>100</v>
      </c>
    </row>
    <row r="1798" spans="1:12" s="1" customFormat="1" ht="34.5" customHeight="1" x14ac:dyDescent="0.15">
      <c r="A1798" s="918"/>
      <c r="B1798" s="14" t="s">
        <v>496</v>
      </c>
      <c r="C1798" s="14" t="s">
        <v>1241</v>
      </c>
      <c r="D1798" s="15">
        <v>43727</v>
      </c>
      <c r="E1798" s="14" t="s">
        <v>541</v>
      </c>
      <c r="F1798" s="920"/>
      <c r="G1798" s="920"/>
      <c r="H1798" s="924"/>
      <c r="I1798" s="924"/>
      <c r="J1798" s="921"/>
      <c r="K1798" s="921"/>
      <c r="L1798" s="925"/>
    </row>
    <row r="1799" spans="1:12" s="1" customFormat="1" ht="24" customHeight="1" x14ac:dyDescent="0.15">
      <c r="A1799" s="918">
        <v>329</v>
      </c>
      <c r="B1799" s="9" t="s">
        <v>22</v>
      </c>
      <c r="C1799" s="13" t="s">
        <v>23</v>
      </c>
      <c r="D1799" s="13" t="s">
        <v>24</v>
      </c>
      <c r="E1799" s="13" t="s">
        <v>25</v>
      </c>
      <c r="F1799" s="919" t="s">
        <v>17</v>
      </c>
      <c r="G1799" s="919"/>
      <c r="H1799" s="920"/>
      <c r="I1799" s="920"/>
      <c r="J1799" s="920"/>
      <c r="K1799" s="920"/>
      <c r="L1799" s="920"/>
    </row>
    <row r="1800" spans="1:12" s="1" customFormat="1" ht="26.25" customHeight="1" x14ac:dyDescent="0.15">
      <c r="A1800" s="918"/>
      <c r="B1800" s="921" t="s">
        <v>1242</v>
      </c>
      <c r="C1800" s="922" t="s">
        <v>1243</v>
      </c>
      <c r="D1800" s="923">
        <v>43602</v>
      </c>
      <c r="E1800" s="921" t="s">
        <v>298</v>
      </c>
      <c r="F1800" s="921" t="s">
        <v>421</v>
      </c>
      <c r="G1800" s="921"/>
      <c r="H1800" s="924" t="s">
        <v>30</v>
      </c>
      <c r="I1800" s="924"/>
      <c r="J1800" s="14" t="s">
        <v>31</v>
      </c>
      <c r="K1800" s="14" t="s">
        <v>32</v>
      </c>
      <c r="L1800" s="16">
        <v>262.09000000000003</v>
      </c>
    </row>
    <row r="1801" spans="1:12" s="1" customFormat="1" ht="409.2" customHeight="1" x14ac:dyDescent="0.15">
      <c r="A1801" s="918"/>
      <c r="B1801" s="921"/>
      <c r="C1801" s="922"/>
      <c r="D1801" s="923"/>
      <c r="E1801" s="921"/>
      <c r="F1801" s="921"/>
      <c r="G1801" s="921"/>
      <c r="H1801" s="924" t="s">
        <v>33</v>
      </c>
      <c r="I1801" s="924"/>
      <c r="J1801" s="921" t="s">
        <v>31</v>
      </c>
      <c r="K1801" s="921" t="s">
        <v>32</v>
      </c>
      <c r="L1801" s="925">
        <v>283</v>
      </c>
    </row>
    <row r="1802" spans="1:12" s="1" customFormat="1" ht="218.85" customHeight="1" x14ac:dyDescent="0.15">
      <c r="A1802" s="918"/>
      <c r="B1802" s="921"/>
      <c r="C1802" s="922"/>
      <c r="D1802" s="923"/>
      <c r="E1802" s="921"/>
      <c r="F1802" s="921"/>
      <c r="G1802" s="921"/>
      <c r="H1802" s="924"/>
      <c r="I1802" s="924"/>
      <c r="J1802" s="921"/>
      <c r="K1802" s="921"/>
      <c r="L1802" s="925"/>
    </row>
    <row r="1803" spans="1:12" s="1" customFormat="1" ht="24" customHeight="1" x14ac:dyDescent="0.15">
      <c r="A1803" s="918"/>
      <c r="B1803" s="9" t="s">
        <v>34</v>
      </c>
      <c r="C1803" s="13" t="s">
        <v>35</v>
      </c>
      <c r="D1803" s="13" t="s">
        <v>36</v>
      </c>
      <c r="E1803" s="13" t="s">
        <v>37</v>
      </c>
      <c r="F1803" s="920"/>
      <c r="G1803" s="920"/>
      <c r="H1803" s="924" t="s">
        <v>38</v>
      </c>
      <c r="I1803" s="924"/>
      <c r="J1803" s="921" t="s">
        <v>31</v>
      </c>
      <c r="K1803" s="921" t="s">
        <v>31</v>
      </c>
      <c r="L1803" s="925">
        <v>0</v>
      </c>
    </row>
    <row r="1804" spans="1:12" s="1" customFormat="1" ht="24" customHeight="1" x14ac:dyDescent="0.15">
      <c r="A1804" s="918"/>
      <c r="B1804" s="14" t="s">
        <v>1244</v>
      </c>
      <c r="C1804" s="14" t="s">
        <v>421</v>
      </c>
      <c r="D1804" s="15">
        <v>43606</v>
      </c>
      <c r="E1804" s="14" t="s">
        <v>1245</v>
      </c>
      <c r="F1804" s="920"/>
      <c r="G1804" s="920"/>
      <c r="H1804" s="924"/>
      <c r="I1804" s="924"/>
      <c r="J1804" s="921"/>
      <c r="K1804" s="921"/>
      <c r="L1804" s="925"/>
    </row>
    <row r="1805" spans="1:12" s="1" customFormat="1" ht="24" customHeight="1" x14ac:dyDescent="0.15">
      <c r="A1805" s="918">
        <v>330</v>
      </c>
      <c r="B1805" s="9" t="s">
        <v>22</v>
      </c>
      <c r="C1805" s="13" t="s">
        <v>23</v>
      </c>
      <c r="D1805" s="13" t="s">
        <v>24</v>
      </c>
      <c r="E1805" s="13" t="s">
        <v>25</v>
      </c>
      <c r="F1805" s="919" t="s">
        <v>17</v>
      </c>
      <c r="G1805" s="919"/>
      <c r="H1805" s="920"/>
      <c r="I1805" s="920"/>
      <c r="J1805" s="920"/>
      <c r="K1805" s="920"/>
      <c r="L1805" s="920"/>
    </row>
    <row r="1806" spans="1:12" s="1" customFormat="1" ht="26.25" customHeight="1" x14ac:dyDescent="0.15">
      <c r="A1806" s="918"/>
      <c r="B1806" s="921" t="s">
        <v>1246</v>
      </c>
      <c r="C1806" s="922" t="s">
        <v>1247</v>
      </c>
      <c r="D1806" s="923">
        <v>43577</v>
      </c>
      <c r="E1806" s="921" t="s">
        <v>298</v>
      </c>
      <c r="F1806" s="921" t="s">
        <v>1248</v>
      </c>
      <c r="G1806" s="921"/>
      <c r="H1806" s="924" t="s">
        <v>30</v>
      </c>
      <c r="I1806" s="924"/>
      <c r="J1806" s="14" t="s">
        <v>31</v>
      </c>
      <c r="K1806" s="14" t="s">
        <v>31</v>
      </c>
      <c r="L1806" s="16">
        <v>0</v>
      </c>
    </row>
    <row r="1807" spans="1:12" s="1" customFormat="1" ht="155.25" customHeight="1" x14ac:dyDescent="0.15">
      <c r="A1807" s="918"/>
      <c r="B1807" s="921"/>
      <c r="C1807" s="922"/>
      <c r="D1807" s="923"/>
      <c r="E1807" s="921"/>
      <c r="F1807" s="921"/>
      <c r="G1807" s="921"/>
      <c r="H1807" s="924" t="s">
        <v>33</v>
      </c>
      <c r="I1807" s="924"/>
      <c r="J1807" s="14" t="s">
        <v>31</v>
      </c>
      <c r="K1807" s="14" t="s">
        <v>31</v>
      </c>
      <c r="L1807" s="16">
        <v>0</v>
      </c>
    </row>
    <row r="1808" spans="1:12" s="1" customFormat="1" ht="24" customHeight="1" x14ac:dyDescent="0.15">
      <c r="A1808" s="918"/>
      <c r="B1808" s="9" t="s">
        <v>34</v>
      </c>
      <c r="C1808" s="13" t="s">
        <v>35</v>
      </c>
      <c r="D1808" s="13" t="s">
        <v>36</v>
      </c>
      <c r="E1808" s="13" t="s">
        <v>37</v>
      </c>
      <c r="F1808" s="920"/>
      <c r="G1808" s="920"/>
      <c r="H1808" s="924" t="s">
        <v>38</v>
      </c>
      <c r="I1808" s="924"/>
      <c r="J1808" s="921" t="s">
        <v>31</v>
      </c>
      <c r="K1808" s="921" t="s">
        <v>32</v>
      </c>
      <c r="L1808" s="925">
        <v>4547</v>
      </c>
    </row>
    <row r="1809" spans="1:12" s="1" customFormat="1" ht="34.5" customHeight="1" x14ac:dyDescent="0.15">
      <c r="A1809" s="918"/>
      <c r="B1809" s="14" t="s">
        <v>496</v>
      </c>
      <c r="C1809" s="14" t="s">
        <v>1248</v>
      </c>
      <c r="D1809" s="15">
        <v>43580</v>
      </c>
      <c r="E1809" s="14" t="s">
        <v>1249</v>
      </c>
      <c r="F1809" s="920"/>
      <c r="G1809" s="920"/>
      <c r="H1809" s="924"/>
      <c r="I1809" s="924"/>
      <c r="J1809" s="921"/>
      <c r="K1809" s="921"/>
      <c r="L1809" s="925"/>
    </row>
    <row r="1810" spans="1:12" s="1" customFormat="1" ht="24" customHeight="1" x14ac:dyDescent="0.15">
      <c r="A1810" s="918">
        <v>331</v>
      </c>
      <c r="B1810" s="9" t="s">
        <v>22</v>
      </c>
      <c r="C1810" s="13" t="s">
        <v>23</v>
      </c>
      <c r="D1810" s="13" t="s">
        <v>24</v>
      </c>
      <c r="E1810" s="13" t="s">
        <v>25</v>
      </c>
      <c r="F1810" s="919" t="s">
        <v>17</v>
      </c>
      <c r="G1810" s="919"/>
      <c r="H1810" s="920"/>
      <c r="I1810" s="920"/>
      <c r="J1810" s="920"/>
      <c r="K1810" s="920"/>
      <c r="L1810" s="920"/>
    </row>
    <row r="1811" spans="1:12" s="1" customFormat="1" ht="26.25" customHeight="1" x14ac:dyDescent="0.15">
      <c r="A1811" s="918"/>
      <c r="B1811" s="921" t="s">
        <v>1250</v>
      </c>
      <c r="C1811" s="922" t="s">
        <v>1251</v>
      </c>
      <c r="D1811" s="923">
        <v>43559</v>
      </c>
      <c r="E1811" s="921" t="s">
        <v>90</v>
      </c>
      <c r="F1811" s="921" t="s">
        <v>1252</v>
      </c>
      <c r="G1811" s="921"/>
      <c r="H1811" s="924" t="s">
        <v>30</v>
      </c>
      <c r="I1811" s="924"/>
      <c r="J1811" s="14" t="s">
        <v>31</v>
      </c>
      <c r="K1811" s="14" t="s">
        <v>32</v>
      </c>
      <c r="L1811" s="16">
        <v>272.7</v>
      </c>
    </row>
    <row r="1812" spans="1:12" s="1" customFormat="1" ht="409.2" customHeight="1" x14ac:dyDescent="0.15">
      <c r="A1812" s="918"/>
      <c r="B1812" s="921"/>
      <c r="C1812" s="922"/>
      <c r="D1812" s="923"/>
      <c r="E1812" s="921"/>
      <c r="F1812" s="921"/>
      <c r="G1812" s="921"/>
      <c r="H1812" s="924" t="s">
        <v>33</v>
      </c>
      <c r="I1812" s="924"/>
      <c r="J1812" s="921" t="s">
        <v>31</v>
      </c>
      <c r="K1812" s="921" t="s">
        <v>32</v>
      </c>
      <c r="L1812" s="925">
        <v>384.6</v>
      </c>
    </row>
    <row r="1813" spans="1:12" s="1" customFormat="1" ht="208.35" customHeight="1" x14ac:dyDescent="0.15">
      <c r="A1813" s="918"/>
      <c r="B1813" s="921"/>
      <c r="C1813" s="922"/>
      <c r="D1813" s="923"/>
      <c r="E1813" s="921"/>
      <c r="F1813" s="921"/>
      <c r="G1813" s="921"/>
      <c r="H1813" s="924"/>
      <c r="I1813" s="924"/>
      <c r="J1813" s="921"/>
      <c r="K1813" s="921"/>
      <c r="L1813" s="925"/>
    </row>
    <row r="1814" spans="1:12" s="1" customFormat="1" ht="24" customHeight="1" x14ac:dyDescent="0.15">
      <c r="A1814" s="918"/>
      <c r="B1814" s="9" t="s">
        <v>34</v>
      </c>
      <c r="C1814" s="13" t="s">
        <v>35</v>
      </c>
      <c r="D1814" s="13" t="s">
        <v>36</v>
      </c>
      <c r="E1814" s="13" t="s">
        <v>37</v>
      </c>
      <c r="F1814" s="920"/>
      <c r="G1814" s="920"/>
      <c r="H1814" s="924" t="s">
        <v>38</v>
      </c>
      <c r="I1814" s="924"/>
      <c r="J1814" s="921" t="s">
        <v>31</v>
      </c>
      <c r="K1814" s="921" t="s">
        <v>32</v>
      </c>
      <c r="L1814" s="925">
        <v>875</v>
      </c>
    </row>
    <row r="1815" spans="1:12" s="1" customFormat="1" ht="24" customHeight="1" x14ac:dyDescent="0.15">
      <c r="A1815" s="918"/>
      <c r="B1815" s="14" t="s">
        <v>1253</v>
      </c>
      <c r="C1815" s="14" t="s">
        <v>1252</v>
      </c>
      <c r="D1815" s="15">
        <v>43562</v>
      </c>
      <c r="E1815" s="14" t="s">
        <v>1254</v>
      </c>
      <c r="F1815" s="920"/>
      <c r="G1815" s="920"/>
      <c r="H1815" s="924"/>
      <c r="I1815" s="924"/>
      <c r="J1815" s="921"/>
      <c r="K1815" s="921"/>
      <c r="L1815" s="925"/>
    </row>
    <row r="1816" spans="1:12" s="1" customFormat="1" ht="24" customHeight="1" x14ac:dyDescent="0.15">
      <c r="A1816" s="918">
        <v>332</v>
      </c>
      <c r="B1816" s="9" t="s">
        <v>22</v>
      </c>
      <c r="C1816" s="13" t="s">
        <v>23</v>
      </c>
      <c r="D1816" s="13" t="s">
        <v>24</v>
      </c>
      <c r="E1816" s="13" t="s">
        <v>25</v>
      </c>
      <c r="F1816" s="919" t="s">
        <v>17</v>
      </c>
      <c r="G1816" s="919"/>
      <c r="H1816" s="920"/>
      <c r="I1816" s="920"/>
      <c r="J1816" s="920"/>
      <c r="K1816" s="920"/>
      <c r="L1816" s="920"/>
    </row>
    <row r="1817" spans="1:12" s="1" customFormat="1" ht="26.25" customHeight="1" x14ac:dyDescent="0.15">
      <c r="A1817" s="918"/>
      <c r="B1817" s="921" t="s">
        <v>1255</v>
      </c>
      <c r="C1817" s="922" t="s">
        <v>1256</v>
      </c>
      <c r="D1817" s="923">
        <v>43559</v>
      </c>
      <c r="E1817" s="921" t="s">
        <v>727</v>
      </c>
      <c r="F1817" s="921" t="s">
        <v>1257</v>
      </c>
      <c r="G1817" s="921"/>
      <c r="H1817" s="924" t="s">
        <v>30</v>
      </c>
      <c r="I1817" s="924"/>
      <c r="J1817" s="14" t="s">
        <v>31</v>
      </c>
      <c r="K1817" s="14" t="s">
        <v>31</v>
      </c>
      <c r="L1817" s="16">
        <v>0</v>
      </c>
    </row>
    <row r="1818" spans="1:12" s="1" customFormat="1" ht="302.25" customHeight="1" x14ac:dyDescent="0.15">
      <c r="A1818" s="918"/>
      <c r="B1818" s="921"/>
      <c r="C1818" s="922"/>
      <c r="D1818" s="923"/>
      <c r="E1818" s="921"/>
      <c r="F1818" s="921"/>
      <c r="G1818" s="921"/>
      <c r="H1818" s="924" t="s">
        <v>33</v>
      </c>
      <c r="I1818" s="924"/>
      <c r="J1818" s="14" t="s">
        <v>31</v>
      </c>
      <c r="K1818" s="14" t="s">
        <v>31</v>
      </c>
      <c r="L1818" s="16">
        <v>0</v>
      </c>
    </row>
    <row r="1819" spans="1:12" s="1" customFormat="1" ht="24" customHeight="1" x14ac:dyDescent="0.15">
      <c r="A1819" s="918"/>
      <c r="B1819" s="9" t="s">
        <v>34</v>
      </c>
      <c r="C1819" s="13" t="s">
        <v>35</v>
      </c>
      <c r="D1819" s="13" t="s">
        <v>36</v>
      </c>
      <c r="E1819" s="13" t="s">
        <v>37</v>
      </c>
      <c r="F1819" s="920"/>
      <c r="G1819" s="920"/>
      <c r="H1819" s="924" t="s">
        <v>38</v>
      </c>
      <c r="I1819" s="924"/>
      <c r="J1819" s="921" t="s">
        <v>31</v>
      </c>
      <c r="K1819" s="921" t="s">
        <v>32</v>
      </c>
      <c r="L1819" s="925">
        <v>420</v>
      </c>
    </row>
    <row r="1820" spans="1:12" s="1" customFormat="1" ht="24" customHeight="1" x14ac:dyDescent="0.15">
      <c r="A1820" s="918"/>
      <c r="B1820" s="14" t="s">
        <v>39</v>
      </c>
      <c r="C1820" s="14" t="s">
        <v>1257</v>
      </c>
      <c r="D1820" s="15">
        <v>43563</v>
      </c>
      <c r="E1820" s="14" t="s">
        <v>1258</v>
      </c>
      <c r="F1820" s="920"/>
      <c r="G1820" s="920"/>
      <c r="H1820" s="924"/>
      <c r="I1820" s="924"/>
      <c r="J1820" s="921"/>
      <c r="K1820" s="921"/>
      <c r="L1820" s="925"/>
    </row>
    <row r="1821" spans="1:12" s="1" customFormat="1" ht="24" customHeight="1" x14ac:dyDescent="0.15">
      <c r="A1821" s="918">
        <v>333</v>
      </c>
      <c r="B1821" s="9" t="s">
        <v>22</v>
      </c>
      <c r="C1821" s="13" t="s">
        <v>23</v>
      </c>
      <c r="D1821" s="13" t="s">
        <v>24</v>
      </c>
      <c r="E1821" s="13" t="s">
        <v>25</v>
      </c>
      <c r="F1821" s="919" t="s">
        <v>17</v>
      </c>
      <c r="G1821" s="919"/>
      <c r="H1821" s="920"/>
      <c r="I1821" s="920"/>
      <c r="J1821" s="920"/>
      <c r="K1821" s="920"/>
      <c r="L1821" s="920"/>
    </row>
    <row r="1822" spans="1:12" s="1" customFormat="1" ht="26.25" customHeight="1" x14ac:dyDescent="0.15">
      <c r="A1822" s="918"/>
      <c r="B1822" s="921" t="s">
        <v>1259</v>
      </c>
      <c r="C1822" s="921" t="s">
        <v>1260</v>
      </c>
      <c r="D1822" s="923">
        <v>43686</v>
      </c>
      <c r="E1822" s="921" t="s">
        <v>308</v>
      </c>
      <c r="F1822" s="921" t="s">
        <v>309</v>
      </c>
      <c r="G1822" s="921"/>
      <c r="H1822" s="924" t="s">
        <v>30</v>
      </c>
      <c r="I1822" s="924"/>
      <c r="J1822" s="14" t="s">
        <v>31</v>
      </c>
      <c r="K1822" s="14" t="s">
        <v>32</v>
      </c>
      <c r="L1822" s="16">
        <v>921.5</v>
      </c>
    </row>
    <row r="1823" spans="1:12" s="1" customFormat="1" ht="60.75" customHeight="1" x14ac:dyDescent="0.15">
      <c r="A1823" s="918"/>
      <c r="B1823" s="921"/>
      <c r="C1823" s="921"/>
      <c r="D1823" s="923"/>
      <c r="E1823" s="921"/>
      <c r="F1823" s="921"/>
      <c r="G1823" s="921"/>
      <c r="H1823" s="924" t="s">
        <v>33</v>
      </c>
      <c r="I1823" s="924"/>
      <c r="J1823" s="14" t="s">
        <v>31</v>
      </c>
      <c r="K1823" s="14" t="s">
        <v>31</v>
      </c>
      <c r="L1823" s="16">
        <v>0</v>
      </c>
    </row>
    <row r="1824" spans="1:12" s="1" customFormat="1" ht="24" customHeight="1" x14ac:dyDescent="0.15">
      <c r="A1824" s="918"/>
      <c r="B1824" s="9" t="s">
        <v>34</v>
      </c>
      <c r="C1824" s="13" t="s">
        <v>35</v>
      </c>
      <c r="D1824" s="13" t="s">
        <v>36</v>
      </c>
      <c r="E1824" s="13" t="s">
        <v>37</v>
      </c>
      <c r="F1824" s="920"/>
      <c r="G1824" s="920"/>
      <c r="H1824" s="924" t="s">
        <v>38</v>
      </c>
      <c r="I1824" s="924"/>
      <c r="J1824" s="921" t="s">
        <v>31</v>
      </c>
      <c r="K1824" s="921" t="s">
        <v>31</v>
      </c>
      <c r="L1824" s="925">
        <v>0</v>
      </c>
    </row>
    <row r="1825" spans="1:12" s="1" customFormat="1" ht="34.5" customHeight="1" x14ac:dyDescent="0.15">
      <c r="A1825" s="918"/>
      <c r="B1825" s="14" t="s">
        <v>1261</v>
      </c>
      <c r="C1825" s="14" t="s">
        <v>309</v>
      </c>
      <c r="D1825" s="15">
        <v>43692</v>
      </c>
      <c r="E1825" s="14" t="s">
        <v>1262</v>
      </c>
      <c r="F1825" s="920"/>
      <c r="G1825" s="920"/>
      <c r="H1825" s="924"/>
      <c r="I1825" s="924"/>
      <c r="J1825" s="921"/>
      <c r="K1825" s="921"/>
      <c r="L1825" s="925"/>
    </row>
    <row r="1826" spans="1:12" s="1" customFormat="1" ht="24" customHeight="1" x14ac:dyDescent="0.15">
      <c r="A1826" s="918">
        <v>334</v>
      </c>
      <c r="B1826" s="9" t="s">
        <v>22</v>
      </c>
      <c r="C1826" s="13" t="s">
        <v>23</v>
      </c>
      <c r="D1826" s="13" t="s">
        <v>24</v>
      </c>
      <c r="E1826" s="13" t="s">
        <v>25</v>
      </c>
      <c r="F1826" s="919" t="s">
        <v>17</v>
      </c>
      <c r="G1826" s="919"/>
      <c r="H1826" s="920"/>
      <c r="I1826" s="920"/>
      <c r="J1826" s="920"/>
      <c r="K1826" s="920"/>
      <c r="L1826" s="920"/>
    </row>
    <row r="1827" spans="1:12" s="1" customFormat="1" ht="26.25" customHeight="1" x14ac:dyDescent="0.15">
      <c r="A1827" s="918"/>
      <c r="B1827" s="921" t="s">
        <v>1263</v>
      </c>
      <c r="C1827" s="922" t="s">
        <v>1264</v>
      </c>
      <c r="D1827" s="923">
        <v>43569</v>
      </c>
      <c r="E1827" s="921" t="s">
        <v>136</v>
      </c>
      <c r="F1827" s="921" t="s">
        <v>137</v>
      </c>
      <c r="G1827" s="921"/>
      <c r="H1827" s="924" t="s">
        <v>30</v>
      </c>
      <c r="I1827" s="924"/>
      <c r="J1827" s="14" t="s">
        <v>31</v>
      </c>
      <c r="K1827" s="14" t="s">
        <v>32</v>
      </c>
      <c r="L1827" s="16">
        <v>222</v>
      </c>
    </row>
    <row r="1828" spans="1:12" s="1" customFormat="1" ht="218.25" customHeight="1" x14ac:dyDescent="0.15">
      <c r="A1828" s="918"/>
      <c r="B1828" s="921"/>
      <c r="C1828" s="922"/>
      <c r="D1828" s="923"/>
      <c r="E1828" s="921"/>
      <c r="F1828" s="921"/>
      <c r="G1828" s="921"/>
      <c r="H1828" s="924" t="s">
        <v>33</v>
      </c>
      <c r="I1828" s="924"/>
      <c r="J1828" s="14" t="s">
        <v>31</v>
      </c>
      <c r="K1828" s="14" t="s">
        <v>32</v>
      </c>
      <c r="L1828" s="16">
        <v>98</v>
      </c>
    </row>
    <row r="1829" spans="1:12" s="1" customFormat="1" ht="24" customHeight="1" x14ac:dyDescent="0.15">
      <c r="A1829" s="918"/>
      <c r="B1829" s="9" t="s">
        <v>34</v>
      </c>
      <c r="C1829" s="13" t="s">
        <v>35</v>
      </c>
      <c r="D1829" s="13" t="s">
        <v>36</v>
      </c>
      <c r="E1829" s="13" t="s">
        <v>37</v>
      </c>
      <c r="F1829" s="920"/>
      <c r="G1829" s="920"/>
      <c r="H1829" s="924" t="s">
        <v>38</v>
      </c>
      <c r="I1829" s="924"/>
      <c r="J1829" s="921" t="s">
        <v>31</v>
      </c>
      <c r="K1829" s="921" t="s">
        <v>31</v>
      </c>
      <c r="L1829" s="925">
        <v>0</v>
      </c>
    </row>
    <row r="1830" spans="1:12" s="1" customFormat="1" ht="24" customHeight="1" x14ac:dyDescent="0.15">
      <c r="A1830" s="918"/>
      <c r="B1830" s="14" t="s">
        <v>204</v>
      </c>
      <c r="C1830" s="14" t="s">
        <v>137</v>
      </c>
      <c r="D1830" s="15">
        <v>43570</v>
      </c>
      <c r="E1830" s="14" t="s">
        <v>1265</v>
      </c>
      <c r="F1830" s="920"/>
      <c r="G1830" s="920"/>
      <c r="H1830" s="924"/>
      <c r="I1830" s="924"/>
      <c r="J1830" s="921"/>
      <c r="K1830" s="921"/>
      <c r="L1830" s="925"/>
    </row>
    <row r="1831" spans="1:12" s="1" customFormat="1" ht="24" customHeight="1" x14ac:dyDescent="0.15">
      <c r="A1831" s="918">
        <v>335</v>
      </c>
      <c r="B1831" s="9" t="s">
        <v>22</v>
      </c>
      <c r="C1831" s="13" t="s">
        <v>23</v>
      </c>
      <c r="D1831" s="13" t="s">
        <v>24</v>
      </c>
      <c r="E1831" s="13" t="s">
        <v>25</v>
      </c>
      <c r="F1831" s="919" t="s">
        <v>17</v>
      </c>
      <c r="G1831" s="919"/>
      <c r="H1831" s="920"/>
      <c r="I1831" s="920"/>
      <c r="J1831" s="920"/>
      <c r="K1831" s="920"/>
      <c r="L1831" s="920"/>
    </row>
    <row r="1832" spans="1:12" s="1" customFormat="1" ht="26.25" customHeight="1" x14ac:dyDescent="0.15">
      <c r="A1832" s="918"/>
      <c r="B1832" s="921" t="s">
        <v>1263</v>
      </c>
      <c r="C1832" s="922" t="s">
        <v>1266</v>
      </c>
      <c r="D1832" s="923">
        <v>43617</v>
      </c>
      <c r="E1832" s="921" t="s">
        <v>1267</v>
      </c>
      <c r="F1832" s="921" t="s">
        <v>371</v>
      </c>
      <c r="G1832" s="921"/>
      <c r="H1832" s="924" t="s">
        <v>30</v>
      </c>
      <c r="I1832" s="924"/>
      <c r="J1832" s="14" t="s">
        <v>31</v>
      </c>
      <c r="K1832" s="14" t="s">
        <v>32</v>
      </c>
      <c r="L1832" s="16">
        <v>1105</v>
      </c>
    </row>
    <row r="1833" spans="1:12" s="1" customFormat="1" ht="165.75" customHeight="1" x14ac:dyDescent="0.15">
      <c r="A1833" s="918"/>
      <c r="B1833" s="921"/>
      <c r="C1833" s="922"/>
      <c r="D1833" s="923"/>
      <c r="E1833" s="921"/>
      <c r="F1833" s="921"/>
      <c r="G1833" s="921"/>
      <c r="H1833" s="924" t="s">
        <v>33</v>
      </c>
      <c r="I1833" s="924"/>
      <c r="J1833" s="14" t="s">
        <v>31</v>
      </c>
      <c r="K1833" s="14" t="s">
        <v>32</v>
      </c>
      <c r="L1833" s="16">
        <v>1315.36</v>
      </c>
    </row>
    <row r="1834" spans="1:12" s="1" customFormat="1" ht="24" customHeight="1" x14ac:dyDescent="0.15">
      <c r="A1834" s="918"/>
      <c r="B1834" s="9" t="s">
        <v>34</v>
      </c>
      <c r="C1834" s="13" t="s">
        <v>35</v>
      </c>
      <c r="D1834" s="13" t="s">
        <v>36</v>
      </c>
      <c r="E1834" s="13" t="s">
        <v>37</v>
      </c>
      <c r="F1834" s="920"/>
      <c r="G1834" s="920"/>
      <c r="H1834" s="924" t="s">
        <v>38</v>
      </c>
      <c r="I1834" s="924"/>
      <c r="J1834" s="921" t="s">
        <v>31</v>
      </c>
      <c r="K1834" s="921" t="s">
        <v>32</v>
      </c>
      <c r="L1834" s="925">
        <v>904.07</v>
      </c>
    </row>
    <row r="1835" spans="1:12" s="1" customFormat="1" ht="24" customHeight="1" x14ac:dyDescent="0.15">
      <c r="A1835" s="918"/>
      <c r="B1835" s="14" t="s">
        <v>204</v>
      </c>
      <c r="C1835" s="14" t="s">
        <v>371</v>
      </c>
      <c r="D1835" s="15">
        <v>43623</v>
      </c>
      <c r="E1835" s="14" t="s">
        <v>1268</v>
      </c>
      <c r="F1835" s="920"/>
      <c r="G1835" s="920"/>
      <c r="H1835" s="924"/>
      <c r="I1835" s="924"/>
      <c r="J1835" s="921"/>
      <c r="K1835" s="921"/>
      <c r="L1835" s="925"/>
    </row>
    <row r="1836" spans="1:12" s="1" customFormat="1" ht="24" customHeight="1" x14ac:dyDescent="0.15">
      <c r="A1836" s="918">
        <v>336</v>
      </c>
      <c r="B1836" s="9" t="s">
        <v>22</v>
      </c>
      <c r="C1836" s="13" t="s">
        <v>23</v>
      </c>
      <c r="D1836" s="13" t="s">
        <v>24</v>
      </c>
      <c r="E1836" s="13" t="s">
        <v>25</v>
      </c>
      <c r="F1836" s="919" t="s">
        <v>17</v>
      </c>
      <c r="G1836" s="919"/>
      <c r="H1836" s="920"/>
      <c r="I1836" s="920"/>
      <c r="J1836" s="920"/>
      <c r="K1836" s="920"/>
      <c r="L1836" s="920"/>
    </row>
    <row r="1837" spans="1:12" s="1" customFormat="1" ht="26.25" customHeight="1" x14ac:dyDescent="0.15">
      <c r="A1837" s="918"/>
      <c r="B1837" s="921" t="s">
        <v>1263</v>
      </c>
      <c r="C1837" s="922" t="s">
        <v>1269</v>
      </c>
      <c r="D1837" s="923">
        <v>43625</v>
      </c>
      <c r="E1837" s="921" t="s">
        <v>499</v>
      </c>
      <c r="F1837" s="921" t="s">
        <v>500</v>
      </c>
      <c r="G1837" s="921"/>
      <c r="H1837" s="924" t="s">
        <v>30</v>
      </c>
      <c r="I1837" s="924"/>
      <c r="J1837" s="14" t="s">
        <v>32</v>
      </c>
      <c r="K1837" s="14" t="s">
        <v>32</v>
      </c>
      <c r="L1837" s="16">
        <v>765</v>
      </c>
    </row>
    <row r="1838" spans="1:12" s="1" customFormat="1" ht="218.25" customHeight="1" x14ac:dyDescent="0.15">
      <c r="A1838" s="918"/>
      <c r="B1838" s="921"/>
      <c r="C1838" s="922"/>
      <c r="D1838" s="923"/>
      <c r="E1838" s="921"/>
      <c r="F1838" s="921"/>
      <c r="G1838" s="921"/>
      <c r="H1838" s="924" t="s">
        <v>33</v>
      </c>
      <c r="I1838" s="924"/>
      <c r="J1838" s="14" t="s">
        <v>32</v>
      </c>
      <c r="K1838" s="14" t="s">
        <v>31</v>
      </c>
      <c r="L1838" s="16">
        <v>504.6</v>
      </c>
    </row>
    <row r="1839" spans="1:12" s="1" customFormat="1" ht="24" customHeight="1" x14ac:dyDescent="0.15">
      <c r="A1839" s="918"/>
      <c r="B1839" s="9" t="s">
        <v>34</v>
      </c>
      <c r="C1839" s="13" t="s">
        <v>35</v>
      </c>
      <c r="D1839" s="13" t="s">
        <v>36</v>
      </c>
      <c r="E1839" s="13" t="s">
        <v>37</v>
      </c>
      <c r="F1839" s="920"/>
      <c r="G1839" s="920"/>
      <c r="H1839" s="924" t="s">
        <v>38</v>
      </c>
      <c r="I1839" s="924"/>
      <c r="J1839" s="921" t="s">
        <v>32</v>
      </c>
      <c r="K1839" s="921" t="s">
        <v>31</v>
      </c>
      <c r="L1839" s="925">
        <v>212</v>
      </c>
    </row>
    <row r="1840" spans="1:12" s="1" customFormat="1" ht="24" customHeight="1" x14ac:dyDescent="0.15">
      <c r="A1840" s="918"/>
      <c r="B1840" s="14" t="s">
        <v>204</v>
      </c>
      <c r="C1840" s="14" t="s">
        <v>500</v>
      </c>
      <c r="D1840" s="15">
        <v>43628</v>
      </c>
      <c r="E1840" s="14" t="s">
        <v>1074</v>
      </c>
      <c r="F1840" s="920"/>
      <c r="G1840" s="920"/>
      <c r="H1840" s="924"/>
      <c r="I1840" s="924"/>
      <c r="J1840" s="921"/>
      <c r="K1840" s="921"/>
      <c r="L1840" s="925"/>
    </row>
    <row r="1841" spans="1:12" s="1" customFormat="1" ht="24" customHeight="1" x14ac:dyDescent="0.15">
      <c r="A1841" s="918">
        <v>337</v>
      </c>
      <c r="B1841" s="9" t="s">
        <v>22</v>
      </c>
      <c r="C1841" s="13" t="s">
        <v>23</v>
      </c>
      <c r="D1841" s="13" t="s">
        <v>24</v>
      </c>
      <c r="E1841" s="13" t="s">
        <v>25</v>
      </c>
      <c r="F1841" s="919" t="s">
        <v>17</v>
      </c>
      <c r="G1841" s="919"/>
      <c r="H1841" s="920"/>
      <c r="I1841" s="920"/>
      <c r="J1841" s="920"/>
      <c r="K1841" s="920"/>
      <c r="L1841" s="920"/>
    </row>
    <row r="1842" spans="1:12" s="1" customFormat="1" ht="26.25" customHeight="1" x14ac:dyDescent="0.15">
      <c r="A1842" s="918"/>
      <c r="B1842" s="921" t="s">
        <v>1270</v>
      </c>
      <c r="C1842" s="921" t="s">
        <v>1271</v>
      </c>
      <c r="D1842" s="923">
        <v>43569</v>
      </c>
      <c r="E1842" s="921" t="s">
        <v>490</v>
      </c>
      <c r="F1842" s="921" t="s">
        <v>1272</v>
      </c>
      <c r="G1842" s="921"/>
      <c r="H1842" s="924" t="s">
        <v>30</v>
      </c>
      <c r="I1842" s="924"/>
      <c r="J1842" s="14" t="s">
        <v>31</v>
      </c>
      <c r="K1842" s="14" t="s">
        <v>32</v>
      </c>
      <c r="L1842" s="16">
        <v>382.6</v>
      </c>
    </row>
    <row r="1843" spans="1:12" s="1" customFormat="1" ht="113.25" customHeight="1" x14ac:dyDescent="0.15">
      <c r="A1843" s="918"/>
      <c r="B1843" s="921"/>
      <c r="C1843" s="921"/>
      <c r="D1843" s="923"/>
      <c r="E1843" s="921"/>
      <c r="F1843" s="921"/>
      <c r="G1843" s="921"/>
      <c r="H1843" s="924" t="s">
        <v>33</v>
      </c>
      <c r="I1843" s="924"/>
      <c r="J1843" s="14" t="s">
        <v>31</v>
      </c>
      <c r="K1843" s="14" t="s">
        <v>32</v>
      </c>
      <c r="L1843" s="16">
        <v>348.6</v>
      </c>
    </row>
    <row r="1844" spans="1:12" s="1" customFormat="1" ht="24" customHeight="1" x14ac:dyDescent="0.15">
      <c r="A1844" s="918"/>
      <c r="B1844" s="9" t="s">
        <v>34</v>
      </c>
      <c r="C1844" s="13" t="s">
        <v>35</v>
      </c>
      <c r="D1844" s="13" t="s">
        <v>36</v>
      </c>
      <c r="E1844" s="13" t="s">
        <v>37</v>
      </c>
      <c r="F1844" s="920"/>
      <c r="G1844" s="920"/>
      <c r="H1844" s="924" t="s">
        <v>38</v>
      </c>
      <c r="I1844" s="924"/>
      <c r="J1844" s="921" t="s">
        <v>31</v>
      </c>
      <c r="K1844" s="921" t="s">
        <v>32</v>
      </c>
      <c r="L1844" s="925">
        <v>136</v>
      </c>
    </row>
    <row r="1845" spans="1:12" s="1" customFormat="1" ht="34.5" customHeight="1" x14ac:dyDescent="0.15">
      <c r="A1845" s="918"/>
      <c r="B1845" s="14" t="s">
        <v>1273</v>
      </c>
      <c r="C1845" s="14" t="s">
        <v>1272</v>
      </c>
      <c r="D1845" s="15">
        <v>43571</v>
      </c>
      <c r="E1845" s="14" t="s">
        <v>501</v>
      </c>
      <c r="F1845" s="920"/>
      <c r="G1845" s="920"/>
      <c r="H1845" s="924"/>
      <c r="I1845" s="924"/>
      <c r="J1845" s="921"/>
      <c r="K1845" s="921"/>
      <c r="L1845" s="925"/>
    </row>
    <row r="1846" spans="1:12" s="1" customFormat="1" ht="24" customHeight="1" x14ac:dyDescent="0.15">
      <c r="A1846" s="918">
        <v>338</v>
      </c>
      <c r="B1846" s="9" t="s">
        <v>22</v>
      </c>
      <c r="C1846" s="13" t="s">
        <v>23</v>
      </c>
      <c r="D1846" s="13" t="s">
        <v>24</v>
      </c>
      <c r="E1846" s="13" t="s">
        <v>25</v>
      </c>
      <c r="F1846" s="919" t="s">
        <v>17</v>
      </c>
      <c r="G1846" s="919"/>
      <c r="H1846" s="920"/>
      <c r="I1846" s="920"/>
      <c r="J1846" s="920"/>
      <c r="K1846" s="920"/>
      <c r="L1846" s="920"/>
    </row>
    <row r="1847" spans="1:12" s="1" customFormat="1" ht="26.25" customHeight="1" x14ac:dyDescent="0.15">
      <c r="A1847" s="918"/>
      <c r="B1847" s="921" t="s">
        <v>1270</v>
      </c>
      <c r="C1847" s="922" t="s">
        <v>1274</v>
      </c>
      <c r="D1847" s="923">
        <v>43577</v>
      </c>
      <c r="E1847" s="921" t="s">
        <v>1275</v>
      </c>
      <c r="F1847" s="921" t="s">
        <v>1276</v>
      </c>
      <c r="G1847" s="921"/>
      <c r="H1847" s="924" t="s">
        <v>30</v>
      </c>
      <c r="I1847" s="924"/>
      <c r="J1847" s="14" t="s">
        <v>31</v>
      </c>
      <c r="K1847" s="14" t="s">
        <v>32</v>
      </c>
      <c r="L1847" s="16">
        <v>1043.0999999999999</v>
      </c>
    </row>
    <row r="1848" spans="1:12" s="1" customFormat="1" ht="134.25" customHeight="1" x14ac:dyDescent="0.15">
      <c r="A1848" s="918"/>
      <c r="B1848" s="921"/>
      <c r="C1848" s="922"/>
      <c r="D1848" s="923"/>
      <c r="E1848" s="921"/>
      <c r="F1848" s="921"/>
      <c r="G1848" s="921"/>
      <c r="H1848" s="924" t="s">
        <v>33</v>
      </c>
      <c r="I1848" s="924"/>
      <c r="J1848" s="14" t="s">
        <v>31</v>
      </c>
      <c r="K1848" s="14" t="s">
        <v>32</v>
      </c>
      <c r="L1848" s="16">
        <v>827.71</v>
      </c>
    </row>
    <row r="1849" spans="1:12" s="1" customFormat="1" ht="24" customHeight="1" x14ac:dyDescent="0.15">
      <c r="A1849" s="918"/>
      <c r="B1849" s="9" t="s">
        <v>34</v>
      </c>
      <c r="C1849" s="13" t="s">
        <v>35</v>
      </c>
      <c r="D1849" s="13" t="s">
        <v>36</v>
      </c>
      <c r="E1849" s="13" t="s">
        <v>37</v>
      </c>
      <c r="F1849" s="920"/>
      <c r="G1849" s="920"/>
      <c r="H1849" s="924" t="s">
        <v>38</v>
      </c>
      <c r="I1849" s="924"/>
      <c r="J1849" s="921" t="s">
        <v>31</v>
      </c>
      <c r="K1849" s="921" t="s">
        <v>32</v>
      </c>
      <c r="L1849" s="925">
        <v>112</v>
      </c>
    </row>
    <row r="1850" spans="1:12" s="1" customFormat="1" ht="34.5" customHeight="1" x14ac:dyDescent="0.15">
      <c r="A1850" s="918"/>
      <c r="B1850" s="14" t="s">
        <v>1273</v>
      </c>
      <c r="C1850" s="14" t="s">
        <v>1276</v>
      </c>
      <c r="D1850" s="15">
        <v>43582</v>
      </c>
      <c r="E1850" s="14" t="s">
        <v>1277</v>
      </c>
      <c r="F1850" s="920"/>
      <c r="G1850" s="920"/>
      <c r="H1850" s="924"/>
      <c r="I1850" s="924"/>
      <c r="J1850" s="921"/>
      <c r="K1850" s="921"/>
      <c r="L1850" s="925"/>
    </row>
    <row r="1851" spans="1:12" s="1" customFormat="1" ht="24" customHeight="1" x14ac:dyDescent="0.15">
      <c r="A1851" s="918">
        <v>339</v>
      </c>
      <c r="B1851" s="9" t="s">
        <v>22</v>
      </c>
      <c r="C1851" s="13" t="s">
        <v>23</v>
      </c>
      <c r="D1851" s="13" t="s">
        <v>24</v>
      </c>
      <c r="E1851" s="13" t="s">
        <v>25</v>
      </c>
      <c r="F1851" s="919" t="s">
        <v>17</v>
      </c>
      <c r="G1851" s="919"/>
      <c r="H1851" s="920"/>
      <c r="I1851" s="920"/>
      <c r="J1851" s="920"/>
      <c r="K1851" s="920"/>
      <c r="L1851" s="920"/>
    </row>
    <row r="1852" spans="1:12" s="1" customFormat="1" ht="26.25" customHeight="1" x14ac:dyDescent="0.15">
      <c r="A1852" s="918"/>
      <c r="B1852" s="921" t="s">
        <v>1270</v>
      </c>
      <c r="C1852" s="921" t="s">
        <v>1278</v>
      </c>
      <c r="D1852" s="923">
        <v>43587</v>
      </c>
      <c r="E1852" s="921" t="s">
        <v>367</v>
      </c>
      <c r="F1852" s="921" t="s">
        <v>1279</v>
      </c>
      <c r="G1852" s="921"/>
      <c r="H1852" s="924" t="s">
        <v>30</v>
      </c>
      <c r="I1852" s="924"/>
      <c r="J1852" s="14" t="s">
        <v>31</v>
      </c>
      <c r="K1852" s="14" t="s">
        <v>32</v>
      </c>
      <c r="L1852" s="16">
        <v>743</v>
      </c>
    </row>
    <row r="1853" spans="1:12" s="1" customFormat="1" ht="92.25" customHeight="1" x14ac:dyDescent="0.15">
      <c r="A1853" s="918"/>
      <c r="B1853" s="921"/>
      <c r="C1853" s="921"/>
      <c r="D1853" s="923"/>
      <c r="E1853" s="921"/>
      <c r="F1853" s="921"/>
      <c r="G1853" s="921"/>
      <c r="H1853" s="924" t="s">
        <v>33</v>
      </c>
      <c r="I1853" s="924"/>
      <c r="J1853" s="14" t="s">
        <v>31</v>
      </c>
      <c r="K1853" s="14" t="s">
        <v>32</v>
      </c>
      <c r="L1853" s="16">
        <v>466.6</v>
      </c>
    </row>
    <row r="1854" spans="1:12" s="1" customFormat="1" ht="24" customHeight="1" x14ac:dyDescent="0.15">
      <c r="A1854" s="918"/>
      <c r="B1854" s="9" t="s">
        <v>34</v>
      </c>
      <c r="C1854" s="13" t="s">
        <v>35</v>
      </c>
      <c r="D1854" s="13" t="s">
        <v>36</v>
      </c>
      <c r="E1854" s="13" t="s">
        <v>37</v>
      </c>
      <c r="F1854" s="920"/>
      <c r="G1854" s="920"/>
      <c r="H1854" s="924" t="s">
        <v>38</v>
      </c>
      <c r="I1854" s="924"/>
      <c r="J1854" s="921" t="s">
        <v>31</v>
      </c>
      <c r="K1854" s="921" t="s">
        <v>31</v>
      </c>
      <c r="L1854" s="925">
        <v>0</v>
      </c>
    </row>
    <row r="1855" spans="1:12" s="1" customFormat="1" ht="34.5" customHeight="1" x14ac:dyDescent="0.15">
      <c r="A1855" s="918"/>
      <c r="B1855" s="14" t="s">
        <v>1273</v>
      </c>
      <c r="C1855" s="14" t="s">
        <v>1279</v>
      </c>
      <c r="D1855" s="15">
        <v>43590</v>
      </c>
      <c r="E1855" s="14" t="s">
        <v>1280</v>
      </c>
      <c r="F1855" s="920"/>
      <c r="G1855" s="920"/>
      <c r="H1855" s="924"/>
      <c r="I1855" s="924"/>
      <c r="J1855" s="921"/>
      <c r="K1855" s="921"/>
      <c r="L1855" s="925"/>
    </row>
    <row r="1856" spans="1:12" s="1" customFormat="1" ht="24" customHeight="1" x14ac:dyDescent="0.15">
      <c r="A1856" s="918">
        <v>340</v>
      </c>
      <c r="B1856" s="9" t="s">
        <v>22</v>
      </c>
      <c r="C1856" s="13" t="s">
        <v>23</v>
      </c>
      <c r="D1856" s="13" t="s">
        <v>24</v>
      </c>
      <c r="E1856" s="13" t="s">
        <v>25</v>
      </c>
      <c r="F1856" s="919" t="s">
        <v>17</v>
      </c>
      <c r="G1856" s="919"/>
      <c r="H1856" s="920"/>
      <c r="I1856" s="920"/>
      <c r="J1856" s="920"/>
      <c r="K1856" s="920"/>
      <c r="L1856" s="920"/>
    </row>
    <row r="1857" spans="1:12" s="1" customFormat="1" ht="26.25" customHeight="1" x14ac:dyDescent="0.15">
      <c r="A1857" s="918"/>
      <c r="B1857" s="921" t="s">
        <v>1270</v>
      </c>
      <c r="C1857" s="921" t="s">
        <v>1281</v>
      </c>
      <c r="D1857" s="923">
        <v>43594</v>
      </c>
      <c r="E1857" s="921" t="s">
        <v>90</v>
      </c>
      <c r="F1857" s="921" t="s">
        <v>1282</v>
      </c>
      <c r="G1857" s="921"/>
      <c r="H1857" s="924" t="s">
        <v>30</v>
      </c>
      <c r="I1857" s="924"/>
      <c r="J1857" s="14" t="s">
        <v>31</v>
      </c>
      <c r="K1857" s="14" t="s">
        <v>32</v>
      </c>
      <c r="L1857" s="16">
        <v>500.28</v>
      </c>
    </row>
    <row r="1858" spans="1:12" s="1" customFormat="1" ht="92.25" customHeight="1" x14ac:dyDescent="0.15">
      <c r="A1858" s="918"/>
      <c r="B1858" s="921"/>
      <c r="C1858" s="921"/>
      <c r="D1858" s="923"/>
      <c r="E1858" s="921"/>
      <c r="F1858" s="921"/>
      <c r="G1858" s="921"/>
      <c r="H1858" s="924" t="s">
        <v>33</v>
      </c>
      <c r="I1858" s="924"/>
      <c r="J1858" s="14" t="s">
        <v>31</v>
      </c>
      <c r="K1858" s="14" t="s">
        <v>32</v>
      </c>
      <c r="L1858" s="16">
        <v>346.6</v>
      </c>
    </row>
    <row r="1859" spans="1:12" s="1" customFormat="1" ht="24" customHeight="1" x14ac:dyDescent="0.15">
      <c r="A1859" s="918"/>
      <c r="B1859" s="9" t="s">
        <v>34</v>
      </c>
      <c r="C1859" s="13" t="s">
        <v>35</v>
      </c>
      <c r="D1859" s="13" t="s">
        <v>36</v>
      </c>
      <c r="E1859" s="13" t="s">
        <v>37</v>
      </c>
      <c r="F1859" s="920"/>
      <c r="G1859" s="920"/>
      <c r="H1859" s="924" t="s">
        <v>38</v>
      </c>
      <c r="I1859" s="924"/>
      <c r="J1859" s="921" t="s">
        <v>31</v>
      </c>
      <c r="K1859" s="921" t="s">
        <v>31</v>
      </c>
      <c r="L1859" s="925">
        <v>0</v>
      </c>
    </row>
    <row r="1860" spans="1:12" s="1" customFormat="1" ht="34.5" customHeight="1" x14ac:dyDescent="0.15">
      <c r="A1860" s="918"/>
      <c r="B1860" s="14" t="s">
        <v>1273</v>
      </c>
      <c r="C1860" s="14" t="s">
        <v>1282</v>
      </c>
      <c r="D1860" s="15">
        <v>43596</v>
      </c>
      <c r="E1860" s="14" t="s">
        <v>1283</v>
      </c>
      <c r="F1860" s="920"/>
      <c r="G1860" s="920"/>
      <c r="H1860" s="924"/>
      <c r="I1860" s="924"/>
      <c r="J1860" s="921"/>
      <c r="K1860" s="921"/>
      <c r="L1860" s="925"/>
    </row>
    <row r="1861" spans="1:12" s="1" customFormat="1" ht="24" customHeight="1" x14ac:dyDescent="0.15">
      <c r="A1861" s="918">
        <v>341</v>
      </c>
      <c r="B1861" s="9" t="s">
        <v>22</v>
      </c>
      <c r="C1861" s="13" t="s">
        <v>23</v>
      </c>
      <c r="D1861" s="13" t="s">
        <v>24</v>
      </c>
      <c r="E1861" s="13" t="s">
        <v>25</v>
      </c>
      <c r="F1861" s="919" t="s">
        <v>17</v>
      </c>
      <c r="G1861" s="919"/>
      <c r="H1861" s="920"/>
      <c r="I1861" s="920"/>
      <c r="J1861" s="920"/>
      <c r="K1861" s="920"/>
      <c r="L1861" s="920"/>
    </row>
    <row r="1862" spans="1:12" s="1" customFormat="1" ht="26.25" customHeight="1" x14ac:dyDescent="0.15">
      <c r="A1862" s="918"/>
      <c r="B1862" s="921" t="s">
        <v>1270</v>
      </c>
      <c r="C1862" s="922" t="s">
        <v>1284</v>
      </c>
      <c r="D1862" s="923">
        <v>43599</v>
      </c>
      <c r="E1862" s="921" t="s">
        <v>684</v>
      </c>
      <c r="F1862" s="921" t="s">
        <v>1285</v>
      </c>
      <c r="G1862" s="921"/>
      <c r="H1862" s="924" t="s">
        <v>30</v>
      </c>
      <c r="I1862" s="924"/>
      <c r="J1862" s="14" t="s">
        <v>31</v>
      </c>
      <c r="K1862" s="14" t="s">
        <v>32</v>
      </c>
      <c r="L1862" s="16">
        <v>525</v>
      </c>
    </row>
    <row r="1863" spans="1:12" s="1" customFormat="1" ht="134.25" customHeight="1" x14ac:dyDescent="0.15">
      <c r="A1863" s="918"/>
      <c r="B1863" s="921"/>
      <c r="C1863" s="922"/>
      <c r="D1863" s="923"/>
      <c r="E1863" s="921"/>
      <c r="F1863" s="921"/>
      <c r="G1863" s="921"/>
      <c r="H1863" s="924" t="s">
        <v>33</v>
      </c>
      <c r="I1863" s="924"/>
      <c r="J1863" s="14" t="s">
        <v>31</v>
      </c>
      <c r="K1863" s="14" t="s">
        <v>32</v>
      </c>
      <c r="L1863" s="16">
        <v>1723.12</v>
      </c>
    </row>
    <row r="1864" spans="1:12" s="1" customFormat="1" ht="24" customHeight="1" x14ac:dyDescent="0.15">
      <c r="A1864" s="918"/>
      <c r="B1864" s="9" t="s">
        <v>34</v>
      </c>
      <c r="C1864" s="13" t="s">
        <v>35</v>
      </c>
      <c r="D1864" s="13" t="s">
        <v>36</v>
      </c>
      <c r="E1864" s="13" t="s">
        <v>37</v>
      </c>
      <c r="F1864" s="920"/>
      <c r="G1864" s="920"/>
      <c r="H1864" s="924" t="s">
        <v>38</v>
      </c>
      <c r="I1864" s="924"/>
      <c r="J1864" s="921" t="s">
        <v>31</v>
      </c>
      <c r="K1864" s="921" t="s">
        <v>32</v>
      </c>
      <c r="L1864" s="925">
        <v>480</v>
      </c>
    </row>
    <row r="1865" spans="1:12" s="1" customFormat="1" ht="34.5" customHeight="1" x14ac:dyDescent="0.15">
      <c r="A1865" s="918"/>
      <c r="B1865" s="14" t="s">
        <v>1273</v>
      </c>
      <c r="C1865" s="14" t="s">
        <v>1285</v>
      </c>
      <c r="D1865" s="15">
        <v>43604</v>
      </c>
      <c r="E1865" s="14" t="s">
        <v>106</v>
      </c>
      <c r="F1865" s="920"/>
      <c r="G1865" s="920"/>
      <c r="H1865" s="924"/>
      <c r="I1865" s="924"/>
      <c r="J1865" s="921"/>
      <c r="K1865" s="921"/>
      <c r="L1865" s="925"/>
    </row>
    <row r="1866" spans="1:12" s="1" customFormat="1" ht="24" customHeight="1" x14ac:dyDescent="0.15">
      <c r="A1866" s="918">
        <v>342</v>
      </c>
      <c r="B1866" s="9" t="s">
        <v>22</v>
      </c>
      <c r="C1866" s="13" t="s">
        <v>23</v>
      </c>
      <c r="D1866" s="13" t="s">
        <v>24</v>
      </c>
      <c r="E1866" s="13" t="s">
        <v>25</v>
      </c>
      <c r="F1866" s="919" t="s">
        <v>17</v>
      </c>
      <c r="G1866" s="919"/>
      <c r="H1866" s="920"/>
      <c r="I1866" s="920"/>
      <c r="J1866" s="920"/>
      <c r="K1866" s="920"/>
      <c r="L1866" s="920"/>
    </row>
    <row r="1867" spans="1:12" s="1" customFormat="1" ht="26.25" customHeight="1" x14ac:dyDescent="0.15">
      <c r="A1867" s="918"/>
      <c r="B1867" s="921" t="s">
        <v>1270</v>
      </c>
      <c r="C1867" s="921" t="s">
        <v>1286</v>
      </c>
      <c r="D1867" s="923">
        <v>43711</v>
      </c>
      <c r="E1867" s="921" t="s">
        <v>1287</v>
      </c>
      <c r="F1867" s="921" t="s">
        <v>1288</v>
      </c>
      <c r="G1867" s="921"/>
      <c r="H1867" s="924" t="s">
        <v>30</v>
      </c>
      <c r="I1867" s="924"/>
      <c r="J1867" s="14" t="s">
        <v>31</v>
      </c>
      <c r="K1867" s="14" t="s">
        <v>32</v>
      </c>
      <c r="L1867" s="16">
        <v>393.16</v>
      </c>
    </row>
    <row r="1868" spans="1:12" s="1" customFormat="1" ht="29.25" customHeight="1" x14ac:dyDescent="0.15">
      <c r="A1868" s="918"/>
      <c r="B1868" s="921"/>
      <c r="C1868" s="921"/>
      <c r="D1868" s="923"/>
      <c r="E1868" s="921"/>
      <c r="F1868" s="921"/>
      <c r="G1868" s="921"/>
      <c r="H1868" s="924" t="s">
        <v>33</v>
      </c>
      <c r="I1868" s="924"/>
      <c r="J1868" s="14" t="s">
        <v>31</v>
      </c>
      <c r="K1868" s="14" t="s">
        <v>32</v>
      </c>
      <c r="L1868" s="16">
        <v>1979.98</v>
      </c>
    </row>
    <row r="1869" spans="1:12" s="1" customFormat="1" ht="24" customHeight="1" x14ac:dyDescent="0.15">
      <c r="A1869" s="918"/>
      <c r="B1869" s="9" t="s">
        <v>34</v>
      </c>
      <c r="C1869" s="13" t="s">
        <v>35</v>
      </c>
      <c r="D1869" s="13" t="s">
        <v>36</v>
      </c>
      <c r="E1869" s="13" t="s">
        <v>37</v>
      </c>
      <c r="F1869" s="920"/>
      <c r="G1869" s="920"/>
      <c r="H1869" s="924" t="s">
        <v>38</v>
      </c>
      <c r="I1869" s="924"/>
      <c r="J1869" s="921" t="s">
        <v>31</v>
      </c>
      <c r="K1869" s="921" t="s">
        <v>32</v>
      </c>
      <c r="L1869" s="925">
        <v>341.58</v>
      </c>
    </row>
    <row r="1870" spans="1:12" s="1" customFormat="1" ht="34.5" customHeight="1" x14ac:dyDescent="0.15">
      <c r="A1870" s="918"/>
      <c r="B1870" s="14" t="s">
        <v>1273</v>
      </c>
      <c r="C1870" s="14" t="s">
        <v>1288</v>
      </c>
      <c r="D1870" s="15">
        <v>43715</v>
      </c>
      <c r="E1870" s="14" t="s">
        <v>1289</v>
      </c>
      <c r="F1870" s="920"/>
      <c r="G1870" s="920"/>
      <c r="H1870" s="924"/>
      <c r="I1870" s="924"/>
      <c r="J1870" s="921"/>
      <c r="K1870" s="921"/>
      <c r="L1870" s="925"/>
    </row>
    <row r="1871" spans="1:12" s="1" customFormat="1" ht="24" customHeight="1" x14ac:dyDescent="0.15">
      <c r="A1871" s="918">
        <v>343</v>
      </c>
      <c r="B1871" s="9" t="s">
        <v>22</v>
      </c>
      <c r="C1871" s="13" t="s">
        <v>23</v>
      </c>
      <c r="D1871" s="13" t="s">
        <v>24</v>
      </c>
      <c r="E1871" s="13" t="s">
        <v>25</v>
      </c>
      <c r="F1871" s="919" t="s">
        <v>17</v>
      </c>
      <c r="G1871" s="919"/>
      <c r="H1871" s="920"/>
      <c r="I1871" s="920"/>
      <c r="J1871" s="920"/>
      <c r="K1871" s="920"/>
      <c r="L1871" s="920"/>
    </row>
    <row r="1872" spans="1:12" s="1" customFormat="1" ht="26.25" customHeight="1" x14ac:dyDescent="0.15">
      <c r="A1872" s="918"/>
      <c r="B1872" s="921" t="s">
        <v>1270</v>
      </c>
      <c r="C1872" s="921" t="s">
        <v>1290</v>
      </c>
      <c r="D1872" s="923">
        <v>43718</v>
      </c>
      <c r="E1872" s="921" t="s">
        <v>633</v>
      </c>
      <c r="F1872" s="921" t="s">
        <v>1291</v>
      </c>
      <c r="G1872" s="921"/>
      <c r="H1872" s="924" t="s">
        <v>30</v>
      </c>
      <c r="I1872" s="924"/>
      <c r="J1872" s="14" t="s">
        <v>31</v>
      </c>
      <c r="K1872" s="14" t="s">
        <v>32</v>
      </c>
      <c r="L1872" s="16">
        <v>1167.79</v>
      </c>
    </row>
    <row r="1873" spans="1:12" s="1" customFormat="1" ht="60.75" customHeight="1" x14ac:dyDescent="0.15">
      <c r="A1873" s="918"/>
      <c r="B1873" s="921"/>
      <c r="C1873" s="921"/>
      <c r="D1873" s="923"/>
      <c r="E1873" s="921"/>
      <c r="F1873" s="921"/>
      <c r="G1873" s="921"/>
      <c r="H1873" s="924" t="s">
        <v>33</v>
      </c>
      <c r="I1873" s="924"/>
      <c r="J1873" s="14" t="s">
        <v>31</v>
      </c>
      <c r="K1873" s="14" t="s">
        <v>32</v>
      </c>
      <c r="L1873" s="16">
        <v>1650.72</v>
      </c>
    </row>
    <row r="1874" spans="1:12" s="1" customFormat="1" ht="24" customHeight="1" x14ac:dyDescent="0.15">
      <c r="A1874" s="918"/>
      <c r="B1874" s="9" t="s">
        <v>34</v>
      </c>
      <c r="C1874" s="13" t="s">
        <v>35</v>
      </c>
      <c r="D1874" s="13" t="s">
        <v>36</v>
      </c>
      <c r="E1874" s="13" t="s">
        <v>37</v>
      </c>
      <c r="F1874" s="920"/>
      <c r="G1874" s="920"/>
      <c r="H1874" s="924" t="s">
        <v>38</v>
      </c>
      <c r="I1874" s="924"/>
      <c r="J1874" s="921" t="s">
        <v>31</v>
      </c>
      <c r="K1874" s="921" t="s">
        <v>32</v>
      </c>
      <c r="L1874" s="925">
        <v>687.25</v>
      </c>
    </row>
    <row r="1875" spans="1:12" s="1" customFormat="1" ht="34.5" customHeight="1" x14ac:dyDescent="0.15">
      <c r="A1875" s="918"/>
      <c r="B1875" s="14" t="s">
        <v>1273</v>
      </c>
      <c r="C1875" s="14" t="s">
        <v>1291</v>
      </c>
      <c r="D1875" s="15">
        <v>43723</v>
      </c>
      <c r="E1875" s="14" t="s">
        <v>1292</v>
      </c>
      <c r="F1875" s="920"/>
      <c r="G1875" s="920"/>
      <c r="H1875" s="924"/>
      <c r="I1875" s="924"/>
      <c r="J1875" s="921"/>
      <c r="K1875" s="921"/>
      <c r="L1875" s="925"/>
    </row>
    <row r="1876" spans="1:12" s="1" customFormat="1" ht="24" customHeight="1" x14ac:dyDescent="0.15">
      <c r="A1876" s="918">
        <v>344</v>
      </c>
      <c r="B1876" s="9" t="s">
        <v>22</v>
      </c>
      <c r="C1876" s="13" t="s">
        <v>23</v>
      </c>
      <c r="D1876" s="13" t="s">
        <v>24</v>
      </c>
      <c r="E1876" s="13" t="s">
        <v>25</v>
      </c>
      <c r="F1876" s="919" t="s">
        <v>17</v>
      </c>
      <c r="G1876" s="919"/>
      <c r="H1876" s="920"/>
      <c r="I1876" s="920"/>
      <c r="J1876" s="920"/>
      <c r="K1876" s="920"/>
      <c r="L1876" s="920"/>
    </row>
    <row r="1877" spans="1:12" s="1" customFormat="1" ht="26.25" customHeight="1" x14ac:dyDescent="0.15">
      <c r="A1877" s="918"/>
      <c r="B1877" s="921" t="s">
        <v>1293</v>
      </c>
      <c r="C1877" s="922" t="s">
        <v>1294</v>
      </c>
      <c r="D1877" s="923">
        <v>43611</v>
      </c>
      <c r="E1877" s="921" t="s">
        <v>303</v>
      </c>
      <c r="F1877" s="921" t="s">
        <v>304</v>
      </c>
      <c r="G1877" s="921"/>
      <c r="H1877" s="924" t="s">
        <v>30</v>
      </c>
      <c r="I1877" s="924"/>
      <c r="J1877" s="14" t="s">
        <v>31</v>
      </c>
      <c r="K1877" s="14" t="s">
        <v>32</v>
      </c>
      <c r="L1877" s="16">
        <v>343.64</v>
      </c>
    </row>
    <row r="1878" spans="1:12" s="1" customFormat="1" ht="291.75" customHeight="1" x14ac:dyDescent="0.15">
      <c r="A1878" s="918"/>
      <c r="B1878" s="921"/>
      <c r="C1878" s="922"/>
      <c r="D1878" s="923"/>
      <c r="E1878" s="921"/>
      <c r="F1878" s="921"/>
      <c r="G1878" s="921"/>
      <c r="H1878" s="924" t="s">
        <v>33</v>
      </c>
      <c r="I1878" s="924"/>
      <c r="J1878" s="14" t="s">
        <v>31</v>
      </c>
      <c r="K1878" s="14" t="s">
        <v>32</v>
      </c>
      <c r="L1878" s="16">
        <v>2985</v>
      </c>
    </row>
    <row r="1879" spans="1:12" s="1" customFormat="1" ht="24" customHeight="1" x14ac:dyDescent="0.15">
      <c r="A1879" s="918"/>
      <c r="B1879" s="9" t="s">
        <v>34</v>
      </c>
      <c r="C1879" s="13" t="s">
        <v>35</v>
      </c>
      <c r="D1879" s="13" t="s">
        <v>36</v>
      </c>
      <c r="E1879" s="13" t="s">
        <v>37</v>
      </c>
      <c r="F1879" s="920"/>
      <c r="G1879" s="920"/>
      <c r="H1879" s="924" t="s">
        <v>38</v>
      </c>
      <c r="I1879" s="924"/>
      <c r="J1879" s="921" t="s">
        <v>31</v>
      </c>
      <c r="K1879" s="921" t="s">
        <v>31</v>
      </c>
      <c r="L1879" s="925">
        <v>0</v>
      </c>
    </row>
    <row r="1880" spans="1:12" s="1" customFormat="1" ht="24" customHeight="1" x14ac:dyDescent="0.15">
      <c r="A1880" s="918"/>
      <c r="B1880" s="14" t="s">
        <v>229</v>
      </c>
      <c r="C1880" s="14" t="s">
        <v>304</v>
      </c>
      <c r="D1880" s="15">
        <v>43616</v>
      </c>
      <c r="E1880" s="14" t="s">
        <v>305</v>
      </c>
      <c r="F1880" s="920"/>
      <c r="G1880" s="920"/>
      <c r="H1880" s="924"/>
      <c r="I1880" s="924"/>
      <c r="J1880" s="921"/>
      <c r="K1880" s="921"/>
      <c r="L1880" s="925"/>
    </row>
    <row r="1881" spans="1:12" s="1" customFormat="1" ht="24" customHeight="1" x14ac:dyDescent="0.15">
      <c r="A1881" s="918">
        <v>345</v>
      </c>
      <c r="B1881" s="9" t="s">
        <v>22</v>
      </c>
      <c r="C1881" s="13" t="s">
        <v>23</v>
      </c>
      <c r="D1881" s="13" t="s">
        <v>24</v>
      </c>
      <c r="E1881" s="13" t="s">
        <v>25</v>
      </c>
      <c r="F1881" s="919" t="s">
        <v>17</v>
      </c>
      <c r="G1881" s="919"/>
      <c r="H1881" s="920"/>
      <c r="I1881" s="920"/>
      <c r="J1881" s="920"/>
      <c r="K1881" s="920"/>
      <c r="L1881" s="920"/>
    </row>
    <row r="1882" spans="1:12" s="1" customFormat="1" ht="26.25" customHeight="1" x14ac:dyDescent="0.15">
      <c r="A1882" s="918"/>
      <c r="B1882" s="921" t="s">
        <v>1293</v>
      </c>
      <c r="C1882" s="921" t="s">
        <v>1295</v>
      </c>
      <c r="D1882" s="923">
        <v>43691</v>
      </c>
      <c r="E1882" s="921" t="s">
        <v>1296</v>
      </c>
      <c r="F1882" s="921" t="s">
        <v>1297</v>
      </c>
      <c r="G1882" s="921"/>
      <c r="H1882" s="924" t="s">
        <v>30</v>
      </c>
      <c r="I1882" s="924"/>
      <c r="J1882" s="14" t="s">
        <v>31</v>
      </c>
      <c r="K1882" s="14" t="s">
        <v>31</v>
      </c>
      <c r="L1882" s="16">
        <v>0</v>
      </c>
    </row>
    <row r="1883" spans="1:12" s="1" customFormat="1" ht="113.25" customHeight="1" x14ac:dyDescent="0.15">
      <c r="A1883" s="918"/>
      <c r="B1883" s="921"/>
      <c r="C1883" s="921"/>
      <c r="D1883" s="923"/>
      <c r="E1883" s="921"/>
      <c r="F1883" s="921"/>
      <c r="G1883" s="921"/>
      <c r="H1883" s="924" t="s">
        <v>33</v>
      </c>
      <c r="I1883" s="924"/>
      <c r="J1883" s="14" t="s">
        <v>31</v>
      </c>
      <c r="K1883" s="14" t="s">
        <v>32</v>
      </c>
      <c r="L1883" s="16">
        <v>550.6</v>
      </c>
    </row>
    <row r="1884" spans="1:12" s="1" customFormat="1" ht="24" customHeight="1" x14ac:dyDescent="0.15">
      <c r="A1884" s="918"/>
      <c r="B1884" s="9" t="s">
        <v>34</v>
      </c>
      <c r="C1884" s="13" t="s">
        <v>35</v>
      </c>
      <c r="D1884" s="13" t="s">
        <v>36</v>
      </c>
      <c r="E1884" s="13" t="s">
        <v>37</v>
      </c>
      <c r="F1884" s="920"/>
      <c r="G1884" s="920"/>
      <c r="H1884" s="924" t="s">
        <v>38</v>
      </c>
      <c r="I1884" s="924"/>
      <c r="J1884" s="921" t="s">
        <v>31</v>
      </c>
      <c r="K1884" s="921" t="s">
        <v>32</v>
      </c>
      <c r="L1884" s="925">
        <v>354.01</v>
      </c>
    </row>
    <row r="1885" spans="1:12" s="1" customFormat="1" ht="24" customHeight="1" x14ac:dyDescent="0.15">
      <c r="A1885" s="918"/>
      <c r="B1885" s="14" t="s">
        <v>229</v>
      </c>
      <c r="C1885" s="14" t="s">
        <v>1297</v>
      </c>
      <c r="D1885" s="15">
        <v>43691</v>
      </c>
      <c r="E1885" s="14" t="s">
        <v>1298</v>
      </c>
      <c r="F1885" s="920"/>
      <c r="G1885" s="920"/>
      <c r="H1885" s="924"/>
      <c r="I1885" s="924"/>
      <c r="J1885" s="921"/>
      <c r="K1885" s="921"/>
      <c r="L1885" s="925"/>
    </row>
    <row r="1886" spans="1:12" s="1" customFormat="1" ht="24" customHeight="1" x14ac:dyDescent="0.15">
      <c r="A1886" s="918">
        <v>346</v>
      </c>
      <c r="B1886" s="9" t="s">
        <v>22</v>
      </c>
      <c r="C1886" s="13" t="s">
        <v>23</v>
      </c>
      <c r="D1886" s="13" t="s">
        <v>24</v>
      </c>
      <c r="E1886" s="13" t="s">
        <v>25</v>
      </c>
      <c r="F1886" s="919" t="s">
        <v>17</v>
      </c>
      <c r="G1886" s="919"/>
      <c r="H1886" s="920"/>
      <c r="I1886" s="920"/>
      <c r="J1886" s="920"/>
      <c r="K1886" s="920"/>
      <c r="L1886" s="920"/>
    </row>
    <row r="1887" spans="1:12" s="1" customFormat="1" ht="26.25" customHeight="1" x14ac:dyDescent="0.15">
      <c r="A1887" s="918"/>
      <c r="B1887" s="921" t="s">
        <v>1293</v>
      </c>
      <c r="C1887" s="922" t="s">
        <v>1299</v>
      </c>
      <c r="D1887" s="923">
        <v>43722</v>
      </c>
      <c r="E1887" s="921" t="s">
        <v>187</v>
      </c>
      <c r="F1887" s="921" t="s">
        <v>992</v>
      </c>
      <c r="G1887" s="921"/>
      <c r="H1887" s="924" t="s">
        <v>30</v>
      </c>
      <c r="I1887" s="924"/>
      <c r="J1887" s="14" t="s">
        <v>31</v>
      </c>
      <c r="K1887" s="14" t="s">
        <v>31</v>
      </c>
      <c r="L1887" s="16">
        <v>0</v>
      </c>
    </row>
    <row r="1888" spans="1:12" s="1" customFormat="1" ht="144.75" customHeight="1" x14ac:dyDescent="0.15">
      <c r="A1888" s="918"/>
      <c r="B1888" s="921"/>
      <c r="C1888" s="922"/>
      <c r="D1888" s="923"/>
      <c r="E1888" s="921"/>
      <c r="F1888" s="921"/>
      <c r="G1888" s="921"/>
      <c r="H1888" s="924" t="s">
        <v>33</v>
      </c>
      <c r="I1888" s="924"/>
      <c r="J1888" s="14" t="s">
        <v>31</v>
      </c>
      <c r="K1888" s="14" t="s">
        <v>31</v>
      </c>
      <c r="L1888" s="16">
        <v>0</v>
      </c>
    </row>
    <row r="1889" spans="1:12" s="1" customFormat="1" ht="24" customHeight="1" x14ac:dyDescent="0.15">
      <c r="A1889" s="918"/>
      <c r="B1889" s="9" t="s">
        <v>34</v>
      </c>
      <c r="C1889" s="13" t="s">
        <v>35</v>
      </c>
      <c r="D1889" s="13" t="s">
        <v>36</v>
      </c>
      <c r="E1889" s="13" t="s">
        <v>37</v>
      </c>
      <c r="F1889" s="920"/>
      <c r="G1889" s="920"/>
      <c r="H1889" s="924" t="s">
        <v>38</v>
      </c>
      <c r="I1889" s="924"/>
      <c r="J1889" s="921" t="s">
        <v>31</v>
      </c>
      <c r="K1889" s="921" t="s">
        <v>32</v>
      </c>
      <c r="L1889" s="925">
        <v>640</v>
      </c>
    </row>
    <row r="1890" spans="1:12" s="1" customFormat="1" ht="24" customHeight="1" x14ac:dyDescent="0.15">
      <c r="A1890" s="918"/>
      <c r="B1890" s="14" t="s">
        <v>229</v>
      </c>
      <c r="C1890" s="14" t="s">
        <v>992</v>
      </c>
      <c r="D1890" s="15">
        <v>43726</v>
      </c>
      <c r="E1890" s="14" t="s">
        <v>1300</v>
      </c>
      <c r="F1890" s="920"/>
      <c r="G1890" s="920"/>
      <c r="H1890" s="924"/>
      <c r="I1890" s="924"/>
      <c r="J1890" s="921"/>
      <c r="K1890" s="921"/>
      <c r="L1890" s="925"/>
    </row>
    <row r="1891" spans="1:12" s="1" customFormat="1" ht="24" customHeight="1" x14ac:dyDescent="0.15">
      <c r="A1891" s="918">
        <v>347</v>
      </c>
      <c r="B1891" s="9" t="s">
        <v>22</v>
      </c>
      <c r="C1891" s="13" t="s">
        <v>23</v>
      </c>
      <c r="D1891" s="13" t="s">
        <v>24</v>
      </c>
      <c r="E1891" s="13" t="s">
        <v>25</v>
      </c>
      <c r="F1891" s="919" t="s">
        <v>17</v>
      </c>
      <c r="G1891" s="919"/>
      <c r="H1891" s="920"/>
      <c r="I1891" s="920"/>
      <c r="J1891" s="920"/>
      <c r="K1891" s="920"/>
      <c r="L1891" s="920"/>
    </row>
    <row r="1892" spans="1:12" s="1" customFormat="1" ht="26.25" customHeight="1" x14ac:dyDescent="0.15">
      <c r="A1892" s="918"/>
      <c r="B1892" s="921" t="s">
        <v>1301</v>
      </c>
      <c r="C1892" s="922" t="s">
        <v>1302</v>
      </c>
      <c r="D1892" s="923">
        <v>43577</v>
      </c>
      <c r="E1892" s="921" t="s">
        <v>684</v>
      </c>
      <c r="F1892" s="921" t="s">
        <v>685</v>
      </c>
      <c r="G1892" s="921"/>
      <c r="H1892" s="924" t="s">
        <v>30</v>
      </c>
      <c r="I1892" s="924"/>
      <c r="J1892" s="14" t="s">
        <v>31</v>
      </c>
      <c r="K1892" s="14" t="s">
        <v>31</v>
      </c>
      <c r="L1892" s="16">
        <v>0</v>
      </c>
    </row>
    <row r="1893" spans="1:12" s="1" customFormat="1" ht="281.25" customHeight="1" x14ac:dyDescent="0.15">
      <c r="A1893" s="918"/>
      <c r="B1893" s="921"/>
      <c r="C1893" s="922"/>
      <c r="D1893" s="923"/>
      <c r="E1893" s="921"/>
      <c r="F1893" s="921"/>
      <c r="G1893" s="921"/>
      <c r="H1893" s="924" t="s">
        <v>33</v>
      </c>
      <c r="I1893" s="924"/>
      <c r="J1893" s="14" t="s">
        <v>31</v>
      </c>
      <c r="K1893" s="14" t="s">
        <v>31</v>
      </c>
      <c r="L1893" s="16">
        <v>0</v>
      </c>
    </row>
    <row r="1894" spans="1:12" s="1" customFormat="1" ht="24" customHeight="1" x14ac:dyDescent="0.15">
      <c r="A1894" s="918"/>
      <c r="B1894" s="9" t="s">
        <v>34</v>
      </c>
      <c r="C1894" s="13" t="s">
        <v>35</v>
      </c>
      <c r="D1894" s="13" t="s">
        <v>36</v>
      </c>
      <c r="E1894" s="13" t="s">
        <v>37</v>
      </c>
      <c r="F1894" s="920"/>
      <c r="G1894" s="920"/>
      <c r="H1894" s="924" t="s">
        <v>38</v>
      </c>
      <c r="I1894" s="924"/>
      <c r="J1894" s="921" t="s">
        <v>31</v>
      </c>
      <c r="K1894" s="921" t="s">
        <v>32</v>
      </c>
      <c r="L1894" s="925">
        <v>300</v>
      </c>
    </row>
    <row r="1895" spans="1:12" s="1" customFormat="1" ht="24" customHeight="1" x14ac:dyDescent="0.15">
      <c r="A1895" s="918"/>
      <c r="B1895" s="14" t="s">
        <v>39</v>
      </c>
      <c r="C1895" s="14" t="s">
        <v>685</v>
      </c>
      <c r="D1895" s="15">
        <v>43583</v>
      </c>
      <c r="E1895" s="14" t="s">
        <v>1303</v>
      </c>
      <c r="F1895" s="920"/>
      <c r="G1895" s="920"/>
      <c r="H1895" s="924"/>
      <c r="I1895" s="924"/>
      <c r="J1895" s="921"/>
      <c r="K1895" s="921"/>
      <c r="L1895" s="925"/>
    </row>
    <row r="1896" spans="1:12" s="1" customFormat="1" ht="24" customHeight="1" x14ac:dyDescent="0.15">
      <c r="A1896" s="918">
        <v>348</v>
      </c>
      <c r="B1896" s="9" t="s">
        <v>22</v>
      </c>
      <c r="C1896" s="13" t="s">
        <v>23</v>
      </c>
      <c r="D1896" s="13" t="s">
        <v>24</v>
      </c>
      <c r="E1896" s="13" t="s">
        <v>25</v>
      </c>
      <c r="F1896" s="919" t="s">
        <v>17</v>
      </c>
      <c r="G1896" s="919"/>
      <c r="H1896" s="920"/>
      <c r="I1896" s="920"/>
      <c r="J1896" s="920"/>
      <c r="K1896" s="920"/>
      <c r="L1896" s="920"/>
    </row>
    <row r="1897" spans="1:12" s="1" customFormat="1" ht="26.25" customHeight="1" x14ac:dyDescent="0.15">
      <c r="A1897" s="918"/>
      <c r="B1897" s="921" t="s">
        <v>1304</v>
      </c>
      <c r="C1897" s="922" t="s">
        <v>1305</v>
      </c>
      <c r="D1897" s="923">
        <v>43580</v>
      </c>
      <c r="E1897" s="921" t="s">
        <v>1306</v>
      </c>
      <c r="F1897" s="921" t="s">
        <v>1307</v>
      </c>
      <c r="G1897" s="921"/>
      <c r="H1897" s="924" t="s">
        <v>30</v>
      </c>
      <c r="I1897" s="924"/>
      <c r="J1897" s="14" t="s">
        <v>31</v>
      </c>
      <c r="K1897" s="14" t="s">
        <v>32</v>
      </c>
      <c r="L1897" s="16">
        <v>766.29</v>
      </c>
    </row>
    <row r="1898" spans="1:12" s="1" customFormat="1" ht="407.25" customHeight="1" x14ac:dyDescent="0.15">
      <c r="A1898" s="918"/>
      <c r="B1898" s="921"/>
      <c r="C1898" s="922"/>
      <c r="D1898" s="923"/>
      <c r="E1898" s="921"/>
      <c r="F1898" s="921"/>
      <c r="G1898" s="921"/>
      <c r="H1898" s="924" t="s">
        <v>33</v>
      </c>
      <c r="I1898" s="924"/>
      <c r="J1898" s="14" t="s">
        <v>31</v>
      </c>
      <c r="K1898" s="14" t="s">
        <v>32</v>
      </c>
      <c r="L1898" s="16">
        <v>208.3</v>
      </c>
    </row>
    <row r="1899" spans="1:12" s="1" customFormat="1" ht="24" customHeight="1" x14ac:dyDescent="0.15">
      <c r="A1899" s="918"/>
      <c r="B1899" s="9" t="s">
        <v>34</v>
      </c>
      <c r="C1899" s="13" t="s">
        <v>35</v>
      </c>
      <c r="D1899" s="13" t="s">
        <v>36</v>
      </c>
      <c r="E1899" s="13" t="s">
        <v>37</v>
      </c>
      <c r="F1899" s="920"/>
      <c r="G1899" s="920"/>
      <c r="H1899" s="924" t="s">
        <v>38</v>
      </c>
      <c r="I1899" s="924"/>
      <c r="J1899" s="921" t="s">
        <v>31</v>
      </c>
      <c r="K1899" s="921" t="s">
        <v>31</v>
      </c>
      <c r="L1899" s="925">
        <v>0</v>
      </c>
    </row>
    <row r="1900" spans="1:12" s="1" customFormat="1" ht="24" customHeight="1" x14ac:dyDescent="0.15">
      <c r="A1900" s="918"/>
      <c r="B1900" s="14" t="s">
        <v>39</v>
      </c>
      <c r="C1900" s="14" t="s">
        <v>1307</v>
      </c>
      <c r="D1900" s="15">
        <v>43583</v>
      </c>
      <c r="E1900" s="14" t="s">
        <v>290</v>
      </c>
      <c r="F1900" s="920"/>
      <c r="G1900" s="920"/>
      <c r="H1900" s="924"/>
      <c r="I1900" s="924"/>
      <c r="J1900" s="921"/>
      <c r="K1900" s="921"/>
      <c r="L1900" s="925"/>
    </row>
    <row r="1901" spans="1:12" s="1" customFormat="1" ht="24" customHeight="1" x14ac:dyDescent="0.15">
      <c r="A1901" s="918">
        <v>349</v>
      </c>
      <c r="B1901" s="9" t="s">
        <v>22</v>
      </c>
      <c r="C1901" s="13" t="s">
        <v>23</v>
      </c>
      <c r="D1901" s="13" t="s">
        <v>24</v>
      </c>
      <c r="E1901" s="13" t="s">
        <v>25</v>
      </c>
      <c r="F1901" s="919" t="s">
        <v>17</v>
      </c>
      <c r="G1901" s="919"/>
      <c r="H1901" s="920"/>
      <c r="I1901" s="920"/>
      <c r="J1901" s="920"/>
      <c r="K1901" s="920"/>
      <c r="L1901" s="920"/>
    </row>
    <row r="1902" spans="1:12" s="1" customFormat="1" ht="26.25" customHeight="1" x14ac:dyDescent="0.15">
      <c r="A1902" s="918"/>
      <c r="B1902" s="921" t="s">
        <v>1308</v>
      </c>
      <c r="C1902" s="922" t="s">
        <v>1309</v>
      </c>
      <c r="D1902" s="923">
        <v>43598</v>
      </c>
      <c r="E1902" s="921" t="s">
        <v>187</v>
      </c>
      <c r="F1902" s="921" t="s">
        <v>1310</v>
      </c>
      <c r="G1902" s="921"/>
      <c r="H1902" s="924" t="s">
        <v>30</v>
      </c>
      <c r="I1902" s="924"/>
      <c r="J1902" s="14" t="s">
        <v>31</v>
      </c>
      <c r="K1902" s="14" t="s">
        <v>32</v>
      </c>
      <c r="L1902" s="16">
        <v>178.66</v>
      </c>
    </row>
    <row r="1903" spans="1:12" s="1" customFormat="1" ht="134.25" customHeight="1" x14ac:dyDescent="0.15">
      <c r="A1903" s="918"/>
      <c r="B1903" s="921"/>
      <c r="C1903" s="922"/>
      <c r="D1903" s="923"/>
      <c r="E1903" s="921"/>
      <c r="F1903" s="921"/>
      <c r="G1903" s="921"/>
      <c r="H1903" s="924" t="s">
        <v>33</v>
      </c>
      <c r="I1903" s="924"/>
      <c r="J1903" s="14" t="s">
        <v>31</v>
      </c>
      <c r="K1903" s="14" t="s">
        <v>32</v>
      </c>
      <c r="L1903" s="16">
        <v>261.67</v>
      </c>
    </row>
    <row r="1904" spans="1:12" s="1" customFormat="1" ht="24" customHeight="1" x14ac:dyDescent="0.15">
      <c r="A1904" s="918"/>
      <c r="B1904" s="9" t="s">
        <v>34</v>
      </c>
      <c r="C1904" s="13" t="s">
        <v>35</v>
      </c>
      <c r="D1904" s="13" t="s">
        <v>36</v>
      </c>
      <c r="E1904" s="13" t="s">
        <v>37</v>
      </c>
      <c r="F1904" s="920"/>
      <c r="G1904" s="920"/>
      <c r="H1904" s="924" t="s">
        <v>38</v>
      </c>
      <c r="I1904" s="924"/>
      <c r="J1904" s="921" t="s">
        <v>31</v>
      </c>
      <c r="K1904" s="921" t="s">
        <v>31</v>
      </c>
      <c r="L1904" s="925">
        <v>0</v>
      </c>
    </row>
    <row r="1905" spans="1:12" s="1" customFormat="1" ht="24" customHeight="1" x14ac:dyDescent="0.15">
      <c r="A1905" s="918"/>
      <c r="B1905" s="14" t="s">
        <v>702</v>
      </c>
      <c r="C1905" s="14" t="s">
        <v>1310</v>
      </c>
      <c r="D1905" s="15">
        <v>43599</v>
      </c>
      <c r="E1905" s="14" t="s">
        <v>1311</v>
      </c>
      <c r="F1905" s="920"/>
      <c r="G1905" s="920"/>
      <c r="H1905" s="924"/>
      <c r="I1905" s="924"/>
      <c r="J1905" s="921"/>
      <c r="K1905" s="921"/>
      <c r="L1905" s="925"/>
    </row>
    <row r="1906" spans="1:12" s="1" customFormat="1" ht="24" customHeight="1" x14ac:dyDescent="0.15">
      <c r="A1906" s="918">
        <v>350</v>
      </c>
      <c r="B1906" s="9" t="s">
        <v>22</v>
      </c>
      <c r="C1906" s="13" t="s">
        <v>23</v>
      </c>
      <c r="D1906" s="13" t="s">
        <v>24</v>
      </c>
      <c r="E1906" s="13" t="s">
        <v>25</v>
      </c>
      <c r="F1906" s="919" t="s">
        <v>17</v>
      </c>
      <c r="G1906" s="919"/>
      <c r="H1906" s="920"/>
      <c r="I1906" s="920"/>
      <c r="J1906" s="920"/>
      <c r="K1906" s="920"/>
      <c r="L1906" s="920"/>
    </row>
    <row r="1907" spans="1:12" s="1" customFormat="1" ht="26.25" customHeight="1" x14ac:dyDescent="0.15">
      <c r="A1907" s="918"/>
      <c r="B1907" s="921" t="s">
        <v>1308</v>
      </c>
      <c r="C1907" s="922" t="s">
        <v>1312</v>
      </c>
      <c r="D1907" s="923">
        <v>43611</v>
      </c>
      <c r="E1907" s="921" t="s">
        <v>1212</v>
      </c>
      <c r="F1907" s="921" t="s">
        <v>1313</v>
      </c>
      <c r="G1907" s="921"/>
      <c r="H1907" s="924" t="s">
        <v>30</v>
      </c>
      <c r="I1907" s="924"/>
      <c r="J1907" s="14" t="s">
        <v>31</v>
      </c>
      <c r="K1907" s="14" t="s">
        <v>32</v>
      </c>
      <c r="L1907" s="16">
        <v>588</v>
      </c>
    </row>
    <row r="1908" spans="1:12" s="1" customFormat="1" ht="354.75" customHeight="1" x14ac:dyDescent="0.15">
      <c r="A1908" s="918"/>
      <c r="B1908" s="921"/>
      <c r="C1908" s="922"/>
      <c r="D1908" s="923"/>
      <c r="E1908" s="921"/>
      <c r="F1908" s="921"/>
      <c r="G1908" s="921"/>
      <c r="H1908" s="924" t="s">
        <v>33</v>
      </c>
      <c r="I1908" s="924"/>
      <c r="J1908" s="14" t="s">
        <v>31</v>
      </c>
      <c r="K1908" s="14" t="s">
        <v>32</v>
      </c>
      <c r="L1908" s="16">
        <v>1291.3800000000001</v>
      </c>
    </row>
    <row r="1909" spans="1:12" s="1" customFormat="1" ht="24" customHeight="1" x14ac:dyDescent="0.15">
      <c r="A1909" s="918"/>
      <c r="B1909" s="9" t="s">
        <v>34</v>
      </c>
      <c r="C1909" s="13" t="s">
        <v>35</v>
      </c>
      <c r="D1909" s="13" t="s">
        <v>36</v>
      </c>
      <c r="E1909" s="13" t="s">
        <v>37</v>
      </c>
      <c r="F1909" s="920"/>
      <c r="G1909" s="920"/>
      <c r="H1909" s="924" t="s">
        <v>38</v>
      </c>
      <c r="I1909" s="924"/>
      <c r="J1909" s="921" t="s">
        <v>31</v>
      </c>
      <c r="K1909" s="921" t="s">
        <v>32</v>
      </c>
      <c r="L1909" s="925">
        <v>130</v>
      </c>
    </row>
    <row r="1910" spans="1:12" s="1" customFormat="1" ht="24" customHeight="1" x14ac:dyDescent="0.15">
      <c r="A1910" s="918"/>
      <c r="B1910" s="14" t="s">
        <v>702</v>
      </c>
      <c r="C1910" s="14" t="s">
        <v>1313</v>
      </c>
      <c r="D1910" s="15">
        <v>43620</v>
      </c>
      <c r="E1910" s="14" t="s">
        <v>1314</v>
      </c>
      <c r="F1910" s="920"/>
      <c r="G1910" s="920"/>
      <c r="H1910" s="924"/>
      <c r="I1910" s="924"/>
      <c r="J1910" s="921"/>
      <c r="K1910" s="921"/>
      <c r="L1910" s="925"/>
    </row>
    <row r="1911" spans="1:12" s="1" customFormat="1" ht="24" customHeight="1" x14ac:dyDescent="0.15">
      <c r="A1911" s="918">
        <v>351</v>
      </c>
      <c r="B1911" s="9" t="s">
        <v>22</v>
      </c>
      <c r="C1911" s="13" t="s">
        <v>23</v>
      </c>
      <c r="D1911" s="13" t="s">
        <v>24</v>
      </c>
      <c r="E1911" s="13" t="s">
        <v>25</v>
      </c>
      <c r="F1911" s="919" t="s">
        <v>17</v>
      </c>
      <c r="G1911" s="919"/>
      <c r="H1911" s="920"/>
      <c r="I1911" s="920"/>
      <c r="J1911" s="920"/>
      <c r="K1911" s="920"/>
      <c r="L1911" s="920"/>
    </row>
    <row r="1912" spans="1:12" s="1" customFormat="1" ht="26.25" customHeight="1" x14ac:dyDescent="0.15">
      <c r="A1912" s="918"/>
      <c r="B1912" s="921" t="s">
        <v>1308</v>
      </c>
      <c r="C1912" s="922" t="s">
        <v>1312</v>
      </c>
      <c r="D1912" s="923">
        <v>43611</v>
      </c>
      <c r="E1912" s="921" t="s">
        <v>1212</v>
      </c>
      <c r="F1912" s="921" t="s">
        <v>1315</v>
      </c>
      <c r="G1912" s="921"/>
      <c r="H1912" s="924" t="s">
        <v>30</v>
      </c>
      <c r="I1912" s="924"/>
      <c r="J1912" s="14" t="s">
        <v>31</v>
      </c>
      <c r="K1912" s="14" t="s">
        <v>32</v>
      </c>
      <c r="L1912" s="16">
        <v>1137.8700000000001</v>
      </c>
    </row>
    <row r="1913" spans="1:12" s="1" customFormat="1" ht="354.75" customHeight="1" x14ac:dyDescent="0.15">
      <c r="A1913" s="918"/>
      <c r="B1913" s="921"/>
      <c r="C1913" s="922"/>
      <c r="D1913" s="923"/>
      <c r="E1913" s="921"/>
      <c r="F1913" s="921"/>
      <c r="G1913" s="921"/>
      <c r="H1913" s="924" t="s">
        <v>33</v>
      </c>
      <c r="I1913" s="924"/>
      <c r="J1913" s="14" t="s">
        <v>31</v>
      </c>
      <c r="K1913" s="14" t="s">
        <v>31</v>
      </c>
      <c r="L1913" s="16">
        <v>0</v>
      </c>
    </row>
    <row r="1914" spans="1:12" s="1" customFormat="1" ht="24" customHeight="1" x14ac:dyDescent="0.15">
      <c r="A1914" s="918"/>
      <c r="B1914" s="9" t="s">
        <v>34</v>
      </c>
      <c r="C1914" s="13" t="s">
        <v>35</v>
      </c>
      <c r="D1914" s="13" t="s">
        <v>36</v>
      </c>
      <c r="E1914" s="13" t="s">
        <v>37</v>
      </c>
      <c r="F1914" s="920"/>
      <c r="G1914" s="920"/>
      <c r="H1914" s="924" t="s">
        <v>38</v>
      </c>
      <c r="I1914" s="924"/>
      <c r="J1914" s="921" t="s">
        <v>31</v>
      </c>
      <c r="K1914" s="921" t="s">
        <v>31</v>
      </c>
      <c r="L1914" s="925">
        <v>0</v>
      </c>
    </row>
    <row r="1915" spans="1:12" s="1" customFormat="1" ht="24" customHeight="1" x14ac:dyDescent="0.15">
      <c r="A1915" s="918"/>
      <c r="B1915" s="14" t="s">
        <v>702</v>
      </c>
      <c r="C1915" s="14" t="s">
        <v>1315</v>
      </c>
      <c r="D1915" s="15">
        <v>43620</v>
      </c>
      <c r="E1915" s="14" t="s">
        <v>1314</v>
      </c>
      <c r="F1915" s="920"/>
      <c r="G1915" s="920"/>
      <c r="H1915" s="924"/>
      <c r="I1915" s="924"/>
      <c r="J1915" s="921"/>
      <c r="K1915" s="921"/>
      <c r="L1915" s="925"/>
    </row>
    <row r="1916" spans="1:12" s="1" customFormat="1" ht="24" customHeight="1" x14ac:dyDescent="0.15">
      <c r="A1916" s="918">
        <v>352</v>
      </c>
      <c r="B1916" s="9" t="s">
        <v>22</v>
      </c>
      <c r="C1916" s="13" t="s">
        <v>23</v>
      </c>
      <c r="D1916" s="13" t="s">
        <v>24</v>
      </c>
      <c r="E1916" s="13" t="s">
        <v>25</v>
      </c>
      <c r="F1916" s="919" t="s">
        <v>17</v>
      </c>
      <c r="G1916" s="919"/>
      <c r="H1916" s="920"/>
      <c r="I1916" s="920"/>
      <c r="J1916" s="920"/>
      <c r="K1916" s="920"/>
      <c r="L1916" s="920"/>
    </row>
    <row r="1917" spans="1:12" s="1" customFormat="1" ht="26.25" customHeight="1" x14ac:dyDescent="0.15">
      <c r="A1917" s="918"/>
      <c r="B1917" s="921" t="s">
        <v>1308</v>
      </c>
      <c r="C1917" s="922" t="s">
        <v>1316</v>
      </c>
      <c r="D1917" s="923">
        <v>43705</v>
      </c>
      <c r="E1917" s="921" t="s">
        <v>904</v>
      </c>
      <c r="F1917" s="921" t="s">
        <v>905</v>
      </c>
      <c r="G1917" s="921"/>
      <c r="H1917" s="924" t="s">
        <v>30</v>
      </c>
      <c r="I1917" s="924"/>
      <c r="J1917" s="14" t="s">
        <v>31</v>
      </c>
      <c r="K1917" s="14" t="s">
        <v>32</v>
      </c>
      <c r="L1917" s="16">
        <v>1298.54</v>
      </c>
    </row>
    <row r="1918" spans="1:12" s="1" customFormat="1" ht="218.25" customHeight="1" x14ac:dyDescent="0.15">
      <c r="A1918" s="918"/>
      <c r="B1918" s="921"/>
      <c r="C1918" s="922"/>
      <c r="D1918" s="923"/>
      <c r="E1918" s="921"/>
      <c r="F1918" s="921"/>
      <c r="G1918" s="921"/>
      <c r="H1918" s="924" t="s">
        <v>33</v>
      </c>
      <c r="I1918" s="924"/>
      <c r="J1918" s="14" t="s">
        <v>31</v>
      </c>
      <c r="K1918" s="14" t="s">
        <v>32</v>
      </c>
      <c r="L1918" s="16">
        <v>2344.89</v>
      </c>
    </row>
    <row r="1919" spans="1:12" s="1" customFormat="1" ht="24" customHeight="1" x14ac:dyDescent="0.15">
      <c r="A1919" s="918"/>
      <c r="B1919" s="9" t="s">
        <v>34</v>
      </c>
      <c r="C1919" s="13" t="s">
        <v>35</v>
      </c>
      <c r="D1919" s="13" t="s">
        <v>36</v>
      </c>
      <c r="E1919" s="13" t="s">
        <v>37</v>
      </c>
      <c r="F1919" s="920"/>
      <c r="G1919" s="920"/>
      <c r="H1919" s="924" t="s">
        <v>38</v>
      </c>
      <c r="I1919" s="924"/>
      <c r="J1919" s="921" t="s">
        <v>31</v>
      </c>
      <c r="K1919" s="921" t="s">
        <v>32</v>
      </c>
      <c r="L1919" s="925">
        <v>200</v>
      </c>
    </row>
    <row r="1920" spans="1:12" s="1" customFormat="1" ht="24" customHeight="1" x14ac:dyDescent="0.15">
      <c r="A1920" s="918"/>
      <c r="B1920" s="14" t="s">
        <v>702</v>
      </c>
      <c r="C1920" s="14" t="s">
        <v>905</v>
      </c>
      <c r="D1920" s="15">
        <v>43711</v>
      </c>
      <c r="E1920" s="14" t="s">
        <v>1317</v>
      </c>
      <c r="F1920" s="920"/>
      <c r="G1920" s="920"/>
      <c r="H1920" s="924"/>
      <c r="I1920" s="924"/>
      <c r="J1920" s="921"/>
      <c r="K1920" s="921"/>
      <c r="L1920" s="925"/>
    </row>
    <row r="1921" spans="1:12" s="1" customFormat="1" ht="24" customHeight="1" x14ac:dyDescent="0.15">
      <c r="A1921" s="918">
        <v>353</v>
      </c>
      <c r="B1921" s="9" t="s">
        <v>22</v>
      </c>
      <c r="C1921" s="13" t="s">
        <v>23</v>
      </c>
      <c r="D1921" s="13" t="s">
        <v>24</v>
      </c>
      <c r="E1921" s="13" t="s">
        <v>25</v>
      </c>
      <c r="F1921" s="919" t="s">
        <v>17</v>
      </c>
      <c r="G1921" s="919"/>
      <c r="H1921" s="920"/>
      <c r="I1921" s="920"/>
      <c r="J1921" s="920"/>
      <c r="K1921" s="920"/>
      <c r="L1921" s="920"/>
    </row>
    <row r="1922" spans="1:12" s="1" customFormat="1" ht="26.25" customHeight="1" x14ac:dyDescent="0.15">
      <c r="A1922" s="918"/>
      <c r="B1922" s="921" t="s">
        <v>1318</v>
      </c>
      <c r="C1922" s="922" t="s">
        <v>1319</v>
      </c>
      <c r="D1922" s="923">
        <v>43638</v>
      </c>
      <c r="E1922" s="921" t="s">
        <v>1320</v>
      </c>
      <c r="F1922" s="921" t="s">
        <v>223</v>
      </c>
      <c r="G1922" s="921"/>
      <c r="H1922" s="924" t="s">
        <v>30</v>
      </c>
      <c r="I1922" s="924"/>
      <c r="J1922" s="14" t="s">
        <v>31</v>
      </c>
      <c r="K1922" s="14" t="s">
        <v>32</v>
      </c>
      <c r="L1922" s="16">
        <v>299.66000000000003</v>
      </c>
    </row>
    <row r="1923" spans="1:12" s="1" customFormat="1" ht="409.2" customHeight="1" x14ac:dyDescent="0.15">
      <c r="A1923" s="918"/>
      <c r="B1923" s="921"/>
      <c r="C1923" s="922"/>
      <c r="D1923" s="923"/>
      <c r="E1923" s="921"/>
      <c r="F1923" s="921"/>
      <c r="G1923" s="921"/>
      <c r="H1923" s="924" t="s">
        <v>33</v>
      </c>
      <c r="I1923" s="924"/>
      <c r="J1923" s="921" t="s">
        <v>31</v>
      </c>
      <c r="K1923" s="921" t="s">
        <v>31</v>
      </c>
      <c r="L1923" s="925">
        <v>0</v>
      </c>
    </row>
    <row r="1924" spans="1:12" s="1" customFormat="1" ht="82.35" customHeight="1" x14ac:dyDescent="0.15">
      <c r="A1924" s="918"/>
      <c r="B1924" s="921"/>
      <c r="C1924" s="922"/>
      <c r="D1924" s="923"/>
      <c r="E1924" s="921"/>
      <c r="F1924" s="921"/>
      <c r="G1924" s="921"/>
      <c r="H1924" s="924"/>
      <c r="I1924" s="924"/>
      <c r="J1924" s="921"/>
      <c r="K1924" s="921"/>
      <c r="L1924" s="925"/>
    </row>
    <row r="1925" spans="1:12" s="1" customFormat="1" ht="24" customHeight="1" x14ac:dyDescent="0.15">
      <c r="A1925" s="918"/>
      <c r="B1925" s="9" t="s">
        <v>34</v>
      </c>
      <c r="C1925" s="13" t="s">
        <v>35</v>
      </c>
      <c r="D1925" s="13" t="s">
        <v>36</v>
      </c>
      <c r="E1925" s="13" t="s">
        <v>37</v>
      </c>
      <c r="F1925" s="920"/>
      <c r="G1925" s="920"/>
      <c r="H1925" s="924" t="s">
        <v>38</v>
      </c>
      <c r="I1925" s="924"/>
      <c r="J1925" s="921" t="s">
        <v>31</v>
      </c>
      <c r="K1925" s="921" t="s">
        <v>32</v>
      </c>
      <c r="L1925" s="925">
        <v>1125</v>
      </c>
    </row>
    <row r="1926" spans="1:12" s="1" customFormat="1" ht="34.5" customHeight="1" x14ac:dyDescent="0.15">
      <c r="A1926" s="918"/>
      <c r="B1926" s="14" t="s">
        <v>1321</v>
      </c>
      <c r="C1926" s="14" t="s">
        <v>223</v>
      </c>
      <c r="D1926" s="15">
        <v>43640</v>
      </c>
      <c r="E1926" s="14" t="s">
        <v>1322</v>
      </c>
      <c r="F1926" s="920"/>
      <c r="G1926" s="920"/>
      <c r="H1926" s="924"/>
      <c r="I1926" s="924"/>
      <c r="J1926" s="921"/>
      <c r="K1926" s="921"/>
      <c r="L1926" s="925"/>
    </row>
    <row r="1927" spans="1:12" s="1" customFormat="1" ht="24" customHeight="1" x14ac:dyDescent="0.15">
      <c r="A1927" s="918">
        <v>354</v>
      </c>
      <c r="B1927" s="9" t="s">
        <v>22</v>
      </c>
      <c r="C1927" s="13" t="s">
        <v>23</v>
      </c>
      <c r="D1927" s="13" t="s">
        <v>24</v>
      </c>
      <c r="E1927" s="13" t="s">
        <v>25</v>
      </c>
      <c r="F1927" s="919" t="s">
        <v>17</v>
      </c>
      <c r="G1927" s="919"/>
      <c r="H1927" s="920"/>
      <c r="I1927" s="920"/>
      <c r="J1927" s="920"/>
      <c r="K1927" s="920"/>
      <c r="L1927" s="920"/>
    </row>
    <row r="1928" spans="1:12" s="1" customFormat="1" ht="26.25" customHeight="1" x14ac:dyDescent="0.15">
      <c r="A1928" s="918"/>
      <c r="B1928" s="921" t="s">
        <v>1323</v>
      </c>
      <c r="C1928" s="922" t="s">
        <v>1324</v>
      </c>
      <c r="D1928" s="923">
        <v>43566</v>
      </c>
      <c r="E1928" s="921" t="s">
        <v>313</v>
      </c>
      <c r="F1928" s="921" t="s">
        <v>1325</v>
      </c>
      <c r="G1928" s="921"/>
      <c r="H1928" s="924" t="s">
        <v>30</v>
      </c>
      <c r="I1928" s="924"/>
      <c r="J1928" s="14" t="s">
        <v>31</v>
      </c>
      <c r="K1928" s="14" t="s">
        <v>32</v>
      </c>
      <c r="L1928" s="16">
        <v>1143.72</v>
      </c>
    </row>
    <row r="1929" spans="1:12" s="1" customFormat="1" ht="409.2" customHeight="1" x14ac:dyDescent="0.15">
      <c r="A1929" s="918"/>
      <c r="B1929" s="921"/>
      <c r="C1929" s="922"/>
      <c r="D1929" s="923"/>
      <c r="E1929" s="921"/>
      <c r="F1929" s="921"/>
      <c r="G1929" s="921"/>
      <c r="H1929" s="924" t="s">
        <v>33</v>
      </c>
      <c r="I1929" s="924"/>
      <c r="J1929" s="921" t="s">
        <v>31</v>
      </c>
      <c r="K1929" s="921" t="s">
        <v>32</v>
      </c>
      <c r="L1929" s="925">
        <v>1291.49</v>
      </c>
    </row>
    <row r="1930" spans="1:12" s="1" customFormat="1" ht="103.35" customHeight="1" x14ac:dyDescent="0.15">
      <c r="A1930" s="918"/>
      <c r="B1930" s="921"/>
      <c r="C1930" s="922"/>
      <c r="D1930" s="923"/>
      <c r="E1930" s="921"/>
      <c r="F1930" s="921"/>
      <c r="G1930" s="921"/>
      <c r="H1930" s="924"/>
      <c r="I1930" s="924"/>
      <c r="J1930" s="921"/>
      <c r="K1930" s="921"/>
      <c r="L1930" s="925"/>
    </row>
    <row r="1931" spans="1:12" s="1" customFormat="1" ht="24" customHeight="1" x14ac:dyDescent="0.15">
      <c r="A1931" s="918"/>
      <c r="B1931" s="9" t="s">
        <v>34</v>
      </c>
      <c r="C1931" s="13" t="s">
        <v>35</v>
      </c>
      <c r="D1931" s="13" t="s">
        <v>36</v>
      </c>
      <c r="E1931" s="13" t="s">
        <v>37</v>
      </c>
      <c r="F1931" s="920"/>
      <c r="G1931" s="920"/>
      <c r="H1931" s="924" t="s">
        <v>38</v>
      </c>
      <c r="I1931" s="924"/>
      <c r="J1931" s="921" t="s">
        <v>31</v>
      </c>
      <c r="K1931" s="921" t="s">
        <v>32</v>
      </c>
      <c r="L1931" s="925">
        <v>595.73</v>
      </c>
    </row>
    <row r="1932" spans="1:12" s="1" customFormat="1" ht="34.5" customHeight="1" x14ac:dyDescent="0.15">
      <c r="A1932" s="918"/>
      <c r="B1932" s="14" t="s">
        <v>388</v>
      </c>
      <c r="C1932" s="14" t="s">
        <v>1325</v>
      </c>
      <c r="D1932" s="15">
        <v>43571</v>
      </c>
      <c r="E1932" s="14" t="s">
        <v>1326</v>
      </c>
      <c r="F1932" s="920"/>
      <c r="G1932" s="920"/>
      <c r="H1932" s="924"/>
      <c r="I1932" s="924"/>
      <c r="J1932" s="921"/>
      <c r="K1932" s="921"/>
      <c r="L1932" s="925"/>
    </row>
    <row r="1933" spans="1:12" s="1" customFormat="1" ht="24" customHeight="1" x14ac:dyDescent="0.15">
      <c r="A1933" s="918">
        <v>355</v>
      </c>
      <c r="B1933" s="9" t="s">
        <v>22</v>
      </c>
      <c r="C1933" s="13" t="s">
        <v>23</v>
      </c>
      <c r="D1933" s="13" t="s">
        <v>24</v>
      </c>
      <c r="E1933" s="13" t="s">
        <v>25</v>
      </c>
      <c r="F1933" s="919" t="s">
        <v>17</v>
      </c>
      <c r="G1933" s="919"/>
      <c r="H1933" s="920"/>
      <c r="I1933" s="920"/>
      <c r="J1933" s="920"/>
      <c r="K1933" s="920"/>
      <c r="L1933" s="920"/>
    </row>
    <row r="1934" spans="1:12" s="1" customFormat="1" ht="26.25" customHeight="1" x14ac:dyDescent="0.15">
      <c r="A1934" s="918"/>
      <c r="B1934" s="921" t="s">
        <v>1327</v>
      </c>
      <c r="C1934" s="922" t="s">
        <v>1328</v>
      </c>
      <c r="D1934" s="923">
        <v>43556</v>
      </c>
      <c r="E1934" s="921" t="s">
        <v>1329</v>
      </c>
      <c r="F1934" s="921" t="s">
        <v>1330</v>
      </c>
      <c r="G1934" s="921"/>
      <c r="H1934" s="924" t="s">
        <v>30</v>
      </c>
      <c r="I1934" s="924"/>
      <c r="J1934" s="14" t="s">
        <v>31</v>
      </c>
      <c r="K1934" s="14" t="s">
        <v>32</v>
      </c>
      <c r="L1934" s="16">
        <v>112</v>
      </c>
    </row>
    <row r="1935" spans="1:12" s="1" customFormat="1" ht="207.75" customHeight="1" x14ac:dyDescent="0.15">
      <c r="A1935" s="918"/>
      <c r="B1935" s="921"/>
      <c r="C1935" s="922"/>
      <c r="D1935" s="923"/>
      <c r="E1935" s="921"/>
      <c r="F1935" s="921"/>
      <c r="G1935" s="921"/>
      <c r="H1935" s="924" t="s">
        <v>33</v>
      </c>
      <c r="I1935" s="924"/>
      <c r="J1935" s="14" t="s">
        <v>31</v>
      </c>
      <c r="K1935" s="14" t="s">
        <v>32</v>
      </c>
      <c r="L1935" s="16">
        <v>447.55</v>
      </c>
    </row>
    <row r="1936" spans="1:12" s="1" customFormat="1" ht="24" customHeight="1" x14ac:dyDescent="0.15">
      <c r="A1936" s="918"/>
      <c r="B1936" s="9" t="s">
        <v>34</v>
      </c>
      <c r="C1936" s="13" t="s">
        <v>35</v>
      </c>
      <c r="D1936" s="13" t="s">
        <v>36</v>
      </c>
      <c r="E1936" s="13" t="s">
        <v>37</v>
      </c>
      <c r="F1936" s="920"/>
      <c r="G1936" s="920"/>
      <c r="H1936" s="924" t="s">
        <v>38</v>
      </c>
      <c r="I1936" s="924"/>
      <c r="J1936" s="921" t="s">
        <v>31</v>
      </c>
      <c r="K1936" s="921" t="s">
        <v>31</v>
      </c>
      <c r="L1936" s="925">
        <v>0</v>
      </c>
    </row>
    <row r="1937" spans="1:12" s="1" customFormat="1" ht="34.5" customHeight="1" x14ac:dyDescent="0.15">
      <c r="A1937" s="918"/>
      <c r="B1937" s="14" t="s">
        <v>1331</v>
      </c>
      <c r="C1937" s="14" t="s">
        <v>1330</v>
      </c>
      <c r="D1937" s="15">
        <v>43557</v>
      </c>
      <c r="E1937" s="14" t="s">
        <v>1332</v>
      </c>
      <c r="F1937" s="920"/>
      <c r="G1937" s="920"/>
      <c r="H1937" s="924"/>
      <c r="I1937" s="924"/>
      <c r="J1937" s="921"/>
      <c r="K1937" s="921"/>
      <c r="L1937" s="925"/>
    </row>
    <row r="1938" spans="1:12" s="1" customFormat="1" ht="24" customHeight="1" x14ac:dyDescent="0.15">
      <c r="A1938" s="918">
        <v>356</v>
      </c>
      <c r="B1938" s="9" t="s">
        <v>22</v>
      </c>
      <c r="C1938" s="13" t="s">
        <v>23</v>
      </c>
      <c r="D1938" s="13" t="s">
        <v>24</v>
      </c>
      <c r="E1938" s="13" t="s">
        <v>25</v>
      </c>
      <c r="F1938" s="919" t="s">
        <v>17</v>
      </c>
      <c r="G1938" s="919"/>
      <c r="H1938" s="920"/>
      <c r="I1938" s="920"/>
      <c r="J1938" s="920"/>
      <c r="K1938" s="920"/>
      <c r="L1938" s="920"/>
    </row>
    <row r="1939" spans="1:12" s="1" customFormat="1" ht="26.25" customHeight="1" x14ac:dyDescent="0.15">
      <c r="A1939" s="918"/>
      <c r="B1939" s="921" t="s">
        <v>1333</v>
      </c>
      <c r="C1939" s="922" t="s">
        <v>1334</v>
      </c>
      <c r="D1939" s="923">
        <v>43620</v>
      </c>
      <c r="E1939" s="921" t="s">
        <v>440</v>
      </c>
      <c r="F1939" s="921" t="s">
        <v>1335</v>
      </c>
      <c r="G1939" s="921"/>
      <c r="H1939" s="924" t="s">
        <v>30</v>
      </c>
      <c r="I1939" s="924"/>
      <c r="J1939" s="14" t="s">
        <v>31</v>
      </c>
      <c r="K1939" s="14" t="s">
        <v>32</v>
      </c>
      <c r="L1939" s="16">
        <v>458.9</v>
      </c>
    </row>
    <row r="1940" spans="1:12" s="1" customFormat="1" ht="409.2" customHeight="1" x14ac:dyDescent="0.15">
      <c r="A1940" s="918"/>
      <c r="B1940" s="921"/>
      <c r="C1940" s="922"/>
      <c r="D1940" s="923"/>
      <c r="E1940" s="921"/>
      <c r="F1940" s="921"/>
      <c r="G1940" s="921"/>
      <c r="H1940" s="924" t="s">
        <v>33</v>
      </c>
      <c r="I1940" s="924"/>
      <c r="J1940" s="921" t="s">
        <v>31</v>
      </c>
      <c r="K1940" s="921" t="s">
        <v>32</v>
      </c>
      <c r="L1940" s="925">
        <v>7224.3</v>
      </c>
    </row>
    <row r="1941" spans="1:12" s="1" customFormat="1" ht="61.35" customHeight="1" x14ac:dyDescent="0.15">
      <c r="A1941" s="918"/>
      <c r="B1941" s="921"/>
      <c r="C1941" s="922"/>
      <c r="D1941" s="923"/>
      <c r="E1941" s="921"/>
      <c r="F1941" s="921"/>
      <c r="G1941" s="921"/>
      <c r="H1941" s="924"/>
      <c r="I1941" s="924"/>
      <c r="J1941" s="921"/>
      <c r="K1941" s="921"/>
      <c r="L1941" s="925"/>
    </row>
    <row r="1942" spans="1:12" s="1" customFormat="1" ht="24" customHeight="1" x14ac:dyDescent="0.15">
      <c r="A1942" s="918"/>
      <c r="B1942" s="9" t="s">
        <v>34</v>
      </c>
      <c r="C1942" s="13" t="s">
        <v>35</v>
      </c>
      <c r="D1942" s="13" t="s">
        <v>36</v>
      </c>
      <c r="E1942" s="13" t="s">
        <v>37</v>
      </c>
      <c r="F1942" s="920"/>
      <c r="G1942" s="920"/>
      <c r="H1942" s="924" t="s">
        <v>38</v>
      </c>
      <c r="I1942" s="924"/>
      <c r="J1942" s="921" t="s">
        <v>31</v>
      </c>
      <c r="K1942" s="921" t="s">
        <v>32</v>
      </c>
      <c r="L1942" s="925">
        <v>76.14</v>
      </c>
    </row>
    <row r="1943" spans="1:12" s="1" customFormat="1" ht="34.5" customHeight="1" x14ac:dyDescent="0.15">
      <c r="A1943" s="918"/>
      <c r="B1943" s="14" t="s">
        <v>452</v>
      </c>
      <c r="C1943" s="14" t="s">
        <v>1335</v>
      </c>
      <c r="D1943" s="15">
        <v>43624</v>
      </c>
      <c r="E1943" s="14" t="s">
        <v>565</v>
      </c>
      <c r="F1943" s="920"/>
      <c r="G1943" s="920"/>
      <c r="H1943" s="924"/>
      <c r="I1943" s="924"/>
      <c r="J1943" s="921"/>
      <c r="K1943" s="921"/>
      <c r="L1943" s="925"/>
    </row>
    <row r="1944" spans="1:12" s="1" customFormat="1" ht="24" customHeight="1" x14ac:dyDescent="0.15">
      <c r="A1944" s="918">
        <v>357</v>
      </c>
      <c r="B1944" s="9" t="s">
        <v>22</v>
      </c>
      <c r="C1944" s="13" t="s">
        <v>23</v>
      </c>
      <c r="D1944" s="13" t="s">
        <v>24</v>
      </c>
      <c r="E1944" s="13" t="s">
        <v>25</v>
      </c>
      <c r="F1944" s="919" t="s">
        <v>17</v>
      </c>
      <c r="G1944" s="919"/>
      <c r="H1944" s="920"/>
      <c r="I1944" s="920"/>
      <c r="J1944" s="920"/>
      <c r="K1944" s="920"/>
      <c r="L1944" s="920"/>
    </row>
    <row r="1945" spans="1:12" s="1" customFormat="1" ht="26.25" customHeight="1" x14ac:dyDescent="0.15">
      <c r="A1945" s="918"/>
      <c r="B1945" s="921" t="s">
        <v>1336</v>
      </c>
      <c r="C1945" s="922" t="s">
        <v>1337</v>
      </c>
      <c r="D1945" s="923">
        <v>43632</v>
      </c>
      <c r="E1945" s="921" t="s">
        <v>1338</v>
      </c>
      <c r="F1945" s="921" t="s">
        <v>208</v>
      </c>
      <c r="G1945" s="921"/>
      <c r="H1945" s="924" t="s">
        <v>30</v>
      </c>
      <c r="I1945" s="924"/>
      <c r="J1945" s="14" t="s">
        <v>31</v>
      </c>
      <c r="K1945" s="14" t="s">
        <v>32</v>
      </c>
      <c r="L1945" s="16">
        <v>318</v>
      </c>
    </row>
    <row r="1946" spans="1:12" s="1" customFormat="1" ht="375.75" customHeight="1" x14ac:dyDescent="0.15">
      <c r="A1946" s="918"/>
      <c r="B1946" s="921"/>
      <c r="C1946" s="922"/>
      <c r="D1946" s="923"/>
      <c r="E1946" s="921"/>
      <c r="F1946" s="921"/>
      <c r="G1946" s="921"/>
      <c r="H1946" s="924" t="s">
        <v>33</v>
      </c>
      <c r="I1946" s="924"/>
      <c r="J1946" s="14" t="s">
        <v>31</v>
      </c>
      <c r="K1946" s="14" t="s">
        <v>32</v>
      </c>
      <c r="L1946" s="16">
        <v>441.6</v>
      </c>
    </row>
    <row r="1947" spans="1:12" s="1" customFormat="1" ht="24" customHeight="1" x14ac:dyDescent="0.15">
      <c r="A1947" s="918"/>
      <c r="B1947" s="9" t="s">
        <v>34</v>
      </c>
      <c r="C1947" s="13" t="s">
        <v>35</v>
      </c>
      <c r="D1947" s="13" t="s">
        <v>36</v>
      </c>
      <c r="E1947" s="13" t="s">
        <v>37</v>
      </c>
      <c r="F1947" s="920"/>
      <c r="G1947" s="920"/>
      <c r="H1947" s="924" t="s">
        <v>38</v>
      </c>
      <c r="I1947" s="924"/>
      <c r="J1947" s="921" t="s">
        <v>31</v>
      </c>
      <c r="K1947" s="921" t="s">
        <v>32</v>
      </c>
      <c r="L1947" s="925">
        <v>201.6</v>
      </c>
    </row>
    <row r="1948" spans="1:12" s="1" customFormat="1" ht="24" customHeight="1" x14ac:dyDescent="0.15">
      <c r="A1948" s="918"/>
      <c r="B1948" s="14" t="s">
        <v>39</v>
      </c>
      <c r="C1948" s="14" t="s">
        <v>208</v>
      </c>
      <c r="D1948" s="15">
        <v>43634</v>
      </c>
      <c r="E1948" s="14" t="s">
        <v>1339</v>
      </c>
      <c r="F1948" s="920"/>
      <c r="G1948" s="920"/>
      <c r="H1948" s="924"/>
      <c r="I1948" s="924"/>
      <c r="J1948" s="921"/>
      <c r="K1948" s="921"/>
      <c r="L1948" s="925"/>
    </row>
    <row r="1949" spans="1:12" s="1" customFormat="1" ht="24" customHeight="1" x14ac:dyDescent="0.15">
      <c r="A1949" s="918">
        <v>358</v>
      </c>
      <c r="B1949" s="9" t="s">
        <v>22</v>
      </c>
      <c r="C1949" s="13" t="s">
        <v>23</v>
      </c>
      <c r="D1949" s="13" t="s">
        <v>24</v>
      </c>
      <c r="E1949" s="13" t="s">
        <v>25</v>
      </c>
      <c r="F1949" s="919" t="s">
        <v>17</v>
      </c>
      <c r="G1949" s="919"/>
      <c r="H1949" s="920"/>
      <c r="I1949" s="920"/>
      <c r="J1949" s="920"/>
      <c r="K1949" s="920"/>
      <c r="L1949" s="920"/>
    </row>
    <row r="1950" spans="1:12" s="1" customFormat="1" ht="26.25" customHeight="1" x14ac:dyDescent="0.15">
      <c r="A1950" s="918"/>
      <c r="B1950" s="921" t="s">
        <v>1336</v>
      </c>
      <c r="C1950" s="922" t="s">
        <v>1340</v>
      </c>
      <c r="D1950" s="923">
        <v>43668</v>
      </c>
      <c r="E1950" s="921" t="s">
        <v>410</v>
      </c>
      <c r="F1950" s="921" t="s">
        <v>1341</v>
      </c>
      <c r="G1950" s="921"/>
      <c r="H1950" s="924" t="s">
        <v>30</v>
      </c>
      <c r="I1950" s="924"/>
      <c r="J1950" s="14" t="s">
        <v>31</v>
      </c>
      <c r="K1950" s="14" t="s">
        <v>32</v>
      </c>
      <c r="L1950" s="16">
        <v>358.15</v>
      </c>
    </row>
    <row r="1951" spans="1:12" s="1" customFormat="1" ht="409.2" customHeight="1" x14ac:dyDescent="0.15">
      <c r="A1951" s="918"/>
      <c r="B1951" s="921"/>
      <c r="C1951" s="922"/>
      <c r="D1951" s="923"/>
      <c r="E1951" s="921"/>
      <c r="F1951" s="921"/>
      <c r="G1951" s="921"/>
      <c r="H1951" s="924" t="s">
        <v>33</v>
      </c>
      <c r="I1951" s="924"/>
      <c r="J1951" s="921" t="s">
        <v>31</v>
      </c>
      <c r="K1951" s="921" t="s">
        <v>32</v>
      </c>
      <c r="L1951" s="925">
        <v>665.63</v>
      </c>
    </row>
    <row r="1952" spans="1:12" s="1" customFormat="1" ht="365.85" customHeight="1" x14ac:dyDescent="0.15">
      <c r="A1952" s="918"/>
      <c r="B1952" s="921"/>
      <c r="C1952" s="922"/>
      <c r="D1952" s="923"/>
      <c r="E1952" s="921"/>
      <c r="F1952" s="921"/>
      <c r="G1952" s="921"/>
      <c r="H1952" s="924"/>
      <c r="I1952" s="924"/>
      <c r="J1952" s="921"/>
      <c r="K1952" s="921"/>
      <c r="L1952" s="925"/>
    </row>
    <row r="1953" spans="1:12" s="1" customFormat="1" ht="24" customHeight="1" x14ac:dyDescent="0.15">
      <c r="A1953" s="918"/>
      <c r="B1953" s="9" t="s">
        <v>34</v>
      </c>
      <c r="C1953" s="13" t="s">
        <v>35</v>
      </c>
      <c r="D1953" s="13" t="s">
        <v>36</v>
      </c>
      <c r="E1953" s="13" t="s">
        <v>37</v>
      </c>
      <c r="F1953" s="920"/>
      <c r="G1953" s="920"/>
      <c r="H1953" s="924" t="s">
        <v>38</v>
      </c>
      <c r="I1953" s="924"/>
      <c r="J1953" s="921" t="s">
        <v>31</v>
      </c>
      <c r="K1953" s="921" t="s">
        <v>32</v>
      </c>
      <c r="L1953" s="925">
        <v>129.81</v>
      </c>
    </row>
    <row r="1954" spans="1:12" s="1" customFormat="1" ht="24" customHeight="1" x14ac:dyDescent="0.15">
      <c r="A1954" s="918"/>
      <c r="B1954" s="14" t="s">
        <v>39</v>
      </c>
      <c r="C1954" s="14" t="s">
        <v>1341</v>
      </c>
      <c r="D1954" s="15">
        <v>43680</v>
      </c>
      <c r="E1954" s="14" t="s">
        <v>1342</v>
      </c>
      <c r="F1954" s="920"/>
      <c r="G1954" s="920"/>
      <c r="H1954" s="924"/>
      <c r="I1954" s="924"/>
      <c r="J1954" s="921"/>
      <c r="K1954" s="921"/>
      <c r="L1954" s="925"/>
    </row>
    <row r="1955" spans="1:12" s="1" customFormat="1" ht="24" customHeight="1" x14ac:dyDescent="0.15">
      <c r="A1955" s="918">
        <v>359</v>
      </c>
      <c r="B1955" s="9" t="s">
        <v>22</v>
      </c>
      <c r="C1955" s="13" t="s">
        <v>23</v>
      </c>
      <c r="D1955" s="13" t="s">
        <v>24</v>
      </c>
      <c r="E1955" s="13" t="s">
        <v>25</v>
      </c>
      <c r="F1955" s="919" t="s">
        <v>17</v>
      </c>
      <c r="G1955" s="919"/>
      <c r="H1955" s="920"/>
      <c r="I1955" s="920"/>
      <c r="J1955" s="920"/>
      <c r="K1955" s="920"/>
      <c r="L1955" s="920"/>
    </row>
    <row r="1956" spans="1:12" s="1" customFormat="1" ht="26.25" customHeight="1" x14ac:dyDescent="0.15">
      <c r="A1956" s="918"/>
      <c r="B1956" s="921" t="s">
        <v>1336</v>
      </c>
      <c r="C1956" s="922" t="s">
        <v>1340</v>
      </c>
      <c r="D1956" s="923">
        <v>43668</v>
      </c>
      <c r="E1956" s="921" t="s">
        <v>410</v>
      </c>
      <c r="F1956" s="921" t="s">
        <v>1343</v>
      </c>
      <c r="G1956" s="921"/>
      <c r="H1956" s="924" t="s">
        <v>30</v>
      </c>
      <c r="I1956" s="924"/>
      <c r="J1956" s="14" t="s">
        <v>31</v>
      </c>
      <c r="K1956" s="14" t="s">
        <v>32</v>
      </c>
      <c r="L1956" s="16">
        <v>695.8</v>
      </c>
    </row>
    <row r="1957" spans="1:12" s="1" customFormat="1" ht="409.2" customHeight="1" x14ac:dyDescent="0.15">
      <c r="A1957" s="918"/>
      <c r="B1957" s="921"/>
      <c r="C1957" s="922"/>
      <c r="D1957" s="923"/>
      <c r="E1957" s="921"/>
      <c r="F1957" s="921"/>
      <c r="G1957" s="921"/>
      <c r="H1957" s="924" t="s">
        <v>33</v>
      </c>
      <c r="I1957" s="924"/>
      <c r="J1957" s="921" t="s">
        <v>31</v>
      </c>
      <c r="K1957" s="921" t="s">
        <v>31</v>
      </c>
      <c r="L1957" s="925">
        <v>0</v>
      </c>
    </row>
    <row r="1958" spans="1:12" s="1" customFormat="1" ht="365.85" customHeight="1" x14ac:dyDescent="0.15">
      <c r="A1958" s="918"/>
      <c r="B1958" s="921"/>
      <c r="C1958" s="922"/>
      <c r="D1958" s="923"/>
      <c r="E1958" s="921"/>
      <c r="F1958" s="921"/>
      <c r="G1958" s="921"/>
      <c r="H1958" s="924"/>
      <c r="I1958" s="924"/>
      <c r="J1958" s="921"/>
      <c r="K1958" s="921"/>
      <c r="L1958" s="925"/>
    </row>
    <row r="1959" spans="1:12" s="1" customFormat="1" ht="24" customHeight="1" x14ac:dyDescent="0.15">
      <c r="A1959" s="918"/>
      <c r="B1959" s="9" t="s">
        <v>34</v>
      </c>
      <c r="C1959" s="13" t="s">
        <v>35</v>
      </c>
      <c r="D1959" s="13" t="s">
        <v>36</v>
      </c>
      <c r="E1959" s="13" t="s">
        <v>37</v>
      </c>
      <c r="F1959" s="920"/>
      <c r="G1959" s="920"/>
      <c r="H1959" s="924" t="s">
        <v>38</v>
      </c>
      <c r="I1959" s="924"/>
      <c r="J1959" s="921" t="s">
        <v>31</v>
      </c>
      <c r="K1959" s="921" t="s">
        <v>32</v>
      </c>
      <c r="L1959" s="925">
        <v>372.45</v>
      </c>
    </row>
    <row r="1960" spans="1:12" s="1" customFormat="1" ht="24" customHeight="1" x14ac:dyDescent="0.15">
      <c r="A1960" s="918"/>
      <c r="B1960" s="14" t="s">
        <v>39</v>
      </c>
      <c r="C1960" s="14" t="s">
        <v>1343</v>
      </c>
      <c r="D1960" s="15">
        <v>43680</v>
      </c>
      <c r="E1960" s="14" t="s">
        <v>1342</v>
      </c>
      <c r="F1960" s="920"/>
      <c r="G1960" s="920"/>
      <c r="H1960" s="924"/>
      <c r="I1960" s="924"/>
      <c r="J1960" s="921"/>
      <c r="K1960" s="921"/>
      <c r="L1960" s="925"/>
    </row>
    <row r="1961" spans="1:12" s="1" customFormat="1" ht="24" customHeight="1" x14ac:dyDescent="0.15">
      <c r="A1961" s="918">
        <v>360</v>
      </c>
      <c r="B1961" s="9" t="s">
        <v>22</v>
      </c>
      <c r="C1961" s="13" t="s">
        <v>23</v>
      </c>
      <c r="D1961" s="13" t="s">
        <v>24</v>
      </c>
      <c r="E1961" s="13" t="s">
        <v>25</v>
      </c>
      <c r="F1961" s="919" t="s">
        <v>17</v>
      </c>
      <c r="G1961" s="919"/>
      <c r="H1961" s="920"/>
      <c r="I1961" s="920"/>
      <c r="J1961" s="920"/>
      <c r="K1961" s="920"/>
      <c r="L1961" s="920"/>
    </row>
    <row r="1962" spans="1:12" s="1" customFormat="1" ht="26.25" customHeight="1" x14ac:dyDescent="0.15">
      <c r="A1962" s="918"/>
      <c r="B1962" s="921" t="s">
        <v>1344</v>
      </c>
      <c r="C1962" s="922" t="s">
        <v>1345</v>
      </c>
      <c r="D1962" s="923">
        <v>43566</v>
      </c>
      <c r="E1962" s="921" t="s">
        <v>53</v>
      </c>
      <c r="F1962" s="921" t="s">
        <v>375</v>
      </c>
      <c r="G1962" s="921"/>
      <c r="H1962" s="924" t="s">
        <v>30</v>
      </c>
      <c r="I1962" s="924"/>
      <c r="J1962" s="14" t="s">
        <v>31</v>
      </c>
      <c r="K1962" s="14" t="s">
        <v>32</v>
      </c>
      <c r="L1962" s="16">
        <v>265</v>
      </c>
    </row>
    <row r="1963" spans="1:12" s="1" customFormat="1" ht="344.25" customHeight="1" x14ac:dyDescent="0.15">
      <c r="A1963" s="918"/>
      <c r="B1963" s="921"/>
      <c r="C1963" s="922"/>
      <c r="D1963" s="923"/>
      <c r="E1963" s="921"/>
      <c r="F1963" s="921"/>
      <c r="G1963" s="921"/>
      <c r="H1963" s="924" t="s">
        <v>33</v>
      </c>
      <c r="I1963" s="924"/>
      <c r="J1963" s="14" t="s">
        <v>31</v>
      </c>
      <c r="K1963" s="14" t="s">
        <v>32</v>
      </c>
      <c r="L1963" s="16">
        <v>316.59000000000003</v>
      </c>
    </row>
    <row r="1964" spans="1:12" s="1" customFormat="1" ht="24" customHeight="1" x14ac:dyDescent="0.15">
      <c r="A1964" s="918"/>
      <c r="B1964" s="9" t="s">
        <v>34</v>
      </c>
      <c r="C1964" s="13" t="s">
        <v>35</v>
      </c>
      <c r="D1964" s="13" t="s">
        <v>36</v>
      </c>
      <c r="E1964" s="13" t="s">
        <v>37</v>
      </c>
      <c r="F1964" s="920"/>
      <c r="G1964" s="920"/>
      <c r="H1964" s="924" t="s">
        <v>38</v>
      </c>
      <c r="I1964" s="924"/>
      <c r="J1964" s="921" t="s">
        <v>31</v>
      </c>
      <c r="K1964" s="921" t="s">
        <v>32</v>
      </c>
      <c r="L1964" s="925">
        <v>57</v>
      </c>
    </row>
    <row r="1965" spans="1:12" s="1" customFormat="1" ht="34.5" customHeight="1" x14ac:dyDescent="0.15">
      <c r="A1965" s="918"/>
      <c r="B1965" s="14" t="s">
        <v>496</v>
      </c>
      <c r="C1965" s="14" t="s">
        <v>375</v>
      </c>
      <c r="D1965" s="15">
        <v>43567</v>
      </c>
      <c r="E1965" s="14" t="s">
        <v>138</v>
      </c>
      <c r="F1965" s="920"/>
      <c r="G1965" s="920"/>
      <c r="H1965" s="924"/>
      <c r="I1965" s="924"/>
      <c r="J1965" s="921"/>
      <c r="K1965" s="921"/>
      <c r="L1965" s="925"/>
    </row>
    <row r="1966" spans="1:12" s="1" customFormat="1" ht="24" customHeight="1" x14ac:dyDescent="0.15">
      <c r="A1966" s="918">
        <v>361</v>
      </c>
      <c r="B1966" s="9" t="s">
        <v>22</v>
      </c>
      <c r="C1966" s="13" t="s">
        <v>23</v>
      </c>
      <c r="D1966" s="13" t="s">
        <v>24</v>
      </c>
      <c r="E1966" s="13" t="s">
        <v>25</v>
      </c>
      <c r="F1966" s="919" t="s">
        <v>17</v>
      </c>
      <c r="G1966" s="919"/>
      <c r="H1966" s="920"/>
      <c r="I1966" s="920"/>
      <c r="J1966" s="920"/>
      <c r="K1966" s="920"/>
      <c r="L1966" s="920"/>
    </row>
    <row r="1967" spans="1:12" s="1" customFormat="1" ht="26.25" customHeight="1" x14ac:dyDescent="0.15">
      <c r="A1967" s="918"/>
      <c r="B1967" s="921" t="s">
        <v>1344</v>
      </c>
      <c r="C1967" s="922" t="s">
        <v>1346</v>
      </c>
      <c r="D1967" s="923">
        <v>43681</v>
      </c>
      <c r="E1967" s="921" t="s">
        <v>1347</v>
      </c>
      <c r="F1967" s="921" t="s">
        <v>279</v>
      </c>
      <c r="G1967" s="921"/>
      <c r="H1967" s="924" t="s">
        <v>30</v>
      </c>
      <c r="I1967" s="924"/>
      <c r="J1967" s="14" t="s">
        <v>31</v>
      </c>
      <c r="K1967" s="14" t="s">
        <v>32</v>
      </c>
      <c r="L1967" s="16">
        <v>1050</v>
      </c>
    </row>
    <row r="1968" spans="1:12" s="1" customFormat="1" ht="396.75" customHeight="1" x14ac:dyDescent="0.15">
      <c r="A1968" s="918"/>
      <c r="B1968" s="921"/>
      <c r="C1968" s="922"/>
      <c r="D1968" s="923"/>
      <c r="E1968" s="921"/>
      <c r="F1968" s="921"/>
      <c r="G1968" s="921"/>
      <c r="H1968" s="924" t="s">
        <v>33</v>
      </c>
      <c r="I1968" s="924"/>
      <c r="J1968" s="14" t="s">
        <v>31</v>
      </c>
      <c r="K1968" s="14" t="s">
        <v>31</v>
      </c>
      <c r="L1968" s="16">
        <v>0</v>
      </c>
    </row>
    <row r="1969" spans="1:12" s="1" customFormat="1" ht="24" customHeight="1" x14ac:dyDescent="0.15">
      <c r="A1969" s="918"/>
      <c r="B1969" s="9" t="s">
        <v>34</v>
      </c>
      <c r="C1969" s="13" t="s">
        <v>35</v>
      </c>
      <c r="D1969" s="13" t="s">
        <v>36</v>
      </c>
      <c r="E1969" s="13" t="s">
        <v>37</v>
      </c>
      <c r="F1969" s="920"/>
      <c r="G1969" s="920"/>
      <c r="H1969" s="924" t="s">
        <v>38</v>
      </c>
      <c r="I1969" s="924"/>
      <c r="J1969" s="921" t="s">
        <v>31</v>
      </c>
      <c r="K1969" s="921" t="s">
        <v>32</v>
      </c>
      <c r="L1969" s="925">
        <v>295</v>
      </c>
    </row>
    <row r="1970" spans="1:12" s="1" customFormat="1" ht="34.5" customHeight="1" x14ac:dyDescent="0.15">
      <c r="A1970" s="918"/>
      <c r="B1970" s="14" t="s">
        <v>496</v>
      </c>
      <c r="C1970" s="14" t="s">
        <v>279</v>
      </c>
      <c r="D1970" s="15">
        <v>43686</v>
      </c>
      <c r="E1970" s="14" t="s">
        <v>1053</v>
      </c>
      <c r="F1970" s="920"/>
      <c r="G1970" s="920"/>
      <c r="H1970" s="924"/>
      <c r="I1970" s="924"/>
      <c r="J1970" s="921"/>
      <c r="K1970" s="921"/>
      <c r="L1970" s="925"/>
    </row>
    <row r="1971" spans="1:12" s="1" customFormat="1" ht="24" customHeight="1" x14ac:dyDescent="0.15">
      <c r="A1971" s="918">
        <v>362</v>
      </c>
      <c r="B1971" s="9" t="s">
        <v>22</v>
      </c>
      <c r="C1971" s="13" t="s">
        <v>23</v>
      </c>
      <c r="D1971" s="13" t="s">
        <v>24</v>
      </c>
      <c r="E1971" s="13" t="s">
        <v>25</v>
      </c>
      <c r="F1971" s="919" t="s">
        <v>17</v>
      </c>
      <c r="G1971" s="919"/>
      <c r="H1971" s="920"/>
      <c r="I1971" s="920"/>
      <c r="J1971" s="920"/>
      <c r="K1971" s="920"/>
      <c r="L1971" s="920"/>
    </row>
    <row r="1972" spans="1:12" s="1" customFormat="1" ht="26.25" customHeight="1" x14ac:dyDescent="0.15">
      <c r="A1972" s="918"/>
      <c r="B1972" s="921" t="s">
        <v>1348</v>
      </c>
      <c r="C1972" s="922" t="s">
        <v>1349</v>
      </c>
      <c r="D1972" s="923">
        <v>43579</v>
      </c>
      <c r="E1972" s="921" t="s">
        <v>53</v>
      </c>
      <c r="F1972" s="921" t="s">
        <v>1350</v>
      </c>
      <c r="G1972" s="921"/>
      <c r="H1972" s="924" t="s">
        <v>30</v>
      </c>
      <c r="I1972" s="924"/>
      <c r="J1972" s="14" t="s">
        <v>31</v>
      </c>
      <c r="K1972" s="14" t="s">
        <v>32</v>
      </c>
      <c r="L1972" s="16">
        <v>632</v>
      </c>
    </row>
    <row r="1973" spans="1:12" s="1" customFormat="1" ht="312.75" customHeight="1" x14ac:dyDescent="0.15">
      <c r="A1973" s="918"/>
      <c r="B1973" s="921"/>
      <c r="C1973" s="922"/>
      <c r="D1973" s="923"/>
      <c r="E1973" s="921"/>
      <c r="F1973" s="921"/>
      <c r="G1973" s="921"/>
      <c r="H1973" s="924" t="s">
        <v>33</v>
      </c>
      <c r="I1973" s="924"/>
      <c r="J1973" s="14" t="s">
        <v>31</v>
      </c>
      <c r="K1973" s="14" t="s">
        <v>32</v>
      </c>
      <c r="L1973" s="16">
        <v>154</v>
      </c>
    </row>
    <row r="1974" spans="1:12" s="1" customFormat="1" ht="24" customHeight="1" x14ac:dyDescent="0.15">
      <c r="A1974" s="918"/>
      <c r="B1974" s="9" t="s">
        <v>34</v>
      </c>
      <c r="C1974" s="13" t="s">
        <v>35</v>
      </c>
      <c r="D1974" s="13" t="s">
        <v>36</v>
      </c>
      <c r="E1974" s="13" t="s">
        <v>37</v>
      </c>
      <c r="F1974" s="920"/>
      <c r="G1974" s="920"/>
      <c r="H1974" s="924" t="s">
        <v>38</v>
      </c>
      <c r="I1974" s="924"/>
      <c r="J1974" s="921" t="s">
        <v>31</v>
      </c>
      <c r="K1974" s="921" t="s">
        <v>31</v>
      </c>
      <c r="L1974" s="925">
        <v>0</v>
      </c>
    </row>
    <row r="1975" spans="1:12" s="1" customFormat="1" ht="34.5" customHeight="1" x14ac:dyDescent="0.15">
      <c r="A1975" s="918"/>
      <c r="B1975" s="14" t="s">
        <v>1351</v>
      </c>
      <c r="C1975" s="14" t="s">
        <v>1350</v>
      </c>
      <c r="D1975" s="15">
        <v>43581</v>
      </c>
      <c r="E1975" s="14" t="s">
        <v>117</v>
      </c>
      <c r="F1975" s="920"/>
      <c r="G1975" s="920"/>
      <c r="H1975" s="924"/>
      <c r="I1975" s="924"/>
      <c r="J1975" s="921"/>
      <c r="K1975" s="921"/>
      <c r="L1975" s="925"/>
    </row>
    <row r="1976" spans="1:12" s="1" customFormat="1" ht="24" customHeight="1" x14ac:dyDescent="0.15">
      <c r="A1976" s="918">
        <v>363</v>
      </c>
      <c r="B1976" s="9" t="s">
        <v>22</v>
      </c>
      <c r="C1976" s="13" t="s">
        <v>23</v>
      </c>
      <c r="D1976" s="13" t="s">
        <v>24</v>
      </c>
      <c r="E1976" s="13" t="s">
        <v>25</v>
      </c>
      <c r="F1976" s="919" t="s">
        <v>17</v>
      </c>
      <c r="G1976" s="919"/>
      <c r="H1976" s="920"/>
      <c r="I1976" s="920"/>
      <c r="J1976" s="920"/>
      <c r="K1976" s="920"/>
      <c r="L1976" s="920"/>
    </row>
    <row r="1977" spans="1:12" s="1" customFormat="1" ht="26.25" customHeight="1" x14ac:dyDescent="0.15">
      <c r="A1977" s="918"/>
      <c r="B1977" s="921" t="s">
        <v>1348</v>
      </c>
      <c r="C1977" s="922" t="s">
        <v>1352</v>
      </c>
      <c r="D1977" s="923">
        <v>43585</v>
      </c>
      <c r="E1977" s="921" t="s">
        <v>53</v>
      </c>
      <c r="F1977" s="921" t="s">
        <v>1350</v>
      </c>
      <c r="G1977" s="921"/>
      <c r="H1977" s="924" t="s">
        <v>30</v>
      </c>
      <c r="I1977" s="924"/>
      <c r="J1977" s="14" t="s">
        <v>31</v>
      </c>
      <c r="K1977" s="14" t="s">
        <v>32</v>
      </c>
      <c r="L1977" s="16">
        <v>576</v>
      </c>
    </row>
    <row r="1978" spans="1:12" s="1" customFormat="1" ht="39.75" customHeight="1" x14ac:dyDescent="0.15">
      <c r="A1978" s="918"/>
      <c r="B1978" s="921"/>
      <c r="C1978" s="922"/>
      <c r="D1978" s="923"/>
      <c r="E1978" s="921"/>
      <c r="F1978" s="921"/>
      <c r="G1978" s="921"/>
      <c r="H1978" s="924" t="s">
        <v>33</v>
      </c>
      <c r="I1978" s="924"/>
      <c r="J1978" s="14" t="s">
        <v>31</v>
      </c>
      <c r="K1978" s="14" t="s">
        <v>32</v>
      </c>
      <c r="L1978" s="16">
        <v>107</v>
      </c>
    </row>
    <row r="1979" spans="1:12" s="1" customFormat="1" ht="24" customHeight="1" x14ac:dyDescent="0.15">
      <c r="A1979" s="918"/>
      <c r="B1979" s="9" t="s">
        <v>34</v>
      </c>
      <c r="C1979" s="13" t="s">
        <v>35</v>
      </c>
      <c r="D1979" s="13" t="s">
        <v>36</v>
      </c>
      <c r="E1979" s="13" t="s">
        <v>37</v>
      </c>
      <c r="F1979" s="920"/>
      <c r="G1979" s="920"/>
      <c r="H1979" s="924" t="s">
        <v>38</v>
      </c>
      <c r="I1979" s="924"/>
      <c r="J1979" s="921" t="s">
        <v>31</v>
      </c>
      <c r="K1979" s="921" t="s">
        <v>31</v>
      </c>
      <c r="L1979" s="925">
        <v>0</v>
      </c>
    </row>
    <row r="1980" spans="1:12" s="1" customFormat="1" ht="34.5" customHeight="1" x14ac:dyDescent="0.15">
      <c r="A1980" s="918"/>
      <c r="B1980" s="14" t="s">
        <v>1351</v>
      </c>
      <c r="C1980" s="14" t="s">
        <v>1350</v>
      </c>
      <c r="D1980" s="15">
        <v>43587</v>
      </c>
      <c r="E1980" s="14" t="s">
        <v>1353</v>
      </c>
      <c r="F1980" s="920"/>
      <c r="G1980" s="920"/>
      <c r="H1980" s="924"/>
      <c r="I1980" s="924"/>
      <c r="J1980" s="921"/>
      <c r="K1980" s="921"/>
      <c r="L1980" s="925"/>
    </row>
    <row r="1981" spans="1:12" s="1" customFormat="1" ht="24" customHeight="1" x14ac:dyDescent="0.15">
      <c r="A1981" s="918">
        <v>364</v>
      </c>
      <c r="B1981" s="9" t="s">
        <v>22</v>
      </c>
      <c r="C1981" s="13" t="s">
        <v>23</v>
      </c>
      <c r="D1981" s="13" t="s">
        <v>24</v>
      </c>
      <c r="E1981" s="13" t="s">
        <v>25</v>
      </c>
      <c r="F1981" s="919" t="s">
        <v>17</v>
      </c>
      <c r="G1981" s="919"/>
      <c r="H1981" s="920"/>
      <c r="I1981" s="920"/>
      <c r="J1981" s="920"/>
      <c r="K1981" s="920"/>
      <c r="L1981" s="920"/>
    </row>
    <row r="1982" spans="1:12" s="1" customFormat="1" ht="26.25" customHeight="1" x14ac:dyDescent="0.15">
      <c r="A1982" s="918"/>
      <c r="B1982" s="921" t="s">
        <v>1348</v>
      </c>
      <c r="C1982" s="922" t="s">
        <v>1354</v>
      </c>
      <c r="D1982" s="923">
        <v>43619</v>
      </c>
      <c r="E1982" s="921" t="s">
        <v>736</v>
      </c>
      <c r="F1982" s="921" t="s">
        <v>1355</v>
      </c>
      <c r="G1982" s="921"/>
      <c r="H1982" s="924" t="s">
        <v>30</v>
      </c>
      <c r="I1982" s="924"/>
      <c r="J1982" s="14" t="s">
        <v>31</v>
      </c>
      <c r="K1982" s="14" t="s">
        <v>32</v>
      </c>
      <c r="L1982" s="16">
        <v>828</v>
      </c>
    </row>
    <row r="1983" spans="1:12" s="1" customFormat="1" ht="197.25" customHeight="1" x14ac:dyDescent="0.15">
      <c r="A1983" s="918"/>
      <c r="B1983" s="921"/>
      <c r="C1983" s="922"/>
      <c r="D1983" s="923"/>
      <c r="E1983" s="921"/>
      <c r="F1983" s="921"/>
      <c r="G1983" s="921"/>
      <c r="H1983" s="924" t="s">
        <v>33</v>
      </c>
      <c r="I1983" s="924"/>
      <c r="J1983" s="14" t="s">
        <v>31</v>
      </c>
      <c r="K1983" s="14" t="s">
        <v>32</v>
      </c>
      <c r="L1983" s="16">
        <v>1284.7</v>
      </c>
    </row>
    <row r="1984" spans="1:12" s="1" customFormat="1" ht="24" customHeight="1" x14ac:dyDescent="0.15">
      <c r="A1984" s="918"/>
      <c r="B1984" s="9" t="s">
        <v>34</v>
      </c>
      <c r="C1984" s="13" t="s">
        <v>35</v>
      </c>
      <c r="D1984" s="13" t="s">
        <v>36</v>
      </c>
      <c r="E1984" s="13" t="s">
        <v>37</v>
      </c>
      <c r="F1984" s="920"/>
      <c r="G1984" s="920"/>
      <c r="H1984" s="924" t="s">
        <v>38</v>
      </c>
      <c r="I1984" s="924"/>
      <c r="J1984" s="921" t="s">
        <v>31</v>
      </c>
      <c r="K1984" s="921" t="s">
        <v>32</v>
      </c>
      <c r="L1984" s="925">
        <v>625</v>
      </c>
    </row>
    <row r="1985" spans="1:12" s="1" customFormat="1" ht="34.5" customHeight="1" x14ac:dyDescent="0.15">
      <c r="A1985" s="918"/>
      <c r="B1985" s="14" t="s">
        <v>1351</v>
      </c>
      <c r="C1985" s="14" t="s">
        <v>1355</v>
      </c>
      <c r="D1985" s="15">
        <v>43625</v>
      </c>
      <c r="E1985" s="14" t="s">
        <v>762</v>
      </c>
      <c r="F1985" s="920"/>
      <c r="G1985" s="920"/>
      <c r="H1985" s="924"/>
      <c r="I1985" s="924"/>
      <c r="J1985" s="921"/>
      <c r="K1985" s="921"/>
      <c r="L1985" s="925"/>
    </row>
    <row r="1986" spans="1:12" s="1" customFormat="1" ht="24" customHeight="1" x14ac:dyDescent="0.15">
      <c r="A1986" s="918">
        <v>365</v>
      </c>
      <c r="B1986" s="9" t="s">
        <v>22</v>
      </c>
      <c r="C1986" s="13" t="s">
        <v>23</v>
      </c>
      <c r="D1986" s="13" t="s">
        <v>24</v>
      </c>
      <c r="E1986" s="13" t="s">
        <v>25</v>
      </c>
      <c r="F1986" s="919" t="s">
        <v>17</v>
      </c>
      <c r="G1986" s="919"/>
      <c r="H1986" s="920"/>
      <c r="I1986" s="920"/>
      <c r="J1986" s="920"/>
      <c r="K1986" s="920"/>
      <c r="L1986" s="920"/>
    </row>
    <row r="1987" spans="1:12" s="1" customFormat="1" ht="26.25" customHeight="1" x14ac:dyDescent="0.15">
      <c r="A1987" s="918"/>
      <c r="B1987" s="921" t="s">
        <v>1348</v>
      </c>
      <c r="C1987" s="922" t="s">
        <v>1356</v>
      </c>
      <c r="D1987" s="923">
        <v>43632</v>
      </c>
      <c r="E1987" s="921" t="s">
        <v>159</v>
      </c>
      <c r="F1987" s="921" t="s">
        <v>1357</v>
      </c>
      <c r="G1987" s="921"/>
      <c r="H1987" s="924" t="s">
        <v>30</v>
      </c>
      <c r="I1987" s="924"/>
      <c r="J1987" s="14" t="s">
        <v>31</v>
      </c>
      <c r="K1987" s="14" t="s">
        <v>32</v>
      </c>
      <c r="L1987" s="16">
        <v>471</v>
      </c>
    </row>
    <row r="1988" spans="1:12" s="1" customFormat="1" ht="291.75" customHeight="1" x14ac:dyDescent="0.15">
      <c r="A1988" s="918"/>
      <c r="B1988" s="921"/>
      <c r="C1988" s="922"/>
      <c r="D1988" s="923"/>
      <c r="E1988" s="921"/>
      <c r="F1988" s="921"/>
      <c r="G1988" s="921"/>
      <c r="H1988" s="924" t="s">
        <v>33</v>
      </c>
      <c r="I1988" s="924"/>
      <c r="J1988" s="14" t="s">
        <v>31</v>
      </c>
      <c r="K1988" s="14" t="s">
        <v>32</v>
      </c>
      <c r="L1988" s="16">
        <v>487.31</v>
      </c>
    </row>
    <row r="1989" spans="1:12" s="1" customFormat="1" ht="24" customHeight="1" x14ac:dyDescent="0.15">
      <c r="A1989" s="918"/>
      <c r="B1989" s="9" t="s">
        <v>34</v>
      </c>
      <c r="C1989" s="13" t="s">
        <v>35</v>
      </c>
      <c r="D1989" s="13" t="s">
        <v>36</v>
      </c>
      <c r="E1989" s="13" t="s">
        <v>37</v>
      </c>
      <c r="F1989" s="920"/>
      <c r="G1989" s="920"/>
      <c r="H1989" s="924" t="s">
        <v>38</v>
      </c>
      <c r="I1989" s="924"/>
      <c r="J1989" s="921" t="s">
        <v>31</v>
      </c>
      <c r="K1989" s="921" t="s">
        <v>32</v>
      </c>
      <c r="L1989" s="925">
        <v>628</v>
      </c>
    </row>
    <row r="1990" spans="1:12" s="1" customFormat="1" ht="34.5" customHeight="1" x14ac:dyDescent="0.15">
      <c r="A1990" s="918"/>
      <c r="B1990" s="14" t="s">
        <v>1351</v>
      </c>
      <c r="C1990" s="14" t="s">
        <v>1357</v>
      </c>
      <c r="D1990" s="15">
        <v>43634</v>
      </c>
      <c r="E1990" s="14" t="s">
        <v>1339</v>
      </c>
      <c r="F1990" s="920"/>
      <c r="G1990" s="920"/>
      <c r="H1990" s="924"/>
      <c r="I1990" s="924"/>
      <c r="J1990" s="921"/>
      <c r="K1990" s="921"/>
      <c r="L1990" s="925"/>
    </row>
    <row r="1991" spans="1:12" s="1" customFormat="1" ht="24" customHeight="1" x14ac:dyDescent="0.15">
      <c r="A1991" s="918">
        <v>366</v>
      </c>
      <c r="B1991" s="9" t="s">
        <v>22</v>
      </c>
      <c r="C1991" s="13" t="s">
        <v>23</v>
      </c>
      <c r="D1991" s="13" t="s">
        <v>24</v>
      </c>
      <c r="E1991" s="13" t="s">
        <v>25</v>
      </c>
      <c r="F1991" s="919" t="s">
        <v>17</v>
      </c>
      <c r="G1991" s="919"/>
      <c r="H1991" s="920"/>
      <c r="I1991" s="920"/>
      <c r="J1991" s="920"/>
      <c r="K1991" s="920"/>
      <c r="L1991" s="920"/>
    </row>
    <row r="1992" spans="1:12" s="1" customFormat="1" ht="26.25" customHeight="1" x14ac:dyDescent="0.15">
      <c r="A1992" s="918"/>
      <c r="B1992" s="921" t="s">
        <v>1348</v>
      </c>
      <c r="C1992" s="922" t="s">
        <v>1358</v>
      </c>
      <c r="D1992" s="923">
        <v>43639</v>
      </c>
      <c r="E1992" s="921" t="s">
        <v>183</v>
      </c>
      <c r="F1992" s="921" t="s">
        <v>210</v>
      </c>
      <c r="G1992" s="921"/>
      <c r="H1992" s="924" t="s">
        <v>30</v>
      </c>
      <c r="I1992" s="924"/>
      <c r="J1992" s="14" t="s">
        <v>31</v>
      </c>
      <c r="K1992" s="14" t="s">
        <v>31</v>
      </c>
      <c r="L1992" s="16">
        <v>0</v>
      </c>
    </row>
    <row r="1993" spans="1:12" s="1" customFormat="1" ht="144.75" customHeight="1" x14ac:dyDescent="0.15">
      <c r="A1993" s="918"/>
      <c r="B1993" s="921"/>
      <c r="C1993" s="922"/>
      <c r="D1993" s="923"/>
      <c r="E1993" s="921"/>
      <c r="F1993" s="921"/>
      <c r="G1993" s="921"/>
      <c r="H1993" s="924" t="s">
        <v>33</v>
      </c>
      <c r="I1993" s="924"/>
      <c r="J1993" s="14" t="s">
        <v>31</v>
      </c>
      <c r="K1993" s="14" t="s">
        <v>31</v>
      </c>
      <c r="L1993" s="16">
        <v>0</v>
      </c>
    </row>
    <row r="1994" spans="1:12" s="1" customFormat="1" ht="24" customHeight="1" x14ac:dyDescent="0.15">
      <c r="A1994" s="918"/>
      <c r="B1994" s="9" t="s">
        <v>34</v>
      </c>
      <c r="C1994" s="13" t="s">
        <v>35</v>
      </c>
      <c r="D1994" s="13" t="s">
        <v>36</v>
      </c>
      <c r="E1994" s="13" t="s">
        <v>37</v>
      </c>
      <c r="F1994" s="920"/>
      <c r="G1994" s="920"/>
      <c r="H1994" s="924" t="s">
        <v>38</v>
      </c>
      <c r="I1994" s="924"/>
      <c r="J1994" s="921" t="s">
        <v>31</v>
      </c>
      <c r="K1994" s="921" t="s">
        <v>32</v>
      </c>
      <c r="L1994" s="925">
        <v>1420</v>
      </c>
    </row>
    <row r="1995" spans="1:12" s="1" customFormat="1" ht="34.5" customHeight="1" x14ac:dyDescent="0.15">
      <c r="A1995" s="918"/>
      <c r="B1995" s="14" t="s">
        <v>1351</v>
      </c>
      <c r="C1995" s="14" t="s">
        <v>210</v>
      </c>
      <c r="D1995" s="15">
        <v>43643</v>
      </c>
      <c r="E1995" s="14" t="s">
        <v>708</v>
      </c>
      <c r="F1995" s="920"/>
      <c r="G1995" s="920"/>
      <c r="H1995" s="924"/>
      <c r="I1995" s="924"/>
      <c r="J1995" s="921"/>
      <c r="K1995" s="921"/>
      <c r="L1995" s="925"/>
    </row>
    <row r="1996" spans="1:12" s="1" customFormat="1" ht="24" customHeight="1" x14ac:dyDescent="0.15">
      <c r="A1996" s="918">
        <v>367</v>
      </c>
      <c r="B1996" s="9" t="s">
        <v>22</v>
      </c>
      <c r="C1996" s="13" t="s">
        <v>23</v>
      </c>
      <c r="D1996" s="13" t="s">
        <v>24</v>
      </c>
      <c r="E1996" s="13" t="s">
        <v>25</v>
      </c>
      <c r="F1996" s="919" t="s">
        <v>17</v>
      </c>
      <c r="G1996" s="919"/>
      <c r="H1996" s="920"/>
      <c r="I1996" s="920"/>
      <c r="J1996" s="920"/>
      <c r="K1996" s="920"/>
      <c r="L1996" s="920"/>
    </row>
    <row r="1997" spans="1:12" s="1" customFormat="1" ht="26.25" customHeight="1" x14ac:dyDescent="0.15">
      <c r="A1997" s="918"/>
      <c r="B1997" s="921" t="s">
        <v>1348</v>
      </c>
      <c r="C1997" s="922" t="s">
        <v>1359</v>
      </c>
      <c r="D1997" s="923">
        <v>43730</v>
      </c>
      <c r="E1997" s="921" t="s">
        <v>852</v>
      </c>
      <c r="F1997" s="921" t="s">
        <v>1220</v>
      </c>
      <c r="G1997" s="921"/>
      <c r="H1997" s="924" t="s">
        <v>30</v>
      </c>
      <c r="I1997" s="924"/>
      <c r="J1997" s="14" t="s">
        <v>31</v>
      </c>
      <c r="K1997" s="14" t="s">
        <v>32</v>
      </c>
      <c r="L1997" s="16">
        <v>750</v>
      </c>
    </row>
    <row r="1998" spans="1:12" s="1" customFormat="1" ht="323.25" customHeight="1" x14ac:dyDescent="0.15">
      <c r="A1998" s="918"/>
      <c r="B1998" s="921"/>
      <c r="C1998" s="922"/>
      <c r="D1998" s="923"/>
      <c r="E1998" s="921"/>
      <c r="F1998" s="921"/>
      <c r="G1998" s="921"/>
      <c r="H1998" s="924" t="s">
        <v>33</v>
      </c>
      <c r="I1998" s="924"/>
      <c r="J1998" s="14" t="s">
        <v>31</v>
      </c>
      <c r="K1998" s="14" t="s">
        <v>31</v>
      </c>
      <c r="L1998" s="16">
        <v>0</v>
      </c>
    </row>
    <row r="1999" spans="1:12" s="1" customFormat="1" ht="24" customHeight="1" x14ac:dyDescent="0.15">
      <c r="A1999" s="918"/>
      <c r="B1999" s="9" t="s">
        <v>34</v>
      </c>
      <c r="C1999" s="13" t="s">
        <v>35</v>
      </c>
      <c r="D1999" s="13" t="s">
        <v>36</v>
      </c>
      <c r="E1999" s="13" t="s">
        <v>37</v>
      </c>
      <c r="F1999" s="920"/>
      <c r="G1999" s="920"/>
      <c r="H1999" s="924" t="s">
        <v>38</v>
      </c>
      <c r="I1999" s="924"/>
      <c r="J1999" s="921" t="s">
        <v>31</v>
      </c>
      <c r="K1999" s="921" t="s">
        <v>32</v>
      </c>
      <c r="L1999" s="925">
        <v>600</v>
      </c>
    </row>
    <row r="2000" spans="1:12" s="1" customFormat="1" ht="34.5" customHeight="1" x14ac:dyDescent="0.15">
      <c r="A2000" s="918"/>
      <c r="B2000" s="14" t="s">
        <v>1351</v>
      </c>
      <c r="C2000" s="14" t="s">
        <v>1220</v>
      </c>
      <c r="D2000" s="15">
        <v>43734</v>
      </c>
      <c r="E2000" s="14" t="s">
        <v>1360</v>
      </c>
      <c r="F2000" s="920"/>
      <c r="G2000" s="920"/>
      <c r="H2000" s="924"/>
      <c r="I2000" s="924"/>
      <c r="J2000" s="921"/>
      <c r="K2000" s="921"/>
      <c r="L2000" s="925"/>
    </row>
    <row r="2001" spans="1:12" s="1" customFormat="1" ht="24" customHeight="1" x14ac:dyDescent="0.15">
      <c r="A2001" s="918">
        <v>368</v>
      </c>
      <c r="B2001" s="9" t="s">
        <v>22</v>
      </c>
      <c r="C2001" s="13" t="s">
        <v>23</v>
      </c>
      <c r="D2001" s="13" t="s">
        <v>24</v>
      </c>
      <c r="E2001" s="13" t="s">
        <v>25</v>
      </c>
      <c r="F2001" s="919" t="s">
        <v>17</v>
      </c>
      <c r="G2001" s="919"/>
      <c r="H2001" s="920"/>
      <c r="I2001" s="920"/>
      <c r="J2001" s="920"/>
      <c r="K2001" s="920"/>
      <c r="L2001" s="920"/>
    </row>
    <row r="2002" spans="1:12" s="1" customFormat="1" ht="26.25" customHeight="1" x14ac:dyDescent="0.15">
      <c r="A2002" s="918"/>
      <c r="B2002" s="921" t="s">
        <v>1361</v>
      </c>
      <c r="C2002" s="922" t="s">
        <v>1362</v>
      </c>
      <c r="D2002" s="923">
        <v>43607</v>
      </c>
      <c r="E2002" s="921" t="s">
        <v>1363</v>
      </c>
      <c r="F2002" s="921" t="s">
        <v>1364</v>
      </c>
      <c r="G2002" s="921"/>
      <c r="H2002" s="924" t="s">
        <v>30</v>
      </c>
      <c r="I2002" s="924"/>
      <c r="J2002" s="14" t="s">
        <v>31</v>
      </c>
      <c r="K2002" s="14" t="s">
        <v>32</v>
      </c>
      <c r="L2002" s="16">
        <v>236.25</v>
      </c>
    </row>
    <row r="2003" spans="1:12" s="1" customFormat="1" ht="134.25" customHeight="1" x14ac:dyDescent="0.15">
      <c r="A2003" s="918"/>
      <c r="B2003" s="921"/>
      <c r="C2003" s="922"/>
      <c r="D2003" s="923"/>
      <c r="E2003" s="921"/>
      <c r="F2003" s="921"/>
      <c r="G2003" s="921"/>
      <c r="H2003" s="924" t="s">
        <v>33</v>
      </c>
      <c r="I2003" s="924"/>
      <c r="J2003" s="14" t="s">
        <v>31</v>
      </c>
      <c r="K2003" s="14" t="s">
        <v>32</v>
      </c>
      <c r="L2003" s="16">
        <v>491.25</v>
      </c>
    </row>
    <row r="2004" spans="1:12" s="1" customFormat="1" ht="24" customHeight="1" x14ac:dyDescent="0.15">
      <c r="A2004" s="918"/>
      <c r="B2004" s="9" t="s">
        <v>34</v>
      </c>
      <c r="C2004" s="13" t="s">
        <v>35</v>
      </c>
      <c r="D2004" s="13" t="s">
        <v>36</v>
      </c>
      <c r="E2004" s="13" t="s">
        <v>37</v>
      </c>
      <c r="F2004" s="920"/>
      <c r="G2004" s="920"/>
      <c r="H2004" s="924" t="s">
        <v>38</v>
      </c>
      <c r="I2004" s="924"/>
      <c r="J2004" s="921" t="s">
        <v>31</v>
      </c>
      <c r="K2004" s="921" t="s">
        <v>31</v>
      </c>
      <c r="L2004" s="925">
        <v>0</v>
      </c>
    </row>
    <row r="2005" spans="1:12" s="1" customFormat="1" ht="24" customHeight="1" x14ac:dyDescent="0.15">
      <c r="A2005" s="918"/>
      <c r="B2005" s="14" t="s">
        <v>39</v>
      </c>
      <c r="C2005" s="14" t="s">
        <v>1364</v>
      </c>
      <c r="D2005" s="15">
        <v>43608</v>
      </c>
      <c r="E2005" s="14" t="s">
        <v>148</v>
      </c>
      <c r="F2005" s="920"/>
      <c r="G2005" s="920"/>
      <c r="H2005" s="924"/>
      <c r="I2005" s="924"/>
      <c r="J2005" s="921"/>
      <c r="K2005" s="921"/>
      <c r="L2005" s="925"/>
    </row>
    <row r="2006" spans="1:12" s="1" customFormat="1" ht="24" customHeight="1" x14ac:dyDescent="0.15">
      <c r="A2006" s="918">
        <v>369</v>
      </c>
      <c r="B2006" s="9" t="s">
        <v>22</v>
      </c>
      <c r="C2006" s="13" t="s">
        <v>23</v>
      </c>
      <c r="D2006" s="13" t="s">
        <v>24</v>
      </c>
      <c r="E2006" s="13" t="s">
        <v>25</v>
      </c>
      <c r="F2006" s="919" t="s">
        <v>17</v>
      </c>
      <c r="G2006" s="919"/>
      <c r="H2006" s="920"/>
      <c r="I2006" s="920"/>
      <c r="J2006" s="920"/>
      <c r="K2006" s="920"/>
      <c r="L2006" s="920"/>
    </row>
    <row r="2007" spans="1:12" s="1" customFormat="1" ht="26.25" customHeight="1" x14ac:dyDescent="0.15">
      <c r="A2007" s="918"/>
      <c r="B2007" s="921" t="s">
        <v>1365</v>
      </c>
      <c r="C2007" s="922" t="s">
        <v>1366</v>
      </c>
      <c r="D2007" s="923">
        <v>43585</v>
      </c>
      <c r="E2007" s="921" t="s">
        <v>207</v>
      </c>
      <c r="F2007" s="921" t="s">
        <v>208</v>
      </c>
      <c r="G2007" s="921"/>
      <c r="H2007" s="924" t="s">
        <v>30</v>
      </c>
      <c r="I2007" s="924"/>
      <c r="J2007" s="14" t="s">
        <v>31</v>
      </c>
      <c r="K2007" s="14" t="s">
        <v>31</v>
      </c>
      <c r="L2007" s="16">
        <v>0</v>
      </c>
    </row>
    <row r="2008" spans="1:12" s="1" customFormat="1" ht="123.75" customHeight="1" x14ac:dyDescent="0.15">
      <c r="A2008" s="918"/>
      <c r="B2008" s="921"/>
      <c r="C2008" s="922"/>
      <c r="D2008" s="923"/>
      <c r="E2008" s="921"/>
      <c r="F2008" s="921"/>
      <c r="G2008" s="921"/>
      <c r="H2008" s="924" t="s">
        <v>33</v>
      </c>
      <c r="I2008" s="924"/>
      <c r="J2008" s="14" t="s">
        <v>31</v>
      </c>
      <c r="K2008" s="14" t="s">
        <v>32</v>
      </c>
      <c r="L2008" s="16">
        <v>143</v>
      </c>
    </row>
    <row r="2009" spans="1:12" s="1" customFormat="1" ht="24" customHeight="1" x14ac:dyDescent="0.15">
      <c r="A2009" s="918"/>
      <c r="B2009" s="9" t="s">
        <v>34</v>
      </c>
      <c r="C2009" s="13" t="s">
        <v>35</v>
      </c>
      <c r="D2009" s="13" t="s">
        <v>36</v>
      </c>
      <c r="E2009" s="13" t="s">
        <v>37</v>
      </c>
      <c r="F2009" s="920"/>
      <c r="G2009" s="920"/>
      <c r="H2009" s="924" t="s">
        <v>38</v>
      </c>
      <c r="I2009" s="924"/>
      <c r="J2009" s="921" t="s">
        <v>31</v>
      </c>
      <c r="K2009" s="921" t="s">
        <v>32</v>
      </c>
      <c r="L2009" s="925">
        <v>1515</v>
      </c>
    </row>
    <row r="2010" spans="1:12" s="1" customFormat="1" ht="24" customHeight="1" x14ac:dyDescent="0.15">
      <c r="A2010" s="918"/>
      <c r="B2010" s="14" t="s">
        <v>39</v>
      </c>
      <c r="C2010" s="14" t="s">
        <v>208</v>
      </c>
      <c r="D2010" s="15">
        <v>43589</v>
      </c>
      <c r="E2010" s="14" t="s">
        <v>72</v>
      </c>
      <c r="F2010" s="920"/>
      <c r="G2010" s="920"/>
      <c r="H2010" s="924"/>
      <c r="I2010" s="924"/>
      <c r="J2010" s="921"/>
      <c r="K2010" s="921"/>
      <c r="L2010" s="925"/>
    </row>
    <row r="2011" spans="1:12" s="1" customFormat="1" ht="24" customHeight="1" x14ac:dyDescent="0.15">
      <c r="A2011" s="918">
        <v>370</v>
      </c>
      <c r="B2011" s="9" t="s">
        <v>22</v>
      </c>
      <c r="C2011" s="13" t="s">
        <v>23</v>
      </c>
      <c r="D2011" s="13" t="s">
        <v>24</v>
      </c>
      <c r="E2011" s="13" t="s">
        <v>25</v>
      </c>
      <c r="F2011" s="919" t="s">
        <v>17</v>
      </c>
      <c r="G2011" s="919"/>
      <c r="H2011" s="920"/>
      <c r="I2011" s="920"/>
      <c r="J2011" s="920"/>
      <c r="K2011" s="920"/>
      <c r="L2011" s="920"/>
    </row>
    <row r="2012" spans="1:12" s="1" customFormat="1" ht="26.25" customHeight="1" x14ac:dyDescent="0.15">
      <c r="A2012" s="918"/>
      <c r="B2012" s="921" t="s">
        <v>1365</v>
      </c>
      <c r="C2012" s="922" t="s">
        <v>1367</v>
      </c>
      <c r="D2012" s="923">
        <v>43639</v>
      </c>
      <c r="E2012" s="921" t="s">
        <v>183</v>
      </c>
      <c r="F2012" s="921" t="s">
        <v>210</v>
      </c>
      <c r="G2012" s="921"/>
      <c r="H2012" s="924" t="s">
        <v>30</v>
      </c>
      <c r="I2012" s="924"/>
      <c r="J2012" s="14" t="s">
        <v>31</v>
      </c>
      <c r="K2012" s="14" t="s">
        <v>31</v>
      </c>
      <c r="L2012" s="16">
        <v>0</v>
      </c>
    </row>
    <row r="2013" spans="1:12" s="1" customFormat="1" ht="281.25" customHeight="1" x14ac:dyDescent="0.15">
      <c r="A2013" s="918"/>
      <c r="B2013" s="921"/>
      <c r="C2013" s="922"/>
      <c r="D2013" s="923"/>
      <c r="E2013" s="921"/>
      <c r="F2013" s="921"/>
      <c r="G2013" s="921"/>
      <c r="H2013" s="924" t="s">
        <v>33</v>
      </c>
      <c r="I2013" s="924"/>
      <c r="J2013" s="14" t="s">
        <v>31</v>
      </c>
      <c r="K2013" s="14" t="s">
        <v>31</v>
      </c>
      <c r="L2013" s="16">
        <v>0</v>
      </c>
    </row>
    <row r="2014" spans="1:12" s="1" customFormat="1" ht="24" customHeight="1" x14ac:dyDescent="0.15">
      <c r="A2014" s="918"/>
      <c r="B2014" s="9" t="s">
        <v>34</v>
      </c>
      <c r="C2014" s="13" t="s">
        <v>35</v>
      </c>
      <c r="D2014" s="13" t="s">
        <v>36</v>
      </c>
      <c r="E2014" s="13" t="s">
        <v>37</v>
      </c>
      <c r="F2014" s="920"/>
      <c r="G2014" s="920"/>
      <c r="H2014" s="924" t="s">
        <v>38</v>
      </c>
      <c r="I2014" s="924"/>
      <c r="J2014" s="921" t="s">
        <v>31</v>
      </c>
      <c r="K2014" s="921" t="s">
        <v>32</v>
      </c>
      <c r="L2014" s="925">
        <v>600</v>
      </c>
    </row>
    <row r="2015" spans="1:12" s="1" customFormat="1" ht="24" customHeight="1" x14ac:dyDescent="0.15">
      <c r="A2015" s="918"/>
      <c r="B2015" s="14" t="s">
        <v>39</v>
      </c>
      <c r="C2015" s="14" t="s">
        <v>210</v>
      </c>
      <c r="D2015" s="15">
        <v>43644</v>
      </c>
      <c r="E2015" s="14" t="s">
        <v>1368</v>
      </c>
      <c r="F2015" s="920"/>
      <c r="G2015" s="920"/>
      <c r="H2015" s="924"/>
      <c r="I2015" s="924"/>
      <c r="J2015" s="921"/>
      <c r="K2015" s="921"/>
      <c r="L2015" s="925"/>
    </row>
    <row r="2016" spans="1:12" s="1" customFormat="1" ht="24" customHeight="1" x14ac:dyDescent="0.15">
      <c r="A2016" s="918">
        <v>371</v>
      </c>
      <c r="B2016" s="9" t="s">
        <v>22</v>
      </c>
      <c r="C2016" s="13" t="s">
        <v>23</v>
      </c>
      <c r="D2016" s="13" t="s">
        <v>24</v>
      </c>
      <c r="E2016" s="13" t="s">
        <v>25</v>
      </c>
      <c r="F2016" s="919" t="s">
        <v>17</v>
      </c>
      <c r="G2016" s="919"/>
      <c r="H2016" s="920"/>
      <c r="I2016" s="920"/>
      <c r="J2016" s="920"/>
      <c r="K2016" s="920"/>
      <c r="L2016" s="920"/>
    </row>
    <row r="2017" spans="1:12" s="1" customFormat="1" ht="26.25" customHeight="1" x14ac:dyDescent="0.15">
      <c r="A2017" s="918"/>
      <c r="B2017" s="921" t="s">
        <v>1369</v>
      </c>
      <c r="C2017" s="922" t="s">
        <v>1370</v>
      </c>
      <c r="D2017" s="923">
        <v>43641</v>
      </c>
      <c r="E2017" s="921" t="s">
        <v>1371</v>
      </c>
      <c r="F2017" s="921" t="s">
        <v>1372</v>
      </c>
      <c r="G2017" s="921"/>
      <c r="H2017" s="924" t="s">
        <v>30</v>
      </c>
      <c r="I2017" s="924"/>
      <c r="J2017" s="14" t="s">
        <v>31</v>
      </c>
      <c r="K2017" s="14" t="s">
        <v>32</v>
      </c>
      <c r="L2017" s="16">
        <v>574.24</v>
      </c>
    </row>
    <row r="2018" spans="1:12" s="1" customFormat="1" ht="365.25" customHeight="1" x14ac:dyDescent="0.15">
      <c r="A2018" s="918"/>
      <c r="B2018" s="921"/>
      <c r="C2018" s="922"/>
      <c r="D2018" s="923"/>
      <c r="E2018" s="921"/>
      <c r="F2018" s="921"/>
      <c r="G2018" s="921"/>
      <c r="H2018" s="924" t="s">
        <v>33</v>
      </c>
      <c r="I2018" s="924"/>
      <c r="J2018" s="14" t="s">
        <v>31</v>
      </c>
      <c r="K2018" s="14" t="s">
        <v>31</v>
      </c>
      <c r="L2018" s="16">
        <v>0</v>
      </c>
    </row>
    <row r="2019" spans="1:12" s="1" customFormat="1" ht="24" customHeight="1" x14ac:dyDescent="0.15">
      <c r="A2019" s="918"/>
      <c r="B2019" s="9" t="s">
        <v>34</v>
      </c>
      <c r="C2019" s="13" t="s">
        <v>35</v>
      </c>
      <c r="D2019" s="13" t="s">
        <v>36</v>
      </c>
      <c r="E2019" s="13" t="s">
        <v>37</v>
      </c>
      <c r="F2019" s="920"/>
      <c r="G2019" s="920"/>
      <c r="H2019" s="924" t="s">
        <v>38</v>
      </c>
      <c r="I2019" s="924"/>
      <c r="J2019" s="921" t="s">
        <v>31</v>
      </c>
      <c r="K2019" s="921" t="s">
        <v>32</v>
      </c>
      <c r="L2019" s="925">
        <v>825</v>
      </c>
    </row>
    <row r="2020" spans="1:12" s="1" customFormat="1" ht="24" customHeight="1" x14ac:dyDescent="0.15">
      <c r="A2020" s="918"/>
      <c r="B2020" s="14" t="s">
        <v>229</v>
      </c>
      <c r="C2020" s="14" t="s">
        <v>1372</v>
      </c>
      <c r="D2020" s="15">
        <v>43645</v>
      </c>
      <c r="E2020" s="14" t="s">
        <v>1373</v>
      </c>
      <c r="F2020" s="920"/>
      <c r="G2020" s="920"/>
      <c r="H2020" s="924"/>
      <c r="I2020" s="924"/>
      <c r="J2020" s="921"/>
      <c r="K2020" s="921"/>
      <c r="L2020" s="925"/>
    </row>
    <row r="2021" spans="1:12" s="1" customFormat="1" ht="24" customHeight="1" x14ac:dyDescent="0.15">
      <c r="A2021" s="918">
        <v>372</v>
      </c>
      <c r="B2021" s="9" t="s">
        <v>22</v>
      </c>
      <c r="C2021" s="13" t="s">
        <v>23</v>
      </c>
      <c r="D2021" s="13" t="s">
        <v>24</v>
      </c>
      <c r="E2021" s="13" t="s">
        <v>25</v>
      </c>
      <c r="F2021" s="919" t="s">
        <v>17</v>
      </c>
      <c r="G2021" s="919"/>
      <c r="H2021" s="920"/>
      <c r="I2021" s="920"/>
      <c r="J2021" s="920"/>
      <c r="K2021" s="920"/>
      <c r="L2021" s="920"/>
    </row>
    <row r="2022" spans="1:12" s="1" customFormat="1" ht="26.25" customHeight="1" x14ac:dyDescent="0.15">
      <c r="A2022" s="918"/>
      <c r="B2022" s="921" t="s">
        <v>1374</v>
      </c>
      <c r="C2022" s="922" t="s">
        <v>1375</v>
      </c>
      <c r="D2022" s="923">
        <v>43643</v>
      </c>
      <c r="E2022" s="921" t="s">
        <v>1195</v>
      </c>
      <c r="F2022" s="921" t="s">
        <v>1376</v>
      </c>
      <c r="G2022" s="921"/>
      <c r="H2022" s="924" t="s">
        <v>30</v>
      </c>
      <c r="I2022" s="924"/>
      <c r="J2022" s="14" t="s">
        <v>31</v>
      </c>
      <c r="K2022" s="14" t="s">
        <v>32</v>
      </c>
      <c r="L2022" s="16">
        <v>229.09</v>
      </c>
    </row>
    <row r="2023" spans="1:12" s="1" customFormat="1" ht="270.75" customHeight="1" x14ac:dyDescent="0.15">
      <c r="A2023" s="918"/>
      <c r="B2023" s="921"/>
      <c r="C2023" s="922"/>
      <c r="D2023" s="923"/>
      <c r="E2023" s="921"/>
      <c r="F2023" s="921"/>
      <c r="G2023" s="921"/>
      <c r="H2023" s="924" t="s">
        <v>33</v>
      </c>
      <c r="I2023" s="924"/>
      <c r="J2023" s="14" t="s">
        <v>31</v>
      </c>
      <c r="K2023" s="14" t="s">
        <v>32</v>
      </c>
      <c r="L2023" s="16">
        <v>606.6</v>
      </c>
    </row>
    <row r="2024" spans="1:12" s="1" customFormat="1" ht="24" customHeight="1" x14ac:dyDescent="0.15">
      <c r="A2024" s="918"/>
      <c r="B2024" s="9" t="s">
        <v>34</v>
      </c>
      <c r="C2024" s="13" t="s">
        <v>35</v>
      </c>
      <c r="D2024" s="13" t="s">
        <v>36</v>
      </c>
      <c r="E2024" s="13" t="s">
        <v>37</v>
      </c>
      <c r="F2024" s="920"/>
      <c r="G2024" s="920"/>
      <c r="H2024" s="924" t="s">
        <v>38</v>
      </c>
      <c r="I2024" s="924"/>
      <c r="J2024" s="921" t="s">
        <v>31</v>
      </c>
      <c r="K2024" s="921" t="s">
        <v>32</v>
      </c>
      <c r="L2024" s="925">
        <v>50</v>
      </c>
    </row>
    <row r="2025" spans="1:12" s="1" customFormat="1" ht="34.5" customHeight="1" x14ac:dyDescent="0.15">
      <c r="A2025" s="918"/>
      <c r="B2025" s="14" t="s">
        <v>1377</v>
      </c>
      <c r="C2025" s="14" t="s">
        <v>1376</v>
      </c>
      <c r="D2025" s="15">
        <v>43644</v>
      </c>
      <c r="E2025" s="14" t="s">
        <v>1378</v>
      </c>
      <c r="F2025" s="920"/>
      <c r="G2025" s="920"/>
      <c r="H2025" s="924"/>
      <c r="I2025" s="924"/>
      <c r="J2025" s="921"/>
      <c r="K2025" s="921"/>
      <c r="L2025" s="925"/>
    </row>
    <row r="2026" spans="1:12" s="1" customFormat="1" ht="24" customHeight="1" x14ac:dyDescent="0.15">
      <c r="A2026" s="918">
        <v>373</v>
      </c>
      <c r="B2026" s="9" t="s">
        <v>22</v>
      </c>
      <c r="C2026" s="13" t="s">
        <v>23</v>
      </c>
      <c r="D2026" s="13" t="s">
        <v>24</v>
      </c>
      <c r="E2026" s="13" t="s">
        <v>25</v>
      </c>
      <c r="F2026" s="919" t="s">
        <v>17</v>
      </c>
      <c r="G2026" s="919"/>
      <c r="H2026" s="920"/>
      <c r="I2026" s="920"/>
      <c r="J2026" s="920"/>
      <c r="K2026" s="920"/>
      <c r="L2026" s="920"/>
    </row>
    <row r="2027" spans="1:12" s="1" customFormat="1" ht="26.25" customHeight="1" x14ac:dyDescent="0.15">
      <c r="A2027" s="918"/>
      <c r="B2027" s="921" t="s">
        <v>1374</v>
      </c>
      <c r="C2027" s="922" t="s">
        <v>1379</v>
      </c>
      <c r="D2027" s="923">
        <v>43733</v>
      </c>
      <c r="E2027" s="921" t="s">
        <v>1380</v>
      </c>
      <c r="F2027" s="921" t="s">
        <v>1381</v>
      </c>
      <c r="G2027" s="921"/>
      <c r="H2027" s="924" t="s">
        <v>30</v>
      </c>
      <c r="I2027" s="924"/>
      <c r="J2027" s="14" t="s">
        <v>31</v>
      </c>
      <c r="K2027" s="14" t="s">
        <v>32</v>
      </c>
      <c r="L2027" s="16">
        <v>507</v>
      </c>
    </row>
    <row r="2028" spans="1:12" s="1" customFormat="1" ht="176.25" customHeight="1" x14ac:dyDescent="0.15">
      <c r="A2028" s="918"/>
      <c r="B2028" s="921"/>
      <c r="C2028" s="922"/>
      <c r="D2028" s="923"/>
      <c r="E2028" s="921"/>
      <c r="F2028" s="921"/>
      <c r="G2028" s="921"/>
      <c r="H2028" s="924" t="s">
        <v>33</v>
      </c>
      <c r="I2028" s="924"/>
      <c r="J2028" s="14" t="s">
        <v>31</v>
      </c>
      <c r="K2028" s="14" t="s">
        <v>32</v>
      </c>
      <c r="L2028" s="16">
        <v>258.39999999999998</v>
      </c>
    </row>
    <row r="2029" spans="1:12" s="1" customFormat="1" ht="24" customHeight="1" x14ac:dyDescent="0.15">
      <c r="A2029" s="918"/>
      <c r="B2029" s="9" t="s">
        <v>34</v>
      </c>
      <c r="C2029" s="13" t="s">
        <v>35</v>
      </c>
      <c r="D2029" s="13" t="s">
        <v>36</v>
      </c>
      <c r="E2029" s="13" t="s">
        <v>37</v>
      </c>
      <c r="F2029" s="920"/>
      <c r="G2029" s="920"/>
      <c r="H2029" s="924" t="s">
        <v>38</v>
      </c>
      <c r="I2029" s="924"/>
      <c r="J2029" s="921" t="s">
        <v>31</v>
      </c>
      <c r="K2029" s="921" t="s">
        <v>31</v>
      </c>
      <c r="L2029" s="925">
        <v>0</v>
      </c>
    </row>
    <row r="2030" spans="1:12" s="1" customFormat="1" ht="34.5" customHeight="1" x14ac:dyDescent="0.15">
      <c r="A2030" s="918"/>
      <c r="B2030" s="14" t="s">
        <v>1377</v>
      </c>
      <c r="C2030" s="14" t="s">
        <v>1381</v>
      </c>
      <c r="D2030" s="15">
        <v>43737</v>
      </c>
      <c r="E2030" s="14" t="s">
        <v>1382</v>
      </c>
      <c r="F2030" s="920"/>
      <c r="G2030" s="920"/>
      <c r="H2030" s="924"/>
      <c r="I2030" s="924"/>
      <c r="J2030" s="921"/>
      <c r="K2030" s="921"/>
      <c r="L2030" s="925"/>
    </row>
    <row r="2031" spans="1:12" s="1" customFormat="1" ht="24" customHeight="1" x14ac:dyDescent="0.15">
      <c r="A2031" s="918">
        <v>374</v>
      </c>
      <c r="B2031" s="9" t="s">
        <v>22</v>
      </c>
      <c r="C2031" s="13" t="s">
        <v>23</v>
      </c>
      <c r="D2031" s="13" t="s">
        <v>24</v>
      </c>
      <c r="E2031" s="13" t="s">
        <v>25</v>
      </c>
      <c r="F2031" s="919" t="s">
        <v>17</v>
      </c>
      <c r="G2031" s="919"/>
      <c r="H2031" s="920"/>
      <c r="I2031" s="920"/>
      <c r="J2031" s="920"/>
      <c r="K2031" s="920"/>
      <c r="L2031" s="920"/>
    </row>
    <row r="2032" spans="1:12" s="1" customFormat="1" ht="26.25" customHeight="1" x14ac:dyDescent="0.15">
      <c r="A2032" s="918"/>
      <c r="B2032" s="921" t="s">
        <v>1383</v>
      </c>
      <c r="C2032" s="922" t="s">
        <v>1384</v>
      </c>
      <c r="D2032" s="923">
        <v>43580</v>
      </c>
      <c r="E2032" s="921" t="s">
        <v>53</v>
      </c>
      <c r="F2032" s="921" t="s">
        <v>701</v>
      </c>
      <c r="G2032" s="921"/>
      <c r="H2032" s="924" t="s">
        <v>30</v>
      </c>
      <c r="I2032" s="924"/>
      <c r="J2032" s="14" t="s">
        <v>31</v>
      </c>
      <c r="K2032" s="14" t="s">
        <v>32</v>
      </c>
      <c r="L2032" s="16">
        <v>280.75</v>
      </c>
    </row>
    <row r="2033" spans="1:12" s="1" customFormat="1" ht="186.75" customHeight="1" x14ac:dyDescent="0.15">
      <c r="A2033" s="918"/>
      <c r="B2033" s="921"/>
      <c r="C2033" s="922"/>
      <c r="D2033" s="923"/>
      <c r="E2033" s="921"/>
      <c r="F2033" s="921"/>
      <c r="G2033" s="921"/>
      <c r="H2033" s="924" t="s">
        <v>33</v>
      </c>
      <c r="I2033" s="924"/>
      <c r="J2033" s="14" t="s">
        <v>31</v>
      </c>
      <c r="K2033" s="14" t="s">
        <v>32</v>
      </c>
      <c r="L2033" s="16">
        <v>226</v>
      </c>
    </row>
    <row r="2034" spans="1:12" s="1" customFormat="1" ht="24" customHeight="1" x14ac:dyDescent="0.15">
      <c r="A2034" s="918"/>
      <c r="B2034" s="9" t="s">
        <v>34</v>
      </c>
      <c r="C2034" s="13" t="s">
        <v>35</v>
      </c>
      <c r="D2034" s="13" t="s">
        <v>36</v>
      </c>
      <c r="E2034" s="13" t="s">
        <v>37</v>
      </c>
      <c r="F2034" s="920"/>
      <c r="G2034" s="920"/>
      <c r="H2034" s="924" t="s">
        <v>38</v>
      </c>
      <c r="I2034" s="924"/>
      <c r="J2034" s="921" t="s">
        <v>31</v>
      </c>
      <c r="K2034" s="921" t="s">
        <v>31</v>
      </c>
      <c r="L2034" s="925">
        <v>0</v>
      </c>
    </row>
    <row r="2035" spans="1:12" s="1" customFormat="1" ht="24" customHeight="1" x14ac:dyDescent="0.15">
      <c r="A2035" s="918"/>
      <c r="B2035" s="14" t="s">
        <v>55</v>
      </c>
      <c r="C2035" s="14" t="s">
        <v>701</v>
      </c>
      <c r="D2035" s="15">
        <v>43581</v>
      </c>
      <c r="E2035" s="14" t="s">
        <v>1385</v>
      </c>
      <c r="F2035" s="920"/>
      <c r="G2035" s="920"/>
      <c r="H2035" s="924"/>
      <c r="I2035" s="924"/>
      <c r="J2035" s="921"/>
      <c r="K2035" s="921"/>
      <c r="L2035" s="925"/>
    </row>
    <row r="2036" spans="1:12" s="1" customFormat="1" ht="24" customHeight="1" x14ac:dyDescent="0.15">
      <c r="A2036" s="918">
        <v>375</v>
      </c>
      <c r="B2036" s="9" t="s">
        <v>22</v>
      </c>
      <c r="C2036" s="13" t="s">
        <v>23</v>
      </c>
      <c r="D2036" s="13" t="s">
        <v>24</v>
      </c>
      <c r="E2036" s="13" t="s">
        <v>25</v>
      </c>
      <c r="F2036" s="919" t="s">
        <v>17</v>
      </c>
      <c r="G2036" s="919"/>
      <c r="H2036" s="920"/>
      <c r="I2036" s="920"/>
      <c r="J2036" s="920"/>
      <c r="K2036" s="920"/>
      <c r="L2036" s="920"/>
    </row>
    <row r="2037" spans="1:12" s="1" customFormat="1" ht="26.25" customHeight="1" x14ac:dyDescent="0.15">
      <c r="A2037" s="918"/>
      <c r="B2037" s="921" t="s">
        <v>1386</v>
      </c>
      <c r="C2037" s="921" t="s">
        <v>1387</v>
      </c>
      <c r="D2037" s="923">
        <v>43580</v>
      </c>
      <c r="E2037" s="921" t="s">
        <v>1388</v>
      </c>
      <c r="F2037" s="921" t="s">
        <v>1389</v>
      </c>
      <c r="G2037" s="921"/>
      <c r="H2037" s="924" t="s">
        <v>30</v>
      </c>
      <c r="I2037" s="924"/>
      <c r="J2037" s="14" t="s">
        <v>31</v>
      </c>
      <c r="K2037" s="14" t="s">
        <v>32</v>
      </c>
      <c r="L2037" s="16">
        <v>808.85</v>
      </c>
    </row>
    <row r="2038" spans="1:12" s="1" customFormat="1" ht="50.25" customHeight="1" x14ac:dyDescent="0.15">
      <c r="A2038" s="918"/>
      <c r="B2038" s="921"/>
      <c r="C2038" s="921"/>
      <c r="D2038" s="923"/>
      <c r="E2038" s="921"/>
      <c r="F2038" s="921"/>
      <c r="G2038" s="921"/>
      <c r="H2038" s="924" t="s">
        <v>33</v>
      </c>
      <c r="I2038" s="924"/>
      <c r="J2038" s="14" t="s">
        <v>31</v>
      </c>
      <c r="K2038" s="14" t="s">
        <v>32</v>
      </c>
      <c r="L2038" s="16">
        <v>844.4</v>
      </c>
    </row>
    <row r="2039" spans="1:12" s="1" customFormat="1" ht="24" customHeight="1" x14ac:dyDescent="0.15">
      <c r="A2039" s="918"/>
      <c r="B2039" s="9" t="s">
        <v>34</v>
      </c>
      <c r="C2039" s="13" t="s">
        <v>35</v>
      </c>
      <c r="D2039" s="13" t="s">
        <v>36</v>
      </c>
      <c r="E2039" s="13" t="s">
        <v>37</v>
      </c>
      <c r="F2039" s="920"/>
      <c r="G2039" s="920"/>
      <c r="H2039" s="924" t="s">
        <v>38</v>
      </c>
      <c r="I2039" s="924"/>
      <c r="J2039" s="921" t="s">
        <v>31</v>
      </c>
      <c r="K2039" s="921" t="s">
        <v>32</v>
      </c>
      <c r="L2039" s="925">
        <v>373.27</v>
      </c>
    </row>
    <row r="2040" spans="1:12" s="1" customFormat="1" ht="24" customHeight="1" x14ac:dyDescent="0.15">
      <c r="A2040" s="918"/>
      <c r="B2040" s="14" t="s">
        <v>55</v>
      </c>
      <c r="C2040" s="14" t="s">
        <v>1389</v>
      </c>
      <c r="D2040" s="15">
        <v>43583</v>
      </c>
      <c r="E2040" s="14" t="s">
        <v>290</v>
      </c>
      <c r="F2040" s="920"/>
      <c r="G2040" s="920"/>
      <c r="H2040" s="924"/>
      <c r="I2040" s="924"/>
      <c r="J2040" s="921"/>
      <c r="K2040" s="921"/>
      <c r="L2040" s="925"/>
    </row>
    <row r="2041" spans="1:12" s="1" customFormat="1" ht="24" customHeight="1" x14ac:dyDescent="0.15">
      <c r="A2041" s="918">
        <v>376</v>
      </c>
      <c r="B2041" s="9" t="s">
        <v>22</v>
      </c>
      <c r="C2041" s="13" t="s">
        <v>23</v>
      </c>
      <c r="D2041" s="13" t="s">
        <v>24</v>
      </c>
      <c r="E2041" s="13" t="s">
        <v>25</v>
      </c>
      <c r="F2041" s="919" t="s">
        <v>17</v>
      </c>
      <c r="G2041" s="919"/>
      <c r="H2041" s="920"/>
      <c r="I2041" s="920"/>
      <c r="J2041" s="920"/>
      <c r="K2041" s="920"/>
      <c r="L2041" s="920"/>
    </row>
    <row r="2042" spans="1:12" s="1" customFormat="1" ht="26.25" customHeight="1" x14ac:dyDescent="0.15">
      <c r="A2042" s="918"/>
      <c r="B2042" s="921" t="s">
        <v>1386</v>
      </c>
      <c r="C2042" s="921" t="s">
        <v>1390</v>
      </c>
      <c r="D2042" s="923">
        <v>43625</v>
      </c>
      <c r="E2042" s="921" t="s">
        <v>103</v>
      </c>
      <c r="F2042" s="921" t="s">
        <v>1391</v>
      </c>
      <c r="G2042" s="921"/>
      <c r="H2042" s="924" t="s">
        <v>30</v>
      </c>
      <c r="I2042" s="924"/>
      <c r="J2042" s="14" t="s">
        <v>31</v>
      </c>
      <c r="K2042" s="14" t="s">
        <v>31</v>
      </c>
      <c r="L2042" s="16">
        <v>0</v>
      </c>
    </row>
    <row r="2043" spans="1:12" s="1" customFormat="1" ht="71.25" customHeight="1" x14ac:dyDescent="0.15">
      <c r="A2043" s="918"/>
      <c r="B2043" s="921"/>
      <c r="C2043" s="921"/>
      <c r="D2043" s="923"/>
      <c r="E2043" s="921"/>
      <c r="F2043" s="921"/>
      <c r="G2043" s="921"/>
      <c r="H2043" s="924" t="s">
        <v>33</v>
      </c>
      <c r="I2043" s="924"/>
      <c r="J2043" s="14" t="s">
        <v>31</v>
      </c>
      <c r="K2043" s="14" t="s">
        <v>31</v>
      </c>
      <c r="L2043" s="16">
        <v>0</v>
      </c>
    </row>
    <row r="2044" spans="1:12" s="1" customFormat="1" ht="24" customHeight="1" x14ac:dyDescent="0.15">
      <c r="A2044" s="918"/>
      <c r="B2044" s="9" t="s">
        <v>34</v>
      </c>
      <c r="C2044" s="13" t="s">
        <v>35</v>
      </c>
      <c r="D2044" s="13" t="s">
        <v>36</v>
      </c>
      <c r="E2044" s="13" t="s">
        <v>37</v>
      </c>
      <c r="F2044" s="920"/>
      <c r="G2044" s="920"/>
      <c r="H2044" s="924" t="s">
        <v>38</v>
      </c>
      <c r="I2044" s="924"/>
      <c r="J2044" s="921" t="s">
        <v>31</v>
      </c>
      <c r="K2044" s="921" t="s">
        <v>32</v>
      </c>
      <c r="L2044" s="925">
        <v>735.51</v>
      </c>
    </row>
    <row r="2045" spans="1:12" s="1" customFormat="1" ht="24" customHeight="1" x14ac:dyDescent="0.15">
      <c r="A2045" s="918"/>
      <c r="B2045" s="14" t="s">
        <v>55</v>
      </c>
      <c r="C2045" s="14" t="s">
        <v>1391</v>
      </c>
      <c r="D2045" s="15">
        <v>43631</v>
      </c>
      <c r="E2045" s="14" t="s">
        <v>1392</v>
      </c>
      <c r="F2045" s="920"/>
      <c r="G2045" s="920"/>
      <c r="H2045" s="924"/>
      <c r="I2045" s="924"/>
      <c r="J2045" s="921"/>
      <c r="K2045" s="921"/>
      <c r="L2045" s="925"/>
    </row>
    <row r="2046" spans="1:12" s="1" customFormat="1" ht="24" customHeight="1" x14ac:dyDescent="0.15">
      <c r="A2046" s="918">
        <v>377</v>
      </c>
      <c r="B2046" s="9" t="s">
        <v>22</v>
      </c>
      <c r="C2046" s="13" t="s">
        <v>23</v>
      </c>
      <c r="D2046" s="13" t="s">
        <v>24</v>
      </c>
      <c r="E2046" s="13" t="s">
        <v>25</v>
      </c>
      <c r="F2046" s="919" t="s">
        <v>17</v>
      </c>
      <c r="G2046" s="919"/>
      <c r="H2046" s="920"/>
      <c r="I2046" s="920"/>
      <c r="J2046" s="920"/>
      <c r="K2046" s="920"/>
      <c r="L2046" s="920"/>
    </row>
    <row r="2047" spans="1:12" s="1" customFormat="1" ht="26.25" customHeight="1" x14ac:dyDescent="0.15">
      <c r="A2047" s="918"/>
      <c r="B2047" s="921" t="s">
        <v>1386</v>
      </c>
      <c r="C2047" s="922" t="s">
        <v>1393</v>
      </c>
      <c r="D2047" s="923">
        <v>43679</v>
      </c>
      <c r="E2047" s="921" t="s">
        <v>1380</v>
      </c>
      <c r="F2047" s="921" t="s">
        <v>1394</v>
      </c>
      <c r="G2047" s="921"/>
      <c r="H2047" s="924" t="s">
        <v>30</v>
      </c>
      <c r="I2047" s="924"/>
      <c r="J2047" s="14" t="s">
        <v>31</v>
      </c>
      <c r="K2047" s="14" t="s">
        <v>32</v>
      </c>
      <c r="L2047" s="16">
        <v>147.06</v>
      </c>
    </row>
    <row r="2048" spans="1:12" s="1" customFormat="1" ht="176.25" customHeight="1" x14ac:dyDescent="0.15">
      <c r="A2048" s="918"/>
      <c r="B2048" s="921"/>
      <c r="C2048" s="922"/>
      <c r="D2048" s="923"/>
      <c r="E2048" s="921"/>
      <c r="F2048" s="921"/>
      <c r="G2048" s="921"/>
      <c r="H2048" s="924" t="s">
        <v>33</v>
      </c>
      <c r="I2048" s="924"/>
      <c r="J2048" s="14" t="s">
        <v>31</v>
      </c>
      <c r="K2048" s="14" t="s">
        <v>32</v>
      </c>
      <c r="L2048" s="16">
        <v>437.1</v>
      </c>
    </row>
    <row r="2049" spans="1:12" s="1" customFormat="1" ht="24" customHeight="1" x14ac:dyDescent="0.15">
      <c r="A2049" s="918"/>
      <c r="B2049" s="9" t="s">
        <v>34</v>
      </c>
      <c r="C2049" s="13" t="s">
        <v>35</v>
      </c>
      <c r="D2049" s="13" t="s">
        <v>36</v>
      </c>
      <c r="E2049" s="13" t="s">
        <v>37</v>
      </c>
      <c r="F2049" s="920"/>
      <c r="G2049" s="920"/>
      <c r="H2049" s="924" t="s">
        <v>38</v>
      </c>
      <c r="I2049" s="924"/>
      <c r="J2049" s="921" t="s">
        <v>31</v>
      </c>
      <c r="K2049" s="921" t="s">
        <v>32</v>
      </c>
      <c r="L2049" s="925">
        <v>150</v>
      </c>
    </row>
    <row r="2050" spans="1:12" s="1" customFormat="1" ht="24" customHeight="1" x14ac:dyDescent="0.15">
      <c r="A2050" s="918"/>
      <c r="B2050" s="14" t="s">
        <v>55</v>
      </c>
      <c r="C2050" s="14" t="s">
        <v>1394</v>
      </c>
      <c r="D2050" s="15">
        <v>43681</v>
      </c>
      <c r="E2050" s="14" t="s">
        <v>1395</v>
      </c>
      <c r="F2050" s="920"/>
      <c r="G2050" s="920"/>
      <c r="H2050" s="924"/>
      <c r="I2050" s="924"/>
      <c r="J2050" s="921"/>
      <c r="K2050" s="921"/>
      <c r="L2050" s="925"/>
    </row>
    <row r="2051" spans="1:12" s="1" customFormat="1" ht="24" customHeight="1" x14ac:dyDescent="0.15">
      <c r="A2051" s="918">
        <v>378</v>
      </c>
      <c r="B2051" s="9" t="s">
        <v>22</v>
      </c>
      <c r="C2051" s="13" t="s">
        <v>23</v>
      </c>
      <c r="D2051" s="13" t="s">
        <v>24</v>
      </c>
      <c r="E2051" s="13" t="s">
        <v>25</v>
      </c>
      <c r="F2051" s="919" t="s">
        <v>17</v>
      </c>
      <c r="G2051" s="919"/>
      <c r="H2051" s="920"/>
      <c r="I2051" s="920"/>
      <c r="J2051" s="920"/>
      <c r="K2051" s="920"/>
      <c r="L2051" s="920"/>
    </row>
    <row r="2052" spans="1:12" s="1" customFormat="1" ht="26.25" customHeight="1" x14ac:dyDescent="0.15">
      <c r="A2052" s="918"/>
      <c r="B2052" s="921" t="s">
        <v>1386</v>
      </c>
      <c r="C2052" s="921" t="s">
        <v>1396</v>
      </c>
      <c r="D2052" s="923">
        <v>43718</v>
      </c>
      <c r="E2052" s="921" t="s">
        <v>187</v>
      </c>
      <c r="F2052" s="921" t="s">
        <v>1397</v>
      </c>
      <c r="G2052" s="921"/>
      <c r="H2052" s="924" t="s">
        <v>30</v>
      </c>
      <c r="I2052" s="924"/>
      <c r="J2052" s="14" t="s">
        <v>31</v>
      </c>
      <c r="K2052" s="14" t="s">
        <v>32</v>
      </c>
      <c r="L2052" s="16">
        <v>331.82</v>
      </c>
    </row>
    <row r="2053" spans="1:12" s="1" customFormat="1" ht="60.75" customHeight="1" x14ac:dyDescent="0.15">
      <c r="A2053" s="918"/>
      <c r="B2053" s="921"/>
      <c r="C2053" s="921"/>
      <c r="D2053" s="923"/>
      <c r="E2053" s="921"/>
      <c r="F2053" s="921"/>
      <c r="G2053" s="921"/>
      <c r="H2053" s="924" t="s">
        <v>33</v>
      </c>
      <c r="I2053" s="924"/>
      <c r="J2053" s="14" t="s">
        <v>31</v>
      </c>
      <c r="K2053" s="14" t="s">
        <v>32</v>
      </c>
      <c r="L2053" s="16">
        <v>345.46</v>
      </c>
    </row>
    <row r="2054" spans="1:12" s="1" customFormat="1" ht="24" customHeight="1" x14ac:dyDescent="0.15">
      <c r="A2054" s="918"/>
      <c r="B2054" s="9" t="s">
        <v>34</v>
      </c>
      <c r="C2054" s="13" t="s">
        <v>35</v>
      </c>
      <c r="D2054" s="13" t="s">
        <v>36</v>
      </c>
      <c r="E2054" s="13" t="s">
        <v>37</v>
      </c>
      <c r="F2054" s="920"/>
      <c r="G2054" s="920"/>
      <c r="H2054" s="924" t="s">
        <v>38</v>
      </c>
      <c r="I2054" s="924"/>
      <c r="J2054" s="921" t="s">
        <v>31</v>
      </c>
      <c r="K2054" s="921" t="s">
        <v>31</v>
      </c>
      <c r="L2054" s="925">
        <v>0</v>
      </c>
    </row>
    <row r="2055" spans="1:12" s="1" customFormat="1" ht="24" customHeight="1" x14ac:dyDescent="0.15">
      <c r="A2055" s="918"/>
      <c r="B2055" s="14" t="s">
        <v>55</v>
      </c>
      <c r="C2055" s="14" t="s">
        <v>1397</v>
      </c>
      <c r="D2055" s="15">
        <v>43719</v>
      </c>
      <c r="E2055" s="14" t="s">
        <v>1398</v>
      </c>
      <c r="F2055" s="920"/>
      <c r="G2055" s="920"/>
      <c r="H2055" s="924"/>
      <c r="I2055" s="924"/>
      <c r="J2055" s="921"/>
      <c r="K2055" s="921"/>
      <c r="L2055" s="925"/>
    </row>
    <row r="2056" spans="1:12" s="1" customFormat="1" ht="24" customHeight="1" x14ac:dyDescent="0.15">
      <c r="A2056" s="918">
        <v>379</v>
      </c>
      <c r="B2056" s="9" t="s">
        <v>22</v>
      </c>
      <c r="C2056" s="13" t="s">
        <v>23</v>
      </c>
      <c r="D2056" s="13" t="s">
        <v>24</v>
      </c>
      <c r="E2056" s="13" t="s">
        <v>25</v>
      </c>
      <c r="F2056" s="919" t="s">
        <v>17</v>
      </c>
      <c r="G2056" s="919"/>
      <c r="H2056" s="920"/>
      <c r="I2056" s="920"/>
      <c r="J2056" s="920"/>
      <c r="K2056" s="920"/>
      <c r="L2056" s="920"/>
    </row>
    <row r="2057" spans="1:12" s="1" customFormat="1" ht="26.25" customHeight="1" x14ac:dyDescent="0.15">
      <c r="A2057" s="918"/>
      <c r="B2057" s="921" t="s">
        <v>1386</v>
      </c>
      <c r="C2057" s="921" t="s">
        <v>1399</v>
      </c>
      <c r="D2057" s="923">
        <v>43726</v>
      </c>
      <c r="E2057" s="921" t="s">
        <v>1400</v>
      </c>
      <c r="F2057" s="921" t="s">
        <v>1401</v>
      </c>
      <c r="G2057" s="921"/>
      <c r="H2057" s="924" t="s">
        <v>30</v>
      </c>
      <c r="I2057" s="924"/>
      <c r="J2057" s="14" t="s">
        <v>31</v>
      </c>
      <c r="K2057" s="14" t="s">
        <v>32</v>
      </c>
      <c r="L2057" s="16">
        <v>12.75</v>
      </c>
    </row>
    <row r="2058" spans="1:12" s="1" customFormat="1" ht="39.75" customHeight="1" x14ac:dyDescent="0.15">
      <c r="A2058" s="918"/>
      <c r="B2058" s="921"/>
      <c r="C2058" s="921"/>
      <c r="D2058" s="923"/>
      <c r="E2058" s="921"/>
      <c r="F2058" s="921"/>
      <c r="G2058" s="921"/>
      <c r="H2058" s="924" t="s">
        <v>33</v>
      </c>
      <c r="I2058" s="924"/>
      <c r="J2058" s="14" t="s">
        <v>31</v>
      </c>
      <c r="K2058" s="14" t="s">
        <v>31</v>
      </c>
      <c r="L2058" s="16">
        <v>0</v>
      </c>
    </row>
    <row r="2059" spans="1:12" s="1" customFormat="1" ht="24" customHeight="1" x14ac:dyDescent="0.15">
      <c r="A2059" s="918"/>
      <c r="B2059" s="9" t="s">
        <v>34</v>
      </c>
      <c r="C2059" s="13" t="s">
        <v>35</v>
      </c>
      <c r="D2059" s="13" t="s">
        <v>36</v>
      </c>
      <c r="E2059" s="13" t="s">
        <v>37</v>
      </c>
      <c r="F2059" s="920"/>
      <c r="G2059" s="920"/>
      <c r="H2059" s="924" t="s">
        <v>38</v>
      </c>
      <c r="I2059" s="924"/>
      <c r="J2059" s="921" t="s">
        <v>31</v>
      </c>
      <c r="K2059" s="921" t="s">
        <v>32</v>
      </c>
      <c r="L2059" s="925">
        <v>663.6</v>
      </c>
    </row>
    <row r="2060" spans="1:12" s="1" customFormat="1" ht="24" customHeight="1" x14ac:dyDescent="0.15">
      <c r="A2060" s="918"/>
      <c r="B2060" s="14" t="s">
        <v>55</v>
      </c>
      <c r="C2060" s="14" t="s">
        <v>1401</v>
      </c>
      <c r="D2060" s="15">
        <v>43726</v>
      </c>
      <c r="E2060" s="14" t="s">
        <v>1402</v>
      </c>
      <c r="F2060" s="920"/>
      <c r="G2060" s="920"/>
      <c r="H2060" s="924"/>
      <c r="I2060" s="924"/>
      <c r="J2060" s="921"/>
      <c r="K2060" s="921"/>
      <c r="L2060" s="925"/>
    </row>
    <row r="2061" spans="1:12" s="1" customFormat="1" ht="24" customHeight="1" x14ac:dyDescent="0.15">
      <c r="A2061" s="918">
        <v>380</v>
      </c>
      <c r="B2061" s="9" t="s">
        <v>22</v>
      </c>
      <c r="C2061" s="13" t="s">
        <v>23</v>
      </c>
      <c r="D2061" s="13" t="s">
        <v>24</v>
      </c>
      <c r="E2061" s="13" t="s">
        <v>25</v>
      </c>
      <c r="F2061" s="919" t="s">
        <v>17</v>
      </c>
      <c r="G2061" s="919"/>
      <c r="H2061" s="920"/>
      <c r="I2061" s="920"/>
      <c r="J2061" s="920"/>
      <c r="K2061" s="920"/>
      <c r="L2061" s="920"/>
    </row>
    <row r="2062" spans="1:12" s="1" customFormat="1" ht="26.25" customHeight="1" x14ac:dyDescent="0.15">
      <c r="A2062" s="918"/>
      <c r="B2062" s="921" t="s">
        <v>1403</v>
      </c>
      <c r="C2062" s="922" t="s">
        <v>1404</v>
      </c>
      <c r="D2062" s="923">
        <v>43583</v>
      </c>
      <c r="E2062" s="921" t="s">
        <v>402</v>
      </c>
      <c r="F2062" s="921" t="s">
        <v>403</v>
      </c>
      <c r="G2062" s="921"/>
      <c r="H2062" s="924" t="s">
        <v>30</v>
      </c>
      <c r="I2062" s="924"/>
      <c r="J2062" s="14" t="s">
        <v>31</v>
      </c>
      <c r="K2062" s="14" t="s">
        <v>32</v>
      </c>
      <c r="L2062" s="16">
        <v>714</v>
      </c>
    </row>
    <row r="2063" spans="1:12" s="1" customFormat="1" ht="92.25" customHeight="1" x14ac:dyDescent="0.15">
      <c r="A2063" s="918"/>
      <c r="B2063" s="921"/>
      <c r="C2063" s="922"/>
      <c r="D2063" s="923"/>
      <c r="E2063" s="921"/>
      <c r="F2063" s="921"/>
      <c r="G2063" s="921"/>
      <c r="H2063" s="924" t="s">
        <v>33</v>
      </c>
      <c r="I2063" s="924"/>
      <c r="J2063" s="14" t="s">
        <v>31</v>
      </c>
      <c r="K2063" s="14" t="s">
        <v>32</v>
      </c>
      <c r="L2063" s="16">
        <v>427.87</v>
      </c>
    </row>
    <row r="2064" spans="1:12" s="1" customFormat="1" ht="24" customHeight="1" x14ac:dyDescent="0.15">
      <c r="A2064" s="918"/>
      <c r="B2064" s="9" t="s">
        <v>34</v>
      </c>
      <c r="C2064" s="13" t="s">
        <v>35</v>
      </c>
      <c r="D2064" s="13" t="s">
        <v>36</v>
      </c>
      <c r="E2064" s="13" t="s">
        <v>37</v>
      </c>
      <c r="F2064" s="920"/>
      <c r="G2064" s="920"/>
      <c r="H2064" s="924" t="s">
        <v>38</v>
      </c>
      <c r="I2064" s="924"/>
      <c r="J2064" s="921" t="s">
        <v>31</v>
      </c>
      <c r="K2064" s="921" t="s">
        <v>31</v>
      </c>
      <c r="L2064" s="925">
        <v>0</v>
      </c>
    </row>
    <row r="2065" spans="1:12" s="1" customFormat="1" ht="24" customHeight="1" x14ac:dyDescent="0.15">
      <c r="A2065" s="918"/>
      <c r="B2065" s="14" t="s">
        <v>105</v>
      </c>
      <c r="C2065" s="14" t="s">
        <v>403</v>
      </c>
      <c r="D2065" s="15">
        <v>43588</v>
      </c>
      <c r="E2065" s="14" t="s">
        <v>1405</v>
      </c>
      <c r="F2065" s="920"/>
      <c r="G2065" s="920"/>
      <c r="H2065" s="924"/>
      <c r="I2065" s="924"/>
      <c r="J2065" s="921"/>
      <c r="K2065" s="921"/>
      <c r="L2065" s="925"/>
    </row>
    <row r="2066" spans="1:12" s="1" customFormat="1" ht="24" customHeight="1" x14ac:dyDescent="0.15">
      <c r="A2066" s="918">
        <v>381</v>
      </c>
      <c r="B2066" s="9" t="s">
        <v>22</v>
      </c>
      <c r="C2066" s="13" t="s">
        <v>23</v>
      </c>
      <c r="D2066" s="13" t="s">
        <v>24</v>
      </c>
      <c r="E2066" s="13" t="s">
        <v>25</v>
      </c>
      <c r="F2066" s="919" t="s">
        <v>17</v>
      </c>
      <c r="G2066" s="919"/>
      <c r="H2066" s="920"/>
      <c r="I2066" s="920"/>
      <c r="J2066" s="920"/>
      <c r="K2066" s="920"/>
      <c r="L2066" s="920"/>
    </row>
    <row r="2067" spans="1:12" s="1" customFormat="1" ht="26.25" customHeight="1" x14ac:dyDescent="0.15">
      <c r="A2067" s="918"/>
      <c r="B2067" s="921" t="s">
        <v>1403</v>
      </c>
      <c r="C2067" s="922" t="s">
        <v>1406</v>
      </c>
      <c r="D2067" s="923">
        <v>43617</v>
      </c>
      <c r="E2067" s="921" t="s">
        <v>1407</v>
      </c>
      <c r="F2067" s="921" t="s">
        <v>1408</v>
      </c>
      <c r="G2067" s="921"/>
      <c r="H2067" s="924" t="s">
        <v>30</v>
      </c>
      <c r="I2067" s="924"/>
      <c r="J2067" s="14" t="s">
        <v>31</v>
      </c>
      <c r="K2067" s="14" t="s">
        <v>32</v>
      </c>
      <c r="L2067" s="16">
        <v>972.7</v>
      </c>
    </row>
    <row r="2068" spans="1:12" s="1" customFormat="1" ht="197.25" customHeight="1" x14ac:dyDescent="0.15">
      <c r="A2068" s="918"/>
      <c r="B2068" s="921"/>
      <c r="C2068" s="922"/>
      <c r="D2068" s="923"/>
      <c r="E2068" s="921"/>
      <c r="F2068" s="921"/>
      <c r="G2068" s="921"/>
      <c r="H2068" s="924" t="s">
        <v>33</v>
      </c>
      <c r="I2068" s="924"/>
      <c r="J2068" s="14" t="s">
        <v>31</v>
      </c>
      <c r="K2068" s="14" t="s">
        <v>31</v>
      </c>
      <c r="L2068" s="16">
        <v>0</v>
      </c>
    </row>
    <row r="2069" spans="1:12" s="1" customFormat="1" ht="24" customHeight="1" x14ac:dyDescent="0.15">
      <c r="A2069" s="918"/>
      <c r="B2069" s="9" t="s">
        <v>34</v>
      </c>
      <c r="C2069" s="13" t="s">
        <v>35</v>
      </c>
      <c r="D2069" s="13" t="s">
        <v>36</v>
      </c>
      <c r="E2069" s="13" t="s">
        <v>37</v>
      </c>
      <c r="F2069" s="920"/>
      <c r="G2069" s="920"/>
      <c r="H2069" s="924" t="s">
        <v>38</v>
      </c>
      <c r="I2069" s="924"/>
      <c r="J2069" s="921" t="s">
        <v>31</v>
      </c>
      <c r="K2069" s="921" t="s">
        <v>31</v>
      </c>
      <c r="L2069" s="925">
        <v>0</v>
      </c>
    </row>
    <row r="2070" spans="1:12" s="1" customFormat="1" ht="24" customHeight="1" x14ac:dyDescent="0.15">
      <c r="A2070" s="918"/>
      <c r="B2070" s="14" t="s">
        <v>105</v>
      </c>
      <c r="C2070" s="14" t="s">
        <v>1408</v>
      </c>
      <c r="D2070" s="15">
        <v>43630</v>
      </c>
      <c r="E2070" s="14" t="s">
        <v>1409</v>
      </c>
      <c r="F2070" s="920"/>
      <c r="G2070" s="920"/>
      <c r="H2070" s="924"/>
      <c r="I2070" s="924"/>
      <c r="J2070" s="921"/>
      <c r="K2070" s="921"/>
      <c r="L2070" s="925"/>
    </row>
    <row r="2071" spans="1:12" s="1" customFormat="1" ht="24" customHeight="1" x14ac:dyDescent="0.15">
      <c r="A2071" s="918">
        <v>382</v>
      </c>
      <c r="B2071" s="9" t="s">
        <v>22</v>
      </c>
      <c r="C2071" s="13" t="s">
        <v>23</v>
      </c>
      <c r="D2071" s="13" t="s">
        <v>24</v>
      </c>
      <c r="E2071" s="13" t="s">
        <v>25</v>
      </c>
      <c r="F2071" s="919" t="s">
        <v>17</v>
      </c>
      <c r="G2071" s="919"/>
      <c r="H2071" s="920"/>
      <c r="I2071" s="920"/>
      <c r="J2071" s="920"/>
      <c r="K2071" s="920"/>
      <c r="L2071" s="920"/>
    </row>
    <row r="2072" spans="1:12" s="1" customFormat="1" ht="26.25" customHeight="1" x14ac:dyDescent="0.15">
      <c r="A2072" s="918"/>
      <c r="B2072" s="921" t="s">
        <v>1410</v>
      </c>
      <c r="C2072" s="921" t="s">
        <v>1411</v>
      </c>
      <c r="D2072" s="923">
        <v>43688</v>
      </c>
      <c r="E2072" s="921" t="s">
        <v>308</v>
      </c>
      <c r="F2072" s="921" t="s">
        <v>309</v>
      </c>
      <c r="G2072" s="921"/>
      <c r="H2072" s="924" t="s">
        <v>30</v>
      </c>
      <c r="I2072" s="924"/>
      <c r="J2072" s="14" t="s">
        <v>31</v>
      </c>
      <c r="K2072" s="14" t="s">
        <v>32</v>
      </c>
      <c r="L2072" s="16">
        <v>325.5</v>
      </c>
    </row>
    <row r="2073" spans="1:12" s="1" customFormat="1" ht="50.25" customHeight="1" x14ac:dyDescent="0.15">
      <c r="A2073" s="918"/>
      <c r="B2073" s="921"/>
      <c r="C2073" s="921"/>
      <c r="D2073" s="923"/>
      <c r="E2073" s="921"/>
      <c r="F2073" s="921"/>
      <c r="G2073" s="921"/>
      <c r="H2073" s="924" t="s">
        <v>33</v>
      </c>
      <c r="I2073" s="924"/>
      <c r="J2073" s="14" t="s">
        <v>31</v>
      </c>
      <c r="K2073" s="14" t="s">
        <v>31</v>
      </c>
      <c r="L2073" s="16">
        <v>0</v>
      </c>
    </row>
    <row r="2074" spans="1:12" s="1" customFormat="1" ht="24" customHeight="1" x14ac:dyDescent="0.15">
      <c r="A2074" s="918"/>
      <c r="B2074" s="9" t="s">
        <v>34</v>
      </c>
      <c r="C2074" s="13" t="s">
        <v>35</v>
      </c>
      <c r="D2074" s="13" t="s">
        <v>36</v>
      </c>
      <c r="E2074" s="13" t="s">
        <v>37</v>
      </c>
      <c r="F2074" s="920"/>
      <c r="G2074" s="920"/>
      <c r="H2074" s="924" t="s">
        <v>38</v>
      </c>
      <c r="I2074" s="924"/>
      <c r="J2074" s="921" t="s">
        <v>31</v>
      </c>
      <c r="K2074" s="921" t="s">
        <v>31</v>
      </c>
      <c r="L2074" s="925">
        <v>0</v>
      </c>
    </row>
    <row r="2075" spans="1:12" s="1" customFormat="1" ht="34.5" customHeight="1" x14ac:dyDescent="0.15">
      <c r="A2075" s="918"/>
      <c r="B2075" s="14" t="s">
        <v>1412</v>
      </c>
      <c r="C2075" s="14" t="s">
        <v>309</v>
      </c>
      <c r="D2075" s="15">
        <v>43690</v>
      </c>
      <c r="E2075" s="14" t="s">
        <v>1413</v>
      </c>
      <c r="F2075" s="920"/>
      <c r="G2075" s="920"/>
      <c r="H2075" s="924"/>
      <c r="I2075" s="924"/>
      <c r="J2075" s="921"/>
      <c r="K2075" s="921"/>
      <c r="L2075" s="925"/>
    </row>
    <row r="2076" spans="1:12" s="1" customFormat="1" ht="24" customHeight="1" x14ac:dyDescent="0.15">
      <c r="A2076" s="918">
        <v>383</v>
      </c>
      <c r="B2076" s="9" t="s">
        <v>22</v>
      </c>
      <c r="C2076" s="13" t="s">
        <v>23</v>
      </c>
      <c r="D2076" s="13" t="s">
        <v>24</v>
      </c>
      <c r="E2076" s="13" t="s">
        <v>25</v>
      </c>
      <c r="F2076" s="919" t="s">
        <v>17</v>
      </c>
      <c r="G2076" s="919"/>
      <c r="H2076" s="920"/>
      <c r="I2076" s="920"/>
      <c r="J2076" s="920"/>
      <c r="K2076" s="920"/>
      <c r="L2076" s="920"/>
    </row>
    <row r="2077" spans="1:12" s="1" customFormat="1" ht="26.25" customHeight="1" x14ac:dyDescent="0.15">
      <c r="A2077" s="918"/>
      <c r="B2077" s="921" t="s">
        <v>1414</v>
      </c>
      <c r="C2077" s="922" t="s">
        <v>1415</v>
      </c>
      <c r="D2077" s="923">
        <v>43593</v>
      </c>
      <c r="E2077" s="921" t="s">
        <v>187</v>
      </c>
      <c r="F2077" s="921" t="s">
        <v>518</v>
      </c>
      <c r="G2077" s="921"/>
      <c r="H2077" s="924" t="s">
        <v>30</v>
      </c>
      <c r="I2077" s="924"/>
      <c r="J2077" s="14" t="s">
        <v>31</v>
      </c>
      <c r="K2077" s="14" t="s">
        <v>32</v>
      </c>
      <c r="L2077" s="16">
        <v>304.08</v>
      </c>
    </row>
    <row r="2078" spans="1:12" s="1" customFormat="1" ht="228.75" customHeight="1" x14ac:dyDescent="0.15">
      <c r="A2078" s="918"/>
      <c r="B2078" s="921"/>
      <c r="C2078" s="922"/>
      <c r="D2078" s="923"/>
      <c r="E2078" s="921"/>
      <c r="F2078" s="921"/>
      <c r="G2078" s="921"/>
      <c r="H2078" s="924" t="s">
        <v>33</v>
      </c>
      <c r="I2078" s="924"/>
      <c r="J2078" s="14" t="s">
        <v>31</v>
      </c>
      <c r="K2078" s="14" t="s">
        <v>31</v>
      </c>
      <c r="L2078" s="16">
        <v>0</v>
      </c>
    </row>
    <row r="2079" spans="1:12" s="1" customFormat="1" ht="24" customHeight="1" x14ac:dyDescent="0.15">
      <c r="A2079" s="918"/>
      <c r="B2079" s="9" t="s">
        <v>34</v>
      </c>
      <c r="C2079" s="13" t="s">
        <v>35</v>
      </c>
      <c r="D2079" s="13" t="s">
        <v>36</v>
      </c>
      <c r="E2079" s="13" t="s">
        <v>37</v>
      </c>
      <c r="F2079" s="920"/>
      <c r="G2079" s="920"/>
      <c r="H2079" s="924" t="s">
        <v>38</v>
      </c>
      <c r="I2079" s="924"/>
      <c r="J2079" s="921" t="s">
        <v>31</v>
      </c>
      <c r="K2079" s="921" t="s">
        <v>32</v>
      </c>
      <c r="L2079" s="925">
        <v>149</v>
      </c>
    </row>
    <row r="2080" spans="1:12" s="1" customFormat="1" ht="24" customHeight="1" x14ac:dyDescent="0.15">
      <c r="A2080" s="918"/>
      <c r="B2080" s="14" t="s">
        <v>31</v>
      </c>
      <c r="C2080" s="14" t="s">
        <v>518</v>
      </c>
      <c r="D2080" s="15">
        <v>43596</v>
      </c>
      <c r="E2080" s="14" t="s">
        <v>384</v>
      </c>
      <c r="F2080" s="920"/>
      <c r="G2080" s="920"/>
      <c r="H2080" s="924"/>
      <c r="I2080" s="924"/>
      <c r="J2080" s="921"/>
      <c r="K2080" s="921"/>
      <c r="L2080" s="925"/>
    </row>
    <row r="2081" spans="1:12" s="1" customFormat="1" ht="24" customHeight="1" x14ac:dyDescent="0.15">
      <c r="A2081" s="918">
        <v>384</v>
      </c>
      <c r="B2081" s="9" t="s">
        <v>22</v>
      </c>
      <c r="C2081" s="13" t="s">
        <v>23</v>
      </c>
      <c r="D2081" s="13" t="s">
        <v>24</v>
      </c>
      <c r="E2081" s="13" t="s">
        <v>25</v>
      </c>
      <c r="F2081" s="919" t="s">
        <v>17</v>
      </c>
      <c r="G2081" s="919"/>
      <c r="H2081" s="920"/>
      <c r="I2081" s="920"/>
      <c r="J2081" s="920"/>
      <c r="K2081" s="920"/>
      <c r="L2081" s="920"/>
    </row>
    <row r="2082" spans="1:12" s="1" customFormat="1" ht="26.25" customHeight="1" x14ac:dyDescent="0.15">
      <c r="A2082" s="918"/>
      <c r="B2082" s="921" t="s">
        <v>1416</v>
      </c>
      <c r="C2082" s="922" t="s">
        <v>1417</v>
      </c>
      <c r="D2082" s="923">
        <v>43727</v>
      </c>
      <c r="E2082" s="921" t="s">
        <v>53</v>
      </c>
      <c r="F2082" s="921" t="s">
        <v>54</v>
      </c>
      <c r="G2082" s="921"/>
      <c r="H2082" s="924" t="s">
        <v>30</v>
      </c>
      <c r="I2082" s="924"/>
      <c r="J2082" s="14" t="s">
        <v>31</v>
      </c>
      <c r="K2082" s="14" t="s">
        <v>32</v>
      </c>
      <c r="L2082" s="16">
        <v>387</v>
      </c>
    </row>
    <row r="2083" spans="1:12" s="1" customFormat="1" ht="386.25" customHeight="1" x14ac:dyDescent="0.15">
      <c r="A2083" s="918"/>
      <c r="B2083" s="921"/>
      <c r="C2083" s="922"/>
      <c r="D2083" s="923"/>
      <c r="E2083" s="921"/>
      <c r="F2083" s="921"/>
      <c r="G2083" s="921"/>
      <c r="H2083" s="924" t="s">
        <v>33</v>
      </c>
      <c r="I2083" s="924"/>
      <c r="J2083" s="14" t="s">
        <v>31</v>
      </c>
      <c r="K2083" s="14" t="s">
        <v>32</v>
      </c>
      <c r="L2083" s="16">
        <v>106</v>
      </c>
    </row>
    <row r="2084" spans="1:12" s="1" customFormat="1" ht="24" customHeight="1" x14ac:dyDescent="0.15">
      <c r="A2084" s="918"/>
      <c r="B2084" s="9" t="s">
        <v>34</v>
      </c>
      <c r="C2084" s="13" t="s">
        <v>35</v>
      </c>
      <c r="D2084" s="13" t="s">
        <v>36</v>
      </c>
      <c r="E2084" s="13" t="s">
        <v>37</v>
      </c>
      <c r="F2084" s="920"/>
      <c r="G2084" s="920"/>
      <c r="H2084" s="924" t="s">
        <v>38</v>
      </c>
      <c r="I2084" s="924"/>
      <c r="J2084" s="921" t="s">
        <v>31</v>
      </c>
      <c r="K2084" s="921" t="s">
        <v>31</v>
      </c>
      <c r="L2084" s="925">
        <v>0</v>
      </c>
    </row>
    <row r="2085" spans="1:12" s="1" customFormat="1" ht="24" customHeight="1" x14ac:dyDescent="0.15">
      <c r="A2085" s="918"/>
      <c r="B2085" s="14" t="s">
        <v>55</v>
      </c>
      <c r="C2085" s="14" t="s">
        <v>54</v>
      </c>
      <c r="D2085" s="15">
        <v>43728</v>
      </c>
      <c r="E2085" s="14" t="s">
        <v>56</v>
      </c>
      <c r="F2085" s="920"/>
      <c r="G2085" s="920"/>
      <c r="H2085" s="924"/>
      <c r="I2085" s="924"/>
      <c r="J2085" s="921"/>
      <c r="K2085" s="921"/>
      <c r="L2085" s="925"/>
    </row>
    <row r="2086" spans="1:12" s="1" customFormat="1" ht="24" customHeight="1" x14ac:dyDescent="0.15">
      <c r="A2086" s="918">
        <v>385</v>
      </c>
      <c r="B2086" s="9" t="s">
        <v>22</v>
      </c>
      <c r="C2086" s="13" t="s">
        <v>23</v>
      </c>
      <c r="D2086" s="13" t="s">
        <v>24</v>
      </c>
      <c r="E2086" s="13" t="s">
        <v>25</v>
      </c>
      <c r="F2086" s="919" t="s">
        <v>17</v>
      </c>
      <c r="G2086" s="919"/>
      <c r="H2086" s="920"/>
      <c r="I2086" s="920"/>
      <c r="J2086" s="920"/>
      <c r="K2086" s="920"/>
      <c r="L2086" s="920"/>
    </row>
    <row r="2087" spans="1:12" s="1" customFormat="1" ht="26.25" customHeight="1" x14ac:dyDescent="0.15">
      <c r="A2087" s="918"/>
      <c r="B2087" s="921" t="s">
        <v>1418</v>
      </c>
      <c r="C2087" s="921" t="s">
        <v>1419</v>
      </c>
      <c r="D2087" s="923">
        <v>43653</v>
      </c>
      <c r="E2087" s="921" t="s">
        <v>1420</v>
      </c>
      <c r="F2087" s="921" t="s">
        <v>1421</v>
      </c>
      <c r="G2087" s="921"/>
      <c r="H2087" s="924" t="s">
        <v>30</v>
      </c>
      <c r="I2087" s="924"/>
      <c r="J2087" s="14" t="s">
        <v>31</v>
      </c>
      <c r="K2087" s="14" t="s">
        <v>31</v>
      </c>
      <c r="L2087" s="16">
        <v>0</v>
      </c>
    </row>
    <row r="2088" spans="1:12" s="1" customFormat="1" ht="60.75" customHeight="1" x14ac:dyDescent="0.15">
      <c r="A2088" s="918"/>
      <c r="B2088" s="921"/>
      <c r="C2088" s="921"/>
      <c r="D2088" s="923"/>
      <c r="E2088" s="921"/>
      <c r="F2088" s="921"/>
      <c r="G2088" s="921"/>
      <c r="H2088" s="924" t="s">
        <v>33</v>
      </c>
      <c r="I2088" s="924"/>
      <c r="J2088" s="14" t="s">
        <v>31</v>
      </c>
      <c r="K2088" s="14" t="s">
        <v>31</v>
      </c>
      <c r="L2088" s="16">
        <v>0</v>
      </c>
    </row>
    <row r="2089" spans="1:12" s="1" customFormat="1" ht="24" customHeight="1" x14ac:dyDescent="0.15">
      <c r="A2089" s="918"/>
      <c r="B2089" s="9" t="s">
        <v>34</v>
      </c>
      <c r="C2089" s="13" t="s">
        <v>35</v>
      </c>
      <c r="D2089" s="13" t="s">
        <v>36</v>
      </c>
      <c r="E2089" s="13" t="s">
        <v>37</v>
      </c>
      <c r="F2089" s="920"/>
      <c r="G2089" s="920"/>
      <c r="H2089" s="924" t="s">
        <v>38</v>
      </c>
      <c r="I2089" s="924"/>
      <c r="J2089" s="921" t="s">
        <v>31</v>
      </c>
      <c r="K2089" s="921" t="s">
        <v>32</v>
      </c>
      <c r="L2089" s="925">
        <v>614.83000000000004</v>
      </c>
    </row>
    <row r="2090" spans="1:12" s="1" customFormat="1" ht="24" customHeight="1" x14ac:dyDescent="0.15">
      <c r="A2090" s="918"/>
      <c r="B2090" s="14" t="s">
        <v>204</v>
      </c>
      <c r="C2090" s="14" t="s">
        <v>1421</v>
      </c>
      <c r="D2090" s="15">
        <v>43660</v>
      </c>
      <c r="E2090" s="14" t="s">
        <v>1091</v>
      </c>
      <c r="F2090" s="920"/>
      <c r="G2090" s="920"/>
      <c r="H2090" s="924"/>
      <c r="I2090" s="924"/>
      <c r="J2090" s="921"/>
      <c r="K2090" s="921"/>
      <c r="L2090" s="925"/>
    </row>
    <row r="2091" spans="1:12" s="1" customFormat="1" ht="24" customHeight="1" x14ac:dyDescent="0.15">
      <c r="A2091" s="918">
        <v>386</v>
      </c>
      <c r="B2091" s="9" t="s">
        <v>22</v>
      </c>
      <c r="C2091" s="13" t="s">
        <v>23</v>
      </c>
      <c r="D2091" s="13" t="s">
        <v>24</v>
      </c>
      <c r="E2091" s="13" t="s">
        <v>25</v>
      </c>
      <c r="F2091" s="919" t="s">
        <v>17</v>
      </c>
      <c r="G2091" s="919"/>
      <c r="H2091" s="920"/>
      <c r="I2091" s="920"/>
      <c r="J2091" s="920"/>
      <c r="K2091" s="920"/>
      <c r="L2091" s="920"/>
    </row>
    <row r="2092" spans="1:12" s="1" customFormat="1" ht="26.25" customHeight="1" x14ac:dyDescent="0.15">
      <c r="A2092" s="918"/>
      <c r="B2092" s="921" t="s">
        <v>1418</v>
      </c>
      <c r="C2092" s="921" t="s">
        <v>1422</v>
      </c>
      <c r="D2092" s="923">
        <v>43735</v>
      </c>
      <c r="E2092" s="921" t="s">
        <v>255</v>
      </c>
      <c r="F2092" s="921" t="s">
        <v>1423</v>
      </c>
      <c r="G2092" s="921"/>
      <c r="H2092" s="924" t="s">
        <v>30</v>
      </c>
      <c r="I2092" s="924"/>
      <c r="J2092" s="14" t="s">
        <v>31</v>
      </c>
      <c r="K2092" s="14" t="s">
        <v>32</v>
      </c>
      <c r="L2092" s="16">
        <v>303</v>
      </c>
    </row>
    <row r="2093" spans="1:12" s="1" customFormat="1" ht="102.75" customHeight="1" x14ac:dyDescent="0.15">
      <c r="A2093" s="918"/>
      <c r="B2093" s="921"/>
      <c r="C2093" s="921"/>
      <c r="D2093" s="923"/>
      <c r="E2093" s="921"/>
      <c r="F2093" s="921"/>
      <c r="G2093" s="921"/>
      <c r="H2093" s="924" t="s">
        <v>33</v>
      </c>
      <c r="I2093" s="924"/>
      <c r="J2093" s="14" t="s">
        <v>31</v>
      </c>
      <c r="K2093" s="14" t="s">
        <v>32</v>
      </c>
      <c r="L2093" s="16">
        <v>415.6</v>
      </c>
    </row>
    <row r="2094" spans="1:12" s="1" customFormat="1" ht="24" customHeight="1" x14ac:dyDescent="0.15">
      <c r="A2094" s="918"/>
      <c r="B2094" s="9" t="s">
        <v>34</v>
      </c>
      <c r="C2094" s="13" t="s">
        <v>35</v>
      </c>
      <c r="D2094" s="13" t="s">
        <v>36</v>
      </c>
      <c r="E2094" s="13" t="s">
        <v>37</v>
      </c>
      <c r="F2094" s="920"/>
      <c r="G2094" s="920"/>
      <c r="H2094" s="924" t="s">
        <v>38</v>
      </c>
      <c r="I2094" s="924"/>
      <c r="J2094" s="921" t="s">
        <v>31</v>
      </c>
      <c r="K2094" s="921" t="s">
        <v>31</v>
      </c>
      <c r="L2094" s="925">
        <v>0</v>
      </c>
    </row>
    <row r="2095" spans="1:12" s="1" customFormat="1" ht="24" customHeight="1" x14ac:dyDescent="0.15">
      <c r="A2095" s="918"/>
      <c r="B2095" s="14" t="s">
        <v>204</v>
      </c>
      <c r="C2095" s="14" t="s">
        <v>1423</v>
      </c>
      <c r="D2095" s="15">
        <v>43737</v>
      </c>
      <c r="E2095" s="14" t="s">
        <v>1424</v>
      </c>
      <c r="F2095" s="920"/>
      <c r="G2095" s="920"/>
      <c r="H2095" s="924"/>
      <c r="I2095" s="924"/>
      <c r="J2095" s="921"/>
      <c r="K2095" s="921"/>
      <c r="L2095" s="925"/>
    </row>
    <row r="2096" spans="1:12" s="1" customFormat="1" ht="24" customHeight="1" x14ac:dyDescent="0.15">
      <c r="A2096" s="918">
        <v>387</v>
      </c>
      <c r="B2096" s="9" t="s">
        <v>22</v>
      </c>
      <c r="C2096" s="13" t="s">
        <v>23</v>
      </c>
      <c r="D2096" s="13" t="s">
        <v>24</v>
      </c>
      <c r="E2096" s="13" t="s">
        <v>25</v>
      </c>
      <c r="F2096" s="919" t="s">
        <v>17</v>
      </c>
      <c r="G2096" s="919"/>
      <c r="H2096" s="920"/>
      <c r="I2096" s="920"/>
      <c r="J2096" s="920"/>
      <c r="K2096" s="920"/>
      <c r="L2096" s="920"/>
    </row>
    <row r="2097" spans="1:12" s="1" customFormat="1" ht="26.25" customHeight="1" x14ac:dyDescent="0.15">
      <c r="A2097" s="918"/>
      <c r="B2097" s="921" t="s">
        <v>1425</v>
      </c>
      <c r="C2097" s="922" t="s">
        <v>1426</v>
      </c>
      <c r="D2097" s="923">
        <v>43562</v>
      </c>
      <c r="E2097" s="921" t="s">
        <v>727</v>
      </c>
      <c r="F2097" s="921" t="s">
        <v>1427</v>
      </c>
      <c r="G2097" s="921"/>
      <c r="H2097" s="924" t="s">
        <v>30</v>
      </c>
      <c r="I2097" s="924"/>
      <c r="J2097" s="14" t="s">
        <v>32</v>
      </c>
      <c r="K2097" s="14" t="s">
        <v>31</v>
      </c>
      <c r="L2097" s="16">
        <v>135.07</v>
      </c>
    </row>
    <row r="2098" spans="1:12" s="1" customFormat="1" ht="375.75" customHeight="1" x14ac:dyDescent="0.15">
      <c r="A2098" s="918"/>
      <c r="B2098" s="921"/>
      <c r="C2098" s="922"/>
      <c r="D2098" s="923"/>
      <c r="E2098" s="921"/>
      <c r="F2098" s="921"/>
      <c r="G2098" s="921"/>
      <c r="H2098" s="924" t="s">
        <v>33</v>
      </c>
      <c r="I2098" s="924"/>
      <c r="J2098" s="14" t="s">
        <v>32</v>
      </c>
      <c r="K2098" s="14" t="s">
        <v>31</v>
      </c>
      <c r="L2098" s="16">
        <v>210.55</v>
      </c>
    </row>
    <row r="2099" spans="1:12" s="1" customFormat="1" ht="24" customHeight="1" x14ac:dyDescent="0.15">
      <c r="A2099" s="918"/>
      <c r="B2099" s="9" t="s">
        <v>34</v>
      </c>
      <c r="C2099" s="13" t="s">
        <v>35</v>
      </c>
      <c r="D2099" s="13" t="s">
        <v>36</v>
      </c>
      <c r="E2099" s="13" t="s">
        <v>37</v>
      </c>
      <c r="F2099" s="920"/>
      <c r="G2099" s="920"/>
      <c r="H2099" s="924" t="s">
        <v>38</v>
      </c>
      <c r="I2099" s="924"/>
      <c r="J2099" s="921" t="s">
        <v>32</v>
      </c>
      <c r="K2099" s="921" t="s">
        <v>32</v>
      </c>
      <c r="L2099" s="925">
        <v>674.38</v>
      </c>
    </row>
    <row r="2100" spans="1:12" s="1" customFormat="1" ht="24" customHeight="1" x14ac:dyDescent="0.15">
      <c r="A2100" s="918"/>
      <c r="B2100" s="14" t="s">
        <v>39</v>
      </c>
      <c r="C2100" s="14" t="s">
        <v>1427</v>
      </c>
      <c r="D2100" s="15">
        <v>43563</v>
      </c>
      <c r="E2100" s="14" t="s">
        <v>1428</v>
      </c>
      <c r="F2100" s="920"/>
      <c r="G2100" s="920"/>
      <c r="H2100" s="924"/>
      <c r="I2100" s="924"/>
      <c r="J2100" s="921"/>
      <c r="K2100" s="921"/>
      <c r="L2100" s="925"/>
    </row>
    <row r="2101" spans="1:12" s="1" customFormat="1" ht="24" customHeight="1" x14ac:dyDescent="0.15">
      <c r="A2101" s="918">
        <v>388</v>
      </c>
      <c r="B2101" s="9" t="s">
        <v>22</v>
      </c>
      <c r="C2101" s="13" t="s">
        <v>23</v>
      </c>
      <c r="D2101" s="13" t="s">
        <v>24</v>
      </c>
      <c r="E2101" s="13" t="s">
        <v>25</v>
      </c>
      <c r="F2101" s="919" t="s">
        <v>17</v>
      </c>
      <c r="G2101" s="919"/>
      <c r="H2101" s="920"/>
      <c r="I2101" s="920"/>
      <c r="J2101" s="920"/>
      <c r="K2101" s="920"/>
      <c r="L2101" s="920"/>
    </row>
    <row r="2102" spans="1:12" s="1" customFormat="1" ht="26.25" customHeight="1" x14ac:dyDescent="0.15">
      <c r="A2102" s="918"/>
      <c r="B2102" s="921" t="s">
        <v>1425</v>
      </c>
      <c r="C2102" s="922" t="s">
        <v>1429</v>
      </c>
      <c r="D2102" s="923">
        <v>43566</v>
      </c>
      <c r="E2102" s="921" t="s">
        <v>1430</v>
      </c>
      <c r="F2102" s="921" t="s">
        <v>1431</v>
      </c>
      <c r="G2102" s="921"/>
      <c r="H2102" s="924" t="s">
        <v>30</v>
      </c>
      <c r="I2102" s="924"/>
      <c r="J2102" s="14" t="s">
        <v>31</v>
      </c>
      <c r="K2102" s="14" t="s">
        <v>31</v>
      </c>
      <c r="L2102" s="16">
        <v>0</v>
      </c>
    </row>
    <row r="2103" spans="1:12" s="1" customFormat="1" ht="228.75" customHeight="1" x14ac:dyDescent="0.15">
      <c r="A2103" s="918"/>
      <c r="B2103" s="921"/>
      <c r="C2103" s="922"/>
      <c r="D2103" s="923"/>
      <c r="E2103" s="921"/>
      <c r="F2103" s="921"/>
      <c r="G2103" s="921"/>
      <c r="H2103" s="924" t="s">
        <v>33</v>
      </c>
      <c r="I2103" s="924"/>
      <c r="J2103" s="14" t="s">
        <v>31</v>
      </c>
      <c r="K2103" s="14" t="s">
        <v>32</v>
      </c>
      <c r="L2103" s="16">
        <v>320.02</v>
      </c>
    </row>
    <row r="2104" spans="1:12" s="1" customFormat="1" ht="24" customHeight="1" x14ac:dyDescent="0.15">
      <c r="A2104" s="918"/>
      <c r="B2104" s="9" t="s">
        <v>34</v>
      </c>
      <c r="C2104" s="13" t="s">
        <v>35</v>
      </c>
      <c r="D2104" s="13" t="s">
        <v>36</v>
      </c>
      <c r="E2104" s="13" t="s">
        <v>37</v>
      </c>
      <c r="F2104" s="920"/>
      <c r="G2104" s="920"/>
      <c r="H2104" s="924" t="s">
        <v>38</v>
      </c>
      <c r="I2104" s="924"/>
      <c r="J2104" s="921" t="s">
        <v>31</v>
      </c>
      <c r="K2104" s="921" t="s">
        <v>32</v>
      </c>
      <c r="L2104" s="925">
        <v>82</v>
      </c>
    </row>
    <row r="2105" spans="1:12" s="1" customFormat="1" ht="24" customHeight="1" x14ac:dyDescent="0.15">
      <c r="A2105" s="918"/>
      <c r="B2105" s="14" t="s">
        <v>39</v>
      </c>
      <c r="C2105" s="14" t="s">
        <v>1431</v>
      </c>
      <c r="D2105" s="15">
        <v>43566</v>
      </c>
      <c r="E2105" s="14" t="s">
        <v>1432</v>
      </c>
      <c r="F2105" s="920"/>
      <c r="G2105" s="920"/>
      <c r="H2105" s="924"/>
      <c r="I2105" s="924"/>
      <c r="J2105" s="921"/>
      <c r="K2105" s="921"/>
      <c r="L2105" s="925"/>
    </row>
    <row r="2106" spans="1:12" s="1" customFormat="1" ht="24" customHeight="1" x14ac:dyDescent="0.15">
      <c r="A2106" s="918">
        <v>389</v>
      </c>
      <c r="B2106" s="9" t="s">
        <v>22</v>
      </c>
      <c r="C2106" s="13" t="s">
        <v>23</v>
      </c>
      <c r="D2106" s="13" t="s">
        <v>24</v>
      </c>
      <c r="E2106" s="13" t="s">
        <v>25</v>
      </c>
      <c r="F2106" s="919" t="s">
        <v>17</v>
      </c>
      <c r="G2106" s="919"/>
      <c r="H2106" s="920"/>
      <c r="I2106" s="920"/>
      <c r="J2106" s="920"/>
      <c r="K2106" s="920"/>
      <c r="L2106" s="920"/>
    </row>
    <row r="2107" spans="1:12" s="1" customFormat="1" ht="26.25" customHeight="1" x14ac:dyDescent="0.15">
      <c r="A2107" s="918"/>
      <c r="B2107" s="921" t="s">
        <v>1425</v>
      </c>
      <c r="C2107" s="922" t="s">
        <v>1433</v>
      </c>
      <c r="D2107" s="923">
        <v>43618</v>
      </c>
      <c r="E2107" s="921" t="s">
        <v>321</v>
      </c>
      <c r="F2107" s="921" t="s">
        <v>322</v>
      </c>
      <c r="G2107" s="921"/>
      <c r="H2107" s="924" t="s">
        <v>30</v>
      </c>
      <c r="I2107" s="924"/>
      <c r="J2107" s="14" t="s">
        <v>31</v>
      </c>
      <c r="K2107" s="14" t="s">
        <v>32</v>
      </c>
      <c r="L2107" s="16">
        <v>460.24</v>
      </c>
    </row>
    <row r="2108" spans="1:12" s="1" customFormat="1" ht="354.75" customHeight="1" x14ac:dyDescent="0.15">
      <c r="A2108" s="918"/>
      <c r="B2108" s="921"/>
      <c r="C2108" s="922"/>
      <c r="D2108" s="923"/>
      <c r="E2108" s="921"/>
      <c r="F2108" s="921"/>
      <c r="G2108" s="921"/>
      <c r="H2108" s="924" t="s">
        <v>33</v>
      </c>
      <c r="I2108" s="924"/>
      <c r="J2108" s="14" t="s">
        <v>31</v>
      </c>
      <c r="K2108" s="14" t="s">
        <v>32</v>
      </c>
      <c r="L2108" s="16">
        <v>1739.69</v>
      </c>
    </row>
    <row r="2109" spans="1:12" s="1" customFormat="1" ht="24" customHeight="1" x14ac:dyDescent="0.15">
      <c r="A2109" s="918"/>
      <c r="B2109" s="9" t="s">
        <v>34</v>
      </c>
      <c r="C2109" s="13" t="s">
        <v>35</v>
      </c>
      <c r="D2109" s="13" t="s">
        <v>36</v>
      </c>
      <c r="E2109" s="13" t="s">
        <v>37</v>
      </c>
      <c r="F2109" s="920"/>
      <c r="G2109" s="920"/>
      <c r="H2109" s="924" t="s">
        <v>38</v>
      </c>
      <c r="I2109" s="924"/>
      <c r="J2109" s="921" t="s">
        <v>31</v>
      </c>
      <c r="K2109" s="921" t="s">
        <v>32</v>
      </c>
      <c r="L2109" s="925">
        <v>194.42</v>
      </c>
    </row>
    <row r="2110" spans="1:12" s="1" customFormat="1" ht="24" customHeight="1" x14ac:dyDescent="0.15">
      <c r="A2110" s="918"/>
      <c r="B2110" s="14" t="s">
        <v>39</v>
      </c>
      <c r="C2110" s="14" t="s">
        <v>322</v>
      </c>
      <c r="D2110" s="15">
        <v>43621</v>
      </c>
      <c r="E2110" s="14" t="s">
        <v>1434</v>
      </c>
      <c r="F2110" s="920"/>
      <c r="G2110" s="920"/>
      <c r="H2110" s="924"/>
      <c r="I2110" s="924"/>
      <c r="J2110" s="921"/>
      <c r="K2110" s="921"/>
      <c r="L2110" s="925"/>
    </row>
    <row r="2111" spans="1:12" s="1" customFormat="1" ht="24" customHeight="1" x14ac:dyDescent="0.15">
      <c r="A2111" s="918">
        <v>390</v>
      </c>
      <c r="B2111" s="9" t="s">
        <v>22</v>
      </c>
      <c r="C2111" s="13" t="s">
        <v>23</v>
      </c>
      <c r="D2111" s="13" t="s">
        <v>24</v>
      </c>
      <c r="E2111" s="13" t="s">
        <v>25</v>
      </c>
      <c r="F2111" s="919" t="s">
        <v>17</v>
      </c>
      <c r="G2111" s="919"/>
      <c r="H2111" s="920"/>
      <c r="I2111" s="920"/>
      <c r="J2111" s="920"/>
      <c r="K2111" s="920"/>
      <c r="L2111" s="920"/>
    </row>
    <row r="2112" spans="1:12" s="1" customFormat="1" ht="26.25" customHeight="1" x14ac:dyDescent="0.15">
      <c r="A2112" s="918"/>
      <c r="B2112" s="921" t="s">
        <v>1435</v>
      </c>
      <c r="C2112" s="922" t="s">
        <v>1436</v>
      </c>
      <c r="D2112" s="923">
        <v>43558</v>
      </c>
      <c r="E2112" s="921" t="s">
        <v>1437</v>
      </c>
      <c r="F2112" s="921" t="s">
        <v>1438</v>
      </c>
      <c r="G2112" s="921"/>
      <c r="H2112" s="924" t="s">
        <v>30</v>
      </c>
      <c r="I2112" s="924"/>
      <c r="J2112" s="14" t="s">
        <v>31</v>
      </c>
      <c r="K2112" s="14" t="s">
        <v>32</v>
      </c>
      <c r="L2112" s="16">
        <v>249.8</v>
      </c>
    </row>
    <row r="2113" spans="1:12" s="1" customFormat="1" ht="102.75" customHeight="1" x14ac:dyDescent="0.15">
      <c r="A2113" s="918"/>
      <c r="B2113" s="921"/>
      <c r="C2113" s="922"/>
      <c r="D2113" s="923"/>
      <c r="E2113" s="921"/>
      <c r="F2113" s="921"/>
      <c r="G2113" s="921"/>
      <c r="H2113" s="924" t="s">
        <v>33</v>
      </c>
      <c r="I2113" s="924"/>
      <c r="J2113" s="14" t="s">
        <v>31</v>
      </c>
      <c r="K2113" s="14" t="s">
        <v>32</v>
      </c>
      <c r="L2113" s="16">
        <v>612.03</v>
      </c>
    </row>
    <row r="2114" spans="1:12" s="1" customFormat="1" ht="24" customHeight="1" x14ac:dyDescent="0.15">
      <c r="A2114" s="918"/>
      <c r="B2114" s="9" t="s">
        <v>34</v>
      </c>
      <c r="C2114" s="13" t="s">
        <v>35</v>
      </c>
      <c r="D2114" s="13" t="s">
        <v>36</v>
      </c>
      <c r="E2114" s="13" t="s">
        <v>37</v>
      </c>
      <c r="F2114" s="920"/>
      <c r="G2114" s="920"/>
      <c r="H2114" s="924" t="s">
        <v>38</v>
      </c>
      <c r="I2114" s="924"/>
      <c r="J2114" s="921" t="s">
        <v>31</v>
      </c>
      <c r="K2114" s="921" t="s">
        <v>31</v>
      </c>
      <c r="L2114" s="925">
        <v>0</v>
      </c>
    </row>
    <row r="2115" spans="1:12" s="1" customFormat="1" ht="24" customHeight="1" x14ac:dyDescent="0.15">
      <c r="A2115" s="918"/>
      <c r="B2115" s="14" t="s">
        <v>204</v>
      </c>
      <c r="C2115" s="14" t="s">
        <v>1438</v>
      </c>
      <c r="D2115" s="15">
        <v>43560</v>
      </c>
      <c r="E2115" s="14" t="s">
        <v>153</v>
      </c>
      <c r="F2115" s="920"/>
      <c r="G2115" s="920"/>
      <c r="H2115" s="924"/>
      <c r="I2115" s="924"/>
      <c r="J2115" s="921"/>
      <c r="K2115" s="921"/>
      <c r="L2115" s="925"/>
    </row>
    <row r="2116" spans="1:12" s="1" customFormat="1" ht="24" customHeight="1" x14ac:dyDescent="0.15">
      <c r="A2116" s="918">
        <v>391</v>
      </c>
      <c r="B2116" s="9" t="s">
        <v>22</v>
      </c>
      <c r="C2116" s="13" t="s">
        <v>23</v>
      </c>
      <c r="D2116" s="13" t="s">
        <v>24</v>
      </c>
      <c r="E2116" s="13" t="s">
        <v>25</v>
      </c>
      <c r="F2116" s="919" t="s">
        <v>17</v>
      </c>
      <c r="G2116" s="919"/>
      <c r="H2116" s="920"/>
      <c r="I2116" s="920"/>
      <c r="J2116" s="920"/>
      <c r="K2116" s="920"/>
      <c r="L2116" s="920"/>
    </row>
    <row r="2117" spans="1:12" s="1" customFormat="1" ht="26.25" customHeight="1" x14ac:dyDescent="0.15">
      <c r="A2117" s="918"/>
      <c r="B2117" s="921" t="s">
        <v>1439</v>
      </c>
      <c r="C2117" s="922" t="s">
        <v>1440</v>
      </c>
      <c r="D2117" s="923">
        <v>43635</v>
      </c>
      <c r="E2117" s="921" t="s">
        <v>28</v>
      </c>
      <c r="F2117" s="921" t="s">
        <v>29</v>
      </c>
      <c r="G2117" s="921"/>
      <c r="H2117" s="924" t="s">
        <v>30</v>
      </c>
      <c r="I2117" s="924"/>
      <c r="J2117" s="14" t="s">
        <v>31</v>
      </c>
      <c r="K2117" s="14" t="s">
        <v>32</v>
      </c>
      <c r="L2117" s="16">
        <v>1121</v>
      </c>
    </row>
    <row r="2118" spans="1:12" s="1" customFormat="1" ht="291.75" customHeight="1" x14ac:dyDescent="0.15">
      <c r="A2118" s="918"/>
      <c r="B2118" s="921"/>
      <c r="C2118" s="922"/>
      <c r="D2118" s="923"/>
      <c r="E2118" s="921"/>
      <c r="F2118" s="921"/>
      <c r="G2118" s="921"/>
      <c r="H2118" s="924" t="s">
        <v>33</v>
      </c>
      <c r="I2118" s="924"/>
      <c r="J2118" s="14" t="s">
        <v>31</v>
      </c>
      <c r="K2118" s="14" t="s">
        <v>32</v>
      </c>
      <c r="L2118" s="16">
        <v>888.61</v>
      </c>
    </row>
    <row r="2119" spans="1:12" s="1" customFormat="1" ht="24" customHeight="1" x14ac:dyDescent="0.15">
      <c r="A2119" s="918"/>
      <c r="B2119" s="9" t="s">
        <v>34</v>
      </c>
      <c r="C2119" s="13" t="s">
        <v>35</v>
      </c>
      <c r="D2119" s="13" t="s">
        <v>36</v>
      </c>
      <c r="E2119" s="13" t="s">
        <v>37</v>
      </c>
      <c r="F2119" s="920"/>
      <c r="G2119" s="920"/>
      <c r="H2119" s="924" t="s">
        <v>38</v>
      </c>
      <c r="I2119" s="924"/>
      <c r="J2119" s="921" t="s">
        <v>31</v>
      </c>
      <c r="K2119" s="921" t="s">
        <v>31</v>
      </c>
      <c r="L2119" s="925">
        <v>0</v>
      </c>
    </row>
    <row r="2120" spans="1:12" s="1" customFormat="1" ht="24" customHeight="1" x14ac:dyDescent="0.15">
      <c r="A2120" s="918"/>
      <c r="B2120" s="14" t="s">
        <v>204</v>
      </c>
      <c r="C2120" s="14" t="s">
        <v>29</v>
      </c>
      <c r="D2120" s="15">
        <v>43639</v>
      </c>
      <c r="E2120" s="14" t="s">
        <v>394</v>
      </c>
      <c r="F2120" s="920"/>
      <c r="G2120" s="920"/>
      <c r="H2120" s="924"/>
      <c r="I2120" s="924"/>
      <c r="J2120" s="921"/>
      <c r="K2120" s="921"/>
      <c r="L2120" s="925"/>
    </row>
    <row r="2121" spans="1:12" s="1" customFormat="1" ht="24" customHeight="1" x14ac:dyDescent="0.15">
      <c r="A2121" s="918">
        <v>392</v>
      </c>
      <c r="B2121" s="9" t="s">
        <v>22</v>
      </c>
      <c r="C2121" s="13" t="s">
        <v>23</v>
      </c>
      <c r="D2121" s="13" t="s">
        <v>24</v>
      </c>
      <c r="E2121" s="13" t="s">
        <v>25</v>
      </c>
      <c r="F2121" s="919" t="s">
        <v>17</v>
      </c>
      <c r="G2121" s="919"/>
      <c r="H2121" s="920"/>
      <c r="I2121" s="920"/>
      <c r="J2121" s="920"/>
      <c r="K2121" s="920"/>
      <c r="L2121" s="920"/>
    </row>
    <row r="2122" spans="1:12" s="1" customFormat="1" ht="26.25" customHeight="1" x14ac:dyDescent="0.15">
      <c r="A2122" s="918"/>
      <c r="B2122" s="921" t="s">
        <v>1439</v>
      </c>
      <c r="C2122" s="922" t="s">
        <v>1441</v>
      </c>
      <c r="D2122" s="923">
        <v>43712</v>
      </c>
      <c r="E2122" s="921" t="s">
        <v>469</v>
      </c>
      <c r="F2122" s="921" t="s">
        <v>1442</v>
      </c>
      <c r="G2122" s="921"/>
      <c r="H2122" s="924" t="s">
        <v>30</v>
      </c>
      <c r="I2122" s="924"/>
      <c r="J2122" s="14" t="s">
        <v>31</v>
      </c>
      <c r="K2122" s="14" t="s">
        <v>32</v>
      </c>
      <c r="L2122" s="16">
        <v>234.1</v>
      </c>
    </row>
    <row r="2123" spans="1:12" s="1" customFormat="1" ht="270.75" customHeight="1" x14ac:dyDescent="0.15">
      <c r="A2123" s="918"/>
      <c r="B2123" s="921"/>
      <c r="C2123" s="922"/>
      <c r="D2123" s="923"/>
      <c r="E2123" s="921"/>
      <c r="F2123" s="921"/>
      <c r="G2123" s="921"/>
      <c r="H2123" s="924" t="s">
        <v>33</v>
      </c>
      <c r="I2123" s="924"/>
      <c r="J2123" s="14" t="s">
        <v>31</v>
      </c>
      <c r="K2123" s="14" t="s">
        <v>32</v>
      </c>
      <c r="L2123" s="16">
        <v>391.2</v>
      </c>
    </row>
    <row r="2124" spans="1:12" s="1" customFormat="1" ht="24" customHeight="1" x14ac:dyDescent="0.15">
      <c r="A2124" s="918"/>
      <c r="B2124" s="9" t="s">
        <v>34</v>
      </c>
      <c r="C2124" s="13" t="s">
        <v>35</v>
      </c>
      <c r="D2124" s="13" t="s">
        <v>36</v>
      </c>
      <c r="E2124" s="13" t="s">
        <v>37</v>
      </c>
      <c r="F2124" s="920"/>
      <c r="G2124" s="920"/>
      <c r="H2124" s="924" t="s">
        <v>38</v>
      </c>
      <c r="I2124" s="924"/>
      <c r="J2124" s="921" t="s">
        <v>31</v>
      </c>
      <c r="K2124" s="921" t="s">
        <v>31</v>
      </c>
      <c r="L2124" s="925">
        <v>0</v>
      </c>
    </row>
    <row r="2125" spans="1:12" s="1" customFormat="1" ht="24" customHeight="1" x14ac:dyDescent="0.15">
      <c r="A2125" s="918"/>
      <c r="B2125" s="14" t="s">
        <v>204</v>
      </c>
      <c r="C2125" s="14" t="s">
        <v>1442</v>
      </c>
      <c r="D2125" s="15">
        <v>43713</v>
      </c>
      <c r="E2125" s="14" t="s">
        <v>1443</v>
      </c>
      <c r="F2125" s="920"/>
      <c r="G2125" s="920"/>
      <c r="H2125" s="924"/>
      <c r="I2125" s="924"/>
      <c r="J2125" s="921"/>
      <c r="K2125" s="921"/>
      <c r="L2125" s="925"/>
    </row>
    <row r="2126" spans="1:12" s="1" customFormat="1" ht="24" customHeight="1" x14ac:dyDescent="0.15">
      <c r="A2126" s="918">
        <v>393</v>
      </c>
      <c r="B2126" s="9" t="s">
        <v>22</v>
      </c>
      <c r="C2126" s="13" t="s">
        <v>23</v>
      </c>
      <c r="D2126" s="13" t="s">
        <v>24</v>
      </c>
      <c r="E2126" s="13" t="s">
        <v>25</v>
      </c>
      <c r="F2126" s="919" t="s">
        <v>17</v>
      </c>
      <c r="G2126" s="919"/>
      <c r="H2126" s="920"/>
      <c r="I2126" s="920"/>
      <c r="J2126" s="920"/>
      <c r="K2126" s="920"/>
      <c r="L2126" s="920"/>
    </row>
    <row r="2127" spans="1:12" s="1" customFormat="1" ht="26.25" customHeight="1" x14ac:dyDescent="0.15">
      <c r="A2127" s="918"/>
      <c r="B2127" s="921" t="s">
        <v>1444</v>
      </c>
      <c r="C2127" s="921" t="s">
        <v>1445</v>
      </c>
      <c r="D2127" s="923">
        <v>43560</v>
      </c>
      <c r="E2127" s="921" t="s">
        <v>53</v>
      </c>
      <c r="F2127" s="921" t="s">
        <v>375</v>
      </c>
      <c r="G2127" s="921"/>
      <c r="H2127" s="924" t="s">
        <v>30</v>
      </c>
      <c r="I2127" s="924"/>
      <c r="J2127" s="14" t="s">
        <v>31</v>
      </c>
      <c r="K2127" s="14" t="s">
        <v>32</v>
      </c>
      <c r="L2127" s="16">
        <v>222</v>
      </c>
    </row>
    <row r="2128" spans="1:12" s="1" customFormat="1" ht="39.75" customHeight="1" x14ac:dyDescent="0.15">
      <c r="A2128" s="918"/>
      <c r="B2128" s="921"/>
      <c r="C2128" s="921"/>
      <c r="D2128" s="923"/>
      <c r="E2128" s="921"/>
      <c r="F2128" s="921"/>
      <c r="G2128" s="921"/>
      <c r="H2128" s="924" t="s">
        <v>33</v>
      </c>
      <c r="I2128" s="924"/>
      <c r="J2128" s="14" t="s">
        <v>31</v>
      </c>
      <c r="K2128" s="14" t="s">
        <v>32</v>
      </c>
      <c r="L2128" s="16">
        <v>411.6</v>
      </c>
    </row>
    <row r="2129" spans="1:12" s="1" customFormat="1" ht="24" customHeight="1" x14ac:dyDescent="0.15">
      <c r="A2129" s="918"/>
      <c r="B2129" s="9" t="s">
        <v>34</v>
      </c>
      <c r="C2129" s="13" t="s">
        <v>35</v>
      </c>
      <c r="D2129" s="13" t="s">
        <v>36</v>
      </c>
      <c r="E2129" s="13" t="s">
        <v>37</v>
      </c>
      <c r="F2129" s="920"/>
      <c r="G2129" s="920"/>
      <c r="H2129" s="924" t="s">
        <v>38</v>
      </c>
      <c r="I2129" s="924"/>
      <c r="J2129" s="921" t="s">
        <v>31</v>
      </c>
      <c r="K2129" s="921" t="s">
        <v>31</v>
      </c>
      <c r="L2129" s="925">
        <v>0</v>
      </c>
    </row>
    <row r="2130" spans="1:12" s="1" customFormat="1" ht="24" customHeight="1" x14ac:dyDescent="0.15">
      <c r="A2130" s="918"/>
      <c r="B2130" s="14" t="s">
        <v>105</v>
      </c>
      <c r="C2130" s="14" t="s">
        <v>375</v>
      </c>
      <c r="D2130" s="15">
        <v>43561</v>
      </c>
      <c r="E2130" s="14" t="s">
        <v>1446</v>
      </c>
      <c r="F2130" s="920"/>
      <c r="G2130" s="920"/>
      <c r="H2130" s="924"/>
      <c r="I2130" s="924"/>
      <c r="J2130" s="921"/>
      <c r="K2130" s="921"/>
      <c r="L2130" s="925"/>
    </row>
    <row r="2131" spans="1:12" s="1" customFormat="1" ht="24" customHeight="1" x14ac:dyDescent="0.15">
      <c r="A2131" s="918">
        <v>394</v>
      </c>
      <c r="B2131" s="9" t="s">
        <v>22</v>
      </c>
      <c r="C2131" s="13" t="s">
        <v>23</v>
      </c>
      <c r="D2131" s="13" t="s">
        <v>24</v>
      </c>
      <c r="E2131" s="13" t="s">
        <v>25</v>
      </c>
      <c r="F2131" s="919" t="s">
        <v>17</v>
      </c>
      <c r="G2131" s="919"/>
      <c r="H2131" s="920"/>
      <c r="I2131" s="920"/>
      <c r="J2131" s="920"/>
      <c r="K2131" s="920"/>
      <c r="L2131" s="920"/>
    </row>
    <row r="2132" spans="1:12" s="1" customFormat="1" ht="26.25" customHeight="1" x14ac:dyDescent="0.15">
      <c r="A2132" s="918"/>
      <c r="B2132" s="921" t="s">
        <v>1444</v>
      </c>
      <c r="C2132" s="921" t="s">
        <v>1447</v>
      </c>
      <c r="D2132" s="923">
        <v>43566</v>
      </c>
      <c r="E2132" s="921" t="s">
        <v>176</v>
      </c>
      <c r="F2132" s="921" t="s">
        <v>1448</v>
      </c>
      <c r="G2132" s="921"/>
      <c r="H2132" s="924" t="s">
        <v>30</v>
      </c>
      <c r="I2132" s="924"/>
      <c r="J2132" s="14" t="s">
        <v>31</v>
      </c>
      <c r="K2132" s="14" t="s">
        <v>32</v>
      </c>
      <c r="L2132" s="16">
        <v>305</v>
      </c>
    </row>
    <row r="2133" spans="1:12" s="1" customFormat="1" ht="92.25" customHeight="1" x14ac:dyDescent="0.15">
      <c r="A2133" s="918"/>
      <c r="B2133" s="921"/>
      <c r="C2133" s="921"/>
      <c r="D2133" s="923"/>
      <c r="E2133" s="921"/>
      <c r="F2133" s="921"/>
      <c r="G2133" s="921"/>
      <c r="H2133" s="924" t="s">
        <v>33</v>
      </c>
      <c r="I2133" s="924"/>
      <c r="J2133" s="14" t="s">
        <v>31</v>
      </c>
      <c r="K2133" s="14" t="s">
        <v>32</v>
      </c>
      <c r="L2133" s="16">
        <v>227.3</v>
      </c>
    </row>
    <row r="2134" spans="1:12" s="1" customFormat="1" ht="24" customHeight="1" x14ac:dyDescent="0.15">
      <c r="A2134" s="918"/>
      <c r="B2134" s="9" t="s">
        <v>34</v>
      </c>
      <c r="C2134" s="13" t="s">
        <v>35</v>
      </c>
      <c r="D2134" s="13" t="s">
        <v>36</v>
      </c>
      <c r="E2134" s="13" t="s">
        <v>37</v>
      </c>
      <c r="F2134" s="920"/>
      <c r="G2134" s="920"/>
      <c r="H2134" s="924" t="s">
        <v>38</v>
      </c>
      <c r="I2134" s="924"/>
      <c r="J2134" s="921" t="s">
        <v>31</v>
      </c>
      <c r="K2134" s="921" t="s">
        <v>31</v>
      </c>
      <c r="L2134" s="925">
        <v>0</v>
      </c>
    </row>
    <row r="2135" spans="1:12" s="1" customFormat="1" ht="24" customHeight="1" x14ac:dyDescent="0.15">
      <c r="A2135" s="918"/>
      <c r="B2135" s="14" t="s">
        <v>105</v>
      </c>
      <c r="C2135" s="14" t="s">
        <v>1448</v>
      </c>
      <c r="D2135" s="15">
        <v>43568</v>
      </c>
      <c r="E2135" s="14" t="s">
        <v>399</v>
      </c>
      <c r="F2135" s="920"/>
      <c r="G2135" s="920"/>
      <c r="H2135" s="924"/>
      <c r="I2135" s="924"/>
      <c r="J2135" s="921"/>
      <c r="K2135" s="921"/>
      <c r="L2135" s="925"/>
    </row>
    <row r="2136" spans="1:12" s="1" customFormat="1" ht="24" customHeight="1" x14ac:dyDescent="0.15">
      <c r="A2136" s="918">
        <v>395</v>
      </c>
      <c r="B2136" s="9" t="s">
        <v>22</v>
      </c>
      <c r="C2136" s="13" t="s">
        <v>23</v>
      </c>
      <c r="D2136" s="13" t="s">
        <v>24</v>
      </c>
      <c r="E2136" s="13" t="s">
        <v>25</v>
      </c>
      <c r="F2136" s="919" t="s">
        <v>17</v>
      </c>
      <c r="G2136" s="919"/>
      <c r="H2136" s="920"/>
      <c r="I2136" s="920"/>
      <c r="J2136" s="920"/>
      <c r="K2136" s="920"/>
      <c r="L2136" s="920"/>
    </row>
    <row r="2137" spans="1:12" s="1" customFormat="1" ht="26.25" customHeight="1" x14ac:dyDescent="0.15">
      <c r="A2137" s="918"/>
      <c r="B2137" s="921" t="s">
        <v>1444</v>
      </c>
      <c r="C2137" s="921" t="s">
        <v>1449</v>
      </c>
      <c r="D2137" s="923">
        <v>43718</v>
      </c>
      <c r="E2137" s="921" t="s">
        <v>1450</v>
      </c>
      <c r="F2137" s="921" t="s">
        <v>1451</v>
      </c>
      <c r="G2137" s="921"/>
      <c r="H2137" s="924" t="s">
        <v>30</v>
      </c>
      <c r="I2137" s="924"/>
      <c r="J2137" s="14" t="s">
        <v>31</v>
      </c>
      <c r="K2137" s="14" t="s">
        <v>32</v>
      </c>
      <c r="L2137" s="16">
        <v>441</v>
      </c>
    </row>
    <row r="2138" spans="1:12" s="1" customFormat="1" ht="71.25" customHeight="1" x14ac:dyDescent="0.15">
      <c r="A2138" s="918"/>
      <c r="B2138" s="921"/>
      <c r="C2138" s="921"/>
      <c r="D2138" s="923"/>
      <c r="E2138" s="921"/>
      <c r="F2138" s="921"/>
      <c r="G2138" s="921"/>
      <c r="H2138" s="924" t="s">
        <v>33</v>
      </c>
      <c r="I2138" s="924"/>
      <c r="J2138" s="14" t="s">
        <v>31</v>
      </c>
      <c r="K2138" s="14" t="s">
        <v>31</v>
      </c>
      <c r="L2138" s="16">
        <v>0</v>
      </c>
    </row>
    <row r="2139" spans="1:12" s="1" customFormat="1" ht="24" customHeight="1" x14ac:dyDescent="0.15">
      <c r="A2139" s="918"/>
      <c r="B2139" s="9" t="s">
        <v>34</v>
      </c>
      <c r="C2139" s="13" t="s">
        <v>35</v>
      </c>
      <c r="D2139" s="13" t="s">
        <v>36</v>
      </c>
      <c r="E2139" s="13" t="s">
        <v>37</v>
      </c>
      <c r="F2139" s="920"/>
      <c r="G2139" s="920"/>
      <c r="H2139" s="924" t="s">
        <v>38</v>
      </c>
      <c r="I2139" s="924"/>
      <c r="J2139" s="921" t="s">
        <v>31</v>
      </c>
      <c r="K2139" s="921" t="s">
        <v>31</v>
      </c>
      <c r="L2139" s="925">
        <v>0</v>
      </c>
    </row>
    <row r="2140" spans="1:12" s="1" customFormat="1" ht="24" customHeight="1" x14ac:dyDescent="0.15">
      <c r="A2140" s="918"/>
      <c r="B2140" s="14" t="s">
        <v>105</v>
      </c>
      <c r="C2140" s="14" t="s">
        <v>1451</v>
      </c>
      <c r="D2140" s="15">
        <v>43721</v>
      </c>
      <c r="E2140" s="14" t="s">
        <v>1452</v>
      </c>
      <c r="F2140" s="920"/>
      <c r="G2140" s="920"/>
      <c r="H2140" s="924"/>
      <c r="I2140" s="924"/>
      <c r="J2140" s="921"/>
      <c r="K2140" s="921"/>
      <c r="L2140" s="925"/>
    </row>
    <row r="2141" spans="1:12" s="1" customFormat="1" ht="24" customHeight="1" x14ac:dyDescent="0.15">
      <c r="A2141" s="918">
        <v>396</v>
      </c>
      <c r="B2141" s="9" t="s">
        <v>22</v>
      </c>
      <c r="C2141" s="13" t="s">
        <v>23</v>
      </c>
      <c r="D2141" s="13" t="s">
        <v>24</v>
      </c>
      <c r="E2141" s="13" t="s">
        <v>25</v>
      </c>
      <c r="F2141" s="919" t="s">
        <v>17</v>
      </c>
      <c r="G2141" s="919"/>
      <c r="H2141" s="920"/>
      <c r="I2141" s="920"/>
      <c r="J2141" s="920"/>
      <c r="K2141" s="920"/>
      <c r="L2141" s="920"/>
    </row>
    <row r="2142" spans="1:12" s="1" customFormat="1" ht="26.25" customHeight="1" x14ac:dyDescent="0.15">
      <c r="A2142" s="918"/>
      <c r="B2142" s="921" t="s">
        <v>1453</v>
      </c>
      <c r="C2142" s="921" t="s">
        <v>1454</v>
      </c>
      <c r="D2142" s="923">
        <v>43594</v>
      </c>
      <c r="E2142" s="921" t="s">
        <v>187</v>
      </c>
      <c r="F2142" s="921" t="s">
        <v>1455</v>
      </c>
      <c r="G2142" s="921"/>
      <c r="H2142" s="924" t="s">
        <v>30</v>
      </c>
      <c r="I2142" s="924"/>
      <c r="J2142" s="14" t="s">
        <v>31</v>
      </c>
      <c r="K2142" s="14" t="s">
        <v>31</v>
      </c>
      <c r="L2142" s="16">
        <v>0</v>
      </c>
    </row>
    <row r="2143" spans="1:12" s="1" customFormat="1" ht="29.25" customHeight="1" x14ac:dyDescent="0.15">
      <c r="A2143" s="918"/>
      <c r="B2143" s="921"/>
      <c r="C2143" s="921"/>
      <c r="D2143" s="923"/>
      <c r="E2143" s="921"/>
      <c r="F2143" s="921"/>
      <c r="G2143" s="921"/>
      <c r="H2143" s="924" t="s">
        <v>33</v>
      </c>
      <c r="I2143" s="924"/>
      <c r="J2143" s="14" t="s">
        <v>31</v>
      </c>
      <c r="K2143" s="14" t="s">
        <v>32</v>
      </c>
      <c r="L2143" s="16">
        <v>381.69</v>
      </c>
    </row>
    <row r="2144" spans="1:12" s="1" customFormat="1" ht="24" customHeight="1" x14ac:dyDescent="0.15">
      <c r="A2144" s="918"/>
      <c r="B2144" s="9" t="s">
        <v>34</v>
      </c>
      <c r="C2144" s="13" t="s">
        <v>35</v>
      </c>
      <c r="D2144" s="13" t="s">
        <v>36</v>
      </c>
      <c r="E2144" s="13" t="s">
        <v>37</v>
      </c>
      <c r="F2144" s="920"/>
      <c r="G2144" s="920"/>
      <c r="H2144" s="924" t="s">
        <v>38</v>
      </c>
      <c r="I2144" s="924"/>
      <c r="J2144" s="921" t="s">
        <v>31</v>
      </c>
      <c r="K2144" s="921" t="s">
        <v>32</v>
      </c>
      <c r="L2144" s="925">
        <v>252</v>
      </c>
    </row>
    <row r="2145" spans="1:12" s="1" customFormat="1" ht="24" customHeight="1" x14ac:dyDescent="0.15">
      <c r="A2145" s="918"/>
      <c r="B2145" s="14" t="s">
        <v>605</v>
      </c>
      <c r="C2145" s="14" t="s">
        <v>1455</v>
      </c>
      <c r="D2145" s="15">
        <v>43595</v>
      </c>
      <c r="E2145" s="14" t="s">
        <v>1456</v>
      </c>
      <c r="F2145" s="920"/>
      <c r="G2145" s="920"/>
      <c r="H2145" s="924"/>
      <c r="I2145" s="924"/>
      <c r="J2145" s="921"/>
      <c r="K2145" s="921"/>
      <c r="L2145" s="925"/>
    </row>
    <row r="2146" spans="1:12" s="1" customFormat="1" ht="24" customHeight="1" x14ac:dyDescent="0.15">
      <c r="A2146" s="918">
        <v>397</v>
      </c>
      <c r="B2146" s="9" t="s">
        <v>22</v>
      </c>
      <c r="C2146" s="13" t="s">
        <v>23</v>
      </c>
      <c r="D2146" s="13" t="s">
        <v>24</v>
      </c>
      <c r="E2146" s="13" t="s">
        <v>25</v>
      </c>
      <c r="F2146" s="919" t="s">
        <v>17</v>
      </c>
      <c r="G2146" s="919"/>
      <c r="H2146" s="920"/>
      <c r="I2146" s="920"/>
      <c r="J2146" s="920"/>
      <c r="K2146" s="920"/>
      <c r="L2146" s="920"/>
    </row>
    <row r="2147" spans="1:12" s="1" customFormat="1" ht="26.25" customHeight="1" x14ac:dyDescent="0.15">
      <c r="A2147" s="918"/>
      <c r="B2147" s="921" t="s">
        <v>1457</v>
      </c>
      <c r="C2147" s="921" t="s">
        <v>1458</v>
      </c>
      <c r="D2147" s="923">
        <v>43633</v>
      </c>
      <c r="E2147" s="921" t="s">
        <v>151</v>
      </c>
      <c r="F2147" s="921" t="s">
        <v>423</v>
      </c>
      <c r="G2147" s="921"/>
      <c r="H2147" s="924" t="s">
        <v>30</v>
      </c>
      <c r="I2147" s="924"/>
      <c r="J2147" s="14" t="s">
        <v>31</v>
      </c>
      <c r="K2147" s="14" t="s">
        <v>32</v>
      </c>
      <c r="L2147" s="16">
        <v>1365</v>
      </c>
    </row>
    <row r="2148" spans="1:12" s="1" customFormat="1" ht="81.75" customHeight="1" x14ac:dyDescent="0.15">
      <c r="A2148" s="918"/>
      <c r="B2148" s="921"/>
      <c r="C2148" s="921"/>
      <c r="D2148" s="923"/>
      <c r="E2148" s="921"/>
      <c r="F2148" s="921"/>
      <c r="G2148" s="921"/>
      <c r="H2148" s="924" t="s">
        <v>33</v>
      </c>
      <c r="I2148" s="924"/>
      <c r="J2148" s="14" t="s">
        <v>31</v>
      </c>
      <c r="K2148" s="14" t="s">
        <v>32</v>
      </c>
      <c r="L2148" s="16">
        <v>672.08</v>
      </c>
    </row>
    <row r="2149" spans="1:12" s="1" customFormat="1" ht="24" customHeight="1" x14ac:dyDescent="0.15">
      <c r="A2149" s="918"/>
      <c r="B2149" s="9" t="s">
        <v>34</v>
      </c>
      <c r="C2149" s="13" t="s">
        <v>35</v>
      </c>
      <c r="D2149" s="13" t="s">
        <v>36</v>
      </c>
      <c r="E2149" s="13" t="s">
        <v>37</v>
      </c>
      <c r="F2149" s="920"/>
      <c r="G2149" s="920"/>
      <c r="H2149" s="924" t="s">
        <v>38</v>
      </c>
      <c r="I2149" s="924"/>
      <c r="J2149" s="921" t="s">
        <v>31</v>
      </c>
      <c r="K2149" s="921" t="s">
        <v>32</v>
      </c>
      <c r="L2149" s="925">
        <v>90.9</v>
      </c>
    </row>
    <row r="2150" spans="1:12" s="1" customFormat="1" ht="24" customHeight="1" x14ac:dyDescent="0.15">
      <c r="A2150" s="918"/>
      <c r="B2150" s="14" t="s">
        <v>45</v>
      </c>
      <c r="C2150" s="14" t="s">
        <v>423</v>
      </c>
      <c r="D2150" s="15">
        <v>43637</v>
      </c>
      <c r="E2150" s="14" t="s">
        <v>1459</v>
      </c>
      <c r="F2150" s="920"/>
      <c r="G2150" s="920"/>
      <c r="H2150" s="924"/>
      <c r="I2150" s="924"/>
      <c r="J2150" s="921"/>
      <c r="K2150" s="921"/>
      <c r="L2150" s="925"/>
    </row>
    <row r="2151" spans="1:12" s="1" customFormat="1" ht="24" customHeight="1" x14ac:dyDescent="0.15">
      <c r="A2151" s="918">
        <v>398</v>
      </c>
      <c r="B2151" s="9" t="s">
        <v>22</v>
      </c>
      <c r="C2151" s="13" t="s">
        <v>23</v>
      </c>
      <c r="D2151" s="13" t="s">
        <v>24</v>
      </c>
      <c r="E2151" s="13" t="s">
        <v>25</v>
      </c>
      <c r="F2151" s="919" t="s">
        <v>17</v>
      </c>
      <c r="G2151" s="919"/>
      <c r="H2151" s="920"/>
      <c r="I2151" s="920"/>
      <c r="J2151" s="920"/>
      <c r="K2151" s="920"/>
      <c r="L2151" s="920"/>
    </row>
    <row r="2152" spans="1:12" s="1" customFormat="1" ht="26.25" customHeight="1" x14ac:dyDescent="0.15">
      <c r="A2152" s="918"/>
      <c r="B2152" s="921" t="s">
        <v>1457</v>
      </c>
      <c r="C2152" s="922" t="s">
        <v>1460</v>
      </c>
      <c r="D2152" s="923">
        <v>43704</v>
      </c>
      <c r="E2152" s="921" t="s">
        <v>568</v>
      </c>
      <c r="F2152" s="921" t="s">
        <v>1461</v>
      </c>
      <c r="G2152" s="921"/>
      <c r="H2152" s="924" t="s">
        <v>30</v>
      </c>
      <c r="I2152" s="924"/>
      <c r="J2152" s="14" t="s">
        <v>31</v>
      </c>
      <c r="K2152" s="14" t="s">
        <v>31</v>
      </c>
      <c r="L2152" s="16">
        <v>0</v>
      </c>
    </row>
    <row r="2153" spans="1:12" s="1" customFormat="1" ht="228.75" customHeight="1" x14ac:dyDescent="0.15">
      <c r="A2153" s="918"/>
      <c r="B2153" s="921"/>
      <c r="C2153" s="922"/>
      <c r="D2153" s="923"/>
      <c r="E2153" s="921"/>
      <c r="F2153" s="921"/>
      <c r="G2153" s="921"/>
      <c r="H2153" s="924" t="s">
        <v>33</v>
      </c>
      <c r="I2153" s="924"/>
      <c r="J2153" s="14" t="s">
        <v>31</v>
      </c>
      <c r="K2153" s="14" t="s">
        <v>31</v>
      </c>
      <c r="L2153" s="16">
        <v>0</v>
      </c>
    </row>
    <row r="2154" spans="1:12" s="1" customFormat="1" ht="24" customHeight="1" x14ac:dyDescent="0.15">
      <c r="A2154" s="918"/>
      <c r="B2154" s="9" t="s">
        <v>34</v>
      </c>
      <c r="C2154" s="13" t="s">
        <v>35</v>
      </c>
      <c r="D2154" s="13" t="s">
        <v>36</v>
      </c>
      <c r="E2154" s="13" t="s">
        <v>37</v>
      </c>
      <c r="F2154" s="920"/>
      <c r="G2154" s="920"/>
      <c r="H2154" s="924" t="s">
        <v>38</v>
      </c>
      <c r="I2154" s="924"/>
      <c r="J2154" s="921" t="s">
        <v>31</v>
      </c>
      <c r="K2154" s="921" t="s">
        <v>32</v>
      </c>
      <c r="L2154" s="925">
        <v>300</v>
      </c>
    </row>
    <row r="2155" spans="1:12" s="1" customFormat="1" ht="24" customHeight="1" x14ac:dyDescent="0.15">
      <c r="A2155" s="918"/>
      <c r="B2155" s="14" t="s">
        <v>45</v>
      </c>
      <c r="C2155" s="14" t="s">
        <v>1461</v>
      </c>
      <c r="D2155" s="15">
        <v>43712</v>
      </c>
      <c r="E2155" s="14" t="s">
        <v>1462</v>
      </c>
      <c r="F2155" s="920"/>
      <c r="G2155" s="920"/>
      <c r="H2155" s="924"/>
      <c r="I2155" s="924"/>
      <c r="J2155" s="921"/>
      <c r="K2155" s="921"/>
      <c r="L2155" s="925"/>
    </row>
    <row r="2156" spans="1:12" s="1" customFormat="1" ht="24" customHeight="1" x14ac:dyDescent="0.15">
      <c r="A2156" s="918">
        <v>399</v>
      </c>
      <c r="B2156" s="9" t="s">
        <v>22</v>
      </c>
      <c r="C2156" s="13" t="s">
        <v>23</v>
      </c>
      <c r="D2156" s="13" t="s">
        <v>24</v>
      </c>
      <c r="E2156" s="13" t="s">
        <v>25</v>
      </c>
      <c r="F2156" s="919" t="s">
        <v>17</v>
      </c>
      <c r="G2156" s="919"/>
      <c r="H2156" s="920"/>
      <c r="I2156" s="920"/>
      <c r="J2156" s="920"/>
      <c r="K2156" s="920"/>
      <c r="L2156" s="920"/>
    </row>
    <row r="2157" spans="1:12" s="1" customFormat="1" ht="26.25" customHeight="1" x14ac:dyDescent="0.15">
      <c r="A2157" s="918"/>
      <c r="B2157" s="921" t="s">
        <v>1457</v>
      </c>
      <c r="C2157" s="922" t="s">
        <v>1460</v>
      </c>
      <c r="D2157" s="923">
        <v>43704</v>
      </c>
      <c r="E2157" s="921" t="s">
        <v>568</v>
      </c>
      <c r="F2157" s="921" t="s">
        <v>1463</v>
      </c>
      <c r="G2157" s="921"/>
      <c r="H2157" s="924" t="s">
        <v>30</v>
      </c>
      <c r="I2157" s="924"/>
      <c r="J2157" s="14" t="s">
        <v>31</v>
      </c>
      <c r="K2157" s="14" t="s">
        <v>32</v>
      </c>
      <c r="L2157" s="16">
        <v>550</v>
      </c>
    </row>
    <row r="2158" spans="1:12" s="1" customFormat="1" ht="228.75" customHeight="1" x14ac:dyDescent="0.15">
      <c r="A2158" s="918"/>
      <c r="B2158" s="921"/>
      <c r="C2158" s="922"/>
      <c r="D2158" s="923"/>
      <c r="E2158" s="921"/>
      <c r="F2158" s="921"/>
      <c r="G2158" s="921"/>
      <c r="H2158" s="924" t="s">
        <v>33</v>
      </c>
      <c r="I2158" s="924"/>
      <c r="J2158" s="14" t="s">
        <v>31</v>
      </c>
      <c r="K2158" s="14" t="s">
        <v>32</v>
      </c>
      <c r="L2158" s="16">
        <v>2600</v>
      </c>
    </row>
    <row r="2159" spans="1:12" s="1" customFormat="1" ht="24" customHeight="1" x14ac:dyDescent="0.15">
      <c r="A2159" s="918"/>
      <c r="B2159" s="9" t="s">
        <v>34</v>
      </c>
      <c r="C2159" s="13" t="s">
        <v>35</v>
      </c>
      <c r="D2159" s="13" t="s">
        <v>36</v>
      </c>
      <c r="E2159" s="13" t="s">
        <v>37</v>
      </c>
      <c r="F2159" s="920"/>
      <c r="G2159" s="920"/>
      <c r="H2159" s="924" t="s">
        <v>38</v>
      </c>
      <c r="I2159" s="924"/>
      <c r="J2159" s="921" t="s">
        <v>31</v>
      </c>
      <c r="K2159" s="921" t="s">
        <v>31</v>
      </c>
      <c r="L2159" s="925">
        <v>0</v>
      </c>
    </row>
    <row r="2160" spans="1:12" s="1" customFormat="1" ht="24" customHeight="1" x14ac:dyDescent="0.15">
      <c r="A2160" s="918"/>
      <c r="B2160" s="14" t="s">
        <v>45</v>
      </c>
      <c r="C2160" s="14" t="s">
        <v>1463</v>
      </c>
      <c r="D2160" s="15">
        <v>43712</v>
      </c>
      <c r="E2160" s="14" t="s">
        <v>1462</v>
      </c>
      <c r="F2160" s="920"/>
      <c r="G2160" s="920"/>
      <c r="H2160" s="924"/>
      <c r="I2160" s="924"/>
      <c r="J2160" s="921"/>
      <c r="K2160" s="921"/>
      <c r="L2160" s="925"/>
    </row>
    <row r="2161" spans="1:12" s="1" customFormat="1" ht="24" customHeight="1" x14ac:dyDescent="0.15">
      <c r="A2161" s="918">
        <v>400</v>
      </c>
      <c r="B2161" s="9" t="s">
        <v>22</v>
      </c>
      <c r="C2161" s="13" t="s">
        <v>23</v>
      </c>
      <c r="D2161" s="13" t="s">
        <v>24</v>
      </c>
      <c r="E2161" s="13" t="s">
        <v>25</v>
      </c>
      <c r="F2161" s="919" t="s">
        <v>17</v>
      </c>
      <c r="G2161" s="919"/>
      <c r="H2161" s="920"/>
      <c r="I2161" s="920"/>
      <c r="J2161" s="920"/>
      <c r="K2161" s="920"/>
      <c r="L2161" s="920"/>
    </row>
    <row r="2162" spans="1:12" s="1" customFormat="1" ht="26.25" customHeight="1" x14ac:dyDescent="0.15">
      <c r="A2162" s="918"/>
      <c r="B2162" s="921" t="s">
        <v>1457</v>
      </c>
      <c r="C2162" s="921" t="s">
        <v>1464</v>
      </c>
      <c r="D2162" s="923">
        <v>43733</v>
      </c>
      <c r="E2162" s="921" t="s">
        <v>151</v>
      </c>
      <c r="F2162" s="921" t="s">
        <v>1465</v>
      </c>
      <c r="G2162" s="921"/>
      <c r="H2162" s="924" t="s">
        <v>30</v>
      </c>
      <c r="I2162" s="924"/>
      <c r="J2162" s="14" t="s">
        <v>31</v>
      </c>
      <c r="K2162" s="14" t="s">
        <v>32</v>
      </c>
      <c r="L2162" s="16">
        <v>500</v>
      </c>
    </row>
    <row r="2163" spans="1:12" s="1" customFormat="1" ht="60.75" customHeight="1" x14ac:dyDescent="0.15">
      <c r="A2163" s="918"/>
      <c r="B2163" s="921"/>
      <c r="C2163" s="921"/>
      <c r="D2163" s="923"/>
      <c r="E2163" s="921"/>
      <c r="F2163" s="921"/>
      <c r="G2163" s="921"/>
      <c r="H2163" s="924" t="s">
        <v>33</v>
      </c>
      <c r="I2163" s="924"/>
      <c r="J2163" s="14" t="s">
        <v>31</v>
      </c>
      <c r="K2163" s="14" t="s">
        <v>32</v>
      </c>
      <c r="L2163" s="16">
        <v>600</v>
      </c>
    </row>
    <row r="2164" spans="1:12" s="1" customFormat="1" ht="24" customHeight="1" x14ac:dyDescent="0.15">
      <c r="A2164" s="918"/>
      <c r="B2164" s="9" t="s">
        <v>34</v>
      </c>
      <c r="C2164" s="13" t="s">
        <v>35</v>
      </c>
      <c r="D2164" s="13" t="s">
        <v>36</v>
      </c>
      <c r="E2164" s="13" t="s">
        <v>37</v>
      </c>
      <c r="F2164" s="920"/>
      <c r="G2164" s="920"/>
      <c r="H2164" s="924" t="s">
        <v>38</v>
      </c>
      <c r="I2164" s="924"/>
      <c r="J2164" s="921" t="s">
        <v>31</v>
      </c>
      <c r="K2164" s="921" t="s">
        <v>31</v>
      </c>
      <c r="L2164" s="925">
        <v>0</v>
      </c>
    </row>
    <row r="2165" spans="1:12" s="1" customFormat="1" ht="24" customHeight="1" x14ac:dyDescent="0.15">
      <c r="A2165" s="918"/>
      <c r="B2165" s="14" t="s">
        <v>45</v>
      </c>
      <c r="C2165" s="14" t="s">
        <v>1465</v>
      </c>
      <c r="D2165" s="15">
        <v>43735</v>
      </c>
      <c r="E2165" s="14" t="s">
        <v>1466</v>
      </c>
      <c r="F2165" s="920"/>
      <c r="G2165" s="920"/>
      <c r="H2165" s="924"/>
      <c r="I2165" s="924"/>
      <c r="J2165" s="921"/>
      <c r="K2165" s="921"/>
      <c r="L2165" s="925"/>
    </row>
    <row r="2166" spans="1:12" s="1" customFormat="1" ht="24" customHeight="1" x14ac:dyDescent="0.15">
      <c r="A2166" s="918">
        <v>401</v>
      </c>
      <c r="B2166" s="9" t="s">
        <v>22</v>
      </c>
      <c r="C2166" s="13" t="s">
        <v>23</v>
      </c>
      <c r="D2166" s="13" t="s">
        <v>24</v>
      </c>
      <c r="E2166" s="13" t="s">
        <v>25</v>
      </c>
      <c r="F2166" s="919" t="s">
        <v>17</v>
      </c>
      <c r="G2166" s="919"/>
      <c r="H2166" s="920"/>
      <c r="I2166" s="920"/>
      <c r="J2166" s="920"/>
      <c r="K2166" s="920"/>
      <c r="L2166" s="920"/>
    </row>
    <row r="2167" spans="1:12" s="1" customFormat="1" ht="26.25" customHeight="1" x14ac:dyDescent="0.15">
      <c r="A2167" s="918"/>
      <c r="B2167" s="921" t="s">
        <v>1467</v>
      </c>
      <c r="C2167" s="922" t="s">
        <v>1468</v>
      </c>
      <c r="D2167" s="923">
        <v>43635</v>
      </c>
      <c r="E2167" s="921" t="s">
        <v>115</v>
      </c>
      <c r="F2167" s="921" t="s">
        <v>1174</v>
      </c>
      <c r="G2167" s="921"/>
      <c r="H2167" s="924" t="s">
        <v>30</v>
      </c>
      <c r="I2167" s="924"/>
      <c r="J2167" s="14" t="s">
        <v>32</v>
      </c>
      <c r="K2167" s="14" t="s">
        <v>31</v>
      </c>
      <c r="L2167" s="16">
        <v>418</v>
      </c>
    </row>
    <row r="2168" spans="1:12" s="1" customFormat="1" ht="409.2" customHeight="1" x14ac:dyDescent="0.15">
      <c r="A2168" s="918"/>
      <c r="B2168" s="921"/>
      <c r="C2168" s="922"/>
      <c r="D2168" s="923"/>
      <c r="E2168" s="921"/>
      <c r="F2168" s="921"/>
      <c r="G2168" s="921"/>
      <c r="H2168" s="924" t="s">
        <v>33</v>
      </c>
      <c r="I2168" s="924"/>
      <c r="J2168" s="921" t="s">
        <v>31</v>
      </c>
      <c r="K2168" s="921" t="s">
        <v>31</v>
      </c>
      <c r="L2168" s="925">
        <v>0</v>
      </c>
    </row>
    <row r="2169" spans="1:12" s="1" customFormat="1" ht="50.85" customHeight="1" x14ac:dyDescent="0.15">
      <c r="A2169" s="918"/>
      <c r="B2169" s="921"/>
      <c r="C2169" s="922"/>
      <c r="D2169" s="923"/>
      <c r="E2169" s="921"/>
      <c r="F2169" s="921"/>
      <c r="G2169" s="921"/>
      <c r="H2169" s="924"/>
      <c r="I2169" s="924"/>
      <c r="J2169" s="921"/>
      <c r="K2169" s="921"/>
      <c r="L2169" s="925"/>
    </row>
    <row r="2170" spans="1:12" s="1" customFormat="1" ht="24" customHeight="1" x14ac:dyDescent="0.15">
      <c r="A2170" s="918"/>
      <c r="B2170" s="9" t="s">
        <v>34</v>
      </c>
      <c r="C2170" s="13" t="s">
        <v>35</v>
      </c>
      <c r="D2170" s="13" t="s">
        <v>36</v>
      </c>
      <c r="E2170" s="13" t="s">
        <v>37</v>
      </c>
      <c r="F2170" s="920"/>
      <c r="G2170" s="920"/>
      <c r="H2170" s="924" t="s">
        <v>38</v>
      </c>
      <c r="I2170" s="924"/>
      <c r="J2170" s="921" t="s">
        <v>32</v>
      </c>
      <c r="K2170" s="921" t="s">
        <v>31</v>
      </c>
      <c r="L2170" s="925">
        <v>82</v>
      </c>
    </row>
    <row r="2171" spans="1:12" s="1" customFormat="1" ht="24" customHeight="1" x14ac:dyDescent="0.15">
      <c r="A2171" s="918"/>
      <c r="B2171" s="14" t="s">
        <v>31</v>
      </c>
      <c r="C2171" s="14" t="s">
        <v>1174</v>
      </c>
      <c r="D2171" s="15">
        <v>43641</v>
      </c>
      <c r="E2171" s="14" t="s">
        <v>1216</v>
      </c>
      <c r="F2171" s="920"/>
      <c r="G2171" s="920"/>
      <c r="H2171" s="924"/>
      <c r="I2171" s="924"/>
      <c r="J2171" s="921"/>
      <c r="K2171" s="921"/>
      <c r="L2171" s="925"/>
    </row>
    <row r="2172" spans="1:12" s="1" customFormat="1" ht="24" customHeight="1" x14ac:dyDescent="0.15">
      <c r="A2172" s="918">
        <v>402</v>
      </c>
      <c r="B2172" s="9" t="s">
        <v>22</v>
      </c>
      <c r="C2172" s="13" t="s">
        <v>23</v>
      </c>
      <c r="D2172" s="13" t="s">
        <v>24</v>
      </c>
      <c r="E2172" s="13" t="s">
        <v>25</v>
      </c>
      <c r="F2172" s="919" t="s">
        <v>17</v>
      </c>
      <c r="G2172" s="919"/>
      <c r="H2172" s="920"/>
      <c r="I2172" s="920"/>
      <c r="J2172" s="920"/>
      <c r="K2172" s="920"/>
      <c r="L2172" s="920"/>
    </row>
    <row r="2173" spans="1:12" s="1" customFormat="1" ht="26.25" customHeight="1" x14ac:dyDescent="0.15">
      <c r="A2173" s="918"/>
      <c r="B2173" s="921" t="s">
        <v>1469</v>
      </c>
      <c r="C2173" s="922" t="s">
        <v>1470</v>
      </c>
      <c r="D2173" s="923">
        <v>43639</v>
      </c>
      <c r="E2173" s="921" t="s">
        <v>53</v>
      </c>
      <c r="F2173" s="921" t="s">
        <v>208</v>
      </c>
      <c r="G2173" s="921"/>
      <c r="H2173" s="924" t="s">
        <v>30</v>
      </c>
      <c r="I2173" s="924"/>
      <c r="J2173" s="14" t="s">
        <v>31</v>
      </c>
      <c r="K2173" s="14" t="s">
        <v>31</v>
      </c>
      <c r="L2173" s="16">
        <v>0</v>
      </c>
    </row>
    <row r="2174" spans="1:12" s="1" customFormat="1" ht="409.2" customHeight="1" x14ac:dyDescent="0.15">
      <c r="A2174" s="918"/>
      <c r="B2174" s="921"/>
      <c r="C2174" s="922"/>
      <c r="D2174" s="923"/>
      <c r="E2174" s="921"/>
      <c r="F2174" s="921"/>
      <c r="G2174" s="921"/>
      <c r="H2174" s="924" t="s">
        <v>33</v>
      </c>
      <c r="I2174" s="924"/>
      <c r="J2174" s="921" t="s">
        <v>31</v>
      </c>
      <c r="K2174" s="921" t="s">
        <v>31</v>
      </c>
      <c r="L2174" s="925">
        <v>0</v>
      </c>
    </row>
    <row r="2175" spans="1:12" s="1" customFormat="1" ht="176.85" customHeight="1" x14ac:dyDescent="0.15">
      <c r="A2175" s="918"/>
      <c r="B2175" s="921"/>
      <c r="C2175" s="922"/>
      <c r="D2175" s="923"/>
      <c r="E2175" s="921"/>
      <c r="F2175" s="921"/>
      <c r="G2175" s="921"/>
      <c r="H2175" s="924"/>
      <c r="I2175" s="924"/>
      <c r="J2175" s="921"/>
      <c r="K2175" s="921"/>
      <c r="L2175" s="925"/>
    </row>
    <row r="2176" spans="1:12" s="1" customFormat="1" ht="24" customHeight="1" x14ac:dyDescent="0.15">
      <c r="A2176" s="918"/>
      <c r="B2176" s="9" t="s">
        <v>34</v>
      </c>
      <c r="C2176" s="13" t="s">
        <v>35</v>
      </c>
      <c r="D2176" s="13" t="s">
        <v>36</v>
      </c>
      <c r="E2176" s="13" t="s">
        <v>37</v>
      </c>
      <c r="F2176" s="920"/>
      <c r="G2176" s="920"/>
      <c r="H2176" s="924" t="s">
        <v>38</v>
      </c>
      <c r="I2176" s="924"/>
      <c r="J2176" s="921" t="s">
        <v>31</v>
      </c>
      <c r="K2176" s="921" t="s">
        <v>32</v>
      </c>
      <c r="L2176" s="925">
        <v>3960</v>
      </c>
    </row>
    <row r="2177" spans="1:12" s="1" customFormat="1" ht="24" customHeight="1" x14ac:dyDescent="0.15">
      <c r="A2177" s="918"/>
      <c r="B2177" s="14" t="s">
        <v>55</v>
      </c>
      <c r="C2177" s="14" t="s">
        <v>208</v>
      </c>
      <c r="D2177" s="15">
        <v>43657</v>
      </c>
      <c r="E2177" s="14" t="s">
        <v>1471</v>
      </c>
      <c r="F2177" s="920"/>
      <c r="G2177" s="920"/>
      <c r="H2177" s="924"/>
      <c r="I2177" s="924"/>
      <c r="J2177" s="921"/>
      <c r="K2177" s="921"/>
      <c r="L2177" s="925"/>
    </row>
    <row r="2178" spans="1:12" s="1" customFormat="1" ht="24" customHeight="1" x14ac:dyDescent="0.15">
      <c r="A2178" s="918">
        <v>403</v>
      </c>
      <c r="B2178" s="9" t="s">
        <v>22</v>
      </c>
      <c r="C2178" s="13" t="s">
        <v>23</v>
      </c>
      <c r="D2178" s="13" t="s">
        <v>24</v>
      </c>
      <c r="E2178" s="13" t="s">
        <v>25</v>
      </c>
      <c r="F2178" s="919" t="s">
        <v>17</v>
      </c>
      <c r="G2178" s="919"/>
      <c r="H2178" s="920"/>
      <c r="I2178" s="920"/>
      <c r="J2178" s="920"/>
      <c r="K2178" s="920"/>
      <c r="L2178" s="920"/>
    </row>
    <row r="2179" spans="1:12" s="1" customFormat="1" ht="26.25" customHeight="1" x14ac:dyDescent="0.15">
      <c r="A2179" s="918"/>
      <c r="B2179" s="921" t="s">
        <v>1472</v>
      </c>
      <c r="C2179" s="922" t="s">
        <v>1473</v>
      </c>
      <c r="D2179" s="923">
        <v>43585</v>
      </c>
      <c r="E2179" s="921" t="s">
        <v>43</v>
      </c>
      <c r="F2179" s="921" t="s">
        <v>71</v>
      </c>
      <c r="G2179" s="921"/>
      <c r="H2179" s="924" t="s">
        <v>30</v>
      </c>
      <c r="I2179" s="924"/>
      <c r="J2179" s="14" t="s">
        <v>31</v>
      </c>
      <c r="K2179" s="14" t="s">
        <v>32</v>
      </c>
      <c r="L2179" s="16">
        <v>897</v>
      </c>
    </row>
    <row r="2180" spans="1:12" s="1" customFormat="1" ht="409.2" customHeight="1" x14ac:dyDescent="0.15">
      <c r="A2180" s="918"/>
      <c r="B2180" s="921"/>
      <c r="C2180" s="922"/>
      <c r="D2180" s="923"/>
      <c r="E2180" s="921"/>
      <c r="F2180" s="921"/>
      <c r="G2180" s="921"/>
      <c r="H2180" s="924" t="s">
        <v>33</v>
      </c>
      <c r="I2180" s="924"/>
      <c r="J2180" s="921" t="s">
        <v>31</v>
      </c>
      <c r="K2180" s="921" t="s">
        <v>32</v>
      </c>
      <c r="L2180" s="925">
        <v>640.37</v>
      </c>
    </row>
    <row r="2181" spans="1:12" s="1" customFormat="1" ht="19.350000000000001" customHeight="1" x14ac:dyDescent="0.15">
      <c r="A2181" s="918"/>
      <c r="B2181" s="921"/>
      <c r="C2181" s="922"/>
      <c r="D2181" s="923"/>
      <c r="E2181" s="921"/>
      <c r="F2181" s="921"/>
      <c r="G2181" s="921"/>
      <c r="H2181" s="924"/>
      <c r="I2181" s="924"/>
      <c r="J2181" s="921"/>
      <c r="K2181" s="921"/>
      <c r="L2181" s="925"/>
    </row>
    <row r="2182" spans="1:12" s="1" customFormat="1" ht="24" customHeight="1" x14ac:dyDescent="0.15">
      <c r="A2182" s="918"/>
      <c r="B2182" s="9" t="s">
        <v>34</v>
      </c>
      <c r="C2182" s="13" t="s">
        <v>35</v>
      </c>
      <c r="D2182" s="13" t="s">
        <v>36</v>
      </c>
      <c r="E2182" s="13" t="s">
        <v>37</v>
      </c>
      <c r="F2182" s="920"/>
      <c r="G2182" s="920"/>
      <c r="H2182" s="924" t="s">
        <v>38</v>
      </c>
      <c r="I2182" s="924"/>
      <c r="J2182" s="921" t="s">
        <v>31</v>
      </c>
      <c r="K2182" s="921" t="s">
        <v>32</v>
      </c>
      <c r="L2182" s="925">
        <v>47.3</v>
      </c>
    </row>
    <row r="2183" spans="1:12" s="1" customFormat="1" ht="34.5" customHeight="1" x14ac:dyDescent="0.15">
      <c r="A2183" s="918"/>
      <c r="B2183" s="14" t="s">
        <v>1474</v>
      </c>
      <c r="C2183" s="14" t="s">
        <v>71</v>
      </c>
      <c r="D2183" s="15">
        <v>43588</v>
      </c>
      <c r="E2183" s="14" t="s">
        <v>1475</v>
      </c>
      <c r="F2183" s="920"/>
      <c r="G2183" s="920"/>
      <c r="H2183" s="924"/>
      <c r="I2183" s="924"/>
      <c r="J2183" s="921"/>
      <c r="K2183" s="921"/>
      <c r="L2183" s="925"/>
    </row>
    <row r="2184" spans="1:12" s="1" customFormat="1" ht="24" customHeight="1" x14ac:dyDescent="0.15">
      <c r="A2184" s="918">
        <v>404</v>
      </c>
      <c r="B2184" s="9" t="s">
        <v>22</v>
      </c>
      <c r="C2184" s="13" t="s">
        <v>23</v>
      </c>
      <c r="D2184" s="13" t="s">
        <v>24</v>
      </c>
      <c r="E2184" s="13" t="s">
        <v>25</v>
      </c>
      <c r="F2184" s="919" t="s">
        <v>17</v>
      </c>
      <c r="G2184" s="919"/>
      <c r="H2184" s="920"/>
      <c r="I2184" s="920"/>
      <c r="J2184" s="920"/>
      <c r="K2184" s="920"/>
      <c r="L2184" s="920"/>
    </row>
    <row r="2185" spans="1:12" s="1" customFormat="1" ht="26.25" customHeight="1" x14ac:dyDescent="0.15">
      <c r="A2185" s="918"/>
      <c r="B2185" s="921" t="s">
        <v>1476</v>
      </c>
      <c r="C2185" s="922" t="s">
        <v>1477</v>
      </c>
      <c r="D2185" s="923">
        <v>43637</v>
      </c>
      <c r="E2185" s="921" t="s">
        <v>450</v>
      </c>
      <c r="F2185" s="921" t="s">
        <v>1478</v>
      </c>
      <c r="G2185" s="921"/>
      <c r="H2185" s="924" t="s">
        <v>30</v>
      </c>
      <c r="I2185" s="924"/>
      <c r="J2185" s="14" t="s">
        <v>32</v>
      </c>
      <c r="K2185" s="14" t="s">
        <v>31</v>
      </c>
      <c r="L2185" s="16">
        <v>884</v>
      </c>
    </row>
    <row r="2186" spans="1:12" s="1" customFormat="1" ht="396.75" customHeight="1" x14ac:dyDescent="0.15">
      <c r="A2186" s="918"/>
      <c r="B2186" s="921"/>
      <c r="C2186" s="922"/>
      <c r="D2186" s="923"/>
      <c r="E2186" s="921"/>
      <c r="F2186" s="921"/>
      <c r="G2186" s="921"/>
      <c r="H2186" s="924" t="s">
        <v>33</v>
      </c>
      <c r="I2186" s="924"/>
      <c r="J2186" s="14" t="s">
        <v>32</v>
      </c>
      <c r="K2186" s="14" t="s">
        <v>31</v>
      </c>
      <c r="L2186" s="16">
        <v>421</v>
      </c>
    </row>
    <row r="2187" spans="1:12" s="1" customFormat="1" ht="24" customHeight="1" x14ac:dyDescent="0.15">
      <c r="A2187" s="918"/>
      <c r="B2187" s="9" t="s">
        <v>34</v>
      </c>
      <c r="C2187" s="13" t="s">
        <v>35</v>
      </c>
      <c r="D2187" s="13" t="s">
        <v>36</v>
      </c>
      <c r="E2187" s="13" t="s">
        <v>37</v>
      </c>
      <c r="F2187" s="920"/>
      <c r="G2187" s="920"/>
      <c r="H2187" s="924" t="s">
        <v>38</v>
      </c>
      <c r="I2187" s="924"/>
      <c r="J2187" s="921" t="s">
        <v>32</v>
      </c>
      <c r="K2187" s="921" t="s">
        <v>32</v>
      </c>
      <c r="L2187" s="925">
        <v>972.27</v>
      </c>
    </row>
    <row r="2188" spans="1:12" s="1" customFormat="1" ht="24" customHeight="1" x14ac:dyDescent="0.15">
      <c r="A2188" s="918"/>
      <c r="B2188" s="14" t="s">
        <v>229</v>
      </c>
      <c r="C2188" s="14" t="s">
        <v>1478</v>
      </c>
      <c r="D2188" s="15">
        <v>43659</v>
      </c>
      <c r="E2188" s="14" t="s">
        <v>1479</v>
      </c>
      <c r="F2188" s="920"/>
      <c r="G2188" s="920"/>
      <c r="H2188" s="924"/>
      <c r="I2188" s="924"/>
      <c r="J2188" s="921"/>
      <c r="K2188" s="921"/>
      <c r="L2188" s="925"/>
    </row>
    <row r="2189" spans="1:12" s="1" customFormat="1" ht="24" customHeight="1" x14ac:dyDescent="0.15">
      <c r="A2189" s="918">
        <v>405</v>
      </c>
      <c r="B2189" s="9" t="s">
        <v>22</v>
      </c>
      <c r="C2189" s="13" t="s">
        <v>23</v>
      </c>
      <c r="D2189" s="13" t="s">
        <v>24</v>
      </c>
      <c r="E2189" s="13" t="s">
        <v>25</v>
      </c>
      <c r="F2189" s="919" t="s">
        <v>17</v>
      </c>
      <c r="G2189" s="919"/>
      <c r="H2189" s="920"/>
      <c r="I2189" s="920"/>
      <c r="J2189" s="920"/>
      <c r="K2189" s="920"/>
      <c r="L2189" s="920"/>
    </row>
    <row r="2190" spans="1:12" s="1" customFormat="1" ht="26.25" customHeight="1" x14ac:dyDescent="0.15">
      <c r="A2190" s="918"/>
      <c r="B2190" s="921" t="s">
        <v>1476</v>
      </c>
      <c r="C2190" s="922" t="s">
        <v>1480</v>
      </c>
      <c r="D2190" s="923">
        <v>43673</v>
      </c>
      <c r="E2190" s="921" t="s">
        <v>1481</v>
      </c>
      <c r="F2190" s="921" t="s">
        <v>1482</v>
      </c>
      <c r="G2190" s="921"/>
      <c r="H2190" s="924" t="s">
        <v>30</v>
      </c>
      <c r="I2190" s="924"/>
      <c r="J2190" s="14" t="s">
        <v>31</v>
      </c>
      <c r="K2190" s="14" t="s">
        <v>31</v>
      </c>
      <c r="L2190" s="16">
        <v>0</v>
      </c>
    </row>
    <row r="2191" spans="1:12" s="1" customFormat="1" ht="409.2" customHeight="1" x14ac:dyDescent="0.15">
      <c r="A2191" s="918"/>
      <c r="B2191" s="921"/>
      <c r="C2191" s="922"/>
      <c r="D2191" s="923"/>
      <c r="E2191" s="921"/>
      <c r="F2191" s="921"/>
      <c r="G2191" s="921"/>
      <c r="H2191" s="924" t="s">
        <v>33</v>
      </c>
      <c r="I2191" s="924"/>
      <c r="J2191" s="921" t="s">
        <v>32</v>
      </c>
      <c r="K2191" s="921" t="s">
        <v>31</v>
      </c>
      <c r="L2191" s="925">
        <v>536.04999999999995</v>
      </c>
    </row>
    <row r="2192" spans="1:12" s="1" customFormat="1" ht="40.35" customHeight="1" x14ac:dyDescent="0.15">
      <c r="A2192" s="918"/>
      <c r="B2192" s="921"/>
      <c r="C2192" s="922"/>
      <c r="D2192" s="923"/>
      <c r="E2192" s="921"/>
      <c r="F2192" s="921"/>
      <c r="G2192" s="921"/>
      <c r="H2192" s="924"/>
      <c r="I2192" s="924"/>
      <c r="J2192" s="921"/>
      <c r="K2192" s="921"/>
      <c r="L2192" s="925"/>
    </row>
    <row r="2193" spans="1:12" s="1" customFormat="1" ht="24" customHeight="1" x14ac:dyDescent="0.15">
      <c r="A2193" s="918"/>
      <c r="B2193" s="9" t="s">
        <v>34</v>
      </c>
      <c r="C2193" s="13" t="s">
        <v>35</v>
      </c>
      <c r="D2193" s="13" t="s">
        <v>36</v>
      </c>
      <c r="E2193" s="13" t="s">
        <v>37</v>
      </c>
      <c r="F2193" s="920"/>
      <c r="G2193" s="920"/>
      <c r="H2193" s="924" t="s">
        <v>38</v>
      </c>
      <c r="I2193" s="924"/>
      <c r="J2193" s="921" t="s">
        <v>31</v>
      </c>
      <c r="K2193" s="921" t="s">
        <v>31</v>
      </c>
      <c r="L2193" s="925">
        <v>0</v>
      </c>
    </row>
    <row r="2194" spans="1:12" s="1" customFormat="1" ht="24" customHeight="1" x14ac:dyDescent="0.15">
      <c r="A2194" s="918"/>
      <c r="B2194" s="14" t="s">
        <v>229</v>
      </c>
      <c r="C2194" s="14" t="s">
        <v>1482</v>
      </c>
      <c r="D2194" s="15">
        <v>43679</v>
      </c>
      <c r="E2194" s="14" t="s">
        <v>1483</v>
      </c>
      <c r="F2194" s="920"/>
      <c r="G2194" s="920"/>
      <c r="H2194" s="924"/>
      <c r="I2194" s="924"/>
      <c r="J2194" s="921"/>
      <c r="K2194" s="921"/>
      <c r="L2194" s="925"/>
    </row>
    <row r="2195" spans="1:12" s="1" customFormat="1" ht="24" customHeight="1" x14ac:dyDescent="0.15">
      <c r="A2195" s="918">
        <v>406</v>
      </c>
      <c r="B2195" s="9" t="s">
        <v>22</v>
      </c>
      <c r="C2195" s="13" t="s">
        <v>23</v>
      </c>
      <c r="D2195" s="13" t="s">
        <v>24</v>
      </c>
      <c r="E2195" s="13" t="s">
        <v>25</v>
      </c>
      <c r="F2195" s="919" t="s">
        <v>17</v>
      </c>
      <c r="G2195" s="919"/>
      <c r="H2195" s="920"/>
      <c r="I2195" s="920"/>
      <c r="J2195" s="920"/>
      <c r="K2195" s="920"/>
      <c r="L2195" s="920"/>
    </row>
    <row r="2196" spans="1:12" s="1" customFormat="1" ht="26.25" customHeight="1" x14ac:dyDescent="0.15">
      <c r="A2196" s="918"/>
      <c r="B2196" s="921" t="s">
        <v>1476</v>
      </c>
      <c r="C2196" s="922" t="s">
        <v>1484</v>
      </c>
      <c r="D2196" s="923">
        <v>43690</v>
      </c>
      <c r="E2196" s="921" t="s">
        <v>136</v>
      </c>
      <c r="F2196" s="921" t="s">
        <v>137</v>
      </c>
      <c r="G2196" s="921"/>
      <c r="H2196" s="924" t="s">
        <v>30</v>
      </c>
      <c r="I2196" s="924"/>
      <c r="J2196" s="14" t="s">
        <v>31</v>
      </c>
      <c r="K2196" s="14" t="s">
        <v>32</v>
      </c>
      <c r="L2196" s="16">
        <v>495.88</v>
      </c>
    </row>
    <row r="2197" spans="1:12" s="1" customFormat="1" ht="344.25" customHeight="1" x14ac:dyDescent="0.15">
      <c r="A2197" s="918"/>
      <c r="B2197" s="921"/>
      <c r="C2197" s="922"/>
      <c r="D2197" s="923"/>
      <c r="E2197" s="921"/>
      <c r="F2197" s="921"/>
      <c r="G2197" s="921"/>
      <c r="H2197" s="924" t="s">
        <v>33</v>
      </c>
      <c r="I2197" s="924"/>
      <c r="J2197" s="14" t="s">
        <v>31</v>
      </c>
      <c r="K2197" s="14" t="s">
        <v>31</v>
      </c>
      <c r="L2197" s="16">
        <v>0</v>
      </c>
    </row>
    <row r="2198" spans="1:12" s="1" customFormat="1" ht="24" customHeight="1" x14ac:dyDescent="0.15">
      <c r="A2198" s="918"/>
      <c r="B2198" s="9" t="s">
        <v>34</v>
      </c>
      <c r="C2198" s="13" t="s">
        <v>35</v>
      </c>
      <c r="D2198" s="13" t="s">
        <v>36</v>
      </c>
      <c r="E2198" s="13" t="s">
        <v>37</v>
      </c>
      <c r="F2198" s="920"/>
      <c r="G2198" s="920"/>
      <c r="H2198" s="924" t="s">
        <v>38</v>
      </c>
      <c r="I2198" s="924"/>
      <c r="J2198" s="921" t="s">
        <v>31</v>
      </c>
      <c r="K2198" s="921" t="s">
        <v>31</v>
      </c>
      <c r="L2198" s="925">
        <v>0</v>
      </c>
    </row>
    <row r="2199" spans="1:12" s="1" customFormat="1" ht="24" customHeight="1" x14ac:dyDescent="0.15">
      <c r="A2199" s="918"/>
      <c r="B2199" s="14" t="s">
        <v>229</v>
      </c>
      <c r="C2199" s="14" t="s">
        <v>137</v>
      </c>
      <c r="D2199" s="15">
        <v>43692</v>
      </c>
      <c r="E2199" s="14" t="s">
        <v>930</v>
      </c>
      <c r="F2199" s="920"/>
      <c r="G2199" s="920"/>
      <c r="H2199" s="924"/>
      <c r="I2199" s="924"/>
      <c r="J2199" s="921"/>
      <c r="K2199" s="921"/>
      <c r="L2199" s="925"/>
    </row>
    <row r="2200" spans="1:12" s="1" customFormat="1" ht="24" customHeight="1" x14ac:dyDescent="0.15">
      <c r="A2200" s="918">
        <v>407</v>
      </c>
      <c r="B2200" s="9" t="s">
        <v>22</v>
      </c>
      <c r="C2200" s="13" t="s">
        <v>23</v>
      </c>
      <c r="D2200" s="13" t="s">
        <v>24</v>
      </c>
      <c r="E2200" s="13" t="s">
        <v>25</v>
      </c>
      <c r="F2200" s="919" t="s">
        <v>17</v>
      </c>
      <c r="G2200" s="919"/>
      <c r="H2200" s="920"/>
      <c r="I2200" s="920"/>
      <c r="J2200" s="920"/>
      <c r="K2200" s="920"/>
      <c r="L2200" s="920"/>
    </row>
    <row r="2201" spans="1:12" s="1" customFormat="1" ht="26.25" customHeight="1" x14ac:dyDescent="0.15">
      <c r="A2201" s="918"/>
      <c r="B2201" s="921" t="s">
        <v>1485</v>
      </c>
      <c r="C2201" s="922" t="s">
        <v>1486</v>
      </c>
      <c r="D2201" s="923">
        <v>43556</v>
      </c>
      <c r="E2201" s="921" t="s">
        <v>1487</v>
      </c>
      <c r="F2201" s="921" t="s">
        <v>1488</v>
      </c>
      <c r="G2201" s="921"/>
      <c r="H2201" s="924" t="s">
        <v>30</v>
      </c>
      <c r="I2201" s="924"/>
      <c r="J2201" s="14" t="s">
        <v>31</v>
      </c>
      <c r="K2201" s="14" t="s">
        <v>32</v>
      </c>
      <c r="L2201" s="16">
        <v>208</v>
      </c>
    </row>
    <row r="2202" spans="1:12" s="1" customFormat="1" ht="409.2" customHeight="1" x14ac:dyDescent="0.15">
      <c r="A2202" s="918"/>
      <c r="B2202" s="921"/>
      <c r="C2202" s="922"/>
      <c r="D2202" s="923"/>
      <c r="E2202" s="921"/>
      <c r="F2202" s="921"/>
      <c r="G2202" s="921"/>
      <c r="H2202" s="924" t="s">
        <v>33</v>
      </c>
      <c r="I2202" s="924"/>
      <c r="J2202" s="921" t="s">
        <v>31</v>
      </c>
      <c r="K2202" s="921" t="s">
        <v>32</v>
      </c>
      <c r="L2202" s="925">
        <v>105</v>
      </c>
    </row>
    <row r="2203" spans="1:12" s="1" customFormat="1" ht="50.85" customHeight="1" x14ac:dyDescent="0.15">
      <c r="A2203" s="918"/>
      <c r="B2203" s="921"/>
      <c r="C2203" s="922"/>
      <c r="D2203" s="923"/>
      <c r="E2203" s="921"/>
      <c r="F2203" s="921"/>
      <c r="G2203" s="921"/>
      <c r="H2203" s="924"/>
      <c r="I2203" s="924"/>
      <c r="J2203" s="921"/>
      <c r="K2203" s="921"/>
      <c r="L2203" s="925"/>
    </row>
    <row r="2204" spans="1:12" s="1" customFormat="1" ht="24" customHeight="1" x14ac:dyDescent="0.15">
      <c r="A2204" s="918"/>
      <c r="B2204" s="9" t="s">
        <v>34</v>
      </c>
      <c r="C2204" s="13" t="s">
        <v>35</v>
      </c>
      <c r="D2204" s="13" t="s">
        <v>36</v>
      </c>
      <c r="E2204" s="13" t="s">
        <v>37</v>
      </c>
      <c r="F2204" s="920"/>
      <c r="G2204" s="920"/>
      <c r="H2204" s="924" t="s">
        <v>38</v>
      </c>
      <c r="I2204" s="924"/>
      <c r="J2204" s="921" t="s">
        <v>31</v>
      </c>
      <c r="K2204" s="921" t="s">
        <v>31</v>
      </c>
      <c r="L2204" s="925">
        <v>0</v>
      </c>
    </row>
    <row r="2205" spans="1:12" s="1" customFormat="1" ht="24" customHeight="1" x14ac:dyDescent="0.15">
      <c r="A2205" s="918"/>
      <c r="B2205" s="14" t="s">
        <v>204</v>
      </c>
      <c r="C2205" s="14" t="s">
        <v>1488</v>
      </c>
      <c r="D2205" s="15">
        <v>43558</v>
      </c>
      <c r="E2205" s="14" t="s">
        <v>1009</v>
      </c>
      <c r="F2205" s="920"/>
      <c r="G2205" s="920"/>
      <c r="H2205" s="924"/>
      <c r="I2205" s="924"/>
      <c r="J2205" s="921"/>
      <c r="K2205" s="921"/>
      <c r="L2205" s="925"/>
    </row>
    <row r="2206" spans="1:12" s="1" customFormat="1" ht="24" customHeight="1" x14ac:dyDescent="0.15">
      <c r="A2206" s="918">
        <v>408</v>
      </c>
      <c r="B2206" s="9" t="s">
        <v>22</v>
      </c>
      <c r="C2206" s="13" t="s">
        <v>23</v>
      </c>
      <c r="D2206" s="13" t="s">
        <v>24</v>
      </c>
      <c r="E2206" s="13" t="s">
        <v>25</v>
      </c>
      <c r="F2206" s="919" t="s">
        <v>17</v>
      </c>
      <c r="G2206" s="919"/>
      <c r="H2206" s="920"/>
      <c r="I2206" s="920"/>
      <c r="J2206" s="920"/>
      <c r="K2206" s="920"/>
      <c r="L2206" s="920"/>
    </row>
    <row r="2207" spans="1:12" s="1" customFormat="1" ht="26.25" customHeight="1" x14ac:dyDescent="0.15">
      <c r="A2207" s="918"/>
      <c r="B2207" s="921" t="s">
        <v>1485</v>
      </c>
      <c r="C2207" s="922" t="s">
        <v>1489</v>
      </c>
      <c r="D2207" s="923">
        <v>43564</v>
      </c>
      <c r="E2207" s="921" t="s">
        <v>1490</v>
      </c>
      <c r="F2207" s="921" t="s">
        <v>1491</v>
      </c>
      <c r="G2207" s="921"/>
      <c r="H2207" s="924" t="s">
        <v>30</v>
      </c>
      <c r="I2207" s="924"/>
      <c r="J2207" s="14" t="s">
        <v>31</v>
      </c>
      <c r="K2207" s="14" t="s">
        <v>32</v>
      </c>
      <c r="L2207" s="16">
        <v>345.35</v>
      </c>
    </row>
    <row r="2208" spans="1:12" s="1" customFormat="1" ht="409.2" customHeight="1" x14ac:dyDescent="0.15">
      <c r="A2208" s="918"/>
      <c r="B2208" s="921"/>
      <c r="C2208" s="922"/>
      <c r="D2208" s="923"/>
      <c r="E2208" s="921"/>
      <c r="F2208" s="921"/>
      <c r="G2208" s="921"/>
      <c r="H2208" s="924" t="s">
        <v>33</v>
      </c>
      <c r="I2208" s="924"/>
      <c r="J2208" s="921" t="s">
        <v>31</v>
      </c>
      <c r="K2208" s="921" t="s">
        <v>32</v>
      </c>
      <c r="L2208" s="925">
        <v>360.91</v>
      </c>
    </row>
    <row r="2209" spans="1:12" s="1" customFormat="1" ht="61.35" customHeight="1" x14ac:dyDescent="0.15">
      <c r="A2209" s="918"/>
      <c r="B2209" s="921"/>
      <c r="C2209" s="922"/>
      <c r="D2209" s="923"/>
      <c r="E2209" s="921"/>
      <c r="F2209" s="921"/>
      <c r="G2209" s="921"/>
      <c r="H2209" s="924"/>
      <c r="I2209" s="924"/>
      <c r="J2209" s="921"/>
      <c r="K2209" s="921"/>
      <c r="L2209" s="925"/>
    </row>
    <row r="2210" spans="1:12" s="1" customFormat="1" ht="24" customHeight="1" x14ac:dyDescent="0.15">
      <c r="A2210" s="918"/>
      <c r="B2210" s="9" t="s">
        <v>34</v>
      </c>
      <c r="C2210" s="13" t="s">
        <v>35</v>
      </c>
      <c r="D2210" s="13" t="s">
        <v>36</v>
      </c>
      <c r="E2210" s="13" t="s">
        <v>37</v>
      </c>
      <c r="F2210" s="920"/>
      <c r="G2210" s="920"/>
      <c r="H2210" s="924" t="s">
        <v>38</v>
      </c>
      <c r="I2210" s="924"/>
      <c r="J2210" s="921" t="s">
        <v>31</v>
      </c>
      <c r="K2210" s="921" t="s">
        <v>31</v>
      </c>
      <c r="L2210" s="925">
        <v>0</v>
      </c>
    </row>
    <row r="2211" spans="1:12" s="1" customFormat="1" ht="24" customHeight="1" x14ac:dyDescent="0.15">
      <c r="A2211" s="918"/>
      <c r="B2211" s="14" t="s">
        <v>204</v>
      </c>
      <c r="C2211" s="14" t="s">
        <v>1491</v>
      </c>
      <c r="D2211" s="15">
        <v>43566</v>
      </c>
      <c r="E2211" s="14" t="s">
        <v>365</v>
      </c>
      <c r="F2211" s="920"/>
      <c r="G2211" s="920"/>
      <c r="H2211" s="924"/>
      <c r="I2211" s="924"/>
      <c r="J2211" s="921"/>
      <c r="K2211" s="921"/>
      <c r="L2211" s="925"/>
    </row>
    <row r="2212" spans="1:12" s="1" customFormat="1" ht="24" customHeight="1" x14ac:dyDescent="0.15">
      <c r="A2212" s="918">
        <v>409</v>
      </c>
      <c r="B2212" s="9" t="s">
        <v>22</v>
      </c>
      <c r="C2212" s="13" t="s">
        <v>23</v>
      </c>
      <c r="D2212" s="13" t="s">
        <v>24</v>
      </c>
      <c r="E2212" s="13" t="s">
        <v>25</v>
      </c>
      <c r="F2212" s="919" t="s">
        <v>17</v>
      </c>
      <c r="G2212" s="919"/>
      <c r="H2212" s="920"/>
      <c r="I2212" s="920"/>
      <c r="J2212" s="920"/>
      <c r="K2212" s="920"/>
      <c r="L2212" s="920"/>
    </row>
    <row r="2213" spans="1:12" s="1" customFormat="1" ht="26.25" customHeight="1" x14ac:dyDescent="0.15">
      <c r="A2213" s="918"/>
      <c r="B2213" s="921" t="s">
        <v>1485</v>
      </c>
      <c r="C2213" s="922" t="s">
        <v>1492</v>
      </c>
      <c r="D2213" s="923">
        <v>43698</v>
      </c>
      <c r="E2213" s="921" t="s">
        <v>1493</v>
      </c>
      <c r="F2213" s="921" t="s">
        <v>1494</v>
      </c>
      <c r="G2213" s="921"/>
      <c r="H2213" s="924" t="s">
        <v>30</v>
      </c>
      <c r="I2213" s="924"/>
      <c r="J2213" s="14" t="s">
        <v>31</v>
      </c>
      <c r="K2213" s="14" t="s">
        <v>32</v>
      </c>
      <c r="L2213" s="16">
        <v>936.43</v>
      </c>
    </row>
    <row r="2214" spans="1:12" s="1" customFormat="1" ht="409.2" customHeight="1" x14ac:dyDescent="0.15">
      <c r="A2214" s="918"/>
      <c r="B2214" s="921"/>
      <c r="C2214" s="922"/>
      <c r="D2214" s="923"/>
      <c r="E2214" s="921"/>
      <c r="F2214" s="921"/>
      <c r="G2214" s="921"/>
      <c r="H2214" s="924" t="s">
        <v>33</v>
      </c>
      <c r="I2214" s="924"/>
      <c r="J2214" s="921" t="s">
        <v>31</v>
      </c>
      <c r="K2214" s="921" t="s">
        <v>32</v>
      </c>
      <c r="L2214" s="925">
        <v>2094.16</v>
      </c>
    </row>
    <row r="2215" spans="1:12" s="1" customFormat="1" ht="155.85" customHeight="1" x14ac:dyDescent="0.15">
      <c r="A2215" s="918"/>
      <c r="B2215" s="921"/>
      <c r="C2215" s="922"/>
      <c r="D2215" s="923"/>
      <c r="E2215" s="921"/>
      <c r="F2215" s="921"/>
      <c r="G2215" s="921"/>
      <c r="H2215" s="924"/>
      <c r="I2215" s="924"/>
      <c r="J2215" s="921"/>
      <c r="K2215" s="921"/>
      <c r="L2215" s="925"/>
    </row>
    <row r="2216" spans="1:12" s="1" customFormat="1" ht="24" customHeight="1" x14ac:dyDescent="0.15">
      <c r="A2216" s="918"/>
      <c r="B2216" s="9" t="s">
        <v>34</v>
      </c>
      <c r="C2216" s="13" t="s">
        <v>35</v>
      </c>
      <c r="D2216" s="13" t="s">
        <v>36</v>
      </c>
      <c r="E2216" s="13" t="s">
        <v>37</v>
      </c>
      <c r="F2216" s="920"/>
      <c r="G2216" s="920"/>
      <c r="H2216" s="924" t="s">
        <v>38</v>
      </c>
      <c r="I2216" s="924"/>
      <c r="J2216" s="921" t="s">
        <v>31</v>
      </c>
      <c r="K2216" s="921" t="s">
        <v>31</v>
      </c>
      <c r="L2216" s="925">
        <v>0</v>
      </c>
    </row>
    <row r="2217" spans="1:12" s="1" customFormat="1" ht="24" customHeight="1" x14ac:dyDescent="0.15">
      <c r="A2217" s="918"/>
      <c r="B2217" s="14" t="s">
        <v>204</v>
      </c>
      <c r="C2217" s="14" t="s">
        <v>1494</v>
      </c>
      <c r="D2217" s="15">
        <v>43707</v>
      </c>
      <c r="E2217" s="14" t="s">
        <v>1495</v>
      </c>
      <c r="F2217" s="920"/>
      <c r="G2217" s="920"/>
      <c r="H2217" s="924"/>
      <c r="I2217" s="924"/>
      <c r="J2217" s="921"/>
      <c r="K2217" s="921"/>
      <c r="L2217" s="925"/>
    </row>
    <row r="2218" spans="1:12" s="1" customFormat="1" ht="24" customHeight="1" x14ac:dyDescent="0.15">
      <c r="A2218" s="918">
        <v>410</v>
      </c>
      <c r="B2218" s="9" t="s">
        <v>22</v>
      </c>
      <c r="C2218" s="13" t="s">
        <v>23</v>
      </c>
      <c r="D2218" s="13" t="s">
        <v>24</v>
      </c>
      <c r="E2218" s="13" t="s">
        <v>25</v>
      </c>
      <c r="F2218" s="919" t="s">
        <v>17</v>
      </c>
      <c r="G2218" s="919"/>
      <c r="H2218" s="920"/>
      <c r="I2218" s="920"/>
      <c r="J2218" s="920"/>
      <c r="K2218" s="920"/>
      <c r="L2218" s="920"/>
    </row>
    <row r="2219" spans="1:12" s="1" customFormat="1" ht="26.25" customHeight="1" x14ac:dyDescent="0.15">
      <c r="A2219" s="918"/>
      <c r="B2219" s="921" t="s">
        <v>1485</v>
      </c>
      <c r="C2219" s="922" t="s">
        <v>1496</v>
      </c>
      <c r="D2219" s="923">
        <v>43710</v>
      </c>
      <c r="E2219" s="921" t="s">
        <v>293</v>
      </c>
      <c r="F2219" s="921" t="s">
        <v>294</v>
      </c>
      <c r="G2219" s="921"/>
      <c r="H2219" s="924" t="s">
        <v>30</v>
      </c>
      <c r="I2219" s="924"/>
      <c r="J2219" s="14" t="s">
        <v>31</v>
      </c>
      <c r="K2219" s="14" t="s">
        <v>32</v>
      </c>
      <c r="L2219" s="16">
        <v>555</v>
      </c>
    </row>
    <row r="2220" spans="1:12" s="1" customFormat="1" ht="409.2" customHeight="1" x14ac:dyDescent="0.15">
      <c r="A2220" s="918"/>
      <c r="B2220" s="921"/>
      <c r="C2220" s="922"/>
      <c r="D2220" s="923"/>
      <c r="E2220" s="921"/>
      <c r="F2220" s="921"/>
      <c r="G2220" s="921"/>
      <c r="H2220" s="924" t="s">
        <v>33</v>
      </c>
      <c r="I2220" s="924"/>
      <c r="J2220" s="921" t="s">
        <v>31</v>
      </c>
      <c r="K2220" s="921" t="s">
        <v>31</v>
      </c>
      <c r="L2220" s="925">
        <v>0</v>
      </c>
    </row>
    <row r="2221" spans="1:12" s="1" customFormat="1" ht="407.85" customHeight="1" x14ac:dyDescent="0.15">
      <c r="A2221" s="918"/>
      <c r="B2221" s="921"/>
      <c r="C2221" s="922"/>
      <c r="D2221" s="923"/>
      <c r="E2221" s="921"/>
      <c r="F2221" s="921"/>
      <c r="G2221" s="921"/>
      <c r="H2221" s="924"/>
      <c r="I2221" s="924"/>
      <c r="J2221" s="921"/>
      <c r="K2221" s="921"/>
      <c r="L2221" s="925"/>
    </row>
    <row r="2222" spans="1:12" s="1" customFormat="1" ht="24" customHeight="1" x14ac:dyDescent="0.15">
      <c r="A2222" s="918"/>
      <c r="B2222" s="9" t="s">
        <v>34</v>
      </c>
      <c r="C2222" s="13" t="s">
        <v>35</v>
      </c>
      <c r="D2222" s="13" t="s">
        <v>36</v>
      </c>
      <c r="E2222" s="13" t="s">
        <v>37</v>
      </c>
      <c r="F2222" s="920"/>
      <c r="G2222" s="920"/>
      <c r="H2222" s="924" t="s">
        <v>38</v>
      </c>
      <c r="I2222" s="924"/>
      <c r="J2222" s="921" t="s">
        <v>31</v>
      </c>
      <c r="K2222" s="921" t="s">
        <v>31</v>
      </c>
      <c r="L2222" s="925">
        <v>0</v>
      </c>
    </row>
    <row r="2223" spans="1:12" s="1" customFormat="1" ht="24" customHeight="1" x14ac:dyDescent="0.15">
      <c r="A2223" s="918"/>
      <c r="B2223" s="14" t="s">
        <v>204</v>
      </c>
      <c r="C2223" s="14" t="s">
        <v>294</v>
      </c>
      <c r="D2223" s="15">
        <v>43725</v>
      </c>
      <c r="E2223" s="14" t="s">
        <v>1497</v>
      </c>
      <c r="F2223" s="920"/>
      <c r="G2223" s="920"/>
      <c r="H2223" s="924"/>
      <c r="I2223" s="924"/>
      <c r="J2223" s="921"/>
      <c r="K2223" s="921"/>
      <c r="L2223" s="925"/>
    </row>
    <row r="2224" spans="1:12" s="1" customFormat="1" ht="24" customHeight="1" x14ac:dyDescent="0.15">
      <c r="A2224" s="918">
        <v>411</v>
      </c>
      <c r="B2224" s="9" t="s">
        <v>22</v>
      </c>
      <c r="C2224" s="13" t="s">
        <v>23</v>
      </c>
      <c r="D2224" s="13" t="s">
        <v>24</v>
      </c>
      <c r="E2224" s="13" t="s">
        <v>25</v>
      </c>
      <c r="F2224" s="919" t="s">
        <v>17</v>
      </c>
      <c r="G2224" s="919"/>
      <c r="H2224" s="920"/>
      <c r="I2224" s="920"/>
      <c r="J2224" s="920"/>
      <c r="K2224" s="920"/>
      <c r="L2224" s="920"/>
    </row>
    <row r="2225" spans="1:12" s="1" customFormat="1" ht="26.25" customHeight="1" x14ac:dyDescent="0.15">
      <c r="A2225" s="918"/>
      <c r="B2225" s="921" t="s">
        <v>1485</v>
      </c>
      <c r="C2225" s="922" t="s">
        <v>1496</v>
      </c>
      <c r="D2225" s="923">
        <v>43710</v>
      </c>
      <c r="E2225" s="921" t="s">
        <v>293</v>
      </c>
      <c r="F2225" s="921" t="s">
        <v>1498</v>
      </c>
      <c r="G2225" s="921"/>
      <c r="H2225" s="924" t="s">
        <v>30</v>
      </c>
      <c r="I2225" s="924"/>
      <c r="J2225" s="14" t="s">
        <v>31</v>
      </c>
      <c r="K2225" s="14" t="s">
        <v>32</v>
      </c>
      <c r="L2225" s="16">
        <v>540</v>
      </c>
    </row>
    <row r="2226" spans="1:12" s="1" customFormat="1" ht="409.2" customHeight="1" x14ac:dyDescent="0.15">
      <c r="A2226" s="918"/>
      <c r="B2226" s="921"/>
      <c r="C2226" s="922"/>
      <c r="D2226" s="923"/>
      <c r="E2226" s="921"/>
      <c r="F2226" s="921"/>
      <c r="G2226" s="921"/>
      <c r="H2226" s="924" t="s">
        <v>33</v>
      </c>
      <c r="I2226" s="924"/>
      <c r="J2226" s="921" t="s">
        <v>31</v>
      </c>
      <c r="K2226" s="921" t="s">
        <v>31</v>
      </c>
      <c r="L2226" s="925">
        <v>0</v>
      </c>
    </row>
    <row r="2227" spans="1:12" s="1" customFormat="1" ht="407.85" customHeight="1" x14ac:dyDescent="0.15">
      <c r="A2227" s="918"/>
      <c r="B2227" s="921"/>
      <c r="C2227" s="922"/>
      <c r="D2227" s="923"/>
      <c r="E2227" s="921"/>
      <c r="F2227" s="921"/>
      <c r="G2227" s="921"/>
      <c r="H2227" s="924"/>
      <c r="I2227" s="924"/>
      <c r="J2227" s="921"/>
      <c r="K2227" s="921"/>
      <c r="L2227" s="925"/>
    </row>
    <row r="2228" spans="1:12" s="1" customFormat="1" ht="24" customHeight="1" x14ac:dyDescent="0.15">
      <c r="A2228" s="918"/>
      <c r="B2228" s="9" t="s">
        <v>34</v>
      </c>
      <c r="C2228" s="13" t="s">
        <v>35</v>
      </c>
      <c r="D2228" s="13" t="s">
        <v>36</v>
      </c>
      <c r="E2228" s="13" t="s">
        <v>37</v>
      </c>
      <c r="F2228" s="920"/>
      <c r="G2228" s="920"/>
      <c r="H2228" s="924" t="s">
        <v>38</v>
      </c>
      <c r="I2228" s="924"/>
      <c r="J2228" s="921" t="s">
        <v>31</v>
      </c>
      <c r="K2228" s="921" t="s">
        <v>31</v>
      </c>
      <c r="L2228" s="925">
        <v>0</v>
      </c>
    </row>
    <row r="2229" spans="1:12" s="1" customFormat="1" ht="24" customHeight="1" x14ac:dyDescent="0.15">
      <c r="A2229" s="918"/>
      <c r="B2229" s="14" t="s">
        <v>204</v>
      </c>
      <c r="C2229" s="14" t="s">
        <v>1498</v>
      </c>
      <c r="D2229" s="15">
        <v>43725</v>
      </c>
      <c r="E2229" s="14" t="s">
        <v>1497</v>
      </c>
      <c r="F2229" s="920"/>
      <c r="G2229" s="920"/>
      <c r="H2229" s="924"/>
      <c r="I2229" s="924"/>
      <c r="J2229" s="921"/>
      <c r="K2229" s="921"/>
      <c r="L2229" s="925"/>
    </row>
    <row r="2230" spans="1:12" s="1" customFormat="1" ht="24" customHeight="1" x14ac:dyDescent="0.15">
      <c r="A2230" s="918">
        <v>412</v>
      </c>
      <c r="B2230" s="9" t="s">
        <v>22</v>
      </c>
      <c r="C2230" s="13" t="s">
        <v>23</v>
      </c>
      <c r="D2230" s="13" t="s">
        <v>24</v>
      </c>
      <c r="E2230" s="13" t="s">
        <v>25</v>
      </c>
      <c r="F2230" s="919" t="s">
        <v>17</v>
      </c>
      <c r="G2230" s="919"/>
      <c r="H2230" s="920"/>
      <c r="I2230" s="920"/>
      <c r="J2230" s="920"/>
      <c r="K2230" s="920"/>
      <c r="L2230" s="920"/>
    </row>
    <row r="2231" spans="1:12" s="1" customFormat="1" ht="26.25" customHeight="1" x14ac:dyDescent="0.15">
      <c r="A2231" s="918"/>
      <c r="B2231" s="921" t="s">
        <v>1485</v>
      </c>
      <c r="C2231" s="922" t="s">
        <v>1496</v>
      </c>
      <c r="D2231" s="923">
        <v>43710</v>
      </c>
      <c r="E2231" s="921" t="s">
        <v>293</v>
      </c>
      <c r="F2231" s="921" t="s">
        <v>1499</v>
      </c>
      <c r="G2231" s="921"/>
      <c r="H2231" s="924" t="s">
        <v>30</v>
      </c>
      <c r="I2231" s="924"/>
      <c r="J2231" s="14" t="s">
        <v>31</v>
      </c>
      <c r="K2231" s="14" t="s">
        <v>32</v>
      </c>
      <c r="L2231" s="16">
        <v>294</v>
      </c>
    </row>
    <row r="2232" spans="1:12" s="1" customFormat="1" ht="409.2" customHeight="1" x14ac:dyDescent="0.15">
      <c r="A2232" s="918"/>
      <c r="B2232" s="921"/>
      <c r="C2232" s="922"/>
      <c r="D2232" s="923"/>
      <c r="E2232" s="921"/>
      <c r="F2232" s="921"/>
      <c r="G2232" s="921"/>
      <c r="H2232" s="924" t="s">
        <v>33</v>
      </c>
      <c r="I2232" s="924"/>
      <c r="J2232" s="921" t="s">
        <v>31</v>
      </c>
      <c r="K2232" s="921" t="s">
        <v>32</v>
      </c>
      <c r="L2232" s="925">
        <v>257.81</v>
      </c>
    </row>
    <row r="2233" spans="1:12" s="1" customFormat="1" ht="407.85" customHeight="1" x14ac:dyDescent="0.15">
      <c r="A2233" s="918"/>
      <c r="B2233" s="921"/>
      <c r="C2233" s="922"/>
      <c r="D2233" s="923"/>
      <c r="E2233" s="921"/>
      <c r="F2233" s="921"/>
      <c r="G2233" s="921"/>
      <c r="H2233" s="924"/>
      <c r="I2233" s="924"/>
      <c r="J2233" s="921"/>
      <c r="K2233" s="921"/>
      <c r="L2233" s="925"/>
    </row>
    <row r="2234" spans="1:12" s="1" customFormat="1" ht="24" customHeight="1" x14ac:dyDescent="0.15">
      <c r="A2234" s="918"/>
      <c r="B2234" s="9" t="s">
        <v>34</v>
      </c>
      <c r="C2234" s="13" t="s">
        <v>35</v>
      </c>
      <c r="D2234" s="13" t="s">
        <v>36</v>
      </c>
      <c r="E2234" s="13" t="s">
        <v>37</v>
      </c>
      <c r="F2234" s="920"/>
      <c r="G2234" s="920"/>
      <c r="H2234" s="924" t="s">
        <v>38</v>
      </c>
      <c r="I2234" s="924"/>
      <c r="J2234" s="921" t="s">
        <v>31</v>
      </c>
      <c r="K2234" s="921" t="s">
        <v>32</v>
      </c>
      <c r="L2234" s="925">
        <v>142.4</v>
      </c>
    </row>
    <row r="2235" spans="1:12" s="1" customFormat="1" ht="24" customHeight="1" x14ac:dyDescent="0.15">
      <c r="A2235" s="918"/>
      <c r="B2235" s="14" t="s">
        <v>204</v>
      </c>
      <c r="C2235" s="14" t="s">
        <v>1499</v>
      </c>
      <c r="D2235" s="15">
        <v>43725</v>
      </c>
      <c r="E2235" s="14" t="s">
        <v>1497</v>
      </c>
      <c r="F2235" s="920"/>
      <c r="G2235" s="920"/>
      <c r="H2235" s="924"/>
      <c r="I2235" s="924"/>
      <c r="J2235" s="921"/>
      <c r="K2235" s="921"/>
      <c r="L2235" s="925"/>
    </row>
    <row r="2236" spans="1:12" s="1" customFormat="1" ht="24" customHeight="1" x14ac:dyDescent="0.15">
      <c r="A2236" s="918">
        <v>413</v>
      </c>
      <c r="B2236" s="9" t="s">
        <v>22</v>
      </c>
      <c r="C2236" s="13" t="s">
        <v>23</v>
      </c>
      <c r="D2236" s="13" t="s">
        <v>24</v>
      </c>
      <c r="E2236" s="13" t="s">
        <v>25</v>
      </c>
      <c r="F2236" s="919" t="s">
        <v>17</v>
      </c>
      <c r="G2236" s="919"/>
      <c r="H2236" s="920"/>
      <c r="I2236" s="920"/>
      <c r="J2236" s="920"/>
      <c r="K2236" s="920"/>
      <c r="L2236" s="920"/>
    </row>
    <row r="2237" spans="1:12" s="1" customFormat="1" ht="26.25" customHeight="1" x14ac:dyDescent="0.15">
      <c r="A2237" s="918"/>
      <c r="B2237" s="921" t="s">
        <v>1485</v>
      </c>
      <c r="C2237" s="922" t="s">
        <v>1496</v>
      </c>
      <c r="D2237" s="923">
        <v>43710</v>
      </c>
      <c r="E2237" s="921" t="s">
        <v>293</v>
      </c>
      <c r="F2237" s="921" t="s">
        <v>659</v>
      </c>
      <c r="G2237" s="921"/>
      <c r="H2237" s="924" t="s">
        <v>30</v>
      </c>
      <c r="I2237" s="924"/>
      <c r="J2237" s="14" t="s">
        <v>31</v>
      </c>
      <c r="K2237" s="14" t="s">
        <v>32</v>
      </c>
      <c r="L2237" s="16">
        <v>847</v>
      </c>
    </row>
    <row r="2238" spans="1:12" s="1" customFormat="1" ht="409.2" customHeight="1" x14ac:dyDescent="0.15">
      <c r="A2238" s="918"/>
      <c r="B2238" s="921"/>
      <c r="C2238" s="922"/>
      <c r="D2238" s="923"/>
      <c r="E2238" s="921"/>
      <c r="F2238" s="921"/>
      <c r="G2238" s="921"/>
      <c r="H2238" s="924" t="s">
        <v>33</v>
      </c>
      <c r="I2238" s="924"/>
      <c r="J2238" s="921" t="s">
        <v>31</v>
      </c>
      <c r="K2238" s="921" t="s">
        <v>32</v>
      </c>
      <c r="L2238" s="925">
        <v>2059.0500000000002</v>
      </c>
    </row>
    <row r="2239" spans="1:12" s="1" customFormat="1" ht="407.85" customHeight="1" x14ac:dyDescent="0.15">
      <c r="A2239" s="918"/>
      <c r="B2239" s="921"/>
      <c r="C2239" s="922"/>
      <c r="D2239" s="923"/>
      <c r="E2239" s="921"/>
      <c r="F2239" s="921"/>
      <c r="G2239" s="921"/>
      <c r="H2239" s="924"/>
      <c r="I2239" s="924"/>
      <c r="J2239" s="921"/>
      <c r="K2239" s="921"/>
      <c r="L2239" s="925"/>
    </row>
    <row r="2240" spans="1:12" s="1" customFormat="1" ht="24" customHeight="1" x14ac:dyDescent="0.15">
      <c r="A2240" s="918"/>
      <c r="B2240" s="9" t="s">
        <v>34</v>
      </c>
      <c r="C2240" s="13" t="s">
        <v>35</v>
      </c>
      <c r="D2240" s="13" t="s">
        <v>36</v>
      </c>
      <c r="E2240" s="13" t="s">
        <v>37</v>
      </c>
      <c r="F2240" s="920"/>
      <c r="G2240" s="920"/>
      <c r="H2240" s="924" t="s">
        <v>38</v>
      </c>
      <c r="I2240" s="924"/>
      <c r="J2240" s="921" t="s">
        <v>31</v>
      </c>
      <c r="K2240" s="921" t="s">
        <v>31</v>
      </c>
      <c r="L2240" s="925">
        <v>0</v>
      </c>
    </row>
    <row r="2241" spans="1:12" s="1" customFormat="1" ht="24" customHeight="1" x14ac:dyDescent="0.15">
      <c r="A2241" s="918"/>
      <c r="B2241" s="14" t="s">
        <v>204</v>
      </c>
      <c r="C2241" s="14" t="s">
        <v>659</v>
      </c>
      <c r="D2241" s="15">
        <v>43725</v>
      </c>
      <c r="E2241" s="14" t="s">
        <v>1497</v>
      </c>
      <c r="F2241" s="920"/>
      <c r="G2241" s="920"/>
      <c r="H2241" s="924"/>
      <c r="I2241" s="924"/>
      <c r="J2241" s="921"/>
      <c r="K2241" s="921"/>
      <c r="L2241" s="925"/>
    </row>
    <row r="2242" spans="1:12" s="1" customFormat="1" ht="24" customHeight="1" x14ac:dyDescent="0.15">
      <c r="A2242" s="918">
        <v>414</v>
      </c>
      <c r="B2242" s="9" t="s">
        <v>22</v>
      </c>
      <c r="C2242" s="13" t="s">
        <v>23</v>
      </c>
      <c r="D2242" s="13" t="s">
        <v>24</v>
      </c>
      <c r="E2242" s="13" t="s">
        <v>25</v>
      </c>
      <c r="F2242" s="919" t="s">
        <v>17</v>
      </c>
      <c r="G2242" s="919"/>
      <c r="H2242" s="920"/>
      <c r="I2242" s="920"/>
      <c r="J2242" s="920"/>
      <c r="K2242" s="920"/>
      <c r="L2242" s="920"/>
    </row>
    <row r="2243" spans="1:12" s="1" customFormat="1" ht="26.25" customHeight="1" x14ac:dyDescent="0.15">
      <c r="A2243" s="918"/>
      <c r="B2243" s="921" t="s">
        <v>1500</v>
      </c>
      <c r="C2243" s="922" t="s">
        <v>1501</v>
      </c>
      <c r="D2243" s="923">
        <v>43734</v>
      </c>
      <c r="E2243" s="921" t="s">
        <v>1502</v>
      </c>
      <c r="F2243" s="921" t="s">
        <v>1503</v>
      </c>
      <c r="G2243" s="921"/>
      <c r="H2243" s="924" t="s">
        <v>30</v>
      </c>
      <c r="I2243" s="924"/>
      <c r="J2243" s="14" t="s">
        <v>31</v>
      </c>
      <c r="K2243" s="14" t="s">
        <v>32</v>
      </c>
      <c r="L2243" s="16">
        <v>455.26</v>
      </c>
    </row>
    <row r="2244" spans="1:12" s="1" customFormat="1" ht="197.25" customHeight="1" x14ac:dyDescent="0.15">
      <c r="A2244" s="918"/>
      <c r="B2244" s="921"/>
      <c r="C2244" s="922"/>
      <c r="D2244" s="923"/>
      <c r="E2244" s="921"/>
      <c r="F2244" s="921"/>
      <c r="G2244" s="921"/>
      <c r="H2244" s="924" t="s">
        <v>33</v>
      </c>
      <c r="I2244" s="924"/>
      <c r="J2244" s="14" t="s">
        <v>31</v>
      </c>
      <c r="K2244" s="14" t="s">
        <v>32</v>
      </c>
      <c r="L2244" s="16">
        <v>173</v>
      </c>
    </row>
    <row r="2245" spans="1:12" s="1" customFormat="1" ht="24" customHeight="1" x14ac:dyDescent="0.15">
      <c r="A2245" s="918"/>
      <c r="B2245" s="9" t="s">
        <v>34</v>
      </c>
      <c r="C2245" s="13" t="s">
        <v>35</v>
      </c>
      <c r="D2245" s="13" t="s">
        <v>36</v>
      </c>
      <c r="E2245" s="13" t="s">
        <v>37</v>
      </c>
      <c r="F2245" s="920"/>
      <c r="G2245" s="920"/>
      <c r="H2245" s="924" t="s">
        <v>38</v>
      </c>
      <c r="I2245" s="924"/>
      <c r="J2245" s="921" t="s">
        <v>31</v>
      </c>
      <c r="K2245" s="921" t="s">
        <v>31</v>
      </c>
      <c r="L2245" s="925">
        <v>0</v>
      </c>
    </row>
    <row r="2246" spans="1:12" s="1" customFormat="1" ht="24" customHeight="1" x14ac:dyDescent="0.15">
      <c r="A2246" s="918"/>
      <c r="B2246" s="14" t="s">
        <v>39</v>
      </c>
      <c r="C2246" s="14" t="s">
        <v>1503</v>
      </c>
      <c r="D2246" s="15">
        <v>43735</v>
      </c>
      <c r="E2246" s="14" t="s">
        <v>1504</v>
      </c>
      <c r="F2246" s="920"/>
      <c r="G2246" s="920"/>
      <c r="H2246" s="924"/>
      <c r="I2246" s="924"/>
      <c r="J2246" s="921"/>
      <c r="K2246" s="921"/>
      <c r="L2246" s="925"/>
    </row>
    <row r="2247" spans="1:12" s="1" customFormat="1" ht="24" customHeight="1" x14ac:dyDescent="0.15">
      <c r="A2247" s="918">
        <v>415</v>
      </c>
      <c r="B2247" s="9" t="s">
        <v>22</v>
      </c>
      <c r="C2247" s="13" t="s">
        <v>23</v>
      </c>
      <c r="D2247" s="13" t="s">
        <v>24</v>
      </c>
      <c r="E2247" s="13" t="s">
        <v>25</v>
      </c>
      <c r="F2247" s="919" t="s">
        <v>17</v>
      </c>
      <c r="G2247" s="919"/>
      <c r="H2247" s="920"/>
      <c r="I2247" s="920"/>
      <c r="J2247" s="920"/>
      <c r="K2247" s="920"/>
      <c r="L2247" s="920"/>
    </row>
    <row r="2248" spans="1:12" s="1" customFormat="1" ht="26.25" customHeight="1" x14ac:dyDescent="0.15">
      <c r="A2248" s="918"/>
      <c r="B2248" s="921" t="s">
        <v>1505</v>
      </c>
      <c r="C2248" s="922" t="s">
        <v>1506</v>
      </c>
      <c r="D2248" s="923">
        <v>43636</v>
      </c>
      <c r="E2248" s="921" t="s">
        <v>450</v>
      </c>
      <c r="F2248" s="921" t="s">
        <v>1507</v>
      </c>
      <c r="G2248" s="921"/>
      <c r="H2248" s="924" t="s">
        <v>30</v>
      </c>
      <c r="I2248" s="924"/>
      <c r="J2248" s="14" t="s">
        <v>31</v>
      </c>
      <c r="K2248" s="14" t="s">
        <v>32</v>
      </c>
      <c r="L2248" s="16">
        <v>501.56</v>
      </c>
    </row>
    <row r="2249" spans="1:12" s="1" customFormat="1" ht="409.2" customHeight="1" x14ac:dyDescent="0.15">
      <c r="A2249" s="918"/>
      <c r="B2249" s="921"/>
      <c r="C2249" s="922"/>
      <c r="D2249" s="923"/>
      <c r="E2249" s="921"/>
      <c r="F2249" s="921"/>
      <c r="G2249" s="921"/>
      <c r="H2249" s="924" t="s">
        <v>33</v>
      </c>
      <c r="I2249" s="924"/>
      <c r="J2249" s="921" t="s">
        <v>31</v>
      </c>
      <c r="K2249" s="921" t="s">
        <v>32</v>
      </c>
      <c r="L2249" s="925">
        <v>1164.8</v>
      </c>
    </row>
    <row r="2250" spans="1:12" s="1" customFormat="1" ht="155.85" customHeight="1" x14ac:dyDescent="0.15">
      <c r="A2250" s="918"/>
      <c r="B2250" s="921"/>
      <c r="C2250" s="922"/>
      <c r="D2250" s="923"/>
      <c r="E2250" s="921"/>
      <c r="F2250" s="921"/>
      <c r="G2250" s="921"/>
      <c r="H2250" s="924"/>
      <c r="I2250" s="924"/>
      <c r="J2250" s="921"/>
      <c r="K2250" s="921"/>
      <c r="L2250" s="925"/>
    </row>
    <row r="2251" spans="1:12" s="1" customFormat="1" ht="24" customHeight="1" x14ac:dyDescent="0.15">
      <c r="A2251" s="918"/>
      <c r="B2251" s="9" t="s">
        <v>34</v>
      </c>
      <c r="C2251" s="13" t="s">
        <v>35</v>
      </c>
      <c r="D2251" s="13" t="s">
        <v>36</v>
      </c>
      <c r="E2251" s="13" t="s">
        <v>37</v>
      </c>
      <c r="F2251" s="920"/>
      <c r="G2251" s="920"/>
      <c r="H2251" s="924" t="s">
        <v>38</v>
      </c>
      <c r="I2251" s="924"/>
      <c r="J2251" s="921" t="s">
        <v>31</v>
      </c>
      <c r="K2251" s="921" t="s">
        <v>31</v>
      </c>
      <c r="L2251" s="925">
        <v>0</v>
      </c>
    </row>
    <row r="2252" spans="1:12" s="1" customFormat="1" ht="24" customHeight="1" x14ac:dyDescent="0.15">
      <c r="A2252" s="918"/>
      <c r="B2252" s="14" t="s">
        <v>229</v>
      </c>
      <c r="C2252" s="14" t="s">
        <v>1507</v>
      </c>
      <c r="D2252" s="15">
        <v>43643</v>
      </c>
      <c r="E2252" s="14" t="s">
        <v>1508</v>
      </c>
      <c r="F2252" s="920"/>
      <c r="G2252" s="920"/>
      <c r="H2252" s="924"/>
      <c r="I2252" s="924"/>
      <c r="J2252" s="921"/>
      <c r="K2252" s="921"/>
      <c r="L2252" s="925"/>
    </row>
    <row r="2253" spans="1:12" s="1" customFormat="1" ht="24" customHeight="1" x14ac:dyDescent="0.15">
      <c r="A2253" s="918">
        <v>416</v>
      </c>
      <c r="B2253" s="9" t="s">
        <v>22</v>
      </c>
      <c r="C2253" s="13" t="s">
        <v>23</v>
      </c>
      <c r="D2253" s="13" t="s">
        <v>24</v>
      </c>
      <c r="E2253" s="13" t="s">
        <v>25</v>
      </c>
      <c r="F2253" s="919" t="s">
        <v>17</v>
      </c>
      <c r="G2253" s="919"/>
      <c r="H2253" s="920"/>
      <c r="I2253" s="920"/>
      <c r="J2253" s="920"/>
      <c r="K2253" s="920"/>
      <c r="L2253" s="920"/>
    </row>
    <row r="2254" spans="1:12" s="1" customFormat="1" ht="26.25" customHeight="1" x14ac:dyDescent="0.15">
      <c r="A2254" s="918"/>
      <c r="B2254" s="921" t="s">
        <v>1509</v>
      </c>
      <c r="C2254" s="922" t="s">
        <v>1510</v>
      </c>
      <c r="D2254" s="923">
        <v>43727</v>
      </c>
      <c r="E2254" s="921" t="s">
        <v>53</v>
      </c>
      <c r="F2254" s="921" t="s">
        <v>54</v>
      </c>
      <c r="G2254" s="921"/>
      <c r="H2254" s="924" t="s">
        <v>30</v>
      </c>
      <c r="I2254" s="924"/>
      <c r="J2254" s="14" t="s">
        <v>31</v>
      </c>
      <c r="K2254" s="14" t="s">
        <v>32</v>
      </c>
      <c r="L2254" s="16">
        <v>444.75</v>
      </c>
    </row>
    <row r="2255" spans="1:12" s="1" customFormat="1" ht="409.2" customHeight="1" x14ac:dyDescent="0.15">
      <c r="A2255" s="918"/>
      <c r="B2255" s="921"/>
      <c r="C2255" s="922"/>
      <c r="D2255" s="923"/>
      <c r="E2255" s="921"/>
      <c r="F2255" s="921"/>
      <c r="G2255" s="921"/>
      <c r="H2255" s="924" t="s">
        <v>33</v>
      </c>
      <c r="I2255" s="924"/>
      <c r="J2255" s="921" t="s">
        <v>31</v>
      </c>
      <c r="K2255" s="921" t="s">
        <v>32</v>
      </c>
      <c r="L2255" s="925">
        <v>386.6</v>
      </c>
    </row>
    <row r="2256" spans="1:12" s="1" customFormat="1" ht="397.35" customHeight="1" x14ac:dyDescent="0.15">
      <c r="A2256" s="918"/>
      <c r="B2256" s="921"/>
      <c r="C2256" s="922"/>
      <c r="D2256" s="923"/>
      <c r="E2256" s="921"/>
      <c r="F2256" s="921"/>
      <c r="G2256" s="921"/>
      <c r="H2256" s="924"/>
      <c r="I2256" s="924"/>
      <c r="J2256" s="921"/>
      <c r="K2256" s="921"/>
      <c r="L2256" s="925"/>
    </row>
    <row r="2257" spans="1:12" s="1" customFormat="1" ht="24" customHeight="1" x14ac:dyDescent="0.15">
      <c r="A2257" s="918"/>
      <c r="B2257" s="9" t="s">
        <v>34</v>
      </c>
      <c r="C2257" s="13" t="s">
        <v>35</v>
      </c>
      <c r="D2257" s="13" t="s">
        <v>36</v>
      </c>
      <c r="E2257" s="13" t="s">
        <v>37</v>
      </c>
      <c r="F2257" s="920"/>
      <c r="G2257" s="920"/>
      <c r="H2257" s="924" t="s">
        <v>38</v>
      </c>
      <c r="I2257" s="924"/>
      <c r="J2257" s="921" t="s">
        <v>31</v>
      </c>
      <c r="K2257" s="921" t="s">
        <v>31</v>
      </c>
      <c r="L2257" s="925">
        <v>0</v>
      </c>
    </row>
    <row r="2258" spans="1:12" s="1" customFormat="1" ht="24" customHeight="1" x14ac:dyDescent="0.15">
      <c r="A2258" s="918"/>
      <c r="B2258" s="14" t="s">
        <v>39</v>
      </c>
      <c r="C2258" s="14" t="s">
        <v>54</v>
      </c>
      <c r="D2258" s="15">
        <v>43728</v>
      </c>
      <c r="E2258" s="14" t="s">
        <v>56</v>
      </c>
      <c r="F2258" s="920"/>
      <c r="G2258" s="920"/>
      <c r="H2258" s="924"/>
      <c r="I2258" s="924"/>
      <c r="J2258" s="921"/>
      <c r="K2258" s="921"/>
      <c r="L2258" s="925"/>
    </row>
    <row r="2259" spans="1:12" s="1" customFormat="1" ht="24" customHeight="1" x14ac:dyDescent="0.15">
      <c r="A2259" s="918">
        <v>417</v>
      </c>
      <c r="B2259" s="9" t="s">
        <v>22</v>
      </c>
      <c r="C2259" s="13" t="s">
        <v>23</v>
      </c>
      <c r="D2259" s="13" t="s">
        <v>24</v>
      </c>
      <c r="E2259" s="13" t="s">
        <v>25</v>
      </c>
      <c r="F2259" s="919" t="s">
        <v>17</v>
      </c>
      <c r="G2259" s="919"/>
      <c r="H2259" s="920"/>
      <c r="I2259" s="920"/>
      <c r="J2259" s="920"/>
      <c r="K2259" s="920"/>
      <c r="L2259" s="920"/>
    </row>
    <row r="2260" spans="1:12" s="1" customFormat="1" ht="26.25" customHeight="1" x14ac:dyDescent="0.15">
      <c r="A2260" s="918"/>
      <c r="B2260" s="921" t="s">
        <v>1511</v>
      </c>
      <c r="C2260" s="922" t="s">
        <v>1512</v>
      </c>
      <c r="D2260" s="923">
        <v>43557</v>
      </c>
      <c r="E2260" s="921" t="s">
        <v>90</v>
      </c>
      <c r="F2260" s="921" t="s">
        <v>653</v>
      </c>
      <c r="G2260" s="921"/>
      <c r="H2260" s="924" t="s">
        <v>30</v>
      </c>
      <c r="I2260" s="924"/>
      <c r="J2260" s="14" t="s">
        <v>31</v>
      </c>
      <c r="K2260" s="14" t="s">
        <v>32</v>
      </c>
      <c r="L2260" s="16">
        <v>645</v>
      </c>
    </row>
    <row r="2261" spans="1:12" s="1" customFormat="1" ht="409.2" customHeight="1" x14ac:dyDescent="0.15">
      <c r="A2261" s="918"/>
      <c r="B2261" s="921"/>
      <c r="C2261" s="922"/>
      <c r="D2261" s="923"/>
      <c r="E2261" s="921"/>
      <c r="F2261" s="921"/>
      <c r="G2261" s="921"/>
      <c r="H2261" s="924" t="s">
        <v>33</v>
      </c>
      <c r="I2261" s="924"/>
      <c r="J2261" s="921" t="s">
        <v>31</v>
      </c>
      <c r="K2261" s="921" t="s">
        <v>31</v>
      </c>
      <c r="L2261" s="925">
        <v>0</v>
      </c>
    </row>
    <row r="2262" spans="1:12" s="1" customFormat="1" ht="134.85" customHeight="1" x14ac:dyDescent="0.15">
      <c r="A2262" s="918"/>
      <c r="B2262" s="921"/>
      <c r="C2262" s="922"/>
      <c r="D2262" s="923"/>
      <c r="E2262" s="921"/>
      <c r="F2262" s="921"/>
      <c r="G2262" s="921"/>
      <c r="H2262" s="924"/>
      <c r="I2262" s="924"/>
      <c r="J2262" s="921"/>
      <c r="K2262" s="921"/>
      <c r="L2262" s="925"/>
    </row>
    <row r="2263" spans="1:12" s="1" customFormat="1" ht="24" customHeight="1" x14ac:dyDescent="0.15">
      <c r="A2263" s="918"/>
      <c r="B2263" s="9" t="s">
        <v>34</v>
      </c>
      <c r="C2263" s="13" t="s">
        <v>35</v>
      </c>
      <c r="D2263" s="13" t="s">
        <v>36</v>
      </c>
      <c r="E2263" s="13" t="s">
        <v>37</v>
      </c>
      <c r="F2263" s="920"/>
      <c r="G2263" s="920"/>
      <c r="H2263" s="924" t="s">
        <v>38</v>
      </c>
      <c r="I2263" s="924"/>
      <c r="J2263" s="921" t="s">
        <v>31</v>
      </c>
      <c r="K2263" s="921" t="s">
        <v>31</v>
      </c>
      <c r="L2263" s="925">
        <v>0</v>
      </c>
    </row>
    <row r="2264" spans="1:12" s="1" customFormat="1" ht="24" customHeight="1" x14ac:dyDescent="0.15">
      <c r="A2264" s="918"/>
      <c r="B2264" s="14" t="s">
        <v>39</v>
      </c>
      <c r="C2264" s="14" t="s">
        <v>653</v>
      </c>
      <c r="D2264" s="15">
        <v>43562</v>
      </c>
      <c r="E2264" s="14" t="s">
        <v>716</v>
      </c>
      <c r="F2264" s="920"/>
      <c r="G2264" s="920"/>
      <c r="H2264" s="924"/>
      <c r="I2264" s="924"/>
      <c r="J2264" s="921"/>
      <c r="K2264" s="921"/>
      <c r="L2264" s="925"/>
    </row>
    <row r="2265" spans="1:12" s="1" customFormat="1" ht="24" customHeight="1" x14ac:dyDescent="0.15">
      <c r="A2265" s="918">
        <v>418</v>
      </c>
      <c r="B2265" s="9" t="s">
        <v>22</v>
      </c>
      <c r="C2265" s="13" t="s">
        <v>23</v>
      </c>
      <c r="D2265" s="13" t="s">
        <v>24</v>
      </c>
      <c r="E2265" s="13" t="s">
        <v>25</v>
      </c>
      <c r="F2265" s="919" t="s">
        <v>17</v>
      </c>
      <c r="G2265" s="919"/>
      <c r="H2265" s="920"/>
      <c r="I2265" s="920"/>
      <c r="J2265" s="920"/>
      <c r="K2265" s="920"/>
      <c r="L2265" s="920"/>
    </row>
    <row r="2266" spans="1:12" s="1" customFormat="1" ht="26.25" customHeight="1" x14ac:dyDescent="0.15">
      <c r="A2266" s="918"/>
      <c r="B2266" s="921" t="s">
        <v>1511</v>
      </c>
      <c r="C2266" s="922" t="s">
        <v>1513</v>
      </c>
      <c r="D2266" s="923">
        <v>43599</v>
      </c>
      <c r="E2266" s="921" t="s">
        <v>53</v>
      </c>
      <c r="F2266" s="921" t="s">
        <v>1514</v>
      </c>
      <c r="G2266" s="921"/>
      <c r="H2266" s="924" t="s">
        <v>30</v>
      </c>
      <c r="I2266" s="924"/>
      <c r="J2266" s="14" t="s">
        <v>31</v>
      </c>
      <c r="K2266" s="14" t="s">
        <v>32</v>
      </c>
      <c r="L2266" s="16">
        <v>645</v>
      </c>
    </row>
    <row r="2267" spans="1:12" s="1" customFormat="1" ht="409.2" customHeight="1" x14ac:dyDescent="0.15">
      <c r="A2267" s="918"/>
      <c r="B2267" s="921"/>
      <c r="C2267" s="922"/>
      <c r="D2267" s="923"/>
      <c r="E2267" s="921"/>
      <c r="F2267" s="921"/>
      <c r="G2267" s="921"/>
      <c r="H2267" s="924" t="s">
        <v>33</v>
      </c>
      <c r="I2267" s="924"/>
      <c r="J2267" s="921" t="s">
        <v>31</v>
      </c>
      <c r="K2267" s="921" t="s">
        <v>31</v>
      </c>
      <c r="L2267" s="925">
        <v>0</v>
      </c>
    </row>
    <row r="2268" spans="1:12" s="1" customFormat="1" ht="409.2" customHeight="1" x14ac:dyDescent="0.15">
      <c r="A2268" s="918"/>
      <c r="B2268" s="921"/>
      <c r="C2268" s="922"/>
      <c r="D2268" s="923"/>
      <c r="E2268" s="921"/>
      <c r="F2268" s="921"/>
      <c r="G2268" s="921"/>
      <c r="H2268" s="924"/>
      <c r="I2268" s="924"/>
      <c r="J2268" s="921"/>
      <c r="K2268" s="921"/>
      <c r="L2268" s="925"/>
    </row>
    <row r="2269" spans="1:12" s="1" customFormat="1" ht="156.44999999999999" customHeight="1" x14ac:dyDescent="0.15">
      <c r="A2269" s="918"/>
      <c r="B2269" s="921"/>
      <c r="C2269" s="922"/>
      <c r="D2269" s="923"/>
      <c r="E2269" s="921"/>
      <c r="F2269" s="921"/>
      <c r="G2269" s="921"/>
      <c r="H2269" s="924"/>
      <c r="I2269" s="924"/>
      <c r="J2269" s="921"/>
      <c r="K2269" s="921"/>
      <c r="L2269" s="925"/>
    </row>
    <row r="2270" spans="1:12" s="1" customFormat="1" ht="24" customHeight="1" x14ac:dyDescent="0.15">
      <c r="A2270" s="918"/>
      <c r="B2270" s="9" t="s">
        <v>34</v>
      </c>
      <c r="C2270" s="13" t="s">
        <v>35</v>
      </c>
      <c r="D2270" s="13" t="s">
        <v>36</v>
      </c>
      <c r="E2270" s="13" t="s">
        <v>37</v>
      </c>
      <c r="F2270" s="920"/>
      <c r="G2270" s="920"/>
      <c r="H2270" s="924" t="s">
        <v>38</v>
      </c>
      <c r="I2270" s="924"/>
      <c r="J2270" s="921" t="s">
        <v>31</v>
      </c>
      <c r="K2270" s="921" t="s">
        <v>32</v>
      </c>
      <c r="L2270" s="925">
        <v>550</v>
      </c>
    </row>
    <row r="2271" spans="1:12" s="1" customFormat="1" ht="24" customHeight="1" x14ac:dyDescent="0.15">
      <c r="A2271" s="918"/>
      <c r="B2271" s="14" t="s">
        <v>39</v>
      </c>
      <c r="C2271" s="14" t="s">
        <v>1514</v>
      </c>
      <c r="D2271" s="15">
        <v>43608</v>
      </c>
      <c r="E2271" s="14" t="s">
        <v>1515</v>
      </c>
      <c r="F2271" s="920"/>
      <c r="G2271" s="920"/>
      <c r="H2271" s="924"/>
      <c r="I2271" s="924"/>
      <c r="J2271" s="921"/>
      <c r="K2271" s="921"/>
      <c r="L2271" s="925"/>
    </row>
    <row r="2272" spans="1:12" s="1" customFormat="1" ht="24" customHeight="1" x14ac:dyDescent="0.15">
      <c r="A2272" s="918">
        <v>419</v>
      </c>
      <c r="B2272" s="9" t="s">
        <v>22</v>
      </c>
      <c r="C2272" s="13" t="s">
        <v>23</v>
      </c>
      <c r="D2272" s="13" t="s">
        <v>24</v>
      </c>
      <c r="E2272" s="13" t="s">
        <v>25</v>
      </c>
      <c r="F2272" s="919" t="s">
        <v>17</v>
      </c>
      <c r="G2272" s="919"/>
      <c r="H2272" s="920"/>
      <c r="I2272" s="920"/>
      <c r="J2272" s="920"/>
      <c r="K2272" s="920"/>
      <c r="L2272" s="920"/>
    </row>
    <row r="2273" spans="1:12" s="1" customFormat="1" ht="26.25" customHeight="1" x14ac:dyDescent="0.15">
      <c r="A2273" s="918"/>
      <c r="B2273" s="921" t="s">
        <v>1511</v>
      </c>
      <c r="C2273" s="922" t="s">
        <v>1513</v>
      </c>
      <c r="D2273" s="923">
        <v>43599</v>
      </c>
      <c r="E2273" s="921" t="s">
        <v>53</v>
      </c>
      <c r="F2273" s="921" t="s">
        <v>1516</v>
      </c>
      <c r="G2273" s="921"/>
      <c r="H2273" s="924" t="s">
        <v>30</v>
      </c>
      <c r="I2273" s="924"/>
      <c r="J2273" s="14" t="s">
        <v>31</v>
      </c>
      <c r="K2273" s="14" t="s">
        <v>32</v>
      </c>
      <c r="L2273" s="16">
        <v>374</v>
      </c>
    </row>
    <row r="2274" spans="1:12" s="1" customFormat="1" ht="409.2" customHeight="1" x14ac:dyDescent="0.15">
      <c r="A2274" s="918"/>
      <c r="B2274" s="921"/>
      <c r="C2274" s="922"/>
      <c r="D2274" s="923"/>
      <c r="E2274" s="921"/>
      <c r="F2274" s="921"/>
      <c r="G2274" s="921"/>
      <c r="H2274" s="924" t="s">
        <v>33</v>
      </c>
      <c r="I2274" s="924"/>
      <c r="J2274" s="921" t="s">
        <v>31</v>
      </c>
      <c r="K2274" s="921" t="s">
        <v>32</v>
      </c>
      <c r="L2274" s="925">
        <v>142.93</v>
      </c>
    </row>
    <row r="2275" spans="1:12" s="1" customFormat="1" ht="409.2" customHeight="1" x14ac:dyDescent="0.15">
      <c r="A2275" s="918"/>
      <c r="B2275" s="921"/>
      <c r="C2275" s="922"/>
      <c r="D2275" s="923"/>
      <c r="E2275" s="921"/>
      <c r="F2275" s="921"/>
      <c r="G2275" s="921"/>
      <c r="H2275" s="924"/>
      <c r="I2275" s="924"/>
      <c r="J2275" s="921"/>
      <c r="K2275" s="921"/>
      <c r="L2275" s="925"/>
    </row>
    <row r="2276" spans="1:12" s="1" customFormat="1" ht="156.44999999999999" customHeight="1" x14ac:dyDescent="0.15">
      <c r="A2276" s="918"/>
      <c r="B2276" s="921"/>
      <c r="C2276" s="922"/>
      <c r="D2276" s="923"/>
      <c r="E2276" s="921"/>
      <c r="F2276" s="921"/>
      <c r="G2276" s="921"/>
      <c r="H2276" s="924"/>
      <c r="I2276" s="924"/>
      <c r="J2276" s="921"/>
      <c r="K2276" s="921"/>
      <c r="L2276" s="925"/>
    </row>
    <row r="2277" spans="1:12" s="1" customFormat="1" ht="24" customHeight="1" x14ac:dyDescent="0.15">
      <c r="A2277" s="918"/>
      <c r="B2277" s="9" t="s">
        <v>34</v>
      </c>
      <c r="C2277" s="13" t="s">
        <v>35</v>
      </c>
      <c r="D2277" s="13" t="s">
        <v>36</v>
      </c>
      <c r="E2277" s="13" t="s">
        <v>37</v>
      </c>
      <c r="F2277" s="920"/>
      <c r="G2277" s="920"/>
      <c r="H2277" s="924" t="s">
        <v>38</v>
      </c>
      <c r="I2277" s="924"/>
      <c r="J2277" s="921" t="s">
        <v>31</v>
      </c>
      <c r="K2277" s="921" t="s">
        <v>31</v>
      </c>
      <c r="L2277" s="925">
        <v>0</v>
      </c>
    </row>
    <row r="2278" spans="1:12" s="1" customFormat="1" ht="24" customHeight="1" x14ac:dyDescent="0.15">
      <c r="A2278" s="918"/>
      <c r="B2278" s="14" t="s">
        <v>39</v>
      </c>
      <c r="C2278" s="14" t="s">
        <v>1516</v>
      </c>
      <c r="D2278" s="15">
        <v>43608</v>
      </c>
      <c r="E2278" s="14" t="s">
        <v>1515</v>
      </c>
      <c r="F2278" s="920"/>
      <c r="G2278" s="920"/>
      <c r="H2278" s="924"/>
      <c r="I2278" s="924"/>
      <c r="J2278" s="921"/>
      <c r="K2278" s="921"/>
      <c r="L2278" s="925"/>
    </row>
    <row r="2279" spans="1:12" s="1" customFormat="1" ht="24" customHeight="1" x14ac:dyDescent="0.15">
      <c r="A2279" s="918">
        <v>420</v>
      </c>
      <c r="B2279" s="9" t="s">
        <v>22</v>
      </c>
      <c r="C2279" s="13" t="s">
        <v>23</v>
      </c>
      <c r="D2279" s="13" t="s">
        <v>24</v>
      </c>
      <c r="E2279" s="13" t="s">
        <v>25</v>
      </c>
      <c r="F2279" s="919" t="s">
        <v>17</v>
      </c>
      <c r="G2279" s="919"/>
      <c r="H2279" s="920"/>
      <c r="I2279" s="920"/>
      <c r="J2279" s="920"/>
      <c r="K2279" s="920"/>
      <c r="L2279" s="920"/>
    </row>
    <row r="2280" spans="1:12" s="1" customFormat="1" ht="26.25" customHeight="1" x14ac:dyDescent="0.15">
      <c r="A2280" s="918"/>
      <c r="B2280" s="921" t="s">
        <v>1517</v>
      </c>
      <c r="C2280" s="922" t="s">
        <v>1518</v>
      </c>
      <c r="D2280" s="923">
        <v>43586</v>
      </c>
      <c r="E2280" s="921" t="s">
        <v>298</v>
      </c>
      <c r="F2280" s="921" t="s">
        <v>1519</v>
      </c>
      <c r="G2280" s="921"/>
      <c r="H2280" s="924" t="s">
        <v>30</v>
      </c>
      <c r="I2280" s="924"/>
      <c r="J2280" s="14" t="s">
        <v>31</v>
      </c>
      <c r="K2280" s="14" t="s">
        <v>32</v>
      </c>
      <c r="L2280" s="16">
        <v>772.67</v>
      </c>
    </row>
    <row r="2281" spans="1:12" s="1" customFormat="1" ht="260.25" customHeight="1" x14ac:dyDescent="0.15">
      <c r="A2281" s="918"/>
      <c r="B2281" s="921"/>
      <c r="C2281" s="922"/>
      <c r="D2281" s="923"/>
      <c r="E2281" s="921"/>
      <c r="F2281" s="921"/>
      <c r="G2281" s="921"/>
      <c r="H2281" s="924" t="s">
        <v>33</v>
      </c>
      <c r="I2281" s="924"/>
      <c r="J2281" s="14" t="s">
        <v>31</v>
      </c>
      <c r="K2281" s="14" t="s">
        <v>32</v>
      </c>
      <c r="L2281" s="16">
        <v>381.6</v>
      </c>
    </row>
    <row r="2282" spans="1:12" s="1" customFormat="1" ht="24" customHeight="1" x14ac:dyDescent="0.15">
      <c r="A2282" s="918"/>
      <c r="B2282" s="9" t="s">
        <v>34</v>
      </c>
      <c r="C2282" s="13" t="s">
        <v>35</v>
      </c>
      <c r="D2282" s="13" t="s">
        <v>36</v>
      </c>
      <c r="E2282" s="13" t="s">
        <v>37</v>
      </c>
      <c r="F2282" s="920"/>
      <c r="G2282" s="920"/>
      <c r="H2282" s="924" t="s">
        <v>38</v>
      </c>
      <c r="I2282" s="924"/>
      <c r="J2282" s="921" t="s">
        <v>31</v>
      </c>
      <c r="K2282" s="921" t="s">
        <v>31</v>
      </c>
      <c r="L2282" s="925">
        <v>0</v>
      </c>
    </row>
    <row r="2283" spans="1:12" s="1" customFormat="1" ht="24" customHeight="1" x14ac:dyDescent="0.15">
      <c r="A2283" s="918"/>
      <c r="B2283" s="14" t="s">
        <v>55</v>
      </c>
      <c r="C2283" s="14" t="s">
        <v>1519</v>
      </c>
      <c r="D2283" s="15">
        <v>43588</v>
      </c>
      <c r="E2283" s="14" t="s">
        <v>376</v>
      </c>
      <c r="F2283" s="920"/>
      <c r="G2283" s="920"/>
      <c r="H2283" s="924"/>
      <c r="I2283" s="924"/>
      <c r="J2283" s="921"/>
      <c r="K2283" s="921"/>
      <c r="L2283" s="925"/>
    </row>
    <row r="2284" spans="1:12" s="1" customFormat="1" ht="24" customHeight="1" x14ac:dyDescent="0.15">
      <c r="A2284" s="918">
        <v>421</v>
      </c>
      <c r="B2284" s="9" t="s">
        <v>22</v>
      </c>
      <c r="C2284" s="13" t="s">
        <v>23</v>
      </c>
      <c r="D2284" s="13" t="s">
        <v>24</v>
      </c>
      <c r="E2284" s="13" t="s">
        <v>25</v>
      </c>
      <c r="F2284" s="919" t="s">
        <v>17</v>
      </c>
      <c r="G2284" s="919"/>
      <c r="H2284" s="920"/>
      <c r="I2284" s="920"/>
      <c r="J2284" s="920"/>
      <c r="K2284" s="920"/>
      <c r="L2284" s="920"/>
    </row>
    <row r="2285" spans="1:12" s="1" customFormat="1" ht="26.25" customHeight="1" x14ac:dyDescent="0.15">
      <c r="A2285" s="918"/>
      <c r="B2285" s="921" t="s">
        <v>1517</v>
      </c>
      <c r="C2285" s="922" t="s">
        <v>1520</v>
      </c>
      <c r="D2285" s="923">
        <v>43593</v>
      </c>
      <c r="E2285" s="921" t="s">
        <v>187</v>
      </c>
      <c r="F2285" s="921" t="s">
        <v>1521</v>
      </c>
      <c r="G2285" s="921"/>
      <c r="H2285" s="924" t="s">
        <v>30</v>
      </c>
      <c r="I2285" s="924"/>
      <c r="J2285" s="14" t="s">
        <v>31</v>
      </c>
      <c r="K2285" s="14" t="s">
        <v>32</v>
      </c>
      <c r="L2285" s="16">
        <v>675.72</v>
      </c>
    </row>
    <row r="2286" spans="1:12" s="1" customFormat="1" ht="134.25" customHeight="1" x14ac:dyDescent="0.15">
      <c r="A2286" s="918"/>
      <c r="B2286" s="921"/>
      <c r="C2286" s="922"/>
      <c r="D2286" s="923"/>
      <c r="E2286" s="921"/>
      <c r="F2286" s="921"/>
      <c r="G2286" s="921"/>
      <c r="H2286" s="924" t="s">
        <v>33</v>
      </c>
      <c r="I2286" s="924"/>
      <c r="J2286" s="14" t="s">
        <v>31</v>
      </c>
      <c r="K2286" s="14" t="s">
        <v>32</v>
      </c>
      <c r="L2286" s="16">
        <v>345.4</v>
      </c>
    </row>
    <row r="2287" spans="1:12" s="1" customFormat="1" ht="24" customHeight="1" x14ac:dyDescent="0.15">
      <c r="A2287" s="918"/>
      <c r="B2287" s="9" t="s">
        <v>34</v>
      </c>
      <c r="C2287" s="13" t="s">
        <v>35</v>
      </c>
      <c r="D2287" s="13" t="s">
        <v>36</v>
      </c>
      <c r="E2287" s="13" t="s">
        <v>37</v>
      </c>
      <c r="F2287" s="920"/>
      <c r="G2287" s="920"/>
      <c r="H2287" s="924" t="s">
        <v>38</v>
      </c>
      <c r="I2287" s="924"/>
      <c r="J2287" s="921" t="s">
        <v>31</v>
      </c>
      <c r="K2287" s="921" t="s">
        <v>32</v>
      </c>
      <c r="L2287" s="925">
        <v>300</v>
      </c>
    </row>
    <row r="2288" spans="1:12" s="1" customFormat="1" ht="24" customHeight="1" x14ac:dyDescent="0.15">
      <c r="A2288" s="918"/>
      <c r="B2288" s="14" t="s">
        <v>55</v>
      </c>
      <c r="C2288" s="14" t="s">
        <v>1521</v>
      </c>
      <c r="D2288" s="15">
        <v>43596</v>
      </c>
      <c r="E2288" s="14" t="s">
        <v>384</v>
      </c>
      <c r="F2288" s="920"/>
      <c r="G2288" s="920"/>
      <c r="H2288" s="924"/>
      <c r="I2288" s="924"/>
      <c r="J2288" s="921"/>
      <c r="K2288" s="921"/>
      <c r="L2288" s="925"/>
    </row>
    <row r="2289" spans="1:12" s="1" customFormat="1" ht="24" customHeight="1" x14ac:dyDescent="0.15">
      <c r="A2289" s="918">
        <v>422</v>
      </c>
      <c r="B2289" s="9" t="s">
        <v>22</v>
      </c>
      <c r="C2289" s="13" t="s">
        <v>23</v>
      </c>
      <c r="D2289" s="13" t="s">
        <v>24</v>
      </c>
      <c r="E2289" s="13" t="s">
        <v>25</v>
      </c>
      <c r="F2289" s="919" t="s">
        <v>17</v>
      </c>
      <c r="G2289" s="919"/>
      <c r="H2289" s="920"/>
      <c r="I2289" s="920"/>
      <c r="J2289" s="920"/>
      <c r="K2289" s="920"/>
      <c r="L2289" s="920"/>
    </row>
    <row r="2290" spans="1:12" s="1" customFormat="1" ht="26.25" customHeight="1" x14ac:dyDescent="0.15">
      <c r="A2290" s="918"/>
      <c r="B2290" s="921" t="s">
        <v>1522</v>
      </c>
      <c r="C2290" s="922" t="s">
        <v>1523</v>
      </c>
      <c r="D2290" s="923">
        <v>43562</v>
      </c>
      <c r="E2290" s="921" t="s">
        <v>187</v>
      </c>
      <c r="F2290" s="921" t="s">
        <v>690</v>
      </c>
      <c r="G2290" s="921"/>
      <c r="H2290" s="924" t="s">
        <v>30</v>
      </c>
      <c r="I2290" s="924"/>
      <c r="J2290" s="14" t="s">
        <v>31</v>
      </c>
      <c r="K2290" s="14" t="s">
        <v>32</v>
      </c>
      <c r="L2290" s="16">
        <v>666</v>
      </c>
    </row>
    <row r="2291" spans="1:12" s="1" customFormat="1" ht="409.2" customHeight="1" x14ac:dyDescent="0.15">
      <c r="A2291" s="918"/>
      <c r="B2291" s="921"/>
      <c r="C2291" s="922"/>
      <c r="D2291" s="923"/>
      <c r="E2291" s="921"/>
      <c r="F2291" s="921"/>
      <c r="G2291" s="921"/>
      <c r="H2291" s="924" t="s">
        <v>33</v>
      </c>
      <c r="I2291" s="924"/>
      <c r="J2291" s="921" t="s">
        <v>31</v>
      </c>
      <c r="K2291" s="921" t="s">
        <v>32</v>
      </c>
      <c r="L2291" s="925">
        <v>272.60000000000002</v>
      </c>
    </row>
    <row r="2292" spans="1:12" s="1" customFormat="1" ht="61.35" customHeight="1" x14ac:dyDescent="0.15">
      <c r="A2292" s="918"/>
      <c r="B2292" s="921"/>
      <c r="C2292" s="922"/>
      <c r="D2292" s="923"/>
      <c r="E2292" s="921"/>
      <c r="F2292" s="921"/>
      <c r="G2292" s="921"/>
      <c r="H2292" s="924"/>
      <c r="I2292" s="924"/>
      <c r="J2292" s="921"/>
      <c r="K2292" s="921"/>
      <c r="L2292" s="925"/>
    </row>
    <row r="2293" spans="1:12" s="1" customFormat="1" ht="24" customHeight="1" x14ac:dyDescent="0.15">
      <c r="A2293" s="918"/>
      <c r="B2293" s="9" t="s">
        <v>34</v>
      </c>
      <c r="C2293" s="13" t="s">
        <v>35</v>
      </c>
      <c r="D2293" s="13" t="s">
        <v>36</v>
      </c>
      <c r="E2293" s="13" t="s">
        <v>37</v>
      </c>
      <c r="F2293" s="920"/>
      <c r="G2293" s="920"/>
      <c r="H2293" s="924" t="s">
        <v>38</v>
      </c>
      <c r="I2293" s="924"/>
      <c r="J2293" s="921" t="s">
        <v>31</v>
      </c>
      <c r="K2293" s="921" t="s">
        <v>32</v>
      </c>
      <c r="L2293" s="925">
        <v>50</v>
      </c>
    </row>
    <row r="2294" spans="1:12" s="1" customFormat="1" ht="24" customHeight="1" x14ac:dyDescent="0.15">
      <c r="A2294" s="918"/>
      <c r="B2294" s="14" t="s">
        <v>39</v>
      </c>
      <c r="C2294" s="14" t="s">
        <v>690</v>
      </c>
      <c r="D2294" s="15">
        <v>43564</v>
      </c>
      <c r="E2294" s="14" t="s">
        <v>77</v>
      </c>
      <c r="F2294" s="920"/>
      <c r="G2294" s="920"/>
      <c r="H2294" s="924"/>
      <c r="I2294" s="924"/>
      <c r="J2294" s="921"/>
      <c r="K2294" s="921"/>
      <c r="L2294" s="925"/>
    </row>
    <row r="2295" spans="1:12" s="1" customFormat="1" ht="24" customHeight="1" x14ac:dyDescent="0.15">
      <c r="A2295" s="918">
        <v>423</v>
      </c>
      <c r="B2295" s="9" t="s">
        <v>22</v>
      </c>
      <c r="C2295" s="13" t="s">
        <v>23</v>
      </c>
      <c r="D2295" s="13" t="s">
        <v>24</v>
      </c>
      <c r="E2295" s="13" t="s">
        <v>25</v>
      </c>
      <c r="F2295" s="919" t="s">
        <v>17</v>
      </c>
      <c r="G2295" s="919"/>
      <c r="H2295" s="920"/>
      <c r="I2295" s="920"/>
      <c r="J2295" s="920"/>
      <c r="K2295" s="920"/>
      <c r="L2295" s="920"/>
    </row>
    <row r="2296" spans="1:12" s="1" customFormat="1" ht="26.25" customHeight="1" x14ac:dyDescent="0.15">
      <c r="A2296" s="918"/>
      <c r="B2296" s="921" t="s">
        <v>1522</v>
      </c>
      <c r="C2296" s="922" t="s">
        <v>1524</v>
      </c>
      <c r="D2296" s="923">
        <v>43608</v>
      </c>
      <c r="E2296" s="921" t="s">
        <v>977</v>
      </c>
      <c r="F2296" s="921" t="s">
        <v>978</v>
      </c>
      <c r="G2296" s="921"/>
      <c r="H2296" s="924" t="s">
        <v>30</v>
      </c>
      <c r="I2296" s="924"/>
      <c r="J2296" s="14" t="s">
        <v>31</v>
      </c>
      <c r="K2296" s="14" t="s">
        <v>32</v>
      </c>
      <c r="L2296" s="16">
        <v>777</v>
      </c>
    </row>
    <row r="2297" spans="1:12" s="1" customFormat="1" ht="312.75" customHeight="1" x14ac:dyDescent="0.15">
      <c r="A2297" s="918"/>
      <c r="B2297" s="921"/>
      <c r="C2297" s="922"/>
      <c r="D2297" s="923"/>
      <c r="E2297" s="921"/>
      <c r="F2297" s="921"/>
      <c r="G2297" s="921"/>
      <c r="H2297" s="924" t="s">
        <v>33</v>
      </c>
      <c r="I2297" s="924"/>
      <c r="J2297" s="14" t="s">
        <v>31</v>
      </c>
      <c r="K2297" s="14" t="s">
        <v>32</v>
      </c>
      <c r="L2297" s="16">
        <v>291.60000000000002</v>
      </c>
    </row>
    <row r="2298" spans="1:12" s="1" customFormat="1" ht="24" customHeight="1" x14ac:dyDescent="0.15">
      <c r="A2298" s="918"/>
      <c r="B2298" s="9" t="s">
        <v>34</v>
      </c>
      <c r="C2298" s="13" t="s">
        <v>35</v>
      </c>
      <c r="D2298" s="13" t="s">
        <v>36</v>
      </c>
      <c r="E2298" s="13" t="s">
        <v>37</v>
      </c>
      <c r="F2298" s="920"/>
      <c r="G2298" s="920"/>
      <c r="H2298" s="924" t="s">
        <v>38</v>
      </c>
      <c r="I2298" s="924"/>
      <c r="J2298" s="921" t="s">
        <v>31</v>
      </c>
      <c r="K2298" s="921" t="s">
        <v>32</v>
      </c>
      <c r="L2298" s="925">
        <v>90</v>
      </c>
    </row>
    <row r="2299" spans="1:12" s="1" customFormat="1" ht="24" customHeight="1" x14ac:dyDescent="0.15">
      <c r="A2299" s="918"/>
      <c r="B2299" s="14" t="s">
        <v>39</v>
      </c>
      <c r="C2299" s="14" t="s">
        <v>978</v>
      </c>
      <c r="D2299" s="15">
        <v>43613</v>
      </c>
      <c r="E2299" s="14" t="s">
        <v>1525</v>
      </c>
      <c r="F2299" s="920"/>
      <c r="G2299" s="920"/>
      <c r="H2299" s="924"/>
      <c r="I2299" s="924"/>
      <c r="J2299" s="921"/>
      <c r="K2299" s="921"/>
      <c r="L2299" s="925"/>
    </row>
    <row r="2300" spans="1:12" s="1" customFormat="1" ht="24" customHeight="1" x14ac:dyDescent="0.15">
      <c r="A2300" s="918">
        <v>424</v>
      </c>
      <c r="B2300" s="9" t="s">
        <v>22</v>
      </c>
      <c r="C2300" s="13" t="s">
        <v>23</v>
      </c>
      <c r="D2300" s="13" t="s">
        <v>24</v>
      </c>
      <c r="E2300" s="13" t="s">
        <v>25</v>
      </c>
      <c r="F2300" s="919" t="s">
        <v>17</v>
      </c>
      <c r="G2300" s="919"/>
      <c r="H2300" s="920"/>
      <c r="I2300" s="920"/>
      <c r="J2300" s="920"/>
      <c r="K2300" s="920"/>
      <c r="L2300" s="920"/>
    </row>
    <row r="2301" spans="1:12" s="1" customFormat="1" ht="26.25" customHeight="1" x14ac:dyDescent="0.15">
      <c r="A2301" s="918"/>
      <c r="B2301" s="921" t="s">
        <v>1526</v>
      </c>
      <c r="C2301" s="922" t="s">
        <v>1527</v>
      </c>
      <c r="D2301" s="923">
        <v>43612</v>
      </c>
      <c r="E2301" s="921" t="s">
        <v>1528</v>
      </c>
      <c r="F2301" s="921" t="s">
        <v>1529</v>
      </c>
      <c r="G2301" s="921"/>
      <c r="H2301" s="924" t="s">
        <v>30</v>
      </c>
      <c r="I2301" s="924"/>
      <c r="J2301" s="14" t="s">
        <v>31</v>
      </c>
      <c r="K2301" s="14" t="s">
        <v>31</v>
      </c>
      <c r="L2301" s="16">
        <v>0</v>
      </c>
    </row>
    <row r="2302" spans="1:12" s="1" customFormat="1" ht="375.75" customHeight="1" x14ac:dyDescent="0.15">
      <c r="A2302" s="918"/>
      <c r="B2302" s="921"/>
      <c r="C2302" s="922"/>
      <c r="D2302" s="923"/>
      <c r="E2302" s="921"/>
      <c r="F2302" s="921"/>
      <c r="G2302" s="921"/>
      <c r="H2302" s="924" t="s">
        <v>33</v>
      </c>
      <c r="I2302" s="924"/>
      <c r="J2302" s="14" t="s">
        <v>31</v>
      </c>
      <c r="K2302" s="14" t="s">
        <v>31</v>
      </c>
      <c r="L2302" s="16">
        <v>0</v>
      </c>
    </row>
    <row r="2303" spans="1:12" s="1" customFormat="1" ht="24" customHeight="1" x14ac:dyDescent="0.15">
      <c r="A2303" s="918"/>
      <c r="B2303" s="9" t="s">
        <v>34</v>
      </c>
      <c r="C2303" s="13" t="s">
        <v>35</v>
      </c>
      <c r="D2303" s="13" t="s">
        <v>36</v>
      </c>
      <c r="E2303" s="13" t="s">
        <v>37</v>
      </c>
      <c r="F2303" s="920"/>
      <c r="G2303" s="920"/>
      <c r="H2303" s="924" t="s">
        <v>38</v>
      </c>
      <c r="I2303" s="924"/>
      <c r="J2303" s="921" t="s">
        <v>31</v>
      </c>
      <c r="K2303" s="921" t="s">
        <v>32</v>
      </c>
      <c r="L2303" s="925">
        <v>325</v>
      </c>
    </row>
    <row r="2304" spans="1:12" s="1" customFormat="1" ht="24" customHeight="1" x14ac:dyDescent="0.15">
      <c r="A2304" s="918"/>
      <c r="B2304" s="14" t="s">
        <v>39</v>
      </c>
      <c r="C2304" s="14" t="s">
        <v>1529</v>
      </c>
      <c r="D2304" s="15">
        <v>43616</v>
      </c>
      <c r="E2304" s="14" t="s">
        <v>1530</v>
      </c>
      <c r="F2304" s="920"/>
      <c r="G2304" s="920"/>
      <c r="H2304" s="924"/>
      <c r="I2304" s="924"/>
      <c r="J2304" s="921"/>
      <c r="K2304" s="921"/>
      <c r="L2304" s="925"/>
    </row>
    <row r="2305" spans="1:12" s="1" customFormat="1" ht="24" customHeight="1" x14ac:dyDescent="0.15">
      <c r="A2305" s="918">
        <v>425</v>
      </c>
      <c r="B2305" s="9" t="s">
        <v>22</v>
      </c>
      <c r="C2305" s="13" t="s">
        <v>23</v>
      </c>
      <c r="D2305" s="13" t="s">
        <v>24</v>
      </c>
      <c r="E2305" s="13" t="s">
        <v>25</v>
      </c>
      <c r="F2305" s="919" t="s">
        <v>17</v>
      </c>
      <c r="G2305" s="919"/>
      <c r="H2305" s="920"/>
      <c r="I2305" s="920"/>
      <c r="J2305" s="920"/>
      <c r="K2305" s="920"/>
      <c r="L2305" s="920"/>
    </row>
    <row r="2306" spans="1:12" s="1" customFormat="1" ht="26.25" customHeight="1" x14ac:dyDescent="0.15">
      <c r="A2306" s="918"/>
      <c r="B2306" s="921" t="s">
        <v>1531</v>
      </c>
      <c r="C2306" s="922" t="s">
        <v>1532</v>
      </c>
      <c r="D2306" s="923">
        <v>43632</v>
      </c>
      <c r="E2306" s="921" t="s">
        <v>187</v>
      </c>
      <c r="F2306" s="921" t="s">
        <v>1533</v>
      </c>
      <c r="G2306" s="921"/>
      <c r="H2306" s="924" t="s">
        <v>30</v>
      </c>
      <c r="I2306" s="924"/>
      <c r="J2306" s="14" t="s">
        <v>31</v>
      </c>
      <c r="K2306" s="14" t="s">
        <v>32</v>
      </c>
      <c r="L2306" s="16">
        <v>712.58</v>
      </c>
    </row>
    <row r="2307" spans="1:12" s="1" customFormat="1" ht="249.75" customHeight="1" x14ac:dyDescent="0.15">
      <c r="A2307" s="918"/>
      <c r="B2307" s="921"/>
      <c r="C2307" s="922"/>
      <c r="D2307" s="923"/>
      <c r="E2307" s="921"/>
      <c r="F2307" s="921"/>
      <c r="G2307" s="921"/>
      <c r="H2307" s="924" t="s">
        <v>33</v>
      </c>
      <c r="I2307" s="924"/>
      <c r="J2307" s="14" t="s">
        <v>31</v>
      </c>
      <c r="K2307" s="14" t="s">
        <v>32</v>
      </c>
      <c r="L2307" s="16">
        <v>342.32</v>
      </c>
    </row>
    <row r="2308" spans="1:12" s="1" customFormat="1" ht="24" customHeight="1" x14ac:dyDescent="0.15">
      <c r="A2308" s="918"/>
      <c r="B2308" s="9" t="s">
        <v>34</v>
      </c>
      <c r="C2308" s="13" t="s">
        <v>35</v>
      </c>
      <c r="D2308" s="13" t="s">
        <v>36</v>
      </c>
      <c r="E2308" s="13" t="s">
        <v>37</v>
      </c>
      <c r="F2308" s="920"/>
      <c r="G2308" s="920"/>
      <c r="H2308" s="924" t="s">
        <v>38</v>
      </c>
      <c r="I2308" s="924"/>
      <c r="J2308" s="921" t="s">
        <v>31</v>
      </c>
      <c r="K2308" s="921" t="s">
        <v>32</v>
      </c>
      <c r="L2308" s="925">
        <v>295</v>
      </c>
    </row>
    <row r="2309" spans="1:12" s="1" customFormat="1" ht="24" customHeight="1" x14ac:dyDescent="0.15">
      <c r="A2309" s="918"/>
      <c r="B2309" s="14" t="s">
        <v>39</v>
      </c>
      <c r="C2309" s="14" t="s">
        <v>1533</v>
      </c>
      <c r="D2309" s="15">
        <v>43634</v>
      </c>
      <c r="E2309" s="14" t="s">
        <v>1339</v>
      </c>
      <c r="F2309" s="920"/>
      <c r="G2309" s="920"/>
      <c r="H2309" s="924"/>
      <c r="I2309" s="924"/>
      <c r="J2309" s="921"/>
      <c r="K2309" s="921"/>
      <c r="L2309" s="925"/>
    </row>
    <row r="2310" spans="1:12" s="1" customFormat="1" ht="24" customHeight="1" x14ac:dyDescent="0.15">
      <c r="A2310" s="918">
        <v>426</v>
      </c>
      <c r="B2310" s="9" t="s">
        <v>22</v>
      </c>
      <c r="C2310" s="13" t="s">
        <v>23</v>
      </c>
      <c r="D2310" s="13" t="s">
        <v>24</v>
      </c>
      <c r="E2310" s="13" t="s">
        <v>25</v>
      </c>
      <c r="F2310" s="919" t="s">
        <v>17</v>
      </c>
      <c r="G2310" s="919"/>
      <c r="H2310" s="920"/>
      <c r="I2310" s="920"/>
      <c r="J2310" s="920"/>
      <c r="K2310" s="920"/>
      <c r="L2310" s="920"/>
    </row>
    <row r="2311" spans="1:12" s="1" customFormat="1" ht="26.25" customHeight="1" x14ac:dyDescent="0.15">
      <c r="A2311" s="918"/>
      <c r="B2311" s="921" t="s">
        <v>1534</v>
      </c>
      <c r="C2311" s="922" t="s">
        <v>1535</v>
      </c>
      <c r="D2311" s="923">
        <v>43601</v>
      </c>
      <c r="E2311" s="921" t="s">
        <v>53</v>
      </c>
      <c r="F2311" s="921" t="s">
        <v>1516</v>
      </c>
      <c r="G2311" s="921"/>
      <c r="H2311" s="924" t="s">
        <v>30</v>
      </c>
      <c r="I2311" s="924"/>
      <c r="J2311" s="14" t="s">
        <v>31</v>
      </c>
      <c r="K2311" s="14" t="s">
        <v>32</v>
      </c>
      <c r="L2311" s="16">
        <v>780.56</v>
      </c>
    </row>
    <row r="2312" spans="1:12" s="1" customFormat="1" ht="409.2" customHeight="1" x14ac:dyDescent="0.15">
      <c r="A2312" s="918"/>
      <c r="B2312" s="921"/>
      <c r="C2312" s="922"/>
      <c r="D2312" s="923"/>
      <c r="E2312" s="921"/>
      <c r="F2312" s="921"/>
      <c r="G2312" s="921"/>
      <c r="H2312" s="924" t="s">
        <v>33</v>
      </c>
      <c r="I2312" s="924"/>
      <c r="J2312" s="921" t="s">
        <v>31</v>
      </c>
      <c r="K2312" s="921" t="s">
        <v>32</v>
      </c>
      <c r="L2312" s="925">
        <v>172</v>
      </c>
    </row>
    <row r="2313" spans="1:12" s="1" customFormat="1" ht="397.35" customHeight="1" x14ac:dyDescent="0.15">
      <c r="A2313" s="918"/>
      <c r="B2313" s="921"/>
      <c r="C2313" s="922"/>
      <c r="D2313" s="923"/>
      <c r="E2313" s="921"/>
      <c r="F2313" s="921"/>
      <c r="G2313" s="921"/>
      <c r="H2313" s="924"/>
      <c r="I2313" s="924"/>
      <c r="J2313" s="921"/>
      <c r="K2313" s="921"/>
      <c r="L2313" s="925"/>
    </row>
    <row r="2314" spans="1:12" s="1" customFormat="1" ht="24" customHeight="1" x14ac:dyDescent="0.15">
      <c r="A2314" s="918"/>
      <c r="B2314" s="9" t="s">
        <v>34</v>
      </c>
      <c r="C2314" s="13" t="s">
        <v>35</v>
      </c>
      <c r="D2314" s="13" t="s">
        <v>36</v>
      </c>
      <c r="E2314" s="13" t="s">
        <v>37</v>
      </c>
      <c r="F2314" s="920"/>
      <c r="G2314" s="920"/>
      <c r="H2314" s="924" t="s">
        <v>38</v>
      </c>
      <c r="I2314" s="924"/>
      <c r="J2314" s="921" t="s">
        <v>31</v>
      </c>
      <c r="K2314" s="921" t="s">
        <v>31</v>
      </c>
      <c r="L2314" s="925">
        <v>0</v>
      </c>
    </row>
    <row r="2315" spans="1:12" s="1" customFormat="1" ht="24" customHeight="1" x14ac:dyDescent="0.15">
      <c r="A2315" s="918"/>
      <c r="B2315" s="14" t="s">
        <v>61</v>
      </c>
      <c r="C2315" s="14" t="s">
        <v>1516</v>
      </c>
      <c r="D2315" s="15">
        <v>43604</v>
      </c>
      <c r="E2315" s="14" t="s">
        <v>1536</v>
      </c>
      <c r="F2315" s="920"/>
      <c r="G2315" s="920"/>
      <c r="H2315" s="924"/>
      <c r="I2315" s="924"/>
      <c r="J2315" s="921"/>
      <c r="K2315" s="921"/>
      <c r="L2315" s="925"/>
    </row>
    <row r="2316" spans="1:12" s="1" customFormat="1" ht="24" customHeight="1" x14ac:dyDescent="0.15">
      <c r="A2316" s="918">
        <v>427</v>
      </c>
      <c r="B2316" s="9" t="s">
        <v>22</v>
      </c>
      <c r="C2316" s="13" t="s">
        <v>23</v>
      </c>
      <c r="D2316" s="13" t="s">
        <v>24</v>
      </c>
      <c r="E2316" s="13" t="s">
        <v>25</v>
      </c>
      <c r="F2316" s="919" t="s">
        <v>17</v>
      </c>
      <c r="G2316" s="919"/>
      <c r="H2316" s="920"/>
      <c r="I2316" s="920"/>
      <c r="J2316" s="920"/>
      <c r="K2316" s="920"/>
      <c r="L2316" s="920"/>
    </row>
    <row r="2317" spans="1:12" s="1" customFormat="1" ht="26.25" customHeight="1" x14ac:dyDescent="0.15">
      <c r="A2317" s="918"/>
      <c r="B2317" s="921" t="s">
        <v>1534</v>
      </c>
      <c r="C2317" s="922" t="s">
        <v>1537</v>
      </c>
      <c r="D2317" s="923">
        <v>43629</v>
      </c>
      <c r="E2317" s="921" t="s">
        <v>785</v>
      </c>
      <c r="F2317" s="921" t="s">
        <v>786</v>
      </c>
      <c r="G2317" s="921"/>
      <c r="H2317" s="924" t="s">
        <v>30</v>
      </c>
      <c r="I2317" s="924"/>
      <c r="J2317" s="14" t="s">
        <v>31</v>
      </c>
      <c r="K2317" s="14" t="s">
        <v>32</v>
      </c>
      <c r="L2317" s="16">
        <v>492</v>
      </c>
    </row>
    <row r="2318" spans="1:12" s="1" customFormat="1" ht="409.2" customHeight="1" x14ac:dyDescent="0.15">
      <c r="A2318" s="918"/>
      <c r="B2318" s="921"/>
      <c r="C2318" s="922"/>
      <c r="D2318" s="923"/>
      <c r="E2318" s="921"/>
      <c r="F2318" s="921"/>
      <c r="G2318" s="921"/>
      <c r="H2318" s="924" t="s">
        <v>33</v>
      </c>
      <c r="I2318" s="924"/>
      <c r="J2318" s="921" t="s">
        <v>31</v>
      </c>
      <c r="K2318" s="921" t="s">
        <v>32</v>
      </c>
      <c r="L2318" s="925">
        <v>393.15</v>
      </c>
    </row>
    <row r="2319" spans="1:12" s="1" customFormat="1" ht="386.85" customHeight="1" x14ac:dyDescent="0.15">
      <c r="A2319" s="918"/>
      <c r="B2319" s="921"/>
      <c r="C2319" s="922"/>
      <c r="D2319" s="923"/>
      <c r="E2319" s="921"/>
      <c r="F2319" s="921"/>
      <c r="G2319" s="921"/>
      <c r="H2319" s="924"/>
      <c r="I2319" s="924"/>
      <c r="J2319" s="921"/>
      <c r="K2319" s="921"/>
      <c r="L2319" s="925"/>
    </row>
    <row r="2320" spans="1:12" s="1" customFormat="1" ht="24" customHeight="1" x14ac:dyDescent="0.15">
      <c r="A2320" s="918"/>
      <c r="B2320" s="9" t="s">
        <v>34</v>
      </c>
      <c r="C2320" s="13" t="s">
        <v>35</v>
      </c>
      <c r="D2320" s="13" t="s">
        <v>36</v>
      </c>
      <c r="E2320" s="13" t="s">
        <v>37</v>
      </c>
      <c r="F2320" s="920"/>
      <c r="G2320" s="920"/>
      <c r="H2320" s="924" t="s">
        <v>38</v>
      </c>
      <c r="I2320" s="924"/>
      <c r="J2320" s="921" t="s">
        <v>31</v>
      </c>
      <c r="K2320" s="921" t="s">
        <v>31</v>
      </c>
      <c r="L2320" s="925">
        <v>0</v>
      </c>
    </row>
    <row r="2321" spans="1:12" s="1" customFormat="1" ht="24" customHeight="1" x14ac:dyDescent="0.15">
      <c r="A2321" s="918"/>
      <c r="B2321" s="14" t="s">
        <v>61</v>
      </c>
      <c r="C2321" s="14" t="s">
        <v>786</v>
      </c>
      <c r="D2321" s="15">
        <v>43631</v>
      </c>
      <c r="E2321" s="14" t="s">
        <v>1200</v>
      </c>
      <c r="F2321" s="920"/>
      <c r="G2321" s="920"/>
      <c r="H2321" s="924"/>
      <c r="I2321" s="924"/>
      <c r="J2321" s="921"/>
      <c r="K2321" s="921"/>
      <c r="L2321" s="925"/>
    </row>
    <row r="2322" spans="1:12" s="1" customFormat="1" ht="24" customHeight="1" x14ac:dyDescent="0.15">
      <c r="A2322" s="918">
        <v>428</v>
      </c>
      <c r="B2322" s="9" t="s">
        <v>22</v>
      </c>
      <c r="C2322" s="13" t="s">
        <v>23</v>
      </c>
      <c r="D2322" s="13" t="s">
        <v>24</v>
      </c>
      <c r="E2322" s="13" t="s">
        <v>25</v>
      </c>
      <c r="F2322" s="919" t="s">
        <v>17</v>
      </c>
      <c r="G2322" s="919"/>
      <c r="H2322" s="920"/>
      <c r="I2322" s="920"/>
      <c r="J2322" s="920"/>
      <c r="K2322" s="920"/>
      <c r="L2322" s="920"/>
    </row>
    <row r="2323" spans="1:12" s="1" customFormat="1" ht="26.25" customHeight="1" x14ac:dyDescent="0.15">
      <c r="A2323" s="918"/>
      <c r="B2323" s="921" t="s">
        <v>1538</v>
      </c>
      <c r="C2323" s="922" t="s">
        <v>1539</v>
      </c>
      <c r="D2323" s="923">
        <v>43639</v>
      </c>
      <c r="E2323" s="921" t="s">
        <v>1540</v>
      </c>
      <c r="F2323" s="921" t="s">
        <v>210</v>
      </c>
      <c r="G2323" s="921"/>
      <c r="H2323" s="924" t="s">
        <v>30</v>
      </c>
      <c r="I2323" s="924"/>
      <c r="J2323" s="14" t="s">
        <v>31</v>
      </c>
      <c r="K2323" s="14" t="s">
        <v>31</v>
      </c>
      <c r="L2323" s="16">
        <v>0</v>
      </c>
    </row>
    <row r="2324" spans="1:12" s="1" customFormat="1" ht="365.25" customHeight="1" x14ac:dyDescent="0.15">
      <c r="A2324" s="918"/>
      <c r="B2324" s="921"/>
      <c r="C2324" s="922"/>
      <c r="D2324" s="923"/>
      <c r="E2324" s="921"/>
      <c r="F2324" s="921"/>
      <c r="G2324" s="921"/>
      <c r="H2324" s="924" t="s">
        <v>33</v>
      </c>
      <c r="I2324" s="924"/>
      <c r="J2324" s="14" t="s">
        <v>31</v>
      </c>
      <c r="K2324" s="14" t="s">
        <v>31</v>
      </c>
      <c r="L2324" s="16">
        <v>0</v>
      </c>
    </row>
    <row r="2325" spans="1:12" s="1" customFormat="1" ht="24" customHeight="1" x14ac:dyDescent="0.15">
      <c r="A2325" s="918"/>
      <c r="B2325" s="9" t="s">
        <v>34</v>
      </c>
      <c r="C2325" s="13" t="s">
        <v>35</v>
      </c>
      <c r="D2325" s="13" t="s">
        <v>36</v>
      </c>
      <c r="E2325" s="13" t="s">
        <v>37</v>
      </c>
      <c r="F2325" s="920"/>
      <c r="G2325" s="920"/>
      <c r="H2325" s="924" t="s">
        <v>38</v>
      </c>
      <c r="I2325" s="924"/>
      <c r="J2325" s="921" t="s">
        <v>31</v>
      </c>
      <c r="K2325" s="921" t="s">
        <v>32</v>
      </c>
      <c r="L2325" s="925">
        <v>1355</v>
      </c>
    </row>
    <row r="2326" spans="1:12" s="1" customFormat="1" ht="24" customHeight="1" x14ac:dyDescent="0.15">
      <c r="A2326" s="918"/>
      <c r="B2326" s="14" t="s">
        <v>204</v>
      </c>
      <c r="C2326" s="14" t="s">
        <v>210</v>
      </c>
      <c r="D2326" s="15">
        <v>43644</v>
      </c>
      <c r="E2326" s="14" t="s">
        <v>1368</v>
      </c>
      <c r="F2326" s="920"/>
      <c r="G2326" s="920"/>
      <c r="H2326" s="924"/>
      <c r="I2326" s="924"/>
      <c r="J2326" s="921"/>
      <c r="K2326" s="921"/>
      <c r="L2326" s="925"/>
    </row>
    <row r="2327" spans="1:12" s="1" customFormat="1" ht="24" customHeight="1" x14ac:dyDescent="0.15">
      <c r="A2327" s="918">
        <v>429</v>
      </c>
      <c r="B2327" s="9" t="s">
        <v>22</v>
      </c>
      <c r="C2327" s="13" t="s">
        <v>23</v>
      </c>
      <c r="D2327" s="13" t="s">
        <v>24</v>
      </c>
      <c r="E2327" s="13" t="s">
        <v>25</v>
      </c>
      <c r="F2327" s="919" t="s">
        <v>17</v>
      </c>
      <c r="G2327" s="919"/>
      <c r="H2327" s="920"/>
      <c r="I2327" s="920"/>
      <c r="J2327" s="920"/>
      <c r="K2327" s="920"/>
      <c r="L2327" s="920"/>
    </row>
    <row r="2328" spans="1:12" s="1" customFormat="1" ht="26.25" customHeight="1" x14ac:dyDescent="0.15">
      <c r="A2328" s="918"/>
      <c r="B2328" s="921" t="s">
        <v>1538</v>
      </c>
      <c r="C2328" s="922" t="s">
        <v>1541</v>
      </c>
      <c r="D2328" s="923">
        <v>43733</v>
      </c>
      <c r="E2328" s="921" t="s">
        <v>1542</v>
      </c>
      <c r="F2328" s="921" t="s">
        <v>1543</v>
      </c>
      <c r="G2328" s="921"/>
      <c r="H2328" s="924" t="s">
        <v>30</v>
      </c>
      <c r="I2328" s="924"/>
      <c r="J2328" s="14" t="s">
        <v>31</v>
      </c>
      <c r="K2328" s="14" t="s">
        <v>32</v>
      </c>
      <c r="L2328" s="16">
        <v>384.45</v>
      </c>
    </row>
    <row r="2329" spans="1:12" s="1" customFormat="1" ht="409.2" customHeight="1" x14ac:dyDescent="0.15">
      <c r="A2329" s="918"/>
      <c r="B2329" s="921"/>
      <c r="C2329" s="922"/>
      <c r="D2329" s="923"/>
      <c r="E2329" s="921"/>
      <c r="F2329" s="921"/>
      <c r="G2329" s="921"/>
      <c r="H2329" s="924" t="s">
        <v>33</v>
      </c>
      <c r="I2329" s="924"/>
      <c r="J2329" s="921" t="s">
        <v>31</v>
      </c>
      <c r="K2329" s="921" t="s">
        <v>31</v>
      </c>
      <c r="L2329" s="925">
        <v>0</v>
      </c>
    </row>
    <row r="2330" spans="1:12" s="1" customFormat="1" ht="187.35" customHeight="1" x14ac:dyDescent="0.15">
      <c r="A2330" s="918"/>
      <c r="B2330" s="921"/>
      <c r="C2330" s="922"/>
      <c r="D2330" s="923"/>
      <c r="E2330" s="921"/>
      <c r="F2330" s="921"/>
      <c r="G2330" s="921"/>
      <c r="H2330" s="924"/>
      <c r="I2330" s="924"/>
      <c r="J2330" s="921"/>
      <c r="K2330" s="921"/>
      <c r="L2330" s="925"/>
    </row>
    <row r="2331" spans="1:12" s="1" customFormat="1" ht="24" customHeight="1" x14ac:dyDescent="0.15">
      <c r="A2331" s="918"/>
      <c r="B2331" s="9" t="s">
        <v>34</v>
      </c>
      <c r="C2331" s="13" t="s">
        <v>35</v>
      </c>
      <c r="D2331" s="13" t="s">
        <v>36</v>
      </c>
      <c r="E2331" s="13" t="s">
        <v>37</v>
      </c>
      <c r="F2331" s="920"/>
      <c r="G2331" s="920"/>
      <c r="H2331" s="924" t="s">
        <v>38</v>
      </c>
      <c r="I2331" s="924"/>
      <c r="J2331" s="921" t="s">
        <v>31</v>
      </c>
      <c r="K2331" s="921" t="s">
        <v>31</v>
      </c>
      <c r="L2331" s="925">
        <v>0</v>
      </c>
    </row>
    <row r="2332" spans="1:12" s="1" customFormat="1" ht="24" customHeight="1" x14ac:dyDescent="0.15">
      <c r="A2332" s="918"/>
      <c r="B2332" s="14" t="s">
        <v>204</v>
      </c>
      <c r="C2332" s="14" t="s">
        <v>1543</v>
      </c>
      <c r="D2332" s="15">
        <v>43735</v>
      </c>
      <c r="E2332" s="14" t="s">
        <v>1466</v>
      </c>
      <c r="F2332" s="920"/>
      <c r="G2332" s="920"/>
      <c r="H2332" s="924"/>
      <c r="I2332" s="924"/>
      <c r="J2332" s="921"/>
      <c r="K2332" s="921"/>
      <c r="L2332" s="925"/>
    </row>
    <row r="2333" spans="1:12" s="1" customFormat="1" ht="24" customHeight="1" x14ac:dyDescent="0.15">
      <c r="A2333" s="918">
        <v>430</v>
      </c>
      <c r="B2333" s="9" t="s">
        <v>22</v>
      </c>
      <c r="C2333" s="13" t="s">
        <v>23</v>
      </c>
      <c r="D2333" s="13" t="s">
        <v>24</v>
      </c>
      <c r="E2333" s="13" t="s">
        <v>25</v>
      </c>
      <c r="F2333" s="919" t="s">
        <v>17</v>
      </c>
      <c r="G2333" s="919"/>
      <c r="H2333" s="920"/>
      <c r="I2333" s="920"/>
      <c r="J2333" s="920"/>
      <c r="K2333" s="920"/>
      <c r="L2333" s="920"/>
    </row>
    <row r="2334" spans="1:12" s="1" customFormat="1" ht="26.25" customHeight="1" x14ac:dyDescent="0.15">
      <c r="A2334" s="918"/>
      <c r="B2334" s="921" t="s">
        <v>1544</v>
      </c>
      <c r="C2334" s="922" t="s">
        <v>1545</v>
      </c>
      <c r="D2334" s="923">
        <v>43586</v>
      </c>
      <c r="E2334" s="921" t="s">
        <v>1546</v>
      </c>
      <c r="F2334" s="921" t="s">
        <v>1547</v>
      </c>
      <c r="G2334" s="921"/>
      <c r="H2334" s="924" t="s">
        <v>30</v>
      </c>
      <c r="I2334" s="924"/>
      <c r="J2334" s="14" t="s">
        <v>31</v>
      </c>
      <c r="K2334" s="14" t="s">
        <v>32</v>
      </c>
      <c r="L2334" s="16">
        <v>316.92</v>
      </c>
    </row>
    <row r="2335" spans="1:12" s="1" customFormat="1" ht="260.25" customHeight="1" x14ac:dyDescent="0.15">
      <c r="A2335" s="918"/>
      <c r="B2335" s="921"/>
      <c r="C2335" s="922"/>
      <c r="D2335" s="923"/>
      <c r="E2335" s="921"/>
      <c r="F2335" s="921"/>
      <c r="G2335" s="921"/>
      <c r="H2335" s="924" t="s">
        <v>33</v>
      </c>
      <c r="I2335" s="924"/>
      <c r="J2335" s="14" t="s">
        <v>31</v>
      </c>
      <c r="K2335" s="14" t="s">
        <v>32</v>
      </c>
      <c r="L2335" s="16">
        <v>644.4</v>
      </c>
    </row>
    <row r="2336" spans="1:12" s="1" customFormat="1" ht="24" customHeight="1" x14ac:dyDescent="0.15">
      <c r="A2336" s="918"/>
      <c r="B2336" s="9" t="s">
        <v>34</v>
      </c>
      <c r="C2336" s="13" t="s">
        <v>35</v>
      </c>
      <c r="D2336" s="13" t="s">
        <v>36</v>
      </c>
      <c r="E2336" s="13" t="s">
        <v>37</v>
      </c>
      <c r="F2336" s="920"/>
      <c r="G2336" s="920"/>
      <c r="H2336" s="924" t="s">
        <v>38</v>
      </c>
      <c r="I2336" s="924"/>
      <c r="J2336" s="921" t="s">
        <v>31</v>
      </c>
      <c r="K2336" s="921" t="s">
        <v>31</v>
      </c>
      <c r="L2336" s="925">
        <v>0</v>
      </c>
    </row>
    <row r="2337" spans="1:12" s="1" customFormat="1" ht="24" customHeight="1" x14ac:dyDescent="0.15">
      <c r="A2337" s="918"/>
      <c r="B2337" s="14" t="s">
        <v>1071</v>
      </c>
      <c r="C2337" s="14" t="s">
        <v>1547</v>
      </c>
      <c r="D2337" s="15">
        <v>43588</v>
      </c>
      <c r="E2337" s="14" t="s">
        <v>376</v>
      </c>
      <c r="F2337" s="920"/>
      <c r="G2337" s="920"/>
      <c r="H2337" s="924"/>
      <c r="I2337" s="924"/>
      <c r="J2337" s="921"/>
      <c r="K2337" s="921"/>
      <c r="L2337" s="925"/>
    </row>
    <row r="2338" spans="1:12" s="1" customFormat="1" ht="24" customHeight="1" x14ac:dyDescent="0.15">
      <c r="A2338" s="918">
        <v>431</v>
      </c>
      <c r="B2338" s="9" t="s">
        <v>22</v>
      </c>
      <c r="C2338" s="13" t="s">
        <v>23</v>
      </c>
      <c r="D2338" s="13" t="s">
        <v>24</v>
      </c>
      <c r="E2338" s="13" t="s">
        <v>25</v>
      </c>
      <c r="F2338" s="919" t="s">
        <v>17</v>
      </c>
      <c r="G2338" s="919"/>
      <c r="H2338" s="920"/>
      <c r="I2338" s="920"/>
      <c r="J2338" s="920"/>
      <c r="K2338" s="920"/>
      <c r="L2338" s="920"/>
    </row>
    <row r="2339" spans="1:12" s="1" customFormat="1" ht="26.25" customHeight="1" x14ac:dyDescent="0.15">
      <c r="A2339" s="918"/>
      <c r="B2339" s="921" t="s">
        <v>1548</v>
      </c>
      <c r="C2339" s="922" t="s">
        <v>1549</v>
      </c>
      <c r="D2339" s="923">
        <v>43650</v>
      </c>
      <c r="E2339" s="921" t="s">
        <v>1550</v>
      </c>
      <c r="F2339" s="921" t="s">
        <v>1551</v>
      </c>
      <c r="G2339" s="921"/>
      <c r="H2339" s="924" t="s">
        <v>30</v>
      </c>
      <c r="I2339" s="924"/>
      <c r="J2339" s="14" t="s">
        <v>31</v>
      </c>
      <c r="K2339" s="14" t="s">
        <v>32</v>
      </c>
      <c r="L2339" s="16">
        <v>1282.93</v>
      </c>
    </row>
    <row r="2340" spans="1:12" s="1" customFormat="1" ht="207.75" customHeight="1" x14ac:dyDescent="0.15">
      <c r="A2340" s="918"/>
      <c r="B2340" s="921"/>
      <c r="C2340" s="922"/>
      <c r="D2340" s="923"/>
      <c r="E2340" s="921"/>
      <c r="F2340" s="921"/>
      <c r="G2340" s="921"/>
      <c r="H2340" s="924" t="s">
        <v>33</v>
      </c>
      <c r="I2340" s="924"/>
      <c r="J2340" s="14" t="s">
        <v>31</v>
      </c>
      <c r="K2340" s="14" t="s">
        <v>32</v>
      </c>
      <c r="L2340" s="16">
        <v>2802.56</v>
      </c>
    </row>
    <row r="2341" spans="1:12" s="1" customFormat="1" ht="24" customHeight="1" x14ac:dyDescent="0.15">
      <c r="A2341" s="918"/>
      <c r="B2341" s="9" t="s">
        <v>34</v>
      </c>
      <c r="C2341" s="13" t="s">
        <v>35</v>
      </c>
      <c r="D2341" s="13" t="s">
        <v>36</v>
      </c>
      <c r="E2341" s="13" t="s">
        <v>37</v>
      </c>
      <c r="F2341" s="920"/>
      <c r="G2341" s="920"/>
      <c r="H2341" s="924" t="s">
        <v>38</v>
      </c>
      <c r="I2341" s="924"/>
      <c r="J2341" s="921" t="s">
        <v>31</v>
      </c>
      <c r="K2341" s="921" t="s">
        <v>32</v>
      </c>
      <c r="L2341" s="925">
        <v>127.39</v>
      </c>
    </row>
    <row r="2342" spans="1:12" s="1" customFormat="1" ht="34.5" customHeight="1" x14ac:dyDescent="0.15">
      <c r="A2342" s="918"/>
      <c r="B2342" s="14" t="s">
        <v>496</v>
      </c>
      <c r="C2342" s="14" t="s">
        <v>1551</v>
      </c>
      <c r="D2342" s="15">
        <v>43659</v>
      </c>
      <c r="E2342" s="14" t="s">
        <v>1552</v>
      </c>
      <c r="F2342" s="920"/>
      <c r="G2342" s="920"/>
      <c r="H2342" s="924"/>
      <c r="I2342" s="924"/>
      <c r="J2342" s="921"/>
      <c r="K2342" s="921"/>
      <c r="L2342" s="925"/>
    </row>
    <row r="2343" spans="1:12" s="1" customFormat="1" ht="24" customHeight="1" x14ac:dyDescent="0.15">
      <c r="A2343" s="918">
        <v>432</v>
      </c>
      <c r="B2343" s="9" t="s">
        <v>22</v>
      </c>
      <c r="C2343" s="13" t="s">
        <v>23</v>
      </c>
      <c r="D2343" s="13" t="s">
        <v>24</v>
      </c>
      <c r="E2343" s="13" t="s">
        <v>25</v>
      </c>
      <c r="F2343" s="919" t="s">
        <v>17</v>
      </c>
      <c r="G2343" s="919"/>
      <c r="H2343" s="920"/>
      <c r="I2343" s="920"/>
      <c r="J2343" s="920"/>
      <c r="K2343" s="920"/>
      <c r="L2343" s="920"/>
    </row>
    <row r="2344" spans="1:12" s="1" customFormat="1" ht="26.25" customHeight="1" x14ac:dyDescent="0.15">
      <c r="A2344" s="918"/>
      <c r="B2344" s="921" t="s">
        <v>1553</v>
      </c>
      <c r="C2344" s="922" t="s">
        <v>1554</v>
      </c>
      <c r="D2344" s="923">
        <v>43578</v>
      </c>
      <c r="E2344" s="921" t="s">
        <v>367</v>
      </c>
      <c r="F2344" s="921" t="s">
        <v>678</v>
      </c>
      <c r="G2344" s="921"/>
      <c r="H2344" s="924" t="s">
        <v>30</v>
      </c>
      <c r="I2344" s="924"/>
      <c r="J2344" s="14" t="s">
        <v>31</v>
      </c>
      <c r="K2344" s="14" t="s">
        <v>32</v>
      </c>
      <c r="L2344" s="16">
        <v>254</v>
      </c>
    </row>
    <row r="2345" spans="1:12" s="1" customFormat="1" ht="354.75" customHeight="1" x14ac:dyDescent="0.15">
      <c r="A2345" s="918"/>
      <c r="B2345" s="921"/>
      <c r="C2345" s="922"/>
      <c r="D2345" s="923"/>
      <c r="E2345" s="921"/>
      <c r="F2345" s="921"/>
      <c r="G2345" s="921"/>
      <c r="H2345" s="924" t="s">
        <v>33</v>
      </c>
      <c r="I2345" s="924"/>
      <c r="J2345" s="14" t="s">
        <v>31</v>
      </c>
      <c r="K2345" s="14" t="s">
        <v>32</v>
      </c>
      <c r="L2345" s="16">
        <v>495.69</v>
      </c>
    </row>
    <row r="2346" spans="1:12" s="1" customFormat="1" ht="24" customHeight="1" x14ac:dyDescent="0.15">
      <c r="A2346" s="918"/>
      <c r="B2346" s="9" t="s">
        <v>34</v>
      </c>
      <c r="C2346" s="13" t="s">
        <v>35</v>
      </c>
      <c r="D2346" s="13" t="s">
        <v>36</v>
      </c>
      <c r="E2346" s="13" t="s">
        <v>37</v>
      </c>
      <c r="F2346" s="920"/>
      <c r="G2346" s="920"/>
      <c r="H2346" s="924" t="s">
        <v>38</v>
      </c>
      <c r="I2346" s="924"/>
      <c r="J2346" s="921" t="s">
        <v>31</v>
      </c>
      <c r="K2346" s="921" t="s">
        <v>31</v>
      </c>
      <c r="L2346" s="925">
        <v>0</v>
      </c>
    </row>
    <row r="2347" spans="1:12" s="1" customFormat="1" ht="34.5" customHeight="1" x14ac:dyDescent="0.15">
      <c r="A2347" s="918"/>
      <c r="B2347" s="14" t="s">
        <v>111</v>
      </c>
      <c r="C2347" s="14" t="s">
        <v>678</v>
      </c>
      <c r="D2347" s="15">
        <v>43580</v>
      </c>
      <c r="E2347" s="14" t="s">
        <v>1555</v>
      </c>
      <c r="F2347" s="920"/>
      <c r="G2347" s="920"/>
      <c r="H2347" s="924"/>
      <c r="I2347" s="924"/>
      <c r="J2347" s="921"/>
      <c r="K2347" s="921"/>
      <c r="L2347" s="925"/>
    </row>
    <row r="2348" spans="1:12" s="1" customFormat="1" ht="24" customHeight="1" x14ac:dyDescent="0.15">
      <c r="A2348" s="918">
        <v>433</v>
      </c>
      <c r="B2348" s="9" t="s">
        <v>22</v>
      </c>
      <c r="C2348" s="13" t="s">
        <v>23</v>
      </c>
      <c r="D2348" s="13" t="s">
        <v>24</v>
      </c>
      <c r="E2348" s="13" t="s">
        <v>25</v>
      </c>
      <c r="F2348" s="919" t="s">
        <v>17</v>
      </c>
      <c r="G2348" s="919"/>
      <c r="H2348" s="920"/>
      <c r="I2348" s="920"/>
      <c r="J2348" s="920"/>
      <c r="K2348" s="920"/>
      <c r="L2348" s="920"/>
    </row>
    <row r="2349" spans="1:12" s="1" customFormat="1" ht="26.25" customHeight="1" x14ac:dyDescent="0.15">
      <c r="A2349" s="918"/>
      <c r="B2349" s="921" t="s">
        <v>1553</v>
      </c>
      <c r="C2349" s="922" t="s">
        <v>1556</v>
      </c>
      <c r="D2349" s="923">
        <v>43612</v>
      </c>
      <c r="E2349" s="921" t="s">
        <v>1557</v>
      </c>
      <c r="F2349" s="921" t="s">
        <v>1558</v>
      </c>
      <c r="G2349" s="921"/>
      <c r="H2349" s="924" t="s">
        <v>30</v>
      </c>
      <c r="I2349" s="924"/>
      <c r="J2349" s="14" t="s">
        <v>31</v>
      </c>
      <c r="K2349" s="14" t="s">
        <v>32</v>
      </c>
      <c r="L2349" s="16">
        <v>460.34</v>
      </c>
    </row>
    <row r="2350" spans="1:12" s="1" customFormat="1" ht="409.2" customHeight="1" x14ac:dyDescent="0.15">
      <c r="A2350" s="918"/>
      <c r="B2350" s="921"/>
      <c r="C2350" s="922"/>
      <c r="D2350" s="923"/>
      <c r="E2350" s="921"/>
      <c r="F2350" s="921"/>
      <c r="G2350" s="921"/>
      <c r="H2350" s="924" t="s">
        <v>33</v>
      </c>
      <c r="I2350" s="924"/>
      <c r="J2350" s="921" t="s">
        <v>31</v>
      </c>
      <c r="K2350" s="921" t="s">
        <v>32</v>
      </c>
      <c r="L2350" s="925">
        <v>3576.83</v>
      </c>
    </row>
    <row r="2351" spans="1:12" s="1" customFormat="1" ht="134.85" customHeight="1" x14ac:dyDescent="0.15">
      <c r="A2351" s="918"/>
      <c r="B2351" s="921"/>
      <c r="C2351" s="922"/>
      <c r="D2351" s="923"/>
      <c r="E2351" s="921"/>
      <c r="F2351" s="921"/>
      <c r="G2351" s="921"/>
      <c r="H2351" s="924"/>
      <c r="I2351" s="924"/>
      <c r="J2351" s="921"/>
      <c r="K2351" s="921"/>
      <c r="L2351" s="925"/>
    </row>
    <row r="2352" spans="1:12" s="1" customFormat="1" ht="24" customHeight="1" x14ac:dyDescent="0.15">
      <c r="A2352" s="918"/>
      <c r="B2352" s="9" t="s">
        <v>34</v>
      </c>
      <c r="C2352" s="13" t="s">
        <v>35</v>
      </c>
      <c r="D2352" s="13" t="s">
        <v>36</v>
      </c>
      <c r="E2352" s="13" t="s">
        <v>37</v>
      </c>
      <c r="F2352" s="920"/>
      <c r="G2352" s="920"/>
      <c r="H2352" s="924" t="s">
        <v>38</v>
      </c>
      <c r="I2352" s="924"/>
      <c r="J2352" s="921" t="s">
        <v>31</v>
      </c>
      <c r="K2352" s="921" t="s">
        <v>31</v>
      </c>
      <c r="L2352" s="925">
        <v>0</v>
      </c>
    </row>
    <row r="2353" spans="1:12" s="1" customFormat="1" ht="34.5" customHeight="1" x14ac:dyDescent="0.15">
      <c r="A2353" s="918"/>
      <c r="B2353" s="14" t="s">
        <v>111</v>
      </c>
      <c r="C2353" s="14" t="s">
        <v>1558</v>
      </c>
      <c r="D2353" s="15">
        <v>43617</v>
      </c>
      <c r="E2353" s="14" t="s">
        <v>121</v>
      </c>
      <c r="F2353" s="920"/>
      <c r="G2353" s="920"/>
      <c r="H2353" s="924"/>
      <c r="I2353" s="924"/>
      <c r="J2353" s="921"/>
      <c r="K2353" s="921"/>
      <c r="L2353" s="925"/>
    </row>
    <row r="2354" spans="1:12" s="1" customFormat="1" ht="24" customHeight="1" x14ac:dyDescent="0.15">
      <c r="A2354" s="918">
        <v>434</v>
      </c>
      <c r="B2354" s="9" t="s">
        <v>22</v>
      </c>
      <c r="C2354" s="13" t="s">
        <v>23</v>
      </c>
      <c r="D2354" s="13" t="s">
        <v>24</v>
      </c>
      <c r="E2354" s="13" t="s">
        <v>25</v>
      </c>
      <c r="F2354" s="919" t="s">
        <v>17</v>
      </c>
      <c r="G2354" s="919"/>
      <c r="H2354" s="920"/>
      <c r="I2354" s="920"/>
      <c r="J2354" s="920"/>
      <c r="K2354" s="920"/>
      <c r="L2354" s="920"/>
    </row>
    <row r="2355" spans="1:12" s="1" customFormat="1" ht="26.25" customHeight="1" x14ac:dyDescent="0.15">
      <c r="A2355" s="918"/>
      <c r="B2355" s="921" t="s">
        <v>1553</v>
      </c>
      <c r="C2355" s="922" t="s">
        <v>1559</v>
      </c>
      <c r="D2355" s="923">
        <v>43621</v>
      </c>
      <c r="E2355" s="921" t="s">
        <v>1560</v>
      </c>
      <c r="F2355" s="921" t="s">
        <v>1427</v>
      </c>
      <c r="G2355" s="921"/>
      <c r="H2355" s="924" t="s">
        <v>30</v>
      </c>
      <c r="I2355" s="924"/>
      <c r="J2355" s="14" t="s">
        <v>31</v>
      </c>
      <c r="K2355" s="14" t="s">
        <v>32</v>
      </c>
      <c r="L2355" s="16">
        <v>685.02</v>
      </c>
    </row>
    <row r="2356" spans="1:12" s="1" customFormat="1" ht="409.2" customHeight="1" x14ac:dyDescent="0.15">
      <c r="A2356" s="918"/>
      <c r="B2356" s="921"/>
      <c r="C2356" s="922"/>
      <c r="D2356" s="923"/>
      <c r="E2356" s="921"/>
      <c r="F2356" s="921"/>
      <c r="G2356" s="921"/>
      <c r="H2356" s="924" t="s">
        <v>33</v>
      </c>
      <c r="I2356" s="924"/>
      <c r="J2356" s="921" t="s">
        <v>31</v>
      </c>
      <c r="K2356" s="921" t="s">
        <v>32</v>
      </c>
      <c r="L2356" s="925">
        <v>2254.73</v>
      </c>
    </row>
    <row r="2357" spans="1:12" s="1" customFormat="1" ht="409.2" customHeight="1" x14ac:dyDescent="0.15">
      <c r="A2357" s="918"/>
      <c r="B2357" s="921"/>
      <c r="C2357" s="922"/>
      <c r="D2357" s="923"/>
      <c r="E2357" s="921"/>
      <c r="F2357" s="921"/>
      <c r="G2357" s="921"/>
      <c r="H2357" s="924"/>
      <c r="I2357" s="924"/>
      <c r="J2357" s="921"/>
      <c r="K2357" s="921"/>
      <c r="L2357" s="925"/>
    </row>
    <row r="2358" spans="1:12" s="1" customFormat="1" ht="177.45" customHeight="1" x14ac:dyDescent="0.15">
      <c r="A2358" s="918"/>
      <c r="B2358" s="921"/>
      <c r="C2358" s="922"/>
      <c r="D2358" s="923"/>
      <c r="E2358" s="921"/>
      <c r="F2358" s="921"/>
      <c r="G2358" s="921"/>
      <c r="H2358" s="924"/>
      <c r="I2358" s="924"/>
      <c r="J2358" s="921"/>
      <c r="K2358" s="921"/>
      <c r="L2358" s="925"/>
    </row>
    <row r="2359" spans="1:12" s="1" customFormat="1" ht="24" customHeight="1" x14ac:dyDescent="0.15">
      <c r="A2359" s="918"/>
      <c r="B2359" s="9" t="s">
        <v>34</v>
      </c>
      <c r="C2359" s="13" t="s">
        <v>35</v>
      </c>
      <c r="D2359" s="13" t="s">
        <v>36</v>
      </c>
      <c r="E2359" s="13" t="s">
        <v>37</v>
      </c>
      <c r="F2359" s="920"/>
      <c r="G2359" s="920"/>
      <c r="H2359" s="924" t="s">
        <v>38</v>
      </c>
      <c r="I2359" s="924"/>
      <c r="J2359" s="921" t="s">
        <v>31</v>
      </c>
      <c r="K2359" s="921" t="s">
        <v>31</v>
      </c>
      <c r="L2359" s="925">
        <v>0</v>
      </c>
    </row>
    <row r="2360" spans="1:12" s="1" customFormat="1" ht="34.5" customHeight="1" x14ac:dyDescent="0.15">
      <c r="A2360" s="918"/>
      <c r="B2360" s="14" t="s">
        <v>111</v>
      </c>
      <c r="C2360" s="14" t="s">
        <v>1427</v>
      </c>
      <c r="D2360" s="15">
        <v>43629</v>
      </c>
      <c r="E2360" s="14" t="s">
        <v>1561</v>
      </c>
      <c r="F2360" s="920"/>
      <c r="G2360" s="920"/>
      <c r="H2360" s="924"/>
      <c r="I2360" s="924"/>
      <c r="J2360" s="921"/>
      <c r="K2360" s="921"/>
      <c r="L2360" s="925"/>
    </row>
    <row r="2361" spans="1:12" s="1" customFormat="1" ht="24" customHeight="1" x14ac:dyDescent="0.15">
      <c r="A2361" s="918">
        <v>435</v>
      </c>
      <c r="B2361" s="9" t="s">
        <v>22</v>
      </c>
      <c r="C2361" s="13" t="s">
        <v>23</v>
      </c>
      <c r="D2361" s="13" t="s">
        <v>24</v>
      </c>
      <c r="E2361" s="13" t="s">
        <v>25</v>
      </c>
      <c r="F2361" s="919" t="s">
        <v>17</v>
      </c>
      <c r="G2361" s="919"/>
      <c r="H2361" s="920"/>
      <c r="I2361" s="920"/>
      <c r="J2361" s="920"/>
      <c r="K2361" s="920"/>
      <c r="L2361" s="920"/>
    </row>
    <row r="2362" spans="1:12" s="1" customFormat="1" ht="26.25" customHeight="1" x14ac:dyDescent="0.15">
      <c r="A2362" s="918"/>
      <c r="B2362" s="921" t="s">
        <v>1553</v>
      </c>
      <c r="C2362" s="922" t="s">
        <v>1559</v>
      </c>
      <c r="D2362" s="923">
        <v>43621</v>
      </c>
      <c r="E2362" s="921" t="s">
        <v>1560</v>
      </c>
      <c r="F2362" s="921" t="s">
        <v>210</v>
      </c>
      <c r="G2362" s="921"/>
      <c r="H2362" s="924" t="s">
        <v>30</v>
      </c>
      <c r="I2362" s="924"/>
      <c r="J2362" s="14" t="s">
        <v>31</v>
      </c>
      <c r="K2362" s="14" t="s">
        <v>31</v>
      </c>
      <c r="L2362" s="16">
        <v>0</v>
      </c>
    </row>
    <row r="2363" spans="1:12" s="1" customFormat="1" ht="409.2" customHeight="1" x14ac:dyDescent="0.15">
      <c r="A2363" s="918"/>
      <c r="B2363" s="921"/>
      <c r="C2363" s="922"/>
      <c r="D2363" s="923"/>
      <c r="E2363" s="921"/>
      <c r="F2363" s="921"/>
      <c r="G2363" s="921"/>
      <c r="H2363" s="924" t="s">
        <v>33</v>
      </c>
      <c r="I2363" s="924"/>
      <c r="J2363" s="921" t="s">
        <v>31</v>
      </c>
      <c r="K2363" s="921" t="s">
        <v>31</v>
      </c>
      <c r="L2363" s="925">
        <v>0</v>
      </c>
    </row>
    <row r="2364" spans="1:12" s="1" customFormat="1" ht="409.2" customHeight="1" x14ac:dyDescent="0.15">
      <c r="A2364" s="918"/>
      <c r="B2364" s="921"/>
      <c r="C2364" s="922"/>
      <c r="D2364" s="923"/>
      <c r="E2364" s="921"/>
      <c r="F2364" s="921"/>
      <c r="G2364" s="921"/>
      <c r="H2364" s="924"/>
      <c r="I2364" s="924"/>
      <c r="J2364" s="921"/>
      <c r="K2364" s="921"/>
      <c r="L2364" s="925"/>
    </row>
    <row r="2365" spans="1:12" s="1" customFormat="1" ht="177.45" customHeight="1" x14ac:dyDescent="0.15">
      <c r="A2365" s="918"/>
      <c r="B2365" s="921"/>
      <c r="C2365" s="922"/>
      <c r="D2365" s="923"/>
      <c r="E2365" s="921"/>
      <c r="F2365" s="921"/>
      <c r="G2365" s="921"/>
      <c r="H2365" s="924"/>
      <c r="I2365" s="924"/>
      <c r="J2365" s="921"/>
      <c r="K2365" s="921"/>
      <c r="L2365" s="925"/>
    </row>
    <row r="2366" spans="1:12" s="1" customFormat="1" ht="24" customHeight="1" x14ac:dyDescent="0.15">
      <c r="A2366" s="918"/>
      <c r="B2366" s="9" t="s">
        <v>34</v>
      </c>
      <c r="C2366" s="13" t="s">
        <v>35</v>
      </c>
      <c r="D2366" s="13" t="s">
        <v>36</v>
      </c>
      <c r="E2366" s="13" t="s">
        <v>37</v>
      </c>
      <c r="F2366" s="920"/>
      <c r="G2366" s="920"/>
      <c r="H2366" s="924" t="s">
        <v>38</v>
      </c>
      <c r="I2366" s="924"/>
      <c r="J2366" s="921" t="s">
        <v>31</v>
      </c>
      <c r="K2366" s="921" t="s">
        <v>32</v>
      </c>
      <c r="L2366" s="925">
        <v>1065</v>
      </c>
    </row>
    <row r="2367" spans="1:12" s="1" customFormat="1" ht="34.5" customHeight="1" x14ac:dyDescent="0.15">
      <c r="A2367" s="918"/>
      <c r="B2367" s="14" t="s">
        <v>111</v>
      </c>
      <c r="C2367" s="14" t="s">
        <v>210</v>
      </c>
      <c r="D2367" s="15">
        <v>43629</v>
      </c>
      <c r="E2367" s="14" t="s">
        <v>1561</v>
      </c>
      <c r="F2367" s="920"/>
      <c r="G2367" s="920"/>
      <c r="H2367" s="924"/>
      <c r="I2367" s="924"/>
      <c r="J2367" s="921"/>
      <c r="K2367" s="921"/>
      <c r="L2367" s="925"/>
    </row>
    <row r="2368" spans="1:12" s="1" customFormat="1" ht="24" customHeight="1" x14ac:dyDescent="0.15">
      <c r="A2368" s="918">
        <v>436</v>
      </c>
      <c r="B2368" s="9" t="s">
        <v>22</v>
      </c>
      <c r="C2368" s="13" t="s">
        <v>23</v>
      </c>
      <c r="D2368" s="13" t="s">
        <v>24</v>
      </c>
      <c r="E2368" s="13" t="s">
        <v>25</v>
      </c>
      <c r="F2368" s="919" t="s">
        <v>17</v>
      </c>
      <c r="G2368" s="919"/>
      <c r="H2368" s="920"/>
      <c r="I2368" s="920"/>
      <c r="J2368" s="920"/>
      <c r="K2368" s="920"/>
      <c r="L2368" s="920"/>
    </row>
    <row r="2369" spans="1:12" s="1" customFormat="1" ht="26.25" customHeight="1" x14ac:dyDescent="0.15">
      <c r="A2369" s="918"/>
      <c r="B2369" s="921" t="s">
        <v>1553</v>
      </c>
      <c r="C2369" s="922" t="s">
        <v>1562</v>
      </c>
      <c r="D2369" s="923">
        <v>43638</v>
      </c>
      <c r="E2369" s="921" t="s">
        <v>207</v>
      </c>
      <c r="F2369" s="921" t="s">
        <v>208</v>
      </c>
      <c r="G2369" s="921"/>
      <c r="H2369" s="924" t="s">
        <v>30</v>
      </c>
      <c r="I2369" s="924"/>
      <c r="J2369" s="14" t="s">
        <v>31</v>
      </c>
      <c r="K2369" s="14" t="s">
        <v>32</v>
      </c>
      <c r="L2369" s="16">
        <v>136</v>
      </c>
    </row>
    <row r="2370" spans="1:12" s="1" customFormat="1" ht="291.75" customHeight="1" x14ac:dyDescent="0.15">
      <c r="A2370" s="918"/>
      <c r="B2370" s="921"/>
      <c r="C2370" s="922"/>
      <c r="D2370" s="923"/>
      <c r="E2370" s="921"/>
      <c r="F2370" s="921"/>
      <c r="G2370" s="921"/>
      <c r="H2370" s="924" t="s">
        <v>33</v>
      </c>
      <c r="I2370" s="924"/>
      <c r="J2370" s="14" t="s">
        <v>31</v>
      </c>
      <c r="K2370" s="14" t="s">
        <v>32</v>
      </c>
      <c r="L2370" s="16">
        <v>533.96</v>
      </c>
    </row>
    <row r="2371" spans="1:12" s="1" customFormat="1" ht="24" customHeight="1" x14ac:dyDescent="0.15">
      <c r="A2371" s="918"/>
      <c r="B2371" s="9" t="s">
        <v>34</v>
      </c>
      <c r="C2371" s="13" t="s">
        <v>35</v>
      </c>
      <c r="D2371" s="13" t="s">
        <v>36</v>
      </c>
      <c r="E2371" s="13" t="s">
        <v>37</v>
      </c>
      <c r="F2371" s="920"/>
      <c r="G2371" s="920"/>
      <c r="H2371" s="924" t="s">
        <v>38</v>
      </c>
      <c r="I2371" s="924"/>
      <c r="J2371" s="921" t="s">
        <v>31</v>
      </c>
      <c r="K2371" s="921" t="s">
        <v>31</v>
      </c>
      <c r="L2371" s="925">
        <v>0</v>
      </c>
    </row>
    <row r="2372" spans="1:12" s="1" customFormat="1" ht="34.5" customHeight="1" x14ac:dyDescent="0.15">
      <c r="A2372" s="918"/>
      <c r="B2372" s="14" t="s">
        <v>111</v>
      </c>
      <c r="C2372" s="14" t="s">
        <v>208</v>
      </c>
      <c r="D2372" s="15">
        <v>43639</v>
      </c>
      <c r="E2372" s="14" t="s">
        <v>1563</v>
      </c>
      <c r="F2372" s="920"/>
      <c r="G2372" s="920"/>
      <c r="H2372" s="924"/>
      <c r="I2372" s="924"/>
      <c r="J2372" s="921"/>
      <c r="K2372" s="921"/>
      <c r="L2372" s="925"/>
    </row>
    <row r="2373" spans="1:12" s="1" customFormat="1" ht="24" customHeight="1" x14ac:dyDescent="0.15">
      <c r="A2373" s="918">
        <v>437</v>
      </c>
      <c r="B2373" s="9" t="s">
        <v>22</v>
      </c>
      <c r="C2373" s="13" t="s">
        <v>23</v>
      </c>
      <c r="D2373" s="13" t="s">
        <v>24</v>
      </c>
      <c r="E2373" s="13" t="s">
        <v>25</v>
      </c>
      <c r="F2373" s="919" t="s">
        <v>17</v>
      </c>
      <c r="G2373" s="919"/>
      <c r="H2373" s="920"/>
      <c r="I2373" s="920"/>
      <c r="J2373" s="920"/>
      <c r="K2373" s="920"/>
      <c r="L2373" s="920"/>
    </row>
    <row r="2374" spans="1:12" s="1" customFormat="1" ht="26.25" customHeight="1" x14ac:dyDescent="0.15">
      <c r="A2374" s="918"/>
      <c r="B2374" s="921" t="s">
        <v>1553</v>
      </c>
      <c r="C2374" s="922" t="s">
        <v>1564</v>
      </c>
      <c r="D2374" s="923">
        <v>43657</v>
      </c>
      <c r="E2374" s="921" t="s">
        <v>1565</v>
      </c>
      <c r="F2374" s="921" t="s">
        <v>1566</v>
      </c>
      <c r="G2374" s="921"/>
      <c r="H2374" s="924" t="s">
        <v>30</v>
      </c>
      <c r="I2374" s="924"/>
      <c r="J2374" s="14" t="s">
        <v>31</v>
      </c>
      <c r="K2374" s="14" t="s">
        <v>32</v>
      </c>
      <c r="L2374" s="16">
        <v>346</v>
      </c>
    </row>
    <row r="2375" spans="1:12" s="1" customFormat="1" ht="409.2" customHeight="1" x14ac:dyDescent="0.15">
      <c r="A2375" s="918"/>
      <c r="B2375" s="921"/>
      <c r="C2375" s="922"/>
      <c r="D2375" s="923"/>
      <c r="E2375" s="921"/>
      <c r="F2375" s="921"/>
      <c r="G2375" s="921"/>
      <c r="H2375" s="924" t="s">
        <v>33</v>
      </c>
      <c r="I2375" s="924"/>
      <c r="J2375" s="921" t="s">
        <v>31</v>
      </c>
      <c r="K2375" s="921" t="s">
        <v>32</v>
      </c>
      <c r="L2375" s="925">
        <v>2225.3200000000002</v>
      </c>
    </row>
    <row r="2376" spans="1:12" s="1" customFormat="1" ht="344.85" customHeight="1" x14ac:dyDescent="0.15">
      <c r="A2376" s="918"/>
      <c r="B2376" s="921"/>
      <c r="C2376" s="922"/>
      <c r="D2376" s="923"/>
      <c r="E2376" s="921"/>
      <c r="F2376" s="921"/>
      <c r="G2376" s="921"/>
      <c r="H2376" s="924"/>
      <c r="I2376" s="924"/>
      <c r="J2376" s="921"/>
      <c r="K2376" s="921"/>
      <c r="L2376" s="925"/>
    </row>
    <row r="2377" spans="1:12" s="1" customFormat="1" ht="24" customHeight="1" x14ac:dyDescent="0.15">
      <c r="A2377" s="918"/>
      <c r="B2377" s="9" t="s">
        <v>34</v>
      </c>
      <c r="C2377" s="13" t="s">
        <v>35</v>
      </c>
      <c r="D2377" s="13" t="s">
        <v>36</v>
      </c>
      <c r="E2377" s="13" t="s">
        <v>37</v>
      </c>
      <c r="F2377" s="920"/>
      <c r="G2377" s="920"/>
      <c r="H2377" s="924" t="s">
        <v>38</v>
      </c>
      <c r="I2377" s="924"/>
      <c r="J2377" s="921" t="s">
        <v>31</v>
      </c>
      <c r="K2377" s="921" t="s">
        <v>32</v>
      </c>
      <c r="L2377" s="925">
        <v>24</v>
      </c>
    </row>
    <row r="2378" spans="1:12" s="1" customFormat="1" ht="34.5" customHeight="1" x14ac:dyDescent="0.15">
      <c r="A2378" s="918"/>
      <c r="B2378" s="14" t="s">
        <v>111</v>
      </c>
      <c r="C2378" s="14" t="s">
        <v>1566</v>
      </c>
      <c r="D2378" s="15">
        <v>43664</v>
      </c>
      <c r="E2378" s="14" t="s">
        <v>1567</v>
      </c>
      <c r="F2378" s="920"/>
      <c r="G2378" s="920"/>
      <c r="H2378" s="924"/>
      <c r="I2378" s="924"/>
      <c r="J2378" s="921"/>
      <c r="K2378" s="921"/>
      <c r="L2378" s="925"/>
    </row>
    <row r="2379" spans="1:12" s="1" customFormat="1" ht="24" customHeight="1" x14ac:dyDescent="0.15">
      <c r="A2379" s="918">
        <v>438</v>
      </c>
      <c r="B2379" s="9" t="s">
        <v>22</v>
      </c>
      <c r="C2379" s="13" t="s">
        <v>23</v>
      </c>
      <c r="D2379" s="13" t="s">
        <v>24</v>
      </c>
      <c r="E2379" s="13" t="s">
        <v>25</v>
      </c>
      <c r="F2379" s="919" t="s">
        <v>17</v>
      </c>
      <c r="G2379" s="919"/>
      <c r="H2379" s="920"/>
      <c r="I2379" s="920"/>
      <c r="J2379" s="920"/>
      <c r="K2379" s="920"/>
      <c r="L2379" s="920"/>
    </row>
    <row r="2380" spans="1:12" s="1" customFormat="1" ht="26.25" customHeight="1" x14ac:dyDescent="0.15">
      <c r="A2380" s="918"/>
      <c r="B2380" s="921" t="s">
        <v>1553</v>
      </c>
      <c r="C2380" s="922" t="s">
        <v>1564</v>
      </c>
      <c r="D2380" s="923">
        <v>43657</v>
      </c>
      <c r="E2380" s="921" t="s">
        <v>1565</v>
      </c>
      <c r="F2380" s="921" t="s">
        <v>1568</v>
      </c>
      <c r="G2380" s="921"/>
      <c r="H2380" s="924" t="s">
        <v>30</v>
      </c>
      <c r="I2380" s="924"/>
      <c r="J2380" s="14" t="s">
        <v>31</v>
      </c>
      <c r="K2380" s="14" t="s">
        <v>32</v>
      </c>
      <c r="L2380" s="16">
        <v>292.78000000000003</v>
      </c>
    </row>
    <row r="2381" spans="1:12" s="1" customFormat="1" ht="409.2" customHeight="1" x14ac:dyDescent="0.15">
      <c r="A2381" s="918"/>
      <c r="B2381" s="921"/>
      <c r="C2381" s="922"/>
      <c r="D2381" s="923"/>
      <c r="E2381" s="921"/>
      <c r="F2381" s="921"/>
      <c r="G2381" s="921"/>
      <c r="H2381" s="924" t="s">
        <v>33</v>
      </c>
      <c r="I2381" s="924"/>
      <c r="J2381" s="921" t="s">
        <v>31</v>
      </c>
      <c r="K2381" s="921" t="s">
        <v>31</v>
      </c>
      <c r="L2381" s="925">
        <v>0</v>
      </c>
    </row>
    <row r="2382" spans="1:12" s="1" customFormat="1" ht="344.85" customHeight="1" x14ac:dyDescent="0.15">
      <c r="A2382" s="918"/>
      <c r="B2382" s="921"/>
      <c r="C2382" s="922"/>
      <c r="D2382" s="923"/>
      <c r="E2382" s="921"/>
      <c r="F2382" s="921"/>
      <c r="G2382" s="921"/>
      <c r="H2382" s="924"/>
      <c r="I2382" s="924"/>
      <c r="J2382" s="921"/>
      <c r="K2382" s="921"/>
      <c r="L2382" s="925"/>
    </row>
    <row r="2383" spans="1:12" s="1" customFormat="1" ht="24" customHeight="1" x14ac:dyDescent="0.15">
      <c r="A2383" s="918"/>
      <c r="B2383" s="9" t="s">
        <v>34</v>
      </c>
      <c r="C2383" s="13" t="s">
        <v>35</v>
      </c>
      <c r="D2383" s="13" t="s">
        <v>36</v>
      </c>
      <c r="E2383" s="13" t="s">
        <v>37</v>
      </c>
      <c r="F2383" s="920"/>
      <c r="G2383" s="920"/>
      <c r="H2383" s="924" t="s">
        <v>38</v>
      </c>
      <c r="I2383" s="924"/>
      <c r="J2383" s="921" t="s">
        <v>31</v>
      </c>
      <c r="K2383" s="921" t="s">
        <v>31</v>
      </c>
      <c r="L2383" s="925">
        <v>0</v>
      </c>
    </row>
    <row r="2384" spans="1:12" s="1" customFormat="1" ht="34.5" customHeight="1" x14ac:dyDescent="0.15">
      <c r="A2384" s="918"/>
      <c r="B2384" s="14" t="s">
        <v>111</v>
      </c>
      <c r="C2384" s="14" t="s">
        <v>1568</v>
      </c>
      <c r="D2384" s="15">
        <v>43664</v>
      </c>
      <c r="E2384" s="14" t="s">
        <v>1567</v>
      </c>
      <c r="F2384" s="920"/>
      <c r="G2384" s="920"/>
      <c r="H2384" s="924"/>
      <c r="I2384" s="924"/>
      <c r="J2384" s="921"/>
      <c r="K2384" s="921"/>
      <c r="L2384" s="925"/>
    </row>
    <row r="2385" spans="1:12" s="1" customFormat="1" ht="24" customHeight="1" x14ac:dyDescent="0.15">
      <c r="A2385" s="918">
        <v>439</v>
      </c>
      <c r="B2385" s="9" t="s">
        <v>22</v>
      </c>
      <c r="C2385" s="13" t="s">
        <v>23</v>
      </c>
      <c r="D2385" s="13" t="s">
        <v>24</v>
      </c>
      <c r="E2385" s="13" t="s">
        <v>25</v>
      </c>
      <c r="F2385" s="919" t="s">
        <v>17</v>
      </c>
      <c r="G2385" s="919"/>
      <c r="H2385" s="920"/>
      <c r="I2385" s="920"/>
      <c r="J2385" s="920"/>
      <c r="K2385" s="920"/>
      <c r="L2385" s="920"/>
    </row>
    <row r="2386" spans="1:12" s="1" customFormat="1" ht="26.25" customHeight="1" x14ac:dyDescent="0.15">
      <c r="A2386" s="918"/>
      <c r="B2386" s="921" t="s">
        <v>1553</v>
      </c>
      <c r="C2386" s="922" t="s">
        <v>1569</v>
      </c>
      <c r="D2386" s="923">
        <v>43715</v>
      </c>
      <c r="E2386" s="921" t="s">
        <v>1570</v>
      </c>
      <c r="F2386" s="921" t="s">
        <v>1571</v>
      </c>
      <c r="G2386" s="921"/>
      <c r="H2386" s="924" t="s">
        <v>30</v>
      </c>
      <c r="I2386" s="924"/>
      <c r="J2386" s="14" t="s">
        <v>31</v>
      </c>
      <c r="K2386" s="14" t="s">
        <v>31</v>
      </c>
      <c r="L2386" s="16">
        <v>0</v>
      </c>
    </row>
    <row r="2387" spans="1:12" s="1" customFormat="1" ht="409.2" customHeight="1" x14ac:dyDescent="0.15">
      <c r="A2387" s="918"/>
      <c r="B2387" s="921"/>
      <c r="C2387" s="922"/>
      <c r="D2387" s="923"/>
      <c r="E2387" s="921"/>
      <c r="F2387" s="921"/>
      <c r="G2387" s="921"/>
      <c r="H2387" s="924" t="s">
        <v>33</v>
      </c>
      <c r="I2387" s="924"/>
      <c r="J2387" s="921" t="s">
        <v>31</v>
      </c>
      <c r="K2387" s="921" t="s">
        <v>31</v>
      </c>
      <c r="L2387" s="925">
        <v>0</v>
      </c>
    </row>
    <row r="2388" spans="1:12" s="1" customFormat="1" ht="344.85" customHeight="1" x14ac:dyDescent="0.15">
      <c r="A2388" s="918"/>
      <c r="B2388" s="921"/>
      <c r="C2388" s="922"/>
      <c r="D2388" s="923"/>
      <c r="E2388" s="921"/>
      <c r="F2388" s="921"/>
      <c r="G2388" s="921"/>
      <c r="H2388" s="924"/>
      <c r="I2388" s="924"/>
      <c r="J2388" s="921"/>
      <c r="K2388" s="921"/>
      <c r="L2388" s="925"/>
    </row>
    <row r="2389" spans="1:12" s="1" customFormat="1" ht="24" customHeight="1" x14ac:dyDescent="0.15">
      <c r="A2389" s="918"/>
      <c r="B2389" s="9" t="s">
        <v>34</v>
      </c>
      <c r="C2389" s="13" t="s">
        <v>35</v>
      </c>
      <c r="D2389" s="13" t="s">
        <v>36</v>
      </c>
      <c r="E2389" s="13" t="s">
        <v>37</v>
      </c>
      <c r="F2389" s="920"/>
      <c r="G2389" s="920"/>
      <c r="H2389" s="924" t="s">
        <v>38</v>
      </c>
      <c r="I2389" s="924"/>
      <c r="J2389" s="921" t="s">
        <v>31</v>
      </c>
      <c r="K2389" s="921" t="s">
        <v>32</v>
      </c>
      <c r="L2389" s="925">
        <v>592</v>
      </c>
    </row>
    <row r="2390" spans="1:12" s="1" customFormat="1" ht="34.5" customHeight="1" x14ac:dyDescent="0.15">
      <c r="A2390" s="918"/>
      <c r="B2390" s="14" t="s">
        <v>111</v>
      </c>
      <c r="C2390" s="14" t="s">
        <v>1571</v>
      </c>
      <c r="D2390" s="15">
        <v>43723</v>
      </c>
      <c r="E2390" s="14" t="s">
        <v>1572</v>
      </c>
      <c r="F2390" s="920"/>
      <c r="G2390" s="920"/>
      <c r="H2390" s="924"/>
      <c r="I2390" s="924"/>
      <c r="J2390" s="921"/>
      <c r="K2390" s="921"/>
      <c r="L2390" s="925"/>
    </row>
    <row r="2391" spans="1:12" s="1" customFormat="1" ht="24" customHeight="1" x14ac:dyDescent="0.15">
      <c r="A2391" s="918">
        <v>440</v>
      </c>
      <c r="B2391" s="9" t="s">
        <v>22</v>
      </c>
      <c r="C2391" s="13" t="s">
        <v>23</v>
      </c>
      <c r="D2391" s="13" t="s">
        <v>24</v>
      </c>
      <c r="E2391" s="13" t="s">
        <v>25</v>
      </c>
      <c r="F2391" s="919" t="s">
        <v>17</v>
      </c>
      <c r="G2391" s="919"/>
      <c r="H2391" s="920"/>
      <c r="I2391" s="920"/>
      <c r="J2391" s="920"/>
      <c r="K2391" s="920"/>
      <c r="L2391" s="920"/>
    </row>
    <row r="2392" spans="1:12" s="1" customFormat="1" ht="26.25" customHeight="1" x14ac:dyDescent="0.15">
      <c r="A2392" s="918"/>
      <c r="B2392" s="921" t="s">
        <v>1553</v>
      </c>
      <c r="C2392" s="922" t="s">
        <v>1569</v>
      </c>
      <c r="D2392" s="923">
        <v>43715</v>
      </c>
      <c r="E2392" s="921" t="s">
        <v>1570</v>
      </c>
      <c r="F2392" s="921" t="s">
        <v>1573</v>
      </c>
      <c r="G2392" s="921"/>
      <c r="H2392" s="924" t="s">
        <v>30</v>
      </c>
      <c r="I2392" s="924"/>
      <c r="J2392" s="14" t="s">
        <v>31</v>
      </c>
      <c r="K2392" s="14" t="s">
        <v>32</v>
      </c>
      <c r="L2392" s="16">
        <v>1179.99</v>
      </c>
    </row>
    <row r="2393" spans="1:12" s="1" customFormat="1" ht="409.2" customHeight="1" x14ac:dyDescent="0.15">
      <c r="A2393" s="918"/>
      <c r="B2393" s="921"/>
      <c r="C2393" s="922"/>
      <c r="D2393" s="923"/>
      <c r="E2393" s="921"/>
      <c r="F2393" s="921"/>
      <c r="G2393" s="921"/>
      <c r="H2393" s="924" t="s">
        <v>33</v>
      </c>
      <c r="I2393" s="924"/>
      <c r="J2393" s="921" t="s">
        <v>31</v>
      </c>
      <c r="K2393" s="921" t="s">
        <v>31</v>
      </c>
      <c r="L2393" s="925">
        <v>0</v>
      </c>
    </row>
    <row r="2394" spans="1:12" s="1" customFormat="1" ht="344.85" customHeight="1" x14ac:dyDescent="0.15">
      <c r="A2394" s="918"/>
      <c r="B2394" s="921"/>
      <c r="C2394" s="922"/>
      <c r="D2394" s="923"/>
      <c r="E2394" s="921"/>
      <c r="F2394" s="921"/>
      <c r="G2394" s="921"/>
      <c r="H2394" s="924"/>
      <c r="I2394" s="924"/>
      <c r="J2394" s="921"/>
      <c r="K2394" s="921"/>
      <c r="L2394" s="925"/>
    </row>
    <row r="2395" spans="1:12" s="1" customFormat="1" ht="24" customHeight="1" x14ac:dyDescent="0.15">
      <c r="A2395" s="918"/>
      <c r="B2395" s="9" t="s">
        <v>34</v>
      </c>
      <c r="C2395" s="13" t="s">
        <v>35</v>
      </c>
      <c r="D2395" s="13" t="s">
        <v>36</v>
      </c>
      <c r="E2395" s="13" t="s">
        <v>37</v>
      </c>
      <c r="F2395" s="920"/>
      <c r="G2395" s="920"/>
      <c r="H2395" s="924" t="s">
        <v>38</v>
      </c>
      <c r="I2395" s="924"/>
      <c r="J2395" s="921" t="s">
        <v>31</v>
      </c>
      <c r="K2395" s="921" t="s">
        <v>31</v>
      </c>
      <c r="L2395" s="925">
        <v>0</v>
      </c>
    </row>
    <row r="2396" spans="1:12" s="1" customFormat="1" ht="34.5" customHeight="1" x14ac:dyDescent="0.15">
      <c r="A2396" s="918"/>
      <c r="B2396" s="14" t="s">
        <v>111</v>
      </c>
      <c r="C2396" s="14" t="s">
        <v>1573</v>
      </c>
      <c r="D2396" s="15">
        <v>43723</v>
      </c>
      <c r="E2396" s="14" t="s">
        <v>1572</v>
      </c>
      <c r="F2396" s="920"/>
      <c r="G2396" s="920"/>
      <c r="H2396" s="924"/>
      <c r="I2396" s="924"/>
      <c r="J2396" s="921"/>
      <c r="K2396" s="921"/>
      <c r="L2396" s="925"/>
    </row>
    <row r="2397" spans="1:12" s="1" customFormat="1" ht="24" customHeight="1" x14ac:dyDescent="0.15">
      <c r="A2397" s="918">
        <v>441</v>
      </c>
      <c r="B2397" s="9" t="s">
        <v>22</v>
      </c>
      <c r="C2397" s="13" t="s">
        <v>23</v>
      </c>
      <c r="D2397" s="13" t="s">
        <v>24</v>
      </c>
      <c r="E2397" s="13" t="s">
        <v>25</v>
      </c>
      <c r="F2397" s="919" t="s">
        <v>17</v>
      </c>
      <c r="G2397" s="919"/>
      <c r="H2397" s="920"/>
      <c r="I2397" s="920"/>
      <c r="J2397" s="920"/>
      <c r="K2397" s="920"/>
      <c r="L2397" s="920"/>
    </row>
    <row r="2398" spans="1:12" s="1" customFormat="1" ht="26.25" customHeight="1" x14ac:dyDescent="0.15">
      <c r="A2398" s="918"/>
      <c r="B2398" s="921" t="s">
        <v>1553</v>
      </c>
      <c r="C2398" s="922" t="s">
        <v>1574</v>
      </c>
      <c r="D2398" s="923">
        <v>43727</v>
      </c>
      <c r="E2398" s="921" t="s">
        <v>1575</v>
      </c>
      <c r="F2398" s="921" t="s">
        <v>1576</v>
      </c>
      <c r="G2398" s="921"/>
      <c r="H2398" s="924" t="s">
        <v>30</v>
      </c>
      <c r="I2398" s="924"/>
      <c r="J2398" s="14" t="s">
        <v>31</v>
      </c>
      <c r="K2398" s="14" t="s">
        <v>32</v>
      </c>
      <c r="L2398" s="16">
        <v>145</v>
      </c>
    </row>
    <row r="2399" spans="1:12" s="1" customFormat="1" ht="409.2" customHeight="1" x14ac:dyDescent="0.15">
      <c r="A2399" s="918"/>
      <c r="B2399" s="921"/>
      <c r="C2399" s="922"/>
      <c r="D2399" s="923"/>
      <c r="E2399" s="921"/>
      <c r="F2399" s="921"/>
      <c r="G2399" s="921"/>
      <c r="H2399" s="924" t="s">
        <v>33</v>
      </c>
      <c r="I2399" s="924"/>
      <c r="J2399" s="921" t="s">
        <v>31</v>
      </c>
      <c r="K2399" s="921" t="s">
        <v>32</v>
      </c>
      <c r="L2399" s="925">
        <v>438</v>
      </c>
    </row>
    <row r="2400" spans="1:12" s="1" customFormat="1" ht="71.849999999999994" customHeight="1" x14ac:dyDescent="0.15">
      <c r="A2400" s="918"/>
      <c r="B2400" s="921"/>
      <c r="C2400" s="922"/>
      <c r="D2400" s="923"/>
      <c r="E2400" s="921"/>
      <c r="F2400" s="921"/>
      <c r="G2400" s="921"/>
      <c r="H2400" s="924"/>
      <c r="I2400" s="924"/>
      <c r="J2400" s="921"/>
      <c r="K2400" s="921"/>
      <c r="L2400" s="925"/>
    </row>
    <row r="2401" spans="1:12" s="1" customFormat="1" ht="24" customHeight="1" x14ac:dyDescent="0.15">
      <c r="A2401" s="918"/>
      <c r="B2401" s="9" t="s">
        <v>34</v>
      </c>
      <c r="C2401" s="13" t="s">
        <v>35</v>
      </c>
      <c r="D2401" s="13" t="s">
        <v>36</v>
      </c>
      <c r="E2401" s="13" t="s">
        <v>37</v>
      </c>
      <c r="F2401" s="920"/>
      <c r="G2401" s="920"/>
      <c r="H2401" s="924" t="s">
        <v>38</v>
      </c>
      <c r="I2401" s="924"/>
      <c r="J2401" s="921" t="s">
        <v>31</v>
      </c>
      <c r="K2401" s="921" t="s">
        <v>32</v>
      </c>
      <c r="L2401" s="925">
        <v>160</v>
      </c>
    </row>
    <row r="2402" spans="1:12" s="1" customFormat="1" ht="34.5" customHeight="1" x14ac:dyDescent="0.15">
      <c r="A2402" s="918"/>
      <c r="B2402" s="14" t="s">
        <v>111</v>
      </c>
      <c r="C2402" s="14" t="s">
        <v>1576</v>
      </c>
      <c r="D2402" s="15">
        <v>43728</v>
      </c>
      <c r="E2402" s="14" t="s">
        <v>56</v>
      </c>
      <c r="F2402" s="920"/>
      <c r="G2402" s="920"/>
      <c r="H2402" s="924"/>
      <c r="I2402" s="924"/>
      <c r="J2402" s="921"/>
      <c r="K2402" s="921"/>
      <c r="L2402" s="925"/>
    </row>
    <row r="2403" spans="1:12" s="1" customFormat="1" ht="24" customHeight="1" x14ac:dyDescent="0.15">
      <c r="A2403" s="918">
        <v>442</v>
      </c>
      <c r="B2403" s="9" t="s">
        <v>22</v>
      </c>
      <c r="C2403" s="13" t="s">
        <v>23</v>
      </c>
      <c r="D2403" s="13" t="s">
        <v>24</v>
      </c>
      <c r="E2403" s="13" t="s">
        <v>25</v>
      </c>
      <c r="F2403" s="919" t="s">
        <v>17</v>
      </c>
      <c r="G2403" s="919"/>
      <c r="H2403" s="920"/>
      <c r="I2403" s="920"/>
      <c r="J2403" s="920"/>
      <c r="K2403" s="920"/>
      <c r="L2403" s="920"/>
    </row>
    <row r="2404" spans="1:12" s="1" customFormat="1" ht="26.25" customHeight="1" x14ac:dyDescent="0.15">
      <c r="A2404" s="918"/>
      <c r="B2404" s="921" t="s">
        <v>1577</v>
      </c>
      <c r="C2404" s="922" t="s">
        <v>1578</v>
      </c>
      <c r="D2404" s="923">
        <v>43602</v>
      </c>
      <c r="E2404" s="921" t="s">
        <v>115</v>
      </c>
      <c r="F2404" s="921" t="s">
        <v>1579</v>
      </c>
      <c r="G2404" s="921"/>
      <c r="H2404" s="924" t="s">
        <v>30</v>
      </c>
      <c r="I2404" s="924"/>
      <c r="J2404" s="14" t="s">
        <v>31</v>
      </c>
      <c r="K2404" s="14" t="s">
        <v>31</v>
      </c>
      <c r="L2404" s="16">
        <v>0</v>
      </c>
    </row>
    <row r="2405" spans="1:12" s="1" customFormat="1" ht="134.25" customHeight="1" x14ac:dyDescent="0.15">
      <c r="A2405" s="918"/>
      <c r="B2405" s="921"/>
      <c r="C2405" s="922"/>
      <c r="D2405" s="923"/>
      <c r="E2405" s="921"/>
      <c r="F2405" s="921"/>
      <c r="G2405" s="921"/>
      <c r="H2405" s="924" t="s">
        <v>33</v>
      </c>
      <c r="I2405" s="924"/>
      <c r="J2405" s="14" t="s">
        <v>31</v>
      </c>
      <c r="K2405" s="14" t="s">
        <v>31</v>
      </c>
      <c r="L2405" s="16">
        <v>0</v>
      </c>
    </row>
    <row r="2406" spans="1:12" s="1" customFormat="1" ht="24" customHeight="1" x14ac:dyDescent="0.15">
      <c r="A2406" s="918"/>
      <c r="B2406" s="9" t="s">
        <v>34</v>
      </c>
      <c r="C2406" s="13" t="s">
        <v>35</v>
      </c>
      <c r="D2406" s="13" t="s">
        <v>36</v>
      </c>
      <c r="E2406" s="13" t="s">
        <v>37</v>
      </c>
      <c r="F2406" s="920"/>
      <c r="G2406" s="920"/>
      <c r="H2406" s="924" t="s">
        <v>38</v>
      </c>
      <c r="I2406" s="924"/>
      <c r="J2406" s="921" t="s">
        <v>31</v>
      </c>
      <c r="K2406" s="921" t="s">
        <v>32</v>
      </c>
      <c r="L2406" s="925">
        <v>290</v>
      </c>
    </row>
    <row r="2407" spans="1:12" s="1" customFormat="1" ht="24" customHeight="1" x14ac:dyDescent="0.15">
      <c r="A2407" s="918"/>
      <c r="B2407" s="14" t="s">
        <v>55</v>
      </c>
      <c r="C2407" s="14" t="s">
        <v>1579</v>
      </c>
      <c r="D2407" s="15">
        <v>43607</v>
      </c>
      <c r="E2407" s="14" t="s">
        <v>1580</v>
      </c>
      <c r="F2407" s="920"/>
      <c r="G2407" s="920"/>
      <c r="H2407" s="924"/>
      <c r="I2407" s="924"/>
      <c r="J2407" s="921"/>
      <c r="K2407" s="921"/>
      <c r="L2407" s="925"/>
    </row>
    <row r="2408" spans="1:12" s="1" customFormat="1" ht="24" customHeight="1" x14ac:dyDescent="0.15">
      <c r="A2408" s="918">
        <v>443</v>
      </c>
      <c r="B2408" s="9" t="s">
        <v>22</v>
      </c>
      <c r="C2408" s="13" t="s">
        <v>23</v>
      </c>
      <c r="D2408" s="13" t="s">
        <v>24</v>
      </c>
      <c r="E2408" s="13" t="s">
        <v>25</v>
      </c>
      <c r="F2408" s="919" t="s">
        <v>17</v>
      </c>
      <c r="G2408" s="919"/>
      <c r="H2408" s="920"/>
      <c r="I2408" s="920"/>
      <c r="J2408" s="920"/>
      <c r="K2408" s="920"/>
      <c r="L2408" s="920"/>
    </row>
    <row r="2409" spans="1:12" s="1" customFormat="1" ht="26.25" customHeight="1" x14ac:dyDescent="0.15">
      <c r="A2409" s="918"/>
      <c r="B2409" s="921" t="s">
        <v>1581</v>
      </c>
      <c r="C2409" s="922" t="s">
        <v>1582</v>
      </c>
      <c r="D2409" s="923">
        <v>43636</v>
      </c>
      <c r="E2409" s="921" t="s">
        <v>136</v>
      </c>
      <c r="F2409" s="921" t="s">
        <v>1583</v>
      </c>
      <c r="G2409" s="921"/>
      <c r="H2409" s="924" t="s">
        <v>30</v>
      </c>
      <c r="I2409" s="924"/>
      <c r="J2409" s="14" t="s">
        <v>31</v>
      </c>
      <c r="K2409" s="14" t="s">
        <v>31</v>
      </c>
      <c r="L2409" s="16">
        <v>0</v>
      </c>
    </row>
    <row r="2410" spans="1:12" s="1" customFormat="1" ht="344.25" customHeight="1" x14ac:dyDescent="0.15">
      <c r="A2410" s="918"/>
      <c r="B2410" s="921"/>
      <c r="C2410" s="922"/>
      <c r="D2410" s="923"/>
      <c r="E2410" s="921"/>
      <c r="F2410" s="921"/>
      <c r="G2410" s="921"/>
      <c r="H2410" s="924" t="s">
        <v>33</v>
      </c>
      <c r="I2410" s="924"/>
      <c r="J2410" s="14" t="s">
        <v>31</v>
      </c>
      <c r="K2410" s="14" t="s">
        <v>32</v>
      </c>
      <c r="L2410" s="16">
        <v>747</v>
      </c>
    </row>
    <row r="2411" spans="1:12" s="1" customFormat="1" ht="24" customHeight="1" x14ac:dyDescent="0.15">
      <c r="A2411" s="918"/>
      <c r="B2411" s="9" t="s">
        <v>34</v>
      </c>
      <c r="C2411" s="13" t="s">
        <v>35</v>
      </c>
      <c r="D2411" s="13" t="s">
        <v>36</v>
      </c>
      <c r="E2411" s="13" t="s">
        <v>37</v>
      </c>
      <c r="F2411" s="920"/>
      <c r="G2411" s="920"/>
      <c r="H2411" s="924" t="s">
        <v>38</v>
      </c>
      <c r="I2411" s="924"/>
      <c r="J2411" s="921" t="s">
        <v>31</v>
      </c>
      <c r="K2411" s="921" t="s">
        <v>31</v>
      </c>
      <c r="L2411" s="925">
        <v>0</v>
      </c>
    </row>
    <row r="2412" spans="1:12" s="1" customFormat="1" ht="24" customHeight="1" x14ac:dyDescent="0.15">
      <c r="A2412" s="918"/>
      <c r="B2412" s="14" t="s">
        <v>39</v>
      </c>
      <c r="C2412" s="14" t="s">
        <v>1583</v>
      </c>
      <c r="D2412" s="15">
        <v>43637</v>
      </c>
      <c r="E2412" s="14" t="s">
        <v>1584</v>
      </c>
      <c r="F2412" s="920"/>
      <c r="G2412" s="920"/>
      <c r="H2412" s="924"/>
      <c r="I2412" s="924"/>
      <c r="J2412" s="921"/>
      <c r="K2412" s="921"/>
      <c r="L2412" s="925"/>
    </row>
    <row r="2413" spans="1:12" s="1" customFormat="1" ht="24" customHeight="1" x14ac:dyDescent="0.15">
      <c r="A2413" s="918">
        <v>444</v>
      </c>
      <c r="B2413" s="9" t="s">
        <v>22</v>
      </c>
      <c r="C2413" s="13" t="s">
        <v>23</v>
      </c>
      <c r="D2413" s="13" t="s">
        <v>24</v>
      </c>
      <c r="E2413" s="13" t="s">
        <v>25</v>
      </c>
      <c r="F2413" s="919" t="s">
        <v>17</v>
      </c>
      <c r="G2413" s="919"/>
      <c r="H2413" s="920"/>
      <c r="I2413" s="920"/>
      <c r="J2413" s="920"/>
      <c r="K2413" s="920"/>
      <c r="L2413" s="920"/>
    </row>
    <row r="2414" spans="1:12" s="1" customFormat="1" ht="26.25" customHeight="1" x14ac:dyDescent="0.15">
      <c r="A2414" s="918"/>
      <c r="B2414" s="921" t="s">
        <v>1581</v>
      </c>
      <c r="C2414" s="922" t="s">
        <v>1582</v>
      </c>
      <c r="D2414" s="923">
        <v>43636</v>
      </c>
      <c r="E2414" s="921" t="s">
        <v>136</v>
      </c>
      <c r="F2414" s="921" t="s">
        <v>1585</v>
      </c>
      <c r="G2414" s="921"/>
      <c r="H2414" s="924" t="s">
        <v>30</v>
      </c>
      <c r="I2414" s="924"/>
      <c r="J2414" s="14" t="s">
        <v>31</v>
      </c>
      <c r="K2414" s="14" t="s">
        <v>32</v>
      </c>
      <c r="L2414" s="16">
        <v>206</v>
      </c>
    </row>
    <row r="2415" spans="1:12" s="1" customFormat="1" ht="344.25" customHeight="1" x14ac:dyDescent="0.15">
      <c r="A2415" s="918"/>
      <c r="B2415" s="921"/>
      <c r="C2415" s="922"/>
      <c r="D2415" s="923"/>
      <c r="E2415" s="921"/>
      <c r="F2415" s="921"/>
      <c r="G2415" s="921"/>
      <c r="H2415" s="924" t="s">
        <v>33</v>
      </c>
      <c r="I2415" s="924"/>
      <c r="J2415" s="14" t="s">
        <v>31</v>
      </c>
      <c r="K2415" s="14" t="s">
        <v>31</v>
      </c>
      <c r="L2415" s="16">
        <v>0</v>
      </c>
    </row>
    <row r="2416" spans="1:12" s="1" customFormat="1" ht="24" customHeight="1" x14ac:dyDescent="0.15">
      <c r="A2416" s="918"/>
      <c r="B2416" s="9" t="s">
        <v>34</v>
      </c>
      <c r="C2416" s="13" t="s">
        <v>35</v>
      </c>
      <c r="D2416" s="13" t="s">
        <v>36</v>
      </c>
      <c r="E2416" s="13" t="s">
        <v>37</v>
      </c>
      <c r="F2416" s="920"/>
      <c r="G2416" s="920"/>
      <c r="H2416" s="924" t="s">
        <v>38</v>
      </c>
      <c r="I2416" s="924"/>
      <c r="J2416" s="921" t="s">
        <v>31</v>
      </c>
      <c r="K2416" s="921" t="s">
        <v>32</v>
      </c>
      <c r="L2416" s="925">
        <v>245</v>
      </c>
    </row>
    <row r="2417" spans="1:12" s="1" customFormat="1" ht="24" customHeight="1" x14ac:dyDescent="0.15">
      <c r="A2417" s="918"/>
      <c r="B2417" s="14" t="s">
        <v>39</v>
      </c>
      <c r="C2417" s="14" t="s">
        <v>1585</v>
      </c>
      <c r="D2417" s="15">
        <v>43637</v>
      </c>
      <c r="E2417" s="14" t="s">
        <v>1584</v>
      </c>
      <c r="F2417" s="920"/>
      <c r="G2417" s="920"/>
      <c r="H2417" s="924"/>
      <c r="I2417" s="924"/>
      <c r="J2417" s="921"/>
      <c r="K2417" s="921"/>
      <c r="L2417" s="925"/>
    </row>
    <row r="2418" spans="1:12" s="1" customFormat="1" ht="24" customHeight="1" x14ac:dyDescent="0.15">
      <c r="A2418" s="918">
        <v>445</v>
      </c>
      <c r="B2418" s="9" t="s">
        <v>22</v>
      </c>
      <c r="C2418" s="13" t="s">
        <v>23</v>
      </c>
      <c r="D2418" s="13" t="s">
        <v>24</v>
      </c>
      <c r="E2418" s="13" t="s">
        <v>25</v>
      </c>
      <c r="F2418" s="919" t="s">
        <v>17</v>
      </c>
      <c r="G2418" s="919"/>
      <c r="H2418" s="920"/>
      <c r="I2418" s="920"/>
      <c r="J2418" s="920"/>
      <c r="K2418" s="920"/>
      <c r="L2418" s="920"/>
    </row>
    <row r="2419" spans="1:12" s="1" customFormat="1" ht="26.25" customHeight="1" x14ac:dyDescent="0.15">
      <c r="A2419" s="918"/>
      <c r="B2419" s="921" t="s">
        <v>1586</v>
      </c>
      <c r="C2419" s="922" t="s">
        <v>1587</v>
      </c>
      <c r="D2419" s="923">
        <v>43632</v>
      </c>
      <c r="E2419" s="921" t="s">
        <v>684</v>
      </c>
      <c r="F2419" s="921" t="s">
        <v>1588</v>
      </c>
      <c r="G2419" s="921"/>
      <c r="H2419" s="924" t="s">
        <v>30</v>
      </c>
      <c r="I2419" s="924"/>
      <c r="J2419" s="14" t="s">
        <v>31</v>
      </c>
      <c r="K2419" s="14" t="s">
        <v>32</v>
      </c>
      <c r="L2419" s="16">
        <v>533.13</v>
      </c>
    </row>
    <row r="2420" spans="1:12" s="1" customFormat="1" ht="409.2" customHeight="1" x14ac:dyDescent="0.15">
      <c r="A2420" s="918"/>
      <c r="B2420" s="921"/>
      <c r="C2420" s="922"/>
      <c r="D2420" s="923"/>
      <c r="E2420" s="921"/>
      <c r="F2420" s="921"/>
      <c r="G2420" s="921"/>
      <c r="H2420" s="924" t="s">
        <v>33</v>
      </c>
      <c r="I2420" s="924"/>
      <c r="J2420" s="921" t="s">
        <v>31</v>
      </c>
      <c r="K2420" s="921" t="s">
        <v>31</v>
      </c>
      <c r="L2420" s="925">
        <v>0</v>
      </c>
    </row>
    <row r="2421" spans="1:12" s="1" customFormat="1" ht="113.85" customHeight="1" x14ac:dyDescent="0.15">
      <c r="A2421" s="918"/>
      <c r="B2421" s="921"/>
      <c r="C2421" s="922"/>
      <c r="D2421" s="923"/>
      <c r="E2421" s="921"/>
      <c r="F2421" s="921"/>
      <c r="G2421" s="921"/>
      <c r="H2421" s="924"/>
      <c r="I2421" s="924"/>
      <c r="J2421" s="921"/>
      <c r="K2421" s="921"/>
      <c r="L2421" s="925"/>
    </row>
    <row r="2422" spans="1:12" s="1" customFormat="1" ht="24" customHeight="1" x14ac:dyDescent="0.15">
      <c r="A2422" s="918"/>
      <c r="B2422" s="9" t="s">
        <v>34</v>
      </c>
      <c r="C2422" s="13" t="s">
        <v>35</v>
      </c>
      <c r="D2422" s="13" t="s">
        <v>36</v>
      </c>
      <c r="E2422" s="13" t="s">
        <v>37</v>
      </c>
      <c r="F2422" s="920"/>
      <c r="G2422" s="920"/>
      <c r="H2422" s="924" t="s">
        <v>38</v>
      </c>
      <c r="I2422" s="924"/>
      <c r="J2422" s="921" t="s">
        <v>31</v>
      </c>
      <c r="K2422" s="921" t="s">
        <v>31</v>
      </c>
      <c r="L2422" s="925">
        <v>0</v>
      </c>
    </row>
    <row r="2423" spans="1:12" s="1" customFormat="1" ht="24" customHeight="1" x14ac:dyDescent="0.15">
      <c r="A2423" s="918"/>
      <c r="B2423" s="14" t="s">
        <v>141</v>
      </c>
      <c r="C2423" s="14" t="s">
        <v>1588</v>
      </c>
      <c r="D2423" s="15">
        <v>43638</v>
      </c>
      <c r="E2423" s="14" t="s">
        <v>1589</v>
      </c>
      <c r="F2423" s="920"/>
      <c r="G2423" s="920"/>
      <c r="H2423" s="924"/>
      <c r="I2423" s="924"/>
      <c r="J2423" s="921"/>
      <c r="K2423" s="921"/>
      <c r="L2423" s="925"/>
    </row>
    <row r="2424" spans="1:12" s="1" customFormat="1" ht="24" customHeight="1" x14ac:dyDescent="0.15">
      <c r="A2424" s="918">
        <v>446</v>
      </c>
      <c r="B2424" s="9" t="s">
        <v>22</v>
      </c>
      <c r="C2424" s="13" t="s">
        <v>23</v>
      </c>
      <c r="D2424" s="13" t="s">
        <v>24</v>
      </c>
      <c r="E2424" s="13" t="s">
        <v>25</v>
      </c>
      <c r="F2424" s="919" t="s">
        <v>17</v>
      </c>
      <c r="G2424" s="919"/>
      <c r="H2424" s="920"/>
      <c r="I2424" s="920"/>
      <c r="J2424" s="920"/>
      <c r="K2424" s="920"/>
      <c r="L2424" s="920"/>
    </row>
    <row r="2425" spans="1:12" s="1" customFormat="1" ht="26.25" customHeight="1" x14ac:dyDescent="0.15">
      <c r="A2425" s="918"/>
      <c r="B2425" s="921" t="s">
        <v>1590</v>
      </c>
      <c r="C2425" s="922" t="s">
        <v>1591</v>
      </c>
      <c r="D2425" s="923">
        <v>43658</v>
      </c>
      <c r="E2425" s="921" t="s">
        <v>1056</v>
      </c>
      <c r="F2425" s="921" t="s">
        <v>1057</v>
      </c>
      <c r="G2425" s="921"/>
      <c r="H2425" s="924" t="s">
        <v>30</v>
      </c>
      <c r="I2425" s="924"/>
      <c r="J2425" s="14" t="s">
        <v>31</v>
      </c>
      <c r="K2425" s="14" t="s">
        <v>32</v>
      </c>
      <c r="L2425" s="16">
        <v>592.5</v>
      </c>
    </row>
    <row r="2426" spans="1:12" s="1" customFormat="1" ht="409.2" customHeight="1" x14ac:dyDescent="0.15">
      <c r="A2426" s="918"/>
      <c r="B2426" s="921"/>
      <c r="C2426" s="922"/>
      <c r="D2426" s="923"/>
      <c r="E2426" s="921"/>
      <c r="F2426" s="921"/>
      <c r="G2426" s="921"/>
      <c r="H2426" s="924" t="s">
        <v>33</v>
      </c>
      <c r="I2426" s="924"/>
      <c r="J2426" s="921" t="s">
        <v>31</v>
      </c>
      <c r="K2426" s="921" t="s">
        <v>32</v>
      </c>
      <c r="L2426" s="925">
        <v>718</v>
      </c>
    </row>
    <row r="2427" spans="1:12" s="1" customFormat="1" ht="40.35" customHeight="1" x14ac:dyDescent="0.15">
      <c r="A2427" s="918"/>
      <c r="B2427" s="921"/>
      <c r="C2427" s="922"/>
      <c r="D2427" s="923"/>
      <c r="E2427" s="921"/>
      <c r="F2427" s="921"/>
      <c r="G2427" s="921"/>
      <c r="H2427" s="924"/>
      <c r="I2427" s="924"/>
      <c r="J2427" s="921"/>
      <c r="K2427" s="921"/>
      <c r="L2427" s="925"/>
    </row>
    <row r="2428" spans="1:12" s="1" customFormat="1" ht="24" customHeight="1" x14ac:dyDescent="0.15">
      <c r="A2428" s="918"/>
      <c r="B2428" s="9" t="s">
        <v>34</v>
      </c>
      <c r="C2428" s="13" t="s">
        <v>35</v>
      </c>
      <c r="D2428" s="13" t="s">
        <v>36</v>
      </c>
      <c r="E2428" s="13" t="s">
        <v>37</v>
      </c>
      <c r="F2428" s="920"/>
      <c r="G2428" s="920"/>
      <c r="H2428" s="924" t="s">
        <v>38</v>
      </c>
      <c r="I2428" s="924"/>
      <c r="J2428" s="921" t="s">
        <v>31</v>
      </c>
      <c r="K2428" s="921" t="s">
        <v>32</v>
      </c>
      <c r="L2428" s="925">
        <v>675</v>
      </c>
    </row>
    <row r="2429" spans="1:12" s="1" customFormat="1" ht="24" customHeight="1" x14ac:dyDescent="0.15">
      <c r="A2429" s="918"/>
      <c r="B2429" s="14" t="s">
        <v>1592</v>
      </c>
      <c r="C2429" s="14" t="s">
        <v>1057</v>
      </c>
      <c r="D2429" s="15">
        <v>43660</v>
      </c>
      <c r="E2429" s="14" t="s">
        <v>1058</v>
      </c>
      <c r="F2429" s="920"/>
      <c r="G2429" s="920"/>
      <c r="H2429" s="924"/>
      <c r="I2429" s="924"/>
      <c r="J2429" s="921"/>
      <c r="K2429" s="921"/>
      <c r="L2429" s="925"/>
    </row>
    <row r="2430" spans="1:12" s="1" customFormat="1" ht="24" customHeight="1" x14ac:dyDescent="0.15">
      <c r="A2430" s="918">
        <v>447</v>
      </c>
      <c r="B2430" s="9" t="s">
        <v>22</v>
      </c>
      <c r="C2430" s="13" t="s">
        <v>23</v>
      </c>
      <c r="D2430" s="13" t="s">
        <v>24</v>
      </c>
      <c r="E2430" s="13" t="s">
        <v>25</v>
      </c>
      <c r="F2430" s="919" t="s">
        <v>17</v>
      </c>
      <c r="G2430" s="919"/>
      <c r="H2430" s="920"/>
      <c r="I2430" s="920"/>
      <c r="J2430" s="920"/>
      <c r="K2430" s="920"/>
      <c r="L2430" s="920"/>
    </row>
    <row r="2431" spans="1:12" s="1" customFormat="1" ht="26.25" customHeight="1" x14ac:dyDescent="0.15">
      <c r="A2431" s="918"/>
      <c r="B2431" s="921" t="s">
        <v>1593</v>
      </c>
      <c r="C2431" s="921" t="s">
        <v>1594</v>
      </c>
      <c r="D2431" s="923">
        <v>43680</v>
      </c>
      <c r="E2431" s="921" t="s">
        <v>95</v>
      </c>
      <c r="F2431" s="921" t="s">
        <v>1595</v>
      </c>
      <c r="G2431" s="921"/>
      <c r="H2431" s="924" t="s">
        <v>30</v>
      </c>
      <c r="I2431" s="924"/>
      <c r="J2431" s="14" t="s">
        <v>31</v>
      </c>
      <c r="K2431" s="14" t="s">
        <v>32</v>
      </c>
      <c r="L2431" s="16">
        <v>1033.24</v>
      </c>
    </row>
    <row r="2432" spans="1:12" s="1" customFormat="1" ht="92.25" customHeight="1" x14ac:dyDescent="0.15">
      <c r="A2432" s="918"/>
      <c r="B2432" s="921"/>
      <c r="C2432" s="921"/>
      <c r="D2432" s="923"/>
      <c r="E2432" s="921"/>
      <c r="F2432" s="921"/>
      <c r="G2432" s="921"/>
      <c r="H2432" s="924" t="s">
        <v>33</v>
      </c>
      <c r="I2432" s="924"/>
      <c r="J2432" s="14" t="s">
        <v>31</v>
      </c>
      <c r="K2432" s="14" t="s">
        <v>32</v>
      </c>
      <c r="L2432" s="16">
        <v>870.59</v>
      </c>
    </row>
    <row r="2433" spans="1:12" s="1" customFormat="1" ht="24" customHeight="1" x14ac:dyDescent="0.15">
      <c r="A2433" s="918"/>
      <c r="B2433" s="9" t="s">
        <v>34</v>
      </c>
      <c r="C2433" s="13" t="s">
        <v>35</v>
      </c>
      <c r="D2433" s="13" t="s">
        <v>36</v>
      </c>
      <c r="E2433" s="13" t="s">
        <v>37</v>
      </c>
      <c r="F2433" s="920"/>
      <c r="G2433" s="920"/>
      <c r="H2433" s="924" t="s">
        <v>38</v>
      </c>
      <c r="I2433" s="924"/>
      <c r="J2433" s="921" t="s">
        <v>31</v>
      </c>
      <c r="K2433" s="921" t="s">
        <v>32</v>
      </c>
      <c r="L2433" s="925">
        <v>300</v>
      </c>
    </row>
    <row r="2434" spans="1:12" s="1" customFormat="1" ht="34.5" customHeight="1" x14ac:dyDescent="0.15">
      <c r="A2434" s="918"/>
      <c r="B2434" s="14" t="s">
        <v>1596</v>
      </c>
      <c r="C2434" s="14" t="s">
        <v>1595</v>
      </c>
      <c r="D2434" s="15">
        <v>43684</v>
      </c>
      <c r="E2434" s="14" t="s">
        <v>1597</v>
      </c>
      <c r="F2434" s="920"/>
      <c r="G2434" s="920"/>
      <c r="H2434" s="924"/>
      <c r="I2434" s="924"/>
      <c r="J2434" s="921"/>
      <c r="K2434" s="921"/>
      <c r="L2434" s="925"/>
    </row>
    <row r="2435" spans="1:12" s="1" customFormat="1" ht="24" customHeight="1" x14ac:dyDescent="0.15">
      <c r="A2435" s="918">
        <v>448</v>
      </c>
      <c r="B2435" s="9" t="s">
        <v>22</v>
      </c>
      <c r="C2435" s="13" t="s">
        <v>23</v>
      </c>
      <c r="D2435" s="13" t="s">
        <v>24</v>
      </c>
      <c r="E2435" s="13" t="s">
        <v>25</v>
      </c>
      <c r="F2435" s="919" t="s">
        <v>17</v>
      </c>
      <c r="G2435" s="919"/>
      <c r="H2435" s="920"/>
      <c r="I2435" s="920"/>
      <c r="J2435" s="920"/>
      <c r="K2435" s="920"/>
      <c r="L2435" s="920"/>
    </row>
    <row r="2436" spans="1:12" s="1" customFormat="1" ht="26.25" customHeight="1" x14ac:dyDescent="0.15">
      <c r="A2436" s="918"/>
      <c r="B2436" s="921" t="s">
        <v>1598</v>
      </c>
      <c r="C2436" s="922" t="s">
        <v>1599</v>
      </c>
      <c r="D2436" s="923">
        <v>43737</v>
      </c>
      <c r="E2436" s="921" t="s">
        <v>718</v>
      </c>
      <c r="F2436" s="921" t="s">
        <v>719</v>
      </c>
      <c r="G2436" s="921"/>
      <c r="H2436" s="924" t="s">
        <v>30</v>
      </c>
      <c r="I2436" s="924"/>
      <c r="J2436" s="14" t="s">
        <v>31</v>
      </c>
      <c r="K2436" s="14" t="s">
        <v>32</v>
      </c>
      <c r="L2436" s="16">
        <v>119</v>
      </c>
    </row>
    <row r="2437" spans="1:12" s="1" customFormat="1" ht="409.2" customHeight="1" x14ac:dyDescent="0.15">
      <c r="A2437" s="918"/>
      <c r="B2437" s="921"/>
      <c r="C2437" s="922"/>
      <c r="D2437" s="923"/>
      <c r="E2437" s="921"/>
      <c r="F2437" s="921"/>
      <c r="G2437" s="921"/>
      <c r="H2437" s="924" t="s">
        <v>33</v>
      </c>
      <c r="I2437" s="924"/>
      <c r="J2437" s="921" t="s">
        <v>31</v>
      </c>
      <c r="K2437" s="921" t="s">
        <v>32</v>
      </c>
      <c r="L2437" s="925">
        <v>421.6</v>
      </c>
    </row>
    <row r="2438" spans="1:12" s="1" customFormat="1" ht="145.35" customHeight="1" x14ac:dyDescent="0.15">
      <c r="A2438" s="918"/>
      <c r="B2438" s="921"/>
      <c r="C2438" s="922"/>
      <c r="D2438" s="923"/>
      <c r="E2438" s="921"/>
      <c r="F2438" s="921"/>
      <c r="G2438" s="921"/>
      <c r="H2438" s="924"/>
      <c r="I2438" s="924"/>
      <c r="J2438" s="921"/>
      <c r="K2438" s="921"/>
      <c r="L2438" s="925"/>
    </row>
    <row r="2439" spans="1:12" s="1" customFormat="1" ht="24" customHeight="1" x14ac:dyDescent="0.15">
      <c r="A2439" s="918"/>
      <c r="B2439" s="9" t="s">
        <v>34</v>
      </c>
      <c r="C2439" s="13" t="s">
        <v>35</v>
      </c>
      <c r="D2439" s="13" t="s">
        <v>36</v>
      </c>
      <c r="E2439" s="13" t="s">
        <v>37</v>
      </c>
      <c r="F2439" s="920"/>
      <c r="G2439" s="920"/>
      <c r="H2439" s="924" t="s">
        <v>38</v>
      </c>
      <c r="I2439" s="924"/>
      <c r="J2439" s="921" t="s">
        <v>31</v>
      </c>
      <c r="K2439" s="921" t="s">
        <v>32</v>
      </c>
      <c r="L2439" s="925">
        <v>1980.53</v>
      </c>
    </row>
    <row r="2440" spans="1:12" s="1" customFormat="1" ht="34.5" customHeight="1" x14ac:dyDescent="0.15">
      <c r="A2440" s="918"/>
      <c r="B2440" s="14" t="s">
        <v>1600</v>
      </c>
      <c r="C2440" s="14" t="s">
        <v>719</v>
      </c>
      <c r="D2440" s="15">
        <v>43738</v>
      </c>
      <c r="E2440" s="14" t="s">
        <v>946</v>
      </c>
      <c r="F2440" s="920"/>
      <c r="G2440" s="920"/>
      <c r="H2440" s="924"/>
      <c r="I2440" s="924"/>
      <c r="J2440" s="921"/>
      <c r="K2440" s="921"/>
      <c r="L2440" s="925"/>
    </row>
    <row r="2441" spans="1:12" s="1" customFormat="1" ht="24" customHeight="1" x14ac:dyDescent="0.15">
      <c r="A2441" s="918">
        <v>449</v>
      </c>
      <c r="B2441" s="9" t="s">
        <v>22</v>
      </c>
      <c r="C2441" s="13" t="s">
        <v>23</v>
      </c>
      <c r="D2441" s="13" t="s">
        <v>24</v>
      </c>
      <c r="E2441" s="13" t="s">
        <v>25</v>
      </c>
      <c r="F2441" s="919" t="s">
        <v>17</v>
      </c>
      <c r="G2441" s="919"/>
      <c r="H2441" s="920"/>
      <c r="I2441" s="920"/>
      <c r="J2441" s="920"/>
      <c r="K2441" s="920"/>
      <c r="L2441" s="920"/>
    </row>
    <row r="2442" spans="1:12" s="1" customFormat="1" ht="26.25" customHeight="1" x14ac:dyDescent="0.15">
      <c r="A2442" s="918"/>
      <c r="B2442" s="921" t="s">
        <v>1601</v>
      </c>
      <c r="C2442" s="922" t="s">
        <v>1602</v>
      </c>
      <c r="D2442" s="923">
        <v>43688</v>
      </c>
      <c r="E2442" s="921" t="s">
        <v>1603</v>
      </c>
      <c r="F2442" s="921" t="s">
        <v>1604</v>
      </c>
      <c r="G2442" s="921"/>
      <c r="H2442" s="924" t="s">
        <v>30</v>
      </c>
      <c r="I2442" s="924"/>
      <c r="J2442" s="14" t="s">
        <v>31</v>
      </c>
      <c r="K2442" s="14" t="s">
        <v>32</v>
      </c>
      <c r="L2442" s="16">
        <v>1171.7</v>
      </c>
    </row>
    <row r="2443" spans="1:12" s="1" customFormat="1" ht="144.75" customHeight="1" x14ac:dyDescent="0.15">
      <c r="A2443" s="918"/>
      <c r="B2443" s="921"/>
      <c r="C2443" s="922"/>
      <c r="D2443" s="923"/>
      <c r="E2443" s="921"/>
      <c r="F2443" s="921"/>
      <c r="G2443" s="921"/>
      <c r="H2443" s="924" t="s">
        <v>33</v>
      </c>
      <c r="I2443" s="924"/>
      <c r="J2443" s="14" t="s">
        <v>31</v>
      </c>
      <c r="K2443" s="14" t="s">
        <v>32</v>
      </c>
      <c r="L2443" s="16">
        <v>635.96</v>
      </c>
    </row>
    <row r="2444" spans="1:12" s="1" customFormat="1" ht="24" customHeight="1" x14ac:dyDescent="0.15">
      <c r="A2444" s="918"/>
      <c r="B2444" s="9" t="s">
        <v>34</v>
      </c>
      <c r="C2444" s="13" t="s">
        <v>35</v>
      </c>
      <c r="D2444" s="13" t="s">
        <v>36</v>
      </c>
      <c r="E2444" s="13" t="s">
        <v>37</v>
      </c>
      <c r="F2444" s="920"/>
      <c r="G2444" s="920"/>
      <c r="H2444" s="924" t="s">
        <v>38</v>
      </c>
      <c r="I2444" s="924"/>
      <c r="J2444" s="921" t="s">
        <v>31</v>
      </c>
      <c r="K2444" s="921" t="s">
        <v>32</v>
      </c>
      <c r="L2444" s="925">
        <v>70</v>
      </c>
    </row>
    <row r="2445" spans="1:12" s="1" customFormat="1" ht="24" customHeight="1" x14ac:dyDescent="0.15">
      <c r="A2445" s="918"/>
      <c r="B2445" s="14" t="s">
        <v>1605</v>
      </c>
      <c r="C2445" s="14" t="s">
        <v>1604</v>
      </c>
      <c r="D2445" s="15">
        <v>43695</v>
      </c>
      <c r="E2445" s="14" t="s">
        <v>1606</v>
      </c>
      <c r="F2445" s="920"/>
      <c r="G2445" s="920"/>
      <c r="H2445" s="924"/>
      <c r="I2445" s="924"/>
      <c r="J2445" s="921"/>
      <c r="K2445" s="921"/>
      <c r="L2445" s="925"/>
    </row>
    <row r="2446" spans="1:12" s="1" customFormat="1" ht="24" customHeight="1" x14ac:dyDescent="0.15">
      <c r="A2446" s="918">
        <v>450</v>
      </c>
      <c r="B2446" s="9" t="s">
        <v>22</v>
      </c>
      <c r="C2446" s="13" t="s">
        <v>23</v>
      </c>
      <c r="D2446" s="13" t="s">
        <v>24</v>
      </c>
      <c r="E2446" s="13" t="s">
        <v>25</v>
      </c>
      <c r="F2446" s="919" t="s">
        <v>17</v>
      </c>
      <c r="G2446" s="919"/>
      <c r="H2446" s="920"/>
      <c r="I2446" s="920"/>
      <c r="J2446" s="920"/>
      <c r="K2446" s="920"/>
      <c r="L2446" s="920"/>
    </row>
    <row r="2447" spans="1:12" s="1" customFormat="1" ht="26.25" customHeight="1" x14ac:dyDescent="0.15">
      <c r="A2447" s="918"/>
      <c r="B2447" s="921" t="s">
        <v>1607</v>
      </c>
      <c r="C2447" s="922" t="s">
        <v>1608</v>
      </c>
      <c r="D2447" s="923">
        <v>43606</v>
      </c>
      <c r="E2447" s="921" t="s">
        <v>83</v>
      </c>
      <c r="F2447" s="921" t="s">
        <v>459</v>
      </c>
      <c r="G2447" s="921"/>
      <c r="H2447" s="924" t="s">
        <v>30</v>
      </c>
      <c r="I2447" s="924"/>
      <c r="J2447" s="14" t="s">
        <v>31</v>
      </c>
      <c r="K2447" s="14" t="s">
        <v>32</v>
      </c>
      <c r="L2447" s="16">
        <v>716</v>
      </c>
    </row>
    <row r="2448" spans="1:12" s="1" customFormat="1" ht="375.75" customHeight="1" x14ac:dyDescent="0.15">
      <c r="A2448" s="918"/>
      <c r="B2448" s="921"/>
      <c r="C2448" s="922"/>
      <c r="D2448" s="923"/>
      <c r="E2448" s="921"/>
      <c r="F2448" s="921"/>
      <c r="G2448" s="921"/>
      <c r="H2448" s="924" t="s">
        <v>33</v>
      </c>
      <c r="I2448" s="924"/>
      <c r="J2448" s="14" t="s">
        <v>31</v>
      </c>
      <c r="K2448" s="14" t="s">
        <v>31</v>
      </c>
      <c r="L2448" s="16">
        <v>0</v>
      </c>
    </row>
    <row r="2449" spans="1:12" s="1" customFormat="1" ht="24" customHeight="1" x14ac:dyDescent="0.15">
      <c r="A2449" s="918"/>
      <c r="B2449" s="9" t="s">
        <v>34</v>
      </c>
      <c r="C2449" s="13" t="s">
        <v>35</v>
      </c>
      <c r="D2449" s="13" t="s">
        <v>36</v>
      </c>
      <c r="E2449" s="13" t="s">
        <v>37</v>
      </c>
      <c r="F2449" s="920"/>
      <c r="G2449" s="920"/>
      <c r="H2449" s="924" t="s">
        <v>38</v>
      </c>
      <c r="I2449" s="924"/>
      <c r="J2449" s="921" t="s">
        <v>31</v>
      </c>
      <c r="K2449" s="921" t="s">
        <v>32</v>
      </c>
      <c r="L2449" s="925">
        <v>300</v>
      </c>
    </row>
    <row r="2450" spans="1:12" s="1" customFormat="1" ht="24" customHeight="1" x14ac:dyDescent="0.15">
      <c r="A2450" s="918"/>
      <c r="B2450" s="14" t="s">
        <v>1605</v>
      </c>
      <c r="C2450" s="14" t="s">
        <v>459</v>
      </c>
      <c r="D2450" s="15">
        <v>43611</v>
      </c>
      <c r="E2450" s="14" t="s">
        <v>1609</v>
      </c>
      <c r="F2450" s="920"/>
      <c r="G2450" s="920"/>
      <c r="H2450" s="924"/>
      <c r="I2450" s="924"/>
      <c r="J2450" s="921"/>
      <c r="K2450" s="921"/>
      <c r="L2450" s="925"/>
    </row>
    <row r="2451" spans="1:12" s="1" customFormat="1" ht="24" customHeight="1" x14ac:dyDescent="0.15">
      <c r="A2451" s="918">
        <v>451</v>
      </c>
      <c r="B2451" s="9" t="s">
        <v>22</v>
      </c>
      <c r="C2451" s="13" t="s">
        <v>23</v>
      </c>
      <c r="D2451" s="13" t="s">
        <v>24</v>
      </c>
      <c r="E2451" s="13" t="s">
        <v>25</v>
      </c>
      <c r="F2451" s="919" t="s">
        <v>17</v>
      </c>
      <c r="G2451" s="919"/>
      <c r="H2451" s="920"/>
      <c r="I2451" s="920"/>
      <c r="J2451" s="920"/>
      <c r="K2451" s="920"/>
      <c r="L2451" s="920"/>
    </row>
    <row r="2452" spans="1:12" s="1" customFormat="1" ht="26.25" customHeight="1" x14ac:dyDescent="0.15">
      <c r="A2452" s="918"/>
      <c r="B2452" s="921" t="s">
        <v>1610</v>
      </c>
      <c r="C2452" s="922" t="s">
        <v>1611</v>
      </c>
      <c r="D2452" s="923">
        <v>43669</v>
      </c>
      <c r="E2452" s="921" t="s">
        <v>187</v>
      </c>
      <c r="F2452" s="921" t="s">
        <v>812</v>
      </c>
      <c r="G2452" s="921"/>
      <c r="H2452" s="924" t="s">
        <v>30</v>
      </c>
      <c r="I2452" s="924"/>
      <c r="J2452" s="14" t="s">
        <v>31</v>
      </c>
      <c r="K2452" s="14" t="s">
        <v>32</v>
      </c>
      <c r="L2452" s="16">
        <v>1931</v>
      </c>
    </row>
    <row r="2453" spans="1:12" s="1" customFormat="1" ht="409.2" customHeight="1" x14ac:dyDescent="0.15">
      <c r="A2453" s="918"/>
      <c r="B2453" s="921"/>
      <c r="C2453" s="922"/>
      <c r="D2453" s="923"/>
      <c r="E2453" s="921"/>
      <c r="F2453" s="921"/>
      <c r="G2453" s="921"/>
      <c r="H2453" s="924" t="s">
        <v>33</v>
      </c>
      <c r="I2453" s="924"/>
      <c r="J2453" s="921" t="s">
        <v>31</v>
      </c>
      <c r="K2453" s="921" t="s">
        <v>31</v>
      </c>
      <c r="L2453" s="925">
        <v>0</v>
      </c>
    </row>
    <row r="2454" spans="1:12" s="1" customFormat="1" ht="218.85" customHeight="1" x14ac:dyDescent="0.15">
      <c r="A2454" s="918"/>
      <c r="B2454" s="921"/>
      <c r="C2454" s="922"/>
      <c r="D2454" s="923"/>
      <c r="E2454" s="921"/>
      <c r="F2454" s="921"/>
      <c r="G2454" s="921"/>
      <c r="H2454" s="924"/>
      <c r="I2454" s="924"/>
      <c r="J2454" s="921"/>
      <c r="K2454" s="921"/>
      <c r="L2454" s="925"/>
    </row>
    <row r="2455" spans="1:12" s="1" customFormat="1" ht="24" customHeight="1" x14ac:dyDescent="0.15">
      <c r="A2455" s="918"/>
      <c r="B2455" s="9" t="s">
        <v>34</v>
      </c>
      <c r="C2455" s="13" t="s">
        <v>35</v>
      </c>
      <c r="D2455" s="13" t="s">
        <v>36</v>
      </c>
      <c r="E2455" s="13" t="s">
        <v>37</v>
      </c>
      <c r="F2455" s="920"/>
      <c r="G2455" s="920"/>
      <c r="H2455" s="924" t="s">
        <v>38</v>
      </c>
      <c r="I2455" s="924"/>
      <c r="J2455" s="921" t="s">
        <v>31</v>
      </c>
      <c r="K2455" s="921" t="s">
        <v>31</v>
      </c>
      <c r="L2455" s="925">
        <v>0</v>
      </c>
    </row>
    <row r="2456" spans="1:12" s="1" customFormat="1" ht="24" customHeight="1" x14ac:dyDescent="0.15">
      <c r="A2456" s="918"/>
      <c r="B2456" s="14" t="s">
        <v>39</v>
      </c>
      <c r="C2456" s="14" t="s">
        <v>812</v>
      </c>
      <c r="D2456" s="15">
        <v>43674</v>
      </c>
      <c r="E2456" s="14" t="s">
        <v>1612</v>
      </c>
      <c r="F2456" s="920"/>
      <c r="G2456" s="920"/>
      <c r="H2456" s="924"/>
      <c r="I2456" s="924"/>
      <c r="J2456" s="921"/>
      <c r="K2456" s="921"/>
      <c r="L2456" s="925"/>
    </row>
    <row r="2457" spans="1:12" s="1" customFormat="1" ht="24" customHeight="1" x14ac:dyDescent="0.15">
      <c r="A2457" s="918">
        <v>452</v>
      </c>
      <c r="B2457" s="9" t="s">
        <v>22</v>
      </c>
      <c r="C2457" s="13" t="s">
        <v>23</v>
      </c>
      <c r="D2457" s="13" t="s">
        <v>24</v>
      </c>
      <c r="E2457" s="13" t="s">
        <v>25</v>
      </c>
      <c r="F2457" s="919" t="s">
        <v>17</v>
      </c>
      <c r="G2457" s="919"/>
      <c r="H2457" s="920"/>
      <c r="I2457" s="920"/>
      <c r="J2457" s="920"/>
      <c r="K2457" s="920"/>
      <c r="L2457" s="920"/>
    </row>
    <row r="2458" spans="1:12" s="1" customFormat="1" ht="26.25" customHeight="1" x14ac:dyDescent="0.15">
      <c r="A2458" s="918"/>
      <c r="B2458" s="921" t="s">
        <v>1613</v>
      </c>
      <c r="C2458" s="921" t="s">
        <v>1614</v>
      </c>
      <c r="D2458" s="923">
        <v>43576</v>
      </c>
      <c r="E2458" s="921" t="s">
        <v>1178</v>
      </c>
      <c r="F2458" s="921" t="s">
        <v>1179</v>
      </c>
      <c r="G2458" s="921"/>
      <c r="H2458" s="924" t="s">
        <v>30</v>
      </c>
      <c r="I2458" s="924"/>
      <c r="J2458" s="14" t="s">
        <v>31</v>
      </c>
      <c r="K2458" s="14" t="s">
        <v>32</v>
      </c>
      <c r="L2458" s="16">
        <v>370</v>
      </c>
    </row>
    <row r="2459" spans="1:12" s="1" customFormat="1" ht="102.75" customHeight="1" x14ac:dyDescent="0.15">
      <c r="A2459" s="918"/>
      <c r="B2459" s="921"/>
      <c r="C2459" s="921"/>
      <c r="D2459" s="923"/>
      <c r="E2459" s="921"/>
      <c r="F2459" s="921"/>
      <c r="G2459" s="921"/>
      <c r="H2459" s="924" t="s">
        <v>33</v>
      </c>
      <c r="I2459" s="924"/>
      <c r="J2459" s="14" t="s">
        <v>31</v>
      </c>
      <c r="K2459" s="14" t="s">
        <v>32</v>
      </c>
      <c r="L2459" s="16">
        <v>2235.48</v>
      </c>
    </row>
    <row r="2460" spans="1:12" s="1" customFormat="1" ht="24" customHeight="1" x14ac:dyDescent="0.15">
      <c r="A2460" s="918"/>
      <c r="B2460" s="9" t="s">
        <v>34</v>
      </c>
      <c r="C2460" s="13" t="s">
        <v>35</v>
      </c>
      <c r="D2460" s="13" t="s">
        <v>36</v>
      </c>
      <c r="E2460" s="13" t="s">
        <v>37</v>
      </c>
      <c r="F2460" s="920"/>
      <c r="G2460" s="920"/>
      <c r="H2460" s="924" t="s">
        <v>38</v>
      </c>
      <c r="I2460" s="924"/>
      <c r="J2460" s="921" t="s">
        <v>31</v>
      </c>
      <c r="K2460" s="921" t="s">
        <v>31</v>
      </c>
      <c r="L2460" s="925">
        <v>0</v>
      </c>
    </row>
    <row r="2461" spans="1:12" s="1" customFormat="1" ht="24" customHeight="1" x14ac:dyDescent="0.15">
      <c r="A2461" s="918"/>
      <c r="B2461" s="14" t="s">
        <v>204</v>
      </c>
      <c r="C2461" s="14" t="s">
        <v>1179</v>
      </c>
      <c r="D2461" s="15">
        <v>43578</v>
      </c>
      <c r="E2461" s="14" t="s">
        <v>271</v>
      </c>
      <c r="F2461" s="920"/>
      <c r="G2461" s="920"/>
      <c r="H2461" s="924"/>
      <c r="I2461" s="924"/>
      <c r="J2461" s="921"/>
      <c r="K2461" s="921"/>
      <c r="L2461" s="925"/>
    </row>
    <row r="2462" spans="1:12" s="1" customFormat="1" ht="24" customHeight="1" x14ac:dyDescent="0.15">
      <c r="A2462" s="918">
        <v>453</v>
      </c>
      <c r="B2462" s="9" t="s">
        <v>22</v>
      </c>
      <c r="C2462" s="13" t="s">
        <v>23</v>
      </c>
      <c r="D2462" s="13" t="s">
        <v>24</v>
      </c>
      <c r="E2462" s="13" t="s">
        <v>25</v>
      </c>
      <c r="F2462" s="919" t="s">
        <v>17</v>
      </c>
      <c r="G2462" s="919"/>
      <c r="H2462" s="920"/>
      <c r="I2462" s="920"/>
      <c r="J2462" s="920"/>
      <c r="K2462" s="920"/>
      <c r="L2462" s="920"/>
    </row>
    <row r="2463" spans="1:12" s="1" customFormat="1" ht="26.25" customHeight="1" x14ac:dyDescent="0.15">
      <c r="A2463" s="918"/>
      <c r="B2463" s="921" t="s">
        <v>1613</v>
      </c>
      <c r="C2463" s="922" t="s">
        <v>1615</v>
      </c>
      <c r="D2463" s="923">
        <v>43722</v>
      </c>
      <c r="E2463" s="921" t="s">
        <v>633</v>
      </c>
      <c r="F2463" s="921" t="s">
        <v>1616</v>
      </c>
      <c r="G2463" s="921"/>
      <c r="H2463" s="924" t="s">
        <v>30</v>
      </c>
      <c r="I2463" s="924"/>
      <c r="J2463" s="14" t="s">
        <v>31</v>
      </c>
      <c r="K2463" s="14" t="s">
        <v>32</v>
      </c>
      <c r="L2463" s="16">
        <v>158</v>
      </c>
    </row>
    <row r="2464" spans="1:12" s="1" customFormat="1" ht="50.25" customHeight="1" x14ac:dyDescent="0.15">
      <c r="A2464" s="918"/>
      <c r="B2464" s="921"/>
      <c r="C2464" s="922"/>
      <c r="D2464" s="923"/>
      <c r="E2464" s="921"/>
      <c r="F2464" s="921"/>
      <c r="G2464" s="921"/>
      <c r="H2464" s="924" t="s">
        <v>33</v>
      </c>
      <c r="I2464" s="924"/>
      <c r="J2464" s="14" t="s">
        <v>31</v>
      </c>
      <c r="K2464" s="14" t="s">
        <v>32</v>
      </c>
      <c r="L2464" s="16">
        <v>2089.5500000000002</v>
      </c>
    </row>
    <row r="2465" spans="1:12" s="1" customFormat="1" ht="24" customHeight="1" x14ac:dyDescent="0.15">
      <c r="A2465" s="918"/>
      <c r="B2465" s="9" t="s">
        <v>34</v>
      </c>
      <c r="C2465" s="13" t="s">
        <v>35</v>
      </c>
      <c r="D2465" s="13" t="s">
        <v>36</v>
      </c>
      <c r="E2465" s="13" t="s">
        <v>37</v>
      </c>
      <c r="F2465" s="920"/>
      <c r="G2465" s="920"/>
      <c r="H2465" s="924" t="s">
        <v>38</v>
      </c>
      <c r="I2465" s="924"/>
      <c r="J2465" s="921" t="s">
        <v>31</v>
      </c>
      <c r="K2465" s="921" t="s">
        <v>31</v>
      </c>
      <c r="L2465" s="925">
        <v>0</v>
      </c>
    </row>
    <row r="2466" spans="1:12" s="1" customFormat="1" ht="24" customHeight="1" x14ac:dyDescent="0.15">
      <c r="A2466" s="918"/>
      <c r="B2466" s="14" t="s">
        <v>204</v>
      </c>
      <c r="C2466" s="14" t="s">
        <v>1616</v>
      </c>
      <c r="D2466" s="15">
        <v>43725</v>
      </c>
      <c r="E2466" s="14" t="s">
        <v>1617</v>
      </c>
      <c r="F2466" s="920"/>
      <c r="G2466" s="920"/>
      <c r="H2466" s="924"/>
      <c r="I2466" s="924"/>
      <c r="J2466" s="921"/>
      <c r="K2466" s="921"/>
      <c r="L2466" s="925"/>
    </row>
    <row r="2467" spans="1:12" s="1" customFormat="1" ht="24" customHeight="1" x14ac:dyDescent="0.15">
      <c r="A2467" s="918">
        <v>454</v>
      </c>
      <c r="B2467" s="9" t="s">
        <v>22</v>
      </c>
      <c r="C2467" s="13" t="s">
        <v>23</v>
      </c>
      <c r="D2467" s="13" t="s">
        <v>24</v>
      </c>
      <c r="E2467" s="13" t="s">
        <v>25</v>
      </c>
      <c r="F2467" s="919" t="s">
        <v>17</v>
      </c>
      <c r="G2467" s="919"/>
      <c r="H2467" s="920"/>
      <c r="I2467" s="920"/>
      <c r="J2467" s="920"/>
      <c r="K2467" s="920"/>
      <c r="L2467" s="920"/>
    </row>
    <row r="2468" spans="1:12" s="1" customFormat="1" ht="26.25" customHeight="1" x14ac:dyDescent="0.15">
      <c r="A2468" s="918"/>
      <c r="B2468" s="921" t="s">
        <v>1618</v>
      </c>
      <c r="C2468" s="922" t="s">
        <v>1619</v>
      </c>
      <c r="D2468" s="923">
        <v>43557</v>
      </c>
      <c r="E2468" s="921" t="s">
        <v>43</v>
      </c>
      <c r="F2468" s="921" t="s">
        <v>1620</v>
      </c>
      <c r="G2468" s="921"/>
      <c r="H2468" s="924" t="s">
        <v>30</v>
      </c>
      <c r="I2468" s="924"/>
      <c r="J2468" s="14" t="s">
        <v>31</v>
      </c>
      <c r="K2468" s="14" t="s">
        <v>32</v>
      </c>
      <c r="L2468" s="16">
        <v>782</v>
      </c>
    </row>
    <row r="2469" spans="1:12" s="1" customFormat="1" ht="228.75" customHeight="1" x14ac:dyDescent="0.15">
      <c r="A2469" s="918"/>
      <c r="B2469" s="921"/>
      <c r="C2469" s="922"/>
      <c r="D2469" s="923"/>
      <c r="E2469" s="921"/>
      <c r="F2469" s="921"/>
      <c r="G2469" s="921"/>
      <c r="H2469" s="924" t="s">
        <v>33</v>
      </c>
      <c r="I2469" s="924"/>
      <c r="J2469" s="14" t="s">
        <v>31</v>
      </c>
      <c r="K2469" s="14" t="s">
        <v>32</v>
      </c>
      <c r="L2469" s="16">
        <v>2610.65</v>
      </c>
    </row>
    <row r="2470" spans="1:12" s="1" customFormat="1" ht="24" customHeight="1" x14ac:dyDescent="0.15">
      <c r="A2470" s="918"/>
      <c r="B2470" s="9" t="s">
        <v>34</v>
      </c>
      <c r="C2470" s="13" t="s">
        <v>35</v>
      </c>
      <c r="D2470" s="13" t="s">
        <v>36</v>
      </c>
      <c r="E2470" s="13" t="s">
        <v>37</v>
      </c>
      <c r="F2470" s="920"/>
      <c r="G2470" s="920"/>
      <c r="H2470" s="924" t="s">
        <v>38</v>
      </c>
      <c r="I2470" s="924"/>
      <c r="J2470" s="921" t="s">
        <v>31</v>
      </c>
      <c r="K2470" s="921" t="s">
        <v>31</v>
      </c>
      <c r="L2470" s="925">
        <v>0</v>
      </c>
    </row>
    <row r="2471" spans="1:12" s="1" customFormat="1" ht="34.5" customHeight="1" x14ac:dyDescent="0.15">
      <c r="A2471" s="918"/>
      <c r="B2471" s="14" t="s">
        <v>353</v>
      </c>
      <c r="C2471" s="14" t="s">
        <v>1620</v>
      </c>
      <c r="D2471" s="15">
        <v>43561</v>
      </c>
      <c r="E2471" s="14" t="s">
        <v>1621</v>
      </c>
      <c r="F2471" s="920"/>
      <c r="G2471" s="920"/>
      <c r="H2471" s="924"/>
      <c r="I2471" s="924"/>
      <c r="J2471" s="921"/>
      <c r="K2471" s="921"/>
      <c r="L2471" s="925"/>
    </row>
    <row r="2472" spans="1:12" s="1" customFormat="1" ht="24" customHeight="1" x14ac:dyDescent="0.15">
      <c r="A2472" s="918">
        <v>455</v>
      </c>
      <c r="B2472" s="9" t="s">
        <v>22</v>
      </c>
      <c r="C2472" s="13" t="s">
        <v>23</v>
      </c>
      <c r="D2472" s="13" t="s">
        <v>24</v>
      </c>
      <c r="E2472" s="13" t="s">
        <v>25</v>
      </c>
      <c r="F2472" s="919" t="s">
        <v>17</v>
      </c>
      <c r="G2472" s="919"/>
      <c r="H2472" s="920"/>
      <c r="I2472" s="920"/>
      <c r="J2472" s="920"/>
      <c r="K2472" s="920"/>
      <c r="L2472" s="920"/>
    </row>
    <row r="2473" spans="1:12" s="1" customFormat="1" ht="26.25" customHeight="1" x14ac:dyDescent="0.15">
      <c r="A2473" s="918"/>
      <c r="B2473" s="921" t="s">
        <v>1618</v>
      </c>
      <c r="C2473" s="922" t="s">
        <v>1622</v>
      </c>
      <c r="D2473" s="923">
        <v>43621</v>
      </c>
      <c r="E2473" s="921" t="s">
        <v>1623</v>
      </c>
      <c r="F2473" s="921" t="s">
        <v>1620</v>
      </c>
      <c r="G2473" s="921"/>
      <c r="H2473" s="924" t="s">
        <v>30</v>
      </c>
      <c r="I2473" s="924"/>
      <c r="J2473" s="14" t="s">
        <v>31</v>
      </c>
      <c r="K2473" s="14" t="s">
        <v>32</v>
      </c>
      <c r="L2473" s="16">
        <v>474.5</v>
      </c>
    </row>
    <row r="2474" spans="1:12" s="1" customFormat="1" ht="249.75" customHeight="1" x14ac:dyDescent="0.15">
      <c r="A2474" s="918"/>
      <c r="B2474" s="921"/>
      <c r="C2474" s="922"/>
      <c r="D2474" s="923"/>
      <c r="E2474" s="921"/>
      <c r="F2474" s="921"/>
      <c r="G2474" s="921"/>
      <c r="H2474" s="924" t="s">
        <v>33</v>
      </c>
      <c r="I2474" s="924"/>
      <c r="J2474" s="14" t="s">
        <v>31</v>
      </c>
      <c r="K2474" s="14" t="s">
        <v>32</v>
      </c>
      <c r="L2474" s="16">
        <v>550</v>
      </c>
    </row>
    <row r="2475" spans="1:12" s="1" customFormat="1" ht="24" customHeight="1" x14ac:dyDescent="0.15">
      <c r="A2475" s="918"/>
      <c r="B2475" s="9" t="s">
        <v>34</v>
      </c>
      <c r="C2475" s="13" t="s">
        <v>35</v>
      </c>
      <c r="D2475" s="13" t="s">
        <v>36</v>
      </c>
      <c r="E2475" s="13" t="s">
        <v>37</v>
      </c>
      <c r="F2475" s="920"/>
      <c r="G2475" s="920"/>
      <c r="H2475" s="924" t="s">
        <v>38</v>
      </c>
      <c r="I2475" s="924"/>
      <c r="J2475" s="921" t="s">
        <v>31</v>
      </c>
      <c r="K2475" s="921" t="s">
        <v>32</v>
      </c>
      <c r="L2475" s="925">
        <v>190</v>
      </c>
    </row>
    <row r="2476" spans="1:12" s="1" customFormat="1" ht="34.5" customHeight="1" x14ac:dyDescent="0.15">
      <c r="A2476" s="918"/>
      <c r="B2476" s="14" t="s">
        <v>353</v>
      </c>
      <c r="C2476" s="14" t="s">
        <v>1620</v>
      </c>
      <c r="D2476" s="15">
        <v>43623</v>
      </c>
      <c r="E2476" s="14" t="s">
        <v>673</v>
      </c>
      <c r="F2476" s="920"/>
      <c r="G2476" s="920"/>
      <c r="H2476" s="924"/>
      <c r="I2476" s="924"/>
      <c r="J2476" s="921"/>
      <c r="K2476" s="921"/>
      <c r="L2476" s="925"/>
    </row>
    <row r="2477" spans="1:12" s="1" customFormat="1" ht="24" customHeight="1" x14ac:dyDescent="0.15">
      <c r="A2477" s="918">
        <v>456</v>
      </c>
      <c r="B2477" s="9" t="s">
        <v>22</v>
      </c>
      <c r="C2477" s="13" t="s">
        <v>23</v>
      </c>
      <c r="D2477" s="13" t="s">
        <v>24</v>
      </c>
      <c r="E2477" s="13" t="s">
        <v>25</v>
      </c>
      <c r="F2477" s="919" t="s">
        <v>17</v>
      </c>
      <c r="G2477" s="919"/>
      <c r="H2477" s="920"/>
      <c r="I2477" s="920"/>
      <c r="J2477" s="920"/>
      <c r="K2477" s="920"/>
      <c r="L2477" s="920"/>
    </row>
    <row r="2478" spans="1:12" s="1" customFormat="1" ht="26.25" customHeight="1" x14ac:dyDescent="0.15">
      <c r="A2478" s="918"/>
      <c r="B2478" s="921" t="s">
        <v>1618</v>
      </c>
      <c r="C2478" s="922" t="s">
        <v>1624</v>
      </c>
      <c r="D2478" s="923">
        <v>43732</v>
      </c>
      <c r="E2478" s="921" t="s">
        <v>1625</v>
      </c>
      <c r="F2478" s="921" t="s">
        <v>1626</v>
      </c>
      <c r="G2478" s="921"/>
      <c r="H2478" s="924" t="s">
        <v>30</v>
      </c>
      <c r="I2478" s="924"/>
      <c r="J2478" s="14" t="s">
        <v>31</v>
      </c>
      <c r="K2478" s="14" t="s">
        <v>32</v>
      </c>
      <c r="L2478" s="16">
        <v>642</v>
      </c>
    </row>
    <row r="2479" spans="1:12" s="1" customFormat="1" ht="260.25" customHeight="1" x14ac:dyDescent="0.15">
      <c r="A2479" s="918"/>
      <c r="B2479" s="921"/>
      <c r="C2479" s="922"/>
      <c r="D2479" s="923"/>
      <c r="E2479" s="921"/>
      <c r="F2479" s="921"/>
      <c r="G2479" s="921"/>
      <c r="H2479" s="924" t="s">
        <v>33</v>
      </c>
      <c r="I2479" s="924"/>
      <c r="J2479" s="14" t="s">
        <v>31</v>
      </c>
      <c r="K2479" s="14" t="s">
        <v>32</v>
      </c>
      <c r="L2479" s="16">
        <v>1156.2</v>
      </c>
    </row>
    <row r="2480" spans="1:12" s="1" customFormat="1" ht="24" customHeight="1" x14ac:dyDescent="0.15">
      <c r="A2480" s="918"/>
      <c r="B2480" s="9" t="s">
        <v>34</v>
      </c>
      <c r="C2480" s="13" t="s">
        <v>35</v>
      </c>
      <c r="D2480" s="13" t="s">
        <v>36</v>
      </c>
      <c r="E2480" s="13" t="s">
        <v>37</v>
      </c>
      <c r="F2480" s="920"/>
      <c r="G2480" s="920"/>
      <c r="H2480" s="924" t="s">
        <v>38</v>
      </c>
      <c r="I2480" s="924"/>
      <c r="J2480" s="921" t="s">
        <v>31</v>
      </c>
      <c r="K2480" s="921" t="s">
        <v>31</v>
      </c>
      <c r="L2480" s="925">
        <v>0</v>
      </c>
    </row>
    <row r="2481" spans="1:12" s="1" customFormat="1" ht="34.5" customHeight="1" x14ac:dyDescent="0.15">
      <c r="A2481" s="918"/>
      <c r="B2481" s="14" t="s">
        <v>353</v>
      </c>
      <c r="C2481" s="14" t="s">
        <v>1626</v>
      </c>
      <c r="D2481" s="15">
        <v>43736</v>
      </c>
      <c r="E2481" s="14" t="s">
        <v>1627</v>
      </c>
      <c r="F2481" s="920"/>
      <c r="G2481" s="920"/>
      <c r="H2481" s="924"/>
      <c r="I2481" s="924"/>
      <c r="J2481" s="921"/>
      <c r="K2481" s="921"/>
      <c r="L2481" s="925"/>
    </row>
    <row r="2482" spans="1:12" s="1" customFormat="1" ht="24" customHeight="1" x14ac:dyDescent="0.15">
      <c r="A2482" s="918">
        <v>457</v>
      </c>
      <c r="B2482" s="9" t="s">
        <v>22</v>
      </c>
      <c r="C2482" s="13" t="s">
        <v>23</v>
      </c>
      <c r="D2482" s="13" t="s">
        <v>24</v>
      </c>
      <c r="E2482" s="13" t="s">
        <v>25</v>
      </c>
      <c r="F2482" s="919" t="s">
        <v>17</v>
      </c>
      <c r="G2482" s="919"/>
      <c r="H2482" s="920"/>
      <c r="I2482" s="920"/>
      <c r="J2482" s="920"/>
      <c r="K2482" s="920"/>
      <c r="L2482" s="920"/>
    </row>
    <row r="2483" spans="1:12" s="1" customFormat="1" ht="26.25" customHeight="1" x14ac:dyDescent="0.15">
      <c r="A2483" s="918"/>
      <c r="B2483" s="921" t="s">
        <v>1628</v>
      </c>
      <c r="C2483" s="922" t="s">
        <v>1629</v>
      </c>
      <c r="D2483" s="923">
        <v>43723</v>
      </c>
      <c r="E2483" s="921" t="s">
        <v>1630</v>
      </c>
      <c r="F2483" s="921" t="s">
        <v>1631</v>
      </c>
      <c r="G2483" s="921"/>
      <c r="H2483" s="924" t="s">
        <v>30</v>
      </c>
      <c r="I2483" s="924"/>
      <c r="J2483" s="14" t="s">
        <v>31</v>
      </c>
      <c r="K2483" s="14" t="s">
        <v>32</v>
      </c>
      <c r="L2483" s="16">
        <v>513.5</v>
      </c>
    </row>
    <row r="2484" spans="1:12" s="1" customFormat="1" ht="207.75" customHeight="1" x14ac:dyDescent="0.15">
      <c r="A2484" s="918"/>
      <c r="B2484" s="921"/>
      <c r="C2484" s="922"/>
      <c r="D2484" s="923"/>
      <c r="E2484" s="921"/>
      <c r="F2484" s="921"/>
      <c r="G2484" s="921"/>
      <c r="H2484" s="924" t="s">
        <v>33</v>
      </c>
      <c r="I2484" s="924"/>
      <c r="J2484" s="14" t="s">
        <v>31</v>
      </c>
      <c r="K2484" s="14" t="s">
        <v>32</v>
      </c>
      <c r="L2484" s="16">
        <v>512.96</v>
      </c>
    </row>
    <row r="2485" spans="1:12" s="1" customFormat="1" ht="24" customHeight="1" x14ac:dyDescent="0.15">
      <c r="A2485" s="918"/>
      <c r="B2485" s="9" t="s">
        <v>34</v>
      </c>
      <c r="C2485" s="13" t="s">
        <v>35</v>
      </c>
      <c r="D2485" s="13" t="s">
        <v>36</v>
      </c>
      <c r="E2485" s="13" t="s">
        <v>37</v>
      </c>
      <c r="F2485" s="920"/>
      <c r="G2485" s="920"/>
      <c r="H2485" s="924" t="s">
        <v>38</v>
      </c>
      <c r="I2485" s="924"/>
      <c r="J2485" s="921" t="s">
        <v>31</v>
      </c>
      <c r="K2485" s="921" t="s">
        <v>31</v>
      </c>
      <c r="L2485" s="925">
        <v>0</v>
      </c>
    </row>
    <row r="2486" spans="1:12" s="1" customFormat="1" ht="24" customHeight="1" x14ac:dyDescent="0.15">
      <c r="A2486" s="918"/>
      <c r="B2486" s="14"/>
      <c r="C2486" s="14" t="s">
        <v>1631</v>
      </c>
      <c r="D2486" s="15">
        <v>43725</v>
      </c>
      <c r="E2486" s="14" t="s">
        <v>792</v>
      </c>
      <c r="F2486" s="920"/>
      <c r="G2486" s="920"/>
      <c r="H2486" s="924"/>
      <c r="I2486" s="924"/>
      <c r="J2486" s="921"/>
      <c r="K2486" s="921"/>
      <c r="L2486" s="925"/>
    </row>
    <row r="2487" spans="1:12" s="1" customFormat="1" ht="24" customHeight="1" x14ac:dyDescent="0.15">
      <c r="A2487" s="918">
        <v>458</v>
      </c>
      <c r="B2487" s="9" t="s">
        <v>22</v>
      </c>
      <c r="C2487" s="13" t="s">
        <v>23</v>
      </c>
      <c r="D2487" s="13" t="s">
        <v>24</v>
      </c>
      <c r="E2487" s="13" t="s">
        <v>25</v>
      </c>
      <c r="F2487" s="919" t="s">
        <v>17</v>
      </c>
      <c r="G2487" s="919"/>
      <c r="H2487" s="920"/>
      <c r="I2487" s="920"/>
      <c r="J2487" s="920"/>
      <c r="K2487" s="920"/>
      <c r="L2487" s="920"/>
    </row>
    <row r="2488" spans="1:12" s="1" customFormat="1" ht="26.25" customHeight="1" x14ac:dyDescent="0.15">
      <c r="A2488" s="918"/>
      <c r="B2488" s="921" t="s">
        <v>1632</v>
      </c>
      <c r="C2488" s="922" t="s">
        <v>1633</v>
      </c>
      <c r="D2488" s="923">
        <v>43601</v>
      </c>
      <c r="E2488" s="921" t="s">
        <v>53</v>
      </c>
      <c r="F2488" s="921" t="s">
        <v>1634</v>
      </c>
      <c r="G2488" s="921"/>
      <c r="H2488" s="924" t="s">
        <v>30</v>
      </c>
      <c r="I2488" s="924"/>
      <c r="J2488" s="14" t="s">
        <v>31</v>
      </c>
      <c r="K2488" s="14" t="s">
        <v>31</v>
      </c>
      <c r="L2488" s="16">
        <v>0</v>
      </c>
    </row>
    <row r="2489" spans="1:12" s="1" customFormat="1" ht="207.75" customHeight="1" x14ac:dyDescent="0.15">
      <c r="A2489" s="918"/>
      <c r="B2489" s="921"/>
      <c r="C2489" s="922"/>
      <c r="D2489" s="923"/>
      <c r="E2489" s="921"/>
      <c r="F2489" s="921"/>
      <c r="G2489" s="921"/>
      <c r="H2489" s="924" t="s">
        <v>33</v>
      </c>
      <c r="I2489" s="924"/>
      <c r="J2489" s="14" t="s">
        <v>31</v>
      </c>
      <c r="K2489" s="14" t="s">
        <v>32</v>
      </c>
      <c r="L2489" s="16">
        <v>346</v>
      </c>
    </row>
    <row r="2490" spans="1:12" s="1" customFormat="1" ht="24" customHeight="1" x14ac:dyDescent="0.15">
      <c r="A2490" s="918"/>
      <c r="B2490" s="9" t="s">
        <v>34</v>
      </c>
      <c r="C2490" s="13" t="s">
        <v>35</v>
      </c>
      <c r="D2490" s="13" t="s">
        <v>36</v>
      </c>
      <c r="E2490" s="13" t="s">
        <v>37</v>
      </c>
      <c r="F2490" s="920"/>
      <c r="G2490" s="920"/>
      <c r="H2490" s="924" t="s">
        <v>38</v>
      </c>
      <c r="I2490" s="924"/>
      <c r="J2490" s="921" t="s">
        <v>31</v>
      </c>
      <c r="K2490" s="921" t="s">
        <v>31</v>
      </c>
      <c r="L2490" s="925">
        <v>0</v>
      </c>
    </row>
    <row r="2491" spans="1:12" s="1" customFormat="1" ht="34.5" customHeight="1" x14ac:dyDescent="0.15">
      <c r="A2491" s="918"/>
      <c r="B2491" s="14" t="s">
        <v>1635</v>
      </c>
      <c r="C2491" s="14" t="s">
        <v>1634</v>
      </c>
      <c r="D2491" s="15">
        <v>43602</v>
      </c>
      <c r="E2491" s="14" t="s">
        <v>1636</v>
      </c>
      <c r="F2491" s="920"/>
      <c r="G2491" s="920"/>
      <c r="H2491" s="924"/>
      <c r="I2491" s="924"/>
      <c r="J2491" s="921"/>
      <c r="K2491" s="921"/>
      <c r="L2491" s="925"/>
    </row>
    <row r="2492" spans="1:12" s="1" customFormat="1" ht="24" customHeight="1" x14ac:dyDescent="0.15">
      <c r="A2492" s="918">
        <v>459</v>
      </c>
      <c r="B2492" s="9" t="s">
        <v>22</v>
      </c>
      <c r="C2492" s="13" t="s">
        <v>23</v>
      </c>
      <c r="D2492" s="13" t="s">
        <v>24</v>
      </c>
      <c r="E2492" s="13" t="s">
        <v>25</v>
      </c>
      <c r="F2492" s="919" t="s">
        <v>17</v>
      </c>
      <c r="G2492" s="919"/>
      <c r="H2492" s="920"/>
      <c r="I2492" s="920"/>
      <c r="J2492" s="920"/>
      <c r="K2492" s="920"/>
      <c r="L2492" s="920"/>
    </row>
    <row r="2493" spans="1:12" s="1" customFormat="1" ht="26.25" customHeight="1" x14ac:dyDescent="0.15">
      <c r="A2493" s="918"/>
      <c r="B2493" s="921" t="s">
        <v>1637</v>
      </c>
      <c r="C2493" s="922" t="s">
        <v>1638</v>
      </c>
      <c r="D2493" s="923">
        <v>43561</v>
      </c>
      <c r="E2493" s="921" t="s">
        <v>727</v>
      </c>
      <c r="F2493" s="921" t="s">
        <v>1257</v>
      </c>
      <c r="G2493" s="921"/>
      <c r="H2493" s="924" t="s">
        <v>30</v>
      </c>
      <c r="I2493" s="924"/>
      <c r="J2493" s="14" t="s">
        <v>31</v>
      </c>
      <c r="K2493" s="14" t="s">
        <v>31</v>
      </c>
      <c r="L2493" s="16">
        <v>0</v>
      </c>
    </row>
    <row r="2494" spans="1:12" s="1" customFormat="1" ht="409.2" customHeight="1" x14ac:dyDescent="0.15">
      <c r="A2494" s="918"/>
      <c r="B2494" s="921"/>
      <c r="C2494" s="922"/>
      <c r="D2494" s="923"/>
      <c r="E2494" s="921"/>
      <c r="F2494" s="921"/>
      <c r="G2494" s="921"/>
      <c r="H2494" s="924" t="s">
        <v>33</v>
      </c>
      <c r="I2494" s="924"/>
      <c r="J2494" s="921" t="s">
        <v>31</v>
      </c>
      <c r="K2494" s="921" t="s">
        <v>31</v>
      </c>
      <c r="L2494" s="925">
        <v>0</v>
      </c>
    </row>
    <row r="2495" spans="1:12" s="1" customFormat="1" ht="29.85" customHeight="1" x14ac:dyDescent="0.15">
      <c r="A2495" s="918"/>
      <c r="B2495" s="921"/>
      <c r="C2495" s="922"/>
      <c r="D2495" s="923"/>
      <c r="E2495" s="921"/>
      <c r="F2495" s="921"/>
      <c r="G2495" s="921"/>
      <c r="H2495" s="924"/>
      <c r="I2495" s="924"/>
      <c r="J2495" s="921"/>
      <c r="K2495" s="921"/>
      <c r="L2495" s="925"/>
    </row>
    <row r="2496" spans="1:12" s="1" customFormat="1" ht="24" customHeight="1" x14ac:dyDescent="0.15">
      <c r="A2496" s="918"/>
      <c r="B2496" s="9" t="s">
        <v>34</v>
      </c>
      <c r="C2496" s="13" t="s">
        <v>35</v>
      </c>
      <c r="D2496" s="13" t="s">
        <v>36</v>
      </c>
      <c r="E2496" s="13" t="s">
        <v>37</v>
      </c>
      <c r="F2496" s="920"/>
      <c r="G2496" s="920"/>
      <c r="H2496" s="924" t="s">
        <v>38</v>
      </c>
      <c r="I2496" s="924"/>
      <c r="J2496" s="921" t="s">
        <v>31</v>
      </c>
      <c r="K2496" s="921" t="s">
        <v>32</v>
      </c>
      <c r="L2496" s="925">
        <v>420</v>
      </c>
    </row>
    <row r="2497" spans="1:12" s="1" customFormat="1" ht="24" customHeight="1" x14ac:dyDescent="0.15">
      <c r="A2497" s="918"/>
      <c r="B2497" s="14" t="s">
        <v>1244</v>
      </c>
      <c r="C2497" s="14" t="s">
        <v>1257</v>
      </c>
      <c r="D2497" s="15">
        <v>43563</v>
      </c>
      <c r="E2497" s="14" t="s">
        <v>1639</v>
      </c>
      <c r="F2497" s="920"/>
      <c r="G2497" s="920"/>
      <c r="H2497" s="924"/>
      <c r="I2497" s="924"/>
      <c r="J2497" s="921"/>
      <c r="K2497" s="921"/>
      <c r="L2497" s="925"/>
    </row>
    <row r="2498" spans="1:12" s="1" customFormat="1" ht="24" customHeight="1" x14ac:dyDescent="0.15">
      <c r="A2498" s="918">
        <v>460</v>
      </c>
      <c r="B2498" s="9" t="s">
        <v>22</v>
      </c>
      <c r="C2498" s="13" t="s">
        <v>23</v>
      </c>
      <c r="D2498" s="13" t="s">
        <v>24</v>
      </c>
      <c r="E2498" s="13" t="s">
        <v>25</v>
      </c>
      <c r="F2498" s="919" t="s">
        <v>17</v>
      </c>
      <c r="G2498" s="919"/>
      <c r="H2498" s="920"/>
      <c r="I2498" s="920"/>
      <c r="J2498" s="920"/>
      <c r="K2498" s="920"/>
      <c r="L2498" s="920"/>
    </row>
    <row r="2499" spans="1:12" s="1" customFormat="1" ht="26.25" customHeight="1" x14ac:dyDescent="0.15">
      <c r="A2499" s="918"/>
      <c r="B2499" s="921" t="s">
        <v>1640</v>
      </c>
      <c r="C2499" s="922" t="s">
        <v>1641</v>
      </c>
      <c r="D2499" s="923">
        <v>43717</v>
      </c>
      <c r="E2499" s="921" t="s">
        <v>43</v>
      </c>
      <c r="F2499" s="921" t="s">
        <v>1213</v>
      </c>
      <c r="G2499" s="921"/>
      <c r="H2499" s="924" t="s">
        <v>30</v>
      </c>
      <c r="I2499" s="924"/>
      <c r="J2499" s="14" t="s">
        <v>31</v>
      </c>
      <c r="K2499" s="14" t="s">
        <v>32</v>
      </c>
      <c r="L2499" s="16">
        <v>1152</v>
      </c>
    </row>
    <row r="2500" spans="1:12" s="1" customFormat="1" ht="409.2" customHeight="1" x14ac:dyDescent="0.15">
      <c r="A2500" s="918"/>
      <c r="B2500" s="921"/>
      <c r="C2500" s="922"/>
      <c r="D2500" s="923"/>
      <c r="E2500" s="921"/>
      <c r="F2500" s="921"/>
      <c r="G2500" s="921"/>
      <c r="H2500" s="924" t="s">
        <v>33</v>
      </c>
      <c r="I2500" s="924"/>
      <c r="J2500" s="921" t="s">
        <v>31</v>
      </c>
      <c r="K2500" s="921" t="s">
        <v>31</v>
      </c>
      <c r="L2500" s="925">
        <v>0</v>
      </c>
    </row>
    <row r="2501" spans="1:12" s="1" customFormat="1" ht="155.85" customHeight="1" x14ac:dyDescent="0.15">
      <c r="A2501" s="918"/>
      <c r="B2501" s="921"/>
      <c r="C2501" s="922"/>
      <c r="D2501" s="923"/>
      <c r="E2501" s="921"/>
      <c r="F2501" s="921"/>
      <c r="G2501" s="921"/>
      <c r="H2501" s="924"/>
      <c r="I2501" s="924"/>
      <c r="J2501" s="921"/>
      <c r="K2501" s="921"/>
      <c r="L2501" s="925"/>
    </row>
    <row r="2502" spans="1:12" s="1" customFormat="1" ht="24" customHeight="1" x14ac:dyDescent="0.15">
      <c r="A2502" s="918"/>
      <c r="B2502" s="9" t="s">
        <v>34</v>
      </c>
      <c r="C2502" s="13" t="s">
        <v>35</v>
      </c>
      <c r="D2502" s="13" t="s">
        <v>36</v>
      </c>
      <c r="E2502" s="13" t="s">
        <v>37</v>
      </c>
      <c r="F2502" s="920"/>
      <c r="G2502" s="920"/>
      <c r="H2502" s="924" t="s">
        <v>38</v>
      </c>
      <c r="I2502" s="924"/>
      <c r="J2502" s="921" t="s">
        <v>31</v>
      </c>
      <c r="K2502" s="921" t="s">
        <v>32</v>
      </c>
      <c r="L2502" s="925">
        <v>75</v>
      </c>
    </row>
    <row r="2503" spans="1:12" s="1" customFormat="1" ht="34.5" customHeight="1" x14ac:dyDescent="0.15">
      <c r="A2503" s="918"/>
      <c r="B2503" s="14" t="s">
        <v>111</v>
      </c>
      <c r="C2503" s="14" t="s">
        <v>1213</v>
      </c>
      <c r="D2503" s="15">
        <v>43722</v>
      </c>
      <c r="E2503" s="14" t="s">
        <v>711</v>
      </c>
      <c r="F2503" s="920"/>
      <c r="G2503" s="920"/>
      <c r="H2503" s="924"/>
      <c r="I2503" s="924"/>
      <c r="J2503" s="921"/>
      <c r="K2503" s="921"/>
      <c r="L2503" s="925"/>
    </row>
    <row r="2504" spans="1:12" s="1" customFormat="1" ht="24" customHeight="1" x14ac:dyDescent="0.15">
      <c r="A2504" s="918">
        <v>461</v>
      </c>
      <c r="B2504" s="9" t="s">
        <v>22</v>
      </c>
      <c r="C2504" s="13" t="s">
        <v>23</v>
      </c>
      <c r="D2504" s="13" t="s">
        <v>24</v>
      </c>
      <c r="E2504" s="13" t="s">
        <v>25</v>
      </c>
      <c r="F2504" s="919" t="s">
        <v>17</v>
      </c>
      <c r="G2504" s="919"/>
      <c r="H2504" s="920"/>
      <c r="I2504" s="920"/>
      <c r="J2504" s="920"/>
      <c r="K2504" s="920"/>
      <c r="L2504" s="920"/>
    </row>
    <row r="2505" spans="1:12" s="1" customFormat="1" ht="26.25" customHeight="1" x14ac:dyDescent="0.15">
      <c r="A2505" s="918"/>
      <c r="B2505" s="921" t="s">
        <v>1642</v>
      </c>
      <c r="C2505" s="921" t="s">
        <v>1643</v>
      </c>
      <c r="D2505" s="923">
        <v>43686</v>
      </c>
      <c r="E2505" s="921" t="s">
        <v>308</v>
      </c>
      <c r="F2505" s="921" t="s">
        <v>309</v>
      </c>
      <c r="G2505" s="921"/>
      <c r="H2505" s="924" t="s">
        <v>30</v>
      </c>
      <c r="I2505" s="924"/>
      <c r="J2505" s="14" t="s">
        <v>31</v>
      </c>
      <c r="K2505" s="14" t="s">
        <v>32</v>
      </c>
      <c r="L2505" s="16">
        <v>1219.5</v>
      </c>
    </row>
    <row r="2506" spans="1:12" s="1" customFormat="1" ht="60.75" customHeight="1" x14ac:dyDescent="0.15">
      <c r="A2506" s="918"/>
      <c r="B2506" s="921"/>
      <c r="C2506" s="921"/>
      <c r="D2506" s="923"/>
      <c r="E2506" s="921"/>
      <c r="F2506" s="921"/>
      <c r="G2506" s="921"/>
      <c r="H2506" s="924" t="s">
        <v>33</v>
      </c>
      <c r="I2506" s="924"/>
      <c r="J2506" s="14" t="s">
        <v>31</v>
      </c>
      <c r="K2506" s="14" t="s">
        <v>31</v>
      </c>
      <c r="L2506" s="16">
        <v>0</v>
      </c>
    </row>
    <row r="2507" spans="1:12" s="1" customFormat="1" ht="24" customHeight="1" x14ac:dyDescent="0.15">
      <c r="A2507" s="918"/>
      <c r="B2507" s="9" t="s">
        <v>34</v>
      </c>
      <c r="C2507" s="13" t="s">
        <v>35</v>
      </c>
      <c r="D2507" s="13" t="s">
        <v>36</v>
      </c>
      <c r="E2507" s="13" t="s">
        <v>37</v>
      </c>
      <c r="F2507" s="920"/>
      <c r="G2507" s="920"/>
      <c r="H2507" s="924" t="s">
        <v>38</v>
      </c>
      <c r="I2507" s="924"/>
      <c r="J2507" s="921" t="s">
        <v>31</v>
      </c>
      <c r="K2507" s="921" t="s">
        <v>31</v>
      </c>
      <c r="L2507" s="925">
        <v>0</v>
      </c>
    </row>
    <row r="2508" spans="1:12" s="1" customFormat="1" ht="24" customHeight="1" x14ac:dyDescent="0.15">
      <c r="A2508" s="918"/>
      <c r="B2508" s="14" t="s">
        <v>1644</v>
      </c>
      <c r="C2508" s="14" t="s">
        <v>309</v>
      </c>
      <c r="D2508" s="15">
        <v>43694</v>
      </c>
      <c r="E2508" s="14" t="s">
        <v>730</v>
      </c>
      <c r="F2508" s="920"/>
      <c r="G2508" s="920"/>
      <c r="H2508" s="924"/>
      <c r="I2508" s="924"/>
      <c r="J2508" s="921"/>
      <c r="K2508" s="921"/>
      <c r="L2508" s="925"/>
    </row>
    <row r="2509" spans="1:12" s="1" customFormat="1" ht="24" customHeight="1" x14ac:dyDescent="0.15">
      <c r="A2509" s="918">
        <v>462</v>
      </c>
      <c r="B2509" s="9" t="s">
        <v>22</v>
      </c>
      <c r="C2509" s="13" t="s">
        <v>23</v>
      </c>
      <c r="D2509" s="13" t="s">
        <v>24</v>
      </c>
      <c r="E2509" s="13" t="s">
        <v>25</v>
      </c>
      <c r="F2509" s="919" t="s">
        <v>17</v>
      </c>
      <c r="G2509" s="919"/>
      <c r="H2509" s="920"/>
      <c r="I2509" s="920"/>
      <c r="J2509" s="920"/>
      <c r="K2509" s="920"/>
      <c r="L2509" s="920"/>
    </row>
    <row r="2510" spans="1:12" s="1" customFormat="1" ht="26.25" customHeight="1" x14ac:dyDescent="0.15">
      <c r="A2510" s="918"/>
      <c r="B2510" s="921" t="s">
        <v>1645</v>
      </c>
      <c r="C2510" s="922" t="s">
        <v>1646</v>
      </c>
      <c r="D2510" s="923">
        <v>43638</v>
      </c>
      <c r="E2510" s="921" t="s">
        <v>1647</v>
      </c>
      <c r="F2510" s="921" t="s">
        <v>1648</v>
      </c>
      <c r="G2510" s="921"/>
      <c r="H2510" s="924" t="s">
        <v>30</v>
      </c>
      <c r="I2510" s="924"/>
      <c r="J2510" s="14" t="s">
        <v>31</v>
      </c>
      <c r="K2510" s="14" t="s">
        <v>32</v>
      </c>
      <c r="L2510" s="16">
        <v>2365</v>
      </c>
    </row>
    <row r="2511" spans="1:12" s="1" customFormat="1" ht="409.2" customHeight="1" x14ac:dyDescent="0.15">
      <c r="A2511" s="918"/>
      <c r="B2511" s="921"/>
      <c r="C2511" s="922"/>
      <c r="D2511" s="923"/>
      <c r="E2511" s="921"/>
      <c r="F2511" s="921"/>
      <c r="G2511" s="921"/>
      <c r="H2511" s="924" t="s">
        <v>33</v>
      </c>
      <c r="I2511" s="924"/>
      <c r="J2511" s="921" t="s">
        <v>31</v>
      </c>
      <c r="K2511" s="921" t="s">
        <v>31</v>
      </c>
      <c r="L2511" s="925">
        <v>0</v>
      </c>
    </row>
    <row r="2512" spans="1:12" s="1" customFormat="1" ht="8.85" customHeight="1" x14ac:dyDescent="0.15">
      <c r="A2512" s="918"/>
      <c r="B2512" s="921"/>
      <c r="C2512" s="922"/>
      <c r="D2512" s="923"/>
      <c r="E2512" s="921"/>
      <c r="F2512" s="921"/>
      <c r="G2512" s="921"/>
      <c r="H2512" s="924"/>
      <c r="I2512" s="924"/>
      <c r="J2512" s="921"/>
      <c r="K2512" s="921"/>
      <c r="L2512" s="925"/>
    </row>
    <row r="2513" spans="1:12" s="1" customFormat="1" ht="24" customHeight="1" x14ac:dyDescent="0.15">
      <c r="A2513" s="918"/>
      <c r="B2513" s="9" t="s">
        <v>34</v>
      </c>
      <c r="C2513" s="13" t="s">
        <v>35</v>
      </c>
      <c r="D2513" s="13" t="s">
        <v>36</v>
      </c>
      <c r="E2513" s="13" t="s">
        <v>37</v>
      </c>
      <c r="F2513" s="920"/>
      <c r="G2513" s="920"/>
      <c r="H2513" s="924" t="s">
        <v>38</v>
      </c>
      <c r="I2513" s="924"/>
      <c r="J2513" s="921" t="s">
        <v>31</v>
      </c>
      <c r="K2513" s="921" t="s">
        <v>31</v>
      </c>
      <c r="L2513" s="925">
        <v>0</v>
      </c>
    </row>
    <row r="2514" spans="1:12" s="1" customFormat="1" ht="24" customHeight="1" x14ac:dyDescent="0.15">
      <c r="A2514" s="918"/>
      <c r="B2514" s="14" t="s">
        <v>229</v>
      </c>
      <c r="C2514" s="14" t="s">
        <v>1648</v>
      </c>
      <c r="D2514" s="15">
        <v>43652</v>
      </c>
      <c r="E2514" s="14" t="s">
        <v>438</v>
      </c>
      <c r="F2514" s="920"/>
      <c r="G2514" s="920"/>
      <c r="H2514" s="924"/>
      <c r="I2514" s="924"/>
      <c r="J2514" s="921"/>
      <c r="K2514" s="921"/>
      <c r="L2514" s="925"/>
    </row>
    <row r="2515" spans="1:12" s="1" customFormat="1" ht="24" customHeight="1" x14ac:dyDescent="0.15">
      <c r="A2515" s="918">
        <v>463</v>
      </c>
      <c r="B2515" s="9" t="s">
        <v>22</v>
      </c>
      <c r="C2515" s="13" t="s">
        <v>23</v>
      </c>
      <c r="D2515" s="13" t="s">
        <v>24</v>
      </c>
      <c r="E2515" s="13" t="s">
        <v>25</v>
      </c>
      <c r="F2515" s="919" t="s">
        <v>17</v>
      </c>
      <c r="G2515" s="919"/>
      <c r="H2515" s="920"/>
      <c r="I2515" s="920"/>
      <c r="J2515" s="920"/>
      <c r="K2515" s="920"/>
      <c r="L2515" s="920"/>
    </row>
    <row r="2516" spans="1:12" s="1" customFormat="1" ht="26.25" customHeight="1" x14ac:dyDescent="0.15">
      <c r="A2516" s="918"/>
      <c r="B2516" s="921" t="s">
        <v>1645</v>
      </c>
      <c r="C2516" s="922" t="s">
        <v>1649</v>
      </c>
      <c r="D2516" s="923">
        <v>43659</v>
      </c>
      <c r="E2516" s="921" t="s">
        <v>1650</v>
      </c>
      <c r="F2516" s="921" t="s">
        <v>1651</v>
      </c>
      <c r="G2516" s="921"/>
      <c r="H2516" s="924" t="s">
        <v>30</v>
      </c>
      <c r="I2516" s="924"/>
      <c r="J2516" s="14" t="s">
        <v>31</v>
      </c>
      <c r="K2516" s="14" t="s">
        <v>32</v>
      </c>
      <c r="L2516" s="16">
        <v>1560</v>
      </c>
    </row>
    <row r="2517" spans="1:12" s="1" customFormat="1" ht="165.75" customHeight="1" x14ac:dyDescent="0.15">
      <c r="A2517" s="918"/>
      <c r="B2517" s="921"/>
      <c r="C2517" s="922"/>
      <c r="D2517" s="923"/>
      <c r="E2517" s="921"/>
      <c r="F2517" s="921"/>
      <c r="G2517" s="921"/>
      <c r="H2517" s="924" t="s">
        <v>33</v>
      </c>
      <c r="I2517" s="924"/>
      <c r="J2517" s="14" t="s">
        <v>31</v>
      </c>
      <c r="K2517" s="14" t="s">
        <v>32</v>
      </c>
      <c r="L2517" s="16">
        <v>2923.95</v>
      </c>
    </row>
    <row r="2518" spans="1:12" s="1" customFormat="1" ht="24" customHeight="1" x14ac:dyDescent="0.15">
      <c r="A2518" s="918"/>
      <c r="B2518" s="9" t="s">
        <v>34</v>
      </c>
      <c r="C2518" s="13" t="s">
        <v>35</v>
      </c>
      <c r="D2518" s="13" t="s">
        <v>36</v>
      </c>
      <c r="E2518" s="13" t="s">
        <v>37</v>
      </c>
      <c r="F2518" s="920"/>
      <c r="G2518" s="920"/>
      <c r="H2518" s="924" t="s">
        <v>38</v>
      </c>
      <c r="I2518" s="924"/>
      <c r="J2518" s="921" t="s">
        <v>31</v>
      </c>
      <c r="K2518" s="921" t="s">
        <v>31</v>
      </c>
      <c r="L2518" s="925">
        <v>0</v>
      </c>
    </row>
    <row r="2519" spans="1:12" s="1" customFormat="1" ht="24" customHeight="1" x14ac:dyDescent="0.15">
      <c r="A2519" s="918"/>
      <c r="B2519" s="14" t="s">
        <v>229</v>
      </c>
      <c r="C2519" s="14" t="s">
        <v>1651</v>
      </c>
      <c r="D2519" s="15">
        <v>43664</v>
      </c>
      <c r="E2519" s="14" t="s">
        <v>1652</v>
      </c>
      <c r="F2519" s="920"/>
      <c r="G2519" s="920"/>
      <c r="H2519" s="924"/>
      <c r="I2519" s="924"/>
      <c r="J2519" s="921"/>
      <c r="K2519" s="921"/>
      <c r="L2519" s="925"/>
    </row>
    <row r="2520" spans="1:12" s="1" customFormat="1" ht="24" customHeight="1" x14ac:dyDescent="0.15">
      <c r="A2520" s="918">
        <v>464</v>
      </c>
      <c r="B2520" s="9" t="s">
        <v>22</v>
      </c>
      <c r="C2520" s="13" t="s">
        <v>23</v>
      </c>
      <c r="D2520" s="13" t="s">
        <v>24</v>
      </c>
      <c r="E2520" s="13" t="s">
        <v>25</v>
      </c>
      <c r="F2520" s="919" t="s">
        <v>17</v>
      </c>
      <c r="G2520" s="919"/>
      <c r="H2520" s="920"/>
      <c r="I2520" s="920"/>
      <c r="J2520" s="920"/>
      <c r="K2520" s="920"/>
      <c r="L2520" s="920"/>
    </row>
    <row r="2521" spans="1:12" s="1" customFormat="1" ht="26.25" customHeight="1" x14ac:dyDescent="0.15">
      <c r="A2521" s="918"/>
      <c r="B2521" s="921" t="s">
        <v>1645</v>
      </c>
      <c r="C2521" s="922" t="s">
        <v>1653</v>
      </c>
      <c r="D2521" s="923">
        <v>43671</v>
      </c>
      <c r="E2521" s="921" t="s">
        <v>1654</v>
      </c>
      <c r="F2521" s="921" t="s">
        <v>1655</v>
      </c>
      <c r="G2521" s="921"/>
      <c r="H2521" s="924" t="s">
        <v>30</v>
      </c>
      <c r="I2521" s="924"/>
      <c r="J2521" s="14" t="s">
        <v>31</v>
      </c>
      <c r="K2521" s="14" t="s">
        <v>32</v>
      </c>
      <c r="L2521" s="16">
        <v>490</v>
      </c>
    </row>
    <row r="2522" spans="1:12" s="1" customFormat="1" ht="249.75" customHeight="1" x14ac:dyDescent="0.15">
      <c r="A2522" s="918"/>
      <c r="B2522" s="921"/>
      <c r="C2522" s="922"/>
      <c r="D2522" s="923"/>
      <c r="E2522" s="921"/>
      <c r="F2522" s="921"/>
      <c r="G2522" s="921"/>
      <c r="H2522" s="924" t="s">
        <v>33</v>
      </c>
      <c r="I2522" s="924"/>
      <c r="J2522" s="14" t="s">
        <v>31</v>
      </c>
      <c r="K2522" s="14" t="s">
        <v>31</v>
      </c>
      <c r="L2522" s="16">
        <v>0</v>
      </c>
    </row>
    <row r="2523" spans="1:12" s="1" customFormat="1" ht="24" customHeight="1" x14ac:dyDescent="0.15">
      <c r="A2523" s="918"/>
      <c r="B2523" s="9" t="s">
        <v>34</v>
      </c>
      <c r="C2523" s="13" t="s">
        <v>35</v>
      </c>
      <c r="D2523" s="13" t="s">
        <v>36</v>
      </c>
      <c r="E2523" s="13" t="s">
        <v>37</v>
      </c>
      <c r="F2523" s="920"/>
      <c r="G2523" s="920"/>
      <c r="H2523" s="924" t="s">
        <v>38</v>
      </c>
      <c r="I2523" s="924"/>
      <c r="J2523" s="921" t="s">
        <v>31</v>
      </c>
      <c r="K2523" s="921" t="s">
        <v>31</v>
      </c>
      <c r="L2523" s="925">
        <v>0</v>
      </c>
    </row>
    <row r="2524" spans="1:12" s="1" customFormat="1" ht="24" customHeight="1" x14ac:dyDescent="0.15">
      <c r="A2524" s="918"/>
      <c r="B2524" s="14" t="s">
        <v>229</v>
      </c>
      <c r="C2524" s="14" t="s">
        <v>1655</v>
      </c>
      <c r="D2524" s="15">
        <v>43679</v>
      </c>
      <c r="E2524" s="14" t="s">
        <v>1656</v>
      </c>
      <c r="F2524" s="920"/>
      <c r="G2524" s="920"/>
      <c r="H2524" s="924"/>
      <c r="I2524" s="924"/>
      <c r="J2524" s="921"/>
      <c r="K2524" s="921"/>
      <c r="L2524" s="925"/>
    </row>
    <row r="2525" spans="1:12" s="1" customFormat="1" ht="24" customHeight="1" x14ac:dyDescent="0.15">
      <c r="A2525" s="918">
        <v>465</v>
      </c>
      <c r="B2525" s="9" t="s">
        <v>22</v>
      </c>
      <c r="C2525" s="13" t="s">
        <v>23</v>
      </c>
      <c r="D2525" s="13" t="s">
        <v>24</v>
      </c>
      <c r="E2525" s="13" t="s">
        <v>25</v>
      </c>
      <c r="F2525" s="919" t="s">
        <v>17</v>
      </c>
      <c r="G2525" s="919"/>
      <c r="H2525" s="920"/>
      <c r="I2525" s="920"/>
      <c r="J2525" s="920"/>
      <c r="K2525" s="920"/>
      <c r="L2525" s="920"/>
    </row>
    <row r="2526" spans="1:12" s="1" customFormat="1" ht="26.25" customHeight="1" x14ac:dyDescent="0.15">
      <c r="A2526" s="918"/>
      <c r="B2526" s="921" t="s">
        <v>1645</v>
      </c>
      <c r="C2526" s="922" t="s">
        <v>1657</v>
      </c>
      <c r="D2526" s="923">
        <v>43731</v>
      </c>
      <c r="E2526" s="921" t="s">
        <v>151</v>
      </c>
      <c r="F2526" s="921" t="s">
        <v>423</v>
      </c>
      <c r="G2526" s="921"/>
      <c r="H2526" s="924" t="s">
        <v>30</v>
      </c>
      <c r="I2526" s="924"/>
      <c r="J2526" s="14" t="s">
        <v>31</v>
      </c>
      <c r="K2526" s="14" t="s">
        <v>32</v>
      </c>
      <c r="L2526" s="16">
        <v>1037</v>
      </c>
    </row>
    <row r="2527" spans="1:12" s="1" customFormat="1" ht="186.75" customHeight="1" x14ac:dyDescent="0.15">
      <c r="A2527" s="918"/>
      <c r="B2527" s="921"/>
      <c r="C2527" s="922"/>
      <c r="D2527" s="923"/>
      <c r="E2527" s="921"/>
      <c r="F2527" s="921"/>
      <c r="G2527" s="921"/>
      <c r="H2527" s="924" t="s">
        <v>33</v>
      </c>
      <c r="I2527" s="924"/>
      <c r="J2527" s="14" t="s">
        <v>31</v>
      </c>
      <c r="K2527" s="14" t="s">
        <v>31</v>
      </c>
      <c r="L2527" s="16">
        <v>0</v>
      </c>
    </row>
    <row r="2528" spans="1:12" s="1" customFormat="1" ht="24" customHeight="1" x14ac:dyDescent="0.15">
      <c r="A2528" s="918"/>
      <c r="B2528" s="9" t="s">
        <v>34</v>
      </c>
      <c r="C2528" s="13" t="s">
        <v>35</v>
      </c>
      <c r="D2528" s="13" t="s">
        <v>36</v>
      </c>
      <c r="E2528" s="13" t="s">
        <v>37</v>
      </c>
      <c r="F2528" s="920"/>
      <c r="G2528" s="920"/>
      <c r="H2528" s="924" t="s">
        <v>38</v>
      </c>
      <c r="I2528" s="924"/>
      <c r="J2528" s="921" t="s">
        <v>31</v>
      </c>
      <c r="K2528" s="921" t="s">
        <v>32</v>
      </c>
      <c r="L2528" s="925">
        <v>500</v>
      </c>
    </row>
    <row r="2529" spans="1:12" s="1" customFormat="1" ht="24" customHeight="1" x14ac:dyDescent="0.15">
      <c r="A2529" s="918"/>
      <c r="B2529" s="14" t="s">
        <v>229</v>
      </c>
      <c r="C2529" s="14" t="s">
        <v>423</v>
      </c>
      <c r="D2529" s="15">
        <v>43734</v>
      </c>
      <c r="E2529" s="14" t="s">
        <v>1658</v>
      </c>
      <c r="F2529" s="920"/>
      <c r="G2529" s="920"/>
      <c r="H2529" s="924"/>
      <c r="I2529" s="924"/>
      <c r="J2529" s="921"/>
      <c r="K2529" s="921"/>
      <c r="L2529" s="925"/>
    </row>
    <row r="2530" spans="1:12" s="1" customFormat="1" ht="24" customHeight="1" x14ac:dyDescent="0.15">
      <c r="A2530" s="918">
        <v>466</v>
      </c>
      <c r="B2530" s="9" t="s">
        <v>22</v>
      </c>
      <c r="C2530" s="13" t="s">
        <v>23</v>
      </c>
      <c r="D2530" s="13" t="s">
        <v>24</v>
      </c>
      <c r="E2530" s="13" t="s">
        <v>25</v>
      </c>
      <c r="F2530" s="919" t="s">
        <v>17</v>
      </c>
      <c r="G2530" s="919"/>
      <c r="H2530" s="920"/>
      <c r="I2530" s="920"/>
      <c r="J2530" s="920"/>
      <c r="K2530" s="920"/>
      <c r="L2530" s="920"/>
    </row>
    <row r="2531" spans="1:12" s="1" customFormat="1" ht="26.25" customHeight="1" x14ac:dyDescent="0.15">
      <c r="A2531" s="918"/>
      <c r="B2531" s="921" t="s">
        <v>1659</v>
      </c>
      <c r="C2531" s="922" t="s">
        <v>1660</v>
      </c>
      <c r="D2531" s="923">
        <v>43636</v>
      </c>
      <c r="E2531" s="921" t="s">
        <v>115</v>
      </c>
      <c r="F2531" s="921" t="s">
        <v>1661</v>
      </c>
      <c r="G2531" s="921"/>
      <c r="H2531" s="924" t="s">
        <v>30</v>
      </c>
      <c r="I2531" s="924"/>
      <c r="J2531" s="14" t="s">
        <v>31</v>
      </c>
      <c r="K2531" s="14" t="s">
        <v>32</v>
      </c>
      <c r="L2531" s="16">
        <v>1576.82</v>
      </c>
    </row>
    <row r="2532" spans="1:12" s="1" customFormat="1" ht="409.2" customHeight="1" x14ac:dyDescent="0.15">
      <c r="A2532" s="918"/>
      <c r="B2532" s="921"/>
      <c r="C2532" s="922"/>
      <c r="D2532" s="923"/>
      <c r="E2532" s="921"/>
      <c r="F2532" s="921"/>
      <c r="G2532" s="921"/>
      <c r="H2532" s="924" t="s">
        <v>33</v>
      </c>
      <c r="I2532" s="924"/>
      <c r="J2532" s="921" t="s">
        <v>31</v>
      </c>
      <c r="K2532" s="921" t="s">
        <v>32</v>
      </c>
      <c r="L2532" s="925">
        <v>633.6</v>
      </c>
    </row>
    <row r="2533" spans="1:12" s="1" customFormat="1" ht="124.35" customHeight="1" x14ac:dyDescent="0.15">
      <c r="A2533" s="918"/>
      <c r="B2533" s="921"/>
      <c r="C2533" s="922"/>
      <c r="D2533" s="923"/>
      <c r="E2533" s="921"/>
      <c r="F2533" s="921"/>
      <c r="G2533" s="921"/>
      <c r="H2533" s="924"/>
      <c r="I2533" s="924"/>
      <c r="J2533" s="921"/>
      <c r="K2533" s="921"/>
      <c r="L2533" s="925"/>
    </row>
    <row r="2534" spans="1:12" s="1" customFormat="1" ht="24" customHeight="1" x14ac:dyDescent="0.15">
      <c r="A2534" s="918"/>
      <c r="B2534" s="9" t="s">
        <v>34</v>
      </c>
      <c r="C2534" s="13" t="s">
        <v>35</v>
      </c>
      <c r="D2534" s="13" t="s">
        <v>36</v>
      </c>
      <c r="E2534" s="13" t="s">
        <v>37</v>
      </c>
      <c r="F2534" s="920"/>
      <c r="G2534" s="920"/>
      <c r="H2534" s="924" t="s">
        <v>38</v>
      </c>
      <c r="I2534" s="924"/>
      <c r="J2534" s="921" t="s">
        <v>31</v>
      </c>
      <c r="K2534" s="921" t="s">
        <v>31</v>
      </c>
      <c r="L2534" s="925">
        <v>0</v>
      </c>
    </row>
    <row r="2535" spans="1:12" s="1" customFormat="1" ht="24" customHeight="1" x14ac:dyDescent="0.15">
      <c r="A2535" s="918"/>
      <c r="B2535" s="14" t="s">
        <v>39</v>
      </c>
      <c r="C2535" s="14" t="s">
        <v>1661</v>
      </c>
      <c r="D2535" s="15">
        <v>43641</v>
      </c>
      <c r="E2535" s="14" t="s">
        <v>902</v>
      </c>
      <c r="F2535" s="920"/>
      <c r="G2535" s="920"/>
      <c r="H2535" s="924"/>
      <c r="I2535" s="924"/>
      <c r="J2535" s="921"/>
      <c r="K2535" s="921"/>
      <c r="L2535" s="925"/>
    </row>
    <row r="2536" spans="1:12" s="1" customFormat="1" ht="24" customHeight="1" x14ac:dyDescent="0.15">
      <c r="A2536" s="918">
        <v>467</v>
      </c>
      <c r="B2536" s="9" t="s">
        <v>22</v>
      </c>
      <c r="C2536" s="13" t="s">
        <v>23</v>
      </c>
      <c r="D2536" s="13" t="s">
        <v>24</v>
      </c>
      <c r="E2536" s="13" t="s">
        <v>25</v>
      </c>
      <c r="F2536" s="919" t="s">
        <v>17</v>
      </c>
      <c r="G2536" s="919"/>
      <c r="H2536" s="920"/>
      <c r="I2536" s="920"/>
      <c r="J2536" s="920"/>
      <c r="K2536" s="920"/>
      <c r="L2536" s="920"/>
    </row>
    <row r="2537" spans="1:12" s="1" customFormat="1" ht="26.25" customHeight="1" x14ac:dyDescent="0.15">
      <c r="A2537" s="918"/>
      <c r="B2537" s="921" t="s">
        <v>1662</v>
      </c>
      <c r="C2537" s="921" t="s">
        <v>1663</v>
      </c>
      <c r="D2537" s="923">
        <v>43591</v>
      </c>
      <c r="E2537" s="921" t="s">
        <v>298</v>
      </c>
      <c r="F2537" s="921" t="s">
        <v>1664</v>
      </c>
      <c r="G2537" s="921"/>
      <c r="H2537" s="924" t="s">
        <v>30</v>
      </c>
      <c r="I2537" s="924"/>
      <c r="J2537" s="14" t="s">
        <v>31</v>
      </c>
      <c r="K2537" s="14" t="s">
        <v>32</v>
      </c>
      <c r="L2537" s="16">
        <v>342.74</v>
      </c>
    </row>
    <row r="2538" spans="1:12" s="1" customFormat="1" ht="60.75" customHeight="1" x14ac:dyDescent="0.15">
      <c r="A2538" s="918"/>
      <c r="B2538" s="921"/>
      <c r="C2538" s="921"/>
      <c r="D2538" s="923"/>
      <c r="E2538" s="921"/>
      <c r="F2538" s="921"/>
      <c r="G2538" s="921"/>
      <c r="H2538" s="924" t="s">
        <v>33</v>
      </c>
      <c r="I2538" s="924"/>
      <c r="J2538" s="14" t="s">
        <v>31</v>
      </c>
      <c r="K2538" s="14" t="s">
        <v>32</v>
      </c>
      <c r="L2538" s="16">
        <v>325.60000000000002</v>
      </c>
    </row>
    <row r="2539" spans="1:12" s="1" customFormat="1" ht="24" customHeight="1" x14ac:dyDescent="0.15">
      <c r="A2539" s="918"/>
      <c r="B2539" s="9" t="s">
        <v>34</v>
      </c>
      <c r="C2539" s="13" t="s">
        <v>35</v>
      </c>
      <c r="D2539" s="13" t="s">
        <v>36</v>
      </c>
      <c r="E2539" s="13" t="s">
        <v>37</v>
      </c>
      <c r="F2539" s="920"/>
      <c r="G2539" s="920"/>
      <c r="H2539" s="924" t="s">
        <v>38</v>
      </c>
      <c r="I2539" s="924"/>
      <c r="J2539" s="921" t="s">
        <v>31</v>
      </c>
      <c r="K2539" s="921" t="s">
        <v>32</v>
      </c>
      <c r="L2539" s="925">
        <v>50</v>
      </c>
    </row>
    <row r="2540" spans="1:12" s="1" customFormat="1" ht="24" customHeight="1" x14ac:dyDescent="0.15">
      <c r="A2540" s="918"/>
      <c r="B2540" s="14" t="s">
        <v>605</v>
      </c>
      <c r="C2540" s="14" t="s">
        <v>1664</v>
      </c>
      <c r="D2540" s="15">
        <v>43592</v>
      </c>
      <c r="E2540" s="14" t="s">
        <v>1665</v>
      </c>
      <c r="F2540" s="920"/>
      <c r="G2540" s="920"/>
      <c r="H2540" s="924"/>
      <c r="I2540" s="924"/>
      <c r="J2540" s="921"/>
      <c r="K2540" s="921"/>
      <c r="L2540" s="925"/>
    </row>
    <row r="2541" spans="1:12" s="1" customFormat="1" ht="24" customHeight="1" x14ac:dyDescent="0.15">
      <c r="A2541" s="918">
        <v>468</v>
      </c>
      <c r="B2541" s="9" t="s">
        <v>22</v>
      </c>
      <c r="C2541" s="13" t="s">
        <v>23</v>
      </c>
      <c r="D2541" s="13" t="s">
        <v>24</v>
      </c>
      <c r="E2541" s="13" t="s">
        <v>25</v>
      </c>
      <c r="F2541" s="919" t="s">
        <v>17</v>
      </c>
      <c r="G2541" s="919"/>
      <c r="H2541" s="920"/>
      <c r="I2541" s="920"/>
      <c r="J2541" s="920"/>
      <c r="K2541" s="920"/>
      <c r="L2541" s="920"/>
    </row>
    <row r="2542" spans="1:12" s="1" customFormat="1" ht="26.25" customHeight="1" x14ac:dyDescent="0.15">
      <c r="A2542" s="918"/>
      <c r="B2542" s="921" t="s">
        <v>1662</v>
      </c>
      <c r="C2542" s="922" t="s">
        <v>1666</v>
      </c>
      <c r="D2542" s="923">
        <v>43628</v>
      </c>
      <c r="E2542" s="921" t="s">
        <v>187</v>
      </c>
      <c r="F2542" s="921" t="s">
        <v>757</v>
      </c>
      <c r="G2542" s="921"/>
      <c r="H2542" s="924" t="s">
        <v>30</v>
      </c>
      <c r="I2542" s="924"/>
      <c r="J2542" s="14" t="s">
        <v>31</v>
      </c>
      <c r="K2542" s="14" t="s">
        <v>32</v>
      </c>
      <c r="L2542" s="16">
        <v>644</v>
      </c>
    </row>
    <row r="2543" spans="1:12" s="1" customFormat="1" ht="134.25" customHeight="1" x14ac:dyDescent="0.15">
      <c r="A2543" s="918"/>
      <c r="B2543" s="921"/>
      <c r="C2543" s="922"/>
      <c r="D2543" s="923"/>
      <c r="E2543" s="921"/>
      <c r="F2543" s="921"/>
      <c r="G2543" s="921"/>
      <c r="H2543" s="924" t="s">
        <v>33</v>
      </c>
      <c r="I2543" s="924"/>
      <c r="J2543" s="14" t="s">
        <v>31</v>
      </c>
      <c r="K2543" s="14" t="s">
        <v>32</v>
      </c>
      <c r="L2543" s="16">
        <v>152.47999999999999</v>
      </c>
    </row>
    <row r="2544" spans="1:12" s="1" customFormat="1" ht="24" customHeight="1" x14ac:dyDescent="0.15">
      <c r="A2544" s="918"/>
      <c r="B2544" s="9" t="s">
        <v>34</v>
      </c>
      <c r="C2544" s="13" t="s">
        <v>35</v>
      </c>
      <c r="D2544" s="13" t="s">
        <v>36</v>
      </c>
      <c r="E2544" s="13" t="s">
        <v>37</v>
      </c>
      <c r="F2544" s="920"/>
      <c r="G2544" s="920"/>
      <c r="H2544" s="924" t="s">
        <v>38</v>
      </c>
      <c r="I2544" s="924"/>
      <c r="J2544" s="921" t="s">
        <v>31</v>
      </c>
      <c r="K2544" s="921" t="s">
        <v>32</v>
      </c>
      <c r="L2544" s="925">
        <v>76</v>
      </c>
    </row>
    <row r="2545" spans="1:12" s="1" customFormat="1" ht="24" customHeight="1" x14ac:dyDescent="0.15">
      <c r="A2545" s="918"/>
      <c r="B2545" s="14" t="s">
        <v>605</v>
      </c>
      <c r="C2545" s="14" t="s">
        <v>757</v>
      </c>
      <c r="D2545" s="15">
        <v>43631</v>
      </c>
      <c r="E2545" s="14" t="s">
        <v>1667</v>
      </c>
      <c r="F2545" s="920"/>
      <c r="G2545" s="920"/>
      <c r="H2545" s="924"/>
      <c r="I2545" s="924"/>
      <c r="J2545" s="921"/>
      <c r="K2545" s="921"/>
      <c r="L2545" s="925"/>
    </row>
    <row r="2546" spans="1:12" s="1" customFormat="1" ht="24" customHeight="1" x14ac:dyDescent="0.15">
      <c r="A2546" s="918">
        <v>469</v>
      </c>
      <c r="B2546" s="9" t="s">
        <v>22</v>
      </c>
      <c r="C2546" s="13" t="s">
        <v>23</v>
      </c>
      <c r="D2546" s="13" t="s">
        <v>24</v>
      </c>
      <c r="E2546" s="13" t="s">
        <v>25</v>
      </c>
      <c r="F2546" s="919" t="s">
        <v>17</v>
      </c>
      <c r="G2546" s="919"/>
      <c r="H2546" s="920"/>
      <c r="I2546" s="920"/>
      <c r="J2546" s="920"/>
      <c r="K2546" s="920"/>
      <c r="L2546" s="920"/>
    </row>
    <row r="2547" spans="1:12" s="1" customFormat="1" ht="26.25" customHeight="1" x14ac:dyDescent="0.15">
      <c r="A2547" s="918"/>
      <c r="B2547" s="921" t="s">
        <v>1662</v>
      </c>
      <c r="C2547" s="922" t="s">
        <v>1666</v>
      </c>
      <c r="D2547" s="923">
        <v>43628</v>
      </c>
      <c r="E2547" s="921" t="s">
        <v>187</v>
      </c>
      <c r="F2547" s="921" t="s">
        <v>786</v>
      </c>
      <c r="G2547" s="921"/>
      <c r="H2547" s="924" t="s">
        <v>30</v>
      </c>
      <c r="I2547" s="924"/>
      <c r="J2547" s="14" t="s">
        <v>31</v>
      </c>
      <c r="K2547" s="14" t="s">
        <v>32</v>
      </c>
      <c r="L2547" s="16">
        <v>389.93</v>
      </c>
    </row>
    <row r="2548" spans="1:12" s="1" customFormat="1" ht="134.25" customHeight="1" x14ac:dyDescent="0.15">
      <c r="A2548" s="918"/>
      <c r="B2548" s="921"/>
      <c r="C2548" s="922"/>
      <c r="D2548" s="923"/>
      <c r="E2548" s="921"/>
      <c r="F2548" s="921"/>
      <c r="G2548" s="921"/>
      <c r="H2548" s="924" t="s">
        <v>33</v>
      </c>
      <c r="I2548" s="924"/>
      <c r="J2548" s="14" t="s">
        <v>31</v>
      </c>
      <c r="K2548" s="14" t="s">
        <v>32</v>
      </c>
      <c r="L2548" s="16">
        <v>356.6</v>
      </c>
    </row>
    <row r="2549" spans="1:12" s="1" customFormat="1" ht="24" customHeight="1" x14ac:dyDescent="0.15">
      <c r="A2549" s="918"/>
      <c r="B2549" s="9" t="s">
        <v>34</v>
      </c>
      <c r="C2549" s="13" t="s">
        <v>35</v>
      </c>
      <c r="D2549" s="13" t="s">
        <v>36</v>
      </c>
      <c r="E2549" s="13" t="s">
        <v>37</v>
      </c>
      <c r="F2549" s="920"/>
      <c r="G2549" s="920"/>
      <c r="H2549" s="924" t="s">
        <v>38</v>
      </c>
      <c r="I2549" s="924"/>
      <c r="J2549" s="921" t="s">
        <v>31</v>
      </c>
      <c r="K2549" s="921" t="s">
        <v>31</v>
      </c>
      <c r="L2549" s="925">
        <v>0</v>
      </c>
    </row>
    <row r="2550" spans="1:12" s="1" customFormat="1" ht="24" customHeight="1" x14ac:dyDescent="0.15">
      <c r="A2550" s="918"/>
      <c r="B2550" s="14" t="s">
        <v>605</v>
      </c>
      <c r="C2550" s="14" t="s">
        <v>786</v>
      </c>
      <c r="D2550" s="15">
        <v>43631</v>
      </c>
      <c r="E2550" s="14" t="s">
        <v>1667</v>
      </c>
      <c r="F2550" s="920"/>
      <c r="G2550" s="920"/>
      <c r="H2550" s="924"/>
      <c r="I2550" s="924"/>
      <c r="J2550" s="921"/>
      <c r="K2550" s="921"/>
      <c r="L2550" s="925"/>
    </row>
    <row r="2551" spans="1:12" s="1" customFormat="1" ht="24" customHeight="1" x14ac:dyDescent="0.15">
      <c r="A2551" s="918">
        <v>470</v>
      </c>
      <c r="B2551" s="9" t="s">
        <v>22</v>
      </c>
      <c r="C2551" s="13" t="s">
        <v>23</v>
      </c>
      <c r="D2551" s="13" t="s">
        <v>24</v>
      </c>
      <c r="E2551" s="13" t="s">
        <v>25</v>
      </c>
      <c r="F2551" s="919" t="s">
        <v>17</v>
      </c>
      <c r="G2551" s="919"/>
      <c r="H2551" s="920"/>
      <c r="I2551" s="920"/>
      <c r="J2551" s="920"/>
      <c r="K2551" s="920"/>
      <c r="L2551" s="920"/>
    </row>
    <row r="2552" spans="1:12" s="1" customFormat="1" ht="26.25" customHeight="1" x14ac:dyDescent="0.15">
      <c r="A2552" s="918"/>
      <c r="B2552" s="921" t="s">
        <v>1662</v>
      </c>
      <c r="C2552" s="921" t="s">
        <v>1668</v>
      </c>
      <c r="D2552" s="923">
        <v>43704</v>
      </c>
      <c r="E2552" s="921" t="s">
        <v>684</v>
      </c>
      <c r="F2552" s="921" t="s">
        <v>1669</v>
      </c>
      <c r="G2552" s="921"/>
      <c r="H2552" s="924" t="s">
        <v>30</v>
      </c>
      <c r="I2552" s="924"/>
      <c r="J2552" s="14" t="s">
        <v>31</v>
      </c>
      <c r="K2552" s="14" t="s">
        <v>32</v>
      </c>
      <c r="L2552" s="16">
        <v>1245.49</v>
      </c>
    </row>
    <row r="2553" spans="1:12" s="1" customFormat="1" ht="92.25" customHeight="1" x14ac:dyDescent="0.15">
      <c r="A2553" s="918"/>
      <c r="B2553" s="921"/>
      <c r="C2553" s="921"/>
      <c r="D2553" s="923"/>
      <c r="E2553" s="921"/>
      <c r="F2553" s="921"/>
      <c r="G2553" s="921"/>
      <c r="H2553" s="924" t="s">
        <v>33</v>
      </c>
      <c r="I2553" s="924"/>
      <c r="J2553" s="14" t="s">
        <v>31</v>
      </c>
      <c r="K2553" s="14" t="s">
        <v>32</v>
      </c>
      <c r="L2553" s="16">
        <v>6780</v>
      </c>
    </row>
    <row r="2554" spans="1:12" s="1" customFormat="1" ht="24" customHeight="1" x14ac:dyDescent="0.15">
      <c r="A2554" s="918"/>
      <c r="B2554" s="9" t="s">
        <v>34</v>
      </c>
      <c r="C2554" s="13" t="s">
        <v>35</v>
      </c>
      <c r="D2554" s="13" t="s">
        <v>36</v>
      </c>
      <c r="E2554" s="13" t="s">
        <v>37</v>
      </c>
      <c r="F2554" s="920"/>
      <c r="G2554" s="920"/>
      <c r="H2554" s="924" t="s">
        <v>38</v>
      </c>
      <c r="I2554" s="924"/>
      <c r="J2554" s="921" t="s">
        <v>31</v>
      </c>
      <c r="K2554" s="921" t="s">
        <v>32</v>
      </c>
      <c r="L2554" s="925">
        <v>220</v>
      </c>
    </row>
    <row r="2555" spans="1:12" s="1" customFormat="1" ht="24" customHeight="1" x14ac:dyDescent="0.15">
      <c r="A2555" s="918"/>
      <c r="B2555" s="14" t="s">
        <v>605</v>
      </c>
      <c r="C2555" s="14" t="s">
        <v>1669</v>
      </c>
      <c r="D2555" s="15">
        <v>43709</v>
      </c>
      <c r="E2555" s="14" t="s">
        <v>235</v>
      </c>
      <c r="F2555" s="920"/>
      <c r="G2555" s="920"/>
      <c r="H2555" s="924"/>
      <c r="I2555" s="924"/>
      <c r="J2555" s="921"/>
      <c r="K2555" s="921"/>
      <c r="L2555" s="925"/>
    </row>
    <row r="2556" spans="1:12" s="1" customFormat="1" ht="24" customHeight="1" x14ac:dyDescent="0.15">
      <c r="A2556" s="918">
        <v>471</v>
      </c>
      <c r="B2556" s="9" t="s">
        <v>22</v>
      </c>
      <c r="C2556" s="13" t="s">
        <v>23</v>
      </c>
      <c r="D2556" s="13" t="s">
        <v>24</v>
      </c>
      <c r="E2556" s="13" t="s">
        <v>25</v>
      </c>
      <c r="F2556" s="919" t="s">
        <v>17</v>
      </c>
      <c r="G2556" s="919"/>
      <c r="H2556" s="920"/>
      <c r="I2556" s="920"/>
      <c r="J2556" s="920"/>
      <c r="K2556" s="920"/>
      <c r="L2556" s="920"/>
    </row>
    <row r="2557" spans="1:12" s="1" customFormat="1" ht="26.25" customHeight="1" x14ac:dyDescent="0.15">
      <c r="A2557" s="918"/>
      <c r="B2557" s="921" t="s">
        <v>1662</v>
      </c>
      <c r="C2557" s="922" t="s">
        <v>1670</v>
      </c>
      <c r="D2557" s="923">
        <v>43723</v>
      </c>
      <c r="E2557" s="921" t="s">
        <v>151</v>
      </c>
      <c r="F2557" s="921" t="s">
        <v>791</v>
      </c>
      <c r="G2557" s="921"/>
      <c r="H2557" s="924" t="s">
        <v>30</v>
      </c>
      <c r="I2557" s="924"/>
      <c r="J2557" s="14" t="s">
        <v>31</v>
      </c>
      <c r="K2557" s="14" t="s">
        <v>32</v>
      </c>
      <c r="L2557" s="16">
        <v>318</v>
      </c>
    </row>
    <row r="2558" spans="1:12" s="1" customFormat="1" ht="312.75" customHeight="1" x14ac:dyDescent="0.15">
      <c r="A2558" s="918"/>
      <c r="B2558" s="921"/>
      <c r="C2558" s="922"/>
      <c r="D2558" s="923"/>
      <c r="E2558" s="921"/>
      <c r="F2558" s="921"/>
      <c r="G2558" s="921"/>
      <c r="H2558" s="924" t="s">
        <v>33</v>
      </c>
      <c r="I2558" s="924"/>
      <c r="J2558" s="14" t="s">
        <v>31</v>
      </c>
      <c r="K2558" s="14" t="s">
        <v>32</v>
      </c>
      <c r="L2558" s="16">
        <v>305.93</v>
      </c>
    </row>
    <row r="2559" spans="1:12" s="1" customFormat="1" ht="24" customHeight="1" x14ac:dyDescent="0.15">
      <c r="A2559" s="918"/>
      <c r="B2559" s="9" t="s">
        <v>34</v>
      </c>
      <c r="C2559" s="13" t="s">
        <v>35</v>
      </c>
      <c r="D2559" s="13" t="s">
        <v>36</v>
      </c>
      <c r="E2559" s="13" t="s">
        <v>37</v>
      </c>
      <c r="F2559" s="920"/>
      <c r="G2559" s="920"/>
      <c r="H2559" s="924" t="s">
        <v>38</v>
      </c>
      <c r="I2559" s="924"/>
      <c r="J2559" s="921" t="s">
        <v>31</v>
      </c>
      <c r="K2559" s="921" t="s">
        <v>32</v>
      </c>
      <c r="L2559" s="925">
        <v>200</v>
      </c>
    </row>
    <row r="2560" spans="1:12" s="1" customFormat="1" ht="24" customHeight="1" x14ac:dyDescent="0.15">
      <c r="A2560" s="918"/>
      <c r="B2560" s="14" t="s">
        <v>605</v>
      </c>
      <c r="C2560" s="14" t="s">
        <v>791</v>
      </c>
      <c r="D2560" s="15">
        <v>43725</v>
      </c>
      <c r="E2560" s="14" t="s">
        <v>792</v>
      </c>
      <c r="F2560" s="920"/>
      <c r="G2560" s="920"/>
      <c r="H2560" s="924"/>
      <c r="I2560" s="924"/>
      <c r="J2560" s="921"/>
      <c r="K2560" s="921"/>
      <c r="L2560" s="925"/>
    </row>
    <row r="2561" spans="1:12" s="1" customFormat="1" ht="24" customHeight="1" x14ac:dyDescent="0.15">
      <c r="A2561" s="918">
        <v>472</v>
      </c>
      <c r="B2561" s="9" t="s">
        <v>22</v>
      </c>
      <c r="C2561" s="13" t="s">
        <v>23</v>
      </c>
      <c r="D2561" s="13" t="s">
        <v>24</v>
      </c>
      <c r="E2561" s="13" t="s">
        <v>25</v>
      </c>
      <c r="F2561" s="919" t="s">
        <v>17</v>
      </c>
      <c r="G2561" s="919"/>
      <c r="H2561" s="920"/>
      <c r="I2561" s="920"/>
      <c r="J2561" s="920"/>
      <c r="K2561" s="920"/>
      <c r="L2561" s="920"/>
    </row>
    <row r="2562" spans="1:12" s="1" customFormat="1" ht="26.25" customHeight="1" x14ac:dyDescent="0.15">
      <c r="A2562" s="918"/>
      <c r="B2562" s="921" t="s">
        <v>1671</v>
      </c>
      <c r="C2562" s="922" t="s">
        <v>1672</v>
      </c>
      <c r="D2562" s="923">
        <v>43646</v>
      </c>
      <c r="E2562" s="921" t="s">
        <v>115</v>
      </c>
      <c r="F2562" s="921" t="s">
        <v>1088</v>
      </c>
      <c r="G2562" s="921"/>
      <c r="H2562" s="924" t="s">
        <v>30</v>
      </c>
      <c r="I2562" s="924"/>
      <c r="J2562" s="14" t="s">
        <v>31</v>
      </c>
      <c r="K2562" s="14" t="s">
        <v>32</v>
      </c>
      <c r="L2562" s="16">
        <v>660</v>
      </c>
    </row>
    <row r="2563" spans="1:12" s="1" customFormat="1" ht="186.75" customHeight="1" x14ac:dyDescent="0.15">
      <c r="A2563" s="918"/>
      <c r="B2563" s="921"/>
      <c r="C2563" s="922"/>
      <c r="D2563" s="923"/>
      <c r="E2563" s="921"/>
      <c r="F2563" s="921"/>
      <c r="G2563" s="921"/>
      <c r="H2563" s="924" t="s">
        <v>33</v>
      </c>
      <c r="I2563" s="924"/>
      <c r="J2563" s="14" t="s">
        <v>31</v>
      </c>
      <c r="K2563" s="14" t="s">
        <v>31</v>
      </c>
      <c r="L2563" s="16">
        <v>0</v>
      </c>
    </row>
    <row r="2564" spans="1:12" s="1" customFormat="1" ht="24" customHeight="1" x14ac:dyDescent="0.15">
      <c r="A2564" s="918"/>
      <c r="B2564" s="9" t="s">
        <v>34</v>
      </c>
      <c r="C2564" s="13" t="s">
        <v>35</v>
      </c>
      <c r="D2564" s="13" t="s">
        <v>36</v>
      </c>
      <c r="E2564" s="13" t="s">
        <v>37</v>
      </c>
      <c r="F2564" s="920"/>
      <c r="G2564" s="920"/>
      <c r="H2564" s="924" t="s">
        <v>38</v>
      </c>
      <c r="I2564" s="924"/>
      <c r="J2564" s="921" t="s">
        <v>31</v>
      </c>
      <c r="K2564" s="921" t="s">
        <v>32</v>
      </c>
      <c r="L2564" s="925">
        <v>649</v>
      </c>
    </row>
    <row r="2565" spans="1:12" s="1" customFormat="1" ht="24" customHeight="1" x14ac:dyDescent="0.15">
      <c r="A2565" s="918"/>
      <c r="B2565" s="14" t="s">
        <v>471</v>
      </c>
      <c r="C2565" s="14" t="s">
        <v>1088</v>
      </c>
      <c r="D2565" s="15">
        <v>43650</v>
      </c>
      <c r="E2565" s="14" t="s">
        <v>1673</v>
      </c>
      <c r="F2565" s="920"/>
      <c r="G2565" s="920"/>
      <c r="H2565" s="924"/>
      <c r="I2565" s="924"/>
      <c r="J2565" s="921"/>
      <c r="K2565" s="921"/>
      <c r="L2565" s="925"/>
    </row>
    <row r="2566" spans="1:12" s="1" customFormat="1" ht="24" customHeight="1" x14ac:dyDescent="0.15">
      <c r="A2566" s="918">
        <v>473</v>
      </c>
      <c r="B2566" s="9" t="s">
        <v>22</v>
      </c>
      <c r="C2566" s="13" t="s">
        <v>23</v>
      </c>
      <c r="D2566" s="13" t="s">
        <v>24</v>
      </c>
      <c r="E2566" s="13" t="s">
        <v>25</v>
      </c>
      <c r="F2566" s="919" t="s">
        <v>17</v>
      </c>
      <c r="G2566" s="919"/>
      <c r="H2566" s="920"/>
      <c r="I2566" s="920"/>
      <c r="J2566" s="920"/>
      <c r="K2566" s="920"/>
      <c r="L2566" s="920"/>
    </row>
    <row r="2567" spans="1:12" s="1" customFormat="1" ht="26.25" customHeight="1" x14ac:dyDescent="0.15">
      <c r="A2567" s="918"/>
      <c r="B2567" s="921" t="s">
        <v>1671</v>
      </c>
      <c r="C2567" s="922" t="s">
        <v>1674</v>
      </c>
      <c r="D2567" s="923">
        <v>43726</v>
      </c>
      <c r="E2567" s="921" t="s">
        <v>136</v>
      </c>
      <c r="F2567" s="921" t="s">
        <v>1675</v>
      </c>
      <c r="G2567" s="921"/>
      <c r="H2567" s="924" t="s">
        <v>30</v>
      </c>
      <c r="I2567" s="924"/>
      <c r="J2567" s="14" t="s">
        <v>31</v>
      </c>
      <c r="K2567" s="14" t="s">
        <v>32</v>
      </c>
      <c r="L2567" s="16">
        <v>367.3</v>
      </c>
    </row>
    <row r="2568" spans="1:12" s="1" customFormat="1" ht="270.75" customHeight="1" x14ac:dyDescent="0.15">
      <c r="A2568" s="918"/>
      <c r="B2568" s="921"/>
      <c r="C2568" s="922"/>
      <c r="D2568" s="923"/>
      <c r="E2568" s="921"/>
      <c r="F2568" s="921"/>
      <c r="G2568" s="921"/>
      <c r="H2568" s="924" t="s">
        <v>33</v>
      </c>
      <c r="I2568" s="924"/>
      <c r="J2568" s="14" t="s">
        <v>31</v>
      </c>
      <c r="K2568" s="14" t="s">
        <v>31</v>
      </c>
      <c r="L2568" s="16">
        <v>0</v>
      </c>
    </row>
    <row r="2569" spans="1:12" s="1" customFormat="1" ht="24" customHeight="1" x14ac:dyDescent="0.15">
      <c r="A2569" s="918"/>
      <c r="B2569" s="9" t="s">
        <v>34</v>
      </c>
      <c r="C2569" s="13" t="s">
        <v>35</v>
      </c>
      <c r="D2569" s="13" t="s">
        <v>36</v>
      </c>
      <c r="E2569" s="13" t="s">
        <v>37</v>
      </c>
      <c r="F2569" s="920"/>
      <c r="G2569" s="920"/>
      <c r="H2569" s="924" t="s">
        <v>38</v>
      </c>
      <c r="I2569" s="924"/>
      <c r="J2569" s="921" t="s">
        <v>31</v>
      </c>
      <c r="K2569" s="921" t="s">
        <v>32</v>
      </c>
      <c r="L2569" s="925">
        <v>499</v>
      </c>
    </row>
    <row r="2570" spans="1:12" s="1" customFormat="1" ht="24" customHeight="1" x14ac:dyDescent="0.15">
      <c r="A2570" s="918"/>
      <c r="B2570" s="14" t="s">
        <v>471</v>
      </c>
      <c r="C2570" s="14" t="s">
        <v>1675</v>
      </c>
      <c r="D2570" s="15">
        <v>43728</v>
      </c>
      <c r="E2570" s="14" t="s">
        <v>1676</v>
      </c>
      <c r="F2570" s="920"/>
      <c r="G2570" s="920"/>
      <c r="H2570" s="924"/>
      <c r="I2570" s="924"/>
      <c r="J2570" s="921"/>
      <c r="K2570" s="921"/>
      <c r="L2570" s="925"/>
    </row>
    <row r="2571" spans="1:12" s="1" customFormat="1" ht="24" customHeight="1" x14ac:dyDescent="0.15">
      <c r="A2571" s="918">
        <v>474</v>
      </c>
      <c r="B2571" s="9" t="s">
        <v>22</v>
      </c>
      <c r="C2571" s="13" t="s">
        <v>23</v>
      </c>
      <c r="D2571" s="13" t="s">
        <v>24</v>
      </c>
      <c r="E2571" s="13" t="s">
        <v>25</v>
      </c>
      <c r="F2571" s="919" t="s">
        <v>17</v>
      </c>
      <c r="G2571" s="919"/>
      <c r="H2571" s="920"/>
      <c r="I2571" s="920"/>
      <c r="J2571" s="920"/>
      <c r="K2571" s="920"/>
      <c r="L2571" s="920"/>
    </row>
    <row r="2572" spans="1:12" s="1" customFormat="1" ht="26.25" customHeight="1" x14ac:dyDescent="0.15">
      <c r="A2572" s="918"/>
      <c r="B2572" s="921" t="s">
        <v>1677</v>
      </c>
      <c r="C2572" s="922" t="s">
        <v>1678</v>
      </c>
      <c r="D2572" s="923">
        <v>43581</v>
      </c>
      <c r="E2572" s="921" t="s">
        <v>1679</v>
      </c>
      <c r="F2572" s="921" t="s">
        <v>1680</v>
      </c>
      <c r="G2572" s="921"/>
      <c r="H2572" s="924" t="s">
        <v>30</v>
      </c>
      <c r="I2572" s="924"/>
      <c r="J2572" s="14" t="s">
        <v>31</v>
      </c>
      <c r="K2572" s="14" t="s">
        <v>32</v>
      </c>
      <c r="L2572" s="16">
        <v>270.72000000000003</v>
      </c>
    </row>
    <row r="2573" spans="1:12" s="1" customFormat="1" ht="409.2" customHeight="1" x14ac:dyDescent="0.15">
      <c r="A2573" s="918"/>
      <c r="B2573" s="921"/>
      <c r="C2573" s="922"/>
      <c r="D2573" s="923"/>
      <c r="E2573" s="921"/>
      <c r="F2573" s="921"/>
      <c r="G2573" s="921"/>
      <c r="H2573" s="924" t="s">
        <v>33</v>
      </c>
      <c r="I2573" s="924"/>
      <c r="J2573" s="921" t="s">
        <v>31</v>
      </c>
      <c r="K2573" s="921" t="s">
        <v>32</v>
      </c>
      <c r="L2573" s="925">
        <v>8771.51</v>
      </c>
    </row>
    <row r="2574" spans="1:12" s="1" customFormat="1" ht="409.2" customHeight="1" x14ac:dyDescent="0.15">
      <c r="A2574" s="918"/>
      <c r="B2574" s="921"/>
      <c r="C2574" s="922"/>
      <c r="D2574" s="923"/>
      <c r="E2574" s="921"/>
      <c r="F2574" s="921"/>
      <c r="G2574" s="921"/>
      <c r="H2574" s="924"/>
      <c r="I2574" s="924"/>
      <c r="J2574" s="921"/>
      <c r="K2574" s="921"/>
      <c r="L2574" s="925"/>
    </row>
    <row r="2575" spans="1:12" s="1" customFormat="1" ht="72.45" customHeight="1" x14ac:dyDescent="0.15">
      <c r="A2575" s="918"/>
      <c r="B2575" s="921"/>
      <c r="C2575" s="922"/>
      <c r="D2575" s="923"/>
      <c r="E2575" s="921"/>
      <c r="F2575" s="921"/>
      <c r="G2575" s="921"/>
      <c r="H2575" s="924"/>
      <c r="I2575" s="924"/>
      <c r="J2575" s="921"/>
      <c r="K2575" s="921"/>
      <c r="L2575" s="925"/>
    </row>
    <row r="2576" spans="1:12" s="1" customFormat="1" ht="24" customHeight="1" x14ac:dyDescent="0.15">
      <c r="A2576" s="918"/>
      <c r="B2576" s="9" t="s">
        <v>34</v>
      </c>
      <c r="C2576" s="13" t="s">
        <v>35</v>
      </c>
      <c r="D2576" s="13" t="s">
        <v>36</v>
      </c>
      <c r="E2576" s="13" t="s">
        <v>37</v>
      </c>
      <c r="F2576" s="920"/>
      <c r="G2576" s="920"/>
      <c r="H2576" s="924" t="s">
        <v>38</v>
      </c>
      <c r="I2576" s="924"/>
      <c r="J2576" s="921" t="s">
        <v>31</v>
      </c>
      <c r="K2576" s="921" t="s">
        <v>31</v>
      </c>
      <c r="L2576" s="925">
        <v>0</v>
      </c>
    </row>
    <row r="2577" spans="1:12" s="1" customFormat="1" ht="24" customHeight="1" x14ac:dyDescent="0.15">
      <c r="A2577" s="918"/>
      <c r="B2577" s="14" t="s">
        <v>61</v>
      </c>
      <c r="C2577" s="14" t="s">
        <v>1680</v>
      </c>
      <c r="D2577" s="15">
        <v>43585</v>
      </c>
      <c r="E2577" s="14" t="s">
        <v>1681</v>
      </c>
      <c r="F2577" s="920"/>
      <c r="G2577" s="920"/>
      <c r="H2577" s="924"/>
      <c r="I2577" s="924"/>
      <c r="J2577" s="921"/>
      <c r="K2577" s="921"/>
      <c r="L2577" s="925"/>
    </row>
    <row r="2578" spans="1:12" s="1" customFormat="1" ht="24" customHeight="1" x14ac:dyDescent="0.15">
      <c r="A2578" s="918">
        <v>475</v>
      </c>
      <c r="B2578" s="9" t="s">
        <v>22</v>
      </c>
      <c r="C2578" s="13" t="s">
        <v>23</v>
      </c>
      <c r="D2578" s="13" t="s">
        <v>24</v>
      </c>
      <c r="E2578" s="13" t="s">
        <v>25</v>
      </c>
      <c r="F2578" s="919" t="s">
        <v>17</v>
      </c>
      <c r="G2578" s="919"/>
      <c r="H2578" s="920"/>
      <c r="I2578" s="920"/>
      <c r="J2578" s="920"/>
      <c r="K2578" s="920"/>
      <c r="L2578" s="920"/>
    </row>
    <row r="2579" spans="1:12" s="1" customFormat="1" ht="26.25" customHeight="1" x14ac:dyDescent="0.15">
      <c r="A2579" s="918"/>
      <c r="B2579" s="921" t="s">
        <v>1682</v>
      </c>
      <c r="C2579" s="922" t="s">
        <v>1683</v>
      </c>
      <c r="D2579" s="923">
        <v>43571</v>
      </c>
      <c r="E2579" s="921" t="s">
        <v>159</v>
      </c>
      <c r="F2579" s="921" t="s">
        <v>160</v>
      </c>
      <c r="G2579" s="921"/>
      <c r="H2579" s="924" t="s">
        <v>30</v>
      </c>
      <c r="I2579" s="924"/>
      <c r="J2579" s="14" t="s">
        <v>31</v>
      </c>
      <c r="K2579" s="14" t="s">
        <v>32</v>
      </c>
      <c r="L2579" s="16">
        <v>333</v>
      </c>
    </row>
    <row r="2580" spans="1:12" s="1" customFormat="1" ht="165.75" customHeight="1" x14ac:dyDescent="0.15">
      <c r="A2580" s="918"/>
      <c r="B2580" s="921"/>
      <c r="C2580" s="922"/>
      <c r="D2580" s="923"/>
      <c r="E2580" s="921"/>
      <c r="F2580" s="921"/>
      <c r="G2580" s="921"/>
      <c r="H2580" s="924" t="s">
        <v>33</v>
      </c>
      <c r="I2580" s="924"/>
      <c r="J2580" s="14" t="s">
        <v>31</v>
      </c>
      <c r="K2580" s="14" t="s">
        <v>32</v>
      </c>
      <c r="L2580" s="16">
        <v>362.46</v>
      </c>
    </row>
    <row r="2581" spans="1:12" s="1" customFormat="1" ht="24" customHeight="1" x14ac:dyDescent="0.15">
      <c r="A2581" s="918"/>
      <c r="B2581" s="9" t="s">
        <v>34</v>
      </c>
      <c r="C2581" s="13" t="s">
        <v>35</v>
      </c>
      <c r="D2581" s="13" t="s">
        <v>36</v>
      </c>
      <c r="E2581" s="13" t="s">
        <v>37</v>
      </c>
      <c r="F2581" s="920"/>
      <c r="G2581" s="920"/>
      <c r="H2581" s="924" t="s">
        <v>38</v>
      </c>
      <c r="I2581" s="924"/>
      <c r="J2581" s="921" t="s">
        <v>31</v>
      </c>
      <c r="K2581" s="921" t="s">
        <v>32</v>
      </c>
      <c r="L2581" s="925">
        <v>90</v>
      </c>
    </row>
    <row r="2582" spans="1:12" s="1" customFormat="1" ht="24" customHeight="1" x14ac:dyDescent="0.15">
      <c r="A2582" s="918"/>
      <c r="B2582" s="14" t="s">
        <v>1684</v>
      </c>
      <c r="C2582" s="14" t="s">
        <v>160</v>
      </c>
      <c r="D2582" s="15">
        <v>43573</v>
      </c>
      <c r="E2582" s="14" t="s">
        <v>112</v>
      </c>
      <c r="F2582" s="920"/>
      <c r="G2582" s="920"/>
      <c r="H2582" s="924"/>
      <c r="I2582" s="924"/>
      <c r="J2582" s="921"/>
      <c r="K2582" s="921"/>
      <c r="L2582" s="925"/>
    </row>
    <row r="2583" spans="1:12" s="1" customFormat="1" ht="24" customHeight="1" x14ac:dyDescent="0.15">
      <c r="A2583" s="918">
        <v>476</v>
      </c>
      <c r="B2583" s="9" t="s">
        <v>22</v>
      </c>
      <c r="C2583" s="13" t="s">
        <v>23</v>
      </c>
      <c r="D2583" s="13" t="s">
        <v>24</v>
      </c>
      <c r="E2583" s="13" t="s">
        <v>25</v>
      </c>
      <c r="F2583" s="919" t="s">
        <v>17</v>
      </c>
      <c r="G2583" s="919"/>
      <c r="H2583" s="920"/>
      <c r="I2583" s="920"/>
      <c r="J2583" s="920"/>
      <c r="K2583" s="920"/>
      <c r="L2583" s="920"/>
    </row>
    <row r="2584" spans="1:12" s="1" customFormat="1" ht="26.25" customHeight="1" x14ac:dyDescent="0.15">
      <c r="A2584" s="918"/>
      <c r="B2584" s="921" t="s">
        <v>1685</v>
      </c>
      <c r="C2584" s="922" t="s">
        <v>1686</v>
      </c>
      <c r="D2584" s="923">
        <v>43731</v>
      </c>
      <c r="E2584" s="921" t="s">
        <v>1687</v>
      </c>
      <c r="F2584" s="921" t="s">
        <v>1688</v>
      </c>
      <c r="G2584" s="921"/>
      <c r="H2584" s="924" t="s">
        <v>30</v>
      </c>
      <c r="I2584" s="924"/>
      <c r="J2584" s="14" t="s">
        <v>31</v>
      </c>
      <c r="K2584" s="14" t="s">
        <v>32</v>
      </c>
      <c r="L2584" s="16">
        <v>148</v>
      </c>
    </row>
    <row r="2585" spans="1:12" s="1" customFormat="1" ht="386.25" customHeight="1" x14ac:dyDescent="0.15">
      <c r="A2585" s="918"/>
      <c r="B2585" s="921"/>
      <c r="C2585" s="922"/>
      <c r="D2585" s="923"/>
      <c r="E2585" s="921"/>
      <c r="F2585" s="921"/>
      <c r="G2585" s="921"/>
      <c r="H2585" s="924" t="s">
        <v>33</v>
      </c>
      <c r="I2585" s="924"/>
      <c r="J2585" s="14" t="s">
        <v>31</v>
      </c>
      <c r="K2585" s="14" t="s">
        <v>32</v>
      </c>
      <c r="L2585" s="16">
        <v>224</v>
      </c>
    </row>
    <row r="2586" spans="1:12" s="1" customFormat="1" ht="24" customHeight="1" x14ac:dyDescent="0.15">
      <c r="A2586" s="918"/>
      <c r="B2586" s="9" t="s">
        <v>34</v>
      </c>
      <c r="C2586" s="13" t="s">
        <v>35</v>
      </c>
      <c r="D2586" s="13" t="s">
        <v>36</v>
      </c>
      <c r="E2586" s="13" t="s">
        <v>37</v>
      </c>
      <c r="F2586" s="920"/>
      <c r="G2586" s="920"/>
      <c r="H2586" s="924" t="s">
        <v>38</v>
      </c>
      <c r="I2586" s="924"/>
      <c r="J2586" s="921" t="s">
        <v>31</v>
      </c>
      <c r="K2586" s="921" t="s">
        <v>31</v>
      </c>
      <c r="L2586" s="925">
        <v>0</v>
      </c>
    </row>
    <row r="2587" spans="1:12" s="1" customFormat="1" ht="24" customHeight="1" x14ac:dyDescent="0.15">
      <c r="A2587" s="918"/>
      <c r="B2587" s="14" t="s">
        <v>31</v>
      </c>
      <c r="C2587" s="14" t="s">
        <v>1688</v>
      </c>
      <c r="D2587" s="15">
        <v>43732</v>
      </c>
      <c r="E2587" s="14" t="s">
        <v>1689</v>
      </c>
      <c r="F2587" s="920"/>
      <c r="G2587" s="920"/>
      <c r="H2587" s="924"/>
      <c r="I2587" s="924"/>
      <c r="J2587" s="921"/>
      <c r="K2587" s="921"/>
      <c r="L2587" s="925"/>
    </row>
    <row r="2588" spans="1:12" s="1" customFormat="1" ht="24" customHeight="1" x14ac:dyDescent="0.15">
      <c r="A2588" s="918">
        <v>477</v>
      </c>
      <c r="B2588" s="9" t="s">
        <v>22</v>
      </c>
      <c r="C2588" s="13" t="s">
        <v>23</v>
      </c>
      <c r="D2588" s="13" t="s">
        <v>24</v>
      </c>
      <c r="E2588" s="13" t="s">
        <v>25</v>
      </c>
      <c r="F2588" s="919" t="s">
        <v>17</v>
      </c>
      <c r="G2588" s="919"/>
      <c r="H2588" s="920"/>
      <c r="I2588" s="920"/>
      <c r="J2588" s="920"/>
      <c r="K2588" s="920"/>
      <c r="L2588" s="920"/>
    </row>
    <row r="2589" spans="1:12" s="1" customFormat="1" ht="26.25" customHeight="1" x14ac:dyDescent="0.15">
      <c r="A2589" s="918"/>
      <c r="B2589" s="921" t="s">
        <v>1690</v>
      </c>
      <c r="C2589" s="922" t="s">
        <v>1691</v>
      </c>
      <c r="D2589" s="923">
        <v>43637</v>
      </c>
      <c r="E2589" s="921" t="s">
        <v>706</v>
      </c>
      <c r="F2589" s="921" t="s">
        <v>1692</v>
      </c>
      <c r="G2589" s="921"/>
      <c r="H2589" s="924" t="s">
        <v>30</v>
      </c>
      <c r="I2589" s="924"/>
      <c r="J2589" s="14" t="s">
        <v>31</v>
      </c>
      <c r="K2589" s="14" t="s">
        <v>31</v>
      </c>
      <c r="L2589" s="16">
        <v>0</v>
      </c>
    </row>
    <row r="2590" spans="1:12" s="1" customFormat="1" ht="344.25" customHeight="1" x14ac:dyDescent="0.15">
      <c r="A2590" s="918"/>
      <c r="B2590" s="921"/>
      <c r="C2590" s="922"/>
      <c r="D2590" s="923"/>
      <c r="E2590" s="921"/>
      <c r="F2590" s="921"/>
      <c r="G2590" s="921"/>
      <c r="H2590" s="924" t="s">
        <v>33</v>
      </c>
      <c r="I2590" s="924"/>
      <c r="J2590" s="14" t="s">
        <v>31</v>
      </c>
      <c r="K2590" s="14" t="s">
        <v>31</v>
      </c>
      <c r="L2590" s="16">
        <v>0</v>
      </c>
    </row>
    <row r="2591" spans="1:12" s="1" customFormat="1" ht="24" customHeight="1" x14ac:dyDescent="0.15">
      <c r="A2591" s="918"/>
      <c r="B2591" s="9" t="s">
        <v>34</v>
      </c>
      <c r="C2591" s="13" t="s">
        <v>35</v>
      </c>
      <c r="D2591" s="13" t="s">
        <v>36</v>
      </c>
      <c r="E2591" s="13" t="s">
        <v>37</v>
      </c>
      <c r="F2591" s="920"/>
      <c r="G2591" s="920"/>
      <c r="H2591" s="924" t="s">
        <v>38</v>
      </c>
      <c r="I2591" s="924"/>
      <c r="J2591" s="921" t="s">
        <v>31</v>
      </c>
      <c r="K2591" s="921" t="s">
        <v>32</v>
      </c>
      <c r="L2591" s="925">
        <v>582.80000000000007</v>
      </c>
    </row>
    <row r="2592" spans="1:12" s="1" customFormat="1" ht="24" customHeight="1" x14ac:dyDescent="0.15">
      <c r="A2592" s="918"/>
      <c r="B2592" s="14" t="s">
        <v>1693</v>
      </c>
      <c r="C2592" s="14" t="s">
        <v>1692</v>
      </c>
      <c r="D2592" s="15">
        <v>43645</v>
      </c>
      <c r="E2592" s="14" t="s">
        <v>1694</v>
      </c>
      <c r="F2592" s="920"/>
      <c r="G2592" s="920"/>
      <c r="H2592" s="924"/>
      <c r="I2592" s="924"/>
      <c r="J2592" s="921"/>
      <c r="K2592" s="921"/>
      <c r="L2592" s="925"/>
    </row>
    <row r="2593" spans="1:12" s="1" customFormat="1" ht="24" customHeight="1" x14ac:dyDescent="0.15">
      <c r="A2593" s="918">
        <v>478</v>
      </c>
      <c r="B2593" s="9" t="s">
        <v>22</v>
      </c>
      <c r="C2593" s="13" t="s">
        <v>23</v>
      </c>
      <c r="D2593" s="13" t="s">
        <v>24</v>
      </c>
      <c r="E2593" s="13" t="s">
        <v>25</v>
      </c>
      <c r="F2593" s="919" t="s">
        <v>17</v>
      </c>
      <c r="G2593" s="919"/>
      <c r="H2593" s="920"/>
      <c r="I2593" s="920"/>
      <c r="J2593" s="920"/>
      <c r="K2593" s="920"/>
      <c r="L2593" s="920"/>
    </row>
    <row r="2594" spans="1:12" s="1" customFormat="1" ht="26.25" customHeight="1" x14ac:dyDescent="0.15">
      <c r="A2594" s="918"/>
      <c r="B2594" s="921" t="s">
        <v>1695</v>
      </c>
      <c r="C2594" s="922" t="s">
        <v>1696</v>
      </c>
      <c r="D2594" s="923">
        <v>43737</v>
      </c>
      <c r="E2594" s="921" t="s">
        <v>469</v>
      </c>
      <c r="F2594" s="921" t="s">
        <v>1697</v>
      </c>
      <c r="G2594" s="921"/>
      <c r="H2594" s="924" t="s">
        <v>30</v>
      </c>
      <c r="I2594" s="924"/>
      <c r="J2594" s="14" t="s">
        <v>31</v>
      </c>
      <c r="K2594" s="14" t="s">
        <v>32</v>
      </c>
      <c r="L2594" s="16">
        <v>304.60000000000002</v>
      </c>
    </row>
    <row r="2595" spans="1:12" s="1" customFormat="1" ht="281.25" customHeight="1" x14ac:dyDescent="0.15">
      <c r="A2595" s="918"/>
      <c r="B2595" s="921"/>
      <c r="C2595" s="922"/>
      <c r="D2595" s="923"/>
      <c r="E2595" s="921"/>
      <c r="F2595" s="921"/>
      <c r="G2595" s="921"/>
      <c r="H2595" s="924" t="s">
        <v>33</v>
      </c>
      <c r="I2595" s="924"/>
      <c r="J2595" s="14" t="s">
        <v>31</v>
      </c>
      <c r="K2595" s="14" t="s">
        <v>32</v>
      </c>
      <c r="L2595" s="16">
        <v>502.6</v>
      </c>
    </row>
    <row r="2596" spans="1:12" s="1" customFormat="1" ht="24" customHeight="1" x14ac:dyDescent="0.15">
      <c r="A2596" s="918"/>
      <c r="B2596" s="9" t="s">
        <v>34</v>
      </c>
      <c r="C2596" s="13" t="s">
        <v>35</v>
      </c>
      <c r="D2596" s="13" t="s">
        <v>36</v>
      </c>
      <c r="E2596" s="13" t="s">
        <v>37</v>
      </c>
      <c r="F2596" s="920"/>
      <c r="G2596" s="920"/>
      <c r="H2596" s="924" t="s">
        <v>38</v>
      </c>
      <c r="I2596" s="924"/>
      <c r="J2596" s="921" t="s">
        <v>31</v>
      </c>
      <c r="K2596" s="921" t="s">
        <v>31</v>
      </c>
      <c r="L2596" s="925">
        <v>0</v>
      </c>
    </row>
    <row r="2597" spans="1:12" s="1" customFormat="1" ht="24" customHeight="1" x14ac:dyDescent="0.15">
      <c r="A2597" s="918"/>
      <c r="B2597" s="14" t="s">
        <v>204</v>
      </c>
      <c r="C2597" s="14" t="s">
        <v>1697</v>
      </c>
      <c r="D2597" s="15">
        <v>43738</v>
      </c>
      <c r="E2597" s="14" t="s">
        <v>946</v>
      </c>
      <c r="F2597" s="920"/>
      <c r="G2597" s="920"/>
      <c r="H2597" s="924"/>
      <c r="I2597" s="924"/>
      <c r="J2597" s="921"/>
      <c r="K2597" s="921"/>
      <c r="L2597" s="925"/>
    </row>
    <row r="2598" spans="1:12" s="1" customFormat="1" ht="24" customHeight="1" x14ac:dyDescent="0.15">
      <c r="A2598" s="918">
        <v>479</v>
      </c>
      <c r="B2598" s="9" t="s">
        <v>22</v>
      </c>
      <c r="C2598" s="13" t="s">
        <v>23</v>
      </c>
      <c r="D2598" s="13" t="s">
        <v>24</v>
      </c>
      <c r="E2598" s="13" t="s">
        <v>25</v>
      </c>
      <c r="F2598" s="919" t="s">
        <v>17</v>
      </c>
      <c r="G2598" s="919"/>
      <c r="H2598" s="920"/>
      <c r="I2598" s="920"/>
      <c r="J2598" s="920"/>
      <c r="K2598" s="920"/>
      <c r="L2598" s="920"/>
    </row>
    <row r="2599" spans="1:12" s="1" customFormat="1" ht="26.25" customHeight="1" x14ac:dyDescent="0.15">
      <c r="A2599" s="918"/>
      <c r="B2599" s="921" t="s">
        <v>1698</v>
      </c>
      <c r="C2599" s="922" t="s">
        <v>1699</v>
      </c>
      <c r="D2599" s="923">
        <v>43713</v>
      </c>
      <c r="E2599" s="921" t="s">
        <v>321</v>
      </c>
      <c r="F2599" s="921" t="s">
        <v>1700</v>
      </c>
      <c r="G2599" s="921"/>
      <c r="H2599" s="924" t="s">
        <v>30</v>
      </c>
      <c r="I2599" s="924"/>
      <c r="J2599" s="14" t="s">
        <v>31</v>
      </c>
      <c r="K2599" s="14" t="s">
        <v>31</v>
      </c>
      <c r="L2599" s="16">
        <v>0</v>
      </c>
    </row>
    <row r="2600" spans="1:12" s="1" customFormat="1" ht="409.2" customHeight="1" x14ac:dyDescent="0.15">
      <c r="A2600" s="918"/>
      <c r="B2600" s="921"/>
      <c r="C2600" s="922"/>
      <c r="D2600" s="923"/>
      <c r="E2600" s="921"/>
      <c r="F2600" s="921"/>
      <c r="G2600" s="921"/>
      <c r="H2600" s="924" t="s">
        <v>33</v>
      </c>
      <c r="I2600" s="924"/>
      <c r="J2600" s="921" t="s">
        <v>31</v>
      </c>
      <c r="K2600" s="921" t="s">
        <v>31</v>
      </c>
      <c r="L2600" s="925">
        <v>0</v>
      </c>
    </row>
    <row r="2601" spans="1:12" s="1" customFormat="1" ht="334.35" customHeight="1" x14ac:dyDescent="0.15">
      <c r="A2601" s="918"/>
      <c r="B2601" s="921"/>
      <c r="C2601" s="922"/>
      <c r="D2601" s="923"/>
      <c r="E2601" s="921"/>
      <c r="F2601" s="921"/>
      <c r="G2601" s="921"/>
      <c r="H2601" s="924"/>
      <c r="I2601" s="924"/>
      <c r="J2601" s="921"/>
      <c r="K2601" s="921"/>
      <c r="L2601" s="925"/>
    </row>
    <row r="2602" spans="1:12" s="1" customFormat="1" ht="24" customHeight="1" x14ac:dyDescent="0.15">
      <c r="A2602" s="918"/>
      <c r="B2602" s="9" t="s">
        <v>34</v>
      </c>
      <c r="C2602" s="13" t="s">
        <v>35</v>
      </c>
      <c r="D2602" s="13" t="s">
        <v>36</v>
      </c>
      <c r="E2602" s="13" t="s">
        <v>37</v>
      </c>
      <c r="F2602" s="920"/>
      <c r="G2602" s="920"/>
      <c r="H2602" s="924" t="s">
        <v>38</v>
      </c>
      <c r="I2602" s="924"/>
      <c r="J2602" s="921" t="s">
        <v>31</v>
      </c>
      <c r="K2602" s="921" t="s">
        <v>32</v>
      </c>
      <c r="L2602" s="925">
        <v>1063.6500000000001</v>
      </c>
    </row>
    <row r="2603" spans="1:12" s="1" customFormat="1" ht="24" customHeight="1" x14ac:dyDescent="0.15">
      <c r="A2603" s="918"/>
      <c r="B2603" s="14" t="s">
        <v>702</v>
      </c>
      <c r="C2603" s="14" t="s">
        <v>1700</v>
      </c>
      <c r="D2603" s="15">
        <v>43719</v>
      </c>
      <c r="E2603" s="14" t="s">
        <v>1701</v>
      </c>
      <c r="F2603" s="920"/>
      <c r="G2603" s="920"/>
      <c r="H2603" s="924"/>
      <c r="I2603" s="924"/>
      <c r="J2603" s="921"/>
      <c r="K2603" s="921"/>
      <c r="L2603" s="925"/>
    </row>
    <row r="2604" spans="1:12" s="1" customFormat="1" ht="24" customHeight="1" x14ac:dyDescent="0.15">
      <c r="A2604" s="918">
        <v>480</v>
      </c>
      <c r="B2604" s="9" t="s">
        <v>22</v>
      </c>
      <c r="C2604" s="13" t="s">
        <v>23</v>
      </c>
      <c r="D2604" s="13" t="s">
        <v>24</v>
      </c>
      <c r="E2604" s="13" t="s">
        <v>25</v>
      </c>
      <c r="F2604" s="919" t="s">
        <v>17</v>
      </c>
      <c r="G2604" s="919"/>
      <c r="H2604" s="920"/>
      <c r="I2604" s="920"/>
      <c r="J2604" s="920"/>
      <c r="K2604" s="920"/>
      <c r="L2604" s="920"/>
    </row>
    <row r="2605" spans="1:12" s="1" customFormat="1" ht="26.25" customHeight="1" x14ac:dyDescent="0.15">
      <c r="A2605" s="918"/>
      <c r="B2605" s="921" t="s">
        <v>1702</v>
      </c>
      <c r="C2605" s="922" t="s">
        <v>1703</v>
      </c>
      <c r="D2605" s="923">
        <v>43593</v>
      </c>
      <c r="E2605" s="921" t="s">
        <v>1704</v>
      </c>
      <c r="F2605" s="921" t="s">
        <v>1705</v>
      </c>
      <c r="G2605" s="921"/>
      <c r="H2605" s="924" t="s">
        <v>30</v>
      </c>
      <c r="I2605" s="924"/>
      <c r="J2605" s="14" t="s">
        <v>31</v>
      </c>
      <c r="K2605" s="14" t="s">
        <v>32</v>
      </c>
      <c r="L2605" s="16">
        <v>356</v>
      </c>
    </row>
    <row r="2606" spans="1:12" s="1" customFormat="1" ht="186.75" customHeight="1" x14ac:dyDescent="0.15">
      <c r="A2606" s="918"/>
      <c r="B2606" s="921"/>
      <c r="C2606" s="922"/>
      <c r="D2606" s="923"/>
      <c r="E2606" s="921"/>
      <c r="F2606" s="921"/>
      <c r="G2606" s="921"/>
      <c r="H2606" s="924" t="s">
        <v>33</v>
      </c>
      <c r="I2606" s="924"/>
      <c r="J2606" s="14" t="s">
        <v>31</v>
      </c>
      <c r="K2606" s="14" t="s">
        <v>32</v>
      </c>
      <c r="L2606" s="16">
        <v>271.60000000000002</v>
      </c>
    </row>
    <row r="2607" spans="1:12" s="1" customFormat="1" ht="24" customHeight="1" x14ac:dyDescent="0.15">
      <c r="A2607" s="918"/>
      <c r="B2607" s="9" t="s">
        <v>34</v>
      </c>
      <c r="C2607" s="13" t="s">
        <v>35</v>
      </c>
      <c r="D2607" s="13" t="s">
        <v>36</v>
      </c>
      <c r="E2607" s="13" t="s">
        <v>37</v>
      </c>
      <c r="F2607" s="920"/>
      <c r="G2607" s="920"/>
      <c r="H2607" s="924" t="s">
        <v>38</v>
      </c>
      <c r="I2607" s="924"/>
      <c r="J2607" s="921" t="s">
        <v>31</v>
      </c>
      <c r="K2607" s="921" t="s">
        <v>31</v>
      </c>
      <c r="L2607" s="925">
        <v>0</v>
      </c>
    </row>
    <row r="2608" spans="1:12" s="1" customFormat="1" ht="24" customHeight="1" x14ac:dyDescent="0.15">
      <c r="A2608" s="918"/>
      <c r="B2608" s="14" t="s">
        <v>39</v>
      </c>
      <c r="C2608" s="14" t="s">
        <v>1705</v>
      </c>
      <c r="D2608" s="15">
        <v>43596</v>
      </c>
      <c r="E2608" s="14" t="s">
        <v>384</v>
      </c>
      <c r="F2608" s="920"/>
      <c r="G2608" s="920"/>
      <c r="H2608" s="924"/>
      <c r="I2608" s="924"/>
      <c r="J2608" s="921"/>
      <c r="K2608" s="921"/>
      <c r="L2608" s="925"/>
    </row>
    <row r="2609" spans="1:12" s="1" customFormat="1" ht="24" customHeight="1" x14ac:dyDescent="0.15">
      <c r="A2609" s="918">
        <v>481</v>
      </c>
      <c r="B2609" s="9" t="s">
        <v>22</v>
      </c>
      <c r="C2609" s="13" t="s">
        <v>23</v>
      </c>
      <c r="D2609" s="13" t="s">
        <v>24</v>
      </c>
      <c r="E2609" s="13" t="s">
        <v>25</v>
      </c>
      <c r="F2609" s="919" t="s">
        <v>17</v>
      </c>
      <c r="G2609" s="919"/>
      <c r="H2609" s="920"/>
      <c r="I2609" s="920"/>
      <c r="J2609" s="920"/>
      <c r="K2609" s="920"/>
      <c r="L2609" s="920"/>
    </row>
    <row r="2610" spans="1:12" s="1" customFormat="1" ht="26.25" customHeight="1" x14ac:dyDescent="0.15">
      <c r="A2610" s="918"/>
      <c r="B2610" s="921" t="s">
        <v>1706</v>
      </c>
      <c r="C2610" s="922" t="s">
        <v>1707</v>
      </c>
      <c r="D2610" s="923">
        <v>43560</v>
      </c>
      <c r="E2610" s="921" t="s">
        <v>727</v>
      </c>
      <c r="F2610" s="921" t="s">
        <v>1427</v>
      </c>
      <c r="G2610" s="921"/>
      <c r="H2610" s="924" t="s">
        <v>30</v>
      </c>
      <c r="I2610" s="924"/>
      <c r="J2610" s="14" t="s">
        <v>31</v>
      </c>
      <c r="K2610" s="14" t="s">
        <v>31</v>
      </c>
      <c r="L2610" s="16">
        <v>0</v>
      </c>
    </row>
    <row r="2611" spans="1:12" s="1" customFormat="1" ht="218.25" customHeight="1" x14ac:dyDescent="0.15">
      <c r="A2611" s="918"/>
      <c r="B2611" s="921"/>
      <c r="C2611" s="922"/>
      <c r="D2611" s="923"/>
      <c r="E2611" s="921"/>
      <c r="F2611" s="921"/>
      <c r="G2611" s="921"/>
      <c r="H2611" s="924" t="s">
        <v>33</v>
      </c>
      <c r="I2611" s="924"/>
      <c r="J2611" s="14" t="s">
        <v>31</v>
      </c>
      <c r="K2611" s="14" t="s">
        <v>31</v>
      </c>
      <c r="L2611" s="16">
        <v>0</v>
      </c>
    </row>
    <row r="2612" spans="1:12" s="1" customFormat="1" ht="24" customHeight="1" x14ac:dyDescent="0.15">
      <c r="A2612" s="918"/>
      <c r="B2612" s="9" t="s">
        <v>34</v>
      </c>
      <c r="C2612" s="13" t="s">
        <v>35</v>
      </c>
      <c r="D2612" s="13" t="s">
        <v>36</v>
      </c>
      <c r="E2612" s="13" t="s">
        <v>37</v>
      </c>
      <c r="F2612" s="920"/>
      <c r="G2612" s="920"/>
      <c r="H2612" s="924" t="s">
        <v>38</v>
      </c>
      <c r="I2612" s="924"/>
      <c r="J2612" s="921" t="s">
        <v>31</v>
      </c>
      <c r="K2612" s="921" t="s">
        <v>32</v>
      </c>
      <c r="L2612" s="925">
        <v>420</v>
      </c>
    </row>
    <row r="2613" spans="1:12" s="1" customFormat="1" ht="24" customHeight="1" x14ac:dyDescent="0.15">
      <c r="A2613" s="918"/>
      <c r="B2613" s="14" t="s">
        <v>31</v>
      </c>
      <c r="C2613" s="14" t="s">
        <v>1427</v>
      </c>
      <c r="D2613" s="15">
        <v>43564</v>
      </c>
      <c r="E2613" s="14" t="s">
        <v>1708</v>
      </c>
      <c r="F2613" s="920"/>
      <c r="G2613" s="920"/>
      <c r="H2613" s="924"/>
      <c r="I2613" s="924"/>
      <c r="J2613" s="921"/>
      <c r="K2613" s="921"/>
      <c r="L2613" s="925"/>
    </row>
    <row r="2614" spans="1:12" s="1" customFormat="1" ht="24" customHeight="1" x14ac:dyDescent="0.15">
      <c r="A2614" s="918">
        <v>482</v>
      </c>
      <c r="B2614" s="9" t="s">
        <v>22</v>
      </c>
      <c r="C2614" s="13" t="s">
        <v>23</v>
      </c>
      <c r="D2614" s="13" t="s">
        <v>24</v>
      </c>
      <c r="E2614" s="13" t="s">
        <v>25</v>
      </c>
      <c r="F2614" s="919" t="s">
        <v>17</v>
      </c>
      <c r="G2614" s="919"/>
      <c r="H2614" s="920"/>
      <c r="I2614" s="920"/>
      <c r="J2614" s="920"/>
      <c r="K2614" s="920"/>
      <c r="L2614" s="920"/>
    </row>
    <row r="2615" spans="1:12" s="1" customFormat="1" ht="26.25" customHeight="1" x14ac:dyDescent="0.15">
      <c r="A2615" s="918"/>
      <c r="B2615" s="921" t="s">
        <v>1709</v>
      </c>
      <c r="C2615" s="921" t="s">
        <v>1710</v>
      </c>
      <c r="D2615" s="923">
        <v>43656</v>
      </c>
      <c r="E2615" s="921" t="s">
        <v>1711</v>
      </c>
      <c r="F2615" s="921" t="s">
        <v>1712</v>
      </c>
      <c r="G2615" s="921"/>
      <c r="H2615" s="924" t="s">
        <v>30</v>
      </c>
      <c r="I2615" s="924"/>
      <c r="J2615" s="14" t="s">
        <v>31</v>
      </c>
      <c r="K2615" s="14" t="s">
        <v>32</v>
      </c>
      <c r="L2615" s="16">
        <v>284.25</v>
      </c>
    </row>
    <row r="2616" spans="1:12" s="1" customFormat="1" ht="81.75" customHeight="1" x14ac:dyDescent="0.15">
      <c r="A2616" s="918"/>
      <c r="B2616" s="921"/>
      <c r="C2616" s="921"/>
      <c r="D2616" s="923"/>
      <c r="E2616" s="921"/>
      <c r="F2616" s="921"/>
      <c r="G2616" s="921"/>
      <c r="H2616" s="924" t="s">
        <v>33</v>
      </c>
      <c r="I2616" s="924"/>
      <c r="J2616" s="14" t="s">
        <v>31</v>
      </c>
      <c r="K2616" s="14" t="s">
        <v>32</v>
      </c>
      <c r="L2616" s="16">
        <v>485.3</v>
      </c>
    </row>
    <row r="2617" spans="1:12" s="1" customFormat="1" ht="24" customHeight="1" x14ac:dyDescent="0.15">
      <c r="A2617" s="918"/>
      <c r="B2617" s="9" t="s">
        <v>34</v>
      </c>
      <c r="C2617" s="13" t="s">
        <v>35</v>
      </c>
      <c r="D2617" s="13" t="s">
        <v>36</v>
      </c>
      <c r="E2617" s="13" t="s">
        <v>37</v>
      </c>
      <c r="F2617" s="920"/>
      <c r="G2617" s="920"/>
      <c r="H2617" s="924" t="s">
        <v>38</v>
      </c>
      <c r="I2617" s="924"/>
      <c r="J2617" s="921" t="s">
        <v>31</v>
      </c>
      <c r="K2617" s="921" t="s">
        <v>32</v>
      </c>
      <c r="L2617" s="925">
        <v>60</v>
      </c>
    </row>
    <row r="2618" spans="1:12" s="1" customFormat="1" ht="24" customHeight="1" x14ac:dyDescent="0.15">
      <c r="A2618" s="918"/>
      <c r="B2618" s="14" t="s">
        <v>39</v>
      </c>
      <c r="C2618" s="14" t="s">
        <v>1712</v>
      </c>
      <c r="D2618" s="15">
        <v>43658</v>
      </c>
      <c r="E2618" s="14" t="s">
        <v>1713</v>
      </c>
      <c r="F2618" s="920"/>
      <c r="G2618" s="920"/>
      <c r="H2618" s="924"/>
      <c r="I2618" s="924"/>
      <c r="J2618" s="921"/>
      <c r="K2618" s="921"/>
      <c r="L2618" s="925"/>
    </row>
    <row r="2619" spans="1:12" s="1" customFormat="1" ht="24" customHeight="1" x14ac:dyDescent="0.15">
      <c r="A2619" s="918">
        <v>483</v>
      </c>
      <c r="B2619" s="9" t="s">
        <v>22</v>
      </c>
      <c r="C2619" s="13" t="s">
        <v>23</v>
      </c>
      <c r="D2619" s="13" t="s">
        <v>24</v>
      </c>
      <c r="E2619" s="13" t="s">
        <v>25</v>
      </c>
      <c r="F2619" s="919" t="s">
        <v>17</v>
      </c>
      <c r="G2619" s="919"/>
      <c r="H2619" s="920"/>
      <c r="I2619" s="920"/>
      <c r="J2619" s="920"/>
      <c r="K2619" s="920"/>
      <c r="L2619" s="920"/>
    </row>
    <row r="2620" spans="1:12" s="1" customFormat="1" ht="26.25" customHeight="1" x14ac:dyDescent="0.15">
      <c r="A2620" s="918"/>
      <c r="B2620" s="921" t="s">
        <v>1714</v>
      </c>
      <c r="C2620" s="922" t="s">
        <v>1715</v>
      </c>
      <c r="D2620" s="923">
        <v>43722</v>
      </c>
      <c r="E2620" s="921" t="s">
        <v>1716</v>
      </c>
      <c r="F2620" s="921" t="s">
        <v>1717</v>
      </c>
      <c r="G2620" s="921"/>
      <c r="H2620" s="924" t="s">
        <v>30</v>
      </c>
      <c r="I2620" s="924"/>
      <c r="J2620" s="14" t="s">
        <v>31</v>
      </c>
      <c r="K2620" s="14" t="s">
        <v>32</v>
      </c>
      <c r="L2620" s="16">
        <v>298.16000000000003</v>
      </c>
    </row>
    <row r="2621" spans="1:12" s="1" customFormat="1" ht="291.75" customHeight="1" x14ac:dyDescent="0.15">
      <c r="A2621" s="918"/>
      <c r="B2621" s="921"/>
      <c r="C2621" s="922"/>
      <c r="D2621" s="923"/>
      <c r="E2621" s="921"/>
      <c r="F2621" s="921"/>
      <c r="G2621" s="921"/>
      <c r="H2621" s="924" t="s">
        <v>33</v>
      </c>
      <c r="I2621" s="924"/>
      <c r="J2621" s="14" t="s">
        <v>31</v>
      </c>
      <c r="K2621" s="14" t="s">
        <v>32</v>
      </c>
      <c r="L2621" s="16">
        <v>367.23</v>
      </c>
    </row>
    <row r="2622" spans="1:12" s="1" customFormat="1" ht="24" customHeight="1" x14ac:dyDescent="0.15">
      <c r="A2622" s="918"/>
      <c r="B2622" s="9" t="s">
        <v>34</v>
      </c>
      <c r="C2622" s="13" t="s">
        <v>35</v>
      </c>
      <c r="D2622" s="13" t="s">
        <v>36</v>
      </c>
      <c r="E2622" s="13" t="s">
        <v>37</v>
      </c>
      <c r="F2622" s="920"/>
      <c r="G2622" s="920"/>
      <c r="H2622" s="924" t="s">
        <v>38</v>
      </c>
      <c r="I2622" s="924"/>
      <c r="J2622" s="921" t="s">
        <v>31</v>
      </c>
      <c r="K2622" s="921" t="s">
        <v>32</v>
      </c>
      <c r="L2622" s="925">
        <v>207</v>
      </c>
    </row>
    <row r="2623" spans="1:12" s="1" customFormat="1" ht="24" customHeight="1" x14ac:dyDescent="0.15">
      <c r="A2623" s="918"/>
      <c r="B2623" s="14" t="s">
        <v>229</v>
      </c>
      <c r="C2623" s="14" t="s">
        <v>1717</v>
      </c>
      <c r="D2623" s="15">
        <v>43725</v>
      </c>
      <c r="E2623" s="14" t="s">
        <v>1617</v>
      </c>
      <c r="F2623" s="920"/>
      <c r="G2623" s="920"/>
      <c r="H2623" s="924"/>
      <c r="I2623" s="924"/>
      <c r="J2623" s="921"/>
      <c r="K2623" s="921"/>
      <c r="L2623" s="925"/>
    </row>
    <row r="2624" spans="1:12" s="1" customFormat="1" ht="24" customHeight="1" x14ac:dyDescent="0.15">
      <c r="A2624" s="918">
        <v>484</v>
      </c>
      <c r="B2624" s="9" t="s">
        <v>22</v>
      </c>
      <c r="C2624" s="13" t="s">
        <v>23</v>
      </c>
      <c r="D2624" s="13" t="s">
        <v>24</v>
      </c>
      <c r="E2624" s="13" t="s">
        <v>25</v>
      </c>
      <c r="F2624" s="919" t="s">
        <v>17</v>
      </c>
      <c r="G2624" s="919"/>
      <c r="H2624" s="920"/>
      <c r="I2624" s="920"/>
      <c r="J2624" s="920"/>
      <c r="K2624" s="920"/>
      <c r="L2624" s="920"/>
    </row>
    <row r="2625" spans="1:12" s="1" customFormat="1" ht="26.25" customHeight="1" x14ac:dyDescent="0.15">
      <c r="A2625" s="918"/>
      <c r="B2625" s="921" t="s">
        <v>1718</v>
      </c>
      <c r="C2625" s="922" t="s">
        <v>1719</v>
      </c>
      <c r="D2625" s="923">
        <v>43582</v>
      </c>
      <c r="E2625" s="921" t="s">
        <v>1720</v>
      </c>
      <c r="F2625" s="921" t="s">
        <v>1721</v>
      </c>
      <c r="G2625" s="921"/>
      <c r="H2625" s="924" t="s">
        <v>30</v>
      </c>
      <c r="I2625" s="924"/>
      <c r="J2625" s="14" t="s">
        <v>31</v>
      </c>
      <c r="K2625" s="14" t="s">
        <v>32</v>
      </c>
      <c r="L2625" s="16">
        <v>683</v>
      </c>
    </row>
    <row r="2626" spans="1:12" s="1" customFormat="1" ht="409.2" customHeight="1" x14ac:dyDescent="0.15">
      <c r="A2626" s="918"/>
      <c r="B2626" s="921"/>
      <c r="C2626" s="922"/>
      <c r="D2626" s="923"/>
      <c r="E2626" s="921"/>
      <c r="F2626" s="921"/>
      <c r="G2626" s="921"/>
      <c r="H2626" s="924" t="s">
        <v>33</v>
      </c>
      <c r="I2626" s="924"/>
      <c r="J2626" s="921" t="s">
        <v>31</v>
      </c>
      <c r="K2626" s="921" t="s">
        <v>31</v>
      </c>
      <c r="L2626" s="925">
        <v>0</v>
      </c>
    </row>
    <row r="2627" spans="1:12" s="1" customFormat="1" ht="103.35" customHeight="1" x14ac:dyDescent="0.15">
      <c r="A2627" s="918"/>
      <c r="B2627" s="921"/>
      <c r="C2627" s="922"/>
      <c r="D2627" s="923"/>
      <c r="E2627" s="921"/>
      <c r="F2627" s="921"/>
      <c r="G2627" s="921"/>
      <c r="H2627" s="924"/>
      <c r="I2627" s="924"/>
      <c r="J2627" s="921"/>
      <c r="K2627" s="921"/>
      <c r="L2627" s="925"/>
    </row>
    <row r="2628" spans="1:12" s="1" customFormat="1" ht="24" customHeight="1" x14ac:dyDescent="0.15">
      <c r="A2628" s="918"/>
      <c r="B2628" s="9" t="s">
        <v>34</v>
      </c>
      <c r="C2628" s="13" t="s">
        <v>35</v>
      </c>
      <c r="D2628" s="13" t="s">
        <v>36</v>
      </c>
      <c r="E2628" s="13" t="s">
        <v>37</v>
      </c>
      <c r="F2628" s="920"/>
      <c r="G2628" s="920"/>
      <c r="H2628" s="924" t="s">
        <v>38</v>
      </c>
      <c r="I2628" s="924"/>
      <c r="J2628" s="921" t="s">
        <v>31</v>
      </c>
      <c r="K2628" s="921" t="s">
        <v>32</v>
      </c>
      <c r="L2628" s="925">
        <v>513.04</v>
      </c>
    </row>
    <row r="2629" spans="1:12" s="1" customFormat="1" ht="34.5" customHeight="1" x14ac:dyDescent="0.15">
      <c r="A2629" s="918"/>
      <c r="B2629" s="14" t="s">
        <v>1722</v>
      </c>
      <c r="C2629" s="14" t="s">
        <v>1721</v>
      </c>
      <c r="D2629" s="15">
        <v>43590</v>
      </c>
      <c r="E2629" s="14" t="s">
        <v>1723</v>
      </c>
      <c r="F2629" s="920"/>
      <c r="G2629" s="920"/>
      <c r="H2629" s="924"/>
      <c r="I2629" s="924"/>
      <c r="J2629" s="921"/>
      <c r="K2629" s="921"/>
      <c r="L2629" s="925"/>
    </row>
    <row r="2630" spans="1:12" s="1" customFormat="1" ht="24" customHeight="1" x14ac:dyDescent="0.15">
      <c r="A2630" s="918">
        <v>485</v>
      </c>
      <c r="B2630" s="9" t="s">
        <v>22</v>
      </c>
      <c r="C2630" s="13" t="s">
        <v>23</v>
      </c>
      <c r="D2630" s="13" t="s">
        <v>24</v>
      </c>
      <c r="E2630" s="13" t="s">
        <v>25</v>
      </c>
      <c r="F2630" s="919" t="s">
        <v>17</v>
      </c>
      <c r="G2630" s="919"/>
      <c r="H2630" s="920"/>
      <c r="I2630" s="920"/>
      <c r="J2630" s="920"/>
      <c r="K2630" s="920"/>
      <c r="L2630" s="920"/>
    </row>
    <row r="2631" spans="1:12" s="1" customFormat="1" ht="26.25" customHeight="1" x14ac:dyDescent="0.15">
      <c r="A2631" s="918"/>
      <c r="B2631" s="921" t="s">
        <v>1718</v>
      </c>
      <c r="C2631" s="922" t="s">
        <v>1724</v>
      </c>
      <c r="D2631" s="923">
        <v>43605</v>
      </c>
      <c r="E2631" s="921" t="s">
        <v>628</v>
      </c>
      <c r="F2631" s="921" t="s">
        <v>1725</v>
      </c>
      <c r="G2631" s="921"/>
      <c r="H2631" s="924" t="s">
        <v>30</v>
      </c>
      <c r="I2631" s="924"/>
      <c r="J2631" s="14" t="s">
        <v>31</v>
      </c>
      <c r="K2631" s="14" t="s">
        <v>32</v>
      </c>
      <c r="L2631" s="16">
        <v>533</v>
      </c>
    </row>
    <row r="2632" spans="1:12" s="1" customFormat="1" ht="409.2" customHeight="1" x14ac:dyDescent="0.15">
      <c r="A2632" s="918"/>
      <c r="B2632" s="921"/>
      <c r="C2632" s="922"/>
      <c r="D2632" s="923"/>
      <c r="E2632" s="921"/>
      <c r="F2632" s="921"/>
      <c r="G2632" s="921"/>
      <c r="H2632" s="924" t="s">
        <v>33</v>
      </c>
      <c r="I2632" s="924"/>
      <c r="J2632" s="921" t="s">
        <v>31</v>
      </c>
      <c r="K2632" s="921" t="s">
        <v>31</v>
      </c>
      <c r="L2632" s="925">
        <v>0</v>
      </c>
    </row>
    <row r="2633" spans="1:12" s="1" customFormat="1" ht="239.85" customHeight="1" x14ac:dyDescent="0.15">
      <c r="A2633" s="918"/>
      <c r="B2633" s="921"/>
      <c r="C2633" s="922"/>
      <c r="D2633" s="923"/>
      <c r="E2633" s="921"/>
      <c r="F2633" s="921"/>
      <c r="G2633" s="921"/>
      <c r="H2633" s="924"/>
      <c r="I2633" s="924"/>
      <c r="J2633" s="921"/>
      <c r="K2633" s="921"/>
      <c r="L2633" s="925"/>
    </row>
    <row r="2634" spans="1:12" s="1" customFormat="1" ht="24" customHeight="1" x14ac:dyDescent="0.15">
      <c r="A2634" s="918"/>
      <c r="B2634" s="9" t="s">
        <v>34</v>
      </c>
      <c r="C2634" s="13" t="s">
        <v>35</v>
      </c>
      <c r="D2634" s="13" t="s">
        <v>36</v>
      </c>
      <c r="E2634" s="13" t="s">
        <v>37</v>
      </c>
      <c r="F2634" s="920"/>
      <c r="G2634" s="920"/>
      <c r="H2634" s="924" t="s">
        <v>38</v>
      </c>
      <c r="I2634" s="924"/>
      <c r="J2634" s="921" t="s">
        <v>31</v>
      </c>
      <c r="K2634" s="921" t="s">
        <v>31</v>
      </c>
      <c r="L2634" s="925">
        <v>0</v>
      </c>
    </row>
    <row r="2635" spans="1:12" s="1" customFormat="1" ht="34.5" customHeight="1" x14ac:dyDescent="0.15">
      <c r="A2635" s="918"/>
      <c r="B2635" s="14" t="s">
        <v>1722</v>
      </c>
      <c r="C2635" s="14" t="s">
        <v>1725</v>
      </c>
      <c r="D2635" s="15">
        <v>43612</v>
      </c>
      <c r="E2635" s="14" t="s">
        <v>1726</v>
      </c>
      <c r="F2635" s="920"/>
      <c r="G2635" s="920"/>
      <c r="H2635" s="924"/>
      <c r="I2635" s="924"/>
      <c r="J2635" s="921"/>
      <c r="K2635" s="921"/>
      <c r="L2635" s="925"/>
    </row>
    <row r="2636" spans="1:12" s="1" customFormat="1" ht="24" customHeight="1" x14ac:dyDescent="0.15">
      <c r="A2636" s="918">
        <v>486</v>
      </c>
      <c r="B2636" s="9" t="s">
        <v>22</v>
      </c>
      <c r="C2636" s="13" t="s">
        <v>23</v>
      </c>
      <c r="D2636" s="13" t="s">
        <v>24</v>
      </c>
      <c r="E2636" s="13" t="s">
        <v>25</v>
      </c>
      <c r="F2636" s="919" t="s">
        <v>17</v>
      </c>
      <c r="G2636" s="919"/>
      <c r="H2636" s="920"/>
      <c r="I2636" s="920"/>
      <c r="J2636" s="920"/>
      <c r="K2636" s="920"/>
      <c r="L2636" s="920"/>
    </row>
    <row r="2637" spans="1:12" s="1" customFormat="1" ht="26.25" customHeight="1" x14ac:dyDescent="0.15">
      <c r="A2637" s="918"/>
      <c r="B2637" s="921" t="s">
        <v>1727</v>
      </c>
      <c r="C2637" s="922" t="s">
        <v>1728</v>
      </c>
      <c r="D2637" s="923">
        <v>43720</v>
      </c>
      <c r="E2637" s="921" t="s">
        <v>727</v>
      </c>
      <c r="F2637" s="921" t="s">
        <v>1729</v>
      </c>
      <c r="G2637" s="921"/>
      <c r="H2637" s="924" t="s">
        <v>30</v>
      </c>
      <c r="I2637" s="924"/>
      <c r="J2637" s="14" t="s">
        <v>31</v>
      </c>
      <c r="K2637" s="14" t="s">
        <v>32</v>
      </c>
      <c r="L2637" s="16">
        <v>284</v>
      </c>
    </row>
    <row r="2638" spans="1:12" s="1" customFormat="1" ht="302.25" customHeight="1" x14ac:dyDescent="0.15">
      <c r="A2638" s="918"/>
      <c r="B2638" s="921"/>
      <c r="C2638" s="922"/>
      <c r="D2638" s="923"/>
      <c r="E2638" s="921"/>
      <c r="F2638" s="921"/>
      <c r="G2638" s="921"/>
      <c r="H2638" s="924" t="s">
        <v>33</v>
      </c>
      <c r="I2638" s="924"/>
      <c r="J2638" s="14" t="s">
        <v>31</v>
      </c>
      <c r="K2638" s="14" t="s">
        <v>32</v>
      </c>
      <c r="L2638" s="16">
        <v>317.44</v>
      </c>
    </row>
    <row r="2639" spans="1:12" s="1" customFormat="1" ht="24" customHeight="1" x14ac:dyDescent="0.15">
      <c r="A2639" s="918"/>
      <c r="B2639" s="9" t="s">
        <v>34</v>
      </c>
      <c r="C2639" s="13" t="s">
        <v>35</v>
      </c>
      <c r="D2639" s="13" t="s">
        <v>36</v>
      </c>
      <c r="E2639" s="13" t="s">
        <v>37</v>
      </c>
      <c r="F2639" s="920"/>
      <c r="G2639" s="920"/>
      <c r="H2639" s="924" t="s">
        <v>38</v>
      </c>
      <c r="I2639" s="924"/>
      <c r="J2639" s="921" t="s">
        <v>31</v>
      </c>
      <c r="K2639" s="921" t="s">
        <v>31</v>
      </c>
      <c r="L2639" s="925">
        <v>0</v>
      </c>
    </row>
    <row r="2640" spans="1:12" s="1" customFormat="1" ht="24" customHeight="1" x14ac:dyDescent="0.15">
      <c r="A2640" s="918"/>
      <c r="B2640" s="14" t="s">
        <v>39</v>
      </c>
      <c r="C2640" s="14" t="s">
        <v>1729</v>
      </c>
      <c r="D2640" s="15">
        <v>43721</v>
      </c>
      <c r="E2640" s="14" t="s">
        <v>1238</v>
      </c>
      <c r="F2640" s="920"/>
      <c r="G2640" s="920"/>
      <c r="H2640" s="924"/>
      <c r="I2640" s="924"/>
      <c r="J2640" s="921"/>
      <c r="K2640" s="921"/>
      <c r="L2640" s="925"/>
    </row>
    <row r="2641" spans="1:12" s="1" customFormat="1" ht="24" customHeight="1" x14ac:dyDescent="0.15">
      <c r="A2641" s="918">
        <v>487</v>
      </c>
      <c r="B2641" s="9" t="s">
        <v>22</v>
      </c>
      <c r="C2641" s="13" t="s">
        <v>23</v>
      </c>
      <c r="D2641" s="13" t="s">
        <v>24</v>
      </c>
      <c r="E2641" s="13" t="s">
        <v>25</v>
      </c>
      <c r="F2641" s="919" t="s">
        <v>17</v>
      </c>
      <c r="G2641" s="919"/>
      <c r="H2641" s="920"/>
      <c r="I2641" s="920"/>
      <c r="J2641" s="920"/>
      <c r="K2641" s="920"/>
      <c r="L2641" s="920"/>
    </row>
    <row r="2642" spans="1:12" s="1" customFormat="1" ht="26.25" customHeight="1" x14ac:dyDescent="0.15">
      <c r="A2642" s="918"/>
      <c r="B2642" s="921" t="s">
        <v>1730</v>
      </c>
      <c r="C2642" s="922" t="s">
        <v>1731</v>
      </c>
      <c r="D2642" s="923">
        <v>43579</v>
      </c>
      <c r="E2642" s="921" t="s">
        <v>298</v>
      </c>
      <c r="F2642" s="921" t="s">
        <v>1732</v>
      </c>
      <c r="G2642" s="921"/>
      <c r="H2642" s="924" t="s">
        <v>30</v>
      </c>
      <c r="I2642" s="924"/>
      <c r="J2642" s="14" t="s">
        <v>31</v>
      </c>
      <c r="K2642" s="14" t="s">
        <v>32</v>
      </c>
      <c r="L2642" s="16">
        <v>474.3</v>
      </c>
    </row>
    <row r="2643" spans="1:12" s="1" customFormat="1" ht="228.75" customHeight="1" x14ac:dyDescent="0.15">
      <c r="A2643" s="918"/>
      <c r="B2643" s="921"/>
      <c r="C2643" s="922"/>
      <c r="D2643" s="923"/>
      <c r="E2643" s="921"/>
      <c r="F2643" s="921"/>
      <c r="G2643" s="921"/>
      <c r="H2643" s="924" t="s">
        <v>33</v>
      </c>
      <c r="I2643" s="924"/>
      <c r="J2643" s="14" t="s">
        <v>31</v>
      </c>
      <c r="K2643" s="14" t="s">
        <v>32</v>
      </c>
      <c r="L2643" s="16">
        <v>226.6</v>
      </c>
    </row>
    <row r="2644" spans="1:12" s="1" customFormat="1" ht="24" customHeight="1" x14ac:dyDescent="0.15">
      <c r="A2644" s="918"/>
      <c r="B2644" s="9" t="s">
        <v>34</v>
      </c>
      <c r="C2644" s="13" t="s">
        <v>35</v>
      </c>
      <c r="D2644" s="13" t="s">
        <v>36</v>
      </c>
      <c r="E2644" s="13" t="s">
        <v>37</v>
      </c>
      <c r="F2644" s="920"/>
      <c r="G2644" s="920"/>
      <c r="H2644" s="924" t="s">
        <v>38</v>
      </c>
      <c r="I2644" s="924"/>
      <c r="J2644" s="921" t="s">
        <v>31</v>
      </c>
      <c r="K2644" s="921" t="s">
        <v>31</v>
      </c>
      <c r="L2644" s="925">
        <v>0</v>
      </c>
    </row>
    <row r="2645" spans="1:12" s="1" customFormat="1" ht="45" customHeight="1" x14ac:dyDescent="0.15">
      <c r="A2645" s="918"/>
      <c r="B2645" s="14" t="s">
        <v>1733</v>
      </c>
      <c r="C2645" s="14" t="s">
        <v>1732</v>
      </c>
      <c r="D2645" s="15">
        <v>43581</v>
      </c>
      <c r="E2645" s="14" t="s">
        <v>117</v>
      </c>
      <c r="F2645" s="920"/>
      <c r="G2645" s="920"/>
      <c r="H2645" s="924"/>
      <c r="I2645" s="924"/>
      <c r="J2645" s="921"/>
      <c r="K2645" s="921"/>
      <c r="L2645" s="925"/>
    </row>
    <row r="2646" spans="1:12" s="1" customFormat="1" ht="24" customHeight="1" x14ac:dyDescent="0.15">
      <c r="A2646" s="918">
        <v>488</v>
      </c>
      <c r="B2646" s="9" t="s">
        <v>22</v>
      </c>
      <c r="C2646" s="13" t="s">
        <v>23</v>
      </c>
      <c r="D2646" s="13" t="s">
        <v>24</v>
      </c>
      <c r="E2646" s="13" t="s">
        <v>25</v>
      </c>
      <c r="F2646" s="919" t="s">
        <v>17</v>
      </c>
      <c r="G2646" s="919"/>
      <c r="H2646" s="920"/>
      <c r="I2646" s="920"/>
      <c r="J2646" s="920"/>
      <c r="K2646" s="920"/>
      <c r="L2646" s="920"/>
    </row>
    <row r="2647" spans="1:12" s="1" customFormat="1" ht="26.25" customHeight="1" x14ac:dyDescent="0.15">
      <c r="A2647" s="918"/>
      <c r="B2647" s="921" t="s">
        <v>1734</v>
      </c>
      <c r="C2647" s="922" t="s">
        <v>1735</v>
      </c>
      <c r="D2647" s="923">
        <v>43572</v>
      </c>
      <c r="E2647" s="921" t="s">
        <v>283</v>
      </c>
      <c r="F2647" s="921" t="s">
        <v>284</v>
      </c>
      <c r="G2647" s="921"/>
      <c r="H2647" s="924" t="s">
        <v>30</v>
      </c>
      <c r="I2647" s="924"/>
      <c r="J2647" s="14" t="s">
        <v>31</v>
      </c>
      <c r="K2647" s="14" t="s">
        <v>32</v>
      </c>
      <c r="L2647" s="16">
        <v>239.75</v>
      </c>
    </row>
    <row r="2648" spans="1:12" s="1" customFormat="1" ht="302.25" customHeight="1" x14ac:dyDescent="0.15">
      <c r="A2648" s="918"/>
      <c r="B2648" s="921"/>
      <c r="C2648" s="922"/>
      <c r="D2648" s="923"/>
      <c r="E2648" s="921"/>
      <c r="F2648" s="921"/>
      <c r="G2648" s="921"/>
      <c r="H2648" s="924" t="s">
        <v>33</v>
      </c>
      <c r="I2648" s="924"/>
      <c r="J2648" s="14" t="s">
        <v>31</v>
      </c>
      <c r="K2648" s="14" t="s">
        <v>32</v>
      </c>
      <c r="L2648" s="16">
        <v>314.52</v>
      </c>
    </row>
    <row r="2649" spans="1:12" s="1" customFormat="1" ht="24" customHeight="1" x14ac:dyDescent="0.15">
      <c r="A2649" s="918"/>
      <c r="B2649" s="9" t="s">
        <v>34</v>
      </c>
      <c r="C2649" s="13" t="s">
        <v>35</v>
      </c>
      <c r="D2649" s="13" t="s">
        <v>36</v>
      </c>
      <c r="E2649" s="13" t="s">
        <v>37</v>
      </c>
      <c r="F2649" s="920"/>
      <c r="G2649" s="920"/>
      <c r="H2649" s="924" t="s">
        <v>38</v>
      </c>
      <c r="I2649" s="924"/>
      <c r="J2649" s="921" t="s">
        <v>31</v>
      </c>
      <c r="K2649" s="921" t="s">
        <v>32</v>
      </c>
      <c r="L2649" s="925">
        <v>185.5</v>
      </c>
    </row>
    <row r="2650" spans="1:12" s="1" customFormat="1" ht="24" customHeight="1" x14ac:dyDescent="0.15">
      <c r="A2650" s="918"/>
      <c r="B2650" s="14" t="s">
        <v>39</v>
      </c>
      <c r="C2650" s="14" t="s">
        <v>284</v>
      </c>
      <c r="D2650" s="15">
        <v>43573</v>
      </c>
      <c r="E2650" s="14" t="s">
        <v>1736</v>
      </c>
      <c r="F2650" s="920"/>
      <c r="G2650" s="920"/>
      <c r="H2650" s="924"/>
      <c r="I2650" s="924"/>
      <c r="J2650" s="921"/>
      <c r="K2650" s="921"/>
      <c r="L2650" s="925"/>
    </row>
    <row r="2651" spans="1:12" s="1" customFormat="1" ht="24" customHeight="1" x14ac:dyDescent="0.15">
      <c r="A2651" s="918">
        <v>489</v>
      </c>
      <c r="B2651" s="9" t="s">
        <v>22</v>
      </c>
      <c r="C2651" s="13" t="s">
        <v>23</v>
      </c>
      <c r="D2651" s="13" t="s">
        <v>24</v>
      </c>
      <c r="E2651" s="13" t="s">
        <v>25</v>
      </c>
      <c r="F2651" s="919" t="s">
        <v>17</v>
      </c>
      <c r="G2651" s="919"/>
      <c r="H2651" s="920"/>
      <c r="I2651" s="920"/>
      <c r="J2651" s="920"/>
      <c r="K2651" s="920"/>
      <c r="L2651" s="920"/>
    </row>
    <row r="2652" spans="1:12" s="1" customFormat="1" ht="26.25" customHeight="1" x14ac:dyDescent="0.15">
      <c r="A2652" s="918"/>
      <c r="B2652" s="921" t="s">
        <v>1734</v>
      </c>
      <c r="C2652" s="922" t="s">
        <v>1737</v>
      </c>
      <c r="D2652" s="923">
        <v>43620</v>
      </c>
      <c r="E2652" s="921" t="s">
        <v>904</v>
      </c>
      <c r="F2652" s="921" t="s">
        <v>905</v>
      </c>
      <c r="G2652" s="921"/>
      <c r="H2652" s="924" t="s">
        <v>30</v>
      </c>
      <c r="I2652" s="924"/>
      <c r="J2652" s="14" t="s">
        <v>31</v>
      </c>
      <c r="K2652" s="14" t="s">
        <v>32</v>
      </c>
      <c r="L2652" s="16">
        <v>488.66</v>
      </c>
    </row>
    <row r="2653" spans="1:12" s="1" customFormat="1" ht="409.2" customHeight="1" x14ac:dyDescent="0.15">
      <c r="A2653" s="918"/>
      <c r="B2653" s="921"/>
      <c r="C2653" s="922"/>
      <c r="D2653" s="923"/>
      <c r="E2653" s="921"/>
      <c r="F2653" s="921"/>
      <c r="G2653" s="921"/>
      <c r="H2653" s="924" t="s">
        <v>33</v>
      </c>
      <c r="I2653" s="924"/>
      <c r="J2653" s="921" t="s">
        <v>31</v>
      </c>
      <c r="K2653" s="921" t="s">
        <v>32</v>
      </c>
      <c r="L2653" s="925">
        <v>1237</v>
      </c>
    </row>
    <row r="2654" spans="1:12" s="1" customFormat="1" ht="124.35" customHeight="1" x14ac:dyDescent="0.15">
      <c r="A2654" s="918"/>
      <c r="B2654" s="921"/>
      <c r="C2654" s="922"/>
      <c r="D2654" s="923"/>
      <c r="E2654" s="921"/>
      <c r="F2654" s="921"/>
      <c r="G2654" s="921"/>
      <c r="H2654" s="924"/>
      <c r="I2654" s="924"/>
      <c r="J2654" s="921"/>
      <c r="K2654" s="921"/>
      <c r="L2654" s="925"/>
    </row>
    <row r="2655" spans="1:12" s="1" customFormat="1" ht="24" customHeight="1" x14ac:dyDescent="0.15">
      <c r="A2655" s="918"/>
      <c r="B2655" s="9" t="s">
        <v>34</v>
      </c>
      <c r="C2655" s="13" t="s">
        <v>35</v>
      </c>
      <c r="D2655" s="13" t="s">
        <v>36</v>
      </c>
      <c r="E2655" s="13" t="s">
        <v>37</v>
      </c>
      <c r="F2655" s="920"/>
      <c r="G2655" s="920"/>
      <c r="H2655" s="924" t="s">
        <v>38</v>
      </c>
      <c r="I2655" s="924"/>
      <c r="J2655" s="921" t="s">
        <v>31</v>
      </c>
      <c r="K2655" s="921" t="s">
        <v>32</v>
      </c>
      <c r="L2655" s="925">
        <v>74</v>
      </c>
    </row>
    <row r="2656" spans="1:12" s="1" customFormat="1" ht="24" customHeight="1" x14ac:dyDescent="0.15">
      <c r="A2656" s="918"/>
      <c r="B2656" s="14" t="s">
        <v>39</v>
      </c>
      <c r="C2656" s="14" t="s">
        <v>905</v>
      </c>
      <c r="D2656" s="15">
        <v>43625</v>
      </c>
      <c r="E2656" s="14" t="s">
        <v>1738</v>
      </c>
      <c r="F2656" s="920"/>
      <c r="G2656" s="920"/>
      <c r="H2656" s="924"/>
      <c r="I2656" s="924"/>
      <c r="J2656" s="921"/>
      <c r="K2656" s="921"/>
      <c r="L2656" s="925"/>
    </row>
    <row r="2657" spans="1:12" s="1" customFormat="1" ht="24" customHeight="1" x14ac:dyDescent="0.15">
      <c r="A2657" s="918">
        <v>490</v>
      </c>
      <c r="B2657" s="9" t="s">
        <v>22</v>
      </c>
      <c r="C2657" s="13" t="s">
        <v>23</v>
      </c>
      <c r="D2657" s="13" t="s">
        <v>24</v>
      </c>
      <c r="E2657" s="13" t="s">
        <v>25</v>
      </c>
      <c r="F2657" s="919" t="s">
        <v>17</v>
      </c>
      <c r="G2657" s="919"/>
      <c r="H2657" s="920"/>
      <c r="I2657" s="920"/>
      <c r="J2657" s="920"/>
      <c r="K2657" s="920"/>
      <c r="L2657" s="920"/>
    </row>
    <row r="2658" spans="1:12" s="1" customFormat="1" ht="26.25" customHeight="1" x14ac:dyDescent="0.15">
      <c r="A2658" s="918"/>
      <c r="B2658" s="921" t="s">
        <v>1739</v>
      </c>
      <c r="C2658" s="922" t="s">
        <v>1740</v>
      </c>
      <c r="D2658" s="923">
        <v>43593</v>
      </c>
      <c r="E2658" s="921" t="s">
        <v>1741</v>
      </c>
      <c r="F2658" s="921" t="s">
        <v>1742</v>
      </c>
      <c r="G2658" s="921"/>
      <c r="H2658" s="924" t="s">
        <v>30</v>
      </c>
      <c r="I2658" s="924"/>
      <c r="J2658" s="14" t="s">
        <v>31</v>
      </c>
      <c r="K2658" s="14" t="s">
        <v>32</v>
      </c>
      <c r="L2658" s="16">
        <v>357.42</v>
      </c>
    </row>
    <row r="2659" spans="1:12" s="1" customFormat="1" ht="409.2" customHeight="1" x14ac:dyDescent="0.15">
      <c r="A2659" s="918"/>
      <c r="B2659" s="921"/>
      <c r="C2659" s="922"/>
      <c r="D2659" s="923"/>
      <c r="E2659" s="921"/>
      <c r="F2659" s="921"/>
      <c r="G2659" s="921"/>
      <c r="H2659" s="924" t="s">
        <v>33</v>
      </c>
      <c r="I2659" s="924"/>
      <c r="J2659" s="921" t="s">
        <v>31</v>
      </c>
      <c r="K2659" s="921" t="s">
        <v>32</v>
      </c>
      <c r="L2659" s="925">
        <v>583.6</v>
      </c>
    </row>
    <row r="2660" spans="1:12" s="1" customFormat="1" ht="82.35" customHeight="1" x14ac:dyDescent="0.15">
      <c r="A2660" s="918"/>
      <c r="B2660" s="921"/>
      <c r="C2660" s="922"/>
      <c r="D2660" s="923"/>
      <c r="E2660" s="921"/>
      <c r="F2660" s="921"/>
      <c r="G2660" s="921"/>
      <c r="H2660" s="924"/>
      <c r="I2660" s="924"/>
      <c r="J2660" s="921"/>
      <c r="K2660" s="921"/>
      <c r="L2660" s="925"/>
    </row>
    <row r="2661" spans="1:12" s="1" customFormat="1" ht="24" customHeight="1" x14ac:dyDescent="0.15">
      <c r="A2661" s="918"/>
      <c r="B2661" s="9" t="s">
        <v>34</v>
      </c>
      <c r="C2661" s="13" t="s">
        <v>35</v>
      </c>
      <c r="D2661" s="13" t="s">
        <v>36</v>
      </c>
      <c r="E2661" s="13" t="s">
        <v>37</v>
      </c>
      <c r="F2661" s="920"/>
      <c r="G2661" s="920"/>
      <c r="H2661" s="924" t="s">
        <v>38</v>
      </c>
      <c r="I2661" s="924"/>
      <c r="J2661" s="921" t="s">
        <v>31</v>
      </c>
      <c r="K2661" s="921" t="s">
        <v>32</v>
      </c>
      <c r="L2661" s="925">
        <v>600</v>
      </c>
    </row>
    <row r="2662" spans="1:12" s="1" customFormat="1" ht="24" customHeight="1" x14ac:dyDescent="0.15">
      <c r="A2662" s="918"/>
      <c r="B2662" s="14" t="s">
        <v>45</v>
      </c>
      <c r="C2662" s="14" t="s">
        <v>1742</v>
      </c>
      <c r="D2662" s="15">
        <v>43595</v>
      </c>
      <c r="E2662" s="14" t="s">
        <v>553</v>
      </c>
      <c r="F2662" s="920"/>
      <c r="G2662" s="920"/>
      <c r="H2662" s="924"/>
      <c r="I2662" s="924"/>
      <c r="J2662" s="921"/>
      <c r="K2662" s="921"/>
      <c r="L2662" s="925"/>
    </row>
    <row r="2663" spans="1:12" s="1" customFormat="1" ht="24" customHeight="1" x14ac:dyDescent="0.15">
      <c r="A2663" s="918">
        <v>491</v>
      </c>
      <c r="B2663" s="9" t="s">
        <v>22</v>
      </c>
      <c r="C2663" s="13" t="s">
        <v>23</v>
      </c>
      <c r="D2663" s="13" t="s">
        <v>24</v>
      </c>
      <c r="E2663" s="13" t="s">
        <v>25</v>
      </c>
      <c r="F2663" s="919" t="s">
        <v>17</v>
      </c>
      <c r="G2663" s="919"/>
      <c r="H2663" s="920"/>
      <c r="I2663" s="920"/>
      <c r="J2663" s="920"/>
      <c r="K2663" s="920"/>
      <c r="L2663" s="920"/>
    </row>
    <row r="2664" spans="1:12" s="1" customFormat="1" ht="26.25" customHeight="1" x14ac:dyDescent="0.15">
      <c r="A2664" s="918"/>
      <c r="B2664" s="921" t="s">
        <v>1739</v>
      </c>
      <c r="C2664" s="922" t="s">
        <v>1743</v>
      </c>
      <c r="D2664" s="923">
        <v>43626</v>
      </c>
      <c r="E2664" s="921" t="s">
        <v>1744</v>
      </c>
      <c r="F2664" s="921" t="s">
        <v>1745</v>
      </c>
      <c r="G2664" s="921"/>
      <c r="H2664" s="924" t="s">
        <v>30</v>
      </c>
      <c r="I2664" s="924"/>
      <c r="J2664" s="14" t="s">
        <v>31</v>
      </c>
      <c r="K2664" s="14" t="s">
        <v>32</v>
      </c>
      <c r="L2664" s="16">
        <v>161</v>
      </c>
    </row>
    <row r="2665" spans="1:12" s="1" customFormat="1" ht="409.2" customHeight="1" x14ac:dyDescent="0.15">
      <c r="A2665" s="918"/>
      <c r="B2665" s="921"/>
      <c r="C2665" s="922"/>
      <c r="D2665" s="923"/>
      <c r="E2665" s="921"/>
      <c r="F2665" s="921"/>
      <c r="G2665" s="921"/>
      <c r="H2665" s="924" t="s">
        <v>33</v>
      </c>
      <c r="I2665" s="924"/>
      <c r="J2665" s="921" t="s">
        <v>31</v>
      </c>
      <c r="K2665" s="921" t="s">
        <v>32</v>
      </c>
      <c r="L2665" s="925">
        <v>328.43</v>
      </c>
    </row>
    <row r="2666" spans="1:12" s="1" customFormat="1" ht="19.350000000000001" customHeight="1" x14ac:dyDescent="0.15">
      <c r="A2666" s="918"/>
      <c r="B2666" s="921"/>
      <c r="C2666" s="922"/>
      <c r="D2666" s="923"/>
      <c r="E2666" s="921"/>
      <c r="F2666" s="921"/>
      <c r="G2666" s="921"/>
      <c r="H2666" s="924"/>
      <c r="I2666" s="924"/>
      <c r="J2666" s="921"/>
      <c r="K2666" s="921"/>
      <c r="L2666" s="925"/>
    </row>
    <row r="2667" spans="1:12" s="1" customFormat="1" ht="24" customHeight="1" x14ac:dyDescent="0.15">
      <c r="A2667" s="918"/>
      <c r="B2667" s="9" t="s">
        <v>34</v>
      </c>
      <c r="C2667" s="13" t="s">
        <v>35</v>
      </c>
      <c r="D2667" s="13" t="s">
        <v>36</v>
      </c>
      <c r="E2667" s="13" t="s">
        <v>37</v>
      </c>
      <c r="F2667" s="920"/>
      <c r="G2667" s="920"/>
      <c r="H2667" s="924" t="s">
        <v>38</v>
      </c>
      <c r="I2667" s="924"/>
      <c r="J2667" s="921" t="s">
        <v>31</v>
      </c>
      <c r="K2667" s="921" t="s">
        <v>32</v>
      </c>
      <c r="L2667" s="925">
        <v>175</v>
      </c>
    </row>
    <row r="2668" spans="1:12" s="1" customFormat="1" ht="24" customHeight="1" x14ac:dyDescent="0.15">
      <c r="A2668" s="918"/>
      <c r="B2668" s="14" t="s">
        <v>45</v>
      </c>
      <c r="C2668" s="14" t="s">
        <v>1745</v>
      </c>
      <c r="D2668" s="15">
        <v>43627</v>
      </c>
      <c r="E2668" s="14" t="s">
        <v>1746</v>
      </c>
      <c r="F2668" s="920"/>
      <c r="G2668" s="920"/>
      <c r="H2668" s="924"/>
      <c r="I2668" s="924"/>
      <c r="J2668" s="921"/>
      <c r="K2668" s="921"/>
      <c r="L2668" s="925"/>
    </row>
    <row r="2669" spans="1:12" s="1" customFormat="1" ht="24" customHeight="1" x14ac:dyDescent="0.15">
      <c r="A2669" s="918">
        <v>492</v>
      </c>
      <c r="B2669" s="9" t="s">
        <v>22</v>
      </c>
      <c r="C2669" s="13" t="s">
        <v>23</v>
      </c>
      <c r="D2669" s="13" t="s">
        <v>24</v>
      </c>
      <c r="E2669" s="13" t="s">
        <v>25</v>
      </c>
      <c r="F2669" s="919" t="s">
        <v>17</v>
      </c>
      <c r="G2669" s="919"/>
      <c r="H2669" s="920"/>
      <c r="I2669" s="920"/>
      <c r="J2669" s="920"/>
      <c r="K2669" s="920"/>
      <c r="L2669" s="920"/>
    </row>
    <row r="2670" spans="1:12" s="1" customFormat="1" ht="26.25" customHeight="1" x14ac:dyDescent="0.15">
      <c r="A2670" s="918"/>
      <c r="B2670" s="921" t="s">
        <v>1739</v>
      </c>
      <c r="C2670" s="922" t="s">
        <v>1747</v>
      </c>
      <c r="D2670" s="923">
        <v>43653</v>
      </c>
      <c r="E2670" s="921" t="s">
        <v>1481</v>
      </c>
      <c r="F2670" s="921" t="s">
        <v>210</v>
      </c>
      <c r="G2670" s="921"/>
      <c r="H2670" s="924" t="s">
        <v>30</v>
      </c>
      <c r="I2670" s="924"/>
      <c r="J2670" s="14" t="s">
        <v>31</v>
      </c>
      <c r="K2670" s="14" t="s">
        <v>31</v>
      </c>
      <c r="L2670" s="16">
        <v>0</v>
      </c>
    </row>
    <row r="2671" spans="1:12" s="1" customFormat="1" ht="409.2" customHeight="1" x14ac:dyDescent="0.15">
      <c r="A2671" s="918"/>
      <c r="B2671" s="921"/>
      <c r="C2671" s="922"/>
      <c r="D2671" s="923"/>
      <c r="E2671" s="921"/>
      <c r="F2671" s="921"/>
      <c r="G2671" s="921"/>
      <c r="H2671" s="924" t="s">
        <v>33</v>
      </c>
      <c r="I2671" s="924"/>
      <c r="J2671" s="921" t="s">
        <v>32</v>
      </c>
      <c r="K2671" s="921" t="s">
        <v>31</v>
      </c>
      <c r="L2671" s="925">
        <v>272.55</v>
      </c>
    </row>
    <row r="2672" spans="1:12" s="1" customFormat="1" ht="8.85" customHeight="1" x14ac:dyDescent="0.15">
      <c r="A2672" s="918"/>
      <c r="B2672" s="921"/>
      <c r="C2672" s="922"/>
      <c r="D2672" s="923"/>
      <c r="E2672" s="921"/>
      <c r="F2672" s="921"/>
      <c r="G2672" s="921"/>
      <c r="H2672" s="924"/>
      <c r="I2672" s="924"/>
      <c r="J2672" s="921"/>
      <c r="K2672" s="921"/>
      <c r="L2672" s="925"/>
    </row>
    <row r="2673" spans="1:12" s="1" customFormat="1" ht="24" customHeight="1" x14ac:dyDescent="0.15">
      <c r="A2673" s="918"/>
      <c r="B2673" s="9" t="s">
        <v>34</v>
      </c>
      <c r="C2673" s="13" t="s">
        <v>35</v>
      </c>
      <c r="D2673" s="13" t="s">
        <v>36</v>
      </c>
      <c r="E2673" s="13" t="s">
        <v>37</v>
      </c>
      <c r="F2673" s="920"/>
      <c r="G2673" s="920"/>
      <c r="H2673" s="924" t="s">
        <v>38</v>
      </c>
      <c r="I2673" s="924"/>
      <c r="J2673" s="921" t="s">
        <v>31</v>
      </c>
      <c r="K2673" s="921" t="s">
        <v>32</v>
      </c>
      <c r="L2673" s="925">
        <v>920</v>
      </c>
    </row>
    <row r="2674" spans="1:12" s="1" customFormat="1" ht="24" customHeight="1" x14ac:dyDescent="0.15">
      <c r="A2674" s="918"/>
      <c r="B2674" s="14" t="s">
        <v>45</v>
      </c>
      <c r="C2674" s="14" t="s">
        <v>210</v>
      </c>
      <c r="D2674" s="15">
        <v>43657</v>
      </c>
      <c r="E2674" s="14" t="s">
        <v>1748</v>
      </c>
      <c r="F2674" s="920"/>
      <c r="G2674" s="920"/>
      <c r="H2674" s="924"/>
      <c r="I2674" s="924"/>
      <c r="J2674" s="921"/>
      <c r="K2674" s="921"/>
      <c r="L2674" s="925"/>
    </row>
    <row r="2675" spans="1:12" s="1" customFormat="1" ht="24" customHeight="1" x14ac:dyDescent="0.15">
      <c r="A2675" s="918">
        <v>493</v>
      </c>
      <c r="B2675" s="9" t="s">
        <v>22</v>
      </c>
      <c r="C2675" s="13" t="s">
        <v>23</v>
      </c>
      <c r="D2675" s="13" t="s">
        <v>24</v>
      </c>
      <c r="E2675" s="13" t="s">
        <v>25</v>
      </c>
      <c r="F2675" s="919" t="s">
        <v>17</v>
      </c>
      <c r="G2675" s="919"/>
      <c r="H2675" s="920"/>
      <c r="I2675" s="920"/>
      <c r="J2675" s="920"/>
      <c r="K2675" s="920"/>
      <c r="L2675" s="920"/>
    </row>
    <row r="2676" spans="1:12" s="1" customFormat="1" ht="26.25" customHeight="1" x14ac:dyDescent="0.15">
      <c r="A2676" s="918"/>
      <c r="B2676" s="921" t="s">
        <v>1739</v>
      </c>
      <c r="C2676" s="922" t="s">
        <v>1749</v>
      </c>
      <c r="D2676" s="923">
        <v>43713</v>
      </c>
      <c r="E2676" s="921" t="s">
        <v>298</v>
      </c>
      <c r="F2676" s="921" t="s">
        <v>1248</v>
      </c>
      <c r="G2676" s="921"/>
      <c r="H2676" s="924" t="s">
        <v>30</v>
      </c>
      <c r="I2676" s="924"/>
      <c r="J2676" s="14" t="s">
        <v>31</v>
      </c>
      <c r="K2676" s="14" t="s">
        <v>31</v>
      </c>
      <c r="L2676" s="16">
        <v>0</v>
      </c>
    </row>
    <row r="2677" spans="1:12" s="1" customFormat="1" ht="281.25" customHeight="1" x14ac:dyDescent="0.15">
      <c r="A2677" s="918"/>
      <c r="B2677" s="921"/>
      <c r="C2677" s="922"/>
      <c r="D2677" s="923"/>
      <c r="E2677" s="921"/>
      <c r="F2677" s="921"/>
      <c r="G2677" s="921"/>
      <c r="H2677" s="924" t="s">
        <v>33</v>
      </c>
      <c r="I2677" s="924"/>
      <c r="J2677" s="14" t="s">
        <v>31</v>
      </c>
      <c r="K2677" s="14" t="s">
        <v>31</v>
      </c>
      <c r="L2677" s="16">
        <v>0</v>
      </c>
    </row>
    <row r="2678" spans="1:12" s="1" customFormat="1" ht="24" customHeight="1" x14ac:dyDescent="0.15">
      <c r="A2678" s="918"/>
      <c r="B2678" s="9" t="s">
        <v>34</v>
      </c>
      <c r="C2678" s="13" t="s">
        <v>35</v>
      </c>
      <c r="D2678" s="13" t="s">
        <v>36</v>
      </c>
      <c r="E2678" s="13" t="s">
        <v>37</v>
      </c>
      <c r="F2678" s="920"/>
      <c r="G2678" s="920"/>
      <c r="H2678" s="924" t="s">
        <v>38</v>
      </c>
      <c r="I2678" s="924"/>
      <c r="J2678" s="921" t="s">
        <v>31</v>
      </c>
      <c r="K2678" s="921" t="s">
        <v>32</v>
      </c>
      <c r="L2678" s="925">
        <v>2699</v>
      </c>
    </row>
    <row r="2679" spans="1:12" s="1" customFormat="1" ht="24" customHeight="1" x14ac:dyDescent="0.15">
      <c r="A2679" s="918"/>
      <c r="B2679" s="14" t="s">
        <v>45</v>
      </c>
      <c r="C2679" s="14" t="s">
        <v>1248</v>
      </c>
      <c r="D2679" s="15">
        <v>43714</v>
      </c>
      <c r="E2679" s="14" t="s">
        <v>1750</v>
      </c>
      <c r="F2679" s="920"/>
      <c r="G2679" s="920"/>
      <c r="H2679" s="924"/>
      <c r="I2679" s="924"/>
      <c r="J2679" s="921"/>
      <c r="K2679" s="921"/>
      <c r="L2679" s="925"/>
    </row>
    <row r="2680" spans="1:12" s="1" customFormat="1" ht="24" customHeight="1" x14ac:dyDescent="0.15">
      <c r="A2680" s="918">
        <v>494</v>
      </c>
      <c r="B2680" s="9" t="s">
        <v>22</v>
      </c>
      <c r="C2680" s="13" t="s">
        <v>23</v>
      </c>
      <c r="D2680" s="13" t="s">
        <v>24</v>
      </c>
      <c r="E2680" s="13" t="s">
        <v>25</v>
      </c>
      <c r="F2680" s="919" t="s">
        <v>17</v>
      </c>
      <c r="G2680" s="919"/>
      <c r="H2680" s="920"/>
      <c r="I2680" s="920"/>
      <c r="J2680" s="920"/>
      <c r="K2680" s="920"/>
      <c r="L2680" s="920"/>
    </row>
    <row r="2681" spans="1:12" s="1" customFormat="1" ht="26.25" customHeight="1" x14ac:dyDescent="0.15">
      <c r="A2681" s="918"/>
      <c r="B2681" s="921" t="s">
        <v>1751</v>
      </c>
      <c r="C2681" s="922" t="s">
        <v>1752</v>
      </c>
      <c r="D2681" s="923">
        <v>43710</v>
      </c>
      <c r="E2681" s="921" t="s">
        <v>1753</v>
      </c>
      <c r="F2681" s="921" t="s">
        <v>1754</v>
      </c>
      <c r="G2681" s="921"/>
      <c r="H2681" s="924" t="s">
        <v>30</v>
      </c>
      <c r="I2681" s="924"/>
      <c r="J2681" s="14" t="s">
        <v>31</v>
      </c>
      <c r="K2681" s="14" t="s">
        <v>31</v>
      </c>
      <c r="L2681" s="16">
        <v>0</v>
      </c>
    </row>
    <row r="2682" spans="1:12" s="1" customFormat="1" ht="281.25" customHeight="1" x14ac:dyDescent="0.15">
      <c r="A2682" s="918"/>
      <c r="B2682" s="921"/>
      <c r="C2682" s="922"/>
      <c r="D2682" s="923"/>
      <c r="E2682" s="921"/>
      <c r="F2682" s="921"/>
      <c r="G2682" s="921"/>
      <c r="H2682" s="924" t="s">
        <v>33</v>
      </c>
      <c r="I2682" s="924"/>
      <c r="J2682" s="14" t="s">
        <v>31</v>
      </c>
      <c r="K2682" s="14" t="s">
        <v>31</v>
      </c>
      <c r="L2682" s="16">
        <v>0</v>
      </c>
    </row>
    <row r="2683" spans="1:12" s="1" customFormat="1" ht="24" customHeight="1" x14ac:dyDescent="0.15">
      <c r="A2683" s="918"/>
      <c r="B2683" s="9" t="s">
        <v>34</v>
      </c>
      <c r="C2683" s="13" t="s">
        <v>35</v>
      </c>
      <c r="D2683" s="13" t="s">
        <v>36</v>
      </c>
      <c r="E2683" s="13" t="s">
        <v>37</v>
      </c>
      <c r="F2683" s="920"/>
      <c r="G2683" s="920"/>
      <c r="H2683" s="924" t="s">
        <v>38</v>
      </c>
      <c r="I2683" s="924"/>
      <c r="J2683" s="921" t="s">
        <v>31</v>
      </c>
      <c r="K2683" s="921" t="s">
        <v>32</v>
      </c>
      <c r="L2683" s="925">
        <v>600</v>
      </c>
    </row>
    <row r="2684" spans="1:12" s="1" customFormat="1" ht="24" customHeight="1" x14ac:dyDescent="0.15">
      <c r="A2684" s="918"/>
      <c r="B2684" s="14" t="s">
        <v>31</v>
      </c>
      <c r="C2684" s="14" t="s">
        <v>1754</v>
      </c>
      <c r="D2684" s="15">
        <v>43718</v>
      </c>
      <c r="E2684" s="14" t="s">
        <v>1755</v>
      </c>
      <c r="F2684" s="920"/>
      <c r="G2684" s="920"/>
      <c r="H2684" s="924"/>
      <c r="I2684" s="924"/>
      <c r="J2684" s="921"/>
      <c r="K2684" s="921"/>
      <c r="L2684" s="925"/>
    </row>
    <row r="2685" spans="1:12" s="1" customFormat="1" ht="24" customHeight="1" x14ac:dyDescent="0.15">
      <c r="A2685" s="918">
        <v>495</v>
      </c>
      <c r="B2685" s="9" t="s">
        <v>22</v>
      </c>
      <c r="C2685" s="13" t="s">
        <v>23</v>
      </c>
      <c r="D2685" s="13" t="s">
        <v>24</v>
      </c>
      <c r="E2685" s="13" t="s">
        <v>25</v>
      </c>
      <c r="F2685" s="919" t="s">
        <v>17</v>
      </c>
      <c r="G2685" s="919"/>
      <c r="H2685" s="920"/>
      <c r="I2685" s="920"/>
      <c r="J2685" s="920"/>
      <c r="K2685" s="920"/>
      <c r="L2685" s="920"/>
    </row>
    <row r="2686" spans="1:12" s="1" customFormat="1" ht="26.25" customHeight="1" x14ac:dyDescent="0.15">
      <c r="A2686" s="918"/>
      <c r="B2686" s="921" t="s">
        <v>1756</v>
      </c>
      <c r="C2686" s="922" t="s">
        <v>1757</v>
      </c>
      <c r="D2686" s="923">
        <v>43580</v>
      </c>
      <c r="E2686" s="921" t="s">
        <v>548</v>
      </c>
      <c r="F2686" s="921" t="s">
        <v>1758</v>
      </c>
      <c r="G2686" s="921"/>
      <c r="H2686" s="924" t="s">
        <v>30</v>
      </c>
      <c r="I2686" s="924"/>
      <c r="J2686" s="14" t="s">
        <v>31</v>
      </c>
      <c r="K2686" s="14" t="s">
        <v>32</v>
      </c>
      <c r="L2686" s="16">
        <v>490</v>
      </c>
    </row>
    <row r="2687" spans="1:12" s="1" customFormat="1" ht="409.2" customHeight="1" x14ac:dyDescent="0.15">
      <c r="A2687" s="918"/>
      <c r="B2687" s="921"/>
      <c r="C2687" s="922"/>
      <c r="D2687" s="923"/>
      <c r="E2687" s="921"/>
      <c r="F2687" s="921"/>
      <c r="G2687" s="921"/>
      <c r="H2687" s="924" t="s">
        <v>33</v>
      </c>
      <c r="I2687" s="924"/>
      <c r="J2687" s="921" t="s">
        <v>31</v>
      </c>
      <c r="K2687" s="921" t="s">
        <v>32</v>
      </c>
      <c r="L2687" s="925">
        <v>345.6</v>
      </c>
    </row>
    <row r="2688" spans="1:12" s="1" customFormat="1" ht="155.85" customHeight="1" x14ac:dyDescent="0.15">
      <c r="A2688" s="918"/>
      <c r="B2688" s="921"/>
      <c r="C2688" s="922"/>
      <c r="D2688" s="923"/>
      <c r="E2688" s="921"/>
      <c r="F2688" s="921"/>
      <c r="G2688" s="921"/>
      <c r="H2688" s="924"/>
      <c r="I2688" s="924"/>
      <c r="J2688" s="921"/>
      <c r="K2688" s="921"/>
      <c r="L2688" s="925"/>
    </row>
    <row r="2689" spans="1:12" s="1" customFormat="1" ht="24" customHeight="1" x14ac:dyDescent="0.15">
      <c r="A2689" s="918"/>
      <c r="B2689" s="9" t="s">
        <v>34</v>
      </c>
      <c r="C2689" s="13" t="s">
        <v>35</v>
      </c>
      <c r="D2689" s="13" t="s">
        <v>36</v>
      </c>
      <c r="E2689" s="13" t="s">
        <v>37</v>
      </c>
      <c r="F2689" s="920"/>
      <c r="G2689" s="920"/>
      <c r="H2689" s="924" t="s">
        <v>38</v>
      </c>
      <c r="I2689" s="924"/>
      <c r="J2689" s="921" t="s">
        <v>31</v>
      </c>
      <c r="K2689" s="921" t="s">
        <v>32</v>
      </c>
      <c r="L2689" s="925">
        <v>70</v>
      </c>
    </row>
    <row r="2690" spans="1:12" s="1" customFormat="1" ht="24" customHeight="1" x14ac:dyDescent="0.15">
      <c r="A2690" s="918"/>
      <c r="B2690" s="14" t="s">
        <v>229</v>
      </c>
      <c r="C2690" s="14" t="s">
        <v>1758</v>
      </c>
      <c r="D2690" s="15">
        <v>43582</v>
      </c>
      <c r="E2690" s="14" t="s">
        <v>914</v>
      </c>
      <c r="F2690" s="920"/>
      <c r="G2690" s="920"/>
      <c r="H2690" s="924"/>
      <c r="I2690" s="924"/>
      <c r="J2690" s="921"/>
      <c r="K2690" s="921"/>
      <c r="L2690" s="925"/>
    </row>
    <row r="2691" spans="1:12" s="1" customFormat="1" ht="24" customHeight="1" x14ac:dyDescent="0.15">
      <c r="A2691" s="918">
        <v>496</v>
      </c>
      <c r="B2691" s="9" t="s">
        <v>22</v>
      </c>
      <c r="C2691" s="13" t="s">
        <v>23</v>
      </c>
      <c r="D2691" s="13" t="s">
        <v>24</v>
      </c>
      <c r="E2691" s="13" t="s">
        <v>25</v>
      </c>
      <c r="F2691" s="919" t="s">
        <v>17</v>
      </c>
      <c r="G2691" s="919"/>
      <c r="H2691" s="920"/>
      <c r="I2691" s="920"/>
      <c r="J2691" s="920"/>
      <c r="K2691" s="920"/>
      <c r="L2691" s="920"/>
    </row>
    <row r="2692" spans="1:12" s="1" customFormat="1" ht="26.25" customHeight="1" x14ac:dyDescent="0.15">
      <c r="A2692" s="918"/>
      <c r="B2692" s="921" t="s">
        <v>1756</v>
      </c>
      <c r="C2692" s="922" t="s">
        <v>1759</v>
      </c>
      <c r="D2692" s="923">
        <v>43730</v>
      </c>
      <c r="E2692" s="921" t="s">
        <v>1760</v>
      </c>
      <c r="F2692" s="921" t="s">
        <v>1761</v>
      </c>
      <c r="G2692" s="921"/>
      <c r="H2692" s="924" t="s">
        <v>30</v>
      </c>
      <c r="I2692" s="924"/>
      <c r="J2692" s="14" t="s">
        <v>31</v>
      </c>
      <c r="K2692" s="14" t="s">
        <v>31</v>
      </c>
      <c r="L2692" s="16">
        <v>0</v>
      </c>
    </row>
    <row r="2693" spans="1:12" s="1" customFormat="1" ht="409.2" customHeight="1" x14ac:dyDescent="0.15">
      <c r="A2693" s="918"/>
      <c r="B2693" s="921"/>
      <c r="C2693" s="922"/>
      <c r="D2693" s="923"/>
      <c r="E2693" s="921"/>
      <c r="F2693" s="921"/>
      <c r="G2693" s="921"/>
      <c r="H2693" s="924" t="s">
        <v>33</v>
      </c>
      <c r="I2693" s="924"/>
      <c r="J2693" s="921" t="s">
        <v>31</v>
      </c>
      <c r="K2693" s="921" t="s">
        <v>31</v>
      </c>
      <c r="L2693" s="925">
        <v>0</v>
      </c>
    </row>
    <row r="2694" spans="1:12" s="1" customFormat="1" ht="155.85" customHeight="1" x14ac:dyDescent="0.15">
      <c r="A2694" s="918"/>
      <c r="B2694" s="921"/>
      <c r="C2694" s="922"/>
      <c r="D2694" s="923"/>
      <c r="E2694" s="921"/>
      <c r="F2694" s="921"/>
      <c r="G2694" s="921"/>
      <c r="H2694" s="924"/>
      <c r="I2694" s="924"/>
      <c r="J2694" s="921"/>
      <c r="K2694" s="921"/>
      <c r="L2694" s="925"/>
    </row>
    <row r="2695" spans="1:12" s="1" customFormat="1" ht="24" customHeight="1" x14ac:dyDescent="0.15">
      <c r="A2695" s="918"/>
      <c r="B2695" s="9" t="s">
        <v>34</v>
      </c>
      <c r="C2695" s="13" t="s">
        <v>35</v>
      </c>
      <c r="D2695" s="13" t="s">
        <v>36</v>
      </c>
      <c r="E2695" s="13" t="s">
        <v>37</v>
      </c>
      <c r="F2695" s="920"/>
      <c r="G2695" s="920"/>
      <c r="H2695" s="924" t="s">
        <v>38</v>
      </c>
      <c r="I2695" s="924"/>
      <c r="J2695" s="921" t="s">
        <v>31</v>
      </c>
      <c r="K2695" s="921" t="s">
        <v>32</v>
      </c>
      <c r="L2695" s="925">
        <v>673.75</v>
      </c>
    </row>
    <row r="2696" spans="1:12" s="1" customFormat="1" ht="24" customHeight="1" x14ac:dyDescent="0.15">
      <c r="A2696" s="918"/>
      <c r="B2696" s="14" t="s">
        <v>229</v>
      </c>
      <c r="C2696" s="14" t="s">
        <v>1761</v>
      </c>
      <c r="D2696" s="15">
        <v>43735</v>
      </c>
      <c r="E2696" s="14" t="s">
        <v>1762</v>
      </c>
      <c r="F2696" s="920"/>
      <c r="G2696" s="920"/>
      <c r="H2696" s="924"/>
      <c r="I2696" s="924"/>
      <c r="J2696" s="921"/>
      <c r="K2696" s="921"/>
      <c r="L2696" s="925"/>
    </row>
    <row r="2697" spans="1:12" s="1" customFormat="1" ht="24" customHeight="1" x14ac:dyDescent="0.15">
      <c r="A2697" s="918">
        <v>497</v>
      </c>
      <c r="B2697" s="9" t="s">
        <v>22</v>
      </c>
      <c r="C2697" s="13" t="s">
        <v>23</v>
      </c>
      <c r="D2697" s="13" t="s">
        <v>24</v>
      </c>
      <c r="E2697" s="13" t="s">
        <v>25</v>
      </c>
      <c r="F2697" s="919" t="s">
        <v>17</v>
      </c>
      <c r="G2697" s="919"/>
      <c r="H2697" s="920"/>
      <c r="I2697" s="920"/>
      <c r="J2697" s="920"/>
      <c r="K2697" s="920"/>
      <c r="L2697" s="920"/>
    </row>
    <row r="2698" spans="1:12" s="1" customFormat="1" ht="26.25" customHeight="1" x14ac:dyDescent="0.15">
      <c r="A2698" s="918"/>
      <c r="B2698" s="921" t="s">
        <v>1763</v>
      </c>
      <c r="C2698" s="922" t="s">
        <v>1764</v>
      </c>
      <c r="D2698" s="923">
        <v>43557</v>
      </c>
      <c r="E2698" s="921" t="s">
        <v>151</v>
      </c>
      <c r="F2698" s="921" t="s">
        <v>1765</v>
      </c>
      <c r="G2698" s="921"/>
      <c r="H2698" s="924" t="s">
        <v>30</v>
      </c>
      <c r="I2698" s="924"/>
      <c r="J2698" s="14" t="s">
        <v>31</v>
      </c>
      <c r="K2698" s="14" t="s">
        <v>31</v>
      </c>
      <c r="L2698" s="16">
        <v>0</v>
      </c>
    </row>
    <row r="2699" spans="1:12" s="1" customFormat="1" ht="409.2" customHeight="1" x14ac:dyDescent="0.15">
      <c r="A2699" s="918"/>
      <c r="B2699" s="921"/>
      <c r="C2699" s="922"/>
      <c r="D2699" s="923"/>
      <c r="E2699" s="921"/>
      <c r="F2699" s="921"/>
      <c r="G2699" s="921"/>
      <c r="H2699" s="924" t="s">
        <v>33</v>
      </c>
      <c r="I2699" s="924"/>
      <c r="J2699" s="921" t="s">
        <v>31</v>
      </c>
      <c r="K2699" s="921" t="s">
        <v>31</v>
      </c>
      <c r="L2699" s="925">
        <v>0</v>
      </c>
    </row>
    <row r="2700" spans="1:12" s="1" customFormat="1" ht="239.85" customHeight="1" x14ac:dyDescent="0.15">
      <c r="A2700" s="918"/>
      <c r="B2700" s="921"/>
      <c r="C2700" s="922"/>
      <c r="D2700" s="923"/>
      <c r="E2700" s="921"/>
      <c r="F2700" s="921"/>
      <c r="G2700" s="921"/>
      <c r="H2700" s="924"/>
      <c r="I2700" s="924"/>
      <c r="J2700" s="921"/>
      <c r="K2700" s="921"/>
      <c r="L2700" s="925"/>
    </row>
    <row r="2701" spans="1:12" s="1" customFormat="1" ht="24" customHeight="1" x14ac:dyDescent="0.15">
      <c r="A2701" s="918"/>
      <c r="B2701" s="9" t="s">
        <v>34</v>
      </c>
      <c r="C2701" s="13" t="s">
        <v>35</v>
      </c>
      <c r="D2701" s="13" t="s">
        <v>36</v>
      </c>
      <c r="E2701" s="13" t="s">
        <v>37</v>
      </c>
      <c r="F2701" s="920"/>
      <c r="G2701" s="920"/>
      <c r="H2701" s="924" t="s">
        <v>38</v>
      </c>
      <c r="I2701" s="924"/>
      <c r="J2701" s="921" t="s">
        <v>31</v>
      </c>
      <c r="K2701" s="921" t="s">
        <v>32</v>
      </c>
      <c r="L2701" s="925">
        <v>565</v>
      </c>
    </row>
    <row r="2702" spans="1:12" s="1" customFormat="1" ht="24" customHeight="1" x14ac:dyDescent="0.15">
      <c r="A2702" s="918"/>
      <c r="B2702" s="14" t="s">
        <v>55</v>
      </c>
      <c r="C2702" s="14" t="s">
        <v>1765</v>
      </c>
      <c r="D2702" s="15">
        <v>43564</v>
      </c>
      <c r="E2702" s="14" t="s">
        <v>1766</v>
      </c>
      <c r="F2702" s="920"/>
      <c r="G2702" s="920"/>
      <c r="H2702" s="924"/>
      <c r="I2702" s="924"/>
      <c r="J2702" s="921"/>
      <c r="K2702" s="921"/>
      <c r="L2702" s="925"/>
    </row>
    <row r="2703" spans="1:12" s="1" customFormat="1" ht="24" customHeight="1" x14ac:dyDescent="0.15">
      <c r="A2703" s="918">
        <v>498</v>
      </c>
      <c r="B2703" s="9" t="s">
        <v>22</v>
      </c>
      <c r="C2703" s="13" t="s">
        <v>23</v>
      </c>
      <c r="D2703" s="13" t="s">
        <v>24</v>
      </c>
      <c r="E2703" s="13" t="s">
        <v>25</v>
      </c>
      <c r="F2703" s="919" t="s">
        <v>17</v>
      </c>
      <c r="G2703" s="919"/>
      <c r="H2703" s="920"/>
      <c r="I2703" s="920"/>
      <c r="J2703" s="920"/>
      <c r="K2703" s="920"/>
      <c r="L2703" s="920"/>
    </row>
    <row r="2704" spans="1:12" s="1" customFormat="1" ht="26.25" customHeight="1" x14ac:dyDescent="0.15">
      <c r="A2704" s="918"/>
      <c r="B2704" s="921" t="s">
        <v>1763</v>
      </c>
      <c r="C2704" s="922" t="s">
        <v>1764</v>
      </c>
      <c r="D2704" s="923">
        <v>43557</v>
      </c>
      <c r="E2704" s="921" t="s">
        <v>151</v>
      </c>
      <c r="F2704" s="921" t="s">
        <v>1767</v>
      </c>
      <c r="G2704" s="921"/>
      <c r="H2704" s="924" t="s">
        <v>30</v>
      </c>
      <c r="I2704" s="924"/>
      <c r="J2704" s="14" t="s">
        <v>31</v>
      </c>
      <c r="K2704" s="14" t="s">
        <v>32</v>
      </c>
      <c r="L2704" s="16">
        <v>669.24</v>
      </c>
    </row>
    <row r="2705" spans="1:12" s="1" customFormat="1" ht="409.2" customHeight="1" x14ac:dyDescent="0.15">
      <c r="A2705" s="918"/>
      <c r="B2705" s="921"/>
      <c r="C2705" s="922"/>
      <c r="D2705" s="923"/>
      <c r="E2705" s="921"/>
      <c r="F2705" s="921"/>
      <c r="G2705" s="921"/>
      <c r="H2705" s="924" t="s">
        <v>33</v>
      </c>
      <c r="I2705" s="924"/>
      <c r="J2705" s="921" t="s">
        <v>31</v>
      </c>
      <c r="K2705" s="921" t="s">
        <v>32</v>
      </c>
      <c r="L2705" s="925">
        <v>407.58</v>
      </c>
    </row>
    <row r="2706" spans="1:12" s="1" customFormat="1" ht="239.85" customHeight="1" x14ac:dyDescent="0.15">
      <c r="A2706" s="918"/>
      <c r="B2706" s="921"/>
      <c r="C2706" s="922"/>
      <c r="D2706" s="923"/>
      <c r="E2706" s="921"/>
      <c r="F2706" s="921"/>
      <c r="G2706" s="921"/>
      <c r="H2706" s="924"/>
      <c r="I2706" s="924"/>
      <c r="J2706" s="921"/>
      <c r="K2706" s="921"/>
      <c r="L2706" s="925"/>
    </row>
    <row r="2707" spans="1:12" s="1" customFormat="1" ht="24" customHeight="1" x14ac:dyDescent="0.15">
      <c r="A2707" s="918"/>
      <c r="B2707" s="9" t="s">
        <v>34</v>
      </c>
      <c r="C2707" s="13" t="s">
        <v>35</v>
      </c>
      <c r="D2707" s="13" t="s">
        <v>36</v>
      </c>
      <c r="E2707" s="13" t="s">
        <v>37</v>
      </c>
      <c r="F2707" s="920"/>
      <c r="G2707" s="920"/>
      <c r="H2707" s="924" t="s">
        <v>38</v>
      </c>
      <c r="I2707" s="924"/>
      <c r="J2707" s="921" t="s">
        <v>31</v>
      </c>
      <c r="K2707" s="921" t="s">
        <v>32</v>
      </c>
      <c r="L2707" s="925">
        <v>410.5</v>
      </c>
    </row>
    <row r="2708" spans="1:12" s="1" customFormat="1" ht="24" customHeight="1" x14ac:dyDescent="0.15">
      <c r="A2708" s="918"/>
      <c r="B2708" s="14" t="s">
        <v>55</v>
      </c>
      <c r="C2708" s="14" t="s">
        <v>1767</v>
      </c>
      <c r="D2708" s="15">
        <v>43564</v>
      </c>
      <c r="E2708" s="14" t="s">
        <v>1766</v>
      </c>
      <c r="F2708" s="920"/>
      <c r="G2708" s="920"/>
      <c r="H2708" s="924"/>
      <c r="I2708" s="924"/>
      <c r="J2708" s="921"/>
      <c r="K2708" s="921"/>
      <c r="L2708" s="925"/>
    </row>
    <row r="2709" spans="1:12" s="1" customFormat="1" ht="24" customHeight="1" x14ac:dyDescent="0.15">
      <c r="A2709" s="918">
        <v>499</v>
      </c>
      <c r="B2709" s="9" t="s">
        <v>22</v>
      </c>
      <c r="C2709" s="13" t="s">
        <v>23</v>
      </c>
      <c r="D2709" s="13" t="s">
        <v>24</v>
      </c>
      <c r="E2709" s="13" t="s">
        <v>25</v>
      </c>
      <c r="F2709" s="919" t="s">
        <v>17</v>
      </c>
      <c r="G2709" s="919"/>
      <c r="H2709" s="920"/>
      <c r="I2709" s="920"/>
      <c r="J2709" s="920"/>
      <c r="K2709" s="920"/>
      <c r="L2709" s="920"/>
    </row>
    <row r="2710" spans="1:12" s="1" customFormat="1" ht="26.25" customHeight="1" x14ac:dyDescent="0.15">
      <c r="A2710" s="918"/>
      <c r="B2710" s="921" t="s">
        <v>1763</v>
      </c>
      <c r="C2710" s="922" t="s">
        <v>1768</v>
      </c>
      <c r="D2710" s="923">
        <v>43645</v>
      </c>
      <c r="E2710" s="921" t="s">
        <v>227</v>
      </c>
      <c r="F2710" s="921" t="s">
        <v>1769</v>
      </c>
      <c r="G2710" s="921"/>
      <c r="H2710" s="924" t="s">
        <v>30</v>
      </c>
      <c r="I2710" s="924"/>
      <c r="J2710" s="14" t="s">
        <v>31</v>
      </c>
      <c r="K2710" s="14" t="s">
        <v>32</v>
      </c>
      <c r="L2710" s="16">
        <v>690</v>
      </c>
    </row>
    <row r="2711" spans="1:12" s="1" customFormat="1" ht="409.2" customHeight="1" x14ac:dyDescent="0.15">
      <c r="A2711" s="918"/>
      <c r="B2711" s="921"/>
      <c r="C2711" s="922"/>
      <c r="D2711" s="923"/>
      <c r="E2711" s="921"/>
      <c r="F2711" s="921"/>
      <c r="G2711" s="921"/>
      <c r="H2711" s="924" t="s">
        <v>33</v>
      </c>
      <c r="I2711" s="924"/>
      <c r="J2711" s="921" t="s">
        <v>31</v>
      </c>
      <c r="K2711" s="921" t="s">
        <v>31</v>
      </c>
      <c r="L2711" s="925">
        <v>0</v>
      </c>
    </row>
    <row r="2712" spans="1:12" s="1" customFormat="1" ht="8.85" customHeight="1" x14ac:dyDescent="0.15">
      <c r="A2712" s="918"/>
      <c r="B2712" s="921"/>
      <c r="C2712" s="922"/>
      <c r="D2712" s="923"/>
      <c r="E2712" s="921"/>
      <c r="F2712" s="921"/>
      <c r="G2712" s="921"/>
      <c r="H2712" s="924"/>
      <c r="I2712" s="924"/>
      <c r="J2712" s="921"/>
      <c r="K2712" s="921"/>
      <c r="L2712" s="925"/>
    </row>
    <row r="2713" spans="1:12" s="1" customFormat="1" ht="24" customHeight="1" x14ac:dyDescent="0.15">
      <c r="A2713" s="918"/>
      <c r="B2713" s="9" t="s">
        <v>34</v>
      </c>
      <c r="C2713" s="13" t="s">
        <v>35</v>
      </c>
      <c r="D2713" s="13" t="s">
        <v>36</v>
      </c>
      <c r="E2713" s="13" t="s">
        <v>37</v>
      </c>
      <c r="F2713" s="920"/>
      <c r="G2713" s="920"/>
      <c r="H2713" s="924" t="s">
        <v>38</v>
      </c>
      <c r="I2713" s="924"/>
      <c r="J2713" s="921" t="s">
        <v>31</v>
      </c>
      <c r="K2713" s="921" t="s">
        <v>32</v>
      </c>
      <c r="L2713" s="925">
        <v>700</v>
      </c>
    </row>
    <row r="2714" spans="1:12" s="1" customFormat="1" ht="24" customHeight="1" x14ac:dyDescent="0.15">
      <c r="A2714" s="918"/>
      <c r="B2714" s="14" t="s">
        <v>55</v>
      </c>
      <c r="C2714" s="14" t="s">
        <v>1769</v>
      </c>
      <c r="D2714" s="15">
        <v>43652</v>
      </c>
      <c r="E2714" s="14" t="s">
        <v>1770</v>
      </c>
      <c r="F2714" s="920"/>
      <c r="G2714" s="920"/>
      <c r="H2714" s="924"/>
      <c r="I2714" s="924"/>
      <c r="J2714" s="921"/>
      <c r="K2714" s="921"/>
      <c r="L2714" s="925"/>
    </row>
    <row r="2715" spans="1:12" s="1" customFormat="1" ht="24" customHeight="1" x14ac:dyDescent="0.15">
      <c r="A2715" s="918">
        <v>500</v>
      </c>
      <c r="B2715" s="9" t="s">
        <v>22</v>
      </c>
      <c r="C2715" s="13" t="s">
        <v>23</v>
      </c>
      <c r="D2715" s="13" t="s">
        <v>24</v>
      </c>
      <c r="E2715" s="13" t="s">
        <v>25</v>
      </c>
      <c r="F2715" s="919" t="s">
        <v>17</v>
      </c>
      <c r="G2715" s="919"/>
      <c r="H2715" s="920"/>
      <c r="I2715" s="920"/>
      <c r="J2715" s="920"/>
      <c r="K2715" s="920"/>
      <c r="L2715" s="920"/>
    </row>
    <row r="2716" spans="1:12" s="1" customFormat="1" ht="26.25" customHeight="1" x14ac:dyDescent="0.15">
      <c r="A2716" s="918"/>
      <c r="B2716" s="921" t="s">
        <v>1763</v>
      </c>
      <c r="C2716" s="922" t="s">
        <v>1771</v>
      </c>
      <c r="D2716" s="923">
        <v>43730</v>
      </c>
      <c r="E2716" s="921" t="s">
        <v>1060</v>
      </c>
      <c r="F2716" s="921" t="s">
        <v>958</v>
      </c>
      <c r="G2716" s="921"/>
      <c r="H2716" s="924" t="s">
        <v>30</v>
      </c>
      <c r="I2716" s="924"/>
      <c r="J2716" s="14" t="s">
        <v>31</v>
      </c>
      <c r="K2716" s="14" t="s">
        <v>31</v>
      </c>
      <c r="L2716" s="16">
        <v>0</v>
      </c>
    </row>
    <row r="2717" spans="1:12" s="1" customFormat="1" ht="323.25" customHeight="1" x14ac:dyDescent="0.15">
      <c r="A2717" s="918"/>
      <c r="B2717" s="921"/>
      <c r="C2717" s="922"/>
      <c r="D2717" s="923"/>
      <c r="E2717" s="921"/>
      <c r="F2717" s="921"/>
      <c r="G2717" s="921"/>
      <c r="H2717" s="924" t="s">
        <v>33</v>
      </c>
      <c r="I2717" s="924"/>
      <c r="J2717" s="14" t="s">
        <v>31</v>
      </c>
      <c r="K2717" s="14" t="s">
        <v>32</v>
      </c>
      <c r="L2717" s="16">
        <v>578.59</v>
      </c>
    </row>
    <row r="2718" spans="1:12" s="1" customFormat="1" ht="24" customHeight="1" x14ac:dyDescent="0.15">
      <c r="A2718" s="918"/>
      <c r="B2718" s="9" t="s">
        <v>34</v>
      </c>
      <c r="C2718" s="13" t="s">
        <v>35</v>
      </c>
      <c r="D2718" s="13" t="s">
        <v>36</v>
      </c>
      <c r="E2718" s="13" t="s">
        <v>37</v>
      </c>
      <c r="F2718" s="920"/>
      <c r="G2718" s="920"/>
      <c r="H2718" s="924" t="s">
        <v>38</v>
      </c>
      <c r="I2718" s="924"/>
      <c r="J2718" s="921" t="s">
        <v>31</v>
      </c>
      <c r="K2718" s="921" t="s">
        <v>32</v>
      </c>
      <c r="L2718" s="925">
        <v>2024</v>
      </c>
    </row>
    <row r="2719" spans="1:12" s="1" customFormat="1" ht="24" customHeight="1" x14ac:dyDescent="0.15">
      <c r="A2719" s="918"/>
      <c r="B2719" s="14" t="s">
        <v>55</v>
      </c>
      <c r="C2719" s="14" t="s">
        <v>958</v>
      </c>
      <c r="D2719" s="15">
        <v>43736</v>
      </c>
      <c r="E2719" s="14" t="s">
        <v>1772</v>
      </c>
      <c r="F2719" s="920"/>
      <c r="G2719" s="920"/>
      <c r="H2719" s="924"/>
      <c r="I2719" s="924"/>
      <c r="J2719" s="921"/>
      <c r="K2719" s="921"/>
      <c r="L2719" s="925"/>
    </row>
    <row r="2720" spans="1:12" s="1" customFormat="1" ht="24" customHeight="1" x14ac:dyDescent="0.15">
      <c r="A2720" s="918">
        <v>501</v>
      </c>
      <c r="B2720" s="9" t="s">
        <v>22</v>
      </c>
      <c r="C2720" s="13" t="s">
        <v>23</v>
      </c>
      <c r="D2720" s="13" t="s">
        <v>24</v>
      </c>
      <c r="E2720" s="13" t="s">
        <v>25</v>
      </c>
      <c r="F2720" s="919" t="s">
        <v>17</v>
      </c>
      <c r="G2720" s="919"/>
      <c r="H2720" s="920"/>
      <c r="I2720" s="920"/>
      <c r="J2720" s="920"/>
      <c r="K2720" s="920"/>
      <c r="L2720" s="920"/>
    </row>
    <row r="2721" spans="1:12" s="1" customFormat="1" ht="26.25" customHeight="1" x14ac:dyDescent="0.15">
      <c r="A2721" s="918"/>
      <c r="B2721" s="921" t="s">
        <v>1773</v>
      </c>
      <c r="C2721" s="922" t="s">
        <v>1774</v>
      </c>
      <c r="D2721" s="923">
        <v>43721</v>
      </c>
      <c r="E2721" s="921" t="s">
        <v>115</v>
      </c>
      <c r="F2721" s="921" t="s">
        <v>1775</v>
      </c>
      <c r="G2721" s="921"/>
      <c r="H2721" s="924" t="s">
        <v>30</v>
      </c>
      <c r="I2721" s="924"/>
      <c r="J2721" s="14" t="s">
        <v>31</v>
      </c>
      <c r="K2721" s="14" t="s">
        <v>32</v>
      </c>
      <c r="L2721" s="16">
        <v>490.57</v>
      </c>
    </row>
    <row r="2722" spans="1:12" s="1" customFormat="1" ht="165.75" customHeight="1" x14ac:dyDescent="0.15">
      <c r="A2722" s="918"/>
      <c r="B2722" s="921"/>
      <c r="C2722" s="922"/>
      <c r="D2722" s="923"/>
      <c r="E2722" s="921"/>
      <c r="F2722" s="921"/>
      <c r="G2722" s="921"/>
      <c r="H2722" s="924" t="s">
        <v>33</v>
      </c>
      <c r="I2722" s="924"/>
      <c r="J2722" s="14" t="s">
        <v>31</v>
      </c>
      <c r="K2722" s="14" t="s">
        <v>32</v>
      </c>
      <c r="L2722" s="16">
        <v>380.6</v>
      </c>
    </row>
    <row r="2723" spans="1:12" s="1" customFormat="1" ht="24" customHeight="1" x14ac:dyDescent="0.15">
      <c r="A2723" s="918"/>
      <c r="B2723" s="9" t="s">
        <v>34</v>
      </c>
      <c r="C2723" s="13" t="s">
        <v>35</v>
      </c>
      <c r="D2723" s="13" t="s">
        <v>36</v>
      </c>
      <c r="E2723" s="13" t="s">
        <v>37</v>
      </c>
      <c r="F2723" s="920"/>
      <c r="G2723" s="920"/>
      <c r="H2723" s="924" t="s">
        <v>38</v>
      </c>
      <c r="I2723" s="924"/>
      <c r="J2723" s="921" t="s">
        <v>31</v>
      </c>
      <c r="K2723" s="921" t="s">
        <v>32</v>
      </c>
      <c r="L2723" s="925">
        <v>133.5</v>
      </c>
    </row>
    <row r="2724" spans="1:12" s="1" customFormat="1" ht="24" customHeight="1" x14ac:dyDescent="0.15">
      <c r="A2724" s="918"/>
      <c r="B2724" s="14" t="s">
        <v>105</v>
      </c>
      <c r="C2724" s="14" t="s">
        <v>1775</v>
      </c>
      <c r="D2724" s="15">
        <v>43724</v>
      </c>
      <c r="E2724" s="14" t="s">
        <v>1776</v>
      </c>
      <c r="F2724" s="920"/>
      <c r="G2724" s="920"/>
      <c r="H2724" s="924"/>
      <c r="I2724" s="924"/>
      <c r="J2724" s="921"/>
      <c r="K2724" s="921"/>
      <c r="L2724" s="925"/>
    </row>
    <row r="2725" spans="1:12" s="1" customFormat="1" ht="24" customHeight="1" x14ac:dyDescent="0.15">
      <c r="A2725" s="918">
        <v>502</v>
      </c>
      <c r="B2725" s="9" t="s">
        <v>22</v>
      </c>
      <c r="C2725" s="13" t="s">
        <v>23</v>
      </c>
      <c r="D2725" s="13" t="s">
        <v>24</v>
      </c>
      <c r="E2725" s="13" t="s">
        <v>25</v>
      </c>
      <c r="F2725" s="919" t="s">
        <v>17</v>
      </c>
      <c r="G2725" s="919"/>
      <c r="H2725" s="920"/>
      <c r="I2725" s="920"/>
      <c r="J2725" s="920"/>
      <c r="K2725" s="920"/>
      <c r="L2725" s="920"/>
    </row>
    <row r="2726" spans="1:12" s="1" customFormat="1" ht="26.25" customHeight="1" x14ac:dyDescent="0.15">
      <c r="A2726" s="918"/>
      <c r="B2726" s="921" t="s">
        <v>1777</v>
      </c>
      <c r="C2726" s="921" t="s">
        <v>1778</v>
      </c>
      <c r="D2726" s="923">
        <v>43565</v>
      </c>
      <c r="E2726" s="921" t="s">
        <v>465</v>
      </c>
      <c r="F2726" s="921" t="s">
        <v>1779</v>
      </c>
      <c r="G2726" s="921"/>
      <c r="H2726" s="924" t="s">
        <v>30</v>
      </c>
      <c r="I2726" s="924"/>
      <c r="J2726" s="14" t="s">
        <v>31</v>
      </c>
      <c r="K2726" s="14" t="s">
        <v>31</v>
      </c>
      <c r="L2726" s="16">
        <v>0</v>
      </c>
    </row>
    <row r="2727" spans="1:12" s="1" customFormat="1" ht="81.75" customHeight="1" x14ac:dyDescent="0.15">
      <c r="A2727" s="918"/>
      <c r="B2727" s="921"/>
      <c r="C2727" s="921"/>
      <c r="D2727" s="923"/>
      <c r="E2727" s="921"/>
      <c r="F2727" s="921"/>
      <c r="G2727" s="921"/>
      <c r="H2727" s="924" t="s">
        <v>33</v>
      </c>
      <c r="I2727" s="924"/>
      <c r="J2727" s="14" t="s">
        <v>31</v>
      </c>
      <c r="K2727" s="14" t="s">
        <v>32</v>
      </c>
      <c r="L2727" s="16">
        <v>1594.76</v>
      </c>
    </row>
    <row r="2728" spans="1:12" s="1" customFormat="1" ht="24" customHeight="1" x14ac:dyDescent="0.15">
      <c r="A2728" s="918"/>
      <c r="B2728" s="9" t="s">
        <v>34</v>
      </c>
      <c r="C2728" s="13" t="s">
        <v>35</v>
      </c>
      <c r="D2728" s="13" t="s">
        <v>36</v>
      </c>
      <c r="E2728" s="13" t="s">
        <v>37</v>
      </c>
      <c r="F2728" s="920"/>
      <c r="G2728" s="920"/>
      <c r="H2728" s="924" t="s">
        <v>38</v>
      </c>
      <c r="I2728" s="924"/>
      <c r="J2728" s="921" t="s">
        <v>31</v>
      </c>
      <c r="K2728" s="921" t="s">
        <v>31</v>
      </c>
      <c r="L2728" s="925">
        <v>0</v>
      </c>
    </row>
    <row r="2729" spans="1:12" s="1" customFormat="1" ht="24" customHeight="1" x14ac:dyDescent="0.15">
      <c r="A2729" s="918"/>
      <c r="B2729" s="14" t="s">
        <v>61</v>
      </c>
      <c r="C2729" s="14" t="s">
        <v>1779</v>
      </c>
      <c r="D2729" s="15">
        <v>43571</v>
      </c>
      <c r="E2729" s="14" t="s">
        <v>1780</v>
      </c>
      <c r="F2729" s="920"/>
      <c r="G2729" s="920"/>
      <c r="H2729" s="924"/>
      <c r="I2729" s="924"/>
      <c r="J2729" s="921"/>
      <c r="K2729" s="921"/>
      <c r="L2729" s="925"/>
    </row>
    <row r="2730" spans="1:12" s="1" customFormat="1" ht="24" customHeight="1" x14ac:dyDescent="0.15">
      <c r="A2730" s="918">
        <v>503</v>
      </c>
      <c r="B2730" s="9" t="s">
        <v>22</v>
      </c>
      <c r="C2730" s="13" t="s">
        <v>23</v>
      </c>
      <c r="D2730" s="13" t="s">
        <v>24</v>
      </c>
      <c r="E2730" s="13" t="s">
        <v>25</v>
      </c>
      <c r="F2730" s="919" t="s">
        <v>17</v>
      </c>
      <c r="G2730" s="919"/>
      <c r="H2730" s="920"/>
      <c r="I2730" s="920"/>
      <c r="J2730" s="920"/>
      <c r="K2730" s="920"/>
      <c r="L2730" s="920"/>
    </row>
    <row r="2731" spans="1:12" s="1" customFormat="1" ht="26.25" customHeight="1" x14ac:dyDescent="0.15">
      <c r="A2731" s="918"/>
      <c r="B2731" s="921" t="s">
        <v>1777</v>
      </c>
      <c r="C2731" s="921" t="s">
        <v>1781</v>
      </c>
      <c r="D2731" s="923">
        <v>43624</v>
      </c>
      <c r="E2731" s="921" t="s">
        <v>351</v>
      </c>
      <c r="F2731" s="921" t="s">
        <v>1782</v>
      </c>
      <c r="G2731" s="921"/>
      <c r="H2731" s="924" t="s">
        <v>30</v>
      </c>
      <c r="I2731" s="924"/>
      <c r="J2731" s="14" t="s">
        <v>31</v>
      </c>
      <c r="K2731" s="14" t="s">
        <v>32</v>
      </c>
      <c r="L2731" s="16">
        <v>540.45000000000005</v>
      </c>
    </row>
    <row r="2732" spans="1:12" s="1" customFormat="1" ht="71.25" customHeight="1" x14ac:dyDescent="0.15">
      <c r="A2732" s="918"/>
      <c r="B2732" s="921"/>
      <c r="C2732" s="921"/>
      <c r="D2732" s="923"/>
      <c r="E2732" s="921"/>
      <c r="F2732" s="921"/>
      <c r="G2732" s="921"/>
      <c r="H2732" s="924" t="s">
        <v>33</v>
      </c>
      <c r="I2732" s="924"/>
      <c r="J2732" s="14" t="s">
        <v>31</v>
      </c>
      <c r="K2732" s="14" t="s">
        <v>32</v>
      </c>
      <c r="L2732" s="16">
        <v>386.96</v>
      </c>
    </row>
    <row r="2733" spans="1:12" s="1" customFormat="1" ht="24" customHeight="1" x14ac:dyDescent="0.15">
      <c r="A2733" s="918"/>
      <c r="B2733" s="9" t="s">
        <v>34</v>
      </c>
      <c r="C2733" s="13" t="s">
        <v>35</v>
      </c>
      <c r="D2733" s="13" t="s">
        <v>36</v>
      </c>
      <c r="E2733" s="13" t="s">
        <v>37</v>
      </c>
      <c r="F2733" s="920"/>
      <c r="G2733" s="920"/>
      <c r="H2733" s="924" t="s">
        <v>38</v>
      </c>
      <c r="I2733" s="924"/>
      <c r="J2733" s="921" t="s">
        <v>31</v>
      </c>
      <c r="K2733" s="921" t="s">
        <v>32</v>
      </c>
      <c r="L2733" s="925">
        <v>525</v>
      </c>
    </row>
    <row r="2734" spans="1:12" s="1" customFormat="1" ht="24" customHeight="1" x14ac:dyDescent="0.15">
      <c r="A2734" s="918"/>
      <c r="B2734" s="14" t="s">
        <v>61</v>
      </c>
      <c r="C2734" s="14" t="s">
        <v>1782</v>
      </c>
      <c r="D2734" s="15">
        <v>43626</v>
      </c>
      <c r="E2734" s="14" t="s">
        <v>1783</v>
      </c>
      <c r="F2734" s="920"/>
      <c r="G2734" s="920"/>
      <c r="H2734" s="924"/>
      <c r="I2734" s="924"/>
      <c r="J2734" s="921"/>
      <c r="K2734" s="921"/>
      <c r="L2734" s="925"/>
    </row>
    <row r="2735" spans="1:12" s="1" customFormat="1" ht="24" customHeight="1" x14ac:dyDescent="0.15">
      <c r="A2735" s="918">
        <v>504</v>
      </c>
      <c r="B2735" s="9" t="s">
        <v>22</v>
      </c>
      <c r="C2735" s="13" t="s">
        <v>23</v>
      </c>
      <c r="D2735" s="13" t="s">
        <v>24</v>
      </c>
      <c r="E2735" s="13" t="s">
        <v>25</v>
      </c>
      <c r="F2735" s="919" t="s">
        <v>17</v>
      </c>
      <c r="G2735" s="919"/>
      <c r="H2735" s="920"/>
      <c r="I2735" s="920"/>
      <c r="J2735" s="920"/>
      <c r="K2735" s="920"/>
      <c r="L2735" s="920"/>
    </row>
    <row r="2736" spans="1:12" s="1" customFormat="1" ht="26.25" customHeight="1" x14ac:dyDescent="0.15">
      <c r="A2736" s="918"/>
      <c r="B2736" s="921" t="s">
        <v>1777</v>
      </c>
      <c r="C2736" s="921" t="s">
        <v>1784</v>
      </c>
      <c r="D2736" s="923">
        <v>43689</v>
      </c>
      <c r="E2736" s="921" t="s">
        <v>1785</v>
      </c>
      <c r="F2736" s="921" t="s">
        <v>1786</v>
      </c>
      <c r="G2736" s="921"/>
      <c r="H2736" s="924" t="s">
        <v>30</v>
      </c>
      <c r="I2736" s="924"/>
      <c r="J2736" s="14" t="s">
        <v>31</v>
      </c>
      <c r="K2736" s="14" t="s">
        <v>32</v>
      </c>
      <c r="L2736" s="16">
        <v>250.89</v>
      </c>
    </row>
    <row r="2737" spans="1:12" s="1" customFormat="1" ht="60.75" customHeight="1" x14ac:dyDescent="0.15">
      <c r="A2737" s="918"/>
      <c r="B2737" s="921"/>
      <c r="C2737" s="921"/>
      <c r="D2737" s="923"/>
      <c r="E2737" s="921"/>
      <c r="F2737" s="921"/>
      <c r="G2737" s="921"/>
      <c r="H2737" s="924" t="s">
        <v>33</v>
      </c>
      <c r="I2737" s="924"/>
      <c r="J2737" s="14" t="s">
        <v>31</v>
      </c>
      <c r="K2737" s="14" t="s">
        <v>32</v>
      </c>
      <c r="L2737" s="16">
        <v>440.2</v>
      </c>
    </row>
    <row r="2738" spans="1:12" s="1" customFormat="1" ht="24" customHeight="1" x14ac:dyDescent="0.15">
      <c r="A2738" s="918"/>
      <c r="B2738" s="9" t="s">
        <v>34</v>
      </c>
      <c r="C2738" s="13" t="s">
        <v>35</v>
      </c>
      <c r="D2738" s="13" t="s">
        <v>36</v>
      </c>
      <c r="E2738" s="13" t="s">
        <v>37</v>
      </c>
      <c r="F2738" s="920"/>
      <c r="G2738" s="920"/>
      <c r="H2738" s="924" t="s">
        <v>38</v>
      </c>
      <c r="I2738" s="924"/>
      <c r="J2738" s="921" t="s">
        <v>31</v>
      </c>
      <c r="K2738" s="921" t="s">
        <v>31</v>
      </c>
      <c r="L2738" s="925">
        <v>0</v>
      </c>
    </row>
    <row r="2739" spans="1:12" s="1" customFormat="1" ht="24" customHeight="1" x14ac:dyDescent="0.15">
      <c r="A2739" s="918"/>
      <c r="B2739" s="14" t="s">
        <v>61</v>
      </c>
      <c r="C2739" s="14" t="s">
        <v>1786</v>
      </c>
      <c r="D2739" s="15">
        <v>43692</v>
      </c>
      <c r="E2739" s="14" t="s">
        <v>1787</v>
      </c>
      <c r="F2739" s="920"/>
      <c r="G2739" s="920"/>
      <c r="H2739" s="924"/>
      <c r="I2739" s="924"/>
      <c r="J2739" s="921"/>
      <c r="K2739" s="921"/>
      <c r="L2739" s="925"/>
    </row>
    <row r="2740" spans="1:12" s="1" customFormat="1" ht="24" customHeight="1" x14ac:dyDescent="0.15">
      <c r="A2740" s="918">
        <v>505</v>
      </c>
      <c r="B2740" s="9" t="s">
        <v>22</v>
      </c>
      <c r="C2740" s="13" t="s">
        <v>23</v>
      </c>
      <c r="D2740" s="13" t="s">
        <v>24</v>
      </c>
      <c r="E2740" s="13" t="s">
        <v>25</v>
      </c>
      <c r="F2740" s="919" t="s">
        <v>17</v>
      </c>
      <c r="G2740" s="919"/>
      <c r="H2740" s="920"/>
      <c r="I2740" s="920"/>
      <c r="J2740" s="920"/>
      <c r="K2740" s="920"/>
      <c r="L2740" s="920"/>
    </row>
    <row r="2741" spans="1:12" s="1" customFormat="1" ht="26.25" customHeight="1" x14ac:dyDescent="0.15">
      <c r="A2741" s="918"/>
      <c r="B2741" s="921" t="s">
        <v>1777</v>
      </c>
      <c r="C2741" s="922" t="s">
        <v>1788</v>
      </c>
      <c r="D2741" s="923">
        <v>43712</v>
      </c>
      <c r="E2741" s="921" t="s">
        <v>465</v>
      </c>
      <c r="F2741" s="921" t="s">
        <v>1779</v>
      </c>
      <c r="G2741" s="921"/>
      <c r="H2741" s="924" t="s">
        <v>30</v>
      </c>
      <c r="I2741" s="924"/>
      <c r="J2741" s="14" t="s">
        <v>31</v>
      </c>
      <c r="K2741" s="14" t="s">
        <v>31</v>
      </c>
      <c r="L2741" s="16">
        <v>0</v>
      </c>
    </row>
    <row r="2742" spans="1:12" s="1" customFormat="1" ht="134.25" customHeight="1" x14ac:dyDescent="0.15">
      <c r="A2742" s="918"/>
      <c r="B2742" s="921"/>
      <c r="C2742" s="922"/>
      <c r="D2742" s="923"/>
      <c r="E2742" s="921"/>
      <c r="F2742" s="921"/>
      <c r="G2742" s="921"/>
      <c r="H2742" s="924" t="s">
        <v>33</v>
      </c>
      <c r="I2742" s="924"/>
      <c r="J2742" s="14" t="s">
        <v>31</v>
      </c>
      <c r="K2742" s="14" t="s">
        <v>32</v>
      </c>
      <c r="L2742" s="16">
        <v>904</v>
      </c>
    </row>
    <row r="2743" spans="1:12" s="1" customFormat="1" ht="24" customHeight="1" x14ac:dyDescent="0.15">
      <c r="A2743" s="918"/>
      <c r="B2743" s="9" t="s">
        <v>34</v>
      </c>
      <c r="C2743" s="13" t="s">
        <v>35</v>
      </c>
      <c r="D2743" s="13" t="s">
        <v>36</v>
      </c>
      <c r="E2743" s="13" t="s">
        <v>37</v>
      </c>
      <c r="F2743" s="920"/>
      <c r="G2743" s="920"/>
      <c r="H2743" s="924" t="s">
        <v>38</v>
      </c>
      <c r="I2743" s="924"/>
      <c r="J2743" s="921" t="s">
        <v>31</v>
      </c>
      <c r="K2743" s="921" t="s">
        <v>31</v>
      </c>
      <c r="L2743" s="925">
        <v>0</v>
      </c>
    </row>
    <row r="2744" spans="1:12" s="1" customFormat="1" ht="24" customHeight="1" x14ac:dyDescent="0.15">
      <c r="A2744" s="918"/>
      <c r="B2744" s="14" t="s">
        <v>61</v>
      </c>
      <c r="C2744" s="14" t="s">
        <v>1779</v>
      </c>
      <c r="D2744" s="15">
        <v>43719</v>
      </c>
      <c r="E2744" s="14" t="s">
        <v>1789</v>
      </c>
      <c r="F2744" s="920"/>
      <c r="G2744" s="920"/>
      <c r="H2744" s="924"/>
      <c r="I2744" s="924"/>
      <c r="J2744" s="921"/>
      <c r="K2744" s="921"/>
      <c r="L2744" s="925"/>
    </row>
    <row r="2745" spans="1:12" s="1" customFormat="1" ht="24" customHeight="1" x14ac:dyDescent="0.15">
      <c r="A2745" s="918">
        <v>506</v>
      </c>
      <c r="B2745" s="9" t="s">
        <v>22</v>
      </c>
      <c r="C2745" s="13" t="s">
        <v>23</v>
      </c>
      <c r="D2745" s="13" t="s">
        <v>24</v>
      </c>
      <c r="E2745" s="13" t="s">
        <v>25</v>
      </c>
      <c r="F2745" s="919" t="s">
        <v>17</v>
      </c>
      <c r="G2745" s="919"/>
      <c r="H2745" s="920"/>
      <c r="I2745" s="920"/>
      <c r="J2745" s="920"/>
      <c r="K2745" s="920"/>
      <c r="L2745" s="920"/>
    </row>
    <row r="2746" spans="1:12" s="1" customFormat="1" ht="26.25" customHeight="1" x14ac:dyDescent="0.15">
      <c r="A2746" s="918"/>
      <c r="B2746" s="921" t="s">
        <v>1777</v>
      </c>
      <c r="C2746" s="922" t="s">
        <v>1790</v>
      </c>
      <c r="D2746" s="923">
        <v>43728</v>
      </c>
      <c r="E2746" s="921" t="s">
        <v>1791</v>
      </c>
      <c r="F2746" s="921" t="s">
        <v>1792</v>
      </c>
      <c r="G2746" s="921"/>
      <c r="H2746" s="924" t="s">
        <v>30</v>
      </c>
      <c r="I2746" s="924"/>
      <c r="J2746" s="14" t="s">
        <v>31</v>
      </c>
      <c r="K2746" s="14" t="s">
        <v>32</v>
      </c>
      <c r="L2746" s="16">
        <v>427.58</v>
      </c>
    </row>
    <row r="2747" spans="1:12" s="1" customFormat="1" ht="155.25" customHeight="1" x14ac:dyDescent="0.15">
      <c r="A2747" s="918"/>
      <c r="B2747" s="921"/>
      <c r="C2747" s="922"/>
      <c r="D2747" s="923"/>
      <c r="E2747" s="921"/>
      <c r="F2747" s="921"/>
      <c r="G2747" s="921"/>
      <c r="H2747" s="924" t="s">
        <v>33</v>
      </c>
      <c r="I2747" s="924"/>
      <c r="J2747" s="14" t="s">
        <v>31</v>
      </c>
      <c r="K2747" s="14" t="s">
        <v>31</v>
      </c>
      <c r="L2747" s="16">
        <v>0</v>
      </c>
    </row>
    <row r="2748" spans="1:12" s="1" customFormat="1" ht="24" customHeight="1" x14ac:dyDescent="0.15">
      <c r="A2748" s="918"/>
      <c r="B2748" s="9" t="s">
        <v>34</v>
      </c>
      <c r="C2748" s="13" t="s">
        <v>35</v>
      </c>
      <c r="D2748" s="13" t="s">
        <v>36</v>
      </c>
      <c r="E2748" s="13" t="s">
        <v>37</v>
      </c>
      <c r="F2748" s="920"/>
      <c r="G2748" s="920"/>
      <c r="H2748" s="924" t="s">
        <v>38</v>
      </c>
      <c r="I2748" s="924"/>
      <c r="J2748" s="921" t="s">
        <v>31</v>
      </c>
      <c r="K2748" s="921" t="s">
        <v>31</v>
      </c>
      <c r="L2748" s="925">
        <v>0</v>
      </c>
    </row>
    <row r="2749" spans="1:12" s="1" customFormat="1" ht="24" customHeight="1" x14ac:dyDescent="0.15">
      <c r="A2749" s="918"/>
      <c r="B2749" s="14" t="s">
        <v>61</v>
      </c>
      <c r="C2749" s="14" t="s">
        <v>1792</v>
      </c>
      <c r="D2749" s="15">
        <v>43734</v>
      </c>
      <c r="E2749" s="14" t="s">
        <v>1793</v>
      </c>
      <c r="F2749" s="920"/>
      <c r="G2749" s="920"/>
      <c r="H2749" s="924"/>
      <c r="I2749" s="924"/>
      <c r="J2749" s="921"/>
      <c r="K2749" s="921"/>
      <c r="L2749" s="925"/>
    </row>
    <row r="2750" spans="1:12" s="1" customFormat="1" ht="24" customHeight="1" x14ac:dyDescent="0.15">
      <c r="A2750" s="918">
        <v>507</v>
      </c>
      <c r="B2750" s="9" t="s">
        <v>22</v>
      </c>
      <c r="C2750" s="13" t="s">
        <v>23</v>
      </c>
      <c r="D2750" s="13" t="s">
        <v>24</v>
      </c>
      <c r="E2750" s="13" t="s">
        <v>25</v>
      </c>
      <c r="F2750" s="919" t="s">
        <v>17</v>
      </c>
      <c r="G2750" s="919"/>
      <c r="H2750" s="920"/>
      <c r="I2750" s="920"/>
      <c r="J2750" s="920"/>
      <c r="K2750" s="920"/>
      <c r="L2750" s="920"/>
    </row>
    <row r="2751" spans="1:12" s="1" customFormat="1" ht="26.25" customHeight="1" x14ac:dyDescent="0.15">
      <c r="A2751" s="918"/>
      <c r="B2751" s="921" t="s">
        <v>1794</v>
      </c>
      <c r="C2751" s="922" t="s">
        <v>1795</v>
      </c>
      <c r="D2751" s="923">
        <v>43568</v>
      </c>
      <c r="E2751" s="921" t="s">
        <v>187</v>
      </c>
      <c r="F2751" s="921" t="s">
        <v>757</v>
      </c>
      <c r="G2751" s="921"/>
      <c r="H2751" s="924" t="s">
        <v>30</v>
      </c>
      <c r="I2751" s="924"/>
      <c r="J2751" s="14" t="s">
        <v>31</v>
      </c>
      <c r="K2751" s="14" t="s">
        <v>32</v>
      </c>
      <c r="L2751" s="16">
        <v>636.30000000000007</v>
      </c>
    </row>
    <row r="2752" spans="1:12" s="1" customFormat="1" ht="239.25" customHeight="1" x14ac:dyDescent="0.15">
      <c r="A2752" s="918"/>
      <c r="B2752" s="921"/>
      <c r="C2752" s="922"/>
      <c r="D2752" s="923"/>
      <c r="E2752" s="921"/>
      <c r="F2752" s="921"/>
      <c r="G2752" s="921"/>
      <c r="H2752" s="924" t="s">
        <v>33</v>
      </c>
      <c r="I2752" s="924"/>
      <c r="J2752" s="14" t="s">
        <v>31</v>
      </c>
      <c r="K2752" s="14" t="s">
        <v>32</v>
      </c>
      <c r="L2752" s="16">
        <v>340.67</v>
      </c>
    </row>
    <row r="2753" spans="1:12" s="1" customFormat="1" ht="24" customHeight="1" x14ac:dyDescent="0.15">
      <c r="A2753" s="918"/>
      <c r="B2753" s="9" t="s">
        <v>34</v>
      </c>
      <c r="C2753" s="13" t="s">
        <v>35</v>
      </c>
      <c r="D2753" s="13" t="s">
        <v>36</v>
      </c>
      <c r="E2753" s="13" t="s">
        <v>37</v>
      </c>
      <c r="F2753" s="920"/>
      <c r="G2753" s="920"/>
      <c r="H2753" s="924" t="s">
        <v>38</v>
      </c>
      <c r="I2753" s="924"/>
      <c r="J2753" s="921" t="s">
        <v>31</v>
      </c>
      <c r="K2753" s="921" t="s">
        <v>31</v>
      </c>
      <c r="L2753" s="925">
        <v>0</v>
      </c>
    </row>
    <row r="2754" spans="1:12" s="1" customFormat="1" ht="34.5" customHeight="1" x14ac:dyDescent="0.15">
      <c r="A2754" s="918"/>
      <c r="B2754" s="14" t="s">
        <v>1722</v>
      </c>
      <c r="C2754" s="14" t="s">
        <v>757</v>
      </c>
      <c r="D2754" s="15">
        <v>43570</v>
      </c>
      <c r="E2754" s="14" t="s">
        <v>1796</v>
      </c>
      <c r="F2754" s="920"/>
      <c r="G2754" s="920"/>
      <c r="H2754" s="924"/>
      <c r="I2754" s="924"/>
      <c r="J2754" s="921"/>
      <c r="K2754" s="921"/>
      <c r="L2754" s="925"/>
    </row>
    <row r="2755" spans="1:12" s="1" customFormat="1" ht="24" customHeight="1" x14ac:dyDescent="0.15">
      <c r="A2755" s="918">
        <v>508</v>
      </c>
      <c r="B2755" s="9" t="s">
        <v>22</v>
      </c>
      <c r="C2755" s="13" t="s">
        <v>23</v>
      </c>
      <c r="D2755" s="13" t="s">
        <v>24</v>
      </c>
      <c r="E2755" s="13" t="s">
        <v>25</v>
      </c>
      <c r="F2755" s="919" t="s">
        <v>17</v>
      </c>
      <c r="G2755" s="919"/>
      <c r="H2755" s="920"/>
      <c r="I2755" s="920"/>
      <c r="J2755" s="920"/>
      <c r="K2755" s="920"/>
      <c r="L2755" s="920"/>
    </row>
    <row r="2756" spans="1:12" s="1" customFormat="1" ht="26.25" customHeight="1" x14ac:dyDescent="0.15">
      <c r="A2756" s="918"/>
      <c r="B2756" s="921" t="s">
        <v>1794</v>
      </c>
      <c r="C2756" s="922" t="s">
        <v>1797</v>
      </c>
      <c r="D2756" s="923">
        <v>43578</v>
      </c>
      <c r="E2756" s="921" t="s">
        <v>250</v>
      </c>
      <c r="F2756" s="921" t="s">
        <v>1798</v>
      </c>
      <c r="G2756" s="921"/>
      <c r="H2756" s="924" t="s">
        <v>30</v>
      </c>
      <c r="I2756" s="924"/>
      <c r="J2756" s="14" t="s">
        <v>31</v>
      </c>
      <c r="K2756" s="14" t="s">
        <v>32</v>
      </c>
      <c r="L2756" s="16">
        <v>445</v>
      </c>
    </row>
    <row r="2757" spans="1:12" s="1" customFormat="1" ht="134.25" customHeight="1" x14ac:dyDescent="0.15">
      <c r="A2757" s="918"/>
      <c r="B2757" s="921"/>
      <c r="C2757" s="922"/>
      <c r="D2757" s="923"/>
      <c r="E2757" s="921"/>
      <c r="F2757" s="921"/>
      <c r="G2757" s="921"/>
      <c r="H2757" s="924" t="s">
        <v>33</v>
      </c>
      <c r="I2757" s="924"/>
      <c r="J2757" s="14" t="s">
        <v>31</v>
      </c>
      <c r="K2757" s="14" t="s">
        <v>32</v>
      </c>
      <c r="L2757" s="16">
        <v>302.95999999999998</v>
      </c>
    </row>
    <row r="2758" spans="1:12" s="1" customFormat="1" ht="24" customHeight="1" x14ac:dyDescent="0.15">
      <c r="A2758" s="918"/>
      <c r="B2758" s="9" t="s">
        <v>34</v>
      </c>
      <c r="C2758" s="13" t="s">
        <v>35</v>
      </c>
      <c r="D2758" s="13" t="s">
        <v>36</v>
      </c>
      <c r="E2758" s="13" t="s">
        <v>37</v>
      </c>
      <c r="F2758" s="920"/>
      <c r="G2758" s="920"/>
      <c r="H2758" s="924" t="s">
        <v>38</v>
      </c>
      <c r="I2758" s="924"/>
      <c r="J2758" s="921" t="s">
        <v>31</v>
      </c>
      <c r="K2758" s="921" t="s">
        <v>32</v>
      </c>
      <c r="L2758" s="925">
        <v>200</v>
      </c>
    </row>
    <row r="2759" spans="1:12" s="1" customFormat="1" ht="34.5" customHeight="1" x14ac:dyDescent="0.15">
      <c r="A2759" s="918"/>
      <c r="B2759" s="14" t="s">
        <v>1722</v>
      </c>
      <c r="C2759" s="14" t="s">
        <v>1798</v>
      </c>
      <c r="D2759" s="15">
        <v>43580</v>
      </c>
      <c r="E2759" s="14" t="s">
        <v>1555</v>
      </c>
      <c r="F2759" s="920"/>
      <c r="G2759" s="920"/>
      <c r="H2759" s="924"/>
      <c r="I2759" s="924"/>
      <c r="J2759" s="921"/>
      <c r="K2759" s="921"/>
      <c r="L2759" s="925"/>
    </row>
    <row r="2760" spans="1:12" s="1" customFormat="1" ht="24" customHeight="1" x14ac:dyDescent="0.15">
      <c r="A2760" s="918">
        <v>509</v>
      </c>
      <c r="B2760" s="9" t="s">
        <v>22</v>
      </c>
      <c r="C2760" s="13" t="s">
        <v>23</v>
      </c>
      <c r="D2760" s="13" t="s">
        <v>24</v>
      </c>
      <c r="E2760" s="13" t="s">
        <v>25</v>
      </c>
      <c r="F2760" s="919" t="s">
        <v>17</v>
      </c>
      <c r="G2760" s="919"/>
      <c r="H2760" s="920"/>
      <c r="I2760" s="920"/>
      <c r="J2760" s="920"/>
      <c r="K2760" s="920"/>
      <c r="L2760" s="920"/>
    </row>
    <row r="2761" spans="1:12" s="1" customFormat="1" ht="26.25" customHeight="1" x14ac:dyDescent="0.15">
      <c r="A2761" s="918"/>
      <c r="B2761" s="921" t="s">
        <v>1794</v>
      </c>
      <c r="C2761" s="922" t="s">
        <v>1799</v>
      </c>
      <c r="D2761" s="923">
        <v>43597</v>
      </c>
      <c r="E2761" s="921" t="s">
        <v>313</v>
      </c>
      <c r="F2761" s="921" t="s">
        <v>1576</v>
      </c>
      <c r="G2761" s="921"/>
      <c r="H2761" s="924" t="s">
        <v>30</v>
      </c>
      <c r="I2761" s="924"/>
      <c r="J2761" s="14" t="s">
        <v>31</v>
      </c>
      <c r="K2761" s="14" t="s">
        <v>32</v>
      </c>
      <c r="L2761" s="16">
        <v>203</v>
      </c>
    </row>
    <row r="2762" spans="1:12" s="1" customFormat="1" ht="409.2" customHeight="1" x14ac:dyDescent="0.15">
      <c r="A2762" s="918"/>
      <c r="B2762" s="921"/>
      <c r="C2762" s="922"/>
      <c r="D2762" s="923"/>
      <c r="E2762" s="921"/>
      <c r="F2762" s="921"/>
      <c r="G2762" s="921"/>
      <c r="H2762" s="924" t="s">
        <v>33</v>
      </c>
      <c r="I2762" s="924"/>
      <c r="J2762" s="921" t="s">
        <v>31</v>
      </c>
      <c r="K2762" s="921" t="s">
        <v>31</v>
      </c>
      <c r="L2762" s="925">
        <v>0</v>
      </c>
    </row>
    <row r="2763" spans="1:12" s="1" customFormat="1" ht="19.350000000000001" customHeight="1" x14ac:dyDescent="0.15">
      <c r="A2763" s="918"/>
      <c r="B2763" s="921"/>
      <c r="C2763" s="922"/>
      <c r="D2763" s="923"/>
      <c r="E2763" s="921"/>
      <c r="F2763" s="921"/>
      <c r="G2763" s="921"/>
      <c r="H2763" s="924"/>
      <c r="I2763" s="924"/>
      <c r="J2763" s="921"/>
      <c r="K2763" s="921"/>
      <c r="L2763" s="925"/>
    </row>
    <row r="2764" spans="1:12" s="1" customFormat="1" ht="24" customHeight="1" x14ac:dyDescent="0.15">
      <c r="A2764" s="918"/>
      <c r="B2764" s="9" t="s">
        <v>34</v>
      </c>
      <c r="C2764" s="13" t="s">
        <v>35</v>
      </c>
      <c r="D2764" s="13" t="s">
        <v>36</v>
      </c>
      <c r="E2764" s="13" t="s">
        <v>37</v>
      </c>
      <c r="F2764" s="920"/>
      <c r="G2764" s="920"/>
      <c r="H2764" s="924" t="s">
        <v>38</v>
      </c>
      <c r="I2764" s="924"/>
      <c r="J2764" s="921" t="s">
        <v>31</v>
      </c>
      <c r="K2764" s="921" t="s">
        <v>32</v>
      </c>
      <c r="L2764" s="925">
        <v>280</v>
      </c>
    </row>
    <row r="2765" spans="1:12" s="1" customFormat="1" ht="34.5" customHeight="1" x14ac:dyDescent="0.15">
      <c r="A2765" s="918"/>
      <c r="B2765" s="14" t="s">
        <v>1722</v>
      </c>
      <c r="C2765" s="14" t="s">
        <v>1576</v>
      </c>
      <c r="D2765" s="15">
        <v>43603</v>
      </c>
      <c r="E2765" s="14" t="s">
        <v>1800</v>
      </c>
      <c r="F2765" s="920"/>
      <c r="G2765" s="920"/>
      <c r="H2765" s="924"/>
      <c r="I2765" s="924"/>
      <c r="J2765" s="921"/>
      <c r="K2765" s="921"/>
      <c r="L2765" s="925"/>
    </row>
    <row r="2766" spans="1:12" s="1" customFormat="1" ht="24" customHeight="1" x14ac:dyDescent="0.15">
      <c r="A2766" s="918">
        <v>510</v>
      </c>
      <c r="B2766" s="9" t="s">
        <v>22</v>
      </c>
      <c r="C2766" s="13" t="s">
        <v>23</v>
      </c>
      <c r="D2766" s="13" t="s">
        <v>24</v>
      </c>
      <c r="E2766" s="13" t="s">
        <v>25</v>
      </c>
      <c r="F2766" s="919" t="s">
        <v>17</v>
      </c>
      <c r="G2766" s="919"/>
      <c r="H2766" s="920"/>
      <c r="I2766" s="920"/>
      <c r="J2766" s="920"/>
      <c r="K2766" s="920"/>
      <c r="L2766" s="920"/>
    </row>
    <row r="2767" spans="1:12" s="1" customFormat="1" ht="26.25" customHeight="1" x14ac:dyDescent="0.15">
      <c r="A2767" s="918"/>
      <c r="B2767" s="921" t="s">
        <v>1794</v>
      </c>
      <c r="C2767" s="922" t="s">
        <v>1799</v>
      </c>
      <c r="D2767" s="923">
        <v>43597</v>
      </c>
      <c r="E2767" s="921" t="s">
        <v>313</v>
      </c>
      <c r="F2767" s="921" t="s">
        <v>1801</v>
      </c>
      <c r="G2767" s="921"/>
      <c r="H2767" s="924" t="s">
        <v>30</v>
      </c>
      <c r="I2767" s="924"/>
      <c r="J2767" s="14" t="s">
        <v>31</v>
      </c>
      <c r="K2767" s="14" t="s">
        <v>32</v>
      </c>
      <c r="L2767" s="16">
        <v>807.33</v>
      </c>
    </row>
    <row r="2768" spans="1:12" s="1" customFormat="1" ht="409.2" customHeight="1" x14ac:dyDescent="0.15">
      <c r="A2768" s="918"/>
      <c r="B2768" s="921"/>
      <c r="C2768" s="922"/>
      <c r="D2768" s="923"/>
      <c r="E2768" s="921"/>
      <c r="F2768" s="921"/>
      <c r="G2768" s="921"/>
      <c r="H2768" s="924" t="s">
        <v>33</v>
      </c>
      <c r="I2768" s="924"/>
      <c r="J2768" s="921" t="s">
        <v>31</v>
      </c>
      <c r="K2768" s="921" t="s">
        <v>32</v>
      </c>
      <c r="L2768" s="925">
        <v>3330.3</v>
      </c>
    </row>
    <row r="2769" spans="1:12" s="1" customFormat="1" ht="19.350000000000001" customHeight="1" x14ac:dyDescent="0.15">
      <c r="A2769" s="918"/>
      <c r="B2769" s="921"/>
      <c r="C2769" s="922"/>
      <c r="D2769" s="923"/>
      <c r="E2769" s="921"/>
      <c r="F2769" s="921"/>
      <c r="G2769" s="921"/>
      <c r="H2769" s="924"/>
      <c r="I2769" s="924"/>
      <c r="J2769" s="921"/>
      <c r="K2769" s="921"/>
      <c r="L2769" s="925"/>
    </row>
    <row r="2770" spans="1:12" s="1" customFormat="1" ht="24" customHeight="1" x14ac:dyDescent="0.15">
      <c r="A2770" s="918"/>
      <c r="B2770" s="9" t="s">
        <v>34</v>
      </c>
      <c r="C2770" s="13" t="s">
        <v>35</v>
      </c>
      <c r="D2770" s="13" t="s">
        <v>36</v>
      </c>
      <c r="E2770" s="13" t="s">
        <v>37</v>
      </c>
      <c r="F2770" s="920"/>
      <c r="G2770" s="920"/>
      <c r="H2770" s="924" t="s">
        <v>38</v>
      </c>
      <c r="I2770" s="924"/>
      <c r="J2770" s="921" t="s">
        <v>31</v>
      </c>
      <c r="K2770" s="921" t="s">
        <v>31</v>
      </c>
      <c r="L2770" s="925">
        <v>0</v>
      </c>
    </row>
    <row r="2771" spans="1:12" s="1" customFormat="1" ht="34.5" customHeight="1" x14ac:dyDescent="0.15">
      <c r="A2771" s="918"/>
      <c r="B2771" s="14" t="s">
        <v>1722</v>
      </c>
      <c r="C2771" s="14" t="s">
        <v>1801</v>
      </c>
      <c r="D2771" s="15">
        <v>43603</v>
      </c>
      <c r="E2771" s="14" t="s">
        <v>1800</v>
      </c>
      <c r="F2771" s="920"/>
      <c r="G2771" s="920"/>
      <c r="H2771" s="924"/>
      <c r="I2771" s="924"/>
      <c r="J2771" s="921"/>
      <c r="K2771" s="921"/>
      <c r="L2771" s="925"/>
    </row>
    <row r="2772" spans="1:12" s="1" customFormat="1" ht="24" customHeight="1" x14ac:dyDescent="0.15">
      <c r="A2772" s="918">
        <v>511</v>
      </c>
      <c r="B2772" s="9" t="s">
        <v>22</v>
      </c>
      <c r="C2772" s="13" t="s">
        <v>23</v>
      </c>
      <c r="D2772" s="13" t="s">
        <v>24</v>
      </c>
      <c r="E2772" s="13" t="s">
        <v>25</v>
      </c>
      <c r="F2772" s="919" t="s">
        <v>17</v>
      </c>
      <c r="G2772" s="919"/>
      <c r="H2772" s="920"/>
      <c r="I2772" s="920"/>
      <c r="J2772" s="920"/>
      <c r="K2772" s="920"/>
      <c r="L2772" s="920"/>
    </row>
    <row r="2773" spans="1:12" s="1" customFormat="1" ht="26.25" customHeight="1" x14ac:dyDescent="0.15">
      <c r="A2773" s="918"/>
      <c r="B2773" s="921" t="s">
        <v>1794</v>
      </c>
      <c r="C2773" s="922" t="s">
        <v>1802</v>
      </c>
      <c r="D2773" s="923">
        <v>43614</v>
      </c>
      <c r="E2773" s="921" t="s">
        <v>1803</v>
      </c>
      <c r="F2773" s="921" t="s">
        <v>1804</v>
      </c>
      <c r="G2773" s="921"/>
      <c r="H2773" s="924" t="s">
        <v>30</v>
      </c>
      <c r="I2773" s="924"/>
      <c r="J2773" s="14" t="s">
        <v>31</v>
      </c>
      <c r="K2773" s="14" t="s">
        <v>32</v>
      </c>
      <c r="L2773" s="16">
        <v>611</v>
      </c>
    </row>
    <row r="2774" spans="1:12" s="1" customFormat="1" ht="409.2" customHeight="1" x14ac:dyDescent="0.15">
      <c r="A2774" s="918"/>
      <c r="B2774" s="921"/>
      <c r="C2774" s="922"/>
      <c r="D2774" s="923"/>
      <c r="E2774" s="921"/>
      <c r="F2774" s="921"/>
      <c r="G2774" s="921"/>
      <c r="H2774" s="924" t="s">
        <v>33</v>
      </c>
      <c r="I2774" s="924"/>
      <c r="J2774" s="921" t="s">
        <v>31</v>
      </c>
      <c r="K2774" s="921" t="s">
        <v>32</v>
      </c>
      <c r="L2774" s="925">
        <v>560</v>
      </c>
    </row>
    <row r="2775" spans="1:12" s="1" customFormat="1" ht="19.350000000000001" customHeight="1" x14ac:dyDescent="0.15">
      <c r="A2775" s="918"/>
      <c r="B2775" s="921"/>
      <c r="C2775" s="922"/>
      <c r="D2775" s="923"/>
      <c r="E2775" s="921"/>
      <c r="F2775" s="921"/>
      <c r="G2775" s="921"/>
      <c r="H2775" s="924"/>
      <c r="I2775" s="924"/>
      <c r="J2775" s="921"/>
      <c r="K2775" s="921"/>
      <c r="L2775" s="925"/>
    </row>
    <row r="2776" spans="1:12" s="1" customFormat="1" ht="24" customHeight="1" x14ac:dyDescent="0.15">
      <c r="A2776" s="918"/>
      <c r="B2776" s="9" t="s">
        <v>34</v>
      </c>
      <c r="C2776" s="13" t="s">
        <v>35</v>
      </c>
      <c r="D2776" s="13" t="s">
        <v>36</v>
      </c>
      <c r="E2776" s="13" t="s">
        <v>37</v>
      </c>
      <c r="F2776" s="920"/>
      <c r="G2776" s="920"/>
      <c r="H2776" s="924" t="s">
        <v>38</v>
      </c>
      <c r="I2776" s="924"/>
      <c r="J2776" s="921" t="s">
        <v>31</v>
      </c>
      <c r="K2776" s="921" t="s">
        <v>32</v>
      </c>
      <c r="L2776" s="925">
        <v>330</v>
      </c>
    </row>
    <row r="2777" spans="1:12" s="1" customFormat="1" ht="34.5" customHeight="1" x14ac:dyDescent="0.15">
      <c r="A2777" s="918"/>
      <c r="B2777" s="14" t="s">
        <v>1722</v>
      </c>
      <c r="C2777" s="14" t="s">
        <v>1804</v>
      </c>
      <c r="D2777" s="15">
        <v>43624</v>
      </c>
      <c r="E2777" s="14" t="s">
        <v>1805</v>
      </c>
      <c r="F2777" s="920"/>
      <c r="G2777" s="920"/>
      <c r="H2777" s="924"/>
      <c r="I2777" s="924"/>
      <c r="J2777" s="921"/>
      <c r="K2777" s="921"/>
      <c r="L2777" s="925"/>
    </row>
    <row r="2778" spans="1:12" s="1" customFormat="1" ht="24" customHeight="1" x14ac:dyDescent="0.15">
      <c r="A2778" s="918">
        <v>512</v>
      </c>
      <c r="B2778" s="9" t="s">
        <v>22</v>
      </c>
      <c r="C2778" s="13" t="s">
        <v>23</v>
      </c>
      <c r="D2778" s="13" t="s">
        <v>24</v>
      </c>
      <c r="E2778" s="13" t="s">
        <v>25</v>
      </c>
      <c r="F2778" s="919" t="s">
        <v>17</v>
      </c>
      <c r="G2778" s="919"/>
      <c r="H2778" s="920"/>
      <c r="I2778" s="920"/>
      <c r="J2778" s="920"/>
      <c r="K2778" s="920"/>
      <c r="L2778" s="920"/>
    </row>
    <row r="2779" spans="1:12" s="1" customFormat="1" ht="26.25" customHeight="1" x14ac:dyDescent="0.15">
      <c r="A2779" s="918"/>
      <c r="B2779" s="921" t="s">
        <v>1794</v>
      </c>
      <c r="C2779" s="922" t="s">
        <v>1802</v>
      </c>
      <c r="D2779" s="923">
        <v>43614</v>
      </c>
      <c r="E2779" s="921" t="s">
        <v>1803</v>
      </c>
      <c r="F2779" s="921" t="s">
        <v>1806</v>
      </c>
      <c r="G2779" s="921"/>
      <c r="H2779" s="924" t="s">
        <v>30</v>
      </c>
      <c r="I2779" s="924"/>
      <c r="J2779" s="14" t="s">
        <v>31</v>
      </c>
      <c r="K2779" s="14" t="s">
        <v>32</v>
      </c>
      <c r="L2779" s="16">
        <v>96</v>
      </c>
    </row>
    <row r="2780" spans="1:12" s="1" customFormat="1" ht="409.2" customHeight="1" x14ac:dyDescent="0.15">
      <c r="A2780" s="918"/>
      <c r="B2780" s="921"/>
      <c r="C2780" s="922"/>
      <c r="D2780" s="923"/>
      <c r="E2780" s="921"/>
      <c r="F2780" s="921"/>
      <c r="G2780" s="921"/>
      <c r="H2780" s="924" t="s">
        <v>33</v>
      </c>
      <c r="I2780" s="924"/>
      <c r="J2780" s="921" t="s">
        <v>31</v>
      </c>
      <c r="K2780" s="921" t="s">
        <v>31</v>
      </c>
      <c r="L2780" s="925">
        <v>0</v>
      </c>
    </row>
    <row r="2781" spans="1:12" s="1" customFormat="1" ht="19.350000000000001" customHeight="1" x14ac:dyDescent="0.15">
      <c r="A2781" s="918"/>
      <c r="B2781" s="921"/>
      <c r="C2781" s="922"/>
      <c r="D2781" s="923"/>
      <c r="E2781" s="921"/>
      <c r="F2781" s="921"/>
      <c r="G2781" s="921"/>
      <c r="H2781" s="924"/>
      <c r="I2781" s="924"/>
      <c r="J2781" s="921"/>
      <c r="K2781" s="921"/>
      <c r="L2781" s="925"/>
    </row>
    <row r="2782" spans="1:12" s="1" customFormat="1" ht="24" customHeight="1" x14ac:dyDescent="0.15">
      <c r="A2782" s="918"/>
      <c r="B2782" s="9" t="s">
        <v>34</v>
      </c>
      <c r="C2782" s="13" t="s">
        <v>35</v>
      </c>
      <c r="D2782" s="13" t="s">
        <v>36</v>
      </c>
      <c r="E2782" s="13" t="s">
        <v>37</v>
      </c>
      <c r="F2782" s="920"/>
      <c r="G2782" s="920"/>
      <c r="H2782" s="924" t="s">
        <v>38</v>
      </c>
      <c r="I2782" s="924"/>
      <c r="J2782" s="921" t="s">
        <v>31</v>
      </c>
      <c r="K2782" s="921" t="s">
        <v>32</v>
      </c>
      <c r="L2782" s="925">
        <v>470</v>
      </c>
    </row>
    <row r="2783" spans="1:12" s="1" customFormat="1" ht="34.5" customHeight="1" x14ac:dyDescent="0.15">
      <c r="A2783" s="918"/>
      <c r="B2783" s="14" t="s">
        <v>1722</v>
      </c>
      <c r="C2783" s="14" t="s">
        <v>1806</v>
      </c>
      <c r="D2783" s="15">
        <v>43624</v>
      </c>
      <c r="E2783" s="14" t="s">
        <v>1805</v>
      </c>
      <c r="F2783" s="920"/>
      <c r="G2783" s="920"/>
      <c r="H2783" s="924"/>
      <c r="I2783" s="924"/>
      <c r="J2783" s="921"/>
      <c r="K2783" s="921"/>
      <c r="L2783" s="925"/>
    </row>
    <row r="2784" spans="1:12" s="1" customFormat="1" ht="24" customHeight="1" x14ac:dyDescent="0.15">
      <c r="A2784" s="918">
        <v>513</v>
      </c>
      <c r="B2784" s="9" t="s">
        <v>22</v>
      </c>
      <c r="C2784" s="13" t="s">
        <v>23</v>
      </c>
      <c r="D2784" s="13" t="s">
        <v>24</v>
      </c>
      <c r="E2784" s="13" t="s">
        <v>25</v>
      </c>
      <c r="F2784" s="919" t="s">
        <v>17</v>
      </c>
      <c r="G2784" s="919"/>
      <c r="H2784" s="920"/>
      <c r="I2784" s="920"/>
      <c r="J2784" s="920"/>
      <c r="K2784" s="920"/>
      <c r="L2784" s="920"/>
    </row>
    <row r="2785" spans="1:12" s="1" customFormat="1" ht="26.25" customHeight="1" x14ac:dyDescent="0.15">
      <c r="A2785" s="918"/>
      <c r="B2785" s="921" t="s">
        <v>1794</v>
      </c>
      <c r="C2785" s="922" t="s">
        <v>1802</v>
      </c>
      <c r="D2785" s="923">
        <v>43614</v>
      </c>
      <c r="E2785" s="921" t="s">
        <v>1803</v>
      </c>
      <c r="F2785" s="921" t="s">
        <v>1807</v>
      </c>
      <c r="G2785" s="921"/>
      <c r="H2785" s="924" t="s">
        <v>30</v>
      </c>
      <c r="I2785" s="924"/>
      <c r="J2785" s="14" t="s">
        <v>31</v>
      </c>
      <c r="K2785" s="14" t="s">
        <v>32</v>
      </c>
      <c r="L2785" s="16">
        <v>1422.2</v>
      </c>
    </row>
    <row r="2786" spans="1:12" s="1" customFormat="1" ht="409.2" customHeight="1" x14ac:dyDescent="0.15">
      <c r="A2786" s="918"/>
      <c r="B2786" s="921"/>
      <c r="C2786" s="922"/>
      <c r="D2786" s="923"/>
      <c r="E2786" s="921"/>
      <c r="F2786" s="921"/>
      <c r="G2786" s="921"/>
      <c r="H2786" s="924" t="s">
        <v>33</v>
      </c>
      <c r="I2786" s="924"/>
      <c r="J2786" s="921" t="s">
        <v>31</v>
      </c>
      <c r="K2786" s="921" t="s">
        <v>32</v>
      </c>
      <c r="L2786" s="925">
        <v>2507.63</v>
      </c>
    </row>
    <row r="2787" spans="1:12" s="1" customFormat="1" ht="19.350000000000001" customHeight="1" x14ac:dyDescent="0.15">
      <c r="A2787" s="918"/>
      <c r="B2787" s="921"/>
      <c r="C2787" s="922"/>
      <c r="D2787" s="923"/>
      <c r="E2787" s="921"/>
      <c r="F2787" s="921"/>
      <c r="G2787" s="921"/>
      <c r="H2787" s="924"/>
      <c r="I2787" s="924"/>
      <c r="J2787" s="921"/>
      <c r="K2787" s="921"/>
      <c r="L2787" s="925"/>
    </row>
    <row r="2788" spans="1:12" s="1" customFormat="1" ht="24" customHeight="1" x14ac:dyDescent="0.15">
      <c r="A2788" s="918"/>
      <c r="B2788" s="9" t="s">
        <v>34</v>
      </c>
      <c r="C2788" s="13" t="s">
        <v>35</v>
      </c>
      <c r="D2788" s="13" t="s">
        <v>36</v>
      </c>
      <c r="E2788" s="13" t="s">
        <v>37</v>
      </c>
      <c r="F2788" s="920"/>
      <c r="G2788" s="920"/>
      <c r="H2788" s="924" t="s">
        <v>38</v>
      </c>
      <c r="I2788" s="924"/>
      <c r="J2788" s="921" t="s">
        <v>31</v>
      </c>
      <c r="K2788" s="921" t="s">
        <v>32</v>
      </c>
      <c r="L2788" s="925">
        <v>673.69</v>
      </c>
    </row>
    <row r="2789" spans="1:12" s="1" customFormat="1" ht="34.5" customHeight="1" x14ac:dyDescent="0.15">
      <c r="A2789" s="918"/>
      <c r="B2789" s="14" t="s">
        <v>1722</v>
      </c>
      <c r="C2789" s="14" t="s">
        <v>1807</v>
      </c>
      <c r="D2789" s="15">
        <v>43624</v>
      </c>
      <c r="E2789" s="14" t="s">
        <v>1805</v>
      </c>
      <c r="F2789" s="920"/>
      <c r="G2789" s="920"/>
      <c r="H2789" s="924"/>
      <c r="I2789" s="924"/>
      <c r="J2789" s="921"/>
      <c r="K2789" s="921"/>
      <c r="L2789" s="925"/>
    </row>
    <row r="2790" spans="1:12" s="1" customFormat="1" ht="24" customHeight="1" x14ac:dyDescent="0.15">
      <c r="A2790" s="918">
        <v>514</v>
      </c>
      <c r="B2790" s="9" t="s">
        <v>22</v>
      </c>
      <c r="C2790" s="13" t="s">
        <v>23</v>
      </c>
      <c r="D2790" s="13" t="s">
        <v>24</v>
      </c>
      <c r="E2790" s="13" t="s">
        <v>25</v>
      </c>
      <c r="F2790" s="919" t="s">
        <v>17</v>
      </c>
      <c r="G2790" s="919"/>
      <c r="H2790" s="920"/>
      <c r="I2790" s="920"/>
      <c r="J2790" s="920"/>
      <c r="K2790" s="920"/>
      <c r="L2790" s="920"/>
    </row>
    <row r="2791" spans="1:12" s="1" customFormat="1" ht="26.25" customHeight="1" x14ac:dyDescent="0.15">
      <c r="A2791" s="918"/>
      <c r="B2791" s="921" t="s">
        <v>1794</v>
      </c>
      <c r="C2791" s="922" t="s">
        <v>1808</v>
      </c>
      <c r="D2791" s="923">
        <v>43711</v>
      </c>
      <c r="E2791" s="921" t="s">
        <v>490</v>
      </c>
      <c r="F2791" s="921" t="s">
        <v>1809</v>
      </c>
      <c r="G2791" s="921"/>
      <c r="H2791" s="924" t="s">
        <v>30</v>
      </c>
      <c r="I2791" s="924"/>
      <c r="J2791" s="14" t="s">
        <v>31</v>
      </c>
      <c r="K2791" s="14" t="s">
        <v>32</v>
      </c>
      <c r="L2791" s="16">
        <v>676</v>
      </c>
    </row>
    <row r="2792" spans="1:12" s="1" customFormat="1" ht="344.25" customHeight="1" x14ac:dyDescent="0.15">
      <c r="A2792" s="918"/>
      <c r="B2792" s="921"/>
      <c r="C2792" s="922"/>
      <c r="D2792" s="923"/>
      <c r="E2792" s="921"/>
      <c r="F2792" s="921"/>
      <c r="G2792" s="921"/>
      <c r="H2792" s="924" t="s">
        <v>33</v>
      </c>
      <c r="I2792" s="924"/>
      <c r="J2792" s="14" t="s">
        <v>31</v>
      </c>
      <c r="K2792" s="14" t="s">
        <v>32</v>
      </c>
      <c r="L2792" s="16">
        <v>251.96</v>
      </c>
    </row>
    <row r="2793" spans="1:12" s="1" customFormat="1" ht="24" customHeight="1" x14ac:dyDescent="0.15">
      <c r="A2793" s="918"/>
      <c r="B2793" s="9" t="s">
        <v>34</v>
      </c>
      <c r="C2793" s="13" t="s">
        <v>35</v>
      </c>
      <c r="D2793" s="13" t="s">
        <v>36</v>
      </c>
      <c r="E2793" s="13" t="s">
        <v>37</v>
      </c>
      <c r="F2793" s="920"/>
      <c r="G2793" s="920"/>
      <c r="H2793" s="924" t="s">
        <v>38</v>
      </c>
      <c r="I2793" s="924"/>
      <c r="J2793" s="921" t="s">
        <v>31</v>
      </c>
      <c r="K2793" s="921" t="s">
        <v>32</v>
      </c>
      <c r="L2793" s="925">
        <v>525</v>
      </c>
    </row>
    <row r="2794" spans="1:12" s="1" customFormat="1" ht="34.5" customHeight="1" x14ac:dyDescent="0.15">
      <c r="A2794" s="918"/>
      <c r="B2794" s="14" t="s">
        <v>1722</v>
      </c>
      <c r="C2794" s="14" t="s">
        <v>1809</v>
      </c>
      <c r="D2794" s="15">
        <v>43714</v>
      </c>
      <c r="E2794" s="14" t="s">
        <v>1810</v>
      </c>
      <c r="F2794" s="920"/>
      <c r="G2794" s="920"/>
      <c r="H2794" s="924"/>
      <c r="I2794" s="924"/>
      <c r="J2794" s="921"/>
      <c r="K2794" s="921"/>
      <c r="L2794" s="925"/>
    </row>
    <row r="2795" spans="1:12" s="1" customFormat="1" ht="24" customHeight="1" x14ac:dyDescent="0.15">
      <c r="A2795" s="918">
        <v>515</v>
      </c>
      <c r="B2795" s="9" t="s">
        <v>22</v>
      </c>
      <c r="C2795" s="13" t="s">
        <v>23</v>
      </c>
      <c r="D2795" s="13" t="s">
        <v>24</v>
      </c>
      <c r="E2795" s="13" t="s">
        <v>25</v>
      </c>
      <c r="F2795" s="919" t="s">
        <v>17</v>
      </c>
      <c r="G2795" s="919"/>
      <c r="H2795" s="920"/>
      <c r="I2795" s="920"/>
      <c r="J2795" s="920"/>
      <c r="K2795" s="920"/>
      <c r="L2795" s="920"/>
    </row>
    <row r="2796" spans="1:12" s="1" customFormat="1" ht="26.25" customHeight="1" x14ac:dyDescent="0.15">
      <c r="A2796" s="918"/>
      <c r="B2796" s="921" t="s">
        <v>1794</v>
      </c>
      <c r="C2796" s="922" t="s">
        <v>1811</v>
      </c>
      <c r="D2796" s="923">
        <v>43716</v>
      </c>
      <c r="E2796" s="921" t="s">
        <v>625</v>
      </c>
      <c r="F2796" s="921" t="s">
        <v>1498</v>
      </c>
      <c r="G2796" s="921"/>
      <c r="H2796" s="924" t="s">
        <v>30</v>
      </c>
      <c r="I2796" s="924"/>
      <c r="J2796" s="14" t="s">
        <v>31</v>
      </c>
      <c r="K2796" s="14" t="s">
        <v>32</v>
      </c>
      <c r="L2796" s="16">
        <v>497.34</v>
      </c>
    </row>
    <row r="2797" spans="1:12" s="1" customFormat="1" ht="344.25" customHeight="1" x14ac:dyDescent="0.15">
      <c r="A2797" s="918"/>
      <c r="B2797" s="921"/>
      <c r="C2797" s="922"/>
      <c r="D2797" s="923"/>
      <c r="E2797" s="921"/>
      <c r="F2797" s="921"/>
      <c r="G2797" s="921"/>
      <c r="H2797" s="924" t="s">
        <v>33</v>
      </c>
      <c r="I2797" s="924"/>
      <c r="J2797" s="14" t="s">
        <v>31</v>
      </c>
      <c r="K2797" s="14" t="s">
        <v>32</v>
      </c>
      <c r="L2797" s="16">
        <v>2567.5700000000002</v>
      </c>
    </row>
    <row r="2798" spans="1:12" s="1" customFormat="1" ht="24" customHeight="1" x14ac:dyDescent="0.15">
      <c r="A2798" s="918"/>
      <c r="B2798" s="9" t="s">
        <v>34</v>
      </c>
      <c r="C2798" s="13" t="s">
        <v>35</v>
      </c>
      <c r="D2798" s="13" t="s">
        <v>36</v>
      </c>
      <c r="E2798" s="13" t="s">
        <v>37</v>
      </c>
      <c r="F2798" s="920"/>
      <c r="G2798" s="920"/>
      <c r="H2798" s="924" t="s">
        <v>38</v>
      </c>
      <c r="I2798" s="924"/>
      <c r="J2798" s="921" t="s">
        <v>31</v>
      </c>
      <c r="K2798" s="921" t="s">
        <v>31</v>
      </c>
      <c r="L2798" s="925">
        <v>0</v>
      </c>
    </row>
    <row r="2799" spans="1:12" s="1" customFormat="1" ht="34.5" customHeight="1" x14ac:dyDescent="0.15">
      <c r="A2799" s="918"/>
      <c r="B2799" s="14" t="s">
        <v>1722</v>
      </c>
      <c r="C2799" s="14" t="s">
        <v>1498</v>
      </c>
      <c r="D2799" s="15">
        <v>43723</v>
      </c>
      <c r="E2799" s="14" t="s">
        <v>535</v>
      </c>
      <c r="F2799" s="920"/>
      <c r="G2799" s="920"/>
      <c r="H2799" s="924"/>
      <c r="I2799" s="924"/>
      <c r="J2799" s="921"/>
      <c r="K2799" s="921"/>
      <c r="L2799" s="925"/>
    </row>
    <row r="2800" spans="1:12" s="1" customFormat="1" ht="24" customHeight="1" x14ac:dyDescent="0.15">
      <c r="A2800" s="918">
        <v>516</v>
      </c>
      <c r="B2800" s="9" t="s">
        <v>22</v>
      </c>
      <c r="C2800" s="13" t="s">
        <v>23</v>
      </c>
      <c r="D2800" s="13" t="s">
        <v>24</v>
      </c>
      <c r="E2800" s="13" t="s">
        <v>25</v>
      </c>
      <c r="F2800" s="919" t="s">
        <v>17</v>
      </c>
      <c r="G2800" s="919"/>
      <c r="H2800" s="920"/>
      <c r="I2800" s="920"/>
      <c r="J2800" s="920"/>
      <c r="K2800" s="920"/>
      <c r="L2800" s="920"/>
    </row>
    <row r="2801" spans="1:12" s="1" customFormat="1" ht="26.25" customHeight="1" x14ac:dyDescent="0.15">
      <c r="A2801" s="918"/>
      <c r="B2801" s="921" t="s">
        <v>1794</v>
      </c>
      <c r="C2801" s="922" t="s">
        <v>1811</v>
      </c>
      <c r="D2801" s="923">
        <v>43716</v>
      </c>
      <c r="E2801" s="921" t="s">
        <v>625</v>
      </c>
      <c r="F2801" s="921" t="s">
        <v>1812</v>
      </c>
      <c r="G2801" s="921"/>
      <c r="H2801" s="924" t="s">
        <v>30</v>
      </c>
      <c r="I2801" s="924"/>
      <c r="J2801" s="14" t="s">
        <v>31</v>
      </c>
      <c r="K2801" s="14" t="s">
        <v>32</v>
      </c>
      <c r="L2801" s="16">
        <v>502</v>
      </c>
    </row>
    <row r="2802" spans="1:12" s="1" customFormat="1" ht="344.25" customHeight="1" x14ac:dyDescent="0.15">
      <c r="A2802" s="918"/>
      <c r="B2802" s="921"/>
      <c r="C2802" s="922"/>
      <c r="D2802" s="923"/>
      <c r="E2802" s="921"/>
      <c r="F2802" s="921"/>
      <c r="G2802" s="921"/>
      <c r="H2802" s="924" t="s">
        <v>33</v>
      </c>
      <c r="I2802" s="924"/>
      <c r="J2802" s="14" t="s">
        <v>31</v>
      </c>
      <c r="K2802" s="14" t="s">
        <v>32</v>
      </c>
      <c r="L2802" s="16">
        <v>2424.8200000000002</v>
      </c>
    </row>
    <row r="2803" spans="1:12" s="1" customFormat="1" ht="24" customHeight="1" x14ac:dyDescent="0.15">
      <c r="A2803" s="918"/>
      <c r="B2803" s="9" t="s">
        <v>34</v>
      </c>
      <c r="C2803" s="13" t="s">
        <v>35</v>
      </c>
      <c r="D2803" s="13" t="s">
        <v>36</v>
      </c>
      <c r="E2803" s="13" t="s">
        <v>37</v>
      </c>
      <c r="F2803" s="920"/>
      <c r="G2803" s="920"/>
      <c r="H2803" s="924" t="s">
        <v>38</v>
      </c>
      <c r="I2803" s="924"/>
      <c r="J2803" s="921" t="s">
        <v>31</v>
      </c>
      <c r="K2803" s="921" t="s">
        <v>31</v>
      </c>
      <c r="L2803" s="925">
        <v>0</v>
      </c>
    </row>
    <row r="2804" spans="1:12" s="1" customFormat="1" ht="34.5" customHeight="1" x14ac:dyDescent="0.15">
      <c r="A2804" s="918"/>
      <c r="B2804" s="14" t="s">
        <v>1722</v>
      </c>
      <c r="C2804" s="14" t="s">
        <v>1812</v>
      </c>
      <c r="D2804" s="15">
        <v>43723</v>
      </c>
      <c r="E2804" s="14" t="s">
        <v>535</v>
      </c>
      <c r="F2804" s="920"/>
      <c r="G2804" s="920"/>
      <c r="H2804" s="924"/>
      <c r="I2804" s="924"/>
      <c r="J2804" s="921"/>
      <c r="K2804" s="921"/>
      <c r="L2804" s="925"/>
    </row>
    <row r="2805" spans="1:12" s="1" customFormat="1" ht="24" customHeight="1" x14ac:dyDescent="0.15">
      <c r="A2805" s="918">
        <v>517</v>
      </c>
      <c r="B2805" s="9" t="s">
        <v>22</v>
      </c>
      <c r="C2805" s="13" t="s">
        <v>23</v>
      </c>
      <c r="D2805" s="13" t="s">
        <v>24</v>
      </c>
      <c r="E2805" s="13" t="s">
        <v>25</v>
      </c>
      <c r="F2805" s="919" t="s">
        <v>17</v>
      </c>
      <c r="G2805" s="919"/>
      <c r="H2805" s="920"/>
      <c r="I2805" s="920"/>
      <c r="J2805" s="920"/>
      <c r="K2805" s="920"/>
      <c r="L2805" s="920"/>
    </row>
    <row r="2806" spans="1:12" s="1" customFormat="1" ht="26.25" customHeight="1" x14ac:dyDescent="0.15">
      <c r="A2806" s="918"/>
      <c r="B2806" s="921" t="s">
        <v>1813</v>
      </c>
      <c r="C2806" s="922" t="s">
        <v>1814</v>
      </c>
      <c r="D2806" s="923">
        <v>43625</v>
      </c>
      <c r="E2806" s="921" t="s">
        <v>1430</v>
      </c>
      <c r="F2806" s="921" t="s">
        <v>1815</v>
      </c>
      <c r="G2806" s="921"/>
      <c r="H2806" s="924" t="s">
        <v>30</v>
      </c>
      <c r="I2806" s="924"/>
      <c r="J2806" s="14" t="s">
        <v>31</v>
      </c>
      <c r="K2806" s="14" t="s">
        <v>32</v>
      </c>
      <c r="L2806" s="16">
        <v>972.83</v>
      </c>
    </row>
    <row r="2807" spans="1:12" s="1" customFormat="1" ht="396.75" customHeight="1" x14ac:dyDescent="0.15">
      <c r="A2807" s="918"/>
      <c r="B2807" s="921"/>
      <c r="C2807" s="922"/>
      <c r="D2807" s="923"/>
      <c r="E2807" s="921"/>
      <c r="F2807" s="921"/>
      <c r="G2807" s="921"/>
      <c r="H2807" s="924" t="s">
        <v>33</v>
      </c>
      <c r="I2807" s="924"/>
      <c r="J2807" s="14" t="s">
        <v>31</v>
      </c>
      <c r="K2807" s="14" t="s">
        <v>32</v>
      </c>
      <c r="L2807" s="16">
        <v>325.90000000000003</v>
      </c>
    </row>
    <row r="2808" spans="1:12" s="1" customFormat="1" ht="24" customHeight="1" x14ac:dyDescent="0.15">
      <c r="A2808" s="918"/>
      <c r="B2808" s="9" t="s">
        <v>34</v>
      </c>
      <c r="C2808" s="13" t="s">
        <v>35</v>
      </c>
      <c r="D2808" s="13" t="s">
        <v>36</v>
      </c>
      <c r="E2808" s="13" t="s">
        <v>37</v>
      </c>
      <c r="F2808" s="920"/>
      <c r="G2808" s="920"/>
      <c r="H2808" s="924" t="s">
        <v>38</v>
      </c>
      <c r="I2808" s="924"/>
      <c r="J2808" s="921" t="s">
        <v>31</v>
      </c>
      <c r="K2808" s="921" t="s">
        <v>31</v>
      </c>
      <c r="L2808" s="925">
        <v>0</v>
      </c>
    </row>
    <row r="2809" spans="1:12" s="1" customFormat="1" ht="24" customHeight="1" x14ac:dyDescent="0.15">
      <c r="A2809" s="918"/>
      <c r="B2809" s="14" t="s">
        <v>1234</v>
      </c>
      <c r="C2809" s="14" t="s">
        <v>1815</v>
      </c>
      <c r="D2809" s="15">
        <v>43627</v>
      </c>
      <c r="E2809" s="14" t="s">
        <v>1816</v>
      </c>
      <c r="F2809" s="920"/>
      <c r="G2809" s="920"/>
      <c r="H2809" s="924"/>
      <c r="I2809" s="924"/>
      <c r="J2809" s="921"/>
      <c r="K2809" s="921"/>
      <c r="L2809" s="925"/>
    </row>
    <row r="2810" spans="1:12" s="1" customFormat="1" ht="24" customHeight="1" x14ac:dyDescent="0.15">
      <c r="A2810" s="918">
        <v>518</v>
      </c>
      <c r="B2810" s="9" t="s">
        <v>22</v>
      </c>
      <c r="C2810" s="13" t="s">
        <v>23</v>
      </c>
      <c r="D2810" s="13" t="s">
        <v>24</v>
      </c>
      <c r="E2810" s="13" t="s">
        <v>25</v>
      </c>
      <c r="F2810" s="919" t="s">
        <v>17</v>
      </c>
      <c r="G2810" s="919"/>
      <c r="H2810" s="920"/>
      <c r="I2810" s="920"/>
      <c r="J2810" s="920"/>
      <c r="K2810" s="920"/>
      <c r="L2810" s="920"/>
    </row>
    <row r="2811" spans="1:12" s="1" customFormat="1" ht="26.25" customHeight="1" x14ac:dyDescent="0.15">
      <c r="A2811" s="918"/>
      <c r="B2811" s="921" t="s">
        <v>1817</v>
      </c>
      <c r="C2811" s="922" t="s">
        <v>1818</v>
      </c>
      <c r="D2811" s="923">
        <v>43731</v>
      </c>
      <c r="E2811" s="921" t="s">
        <v>1819</v>
      </c>
      <c r="F2811" s="921" t="s">
        <v>1820</v>
      </c>
      <c r="G2811" s="921"/>
      <c r="H2811" s="924" t="s">
        <v>30</v>
      </c>
      <c r="I2811" s="924"/>
      <c r="J2811" s="14" t="s">
        <v>31</v>
      </c>
      <c r="K2811" s="14" t="s">
        <v>32</v>
      </c>
      <c r="L2811" s="16">
        <v>346</v>
      </c>
    </row>
    <row r="2812" spans="1:12" s="1" customFormat="1" ht="260.25" customHeight="1" x14ac:dyDescent="0.15">
      <c r="A2812" s="918"/>
      <c r="B2812" s="921"/>
      <c r="C2812" s="922"/>
      <c r="D2812" s="923"/>
      <c r="E2812" s="921"/>
      <c r="F2812" s="921"/>
      <c r="G2812" s="921"/>
      <c r="H2812" s="924" t="s">
        <v>33</v>
      </c>
      <c r="I2812" s="924"/>
      <c r="J2812" s="14" t="s">
        <v>31</v>
      </c>
      <c r="K2812" s="14" t="s">
        <v>31</v>
      </c>
      <c r="L2812" s="16">
        <v>0</v>
      </c>
    </row>
    <row r="2813" spans="1:12" s="1" customFormat="1" ht="24" customHeight="1" x14ac:dyDescent="0.15">
      <c r="A2813" s="918"/>
      <c r="B2813" s="9" t="s">
        <v>34</v>
      </c>
      <c r="C2813" s="13" t="s">
        <v>35</v>
      </c>
      <c r="D2813" s="13" t="s">
        <v>36</v>
      </c>
      <c r="E2813" s="13" t="s">
        <v>37</v>
      </c>
      <c r="F2813" s="920"/>
      <c r="G2813" s="920"/>
      <c r="H2813" s="924" t="s">
        <v>38</v>
      </c>
      <c r="I2813" s="924"/>
      <c r="J2813" s="921" t="s">
        <v>31</v>
      </c>
      <c r="K2813" s="921" t="s">
        <v>31</v>
      </c>
      <c r="L2813" s="925">
        <v>0</v>
      </c>
    </row>
    <row r="2814" spans="1:12" s="1" customFormat="1" ht="24" customHeight="1" x14ac:dyDescent="0.15">
      <c r="A2814" s="918"/>
      <c r="B2814" s="14" t="s">
        <v>204</v>
      </c>
      <c r="C2814" s="14" t="s">
        <v>1820</v>
      </c>
      <c r="D2814" s="15">
        <v>43737</v>
      </c>
      <c r="E2814" s="14" t="s">
        <v>1821</v>
      </c>
      <c r="F2814" s="920"/>
      <c r="G2814" s="920"/>
      <c r="H2814" s="924"/>
      <c r="I2814" s="924"/>
      <c r="J2814" s="921"/>
      <c r="K2814" s="921"/>
      <c r="L2814" s="925"/>
    </row>
    <row r="2815" spans="1:12" s="1" customFormat="1" ht="24" customHeight="1" x14ac:dyDescent="0.15">
      <c r="A2815" s="918">
        <v>519</v>
      </c>
      <c r="B2815" s="9" t="s">
        <v>22</v>
      </c>
      <c r="C2815" s="13" t="s">
        <v>23</v>
      </c>
      <c r="D2815" s="13" t="s">
        <v>24</v>
      </c>
      <c r="E2815" s="13" t="s">
        <v>25</v>
      </c>
      <c r="F2815" s="919" t="s">
        <v>17</v>
      </c>
      <c r="G2815" s="919"/>
      <c r="H2815" s="920"/>
      <c r="I2815" s="920"/>
      <c r="J2815" s="920"/>
      <c r="K2815" s="920"/>
      <c r="L2815" s="920"/>
    </row>
    <row r="2816" spans="1:12" s="1" customFormat="1" ht="26.25" customHeight="1" x14ac:dyDescent="0.15">
      <c r="A2816" s="918"/>
      <c r="B2816" s="921" t="s">
        <v>1822</v>
      </c>
      <c r="C2816" s="922" t="s">
        <v>1823</v>
      </c>
      <c r="D2816" s="923">
        <v>43606</v>
      </c>
      <c r="E2816" s="921" t="s">
        <v>1824</v>
      </c>
      <c r="F2816" s="921" t="s">
        <v>1825</v>
      </c>
      <c r="G2816" s="921"/>
      <c r="H2816" s="924" t="s">
        <v>30</v>
      </c>
      <c r="I2816" s="924"/>
      <c r="J2816" s="14" t="s">
        <v>31</v>
      </c>
      <c r="K2816" s="14" t="s">
        <v>32</v>
      </c>
      <c r="L2816" s="16">
        <v>200.26</v>
      </c>
    </row>
    <row r="2817" spans="1:12" s="1" customFormat="1" ht="354.75" customHeight="1" x14ac:dyDescent="0.15">
      <c r="A2817" s="918"/>
      <c r="B2817" s="921"/>
      <c r="C2817" s="922"/>
      <c r="D2817" s="923"/>
      <c r="E2817" s="921"/>
      <c r="F2817" s="921"/>
      <c r="G2817" s="921"/>
      <c r="H2817" s="924" t="s">
        <v>33</v>
      </c>
      <c r="I2817" s="924"/>
      <c r="J2817" s="14" t="s">
        <v>31</v>
      </c>
      <c r="K2817" s="14" t="s">
        <v>32</v>
      </c>
      <c r="L2817" s="16">
        <v>211.96</v>
      </c>
    </row>
    <row r="2818" spans="1:12" s="1" customFormat="1" ht="24" customHeight="1" x14ac:dyDescent="0.15">
      <c r="A2818" s="918"/>
      <c r="B2818" s="9" t="s">
        <v>34</v>
      </c>
      <c r="C2818" s="13" t="s">
        <v>35</v>
      </c>
      <c r="D2818" s="13" t="s">
        <v>36</v>
      </c>
      <c r="E2818" s="13" t="s">
        <v>37</v>
      </c>
      <c r="F2818" s="920"/>
      <c r="G2818" s="920"/>
      <c r="H2818" s="924" t="s">
        <v>38</v>
      </c>
      <c r="I2818" s="924"/>
      <c r="J2818" s="921" t="s">
        <v>31</v>
      </c>
      <c r="K2818" s="921" t="s">
        <v>32</v>
      </c>
      <c r="L2818" s="925">
        <v>200</v>
      </c>
    </row>
    <row r="2819" spans="1:12" s="1" customFormat="1" ht="24" customHeight="1" x14ac:dyDescent="0.15">
      <c r="A2819" s="918"/>
      <c r="B2819" s="14" t="s">
        <v>1826</v>
      </c>
      <c r="C2819" s="14" t="s">
        <v>1825</v>
      </c>
      <c r="D2819" s="15">
        <v>43607</v>
      </c>
      <c r="E2819" s="14" t="s">
        <v>1827</v>
      </c>
      <c r="F2819" s="920"/>
      <c r="G2819" s="920"/>
      <c r="H2819" s="924"/>
      <c r="I2819" s="924"/>
      <c r="J2819" s="921"/>
      <c r="K2819" s="921"/>
      <c r="L2819" s="925"/>
    </row>
    <row r="2820" spans="1:12" s="1" customFormat="1" ht="24" customHeight="1" x14ac:dyDescent="0.15">
      <c r="A2820" s="918">
        <v>520</v>
      </c>
      <c r="B2820" s="9" t="s">
        <v>22</v>
      </c>
      <c r="C2820" s="13" t="s">
        <v>23</v>
      </c>
      <c r="D2820" s="13" t="s">
        <v>24</v>
      </c>
      <c r="E2820" s="13" t="s">
        <v>25</v>
      </c>
      <c r="F2820" s="919" t="s">
        <v>17</v>
      </c>
      <c r="G2820" s="919"/>
      <c r="H2820" s="920"/>
      <c r="I2820" s="920"/>
      <c r="J2820" s="920"/>
      <c r="K2820" s="920"/>
      <c r="L2820" s="920"/>
    </row>
    <row r="2821" spans="1:12" s="1" customFormat="1" ht="26.25" customHeight="1" x14ac:dyDescent="0.15">
      <c r="A2821" s="918"/>
      <c r="B2821" s="921" t="s">
        <v>1828</v>
      </c>
      <c r="C2821" s="922" t="s">
        <v>1829</v>
      </c>
      <c r="D2821" s="923">
        <v>43571</v>
      </c>
      <c r="E2821" s="921" t="s">
        <v>136</v>
      </c>
      <c r="F2821" s="921" t="s">
        <v>137</v>
      </c>
      <c r="G2821" s="921"/>
      <c r="H2821" s="924" t="s">
        <v>30</v>
      </c>
      <c r="I2821" s="924"/>
      <c r="J2821" s="14" t="s">
        <v>31</v>
      </c>
      <c r="K2821" s="14" t="s">
        <v>32</v>
      </c>
      <c r="L2821" s="16">
        <v>203.79</v>
      </c>
    </row>
    <row r="2822" spans="1:12" s="1" customFormat="1" ht="312.75" customHeight="1" x14ac:dyDescent="0.15">
      <c r="A2822" s="918"/>
      <c r="B2822" s="921"/>
      <c r="C2822" s="922"/>
      <c r="D2822" s="923"/>
      <c r="E2822" s="921"/>
      <c r="F2822" s="921"/>
      <c r="G2822" s="921"/>
      <c r="H2822" s="924" t="s">
        <v>33</v>
      </c>
      <c r="I2822" s="924"/>
      <c r="J2822" s="14" t="s">
        <v>31</v>
      </c>
      <c r="K2822" s="14" t="s">
        <v>32</v>
      </c>
      <c r="L2822" s="16">
        <v>106</v>
      </c>
    </row>
    <row r="2823" spans="1:12" s="1" customFormat="1" ht="24" customHeight="1" x14ac:dyDescent="0.15">
      <c r="A2823" s="918"/>
      <c r="B2823" s="9" t="s">
        <v>34</v>
      </c>
      <c r="C2823" s="13" t="s">
        <v>35</v>
      </c>
      <c r="D2823" s="13" t="s">
        <v>36</v>
      </c>
      <c r="E2823" s="13" t="s">
        <v>37</v>
      </c>
      <c r="F2823" s="920"/>
      <c r="G2823" s="920"/>
      <c r="H2823" s="924" t="s">
        <v>38</v>
      </c>
      <c r="I2823" s="924"/>
      <c r="J2823" s="921" t="s">
        <v>31</v>
      </c>
      <c r="K2823" s="921" t="s">
        <v>31</v>
      </c>
      <c r="L2823" s="925">
        <v>0</v>
      </c>
    </row>
    <row r="2824" spans="1:12" s="1" customFormat="1" ht="24" customHeight="1" x14ac:dyDescent="0.15">
      <c r="A2824" s="918"/>
      <c r="B2824" s="14" t="s">
        <v>229</v>
      </c>
      <c r="C2824" s="14" t="s">
        <v>137</v>
      </c>
      <c r="D2824" s="15">
        <v>43572</v>
      </c>
      <c r="E2824" s="14" t="s">
        <v>285</v>
      </c>
      <c r="F2824" s="920"/>
      <c r="G2824" s="920"/>
      <c r="H2824" s="924"/>
      <c r="I2824" s="924"/>
      <c r="J2824" s="921"/>
      <c r="K2824" s="921"/>
      <c r="L2824" s="925"/>
    </row>
    <row r="2825" spans="1:12" s="1" customFormat="1" ht="24" customHeight="1" x14ac:dyDescent="0.15">
      <c r="A2825" s="918">
        <v>521</v>
      </c>
      <c r="B2825" s="9" t="s">
        <v>22</v>
      </c>
      <c r="C2825" s="13" t="s">
        <v>23</v>
      </c>
      <c r="D2825" s="13" t="s">
        <v>24</v>
      </c>
      <c r="E2825" s="13" t="s">
        <v>25</v>
      </c>
      <c r="F2825" s="919" t="s">
        <v>17</v>
      </c>
      <c r="G2825" s="919"/>
      <c r="H2825" s="920"/>
      <c r="I2825" s="920"/>
      <c r="J2825" s="920"/>
      <c r="K2825" s="920"/>
      <c r="L2825" s="920"/>
    </row>
    <row r="2826" spans="1:12" s="1" customFormat="1" ht="26.25" customHeight="1" x14ac:dyDescent="0.15">
      <c r="A2826" s="918"/>
      <c r="B2826" s="921" t="s">
        <v>1828</v>
      </c>
      <c r="C2826" s="922" t="s">
        <v>1830</v>
      </c>
      <c r="D2826" s="923">
        <v>43584</v>
      </c>
      <c r="E2826" s="921" t="s">
        <v>1430</v>
      </c>
      <c r="F2826" s="921" t="s">
        <v>1831</v>
      </c>
      <c r="G2826" s="921"/>
      <c r="H2826" s="924" t="s">
        <v>30</v>
      </c>
      <c r="I2826" s="924"/>
      <c r="J2826" s="14" t="s">
        <v>31</v>
      </c>
      <c r="K2826" s="14" t="s">
        <v>32</v>
      </c>
      <c r="L2826" s="16">
        <v>195.25</v>
      </c>
    </row>
    <row r="2827" spans="1:12" s="1" customFormat="1" ht="312.75" customHeight="1" x14ac:dyDescent="0.15">
      <c r="A2827" s="918"/>
      <c r="B2827" s="921"/>
      <c r="C2827" s="922"/>
      <c r="D2827" s="923"/>
      <c r="E2827" s="921"/>
      <c r="F2827" s="921"/>
      <c r="G2827" s="921"/>
      <c r="H2827" s="924" t="s">
        <v>33</v>
      </c>
      <c r="I2827" s="924"/>
      <c r="J2827" s="14" t="s">
        <v>31</v>
      </c>
      <c r="K2827" s="14" t="s">
        <v>32</v>
      </c>
      <c r="L2827" s="16">
        <v>281.60000000000002</v>
      </c>
    </row>
    <row r="2828" spans="1:12" s="1" customFormat="1" ht="24" customHeight="1" x14ac:dyDescent="0.15">
      <c r="A2828" s="918"/>
      <c r="B2828" s="9" t="s">
        <v>34</v>
      </c>
      <c r="C2828" s="13" t="s">
        <v>35</v>
      </c>
      <c r="D2828" s="13" t="s">
        <v>36</v>
      </c>
      <c r="E2828" s="13" t="s">
        <v>37</v>
      </c>
      <c r="F2828" s="920"/>
      <c r="G2828" s="920"/>
      <c r="H2828" s="924" t="s">
        <v>38</v>
      </c>
      <c r="I2828" s="924"/>
      <c r="J2828" s="921" t="s">
        <v>31</v>
      </c>
      <c r="K2828" s="921" t="s">
        <v>31</v>
      </c>
      <c r="L2828" s="925">
        <v>0</v>
      </c>
    </row>
    <row r="2829" spans="1:12" s="1" customFormat="1" ht="24" customHeight="1" x14ac:dyDescent="0.15">
      <c r="A2829" s="918"/>
      <c r="B2829" s="14" t="s">
        <v>229</v>
      </c>
      <c r="C2829" s="14" t="s">
        <v>1831</v>
      </c>
      <c r="D2829" s="15">
        <v>43587</v>
      </c>
      <c r="E2829" s="14" t="s">
        <v>1832</v>
      </c>
      <c r="F2829" s="920"/>
      <c r="G2829" s="920"/>
      <c r="H2829" s="924"/>
      <c r="I2829" s="924"/>
      <c r="J2829" s="921"/>
      <c r="K2829" s="921"/>
      <c r="L2829" s="925"/>
    </row>
    <row r="2830" spans="1:12" s="1" customFormat="1" ht="24" customHeight="1" x14ac:dyDescent="0.15">
      <c r="A2830" s="918">
        <v>522</v>
      </c>
      <c r="B2830" s="9" t="s">
        <v>22</v>
      </c>
      <c r="C2830" s="13" t="s">
        <v>23</v>
      </c>
      <c r="D2830" s="13" t="s">
        <v>24</v>
      </c>
      <c r="E2830" s="13" t="s">
        <v>25</v>
      </c>
      <c r="F2830" s="919" t="s">
        <v>17</v>
      </c>
      <c r="G2830" s="919"/>
      <c r="H2830" s="920"/>
      <c r="I2830" s="920"/>
      <c r="J2830" s="920"/>
      <c r="K2830" s="920"/>
      <c r="L2830" s="920"/>
    </row>
    <row r="2831" spans="1:12" s="1" customFormat="1" ht="26.25" customHeight="1" x14ac:dyDescent="0.15">
      <c r="A2831" s="918"/>
      <c r="B2831" s="921" t="s">
        <v>1828</v>
      </c>
      <c r="C2831" s="922" t="s">
        <v>1833</v>
      </c>
      <c r="D2831" s="923">
        <v>43603</v>
      </c>
      <c r="E2831" s="921" t="s">
        <v>212</v>
      </c>
      <c r="F2831" s="921" t="s">
        <v>213</v>
      </c>
      <c r="G2831" s="921"/>
      <c r="H2831" s="924" t="s">
        <v>30</v>
      </c>
      <c r="I2831" s="924"/>
      <c r="J2831" s="14" t="s">
        <v>31</v>
      </c>
      <c r="K2831" s="14" t="s">
        <v>32</v>
      </c>
      <c r="L2831" s="16">
        <v>328</v>
      </c>
    </row>
    <row r="2832" spans="1:12" s="1" customFormat="1" ht="375.75" customHeight="1" x14ac:dyDescent="0.15">
      <c r="A2832" s="918"/>
      <c r="B2832" s="921"/>
      <c r="C2832" s="922"/>
      <c r="D2832" s="923"/>
      <c r="E2832" s="921"/>
      <c r="F2832" s="921"/>
      <c r="G2832" s="921"/>
      <c r="H2832" s="924" t="s">
        <v>33</v>
      </c>
      <c r="I2832" s="924"/>
      <c r="J2832" s="14" t="s">
        <v>31</v>
      </c>
      <c r="K2832" s="14" t="s">
        <v>32</v>
      </c>
      <c r="L2832" s="16">
        <v>412.6</v>
      </c>
    </row>
    <row r="2833" spans="1:12" s="1" customFormat="1" ht="24" customHeight="1" x14ac:dyDescent="0.15">
      <c r="A2833" s="918"/>
      <c r="B2833" s="9" t="s">
        <v>34</v>
      </c>
      <c r="C2833" s="13" t="s">
        <v>35</v>
      </c>
      <c r="D2833" s="13" t="s">
        <v>36</v>
      </c>
      <c r="E2833" s="13" t="s">
        <v>37</v>
      </c>
      <c r="F2833" s="920"/>
      <c r="G2833" s="920"/>
      <c r="H2833" s="924" t="s">
        <v>38</v>
      </c>
      <c r="I2833" s="924"/>
      <c r="J2833" s="921" t="s">
        <v>31</v>
      </c>
      <c r="K2833" s="921" t="s">
        <v>31</v>
      </c>
      <c r="L2833" s="925">
        <v>0</v>
      </c>
    </row>
    <row r="2834" spans="1:12" s="1" customFormat="1" ht="24" customHeight="1" x14ac:dyDescent="0.15">
      <c r="A2834" s="918"/>
      <c r="B2834" s="14" t="s">
        <v>229</v>
      </c>
      <c r="C2834" s="14" t="s">
        <v>213</v>
      </c>
      <c r="D2834" s="15">
        <v>43605</v>
      </c>
      <c r="E2834" s="14" t="s">
        <v>1834</v>
      </c>
      <c r="F2834" s="920"/>
      <c r="G2834" s="920"/>
      <c r="H2834" s="924"/>
      <c r="I2834" s="924"/>
      <c r="J2834" s="921"/>
      <c r="K2834" s="921"/>
      <c r="L2834" s="925"/>
    </row>
    <row r="2835" spans="1:12" s="1" customFormat="1" ht="24" customHeight="1" x14ac:dyDescent="0.15">
      <c r="A2835" s="918">
        <v>523</v>
      </c>
      <c r="B2835" s="9" t="s">
        <v>22</v>
      </c>
      <c r="C2835" s="13" t="s">
        <v>23</v>
      </c>
      <c r="D2835" s="13" t="s">
        <v>24</v>
      </c>
      <c r="E2835" s="13" t="s">
        <v>25</v>
      </c>
      <c r="F2835" s="919" t="s">
        <v>17</v>
      </c>
      <c r="G2835" s="919"/>
      <c r="H2835" s="920"/>
      <c r="I2835" s="920"/>
      <c r="J2835" s="920"/>
      <c r="K2835" s="920"/>
      <c r="L2835" s="920"/>
    </row>
    <row r="2836" spans="1:12" s="1" customFormat="1" ht="26.25" customHeight="1" x14ac:dyDescent="0.15">
      <c r="A2836" s="918"/>
      <c r="B2836" s="921" t="s">
        <v>1828</v>
      </c>
      <c r="C2836" s="922" t="s">
        <v>1835</v>
      </c>
      <c r="D2836" s="923">
        <v>43614</v>
      </c>
      <c r="E2836" s="921" t="s">
        <v>1836</v>
      </c>
      <c r="F2836" s="921" t="s">
        <v>1837</v>
      </c>
      <c r="G2836" s="921"/>
      <c r="H2836" s="924" t="s">
        <v>30</v>
      </c>
      <c r="I2836" s="924"/>
      <c r="J2836" s="14" t="s">
        <v>31</v>
      </c>
      <c r="K2836" s="14" t="s">
        <v>32</v>
      </c>
      <c r="L2836" s="16">
        <v>1089</v>
      </c>
    </row>
    <row r="2837" spans="1:12" s="1" customFormat="1" ht="396.75" customHeight="1" x14ac:dyDescent="0.15">
      <c r="A2837" s="918"/>
      <c r="B2837" s="921"/>
      <c r="C2837" s="922"/>
      <c r="D2837" s="923"/>
      <c r="E2837" s="921"/>
      <c r="F2837" s="921"/>
      <c r="G2837" s="921"/>
      <c r="H2837" s="924" t="s">
        <v>33</v>
      </c>
      <c r="I2837" s="924"/>
      <c r="J2837" s="14" t="s">
        <v>31</v>
      </c>
      <c r="K2837" s="14" t="s">
        <v>32</v>
      </c>
      <c r="L2837" s="16">
        <v>1431.3</v>
      </c>
    </row>
    <row r="2838" spans="1:12" s="1" customFormat="1" ht="24" customHeight="1" x14ac:dyDescent="0.15">
      <c r="A2838" s="918"/>
      <c r="B2838" s="9" t="s">
        <v>34</v>
      </c>
      <c r="C2838" s="13" t="s">
        <v>35</v>
      </c>
      <c r="D2838" s="13" t="s">
        <v>36</v>
      </c>
      <c r="E2838" s="13" t="s">
        <v>37</v>
      </c>
      <c r="F2838" s="920"/>
      <c r="G2838" s="920"/>
      <c r="H2838" s="924" t="s">
        <v>38</v>
      </c>
      <c r="I2838" s="924"/>
      <c r="J2838" s="921" t="s">
        <v>31</v>
      </c>
      <c r="K2838" s="921" t="s">
        <v>31</v>
      </c>
      <c r="L2838" s="925">
        <v>0</v>
      </c>
    </row>
    <row r="2839" spans="1:12" s="1" customFormat="1" ht="24" customHeight="1" x14ac:dyDescent="0.15">
      <c r="A2839" s="918"/>
      <c r="B2839" s="14" t="s">
        <v>229</v>
      </c>
      <c r="C2839" s="14" t="s">
        <v>1837</v>
      </c>
      <c r="D2839" s="15">
        <v>43619</v>
      </c>
      <c r="E2839" s="14" t="s">
        <v>1838</v>
      </c>
      <c r="F2839" s="920"/>
      <c r="G2839" s="920"/>
      <c r="H2839" s="924"/>
      <c r="I2839" s="924"/>
      <c r="J2839" s="921"/>
      <c r="K2839" s="921"/>
      <c r="L2839" s="925"/>
    </row>
    <row r="2840" spans="1:12" s="1" customFormat="1" ht="24" customHeight="1" x14ac:dyDescent="0.15">
      <c r="A2840" s="918">
        <v>524</v>
      </c>
      <c r="B2840" s="9" t="s">
        <v>22</v>
      </c>
      <c r="C2840" s="13" t="s">
        <v>23</v>
      </c>
      <c r="D2840" s="13" t="s">
        <v>24</v>
      </c>
      <c r="E2840" s="13" t="s">
        <v>25</v>
      </c>
      <c r="F2840" s="919" t="s">
        <v>17</v>
      </c>
      <c r="G2840" s="919"/>
      <c r="H2840" s="920"/>
      <c r="I2840" s="920"/>
      <c r="J2840" s="920"/>
      <c r="K2840" s="920"/>
      <c r="L2840" s="920"/>
    </row>
    <row r="2841" spans="1:12" s="1" customFormat="1" ht="26.25" customHeight="1" x14ac:dyDescent="0.15">
      <c r="A2841" s="918"/>
      <c r="B2841" s="921" t="s">
        <v>1828</v>
      </c>
      <c r="C2841" s="922" t="s">
        <v>1839</v>
      </c>
      <c r="D2841" s="923">
        <v>43699</v>
      </c>
      <c r="E2841" s="921" t="s">
        <v>151</v>
      </c>
      <c r="F2841" s="921" t="s">
        <v>791</v>
      </c>
      <c r="G2841" s="921"/>
      <c r="H2841" s="924" t="s">
        <v>30</v>
      </c>
      <c r="I2841" s="924"/>
      <c r="J2841" s="14" t="s">
        <v>31</v>
      </c>
      <c r="K2841" s="14" t="s">
        <v>32</v>
      </c>
      <c r="L2841" s="16">
        <v>750.25</v>
      </c>
    </row>
    <row r="2842" spans="1:12" s="1" customFormat="1" ht="409.2" customHeight="1" x14ac:dyDescent="0.15">
      <c r="A2842" s="918"/>
      <c r="B2842" s="921"/>
      <c r="C2842" s="922"/>
      <c r="D2842" s="923"/>
      <c r="E2842" s="921"/>
      <c r="F2842" s="921"/>
      <c r="G2842" s="921"/>
      <c r="H2842" s="924" t="s">
        <v>33</v>
      </c>
      <c r="I2842" s="924"/>
      <c r="J2842" s="921" t="s">
        <v>31</v>
      </c>
      <c r="K2842" s="921" t="s">
        <v>32</v>
      </c>
      <c r="L2842" s="925">
        <v>183.44</v>
      </c>
    </row>
    <row r="2843" spans="1:12" s="1" customFormat="1" ht="29.85" customHeight="1" x14ac:dyDescent="0.15">
      <c r="A2843" s="918"/>
      <c r="B2843" s="921"/>
      <c r="C2843" s="922"/>
      <c r="D2843" s="923"/>
      <c r="E2843" s="921"/>
      <c r="F2843" s="921"/>
      <c r="G2843" s="921"/>
      <c r="H2843" s="924"/>
      <c r="I2843" s="924"/>
      <c r="J2843" s="921"/>
      <c r="K2843" s="921"/>
      <c r="L2843" s="925"/>
    </row>
    <row r="2844" spans="1:12" s="1" customFormat="1" ht="24" customHeight="1" x14ac:dyDescent="0.15">
      <c r="A2844" s="918"/>
      <c r="B2844" s="9" t="s">
        <v>34</v>
      </c>
      <c r="C2844" s="13" t="s">
        <v>35</v>
      </c>
      <c r="D2844" s="13" t="s">
        <v>36</v>
      </c>
      <c r="E2844" s="13" t="s">
        <v>37</v>
      </c>
      <c r="F2844" s="920"/>
      <c r="G2844" s="920"/>
      <c r="H2844" s="924" t="s">
        <v>38</v>
      </c>
      <c r="I2844" s="924"/>
      <c r="J2844" s="921" t="s">
        <v>31</v>
      </c>
      <c r="K2844" s="921" t="s">
        <v>31</v>
      </c>
      <c r="L2844" s="925">
        <v>0</v>
      </c>
    </row>
    <row r="2845" spans="1:12" s="1" customFormat="1" ht="24" customHeight="1" x14ac:dyDescent="0.15">
      <c r="A2845" s="918"/>
      <c r="B2845" s="14" t="s">
        <v>229</v>
      </c>
      <c r="C2845" s="14" t="s">
        <v>791</v>
      </c>
      <c r="D2845" s="15">
        <v>43701</v>
      </c>
      <c r="E2845" s="14" t="s">
        <v>199</v>
      </c>
      <c r="F2845" s="920"/>
      <c r="G2845" s="920"/>
      <c r="H2845" s="924"/>
      <c r="I2845" s="924"/>
      <c r="J2845" s="921"/>
      <c r="K2845" s="921"/>
      <c r="L2845" s="925"/>
    </row>
    <row r="2846" spans="1:12" s="1" customFormat="1" ht="24" customHeight="1" x14ac:dyDescent="0.15">
      <c r="A2846" s="918">
        <v>525</v>
      </c>
      <c r="B2846" s="9" t="s">
        <v>22</v>
      </c>
      <c r="C2846" s="13" t="s">
        <v>23</v>
      </c>
      <c r="D2846" s="13" t="s">
        <v>24</v>
      </c>
      <c r="E2846" s="13" t="s">
        <v>25</v>
      </c>
      <c r="F2846" s="919" t="s">
        <v>17</v>
      </c>
      <c r="G2846" s="919"/>
      <c r="H2846" s="920"/>
      <c r="I2846" s="920"/>
      <c r="J2846" s="920"/>
      <c r="K2846" s="920"/>
      <c r="L2846" s="920"/>
    </row>
    <row r="2847" spans="1:12" s="1" customFormat="1" ht="26.25" customHeight="1" x14ac:dyDescent="0.15">
      <c r="A2847" s="918"/>
      <c r="B2847" s="921" t="s">
        <v>1828</v>
      </c>
      <c r="C2847" s="922" t="s">
        <v>1840</v>
      </c>
      <c r="D2847" s="923">
        <v>43705</v>
      </c>
      <c r="E2847" s="921" t="s">
        <v>187</v>
      </c>
      <c r="F2847" s="921" t="s">
        <v>757</v>
      </c>
      <c r="G2847" s="921"/>
      <c r="H2847" s="924" t="s">
        <v>30</v>
      </c>
      <c r="I2847" s="924"/>
      <c r="J2847" s="14" t="s">
        <v>31</v>
      </c>
      <c r="K2847" s="14" t="s">
        <v>32</v>
      </c>
      <c r="L2847" s="16">
        <v>332.36</v>
      </c>
    </row>
    <row r="2848" spans="1:12" s="1" customFormat="1" ht="396.75" customHeight="1" x14ac:dyDescent="0.15">
      <c r="A2848" s="918"/>
      <c r="B2848" s="921"/>
      <c r="C2848" s="922"/>
      <c r="D2848" s="923"/>
      <c r="E2848" s="921"/>
      <c r="F2848" s="921"/>
      <c r="G2848" s="921"/>
      <c r="H2848" s="924" t="s">
        <v>33</v>
      </c>
      <c r="I2848" s="924"/>
      <c r="J2848" s="14" t="s">
        <v>31</v>
      </c>
      <c r="K2848" s="14" t="s">
        <v>32</v>
      </c>
      <c r="L2848" s="16">
        <v>425.26</v>
      </c>
    </row>
    <row r="2849" spans="1:12" s="1" customFormat="1" ht="24" customHeight="1" x14ac:dyDescent="0.15">
      <c r="A2849" s="918"/>
      <c r="B2849" s="9" t="s">
        <v>34</v>
      </c>
      <c r="C2849" s="13" t="s">
        <v>35</v>
      </c>
      <c r="D2849" s="13" t="s">
        <v>36</v>
      </c>
      <c r="E2849" s="13" t="s">
        <v>37</v>
      </c>
      <c r="F2849" s="920"/>
      <c r="G2849" s="920"/>
      <c r="H2849" s="924" t="s">
        <v>38</v>
      </c>
      <c r="I2849" s="924"/>
      <c r="J2849" s="921" t="s">
        <v>31</v>
      </c>
      <c r="K2849" s="921" t="s">
        <v>31</v>
      </c>
      <c r="L2849" s="925">
        <v>0</v>
      </c>
    </row>
    <row r="2850" spans="1:12" s="1" customFormat="1" ht="24" customHeight="1" x14ac:dyDescent="0.15">
      <c r="A2850" s="918"/>
      <c r="B2850" s="14" t="s">
        <v>229</v>
      </c>
      <c r="C2850" s="14" t="s">
        <v>757</v>
      </c>
      <c r="D2850" s="15">
        <v>43706</v>
      </c>
      <c r="E2850" s="14" t="s">
        <v>1841</v>
      </c>
      <c r="F2850" s="920"/>
      <c r="G2850" s="920"/>
      <c r="H2850" s="924"/>
      <c r="I2850" s="924"/>
      <c r="J2850" s="921"/>
      <c r="K2850" s="921"/>
      <c r="L2850" s="925"/>
    </row>
    <row r="2851" spans="1:12" s="1" customFormat="1" ht="24" customHeight="1" x14ac:dyDescent="0.15">
      <c r="A2851" s="918">
        <v>526</v>
      </c>
      <c r="B2851" s="9" t="s">
        <v>22</v>
      </c>
      <c r="C2851" s="13" t="s">
        <v>23</v>
      </c>
      <c r="D2851" s="13" t="s">
        <v>24</v>
      </c>
      <c r="E2851" s="13" t="s">
        <v>25</v>
      </c>
      <c r="F2851" s="919" t="s">
        <v>17</v>
      </c>
      <c r="G2851" s="919"/>
      <c r="H2851" s="920"/>
      <c r="I2851" s="920"/>
      <c r="J2851" s="920"/>
      <c r="K2851" s="920"/>
      <c r="L2851" s="920"/>
    </row>
    <row r="2852" spans="1:12" s="1" customFormat="1" ht="26.25" customHeight="1" x14ac:dyDescent="0.15">
      <c r="A2852" s="918"/>
      <c r="B2852" s="921" t="s">
        <v>1828</v>
      </c>
      <c r="C2852" s="922" t="s">
        <v>1842</v>
      </c>
      <c r="D2852" s="923">
        <v>43733</v>
      </c>
      <c r="E2852" s="921" t="s">
        <v>53</v>
      </c>
      <c r="F2852" s="921" t="s">
        <v>1843</v>
      </c>
      <c r="G2852" s="921"/>
      <c r="H2852" s="924" t="s">
        <v>30</v>
      </c>
      <c r="I2852" s="924"/>
      <c r="J2852" s="14" t="s">
        <v>31</v>
      </c>
      <c r="K2852" s="14" t="s">
        <v>32</v>
      </c>
      <c r="L2852" s="16">
        <v>855.39</v>
      </c>
    </row>
    <row r="2853" spans="1:12" s="1" customFormat="1" ht="365.25" customHeight="1" x14ac:dyDescent="0.15">
      <c r="A2853" s="918"/>
      <c r="B2853" s="921"/>
      <c r="C2853" s="922"/>
      <c r="D2853" s="923"/>
      <c r="E2853" s="921"/>
      <c r="F2853" s="921"/>
      <c r="G2853" s="921"/>
      <c r="H2853" s="924" t="s">
        <v>33</v>
      </c>
      <c r="I2853" s="924"/>
      <c r="J2853" s="14" t="s">
        <v>31</v>
      </c>
      <c r="K2853" s="14" t="s">
        <v>32</v>
      </c>
      <c r="L2853" s="16">
        <v>338</v>
      </c>
    </row>
    <row r="2854" spans="1:12" s="1" customFormat="1" ht="24" customHeight="1" x14ac:dyDescent="0.15">
      <c r="A2854" s="918"/>
      <c r="B2854" s="9" t="s">
        <v>34</v>
      </c>
      <c r="C2854" s="13" t="s">
        <v>35</v>
      </c>
      <c r="D2854" s="13" t="s">
        <v>36</v>
      </c>
      <c r="E2854" s="13" t="s">
        <v>37</v>
      </c>
      <c r="F2854" s="920"/>
      <c r="G2854" s="920"/>
      <c r="H2854" s="924" t="s">
        <v>38</v>
      </c>
      <c r="I2854" s="924"/>
      <c r="J2854" s="921" t="s">
        <v>31</v>
      </c>
      <c r="K2854" s="921" t="s">
        <v>31</v>
      </c>
      <c r="L2854" s="925">
        <v>0</v>
      </c>
    </row>
    <row r="2855" spans="1:12" s="1" customFormat="1" ht="24" customHeight="1" x14ac:dyDescent="0.15">
      <c r="A2855" s="918"/>
      <c r="B2855" s="14" t="s">
        <v>229</v>
      </c>
      <c r="C2855" s="14" t="s">
        <v>1843</v>
      </c>
      <c r="D2855" s="15">
        <v>43735</v>
      </c>
      <c r="E2855" s="14" t="s">
        <v>1466</v>
      </c>
      <c r="F2855" s="920"/>
      <c r="G2855" s="920"/>
      <c r="H2855" s="924"/>
      <c r="I2855" s="924"/>
      <c r="J2855" s="921"/>
      <c r="K2855" s="921"/>
      <c r="L2855" s="925"/>
    </row>
    <row r="2856" spans="1:12" s="1" customFormat="1" ht="24" customHeight="1" x14ac:dyDescent="0.15">
      <c r="A2856" s="918">
        <v>527</v>
      </c>
      <c r="B2856" s="9" t="s">
        <v>22</v>
      </c>
      <c r="C2856" s="13" t="s">
        <v>23</v>
      </c>
      <c r="D2856" s="13" t="s">
        <v>24</v>
      </c>
      <c r="E2856" s="13" t="s">
        <v>25</v>
      </c>
      <c r="F2856" s="919" t="s">
        <v>17</v>
      </c>
      <c r="G2856" s="919"/>
      <c r="H2856" s="920"/>
      <c r="I2856" s="920"/>
      <c r="J2856" s="920"/>
      <c r="K2856" s="920"/>
      <c r="L2856" s="920"/>
    </row>
    <row r="2857" spans="1:12" s="1" customFormat="1" ht="26.25" customHeight="1" x14ac:dyDescent="0.15">
      <c r="A2857" s="918"/>
      <c r="B2857" s="921" t="s">
        <v>1844</v>
      </c>
      <c r="C2857" s="922" t="s">
        <v>1845</v>
      </c>
      <c r="D2857" s="923">
        <v>43623</v>
      </c>
      <c r="E2857" s="921" t="s">
        <v>1846</v>
      </c>
      <c r="F2857" s="921" t="s">
        <v>1847</v>
      </c>
      <c r="G2857" s="921"/>
      <c r="H2857" s="924" t="s">
        <v>30</v>
      </c>
      <c r="I2857" s="924"/>
      <c r="J2857" s="14" t="s">
        <v>31</v>
      </c>
      <c r="K2857" s="14" t="s">
        <v>32</v>
      </c>
      <c r="L2857" s="16">
        <v>457.14</v>
      </c>
    </row>
    <row r="2858" spans="1:12" s="1" customFormat="1" ht="176.25" customHeight="1" x14ac:dyDescent="0.15">
      <c r="A2858" s="918"/>
      <c r="B2858" s="921"/>
      <c r="C2858" s="922"/>
      <c r="D2858" s="923"/>
      <c r="E2858" s="921"/>
      <c r="F2858" s="921"/>
      <c r="G2858" s="921"/>
      <c r="H2858" s="924" t="s">
        <v>33</v>
      </c>
      <c r="I2858" s="924"/>
      <c r="J2858" s="14" t="s">
        <v>31</v>
      </c>
      <c r="K2858" s="14" t="s">
        <v>32</v>
      </c>
      <c r="L2858" s="16">
        <v>476.6</v>
      </c>
    </row>
    <row r="2859" spans="1:12" s="1" customFormat="1" ht="24" customHeight="1" x14ac:dyDescent="0.15">
      <c r="A2859" s="918"/>
      <c r="B2859" s="9" t="s">
        <v>34</v>
      </c>
      <c r="C2859" s="13" t="s">
        <v>35</v>
      </c>
      <c r="D2859" s="13" t="s">
        <v>36</v>
      </c>
      <c r="E2859" s="13" t="s">
        <v>37</v>
      </c>
      <c r="F2859" s="920"/>
      <c r="G2859" s="920"/>
      <c r="H2859" s="924" t="s">
        <v>38</v>
      </c>
      <c r="I2859" s="924"/>
      <c r="J2859" s="921" t="s">
        <v>31</v>
      </c>
      <c r="K2859" s="921" t="s">
        <v>32</v>
      </c>
      <c r="L2859" s="925">
        <v>895</v>
      </c>
    </row>
    <row r="2860" spans="1:12" s="1" customFormat="1" ht="24" customHeight="1" x14ac:dyDescent="0.15">
      <c r="A2860" s="918"/>
      <c r="B2860" s="14" t="s">
        <v>55</v>
      </c>
      <c r="C2860" s="14" t="s">
        <v>1847</v>
      </c>
      <c r="D2860" s="15">
        <v>43625</v>
      </c>
      <c r="E2860" s="14" t="s">
        <v>522</v>
      </c>
      <c r="F2860" s="920"/>
      <c r="G2860" s="920"/>
      <c r="H2860" s="924"/>
      <c r="I2860" s="924"/>
      <c r="J2860" s="921"/>
      <c r="K2860" s="921"/>
      <c r="L2860" s="925"/>
    </row>
    <row r="2861" spans="1:12" s="1" customFormat="1" ht="24" customHeight="1" x14ac:dyDescent="0.15">
      <c r="A2861" s="918">
        <v>528</v>
      </c>
      <c r="B2861" s="9" t="s">
        <v>22</v>
      </c>
      <c r="C2861" s="13" t="s">
        <v>23</v>
      </c>
      <c r="D2861" s="13" t="s">
        <v>24</v>
      </c>
      <c r="E2861" s="13" t="s">
        <v>25</v>
      </c>
      <c r="F2861" s="919" t="s">
        <v>17</v>
      </c>
      <c r="G2861" s="919"/>
      <c r="H2861" s="920"/>
      <c r="I2861" s="920"/>
      <c r="J2861" s="920"/>
      <c r="K2861" s="920"/>
      <c r="L2861" s="920"/>
    </row>
    <row r="2862" spans="1:12" s="1" customFormat="1" ht="26.25" customHeight="1" x14ac:dyDescent="0.15">
      <c r="A2862" s="918"/>
      <c r="B2862" s="921" t="s">
        <v>1844</v>
      </c>
      <c r="C2862" s="922" t="s">
        <v>1848</v>
      </c>
      <c r="D2862" s="923">
        <v>43705</v>
      </c>
      <c r="E2862" s="921" t="s">
        <v>1849</v>
      </c>
      <c r="F2862" s="921" t="s">
        <v>1850</v>
      </c>
      <c r="G2862" s="921"/>
      <c r="H2862" s="924" t="s">
        <v>30</v>
      </c>
      <c r="I2862" s="924"/>
      <c r="J2862" s="14" t="s">
        <v>31</v>
      </c>
      <c r="K2862" s="14" t="s">
        <v>32</v>
      </c>
      <c r="L2862" s="16">
        <v>810</v>
      </c>
    </row>
    <row r="2863" spans="1:12" s="1" customFormat="1" ht="302.25" customHeight="1" x14ac:dyDescent="0.15">
      <c r="A2863" s="918"/>
      <c r="B2863" s="921"/>
      <c r="C2863" s="922"/>
      <c r="D2863" s="923"/>
      <c r="E2863" s="921"/>
      <c r="F2863" s="921"/>
      <c r="G2863" s="921"/>
      <c r="H2863" s="924" t="s">
        <v>33</v>
      </c>
      <c r="I2863" s="924"/>
      <c r="J2863" s="14" t="s">
        <v>31</v>
      </c>
      <c r="K2863" s="14" t="s">
        <v>32</v>
      </c>
      <c r="L2863" s="16">
        <v>1500</v>
      </c>
    </row>
    <row r="2864" spans="1:12" s="1" customFormat="1" ht="24" customHeight="1" x14ac:dyDescent="0.15">
      <c r="A2864" s="918"/>
      <c r="B2864" s="9" t="s">
        <v>34</v>
      </c>
      <c r="C2864" s="13" t="s">
        <v>35</v>
      </c>
      <c r="D2864" s="13" t="s">
        <v>36</v>
      </c>
      <c r="E2864" s="13" t="s">
        <v>37</v>
      </c>
      <c r="F2864" s="920"/>
      <c r="G2864" s="920"/>
      <c r="H2864" s="924" t="s">
        <v>38</v>
      </c>
      <c r="I2864" s="924"/>
      <c r="J2864" s="921" t="s">
        <v>31</v>
      </c>
      <c r="K2864" s="921" t="s">
        <v>32</v>
      </c>
      <c r="L2864" s="925">
        <v>170</v>
      </c>
    </row>
    <row r="2865" spans="1:12" s="1" customFormat="1" ht="24" customHeight="1" x14ac:dyDescent="0.15">
      <c r="A2865" s="918"/>
      <c r="B2865" s="14" t="s">
        <v>55</v>
      </c>
      <c r="C2865" s="14" t="s">
        <v>1850</v>
      </c>
      <c r="D2865" s="15">
        <v>43709</v>
      </c>
      <c r="E2865" s="14" t="s">
        <v>1851</v>
      </c>
      <c r="F2865" s="920"/>
      <c r="G2865" s="920"/>
      <c r="H2865" s="924"/>
      <c r="I2865" s="924"/>
      <c r="J2865" s="921"/>
      <c r="K2865" s="921"/>
      <c r="L2865" s="925"/>
    </row>
    <row r="2866" spans="1:12" s="1" customFormat="1" ht="24" customHeight="1" x14ac:dyDescent="0.15">
      <c r="A2866" s="918">
        <v>529</v>
      </c>
      <c r="B2866" s="9" t="s">
        <v>22</v>
      </c>
      <c r="C2866" s="13" t="s">
        <v>23</v>
      </c>
      <c r="D2866" s="13" t="s">
        <v>24</v>
      </c>
      <c r="E2866" s="13" t="s">
        <v>25</v>
      </c>
      <c r="F2866" s="919" t="s">
        <v>17</v>
      </c>
      <c r="G2866" s="919"/>
      <c r="H2866" s="920"/>
      <c r="I2866" s="920"/>
      <c r="J2866" s="920"/>
      <c r="K2866" s="920"/>
      <c r="L2866" s="920"/>
    </row>
    <row r="2867" spans="1:12" s="1" customFormat="1" ht="26.25" customHeight="1" x14ac:dyDescent="0.15">
      <c r="A2867" s="918"/>
      <c r="B2867" s="921" t="s">
        <v>1844</v>
      </c>
      <c r="C2867" s="922" t="s">
        <v>1852</v>
      </c>
      <c r="D2867" s="923">
        <v>43735</v>
      </c>
      <c r="E2867" s="921" t="s">
        <v>1198</v>
      </c>
      <c r="F2867" s="921" t="s">
        <v>1853</v>
      </c>
      <c r="G2867" s="921"/>
      <c r="H2867" s="924" t="s">
        <v>30</v>
      </c>
      <c r="I2867" s="924"/>
      <c r="J2867" s="14" t="s">
        <v>31</v>
      </c>
      <c r="K2867" s="14" t="s">
        <v>32</v>
      </c>
      <c r="L2867" s="16">
        <v>313.34000000000003</v>
      </c>
    </row>
    <row r="2868" spans="1:12" s="1" customFormat="1" ht="323.25" customHeight="1" x14ac:dyDescent="0.15">
      <c r="A2868" s="918"/>
      <c r="B2868" s="921"/>
      <c r="C2868" s="922"/>
      <c r="D2868" s="923"/>
      <c r="E2868" s="921"/>
      <c r="F2868" s="921"/>
      <c r="G2868" s="921"/>
      <c r="H2868" s="924" t="s">
        <v>33</v>
      </c>
      <c r="I2868" s="924"/>
      <c r="J2868" s="14" t="s">
        <v>31</v>
      </c>
      <c r="K2868" s="14" t="s">
        <v>32</v>
      </c>
      <c r="L2868" s="16">
        <v>443</v>
      </c>
    </row>
    <row r="2869" spans="1:12" s="1" customFormat="1" ht="24" customHeight="1" x14ac:dyDescent="0.15">
      <c r="A2869" s="918"/>
      <c r="B2869" s="9" t="s">
        <v>34</v>
      </c>
      <c r="C2869" s="13" t="s">
        <v>35</v>
      </c>
      <c r="D2869" s="13" t="s">
        <v>36</v>
      </c>
      <c r="E2869" s="13" t="s">
        <v>37</v>
      </c>
      <c r="F2869" s="920"/>
      <c r="G2869" s="920"/>
      <c r="H2869" s="924" t="s">
        <v>38</v>
      </c>
      <c r="I2869" s="924"/>
      <c r="J2869" s="921" t="s">
        <v>31</v>
      </c>
      <c r="K2869" s="921" t="s">
        <v>31</v>
      </c>
      <c r="L2869" s="925">
        <v>0</v>
      </c>
    </row>
    <row r="2870" spans="1:12" s="1" customFormat="1" ht="24" customHeight="1" x14ac:dyDescent="0.15">
      <c r="A2870" s="918"/>
      <c r="B2870" s="14" t="s">
        <v>55</v>
      </c>
      <c r="C2870" s="14" t="s">
        <v>1853</v>
      </c>
      <c r="D2870" s="15">
        <v>43737</v>
      </c>
      <c r="E2870" s="14" t="s">
        <v>1424</v>
      </c>
      <c r="F2870" s="920"/>
      <c r="G2870" s="920"/>
      <c r="H2870" s="924"/>
      <c r="I2870" s="924"/>
      <c r="J2870" s="921"/>
      <c r="K2870" s="921"/>
      <c r="L2870" s="925"/>
    </row>
    <row r="2871" spans="1:12" s="1" customFormat="1" ht="24" customHeight="1" x14ac:dyDescent="0.15">
      <c r="A2871" s="918">
        <v>530</v>
      </c>
      <c r="B2871" s="9" t="s">
        <v>22</v>
      </c>
      <c r="C2871" s="13" t="s">
        <v>23</v>
      </c>
      <c r="D2871" s="13" t="s">
        <v>24</v>
      </c>
      <c r="E2871" s="13" t="s">
        <v>25</v>
      </c>
      <c r="F2871" s="919" t="s">
        <v>17</v>
      </c>
      <c r="G2871" s="919"/>
      <c r="H2871" s="920"/>
      <c r="I2871" s="920"/>
      <c r="J2871" s="920"/>
      <c r="K2871" s="920"/>
      <c r="L2871" s="920"/>
    </row>
    <row r="2872" spans="1:12" s="1" customFormat="1" ht="26.25" customHeight="1" x14ac:dyDescent="0.15">
      <c r="A2872" s="918"/>
      <c r="B2872" s="921" t="s">
        <v>1854</v>
      </c>
      <c r="C2872" s="922" t="s">
        <v>1855</v>
      </c>
      <c r="D2872" s="923">
        <v>43569</v>
      </c>
      <c r="E2872" s="921" t="s">
        <v>727</v>
      </c>
      <c r="F2872" s="921" t="s">
        <v>858</v>
      </c>
      <c r="G2872" s="921"/>
      <c r="H2872" s="924" t="s">
        <v>30</v>
      </c>
      <c r="I2872" s="924"/>
      <c r="J2872" s="14" t="s">
        <v>31</v>
      </c>
      <c r="K2872" s="14" t="s">
        <v>32</v>
      </c>
      <c r="L2872" s="16">
        <v>686.55</v>
      </c>
    </row>
    <row r="2873" spans="1:12" s="1" customFormat="1" ht="409.2" customHeight="1" x14ac:dyDescent="0.15">
      <c r="A2873" s="918"/>
      <c r="B2873" s="921"/>
      <c r="C2873" s="922"/>
      <c r="D2873" s="923"/>
      <c r="E2873" s="921"/>
      <c r="F2873" s="921"/>
      <c r="G2873" s="921"/>
      <c r="H2873" s="924" t="s">
        <v>33</v>
      </c>
      <c r="I2873" s="924"/>
      <c r="J2873" s="921" t="s">
        <v>31</v>
      </c>
      <c r="K2873" s="921" t="s">
        <v>31</v>
      </c>
      <c r="L2873" s="925">
        <v>0</v>
      </c>
    </row>
    <row r="2874" spans="1:12" s="1" customFormat="1" ht="323.85000000000002" customHeight="1" x14ac:dyDescent="0.15">
      <c r="A2874" s="918"/>
      <c r="B2874" s="921"/>
      <c r="C2874" s="922"/>
      <c r="D2874" s="923"/>
      <c r="E2874" s="921"/>
      <c r="F2874" s="921"/>
      <c r="G2874" s="921"/>
      <c r="H2874" s="924"/>
      <c r="I2874" s="924"/>
      <c r="J2874" s="921"/>
      <c r="K2874" s="921"/>
      <c r="L2874" s="925"/>
    </row>
    <row r="2875" spans="1:12" s="1" customFormat="1" ht="24" customHeight="1" x14ac:dyDescent="0.15">
      <c r="A2875" s="918"/>
      <c r="B2875" s="9" t="s">
        <v>34</v>
      </c>
      <c r="C2875" s="13" t="s">
        <v>35</v>
      </c>
      <c r="D2875" s="13" t="s">
        <v>36</v>
      </c>
      <c r="E2875" s="13" t="s">
        <v>37</v>
      </c>
      <c r="F2875" s="920"/>
      <c r="G2875" s="920"/>
      <c r="H2875" s="924" t="s">
        <v>38</v>
      </c>
      <c r="I2875" s="924"/>
      <c r="J2875" s="921" t="s">
        <v>31</v>
      </c>
      <c r="K2875" s="921" t="s">
        <v>32</v>
      </c>
      <c r="L2875" s="925">
        <v>550</v>
      </c>
    </row>
    <row r="2876" spans="1:12" s="1" customFormat="1" ht="24" customHeight="1" x14ac:dyDescent="0.15">
      <c r="A2876" s="918"/>
      <c r="B2876" s="14" t="s">
        <v>39</v>
      </c>
      <c r="C2876" s="14" t="s">
        <v>858</v>
      </c>
      <c r="D2876" s="15">
        <v>43572</v>
      </c>
      <c r="E2876" s="14" t="s">
        <v>859</v>
      </c>
      <c r="F2876" s="920"/>
      <c r="G2876" s="920"/>
      <c r="H2876" s="924"/>
      <c r="I2876" s="924"/>
      <c r="J2876" s="921"/>
      <c r="K2876" s="921"/>
      <c r="L2876" s="925"/>
    </row>
    <row r="2877" spans="1:12" s="1" customFormat="1" ht="24" customHeight="1" x14ac:dyDescent="0.15">
      <c r="A2877" s="918">
        <v>531</v>
      </c>
      <c r="B2877" s="9" t="s">
        <v>22</v>
      </c>
      <c r="C2877" s="13" t="s">
        <v>23</v>
      </c>
      <c r="D2877" s="13" t="s">
        <v>24</v>
      </c>
      <c r="E2877" s="13" t="s">
        <v>25</v>
      </c>
      <c r="F2877" s="919" t="s">
        <v>17</v>
      </c>
      <c r="G2877" s="919"/>
      <c r="H2877" s="920"/>
      <c r="I2877" s="920"/>
      <c r="J2877" s="920"/>
      <c r="K2877" s="920"/>
      <c r="L2877" s="920"/>
    </row>
    <row r="2878" spans="1:12" s="1" customFormat="1" ht="26.25" customHeight="1" x14ac:dyDescent="0.15">
      <c r="A2878" s="918"/>
      <c r="B2878" s="921" t="s">
        <v>1854</v>
      </c>
      <c r="C2878" s="922" t="s">
        <v>1856</v>
      </c>
      <c r="D2878" s="923">
        <v>43670</v>
      </c>
      <c r="E2878" s="921" t="s">
        <v>187</v>
      </c>
      <c r="F2878" s="921" t="s">
        <v>812</v>
      </c>
      <c r="G2878" s="921"/>
      <c r="H2878" s="924" t="s">
        <v>30</v>
      </c>
      <c r="I2878" s="924"/>
      <c r="J2878" s="14" t="s">
        <v>31</v>
      </c>
      <c r="K2878" s="14" t="s">
        <v>32</v>
      </c>
      <c r="L2878" s="16">
        <v>1931</v>
      </c>
    </row>
    <row r="2879" spans="1:12" s="1" customFormat="1" ht="409.2" customHeight="1" x14ac:dyDescent="0.15">
      <c r="A2879" s="918"/>
      <c r="B2879" s="921"/>
      <c r="C2879" s="922"/>
      <c r="D2879" s="923"/>
      <c r="E2879" s="921"/>
      <c r="F2879" s="921"/>
      <c r="G2879" s="921"/>
      <c r="H2879" s="924" t="s">
        <v>33</v>
      </c>
      <c r="I2879" s="924"/>
      <c r="J2879" s="921" t="s">
        <v>31</v>
      </c>
      <c r="K2879" s="921" t="s">
        <v>31</v>
      </c>
      <c r="L2879" s="925">
        <v>0</v>
      </c>
    </row>
    <row r="2880" spans="1:12" s="1" customFormat="1" ht="292.35000000000002" customHeight="1" x14ac:dyDescent="0.15">
      <c r="A2880" s="918"/>
      <c r="B2880" s="921"/>
      <c r="C2880" s="922"/>
      <c r="D2880" s="923"/>
      <c r="E2880" s="921"/>
      <c r="F2880" s="921"/>
      <c r="G2880" s="921"/>
      <c r="H2880" s="924"/>
      <c r="I2880" s="924"/>
      <c r="J2880" s="921"/>
      <c r="K2880" s="921"/>
      <c r="L2880" s="925"/>
    </row>
    <row r="2881" spans="1:12" s="1" customFormat="1" ht="24" customHeight="1" x14ac:dyDescent="0.15">
      <c r="A2881" s="918"/>
      <c r="B2881" s="9" t="s">
        <v>34</v>
      </c>
      <c r="C2881" s="13" t="s">
        <v>35</v>
      </c>
      <c r="D2881" s="13" t="s">
        <v>36</v>
      </c>
      <c r="E2881" s="13" t="s">
        <v>37</v>
      </c>
      <c r="F2881" s="920"/>
      <c r="G2881" s="920"/>
      <c r="H2881" s="924" t="s">
        <v>38</v>
      </c>
      <c r="I2881" s="924"/>
      <c r="J2881" s="921" t="s">
        <v>31</v>
      </c>
      <c r="K2881" s="921" t="s">
        <v>32</v>
      </c>
      <c r="L2881" s="925">
        <v>170</v>
      </c>
    </row>
    <row r="2882" spans="1:12" s="1" customFormat="1" ht="24" customHeight="1" x14ac:dyDescent="0.15">
      <c r="A2882" s="918"/>
      <c r="B2882" s="14" t="s">
        <v>39</v>
      </c>
      <c r="C2882" s="14" t="s">
        <v>812</v>
      </c>
      <c r="D2882" s="15">
        <v>43674</v>
      </c>
      <c r="E2882" s="14" t="s">
        <v>472</v>
      </c>
      <c r="F2882" s="920"/>
      <c r="G2882" s="920"/>
      <c r="H2882" s="924"/>
      <c r="I2882" s="924"/>
      <c r="J2882" s="921"/>
      <c r="K2882" s="921"/>
      <c r="L2882" s="925"/>
    </row>
    <row r="2883" spans="1:12" s="1" customFormat="1" ht="24" customHeight="1" x14ac:dyDescent="0.15">
      <c r="A2883" s="918">
        <v>532</v>
      </c>
      <c r="B2883" s="9" t="s">
        <v>22</v>
      </c>
      <c r="C2883" s="13" t="s">
        <v>23</v>
      </c>
      <c r="D2883" s="13" t="s">
        <v>24</v>
      </c>
      <c r="E2883" s="13" t="s">
        <v>25</v>
      </c>
      <c r="F2883" s="919" t="s">
        <v>17</v>
      </c>
      <c r="G2883" s="919"/>
      <c r="H2883" s="920"/>
      <c r="I2883" s="920"/>
      <c r="J2883" s="920"/>
      <c r="K2883" s="920"/>
      <c r="L2883" s="920"/>
    </row>
    <row r="2884" spans="1:12" s="1" customFormat="1" ht="26.25" customHeight="1" x14ac:dyDescent="0.15">
      <c r="A2884" s="918"/>
      <c r="B2884" s="921" t="s">
        <v>1854</v>
      </c>
      <c r="C2884" s="922" t="s">
        <v>1857</v>
      </c>
      <c r="D2884" s="923">
        <v>43706</v>
      </c>
      <c r="E2884" s="921" t="s">
        <v>176</v>
      </c>
      <c r="F2884" s="921" t="s">
        <v>177</v>
      </c>
      <c r="G2884" s="921"/>
      <c r="H2884" s="924" t="s">
        <v>30</v>
      </c>
      <c r="I2884" s="924"/>
      <c r="J2884" s="14" t="s">
        <v>31</v>
      </c>
      <c r="K2884" s="14" t="s">
        <v>32</v>
      </c>
      <c r="L2884" s="16">
        <v>140.30000000000001</v>
      </c>
    </row>
    <row r="2885" spans="1:12" s="1" customFormat="1" ht="409.2" customHeight="1" x14ac:dyDescent="0.15">
      <c r="A2885" s="918"/>
      <c r="B2885" s="921"/>
      <c r="C2885" s="922"/>
      <c r="D2885" s="923"/>
      <c r="E2885" s="921"/>
      <c r="F2885" s="921"/>
      <c r="G2885" s="921"/>
      <c r="H2885" s="924" t="s">
        <v>33</v>
      </c>
      <c r="I2885" s="924"/>
      <c r="J2885" s="921" t="s">
        <v>31</v>
      </c>
      <c r="K2885" s="921" t="s">
        <v>32</v>
      </c>
      <c r="L2885" s="925">
        <v>251.61</v>
      </c>
    </row>
    <row r="2886" spans="1:12" s="1" customFormat="1" ht="61.35" customHeight="1" x14ac:dyDescent="0.15">
      <c r="A2886" s="918"/>
      <c r="B2886" s="921"/>
      <c r="C2886" s="922"/>
      <c r="D2886" s="923"/>
      <c r="E2886" s="921"/>
      <c r="F2886" s="921"/>
      <c r="G2886" s="921"/>
      <c r="H2886" s="924"/>
      <c r="I2886" s="924"/>
      <c r="J2886" s="921"/>
      <c r="K2886" s="921"/>
      <c r="L2886" s="925"/>
    </row>
    <row r="2887" spans="1:12" s="1" customFormat="1" ht="24" customHeight="1" x14ac:dyDescent="0.15">
      <c r="A2887" s="918"/>
      <c r="B2887" s="9" t="s">
        <v>34</v>
      </c>
      <c r="C2887" s="13" t="s">
        <v>35</v>
      </c>
      <c r="D2887" s="13" t="s">
        <v>36</v>
      </c>
      <c r="E2887" s="13" t="s">
        <v>37</v>
      </c>
      <c r="F2887" s="920"/>
      <c r="G2887" s="920"/>
      <c r="H2887" s="924" t="s">
        <v>38</v>
      </c>
      <c r="I2887" s="924"/>
      <c r="J2887" s="921" t="s">
        <v>31</v>
      </c>
      <c r="K2887" s="921" t="s">
        <v>31</v>
      </c>
      <c r="L2887" s="925">
        <v>0</v>
      </c>
    </row>
    <row r="2888" spans="1:12" s="1" customFormat="1" ht="24" customHeight="1" x14ac:dyDescent="0.15">
      <c r="A2888" s="918"/>
      <c r="B2888" s="14" t="s">
        <v>39</v>
      </c>
      <c r="C2888" s="14" t="s">
        <v>177</v>
      </c>
      <c r="D2888" s="15">
        <v>43707</v>
      </c>
      <c r="E2888" s="14" t="s">
        <v>1858</v>
      </c>
      <c r="F2888" s="920"/>
      <c r="G2888" s="920"/>
      <c r="H2888" s="924"/>
      <c r="I2888" s="924"/>
      <c r="J2888" s="921"/>
      <c r="K2888" s="921"/>
      <c r="L2888" s="925"/>
    </row>
    <row r="2889" spans="1:12" s="1" customFormat="1" ht="24" customHeight="1" x14ac:dyDescent="0.15">
      <c r="A2889" s="918">
        <v>533</v>
      </c>
      <c r="B2889" s="9" t="s">
        <v>22</v>
      </c>
      <c r="C2889" s="13" t="s">
        <v>23</v>
      </c>
      <c r="D2889" s="13" t="s">
        <v>24</v>
      </c>
      <c r="E2889" s="13" t="s">
        <v>25</v>
      </c>
      <c r="F2889" s="919" t="s">
        <v>17</v>
      </c>
      <c r="G2889" s="919"/>
      <c r="H2889" s="920"/>
      <c r="I2889" s="920"/>
      <c r="J2889" s="920"/>
      <c r="K2889" s="920"/>
      <c r="L2889" s="920"/>
    </row>
    <row r="2890" spans="1:12" s="1" customFormat="1" ht="26.25" customHeight="1" x14ac:dyDescent="0.15">
      <c r="A2890" s="918"/>
      <c r="B2890" s="921" t="s">
        <v>1854</v>
      </c>
      <c r="C2890" s="922" t="s">
        <v>1859</v>
      </c>
      <c r="D2890" s="923">
        <v>43736</v>
      </c>
      <c r="E2890" s="921" t="s">
        <v>321</v>
      </c>
      <c r="F2890" s="921" t="s">
        <v>1860</v>
      </c>
      <c r="G2890" s="921"/>
      <c r="H2890" s="924" t="s">
        <v>30</v>
      </c>
      <c r="I2890" s="924"/>
      <c r="J2890" s="14" t="s">
        <v>31</v>
      </c>
      <c r="K2890" s="14" t="s">
        <v>32</v>
      </c>
      <c r="L2890" s="16">
        <v>331.77</v>
      </c>
    </row>
    <row r="2891" spans="1:12" s="1" customFormat="1" ht="409.2" customHeight="1" x14ac:dyDescent="0.15">
      <c r="A2891" s="918"/>
      <c r="B2891" s="921"/>
      <c r="C2891" s="922"/>
      <c r="D2891" s="923"/>
      <c r="E2891" s="921"/>
      <c r="F2891" s="921"/>
      <c r="G2891" s="921"/>
      <c r="H2891" s="924" t="s">
        <v>33</v>
      </c>
      <c r="I2891" s="924"/>
      <c r="J2891" s="921" t="s">
        <v>31</v>
      </c>
      <c r="K2891" s="921" t="s">
        <v>31</v>
      </c>
      <c r="L2891" s="925">
        <v>0</v>
      </c>
    </row>
    <row r="2892" spans="1:12" s="1" customFormat="1" ht="409.2" customHeight="1" x14ac:dyDescent="0.15">
      <c r="A2892" s="918"/>
      <c r="B2892" s="921"/>
      <c r="C2892" s="922"/>
      <c r="D2892" s="923"/>
      <c r="E2892" s="921"/>
      <c r="F2892" s="921"/>
      <c r="G2892" s="921"/>
      <c r="H2892" s="924"/>
      <c r="I2892" s="924"/>
      <c r="J2892" s="921"/>
      <c r="K2892" s="921"/>
      <c r="L2892" s="925"/>
    </row>
    <row r="2893" spans="1:12" s="1" customFormat="1" ht="19.95" customHeight="1" x14ac:dyDescent="0.15">
      <c r="A2893" s="918"/>
      <c r="B2893" s="921"/>
      <c r="C2893" s="922"/>
      <c r="D2893" s="923"/>
      <c r="E2893" s="921"/>
      <c r="F2893" s="921"/>
      <c r="G2893" s="921"/>
      <c r="H2893" s="924"/>
      <c r="I2893" s="924"/>
      <c r="J2893" s="921"/>
      <c r="K2893" s="921"/>
      <c r="L2893" s="925"/>
    </row>
    <row r="2894" spans="1:12" s="1" customFormat="1" ht="24" customHeight="1" x14ac:dyDescent="0.15">
      <c r="A2894" s="918"/>
      <c r="B2894" s="9" t="s">
        <v>34</v>
      </c>
      <c r="C2894" s="13" t="s">
        <v>35</v>
      </c>
      <c r="D2894" s="13" t="s">
        <v>36</v>
      </c>
      <c r="E2894" s="13" t="s">
        <v>37</v>
      </c>
      <c r="F2894" s="920"/>
      <c r="G2894" s="920"/>
      <c r="H2894" s="924" t="s">
        <v>38</v>
      </c>
      <c r="I2894" s="924"/>
      <c r="J2894" s="921" t="s">
        <v>31</v>
      </c>
      <c r="K2894" s="921" t="s">
        <v>32</v>
      </c>
      <c r="L2894" s="925">
        <v>209.77</v>
      </c>
    </row>
    <row r="2895" spans="1:12" s="1" customFormat="1" ht="24" customHeight="1" x14ac:dyDescent="0.15">
      <c r="A2895" s="918"/>
      <c r="B2895" s="14" t="s">
        <v>39</v>
      </c>
      <c r="C2895" s="14" t="s">
        <v>1860</v>
      </c>
      <c r="D2895" s="15">
        <v>43738</v>
      </c>
      <c r="E2895" s="14" t="s">
        <v>433</v>
      </c>
      <c r="F2895" s="920"/>
      <c r="G2895" s="920"/>
      <c r="H2895" s="924"/>
      <c r="I2895" s="924"/>
      <c r="J2895" s="921"/>
      <c r="K2895" s="921"/>
      <c r="L2895" s="925"/>
    </row>
    <row r="2896" spans="1:12" s="1" customFormat="1" ht="24" customHeight="1" x14ac:dyDescent="0.15">
      <c r="A2896" s="918">
        <v>534</v>
      </c>
      <c r="B2896" s="9" t="s">
        <v>22</v>
      </c>
      <c r="C2896" s="13" t="s">
        <v>23</v>
      </c>
      <c r="D2896" s="13" t="s">
        <v>24</v>
      </c>
      <c r="E2896" s="13" t="s">
        <v>25</v>
      </c>
      <c r="F2896" s="919" t="s">
        <v>17</v>
      </c>
      <c r="G2896" s="919"/>
      <c r="H2896" s="920"/>
      <c r="I2896" s="920"/>
      <c r="J2896" s="920"/>
      <c r="K2896" s="920"/>
      <c r="L2896" s="920"/>
    </row>
    <row r="2897" spans="1:12" s="1" customFormat="1" ht="26.25" customHeight="1" x14ac:dyDescent="0.15">
      <c r="A2897" s="918"/>
      <c r="B2897" s="921" t="s">
        <v>1861</v>
      </c>
      <c r="C2897" s="922" t="s">
        <v>1862</v>
      </c>
      <c r="D2897" s="923">
        <v>43687</v>
      </c>
      <c r="E2897" s="921" t="s">
        <v>696</v>
      </c>
      <c r="F2897" s="921" t="s">
        <v>1863</v>
      </c>
      <c r="G2897" s="921"/>
      <c r="H2897" s="924" t="s">
        <v>30</v>
      </c>
      <c r="I2897" s="924"/>
      <c r="J2897" s="14" t="s">
        <v>31</v>
      </c>
      <c r="K2897" s="14" t="s">
        <v>32</v>
      </c>
      <c r="L2897" s="16">
        <v>825</v>
      </c>
    </row>
    <row r="2898" spans="1:12" s="1" customFormat="1" ht="375.75" customHeight="1" x14ac:dyDescent="0.15">
      <c r="A2898" s="918"/>
      <c r="B2898" s="921"/>
      <c r="C2898" s="922"/>
      <c r="D2898" s="923"/>
      <c r="E2898" s="921"/>
      <c r="F2898" s="921"/>
      <c r="G2898" s="921"/>
      <c r="H2898" s="924" t="s">
        <v>33</v>
      </c>
      <c r="I2898" s="924"/>
      <c r="J2898" s="14" t="s">
        <v>31</v>
      </c>
      <c r="K2898" s="14" t="s">
        <v>32</v>
      </c>
      <c r="L2898" s="16">
        <v>1682.93</v>
      </c>
    </row>
    <row r="2899" spans="1:12" s="1" customFormat="1" ht="24" customHeight="1" x14ac:dyDescent="0.15">
      <c r="A2899" s="918"/>
      <c r="B2899" s="9" t="s">
        <v>34</v>
      </c>
      <c r="C2899" s="13" t="s">
        <v>35</v>
      </c>
      <c r="D2899" s="13" t="s">
        <v>36</v>
      </c>
      <c r="E2899" s="13" t="s">
        <v>37</v>
      </c>
      <c r="F2899" s="920"/>
      <c r="G2899" s="920"/>
      <c r="H2899" s="924" t="s">
        <v>38</v>
      </c>
      <c r="I2899" s="924"/>
      <c r="J2899" s="921" t="s">
        <v>31</v>
      </c>
      <c r="K2899" s="921" t="s">
        <v>32</v>
      </c>
      <c r="L2899" s="925">
        <v>100</v>
      </c>
    </row>
    <row r="2900" spans="1:12" s="1" customFormat="1" ht="24" customHeight="1" x14ac:dyDescent="0.15">
      <c r="A2900" s="918"/>
      <c r="B2900" s="14" t="s">
        <v>1592</v>
      </c>
      <c r="C2900" s="14" t="s">
        <v>1863</v>
      </c>
      <c r="D2900" s="15">
        <v>43695</v>
      </c>
      <c r="E2900" s="14" t="s">
        <v>310</v>
      </c>
      <c r="F2900" s="920"/>
      <c r="G2900" s="920"/>
      <c r="H2900" s="924"/>
      <c r="I2900" s="924"/>
      <c r="J2900" s="921"/>
      <c r="K2900" s="921"/>
      <c r="L2900" s="925"/>
    </row>
    <row r="2901" spans="1:12" s="1" customFormat="1" ht="24" customHeight="1" x14ac:dyDescent="0.15">
      <c r="A2901" s="918">
        <v>535</v>
      </c>
      <c r="B2901" s="9" t="s">
        <v>22</v>
      </c>
      <c r="C2901" s="13" t="s">
        <v>23</v>
      </c>
      <c r="D2901" s="13" t="s">
        <v>24</v>
      </c>
      <c r="E2901" s="13" t="s">
        <v>25</v>
      </c>
      <c r="F2901" s="919" t="s">
        <v>17</v>
      </c>
      <c r="G2901" s="919"/>
      <c r="H2901" s="920"/>
      <c r="I2901" s="920"/>
      <c r="J2901" s="920"/>
      <c r="K2901" s="920"/>
      <c r="L2901" s="920"/>
    </row>
    <row r="2902" spans="1:12" s="1" customFormat="1" ht="26.25" customHeight="1" x14ac:dyDescent="0.15">
      <c r="A2902" s="918"/>
      <c r="B2902" s="921" t="s">
        <v>1864</v>
      </c>
      <c r="C2902" s="922" t="s">
        <v>1865</v>
      </c>
      <c r="D2902" s="923">
        <v>43571</v>
      </c>
      <c r="E2902" s="921" t="s">
        <v>298</v>
      </c>
      <c r="F2902" s="921" t="s">
        <v>607</v>
      </c>
      <c r="G2902" s="921"/>
      <c r="H2902" s="924" t="s">
        <v>30</v>
      </c>
      <c r="I2902" s="924"/>
      <c r="J2902" s="14" t="s">
        <v>31</v>
      </c>
      <c r="K2902" s="14" t="s">
        <v>32</v>
      </c>
      <c r="L2902" s="16">
        <v>860</v>
      </c>
    </row>
    <row r="2903" spans="1:12" s="1" customFormat="1" ht="375.75" customHeight="1" x14ac:dyDescent="0.15">
      <c r="A2903" s="918"/>
      <c r="B2903" s="921"/>
      <c r="C2903" s="922"/>
      <c r="D2903" s="923"/>
      <c r="E2903" s="921"/>
      <c r="F2903" s="921"/>
      <c r="G2903" s="921"/>
      <c r="H2903" s="924" t="s">
        <v>33</v>
      </c>
      <c r="I2903" s="924"/>
      <c r="J2903" s="14" t="s">
        <v>31</v>
      </c>
      <c r="K2903" s="14" t="s">
        <v>32</v>
      </c>
      <c r="L2903" s="16">
        <v>343.6</v>
      </c>
    </row>
    <row r="2904" spans="1:12" s="1" customFormat="1" ht="24" customHeight="1" x14ac:dyDescent="0.15">
      <c r="A2904" s="918"/>
      <c r="B2904" s="9" t="s">
        <v>34</v>
      </c>
      <c r="C2904" s="13" t="s">
        <v>35</v>
      </c>
      <c r="D2904" s="13" t="s">
        <v>36</v>
      </c>
      <c r="E2904" s="13" t="s">
        <v>37</v>
      </c>
      <c r="F2904" s="920"/>
      <c r="G2904" s="920"/>
      <c r="H2904" s="924" t="s">
        <v>38</v>
      </c>
      <c r="I2904" s="924"/>
      <c r="J2904" s="921" t="s">
        <v>31</v>
      </c>
      <c r="K2904" s="921" t="s">
        <v>32</v>
      </c>
      <c r="L2904" s="925">
        <v>1099</v>
      </c>
    </row>
    <row r="2905" spans="1:12" s="1" customFormat="1" ht="34.5" customHeight="1" x14ac:dyDescent="0.15">
      <c r="A2905" s="918"/>
      <c r="B2905" s="14" t="s">
        <v>1866</v>
      </c>
      <c r="C2905" s="14" t="s">
        <v>607</v>
      </c>
      <c r="D2905" s="15">
        <v>43573</v>
      </c>
      <c r="E2905" s="14" t="s">
        <v>112</v>
      </c>
      <c r="F2905" s="920"/>
      <c r="G2905" s="920"/>
      <c r="H2905" s="924"/>
      <c r="I2905" s="924"/>
      <c r="J2905" s="921"/>
      <c r="K2905" s="921"/>
      <c r="L2905" s="925"/>
    </row>
    <row r="2906" spans="1:12" s="1" customFormat="1" ht="24" customHeight="1" x14ac:dyDescent="0.15">
      <c r="A2906" s="918">
        <v>536</v>
      </c>
      <c r="B2906" s="9" t="s">
        <v>22</v>
      </c>
      <c r="C2906" s="13" t="s">
        <v>23</v>
      </c>
      <c r="D2906" s="13" t="s">
        <v>24</v>
      </c>
      <c r="E2906" s="13" t="s">
        <v>25</v>
      </c>
      <c r="F2906" s="919" t="s">
        <v>17</v>
      </c>
      <c r="G2906" s="919"/>
      <c r="H2906" s="920"/>
      <c r="I2906" s="920"/>
      <c r="J2906" s="920"/>
      <c r="K2906" s="920"/>
      <c r="L2906" s="920"/>
    </row>
    <row r="2907" spans="1:12" s="1" customFormat="1" ht="26.25" customHeight="1" x14ac:dyDescent="0.15">
      <c r="A2907" s="918"/>
      <c r="B2907" s="921" t="s">
        <v>1867</v>
      </c>
      <c r="C2907" s="922" t="s">
        <v>1868</v>
      </c>
      <c r="D2907" s="923">
        <v>43723</v>
      </c>
      <c r="E2907" s="921" t="s">
        <v>1716</v>
      </c>
      <c r="F2907" s="921" t="s">
        <v>1717</v>
      </c>
      <c r="G2907" s="921"/>
      <c r="H2907" s="924" t="s">
        <v>30</v>
      </c>
      <c r="I2907" s="924"/>
      <c r="J2907" s="14" t="s">
        <v>31</v>
      </c>
      <c r="K2907" s="14" t="s">
        <v>32</v>
      </c>
      <c r="L2907" s="16">
        <v>158.41</v>
      </c>
    </row>
    <row r="2908" spans="1:12" s="1" customFormat="1" ht="249.75" customHeight="1" x14ac:dyDescent="0.15">
      <c r="A2908" s="918"/>
      <c r="B2908" s="921"/>
      <c r="C2908" s="922"/>
      <c r="D2908" s="923"/>
      <c r="E2908" s="921"/>
      <c r="F2908" s="921"/>
      <c r="G2908" s="921"/>
      <c r="H2908" s="924" t="s">
        <v>33</v>
      </c>
      <c r="I2908" s="924"/>
      <c r="J2908" s="14" t="s">
        <v>31</v>
      </c>
      <c r="K2908" s="14" t="s">
        <v>32</v>
      </c>
      <c r="L2908" s="16">
        <v>332.41</v>
      </c>
    </row>
    <row r="2909" spans="1:12" s="1" customFormat="1" ht="24" customHeight="1" x14ac:dyDescent="0.15">
      <c r="A2909" s="918"/>
      <c r="B2909" s="9" t="s">
        <v>34</v>
      </c>
      <c r="C2909" s="13" t="s">
        <v>35</v>
      </c>
      <c r="D2909" s="13" t="s">
        <v>36</v>
      </c>
      <c r="E2909" s="13" t="s">
        <v>37</v>
      </c>
      <c r="F2909" s="920"/>
      <c r="G2909" s="920"/>
      <c r="H2909" s="924" t="s">
        <v>38</v>
      </c>
      <c r="I2909" s="924"/>
      <c r="J2909" s="921" t="s">
        <v>31</v>
      </c>
      <c r="K2909" s="921" t="s">
        <v>32</v>
      </c>
      <c r="L2909" s="925">
        <v>189</v>
      </c>
    </row>
    <row r="2910" spans="1:12" s="1" customFormat="1" ht="24" customHeight="1" x14ac:dyDescent="0.15">
      <c r="A2910" s="918"/>
      <c r="B2910" s="14" t="s">
        <v>229</v>
      </c>
      <c r="C2910" s="14" t="s">
        <v>1717</v>
      </c>
      <c r="D2910" s="15">
        <v>43724</v>
      </c>
      <c r="E2910" s="14" t="s">
        <v>1180</v>
      </c>
      <c r="F2910" s="920"/>
      <c r="G2910" s="920"/>
      <c r="H2910" s="924"/>
      <c r="I2910" s="924"/>
      <c r="J2910" s="921"/>
      <c r="K2910" s="921"/>
      <c r="L2910" s="925"/>
    </row>
    <row r="2911" spans="1:12" s="1" customFormat="1" ht="24" customHeight="1" x14ac:dyDescent="0.15">
      <c r="A2911" s="918">
        <v>537</v>
      </c>
      <c r="B2911" s="9" t="s">
        <v>22</v>
      </c>
      <c r="C2911" s="13" t="s">
        <v>23</v>
      </c>
      <c r="D2911" s="13" t="s">
        <v>24</v>
      </c>
      <c r="E2911" s="13" t="s">
        <v>25</v>
      </c>
      <c r="F2911" s="919" t="s">
        <v>17</v>
      </c>
      <c r="G2911" s="919"/>
      <c r="H2911" s="920"/>
      <c r="I2911" s="920"/>
      <c r="J2911" s="920"/>
      <c r="K2911" s="920"/>
      <c r="L2911" s="920"/>
    </row>
    <row r="2912" spans="1:12" s="1" customFormat="1" ht="26.25" customHeight="1" x14ac:dyDescent="0.15">
      <c r="A2912" s="918"/>
      <c r="B2912" s="921" t="s">
        <v>1869</v>
      </c>
      <c r="C2912" s="921" t="s">
        <v>1870</v>
      </c>
      <c r="D2912" s="923">
        <v>43712</v>
      </c>
      <c r="E2912" s="921" t="s">
        <v>250</v>
      </c>
      <c r="F2912" s="921" t="s">
        <v>1871</v>
      </c>
      <c r="G2912" s="921"/>
      <c r="H2912" s="924" t="s">
        <v>30</v>
      </c>
      <c r="I2912" s="924"/>
      <c r="J2912" s="14" t="s">
        <v>31</v>
      </c>
      <c r="K2912" s="14" t="s">
        <v>32</v>
      </c>
      <c r="L2912" s="16">
        <v>258</v>
      </c>
    </row>
    <row r="2913" spans="1:12" s="1" customFormat="1" ht="60.75" customHeight="1" x14ac:dyDescent="0.15">
      <c r="A2913" s="918"/>
      <c r="B2913" s="921"/>
      <c r="C2913" s="921"/>
      <c r="D2913" s="923"/>
      <c r="E2913" s="921"/>
      <c r="F2913" s="921"/>
      <c r="G2913" s="921"/>
      <c r="H2913" s="924" t="s">
        <v>33</v>
      </c>
      <c r="I2913" s="924"/>
      <c r="J2913" s="14" t="s">
        <v>31</v>
      </c>
      <c r="K2913" s="14" t="s">
        <v>32</v>
      </c>
      <c r="L2913" s="16">
        <v>283.8</v>
      </c>
    </row>
    <row r="2914" spans="1:12" s="1" customFormat="1" ht="24" customHeight="1" x14ac:dyDescent="0.15">
      <c r="A2914" s="918"/>
      <c r="B2914" s="9" t="s">
        <v>34</v>
      </c>
      <c r="C2914" s="13" t="s">
        <v>35</v>
      </c>
      <c r="D2914" s="13" t="s">
        <v>36</v>
      </c>
      <c r="E2914" s="13" t="s">
        <v>37</v>
      </c>
      <c r="F2914" s="920"/>
      <c r="G2914" s="920"/>
      <c r="H2914" s="924" t="s">
        <v>38</v>
      </c>
      <c r="I2914" s="924"/>
      <c r="J2914" s="921" t="s">
        <v>31</v>
      </c>
      <c r="K2914" s="921" t="s">
        <v>31</v>
      </c>
      <c r="L2914" s="925">
        <v>0</v>
      </c>
    </row>
    <row r="2915" spans="1:12" s="1" customFormat="1" ht="24" customHeight="1" x14ac:dyDescent="0.15">
      <c r="A2915" s="918"/>
      <c r="B2915" s="14" t="s">
        <v>1872</v>
      </c>
      <c r="C2915" s="14" t="s">
        <v>1871</v>
      </c>
      <c r="D2915" s="15">
        <v>43714</v>
      </c>
      <c r="E2915" s="14" t="s">
        <v>1873</v>
      </c>
      <c r="F2915" s="920"/>
      <c r="G2915" s="920"/>
      <c r="H2915" s="924"/>
      <c r="I2915" s="924"/>
      <c r="J2915" s="921"/>
      <c r="K2915" s="921"/>
      <c r="L2915" s="925"/>
    </row>
    <row r="2916" spans="1:12" s="1" customFormat="1" ht="24" customHeight="1" x14ac:dyDescent="0.15">
      <c r="A2916" s="918">
        <v>538</v>
      </c>
      <c r="B2916" s="9" t="s">
        <v>22</v>
      </c>
      <c r="C2916" s="13" t="s">
        <v>23</v>
      </c>
      <c r="D2916" s="13" t="s">
        <v>24</v>
      </c>
      <c r="E2916" s="13" t="s">
        <v>25</v>
      </c>
      <c r="F2916" s="919" t="s">
        <v>17</v>
      </c>
      <c r="G2916" s="919"/>
      <c r="H2916" s="920"/>
      <c r="I2916" s="920"/>
      <c r="J2916" s="920"/>
      <c r="K2916" s="920"/>
      <c r="L2916" s="920"/>
    </row>
    <row r="2917" spans="1:12" s="1" customFormat="1" ht="26.25" customHeight="1" x14ac:dyDescent="0.15">
      <c r="A2917" s="918"/>
      <c r="B2917" s="921" t="s">
        <v>1874</v>
      </c>
      <c r="C2917" s="922" t="s">
        <v>1875</v>
      </c>
      <c r="D2917" s="923">
        <v>43569</v>
      </c>
      <c r="E2917" s="921" t="s">
        <v>1876</v>
      </c>
      <c r="F2917" s="921" t="s">
        <v>203</v>
      </c>
      <c r="G2917" s="921"/>
      <c r="H2917" s="924" t="s">
        <v>30</v>
      </c>
      <c r="I2917" s="924"/>
      <c r="J2917" s="14" t="s">
        <v>31</v>
      </c>
      <c r="K2917" s="14" t="s">
        <v>32</v>
      </c>
      <c r="L2917" s="16">
        <v>571</v>
      </c>
    </row>
    <row r="2918" spans="1:12" s="1" customFormat="1" ht="409.2" customHeight="1" x14ac:dyDescent="0.15">
      <c r="A2918" s="918"/>
      <c r="B2918" s="921"/>
      <c r="C2918" s="922"/>
      <c r="D2918" s="923"/>
      <c r="E2918" s="921"/>
      <c r="F2918" s="921"/>
      <c r="G2918" s="921"/>
      <c r="H2918" s="924" t="s">
        <v>33</v>
      </c>
      <c r="I2918" s="924"/>
      <c r="J2918" s="921" t="s">
        <v>31</v>
      </c>
      <c r="K2918" s="921" t="s">
        <v>32</v>
      </c>
      <c r="L2918" s="925">
        <v>336</v>
      </c>
    </row>
    <row r="2919" spans="1:12" s="1" customFormat="1" ht="134.85" customHeight="1" x14ac:dyDescent="0.15">
      <c r="A2919" s="918"/>
      <c r="B2919" s="921"/>
      <c r="C2919" s="922"/>
      <c r="D2919" s="923"/>
      <c r="E2919" s="921"/>
      <c r="F2919" s="921"/>
      <c r="G2919" s="921"/>
      <c r="H2919" s="924"/>
      <c r="I2919" s="924"/>
      <c r="J2919" s="921"/>
      <c r="K2919" s="921"/>
      <c r="L2919" s="925"/>
    </row>
    <row r="2920" spans="1:12" s="1" customFormat="1" ht="24" customHeight="1" x14ac:dyDescent="0.15">
      <c r="A2920" s="918"/>
      <c r="B2920" s="9" t="s">
        <v>34</v>
      </c>
      <c r="C2920" s="13" t="s">
        <v>35</v>
      </c>
      <c r="D2920" s="13" t="s">
        <v>36</v>
      </c>
      <c r="E2920" s="13" t="s">
        <v>37</v>
      </c>
      <c r="F2920" s="920"/>
      <c r="G2920" s="920"/>
      <c r="H2920" s="924" t="s">
        <v>38</v>
      </c>
      <c r="I2920" s="924"/>
      <c r="J2920" s="921" t="s">
        <v>31</v>
      </c>
      <c r="K2920" s="921" t="s">
        <v>32</v>
      </c>
      <c r="L2920" s="925">
        <v>180</v>
      </c>
    </row>
    <row r="2921" spans="1:12" s="1" customFormat="1" ht="24" customHeight="1" x14ac:dyDescent="0.15">
      <c r="A2921" s="918"/>
      <c r="B2921" s="14" t="s">
        <v>204</v>
      </c>
      <c r="C2921" s="14" t="s">
        <v>203</v>
      </c>
      <c r="D2921" s="15">
        <v>43571</v>
      </c>
      <c r="E2921" s="14" t="s">
        <v>501</v>
      </c>
      <c r="F2921" s="920"/>
      <c r="G2921" s="920"/>
      <c r="H2921" s="924"/>
      <c r="I2921" s="924"/>
      <c r="J2921" s="921"/>
      <c r="K2921" s="921"/>
      <c r="L2921" s="925"/>
    </row>
    <row r="2922" spans="1:12" s="1" customFormat="1" ht="24" customHeight="1" x14ac:dyDescent="0.15">
      <c r="A2922" s="918">
        <v>539</v>
      </c>
      <c r="B2922" s="9" t="s">
        <v>22</v>
      </c>
      <c r="C2922" s="13" t="s">
        <v>23</v>
      </c>
      <c r="D2922" s="13" t="s">
        <v>24</v>
      </c>
      <c r="E2922" s="13" t="s">
        <v>25</v>
      </c>
      <c r="F2922" s="919" t="s">
        <v>17</v>
      </c>
      <c r="G2922" s="919"/>
      <c r="H2922" s="920"/>
      <c r="I2922" s="920"/>
      <c r="J2922" s="920"/>
      <c r="K2922" s="920"/>
      <c r="L2922" s="920"/>
    </row>
    <row r="2923" spans="1:12" s="1" customFormat="1" ht="26.25" customHeight="1" x14ac:dyDescent="0.15">
      <c r="A2923" s="918"/>
      <c r="B2923" s="921" t="s">
        <v>1874</v>
      </c>
      <c r="C2923" s="922" t="s">
        <v>1877</v>
      </c>
      <c r="D2923" s="923">
        <v>43629</v>
      </c>
      <c r="E2923" s="921" t="s">
        <v>1878</v>
      </c>
      <c r="F2923" s="921" t="s">
        <v>203</v>
      </c>
      <c r="G2923" s="921"/>
      <c r="H2923" s="924" t="s">
        <v>30</v>
      </c>
      <c r="I2923" s="924"/>
      <c r="J2923" s="14" t="s">
        <v>31</v>
      </c>
      <c r="K2923" s="14" t="s">
        <v>32</v>
      </c>
      <c r="L2923" s="16">
        <v>298.59000000000003</v>
      </c>
    </row>
    <row r="2924" spans="1:12" s="1" customFormat="1" ht="409.2" customHeight="1" x14ac:dyDescent="0.15">
      <c r="A2924" s="918"/>
      <c r="B2924" s="921"/>
      <c r="C2924" s="922"/>
      <c r="D2924" s="923"/>
      <c r="E2924" s="921"/>
      <c r="F2924" s="921"/>
      <c r="G2924" s="921"/>
      <c r="H2924" s="924" t="s">
        <v>33</v>
      </c>
      <c r="I2924" s="924"/>
      <c r="J2924" s="921" t="s">
        <v>31</v>
      </c>
      <c r="K2924" s="921" t="s">
        <v>32</v>
      </c>
      <c r="L2924" s="925">
        <v>254</v>
      </c>
    </row>
    <row r="2925" spans="1:12" s="1" customFormat="1" ht="155.85" customHeight="1" x14ac:dyDescent="0.15">
      <c r="A2925" s="918"/>
      <c r="B2925" s="921"/>
      <c r="C2925" s="922"/>
      <c r="D2925" s="923"/>
      <c r="E2925" s="921"/>
      <c r="F2925" s="921"/>
      <c r="G2925" s="921"/>
      <c r="H2925" s="924"/>
      <c r="I2925" s="924"/>
      <c r="J2925" s="921"/>
      <c r="K2925" s="921"/>
      <c r="L2925" s="925"/>
    </row>
    <row r="2926" spans="1:12" s="1" customFormat="1" ht="24" customHeight="1" x14ac:dyDescent="0.15">
      <c r="A2926" s="918"/>
      <c r="B2926" s="9" t="s">
        <v>34</v>
      </c>
      <c r="C2926" s="13" t="s">
        <v>35</v>
      </c>
      <c r="D2926" s="13" t="s">
        <v>36</v>
      </c>
      <c r="E2926" s="13" t="s">
        <v>37</v>
      </c>
      <c r="F2926" s="920"/>
      <c r="G2926" s="920"/>
      <c r="H2926" s="924" t="s">
        <v>38</v>
      </c>
      <c r="I2926" s="924"/>
      <c r="J2926" s="921" t="s">
        <v>31</v>
      </c>
      <c r="K2926" s="921" t="s">
        <v>32</v>
      </c>
      <c r="L2926" s="925">
        <v>165</v>
      </c>
    </row>
    <row r="2927" spans="1:12" s="1" customFormat="1" ht="24" customHeight="1" x14ac:dyDescent="0.15">
      <c r="A2927" s="918"/>
      <c r="B2927" s="14" t="s">
        <v>204</v>
      </c>
      <c r="C2927" s="14" t="s">
        <v>203</v>
      </c>
      <c r="D2927" s="15">
        <v>43630</v>
      </c>
      <c r="E2927" s="14" t="s">
        <v>1879</v>
      </c>
      <c r="F2927" s="920"/>
      <c r="G2927" s="920"/>
      <c r="H2927" s="924"/>
      <c r="I2927" s="924"/>
      <c r="J2927" s="921"/>
      <c r="K2927" s="921"/>
      <c r="L2927" s="925"/>
    </row>
    <row r="2928" spans="1:12" s="1" customFormat="1" ht="24" customHeight="1" x14ac:dyDescent="0.15">
      <c r="A2928" s="918">
        <v>540</v>
      </c>
      <c r="B2928" s="9" t="s">
        <v>22</v>
      </c>
      <c r="C2928" s="13" t="s">
        <v>23</v>
      </c>
      <c r="D2928" s="13" t="s">
        <v>24</v>
      </c>
      <c r="E2928" s="13" t="s">
        <v>25</v>
      </c>
      <c r="F2928" s="919" t="s">
        <v>17</v>
      </c>
      <c r="G2928" s="919"/>
      <c r="H2928" s="920"/>
      <c r="I2928" s="920"/>
      <c r="J2928" s="920"/>
      <c r="K2928" s="920"/>
      <c r="L2928" s="920"/>
    </row>
    <row r="2929" spans="1:12" s="1" customFormat="1" ht="26.25" customHeight="1" x14ac:dyDescent="0.15">
      <c r="A2929" s="918"/>
      <c r="B2929" s="921" t="s">
        <v>1874</v>
      </c>
      <c r="C2929" s="922" t="s">
        <v>1880</v>
      </c>
      <c r="D2929" s="923">
        <v>43691</v>
      </c>
      <c r="E2929" s="921" t="s">
        <v>298</v>
      </c>
      <c r="F2929" s="921" t="s">
        <v>893</v>
      </c>
      <c r="G2929" s="921"/>
      <c r="H2929" s="924" t="s">
        <v>30</v>
      </c>
      <c r="I2929" s="924"/>
      <c r="J2929" s="14" t="s">
        <v>31</v>
      </c>
      <c r="K2929" s="14" t="s">
        <v>32</v>
      </c>
      <c r="L2929" s="16">
        <v>683.26</v>
      </c>
    </row>
    <row r="2930" spans="1:12" s="1" customFormat="1" ht="207.75" customHeight="1" x14ac:dyDescent="0.15">
      <c r="A2930" s="918"/>
      <c r="B2930" s="921"/>
      <c r="C2930" s="922"/>
      <c r="D2930" s="923"/>
      <c r="E2930" s="921"/>
      <c r="F2930" s="921"/>
      <c r="G2930" s="921"/>
      <c r="H2930" s="924" t="s">
        <v>33</v>
      </c>
      <c r="I2930" s="924"/>
      <c r="J2930" s="14" t="s">
        <v>31</v>
      </c>
      <c r="K2930" s="14" t="s">
        <v>31</v>
      </c>
      <c r="L2930" s="16">
        <v>0</v>
      </c>
    </row>
    <row r="2931" spans="1:12" s="1" customFormat="1" ht="24" customHeight="1" x14ac:dyDescent="0.15">
      <c r="A2931" s="918"/>
      <c r="B2931" s="9" t="s">
        <v>34</v>
      </c>
      <c r="C2931" s="13" t="s">
        <v>35</v>
      </c>
      <c r="D2931" s="13" t="s">
        <v>36</v>
      </c>
      <c r="E2931" s="13" t="s">
        <v>37</v>
      </c>
      <c r="F2931" s="920"/>
      <c r="G2931" s="920"/>
      <c r="H2931" s="924" t="s">
        <v>38</v>
      </c>
      <c r="I2931" s="924"/>
      <c r="J2931" s="921" t="s">
        <v>31</v>
      </c>
      <c r="K2931" s="921" t="s">
        <v>32</v>
      </c>
      <c r="L2931" s="925">
        <v>500</v>
      </c>
    </row>
    <row r="2932" spans="1:12" s="1" customFormat="1" ht="24" customHeight="1" x14ac:dyDescent="0.15">
      <c r="A2932" s="918"/>
      <c r="B2932" s="14" t="s">
        <v>204</v>
      </c>
      <c r="C2932" s="14" t="s">
        <v>893</v>
      </c>
      <c r="D2932" s="15">
        <v>43694</v>
      </c>
      <c r="E2932" s="14" t="s">
        <v>1881</v>
      </c>
      <c r="F2932" s="920"/>
      <c r="G2932" s="920"/>
      <c r="H2932" s="924"/>
      <c r="I2932" s="924"/>
      <c r="J2932" s="921"/>
      <c r="K2932" s="921"/>
      <c r="L2932" s="925"/>
    </row>
    <row r="2933" spans="1:12" s="1" customFormat="1" ht="24" customHeight="1" x14ac:dyDescent="0.15">
      <c r="A2933" s="918">
        <v>541</v>
      </c>
      <c r="B2933" s="9" t="s">
        <v>22</v>
      </c>
      <c r="C2933" s="13" t="s">
        <v>23</v>
      </c>
      <c r="D2933" s="13" t="s">
        <v>24</v>
      </c>
      <c r="E2933" s="13" t="s">
        <v>25</v>
      </c>
      <c r="F2933" s="919" t="s">
        <v>17</v>
      </c>
      <c r="G2933" s="919"/>
      <c r="H2933" s="920"/>
      <c r="I2933" s="920"/>
      <c r="J2933" s="920"/>
      <c r="K2933" s="920"/>
      <c r="L2933" s="920"/>
    </row>
    <row r="2934" spans="1:12" s="1" customFormat="1" ht="26.25" customHeight="1" x14ac:dyDescent="0.15">
      <c r="A2934" s="918"/>
      <c r="B2934" s="921" t="s">
        <v>1882</v>
      </c>
      <c r="C2934" s="922" t="s">
        <v>1883</v>
      </c>
      <c r="D2934" s="923">
        <v>43558</v>
      </c>
      <c r="E2934" s="921" t="s">
        <v>90</v>
      </c>
      <c r="F2934" s="921" t="s">
        <v>653</v>
      </c>
      <c r="G2934" s="921"/>
      <c r="H2934" s="924" t="s">
        <v>30</v>
      </c>
      <c r="I2934" s="924"/>
      <c r="J2934" s="14" t="s">
        <v>31</v>
      </c>
      <c r="K2934" s="14" t="s">
        <v>32</v>
      </c>
      <c r="L2934" s="16">
        <v>64</v>
      </c>
    </row>
    <row r="2935" spans="1:12" s="1" customFormat="1" ht="260.25" customHeight="1" x14ac:dyDescent="0.15">
      <c r="A2935" s="918"/>
      <c r="B2935" s="921"/>
      <c r="C2935" s="922"/>
      <c r="D2935" s="923"/>
      <c r="E2935" s="921"/>
      <c r="F2935" s="921"/>
      <c r="G2935" s="921"/>
      <c r="H2935" s="924" t="s">
        <v>33</v>
      </c>
      <c r="I2935" s="924"/>
      <c r="J2935" s="14" t="s">
        <v>31</v>
      </c>
      <c r="K2935" s="14" t="s">
        <v>31</v>
      </c>
      <c r="L2935" s="16">
        <v>0</v>
      </c>
    </row>
    <row r="2936" spans="1:12" s="1" customFormat="1" ht="24" customHeight="1" x14ac:dyDescent="0.15">
      <c r="A2936" s="918"/>
      <c r="B2936" s="9" t="s">
        <v>34</v>
      </c>
      <c r="C2936" s="13" t="s">
        <v>35</v>
      </c>
      <c r="D2936" s="13" t="s">
        <v>36</v>
      </c>
      <c r="E2936" s="13" t="s">
        <v>37</v>
      </c>
      <c r="F2936" s="920"/>
      <c r="G2936" s="920"/>
      <c r="H2936" s="924" t="s">
        <v>38</v>
      </c>
      <c r="I2936" s="924"/>
      <c r="J2936" s="921" t="s">
        <v>31</v>
      </c>
      <c r="K2936" s="921" t="s">
        <v>32</v>
      </c>
      <c r="L2936" s="925">
        <v>200</v>
      </c>
    </row>
    <row r="2937" spans="1:12" s="1" customFormat="1" ht="24" customHeight="1" x14ac:dyDescent="0.15">
      <c r="A2937" s="918"/>
      <c r="B2937" s="14" t="s">
        <v>605</v>
      </c>
      <c r="C2937" s="14" t="s">
        <v>653</v>
      </c>
      <c r="D2937" s="15">
        <v>43562</v>
      </c>
      <c r="E2937" s="14" t="s">
        <v>746</v>
      </c>
      <c r="F2937" s="920"/>
      <c r="G2937" s="920"/>
      <c r="H2937" s="924"/>
      <c r="I2937" s="924"/>
      <c r="J2937" s="921"/>
      <c r="K2937" s="921"/>
      <c r="L2937" s="925"/>
    </row>
    <row r="2938" spans="1:12" s="1" customFormat="1" ht="24" customHeight="1" x14ac:dyDescent="0.15">
      <c r="A2938" s="918">
        <v>542</v>
      </c>
      <c r="B2938" s="9" t="s">
        <v>22</v>
      </c>
      <c r="C2938" s="13" t="s">
        <v>23</v>
      </c>
      <c r="D2938" s="13" t="s">
        <v>24</v>
      </c>
      <c r="E2938" s="13" t="s">
        <v>25</v>
      </c>
      <c r="F2938" s="919" t="s">
        <v>17</v>
      </c>
      <c r="G2938" s="919"/>
      <c r="H2938" s="920"/>
      <c r="I2938" s="920"/>
      <c r="J2938" s="920"/>
      <c r="K2938" s="920"/>
      <c r="L2938" s="920"/>
    </row>
    <row r="2939" spans="1:12" s="1" customFormat="1" ht="26.25" customHeight="1" x14ac:dyDescent="0.15">
      <c r="A2939" s="918"/>
      <c r="B2939" s="921" t="s">
        <v>1882</v>
      </c>
      <c r="C2939" s="922" t="s">
        <v>1884</v>
      </c>
      <c r="D2939" s="923">
        <v>43684</v>
      </c>
      <c r="E2939" s="921" t="s">
        <v>187</v>
      </c>
      <c r="F2939" s="921" t="s">
        <v>653</v>
      </c>
      <c r="G2939" s="921"/>
      <c r="H2939" s="924" t="s">
        <v>30</v>
      </c>
      <c r="I2939" s="924"/>
      <c r="J2939" s="14" t="s">
        <v>31</v>
      </c>
      <c r="K2939" s="14" t="s">
        <v>32</v>
      </c>
      <c r="L2939" s="16">
        <v>532.01</v>
      </c>
    </row>
    <row r="2940" spans="1:12" s="1" customFormat="1" ht="409.2" customHeight="1" x14ac:dyDescent="0.15">
      <c r="A2940" s="918"/>
      <c r="B2940" s="921"/>
      <c r="C2940" s="922"/>
      <c r="D2940" s="923"/>
      <c r="E2940" s="921"/>
      <c r="F2940" s="921"/>
      <c r="G2940" s="921"/>
      <c r="H2940" s="924" t="s">
        <v>33</v>
      </c>
      <c r="I2940" s="924"/>
      <c r="J2940" s="921" t="s">
        <v>31</v>
      </c>
      <c r="K2940" s="921" t="s">
        <v>32</v>
      </c>
      <c r="L2940" s="925">
        <v>538.6</v>
      </c>
    </row>
    <row r="2941" spans="1:12" s="1" customFormat="1" ht="409.2" customHeight="1" x14ac:dyDescent="0.15">
      <c r="A2941" s="918"/>
      <c r="B2941" s="921"/>
      <c r="C2941" s="922"/>
      <c r="D2941" s="923"/>
      <c r="E2941" s="921"/>
      <c r="F2941" s="921"/>
      <c r="G2941" s="921"/>
      <c r="H2941" s="924"/>
      <c r="I2941" s="924"/>
      <c r="J2941" s="921"/>
      <c r="K2941" s="921"/>
      <c r="L2941" s="925"/>
    </row>
    <row r="2942" spans="1:12" s="1" customFormat="1" ht="103.95" customHeight="1" x14ac:dyDescent="0.15">
      <c r="A2942" s="918"/>
      <c r="B2942" s="921"/>
      <c r="C2942" s="922"/>
      <c r="D2942" s="923"/>
      <c r="E2942" s="921"/>
      <c r="F2942" s="921"/>
      <c r="G2942" s="921"/>
      <c r="H2942" s="924"/>
      <c r="I2942" s="924"/>
      <c r="J2942" s="921"/>
      <c r="K2942" s="921"/>
      <c r="L2942" s="925"/>
    </row>
    <row r="2943" spans="1:12" s="1" customFormat="1" ht="24" customHeight="1" x14ac:dyDescent="0.15">
      <c r="A2943" s="918"/>
      <c r="B2943" s="9" t="s">
        <v>34</v>
      </c>
      <c r="C2943" s="13" t="s">
        <v>35</v>
      </c>
      <c r="D2943" s="13" t="s">
        <v>36</v>
      </c>
      <c r="E2943" s="13" t="s">
        <v>37</v>
      </c>
      <c r="F2943" s="920"/>
      <c r="G2943" s="920"/>
      <c r="H2943" s="924" t="s">
        <v>38</v>
      </c>
      <c r="I2943" s="924"/>
      <c r="J2943" s="921" t="s">
        <v>31</v>
      </c>
      <c r="K2943" s="921" t="s">
        <v>31</v>
      </c>
      <c r="L2943" s="925">
        <v>0</v>
      </c>
    </row>
    <row r="2944" spans="1:12" s="1" customFormat="1" ht="24" customHeight="1" x14ac:dyDescent="0.15">
      <c r="A2944" s="918"/>
      <c r="B2944" s="14" t="s">
        <v>605</v>
      </c>
      <c r="C2944" s="14" t="s">
        <v>653</v>
      </c>
      <c r="D2944" s="15">
        <v>43686</v>
      </c>
      <c r="E2944" s="14" t="s">
        <v>588</v>
      </c>
      <c r="F2944" s="920"/>
      <c r="G2944" s="920"/>
      <c r="H2944" s="924"/>
      <c r="I2944" s="924"/>
      <c r="J2944" s="921"/>
      <c r="K2944" s="921"/>
      <c r="L2944" s="925"/>
    </row>
    <row r="2945" spans="1:12" s="1" customFormat="1" ht="24" customHeight="1" x14ac:dyDescent="0.15">
      <c r="A2945" s="918">
        <v>543</v>
      </c>
      <c r="B2945" s="9" t="s">
        <v>22</v>
      </c>
      <c r="C2945" s="13" t="s">
        <v>23</v>
      </c>
      <c r="D2945" s="13" t="s">
        <v>24</v>
      </c>
      <c r="E2945" s="13" t="s">
        <v>25</v>
      </c>
      <c r="F2945" s="919" t="s">
        <v>17</v>
      </c>
      <c r="G2945" s="919"/>
      <c r="H2945" s="920"/>
      <c r="I2945" s="920"/>
      <c r="J2945" s="920"/>
      <c r="K2945" s="920"/>
      <c r="L2945" s="920"/>
    </row>
    <row r="2946" spans="1:12" s="1" customFormat="1" ht="26.25" customHeight="1" x14ac:dyDescent="0.15">
      <c r="A2946" s="918"/>
      <c r="B2946" s="921" t="s">
        <v>1882</v>
      </c>
      <c r="C2946" s="922" t="s">
        <v>1885</v>
      </c>
      <c r="D2946" s="923">
        <v>43713</v>
      </c>
      <c r="E2946" s="921" t="s">
        <v>176</v>
      </c>
      <c r="F2946" s="921" t="s">
        <v>1886</v>
      </c>
      <c r="G2946" s="921"/>
      <c r="H2946" s="924" t="s">
        <v>30</v>
      </c>
      <c r="I2946" s="924"/>
      <c r="J2946" s="14" t="s">
        <v>31</v>
      </c>
      <c r="K2946" s="14" t="s">
        <v>32</v>
      </c>
      <c r="L2946" s="16">
        <v>194.9</v>
      </c>
    </row>
    <row r="2947" spans="1:12" s="1" customFormat="1" ht="409.2" customHeight="1" x14ac:dyDescent="0.15">
      <c r="A2947" s="918"/>
      <c r="B2947" s="921"/>
      <c r="C2947" s="922"/>
      <c r="D2947" s="923"/>
      <c r="E2947" s="921"/>
      <c r="F2947" s="921"/>
      <c r="G2947" s="921"/>
      <c r="H2947" s="924" t="s">
        <v>33</v>
      </c>
      <c r="I2947" s="924"/>
      <c r="J2947" s="921" t="s">
        <v>31</v>
      </c>
      <c r="K2947" s="921" t="s">
        <v>32</v>
      </c>
      <c r="L2947" s="925">
        <v>232.59</v>
      </c>
    </row>
    <row r="2948" spans="1:12" s="1" customFormat="1" ht="208.35" customHeight="1" x14ac:dyDescent="0.15">
      <c r="A2948" s="918"/>
      <c r="B2948" s="921"/>
      <c r="C2948" s="922"/>
      <c r="D2948" s="923"/>
      <c r="E2948" s="921"/>
      <c r="F2948" s="921"/>
      <c r="G2948" s="921"/>
      <c r="H2948" s="924"/>
      <c r="I2948" s="924"/>
      <c r="J2948" s="921"/>
      <c r="K2948" s="921"/>
      <c r="L2948" s="925"/>
    </row>
    <row r="2949" spans="1:12" s="1" customFormat="1" ht="24" customHeight="1" x14ac:dyDescent="0.15">
      <c r="A2949" s="918"/>
      <c r="B2949" s="9" t="s">
        <v>34</v>
      </c>
      <c r="C2949" s="13" t="s">
        <v>35</v>
      </c>
      <c r="D2949" s="13" t="s">
        <v>36</v>
      </c>
      <c r="E2949" s="13" t="s">
        <v>37</v>
      </c>
      <c r="F2949" s="920"/>
      <c r="G2949" s="920"/>
      <c r="H2949" s="924" t="s">
        <v>38</v>
      </c>
      <c r="I2949" s="924"/>
      <c r="J2949" s="921" t="s">
        <v>31</v>
      </c>
      <c r="K2949" s="921" t="s">
        <v>32</v>
      </c>
      <c r="L2949" s="925">
        <v>212</v>
      </c>
    </row>
    <row r="2950" spans="1:12" s="1" customFormat="1" ht="24" customHeight="1" x14ac:dyDescent="0.15">
      <c r="A2950" s="918"/>
      <c r="B2950" s="14" t="s">
        <v>605</v>
      </c>
      <c r="C2950" s="14" t="s">
        <v>1886</v>
      </c>
      <c r="D2950" s="15">
        <v>43714</v>
      </c>
      <c r="E2950" s="14" t="s">
        <v>1750</v>
      </c>
      <c r="F2950" s="920"/>
      <c r="G2950" s="920"/>
      <c r="H2950" s="924"/>
      <c r="I2950" s="924"/>
      <c r="J2950" s="921"/>
      <c r="K2950" s="921"/>
      <c r="L2950" s="925"/>
    </row>
    <row r="2951" spans="1:12" s="1" customFormat="1" ht="24" customHeight="1" x14ac:dyDescent="0.15">
      <c r="A2951" s="918">
        <v>544</v>
      </c>
      <c r="B2951" s="9" t="s">
        <v>22</v>
      </c>
      <c r="C2951" s="13" t="s">
        <v>23</v>
      </c>
      <c r="D2951" s="13" t="s">
        <v>24</v>
      </c>
      <c r="E2951" s="13" t="s">
        <v>25</v>
      </c>
      <c r="F2951" s="919" t="s">
        <v>17</v>
      </c>
      <c r="G2951" s="919"/>
      <c r="H2951" s="920"/>
      <c r="I2951" s="920"/>
      <c r="J2951" s="920"/>
      <c r="K2951" s="920"/>
      <c r="L2951" s="920"/>
    </row>
    <row r="2952" spans="1:12" s="1" customFormat="1" ht="26.25" customHeight="1" x14ac:dyDescent="0.15">
      <c r="A2952" s="918"/>
      <c r="B2952" s="921" t="s">
        <v>1887</v>
      </c>
      <c r="C2952" s="921" t="s">
        <v>1888</v>
      </c>
      <c r="D2952" s="923">
        <v>43729</v>
      </c>
      <c r="E2952" s="921" t="s">
        <v>1889</v>
      </c>
      <c r="F2952" s="921" t="s">
        <v>1890</v>
      </c>
      <c r="G2952" s="921"/>
      <c r="H2952" s="924" t="s">
        <v>30</v>
      </c>
      <c r="I2952" s="924"/>
      <c r="J2952" s="14" t="s">
        <v>31</v>
      </c>
      <c r="K2952" s="14" t="s">
        <v>32</v>
      </c>
      <c r="L2952" s="16">
        <v>592</v>
      </c>
    </row>
    <row r="2953" spans="1:12" s="1" customFormat="1" ht="50.25" customHeight="1" x14ac:dyDescent="0.15">
      <c r="A2953" s="918"/>
      <c r="B2953" s="921"/>
      <c r="C2953" s="921"/>
      <c r="D2953" s="923"/>
      <c r="E2953" s="921"/>
      <c r="F2953" s="921"/>
      <c r="G2953" s="921"/>
      <c r="H2953" s="924" t="s">
        <v>33</v>
      </c>
      <c r="I2953" s="924"/>
      <c r="J2953" s="14" t="s">
        <v>31</v>
      </c>
      <c r="K2953" s="14" t="s">
        <v>32</v>
      </c>
      <c r="L2953" s="16">
        <v>829</v>
      </c>
    </row>
    <row r="2954" spans="1:12" s="1" customFormat="1" ht="24" customHeight="1" x14ac:dyDescent="0.15">
      <c r="A2954" s="918"/>
      <c r="B2954" s="9" t="s">
        <v>34</v>
      </c>
      <c r="C2954" s="13" t="s">
        <v>35</v>
      </c>
      <c r="D2954" s="13" t="s">
        <v>36</v>
      </c>
      <c r="E2954" s="13" t="s">
        <v>37</v>
      </c>
      <c r="F2954" s="920"/>
      <c r="G2954" s="920"/>
      <c r="H2954" s="924" t="s">
        <v>38</v>
      </c>
      <c r="I2954" s="924"/>
      <c r="J2954" s="921" t="s">
        <v>31</v>
      </c>
      <c r="K2954" s="921" t="s">
        <v>31</v>
      </c>
      <c r="L2954" s="925">
        <v>0</v>
      </c>
    </row>
    <row r="2955" spans="1:12" s="1" customFormat="1" ht="24" customHeight="1" x14ac:dyDescent="0.15">
      <c r="A2955" s="918"/>
      <c r="B2955" s="14" t="s">
        <v>39</v>
      </c>
      <c r="C2955" s="14" t="s">
        <v>1890</v>
      </c>
      <c r="D2955" s="15">
        <v>43734</v>
      </c>
      <c r="E2955" s="14" t="s">
        <v>1891</v>
      </c>
      <c r="F2955" s="920"/>
      <c r="G2955" s="920"/>
      <c r="H2955" s="924"/>
      <c r="I2955" s="924"/>
      <c r="J2955" s="921"/>
      <c r="K2955" s="921"/>
      <c r="L2955" s="925"/>
    </row>
    <row r="2956" spans="1:12" s="1" customFormat="1" ht="24" customHeight="1" x14ac:dyDescent="0.15">
      <c r="A2956" s="918">
        <v>545</v>
      </c>
      <c r="B2956" s="9" t="s">
        <v>22</v>
      </c>
      <c r="C2956" s="13" t="s">
        <v>23</v>
      </c>
      <c r="D2956" s="13" t="s">
        <v>24</v>
      </c>
      <c r="E2956" s="13" t="s">
        <v>25</v>
      </c>
      <c r="F2956" s="919" t="s">
        <v>17</v>
      </c>
      <c r="G2956" s="919"/>
      <c r="H2956" s="920"/>
      <c r="I2956" s="920"/>
      <c r="J2956" s="920"/>
      <c r="K2956" s="920"/>
      <c r="L2956" s="920"/>
    </row>
    <row r="2957" spans="1:12" s="1" customFormat="1" ht="26.25" customHeight="1" x14ac:dyDescent="0.15">
      <c r="A2957" s="918"/>
      <c r="B2957" s="921" t="s">
        <v>1892</v>
      </c>
      <c r="C2957" s="921" t="s">
        <v>1893</v>
      </c>
      <c r="D2957" s="923">
        <v>43558</v>
      </c>
      <c r="E2957" s="921" t="s">
        <v>633</v>
      </c>
      <c r="F2957" s="921" t="s">
        <v>1894</v>
      </c>
      <c r="G2957" s="921"/>
      <c r="H2957" s="924" t="s">
        <v>30</v>
      </c>
      <c r="I2957" s="924"/>
      <c r="J2957" s="14" t="s">
        <v>31</v>
      </c>
      <c r="K2957" s="14" t="s">
        <v>32</v>
      </c>
      <c r="L2957" s="16">
        <v>1308.68</v>
      </c>
    </row>
    <row r="2958" spans="1:12" s="1" customFormat="1" ht="71.25" customHeight="1" x14ac:dyDescent="0.15">
      <c r="A2958" s="918"/>
      <c r="B2958" s="921"/>
      <c r="C2958" s="921"/>
      <c r="D2958" s="923"/>
      <c r="E2958" s="921"/>
      <c r="F2958" s="921"/>
      <c r="G2958" s="921"/>
      <c r="H2958" s="924" t="s">
        <v>33</v>
      </c>
      <c r="I2958" s="924"/>
      <c r="J2958" s="14" t="s">
        <v>31</v>
      </c>
      <c r="K2958" s="14" t="s">
        <v>32</v>
      </c>
      <c r="L2958" s="16">
        <v>3272.35</v>
      </c>
    </row>
    <row r="2959" spans="1:12" s="1" customFormat="1" ht="24" customHeight="1" x14ac:dyDescent="0.15">
      <c r="A2959" s="918"/>
      <c r="B2959" s="9" t="s">
        <v>34</v>
      </c>
      <c r="C2959" s="13" t="s">
        <v>35</v>
      </c>
      <c r="D2959" s="13" t="s">
        <v>36</v>
      </c>
      <c r="E2959" s="13" t="s">
        <v>37</v>
      </c>
      <c r="F2959" s="920"/>
      <c r="G2959" s="920"/>
      <c r="H2959" s="924" t="s">
        <v>38</v>
      </c>
      <c r="I2959" s="924"/>
      <c r="J2959" s="921" t="s">
        <v>31</v>
      </c>
      <c r="K2959" s="921" t="s">
        <v>32</v>
      </c>
      <c r="L2959" s="925">
        <v>169.94</v>
      </c>
    </row>
    <row r="2960" spans="1:12" s="1" customFormat="1" ht="24" customHeight="1" x14ac:dyDescent="0.15">
      <c r="A2960" s="918"/>
      <c r="B2960" s="14" t="s">
        <v>1895</v>
      </c>
      <c r="C2960" s="14" t="s">
        <v>1894</v>
      </c>
      <c r="D2960" s="15">
        <v>43561</v>
      </c>
      <c r="E2960" s="14" t="s">
        <v>1896</v>
      </c>
      <c r="F2960" s="920"/>
      <c r="G2960" s="920"/>
      <c r="H2960" s="924"/>
      <c r="I2960" s="924"/>
      <c r="J2960" s="921"/>
      <c r="K2960" s="921"/>
      <c r="L2960" s="925"/>
    </row>
    <row r="2961" spans="1:12" s="1" customFormat="1" ht="24" customHeight="1" x14ac:dyDescent="0.15">
      <c r="A2961" s="918">
        <v>546</v>
      </c>
      <c r="B2961" s="9" t="s">
        <v>22</v>
      </c>
      <c r="C2961" s="13" t="s">
        <v>23</v>
      </c>
      <c r="D2961" s="13" t="s">
        <v>24</v>
      </c>
      <c r="E2961" s="13" t="s">
        <v>25</v>
      </c>
      <c r="F2961" s="919" t="s">
        <v>17</v>
      </c>
      <c r="G2961" s="919"/>
      <c r="H2961" s="920"/>
      <c r="I2961" s="920"/>
      <c r="J2961" s="920"/>
      <c r="K2961" s="920"/>
      <c r="L2961" s="920"/>
    </row>
    <row r="2962" spans="1:12" s="1" customFormat="1" ht="26.25" customHeight="1" x14ac:dyDescent="0.15">
      <c r="A2962" s="918"/>
      <c r="B2962" s="921" t="s">
        <v>1892</v>
      </c>
      <c r="C2962" s="922" t="s">
        <v>1897</v>
      </c>
      <c r="D2962" s="923">
        <v>43623</v>
      </c>
      <c r="E2962" s="921" t="s">
        <v>103</v>
      </c>
      <c r="F2962" s="921" t="s">
        <v>1898</v>
      </c>
      <c r="G2962" s="921"/>
      <c r="H2962" s="924" t="s">
        <v>30</v>
      </c>
      <c r="I2962" s="924"/>
      <c r="J2962" s="14" t="s">
        <v>31</v>
      </c>
      <c r="K2962" s="14" t="s">
        <v>32</v>
      </c>
      <c r="L2962" s="16">
        <v>663.79</v>
      </c>
    </row>
    <row r="2963" spans="1:12" s="1" customFormat="1" ht="218.25" customHeight="1" x14ac:dyDescent="0.15">
      <c r="A2963" s="918"/>
      <c r="B2963" s="921"/>
      <c r="C2963" s="922"/>
      <c r="D2963" s="923"/>
      <c r="E2963" s="921"/>
      <c r="F2963" s="921"/>
      <c r="G2963" s="921"/>
      <c r="H2963" s="924" t="s">
        <v>33</v>
      </c>
      <c r="I2963" s="924"/>
      <c r="J2963" s="14" t="s">
        <v>31</v>
      </c>
      <c r="K2963" s="14" t="s">
        <v>32</v>
      </c>
      <c r="L2963" s="16">
        <v>6207.53</v>
      </c>
    </row>
    <row r="2964" spans="1:12" s="1" customFormat="1" ht="24" customHeight="1" x14ac:dyDescent="0.15">
      <c r="A2964" s="918"/>
      <c r="B2964" s="9" t="s">
        <v>34</v>
      </c>
      <c r="C2964" s="13" t="s">
        <v>35</v>
      </c>
      <c r="D2964" s="13" t="s">
        <v>36</v>
      </c>
      <c r="E2964" s="13" t="s">
        <v>37</v>
      </c>
      <c r="F2964" s="920"/>
      <c r="G2964" s="920"/>
      <c r="H2964" s="924" t="s">
        <v>38</v>
      </c>
      <c r="I2964" s="924"/>
      <c r="J2964" s="921" t="s">
        <v>31</v>
      </c>
      <c r="K2964" s="921" t="s">
        <v>32</v>
      </c>
      <c r="L2964" s="925">
        <v>416</v>
      </c>
    </row>
    <row r="2965" spans="1:12" s="1" customFormat="1" ht="24" customHeight="1" x14ac:dyDescent="0.15">
      <c r="A2965" s="918"/>
      <c r="B2965" s="14" t="s">
        <v>1895</v>
      </c>
      <c r="C2965" s="14" t="s">
        <v>1898</v>
      </c>
      <c r="D2965" s="15">
        <v>43628</v>
      </c>
      <c r="E2965" s="14" t="s">
        <v>1899</v>
      </c>
      <c r="F2965" s="920"/>
      <c r="G2965" s="920"/>
      <c r="H2965" s="924"/>
      <c r="I2965" s="924"/>
      <c r="J2965" s="921"/>
      <c r="K2965" s="921"/>
      <c r="L2965" s="925"/>
    </row>
    <row r="2966" spans="1:12" s="1" customFormat="1" ht="24" customHeight="1" x14ac:dyDescent="0.15">
      <c r="A2966" s="918">
        <v>547</v>
      </c>
      <c r="B2966" s="9" t="s">
        <v>22</v>
      </c>
      <c r="C2966" s="13" t="s">
        <v>23</v>
      </c>
      <c r="D2966" s="13" t="s">
        <v>24</v>
      </c>
      <c r="E2966" s="13" t="s">
        <v>25</v>
      </c>
      <c r="F2966" s="919" t="s">
        <v>17</v>
      </c>
      <c r="G2966" s="919"/>
      <c r="H2966" s="920"/>
      <c r="I2966" s="920"/>
      <c r="J2966" s="920"/>
      <c r="K2966" s="920"/>
      <c r="L2966" s="920"/>
    </row>
    <row r="2967" spans="1:12" s="1" customFormat="1" ht="26.25" customHeight="1" x14ac:dyDescent="0.15">
      <c r="A2967" s="918"/>
      <c r="B2967" s="921" t="s">
        <v>1900</v>
      </c>
      <c r="C2967" s="922" t="s">
        <v>1901</v>
      </c>
      <c r="D2967" s="923">
        <v>43613</v>
      </c>
      <c r="E2967" s="921" t="s">
        <v>1902</v>
      </c>
      <c r="F2967" s="921" t="s">
        <v>1903</v>
      </c>
      <c r="G2967" s="921"/>
      <c r="H2967" s="924" t="s">
        <v>30</v>
      </c>
      <c r="I2967" s="924"/>
      <c r="J2967" s="14" t="s">
        <v>31</v>
      </c>
      <c r="K2967" s="14" t="s">
        <v>32</v>
      </c>
      <c r="L2967" s="16">
        <v>498</v>
      </c>
    </row>
    <row r="2968" spans="1:12" s="1" customFormat="1" ht="165.75" customHeight="1" x14ac:dyDescent="0.15">
      <c r="A2968" s="918"/>
      <c r="B2968" s="921"/>
      <c r="C2968" s="922"/>
      <c r="D2968" s="923"/>
      <c r="E2968" s="921"/>
      <c r="F2968" s="921"/>
      <c r="G2968" s="921"/>
      <c r="H2968" s="924" t="s">
        <v>33</v>
      </c>
      <c r="I2968" s="924"/>
      <c r="J2968" s="14" t="s">
        <v>31</v>
      </c>
      <c r="K2968" s="14" t="s">
        <v>32</v>
      </c>
      <c r="L2968" s="16">
        <v>1768</v>
      </c>
    </row>
    <row r="2969" spans="1:12" s="1" customFormat="1" ht="24" customHeight="1" x14ac:dyDescent="0.15">
      <c r="A2969" s="918"/>
      <c r="B2969" s="9" t="s">
        <v>34</v>
      </c>
      <c r="C2969" s="13" t="s">
        <v>35</v>
      </c>
      <c r="D2969" s="13" t="s">
        <v>36</v>
      </c>
      <c r="E2969" s="13" t="s">
        <v>37</v>
      </c>
      <c r="F2969" s="920"/>
      <c r="G2969" s="920"/>
      <c r="H2969" s="924" t="s">
        <v>38</v>
      </c>
      <c r="I2969" s="924"/>
      <c r="J2969" s="921" t="s">
        <v>31</v>
      </c>
      <c r="K2969" s="921" t="s">
        <v>32</v>
      </c>
      <c r="L2969" s="925">
        <v>356</v>
      </c>
    </row>
    <row r="2970" spans="1:12" s="1" customFormat="1" ht="24" customHeight="1" x14ac:dyDescent="0.15">
      <c r="A2970" s="918"/>
      <c r="B2970" s="14" t="s">
        <v>55</v>
      </c>
      <c r="C2970" s="14" t="s">
        <v>1903</v>
      </c>
      <c r="D2970" s="15">
        <v>43618</v>
      </c>
      <c r="E2970" s="14" t="s">
        <v>1904</v>
      </c>
      <c r="F2970" s="920"/>
      <c r="G2970" s="920"/>
      <c r="H2970" s="924"/>
      <c r="I2970" s="924"/>
      <c r="J2970" s="921"/>
      <c r="K2970" s="921"/>
      <c r="L2970" s="925"/>
    </row>
    <row r="2971" spans="1:12" s="1" customFormat="1" ht="24" customHeight="1" x14ac:dyDescent="0.15">
      <c r="A2971" s="918">
        <v>548</v>
      </c>
      <c r="B2971" s="9" t="s">
        <v>22</v>
      </c>
      <c r="C2971" s="13" t="s">
        <v>23</v>
      </c>
      <c r="D2971" s="13" t="s">
        <v>24</v>
      </c>
      <c r="E2971" s="13" t="s">
        <v>25</v>
      </c>
      <c r="F2971" s="919" t="s">
        <v>17</v>
      </c>
      <c r="G2971" s="919"/>
      <c r="H2971" s="920"/>
      <c r="I2971" s="920"/>
      <c r="J2971" s="920"/>
      <c r="K2971" s="920"/>
      <c r="L2971" s="920"/>
    </row>
    <row r="2972" spans="1:12" s="1" customFormat="1" ht="26.25" customHeight="1" x14ac:dyDescent="0.15">
      <c r="A2972" s="918"/>
      <c r="B2972" s="921" t="s">
        <v>1900</v>
      </c>
      <c r="C2972" s="922" t="s">
        <v>1905</v>
      </c>
      <c r="D2972" s="923">
        <v>43725</v>
      </c>
      <c r="E2972" s="921" t="s">
        <v>95</v>
      </c>
      <c r="F2972" s="921" t="s">
        <v>1906</v>
      </c>
      <c r="G2972" s="921"/>
      <c r="H2972" s="924" t="s">
        <v>30</v>
      </c>
      <c r="I2972" s="924"/>
      <c r="J2972" s="14" t="s">
        <v>31</v>
      </c>
      <c r="K2972" s="14" t="s">
        <v>32</v>
      </c>
      <c r="L2972" s="16">
        <v>618.87</v>
      </c>
    </row>
    <row r="2973" spans="1:12" s="1" customFormat="1" ht="249.75" customHeight="1" x14ac:dyDescent="0.15">
      <c r="A2973" s="918"/>
      <c r="B2973" s="921"/>
      <c r="C2973" s="922"/>
      <c r="D2973" s="923"/>
      <c r="E2973" s="921"/>
      <c r="F2973" s="921"/>
      <c r="G2973" s="921"/>
      <c r="H2973" s="924" t="s">
        <v>33</v>
      </c>
      <c r="I2973" s="924"/>
      <c r="J2973" s="14" t="s">
        <v>31</v>
      </c>
      <c r="K2973" s="14" t="s">
        <v>32</v>
      </c>
      <c r="L2973" s="16">
        <v>330.3</v>
      </c>
    </row>
    <row r="2974" spans="1:12" s="1" customFormat="1" ht="24" customHeight="1" x14ac:dyDescent="0.15">
      <c r="A2974" s="918"/>
      <c r="B2974" s="9" t="s">
        <v>34</v>
      </c>
      <c r="C2974" s="13" t="s">
        <v>35</v>
      </c>
      <c r="D2974" s="13" t="s">
        <v>36</v>
      </c>
      <c r="E2974" s="13" t="s">
        <v>37</v>
      </c>
      <c r="F2974" s="920"/>
      <c r="G2974" s="920"/>
      <c r="H2974" s="924" t="s">
        <v>38</v>
      </c>
      <c r="I2974" s="924"/>
      <c r="J2974" s="921" t="s">
        <v>31</v>
      </c>
      <c r="K2974" s="921" t="s">
        <v>31</v>
      </c>
      <c r="L2974" s="925">
        <v>0</v>
      </c>
    </row>
    <row r="2975" spans="1:12" s="1" customFormat="1" ht="24" customHeight="1" x14ac:dyDescent="0.15">
      <c r="A2975" s="918"/>
      <c r="B2975" s="14" t="s">
        <v>55</v>
      </c>
      <c r="C2975" s="14" t="s">
        <v>1906</v>
      </c>
      <c r="D2975" s="15">
        <v>43732</v>
      </c>
      <c r="E2975" s="14" t="s">
        <v>1907</v>
      </c>
      <c r="F2975" s="920"/>
      <c r="G2975" s="920"/>
      <c r="H2975" s="924"/>
      <c r="I2975" s="924"/>
      <c r="J2975" s="921"/>
      <c r="K2975" s="921"/>
      <c r="L2975" s="925"/>
    </row>
    <row r="2976" spans="1:12" s="1" customFormat="1" ht="24" customHeight="1" x14ac:dyDescent="0.15">
      <c r="A2976" s="918">
        <v>549</v>
      </c>
      <c r="B2976" s="9" t="s">
        <v>22</v>
      </c>
      <c r="C2976" s="13" t="s">
        <v>23</v>
      </c>
      <c r="D2976" s="13" t="s">
        <v>24</v>
      </c>
      <c r="E2976" s="13" t="s">
        <v>25</v>
      </c>
      <c r="F2976" s="919" t="s">
        <v>17</v>
      </c>
      <c r="G2976" s="919"/>
      <c r="H2976" s="920"/>
      <c r="I2976" s="920"/>
      <c r="J2976" s="920"/>
      <c r="K2976" s="920"/>
      <c r="L2976" s="920"/>
    </row>
    <row r="2977" spans="1:12" s="1" customFormat="1" ht="26.25" customHeight="1" x14ac:dyDescent="0.15">
      <c r="A2977" s="918"/>
      <c r="B2977" s="921" t="s">
        <v>1908</v>
      </c>
      <c r="C2977" s="922" t="s">
        <v>1909</v>
      </c>
      <c r="D2977" s="923">
        <v>43559</v>
      </c>
      <c r="E2977" s="921" t="s">
        <v>90</v>
      </c>
      <c r="F2977" s="921" t="s">
        <v>653</v>
      </c>
      <c r="G2977" s="921"/>
      <c r="H2977" s="924" t="s">
        <v>30</v>
      </c>
      <c r="I2977" s="924"/>
      <c r="J2977" s="14" t="s">
        <v>31</v>
      </c>
      <c r="K2977" s="14" t="s">
        <v>32</v>
      </c>
      <c r="L2977" s="16">
        <v>363.58</v>
      </c>
    </row>
    <row r="2978" spans="1:12" s="1" customFormat="1" ht="409.2" customHeight="1" x14ac:dyDescent="0.15">
      <c r="A2978" s="918"/>
      <c r="B2978" s="921"/>
      <c r="C2978" s="922"/>
      <c r="D2978" s="923"/>
      <c r="E2978" s="921"/>
      <c r="F2978" s="921"/>
      <c r="G2978" s="921"/>
      <c r="H2978" s="924" t="s">
        <v>33</v>
      </c>
      <c r="I2978" s="924"/>
      <c r="J2978" s="921" t="s">
        <v>31</v>
      </c>
      <c r="K2978" s="921" t="s">
        <v>32</v>
      </c>
      <c r="L2978" s="925">
        <v>322.60000000000002</v>
      </c>
    </row>
    <row r="2979" spans="1:12" s="1" customFormat="1" ht="50.85" customHeight="1" x14ac:dyDescent="0.15">
      <c r="A2979" s="918"/>
      <c r="B2979" s="921"/>
      <c r="C2979" s="922"/>
      <c r="D2979" s="923"/>
      <c r="E2979" s="921"/>
      <c r="F2979" s="921"/>
      <c r="G2979" s="921"/>
      <c r="H2979" s="924"/>
      <c r="I2979" s="924"/>
      <c r="J2979" s="921"/>
      <c r="K2979" s="921"/>
      <c r="L2979" s="925"/>
    </row>
    <row r="2980" spans="1:12" s="1" customFormat="1" ht="24" customHeight="1" x14ac:dyDescent="0.15">
      <c r="A2980" s="918"/>
      <c r="B2980" s="9" t="s">
        <v>34</v>
      </c>
      <c r="C2980" s="13" t="s">
        <v>35</v>
      </c>
      <c r="D2980" s="13" t="s">
        <v>36</v>
      </c>
      <c r="E2980" s="13" t="s">
        <v>37</v>
      </c>
      <c r="F2980" s="920"/>
      <c r="G2980" s="920"/>
      <c r="H2980" s="924" t="s">
        <v>38</v>
      </c>
      <c r="I2980" s="924"/>
      <c r="J2980" s="921" t="s">
        <v>31</v>
      </c>
      <c r="K2980" s="921" t="s">
        <v>32</v>
      </c>
      <c r="L2980" s="925">
        <v>750</v>
      </c>
    </row>
    <row r="2981" spans="1:12" s="1" customFormat="1" ht="34.5" customHeight="1" x14ac:dyDescent="0.15">
      <c r="A2981" s="918"/>
      <c r="B2981" s="14" t="s">
        <v>1910</v>
      </c>
      <c r="C2981" s="14" t="s">
        <v>653</v>
      </c>
      <c r="D2981" s="15">
        <v>43561</v>
      </c>
      <c r="E2981" s="14" t="s">
        <v>1911</v>
      </c>
      <c r="F2981" s="920"/>
      <c r="G2981" s="920"/>
      <c r="H2981" s="924"/>
      <c r="I2981" s="924"/>
      <c r="J2981" s="921"/>
      <c r="K2981" s="921"/>
      <c r="L2981" s="925"/>
    </row>
    <row r="2982" spans="1:12" s="1" customFormat="1" ht="24" customHeight="1" x14ac:dyDescent="0.15">
      <c r="A2982" s="918">
        <v>550</v>
      </c>
      <c r="B2982" s="9" t="s">
        <v>22</v>
      </c>
      <c r="C2982" s="13" t="s">
        <v>23</v>
      </c>
      <c r="D2982" s="13" t="s">
        <v>24</v>
      </c>
      <c r="E2982" s="13" t="s">
        <v>25</v>
      </c>
      <c r="F2982" s="919" t="s">
        <v>17</v>
      </c>
      <c r="G2982" s="919"/>
      <c r="H2982" s="920"/>
      <c r="I2982" s="920"/>
      <c r="J2982" s="920"/>
      <c r="K2982" s="920"/>
      <c r="L2982" s="920"/>
    </row>
    <row r="2983" spans="1:12" s="1" customFormat="1" ht="26.25" customHeight="1" x14ac:dyDescent="0.15">
      <c r="A2983" s="918"/>
      <c r="B2983" s="921" t="s">
        <v>1908</v>
      </c>
      <c r="C2983" s="922" t="s">
        <v>1912</v>
      </c>
      <c r="D2983" s="923">
        <v>43566</v>
      </c>
      <c r="E2983" s="921" t="s">
        <v>1913</v>
      </c>
      <c r="F2983" s="921" t="s">
        <v>1914</v>
      </c>
      <c r="G2983" s="921"/>
      <c r="H2983" s="924" t="s">
        <v>30</v>
      </c>
      <c r="I2983" s="924"/>
      <c r="J2983" s="14" t="s">
        <v>31</v>
      </c>
      <c r="K2983" s="14" t="s">
        <v>32</v>
      </c>
      <c r="L2983" s="16">
        <v>471.45</v>
      </c>
    </row>
    <row r="2984" spans="1:12" s="1" customFormat="1" ht="409.2" customHeight="1" x14ac:dyDescent="0.15">
      <c r="A2984" s="918"/>
      <c r="B2984" s="921"/>
      <c r="C2984" s="922"/>
      <c r="D2984" s="923"/>
      <c r="E2984" s="921"/>
      <c r="F2984" s="921"/>
      <c r="G2984" s="921"/>
      <c r="H2984" s="924" t="s">
        <v>33</v>
      </c>
      <c r="I2984" s="924"/>
      <c r="J2984" s="921" t="s">
        <v>31</v>
      </c>
      <c r="K2984" s="921" t="s">
        <v>32</v>
      </c>
      <c r="L2984" s="925">
        <v>5907.62</v>
      </c>
    </row>
    <row r="2985" spans="1:12" s="1" customFormat="1" ht="409.2" customHeight="1" x14ac:dyDescent="0.15">
      <c r="A2985" s="918"/>
      <c r="B2985" s="921"/>
      <c r="C2985" s="922"/>
      <c r="D2985" s="923"/>
      <c r="E2985" s="921"/>
      <c r="F2985" s="921"/>
      <c r="G2985" s="921"/>
      <c r="H2985" s="924"/>
      <c r="I2985" s="924"/>
      <c r="J2985" s="921"/>
      <c r="K2985" s="921"/>
      <c r="L2985" s="925"/>
    </row>
    <row r="2986" spans="1:12" s="1" customFormat="1" ht="187.95" customHeight="1" x14ac:dyDescent="0.15">
      <c r="A2986" s="918"/>
      <c r="B2986" s="921"/>
      <c r="C2986" s="922"/>
      <c r="D2986" s="923"/>
      <c r="E2986" s="921"/>
      <c r="F2986" s="921"/>
      <c r="G2986" s="921"/>
      <c r="H2986" s="924"/>
      <c r="I2986" s="924"/>
      <c r="J2986" s="921"/>
      <c r="K2986" s="921"/>
      <c r="L2986" s="925"/>
    </row>
    <row r="2987" spans="1:12" s="1" customFormat="1" ht="24" customHeight="1" x14ac:dyDescent="0.15">
      <c r="A2987" s="918"/>
      <c r="B2987" s="9" t="s">
        <v>34</v>
      </c>
      <c r="C2987" s="13" t="s">
        <v>35</v>
      </c>
      <c r="D2987" s="13" t="s">
        <v>36</v>
      </c>
      <c r="E2987" s="13" t="s">
        <v>37</v>
      </c>
      <c r="F2987" s="920"/>
      <c r="G2987" s="920"/>
      <c r="H2987" s="924" t="s">
        <v>38</v>
      </c>
      <c r="I2987" s="924"/>
      <c r="J2987" s="921" t="s">
        <v>31</v>
      </c>
      <c r="K2987" s="921" t="s">
        <v>32</v>
      </c>
      <c r="L2987" s="925">
        <v>117.43</v>
      </c>
    </row>
    <row r="2988" spans="1:12" s="1" customFormat="1" ht="34.5" customHeight="1" x14ac:dyDescent="0.15">
      <c r="A2988" s="918"/>
      <c r="B2988" s="14" t="s">
        <v>1910</v>
      </c>
      <c r="C2988" s="14" t="s">
        <v>1914</v>
      </c>
      <c r="D2988" s="15">
        <v>43576</v>
      </c>
      <c r="E2988" s="14" t="s">
        <v>1915</v>
      </c>
      <c r="F2988" s="920"/>
      <c r="G2988" s="920"/>
      <c r="H2988" s="924"/>
      <c r="I2988" s="924"/>
      <c r="J2988" s="921"/>
      <c r="K2988" s="921"/>
      <c r="L2988" s="925"/>
    </row>
    <row r="2989" spans="1:12" s="1" customFormat="1" ht="24" customHeight="1" x14ac:dyDescent="0.15">
      <c r="A2989" s="918">
        <v>551</v>
      </c>
      <c r="B2989" s="9" t="s">
        <v>22</v>
      </c>
      <c r="C2989" s="13" t="s">
        <v>23</v>
      </c>
      <c r="D2989" s="13" t="s">
        <v>24</v>
      </c>
      <c r="E2989" s="13" t="s">
        <v>25</v>
      </c>
      <c r="F2989" s="919" t="s">
        <v>17</v>
      </c>
      <c r="G2989" s="919"/>
      <c r="H2989" s="920"/>
      <c r="I2989" s="920"/>
      <c r="J2989" s="920"/>
      <c r="K2989" s="920"/>
      <c r="L2989" s="920"/>
    </row>
    <row r="2990" spans="1:12" s="1" customFormat="1" ht="26.25" customHeight="1" x14ac:dyDescent="0.15">
      <c r="A2990" s="918"/>
      <c r="B2990" s="921" t="s">
        <v>1908</v>
      </c>
      <c r="C2990" s="922" t="s">
        <v>1916</v>
      </c>
      <c r="D2990" s="923">
        <v>43610</v>
      </c>
      <c r="E2990" s="921" t="s">
        <v>450</v>
      </c>
      <c r="F2990" s="921" t="s">
        <v>1917</v>
      </c>
      <c r="G2990" s="921"/>
      <c r="H2990" s="924" t="s">
        <v>30</v>
      </c>
      <c r="I2990" s="924"/>
      <c r="J2990" s="14" t="s">
        <v>31</v>
      </c>
      <c r="K2990" s="14" t="s">
        <v>32</v>
      </c>
      <c r="L2990" s="16">
        <v>503.3</v>
      </c>
    </row>
    <row r="2991" spans="1:12" s="1" customFormat="1" ht="409.2" customHeight="1" x14ac:dyDescent="0.15">
      <c r="A2991" s="918"/>
      <c r="B2991" s="921"/>
      <c r="C2991" s="922"/>
      <c r="D2991" s="923"/>
      <c r="E2991" s="921"/>
      <c r="F2991" s="921"/>
      <c r="G2991" s="921"/>
      <c r="H2991" s="924" t="s">
        <v>33</v>
      </c>
      <c r="I2991" s="924"/>
      <c r="J2991" s="921" t="s">
        <v>31</v>
      </c>
      <c r="K2991" s="921" t="s">
        <v>32</v>
      </c>
      <c r="L2991" s="925">
        <v>1299.3600000000001</v>
      </c>
    </row>
    <row r="2992" spans="1:12" s="1" customFormat="1" ht="145.35" customHeight="1" x14ac:dyDescent="0.15">
      <c r="A2992" s="918"/>
      <c r="B2992" s="921"/>
      <c r="C2992" s="922"/>
      <c r="D2992" s="923"/>
      <c r="E2992" s="921"/>
      <c r="F2992" s="921"/>
      <c r="G2992" s="921"/>
      <c r="H2992" s="924"/>
      <c r="I2992" s="924"/>
      <c r="J2992" s="921"/>
      <c r="K2992" s="921"/>
      <c r="L2992" s="925"/>
    </row>
    <row r="2993" spans="1:12" s="1" customFormat="1" ht="24" customHeight="1" x14ac:dyDescent="0.15">
      <c r="A2993" s="918"/>
      <c r="B2993" s="9" t="s">
        <v>34</v>
      </c>
      <c r="C2993" s="13" t="s">
        <v>35</v>
      </c>
      <c r="D2993" s="13" t="s">
        <v>36</v>
      </c>
      <c r="E2993" s="13" t="s">
        <v>37</v>
      </c>
      <c r="F2993" s="920"/>
      <c r="G2993" s="920"/>
      <c r="H2993" s="924" t="s">
        <v>38</v>
      </c>
      <c r="I2993" s="924"/>
      <c r="J2993" s="921" t="s">
        <v>31</v>
      </c>
      <c r="K2993" s="921" t="s">
        <v>32</v>
      </c>
      <c r="L2993" s="925">
        <v>73.86</v>
      </c>
    </row>
    <row r="2994" spans="1:12" s="1" customFormat="1" ht="34.5" customHeight="1" x14ac:dyDescent="0.15">
      <c r="A2994" s="918"/>
      <c r="B2994" s="14" t="s">
        <v>1910</v>
      </c>
      <c r="C2994" s="14" t="s">
        <v>1917</v>
      </c>
      <c r="D2994" s="15">
        <v>43614</v>
      </c>
      <c r="E2994" s="14" t="s">
        <v>1918</v>
      </c>
      <c r="F2994" s="920"/>
      <c r="G2994" s="920"/>
      <c r="H2994" s="924"/>
      <c r="I2994" s="924"/>
      <c r="J2994" s="921"/>
      <c r="K2994" s="921"/>
      <c r="L2994" s="925"/>
    </row>
    <row r="2995" spans="1:12" s="1" customFormat="1" ht="24" customHeight="1" x14ac:dyDescent="0.15">
      <c r="A2995" s="918">
        <v>552</v>
      </c>
      <c r="B2995" s="9" t="s">
        <v>22</v>
      </c>
      <c r="C2995" s="13" t="s">
        <v>23</v>
      </c>
      <c r="D2995" s="13" t="s">
        <v>24</v>
      </c>
      <c r="E2995" s="13" t="s">
        <v>25</v>
      </c>
      <c r="F2995" s="919" t="s">
        <v>17</v>
      </c>
      <c r="G2995" s="919"/>
      <c r="H2995" s="920"/>
      <c r="I2995" s="920"/>
      <c r="J2995" s="920"/>
      <c r="K2995" s="920"/>
      <c r="L2995" s="920"/>
    </row>
    <row r="2996" spans="1:12" s="1" customFormat="1" ht="26.25" customHeight="1" x14ac:dyDescent="0.15">
      <c r="A2996" s="918"/>
      <c r="B2996" s="921" t="s">
        <v>1908</v>
      </c>
      <c r="C2996" s="922" t="s">
        <v>1919</v>
      </c>
      <c r="D2996" s="923">
        <v>43721</v>
      </c>
      <c r="E2996" s="921" t="s">
        <v>406</v>
      </c>
      <c r="F2996" s="921" t="s">
        <v>1920</v>
      </c>
      <c r="G2996" s="921"/>
      <c r="H2996" s="924" t="s">
        <v>30</v>
      </c>
      <c r="I2996" s="924"/>
      <c r="J2996" s="14" t="s">
        <v>31</v>
      </c>
      <c r="K2996" s="14" t="s">
        <v>32</v>
      </c>
      <c r="L2996" s="16">
        <v>531.22</v>
      </c>
    </row>
    <row r="2997" spans="1:12" s="1" customFormat="1" ht="409.2" customHeight="1" x14ac:dyDescent="0.15">
      <c r="A2997" s="918"/>
      <c r="B2997" s="921"/>
      <c r="C2997" s="922"/>
      <c r="D2997" s="923"/>
      <c r="E2997" s="921"/>
      <c r="F2997" s="921"/>
      <c r="G2997" s="921"/>
      <c r="H2997" s="924" t="s">
        <v>33</v>
      </c>
      <c r="I2997" s="924"/>
      <c r="J2997" s="921" t="s">
        <v>31</v>
      </c>
      <c r="K2997" s="921" t="s">
        <v>32</v>
      </c>
      <c r="L2997" s="925">
        <v>1823.49</v>
      </c>
    </row>
    <row r="2998" spans="1:12" s="1" customFormat="1" ht="40.35" customHeight="1" x14ac:dyDescent="0.15">
      <c r="A2998" s="918"/>
      <c r="B2998" s="921"/>
      <c r="C2998" s="922"/>
      <c r="D2998" s="923"/>
      <c r="E2998" s="921"/>
      <c r="F2998" s="921"/>
      <c r="G2998" s="921"/>
      <c r="H2998" s="924"/>
      <c r="I2998" s="924"/>
      <c r="J2998" s="921"/>
      <c r="K2998" s="921"/>
      <c r="L2998" s="925"/>
    </row>
    <row r="2999" spans="1:12" s="1" customFormat="1" ht="24" customHeight="1" x14ac:dyDescent="0.15">
      <c r="A2999" s="918"/>
      <c r="B2999" s="9" t="s">
        <v>34</v>
      </c>
      <c r="C2999" s="13" t="s">
        <v>35</v>
      </c>
      <c r="D2999" s="13" t="s">
        <v>36</v>
      </c>
      <c r="E2999" s="13" t="s">
        <v>37</v>
      </c>
      <c r="F2999" s="920"/>
      <c r="G2999" s="920"/>
      <c r="H2999" s="924" t="s">
        <v>38</v>
      </c>
      <c r="I2999" s="924"/>
      <c r="J2999" s="921" t="s">
        <v>31</v>
      </c>
      <c r="K2999" s="921" t="s">
        <v>31</v>
      </c>
      <c r="L2999" s="925">
        <v>0</v>
      </c>
    </row>
    <row r="3000" spans="1:12" s="1" customFormat="1" ht="34.5" customHeight="1" x14ac:dyDescent="0.15">
      <c r="A3000" s="918"/>
      <c r="B3000" s="14" t="s">
        <v>1910</v>
      </c>
      <c r="C3000" s="14" t="s">
        <v>1920</v>
      </c>
      <c r="D3000" s="15">
        <v>43725</v>
      </c>
      <c r="E3000" s="14" t="s">
        <v>1921</v>
      </c>
      <c r="F3000" s="920"/>
      <c r="G3000" s="920"/>
      <c r="H3000" s="924"/>
      <c r="I3000" s="924"/>
      <c r="J3000" s="921"/>
      <c r="K3000" s="921"/>
      <c r="L3000" s="925"/>
    </row>
    <row r="3001" spans="1:12" s="1" customFormat="1" ht="24" customHeight="1" x14ac:dyDescent="0.15">
      <c r="A3001" s="918">
        <v>553</v>
      </c>
      <c r="B3001" s="9" t="s">
        <v>22</v>
      </c>
      <c r="C3001" s="13" t="s">
        <v>23</v>
      </c>
      <c r="D3001" s="13" t="s">
        <v>24</v>
      </c>
      <c r="E3001" s="13" t="s">
        <v>25</v>
      </c>
      <c r="F3001" s="919" t="s">
        <v>17</v>
      </c>
      <c r="G3001" s="919"/>
      <c r="H3001" s="920"/>
      <c r="I3001" s="920"/>
      <c r="J3001" s="920"/>
      <c r="K3001" s="920"/>
      <c r="L3001" s="920"/>
    </row>
    <row r="3002" spans="1:12" s="1" customFormat="1" ht="26.25" customHeight="1" x14ac:dyDescent="0.15">
      <c r="A3002" s="918"/>
      <c r="B3002" s="921" t="s">
        <v>1922</v>
      </c>
      <c r="C3002" s="922" t="s">
        <v>1923</v>
      </c>
      <c r="D3002" s="923">
        <v>43728</v>
      </c>
      <c r="E3002" s="921" t="s">
        <v>1924</v>
      </c>
      <c r="F3002" s="921" t="s">
        <v>1925</v>
      </c>
      <c r="G3002" s="921"/>
      <c r="H3002" s="924" t="s">
        <v>30</v>
      </c>
      <c r="I3002" s="924"/>
      <c r="J3002" s="14" t="s">
        <v>31</v>
      </c>
      <c r="K3002" s="14" t="s">
        <v>32</v>
      </c>
      <c r="L3002" s="16">
        <v>730</v>
      </c>
    </row>
    <row r="3003" spans="1:12" s="1" customFormat="1" ht="197.25" customHeight="1" x14ac:dyDescent="0.15">
      <c r="A3003" s="918"/>
      <c r="B3003" s="921"/>
      <c r="C3003" s="922"/>
      <c r="D3003" s="923"/>
      <c r="E3003" s="921"/>
      <c r="F3003" s="921"/>
      <c r="G3003" s="921"/>
      <c r="H3003" s="924" t="s">
        <v>33</v>
      </c>
      <c r="I3003" s="924"/>
      <c r="J3003" s="14" t="s">
        <v>31</v>
      </c>
      <c r="K3003" s="14" t="s">
        <v>32</v>
      </c>
      <c r="L3003" s="16">
        <v>1035.5</v>
      </c>
    </row>
    <row r="3004" spans="1:12" s="1" customFormat="1" ht="24" customHeight="1" x14ac:dyDescent="0.15">
      <c r="A3004" s="918"/>
      <c r="B3004" s="9" t="s">
        <v>34</v>
      </c>
      <c r="C3004" s="13" t="s">
        <v>35</v>
      </c>
      <c r="D3004" s="13" t="s">
        <v>36</v>
      </c>
      <c r="E3004" s="13" t="s">
        <v>37</v>
      </c>
      <c r="F3004" s="920"/>
      <c r="G3004" s="920"/>
      <c r="H3004" s="924" t="s">
        <v>38</v>
      </c>
      <c r="I3004" s="924"/>
      <c r="J3004" s="921" t="s">
        <v>31</v>
      </c>
      <c r="K3004" s="921" t="s">
        <v>32</v>
      </c>
      <c r="L3004" s="925">
        <v>286.57</v>
      </c>
    </row>
    <row r="3005" spans="1:12" s="1" customFormat="1" ht="24" customHeight="1" x14ac:dyDescent="0.15">
      <c r="A3005" s="918"/>
      <c r="B3005" s="14" t="s">
        <v>229</v>
      </c>
      <c r="C3005" s="14" t="s">
        <v>1925</v>
      </c>
      <c r="D3005" s="15">
        <v>43734</v>
      </c>
      <c r="E3005" s="14" t="s">
        <v>1793</v>
      </c>
      <c r="F3005" s="920"/>
      <c r="G3005" s="920"/>
      <c r="H3005" s="924"/>
      <c r="I3005" s="924"/>
      <c r="J3005" s="921"/>
      <c r="K3005" s="921"/>
      <c r="L3005" s="925"/>
    </row>
    <row r="3006" spans="1:12" s="1" customFormat="1" ht="24" customHeight="1" x14ac:dyDescent="0.15">
      <c r="A3006" s="918">
        <v>554</v>
      </c>
      <c r="B3006" s="9" t="s">
        <v>22</v>
      </c>
      <c r="C3006" s="13" t="s">
        <v>23</v>
      </c>
      <c r="D3006" s="13" t="s">
        <v>24</v>
      </c>
      <c r="E3006" s="13" t="s">
        <v>25</v>
      </c>
      <c r="F3006" s="919" t="s">
        <v>17</v>
      </c>
      <c r="G3006" s="919"/>
      <c r="H3006" s="920"/>
      <c r="I3006" s="920"/>
      <c r="J3006" s="920"/>
      <c r="K3006" s="920"/>
      <c r="L3006" s="920"/>
    </row>
    <row r="3007" spans="1:12" s="1" customFormat="1" ht="26.25" customHeight="1" x14ac:dyDescent="0.15">
      <c r="A3007" s="918"/>
      <c r="B3007" s="921" t="s">
        <v>1926</v>
      </c>
      <c r="C3007" s="922" t="s">
        <v>1927</v>
      </c>
      <c r="D3007" s="923">
        <v>43557</v>
      </c>
      <c r="E3007" s="921" t="s">
        <v>151</v>
      </c>
      <c r="F3007" s="921" t="s">
        <v>958</v>
      </c>
      <c r="G3007" s="921"/>
      <c r="H3007" s="924" t="s">
        <v>30</v>
      </c>
      <c r="I3007" s="924"/>
      <c r="J3007" s="14" t="s">
        <v>31</v>
      </c>
      <c r="K3007" s="14" t="s">
        <v>32</v>
      </c>
      <c r="L3007" s="16">
        <v>613.6</v>
      </c>
    </row>
    <row r="3008" spans="1:12" s="1" customFormat="1" ht="409.2" customHeight="1" x14ac:dyDescent="0.15">
      <c r="A3008" s="918"/>
      <c r="B3008" s="921"/>
      <c r="C3008" s="922"/>
      <c r="D3008" s="923"/>
      <c r="E3008" s="921"/>
      <c r="F3008" s="921"/>
      <c r="G3008" s="921"/>
      <c r="H3008" s="924" t="s">
        <v>33</v>
      </c>
      <c r="I3008" s="924"/>
      <c r="J3008" s="921" t="s">
        <v>31</v>
      </c>
      <c r="K3008" s="921" t="s">
        <v>32</v>
      </c>
      <c r="L3008" s="925">
        <v>386.4</v>
      </c>
    </row>
    <row r="3009" spans="1:12" s="1" customFormat="1" ht="409.2" customHeight="1" x14ac:dyDescent="0.15">
      <c r="A3009" s="918"/>
      <c r="B3009" s="921"/>
      <c r="C3009" s="922"/>
      <c r="D3009" s="923"/>
      <c r="E3009" s="921"/>
      <c r="F3009" s="921"/>
      <c r="G3009" s="921"/>
      <c r="H3009" s="924"/>
      <c r="I3009" s="924"/>
      <c r="J3009" s="921"/>
      <c r="K3009" s="921"/>
      <c r="L3009" s="925"/>
    </row>
    <row r="3010" spans="1:12" s="1" customFormat="1" ht="72.45" customHeight="1" x14ac:dyDescent="0.15">
      <c r="A3010" s="918"/>
      <c r="B3010" s="921"/>
      <c r="C3010" s="922"/>
      <c r="D3010" s="923"/>
      <c r="E3010" s="921"/>
      <c r="F3010" s="921"/>
      <c r="G3010" s="921"/>
      <c r="H3010" s="924"/>
      <c r="I3010" s="924"/>
      <c r="J3010" s="921"/>
      <c r="K3010" s="921"/>
      <c r="L3010" s="925"/>
    </row>
    <row r="3011" spans="1:12" s="1" customFormat="1" ht="24" customHeight="1" x14ac:dyDescent="0.15">
      <c r="A3011" s="918"/>
      <c r="B3011" s="9" t="s">
        <v>34</v>
      </c>
      <c r="C3011" s="13" t="s">
        <v>35</v>
      </c>
      <c r="D3011" s="13" t="s">
        <v>36</v>
      </c>
      <c r="E3011" s="13" t="s">
        <v>37</v>
      </c>
      <c r="F3011" s="920"/>
      <c r="G3011" s="920"/>
      <c r="H3011" s="924" t="s">
        <v>38</v>
      </c>
      <c r="I3011" s="924"/>
      <c r="J3011" s="921" t="s">
        <v>31</v>
      </c>
      <c r="K3011" s="921" t="s">
        <v>31</v>
      </c>
      <c r="L3011" s="925">
        <v>0</v>
      </c>
    </row>
    <row r="3012" spans="1:12" s="1" customFormat="1" ht="24" customHeight="1" x14ac:dyDescent="0.15">
      <c r="A3012" s="918"/>
      <c r="B3012" s="14" t="s">
        <v>39</v>
      </c>
      <c r="C3012" s="14" t="s">
        <v>958</v>
      </c>
      <c r="D3012" s="15">
        <v>43565</v>
      </c>
      <c r="E3012" s="14" t="s">
        <v>959</v>
      </c>
      <c r="F3012" s="920"/>
      <c r="G3012" s="920"/>
      <c r="H3012" s="924"/>
      <c r="I3012" s="924"/>
      <c r="J3012" s="921"/>
      <c r="K3012" s="921"/>
      <c r="L3012" s="925"/>
    </row>
    <row r="3013" spans="1:12" s="1" customFormat="1" ht="24" customHeight="1" x14ac:dyDescent="0.15">
      <c r="A3013" s="918">
        <v>555</v>
      </c>
      <c r="B3013" s="9" t="s">
        <v>22</v>
      </c>
      <c r="C3013" s="13" t="s">
        <v>23</v>
      </c>
      <c r="D3013" s="13" t="s">
        <v>24</v>
      </c>
      <c r="E3013" s="13" t="s">
        <v>25</v>
      </c>
      <c r="F3013" s="919" t="s">
        <v>17</v>
      </c>
      <c r="G3013" s="919"/>
      <c r="H3013" s="920"/>
      <c r="I3013" s="920"/>
      <c r="J3013" s="920"/>
      <c r="K3013" s="920"/>
      <c r="L3013" s="920"/>
    </row>
    <row r="3014" spans="1:12" s="1" customFormat="1" ht="26.25" customHeight="1" x14ac:dyDescent="0.15">
      <c r="A3014" s="918"/>
      <c r="B3014" s="921" t="s">
        <v>1928</v>
      </c>
      <c r="C3014" s="921" t="s">
        <v>1929</v>
      </c>
      <c r="D3014" s="923">
        <v>43587</v>
      </c>
      <c r="E3014" s="921" t="s">
        <v>115</v>
      </c>
      <c r="F3014" s="921" t="s">
        <v>1930</v>
      </c>
      <c r="G3014" s="921"/>
      <c r="H3014" s="924" t="s">
        <v>30</v>
      </c>
      <c r="I3014" s="924"/>
      <c r="J3014" s="14" t="s">
        <v>31</v>
      </c>
      <c r="K3014" s="14" t="s">
        <v>32</v>
      </c>
      <c r="L3014" s="16">
        <v>246.31</v>
      </c>
    </row>
    <row r="3015" spans="1:12" s="1" customFormat="1" ht="50.25" customHeight="1" x14ac:dyDescent="0.15">
      <c r="A3015" s="918"/>
      <c r="B3015" s="921"/>
      <c r="C3015" s="921"/>
      <c r="D3015" s="923"/>
      <c r="E3015" s="921"/>
      <c r="F3015" s="921"/>
      <c r="G3015" s="921"/>
      <c r="H3015" s="924" t="s">
        <v>33</v>
      </c>
      <c r="I3015" s="924"/>
      <c r="J3015" s="14" t="s">
        <v>31</v>
      </c>
      <c r="K3015" s="14" t="s">
        <v>32</v>
      </c>
      <c r="L3015" s="16">
        <v>496.6</v>
      </c>
    </row>
    <row r="3016" spans="1:12" s="1" customFormat="1" ht="24" customHeight="1" x14ac:dyDescent="0.15">
      <c r="A3016" s="918"/>
      <c r="B3016" s="9" t="s">
        <v>34</v>
      </c>
      <c r="C3016" s="13" t="s">
        <v>35</v>
      </c>
      <c r="D3016" s="13" t="s">
        <v>36</v>
      </c>
      <c r="E3016" s="13" t="s">
        <v>37</v>
      </c>
      <c r="F3016" s="920"/>
      <c r="G3016" s="920"/>
      <c r="H3016" s="924" t="s">
        <v>38</v>
      </c>
      <c r="I3016" s="924"/>
      <c r="J3016" s="921" t="s">
        <v>31</v>
      </c>
      <c r="K3016" s="921" t="s">
        <v>32</v>
      </c>
      <c r="L3016" s="925">
        <v>100</v>
      </c>
    </row>
    <row r="3017" spans="1:12" s="1" customFormat="1" ht="24" customHeight="1" x14ac:dyDescent="0.15">
      <c r="A3017" s="918"/>
      <c r="B3017" s="14" t="s">
        <v>39</v>
      </c>
      <c r="C3017" s="14" t="s">
        <v>1930</v>
      </c>
      <c r="D3017" s="15">
        <v>43588</v>
      </c>
      <c r="E3017" s="14" t="s">
        <v>550</v>
      </c>
      <c r="F3017" s="920"/>
      <c r="G3017" s="920"/>
      <c r="H3017" s="924"/>
      <c r="I3017" s="924"/>
      <c r="J3017" s="921"/>
      <c r="K3017" s="921"/>
      <c r="L3017" s="925"/>
    </row>
    <row r="3018" spans="1:12" s="1" customFormat="1" ht="24" customHeight="1" x14ac:dyDescent="0.15">
      <c r="A3018" s="918">
        <v>556</v>
      </c>
      <c r="B3018" s="9" t="s">
        <v>22</v>
      </c>
      <c r="C3018" s="13" t="s">
        <v>23</v>
      </c>
      <c r="D3018" s="13" t="s">
        <v>24</v>
      </c>
      <c r="E3018" s="13" t="s">
        <v>25</v>
      </c>
      <c r="F3018" s="919" t="s">
        <v>17</v>
      </c>
      <c r="G3018" s="919"/>
      <c r="H3018" s="920"/>
      <c r="I3018" s="920"/>
      <c r="J3018" s="920"/>
      <c r="K3018" s="920"/>
      <c r="L3018" s="920"/>
    </row>
    <row r="3019" spans="1:12" s="1" customFormat="1" ht="26.25" customHeight="1" x14ac:dyDescent="0.15">
      <c r="A3019" s="918"/>
      <c r="B3019" s="921" t="s">
        <v>1928</v>
      </c>
      <c r="C3019" s="922" t="s">
        <v>1931</v>
      </c>
      <c r="D3019" s="923">
        <v>43653</v>
      </c>
      <c r="E3019" s="921" t="s">
        <v>298</v>
      </c>
      <c r="F3019" s="921" t="s">
        <v>1932</v>
      </c>
      <c r="G3019" s="921"/>
      <c r="H3019" s="924" t="s">
        <v>30</v>
      </c>
      <c r="I3019" s="924"/>
      <c r="J3019" s="14" t="s">
        <v>31</v>
      </c>
      <c r="K3019" s="14" t="s">
        <v>32</v>
      </c>
      <c r="L3019" s="16">
        <v>1412</v>
      </c>
    </row>
    <row r="3020" spans="1:12" s="1" customFormat="1" ht="176.25" customHeight="1" x14ac:dyDescent="0.15">
      <c r="A3020" s="918"/>
      <c r="B3020" s="921"/>
      <c r="C3020" s="922"/>
      <c r="D3020" s="923"/>
      <c r="E3020" s="921"/>
      <c r="F3020" s="921"/>
      <c r="G3020" s="921"/>
      <c r="H3020" s="924" t="s">
        <v>33</v>
      </c>
      <c r="I3020" s="924"/>
      <c r="J3020" s="14" t="s">
        <v>31</v>
      </c>
      <c r="K3020" s="14" t="s">
        <v>31</v>
      </c>
      <c r="L3020" s="16">
        <v>0</v>
      </c>
    </row>
    <row r="3021" spans="1:12" s="1" customFormat="1" ht="24" customHeight="1" x14ac:dyDescent="0.15">
      <c r="A3021" s="918"/>
      <c r="B3021" s="9" t="s">
        <v>34</v>
      </c>
      <c r="C3021" s="13" t="s">
        <v>35</v>
      </c>
      <c r="D3021" s="13" t="s">
        <v>36</v>
      </c>
      <c r="E3021" s="13" t="s">
        <v>37</v>
      </c>
      <c r="F3021" s="920"/>
      <c r="G3021" s="920"/>
      <c r="H3021" s="924" t="s">
        <v>38</v>
      </c>
      <c r="I3021" s="924"/>
      <c r="J3021" s="921" t="s">
        <v>31</v>
      </c>
      <c r="K3021" s="921" t="s">
        <v>32</v>
      </c>
      <c r="L3021" s="925">
        <v>448</v>
      </c>
    </row>
    <row r="3022" spans="1:12" s="1" customFormat="1" ht="24" customHeight="1" x14ac:dyDescent="0.15">
      <c r="A3022" s="918"/>
      <c r="B3022" s="14" t="s">
        <v>39</v>
      </c>
      <c r="C3022" s="14" t="s">
        <v>1932</v>
      </c>
      <c r="D3022" s="15">
        <v>43658</v>
      </c>
      <c r="E3022" s="14" t="s">
        <v>789</v>
      </c>
      <c r="F3022" s="920"/>
      <c r="G3022" s="920"/>
      <c r="H3022" s="924"/>
      <c r="I3022" s="924"/>
      <c r="J3022" s="921"/>
      <c r="K3022" s="921"/>
      <c r="L3022" s="925"/>
    </row>
    <row r="3023" spans="1:12" s="1" customFormat="1" ht="24" customHeight="1" x14ac:dyDescent="0.15">
      <c r="A3023" s="918">
        <v>557</v>
      </c>
      <c r="B3023" s="9" t="s">
        <v>22</v>
      </c>
      <c r="C3023" s="13" t="s">
        <v>23</v>
      </c>
      <c r="D3023" s="13" t="s">
        <v>24</v>
      </c>
      <c r="E3023" s="13" t="s">
        <v>25</v>
      </c>
      <c r="F3023" s="919" t="s">
        <v>17</v>
      </c>
      <c r="G3023" s="919"/>
      <c r="H3023" s="920"/>
      <c r="I3023" s="920"/>
      <c r="J3023" s="920"/>
      <c r="K3023" s="920"/>
      <c r="L3023" s="920"/>
    </row>
    <row r="3024" spans="1:12" s="1" customFormat="1" ht="26.25" customHeight="1" x14ac:dyDescent="0.15">
      <c r="A3024" s="918"/>
      <c r="B3024" s="921" t="s">
        <v>1933</v>
      </c>
      <c r="C3024" s="921" t="s">
        <v>1934</v>
      </c>
      <c r="D3024" s="923">
        <v>43684</v>
      </c>
      <c r="E3024" s="921" t="s">
        <v>1106</v>
      </c>
      <c r="F3024" s="921" t="s">
        <v>1935</v>
      </c>
      <c r="G3024" s="921"/>
      <c r="H3024" s="924" t="s">
        <v>30</v>
      </c>
      <c r="I3024" s="924"/>
      <c r="J3024" s="14" t="s">
        <v>31</v>
      </c>
      <c r="K3024" s="14" t="s">
        <v>32</v>
      </c>
      <c r="L3024" s="16">
        <v>1161</v>
      </c>
    </row>
    <row r="3025" spans="1:12" s="1" customFormat="1" ht="60.75" customHeight="1" x14ac:dyDescent="0.15">
      <c r="A3025" s="918"/>
      <c r="B3025" s="921"/>
      <c r="C3025" s="921"/>
      <c r="D3025" s="923"/>
      <c r="E3025" s="921"/>
      <c r="F3025" s="921"/>
      <c r="G3025" s="921"/>
      <c r="H3025" s="924" t="s">
        <v>33</v>
      </c>
      <c r="I3025" s="924"/>
      <c r="J3025" s="14" t="s">
        <v>31</v>
      </c>
      <c r="K3025" s="14" t="s">
        <v>32</v>
      </c>
      <c r="L3025" s="16">
        <v>1023</v>
      </c>
    </row>
    <row r="3026" spans="1:12" s="1" customFormat="1" ht="24" customHeight="1" x14ac:dyDescent="0.15">
      <c r="A3026" s="918"/>
      <c r="B3026" s="9" t="s">
        <v>34</v>
      </c>
      <c r="C3026" s="13" t="s">
        <v>35</v>
      </c>
      <c r="D3026" s="13" t="s">
        <v>36</v>
      </c>
      <c r="E3026" s="13" t="s">
        <v>37</v>
      </c>
      <c r="F3026" s="920"/>
      <c r="G3026" s="920"/>
      <c r="H3026" s="924" t="s">
        <v>38</v>
      </c>
      <c r="I3026" s="924"/>
      <c r="J3026" s="921" t="s">
        <v>31</v>
      </c>
      <c r="K3026" s="921" t="s">
        <v>31</v>
      </c>
      <c r="L3026" s="925">
        <v>0</v>
      </c>
    </row>
    <row r="3027" spans="1:12" s="1" customFormat="1" ht="24" customHeight="1" x14ac:dyDescent="0.15">
      <c r="A3027" s="918"/>
      <c r="B3027" s="14" t="s">
        <v>105</v>
      </c>
      <c r="C3027" s="14" t="s">
        <v>1935</v>
      </c>
      <c r="D3027" s="15">
        <v>43694</v>
      </c>
      <c r="E3027" s="14" t="s">
        <v>1936</v>
      </c>
      <c r="F3027" s="920"/>
      <c r="G3027" s="920"/>
      <c r="H3027" s="924"/>
      <c r="I3027" s="924"/>
      <c r="J3027" s="921"/>
      <c r="K3027" s="921"/>
      <c r="L3027" s="925"/>
    </row>
    <row r="3028" spans="1:12" s="1" customFormat="1" ht="24" customHeight="1" x14ac:dyDescent="0.15">
      <c r="A3028" s="918">
        <v>558</v>
      </c>
      <c r="B3028" s="9" t="s">
        <v>22</v>
      </c>
      <c r="C3028" s="13" t="s">
        <v>23</v>
      </c>
      <c r="D3028" s="13" t="s">
        <v>24</v>
      </c>
      <c r="E3028" s="13" t="s">
        <v>25</v>
      </c>
      <c r="F3028" s="919" t="s">
        <v>17</v>
      </c>
      <c r="G3028" s="919"/>
      <c r="H3028" s="920"/>
      <c r="I3028" s="920"/>
      <c r="J3028" s="920"/>
      <c r="K3028" s="920"/>
      <c r="L3028" s="920"/>
    </row>
    <row r="3029" spans="1:12" s="1" customFormat="1" ht="26.25" customHeight="1" x14ac:dyDescent="0.15">
      <c r="A3029" s="918"/>
      <c r="B3029" s="921" t="s">
        <v>1937</v>
      </c>
      <c r="C3029" s="922" t="s">
        <v>1938</v>
      </c>
      <c r="D3029" s="923">
        <v>43592</v>
      </c>
      <c r="E3029" s="921" t="s">
        <v>187</v>
      </c>
      <c r="F3029" s="921" t="s">
        <v>1939</v>
      </c>
      <c r="G3029" s="921"/>
      <c r="H3029" s="924" t="s">
        <v>30</v>
      </c>
      <c r="I3029" s="924"/>
      <c r="J3029" s="14" t="s">
        <v>31</v>
      </c>
      <c r="K3029" s="14" t="s">
        <v>32</v>
      </c>
      <c r="L3029" s="16">
        <v>190.9</v>
      </c>
    </row>
    <row r="3030" spans="1:12" s="1" customFormat="1" ht="123.75" customHeight="1" x14ac:dyDescent="0.15">
      <c r="A3030" s="918"/>
      <c r="B3030" s="921"/>
      <c r="C3030" s="922"/>
      <c r="D3030" s="923"/>
      <c r="E3030" s="921"/>
      <c r="F3030" s="921"/>
      <c r="G3030" s="921"/>
      <c r="H3030" s="924" t="s">
        <v>33</v>
      </c>
      <c r="I3030" s="924"/>
      <c r="J3030" s="14" t="s">
        <v>31</v>
      </c>
      <c r="K3030" s="14" t="s">
        <v>32</v>
      </c>
      <c r="L3030" s="16">
        <v>322.60000000000002</v>
      </c>
    </row>
    <row r="3031" spans="1:12" s="1" customFormat="1" ht="24" customHeight="1" x14ac:dyDescent="0.15">
      <c r="A3031" s="918"/>
      <c r="B3031" s="9" t="s">
        <v>34</v>
      </c>
      <c r="C3031" s="13" t="s">
        <v>35</v>
      </c>
      <c r="D3031" s="13" t="s">
        <v>36</v>
      </c>
      <c r="E3031" s="13" t="s">
        <v>37</v>
      </c>
      <c r="F3031" s="920"/>
      <c r="G3031" s="920"/>
      <c r="H3031" s="924" t="s">
        <v>38</v>
      </c>
      <c r="I3031" s="924"/>
      <c r="J3031" s="921" t="s">
        <v>31</v>
      </c>
      <c r="K3031" s="921" t="s">
        <v>31</v>
      </c>
      <c r="L3031" s="925">
        <v>0</v>
      </c>
    </row>
    <row r="3032" spans="1:12" s="1" customFormat="1" ht="34.5" customHeight="1" x14ac:dyDescent="0.15">
      <c r="A3032" s="918"/>
      <c r="B3032" s="14" t="s">
        <v>111</v>
      </c>
      <c r="C3032" s="14" t="s">
        <v>1939</v>
      </c>
      <c r="D3032" s="15">
        <v>43593</v>
      </c>
      <c r="E3032" s="14" t="s">
        <v>205</v>
      </c>
      <c r="F3032" s="920"/>
      <c r="G3032" s="920"/>
      <c r="H3032" s="924"/>
      <c r="I3032" s="924"/>
      <c r="J3032" s="921"/>
      <c r="K3032" s="921"/>
      <c r="L3032" s="925"/>
    </row>
    <row r="3033" spans="1:12" s="1" customFormat="1" ht="24" customHeight="1" x14ac:dyDescent="0.15">
      <c r="A3033" s="918">
        <v>559</v>
      </c>
      <c r="B3033" s="9" t="s">
        <v>22</v>
      </c>
      <c r="C3033" s="13" t="s">
        <v>23</v>
      </c>
      <c r="D3033" s="13" t="s">
        <v>24</v>
      </c>
      <c r="E3033" s="13" t="s">
        <v>25</v>
      </c>
      <c r="F3033" s="919" t="s">
        <v>17</v>
      </c>
      <c r="G3033" s="919"/>
      <c r="H3033" s="920"/>
      <c r="I3033" s="920"/>
      <c r="J3033" s="920"/>
      <c r="K3033" s="920"/>
      <c r="L3033" s="920"/>
    </row>
    <row r="3034" spans="1:12" s="1" customFormat="1" ht="26.25" customHeight="1" x14ac:dyDescent="0.15">
      <c r="A3034" s="918"/>
      <c r="B3034" s="921" t="s">
        <v>1937</v>
      </c>
      <c r="C3034" s="922" t="s">
        <v>1940</v>
      </c>
      <c r="D3034" s="923">
        <v>43647</v>
      </c>
      <c r="E3034" s="921" t="s">
        <v>633</v>
      </c>
      <c r="F3034" s="921" t="s">
        <v>1941</v>
      </c>
      <c r="G3034" s="921"/>
      <c r="H3034" s="924" t="s">
        <v>30</v>
      </c>
      <c r="I3034" s="924"/>
      <c r="J3034" s="14" t="s">
        <v>31</v>
      </c>
      <c r="K3034" s="14" t="s">
        <v>32</v>
      </c>
      <c r="L3034" s="16">
        <v>975.18</v>
      </c>
    </row>
    <row r="3035" spans="1:12" s="1" customFormat="1" ht="123.75" customHeight="1" x14ac:dyDescent="0.15">
      <c r="A3035" s="918"/>
      <c r="B3035" s="921"/>
      <c r="C3035" s="922"/>
      <c r="D3035" s="923"/>
      <c r="E3035" s="921"/>
      <c r="F3035" s="921"/>
      <c r="G3035" s="921"/>
      <c r="H3035" s="924" t="s">
        <v>33</v>
      </c>
      <c r="I3035" s="924"/>
      <c r="J3035" s="14" t="s">
        <v>31</v>
      </c>
      <c r="K3035" s="14" t="s">
        <v>32</v>
      </c>
      <c r="L3035" s="16">
        <v>2599</v>
      </c>
    </row>
    <row r="3036" spans="1:12" s="1" customFormat="1" ht="24" customHeight="1" x14ac:dyDescent="0.15">
      <c r="A3036" s="918"/>
      <c r="B3036" s="9" t="s">
        <v>34</v>
      </c>
      <c r="C3036" s="13" t="s">
        <v>35</v>
      </c>
      <c r="D3036" s="13" t="s">
        <v>36</v>
      </c>
      <c r="E3036" s="13" t="s">
        <v>37</v>
      </c>
      <c r="F3036" s="920"/>
      <c r="G3036" s="920"/>
      <c r="H3036" s="924" t="s">
        <v>38</v>
      </c>
      <c r="I3036" s="924"/>
      <c r="J3036" s="921" t="s">
        <v>31</v>
      </c>
      <c r="K3036" s="921" t="s">
        <v>32</v>
      </c>
      <c r="L3036" s="925">
        <v>112</v>
      </c>
    </row>
    <row r="3037" spans="1:12" s="1" customFormat="1" ht="34.5" customHeight="1" x14ac:dyDescent="0.15">
      <c r="A3037" s="918"/>
      <c r="B3037" s="14" t="s">
        <v>111</v>
      </c>
      <c r="C3037" s="14" t="s">
        <v>1941</v>
      </c>
      <c r="D3037" s="15">
        <v>43651</v>
      </c>
      <c r="E3037" s="14" t="s">
        <v>1942</v>
      </c>
      <c r="F3037" s="920"/>
      <c r="G3037" s="920"/>
      <c r="H3037" s="924"/>
      <c r="I3037" s="924"/>
      <c r="J3037" s="921"/>
      <c r="K3037" s="921"/>
      <c r="L3037" s="925"/>
    </row>
    <row r="3038" spans="1:12" s="1" customFormat="1" ht="24" customHeight="1" x14ac:dyDescent="0.15">
      <c r="A3038" s="918">
        <v>560</v>
      </c>
      <c r="B3038" s="9" t="s">
        <v>22</v>
      </c>
      <c r="C3038" s="13" t="s">
        <v>23</v>
      </c>
      <c r="D3038" s="13" t="s">
        <v>24</v>
      </c>
      <c r="E3038" s="13" t="s">
        <v>25</v>
      </c>
      <c r="F3038" s="919" t="s">
        <v>17</v>
      </c>
      <c r="G3038" s="919"/>
      <c r="H3038" s="920"/>
      <c r="I3038" s="920"/>
      <c r="J3038" s="920"/>
      <c r="K3038" s="920"/>
      <c r="L3038" s="920"/>
    </row>
    <row r="3039" spans="1:12" s="1" customFormat="1" ht="26.25" customHeight="1" x14ac:dyDescent="0.15">
      <c r="A3039" s="918"/>
      <c r="B3039" s="921" t="s">
        <v>1937</v>
      </c>
      <c r="C3039" s="922" t="s">
        <v>1943</v>
      </c>
      <c r="D3039" s="923">
        <v>43711</v>
      </c>
      <c r="E3039" s="921" t="s">
        <v>351</v>
      </c>
      <c r="F3039" s="921" t="s">
        <v>1944</v>
      </c>
      <c r="G3039" s="921"/>
      <c r="H3039" s="924" t="s">
        <v>30</v>
      </c>
      <c r="I3039" s="924"/>
      <c r="J3039" s="14" t="s">
        <v>31</v>
      </c>
      <c r="K3039" s="14" t="s">
        <v>32</v>
      </c>
      <c r="L3039" s="16">
        <v>166.91</v>
      </c>
    </row>
    <row r="3040" spans="1:12" s="1" customFormat="1" ht="134.25" customHeight="1" x14ac:dyDescent="0.15">
      <c r="A3040" s="918"/>
      <c r="B3040" s="921"/>
      <c r="C3040" s="922"/>
      <c r="D3040" s="923"/>
      <c r="E3040" s="921"/>
      <c r="F3040" s="921"/>
      <c r="G3040" s="921"/>
      <c r="H3040" s="924" t="s">
        <v>33</v>
      </c>
      <c r="I3040" s="924"/>
      <c r="J3040" s="14" t="s">
        <v>31</v>
      </c>
      <c r="K3040" s="14" t="s">
        <v>32</v>
      </c>
      <c r="L3040" s="16">
        <v>556.76</v>
      </c>
    </row>
    <row r="3041" spans="1:12" s="1" customFormat="1" ht="24" customHeight="1" x14ac:dyDescent="0.15">
      <c r="A3041" s="918"/>
      <c r="B3041" s="9" t="s">
        <v>34</v>
      </c>
      <c r="C3041" s="13" t="s">
        <v>35</v>
      </c>
      <c r="D3041" s="13" t="s">
        <v>36</v>
      </c>
      <c r="E3041" s="13" t="s">
        <v>37</v>
      </c>
      <c r="F3041" s="920"/>
      <c r="G3041" s="920"/>
      <c r="H3041" s="924" t="s">
        <v>38</v>
      </c>
      <c r="I3041" s="924"/>
      <c r="J3041" s="921" t="s">
        <v>31</v>
      </c>
      <c r="K3041" s="921" t="s">
        <v>31</v>
      </c>
      <c r="L3041" s="925">
        <v>0</v>
      </c>
    </row>
    <row r="3042" spans="1:12" s="1" customFormat="1" ht="34.5" customHeight="1" x14ac:dyDescent="0.15">
      <c r="A3042" s="918"/>
      <c r="B3042" s="14" t="s">
        <v>111</v>
      </c>
      <c r="C3042" s="14" t="s">
        <v>1944</v>
      </c>
      <c r="D3042" s="15">
        <v>43712</v>
      </c>
      <c r="E3042" s="14" t="s">
        <v>1945</v>
      </c>
      <c r="F3042" s="920"/>
      <c r="G3042" s="920"/>
      <c r="H3042" s="924"/>
      <c r="I3042" s="924"/>
      <c r="J3042" s="921"/>
      <c r="K3042" s="921"/>
      <c r="L3042" s="925"/>
    </row>
    <row r="3043" spans="1:12" s="1" customFormat="1" ht="24" customHeight="1" x14ac:dyDescent="0.15">
      <c r="A3043" s="918">
        <v>561</v>
      </c>
      <c r="B3043" s="9" t="s">
        <v>22</v>
      </c>
      <c r="C3043" s="13" t="s">
        <v>23</v>
      </c>
      <c r="D3043" s="13" t="s">
        <v>24</v>
      </c>
      <c r="E3043" s="13" t="s">
        <v>25</v>
      </c>
      <c r="F3043" s="919" t="s">
        <v>17</v>
      </c>
      <c r="G3043" s="919"/>
      <c r="H3043" s="920"/>
      <c r="I3043" s="920"/>
      <c r="J3043" s="920"/>
      <c r="K3043" s="920"/>
      <c r="L3043" s="920"/>
    </row>
    <row r="3044" spans="1:12" s="1" customFormat="1" ht="26.25" customHeight="1" x14ac:dyDescent="0.15">
      <c r="A3044" s="918"/>
      <c r="B3044" s="921" t="s">
        <v>1946</v>
      </c>
      <c r="C3044" s="922" t="s">
        <v>1947</v>
      </c>
      <c r="D3044" s="923">
        <v>43592</v>
      </c>
      <c r="E3044" s="921" t="s">
        <v>115</v>
      </c>
      <c r="F3044" s="921" t="s">
        <v>116</v>
      </c>
      <c r="G3044" s="921"/>
      <c r="H3044" s="924" t="s">
        <v>30</v>
      </c>
      <c r="I3044" s="924"/>
      <c r="J3044" s="14" t="s">
        <v>31</v>
      </c>
      <c r="K3044" s="14" t="s">
        <v>32</v>
      </c>
      <c r="L3044" s="16">
        <v>867.5</v>
      </c>
    </row>
    <row r="3045" spans="1:12" s="1" customFormat="1" ht="354.75" customHeight="1" x14ac:dyDescent="0.15">
      <c r="A3045" s="918"/>
      <c r="B3045" s="921"/>
      <c r="C3045" s="922"/>
      <c r="D3045" s="923"/>
      <c r="E3045" s="921"/>
      <c r="F3045" s="921"/>
      <c r="G3045" s="921"/>
      <c r="H3045" s="924" t="s">
        <v>33</v>
      </c>
      <c r="I3045" s="924"/>
      <c r="J3045" s="14" t="s">
        <v>31</v>
      </c>
      <c r="K3045" s="14" t="s">
        <v>32</v>
      </c>
      <c r="L3045" s="16">
        <v>447.81</v>
      </c>
    </row>
    <row r="3046" spans="1:12" s="1" customFormat="1" ht="24" customHeight="1" x14ac:dyDescent="0.15">
      <c r="A3046" s="918"/>
      <c r="B3046" s="9" t="s">
        <v>34</v>
      </c>
      <c r="C3046" s="13" t="s">
        <v>35</v>
      </c>
      <c r="D3046" s="13" t="s">
        <v>36</v>
      </c>
      <c r="E3046" s="13" t="s">
        <v>37</v>
      </c>
      <c r="F3046" s="920"/>
      <c r="G3046" s="920"/>
      <c r="H3046" s="924" t="s">
        <v>38</v>
      </c>
      <c r="I3046" s="924"/>
      <c r="J3046" s="921" t="s">
        <v>31</v>
      </c>
      <c r="K3046" s="921" t="s">
        <v>31</v>
      </c>
      <c r="L3046" s="925">
        <v>0</v>
      </c>
    </row>
    <row r="3047" spans="1:12" s="1" customFormat="1" ht="24" customHeight="1" x14ac:dyDescent="0.15">
      <c r="A3047" s="918"/>
      <c r="B3047" s="14" t="s">
        <v>204</v>
      </c>
      <c r="C3047" s="14" t="s">
        <v>116</v>
      </c>
      <c r="D3047" s="15">
        <v>43594</v>
      </c>
      <c r="E3047" s="14" t="s">
        <v>240</v>
      </c>
      <c r="F3047" s="920"/>
      <c r="G3047" s="920"/>
      <c r="H3047" s="924"/>
      <c r="I3047" s="924"/>
      <c r="J3047" s="921"/>
      <c r="K3047" s="921"/>
      <c r="L3047" s="925"/>
    </row>
    <row r="3048" spans="1:12" s="1" customFormat="1" ht="24" customHeight="1" x14ac:dyDescent="0.15">
      <c r="A3048" s="918">
        <v>562</v>
      </c>
      <c r="B3048" s="9" t="s">
        <v>22</v>
      </c>
      <c r="C3048" s="13" t="s">
        <v>23</v>
      </c>
      <c r="D3048" s="13" t="s">
        <v>24</v>
      </c>
      <c r="E3048" s="13" t="s">
        <v>25</v>
      </c>
      <c r="F3048" s="919" t="s">
        <v>17</v>
      </c>
      <c r="G3048" s="919"/>
      <c r="H3048" s="920"/>
      <c r="I3048" s="920"/>
      <c r="J3048" s="920"/>
      <c r="K3048" s="920"/>
      <c r="L3048" s="920"/>
    </row>
    <row r="3049" spans="1:12" s="1" customFormat="1" ht="26.25" customHeight="1" x14ac:dyDescent="0.15">
      <c r="A3049" s="918"/>
      <c r="B3049" s="921" t="s">
        <v>1946</v>
      </c>
      <c r="C3049" s="922" t="s">
        <v>1948</v>
      </c>
      <c r="D3049" s="923">
        <v>43639</v>
      </c>
      <c r="E3049" s="921" t="s">
        <v>1557</v>
      </c>
      <c r="F3049" s="921" t="s">
        <v>1949</v>
      </c>
      <c r="G3049" s="921"/>
      <c r="H3049" s="924" t="s">
        <v>30</v>
      </c>
      <c r="I3049" s="924"/>
      <c r="J3049" s="14" t="s">
        <v>31</v>
      </c>
      <c r="K3049" s="14" t="s">
        <v>32</v>
      </c>
      <c r="L3049" s="16">
        <v>328</v>
      </c>
    </row>
    <row r="3050" spans="1:12" s="1" customFormat="1" ht="333.75" customHeight="1" x14ac:dyDescent="0.15">
      <c r="A3050" s="918"/>
      <c r="B3050" s="921"/>
      <c r="C3050" s="922"/>
      <c r="D3050" s="923"/>
      <c r="E3050" s="921"/>
      <c r="F3050" s="921"/>
      <c r="G3050" s="921"/>
      <c r="H3050" s="924" t="s">
        <v>33</v>
      </c>
      <c r="I3050" s="924"/>
      <c r="J3050" s="14" t="s">
        <v>31</v>
      </c>
      <c r="K3050" s="14" t="s">
        <v>32</v>
      </c>
      <c r="L3050" s="16">
        <v>2844.44</v>
      </c>
    </row>
    <row r="3051" spans="1:12" s="1" customFormat="1" ht="24" customHeight="1" x14ac:dyDescent="0.15">
      <c r="A3051" s="918"/>
      <c r="B3051" s="9" t="s">
        <v>34</v>
      </c>
      <c r="C3051" s="13" t="s">
        <v>35</v>
      </c>
      <c r="D3051" s="13" t="s">
        <v>36</v>
      </c>
      <c r="E3051" s="13" t="s">
        <v>37</v>
      </c>
      <c r="F3051" s="920"/>
      <c r="G3051" s="920"/>
      <c r="H3051" s="924" t="s">
        <v>38</v>
      </c>
      <c r="I3051" s="924"/>
      <c r="J3051" s="921" t="s">
        <v>31</v>
      </c>
      <c r="K3051" s="921" t="s">
        <v>31</v>
      </c>
      <c r="L3051" s="925">
        <v>0</v>
      </c>
    </row>
    <row r="3052" spans="1:12" s="1" customFormat="1" ht="24" customHeight="1" x14ac:dyDescent="0.15">
      <c r="A3052" s="918"/>
      <c r="B3052" s="14" t="s">
        <v>204</v>
      </c>
      <c r="C3052" s="14" t="s">
        <v>1949</v>
      </c>
      <c r="D3052" s="15">
        <v>43645</v>
      </c>
      <c r="E3052" s="14" t="s">
        <v>1950</v>
      </c>
      <c r="F3052" s="920"/>
      <c r="G3052" s="920"/>
      <c r="H3052" s="924"/>
      <c r="I3052" s="924"/>
      <c r="J3052" s="921"/>
      <c r="K3052" s="921"/>
      <c r="L3052" s="925"/>
    </row>
    <row r="3053" spans="1:12" s="1" customFormat="1" ht="24" customHeight="1" x14ac:dyDescent="0.15">
      <c r="A3053" s="918">
        <v>563</v>
      </c>
      <c r="B3053" s="9" t="s">
        <v>22</v>
      </c>
      <c r="C3053" s="13" t="s">
        <v>23</v>
      </c>
      <c r="D3053" s="13" t="s">
        <v>24</v>
      </c>
      <c r="E3053" s="13" t="s">
        <v>25</v>
      </c>
      <c r="F3053" s="919" t="s">
        <v>17</v>
      </c>
      <c r="G3053" s="919"/>
      <c r="H3053" s="920"/>
      <c r="I3053" s="920"/>
      <c r="J3053" s="920"/>
      <c r="K3053" s="920"/>
      <c r="L3053" s="920"/>
    </row>
    <row r="3054" spans="1:12" s="1" customFormat="1" ht="26.25" customHeight="1" x14ac:dyDescent="0.15">
      <c r="A3054" s="918"/>
      <c r="B3054" s="921" t="s">
        <v>1951</v>
      </c>
      <c r="C3054" s="921" t="s">
        <v>1952</v>
      </c>
      <c r="D3054" s="923">
        <v>43592</v>
      </c>
      <c r="E3054" s="921" t="s">
        <v>187</v>
      </c>
      <c r="F3054" s="921" t="s">
        <v>518</v>
      </c>
      <c r="G3054" s="921"/>
      <c r="H3054" s="924" t="s">
        <v>30</v>
      </c>
      <c r="I3054" s="924"/>
      <c r="J3054" s="14" t="s">
        <v>31</v>
      </c>
      <c r="K3054" s="14" t="s">
        <v>32</v>
      </c>
      <c r="L3054" s="16">
        <v>516.86</v>
      </c>
    </row>
    <row r="3055" spans="1:12" s="1" customFormat="1" ht="18.75" customHeight="1" x14ac:dyDescent="0.15">
      <c r="A3055" s="918"/>
      <c r="B3055" s="921"/>
      <c r="C3055" s="921"/>
      <c r="D3055" s="923"/>
      <c r="E3055" s="921"/>
      <c r="F3055" s="921"/>
      <c r="G3055" s="921"/>
      <c r="H3055" s="924" t="s">
        <v>33</v>
      </c>
      <c r="I3055" s="924"/>
      <c r="J3055" s="14" t="s">
        <v>31</v>
      </c>
      <c r="K3055" s="14" t="s">
        <v>31</v>
      </c>
      <c r="L3055" s="16">
        <v>0</v>
      </c>
    </row>
    <row r="3056" spans="1:12" s="1" customFormat="1" ht="24" customHeight="1" x14ac:dyDescent="0.15">
      <c r="A3056" s="918"/>
      <c r="B3056" s="9" t="s">
        <v>34</v>
      </c>
      <c r="C3056" s="13" t="s">
        <v>35</v>
      </c>
      <c r="D3056" s="13" t="s">
        <v>36</v>
      </c>
      <c r="E3056" s="13" t="s">
        <v>37</v>
      </c>
      <c r="F3056" s="920"/>
      <c r="G3056" s="920"/>
      <c r="H3056" s="924" t="s">
        <v>38</v>
      </c>
      <c r="I3056" s="924"/>
      <c r="J3056" s="921" t="s">
        <v>31</v>
      </c>
      <c r="K3056" s="921" t="s">
        <v>32</v>
      </c>
      <c r="L3056" s="925">
        <v>91</v>
      </c>
    </row>
    <row r="3057" spans="1:12" s="1" customFormat="1" ht="24" customHeight="1" x14ac:dyDescent="0.15">
      <c r="A3057" s="918"/>
      <c r="B3057" s="14" t="s">
        <v>31</v>
      </c>
      <c r="C3057" s="14" t="s">
        <v>518</v>
      </c>
      <c r="D3057" s="15">
        <v>43596</v>
      </c>
      <c r="E3057" s="14" t="s">
        <v>344</v>
      </c>
      <c r="F3057" s="920"/>
      <c r="G3057" s="920"/>
      <c r="H3057" s="924"/>
      <c r="I3057" s="924"/>
      <c r="J3057" s="921"/>
      <c r="K3057" s="921"/>
      <c r="L3057" s="925"/>
    </row>
    <row r="3058" spans="1:12" s="1" customFormat="1" ht="24" customHeight="1" x14ac:dyDescent="0.15">
      <c r="A3058" s="918">
        <v>564</v>
      </c>
      <c r="B3058" s="9" t="s">
        <v>22</v>
      </c>
      <c r="C3058" s="13" t="s">
        <v>23</v>
      </c>
      <c r="D3058" s="13" t="s">
        <v>24</v>
      </c>
      <c r="E3058" s="13" t="s">
        <v>25</v>
      </c>
      <c r="F3058" s="919" t="s">
        <v>17</v>
      </c>
      <c r="G3058" s="919"/>
      <c r="H3058" s="920"/>
      <c r="I3058" s="920"/>
      <c r="J3058" s="920"/>
      <c r="K3058" s="920"/>
      <c r="L3058" s="920"/>
    </row>
    <row r="3059" spans="1:12" s="1" customFormat="1" ht="26.25" customHeight="1" x14ac:dyDescent="0.15">
      <c r="A3059" s="918"/>
      <c r="B3059" s="921" t="s">
        <v>1953</v>
      </c>
      <c r="C3059" s="922" t="s">
        <v>1954</v>
      </c>
      <c r="D3059" s="923">
        <v>43661</v>
      </c>
      <c r="E3059" s="921" t="s">
        <v>770</v>
      </c>
      <c r="F3059" s="921" t="s">
        <v>1955</v>
      </c>
      <c r="G3059" s="921"/>
      <c r="H3059" s="924" t="s">
        <v>30</v>
      </c>
      <c r="I3059" s="924"/>
      <c r="J3059" s="14" t="s">
        <v>31</v>
      </c>
      <c r="K3059" s="14" t="s">
        <v>32</v>
      </c>
      <c r="L3059" s="16">
        <v>526.98</v>
      </c>
    </row>
    <row r="3060" spans="1:12" s="1" customFormat="1" ht="155.25" customHeight="1" x14ac:dyDescent="0.15">
      <c r="A3060" s="918"/>
      <c r="B3060" s="921"/>
      <c r="C3060" s="922"/>
      <c r="D3060" s="923"/>
      <c r="E3060" s="921"/>
      <c r="F3060" s="921"/>
      <c r="G3060" s="921"/>
      <c r="H3060" s="924" t="s">
        <v>33</v>
      </c>
      <c r="I3060" s="924"/>
      <c r="J3060" s="14" t="s">
        <v>31</v>
      </c>
      <c r="K3060" s="14" t="s">
        <v>32</v>
      </c>
      <c r="L3060" s="16">
        <v>3198.87</v>
      </c>
    </row>
    <row r="3061" spans="1:12" s="1" customFormat="1" ht="24" customHeight="1" x14ac:dyDescent="0.15">
      <c r="A3061" s="918"/>
      <c r="B3061" s="9" t="s">
        <v>34</v>
      </c>
      <c r="C3061" s="13" t="s">
        <v>35</v>
      </c>
      <c r="D3061" s="13" t="s">
        <v>36</v>
      </c>
      <c r="E3061" s="13" t="s">
        <v>37</v>
      </c>
      <c r="F3061" s="920"/>
      <c r="G3061" s="920"/>
      <c r="H3061" s="924" t="s">
        <v>38</v>
      </c>
      <c r="I3061" s="924"/>
      <c r="J3061" s="921" t="s">
        <v>31</v>
      </c>
      <c r="K3061" s="921" t="s">
        <v>32</v>
      </c>
      <c r="L3061" s="925">
        <v>281.65000000000003</v>
      </c>
    </row>
    <row r="3062" spans="1:12" s="1" customFormat="1" ht="34.5" customHeight="1" x14ac:dyDescent="0.15">
      <c r="A3062" s="918"/>
      <c r="B3062" s="14" t="s">
        <v>496</v>
      </c>
      <c r="C3062" s="14" t="s">
        <v>1955</v>
      </c>
      <c r="D3062" s="15">
        <v>43665</v>
      </c>
      <c r="E3062" s="14" t="s">
        <v>1956</v>
      </c>
      <c r="F3062" s="920"/>
      <c r="G3062" s="920"/>
      <c r="H3062" s="924"/>
      <c r="I3062" s="924"/>
      <c r="J3062" s="921"/>
      <c r="K3062" s="921"/>
      <c r="L3062" s="925"/>
    </row>
    <row r="3063" spans="1:12" s="1" customFormat="1" ht="24" customHeight="1" x14ac:dyDescent="0.15">
      <c r="A3063" s="918">
        <v>565</v>
      </c>
      <c r="B3063" s="9" t="s">
        <v>22</v>
      </c>
      <c r="C3063" s="13" t="s">
        <v>23</v>
      </c>
      <c r="D3063" s="13" t="s">
        <v>24</v>
      </c>
      <c r="E3063" s="13" t="s">
        <v>25</v>
      </c>
      <c r="F3063" s="919" t="s">
        <v>17</v>
      </c>
      <c r="G3063" s="919"/>
      <c r="H3063" s="920"/>
      <c r="I3063" s="920"/>
      <c r="J3063" s="920"/>
      <c r="K3063" s="920"/>
      <c r="L3063" s="920"/>
    </row>
    <row r="3064" spans="1:12" s="1" customFormat="1" ht="26.25" customHeight="1" x14ac:dyDescent="0.15">
      <c r="A3064" s="918"/>
      <c r="B3064" s="921" t="s">
        <v>1953</v>
      </c>
      <c r="C3064" s="922" t="s">
        <v>1957</v>
      </c>
      <c r="D3064" s="923">
        <v>43705</v>
      </c>
      <c r="E3064" s="921" t="s">
        <v>1849</v>
      </c>
      <c r="F3064" s="921" t="s">
        <v>1958</v>
      </c>
      <c r="G3064" s="921"/>
      <c r="H3064" s="924" t="s">
        <v>30</v>
      </c>
      <c r="I3064" s="924"/>
      <c r="J3064" s="14" t="s">
        <v>31</v>
      </c>
      <c r="K3064" s="14" t="s">
        <v>32</v>
      </c>
      <c r="L3064" s="16">
        <v>906</v>
      </c>
    </row>
    <row r="3065" spans="1:12" s="1" customFormat="1" ht="155.25" customHeight="1" x14ac:dyDescent="0.15">
      <c r="A3065" s="918"/>
      <c r="B3065" s="921"/>
      <c r="C3065" s="922"/>
      <c r="D3065" s="923"/>
      <c r="E3065" s="921"/>
      <c r="F3065" s="921"/>
      <c r="G3065" s="921"/>
      <c r="H3065" s="924" t="s">
        <v>33</v>
      </c>
      <c r="I3065" s="924"/>
      <c r="J3065" s="14" t="s">
        <v>31</v>
      </c>
      <c r="K3065" s="14" t="s">
        <v>32</v>
      </c>
      <c r="L3065" s="16">
        <v>1258.69</v>
      </c>
    </row>
    <row r="3066" spans="1:12" s="1" customFormat="1" ht="24" customHeight="1" x14ac:dyDescent="0.15">
      <c r="A3066" s="918"/>
      <c r="B3066" s="9" t="s">
        <v>34</v>
      </c>
      <c r="C3066" s="13" t="s">
        <v>35</v>
      </c>
      <c r="D3066" s="13" t="s">
        <v>36</v>
      </c>
      <c r="E3066" s="13" t="s">
        <v>37</v>
      </c>
      <c r="F3066" s="920"/>
      <c r="G3066" s="920"/>
      <c r="H3066" s="924" t="s">
        <v>38</v>
      </c>
      <c r="I3066" s="924"/>
      <c r="J3066" s="921" t="s">
        <v>31</v>
      </c>
      <c r="K3066" s="921" t="s">
        <v>32</v>
      </c>
      <c r="L3066" s="925">
        <v>345</v>
      </c>
    </row>
    <row r="3067" spans="1:12" s="1" customFormat="1" ht="34.5" customHeight="1" x14ac:dyDescent="0.15">
      <c r="A3067" s="918"/>
      <c r="B3067" s="14" t="s">
        <v>496</v>
      </c>
      <c r="C3067" s="14" t="s">
        <v>1958</v>
      </c>
      <c r="D3067" s="15">
        <v>43710</v>
      </c>
      <c r="E3067" s="14" t="s">
        <v>906</v>
      </c>
      <c r="F3067" s="920"/>
      <c r="G3067" s="920"/>
      <c r="H3067" s="924"/>
      <c r="I3067" s="924"/>
      <c r="J3067" s="921"/>
      <c r="K3067" s="921"/>
      <c r="L3067" s="925"/>
    </row>
    <row r="3068" spans="1:12" s="1" customFormat="1" ht="24" customHeight="1" x14ac:dyDescent="0.15">
      <c r="A3068" s="918">
        <v>566</v>
      </c>
      <c r="B3068" s="9" t="s">
        <v>22</v>
      </c>
      <c r="C3068" s="13" t="s">
        <v>23</v>
      </c>
      <c r="D3068" s="13" t="s">
        <v>24</v>
      </c>
      <c r="E3068" s="13" t="s">
        <v>25</v>
      </c>
      <c r="F3068" s="919" t="s">
        <v>17</v>
      </c>
      <c r="G3068" s="919"/>
      <c r="H3068" s="920"/>
      <c r="I3068" s="920"/>
      <c r="J3068" s="920"/>
      <c r="K3068" s="920"/>
      <c r="L3068" s="920"/>
    </row>
    <row r="3069" spans="1:12" s="1" customFormat="1" ht="26.25" customHeight="1" x14ac:dyDescent="0.15">
      <c r="A3069" s="918"/>
      <c r="B3069" s="921" t="s">
        <v>1953</v>
      </c>
      <c r="C3069" s="922" t="s">
        <v>1959</v>
      </c>
      <c r="D3069" s="923">
        <v>43712</v>
      </c>
      <c r="E3069" s="921" t="s">
        <v>1306</v>
      </c>
      <c r="F3069" s="921" t="s">
        <v>1960</v>
      </c>
      <c r="G3069" s="921"/>
      <c r="H3069" s="924" t="s">
        <v>30</v>
      </c>
      <c r="I3069" s="924"/>
      <c r="J3069" s="14" t="s">
        <v>31</v>
      </c>
      <c r="K3069" s="14" t="s">
        <v>32</v>
      </c>
      <c r="L3069" s="16">
        <v>150.93</v>
      </c>
    </row>
    <row r="3070" spans="1:12" s="1" customFormat="1" ht="218.25" customHeight="1" x14ac:dyDescent="0.15">
      <c r="A3070" s="918"/>
      <c r="B3070" s="921"/>
      <c r="C3070" s="922"/>
      <c r="D3070" s="923"/>
      <c r="E3070" s="921"/>
      <c r="F3070" s="921"/>
      <c r="G3070" s="921"/>
      <c r="H3070" s="924" t="s">
        <v>33</v>
      </c>
      <c r="I3070" s="924"/>
      <c r="J3070" s="14" t="s">
        <v>31</v>
      </c>
      <c r="K3070" s="14" t="s">
        <v>32</v>
      </c>
      <c r="L3070" s="16">
        <v>456.6</v>
      </c>
    </row>
    <row r="3071" spans="1:12" s="1" customFormat="1" ht="24" customHeight="1" x14ac:dyDescent="0.15">
      <c r="A3071" s="918"/>
      <c r="B3071" s="9" t="s">
        <v>34</v>
      </c>
      <c r="C3071" s="13" t="s">
        <v>35</v>
      </c>
      <c r="D3071" s="13" t="s">
        <v>36</v>
      </c>
      <c r="E3071" s="13" t="s">
        <v>37</v>
      </c>
      <c r="F3071" s="920"/>
      <c r="G3071" s="920"/>
      <c r="H3071" s="924" t="s">
        <v>38</v>
      </c>
      <c r="I3071" s="924"/>
      <c r="J3071" s="921" t="s">
        <v>31</v>
      </c>
      <c r="K3071" s="921" t="s">
        <v>32</v>
      </c>
      <c r="L3071" s="925">
        <v>675</v>
      </c>
    </row>
    <row r="3072" spans="1:12" s="1" customFormat="1" ht="34.5" customHeight="1" x14ac:dyDescent="0.15">
      <c r="A3072" s="918"/>
      <c r="B3072" s="14" t="s">
        <v>496</v>
      </c>
      <c r="C3072" s="14" t="s">
        <v>1960</v>
      </c>
      <c r="D3072" s="15">
        <v>43713</v>
      </c>
      <c r="E3072" s="14" t="s">
        <v>1443</v>
      </c>
      <c r="F3072" s="920"/>
      <c r="G3072" s="920"/>
      <c r="H3072" s="924"/>
      <c r="I3072" s="924"/>
      <c r="J3072" s="921"/>
      <c r="K3072" s="921"/>
      <c r="L3072" s="925"/>
    </row>
    <row r="3073" spans="1:12" s="1" customFormat="1" ht="24" customHeight="1" x14ac:dyDescent="0.15">
      <c r="A3073" s="918">
        <v>567</v>
      </c>
      <c r="B3073" s="9" t="s">
        <v>22</v>
      </c>
      <c r="C3073" s="13" t="s">
        <v>23</v>
      </c>
      <c r="D3073" s="13" t="s">
        <v>24</v>
      </c>
      <c r="E3073" s="13" t="s">
        <v>25</v>
      </c>
      <c r="F3073" s="919" t="s">
        <v>17</v>
      </c>
      <c r="G3073" s="919"/>
      <c r="H3073" s="920"/>
      <c r="I3073" s="920"/>
      <c r="J3073" s="920"/>
      <c r="K3073" s="920"/>
      <c r="L3073" s="920"/>
    </row>
    <row r="3074" spans="1:12" s="1" customFormat="1" ht="26.25" customHeight="1" x14ac:dyDescent="0.15">
      <c r="A3074" s="918"/>
      <c r="B3074" s="921" t="s">
        <v>1961</v>
      </c>
      <c r="C3074" s="921" t="s">
        <v>1962</v>
      </c>
      <c r="D3074" s="923">
        <v>43600</v>
      </c>
      <c r="E3074" s="921" t="s">
        <v>1963</v>
      </c>
      <c r="F3074" s="921" t="s">
        <v>1964</v>
      </c>
      <c r="G3074" s="921"/>
      <c r="H3074" s="924" t="s">
        <v>30</v>
      </c>
      <c r="I3074" s="924"/>
      <c r="J3074" s="14" t="s">
        <v>31</v>
      </c>
      <c r="K3074" s="14" t="s">
        <v>32</v>
      </c>
      <c r="L3074" s="16">
        <v>165.88</v>
      </c>
    </row>
    <row r="3075" spans="1:12" s="1" customFormat="1" ht="92.25" customHeight="1" x14ac:dyDescent="0.15">
      <c r="A3075" s="918"/>
      <c r="B3075" s="921"/>
      <c r="C3075" s="921"/>
      <c r="D3075" s="923"/>
      <c r="E3075" s="921"/>
      <c r="F3075" s="921"/>
      <c r="G3075" s="921"/>
      <c r="H3075" s="924" t="s">
        <v>33</v>
      </c>
      <c r="I3075" s="924"/>
      <c r="J3075" s="14" t="s">
        <v>31</v>
      </c>
      <c r="K3075" s="14" t="s">
        <v>31</v>
      </c>
      <c r="L3075" s="16">
        <v>0</v>
      </c>
    </row>
    <row r="3076" spans="1:12" s="1" customFormat="1" ht="24" customHeight="1" x14ac:dyDescent="0.15">
      <c r="A3076" s="918"/>
      <c r="B3076" s="9" t="s">
        <v>34</v>
      </c>
      <c r="C3076" s="13" t="s">
        <v>35</v>
      </c>
      <c r="D3076" s="13" t="s">
        <v>36</v>
      </c>
      <c r="E3076" s="13" t="s">
        <v>37</v>
      </c>
      <c r="F3076" s="920"/>
      <c r="G3076" s="920"/>
      <c r="H3076" s="924" t="s">
        <v>38</v>
      </c>
      <c r="I3076" s="924"/>
      <c r="J3076" s="921" t="s">
        <v>31</v>
      </c>
      <c r="K3076" s="921" t="s">
        <v>32</v>
      </c>
      <c r="L3076" s="925">
        <v>295</v>
      </c>
    </row>
    <row r="3077" spans="1:12" s="1" customFormat="1" ht="24" customHeight="1" x14ac:dyDescent="0.15">
      <c r="A3077" s="918"/>
      <c r="B3077" s="14" t="s">
        <v>452</v>
      </c>
      <c r="C3077" s="14" t="s">
        <v>1964</v>
      </c>
      <c r="D3077" s="15">
        <v>43601</v>
      </c>
      <c r="E3077" s="14" t="s">
        <v>1104</v>
      </c>
      <c r="F3077" s="920"/>
      <c r="G3077" s="920"/>
      <c r="H3077" s="924"/>
      <c r="I3077" s="924"/>
      <c r="J3077" s="921"/>
      <c r="K3077" s="921"/>
      <c r="L3077" s="925"/>
    </row>
    <row r="3078" spans="1:12" s="1" customFormat="1" ht="24" customHeight="1" x14ac:dyDescent="0.15">
      <c r="A3078" s="918">
        <v>568</v>
      </c>
      <c r="B3078" s="9" t="s">
        <v>22</v>
      </c>
      <c r="C3078" s="13" t="s">
        <v>23</v>
      </c>
      <c r="D3078" s="13" t="s">
        <v>24</v>
      </c>
      <c r="E3078" s="13" t="s">
        <v>25</v>
      </c>
      <c r="F3078" s="919" t="s">
        <v>17</v>
      </c>
      <c r="G3078" s="919"/>
      <c r="H3078" s="920"/>
      <c r="I3078" s="920"/>
      <c r="J3078" s="920"/>
      <c r="K3078" s="920"/>
      <c r="L3078" s="920"/>
    </row>
    <row r="3079" spans="1:12" s="1" customFormat="1" ht="26.25" customHeight="1" x14ac:dyDescent="0.15">
      <c r="A3079" s="918"/>
      <c r="B3079" s="921" t="s">
        <v>1965</v>
      </c>
      <c r="C3079" s="922" t="s">
        <v>1966</v>
      </c>
      <c r="D3079" s="923">
        <v>43583</v>
      </c>
      <c r="E3079" s="921" t="s">
        <v>1967</v>
      </c>
      <c r="F3079" s="921" t="s">
        <v>1968</v>
      </c>
      <c r="G3079" s="921"/>
      <c r="H3079" s="924" t="s">
        <v>30</v>
      </c>
      <c r="I3079" s="924"/>
      <c r="J3079" s="14" t="s">
        <v>31</v>
      </c>
      <c r="K3079" s="14" t="s">
        <v>32</v>
      </c>
      <c r="L3079" s="16">
        <v>624</v>
      </c>
    </row>
    <row r="3080" spans="1:12" s="1" customFormat="1" ht="134.25" customHeight="1" x14ac:dyDescent="0.15">
      <c r="A3080" s="918"/>
      <c r="B3080" s="921"/>
      <c r="C3080" s="922"/>
      <c r="D3080" s="923"/>
      <c r="E3080" s="921"/>
      <c r="F3080" s="921"/>
      <c r="G3080" s="921"/>
      <c r="H3080" s="924" t="s">
        <v>33</v>
      </c>
      <c r="I3080" s="924"/>
      <c r="J3080" s="14" t="s">
        <v>31</v>
      </c>
      <c r="K3080" s="14" t="s">
        <v>32</v>
      </c>
      <c r="L3080" s="16">
        <v>1654.84</v>
      </c>
    </row>
    <row r="3081" spans="1:12" s="1" customFormat="1" ht="24" customHeight="1" x14ac:dyDescent="0.15">
      <c r="A3081" s="918"/>
      <c r="B3081" s="9" t="s">
        <v>34</v>
      </c>
      <c r="C3081" s="13" t="s">
        <v>35</v>
      </c>
      <c r="D3081" s="13" t="s">
        <v>36</v>
      </c>
      <c r="E3081" s="13" t="s">
        <v>37</v>
      </c>
      <c r="F3081" s="920"/>
      <c r="G3081" s="920"/>
      <c r="H3081" s="924" t="s">
        <v>38</v>
      </c>
      <c r="I3081" s="924"/>
      <c r="J3081" s="921" t="s">
        <v>31</v>
      </c>
      <c r="K3081" s="921" t="s">
        <v>32</v>
      </c>
      <c r="L3081" s="925">
        <v>295</v>
      </c>
    </row>
    <row r="3082" spans="1:12" s="1" customFormat="1" ht="34.5" customHeight="1" x14ac:dyDescent="0.15">
      <c r="A3082" s="918"/>
      <c r="B3082" s="14" t="s">
        <v>1969</v>
      </c>
      <c r="C3082" s="14" t="s">
        <v>1968</v>
      </c>
      <c r="D3082" s="15">
        <v>43586</v>
      </c>
      <c r="E3082" s="14" t="s">
        <v>1970</v>
      </c>
      <c r="F3082" s="920"/>
      <c r="G3082" s="920"/>
      <c r="H3082" s="924"/>
      <c r="I3082" s="924"/>
      <c r="J3082" s="921"/>
      <c r="K3082" s="921"/>
      <c r="L3082" s="925"/>
    </row>
    <row r="3083" spans="1:12" s="1" customFormat="1" ht="24" customHeight="1" x14ac:dyDescent="0.15">
      <c r="A3083" s="918">
        <v>569</v>
      </c>
      <c r="B3083" s="9" t="s">
        <v>22</v>
      </c>
      <c r="C3083" s="13" t="s">
        <v>23</v>
      </c>
      <c r="D3083" s="13" t="s">
        <v>24</v>
      </c>
      <c r="E3083" s="13" t="s">
        <v>25</v>
      </c>
      <c r="F3083" s="919" t="s">
        <v>17</v>
      </c>
      <c r="G3083" s="919"/>
      <c r="H3083" s="920"/>
      <c r="I3083" s="920"/>
      <c r="J3083" s="920"/>
      <c r="K3083" s="920"/>
      <c r="L3083" s="920"/>
    </row>
    <row r="3084" spans="1:12" s="1" customFormat="1" ht="26.25" customHeight="1" x14ac:dyDescent="0.15">
      <c r="A3084" s="918"/>
      <c r="B3084" s="921" t="s">
        <v>1965</v>
      </c>
      <c r="C3084" s="922" t="s">
        <v>1971</v>
      </c>
      <c r="D3084" s="923">
        <v>43589</v>
      </c>
      <c r="E3084" s="921" t="s">
        <v>227</v>
      </c>
      <c r="F3084" s="921" t="s">
        <v>1972</v>
      </c>
      <c r="G3084" s="921"/>
      <c r="H3084" s="924" t="s">
        <v>30</v>
      </c>
      <c r="I3084" s="924"/>
      <c r="J3084" s="14" t="s">
        <v>31</v>
      </c>
      <c r="K3084" s="14" t="s">
        <v>32</v>
      </c>
      <c r="L3084" s="16">
        <v>1022.78</v>
      </c>
    </row>
    <row r="3085" spans="1:12" s="1" customFormat="1" ht="207.75" customHeight="1" x14ac:dyDescent="0.15">
      <c r="A3085" s="918"/>
      <c r="B3085" s="921"/>
      <c r="C3085" s="922"/>
      <c r="D3085" s="923"/>
      <c r="E3085" s="921"/>
      <c r="F3085" s="921"/>
      <c r="G3085" s="921"/>
      <c r="H3085" s="924" t="s">
        <v>33</v>
      </c>
      <c r="I3085" s="924"/>
      <c r="J3085" s="14" t="s">
        <v>31</v>
      </c>
      <c r="K3085" s="14" t="s">
        <v>32</v>
      </c>
      <c r="L3085" s="16">
        <v>3367.73</v>
      </c>
    </row>
    <row r="3086" spans="1:12" s="1" customFormat="1" ht="24" customHeight="1" x14ac:dyDescent="0.15">
      <c r="A3086" s="918"/>
      <c r="B3086" s="9" t="s">
        <v>34</v>
      </c>
      <c r="C3086" s="13" t="s">
        <v>35</v>
      </c>
      <c r="D3086" s="13" t="s">
        <v>36</v>
      </c>
      <c r="E3086" s="13" t="s">
        <v>37</v>
      </c>
      <c r="F3086" s="920"/>
      <c r="G3086" s="920"/>
      <c r="H3086" s="924" t="s">
        <v>38</v>
      </c>
      <c r="I3086" s="924"/>
      <c r="J3086" s="921" t="s">
        <v>31</v>
      </c>
      <c r="K3086" s="921" t="s">
        <v>32</v>
      </c>
      <c r="L3086" s="925">
        <v>450</v>
      </c>
    </row>
    <row r="3087" spans="1:12" s="1" customFormat="1" ht="34.5" customHeight="1" x14ac:dyDescent="0.15">
      <c r="A3087" s="918"/>
      <c r="B3087" s="14" t="s">
        <v>1969</v>
      </c>
      <c r="C3087" s="14" t="s">
        <v>1972</v>
      </c>
      <c r="D3087" s="15">
        <v>43594</v>
      </c>
      <c r="E3087" s="14" t="s">
        <v>1048</v>
      </c>
      <c r="F3087" s="920"/>
      <c r="G3087" s="920"/>
      <c r="H3087" s="924"/>
      <c r="I3087" s="924"/>
      <c r="J3087" s="921"/>
      <c r="K3087" s="921"/>
      <c r="L3087" s="925"/>
    </row>
    <row r="3088" spans="1:12" s="1" customFormat="1" ht="24" customHeight="1" x14ac:dyDescent="0.15">
      <c r="A3088" s="918">
        <v>570</v>
      </c>
      <c r="B3088" s="9" t="s">
        <v>22</v>
      </c>
      <c r="C3088" s="13" t="s">
        <v>23</v>
      </c>
      <c r="D3088" s="13" t="s">
        <v>24</v>
      </c>
      <c r="E3088" s="13" t="s">
        <v>25</v>
      </c>
      <c r="F3088" s="919" t="s">
        <v>17</v>
      </c>
      <c r="G3088" s="919"/>
      <c r="H3088" s="920"/>
      <c r="I3088" s="920"/>
      <c r="J3088" s="920"/>
      <c r="K3088" s="920"/>
      <c r="L3088" s="920"/>
    </row>
    <row r="3089" spans="1:12" s="1" customFormat="1" ht="26.25" customHeight="1" x14ac:dyDescent="0.15">
      <c r="A3089" s="918"/>
      <c r="B3089" s="921" t="s">
        <v>1965</v>
      </c>
      <c r="C3089" s="922" t="s">
        <v>1973</v>
      </c>
      <c r="D3089" s="923">
        <v>43598</v>
      </c>
      <c r="E3089" s="921" t="s">
        <v>1760</v>
      </c>
      <c r="F3089" s="921" t="s">
        <v>1974</v>
      </c>
      <c r="G3089" s="921"/>
      <c r="H3089" s="924" t="s">
        <v>30</v>
      </c>
      <c r="I3089" s="924"/>
      <c r="J3089" s="14" t="s">
        <v>31</v>
      </c>
      <c r="K3089" s="14" t="s">
        <v>32</v>
      </c>
      <c r="L3089" s="16">
        <v>395.2</v>
      </c>
    </row>
    <row r="3090" spans="1:12" s="1" customFormat="1" ht="197.25" customHeight="1" x14ac:dyDescent="0.15">
      <c r="A3090" s="918"/>
      <c r="B3090" s="921"/>
      <c r="C3090" s="922"/>
      <c r="D3090" s="923"/>
      <c r="E3090" s="921"/>
      <c r="F3090" s="921"/>
      <c r="G3090" s="921"/>
      <c r="H3090" s="924" t="s">
        <v>33</v>
      </c>
      <c r="I3090" s="924"/>
      <c r="J3090" s="14" t="s">
        <v>31</v>
      </c>
      <c r="K3090" s="14" t="s">
        <v>32</v>
      </c>
      <c r="L3090" s="16">
        <v>559.85</v>
      </c>
    </row>
    <row r="3091" spans="1:12" s="1" customFormat="1" ht="24" customHeight="1" x14ac:dyDescent="0.15">
      <c r="A3091" s="918"/>
      <c r="B3091" s="9" t="s">
        <v>34</v>
      </c>
      <c r="C3091" s="13" t="s">
        <v>35</v>
      </c>
      <c r="D3091" s="13" t="s">
        <v>36</v>
      </c>
      <c r="E3091" s="13" t="s">
        <v>37</v>
      </c>
      <c r="F3091" s="920"/>
      <c r="G3091" s="920"/>
      <c r="H3091" s="924" t="s">
        <v>38</v>
      </c>
      <c r="I3091" s="924"/>
      <c r="J3091" s="921" t="s">
        <v>31</v>
      </c>
      <c r="K3091" s="921" t="s">
        <v>32</v>
      </c>
      <c r="L3091" s="925">
        <v>200</v>
      </c>
    </row>
    <row r="3092" spans="1:12" s="1" customFormat="1" ht="34.5" customHeight="1" x14ac:dyDescent="0.15">
      <c r="A3092" s="918"/>
      <c r="B3092" s="14" t="s">
        <v>1969</v>
      </c>
      <c r="C3092" s="14" t="s">
        <v>1974</v>
      </c>
      <c r="D3092" s="15">
        <v>43600</v>
      </c>
      <c r="E3092" s="14" t="s">
        <v>1975</v>
      </c>
      <c r="F3092" s="920"/>
      <c r="G3092" s="920"/>
      <c r="H3092" s="924"/>
      <c r="I3092" s="924"/>
      <c r="J3092" s="921"/>
      <c r="K3092" s="921"/>
      <c r="L3092" s="925"/>
    </row>
    <row r="3093" spans="1:12" s="1" customFormat="1" ht="24" customHeight="1" x14ac:dyDescent="0.15">
      <c r="A3093" s="918">
        <v>571</v>
      </c>
      <c r="B3093" s="9" t="s">
        <v>22</v>
      </c>
      <c r="C3093" s="13" t="s">
        <v>23</v>
      </c>
      <c r="D3093" s="13" t="s">
        <v>24</v>
      </c>
      <c r="E3093" s="13" t="s">
        <v>25</v>
      </c>
      <c r="F3093" s="919" t="s">
        <v>17</v>
      </c>
      <c r="G3093" s="919"/>
      <c r="H3093" s="920"/>
      <c r="I3093" s="920"/>
      <c r="J3093" s="920"/>
      <c r="K3093" s="920"/>
      <c r="L3093" s="920"/>
    </row>
    <row r="3094" spans="1:12" s="1" customFormat="1" ht="26.25" customHeight="1" x14ac:dyDescent="0.15">
      <c r="A3094" s="918"/>
      <c r="B3094" s="921" t="s">
        <v>1965</v>
      </c>
      <c r="C3094" s="922" t="s">
        <v>1976</v>
      </c>
      <c r="D3094" s="923">
        <v>43612</v>
      </c>
      <c r="E3094" s="921" t="s">
        <v>696</v>
      </c>
      <c r="F3094" s="921" t="s">
        <v>1977</v>
      </c>
      <c r="G3094" s="921"/>
      <c r="H3094" s="924" t="s">
        <v>30</v>
      </c>
      <c r="I3094" s="924"/>
      <c r="J3094" s="14" t="s">
        <v>31</v>
      </c>
      <c r="K3094" s="14" t="s">
        <v>32</v>
      </c>
      <c r="L3094" s="16">
        <v>984.65</v>
      </c>
    </row>
    <row r="3095" spans="1:12" s="1" customFormat="1" ht="260.25" customHeight="1" x14ac:dyDescent="0.15">
      <c r="A3095" s="918"/>
      <c r="B3095" s="921"/>
      <c r="C3095" s="922"/>
      <c r="D3095" s="923"/>
      <c r="E3095" s="921"/>
      <c r="F3095" s="921"/>
      <c r="G3095" s="921"/>
      <c r="H3095" s="924" t="s">
        <v>33</v>
      </c>
      <c r="I3095" s="924"/>
      <c r="J3095" s="14" t="s">
        <v>31</v>
      </c>
      <c r="K3095" s="14" t="s">
        <v>32</v>
      </c>
      <c r="L3095" s="16">
        <v>6432.92</v>
      </c>
    </row>
    <row r="3096" spans="1:12" s="1" customFormat="1" ht="24" customHeight="1" x14ac:dyDescent="0.15">
      <c r="A3096" s="918"/>
      <c r="B3096" s="9" t="s">
        <v>34</v>
      </c>
      <c r="C3096" s="13" t="s">
        <v>35</v>
      </c>
      <c r="D3096" s="13" t="s">
        <v>36</v>
      </c>
      <c r="E3096" s="13" t="s">
        <v>37</v>
      </c>
      <c r="F3096" s="920"/>
      <c r="G3096" s="920"/>
      <c r="H3096" s="924" t="s">
        <v>38</v>
      </c>
      <c r="I3096" s="924"/>
      <c r="J3096" s="921" t="s">
        <v>31</v>
      </c>
      <c r="K3096" s="921" t="s">
        <v>31</v>
      </c>
      <c r="L3096" s="925">
        <v>0</v>
      </c>
    </row>
    <row r="3097" spans="1:12" s="1" customFormat="1" ht="34.5" customHeight="1" x14ac:dyDescent="0.15">
      <c r="A3097" s="918"/>
      <c r="B3097" s="14" t="s">
        <v>1969</v>
      </c>
      <c r="C3097" s="14" t="s">
        <v>1977</v>
      </c>
      <c r="D3097" s="15">
        <v>43619</v>
      </c>
      <c r="E3097" s="14" t="s">
        <v>1978</v>
      </c>
      <c r="F3097" s="920"/>
      <c r="G3097" s="920"/>
      <c r="H3097" s="924"/>
      <c r="I3097" s="924"/>
      <c r="J3097" s="921"/>
      <c r="K3097" s="921"/>
      <c r="L3097" s="925"/>
    </row>
    <row r="3098" spans="1:12" s="1" customFormat="1" ht="24" customHeight="1" x14ac:dyDescent="0.15">
      <c r="A3098" s="918">
        <v>572</v>
      </c>
      <c r="B3098" s="9" t="s">
        <v>22</v>
      </c>
      <c r="C3098" s="13" t="s">
        <v>23</v>
      </c>
      <c r="D3098" s="13" t="s">
        <v>24</v>
      </c>
      <c r="E3098" s="13" t="s">
        <v>25</v>
      </c>
      <c r="F3098" s="919" t="s">
        <v>17</v>
      </c>
      <c r="G3098" s="919"/>
      <c r="H3098" s="920"/>
      <c r="I3098" s="920"/>
      <c r="J3098" s="920"/>
      <c r="K3098" s="920"/>
      <c r="L3098" s="920"/>
    </row>
    <row r="3099" spans="1:12" s="1" customFormat="1" ht="26.25" customHeight="1" x14ac:dyDescent="0.15">
      <c r="A3099" s="918"/>
      <c r="B3099" s="921" t="s">
        <v>1965</v>
      </c>
      <c r="C3099" s="922" t="s">
        <v>1979</v>
      </c>
      <c r="D3099" s="923">
        <v>43620</v>
      </c>
      <c r="E3099" s="921" t="s">
        <v>298</v>
      </c>
      <c r="F3099" s="921" t="s">
        <v>1664</v>
      </c>
      <c r="G3099" s="921"/>
      <c r="H3099" s="924" t="s">
        <v>30</v>
      </c>
      <c r="I3099" s="924"/>
      <c r="J3099" s="14" t="s">
        <v>31</v>
      </c>
      <c r="K3099" s="14" t="s">
        <v>32</v>
      </c>
      <c r="L3099" s="16">
        <v>382.5</v>
      </c>
    </row>
    <row r="3100" spans="1:12" s="1" customFormat="1" ht="197.25" customHeight="1" x14ac:dyDescent="0.15">
      <c r="A3100" s="918"/>
      <c r="B3100" s="921"/>
      <c r="C3100" s="922"/>
      <c r="D3100" s="923"/>
      <c r="E3100" s="921"/>
      <c r="F3100" s="921"/>
      <c r="G3100" s="921"/>
      <c r="H3100" s="924" t="s">
        <v>33</v>
      </c>
      <c r="I3100" s="924"/>
      <c r="J3100" s="14" t="s">
        <v>31</v>
      </c>
      <c r="K3100" s="14" t="s">
        <v>32</v>
      </c>
      <c r="L3100" s="16">
        <v>232.83</v>
      </c>
    </row>
    <row r="3101" spans="1:12" s="1" customFormat="1" ht="24" customHeight="1" x14ac:dyDescent="0.15">
      <c r="A3101" s="918"/>
      <c r="B3101" s="9" t="s">
        <v>34</v>
      </c>
      <c r="C3101" s="13" t="s">
        <v>35</v>
      </c>
      <c r="D3101" s="13" t="s">
        <v>36</v>
      </c>
      <c r="E3101" s="13" t="s">
        <v>37</v>
      </c>
      <c r="F3101" s="920"/>
      <c r="G3101" s="920"/>
      <c r="H3101" s="924" t="s">
        <v>38</v>
      </c>
      <c r="I3101" s="924"/>
      <c r="J3101" s="921" t="s">
        <v>31</v>
      </c>
      <c r="K3101" s="921" t="s">
        <v>32</v>
      </c>
      <c r="L3101" s="925">
        <v>200</v>
      </c>
    </row>
    <row r="3102" spans="1:12" s="1" customFormat="1" ht="34.5" customHeight="1" x14ac:dyDescent="0.15">
      <c r="A3102" s="918"/>
      <c r="B3102" s="14" t="s">
        <v>1969</v>
      </c>
      <c r="C3102" s="14" t="s">
        <v>1664</v>
      </c>
      <c r="D3102" s="15">
        <v>43621</v>
      </c>
      <c r="E3102" s="14" t="s">
        <v>1980</v>
      </c>
      <c r="F3102" s="920"/>
      <c r="G3102" s="920"/>
      <c r="H3102" s="924"/>
      <c r="I3102" s="924"/>
      <c r="J3102" s="921"/>
      <c r="K3102" s="921"/>
      <c r="L3102" s="925"/>
    </row>
    <row r="3103" spans="1:12" s="1" customFormat="1" ht="24" customHeight="1" x14ac:dyDescent="0.15">
      <c r="A3103" s="918">
        <v>573</v>
      </c>
      <c r="B3103" s="9" t="s">
        <v>22</v>
      </c>
      <c r="C3103" s="13" t="s">
        <v>23</v>
      </c>
      <c r="D3103" s="13" t="s">
        <v>24</v>
      </c>
      <c r="E3103" s="13" t="s">
        <v>25</v>
      </c>
      <c r="F3103" s="919" t="s">
        <v>17</v>
      </c>
      <c r="G3103" s="919"/>
      <c r="H3103" s="920"/>
      <c r="I3103" s="920"/>
      <c r="J3103" s="920"/>
      <c r="K3103" s="920"/>
      <c r="L3103" s="920"/>
    </row>
    <row r="3104" spans="1:12" s="1" customFormat="1" ht="26.25" customHeight="1" x14ac:dyDescent="0.15">
      <c r="A3104" s="918"/>
      <c r="B3104" s="921" t="s">
        <v>1965</v>
      </c>
      <c r="C3104" s="922" t="s">
        <v>1981</v>
      </c>
      <c r="D3104" s="923">
        <v>43622</v>
      </c>
      <c r="E3104" s="921" t="s">
        <v>1982</v>
      </c>
      <c r="F3104" s="921" t="s">
        <v>1983</v>
      </c>
      <c r="G3104" s="921"/>
      <c r="H3104" s="924" t="s">
        <v>30</v>
      </c>
      <c r="I3104" s="924"/>
      <c r="J3104" s="14" t="s">
        <v>31</v>
      </c>
      <c r="K3104" s="14" t="s">
        <v>32</v>
      </c>
      <c r="L3104" s="16">
        <v>804</v>
      </c>
    </row>
    <row r="3105" spans="1:12" s="1" customFormat="1" ht="409.2" customHeight="1" x14ac:dyDescent="0.15">
      <c r="A3105" s="918"/>
      <c r="B3105" s="921"/>
      <c r="C3105" s="922"/>
      <c r="D3105" s="923"/>
      <c r="E3105" s="921"/>
      <c r="F3105" s="921"/>
      <c r="G3105" s="921"/>
      <c r="H3105" s="924" t="s">
        <v>33</v>
      </c>
      <c r="I3105" s="924"/>
      <c r="J3105" s="921" t="s">
        <v>31</v>
      </c>
      <c r="K3105" s="921" t="s">
        <v>31</v>
      </c>
      <c r="L3105" s="925">
        <v>0</v>
      </c>
    </row>
    <row r="3106" spans="1:12" s="1" customFormat="1" ht="208.35" customHeight="1" x14ac:dyDescent="0.15">
      <c r="A3106" s="918"/>
      <c r="B3106" s="921"/>
      <c r="C3106" s="922"/>
      <c r="D3106" s="923"/>
      <c r="E3106" s="921"/>
      <c r="F3106" s="921"/>
      <c r="G3106" s="921"/>
      <c r="H3106" s="924"/>
      <c r="I3106" s="924"/>
      <c r="J3106" s="921"/>
      <c r="K3106" s="921"/>
      <c r="L3106" s="925"/>
    </row>
    <row r="3107" spans="1:12" s="1" customFormat="1" ht="24" customHeight="1" x14ac:dyDescent="0.15">
      <c r="A3107" s="918"/>
      <c r="B3107" s="9" t="s">
        <v>34</v>
      </c>
      <c r="C3107" s="13" t="s">
        <v>35</v>
      </c>
      <c r="D3107" s="13" t="s">
        <v>36</v>
      </c>
      <c r="E3107" s="13" t="s">
        <v>37</v>
      </c>
      <c r="F3107" s="920"/>
      <c r="G3107" s="920"/>
      <c r="H3107" s="924" t="s">
        <v>38</v>
      </c>
      <c r="I3107" s="924"/>
      <c r="J3107" s="921" t="s">
        <v>31</v>
      </c>
      <c r="K3107" s="921" t="s">
        <v>32</v>
      </c>
      <c r="L3107" s="925">
        <v>1030</v>
      </c>
    </row>
    <row r="3108" spans="1:12" s="1" customFormat="1" ht="34.5" customHeight="1" x14ac:dyDescent="0.15">
      <c r="A3108" s="918"/>
      <c r="B3108" s="14" t="s">
        <v>1969</v>
      </c>
      <c r="C3108" s="14" t="s">
        <v>1983</v>
      </c>
      <c r="D3108" s="15">
        <v>43628</v>
      </c>
      <c r="E3108" s="14" t="s">
        <v>1984</v>
      </c>
      <c r="F3108" s="920"/>
      <c r="G3108" s="920"/>
      <c r="H3108" s="924"/>
      <c r="I3108" s="924"/>
      <c r="J3108" s="921"/>
      <c r="K3108" s="921"/>
      <c r="L3108" s="925"/>
    </row>
    <row r="3109" spans="1:12" s="1" customFormat="1" ht="24" customHeight="1" x14ac:dyDescent="0.15">
      <c r="A3109" s="918">
        <v>574</v>
      </c>
      <c r="B3109" s="9" t="s">
        <v>22</v>
      </c>
      <c r="C3109" s="13" t="s">
        <v>23</v>
      </c>
      <c r="D3109" s="13" t="s">
        <v>24</v>
      </c>
      <c r="E3109" s="13" t="s">
        <v>25</v>
      </c>
      <c r="F3109" s="919" t="s">
        <v>17</v>
      </c>
      <c r="G3109" s="919"/>
      <c r="H3109" s="920"/>
      <c r="I3109" s="920"/>
      <c r="J3109" s="920"/>
      <c r="K3109" s="920"/>
      <c r="L3109" s="920"/>
    </row>
    <row r="3110" spans="1:12" s="1" customFormat="1" ht="26.25" customHeight="1" x14ac:dyDescent="0.15">
      <c r="A3110" s="918"/>
      <c r="B3110" s="921" t="s">
        <v>1965</v>
      </c>
      <c r="C3110" s="922" t="s">
        <v>1985</v>
      </c>
      <c r="D3110" s="923">
        <v>43640</v>
      </c>
      <c r="E3110" s="921" t="s">
        <v>1986</v>
      </c>
      <c r="F3110" s="921" t="s">
        <v>1987</v>
      </c>
      <c r="G3110" s="921"/>
      <c r="H3110" s="924" t="s">
        <v>30</v>
      </c>
      <c r="I3110" s="924"/>
      <c r="J3110" s="14" t="s">
        <v>31</v>
      </c>
      <c r="K3110" s="14" t="s">
        <v>32</v>
      </c>
      <c r="L3110" s="16">
        <v>429</v>
      </c>
    </row>
    <row r="3111" spans="1:12" s="1" customFormat="1" ht="176.25" customHeight="1" x14ac:dyDescent="0.15">
      <c r="A3111" s="918"/>
      <c r="B3111" s="921"/>
      <c r="C3111" s="922"/>
      <c r="D3111" s="923"/>
      <c r="E3111" s="921"/>
      <c r="F3111" s="921"/>
      <c r="G3111" s="921"/>
      <c r="H3111" s="924" t="s">
        <v>33</v>
      </c>
      <c r="I3111" s="924"/>
      <c r="J3111" s="14" t="s">
        <v>31</v>
      </c>
      <c r="K3111" s="14" t="s">
        <v>32</v>
      </c>
      <c r="L3111" s="16">
        <v>346.61</v>
      </c>
    </row>
    <row r="3112" spans="1:12" s="1" customFormat="1" ht="24" customHeight="1" x14ac:dyDescent="0.15">
      <c r="A3112" s="918"/>
      <c r="B3112" s="9" t="s">
        <v>34</v>
      </c>
      <c r="C3112" s="13" t="s">
        <v>35</v>
      </c>
      <c r="D3112" s="13" t="s">
        <v>36</v>
      </c>
      <c r="E3112" s="13" t="s">
        <v>37</v>
      </c>
      <c r="F3112" s="920"/>
      <c r="G3112" s="920"/>
      <c r="H3112" s="924" t="s">
        <v>38</v>
      </c>
      <c r="I3112" s="924"/>
      <c r="J3112" s="921" t="s">
        <v>31</v>
      </c>
      <c r="K3112" s="921" t="s">
        <v>32</v>
      </c>
      <c r="L3112" s="925">
        <v>250</v>
      </c>
    </row>
    <row r="3113" spans="1:12" s="1" customFormat="1" ht="34.5" customHeight="1" x14ac:dyDescent="0.15">
      <c r="A3113" s="918"/>
      <c r="B3113" s="14" t="s">
        <v>1969</v>
      </c>
      <c r="C3113" s="14" t="s">
        <v>1987</v>
      </c>
      <c r="D3113" s="15">
        <v>43642</v>
      </c>
      <c r="E3113" s="14" t="s">
        <v>1988</v>
      </c>
      <c r="F3113" s="920"/>
      <c r="G3113" s="920"/>
      <c r="H3113" s="924"/>
      <c r="I3113" s="924"/>
      <c r="J3113" s="921"/>
      <c r="K3113" s="921"/>
      <c r="L3113" s="925"/>
    </row>
    <row r="3114" spans="1:12" s="1" customFormat="1" ht="24" customHeight="1" x14ac:dyDescent="0.15">
      <c r="A3114" s="918">
        <v>575</v>
      </c>
      <c r="B3114" s="9" t="s">
        <v>22</v>
      </c>
      <c r="C3114" s="13" t="s">
        <v>23</v>
      </c>
      <c r="D3114" s="13" t="s">
        <v>24</v>
      </c>
      <c r="E3114" s="13" t="s">
        <v>25</v>
      </c>
      <c r="F3114" s="919" t="s">
        <v>17</v>
      </c>
      <c r="G3114" s="919"/>
      <c r="H3114" s="920"/>
      <c r="I3114" s="920"/>
      <c r="J3114" s="920"/>
      <c r="K3114" s="920"/>
      <c r="L3114" s="920"/>
    </row>
    <row r="3115" spans="1:12" s="1" customFormat="1" ht="26.25" customHeight="1" x14ac:dyDescent="0.15">
      <c r="A3115" s="918"/>
      <c r="B3115" s="921" t="s">
        <v>1965</v>
      </c>
      <c r="C3115" s="922" t="s">
        <v>1989</v>
      </c>
      <c r="D3115" s="923">
        <v>43656</v>
      </c>
      <c r="E3115" s="921" t="s">
        <v>28</v>
      </c>
      <c r="F3115" s="921" t="s">
        <v>96</v>
      </c>
      <c r="G3115" s="921"/>
      <c r="H3115" s="924" t="s">
        <v>30</v>
      </c>
      <c r="I3115" s="924"/>
      <c r="J3115" s="14" t="s">
        <v>31</v>
      </c>
      <c r="K3115" s="14" t="s">
        <v>32</v>
      </c>
      <c r="L3115" s="16">
        <v>486</v>
      </c>
    </row>
    <row r="3116" spans="1:12" s="1" customFormat="1" ht="218.25" customHeight="1" x14ac:dyDescent="0.15">
      <c r="A3116" s="918"/>
      <c r="B3116" s="921"/>
      <c r="C3116" s="922"/>
      <c r="D3116" s="923"/>
      <c r="E3116" s="921"/>
      <c r="F3116" s="921"/>
      <c r="G3116" s="921"/>
      <c r="H3116" s="924" t="s">
        <v>33</v>
      </c>
      <c r="I3116" s="924"/>
      <c r="J3116" s="14" t="s">
        <v>31</v>
      </c>
      <c r="K3116" s="14" t="s">
        <v>32</v>
      </c>
      <c r="L3116" s="16">
        <v>553.6</v>
      </c>
    </row>
    <row r="3117" spans="1:12" s="1" customFormat="1" ht="24" customHeight="1" x14ac:dyDescent="0.15">
      <c r="A3117" s="918"/>
      <c r="B3117" s="9" t="s">
        <v>34</v>
      </c>
      <c r="C3117" s="13" t="s">
        <v>35</v>
      </c>
      <c r="D3117" s="13" t="s">
        <v>36</v>
      </c>
      <c r="E3117" s="13" t="s">
        <v>37</v>
      </c>
      <c r="F3117" s="920"/>
      <c r="G3117" s="920"/>
      <c r="H3117" s="924" t="s">
        <v>38</v>
      </c>
      <c r="I3117" s="924"/>
      <c r="J3117" s="921" t="s">
        <v>31</v>
      </c>
      <c r="K3117" s="921" t="s">
        <v>31</v>
      </c>
      <c r="L3117" s="925">
        <v>0</v>
      </c>
    </row>
    <row r="3118" spans="1:12" s="1" customFormat="1" ht="34.5" customHeight="1" x14ac:dyDescent="0.15">
      <c r="A3118" s="918"/>
      <c r="B3118" s="14" t="s">
        <v>1969</v>
      </c>
      <c r="C3118" s="14" t="s">
        <v>96</v>
      </c>
      <c r="D3118" s="15">
        <v>43658</v>
      </c>
      <c r="E3118" s="14" t="s">
        <v>1713</v>
      </c>
      <c r="F3118" s="920"/>
      <c r="G3118" s="920"/>
      <c r="H3118" s="924"/>
      <c r="I3118" s="924"/>
      <c r="J3118" s="921"/>
      <c r="K3118" s="921"/>
      <c r="L3118" s="925"/>
    </row>
    <row r="3119" spans="1:12" s="1" customFormat="1" ht="24" customHeight="1" x14ac:dyDescent="0.15">
      <c r="A3119" s="918">
        <v>576</v>
      </c>
      <c r="B3119" s="9" t="s">
        <v>22</v>
      </c>
      <c r="C3119" s="13" t="s">
        <v>23</v>
      </c>
      <c r="D3119" s="13" t="s">
        <v>24</v>
      </c>
      <c r="E3119" s="13" t="s">
        <v>25</v>
      </c>
      <c r="F3119" s="919" t="s">
        <v>17</v>
      </c>
      <c r="G3119" s="919"/>
      <c r="H3119" s="920"/>
      <c r="I3119" s="920"/>
      <c r="J3119" s="920"/>
      <c r="K3119" s="920"/>
      <c r="L3119" s="920"/>
    </row>
    <row r="3120" spans="1:12" s="1" customFormat="1" ht="26.25" customHeight="1" x14ac:dyDescent="0.15">
      <c r="A3120" s="918"/>
      <c r="B3120" s="921" t="s">
        <v>1965</v>
      </c>
      <c r="C3120" s="922" t="s">
        <v>1990</v>
      </c>
      <c r="D3120" s="923">
        <v>43675</v>
      </c>
      <c r="E3120" s="921" t="s">
        <v>397</v>
      </c>
      <c r="F3120" s="921" t="s">
        <v>516</v>
      </c>
      <c r="G3120" s="921"/>
      <c r="H3120" s="924" t="s">
        <v>30</v>
      </c>
      <c r="I3120" s="924"/>
      <c r="J3120" s="14" t="s">
        <v>31</v>
      </c>
      <c r="K3120" s="14" t="s">
        <v>32</v>
      </c>
      <c r="L3120" s="16">
        <v>1338.24</v>
      </c>
    </row>
    <row r="3121" spans="1:12" s="1" customFormat="1" ht="249.75" customHeight="1" x14ac:dyDescent="0.15">
      <c r="A3121" s="918"/>
      <c r="B3121" s="921"/>
      <c r="C3121" s="922"/>
      <c r="D3121" s="923"/>
      <c r="E3121" s="921"/>
      <c r="F3121" s="921"/>
      <c r="G3121" s="921"/>
      <c r="H3121" s="924" t="s">
        <v>33</v>
      </c>
      <c r="I3121" s="924"/>
      <c r="J3121" s="14" t="s">
        <v>31</v>
      </c>
      <c r="K3121" s="14" t="s">
        <v>32</v>
      </c>
      <c r="L3121" s="16">
        <v>322.04000000000002</v>
      </c>
    </row>
    <row r="3122" spans="1:12" s="1" customFormat="1" ht="24" customHeight="1" x14ac:dyDescent="0.15">
      <c r="A3122" s="918"/>
      <c r="B3122" s="9" t="s">
        <v>34</v>
      </c>
      <c r="C3122" s="13" t="s">
        <v>35</v>
      </c>
      <c r="D3122" s="13" t="s">
        <v>36</v>
      </c>
      <c r="E3122" s="13" t="s">
        <v>37</v>
      </c>
      <c r="F3122" s="920"/>
      <c r="G3122" s="920"/>
      <c r="H3122" s="924" t="s">
        <v>38</v>
      </c>
      <c r="I3122" s="924"/>
      <c r="J3122" s="921" t="s">
        <v>31</v>
      </c>
      <c r="K3122" s="921" t="s">
        <v>32</v>
      </c>
      <c r="L3122" s="925">
        <v>200</v>
      </c>
    </row>
    <row r="3123" spans="1:12" s="1" customFormat="1" ht="34.5" customHeight="1" x14ac:dyDescent="0.15">
      <c r="A3123" s="918"/>
      <c r="B3123" s="14" t="s">
        <v>1969</v>
      </c>
      <c r="C3123" s="14" t="s">
        <v>516</v>
      </c>
      <c r="D3123" s="15">
        <v>43678</v>
      </c>
      <c r="E3123" s="14" t="s">
        <v>1991</v>
      </c>
      <c r="F3123" s="920"/>
      <c r="G3123" s="920"/>
      <c r="H3123" s="924"/>
      <c r="I3123" s="924"/>
      <c r="J3123" s="921"/>
      <c r="K3123" s="921"/>
      <c r="L3123" s="925"/>
    </row>
    <row r="3124" spans="1:12" s="1" customFormat="1" ht="24" customHeight="1" x14ac:dyDescent="0.15">
      <c r="A3124" s="918">
        <v>577</v>
      </c>
      <c r="B3124" s="9" t="s">
        <v>22</v>
      </c>
      <c r="C3124" s="13" t="s">
        <v>23</v>
      </c>
      <c r="D3124" s="13" t="s">
        <v>24</v>
      </c>
      <c r="E3124" s="13" t="s">
        <v>25</v>
      </c>
      <c r="F3124" s="919" t="s">
        <v>17</v>
      </c>
      <c r="G3124" s="919"/>
      <c r="H3124" s="920"/>
      <c r="I3124" s="920"/>
      <c r="J3124" s="920"/>
      <c r="K3124" s="920"/>
      <c r="L3124" s="920"/>
    </row>
    <row r="3125" spans="1:12" s="1" customFormat="1" ht="26.25" customHeight="1" x14ac:dyDescent="0.15">
      <c r="A3125" s="918"/>
      <c r="B3125" s="921" t="s">
        <v>1965</v>
      </c>
      <c r="C3125" s="922" t="s">
        <v>1992</v>
      </c>
      <c r="D3125" s="923">
        <v>43701</v>
      </c>
      <c r="E3125" s="921" t="s">
        <v>1993</v>
      </c>
      <c r="F3125" s="921" t="s">
        <v>1994</v>
      </c>
      <c r="G3125" s="921"/>
      <c r="H3125" s="924" t="s">
        <v>30</v>
      </c>
      <c r="I3125" s="924"/>
      <c r="J3125" s="14" t="s">
        <v>31</v>
      </c>
      <c r="K3125" s="14" t="s">
        <v>32</v>
      </c>
      <c r="L3125" s="16">
        <v>1416</v>
      </c>
    </row>
    <row r="3126" spans="1:12" s="1" customFormat="1" ht="123.75" customHeight="1" x14ac:dyDescent="0.15">
      <c r="A3126" s="918"/>
      <c r="B3126" s="921"/>
      <c r="C3126" s="922"/>
      <c r="D3126" s="923"/>
      <c r="E3126" s="921"/>
      <c r="F3126" s="921"/>
      <c r="G3126" s="921"/>
      <c r="H3126" s="924" t="s">
        <v>33</v>
      </c>
      <c r="I3126" s="924"/>
      <c r="J3126" s="14" t="s">
        <v>31</v>
      </c>
      <c r="K3126" s="14" t="s">
        <v>32</v>
      </c>
      <c r="L3126" s="16">
        <v>11467.63</v>
      </c>
    </row>
    <row r="3127" spans="1:12" s="1" customFormat="1" ht="24" customHeight="1" x14ac:dyDescent="0.15">
      <c r="A3127" s="918"/>
      <c r="B3127" s="9" t="s">
        <v>34</v>
      </c>
      <c r="C3127" s="13" t="s">
        <v>35</v>
      </c>
      <c r="D3127" s="13" t="s">
        <v>36</v>
      </c>
      <c r="E3127" s="13" t="s">
        <v>37</v>
      </c>
      <c r="F3127" s="920"/>
      <c r="G3127" s="920"/>
      <c r="H3127" s="924" t="s">
        <v>38</v>
      </c>
      <c r="I3127" s="924"/>
      <c r="J3127" s="921" t="s">
        <v>31</v>
      </c>
      <c r="K3127" s="921" t="s">
        <v>32</v>
      </c>
      <c r="L3127" s="925">
        <v>385</v>
      </c>
    </row>
    <row r="3128" spans="1:12" s="1" customFormat="1" ht="34.5" customHeight="1" x14ac:dyDescent="0.15">
      <c r="A3128" s="918"/>
      <c r="B3128" s="14" t="s">
        <v>1969</v>
      </c>
      <c r="C3128" s="14" t="s">
        <v>1994</v>
      </c>
      <c r="D3128" s="15">
        <v>43706</v>
      </c>
      <c r="E3128" s="14" t="s">
        <v>1995</v>
      </c>
      <c r="F3128" s="920"/>
      <c r="G3128" s="920"/>
      <c r="H3128" s="924"/>
      <c r="I3128" s="924"/>
      <c r="J3128" s="921"/>
      <c r="K3128" s="921"/>
      <c r="L3128" s="925"/>
    </row>
    <row r="3129" spans="1:12" s="1" customFormat="1" ht="24" customHeight="1" x14ac:dyDescent="0.15">
      <c r="A3129" s="918">
        <v>578</v>
      </c>
      <c r="B3129" s="9" t="s">
        <v>22</v>
      </c>
      <c r="C3129" s="13" t="s">
        <v>23</v>
      </c>
      <c r="D3129" s="13" t="s">
        <v>24</v>
      </c>
      <c r="E3129" s="13" t="s">
        <v>25</v>
      </c>
      <c r="F3129" s="919" t="s">
        <v>17</v>
      </c>
      <c r="G3129" s="919"/>
      <c r="H3129" s="920"/>
      <c r="I3129" s="920"/>
      <c r="J3129" s="920"/>
      <c r="K3129" s="920"/>
      <c r="L3129" s="920"/>
    </row>
    <row r="3130" spans="1:12" s="1" customFormat="1" ht="26.25" customHeight="1" x14ac:dyDescent="0.15">
      <c r="A3130" s="918"/>
      <c r="B3130" s="921" t="s">
        <v>1965</v>
      </c>
      <c r="C3130" s="922" t="s">
        <v>1996</v>
      </c>
      <c r="D3130" s="923">
        <v>43710</v>
      </c>
      <c r="E3130" s="921" t="s">
        <v>43</v>
      </c>
      <c r="F3130" s="921" t="s">
        <v>1997</v>
      </c>
      <c r="G3130" s="921"/>
      <c r="H3130" s="924" t="s">
        <v>30</v>
      </c>
      <c r="I3130" s="924"/>
      <c r="J3130" s="14" t="s">
        <v>31</v>
      </c>
      <c r="K3130" s="14" t="s">
        <v>32</v>
      </c>
      <c r="L3130" s="16">
        <v>830</v>
      </c>
    </row>
    <row r="3131" spans="1:12" s="1" customFormat="1" ht="228.75" customHeight="1" x14ac:dyDescent="0.15">
      <c r="A3131" s="918"/>
      <c r="B3131" s="921"/>
      <c r="C3131" s="922"/>
      <c r="D3131" s="923"/>
      <c r="E3131" s="921"/>
      <c r="F3131" s="921"/>
      <c r="G3131" s="921"/>
      <c r="H3131" s="924" t="s">
        <v>33</v>
      </c>
      <c r="I3131" s="924"/>
      <c r="J3131" s="14" t="s">
        <v>31</v>
      </c>
      <c r="K3131" s="14" t="s">
        <v>32</v>
      </c>
      <c r="L3131" s="16">
        <v>3510.55</v>
      </c>
    </row>
    <row r="3132" spans="1:12" s="1" customFormat="1" ht="24" customHeight="1" x14ac:dyDescent="0.15">
      <c r="A3132" s="918"/>
      <c r="B3132" s="9" t="s">
        <v>34</v>
      </c>
      <c r="C3132" s="13" t="s">
        <v>35</v>
      </c>
      <c r="D3132" s="13" t="s">
        <v>36</v>
      </c>
      <c r="E3132" s="13" t="s">
        <v>37</v>
      </c>
      <c r="F3132" s="920"/>
      <c r="G3132" s="920"/>
      <c r="H3132" s="924" t="s">
        <v>38</v>
      </c>
      <c r="I3132" s="924"/>
      <c r="J3132" s="921" t="s">
        <v>31</v>
      </c>
      <c r="K3132" s="921" t="s">
        <v>32</v>
      </c>
      <c r="L3132" s="925">
        <v>125</v>
      </c>
    </row>
    <row r="3133" spans="1:12" s="1" customFormat="1" ht="34.5" customHeight="1" x14ac:dyDescent="0.15">
      <c r="A3133" s="918"/>
      <c r="B3133" s="14" t="s">
        <v>1969</v>
      </c>
      <c r="C3133" s="14" t="s">
        <v>1997</v>
      </c>
      <c r="D3133" s="15">
        <v>43714</v>
      </c>
      <c r="E3133" s="14" t="s">
        <v>1998</v>
      </c>
      <c r="F3133" s="920"/>
      <c r="G3133" s="920"/>
      <c r="H3133" s="924"/>
      <c r="I3133" s="924"/>
      <c r="J3133" s="921"/>
      <c r="K3133" s="921"/>
      <c r="L3133" s="925"/>
    </row>
    <row r="3134" spans="1:12" s="1" customFormat="1" ht="24" customHeight="1" x14ac:dyDescent="0.15">
      <c r="A3134" s="918">
        <v>579</v>
      </c>
      <c r="B3134" s="9" t="s">
        <v>22</v>
      </c>
      <c r="C3134" s="13" t="s">
        <v>23</v>
      </c>
      <c r="D3134" s="13" t="s">
        <v>24</v>
      </c>
      <c r="E3134" s="13" t="s">
        <v>25</v>
      </c>
      <c r="F3134" s="919" t="s">
        <v>17</v>
      </c>
      <c r="G3134" s="919"/>
      <c r="H3134" s="920"/>
      <c r="I3134" s="920"/>
      <c r="J3134" s="920"/>
      <c r="K3134" s="920"/>
      <c r="L3134" s="920"/>
    </row>
    <row r="3135" spans="1:12" s="1" customFormat="1" ht="26.25" customHeight="1" x14ac:dyDescent="0.15">
      <c r="A3135" s="918"/>
      <c r="B3135" s="921" t="s">
        <v>1965</v>
      </c>
      <c r="C3135" s="922" t="s">
        <v>1996</v>
      </c>
      <c r="D3135" s="923">
        <v>43710</v>
      </c>
      <c r="E3135" s="921" t="s">
        <v>43</v>
      </c>
      <c r="F3135" s="921" t="s">
        <v>1999</v>
      </c>
      <c r="G3135" s="921"/>
      <c r="H3135" s="924" t="s">
        <v>30</v>
      </c>
      <c r="I3135" s="924"/>
      <c r="J3135" s="14" t="s">
        <v>31</v>
      </c>
      <c r="K3135" s="14" t="s">
        <v>32</v>
      </c>
      <c r="L3135" s="16">
        <v>176</v>
      </c>
    </row>
    <row r="3136" spans="1:12" s="1" customFormat="1" ht="228.75" customHeight="1" x14ac:dyDescent="0.15">
      <c r="A3136" s="918"/>
      <c r="B3136" s="921"/>
      <c r="C3136" s="922"/>
      <c r="D3136" s="923"/>
      <c r="E3136" s="921"/>
      <c r="F3136" s="921"/>
      <c r="G3136" s="921"/>
      <c r="H3136" s="924" t="s">
        <v>33</v>
      </c>
      <c r="I3136" s="924"/>
      <c r="J3136" s="14" t="s">
        <v>31</v>
      </c>
      <c r="K3136" s="14" t="s">
        <v>32</v>
      </c>
      <c r="L3136" s="16">
        <v>46.19</v>
      </c>
    </row>
    <row r="3137" spans="1:12" s="1" customFormat="1" ht="24" customHeight="1" x14ac:dyDescent="0.15">
      <c r="A3137" s="918"/>
      <c r="B3137" s="9" t="s">
        <v>34</v>
      </c>
      <c r="C3137" s="13" t="s">
        <v>35</v>
      </c>
      <c r="D3137" s="13" t="s">
        <v>36</v>
      </c>
      <c r="E3137" s="13" t="s">
        <v>37</v>
      </c>
      <c r="F3137" s="920"/>
      <c r="G3137" s="920"/>
      <c r="H3137" s="924" t="s">
        <v>38</v>
      </c>
      <c r="I3137" s="924"/>
      <c r="J3137" s="921" t="s">
        <v>31</v>
      </c>
      <c r="K3137" s="921" t="s">
        <v>32</v>
      </c>
      <c r="L3137" s="925">
        <v>50</v>
      </c>
    </row>
    <row r="3138" spans="1:12" s="1" customFormat="1" ht="34.5" customHeight="1" x14ac:dyDescent="0.15">
      <c r="A3138" s="918"/>
      <c r="B3138" s="14" t="s">
        <v>1969</v>
      </c>
      <c r="C3138" s="14" t="s">
        <v>1999</v>
      </c>
      <c r="D3138" s="15">
        <v>43714</v>
      </c>
      <c r="E3138" s="14" t="s">
        <v>1998</v>
      </c>
      <c r="F3138" s="920"/>
      <c r="G3138" s="920"/>
      <c r="H3138" s="924"/>
      <c r="I3138" s="924"/>
      <c r="J3138" s="921"/>
      <c r="K3138" s="921"/>
      <c r="L3138" s="925"/>
    </row>
    <row r="3139" spans="1:12" s="1" customFormat="1" ht="24" customHeight="1" x14ac:dyDescent="0.15">
      <c r="A3139" s="918">
        <v>580</v>
      </c>
      <c r="B3139" s="9" t="s">
        <v>22</v>
      </c>
      <c r="C3139" s="13" t="s">
        <v>23</v>
      </c>
      <c r="D3139" s="13" t="s">
        <v>24</v>
      </c>
      <c r="E3139" s="13" t="s">
        <v>25</v>
      </c>
      <c r="F3139" s="919" t="s">
        <v>17</v>
      </c>
      <c r="G3139" s="919"/>
      <c r="H3139" s="920"/>
      <c r="I3139" s="920"/>
      <c r="J3139" s="920"/>
      <c r="K3139" s="920"/>
      <c r="L3139" s="920"/>
    </row>
    <row r="3140" spans="1:12" s="1" customFormat="1" ht="26.25" customHeight="1" x14ac:dyDescent="0.15">
      <c r="A3140" s="918"/>
      <c r="B3140" s="921" t="s">
        <v>2000</v>
      </c>
      <c r="C3140" s="922" t="s">
        <v>2001</v>
      </c>
      <c r="D3140" s="923">
        <v>43592</v>
      </c>
      <c r="E3140" s="921" t="s">
        <v>298</v>
      </c>
      <c r="F3140" s="921" t="s">
        <v>2002</v>
      </c>
      <c r="G3140" s="921"/>
      <c r="H3140" s="924" t="s">
        <v>30</v>
      </c>
      <c r="I3140" s="924"/>
      <c r="J3140" s="14" t="s">
        <v>31</v>
      </c>
      <c r="K3140" s="14" t="s">
        <v>32</v>
      </c>
      <c r="L3140" s="16">
        <v>1450</v>
      </c>
    </row>
    <row r="3141" spans="1:12" s="1" customFormat="1" ht="333.75" customHeight="1" x14ac:dyDescent="0.15">
      <c r="A3141" s="918"/>
      <c r="B3141" s="921"/>
      <c r="C3141" s="922"/>
      <c r="D3141" s="923"/>
      <c r="E3141" s="921"/>
      <c r="F3141" s="921"/>
      <c r="G3141" s="921"/>
      <c r="H3141" s="924" t="s">
        <v>33</v>
      </c>
      <c r="I3141" s="924"/>
      <c r="J3141" s="14" t="s">
        <v>31</v>
      </c>
      <c r="K3141" s="14" t="s">
        <v>32</v>
      </c>
      <c r="L3141" s="16">
        <v>676.6</v>
      </c>
    </row>
    <row r="3142" spans="1:12" s="1" customFormat="1" ht="24" customHeight="1" x14ac:dyDescent="0.15">
      <c r="A3142" s="918"/>
      <c r="B3142" s="9" t="s">
        <v>34</v>
      </c>
      <c r="C3142" s="13" t="s">
        <v>35</v>
      </c>
      <c r="D3142" s="13" t="s">
        <v>36</v>
      </c>
      <c r="E3142" s="13" t="s">
        <v>37</v>
      </c>
      <c r="F3142" s="920"/>
      <c r="G3142" s="920"/>
      <c r="H3142" s="924" t="s">
        <v>38</v>
      </c>
      <c r="I3142" s="924"/>
      <c r="J3142" s="921" t="s">
        <v>31</v>
      </c>
      <c r="K3142" s="921" t="s">
        <v>32</v>
      </c>
      <c r="L3142" s="925">
        <v>700</v>
      </c>
    </row>
    <row r="3143" spans="1:12" s="1" customFormat="1" ht="24" customHeight="1" x14ac:dyDescent="0.15">
      <c r="A3143" s="918"/>
      <c r="B3143" s="14" t="s">
        <v>2003</v>
      </c>
      <c r="C3143" s="14" t="s">
        <v>2002</v>
      </c>
      <c r="D3143" s="15">
        <v>43597</v>
      </c>
      <c r="E3143" s="14" t="s">
        <v>2004</v>
      </c>
      <c r="F3143" s="920"/>
      <c r="G3143" s="920"/>
      <c r="H3143" s="924"/>
      <c r="I3143" s="924"/>
      <c r="J3143" s="921"/>
      <c r="K3143" s="921"/>
      <c r="L3143" s="925"/>
    </row>
    <row r="3144" spans="1:12" s="1" customFormat="1" ht="24" customHeight="1" x14ac:dyDescent="0.15">
      <c r="A3144" s="918">
        <v>581</v>
      </c>
      <c r="B3144" s="9" t="s">
        <v>22</v>
      </c>
      <c r="C3144" s="13" t="s">
        <v>23</v>
      </c>
      <c r="D3144" s="13" t="s">
        <v>24</v>
      </c>
      <c r="E3144" s="13" t="s">
        <v>25</v>
      </c>
      <c r="F3144" s="919" t="s">
        <v>17</v>
      </c>
      <c r="G3144" s="919"/>
      <c r="H3144" s="920"/>
      <c r="I3144" s="920"/>
      <c r="J3144" s="920"/>
      <c r="K3144" s="920"/>
      <c r="L3144" s="920"/>
    </row>
    <row r="3145" spans="1:12" s="1" customFormat="1" ht="26.25" customHeight="1" x14ac:dyDescent="0.15">
      <c r="A3145" s="918"/>
      <c r="B3145" s="921" t="s">
        <v>2005</v>
      </c>
      <c r="C3145" s="922" t="s">
        <v>2006</v>
      </c>
      <c r="D3145" s="923">
        <v>43618</v>
      </c>
      <c r="E3145" s="921" t="s">
        <v>780</v>
      </c>
      <c r="F3145" s="921" t="s">
        <v>2007</v>
      </c>
      <c r="G3145" s="921"/>
      <c r="H3145" s="924" t="s">
        <v>30</v>
      </c>
      <c r="I3145" s="924"/>
      <c r="J3145" s="14" t="s">
        <v>31</v>
      </c>
      <c r="K3145" s="14" t="s">
        <v>32</v>
      </c>
      <c r="L3145" s="16">
        <v>1371.24</v>
      </c>
    </row>
    <row r="3146" spans="1:12" s="1" customFormat="1" ht="409.2" customHeight="1" x14ac:dyDescent="0.15">
      <c r="A3146" s="918"/>
      <c r="B3146" s="921"/>
      <c r="C3146" s="922"/>
      <c r="D3146" s="923"/>
      <c r="E3146" s="921"/>
      <c r="F3146" s="921"/>
      <c r="G3146" s="921"/>
      <c r="H3146" s="924" t="s">
        <v>33</v>
      </c>
      <c r="I3146" s="924"/>
      <c r="J3146" s="921" t="s">
        <v>31</v>
      </c>
      <c r="K3146" s="921" t="s">
        <v>32</v>
      </c>
      <c r="L3146" s="925">
        <v>2861.3</v>
      </c>
    </row>
    <row r="3147" spans="1:12" s="1" customFormat="1" ht="323.85000000000002" customHeight="1" x14ac:dyDescent="0.15">
      <c r="A3147" s="918"/>
      <c r="B3147" s="921"/>
      <c r="C3147" s="922"/>
      <c r="D3147" s="923"/>
      <c r="E3147" s="921"/>
      <c r="F3147" s="921"/>
      <c r="G3147" s="921"/>
      <c r="H3147" s="924"/>
      <c r="I3147" s="924"/>
      <c r="J3147" s="921"/>
      <c r="K3147" s="921"/>
      <c r="L3147" s="925"/>
    </row>
    <row r="3148" spans="1:12" s="1" customFormat="1" ht="24" customHeight="1" x14ac:dyDescent="0.15">
      <c r="A3148" s="918"/>
      <c r="B3148" s="9" t="s">
        <v>34</v>
      </c>
      <c r="C3148" s="13" t="s">
        <v>35</v>
      </c>
      <c r="D3148" s="13" t="s">
        <v>36</v>
      </c>
      <c r="E3148" s="13" t="s">
        <v>37</v>
      </c>
      <c r="F3148" s="920"/>
      <c r="G3148" s="920"/>
      <c r="H3148" s="924" t="s">
        <v>38</v>
      </c>
      <c r="I3148" s="924"/>
      <c r="J3148" s="921" t="s">
        <v>31</v>
      </c>
      <c r="K3148" s="921" t="s">
        <v>31</v>
      </c>
      <c r="L3148" s="925">
        <v>0</v>
      </c>
    </row>
    <row r="3149" spans="1:12" s="1" customFormat="1" ht="24" customHeight="1" x14ac:dyDescent="0.15">
      <c r="A3149" s="918"/>
      <c r="B3149" s="14" t="s">
        <v>141</v>
      </c>
      <c r="C3149" s="14" t="s">
        <v>2007</v>
      </c>
      <c r="D3149" s="15">
        <v>43628</v>
      </c>
      <c r="E3149" s="14" t="s">
        <v>2008</v>
      </c>
      <c r="F3149" s="920"/>
      <c r="G3149" s="920"/>
      <c r="H3149" s="924"/>
      <c r="I3149" s="924"/>
      <c r="J3149" s="921"/>
      <c r="K3149" s="921"/>
      <c r="L3149" s="925"/>
    </row>
    <row r="3150" spans="1:12" s="1" customFormat="1" ht="24" customHeight="1" x14ac:dyDescent="0.15">
      <c r="A3150" s="918">
        <v>582</v>
      </c>
      <c r="B3150" s="9" t="s">
        <v>22</v>
      </c>
      <c r="C3150" s="13" t="s">
        <v>23</v>
      </c>
      <c r="D3150" s="13" t="s">
        <v>24</v>
      </c>
      <c r="E3150" s="13" t="s">
        <v>25</v>
      </c>
      <c r="F3150" s="919" t="s">
        <v>17</v>
      </c>
      <c r="G3150" s="919"/>
      <c r="H3150" s="920"/>
      <c r="I3150" s="920"/>
      <c r="J3150" s="920"/>
      <c r="K3150" s="920"/>
      <c r="L3150" s="920"/>
    </row>
    <row r="3151" spans="1:12" s="1" customFormat="1" ht="26.25" customHeight="1" x14ac:dyDescent="0.15">
      <c r="A3151" s="918"/>
      <c r="B3151" s="921" t="s">
        <v>2005</v>
      </c>
      <c r="C3151" s="922" t="s">
        <v>2009</v>
      </c>
      <c r="D3151" s="923">
        <v>43659</v>
      </c>
      <c r="E3151" s="921" t="s">
        <v>326</v>
      </c>
      <c r="F3151" s="921" t="s">
        <v>327</v>
      </c>
      <c r="G3151" s="921"/>
      <c r="H3151" s="924" t="s">
        <v>30</v>
      </c>
      <c r="I3151" s="924"/>
      <c r="J3151" s="14" t="s">
        <v>31</v>
      </c>
      <c r="K3151" s="14" t="s">
        <v>32</v>
      </c>
      <c r="L3151" s="16">
        <v>610.44000000000005</v>
      </c>
    </row>
    <row r="3152" spans="1:12" s="1" customFormat="1" ht="409.2" customHeight="1" x14ac:dyDescent="0.15">
      <c r="A3152" s="918"/>
      <c r="B3152" s="921"/>
      <c r="C3152" s="922"/>
      <c r="D3152" s="923"/>
      <c r="E3152" s="921"/>
      <c r="F3152" s="921"/>
      <c r="G3152" s="921"/>
      <c r="H3152" s="924" t="s">
        <v>33</v>
      </c>
      <c r="I3152" s="924"/>
      <c r="J3152" s="921" t="s">
        <v>31</v>
      </c>
      <c r="K3152" s="921" t="s">
        <v>32</v>
      </c>
      <c r="L3152" s="925">
        <v>1211.5899999999999</v>
      </c>
    </row>
    <row r="3153" spans="1:12" s="1" customFormat="1" ht="187.35" customHeight="1" x14ac:dyDescent="0.15">
      <c r="A3153" s="918"/>
      <c r="B3153" s="921"/>
      <c r="C3153" s="922"/>
      <c r="D3153" s="923"/>
      <c r="E3153" s="921"/>
      <c r="F3153" s="921"/>
      <c r="G3153" s="921"/>
      <c r="H3153" s="924"/>
      <c r="I3153" s="924"/>
      <c r="J3153" s="921"/>
      <c r="K3153" s="921"/>
      <c r="L3153" s="925"/>
    </row>
    <row r="3154" spans="1:12" s="1" customFormat="1" ht="24" customHeight="1" x14ac:dyDescent="0.15">
      <c r="A3154" s="918"/>
      <c r="B3154" s="9" t="s">
        <v>34</v>
      </c>
      <c r="C3154" s="13" t="s">
        <v>35</v>
      </c>
      <c r="D3154" s="13" t="s">
        <v>36</v>
      </c>
      <c r="E3154" s="13" t="s">
        <v>37</v>
      </c>
      <c r="F3154" s="920"/>
      <c r="G3154" s="920"/>
      <c r="H3154" s="924" t="s">
        <v>38</v>
      </c>
      <c r="I3154" s="924"/>
      <c r="J3154" s="921" t="s">
        <v>31</v>
      </c>
      <c r="K3154" s="921" t="s">
        <v>32</v>
      </c>
      <c r="L3154" s="925">
        <v>650</v>
      </c>
    </row>
    <row r="3155" spans="1:12" s="1" customFormat="1" ht="24" customHeight="1" x14ac:dyDescent="0.15">
      <c r="A3155" s="918"/>
      <c r="B3155" s="14" t="s">
        <v>141</v>
      </c>
      <c r="C3155" s="14" t="s">
        <v>327</v>
      </c>
      <c r="D3155" s="15">
        <v>43665</v>
      </c>
      <c r="E3155" s="14" t="s">
        <v>328</v>
      </c>
      <c r="F3155" s="920"/>
      <c r="G3155" s="920"/>
      <c r="H3155" s="924"/>
      <c r="I3155" s="924"/>
      <c r="J3155" s="921"/>
      <c r="K3155" s="921"/>
      <c r="L3155" s="925"/>
    </row>
    <row r="3156" spans="1:12" s="1" customFormat="1" ht="24" customHeight="1" x14ac:dyDescent="0.15">
      <c r="A3156" s="918">
        <v>583</v>
      </c>
      <c r="B3156" s="9" t="s">
        <v>22</v>
      </c>
      <c r="C3156" s="13" t="s">
        <v>23</v>
      </c>
      <c r="D3156" s="13" t="s">
        <v>24</v>
      </c>
      <c r="E3156" s="13" t="s">
        <v>25</v>
      </c>
      <c r="F3156" s="919" t="s">
        <v>17</v>
      </c>
      <c r="G3156" s="919"/>
      <c r="H3156" s="920"/>
      <c r="I3156" s="920"/>
      <c r="J3156" s="920"/>
      <c r="K3156" s="920"/>
      <c r="L3156" s="920"/>
    </row>
    <row r="3157" spans="1:12" s="1" customFormat="1" ht="26.25" customHeight="1" x14ac:dyDescent="0.15">
      <c r="A3157" s="918"/>
      <c r="B3157" s="921" t="s">
        <v>2010</v>
      </c>
      <c r="C3157" s="921" t="s">
        <v>2011</v>
      </c>
      <c r="D3157" s="923">
        <v>43619</v>
      </c>
      <c r="E3157" s="921" t="s">
        <v>689</v>
      </c>
      <c r="F3157" s="921" t="s">
        <v>2012</v>
      </c>
      <c r="G3157" s="921"/>
      <c r="H3157" s="924" t="s">
        <v>30</v>
      </c>
      <c r="I3157" s="924"/>
      <c r="J3157" s="14" t="s">
        <v>31</v>
      </c>
      <c r="K3157" s="14" t="s">
        <v>32</v>
      </c>
      <c r="L3157" s="16">
        <v>916</v>
      </c>
    </row>
    <row r="3158" spans="1:12" s="1" customFormat="1" ht="71.25" customHeight="1" x14ac:dyDescent="0.15">
      <c r="A3158" s="918"/>
      <c r="B3158" s="921"/>
      <c r="C3158" s="921"/>
      <c r="D3158" s="923"/>
      <c r="E3158" s="921"/>
      <c r="F3158" s="921"/>
      <c r="G3158" s="921"/>
      <c r="H3158" s="924" t="s">
        <v>33</v>
      </c>
      <c r="I3158" s="924"/>
      <c r="J3158" s="14" t="s">
        <v>31</v>
      </c>
      <c r="K3158" s="14" t="s">
        <v>31</v>
      </c>
      <c r="L3158" s="16">
        <v>0</v>
      </c>
    </row>
    <row r="3159" spans="1:12" s="1" customFormat="1" ht="24" customHeight="1" x14ac:dyDescent="0.15">
      <c r="A3159" s="918"/>
      <c r="B3159" s="9" t="s">
        <v>34</v>
      </c>
      <c r="C3159" s="13" t="s">
        <v>35</v>
      </c>
      <c r="D3159" s="13" t="s">
        <v>36</v>
      </c>
      <c r="E3159" s="13" t="s">
        <v>37</v>
      </c>
      <c r="F3159" s="920"/>
      <c r="G3159" s="920"/>
      <c r="H3159" s="924" t="s">
        <v>38</v>
      </c>
      <c r="I3159" s="924"/>
      <c r="J3159" s="921" t="s">
        <v>31</v>
      </c>
      <c r="K3159" s="921" t="s">
        <v>31</v>
      </c>
      <c r="L3159" s="925">
        <v>0</v>
      </c>
    </row>
    <row r="3160" spans="1:12" s="1" customFormat="1" ht="24" customHeight="1" x14ac:dyDescent="0.15">
      <c r="A3160" s="918"/>
      <c r="B3160" s="14" t="s">
        <v>39</v>
      </c>
      <c r="C3160" s="14" t="s">
        <v>2012</v>
      </c>
      <c r="D3160" s="15">
        <v>43623</v>
      </c>
      <c r="E3160" s="14" t="s">
        <v>2013</v>
      </c>
      <c r="F3160" s="920"/>
      <c r="G3160" s="920"/>
      <c r="H3160" s="924"/>
      <c r="I3160" s="924"/>
      <c r="J3160" s="921"/>
      <c r="K3160" s="921"/>
      <c r="L3160" s="925"/>
    </row>
    <row r="3161" spans="1:12" s="1" customFormat="1" ht="24" customHeight="1" x14ac:dyDescent="0.15">
      <c r="A3161" s="918">
        <v>584</v>
      </c>
      <c r="B3161" s="9" t="s">
        <v>22</v>
      </c>
      <c r="C3161" s="13" t="s">
        <v>23</v>
      </c>
      <c r="D3161" s="13" t="s">
        <v>24</v>
      </c>
      <c r="E3161" s="13" t="s">
        <v>25</v>
      </c>
      <c r="F3161" s="919" t="s">
        <v>17</v>
      </c>
      <c r="G3161" s="919"/>
      <c r="H3161" s="920"/>
      <c r="I3161" s="920"/>
      <c r="J3161" s="920"/>
      <c r="K3161" s="920"/>
      <c r="L3161" s="920"/>
    </row>
    <row r="3162" spans="1:12" s="1" customFormat="1" ht="26.25" customHeight="1" x14ac:dyDescent="0.15">
      <c r="A3162" s="918"/>
      <c r="B3162" s="921" t="s">
        <v>2014</v>
      </c>
      <c r="C3162" s="922" t="s">
        <v>2015</v>
      </c>
      <c r="D3162" s="923">
        <v>43594</v>
      </c>
      <c r="E3162" s="921" t="s">
        <v>1400</v>
      </c>
      <c r="F3162" s="921" t="s">
        <v>2016</v>
      </c>
      <c r="G3162" s="921"/>
      <c r="H3162" s="924" t="s">
        <v>30</v>
      </c>
      <c r="I3162" s="924"/>
      <c r="J3162" s="14" t="s">
        <v>31</v>
      </c>
      <c r="K3162" s="14" t="s">
        <v>32</v>
      </c>
      <c r="L3162" s="16">
        <v>223.55</v>
      </c>
    </row>
    <row r="3163" spans="1:12" s="1" customFormat="1" ht="409.2" customHeight="1" x14ac:dyDescent="0.15">
      <c r="A3163" s="918"/>
      <c r="B3163" s="921"/>
      <c r="C3163" s="922"/>
      <c r="D3163" s="923"/>
      <c r="E3163" s="921"/>
      <c r="F3163" s="921"/>
      <c r="G3163" s="921"/>
      <c r="H3163" s="924" t="s">
        <v>33</v>
      </c>
      <c r="I3163" s="924"/>
      <c r="J3163" s="921" t="s">
        <v>31</v>
      </c>
      <c r="K3163" s="921" t="s">
        <v>32</v>
      </c>
      <c r="L3163" s="925">
        <v>150</v>
      </c>
    </row>
    <row r="3164" spans="1:12" s="1" customFormat="1" ht="50.85" customHeight="1" x14ac:dyDescent="0.15">
      <c r="A3164" s="918"/>
      <c r="B3164" s="921"/>
      <c r="C3164" s="922"/>
      <c r="D3164" s="923"/>
      <c r="E3164" s="921"/>
      <c r="F3164" s="921"/>
      <c r="G3164" s="921"/>
      <c r="H3164" s="924"/>
      <c r="I3164" s="924"/>
      <c r="J3164" s="921"/>
      <c r="K3164" s="921"/>
      <c r="L3164" s="925"/>
    </row>
    <row r="3165" spans="1:12" s="1" customFormat="1" ht="24" customHeight="1" x14ac:dyDescent="0.15">
      <c r="A3165" s="918"/>
      <c r="B3165" s="9" t="s">
        <v>34</v>
      </c>
      <c r="C3165" s="13" t="s">
        <v>35</v>
      </c>
      <c r="D3165" s="13" t="s">
        <v>36</v>
      </c>
      <c r="E3165" s="13" t="s">
        <v>37</v>
      </c>
      <c r="F3165" s="920"/>
      <c r="G3165" s="920"/>
      <c r="H3165" s="924" t="s">
        <v>38</v>
      </c>
      <c r="I3165" s="924"/>
      <c r="J3165" s="921" t="s">
        <v>31</v>
      </c>
      <c r="K3165" s="921" t="s">
        <v>32</v>
      </c>
      <c r="L3165" s="925">
        <v>141.4</v>
      </c>
    </row>
    <row r="3166" spans="1:12" s="1" customFormat="1" ht="24" customHeight="1" x14ac:dyDescent="0.15">
      <c r="A3166" s="918"/>
      <c r="B3166" s="14" t="s">
        <v>702</v>
      </c>
      <c r="C3166" s="14" t="s">
        <v>2016</v>
      </c>
      <c r="D3166" s="15">
        <v>43595</v>
      </c>
      <c r="E3166" s="14" t="s">
        <v>1456</v>
      </c>
      <c r="F3166" s="920"/>
      <c r="G3166" s="920"/>
      <c r="H3166" s="924"/>
      <c r="I3166" s="924"/>
      <c r="J3166" s="921"/>
      <c r="K3166" s="921"/>
      <c r="L3166" s="925"/>
    </row>
    <row r="3167" spans="1:12" s="1" customFormat="1" ht="24" customHeight="1" x14ac:dyDescent="0.15">
      <c r="A3167" s="918">
        <v>585</v>
      </c>
      <c r="B3167" s="9" t="s">
        <v>22</v>
      </c>
      <c r="C3167" s="13" t="s">
        <v>23</v>
      </c>
      <c r="D3167" s="13" t="s">
        <v>24</v>
      </c>
      <c r="E3167" s="13" t="s">
        <v>25</v>
      </c>
      <c r="F3167" s="919" t="s">
        <v>17</v>
      </c>
      <c r="G3167" s="919"/>
      <c r="H3167" s="920"/>
      <c r="I3167" s="920"/>
      <c r="J3167" s="920"/>
      <c r="K3167" s="920"/>
      <c r="L3167" s="920"/>
    </row>
    <row r="3168" spans="1:12" s="1" customFormat="1" ht="26.25" customHeight="1" x14ac:dyDescent="0.15">
      <c r="A3168" s="918"/>
      <c r="B3168" s="921" t="s">
        <v>2017</v>
      </c>
      <c r="C3168" s="922" t="s">
        <v>2018</v>
      </c>
      <c r="D3168" s="923">
        <v>43562</v>
      </c>
      <c r="E3168" s="921" t="s">
        <v>2019</v>
      </c>
      <c r="F3168" s="921" t="s">
        <v>208</v>
      </c>
      <c r="G3168" s="921"/>
      <c r="H3168" s="924" t="s">
        <v>30</v>
      </c>
      <c r="I3168" s="924"/>
      <c r="J3168" s="14" t="s">
        <v>31</v>
      </c>
      <c r="K3168" s="14" t="s">
        <v>32</v>
      </c>
      <c r="L3168" s="16">
        <v>606</v>
      </c>
    </row>
    <row r="3169" spans="1:12" s="1" customFormat="1" ht="165.75" customHeight="1" x14ac:dyDescent="0.15">
      <c r="A3169" s="918"/>
      <c r="B3169" s="921"/>
      <c r="C3169" s="922"/>
      <c r="D3169" s="923"/>
      <c r="E3169" s="921"/>
      <c r="F3169" s="921"/>
      <c r="G3169" s="921"/>
      <c r="H3169" s="924" t="s">
        <v>33</v>
      </c>
      <c r="I3169" s="924"/>
      <c r="J3169" s="14" t="s">
        <v>31</v>
      </c>
      <c r="K3169" s="14" t="s">
        <v>31</v>
      </c>
      <c r="L3169" s="16">
        <v>0</v>
      </c>
    </row>
    <row r="3170" spans="1:12" s="1" customFormat="1" ht="24" customHeight="1" x14ac:dyDescent="0.15">
      <c r="A3170" s="918"/>
      <c r="B3170" s="9" t="s">
        <v>34</v>
      </c>
      <c r="C3170" s="13" t="s">
        <v>35</v>
      </c>
      <c r="D3170" s="13" t="s">
        <v>36</v>
      </c>
      <c r="E3170" s="13" t="s">
        <v>37</v>
      </c>
      <c r="F3170" s="920"/>
      <c r="G3170" s="920"/>
      <c r="H3170" s="924" t="s">
        <v>38</v>
      </c>
      <c r="I3170" s="924"/>
      <c r="J3170" s="921" t="s">
        <v>31</v>
      </c>
      <c r="K3170" s="921" t="s">
        <v>31</v>
      </c>
      <c r="L3170" s="925">
        <v>0</v>
      </c>
    </row>
    <row r="3171" spans="1:12" s="1" customFormat="1" ht="24" customHeight="1" x14ac:dyDescent="0.15">
      <c r="A3171" s="918"/>
      <c r="B3171" s="14" t="s">
        <v>39</v>
      </c>
      <c r="C3171" s="14" t="s">
        <v>208</v>
      </c>
      <c r="D3171" s="15">
        <v>43565</v>
      </c>
      <c r="E3171" s="14" t="s">
        <v>561</v>
      </c>
      <c r="F3171" s="920"/>
      <c r="G3171" s="920"/>
      <c r="H3171" s="924"/>
      <c r="I3171" s="924"/>
      <c r="J3171" s="921"/>
      <c r="K3171" s="921"/>
      <c r="L3171" s="925"/>
    </row>
    <row r="3172" spans="1:12" s="1" customFormat="1" ht="24" customHeight="1" x14ac:dyDescent="0.15">
      <c r="A3172" s="918">
        <v>586</v>
      </c>
      <c r="B3172" s="9" t="s">
        <v>22</v>
      </c>
      <c r="C3172" s="13" t="s">
        <v>23</v>
      </c>
      <c r="D3172" s="13" t="s">
        <v>24</v>
      </c>
      <c r="E3172" s="13" t="s">
        <v>25</v>
      </c>
      <c r="F3172" s="919" t="s">
        <v>17</v>
      </c>
      <c r="G3172" s="919"/>
      <c r="H3172" s="920"/>
      <c r="I3172" s="920"/>
      <c r="J3172" s="920"/>
      <c r="K3172" s="920"/>
      <c r="L3172" s="920"/>
    </row>
    <row r="3173" spans="1:12" s="1" customFormat="1" ht="26.25" customHeight="1" x14ac:dyDescent="0.15">
      <c r="A3173" s="918"/>
      <c r="B3173" s="921" t="s">
        <v>2020</v>
      </c>
      <c r="C3173" s="922" t="s">
        <v>2021</v>
      </c>
      <c r="D3173" s="923">
        <v>43597</v>
      </c>
      <c r="E3173" s="921" t="s">
        <v>1275</v>
      </c>
      <c r="F3173" s="921" t="s">
        <v>2022</v>
      </c>
      <c r="G3173" s="921"/>
      <c r="H3173" s="924" t="s">
        <v>30</v>
      </c>
      <c r="I3173" s="924"/>
      <c r="J3173" s="14" t="s">
        <v>31</v>
      </c>
      <c r="K3173" s="14" t="s">
        <v>32</v>
      </c>
      <c r="L3173" s="16">
        <v>648.20000000000005</v>
      </c>
    </row>
    <row r="3174" spans="1:12" s="1" customFormat="1" ht="302.25" customHeight="1" x14ac:dyDescent="0.15">
      <c r="A3174" s="918"/>
      <c r="B3174" s="921"/>
      <c r="C3174" s="922"/>
      <c r="D3174" s="923"/>
      <c r="E3174" s="921"/>
      <c r="F3174" s="921"/>
      <c r="G3174" s="921"/>
      <c r="H3174" s="924" t="s">
        <v>33</v>
      </c>
      <c r="I3174" s="924"/>
      <c r="J3174" s="14" t="s">
        <v>31</v>
      </c>
      <c r="K3174" s="14" t="s">
        <v>32</v>
      </c>
      <c r="L3174" s="16">
        <v>905.48</v>
      </c>
    </row>
    <row r="3175" spans="1:12" s="1" customFormat="1" ht="24" customHeight="1" x14ac:dyDescent="0.15">
      <c r="A3175" s="918"/>
      <c r="B3175" s="9" t="s">
        <v>34</v>
      </c>
      <c r="C3175" s="13" t="s">
        <v>35</v>
      </c>
      <c r="D3175" s="13" t="s">
        <v>36</v>
      </c>
      <c r="E3175" s="13" t="s">
        <v>37</v>
      </c>
      <c r="F3175" s="920"/>
      <c r="G3175" s="920"/>
      <c r="H3175" s="924" t="s">
        <v>38</v>
      </c>
      <c r="I3175" s="924"/>
      <c r="J3175" s="921" t="s">
        <v>31</v>
      </c>
      <c r="K3175" s="921" t="s">
        <v>32</v>
      </c>
      <c r="L3175" s="925">
        <v>580.33000000000004</v>
      </c>
    </row>
    <row r="3176" spans="1:12" s="1" customFormat="1" ht="24" customHeight="1" x14ac:dyDescent="0.15">
      <c r="A3176" s="918"/>
      <c r="B3176" s="14" t="s">
        <v>204</v>
      </c>
      <c r="C3176" s="14" t="s">
        <v>2022</v>
      </c>
      <c r="D3176" s="15">
        <v>43601</v>
      </c>
      <c r="E3176" s="14" t="s">
        <v>2023</v>
      </c>
      <c r="F3176" s="920"/>
      <c r="G3176" s="920"/>
      <c r="H3176" s="924"/>
      <c r="I3176" s="924"/>
      <c r="J3176" s="921"/>
      <c r="K3176" s="921"/>
      <c r="L3176" s="925"/>
    </row>
    <row r="3177" spans="1:12" s="1" customFormat="1" ht="24" customHeight="1" x14ac:dyDescent="0.15">
      <c r="A3177" s="918">
        <v>587</v>
      </c>
      <c r="B3177" s="9" t="s">
        <v>22</v>
      </c>
      <c r="C3177" s="13" t="s">
        <v>23</v>
      </c>
      <c r="D3177" s="13" t="s">
        <v>24</v>
      </c>
      <c r="E3177" s="13" t="s">
        <v>25</v>
      </c>
      <c r="F3177" s="919" t="s">
        <v>17</v>
      </c>
      <c r="G3177" s="919"/>
      <c r="H3177" s="920"/>
      <c r="I3177" s="920"/>
      <c r="J3177" s="920"/>
      <c r="K3177" s="920"/>
      <c r="L3177" s="920"/>
    </row>
    <row r="3178" spans="1:12" s="1" customFormat="1" ht="26.25" customHeight="1" x14ac:dyDescent="0.15">
      <c r="A3178" s="918"/>
      <c r="B3178" s="921" t="s">
        <v>2020</v>
      </c>
      <c r="C3178" s="922" t="s">
        <v>2024</v>
      </c>
      <c r="D3178" s="923">
        <v>43647</v>
      </c>
      <c r="E3178" s="921" t="s">
        <v>43</v>
      </c>
      <c r="F3178" s="921" t="s">
        <v>2025</v>
      </c>
      <c r="G3178" s="921"/>
      <c r="H3178" s="924" t="s">
        <v>30</v>
      </c>
      <c r="I3178" s="924"/>
      <c r="J3178" s="14" t="s">
        <v>31</v>
      </c>
      <c r="K3178" s="14" t="s">
        <v>32</v>
      </c>
      <c r="L3178" s="16">
        <v>750</v>
      </c>
    </row>
    <row r="3179" spans="1:12" s="1" customFormat="1" ht="409.2" customHeight="1" x14ac:dyDescent="0.15">
      <c r="A3179" s="918"/>
      <c r="B3179" s="921"/>
      <c r="C3179" s="922"/>
      <c r="D3179" s="923"/>
      <c r="E3179" s="921"/>
      <c r="F3179" s="921"/>
      <c r="G3179" s="921"/>
      <c r="H3179" s="924" t="s">
        <v>33</v>
      </c>
      <c r="I3179" s="924"/>
      <c r="J3179" s="921" t="s">
        <v>31</v>
      </c>
      <c r="K3179" s="921" t="s">
        <v>31</v>
      </c>
      <c r="L3179" s="925">
        <v>0</v>
      </c>
    </row>
    <row r="3180" spans="1:12" s="1" customFormat="1" ht="40.35" customHeight="1" x14ac:dyDescent="0.15">
      <c r="A3180" s="918"/>
      <c r="B3180" s="921"/>
      <c r="C3180" s="922"/>
      <c r="D3180" s="923"/>
      <c r="E3180" s="921"/>
      <c r="F3180" s="921"/>
      <c r="G3180" s="921"/>
      <c r="H3180" s="924"/>
      <c r="I3180" s="924"/>
      <c r="J3180" s="921"/>
      <c r="K3180" s="921"/>
      <c r="L3180" s="925"/>
    </row>
    <row r="3181" spans="1:12" s="1" customFormat="1" ht="24" customHeight="1" x14ac:dyDescent="0.15">
      <c r="A3181" s="918"/>
      <c r="B3181" s="9" t="s">
        <v>34</v>
      </c>
      <c r="C3181" s="13" t="s">
        <v>35</v>
      </c>
      <c r="D3181" s="13" t="s">
        <v>36</v>
      </c>
      <c r="E3181" s="13" t="s">
        <v>37</v>
      </c>
      <c r="F3181" s="920"/>
      <c r="G3181" s="920"/>
      <c r="H3181" s="924" t="s">
        <v>38</v>
      </c>
      <c r="I3181" s="924"/>
      <c r="J3181" s="921" t="s">
        <v>31</v>
      </c>
      <c r="K3181" s="921" t="s">
        <v>32</v>
      </c>
      <c r="L3181" s="925">
        <v>523.56000000000006</v>
      </c>
    </row>
    <row r="3182" spans="1:12" s="1" customFormat="1" ht="24" customHeight="1" x14ac:dyDescent="0.15">
      <c r="A3182" s="918"/>
      <c r="B3182" s="14" t="s">
        <v>204</v>
      </c>
      <c r="C3182" s="14" t="s">
        <v>2025</v>
      </c>
      <c r="D3182" s="15">
        <v>43651</v>
      </c>
      <c r="E3182" s="14" t="s">
        <v>1942</v>
      </c>
      <c r="F3182" s="920"/>
      <c r="G3182" s="920"/>
      <c r="H3182" s="924"/>
      <c r="I3182" s="924"/>
      <c r="J3182" s="921"/>
      <c r="K3182" s="921"/>
      <c r="L3182" s="925"/>
    </row>
    <row r="3183" spans="1:12" s="1" customFormat="1" ht="24" customHeight="1" x14ac:dyDescent="0.15">
      <c r="A3183" s="918">
        <v>588</v>
      </c>
      <c r="B3183" s="9" t="s">
        <v>22</v>
      </c>
      <c r="C3183" s="13" t="s">
        <v>23</v>
      </c>
      <c r="D3183" s="13" t="s">
        <v>24</v>
      </c>
      <c r="E3183" s="13" t="s">
        <v>25</v>
      </c>
      <c r="F3183" s="919" t="s">
        <v>17</v>
      </c>
      <c r="G3183" s="919"/>
      <c r="H3183" s="920"/>
      <c r="I3183" s="920"/>
      <c r="J3183" s="920"/>
      <c r="K3183" s="920"/>
      <c r="L3183" s="920"/>
    </row>
    <row r="3184" spans="1:12" s="1" customFormat="1" ht="26.25" customHeight="1" x14ac:dyDescent="0.15">
      <c r="A3184" s="918"/>
      <c r="B3184" s="921" t="s">
        <v>2026</v>
      </c>
      <c r="C3184" s="922" t="s">
        <v>2027</v>
      </c>
      <c r="D3184" s="923">
        <v>43715</v>
      </c>
      <c r="E3184" s="921" t="s">
        <v>1347</v>
      </c>
      <c r="F3184" s="921" t="s">
        <v>2028</v>
      </c>
      <c r="G3184" s="921"/>
      <c r="H3184" s="924" t="s">
        <v>30</v>
      </c>
      <c r="I3184" s="924"/>
      <c r="J3184" s="14" t="s">
        <v>31</v>
      </c>
      <c r="K3184" s="14" t="s">
        <v>32</v>
      </c>
      <c r="L3184" s="16">
        <v>658</v>
      </c>
    </row>
    <row r="3185" spans="1:12" s="1" customFormat="1" ht="344.25" customHeight="1" x14ac:dyDescent="0.15">
      <c r="A3185" s="918"/>
      <c r="B3185" s="921"/>
      <c r="C3185" s="922"/>
      <c r="D3185" s="923"/>
      <c r="E3185" s="921"/>
      <c r="F3185" s="921"/>
      <c r="G3185" s="921"/>
      <c r="H3185" s="924" t="s">
        <v>33</v>
      </c>
      <c r="I3185" s="924"/>
      <c r="J3185" s="14" t="s">
        <v>31</v>
      </c>
      <c r="K3185" s="14" t="s">
        <v>31</v>
      </c>
      <c r="L3185" s="16">
        <v>0</v>
      </c>
    </row>
    <row r="3186" spans="1:12" s="1" customFormat="1" ht="24" customHeight="1" x14ac:dyDescent="0.15">
      <c r="A3186" s="918"/>
      <c r="B3186" s="9" t="s">
        <v>34</v>
      </c>
      <c r="C3186" s="13" t="s">
        <v>35</v>
      </c>
      <c r="D3186" s="13" t="s">
        <v>36</v>
      </c>
      <c r="E3186" s="13" t="s">
        <v>37</v>
      </c>
      <c r="F3186" s="920"/>
      <c r="G3186" s="920"/>
      <c r="H3186" s="924" t="s">
        <v>38</v>
      </c>
      <c r="I3186" s="924"/>
      <c r="J3186" s="921" t="s">
        <v>31</v>
      </c>
      <c r="K3186" s="921" t="s">
        <v>31</v>
      </c>
      <c r="L3186" s="925">
        <v>0</v>
      </c>
    </row>
    <row r="3187" spans="1:12" s="1" customFormat="1" ht="24" customHeight="1" x14ac:dyDescent="0.15">
      <c r="A3187" s="918"/>
      <c r="B3187" s="14" t="s">
        <v>39</v>
      </c>
      <c r="C3187" s="14" t="s">
        <v>2028</v>
      </c>
      <c r="D3187" s="15">
        <v>43722</v>
      </c>
      <c r="E3187" s="14" t="s">
        <v>2029</v>
      </c>
      <c r="F3187" s="920"/>
      <c r="G3187" s="920"/>
      <c r="H3187" s="924"/>
      <c r="I3187" s="924"/>
      <c r="J3187" s="921"/>
      <c r="K3187" s="921"/>
      <c r="L3187" s="925"/>
    </row>
    <row r="3188" spans="1:12" s="1" customFormat="1" ht="24" customHeight="1" x14ac:dyDescent="0.15">
      <c r="A3188" s="918">
        <v>589</v>
      </c>
      <c r="B3188" s="9" t="s">
        <v>22</v>
      </c>
      <c r="C3188" s="13" t="s">
        <v>23</v>
      </c>
      <c r="D3188" s="13" t="s">
        <v>24</v>
      </c>
      <c r="E3188" s="13" t="s">
        <v>25</v>
      </c>
      <c r="F3188" s="919" t="s">
        <v>17</v>
      </c>
      <c r="G3188" s="919"/>
      <c r="H3188" s="920"/>
      <c r="I3188" s="920"/>
      <c r="J3188" s="920"/>
      <c r="K3188" s="920"/>
      <c r="L3188" s="920"/>
    </row>
    <row r="3189" spans="1:12" s="1" customFormat="1" ht="26.25" customHeight="1" x14ac:dyDescent="0.15">
      <c r="A3189" s="918"/>
      <c r="B3189" s="921" t="s">
        <v>2030</v>
      </c>
      <c r="C3189" s="922" t="s">
        <v>2031</v>
      </c>
      <c r="D3189" s="923">
        <v>43575</v>
      </c>
      <c r="E3189" s="921" t="s">
        <v>65</v>
      </c>
      <c r="F3189" s="921" t="s">
        <v>1011</v>
      </c>
      <c r="G3189" s="921"/>
      <c r="H3189" s="924" t="s">
        <v>30</v>
      </c>
      <c r="I3189" s="924"/>
      <c r="J3189" s="14" t="s">
        <v>31</v>
      </c>
      <c r="K3189" s="14" t="s">
        <v>32</v>
      </c>
      <c r="L3189" s="16">
        <v>630</v>
      </c>
    </row>
    <row r="3190" spans="1:12" s="1" customFormat="1" ht="197.25" customHeight="1" x14ac:dyDescent="0.15">
      <c r="A3190" s="918"/>
      <c r="B3190" s="921"/>
      <c r="C3190" s="922"/>
      <c r="D3190" s="923"/>
      <c r="E3190" s="921"/>
      <c r="F3190" s="921"/>
      <c r="G3190" s="921"/>
      <c r="H3190" s="924" t="s">
        <v>33</v>
      </c>
      <c r="I3190" s="924"/>
      <c r="J3190" s="14" t="s">
        <v>31</v>
      </c>
      <c r="K3190" s="14" t="s">
        <v>32</v>
      </c>
      <c r="L3190" s="16">
        <v>1166.18</v>
      </c>
    </row>
    <row r="3191" spans="1:12" s="1" customFormat="1" ht="24" customHeight="1" x14ac:dyDescent="0.15">
      <c r="A3191" s="918"/>
      <c r="B3191" s="9" t="s">
        <v>34</v>
      </c>
      <c r="C3191" s="13" t="s">
        <v>35</v>
      </c>
      <c r="D3191" s="13" t="s">
        <v>36</v>
      </c>
      <c r="E3191" s="13" t="s">
        <v>37</v>
      </c>
      <c r="F3191" s="920"/>
      <c r="G3191" s="920"/>
      <c r="H3191" s="924" t="s">
        <v>38</v>
      </c>
      <c r="I3191" s="924"/>
      <c r="J3191" s="921" t="s">
        <v>31</v>
      </c>
      <c r="K3191" s="921" t="s">
        <v>32</v>
      </c>
      <c r="L3191" s="925">
        <v>72</v>
      </c>
    </row>
    <row r="3192" spans="1:12" s="1" customFormat="1" ht="34.5" customHeight="1" x14ac:dyDescent="0.15">
      <c r="A3192" s="918"/>
      <c r="B3192" s="14" t="s">
        <v>111</v>
      </c>
      <c r="C3192" s="14" t="s">
        <v>1011</v>
      </c>
      <c r="D3192" s="15">
        <v>43581</v>
      </c>
      <c r="E3192" s="14" t="s">
        <v>1012</v>
      </c>
      <c r="F3192" s="920"/>
      <c r="G3192" s="920"/>
      <c r="H3192" s="924"/>
      <c r="I3192" s="924"/>
      <c r="J3192" s="921"/>
      <c r="K3192" s="921"/>
      <c r="L3192" s="925"/>
    </row>
    <row r="3193" spans="1:12" s="1" customFormat="1" ht="24" customHeight="1" x14ac:dyDescent="0.15">
      <c r="A3193" s="918">
        <v>590</v>
      </c>
      <c r="B3193" s="9" t="s">
        <v>22</v>
      </c>
      <c r="C3193" s="13" t="s">
        <v>23</v>
      </c>
      <c r="D3193" s="13" t="s">
        <v>24</v>
      </c>
      <c r="E3193" s="13" t="s">
        <v>25</v>
      </c>
      <c r="F3193" s="919" t="s">
        <v>17</v>
      </c>
      <c r="G3193" s="919"/>
      <c r="H3193" s="920"/>
      <c r="I3193" s="920"/>
      <c r="J3193" s="920"/>
      <c r="K3193" s="920"/>
      <c r="L3193" s="920"/>
    </row>
    <row r="3194" spans="1:12" s="1" customFormat="1" ht="26.25" customHeight="1" x14ac:dyDescent="0.15">
      <c r="A3194" s="918"/>
      <c r="B3194" s="921" t="s">
        <v>2032</v>
      </c>
      <c r="C3194" s="922" t="s">
        <v>2033</v>
      </c>
      <c r="D3194" s="923">
        <v>43597</v>
      </c>
      <c r="E3194" s="921" t="s">
        <v>313</v>
      </c>
      <c r="F3194" s="921" t="s">
        <v>2034</v>
      </c>
      <c r="G3194" s="921"/>
      <c r="H3194" s="924" t="s">
        <v>30</v>
      </c>
      <c r="I3194" s="924"/>
      <c r="J3194" s="14" t="s">
        <v>31</v>
      </c>
      <c r="K3194" s="14" t="s">
        <v>32</v>
      </c>
      <c r="L3194" s="16">
        <v>797</v>
      </c>
    </row>
    <row r="3195" spans="1:12" s="1" customFormat="1" ht="260.25" customHeight="1" x14ac:dyDescent="0.15">
      <c r="A3195" s="918"/>
      <c r="B3195" s="921"/>
      <c r="C3195" s="922"/>
      <c r="D3195" s="923"/>
      <c r="E3195" s="921"/>
      <c r="F3195" s="921"/>
      <c r="G3195" s="921"/>
      <c r="H3195" s="924" t="s">
        <v>33</v>
      </c>
      <c r="I3195" s="924"/>
      <c r="J3195" s="14" t="s">
        <v>31</v>
      </c>
      <c r="K3195" s="14" t="s">
        <v>32</v>
      </c>
      <c r="L3195" s="16">
        <v>845.98</v>
      </c>
    </row>
    <row r="3196" spans="1:12" s="1" customFormat="1" ht="24" customHeight="1" x14ac:dyDescent="0.15">
      <c r="A3196" s="918"/>
      <c r="B3196" s="9" t="s">
        <v>34</v>
      </c>
      <c r="C3196" s="13" t="s">
        <v>35</v>
      </c>
      <c r="D3196" s="13" t="s">
        <v>36</v>
      </c>
      <c r="E3196" s="13" t="s">
        <v>37</v>
      </c>
      <c r="F3196" s="920"/>
      <c r="G3196" s="920"/>
      <c r="H3196" s="924" t="s">
        <v>38</v>
      </c>
      <c r="I3196" s="924"/>
      <c r="J3196" s="921" t="s">
        <v>31</v>
      </c>
      <c r="K3196" s="921" t="s">
        <v>32</v>
      </c>
      <c r="L3196" s="925">
        <v>388.38</v>
      </c>
    </row>
    <row r="3197" spans="1:12" s="1" customFormat="1" ht="24" customHeight="1" x14ac:dyDescent="0.15">
      <c r="A3197" s="918"/>
      <c r="B3197" s="14" t="s">
        <v>323</v>
      </c>
      <c r="C3197" s="14" t="s">
        <v>2034</v>
      </c>
      <c r="D3197" s="15">
        <v>43602</v>
      </c>
      <c r="E3197" s="14" t="s">
        <v>615</v>
      </c>
      <c r="F3197" s="920"/>
      <c r="G3197" s="920"/>
      <c r="H3197" s="924"/>
      <c r="I3197" s="924"/>
      <c r="J3197" s="921"/>
      <c r="K3197" s="921"/>
      <c r="L3197" s="925"/>
    </row>
    <row r="3198" spans="1:12" s="1" customFormat="1" ht="24" customHeight="1" x14ac:dyDescent="0.15">
      <c r="A3198" s="918">
        <v>591</v>
      </c>
      <c r="B3198" s="9" t="s">
        <v>22</v>
      </c>
      <c r="C3198" s="13" t="s">
        <v>23</v>
      </c>
      <c r="D3198" s="13" t="s">
        <v>24</v>
      </c>
      <c r="E3198" s="13" t="s">
        <v>25</v>
      </c>
      <c r="F3198" s="919" t="s">
        <v>17</v>
      </c>
      <c r="G3198" s="919"/>
      <c r="H3198" s="920"/>
      <c r="I3198" s="920"/>
      <c r="J3198" s="920"/>
      <c r="K3198" s="920"/>
      <c r="L3198" s="920"/>
    </row>
    <row r="3199" spans="1:12" s="1" customFormat="1" ht="26.25" customHeight="1" x14ac:dyDescent="0.15">
      <c r="A3199" s="918"/>
      <c r="B3199" s="921" t="s">
        <v>2035</v>
      </c>
      <c r="C3199" s="922" t="s">
        <v>2036</v>
      </c>
      <c r="D3199" s="923">
        <v>43635</v>
      </c>
      <c r="E3199" s="921" t="s">
        <v>1650</v>
      </c>
      <c r="F3199" s="921" t="s">
        <v>2037</v>
      </c>
      <c r="G3199" s="921"/>
      <c r="H3199" s="924" t="s">
        <v>30</v>
      </c>
      <c r="I3199" s="924"/>
      <c r="J3199" s="14" t="s">
        <v>31</v>
      </c>
      <c r="K3199" s="14" t="s">
        <v>32</v>
      </c>
      <c r="L3199" s="16">
        <v>714.5</v>
      </c>
    </row>
    <row r="3200" spans="1:12" s="1" customFormat="1" ht="144.75" customHeight="1" x14ac:dyDescent="0.15">
      <c r="A3200" s="918"/>
      <c r="B3200" s="921"/>
      <c r="C3200" s="922"/>
      <c r="D3200" s="923"/>
      <c r="E3200" s="921"/>
      <c r="F3200" s="921"/>
      <c r="G3200" s="921"/>
      <c r="H3200" s="924" t="s">
        <v>33</v>
      </c>
      <c r="I3200" s="924"/>
      <c r="J3200" s="14" t="s">
        <v>31</v>
      </c>
      <c r="K3200" s="14" t="s">
        <v>32</v>
      </c>
      <c r="L3200" s="16">
        <v>5519.83</v>
      </c>
    </row>
    <row r="3201" spans="1:12" s="1" customFormat="1" ht="24" customHeight="1" x14ac:dyDescent="0.15">
      <c r="A3201" s="918"/>
      <c r="B3201" s="9" t="s">
        <v>34</v>
      </c>
      <c r="C3201" s="13" t="s">
        <v>35</v>
      </c>
      <c r="D3201" s="13" t="s">
        <v>36</v>
      </c>
      <c r="E3201" s="13" t="s">
        <v>37</v>
      </c>
      <c r="F3201" s="920"/>
      <c r="G3201" s="920"/>
      <c r="H3201" s="924" t="s">
        <v>38</v>
      </c>
      <c r="I3201" s="924"/>
      <c r="J3201" s="921" t="s">
        <v>31</v>
      </c>
      <c r="K3201" s="921" t="s">
        <v>32</v>
      </c>
      <c r="L3201" s="925">
        <v>200</v>
      </c>
    </row>
    <row r="3202" spans="1:12" s="1" customFormat="1" ht="34.5" customHeight="1" x14ac:dyDescent="0.15">
      <c r="A3202" s="918"/>
      <c r="B3202" s="14" t="s">
        <v>2038</v>
      </c>
      <c r="C3202" s="14" t="s">
        <v>2037</v>
      </c>
      <c r="D3202" s="15">
        <v>43637</v>
      </c>
      <c r="E3202" s="14" t="s">
        <v>2039</v>
      </c>
      <c r="F3202" s="920"/>
      <c r="G3202" s="920"/>
      <c r="H3202" s="924"/>
      <c r="I3202" s="924"/>
      <c r="J3202" s="921"/>
      <c r="K3202" s="921"/>
      <c r="L3202" s="925"/>
    </row>
    <row r="3203" spans="1:12" s="1" customFormat="1" ht="24" customHeight="1" x14ac:dyDescent="0.15">
      <c r="A3203" s="918">
        <v>592</v>
      </c>
      <c r="B3203" s="9" t="s">
        <v>22</v>
      </c>
      <c r="C3203" s="13" t="s">
        <v>23</v>
      </c>
      <c r="D3203" s="13" t="s">
        <v>24</v>
      </c>
      <c r="E3203" s="13" t="s">
        <v>25</v>
      </c>
      <c r="F3203" s="919" t="s">
        <v>17</v>
      </c>
      <c r="G3203" s="919"/>
      <c r="H3203" s="920"/>
      <c r="I3203" s="920"/>
      <c r="J3203" s="920"/>
      <c r="K3203" s="920"/>
      <c r="L3203" s="920"/>
    </row>
    <row r="3204" spans="1:12" s="1" customFormat="1" ht="26.25" customHeight="1" x14ac:dyDescent="0.15">
      <c r="A3204" s="918"/>
      <c r="B3204" s="921" t="s">
        <v>2035</v>
      </c>
      <c r="C3204" s="922" t="s">
        <v>2040</v>
      </c>
      <c r="D3204" s="923">
        <v>43651</v>
      </c>
      <c r="E3204" s="921" t="s">
        <v>410</v>
      </c>
      <c r="F3204" s="921" t="s">
        <v>2041</v>
      </c>
      <c r="G3204" s="921"/>
      <c r="H3204" s="924" t="s">
        <v>30</v>
      </c>
      <c r="I3204" s="924"/>
      <c r="J3204" s="14" t="s">
        <v>31</v>
      </c>
      <c r="K3204" s="14" t="s">
        <v>32</v>
      </c>
      <c r="L3204" s="16">
        <v>2222</v>
      </c>
    </row>
    <row r="3205" spans="1:12" s="1" customFormat="1" ht="260.25" customHeight="1" x14ac:dyDescent="0.15">
      <c r="A3205" s="918"/>
      <c r="B3205" s="921"/>
      <c r="C3205" s="922"/>
      <c r="D3205" s="923"/>
      <c r="E3205" s="921"/>
      <c r="F3205" s="921"/>
      <c r="G3205" s="921"/>
      <c r="H3205" s="924" t="s">
        <v>33</v>
      </c>
      <c r="I3205" s="924"/>
      <c r="J3205" s="14" t="s">
        <v>31</v>
      </c>
      <c r="K3205" s="14" t="s">
        <v>32</v>
      </c>
      <c r="L3205" s="16">
        <v>8655.31</v>
      </c>
    </row>
    <row r="3206" spans="1:12" s="1" customFormat="1" ht="24" customHeight="1" x14ac:dyDescent="0.15">
      <c r="A3206" s="918"/>
      <c r="B3206" s="9" t="s">
        <v>34</v>
      </c>
      <c r="C3206" s="13" t="s">
        <v>35</v>
      </c>
      <c r="D3206" s="13" t="s">
        <v>36</v>
      </c>
      <c r="E3206" s="13" t="s">
        <v>37</v>
      </c>
      <c r="F3206" s="920"/>
      <c r="G3206" s="920"/>
      <c r="H3206" s="924" t="s">
        <v>38</v>
      </c>
      <c r="I3206" s="924"/>
      <c r="J3206" s="921" t="s">
        <v>31</v>
      </c>
      <c r="K3206" s="921" t="s">
        <v>31</v>
      </c>
      <c r="L3206" s="925">
        <v>0</v>
      </c>
    </row>
    <row r="3207" spans="1:12" s="1" customFormat="1" ht="34.5" customHeight="1" x14ac:dyDescent="0.15">
      <c r="A3207" s="918"/>
      <c r="B3207" s="14" t="s">
        <v>2038</v>
      </c>
      <c r="C3207" s="14" t="s">
        <v>2041</v>
      </c>
      <c r="D3207" s="15">
        <v>43659</v>
      </c>
      <c r="E3207" s="14" t="s">
        <v>2042</v>
      </c>
      <c r="F3207" s="920"/>
      <c r="G3207" s="920"/>
      <c r="H3207" s="924"/>
      <c r="I3207" s="924"/>
      <c r="J3207" s="921"/>
      <c r="K3207" s="921"/>
      <c r="L3207" s="925"/>
    </row>
    <row r="3208" spans="1:12" s="1" customFormat="1" ht="24" customHeight="1" x14ac:dyDescent="0.15">
      <c r="A3208" s="918">
        <v>593</v>
      </c>
      <c r="B3208" s="9" t="s">
        <v>22</v>
      </c>
      <c r="C3208" s="13" t="s">
        <v>23</v>
      </c>
      <c r="D3208" s="13" t="s">
        <v>24</v>
      </c>
      <c r="E3208" s="13" t="s">
        <v>25</v>
      </c>
      <c r="F3208" s="919" t="s">
        <v>17</v>
      </c>
      <c r="G3208" s="919"/>
      <c r="H3208" s="920"/>
      <c r="I3208" s="920"/>
      <c r="J3208" s="920"/>
      <c r="K3208" s="920"/>
      <c r="L3208" s="920"/>
    </row>
    <row r="3209" spans="1:12" s="1" customFormat="1" ht="26.25" customHeight="1" x14ac:dyDescent="0.15">
      <c r="A3209" s="918"/>
      <c r="B3209" s="921" t="s">
        <v>2035</v>
      </c>
      <c r="C3209" s="922" t="s">
        <v>2043</v>
      </c>
      <c r="D3209" s="923">
        <v>43718</v>
      </c>
      <c r="E3209" s="921" t="s">
        <v>2044</v>
      </c>
      <c r="F3209" s="921" t="s">
        <v>2045</v>
      </c>
      <c r="G3209" s="921"/>
      <c r="H3209" s="924" t="s">
        <v>30</v>
      </c>
      <c r="I3209" s="924"/>
      <c r="J3209" s="14" t="s">
        <v>31</v>
      </c>
      <c r="K3209" s="14" t="s">
        <v>32</v>
      </c>
      <c r="L3209" s="16">
        <v>720</v>
      </c>
    </row>
    <row r="3210" spans="1:12" s="1" customFormat="1" ht="333.75" customHeight="1" x14ac:dyDescent="0.15">
      <c r="A3210" s="918"/>
      <c r="B3210" s="921"/>
      <c r="C3210" s="922"/>
      <c r="D3210" s="923"/>
      <c r="E3210" s="921"/>
      <c r="F3210" s="921"/>
      <c r="G3210" s="921"/>
      <c r="H3210" s="924" t="s">
        <v>33</v>
      </c>
      <c r="I3210" s="924"/>
      <c r="J3210" s="14" t="s">
        <v>31</v>
      </c>
      <c r="K3210" s="14" t="s">
        <v>31</v>
      </c>
      <c r="L3210" s="16">
        <v>0</v>
      </c>
    </row>
    <row r="3211" spans="1:12" s="1" customFormat="1" ht="24" customHeight="1" x14ac:dyDescent="0.15">
      <c r="A3211" s="918"/>
      <c r="B3211" s="9" t="s">
        <v>34</v>
      </c>
      <c r="C3211" s="13" t="s">
        <v>35</v>
      </c>
      <c r="D3211" s="13" t="s">
        <v>36</v>
      </c>
      <c r="E3211" s="13" t="s">
        <v>37</v>
      </c>
      <c r="F3211" s="920"/>
      <c r="G3211" s="920"/>
      <c r="H3211" s="924" t="s">
        <v>38</v>
      </c>
      <c r="I3211" s="924"/>
      <c r="J3211" s="921" t="s">
        <v>31</v>
      </c>
      <c r="K3211" s="921" t="s">
        <v>31</v>
      </c>
      <c r="L3211" s="925">
        <v>0</v>
      </c>
    </row>
    <row r="3212" spans="1:12" s="1" customFormat="1" ht="34.5" customHeight="1" x14ac:dyDescent="0.15">
      <c r="A3212" s="918"/>
      <c r="B3212" s="14" t="s">
        <v>2038</v>
      </c>
      <c r="C3212" s="14" t="s">
        <v>2045</v>
      </c>
      <c r="D3212" s="15">
        <v>43726</v>
      </c>
      <c r="E3212" s="14" t="s">
        <v>2046</v>
      </c>
      <c r="F3212" s="920"/>
      <c r="G3212" s="920"/>
      <c r="H3212" s="924"/>
      <c r="I3212" s="924"/>
      <c r="J3212" s="921"/>
      <c r="K3212" s="921"/>
      <c r="L3212" s="925"/>
    </row>
    <row r="3213" spans="1:12" s="1" customFormat="1" ht="24" customHeight="1" x14ac:dyDescent="0.15">
      <c r="A3213" s="918">
        <v>594</v>
      </c>
      <c r="B3213" s="9" t="s">
        <v>22</v>
      </c>
      <c r="C3213" s="13" t="s">
        <v>23</v>
      </c>
      <c r="D3213" s="13" t="s">
        <v>24</v>
      </c>
      <c r="E3213" s="13" t="s">
        <v>25</v>
      </c>
      <c r="F3213" s="919" t="s">
        <v>17</v>
      </c>
      <c r="G3213" s="919"/>
      <c r="H3213" s="920"/>
      <c r="I3213" s="920"/>
      <c r="J3213" s="920"/>
      <c r="K3213" s="920"/>
      <c r="L3213" s="920"/>
    </row>
    <row r="3214" spans="1:12" s="1" customFormat="1" ht="26.25" customHeight="1" x14ac:dyDescent="0.15">
      <c r="A3214" s="918"/>
      <c r="B3214" s="921" t="s">
        <v>2047</v>
      </c>
      <c r="C3214" s="922" t="s">
        <v>2048</v>
      </c>
      <c r="D3214" s="923">
        <v>43613</v>
      </c>
      <c r="E3214" s="921" t="s">
        <v>727</v>
      </c>
      <c r="F3214" s="921" t="s">
        <v>2049</v>
      </c>
      <c r="G3214" s="921"/>
      <c r="H3214" s="924" t="s">
        <v>30</v>
      </c>
      <c r="I3214" s="924"/>
      <c r="J3214" s="14" t="s">
        <v>31</v>
      </c>
      <c r="K3214" s="14" t="s">
        <v>32</v>
      </c>
      <c r="L3214" s="16">
        <v>170.25</v>
      </c>
    </row>
    <row r="3215" spans="1:12" s="1" customFormat="1" ht="409.2" customHeight="1" x14ac:dyDescent="0.15">
      <c r="A3215" s="918"/>
      <c r="B3215" s="921"/>
      <c r="C3215" s="922"/>
      <c r="D3215" s="923"/>
      <c r="E3215" s="921"/>
      <c r="F3215" s="921"/>
      <c r="G3215" s="921"/>
      <c r="H3215" s="924" t="s">
        <v>33</v>
      </c>
      <c r="I3215" s="924"/>
      <c r="J3215" s="921" t="s">
        <v>31</v>
      </c>
      <c r="K3215" s="921" t="s">
        <v>32</v>
      </c>
      <c r="L3215" s="925">
        <v>215.6</v>
      </c>
    </row>
    <row r="3216" spans="1:12" s="1" customFormat="1" ht="40.35" customHeight="1" x14ac:dyDescent="0.15">
      <c r="A3216" s="918"/>
      <c r="B3216" s="921"/>
      <c r="C3216" s="922"/>
      <c r="D3216" s="923"/>
      <c r="E3216" s="921"/>
      <c r="F3216" s="921"/>
      <c r="G3216" s="921"/>
      <c r="H3216" s="924"/>
      <c r="I3216" s="924"/>
      <c r="J3216" s="921"/>
      <c r="K3216" s="921"/>
      <c r="L3216" s="925"/>
    </row>
    <row r="3217" spans="1:12" s="1" customFormat="1" ht="24" customHeight="1" x14ac:dyDescent="0.15">
      <c r="A3217" s="918"/>
      <c r="B3217" s="9" t="s">
        <v>34</v>
      </c>
      <c r="C3217" s="13" t="s">
        <v>35</v>
      </c>
      <c r="D3217" s="13" t="s">
        <v>36</v>
      </c>
      <c r="E3217" s="13" t="s">
        <v>37</v>
      </c>
      <c r="F3217" s="920"/>
      <c r="G3217" s="920"/>
      <c r="H3217" s="924" t="s">
        <v>38</v>
      </c>
      <c r="I3217" s="924"/>
      <c r="J3217" s="921" t="s">
        <v>31</v>
      </c>
      <c r="K3217" s="921" t="s">
        <v>31</v>
      </c>
      <c r="L3217" s="925">
        <v>0</v>
      </c>
    </row>
    <row r="3218" spans="1:12" s="1" customFormat="1" ht="24" customHeight="1" x14ac:dyDescent="0.15">
      <c r="A3218" s="918"/>
      <c r="B3218" s="14" t="s">
        <v>204</v>
      </c>
      <c r="C3218" s="14" t="s">
        <v>2049</v>
      </c>
      <c r="D3218" s="15">
        <v>43614</v>
      </c>
      <c r="E3218" s="14" t="s">
        <v>2050</v>
      </c>
      <c r="F3218" s="920"/>
      <c r="G3218" s="920"/>
      <c r="H3218" s="924"/>
      <c r="I3218" s="924"/>
      <c r="J3218" s="921"/>
      <c r="K3218" s="921"/>
      <c r="L3218" s="925"/>
    </row>
    <row r="3219" spans="1:12" s="1" customFormat="1" ht="24" customHeight="1" x14ac:dyDescent="0.15">
      <c r="A3219" s="918">
        <v>595</v>
      </c>
      <c r="B3219" s="9" t="s">
        <v>22</v>
      </c>
      <c r="C3219" s="13" t="s">
        <v>23</v>
      </c>
      <c r="D3219" s="13" t="s">
        <v>24</v>
      </c>
      <c r="E3219" s="13" t="s">
        <v>25</v>
      </c>
      <c r="F3219" s="919" t="s">
        <v>17</v>
      </c>
      <c r="G3219" s="919"/>
      <c r="H3219" s="920"/>
      <c r="I3219" s="920"/>
      <c r="J3219" s="920"/>
      <c r="K3219" s="920"/>
      <c r="L3219" s="920"/>
    </row>
    <row r="3220" spans="1:12" s="1" customFormat="1" ht="26.25" customHeight="1" x14ac:dyDescent="0.15">
      <c r="A3220" s="918"/>
      <c r="B3220" s="921" t="s">
        <v>2051</v>
      </c>
      <c r="C3220" s="921" t="s">
        <v>2052</v>
      </c>
      <c r="D3220" s="923">
        <v>43559</v>
      </c>
      <c r="E3220" s="921" t="s">
        <v>90</v>
      </c>
      <c r="F3220" s="921" t="s">
        <v>653</v>
      </c>
      <c r="G3220" s="921"/>
      <c r="H3220" s="924" t="s">
        <v>30</v>
      </c>
      <c r="I3220" s="924"/>
      <c r="J3220" s="14" t="s">
        <v>31</v>
      </c>
      <c r="K3220" s="14" t="s">
        <v>32</v>
      </c>
      <c r="L3220" s="16">
        <v>304</v>
      </c>
    </row>
    <row r="3221" spans="1:12" s="1" customFormat="1" ht="29.25" customHeight="1" x14ac:dyDescent="0.15">
      <c r="A3221" s="918"/>
      <c r="B3221" s="921"/>
      <c r="C3221" s="921"/>
      <c r="D3221" s="923"/>
      <c r="E3221" s="921"/>
      <c r="F3221" s="921"/>
      <c r="G3221" s="921"/>
      <c r="H3221" s="924" t="s">
        <v>33</v>
      </c>
      <c r="I3221" s="924"/>
      <c r="J3221" s="14" t="s">
        <v>31</v>
      </c>
      <c r="K3221" s="14" t="s">
        <v>31</v>
      </c>
      <c r="L3221" s="16">
        <v>0</v>
      </c>
    </row>
    <row r="3222" spans="1:12" s="1" customFormat="1" ht="24" customHeight="1" x14ac:dyDescent="0.15">
      <c r="A3222" s="918"/>
      <c r="B3222" s="9" t="s">
        <v>34</v>
      </c>
      <c r="C3222" s="13" t="s">
        <v>35</v>
      </c>
      <c r="D3222" s="13" t="s">
        <v>36</v>
      </c>
      <c r="E3222" s="13" t="s">
        <v>37</v>
      </c>
      <c r="F3222" s="920"/>
      <c r="G3222" s="920"/>
      <c r="H3222" s="924" t="s">
        <v>38</v>
      </c>
      <c r="I3222" s="924"/>
      <c r="J3222" s="921" t="s">
        <v>31</v>
      </c>
      <c r="K3222" s="921" t="s">
        <v>32</v>
      </c>
      <c r="L3222" s="925">
        <v>150</v>
      </c>
    </row>
    <row r="3223" spans="1:12" s="1" customFormat="1" ht="24" customHeight="1" x14ac:dyDescent="0.15">
      <c r="A3223" s="918"/>
      <c r="B3223" s="14"/>
      <c r="C3223" s="14" t="s">
        <v>653</v>
      </c>
      <c r="D3223" s="15">
        <v>43562</v>
      </c>
      <c r="E3223" s="14" t="s">
        <v>1254</v>
      </c>
      <c r="F3223" s="920"/>
      <c r="G3223" s="920"/>
      <c r="H3223" s="924"/>
      <c r="I3223" s="924"/>
      <c r="J3223" s="921"/>
      <c r="K3223" s="921"/>
      <c r="L3223" s="925"/>
    </row>
    <row r="3224" spans="1:12" s="1" customFormat="1" ht="24" customHeight="1" x14ac:dyDescent="0.15">
      <c r="A3224" s="918">
        <v>596</v>
      </c>
      <c r="B3224" s="9" t="s">
        <v>22</v>
      </c>
      <c r="C3224" s="13" t="s">
        <v>23</v>
      </c>
      <c r="D3224" s="13" t="s">
        <v>24</v>
      </c>
      <c r="E3224" s="13" t="s">
        <v>25</v>
      </c>
      <c r="F3224" s="919" t="s">
        <v>17</v>
      </c>
      <c r="G3224" s="919"/>
      <c r="H3224" s="920"/>
      <c r="I3224" s="920"/>
      <c r="J3224" s="920"/>
      <c r="K3224" s="920"/>
      <c r="L3224" s="920"/>
    </row>
    <row r="3225" spans="1:12" s="1" customFormat="1" ht="26.25" customHeight="1" x14ac:dyDescent="0.15">
      <c r="A3225" s="918"/>
      <c r="B3225" s="921" t="s">
        <v>2053</v>
      </c>
      <c r="C3225" s="922" t="s">
        <v>2054</v>
      </c>
      <c r="D3225" s="923">
        <v>43662</v>
      </c>
      <c r="E3225" s="921" t="s">
        <v>95</v>
      </c>
      <c r="F3225" s="921" t="s">
        <v>2055</v>
      </c>
      <c r="G3225" s="921"/>
      <c r="H3225" s="924" t="s">
        <v>30</v>
      </c>
      <c r="I3225" s="924"/>
      <c r="J3225" s="14" t="s">
        <v>31</v>
      </c>
      <c r="K3225" s="14" t="s">
        <v>32</v>
      </c>
      <c r="L3225" s="16">
        <v>1005</v>
      </c>
    </row>
    <row r="3226" spans="1:12" s="1" customFormat="1" ht="291.75" customHeight="1" x14ac:dyDescent="0.15">
      <c r="A3226" s="918"/>
      <c r="B3226" s="921"/>
      <c r="C3226" s="922"/>
      <c r="D3226" s="923"/>
      <c r="E3226" s="921"/>
      <c r="F3226" s="921"/>
      <c r="G3226" s="921"/>
      <c r="H3226" s="924" t="s">
        <v>33</v>
      </c>
      <c r="I3226" s="924"/>
      <c r="J3226" s="14" t="s">
        <v>31</v>
      </c>
      <c r="K3226" s="14" t="s">
        <v>32</v>
      </c>
      <c r="L3226" s="16">
        <v>330.3</v>
      </c>
    </row>
    <row r="3227" spans="1:12" s="1" customFormat="1" ht="24" customHeight="1" x14ac:dyDescent="0.15">
      <c r="A3227" s="918"/>
      <c r="B3227" s="9" t="s">
        <v>34</v>
      </c>
      <c r="C3227" s="13" t="s">
        <v>35</v>
      </c>
      <c r="D3227" s="13" t="s">
        <v>36</v>
      </c>
      <c r="E3227" s="13" t="s">
        <v>37</v>
      </c>
      <c r="F3227" s="920"/>
      <c r="G3227" s="920"/>
      <c r="H3227" s="924" t="s">
        <v>38</v>
      </c>
      <c r="I3227" s="924"/>
      <c r="J3227" s="921" t="s">
        <v>31</v>
      </c>
      <c r="K3227" s="921" t="s">
        <v>31</v>
      </c>
      <c r="L3227" s="925">
        <v>0</v>
      </c>
    </row>
    <row r="3228" spans="1:12" s="1" customFormat="1" ht="24" customHeight="1" x14ac:dyDescent="0.15">
      <c r="A3228" s="918"/>
      <c r="B3228" s="14" t="s">
        <v>55</v>
      </c>
      <c r="C3228" s="14" t="s">
        <v>2055</v>
      </c>
      <c r="D3228" s="15">
        <v>43665</v>
      </c>
      <c r="E3228" s="14" t="s">
        <v>2056</v>
      </c>
      <c r="F3228" s="920"/>
      <c r="G3228" s="920"/>
      <c r="H3228" s="924"/>
      <c r="I3228" s="924"/>
      <c r="J3228" s="921"/>
      <c r="K3228" s="921"/>
      <c r="L3228" s="925"/>
    </row>
    <row r="3229" spans="1:12" s="1" customFormat="1" ht="24" customHeight="1" x14ac:dyDescent="0.15">
      <c r="A3229" s="918">
        <v>597</v>
      </c>
      <c r="B3229" s="9" t="s">
        <v>22</v>
      </c>
      <c r="C3229" s="13" t="s">
        <v>23</v>
      </c>
      <c r="D3229" s="13" t="s">
        <v>24</v>
      </c>
      <c r="E3229" s="13" t="s">
        <v>25</v>
      </c>
      <c r="F3229" s="919" t="s">
        <v>17</v>
      </c>
      <c r="G3229" s="919"/>
      <c r="H3229" s="920"/>
      <c r="I3229" s="920"/>
      <c r="J3229" s="920"/>
      <c r="K3229" s="920"/>
      <c r="L3229" s="920"/>
    </row>
    <row r="3230" spans="1:12" s="1" customFormat="1" ht="26.25" customHeight="1" x14ac:dyDescent="0.15">
      <c r="A3230" s="918"/>
      <c r="B3230" s="921" t="s">
        <v>2057</v>
      </c>
      <c r="C3230" s="922" t="s">
        <v>2058</v>
      </c>
      <c r="D3230" s="923">
        <v>43580</v>
      </c>
      <c r="E3230" s="921" t="s">
        <v>1575</v>
      </c>
      <c r="F3230" s="921" t="s">
        <v>2059</v>
      </c>
      <c r="G3230" s="921"/>
      <c r="H3230" s="924" t="s">
        <v>30</v>
      </c>
      <c r="I3230" s="924"/>
      <c r="J3230" s="14" t="s">
        <v>31</v>
      </c>
      <c r="K3230" s="14" t="s">
        <v>32</v>
      </c>
      <c r="L3230" s="16">
        <v>172</v>
      </c>
    </row>
    <row r="3231" spans="1:12" s="1" customFormat="1" ht="409.2" customHeight="1" x14ac:dyDescent="0.15">
      <c r="A3231" s="918"/>
      <c r="B3231" s="921"/>
      <c r="C3231" s="922"/>
      <c r="D3231" s="923"/>
      <c r="E3231" s="921"/>
      <c r="F3231" s="921"/>
      <c r="G3231" s="921"/>
      <c r="H3231" s="924" t="s">
        <v>33</v>
      </c>
      <c r="I3231" s="924"/>
      <c r="J3231" s="921" t="s">
        <v>31</v>
      </c>
      <c r="K3231" s="921" t="s">
        <v>32</v>
      </c>
      <c r="L3231" s="925">
        <v>575.20000000000005</v>
      </c>
    </row>
    <row r="3232" spans="1:12" s="1" customFormat="1" ht="409.2" customHeight="1" x14ac:dyDescent="0.15">
      <c r="A3232" s="918"/>
      <c r="B3232" s="921"/>
      <c r="C3232" s="922"/>
      <c r="D3232" s="923"/>
      <c r="E3232" s="921"/>
      <c r="F3232" s="921"/>
      <c r="G3232" s="921"/>
      <c r="H3232" s="924"/>
      <c r="I3232" s="924"/>
      <c r="J3232" s="921"/>
      <c r="K3232" s="921"/>
      <c r="L3232" s="925"/>
    </row>
    <row r="3233" spans="1:12" s="1" customFormat="1" ht="19.95" customHeight="1" x14ac:dyDescent="0.15">
      <c r="A3233" s="918"/>
      <c r="B3233" s="921"/>
      <c r="C3233" s="922"/>
      <c r="D3233" s="923"/>
      <c r="E3233" s="921"/>
      <c r="F3233" s="921"/>
      <c r="G3233" s="921"/>
      <c r="H3233" s="924"/>
      <c r="I3233" s="924"/>
      <c r="J3233" s="921"/>
      <c r="K3233" s="921"/>
      <c r="L3233" s="925"/>
    </row>
    <row r="3234" spans="1:12" s="1" customFormat="1" ht="24" customHeight="1" x14ac:dyDescent="0.15">
      <c r="A3234" s="918"/>
      <c r="B3234" s="9" t="s">
        <v>34</v>
      </c>
      <c r="C3234" s="13" t="s">
        <v>35</v>
      </c>
      <c r="D3234" s="13" t="s">
        <v>36</v>
      </c>
      <c r="E3234" s="13" t="s">
        <v>37</v>
      </c>
      <c r="F3234" s="920"/>
      <c r="G3234" s="920"/>
      <c r="H3234" s="924" t="s">
        <v>38</v>
      </c>
      <c r="I3234" s="924"/>
      <c r="J3234" s="921" t="s">
        <v>31</v>
      </c>
      <c r="K3234" s="921" t="s">
        <v>32</v>
      </c>
      <c r="L3234" s="925">
        <v>80</v>
      </c>
    </row>
    <row r="3235" spans="1:12" s="1" customFormat="1" ht="24" customHeight="1" x14ac:dyDescent="0.15">
      <c r="A3235" s="918"/>
      <c r="B3235" s="14" t="s">
        <v>702</v>
      </c>
      <c r="C3235" s="14" t="s">
        <v>2059</v>
      </c>
      <c r="D3235" s="15">
        <v>43582</v>
      </c>
      <c r="E3235" s="14" t="s">
        <v>914</v>
      </c>
      <c r="F3235" s="920"/>
      <c r="G3235" s="920"/>
      <c r="H3235" s="924"/>
      <c r="I3235" s="924"/>
      <c r="J3235" s="921"/>
      <c r="K3235" s="921"/>
      <c r="L3235" s="925"/>
    </row>
    <row r="3236" spans="1:12" s="1" customFormat="1" ht="24" customHeight="1" x14ac:dyDescent="0.15">
      <c r="A3236" s="918">
        <v>598</v>
      </c>
      <c r="B3236" s="9" t="s">
        <v>22</v>
      </c>
      <c r="C3236" s="13" t="s">
        <v>23</v>
      </c>
      <c r="D3236" s="13" t="s">
        <v>24</v>
      </c>
      <c r="E3236" s="13" t="s">
        <v>25</v>
      </c>
      <c r="F3236" s="919" t="s">
        <v>17</v>
      </c>
      <c r="G3236" s="919"/>
      <c r="H3236" s="920"/>
      <c r="I3236" s="920"/>
      <c r="J3236" s="920"/>
      <c r="K3236" s="920"/>
      <c r="L3236" s="920"/>
    </row>
    <row r="3237" spans="1:12" s="1" customFormat="1" ht="26.25" customHeight="1" x14ac:dyDescent="0.15">
      <c r="A3237" s="918"/>
      <c r="B3237" s="921" t="s">
        <v>2057</v>
      </c>
      <c r="C3237" s="922" t="s">
        <v>2060</v>
      </c>
      <c r="D3237" s="923">
        <v>43608</v>
      </c>
      <c r="E3237" s="921" t="s">
        <v>2061</v>
      </c>
      <c r="F3237" s="921" t="s">
        <v>2062</v>
      </c>
      <c r="G3237" s="921"/>
      <c r="H3237" s="924" t="s">
        <v>30</v>
      </c>
      <c r="I3237" s="924"/>
      <c r="J3237" s="14" t="s">
        <v>31</v>
      </c>
      <c r="K3237" s="14" t="s">
        <v>32</v>
      </c>
      <c r="L3237" s="16">
        <v>173.57</v>
      </c>
    </row>
    <row r="3238" spans="1:12" s="1" customFormat="1" ht="409.2" customHeight="1" x14ac:dyDescent="0.15">
      <c r="A3238" s="918"/>
      <c r="B3238" s="921"/>
      <c r="C3238" s="922"/>
      <c r="D3238" s="923"/>
      <c r="E3238" s="921"/>
      <c r="F3238" s="921"/>
      <c r="G3238" s="921"/>
      <c r="H3238" s="924" t="s">
        <v>33</v>
      </c>
      <c r="I3238" s="924"/>
      <c r="J3238" s="921" t="s">
        <v>31</v>
      </c>
      <c r="K3238" s="921" t="s">
        <v>32</v>
      </c>
      <c r="L3238" s="925">
        <v>1868.72</v>
      </c>
    </row>
    <row r="3239" spans="1:12" s="1" customFormat="1" ht="92.85" customHeight="1" x14ac:dyDescent="0.15">
      <c r="A3239" s="918"/>
      <c r="B3239" s="921"/>
      <c r="C3239" s="922"/>
      <c r="D3239" s="923"/>
      <c r="E3239" s="921"/>
      <c r="F3239" s="921"/>
      <c r="G3239" s="921"/>
      <c r="H3239" s="924"/>
      <c r="I3239" s="924"/>
      <c r="J3239" s="921"/>
      <c r="K3239" s="921"/>
      <c r="L3239" s="925"/>
    </row>
    <row r="3240" spans="1:12" s="1" customFormat="1" ht="24" customHeight="1" x14ac:dyDescent="0.15">
      <c r="A3240" s="918"/>
      <c r="B3240" s="9" t="s">
        <v>34</v>
      </c>
      <c r="C3240" s="13" t="s">
        <v>35</v>
      </c>
      <c r="D3240" s="13" t="s">
        <v>36</v>
      </c>
      <c r="E3240" s="13" t="s">
        <v>37</v>
      </c>
      <c r="F3240" s="920"/>
      <c r="G3240" s="920"/>
      <c r="H3240" s="924" t="s">
        <v>38</v>
      </c>
      <c r="I3240" s="924"/>
      <c r="J3240" s="921" t="s">
        <v>31</v>
      </c>
      <c r="K3240" s="921" t="s">
        <v>32</v>
      </c>
      <c r="L3240" s="925">
        <v>120</v>
      </c>
    </row>
    <row r="3241" spans="1:12" s="1" customFormat="1" ht="24" customHeight="1" x14ac:dyDescent="0.15">
      <c r="A3241" s="918"/>
      <c r="B3241" s="14" t="s">
        <v>702</v>
      </c>
      <c r="C3241" s="14" t="s">
        <v>2062</v>
      </c>
      <c r="D3241" s="15">
        <v>43611</v>
      </c>
      <c r="E3241" s="14" t="s">
        <v>2063</v>
      </c>
      <c r="F3241" s="920"/>
      <c r="G3241" s="920"/>
      <c r="H3241" s="924"/>
      <c r="I3241" s="924"/>
      <c r="J3241" s="921"/>
      <c r="K3241" s="921"/>
      <c r="L3241" s="925"/>
    </row>
    <row r="3242" spans="1:12" s="1" customFormat="1" ht="24" customHeight="1" x14ac:dyDescent="0.15">
      <c r="A3242" s="918">
        <v>599</v>
      </c>
      <c r="B3242" s="9" t="s">
        <v>22</v>
      </c>
      <c r="C3242" s="13" t="s">
        <v>23</v>
      </c>
      <c r="D3242" s="13" t="s">
        <v>24</v>
      </c>
      <c r="E3242" s="13" t="s">
        <v>25</v>
      </c>
      <c r="F3242" s="919" t="s">
        <v>17</v>
      </c>
      <c r="G3242" s="919"/>
      <c r="H3242" s="920"/>
      <c r="I3242" s="920"/>
      <c r="J3242" s="920"/>
      <c r="K3242" s="920"/>
      <c r="L3242" s="920"/>
    </row>
    <row r="3243" spans="1:12" s="1" customFormat="1" ht="26.25" customHeight="1" x14ac:dyDescent="0.15">
      <c r="A3243" s="918"/>
      <c r="B3243" s="921" t="s">
        <v>2057</v>
      </c>
      <c r="C3243" s="922" t="s">
        <v>2064</v>
      </c>
      <c r="D3243" s="923">
        <v>43627</v>
      </c>
      <c r="E3243" s="921" t="s">
        <v>378</v>
      </c>
      <c r="F3243" s="921" t="s">
        <v>2065</v>
      </c>
      <c r="G3243" s="921"/>
      <c r="H3243" s="924" t="s">
        <v>30</v>
      </c>
      <c r="I3243" s="924"/>
      <c r="J3243" s="14" t="s">
        <v>31</v>
      </c>
      <c r="K3243" s="14" t="s">
        <v>32</v>
      </c>
      <c r="L3243" s="16">
        <v>1082.1600000000001</v>
      </c>
    </row>
    <row r="3244" spans="1:12" s="1" customFormat="1" ht="409.2" customHeight="1" x14ac:dyDescent="0.15">
      <c r="A3244" s="918"/>
      <c r="B3244" s="921"/>
      <c r="C3244" s="922"/>
      <c r="D3244" s="923"/>
      <c r="E3244" s="921"/>
      <c r="F3244" s="921"/>
      <c r="G3244" s="921"/>
      <c r="H3244" s="924" t="s">
        <v>33</v>
      </c>
      <c r="I3244" s="924"/>
      <c r="J3244" s="921" t="s">
        <v>31</v>
      </c>
      <c r="K3244" s="921" t="s">
        <v>32</v>
      </c>
      <c r="L3244" s="925">
        <v>3058.12</v>
      </c>
    </row>
    <row r="3245" spans="1:12" s="1" customFormat="1" ht="409.2" customHeight="1" x14ac:dyDescent="0.15">
      <c r="A3245" s="918"/>
      <c r="B3245" s="921"/>
      <c r="C3245" s="922"/>
      <c r="D3245" s="923"/>
      <c r="E3245" s="921"/>
      <c r="F3245" s="921"/>
      <c r="G3245" s="921"/>
      <c r="H3245" s="924"/>
      <c r="I3245" s="924"/>
      <c r="J3245" s="921"/>
      <c r="K3245" s="921"/>
      <c r="L3245" s="925"/>
    </row>
    <row r="3246" spans="1:12" s="1" customFormat="1" ht="156.44999999999999" customHeight="1" x14ac:dyDescent="0.15">
      <c r="A3246" s="918"/>
      <c r="B3246" s="921"/>
      <c r="C3246" s="922"/>
      <c r="D3246" s="923"/>
      <c r="E3246" s="921"/>
      <c r="F3246" s="921"/>
      <c r="G3246" s="921"/>
      <c r="H3246" s="924"/>
      <c r="I3246" s="924"/>
      <c r="J3246" s="921"/>
      <c r="K3246" s="921"/>
      <c r="L3246" s="925"/>
    </row>
    <row r="3247" spans="1:12" s="1" customFormat="1" ht="24" customHeight="1" x14ac:dyDescent="0.15">
      <c r="A3247" s="918"/>
      <c r="B3247" s="9" t="s">
        <v>34</v>
      </c>
      <c r="C3247" s="13" t="s">
        <v>35</v>
      </c>
      <c r="D3247" s="13" t="s">
        <v>36</v>
      </c>
      <c r="E3247" s="13" t="s">
        <v>37</v>
      </c>
      <c r="F3247" s="920"/>
      <c r="G3247" s="920"/>
      <c r="H3247" s="924" t="s">
        <v>38</v>
      </c>
      <c r="I3247" s="924"/>
      <c r="J3247" s="921" t="s">
        <v>31</v>
      </c>
      <c r="K3247" s="921" t="s">
        <v>31</v>
      </c>
      <c r="L3247" s="925">
        <v>0</v>
      </c>
    </row>
    <row r="3248" spans="1:12" s="1" customFormat="1" ht="24" customHeight="1" x14ac:dyDescent="0.15">
      <c r="A3248" s="918"/>
      <c r="B3248" s="14" t="s">
        <v>702</v>
      </c>
      <c r="C3248" s="14" t="s">
        <v>2065</v>
      </c>
      <c r="D3248" s="15">
        <v>43631</v>
      </c>
      <c r="E3248" s="14" t="s">
        <v>1115</v>
      </c>
      <c r="F3248" s="920"/>
      <c r="G3248" s="920"/>
      <c r="H3248" s="924"/>
      <c r="I3248" s="924"/>
      <c r="J3248" s="921"/>
      <c r="K3248" s="921"/>
      <c r="L3248" s="925"/>
    </row>
    <row r="3249" spans="1:12" s="1" customFormat="1" ht="24" customHeight="1" x14ac:dyDescent="0.15">
      <c r="A3249" s="918">
        <v>600</v>
      </c>
      <c r="B3249" s="9" t="s">
        <v>22</v>
      </c>
      <c r="C3249" s="13" t="s">
        <v>23</v>
      </c>
      <c r="D3249" s="13" t="s">
        <v>24</v>
      </c>
      <c r="E3249" s="13" t="s">
        <v>25</v>
      </c>
      <c r="F3249" s="919" t="s">
        <v>17</v>
      </c>
      <c r="G3249" s="919"/>
      <c r="H3249" s="920"/>
      <c r="I3249" s="920"/>
      <c r="J3249" s="920"/>
      <c r="K3249" s="920"/>
      <c r="L3249" s="920"/>
    </row>
    <row r="3250" spans="1:12" s="1" customFormat="1" ht="26.25" customHeight="1" x14ac:dyDescent="0.15">
      <c r="A3250" s="918"/>
      <c r="B3250" s="921" t="s">
        <v>2057</v>
      </c>
      <c r="C3250" s="922" t="s">
        <v>2066</v>
      </c>
      <c r="D3250" s="923">
        <v>43640</v>
      </c>
      <c r="E3250" s="921" t="s">
        <v>397</v>
      </c>
      <c r="F3250" s="921" t="s">
        <v>524</v>
      </c>
      <c r="G3250" s="921"/>
      <c r="H3250" s="924" t="s">
        <v>30</v>
      </c>
      <c r="I3250" s="924"/>
      <c r="J3250" s="14" t="s">
        <v>31</v>
      </c>
      <c r="K3250" s="14" t="s">
        <v>32</v>
      </c>
      <c r="L3250" s="16">
        <v>564.99</v>
      </c>
    </row>
    <row r="3251" spans="1:12" s="1" customFormat="1" ht="409.2" customHeight="1" x14ac:dyDescent="0.15">
      <c r="A3251" s="918"/>
      <c r="B3251" s="921"/>
      <c r="C3251" s="922"/>
      <c r="D3251" s="923"/>
      <c r="E3251" s="921"/>
      <c r="F3251" s="921"/>
      <c r="G3251" s="921"/>
      <c r="H3251" s="924" t="s">
        <v>33</v>
      </c>
      <c r="I3251" s="924"/>
      <c r="J3251" s="921" t="s">
        <v>31</v>
      </c>
      <c r="K3251" s="921" t="s">
        <v>32</v>
      </c>
      <c r="L3251" s="925">
        <v>460.16</v>
      </c>
    </row>
    <row r="3252" spans="1:12" s="1" customFormat="1" ht="166.35" customHeight="1" x14ac:dyDescent="0.15">
      <c r="A3252" s="918"/>
      <c r="B3252" s="921"/>
      <c r="C3252" s="922"/>
      <c r="D3252" s="923"/>
      <c r="E3252" s="921"/>
      <c r="F3252" s="921"/>
      <c r="G3252" s="921"/>
      <c r="H3252" s="924"/>
      <c r="I3252" s="924"/>
      <c r="J3252" s="921"/>
      <c r="K3252" s="921"/>
      <c r="L3252" s="925"/>
    </row>
    <row r="3253" spans="1:12" s="1" customFormat="1" ht="24" customHeight="1" x14ac:dyDescent="0.15">
      <c r="A3253" s="918"/>
      <c r="B3253" s="9" t="s">
        <v>34</v>
      </c>
      <c r="C3253" s="13" t="s">
        <v>35</v>
      </c>
      <c r="D3253" s="13" t="s">
        <v>36</v>
      </c>
      <c r="E3253" s="13" t="s">
        <v>37</v>
      </c>
      <c r="F3253" s="920"/>
      <c r="G3253" s="920"/>
      <c r="H3253" s="924" t="s">
        <v>38</v>
      </c>
      <c r="I3253" s="924"/>
      <c r="J3253" s="921" t="s">
        <v>31</v>
      </c>
      <c r="K3253" s="921" t="s">
        <v>32</v>
      </c>
      <c r="L3253" s="925">
        <v>300</v>
      </c>
    </row>
    <row r="3254" spans="1:12" s="1" customFormat="1" ht="24" customHeight="1" x14ac:dyDescent="0.15">
      <c r="A3254" s="918"/>
      <c r="B3254" s="14" t="s">
        <v>702</v>
      </c>
      <c r="C3254" s="14" t="s">
        <v>524</v>
      </c>
      <c r="D3254" s="15">
        <v>43642</v>
      </c>
      <c r="E3254" s="14" t="s">
        <v>1988</v>
      </c>
      <c r="F3254" s="920"/>
      <c r="G3254" s="920"/>
      <c r="H3254" s="924"/>
      <c r="I3254" s="924"/>
      <c r="J3254" s="921"/>
      <c r="K3254" s="921"/>
      <c r="L3254" s="925"/>
    </row>
    <row r="3255" spans="1:12" s="1" customFormat="1" ht="24" customHeight="1" x14ac:dyDescent="0.15">
      <c r="A3255" s="918">
        <v>601</v>
      </c>
      <c r="B3255" s="9" t="s">
        <v>22</v>
      </c>
      <c r="C3255" s="13" t="s">
        <v>23</v>
      </c>
      <c r="D3255" s="13" t="s">
        <v>24</v>
      </c>
      <c r="E3255" s="13" t="s">
        <v>25</v>
      </c>
      <c r="F3255" s="919" t="s">
        <v>17</v>
      </c>
      <c r="G3255" s="919"/>
      <c r="H3255" s="920"/>
      <c r="I3255" s="920"/>
      <c r="J3255" s="920"/>
      <c r="K3255" s="920"/>
      <c r="L3255" s="920"/>
    </row>
    <row r="3256" spans="1:12" s="1" customFormat="1" ht="26.25" customHeight="1" x14ac:dyDescent="0.15">
      <c r="A3256" s="918"/>
      <c r="B3256" s="921" t="s">
        <v>2057</v>
      </c>
      <c r="C3256" s="922" t="s">
        <v>2067</v>
      </c>
      <c r="D3256" s="923">
        <v>43730</v>
      </c>
      <c r="E3256" s="921" t="s">
        <v>227</v>
      </c>
      <c r="F3256" s="921" t="s">
        <v>2068</v>
      </c>
      <c r="G3256" s="921"/>
      <c r="H3256" s="924" t="s">
        <v>30</v>
      </c>
      <c r="I3256" s="924"/>
      <c r="J3256" s="14" t="s">
        <v>31</v>
      </c>
      <c r="K3256" s="14" t="s">
        <v>32</v>
      </c>
      <c r="L3256" s="16">
        <v>756</v>
      </c>
    </row>
    <row r="3257" spans="1:12" s="1" customFormat="1" ht="409.2" customHeight="1" x14ac:dyDescent="0.15">
      <c r="A3257" s="918"/>
      <c r="B3257" s="921"/>
      <c r="C3257" s="922"/>
      <c r="D3257" s="923"/>
      <c r="E3257" s="921"/>
      <c r="F3257" s="921"/>
      <c r="G3257" s="921"/>
      <c r="H3257" s="924" t="s">
        <v>33</v>
      </c>
      <c r="I3257" s="924"/>
      <c r="J3257" s="921" t="s">
        <v>31</v>
      </c>
      <c r="K3257" s="921" t="s">
        <v>32</v>
      </c>
      <c r="L3257" s="925">
        <v>1459.92</v>
      </c>
    </row>
    <row r="3258" spans="1:12" s="1" customFormat="1" ht="250.35" customHeight="1" x14ac:dyDescent="0.15">
      <c r="A3258" s="918"/>
      <c r="B3258" s="921"/>
      <c r="C3258" s="922"/>
      <c r="D3258" s="923"/>
      <c r="E3258" s="921"/>
      <c r="F3258" s="921"/>
      <c r="G3258" s="921"/>
      <c r="H3258" s="924"/>
      <c r="I3258" s="924"/>
      <c r="J3258" s="921"/>
      <c r="K3258" s="921"/>
      <c r="L3258" s="925"/>
    </row>
    <row r="3259" spans="1:12" s="1" customFormat="1" ht="24" customHeight="1" x14ac:dyDescent="0.15">
      <c r="A3259" s="918"/>
      <c r="B3259" s="9" t="s">
        <v>34</v>
      </c>
      <c r="C3259" s="13" t="s">
        <v>35</v>
      </c>
      <c r="D3259" s="13" t="s">
        <v>36</v>
      </c>
      <c r="E3259" s="13" t="s">
        <v>37</v>
      </c>
      <c r="F3259" s="920"/>
      <c r="G3259" s="920"/>
      <c r="H3259" s="924" t="s">
        <v>38</v>
      </c>
      <c r="I3259" s="924"/>
      <c r="J3259" s="921" t="s">
        <v>31</v>
      </c>
      <c r="K3259" s="921" t="s">
        <v>31</v>
      </c>
      <c r="L3259" s="925">
        <v>0</v>
      </c>
    </row>
    <row r="3260" spans="1:12" s="1" customFormat="1" ht="24" customHeight="1" x14ac:dyDescent="0.15">
      <c r="A3260" s="918"/>
      <c r="B3260" s="14" t="s">
        <v>702</v>
      </c>
      <c r="C3260" s="14" t="s">
        <v>2068</v>
      </c>
      <c r="D3260" s="15">
        <v>43733</v>
      </c>
      <c r="E3260" s="14" t="s">
        <v>2069</v>
      </c>
      <c r="F3260" s="920"/>
      <c r="G3260" s="920"/>
      <c r="H3260" s="924"/>
      <c r="I3260" s="924"/>
      <c r="J3260" s="921"/>
      <c r="K3260" s="921"/>
      <c r="L3260" s="925"/>
    </row>
    <row r="3261" spans="1:12" s="1" customFormat="1" ht="24" customHeight="1" x14ac:dyDescent="0.15">
      <c r="A3261" s="918">
        <v>602</v>
      </c>
      <c r="B3261" s="9" t="s">
        <v>22</v>
      </c>
      <c r="C3261" s="13" t="s">
        <v>23</v>
      </c>
      <c r="D3261" s="13" t="s">
        <v>24</v>
      </c>
      <c r="E3261" s="13" t="s">
        <v>25</v>
      </c>
      <c r="F3261" s="919" t="s">
        <v>17</v>
      </c>
      <c r="G3261" s="919"/>
      <c r="H3261" s="920"/>
      <c r="I3261" s="920"/>
      <c r="J3261" s="920"/>
      <c r="K3261" s="920"/>
      <c r="L3261" s="920"/>
    </row>
    <row r="3262" spans="1:12" s="1" customFormat="1" ht="26.25" customHeight="1" x14ac:dyDescent="0.15">
      <c r="A3262" s="918"/>
      <c r="B3262" s="921" t="s">
        <v>2070</v>
      </c>
      <c r="C3262" s="921" t="s">
        <v>2071</v>
      </c>
      <c r="D3262" s="923">
        <v>43683</v>
      </c>
      <c r="E3262" s="921" t="s">
        <v>207</v>
      </c>
      <c r="F3262" s="921" t="s">
        <v>208</v>
      </c>
      <c r="G3262" s="921"/>
      <c r="H3262" s="924" t="s">
        <v>30</v>
      </c>
      <c r="I3262" s="924"/>
      <c r="J3262" s="14" t="s">
        <v>31</v>
      </c>
      <c r="K3262" s="14" t="s">
        <v>32</v>
      </c>
      <c r="L3262" s="16">
        <v>294</v>
      </c>
    </row>
    <row r="3263" spans="1:12" s="1" customFormat="1" ht="60.75" customHeight="1" x14ac:dyDescent="0.15">
      <c r="A3263" s="918"/>
      <c r="B3263" s="921"/>
      <c r="C3263" s="921"/>
      <c r="D3263" s="923"/>
      <c r="E3263" s="921"/>
      <c r="F3263" s="921"/>
      <c r="G3263" s="921"/>
      <c r="H3263" s="924" t="s">
        <v>33</v>
      </c>
      <c r="I3263" s="924"/>
      <c r="J3263" s="14" t="s">
        <v>31</v>
      </c>
      <c r="K3263" s="14" t="s">
        <v>32</v>
      </c>
      <c r="L3263" s="16">
        <v>151</v>
      </c>
    </row>
    <row r="3264" spans="1:12" s="1" customFormat="1" ht="24" customHeight="1" x14ac:dyDescent="0.15">
      <c r="A3264" s="918"/>
      <c r="B3264" s="9" t="s">
        <v>34</v>
      </c>
      <c r="C3264" s="13" t="s">
        <v>35</v>
      </c>
      <c r="D3264" s="13" t="s">
        <v>36</v>
      </c>
      <c r="E3264" s="13" t="s">
        <v>37</v>
      </c>
      <c r="F3264" s="920"/>
      <c r="G3264" s="920"/>
      <c r="H3264" s="924" t="s">
        <v>38</v>
      </c>
      <c r="I3264" s="924"/>
      <c r="J3264" s="921" t="s">
        <v>31</v>
      </c>
      <c r="K3264" s="921" t="s">
        <v>31</v>
      </c>
      <c r="L3264" s="925">
        <v>0</v>
      </c>
    </row>
    <row r="3265" spans="1:12" s="1" customFormat="1" ht="24" customHeight="1" x14ac:dyDescent="0.15">
      <c r="A3265" s="918"/>
      <c r="B3265" s="14" t="s">
        <v>2072</v>
      </c>
      <c r="C3265" s="14" t="s">
        <v>208</v>
      </c>
      <c r="D3265" s="15">
        <v>43685</v>
      </c>
      <c r="E3265" s="14" t="s">
        <v>2073</v>
      </c>
      <c r="F3265" s="920"/>
      <c r="G3265" s="920"/>
      <c r="H3265" s="924"/>
      <c r="I3265" s="924"/>
      <c r="J3265" s="921"/>
      <c r="K3265" s="921"/>
      <c r="L3265" s="925"/>
    </row>
    <row r="3266" spans="1:12" s="1" customFormat="1" ht="24" customHeight="1" x14ac:dyDescent="0.15">
      <c r="A3266" s="918">
        <v>603</v>
      </c>
      <c r="B3266" s="9" t="s">
        <v>22</v>
      </c>
      <c r="C3266" s="13" t="s">
        <v>23</v>
      </c>
      <c r="D3266" s="13" t="s">
        <v>24</v>
      </c>
      <c r="E3266" s="13" t="s">
        <v>25</v>
      </c>
      <c r="F3266" s="919" t="s">
        <v>17</v>
      </c>
      <c r="G3266" s="919"/>
      <c r="H3266" s="920"/>
      <c r="I3266" s="920"/>
      <c r="J3266" s="920"/>
      <c r="K3266" s="920"/>
      <c r="L3266" s="920"/>
    </row>
    <row r="3267" spans="1:12" s="1" customFormat="1" ht="26.25" customHeight="1" x14ac:dyDescent="0.15">
      <c r="A3267" s="918"/>
      <c r="B3267" s="921" t="s">
        <v>2074</v>
      </c>
      <c r="C3267" s="922" t="s">
        <v>2075</v>
      </c>
      <c r="D3267" s="923">
        <v>43557</v>
      </c>
      <c r="E3267" s="921" t="s">
        <v>2076</v>
      </c>
      <c r="F3267" s="921" t="s">
        <v>2077</v>
      </c>
      <c r="G3267" s="921"/>
      <c r="H3267" s="924" t="s">
        <v>30</v>
      </c>
      <c r="I3267" s="924"/>
      <c r="J3267" s="14" t="s">
        <v>31</v>
      </c>
      <c r="K3267" s="14" t="s">
        <v>32</v>
      </c>
      <c r="L3267" s="16">
        <v>1107.47</v>
      </c>
    </row>
    <row r="3268" spans="1:12" s="1" customFormat="1" ht="113.25" customHeight="1" x14ac:dyDescent="0.15">
      <c r="A3268" s="918"/>
      <c r="B3268" s="921"/>
      <c r="C3268" s="922"/>
      <c r="D3268" s="923"/>
      <c r="E3268" s="921"/>
      <c r="F3268" s="921"/>
      <c r="G3268" s="921"/>
      <c r="H3268" s="924" t="s">
        <v>33</v>
      </c>
      <c r="I3268" s="924"/>
      <c r="J3268" s="14" t="s">
        <v>31</v>
      </c>
      <c r="K3268" s="14" t="s">
        <v>32</v>
      </c>
      <c r="L3268" s="16">
        <v>504.96</v>
      </c>
    </row>
    <row r="3269" spans="1:12" s="1" customFormat="1" ht="24" customHeight="1" x14ac:dyDescent="0.15">
      <c r="A3269" s="918"/>
      <c r="B3269" s="9" t="s">
        <v>34</v>
      </c>
      <c r="C3269" s="13" t="s">
        <v>35</v>
      </c>
      <c r="D3269" s="13" t="s">
        <v>36</v>
      </c>
      <c r="E3269" s="13" t="s">
        <v>37</v>
      </c>
      <c r="F3269" s="920"/>
      <c r="G3269" s="920"/>
      <c r="H3269" s="924" t="s">
        <v>38</v>
      </c>
      <c r="I3269" s="924"/>
      <c r="J3269" s="921" t="s">
        <v>31</v>
      </c>
      <c r="K3269" s="921" t="s">
        <v>32</v>
      </c>
      <c r="L3269" s="925">
        <v>510</v>
      </c>
    </row>
    <row r="3270" spans="1:12" s="1" customFormat="1" ht="24" customHeight="1" x14ac:dyDescent="0.15">
      <c r="A3270" s="918"/>
      <c r="B3270" s="14" t="s">
        <v>2078</v>
      </c>
      <c r="C3270" s="14" t="s">
        <v>2077</v>
      </c>
      <c r="D3270" s="15">
        <v>43561</v>
      </c>
      <c r="E3270" s="14" t="s">
        <v>1621</v>
      </c>
      <c r="F3270" s="920"/>
      <c r="G3270" s="920"/>
      <c r="H3270" s="924"/>
      <c r="I3270" s="924"/>
      <c r="J3270" s="921"/>
      <c r="K3270" s="921"/>
      <c r="L3270" s="925"/>
    </row>
    <row r="3271" spans="1:12" s="1" customFormat="1" ht="24" customHeight="1" x14ac:dyDescent="0.15">
      <c r="A3271" s="918">
        <v>604</v>
      </c>
      <c r="B3271" s="9" t="s">
        <v>22</v>
      </c>
      <c r="C3271" s="13" t="s">
        <v>23</v>
      </c>
      <c r="D3271" s="13" t="s">
        <v>24</v>
      </c>
      <c r="E3271" s="13" t="s">
        <v>25</v>
      </c>
      <c r="F3271" s="919" t="s">
        <v>17</v>
      </c>
      <c r="G3271" s="919"/>
      <c r="H3271" s="920"/>
      <c r="I3271" s="920"/>
      <c r="J3271" s="920"/>
      <c r="K3271" s="920"/>
      <c r="L3271" s="920"/>
    </row>
    <row r="3272" spans="1:12" s="1" customFormat="1" ht="26.25" customHeight="1" x14ac:dyDescent="0.15">
      <c r="A3272" s="918"/>
      <c r="B3272" s="921" t="s">
        <v>2079</v>
      </c>
      <c r="C3272" s="922" t="s">
        <v>2080</v>
      </c>
      <c r="D3272" s="923">
        <v>43557</v>
      </c>
      <c r="E3272" s="921" t="s">
        <v>378</v>
      </c>
      <c r="F3272" s="921" t="s">
        <v>2081</v>
      </c>
      <c r="G3272" s="921"/>
      <c r="H3272" s="924" t="s">
        <v>30</v>
      </c>
      <c r="I3272" s="924"/>
      <c r="J3272" s="14" t="s">
        <v>31</v>
      </c>
      <c r="K3272" s="14" t="s">
        <v>32</v>
      </c>
      <c r="L3272" s="16">
        <v>678</v>
      </c>
    </row>
    <row r="3273" spans="1:12" s="1" customFormat="1" ht="323.25" customHeight="1" x14ac:dyDescent="0.15">
      <c r="A3273" s="918"/>
      <c r="B3273" s="921"/>
      <c r="C3273" s="922"/>
      <c r="D3273" s="923"/>
      <c r="E3273" s="921"/>
      <c r="F3273" s="921"/>
      <c r="G3273" s="921"/>
      <c r="H3273" s="924" t="s">
        <v>33</v>
      </c>
      <c r="I3273" s="924"/>
      <c r="J3273" s="14" t="s">
        <v>31</v>
      </c>
      <c r="K3273" s="14" t="s">
        <v>31</v>
      </c>
      <c r="L3273" s="16">
        <v>0</v>
      </c>
    </row>
    <row r="3274" spans="1:12" s="1" customFormat="1" ht="24" customHeight="1" x14ac:dyDescent="0.15">
      <c r="A3274" s="918"/>
      <c r="B3274" s="9" t="s">
        <v>34</v>
      </c>
      <c r="C3274" s="13" t="s">
        <v>35</v>
      </c>
      <c r="D3274" s="13" t="s">
        <v>36</v>
      </c>
      <c r="E3274" s="13" t="s">
        <v>37</v>
      </c>
      <c r="F3274" s="920"/>
      <c r="G3274" s="920"/>
      <c r="H3274" s="924" t="s">
        <v>38</v>
      </c>
      <c r="I3274" s="924"/>
      <c r="J3274" s="921" t="s">
        <v>31</v>
      </c>
      <c r="K3274" s="921" t="s">
        <v>32</v>
      </c>
      <c r="L3274" s="925">
        <v>625</v>
      </c>
    </row>
    <row r="3275" spans="1:12" s="1" customFormat="1" ht="24" customHeight="1" x14ac:dyDescent="0.15">
      <c r="A3275" s="918"/>
      <c r="B3275" s="14" t="s">
        <v>605</v>
      </c>
      <c r="C3275" s="14" t="s">
        <v>2081</v>
      </c>
      <c r="D3275" s="15">
        <v>43563</v>
      </c>
      <c r="E3275" s="14" t="s">
        <v>2082</v>
      </c>
      <c r="F3275" s="920"/>
      <c r="G3275" s="920"/>
      <c r="H3275" s="924"/>
      <c r="I3275" s="924"/>
      <c r="J3275" s="921"/>
      <c r="K3275" s="921"/>
      <c r="L3275" s="925"/>
    </row>
    <row r="3276" spans="1:12" s="1" customFormat="1" ht="24" customHeight="1" x14ac:dyDescent="0.15">
      <c r="A3276" s="918">
        <v>605</v>
      </c>
      <c r="B3276" s="9" t="s">
        <v>22</v>
      </c>
      <c r="C3276" s="13" t="s">
        <v>23</v>
      </c>
      <c r="D3276" s="13" t="s">
        <v>24</v>
      </c>
      <c r="E3276" s="13" t="s">
        <v>25</v>
      </c>
      <c r="F3276" s="919" t="s">
        <v>17</v>
      </c>
      <c r="G3276" s="919"/>
      <c r="H3276" s="920"/>
      <c r="I3276" s="920"/>
      <c r="J3276" s="920"/>
      <c r="K3276" s="920"/>
      <c r="L3276" s="920"/>
    </row>
    <row r="3277" spans="1:12" s="1" customFormat="1" ht="26.25" customHeight="1" x14ac:dyDescent="0.15">
      <c r="A3277" s="918"/>
      <c r="B3277" s="921" t="s">
        <v>2079</v>
      </c>
      <c r="C3277" s="922" t="s">
        <v>2083</v>
      </c>
      <c r="D3277" s="923">
        <v>43592</v>
      </c>
      <c r="E3277" s="921" t="s">
        <v>313</v>
      </c>
      <c r="F3277" s="921" t="s">
        <v>2084</v>
      </c>
      <c r="G3277" s="921"/>
      <c r="H3277" s="924" t="s">
        <v>30</v>
      </c>
      <c r="I3277" s="924"/>
      <c r="J3277" s="14" t="s">
        <v>31</v>
      </c>
      <c r="K3277" s="14" t="s">
        <v>32</v>
      </c>
      <c r="L3277" s="16">
        <v>745</v>
      </c>
    </row>
    <row r="3278" spans="1:12" s="1" customFormat="1" ht="365.25" customHeight="1" x14ac:dyDescent="0.15">
      <c r="A3278" s="918"/>
      <c r="B3278" s="921"/>
      <c r="C3278" s="922"/>
      <c r="D3278" s="923"/>
      <c r="E3278" s="921"/>
      <c r="F3278" s="921"/>
      <c r="G3278" s="921"/>
      <c r="H3278" s="924" t="s">
        <v>33</v>
      </c>
      <c r="I3278" s="924"/>
      <c r="J3278" s="14" t="s">
        <v>31</v>
      </c>
      <c r="K3278" s="14" t="s">
        <v>31</v>
      </c>
      <c r="L3278" s="16">
        <v>0</v>
      </c>
    </row>
    <row r="3279" spans="1:12" s="1" customFormat="1" ht="24" customHeight="1" x14ac:dyDescent="0.15">
      <c r="A3279" s="918"/>
      <c r="B3279" s="9" t="s">
        <v>34</v>
      </c>
      <c r="C3279" s="13" t="s">
        <v>35</v>
      </c>
      <c r="D3279" s="13" t="s">
        <v>36</v>
      </c>
      <c r="E3279" s="13" t="s">
        <v>37</v>
      </c>
      <c r="F3279" s="920"/>
      <c r="G3279" s="920"/>
      <c r="H3279" s="924" t="s">
        <v>38</v>
      </c>
      <c r="I3279" s="924"/>
      <c r="J3279" s="921" t="s">
        <v>31</v>
      </c>
      <c r="K3279" s="921" t="s">
        <v>32</v>
      </c>
      <c r="L3279" s="925">
        <v>331</v>
      </c>
    </row>
    <row r="3280" spans="1:12" s="1" customFormat="1" ht="24" customHeight="1" x14ac:dyDescent="0.15">
      <c r="A3280" s="918"/>
      <c r="B3280" s="14" t="s">
        <v>605</v>
      </c>
      <c r="C3280" s="14" t="s">
        <v>2084</v>
      </c>
      <c r="D3280" s="15">
        <v>43596</v>
      </c>
      <c r="E3280" s="14" t="s">
        <v>344</v>
      </c>
      <c r="F3280" s="920"/>
      <c r="G3280" s="920"/>
      <c r="H3280" s="924"/>
      <c r="I3280" s="924"/>
      <c r="J3280" s="921"/>
      <c r="K3280" s="921"/>
      <c r="L3280" s="925"/>
    </row>
    <row r="3281" spans="1:12" s="1" customFormat="1" ht="24" customHeight="1" x14ac:dyDescent="0.15">
      <c r="A3281" s="918">
        <v>606</v>
      </c>
      <c r="B3281" s="9" t="s">
        <v>22</v>
      </c>
      <c r="C3281" s="13" t="s">
        <v>23</v>
      </c>
      <c r="D3281" s="13" t="s">
        <v>24</v>
      </c>
      <c r="E3281" s="13" t="s">
        <v>25</v>
      </c>
      <c r="F3281" s="919" t="s">
        <v>17</v>
      </c>
      <c r="G3281" s="919"/>
      <c r="H3281" s="920"/>
      <c r="I3281" s="920"/>
      <c r="J3281" s="920"/>
      <c r="K3281" s="920"/>
      <c r="L3281" s="920"/>
    </row>
    <row r="3282" spans="1:12" s="1" customFormat="1" ht="26.25" customHeight="1" x14ac:dyDescent="0.15">
      <c r="A3282" s="918"/>
      <c r="B3282" s="921" t="s">
        <v>2079</v>
      </c>
      <c r="C3282" s="922" t="s">
        <v>2085</v>
      </c>
      <c r="D3282" s="923">
        <v>43670</v>
      </c>
      <c r="E3282" s="921" t="s">
        <v>28</v>
      </c>
      <c r="F3282" s="921" t="s">
        <v>2086</v>
      </c>
      <c r="G3282" s="921"/>
      <c r="H3282" s="924" t="s">
        <v>30</v>
      </c>
      <c r="I3282" s="924"/>
      <c r="J3282" s="14" t="s">
        <v>31</v>
      </c>
      <c r="K3282" s="14" t="s">
        <v>31</v>
      </c>
      <c r="L3282" s="16">
        <v>0</v>
      </c>
    </row>
    <row r="3283" spans="1:12" s="1" customFormat="1" ht="409.2" customHeight="1" x14ac:dyDescent="0.15">
      <c r="A3283" s="918"/>
      <c r="B3283" s="921"/>
      <c r="C3283" s="922"/>
      <c r="D3283" s="923"/>
      <c r="E3283" s="921"/>
      <c r="F3283" s="921"/>
      <c r="G3283" s="921"/>
      <c r="H3283" s="924" t="s">
        <v>33</v>
      </c>
      <c r="I3283" s="924"/>
      <c r="J3283" s="921" t="s">
        <v>31</v>
      </c>
      <c r="K3283" s="921" t="s">
        <v>31</v>
      </c>
      <c r="L3283" s="925">
        <v>0</v>
      </c>
    </row>
    <row r="3284" spans="1:12" s="1" customFormat="1" ht="409.2" customHeight="1" x14ac:dyDescent="0.15">
      <c r="A3284" s="918"/>
      <c r="B3284" s="921"/>
      <c r="C3284" s="922"/>
      <c r="D3284" s="923"/>
      <c r="E3284" s="921"/>
      <c r="F3284" s="921"/>
      <c r="G3284" s="921"/>
      <c r="H3284" s="924"/>
      <c r="I3284" s="924"/>
      <c r="J3284" s="921"/>
      <c r="K3284" s="921"/>
      <c r="L3284" s="925"/>
    </row>
    <row r="3285" spans="1:12" s="1" customFormat="1" ht="61.95" customHeight="1" x14ac:dyDescent="0.15">
      <c r="A3285" s="918"/>
      <c r="B3285" s="921"/>
      <c r="C3285" s="922"/>
      <c r="D3285" s="923"/>
      <c r="E3285" s="921"/>
      <c r="F3285" s="921"/>
      <c r="G3285" s="921"/>
      <c r="H3285" s="924"/>
      <c r="I3285" s="924"/>
      <c r="J3285" s="921"/>
      <c r="K3285" s="921"/>
      <c r="L3285" s="925"/>
    </row>
    <row r="3286" spans="1:12" s="1" customFormat="1" ht="24" customHeight="1" x14ac:dyDescent="0.15">
      <c r="A3286" s="918"/>
      <c r="B3286" s="9" t="s">
        <v>34</v>
      </c>
      <c r="C3286" s="13" t="s">
        <v>35</v>
      </c>
      <c r="D3286" s="13" t="s">
        <v>36</v>
      </c>
      <c r="E3286" s="13" t="s">
        <v>37</v>
      </c>
      <c r="F3286" s="920"/>
      <c r="G3286" s="920"/>
      <c r="H3286" s="924" t="s">
        <v>38</v>
      </c>
      <c r="I3286" s="924"/>
      <c r="J3286" s="921" t="s">
        <v>31</v>
      </c>
      <c r="K3286" s="921" t="s">
        <v>32</v>
      </c>
      <c r="L3286" s="925">
        <v>350</v>
      </c>
    </row>
    <row r="3287" spans="1:12" s="1" customFormat="1" ht="24" customHeight="1" x14ac:dyDescent="0.15">
      <c r="A3287" s="918"/>
      <c r="B3287" s="14" t="s">
        <v>605</v>
      </c>
      <c r="C3287" s="14" t="s">
        <v>2086</v>
      </c>
      <c r="D3287" s="15">
        <v>43674</v>
      </c>
      <c r="E3287" s="14" t="s">
        <v>472</v>
      </c>
      <c r="F3287" s="920"/>
      <c r="G3287" s="920"/>
      <c r="H3287" s="924"/>
      <c r="I3287" s="924"/>
      <c r="J3287" s="921"/>
      <c r="K3287" s="921"/>
      <c r="L3287" s="925"/>
    </row>
    <row r="3288" spans="1:12" s="1" customFormat="1" ht="24" customHeight="1" x14ac:dyDescent="0.15">
      <c r="A3288" s="918">
        <v>607</v>
      </c>
      <c r="B3288" s="9" t="s">
        <v>22</v>
      </c>
      <c r="C3288" s="13" t="s">
        <v>23</v>
      </c>
      <c r="D3288" s="13" t="s">
        <v>24</v>
      </c>
      <c r="E3288" s="13" t="s">
        <v>25</v>
      </c>
      <c r="F3288" s="919" t="s">
        <v>17</v>
      </c>
      <c r="G3288" s="919"/>
      <c r="H3288" s="920"/>
      <c r="I3288" s="920"/>
      <c r="J3288" s="920"/>
      <c r="K3288" s="920"/>
      <c r="L3288" s="920"/>
    </row>
    <row r="3289" spans="1:12" s="1" customFormat="1" ht="26.25" customHeight="1" x14ac:dyDescent="0.15">
      <c r="A3289" s="918"/>
      <c r="B3289" s="921" t="s">
        <v>2079</v>
      </c>
      <c r="C3289" s="922" t="s">
        <v>2085</v>
      </c>
      <c r="D3289" s="923">
        <v>43670</v>
      </c>
      <c r="E3289" s="921" t="s">
        <v>28</v>
      </c>
      <c r="F3289" s="921" t="s">
        <v>2087</v>
      </c>
      <c r="G3289" s="921"/>
      <c r="H3289" s="924" t="s">
        <v>30</v>
      </c>
      <c r="I3289" s="924"/>
      <c r="J3289" s="14" t="s">
        <v>31</v>
      </c>
      <c r="K3289" s="14" t="s">
        <v>32</v>
      </c>
      <c r="L3289" s="16">
        <v>720</v>
      </c>
    </row>
    <row r="3290" spans="1:12" s="1" customFormat="1" ht="409.2" customHeight="1" x14ac:dyDescent="0.15">
      <c r="A3290" s="918"/>
      <c r="B3290" s="921"/>
      <c r="C3290" s="922"/>
      <c r="D3290" s="923"/>
      <c r="E3290" s="921"/>
      <c r="F3290" s="921"/>
      <c r="G3290" s="921"/>
      <c r="H3290" s="924" t="s">
        <v>33</v>
      </c>
      <c r="I3290" s="924"/>
      <c r="J3290" s="921" t="s">
        <v>31</v>
      </c>
      <c r="K3290" s="921" t="s">
        <v>32</v>
      </c>
      <c r="L3290" s="925">
        <v>771.1</v>
      </c>
    </row>
    <row r="3291" spans="1:12" s="1" customFormat="1" ht="409.2" customHeight="1" x14ac:dyDescent="0.15">
      <c r="A3291" s="918"/>
      <c r="B3291" s="921"/>
      <c r="C3291" s="922"/>
      <c r="D3291" s="923"/>
      <c r="E3291" s="921"/>
      <c r="F3291" s="921"/>
      <c r="G3291" s="921"/>
      <c r="H3291" s="924"/>
      <c r="I3291" s="924"/>
      <c r="J3291" s="921"/>
      <c r="K3291" s="921"/>
      <c r="L3291" s="925"/>
    </row>
    <row r="3292" spans="1:12" s="1" customFormat="1" ht="61.95" customHeight="1" x14ac:dyDescent="0.15">
      <c r="A3292" s="918"/>
      <c r="B3292" s="921"/>
      <c r="C3292" s="922"/>
      <c r="D3292" s="923"/>
      <c r="E3292" s="921"/>
      <c r="F3292" s="921"/>
      <c r="G3292" s="921"/>
      <c r="H3292" s="924"/>
      <c r="I3292" s="924"/>
      <c r="J3292" s="921"/>
      <c r="K3292" s="921"/>
      <c r="L3292" s="925"/>
    </row>
    <row r="3293" spans="1:12" s="1" customFormat="1" ht="24" customHeight="1" x14ac:dyDescent="0.15">
      <c r="A3293" s="918"/>
      <c r="B3293" s="9" t="s">
        <v>34</v>
      </c>
      <c r="C3293" s="13" t="s">
        <v>35</v>
      </c>
      <c r="D3293" s="13" t="s">
        <v>36</v>
      </c>
      <c r="E3293" s="13" t="s">
        <v>37</v>
      </c>
      <c r="F3293" s="920"/>
      <c r="G3293" s="920"/>
      <c r="H3293" s="924" t="s">
        <v>38</v>
      </c>
      <c r="I3293" s="924"/>
      <c r="J3293" s="921" t="s">
        <v>31</v>
      </c>
      <c r="K3293" s="921" t="s">
        <v>32</v>
      </c>
      <c r="L3293" s="925">
        <v>600</v>
      </c>
    </row>
    <row r="3294" spans="1:12" s="1" customFormat="1" ht="24" customHeight="1" x14ac:dyDescent="0.15">
      <c r="A3294" s="918"/>
      <c r="B3294" s="14" t="s">
        <v>605</v>
      </c>
      <c r="C3294" s="14" t="s">
        <v>2087</v>
      </c>
      <c r="D3294" s="15">
        <v>43674</v>
      </c>
      <c r="E3294" s="14" t="s">
        <v>472</v>
      </c>
      <c r="F3294" s="920"/>
      <c r="G3294" s="920"/>
      <c r="H3294" s="924"/>
      <c r="I3294" s="924"/>
      <c r="J3294" s="921"/>
      <c r="K3294" s="921"/>
      <c r="L3294" s="925"/>
    </row>
    <row r="3295" spans="1:12" s="1" customFormat="1" ht="24" customHeight="1" x14ac:dyDescent="0.15">
      <c r="A3295" s="918">
        <v>608</v>
      </c>
      <c r="B3295" s="9" t="s">
        <v>22</v>
      </c>
      <c r="C3295" s="13" t="s">
        <v>23</v>
      </c>
      <c r="D3295" s="13" t="s">
        <v>24</v>
      </c>
      <c r="E3295" s="13" t="s">
        <v>25</v>
      </c>
      <c r="F3295" s="919" t="s">
        <v>17</v>
      </c>
      <c r="G3295" s="919"/>
      <c r="H3295" s="920"/>
      <c r="I3295" s="920"/>
      <c r="J3295" s="920"/>
      <c r="K3295" s="920"/>
      <c r="L3295" s="920"/>
    </row>
    <row r="3296" spans="1:12" s="1" customFormat="1" ht="26.25" customHeight="1" x14ac:dyDescent="0.15">
      <c r="A3296" s="918"/>
      <c r="B3296" s="921" t="s">
        <v>2088</v>
      </c>
      <c r="C3296" s="922" t="s">
        <v>2089</v>
      </c>
      <c r="D3296" s="923">
        <v>43583</v>
      </c>
      <c r="E3296" s="921" t="s">
        <v>115</v>
      </c>
      <c r="F3296" s="921" t="s">
        <v>347</v>
      </c>
      <c r="G3296" s="921"/>
      <c r="H3296" s="924" t="s">
        <v>30</v>
      </c>
      <c r="I3296" s="924"/>
      <c r="J3296" s="14" t="s">
        <v>31</v>
      </c>
      <c r="K3296" s="14" t="s">
        <v>32</v>
      </c>
      <c r="L3296" s="16">
        <v>1027.02</v>
      </c>
    </row>
    <row r="3297" spans="1:12" s="1" customFormat="1" ht="375.75" customHeight="1" x14ac:dyDescent="0.15">
      <c r="A3297" s="918"/>
      <c r="B3297" s="921"/>
      <c r="C3297" s="922"/>
      <c r="D3297" s="923"/>
      <c r="E3297" s="921"/>
      <c r="F3297" s="921"/>
      <c r="G3297" s="921"/>
      <c r="H3297" s="924" t="s">
        <v>33</v>
      </c>
      <c r="I3297" s="924"/>
      <c r="J3297" s="14" t="s">
        <v>31</v>
      </c>
      <c r="K3297" s="14" t="s">
        <v>32</v>
      </c>
      <c r="L3297" s="16">
        <v>786.65</v>
      </c>
    </row>
    <row r="3298" spans="1:12" s="1" customFormat="1" ht="24" customHeight="1" x14ac:dyDescent="0.15">
      <c r="A3298" s="918"/>
      <c r="B3298" s="9" t="s">
        <v>34</v>
      </c>
      <c r="C3298" s="13" t="s">
        <v>35</v>
      </c>
      <c r="D3298" s="13" t="s">
        <v>36</v>
      </c>
      <c r="E3298" s="13" t="s">
        <v>37</v>
      </c>
      <c r="F3298" s="920"/>
      <c r="G3298" s="920"/>
      <c r="H3298" s="924" t="s">
        <v>38</v>
      </c>
      <c r="I3298" s="924"/>
      <c r="J3298" s="921" t="s">
        <v>31</v>
      </c>
      <c r="K3298" s="921" t="s">
        <v>32</v>
      </c>
      <c r="L3298" s="925">
        <v>70</v>
      </c>
    </row>
    <row r="3299" spans="1:12" s="1" customFormat="1" ht="34.5" customHeight="1" x14ac:dyDescent="0.15">
      <c r="A3299" s="918"/>
      <c r="B3299" s="14" t="s">
        <v>496</v>
      </c>
      <c r="C3299" s="14" t="s">
        <v>347</v>
      </c>
      <c r="D3299" s="15">
        <v>43586</v>
      </c>
      <c r="E3299" s="14" t="s">
        <v>1970</v>
      </c>
      <c r="F3299" s="920"/>
      <c r="G3299" s="920"/>
      <c r="H3299" s="924"/>
      <c r="I3299" s="924"/>
      <c r="J3299" s="921"/>
      <c r="K3299" s="921"/>
      <c r="L3299" s="925"/>
    </row>
    <row r="3300" spans="1:12" s="1" customFormat="1" ht="24" customHeight="1" x14ac:dyDescent="0.15">
      <c r="A3300" s="918">
        <v>609</v>
      </c>
      <c r="B3300" s="9" t="s">
        <v>22</v>
      </c>
      <c r="C3300" s="13" t="s">
        <v>23</v>
      </c>
      <c r="D3300" s="13" t="s">
        <v>24</v>
      </c>
      <c r="E3300" s="13" t="s">
        <v>25</v>
      </c>
      <c r="F3300" s="919" t="s">
        <v>17</v>
      </c>
      <c r="G3300" s="919"/>
      <c r="H3300" s="920"/>
      <c r="I3300" s="920"/>
      <c r="J3300" s="920"/>
      <c r="K3300" s="920"/>
      <c r="L3300" s="920"/>
    </row>
    <row r="3301" spans="1:12" s="1" customFormat="1" ht="26.25" customHeight="1" x14ac:dyDescent="0.15">
      <c r="A3301" s="918"/>
      <c r="B3301" s="921" t="s">
        <v>2088</v>
      </c>
      <c r="C3301" s="922" t="s">
        <v>2090</v>
      </c>
      <c r="D3301" s="923">
        <v>43607</v>
      </c>
      <c r="E3301" s="921" t="s">
        <v>839</v>
      </c>
      <c r="F3301" s="921" t="s">
        <v>840</v>
      </c>
      <c r="G3301" s="921"/>
      <c r="H3301" s="924" t="s">
        <v>30</v>
      </c>
      <c r="I3301" s="924"/>
      <c r="J3301" s="14" t="s">
        <v>31</v>
      </c>
      <c r="K3301" s="14" t="s">
        <v>32</v>
      </c>
      <c r="L3301" s="16">
        <v>496.2</v>
      </c>
    </row>
    <row r="3302" spans="1:12" s="1" customFormat="1" ht="386.25" customHeight="1" x14ac:dyDescent="0.15">
      <c r="A3302" s="918"/>
      <c r="B3302" s="921"/>
      <c r="C3302" s="922"/>
      <c r="D3302" s="923"/>
      <c r="E3302" s="921"/>
      <c r="F3302" s="921"/>
      <c r="G3302" s="921"/>
      <c r="H3302" s="924" t="s">
        <v>33</v>
      </c>
      <c r="I3302" s="924"/>
      <c r="J3302" s="14" t="s">
        <v>31</v>
      </c>
      <c r="K3302" s="14" t="s">
        <v>32</v>
      </c>
      <c r="L3302" s="16">
        <v>454</v>
      </c>
    </row>
    <row r="3303" spans="1:12" s="1" customFormat="1" ht="24" customHeight="1" x14ac:dyDescent="0.15">
      <c r="A3303" s="918"/>
      <c r="B3303" s="9" t="s">
        <v>34</v>
      </c>
      <c r="C3303" s="13" t="s">
        <v>35</v>
      </c>
      <c r="D3303" s="13" t="s">
        <v>36</v>
      </c>
      <c r="E3303" s="13" t="s">
        <v>37</v>
      </c>
      <c r="F3303" s="920"/>
      <c r="G3303" s="920"/>
      <c r="H3303" s="924" t="s">
        <v>38</v>
      </c>
      <c r="I3303" s="924"/>
      <c r="J3303" s="921" t="s">
        <v>31</v>
      </c>
      <c r="K3303" s="921" t="s">
        <v>31</v>
      </c>
      <c r="L3303" s="925">
        <v>0</v>
      </c>
    </row>
    <row r="3304" spans="1:12" s="1" customFormat="1" ht="34.5" customHeight="1" x14ac:dyDescent="0.15">
      <c r="A3304" s="918"/>
      <c r="B3304" s="14" t="s">
        <v>496</v>
      </c>
      <c r="C3304" s="14" t="s">
        <v>840</v>
      </c>
      <c r="D3304" s="15">
        <v>43609</v>
      </c>
      <c r="E3304" s="14" t="s">
        <v>2091</v>
      </c>
      <c r="F3304" s="920"/>
      <c r="G3304" s="920"/>
      <c r="H3304" s="924"/>
      <c r="I3304" s="924"/>
      <c r="J3304" s="921"/>
      <c r="K3304" s="921"/>
      <c r="L3304" s="925"/>
    </row>
    <row r="3305" spans="1:12" s="1" customFormat="1" ht="24" customHeight="1" x14ac:dyDescent="0.15">
      <c r="A3305" s="918">
        <v>610</v>
      </c>
      <c r="B3305" s="9" t="s">
        <v>22</v>
      </c>
      <c r="C3305" s="13" t="s">
        <v>23</v>
      </c>
      <c r="D3305" s="13" t="s">
        <v>24</v>
      </c>
      <c r="E3305" s="13" t="s">
        <v>25</v>
      </c>
      <c r="F3305" s="919" t="s">
        <v>17</v>
      </c>
      <c r="G3305" s="919"/>
      <c r="H3305" s="920"/>
      <c r="I3305" s="920"/>
      <c r="J3305" s="920"/>
      <c r="K3305" s="920"/>
      <c r="L3305" s="920"/>
    </row>
    <row r="3306" spans="1:12" s="1" customFormat="1" ht="26.25" customHeight="1" x14ac:dyDescent="0.15">
      <c r="A3306" s="918"/>
      <c r="B3306" s="921" t="s">
        <v>2088</v>
      </c>
      <c r="C3306" s="922" t="s">
        <v>2092</v>
      </c>
      <c r="D3306" s="923">
        <v>43624</v>
      </c>
      <c r="E3306" s="921" t="s">
        <v>2093</v>
      </c>
      <c r="F3306" s="921" t="s">
        <v>2094</v>
      </c>
      <c r="G3306" s="921"/>
      <c r="H3306" s="924" t="s">
        <v>30</v>
      </c>
      <c r="I3306" s="924"/>
      <c r="J3306" s="14" t="s">
        <v>31</v>
      </c>
      <c r="K3306" s="14" t="s">
        <v>32</v>
      </c>
      <c r="L3306" s="16">
        <v>224.44</v>
      </c>
    </row>
    <row r="3307" spans="1:12" s="1" customFormat="1" ht="409.2" customHeight="1" x14ac:dyDescent="0.15">
      <c r="A3307" s="918"/>
      <c r="B3307" s="921"/>
      <c r="C3307" s="922"/>
      <c r="D3307" s="923"/>
      <c r="E3307" s="921"/>
      <c r="F3307" s="921"/>
      <c r="G3307" s="921"/>
      <c r="H3307" s="924" t="s">
        <v>33</v>
      </c>
      <c r="I3307" s="924"/>
      <c r="J3307" s="921" t="s">
        <v>31</v>
      </c>
      <c r="K3307" s="921" t="s">
        <v>32</v>
      </c>
      <c r="L3307" s="925">
        <v>50</v>
      </c>
    </row>
    <row r="3308" spans="1:12" s="1" customFormat="1" ht="397.35" customHeight="1" x14ac:dyDescent="0.15">
      <c r="A3308" s="918"/>
      <c r="B3308" s="921"/>
      <c r="C3308" s="922"/>
      <c r="D3308" s="923"/>
      <c r="E3308" s="921"/>
      <c r="F3308" s="921"/>
      <c r="G3308" s="921"/>
      <c r="H3308" s="924"/>
      <c r="I3308" s="924"/>
      <c r="J3308" s="921"/>
      <c r="K3308" s="921"/>
      <c r="L3308" s="925"/>
    </row>
    <row r="3309" spans="1:12" s="1" customFormat="1" ht="24" customHeight="1" x14ac:dyDescent="0.15">
      <c r="A3309" s="918"/>
      <c r="B3309" s="9" t="s">
        <v>34</v>
      </c>
      <c r="C3309" s="13" t="s">
        <v>35</v>
      </c>
      <c r="D3309" s="13" t="s">
        <v>36</v>
      </c>
      <c r="E3309" s="13" t="s">
        <v>37</v>
      </c>
      <c r="F3309" s="920"/>
      <c r="G3309" s="920"/>
      <c r="H3309" s="924" t="s">
        <v>38</v>
      </c>
      <c r="I3309" s="924"/>
      <c r="J3309" s="921" t="s">
        <v>31</v>
      </c>
      <c r="K3309" s="921" t="s">
        <v>31</v>
      </c>
      <c r="L3309" s="925">
        <v>0</v>
      </c>
    </row>
    <row r="3310" spans="1:12" s="1" customFormat="1" ht="34.5" customHeight="1" x14ac:dyDescent="0.15">
      <c r="A3310" s="918"/>
      <c r="B3310" s="14" t="s">
        <v>496</v>
      </c>
      <c r="C3310" s="14" t="s">
        <v>2094</v>
      </c>
      <c r="D3310" s="15">
        <v>43639</v>
      </c>
      <c r="E3310" s="14" t="s">
        <v>2095</v>
      </c>
      <c r="F3310" s="920"/>
      <c r="G3310" s="920"/>
      <c r="H3310" s="924"/>
      <c r="I3310" s="924"/>
      <c r="J3310" s="921"/>
      <c r="K3310" s="921"/>
      <c r="L3310" s="925"/>
    </row>
    <row r="3311" spans="1:12" s="1" customFormat="1" ht="24" customHeight="1" x14ac:dyDescent="0.15">
      <c r="A3311" s="918">
        <v>611</v>
      </c>
      <c r="B3311" s="9" t="s">
        <v>22</v>
      </c>
      <c r="C3311" s="13" t="s">
        <v>23</v>
      </c>
      <c r="D3311" s="13" t="s">
        <v>24</v>
      </c>
      <c r="E3311" s="13" t="s">
        <v>25</v>
      </c>
      <c r="F3311" s="919" t="s">
        <v>17</v>
      </c>
      <c r="G3311" s="919"/>
      <c r="H3311" s="920"/>
      <c r="I3311" s="920"/>
      <c r="J3311" s="920"/>
      <c r="K3311" s="920"/>
      <c r="L3311" s="920"/>
    </row>
    <row r="3312" spans="1:12" s="1" customFormat="1" ht="26.25" customHeight="1" x14ac:dyDescent="0.15">
      <c r="A3312" s="918"/>
      <c r="B3312" s="921" t="s">
        <v>2088</v>
      </c>
      <c r="C3312" s="922" t="s">
        <v>2092</v>
      </c>
      <c r="D3312" s="923">
        <v>43624</v>
      </c>
      <c r="E3312" s="921" t="s">
        <v>2093</v>
      </c>
      <c r="F3312" s="921" t="s">
        <v>2096</v>
      </c>
      <c r="G3312" s="921"/>
      <c r="H3312" s="924" t="s">
        <v>30</v>
      </c>
      <c r="I3312" s="924"/>
      <c r="J3312" s="14" t="s">
        <v>31</v>
      </c>
      <c r="K3312" s="14" t="s">
        <v>32</v>
      </c>
      <c r="L3312" s="16">
        <v>463.54</v>
      </c>
    </row>
    <row r="3313" spans="1:12" s="1" customFormat="1" ht="409.2" customHeight="1" x14ac:dyDescent="0.15">
      <c r="A3313" s="918"/>
      <c r="B3313" s="921"/>
      <c r="C3313" s="922"/>
      <c r="D3313" s="923"/>
      <c r="E3313" s="921"/>
      <c r="F3313" s="921"/>
      <c r="G3313" s="921"/>
      <c r="H3313" s="924" t="s">
        <v>33</v>
      </c>
      <c r="I3313" s="924"/>
      <c r="J3313" s="921" t="s">
        <v>31</v>
      </c>
      <c r="K3313" s="921" t="s">
        <v>32</v>
      </c>
      <c r="L3313" s="925">
        <v>2070</v>
      </c>
    </row>
    <row r="3314" spans="1:12" s="1" customFormat="1" ht="397.35" customHeight="1" x14ac:dyDescent="0.15">
      <c r="A3314" s="918"/>
      <c r="B3314" s="921"/>
      <c r="C3314" s="922"/>
      <c r="D3314" s="923"/>
      <c r="E3314" s="921"/>
      <c r="F3314" s="921"/>
      <c r="G3314" s="921"/>
      <c r="H3314" s="924"/>
      <c r="I3314" s="924"/>
      <c r="J3314" s="921"/>
      <c r="K3314" s="921"/>
      <c r="L3314" s="925"/>
    </row>
    <row r="3315" spans="1:12" s="1" customFormat="1" ht="24" customHeight="1" x14ac:dyDescent="0.15">
      <c r="A3315" s="918"/>
      <c r="B3315" s="9" t="s">
        <v>34</v>
      </c>
      <c r="C3315" s="13" t="s">
        <v>35</v>
      </c>
      <c r="D3315" s="13" t="s">
        <v>36</v>
      </c>
      <c r="E3315" s="13" t="s">
        <v>37</v>
      </c>
      <c r="F3315" s="920"/>
      <c r="G3315" s="920"/>
      <c r="H3315" s="924" t="s">
        <v>38</v>
      </c>
      <c r="I3315" s="924"/>
      <c r="J3315" s="921" t="s">
        <v>31</v>
      </c>
      <c r="K3315" s="921" t="s">
        <v>32</v>
      </c>
      <c r="L3315" s="925">
        <v>299.10000000000002</v>
      </c>
    </row>
    <row r="3316" spans="1:12" s="1" customFormat="1" ht="34.5" customHeight="1" x14ac:dyDescent="0.15">
      <c r="A3316" s="918"/>
      <c r="B3316" s="14" t="s">
        <v>496</v>
      </c>
      <c r="C3316" s="14" t="s">
        <v>2096</v>
      </c>
      <c r="D3316" s="15">
        <v>43639</v>
      </c>
      <c r="E3316" s="14" t="s">
        <v>2095</v>
      </c>
      <c r="F3316" s="920"/>
      <c r="G3316" s="920"/>
      <c r="H3316" s="924"/>
      <c r="I3316" s="924"/>
      <c r="J3316" s="921"/>
      <c r="K3316" s="921"/>
      <c r="L3316" s="925"/>
    </row>
    <row r="3317" spans="1:12" s="1" customFormat="1" ht="24" customHeight="1" x14ac:dyDescent="0.15">
      <c r="A3317" s="918">
        <v>612</v>
      </c>
      <c r="B3317" s="9" t="s">
        <v>22</v>
      </c>
      <c r="C3317" s="13" t="s">
        <v>23</v>
      </c>
      <c r="D3317" s="13" t="s">
        <v>24</v>
      </c>
      <c r="E3317" s="13" t="s">
        <v>25</v>
      </c>
      <c r="F3317" s="919" t="s">
        <v>17</v>
      </c>
      <c r="G3317" s="919"/>
      <c r="H3317" s="920"/>
      <c r="I3317" s="920"/>
      <c r="J3317" s="920"/>
      <c r="K3317" s="920"/>
      <c r="L3317" s="920"/>
    </row>
    <row r="3318" spans="1:12" s="1" customFormat="1" ht="26.25" customHeight="1" x14ac:dyDescent="0.15">
      <c r="A3318" s="918"/>
      <c r="B3318" s="921" t="s">
        <v>2088</v>
      </c>
      <c r="C3318" s="922" t="s">
        <v>2092</v>
      </c>
      <c r="D3318" s="923">
        <v>43624</v>
      </c>
      <c r="E3318" s="921" t="s">
        <v>2093</v>
      </c>
      <c r="F3318" s="921" t="s">
        <v>2097</v>
      </c>
      <c r="G3318" s="921"/>
      <c r="H3318" s="924" t="s">
        <v>30</v>
      </c>
      <c r="I3318" s="924"/>
      <c r="J3318" s="14" t="s">
        <v>31</v>
      </c>
      <c r="K3318" s="14" t="s">
        <v>32</v>
      </c>
      <c r="L3318" s="16">
        <v>766</v>
      </c>
    </row>
    <row r="3319" spans="1:12" s="1" customFormat="1" ht="409.2" customHeight="1" x14ac:dyDescent="0.15">
      <c r="A3319" s="918"/>
      <c r="B3319" s="921"/>
      <c r="C3319" s="922"/>
      <c r="D3319" s="923"/>
      <c r="E3319" s="921"/>
      <c r="F3319" s="921"/>
      <c r="G3319" s="921"/>
      <c r="H3319" s="924" t="s">
        <v>33</v>
      </c>
      <c r="I3319" s="924"/>
      <c r="J3319" s="921" t="s">
        <v>31</v>
      </c>
      <c r="K3319" s="921" t="s">
        <v>32</v>
      </c>
      <c r="L3319" s="925">
        <v>3072.63</v>
      </c>
    </row>
    <row r="3320" spans="1:12" s="1" customFormat="1" ht="397.35" customHeight="1" x14ac:dyDescent="0.15">
      <c r="A3320" s="918"/>
      <c r="B3320" s="921"/>
      <c r="C3320" s="922"/>
      <c r="D3320" s="923"/>
      <c r="E3320" s="921"/>
      <c r="F3320" s="921"/>
      <c r="G3320" s="921"/>
      <c r="H3320" s="924"/>
      <c r="I3320" s="924"/>
      <c r="J3320" s="921"/>
      <c r="K3320" s="921"/>
      <c r="L3320" s="925"/>
    </row>
    <row r="3321" spans="1:12" s="1" customFormat="1" ht="24" customHeight="1" x14ac:dyDescent="0.15">
      <c r="A3321" s="918"/>
      <c r="B3321" s="9" t="s">
        <v>34</v>
      </c>
      <c r="C3321" s="13" t="s">
        <v>35</v>
      </c>
      <c r="D3321" s="13" t="s">
        <v>36</v>
      </c>
      <c r="E3321" s="13" t="s">
        <v>37</v>
      </c>
      <c r="F3321" s="920"/>
      <c r="G3321" s="920"/>
      <c r="H3321" s="924" t="s">
        <v>38</v>
      </c>
      <c r="I3321" s="924"/>
      <c r="J3321" s="921" t="s">
        <v>31</v>
      </c>
      <c r="K3321" s="921" t="s">
        <v>32</v>
      </c>
      <c r="L3321" s="925">
        <v>675</v>
      </c>
    </row>
    <row r="3322" spans="1:12" s="1" customFormat="1" ht="34.5" customHeight="1" x14ac:dyDescent="0.15">
      <c r="A3322" s="918"/>
      <c r="B3322" s="14" t="s">
        <v>496</v>
      </c>
      <c r="C3322" s="14" t="s">
        <v>2097</v>
      </c>
      <c r="D3322" s="15">
        <v>43639</v>
      </c>
      <c r="E3322" s="14" t="s">
        <v>2095</v>
      </c>
      <c r="F3322" s="920"/>
      <c r="G3322" s="920"/>
      <c r="H3322" s="924"/>
      <c r="I3322" s="924"/>
      <c r="J3322" s="921"/>
      <c r="K3322" s="921"/>
      <c r="L3322" s="925"/>
    </row>
    <row r="3323" spans="1:12" s="1" customFormat="1" ht="24" customHeight="1" x14ac:dyDescent="0.15">
      <c r="A3323" s="918">
        <v>613</v>
      </c>
      <c r="B3323" s="9" t="s">
        <v>22</v>
      </c>
      <c r="C3323" s="13" t="s">
        <v>23</v>
      </c>
      <c r="D3323" s="13" t="s">
        <v>24</v>
      </c>
      <c r="E3323" s="13" t="s">
        <v>25</v>
      </c>
      <c r="F3323" s="919" t="s">
        <v>17</v>
      </c>
      <c r="G3323" s="919"/>
      <c r="H3323" s="920"/>
      <c r="I3323" s="920"/>
      <c r="J3323" s="920"/>
      <c r="K3323" s="920"/>
      <c r="L3323" s="920"/>
    </row>
    <row r="3324" spans="1:12" s="1" customFormat="1" ht="26.25" customHeight="1" x14ac:dyDescent="0.15">
      <c r="A3324" s="918"/>
      <c r="B3324" s="921" t="s">
        <v>2098</v>
      </c>
      <c r="C3324" s="921" t="s">
        <v>2099</v>
      </c>
      <c r="D3324" s="923">
        <v>43682</v>
      </c>
      <c r="E3324" s="921" t="s">
        <v>2100</v>
      </c>
      <c r="F3324" s="921" t="s">
        <v>2101</v>
      </c>
      <c r="G3324" s="921"/>
      <c r="H3324" s="924" t="s">
        <v>30</v>
      </c>
      <c r="I3324" s="924"/>
      <c r="J3324" s="14" t="s">
        <v>31</v>
      </c>
      <c r="K3324" s="14" t="s">
        <v>32</v>
      </c>
      <c r="L3324" s="16">
        <v>1116</v>
      </c>
    </row>
    <row r="3325" spans="1:12" s="1" customFormat="1" ht="81.75" customHeight="1" x14ac:dyDescent="0.15">
      <c r="A3325" s="918"/>
      <c r="B3325" s="921"/>
      <c r="C3325" s="921"/>
      <c r="D3325" s="923"/>
      <c r="E3325" s="921"/>
      <c r="F3325" s="921"/>
      <c r="G3325" s="921"/>
      <c r="H3325" s="924" t="s">
        <v>33</v>
      </c>
      <c r="I3325" s="924"/>
      <c r="J3325" s="14" t="s">
        <v>31</v>
      </c>
      <c r="K3325" s="14" t="s">
        <v>32</v>
      </c>
      <c r="L3325" s="16">
        <v>1108.24</v>
      </c>
    </row>
    <row r="3326" spans="1:12" s="1" customFormat="1" ht="24" customHeight="1" x14ac:dyDescent="0.15">
      <c r="A3326" s="918"/>
      <c r="B3326" s="9" t="s">
        <v>34</v>
      </c>
      <c r="C3326" s="13" t="s">
        <v>35</v>
      </c>
      <c r="D3326" s="13" t="s">
        <v>36</v>
      </c>
      <c r="E3326" s="13" t="s">
        <v>37</v>
      </c>
      <c r="F3326" s="920"/>
      <c r="G3326" s="920"/>
      <c r="H3326" s="924" t="s">
        <v>38</v>
      </c>
      <c r="I3326" s="924"/>
      <c r="J3326" s="921" t="s">
        <v>31</v>
      </c>
      <c r="K3326" s="921" t="s">
        <v>31</v>
      </c>
      <c r="L3326" s="925">
        <v>0</v>
      </c>
    </row>
    <row r="3327" spans="1:12" s="1" customFormat="1" ht="24" customHeight="1" x14ac:dyDescent="0.15">
      <c r="A3327" s="918"/>
      <c r="B3327" s="14" t="s">
        <v>31</v>
      </c>
      <c r="C3327" s="14" t="s">
        <v>2101</v>
      </c>
      <c r="D3327" s="15">
        <v>43691</v>
      </c>
      <c r="E3327" s="14" t="s">
        <v>2102</v>
      </c>
      <c r="F3327" s="920"/>
      <c r="G3327" s="920"/>
      <c r="H3327" s="924"/>
      <c r="I3327" s="924"/>
      <c r="J3327" s="921"/>
      <c r="K3327" s="921"/>
      <c r="L3327" s="925"/>
    </row>
    <row r="3328" spans="1:12" s="1" customFormat="1" ht="24" customHeight="1" x14ac:dyDescent="0.15">
      <c r="A3328" s="918">
        <v>614</v>
      </c>
      <c r="B3328" s="9" t="s">
        <v>22</v>
      </c>
      <c r="C3328" s="13" t="s">
        <v>23</v>
      </c>
      <c r="D3328" s="13" t="s">
        <v>24</v>
      </c>
      <c r="E3328" s="13" t="s">
        <v>25</v>
      </c>
      <c r="F3328" s="919" t="s">
        <v>17</v>
      </c>
      <c r="G3328" s="919"/>
      <c r="H3328" s="920"/>
      <c r="I3328" s="920"/>
      <c r="J3328" s="920"/>
      <c r="K3328" s="920"/>
      <c r="L3328" s="920"/>
    </row>
    <row r="3329" spans="1:12" s="1" customFormat="1" ht="26.25" customHeight="1" x14ac:dyDescent="0.15">
      <c r="A3329" s="918"/>
      <c r="B3329" s="921" t="s">
        <v>2103</v>
      </c>
      <c r="C3329" s="922" t="s">
        <v>2104</v>
      </c>
      <c r="D3329" s="923">
        <v>43674</v>
      </c>
      <c r="E3329" s="921" t="s">
        <v>2105</v>
      </c>
      <c r="F3329" s="921" t="s">
        <v>2106</v>
      </c>
      <c r="G3329" s="921"/>
      <c r="H3329" s="924" t="s">
        <v>30</v>
      </c>
      <c r="I3329" s="924"/>
      <c r="J3329" s="14" t="s">
        <v>31</v>
      </c>
      <c r="K3329" s="14" t="s">
        <v>32</v>
      </c>
      <c r="L3329" s="16">
        <v>418</v>
      </c>
    </row>
    <row r="3330" spans="1:12" s="1" customFormat="1" ht="228.75" customHeight="1" x14ac:dyDescent="0.15">
      <c r="A3330" s="918"/>
      <c r="B3330" s="921"/>
      <c r="C3330" s="922"/>
      <c r="D3330" s="923"/>
      <c r="E3330" s="921"/>
      <c r="F3330" s="921"/>
      <c r="G3330" s="921"/>
      <c r="H3330" s="924" t="s">
        <v>33</v>
      </c>
      <c r="I3330" s="924"/>
      <c r="J3330" s="14" t="s">
        <v>31</v>
      </c>
      <c r="K3330" s="14" t="s">
        <v>32</v>
      </c>
      <c r="L3330" s="16">
        <v>597.30000000000007</v>
      </c>
    </row>
    <row r="3331" spans="1:12" s="1" customFormat="1" ht="24" customHeight="1" x14ac:dyDescent="0.15">
      <c r="A3331" s="918"/>
      <c r="B3331" s="9" t="s">
        <v>34</v>
      </c>
      <c r="C3331" s="13" t="s">
        <v>35</v>
      </c>
      <c r="D3331" s="13" t="s">
        <v>36</v>
      </c>
      <c r="E3331" s="13" t="s">
        <v>37</v>
      </c>
      <c r="F3331" s="920"/>
      <c r="G3331" s="920"/>
      <c r="H3331" s="924" t="s">
        <v>38</v>
      </c>
      <c r="I3331" s="924"/>
      <c r="J3331" s="921" t="s">
        <v>31</v>
      </c>
      <c r="K3331" s="921" t="s">
        <v>32</v>
      </c>
      <c r="L3331" s="925">
        <v>350</v>
      </c>
    </row>
    <row r="3332" spans="1:12" s="1" customFormat="1" ht="24" customHeight="1" x14ac:dyDescent="0.15">
      <c r="A3332" s="918"/>
      <c r="B3332" s="14" t="s">
        <v>31</v>
      </c>
      <c r="C3332" s="14" t="s">
        <v>2106</v>
      </c>
      <c r="D3332" s="15">
        <v>43677</v>
      </c>
      <c r="E3332" s="14" t="s">
        <v>2107</v>
      </c>
      <c r="F3332" s="920"/>
      <c r="G3332" s="920"/>
      <c r="H3332" s="924"/>
      <c r="I3332" s="924"/>
      <c r="J3332" s="921"/>
      <c r="K3332" s="921"/>
      <c r="L3332" s="925"/>
    </row>
    <row r="3333" spans="1:12" s="1" customFormat="1" ht="24" customHeight="1" x14ac:dyDescent="0.15">
      <c r="A3333" s="918">
        <v>615</v>
      </c>
      <c r="B3333" s="9" t="s">
        <v>22</v>
      </c>
      <c r="C3333" s="13" t="s">
        <v>23</v>
      </c>
      <c r="D3333" s="13" t="s">
        <v>24</v>
      </c>
      <c r="E3333" s="13" t="s">
        <v>25</v>
      </c>
      <c r="F3333" s="919" t="s">
        <v>17</v>
      </c>
      <c r="G3333" s="919"/>
      <c r="H3333" s="920"/>
      <c r="I3333" s="920"/>
      <c r="J3333" s="920"/>
      <c r="K3333" s="920"/>
      <c r="L3333" s="920"/>
    </row>
    <row r="3334" spans="1:12" s="1" customFormat="1" ht="26.25" customHeight="1" x14ac:dyDescent="0.15">
      <c r="A3334" s="918"/>
      <c r="B3334" s="921" t="s">
        <v>2108</v>
      </c>
      <c r="C3334" s="921" t="s">
        <v>2109</v>
      </c>
      <c r="D3334" s="923">
        <v>43682</v>
      </c>
      <c r="E3334" s="921" t="s">
        <v>1164</v>
      </c>
      <c r="F3334" s="921" t="s">
        <v>2110</v>
      </c>
      <c r="G3334" s="921"/>
      <c r="H3334" s="924" t="s">
        <v>30</v>
      </c>
      <c r="I3334" s="924"/>
      <c r="J3334" s="14" t="s">
        <v>31</v>
      </c>
      <c r="K3334" s="14" t="s">
        <v>32</v>
      </c>
      <c r="L3334" s="16">
        <v>492</v>
      </c>
    </row>
    <row r="3335" spans="1:12" s="1" customFormat="1" ht="92.25" customHeight="1" x14ac:dyDescent="0.15">
      <c r="A3335" s="918"/>
      <c r="B3335" s="921"/>
      <c r="C3335" s="921"/>
      <c r="D3335" s="923"/>
      <c r="E3335" s="921"/>
      <c r="F3335" s="921"/>
      <c r="G3335" s="921"/>
      <c r="H3335" s="924" t="s">
        <v>33</v>
      </c>
      <c r="I3335" s="924"/>
      <c r="J3335" s="14" t="s">
        <v>31</v>
      </c>
      <c r="K3335" s="14" t="s">
        <v>32</v>
      </c>
      <c r="L3335" s="16">
        <v>2478.89</v>
      </c>
    </row>
    <row r="3336" spans="1:12" s="1" customFormat="1" ht="24" customHeight="1" x14ac:dyDescent="0.15">
      <c r="A3336" s="918"/>
      <c r="B3336" s="9" t="s">
        <v>34</v>
      </c>
      <c r="C3336" s="13" t="s">
        <v>35</v>
      </c>
      <c r="D3336" s="13" t="s">
        <v>36</v>
      </c>
      <c r="E3336" s="13" t="s">
        <v>37</v>
      </c>
      <c r="F3336" s="920"/>
      <c r="G3336" s="920"/>
      <c r="H3336" s="924" t="s">
        <v>38</v>
      </c>
      <c r="I3336" s="924"/>
      <c r="J3336" s="921" t="s">
        <v>31</v>
      </c>
      <c r="K3336" s="921" t="s">
        <v>31</v>
      </c>
      <c r="L3336" s="925">
        <v>0</v>
      </c>
    </row>
    <row r="3337" spans="1:12" s="1" customFormat="1" ht="24" customHeight="1" x14ac:dyDescent="0.15">
      <c r="A3337" s="918"/>
      <c r="B3337" s="14" t="s">
        <v>429</v>
      </c>
      <c r="C3337" s="14" t="s">
        <v>2110</v>
      </c>
      <c r="D3337" s="15">
        <v>43689</v>
      </c>
      <c r="E3337" s="14" t="s">
        <v>2111</v>
      </c>
      <c r="F3337" s="920"/>
      <c r="G3337" s="920"/>
      <c r="H3337" s="924"/>
      <c r="I3337" s="924"/>
      <c r="J3337" s="921"/>
      <c r="K3337" s="921"/>
      <c r="L3337" s="925"/>
    </row>
    <row r="3338" spans="1:12" s="1" customFormat="1" ht="24" customHeight="1" x14ac:dyDescent="0.15">
      <c r="A3338" s="918">
        <v>616</v>
      </c>
      <c r="B3338" s="9" t="s">
        <v>22</v>
      </c>
      <c r="C3338" s="13" t="s">
        <v>23</v>
      </c>
      <c r="D3338" s="13" t="s">
        <v>24</v>
      </c>
      <c r="E3338" s="13" t="s">
        <v>25</v>
      </c>
      <c r="F3338" s="919" t="s">
        <v>17</v>
      </c>
      <c r="G3338" s="919"/>
      <c r="H3338" s="920"/>
      <c r="I3338" s="920"/>
      <c r="J3338" s="920"/>
      <c r="K3338" s="920"/>
      <c r="L3338" s="920"/>
    </row>
    <row r="3339" spans="1:12" s="1" customFormat="1" ht="26.25" customHeight="1" x14ac:dyDescent="0.15">
      <c r="A3339" s="918"/>
      <c r="B3339" s="921" t="s">
        <v>2112</v>
      </c>
      <c r="C3339" s="922" t="s">
        <v>2113</v>
      </c>
      <c r="D3339" s="923">
        <v>43579</v>
      </c>
      <c r="E3339" s="921" t="s">
        <v>298</v>
      </c>
      <c r="F3339" s="921" t="s">
        <v>2114</v>
      </c>
      <c r="G3339" s="921"/>
      <c r="H3339" s="924" t="s">
        <v>30</v>
      </c>
      <c r="I3339" s="924"/>
      <c r="J3339" s="14" t="s">
        <v>31</v>
      </c>
      <c r="K3339" s="14" t="s">
        <v>32</v>
      </c>
      <c r="L3339" s="16">
        <v>377.64</v>
      </c>
    </row>
    <row r="3340" spans="1:12" s="1" customFormat="1" ht="409.2" customHeight="1" x14ac:dyDescent="0.15">
      <c r="A3340" s="918"/>
      <c r="B3340" s="921"/>
      <c r="C3340" s="922"/>
      <c r="D3340" s="923"/>
      <c r="E3340" s="921"/>
      <c r="F3340" s="921"/>
      <c r="G3340" s="921"/>
      <c r="H3340" s="924" t="s">
        <v>33</v>
      </c>
      <c r="I3340" s="924"/>
      <c r="J3340" s="921" t="s">
        <v>31</v>
      </c>
      <c r="K3340" s="921" t="s">
        <v>32</v>
      </c>
      <c r="L3340" s="925">
        <v>171.96</v>
      </c>
    </row>
    <row r="3341" spans="1:12" s="1" customFormat="1" ht="82.35" customHeight="1" x14ac:dyDescent="0.15">
      <c r="A3341" s="918"/>
      <c r="B3341" s="921"/>
      <c r="C3341" s="922"/>
      <c r="D3341" s="923"/>
      <c r="E3341" s="921"/>
      <c r="F3341" s="921"/>
      <c r="G3341" s="921"/>
      <c r="H3341" s="924"/>
      <c r="I3341" s="924"/>
      <c r="J3341" s="921"/>
      <c r="K3341" s="921"/>
      <c r="L3341" s="925"/>
    </row>
    <row r="3342" spans="1:12" s="1" customFormat="1" ht="24" customHeight="1" x14ac:dyDescent="0.15">
      <c r="A3342" s="918"/>
      <c r="B3342" s="9" t="s">
        <v>34</v>
      </c>
      <c r="C3342" s="13" t="s">
        <v>35</v>
      </c>
      <c r="D3342" s="13" t="s">
        <v>36</v>
      </c>
      <c r="E3342" s="13" t="s">
        <v>37</v>
      </c>
      <c r="F3342" s="920"/>
      <c r="G3342" s="920"/>
      <c r="H3342" s="924" t="s">
        <v>38</v>
      </c>
      <c r="I3342" s="924"/>
      <c r="J3342" s="921" t="s">
        <v>31</v>
      </c>
      <c r="K3342" s="921" t="s">
        <v>31</v>
      </c>
      <c r="L3342" s="925">
        <v>0</v>
      </c>
    </row>
    <row r="3343" spans="1:12" s="1" customFormat="1" ht="24" customHeight="1" x14ac:dyDescent="0.15">
      <c r="A3343" s="918"/>
      <c r="B3343" s="14" t="s">
        <v>204</v>
      </c>
      <c r="C3343" s="14" t="s">
        <v>2114</v>
      </c>
      <c r="D3343" s="15">
        <v>43580</v>
      </c>
      <c r="E3343" s="14" t="s">
        <v>2115</v>
      </c>
      <c r="F3343" s="920"/>
      <c r="G3343" s="920"/>
      <c r="H3343" s="924"/>
      <c r="I3343" s="924"/>
      <c r="J3343" s="921"/>
      <c r="K3343" s="921"/>
      <c r="L3343" s="925"/>
    </row>
    <row r="3344" spans="1:12" s="1" customFormat="1" ht="24" customHeight="1" x14ac:dyDescent="0.15">
      <c r="A3344" s="918">
        <v>617</v>
      </c>
      <c r="B3344" s="9" t="s">
        <v>22</v>
      </c>
      <c r="C3344" s="13" t="s">
        <v>23</v>
      </c>
      <c r="D3344" s="13" t="s">
        <v>24</v>
      </c>
      <c r="E3344" s="13" t="s">
        <v>25</v>
      </c>
      <c r="F3344" s="919" t="s">
        <v>17</v>
      </c>
      <c r="G3344" s="919"/>
      <c r="H3344" s="920"/>
      <c r="I3344" s="920"/>
      <c r="J3344" s="920"/>
      <c r="K3344" s="920"/>
      <c r="L3344" s="920"/>
    </row>
    <row r="3345" spans="1:12" s="1" customFormat="1" ht="26.25" customHeight="1" x14ac:dyDescent="0.15">
      <c r="A3345" s="918"/>
      <c r="B3345" s="921" t="s">
        <v>2112</v>
      </c>
      <c r="C3345" s="922" t="s">
        <v>2116</v>
      </c>
      <c r="D3345" s="923">
        <v>43613</v>
      </c>
      <c r="E3345" s="921" t="s">
        <v>1502</v>
      </c>
      <c r="F3345" s="921" t="s">
        <v>213</v>
      </c>
      <c r="G3345" s="921"/>
      <c r="H3345" s="924" t="s">
        <v>30</v>
      </c>
      <c r="I3345" s="924"/>
      <c r="J3345" s="14" t="s">
        <v>31</v>
      </c>
      <c r="K3345" s="14" t="s">
        <v>32</v>
      </c>
      <c r="L3345" s="16">
        <v>260.78000000000003</v>
      </c>
    </row>
    <row r="3346" spans="1:12" s="1" customFormat="1" ht="409.2" customHeight="1" x14ac:dyDescent="0.15">
      <c r="A3346" s="918"/>
      <c r="B3346" s="921"/>
      <c r="C3346" s="922"/>
      <c r="D3346" s="923"/>
      <c r="E3346" s="921"/>
      <c r="F3346" s="921"/>
      <c r="G3346" s="921"/>
      <c r="H3346" s="924" t="s">
        <v>33</v>
      </c>
      <c r="I3346" s="924"/>
      <c r="J3346" s="921" t="s">
        <v>31</v>
      </c>
      <c r="K3346" s="921" t="s">
        <v>32</v>
      </c>
      <c r="L3346" s="925">
        <v>185.6</v>
      </c>
    </row>
    <row r="3347" spans="1:12" s="1" customFormat="1" ht="61.35" customHeight="1" x14ac:dyDescent="0.15">
      <c r="A3347" s="918"/>
      <c r="B3347" s="921"/>
      <c r="C3347" s="922"/>
      <c r="D3347" s="923"/>
      <c r="E3347" s="921"/>
      <c r="F3347" s="921"/>
      <c r="G3347" s="921"/>
      <c r="H3347" s="924"/>
      <c r="I3347" s="924"/>
      <c r="J3347" s="921"/>
      <c r="K3347" s="921"/>
      <c r="L3347" s="925"/>
    </row>
    <row r="3348" spans="1:12" s="1" customFormat="1" ht="24" customHeight="1" x14ac:dyDescent="0.15">
      <c r="A3348" s="918"/>
      <c r="B3348" s="9" t="s">
        <v>34</v>
      </c>
      <c r="C3348" s="13" t="s">
        <v>35</v>
      </c>
      <c r="D3348" s="13" t="s">
        <v>36</v>
      </c>
      <c r="E3348" s="13" t="s">
        <v>37</v>
      </c>
      <c r="F3348" s="920"/>
      <c r="G3348" s="920"/>
      <c r="H3348" s="924" t="s">
        <v>38</v>
      </c>
      <c r="I3348" s="924"/>
      <c r="J3348" s="921" t="s">
        <v>31</v>
      </c>
      <c r="K3348" s="921" t="s">
        <v>32</v>
      </c>
      <c r="L3348" s="925">
        <v>71</v>
      </c>
    </row>
    <row r="3349" spans="1:12" s="1" customFormat="1" ht="24" customHeight="1" x14ac:dyDescent="0.15">
      <c r="A3349" s="918"/>
      <c r="B3349" s="14" t="s">
        <v>204</v>
      </c>
      <c r="C3349" s="14" t="s">
        <v>213</v>
      </c>
      <c r="D3349" s="15">
        <v>43614</v>
      </c>
      <c r="E3349" s="14" t="s">
        <v>2050</v>
      </c>
      <c r="F3349" s="920"/>
      <c r="G3349" s="920"/>
      <c r="H3349" s="924"/>
      <c r="I3349" s="924"/>
      <c r="J3349" s="921"/>
      <c r="K3349" s="921"/>
      <c r="L3349" s="925"/>
    </row>
    <row r="3350" spans="1:12" s="1" customFormat="1" ht="24" customHeight="1" x14ac:dyDescent="0.15">
      <c r="A3350" s="918">
        <v>618</v>
      </c>
      <c r="B3350" s="9" t="s">
        <v>22</v>
      </c>
      <c r="C3350" s="13" t="s">
        <v>23</v>
      </c>
      <c r="D3350" s="13" t="s">
        <v>24</v>
      </c>
      <c r="E3350" s="13" t="s">
        <v>25</v>
      </c>
      <c r="F3350" s="919" t="s">
        <v>17</v>
      </c>
      <c r="G3350" s="919"/>
      <c r="H3350" s="920"/>
      <c r="I3350" s="920"/>
      <c r="J3350" s="920"/>
      <c r="K3350" s="920"/>
      <c r="L3350" s="920"/>
    </row>
    <row r="3351" spans="1:12" s="1" customFormat="1" ht="26.25" customHeight="1" x14ac:dyDescent="0.15">
      <c r="A3351" s="918"/>
      <c r="B3351" s="921" t="s">
        <v>2112</v>
      </c>
      <c r="C3351" s="922" t="s">
        <v>2117</v>
      </c>
      <c r="D3351" s="923">
        <v>43617</v>
      </c>
      <c r="E3351" s="921" t="s">
        <v>2118</v>
      </c>
      <c r="F3351" s="921" t="s">
        <v>2119</v>
      </c>
      <c r="G3351" s="921"/>
      <c r="H3351" s="924" t="s">
        <v>30</v>
      </c>
      <c r="I3351" s="924"/>
      <c r="J3351" s="14" t="s">
        <v>31</v>
      </c>
      <c r="K3351" s="14" t="s">
        <v>32</v>
      </c>
      <c r="L3351" s="16">
        <v>1077.06</v>
      </c>
    </row>
    <row r="3352" spans="1:12" s="1" customFormat="1" ht="409.2" customHeight="1" x14ac:dyDescent="0.15">
      <c r="A3352" s="918"/>
      <c r="B3352" s="921"/>
      <c r="C3352" s="922"/>
      <c r="D3352" s="923"/>
      <c r="E3352" s="921"/>
      <c r="F3352" s="921"/>
      <c r="G3352" s="921"/>
      <c r="H3352" s="924" t="s">
        <v>33</v>
      </c>
      <c r="I3352" s="924"/>
      <c r="J3352" s="921" t="s">
        <v>31</v>
      </c>
      <c r="K3352" s="921" t="s">
        <v>32</v>
      </c>
      <c r="L3352" s="925">
        <v>1754.41</v>
      </c>
    </row>
    <row r="3353" spans="1:12" s="1" customFormat="1" ht="113.85" customHeight="1" x14ac:dyDescent="0.15">
      <c r="A3353" s="918"/>
      <c r="B3353" s="921"/>
      <c r="C3353" s="922"/>
      <c r="D3353" s="923"/>
      <c r="E3353" s="921"/>
      <c r="F3353" s="921"/>
      <c r="G3353" s="921"/>
      <c r="H3353" s="924"/>
      <c r="I3353" s="924"/>
      <c r="J3353" s="921"/>
      <c r="K3353" s="921"/>
      <c r="L3353" s="925"/>
    </row>
    <row r="3354" spans="1:12" s="1" customFormat="1" ht="24" customHeight="1" x14ac:dyDescent="0.15">
      <c r="A3354" s="918"/>
      <c r="B3354" s="9" t="s">
        <v>34</v>
      </c>
      <c r="C3354" s="13" t="s">
        <v>35</v>
      </c>
      <c r="D3354" s="13" t="s">
        <v>36</v>
      </c>
      <c r="E3354" s="13" t="s">
        <v>37</v>
      </c>
      <c r="F3354" s="920"/>
      <c r="G3354" s="920"/>
      <c r="H3354" s="924" t="s">
        <v>38</v>
      </c>
      <c r="I3354" s="924"/>
      <c r="J3354" s="921" t="s">
        <v>31</v>
      </c>
      <c r="K3354" s="921" t="s">
        <v>32</v>
      </c>
      <c r="L3354" s="925">
        <v>700</v>
      </c>
    </row>
    <row r="3355" spans="1:12" s="1" customFormat="1" ht="24" customHeight="1" x14ac:dyDescent="0.15">
      <c r="A3355" s="918"/>
      <c r="B3355" s="14" t="s">
        <v>204</v>
      </c>
      <c r="C3355" s="14" t="s">
        <v>2119</v>
      </c>
      <c r="D3355" s="15">
        <v>43621</v>
      </c>
      <c r="E3355" s="14" t="s">
        <v>2120</v>
      </c>
      <c r="F3355" s="920"/>
      <c r="G3355" s="920"/>
      <c r="H3355" s="924"/>
      <c r="I3355" s="924"/>
      <c r="J3355" s="921"/>
      <c r="K3355" s="921"/>
      <c r="L3355" s="925"/>
    </row>
    <row r="3356" spans="1:12" s="1" customFormat="1" ht="24" customHeight="1" x14ac:dyDescent="0.15">
      <c r="A3356" s="918">
        <v>619</v>
      </c>
      <c r="B3356" s="9" t="s">
        <v>22</v>
      </c>
      <c r="C3356" s="13" t="s">
        <v>23</v>
      </c>
      <c r="D3356" s="13" t="s">
        <v>24</v>
      </c>
      <c r="E3356" s="13" t="s">
        <v>25</v>
      </c>
      <c r="F3356" s="919" t="s">
        <v>17</v>
      </c>
      <c r="G3356" s="919"/>
      <c r="H3356" s="920"/>
      <c r="I3356" s="920"/>
      <c r="J3356" s="920"/>
      <c r="K3356" s="920"/>
      <c r="L3356" s="920"/>
    </row>
    <row r="3357" spans="1:12" s="1" customFormat="1" ht="26.25" customHeight="1" x14ac:dyDescent="0.15">
      <c r="A3357" s="918"/>
      <c r="B3357" s="921" t="s">
        <v>2112</v>
      </c>
      <c r="C3357" s="922" t="s">
        <v>2121</v>
      </c>
      <c r="D3357" s="923">
        <v>43633</v>
      </c>
      <c r="E3357" s="921" t="s">
        <v>2122</v>
      </c>
      <c r="F3357" s="921" t="s">
        <v>2123</v>
      </c>
      <c r="G3357" s="921"/>
      <c r="H3357" s="924" t="s">
        <v>30</v>
      </c>
      <c r="I3357" s="924"/>
      <c r="J3357" s="14" t="s">
        <v>31</v>
      </c>
      <c r="K3357" s="14" t="s">
        <v>31</v>
      </c>
      <c r="L3357" s="16">
        <v>0</v>
      </c>
    </row>
    <row r="3358" spans="1:12" s="1" customFormat="1" ht="409.2" customHeight="1" x14ac:dyDescent="0.15">
      <c r="A3358" s="918"/>
      <c r="B3358" s="921"/>
      <c r="C3358" s="922"/>
      <c r="D3358" s="923"/>
      <c r="E3358" s="921"/>
      <c r="F3358" s="921"/>
      <c r="G3358" s="921"/>
      <c r="H3358" s="924" t="s">
        <v>33</v>
      </c>
      <c r="I3358" s="924"/>
      <c r="J3358" s="921" t="s">
        <v>31</v>
      </c>
      <c r="K3358" s="921" t="s">
        <v>31</v>
      </c>
      <c r="L3358" s="925">
        <v>0</v>
      </c>
    </row>
    <row r="3359" spans="1:12" s="1" customFormat="1" ht="134.85" customHeight="1" x14ac:dyDescent="0.15">
      <c r="A3359" s="918"/>
      <c r="B3359" s="921"/>
      <c r="C3359" s="922"/>
      <c r="D3359" s="923"/>
      <c r="E3359" s="921"/>
      <c r="F3359" s="921"/>
      <c r="G3359" s="921"/>
      <c r="H3359" s="924"/>
      <c r="I3359" s="924"/>
      <c r="J3359" s="921"/>
      <c r="K3359" s="921"/>
      <c r="L3359" s="925"/>
    </row>
    <row r="3360" spans="1:12" s="1" customFormat="1" ht="24" customHeight="1" x14ac:dyDescent="0.15">
      <c r="A3360" s="918"/>
      <c r="B3360" s="9" t="s">
        <v>34</v>
      </c>
      <c r="C3360" s="13" t="s">
        <v>35</v>
      </c>
      <c r="D3360" s="13" t="s">
        <v>36</v>
      </c>
      <c r="E3360" s="13" t="s">
        <v>37</v>
      </c>
      <c r="F3360" s="920"/>
      <c r="G3360" s="920"/>
      <c r="H3360" s="924" t="s">
        <v>38</v>
      </c>
      <c r="I3360" s="924"/>
      <c r="J3360" s="921" t="s">
        <v>31</v>
      </c>
      <c r="K3360" s="921" t="s">
        <v>32</v>
      </c>
      <c r="L3360" s="925">
        <v>1129.76</v>
      </c>
    </row>
    <row r="3361" spans="1:12" s="1" customFormat="1" ht="24" customHeight="1" x14ac:dyDescent="0.15">
      <c r="A3361" s="918"/>
      <c r="B3361" s="14" t="s">
        <v>204</v>
      </c>
      <c r="C3361" s="14" t="s">
        <v>2123</v>
      </c>
      <c r="D3361" s="15">
        <v>43639</v>
      </c>
      <c r="E3361" s="14" t="s">
        <v>2124</v>
      </c>
      <c r="F3361" s="920"/>
      <c r="G3361" s="920"/>
      <c r="H3361" s="924"/>
      <c r="I3361" s="924"/>
      <c r="J3361" s="921"/>
      <c r="K3361" s="921"/>
      <c r="L3361" s="925"/>
    </row>
    <row r="3362" spans="1:12" s="1" customFormat="1" ht="24" customHeight="1" x14ac:dyDescent="0.15">
      <c r="A3362" s="918">
        <v>620</v>
      </c>
      <c r="B3362" s="9" t="s">
        <v>22</v>
      </c>
      <c r="C3362" s="13" t="s">
        <v>23</v>
      </c>
      <c r="D3362" s="13" t="s">
        <v>24</v>
      </c>
      <c r="E3362" s="13" t="s">
        <v>25</v>
      </c>
      <c r="F3362" s="919" t="s">
        <v>17</v>
      </c>
      <c r="G3362" s="919"/>
      <c r="H3362" s="920"/>
      <c r="I3362" s="920"/>
      <c r="J3362" s="920"/>
      <c r="K3362" s="920"/>
      <c r="L3362" s="920"/>
    </row>
    <row r="3363" spans="1:12" s="1" customFormat="1" ht="26.25" customHeight="1" x14ac:dyDescent="0.15">
      <c r="A3363" s="918"/>
      <c r="B3363" s="921" t="s">
        <v>2112</v>
      </c>
      <c r="C3363" s="922" t="s">
        <v>2125</v>
      </c>
      <c r="D3363" s="923">
        <v>43711</v>
      </c>
      <c r="E3363" s="921" t="s">
        <v>440</v>
      </c>
      <c r="F3363" s="921" t="s">
        <v>441</v>
      </c>
      <c r="G3363" s="921"/>
      <c r="H3363" s="924" t="s">
        <v>30</v>
      </c>
      <c r="I3363" s="924"/>
      <c r="J3363" s="14" t="s">
        <v>31</v>
      </c>
      <c r="K3363" s="14" t="s">
        <v>32</v>
      </c>
      <c r="L3363" s="16">
        <v>244.26</v>
      </c>
    </row>
    <row r="3364" spans="1:12" s="1" customFormat="1" ht="409.2" customHeight="1" x14ac:dyDescent="0.15">
      <c r="A3364" s="918"/>
      <c r="B3364" s="921"/>
      <c r="C3364" s="922"/>
      <c r="D3364" s="923"/>
      <c r="E3364" s="921"/>
      <c r="F3364" s="921"/>
      <c r="G3364" s="921"/>
      <c r="H3364" s="924" t="s">
        <v>33</v>
      </c>
      <c r="I3364" s="924"/>
      <c r="J3364" s="921" t="s">
        <v>32</v>
      </c>
      <c r="K3364" s="921" t="s">
        <v>31</v>
      </c>
      <c r="L3364" s="925">
        <v>1425</v>
      </c>
    </row>
    <row r="3365" spans="1:12" s="1" customFormat="1" ht="19.350000000000001" customHeight="1" x14ac:dyDescent="0.15">
      <c r="A3365" s="918"/>
      <c r="B3365" s="921"/>
      <c r="C3365" s="922"/>
      <c r="D3365" s="923"/>
      <c r="E3365" s="921"/>
      <c r="F3365" s="921"/>
      <c r="G3365" s="921"/>
      <c r="H3365" s="924"/>
      <c r="I3365" s="924"/>
      <c r="J3365" s="921"/>
      <c r="K3365" s="921"/>
      <c r="L3365" s="925"/>
    </row>
    <row r="3366" spans="1:12" s="1" customFormat="1" ht="24" customHeight="1" x14ac:dyDescent="0.15">
      <c r="A3366" s="918"/>
      <c r="B3366" s="9" t="s">
        <v>34</v>
      </c>
      <c r="C3366" s="13" t="s">
        <v>35</v>
      </c>
      <c r="D3366" s="13" t="s">
        <v>36</v>
      </c>
      <c r="E3366" s="13" t="s">
        <v>37</v>
      </c>
      <c r="F3366" s="920"/>
      <c r="G3366" s="920"/>
      <c r="H3366" s="924" t="s">
        <v>38</v>
      </c>
      <c r="I3366" s="924"/>
      <c r="J3366" s="921" t="s">
        <v>31</v>
      </c>
      <c r="K3366" s="921" t="s">
        <v>32</v>
      </c>
      <c r="L3366" s="925">
        <v>566</v>
      </c>
    </row>
    <row r="3367" spans="1:12" s="1" customFormat="1" ht="24" customHeight="1" x14ac:dyDescent="0.15">
      <c r="A3367" s="918"/>
      <c r="B3367" s="14" t="s">
        <v>204</v>
      </c>
      <c r="C3367" s="14" t="s">
        <v>441</v>
      </c>
      <c r="D3367" s="15">
        <v>43715</v>
      </c>
      <c r="E3367" s="14" t="s">
        <v>1289</v>
      </c>
      <c r="F3367" s="920"/>
      <c r="G3367" s="920"/>
      <c r="H3367" s="924"/>
      <c r="I3367" s="924"/>
      <c r="J3367" s="921"/>
      <c r="K3367" s="921"/>
      <c r="L3367" s="925"/>
    </row>
    <row r="3368" spans="1:12" s="1" customFormat="1" ht="24" customHeight="1" x14ac:dyDescent="0.15">
      <c r="A3368" s="918">
        <v>621</v>
      </c>
      <c r="B3368" s="9" t="s">
        <v>22</v>
      </c>
      <c r="C3368" s="13" t="s">
        <v>23</v>
      </c>
      <c r="D3368" s="13" t="s">
        <v>24</v>
      </c>
      <c r="E3368" s="13" t="s">
        <v>25</v>
      </c>
      <c r="F3368" s="919" t="s">
        <v>17</v>
      </c>
      <c r="G3368" s="919"/>
      <c r="H3368" s="920"/>
      <c r="I3368" s="920"/>
      <c r="J3368" s="920"/>
      <c r="K3368" s="920"/>
      <c r="L3368" s="920"/>
    </row>
    <row r="3369" spans="1:12" s="1" customFormat="1" ht="26.25" customHeight="1" x14ac:dyDescent="0.15">
      <c r="A3369" s="918"/>
      <c r="B3369" s="921" t="s">
        <v>2112</v>
      </c>
      <c r="C3369" s="922" t="s">
        <v>2126</v>
      </c>
      <c r="D3369" s="923">
        <v>43726</v>
      </c>
      <c r="E3369" s="921" t="s">
        <v>1570</v>
      </c>
      <c r="F3369" s="921" t="s">
        <v>2127</v>
      </c>
      <c r="G3369" s="921"/>
      <c r="H3369" s="924" t="s">
        <v>30</v>
      </c>
      <c r="I3369" s="924"/>
      <c r="J3369" s="14" t="s">
        <v>31</v>
      </c>
      <c r="K3369" s="14" t="s">
        <v>32</v>
      </c>
      <c r="L3369" s="16">
        <v>897</v>
      </c>
    </row>
    <row r="3370" spans="1:12" s="1" customFormat="1" ht="228.75" customHeight="1" x14ac:dyDescent="0.15">
      <c r="A3370" s="918"/>
      <c r="B3370" s="921"/>
      <c r="C3370" s="922"/>
      <c r="D3370" s="923"/>
      <c r="E3370" s="921"/>
      <c r="F3370" s="921"/>
      <c r="G3370" s="921"/>
      <c r="H3370" s="924" t="s">
        <v>33</v>
      </c>
      <c r="I3370" s="924"/>
      <c r="J3370" s="14" t="s">
        <v>31</v>
      </c>
      <c r="K3370" s="14" t="s">
        <v>32</v>
      </c>
      <c r="L3370" s="16">
        <v>1375.4</v>
      </c>
    </row>
    <row r="3371" spans="1:12" s="1" customFormat="1" ht="24" customHeight="1" x14ac:dyDescent="0.15">
      <c r="A3371" s="918"/>
      <c r="B3371" s="9" t="s">
        <v>34</v>
      </c>
      <c r="C3371" s="13" t="s">
        <v>35</v>
      </c>
      <c r="D3371" s="13" t="s">
        <v>36</v>
      </c>
      <c r="E3371" s="13" t="s">
        <v>37</v>
      </c>
      <c r="F3371" s="920"/>
      <c r="G3371" s="920"/>
      <c r="H3371" s="924" t="s">
        <v>38</v>
      </c>
      <c r="I3371" s="924"/>
      <c r="J3371" s="921" t="s">
        <v>31</v>
      </c>
      <c r="K3371" s="921" t="s">
        <v>31</v>
      </c>
      <c r="L3371" s="925">
        <v>0</v>
      </c>
    </row>
    <row r="3372" spans="1:12" s="1" customFormat="1" ht="24" customHeight="1" x14ac:dyDescent="0.15">
      <c r="A3372" s="918"/>
      <c r="B3372" s="14" t="s">
        <v>204</v>
      </c>
      <c r="C3372" s="14" t="s">
        <v>2127</v>
      </c>
      <c r="D3372" s="15">
        <v>43732</v>
      </c>
      <c r="E3372" s="14" t="s">
        <v>2128</v>
      </c>
      <c r="F3372" s="920"/>
      <c r="G3372" s="920"/>
      <c r="H3372" s="924"/>
      <c r="I3372" s="924"/>
      <c r="J3372" s="921"/>
      <c r="K3372" s="921"/>
      <c r="L3372" s="925"/>
    </row>
    <row r="3373" spans="1:12" s="1" customFormat="1" ht="24" customHeight="1" x14ac:dyDescent="0.15">
      <c r="A3373" s="918">
        <v>622</v>
      </c>
      <c r="B3373" s="9" t="s">
        <v>22</v>
      </c>
      <c r="C3373" s="13" t="s">
        <v>23</v>
      </c>
      <c r="D3373" s="13" t="s">
        <v>24</v>
      </c>
      <c r="E3373" s="13" t="s">
        <v>25</v>
      </c>
      <c r="F3373" s="919" t="s">
        <v>17</v>
      </c>
      <c r="G3373" s="919"/>
      <c r="H3373" s="920"/>
      <c r="I3373" s="920"/>
      <c r="J3373" s="920"/>
      <c r="K3373" s="920"/>
      <c r="L3373" s="920"/>
    </row>
    <row r="3374" spans="1:12" s="1" customFormat="1" ht="26.25" customHeight="1" x14ac:dyDescent="0.15">
      <c r="A3374" s="918"/>
      <c r="B3374" s="921" t="s">
        <v>2112</v>
      </c>
      <c r="C3374" s="922" t="s">
        <v>2129</v>
      </c>
      <c r="D3374" s="923">
        <v>43737</v>
      </c>
      <c r="E3374" s="921" t="s">
        <v>684</v>
      </c>
      <c r="F3374" s="921" t="s">
        <v>2130</v>
      </c>
      <c r="G3374" s="921"/>
      <c r="H3374" s="924" t="s">
        <v>30</v>
      </c>
      <c r="I3374" s="924"/>
      <c r="J3374" s="14" t="s">
        <v>31</v>
      </c>
      <c r="K3374" s="14" t="s">
        <v>32</v>
      </c>
      <c r="L3374" s="16">
        <v>144.31</v>
      </c>
    </row>
    <row r="3375" spans="1:12" s="1" customFormat="1" ht="249.75" customHeight="1" x14ac:dyDescent="0.15">
      <c r="A3375" s="918"/>
      <c r="B3375" s="921"/>
      <c r="C3375" s="922"/>
      <c r="D3375" s="923"/>
      <c r="E3375" s="921"/>
      <c r="F3375" s="921"/>
      <c r="G3375" s="921"/>
      <c r="H3375" s="924" t="s">
        <v>33</v>
      </c>
      <c r="I3375" s="924"/>
      <c r="J3375" s="14" t="s">
        <v>31</v>
      </c>
      <c r="K3375" s="14" t="s">
        <v>32</v>
      </c>
      <c r="L3375" s="16">
        <v>1562.65</v>
      </c>
    </row>
    <row r="3376" spans="1:12" s="1" customFormat="1" ht="24" customHeight="1" x14ac:dyDescent="0.15">
      <c r="A3376" s="918"/>
      <c r="B3376" s="9" t="s">
        <v>34</v>
      </c>
      <c r="C3376" s="13" t="s">
        <v>35</v>
      </c>
      <c r="D3376" s="13" t="s">
        <v>36</v>
      </c>
      <c r="E3376" s="13" t="s">
        <v>37</v>
      </c>
      <c r="F3376" s="920"/>
      <c r="G3376" s="920"/>
      <c r="H3376" s="924" t="s">
        <v>38</v>
      </c>
      <c r="I3376" s="924"/>
      <c r="J3376" s="921" t="s">
        <v>31</v>
      </c>
      <c r="K3376" s="921" t="s">
        <v>32</v>
      </c>
      <c r="L3376" s="925">
        <v>409</v>
      </c>
    </row>
    <row r="3377" spans="1:12" s="1" customFormat="1" ht="24" customHeight="1" x14ac:dyDescent="0.15">
      <c r="A3377" s="918"/>
      <c r="B3377" s="14" t="s">
        <v>204</v>
      </c>
      <c r="C3377" s="14" t="s">
        <v>2130</v>
      </c>
      <c r="D3377" s="15">
        <v>43738</v>
      </c>
      <c r="E3377" s="14" t="s">
        <v>946</v>
      </c>
      <c r="F3377" s="920"/>
      <c r="G3377" s="920"/>
      <c r="H3377" s="924"/>
      <c r="I3377" s="924"/>
      <c r="J3377" s="921"/>
      <c r="K3377" s="921"/>
      <c r="L3377" s="925"/>
    </row>
    <row r="3378" spans="1:12" s="1" customFormat="1" ht="24" customHeight="1" x14ac:dyDescent="0.15">
      <c r="A3378" s="918">
        <v>623</v>
      </c>
      <c r="B3378" s="9" t="s">
        <v>22</v>
      </c>
      <c r="C3378" s="13" t="s">
        <v>23</v>
      </c>
      <c r="D3378" s="13" t="s">
        <v>24</v>
      </c>
      <c r="E3378" s="13" t="s">
        <v>25</v>
      </c>
      <c r="F3378" s="919" t="s">
        <v>17</v>
      </c>
      <c r="G3378" s="919"/>
      <c r="H3378" s="920"/>
      <c r="I3378" s="920"/>
      <c r="J3378" s="920"/>
      <c r="K3378" s="920"/>
      <c r="L3378" s="920"/>
    </row>
    <row r="3379" spans="1:12" s="1" customFormat="1" ht="26.25" customHeight="1" x14ac:dyDescent="0.15">
      <c r="A3379" s="918"/>
      <c r="B3379" s="921" t="s">
        <v>2131</v>
      </c>
      <c r="C3379" s="922" t="s">
        <v>2132</v>
      </c>
      <c r="D3379" s="923">
        <v>43690</v>
      </c>
      <c r="E3379" s="921" t="s">
        <v>308</v>
      </c>
      <c r="F3379" s="921" t="s">
        <v>309</v>
      </c>
      <c r="G3379" s="921"/>
      <c r="H3379" s="924" t="s">
        <v>30</v>
      </c>
      <c r="I3379" s="924"/>
      <c r="J3379" s="14" t="s">
        <v>31</v>
      </c>
      <c r="K3379" s="14" t="s">
        <v>32</v>
      </c>
      <c r="L3379" s="16">
        <v>325.5</v>
      </c>
    </row>
    <row r="3380" spans="1:12" s="1" customFormat="1" ht="18" customHeight="1" x14ac:dyDescent="0.15">
      <c r="A3380" s="918"/>
      <c r="B3380" s="921"/>
      <c r="C3380" s="922"/>
      <c r="D3380" s="923"/>
      <c r="E3380" s="921"/>
      <c r="F3380" s="921"/>
      <c r="G3380" s="921"/>
      <c r="H3380" s="924" t="s">
        <v>33</v>
      </c>
      <c r="I3380" s="924"/>
      <c r="J3380" s="14" t="s">
        <v>31</v>
      </c>
      <c r="K3380" s="14" t="s">
        <v>31</v>
      </c>
      <c r="L3380" s="16">
        <v>0</v>
      </c>
    </row>
    <row r="3381" spans="1:12" s="1" customFormat="1" ht="24" customHeight="1" x14ac:dyDescent="0.15">
      <c r="A3381" s="918"/>
      <c r="B3381" s="9" t="s">
        <v>34</v>
      </c>
      <c r="C3381" s="13" t="s">
        <v>35</v>
      </c>
      <c r="D3381" s="13" t="s">
        <v>36</v>
      </c>
      <c r="E3381" s="13" t="s">
        <v>37</v>
      </c>
      <c r="F3381" s="920"/>
      <c r="G3381" s="920"/>
      <c r="H3381" s="924" t="s">
        <v>38</v>
      </c>
      <c r="I3381" s="924"/>
      <c r="J3381" s="921" t="s">
        <v>31</v>
      </c>
      <c r="K3381" s="921" t="s">
        <v>31</v>
      </c>
      <c r="L3381" s="925">
        <v>0</v>
      </c>
    </row>
    <row r="3382" spans="1:12" s="1" customFormat="1" ht="34.5" customHeight="1" x14ac:dyDescent="0.15">
      <c r="A3382" s="918"/>
      <c r="B3382" s="14" t="s">
        <v>1412</v>
      </c>
      <c r="C3382" s="14" t="s">
        <v>309</v>
      </c>
      <c r="D3382" s="15">
        <v>43692</v>
      </c>
      <c r="E3382" s="14" t="s">
        <v>930</v>
      </c>
      <c r="F3382" s="920"/>
      <c r="G3382" s="920"/>
      <c r="H3382" s="924"/>
      <c r="I3382" s="924"/>
      <c r="J3382" s="921"/>
      <c r="K3382" s="921"/>
      <c r="L3382" s="925"/>
    </row>
    <row r="3383" spans="1:12" s="1" customFormat="1" ht="24" customHeight="1" x14ac:dyDescent="0.15">
      <c r="A3383" s="918">
        <v>624</v>
      </c>
      <c r="B3383" s="9" t="s">
        <v>22</v>
      </c>
      <c r="C3383" s="13" t="s">
        <v>23</v>
      </c>
      <c r="D3383" s="13" t="s">
        <v>24</v>
      </c>
      <c r="E3383" s="13" t="s">
        <v>25</v>
      </c>
      <c r="F3383" s="919" t="s">
        <v>17</v>
      </c>
      <c r="G3383" s="919"/>
      <c r="H3383" s="920"/>
      <c r="I3383" s="920"/>
      <c r="J3383" s="920"/>
      <c r="K3383" s="920"/>
      <c r="L3383" s="920"/>
    </row>
    <row r="3384" spans="1:12" s="1" customFormat="1" ht="26.25" customHeight="1" x14ac:dyDescent="0.15">
      <c r="A3384" s="918"/>
      <c r="B3384" s="921" t="s">
        <v>2133</v>
      </c>
      <c r="C3384" s="921" t="s">
        <v>2134</v>
      </c>
      <c r="D3384" s="923">
        <v>43565</v>
      </c>
      <c r="E3384" s="921" t="s">
        <v>481</v>
      </c>
      <c r="F3384" s="921" t="s">
        <v>2135</v>
      </c>
      <c r="G3384" s="921"/>
      <c r="H3384" s="924" t="s">
        <v>30</v>
      </c>
      <c r="I3384" s="924"/>
      <c r="J3384" s="14" t="s">
        <v>31</v>
      </c>
      <c r="K3384" s="14" t="s">
        <v>32</v>
      </c>
      <c r="L3384" s="16">
        <v>464.68</v>
      </c>
    </row>
    <row r="3385" spans="1:12" s="1" customFormat="1" ht="92.25" customHeight="1" x14ac:dyDescent="0.15">
      <c r="A3385" s="918"/>
      <c r="B3385" s="921"/>
      <c r="C3385" s="921"/>
      <c r="D3385" s="923"/>
      <c r="E3385" s="921"/>
      <c r="F3385" s="921"/>
      <c r="G3385" s="921"/>
      <c r="H3385" s="924" t="s">
        <v>33</v>
      </c>
      <c r="I3385" s="924"/>
      <c r="J3385" s="14" t="s">
        <v>31</v>
      </c>
      <c r="K3385" s="14" t="s">
        <v>32</v>
      </c>
      <c r="L3385" s="16">
        <v>428.09</v>
      </c>
    </row>
    <row r="3386" spans="1:12" s="1" customFormat="1" ht="24" customHeight="1" x14ac:dyDescent="0.15">
      <c r="A3386" s="918"/>
      <c r="B3386" s="9" t="s">
        <v>34</v>
      </c>
      <c r="C3386" s="13" t="s">
        <v>35</v>
      </c>
      <c r="D3386" s="13" t="s">
        <v>36</v>
      </c>
      <c r="E3386" s="13" t="s">
        <v>37</v>
      </c>
      <c r="F3386" s="920"/>
      <c r="G3386" s="920"/>
      <c r="H3386" s="924" t="s">
        <v>38</v>
      </c>
      <c r="I3386" s="924"/>
      <c r="J3386" s="921" t="s">
        <v>31</v>
      </c>
      <c r="K3386" s="921" t="s">
        <v>32</v>
      </c>
      <c r="L3386" s="925">
        <v>50</v>
      </c>
    </row>
    <row r="3387" spans="1:12" s="1" customFormat="1" ht="24" customHeight="1" x14ac:dyDescent="0.15">
      <c r="A3387" s="918"/>
      <c r="B3387" s="14" t="s">
        <v>39</v>
      </c>
      <c r="C3387" s="14" t="s">
        <v>2135</v>
      </c>
      <c r="D3387" s="15">
        <v>43569</v>
      </c>
      <c r="E3387" s="14" t="s">
        <v>2136</v>
      </c>
      <c r="F3387" s="920"/>
      <c r="G3387" s="920"/>
      <c r="H3387" s="924"/>
      <c r="I3387" s="924"/>
      <c r="J3387" s="921"/>
      <c r="K3387" s="921"/>
      <c r="L3387" s="925"/>
    </row>
    <row r="3388" spans="1:12" s="1" customFormat="1" ht="24" customHeight="1" x14ac:dyDescent="0.15">
      <c r="A3388" s="918">
        <v>625</v>
      </c>
      <c r="B3388" s="9" t="s">
        <v>22</v>
      </c>
      <c r="C3388" s="13" t="s">
        <v>23</v>
      </c>
      <c r="D3388" s="13" t="s">
        <v>24</v>
      </c>
      <c r="E3388" s="13" t="s">
        <v>25</v>
      </c>
      <c r="F3388" s="919" t="s">
        <v>17</v>
      </c>
      <c r="G3388" s="919"/>
      <c r="H3388" s="920"/>
      <c r="I3388" s="920"/>
      <c r="J3388" s="920"/>
      <c r="K3388" s="920"/>
      <c r="L3388" s="920"/>
    </row>
    <row r="3389" spans="1:12" s="1" customFormat="1" ht="26.25" customHeight="1" x14ac:dyDescent="0.15">
      <c r="A3389" s="918"/>
      <c r="B3389" s="921" t="s">
        <v>2137</v>
      </c>
      <c r="C3389" s="922" t="s">
        <v>2138</v>
      </c>
      <c r="D3389" s="923">
        <v>43644</v>
      </c>
      <c r="E3389" s="921" t="s">
        <v>298</v>
      </c>
      <c r="F3389" s="921" t="s">
        <v>2139</v>
      </c>
      <c r="G3389" s="921"/>
      <c r="H3389" s="924" t="s">
        <v>30</v>
      </c>
      <c r="I3389" s="924"/>
      <c r="J3389" s="14" t="s">
        <v>31</v>
      </c>
      <c r="K3389" s="14" t="s">
        <v>32</v>
      </c>
      <c r="L3389" s="16">
        <v>1063.5</v>
      </c>
    </row>
    <row r="3390" spans="1:12" s="1" customFormat="1" ht="249.75" customHeight="1" x14ac:dyDescent="0.15">
      <c r="A3390" s="918"/>
      <c r="B3390" s="921"/>
      <c r="C3390" s="922"/>
      <c r="D3390" s="923"/>
      <c r="E3390" s="921"/>
      <c r="F3390" s="921"/>
      <c r="G3390" s="921"/>
      <c r="H3390" s="924" t="s">
        <v>33</v>
      </c>
      <c r="I3390" s="924"/>
      <c r="J3390" s="14" t="s">
        <v>31</v>
      </c>
      <c r="K3390" s="14" t="s">
        <v>32</v>
      </c>
      <c r="L3390" s="16">
        <v>546.6</v>
      </c>
    </row>
    <row r="3391" spans="1:12" s="1" customFormat="1" ht="24" customHeight="1" x14ac:dyDescent="0.15">
      <c r="A3391" s="918"/>
      <c r="B3391" s="9" t="s">
        <v>34</v>
      </c>
      <c r="C3391" s="13" t="s">
        <v>35</v>
      </c>
      <c r="D3391" s="13" t="s">
        <v>36</v>
      </c>
      <c r="E3391" s="13" t="s">
        <v>37</v>
      </c>
      <c r="F3391" s="920"/>
      <c r="G3391" s="920"/>
      <c r="H3391" s="924" t="s">
        <v>38</v>
      </c>
      <c r="I3391" s="924"/>
      <c r="J3391" s="921" t="s">
        <v>31</v>
      </c>
      <c r="K3391" s="921" t="s">
        <v>31</v>
      </c>
      <c r="L3391" s="925">
        <v>0</v>
      </c>
    </row>
    <row r="3392" spans="1:12" s="1" customFormat="1" ht="24" customHeight="1" x14ac:dyDescent="0.15">
      <c r="A3392" s="918"/>
      <c r="B3392" s="14" t="s">
        <v>229</v>
      </c>
      <c r="C3392" s="14" t="s">
        <v>2139</v>
      </c>
      <c r="D3392" s="15">
        <v>43646</v>
      </c>
      <c r="E3392" s="14" t="s">
        <v>475</v>
      </c>
      <c r="F3392" s="920"/>
      <c r="G3392" s="920"/>
      <c r="H3392" s="924"/>
      <c r="I3392" s="924"/>
      <c r="J3392" s="921"/>
      <c r="K3392" s="921"/>
      <c r="L3392" s="925"/>
    </row>
    <row r="3393" spans="1:12" s="1" customFormat="1" ht="24" customHeight="1" x14ac:dyDescent="0.15">
      <c r="A3393" s="918">
        <v>626</v>
      </c>
      <c r="B3393" s="9" t="s">
        <v>22</v>
      </c>
      <c r="C3393" s="13" t="s">
        <v>23</v>
      </c>
      <c r="D3393" s="13" t="s">
        <v>24</v>
      </c>
      <c r="E3393" s="13" t="s">
        <v>25</v>
      </c>
      <c r="F3393" s="919" t="s">
        <v>17</v>
      </c>
      <c r="G3393" s="919"/>
      <c r="H3393" s="920"/>
      <c r="I3393" s="920"/>
      <c r="J3393" s="920"/>
      <c r="K3393" s="920"/>
      <c r="L3393" s="920"/>
    </row>
    <row r="3394" spans="1:12" s="1" customFormat="1" ht="26.25" customHeight="1" x14ac:dyDescent="0.15">
      <c r="A3394" s="918"/>
      <c r="B3394" s="921" t="s">
        <v>2140</v>
      </c>
      <c r="C3394" s="922" t="s">
        <v>2141</v>
      </c>
      <c r="D3394" s="923">
        <v>43598</v>
      </c>
      <c r="E3394" s="921" t="s">
        <v>115</v>
      </c>
      <c r="F3394" s="921" t="s">
        <v>116</v>
      </c>
      <c r="G3394" s="921"/>
      <c r="H3394" s="924" t="s">
        <v>30</v>
      </c>
      <c r="I3394" s="924"/>
      <c r="J3394" s="14" t="s">
        <v>31</v>
      </c>
      <c r="K3394" s="14" t="s">
        <v>32</v>
      </c>
      <c r="L3394" s="16">
        <v>464.2</v>
      </c>
    </row>
    <row r="3395" spans="1:12" s="1" customFormat="1" ht="375.75" customHeight="1" x14ac:dyDescent="0.15">
      <c r="A3395" s="918"/>
      <c r="B3395" s="921"/>
      <c r="C3395" s="922"/>
      <c r="D3395" s="923"/>
      <c r="E3395" s="921"/>
      <c r="F3395" s="921"/>
      <c r="G3395" s="921"/>
      <c r="H3395" s="924" t="s">
        <v>33</v>
      </c>
      <c r="I3395" s="924"/>
      <c r="J3395" s="14" t="s">
        <v>31</v>
      </c>
      <c r="K3395" s="14" t="s">
        <v>32</v>
      </c>
      <c r="L3395" s="16">
        <v>623.56000000000006</v>
      </c>
    </row>
    <row r="3396" spans="1:12" s="1" customFormat="1" ht="24" customHeight="1" x14ac:dyDescent="0.15">
      <c r="A3396" s="918"/>
      <c r="B3396" s="9" t="s">
        <v>34</v>
      </c>
      <c r="C3396" s="13" t="s">
        <v>35</v>
      </c>
      <c r="D3396" s="13" t="s">
        <v>36</v>
      </c>
      <c r="E3396" s="13" t="s">
        <v>37</v>
      </c>
      <c r="F3396" s="920"/>
      <c r="G3396" s="920"/>
      <c r="H3396" s="924" t="s">
        <v>38</v>
      </c>
      <c r="I3396" s="924"/>
      <c r="J3396" s="921" t="s">
        <v>31</v>
      </c>
      <c r="K3396" s="921" t="s">
        <v>31</v>
      </c>
      <c r="L3396" s="925">
        <v>0</v>
      </c>
    </row>
    <row r="3397" spans="1:12" s="1" customFormat="1" ht="24" customHeight="1" x14ac:dyDescent="0.15">
      <c r="A3397" s="918"/>
      <c r="B3397" s="14" t="s">
        <v>429</v>
      </c>
      <c r="C3397" s="14" t="s">
        <v>116</v>
      </c>
      <c r="D3397" s="15">
        <v>43600</v>
      </c>
      <c r="E3397" s="14" t="s">
        <v>1975</v>
      </c>
      <c r="F3397" s="920"/>
      <c r="G3397" s="920"/>
      <c r="H3397" s="924"/>
      <c r="I3397" s="924"/>
      <c r="J3397" s="921"/>
      <c r="K3397" s="921"/>
      <c r="L3397" s="925"/>
    </row>
    <row r="3398" spans="1:12" s="1" customFormat="1" ht="24" customHeight="1" x14ac:dyDescent="0.15">
      <c r="A3398" s="918">
        <v>627</v>
      </c>
      <c r="B3398" s="9" t="s">
        <v>22</v>
      </c>
      <c r="C3398" s="13" t="s">
        <v>23</v>
      </c>
      <c r="D3398" s="13" t="s">
        <v>24</v>
      </c>
      <c r="E3398" s="13" t="s">
        <v>25</v>
      </c>
      <c r="F3398" s="919" t="s">
        <v>17</v>
      </c>
      <c r="G3398" s="919"/>
      <c r="H3398" s="920"/>
      <c r="I3398" s="920"/>
      <c r="J3398" s="920"/>
      <c r="K3398" s="920"/>
      <c r="L3398" s="920"/>
    </row>
    <row r="3399" spans="1:12" s="1" customFormat="1" ht="26.25" customHeight="1" x14ac:dyDescent="0.15">
      <c r="A3399" s="918"/>
      <c r="B3399" s="921" t="s">
        <v>2140</v>
      </c>
      <c r="C3399" s="922" t="s">
        <v>2142</v>
      </c>
      <c r="D3399" s="923">
        <v>43631</v>
      </c>
      <c r="E3399" s="921" t="s">
        <v>2143</v>
      </c>
      <c r="F3399" s="921" t="s">
        <v>2144</v>
      </c>
      <c r="G3399" s="921"/>
      <c r="H3399" s="924" t="s">
        <v>30</v>
      </c>
      <c r="I3399" s="924"/>
      <c r="J3399" s="14" t="s">
        <v>31</v>
      </c>
      <c r="K3399" s="14" t="s">
        <v>32</v>
      </c>
      <c r="L3399" s="16">
        <v>987</v>
      </c>
    </row>
    <row r="3400" spans="1:12" s="1" customFormat="1" ht="409.2" customHeight="1" x14ac:dyDescent="0.15">
      <c r="A3400" s="918"/>
      <c r="B3400" s="921"/>
      <c r="C3400" s="922"/>
      <c r="D3400" s="923"/>
      <c r="E3400" s="921"/>
      <c r="F3400" s="921"/>
      <c r="G3400" s="921"/>
      <c r="H3400" s="924" t="s">
        <v>33</v>
      </c>
      <c r="I3400" s="924"/>
      <c r="J3400" s="921" t="s">
        <v>31</v>
      </c>
      <c r="K3400" s="921" t="s">
        <v>32</v>
      </c>
      <c r="L3400" s="925">
        <v>2424.69</v>
      </c>
    </row>
    <row r="3401" spans="1:12" s="1" customFormat="1" ht="103.35" customHeight="1" x14ac:dyDescent="0.15">
      <c r="A3401" s="918"/>
      <c r="B3401" s="921"/>
      <c r="C3401" s="922"/>
      <c r="D3401" s="923"/>
      <c r="E3401" s="921"/>
      <c r="F3401" s="921"/>
      <c r="G3401" s="921"/>
      <c r="H3401" s="924"/>
      <c r="I3401" s="924"/>
      <c r="J3401" s="921"/>
      <c r="K3401" s="921"/>
      <c r="L3401" s="925"/>
    </row>
    <row r="3402" spans="1:12" s="1" customFormat="1" ht="24" customHeight="1" x14ac:dyDescent="0.15">
      <c r="A3402" s="918"/>
      <c r="B3402" s="9" t="s">
        <v>34</v>
      </c>
      <c r="C3402" s="13" t="s">
        <v>35</v>
      </c>
      <c r="D3402" s="13" t="s">
        <v>36</v>
      </c>
      <c r="E3402" s="13" t="s">
        <v>37</v>
      </c>
      <c r="F3402" s="920"/>
      <c r="G3402" s="920"/>
      <c r="H3402" s="924" t="s">
        <v>38</v>
      </c>
      <c r="I3402" s="924"/>
      <c r="J3402" s="921" t="s">
        <v>31</v>
      </c>
      <c r="K3402" s="921" t="s">
        <v>32</v>
      </c>
      <c r="L3402" s="925">
        <v>102</v>
      </c>
    </row>
    <row r="3403" spans="1:12" s="1" customFormat="1" ht="24" customHeight="1" x14ac:dyDescent="0.15">
      <c r="A3403" s="918"/>
      <c r="B3403" s="14" t="s">
        <v>429</v>
      </c>
      <c r="C3403" s="14" t="s">
        <v>2144</v>
      </c>
      <c r="D3403" s="15">
        <v>43635</v>
      </c>
      <c r="E3403" s="14" t="s">
        <v>2145</v>
      </c>
      <c r="F3403" s="920"/>
      <c r="G3403" s="920"/>
      <c r="H3403" s="924"/>
      <c r="I3403" s="924"/>
      <c r="J3403" s="921"/>
      <c r="K3403" s="921"/>
      <c r="L3403" s="925"/>
    </row>
    <row r="3404" spans="1:12" s="1" customFormat="1" ht="24" customHeight="1" x14ac:dyDescent="0.15">
      <c r="A3404" s="918">
        <v>628</v>
      </c>
      <c r="B3404" s="9" t="s">
        <v>22</v>
      </c>
      <c r="C3404" s="13" t="s">
        <v>23</v>
      </c>
      <c r="D3404" s="13" t="s">
        <v>24</v>
      </c>
      <c r="E3404" s="13" t="s">
        <v>25</v>
      </c>
      <c r="F3404" s="919" t="s">
        <v>17</v>
      </c>
      <c r="G3404" s="919"/>
      <c r="H3404" s="920"/>
      <c r="I3404" s="920"/>
      <c r="J3404" s="920"/>
      <c r="K3404" s="920"/>
      <c r="L3404" s="920"/>
    </row>
    <row r="3405" spans="1:12" s="1" customFormat="1" ht="26.25" customHeight="1" x14ac:dyDescent="0.15">
      <c r="A3405" s="918"/>
      <c r="B3405" s="921" t="s">
        <v>2140</v>
      </c>
      <c r="C3405" s="922" t="s">
        <v>2146</v>
      </c>
      <c r="D3405" s="923">
        <v>43724</v>
      </c>
      <c r="E3405" s="921" t="s">
        <v>1306</v>
      </c>
      <c r="F3405" s="921" t="s">
        <v>2147</v>
      </c>
      <c r="G3405" s="921"/>
      <c r="H3405" s="924" t="s">
        <v>30</v>
      </c>
      <c r="I3405" s="924"/>
      <c r="J3405" s="14" t="s">
        <v>31</v>
      </c>
      <c r="K3405" s="14" t="s">
        <v>32</v>
      </c>
      <c r="L3405" s="16">
        <v>912.66</v>
      </c>
    </row>
    <row r="3406" spans="1:12" s="1" customFormat="1" ht="409.2" customHeight="1" x14ac:dyDescent="0.15">
      <c r="A3406" s="918"/>
      <c r="B3406" s="921"/>
      <c r="C3406" s="922"/>
      <c r="D3406" s="923"/>
      <c r="E3406" s="921"/>
      <c r="F3406" s="921"/>
      <c r="G3406" s="921"/>
      <c r="H3406" s="924" t="s">
        <v>33</v>
      </c>
      <c r="I3406" s="924"/>
      <c r="J3406" s="921" t="s">
        <v>31</v>
      </c>
      <c r="K3406" s="921" t="s">
        <v>32</v>
      </c>
      <c r="L3406" s="925">
        <v>393.32</v>
      </c>
    </row>
    <row r="3407" spans="1:12" s="1" customFormat="1" ht="124.35" customHeight="1" x14ac:dyDescent="0.15">
      <c r="A3407" s="918"/>
      <c r="B3407" s="921"/>
      <c r="C3407" s="922"/>
      <c r="D3407" s="923"/>
      <c r="E3407" s="921"/>
      <c r="F3407" s="921"/>
      <c r="G3407" s="921"/>
      <c r="H3407" s="924"/>
      <c r="I3407" s="924"/>
      <c r="J3407" s="921"/>
      <c r="K3407" s="921"/>
      <c r="L3407" s="925"/>
    </row>
    <row r="3408" spans="1:12" s="1" customFormat="1" ht="24" customHeight="1" x14ac:dyDescent="0.15">
      <c r="A3408" s="918"/>
      <c r="B3408" s="9" t="s">
        <v>34</v>
      </c>
      <c r="C3408" s="13" t="s">
        <v>35</v>
      </c>
      <c r="D3408" s="13" t="s">
        <v>36</v>
      </c>
      <c r="E3408" s="13" t="s">
        <v>37</v>
      </c>
      <c r="F3408" s="920"/>
      <c r="G3408" s="920"/>
      <c r="H3408" s="924" t="s">
        <v>38</v>
      </c>
      <c r="I3408" s="924"/>
      <c r="J3408" s="921" t="s">
        <v>31</v>
      </c>
      <c r="K3408" s="921" t="s">
        <v>31</v>
      </c>
      <c r="L3408" s="925">
        <v>0</v>
      </c>
    </row>
    <row r="3409" spans="1:12" s="1" customFormat="1" ht="24" customHeight="1" x14ac:dyDescent="0.15">
      <c r="A3409" s="918"/>
      <c r="B3409" s="14" t="s">
        <v>429</v>
      </c>
      <c r="C3409" s="14" t="s">
        <v>2147</v>
      </c>
      <c r="D3409" s="15">
        <v>43726</v>
      </c>
      <c r="E3409" s="14" t="s">
        <v>1044</v>
      </c>
      <c r="F3409" s="920"/>
      <c r="G3409" s="920"/>
      <c r="H3409" s="924"/>
      <c r="I3409" s="924"/>
      <c r="J3409" s="921"/>
      <c r="K3409" s="921"/>
      <c r="L3409" s="925"/>
    </row>
    <row r="3410" spans="1:12" s="1" customFormat="1" ht="24" customHeight="1" x14ac:dyDescent="0.15">
      <c r="A3410" s="918">
        <v>629</v>
      </c>
      <c r="B3410" s="9" t="s">
        <v>22</v>
      </c>
      <c r="C3410" s="13" t="s">
        <v>23</v>
      </c>
      <c r="D3410" s="13" t="s">
        <v>24</v>
      </c>
      <c r="E3410" s="13" t="s">
        <v>25</v>
      </c>
      <c r="F3410" s="919" t="s">
        <v>17</v>
      </c>
      <c r="G3410" s="919"/>
      <c r="H3410" s="920"/>
      <c r="I3410" s="920"/>
      <c r="J3410" s="920"/>
      <c r="K3410" s="920"/>
      <c r="L3410" s="920"/>
    </row>
    <row r="3411" spans="1:12" s="1" customFormat="1" ht="26.25" customHeight="1" x14ac:dyDescent="0.15">
      <c r="A3411" s="918"/>
      <c r="B3411" s="921" t="s">
        <v>2140</v>
      </c>
      <c r="C3411" s="922" t="s">
        <v>2148</v>
      </c>
      <c r="D3411" s="923">
        <v>43730</v>
      </c>
      <c r="E3411" s="921" t="s">
        <v>1760</v>
      </c>
      <c r="F3411" s="921" t="s">
        <v>2149</v>
      </c>
      <c r="G3411" s="921"/>
      <c r="H3411" s="924" t="s">
        <v>30</v>
      </c>
      <c r="I3411" s="924"/>
      <c r="J3411" s="14" t="s">
        <v>31</v>
      </c>
      <c r="K3411" s="14" t="s">
        <v>31</v>
      </c>
      <c r="L3411" s="16">
        <v>0</v>
      </c>
    </row>
    <row r="3412" spans="1:12" s="1" customFormat="1" ht="365.25" customHeight="1" x14ac:dyDescent="0.15">
      <c r="A3412" s="918"/>
      <c r="B3412" s="921"/>
      <c r="C3412" s="922"/>
      <c r="D3412" s="923"/>
      <c r="E3412" s="921"/>
      <c r="F3412" s="921"/>
      <c r="G3412" s="921"/>
      <c r="H3412" s="924" t="s">
        <v>33</v>
      </c>
      <c r="I3412" s="924"/>
      <c r="J3412" s="14" t="s">
        <v>31</v>
      </c>
      <c r="K3412" s="14" t="s">
        <v>31</v>
      </c>
      <c r="L3412" s="16">
        <v>0</v>
      </c>
    </row>
    <row r="3413" spans="1:12" s="1" customFormat="1" ht="24" customHeight="1" x14ac:dyDescent="0.15">
      <c r="A3413" s="918"/>
      <c r="B3413" s="9" t="s">
        <v>34</v>
      </c>
      <c r="C3413" s="13" t="s">
        <v>35</v>
      </c>
      <c r="D3413" s="13" t="s">
        <v>36</v>
      </c>
      <c r="E3413" s="13" t="s">
        <v>37</v>
      </c>
      <c r="F3413" s="920"/>
      <c r="G3413" s="920"/>
      <c r="H3413" s="924" t="s">
        <v>38</v>
      </c>
      <c r="I3413" s="924"/>
      <c r="J3413" s="921" t="s">
        <v>31</v>
      </c>
      <c r="K3413" s="921" t="s">
        <v>32</v>
      </c>
      <c r="L3413" s="925">
        <v>308.25</v>
      </c>
    </row>
    <row r="3414" spans="1:12" s="1" customFormat="1" ht="24" customHeight="1" x14ac:dyDescent="0.15">
      <c r="A3414" s="918"/>
      <c r="B3414" s="14" t="s">
        <v>429</v>
      </c>
      <c r="C3414" s="14" t="s">
        <v>2149</v>
      </c>
      <c r="D3414" s="15">
        <v>43733</v>
      </c>
      <c r="E3414" s="14" t="s">
        <v>2069</v>
      </c>
      <c r="F3414" s="920"/>
      <c r="G3414" s="920"/>
      <c r="H3414" s="924"/>
      <c r="I3414" s="924"/>
      <c r="J3414" s="921"/>
      <c r="K3414" s="921"/>
      <c r="L3414" s="925"/>
    </row>
    <row r="3415" spans="1:12" s="1" customFormat="1" ht="24" customHeight="1" x14ac:dyDescent="0.15">
      <c r="A3415" s="918">
        <v>630</v>
      </c>
      <c r="B3415" s="9" t="s">
        <v>22</v>
      </c>
      <c r="C3415" s="13" t="s">
        <v>23</v>
      </c>
      <c r="D3415" s="13" t="s">
        <v>24</v>
      </c>
      <c r="E3415" s="13" t="s">
        <v>25</v>
      </c>
      <c r="F3415" s="919" t="s">
        <v>17</v>
      </c>
      <c r="G3415" s="919"/>
      <c r="H3415" s="920"/>
      <c r="I3415" s="920"/>
      <c r="J3415" s="920"/>
      <c r="K3415" s="920"/>
      <c r="L3415" s="920"/>
    </row>
    <row r="3416" spans="1:12" s="1" customFormat="1" ht="26.25" customHeight="1" x14ac:dyDescent="0.15">
      <c r="A3416" s="918"/>
      <c r="B3416" s="921" t="s">
        <v>2140</v>
      </c>
      <c r="C3416" s="922" t="s">
        <v>2148</v>
      </c>
      <c r="D3416" s="923">
        <v>43730</v>
      </c>
      <c r="E3416" s="921" t="s">
        <v>1760</v>
      </c>
      <c r="F3416" s="921" t="s">
        <v>2150</v>
      </c>
      <c r="G3416" s="921"/>
      <c r="H3416" s="924" t="s">
        <v>30</v>
      </c>
      <c r="I3416" s="924"/>
      <c r="J3416" s="14" t="s">
        <v>31</v>
      </c>
      <c r="K3416" s="14" t="s">
        <v>31</v>
      </c>
      <c r="L3416" s="16">
        <v>0</v>
      </c>
    </row>
    <row r="3417" spans="1:12" s="1" customFormat="1" ht="365.25" customHeight="1" x14ac:dyDescent="0.15">
      <c r="A3417" s="918"/>
      <c r="B3417" s="921"/>
      <c r="C3417" s="922"/>
      <c r="D3417" s="923"/>
      <c r="E3417" s="921"/>
      <c r="F3417" s="921"/>
      <c r="G3417" s="921"/>
      <c r="H3417" s="924" t="s">
        <v>33</v>
      </c>
      <c r="I3417" s="924"/>
      <c r="J3417" s="14" t="s">
        <v>31</v>
      </c>
      <c r="K3417" s="14" t="s">
        <v>31</v>
      </c>
      <c r="L3417" s="16">
        <v>0</v>
      </c>
    </row>
    <row r="3418" spans="1:12" s="1" customFormat="1" ht="24" customHeight="1" x14ac:dyDescent="0.15">
      <c r="A3418" s="918"/>
      <c r="B3418" s="9" t="s">
        <v>34</v>
      </c>
      <c r="C3418" s="13" t="s">
        <v>35</v>
      </c>
      <c r="D3418" s="13" t="s">
        <v>36</v>
      </c>
      <c r="E3418" s="13" t="s">
        <v>37</v>
      </c>
      <c r="F3418" s="920"/>
      <c r="G3418" s="920"/>
      <c r="H3418" s="924" t="s">
        <v>38</v>
      </c>
      <c r="I3418" s="924"/>
      <c r="J3418" s="921" t="s">
        <v>31</v>
      </c>
      <c r="K3418" s="921" t="s">
        <v>32</v>
      </c>
      <c r="L3418" s="925">
        <v>308.25</v>
      </c>
    </row>
    <row r="3419" spans="1:12" s="1" customFormat="1" ht="24" customHeight="1" x14ac:dyDescent="0.15">
      <c r="A3419" s="918"/>
      <c r="B3419" s="14" t="s">
        <v>429</v>
      </c>
      <c r="C3419" s="14" t="s">
        <v>2150</v>
      </c>
      <c r="D3419" s="15">
        <v>43733</v>
      </c>
      <c r="E3419" s="14" t="s">
        <v>2069</v>
      </c>
      <c r="F3419" s="920"/>
      <c r="G3419" s="920"/>
      <c r="H3419" s="924"/>
      <c r="I3419" s="924"/>
      <c r="J3419" s="921"/>
      <c r="K3419" s="921"/>
      <c r="L3419" s="925"/>
    </row>
    <row r="3420" spans="1:12" s="1" customFormat="1" ht="24" customHeight="1" x14ac:dyDescent="0.15">
      <c r="A3420" s="918">
        <v>631</v>
      </c>
      <c r="B3420" s="9" t="s">
        <v>22</v>
      </c>
      <c r="C3420" s="13" t="s">
        <v>23</v>
      </c>
      <c r="D3420" s="13" t="s">
        <v>24</v>
      </c>
      <c r="E3420" s="13" t="s">
        <v>25</v>
      </c>
      <c r="F3420" s="919" t="s">
        <v>17</v>
      </c>
      <c r="G3420" s="919"/>
      <c r="H3420" s="920"/>
      <c r="I3420" s="920"/>
      <c r="J3420" s="920"/>
      <c r="K3420" s="920"/>
      <c r="L3420" s="920"/>
    </row>
    <row r="3421" spans="1:12" s="1" customFormat="1" ht="26.25" customHeight="1" x14ac:dyDescent="0.15">
      <c r="A3421" s="918"/>
      <c r="B3421" s="921" t="s">
        <v>2151</v>
      </c>
      <c r="C3421" s="921" t="s">
        <v>2152</v>
      </c>
      <c r="D3421" s="923">
        <v>43559</v>
      </c>
      <c r="E3421" s="921" t="s">
        <v>2153</v>
      </c>
      <c r="F3421" s="921" t="s">
        <v>2154</v>
      </c>
      <c r="G3421" s="921"/>
      <c r="H3421" s="924" t="s">
        <v>30</v>
      </c>
      <c r="I3421" s="924"/>
      <c r="J3421" s="14" t="s">
        <v>31</v>
      </c>
      <c r="K3421" s="14" t="s">
        <v>32</v>
      </c>
      <c r="L3421" s="16">
        <v>94</v>
      </c>
    </row>
    <row r="3422" spans="1:12" s="1" customFormat="1" ht="92.25" customHeight="1" x14ac:dyDescent="0.15">
      <c r="A3422" s="918"/>
      <c r="B3422" s="921"/>
      <c r="C3422" s="921"/>
      <c r="D3422" s="923"/>
      <c r="E3422" s="921"/>
      <c r="F3422" s="921"/>
      <c r="G3422" s="921"/>
      <c r="H3422" s="924" t="s">
        <v>33</v>
      </c>
      <c r="I3422" s="924"/>
      <c r="J3422" s="14" t="s">
        <v>31</v>
      </c>
      <c r="K3422" s="14" t="s">
        <v>32</v>
      </c>
      <c r="L3422" s="16">
        <v>694.59</v>
      </c>
    </row>
    <row r="3423" spans="1:12" s="1" customFormat="1" ht="24" customHeight="1" x14ac:dyDescent="0.15">
      <c r="A3423" s="918"/>
      <c r="B3423" s="9" t="s">
        <v>34</v>
      </c>
      <c r="C3423" s="13" t="s">
        <v>35</v>
      </c>
      <c r="D3423" s="13" t="s">
        <v>36</v>
      </c>
      <c r="E3423" s="13" t="s">
        <v>37</v>
      </c>
      <c r="F3423" s="920"/>
      <c r="G3423" s="920"/>
      <c r="H3423" s="924" t="s">
        <v>38</v>
      </c>
      <c r="I3423" s="924"/>
      <c r="J3423" s="921" t="s">
        <v>31</v>
      </c>
      <c r="K3423" s="921" t="s">
        <v>32</v>
      </c>
      <c r="L3423" s="925">
        <v>174.25</v>
      </c>
    </row>
    <row r="3424" spans="1:12" s="1" customFormat="1" ht="34.5" customHeight="1" x14ac:dyDescent="0.15">
      <c r="A3424" s="918"/>
      <c r="B3424" s="14" t="s">
        <v>2155</v>
      </c>
      <c r="C3424" s="14" t="s">
        <v>2154</v>
      </c>
      <c r="D3424" s="15">
        <v>43560</v>
      </c>
      <c r="E3424" s="14" t="s">
        <v>2156</v>
      </c>
      <c r="F3424" s="920"/>
      <c r="G3424" s="920"/>
      <c r="H3424" s="924"/>
      <c r="I3424" s="924"/>
      <c r="J3424" s="921"/>
      <c r="K3424" s="921"/>
      <c r="L3424" s="925"/>
    </row>
    <row r="3425" spans="1:12" s="1" customFormat="1" ht="24" customHeight="1" x14ac:dyDescent="0.15">
      <c r="A3425" s="918">
        <v>632</v>
      </c>
      <c r="B3425" s="9" t="s">
        <v>22</v>
      </c>
      <c r="C3425" s="13" t="s">
        <v>23</v>
      </c>
      <c r="D3425" s="13" t="s">
        <v>24</v>
      </c>
      <c r="E3425" s="13" t="s">
        <v>25</v>
      </c>
      <c r="F3425" s="919" t="s">
        <v>17</v>
      </c>
      <c r="G3425" s="919"/>
      <c r="H3425" s="920"/>
      <c r="I3425" s="920"/>
      <c r="J3425" s="920"/>
      <c r="K3425" s="920"/>
      <c r="L3425" s="920"/>
    </row>
    <row r="3426" spans="1:12" s="1" customFormat="1" ht="26.25" customHeight="1" x14ac:dyDescent="0.15">
      <c r="A3426" s="918"/>
      <c r="B3426" s="921" t="s">
        <v>2151</v>
      </c>
      <c r="C3426" s="921" t="s">
        <v>2157</v>
      </c>
      <c r="D3426" s="923">
        <v>43588</v>
      </c>
      <c r="E3426" s="921" t="s">
        <v>53</v>
      </c>
      <c r="F3426" s="921" t="s">
        <v>1000</v>
      </c>
      <c r="G3426" s="921"/>
      <c r="H3426" s="924" t="s">
        <v>30</v>
      </c>
      <c r="I3426" s="924"/>
      <c r="J3426" s="14" t="s">
        <v>31</v>
      </c>
      <c r="K3426" s="14" t="s">
        <v>32</v>
      </c>
      <c r="L3426" s="16">
        <v>253</v>
      </c>
    </row>
    <row r="3427" spans="1:12" s="1" customFormat="1" ht="92.25" customHeight="1" x14ac:dyDescent="0.15">
      <c r="A3427" s="918"/>
      <c r="B3427" s="921"/>
      <c r="C3427" s="921"/>
      <c r="D3427" s="923"/>
      <c r="E3427" s="921"/>
      <c r="F3427" s="921"/>
      <c r="G3427" s="921"/>
      <c r="H3427" s="924" t="s">
        <v>33</v>
      </c>
      <c r="I3427" s="924"/>
      <c r="J3427" s="14" t="s">
        <v>31</v>
      </c>
      <c r="K3427" s="14" t="s">
        <v>32</v>
      </c>
      <c r="L3427" s="16">
        <v>212.61</v>
      </c>
    </row>
    <row r="3428" spans="1:12" s="1" customFormat="1" ht="24" customHeight="1" x14ac:dyDescent="0.15">
      <c r="A3428" s="918"/>
      <c r="B3428" s="9" t="s">
        <v>34</v>
      </c>
      <c r="C3428" s="13" t="s">
        <v>35</v>
      </c>
      <c r="D3428" s="13" t="s">
        <v>36</v>
      </c>
      <c r="E3428" s="13" t="s">
        <v>37</v>
      </c>
      <c r="F3428" s="920"/>
      <c r="G3428" s="920"/>
      <c r="H3428" s="924" t="s">
        <v>38</v>
      </c>
      <c r="I3428" s="924"/>
      <c r="J3428" s="921" t="s">
        <v>31</v>
      </c>
      <c r="K3428" s="921" t="s">
        <v>32</v>
      </c>
      <c r="L3428" s="925">
        <v>161</v>
      </c>
    </row>
    <row r="3429" spans="1:12" s="1" customFormat="1" ht="34.5" customHeight="1" x14ac:dyDescent="0.15">
      <c r="A3429" s="918"/>
      <c r="B3429" s="14" t="s">
        <v>2155</v>
      </c>
      <c r="C3429" s="14" t="s">
        <v>1000</v>
      </c>
      <c r="D3429" s="15">
        <v>43589</v>
      </c>
      <c r="E3429" s="14" t="s">
        <v>174</v>
      </c>
      <c r="F3429" s="920"/>
      <c r="G3429" s="920"/>
      <c r="H3429" s="924"/>
      <c r="I3429" s="924"/>
      <c r="J3429" s="921"/>
      <c r="K3429" s="921"/>
      <c r="L3429" s="925"/>
    </row>
    <row r="3430" spans="1:12" s="1" customFormat="1" ht="24" customHeight="1" x14ac:dyDescent="0.15">
      <c r="A3430" s="918">
        <v>633</v>
      </c>
      <c r="B3430" s="9" t="s">
        <v>22</v>
      </c>
      <c r="C3430" s="13" t="s">
        <v>23</v>
      </c>
      <c r="D3430" s="13" t="s">
        <v>24</v>
      </c>
      <c r="E3430" s="13" t="s">
        <v>25</v>
      </c>
      <c r="F3430" s="919" t="s">
        <v>17</v>
      </c>
      <c r="G3430" s="919"/>
      <c r="H3430" s="920"/>
      <c r="I3430" s="920"/>
      <c r="J3430" s="920"/>
      <c r="K3430" s="920"/>
      <c r="L3430" s="920"/>
    </row>
    <row r="3431" spans="1:12" s="1" customFormat="1" ht="26.25" customHeight="1" x14ac:dyDescent="0.15">
      <c r="A3431" s="918"/>
      <c r="B3431" s="921" t="s">
        <v>2151</v>
      </c>
      <c r="C3431" s="921" t="s">
        <v>2158</v>
      </c>
      <c r="D3431" s="923">
        <v>43713</v>
      </c>
      <c r="E3431" s="921" t="s">
        <v>53</v>
      </c>
      <c r="F3431" s="921" t="s">
        <v>2159</v>
      </c>
      <c r="G3431" s="921"/>
      <c r="H3431" s="924" t="s">
        <v>30</v>
      </c>
      <c r="I3431" s="924"/>
      <c r="J3431" s="14" t="s">
        <v>31</v>
      </c>
      <c r="K3431" s="14" t="s">
        <v>32</v>
      </c>
      <c r="L3431" s="16">
        <v>288</v>
      </c>
    </row>
    <row r="3432" spans="1:12" s="1" customFormat="1" ht="29.25" customHeight="1" x14ac:dyDescent="0.15">
      <c r="A3432" s="918"/>
      <c r="B3432" s="921"/>
      <c r="C3432" s="921"/>
      <c r="D3432" s="923"/>
      <c r="E3432" s="921"/>
      <c r="F3432" s="921"/>
      <c r="G3432" s="921"/>
      <c r="H3432" s="924" t="s">
        <v>33</v>
      </c>
      <c r="I3432" s="924"/>
      <c r="J3432" s="14" t="s">
        <v>31</v>
      </c>
      <c r="K3432" s="14" t="s">
        <v>32</v>
      </c>
      <c r="L3432" s="16">
        <v>346</v>
      </c>
    </row>
    <row r="3433" spans="1:12" s="1" customFormat="1" ht="24" customHeight="1" x14ac:dyDescent="0.15">
      <c r="A3433" s="918"/>
      <c r="B3433" s="9" t="s">
        <v>34</v>
      </c>
      <c r="C3433" s="13" t="s">
        <v>35</v>
      </c>
      <c r="D3433" s="13" t="s">
        <v>36</v>
      </c>
      <c r="E3433" s="13" t="s">
        <v>37</v>
      </c>
      <c r="F3433" s="920"/>
      <c r="G3433" s="920"/>
      <c r="H3433" s="924" t="s">
        <v>38</v>
      </c>
      <c r="I3433" s="924"/>
      <c r="J3433" s="921" t="s">
        <v>31</v>
      </c>
      <c r="K3433" s="921" t="s">
        <v>31</v>
      </c>
      <c r="L3433" s="925">
        <v>0</v>
      </c>
    </row>
    <row r="3434" spans="1:12" s="1" customFormat="1" ht="34.5" customHeight="1" x14ac:dyDescent="0.15">
      <c r="A3434" s="918"/>
      <c r="B3434" s="14" t="s">
        <v>2155</v>
      </c>
      <c r="C3434" s="14" t="s">
        <v>2159</v>
      </c>
      <c r="D3434" s="15">
        <v>43714</v>
      </c>
      <c r="E3434" s="14" t="s">
        <v>1750</v>
      </c>
      <c r="F3434" s="920"/>
      <c r="G3434" s="920"/>
      <c r="H3434" s="924"/>
      <c r="I3434" s="924"/>
      <c r="J3434" s="921"/>
      <c r="K3434" s="921"/>
      <c r="L3434" s="925"/>
    </row>
    <row r="3435" spans="1:12" s="1" customFormat="1" ht="24" customHeight="1" x14ac:dyDescent="0.15">
      <c r="A3435" s="918">
        <v>634</v>
      </c>
      <c r="B3435" s="9" t="s">
        <v>22</v>
      </c>
      <c r="C3435" s="13" t="s">
        <v>23</v>
      </c>
      <c r="D3435" s="13" t="s">
        <v>24</v>
      </c>
      <c r="E3435" s="13" t="s">
        <v>25</v>
      </c>
      <c r="F3435" s="919" t="s">
        <v>17</v>
      </c>
      <c r="G3435" s="919"/>
      <c r="H3435" s="920"/>
      <c r="I3435" s="920"/>
      <c r="J3435" s="920"/>
      <c r="K3435" s="920"/>
      <c r="L3435" s="920"/>
    </row>
    <row r="3436" spans="1:12" s="1" customFormat="1" ht="26.25" customHeight="1" x14ac:dyDescent="0.15">
      <c r="A3436" s="918"/>
      <c r="B3436" s="921" t="s">
        <v>2151</v>
      </c>
      <c r="C3436" s="921" t="s">
        <v>2160</v>
      </c>
      <c r="D3436" s="923">
        <v>43733</v>
      </c>
      <c r="E3436" s="921" t="s">
        <v>298</v>
      </c>
      <c r="F3436" s="921" t="s">
        <v>2159</v>
      </c>
      <c r="G3436" s="921"/>
      <c r="H3436" s="924" t="s">
        <v>30</v>
      </c>
      <c r="I3436" s="924"/>
      <c r="J3436" s="14" t="s">
        <v>31</v>
      </c>
      <c r="K3436" s="14" t="s">
        <v>32</v>
      </c>
      <c r="L3436" s="16">
        <v>546</v>
      </c>
    </row>
    <row r="3437" spans="1:12" s="1" customFormat="1" ht="39.75" customHeight="1" x14ac:dyDescent="0.15">
      <c r="A3437" s="918"/>
      <c r="B3437" s="921"/>
      <c r="C3437" s="921"/>
      <c r="D3437" s="923"/>
      <c r="E3437" s="921"/>
      <c r="F3437" s="921"/>
      <c r="G3437" s="921"/>
      <c r="H3437" s="924" t="s">
        <v>33</v>
      </c>
      <c r="I3437" s="924"/>
      <c r="J3437" s="14" t="s">
        <v>31</v>
      </c>
      <c r="K3437" s="14" t="s">
        <v>32</v>
      </c>
      <c r="L3437" s="16">
        <v>313.60000000000002</v>
      </c>
    </row>
    <row r="3438" spans="1:12" s="1" customFormat="1" ht="24" customHeight="1" x14ac:dyDescent="0.15">
      <c r="A3438" s="918"/>
      <c r="B3438" s="9" t="s">
        <v>34</v>
      </c>
      <c r="C3438" s="13" t="s">
        <v>35</v>
      </c>
      <c r="D3438" s="13" t="s">
        <v>36</v>
      </c>
      <c r="E3438" s="13" t="s">
        <v>37</v>
      </c>
      <c r="F3438" s="920"/>
      <c r="G3438" s="920"/>
      <c r="H3438" s="924" t="s">
        <v>38</v>
      </c>
      <c r="I3438" s="924"/>
      <c r="J3438" s="921" t="s">
        <v>31</v>
      </c>
      <c r="K3438" s="921" t="s">
        <v>31</v>
      </c>
      <c r="L3438" s="925">
        <v>0</v>
      </c>
    </row>
    <row r="3439" spans="1:12" s="1" customFormat="1" ht="34.5" customHeight="1" x14ac:dyDescent="0.15">
      <c r="A3439" s="918"/>
      <c r="B3439" s="14" t="s">
        <v>2155</v>
      </c>
      <c r="C3439" s="14" t="s">
        <v>2159</v>
      </c>
      <c r="D3439" s="15">
        <v>43735</v>
      </c>
      <c r="E3439" s="14" t="s">
        <v>1466</v>
      </c>
      <c r="F3439" s="920"/>
      <c r="G3439" s="920"/>
      <c r="H3439" s="924"/>
      <c r="I3439" s="924"/>
      <c r="J3439" s="921"/>
      <c r="K3439" s="921"/>
      <c r="L3439" s="925"/>
    </row>
    <row r="3440" spans="1:12" s="1" customFormat="1" ht="24" customHeight="1" x14ac:dyDescent="0.15">
      <c r="A3440" s="918">
        <v>635</v>
      </c>
      <c r="B3440" s="9" t="s">
        <v>22</v>
      </c>
      <c r="C3440" s="13" t="s">
        <v>23</v>
      </c>
      <c r="D3440" s="13" t="s">
        <v>24</v>
      </c>
      <c r="E3440" s="13" t="s">
        <v>25</v>
      </c>
      <c r="F3440" s="919" t="s">
        <v>17</v>
      </c>
      <c r="G3440" s="919"/>
      <c r="H3440" s="920"/>
      <c r="I3440" s="920"/>
      <c r="J3440" s="920"/>
      <c r="K3440" s="920"/>
      <c r="L3440" s="920"/>
    </row>
    <row r="3441" spans="1:12" s="1" customFormat="1" ht="26.25" customHeight="1" x14ac:dyDescent="0.15">
      <c r="A3441" s="918"/>
      <c r="B3441" s="921" t="s">
        <v>2161</v>
      </c>
      <c r="C3441" s="921" t="s">
        <v>2162</v>
      </c>
      <c r="D3441" s="923">
        <v>43701</v>
      </c>
      <c r="E3441" s="921" t="s">
        <v>1363</v>
      </c>
      <c r="F3441" s="921" t="s">
        <v>2163</v>
      </c>
      <c r="G3441" s="921"/>
      <c r="H3441" s="924" t="s">
        <v>30</v>
      </c>
      <c r="I3441" s="924"/>
      <c r="J3441" s="14" t="s">
        <v>31</v>
      </c>
      <c r="K3441" s="14" t="s">
        <v>31</v>
      </c>
      <c r="L3441" s="16">
        <v>0</v>
      </c>
    </row>
    <row r="3442" spans="1:12" s="1" customFormat="1" ht="71.25" customHeight="1" x14ac:dyDescent="0.15">
      <c r="A3442" s="918"/>
      <c r="B3442" s="921"/>
      <c r="C3442" s="921"/>
      <c r="D3442" s="923"/>
      <c r="E3442" s="921"/>
      <c r="F3442" s="921"/>
      <c r="G3442" s="921"/>
      <c r="H3442" s="924" t="s">
        <v>33</v>
      </c>
      <c r="I3442" s="924"/>
      <c r="J3442" s="14" t="s">
        <v>31</v>
      </c>
      <c r="K3442" s="14" t="s">
        <v>31</v>
      </c>
      <c r="L3442" s="16">
        <v>0</v>
      </c>
    </row>
    <row r="3443" spans="1:12" s="1" customFormat="1" ht="24" customHeight="1" x14ac:dyDescent="0.15">
      <c r="A3443" s="918"/>
      <c r="B3443" s="9" t="s">
        <v>34</v>
      </c>
      <c r="C3443" s="13" t="s">
        <v>35</v>
      </c>
      <c r="D3443" s="13" t="s">
        <v>36</v>
      </c>
      <c r="E3443" s="13" t="s">
        <v>37</v>
      </c>
      <c r="F3443" s="920"/>
      <c r="G3443" s="920"/>
      <c r="H3443" s="924" t="s">
        <v>38</v>
      </c>
      <c r="I3443" s="924"/>
      <c r="J3443" s="921" t="s">
        <v>31</v>
      </c>
      <c r="K3443" s="921" t="s">
        <v>32</v>
      </c>
      <c r="L3443" s="925">
        <v>485</v>
      </c>
    </row>
    <row r="3444" spans="1:12" s="1" customFormat="1" ht="34.5" customHeight="1" x14ac:dyDescent="0.15">
      <c r="A3444" s="918"/>
      <c r="B3444" s="14" t="s">
        <v>2164</v>
      </c>
      <c r="C3444" s="14" t="s">
        <v>2163</v>
      </c>
      <c r="D3444" s="15">
        <v>43706</v>
      </c>
      <c r="E3444" s="14" t="s">
        <v>1995</v>
      </c>
      <c r="F3444" s="920"/>
      <c r="G3444" s="920"/>
      <c r="H3444" s="924"/>
      <c r="I3444" s="924"/>
      <c r="J3444" s="921"/>
      <c r="K3444" s="921"/>
      <c r="L3444" s="925"/>
    </row>
    <row r="3445" spans="1:12" s="1" customFormat="1" ht="24" customHeight="1" x14ac:dyDescent="0.15">
      <c r="A3445" s="918">
        <v>636</v>
      </c>
      <c r="B3445" s="9" t="s">
        <v>22</v>
      </c>
      <c r="C3445" s="13" t="s">
        <v>23</v>
      </c>
      <c r="D3445" s="13" t="s">
        <v>24</v>
      </c>
      <c r="E3445" s="13" t="s">
        <v>25</v>
      </c>
      <c r="F3445" s="919" t="s">
        <v>17</v>
      </c>
      <c r="G3445" s="919"/>
      <c r="H3445" s="920"/>
      <c r="I3445" s="920"/>
      <c r="J3445" s="920"/>
      <c r="K3445" s="920"/>
      <c r="L3445" s="920"/>
    </row>
    <row r="3446" spans="1:12" s="1" customFormat="1" ht="26.25" customHeight="1" x14ac:dyDescent="0.15">
      <c r="A3446" s="918"/>
      <c r="B3446" s="921" t="s">
        <v>2165</v>
      </c>
      <c r="C3446" s="922" t="s">
        <v>2166</v>
      </c>
      <c r="D3446" s="923">
        <v>43565</v>
      </c>
      <c r="E3446" s="921" t="s">
        <v>1849</v>
      </c>
      <c r="F3446" s="921" t="s">
        <v>2167</v>
      </c>
      <c r="G3446" s="921"/>
      <c r="H3446" s="924" t="s">
        <v>30</v>
      </c>
      <c r="I3446" s="924"/>
      <c r="J3446" s="14" t="s">
        <v>31</v>
      </c>
      <c r="K3446" s="14" t="s">
        <v>32</v>
      </c>
      <c r="L3446" s="16">
        <v>822.5</v>
      </c>
    </row>
    <row r="3447" spans="1:12" s="1" customFormat="1" ht="218.25" customHeight="1" x14ac:dyDescent="0.15">
      <c r="A3447" s="918"/>
      <c r="B3447" s="921"/>
      <c r="C3447" s="922"/>
      <c r="D3447" s="923"/>
      <c r="E3447" s="921"/>
      <c r="F3447" s="921"/>
      <c r="G3447" s="921"/>
      <c r="H3447" s="924" t="s">
        <v>33</v>
      </c>
      <c r="I3447" s="924"/>
      <c r="J3447" s="14" t="s">
        <v>31</v>
      </c>
      <c r="K3447" s="14" t="s">
        <v>31</v>
      </c>
      <c r="L3447" s="16">
        <v>0</v>
      </c>
    </row>
    <row r="3448" spans="1:12" s="1" customFormat="1" ht="24" customHeight="1" x14ac:dyDescent="0.15">
      <c r="A3448" s="918"/>
      <c r="B3448" s="9" t="s">
        <v>34</v>
      </c>
      <c r="C3448" s="13" t="s">
        <v>35</v>
      </c>
      <c r="D3448" s="13" t="s">
        <v>36</v>
      </c>
      <c r="E3448" s="13" t="s">
        <v>37</v>
      </c>
      <c r="F3448" s="920"/>
      <c r="G3448" s="920"/>
      <c r="H3448" s="924" t="s">
        <v>38</v>
      </c>
      <c r="I3448" s="924"/>
      <c r="J3448" s="921" t="s">
        <v>31</v>
      </c>
      <c r="K3448" s="921" t="s">
        <v>32</v>
      </c>
      <c r="L3448" s="925">
        <v>100</v>
      </c>
    </row>
    <row r="3449" spans="1:12" s="1" customFormat="1" ht="24" customHeight="1" x14ac:dyDescent="0.15">
      <c r="A3449" s="918"/>
      <c r="B3449" s="14" t="s">
        <v>229</v>
      </c>
      <c r="C3449" s="14" t="s">
        <v>2167</v>
      </c>
      <c r="D3449" s="15">
        <v>43570</v>
      </c>
      <c r="E3449" s="14" t="s">
        <v>248</v>
      </c>
      <c r="F3449" s="920"/>
      <c r="G3449" s="920"/>
      <c r="H3449" s="924"/>
      <c r="I3449" s="924"/>
      <c r="J3449" s="921"/>
      <c r="K3449" s="921"/>
      <c r="L3449" s="925"/>
    </row>
    <row r="3450" spans="1:12" s="1" customFormat="1" ht="24" customHeight="1" x14ac:dyDescent="0.15">
      <c r="A3450" s="918">
        <v>637</v>
      </c>
      <c r="B3450" s="9" t="s">
        <v>22</v>
      </c>
      <c r="C3450" s="13" t="s">
        <v>23</v>
      </c>
      <c r="D3450" s="13" t="s">
        <v>24</v>
      </c>
      <c r="E3450" s="13" t="s">
        <v>25</v>
      </c>
      <c r="F3450" s="919" t="s">
        <v>17</v>
      </c>
      <c r="G3450" s="919"/>
      <c r="H3450" s="920"/>
      <c r="I3450" s="920"/>
      <c r="J3450" s="920"/>
      <c r="K3450" s="920"/>
      <c r="L3450" s="920"/>
    </row>
    <row r="3451" spans="1:12" s="1" customFormat="1" ht="26.25" customHeight="1" x14ac:dyDescent="0.15">
      <c r="A3451" s="918"/>
      <c r="B3451" s="921" t="s">
        <v>2165</v>
      </c>
      <c r="C3451" s="922" t="s">
        <v>2168</v>
      </c>
      <c r="D3451" s="923">
        <v>43586</v>
      </c>
      <c r="E3451" s="921" t="s">
        <v>43</v>
      </c>
      <c r="F3451" s="921" t="s">
        <v>1651</v>
      </c>
      <c r="G3451" s="921"/>
      <c r="H3451" s="924" t="s">
        <v>30</v>
      </c>
      <c r="I3451" s="924"/>
      <c r="J3451" s="14" t="s">
        <v>31</v>
      </c>
      <c r="K3451" s="14" t="s">
        <v>32</v>
      </c>
      <c r="L3451" s="16">
        <v>470</v>
      </c>
    </row>
    <row r="3452" spans="1:12" s="1" customFormat="1" ht="249.75" customHeight="1" x14ac:dyDescent="0.15">
      <c r="A3452" s="918"/>
      <c r="B3452" s="921"/>
      <c r="C3452" s="922"/>
      <c r="D3452" s="923"/>
      <c r="E3452" s="921"/>
      <c r="F3452" s="921"/>
      <c r="G3452" s="921"/>
      <c r="H3452" s="924" t="s">
        <v>33</v>
      </c>
      <c r="I3452" s="924"/>
      <c r="J3452" s="14" t="s">
        <v>31</v>
      </c>
      <c r="K3452" s="14" t="s">
        <v>31</v>
      </c>
      <c r="L3452" s="16">
        <v>0</v>
      </c>
    </row>
    <row r="3453" spans="1:12" s="1" customFormat="1" ht="24" customHeight="1" x14ac:dyDescent="0.15">
      <c r="A3453" s="918"/>
      <c r="B3453" s="9" t="s">
        <v>34</v>
      </c>
      <c r="C3453" s="13" t="s">
        <v>35</v>
      </c>
      <c r="D3453" s="13" t="s">
        <v>36</v>
      </c>
      <c r="E3453" s="13" t="s">
        <v>37</v>
      </c>
      <c r="F3453" s="920"/>
      <c r="G3453" s="920"/>
      <c r="H3453" s="924" t="s">
        <v>38</v>
      </c>
      <c r="I3453" s="924"/>
      <c r="J3453" s="921" t="s">
        <v>31</v>
      </c>
      <c r="K3453" s="921" t="s">
        <v>31</v>
      </c>
      <c r="L3453" s="925">
        <v>0</v>
      </c>
    </row>
    <row r="3454" spans="1:12" s="1" customFormat="1" ht="24" customHeight="1" x14ac:dyDescent="0.15">
      <c r="A3454" s="918"/>
      <c r="B3454" s="14" t="s">
        <v>229</v>
      </c>
      <c r="C3454" s="14" t="s">
        <v>1651</v>
      </c>
      <c r="D3454" s="15">
        <v>43589</v>
      </c>
      <c r="E3454" s="14" t="s">
        <v>2169</v>
      </c>
      <c r="F3454" s="920"/>
      <c r="G3454" s="920"/>
      <c r="H3454" s="924"/>
      <c r="I3454" s="924"/>
      <c r="J3454" s="921"/>
      <c r="K3454" s="921"/>
      <c r="L3454" s="925"/>
    </row>
    <row r="3455" spans="1:12" s="1" customFormat="1" ht="24" customHeight="1" x14ac:dyDescent="0.15">
      <c r="A3455" s="918">
        <v>638</v>
      </c>
      <c r="B3455" s="9" t="s">
        <v>22</v>
      </c>
      <c r="C3455" s="13" t="s">
        <v>23</v>
      </c>
      <c r="D3455" s="13" t="s">
        <v>24</v>
      </c>
      <c r="E3455" s="13" t="s">
        <v>25</v>
      </c>
      <c r="F3455" s="919" t="s">
        <v>17</v>
      </c>
      <c r="G3455" s="919"/>
      <c r="H3455" s="920"/>
      <c r="I3455" s="920"/>
      <c r="J3455" s="920"/>
      <c r="K3455" s="920"/>
      <c r="L3455" s="920"/>
    </row>
    <row r="3456" spans="1:12" s="1" customFormat="1" ht="26.25" customHeight="1" x14ac:dyDescent="0.15">
      <c r="A3456" s="918"/>
      <c r="B3456" s="921" t="s">
        <v>2165</v>
      </c>
      <c r="C3456" s="922" t="s">
        <v>2170</v>
      </c>
      <c r="D3456" s="923">
        <v>43599</v>
      </c>
      <c r="E3456" s="921" t="s">
        <v>436</v>
      </c>
      <c r="F3456" s="921" t="s">
        <v>2171</v>
      </c>
      <c r="G3456" s="921"/>
      <c r="H3456" s="924" t="s">
        <v>30</v>
      </c>
      <c r="I3456" s="924"/>
      <c r="J3456" s="14" t="s">
        <v>31</v>
      </c>
      <c r="K3456" s="14" t="s">
        <v>32</v>
      </c>
      <c r="L3456" s="16">
        <v>254</v>
      </c>
    </row>
    <row r="3457" spans="1:12" s="1" customFormat="1" ht="291.75" customHeight="1" x14ac:dyDescent="0.15">
      <c r="A3457" s="918"/>
      <c r="B3457" s="921"/>
      <c r="C3457" s="922"/>
      <c r="D3457" s="923"/>
      <c r="E3457" s="921"/>
      <c r="F3457" s="921"/>
      <c r="G3457" s="921"/>
      <c r="H3457" s="924" t="s">
        <v>33</v>
      </c>
      <c r="I3457" s="924"/>
      <c r="J3457" s="14" t="s">
        <v>31</v>
      </c>
      <c r="K3457" s="14" t="s">
        <v>31</v>
      </c>
      <c r="L3457" s="16">
        <v>0</v>
      </c>
    </row>
    <row r="3458" spans="1:12" s="1" customFormat="1" ht="24" customHeight="1" x14ac:dyDescent="0.15">
      <c r="A3458" s="918"/>
      <c r="B3458" s="9" t="s">
        <v>34</v>
      </c>
      <c r="C3458" s="13" t="s">
        <v>35</v>
      </c>
      <c r="D3458" s="13" t="s">
        <v>36</v>
      </c>
      <c r="E3458" s="13" t="s">
        <v>37</v>
      </c>
      <c r="F3458" s="920"/>
      <c r="G3458" s="920"/>
      <c r="H3458" s="924" t="s">
        <v>38</v>
      </c>
      <c r="I3458" s="924"/>
      <c r="J3458" s="921" t="s">
        <v>31</v>
      </c>
      <c r="K3458" s="921" t="s">
        <v>32</v>
      </c>
      <c r="L3458" s="925">
        <v>100</v>
      </c>
    </row>
    <row r="3459" spans="1:12" s="1" customFormat="1" ht="24" customHeight="1" x14ac:dyDescent="0.15">
      <c r="A3459" s="918"/>
      <c r="B3459" s="14" t="s">
        <v>229</v>
      </c>
      <c r="C3459" s="14" t="s">
        <v>2171</v>
      </c>
      <c r="D3459" s="15">
        <v>43601</v>
      </c>
      <c r="E3459" s="14" t="s">
        <v>2172</v>
      </c>
      <c r="F3459" s="920"/>
      <c r="G3459" s="920"/>
      <c r="H3459" s="924"/>
      <c r="I3459" s="924"/>
      <c r="J3459" s="921"/>
      <c r="K3459" s="921"/>
      <c r="L3459" s="925"/>
    </row>
    <row r="3460" spans="1:12" s="1" customFormat="1" ht="24" customHeight="1" x14ac:dyDescent="0.15">
      <c r="A3460" s="918">
        <v>639</v>
      </c>
      <c r="B3460" s="9" t="s">
        <v>22</v>
      </c>
      <c r="C3460" s="13" t="s">
        <v>23</v>
      </c>
      <c r="D3460" s="13" t="s">
        <v>24</v>
      </c>
      <c r="E3460" s="13" t="s">
        <v>25</v>
      </c>
      <c r="F3460" s="919" t="s">
        <v>17</v>
      </c>
      <c r="G3460" s="919"/>
      <c r="H3460" s="920"/>
      <c r="I3460" s="920"/>
      <c r="J3460" s="920"/>
      <c r="K3460" s="920"/>
      <c r="L3460" s="920"/>
    </row>
    <row r="3461" spans="1:12" s="1" customFormat="1" ht="26.25" customHeight="1" x14ac:dyDescent="0.15">
      <c r="A3461" s="918"/>
      <c r="B3461" s="921" t="s">
        <v>2165</v>
      </c>
      <c r="C3461" s="922" t="s">
        <v>2173</v>
      </c>
      <c r="D3461" s="923">
        <v>43631</v>
      </c>
      <c r="E3461" s="921" t="s">
        <v>28</v>
      </c>
      <c r="F3461" s="921" t="s">
        <v>2174</v>
      </c>
      <c r="G3461" s="921"/>
      <c r="H3461" s="924" t="s">
        <v>30</v>
      </c>
      <c r="I3461" s="924"/>
      <c r="J3461" s="14" t="s">
        <v>31</v>
      </c>
      <c r="K3461" s="14" t="s">
        <v>32</v>
      </c>
      <c r="L3461" s="16">
        <v>579</v>
      </c>
    </row>
    <row r="3462" spans="1:12" s="1" customFormat="1" ht="249.75" customHeight="1" x14ac:dyDescent="0.15">
      <c r="A3462" s="918"/>
      <c r="B3462" s="921"/>
      <c r="C3462" s="922"/>
      <c r="D3462" s="923"/>
      <c r="E3462" s="921"/>
      <c r="F3462" s="921"/>
      <c r="G3462" s="921"/>
      <c r="H3462" s="924" t="s">
        <v>33</v>
      </c>
      <c r="I3462" s="924"/>
      <c r="J3462" s="14" t="s">
        <v>31</v>
      </c>
      <c r="K3462" s="14" t="s">
        <v>32</v>
      </c>
      <c r="L3462" s="16">
        <v>521.6</v>
      </c>
    </row>
    <row r="3463" spans="1:12" s="1" customFormat="1" ht="24" customHeight="1" x14ac:dyDescent="0.15">
      <c r="A3463" s="918"/>
      <c r="B3463" s="9" t="s">
        <v>34</v>
      </c>
      <c r="C3463" s="13" t="s">
        <v>35</v>
      </c>
      <c r="D3463" s="13" t="s">
        <v>36</v>
      </c>
      <c r="E3463" s="13" t="s">
        <v>37</v>
      </c>
      <c r="F3463" s="920"/>
      <c r="G3463" s="920"/>
      <c r="H3463" s="924" t="s">
        <v>38</v>
      </c>
      <c r="I3463" s="924"/>
      <c r="J3463" s="921" t="s">
        <v>31</v>
      </c>
      <c r="K3463" s="921" t="s">
        <v>31</v>
      </c>
      <c r="L3463" s="925">
        <v>0</v>
      </c>
    </row>
    <row r="3464" spans="1:12" s="1" customFormat="1" ht="24" customHeight="1" x14ac:dyDescent="0.15">
      <c r="A3464" s="918"/>
      <c r="B3464" s="14" t="s">
        <v>229</v>
      </c>
      <c r="C3464" s="14" t="s">
        <v>2174</v>
      </c>
      <c r="D3464" s="15">
        <v>43634</v>
      </c>
      <c r="E3464" s="14" t="s">
        <v>2175</v>
      </c>
      <c r="F3464" s="920"/>
      <c r="G3464" s="920"/>
      <c r="H3464" s="924"/>
      <c r="I3464" s="924"/>
      <c r="J3464" s="921"/>
      <c r="K3464" s="921"/>
      <c r="L3464" s="925"/>
    </row>
    <row r="3465" spans="1:12" s="1" customFormat="1" ht="24" customHeight="1" x14ac:dyDescent="0.15">
      <c r="A3465" s="918">
        <v>640</v>
      </c>
      <c r="B3465" s="9" t="s">
        <v>22</v>
      </c>
      <c r="C3465" s="13" t="s">
        <v>23</v>
      </c>
      <c r="D3465" s="13" t="s">
        <v>24</v>
      </c>
      <c r="E3465" s="13" t="s">
        <v>25</v>
      </c>
      <c r="F3465" s="919" t="s">
        <v>17</v>
      </c>
      <c r="G3465" s="919"/>
      <c r="H3465" s="920"/>
      <c r="I3465" s="920"/>
      <c r="J3465" s="920"/>
      <c r="K3465" s="920"/>
      <c r="L3465" s="920"/>
    </row>
    <row r="3466" spans="1:12" s="1" customFormat="1" ht="26.25" customHeight="1" x14ac:dyDescent="0.15">
      <c r="A3466" s="918"/>
      <c r="B3466" s="921" t="s">
        <v>2165</v>
      </c>
      <c r="C3466" s="922" t="s">
        <v>2176</v>
      </c>
      <c r="D3466" s="923">
        <v>43637</v>
      </c>
      <c r="E3466" s="921" t="s">
        <v>115</v>
      </c>
      <c r="F3466" s="921" t="s">
        <v>1661</v>
      </c>
      <c r="G3466" s="921"/>
      <c r="H3466" s="924" t="s">
        <v>30</v>
      </c>
      <c r="I3466" s="924"/>
      <c r="J3466" s="14" t="s">
        <v>31</v>
      </c>
      <c r="K3466" s="14" t="s">
        <v>31</v>
      </c>
      <c r="L3466" s="16">
        <v>0</v>
      </c>
    </row>
    <row r="3467" spans="1:12" s="1" customFormat="1" ht="81.75" customHeight="1" x14ac:dyDescent="0.15">
      <c r="A3467" s="918"/>
      <c r="B3467" s="921"/>
      <c r="C3467" s="922"/>
      <c r="D3467" s="923"/>
      <c r="E3467" s="921"/>
      <c r="F3467" s="921"/>
      <c r="G3467" s="921"/>
      <c r="H3467" s="924" t="s">
        <v>33</v>
      </c>
      <c r="I3467" s="924"/>
      <c r="J3467" s="14" t="s">
        <v>31</v>
      </c>
      <c r="K3467" s="14" t="s">
        <v>32</v>
      </c>
      <c r="L3467" s="16">
        <v>850.5</v>
      </c>
    </row>
    <row r="3468" spans="1:12" s="1" customFormat="1" ht="24" customHeight="1" x14ac:dyDescent="0.15">
      <c r="A3468" s="918"/>
      <c r="B3468" s="9" t="s">
        <v>34</v>
      </c>
      <c r="C3468" s="13" t="s">
        <v>35</v>
      </c>
      <c r="D3468" s="13" t="s">
        <v>36</v>
      </c>
      <c r="E3468" s="13" t="s">
        <v>37</v>
      </c>
      <c r="F3468" s="920"/>
      <c r="G3468" s="920"/>
      <c r="H3468" s="924" t="s">
        <v>38</v>
      </c>
      <c r="I3468" s="924"/>
      <c r="J3468" s="921" t="s">
        <v>31</v>
      </c>
      <c r="K3468" s="921" t="s">
        <v>32</v>
      </c>
      <c r="L3468" s="925">
        <v>305</v>
      </c>
    </row>
    <row r="3469" spans="1:12" s="1" customFormat="1" ht="24" customHeight="1" x14ac:dyDescent="0.15">
      <c r="A3469" s="918"/>
      <c r="B3469" s="14" t="s">
        <v>229</v>
      </c>
      <c r="C3469" s="14" t="s">
        <v>1661</v>
      </c>
      <c r="D3469" s="15">
        <v>43639</v>
      </c>
      <c r="E3469" s="14" t="s">
        <v>2177</v>
      </c>
      <c r="F3469" s="920"/>
      <c r="G3469" s="920"/>
      <c r="H3469" s="924"/>
      <c r="I3469" s="924"/>
      <c r="J3469" s="921"/>
      <c r="K3469" s="921"/>
      <c r="L3469" s="925"/>
    </row>
    <row r="3470" spans="1:12" s="1" customFormat="1" ht="24" customHeight="1" x14ac:dyDescent="0.15">
      <c r="A3470" s="918">
        <v>641</v>
      </c>
      <c r="B3470" s="9" t="s">
        <v>22</v>
      </c>
      <c r="C3470" s="13" t="s">
        <v>23</v>
      </c>
      <c r="D3470" s="13" t="s">
        <v>24</v>
      </c>
      <c r="E3470" s="13" t="s">
        <v>25</v>
      </c>
      <c r="F3470" s="919" t="s">
        <v>17</v>
      </c>
      <c r="G3470" s="919"/>
      <c r="H3470" s="920"/>
      <c r="I3470" s="920"/>
      <c r="J3470" s="920"/>
      <c r="K3470" s="920"/>
      <c r="L3470" s="920"/>
    </row>
    <row r="3471" spans="1:12" s="1" customFormat="1" ht="26.25" customHeight="1" x14ac:dyDescent="0.15">
      <c r="A3471" s="918"/>
      <c r="B3471" s="921" t="s">
        <v>2165</v>
      </c>
      <c r="C3471" s="922" t="s">
        <v>2178</v>
      </c>
      <c r="D3471" s="923">
        <v>43641</v>
      </c>
      <c r="E3471" s="921" t="s">
        <v>1650</v>
      </c>
      <c r="F3471" s="921" t="s">
        <v>1651</v>
      </c>
      <c r="G3471" s="921"/>
      <c r="H3471" s="924" t="s">
        <v>30</v>
      </c>
      <c r="I3471" s="924"/>
      <c r="J3471" s="14" t="s">
        <v>31</v>
      </c>
      <c r="K3471" s="14" t="s">
        <v>32</v>
      </c>
      <c r="L3471" s="16">
        <v>572.58000000000004</v>
      </c>
    </row>
    <row r="3472" spans="1:12" s="1" customFormat="1" ht="134.25" customHeight="1" x14ac:dyDescent="0.15">
      <c r="A3472" s="918"/>
      <c r="B3472" s="921"/>
      <c r="C3472" s="922"/>
      <c r="D3472" s="923"/>
      <c r="E3472" s="921"/>
      <c r="F3472" s="921"/>
      <c r="G3472" s="921"/>
      <c r="H3472" s="924" t="s">
        <v>33</v>
      </c>
      <c r="I3472" s="924"/>
      <c r="J3472" s="14" t="s">
        <v>31</v>
      </c>
      <c r="K3472" s="14" t="s">
        <v>32</v>
      </c>
      <c r="L3472" s="16">
        <v>3786.82</v>
      </c>
    </row>
    <row r="3473" spans="1:12" s="1" customFormat="1" ht="24" customHeight="1" x14ac:dyDescent="0.15">
      <c r="A3473" s="918"/>
      <c r="B3473" s="9" t="s">
        <v>34</v>
      </c>
      <c r="C3473" s="13" t="s">
        <v>35</v>
      </c>
      <c r="D3473" s="13" t="s">
        <v>36</v>
      </c>
      <c r="E3473" s="13" t="s">
        <v>37</v>
      </c>
      <c r="F3473" s="920"/>
      <c r="G3473" s="920"/>
      <c r="H3473" s="924" t="s">
        <v>38</v>
      </c>
      <c r="I3473" s="924"/>
      <c r="J3473" s="921" t="s">
        <v>31</v>
      </c>
      <c r="K3473" s="921" t="s">
        <v>31</v>
      </c>
      <c r="L3473" s="925">
        <v>0</v>
      </c>
    </row>
    <row r="3474" spans="1:12" s="1" customFormat="1" ht="24" customHeight="1" x14ac:dyDescent="0.15">
      <c r="A3474" s="918"/>
      <c r="B3474" s="14" t="s">
        <v>229</v>
      </c>
      <c r="C3474" s="14" t="s">
        <v>1651</v>
      </c>
      <c r="D3474" s="15">
        <v>43645</v>
      </c>
      <c r="E3474" s="14" t="s">
        <v>1373</v>
      </c>
      <c r="F3474" s="920"/>
      <c r="G3474" s="920"/>
      <c r="H3474" s="924"/>
      <c r="I3474" s="924"/>
      <c r="J3474" s="921"/>
      <c r="K3474" s="921"/>
      <c r="L3474" s="925"/>
    </row>
    <row r="3475" spans="1:12" s="1" customFormat="1" ht="24" customHeight="1" x14ac:dyDescent="0.15">
      <c r="A3475" s="918">
        <v>642</v>
      </c>
      <c r="B3475" s="9" t="s">
        <v>22</v>
      </c>
      <c r="C3475" s="13" t="s">
        <v>23</v>
      </c>
      <c r="D3475" s="13" t="s">
        <v>24</v>
      </c>
      <c r="E3475" s="13" t="s">
        <v>25</v>
      </c>
      <c r="F3475" s="919" t="s">
        <v>17</v>
      </c>
      <c r="G3475" s="919"/>
      <c r="H3475" s="920"/>
      <c r="I3475" s="920"/>
      <c r="J3475" s="920"/>
      <c r="K3475" s="920"/>
      <c r="L3475" s="920"/>
    </row>
    <row r="3476" spans="1:12" s="1" customFormat="1" ht="26.25" customHeight="1" x14ac:dyDescent="0.15">
      <c r="A3476" s="918"/>
      <c r="B3476" s="921" t="s">
        <v>2165</v>
      </c>
      <c r="C3476" s="922" t="s">
        <v>2179</v>
      </c>
      <c r="D3476" s="923">
        <v>43703</v>
      </c>
      <c r="E3476" s="921" t="s">
        <v>696</v>
      </c>
      <c r="F3476" s="921" t="s">
        <v>2180</v>
      </c>
      <c r="G3476" s="921"/>
      <c r="H3476" s="924" t="s">
        <v>30</v>
      </c>
      <c r="I3476" s="924"/>
      <c r="J3476" s="14" t="s">
        <v>31</v>
      </c>
      <c r="K3476" s="14" t="s">
        <v>32</v>
      </c>
      <c r="L3476" s="16">
        <v>1242</v>
      </c>
    </row>
    <row r="3477" spans="1:12" s="1" customFormat="1" ht="155.25" customHeight="1" x14ac:dyDescent="0.15">
      <c r="A3477" s="918"/>
      <c r="B3477" s="921"/>
      <c r="C3477" s="922"/>
      <c r="D3477" s="923"/>
      <c r="E3477" s="921"/>
      <c r="F3477" s="921"/>
      <c r="G3477" s="921"/>
      <c r="H3477" s="924" t="s">
        <v>33</v>
      </c>
      <c r="I3477" s="924"/>
      <c r="J3477" s="14" t="s">
        <v>31</v>
      </c>
      <c r="K3477" s="14" t="s">
        <v>32</v>
      </c>
      <c r="L3477" s="16">
        <v>8514.86</v>
      </c>
    </row>
    <row r="3478" spans="1:12" s="1" customFormat="1" ht="24" customHeight="1" x14ac:dyDescent="0.15">
      <c r="A3478" s="918"/>
      <c r="B3478" s="9" t="s">
        <v>34</v>
      </c>
      <c r="C3478" s="13" t="s">
        <v>35</v>
      </c>
      <c r="D3478" s="13" t="s">
        <v>36</v>
      </c>
      <c r="E3478" s="13" t="s">
        <v>37</v>
      </c>
      <c r="F3478" s="920"/>
      <c r="G3478" s="920"/>
      <c r="H3478" s="924" t="s">
        <v>38</v>
      </c>
      <c r="I3478" s="924"/>
      <c r="J3478" s="921" t="s">
        <v>31</v>
      </c>
      <c r="K3478" s="921" t="s">
        <v>32</v>
      </c>
      <c r="L3478" s="925">
        <v>802</v>
      </c>
    </row>
    <row r="3479" spans="1:12" s="1" customFormat="1" ht="24" customHeight="1" x14ac:dyDescent="0.15">
      <c r="A3479" s="918"/>
      <c r="B3479" s="14" t="s">
        <v>229</v>
      </c>
      <c r="C3479" s="14" t="s">
        <v>2180</v>
      </c>
      <c r="D3479" s="15">
        <v>43709</v>
      </c>
      <c r="E3479" s="14" t="s">
        <v>2181</v>
      </c>
      <c r="F3479" s="920"/>
      <c r="G3479" s="920"/>
      <c r="H3479" s="924"/>
      <c r="I3479" s="924"/>
      <c r="J3479" s="921"/>
      <c r="K3479" s="921"/>
      <c r="L3479" s="925"/>
    </row>
    <row r="3480" spans="1:12" s="1" customFormat="1" ht="24" customHeight="1" x14ac:dyDescent="0.15">
      <c r="A3480" s="918">
        <v>643</v>
      </c>
      <c r="B3480" s="9" t="s">
        <v>22</v>
      </c>
      <c r="C3480" s="13" t="s">
        <v>23</v>
      </c>
      <c r="D3480" s="13" t="s">
        <v>24</v>
      </c>
      <c r="E3480" s="13" t="s">
        <v>25</v>
      </c>
      <c r="F3480" s="919" t="s">
        <v>17</v>
      </c>
      <c r="G3480" s="919"/>
      <c r="H3480" s="920"/>
      <c r="I3480" s="920"/>
      <c r="J3480" s="920"/>
      <c r="K3480" s="920"/>
      <c r="L3480" s="920"/>
    </row>
    <row r="3481" spans="1:12" s="1" customFormat="1" ht="26.25" customHeight="1" x14ac:dyDescent="0.15">
      <c r="A3481" s="918"/>
      <c r="B3481" s="921" t="s">
        <v>2182</v>
      </c>
      <c r="C3481" s="921" t="s">
        <v>2183</v>
      </c>
      <c r="D3481" s="923">
        <v>43608</v>
      </c>
      <c r="E3481" s="921" t="s">
        <v>187</v>
      </c>
      <c r="F3481" s="921" t="s">
        <v>757</v>
      </c>
      <c r="G3481" s="921"/>
      <c r="H3481" s="924" t="s">
        <v>30</v>
      </c>
      <c r="I3481" s="924"/>
      <c r="J3481" s="14" t="s">
        <v>31</v>
      </c>
      <c r="K3481" s="14" t="s">
        <v>32</v>
      </c>
      <c r="L3481" s="16">
        <v>319.89</v>
      </c>
    </row>
    <row r="3482" spans="1:12" s="1" customFormat="1" ht="102.75" customHeight="1" x14ac:dyDescent="0.15">
      <c r="A3482" s="918"/>
      <c r="B3482" s="921"/>
      <c r="C3482" s="921"/>
      <c r="D3482" s="923"/>
      <c r="E3482" s="921"/>
      <c r="F3482" s="921"/>
      <c r="G3482" s="921"/>
      <c r="H3482" s="924" t="s">
        <v>33</v>
      </c>
      <c r="I3482" s="924"/>
      <c r="J3482" s="14" t="s">
        <v>31</v>
      </c>
      <c r="K3482" s="14" t="s">
        <v>32</v>
      </c>
      <c r="L3482" s="16">
        <v>500.15</v>
      </c>
    </row>
    <row r="3483" spans="1:12" s="1" customFormat="1" ht="24" customHeight="1" x14ac:dyDescent="0.15">
      <c r="A3483" s="918"/>
      <c r="B3483" s="9" t="s">
        <v>34</v>
      </c>
      <c r="C3483" s="13" t="s">
        <v>35</v>
      </c>
      <c r="D3483" s="13" t="s">
        <v>36</v>
      </c>
      <c r="E3483" s="13" t="s">
        <v>37</v>
      </c>
      <c r="F3483" s="920"/>
      <c r="G3483" s="920"/>
      <c r="H3483" s="924" t="s">
        <v>38</v>
      </c>
      <c r="I3483" s="924"/>
      <c r="J3483" s="921" t="s">
        <v>31</v>
      </c>
      <c r="K3483" s="921" t="s">
        <v>31</v>
      </c>
      <c r="L3483" s="925">
        <v>0</v>
      </c>
    </row>
    <row r="3484" spans="1:12" s="1" customFormat="1" ht="24" customHeight="1" x14ac:dyDescent="0.15">
      <c r="A3484" s="918"/>
      <c r="B3484" s="14" t="s">
        <v>323</v>
      </c>
      <c r="C3484" s="14" t="s">
        <v>757</v>
      </c>
      <c r="D3484" s="15">
        <v>43609</v>
      </c>
      <c r="E3484" s="14" t="s">
        <v>2184</v>
      </c>
      <c r="F3484" s="920"/>
      <c r="G3484" s="920"/>
      <c r="H3484" s="924"/>
      <c r="I3484" s="924"/>
      <c r="J3484" s="921"/>
      <c r="K3484" s="921"/>
      <c r="L3484" s="925"/>
    </row>
    <row r="3485" spans="1:12" s="1" customFormat="1" ht="24" customHeight="1" x14ac:dyDescent="0.15">
      <c r="A3485" s="918">
        <v>644</v>
      </c>
      <c r="B3485" s="9" t="s">
        <v>22</v>
      </c>
      <c r="C3485" s="13" t="s">
        <v>23</v>
      </c>
      <c r="D3485" s="13" t="s">
        <v>24</v>
      </c>
      <c r="E3485" s="13" t="s">
        <v>25</v>
      </c>
      <c r="F3485" s="919" t="s">
        <v>17</v>
      </c>
      <c r="G3485" s="919"/>
      <c r="H3485" s="920"/>
      <c r="I3485" s="920"/>
      <c r="J3485" s="920"/>
      <c r="K3485" s="920"/>
      <c r="L3485" s="920"/>
    </row>
    <row r="3486" spans="1:12" s="1" customFormat="1" ht="26.25" customHeight="1" x14ac:dyDescent="0.15">
      <c r="A3486" s="918"/>
      <c r="B3486" s="921" t="s">
        <v>2185</v>
      </c>
      <c r="C3486" s="922" t="s">
        <v>2186</v>
      </c>
      <c r="D3486" s="923">
        <v>43560</v>
      </c>
      <c r="E3486" s="921" t="s">
        <v>187</v>
      </c>
      <c r="F3486" s="921" t="s">
        <v>1282</v>
      </c>
      <c r="G3486" s="921"/>
      <c r="H3486" s="924" t="s">
        <v>30</v>
      </c>
      <c r="I3486" s="924"/>
      <c r="J3486" s="14" t="s">
        <v>31</v>
      </c>
      <c r="K3486" s="14" t="s">
        <v>32</v>
      </c>
      <c r="L3486" s="16">
        <v>277.24</v>
      </c>
    </row>
    <row r="3487" spans="1:12" s="1" customFormat="1" ht="218.25" customHeight="1" x14ac:dyDescent="0.15">
      <c r="A3487" s="918"/>
      <c r="B3487" s="921"/>
      <c r="C3487" s="922"/>
      <c r="D3487" s="923"/>
      <c r="E3487" s="921"/>
      <c r="F3487" s="921"/>
      <c r="G3487" s="921"/>
      <c r="H3487" s="924" t="s">
        <v>33</v>
      </c>
      <c r="I3487" s="924"/>
      <c r="J3487" s="14" t="s">
        <v>31</v>
      </c>
      <c r="K3487" s="14" t="s">
        <v>32</v>
      </c>
      <c r="L3487" s="16">
        <v>316.3</v>
      </c>
    </row>
    <row r="3488" spans="1:12" s="1" customFormat="1" ht="24" customHeight="1" x14ac:dyDescent="0.15">
      <c r="A3488" s="918"/>
      <c r="B3488" s="9" t="s">
        <v>34</v>
      </c>
      <c r="C3488" s="13" t="s">
        <v>35</v>
      </c>
      <c r="D3488" s="13" t="s">
        <v>36</v>
      </c>
      <c r="E3488" s="13" t="s">
        <v>37</v>
      </c>
      <c r="F3488" s="920"/>
      <c r="G3488" s="920"/>
      <c r="H3488" s="924" t="s">
        <v>38</v>
      </c>
      <c r="I3488" s="924"/>
      <c r="J3488" s="921" t="s">
        <v>31</v>
      </c>
      <c r="K3488" s="921" t="s">
        <v>31</v>
      </c>
      <c r="L3488" s="925">
        <v>0</v>
      </c>
    </row>
    <row r="3489" spans="1:12" s="1" customFormat="1" ht="24" customHeight="1" x14ac:dyDescent="0.15">
      <c r="A3489" s="918"/>
      <c r="B3489" s="14" t="s">
        <v>39</v>
      </c>
      <c r="C3489" s="14" t="s">
        <v>1282</v>
      </c>
      <c r="D3489" s="15">
        <v>43565</v>
      </c>
      <c r="E3489" s="14" t="s">
        <v>2187</v>
      </c>
      <c r="F3489" s="920"/>
      <c r="G3489" s="920"/>
      <c r="H3489" s="924"/>
      <c r="I3489" s="924"/>
      <c r="J3489" s="921"/>
      <c r="K3489" s="921"/>
      <c r="L3489" s="925"/>
    </row>
    <row r="3490" spans="1:12" s="1" customFormat="1" ht="24" customHeight="1" x14ac:dyDescent="0.15">
      <c r="A3490" s="918">
        <v>645</v>
      </c>
      <c r="B3490" s="9" t="s">
        <v>22</v>
      </c>
      <c r="C3490" s="13" t="s">
        <v>23</v>
      </c>
      <c r="D3490" s="13" t="s">
        <v>24</v>
      </c>
      <c r="E3490" s="13" t="s">
        <v>25</v>
      </c>
      <c r="F3490" s="919" t="s">
        <v>17</v>
      </c>
      <c r="G3490" s="919"/>
      <c r="H3490" s="920"/>
      <c r="I3490" s="920"/>
      <c r="J3490" s="920"/>
      <c r="K3490" s="920"/>
      <c r="L3490" s="920"/>
    </row>
    <row r="3491" spans="1:12" s="1" customFormat="1" ht="26.25" customHeight="1" x14ac:dyDescent="0.15">
      <c r="A3491" s="918"/>
      <c r="B3491" s="921" t="s">
        <v>2185</v>
      </c>
      <c r="C3491" s="921" t="s">
        <v>2188</v>
      </c>
      <c r="D3491" s="923">
        <v>43594</v>
      </c>
      <c r="E3491" s="921" t="s">
        <v>90</v>
      </c>
      <c r="F3491" s="921" t="s">
        <v>1282</v>
      </c>
      <c r="G3491" s="921"/>
      <c r="H3491" s="924" t="s">
        <v>30</v>
      </c>
      <c r="I3491" s="924"/>
      <c r="J3491" s="14" t="s">
        <v>31</v>
      </c>
      <c r="K3491" s="14" t="s">
        <v>32</v>
      </c>
      <c r="L3491" s="16">
        <v>500.28</v>
      </c>
    </row>
    <row r="3492" spans="1:12" s="1" customFormat="1" ht="92.25" customHeight="1" x14ac:dyDescent="0.15">
      <c r="A3492" s="918"/>
      <c r="B3492" s="921"/>
      <c r="C3492" s="921"/>
      <c r="D3492" s="923"/>
      <c r="E3492" s="921"/>
      <c r="F3492" s="921"/>
      <c r="G3492" s="921"/>
      <c r="H3492" s="924" t="s">
        <v>33</v>
      </c>
      <c r="I3492" s="924"/>
      <c r="J3492" s="14" t="s">
        <v>31</v>
      </c>
      <c r="K3492" s="14" t="s">
        <v>32</v>
      </c>
      <c r="L3492" s="16">
        <v>420.6</v>
      </c>
    </row>
    <row r="3493" spans="1:12" s="1" customFormat="1" ht="24" customHeight="1" x14ac:dyDescent="0.15">
      <c r="A3493" s="918"/>
      <c r="B3493" s="9" t="s">
        <v>34</v>
      </c>
      <c r="C3493" s="13" t="s">
        <v>35</v>
      </c>
      <c r="D3493" s="13" t="s">
        <v>36</v>
      </c>
      <c r="E3493" s="13" t="s">
        <v>37</v>
      </c>
      <c r="F3493" s="920"/>
      <c r="G3493" s="920"/>
      <c r="H3493" s="924" t="s">
        <v>38</v>
      </c>
      <c r="I3493" s="924"/>
      <c r="J3493" s="921" t="s">
        <v>31</v>
      </c>
      <c r="K3493" s="921" t="s">
        <v>31</v>
      </c>
      <c r="L3493" s="925">
        <v>0</v>
      </c>
    </row>
    <row r="3494" spans="1:12" s="1" customFormat="1" ht="24" customHeight="1" x14ac:dyDescent="0.15">
      <c r="A3494" s="918"/>
      <c r="B3494" s="14" t="s">
        <v>39</v>
      </c>
      <c r="C3494" s="14" t="s">
        <v>1282</v>
      </c>
      <c r="D3494" s="15">
        <v>43596</v>
      </c>
      <c r="E3494" s="14" t="s">
        <v>1283</v>
      </c>
      <c r="F3494" s="920"/>
      <c r="G3494" s="920"/>
      <c r="H3494" s="924"/>
      <c r="I3494" s="924"/>
      <c r="J3494" s="921"/>
      <c r="K3494" s="921"/>
      <c r="L3494" s="925"/>
    </row>
    <row r="3495" spans="1:12" s="1" customFormat="1" ht="24" customHeight="1" x14ac:dyDescent="0.15">
      <c r="A3495" s="918">
        <v>646</v>
      </c>
      <c r="B3495" s="9" t="s">
        <v>22</v>
      </c>
      <c r="C3495" s="13" t="s">
        <v>23</v>
      </c>
      <c r="D3495" s="13" t="s">
        <v>24</v>
      </c>
      <c r="E3495" s="13" t="s">
        <v>25</v>
      </c>
      <c r="F3495" s="919" t="s">
        <v>17</v>
      </c>
      <c r="G3495" s="919"/>
      <c r="H3495" s="920"/>
      <c r="I3495" s="920"/>
      <c r="J3495" s="920"/>
      <c r="K3495" s="920"/>
      <c r="L3495" s="920"/>
    </row>
    <row r="3496" spans="1:12" s="1" customFormat="1" ht="26.25" customHeight="1" x14ac:dyDescent="0.15">
      <c r="A3496" s="918"/>
      <c r="B3496" s="921" t="s">
        <v>2185</v>
      </c>
      <c r="C3496" s="922" t="s">
        <v>2189</v>
      </c>
      <c r="D3496" s="923">
        <v>43599</v>
      </c>
      <c r="E3496" s="921" t="s">
        <v>1542</v>
      </c>
      <c r="F3496" s="921" t="s">
        <v>2190</v>
      </c>
      <c r="G3496" s="921"/>
      <c r="H3496" s="924" t="s">
        <v>30</v>
      </c>
      <c r="I3496" s="924"/>
      <c r="J3496" s="14" t="s">
        <v>31</v>
      </c>
      <c r="K3496" s="14" t="s">
        <v>32</v>
      </c>
      <c r="L3496" s="16">
        <v>432.5</v>
      </c>
    </row>
    <row r="3497" spans="1:12" s="1" customFormat="1" ht="186.75" customHeight="1" x14ac:dyDescent="0.15">
      <c r="A3497" s="918"/>
      <c r="B3497" s="921"/>
      <c r="C3497" s="922"/>
      <c r="D3497" s="923"/>
      <c r="E3497" s="921"/>
      <c r="F3497" s="921"/>
      <c r="G3497" s="921"/>
      <c r="H3497" s="924" t="s">
        <v>33</v>
      </c>
      <c r="I3497" s="924"/>
      <c r="J3497" s="14" t="s">
        <v>31</v>
      </c>
      <c r="K3497" s="14" t="s">
        <v>32</v>
      </c>
      <c r="L3497" s="16">
        <v>665.68</v>
      </c>
    </row>
    <row r="3498" spans="1:12" s="1" customFormat="1" ht="24" customHeight="1" x14ac:dyDescent="0.15">
      <c r="A3498" s="918"/>
      <c r="B3498" s="9" t="s">
        <v>34</v>
      </c>
      <c r="C3498" s="13" t="s">
        <v>35</v>
      </c>
      <c r="D3498" s="13" t="s">
        <v>36</v>
      </c>
      <c r="E3498" s="13" t="s">
        <v>37</v>
      </c>
      <c r="F3498" s="920"/>
      <c r="G3498" s="920"/>
      <c r="H3498" s="924" t="s">
        <v>38</v>
      </c>
      <c r="I3498" s="924"/>
      <c r="J3498" s="921" t="s">
        <v>31</v>
      </c>
      <c r="K3498" s="921" t="s">
        <v>32</v>
      </c>
      <c r="L3498" s="925">
        <v>246</v>
      </c>
    </row>
    <row r="3499" spans="1:12" s="1" customFormat="1" ht="24" customHeight="1" x14ac:dyDescent="0.15">
      <c r="A3499" s="918"/>
      <c r="B3499" s="14" t="s">
        <v>39</v>
      </c>
      <c r="C3499" s="14" t="s">
        <v>2190</v>
      </c>
      <c r="D3499" s="15">
        <v>43601</v>
      </c>
      <c r="E3499" s="14" t="s">
        <v>2172</v>
      </c>
      <c r="F3499" s="920"/>
      <c r="G3499" s="920"/>
      <c r="H3499" s="924"/>
      <c r="I3499" s="924"/>
      <c r="J3499" s="921"/>
      <c r="K3499" s="921"/>
      <c r="L3499" s="925"/>
    </row>
    <row r="3500" spans="1:12" s="1" customFormat="1" ht="24" customHeight="1" x14ac:dyDescent="0.15">
      <c r="A3500" s="918">
        <v>647</v>
      </c>
      <c r="B3500" s="9" t="s">
        <v>22</v>
      </c>
      <c r="C3500" s="13" t="s">
        <v>23</v>
      </c>
      <c r="D3500" s="13" t="s">
        <v>24</v>
      </c>
      <c r="E3500" s="13" t="s">
        <v>25</v>
      </c>
      <c r="F3500" s="919" t="s">
        <v>17</v>
      </c>
      <c r="G3500" s="919"/>
      <c r="H3500" s="920"/>
      <c r="I3500" s="920"/>
      <c r="J3500" s="920"/>
      <c r="K3500" s="920"/>
      <c r="L3500" s="920"/>
    </row>
    <row r="3501" spans="1:12" s="1" customFormat="1" ht="26.25" customHeight="1" x14ac:dyDescent="0.15">
      <c r="A3501" s="918"/>
      <c r="B3501" s="921" t="s">
        <v>2185</v>
      </c>
      <c r="C3501" s="921" t="s">
        <v>2191</v>
      </c>
      <c r="D3501" s="923">
        <v>43615</v>
      </c>
      <c r="E3501" s="921" t="s">
        <v>548</v>
      </c>
      <c r="F3501" s="921" t="s">
        <v>549</v>
      </c>
      <c r="G3501" s="921"/>
      <c r="H3501" s="924" t="s">
        <v>30</v>
      </c>
      <c r="I3501" s="924"/>
      <c r="J3501" s="14" t="s">
        <v>31</v>
      </c>
      <c r="K3501" s="14" t="s">
        <v>32</v>
      </c>
      <c r="L3501" s="16">
        <v>265.26</v>
      </c>
    </row>
    <row r="3502" spans="1:12" s="1" customFormat="1" ht="60.75" customHeight="1" x14ac:dyDescent="0.15">
      <c r="A3502" s="918"/>
      <c r="B3502" s="921"/>
      <c r="C3502" s="921"/>
      <c r="D3502" s="923"/>
      <c r="E3502" s="921"/>
      <c r="F3502" s="921"/>
      <c r="G3502" s="921"/>
      <c r="H3502" s="924" t="s">
        <v>33</v>
      </c>
      <c r="I3502" s="924"/>
      <c r="J3502" s="14" t="s">
        <v>31</v>
      </c>
      <c r="K3502" s="14" t="s">
        <v>32</v>
      </c>
      <c r="L3502" s="16">
        <v>326.90000000000003</v>
      </c>
    </row>
    <row r="3503" spans="1:12" s="1" customFormat="1" ht="24" customHeight="1" x14ac:dyDescent="0.15">
      <c r="A3503" s="918"/>
      <c r="B3503" s="9" t="s">
        <v>34</v>
      </c>
      <c r="C3503" s="13" t="s">
        <v>35</v>
      </c>
      <c r="D3503" s="13" t="s">
        <v>36</v>
      </c>
      <c r="E3503" s="13" t="s">
        <v>37</v>
      </c>
      <c r="F3503" s="920"/>
      <c r="G3503" s="920"/>
      <c r="H3503" s="924" t="s">
        <v>38</v>
      </c>
      <c r="I3503" s="924"/>
      <c r="J3503" s="921" t="s">
        <v>31</v>
      </c>
      <c r="K3503" s="921" t="s">
        <v>32</v>
      </c>
      <c r="L3503" s="925">
        <v>169</v>
      </c>
    </row>
    <row r="3504" spans="1:12" s="1" customFormat="1" ht="24" customHeight="1" x14ac:dyDescent="0.15">
      <c r="A3504" s="918"/>
      <c r="B3504" s="14" t="s">
        <v>39</v>
      </c>
      <c r="C3504" s="14" t="s">
        <v>549</v>
      </c>
      <c r="D3504" s="15">
        <v>43616</v>
      </c>
      <c r="E3504" s="14" t="s">
        <v>2192</v>
      </c>
      <c r="F3504" s="920"/>
      <c r="G3504" s="920"/>
      <c r="H3504" s="924"/>
      <c r="I3504" s="924"/>
      <c r="J3504" s="921"/>
      <c r="K3504" s="921"/>
      <c r="L3504" s="925"/>
    </row>
    <row r="3505" spans="1:12" s="1" customFormat="1" ht="24" customHeight="1" x14ac:dyDescent="0.15">
      <c r="A3505" s="918">
        <v>648</v>
      </c>
      <c r="B3505" s="9" t="s">
        <v>22</v>
      </c>
      <c r="C3505" s="13" t="s">
        <v>23</v>
      </c>
      <c r="D3505" s="13" t="s">
        <v>24</v>
      </c>
      <c r="E3505" s="13" t="s">
        <v>25</v>
      </c>
      <c r="F3505" s="919" t="s">
        <v>17</v>
      </c>
      <c r="G3505" s="919"/>
      <c r="H3505" s="920"/>
      <c r="I3505" s="920"/>
      <c r="J3505" s="920"/>
      <c r="K3505" s="920"/>
      <c r="L3505" s="920"/>
    </row>
    <row r="3506" spans="1:12" s="1" customFormat="1" ht="26.25" customHeight="1" x14ac:dyDescent="0.15">
      <c r="A3506" s="918"/>
      <c r="B3506" s="921" t="s">
        <v>2185</v>
      </c>
      <c r="C3506" s="921" t="s">
        <v>2193</v>
      </c>
      <c r="D3506" s="923">
        <v>43666</v>
      </c>
      <c r="E3506" s="921" t="s">
        <v>2194</v>
      </c>
      <c r="F3506" s="921" t="s">
        <v>2195</v>
      </c>
      <c r="G3506" s="921"/>
      <c r="H3506" s="924" t="s">
        <v>30</v>
      </c>
      <c r="I3506" s="924"/>
      <c r="J3506" s="14" t="s">
        <v>31</v>
      </c>
      <c r="K3506" s="14" t="s">
        <v>32</v>
      </c>
      <c r="L3506" s="16">
        <v>170.91</v>
      </c>
    </row>
    <row r="3507" spans="1:12" s="1" customFormat="1" ht="18.75" customHeight="1" x14ac:dyDescent="0.15">
      <c r="A3507" s="918"/>
      <c r="B3507" s="921"/>
      <c r="C3507" s="921"/>
      <c r="D3507" s="923"/>
      <c r="E3507" s="921"/>
      <c r="F3507" s="921"/>
      <c r="G3507" s="921"/>
      <c r="H3507" s="924" t="s">
        <v>33</v>
      </c>
      <c r="I3507" s="924"/>
      <c r="J3507" s="14" t="s">
        <v>31</v>
      </c>
      <c r="K3507" s="14" t="s">
        <v>32</v>
      </c>
      <c r="L3507" s="16">
        <v>547.6</v>
      </c>
    </row>
    <row r="3508" spans="1:12" s="1" customFormat="1" ht="24" customHeight="1" x14ac:dyDescent="0.15">
      <c r="A3508" s="918"/>
      <c r="B3508" s="9" t="s">
        <v>34</v>
      </c>
      <c r="C3508" s="13" t="s">
        <v>35</v>
      </c>
      <c r="D3508" s="13" t="s">
        <v>36</v>
      </c>
      <c r="E3508" s="13" t="s">
        <v>37</v>
      </c>
      <c r="F3508" s="920"/>
      <c r="G3508" s="920"/>
      <c r="H3508" s="924" t="s">
        <v>38</v>
      </c>
      <c r="I3508" s="924"/>
      <c r="J3508" s="921" t="s">
        <v>31</v>
      </c>
      <c r="K3508" s="921" t="s">
        <v>31</v>
      </c>
      <c r="L3508" s="925">
        <v>0</v>
      </c>
    </row>
    <row r="3509" spans="1:12" s="1" customFormat="1" ht="24" customHeight="1" x14ac:dyDescent="0.15">
      <c r="A3509" s="918"/>
      <c r="B3509" s="14" t="s">
        <v>39</v>
      </c>
      <c r="C3509" s="14" t="s">
        <v>2195</v>
      </c>
      <c r="D3509" s="15">
        <v>43667</v>
      </c>
      <c r="E3509" s="14" t="s">
        <v>2196</v>
      </c>
      <c r="F3509" s="920"/>
      <c r="G3509" s="920"/>
      <c r="H3509" s="924"/>
      <c r="I3509" s="924"/>
      <c r="J3509" s="921"/>
      <c r="K3509" s="921"/>
      <c r="L3509" s="925"/>
    </row>
    <row r="3510" spans="1:12" s="1" customFormat="1" ht="24" customHeight="1" x14ac:dyDescent="0.15">
      <c r="A3510" s="918">
        <v>649</v>
      </c>
      <c r="B3510" s="9" t="s">
        <v>22</v>
      </c>
      <c r="C3510" s="13" t="s">
        <v>23</v>
      </c>
      <c r="D3510" s="13" t="s">
        <v>24</v>
      </c>
      <c r="E3510" s="13" t="s">
        <v>25</v>
      </c>
      <c r="F3510" s="919" t="s">
        <v>17</v>
      </c>
      <c r="G3510" s="919"/>
      <c r="H3510" s="920"/>
      <c r="I3510" s="920"/>
      <c r="J3510" s="920"/>
      <c r="K3510" s="920"/>
      <c r="L3510" s="920"/>
    </row>
    <row r="3511" spans="1:12" s="1" customFormat="1" ht="26.25" customHeight="1" x14ac:dyDescent="0.15">
      <c r="A3511" s="918"/>
      <c r="B3511" s="921" t="s">
        <v>2185</v>
      </c>
      <c r="C3511" s="921" t="s">
        <v>2197</v>
      </c>
      <c r="D3511" s="923">
        <v>43722</v>
      </c>
      <c r="E3511" s="921" t="s">
        <v>187</v>
      </c>
      <c r="F3511" s="921" t="s">
        <v>1282</v>
      </c>
      <c r="G3511" s="921"/>
      <c r="H3511" s="924" t="s">
        <v>30</v>
      </c>
      <c r="I3511" s="924"/>
      <c r="J3511" s="14" t="s">
        <v>31</v>
      </c>
      <c r="K3511" s="14" t="s">
        <v>32</v>
      </c>
      <c r="L3511" s="16">
        <v>320.75</v>
      </c>
    </row>
    <row r="3512" spans="1:12" s="1" customFormat="1" ht="29.25" customHeight="1" x14ac:dyDescent="0.15">
      <c r="A3512" s="918"/>
      <c r="B3512" s="921"/>
      <c r="C3512" s="921"/>
      <c r="D3512" s="923"/>
      <c r="E3512" s="921"/>
      <c r="F3512" s="921"/>
      <c r="G3512" s="921"/>
      <c r="H3512" s="924" t="s">
        <v>33</v>
      </c>
      <c r="I3512" s="924"/>
      <c r="J3512" s="14" t="s">
        <v>31</v>
      </c>
      <c r="K3512" s="14" t="s">
        <v>32</v>
      </c>
      <c r="L3512" s="16">
        <v>306.60000000000002</v>
      </c>
    </row>
    <row r="3513" spans="1:12" s="1" customFormat="1" ht="24" customHeight="1" x14ac:dyDescent="0.15">
      <c r="A3513" s="918"/>
      <c r="B3513" s="9" t="s">
        <v>34</v>
      </c>
      <c r="C3513" s="13" t="s">
        <v>35</v>
      </c>
      <c r="D3513" s="13" t="s">
        <v>36</v>
      </c>
      <c r="E3513" s="13" t="s">
        <v>37</v>
      </c>
      <c r="F3513" s="920"/>
      <c r="G3513" s="920"/>
      <c r="H3513" s="924" t="s">
        <v>38</v>
      </c>
      <c r="I3513" s="924"/>
      <c r="J3513" s="921" t="s">
        <v>31</v>
      </c>
      <c r="K3513" s="921" t="s">
        <v>31</v>
      </c>
      <c r="L3513" s="925">
        <v>0</v>
      </c>
    </row>
    <row r="3514" spans="1:12" s="1" customFormat="1" ht="24" customHeight="1" x14ac:dyDescent="0.15">
      <c r="A3514" s="918"/>
      <c r="B3514" s="14" t="s">
        <v>39</v>
      </c>
      <c r="C3514" s="14" t="s">
        <v>1282</v>
      </c>
      <c r="D3514" s="15">
        <v>43724</v>
      </c>
      <c r="E3514" s="14" t="s">
        <v>2198</v>
      </c>
      <c r="F3514" s="920"/>
      <c r="G3514" s="920"/>
      <c r="H3514" s="924"/>
      <c r="I3514" s="924"/>
      <c r="J3514" s="921"/>
      <c r="K3514" s="921"/>
      <c r="L3514" s="925"/>
    </row>
    <row r="3515" spans="1:12" s="1" customFormat="1" ht="24" customHeight="1" x14ac:dyDescent="0.15">
      <c r="A3515" s="918">
        <v>650</v>
      </c>
      <c r="B3515" s="9" t="s">
        <v>22</v>
      </c>
      <c r="C3515" s="13" t="s">
        <v>23</v>
      </c>
      <c r="D3515" s="13" t="s">
        <v>24</v>
      </c>
      <c r="E3515" s="13" t="s">
        <v>25</v>
      </c>
      <c r="F3515" s="919" t="s">
        <v>17</v>
      </c>
      <c r="G3515" s="919"/>
      <c r="H3515" s="920"/>
      <c r="I3515" s="920"/>
      <c r="J3515" s="920"/>
      <c r="K3515" s="920"/>
      <c r="L3515" s="920"/>
    </row>
    <row r="3516" spans="1:12" s="1" customFormat="1" ht="26.25" customHeight="1" x14ac:dyDescent="0.15">
      <c r="A3516" s="918"/>
      <c r="B3516" s="921" t="s">
        <v>2199</v>
      </c>
      <c r="C3516" s="921" t="s">
        <v>2200</v>
      </c>
      <c r="D3516" s="923">
        <v>43731</v>
      </c>
      <c r="E3516" s="921" t="s">
        <v>2201</v>
      </c>
      <c r="F3516" s="921" t="s">
        <v>2202</v>
      </c>
      <c r="G3516" s="921"/>
      <c r="H3516" s="924" t="s">
        <v>30</v>
      </c>
      <c r="I3516" s="924"/>
      <c r="J3516" s="14" t="s">
        <v>31</v>
      </c>
      <c r="K3516" s="14" t="s">
        <v>32</v>
      </c>
      <c r="L3516" s="16">
        <v>94</v>
      </c>
    </row>
    <row r="3517" spans="1:12" s="1" customFormat="1" ht="81.75" customHeight="1" x14ac:dyDescent="0.15">
      <c r="A3517" s="918"/>
      <c r="B3517" s="921"/>
      <c r="C3517" s="921"/>
      <c r="D3517" s="923"/>
      <c r="E3517" s="921"/>
      <c r="F3517" s="921"/>
      <c r="G3517" s="921"/>
      <c r="H3517" s="924" t="s">
        <v>33</v>
      </c>
      <c r="I3517" s="924"/>
      <c r="J3517" s="14" t="s">
        <v>31</v>
      </c>
      <c r="K3517" s="14" t="s">
        <v>32</v>
      </c>
      <c r="L3517" s="16">
        <v>304</v>
      </c>
    </row>
    <row r="3518" spans="1:12" s="1" customFormat="1" ht="24" customHeight="1" x14ac:dyDescent="0.15">
      <c r="A3518" s="918"/>
      <c r="B3518" s="9" t="s">
        <v>34</v>
      </c>
      <c r="C3518" s="13" t="s">
        <v>35</v>
      </c>
      <c r="D3518" s="13" t="s">
        <v>36</v>
      </c>
      <c r="E3518" s="13" t="s">
        <v>37</v>
      </c>
      <c r="F3518" s="920"/>
      <c r="G3518" s="920"/>
      <c r="H3518" s="924" t="s">
        <v>38</v>
      </c>
      <c r="I3518" s="924"/>
      <c r="J3518" s="921" t="s">
        <v>31</v>
      </c>
      <c r="K3518" s="921" t="s">
        <v>31</v>
      </c>
      <c r="L3518" s="925">
        <v>0</v>
      </c>
    </row>
    <row r="3519" spans="1:12" s="1" customFormat="1" ht="24" customHeight="1" x14ac:dyDescent="0.15">
      <c r="A3519" s="918"/>
      <c r="B3519" s="14" t="s">
        <v>2203</v>
      </c>
      <c r="C3519" s="14" t="s">
        <v>2202</v>
      </c>
      <c r="D3519" s="15">
        <v>43732</v>
      </c>
      <c r="E3519" s="14" t="s">
        <v>1689</v>
      </c>
      <c r="F3519" s="920"/>
      <c r="G3519" s="920"/>
      <c r="H3519" s="924"/>
      <c r="I3519" s="924"/>
      <c r="J3519" s="921"/>
      <c r="K3519" s="921"/>
      <c r="L3519" s="925"/>
    </row>
    <row r="3520" spans="1:12" s="1" customFormat="1" ht="24" customHeight="1" x14ac:dyDescent="0.15">
      <c r="A3520" s="918">
        <v>651</v>
      </c>
      <c r="B3520" s="9" t="s">
        <v>22</v>
      </c>
      <c r="C3520" s="13" t="s">
        <v>23</v>
      </c>
      <c r="D3520" s="13" t="s">
        <v>24</v>
      </c>
      <c r="E3520" s="13" t="s">
        <v>25</v>
      </c>
      <c r="F3520" s="919" t="s">
        <v>17</v>
      </c>
      <c r="G3520" s="919"/>
      <c r="H3520" s="920"/>
      <c r="I3520" s="920"/>
      <c r="J3520" s="920"/>
      <c r="K3520" s="920"/>
      <c r="L3520" s="920"/>
    </row>
    <row r="3521" spans="1:12" s="1" customFormat="1" ht="26.25" customHeight="1" x14ac:dyDescent="0.15">
      <c r="A3521" s="918"/>
      <c r="B3521" s="921" t="s">
        <v>2204</v>
      </c>
      <c r="C3521" s="922" t="s">
        <v>2205</v>
      </c>
      <c r="D3521" s="923">
        <v>43583</v>
      </c>
      <c r="E3521" s="921" t="s">
        <v>469</v>
      </c>
      <c r="F3521" s="921" t="s">
        <v>573</v>
      </c>
      <c r="G3521" s="921"/>
      <c r="H3521" s="924" t="s">
        <v>30</v>
      </c>
      <c r="I3521" s="924"/>
      <c r="J3521" s="14" t="s">
        <v>31</v>
      </c>
      <c r="K3521" s="14" t="s">
        <v>32</v>
      </c>
      <c r="L3521" s="16">
        <v>255</v>
      </c>
    </row>
    <row r="3522" spans="1:12" s="1" customFormat="1" ht="123.75" customHeight="1" x14ac:dyDescent="0.15">
      <c r="A3522" s="918"/>
      <c r="B3522" s="921"/>
      <c r="C3522" s="922"/>
      <c r="D3522" s="923"/>
      <c r="E3522" s="921"/>
      <c r="F3522" s="921"/>
      <c r="G3522" s="921"/>
      <c r="H3522" s="924" t="s">
        <v>33</v>
      </c>
      <c r="I3522" s="924"/>
      <c r="J3522" s="14" t="s">
        <v>31</v>
      </c>
      <c r="K3522" s="14" t="s">
        <v>32</v>
      </c>
      <c r="L3522" s="16">
        <v>464.26</v>
      </c>
    </row>
    <row r="3523" spans="1:12" s="1" customFormat="1" ht="24" customHeight="1" x14ac:dyDescent="0.15">
      <c r="A3523" s="918"/>
      <c r="B3523" s="9" t="s">
        <v>34</v>
      </c>
      <c r="C3523" s="13" t="s">
        <v>35</v>
      </c>
      <c r="D3523" s="13" t="s">
        <v>36</v>
      </c>
      <c r="E3523" s="13" t="s">
        <v>37</v>
      </c>
      <c r="F3523" s="920"/>
      <c r="G3523" s="920"/>
      <c r="H3523" s="924" t="s">
        <v>38</v>
      </c>
      <c r="I3523" s="924"/>
      <c r="J3523" s="921" t="s">
        <v>31</v>
      </c>
      <c r="K3523" s="921" t="s">
        <v>31</v>
      </c>
      <c r="L3523" s="925">
        <v>0</v>
      </c>
    </row>
    <row r="3524" spans="1:12" s="1" customFormat="1" ht="24" customHeight="1" x14ac:dyDescent="0.15">
      <c r="A3524" s="918"/>
      <c r="B3524" s="14" t="s">
        <v>39</v>
      </c>
      <c r="C3524" s="14" t="s">
        <v>573</v>
      </c>
      <c r="D3524" s="15">
        <v>43586</v>
      </c>
      <c r="E3524" s="14" t="s">
        <v>1970</v>
      </c>
      <c r="F3524" s="920"/>
      <c r="G3524" s="920"/>
      <c r="H3524" s="924"/>
      <c r="I3524" s="924"/>
      <c r="J3524" s="921"/>
      <c r="K3524" s="921"/>
      <c r="L3524" s="925"/>
    </row>
    <row r="3525" spans="1:12" s="1" customFormat="1" ht="24" customHeight="1" x14ac:dyDescent="0.15">
      <c r="A3525" s="918">
        <v>652</v>
      </c>
      <c r="B3525" s="9" t="s">
        <v>22</v>
      </c>
      <c r="C3525" s="13" t="s">
        <v>23</v>
      </c>
      <c r="D3525" s="13" t="s">
        <v>24</v>
      </c>
      <c r="E3525" s="13" t="s">
        <v>25</v>
      </c>
      <c r="F3525" s="919" t="s">
        <v>17</v>
      </c>
      <c r="G3525" s="919"/>
      <c r="H3525" s="920"/>
      <c r="I3525" s="920"/>
      <c r="J3525" s="920"/>
      <c r="K3525" s="920"/>
      <c r="L3525" s="920"/>
    </row>
    <row r="3526" spans="1:12" s="1" customFormat="1" ht="26.25" customHeight="1" x14ac:dyDescent="0.15">
      <c r="A3526" s="918"/>
      <c r="B3526" s="921" t="s">
        <v>2204</v>
      </c>
      <c r="C3526" s="922" t="s">
        <v>2206</v>
      </c>
      <c r="D3526" s="923">
        <v>43610</v>
      </c>
      <c r="E3526" s="921" t="s">
        <v>2207</v>
      </c>
      <c r="F3526" s="921" t="s">
        <v>2208</v>
      </c>
      <c r="G3526" s="921"/>
      <c r="H3526" s="924" t="s">
        <v>30</v>
      </c>
      <c r="I3526" s="924"/>
      <c r="J3526" s="14" t="s">
        <v>31</v>
      </c>
      <c r="K3526" s="14" t="s">
        <v>32</v>
      </c>
      <c r="L3526" s="16">
        <v>480</v>
      </c>
    </row>
    <row r="3527" spans="1:12" s="1" customFormat="1" ht="409.2" customHeight="1" x14ac:dyDescent="0.15">
      <c r="A3527" s="918"/>
      <c r="B3527" s="921"/>
      <c r="C3527" s="922"/>
      <c r="D3527" s="923"/>
      <c r="E3527" s="921"/>
      <c r="F3527" s="921"/>
      <c r="G3527" s="921"/>
      <c r="H3527" s="924" t="s">
        <v>33</v>
      </c>
      <c r="I3527" s="924"/>
      <c r="J3527" s="921" t="s">
        <v>31</v>
      </c>
      <c r="K3527" s="921" t="s">
        <v>31</v>
      </c>
      <c r="L3527" s="925">
        <v>0</v>
      </c>
    </row>
    <row r="3528" spans="1:12" s="1" customFormat="1" ht="134.85" customHeight="1" x14ac:dyDescent="0.15">
      <c r="A3528" s="918"/>
      <c r="B3528" s="921"/>
      <c r="C3528" s="922"/>
      <c r="D3528" s="923"/>
      <c r="E3528" s="921"/>
      <c r="F3528" s="921"/>
      <c r="G3528" s="921"/>
      <c r="H3528" s="924"/>
      <c r="I3528" s="924"/>
      <c r="J3528" s="921"/>
      <c r="K3528" s="921"/>
      <c r="L3528" s="925"/>
    </row>
    <row r="3529" spans="1:12" s="1" customFormat="1" ht="24" customHeight="1" x14ac:dyDescent="0.15">
      <c r="A3529" s="918"/>
      <c r="B3529" s="9" t="s">
        <v>34</v>
      </c>
      <c r="C3529" s="13" t="s">
        <v>35</v>
      </c>
      <c r="D3529" s="13" t="s">
        <v>36</v>
      </c>
      <c r="E3529" s="13" t="s">
        <v>37</v>
      </c>
      <c r="F3529" s="920"/>
      <c r="G3529" s="920"/>
      <c r="H3529" s="924" t="s">
        <v>38</v>
      </c>
      <c r="I3529" s="924"/>
      <c r="J3529" s="921" t="s">
        <v>31</v>
      </c>
      <c r="K3529" s="921" t="s">
        <v>32</v>
      </c>
      <c r="L3529" s="925">
        <v>50</v>
      </c>
    </row>
    <row r="3530" spans="1:12" s="1" customFormat="1" ht="24" customHeight="1" x14ac:dyDescent="0.15">
      <c r="A3530" s="918"/>
      <c r="B3530" s="14" t="s">
        <v>39</v>
      </c>
      <c r="C3530" s="14" t="s">
        <v>2208</v>
      </c>
      <c r="D3530" s="15">
        <v>43618</v>
      </c>
      <c r="E3530" s="14" t="s">
        <v>2209</v>
      </c>
      <c r="F3530" s="920"/>
      <c r="G3530" s="920"/>
      <c r="H3530" s="924"/>
      <c r="I3530" s="924"/>
      <c r="J3530" s="921"/>
      <c r="K3530" s="921"/>
      <c r="L3530" s="925"/>
    </row>
    <row r="3531" spans="1:12" s="1" customFormat="1" ht="24" customHeight="1" x14ac:dyDescent="0.15">
      <c r="A3531" s="918">
        <v>653</v>
      </c>
      <c r="B3531" s="9" t="s">
        <v>22</v>
      </c>
      <c r="C3531" s="13" t="s">
        <v>23</v>
      </c>
      <c r="D3531" s="13" t="s">
        <v>24</v>
      </c>
      <c r="E3531" s="13" t="s">
        <v>25</v>
      </c>
      <c r="F3531" s="919" t="s">
        <v>17</v>
      </c>
      <c r="G3531" s="919"/>
      <c r="H3531" s="920"/>
      <c r="I3531" s="920"/>
      <c r="J3531" s="920"/>
      <c r="K3531" s="920"/>
      <c r="L3531" s="920"/>
    </row>
    <row r="3532" spans="1:12" s="1" customFormat="1" ht="26.25" customHeight="1" x14ac:dyDescent="0.15">
      <c r="A3532" s="918"/>
      <c r="B3532" s="921" t="s">
        <v>2204</v>
      </c>
      <c r="C3532" s="922" t="s">
        <v>2206</v>
      </c>
      <c r="D3532" s="923">
        <v>43610</v>
      </c>
      <c r="E3532" s="921" t="s">
        <v>2207</v>
      </c>
      <c r="F3532" s="921" t="s">
        <v>2210</v>
      </c>
      <c r="G3532" s="921"/>
      <c r="H3532" s="924" t="s">
        <v>30</v>
      </c>
      <c r="I3532" s="924"/>
      <c r="J3532" s="14" t="s">
        <v>31</v>
      </c>
      <c r="K3532" s="14" t="s">
        <v>32</v>
      </c>
      <c r="L3532" s="16">
        <v>246</v>
      </c>
    </row>
    <row r="3533" spans="1:12" s="1" customFormat="1" ht="409.2" customHeight="1" x14ac:dyDescent="0.15">
      <c r="A3533" s="918"/>
      <c r="B3533" s="921"/>
      <c r="C3533" s="922"/>
      <c r="D3533" s="923"/>
      <c r="E3533" s="921"/>
      <c r="F3533" s="921"/>
      <c r="G3533" s="921"/>
      <c r="H3533" s="924" t="s">
        <v>33</v>
      </c>
      <c r="I3533" s="924"/>
      <c r="J3533" s="921" t="s">
        <v>31</v>
      </c>
      <c r="K3533" s="921" t="s">
        <v>32</v>
      </c>
      <c r="L3533" s="925">
        <v>1499</v>
      </c>
    </row>
    <row r="3534" spans="1:12" s="1" customFormat="1" ht="134.85" customHeight="1" x14ac:dyDescent="0.15">
      <c r="A3534" s="918"/>
      <c r="B3534" s="921"/>
      <c r="C3534" s="922"/>
      <c r="D3534" s="923"/>
      <c r="E3534" s="921"/>
      <c r="F3534" s="921"/>
      <c r="G3534" s="921"/>
      <c r="H3534" s="924"/>
      <c r="I3534" s="924"/>
      <c r="J3534" s="921"/>
      <c r="K3534" s="921"/>
      <c r="L3534" s="925"/>
    </row>
    <row r="3535" spans="1:12" s="1" customFormat="1" ht="24" customHeight="1" x14ac:dyDescent="0.15">
      <c r="A3535" s="918"/>
      <c r="B3535" s="9" t="s">
        <v>34</v>
      </c>
      <c r="C3535" s="13" t="s">
        <v>35</v>
      </c>
      <c r="D3535" s="13" t="s">
        <v>36</v>
      </c>
      <c r="E3535" s="13" t="s">
        <v>37</v>
      </c>
      <c r="F3535" s="920"/>
      <c r="G3535" s="920"/>
      <c r="H3535" s="924" t="s">
        <v>38</v>
      </c>
      <c r="I3535" s="924"/>
      <c r="J3535" s="921" t="s">
        <v>31</v>
      </c>
      <c r="K3535" s="921" t="s">
        <v>32</v>
      </c>
      <c r="L3535" s="925">
        <v>260</v>
      </c>
    </row>
    <row r="3536" spans="1:12" s="1" customFormat="1" ht="24" customHeight="1" x14ac:dyDescent="0.15">
      <c r="A3536" s="918"/>
      <c r="B3536" s="14" t="s">
        <v>39</v>
      </c>
      <c r="C3536" s="14" t="s">
        <v>2210</v>
      </c>
      <c r="D3536" s="15">
        <v>43618</v>
      </c>
      <c r="E3536" s="14" t="s">
        <v>2209</v>
      </c>
      <c r="F3536" s="920"/>
      <c r="G3536" s="920"/>
      <c r="H3536" s="924"/>
      <c r="I3536" s="924"/>
      <c r="J3536" s="921"/>
      <c r="K3536" s="921"/>
      <c r="L3536" s="925"/>
    </row>
    <row r="3537" spans="1:12" s="1" customFormat="1" ht="24" customHeight="1" x14ac:dyDescent="0.15">
      <c r="A3537" s="918">
        <v>654</v>
      </c>
      <c r="B3537" s="9" t="s">
        <v>22</v>
      </c>
      <c r="C3537" s="13" t="s">
        <v>23</v>
      </c>
      <c r="D3537" s="13" t="s">
        <v>24</v>
      </c>
      <c r="E3537" s="13" t="s">
        <v>25</v>
      </c>
      <c r="F3537" s="919" t="s">
        <v>17</v>
      </c>
      <c r="G3537" s="919"/>
      <c r="H3537" s="920"/>
      <c r="I3537" s="920"/>
      <c r="J3537" s="920"/>
      <c r="K3537" s="920"/>
      <c r="L3537" s="920"/>
    </row>
    <row r="3538" spans="1:12" s="1" customFormat="1" ht="26.25" customHeight="1" x14ac:dyDescent="0.15">
      <c r="A3538" s="918"/>
      <c r="B3538" s="921" t="s">
        <v>2211</v>
      </c>
      <c r="C3538" s="921" t="s">
        <v>2212</v>
      </c>
      <c r="D3538" s="923">
        <v>43668</v>
      </c>
      <c r="E3538" s="921" t="s">
        <v>2213</v>
      </c>
      <c r="F3538" s="921" t="s">
        <v>309</v>
      </c>
      <c r="G3538" s="921"/>
      <c r="H3538" s="924" t="s">
        <v>30</v>
      </c>
      <c r="I3538" s="924"/>
      <c r="J3538" s="14" t="s">
        <v>31</v>
      </c>
      <c r="K3538" s="14" t="s">
        <v>32</v>
      </c>
      <c r="L3538" s="16">
        <v>376</v>
      </c>
    </row>
    <row r="3539" spans="1:12" s="1" customFormat="1" ht="29.25" customHeight="1" x14ac:dyDescent="0.15">
      <c r="A3539" s="918"/>
      <c r="B3539" s="921"/>
      <c r="C3539" s="921"/>
      <c r="D3539" s="923"/>
      <c r="E3539" s="921"/>
      <c r="F3539" s="921"/>
      <c r="G3539" s="921"/>
      <c r="H3539" s="924" t="s">
        <v>33</v>
      </c>
      <c r="I3539" s="924"/>
      <c r="J3539" s="14" t="s">
        <v>31</v>
      </c>
      <c r="K3539" s="14" t="s">
        <v>31</v>
      </c>
      <c r="L3539" s="16">
        <v>0</v>
      </c>
    </row>
    <row r="3540" spans="1:12" s="1" customFormat="1" ht="24" customHeight="1" x14ac:dyDescent="0.15">
      <c r="A3540" s="918"/>
      <c r="B3540" s="9" t="s">
        <v>34</v>
      </c>
      <c r="C3540" s="13" t="s">
        <v>35</v>
      </c>
      <c r="D3540" s="13" t="s">
        <v>36</v>
      </c>
      <c r="E3540" s="13" t="s">
        <v>37</v>
      </c>
      <c r="F3540" s="920"/>
      <c r="G3540" s="920"/>
      <c r="H3540" s="924" t="s">
        <v>38</v>
      </c>
      <c r="I3540" s="924"/>
      <c r="J3540" s="921" t="s">
        <v>31</v>
      </c>
      <c r="K3540" s="921" t="s">
        <v>31</v>
      </c>
      <c r="L3540" s="925">
        <v>0</v>
      </c>
    </row>
    <row r="3541" spans="1:12" s="1" customFormat="1" ht="24" customHeight="1" x14ac:dyDescent="0.15">
      <c r="A3541" s="918"/>
      <c r="B3541" s="14" t="s">
        <v>39</v>
      </c>
      <c r="C3541" s="14" t="s">
        <v>309</v>
      </c>
      <c r="D3541" s="15">
        <v>43672</v>
      </c>
      <c r="E3541" s="14" t="s">
        <v>2214</v>
      </c>
      <c r="F3541" s="920"/>
      <c r="G3541" s="920"/>
      <c r="H3541" s="924"/>
      <c r="I3541" s="924"/>
      <c r="J3541" s="921"/>
      <c r="K3541" s="921"/>
      <c r="L3541" s="925"/>
    </row>
    <row r="3542" spans="1:12" s="1" customFormat="1" ht="24" customHeight="1" x14ac:dyDescent="0.15">
      <c r="A3542" s="918">
        <v>655</v>
      </c>
      <c r="B3542" s="9" t="s">
        <v>22</v>
      </c>
      <c r="C3542" s="13" t="s">
        <v>23</v>
      </c>
      <c r="D3542" s="13" t="s">
        <v>24</v>
      </c>
      <c r="E3542" s="13" t="s">
        <v>25</v>
      </c>
      <c r="F3542" s="919" t="s">
        <v>17</v>
      </c>
      <c r="G3542" s="919"/>
      <c r="H3542" s="920"/>
      <c r="I3542" s="920"/>
      <c r="J3542" s="920"/>
      <c r="K3542" s="920"/>
      <c r="L3542" s="920"/>
    </row>
    <row r="3543" spans="1:12" s="1" customFormat="1" ht="26.25" customHeight="1" x14ac:dyDescent="0.15">
      <c r="A3543" s="918"/>
      <c r="B3543" s="921" t="s">
        <v>2215</v>
      </c>
      <c r="C3543" s="922" t="s">
        <v>2216</v>
      </c>
      <c r="D3543" s="923">
        <v>43575</v>
      </c>
      <c r="E3543" s="921" t="s">
        <v>65</v>
      </c>
      <c r="F3543" s="921" t="s">
        <v>941</v>
      </c>
      <c r="G3543" s="921"/>
      <c r="H3543" s="924" t="s">
        <v>30</v>
      </c>
      <c r="I3543" s="924"/>
      <c r="J3543" s="14" t="s">
        <v>31</v>
      </c>
      <c r="K3543" s="14" t="s">
        <v>32</v>
      </c>
      <c r="L3543" s="16">
        <v>1506</v>
      </c>
    </row>
    <row r="3544" spans="1:12" s="1" customFormat="1" ht="409.2" customHeight="1" x14ac:dyDescent="0.15">
      <c r="A3544" s="918"/>
      <c r="B3544" s="921"/>
      <c r="C3544" s="922"/>
      <c r="D3544" s="923"/>
      <c r="E3544" s="921"/>
      <c r="F3544" s="921"/>
      <c r="G3544" s="921"/>
      <c r="H3544" s="924" t="s">
        <v>33</v>
      </c>
      <c r="I3544" s="924"/>
      <c r="J3544" s="921" t="s">
        <v>31</v>
      </c>
      <c r="K3544" s="921" t="s">
        <v>32</v>
      </c>
      <c r="L3544" s="925">
        <v>982</v>
      </c>
    </row>
    <row r="3545" spans="1:12" s="1" customFormat="1" ht="229.35" customHeight="1" x14ac:dyDescent="0.15">
      <c r="A3545" s="918"/>
      <c r="B3545" s="921"/>
      <c r="C3545" s="922"/>
      <c r="D3545" s="923"/>
      <c r="E3545" s="921"/>
      <c r="F3545" s="921"/>
      <c r="G3545" s="921"/>
      <c r="H3545" s="924"/>
      <c r="I3545" s="924"/>
      <c r="J3545" s="921"/>
      <c r="K3545" s="921"/>
      <c r="L3545" s="925"/>
    </row>
    <row r="3546" spans="1:12" s="1" customFormat="1" ht="24" customHeight="1" x14ac:dyDescent="0.15">
      <c r="A3546" s="918"/>
      <c r="B3546" s="9" t="s">
        <v>34</v>
      </c>
      <c r="C3546" s="13" t="s">
        <v>35</v>
      </c>
      <c r="D3546" s="13" t="s">
        <v>36</v>
      </c>
      <c r="E3546" s="13" t="s">
        <v>37</v>
      </c>
      <c r="F3546" s="920"/>
      <c r="G3546" s="920"/>
      <c r="H3546" s="924" t="s">
        <v>38</v>
      </c>
      <c r="I3546" s="924"/>
      <c r="J3546" s="921" t="s">
        <v>31</v>
      </c>
      <c r="K3546" s="921" t="s">
        <v>31</v>
      </c>
      <c r="L3546" s="925">
        <v>0</v>
      </c>
    </row>
    <row r="3547" spans="1:12" s="1" customFormat="1" ht="24" customHeight="1" x14ac:dyDescent="0.15">
      <c r="A3547" s="918"/>
      <c r="B3547" s="14" t="s">
        <v>229</v>
      </c>
      <c r="C3547" s="14" t="s">
        <v>941</v>
      </c>
      <c r="D3547" s="15">
        <v>43583</v>
      </c>
      <c r="E3547" s="14" t="s">
        <v>1137</v>
      </c>
      <c r="F3547" s="920"/>
      <c r="G3547" s="920"/>
      <c r="H3547" s="924"/>
      <c r="I3547" s="924"/>
      <c r="J3547" s="921"/>
      <c r="K3547" s="921"/>
      <c r="L3547" s="925"/>
    </row>
    <row r="3548" spans="1:12" s="1" customFormat="1" ht="24" customHeight="1" x14ac:dyDescent="0.15">
      <c r="A3548" s="918">
        <v>656</v>
      </c>
      <c r="B3548" s="9" t="s">
        <v>22</v>
      </c>
      <c r="C3548" s="13" t="s">
        <v>23</v>
      </c>
      <c r="D3548" s="13" t="s">
        <v>24</v>
      </c>
      <c r="E3548" s="13" t="s">
        <v>25</v>
      </c>
      <c r="F3548" s="919" t="s">
        <v>17</v>
      </c>
      <c r="G3548" s="919"/>
      <c r="H3548" s="920"/>
      <c r="I3548" s="920"/>
      <c r="J3548" s="920"/>
      <c r="K3548" s="920"/>
      <c r="L3548" s="920"/>
    </row>
    <row r="3549" spans="1:12" s="1" customFormat="1" ht="26.25" customHeight="1" x14ac:dyDescent="0.15">
      <c r="A3549" s="918"/>
      <c r="B3549" s="921" t="s">
        <v>2217</v>
      </c>
      <c r="C3549" s="922" t="s">
        <v>2218</v>
      </c>
      <c r="D3549" s="923">
        <v>43655</v>
      </c>
      <c r="E3549" s="921" t="s">
        <v>2219</v>
      </c>
      <c r="F3549" s="921" t="s">
        <v>2220</v>
      </c>
      <c r="G3549" s="921"/>
      <c r="H3549" s="924" t="s">
        <v>30</v>
      </c>
      <c r="I3549" s="924"/>
      <c r="J3549" s="14" t="s">
        <v>31</v>
      </c>
      <c r="K3549" s="14" t="s">
        <v>32</v>
      </c>
      <c r="L3549" s="16">
        <v>2157.1</v>
      </c>
    </row>
    <row r="3550" spans="1:12" s="1" customFormat="1" ht="312.75" customHeight="1" x14ac:dyDescent="0.15">
      <c r="A3550" s="918"/>
      <c r="B3550" s="921"/>
      <c r="C3550" s="922"/>
      <c r="D3550" s="923"/>
      <c r="E3550" s="921"/>
      <c r="F3550" s="921"/>
      <c r="G3550" s="921"/>
      <c r="H3550" s="924" t="s">
        <v>33</v>
      </c>
      <c r="I3550" s="924"/>
      <c r="J3550" s="14" t="s">
        <v>31</v>
      </c>
      <c r="K3550" s="14" t="s">
        <v>31</v>
      </c>
      <c r="L3550" s="16">
        <v>0</v>
      </c>
    </row>
    <row r="3551" spans="1:12" s="1" customFormat="1" ht="24" customHeight="1" x14ac:dyDescent="0.15">
      <c r="A3551" s="918"/>
      <c r="B3551" s="9" t="s">
        <v>34</v>
      </c>
      <c r="C3551" s="13" t="s">
        <v>35</v>
      </c>
      <c r="D3551" s="13" t="s">
        <v>36</v>
      </c>
      <c r="E3551" s="13" t="s">
        <v>37</v>
      </c>
      <c r="F3551" s="920"/>
      <c r="G3551" s="920"/>
      <c r="H3551" s="924" t="s">
        <v>38</v>
      </c>
      <c r="I3551" s="924"/>
      <c r="J3551" s="921" t="s">
        <v>31</v>
      </c>
      <c r="K3551" s="921" t="s">
        <v>31</v>
      </c>
      <c r="L3551" s="925">
        <v>0</v>
      </c>
    </row>
    <row r="3552" spans="1:12" s="1" customFormat="1" ht="24" customHeight="1" x14ac:dyDescent="0.15">
      <c r="A3552" s="918"/>
      <c r="B3552" s="14" t="s">
        <v>229</v>
      </c>
      <c r="C3552" s="14" t="s">
        <v>2220</v>
      </c>
      <c r="D3552" s="15">
        <v>43661</v>
      </c>
      <c r="E3552" s="14" t="s">
        <v>867</v>
      </c>
      <c r="F3552" s="920"/>
      <c r="G3552" s="920"/>
      <c r="H3552" s="924"/>
      <c r="I3552" s="924"/>
      <c r="J3552" s="921"/>
      <c r="K3552" s="921"/>
      <c r="L3552" s="925"/>
    </row>
    <row r="3553" spans="1:12" s="1" customFormat="1" ht="24" customHeight="1" x14ac:dyDescent="0.15">
      <c r="A3553" s="918">
        <v>657</v>
      </c>
      <c r="B3553" s="9" t="s">
        <v>22</v>
      </c>
      <c r="C3553" s="13" t="s">
        <v>23</v>
      </c>
      <c r="D3553" s="13" t="s">
        <v>24</v>
      </c>
      <c r="E3553" s="13" t="s">
        <v>25</v>
      </c>
      <c r="F3553" s="919" t="s">
        <v>17</v>
      </c>
      <c r="G3553" s="919"/>
      <c r="H3553" s="920"/>
      <c r="I3553" s="920"/>
      <c r="J3553" s="920"/>
      <c r="K3553" s="920"/>
      <c r="L3553" s="920"/>
    </row>
    <row r="3554" spans="1:12" s="1" customFormat="1" ht="26.25" customHeight="1" x14ac:dyDescent="0.15">
      <c r="A3554" s="918"/>
      <c r="B3554" s="921" t="s">
        <v>2221</v>
      </c>
      <c r="C3554" s="922" t="s">
        <v>2222</v>
      </c>
      <c r="D3554" s="923">
        <v>43557</v>
      </c>
      <c r="E3554" s="921" t="s">
        <v>808</v>
      </c>
      <c r="F3554" s="921" t="s">
        <v>521</v>
      </c>
      <c r="G3554" s="921"/>
      <c r="H3554" s="924" t="s">
        <v>30</v>
      </c>
      <c r="I3554" s="924"/>
      <c r="J3554" s="14" t="s">
        <v>32</v>
      </c>
      <c r="K3554" s="14" t="s">
        <v>31</v>
      </c>
      <c r="L3554" s="16">
        <v>389.78</v>
      </c>
    </row>
    <row r="3555" spans="1:12" s="1" customFormat="1" ht="396.75" customHeight="1" x14ac:dyDescent="0.15">
      <c r="A3555" s="918"/>
      <c r="B3555" s="921"/>
      <c r="C3555" s="922"/>
      <c r="D3555" s="923"/>
      <c r="E3555" s="921"/>
      <c r="F3555" s="921"/>
      <c r="G3555" s="921"/>
      <c r="H3555" s="924" t="s">
        <v>33</v>
      </c>
      <c r="I3555" s="924"/>
      <c r="J3555" s="14" t="s">
        <v>32</v>
      </c>
      <c r="K3555" s="14" t="s">
        <v>31</v>
      </c>
      <c r="L3555" s="16">
        <v>480.55</v>
      </c>
    </row>
    <row r="3556" spans="1:12" s="1" customFormat="1" ht="24" customHeight="1" x14ac:dyDescent="0.15">
      <c r="A3556" s="918"/>
      <c r="B3556" s="9" t="s">
        <v>34</v>
      </c>
      <c r="C3556" s="13" t="s">
        <v>35</v>
      </c>
      <c r="D3556" s="13" t="s">
        <v>36</v>
      </c>
      <c r="E3556" s="13" t="s">
        <v>37</v>
      </c>
      <c r="F3556" s="920"/>
      <c r="G3556" s="920"/>
      <c r="H3556" s="924" t="s">
        <v>38</v>
      </c>
      <c r="I3556" s="924"/>
      <c r="J3556" s="921" t="s">
        <v>32</v>
      </c>
      <c r="K3556" s="921" t="s">
        <v>32</v>
      </c>
      <c r="L3556" s="925">
        <v>1016</v>
      </c>
    </row>
    <row r="3557" spans="1:12" s="1" customFormat="1" ht="24" customHeight="1" x14ac:dyDescent="0.15">
      <c r="A3557" s="918"/>
      <c r="B3557" s="14" t="s">
        <v>204</v>
      </c>
      <c r="C3557" s="14" t="s">
        <v>521</v>
      </c>
      <c r="D3557" s="15">
        <v>43560</v>
      </c>
      <c r="E3557" s="14" t="s">
        <v>2223</v>
      </c>
      <c r="F3557" s="920"/>
      <c r="G3557" s="920"/>
      <c r="H3557" s="924"/>
      <c r="I3557" s="924"/>
      <c r="J3557" s="921"/>
      <c r="K3557" s="921"/>
      <c r="L3557" s="925"/>
    </row>
    <row r="3558" spans="1:12" s="1" customFormat="1" ht="24" customHeight="1" x14ac:dyDescent="0.15">
      <c r="A3558" s="918">
        <v>658</v>
      </c>
      <c r="B3558" s="9" t="s">
        <v>22</v>
      </c>
      <c r="C3558" s="13" t="s">
        <v>23</v>
      </c>
      <c r="D3558" s="13" t="s">
        <v>24</v>
      </c>
      <c r="E3558" s="13" t="s">
        <v>25</v>
      </c>
      <c r="F3558" s="919" t="s">
        <v>17</v>
      </c>
      <c r="G3558" s="919"/>
      <c r="H3558" s="920"/>
      <c r="I3558" s="920"/>
      <c r="J3558" s="920"/>
      <c r="K3558" s="920"/>
      <c r="L3558" s="920"/>
    </row>
    <row r="3559" spans="1:12" s="1" customFormat="1" ht="26.25" customHeight="1" x14ac:dyDescent="0.15">
      <c r="A3559" s="918"/>
      <c r="B3559" s="921" t="s">
        <v>2221</v>
      </c>
      <c r="C3559" s="922" t="s">
        <v>2224</v>
      </c>
      <c r="D3559" s="923">
        <v>43572</v>
      </c>
      <c r="E3559" s="921" t="s">
        <v>163</v>
      </c>
      <c r="F3559" s="921" t="s">
        <v>164</v>
      </c>
      <c r="G3559" s="921"/>
      <c r="H3559" s="924" t="s">
        <v>30</v>
      </c>
      <c r="I3559" s="924"/>
      <c r="J3559" s="14" t="s">
        <v>31</v>
      </c>
      <c r="K3559" s="14" t="s">
        <v>32</v>
      </c>
      <c r="L3559" s="16">
        <v>262.08</v>
      </c>
    </row>
    <row r="3560" spans="1:12" s="1" customFormat="1" ht="302.25" customHeight="1" x14ac:dyDescent="0.15">
      <c r="A3560" s="918"/>
      <c r="B3560" s="921"/>
      <c r="C3560" s="922"/>
      <c r="D3560" s="923"/>
      <c r="E3560" s="921"/>
      <c r="F3560" s="921"/>
      <c r="G3560" s="921"/>
      <c r="H3560" s="924" t="s">
        <v>33</v>
      </c>
      <c r="I3560" s="924"/>
      <c r="J3560" s="14" t="s">
        <v>31</v>
      </c>
      <c r="K3560" s="14" t="s">
        <v>32</v>
      </c>
      <c r="L3560" s="16">
        <v>573.96</v>
      </c>
    </row>
    <row r="3561" spans="1:12" s="1" customFormat="1" ht="24" customHeight="1" x14ac:dyDescent="0.15">
      <c r="A3561" s="918"/>
      <c r="B3561" s="9" t="s">
        <v>34</v>
      </c>
      <c r="C3561" s="13" t="s">
        <v>35</v>
      </c>
      <c r="D3561" s="13" t="s">
        <v>36</v>
      </c>
      <c r="E3561" s="13" t="s">
        <v>37</v>
      </c>
      <c r="F3561" s="920"/>
      <c r="G3561" s="920"/>
      <c r="H3561" s="924" t="s">
        <v>38</v>
      </c>
      <c r="I3561" s="924"/>
      <c r="J3561" s="921" t="s">
        <v>31</v>
      </c>
      <c r="K3561" s="921" t="s">
        <v>32</v>
      </c>
      <c r="L3561" s="925">
        <v>187.85</v>
      </c>
    </row>
    <row r="3562" spans="1:12" s="1" customFormat="1" ht="24" customHeight="1" x14ac:dyDescent="0.15">
      <c r="A3562" s="918"/>
      <c r="B3562" s="14" t="s">
        <v>204</v>
      </c>
      <c r="C3562" s="14" t="s">
        <v>164</v>
      </c>
      <c r="D3562" s="15">
        <v>43573</v>
      </c>
      <c r="E3562" s="14" t="s">
        <v>1736</v>
      </c>
      <c r="F3562" s="920"/>
      <c r="G3562" s="920"/>
      <c r="H3562" s="924"/>
      <c r="I3562" s="924"/>
      <c r="J3562" s="921"/>
      <c r="K3562" s="921"/>
      <c r="L3562" s="925"/>
    </row>
    <row r="3563" spans="1:12" s="1" customFormat="1" ht="24" customHeight="1" x14ac:dyDescent="0.15">
      <c r="A3563" s="918">
        <v>659</v>
      </c>
      <c r="B3563" s="9" t="s">
        <v>22</v>
      </c>
      <c r="C3563" s="13" t="s">
        <v>23</v>
      </c>
      <c r="D3563" s="13" t="s">
        <v>24</v>
      </c>
      <c r="E3563" s="13" t="s">
        <v>25</v>
      </c>
      <c r="F3563" s="919" t="s">
        <v>17</v>
      </c>
      <c r="G3563" s="919"/>
      <c r="H3563" s="920"/>
      <c r="I3563" s="920"/>
      <c r="J3563" s="920"/>
      <c r="K3563" s="920"/>
      <c r="L3563" s="920"/>
    </row>
    <row r="3564" spans="1:12" s="1" customFormat="1" ht="26.25" customHeight="1" x14ac:dyDescent="0.15">
      <c r="A3564" s="918"/>
      <c r="B3564" s="921" t="s">
        <v>2221</v>
      </c>
      <c r="C3564" s="922" t="s">
        <v>2225</v>
      </c>
      <c r="D3564" s="923">
        <v>43574</v>
      </c>
      <c r="E3564" s="921" t="s">
        <v>2226</v>
      </c>
      <c r="F3564" s="921" t="s">
        <v>2227</v>
      </c>
      <c r="G3564" s="921"/>
      <c r="H3564" s="924" t="s">
        <v>30</v>
      </c>
      <c r="I3564" s="924"/>
      <c r="J3564" s="14" t="s">
        <v>31</v>
      </c>
      <c r="K3564" s="14" t="s">
        <v>32</v>
      </c>
      <c r="L3564" s="16">
        <v>201.57</v>
      </c>
    </row>
    <row r="3565" spans="1:12" s="1" customFormat="1" ht="102.75" customHeight="1" x14ac:dyDescent="0.15">
      <c r="A3565" s="918"/>
      <c r="B3565" s="921"/>
      <c r="C3565" s="922"/>
      <c r="D3565" s="923"/>
      <c r="E3565" s="921"/>
      <c r="F3565" s="921"/>
      <c r="G3565" s="921"/>
      <c r="H3565" s="924" t="s">
        <v>33</v>
      </c>
      <c r="I3565" s="924"/>
      <c r="J3565" s="14" t="s">
        <v>31</v>
      </c>
      <c r="K3565" s="14" t="s">
        <v>32</v>
      </c>
      <c r="L3565" s="16">
        <v>593.96</v>
      </c>
    </row>
    <row r="3566" spans="1:12" s="1" customFormat="1" ht="24" customHeight="1" x14ac:dyDescent="0.15">
      <c r="A3566" s="918"/>
      <c r="B3566" s="9" t="s">
        <v>34</v>
      </c>
      <c r="C3566" s="13" t="s">
        <v>35</v>
      </c>
      <c r="D3566" s="13" t="s">
        <v>36</v>
      </c>
      <c r="E3566" s="13" t="s">
        <v>37</v>
      </c>
      <c r="F3566" s="920"/>
      <c r="G3566" s="920"/>
      <c r="H3566" s="924" t="s">
        <v>38</v>
      </c>
      <c r="I3566" s="924"/>
      <c r="J3566" s="921" t="s">
        <v>31</v>
      </c>
      <c r="K3566" s="921" t="s">
        <v>31</v>
      </c>
      <c r="L3566" s="925">
        <v>0</v>
      </c>
    </row>
    <row r="3567" spans="1:12" s="1" customFormat="1" ht="24" customHeight="1" x14ac:dyDescent="0.15">
      <c r="A3567" s="918"/>
      <c r="B3567" s="14" t="s">
        <v>204</v>
      </c>
      <c r="C3567" s="14" t="s">
        <v>2227</v>
      </c>
      <c r="D3567" s="15">
        <v>43575</v>
      </c>
      <c r="E3567" s="14" t="s">
        <v>2228</v>
      </c>
      <c r="F3567" s="920"/>
      <c r="G3567" s="920"/>
      <c r="H3567" s="924"/>
      <c r="I3567" s="924"/>
      <c r="J3567" s="921"/>
      <c r="K3567" s="921"/>
      <c r="L3567" s="925"/>
    </row>
    <row r="3568" spans="1:12" s="1" customFormat="1" ht="24" customHeight="1" x14ac:dyDescent="0.15">
      <c r="A3568" s="918">
        <v>660</v>
      </c>
      <c r="B3568" s="9" t="s">
        <v>22</v>
      </c>
      <c r="C3568" s="13" t="s">
        <v>23</v>
      </c>
      <c r="D3568" s="13" t="s">
        <v>24</v>
      </c>
      <c r="E3568" s="13" t="s">
        <v>25</v>
      </c>
      <c r="F3568" s="919" t="s">
        <v>17</v>
      </c>
      <c r="G3568" s="919"/>
      <c r="H3568" s="920"/>
      <c r="I3568" s="920"/>
      <c r="J3568" s="920"/>
      <c r="K3568" s="920"/>
      <c r="L3568" s="920"/>
    </row>
    <row r="3569" spans="1:12" s="1" customFormat="1" ht="26.25" customHeight="1" x14ac:dyDescent="0.15">
      <c r="A3569" s="918"/>
      <c r="B3569" s="921" t="s">
        <v>2221</v>
      </c>
      <c r="C3569" s="922" t="s">
        <v>2229</v>
      </c>
      <c r="D3569" s="923">
        <v>43587</v>
      </c>
      <c r="E3569" s="921" t="s">
        <v>2230</v>
      </c>
      <c r="F3569" s="921" t="s">
        <v>223</v>
      </c>
      <c r="G3569" s="921"/>
      <c r="H3569" s="924" t="s">
        <v>30</v>
      </c>
      <c r="I3569" s="924"/>
      <c r="J3569" s="14" t="s">
        <v>31</v>
      </c>
      <c r="K3569" s="14" t="s">
        <v>32</v>
      </c>
      <c r="L3569" s="16">
        <v>435</v>
      </c>
    </row>
    <row r="3570" spans="1:12" s="1" customFormat="1" ht="176.25" customHeight="1" x14ac:dyDescent="0.15">
      <c r="A3570" s="918"/>
      <c r="B3570" s="921"/>
      <c r="C3570" s="922"/>
      <c r="D3570" s="923"/>
      <c r="E3570" s="921"/>
      <c r="F3570" s="921"/>
      <c r="G3570" s="921"/>
      <c r="H3570" s="924" t="s">
        <v>33</v>
      </c>
      <c r="I3570" s="924"/>
      <c r="J3570" s="14" t="s">
        <v>31</v>
      </c>
      <c r="K3570" s="14" t="s">
        <v>32</v>
      </c>
      <c r="L3570" s="16">
        <v>845.53</v>
      </c>
    </row>
    <row r="3571" spans="1:12" s="1" customFormat="1" ht="24" customHeight="1" x14ac:dyDescent="0.15">
      <c r="A3571" s="918"/>
      <c r="B3571" s="9" t="s">
        <v>34</v>
      </c>
      <c r="C3571" s="13" t="s">
        <v>35</v>
      </c>
      <c r="D3571" s="13" t="s">
        <v>36</v>
      </c>
      <c r="E3571" s="13" t="s">
        <v>37</v>
      </c>
      <c r="F3571" s="920"/>
      <c r="G3571" s="920"/>
      <c r="H3571" s="924" t="s">
        <v>38</v>
      </c>
      <c r="I3571" s="924"/>
      <c r="J3571" s="921" t="s">
        <v>31</v>
      </c>
      <c r="K3571" s="921" t="s">
        <v>32</v>
      </c>
      <c r="L3571" s="925">
        <v>1025</v>
      </c>
    </row>
    <row r="3572" spans="1:12" s="1" customFormat="1" ht="24" customHeight="1" x14ac:dyDescent="0.15">
      <c r="A3572" s="918"/>
      <c r="B3572" s="14" t="s">
        <v>204</v>
      </c>
      <c r="C3572" s="14" t="s">
        <v>223</v>
      </c>
      <c r="D3572" s="15">
        <v>43591</v>
      </c>
      <c r="E3572" s="14" t="s">
        <v>2231</v>
      </c>
      <c r="F3572" s="920"/>
      <c r="G3572" s="920"/>
      <c r="H3572" s="924"/>
      <c r="I3572" s="924"/>
      <c r="J3572" s="921"/>
      <c r="K3572" s="921"/>
      <c r="L3572" s="925"/>
    </row>
    <row r="3573" spans="1:12" s="1" customFormat="1" ht="24" customHeight="1" x14ac:dyDescent="0.15">
      <c r="A3573" s="918">
        <v>661</v>
      </c>
      <c r="B3573" s="9" t="s">
        <v>22</v>
      </c>
      <c r="C3573" s="13" t="s">
        <v>23</v>
      </c>
      <c r="D3573" s="13" t="s">
        <v>24</v>
      </c>
      <c r="E3573" s="13" t="s">
        <v>25</v>
      </c>
      <c r="F3573" s="919" t="s">
        <v>17</v>
      </c>
      <c r="G3573" s="919"/>
      <c r="H3573" s="920"/>
      <c r="I3573" s="920"/>
      <c r="J3573" s="920"/>
      <c r="K3573" s="920"/>
      <c r="L3573" s="920"/>
    </row>
    <row r="3574" spans="1:12" s="1" customFormat="1" ht="26.25" customHeight="1" x14ac:dyDescent="0.15">
      <c r="A3574" s="918"/>
      <c r="B3574" s="921" t="s">
        <v>2221</v>
      </c>
      <c r="C3574" s="922" t="s">
        <v>2232</v>
      </c>
      <c r="D3574" s="923">
        <v>43623</v>
      </c>
      <c r="E3574" s="921" t="s">
        <v>1065</v>
      </c>
      <c r="F3574" s="921" t="s">
        <v>2233</v>
      </c>
      <c r="G3574" s="921"/>
      <c r="H3574" s="924" t="s">
        <v>30</v>
      </c>
      <c r="I3574" s="924"/>
      <c r="J3574" s="14" t="s">
        <v>31</v>
      </c>
      <c r="K3574" s="14" t="s">
        <v>32</v>
      </c>
      <c r="L3574" s="16">
        <v>326</v>
      </c>
    </row>
    <row r="3575" spans="1:12" s="1" customFormat="1" ht="197.25" customHeight="1" x14ac:dyDescent="0.15">
      <c r="A3575" s="918"/>
      <c r="B3575" s="921"/>
      <c r="C3575" s="922"/>
      <c r="D3575" s="923"/>
      <c r="E3575" s="921"/>
      <c r="F3575" s="921"/>
      <c r="G3575" s="921"/>
      <c r="H3575" s="924" t="s">
        <v>33</v>
      </c>
      <c r="I3575" s="924"/>
      <c r="J3575" s="14" t="s">
        <v>31</v>
      </c>
      <c r="K3575" s="14" t="s">
        <v>32</v>
      </c>
      <c r="L3575" s="16">
        <v>8350</v>
      </c>
    </row>
    <row r="3576" spans="1:12" s="1" customFormat="1" ht="24" customHeight="1" x14ac:dyDescent="0.15">
      <c r="A3576" s="918"/>
      <c r="B3576" s="9" t="s">
        <v>34</v>
      </c>
      <c r="C3576" s="13" t="s">
        <v>35</v>
      </c>
      <c r="D3576" s="13" t="s">
        <v>36</v>
      </c>
      <c r="E3576" s="13" t="s">
        <v>37</v>
      </c>
      <c r="F3576" s="920"/>
      <c r="G3576" s="920"/>
      <c r="H3576" s="924" t="s">
        <v>38</v>
      </c>
      <c r="I3576" s="924"/>
      <c r="J3576" s="921" t="s">
        <v>31</v>
      </c>
      <c r="K3576" s="921" t="s">
        <v>32</v>
      </c>
      <c r="L3576" s="925">
        <v>542</v>
      </c>
    </row>
    <row r="3577" spans="1:12" s="1" customFormat="1" ht="24" customHeight="1" x14ac:dyDescent="0.15">
      <c r="A3577" s="918"/>
      <c r="B3577" s="14" t="s">
        <v>204</v>
      </c>
      <c r="C3577" s="14" t="s">
        <v>2233</v>
      </c>
      <c r="D3577" s="15">
        <v>43625</v>
      </c>
      <c r="E3577" s="14" t="s">
        <v>522</v>
      </c>
      <c r="F3577" s="920"/>
      <c r="G3577" s="920"/>
      <c r="H3577" s="924"/>
      <c r="I3577" s="924"/>
      <c r="J3577" s="921"/>
      <c r="K3577" s="921"/>
      <c r="L3577" s="925"/>
    </row>
    <row r="3578" spans="1:12" s="1" customFormat="1" ht="24" customHeight="1" x14ac:dyDescent="0.15">
      <c r="A3578" s="918">
        <v>662</v>
      </c>
      <c r="B3578" s="9" t="s">
        <v>22</v>
      </c>
      <c r="C3578" s="13" t="s">
        <v>23</v>
      </c>
      <c r="D3578" s="13" t="s">
        <v>24</v>
      </c>
      <c r="E3578" s="13" t="s">
        <v>25</v>
      </c>
      <c r="F3578" s="919" t="s">
        <v>17</v>
      </c>
      <c r="G3578" s="919"/>
      <c r="H3578" s="920"/>
      <c r="I3578" s="920"/>
      <c r="J3578" s="920"/>
      <c r="K3578" s="920"/>
      <c r="L3578" s="920"/>
    </row>
    <row r="3579" spans="1:12" s="1" customFormat="1" ht="26.25" customHeight="1" x14ac:dyDescent="0.15">
      <c r="A3579" s="918"/>
      <c r="B3579" s="921" t="s">
        <v>2221</v>
      </c>
      <c r="C3579" s="922" t="s">
        <v>2234</v>
      </c>
      <c r="D3579" s="923">
        <v>43664</v>
      </c>
      <c r="E3579" s="921" t="s">
        <v>2235</v>
      </c>
      <c r="F3579" s="921" t="s">
        <v>2236</v>
      </c>
      <c r="G3579" s="921"/>
      <c r="H3579" s="924" t="s">
        <v>30</v>
      </c>
      <c r="I3579" s="924"/>
      <c r="J3579" s="14" t="s">
        <v>31</v>
      </c>
      <c r="K3579" s="14" t="s">
        <v>32</v>
      </c>
      <c r="L3579" s="16">
        <v>602.20000000000005</v>
      </c>
    </row>
    <row r="3580" spans="1:12" s="1" customFormat="1" ht="281.25" customHeight="1" x14ac:dyDescent="0.15">
      <c r="A3580" s="918"/>
      <c r="B3580" s="921"/>
      <c r="C3580" s="922"/>
      <c r="D3580" s="923"/>
      <c r="E3580" s="921"/>
      <c r="F3580" s="921"/>
      <c r="G3580" s="921"/>
      <c r="H3580" s="924" t="s">
        <v>33</v>
      </c>
      <c r="I3580" s="924"/>
      <c r="J3580" s="14" t="s">
        <v>31</v>
      </c>
      <c r="K3580" s="14" t="s">
        <v>31</v>
      </c>
      <c r="L3580" s="16">
        <v>0</v>
      </c>
    </row>
    <row r="3581" spans="1:12" s="1" customFormat="1" ht="24" customHeight="1" x14ac:dyDescent="0.15">
      <c r="A3581" s="918"/>
      <c r="B3581" s="9" t="s">
        <v>34</v>
      </c>
      <c r="C3581" s="13" t="s">
        <v>35</v>
      </c>
      <c r="D3581" s="13" t="s">
        <v>36</v>
      </c>
      <c r="E3581" s="13" t="s">
        <v>37</v>
      </c>
      <c r="F3581" s="920"/>
      <c r="G3581" s="920"/>
      <c r="H3581" s="924" t="s">
        <v>38</v>
      </c>
      <c r="I3581" s="924"/>
      <c r="J3581" s="921" t="s">
        <v>31</v>
      </c>
      <c r="K3581" s="921" t="s">
        <v>31</v>
      </c>
      <c r="L3581" s="925">
        <v>0</v>
      </c>
    </row>
    <row r="3582" spans="1:12" s="1" customFormat="1" ht="24" customHeight="1" x14ac:dyDescent="0.15">
      <c r="A3582" s="918"/>
      <c r="B3582" s="14" t="s">
        <v>204</v>
      </c>
      <c r="C3582" s="14" t="s">
        <v>2236</v>
      </c>
      <c r="D3582" s="15">
        <v>43666</v>
      </c>
      <c r="E3582" s="14" t="s">
        <v>743</v>
      </c>
      <c r="F3582" s="920"/>
      <c r="G3582" s="920"/>
      <c r="H3582" s="924"/>
      <c r="I3582" s="924"/>
      <c r="J3582" s="921"/>
      <c r="K3582" s="921"/>
      <c r="L3582" s="925"/>
    </row>
    <row r="3583" spans="1:12" s="1" customFormat="1" ht="24" customHeight="1" x14ac:dyDescent="0.15">
      <c r="A3583" s="918">
        <v>663</v>
      </c>
      <c r="B3583" s="9" t="s">
        <v>22</v>
      </c>
      <c r="C3583" s="13" t="s">
        <v>23</v>
      </c>
      <c r="D3583" s="13" t="s">
        <v>24</v>
      </c>
      <c r="E3583" s="13" t="s">
        <v>25</v>
      </c>
      <c r="F3583" s="919" t="s">
        <v>17</v>
      </c>
      <c r="G3583" s="919"/>
      <c r="H3583" s="920"/>
      <c r="I3583" s="920"/>
      <c r="J3583" s="920"/>
      <c r="K3583" s="920"/>
      <c r="L3583" s="920"/>
    </row>
    <row r="3584" spans="1:12" s="1" customFormat="1" ht="26.25" customHeight="1" x14ac:dyDescent="0.15">
      <c r="A3584" s="918"/>
      <c r="B3584" s="921" t="s">
        <v>2221</v>
      </c>
      <c r="C3584" s="922" t="s">
        <v>2237</v>
      </c>
      <c r="D3584" s="923">
        <v>43727</v>
      </c>
      <c r="E3584" s="921" t="s">
        <v>187</v>
      </c>
      <c r="F3584" s="921" t="s">
        <v>1003</v>
      </c>
      <c r="G3584" s="921"/>
      <c r="H3584" s="924" t="s">
        <v>30</v>
      </c>
      <c r="I3584" s="924"/>
      <c r="J3584" s="14" t="s">
        <v>31</v>
      </c>
      <c r="K3584" s="14" t="s">
        <v>32</v>
      </c>
      <c r="L3584" s="16">
        <v>268.85000000000002</v>
      </c>
    </row>
    <row r="3585" spans="1:12" s="1" customFormat="1" ht="409.2" customHeight="1" x14ac:dyDescent="0.15">
      <c r="A3585" s="918"/>
      <c r="B3585" s="921"/>
      <c r="C3585" s="922"/>
      <c r="D3585" s="923"/>
      <c r="E3585" s="921"/>
      <c r="F3585" s="921"/>
      <c r="G3585" s="921"/>
      <c r="H3585" s="924" t="s">
        <v>33</v>
      </c>
      <c r="I3585" s="924"/>
      <c r="J3585" s="921" t="s">
        <v>31</v>
      </c>
      <c r="K3585" s="921" t="s">
        <v>32</v>
      </c>
      <c r="L3585" s="925">
        <v>347.65</v>
      </c>
    </row>
    <row r="3586" spans="1:12" s="1" customFormat="1" ht="82.35" customHeight="1" x14ac:dyDescent="0.15">
      <c r="A3586" s="918"/>
      <c r="B3586" s="921"/>
      <c r="C3586" s="922"/>
      <c r="D3586" s="923"/>
      <c r="E3586" s="921"/>
      <c r="F3586" s="921"/>
      <c r="G3586" s="921"/>
      <c r="H3586" s="924"/>
      <c r="I3586" s="924"/>
      <c r="J3586" s="921"/>
      <c r="K3586" s="921"/>
      <c r="L3586" s="925"/>
    </row>
    <row r="3587" spans="1:12" s="1" customFormat="1" ht="24" customHeight="1" x14ac:dyDescent="0.15">
      <c r="A3587" s="918"/>
      <c r="B3587" s="9" t="s">
        <v>34</v>
      </c>
      <c r="C3587" s="13" t="s">
        <v>35</v>
      </c>
      <c r="D3587" s="13" t="s">
        <v>36</v>
      </c>
      <c r="E3587" s="13" t="s">
        <v>37</v>
      </c>
      <c r="F3587" s="920"/>
      <c r="G3587" s="920"/>
      <c r="H3587" s="924" t="s">
        <v>38</v>
      </c>
      <c r="I3587" s="924"/>
      <c r="J3587" s="921" t="s">
        <v>31</v>
      </c>
      <c r="K3587" s="921" t="s">
        <v>32</v>
      </c>
      <c r="L3587" s="925">
        <v>786.81</v>
      </c>
    </row>
    <row r="3588" spans="1:12" s="1" customFormat="1" ht="24" customHeight="1" x14ac:dyDescent="0.15">
      <c r="A3588" s="918"/>
      <c r="B3588" s="14" t="s">
        <v>204</v>
      </c>
      <c r="C3588" s="14" t="s">
        <v>1003</v>
      </c>
      <c r="D3588" s="15">
        <v>43729</v>
      </c>
      <c r="E3588" s="14" t="s">
        <v>487</v>
      </c>
      <c r="F3588" s="920"/>
      <c r="G3588" s="920"/>
      <c r="H3588" s="924"/>
      <c r="I3588" s="924"/>
      <c r="J3588" s="921"/>
      <c r="K3588" s="921"/>
      <c r="L3588" s="925"/>
    </row>
    <row r="3589" spans="1:12" s="1" customFormat="1" ht="24" customHeight="1" x14ac:dyDescent="0.15">
      <c r="A3589" s="918">
        <v>664</v>
      </c>
      <c r="B3589" s="9" t="s">
        <v>22</v>
      </c>
      <c r="C3589" s="13" t="s">
        <v>23</v>
      </c>
      <c r="D3589" s="13" t="s">
        <v>24</v>
      </c>
      <c r="E3589" s="13" t="s">
        <v>25</v>
      </c>
      <c r="F3589" s="919" t="s">
        <v>17</v>
      </c>
      <c r="G3589" s="919"/>
      <c r="H3589" s="920"/>
      <c r="I3589" s="920"/>
      <c r="J3589" s="920"/>
      <c r="K3589" s="920"/>
      <c r="L3589" s="920"/>
    </row>
    <row r="3590" spans="1:12" s="1" customFormat="1" ht="26.25" customHeight="1" x14ac:dyDescent="0.15">
      <c r="A3590" s="918"/>
      <c r="B3590" s="921" t="s">
        <v>2238</v>
      </c>
      <c r="C3590" s="922" t="s">
        <v>2239</v>
      </c>
      <c r="D3590" s="923">
        <v>43589</v>
      </c>
      <c r="E3590" s="921" t="s">
        <v>770</v>
      </c>
      <c r="F3590" s="921" t="s">
        <v>441</v>
      </c>
      <c r="G3590" s="921"/>
      <c r="H3590" s="924" t="s">
        <v>30</v>
      </c>
      <c r="I3590" s="924"/>
      <c r="J3590" s="14" t="s">
        <v>31</v>
      </c>
      <c r="K3590" s="14" t="s">
        <v>32</v>
      </c>
      <c r="L3590" s="16">
        <v>244.56</v>
      </c>
    </row>
    <row r="3591" spans="1:12" s="1" customFormat="1" ht="239.25" customHeight="1" x14ac:dyDescent="0.15">
      <c r="A3591" s="918"/>
      <c r="B3591" s="921"/>
      <c r="C3591" s="922"/>
      <c r="D3591" s="923"/>
      <c r="E3591" s="921"/>
      <c r="F3591" s="921"/>
      <c r="G3591" s="921"/>
      <c r="H3591" s="924" t="s">
        <v>33</v>
      </c>
      <c r="I3591" s="924"/>
      <c r="J3591" s="14" t="s">
        <v>31</v>
      </c>
      <c r="K3591" s="14" t="s">
        <v>32</v>
      </c>
      <c r="L3591" s="16">
        <v>1434.6</v>
      </c>
    </row>
    <row r="3592" spans="1:12" s="1" customFormat="1" ht="24" customHeight="1" x14ac:dyDescent="0.15">
      <c r="A3592" s="918"/>
      <c r="B3592" s="9" t="s">
        <v>34</v>
      </c>
      <c r="C3592" s="13" t="s">
        <v>35</v>
      </c>
      <c r="D3592" s="13" t="s">
        <v>36</v>
      </c>
      <c r="E3592" s="13" t="s">
        <v>37</v>
      </c>
      <c r="F3592" s="920"/>
      <c r="G3592" s="920"/>
      <c r="H3592" s="924" t="s">
        <v>38</v>
      </c>
      <c r="I3592" s="924"/>
      <c r="J3592" s="921" t="s">
        <v>31</v>
      </c>
      <c r="K3592" s="921" t="s">
        <v>32</v>
      </c>
      <c r="L3592" s="925">
        <v>900.17</v>
      </c>
    </row>
    <row r="3593" spans="1:12" s="1" customFormat="1" ht="24" customHeight="1" x14ac:dyDescent="0.15">
      <c r="A3593" s="918"/>
      <c r="B3593" s="14" t="s">
        <v>229</v>
      </c>
      <c r="C3593" s="14" t="s">
        <v>441</v>
      </c>
      <c r="D3593" s="15">
        <v>43595</v>
      </c>
      <c r="E3593" s="14" t="s">
        <v>318</v>
      </c>
      <c r="F3593" s="920"/>
      <c r="G3593" s="920"/>
      <c r="H3593" s="924"/>
      <c r="I3593" s="924"/>
      <c r="J3593" s="921"/>
      <c r="K3593" s="921"/>
      <c r="L3593" s="925"/>
    </row>
    <row r="3594" spans="1:12" s="1" customFormat="1" ht="24" customHeight="1" x14ac:dyDescent="0.15">
      <c r="A3594" s="918">
        <v>665</v>
      </c>
      <c r="B3594" s="9" t="s">
        <v>22</v>
      </c>
      <c r="C3594" s="13" t="s">
        <v>23</v>
      </c>
      <c r="D3594" s="13" t="s">
        <v>24</v>
      </c>
      <c r="E3594" s="13" t="s">
        <v>25</v>
      </c>
      <c r="F3594" s="919" t="s">
        <v>17</v>
      </c>
      <c r="G3594" s="919"/>
      <c r="H3594" s="920"/>
      <c r="I3594" s="920"/>
      <c r="J3594" s="920"/>
      <c r="K3594" s="920"/>
      <c r="L3594" s="920"/>
    </row>
    <row r="3595" spans="1:12" s="1" customFormat="1" ht="26.25" customHeight="1" x14ac:dyDescent="0.15">
      <c r="A3595" s="918"/>
      <c r="B3595" s="921" t="s">
        <v>2238</v>
      </c>
      <c r="C3595" s="922" t="s">
        <v>2239</v>
      </c>
      <c r="D3595" s="923">
        <v>43589</v>
      </c>
      <c r="E3595" s="921" t="s">
        <v>770</v>
      </c>
      <c r="F3595" s="921" t="s">
        <v>2240</v>
      </c>
      <c r="G3595" s="921"/>
      <c r="H3595" s="924" t="s">
        <v>30</v>
      </c>
      <c r="I3595" s="924"/>
      <c r="J3595" s="14" t="s">
        <v>31</v>
      </c>
      <c r="K3595" s="14" t="s">
        <v>32</v>
      </c>
      <c r="L3595" s="16">
        <v>298.78000000000003</v>
      </c>
    </row>
    <row r="3596" spans="1:12" s="1" customFormat="1" ht="239.25" customHeight="1" x14ac:dyDescent="0.15">
      <c r="A3596" s="918"/>
      <c r="B3596" s="921"/>
      <c r="C3596" s="922"/>
      <c r="D3596" s="923"/>
      <c r="E3596" s="921"/>
      <c r="F3596" s="921"/>
      <c r="G3596" s="921"/>
      <c r="H3596" s="924" t="s">
        <v>33</v>
      </c>
      <c r="I3596" s="924"/>
      <c r="J3596" s="14" t="s">
        <v>31</v>
      </c>
      <c r="K3596" s="14" t="s">
        <v>32</v>
      </c>
      <c r="L3596" s="16">
        <v>144.76</v>
      </c>
    </row>
    <row r="3597" spans="1:12" s="1" customFormat="1" ht="24" customHeight="1" x14ac:dyDescent="0.15">
      <c r="A3597" s="918"/>
      <c r="B3597" s="9" t="s">
        <v>34</v>
      </c>
      <c r="C3597" s="13" t="s">
        <v>35</v>
      </c>
      <c r="D3597" s="13" t="s">
        <v>36</v>
      </c>
      <c r="E3597" s="13" t="s">
        <v>37</v>
      </c>
      <c r="F3597" s="920"/>
      <c r="G3597" s="920"/>
      <c r="H3597" s="924" t="s">
        <v>38</v>
      </c>
      <c r="I3597" s="924"/>
      <c r="J3597" s="921" t="s">
        <v>31</v>
      </c>
      <c r="K3597" s="921" t="s">
        <v>32</v>
      </c>
      <c r="L3597" s="925">
        <v>34.18</v>
      </c>
    </row>
    <row r="3598" spans="1:12" s="1" customFormat="1" ht="24" customHeight="1" x14ac:dyDescent="0.15">
      <c r="A3598" s="918"/>
      <c r="B3598" s="14" t="s">
        <v>229</v>
      </c>
      <c r="C3598" s="14" t="s">
        <v>2240</v>
      </c>
      <c r="D3598" s="15">
        <v>43595</v>
      </c>
      <c r="E3598" s="14" t="s">
        <v>318</v>
      </c>
      <c r="F3598" s="920"/>
      <c r="G3598" s="920"/>
      <c r="H3598" s="924"/>
      <c r="I3598" s="924"/>
      <c r="J3598" s="921"/>
      <c r="K3598" s="921"/>
      <c r="L3598" s="925"/>
    </row>
    <row r="3599" spans="1:12" s="1" customFormat="1" ht="24" customHeight="1" x14ac:dyDescent="0.15">
      <c r="A3599" s="918">
        <v>666</v>
      </c>
      <c r="B3599" s="9" t="s">
        <v>22</v>
      </c>
      <c r="C3599" s="13" t="s">
        <v>23</v>
      </c>
      <c r="D3599" s="13" t="s">
        <v>24</v>
      </c>
      <c r="E3599" s="13" t="s">
        <v>25</v>
      </c>
      <c r="F3599" s="919" t="s">
        <v>17</v>
      </c>
      <c r="G3599" s="919"/>
      <c r="H3599" s="920"/>
      <c r="I3599" s="920"/>
      <c r="J3599" s="920"/>
      <c r="K3599" s="920"/>
      <c r="L3599" s="920"/>
    </row>
    <row r="3600" spans="1:12" s="1" customFormat="1" ht="26.25" customHeight="1" x14ac:dyDescent="0.15">
      <c r="A3600" s="918"/>
      <c r="B3600" s="921" t="s">
        <v>2238</v>
      </c>
      <c r="C3600" s="922" t="s">
        <v>2241</v>
      </c>
      <c r="D3600" s="923">
        <v>43614</v>
      </c>
      <c r="E3600" s="921" t="s">
        <v>207</v>
      </c>
      <c r="F3600" s="921" t="s">
        <v>208</v>
      </c>
      <c r="G3600" s="921"/>
      <c r="H3600" s="924" t="s">
        <v>30</v>
      </c>
      <c r="I3600" s="924"/>
      <c r="J3600" s="14" t="s">
        <v>31</v>
      </c>
      <c r="K3600" s="14" t="s">
        <v>31</v>
      </c>
      <c r="L3600" s="16">
        <v>0</v>
      </c>
    </row>
    <row r="3601" spans="1:12" s="1" customFormat="1" ht="207.75" customHeight="1" x14ac:dyDescent="0.15">
      <c r="A3601" s="918"/>
      <c r="B3601" s="921"/>
      <c r="C3601" s="922"/>
      <c r="D3601" s="923"/>
      <c r="E3601" s="921"/>
      <c r="F3601" s="921"/>
      <c r="G3601" s="921"/>
      <c r="H3601" s="924" t="s">
        <v>33</v>
      </c>
      <c r="I3601" s="924"/>
      <c r="J3601" s="14" t="s">
        <v>31</v>
      </c>
      <c r="K3601" s="14" t="s">
        <v>31</v>
      </c>
      <c r="L3601" s="16">
        <v>0</v>
      </c>
    </row>
    <row r="3602" spans="1:12" s="1" customFormat="1" ht="24" customHeight="1" x14ac:dyDescent="0.15">
      <c r="A3602" s="918"/>
      <c r="B3602" s="9" t="s">
        <v>34</v>
      </c>
      <c r="C3602" s="13" t="s">
        <v>35</v>
      </c>
      <c r="D3602" s="13" t="s">
        <v>36</v>
      </c>
      <c r="E3602" s="13" t="s">
        <v>37</v>
      </c>
      <c r="F3602" s="920"/>
      <c r="G3602" s="920"/>
      <c r="H3602" s="924" t="s">
        <v>38</v>
      </c>
      <c r="I3602" s="924"/>
      <c r="J3602" s="921" t="s">
        <v>31</v>
      </c>
      <c r="K3602" s="921" t="s">
        <v>32</v>
      </c>
      <c r="L3602" s="925">
        <v>1110</v>
      </c>
    </row>
    <row r="3603" spans="1:12" s="1" customFormat="1" ht="24" customHeight="1" x14ac:dyDescent="0.15">
      <c r="A3603" s="918"/>
      <c r="B3603" s="14" t="s">
        <v>229</v>
      </c>
      <c r="C3603" s="14" t="s">
        <v>208</v>
      </c>
      <c r="D3603" s="15">
        <v>43619</v>
      </c>
      <c r="E3603" s="14" t="s">
        <v>1838</v>
      </c>
      <c r="F3603" s="920"/>
      <c r="G3603" s="920"/>
      <c r="H3603" s="924"/>
      <c r="I3603" s="924"/>
      <c r="J3603" s="921"/>
      <c r="K3603" s="921"/>
      <c r="L3603" s="925"/>
    </row>
    <row r="3604" spans="1:12" s="1" customFormat="1" ht="24" customHeight="1" x14ac:dyDescent="0.15">
      <c r="A3604" s="918">
        <v>667</v>
      </c>
      <c r="B3604" s="9" t="s">
        <v>22</v>
      </c>
      <c r="C3604" s="13" t="s">
        <v>23</v>
      </c>
      <c r="D3604" s="13" t="s">
        <v>24</v>
      </c>
      <c r="E3604" s="13" t="s">
        <v>25</v>
      </c>
      <c r="F3604" s="919" t="s">
        <v>17</v>
      </c>
      <c r="G3604" s="919"/>
      <c r="H3604" s="920"/>
      <c r="I3604" s="920"/>
      <c r="J3604" s="920"/>
      <c r="K3604" s="920"/>
      <c r="L3604" s="920"/>
    </row>
    <row r="3605" spans="1:12" s="1" customFormat="1" ht="26.25" customHeight="1" x14ac:dyDescent="0.15">
      <c r="A3605" s="918"/>
      <c r="B3605" s="921" t="s">
        <v>2242</v>
      </c>
      <c r="C3605" s="921" t="s">
        <v>2243</v>
      </c>
      <c r="D3605" s="923">
        <v>43702</v>
      </c>
      <c r="E3605" s="921" t="s">
        <v>2244</v>
      </c>
      <c r="F3605" s="921" t="s">
        <v>2245</v>
      </c>
      <c r="G3605" s="921"/>
      <c r="H3605" s="924" t="s">
        <v>30</v>
      </c>
      <c r="I3605" s="924"/>
      <c r="J3605" s="14" t="s">
        <v>31</v>
      </c>
      <c r="K3605" s="14" t="s">
        <v>32</v>
      </c>
      <c r="L3605" s="16">
        <v>113.73</v>
      </c>
    </row>
    <row r="3606" spans="1:12" s="1" customFormat="1" ht="113.25" customHeight="1" x14ac:dyDescent="0.15">
      <c r="A3606" s="918"/>
      <c r="B3606" s="921"/>
      <c r="C3606" s="921"/>
      <c r="D3606" s="923"/>
      <c r="E3606" s="921"/>
      <c r="F3606" s="921"/>
      <c r="G3606" s="921"/>
      <c r="H3606" s="924" t="s">
        <v>33</v>
      </c>
      <c r="I3606" s="924"/>
      <c r="J3606" s="14" t="s">
        <v>31</v>
      </c>
      <c r="K3606" s="14" t="s">
        <v>32</v>
      </c>
      <c r="L3606" s="16">
        <v>331.68</v>
      </c>
    </row>
    <row r="3607" spans="1:12" s="1" customFormat="1" ht="24" customHeight="1" x14ac:dyDescent="0.15">
      <c r="A3607" s="918"/>
      <c r="B3607" s="9" t="s">
        <v>34</v>
      </c>
      <c r="C3607" s="13" t="s">
        <v>35</v>
      </c>
      <c r="D3607" s="13" t="s">
        <v>36</v>
      </c>
      <c r="E3607" s="13" t="s">
        <v>37</v>
      </c>
      <c r="F3607" s="920"/>
      <c r="G3607" s="920"/>
      <c r="H3607" s="924" t="s">
        <v>38</v>
      </c>
      <c r="I3607" s="924"/>
      <c r="J3607" s="921" t="s">
        <v>31</v>
      </c>
      <c r="K3607" s="921" t="s">
        <v>31</v>
      </c>
      <c r="L3607" s="925">
        <v>0</v>
      </c>
    </row>
    <row r="3608" spans="1:12" s="1" customFormat="1" ht="24" customHeight="1" x14ac:dyDescent="0.15">
      <c r="A3608" s="918"/>
      <c r="B3608" s="14" t="s">
        <v>239</v>
      </c>
      <c r="C3608" s="14" t="s">
        <v>2245</v>
      </c>
      <c r="D3608" s="15">
        <v>43703</v>
      </c>
      <c r="E3608" s="14" t="s">
        <v>531</v>
      </c>
      <c r="F3608" s="920"/>
      <c r="G3608" s="920"/>
      <c r="H3608" s="924"/>
      <c r="I3608" s="924"/>
      <c r="J3608" s="921"/>
      <c r="K3608" s="921"/>
      <c r="L3608" s="925"/>
    </row>
    <row r="3609" spans="1:12" s="1" customFormat="1" ht="24" customHeight="1" x14ac:dyDescent="0.15">
      <c r="A3609" s="918">
        <v>668</v>
      </c>
      <c r="B3609" s="9" t="s">
        <v>22</v>
      </c>
      <c r="C3609" s="13" t="s">
        <v>23</v>
      </c>
      <c r="D3609" s="13" t="s">
        <v>24</v>
      </c>
      <c r="E3609" s="13" t="s">
        <v>25</v>
      </c>
      <c r="F3609" s="919" t="s">
        <v>17</v>
      </c>
      <c r="G3609" s="919"/>
      <c r="H3609" s="920"/>
      <c r="I3609" s="920"/>
      <c r="J3609" s="920"/>
      <c r="K3609" s="920"/>
      <c r="L3609" s="920"/>
    </row>
    <row r="3610" spans="1:12" s="1" customFormat="1" ht="26.25" customHeight="1" x14ac:dyDescent="0.15">
      <c r="A3610" s="918"/>
      <c r="B3610" s="921" t="s">
        <v>2246</v>
      </c>
      <c r="C3610" s="921" t="s">
        <v>2247</v>
      </c>
      <c r="D3610" s="923">
        <v>43688</v>
      </c>
      <c r="E3610" s="921" t="s">
        <v>308</v>
      </c>
      <c r="F3610" s="921" t="s">
        <v>309</v>
      </c>
      <c r="G3610" s="921"/>
      <c r="H3610" s="924" t="s">
        <v>30</v>
      </c>
      <c r="I3610" s="924"/>
      <c r="J3610" s="14" t="s">
        <v>31</v>
      </c>
      <c r="K3610" s="14" t="s">
        <v>32</v>
      </c>
      <c r="L3610" s="16">
        <v>921.5</v>
      </c>
    </row>
    <row r="3611" spans="1:12" s="1" customFormat="1" ht="60.75" customHeight="1" x14ac:dyDescent="0.15">
      <c r="A3611" s="918"/>
      <c r="B3611" s="921"/>
      <c r="C3611" s="921"/>
      <c r="D3611" s="923"/>
      <c r="E3611" s="921"/>
      <c r="F3611" s="921"/>
      <c r="G3611" s="921"/>
      <c r="H3611" s="924" t="s">
        <v>33</v>
      </c>
      <c r="I3611" s="924"/>
      <c r="J3611" s="14" t="s">
        <v>31</v>
      </c>
      <c r="K3611" s="14" t="s">
        <v>31</v>
      </c>
      <c r="L3611" s="16">
        <v>0</v>
      </c>
    </row>
    <row r="3612" spans="1:12" s="1" customFormat="1" ht="24" customHeight="1" x14ac:dyDescent="0.15">
      <c r="A3612" s="918"/>
      <c r="B3612" s="9" t="s">
        <v>34</v>
      </c>
      <c r="C3612" s="13" t="s">
        <v>35</v>
      </c>
      <c r="D3612" s="13" t="s">
        <v>36</v>
      </c>
      <c r="E3612" s="13" t="s">
        <v>37</v>
      </c>
      <c r="F3612" s="920"/>
      <c r="G3612" s="920"/>
      <c r="H3612" s="924" t="s">
        <v>38</v>
      </c>
      <c r="I3612" s="924"/>
      <c r="J3612" s="921" t="s">
        <v>31</v>
      </c>
      <c r="K3612" s="921" t="s">
        <v>31</v>
      </c>
      <c r="L3612" s="925">
        <v>0</v>
      </c>
    </row>
    <row r="3613" spans="1:12" s="1" customFormat="1" ht="24" customHeight="1" x14ac:dyDescent="0.15">
      <c r="A3613" s="918"/>
      <c r="B3613" s="14" t="s">
        <v>39</v>
      </c>
      <c r="C3613" s="14" t="s">
        <v>309</v>
      </c>
      <c r="D3613" s="15">
        <v>43694</v>
      </c>
      <c r="E3613" s="14" t="s">
        <v>2248</v>
      </c>
      <c r="F3613" s="920"/>
      <c r="G3613" s="920"/>
      <c r="H3613" s="924"/>
      <c r="I3613" s="924"/>
      <c r="J3613" s="921"/>
      <c r="K3613" s="921"/>
      <c r="L3613" s="925"/>
    </row>
    <row r="3614" spans="1:12" s="1" customFormat="1" ht="24" customHeight="1" x14ac:dyDescent="0.15">
      <c r="A3614" s="918">
        <v>669</v>
      </c>
      <c r="B3614" s="9" t="s">
        <v>22</v>
      </c>
      <c r="C3614" s="13" t="s">
        <v>23</v>
      </c>
      <c r="D3614" s="13" t="s">
        <v>24</v>
      </c>
      <c r="E3614" s="13" t="s">
        <v>25</v>
      </c>
      <c r="F3614" s="919" t="s">
        <v>17</v>
      </c>
      <c r="G3614" s="919"/>
      <c r="H3614" s="920"/>
      <c r="I3614" s="920"/>
      <c r="J3614" s="920"/>
      <c r="K3614" s="920"/>
      <c r="L3614" s="920"/>
    </row>
    <row r="3615" spans="1:12" s="1" customFormat="1" ht="26.25" customHeight="1" x14ac:dyDescent="0.15">
      <c r="A3615" s="918"/>
      <c r="B3615" s="921" t="s">
        <v>2246</v>
      </c>
      <c r="C3615" s="921" t="s">
        <v>2249</v>
      </c>
      <c r="D3615" s="923">
        <v>43727</v>
      </c>
      <c r="E3615" s="921" t="s">
        <v>115</v>
      </c>
      <c r="F3615" s="921" t="s">
        <v>1775</v>
      </c>
      <c r="G3615" s="921"/>
      <c r="H3615" s="924" t="s">
        <v>30</v>
      </c>
      <c r="I3615" s="924"/>
      <c r="J3615" s="14" t="s">
        <v>31</v>
      </c>
      <c r="K3615" s="14" t="s">
        <v>32</v>
      </c>
      <c r="L3615" s="16">
        <v>1473.71</v>
      </c>
    </row>
    <row r="3616" spans="1:12" s="1" customFormat="1" ht="102.75" customHeight="1" x14ac:dyDescent="0.15">
      <c r="A3616" s="918"/>
      <c r="B3616" s="921"/>
      <c r="C3616" s="921"/>
      <c r="D3616" s="923"/>
      <c r="E3616" s="921"/>
      <c r="F3616" s="921"/>
      <c r="G3616" s="921"/>
      <c r="H3616" s="924" t="s">
        <v>33</v>
      </c>
      <c r="I3616" s="924"/>
      <c r="J3616" s="14" t="s">
        <v>31</v>
      </c>
      <c r="K3616" s="14" t="s">
        <v>32</v>
      </c>
      <c r="L3616" s="16">
        <v>622.6</v>
      </c>
    </row>
    <row r="3617" spans="1:12" s="1" customFormat="1" ht="24" customHeight="1" x14ac:dyDescent="0.15">
      <c r="A3617" s="918"/>
      <c r="B3617" s="9" t="s">
        <v>34</v>
      </c>
      <c r="C3617" s="13" t="s">
        <v>35</v>
      </c>
      <c r="D3617" s="13" t="s">
        <v>36</v>
      </c>
      <c r="E3617" s="13" t="s">
        <v>37</v>
      </c>
      <c r="F3617" s="920"/>
      <c r="G3617" s="920"/>
      <c r="H3617" s="924" t="s">
        <v>38</v>
      </c>
      <c r="I3617" s="924"/>
      <c r="J3617" s="921" t="s">
        <v>31</v>
      </c>
      <c r="K3617" s="921" t="s">
        <v>32</v>
      </c>
      <c r="L3617" s="925">
        <v>125</v>
      </c>
    </row>
    <row r="3618" spans="1:12" s="1" customFormat="1" ht="24" customHeight="1" x14ac:dyDescent="0.15">
      <c r="A3618" s="918"/>
      <c r="B3618" s="14" t="s">
        <v>39</v>
      </c>
      <c r="C3618" s="14" t="s">
        <v>1775</v>
      </c>
      <c r="D3618" s="15">
        <v>43732</v>
      </c>
      <c r="E3618" s="14" t="s">
        <v>2250</v>
      </c>
      <c r="F3618" s="920"/>
      <c r="G3618" s="920"/>
      <c r="H3618" s="924"/>
      <c r="I3618" s="924"/>
      <c r="J3618" s="921"/>
      <c r="K3618" s="921"/>
      <c r="L3618" s="925"/>
    </row>
    <row r="3619" spans="1:12" s="1" customFormat="1" ht="24" customHeight="1" x14ac:dyDescent="0.15">
      <c r="A3619" s="918">
        <v>670</v>
      </c>
      <c r="B3619" s="9" t="s">
        <v>22</v>
      </c>
      <c r="C3619" s="13" t="s">
        <v>23</v>
      </c>
      <c r="D3619" s="13" t="s">
        <v>24</v>
      </c>
      <c r="E3619" s="13" t="s">
        <v>25</v>
      </c>
      <c r="F3619" s="919" t="s">
        <v>17</v>
      </c>
      <c r="G3619" s="919"/>
      <c r="H3619" s="920"/>
      <c r="I3619" s="920"/>
      <c r="J3619" s="920"/>
      <c r="K3619" s="920"/>
      <c r="L3619" s="920"/>
    </row>
    <row r="3620" spans="1:12" s="1" customFormat="1" ht="26.25" customHeight="1" x14ac:dyDescent="0.15">
      <c r="A3620" s="918"/>
      <c r="B3620" s="921" t="s">
        <v>2251</v>
      </c>
      <c r="C3620" s="922" t="s">
        <v>2252</v>
      </c>
      <c r="D3620" s="923">
        <v>43561</v>
      </c>
      <c r="E3620" s="921" t="s">
        <v>2253</v>
      </c>
      <c r="F3620" s="921" t="s">
        <v>2254</v>
      </c>
      <c r="G3620" s="921"/>
      <c r="H3620" s="924" t="s">
        <v>30</v>
      </c>
      <c r="I3620" s="924"/>
      <c r="J3620" s="14" t="s">
        <v>31</v>
      </c>
      <c r="K3620" s="14" t="s">
        <v>32</v>
      </c>
      <c r="L3620" s="16">
        <v>237.98</v>
      </c>
    </row>
    <row r="3621" spans="1:12" s="1" customFormat="1" ht="344.25" customHeight="1" x14ac:dyDescent="0.15">
      <c r="A3621" s="918"/>
      <c r="B3621" s="921"/>
      <c r="C3621" s="922"/>
      <c r="D3621" s="923"/>
      <c r="E3621" s="921"/>
      <c r="F3621" s="921"/>
      <c r="G3621" s="921"/>
      <c r="H3621" s="924" t="s">
        <v>33</v>
      </c>
      <c r="I3621" s="924"/>
      <c r="J3621" s="14" t="s">
        <v>31</v>
      </c>
      <c r="K3621" s="14" t="s">
        <v>32</v>
      </c>
      <c r="L3621" s="16">
        <v>964.38</v>
      </c>
    </row>
    <row r="3622" spans="1:12" s="1" customFormat="1" ht="24" customHeight="1" x14ac:dyDescent="0.15">
      <c r="A3622" s="918"/>
      <c r="B3622" s="9" t="s">
        <v>34</v>
      </c>
      <c r="C3622" s="13" t="s">
        <v>35</v>
      </c>
      <c r="D3622" s="13" t="s">
        <v>36</v>
      </c>
      <c r="E3622" s="13" t="s">
        <v>37</v>
      </c>
      <c r="F3622" s="920"/>
      <c r="G3622" s="920"/>
      <c r="H3622" s="924" t="s">
        <v>38</v>
      </c>
      <c r="I3622" s="924"/>
      <c r="J3622" s="921" t="s">
        <v>31</v>
      </c>
      <c r="K3622" s="921" t="s">
        <v>32</v>
      </c>
      <c r="L3622" s="925">
        <v>90</v>
      </c>
    </row>
    <row r="3623" spans="1:12" s="1" customFormat="1" ht="24" customHeight="1" x14ac:dyDescent="0.15">
      <c r="A3623" s="918"/>
      <c r="B3623" s="14" t="s">
        <v>39</v>
      </c>
      <c r="C3623" s="14" t="s">
        <v>2254</v>
      </c>
      <c r="D3623" s="15">
        <v>43563</v>
      </c>
      <c r="E3623" s="14" t="s">
        <v>1639</v>
      </c>
      <c r="F3623" s="920"/>
      <c r="G3623" s="920"/>
      <c r="H3623" s="924"/>
      <c r="I3623" s="924"/>
      <c r="J3623" s="921"/>
      <c r="K3623" s="921"/>
      <c r="L3623" s="925"/>
    </row>
    <row r="3624" spans="1:12" s="1" customFormat="1" ht="24" customHeight="1" x14ac:dyDescent="0.15">
      <c r="A3624" s="918">
        <v>671</v>
      </c>
      <c r="B3624" s="9" t="s">
        <v>22</v>
      </c>
      <c r="C3624" s="13" t="s">
        <v>23</v>
      </c>
      <c r="D3624" s="13" t="s">
        <v>24</v>
      </c>
      <c r="E3624" s="13" t="s">
        <v>25</v>
      </c>
      <c r="F3624" s="919" t="s">
        <v>17</v>
      </c>
      <c r="G3624" s="919"/>
      <c r="H3624" s="920"/>
      <c r="I3624" s="920"/>
      <c r="J3624" s="920"/>
      <c r="K3624" s="920"/>
      <c r="L3624" s="920"/>
    </row>
    <row r="3625" spans="1:12" s="1" customFormat="1" ht="26.25" customHeight="1" x14ac:dyDescent="0.15">
      <c r="A3625" s="918"/>
      <c r="B3625" s="921" t="s">
        <v>2251</v>
      </c>
      <c r="C3625" s="922" t="s">
        <v>2255</v>
      </c>
      <c r="D3625" s="923">
        <v>43587</v>
      </c>
      <c r="E3625" s="921" t="s">
        <v>2253</v>
      </c>
      <c r="F3625" s="921" t="s">
        <v>2256</v>
      </c>
      <c r="G3625" s="921"/>
      <c r="H3625" s="924" t="s">
        <v>30</v>
      </c>
      <c r="I3625" s="924"/>
      <c r="J3625" s="14" t="s">
        <v>31</v>
      </c>
      <c r="K3625" s="14" t="s">
        <v>32</v>
      </c>
      <c r="L3625" s="16">
        <v>179.6</v>
      </c>
    </row>
    <row r="3626" spans="1:12" s="1" customFormat="1" ht="354.75" customHeight="1" x14ac:dyDescent="0.15">
      <c r="A3626" s="918"/>
      <c r="B3626" s="921"/>
      <c r="C3626" s="922"/>
      <c r="D3626" s="923"/>
      <c r="E3626" s="921"/>
      <c r="F3626" s="921"/>
      <c r="G3626" s="921"/>
      <c r="H3626" s="924" t="s">
        <v>33</v>
      </c>
      <c r="I3626" s="924"/>
      <c r="J3626" s="14" t="s">
        <v>31</v>
      </c>
      <c r="K3626" s="14" t="s">
        <v>32</v>
      </c>
      <c r="L3626" s="16">
        <v>448.49</v>
      </c>
    </row>
    <row r="3627" spans="1:12" s="1" customFormat="1" ht="24" customHeight="1" x14ac:dyDescent="0.15">
      <c r="A3627" s="918"/>
      <c r="B3627" s="9" t="s">
        <v>34</v>
      </c>
      <c r="C3627" s="13" t="s">
        <v>35</v>
      </c>
      <c r="D3627" s="13" t="s">
        <v>36</v>
      </c>
      <c r="E3627" s="13" t="s">
        <v>37</v>
      </c>
      <c r="F3627" s="920"/>
      <c r="G3627" s="920"/>
      <c r="H3627" s="924" t="s">
        <v>38</v>
      </c>
      <c r="I3627" s="924"/>
      <c r="J3627" s="921" t="s">
        <v>31</v>
      </c>
      <c r="K3627" s="921" t="s">
        <v>31</v>
      </c>
      <c r="L3627" s="925">
        <v>0</v>
      </c>
    </row>
    <row r="3628" spans="1:12" s="1" customFormat="1" ht="24" customHeight="1" x14ac:dyDescent="0.15">
      <c r="A3628" s="918"/>
      <c r="B3628" s="14" t="s">
        <v>39</v>
      </c>
      <c r="C3628" s="14" t="s">
        <v>2256</v>
      </c>
      <c r="D3628" s="15">
        <v>43589</v>
      </c>
      <c r="E3628" s="14" t="s">
        <v>404</v>
      </c>
      <c r="F3628" s="920"/>
      <c r="G3628" s="920"/>
      <c r="H3628" s="924"/>
      <c r="I3628" s="924"/>
      <c r="J3628" s="921"/>
      <c r="K3628" s="921"/>
      <c r="L3628" s="925"/>
    </row>
    <row r="3629" spans="1:12" s="1" customFormat="1" ht="24" customHeight="1" x14ac:dyDescent="0.15">
      <c r="A3629" s="918">
        <v>672</v>
      </c>
      <c r="B3629" s="9" t="s">
        <v>22</v>
      </c>
      <c r="C3629" s="13" t="s">
        <v>23</v>
      </c>
      <c r="D3629" s="13" t="s">
        <v>24</v>
      </c>
      <c r="E3629" s="13" t="s">
        <v>25</v>
      </c>
      <c r="F3629" s="919" t="s">
        <v>17</v>
      </c>
      <c r="G3629" s="919"/>
      <c r="H3629" s="920"/>
      <c r="I3629" s="920"/>
      <c r="J3629" s="920"/>
      <c r="K3629" s="920"/>
      <c r="L3629" s="920"/>
    </row>
    <row r="3630" spans="1:12" s="1" customFormat="1" ht="26.25" customHeight="1" x14ac:dyDescent="0.15">
      <c r="A3630" s="918"/>
      <c r="B3630" s="921" t="s">
        <v>2251</v>
      </c>
      <c r="C3630" s="922" t="s">
        <v>2257</v>
      </c>
      <c r="D3630" s="923">
        <v>43598</v>
      </c>
      <c r="E3630" s="921" t="s">
        <v>187</v>
      </c>
      <c r="F3630" s="921" t="s">
        <v>91</v>
      </c>
      <c r="G3630" s="921"/>
      <c r="H3630" s="924" t="s">
        <v>30</v>
      </c>
      <c r="I3630" s="924"/>
      <c r="J3630" s="14" t="s">
        <v>31</v>
      </c>
      <c r="K3630" s="14" t="s">
        <v>32</v>
      </c>
      <c r="L3630" s="16">
        <v>745.09</v>
      </c>
    </row>
    <row r="3631" spans="1:12" s="1" customFormat="1" ht="302.25" customHeight="1" x14ac:dyDescent="0.15">
      <c r="A3631" s="918"/>
      <c r="B3631" s="921"/>
      <c r="C3631" s="922"/>
      <c r="D3631" s="923"/>
      <c r="E3631" s="921"/>
      <c r="F3631" s="921"/>
      <c r="G3631" s="921"/>
      <c r="H3631" s="924" t="s">
        <v>33</v>
      </c>
      <c r="I3631" s="924"/>
      <c r="J3631" s="14" t="s">
        <v>31</v>
      </c>
      <c r="K3631" s="14" t="s">
        <v>32</v>
      </c>
      <c r="L3631" s="16">
        <v>355.6</v>
      </c>
    </row>
    <row r="3632" spans="1:12" s="1" customFormat="1" ht="24" customHeight="1" x14ac:dyDescent="0.15">
      <c r="A3632" s="918"/>
      <c r="B3632" s="9" t="s">
        <v>34</v>
      </c>
      <c r="C3632" s="13" t="s">
        <v>35</v>
      </c>
      <c r="D3632" s="13" t="s">
        <v>36</v>
      </c>
      <c r="E3632" s="13" t="s">
        <v>37</v>
      </c>
      <c r="F3632" s="920"/>
      <c r="G3632" s="920"/>
      <c r="H3632" s="924" t="s">
        <v>38</v>
      </c>
      <c r="I3632" s="924"/>
      <c r="J3632" s="921" t="s">
        <v>31</v>
      </c>
      <c r="K3632" s="921" t="s">
        <v>32</v>
      </c>
      <c r="L3632" s="925">
        <v>107.97</v>
      </c>
    </row>
    <row r="3633" spans="1:12" s="1" customFormat="1" ht="24" customHeight="1" x14ac:dyDescent="0.15">
      <c r="A3633" s="918"/>
      <c r="B3633" s="14" t="s">
        <v>39</v>
      </c>
      <c r="C3633" s="14" t="s">
        <v>91</v>
      </c>
      <c r="D3633" s="15">
        <v>43600</v>
      </c>
      <c r="E3633" s="14" t="s">
        <v>1975</v>
      </c>
      <c r="F3633" s="920"/>
      <c r="G3633" s="920"/>
      <c r="H3633" s="924"/>
      <c r="I3633" s="924"/>
      <c r="J3633" s="921"/>
      <c r="K3633" s="921"/>
      <c r="L3633" s="925"/>
    </row>
    <row r="3634" spans="1:12" s="1" customFormat="1" ht="24" customHeight="1" x14ac:dyDescent="0.15">
      <c r="A3634" s="918">
        <v>673</v>
      </c>
      <c r="B3634" s="9" t="s">
        <v>22</v>
      </c>
      <c r="C3634" s="13" t="s">
        <v>23</v>
      </c>
      <c r="D3634" s="13" t="s">
        <v>24</v>
      </c>
      <c r="E3634" s="13" t="s">
        <v>25</v>
      </c>
      <c r="F3634" s="919" t="s">
        <v>17</v>
      </c>
      <c r="G3634" s="919"/>
      <c r="H3634" s="920"/>
      <c r="I3634" s="920"/>
      <c r="J3634" s="920"/>
      <c r="K3634" s="920"/>
      <c r="L3634" s="920"/>
    </row>
    <row r="3635" spans="1:12" s="1" customFormat="1" ht="26.25" customHeight="1" x14ac:dyDescent="0.15">
      <c r="A3635" s="918"/>
      <c r="B3635" s="921" t="s">
        <v>2258</v>
      </c>
      <c r="C3635" s="922" t="s">
        <v>2259</v>
      </c>
      <c r="D3635" s="923">
        <v>43565</v>
      </c>
      <c r="E3635" s="921" t="s">
        <v>298</v>
      </c>
      <c r="F3635" s="921" t="s">
        <v>2260</v>
      </c>
      <c r="G3635" s="921"/>
      <c r="H3635" s="924" t="s">
        <v>30</v>
      </c>
      <c r="I3635" s="924"/>
      <c r="J3635" s="14" t="s">
        <v>31</v>
      </c>
      <c r="K3635" s="14" t="s">
        <v>32</v>
      </c>
      <c r="L3635" s="16">
        <v>375.04</v>
      </c>
    </row>
    <row r="3636" spans="1:12" s="1" customFormat="1" ht="409.2" customHeight="1" x14ac:dyDescent="0.15">
      <c r="A3636" s="918"/>
      <c r="B3636" s="921"/>
      <c r="C3636" s="922"/>
      <c r="D3636" s="923"/>
      <c r="E3636" s="921"/>
      <c r="F3636" s="921"/>
      <c r="G3636" s="921"/>
      <c r="H3636" s="924" t="s">
        <v>33</v>
      </c>
      <c r="I3636" s="924"/>
      <c r="J3636" s="921" t="s">
        <v>31</v>
      </c>
      <c r="K3636" s="921" t="s">
        <v>32</v>
      </c>
      <c r="L3636" s="925">
        <v>155.30000000000001</v>
      </c>
    </row>
    <row r="3637" spans="1:12" s="1" customFormat="1" ht="302.85000000000002" customHeight="1" x14ac:dyDescent="0.15">
      <c r="A3637" s="918"/>
      <c r="B3637" s="921"/>
      <c r="C3637" s="922"/>
      <c r="D3637" s="923"/>
      <c r="E3637" s="921"/>
      <c r="F3637" s="921"/>
      <c r="G3637" s="921"/>
      <c r="H3637" s="924"/>
      <c r="I3637" s="924"/>
      <c r="J3637" s="921"/>
      <c r="K3637" s="921"/>
      <c r="L3637" s="925"/>
    </row>
    <row r="3638" spans="1:12" s="1" customFormat="1" ht="24" customHeight="1" x14ac:dyDescent="0.15">
      <c r="A3638" s="918"/>
      <c r="B3638" s="9" t="s">
        <v>34</v>
      </c>
      <c r="C3638" s="13" t="s">
        <v>35</v>
      </c>
      <c r="D3638" s="13" t="s">
        <v>36</v>
      </c>
      <c r="E3638" s="13" t="s">
        <v>37</v>
      </c>
      <c r="F3638" s="920"/>
      <c r="G3638" s="920"/>
      <c r="H3638" s="924" t="s">
        <v>38</v>
      </c>
      <c r="I3638" s="924"/>
      <c r="J3638" s="921" t="s">
        <v>31</v>
      </c>
      <c r="K3638" s="921" t="s">
        <v>32</v>
      </c>
      <c r="L3638" s="925">
        <v>2844</v>
      </c>
    </row>
    <row r="3639" spans="1:12" s="1" customFormat="1" ht="24" customHeight="1" x14ac:dyDescent="0.15">
      <c r="A3639" s="918"/>
      <c r="B3639" s="14" t="s">
        <v>55</v>
      </c>
      <c r="C3639" s="14" t="s">
        <v>2260</v>
      </c>
      <c r="D3639" s="15">
        <v>43568</v>
      </c>
      <c r="E3639" s="14" t="s">
        <v>2261</v>
      </c>
      <c r="F3639" s="920"/>
      <c r="G3639" s="920"/>
      <c r="H3639" s="924"/>
      <c r="I3639" s="924"/>
      <c r="J3639" s="921"/>
      <c r="K3639" s="921"/>
      <c r="L3639" s="925"/>
    </row>
    <row r="3640" spans="1:12" s="1" customFormat="1" ht="24" customHeight="1" x14ac:dyDescent="0.15">
      <c r="A3640" s="918">
        <v>674</v>
      </c>
      <c r="B3640" s="9" t="s">
        <v>22</v>
      </c>
      <c r="C3640" s="13" t="s">
        <v>23</v>
      </c>
      <c r="D3640" s="13" t="s">
        <v>24</v>
      </c>
      <c r="E3640" s="13" t="s">
        <v>25</v>
      </c>
      <c r="F3640" s="919" t="s">
        <v>17</v>
      </c>
      <c r="G3640" s="919"/>
      <c r="H3640" s="920"/>
      <c r="I3640" s="920"/>
      <c r="J3640" s="920"/>
      <c r="K3640" s="920"/>
      <c r="L3640" s="920"/>
    </row>
    <row r="3641" spans="1:12" s="1" customFormat="1" ht="26.25" customHeight="1" x14ac:dyDescent="0.15">
      <c r="A3641" s="918"/>
      <c r="B3641" s="921" t="s">
        <v>2258</v>
      </c>
      <c r="C3641" s="922" t="s">
        <v>2259</v>
      </c>
      <c r="D3641" s="923">
        <v>43565</v>
      </c>
      <c r="E3641" s="921" t="s">
        <v>298</v>
      </c>
      <c r="F3641" s="921" t="s">
        <v>2262</v>
      </c>
      <c r="G3641" s="921"/>
      <c r="H3641" s="924" t="s">
        <v>30</v>
      </c>
      <c r="I3641" s="924"/>
      <c r="J3641" s="14" t="s">
        <v>31</v>
      </c>
      <c r="K3641" s="14" t="s">
        <v>32</v>
      </c>
      <c r="L3641" s="16">
        <v>366.18</v>
      </c>
    </row>
    <row r="3642" spans="1:12" s="1" customFormat="1" ht="409.2" customHeight="1" x14ac:dyDescent="0.15">
      <c r="A3642" s="918"/>
      <c r="B3642" s="921"/>
      <c r="C3642" s="922"/>
      <c r="D3642" s="923"/>
      <c r="E3642" s="921"/>
      <c r="F3642" s="921"/>
      <c r="G3642" s="921"/>
      <c r="H3642" s="924" t="s">
        <v>33</v>
      </c>
      <c r="I3642" s="924"/>
      <c r="J3642" s="921" t="s">
        <v>31</v>
      </c>
      <c r="K3642" s="921" t="s">
        <v>32</v>
      </c>
      <c r="L3642" s="925">
        <v>717.6</v>
      </c>
    </row>
    <row r="3643" spans="1:12" s="1" customFormat="1" ht="302.85000000000002" customHeight="1" x14ac:dyDescent="0.15">
      <c r="A3643" s="918"/>
      <c r="B3643" s="921"/>
      <c r="C3643" s="922"/>
      <c r="D3643" s="923"/>
      <c r="E3643" s="921"/>
      <c r="F3643" s="921"/>
      <c r="G3643" s="921"/>
      <c r="H3643" s="924"/>
      <c r="I3643" s="924"/>
      <c r="J3643" s="921"/>
      <c r="K3643" s="921"/>
      <c r="L3643" s="925"/>
    </row>
    <row r="3644" spans="1:12" s="1" customFormat="1" ht="24" customHeight="1" x14ac:dyDescent="0.15">
      <c r="A3644" s="918"/>
      <c r="B3644" s="9" t="s">
        <v>34</v>
      </c>
      <c r="C3644" s="13" t="s">
        <v>35</v>
      </c>
      <c r="D3644" s="13" t="s">
        <v>36</v>
      </c>
      <c r="E3644" s="13" t="s">
        <v>37</v>
      </c>
      <c r="F3644" s="920"/>
      <c r="G3644" s="920"/>
      <c r="H3644" s="924" t="s">
        <v>38</v>
      </c>
      <c r="I3644" s="924"/>
      <c r="J3644" s="921" t="s">
        <v>31</v>
      </c>
      <c r="K3644" s="921" t="s">
        <v>32</v>
      </c>
      <c r="L3644" s="925">
        <v>700</v>
      </c>
    </row>
    <row r="3645" spans="1:12" s="1" customFormat="1" ht="24" customHeight="1" x14ac:dyDescent="0.15">
      <c r="A3645" s="918"/>
      <c r="B3645" s="14" t="s">
        <v>55</v>
      </c>
      <c r="C3645" s="14" t="s">
        <v>2262</v>
      </c>
      <c r="D3645" s="15">
        <v>43568</v>
      </c>
      <c r="E3645" s="14" t="s">
        <v>2261</v>
      </c>
      <c r="F3645" s="920"/>
      <c r="G3645" s="920"/>
      <c r="H3645" s="924"/>
      <c r="I3645" s="924"/>
      <c r="J3645" s="921"/>
      <c r="K3645" s="921"/>
      <c r="L3645" s="925"/>
    </row>
    <row r="3646" spans="1:12" s="1" customFormat="1" ht="24" customHeight="1" x14ac:dyDescent="0.15">
      <c r="A3646" s="918">
        <v>675</v>
      </c>
      <c r="B3646" s="9" t="s">
        <v>22</v>
      </c>
      <c r="C3646" s="13" t="s">
        <v>23</v>
      </c>
      <c r="D3646" s="13" t="s">
        <v>24</v>
      </c>
      <c r="E3646" s="13" t="s">
        <v>25</v>
      </c>
      <c r="F3646" s="919" t="s">
        <v>17</v>
      </c>
      <c r="G3646" s="919"/>
      <c r="H3646" s="920"/>
      <c r="I3646" s="920"/>
      <c r="J3646" s="920"/>
      <c r="K3646" s="920"/>
      <c r="L3646" s="920"/>
    </row>
    <row r="3647" spans="1:12" s="1" customFormat="1" ht="26.25" customHeight="1" x14ac:dyDescent="0.15">
      <c r="A3647" s="918"/>
      <c r="B3647" s="921" t="s">
        <v>2258</v>
      </c>
      <c r="C3647" s="922" t="s">
        <v>2263</v>
      </c>
      <c r="D3647" s="923">
        <v>43579</v>
      </c>
      <c r="E3647" s="921" t="s">
        <v>250</v>
      </c>
      <c r="F3647" s="921" t="s">
        <v>1798</v>
      </c>
      <c r="G3647" s="921"/>
      <c r="H3647" s="924" t="s">
        <v>30</v>
      </c>
      <c r="I3647" s="924"/>
      <c r="J3647" s="14" t="s">
        <v>31</v>
      </c>
      <c r="K3647" s="14" t="s">
        <v>32</v>
      </c>
      <c r="L3647" s="16">
        <v>214.63</v>
      </c>
    </row>
    <row r="3648" spans="1:12" s="1" customFormat="1" ht="249.75" customHeight="1" x14ac:dyDescent="0.15">
      <c r="A3648" s="918"/>
      <c r="B3648" s="921"/>
      <c r="C3648" s="922"/>
      <c r="D3648" s="923"/>
      <c r="E3648" s="921"/>
      <c r="F3648" s="921"/>
      <c r="G3648" s="921"/>
      <c r="H3648" s="924" t="s">
        <v>33</v>
      </c>
      <c r="I3648" s="924"/>
      <c r="J3648" s="14" t="s">
        <v>31</v>
      </c>
      <c r="K3648" s="14" t="s">
        <v>32</v>
      </c>
      <c r="L3648" s="16">
        <v>345.98</v>
      </c>
    </row>
    <row r="3649" spans="1:12" s="1" customFormat="1" ht="24" customHeight="1" x14ac:dyDescent="0.15">
      <c r="A3649" s="918"/>
      <c r="B3649" s="9" t="s">
        <v>34</v>
      </c>
      <c r="C3649" s="13" t="s">
        <v>35</v>
      </c>
      <c r="D3649" s="13" t="s">
        <v>36</v>
      </c>
      <c r="E3649" s="13" t="s">
        <v>37</v>
      </c>
      <c r="F3649" s="920"/>
      <c r="G3649" s="920"/>
      <c r="H3649" s="924" t="s">
        <v>38</v>
      </c>
      <c r="I3649" s="924"/>
      <c r="J3649" s="921" t="s">
        <v>31</v>
      </c>
      <c r="K3649" s="921" t="s">
        <v>32</v>
      </c>
      <c r="L3649" s="925">
        <v>36.1</v>
      </c>
    </row>
    <row r="3650" spans="1:12" s="1" customFormat="1" ht="24" customHeight="1" x14ac:dyDescent="0.15">
      <c r="A3650" s="918"/>
      <c r="B3650" s="14" t="s">
        <v>55</v>
      </c>
      <c r="C3650" s="14" t="s">
        <v>1798</v>
      </c>
      <c r="D3650" s="15">
        <v>43580</v>
      </c>
      <c r="E3650" s="14" t="s">
        <v>2115</v>
      </c>
      <c r="F3650" s="920"/>
      <c r="G3650" s="920"/>
      <c r="H3650" s="924"/>
      <c r="I3650" s="924"/>
      <c r="J3650" s="921"/>
      <c r="K3650" s="921"/>
      <c r="L3650" s="925"/>
    </row>
    <row r="3651" spans="1:12" s="1" customFormat="1" ht="24" customHeight="1" x14ac:dyDescent="0.15">
      <c r="A3651" s="918">
        <v>676</v>
      </c>
      <c r="B3651" s="9" t="s">
        <v>22</v>
      </c>
      <c r="C3651" s="13" t="s">
        <v>23</v>
      </c>
      <c r="D3651" s="13" t="s">
        <v>24</v>
      </c>
      <c r="E3651" s="13" t="s">
        <v>25</v>
      </c>
      <c r="F3651" s="919" t="s">
        <v>17</v>
      </c>
      <c r="G3651" s="919"/>
      <c r="H3651" s="920"/>
      <c r="I3651" s="920"/>
      <c r="J3651" s="920"/>
      <c r="K3651" s="920"/>
      <c r="L3651" s="920"/>
    </row>
    <row r="3652" spans="1:12" s="1" customFormat="1" ht="26.25" customHeight="1" x14ac:dyDescent="0.15">
      <c r="A3652" s="918"/>
      <c r="B3652" s="921" t="s">
        <v>2258</v>
      </c>
      <c r="C3652" s="922" t="s">
        <v>2264</v>
      </c>
      <c r="D3652" s="923">
        <v>43587</v>
      </c>
      <c r="E3652" s="921" t="s">
        <v>2265</v>
      </c>
      <c r="F3652" s="921" t="s">
        <v>2266</v>
      </c>
      <c r="G3652" s="921"/>
      <c r="H3652" s="924" t="s">
        <v>30</v>
      </c>
      <c r="I3652" s="924"/>
      <c r="J3652" s="14" t="s">
        <v>31</v>
      </c>
      <c r="K3652" s="14" t="s">
        <v>32</v>
      </c>
      <c r="L3652" s="16">
        <v>247.81</v>
      </c>
    </row>
    <row r="3653" spans="1:12" s="1" customFormat="1" ht="302.25" customHeight="1" x14ac:dyDescent="0.15">
      <c r="A3653" s="918"/>
      <c r="B3653" s="921"/>
      <c r="C3653" s="922"/>
      <c r="D3653" s="923"/>
      <c r="E3653" s="921"/>
      <c r="F3653" s="921"/>
      <c r="G3653" s="921"/>
      <c r="H3653" s="924" t="s">
        <v>33</v>
      </c>
      <c r="I3653" s="924"/>
      <c r="J3653" s="14" t="s">
        <v>31</v>
      </c>
      <c r="K3653" s="14" t="s">
        <v>32</v>
      </c>
      <c r="L3653" s="16">
        <v>326.59000000000003</v>
      </c>
    </row>
    <row r="3654" spans="1:12" s="1" customFormat="1" ht="24" customHeight="1" x14ac:dyDescent="0.15">
      <c r="A3654" s="918"/>
      <c r="B3654" s="9" t="s">
        <v>34</v>
      </c>
      <c r="C3654" s="13" t="s">
        <v>35</v>
      </c>
      <c r="D3654" s="13" t="s">
        <v>36</v>
      </c>
      <c r="E3654" s="13" t="s">
        <v>37</v>
      </c>
      <c r="F3654" s="920"/>
      <c r="G3654" s="920"/>
      <c r="H3654" s="924" t="s">
        <v>38</v>
      </c>
      <c r="I3654" s="924"/>
      <c r="J3654" s="921" t="s">
        <v>31</v>
      </c>
      <c r="K3654" s="921" t="s">
        <v>32</v>
      </c>
      <c r="L3654" s="925">
        <v>90.64</v>
      </c>
    </row>
    <row r="3655" spans="1:12" s="1" customFormat="1" ht="24" customHeight="1" x14ac:dyDescent="0.15">
      <c r="A3655" s="918"/>
      <c r="B3655" s="14" t="s">
        <v>55</v>
      </c>
      <c r="C3655" s="14" t="s">
        <v>2266</v>
      </c>
      <c r="D3655" s="15">
        <v>43588</v>
      </c>
      <c r="E3655" s="14" t="s">
        <v>550</v>
      </c>
      <c r="F3655" s="920"/>
      <c r="G3655" s="920"/>
      <c r="H3655" s="924"/>
      <c r="I3655" s="924"/>
      <c r="J3655" s="921"/>
      <c r="K3655" s="921"/>
      <c r="L3655" s="925"/>
    </row>
    <row r="3656" spans="1:12" s="1" customFormat="1" ht="24" customHeight="1" x14ac:dyDescent="0.15">
      <c r="A3656" s="918">
        <v>677</v>
      </c>
      <c r="B3656" s="9" t="s">
        <v>22</v>
      </c>
      <c r="C3656" s="13" t="s">
        <v>23</v>
      </c>
      <c r="D3656" s="13" t="s">
        <v>24</v>
      </c>
      <c r="E3656" s="13" t="s">
        <v>25</v>
      </c>
      <c r="F3656" s="919" t="s">
        <v>17</v>
      </c>
      <c r="G3656" s="919"/>
      <c r="H3656" s="920"/>
      <c r="I3656" s="920"/>
      <c r="J3656" s="920"/>
      <c r="K3656" s="920"/>
      <c r="L3656" s="920"/>
    </row>
    <row r="3657" spans="1:12" s="1" customFormat="1" ht="26.25" customHeight="1" x14ac:dyDescent="0.15">
      <c r="A3657" s="918"/>
      <c r="B3657" s="921" t="s">
        <v>2258</v>
      </c>
      <c r="C3657" s="922" t="s">
        <v>2267</v>
      </c>
      <c r="D3657" s="923">
        <v>43604</v>
      </c>
      <c r="E3657" s="921" t="s">
        <v>2268</v>
      </c>
      <c r="F3657" s="921" t="s">
        <v>2269</v>
      </c>
      <c r="G3657" s="921"/>
      <c r="H3657" s="924" t="s">
        <v>30</v>
      </c>
      <c r="I3657" s="924"/>
      <c r="J3657" s="14" t="s">
        <v>31</v>
      </c>
      <c r="K3657" s="14" t="s">
        <v>32</v>
      </c>
      <c r="L3657" s="16">
        <v>576.52</v>
      </c>
    </row>
    <row r="3658" spans="1:12" s="1" customFormat="1" ht="281.25" customHeight="1" x14ac:dyDescent="0.15">
      <c r="A3658" s="918"/>
      <c r="B3658" s="921"/>
      <c r="C3658" s="922"/>
      <c r="D3658" s="923"/>
      <c r="E3658" s="921"/>
      <c r="F3658" s="921"/>
      <c r="G3658" s="921"/>
      <c r="H3658" s="924" t="s">
        <v>33</v>
      </c>
      <c r="I3658" s="924"/>
      <c r="J3658" s="14" t="s">
        <v>31</v>
      </c>
      <c r="K3658" s="14" t="s">
        <v>32</v>
      </c>
      <c r="L3658" s="16">
        <v>1235</v>
      </c>
    </row>
    <row r="3659" spans="1:12" s="1" customFormat="1" ht="24" customHeight="1" x14ac:dyDescent="0.15">
      <c r="A3659" s="918"/>
      <c r="B3659" s="9" t="s">
        <v>34</v>
      </c>
      <c r="C3659" s="13" t="s">
        <v>35</v>
      </c>
      <c r="D3659" s="13" t="s">
        <v>36</v>
      </c>
      <c r="E3659" s="13" t="s">
        <v>37</v>
      </c>
      <c r="F3659" s="920"/>
      <c r="G3659" s="920"/>
      <c r="H3659" s="924" t="s">
        <v>38</v>
      </c>
      <c r="I3659" s="924"/>
      <c r="J3659" s="921" t="s">
        <v>31</v>
      </c>
      <c r="K3659" s="921" t="s">
        <v>31</v>
      </c>
      <c r="L3659" s="925">
        <v>0</v>
      </c>
    </row>
    <row r="3660" spans="1:12" s="1" customFormat="1" ht="24" customHeight="1" x14ac:dyDescent="0.15">
      <c r="A3660" s="918"/>
      <c r="B3660" s="14" t="s">
        <v>55</v>
      </c>
      <c r="C3660" s="14" t="s">
        <v>2269</v>
      </c>
      <c r="D3660" s="15">
        <v>43607</v>
      </c>
      <c r="E3660" s="14" t="s">
        <v>2270</v>
      </c>
      <c r="F3660" s="920"/>
      <c r="G3660" s="920"/>
      <c r="H3660" s="924"/>
      <c r="I3660" s="924"/>
      <c r="J3660" s="921"/>
      <c r="K3660" s="921"/>
      <c r="L3660" s="925"/>
    </row>
    <row r="3661" spans="1:12" s="1" customFormat="1" ht="24" customHeight="1" x14ac:dyDescent="0.15">
      <c r="A3661" s="918">
        <v>678</v>
      </c>
      <c r="B3661" s="9" t="s">
        <v>22</v>
      </c>
      <c r="C3661" s="13" t="s">
        <v>23</v>
      </c>
      <c r="D3661" s="13" t="s">
        <v>24</v>
      </c>
      <c r="E3661" s="13" t="s">
        <v>25</v>
      </c>
      <c r="F3661" s="919" t="s">
        <v>17</v>
      </c>
      <c r="G3661" s="919"/>
      <c r="H3661" s="920"/>
      <c r="I3661" s="920"/>
      <c r="J3661" s="920"/>
      <c r="K3661" s="920"/>
      <c r="L3661" s="920"/>
    </row>
    <row r="3662" spans="1:12" s="1" customFormat="1" ht="26.25" customHeight="1" x14ac:dyDescent="0.15">
      <c r="A3662" s="918"/>
      <c r="B3662" s="921" t="s">
        <v>2258</v>
      </c>
      <c r="C3662" s="922" t="s">
        <v>2271</v>
      </c>
      <c r="D3662" s="923">
        <v>43615</v>
      </c>
      <c r="E3662" s="921" t="s">
        <v>187</v>
      </c>
      <c r="F3662" s="921" t="s">
        <v>2272</v>
      </c>
      <c r="G3662" s="921"/>
      <c r="H3662" s="924" t="s">
        <v>30</v>
      </c>
      <c r="I3662" s="924"/>
      <c r="J3662" s="14" t="s">
        <v>31</v>
      </c>
      <c r="K3662" s="14" t="s">
        <v>31</v>
      </c>
      <c r="L3662" s="16">
        <v>0</v>
      </c>
    </row>
    <row r="3663" spans="1:12" s="1" customFormat="1" ht="113.25" customHeight="1" x14ac:dyDescent="0.15">
      <c r="A3663" s="918"/>
      <c r="B3663" s="921"/>
      <c r="C3663" s="922"/>
      <c r="D3663" s="923"/>
      <c r="E3663" s="921"/>
      <c r="F3663" s="921"/>
      <c r="G3663" s="921"/>
      <c r="H3663" s="924" t="s">
        <v>33</v>
      </c>
      <c r="I3663" s="924"/>
      <c r="J3663" s="14" t="s">
        <v>31</v>
      </c>
      <c r="K3663" s="14" t="s">
        <v>31</v>
      </c>
      <c r="L3663" s="16">
        <v>0</v>
      </c>
    </row>
    <row r="3664" spans="1:12" s="1" customFormat="1" ht="24" customHeight="1" x14ac:dyDescent="0.15">
      <c r="A3664" s="918"/>
      <c r="B3664" s="9" t="s">
        <v>34</v>
      </c>
      <c r="C3664" s="13" t="s">
        <v>35</v>
      </c>
      <c r="D3664" s="13" t="s">
        <v>36</v>
      </c>
      <c r="E3664" s="13" t="s">
        <v>37</v>
      </c>
      <c r="F3664" s="920"/>
      <c r="G3664" s="920"/>
      <c r="H3664" s="924" t="s">
        <v>38</v>
      </c>
      <c r="I3664" s="924"/>
      <c r="J3664" s="921" t="s">
        <v>31</v>
      </c>
      <c r="K3664" s="921" t="s">
        <v>32</v>
      </c>
      <c r="L3664" s="925">
        <v>750</v>
      </c>
    </row>
    <row r="3665" spans="1:12" s="1" customFormat="1" ht="24" customHeight="1" x14ac:dyDescent="0.15">
      <c r="A3665" s="918"/>
      <c r="B3665" s="14" t="s">
        <v>55</v>
      </c>
      <c r="C3665" s="14" t="s">
        <v>2272</v>
      </c>
      <c r="D3665" s="15">
        <v>43620</v>
      </c>
      <c r="E3665" s="14" t="s">
        <v>2273</v>
      </c>
      <c r="F3665" s="920"/>
      <c r="G3665" s="920"/>
      <c r="H3665" s="924"/>
      <c r="I3665" s="924"/>
      <c r="J3665" s="921"/>
      <c r="K3665" s="921"/>
      <c r="L3665" s="925"/>
    </row>
    <row r="3666" spans="1:12" s="1" customFormat="1" ht="24" customHeight="1" x14ac:dyDescent="0.15">
      <c r="A3666" s="918">
        <v>679</v>
      </c>
      <c r="B3666" s="9" t="s">
        <v>22</v>
      </c>
      <c r="C3666" s="13" t="s">
        <v>23</v>
      </c>
      <c r="D3666" s="13" t="s">
        <v>24</v>
      </c>
      <c r="E3666" s="13" t="s">
        <v>25</v>
      </c>
      <c r="F3666" s="919" t="s">
        <v>17</v>
      </c>
      <c r="G3666" s="919"/>
      <c r="H3666" s="920"/>
      <c r="I3666" s="920"/>
      <c r="J3666" s="920"/>
      <c r="K3666" s="920"/>
      <c r="L3666" s="920"/>
    </row>
    <row r="3667" spans="1:12" s="1" customFormat="1" ht="26.25" customHeight="1" x14ac:dyDescent="0.15">
      <c r="A3667" s="918"/>
      <c r="B3667" s="921" t="s">
        <v>2258</v>
      </c>
      <c r="C3667" s="922" t="s">
        <v>2274</v>
      </c>
      <c r="D3667" s="923">
        <v>43624</v>
      </c>
      <c r="E3667" s="921" t="s">
        <v>805</v>
      </c>
      <c r="F3667" s="921" t="s">
        <v>2275</v>
      </c>
      <c r="G3667" s="921"/>
      <c r="H3667" s="924" t="s">
        <v>30</v>
      </c>
      <c r="I3667" s="924"/>
      <c r="J3667" s="14" t="s">
        <v>31</v>
      </c>
      <c r="K3667" s="14" t="s">
        <v>32</v>
      </c>
      <c r="L3667" s="16">
        <v>702</v>
      </c>
    </row>
    <row r="3668" spans="1:12" s="1" customFormat="1" ht="354.75" customHeight="1" x14ac:dyDescent="0.15">
      <c r="A3668" s="918"/>
      <c r="B3668" s="921"/>
      <c r="C3668" s="922"/>
      <c r="D3668" s="923"/>
      <c r="E3668" s="921"/>
      <c r="F3668" s="921"/>
      <c r="G3668" s="921"/>
      <c r="H3668" s="924" t="s">
        <v>33</v>
      </c>
      <c r="I3668" s="924"/>
      <c r="J3668" s="14" t="s">
        <v>31</v>
      </c>
      <c r="K3668" s="14" t="s">
        <v>32</v>
      </c>
      <c r="L3668" s="16">
        <v>9052.61</v>
      </c>
    </row>
    <row r="3669" spans="1:12" s="1" customFormat="1" ht="24" customHeight="1" x14ac:dyDescent="0.15">
      <c r="A3669" s="918"/>
      <c r="B3669" s="9" t="s">
        <v>34</v>
      </c>
      <c r="C3669" s="13" t="s">
        <v>35</v>
      </c>
      <c r="D3669" s="13" t="s">
        <v>36</v>
      </c>
      <c r="E3669" s="13" t="s">
        <v>37</v>
      </c>
      <c r="F3669" s="920"/>
      <c r="G3669" s="920"/>
      <c r="H3669" s="924" t="s">
        <v>38</v>
      </c>
      <c r="I3669" s="924"/>
      <c r="J3669" s="921" t="s">
        <v>31</v>
      </c>
      <c r="K3669" s="921" t="s">
        <v>31</v>
      </c>
      <c r="L3669" s="925">
        <v>0</v>
      </c>
    </row>
    <row r="3670" spans="1:12" s="1" customFormat="1" ht="24" customHeight="1" x14ac:dyDescent="0.15">
      <c r="A3670" s="918"/>
      <c r="B3670" s="14" t="s">
        <v>55</v>
      </c>
      <c r="C3670" s="14" t="s">
        <v>2275</v>
      </c>
      <c r="D3670" s="15">
        <v>43627</v>
      </c>
      <c r="E3670" s="14" t="s">
        <v>2276</v>
      </c>
      <c r="F3670" s="920"/>
      <c r="G3670" s="920"/>
      <c r="H3670" s="924"/>
      <c r="I3670" s="924"/>
      <c r="J3670" s="921"/>
      <c r="K3670" s="921"/>
      <c r="L3670" s="925"/>
    </row>
    <row r="3671" spans="1:12" s="1" customFormat="1" ht="24" customHeight="1" x14ac:dyDescent="0.15">
      <c r="A3671" s="918">
        <v>680</v>
      </c>
      <c r="B3671" s="9" t="s">
        <v>22</v>
      </c>
      <c r="C3671" s="13" t="s">
        <v>23</v>
      </c>
      <c r="D3671" s="13" t="s">
        <v>24</v>
      </c>
      <c r="E3671" s="13" t="s">
        <v>25</v>
      </c>
      <c r="F3671" s="919" t="s">
        <v>17</v>
      </c>
      <c r="G3671" s="919"/>
      <c r="H3671" s="920"/>
      <c r="I3671" s="920"/>
      <c r="J3671" s="920"/>
      <c r="K3671" s="920"/>
      <c r="L3671" s="920"/>
    </row>
    <row r="3672" spans="1:12" s="1" customFormat="1" ht="26.25" customHeight="1" x14ac:dyDescent="0.15">
      <c r="A3672" s="918"/>
      <c r="B3672" s="921" t="s">
        <v>2258</v>
      </c>
      <c r="C3672" s="922" t="s">
        <v>2277</v>
      </c>
      <c r="D3672" s="923">
        <v>43634</v>
      </c>
      <c r="E3672" s="921" t="s">
        <v>136</v>
      </c>
      <c r="F3672" s="921" t="s">
        <v>2278</v>
      </c>
      <c r="G3672" s="921"/>
      <c r="H3672" s="924" t="s">
        <v>30</v>
      </c>
      <c r="I3672" s="924"/>
      <c r="J3672" s="14" t="s">
        <v>31</v>
      </c>
      <c r="K3672" s="14" t="s">
        <v>32</v>
      </c>
      <c r="L3672" s="16">
        <v>347.25</v>
      </c>
    </row>
    <row r="3673" spans="1:12" s="1" customFormat="1" ht="249.75" customHeight="1" x14ac:dyDescent="0.15">
      <c r="A3673" s="918"/>
      <c r="B3673" s="921"/>
      <c r="C3673" s="922"/>
      <c r="D3673" s="923"/>
      <c r="E3673" s="921"/>
      <c r="F3673" s="921"/>
      <c r="G3673" s="921"/>
      <c r="H3673" s="924" t="s">
        <v>33</v>
      </c>
      <c r="I3673" s="924"/>
      <c r="J3673" s="14" t="s">
        <v>31</v>
      </c>
      <c r="K3673" s="14" t="s">
        <v>32</v>
      </c>
      <c r="L3673" s="16">
        <v>156</v>
      </c>
    </row>
    <row r="3674" spans="1:12" s="1" customFormat="1" ht="24" customHeight="1" x14ac:dyDescent="0.15">
      <c r="A3674" s="918"/>
      <c r="B3674" s="9" t="s">
        <v>34</v>
      </c>
      <c r="C3674" s="13" t="s">
        <v>35</v>
      </c>
      <c r="D3674" s="13" t="s">
        <v>36</v>
      </c>
      <c r="E3674" s="13" t="s">
        <v>37</v>
      </c>
      <c r="F3674" s="920"/>
      <c r="G3674" s="920"/>
      <c r="H3674" s="924" t="s">
        <v>38</v>
      </c>
      <c r="I3674" s="924"/>
      <c r="J3674" s="921" t="s">
        <v>31</v>
      </c>
      <c r="K3674" s="921" t="s">
        <v>31</v>
      </c>
      <c r="L3674" s="925">
        <v>0</v>
      </c>
    </row>
    <row r="3675" spans="1:12" s="1" customFormat="1" ht="24" customHeight="1" x14ac:dyDescent="0.15">
      <c r="A3675" s="918"/>
      <c r="B3675" s="14" t="s">
        <v>55</v>
      </c>
      <c r="C3675" s="14" t="s">
        <v>2278</v>
      </c>
      <c r="D3675" s="15">
        <v>43635</v>
      </c>
      <c r="E3675" s="14" t="s">
        <v>2279</v>
      </c>
      <c r="F3675" s="920"/>
      <c r="G3675" s="920"/>
      <c r="H3675" s="924"/>
      <c r="I3675" s="924"/>
      <c r="J3675" s="921"/>
      <c r="K3675" s="921"/>
      <c r="L3675" s="925"/>
    </row>
    <row r="3676" spans="1:12" s="1" customFormat="1" ht="24" customHeight="1" x14ac:dyDescent="0.15">
      <c r="A3676" s="918">
        <v>681</v>
      </c>
      <c r="B3676" s="9" t="s">
        <v>22</v>
      </c>
      <c r="C3676" s="13" t="s">
        <v>23</v>
      </c>
      <c r="D3676" s="13" t="s">
        <v>24</v>
      </c>
      <c r="E3676" s="13" t="s">
        <v>25</v>
      </c>
      <c r="F3676" s="919" t="s">
        <v>17</v>
      </c>
      <c r="G3676" s="919"/>
      <c r="H3676" s="920"/>
      <c r="I3676" s="920"/>
      <c r="J3676" s="920"/>
      <c r="K3676" s="920"/>
      <c r="L3676" s="920"/>
    </row>
    <row r="3677" spans="1:12" s="1" customFormat="1" ht="26.25" customHeight="1" x14ac:dyDescent="0.15">
      <c r="A3677" s="918"/>
      <c r="B3677" s="921" t="s">
        <v>2258</v>
      </c>
      <c r="C3677" s="922" t="s">
        <v>2280</v>
      </c>
      <c r="D3677" s="923">
        <v>43636</v>
      </c>
      <c r="E3677" s="921" t="s">
        <v>28</v>
      </c>
      <c r="F3677" s="921" t="s">
        <v>29</v>
      </c>
      <c r="G3677" s="921"/>
      <c r="H3677" s="924" t="s">
        <v>30</v>
      </c>
      <c r="I3677" s="924"/>
      <c r="J3677" s="14" t="s">
        <v>31</v>
      </c>
      <c r="K3677" s="14" t="s">
        <v>32</v>
      </c>
      <c r="L3677" s="16">
        <v>1032.52</v>
      </c>
    </row>
    <row r="3678" spans="1:12" s="1" customFormat="1" ht="312.75" customHeight="1" x14ac:dyDescent="0.15">
      <c r="A3678" s="918"/>
      <c r="B3678" s="921"/>
      <c r="C3678" s="922"/>
      <c r="D3678" s="923"/>
      <c r="E3678" s="921"/>
      <c r="F3678" s="921"/>
      <c r="G3678" s="921"/>
      <c r="H3678" s="924" t="s">
        <v>33</v>
      </c>
      <c r="I3678" s="924"/>
      <c r="J3678" s="14" t="s">
        <v>31</v>
      </c>
      <c r="K3678" s="14" t="s">
        <v>32</v>
      </c>
      <c r="L3678" s="16">
        <v>688.61</v>
      </c>
    </row>
    <row r="3679" spans="1:12" s="1" customFormat="1" ht="24" customHeight="1" x14ac:dyDescent="0.15">
      <c r="A3679" s="918"/>
      <c r="B3679" s="9" t="s">
        <v>34</v>
      </c>
      <c r="C3679" s="13" t="s">
        <v>35</v>
      </c>
      <c r="D3679" s="13" t="s">
        <v>36</v>
      </c>
      <c r="E3679" s="13" t="s">
        <v>37</v>
      </c>
      <c r="F3679" s="920"/>
      <c r="G3679" s="920"/>
      <c r="H3679" s="924" t="s">
        <v>38</v>
      </c>
      <c r="I3679" s="924"/>
      <c r="J3679" s="921" t="s">
        <v>31</v>
      </c>
      <c r="K3679" s="921" t="s">
        <v>31</v>
      </c>
      <c r="L3679" s="925">
        <v>0</v>
      </c>
    </row>
    <row r="3680" spans="1:12" s="1" customFormat="1" ht="24" customHeight="1" x14ac:dyDescent="0.15">
      <c r="A3680" s="918"/>
      <c r="B3680" s="14" t="s">
        <v>55</v>
      </c>
      <c r="C3680" s="14" t="s">
        <v>29</v>
      </c>
      <c r="D3680" s="15">
        <v>43639</v>
      </c>
      <c r="E3680" s="14" t="s">
        <v>40</v>
      </c>
      <c r="F3680" s="920"/>
      <c r="G3680" s="920"/>
      <c r="H3680" s="924"/>
      <c r="I3680" s="924"/>
      <c r="J3680" s="921"/>
      <c r="K3680" s="921"/>
      <c r="L3680" s="925"/>
    </row>
    <row r="3681" spans="1:12" s="1" customFormat="1" ht="24" customHeight="1" x14ac:dyDescent="0.15">
      <c r="A3681" s="918">
        <v>682</v>
      </c>
      <c r="B3681" s="9" t="s">
        <v>22</v>
      </c>
      <c r="C3681" s="13" t="s">
        <v>23</v>
      </c>
      <c r="D3681" s="13" t="s">
        <v>24</v>
      </c>
      <c r="E3681" s="13" t="s">
        <v>25</v>
      </c>
      <c r="F3681" s="919" t="s">
        <v>17</v>
      </c>
      <c r="G3681" s="919"/>
      <c r="H3681" s="920"/>
      <c r="I3681" s="920"/>
      <c r="J3681" s="920"/>
      <c r="K3681" s="920"/>
      <c r="L3681" s="920"/>
    </row>
    <row r="3682" spans="1:12" s="1" customFormat="1" ht="26.25" customHeight="1" x14ac:dyDescent="0.15">
      <c r="A3682" s="918"/>
      <c r="B3682" s="921" t="s">
        <v>2258</v>
      </c>
      <c r="C3682" s="921" t="s">
        <v>2281</v>
      </c>
      <c r="D3682" s="923">
        <v>43646</v>
      </c>
      <c r="E3682" s="921" t="s">
        <v>136</v>
      </c>
      <c r="F3682" s="921" t="s">
        <v>223</v>
      </c>
      <c r="G3682" s="921"/>
      <c r="H3682" s="924" t="s">
        <v>30</v>
      </c>
      <c r="I3682" s="924"/>
      <c r="J3682" s="14" t="s">
        <v>31</v>
      </c>
      <c r="K3682" s="14" t="s">
        <v>32</v>
      </c>
      <c r="L3682" s="16">
        <v>528.6</v>
      </c>
    </row>
    <row r="3683" spans="1:12" s="1" customFormat="1" ht="102.75" customHeight="1" x14ac:dyDescent="0.15">
      <c r="A3683" s="918"/>
      <c r="B3683" s="921"/>
      <c r="C3683" s="921"/>
      <c r="D3683" s="923"/>
      <c r="E3683" s="921"/>
      <c r="F3683" s="921"/>
      <c r="G3683" s="921"/>
      <c r="H3683" s="924" t="s">
        <v>33</v>
      </c>
      <c r="I3683" s="924"/>
      <c r="J3683" s="14" t="s">
        <v>31</v>
      </c>
      <c r="K3683" s="14" t="s">
        <v>32</v>
      </c>
      <c r="L3683" s="16">
        <v>290</v>
      </c>
    </row>
    <row r="3684" spans="1:12" s="1" customFormat="1" ht="24" customHeight="1" x14ac:dyDescent="0.15">
      <c r="A3684" s="918"/>
      <c r="B3684" s="9" t="s">
        <v>34</v>
      </c>
      <c r="C3684" s="13" t="s">
        <v>35</v>
      </c>
      <c r="D3684" s="13" t="s">
        <v>36</v>
      </c>
      <c r="E3684" s="13" t="s">
        <v>37</v>
      </c>
      <c r="F3684" s="920"/>
      <c r="G3684" s="920"/>
      <c r="H3684" s="924" t="s">
        <v>38</v>
      </c>
      <c r="I3684" s="924"/>
      <c r="J3684" s="921" t="s">
        <v>31</v>
      </c>
      <c r="K3684" s="921" t="s">
        <v>31</v>
      </c>
      <c r="L3684" s="925">
        <v>0</v>
      </c>
    </row>
    <row r="3685" spans="1:12" s="1" customFormat="1" ht="24" customHeight="1" x14ac:dyDescent="0.15">
      <c r="A3685" s="918"/>
      <c r="B3685" s="14" t="s">
        <v>55</v>
      </c>
      <c r="C3685" s="14" t="s">
        <v>223</v>
      </c>
      <c r="D3685" s="15">
        <v>43648</v>
      </c>
      <c r="E3685" s="14" t="s">
        <v>2282</v>
      </c>
      <c r="F3685" s="920"/>
      <c r="G3685" s="920"/>
      <c r="H3685" s="924"/>
      <c r="I3685" s="924"/>
      <c r="J3685" s="921"/>
      <c r="K3685" s="921"/>
      <c r="L3685" s="925"/>
    </row>
    <row r="3686" spans="1:12" s="1" customFormat="1" ht="24" customHeight="1" x14ac:dyDescent="0.15">
      <c r="A3686" s="918">
        <v>683</v>
      </c>
      <c r="B3686" s="9" t="s">
        <v>22</v>
      </c>
      <c r="C3686" s="13" t="s">
        <v>23</v>
      </c>
      <c r="D3686" s="13" t="s">
        <v>24</v>
      </c>
      <c r="E3686" s="13" t="s">
        <v>25</v>
      </c>
      <c r="F3686" s="919" t="s">
        <v>17</v>
      </c>
      <c r="G3686" s="919"/>
      <c r="H3686" s="920"/>
      <c r="I3686" s="920"/>
      <c r="J3686" s="920"/>
      <c r="K3686" s="920"/>
      <c r="L3686" s="920"/>
    </row>
    <row r="3687" spans="1:12" s="1" customFormat="1" ht="26.25" customHeight="1" x14ac:dyDescent="0.15">
      <c r="A3687" s="918"/>
      <c r="B3687" s="921" t="s">
        <v>2258</v>
      </c>
      <c r="C3687" s="922" t="s">
        <v>2283</v>
      </c>
      <c r="D3687" s="923">
        <v>43657</v>
      </c>
      <c r="E3687" s="921" t="s">
        <v>2284</v>
      </c>
      <c r="F3687" s="921" t="s">
        <v>1960</v>
      </c>
      <c r="G3687" s="921"/>
      <c r="H3687" s="924" t="s">
        <v>30</v>
      </c>
      <c r="I3687" s="924"/>
      <c r="J3687" s="14" t="s">
        <v>31</v>
      </c>
      <c r="K3687" s="14" t="s">
        <v>32</v>
      </c>
      <c r="L3687" s="16">
        <v>349.8</v>
      </c>
    </row>
    <row r="3688" spans="1:12" s="1" customFormat="1" ht="270.75" customHeight="1" x14ac:dyDescent="0.15">
      <c r="A3688" s="918"/>
      <c r="B3688" s="921"/>
      <c r="C3688" s="922"/>
      <c r="D3688" s="923"/>
      <c r="E3688" s="921"/>
      <c r="F3688" s="921"/>
      <c r="G3688" s="921"/>
      <c r="H3688" s="924" t="s">
        <v>33</v>
      </c>
      <c r="I3688" s="924"/>
      <c r="J3688" s="14" t="s">
        <v>31</v>
      </c>
      <c r="K3688" s="14" t="s">
        <v>32</v>
      </c>
      <c r="L3688" s="16">
        <v>237</v>
      </c>
    </row>
    <row r="3689" spans="1:12" s="1" customFormat="1" ht="24" customHeight="1" x14ac:dyDescent="0.15">
      <c r="A3689" s="918"/>
      <c r="B3689" s="9" t="s">
        <v>34</v>
      </c>
      <c r="C3689" s="13" t="s">
        <v>35</v>
      </c>
      <c r="D3689" s="13" t="s">
        <v>36</v>
      </c>
      <c r="E3689" s="13" t="s">
        <v>37</v>
      </c>
      <c r="F3689" s="920"/>
      <c r="G3689" s="920"/>
      <c r="H3689" s="924" t="s">
        <v>38</v>
      </c>
      <c r="I3689" s="924"/>
      <c r="J3689" s="921" t="s">
        <v>31</v>
      </c>
      <c r="K3689" s="921" t="s">
        <v>31</v>
      </c>
      <c r="L3689" s="925">
        <v>0</v>
      </c>
    </row>
    <row r="3690" spans="1:12" s="1" customFormat="1" ht="24" customHeight="1" x14ac:dyDescent="0.15">
      <c r="A3690" s="918"/>
      <c r="B3690" s="14" t="s">
        <v>55</v>
      </c>
      <c r="C3690" s="14" t="s">
        <v>1960</v>
      </c>
      <c r="D3690" s="15">
        <v>43658</v>
      </c>
      <c r="E3690" s="14" t="s">
        <v>2285</v>
      </c>
      <c r="F3690" s="920"/>
      <c r="G3690" s="920"/>
      <c r="H3690" s="924"/>
      <c r="I3690" s="924"/>
      <c r="J3690" s="921"/>
      <c r="K3690" s="921"/>
      <c r="L3690" s="925"/>
    </row>
    <row r="3691" spans="1:12" s="1" customFormat="1" ht="24" customHeight="1" x14ac:dyDescent="0.15">
      <c r="A3691" s="918">
        <v>684</v>
      </c>
      <c r="B3691" s="9" t="s">
        <v>22</v>
      </c>
      <c r="C3691" s="13" t="s">
        <v>23</v>
      </c>
      <c r="D3691" s="13" t="s">
        <v>24</v>
      </c>
      <c r="E3691" s="13" t="s">
        <v>25</v>
      </c>
      <c r="F3691" s="919" t="s">
        <v>17</v>
      </c>
      <c r="G3691" s="919"/>
      <c r="H3691" s="920"/>
      <c r="I3691" s="920"/>
      <c r="J3691" s="920"/>
      <c r="K3691" s="920"/>
      <c r="L3691" s="920"/>
    </row>
    <row r="3692" spans="1:12" s="1" customFormat="1" ht="26.25" customHeight="1" x14ac:dyDescent="0.15">
      <c r="A3692" s="918"/>
      <c r="B3692" s="921" t="s">
        <v>2258</v>
      </c>
      <c r="C3692" s="922" t="s">
        <v>2286</v>
      </c>
      <c r="D3692" s="923">
        <v>43698</v>
      </c>
      <c r="E3692" s="921" t="s">
        <v>2287</v>
      </c>
      <c r="F3692" s="921" t="s">
        <v>1960</v>
      </c>
      <c r="G3692" s="921"/>
      <c r="H3692" s="924" t="s">
        <v>30</v>
      </c>
      <c r="I3692" s="924"/>
      <c r="J3692" s="14" t="s">
        <v>31</v>
      </c>
      <c r="K3692" s="14" t="s">
        <v>32</v>
      </c>
      <c r="L3692" s="16">
        <v>761.17</v>
      </c>
    </row>
    <row r="3693" spans="1:12" s="1" customFormat="1" ht="333.75" customHeight="1" x14ac:dyDescent="0.15">
      <c r="A3693" s="918"/>
      <c r="B3693" s="921"/>
      <c r="C3693" s="922"/>
      <c r="D3693" s="923"/>
      <c r="E3693" s="921"/>
      <c r="F3693" s="921"/>
      <c r="G3693" s="921"/>
      <c r="H3693" s="924" t="s">
        <v>33</v>
      </c>
      <c r="I3693" s="924"/>
      <c r="J3693" s="14" t="s">
        <v>31</v>
      </c>
      <c r="K3693" s="14" t="s">
        <v>32</v>
      </c>
      <c r="L3693" s="16">
        <v>1274.5899999999999</v>
      </c>
    </row>
    <row r="3694" spans="1:12" s="1" customFormat="1" ht="24" customHeight="1" x14ac:dyDescent="0.15">
      <c r="A3694" s="918"/>
      <c r="B3694" s="9" t="s">
        <v>34</v>
      </c>
      <c r="C3694" s="13" t="s">
        <v>35</v>
      </c>
      <c r="D3694" s="13" t="s">
        <v>36</v>
      </c>
      <c r="E3694" s="13" t="s">
        <v>37</v>
      </c>
      <c r="F3694" s="920"/>
      <c r="G3694" s="920"/>
      <c r="H3694" s="924" t="s">
        <v>38</v>
      </c>
      <c r="I3694" s="924"/>
      <c r="J3694" s="921" t="s">
        <v>31</v>
      </c>
      <c r="K3694" s="921" t="s">
        <v>31</v>
      </c>
      <c r="L3694" s="925">
        <v>0</v>
      </c>
    </row>
    <row r="3695" spans="1:12" s="1" customFormat="1" ht="24" customHeight="1" x14ac:dyDescent="0.15">
      <c r="A3695" s="918"/>
      <c r="B3695" s="14" t="s">
        <v>55</v>
      </c>
      <c r="C3695" s="14" t="s">
        <v>1960</v>
      </c>
      <c r="D3695" s="15">
        <v>43700</v>
      </c>
      <c r="E3695" s="14" t="s">
        <v>2288</v>
      </c>
      <c r="F3695" s="920"/>
      <c r="G3695" s="920"/>
      <c r="H3695" s="924"/>
      <c r="I3695" s="924"/>
      <c r="J3695" s="921"/>
      <c r="K3695" s="921"/>
      <c r="L3695" s="925"/>
    </row>
    <row r="3696" spans="1:12" s="1" customFormat="1" ht="24" customHeight="1" x14ac:dyDescent="0.15">
      <c r="A3696" s="918">
        <v>685</v>
      </c>
      <c r="B3696" s="9" t="s">
        <v>22</v>
      </c>
      <c r="C3696" s="13" t="s">
        <v>23</v>
      </c>
      <c r="D3696" s="13" t="s">
        <v>24</v>
      </c>
      <c r="E3696" s="13" t="s">
        <v>25</v>
      </c>
      <c r="F3696" s="919" t="s">
        <v>17</v>
      </c>
      <c r="G3696" s="919"/>
      <c r="H3696" s="920"/>
      <c r="I3696" s="920"/>
      <c r="J3696" s="920"/>
      <c r="K3696" s="920"/>
      <c r="L3696" s="920"/>
    </row>
    <row r="3697" spans="1:12" s="1" customFormat="1" ht="26.25" customHeight="1" x14ac:dyDescent="0.15">
      <c r="A3697" s="918"/>
      <c r="B3697" s="921" t="s">
        <v>2289</v>
      </c>
      <c r="C3697" s="922" t="s">
        <v>2290</v>
      </c>
      <c r="D3697" s="923">
        <v>43665</v>
      </c>
      <c r="E3697" s="921" t="s">
        <v>2291</v>
      </c>
      <c r="F3697" s="921" t="s">
        <v>210</v>
      </c>
      <c r="G3697" s="921"/>
      <c r="H3697" s="924" t="s">
        <v>30</v>
      </c>
      <c r="I3697" s="924"/>
      <c r="J3697" s="14" t="s">
        <v>31</v>
      </c>
      <c r="K3697" s="14" t="s">
        <v>31</v>
      </c>
      <c r="L3697" s="16">
        <v>0</v>
      </c>
    </row>
    <row r="3698" spans="1:12" s="1" customFormat="1" ht="155.25" customHeight="1" x14ac:dyDescent="0.15">
      <c r="A3698" s="918"/>
      <c r="B3698" s="921"/>
      <c r="C3698" s="922"/>
      <c r="D3698" s="923"/>
      <c r="E3698" s="921"/>
      <c r="F3698" s="921"/>
      <c r="G3698" s="921"/>
      <c r="H3698" s="924" t="s">
        <v>33</v>
      </c>
      <c r="I3698" s="924"/>
      <c r="J3698" s="14" t="s">
        <v>31</v>
      </c>
      <c r="K3698" s="14" t="s">
        <v>31</v>
      </c>
      <c r="L3698" s="16">
        <v>0</v>
      </c>
    </row>
    <row r="3699" spans="1:12" s="1" customFormat="1" ht="24" customHeight="1" x14ac:dyDescent="0.15">
      <c r="A3699" s="918"/>
      <c r="B3699" s="9" t="s">
        <v>34</v>
      </c>
      <c r="C3699" s="13" t="s">
        <v>35</v>
      </c>
      <c r="D3699" s="13" t="s">
        <v>36</v>
      </c>
      <c r="E3699" s="13" t="s">
        <v>37</v>
      </c>
      <c r="F3699" s="920"/>
      <c r="G3699" s="920"/>
      <c r="H3699" s="924" t="s">
        <v>38</v>
      </c>
      <c r="I3699" s="924"/>
      <c r="J3699" s="921" t="s">
        <v>31</v>
      </c>
      <c r="K3699" s="921" t="s">
        <v>32</v>
      </c>
      <c r="L3699" s="925">
        <v>1290</v>
      </c>
    </row>
    <row r="3700" spans="1:12" s="1" customFormat="1" ht="34.5" customHeight="1" x14ac:dyDescent="0.15">
      <c r="A3700" s="918"/>
      <c r="B3700" s="14" t="s">
        <v>496</v>
      </c>
      <c r="C3700" s="14" t="s">
        <v>210</v>
      </c>
      <c r="D3700" s="15">
        <v>43672</v>
      </c>
      <c r="E3700" s="14" t="s">
        <v>2292</v>
      </c>
      <c r="F3700" s="920"/>
      <c r="G3700" s="920"/>
      <c r="H3700" s="924"/>
      <c r="I3700" s="924"/>
      <c r="J3700" s="921"/>
      <c r="K3700" s="921"/>
      <c r="L3700" s="925"/>
    </row>
    <row r="3701" spans="1:12" s="1" customFormat="1" ht="24" customHeight="1" x14ac:dyDescent="0.15">
      <c r="A3701" s="918">
        <v>686</v>
      </c>
      <c r="B3701" s="9" t="s">
        <v>22</v>
      </c>
      <c r="C3701" s="13" t="s">
        <v>23</v>
      </c>
      <c r="D3701" s="13" t="s">
        <v>24</v>
      </c>
      <c r="E3701" s="13" t="s">
        <v>25</v>
      </c>
      <c r="F3701" s="919" t="s">
        <v>17</v>
      </c>
      <c r="G3701" s="919"/>
      <c r="H3701" s="920"/>
      <c r="I3701" s="920"/>
      <c r="J3701" s="920"/>
      <c r="K3701" s="920"/>
      <c r="L3701" s="920"/>
    </row>
    <row r="3702" spans="1:12" s="1" customFormat="1" ht="26.25" customHeight="1" x14ac:dyDescent="0.15">
      <c r="A3702" s="918"/>
      <c r="B3702" s="921" t="s">
        <v>2293</v>
      </c>
      <c r="C3702" s="921" t="s">
        <v>2294</v>
      </c>
      <c r="D3702" s="923">
        <v>43570</v>
      </c>
      <c r="E3702" s="921" t="s">
        <v>2295</v>
      </c>
      <c r="F3702" s="921" t="s">
        <v>2296</v>
      </c>
      <c r="G3702" s="921"/>
      <c r="H3702" s="924" t="s">
        <v>30</v>
      </c>
      <c r="I3702" s="924"/>
      <c r="J3702" s="14" t="s">
        <v>31</v>
      </c>
      <c r="K3702" s="14" t="s">
        <v>32</v>
      </c>
      <c r="L3702" s="16">
        <v>868</v>
      </c>
    </row>
    <row r="3703" spans="1:12" s="1" customFormat="1" ht="39.75" customHeight="1" x14ac:dyDescent="0.15">
      <c r="A3703" s="918"/>
      <c r="B3703" s="921"/>
      <c r="C3703" s="921"/>
      <c r="D3703" s="923"/>
      <c r="E3703" s="921"/>
      <c r="F3703" s="921"/>
      <c r="G3703" s="921"/>
      <c r="H3703" s="924" t="s">
        <v>33</v>
      </c>
      <c r="I3703" s="924"/>
      <c r="J3703" s="14" t="s">
        <v>31</v>
      </c>
      <c r="K3703" s="14" t="s">
        <v>32</v>
      </c>
      <c r="L3703" s="16">
        <v>1715</v>
      </c>
    </row>
    <row r="3704" spans="1:12" s="1" customFormat="1" ht="24" customHeight="1" x14ac:dyDescent="0.15">
      <c r="A3704" s="918"/>
      <c r="B3704" s="9" t="s">
        <v>34</v>
      </c>
      <c r="C3704" s="13" t="s">
        <v>35</v>
      </c>
      <c r="D3704" s="13" t="s">
        <v>36</v>
      </c>
      <c r="E3704" s="13" t="s">
        <v>37</v>
      </c>
      <c r="F3704" s="920"/>
      <c r="G3704" s="920"/>
      <c r="H3704" s="924" t="s">
        <v>38</v>
      </c>
      <c r="I3704" s="924"/>
      <c r="J3704" s="921" t="s">
        <v>31</v>
      </c>
      <c r="K3704" s="921" t="s">
        <v>31</v>
      </c>
      <c r="L3704" s="925">
        <v>0</v>
      </c>
    </row>
    <row r="3705" spans="1:12" s="1" customFormat="1" ht="24" customHeight="1" x14ac:dyDescent="0.15">
      <c r="A3705" s="918"/>
      <c r="B3705" s="14" t="s">
        <v>141</v>
      </c>
      <c r="C3705" s="14" t="s">
        <v>2296</v>
      </c>
      <c r="D3705" s="15">
        <v>43576</v>
      </c>
      <c r="E3705" s="14" t="s">
        <v>2297</v>
      </c>
      <c r="F3705" s="920"/>
      <c r="G3705" s="920"/>
      <c r="H3705" s="924"/>
      <c r="I3705" s="924"/>
      <c r="J3705" s="921"/>
      <c r="K3705" s="921"/>
      <c r="L3705" s="925"/>
    </row>
    <row r="3706" spans="1:12" s="1" customFormat="1" ht="24" customHeight="1" x14ac:dyDescent="0.15">
      <c r="A3706" s="918">
        <v>687</v>
      </c>
      <c r="B3706" s="9" t="s">
        <v>22</v>
      </c>
      <c r="C3706" s="13" t="s">
        <v>23</v>
      </c>
      <c r="D3706" s="13" t="s">
        <v>24</v>
      </c>
      <c r="E3706" s="13" t="s">
        <v>25</v>
      </c>
      <c r="F3706" s="919" t="s">
        <v>17</v>
      </c>
      <c r="G3706" s="919"/>
      <c r="H3706" s="920"/>
      <c r="I3706" s="920"/>
      <c r="J3706" s="920"/>
      <c r="K3706" s="920"/>
      <c r="L3706" s="920"/>
    </row>
    <row r="3707" spans="1:12" s="1" customFormat="1" ht="26.25" customHeight="1" x14ac:dyDescent="0.15">
      <c r="A3707" s="918"/>
      <c r="B3707" s="921" t="s">
        <v>2298</v>
      </c>
      <c r="C3707" s="922" t="s">
        <v>2299</v>
      </c>
      <c r="D3707" s="923">
        <v>43596</v>
      </c>
      <c r="E3707" s="921" t="s">
        <v>2300</v>
      </c>
      <c r="F3707" s="921" t="s">
        <v>2301</v>
      </c>
      <c r="G3707" s="921"/>
      <c r="H3707" s="924" t="s">
        <v>30</v>
      </c>
      <c r="I3707" s="924"/>
      <c r="J3707" s="14" t="s">
        <v>31</v>
      </c>
      <c r="K3707" s="14" t="s">
        <v>32</v>
      </c>
      <c r="L3707" s="16">
        <v>464</v>
      </c>
    </row>
    <row r="3708" spans="1:12" s="1" customFormat="1" ht="344.25" customHeight="1" x14ac:dyDescent="0.15">
      <c r="A3708" s="918"/>
      <c r="B3708" s="921"/>
      <c r="C3708" s="922"/>
      <c r="D3708" s="923"/>
      <c r="E3708" s="921"/>
      <c r="F3708" s="921"/>
      <c r="G3708" s="921"/>
      <c r="H3708" s="924" t="s">
        <v>33</v>
      </c>
      <c r="I3708" s="924"/>
      <c r="J3708" s="14" t="s">
        <v>31</v>
      </c>
      <c r="K3708" s="14" t="s">
        <v>32</v>
      </c>
      <c r="L3708" s="16">
        <v>717.89</v>
      </c>
    </row>
    <row r="3709" spans="1:12" s="1" customFormat="1" ht="24" customHeight="1" x14ac:dyDescent="0.15">
      <c r="A3709" s="918"/>
      <c r="B3709" s="9" t="s">
        <v>34</v>
      </c>
      <c r="C3709" s="13" t="s">
        <v>35</v>
      </c>
      <c r="D3709" s="13" t="s">
        <v>36</v>
      </c>
      <c r="E3709" s="13" t="s">
        <v>37</v>
      </c>
      <c r="F3709" s="920"/>
      <c r="G3709" s="920"/>
      <c r="H3709" s="924" t="s">
        <v>38</v>
      </c>
      <c r="I3709" s="924"/>
      <c r="J3709" s="921" t="s">
        <v>31</v>
      </c>
      <c r="K3709" s="921" t="s">
        <v>31</v>
      </c>
      <c r="L3709" s="925">
        <v>0</v>
      </c>
    </row>
    <row r="3710" spans="1:12" s="1" customFormat="1" ht="24" customHeight="1" x14ac:dyDescent="0.15">
      <c r="A3710" s="918"/>
      <c r="B3710" s="14" t="s">
        <v>105</v>
      </c>
      <c r="C3710" s="14" t="s">
        <v>2301</v>
      </c>
      <c r="D3710" s="15">
        <v>43605</v>
      </c>
      <c r="E3710" s="14" t="s">
        <v>2302</v>
      </c>
      <c r="F3710" s="920"/>
      <c r="G3710" s="920"/>
      <c r="H3710" s="924"/>
      <c r="I3710" s="924"/>
      <c r="J3710" s="921"/>
      <c r="K3710" s="921"/>
      <c r="L3710" s="925"/>
    </row>
    <row r="3711" spans="1:12" s="1" customFormat="1" ht="24" customHeight="1" x14ac:dyDescent="0.15">
      <c r="A3711" s="918">
        <v>688</v>
      </c>
      <c r="B3711" s="9" t="s">
        <v>22</v>
      </c>
      <c r="C3711" s="13" t="s">
        <v>23</v>
      </c>
      <c r="D3711" s="13" t="s">
        <v>24</v>
      </c>
      <c r="E3711" s="13" t="s">
        <v>25</v>
      </c>
      <c r="F3711" s="919" t="s">
        <v>17</v>
      </c>
      <c r="G3711" s="919"/>
      <c r="H3711" s="920"/>
      <c r="I3711" s="920"/>
      <c r="J3711" s="920"/>
      <c r="K3711" s="920"/>
      <c r="L3711" s="920"/>
    </row>
    <row r="3712" spans="1:12" s="1" customFormat="1" ht="26.25" customHeight="1" x14ac:dyDescent="0.15">
      <c r="A3712" s="918"/>
      <c r="B3712" s="921" t="s">
        <v>2303</v>
      </c>
      <c r="C3712" s="921" t="s">
        <v>2304</v>
      </c>
      <c r="D3712" s="923">
        <v>43580</v>
      </c>
      <c r="E3712" s="921" t="s">
        <v>28</v>
      </c>
      <c r="F3712" s="921" t="s">
        <v>2305</v>
      </c>
      <c r="G3712" s="921"/>
      <c r="H3712" s="924" t="s">
        <v>30</v>
      </c>
      <c r="I3712" s="924"/>
      <c r="J3712" s="14" t="s">
        <v>31</v>
      </c>
      <c r="K3712" s="14" t="s">
        <v>32</v>
      </c>
      <c r="L3712" s="16">
        <v>205.49</v>
      </c>
    </row>
    <row r="3713" spans="1:12" s="1" customFormat="1" ht="81.75" customHeight="1" x14ac:dyDescent="0.15">
      <c r="A3713" s="918"/>
      <c r="B3713" s="921"/>
      <c r="C3713" s="921"/>
      <c r="D3713" s="923"/>
      <c r="E3713" s="921"/>
      <c r="F3713" s="921"/>
      <c r="G3713" s="921"/>
      <c r="H3713" s="924" t="s">
        <v>33</v>
      </c>
      <c r="I3713" s="924"/>
      <c r="J3713" s="14" t="s">
        <v>31</v>
      </c>
      <c r="K3713" s="14" t="s">
        <v>31</v>
      </c>
      <c r="L3713" s="16">
        <v>0</v>
      </c>
    </row>
    <row r="3714" spans="1:12" s="1" customFormat="1" ht="24" customHeight="1" x14ac:dyDescent="0.15">
      <c r="A3714" s="918"/>
      <c r="B3714" s="9" t="s">
        <v>34</v>
      </c>
      <c r="C3714" s="13" t="s">
        <v>35</v>
      </c>
      <c r="D3714" s="13" t="s">
        <v>36</v>
      </c>
      <c r="E3714" s="13" t="s">
        <v>37</v>
      </c>
      <c r="F3714" s="920"/>
      <c r="G3714" s="920"/>
      <c r="H3714" s="924" t="s">
        <v>38</v>
      </c>
      <c r="I3714" s="924"/>
      <c r="J3714" s="921" t="s">
        <v>31</v>
      </c>
      <c r="K3714" s="921" t="s">
        <v>32</v>
      </c>
      <c r="L3714" s="925">
        <v>685</v>
      </c>
    </row>
    <row r="3715" spans="1:12" s="1" customFormat="1" ht="34.5" customHeight="1" x14ac:dyDescent="0.15">
      <c r="A3715" s="918"/>
      <c r="B3715" s="14" t="s">
        <v>2306</v>
      </c>
      <c r="C3715" s="14" t="s">
        <v>2305</v>
      </c>
      <c r="D3715" s="15">
        <v>43583</v>
      </c>
      <c r="E3715" s="14" t="s">
        <v>290</v>
      </c>
      <c r="F3715" s="920"/>
      <c r="G3715" s="920"/>
      <c r="H3715" s="924"/>
      <c r="I3715" s="924"/>
      <c r="J3715" s="921"/>
      <c r="K3715" s="921"/>
      <c r="L3715" s="925"/>
    </row>
    <row r="3716" spans="1:12" s="1" customFormat="1" ht="24" customHeight="1" x14ac:dyDescent="0.15">
      <c r="A3716" s="918">
        <v>689</v>
      </c>
      <c r="B3716" s="9" t="s">
        <v>22</v>
      </c>
      <c r="C3716" s="13" t="s">
        <v>23</v>
      </c>
      <c r="D3716" s="13" t="s">
        <v>24</v>
      </c>
      <c r="E3716" s="13" t="s">
        <v>25</v>
      </c>
      <c r="F3716" s="919" t="s">
        <v>17</v>
      </c>
      <c r="G3716" s="919"/>
      <c r="H3716" s="920"/>
      <c r="I3716" s="920"/>
      <c r="J3716" s="920"/>
      <c r="K3716" s="920"/>
      <c r="L3716" s="920"/>
    </row>
    <row r="3717" spans="1:12" s="1" customFormat="1" ht="26.25" customHeight="1" x14ac:dyDescent="0.15">
      <c r="A3717" s="918"/>
      <c r="B3717" s="921" t="s">
        <v>2307</v>
      </c>
      <c r="C3717" s="922" t="s">
        <v>2308</v>
      </c>
      <c r="D3717" s="923">
        <v>43688</v>
      </c>
      <c r="E3717" s="921" t="s">
        <v>643</v>
      </c>
      <c r="F3717" s="921" t="s">
        <v>644</v>
      </c>
      <c r="G3717" s="921"/>
      <c r="H3717" s="924" t="s">
        <v>30</v>
      </c>
      <c r="I3717" s="924"/>
      <c r="J3717" s="14" t="s">
        <v>31</v>
      </c>
      <c r="K3717" s="14" t="s">
        <v>31</v>
      </c>
      <c r="L3717" s="16">
        <v>0</v>
      </c>
    </row>
    <row r="3718" spans="1:12" s="1" customFormat="1" ht="409.2" customHeight="1" x14ac:dyDescent="0.15">
      <c r="A3718" s="918"/>
      <c r="B3718" s="921"/>
      <c r="C3718" s="922"/>
      <c r="D3718" s="923"/>
      <c r="E3718" s="921"/>
      <c r="F3718" s="921"/>
      <c r="G3718" s="921"/>
      <c r="H3718" s="924" t="s">
        <v>33</v>
      </c>
      <c r="I3718" s="924"/>
      <c r="J3718" s="921" t="s">
        <v>32</v>
      </c>
      <c r="K3718" s="921" t="s">
        <v>31</v>
      </c>
      <c r="L3718" s="925">
        <v>326.60000000000002</v>
      </c>
    </row>
    <row r="3719" spans="1:12" s="1" customFormat="1" ht="92.85" customHeight="1" x14ac:dyDescent="0.15">
      <c r="A3719" s="918"/>
      <c r="B3719" s="921"/>
      <c r="C3719" s="922"/>
      <c r="D3719" s="923"/>
      <c r="E3719" s="921"/>
      <c r="F3719" s="921"/>
      <c r="G3719" s="921"/>
      <c r="H3719" s="924"/>
      <c r="I3719" s="924"/>
      <c r="J3719" s="921"/>
      <c r="K3719" s="921"/>
      <c r="L3719" s="925"/>
    </row>
    <row r="3720" spans="1:12" s="1" customFormat="1" ht="24" customHeight="1" x14ac:dyDescent="0.15">
      <c r="A3720" s="918"/>
      <c r="B3720" s="9" t="s">
        <v>34</v>
      </c>
      <c r="C3720" s="13" t="s">
        <v>35</v>
      </c>
      <c r="D3720" s="13" t="s">
        <v>36</v>
      </c>
      <c r="E3720" s="13" t="s">
        <v>37</v>
      </c>
      <c r="F3720" s="920"/>
      <c r="G3720" s="920"/>
      <c r="H3720" s="924" t="s">
        <v>38</v>
      </c>
      <c r="I3720" s="924"/>
      <c r="J3720" s="921" t="s">
        <v>32</v>
      </c>
      <c r="K3720" s="921" t="s">
        <v>32</v>
      </c>
      <c r="L3720" s="925">
        <v>1045.4000000000001</v>
      </c>
    </row>
    <row r="3721" spans="1:12" s="1" customFormat="1" ht="24" customHeight="1" x14ac:dyDescent="0.15">
      <c r="A3721" s="918"/>
      <c r="B3721" s="14" t="s">
        <v>323</v>
      </c>
      <c r="C3721" s="14" t="s">
        <v>644</v>
      </c>
      <c r="D3721" s="15">
        <v>43693</v>
      </c>
      <c r="E3721" s="14" t="s">
        <v>2309</v>
      </c>
      <c r="F3721" s="920"/>
      <c r="G3721" s="920"/>
      <c r="H3721" s="924"/>
      <c r="I3721" s="924"/>
      <c r="J3721" s="921"/>
      <c r="K3721" s="921"/>
      <c r="L3721" s="925"/>
    </row>
    <row r="3722" spans="1:12" s="1" customFormat="1" ht="24" customHeight="1" x14ac:dyDescent="0.15">
      <c r="A3722" s="918">
        <v>690</v>
      </c>
      <c r="B3722" s="9" t="s">
        <v>22</v>
      </c>
      <c r="C3722" s="13" t="s">
        <v>23</v>
      </c>
      <c r="D3722" s="13" t="s">
        <v>24</v>
      </c>
      <c r="E3722" s="13" t="s">
        <v>25</v>
      </c>
      <c r="F3722" s="919" t="s">
        <v>17</v>
      </c>
      <c r="G3722" s="919"/>
      <c r="H3722" s="920"/>
      <c r="I3722" s="920"/>
      <c r="J3722" s="920"/>
      <c r="K3722" s="920"/>
      <c r="L3722" s="920"/>
    </row>
    <row r="3723" spans="1:12" s="1" customFormat="1" ht="26.25" customHeight="1" x14ac:dyDescent="0.15">
      <c r="A3723" s="918"/>
      <c r="B3723" s="921" t="s">
        <v>2310</v>
      </c>
      <c r="C3723" s="922" t="s">
        <v>2311</v>
      </c>
      <c r="D3723" s="923">
        <v>43576</v>
      </c>
      <c r="E3723" s="921" t="s">
        <v>2312</v>
      </c>
      <c r="F3723" s="921" t="s">
        <v>2313</v>
      </c>
      <c r="G3723" s="921"/>
      <c r="H3723" s="924" t="s">
        <v>30</v>
      </c>
      <c r="I3723" s="924"/>
      <c r="J3723" s="14" t="s">
        <v>31</v>
      </c>
      <c r="K3723" s="14" t="s">
        <v>32</v>
      </c>
      <c r="L3723" s="16">
        <v>251</v>
      </c>
    </row>
    <row r="3724" spans="1:12" s="1" customFormat="1" ht="312.75" customHeight="1" x14ac:dyDescent="0.15">
      <c r="A3724" s="918"/>
      <c r="B3724" s="921"/>
      <c r="C3724" s="922"/>
      <c r="D3724" s="923"/>
      <c r="E3724" s="921"/>
      <c r="F3724" s="921"/>
      <c r="G3724" s="921"/>
      <c r="H3724" s="924" t="s">
        <v>33</v>
      </c>
      <c r="I3724" s="924"/>
      <c r="J3724" s="14" t="s">
        <v>31</v>
      </c>
      <c r="K3724" s="14" t="s">
        <v>32</v>
      </c>
      <c r="L3724" s="16">
        <v>521.5</v>
      </c>
    </row>
    <row r="3725" spans="1:12" s="1" customFormat="1" ht="24" customHeight="1" x14ac:dyDescent="0.15">
      <c r="A3725" s="918"/>
      <c r="B3725" s="9" t="s">
        <v>34</v>
      </c>
      <c r="C3725" s="13" t="s">
        <v>35</v>
      </c>
      <c r="D3725" s="13" t="s">
        <v>36</v>
      </c>
      <c r="E3725" s="13" t="s">
        <v>37</v>
      </c>
      <c r="F3725" s="920"/>
      <c r="G3725" s="920"/>
      <c r="H3725" s="924" t="s">
        <v>38</v>
      </c>
      <c r="I3725" s="924"/>
      <c r="J3725" s="921" t="s">
        <v>31</v>
      </c>
      <c r="K3725" s="921" t="s">
        <v>31</v>
      </c>
      <c r="L3725" s="925">
        <v>0</v>
      </c>
    </row>
    <row r="3726" spans="1:12" s="1" customFormat="1" ht="34.5" customHeight="1" x14ac:dyDescent="0.15">
      <c r="A3726" s="918"/>
      <c r="B3726" s="14" t="s">
        <v>2314</v>
      </c>
      <c r="C3726" s="14" t="s">
        <v>2313</v>
      </c>
      <c r="D3726" s="15">
        <v>43578</v>
      </c>
      <c r="E3726" s="14" t="s">
        <v>271</v>
      </c>
      <c r="F3726" s="920"/>
      <c r="G3726" s="920"/>
      <c r="H3726" s="924"/>
      <c r="I3726" s="924"/>
      <c r="J3726" s="921"/>
      <c r="K3726" s="921"/>
      <c r="L3726" s="925"/>
    </row>
    <row r="3727" spans="1:12" s="1" customFormat="1" ht="24" customHeight="1" x14ac:dyDescent="0.15">
      <c r="A3727" s="918">
        <v>691</v>
      </c>
      <c r="B3727" s="9" t="s">
        <v>22</v>
      </c>
      <c r="C3727" s="13" t="s">
        <v>23</v>
      </c>
      <c r="D3727" s="13" t="s">
        <v>24</v>
      </c>
      <c r="E3727" s="13" t="s">
        <v>25</v>
      </c>
      <c r="F3727" s="919" t="s">
        <v>17</v>
      </c>
      <c r="G3727" s="919"/>
      <c r="H3727" s="920"/>
      <c r="I3727" s="920"/>
      <c r="J3727" s="920"/>
      <c r="K3727" s="920"/>
      <c r="L3727" s="920"/>
    </row>
    <row r="3728" spans="1:12" s="1" customFormat="1" ht="26.25" customHeight="1" x14ac:dyDescent="0.15">
      <c r="A3728" s="918"/>
      <c r="B3728" s="921" t="s">
        <v>2315</v>
      </c>
      <c r="C3728" s="922" t="s">
        <v>2316</v>
      </c>
      <c r="D3728" s="923">
        <v>43566</v>
      </c>
      <c r="E3728" s="921" t="s">
        <v>1430</v>
      </c>
      <c r="F3728" s="921" t="s">
        <v>2317</v>
      </c>
      <c r="G3728" s="921"/>
      <c r="H3728" s="924" t="s">
        <v>30</v>
      </c>
      <c r="I3728" s="924"/>
      <c r="J3728" s="14" t="s">
        <v>31</v>
      </c>
      <c r="K3728" s="14" t="s">
        <v>32</v>
      </c>
      <c r="L3728" s="16">
        <v>250</v>
      </c>
    </row>
    <row r="3729" spans="1:12" s="1" customFormat="1" ht="409.2" customHeight="1" x14ac:dyDescent="0.15">
      <c r="A3729" s="918"/>
      <c r="B3729" s="921"/>
      <c r="C3729" s="922"/>
      <c r="D3729" s="923"/>
      <c r="E3729" s="921"/>
      <c r="F3729" s="921"/>
      <c r="G3729" s="921"/>
      <c r="H3729" s="924" t="s">
        <v>33</v>
      </c>
      <c r="I3729" s="924"/>
      <c r="J3729" s="921" t="s">
        <v>31</v>
      </c>
      <c r="K3729" s="921" t="s">
        <v>32</v>
      </c>
      <c r="L3729" s="925">
        <v>561.6</v>
      </c>
    </row>
    <row r="3730" spans="1:12" s="1" customFormat="1" ht="19.350000000000001" customHeight="1" x14ac:dyDescent="0.15">
      <c r="A3730" s="918"/>
      <c r="B3730" s="921"/>
      <c r="C3730" s="922"/>
      <c r="D3730" s="923"/>
      <c r="E3730" s="921"/>
      <c r="F3730" s="921"/>
      <c r="G3730" s="921"/>
      <c r="H3730" s="924"/>
      <c r="I3730" s="924"/>
      <c r="J3730" s="921"/>
      <c r="K3730" s="921"/>
      <c r="L3730" s="925"/>
    </row>
    <row r="3731" spans="1:12" s="1" customFormat="1" ht="24" customHeight="1" x14ac:dyDescent="0.15">
      <c r="A3731" s="918"/>
      <c r="B3731" s="9" t="s">
        <v>34</v>
      </c>
      <c r="C3731" s="13" t="s">
        <v>35</v>
      </c>
      <c r="D3731" s="13" t="s">
        <v>36</v>
      </c>
      <c r="E3731" s="13" t="s">
        <v>37</v>
      </c>
      <c r="F3731" s="920"/>
      <c r="G3731" s="920"/>
      <c r="H3731" s="924" t="s">
        <v>38</v>
      </c>
      <c r="I3731" s="924"/>
      <c r="J3731" s="921" t="s">
        <v>31</v>
      </c>
      <c r="K3731" s="921" t="s">
        <v>32</v>
      </c>
      <c r="L3731" s="925">
        <v>240</v>
      </c>
    </row>
    <row r="3732" spans="1:12" s="1" customFormat="1" ht="24" customHeight="1" x14ac:dyDescent="0.15">
      <c r="A3732" s="918"/>
      <c r="B3732" s="14" t="s">
        <v>2318</v>
      </c>
      <c r="C3732" s="14" t="s">
        <v>2317</v>
      </c>
      <c r="D3732" s="15">
        <v>43567</v>
      </c>
      <c r="E3732" s="14" t="s">
        <v>138</v>
      </c>
      <c r="F3732" s="920"/>
      <c r="G3732" s="920"/>
      <c r="H3732" s="924"/>
      <c r="I3732" s="924"/>
      <c r="J3732" s="921"/>
      <c r="K3732" s="921"/>
      <c r="L3732" s="925"/>
    </row>
    <row r="3733" spans="1:12" s="1" customFormat="1" ht="24" customHeight="1" x14ac:dyDescent="0.15">
      <c r="A3733" s="918">
        <v>692</v>
      </c>
      <c r="B3733" s="9" t="s">
        <v>22</v>
      </c>
      <c r="C3733" s="13" t="s">
        <v>23</v>
      </c>
      <c r="D3733" s="13" t="s">
        <v>24</v>
      </c>
      <c r="E3733" s="13" t="s">
        <v>25</v>
      </c>
      <c r="F3733" s="919" t="s">
        <v>17</v>
      </c>
      <c r="G3733" s="919"/>
      <c r="H3733" s="920"/>
      <c r="I3733" s="920"/>
      <c r="J3733" s="920"/>
      <c r="K3733" s="920"/>
      <c r="L3733" s="920"/>
    </row>
    <row r="3734" spans="1:12" s="1" customFormat="1" ht="26.25" customHeight="1" x14ac:dyDescent="0.15">
      <c r="A3734" s="918"/>
      <c r="B3734" s="921" t="s">
        <v>2315</v>
      </c>
      <c r="C3734" s="922" t="s">
        <v>2319</v>
      </c>
      <c r="D3734" s="923">
        <v>43593</v>
      </c>
      <c r="E3734" s="921" t="s">
        <v>2320</v>
      </c>
      <c r="F3734" s="921" t="s">
        <v>2321</v>
      </c>
      <c r="G3734" s="921"/>
      <c r="H3734" s="924" t="s">
        <v>30</v>
      </c>
      <c r="I3734" s="924"/>
      <c r="J3734" s="14" t="s">
        <v>31</v>
      </c>
      <c r="K3734" s="14" t="s">
        <v>32</v>
      </c>
      <c r="L3734" s="16">
        <v>591</v>
      </c>
    </row>
    <row r="3735" spans="1:12" s="1" customFormat="1" ht="409.2" customHeight="1" x14ac:dyDescent="0.15">
      <c r="A3735" s="918"/>
      <c r="B3735" s="921"/>
      <c r="C3735" s="922"/>
      <c r="D3735" s="923"/>
      <c r="E3735" s="921"/>
      <c r="F3735" s="921"/>
      <c r="G3735" s="921"/>
      <c r="H3735" s="924" t="s">
        <v>33</v>
      </c>
      <c r="I3735" s="924"/>
      <c r="J3735" s="921" t="s">
        <v>32</v>
      </c>
      <c r="K3735" s="921" t="s">
        <v>31</v>
      </c>
      <c r="L3735" s="925">
        <v>2288</v>
      </c>
    </row>
    <row r="3736" spans="1:12" s="1" customFormat="1" ht="29.85" customHeight="1" x14ac:dyDescent="0.15">
      <c r="A3736" s="918"/>
      <c r="B3736" s="921"/>
      <c r="C3736" s="922"/>
      <c r="D3736" s="923"/>
      <c r="E3736" s="921"/>
      <c r="F3736" s="921"/>
      <c r="G3736" s="921"/>
      <c r="H3736" s="924"/>
      <c r="I3736" s="924"/>
      <c r="J3736" s="921"/>
      <c r="K3736" s="921"/>
      <c r="L3736" s="925"/>
    </row>
    <row r="3737" spans="1:12" s="1" customFormat="1" ht="24" customHeight="1" x14ac:dyDescent="0.15">
      <c r="A3737" s="918"/>
      <c r="B3737" s="9" t="s">
        <v>34</v>
      </c>
      <c r="C3737" s="13" t="s">
        <v>35</v>
      </c>
      <c r="D3737" s="13" t="s">
        <v>36</v>
      </c>
      <c r="E3737" s="13" t="s">
        <v>37</v>
      </c>
      <c r="F3737" s="920"/>
      <c r="G3737" s="920"/>
      <c r="H3737" s="924" t="s">
        <v>38</v>
      </c>
      <c r="I3737" s="924"/>
      <c r="J3737" s="921" t="s">
        <v>31</v>
      </c>
      <c r="K3737" s="921" t="s">
        <v>32</v>
      </c>
      <c r="L3737" s="925">
        <v>514</v>
      </c>
    </row>
    <row r="3738" spans="1:12" s="1" customFormat="1" ht="24" customHeight="1" x14ac:dyDescent="0.15">
      <c r="A3738" s="918"/>
      <c r="B3738" s="14" t="s">
        <v>2318</v>
      </c>
      <c r="C3738" s="14" t="s">
        <v>2321</v>
      </c>
      <c r="D3738" s="15">
        <v>43597</v>
      </c>
      <c r="E3738" s="14" t="s">
        <v>2322</v>
      </c>
      <c r="F3738" s="920"/>
      <c r="G3738" s="920"/>
      <c r="H3738" s="924"/>
      <c r="I3738" s="924"/>
      <c r="J3738" s="921"/>
      <c r="K3738" s="921"/>
      <c r="L3738" s="925"/>
    </row>
    <row r="3739" spans="1:12" s="1" customFormat="1" ht="24" customHeight="1" x14ac:dyDescent="0.15">
      <c r="A3739" s="918">
        <v>693</v>
      </c>
      <c r="B3739" s="9" t="s">
        <v>22</v>
      </c>
      <c r="C3739" s="13" t="s">
        <v>23</v>
      </c>
      <c r="D3739" s="13" t="s">
        <v>24</v>
      </c>
      <c r="E3739" s="13" t="s">
        <v>25</v>
      </c>
      <c r="F3739" s="919" t="s">
        <v>17</v>
      </c>
      <c r="G3739" s="919"/>
      <c r="H3739" s="920"/>
      <c r="I3739" s="920"/>
      <c r="J3739" s="920"/>
      <c r="K3739" s="920"/>
      <c r="L3739" s="920"/>
    </row>
    <row r="3740" spans="1:12" s="1" customFormat="1" ht="26.25" customHeight="1" x14ac:dyDescent="0.15">
      <c r="A3740" s="918"/>
      <c r="B3740" s="921" t="s">
        <v>2315</v>
      </c>
      <c r="C3740" s="922" t="s">
        <v>2323</v>
      </c>
      <c r="D3740" s="923">
        <v>43615</v>
      </c>
      <c r="E3740" s="921" t="s">
        <v>65</v>
      </c>
      <c r="F3740" s="921" t="s">
        <v>66</v>
      </c>
      <c r="G3740" s="921"/>
      <c r="H3740" s="924" t="s">
        <v>30</v>
      </c>
      <c r="I3740" s="924"/>
      <c r="J3740" s="14" t="s">
        <v>31</v>
      </c>
      <c r="K3740" s="14" t="s">
        <v>32</v>
      </c>
      <c r="L3740" s="16">
        <v>803.45</v>
      </c>
    </row>
    <row r="3741" spans="1:12" s="1" customFormat="1" ht="409.2" customHeight="1" x14ac:dyDescent="0.15">
      <c r="A3741" s="918"/>
      <c r="B3741" s="921"/>
      <c r="C3741" s="922"/>
      <c r="D3741" s="923"/>
      <c r="E3741" s="921"/>
      <c r="F3741" s="921"/>
      <c r="G3741" s="921"/>
      <c r="H3741" s="924" t="s">
        <v>33</v>
      </c>
      <c r="I3741" s="924"/>
      <c r="J3741" s="921" t="s">
        <v>32</v>
      </c>
      <c r="K3741" s="921" t="s">
        <v>31</v>
      </c>
      <c r="L3741" s="925">
        <v>4434.83</v>
      </c>
    </row>
    <row r="3742" spans="1:12" s="1" customFormat="1" ht="260.85000000000002" customHeight="1" x14ac:dyDescent="0.15">
      <c r="A3742" s="918"/>
      <c r="B3742" s="921"/>
      <c r="C3742" s="922"/>
      <c r="D3742" s="923"/>
      <c r="E3742" s="921"/>
      <c r="F3742" s="921"/>
      <c r="G3742" s="921"/>
      <c r="H3742" s="924"/>
      <c r="I3742" s="924"/>
      <c r="J3742" s="921"/>
      <c r="K3742" s="921"/>
      <c r="L3742" s="925"/>
    </row>
    <row r="3743" spans="1:12" s="1" customFormat="1" ht="24" customHeight="1" x14ac:dyDescent="0.15">
      <c r="A3743" s="918"/>
      <c r="B3743" s="9" t="s">
        <v>34</v>
      </c>
      <c r="C3743" s="13" t="s">
        <v>35</v>
      </c>
      <c r="D3743" s="13" t="s">
        <v>36</v>
      </c>
      <c r="E3743" s="13" t="s">
        <v>37</v>
      </c>
      <c r="F3743" s="920"/>
      <c r="G3743" s="920"/>
      <c r="H3743" s="924" t="s">
        <v>38</v>
      </c>
      <c r="I3743" s="924"/>
      <c r="J3743" s="921" t="s">
        <v>31</v>
      </c>
      <c r="K3743" s="921" t="s">
        <v>32</v>
      </c>
      <c r="L3743" s="925">
        <v>50</v>
      </c>
    </row>
    <row r="3744" spans="1:12" s="1" customFormat="1" ht="24" customHeight="1" x14ac:dyDescent="0.15">
      <c r="A3744" s="918"/>
      <c r="B3744" s="14" t="s">
        <v>2318</v>
      </c>
      <c r="C3744" s="14" t="s">
        <v>66</v>
      </c>
      <c r="D3744" s="15">
        <v>43619</v>
      </c>
      <c r="E3744" s="14" t="s">
        <v>2324</v>
      </c>
      <c r="F3744" s="920"/>
      <c r="G3744" s="920"/>
      <c r="H3744" s="924"/>
      <c r="I3744" s="924"/>
      <c r="J3744" s="921"/>
      <c r="K3744" s="921"/>
      <c r="L3744" s="925"/>
    </row>
    <row r="3745" spans="1:12" s="1" customFormat="1" ht="24" customHeight="1" x14ac:dyDescent="0.15">
      <c r="A3745" s="918">
        <v>694</v>
      </c>
      <c r="B3745" s="9" t="s">
        <v>22</v>
      </c>
      <c r="C3745" s="13" t="s">
        <v>23</v>
      </c>
      <c r="D3745" s="13" t="s">
        <v>24</v>
      </c>
      <c r="E3745" s="13" t="s">
        <v>25</v>
      </c>
      <c r="F3745" s="919" t="s">
        <v>17</v>
      </c>
      <c r="G3745" s="919"/>
      <c r="H3745" s="920"/>
      <c r="I3745" s="920"/>
      <c r="J3745" s="920"/>
      <c r="K3745" s="920"/>
      <c r="L3745" s="920"/>
    </row>
    <row r="3746" spans="1:12" s="1" customFormat="1" ht="26.25" customHeight="1" x14ac:dyDescent="0.15">
      <c r="A3746" s="918"/>
      <c r="B3746" s="921" t="s">
        <v>2315</v>
      </c>
      <c r="C3746" s="922" t="s">
        <v>2325</v>
      </c>
      <c r="D3746" s="923">
        <v>43626</v>
      </c>
      <c r="E3746" s="921" t="s">
        <v>1212</v>
      </c>
      <c r="F3746" s="921" t="s">
        <v>2326</v>
      </c>
      <c r="G3746" s="921"/>
      <c r="H3746" s="924" t="s">
        <v>30</v>
      </c>
      <c r="I3746" s="924"/>
      <c r="J3746" s="14" t="s">
        <v>31</v>
      </c>
      <c r="K3746" s="14" t="s">
        <v>32</v>
      </c>
      <c r="L3746" s="16">
        <v>681.08</v>
      </c>
    </row>
    <row r="3747" spans="1:12" s="1" customFormat="1" ht="409.2" customHeight="1" x14ac:dyDescent="0.15">
      <c r="A3747" s="918"/>
      <c r="B3747" s="921"/>
      <c r="C3747" s="922"/>
      <c r="D3747" s="923"/>
      <c r="E3747" s="921"/>
      <c r="F3747" s="921"/>
      <c r="G3747" s="921"/>
      <c r="H3747" s="924" t="s">
        <v>33</v>
      </c>
      <c r="I3747" s="924"/>
      <c r="J3747" s="921" t="s">
        <v>32</v>
      </c>
      <c r="K3747" s="921" t="s">
        <v>31</v>
      </c>
      <c r="L3747" s="925">
        <v>2838.5</v>
      </c>
    </row>
    <row r="3748" spans="1:12" s="1" customFormat="1" ht="409.2" customHeight="1" x14ac:dyDescent="0.15">
      <c r="A3748" s="918"/>
      <c r="B3748" s="921"/>
      <c r="C3748" s="922"/>
      <c r="D3748" s="923"/>
      <c r="E3748" s="921"/>
      <c r="F3748" s="921"/>
      <c r="G3748" s="921"/>
      <c r="H3748" s="924"/>
      <c r="I3748" s="924"/>
      <c r="J3748" s="921"/>
      <c r="K3748" s="921"/>
      <c r="L3748" s="925"/>
    </row>
    <row r="3749" spans="1:12" s="1" customFormat="1" ht="51.45" customHeight="1" x14ac:dyDescent="0.15">
      <c r="A3749" s="918"/>
      <c r="B3749" s="921"/>
      <c r="C3749" s="922"/>
      <c r="D3749" s="923"/>
      <c r="E3749" s="921"/>
      <c r="F3749" s="921"/>
      <c r="G3749" s="921"/>
      <c r="H3749" s="924"/>
      <c r="I3749" s="924"/>
      <c r="J3749" s="921"/>
      <c r="K3749" s="921"/>
      <c r="L3749" s="925"/>
    </row>
    <row r="3750" spans="1:12" s="1" customFormat="1" ht="24" customHeight="1" x14ac:dyDescent="0.15">
      <c r="A3750" s="918"/>
      <c r="B3750" s="9" t="s">
        <v>34</v>
      </c>
      <c r="C3750" s="13" t="s">
        <v>35</v>
      </c>
      <c r="D3750" s="13" t="s">
        <v>36</v>
      </c>
      <c r="E3750" s="13" t="s">
        <v>37</v>
      </c>
      <c r="F3750" s="920"/>
      <c r="G3750" s="920"/>
      <c r="H3750" s="924" t="s">
        <v>38</v>
      </c>
      <c r="I3750" s="924"/>
      <c r="J3750" s="921" t="s">
        <v>31</v>
      </c>
      <c r="K3750" s="921" t="s">
        <v>32</v>
      </c>
      <c r="L3750" s="925">
        <v>22.71</v>
      </c>
    </row>
    <row r="3751" spans="1:12" s="1" customFormat="1" ht="24" customHeight="1" x14ac:dyDescent="0.15">
      <c r="A3751" s="918"/>
      <c r="B3751" s="14" t="s">
        <v>2318</v>
      </c>
      <c r="C3751" s="14" t="s">
        <v>2326</v>
      </c>
      <c r="D3751" s="15">
        <v>43632</v>
      </c>
      <c r="E3751" s="14" t="s">
        <v>2327</v>
      </c>
      <c r="F3751" s="920"/>
      <c r="G3751" s="920"/>
      <c r="H3751" s="924"/>
      <c r="I3751" s="924"/>
      <c r="J3751" s="921"/>
      <c r="K3751" s="921"/>
      <c r="L3751" s="925"/>
    </row>
    <row r="3752" spans="1:12" s="1" customFormat="1" ht="24" customHeight="1" x14ac:dyDescent="0.15">
      <c r="A3752" s="918">
        <v>695</v>
      </c>
      <c r="B3752" s="9" t="s">
        <v>22</v>
      </c>
      <c r="C3752" s="13" t="s">
        <v>23</v>
      </c>
      <c r="D3752" s="13" t="s">
        <v>24</v>
      </c>
      <c r="E3752" s="13" t="s">
        <v>25</v>
      </c>
      <c r="F3752" s="919" t="s">
        <v>17</v>
      </c>
      <c r="G3752" s="919"/>
      <c r="H3752" s="920"/>
      <c r="I3752" s="920"/>
      <c r="J3752" s="920"/>
      <c r="K3752" s="920"/>
      <c r="L3752" s="920"/>
    </row>
    <row r="3753" spans="1:12" s="1" customFormat="1" ht="26.25" customHeight="1" x14ac:dyDescent="0.15">
      <c r="A3753" s="918"/>
      <c r="B3753" s="921" t="s">
        <v>2315</v>
      </c>
      <c r="C3753" s="922" t="s">
        <v>2328</v>
      </c>
      <c r="D3753" s="923">
        <v>43633</v>
      </c>
      <c r="E3753" s="921" t="s">
        <v>159</v>
      </c>
      <c r="F3753" s="921" t="s">
        <v>1357</v>
      </c>
      <c r="G3753" s="921"/>
      <c r="H3753" s="924" t="s">
        <v>30</v>
      </c>
      <c r="I3753" s="924"/>
      <c r="J3753" s="14" t="s">
        <v>31</v>
      </c>
      <c r="K3753" s="14" t="s">
        <v>32</v>
      </c>
      <c r="L3753" s="16">
        <v>285.25</v>
      </c>
    </row>
    <row r="3754" spans="1:12" s="1" customFormat="1" ht="409.2" customHeight="1" x14ac:dyDescent="0.15">
      <c r="A3754" s="918"/>
      <c r="B3754" s="921"/>
      <c r="C3754" s="922"/>
      <c r="D3754" s="923"/>
      <c r="E3754" s="921"/>
      <c r="F3754" s="921"/>
      <c r="G3754" s="921"/>
      <c r="H3754" s="924" t="s">
        <v>33</v>
      </c>
      <c r="I3754" s="924"/>
      <c r="J3754" s="921" t="s">
        <v>31</v>
      </c>
      <c r="K3754" s="921" t="s">
        <v>32</v>
      </c>
      <c r="L3754" s="925">
        <v>400</v>
      </c>
    </row>
    <row r="3755" spans="1:12" s="1" customFormat="1" ht="50.85" customHeight="1" x14ac:dyDescent="0.15">
      <c r="A3755" s="918"/>
      <c r="B3755" s="921"/>
      <c r="C3755" s="922"/>
      <c r="D3755" s="923"/>
      <c r="E3755" s="921"/>
      <c r="F3755" s="921"/>
      <c r="G3755" s="921"/>
      <c r="H3755" s="924"/>
      <c r="I3755" s="924"/>
      <c r="J3755" s="921"/>
      <c r="K3755" s="921"/>
      <c r="L3755" s="925"/>
    </row>
    <row r="3756" spans="1:12" s="1" customFormat="1" ht="24" customHeight="1" x14ac:dyDescent="0.15">
      <c r="A3756" s="918"/>
      <c r="B3756" s="9" t="s">
        <v>34</v>
      </c>
      <c r="C3756" s="13" t="s">
        <v>35</v>
      </c>
      <c r="D3756" s="13" t="s">
        <v>36</v>
      </c>
      <c r="E3756" s="13" t="s">
        <v>37</v>
      </c>
      <c r="F3756" s="920"/>
      <c r="G3756" s="920"/>
      <c r="H3756" s="924" t="s">
        <v>38</v>
      </c>
      <c r="I3756" s="924"/>
      <c r="J3756" s="921" t="s">
        <v>31</v>
      </c>
      <c r="K3756" s="921" t="s">
        <v>32</v>
      </c>
      <c r="L3756" s="925">
        <v>628</v>
      </c>
    </row>
    <row r="3757" spans="1:12" s="1" customFormat="1" ht="24" customHeight="1" x14ac:dyDescent="0.15">
      <c r="A3757" s="918"/>
      <c r="B3757" s="14" t="s">
        <v>2318</v>
      </c>
      <c r="C3757" s="14" t="s">
        <v>1357</v>
      </c>
      <c r="D3757" s="15">
        <v>43634</v>
      </c>
      <c r="E3757" s="14" t="s">
        <v>2329</v>
      </c>
      <c r="F3757" s="920"/>
      <c r="G3757" s="920"/>
      <c r="H3757" s="924"/>
      <c r="I3757" s="924"/>
      <c r="J3757" s="921"/>
      <c r="K3757" s="921"/>
      <c r="L3757" s="925"/>
    </row>
    <row r="3758" spans="1:12" s="1" customFormat="1" ht="24" customHeight="1" x14ac:dyDescent="0.15">
      <c r="A3758" s="918">
        <v>696</v>
      </c>
      <c r="B3758" s="9" t="s">
        <v>22</v>
      </c>
      <c r="C3758" s="13" t="s">
        <v>23</v>
      </c>
      <c r="D3758" s="13" t="s">
        <v>24</v>
      </c>
      <c r="E3758" s="13" t="s">
        <v>25</v>
      </c>
      <c r="F3758" s="919" t="s">
        <v>17</v>
      </c>
      <c r="G3758" s="919"/>
      <c r="H3758" s="920"/>
      <c r="I3758" s="920"/>
      <c r="J3758" s="920"/>
      <c r="K3758" s="920"/>
      <c r="L3758" s="920"/>
    </row>
    <row r="3759" spans="1:12" s="1" customFormat="1" ht="26.25" customHeight="1" x14ac:dyDescent="0.15">
      <c r="A3759" s="918"/>
      <c r="B3759" s="921" t="s">
        <v>2315</v>
      </c>
      <c r="C3759" s="922" t="s">
        <v>2330</v>
      </c>
      <c r="D3759" s="923">
        <v>43704</v>
      </c>
      <c r="E3759" s="921" t="s">
        <v>2331</v>
      </c>
      <c r="F3759" s="921" t="s">
        <v>2332</v>
      </c>
      <c r="G3759" s="921"/>
      <c r="H3759" s="924" t="s">
        <v>30</v>
      </c>
      <c r="I3759" s="924"/>
      <c r="J3759" s="14" t="s">
        <v>31</v>
      </c>
      <c r="K3759" s="14" t="s">
        <v>32</v>
      </c>
      <c r="L3759" s="16">
        <v>612.08000000000004</v>
      </c>
    </row>
    <row r="3760" spans="1:12" s="1" customFormat="1" ht="375.75" customHeight="1" x14ac:dyDescent="0.15">
      <c r="A3760" s="918"/>
      <c r="B3760" s="921"/>
      <c r="C3760" s="922"/>
      <c r="D3760" s="923"/>
      <c r="E3760" s="921"/>
      <c r="F3760" s="921"/>
      <c r="G3760" s="921"/>
      <c r="H3760" s="924" t="s">
        <v>33</v>
      </c>
      <c r="I3760" s="924"/>
      <c r="J3760" s="14" t="s">
        <v>31</v>
      </c>
      <c r="K3760" s="14" t="s">
        <v>32</v>
      </c>
      <c r="L3760" s="16">
        <v>5658.13</v>
      </c>
    </row>
    <row r="3761" spans="1:12" s="1" customFormat="1" ht="24" customHeight="1" x14ac:dyDescent="0.15">
      <c r="A3761" s="918"/>
      <c r="B3761" s="9" t="s">
        <v>34</v>
      </c>
      <c r="C3761" s="13" t="s">
        <v>35</v>
      </c>
      <c r="D3761" s="13" t="s">
        <v>36</v>
      </c>
      <c r="E3761" s="13" t="s">
        <v>37</v>
      </c>
      <c r="F3761" s="920"/>
      <c r="G3761" s="920"/>
      <c r="H3761" s="924" t="s">
        <v>38</v>
      </c>
      <c r="I3761" s="924"/>
      <c r="J3761" s="921" t="s">
        <v>31</v>
      </c>
      <c r="K3761" s="921" t="s">
        <v>32</v>
      </c>
      <c r="L3761" s="925">
        <v>225</v>
      </c>
    </row>
    <row r="3762" spans="1:12" s="1" customFormat="1" ht="24" customHeight="1" x14ac:dyDescent="0.15">
      <c r="A3762" s="918"/>
      <c r="B3762" s="14" t="s">
        <v>2318</v>
      </c>
      <c r="C3762" s="14" t="s">
        <v>2332</v>
      </c>
      <c r="D3762" s="15">
        <v>43709</v>
      </c>
      <c r="E3762" s="14" t="s">
        <v>235</v>
      </c>
      <c r="F3762" s="920"/>
      <c r="G3762" s="920"/>
      <c r="H3762" s="924"/>
      <c r="I3762" s="924"/>
      <c r="J3762" s="921"/>
      <c r="K3762" s="921"/>
      <c r="L3762" s="925"/>
    </row>
    <row r="3763" spans="1:12" s="1" customFormat="1" ht="24" customHeight="1" x14ac:dyDescent="0.15">
      <c r="A3763" s="918">
        <v>697</v>
      </c>
      <c r="B3763" s="9" t="s">
        <v>22</v>
      </c>
      <c r="C3763" s="13" t="s">
        <v>23</v>
      </c>
      <c r="D3763" s="13" t="s">
        <v>24</v>
      </c>
      <c r="E3763" s="13" t="s">
        <v>25</v>
      </c>
      <c r="F3763" s="919" t="s">
        <v>17</v>
      </c>
      <c r="G3763" s="919"/>
      <c r="H3763" s="920"/>
      <c r="I3763" s="920"/>
      <c r="J3763" s="920"/>
      <c r="K3763" s="920"/>
      <c r="L3763" s="920"/>
    </row>
    <row r="3764" spans="1:12" s="1" customFormat="1" ht="26.25" customHeight="1" x14ac:dyDescent="0.15">
      <c r="A3764" s="918"/>
      <c r="B3764" s="921" t="s">
        <v>2315</v>
      </c>
      <c r="C3764" s="922" t="s">
        <v>2333</v>
      </c>
      <c r="D3764" s="923">
        <v>43727</v>
      </c>
      <c r="E3764" s="921" t="s">
        <v>852</v>
      </c>
      <c r="F3764" s="921" t="s">
        <v>1220</v>
      </c>
      <c r="G3764" s="921"/>
      <c r="H3764" s="924" t="s">
        <v>30</v>
      </c>
      <c r="I3764" s="924"/>
      <c r="J3764" s="14" t="s">
        <v>31</v>
      </c>
      <c r="K3764" s="14" t="s">
        <v>32</v>
      </c>
      <c r="L3764" s="16">
        <v>1707</v>
      </c>
    </row>
    <row r="3765" spans="1:12" s="1" customFormat="1" ht="409.2" customHeight="1" x14ac:dyDescent="0.15">
      <c r="A3765" s="918"/>
      <c r="B3765" s="921"/>
      <c r="C3765" s="922"/>
      <c r="D3765" s="923"/>
      <c r="E3765" s="921"/>
      <c r="F3765" s="921"/>
      <c r="G3765" s="921"/>
      <c r="H3765" s="924" t="s">
        <v>33</v>
      </c>
      <c r="I3765" s="924"/>
      <c r="J3765" s="921" t="s">
        <v>31</v>
      </c>
      <c r="K3765" s="921" t="s">
        <v>31</v>
      </c>
      <c r="L3765" s="925">
        <v>0</v>
      </c>
    </row>
    <row r="3766" spans="1:12" s="1" customFormat="1" ht="302.85000000000002" customHeight="1" x14ac:dyDescent="0.15">
      <c r="A3766" s="918"/>
      <c r="B3766" s="921"/>
      <c r="C3766" s="922"/>
      <c r="D3766" s="923"/>
      <c r="E3766" s="921"/>
      <c r="F3766" s="921"/>
      <c r="G3766" s="921"/>
      <c r="H3766" s="924"/>
      <c r="I3766" s="924"/>
      <c r="J3766" s="921"/>
      <c r="K3766" s="921"/>
      <c r="L3766" s="925"/>
    </row>
    <row r="3767" spans="1:12" s="1" customFormat="1" ht="24" customHeight="1" x14ac:dyDescent="0.15">
      <c r="A3767" s="918"/>
      <c r="B3767" s="9" t="s">
        <v>34</v>
      </c>
      <c r="C3767" s="13" t="s">
        <v>35</v>
      </c>
      <c r="D3767" s="13" t="s">
        <v>36</v>
      </c>
      <c r="E3767" s="13" t="s">
        <v>37</v>
      </c>
      <c r="F3767" s="920"/>
      <c r="G3767" s="920"/>
      <c r="H3767" s="924" t="s">
        <v>38</v>
      </c>
      <c r="I3767" s="924"/>
      <c r="J3767" s="921" t="s">
        <v>31</v>
      </c>
      <c r="K3767" s="921" t="s">
        <v>32</v>
      </c>
      <c r="L3767" s="925">
        <v>611</v>
      </c>
    </row>
    <row r="3768" spans="1:12" s="1" customFormat="1" ht="24" customHeight="1" x14ac:dyDescent="0.15">
      <c r="A3768" s="918"/>
      <c r="B3768" s="14" t="s">
        <v>2318</v>
      </c>
      <c r="C3768" s="14" t="s">
        <v>1220</v>
      </c>
      <c r="D3768" s="15">
        <v>43737</v>
      </c>
      <c r="E3768" s="14" t="s">
        <v>2334</v>
      </c>
      <c r="F3768" s="920"/>
      <c r="G3768" s="920"/>
      <c r="H3768" s="924"/>
      <c r="I3768" s="924"/>
      <c r="J3768" s="921"/>
      <c r="K3768" s="921"/>
      <c r="L3768" s="925"/>
    </row>
    <row r="3769" spans="1:12" s="1" customFormat="1" ht="24" customHeight="1" x14ac:dyDescent="0.15">
      <c r="A3769" s="918">
        <v>698</v>
      </c>
      <c r="B3769" s="9" t="s">
        <v>22</v>
      </c>
      <c r="C3769" s="13" t="s">
        <v>23</v>
      </c>
      <c r="D3769" s="13" t="s">
        <v>24</v>
      </c>
      <c r="E3769" s="13" t="s">
        <v>25</v>
      </c>
      <c r="F3769" s="919" t="s">
        <v>17</v>
      </c>
      <c r="G3769" s="919"/>
      <c r="H3769" s="920"/>
      <c r="I3769" s="920"/>
      <c r="J3769" s="920"/>
      <c r="K3769" s="920"/>
      <c r="L3769" s="920"/>
    </row>
    <row r="3770" spans="1:12" s="1" customFormat="1" ht="26.25" customHeight="1" x14ac:dyDescent="0.15">
      <c r="A3770" s="918"/>
      <c r="B3770" s="921" t="s">
        <v>2335</v>
      </c>
      <c r="C3770" s="922" t="s">
        <v>2336</v>
      </c>
      <c r="D3770" s="923">
        <v>43638</v>
      </c>
      <c r="E3770" s="921" t="s">
        <v>2337</v>
      </c>
      <c r="F3770" s="921" t="s">
        <v>2338</v>
      </c>
      <c r="G3770" s="921"/>
      <c r="H3770" s="924" t="s">
        <v>30</v>
      </c>
      <c r="I3770" s="924"/>
      <c r="J3770" s="14" t="s">
        <v>31</v>
      </c>
      <c r="K3770" s="14" t="s">
        <v>32</v>
      </c>
      <c r="L3770" s="16">
        <v>969</v>
      </c>
    </row>
    <row r="3771" spans="1:12" s="1" customFormat="1" ht="409.2" customHeight="1" x14ac:dyDescent="0.15">
      <c r="A3771" s="918"/>
      <c r="B3771" s="921"/>
      <c r="C3771" s="922"/>
      <c r="D3771" s="923"/>
      <c r="E3771" s="921"/>
      <c r="F3771" s="921"/>
      <c r="G3771" s="921"/>
      <c r="H3771" s="924" t="s">
        <v>33</v>
      </c>
      <c r="I3771" s="924"/>
      <c r="J3771" s="921" t="s">
        <v>31</v>
      </c>
      <c r="K3771" s="921" t="s">
        <v>32</v>
      </c>
      <c r="L3771" s="925">
        <v>1795</v>
      </c>
    </row>
    <row r="3772" spans="1:12" s="1" customFormat="1" ht="397.35" customHeight="1" x14ac:dyDescent="0.15">
      <c r="A3772" s="918"/>
      <c r="B3772" s="921"/>
      <c r="C3772" s="922"/>
      <c r="D3772" s="923"/>
      <c r="E3772" s="921"/>
      <c r="F3772" s="921"/>
      <c r="G3772" s="921"/>
      <c r="H3772" s="924"/>
      <c r="I3772" s="924"/>
      <c r="J3772" s="921"/>
      <c r="K3772" s="921"/>
      <c r="L3772" s="925"/>
    </row>
    <row r="3773" spans="1:12" s="1" customFormat="1" ht="24" customHeight="1" x14ac:dyDescent="0.15">
      <c r="A3773" s="918"/>
      <c r="B3773" s="9" t="s">
        <v>34</v>
      </c>
      <c r="C3773" s="13" t="s">
        <v>35</v>
      </c>
      <c r="D3773" s="13" t="s">
        <v>36</v>
      </c>
      <c r="E3773" s="13" t="s">
        <v>37</v>
      </c>
      <c r="F3773" s="920"/>
      <c r="G3773" s="920"/>
      <c r="H3773" s="924" t="s">
        <v>38</v>
      </c>
      <c r="I3773" s="924"/>
      <c r="J3773" s="921" t="s">
        <v>31</v>
      </c>
      <c r="K3773" s="921" t="s">
        <v>32</v>
      </c>
      <c r="L3773" s="925">
        <v>150</v>
      </c>
    </row>
    <row r="3774" spans="1:12" s="1" customFormat="1" ht="24" customHeight="1" x14ac:dyDescent="0.15">
      <c r="A3774" s="918"/>
      <c r="B3774" s="14" t="s">
        <v>39</v>
      </c>
      <c r="C3774" s="14" t="s">
        <v>2338</v>
      </c>
      <c r="D3774" s="15">
        <v>43643</v>
      </c>
      <c r="E3774" s="14" t="s">
        <v>2339</v>
      </c>
      <c r="F3774" s="920"/>
      <c r="G3774" s="920"/>
      <c r="H3774" s="924"/>
      <c r="I3774" s="924"/>
      <c r="J3774" s="921"/>
      <c r="K3774" s="921"/>
      <c r="L3774" s="925"/>
    </row>
    <row r="3775" spans="1:12" s="1" customFormat="1" ht="24" customHeight="1" x14ac:dyDescent="0.15">
      <c r="A3775" s="918">
        <v>699</v>
      </c>
      <c r="B3775" s="9" t="s">
        <v>22</v>
      </c>
      <c r="C3775" s="13" t="s">
        <v>23</v>
      </c>
      <c r="D3775" s="13" t="s">
        <v>24</v>
      </c>
      <c r="E3775" s="13" t="s">
        <v>25</v>
      </c>
      <c r="F3775" s="919" t="s">
        <v>17</v>
      </c>
      <c r="G3775" s="919"/>
      <c r="H3775" s="920"/>
      <c r="I3775" s="920"/>
      <c r="J3775" s="920"/>
      <c r="K3775" s="920"/>
      <c r="L3775" s="920"/>
    </row>
    <row r="3776" spans="1:12" s="1" customFormat="1" ht="26.25" customHeight="1" x14ac:dyDescent="0.15">
      <c r="A3776" s="918"/>
      <c r="B3776" s="921" t="s">
        <v>2335</v>
      </c>
      <c r="C3776" s="922" t="s">
        <v>2340</v>
      </c>
      <c r="D3776" s="923">
        <v>43713</v>
      </c>
      <c r="E3776" s="921" t="s">
        <v>397</v>
      </c>
      <c r="F3776" s="921" t="s">
        <v>524</v>
      </c>
      <c r="G3776" s="921"/>
      <c r="H3776" s="924" t="s">
        <v>30</v>
      </c>
      <c r="I3776" s="924"/>
      <c r="J3776" s="14" t="s">
        <v>31</v>
      </c>
      <c r="K3776" s="14" t="s">
        <v>32</v>
      </c>
      <c r="L3776" s="16">
        <v>224.17</v>
      </c>
    </row>
    <row r="3777" spans="1:12" s="1" customFormat="1" ht="409.2" customHeight="1" x14ac:dyDescent="0.15">
      <c r="A3777" s="918"/>
      <c r="B3777" s="921"/>
      <c r="C3777" s="922"/>
      <c r="D3777" s="923"/>
      <c r="E3777" s="921"/>
      <c r="F3777" s="921"/>
      <c r="G3777" s="921"/>
      <c r="H3777" s="924" t="s">
        <v>33</v>
      </c>
      <c r="I3777" s="924"/>
      <c r="J3777" s="921" t="s">
        <v>31</v>
      </c>
      <c r="K3777" s="921" t="s">
        <v>32</v>
      </c>
      <c r="L3777" s="925">
        <v>1215.9000000000001</v>
      </c>
    </row>
    <row r="3778" spans="1:12" s="1" customFormat="1" ht="334.35" customHeight="1" x14ac:dyDescent="0.15">
      <c r="A3778" s="918"/>
      <c r="B3778" s="921"/>
      <c r="C3778" s="922"/>
      <c r="D3778" s="923"/>
      <c r="E3778" s="921"/>
      <c r="F3778" s="921"/>
      <c r="G3778" s="921"/>
      <c r="H3778" s="924"/>
      <c r="I3778" s="924"/>
      <c r="J3778" s="921"/>
      <c r="K3778" s="921"/>
      <c r="L3778" s="925"/>
    </row>
    <row r="3779" spans="1:12" s="1" customFormat="1" ht="24" customHeight="1" x14ac:dyDescent="0.15">
      <c r="A3779" s="918"/>
      <c r="B3779" s="9" t="s">
        <v>34</v>
      </c>
      <c r="C3779" s="13" t="s">
        <v>35</v>
      </c>
      <c r="D3779" s="13" t="s">
        <v>36</v>
      </c>
      <c r="E3779" s="13" t="s">
        <v>37</v>
      </c>
      <c r="F3779" s="920"/>
      <c r="G3779" s="920"/>
      <c r="H3779" s="924" t="s">
        <v>38</v>
      </c>
      <c r="I3779" s="924"/>
      <c r="J3779" s="921" t="s">
        <v>31</v>
      </c>
      <c r="K3779" s="921" t="s">
        <v>31</v>
      </c>
      <c r="L3779" s="925">
        <v>0</v>
      </c>
    </row>
    <row r="3780" spans="1:12" s="1" customFormat="1" ht="24" customHeight="1" x14ac:dyDescent="0.15">
      <c r="A3780" s="918"/>
      <c r="B3780" s="14" t="s">
        <v>39</v>
      </c>
      <c r="C3780" s="14" t="s">
        <v>524</v>
      </c>
      <c r="D3780" s="15">
        <v>43716</v>
      </c>
      <c r="E3780" s="14" t="s">
        <v>872</v>
      </c>
      <c r="F3780" s="920"/>
      <c r="G3780" s="920"/>
      <c r="H3780" s="924"/>
      <c r="I3780" s="924"/>
      <c r="J3780" s="921"/>
      <c r="K3780" s="921"/>
      <c r="L3780" s="925"/>
    </row>
    <row r="3781" spans="1:12" s="1" customFormat="1" ht="24" customHeight="1" x14ac:dyDescent="0.15">
      <c r="A3781" s="918">
        <v>700</v>
      </c>
      <c r="B3781" s="9" t="s">
        <v>22</v>
      </c>
      <c r="C3781" s="13" t="s">
        <v>23</v>
      </c>
      <c r="D3781" s="13" t="s">
        <v>24</v>
      </c>
      <c r="E3781" s="13" t="s">
        <v>25</v>
      </c>
      <c r="F3781" s="919" t="s">
        <v>17</v>
      </c>
      <c r="G3781" s="919"/>
      <c r="H3781" s="920"/>
      <c r="I3781" s="920"/>
      <c r="J3781" s="920"/>
      <c r="K3781" s="920"/>
      <c r="L3781" s="920"/>
    </row>
    <row r="3782" spans="1:12" s="1" customFormat="1" ht="26.25" customHeight="1" x14ac:dyDescent="0.15">
      <c r="A3782" s="918"/>
      <c r="B3782" s="921" t="s">
        <v>2341</v>
      </c>
      <c r="C3782" s="922" t="s">
        <v>2342</v>
      </c>
      <c r="D3782" s="923">
        <v>43578</v>
      </c>
      <c r="E3782" s="921" t="s">
        <v>2343</v>
      </c>
      <c r="F3782" s="921" t="s">
        <v>2344</v>
      </c>
      <c r="G3782" s="921"/>
      <c r="H3782" s="924" t="s">
        <v>30</v>
      </c>
      <c r="I3782" s="924"/>
      <c r="J3782" s="14" t="s">
        <v>31</v>
      </c>
      <c r="K3782" s="14" t="s">
        <v>32</v>
      </c>
      <c r="L3782" s="16">
        <v>384</v>
      </c>
    </row>
    <row r="3783" spans="1:12" s="1" customFormat="1" ht="239.25" customHeight="1" x14ac:dyDescent="0.15">
      <c r="A3783" s="918"/>
      <c r="B3783" s="921"/>
      <c r="C3783" s="922"/>
      <c r="D3783" s="923"/>
      <c r="E3783" s="921"/>
      <c r="F3783" s="921"/>
      <c r="G3783" s="921"/>
      <c r="H3783" s="924" t="s">
        <v>33</v>
      </c>
      <c r="I3783" s="924"/>
      <c r="J3783" s="14" t="s">
        <v>31</v>
      </c>
      <c r="K3783" s="14" t="s">
        <v>32</v>
      </c>
      <c r="L3783" s="16">
        <v>457.21</v>
      </c>
    </row>
    <row r="3784" spans="1:12" s="1" customFormat="1" ht="24" customHeight="1" x14ac:dyDescent="0.15">
      <c r="A3784" s="918"/>
      <c r="B3784" s="9" t="s">
        <v>34</v>
      </c>
      <c r="C3784" s="13" t="s">
        <v>35</v>
      </c>
      <c r="D3784" s="13" t="s">
        <v>36</v>
      </c>
      <c r="E3784" s="13" t="s">
        <v>37</v>
      </c>
      <c r="F3784" s="920"/>
      <c r="G3784" s="920"/>
      <c r="H3784" s="924" t="s">
        <v>38</v>
      </c>
      <c r="I3784" s="924"/>
      <c r="J3784" s="921" t="s">
        <v>31</v>
      </c>
      <c r="K3784" s="921" t="s">
        <v>32</v>
      </c>
      <c r="L3784" s="925">
        <v>611.72</v>
      </c>
    </row>
    <row r="3785" spans="1:12" s="1" customFormat="1" ht="24" customHeight="1" x14ac:dyDescent="0.15">
      <c r="A3785" s="918"/>
      <c r="B3785" s="14" t="s">
        <v>894</v>
      </c>
      <c r="C3785" s="14" t="s">
        <v>2344</v>
      </c>
      <c r="D3785" s="15">
        <v>43580</v>
      </c>
      <c r="E3785" s="14" t="s">
        <v>1555</v>
      </c>
      <c r="F3785" s="920"/>
      <c r="G3785" s="920"/>
      <c r="H3785" s="924"/>
      <c r="I3785" s="924"/>
      <c r="J3785" s="921"/>
      <c r="K3785" s="921"/>
      <c r="L3785" s="925"/>
    </row>
    <row r="3786" spans="1:12" s="1" customFormat="1" ht="24" customHeight="1" x14ac:dyDescent="0.15">
      <c r="A3786" s="918">
        <v>701</v>
      </c>
      <c r="B3786" s="9" t="s">
        <v>22</v>
      </c>
      <c r="C3786" s="13" t="s">
        <v>23</v>
      </c>
      <c r="D3786" s="13" t="s">
        <v>24</v>
      </c>
      <c r="E3786" s="13" t="s">
        <v>25</v>
      </c>
      <c r="F3786" s="919" t="s">
        <v>17</v>
      </c>
      <c r="G3786" s="919"/>
      <c r="H3786" s="920"/>
      <c r="I3786" s="920"/>
      <c r="J3786" s="920"/>
      <c r="K3786" s="920"/>
      <c r="L3786" s="920"/>
    </row>
    <row r="3787" spans="1:12" s="1" customFormat="1" ht="26.25" customHeight="1" x14ac:dyDescent="0.15">
      <c r="A3787" s="918"/>
      <c r="B3787" s="921" t="s">
        <v>2341</v>
      </c>
      <c r="C3787" s="922" t="s">
        <v>2345</v>
      </c>
      <c r="D3787" s="923">
        <v>43585</v>
      </c>
      <c r="E3787" s="921" t="s">
        <v>53</v>
      </c>
      <c r="F3787" s="921" t="s">
        <v>375</v>
      </c>
      <c r="G3787" s="921"/>
      <c r="H3787" s="924" t="s">
        <v>30</v>
      </c>
      <c r="I3787" s="924"/>
      <c r="J3787" s="14" t="s">
        <v>31</v>
      </c>
      <c r="K3787" s="14" t="s">
        <v>32</v>
      </c>
      <c r="L3787" s="16">
        <v>631</v>
      </c>
    </row>
    <row r="3788" spans="1:12" s="1" customFormat="1" ht="409.2" customHeight="1" x14ac:dyDescent="0.15">
      <c r="A3788" s="918"/>
      <c r="B3788" s="921"/>
      <c r="C3788" s="922"/>
      <c r="D3788" s="923"/>
      <c r="E3788" s="921"/>
      <c r="F3788" s="921"/>
      <c r="G3788" s="921"/>
      <c r="H3788" s="924" t="s">
        <v>33</v>
      </c>
      <c r="I3788" s="924"/>
      <c r="J3788" s="921" t="s">
        <v>31</v>
      </c>
      <c r="K3788" s="921" t="s">
        <v>32</v>
      </c>
      <c r="L3788" s="925">
        <v>433.59</v>
      </c>
    </row>
    <row r="3789" spans="1:12" s="1" customFormat="1" ht="40.35" customHeight="1" x14ac:dyDescent="0.15">
      <c r="A3789" s="918"/>
      <c r="B3789" s="921"/>
      <c r="C3789" s="922"/>
      <c r="D3789" s="923"/>
      <c r="E3789" s="921"/>
      <c r="F3789" s="921"/>
      <c r="G3789" s="921"/>
      <c r="H3789" s="924"/>
      <c r="I3789" s="924"/>
      <c r="J3789" s="921"/>
      <c r="K3789" s="921"/>
      <c r="L3789" s="925"/>
    </row>
    <row r="3790" spans="1:12" s="1" customFormat="1" ht="24" customHeight="1" x14ac:dyDescent="0.15">
      <c r="A3790" s="918"/>
      <c r="B3790" s="9" t="s">
        <v>34</v>
      </c>
      <c r="C3790" s="13" t="s">
        <v>35</v>
      </c>
      <c r="D3790" s="13" t="s">
        <v>36</v>
      </c>
      <c r="E3790" s="13" t="s">
        <v>37</v>
      </c>
      <c r="F3790" s="920"/>
      <c r="G3790" s="920"/>
      <c r="H3790" s="924" t="s">
        <v>38</v>
      </c>
      <c r="I3790" s="924"/>
      <c r="J3790" s="921" t="s">
        <v>31</v>
      </c>
      <c r="K3790" s="921" t="s">
        <v>32</v>
      </c>
      <c r="L3790" s="925">
        <v>500</v>
      </c>
    </row>
    <row r="3791" spans="1:12" s="1" customFormat="1" ht="24" customHeight="1" x14ac:dyDescent="0.15">
      <c r="A3791" s="918"/>
      <c r="B3791" s="14" t="s">
        <v>894</v>
      </c>
      <c r="C3791" s="14" t="s">
        <v>375</v>
      </c>
      <c r="D3791" s="15">
        <v>43588</v>
      </c>
      <c r="E3791" s="14" t="s">
        <v>1475</v>
      </c>
      <c r="F3791" s="920"/>
      <c r="G3791" s="920"/>
      <c r="H3791" s="924"/>
      <c r="I3791" s="924"/>
      <c r="J3791" s="921"/>
      <c r="K3791" s="921"/>
      <c r="L3791" s="925"/>
    </row>
    <row r="3792" spans="1:12" s="1" customFormat="1" ht="24" customHeight="1" x14ac:dyDescent="0.15">
      <c r="A3792" s="918">
        <v>702</v>
      </c>
      <c r="B3792" s="9" t="s">
        <v>22</v>
      </c>
      <c r="C3792" s="13" t="s">
        <v>23</v>
      </c>
      <c r="D3792" s="13" t="s">
        <v>24</v>
      </c>
      <c r="E3792" s="13" t="s">
        <v>25</v>
      </c>
      <c r="F3792" s="919" t="s">
        <v>17</v>
      </c>
      <c r="G3792" s="919"/>
      <c r="H3792" s="920"/>
      <c r="I3792" s="920"/>
      <c r="J3792" s="920"/>
      <c r="K3792" s="920"/>
      <c r="L3792" s="920"/>
    </row>
    <row r="3793" spans="1:12" s="1" customFormat="1" ht="26.25" customHeight="1" x14ac:dyDescent="0.15">
      <c r="A3793" s="918"/>
      <c r="B3793" s="921" t="s">
        <v>2341</v>
      </c>
      <c r="C3793" s="922" t="s">
        <v>2346</v>
      </c>
      <c r="D3793" s="923">
        <v>43600</v>
      </c>
      <c r="E3793" s="921" t="s">
        <v>1306</v>
      </c>
      <c r="F3793" s="921" t="s">
        <v>2347</v>
      </c>
      <c r="G3793" s="921"/>
      <c r="H3793" s="924" t="s">
        <v>30</v>
      </c>
      <c r="I3793" s="924"/>
      <c r="J3793" s="14" t="s">
        <v>31</v>
      </c>
      <c r="K3793" s="14" t="s">
        <v>32</v>
      </c>
      <c r="L3793" s="16">
        <v>289</v>
      </c>
    </row>
    <row r="3794" spans="1:12" s="1" customFormat="1" ht="218.25" customHeight="1" x14ac:dyDescent="0.15">
      <c r="A3794" s="918"/>
      <c r="B3794" s="921"/>
      <c r="C3794" s="922"/>
      <c r="D3794" s="923"/>
      <c r="E3794" s="921"/>
      <c r="F3794" s="921"/>
      <c r="G3794" s="921"/>
      <c r="H3794" s="924" t="s">
        <v>33</v>
      </c>
      <c r="I3794" s="924"/>
      <c r="J3794" s="14" t="s">
        <v>31</v>
      </c>
      <c r="K3794" s="14" t="s">
        <v>32</v>
      </c>
      <c r="L3794" s="16">
        <v>416.6</v>
      </c>
    </row>
    <row r="3795" spans="1:12" s="1" customFormat="1" ht="24" customHeight="1" x14ac:dyDescent="0.15">
      <c r="A3795" s="918"/>
      <c r="B3795" s="9" t="s">
        <v>34</v>
      </c>
      <c r="C3795" s="13" t="s">
        <v>35</v>
      </c>
      <c r="D3795" s="13" t="s">
        <v>36</v>
      </c>
      <c r="E3795" s="13" t="s">
        <v>37</v>
      </c>
      <c r="F3795" s="920"/>
      <c r="G3795" s="920"/>
      <c r="H3795" s="924" t="s">
        <v>38</v>
      </c>
      <c r="I3795" s="924"/>
      <c r="J3795" s="921" t="s">
        <v>31</v>
      </c>
      <c r="K3795" s="921" t="s">
        <v>31</v>
      </c>
      <c r="L3795" s="925">
        <v>0</v>
      </c>
    </row>
    <row r="3796" spans="1:12" s="1" customFormat="1" ht="24" customHeight="1" x14ac:dyDescent="0.15">
      <c r="A3796" s="918"/>
      <c r="B3796" s="14" t="s">
        <v>894</v>
      </c>
      <c r="C3796" s="14" t="s">
        <v>2347</v>
      </c>
      <c r="D3796" s="15">
        <v>43601</v>
      </c>
      <c r="E3796" s="14" t="s">
        <v>1104</v>
      </c>
      <c r="F3796" s="920"/>
      <c r="G3796" s="920"/>
      <c r="H3796" s="924"/>
      <c r="I3796" s="924"/>
      <c r="J3796" s="921"/>
      <c r="K3796" s="921"/>
      <c r="L3796" s="925"/>
    </row>
    <row r="3797" spans="1:12" s="1" customFormat="1" ht="24" customHeight="1" x14ac:dyDescent="0.15">
      <c r="A3797" s="918">
        <v>703</v>
      </c>
      <c r="B3797" s="9" t="s">
        <v>22</v>
      </c>
      <c r="C3797" s="13" t="s">
        <v>23</v>
      </c>
      <c r="D3797" s="13" t="s">
        <v>24</v>
      </c>
      <c r="E3797" s="13" t="s">
        <v>25</v>
      </c>
      <c r="F3797" s="919" t="s">
        <v>17</v>
      </c>
      <c r="G3797" s="919"/>
      <c r="H3797" s="920"/>
      <c r="I3797" s="920"/>
      <c r="J3797" s="920"/>
      <c r="K3797" s="920"/>
      <c r="L3797" s="920"/>
    </row>
    <row r="3798" spans="1:12" s="1" customFormat="1" ht="26.25" customHeight="1" x14ac:dyDescent="0.15">
      <c r="A3798" s="918"/>
      <c r="B3798" s="921" t="s">
        <v>2341</v>
      </c>
      <c r="C3798" s="922" t="s">
        <v>2348</v>
      </c>
      <c r="D3798" s="923">
        <v>43637</v>
      </c>
      <c r="E3798" s="921" t="s">
        <v>298</v>
      </c>
      <c r="F3798" s="921" t="s">
        <v>2349</v>
      </c>
      <c r="G3798" s="921"/>
      <c r="H3798" s="924" t="s">
        <v>30</v>
      </c>
      <c r="I3798" s="924"/>
      <c r="J3798" s="14" t="s">
        <v>31</v>
      </c>
      <c r="K3798" s="14" t="s">
        <v>32</v>
      </c>
      <c r="L3798" s="16">
        <v>369</v>
      </c>
    </row>
    <row r="3799" spans="1:12" s="1" customFormat="1" ht="407.25" customHeight="1" x14ac:dyDescent="0.15">
      <c r="A3799" s="918"/>
      <c r="B3799" s="921"/>
      <c r="C3799" s="922"/>
      <c r="D3799" s="923"/>
      <c r="E3799" s="921"/>
      <c r="F3799" s="921"/>
      <c r="G3799" s="921"/>
      <c r="H3799" s="924" t="s">
        <v>33</v>
      </c>
      <c r="I3799" s="924"/>
      <c r="J3799" s="14" t="s">
        <v>31</v>
      </c>
      <c r="K3799" s="14" t="s">
        <v>32</v>
      </c>
      <c r="L3799" s="16">
        <v>345.24</v>
      </c>
    </row>
    <row r="3800" spans="1:12" s="1" customFormat="1" ht="24" customHeight="1" x14ac:dyDescent="0.15">
      <c r="A3800" s="918"/>
      <c r="B3800" s="9" t="s">
        <v>34</v>
      </c>
      <c r="C3800" s="13" t="s">
        <v>35</v>
      </c>
      <c r="D3800" s="13" t="s">
        <v>36</v>
      </c>
      <c r="E3800" s="13" t="s">
        <v>37</v>
      </c>
      <c r="F3800" s="920"/>
      <c r="G3800" s="920"/>
      <c r="H3800" s="924" t="s">
        <v>38</v>
      </c>
      <c r="I3800" s="924"/>
      <c r="J3800" s="921" t="s">
        <v>31</v>
      </c>
      <c r="K3800" s="921" t="s">
        <v>32</v>
      </c>
      <c r="L3800" s="925">
        <v>995</v>
      </c>
    </row>
    <row r="3801" spans="1:12" s="1" customFormat="1" ht="24" customHeight="1" x14ac:dyDescent="0.15">
      <c r="A3801" s="918"/>
      <c r="B3801" s="14" t="s">
        <v>894</v>
      </c>
      <c r="C3801" s="14" t="s">
        <v>2349</v>
      </c>
      <c r="D3801" s="15">
        <v>43638</v>
      </c>
      <c r="E3801" s="14" t="s">
        <v>2350</v>
      </c>
      <c r="F3801" s="920"/>
      <c r="G3801" s="920"/>
      <c r="H3801" s="924"/>
      <c r="I3801" s="924"/>
      <c r="J3801" s="921"/>
      <c r="K3801" s="921"/>
      <c r="L3801" s="925"/>
    </row>
    <row r="3802" spans="1:12" s="1" customFormat="1" ht="24" customHeight="1" x14ac:dyDescent="0.15">
      <c r="A3802" s="918">
        <v>704</v>
      </c>
      <c r="B3802" s="9" t="s">
        <v>22</v>
      </c>
      <c r="C3802" s="13" t="s">
        <v>23</v>
      </c>
      <c r="D3802" s="13" t="s">
        <v>24</v>
      </c>
      <c r="E3802" s="13" t="s">
        <v>25</v>
      </c>
      <c r="F3802" s="919" t="s">
        <v>17</v>
      </c>
      <c r="G3802" s="919"/>
      <c r="H3802" s="920"/>
      <c r="I3802" s="920"/>
      <c r="J3802" s="920"/>
      <c r="K3802" s="920"/>
      <c r="L3802" s="920"/>
    </row>
    <row r="3803" spans="1:12" s="1" customFormat="1" ht="26.25" customHeight="1" x14ac:dyDescent="0.15">
      <c r="A3803" s="918"/>
      <c r="B3803" s="921" t="s">
        <v>2351</v>
      </c>
      <c r="C3803" s="922" t="s">
        <v>2352</v>
      </c>
      <c r="D3803" s="923">
        <v>43731</v>
      </c>
      <c r="E3803" s="921" t="s">
        <v>548</v>
      </c>
      <c r="F3803" s="921" t="s">
        <v>549</v>
      </c>
      <c r="G3803" s="921"/>
      <c r="H3803" s="924" t="s">
        <v>30</v>
      </c>
      <c r="I3803" s="924"/>
      <c r="J3803" s="14" t="s">
        <v>31</v>
      </c>
      <c r="K3803" s="14" t="s">
        <v>32</v>
      </c>
      <c r="L3803" s="16">
        <v>176</v>
      </c>
    </row>
    <row r="3804" spans="1:12" s="1" customFormat="1" ht="113.25" customHeight="1" x14ac:dyDescent="0.15">
      <c r="A3804" s="918"/>
      <c r="B3804" s="921"/>
      <c r="C3804" s="922"/>
      <c r="D3804" s="923"/>
      <c r="E3804" s="921"/>
      <c r="F3804" s="921"/>
      <c r="G3804" s="921"/>
      <c r="H3804" s="924" t="s">
        <v>33</v>
      </c>
      <c r="I3804" s="924"/>
      <c r="J3804" s="14" t="s">
        <v>31</v>
      </c>
      <c r="K3804" s="14" t="s">
        <v>32</v>
      </c>
      <c r="L3804" s="16">
        <v>393.65</v>
      </c>
    </row>
    <row r="3805" spans="1:12" s="1" customFormat="1" ht="24" customHeight="1" x14ac:dyDescent="0.15">
      <c r="A3805" s="918"/>
      <c r="B3805" s="9" t="s">
        <v>34</v>
      </c>
      <c r="C3805" s="13" t="s">
        <v>35</v>
      </c>
      <c r="D3805" s="13" t="s">
        <v>36</v>
      </c>
      <c r="E3805" s="13" t="s">
        <v>37</v>
      </c>
      <c r="F3805" s="920"/>
      <c r="G3805" s="920"/>
      <c r="H3805" s="924" t="s">
        <v>38</v>
      </c>
      <c r="I3805" s="924"/>
      <c r="J3805" s="921" t="s">
        <v>31</v>
      </c>
      <c r="K3805" s="921" t="s">
        <v>32</v>
      </c>
      <c r="L3805" s="925">
        <v>100</v>
      </c>
    </row>
    <row r="3806" spans="1:12" s="1" customFormat="1" ht="24" customHeight="1" x14ac:dyDescent="0.15">
      <c r="A3806" s="918"/>
      <c r="B3806" s="14" t="s">
        <v>229</v>
      </c>
      <c r="C3806" s="14" t="s">
        <v>549</v>
      </c>
      <c r="D3806" s="15">
        <v>43732</v>
      </c>
      <c r="E3806" s="14" t="s">
        <v>1689</v>
      </c>
      <c r="F3806" s="920"/>
      <c r="G3806" s="920"/>
      <c r="H3806" s="924"/>
      <c r="I3806" s="924"/>
      <c r="J3806" s="921"/>
      <c r="K3806" s="921"/>
      <c r="L3806" s="925"/>
    </row>
    <row r="3807" spans="1:12" s="1" customFormat="1" ht="24" customHeight="1" x14ac:dyDescent="0.15">
      <c r="A3807" s="918">
        <v>705</v>
      </c>
      <c r="B3807" s="9" t="s">
        <v>22</v>
      </c>
      <c r="C3807" s="13" t="s">
        <v>23</v>
      </c>
      <c r="D3807" s="13" t="s">
        <v>24</v>
      </c>
      <c r="E3807" s="13" t="s">
        <v>25</v>
      </c>
      <c r="F3807" s="919" t="s">
        <v>17</v>
      </c>
      <c r="G3807" s="919"/>
      <c r="H3807" s="920"/>
      <c r="I3807" s="920"/>
      <c r="J3807" s="920"/>
      <c r="K3807" s="920"/>
      <c r="L3807" s="920"/>
    </row>
    <row r="3808" spans="1:12" s="1" customFormat="1" ht="26.25" customHeight="1" x14ac:dyDescent="0.15">
      <c r="A3808" s="918"/>
      <c r="B3808" s="921" t="s">
        <v>2353</v>
      </c>
      <c r="C3808" s="922" t="s">
        <v>2354</v>
      </c>
      <c r="D3808" s="923">
        <v>43625</v>
      </c>
      <c r="E3808" s="921" t="s">
        <v>351</v>
      </c>
      <c r="F3808" s="921" t="s">
        <v>1782</v>
      </c>
      <c r="G3808" s="921"/>
      <c r="H3808" s="924" t="s">
        <v>30</v>
      </c>
      <c r="I3808" s="924"/>
      <c r="J3808" s="14" t="s">
        <v>31</v>
      </c>
      <c r="K3808" s="14" t="s">
        <v>32</v>
      </c>
      <c r="L3808" s="16">
        <v>458</v>
      </c>
    </row>
    <row r="3809" spans="1:12" s="1" customFormat="1" ht="134.25" customHeight="1" x14ac:dyDescent="0.15">
      <c r="A3809" s="918"/>
      <c r="B3809" s="921"/>
      <c r="C3809" s="922"/>
      <c r="D3809" s="923"/>
      <c r="E3809" s="921"/>
      <c r="F3809" s="921"/>
      <c r="G3809" s="921"/>
      <c r="H3809" s="924" t="s">
        <v>33</v>
      </c>
      <c r="I3809" s="924"/>
      <c r="J3809" s="14" t="s">
        <v>31</v>
      </c>
      <c r="K3809" s="14" t="s">
        <v>32</v>
      </c>
      <c r="L3809" s="16">
        <v>502</v>
      </c>
    </row>
    <row r="3810" spans="1:12" s="1" customFormat="1" ht="24" customHeight="1" x14ac:dyDescent="0.15">
      <c r="A3810" s="918"/>
      <c r="B3810" s="9" t="s">
        <v>34</v>
      </c>
      <c r="C3810" s="13" t="s">
        <v>35</v>
      </c>
      <c r="D3810" s="13" t="s">
        <v>36</v>
      </c>
      <c r="E3810" s="13" t="s">
        <v>37</v>
      </c>
      <c r="F3810" s="920"/>
      <c r="G3810" s="920"/>
      <c r="H3810" s="924" t="s">
        <v>38</v>
      </c>
      <c r="I3810" s="924"/>
      <c r="J3810" s="921" t="s">
        <v>31</v>
      </c>
      <c r="K3810" s="921" t="s">
        <v>31</v>
      </c>
      <c r="L3810" s="925">
        <v>0</v>
      </c>
    </row>
    <row r="3811" spans="1:12" s="1" customFormat="1" ht="24" customHeight="1" x14ac:dyDescent="0.15">
      <c r="A3811" s="918"/>
      <c r="B3811" s="14" t="s">
        <v>204</v>
      </c>
      <c r="C3811" s="14" t="s">
        <v>1782</v>
      </c>
      <c r="D3811" s="15">
        <v>43629</v>
      </c>
      <c r="E3811" s="14" t="s">
        <v>2355</v>
      </c>
      <c r="F3811" s="920"/>
      <c r="G3811" s="920"/>
      <c r="H3811" s="924"/>
      <c r="I3811" s="924"/>
      <c r="J3811" s="921"/>
      <c r="K3811" s="921"/>
      <c r="L3811" s="925"/>
    </row>
    <row r="3812" spans="1:12" s="1" customFormat="1" ht="24" customHeight="1" x14ac:dyDescent="0.15">
      <c r="A3812" s="918">
        <v>706</v>
      </c>
      <c r="B3812" s="9" t="s">
        <v>22</v>
      </c>
      <c r="C3812" s="13" t="s">
        <v>23</v>
      </c>
      <c r="D3812" s="13" t="s">
        <v>24</v>
      </c>
      <c r="E3812" s="13" t="s">
        <v>25</v>
      </c>
      <c r="F3812" s="919" t="s">
        <v>17</v>
      </c>
      <c r="G3812" s="919"/>
      <c r="H3812" s="920"/>
      <c r="I3812" s="920"/>
      <c r="J3812" s="920"/>
      <c r="K3812" s="920"/>
      <c r="L3812" s="920"/>
    </row>
    <row r="3813" spans="1:12" s="1" customFormat="1" ht="26.25" customHeight="1" x14ac:dyDescent="0.15">
      <c r="A3813" s="918"/>
      <c r="B3813" s="921" t="s">
        <v>2356</v>
      </c>
      <c r="C3813" s="921" t="s">
        <v>2357</v>
      </c>
      <c r="D3813" s="923">
        <v>43615</v>
      </c>
      <c r="E3813" s="921" t="s">
        <v>2358</v>
      </c>
      <c r="F3813" s="921" t="s">
        <v>2359</v>
      </c>
      <c r="G3813" s="921"/>
      <c r="H3813" s="924" t="s">
        <v>30</v>
      </c>
      <c r="I3813" s="924"/>
      <c r="J3813" s="14" t="s">
        <v>31</v>
      </c>
      <c r="K3813" s="14" t="s">
        <v>32</v>
      </c>
      <c r="L3813" s="16">
        <v>1405</v>
      </c>
    </row>
    <row r="3814" spans="1:12" s="1" customFormat="1" ht="60.75" customHeight="1" x14ac:dyDescent="0.15">
      <c r="A3814" s="918"/>
      <c r="B3814" s="921"/>
      <c r="C3814" s="921"/>
      <c r="D3814" s="923"/>
      <c r="E3814" s="921"/>
      <c r="F3814" s="921"/>
      <c r="G3814" s="921"/>
      <c r="H3814" s="924" t="s">
        <v>33</v>
      </c>
      <c r="I3814" s="924"/>
      <c r="J3814" s="14" t="s">
        <v>31</v>
      </c>
      <c r="K3814" s="14" t="s">
        <v>32</v>
      </c>
      <c r="L3814" s="16">
        <v>1503.33</v>
      </c>
    </row>
    <row r="3815" spans="1:12" s="1" customFormat="1" ht="24" customHeight="1" x14ac:dyDescent="0.15">
      <c r="A3815" s="918"/>
      <c r="B3815" s="9" t="s">
        <v>34</v>
      </c>
      <c r="C3815" s="13" t="s">
        <v>35</v>
      </c>
      <c r="D3815" s="13" t="s">
        <v>36</v>
      </c>
      <c r="E3815" s="13" t="s">
        <v>37</v>
      </c>
      <c r="F3815" s="920"/>
      <c r="G3815" s="920"/>
      <c r="H3815" s="924" t="s">
        <v>38</v>
      </c>
      <c r="I3815" s="924"/>
      <c r="J3815" s="921" t="s">
        <v>31</v>
      </c>
      <c r="K3815" s="921" t="s">
        <v>31</v>
      </c>
      <c r="L3815" s="925">
        <v>0</v>
      </c>
    </row>
    <row r="3816" spans="1:12" s="1" customFormat="1" ht="24" customHeight="1" x14ac:dyDescent="0.15">
      <c r="A3816" s="918"/>
      <c r="B3816" s="14" t="s">
        <v>39</v>
      </c>
      <c r="C3816" s="14" t="s">
        <v>2359</v>
      </c>
      <c r="D3816" s="15">
        <v>43626</v>
      </c>
      <c r="E3816" s="14" t="s">
        <v>2360</v>
      </c>
      <c r="F3816" s="920"/>
      <c r="G3816" s="920"/>
      <c r="H3816" s="924"/>
      <c r="I3816" s="924"/>
      <c r="J3816" s="921"/>
      <c r="K3816" s="921"/>
      <c r="L3816" s="925"/>
    </row>
    <row r="3817" spans="1:12" s="1" customFormat="1" ht="24" customHeight="1" x14ac:dyDescent="0.15">
      <c r="A3817" s="918">
        <v>707</v>
      </c>
      <c r="B3817" s="9" t="s">
        <v>22</v>
      </c>
      <c r="C3817" s="13" t="s">
        <v>23</v>
      </c>
      <c r="D3817" s="13" t="s">
        <v>24</v>
      </c>
      <c r="E3817" s="13" t="s">
        <v>25</v>
      </c>
      <c r="F3817" s="919" t="s">
        <v>17</v>
      </c>
      <c r="G3817" s="919"/>
      <c r="H3817" s="920"/>
      <c r="I3817" s="920"/>
      <c r="J3817" s="920"/>
      <c r="K3817" s="920"/>
      <c r="L3817" s="920"/>
    </row>
    <row r="3818" spans="1:12" s="1" customFormat="1" ht="26.25" customHeight="1" x14ac:dyDescent="0.15">
      <c r="A3818" s="918"/>
      <c r="B3818" s="921" t="s">
        <v>2361</v>
      </c>
      <c r="C3818" s="922" t="s">
        <v>2362</v>
      </c>
      <c r="D3818" s="923">
        <v>43653</v>
      </c>
      <c r="E3818" s="921" t="s">
        <v>1481</v>
      </c>
      <c r="F3818" s="921" t="s">
        <v>210</v>
      </c>
      <c r="G3818" s="921"/>
      <c r="H3818" s="924" t="s">
        <v>30</v>
      </c>
      <c r="I3818" s="924"/>
      <c r="J3818" s="14" t="s">
        <v>31</v>
      </c>
      <c r="K3818" s="14" t="s">
        <v>31</v>
      </c>
      <c r="L3818" s="16">
        <v>0</v>
      </c>
    </row>
    <row r="3819" spans="1:12" s="1" customFormat="1" ht="407.25" customHeight="1" x14ac:dyDescent="0.15">
      <c r="A3819" s="918"/>
      <c r="B3819" s="921"/>
      <c r="C3819" s="922"/>
      <c r="D3819" s="923"/>
      <c r="E3819" s="921"/>
      <c r="F3819" s="921"/>
      <c r="G3819" s="921"/>
      <c r="H3819" s="924" t="s">
        <v>33</v>
      </c>
      <c r="I3819" s="924"/>
      <c r="J3819" s="14" t="s">
        <v>32</v>
      </c>
      <c r="K3819" s="14" t="s">
        <v>31</v>
      </c>
      <c r="L3819" s="16">
        <v>426.6</v>
      </c>
    </row>
    <row r="3820" spans="1:12" s="1" customFormat="1" ht="24" customHeight="1" x14ac:dyDescent="0.15">
      <c r="A3820" s="918"/>
      <c r="B3820" s="9" t="s">
        <v>34</v>
      </c>
      <c r="C3820" s="13" t="s">
        <v>35</v>
      </c>
      <c r="D3820" s="13" t="s">
        <v>36</v>
      </c>
      <c r="E3820" s="13" t="s">
        <v>37</v>
      </c>
      <c r="F3820" s="920"/>
      <c r="G3820" s="920"/>
      <c r="H3820" s="924" t="s">
        <v>38</v>
      </c>
      <c r="I3820" s="924"/>
      <c r="J3820" s="921" t="s">
        <v>31</v>
      </c>
      <c r="K3820" s="921" t="s">
        <v>32</v>
      </c>
      <c r="L3820" s="925">
        <v>870</v>
      </c>
    </row>
    <row r="3821" spans="1:12" s="1" customFormat="1" ht="24" customHeight="1" x14ac:dyDescent="0.15">
      <c r="A3821" s="918"/>
      <c r="B3821" s="14" t="s">
        <v>39</v>
      </c>
      <c r="C3821" s="14" t="s">
        <v>210</v>
      </c>
      <c r="D3821" s="15">
        <v>43660</v>
      </c>
      <c r="E3821" s="14" t="s">
        <v>1091</v>
      </c>
      <c r="F3821" s="920"/>
      <c r="G3821" s="920"/>
      <c r="H3821" s="924"/>
      <c r="I3821" s="924"/>
      <c r="J3821" s="921"/>
      <c r="K3821" s="921"/>
      <c r="L3821" s="925"/>
    </row>
    <row r="3822" spans="1:12" s="1" customFormat="1" ht="24" customHeight="1" x14ac:dyDescent="0.15">
      <c r="A3822" s="918">
        <v>708</v>
      </c>
      <c r="B3822" s="9" t="s">
        <v>22</v>
      </c>
      <c r="C3822" s="13" t="s">
        <v>23</v>
      </c>
      <c r="D3822" s="13" t="s">
        <v>24</v>
      </c>
      <c r="E3822" s="13" t="s">
        <v>25</v>
      </c>
      <c r="F3822" s="919" t="s">
        <v>17</v>
      </c>
      <c r="G3822" s="919"/>
      <c r="H3822" s="920"/>
      <c r="I3822" s="920"/>
      <c r="J3822" s="920"/>
      <c r="K3822" s="920"/>
      <c r="L3822" s="920"/>
    </row>
    <row r="3823" spans="1:12" s="1" customFormat="1" ht="26.25" customHeight="1" x14ac:dyDescent="0.15">
      <c r="A3823" s="918"/>
      <c r="B3823" s="921" t="s">
        <v>2363</v>
      </c>
      <c r="C3823" s="922" t="s">
        <v>2364</v>
      </c>
      <c r="D3823" s="923">
        <v>43715</v>
      </c>
      <c r="E3823" s="921" t="s">
        <v>1560</v>
      </c>
      <c r="F3823" s="921" t="s">
        <v>2365</v>
      </c>
      <c r="G3823" s="921"/>
      <c r="H3823" s="924" t="s">
        <v>30</v>
      </c>
      <c r="I3823" s="924"/>
      <c r="J3823" s="14" t="s">
        <v>31</v>
      </c>
      <c r="K3823" s="14" t="s">
        <v>32</v>
      </c>
      <c r="L3823" s="16">
        <v>1476</v>
      </c>
    </row>
    <row r="3824" spans="1:12" s="1" customFormat="1" ht="302.25" customHeight="1" x14ac:dyDescent="0.15">
      <c r="A3824" s="918"/>
      <c r="B3824" s="921"/>
      <c r="C3824" s="922"/>
      <c r="D3824" s="923"/>
      <c r="E3824" s="921"/>
      <c r="F3824" s="921"/>
      <c r="G3824" s="921"/>
      <c r="H3824" s="924" t="s">
        <v>33</v>
      </c>
      <c r="I3824" s="924"/>
      <c r="J3824" s="14" t="s">
        <v>31</v>
      </c>
      <c r="K3824" s="14" t="s">
        <v>32</v>
      </c>
      <c r="L3824" s="16">
        <v>2786.27</v>
      </c>
    </row>
    <row r="3825" spans="1:12" s="1" customFormat="1" ht="24" customHeight="1" x14ac:dyDescent="0.15">
      <c r="A3825" s="918"/>
      <c r="B3825" s="9" t="s">
        <v>34</v>
      </c>
      <c r="C3825" s="13" t="s">
        <v>35</v>
      </c>
      <c r="D3825" s="13" t="s">
        <v>36</v>
      </c>
      <c r="E3825" s="13" t="s">
        <v>37</v>
      </c>
      <c r="F3825" s="920"/>
      <c r="G3825" s="920"/>
      <c r="H3825" s="924" t="s">
        <v>38</v>
      </c>
      <c r="I3825" s="924"/>
      <c r="J3825" s="921" t="s">
        <v>31</v>
      </c>
      <c r="K3825" s="921" t="s">
        <v>32</v>
      </c>
      <c r="L3825" s="925">
        <v>720</v>
      </c>
    </row>
    <row r="3826" spans="1:12" s="1" customFormat="1" ht="24" customHeight="1" x14ac:dyDescent="0.15">
      <c r="A3826" s="918"/>
      <c r="B3826" s="14" t="s">
        <v>229</v>
      </c>
      <c r="C3826" s="14" t="s">
        <v>2365</v>
      </c>
      <c r="D3826" s="15">
        <v>43720</v>
      </c>
      <c r="E3826" s="14" t="s">
        <v>2366</v>
      </c>
      <c r="F3826" s="920"/>
      <c r="G3826" s="920"/>
      <c r="H3826" s="924"/>
      <c r="I3826" s="924"/>
      <c r="J3826" s="921"/>
      <c r="K3826" s="921"/>
      <c r="L3826" s="925"/>
    </row>
    <row r="3827" spans="1:12" s="1" customFormat="1" ht="24" customHeight="1" x14ac:dyDescent="0.15">
      <c r="A3827" s="918">
        <v>709</v>
      </c>
      <c r="B3827" s="9" t="s">
        <v>22</v>
      </c>
      <c r="C3827" s="13" t="s">
        <v>23</v>
      </c>
      <c r="D3827" s="13" t="s">
        <v>24</v>
      </c>
      <c r="E3827" s="13" t="s">
        <v>25</v>
      </c>
      <c r="F3827" s="919" t="s">
        <v>17</v>
      </c>
      <c r="G3827" s="919"/>
      <c r="H3827" s="920"/>
      <c r="I3827" s="920"/>
      <c r="J3827" s="920"/>
      <c r="K3827" s="920"/>
      <c r="L3827" s="920"/>
    </row>
    <row r="3828" spans="1:12" s="1" customFormat="1" ht="26.25" customHeight="1" x14ac:dyDescent="0.15">
      <c r="A3828" s="918"/>
      <c r="B3828" s="921" t="s">
        <v>2363</v>
      </c>
      <c r="C3828" s="922" t="s">
        <v>2367</v>
      </c>
      <c r="D3828" s="923">
        <v>43730</v>
      </c>
      <c r="E3828" s="921" t="s">
        <v>2368</v>
      </c>
      <c r="F3828" s="921" t="s">
        <v>2369</v>
      </c>
      <c r="G3828" s="921"/>
      <c r="H3828" s="924" t="s">
        <v>30</v>
      </c>
      <c r="I3828" s="924"/>
      <c r="J3828" s="14" t="s">
        <v>31</v>
      </c>
      <c r="K3828" s="14" t="s">
        <v>31</v>
      </c>
      <c r="L3828" s="16">
        <v>0</v>
      </c>
    </row>
    <row r="3829" spans="1:12" s="1" customFormat="1" ht="291.75" customHeight="1" x14ac:dyDescent="0.15">
      <c r="A3829" s="918"/>
      <c r="B3829" s="921"/>
      <c r="C3829" s="922"/>
      <c r="D3829" s="923"/>
      <c r="E3829" s="921"/>
      <c r="F3829" s="921"/>
      <c r="G3829" s="921"/>
      <c r="H3829" s="924" t="s">
        <v>33</v>
      </c>
      <c r="I3829" s="924"/>
      <c r="J3829" s="14" t="s">
        <v>31</v>
      </c>
      <c r="K3829" s="14" t="s">
        <v>31</v>
      </c>
      <c r="L3829" s="16">
        <v>0</v>
      </c>
    </row>
    <row r="3830" spans="1:12" s="1" customFormat="1" ht="24" customHeight="1" x14ac:dyDescent="0.15">
      <c r="A3830" s="918"/>
      <c r="B3830" s="9" t="s">
        <v>34</v>
      </c>
      <c r="C3830" s="13" t="s">
        <v>35</v>
      </c>
      <c r="D3830" s="13" t="s">
        <v>36</v>
      </c>
      <c r="E3830" s="13" t="s">
        <v>37</v>
      </c>
      <c r="F3830" s="920"/>
      <c r="G3830" s="920"/>
      <c r="H3830" s="924" t="s">
        <v>38</v>
      </c>
      <c r="I3830" s="924"/>
      <c r="J3830" s="921" t="s">
        <v>31</v>
      </c>
      <c r="K3830" s="921" t="s">
        <v>32</v>
      </c>
      <c r="L3830" s="925">
        <v>800</v>
      </c>
    </row>
    <row r="3831" spans="1:12" s="1" customFormat="1" ht="24" customHeight="1" x14ac:dyDescent="0.15">
      <c r="A3831" s="918"/>
      <c r="B3831" s="14" t="s">
        <v>229</v>
      </c>
      <c r="C3831" s="14" t="s">
        <v>2369</v>
      </c>
      <c r="D3831" s="15">
        <v>43737</v>
      </c>
      <c r="E3831" s="14" t="s">
        <v>2370</v>
      </c>
      <c r="F3831" s="920"/>
      <c r="G3831" s="920"/>
      <c r="H3831" s="924"/>
      <c r="I3831" s="924"/>
      <c r="J3831" s="921"/>
      <c r="K3831" s="921"/>
      <c r="L3831" s="925"/>
    </row>
    <row r="3832" spans="1:12" s="1" customFormat="1" ht="24" customHeight="1" x14ac:dyDescent="0.15">
      <c r="A3832" s="918">
        <v>710</v>
      </c>
      <c r="B3832" s="9" t="s">
        <v>22</v>
      </c>
      <c r="C3832" s="13" t="s">
        <v>23</v>
      </c>
      <c r="D3832" s="13" t="s">
        <v>24</v>
      </c>
      <c r="E3832" s="13" t="s">
        <v>25</v>
      </c>
      <c r="F3832" s="919" t="s">
        <v>17</v>
      </c>
      <c r="G3832" s="919"/>
      <c r="H3832" s="920"/>
      <c r="I3832" s="920"/>
      <c r="J3832" s="920"/>
      <c r="K3832" s="920"/>
      <c r="L3832" s="920"/>
    </row>
    <row r="3833" spans="1:12" s="1" customFormat="1" ht="26.25" customHeight="1" x14ac:dyDescent="0.15">
      <c r="A3833" s="918"/>
      <c r="B3833" s="921" t="s">
        <v>2371</v>
      </c>
      <c r="C3833" s="922" t="s">
        <v>2372</v>
      </c>
      <c r="D3833" s="923">
        <v>43724</v>
      </c>
      <c r="E3833" s="921" t="s">
        <v>187</v>
      </c>
      <c r="F3833" s="921" t="s">
        <v>1547</v>
      </c>
      <c r="G3833" s="921"/>
      <c r="H3833" s="924" t="s">
        <v>30</v>
      </c>
      <c r="I3833" s="924"/>
      <c r="J3833" s="14" t="s">
        <v>31</v>
      </c>
      <c r="K3833" s="14" t="s">
        <v>32</v>
      </c>
      <c r="L3833" s="16">
        <v>427.5</v>
      </c>
    </row>
    <row r="3834" spans="1:12" s="1" customFormat="1" ht="207.75" customHeight="1" x14ac:dyDescent="0.15">
      <c r="A3834" s="918"/>
      <c r="B3834" s="921"/>
      <c r="C3834" s="922"/>
      <c r="D3834" s="923"/>
      <c r="E3834" s="921"/>
      <c r="F3834" s="921"/>
      <c r="G3834" s="921"/>
      <c r="H3834" s="924" t="s">
        <v>33</v>
      </c>
      <c r="I3834" s="924"/>
      <c r="J3834" s="14" t="s">
        <v>31</v>
      </c>
      <c r="K3834" s="14" t="s">
        <v>31</v>
      </c>
      <c r="L3834" s="16">
        <v>0</v>
      </c>
    </row>
    <row r="3835" spans="1:12" s="1" customFormat="1" ht="24" customHeight="1" x14ac:dyDescent="0.15">
      <c r="A3835" s="918"/>
      <c r="B3835" s="9" t="s">
        <v>34</v>
      </c>
      <c r="C3835" s="13" t="s">
        <v>35</v>
      </c>
      <c r="D3835" s="13" t="s">
        <v>36</v>
      </c>
      <c r="E3835" s="13" t="s">
        <v>37</v>
      </c>
      <c r="F3835" s="920"/>
      <c r="G3835" s="920"/>
      <c r="H3835" s="924" t="s">
        <v>38</v>
      </c>
      <c r="I3835" s="924"/>
      <c r="J3835" s="921" t="s">
        <v>31</v>
      </c>
      <c r="K3835" s="921" t="s">
        <v>31</v>
      </c>
      <c r="L3835" s="925">
        <v>0</v>
      </c>
    </row>
    <row r="3836" spans="1:12" s="1" customFormat="1" ht="24" customHeight="1" x14ac:dyDescent="0.15">
      <c r="A3836" s="918"/>
      <c r="B3836" s="14" t="s">
        <v>141</v>
      </c>
      <c r="C3836" s="14" t="s">
        <v>1547</v>
      </c>
      <c r="D3836" s="15">
        <v>43727</v>
      </c>
      <c r="E3836" s="14" t="s">
        <v>2373</v>
      </c>
      <c r="F3836" s="920"/>
      <c r="G3836" s="920"/>
      <c r="H3836" s="924"/>
      <c r="I3836" s="924"/>
      <c r="J3836" s="921"/>
      <c r="K3836" s="921"/>
      <c r="L3836" s="925"/>
    </row>
    <row r="3837" spans="1:12" s="1" customFormat="1" ht="24" customHeight="1" x14ac:dyDescent="0.15">
      <c r="A3837" s="918">
        <v>711</v>
      </c>
      <c r="B3837" s="9" t="s">
        <v>22</v>
      </c>
      <c r="C3837" s="13" t="s">
        <v>23</v>
      </c>
      <c r="D3837" s="13" t="s">
        <v>24</v>
      </c>
      <c r="E3837" s="13" t="s">
        <v>25</v>
      </c>
      <c r="F3837" s="919" t="s">
        <v>17</v>
      </c>
      <c r="G3837" s="919"/>
      <c r="H3837" s="920"/>
      <c r="I3837" s="920"/>
      <c r="J3837" s="920"/>
      <c r="K3837" s="920"/>
      <c r="L3837" s="920"/>
    </row>
    <row r="3838" spans="1:12" s="1" customFormat="1" ht="26.25" customHeight="1" x14ac:dyDescent="0.15">
      <c r="A3838" s="918"/>
      <c r="B3838" s="921" t="s">
        <v>2374</v>
      </c>
      <c r="C3838" s="922" t="s">
        <v>2375</v>
      </c>
      <c r="D3838" s="923">
        <v>43590</v>
      </c>
      <c r="E3838" s="921" t="s">
        <v>53</v>
      </c>
      <c r="F3838" s="921" t="s">
        <v>2376</v>
      </c>
      <c r="G3838" s="921"/>
      <c r="H3838" s="924" t="s">
        <v>30</v>
      </c>
      <c r="I3838" s="924"/>
      <c r="J3838" s="14" t="s">
        <v>31</v>
      </c>
      <c r="K3838" s="14" t="s">
        <v>32</v>
      </c>
      <c r="L3838" s="16">
        <v>3108</v>
      </c>
    </row>
    <row r="3839" spans="1:12" s="1" customFormat="1" ht="176.25" customHeight="1" x14ac:dyDescent="0.15">
      <c r="A3839" s="918"/>
      <c r="B3839" s="921"/>
      <c r="C3839" s="922"/>
      <c r="D3839" s="923"/>
      <c r="E3839" s="921"/>
      <c r="F3839" s="921"/>
      <c r="G3839" s="921"/>
      <c r="H3839" s="924" t="s">
        <v>33</v>
      </c>
      <c r="I3839" s="924"/>
      <c r="J3839" s="14" t="s">
        <v>31</v>
      </c>
      <c r="K3839" s="14" t="s">
        <v>32</v>
      </c>
      <c r="L3839" s="16">
        <v>308</v>
      </c>
    </row>
    <row r="3840" spans="1:12" s="1" customFormat="1" ht="24" customHeight="1" x14ac:dyDescent="0.15">
      <c r="A3840" s="918"/>
      <c r="B3840" s="9" t="s">
        <v>34</v>
      </c>
      <c r="C3840" s="13" t="s">
        <v>35</v>
      </c>
      <c r="D3840" s="13" t="s">
        <v>36</v>
      </c>
      <c r="E3840" s="13" t="s">
        <v>37</v>
      </c>
      <c r="F3840" s="920"/>
      <c r="G3840" s="920"/>
      <c r="H3840" s="924" t="s">
        <v>38</v>
      </c>
      <c r="I3840" s="924"/>
      <c r="J3840" s="921" t="s">
        <v>31</v>
      </c>
      <c r="K3840" s="921" t="s">
        <v>31</v>
      </c>
      <c r="L3840" s="925">
        <v>0</v>
      </c>
    </row>
    <row r="3841" spans="1:12" s="1" customFormat="1" ht="24" customHeight="1" x14ac:dyDescent="0.15">
      <c r="A3841" s="918"/>
      <c r="B3841" s="14" t="s">
        <v>39</v>
      </c>
      <c r="C3841" s="14" t="s">
        <v>2376</v>
      </c>
      <c r="D3841" s="15">
        <v>43602</v>
      </c>
      <c r="E3841" s="14" t="s">
        <v>2377</v>
      </c>
      <c r="F3841" s="920"/>
      <c r="G3841" s="920"/>
      <c r="H3841" s="924"/>
      <c r="I3841" s="924"/>
      <c r="J3841" s="921"/>
      <c r="K3841" s="921"/>
      <c r="L3841" s="925"/>
    </row>
    <row r="3842" spans="1:12" s="1" customFormat="1" ht="24" customHeight="1" x14ac:dyDescent="0.15">
      <c r="A3842" s="918">
        <v>712</v>
      </c>
      <c r="B3842" s="9" t="s">
        <v>22</v>
      </c>
      <c r="C3842" s="13" t="s">
        <v>23</v>
      </c>
      <c r="D3842" s="13" t="s">
        <v>24</v>
      </c>
      <c r="E3842" s="13" t="s">
        <v>25</v>
      </c>
      <c r="F3842" s="919" t="s">
        <v>17</v>
      </c>
      <c r="G3842" s="919"/>
      <c r="H3842" s="920"/>
      <c r="I3842" s="920"/>
      <c r="J3842" s="920"/>
      <c r="K3842" s="920"/>
      <c r="L3842" s="920"/>
    </row>
    <row r="3843" spans="1:12" s="1" customFormat="1" ht="26.25" customHeight="1" x14ac:dyDescent="0.15">
      <c r="A3843" s="918"/>
      <c r="B3843" s="921" t="s">
        <v>2374</v>
      </c>
      <c r="C3843" s="921" t="s">
        <v>2378</v>
      </c>
      <c r="D3843" s="923">
        <v>43726</v>
      </c>
      <c r="E3843" s="921" t="s">
        <v>727</v>
      </c>
      <c r="F3843" s="921" t="s">
        <v>2379</v>
      </c>
      <c r="G3843" s="921"/>
      <c r="H3843" s="924" t="s">
        <v>30</v>
      </c>
      <c r="I3843" s="924"/>
      <c r="J3843" s="14" t="s">
        <v>31</v>
      </c>
      <c r="K3843" s="14" t="s">
        <v>32</v>
      </c>
      <c r="L3843" s="16">
        <v>453.5</v>
      </c>
    </row>
    <row r="3844" spans="1:12" s="1" customFormat="1" ht="60.75" customHeight="1" x14ac:dyDescent="0.15">
      <c r="A3844" s="918"/>
      <c r="B3844" s="921"/>
      <c r="C3844" s="921"/>
      <c r="D3844" s="923"/>
      <c r="E3844" s="921"/>
      <c r="F3844" s="921"/>
      <c r="G3844" s="921"/>
      <c r="H3844" s="924" t="s">
        <v>33</v>
      </c>
      <c r="I3844" s="924"/>
      <c r="J3844" s="14" t="s">
        <v>31</v>
      </c>
      <c r="K3844" s="14" t="s">
        <v>32</v>
      </c>
      <c r="L3844" s="16">
        <v>274.10000000000002</v>
      </c>
    </row>
    <row r="3845" spans="1:12" s="1" customFormat="1" ht="24" customHeight="1" x14ac:dyDescent="0.15">
      <c r="A3845" s="918"/>
      <c r="B3845" s="9" t="s">
        <v>34</v>
      </c>
      <c r="C3845" s="13" t="s">
        <v>35</v>
      </c>
      <c r="D3845" s="13" t="s">
        <v>36</v>
      </c>
      <c r="E3845" s="13" t="s">
        <v>37</v>
      </c>
      <c r="F3845" s="920"/>
      <c r="G3845" s="920"/>
      <c r="H3845" s="924" t="s">
        <v>38</v>
      </c>
      <c r="I3845" s="924"/>
      <c r="J3845" s="921" t="s">
        <v>31</v>
      </c>
      <c r="K3845" s="921" t="s">
        <v>31</v>
      </c>
      <c r="L3845" s="925">
        <v>0</v>
      </c>
    </row>
    <row r="3846" spans="1:12" s="1" customFormat="1" ht="24" customHeight="1" x14ac:dyDescent="0.15">
      <c r="A3846" s="918"/>
      <c r="B3846" s="14" t="s">
        <v>39</v>
      </c>
      <c r="C3846" s="14" t="s">
        <v>2379</v>
      </c>
      <c r="D3846" s="15">
        <v>43731</v>
      </c>
      <c r="E3846" s="14" t="s">
        <v>1108</v>
      </c>
      <c r="F3846" s="920"/>
      <c r="G3846" s="920"/>
      <c r="H3846" s="924"/>
      <c r="I3846" s="924"/>
      <c r="J3846" s="921"/>
      <c r="K3846" s="921"/>
      <c r="L3846" s="925"/>
    </row>
    <row r="3847" spans="1:12" s="1" customFormat="1" ht="24" customHeight="1" x14ac:dyDescent="0.15">
      <c r="A3847" s="918">
        <v>713</v>
      </c>
      <c r="B3847" s="9" t="s">
        <v>22</v>
      </c>
      <c r="C3847" s="13" t="s">
        <v>23</v>
      </c>
      <c r="D3847" s="13" t="s">
        <v>24</v>
      </c>
      <c r="E3847" s="13" t="s">
        <v>25</v>
      </c>
      <c r="F3847" s="919" t="s">
        <v>17</v>
      </c>
      <c r="G3847" s="919"/>
      <c r="H3847" s="920"/>
      <c r="I3847" s="920"/>
      <c r="J3847" s="920"/>
      <c r="K3847" s="920"/>
      <c r="L3847" s="920"/>
    </row>
    <row r="3848" spans="1:12" s="1" customFormat="1" ht="26.25" customHeight="1" x14ac:dyDescent="0.15">
      <c r="A3848" s="918"/>
      <c r="B3848" s="921" t="s">
        <v>2380</v>
      </c>
      <c r="C3848" s="921" t="s">
        <v>2381</v>
      </c>
      <c r="D3848" s="923">
        <v>43703</v>
      </c>
      <c r="E3848" s="921" t="s">
        <v>1363</v>
      </c>
      <c r="F3848" s="921" t="s">
        <v>2163</v>
      </c>
      <c r="G3848" s="921"/>
      <c r="H3848" s="924" t="s">
        <v>30</v>
      </c>
      <c r="I3848" s="924"/>
      <c r="J3848" s="14" t="s">
        <v>31</v>
      </c>
      <c r="K3848" s="14" t="s">
        <v>31</v>
      </c>
      <c r="L3848" s="16">
        <v>0</v>
      </c>
    </row>
    <row r="3849" spans="1:12" s="1" customFormat="1" ht="71.25" customHeight="1" x14ac:dyDescent="0.15">
      <c r="A3849" s="918"/>
      <c r="B3849" s="921"/>
      <c r="C3849" s="921"/>
      <c r="D3849" s="923"/>
      <c r="E3849" s="921"/>
      <c r="F3849" s="921"/>
      <c r="G3849" s="921"/>
      <c r="H3849" s="924" t="s">
        <v>33</v>
      </c>
      <c r="I3849" s="924"/>
      <c r="J3849" s="14" t="s">
        <v>31</v>
      </c>
      <c r="K3849" s="14" t="s">
        <v>31</v>
      </c>
      <c r="L3849" s="16">
        <v>0</v>
      </c>
    </row>
    <row r="3850" spans="1:12" s="1" customFormat="1" ht="24" customHeight="1" x14ac:dyDescent="0.15">
      <c r="A3850" s="918"/>
      <c r="B3850" s="9" t="s">
        <v>34</v>
      </c>
      <c r="C3850" s="13" t="s">
        <v>35</v>
      </c>
      <c r="D3850" s="13" t="s">
        <v>36</v>
      </c>
      <c r="E3850" s="13" t="s">
        <v>37</v>
      </c>
      <c r="F3850" s="920"/>
      <c r="G3850" s="920"/>
      <c r="H3850" s="924" t="s">
        <v>38</v>
      </c>
      <c r="I3850" s="924"/>
      <c r="J3850" s="921" t="s">
        <v>31</v>
      </c>
      <c r="K3850" s="921" t="s">
        <v>32</v>
      </c>
      <c r="L3850" s="925">
        <v>485</v>
      </c>
    </row>
    <row r="3851" spans="1:12" s="1" customFormat="1" ht="24" customHeight="1" x14ac:dyDescent="0.15">
      <c r="A3851" s="918"/>
      <c r="B3851" s="14" t="s">
        <v>2382</v>
      </c>
      <c r="C3851" s="14" t="s">
        <v>2163</v>
      </c>
      <c r="D3851" s="15">
        <v>43706</v>
      </c>
      <c r="E3851" s="14" t="s">
        <v>2383</v>
      </c>
      <c r="F3851" s="920"/>
      <c r="G3851" s="920"/>
      <c r="H3851" s="924"/>
      <c r="I3851" s="924"/>
      <c r="J3851" s="921"/>
      <c r="K3851" s="921"/>
      <c r="L3851" s="925"/>
    </row>
    <row r="3852" spans="1:12" s="1" customFormat="1" ht="24" customHeight="1" x14ac:dyDescent="0.15">
      <c r="A3852" s="918">
        <v>714</v>
      </c>
      <c r="B3852" s="9" t="s">
        <v>22</v>
      </c>
      <c r="C3852" s="13" t="s">
        <v>23</v>
      </c>
      <c r="D3852" s="13" t="s">
        <v>24</v>
      </c>
      <c r="E3852" s="13" t="s">
        <v>25</v>
      </c>
      <c r="F3852" s="919" t="s">
        <v>17</v>
      </c>
      <c r="G3852" s="919"/>
      <c r="H3852" s="920"/>
      <c r="I3852" s="920"/>
      <c r="J3852" s="920"/>
      <c r="K3852" s="920"/>
      <c r="L3852" s="920"/>
    </row>
    <row r="3853" spans="1:12" s="1" customFormat="1" ht="26.25" customHeight="1" x14ac:dyDescent="0.15">
      <c r="A3853" s="918"/>
      <c r="B3853" s="921" t="s">
        <v>2384</v>
      </c>
      <c r="C3853" s="922" t="s">
        <v>2385</v>
      </c>
      <c r="D3853" s="923">
        <v>43632</v>
      </c>
      <c r="E3853" s="921" t="s">
        <v>298</v>
      </c>
      <c r="F3853" s="921" t="s">
        <v>607</v>
      </c>
      <c r="G3853" s="921"/>
      <c r="H3853" s="924" t="s">
        <v>30</v>
      </c>
      <c r="I3853" s="924"/>
      <c r="J3853" s="14" t="s">
        <v>31</v>
      </c>
      <c r="K3853" s="14" t="s">
        <v>32</v>
      </c>
      <c r="L3853" s="16">
        <v>371.96</v>
      </c>
    </row>
    <row r="3854" spans="1:12" s="1" customFormat="1" ht="323.25" customHeight="1" x14ac:dyDescent="0.15">
      <c r="A3854" s="918"/>
      <c r="B3854" s="921"/>
      <c r="C3854" s="922"/>
      <c r="D3854" s="923"/>
      <c r="E3854" s="921"/>
      <c r="F3854" s="921"/>
      <c r="G3854" s="921"/>
      <c r="H3854" s="924" t="s">
        <v>33</v>
      </c>
      <c r="I3854" s="924"/>
      <c r="J3854" s="14" t="s">
        <v>31</v>
      </c>
      <c r="K3854" s="14" t="s">
        <v>31</v>
      </c>
      <c r="L3854" s="16">
        <v>0</v>
      </c>
    </row>
    <row r="3855" spans="1:12" s="1" customFormat="1" ht="24" customHeight="1" x14ac:dyDescent="0.15">
      <c r="A3855" s="918"/>
      <c r="B3855" s="9" t="s">
        <v>34</v>
      </c>
      <c r="C3855" s="13" t="s">
        <v>35</v>
      </c>
      <c r="D3855" s="13" t="s">
        <v>36</v>
      </c>
      <c r="E3855" s="13" t="s">
        <v>37</v>
      </c>
      <c r="F3855" s="920"/>
      <c r="G3855" s="920"/>
      <c r="H3855" s="924" t="s">
        <v>38</v>
      </c>
      <c r="I3855" s="924"/>
      <c r="J3855" s="921" t="s">
        <v>31</v>
      </c>
      <c r="K3855" s="921" t="s">
        <v>32</v>
      </c>
      <c r="L3855" s="925">
        <v>699</v>
      </c>
    </row>
    <row r="3856" spans="1:12" s="1" customFormat="1" ht="24" customHeight="1" x14ac:dyDescent="0.15">
      <c r="A3856" s="918"/>
      <c r="B3856" s="14" t="s">
        <v>39</v>
      </c>
      <c r="C3856" s="14" t="s">
        <v>607</v>
      </c>
      <c r="D3856" s="15">
        <v>43634</v>
      </c>
      <c r="E3856" s="14" t="s">
        <v>1339</v>
      </c>
      <c r="F3856" s="920"/>
      <c r="G3856" s="920"/>
      <c r="H3856" s="924"/>
      <c r="I3856" s="924"/>
      <c r="J3856" s="921"/>
      <c r="K3856" s="921"/>
      <c r="L3856" s="925"/>
    </row>
    <row r="3857" spans="1:12" s="1" customFormat="1" ht="24" customHeight="1" x14ac:dyDescent="0.15">
      <c r="A3857" s="918">
        <v>715</v>
      </c>
      <c r="B3857" s="9" t="s">
        <v>22</v>
      </c>
      <c r="C3857" s="13" t="s">
        <v>23</v>
      </c>
      <c r="D3857" s="13" t="s">
        <v>24</v>
      </c>
      <c r="E3857" s="13" t="s">
        <v>25</v>
      </c>
      <c r="F3857" s="919" t="s">
        <v>17</v>
      </c>
      <c r="G3857" s="919"/>
      <c r="H3857" s="920"/>
      <c r="I3857" s="920"/>
      <c r="J3857" s="920"/>
      <c r="K3857" s="920"/>
      <c r="L3857" s="920"/>
    </row>
    <row r="3858" spans="1:12" s="1" customFormat="1" ht="26.25" customHeight="1" x14ac:dyDescent="0.15">
      <c r="A3858" s="918"/>
      <c r="B3858" s="921" t="s">
        <v>2386</v>
      </c>
      <c r="C3858" s="922" t="s">
        <v>2387</v>
      </c>
      <c r="D3858" s="923">
        <v>43575</v>
      </c>
      <c r="E3858" s="921" t="s">
        <v>65</v>
      </c>
      <c r="F3858" s="921" t="s">
        <v>2388</v>
      </c>
      <c r="G3858" s="921"/>
      <c r="H3858" s="924" t="s">
        <v>30</v>
      </c>
      <c r="I3858" s="924"/>
      <c r="J3858" s="14" t="s">
        <v>31</v>
      </c>
      <c r="K3858" s="14" t="s">
        <v>32</v>
      </c>
      <c r="L3858" s="16">
        <v>1423</v>
      </c>
    </row>
    <row r="3859" spans="1:12" s="1" customFormat="1" ht="302.25" customHeight="1" x14ac:dyDescent="0.15">
      <c r="A3859" s="918"/>
      <c r="B3859" s="921"/>
      <c r="C3859" s="922"/>
      <c r="D3859" s="923"/>
      <c r="E3859" s="921"/>
      <c r="F3859" s="921"/>
      <c r="G3859" s="921"/>
      <c r="H3859" s="924" t="s">
        <v>33</v>
      </c>
      <c r="I3859" s="924"/>
      <c r="J3859" s="14" t="s">
        <v>31</v>
      </c>
      <c r="K3859" s="14" t="s">
        <v>32</v>
      </c>
      <c r="L3859" s="16">
        <v>982</v>
      </c>
    </row>
    <row r="3860" spans="1:12" s="1" customFormat="1" ht="24" customHeight="1" x14ac:dyDescent="0.15">
      <c r="A3860" s="918"/>
      <c r="B3860" s="9" t="s">
        <v>34</v>
      </c>
      <c r="C3860" s="13" t="s">
        <v>35</v>
      </c>
      <c r="D3860" s="13" t="s">
        <v>36</v>
      </c>
      <c r="E3860" s="13" t="s">
        <v>37</v>
      </c>
      <c r="F3860" s="920"/>
      <c r="G3860" s="920"/>
      <c r="H3860" s="924" t="s">
        <v>38</v>
      </c>
      <c r="I3860" s="924"/>
      <c r="J3860" s="921" t="s">
        <v>31</v>
      </c>
      <c r="K3860" s="921" t="s">
        <v>31</v>
      </c>
      <c r="L3860" s="925">
        <v>0</v>
      </c>
    </row>
    <row r="3861" spans="1:12" s="1" customFormat="1" ht="24" customHeight="1" x14ac:dyDescent="0.15">
      <c r="A3861" s="918"/>
      <c r="B3861" s="14" t="s">
        <v>45</v>
      </c>
      <c r="C3861" s="14" t="s">
        <v>2388</v>
      </c>
      <c r="D3861" s="15">
        <v>43583</v>
      </c>
      <c r="E3861" s="14" t="s">
        <v>1137</v>
      </c>
      <c r="F3861" s="920"/>
      <c r="G3861" s="920"/>
      <c r="H3861" s="924"/>
      <c r="I3861" s="924"/>
      <c r="J3861" s="921"/>
      <c r="K3861" s="921"/>
      <c r="L3861" s="925"/>
    </row>
    <row r="3862" spans="1:12" s="1" customFormat="1" ht="24" customHeight="1" x14ac:dyDescent="0.15">
      <c r="A3862" s="918">
        <v>716</v>
      </c>
      <c r="B3862" s="9" t="s">
        <v>22</v>
      </c>
      <c r="C3862" s="13" t="s">
        <v>23</v>
      </c>
      <c r="D3862" s="13" t="s">
        <v>24</v>
      </c>
      <c r="E3862" s="13" t="s">
        <v>25</v>
      </c>
      <c r="F3862" s="919" t="s">
        <v>17</v>
      </c>
      <c r="G3862" s="919"/>
      <c r="H3862" s="920"/>
      <c r="I3862" s="920"/>
      <c r="J3862" s="920"/>
      <c r="K3862" s="920"/>
      <c r="L3862" s="920"/>
    </row>
    <row r="3863" spans="1:12" s="1" customFormat="1" ht="26.25" customHeight="1" x14ac:dyDescent="0.15">
      <c r="A3863" s="918"/>
      <c r="B3863" s="921" t="s">
        <v>2386</v>
      </c>
      <c r="C3863" s="922" t="s">
        <v>2389</v>
      </c>
      <c r="D3863" s="923">
        <v>43654</v>
      </c>
      <c r="E3863" s="921" t="s">
        <v>2390</v>
      </c>
      <c r="F3863" s="921" t="s">
        <v>208</v>
      </c>
      <c r="G3863" s="921"/>
      <c r="H3863" s="924" t="s">
        <v>30</v>
      </c>
      <c r="I3863" s="924"/>
      <c r="J3863" s="14" t="s">
        <v>31</v>
      </c>
      <c r="K3863" s="14" t="s">
        <v>31</v>
      </c>
      <c r="L3863" s="16">
        <v>0</v>
      </c>
    </row>
    <row r="3864" spans="1:12" s="1" customFormat="1" ht="207.75" customHeight="1" x14ac:dyDescent="0.15">
      <c r="A3864" s="918"/>
      <c r="B3864" s="921"/>
      <c r="C3864" s="922"/>
      <c r="D3864" s="923"/>
      <c r="E3864" s="921"/>
      <c r="F3864" s="921"/>
      <c r="G3864" s="921"/>
      <c r="H3864" s="924" t="s">
        <v>33</v>
      </c>
      <c r="I3864" s="924"/>
      <c r="J3864" s="14" t="s">
        <v>31</v>
      </c>
      <c r="K3864" s="14" t="s">
        <v>31</v>
      </c>
      <c r="L3864" s="16">
        <v>0</v>
      </c>
    </row>
    <row r="3865" spans="1:12" s="1" customFormat="1" ht="24" customHeight="1" x14ac:dyDescent="0.15">
      <c r="A3865" s="918"/>
      <c r="B3865" s="9" t="s">
        <v>34</v>
      </c>
      <c r="C3865" s="13" t="s">
        <v>35</v>
      </c>
      <c r="D3865" s="13" t="s">
        <v>36</v>
      </c>
      <c r="E3865" s="13" t="s">
        <v>37</v>
      </c>
      <c r="F3865" s="920"/>
      <c r="G3865" s="920"/>
      <c r="H3865" s="924" t="s">
        <v>38</v>
      </c>
      <c r="I3865" s="924"/>
      <c r="J3865" s="921" t="s">
        <v>31</v>
      </c>
      <c r="K3865" s="921" t="s">
        <v>32</v>
      </c>
      <c r="L3865" s="925">
        <v>2303.6799999999998</v>
      </c>
    </row>
    <row r="3866" spans="1:12" s="1" customFormat="1" ht="24" customHeight="1" x14ac:dyDescent="0.15">
      <c r="A3866" s="918"/>
      <c r="B3866" s="14" t="s">
        <v>45</v>
      </c>
      <c r="C3866" s="14" t="s">
        <v>208</v>
      </c>
      <c r="D3866" s="15">
        <v>43655</v>
      </c>
      <c r="E3866" s="14" t="s">
        <v>2391</v>
      </c>
      <c r="F3866" s="920"/>
      <c r="G3866" s="920"/>
      <c r="H3866" s="924"/>
      <c r="I3866" s="924"/>
      <c r="J3866" s="921"/>
      <c r="K3866" s="921"/>
      <c r="L3866" s="925"/>
    </row>
    <row r="3867" spans="1:12" s="1" customFormat="1" ht="24" customHeight="1" x14ac:dyDescent="0.15">
      <c r="A3867" s="918">
        <v>717</v>
      </c>
      <c r="B3867" s="9" t="s">
        <v>22</v>
      </c>
      <c r="C3867" s="13" t="s">
        <v>23</v>
      </c>
      <c r="D3867" s="13" t="s">
        <v>24</v>
      </c>
      <c r="E3867" s="13" t="s">
        <v>25</v>
      </c>
      <c r="F3867" s="919" t="s">
        <v>17</v>
      </c>
      <c r="G3867" s="919"/>
      <c r="H3867" s="920"/>
      <c r="I3867" s="920"/>
      <c r="J3867" s="920"/>
      <c r="K3867" s="920"/>
      <c r="L3867" s="920"/>
    </row>
    <row r="3868" spans="1:12" s="1" customFormat="1" ht="26.25" customHeight="1" x14ac:dyDescent="0.15">
      <c r="A3868" s="918"/>
      <c r="B3868" s="921" t="s">
        <v>2386</v>
      </c>
      <c r="C3868" s="922" t="s">
        <v>2392</v>
      </c>
      <c r="D3868" s="923">
        <v>43678</v>
      </c>
      <c r="E3868" s="921" t="s">
        <v>2393</v>
      </c>
      <c r="F3868" s="921" t="s">
        <v>2394</v>
      </c>
      <c r="G3868" s="921"/>
      <c r="H3868" s="924" t="s">
        <v>30</v>
      </c>
      <c r="I3868" s="924"/>
      <c r="J3868" s="14" t="s">
        <v>31</v>
      </c>
      <c r="K3868" s="14" t="s">
        <v>32</v>
      </c>
      <c r="L3868" s="16">
        <v>956.06</v>
      </c>
    </row>
    <row r="3869" spans="1:12" s="1" customFormat="1" ht="270.75" customHeight="1" x14ac:dyDescent="0.15">
      <c r="A3869" s="918"/>
      <c r="B3869" s="921"/>
      <c r="C3869" s="922"/>
      <c r="D3869" s="923"/>
      <c r="E3869" s="921"/>
      <c r="F3869" s="921"/>
      <c r="G3869" s="921"/>
      <c r="H3869" s="924" t="s">
        <v>33</v>
      </c>
      <c r="I3869" s="924"/>
      <c r="J3869" s="14" t="s">
        <v>31</v>
      </c>
      <c r="K3869" s="14" t="s">
        <v>32</v>
      </c>
      <c r="L3869" s="16">
        <v>2036.23</v>
      </c>
    </row>
    <row r="3870" spans="1:12" s="1" customFormat="1" ht="24" customHeight="1" x14ac:dyDescent="0.15">
      <c r="A3870" s="918"/>
      <c r="B3870" s="9" t="s">
        <v>34</v>
      </c>
      <c r="C3870" s="13" t="s">
        <v>35</v>
      </c>
      <c r="D3870" s="13" t="s">
        <v>36</v>
      </c>
      <c r="E3870" s="13" t="s">
        <v>37</v>
      </c>
      <c r="F3870" s="920"/>
      <c r="G3870" s="920"/>
      <c r="H3870" s="924" t="s">
        <v>38</v>
      </c>
      <c r="I3870" s="924"/>
      <c r="J3870" s="921" t="s">
        <v>31</v>
      </c>
      <c r="K3870" s="921" t="s">
        <v>31</v>
      </c>
      <c r="L3870" s="925">
        <v>0</v>
      </c>
    </row>
    <row r="3871" spans="1:12" s="1" customFormat="1" ht="24" customHeight="1" x14ac:dyDescent="0.15">
      <c r="A3871" s="918"/>
      <c r="B3871" s="14" t="s">
        <v>45</v>
      </c>
      <c r="C3871" s="14" t="s">
        <v>2394</v>
      </c>
      <c r="D3871" s="15">
        <v>43686</v>
      </c>
      <c r="E3871" s="14" t="s">
        <v>2395</v>
      </c>
      <c r="F3871" s="920"/>
      <c r="G3871" s="920"/>
      <c r="H3871" s="924"/>
      <c r="I3871" s="924"/>
      <c r="J3871" s="921"/>
      <c r="K3871" s="921"/>
      <c r="L3871" s="925"/>
    </row>
    <row r="3872" spans="1:12" s="1" customFormat="1" ht="24" customHeight="1" x14ac:dyDescent="0.15">
      <c r="A3872" s="918">
        <v>718</v>
      </c>
      <c r="B3872" s="9" t="s">
        <v>22</v>
      </c>
      <c r="C3872" s="13" t="s">
        <v>23</v>
      </c>
      <c r="D3872" s="13" t="s">
        <v>24</v>
      </c>
      <c r="E3872" s="13" t="s">
        <v>25</v>
      </c>
      <c r="F3872" s="919" t="s">
        <v>17</v>
      </c>
      <c r="G3872" s="919"/>
      <c r="H3872" s="920"/>
      <c r="I3872" s="920"/>
      <c r="J3872" s="920"/>
      <c r="K3872" s="920"/>
      <c r="L3872" s="920"/>
    </row>
    <row r="3873" spans="1:12" s="1" customFormat="1" ht="26.25" customHeight="1" x14ac:dyDescent="0.15">
      <c r="A3873" s="918"/>
      <c r="B3873" s="921" t="s">
        <v>2386</v>
      </c>
      <c r="C3873" s="922" t="s">
        <v>2396</v>
      </c>
      <c r="D3873" s="923">
        <v>43719</v>
      </c>
      <c r="E3873" s="921" t="s">
        <v>638</v>
      </c>
      <c r="F3873" s="921" t="s">
        <v>1571</v>
      </c>
      <c r="G3873" s="921"/>
      <c r="H3873" s="924" t="s">
        <v>30</v>
      </c>
      <c r="I3873" s="924"/>
      <c r="J3873" s="14" t="s">
        <v>31</v>
      </c>
      <c r="K3873" s="14" t="s">
        <v>32</v>
      </c>
      <c r="L3873" s="16">
        <v>1066.6400000000001</v>
      </c>
    </row>
    <row r="3874" spans="1:12" s="1" customFormat="1" ht="123.75" customHeight="1" x14ac:dyDescent="0.15">
      <c r="A3874" s="918"/>
      <c r="B3874" s="921"/>
      <c r="C3874" s="922"/>
      <c r="D3874" s="923"/>
      <c r="E3874" s="921"/>
      <c r="F3874" s="921"/>
      <c r="G3874" s="921"/>
      <c r="H3874" s="924" t="s">
        <v>33</v>
      </c>
      <c r="I3874" s="924"/>
      <c r="J3874" s="14" t="s">
        <v>31</v>
      </c>
      <c r="K3874" s="14" t="s">
        <v>32</v>
      </c>
      <c r="L3874" s="16">
        <v>1321.39</v>
      </c>
    </row>
    <row r="3875" spans="1:12" s="1" customFormat="1" ht="24" customHeight="1" x14ac:dyDescent="0.15">
      <c r="A3875" s="918"/>
      <c r="B3875" s="9" t="s">
        <v>34</v>
      </c>
      <c r="C3875" s="13" t="s">
        <v>35</v>
      </c>
      <c r="D3875" s="13" t="s">
        <v>36</v>
      </c>
      <c r="E3875" s="13" t="s">
        <v>37</v>
      </c>
      <c r="F3875" s="920"/>
      <c r="G3875" s="920"/>
      <c r="H3875" s="924" t="s">
        <v>38</v>
      </c>
      <c r="I3875" s="924"/>
      <c r="J3875" s="921" t="s">
        <v>31</v>
      </c>
      <c r="K3875" s="921" t="s">
        <v>31</v>
      </c>
      <c r="L3875" s="925">
        <v>0</v>
      </c>
    </row>
    <row r="3876" spans="1:12" s="1" customFormat="1" ht="24" customHeight="1" x14ac:dyDescent="0.15">
      <c r="A3876" s="918"/>
      <c r="B3876" s="14" t="s">
        <v>45</v>
      </c>
      <c r="C3876" s="14" t="s">
        <v>1571</v>
      </c>
      <c r="D3876" s="15">
        <v>43728</v>
      </c>
      <c r="E3876" s="14" t="s">
        <v>2397</v>
      </c>
      <c r="F3876" s="920"/>
      <c r="G3876" s="920"/>
      <c r="H3876" s="924"/>
      <c r="I3876" s="924"/>
      <c r="J3876" s="921"/>
      <c r="K3876" s="921"/>
      <c r="L3876" s="925"/>
    </row>
    <row r="3877" spans="1:12" s="1" customFormat="1" ht="24" customHeight="1" x14ac:dyDescent="0.15">
      <c r="A3877" s="918">
        <v>719</v>
      </c>
      <c r="B3877" s="9" t="s">
        <v>22</v>
      </c>
      <c r="C3877" s="13" t="s">
        <v>23</v>
      </c>
      <c r="D3877" s="13" t="s">
        <v>24</v>
      </c>
      <c r="E3877" s="13" t="s">
        <v>25</v>
      </c>
      <c r="F3877" s="919" t="s">
        <v>17</v>
      </c>
      <c r="G3877" s="919"/>
      <c r="H3877" s="920"/>
      <c r="I3877" s="920"/>
      <c r="J3877" s="920"/>
      <c r="K3877" s="920"/>
      <c r="L3877" s="920"/>
    </row>
    <row r="3878" spans="1:12" s="1" customFormat="1" ht="26.25" customHeight="1" x14ac:dyDescent="0.15">
      <c r="A3878" s="918"/>
      <c r="B3878" s="921" t="s">
        <v>2398</v>
      </c>
      <c r="C3878" s="921" t="s">
        <v>2399</v>
      </c>
      <c r="D3878" s="923">
        <v>43557</v>
      </c>
      <c r="E3878" s="921" t="s">
        <v>593</v>
      </c>
      <c r="F3878" s="921" t="s">
        <v>594</v>
      </c>
      <c r="G3878" s="921"/>
      <c r="H3878" s="924" t="s">
        <v>30</v>
      </c>
      <c r="I3878" s="924"/>
      <c r="J3878" s="14" t="s">
        <v>31</v>
      </c>
      <c r="K3878" s="14" t="s">
        <v>32</v>
      </c>
      <c r="L3878" s="16">
        <v>389.82</v>
      </c>
    </row>
    <row r="3879" spans="1:12" s="1" customFormat="1" ht="60.75" customHeight="1" x14ac:dyDescent="0.15">
      <c r="A3879" s="918"/>
      <c r="B3879" s="921"/>
      <c r="C3879" s="921"/>
      <c r="D3879" s="923"/>
      <c r="E3879" s="921"/>
      <c r="F3879" s="921"/>
      <c r="G3879" s="921"/>
      <c r="H3879" s="924" t="s">
        <v>33</v>
      </c>
      <c r="I3879" s="924"/>
      <c r="J3879" s="14" t="s">
        <v>31</v>
      </c>
      <c r="K3879" s="14" t="s">
        <v>32</v>
      </c>
      <c r="L3879" s="16">
        <v>3125.21</v>
      </c>
    </row>
    <row r="3880" spans="1:12" s="1" customFormat="1" ht="24" customHeight="1" x14ac:dyDescent="0.15">
      <c r="A3880" s="918"/>
      <c r="B3880" s="9" t="s">
        <v>34</v>
      </c>
      <c r="C3880" s="13" t="s">
        <v>35</v>
      </c>
      <c r="D3880" s="13" t="s">
        <v>36</v>
      </c>
      <c r="E3880" s="13" t="s">
        <v>37</v>
      </c>
      <c r="F3880" s="920"/>
      <c r="G3880" s="920"/>
      <c r="H3880" s="924" t="s">
        <v>38</v>
      </c>
      <c r="I3880" s="924"/>
      <c r="J3880" s="921" t="s">
        <v>31</v>
      </c>
      <c r="K3880" s="921" t="s">
        <v>31</v>
      </c>
      <c r="L3880" s="925">
        <v>0</v>
      </c>
    </row>
    <row r="3881" spans="1:12" s="1" customFormat="1" ht="24" customHeight="1" x14ac:dyDescent="0.15">
      <c r="A3881" s="918"/>
      <c r="B3881" s="14" t="s">
        <v>55</v>
      </c>
      <c r="C3881" s="14" t="s">
        <v>594</v>
      </c>
      <c r="D3881" s="15">
        <v>43560</v>
      </c>
      <c r="E3881" s="14" t="s">
        <v>2223</v>
      </c>
      <c r="F3881" s="920"/>
      <c r="G3881" s="920"/>
      <c r="H3881" s="924"/>
      <c r="I3881" s="924"/>
      <c r="J3881" s="921"/>
      <c r="K3881" s="921"/>
      <c r="L3881" s="925"/>
    </row>
    <row r="3882" spans="1:12" s="1" customFormat="1" ht="24" customHeight="1" x14ac:dyDescent="0.15">
      <c r="A3882" s="918">
        <v>720</v>
      </c>
      <c r="B3882" s="9" t="s">
        <v>22</v>
      </c>
      <c r="C3882" s="13" t="s">
        <v>23</v>
      </c>
      <c r="D3882" s="13" t="s">
        <v>24</v>
      </c>
      <c r="E3882" s="13" t="s">
        <v>25</v>
      </c>
      <c r="F3882" s="919" t="s">
        <v>17</v>
      </c>
      <c r="G3882" s="919"/>
      <c r="H3882" s="920"/>
      <c r="I3882" s="920"/>
      <c r="J3882" s="920"/>
      <c r="K3882" s="920"/>
      <c r="L3882" s="920"/>
    </row>
    <row r="3883" spans="1:12" s="1" customFormat="1" ht="26.25" customHeight="1" x14ac:dyDescent="0.15">
      <c r="A3883" s="918"/>
      <c r="B3883" s="921" t="s">
        <v>2400</v>
      </c>
      <c r="C3883" s="922" t="s">
        <v>2401</v>
      </c>
      <c r="D3883" s="923">
        <v>43656</v>
      </c>
      <c r="E3883" s="921" t="s">
        <v>53</v>
      </c>
      <c r="F3883" s="921" t="s">
        <v>1025</v>
      </c>
      <c r="G3883" s="921"/>
      <c r="H3883" s="924" t="s">
        <v>30</v>
      </c>
      <c r="I3883" s="924"/>
      <c r="J3883" s="14" t="s">
        <v>31</v>
      </c>
      <c r="K3883" s="14" t="s">
        <v>32</v>
      </c>
      <c r="L3883" s="16">
        <v>693.21</v>
      </c>
    </row>
    <row r="3884" spans="1:12" s="1" customFormat="1" ht="407.25" customHeight="1" x14ac:dyDescent="0.15">
      <c r="A3884" s="918"/>
      <c r="B3884" s="921"/>
      <c r="C3884" s="922"/>
      <c r="D3884" s="923"/>
      <c r="E3884" s="921"/>
      <c r="F3884" s="921"/>
      <c r="G3884" s="921"/>
      <c r="H3884" s="924" t="s">
        <v>33</v>
      </c>
      <c r="I3884" s="924"/>
      <c r="J3884" s="14" t="s">
        <v>31</v>
      </c>
      <c r="K3884" s="14" t="s">
        <v>32</v>
      </c>
      <c r="L3884" s="16">
        <v>469.6</v>
      </c>
    </row>
    <row r="3885" spans="1:12" s="1" customFormat="1" ht="24" customHeight="1" x14ac:dyDescent="0.15">
      <c r="A3885" s="918"/>
      <c r="B3885" s="9" t="s">
        <v>34</v>
      </c>
      <c r="C3885" s="13" t="s">
        <v>35</v>
      </c>
      <c r="D3885" s="13" t="s">
        <v>36</v>
      </c>
      <c r="E3885" s="13" t="s">
        <v>37</v>
      </c>
      <c r="F3885" s="920"/>
      <c r="G3885" s="920"/>
      <c r="H3885" s="924" t="s">
        <v>38</v>
      </c>
      <c r="I3885" s="924"/>
      <c r="J3885" s="921" t="s">
        <v>31</v>
      </c>
      <c r="K3885" s="921" t="s">
        <v>32</v>
      </c>
      <c r="L3885" s="925">
        <v>850</v>
      </c>
    </row>
    <row r="3886" spans="1:12" s="1" customFormat="1" ht="24" customHeight="1" x14ac:dyDescent="0.15">
      <c r="A3886" s="918"/>
      <c r="B3886" s="14" t="s">
        <v>204</v>
      </c>
      <c r="C3886" s="14" t="s">
        <v>1025</v>
      </c>
      <c r="D3886" s="15">
        <v>43658</v>
      </c>
      <c r="E3886" s="14" t="s">
        <v>1713</v>
      </c>
      <c r="F3886" s="920"/>
      <c r="G3886" s="920"/>
      <c r="H3886" s="924"/>
      <c r="I3886" s="924"/>
      <c r="J3886" s="921"/>
      <c r="K3886" s="921"/>
      <c r="L3886" s="925"/>
    </row>
    <row r="3887" spans="1:12" s="1" customFormat="1" ht="24" customHeight="1" x14ac:dyDescent="0.15">
      <c r="A3887" s="918">
        <v>721</v>
      </c>
      <c r="B3887" s="9" t="s">
        <v>22</v>
      </c>
      <c r="C3887" s="13" t="s">
        <v>23</v>
      </c>
      <c r="D3887" s="13" t="s">
        <v>24</v>
      </c>
      <c r="E3887" s="13" t="s">
        <v>25</v>
      </c>
      <c r="F3887" s="919" t="s">
        <v>17</v>
      </c>
      <c r="G3887" s="919"/>
      <c r="H3887" s="920"/>
      <c r="I3887" s="920"/>
      <c r="J3887" s="920"/>
      <c r="K3887" s="920"/>
      <c r="L3887" s="920"/>
    </row>
    <row r="3888" spans="1:12" s="1" customFormat="1" ht="26.25" customHeight="1" x14ac:dyDescent="0.15">
      <c r="A3888" s="918"/>
      <c r="B3888" s="921" t="s">
        <v>2402</v>
      </c>
      <c r="C3888" s="922" t="s">
        <v>2403</v>
      </c>
      <c r="D3888" s="923">
        <v>43564</v>
      </c>
      <c r="E3888" s="921" t="s">
        <v>2404</v>
      </c>
      <c r="F3888" s="921" t="s">
        <v>2405</v>
      </c>
      <c r="G3888" s="921"/>
      <c r="H3888" s="924" t="s">
        <v>30</v>
      </c>
      <c r="I3888" s="924"/>
      <c r="J3888" s="14" t="s">
        <v>31</v>
      </c>
      <c r="K3888" s="14" t="s">
        <v>32</v>
      </c>
      <c r="L3888" s="16">
        <v>225</v>
      </c>
    </row>
    <row r="3889" spans="1:12" s="1" customFormat="1" ht="165.75" customHeight="1" x14ac:dyDescent="0.15">
      <c r="A3889" s="918"/>
      <c r="B3889" s="921"/>
      <c r="C3889" s="922"/>
      <c r="D3889" s="923"/>
      <c r="E3889" s="921"/>
      <c r="F3889" s="921"/>
      <c r="G3889" s="921"/>
      <c r="H3889" s="924" t="s">
        <v>33</v>
      </c>
      <c r="I3889" s="924"/>
      <c r="J3889" s="14" t="s">
        <v>31</v>
      </c>
      <c r="K3889" s="14" t="s">
        <v>32</v>
      </c>
      <c r="L3889" s="16">
        <v>459</v>
      </c>
    </row>
    <row r="3890" spans="1:12" s="1" customFormat="1" ht="24" customHeight="1" x14ac:dyDescent="0.15">
      <c r="A3890" s="918"/>
      <c r="B3890" s="9" t="s">
        <v>34</v>
      </c>
      <c r="C3890" s="13" t="s">
        <v>35</v>
      </c>
      <c r="D3890" s="13" t="s">
        <v>36</v>
      </c>
      <c r="E3890" s="13" t="s">
        <v>37</v>
      </c>
      <c r="F3890" s="920"/>
      <c r="G3890" s="920"/>
      <c r="H3890" s="924" t="s">
        <v>38</v>
      </c>
      <c r="I3890" s="924"/>
      <c r="J3890" s="921" t="s">
        <v>31</v>
      </c>
      <c r="K3890" s="921" t="s">
        <v>31</v>
      </c>
      <c r="L3890" s="925">
        <v>0</v>
      </c>
    </row>
    <row r="3891" spans="1:12" s="1" customFormat="1" ht="24" customHeight="1" x14ac:dyDescent="0.15">
      <c r="A3891" s="918"/>
      <c r="B3891" s="14" t="s">
        <v>39</v>
      </c>
      <c r="C3891" s="14" t="s">
        <v>2405</v>
      </c>
      <c r="D3891" s="15">
        <v>43566</v>
      </c>
      <c r="E3891" s="14" t="s">
        <v>365</v>
      </c>
      <c r="F3891" s="920"/>
      <c r="G3891" s="920"/>
      <c r="H3891" s="924"/>
      <c r="I3891" s="924"/>
      <c r="J3891" s="921"/>
      <c r="K3891" s="921"/>
      <c r="L3891" s="925"/>
    </row>
    <row r="3892" spans="1:12" s="1" customFormat="1" ht="24" customHeight="1" x14ac:dyDescent="0.15">
      <c r="A3892" s="918">
        <v>722</v>
      </c>
      <c r="B3892" s="9" t="s">
        <v>22</v>
      </c>
      <c r="C3892" s="13" t="s">
        <v>23</v>
      </c>
      <c r="D3892" s="13" t="s">
        <v>24</v>
      </c>
      <c r="E3892" s="13" t="s">
        <v>25</v>
      </c>
      <c r="F3892" s="919" t="s">
        <v>17</v>
      </c>
      <c r="G3892" s="919"/>
      <c r="H3892" s="920"/>
      <c r="I3892" s="920"/>
      <c r="J3892" s="920"/>
      <c r="K3892" s="920"/>
      <c r="L3892" s="920"/>
    </row>
    <row r="3893" spans="1:12" s="1" customFormat="1" ht="26.25" customHeight="1" x14ac:dyDescent="0.15">
      <c r="A3893" s="918"/>
      <c r="B3893" s="921" t="s">
        <v>2402</v>
      </c>
      <c r="C3893" s="922" t="s">
        <v>2406</v>
      </c>
      <c r="D3893" s="923">
        <v>43582</v>
      </c>
      <c r="E3893" s="921" t="s">
        <v>1039</v>
      </c>
      <c r="F3893" s="921" t="s">
        <v>152</v>
      </c>
      <c r="G3893" s="921"/>
      <c r="H3893" s="924" t="s">
        <v>30</v>
      </c>
      <c r="I3893" s="924"/>
      <c r="J3893" s="14" t="s">
        <v>31</v>
      </c>
      <c r="K3893" s="14" t="s">
        <v>32</v>
      </c>
      <c r="L3893" s="16">
        <v>392</v>
      </c>
    </row>
    <row r="3894" spans="1:12" s="1" customFormat="1" ht="409.2" customHeight="1" x14ac:dyDescent="0.15">
      <c r="A3894" s="918"/>
      <c r="B3894" s="921"/>
      <c r="C3894" s="922"/>
      <c r="D3894" s="923"/>
      <c r="E3894" s="921"/>
      <c r="F3894" s="921"/>
      <c r="G3894" s="921"/>
      <c r="H3894" s="924" t="s">
        <v>33</v>
      </c>
      <c r="I3894" s="924"/>
      <c r="J3894" s="921" t="s">
        <v>31</v>
      </c>
      <c r="K3894" s="921" t="s">
        <v>32</v>
      </c>
      <c r="L3894" s="925">
        <v>410.6</v>
      </c>
    </row>
    <row r="3895" spans="1:12" s="1" customFormat="1" ht="145.35" customHeight="1" x14ac:dyDescent="0.15">
      <c r="A3895" s="918"/>
      <c r="B3895" s="921"/>
      <c r="C3895" s="922"/>
      <c r="D3895" s="923"/>
      <c r="E3895" s="921"/>
      <c r="F3895" s="921"/>
      <c r="G3895" s="921"/>
      <c r="H3895" s="924"/>
      <c r="I3895" s="924"/>
      <c r="J3895" s="921"/>
      <c r="K3895" s="921"/>
      <c r="L3895" s="925"/>
    </row>
    <row r="3896" spans="1:12" s="1" customFormat="1" ht="24" customHeight="1" x14ac:dyDescent="0.15">
      <c r="A3896" s="918"/>
      <c r="B3896" s="9" t="s">
        <v>34</v>
      </c>
      <c r="C3896" s="13" t="s">
        <v>35</v>
      </c>
      <c r="D3896" s="13" t="s">
        <v>36</v>
      </c>
      <c r="E3896" s="13" t="s">
        <v>37</v>
      </c>
      <c r="F3896" s="920"/>
      <c r="G3896" s="920"/>
      <c r="H3896" s="924" t="s">
        <v>38</v>
      </c>
      <c r="I3896" s="924"/>
      <c r="J3896" s="921" t="s">
        <v>31</v>
      </c>
      <c r="K3896" s="921" t="s">
        <v>31</v>
      </c>
      <c r="L3896" s="925">
        <v>0</v>
      </c>
    </row>
    <row r="3897" spans="1:12" s="1" customFormat="1" ht="24" customHeight="1" x14ac:dyDescent="0.15">
      <c r="A3897" s="918"/>
      <c r="B3897" s="14" t="s">
        <v>39</v>
      </c>
      <c r="C3897" s="14" t="s">
        <v>152</v>
      </c>
      <c r="D3897" s="15">
        <v>43592</v>
      </c>
      <c r="E3897" s="14" t="s">
        <v>2407</v>
      </c>
      <c r="F3897" s="920"/>
      <c r="G3897" s="920"/>
      <c r="H3897" s="924"/>
      <c r="I3897" s="924"/>
      <c r="J3897" s="921"/>
      <c r="K3897" s="921"/>
      <c r="L3897" s="925"/>
    </row>
    <row r="3898" spans="1:12" s="1" customFormat="1" ht="24" customHeight="1" x14ac:dyDescent="0.15">
      <c r="A3898" s="918">
        <v>723</v>
      </c>
      <c r="B3898" s="9" t="s">
        <v>22</v>
      </c>
      <c r="C3898" s="13" t="s">
        <v>23</v>
      </c>
      <c r="D3898" s="13" t="s">
        <v>24</v>
      </c>
      <c r="E3898" s="13" t="s">
        <v>25</v>
      </c>
      <c r="F3898" s="919" t="s">
        <v>17</v>
      </c>
      <c r="G3898" s="919"/>
      <c r="H3898" s="920"/>
      <c r="I3898" s="920"/>
      <c r="J3898" s="920"/>
      <c r="K3898" s="920"/>
      <c r="L3898" s="920"/>
    </row>
    <row r="3899" spans="1:12" s="1" customFormat="1" ht="26.25" customHeight="1" x14ac:dyDescent="0.15">
      <c r="A3899" s="918"/>
      <c r="B3899" s="921" t="s">
        <v>2408</v>
      </c>
      <c r="C3899" s="922" t="s">
        <v>2409</v>
      </c>
      <c r="D3899" s="923">
        <v>43665</v>
      </c>
      <c r="E3899" s="921" t="s">
        <v>136</v>
      </c>
      <c r="F3899" s="921" t="s">
        <v>2410</v>
      </c>
      <c r="G3899" s="921"/>
      <c r="H3899" s="924" t="s">
        <v>30</v>
      </c>
      <c r="I3899" s="924"/>
      <c r="J3899" s="14" t="s">
        <v>31</v>
      </c>
      <c r="K3899" s="14" t="s">
        <v>32</v>
      </c>
      <c r="L3899" s="16">
        <v>311.09000000000003</v>
      </c>
    </row>
    <row r="3900" spans="1:12" s="1" customFormat="1" ht="409.2" customHeight="1" x14ac:dyDescent="0.15">
      <c r="A3900" s="918"/>
      <c r="B3900" s="921"/>
      <c r="C3900" s="922"/>
      <c r="D3900" s="923"/>
      <c r="E3900" s="921"/>
      <c r="F3900" s="921"/>
      <c r="G3900" s="921"/>
      <c r="H3900" s="924" t="s">
        <v>33</v>
      </c>
      <c r="I3900" s="924"/>
      <c r="J3900" s="921" t="s">
        <v>31</v>
      </c>
      <c r="K3900" s="921" t="s">
        <v>31</v>
      </c>
      <c r="L3900" s="925">
        <v>0</v>
      </c>
    </row>
    <row r="3901" spans="1:12" s="1" customFormat="1" ht="239.85" customHeight="1" x14ac:dyDescent="0.15">
      <c r="A3901" s="918"/>
      <c r="B3901" s="921"/>
      <c r="C3901" s="922"/>
      <c r="D3901" s="923"/>
      <c r="E3901" s="921"/>
      <c r="F3901" s="921"/>
      <c r="G3901" s="921"/>
      <c r="H3901" s="924"/>
      <c r="I3901" s="924"/>
      <c r="J3901" s="921"/>
      <c r="K3901" s="921"/>
      <c r="L3901" s="925"/>
    </row>
    <row r="3902" spans="1:12" s="1" customFormat="1" ht="24" customHeight="1" x14ac:dyDescent="0.15">
      <c r="A3902" s="918"/>
      <c r="B3902" s="9" t="s">
        <v>34</v>
      </c>
      <c r="C3902" s="13" t="s">
        <v>35</v>
      </c>
      <c r="D3902" s="13" t="s">
        <v>36</v>
      </c>
      <c r="E3902" s="13" t="s">
        <v>37</v>
      </c>
      <c r="F3902" s="920"/>
      <c r="G3902" s="920"/>
      <c r="H3902" s="924" t="s">
        <v>38</v>
      </c>
      <c r="I3902" s="924"/>
      <c r="J3902" s="921" t="s">
        <v>31</v>
      </c>
      <c r="K3902" s="921" t="s">
        <v>31</v>
      </c>
      <c r="L3902" s="925">
        <v>0</v>
      </c>
    </row>
    <row r="3903" spans="1:12" s="1" customFormat="1" ht="24" customHeight="1" x14ac:dyDescent="0.15">
      <c r="A3903" s="918"/>
      <c r="B3903" s="14" t="s">
        <v>702</v>
      </c>
      <c r="C3903" s="14" t="s">
        <v>2410</v>
      </c>
      <c r="D3903" s="15">
        <v>43666</v>
      </c>
      <c r="E3903" s="14" t="s">
        <v>2411</v>
      </c>
      <c r="F3903" s="920"/>
      <c r="G3903" s="920"/>
      <c r="H3903" s="924"/>
      <c r="I3903" s="924"/>
      <c r="J3903" s="921"/>
      <c r="K3903" s="921"/>
      <c r="L3903" s="925"/>
    </row>
    <row r="3904" spans="1:12" s="1" customFormat="1" ht="24" customHeight="1" x14ac:dyDescent="0.15">
      <c r="A3904" s="918">
        <v>724</v>
      </c>
      <c r="B3904" s="9" t="s">
        <v>22</v>
      </c>
      <c r="C3904" s="13" t="s">
        <v>23</v>
      </c>
      <c r="D3904" s="13" t="s">
        <v>24</v>
      </c>
      <c r="E3904" s="13" t="s">
        <v>25</v>
      </c>
      <c r="F3904" s="919" t="s">
        <v>17</v>
      </c>
      <c r="G3904" s="919"/>
      <c r="H3904" s="920"/>
      <c r="I3904" s="920"/>
      <c r="J3904" s="920"/>
      <c r="K3904" s="920"/>
      <c r="L3904" s="920"/>
    </row>
    <row r="3905" spans="1:12" s="1" customFormat="1" ht="26.25" customHeight="1" x14ac:dyDescent="0.15">
      <c r="A3905" s="918"/>
      <c r="B3905" s="921" t="s">
        <v>2412</v>
      </c>
      <c r="C3905" s="922" t="s">
        <v>2413</v>
      </c>
      <c r="D3905" s="923">
        <v>43565</v>
      </c>
      <c r="E3905" s="921" t="s">
        <v>136</v>
      </c>
      <c r="F3905" s="921" t="s">
        <v>2414</v>
      </c>
      <c r="G3905" s="921"/>
      <c r="H3905" s="924" t="s">
        <v>30</v>
      </c>
      <c r="I3905" s="924"/>
      <c r="J3905" s="14" t="s">
        <v>31</v>
      </c>
      <c r="K3905" s="14" t="s">
        <v>32</v>
      </c>
      <c r="L3905" s="16">
        <v>695.18</v>
      </c>
    </row>
    <row r="3906" spans="1:12" s="1" customFormat="1" ht="134.25" customHeight="1" x14ac:dyDescent="0.15">
      <c r="A3906" s="918"/>
      <c r="B3906" s="921"/>
      <c r="C3906" s="922"/>
      <c r="D3906" s="923"/>
      <c r="E3906" s="921"/>
      <c r="F3906" s="921"/>
      <c r="G3906" s="921"/>
      <c r="H3906" s="924" t="s">
        <v>33</v>
      </c>
      <c r="I3906" s="924"/>
      <c r="J3906" s="14" t="s">
        <v>31</v>
      </c>
      <c r="K3906" s="14" t="s">
        <v>32</v>
      </c>
      <c r="L3906" s="16">
        <v>118</v>
      </c>
    </row>
    <row r="3907" spans="1:12" s="1" customFormat="1" ht="24" customHeight="1" x14ac:dyDescent="0.15">
      <c r="A3907" s="918"/>
      <c r="B3907" s="9" t="s">
        <v>34</v>
      </c>
      <c r="C3907" s="13" t="s">
        <v>35</v>
      </c>
      <c r="D3907" s="13" t="s">
        <v>36</v>
      </c>
      <c r="E3907" s="13" t="s">
        <v>37</v>
      </c>
      <c r="F3907" s="920"/>
      <c r="G3907" s="920"/>
      <c r="H3907" s="924" t="s">
        <v>38</v>
      </c>
      <c r="I3907" s="924"/>
      <c r="J3907" s="921" t="s">
        <v>31</v>
      </c>
      <c r="K3907" s="921" t="s">
        <v>31</v>
      </c>
      <c r="L3907" s="925">
        <v>0</v>
      </c>
    </row>
    <row r="3908" spans="1:12" s="1" customFormat="1" ht="24" customHeight="1" x14ac:dyDescent="0.15">
      <c r="A3908" s="918"/>
      <c r="B3908" s="14" t="s">
        <v>2415</v>
      </c>
      <c r="C3908" s="14" t="s">
        <v>2414</v>
      </c>
      <c r="D3908" s="15">
        <v>43567</v>
      </c>
      <c r="E3908" s="14" t="s">
        <v>447</v>
      </c>
      <c r="F3908" s="920"/>
      <c r="G3908" s="920"/>
      <c r="H3908" s="924"/>
      <c r="I3908" s="924"/>
      <c r="J3908" s="921"/>
      <c r="K3908" s="921"/>
      <c r="L3908" s="925"/>
    </row>
    <row r="3909" spans="1:12" s="1" customFormat="1" ht="24" customHeight="1" x14ac:dyDescent="0.15">
      <c r="A3909" s="918">
        <v>725</v>
      </c>
      <c r="B3909" s="9" t="s">
        <v>22</v>
      </c>
      <c r="C3909" s="13" t="s">
        <v>23</v>
      </c>
      <c r="D3909" s="13" t="s">
        <v>24</v>
      </c>
      <c r="E3909" s="13" t="s">
        <v>25</v>
      </c>
      <c r="F3909" s="919" t="s">
        <v>17</v>
      </c>
      <c r="G3909" s="919"/>
      <c r="H3909" s="920"/>
      <c r="I3909" s="920"/>
      <c r="J3909" s="920"/>
      <c r="K3909" s="920"/>
      <c r="L3909" s="920"/>
    </row>
    <row r="3910" spans="1:12" s="1" customFormat="1" ht="26.25" customHeight="1" x14ac:dyDescent="0.15">
      <c r="A3910" s="918"/>
      <c r="B3910" s="921" t="s">
        <v>2412</v>
      </c>
      <c r="C3910" s="921" t="s">
        <v>2416</v>
      </c>
      <c r="D3910" s="923">
        <v>43577</v>
      </c>
      <c r="E3910" s="921" t="s">
        <v>298</v>
      </c>
      <c r="F3910" s="921" t="s">
        <v>2417</v>
      </c>
      <c r="G3910" s="921"/>
      <c r="H3910" s="924" t="s">
        <v>30</v>
      </c>
      <c r="I3910" s="924"/>
      <c r="J3910" s="14" t="s">
        <v>31</v>
      </c>
      <c r="K3910" s="14" t="s">
        <v>32</v>
      </c>
      <c r="L3910" s="16">
        <v>546</v>
      </c>
    </row>
    <row r="3911" spans="1:12" s="1" customFormat="1" ht="50.25" customHeight="1" x14ac:dyDescent="0.15">
      <c r="A3911" s="918"/>
      <c r="B3911" s="921"/>
      <c r="C3911" s="921"/>
      <c r="D3911" s="923"/>
      <c r="E3911" s="921"/>
      <c r="F3911" s="921"/>
      <c r="G3911" s="921"/>
      <c r="H3911" s="924" t="s">
        <v>33</v>
      </c>
      <c r="I3911" s="924"/>
      <c r="J3911" s="14" t="s">
        <v>31</v>
      </c>
      <c r="K3911" s="14" t="s">
        <v>32</v>
      </c>
      <c r="L3911" s="16">
        <v>450.6</v>
      </c>
    </row>
    <row r="3912" spans="1:12" s="1" customFormat="1" ht="24" customHeight="1" x14ac:dyDescent="0.15">
      <c r="A3912" s="918"/>
      <c r="B3912" s="9" t="s">
        <v>34</v>
      </c>
      <c r="C3912" s="13" t="s">
        <v>35</v>
      </c>
      <c r="D3912" s="13" t="s">
        <v>36</v>
      </c>
      <c r="E3912" s="13" t="s">
        <v>37</v>
      </c>
      <c r="F3912" s="920"/>
      <c r="G3912" s="920"/>
      <c r="H3912" s="924" t="s">
        <v>38</v>
      </c>
      <c r="I3912" s="924"/>
      <c r="J3912" s="921" t="s">
        <v>31</v>
      </c>
      <c r="K3912" s="921" t="s">
        <v>31</v>
      </c>
      <c r="L3912" s="925">
        <v>0</v>
      </c>
    </row>
    <row r="3913" spans="1:12" s="1" customFormat="1" ht="24" customHeight="1" x14ac:dyDescent="0.15">
      <c r="A3913" s="918"/>
      <c r="B3913" s="14" t="s">
        <v>2415</v>
      </c>
      <c r="C3913" s="14" t="s">
        <v>2417</v>
      </c>
      <c r="D3913" s="15">
        <v>43581</v>
      </c>
      <c r="E3913" s="14" t="s">
        <v>2418</v>
      </c>
      <c r="F3913" s="920"/>
      <c r="G3913" s="920"/>
      <c r="H3913" s="924"/>
      <c r="I3913" s="924"/>
      <c r="J3913" s="921"/>
      <c r="K3913" s="921"/>
      <c r="L3913" s="925"/>
    </row>
    <row r="3914" spans="1:12" s="1" customFormat="1" ht="24" customHeight="1" x14ac:dyDescent="0.15">
      <c r="A3914" s="918">
        <v>726</v>
      </c>
      <c r="B3914" s="9" t="s">
        <v>22</v>
      </c>
      <c r="C3914" s="13" t="s">
        <v>23</v>
      </c>
      <c r="D3914" s="13" t="s">
        <v>24</v>
      </c>
      <c r="E3914" s="13" t="s">
        <v>25</v>
      </c>
      <c r="F3914" s="919" t="s">
        <v>17</v>
      </c>
      <c r="G3914" s="919"/>
      <c r="H3914" s="920"/>
      <c r="I3914" s="920"/>
      <c r="J3914" s="920"/>
      <c r="K3914" s="920"/>
      <c r="L3914" s="920"/>
    </row>
    <row r="3915" spans="1:12" s="1" customFormat="1" ht="26.25" customHeight="1" x14ac:dyDescent="0.15">
      <c r="A3915" s="918"/>
      <c r="B3915" s="921" t="s">
        <v>2412</v>
      </c>
      <c r="C3915" s="921" t="s">
        <v>2419</v>
      </c>
      <c r="D3915" s="923">
        <v>43652</v>
      </c>
      <c r="E3915" s="921" t="s">
        <v>266</v>
      </c>
      <c r="F3915" s="921" t="s">
        <v>2420</v>
      </c>
      <c r="G3915" s="921"/>
      <c r="H3915" s="924" t="s">
        <v>30</v>
      </c>
      <c r="I3915" s="924"/>
      <c r="J3915" s="14" t="s">
        <v>31</v>
      </c>
      <c r="K3915" s="14" t="s">
        <v>32</v>
      </c>
      <c r="L3915" s="16">
        <v>334</v>
      </c>
    </row>
    <row r="3916" spans="1:12" s="1" customFormat="1" ht="50.25" customHeight="1" x14ac:dyDescent="0.15">
      <c r="A3916" s="918"/>
      <c r="B3916" s="921"/>
      <c r="C3916" s="921"/>
      <c r="D3916" s="923"/>
      <c r="E3916" s="921"/>
      <c r="F3916" s="921"/>
      <c r="G3916" s="921"/>
      <c r="H3916" s="924" t="s">
        <v>33</v>
      </c>
      <c r="I3916" s="924"/>
      <c r="J3916" s="14" t="s">
        <v>31</v>
      </c>
      <c r="K3916" s="14" t="s">
        <v>32</v>
      </c>
      <c r="L3916" s="16">
        <v>651.6</v>
      </c>
    </row>
    <row r="3917" spans="1:12" s="1" customFormat="1" ht="24" customHeight="1" x14ac:dyDescent="0.15">
      <c r="A3917" s="918"/>
      <c r="B3917" s="9" t="s">
        <v>34</v>
      </c>
      <c r="C3917" s="13" t="s">
        <v>35</v>
      </c>
      <c r="D3917" s="13" t="s">
        <v>36</v>
      </c>
      <c r="E3917" s="13" t="s">
        <v>37</v>
      </c>
      <c r="F3917" s="920"/>
      <c r="G3917" s="920"/>
      <c r="H3917" s="924" t="s">
        <v>38</v>
      </c>
      <c r="I3917" s="924"/>
      <c r="J3917" s="921" t="s">
        <v>31</v>
      </c>
      <c r="K3917" s="921" t="s">
        <v>31</v>
      </c>
      <c r="L3917" s="925">
        <v>0</v>
      </c>
    </row>
    <row r="3918" spans="1:12" s="1" customFormat="1" ht="24" customHeight="1" x14ac:dyDescent="0.15">
      <c r="A3918" s="918"/>
      <c r="B3918" s="14" t="s">
        <v>2415</v>
      </c>
      <c r="C3918" s="14" t="s">
        <v>2420</v>
      </c>
      <c r="D3918" s="15">
        <v>43654</v>
      </c>
      <c r="E3918" s="14" t="s">
        <v>2421</v>
      </c>
      <c r="F3918" s="920"/>
      <c r="G3918" s="920"/>
      <c r="H3918" s="924"/>
      <c r="I3918" s="924"/>
      <c r="J3918" s="921"/>
      <c r="K3918" s="921"/>
      <c r="L3918" s="925"/>
    </row>
    <row r="3919" spans="1:12" s="1" customFormat="1" ht="24" customHeight="1" x14ac:dyDescent="0.15">
      <c r="A3919" s="918">
        <v>727</v>
      </c>
      <c r="B3919" s="9" t="s">
        <v>22</v>
      </c>
      <c r="C3919" s="13" t="s">
        <v>23</v>
      </c>
      <c r="D3919" s="13" t="s">
        <v>24</v>
      </c>
      <c r="E3919" s="13" t="s">
        <v>25</v>
      </c>
      <c r="F3919" s="919" t="s">
        <v>17</v>
      </c>
      <c r="G3919" s="919"/>
      <c r="H3919" s="920"/>
      <c r="I3919" s="920"/>
      <c r="J3919" s="920"/>
      <c r="K3919" s="920"/>
      <c r="L3919" s="920"/>
    </row>
    <row r="3920" spans="1:12" s="1" customFormat="1" ht="26.25" customHeight="1" x14ac:dyDescent="0.15">
      <c r="A3920" s="918"/>
      <c r="B3920" s="921" t="s">
        <v>2422</v>
      </c>
      <c r="C3920" s="922" t="s">
        <v>2423</v>
      </c>
      <c r="D3920" s="923">
        <v>43588</v>
      </c>
      <c r="E3920" s="921" t="s">
        <v>83</v>
      </c>
      <c r="F3920" s="921" t="s">
        <v>2424</v>
      </c>
      <c r="G3920" s="921"/>
      <c r="H3920" s="924" t="s">
        <v>30</v>
      </c>
      <c r="I3920" s="924"/>
      <c r="J3920" s="14" t="s">
        <v>31</v>
      </c>
      <c r="K3920" s="14" t="s">
        <v>32</v>
      </c>
      <c r="L3920" s="16">
        <v>465.7</v>
      </c>
    </row>
    <row r="3921" spans="1:12" s="1" customFormat="1" ht="375.75" customHeight="1" x14ac:dyDescent="0.15">
      <c r="A3921" s="918"/>
      <c r="B3921" s="921"/>
      <c r="C3921" s="922"/>
      <c r="D3921" s="923"/>
      <c r="E3921" s="921"/>
      <c r="F3921" s="921"/>
      <c r="G3921" s="921"/>
      <c r="H3921" s="924" t="s">
        <v>33</v>
      </c>
      <c r="I3921" s="924"/>
      <c r="J3921" s="14" t="s">
        <v>31</v>
      </c>
      <c r="K3921" s="14" t="s">
        <v>32</v>
      </c>
      <c r="L3921" s="16">
        <v>1346.22</v>
      </c>
    </row>
    <row r="3922" spans="1:12" s="1" customFormat="1" ht="24" customHeight="1" x14ac:dyDescent="0.15">
      <c r="A3922" s="918"/>
      <c r="B3922" s="9" t="s">
        <v>34</v>
      </c>
      <c r="C3922" s="13" t="s">
        <v>35</v>
      </c>
      <c r="D3922" s="13" t="s">
        <v>36</v>
      </c>
      <c r="E3922" s="13" t="s">
        <v>37</v>
      </c>
      <c r="F3922" s="920"/>
      <c r="G3922" s="920"/>
      <c r="H3922" s="924" t="s">
        <v>38</v>
      </c>
      <c r="I3922" s="924"/>
      <c r="J3922" s="921" t="s">
        <v>31</v>
      </c>
      <c r="K3922" s="921" t="s">
        <v>32</v>
      </c>
      <c r="L3922" s="925">
        <v>830</v>
      </c>
    </row>
    <row r="3923" spans="1:12" s="1" customFormat="1" ht="34.5" customHeight="1" x14ac:dyDescent="0.15">
      <c r="A3923" s="918"/>
      <c r="B3923" s="14" t="s">
        <v>2425</v>
      </c>
      <c r="C3923" s="14" t="s">
        <v>2424</v>
      </c>
      <c r="D3923" s="15">
        <v>43597</v>
      </c>
      <c r="E3923" s="14" t="s">
        <v>2426</v>
      </c>
      <c r="F3923" s="920"/>
      <c r="G3923" s="920"/>
      <c r="H3923" s="924"/>
      <c r="I3923" s="924"/>
      <c r="J3923" s="921"/>
      <c r="K3923" s="921"/>
      <c r="L3923" s="925"/>
    </row>
    <row r="3924" spans="1:12" s="1" customFormat="1" ht="24" customHeight="1" x14ac:dyDescent="0.15">
      <c r="A3924" s="918">
        <v>728</v>
      </c>
      <c r="B3924" s="9" t="s">
        <v>22</v>
      </c>
      <c r="C3924" s="13" t="s">
        <v>23</v>
      </c>
      <c r="D3924" s="13" t="s">
        <v>24</v>
      </c>
      <c r="E3924" s="13" t="s">
        <v>25</v>
      </c>
      <c r="F3924" s="919" t="s">
        <v>17</v>
      </c>
      <c r="G3924" s="919"/>
      <c r="H3924" s="920"/>
      <c r="I3924" s="920"/>
      <c r="J3924" s="920"/>
      <c r="K3924" s="920"/>
      <c r="L3924" s="920"/>
    </row>
    <row r="3925" spans="1:12" s="1" customFormat="1" ht="26.25" customHeight="1" x14ac:dyDescent="0.15">
      <c r="A3925" s="918"/>
      <c r="B3925" s="921" t="s">
        <v>2427</v>
      </c>
      <c r="C3925" s="922" t="s">
        <v>2428</v>
      </c>
      <c r="D3925" s="923">
        <v>43603</v>
      </c>
      <c r="E3925" s="921" t="s">
        <v>593</v>
      </c>
      <c r="F3925" s="921" t="s">
        <v>2429</v>
      </c>
      <c r="G3925" s="921"/>
      <c r="H3925" s="924" t="s">
        <v>30</v>
      </c>
      <c r="I3925" s="924"/>
      <c r="J3925" s="14" t="s">
        <v>31</v>
      </c>
      <c r="K3925" s="14" t="s">
        <v>32</v>
      </c>
      <c r="L3925" s="16">
        <v>609</v>
      </c>
    </row>
    <row r="3926" spans="1:12" s="1" customFormat="1" ht="134.25" customHeight="1" x14ac:dyDescent="0.15">
      <c r="A3926" s="918"/>
      <c r="B3926" s="921"/>
      <c r="C3926" s="922"/>
      <c r="D3926" s="923"/>
      <c r="E3926" s="921"/>
      <c r="F3926" s="921"/>
      <c r="G3926" s="921"/>
      <c r="H3926" s="924" t="s">
        <v>33</v>
      </c>
      <c r="I3926" s="924"/>
      <c r="J3926" s="14" t="s">
        <v>31</v>
      </c>
      <c r="K3926" s="14" t="s">
        <v>32</v>
      </c>
      <c r="L3926" s="16">
        <v>1665.93</v>
      </c>
    </row>
    <row r="3927" spans="1:12" s="1" customFormat="1" ht="24" customHeight="1" x14ac:dyDescent="0.15">
      <c r="A3927" s="918"/>
      <c r="B3927" s="9" t="s">
        <v>34</v>
      </c>
      <c r="C3927" s="13" t="s">
        <v>35</v>
      </c>
      <c r="D3927" s="13" t="s">
        <v>36</v>
      </c>
      <c r="E3927" s="13" t="s">
        <v>37</v>
      </c>
      <c r="F3927" s="920"/>
      <c r="G3927" s="920"/>
      <c r="H3927" s="924" t="s">
        <v>38</v>
      </c>
      <c r="I3927" s="924"/>
      <c r="J3927" s="921" t="s">
        <v>31</v>
      </c>
      <c r="K3927" s="921" t="s">
        <v>31</v>
      </c>
      <c r="L3927" s="925">
        <v>0</v>
      </c>
    </row>
    <row r="3928" spans="1:12" s="1" customFormat="1" ht="24" customHeight="1" x14ac:dyDescent="0.15">
      <c r="A3928" s="918"/>
      <c r="B3928" s="14" t="s">
        <v>31</v>
      </c>
      <c r="C3928" s="14" t="s">
        <v>2429</v>
      </c>
      <c r="D3928" s="15">
        <v>43607</v>
      </c>
      <c r="E3928" s="14" t="s">
        <v>2430</v>
      </c>
      <c r="F3928" s="920"/>
      <c r="G3928" s="920"/>
      <c r="H3928" s="924"/>
      <c r="I3928" s="924"/>
      <c r="J3928" s="921"/>
      <c r="K3928" s="921"/>
      <c r="L3928" s="925"/>
    </row>
    <row r="3929" spans="1:12" s="1" customFormat="1" ht="24" customHeight="1" x14ac:dyDescent="0.15">
      <c r="A3929" s="918">
        <v>729</v>
      </c>
      <c r="B3929" s="9" t="s">
        <v>22</v>
      </c>
      <c r="C3929" s="13" t="s">
        <v>23</v>
      </c>
      <c r="D3929" s="13" t="s">
        <v>24</v>
      </c>
      <c r="E3929" s="13" t="s">
        <v>25</v>
      </c>
      <c r="F3929" s="919" t="s">
        <v>17</v>
      </c>
      <c r="G3929" s="919"/>
      <c r="H3929" s="920"/>
      <c r="I3929" s="920"/>
      <c r="J3929" s="920"/>
      <c r="K3929" s="920"/>
      <c r="L3929" s="920"/>
    </row>
    <row r="3930" spans="1:12" s="1" customFormat="1" ht="26.25" customHeight="1" x14ac:dyDescent="0.15">
      <c r="A3930" s="918"/>
      <c r="B3930" s="921" t="s">
        <v>2427</v>
      </c>
      <c r="C3930" s="922" t="s">
        <v>2431</v>
      </c>
      <c r="D3930" s="923">
        <v>43730</v>
      </c>
      <c r="E3930" s="921" t="s">
        <v>684</v>
      </c>
      <c r="F3930" s="921" t="s">
        <v>933</v>
      </c>
      <c r="G3930" s="921"/>
      <c r="H3930" s="924" t="s">
        <v>30</v>
      </c>
      <c r="I3930" s="924"/>
      <c r="J3930" s="14" t="s">
        <v>31</v>
      </c>
      <c r="K3930" s="14" t="s">
        <v>32</v>
      </c>
      <c r="L3930" s="16">
        <v>920</v>
      </c>
    </row>
    <row r="3931" spans="1:12" s="1" customFormat="1" ht="176.25" customHeight="1" x14ac:dyDescent="0.15">
      <c r="A3931" s="918"/>
      <c r="B3931" s="921"/>
      <c r="C3931" s="922"/>
      <c r="D3931" s="923"/>
      <c r="E3931" s="921"/>
      <c r="F3931" s="921"/>
      <c r="G3931" s="921"/>
      <c r="H3931" s="924" t="s">
        <v>33</v>
      </c>
      <c r="I3931" s="924"/>
      <c r="J3931" s="14" t="s">
        <v>31</v>
      </c>
      <c r="K3931" s="14" t="s">
        <v>32</v>
      </c>
      <c r="L3931" s="16">
        <v>1229.72</v>
      </c>
    </row>
    <row r="3932" spans="1:12" s="1" customFormat="1" ht="24" customHeight="1" x14ac:dyDescent="0.15">
      <c r="A3932" s="918"/>
      <c r="B3932" s="9" t="s">
        <v>34</v>
      </c>
      <c r="C3932" s="13" t="s">
        <v>35</v>
      </c>
      <c r="D3932" s="13" t="s">
        <v>36</v>
      </c>
      <c r="E3932" s="13" t="s">
        <v>37</v>
      </c>
      <c r="F3932" s="920"/>
      <c r="G3932" s="920"/>
      <c r="H3932" s="924" t="s">
        <v>38</v>
      </c>
      <c r="I3932" s="924"/>
      <c r="J3932" s="921" t="s">
        <v>31</v>
      </c>
      <c r="K3932" s="921" t="s">
        <v>31</v>
      </c>
      <c r="L3932" s="925">
        <v>0</v>
      </c>
    </row>
    <row r="3933" spans="1:12" s="1" customFormat="1" ht="24" customHeight="1" x14ac:dyDescent="0.15">
      <c r="A3933" s="918"/>
      <c r="B3933" s="14" t="s">
        <v>31</v>
      </c>
      <c r="C3933" s="14" t="s">
        <v>933</v>
      </c>
      <c r="D3933" s="15">
        <v>43738</v>
      </c>
      <c r="E3933" s="14" t="s">
        <v>86</v>
      </c>
      <c r="F3933" s="920"/>
      <c r="G3933" s="920"/>
      <c r="H3933" s="924"/>
      <c r="I3933" s="924"/>
      <c r="J3933" s="921"/>
      <c r="K3933" s="921"/>
      <c r="L3933" s="925"/>
    </row>
    <row r="3934" spans="1:12" s="1" customFormat="1" ht="24" customHeight="1" x14ac:dyDescent="0.15">
      <c r="A3934" s="918">
        <v>730</v>
      </c>
      <c r="B3934" s="9" t="s">
        <v>22</v>
      </c>
      <c r="C3934" s="13" t="s">
        <v>23</v>
      </c>
      <c r="D3934" s="13" t="s">
        <v>24</v>
      </c>
      <c r="E3934" s="13" t="s">
        <v>25</v>
      </c>
      <c r="F3934" s="919" t="s">
        <v>17</v>
      </c>
      <c r="G3934" s="919"/>
      <c r="H3934" s="920"/>
      <c r="I3934" s="920"/>
      <c r="J3934" s="920"/>
      <c r="K3934" s="920"/>
      <c r="L3934" s="920"/>
    </row>
    <row r="3935" spans="1:12" s="1" customFormat="1" ht="26.25" customHeight="1" x14ac:dyDescent="0.15">
      <c r="A3935" s="918"/>
      <c r="B3935" s="921" t="s">
        <v>2432</v>
      </c>
      <c r="C3935" s="922" t="s">
        <v>2433</v>
      </c>
      <c r="D3935" s="923">
        <v>43625</v>
      </c>
      <c r="E3935" s="921" t="s">
        <v>2434</v>
      </c>
      <c r="F3935" s="921" t="s">
        <v>279</v>
      </c>
      <c r="G3935" s="921"/>
      <c r="H3935" s="924" t="s">
        <v>30</v>
      </c>
      <c r="I3935" s="924"/>
      <c r="J3935" s="14" t="s">
        <v>31</v>
      </c>
      <c r="K3935" s="14" t="s">
        <v>31</v>
      </c>
      <c r="L3935" s="16">
        <v>0</v>
      </c>
    </row>
    <row r="3936" spans="1:12" s="1" customFormat="1" ht="218.25" customHeight="1" x14ac:dyDescent="0.15">
      <c r="A3936" s="918"/>
      <c r="B3936" s="921"/>
      <c r="C3936" s="922"/>
      <c r="D3936" s="923"/>
      <c r="E3936" s="921"/>
      <c r="F3936" s="921"/>
      <c r="G3936" s="921"/>
      <c r="H3936" s="924" t="s">
        <v>33</v>
      </c>
      <c r="I3936" s="924"/>
      <c r="J3936" s="14" t="s">
        <v>31</v>
      </c>
      <c r="K3936" s="14" t="s">
        <v>31</v>
      </c>
      <c r="L3936" s="16">
        <v>0</v>
      </c>
    </row>
    <row r="3937" spans="1:12" s="1" customFormat="1" ht="24" customHeight="1" x14ac:dyDescent="0.15">
      <c r="A3937" s="918"/>
      <c r="B3937" s="9" t="s">
        <v>34</v>
      </c>
      <c r="C3937" s="13" t="s">
        <v>35</v>
      </c>
      <c r="D3937" s="13" t="s">
        <v>36</v>
      </c>
      <c r="E3937" s="13" t="s">
        <v>37</v>
      </c>
      <c r="F3937" s="920"/>
      <c r="G3937" s="920"/>
      <c r="H3937" s="924" t="s">
        <v>38</v>
      </c>
      <c r="I3937" s="924"/>
      <c r="J3937" s="921" t="s">
        <v>32</v>
      </c>
      <c r="K3937" s="921" t="s">
        <v>31</v>
      </c>
      <c r="L3937" s="925">
        <v>1420</v>
      </c>
    </row>
    <row r="3938" spans="1:12" s="1" customFormat="1" ht="24" customHeight="1" x14ac:dyDescent="0.15">
      <c r="A3938" s="918"/>
      <c r="B3938" s="14" t="s">
        <v>429</v>
      </c>
      <c r="C3938" s="14" t="s">
        <v>279</v>
      </c>
      <c r="D3938" s="15">
        <v>43628</v>
      </c>
      <c r="E3938" s="14" t="s">
        <v>1074</v>
      </c>
      <c r="F3938" s="920"/>
      <c r="G3938" s="920"/>
      <c r="H3938" s="924"/>
      <c r="I3938" s="924"/>
      <c r="J3938" s="921"/>
      <c r="K3938" s="921"/>
      <c r="L3938" s="925"/>
    </row>
    <row r="3939" spans="1:12" s="1" customFormat="1" ht="24" customHeight="1" x14ac:dyDescent="0.15">
      <c r="A3939" s="918">
        <v>731</v>
      </c>
      <c r="B3939" s="9" t="s">
        <v>22</v>
      </c>
      <c r="C3939" s="13" t="s">
        <v>23</v>
      </c>
      <c r="D3939" s="13" t="s">
        <v>24</v>
      </c>
      <c r="E3939" s="13" t="s">
        <v>25</v>
      </c>
      <c r="F3939" s="919" t="s">
        <v>17</v>
      </c>
      <c r="G3939" s="919"/>
      <c r="H3939" s="920"/>
      <c r="I3939" s="920"/>
      <c r="J3939" s="920"/>
      <c r="K3939" s="920"/>
      <c r="L3939" s="920"/>
    </row>
    <row r="3940" spans="1:12" s="1" customFormat="1" ht="26.25" customHeight="1" x14ac:dyDescent="0.15">
      <c r="A3940" s="918"/>
      <c r="B3940" s="921" t="s">
        <v>2432</v>
      </c>
      <c r="C3940" s="922" t="s">
        <v>2435</v>
      </c>
      <c r="D3940" s="923">
        <v>43653</v>
      </c>
      <c r="E3940" s="921" t="s">
        <v>2436</v>
      </c>
      <c r="F3940" s="921" t="s">
        <v>416</v>
      </c>
      <c r="G3940" s="921"/>
      <c r="H3940" s="924" t="s">
        <v>30</v>
      </c>
      <c r="I3940" s="924"/>
      <c r="J3940" s="14" t="s">
        <v>31</v>
      </c>
      <c r="K3940" s="14" t="s">
        <v>31</v>
      </c>
      <c r="L3940" s="16">
        <v>0</v>
      </c>
    </row>
    <row r="3941" spans="1:12" s="1" customFormat="1" ht="409.2" customHeight="1" x14ac:dyDescent="0.15">
      <c r="A3941" s="918"/>
      <c r="B3941" s="921"/>
      <c r="C3941" s="922"/>
      <c r="D3941" s="923"/>
      <c r="E3941" s="921"/>
      <c r="F3941" s="921"/>
      <c r="G3941" s="921"/>
      <c r="H3941" s="924" t="s">
        <v>33</v>
      </c>
      <c r="I3941" s="924"/>
      <c r="J3941" s="921" t="s">
        <v>31</v>
      </c>
      <c r="K3941" s="921" t="s">
        <v>31</v>
      </c>
      <c r="L3941" s="925">
        <v>0</v>
      </c>
    </row>
    <row r="3942" spans="1:12" s="1" customFormat="1" ht="113.85" customHeight="1" x14ac:dyDescent="0.15">
      <c r="A3942" s="918"/>
      <c r="B3942" s="921"/>
      <c r="C3942" s="922"/>
      <c r="D3942" s="923"/>
      <c r="E3942" s="921"/>
      <c r="F3942" s="921"/>
      <c r="G3942" s="921"/>
      <c r="H3942" s="924"/>
      <c r="I3942" s="924"/>
      <c r="J3942" s="921"/>
      <c r="K3942" s="921"/>
      <c r="L3942" s="925"/>
    </row>
    <row r="3943" spans="1:12" s="1" customFormat="1" ht="24" customHeight="1" x14ac:dyDescent="0.15">
      <c r="A3943" s="918"/>
      <c r="B3943" s="9" t="s">
        <v>34</v>
      </c>
      <c r="C3943" s="13" t="s">
        <v>35</v>
      </c>
      <c r="D3943" s="13" t="s">
        <v>36</v>
      </c>
      <c r="E3943" s="13" t="s">
        <v>37</v>
      </c>
      <c r="F3943" s="920"/>
      <c r="G3943" s="920"/>
      <c r="H3943" s="924" t="s">
        <v>38</v>
      </c>
      <c r="I3943" s="924"/>
      <c r="J3943" s="921" t="s">
        <v>32</v>
      </c>
      <c r="K3943" s="921" t="s">
        <v>31</v>
      </c>
      <c r="L3943" s="925">
        <v>1800</v>
      </c>
    </row>
    <row r="3944" spans="1:12" s="1" customFormat="1" ht="24" customHeight="1" x14ac:dyDescent="0.15">
      <c r="A3944" s="918"/>
      <c r="B3944" s="14" t="s">
        <v>429</v>
      </c>
      <c r="C3944" s="14" t="s">
        <v>416</v>
      </c>
      <c r="D3944" s="15">
        <v>43658</v>
      </c>
      <c r="E3944" s="14" t="s">
        <v>789</v>
      </c>
      <c r="F3944" s="920"/>
      <c r="G3944" s="920"/>
      <c r="H3944" s="924"/>
      <c r="I3944" s="924"/>
      <c r="J3944" s="921"/>
      <c r="K3944" s="921"/>
      <c r="L3944" s="925"/>
    </row>
    <row r="3945" spans="1:12" s="1" customFormat="1" ht="24" customHeight="1" x14ac:dyDescent="0.15">
      <c r="A3945" s="918">
        <v>732</v>
      </c>
      <c r="B3945" s="9" t="s">
        <v>22</v>
      </c>
      <c r="C3945" s="13" t="s">
        <v>23</v>
      </c>
      <c r="D3945" s="13" t="s">
        <v>24</v>
      </c>
      <c r="E3945" s="13" t="s">
        <v>25</v>
      </c>
      <c r="F3945" s="919" t="s">
        <v>17</v>
      </c>
      <c r="G3945" s="919"/>
      <c r="H3945" s="920"/>
      <c r="I3945" s="920"/>
      <c r="J3945" s="920"/>
      <c r="K3945" s="920"/>
      <c r="L3945" s="920"/>
    </row>
    <row r="3946" spans="1:12" s="1" customFormat="1" ht="26.25" customHeight="1" x14ac:dyDescent="0.15">
      <c r="A3946" s="918"/>
      <c r="B3946" s="921" t="s">
        <v>2437</v>
      </c>
      <c r="C3946" s="922" t="s">
        <v>2438</v>
      </c>
      <c r="D3946" s="923">
        <v>43715</v>
      </c>
      <c r="E3946" s="921" t="s">
        <v>2439</v>
      </c>
      <c r="F3946" s="921" t="s">
        <v>2440</v>
      </c>
      <c r="G3946" s="921"/>
      <c r="H3946" s="924" t="s">
        <v>30</v>
      </c>
      <c r="I3946" s="924"/>
      <c r="J3946" s="14" t="s">
        <v>31</v>
      </c>
      <c r="K3946" s="14" t="s">
        <v>32</v>
      </c>
      <c r="L3946" s="16">
        <v>775</v>
      </c>
    </row>
    <row r="3947" spans="1:12" s="1" customFormat="1" ht="323.25" customHeight="1" x14ac:dyDescent="0.15">
      <c r="A3947" s="918"/>
      <c r="B3947" s="921"/>
      <c r="C3947" s="922"/>
      <c r="D3947" s="923"/>
      <c r="E3947" s="921"/>
      <c r="F3947" s="921"/>
      <c r="G3947" s="921"/>
      <c r="H3947" s="924" t="s">
        <v>33</v>
      </c>
      <c r="I3947" s="924"/>
      <c r="J3947" s="14" t="s">
        <v>31</v>
      </c>
      <c r="K3947" s="14" t="s">
        <v>32</v>
      </c>
      <c r="L3947" s="16">
        <v>4040</v>
      </c>
    </row>
    <row r="3948" spans="1:12" s="1" customFormat="1" ht="24" customHeight="1" x14ac:dyDescent="0.15">
      <c r="A3948" s="918"/>
      <c r="B3948" s="9" t="s">
        <v>34</v>
      </c>
      <c r="C3948" s="13" t="s">
        <v>35</v>
      </c>
      <c r="D3948" s="13" t="s">
        <v>36</v>
      </c>
      <c r="E3948" s="13" t="s">
        <v>37</v>
      </c>
      <c r="F3948" s="920"/>
      <c r="G3948" s="920"/>
      <c r="H3948" s="924" t="s">
        <v>38</v>
      </c>
      <c r="I3948" s="924"/>
      <c r="J3948" s="921" t="s">
        <v>31</v>
      </c>
      <c r="K3948" s="921" t="s">
        <v>32</v>
      </c>
      <c r="L3948" s="925">
        <v>600</v>
      </c>
    </row>
    <row r="3949" spans="1:12" s="1" customFormat="1" ht="24" customHeight="1" x14ac:dyDescent="0.15">
      <c r="A3949" s="918"/>
      <c r="B3949" s="14" t="s">
        <v>55</v>
      </c>
      <c r="C3949" s="14" t="s">
        <v>2440</v>
      </c>
      <c r="D3949" s="15">
        <v>43722</v>
      </c>
      <c r="E3949" s="14" t="s">
        <v>2029</v>
      </c>
      <c r="F3949" s="920"/>
      <c r="G3949" s="920"/>
      <c r="H3949" s="924"/>
      <c r="I3949" s="924"/>
      <c r="J3949" s="921"/>
      <c r="K3949" s="921"/>
      <c r="L3949" s="925"/>
    </row>
    <row r="3950" spans="1:12" s="1" customFormat="1" ht="24" customHeight="1" x14ac:dyDescent="0.15">
      <c r="A3950" s="918">
        <v>733</v>
      </c>
      <c r="B3950" s="9" t="s">
        <v>22</v>
      </c>
      <c r="C3950" s="13" t="s">
        <v>23</v>
      </c>
      <c r="D3950" s="13" t="s">
        <v>24</v>
      </c>
      <c r="E3950" s="13" t="s">
        <v>25</v>
      </c>
      <c r="F3950" s="919" t="s">
        <v>17</v>
      </c>
      <c r="G3950" s="919"/>
      <c r="H3950" s="920"/>
      <c r="I3950" s="920"/>
      <c r="J3950" s="920"/>
      <c r="K3950" s="920"/>
      <c r="L3950" s="920"/>
    </row>
    <row r="3951" spans="1:12" s="1" customFormat="1" ht="26.25" customHeight="1" x14ac:dyDescent="0.15">
      <c r="A3951" s="918"/>
      <c r="B3951" s="921" t="s">
        <v>2441</v>
      </c>
      <c r="C3951" s="922" t="s">
        <v>2442</v>
      </c>
      <c r="D3951" s="923">
        <v>43641</v>
      </c>
      <c r="E3951" s="921" t="s">
        <v>1069</v>
      </c>
      <c r="F3951" s="921" t="s">
        <v>1088</v>
      </c>
      <c r="G3951" s="921"/>
      <c r="H3951" s="924" t="s">
        <v>30</v>
      </c>
      <c r="I3951" s="924"/>
      <c r="J3951" s="14" t="s">
        <v>31</v>
      </c>
      <c r="K3951" s="14" t="s">
        <v>32</v>
      </c>
      <c r="L3951" s="16">
        <v>670</v>
      </c>
    </row>
    <row r="3952" spans="1:12" s="1" customFormat="1" ht="409.2" customHeight="1" x14ac:dyDescent="0.15">
      <c r="A3952" s="918"/>
      <c r="B3952" s="921"/>
      <c r="C3952" s="922"/>
      <c r="D3952" s="923"/>
      <c r="E3952" s="921"/>
      <c r="F3952" s="921"/>
      <c r="G3952" s="921"/>
      <c r="H3952" s="924" t="s">
        <v>33</v>
      </c>
      <c r="I3952" s="924"/>
      <c r="J3952" s="921" t="s">
        <v>31</v>
      </c>
      <c r="K3952" s="921" t="s">
        <v>31</v>
      </c>
      <c r="L3952" s="925">
        <v>0</v>
      </c>
    </row>
    <row r="3953" spans="1:12" s="1" customFormat="1" ht="409.2" customHeight="1" x14ac:dyDescent="0.15">
      <c r="A3953" s="918"/>
      <c r="B3953" s="921"/>
      <c r="C3953" s="922"/>
      <c r="D3953" s="923"/>
      <c r="E3953" s="921"/>
      <c r="F3953" s="921"/>
      <c r="G3953" s="921"/>
      <c r="H3953" s="924"/>
      <c r="I3953" s="924"/>
      <c r="J3953" s="921"/>
      <c r="K3953" s="921"/>
      <c r="L3953" s="925"/>
    </row>
    <row r="3954" spans="1:12" s="1" customFormat="1" ht="208.95" customHeight="1" x14ac:dyDescent="0.15">
      <c r="A3954" s="918"/>
      <c r="B3954" s="921"/>
      <c r="C3954" s="922"/>
      <c r="D3954" s="923"/>
      <c r="E3954" s="921"/>
      <c r="F3954" s="921"/>
      <c r="G3954" s="921"/>
      <c r="H3954" s="924"/>
      <c r="I3954" s="924"/>
      <c r="J3954" s="921"/>
      <c r="K3954" s="921"/>
      <c r="L3954" s="925"/>
    </row>
    <row r="3955" spans="1:12" s="1" customFormat="1" ht="24" customHeight="1" x14ac:dyDescent="0.15">
      <c r="A3955" s="918"/>
      <c r="B3955" s="9" t="s">
        <v>34</v>
      </c>
      <c r="C3955" s="13" t="s">
        <v>35</v>
      </c>
      <c r="D3955" s="13" t="s">
        <v>36</v>
      </c>
      <c r="E3955" s="13" t="s">
        <v>37</v>
      </c>
      <c r="F3955" s="920"/>
      <c r="G3955" s="920"/>
      <c r="H3955" s="924" t="s">
        <v>38</v>
      </c>
      <c r="I3955" s="924"/>
      <c r="J3955" s="921" t="s">
        <v>31</v>
      </c>
      <c r="K3955" s="921" t="s">
        <v>32</v>
      </c>
      <c r="L3955" s="925">
        <v>649</v>
      </c>
    </row>
    <row r="3956" spans="1:12" s="1" customFormat="1" ht="24" customHeight="1" x14ac:dyDescent="0.15">
      <c r="A3956" s="918"/>
      <c r="B3956" s="14" t="s">
        <v>323</v>
      </c>
      <c r="C3956" s="14" t="s">
        <v>1088</v>
      </c>
      <c r="D3956" s="15">
        <v>43648</v>
      </c>
      <c r="E3956" s="14" t="s">
        <v>2443</v>
      </c>
      <c r="F3956" s="920"/>
      <c r="G3956" s="920"/>
      <c r="H3956" s="924"/>
      <c r="I3956" s="924"/>
      <c r="J3956" s="921"/>
      <c r="K3956" s="921"/>
      <c r="L3956" s="925"/>
    </row>
    <row r="3957" spans="1:12" s="1" customFormat="1" ht="24" customHeight="1" x14ac:dyDescent="0.15">
      <c r="A3957" s="918">
        <v>734</v>
      </c>
      <c r="B3957" s="9" t="s">
        <v>22</v>
      </c>
      <c r="C3957" s="13" t="s">
        <v>23</v>
      </c>
      <c r="D3957" s="13" t="s">
        <v>24</v>
      </c>
      <c r="E3957" s="13" t="s">
        <v>25</v>
      </c>
      <c r="F3957" s="919" t="s">
        <v>17</v>
      </c>
      <c r="G3957" s="919"/>
      <c r="H3957" s="920"/>
      <c r="I3957" s="920"/>
      <c r="J3957" s="920"/>
      <c r="K3957" s="920"/>
      <c r="L3957" s="920"/>
    </row>
    <row r="3958" spans="1:12" s="1" customFormat="1" ht="26.25" customHeight="1" x14ac:dyDescent="0.15">
      <c r="A3958" s="918"/>
      <c r="B3958" s="921" t="s">
        <v>2441</v>
      </c>
      <c r="C3958" s="922" t="s">
        <v>2442</v>
      </c>
      <c r="D3958" s="923">
        <v>43641</v>
      </c>
      <c r="E3958" s="921" t="s">
        <v>1069</v>
      </c>
      <c r="F3958" s="921" t="s">
        <v>2444</v>
      </c>
      <c r="G3958" s="921"/>
      <c r="H3958" s="924" t="s">
        <v>30</v>
      </c>
      <c r="I3958" s="924"/>
      <c r="J3958" s="14" t="s">
        <v>31</v>
      </c>
      <c r="K3958" s="14" t="s">
        <v>32</v>
      </c>
      <c r="L3958" s="16">
        <v>592</v>
      </c>
    </row>
    <row r="3959" spans="1:12" s="1" customFormat="1" ht="409.2" customHeight="1" x14ac:dyDescent="0.15">
      <c r="A3959" s="918"/>
      <c r="B3959" s="921"/>
      <c r="C3959" s="922"/>
      <c r="D3959" s="923"/>
      <c r="E3959" s="921"/>
      <c r="F3959" s="921"/>
      <c r="G3959" s="921"/>
      <c r="H3959" s="924" t="s">
        <v>33</v>
      </c>
      <c r="I3959" s="924"/>
      <c r="J3959" s="921" t="s">
        <v>31</v>
      </c>
      <c r="K3959" s="921" t="s">
        <v>32</v>
      </c>
      <c r="L3959" s="925">
        <v>1487.41</v>
      </c>
    </row>
    <row r="3960" spans="1:12" s="1" customFormat="1" ht="409.2" customHeight="1" x14ac:dyDescent="0.15">
      <c r="A3960" s="918"/>
      <c r="B3960" s="921"/>
      <c r="C3960" s="922"/>
      <c r="D3960" s="923"/>
      <c r="E3960" s="921"/>
      <c r="F3960" s="921"/>
      <c r="G3960" s="921"/>
      <c r="H3960" s="924"/>
      <c r="I3960" s="924"/>
      <c r="J3960" s="921"/>
      <c r="K3960" s="921"/>
      <c r="L3960" s="925"/>
    </row>
    <row r="3961" spans="1:12" s="1" customFormat="1" ht="208.95" customHeight="1" x14ac:dyDescent="0.15">
      <c r="A3961" s="918"/>
      <c r="B3961" s="921"/>
      <c r="C3961" s="922"/>
      <c r="D3961" s="923"/>
      <c r="E3961" s="921"/>
      <c r="F3961" s="921"/>
      <c r="G3961" s="921"/>
      <c r="H3961" s="924"/>
      <c r="I3961" s="924"/>
      <c r="J3961" s="921"/>
      <c r="K3961" s="921"/>
      <c r="L3961" s="925"/>
    </row>
    <row r="3962" spans="1:12" s="1" customFormat="1" ht="24" customHeight="1" x14ac:dyDescent="0.15">
      <c r="A3962" s="918"/>
      <c r="B3962" s="9" t="s">
        <v>34</v>
      </c>
      <c r="C3962" s="13" t="s">
        <v>35</v>
      </c>
      <c r="D3962" s="13" t="s">
        <v>36</v>
      </c>
      <c r="E3962" s="13" t="s">
        <v>37</v>
      </c>
      <c r="F3962" s="920"/>
      <c r="G3962" s="920"/>
      <c r="H3962" s="924" t="s">
        <v>38</v>
      </c>
      <c r="I3962" s="924"/>
      <c r="J3962" s="921" t="s">
        <v>31</v>
      </c>
      <c r="K3962" s="921" t="s">
        <v>32</v>
      </c>
      <c r="L3962" s="925">
        <v>675</v>
      </c>
    </row>
    <row r="3963" spans="1:12" s="1" customFormat="1" ht="24" customHeight="1" x14ac:dyDescent="0.15">
      <c r="A3963" s="918"/>
      <c r="B3963" s="14" t="s">
        <v>323</v>
      </c>
      <c r="C3963" s="14" t="s">
        <v>2444</v>
      </c>
      <c r="D3963" s="15">
        <v>43648</v>
      </c>
      <c r="E3963" s="14" t="s">
        <v>2443</v>
      </c>
      <c r="F3963" s="920"/>
      <c r="G3963" s="920"/>
      <c r="H3963" s="924"/>
      <c r="I3963" s="924"/>
      <c r="J3963" s="921"/>
      <c r="K3963" s="921"/>
      <c r="L3963" s="925"/>
    </row>
    <row r="3964" spans="1:12" s="1" customFormat="1" ht="24" customHeight="1" x14ac:dyDescent="0.15">
      <c r="A3964" s="918">
        <v>735</v>
      </c>
      <c r="B3964" s="9" t="s">
        <v>22</v>
      </c>
      <c r="C3964" s="13" t="s">
        <v>23</v>
      </c>
      <c r="D3964" s="13" t="s">
        <v>24</v>
      </c>
      <c r="E3964" s="13" t="s">
        <v>25</v>
      </c>
      <c r="F3964" s="919" t="s">
        <v>17</v>
      </c>
      <c r="G3964" s="919"/>
      <c r="H3964" s="920"/>
      <c r="I3964" s="920"/>
      <c r="J3964" s="920"/>
      <c r="K3964" s="920"/>
      <c r="L3964" s="920"/>
    </row>
    <row r="3965" spans="1:12" s="1" customFormat="1" ht="26.25" customHeight="1" x14ac:dyDescent="0.15">
      <c r="A3965" s="918"/>
      <c r="B3965" s="921" t="s">
        <v>2445</v>
      </c>
      <c r="C3965" s="922" t="s">
        <v>2446</v>
      </c>
      <c r="D3965" s="923">
        <v>43570</v>
      </c>
      <c r="E3965" s="921" t="s">
        <v>115</v>
      </c>
      <c r="F3965" s="921" t="s">
        <v>116</v>
      </c>
      <c r="G3965" s="921"/>
      <c r="H3965" s="924" t="s">
        <v>30</v>
      </c>
      <c r="I3965" s="924"/>
      <c r="J3965" s="14" t="s">
        <v>31</v>
      </c>
      <c r="K3965" s="14" t="s">
        <v>32</v>
      </c>
      <c r="L3965" s="16">
        <v>440.16</v>
      </c>
    </row>
    <row r="3966" spans="1:12" s="1" customFormat="1" ht="71.25" customHeight="1" x14ac:dyDescent="0.15">
      <c r="A3966" s="918"/>
      <c r="B3966" s="921"/>
      <c r="C3966" s="922"/>
      <c r="D3966" s="923"/>
      <c r="E3966" s="921"/>
      <c r="F3966" s="921"/>
      <c r="G3966" s="921"/>
      <c r="H3966" s="924" t="s">
        <v>33</v>
      </c>
      <c r="I3966" s="924"/>
      <c r="J3966" s="14" t="s">
        <v>31</v>
      </c>
      <c r="K3966" s="14" t="s">
        <v>32</v>
      </c>
      <c r="L3966" s="16">
        <v>587.56000000000006</v>
      </c>
    </row>
    <row r="3967" spans="1:12" s="1" customFormat="1" ht="24" customHeight="1" x14ac:dyDescent="0.15">
      <c r="A3967" s="918"/>
      <c r="B3967" s="9" t="s">
        <v>34</v>
      </c>
      <c r="C3967" s="13" t="s">
        <v>35</v>
      </c>
      <c r="D3967" s="13" t="s">
        <v>36</v>
      </c>
      <c r="E3967" s="13" t="s">
        <v>37</v>
      </c>
      <c r="F3967" s="920"/>
      <c r="G3967" s="920"/>
      <c r="H3967" s="924" t="s">
        <v>38</v>
      </c>
      <c r="I3967" s="924"/>
      <c r="J3967" s="921" t="s">
        <v>31</v>
      </c>
      <c r="K3967" s="921" t="s">
        <v>31</v>
      </c>
      <c r="L3967" s="925">
        <v>0</v>
      </c>
    </row>
    <row r="3968" spans="1:12" s="1" customFormat="1" ht="24" customHeight="1" x14ac:dyDescent="0.15">
      <c r="A3968" s="918"/>
      <c r="B3968" s="14" t="s">
        <v>229</v>
      </c>
      <c r="C3968" s="14" t="s">
        <v>116</v>
      </c>
      <c r="D3968" s="15">
        <v>43572</v>
      </c>
      <c r="E3968" s="14" t="s">
        <v>2447</v>
      </c>
      <c r="F3968" s="920"/>
      <c r="G3968" s="920"/>
      <c r="H3968" s="924"/>
      <c r="I3968" s="924"/>
      <c r="J3968" s="921"/>
      <c r="K3968" s="921"/>
      <c r="L3968" s="925"/>
    </row>
    <row r="3969" spans="1:12" s="1" customFormat="1" ht="24" customHeight="1" x14ac:dyDescent="0.15">
      <c r="A3969" s="918">
        <v>736</v>
      </c>
      <c r="B3969" s="9" t="s">
        <v>22</v>
      </c>
      <c r="C3969" s="13" t="s">
        <v>23</v>
      </c>
      <c r="D3969" s="13" t="s">
        <v>24</v>
      </c>
      <c r="E3969" s="13" t="s">
        <v>25</v>
      </c>
      <c r="F3969" s="919" t="s">
        <v>17</v>
      </c>
      <c r="G3969" s="919"/>
      <c r="H3969" s="920"/>
      <c r="I3969" s="920"/>
      <c r="J3969" s="920"/>
      <c r="K3969" s="920"/>
      <c r="L3969" s="920"/>
    </row>
    <row r="3970" spans="1:12" s="1" customFormat="1" ht="26.25" customHeight="1" x14ac:dyDescent="0.15">
      <c r="A3970" s="918"/>
      <c r="B3970" s="921" t="s">
        <v>2448</v>
      </c>
      <c r="C3970" s="922" t="s">
        <v>2449</v>
      </c>
      <c r="D3970" s="923">
        <v>43637</v>
      </c>
      <c r="E3970" s="921" t="s">
        <v>2450</v>
      </c>
      <c r="F3970" s="921" t="s">
        <v>2451</v>
      </c>
      <c r="G3970" s="921"/>
      <c r="H3970" s="924" t="s">
        <v>30</v>
      </c>
      <c r="I3970" s="924"/>
      <c r="J3970" s="14" t="s">
        <v>31</v>
      </c>
      <c r="K3970" s="14" t="s">
        <v>32</v>
      </c>
      <c r="L3970" s="16">
        <v>553.16999999999996</v>
      </c>
    </row>
    <row r="3971" spans="1:12" s="1" customFormat="1" ht="409.2" customHeight="1" x14ac:dyDescent="0.15">
      <c r="A3971" s="918"/>
      <c r="B3971" s="921"/>
      <c r="C3971" s="922"/>
      <c r="D3971" s="923"/>
      <c r="E3971" s="921"/>
      <c r="F3971" s="921"/>
      <c r="G3971" s="921"/>
      <c r="H3971" s="924" t="s">
        <v>33</v>
      </c>
      <c r="I3971" s="924"/>
      <c r="J3971" s="921" t="s">
        <v>31</v>
      </c>
      <c r="K3971" s="921" t="s">
        <v>32</v>
      </c>
      <c r="L3971" s="925">
        <v>1681.25</v>
      </c>
    </row>
    <row r="3972" spans="1:12" s="1" customFormat="1" ht="208.35" customHeight="1" x14ac:dyDescent="0.15">
      <c r="A3972" s="918"/>
      <c r="B3972" s="921"/>
      <c r="C3972" s="922"/>
      <c r="D3972" s="923"/>
      <c r="E3972" s="921"/>
      <c r="F3972" s="921"/>
      <c r="G3972" s="921"/>
      <c r="H3972" s="924"/>
      <c r="I3972" s="924"/>
      <c r="J3972" s="921"/>
      <c r="K3972" s="921"/>
      <c r="L3972" s="925"/>
    </row>
    <row r="3973" spans="1:12" s="1" customFormat="1" ht="24" customHeight="1" x14ac:dyDescent="0.15">
      <c r="A3973" s="918"/>
      <c r="B3973" s="9" t="s">
        <v>34</v>
      </c>
      <c r="C3973" s="13" t="s">
        <v>35</v>
      </c>
      <c r="D3973" s="13" t="s">
        <v>36</v>
      </c>
      <c r="E3973" s="13" t="s">
        <v>37</v>
      </c>
      <c r="F3973" s="920"/>
      <c r="G3973" s="920"/>
      <c r="H3973" s="924" t="s">
        <v>38</v>
      </c>
      <c r="I3973" s="924"/>
      <c r="J3973" s="921" t="s">
        <v>31</v>
      </c>
      <c r="K3973" s="921" t="s">
        <v>31</v>
      </c>
      <c r="L3973" s="925">
        <v>0</v>
      </c>
    </row>
    <row r="3974" spans="1:12" s="1" customFormat="1" ht="34.5" customHeight="1" x14ac:dyDescent="0.15">
      <c r="A3974" s="918"/>
      <c r="B3974" s="14" t="s">
        <v>2452</v>
      </c>
      <c r="C3974" s="14" t="s">
        <v>2451</v>
      </c>
      <c r="D3974" s="15">
        <v>43648</v>
      </c>
      <c r="E3974" s="14" t="s">
        <v>2453</v>
      </c>
      <c r="F3974" s="920"/>
      <c r="G3974" s="920"/>
      <c r="H3974" s="924"/>
      <c r="I3974" s="924"/>
      <c r="J3974" s="921"/>
      <c r="K3974" s="921"/>
      <c r="L3974" s="925"/>
    </row>
    <row r="3975" spans="1:12" s="1" customFormat="1" ht="24" customHeight="1" x14ac:dyDescent="0.15">
      <c r="A3975" s="918">
        <v>737</v>
      </c>
      <c r="B3975" s="9" t="s">
        <v>22</v>
      </c>
      <c r="C3975" s="13" t="s">
        <v>23</v>
      </c>
      <c r="D3975" s="13" t="s">
        <v>24</v>
      </c>
      <c r="E3975" s="13" t="s">
        <v>25</v>
      </c>
      <c r="F3975" s="919" t="s">
        <v>17</v>
      </c>
      <c r="G3975" s="919"/>
      <c r="H3975" s="920"/>
      <c r="I3975" s="920"/>
      <c r="J3975" s="920"/>
      <c r="K3975" s="920"/>
      <c r="L3975" s="920"/>
    </row>
    <row r="3976" spans="1:12" s="1" customFormat="1" ht="26.25" customHeight="1" x14ac:dyDescent="0.15">
      <c r="A3976" s="918"/>
      <c r="B3976" s="921" t="s">
        <v>2454</v>
      </c>
      <c r="C3976" s="921" t="s">
        <v>2455</v>
      </c>
      <c r="D3976" s="923">
        <v>43593</v>
      </c>
      <c r="E3976" s="921" t="s">
        <v>187</v>
      </c>
      <c r="F3976" s="921" t="s">
        <v>518</v>
      </c>
      <c r="G3976" s="921"/>
      <c r="H3976" s="924" t="s">
        <v>30</v>
      </c>
      <c r="I3976" s="924"/>
      <c r="J3976" s="14" t="s">
        <v>31</v>
      </c>
      <c r="K3976" s="14" t="s">
        <v>32</v>
      </c>
      <c r="L3976" s="16">
        <v>300</v>
      </c>
    </row>
    <row r="3977" spans="1:12" s="1" customFormat="1" ht="29.25" customHeight="1" x14ac:dyDescent="0.15">
      <c r="A3977" s="918"/>
      <c r="B3977" s="921"/>
      <c r="C3977" s="921"/>
      <c r="D3977" s="923"/>
      <c r="E3977" s="921"/>
      <c r="F3977" s="921"/>
      <c r="G3977" s="921"/>
      <c r="H3977" s="924" t="s">
        <v>33</v>
      </c>
      <c r="I3977" s="924"/>
      <c r="J3977" s="14" t="s">
        <v>31</v>
      </c>
      <c r="K3977" s="14" t="s">
        <v>31</v>
      </c>
      <c r="L3977" s="16">
        <v>0</v>
      </c>
    </row>
    <row r="3978" spans="1:12" s="1" customFormat="1" ht="24" customHeight="1" x14ac:dyDescent="0.15">
      <c r="A3978" s="918"/>
      <c r="B3978" s="9" t="s">
        <v>34</v>
      </c>
      <c r="C3978" s="13" t="s">
        <v>35</v>
      </c>
      <c r="D3978" s="13" t="s">
        <v>36</v>
      </c>
      <c r="E3978" s="13" t="s">
        <v>37</v>
      </c>
      <c r="F3978" s="920"/>
      <c r="G3978" s="920"/>
      <c r="H3978" s="924" t="s">
        <v>38</v>
      </c>
      <c r="I3978" s="924"/>
      <c r="J3978" s="921" t="s">
        <v>31</v>
      </c>
      <c r="K3978" s="921" t="s">
        <v>31</v>
      </c>
      <c r="L3978" s="925">
        <v>0</v>
      </c>
    </row>
    <row r="3979" spans="1:12" s="1" customFormat="1" ht="24" customHeight="1" x14ac:dyDescent="0.15">
      <c r="A3979" s="918"/>
      <c r="B3979" s="14" t="s">
        <v>31</v>
      </c>
      <c r="C3979" s="14" t="s">
        <v>518</v>
      </c>
      <c r="D3979" s="15">
        <v>43596</v>
      </c>
      <c r="E3979" s="14" t="s">
        <v>384</v>
      </c>
      <c r="F3979" s="920"/>
      <c r="G3979" s="920"/>
      <c r="H3979" s="924"/>
      <c r="I3979" s="924"/>
      <c r="J3979" s="921"/>
      <c r="K3979" s="921"/>
      <c r="L3979" s="925"/>
    </row>
    <row r="3980" spans="1:12" s="1" customFormat="1" ht="24" customHeight="1" x14ac:dyDescent="0.15">
      <c r="A3980" s="918">
        <v>738</v>
      </c>
      <c r="B3980" s="9" t="s">
        <v>22</v>
      </c>
      <c r="C3980" s="13" t="s">
        <v>23</v>
      </c>
      <c r="D3980" s="13" t="s">
        <v>24</v>
      </c>
      <c r="E3980" s="13" t="s">
        <v>25</v>
      </c>
      <c r="F3980" s="919" t="s">
        <v>17</v>
      </c>
      <c r="G3980" s="919"/>
      <c r="H3980" s="920"/>
      <c r="I3980" s="920"/>
      <c r="J3980" s="920"/>
      <c r="K3980" s="920"/>
      <c r="L3980" s="920"/>
    </row>
    <row r="3981" spans="1:12" s="1" customFormat="1" ht="26.25" customHeight="1" x14ac:dyDescent="0.15">
      <c r="A3981" s="918"/>
      <c r="B3981" s="921" t="s">
        <v>2454</v>
      </c>
      <c r="C3981" s="921" t="s">
        <v>2456</v>
      </c>
      <c r="D3981" s="923">
        <v>43725</v>
      </c>
      <c r="E3981" s="921" t="s">
        <v>2457</v>
      </c>
      <c r="F3981" s="921" t="s">
        <v>518</v>
      </c>
      <c r="G3981" s="921"/>
      <c r="H3981" s="924" t="s">
        <v>30</v>
      </c>
      <c r="I3981" s="924"/>
      <c r="J3981" s="14" t="s">
        <v>31</v>
      </c>
      <c r="K3981" s="14" t="s">
        <v>32</v>
      </c>
      <c r="L3981" s="16">
        <v>918.98</v>
      </c>
    </row>
    <row r="3982" spans="1:12" s="1" customFormat="1" ht="18.75" customHeight="1" x14ac:dyDescent="0.15">
      <c r="A3982" s="918"/>
      <c r="B3982" s="921"/>
      <c r="C3982" s="921"/>
      <c r="D3982" s="923"/>
      <c r="E3982" s="921"/>
      <c r="F3982" s="921"/>
      <c r="G3982" s="921"/>
      <c r="H3982" s="924" t="s">
        <v>33</v>
      </c>
      <c r="I3982" s="924"/>
      <c r="J3982" s="14" t="s">
        <v>31</v>
      </c>
      <c r="K3982" s="14" t="s">
        <v>31</v>
      </c>
      <c r="L3982" s="16">
        <v>0</v>
      </c>
    </row>
    <row r="3983" spans="1:12" s="1" customFormat="1" ht="24" customHeight="1" x14ac:dyDescent="0.15">
      <c r="A3983" s="918"/>
      <c r="B3983" s="9" t="s">
        <v>34</v>
      </c>
      <c r="C3983" s="13" t="s">
        <v>35</v>
      </c>
      <c r="D3983" s="13" t="s">
        <v>36</v>
      </c>
      <c r="E3983" s="13" t="s">
        <v>37</v>
      </c>
      <c r="F3983" s="920"/>
      <c r="G3983" s="920"/>
      <c r="H3983" s="924" t="s">
        <v>38</v>
      </c>
      <c r="I3983" s="924"/>
      <c r="J3983" s="921" t="s">
        <v>31</v>
      </c>
      <c r="K3983" s="921" t="s">
        <v>32</v>
      </c>
      <c r="L3983" s="925">
        <v>750</v>
      </c>
    </row>
    <row r="3984" spans="1:12" s="1" customFormat="1" ht="24" customHeight="1" x14ac:dyDescent="0.15">
      <c r="A3984" s="918"/>
      <c r="B3984" s="14" t="s">
        <v>31</v>
      </c>
      <c r="C3984" s="14" t="s">
        <v>518</v>
      </c>
      <c r="D3984" s="15">
        <v>43733</v>
      </c>
      <c r="E3984" s="14" t="s">
        <v>2458</v>
      </c>
      <c r="F3984" s="920"/>
      <c r="G3984" s="920"/>
      <c r="H3984" s="924"/>
      <c r="I3984" s="924"/>
      <c r="J3984" s="921"/>
      <c r="K3984" s="921"/>
      <c r="L3984" s="925"/>
    </row>
    <row r="3985" spans="1:12" s="1" customFormat="1" ht="24" customHeight="1" x14ac:dyDescent="0.15">
      <c r="A3985" s="918">
        <v>739</v>
      </c>
      <c r="B3985" s="9" t="s">
        <v>22</v>
      </c>
      <c r="C3985" s="13" t="s">
        <v>23</v>
      </c>
      <c r="D3985" s="13" t="s">
        <v>24</v>
      </c>
      <c r="E3985" s="13" t="s">
        <v>25</v>
      </c>
      <c r="F3985" s="919" t="s">
        <v>17</v>
      </c>
      <c r="G3985" s="919"/>
      <c r="H3985" s="920"/>
      <c r="I3985" s="920"/>
      <c r="J3985" s="920"/>
      <c r="K3985" s="920"/>
      <c r="L3985" s="920"/>
    </row>
    <row r="3986" spans="1:12" s="1" customFormat="1" ht="26.25" customHeight="1" x14ac:dyDescent="0.15">
      <c r="A3986" s="918"/>
      <c r="B3986" s="921" t="s">
        <v>2459</v>
      </c>
      <c r="C3986" s="922" t="s">
        <v>2460</v>
      </c>
      <c r="D3986" s="923">
        <v>43583</v>
      </c>
      <c r="E3986" s="921" t="s">
        <v>469</v>
      </c>
      <c r="F3986" s="921" t="s">
        <v>1442</v>
      </c>
      <c r="G3986" s="921"/>
      <c r="H3986" s="924" t="s">
        <v>30</v>
      </c>
      <c r="I3986" s="924"/>
      <c r="J3986" s="14" t="s">
        <v>31</v>
      </c>
      <c r="K3986" s="14" t="s">
        <v>32</v>
      </c>
      <c r="L3986" s="16">
        <v>408.2</v>
      </c>
    </row>
    <row r="3987" spans="1:12" s="1" customFormat="1" ht="302.25" customHeight="1" x14ac:dyDescent="0.15">
      <c r="A3987" s="918"/>
      <c r="B3987" s="921"/>
      <c r="C3987" s="922"/>
      <c r="D3987" s="923"/>
      <c r="E3987" s="921"/>
      <c r="F3987" s="921"/>
      <c r="G3987" s="921"/>
      <c r="H3987" s="924" t="s">
        <v>33</v>
      </c>
      <c r="I3987" s="924"/>
      <c r="J3987" s="14" t="s">
        <v>31</v>
      </c>
      <c r="K3987" s="14" t="s">
        <v>32</v>
      </c>
      <c r="L3987" s="16">
        <v>305.95999999999998</v>
      </c>
    </row>
    <row r="3988" spans="1:12" s="1" customFormat="1" ht="24" customHeight="1" x14ac:dyDescent="0.15">
      <c r="A3988" s="918"/>
      <c r="B3988" s="9" t="s">
        <v>34</v>
      </c>
      <c r="C3988" s="13" t="s">
        <v>35</v>
      </c>
      <c r="D3988" s="13" t="s">
        <v>36</v>
      </c>
      <c r="E3988" s="13" t="s">
        <v>37</v>
      </c>
      <c r="F3988" s="920"/>
      <c r="G3988" s="920"/>
      <c r="H3988" s="924" t="s">
        <v>38</v>
      </c>
      <c r="I3988" s="924"/>
      <c r="J3988" s="921" t="s">
        <v>31</v>
      </c>
      <c r="K3988" s="921" t="s">
        <v>32</v>
      </c>
      <c r="L3988" s="925">
        <v>76.06</v>
      </c>
    </row>
    <row r="3989" spans="1:12" s="1" customFormat="1" ht="34.5" customHeight="1" x14ac:dyDescent="0.15">
      <c r="A3989" s="918"/>
      <c r="B3989" s="14" t="s">
        <v>2461</v>
      </c>
      <c r="C3989" s="14" t="s">
        <v>1442</v>
      </c>
      <c r="D3989" s="15">
        <v>43585</v>
      </c>
      <c r="E3989" s="14" t="s">
        <v>2462</v>
      </c>
      <c r="F3989" s="920"/>
      <c r="G3989" s="920"/>
      <c r="H3989" s="924"/>
      <c r="I3989" s="924"/>
      <c r="J3989" s="921"/>
      <c r="K3989" s="921"/>
      <c r="L3989" s="925"/>
    </row>
    <row r="3990" spans="1:12" s="1" customFormat="1" ht="24" customHeight="1" x14ac:dyDescent="0.15">
      <c r="A3990" s="918">
        <v>740</v>
      </c>
      <c r="B3990" s="9" t="s">
        <v>22</v>
      </c>
      <c r="C3990" s="13" t="s">
        <v>23</v>
      </c>
      <c r="D3990" s="13" t="s">
        <v>24</v>
      </c>
      <c r="E3990" s="13" t="s">
        <v>25</v>
      </c>
      <c r="F3990" s="919" t="s">
        <v>17</v>
      </c>
      <c r="G3990" s="919"/>
      <c r="H3990" s="920"/>
      <c r="I3990" s="920"/>
      <c r="J3990" s="920"/>
      <c r="K3990" s="920"/>
      <c r="L3990" s="920"/>
    </row>
    <row r="3991" spans="1:12" s="1" customFormat="1" ht="26.25" customHeight="1" x14ac:dyDescent="0.15">
      <c r="A3991" s="918"/>
      <c r="B3991" s="921" t="s">
        <v>2463</v>
      </c>
      <c r="C3991" s="922" t="s">
        <v>2464</v>
      </c>
      <c r="D3991" s="923">
        <v>43605</v>
      </c>
      <c r="E3991" s="921" t="s">
        <v>298</v>
      </c>
      <c r="F3991" s="921" t="s">
        <v>2465</v>
      </c>
      <c r="G3991" s="921"/>
      <c r="H3991" s="924" t="s">
        <v>30</v>
      </c>
      <c r="I3991" s="924"/>
      <c r="J3991" s="14" t="s">
        <v>31</v>
      </c>
      <c r="K3991" s="14" t="s">
        <v>32</v>
      </c>
      <c r="L3991" s="16">
        <v>18</v>
      </c>
    </row>
    <row r="3992" spans="1:12" s="1" customFormat="1" ht="123.75" customHeight="1" x14ac:dyDescent="0.15">
      <c r="A3992" s="918"/>
      <c r="B3992" s="921"/>
      <c r="C3992" s="922"/>
      <c r="D3992" s="923"/>
      <c r="E3992" s="921"/>
      <c r="F3992" s="921"/>
      <c r="G3992" s="921"/>
      <c r="H3992" s="924" t="s">
        <v>33</v>
      </c>
      <c r="I3992" s="924"/>
      <c r="J3992" s="14" t="s">
        <v>31</v>
      </c>
      <c r="K3992" s="14" t="s">
        <v>32</v>
      </c>
      <c r="L3992" s="16">
        <v>300.83</v>
      </c>
    </row>
    <row r="3993" spans="1:12" s="1" customFormat="1" ht="24" customHeight="1" x14ac:dyDescent="0.15">
      <c r="A3993" s="918"/>
      <c r="B3993" s="9" t="s">
        <v>34</v>
      </c>
      <c r="C3993" s="13" t="s">
        <v>35</v>
      </c>
      <c r="D3993" s="13" t="s">
        <v>36</v>
      </c>
      <c r="E3993" s="13" t="s">
        <v>37</v>
      </c>
      <c r="F3993" s="920"/>
      <c r="G3993" s="920"/>
      <c r="H3993" s="924" t="s">
        <v>38</v>
      </c>
      <c r="I3993" s="924"/>
      <c r="J3993" s="921" t="s">
        <v>31</v>
      </c>
      <c r="K3993" s="921" t="s">
        <v>32</v>
      </c>
      <c r="L3993" s="925">
        <v>150</v>
      </c>
    </row>
    <row r="3994" spans="1:12" s="1" customFormat="1" ht="24" customHeight="1" x14ac:dyDescent="0.15">
      <c r="A3994" s="918"/>
      <c r="B3994" s="14" t="s">
        <v>55</v>
      </c>
      <c r="C3994" s="14" t="s">
        <v>2465</v>
      </c>
      <c r="D3994" s="15">
        <v>43605</v>
      </c>
      <c r="E3994" s="14" t="s">
        <v>2466</v>
      </c>
      <c r="F3994" s="920"/>
      <c r="G3994" s="920"/>
      <c r="H3994" s="924"/>
      <c r="I3994" s="924"/>
      <c r="J3994" s="921"/>
      <c r="K3994" s="921"/>
      <c r="L3994" s="925"/>
    </row>
    <row r="3995" spans="1:12" s="1" customFormat="1" ht="24" customHeight="1" x14ac:dyDescent="0.15">
      <c r="A3995" s="918">
        <v>741</v>
      </c>
      <c r="B3995" s="9" t="s">
        <v>22</v>
      </c>
      <c r="C3995" s="13" t="s">
        <v>23</v>
      </c>
      <c r="D3995" s="13" t="s">
        <v>24</v>
      </c>
      <c r="E3995" s="13" t="s">
        <v>25</v>
      </c>
      <c r="F3995" s="919" t="s">
        <v>17</v>
      </c>
      <c r="G3995" s="919"/>
      <c r="H3995" s="920"/>
      <c r="I3995" s="920"/>
      <c r="J3995" s="920"/>
      <c r="K3995" s="920"/>
      <c r="L3995" s="920"/>
    </row>
    <row r="3996" spans="1:12" s="1" customFormat="1" ht="26.25" customHeight="1" x14ac:dyDescent="0.15">
      <c r="A3996" s="918"/>
      <c r="B3996" s="921" t="s">
        <v>2463</v>
      </c>
      <c r="C3996" s="922" t="s">
        <v>2467</v>
      </c>
      <c r="D3996" s="923">
        <v>43657</v>
      </c>
      <c r="E3996" s="921" t="s">
        <v>1430</v>
      </c>
      <c r="F3996" s="921" t="s">
        <v>2468</v>
      </c>
      <c r="G3996" s="921"/>
      <c r="H3996" s="924" t="s">
        <v>30</v>
      </c>
      <c r="I3996" s="924"/>
      <c r="J3996" s="14" t="s">
        <v>31</v>
      </c>
      <c r="K3996" s="14" t="s">
        <v>32</v>
      </c>
      <c r="L3996" s="16">
        <v>372.56</v>
      </c>
    </row>
    <row r="3997" spans="1:12" s="1" customFormat="1" ht="270.75" customHeight="1" x14ac:dyDescent="0.15">
      <c r="A3997" s="918"/>
      <c r="B3997" s="921"/>
      <c r="C3997" s="922"/>
      <c r="D3997" s="923"/>
      <c r="E3997" s="921"/>
      <c r="F3997" s="921"/>
      <c r="G3997" s="921"/>
      <c r="H3997" s="924" t="s">
        <v>33</v>
      </c>
      <c r="I3997" s="924"/>
      <c r="J3997" s="14" t="s">
        <v>31</v>
      </c>
      <c r="K3997" s="14" t="s">
        <v>32</v>
      </c>
      <c r="L3997" s="16">
        <v>459.62</v>
      </c>
    </row>
    <row r="3998" spans="1:12" s="1" customFormat="1" ht="24" customHeight="1" x14ac:dyDescent="0.15">
      <c r="A3998" s="918"/>
      <c r="B3998" s="9" t="s">
        <v>34</v>
      </c>
      <c r="C3998" s="13" t="s">
        <v>35</v>
      </c>
      <c r="D3998" s="13" t="s">
        <v>36</v>
      </c>
      <c r="E3998" s="13" t="s">
        <v>37</v>
      </c>
      <c r="F3998" s="920"/>
      <c r="G3998" s="920"/>
      <c r="H3998" s="924" t="s">
        <v>38</v>
      </c>
      <c r="I3998" s="924"/>
      <c r="J3998" s="921" t="s">
        <v>31</v>
      </c>
      <c r="K3998" s="921" t="s">
        <v>32</v>
      </c>
      <c r="L3998" s="925">
        <v>219</v>
      </c>
    </row>
    <row r="3999" spans="1:12" s="1" customFormat="1" ht="24" customHeight="1" x14ac:dyDescent="0.15">
      <c r="A3999" s="918"/>
      <c r="B3999" s="14" t="s">
        <v>55</v>
      </c>
      <c r="C3999" s="14" t="s">
        <v>2468</v>
      </c>
      <c r="D3999" s="15">
        <v>43658</v>
      </c>
      <c r="E3999" s="14" t="s">
        <v>2285</v>
      </c>
      <c r="F3999" s="920"/>
      <c r="G3999" s="920"/>
      <c r="H3999" s="924"/>
      <c r="I3999" s="924"/>
      <c r="J3999" s="921"/>
      <c r="K3999" s="921"/>
      <c r="L3999" s="925"/>
    </row>
    <row r="4000" spans="1:12" s="1" customFormat="1" ht="24" customHeight="1" x14ac:dyDescent="0.15">
      <c r="A4000" s="918">
        <v>742</v>
      </c>
      <c r="B4000" s="9" t="s">
        <v>22</v>
      </c>
      <c r="C4000" s="13" t="s">
        <v>23</v>
      </c>
      <c r="D4000" s="13" t="s">
        <v>24</v>
      </c>
      <c r="E4000" s="13" t="s">
        <v>25</v>
      </c>
      <c r="F4000" s="919" t="s">
        <v>17</v>
      </c>
      <c r="G4000" s="919"/>
      <c r="H4000" s="920"/>
      <c r="I4000" s="920"/>
      <c r="J4000" s="920"/>
      <c r="K4000" s="920"/>
      <c r="L4000" s="920"/>
    </row>
    <row r="4001" spans="1:12" s="1" customFormat="1" ht="26.25" customHeight="1" x14ac:dyDescent="0.15">
      <c r="A4001" s="918"/>
      <c r="B4001" s="921" t="s">
        <v>2469</v>
      </c>
      <c r="C4001" s="922" t="s">
        <v>2470</v>
      </c>
      <c r="D4001" s="923">
        <v>43578</v>
      </c>
      <c r="E4001" s="921" t="s">
        <v>898</v>
      </c>
      <c r="F4001" s="921" t="s">
        <v>2471</v>
      </c>
      <c r="G4001" s="921"/>
      <c r="H4001" s="924" t="s">
        <v>30</v>
      </c>
      <c r="I4001" s="924"/>
      <c r="J4001" s="14" t="s">
        <v>31</v>
      </c>
      <c r="K4001" s="14" t="s">
        <v>32</v>
      </c>
      <c r="L4001" s="16">
        <v>998</v>
      </c>
    </row>
    <row r="4002" spans="1:12" s="1" customFormat="1" ht="302.25" customHeight="1" x14ac:dyDescent="0.15">
      <c r="A4002" s="918"/>
      <c r="B4002" s="921"/>
      <c r="C4002" s="922"/>
      <c r="D4002" s="923"/>
      <c r="E4002" s="921"/>
      <c r="F4002" s="921"/>
      <c r="G4002" s="921"/>
      <c r="H4002" s="924" t="s">
        <v>33</v>
      </c>
      <c r="I4002" s="924"/>
      <c r="J4002" s="14" t="s">
        <v>31</v>
      </c>
      <c r="K4002" s="14" t="s">
        <v>31</v>
      </c>
      <c r="L4002" s="16">
        <v>0</v>
      </c>
    </row>
    <row r="4003" spans="1:12" s="1" customFormat="1" ht="24" customHeight="1" x14ac:dyDescent="0.15">
      <c r="A4003" s="918"/>
      <c r="B4003" s="9" t="s">
        <v>34</v>
      </c>
      <c r="C4003" s="13" t="s">
        <v>35</v>
      </c>
      <c r="D4003" s="13" t="s">
        <v>36</v>
      </c>
      <c r="E4003" s="13" t="s">
        <v>37</v>
      </c>
      <c r="F4003" s="920"/>
      <c r="G4003" s="920"/>
      <c r="H4003" s="924" t="s">
        <v>38</v>
      </c>
      <c r="I4003" s="924"/>
      <c r="J4003" s="921" t="s">
        <v>31</v>
      </c>
      <c r="K4003" s="921" t="s">
        <v>32</v>
      </c>
      <c r="L4003" s="925">
        <v>575</v>
      </c>
    </row>
    <row r="4004" spans="1:12" s="1" customFormat="1" ht="24" customHeight="1" x14ac:dyDescent="0.15">
      <c r="A4004" s="918"/>
      <c r="B4004" s="14" t="s">
        <v>204</v>
      </c>
      <c r="C4004" s="14" t="s">
        <v>2471</v>
      </c>
      <c r="D4004" s="15">
        <v>43595</v>
      </c>
      <c r="E4004" s="14" t="s">
        <v>2472</v>
      </c>
      <c r="F4004" s="920"/>
      <c r="G4004" s="920"/>
      <c r="H4004" s="924"/>
      <c r="I4004" s="924"/>
      <c r="J4004" s="921"/>
      <c r="K4004" s="921"/>
      <c r="L4004" s="925"/>
    </row>
    <row r="4005" spans="1:12" s="1" customFormat="1" ht="24" customHeight="1" x14ac:dyDescent="0.15">
      <c r="A4005" s="918">
        <v>743</v>
      </c>
      <c r="B4005" s="9" t="s">
        <v>22</v>
      </c>
      <c r="C4005" s="13" t="s">
        <v>23</v>
      </c>
      <c r="D4005" s="13" t="s">
        <v>24</v>
      </c>
      <c r="E4005" s="13" t="s">
        <v>25</v>
      </c>
      <c r="F4005" s="919" t="s">
        <v>17</v>
      </c>
      <c r="G4005" s="919"/>
      <c r="H4005" s="920"/>
      <c r="I4005" s="920"/>
      <c r="J4005" s="920"/>
      <c r="K4005" s="920"/>
      <c r="L4005" s="920"/>
    </row>
    <row r="4006" spans="1:12" s="1" customFormat="1" ht="26.25" customHeight="1" x14ac:dyDescent="0.15">
      <c r="A4006" s="918"/>
      <c r="B4006" s="921" t="s">
        <v>2469</v>
      </c>
      <c r="C4006" s="922" t="s">
        <v>2473</v>
      </c>
      <c r="D4006" s="923">
        <v>43677</v>
      </c>
      <c r="E4006" s="921" t="s">
        <v>917</v>
      </c>
      <c r="F4006" s="921" t="s">
        <v>833</v>
      </c>
      <c r="G4006" s="921"/>
      <c r="H4006" s="924" t="s">
        <v>30</v>
      </c>
      <c r="I4006" s="924"/>
      <c r="J4006" s="14" t="s">
        <v>31</v>
      </c>
      <c r="K4006" s="14" t="s">
        <v>32</v>
      </c>
      <c r="L4006" s="16">
        <v>348.85</v>
      </c>
    </row>
    <row r="4007" spans="1:12" s="1" customFormat="1" ht="155.25" customHeight="1" x14ac:dyDescent="0.15">
      <c r="A4007" s="918"/>
      <c r="B4007" s="921"/>
      <c r="C4007" s="922"/>
      <c r="D4007" s="923"/>
      <c r="E4007" s="921"/>
      <c r="F4007" s="921"/>
      <c r="G4007" s="921"/>
      <c r="H4007" s="924" t="s">
        <v>33</v>
      </c>
      <c r="I4007" s="924"/>
      <c r="J4007" s="14" t="s">
        <v>31</v>
      </c>
      <c r="K4007" s="14" t="s">
        <v>31</v>
      </c>
      <c r="L4007" s="16">
        <v>0</v>
      </c>
    </row>
    <row r="4008" spans="1:12" s="1" customFormat="1" ht="24" customHeight="1" x14ac:dyDescent="0.15">
      <c r="A4008" s="918"/>
      <c r="B4008" s="9" t="s">
        <v>34</v>
      </c>
      <c r="C4008" s="13" t="s">
        <v>35</v>
      </c>
      <c r="D4008" s="13" t="s">
        <v>36</v>
      </c>
      <c r="E4008" s="13" t="s">
        <v>37</v>
      </c>
      <c r="F4008" s="920"/>
      <c r="G4008" s="920"/>
      <c r="H4008" s="924" t="s">
        <v>38</v>
      </c>
      <c r="I4008" s="924"/>
      <c r="J4008" s="921" t="s">
        <v>31</v>
      </c>
      <c r="K4008" s="921" t="s">
        <v>32</v>
      </c>
      <c r="L4008" s="925">
        <v>392.43</v>
      </c>
    </row>
    <row r="4009" spans="1:12" s="1" customFormat="1" ht="24" customHeight="1" x14ac:dyDescent="0.15">
      <c r="A4009" s="918"/>
      <c r="B4009" s="14" t="s">
        <v>204</v>
      </c>
      <c r="C4009" s="14" t="s">
        <v>833</v>
      </c>
      <c r="D4009" s="15">
        <v>43683</v>
      </c>
      <c r="E4009" s="14" t="s">
        <v>2474</v>
      </c>
      <c r="F4009" s="920"/>
      <c r="G4009" s="920"/>
      <c r="H4009" s="924"/>
      <c r="I4009" s="924"/>
      <c r="J4009" s="921"/>
      <c r="K4009" s="921"/>
      <c r="L4009" s="925"/>
    </row>
    <row r="4010" spans="1:12" s="1" customFormat="1" ht="24" customHeight="1" x14ac:dyDescent="0.15">
      <c r="A4010" s="918">
        <v>744</v>
      </c>
      <c r="B4010" s="9" t="s">
        <v>22</v>
      </c>
      <c r="C4010" s="13" t="s">
        <v>23</v>
      </c>
      <c r="D4010" s="13" t="s">
        <v>24</v>
      </c>
      <c r="E4010" s="13" t="s">
        <v>25</v>
      </c>
      <c r="F4010" s="919" t="s">
        <v>17</v>
      </c>
      <c r="G4010" s="919"/>
      <c r="H4010" s="920"/>
      <c r="I4010" s="920"/>
      <c r="J4010" s="920"/>
      <c r="K4010" s="920"/>
      <c r="L4010" s="920"/>
    </row>
    <row r="4011" spans="1:12" s="1" customFormat="1" ht="26.25" customHeight="1" x14ac:dyDescent="0.15">
      <c r="A4011" s="918"/>
      <c r="B4011" s="921" t="s">
        <v>2469</v>
      </c>
      <c r="C4011" s="922" t="s">
        <v>2473</v>
      </c>
      <c r="D4011" s="923">
        <v>43677</v>
      </c>
      <c r="E4011" s="921" t="s">
        <v>917</v>
      </c>
      <c r="F4011" s="921" t="s">
        <v>918</v>
      </c>
      <c r="G4011" s="921"/>
      <c r="H4011" s="924" t="s">
        <v>30</v>
      </c>
      <c r="I4011" s="924"/>
      <c r="J4011" s="14" t="s">
        <v>31</v>
      </c>
      <c r="K4011" s="14" t="s">
        <v>31</v>
      </c>
      <c r="L4011" s="16">
        <v>0</v>
      </c>
    </row>
    <row r="4012" spans="1:12" s="1" customFormat="1" ht="155.25" customHeight="1" x14ac:dyDescent="0.15">
      <c r="A4012" s="918"/>
      <c r="B4012" s="921"/>
      <c r="C4012" s="922"/>
      <c r="D4012" s="923"/>
      <c r="E4012" s="921"/>
      <c r="F4012" s="921"/>
      <c r="G4012" s="921"/>
      <c r="H4012" s="924" t="s">
        <v>33</v>
      </c>
      <c r="I4012" s="924"/>
      <c r="J4012" s="14" t="s">
        <v>31</v>
      </c>
      <c r="K4012" s="14" t="s">
        <v>32</v>
      </c>
      <c r="L4012" s="16">
        <v>2200</v>
      </c>
    </row>
    <row r="4013" spans="1:12" s="1" customFormat="1" ht="24" customHeight="1" x14ac:dyDescent="0.15">
      <c r="A4013" s="918"/>
      <c r="B4013" s="9" t="s">
        <v>34</v>
      </c>
      <c r="C4013" s="13" t="s">
        <v>35</v>
      </c>
      <c r="D4013" s="13" t="s">
        <v>36</v>
      </c>
      <c r="E4013" s="13" t="s">
        <v>37</v>
      </c>
      <c r="F4013" s="920"/>
      <c r="G4013" s="920"/>
      <c r="H4013" s="924" t="s">
        <v>38</v>
      </c>
      <c r="I4013" s="924"/>
      <c r="J4013" s="921" t="s">
        <v>31</v>
      </c>
      <c r="K4013" s="921" t="s">
        <v>31</v>
      </c>
      <c r="L4013" s="925">
        <v>0</v>
      </c>
    </row>
    <row r="4014" spans="1:12" s="1" customFormat="1" ht="24" customHeight="1" x14ac:dyDescent="0.15">
      <c r="A4014" s="918"/>
      <c r="B4014" s="14" t="s">
        <v>204</v>
      </c>
      <c r="C4014" s="14" t="s">
        <v>918</v>
      </c>
      <c r="D4014" s="15">
        <v>43683</v>
      </c>
      <c r="E4014" s="14" t="s">
        <v>2474</v>
      </c>
      <c r="F4014" s="920"/>
      <c r="G4014" s="920"/>
      <c r="H4014" s="924"/>
      <c r="I4014" s="924"/>
      <c r="J4014" s="921"/>
      <c r="K4014" s="921"/>
      <c r="L4014" s="925"/>
    </row>
    <row r="4015" spans="1:12" s="1" customFormat="1" ht="24" customHeight="1" x14ac:dyDescent="0.15">
      <c r="A4015" s="918">
        <v>745</v>
      </c>
      <c r="B4015" s="9" t="s">
        <v>22</v>
      </c>
      <c r="C4015" s="13" t="s">
        <v>23</v>
      </c>
      <c r="D4015" s="13" t="s">
        <v>24</v>
      </c>
      <c r="E4015" s="13" t="s">
        <v>25</v>
      </c>
      <c r="F4015" s="919" t="s">
        <v>17</v>
      </c>
      <c r="G4015" s="919"/>
      <c r="H4015" s="920"/>
      <c r="I4015" s="920"/>
      <c r="J4015" s="920"/>
      <c r="K4015" s="920"/>
      <c r="L4015" s="920"/>
    </row>
    <row r="4016" spans="1:12" s="1" customFormat="1" ht="26.25" customHeight="1" x14ac:dyDescent="0.15">
      <c r="A4016" s="918"/>
      <c r="B4016" s="921" t="s">
        <v>2469</v>
      </c>
      <c r="C4016" s="921" t="s">
        <v>2475</v>
      </c>
      <c r="D4016" s="923">
        <v>43691</v>
      </c>
      <c r="E4016" s="921" t="s">
        <v>151</v>
      </c>
      <c r="F4016" s="921" t="s">
        <v>2476</v>
      </c>
      <c r="G4016" s="921"/>
      <c r="H4016" s="924" t="s">
        <v>30</v>
      </c>
      <c r="I4016" s="924"/>
      <c r="J4016" s="14" t="s">
        <v>31</v>
      </c>
      <c r="K4016" s="14" t="s">
        <v>32</v>
      </c>
      <c r="L4016" s="16">
        <v>53</v>
      </c>
    </row>
    <row r="4017" spans="1:12" s="1" customFormat="1" ht="71.25" customHeight="1" x14ac:dyDescent="0.15">
      <c r="A4017" s="918"/>
      <c r="B4017" s="921"/>
      <c r="C4017" s="921"/>
      <c r="D4017" s="923"/>
      <c r="E4017" s="921"/>
      <c r="F4017" s="921"/>
      <c r="G4017" s="921"/>
      <c r="H4017" s="924" t="s">
        <v>33</v>
      </c>
      <c r="I4017" s="924"/>
      <c r="J4017" s="14" t="s">
        <v>31</v>
      </c>
      <c r="K4017" s="14" t="s">
        <v>32</v>
      </c>
      <c r="L4017" s="16">
        <v>562.99</v>
      </c>
    </row>
    <row r="4018" spans="1:12" s="1" customFormat="1" ht="24" customHeight="1" x14ac:dyDescent="0.15">
      <c r="A4018" s="918"/>
      <c r="B4018" s="9" t="s">
        <v>34</v>
      </c>
      <c r="C4018" s="13" t="s">
        <v>35</v>
      </c>
      <c r="D4018" s="13" t="s">
        <v>36</v>
      </c>
      <c r="E4018" s="13" t="s">
        <v>37</v>
      </c>
      <c r="F4018" s="920"/>
      <c r="G4018" s="920"/>
      <c r="H4018" s="924" t="s">
        <v>38</v>
      </c>
      <c r="I4018" s="924"/>
      <c r="J4018" s="921" t="s">
        <v>31</v>
      </c>
      <c r="K4018" s="921" t="s">
        <v>31</v>
      </c>
      <c r="L4018" s="925">
        <v>0</v>
      </c>
    </row>
    <row r="4019" spans="1:12" s="1" customFormat="1" ht="24" customHeight="1" x14ac:dyDescent="0.15">
      <c r="A4019" s="918"/>
      <c r="B4019" s="14" t="s">
        <v>204</v>
      </c>
      <c r="C4019" s="14" t="s">
        <v>2476</v>
      </c>
      <c r="D4019" s="15">
        <v>43693</v>
      </c>
      <c r="E4019" s="14" t="s">
        <v>2477</v>
      </c>
      <c r="F4019" s="920"/>
      <c r="G4019" s="920"/>
      <c r="H4019" s="924"/>
      <c r="I4019" s="924"/>
      <c r="J4019" s="921"/>
      <c r="K4019" s="921"/>
      <c r="L4019" s="925"/>
    </row>
    <row r="4020" spans="1:12" s="1" customFormat="1" ht="24" customHeight="1" x14ac:dyDescent="0.15">
      <c r="A4020" s="918">
        <v>746</v>
      </c>
      <c r="B4020" s="9" t="s">
        <v>22</v>
      </c>
      <c r="C4020" s="13" t="s">
        <v>23</v>
      </c>
      <c r="D4020" s="13" t="s">
        <v>24</v>
      </c>
      <c r="E4020" s="13" t="s">
        <v>25</v>
      </c>
      <c r="F4020" s="919" t="s">
        <v>17</v>
      </c>
      <c r="G4020" s="919"/>
      <c r="H4020" s="920"/>
      <c r="I4020" s="920"/>
      <c r="J4020" s="920"/>
      <c r="K4020" s="920"/>
      <c r="L4020" s="920"/>
    </row>
    <row r="4021" spans="1:12" s="1" customFormat="1" ht="26.25" customHeight="1" x14ac:dyDescent="0.15">
      <c r="A4021" s="918"/>
      <c r="B4021" s="921" t="s">
        <v>2478</v>
      </c>
      <c r="C4021" s="922" t="s">
        <v>2479</v>
      </c>
      <c r="D4021" s="923">
        <v>43674</v>
      </c>
      <c r="E4021" s="921" t="s">
        <v>2480</v>
      </c>
      <c r="F4021" s="921" t="s">
        <v>2481</v>
      </c>
      <c r="G4021" s="921"/>
      <c r="H4021" s="924" t="s">
        <v>30</v>
      </c>
      <c r="I4021" s="924"/>
      <c r="J4021" s="14" t="s">
        <v>31</v>
      </c>
      <c r="K4021" s="14" t="s">
        <v>31</v>
      </c>
      <c r="L4021" s="16">
        <v>0</v>
      </c>
    </row>
    <row r="4022" spans="1:12" s="1" customFormat="1" ht="312.75" customHeight="1" x14ac:dyDescent="0.15">
      <c r="A4022" s="918"/>
      <c r="B4022" s="921"/>
      <c r="C4022" s="922"/>
      <c r="D4022" s="923"/>
      <c r="E4022" s="921"/>
      <c r="F4022" s="921"/>
      <c r="G4022" s="921"/>
      <c r="H4022" s="924" t="s">
        <v>33</v>
      </c>
      <c r="I4022" s="924"/>
      <c r="J4022" s="14" t="s">
        <v>31</v>
      </c>
      <c r="K4022" s="14" t="s">
        <v>31</v>
      </c>
      <c r="L4022" s="16">
        <v>0</v>
      </c>
    </row>
    <row r="4023" spans="1:12" s="1" customFormat="1" ht="24" customHeight="1" x14ac:dyDescent="0.15">
      <c r="A4023" s="918"/>
      <c r="B4023" s="9" t="s">
        <v>34</v>
      </c>
      <c r="C4023" s="13" t="s">
        <v>35</v>
      </c>
      <c r="D4023" s="13" t="s">
        <v>36</v>
      </c>
      <c r="E4023" s="13" t="s">
        <v>37</v>
      </c>
      <c r="F4023" s="920"/>
      <c r="G4023" s="920"/>
      <c r="H4023" s="924" t="s">
        <v>38</v>
      </c>
      <c r="I4023" s="924"/>
      <c r="J4023" s="921" t="s">
        <v>32</v>
      </c>
      <c r="K4023" s="921" t="s">
        <v>31</v>
      </c>
      <c r="L4023" s="925">
        <v>1000</v>
      </c>
    </row>
    <row r="4024" spans="1:12" s="1" customFormat="1" ht="24" customHeight="1" x14ac:dyDescent="0.15">
      <c r="A4024" s="918"/>
      <c r="B4024" s="14" t="s">
        <v>429</v>
      </c>
      <c r="C4024" s="14" t="s">
        <v>2481</v>
      </c>
      <c r="D4024" s="15">
        <v>43679</v>
      </c>
      <c r="E4024" s="14" t="s">
        <v>491</v>
      </c>
      <c r="F4024" s="920"/>
      <c r="G4024" s="920"/>
      <c r="H4024" s="924"/>
      <c r="I4024" s="924"/>
      <c r="J4024" s="921"/>
      <c r="K4024" s="921"/>
      <c r="L4024" s="925"/>
    </row>
    <row r="4025" spans="1:12" s="1" customFormat="1" ht="24" customHeight="1" x14ac:dyDescent="0.15">
      <c r="A4025" s="918">
        <v>747</v>
      </c>
      <c r="B4025" s="9" t="s">
        <v>22</v>
      </c>
      <c r="C4025" s="13" t="s">
        <v>23</v>
      </c>
      <c r="D4025" s="13" t="s">
        <v>24</v>
      </c>
      <c r="E4025" s="13" t="s">
        <v>25</v>
      </c>
      <c r="F4025" s="919" t="s">
        <v>17</v>
      </c>
      <c r="G4025" s="919"/>
      <c r="H4025" s="920"/>
      <c r="I4025" s="920"/>
      <c r="J4025" s="920"/>
      <c r="K4025" s="920"/>
      <c r="L4025" s="920"/>
    </row>
    <row r="4026" spans="1:12" s="1" customFormat="1" ht="26.25" customHeight="1" x14ac:dyDescent="0.15">
      <c r="A4026" s="918"/>
      <c r="B4026" s="921" t="s">
        <v>2482</v>
      </c>
      <c r="C4026" s="922" t="s">
        <v>2483</v>
      </c>
      <c r="D4026" s="923">
        <v>43660</v>
      </c>
      <c r="E4026" s="921" t="s">
        <v>465</v>
      </c>
      <c r="F4026" s="921" t="s">
        <v>2484</v>
      </c>
      <c r="G4026" s="921"/>
      <c r="H4026" s="924" t="s">
        <v>30</v>
      </c>
      <c r="I4026" s="924"/>
      <c r="J4026" s="14" t="s">
        <v>31</v>
      </c>
      <c r="K4026" s="14" t="s">
        <v>31</v>
      </c>
      <c r="L4026" s="16">
        <v>0</v>
      </c>
    </row>
    <row r="4027" spans="1:12" s="1" customFormat="1" ht="281.25" customHeight="1" x14ac:dyDescent="0.15">
      <c r="A4027" s="918"/>
      <c r="B4027" s="921"/>
      <c r="C4027" s="922"/>
      <c r="D4027" s="923"/>
      <c r="E4027" s="921"/>
      <c r="F4027" s="921"/>
      <c r="G4027" s="921"/>
      <c r="H4027" s="924" t="s">
        <v>33</v>
      </c>
      <c r="I4027" s="924"/>
      <c r="J4027" s="14" t="s">
        <v>31</v>
      </c>
      <c r="K4027" s="14" t="s">
        <v>31</v>
      </c>
      <c r="L4027" s="16">
        <v>0</v>
      </c>
    </row>
    <row r="4028" spans="1:12" s="1" customFormat="1" ht="24" customHeight="1" x14ac:dyDescent="0.15">
      <c r="A4028" s="918"/>
      <c r="B4028" s="9" t="s">
        <v>34</v>
      </c>
      <c r="C4028" s="13" t="s">
        <v>35</v>
      </c>
      <c r="D4028" s="13" t="s">
        <v>36</v>
      </c>
      <c r="E4028" s="13" t="s">
        <v>37</v>
      </c>
      <c r="F4028" s="920"/>
      <c r="G4028" s="920"/>
      <c r="H4028" s="924" t="s">
        <v>38</v>
      </c>
      <c r="I4028" s="924"/>
      <c r="J4028" s="921" t="s">
        <v>31</v>
      </c>
      <c r="K4028" s="921" t="s">
        <v>32</v>
      </c>
      <c r="L4028" s="925">
        <v>420</v>
      </c>
    </row>
    <row r="4029" spans="1:12" s="1" customFormat="1" ht="24" customHeight="1" x14ac:dyDescent="0.15">
      <c r="A4029" s="918"/>
      <c r="B4029" s="14" t="s">
        <v>39</v>
      </c>
      <c r="C4029" s="14" t="s">
        <v>2484</v>
      </c>
      <c r="D4029" s="15">
        <v>43664</v>
      </c>
      <c r="E4029" s="14" t="s">
        <v>2485</v>
      </c>
      <c r="F4029" s="920"/>
      <c r="G4029" s="920"/>
      <c r="H4029" s="924"/>
      <c r="I4029" s="924"/>
      <c r="J4029" s="921"/>
      <c r="K4029" s="921"/>
      <c r="L4029" s="925"/>
    </row>
    <row r="4030" spans="1:12" s="1" customFormat="1" ht="24" customHeight="1" x14ac:dyDescent="0.15">
      <c r="A4030" s="918">
        <v>748</v>
      </c>
      <c r="B4030" s="9" t="s">
        <v>22</v>
      </c>
      <c r="C4030" s="13" t="s">
        <v>23</v>
      </c>
      <c r="D4030" s="13" t="s">
        <v>24</v>
      </c>
      <c r="E4030" s="13" t="s">
        <v>25</v>
      </c>
      <c r="F4030" s="919" t="s">
        <v>17</v>
      </c>
      <c r="G4030" s="919"/>
      <c r="H4030" s="920"/>
      <c r="I4030" s="920"/>
      <c r="J4030" s="920"/>
      <c r="K4030" s="920"/>
      <c r="L4030" s="920"/>
    </row>
    <row r="4031" spans="1:12" s="1" customFormat="1" ht="26.25" customHeight="1" x14ac:dyDescent="0.15">
      <c r="A4031" s="918"/>
      <c r="B4031" s="921" t="s">
        <v>2486</v>
      </c>
      <c r="C4031" s="922" t="s">
        <v>2487</v>
      </c>
      <c r="D4031" s="923">
        <v>43728</v>
      </c>
      <c r="E4031" s="921" t="s">
        <v>28</v>
      </c>
      <c r="F4031" s="921" t="s">
        <v>2488</v>
      </c>
      <c r="G4031" s="921"/>
      <c r="H4031" s="924" t="s">
        <v>30</v>
      </c>
      <c r="I4031" s="924"/>
      <c r="J4031" s="14" t="s">
        <v>31</v>
      </c>
      <c r="K4031" s="14" t="s">
        <v>32</v>
      </c>
      <c r="L4031" s="16">
        <v>709</v>
      </c>
    </row>
    <row r="4032" spans="1:12" s="1" customFormat="1" ht="291.75" customHeight="1" x14ac:dyDescent="0.15">
      <c r="A4032" s="918"/>
      <c r="B4032" s="921"/>
      <c r="C4032" s="922"/>
      <c r="D4032" s="923"/>
      <c r="E4032" s="921"/>
      <c r="F4032" s="921"/>
      <c r="G4032" s="921"/>
      <c r="H4032" s="924" t="s">
        <v>33</v>
      </c>
      <c r="I4032" s="924"/>
      <c r="J4032" s="14" t="s">
        <v>31</v>
      </c>
      <c r="K4032" s="14" t="s">
        <v>32</v>
      </c>
      <c r="L4032" s="16">
        <v>547</v>
      </c>
    </row>
    <row r="4033" spans="1:12" s="1" customFormat="1" ht="24" customHeight="1" x14ac:dyDescent="0.15">
      <c r="A4033" s="918"/>
      <c r="B4033" s="9" t="s">
        <v>34</v>
      </c>
      <c r="C4033" s="13" t="s">
        <v>35</v>
      </c>
      <c r="D4033" s="13" t="s">
        <v>36</v>
      </c>
      <c r="E4033" s="13" t="s">
        <v>37</v>
      </c>
      <c r="F4033" s="920"/>
      <c r="G4033" s="920"/>
      <c r="H4033" s="924" t="s">
        <v>38</v>
      </c>
      <c r="I4033" s="924"/>
      <c r="J4033" s="921" t="s">
        <v>31</v>
      </c>
      <c r="K4033" s="921" t="s">
        <v>32</v>
      </c>
      <c r="L4033" s="925">
        <v>257</v>
      </c>
    </row>
    <row r="4034" spans="1:12" s="1" customFormat="1" ht="24" customHeight="1" x14ac:dyDescent="0.15">
      <c r="A4034" s="918"/>
      <c r="B4034" s="14" t="s">
        <v>39</v>
      </c>
      <c r="C4034" s="14" t="s">
        <v>2488</v>
      </c>
      <c r="D4034" s="15">
        <v>43730</v>
      </c>
      <c r="E4034" s="14" t="s">
        <v>430</v>
      </c>
      <c r="F4034" s="920"/>
      <c r="G4034" s="920"/>
      <c r="H4034" s="924"/>
      <c r="I4034" s="924"/>
      <c r="J4034" s="921"/>
      <c r="K4034" s="921"/>
      <c r="L4034" s="925"/>
    </row>
    <row r="4035" spans="1:12" s="1" customFormat="1" ht="24" customHeight="1" x14ac:dyDescent="0.15">
      <c r="A4035" s="918">
        <v>749</v>
      </c>
      <c r="B4035" s="9" t="s">
        <v>22</v>
      </c>
      <c r="C4035" s="13" t="s">
        <v>23</v>
      </c>
      <c r="D4035" s="13" t="s">
        <v>24</v>
      </c>
      <c r="E4035" s="13" t="s">
        <v>25</v>
      </c>
      <c r="F4035" s="919" t="s">
        <v>17</v>
      </c>
      <c r="G4035" s="919"/>
      <c r="H4035" s="920"/>
      <c r="I4035" s="920"/>
      <c r="J4035" s="920"/>
      <c r="K4035" s="920"/>
      <c r="L4035" s="920"/>
    </row>
    <row r="4036" spans="1:12" s="1" customFormat="1" ht="26.25" customHeight="1" x14ac:dyDescent="0.15">
      <c r="A4036" s="918"/>
      <c r="B4036" s="921" t="s">
        <v>2489</v>
      </c>
      <c r="C4036" s="922" t="s">
        <v>2490</v>
      </c>
      <c r="D4036" s="923">
        <v>43625</v>
      </c>
      <c r="E4036" s="921" t="s">
        <v>2491</v>
      </c>
      <c r="F4036" s="921" t="s">
        <v>228</v>
      </c>
      <c r="G4036" s="921"/>
      <c r="H4036" s="924" t="s">
        <v>30</v>
      </c>
      <c r="I4036" s="924"/>
      <c r="J4036" s="14" t="s">
        <v>31</v>
      </c>
      <c r="K4036" s="14" t="s">
        <v>32</v>
      </c>
      <c r="L4036" s="16">
        <v>452.99</v>
      </c>
    </row>
    <row r="4037" spans="1:12" s="1" customFormat="1" ht="409.2" customHeight="1" x14ac:dyDescent="0.15">
      <c r="A4037" s="918"/>
      <c r="B4037" s="921"/>
      <c r="C4037" s="922"/>
      <c r="D4037" s="923"/>
      <c r="E4037" s="921"/>
      <c r="F4037" s="921"/>
      <c r="G4037" s="921"/>
      <c r="H4037" s="924" t="s">
        <v>33</v>
      </c>
      <c r="I4037" s="924"/>
      <c r="J4037" s="921" t="s">
        <v>31</v>
      </c>
      <c r="K4037" s="921" t="s">
        <v>32</v>
      </c>
      <c r="L4037" s="925">
        <v>381.08</v>
      </c>
    </row>
    <row r="4038" spans="1:12" s="1" customFormat="1" ht="218.85" customHeight="1" x14ac:dyDescent="0.15">
      <c r="A4038" s="918"/>
      <c r="B4038" s="921"/>
      <c r="C4038" s="922"/>
      <c r="D4038" s="923"/>
      <c r="E4038" s="921"/>
      <c r="F4038" s="921"/>
      <c r="G4038" s="921"/>
      <c r="H4038" s="924"/>
      <c r="I4038" s="924"/>
      <c r="J4038" s="921"/>
      <c r="K4038" s="921"/>
      <c r="L4038" s="925"/>
    </row>
    <row r="4039" spans="1:12" s="1" customFormat="1" ht="24" customHeight="1" x14ac:dyDescent="0.15">
      <c r="A4039" s="918"/>
      <c r="B4039" s="9" t="s">
        <v>34</v>
      </c>
      <c r="C4039" s="13" t="s">
        <v>35</v>
      </c>
      <c r="D4039" s="13" t="s">
        <v>36</v>
      </c>
      <c r="E4039" s="13" t="s">
        <v>37</v>
      </c>
      <c r="F4039" s="920"/>
      <c r="G4039" s="920"/>
      <c r="H4039" s="924" t="s">
        <v>38</v>
      </c>
      <c r="I4039" s="924"/>
      <c r="J4039" s="921" t="s">
        <v>31</v>
      </c>
      <c r="K4039" s="921" t="s">
        <v>32</v>
      </c>
      <c r="L4039" s="925">
        <v>108.34</v>
      </c>
    </row>
    <row r="4040" spans="1:12" s="1" customFormat="1" ht="24" customHeight="1" x14ac:dyDescent="0.15">
      <c r="A4040" s="918"/>
      <c r="B4040" s="14" t="s">
        <v>204</v>
      </c>
      <c r="C4040" s="14" t="s">
        <v>228</v>
      </c>
      <c r="D4040" s="15">
        <v>43635</v>
      </c>
      <c r="E4040" s="14" t="s">
        <v>2492</v>
      </c>
      <c r="F4040" s="920"/>
      <c r="G4040" s="920"/>
      <c r="H4040" s="924"/>
      <c r="I4040" s="924"/>
      <c r="J4040" s="921"/>
      <c r="K4040" s="921"/>
      <c r="L4040" s="925"/>
    </row>
    <row r="4041" spans="1:12" s="1" customFormat="1" ht="24" customHeight="1" x14ac:dyDescent="0.15">
      <c r="A4041" s="918">
        <v>750</v>
      </c>
      <c r="B4041" s="9" t="s">
        <v>22</v>
      </c>
      <c r="C4041" s="13" t="s">
        <v>23</v>
      </c>
      <c r="D4041" s="13" t="s">
        <v>24</v>
      </c>
      <c r="E4041" s="13" t="s">
        <v>25</v>
      </c>
      <c r="F4041" s="919" t="s">
        <v>17</v>
      </c>
      <c r="G4041" s="919"/>
      <c r="H4041" s="920"/>
      <c r="I4041" s="920"/>
      <c r="J4041" s="920"/>
      <c r="K4041" s="920"/>
      <c r="L4041" s="920"/>
    </row>
    <row r="4042" spans="1:12" s="1" customFormat="1" ht="26.25" customHeight="1" x14ac:dyDescent="0.15">
      <c r="A4042" s="918"/>
      <c r="B4042" s="921" t="s">
        <v>2489</v>
      </c>
      <c r="C4042" s="922" t="s">
        <v>2493</v>
      </c>
      <c r="D4042" s="923">
        <v>43697</v>
      </c>
      <c r="E4042" s="921" t="s">
        <v>207</v>
      </c>
      <c r="F4042" s="921" t="s">
        <v>208</v>
      </c>
      <c r="G4042" s="921"/>
      <c r="H4042" s="924" t="s">
        <v>30</v>
      </c>
      <c r="I4042" s="924"/>
      <c r="J4042" s="14" t="s">
        <v>31</v>
      </c>
      <c r="K4042" s="14" t="s">
        <v>32</v>
      </c>
      <c r="L4042" s="16">
        <v>620</v>
      </c>
    </row>
    <row r="4043" spans="1:12" s="1" customFormat="1" ht="396.75" customHeight="1" x14ac:dyDescent="0.15">
      <c r="A4043" s="918"/>
      <c r="B4043" s="921"/>
      <c r="C4043" s="922"/>
      <c r="D4043" s="923"/>
      <c r="E4043" s="921"/>
      <c r="F4043" s="921"/>
      <c r="G4043" s="921"/>
      <c r="H4043" s="924" t="s">
        <v>33</v>
      </c>
      <c r="I4043" s="924"/>
      <c r="J4043" s="14" t="s">
        <v>31</v>
      </c>
      <c r="K4043" s="14" t="s">
        <v>31</v>
      </c>
      <c r="L4043" s="16">
        <v>0</v>
      </c>
    </row>
    <row r="4044" spans="1:12" s="1" customFormat="1" ht="24" customHeight="1" x14ac:dyDescent="0.15">
      <c r="A4044" s="918"/>
      <c r="B4044" s="9" t="s">
        <v>34</v>
      </c>
      <c r="C4044" s="13" t="s">
        <v>35</v>
      </c>
      <c r="D4044" s="13" t="s">
        <v>36</v>
      </c>
      <c r="E4044" s="13" t="s">
        <v>37</v>
      </c>
      <c r="F4044" s="920"/>
      <c r="G4044" s="920"/>
      <c r="H4044" s="924" t="s">
        <v>38</v>
      </c>
      <c r="I4044" s="924"/>
      <c r="J4044" s="921" t="s">
        <v>31</v>
      </c>
      <c r="K4044" s="921" t="s">
        <v>32</v>
      </c>
      <c r="L4044" s="925">
        <v>1515</v>
      </c>
    </row>
    <row r="4045" spans="1:12" s="1" customFormat="1" ht="24" customHeight="1" x14ac:dyDescent="0.15">
      <c r="A4045" s="918"/>
      <c r="B4045" s="14" t="s">
        <v>204</v>
      </c>
      <c r="C4045" s="14" t="s">
        <v>208</v>
      </c>
      <c r="D4045" s="15">
        <v>43702</v>
      </c>
      <c r="E4045" s="14" t="s">
        <v>2494</v>
      </c>
      <c r="F4045" s="920"/>
      <c r="G4045" s="920"/>
      <c r="H4045" s="924"/>
      <c r="I4045" s="924"/>
      <c r="J4045" s="921"/>
      <c r="K4045" s="921"/>
      <c r="L4045" s="925"/>
    </row>
    <row r="4046" spans="1:12" s="1" customFormat="1" ht="24" customHeight="1" x14ac:dyDescent="0.15">
      <c r="A4046" s="918">
        <v>751</v>
      </c>
      <c r="B4046" s="9" t="s">
        <v>22</v>
      </c>
      <c r="C4046" s="13" t="s">
        <v>23</v>
      </c>
      <c r="D4046" s="13" t="s">
        <v>24</v>
      </c>
      <c r="E4046" s="13" t="s">
        <v>25</v>
      </c>
      <c r="F4046" s="919" t="s">
        <v>17</v>
      </c>
      <c r="G4046" s="919"/>
      <c r="H4046" s="920"/>
      <c r="I4046" s="920"/>
      <c r="J4046" s="920"/>
      <c r="K4046" s="920"/>
      <c r="L4046" s="920"/>
    </row>
    <row r="4047" spans="1:12" s="1" customFormat="1" ht="26.25" customHeight="1" x14ac:dyDescent="0.15">
      <c r="A4047" s="918"/>
      <c r="B4047" s="921" t="s">
        <v>2495</v>
      </c>
      <c r="C4047" s="921" t="s">
        <v>2496</v>
      </c>
      <c r="D4047" s="923">
        <v>43561</v>
      </c>
      <c r="E4047" s="921" t="s">
        <v>90</v>
      </c>
      <c r="F4047" s="921" t="s">
        <v>653</v>
      </c>
      <c r="G4047" s="921"/>
      <c r="H4047" s="924" t="s">
        <v>30</v>
      </c>
      <c r="I4047" s="924"/>
      <c r="J4047" s="14" t="s">
        <v>31</v>
      </c>
      <c r="K4047" s="14" t="s">
        <v>32</v>
      </c>
      <c r="L4047" s="16">
        <v>222</v>
      </c>
    </row>
    <row r="4048" spans="1:12" s="1" customFormat="1" ht="81.75" customHeight="1" x14ac:dyDescent="0.15">
      <c r="A4048" s="918"/>
      <c r="B4048" s="921"/>
      <c r="C4048" s="921"/>
      <c r="D4048" s="923"/>
      <c r="E4048" s="921"/>
      <c r="F4048" s="921"/>
      <c r="G4048" s="921"/>
      <c r="H4048" s="924" t="s">
        <v>33</v>
      </c>
      <c r="I4048" s="924"/>
      <c r="J4048" s="14" t="s">
        <v>31</v>
      </c>
      <c r="K4048" s="14" t="s">
        <v>32</v>
      </c>
      <c r="L4048" s="16">
        <v>522.59</v>
      </c>
    </row>
    <row r="4049" spans="1:12" s="1" customFormat="1" ht="24" customHeight="1" x14ac:dyDescent="0.15">
      <c r="A4049" s="918"/>
      <c r="B4049" s="9" t="s">
        <v>34</v>
      </c>
      <c r="C4049" s="13" t="s">
        <v>35</v>
      </c>
      <c r="D4049" s="13" t="s">
        <v>36</v>
      </c>
      <c r="E4049" s="13" t="s">
        <v>37</v>
      </c>
      <c r="F4049" s="920"/>
      <c r="G4049" s="920"/>
      <c r="H4049" s="924" t="s">
        <v>38</v>
      </c>
      <c r="I4049" s="924"/>
      <c r="J4049" s="921" t="s">
        <v>31</v>
      </c>
      <c r="K4049" s="921" t="s">
        <v>32</v>
      </c>
      <c r="L4049" s="925">
        <v>650</v>
      </c>
    </row>
    <row r="4050" spans="1:12" s="1" customFormat="1" ht="24" customHeight="1" x14ac:dyDescent="0.15">
      <c r="A4050" s="918"/>
      <c r="B4050" s="14" t="s">
        <v>229</v>
      </c>
      <c r="C4050" s="14" t="s">
        <v>653</v>
      </c>
      <c r="D4050" s="15">
        <v>43562</v>
      </c>
      <c r="E4050" s="14" t="s">
        <v>2497</v>
      </c>
      <c r="F4050" s="920"/>
      <c r="G4050" s="920"/>
      <c r="H4050" s="924"/>
      <c r="I4050" s="924"/>
      <c r="J4050" s="921"/>
      <c r="K4050" s="921"/>
      <c r="L4050" s="925"/>
    </row>
    <row r="4051" spans="1:12" s="1" customFormat="1" ht="24" customHeight="1" x14ac:dyDescent="0.15">
      <c r="A4051" s="918">
        <v>752</v>
      </c>
      <c r="B4051" s="9" t="s">
        <v>22</v>
      </c>
      <c r="C4051" s="13" t="s">
        <v>23</v>
      </c>
      <c r="D4051" s="13" t="s">
        <v>24</v>
      </c>
      <c r="E4051" s="13" t="s">
        <v>25</v>
      </c>
      <c r="F4051" s="919" t="s">
        <v>17</v>
      </c>
      <c r="G4051" s="919"/>
      <c r="H4051" s="920"/>
      <c r="I4051" s="920"/>
      <c r="J4051" s="920"/>
      <c r="K4051" s="920"/>
      <c r="L4051" s="920"/>
    </row>
    <row r="4052" spans="1:12" s="1" customFormat="1" ht="26.25" customHeight="1" x14ac:dyDescent="0.15">
      <c r="A4052" s="918"/>
      <c r="B4052" s="921" t="s">
        <v>2495</v>
      </c>
      <c r="C4052" s="921" t="s">
        <v>2498</v>
      </c>
      <c r="D4052" s="923">
        <v>43577</v>
      </c>
      <c r="E4052" s="921" t="s">
        <v>1007</v>
      </c>
      <c r="F4052" s="921" t="s">
        <v>1008</v>
      </c>
      <c r="G4052" s="921"/>
      <c r="H4052" s="924" t="s">
        <v>30</v>
      </c>
      <c r="I4052" s="924"/>
      <c r="J4052" s="14" t="s">
        <v>31</v>
      </c>
      <c r="K4052" s="14" t="s">
        <v>32</v>
      </c>
      <c r="L4052" s="16">
        <v>221</v>
      </c>
    </row>
    <row r="4053" spans="1:12" s="1" customFormat="1" ht="50.25" customHeight="1" x14ac:dyDescent="0.15">
      <c r="A4053" s="918"/>
      <c r="B4053" s="921"/>
      <c r="C4053" s="921"/>
      <c r="D4053" s="923"/>
      <c r="E4053" s="921"/>
      <c r="F4053" s="921"/>
      <c r="G4053" s="921"/>
      <c r="H4053" s="924" t="s">
        <v>33</v>
      </c>
      <c r="I4053" s="924"/>
      <c r="J4053" s="14" t="s">
        <v>31</v>
      </c>
      <c r="K4053" s="14" t="s">
        <v>32</v>
      </c>
      <c r="L4053" s="16">
        <v>584.6</v>
      </c>
    </row>
    <row r="4054" spans="1:12" s="1" customFormat="1" ht="24" customHeight="1" x14ac:dyDescent="0.15">
      <c r="A4054" s="918"/>
      <c r="B4054" s="9" t="s">
        <v>34</v>
      </c>
      <c r="C4054" s="13" t="s">
        <v>35</v>
      </c>
      <c r="D4054" s="13" t="s">
        <v>36</v>
      </c>
      <c r="E4054" s="13" t="s">
        <v>37</v>
      </c>
      <c r="F4054" s="920"/>
      <c r="G4054" s="920"/>
      <c r="H4054" s="924" t="s">
        <v>38</v>
      </c>
      <c r="I4054" s="924"/>
      <c r="J4054" s="921" t="s">
        <v>31</v>
      </c>
      <c r="K4054" s="921" t="s">
        <v>32</v>
      </c>
      <c r="L4054" s="925">
        <v>310</v>
      </c>
    </row>
    <row r="4055" spans="1:12" s="1" customFormat="1" ht="24" customHeight="1" x14ac:dyDescent="0.15">
      <c r="A4055" s="918"/>
      <c r="B4055" s="14" t="s">
        <v>229</v>
      </c>
      <c r="C4055" s="14" t="s">
        <v>1008</v>
      </c>
      <c r="D4055" s="15">
        <v>43578</v>
      </c>
      <c r="E4055" s="14" t="s">
        <v>2499</v>
      </c>
      <c r="F4055" s="920"/>
      <c r="G4055" s="920"/>
      <c r="H4055" s="924"/>
      <c r="I4055" s="924"/>
      <c r="J4055" s="921"/>
      <c r="K4055" s="921"/>
      <c r="L4055" s="925"/>
    </row>
    <row r="4056" spans="1:12" s="1" customFormat="1" ht="24" customHeight="1" x14ac:dyDescent="0.15">
      <c r="A4056" s="918">
        <v>753</v>
      </c>
      <c r="B4056" s="9" t="s">
        <v>22</v>
      </c>
      <c r="C4056" s="13" t="s">
        <v>23</v>
      </c>
      <c r="D4056" s="13" t="s">
        <v>24</v>
      </c>
      <c r="E4056" s="13" t="s">
        <v>25</v>
      </c>
      <c r="F4056" s="919" t="s">
        <v>17</v>
      </c>
      <c r="G4056" s="919"/>
      <c r="H4056" s="920"/>
      <c r="I4056" s="920"/>
      <c r="J4056" s="920"/>
      <c r="K4056" s="920"/>
      <c r="L4056" s="920"/>
    </row>
    <row r="4057" spans="1:12" s="1" customFormat="1" ht="26.25" customHeight="1" x14ac:dyDescent="0.15">
      <c r="A4057" s="918"/>
      <c r="B4057" s="921" t="s">
        <v>2495</v>
      </c>
      <c r="C4057" s="921" t="s">
        <v>2500</v>
      </c>
      <c r="D4057" s="923">
        <v>43587</v>
      </c>
      <c r="E4057" s="921" t="s">
        <v>402</v>
      </c>
      <c r="F4057" s="921" t="s">
        <v>2501</v>
      </c>
      <c r="G4057" s="921"/>
      <c r="H4057" s="924" t="s">
        <v>30</v>
      </c>
      <c r="I4057" s="924"/>
      <c r="J4057" s="14" t="s">
        <v>31</v>
      </c>
      <c r="K4057" s="14" t="s">
        <v>32</v>
      </c>
      <c r="L4057" s="16">
        <v>191.5</v>
      </c>
    </row>
    <row r="4058" spans="1:12" s="1" customFormat="1" ht="71.25" customHeight="1" x14ac:dyDescent="0.15">
      <c r="A4058" s="918"/>
      <c r="B4058" s="921"/>
      <c r="C4058" s="921"/>
      <c r="D4058" s="923"/>
      <c r="E4058" s="921"/>
      <c r="F4058" s="921"/>
      <c r="G4058" s="921"/>
      <c r="H4058" s="924" t="s">
        <v>33</v>
      </c>
      <c r="I4058" s="924"/>
      <c r="J4058" s="14" t="s">
        <v>31</v>
      </c>
      <c r="K4058" s="14" t="s">
        <v>32</v>
      </c>
      <c r="L4058" s="16">
        <v>365</v>
      </c>
    </row>
    <row r="4059" spans="1:12" s="1" customFormat="1" ht="24" customHeight="1" x14ac:dyDescent="0.15">
      <c r="A4059" s="918"/>
      <c r="B4059" s="9" t="s">
        <v>34</v>
      </c>
      <c r="C4059" s="13" t="s">
        <v>35</v>
      </c>
      <c r="D4059" s="13" t="s">
        <v>36</v>
      </c>
      <c r="E4059" s="13" t="s">
        <v>37</v>
      </c>
      <c r="F4059" s="920"/>
      <c r="G4059" s="920"/>
      <c r="H4059" s="924" t="s">
        <v>38</v>
      </c>
      <c r="I4059" s="924"/>
      <c r="J4059" s="921" t="s">
        <v>31</v>
      </c>
      <c r="K4059" s="921" t="s">
        <v>31</v>
      </c>
      <c r="L4059" s="925">
        <v>0</v>
      </c>
    </row>
    <row r="4060" spans="1:12" s="1" customFormat="1" ht="24" customHeight="1" x14ac:dyDescent="0.15">
      <c r="A4060" s="918"/>
      <c r="B4060" s="14" t="s">
        <v>229</v>
      </c>
      <c r="C4060" s="14" t="s">
        <v>2501</v>
      </c>
      <c r="D4060" s="15">
        <v>43588</v>
      </c>
      <c r="E4060" s="14" t="s">
        <v>550</v>
      </c>
      <c r="F4060" s="920"/>
      <c r="G4060" s="920"/>
      <c r="H4060" s="924"/>
      <c r="I4060" s="924"/>
      <c r="J4060" s="921"/>
      <c r="K4060" s="921"/>
      <c r="L4060" s="925"/>
    </row>
    <row r="4061" spans="1:12" s="1" customFormat="1" ht="24" customHeight="1" x14ac:dyDescent="0.15">
      <c r="A4061" s="918">
        <v>754</v>
      </c>
      <c r="B4061" s="9" t="s">
        <v>22</v>
      </c>
      <c r="C4061" s="13" t="s">
        <v>23</v>
      </c>
      <c r="D4061" s="13" t="s">
        <v>24</v>
      </c>
      <c r="E4061" s="13" t="s">
        <v>25</v>
      </c>
      <c r="F4061" s="919" t="s">
        <v>17</v>
      </c>
      <c r="G4061" s="919"/>
      <c r="H4061" s="920"/>
      <c r="I4061" s="920"/>
      <c r="J4061" s="920"/>
      <c r="K4061" s="920"/>
      <c r="L4061" s="920"/>
    </row>
    <row r="4062" spans="1:12" s="1" customFormat="1" ht="26.25" customHeight="1" x14ac:dyDescent="0.15">
      <c r="A4062" s="918"/>
      <c r="B4062" s="921" t="s">
        <v>2495</v>
      </c>
      <c r="C4062" s="922" t="s">
        <v>2502</v>
      </c>
      <c r="D4062" s="923">
        <v>43600</v>
      </c>
      <c r="E4062" s="921" t="s">
        <v>103</v>
      </c>
      <c r="F4062" s="921" t="s">
        <v>2503</v>
      </c>
      <c r="G4062" s="921"/>
      <c r="H4062" s="924" t="s">
        <v>30</v>
      </c>
      <c r="I4062" s="924"/>
      <c r="J4062" s="14" t="s">
        <v>31</v>
      </c>
      <c r="K4062" s="14" t="s">
        <v>32</v>
      </c>
      <c r="L4062" s="16">
        <v>1410</v>
      </c>
    </row>
    <row r="4063" spans="1:12" s="1" customFormat="1" ht="409.2" customHeight="1" x14ac:dyDescent="0.15">
      <c r="A4063" s="918"/>
      <c r="B4063" s="921"/>
      <c r="C4063" s="922"/>
      <c r="D4063" s="923"/>
      <c r="E4063" s="921"/>
      <c r="F4063" s="921"/>
      <c r="G4063" s="921"/>
      <c r="H4063" s="924" t="s">
        <v>33</v>
      </c>
      <c r="I4063" s="924"/>
      <c r="J4063" s="921" t="s">
        <v>31</v>
      </c>
      <c r="K4063" s="921" t="s">
        <v>32</v>
      </c>
      <c r="L4063" s="925">
        <v>1680.71</v>
      </c>
    </row>
    <row r="4064" spans="1:12" s="1" customFormat="1" ht="61.35" customHeight="1" x14ac:dyDescent="0.15">
      <c r="A4064" s="918"/>
      <c r="B4064" s="921"/>
      <c r="C4064" s="922"/>
      <c r="D4064" s="923"/>
      <c r="E4064" s="921"/>
      <c r="F4064" s="921"/>
      <c r="G4064" s="921"/>
      <c r="H4064" s="924"/>
      <c r="I4064" s="924"/>
      <c r="J4064" s="921"/>
      <c r="K4064" s="921"/>
      <c r="L4064" s="925"/>
    </row>
    <row r="4065" spans="1:12" s="1" customFormat="1" ht="24" customHeight="1" x14ac:dyDescent="0.15">
      <c r="A4065" s="918"/>
      <c r="B4065" s="9" t="s">
        <v>34</v>
      </c>
      <c r="C4065" s="13" t="s">
        <v>35</v>
      </c>
      <c r="D4065" s="13" t="s">
        <v>36</v>
      </c>
      <c r="E4065" s="13" t="s">
        <v>37</v>
      </c>
      <c r="F4065" s="920"/>
      <c r="G4065" s="920"/>
      <c r="H4065" s="924" t="s">
        <v>38</v>
      </c>
      <c r="I4065" s="924"/>
      <c r="J4065" s="921" t="s">
        <v>31</v>
      </c>
      <c r="K4065" s="921" t="s">
        <v>31</v>
      </c>
      <c r="L4065" s="925">
        <v>0</v>
      </c>
    </row>
    <row r="4066" spans="1:12" s="1" customFormat="1" ht="24" customHeight="1" x14ac:dyDescent="0.15">
      <c r="A4066" s="918"/>
      <c r="B4066" s="14" t="s">
        <v>229</v>
      </c>
      <c r="C4066" s="14" t="s">
        <v>2503</v>
      </c>
      <c r="D4066" s="15">
        <v>43606</v>
      </c>
      <c r="E4066" s="14" t="s">
        <v>2504</v>
      </c>
      <c r="F4066" s="920"/>
      <c r="G4066" s="920"/>
      <c r="H4066" s="924"/>
      <c r="I4066" s="924"/>
      <c r="J4066" s="921"/>
      <c r="K4066" s="921"/>
      <c r="L4066" s="925"/>
    </row>
    <row r="4067" spans="1:12" s="1" customFormat="1" ht="24" customHeight="1" x14ac:dyDescent="0.15">
      <c r="A4067" s="918">
        <v>755</v>
      </c>
      <c r="B4067" s="9" t="s">
        <v>22</v>
      </c>
      <c r="C4067" s="13" t="s">
        <v>23</v>
      </c>
      <c r="D4067" s="13" t="s">
        <v>24</v>
      </c>
      <c r="E4067" s="13" t="s">
        <v>25</v>
      </c>
      <c r="F4067" s="919" t="s">
        <v>17</v>
      </c>
      <c r="G4067" s="919"/>
      <c r="H4067" s="920"/>
      <c r="I4067" s="920"/>
      <c r="J4067" s="920"/>
      <c r="K4067" s="920"/>
      <c r="L4067" s="920"/>
    </row>
    <row r="4068" spans="1:12" s="1" customFormat="1" ht="26.25" customHeight="1" x14ac:dyDescent="0.15">
      <c r="A4068" s="918"/>
      <c r="B4068" s="921" t="s">
        <v>2495</v>
      </c>
      <c r="C4068" s="921" t="s">
        <v>2505</v>
      </c>
      <c r="D4068" s="923">
        <v>43667</v>
      </c>
      <c r="E4068" s="921" t="s">
        <v>718</v>
      </c>
      <c r="F4068" s="921" t="s">
        <v>719</v>
      </c>
      <c r="G4068" s="921"/>
      <c r="H4068" s="924" t="s">
        <v>30</v>
      </c>
      <c r="I4068" s="924"/>
      <c r="J4068" s="14" t="s">
        <v>31</v>
      </c>
      <c r="K4068" s="14" t="s">
        <v>32</v>
      </c>
      <c r="L4068" s="16">
        <v>232</v>
      </c>
    </row>
    <row r="4069" spans="1:12" s="1" customFormat="1" ht="50.25" customHeight="1" x14ac:dyDescent="0.15">
      <c r="A4069" s="918"/>
      <c r="B4069" s="921"/>
      <c r="C4069" s="921"/>
      <c r="D4069" s="923"/>
      <c r="E4069" s="921"/>
      <c r="F4069" s="921"/>
      <c r="G4069" s="921"/>
      <c r="H4069" s="924" t="s">
        <v>33</v>
      </c>
      <c r="I4069" s="924"/>
      <c r="J4069" s="14" t="s">
        <v>31</v>
      </c>
      <c r="K4069" s="14" t="s">
        <v>32</v>
      </c>
      <c r="L4069" s="16">
        <v>546.77</v>
      </c>
    </row>
    <row r="4070" spans="1:12" s="1" customFormat="1" ht="24" customHeight="1" x14ac:dyDescent="0.15">
      <c r="A4070" s="918"/>
      <c r="B4070" s="9" t="s">
        <v>34</v>
      </c>
      <c r="C4070" s="13" t="s">
        <v>35</v>
      </c>
      <c r="D4070" s="13" t="s">
        <v>36</v>
      </c>
      <c r="E4070" s="13" t="s">
        <v>37</v>
      </c>
      <c r="F4070" s="920"/>
      <c r="G4070" s="920"/>
      <c r="H4070" s="924" t="s">
        <v>38</v>
      </c>
      <c r="I4070" s="924"/>
      <c r="J4070" s="921" t="s">
        <v>31</v>
      </c>
      <c r="K4070" s="921" t="s">
        <v>32</v>
      </c>
      <c r="L4070" s="925">
        <v>104.85</v>
      </c>
    </row>
    <row r="4071" spans="1:12" s="1" customFormat="1" ht="24" customHeight="1" x14ac:dyDescent="0.15">
      <c r="A4071" s="918"/>
      <c r="B4071" s="14" t="s">
        <v>229</v>
      </c>
      <c r="C4071" s="14" t="s">
        <v>719</v>
      </c>
      <c r="D4071" s="15">
        <v>43668</v>
      </c>
      <c r="E4071" s="14" t="s">
        <v>2506</v>
      </c>
      <c r="F4071" s="920"/>
      <c r="G4071" s="920"/>
      <c r="H4071" s="924"/>
      <c r="I4071" s="924"/>
      <c r="J4071" s="921"/>
      <c r="K4071" s="921"/>
      <c r="L4071" s="925"/>
    </row>
    <row r="4072" spans="1:12" s="1" customFormat="1" ht="24" customHeight="1" x14ac:dyDescent="0.15">
      <c r="A4072" s="918">
        <v>756</v>
      </c>
      <c r="B4072" s="9" t="s">
        <v>22</v>
      </c>
      <c r="C4072" s="13" t="s">
        <v>23</v>
      </c>
      <c r="D4072" s="13" t="s">
        <v>24</v>
      </c>
      <c r="E4072" s="13" t="s">
        <v>25</v>
      </c>
      <c r="F4072" s="919" t="s">
        <v>17</v>
      </c>
      <c r="G4072" s="919"/>
      <c r="H4072" s="920"/>
      <c r="I4072" s="920"/>
      <c r="J4072" s="920"/>
      <c r="K4072" s="920"/>
      <c r="L4072" s="920"/>
    </row>
    <row r="4073" spans="1:12" s="1" customFormat="1" ht="26.25" customHeight="1" x14ac:dyDescent="0.15">
      <c r="A4073" s="918"/>
      <c r="B4073" s="921" t="s">
        <v>2507</v>
      </c>
      <c r="C4073" s="922" t="s">
        <v>2508</v>
      </c>
      <c r="D4073" s="923">
        <v>43592</v>
      </c>
      <c r="E4073" s="921" t="s">
        <v>65</v>
      </c>
      <c r="F4073" s="921" t="s">
        <v>210</v>
      </c>
      <c r="G4073" s="921"/>
      <c r="H4073" s="924" t="s">
        <v>30</v>
      </c>
      <c r="I4073" s="924"/>
      <c r="J4073" s="14" t="s">
        <v>31</v>
      </c>
      <c r="K4073" s="14" t="s">
        <v>31</v>
      </c>
      <c r="L4073" s="16">
        <v>0</v>
      </c>
    </row>
    <row r="4074" spans="1:12" s="1" customFormat="1" ht="207.75" customHeight="1" x14ac:dyDescent="0.15">
      <c r="A4074" s="918"/>
      <c r="B4074" s="921"/>
      <c r="C4074" s="922"/>
      <c r="D4074" s="923"/>
      <c r="E4074" s="921"/>
      <c r="F4074" s="921"/>
      <c r="G4074" s="921"/>
      <c r="H4074" s="924" t="s">
        <v>33</v>
      </c>
      <c r="I4074" s="924"/>
      <c r="J4074" s="14" t="s">
        <v>31</v>
      </c>
      <c r="K4074" s="14" t="s">
        <v>31</v>
      </c>
      <c r="L4074" s="16">
        <v>0</v>
      </c>
    </row>
    <row r="4075" spans="1:12" s="1" customFormat="1" ht="24" customHeight="1" x14ac:dyDescent="0.15">
      <c r="A4075" s="918"/>
      <c r="B4075" s="9" t="s">
        <v>34</v>
      </c>
      <c r="C4075" s="13" t="s">
        <v>35</v>
      </c>
      <c r="D4075" s="13" t="s">
        <v>36</v>
      </c>
      <c r="E4075" s="13" t="s">
        <v>37</v>
      </c>
      <c r="F4075" s="920"/>
      <c r="G4075" s="920"/>
      <c r="H4075" s="924" t="s">
        <v>38</v>
      </c>
      <c r="I4075" s="924"/>
      <c r="J4075" s="921" t="s">
        <v>31</v>
      </c>
      <c r="K4075" s="921" t="s">
        <v>32</v>
      </c>
      <c r="L4075" s="925">
        <v>1575</v>
      </c>
    </row>
    <row r="4076" spans="1:12" s="1" customFormat="1" ht="34.5" customHeight="1" x14ac:dyDescent="0.15">
      <c r="A4076" s="918"/>
      <c r="B4076" s="14" t="s">
        <v>111</v>
      </c>
      <c r="C4076" s="14" t="s">
        <v>210</v>
      </c>
      <c r="D4076" s="15">
        <v>43603</v>
      </c>
      <c r="E4076" s="14" t="s">
        <v>2509</v>
      </c>
      <c r="F4076" s="920"/>
      <c r="G4076" s="920"/>
      <c r="H4076" s="924"/>
      <c r="I4076" s="924"/>
      <c r="J4076" s="921"/>
      <c r="K4076" s="921"/>
      <c r="L4076" s="925"/>
    </row>
    <row r="4077" spans="1:12" s="1" customFormat="1" ht="24" customHeight="1" x14ac:dyDescent="0.15">
      <c r="A4077" s="918">
        <v>757</v>
      </c>
      <c r="B4077" s="9" t="s">
        <v>22</v>
      </c>
      <c r="C4077" s="13" t="s">
        <v>23</v>
      </c>
      <c r="D4077" s="13" t="s">
        <v>24</v>
      </c>
      <c r="E4077" s="13" t="s">
        <v>25</v>
      </c>
      <c r="F4077" s="919" t="s">
        <v>17</v>
      </c>
      <c r="G4077" s="919"/>
      <c r="H4077" s="920"/>
      <c r="I4077" s="920"/>
      <c r="J4077" s="920"/>
      <c r="K4077" s="920"/>
      <c r="L4077" s="920"/>
    </row>
    <row r="4078" spans="1:12" s="1" customFormat="1" ht="26.25" customHeight="1" x14ac:dyDescent="0.15">
      <c r="A4078" s="918"/>
      <c r="B4078" s="921" t="s">
        <v>2507</v>
      </c>
      <c r="C4078" s="922" t="s">
        <v>2510</v>
      </c>
      <c r="D4078" s="923">
        <v>43620</v>
      </c>
      <c r="E4078" s="921" t="s">
        <v>1198</v>
      </c>
      <c r="F4078" s="921" t="s">
        <v>2511</v>
      </c>
      <c r="G4078" s="921"/>
      <c r="H4078" s="924" t="s">
        <v>30</v>
      </c>
      <c r="I4078" s="924"/>
      <c r="J4078" s="14" t="s">
        <v>31</v>
      </c>
      <c r="K4078" s="14" t="s">
        <v>32</v>
      </c>
      <c r="L4078" s="16">
        <v>735.87</v>
      </c>
    </row>
    <row r="4079" spans="1:12" s="1" customFormat="1" ht="134.25" customHeight="1" x14ac:dyDescent="0.15">
      <c r="A4079" s="918"/>
      <c r="B4079" s="921"/>
      <c r="C4079" s="922"/>
      <c r="D4079" s="923"/>
      <c r="E4079" s="921"/>
      <c r="F4079" s="921"/>
      <c r="G4079" s="921"/>
      <c r="H4079" s="924" t="s">
        <v>33</v>
      </c>
      <c r="I4079" s="924"/>
      <c r="J4079" s="14" t="s">
        <v>31</v>
      </c>
      <c r="K4079" s="14" t="s">
        <v>32</v>
      </c>
      <c r="L4079" s="16">
        <v>688.62</v>
      </c>
    </row>
    <row r="4080" spans="1:12" s="1" customFormat="1" ht="24" customHeight="1" x14ac:dyDescent="0.15">
      <c r="A4080" s="918"/>
      <c r="B4080" s="9" t="s">
        <v>34</v>
      </c>
      <c r="C4080" s="13" t="s">
        <v>35</v>
      </c>
      <c r="D4080" s="13" t="s">
        <v>36</v>
      </c>
      <c r="E4080" s="13" t="s">
        <v>37</v>
      </c>
      <c r="F4080" s="920"/>
      <c r="G4080" s="920"/>
      <c r="H4080" s="924" t="s">
        <v>38</v>
      </c>
      <c r="I4080" s="924"/>
      <c r="J4080" s="921" t="s">
        <v>31</v>
      </c>
      <c r="K4080" s="921" t="s">
        <v>31</v>
      </c>
      <c r="L4080" s="925">
        <v>0</v>
      </c>
    </row>
    <row r="4081" spans="1:12" s="1" customFormat="1" ht="34.5" customHeight="1" x14ac:dyDescent="0.15">
      <c r="A4081" s="918"/>
      <c r="B4081" s="14" t="s">
        <v>111</v>
      </c>
      <c r="C4081" s="14" t="s">
        <v>2511</v>
      </c>
      <c r="D4081" s="15">
        <v>43623</v>
      </c>
      <c r="E4081" s="14" t="s">
        <v>2512</v>
      </c>
      <c r="F4081" s="920"/>
      <c r="G4081" s="920"/>
      <c r="H4081" s="924"/>
      <c r="I4081" s="924"/>
      <c r="J4081" s="921"/>
      <c r="K4081" s="921"/>
      <c r="L4081" s="925"/>
    </row>
    <row r="4082" spans="1:12" s="1" customFormat="1" ht="24" customHeight="1" x14ac:dyDescent="0.15">
      <c r="A4082" s="918">
        <v>758</v>
      </c>
      <c r="B4082" s="9" t="s">
        <v>22</v>
      </c>
      <c r="C4082" s="13" t="s">
        <v>23</v>
      </c>
      <c r="D4082" s="13" t="s">
        <v>24</v>
      </c>
      <c r="E4082" s="13" t="s">
        <v>25</v>
      </c>
      <c r="F4082" s="919" t="s">
        <v>17</v>
      </c>
      <c r="G4082" s="919"/>
      <c r="H4082" s="920"/>
      <c r="I4082" s="920"/>
      <c r="J4082" s="920"/>
      <c r="K4082" s="920"/>
      <c r="L4082" s="920"/>
    </row>
    <row r="4083" spans="1:12" s="1" customFormat="1" ht="26.25" customHeight="1" x14ac:dyDescent="0.15">
      <c r="A4083" s="918"/>
      <c r="B4083" s="921" t="s">
        <v>2507</v>
      </c>
      <c r="C4083" s="922" t="s">
        <v>2513</v>
      </c>
      <c r="D4083" s="923">
        <v>43634</v>
      </c>
      <c r="E4083" s="921" t="s">
        <v>2514</v>
      </c>
      <c r="F4083" s="921" t="s">
        <v>2515</v>
      </c>
      <c r="G4083" s="921"/>
      <c r="H4083" s="924" t="s">
        <v>30</v>
      </c>
      <c r="I4083" s="924"/>
      <c r="J4083" s="14" t="s">
        <v>31</v>
      </c>
      <c r="K4083" s="14" t="s">
        <v>32</v>
      </c>
      <c r="L4083" s="16">
        <v>131.15</v>
      </c>
    </row>
    <row r="4084" spans="1:12" s="1" customFormat="1" ht="186.75" customHeight="1" x14ac:dyDescent="0.15">
      <c r="A4084" s="918"/>
      <c r="B4084" s="921"/>
      <c r="C4084" s="922"/>
      <c r="D4084" s="923"/>
      <c r="E4084" s="921"/>
      <c r="F4084" s="921"/>
      <c r="G4084" s="921"/>
      <c r="H4084" s="924" t="s">
        <v>33</v>
      </c>
      <c r="I4084" s="924"/>
      <c r="J4084" s="14" t="s">
        <v>31</v>
      </c>
      <c r="K4084" s="14" t="s">
        <v>32</v>
      </c>
      <c r="L4084" s="16">
        <v>306.13</v>
      </c>
    </row>
    <row r="4085" spans="1:12" s="1" customFormat="1" ht="24" customHeight="1" x14ac:dyDescent="0.15">
      <c r="A4085" s="918"/>
      <c r="B4085" s="9" t="s">
        <v>34</v>
      </c>
      <c r="C4085" s="13" t="s">
        <v>35</v>
      </c>
      <c r="D4085" s="13" t="s">
        <v>36</v>
      </c>
      <c r="E4085" s="13" t="s">
        <v>37</v>
      </c>
      <c r="F4085" s="920"/>
      <c r="G4085" s="920"/>
      <c r="H4085" s="924" t="s">
        <v>38</v>
      </c>
      <c r="I4085" s="924"/>
      <c r="J4085" s="921" t="s">
        <v>31</v>
      </c>
      <c r="K4085" s="921" t="s">
        <v>31</v>
      </c>
      <c r="L4085" s="925">
        <v>0</v>
      </c>
    </row>
    <row r="4086" spans="1:12" s="1" customFormat="1" ht="34.5" customHeight="1" x14ac:dyDescent="0.15">
      <c r="A4086" s="918"/>
      <c r="B4086" s="14" t="s">
        <v>111</v>
      </c>
      <c r="C4086" s="14" t="s">
        <v>2515</v>
      </c>
      <c r="D4086" s="15">
        <v>43643</v>
      </c>
      <c r="E4086" s="14" t="s">
        <v>2516</v>
      </c>
      <c r="F4086" s="920"/>
      <c r="G4086" s="920"/>
      <c r="H4086" s="924"/>
      <c r="I4086" s="924"/>
      <c r="J4086" s="921"/>
      <c r="K4086" s="921"/>
      <c r="L4086" s="925"/>
    </row>
    <row r="4087" spans="1:12" s="1" customFormat="1" ht="24" customHeight="1" x14ac:dyDescent="0.15">
      <c r="A4087" s="918">
        <v>759</v>
      </c>
      <c r="B4087" s="9" t="s">
        <v>22</v>
      </c>
      <c r="C4087" s="13" t="s">
        <v>23</v>
      </c>
      <c r="D4087" s="13" t="s">
        <v>24</v>
      </c>
      <c r="E4087" s="13" t="s">
        <v>25</v>
      </c>
      <c r="F4087" s="919" t="s">
        <v>17</v>
      </c>
      <c r="G4087" s="919"/>
      <c r="H4087" s="920"/>
      <c r="I4087" s="920"/>
      <c r="J4087" s="920"/>
      <c r="K4087" s="920"/>
      <c r="L4087" s="920"/>
    </row>
    <row r="4088" spans="1:12" s="1" customFormat="1" ht="26.25" customHeight="1" x14ac:dyDescent="0.15">
      <c r="A4088" s="918"/>
      <c r="B4088" s="921" t="s">
        <v>2507</v>
      </c>
      <c r="C4088" s="922" t="s">
        <v>2517</v>
      </c>
      <c r="D4088" s="923">
        <v>43653</v>
      </c>
      <c r="E4088" s="921" t="s">
        <v>638</v>
      </c>
      <c r="F4088" s="921" t="s">
        <v>2518</v>
      </c>
      <c r="G4088" s="921"/>
      <c r="H4088" s="924" t="s">
        <v>30</v>
      </c>
      <c r="I4088" s="924"/>
      <c r="J4088" s="14" t="s">
        <v>31</v>
      </c>
      <c r="K4088" s="14" t="s">
        <v>32</v>
      </c>
      <c r="L4088" s="16">
        <v>449.54</v>
      </c>
    </row>
    <row r="4089" spans="1:12" s="1" customFormat="1" ht="123.75" customHeight="1" x14ac:dyDescent="0.15">
      <c r="A4089" s="918"/>
      <c r="B4089" s="921"/>
      <c r="C4089" s="922"/>
      <c r="D4089" s="923"/>
      <c r="E4089" s="921"/>
      <c r="F4089" s="921"/>
      <c r="G4089" s="921"/>
      <c r="H4089" s="924" t="s">
        <v>33</v>
      </c>
      <c r="I4089" s="924"/>
      <c r="J4089" s="14" t="s">
        <v>31</v>
      </c>
      <c r="K4089" s="14" t="s">
        <v>32</v>
      </c>
      <c r="L4089" s="16">
        <v>168.85</v>
      </c>
    </row>
    <row r="4090" spans="1:12" s="1" customFormat="1" ht="24" customHeight="1" x14ac:dyDescent="0.15">
      <c r="A4090" s="918"/>
      <c r="B4090" s="9" t="s">
        <v>34</v>
      </c>
      <c r="C4090" s="13" t="s">
        <v>35</v>
      </c>
      <c r="D4090" s="13" t="s">
        <v>36</v>
      </c>
      <c r="E4090" s="13" t="s">
        <v>37</v>
      </c>
      <c r="F4090" s="920"/>
      <c r="G4090" s="920"/>
      <c r="H4090" s="924" t="s">
        <v>38</v>
      </c>
      <c r="I4090" s="924"/>
      <c r="J4090" s="921" t="s">
        <v>31</v>
      </c>
      <c r="K4090" s="921" t="s">
        <v>31</v>
      </c>
      <c r="L4090" s="925">
        <v>0</v>
      </c>
    </row>
    <row r="4091" spans="1:12" s="1" customFormat="1" ht="34.5" customHeight="1" x14ac:dyDescent="0.15">
      <c r="A4091" s="918"/>
      <c r="B4091" s="14" t="s">
        <v>111</v>
      </c>
      <c r="C4091" s="14" t="s">
        <v>2518</v>
      </c>
      <c r="D4091" s="15">
        <v>43663</v>
      </c>
      <c r="E4091" s="14" t="s">
        <v>2519</v>
      </c>
      <c r="F4091" s="920"/>
      <c r="G4091" s="920"/>
      <c r="H4091" s="924"/>
      <c r="I4091" s="924"/>
      <c r="J4091" s="921"/>
      <c r="K4091" s="921"/>
      <c r="L4091" s="925"/>
    </row>
    <row r="4092" spans="1:12" s="1" customFormat="1" ht="24" customHeight="1" x14ac:dyDescent="0.15">
      <c r="A4092" s="918">
        <v>760</v>
      </c>
      <c r="B4092" s="9" t="s">
        <v>22</v>
      </c>
      <c r="C4092" s="13" t="s">
        <v>23</v>
      </c>
      <c r="D4092" s="13" t="s">
        <v>24</v>
      </c>
      <c r="E4092" s="13" t="s">
        <v>25</v>
      </c>
      <c r="F4092" s="919" t="s">
        <v>17</v>
      </c>
      <c r="G4092" s="919"/>
      <c r="H4092" s="920"/>
      <c r="I4092" s="920"/>
      <c r="J4092" s="920"/>
      <c r="K4092" s="920"/>
      <c r="L4092" s="920"/>
    </row>
    <row r="4093" spans="1:12" s="1" customFormat="1" ht="26.25" customHeight="1" x14ac:dyDescent="0.15">
      <c r="A4093" s="918"/>
      <c r="B4093" s="921" t="s">
        <v>2507</v>
      </c>
      <c r="C4093" s="921" t="s">
        <v>2520</v>
      </c>
      <c r="D4093" s="923">
        <v>43664</v>
      </c>
      <c r="E4093" s="921" t="s">
        <v>839</v>
      </c>
      <c r="F4093" s="921" t="s">
        <v>840</v>
      </c>
      <c r="G4093" s="921"/>
      <c r="H4093" s="924" t="s">
        <v>30</v>
      </c>
      <c r="I4093" s="924"/>
      <c r="J4093" s="14" t="s">
        <v>31</v>
      </c>
      <c r="K4093" s="14" t="s">
        <v>32</v>
      </c>
      <c r="L4093" s="16">
        <v>477</v>
      </c>
    </row>
    <row r="4094" spans="1:12" s="1" customFormat="1" ht="113.25" customHeight="1" x14ac:dyDescent="0.15">
      <c r="A4094" s="918"/>
      <c r="B4094" s="921"/>
      <c r="C4094" s="921"/>
      <c r="D4094" s="923"/>
      <c r="E4094" s="921"/>
      <c r="F4094" s="921"/>
      <c r="G4094" s="921"/>
      <c r="H4094" s="924" t="s">
        <v>33</v>
      </c>
      <c r="I4094" s="924"/>
      <c r="J4094" s="14" t="s">
        <v>31</v>
      </c>
      <c r="K4094" s="14" t="s">
        <v>32</v>
      </c>
      <c r="L4094" s="16">
        <v>416.6</v>
      </c>
    </row>
    <row r="4095" spans="1:12" s="1" customFormat="1" ht="24" customHeight="1" x14ac:dyDescent="0.15">
      <c r="A4095" s="918"/>
      <c r="B4095" s="9" t="s">
        <v>34</v>
      </c>
      <c r="C4095" s="13" t="s">
        <v>35</v>
      </c>
      <c r="D4095" s="13" t="s">
        <v>36</v>
      </c>
      <c r="E4095" s="13" t="s">
        <v>37</v>
      </c>
      <c r="F4095" s="920"/>
      <c r="G4095" s="920"/>
      <c r="H4095" s="924" t="s">
        <v>38</v>
      </c>
      <c r="I4095" s="924"/>
      <c r="J4095" s="921" t="s">
        <v>31</v>
      </c>
      <c r="K4095" s="921" t="s">
        <v>32</v>
      </c>
      <c r="L4095" s="925">
        <v>140</v>
      </c>
    </row>
    <row r="4096" spans="1:12" s="1" customFormat="1" ht="34.5" customHeight="1" x14ac:dyDescent="0.15">
      <c r="A4096" s="918"/>
      <c r="B4096" s="14" t="s">
        <v>111</v>
      </c>
      <c r="C4096" s="14" t="s">
        <v>840</v>
      </c>
      <c r="D4096" s="15">
        <v>43667</v>
      </c>
      <c r="E4096" s="14" t="s">
        <v>2521</v>
      </c>
      <c r="F4096" s="920"/>
      <c r="G4096" s="920"/>
      <c r="H4096" s="924"/>
      <c r="I4096" s="924"/>
      <c r="J4096" s="921"/>
      <c r="K4096" s="921"/>
      <c r="L4096" s="925"/>
    </row>
    <row r="4097" spans="1:12" s="1" customFormat="1" ht="24" customHeight="1" x14ac:dyDescent="0.15">
      <c r="A4097" s="918">
        <v>761</v>
      </c>
      <c r="B4097" s="9" t="s">
        <v>22</v>
      </c>
      <c r="C4097" s="13" t="s">
        <v>23</v>
      </c>
      <c r="D4097" s="13" t="s">
        <v>24</v>
      </c>
      <c r="E4097" s="13" t="s">
        <v>25</v>
      </c>
      <c r="F4097" s="919" t="s">
        <v>17</v>
      </c>
      <c r="G4097" s="919"/>
      <c r="H4097" s="920"/>
      <c r="I4097" s="920"/>
      <c r="J4097" s="920"/>
      <c r="K4097" s="920"/>
      <c r="L4097" s="920"/>
    </row>
    <row r="4098" spans="1:12" s="1" customFormat="1" ht="26.25" customHeight="1" x14ac:dyDescent="0.15">
      <c r="A4098" s="918"/>
      <c r="B4098" s="921" t="s">
        <v>2507</v>
      </c>
      <c r="C4098" s="921" t="s">
        <v>2522</v>
      </c>
      <c r="D4098" s="923">
        <v>43681</v>
      </c>
      <c r="E4098" s="921" t="s">
        <v>298</v>
      </c>
      <c r="F4098" s="921" t="s">
        <v>2523</v>
      </c>
      <c r="G4098" s="921"/>
      <c r="H4098" s="924" t="s">
        <v>30</v>
      </c>
      <c r="I4098" s="924"/>
      <c r="J4098" s="14" t="s">
        <v>31</v>
      </c>
      <c r="K4098" s="14" t="s">
        <v>31</v>
      </c>
      <c r="L4098" s="16">
        <v>0</v>
      </c>
    </row>
    <row r="4099" spans="1:12" s="1" customFormat="1" ht="50.25" customHeight="1" x14ac:dyDescent="0.15">
      <c r="A4099" s="918"/>
      <c r="B4099" s="921"/>
      <c r="C4099" s="921"/>
      <c r="D4099" s="923"/>
      <c r="E4099" s="921"/>
      <c r="F4099" s="921"/>
      <c r="G4099" s="921"/>
      <c r="H4099" s="924" t="s">
        <v>33</v>
      </c>
      <c r="I4099" s="924"/>
      <c r="J4099" s="14" t="s">
        <v>31</v>
      </c>
      <c r="K4099" s="14" t="s">
        <v>31</v>
      </c>
      <c r="L4099" s="16">
        <v>0</v>
      </c>
    </row>
    <row r="4100" spans="1:12" s="1" customFormat="1" ht="24" customHeight="1" x14ac:dyDescent="0.15">
      <c r="A4100" s="918"/>
      <c r="B4100" s="9" t="s">
        <v>34</v>
      </c>
      <c r="C4100" s="13" t="s">
        <v>35</v>
      </c>
      <c r="D4100" s="13" t="s">
        <v>36</v>
      </c>
      <c r="E4100" s="13" t="s">
        <v>37</v>
      </c>
      <c r="F4100" s="920"/>
      <c r="G4100" s="920"/>
      <c r="H4100" s="924" t="s">
        <v>38</v>
      </c>
      <c r="I4100" s="924"/>
      <c r="J4100" s="921" t="s">
        <v>31</v>
      </c>
      <c r="K4100" s="921" t="s">
        <v>32</v>
      </c>
      <c r="L4100" s="925">
        <v>1095</v>
      </c>
    </row>
    <row r="4101" spans="1:12" s="1" customFormat="1" ht="34.5" customHeight="1" x14ac:dyDescent="0.15">
      <c r="A4101" s="918"/>
      <c r="B4101" s="14" t="s">
        <v>111</v>
      </c>
      <c r="C4101" s="14" t="s">
        <v>2523</v>
      </c>
      <c r="D4101" s="15">
        <v>43686</v>
      </c>
      <c r="E4101" s="14" t="s">
        <v>1053</v>
      </c>
      <c r="F4101" s="920"/>
      <c r="G4101" s="920"/>
      <c r="H4101" s="924"/>
      <c r="I4101" s="924"/>
      <c r="J4101" s="921"/>
      <c r="K4101" s="921"/>
      <c r="L4101" s="925"/>
    </row>
    <row r="4102" spans="1:12" s="1" customFormat="1" ht="24" customHeight="1" x14ac:dyDescent="0.15">
      <c r="A4102" s="918">
        <v>762</v>
      </c>
      <c r="B4102" s="9" t="s">
        <v>22</v>
      </c>
      <c r="C4102" s="13" t="s">
        <v>23</v>
      </c>
      <c r="D4102" s="13" t="s">
        <v>24</v>
      </c>
      <c r="E4102" s="13" t="s">
        <v>25</v>
      </c>
      <c r="F4102" s="919" t="s">
        <v>17</v>
      </c>
      <c r="G4102" s="919"/>
      <c r="H4102" s="920"/>
      <c r="I4102" s="920"/>
      <c r="J4102" s="920"/>
      <c r="K4102" s="920"/>
      <c r="L4102" s="920"/>
    </row>
    <row r="4103" spans="1:12" s="1" customFormat="1" ht="26.25" customHeight="1" x14ac:dyDescent="0.15">
      <c r="A4103" s="918"/>
      <c r="B4103" s="921" t="s">
        <v>2507</v>
      </c>
      <c r="C4103" s="922" t="s">
        <v>2524</v>
      </c>
      <c r="D4103" s="923">
        <v>43704</v>
      </c>
      <c r="E4103" s="921" t="s">
        <v>2525</v>
      </c>
      <c r="F4103" s="921" t="s">
        <v>2526</v>
      </c>
      <c r="G4103" s="921"/>
      <c r="H4103" s="924" t="s">
        <v>30</v>
      </c>
      <c r="I4103" s="924"/>
      <c r="J4103" s="14" t="s">
        <v>31</v>
      </c>
      <c r="K4103" s="14" t="s">
        <v>32</v>
      </c>
      <c r="L4103" s="16">
        <v>908.35</v>
      </c>
    </row>
    <row r="4104" spans="1:12" s="1" customFormat="1" ht="134.25" customHeight="1" x14ac:dyDescent="0.15">
      <c r="A4104" s="918"/>
      <c r="B4104" s="921"/>
      <c r="C4104" s="922"/>
      <c r="D4104" s="923"/>
      <c r="E4104" s="921"/>
      <c r="F4104" s="921"/>
      <c r="G4104" s="921"/>
      <c r="H4104" s="924" t="s">
        <v>33</v>
      </c>
      <c r="I4104" s="924"/>
      <c r="J4104" s="14" t="s">
        <v>31</v>
      </c>
      <c r="K4104" s="14" t="s">
        <v>32</v>
      </c>
      <c r="L4104" s="16">
        <v>584.41</v>
      </c>
    </row>
    <row r="4105" spans="1:12" s="1" customFormat="1" ht="24" customHeight="1" x14ac:dyDescent="0.15">
      <c r="A4105" s="918"/>
      <c r="B4105" s="9" t="s">
        <v>34</v>
      </c>
      <c r="C4105" s="13" t="s">
        <v>35</v>
      </c>
      <c r="D4105" s="13" t="s">
        <v>36</v>
      </c>
      <c r="E4105" s="13" t="s">
        <v>37</v>
      </c>
      <c r="F4105" s="920"/>
      <c r="G4105" s="920"/>
      <c r="H4105" s="924" t="s">
        <v>38</v>
      </c>
      <c r="I4105" s="924"/>
      <c r="J4105" s="921" t="s">
        <v>31</v>
      </c>
      <c r="K4105" s="921" t="s">
        <v>32</v>
      </c>
      <c r="L4105" s="925">
        <v>920</v>
      </c>
    </row>
    <row r="4106" spans="1:12" s="1" customFormat="1" ht="34.5" customHeight="1" x14ac:dyDescent="0.15">
      <c r="A4106" s="918"/>
      <c r="B4106" s="14" t="s">
        <v>111</v>
      </c>
      <c r="C4106" s="14" t="s">
        <v>2526</v>
      </c>
      <c r="D4106" s="15">
        <v>43718</v>
      </c>
      <c r="E4106" s="14" t="s">
        <v>2527</v>
      </c>
      <c r="F4106" s="920"/>
      <c r="G4106" s="920"/>
      <c r="H4106" s="924"/>
      <c r="I4106" s="924"/>
      <c r="J4106" s="921"/>
      <c r="K4106" s="921"/>
      <c r="L4106" s="925"/>
    </row>
    <row r="4107" spans="1:12" s="1" customFormat="1" ht="24" customHeight="1" x14ac:dyDescent="0.15">
      <c r="A4107" s="918">
        <v>763</v>
      </c>
      <c r="B4107" s="9" t="s">
        <v>22</v>
      </c>
      <c r="C4107" s="13" t="s">
        <v>23</v>
      </c>
      <c r="D4107" s="13" t="s">
        <v>24</v>
      </c>
      <c r="E4107" s="13" t="s">
        <v>25</v>
      </c>
      <c r="F4107" s="919" t="s">
        <v>17</v>
      </c>
      <c r="G4107" s="919"/>
      <c r="H4107" s="920"/>
      <c r="I4107" s="920"/>
      <c r="J4107" s="920"/>
      <c r="K4107" s="920"/>
      <c r="L4107" s="920"/>
    </row>
    <row r="4108" spans="1:12" s="1" customFormat="1" ht="26.25" customHeight="1" x14ac:dyDescent="0.15">
      <c r="A4108" s="918"/>
      <c r="B4108" s="921" t="s">
        <v>2507</v>
      </c>
      <c r="C4108" s="922" t="s">
        <v>2528</v>
      </c>
      <c r="D4108" s="923">
        <v>43726</v>
      </c>
      <c r="E4108" s="921" t="s">
        <v>1130</v>
      </c>
      <c r="F4108" s="921" t="s">
        <v>2529</v>
      </c>
      <c r="G4108" s="921"/>
      <c r="H4108" s="924" t="s">
        <v>30</v>
      </c>
      <c r="I4108" s="924"/>
      <c r="J4108" s="14" t="s">
        <v>31</v>
      </c>
      <c r="K4108" s="14" t="s">
        <v>32</v>
      </c>
      <c r="L4108" s="16">
        <v>394.5</v>
      </c>
    </row>
    <row r="4109" spans="1:12" s="1" customFormat="1" ht="123.75" customHeight="1" x14ac:dyDescent="0.15">
      <c r="A4109" s="918"/>
      <c r="B4109" s="921"/>
      <c r="C4109" s="922"/>
      <c r="D4109" s="923"/>
      <c r="E4109" s="921"/>
      <c r="F4109" s="921"/>
      <c r="G4109" s="921"/>
      <c r="H4109" s="924" t="s">
        <v>33</v>
      </c>
      <c r="I4109" s="924"/>
      <c r="J4109" s="14" t="s">
        <v>31</v>
      </c>
      <c r="K4109" s="14" t="s">
        <v>32</v>
      </c>
      <c r="L4109" s="16">
        <v>1119.3600000000001</v>
      </c>
    </row>
    <row r="4110" spans="1:12" s="1" customFormat="1" ht="24" customHeight="1" x14ac:dyDescent="0.15">
      <c r="A4110" s="918"/>
      <c r="B4110" s="9" t="s">
        <v>34</v>
      </c>
      <c r="C4110" s="13" t="s">
        <v>35</v>
      </c>
      <c r="D4110" s="13" t="s">
        <v>36</v>
      </c>
      <c r="E4110" s="13" t="s">
        <v>37</v>
      </c>
      <c r="F4110" s="920"/>
      <c r="G4110" s="920"/>
      <c r="H4110" s="924" t="s">
        <v>38</v>
      </c>
      <c r="I4110" s="924"/>
      <c r="J4110" s="921" t="s">
        <v>31</v>
      </c>
      <c r="K4110" s="921" t="s">
        <v>32</v>
      </c>
      <c r="L4110" s="925">
        <v>250</v>
      </c>
    </row>
    <row r="4111" spans="1:12" s="1" customFormat="1" ht="34.5" customHeight="1" x14ac:dyDescent="0.15">
      <c r="A4111" s="918"/>
      <c r="B4111" s="14" t="s">
        <v>111</v>
      </c>
      <c r="C4111" s="14" t="s">
        <v>2529</v>
      </c>
      <c r="D4111" s="15">
        <v>43735</v>
      </c>
      <c r="E4111" s="14" t="s">
        <v>2530</v>
      </c>
      <c r="F4111" s="920"/>
      <c r="G4111" s="920"/>
      <c r="H4111" s="924"/>
      <c r="I4111" s="924"/>
      <c r="J4111" s="921"/>
      <c r="K4111" s="921"/>
      <c r="L4111" s="925"/>
    </row>
    <row r="4112" spans="1:12" s="1" customFormat="1" ht="24" customHeight="1" x14ac:dyDescent="0.15">
      <c r="A4112" s="918">
        <v>764</v>
      </c>
      <c r="B4112" s="9" t="s">
        <v>22</v>
      </c>
      <c r="C4112" s="13" t="s">
        <v>23</v>
      </c>
      <c r="D4112" s="13" t="s">
        <v>24</v>
      </c>
      <c r="E4112" s="13" t="s">
        <v>25</v>
      </c>
      <c r="F4112" s="919" t="s">
        <v>17</v>
      </c>
      <c r="G4112" s="919"/>
      <c r="H4112" s="920"/>
      <c r="I4112" s="920"/>
      <c r="J4112" s="920"/>
      <c r="K4112" s="920"/>
      <c r="L4112" s="920"/>
    </row>
    <row r="4113" spans="1:12" s="1" customFormat="1" ht="26.25" customHeight="1" x14ac:dyDescent="0.15">
      <c r="A4113" s="918"/>
      <c r="B4113" s="921" t="s">
        <v>2507</v>
      </c>
      <c r="C4113" s="922" t="s">
        <v>2528</v>
      </c>
      <c r="D4113" s="923">
        <v>43726</v>
      </c>
      <c r="E4113" s="921" t="s">
        <v>1130</v>
      </c>
      <c r="F4113" s="921" t="s">
        <v>2531</v>
      </c>
      <c r="G4113" s="921"/>
      <c r="H4113" s="924" t="s">
        <v>30</v>
      </c>
      <c r="I4113" s="924"/>
      <c r="J4113" s="14" t="s">
        <v>31</v>
      </c>
      <c r="K4113" s="14" t="s">
        <v>32</v>
      </c>
      <c r="L4113" s="16">
        <v>363.9</v>
      </c>
    </row>
    <row r="4114" spans="1:12" s="1" customFormat="1" ht="123.75" customHeight="1" x14ac:dyDescent="0.15">
      <c r="A4114" s="918"/>
      <c r="B4114" s="921"/>
      <c r="C4114" s="922"/>
      <c r="D4114" s="923"/>
      <c r="E4114" s="921"/>
      <c r="F4114" s="921"/>
      <c r="G4114" s="921"/>
      <c r="H4114" s="924" t="s">
        <v>33</v>
      </c>
      <c r="I4114" s="924"/>
      <c r="J4114" s="14" t="s">
        <v>31</v>
      </c>
      <c r="K4114" s="14" t="s">
        <v>32</v>
      </c>
      <c r="L4114" s="16">
        <v>167.76</v>
      </c>
    </row>
    <row r="4115" spans="1:12" s="1" customFormat="1" ht="24" customHeight="1" x14ac:dyDescent="0.15">
      <c r="A4115" s="918"/>
      <c r="B4115" s="9" t="s">
        <v>34</v>
      </c>
      <c r="C4115" s="13" t="s">
        <v>35</v>
      </c>
      <c r="D4115" s="13" t="s">
        <v>36</v>
      </c>
      <c r="E4115" s="13" t="s">
        <v>37</v>
      </c>
      <c r="F4115" s="920"/>
      <c r="G4115" s="920"/>
      <c r="H4115" s="924" t="s">
        <v>38</v>
      </c>
      <c r="I4115" s="924"/>
      <c r="J4115" s="921" t="s">
        <v>31</v>
      </c>
      <c r="K4115" s="921" t="s">
        <v>31</v>
      </c>
      <c r="L4115" s="925">
        <v>0</v>
      </c>
    </row>
    <row r="4116" spans="1:12" s="1" customFormat="1" ht="34.5" customHeight="1" x14ac:dyDescent="0.15">
      <c r="A4116" s="918"/>
      <c r="B4116" s="14" t="s">
        <v>111</v>
      </c>
      <c r="C4116" s="14" t="s">
        <v>2531</v>
      </c>
      <c r="D4116" s="15">
        <v>43735</v>
      </c>
      <c r="E4116" s="14" t="s">
        <v>2530</v>
      </c>
      <c r="F4116" s="920"/>
      <c r="G4116" s="920"/>
      <c r="H4116" s="924"/>
      <c r="I4116" s="924"/>
      <c r="J4116" s="921"/>
      <c r="K4116" s="921"/>
      <c r="L4116" s="925"/>
    </row>
    <row r="4117" spans="1:12" s="1" customFormat="1" ht="24" customHeight="1" x14ac:dyDescent="0.15">
      <c r="A4117" s="918">
        <v>765</v>
      </c>
      <c r="B4117" s="9" t="s">
        <v>22</v>
      </c>
      <c r="C4117" s="13" t="s">
        <v>23</v>
      </c>
      <c r="D4117" s="13" t="s">
        <v>24</v>
      </c>
      <c r="E4117" s="13" t="s">
        <v>25</v>
      </c>
      <c r="F4117" s="919" t="s">
        <v>17</v>
      </c>
      <c r="G4117" s="919"/>
      <c r="H4117" s="920"/>
      <c r="I4117" s="920"/>
      <c r="J4117" s="920"/>
      <c r="K4117" s="920"/>
      <c r="L4117" s="920"/>
    </row>
    <row r="4118" spans="1:12" s="1" customFormat="1" ht="26.25" customHeight="1" x14ac:dyDescent="0.15">
      <c r="A4118" s="918"/>
      <c r="B4118" s="921" t="s">
        <v>2507</v>
      </c>
      <c r="C4118" s="922" t="s">
        <v>2528</v>
      </c>
      <c r="D4118" s="923">
        <v>43726</v>
      </c>
      <c r="E4118" s="921" t="s">
        <v>1130</v>
      </c>
      <c r="F4118" s="921" t="s">
        <v>2532</v>
      </c>
      <c r="G4118" s="921"/>
      <c r="H4118" s="924" t="s">
        <v>30</v>
      </c>
      <c r="I4118" s="924"/>
      <c r="J4118" s="14" t="s">
        <v>31</v>
      </c>
      <c r="K4118" s="14" t="s">
        <v>32</v>
      </c>
      <c r="L4118" s="16">
        <v>646.30000000000007</v>
      </c>
    </row>
    <row r="4119" spans="1:12" s="1" customFormat="1" ht="123.75" customHeight="1" x14ac:dyDescent="0.15">
      <c r="A4119" s="918"/>
      <c r="B4119" s="921"/>
      <c r="C4119" s="922"/>
      <c r="D4119" s="923"/>
      <c r="E4119" s="921"/>
      <c r="F4119" s="921"/>
      <c r="G4119" s="921"/>
      <c r="H4119" s="924" t="s">
        <v>33</v>
      </c>
      <c r="I4119" s="924"/>
      <c r="J4119" s="14" t="s">
        <v>31</v>
      </c>
      <c r="K4119" s="14" t="s">
        <v>31</v>
      </c>
      <c r="L4119" s="16">
        <v>0</v>
      </c>
    </row>
    <row r="4120" spans="1:12" s="1" customFormat="1" ht="24" customHeight="1" x14ac:dyDescent="0.15">
      <c r="A4120" s="918"/>
      <c r="B4120" s="9" t="s">
        <v>34</v>
      </c>
      <c r="C4120" s="13" t="s">
        <v>35</v>
      </c>
      <c r="D4120" s="13" t="s">
        <v>36</v>
      </c>
      <c r="E4120" s="13" t="s">
        <v>37</v>
      </c>
      <c r="F4120" s="920"/>
      <c r="G4120" s="920"/>
      <c r="H4120" s="924" t="s">
        <v>38</v>
      </c>
      <c r="I4120" s="924"/>
      <c r="J4120" s="921" t="s">
        <v>31</v>
      </c>
      <c r="K4120" s="921" t="s">
        <v>31</v>
      </c>
      <c r="L4120" s="925">
        <v>0</v>
      </c>
    </row>
    <row r="4121" spans="1:12" s="1" customFormat="1" ht="34.5" customHeight="1" x14ac:dyDescent="0.15">
      <c r="A4121" s="918"/>
      <c r="B4121" s="14" t="s">
        <v>111</v>
      </c>
      <c r="C4121" s="14" t="s">
        <v>2532</v>
      </c>
      <c r="D4121" s="15">
        <v>43735</v>
      </c>
      <c r="E4121" s="14" t="s">
        <v>2530</v>
      </c>
      <c r="F4121" s="920"/>
      <c r="G4121" s="920"/>
      <c r="H4121" s="924"/>
      <c r="I4121" s="924"/>
      <c r="J4121" s="921"/>
      <c r="K4121" s="921"/>
      <c r="L4121" s="925"/>
    </row>
    <row r="4122" spans="1:12" s="1" customFormat="1" ht="24" customHeight="1" x14ac:dyDescent="0.15">
      <c r="A4122" s="918">
        <v>766</v>
      </c>
      <c r="B4122" s="9" t="s">
        <v>22</v>
      </c>
      <c r="C4122" s="13" t="s">
        <v>23</v>
      </c>
      <c r="D4122" s="13" t="s">
        <v>24</v>
      </c>
      <c r="E4122" s="13" t="s">
        <v>25</v>
      </c>
      <c r="F4122" s="919" t="s">
        <v>17</v>
      </c>
      <c r="G4122" s="919"/>
      <c r="H4122" s="920"/>
      <c r="I4122" s="920"/>
      <c r="J4122" s="920"/>
      <c r="K4122" s="920"/>
      <c r="L4122" s="920"/>
    </row>
    <row r="4123" spans="1:12" s="1" customFormat="1" ht="26.25" customHeight="1" x14ac:dyDescent="0.15">
      <c r="A4123" s="918"/>
      <c r="B4123" s="921" t="s">
        <v>2533</v>
      </c>
      <c r="C4123" s="922" t="s">
        <v>2534</v>
      </c>
      <c r="D4123" s="923">
        <v>43561</v>
      </c>
      <c r="E4123" s="921" t="s">
        <v>1430</v>
      </c>
      <c r="F4123" s="921" t="s">
        <v>2260</v>
      </c>
      <c r="G4123" s="921"/>
      <c r="H4123" s="924" t="s">
        <v>30</v>
      </c>
      <c r="I4123" s="924"/>
      <c r="J4123" s="14" t="s">
        <v>31</v>
      </c>
      <c r="K4123" s="14" t="s">
        <v>32</v>
      </c>
      <c r="L4123" s="16">
        <v>1018.44</v>
      </c>
    </row>
    <row r="4124" spans="1:12" s="1" customFormat="1" ht="409.2" customHeight="1" x14ac:dyDescent="0.15">
      <c r="A4124" s="918"/>
      <c r="B4124" s="921"/>
      <c r="C4124" s="922"/>
      <c r="D4124" s="923"/>
      <c r="E4124" s="921"/>
      <c r="F4124" s="921"/>
      <c r="G4124" s="921"/>
      <c r="H4124" s="924" t="s">
        <v>33</v>
      </c>
      <c r="I4124" s="924"/>
      <c r="J4124" s="921" t="s">
        <v>31</v>
      </c>
      <c r="K4124" s="921" t="s">
        <v>32</v>
      </c>
      <c r="L4124" s="925">
        <v>335.6</v>
      </c>
    </row>
    <row r="4125" spans="1:12" s="1" customFormat="1" ht="409.2" customHeight="1" x14ac:dyDescent="0.15">
      <c r="A4125" s="918"/>
      <c r="B4125" s="921"/>
      <c r="C4125" s="922"/>
      <c r="D4125" s="923"/>
      <c r="E4125" s="921"/>
      <c r="F4125" s="921"/>
      <c r="G4125" s="921"/>
      <c r="H4125" s="924"/>
      <c r="I4125" s="924"/>
      <c r="J4125" s="921"/>
      <c r="K4125" s="921"/>
      <c r="L4125" s="925"/>
    </row>
    <row r="4126" spans="1:12" s="1" customFormat="1" ht="9.4499999999999993" customHeight="1" x14ac:dyDescent="0.15">
      <c r="A4126" s="918"/>
      <c r="B4126" s="921"/>
      <c r="C4126" s="922"/>
      <c r="D4126" s="923"/>
      <c r="E4126" s="921"/>
      <c r="F4126" s="921"/>
      <c r="G4126" s="921"/>
      <c r="H4126" s="924"/>
      <c r="I4126" s="924"/>
      <c r="J4126" s="921"/>
      <c r="K4126" s="921"/>
      <c r="L4126" s="925"/>
    </row>
    <row r="4127" spans="1:12" s="1" customFormat="1" ht="24" customHeight="1" x14ac:dyDescent="0.15">
      <c r="A4127" s="918"/>
      <c r="B4127" s="9" t="s">
        <v>34</v>
      </c>
      <c r="C4127" s="13" t="s">
        <v>35</v>
      </c>
      <c r="D4127" s="13" t="s">
        <v>36</v>
      </c>
      <c r="E4127" s="13" t="s">
        <v>37</v>
      </c>
      <c r="F4127" s="920"/>
      <c r="G4127" s="920"/>
      <c r="H4127" s="924" t="s">
        <v>38</v>
      </c>
      <c r="I4127" s="924"/>
      <c r="J4127" s="921" t="s">
        <v>31</v>
      </c>
      <c r="K4127" s="921" t="s">
        <v>32</v>
      </c>
      <c r="L4127" s="925">
        <v>1249</v>
      </c>
    </row>
    <row r="4128" spans="1:12" s="1" customFormat="1" ht="24" customHeight="1" x14ac:dyDescent="0.15">
      <c r="A4128" s="918"/>
      <c r="B4128" s="14" t="s">
        <v>257</v>
      </c>
      <c r="C4128" s="14" t="s">
        <v>2260</v>
      </c>
      <c r="D4128" s="15">
        <v>43565</v>
      </c>
      <c r="E4128" s="14" t="s">
        <v>2535</v>
      </c>
      <c r="F4128" s="920"/>
      <c r="G4128" s="920"/>
      <c r="H4128" s="924"/>
      <c r="I4128" s="924"/>
      <c r="J4128" s="921"/>
      <c r="K4128" s="921"/>
      <c r="L4128" s="925"/>
    </row>
    <row r="4129" spans="1:12" s="1" customFormat="1" ht="24" customHeight="1" x14ac:dyDescent="0.15">
      <c r="A4129" s="918">
        <v>767</v>
      </c>
      <c r="B4129" s="9" t="s">
        <v>22</v>
      </c>
      <c r="C4129" s="13" t="s">
        <v>23</v>
      </c>
      <c r="D4129" s="13" t="s">
        <v>24</v>
      </c>
      <c r="E4129" s="13" t="s">
        <v>25</v>
      </c>
      <c r="F4129" s="919" t="s">
        <v>17</v>
      </c>
      <c r="G4129" s="919"/>
      <c r="H4129" s="920"/>
      <c r="I4129" s="920"/>
      <c r="J4129" s="920"/>
      <c r="K4129" s="920"/>
      <c r="L4129" s="920"/>
    </row>
    <row r="4130" spans="1:12" s="1" customFormat="1" ht="26.25" customHeight="1" x14ac:dyDescent="0.15">
      <c r="A4130" s="918"/>
      <c r="B4130" s="921" t="s">
        <v>2533</v>
      </c>
      <c r="C4130" s="922" t="s">
        <v>2536</v>
      </c>
      <c r="D4130" s="923">
        <v>43624</v>
      </c>
      <c r="E4130" s="921" t="s">
        <v>1164</v>
      </c>
      <c r="F4130" s="921" t="s">
        <v>1167</v>
      </c>
      <c r="G4130" s="921"/>
      <c r="H4130" s="924" t="s">
        <v>30</v>
      </c>
      <c r="I4130" s="924"/>
      <c r="J4130" s="14" t="s">
        <v>31</v>
      </c>
      <c r="K4130" s="14" t="s">
        <v>32</v>
      </c>
      <c r="L4130" s="16">
        <v>306</v>
      </c>
    </row>
    <row r="4131" spans="1:12" s="1" customFormat="1" ht="409.2" customHeight="1" x14ac:dyDescent="0.15">
      <c r="A4131" s="918"/>
      <c r="B4131" s="921"/>
      <c r="C4131" s="922"/>
      <c r="D4131" s="923"/>
      <c r="E4131" s="921"/>
      <c r="F4131" s="921"/>
      <c r="G4131" s="921"/>
      <c r="H4131" s="924" t="s">
        <v>33</v>
      </c>
      <c r="I4131" s="924"/>
      <c r="J4131" s="921" t="s">
        <v>31</v>
      </c>
      <c r="K4131" s="921" t="s">
        <v>32</v>
      </c>
      <c r="L4131" s="925">
        <v>1870.93</v>
      </c>
    </row>
    <row r="4132" spans="1:12" s="1" customFormat="1" ht="8.85" customHeight="1" x14ac:dyDescent="0.15">
      <c r="A4132" s="918"/>
      <c r="B4132" s="921"/>
      <c r="C4132" s="922"/>
      <c r="D4132" s="923"/>
      <c r="E4132" s="921"/>
      <c r="F4132" s="921"/>
      <c r="G4132" s="921"/>
      <c r="H4132" s="924"/>
      <c r="I4132" s="924"/>
      <c r="J4132" s="921"/>
      <c r="K4132" s="921"/>
      <c r="L4132" s="925"/>
    </row>
    <row r="4133" spans="1:12" s="1" customFormat="1" ht="24" customHeight="1" x14ac:dyDescent="0.15">
      <c r="A4133" s="918"/>
      <c r="B4133" s="9" t="s">
        <v>34</v>
      </c>
      <c r="C4133" s="13" t="s">
        <v>35</v>
      </c>
      <c r="D4133" s="13" t="s">
        <v>36</v>
      </c>
      <c r="E4133" s="13" t="s">
        <v>37</v>
      </c>
      <c r="F4133" s="920"/>
      <c r="G4133" s="920"/>
      <c r="H4133" s="924" t="s">
        <v>38</v>
      </c>
      <c r="I4133" s="924"/>
      <c r="J4133" s="921" t="s">
        <v>31</v>
      </c>
      <c r="K4133" s="921" t="s">
        <v>31</v>
      </c>
      <c r="L4133" s="925">
        <v>0</v>
      </c>
    </row>
    <row r="4134" spans="1:12" s="1" customFormat="1" ht="24" customHeight="1" x14ac:dyDescent="0.15">
      <c r="A4134" s="918"/>
      <c r="B4134" s="14" t="s">
        <v>257</v>
      </c>
      <c r="C4134" s="14" t="s">
        <v>1167</v>
      </c>
      <c r="D4134" s="15">
        <v>43628</v>
      </c>
      <c r="E4134" s="14" t="s">
        <v>2537</v>
      </c>
      <c r="F4134" s="920"/>
      <c r="G4134" s="920"/>
      <c r="H4134" s="924"/>
      <c r="I4134" s="924"/>
      <c r="J4134" s="921"/>
      <c r="K4134" s="921"/>
      <c r="L4134" s="925"/>
    </row>
    <row r="4135" spans="1:12" s="1" customFormat="1" ht="24" customHeight="1" x14ac:dyDescent="0.15">
      <c r="A4135" s="918">
        <v>768</v>
      </c>
      <c r="B4135" s="9" t="s">
        <v>22</v>
      </c>
      <c r="C4135" s="13" t="s">
        <v>23</v>
      </c>
      <c r="D4135" s="13" t="s">
        <v>24</v>
      </c>
      <c r="E4135" s="13" t="s">
        <v>25</v>
      </c>
      <c r="F4135" s="919" t="s">
        <v>17</v>
      </c>
      <c r="G4135" s="919"/>
      <c r="H4135" s="920"/>
      <c r="I4135" s="920"/>
      <c r="J4135" s="920"/>
      <c r="K4135" s="920"/>
      <c r="L4135" s="920"/>
    </row>
    <row r="4136" spans="1:12" s="1" customFormat="1" ht="26.25" customHeight="1" x14ac:dyDescent="0.15">
      <c r="A4136" s="918"/>
      <c r="B4136" s="921" t="s">
        <v>2538</v>
      </c>
      <c r="C4136" s="922" t="s">
        <v>2539</v>
      </c>
      <c r="D4136" s="923">
        <v>43593</v>
      </c>
      <c r="E4136" s="921" t="s">
        <v>465</v>
      </c>
      <c r="F4136" s="921" t="s">
        <v>2540</v>
      </c>
      <c r="G4136" s="921"/>
      <c r="H4136" s="924" t="s">
        <v>30</v>
      </c>
      <c r="I4136" s="924"/>
      <c r="J4136" s="14" t="s">
        <v>31</v>
      </c>
      <c r="K4136" s="14" t="s">
        <v>32</v>
      </c>
      <c r="L4136" s="16">
        <v>214.64</v>
      </c>
    </row>
    <row r="4137" spans="1:12" s="1" customFormat="1" ht="409.2" customHeight="1" x14ac:dyDescent="0.15">
      <c r="A4137" s="918"/>
      <c r="B4137" s="921"/>
      <c r="C4137" s="922"/>
      <c r="D4137" s="923"/>
      <c r="E4137" s="921"/>
      <c r="F4137" s="921"/>
      <c r="G4137" s="921"/>
      <c r="H4137" s="924" t="s">
        <v>33</v>
      </c>
      <c r="I4137" s="924"/>
      <c r="J4137" s="921" t="s">
        <v>31</v>
      </c>
      <c r="K4137" s="921" t="s">
        <v>31</v>
      </c>
      <c r="L4137" s="925">
        <v>0</v>
      </c>
    </row>
    <row r="4138" spans="1:12" s="1" customFormat="1" ht="145.35" customHeight="1" x14ac:dyDescent="0.15">
      <c r="A4138" s="918"/>
      <c r="B4138" s="921"/>
      <c r="C4138" s="922"/>
      <c r="D4138" s="923"/>
      <c r="E4138" s="921"/>
      <c r="F4138" s="921"/>
      <c r="G4138" s="921"/>
      <c r="H4138" s="924"/>
      <c r="I4138" s="924"/>
      <c r="J4138" s="921"/>
      <c r="K4138" s="921"/>
      <c r="L4138" s="925"/>
    </row>
    <row r="4139" spans="1:12" s="1" customFormat="1" ht="24" customHeight="1" x14ac:dyDescent="0.15">
      <c r="A4139" s="918"/>
      <c r="B4139" s="9" t="s">
        <v>34</v>
      </c>
      <c r="C4139" s="13" t="s">
        <v>35</v>
      </c>
      <c r="D4139" s="13" t="s">
        <v>36</v>
      </c>
      <c r="E4139" s="13" t="s">
        <v>37</v>
      </c>
      <c r="F4139" s="920"/>
      <c r="G4139" s="920"/>
      <c r="H4139" s="924" t="s">
        <v>38</v>
      </c>
      <c r="I4139" s="924"/>
      <c r="J4139" s="921" t="s">
        <v>31</v>
      </c>
      <c r="K4139" s="921" t="s">
        <v>32</v>
      </c>
      <c r="L4139" s="925">
        <v>39.130000000000003</v>
      </c>
    </row>
    <row r="4140" spans="1:12" s="1" customFormat="1" ht="24" customHeight="1" x14ac:dyDescent="0.15">
      <c r="A4140" s="918"/>
      <c r="B4140" s="14" t="s">
        <v>295</v>
      </c>
      <c r="C4140" s="14" t="s">
        <v>2540</v>
      </c>
      <c r="D4140" s="15">
        <v>43606</v>
      </c>
      <c r="E4140" s="14" t="s">
        <v>2541</v>
      </c>
      <c r="F4140" s="920"/>
      <c r="G4140" s="920"/>
      <c r="H4140" s="924"/>
      <c r="I4140" s="924"/>
      <c r="J4140" s="921"/>
      <c r="K4140" s="921"/>
      <c r="L4140" s="925"/>
    </row>
    <row r="4141" spans="1:12" s="1" customFormat="1" ht="24" customHeight="1" x14ac:dyDescent="0.15">
      <c r="A4141" s="918">
        <v>769</v>
      </c>
      <c r="B4141" s="9" t="s">
        <v>22</v>
      </c>
      <c r="C4141" s="13" t="s">
        <v>23</v>
      </c>
      <c r="D4141" s="13" t="s">
        <v>24</v>
      </c>
      <c r="E4141" s="13" t="s">
        <v>25</v>
      </c>
      <c r="F4141" s="919" t="s">
        <v>17</v>
      </c>
      <c r="G4141" s="919"/>
      <c r="H4141" s="920"/>
      <c r="I4141" s="920"/>
      <c r="J4141" s="920"/>
      <c r="K4141" s="920"/>
      <c r="L4141" s="920"/>
    </row>
    <row r="4142" spans="1:12" s="1" customFormat="1" ht="26.25" customHeight="1" x14ac:dyDescent="0.15">
      <c r="A4142" s="918"/>
      <c r="B4142" s="921" t="s">
        <v>2538</v>
      </c>
      <c r="C4142" s="922" t="s">
        <v>2539</v>
      </c>
      <c r="D4142" s="923">
        <v>43593</v>
      </c>
      <c r="E4142" s="921" t="s">
        <v>465</v>
      </c>
      <c r="F4142" s="921" t="s">
        <v>1779</v>
      </c>
      <c r="G4142" s="921"/>
      <c r="H4142" s="924" t="s">
        <v>30</v>
      </c>
      <c r="I4142" s="924"/>
      <c r="J4142" s="14" t="s">
        <v>31</v>
      </c>
      <c r="K4142" s="14" t="s">
        <v>32</v>
      </c>
      <c r="L4142" s="16">
        <v>334.98</v>
      </c>
    </row>
    <row r="4143" spans="1:12" s="1" customFormat="1" ht="409.2" customHeight="1" x14ac:dyDescent="0.15">
      <c r="A4143" s="918"/>
      <c r="B4143" s="921"/>
      <c r="C4143" s="922"/>
      <c r="D4143" s="923"/>
      <c r="E4143" s="921"/>
      <c r="F4143" s="921"/>
      <c r="G4143" s="921"/>
      <c r="H4143" s="924" t="s">
        <v>33</v>
      </c>
      <c r="I4143" s="924"/>
      <c r="J4143" s="921" t="s">
        <v>31</v>
      </c>
      <c r="K4143" s="921" t="s">
        <v>32</v>
      </c>
      <c r="L4143" s="925">
        <v>50.61</v>
      </c>
    </row>
    <row r="4144" spans="1:12" s="1" customFormat="1" ht="145.35" customHeight="1" x14ac:dyDescent="0.15">
      <c r="A4144" s="918"/>
      <c r="B4144" s="921"/>
      <c r="C4144" s="922"/>
      <c r="D4144" s="923"/>
      <c r="E4144" s="921"/>
      <c r="F4144" s="921"/>
      <c r="G4144" s="921"/>
      <c r="H4144" s="924"/>
      <c r="I4144" s="924"/>
      <c r="J4144" s="921"/>
      <c r="K4144" s="921"/>
      <c r="L4144" s="925"/>
    </row>
    <row r="4145" spans="1:12" s="1" customFormat="1" ht="24" customHeight="1" x14ac:dyDescent="0.15">
      <c r="A4145" s="918"/>
      <c r="B4145" s="9" t="s">
        <v>34</v>
      </c>
      <c r="C4145" s="13" t="s">
        <v>35</v>
      </c>
      <c r="D4145" s="13" t="s">
        <v>36</v>
      </c>
      <c r="E4145" s="13" t="s">
        <v>37</v>
      </c>
      <c r="F4145" s="920"/>
      <c r="G4145" s="920"/>
      <c r="H4145" s="924" t="s">
        <v>38</v>
      </c>
      <c r="I4145" s="924"/>
      <c r="J4145" s="921" t="s">
        <v>31</v>
      </c>
      <c r="K4145" s="921" t="s">
        <v>31</v>
      </c>
      <c r="L4145" s="925">
        <v>0</v>
      </c>
    </row>
    <row r="4146" spans="1:12" s="1" customFormat="1" ht="24" customHeight="1" x14ac:dyDescent="0.15">
      <c r="A4146" s="918"/>
      <c r="B4146" s="14" t="s">
        <v>295</v>
      </c>
      <c r="C4146" s="14" t="s">
        <v>1779</v>
      </c>
      <c r="D4146" s="15">
        <v>43606</v>
      </c>
      <c r="E4146" s="14" t="s">
        <v>2541</v>
      </c>
      <c r="F4146" s="920"/>
      <c r="G4146" s="920"/>
      <c r="H4146" s="924"/>
      <c r="I4146" s="924"/>
      <c r="J4146" s="921"/>
      <c r="K4146" s="921"/>
      <c r="L4146" s="925"/>
    </row>
    <row r="4147" spans="1:12" s="1" customFormat="1" ht="24" customHeight="1" x14ac:dyDescent="0.15">
      <c r="A4147" s="918">
        <v>770</v>
      </c>
      <c r="B4147" s="9" t="s">
        <v>22</v>
      </c>
      <c r="C4147" s="13" t="s">
        <v>23</v>
      </c>
      <c r="D4147" s="13" t="s">
        <v>24</v>
      </c>
      <c r="E4147" s="13" t="s">
        <v>25</v>
      </c>
      <c r="F4147" s="919" t="s">
        <v>17</v>
      </c>
      <c r="G4147" s="919"/>
      <c r="H4147" s="920"/>
      <c r="I4147" s="920"/>
      <c r="J4147" s="920"/>
      <c r="K4147" s="920"/>
      <c r="L4147" s="920"/>
    </row>
    <row r="4148" spans="1:12" s="1" customFormat="1" ht="26.25" customHeight="1" x14ac:dyDescent="0.15">
      <c r="A4148" s="918"/>
      <c r="B4148" s="921" t="s">
        <v>2538</v>
      </c>
      <c r="C4148" s="921" t="s">
        <v>2542</v>
      </c>
      <c r="D4148" s="923">
        <v>43678</v>
      </c>
      <c r="E4148" s="921" t="s">
        <v>159</v>
      </c>
      <c r="F4148" s="921" t="s">
        <v>160</v>
      </c>
      <c r="G4148" s="921"/>
      <c r="H4148" s="924" t="s">
        <v>30</v>
      </c>
      <c r="I4148" s="924"/>
      <c r="J4148" s="14" t="s">
        <v>31</v>
      </c>
      <c r="K4148" s="14" t="s">
        <v>32</v>
      </c>
      <c r="L4148" s="16">
        <v>411.36</v>
      </c>
    </row>
    <row r="4149" spans="1:12" s="1" customFormat="1" ht="60.75" customHeight="1" x14ac:dyDescent="0.15">
      <c r="A4149" s="918"/>
      <c r="B4149" s="921"/>
      <c r="C4149" s="921"/>
      <c r="D4149" s="923"/>
      <c r="E4149" s="921"/>
      <c r="F4149" s="921"/>
      <c r="G4149" s="921"/>
      <c r="H4149" s="924" t="s">
        <v>33</v>
      </c>
      <c r="I4149" s="924"/>
      <c r="J4149" s="14" t="s">
        <v>31</v>
      </c>
      <c r="K4149" s="14" t="s">
        <v>31</v>
      </c>
      <c r="L4149" s="16">
        <v>0</v>
      </c>
    </row>
    <row r="4150" spans="1:12" s="1" customFormat="1" ht="24" customHeight="1" x14ac:dyDescent="0.15">
      <c r="A4150" s="918"/>
      <c r="B4150" s="9" t="s">
        <v>34</v>
      </c>
      <c r="C4150" s="13" t="s">
        <v>35</v>
      </c>
      <c r="D4150" s="13" t="s">
        <v>36</v>
      </c>
      <c r="E4150" s="13" t="s">
        <v>37</v>
      </c>
      <c r="F4150" s="920"/>
      <c r="G4150" s="920"/>
      <c r="H4150" s="924" t="s">
        <v>38</v>
      </c>
      <c r="I4150" s="924"/>
      <c r="J4150" s="921" t="s">
        <v>31</v>
      </c>
      <c r="K4150" s="921" t="s">
        <v>31</v>
      </c>
      <c r="L4150" s="925">
        <v>0</v>
      </c>
    </row>
    <row r="4151" spans="1:12" s="1" customFormat="1" ht="24" customHeight="1" x14ac:dyDescent="0.15">
      <c r="A4151" s="918"/>
      <c r="B4151" s="14" t="s">
        <v>295</v>
      </c>
      <c r="C4151" s="14" t="s">
        <v>160</v>
      </c>
      <c r="D4151" s="15">
        <v>43681</v>
      </c>
      <c r="E4151" s="14" t="s">
        <v>1186</v>
      </c>
      <c r="F4151" s="920"/>
      <c r="G4151" s="920"/>
      <c r="H4151" s="924"/>
      <c r="I4151" s="924"/>
      <c r="J4151" s="921"/>
      <c r="K4151" s="921"/>
      <c r="L4151" s="925"/>
    </row>
    <row r="4152" spans="1:12" s="1" customFormat="1" ht="24" customHeight="1" x14ac:dyDescent="0.15">
      <c r="A4152" s="918">
        <v>771</v>
      </c>
      <c r="B4152" s="9" t="s">
        <v>22</v>
      </c>
      <c r="C4152" s="13" t="s">
        <v>23</v>
      </c>
      <c r="D4152" s="13" t="s">
        <v>24</v>
      </c>
      <c r="E4152" s="13" t="s">
        <v>25</v>
      </c>
      <c r="F4152" s="919" t="s">
        <v>17</v>
      </c>
      <c r="G4152" s="919"/>
      <c r="H4152" s="920"/>
      <c r="I4152" s="920"/>
      <c r="J4152" s="920"/>
      <c r="K4152" s="920"/>
      <c r="L4152" s="920"/>
    </row>
    <row r="4153" spans="1:12" s="1" customFormat="1" ht="26.25" customHeight="1" x14ac:dyDescent="0.15">
      <c r="A4153" s="918"/>
      <c r="B4153" s="921" t="s">
        <v>2543</v>
      </c>
      <c r="C4153" s="922" t="s">
        <v>2544</v>
      </c>
      <c r="D4153" s="923">
        <v>43561</v>
      </c>
      <c r="E4153" s="921" t="s">
        <v>727</v>
      </c>
      <c r="F4153" s="921" t="s">
        <v>416</v>
      </c>
      <c r="G4153" s="921"/>
      <c r="H4153" s="924" t="s">
        <v>30</v>
      </c>
      <c r="I4153" s="924"/>
      <c r="J4153" s="14" t="s">
        <v>32</v>
      </c>
      <c r="K4153" s="14" t="s">
        <v>31</v>
      </c>
      <c r="L4153" s="16">
        <v>411.75</v>
      </c>
    </row>
    <row r="4154" spans="1:12" s="1" customFormat="1" ht="409.2" customHeight="1" x14ac:dyDescent="0.15">
      <c r="A4154" s="918"/>
      <c r="B4154" s="921"/>
      <c r="C4154" s="922"/>
      <c r="D4154" s="923"/>
      <c r="E4154" s="921"/>
      <c r="F4154" s="921"/>
      <c r="G4154" s="921"/>
      <c r="H4154" s="924" t="s">
        <v>33</v>
      </c>
      <c r="I4154" s="924"/>
      <c r="J4154" s="921" t="s">
        <v>32</v>
      </c>
      <c r="K4154" s="921" t="s">
        <v>31</v>
      </c>
      <c r="L4154" s="925">
        <v>244.6</v>
      </c>
    </row>
    <row r="4155" spans="1:12" s="1" customFormat="1" ht="71.849999999999994" customHeight="1" x14ac:dyDescent="0.15">
      <c r="A4155" s="918"/>
      <c r="B4155" s="921"/>
      <c r="C4155" s="922"/>
      <c r="D4155" s="923"/>
      <c r="E4155" s="921"/>
      <c r="F4155" s="921"/>
      <c r="G4155" s="921"/>
      <c r="H4155" s="924"/>
      <c r="I4155" s="924"/>
      <c r="J4155" s="921"/>
      <c r="K4155" s="921"/>
      <c r="L4155" s="925"/>
    </row>
    <row r="4156" spans="1:12" s="1" customFormat="1" ht="24" customHeight="1" x14ac:dyDescent="0.15">
      <c r="A4156" s="918"/>
      <c r="B4156" s="9" t="s">
        <v>34</v>
      </c>
      <c r="C4156" s="13" t="s">
        <v>35</v>
      </c>
      <c r="D4156" s="13" t="s">
        <v>36</v>
      </c>
      <c r="E4156" s="13" t="s">
        <v>37</v>
      </c>
      <c r="F4156" s="920"/>
      <c r="G4156" s="920"/>
      <c r="H4156" s="924" t="s">
        <v>38</v>
      </c>
      <c r="I4156" s="924"/>
      <c r="J4156" s="921" t="s">
        <v>32</v>
      </c>
      <c r="K4156" s="921" t="s">
        <v>32</v>
      </c>
      <c r="L4156" s="925">
        <v>549.24</v>
      </c>
    </row>
    <row r="4157" spans="1:12" s="1" customFormat="1" ht="24" customHeight="1" x14ac:dyDescent="0.15">
      <c r="A4157" s="918"/>
      <c r="B4157" s="14" t="s">
        <v>105</v>
      </c>
      <c r="C4157" s="14" t="s">
        <v>416</v>
      </c>
      <c r="D4157" s="15">
        <v>43564</v>
      </c>
      <c r="E4157" s="14" t="s">
        <v>2545</v>
      </c>
      <c r="F4157" s="920"/>
      <c r="G4157" s="920"/>
      <c r="H4157" s="924"/>
      <c r="I4157" s="924"/>
      <c r="J4157" s="921"/>
      <c r="K4157" s="921"/>
      <c r="L4157" s="925"/>
    </row>
    <row r="4158" spans="1:12" s="1" customFormat="1" ht="24" customHeight="1" x14ac:dyDescent="0.15">
      <c r="A4158" s="918">
        <v>772</v>
      </c>
      <c r="B4158" s="9" t="s">
        <v>22</v>
      </c>
      <c r="C4158" s="13" t="s">
        <v>23</v>
      </c>
      <c r="D4158" s="13" t="s">
        <v>24</v>
      </c>
      <c r="E4158" s="13" t="s">
        <v>25</v>
      </c>
      <c r="F4158" s="919" t="s">
        <v>17</v>
      </c>
      <c r="G4158" s="919"/>
      <c r="H4158" s="920"/>
      <c r="I4158" s="920"/>
      <c r="J4158" s="920"/>
      <c r="K4158" s="920"/>
      <c r="L4158" s="920"/>
    </row>
    <row r="4159" spans="1:12" s="1" customFormat="1" ht="26.25" customHeight="1" x14ac:dyDescent="0.15">
      <c r="A4159" s="918"/>
      <c r="B4159" s="921" t="s">
        <v>2546</v>
      </c>
      <c r="C4159" s="922" t="s">
        <v>2547</v>
      </c>
      <c r="D4159" s="923">
        <v>43667</v>
      </c>
      <c r="E4159" s="921" t="s">
        <v>2153</v>
      </c>
      <c r="F4159" s="921" t="s">
        <v>2548</v>
      </c>
      <c r="G4159" s="921"/>
      <c r="H4159" s="924" t="s">
        <v>30</v>
      </c>
      <c r="I4159" s="924"/>
      <c r="J4159" s="14" t="s">
        <v>31</v>
      </c>
      <c r="K4159" s="14" t="s">
        <v>32</v>
      </c>
      <c r="L4159" s="16">
        <v>729.54</v>
      </c>
    </row>
    <row r="4160" spans="1:12" s="1" customFormat="1" ht="409.2" customHeight="1" x14ac:dyDescent="0.15">
      <c r="A4160" s="918"/>
      <c r="B4160" s="921"/>
      <c r="C4160" s="922"/>
      <c r="D4160" s="923"/>
      <c r="E4160" s="921"/>
      <c r="F4160" s="921"/>
      <c r="G4160" s="921"/>
      <c r="H4160" s="924" t="s">
        <v>33</v>
      </c>
      <c r="I4160" s="924"/>
      <c r="J4160" s="921" t="s">
        <v>31</v>
      </c>
      <c r="K4160" s="921" t="s">
        <v>31</v>
      </c>
      <c r="L4160" s="925">
        <v>0</v>
      </c>
    </row>
    <row r="4161" spans="1:12" s="1" customFormat="1" ht="82.35" customHeight="1" x14ac:dyDescent="0.15">
      <c r="A4161" s="918"/>
      <c r="B4161" s="921"/>
      <c r="C4161" s="922"/>
      <c r="D4161" s="923"/>
      <c r="E4161" s="921"/>
      <c r="F4161" s="921"/>
      <c r="G4161" s="921"/>
      <c r="H4161" s="924"/>
      <c r="I4161" s="924"/>
      <c r="J4161" s="921"/>
      <c r="K4161" s="921"/>
      <c r="L4161" s="925"/>
    </row>
    <row r="4162" spans="1:12" s="1" customFormat="1" ht="24" customHeight="1" x14ac:dyDescent="0.15">
      <c r="A4162" s="918"/>
      <c r="B4162" s="9" t="s">
        <v>34</v>
      </c>
      <c r="C4162" s="13" t="s">
        <v>35</v>
      </c>
      <c r="D4162" s="13" t="s">
        <v>36</v>
      </c>
      <c r="E4162" s="13" t="s">
        <v>37</v>
      </c>
      <c r="F4162" s="920"/>
      <c r="G4162" s="920"/>
      <c r="H4162" s="924" t="s">
        <v>38</v>
      </c>
      <c r="I4162" s="924"/>
      <c r="J4162" s="921" t="s">
        <v>31</v>
      </c>
      <c r="K4162" s="921" t="s">
        <v>31</v>
      </c>
      <c r="L4162" s="925">
        <v>0</v>
      </c>
    </row>
    <row r="4163" spans="1:12" s="1" customFormat="1" ht="24" customHeight="1" x14ac:dyDescent="0.15">
      <c r="A4163" s="918"/>
      <c r="B4163" s="14" t="s">
        <v>105</v>
      </c>
      <c r="C4163" s="14" t="s">
        <v>2548</v>
      </c>
      <c r="D4163" s="15">
        <v>43670</v>
      </c>
      <c r="E4163" s="14" t="s">
        <v>2549</v>
      </c>
      <c r="F4163" s="920"/>
      <c r="G4163" s="920"/>
      <c r="H4163" s="924"/>
      <c r="I4163" s="924"/>
      <c r="J4163" s="921"/>
      <c r="K4163" s="921"/>
      <c r="L4163" s="925"/>
    </row>
    <row r="4164" spans="1:12" s="1" customFormat="1" ht="24" customHeight="1" x14ac:dyDescent="0.15">
      <c r="A4164" s="918">
        <v>773</v>
      </c>
      <c r="B4164" s="9" t="s">
        <v>22</v>
      </c>
      <c r="C4164" s="13" t="s">
        <v>23</v>
      </c>
      <c r="D4164" s="13" t="s">
        <v>24</v>
      </c>
      <c r="E4164" s="13" t="s">
        <v>25</v>
      </c>
      <c r="F4164" s="919" t="s">
        <v>17</v>
      </c>
      <c r="G4164" s="919"/>
      <c r="H4164" s="920"/>
      <c r="I4164" s="920"/>
      <c r="J4164" s="920"/>
      <c r="K4164" s="920"/>
      <c r="L4164" s="920"/>
    </row>
    <row r="4165" spans="1:12" s="1" customFormat="1" ht="26.25" customHeight="1" x14ac:dyDescent="0.15">
      <c r="A4165" s="918"/>
      <c r="B4165" s="921" t="s">
        <v>2550</v>
      </c>
      <c r="C4165" s="922" t="s">
        <v>2551</v>
      </c>
      <c r="D4165" s="923">
        <v>43618</v>
      </c>
      <c r="E4165" s="921" t="s">
        <v>392</v>
      </c>
      <c r="F4165" s="921" t="s">
        <v>393</v>
      </c>
      <c r="G4165" s="921"/>
      <c r="H4165" s="924" t="s">
        <v>30</v>
      </c>
      <c r="I4165" s="924"/>
      <c r="J4165" s="14" t="s">
        <v>31</v>
      </c>
      <c r="K4165" s="14" t="s">
        <v>32</v>
      </c>
      <c r="L4165" s="16">
        <v>437</v>
      </c>
    </row>
    <row r="4166" spans="1:12" s="1" customFormat="1" ht="113.25" customHeight="1" x14ac:dyDescent="0.15">
      <c r="A4166" s="918"/>
      <c r="B4166" s="921"/>
      <c r="C4166" s="922"/>
      <c r="D4166" s="923"/>
      <c r="E4166" s="921"/>
      <c r="F4166" s="921"/>
      <c r="G4166" s="921"/>
      <c r="H4166" s="924" t="s">
        <v>33</v>
      </c>
      <c r="I4166" s="924"/>
      <c r="J4166" s="14" t="s">
        <v>31</v>
      </c>
      <c r="K4166" s="14" t="s">
        <v>32</v>
      </c>
      <c r="L4166" s="16">
        <v>1800.92</v>
      </c>
    </row>
    <row r="4167" spans="1:12" s="1" customFormat="1" ht="24" customHeight="1" x14ac:dyDescent="0.15">
      <c r="A4167" s="918"/>
      <c r="B4167" s="9" t="s">
        <v>34</v>
      </c>
      <c r="C4167" s="13" t="s">
        <v>35</v>
      </c>
      <c r="D4167" s="13" t="s">
        <v>36</v>
      </c>
      <c r="E4167" s="13" t="s">
        <v>37</v>
      </c>
      <c r="F4167" s="920"/>
      <c r="G4167" s="920"/>
      <c r="H4167" s="924" t="s">
        <v>38</v>
      </c>
      <c r="I4167" s="924"/>
      <c r="J4167" s="921" t="s">
        <v>31</v>
      </c>
      <c r="K4167" s="921" t="s">
        <v>31</v>
      </c>
      <c r="L4167" s="925">
        <v>0</v>
      </c>
    </row>
    <row r="4168" spans="1:12" s="1" customFormat="1" ht="24" customHeight="1" x14ac:dyDescent="0.15">
      <c r="A4168" s="918"/>
      <c r="B4168" s="14" t="s">
        <v>39</v>
      </c>
      <c r="C4168" s="14" t="s">
        <v>393</v>
      </c>
      <c r="D4168" s="15">
        <v>43621</v>
      </c>
      <c r="E4168" s="14" t="s">
        <v>1434</v>
      </c>
      <c r="F4168" s="920"/>
      <c r="G4168" s="920"/>
      <c r="H4168" s="924"/>
      <c r="I4168" s="924"/>
      <c r="J4168" s="921"/>
      <c r="K4168" s="921"/>
      <c r="L4168" s="925"/>
    </row>
    <row r="4169" spans="1:12" s="1" customFormat="1" ht="24" customHeight="1" x14ac:dyDescent="0.15">
      <c r="A4169" s="918">
        <v>774</v>
      </c>
      <c r="B4169" s="9" t="s">
        <v>22</v>
      </c>
      <c r="C4169" s="13" t="s">
        <v>23</v>
      </c>
      <c r="D4169" s="13" t="s">
        <v>24</v>
      </c>
      <c r="E4169" s="13" t="s">
        <v>25</v>
      </c>
      <c r="F4169" s="919" t="s">
        <v>17</v>
      </c>
      <c r="G4169" s="919"/>
      <c r="H4169" s="920"/>
      <c r="I4169" s="920"/>
      <c r="J4169" s="920"/>
      <c r="K4169" s="920"/>
      <c r="L4169" s="920"/>
    </row>
    <row r="4170" spans="1:12" s="1" customFormat="1" ht="26.25" customHeight="1" x14ac:dyDescent="0.15">
      <c r="A4170" s="918"/>
      <c r="B4170" s="921" t="s">
        <v>2552</v>
      </c>
      <c r="C4170" s="922" t="s">
        <v>2553</v>
      </c>
      <c r="D4170" s="923">
        <v>43663</v>
      </c>
      <c r="E4170" s="921" t="s">
        <v>176</v>
      </c>
      <c r="F4170" s="921" t="s">
        <v>1886</v>
      </c>
      <c r="G4170" s="921"/>
      <c r="H4170" s="924" t="s">
        <v>30</v>
      </c>
      <c r="I4170" s="924"/>
      <c r="J4170" s="14" t="s">
        <v>31</v>
      </c>
      <c r="K4170" s="14" t="s">
        <v>32</v>
      </c>
      <c r="L4170" s="16">
        <v>185</v>
      </c>
    </row>
    <row r="4171" spans="1:12" s="1" customFormat="1" ht="260.25" customHeight="1" x14ac:dyDescent="0.15">
      <c r="A4171" s="918"/>
      <c r="B4171" s="921"/>
      <c r="C4171" s="922"/>
      <c r="D4171" s="923"/>
      <c r="E4171" s="921"/>
      <c r="F4171" s="921"/>
      <c r="G4171" s="921"/>
      <c r="H4171" s="924" t="s">
        <v>33</v>
      </c>
      <c r="I4171" s="924"/>
      <c r="J4171" s="14" t="s">
        <v>31</v>
      </c>
      <c r="K4171" s="14" t="s">
        <v>32</v>
      </c>
      <c r="L4171" s="16">
        <v>284.84000000000003</v>
      </c>
    </row>
    <row r="4172" spans="1:12" s="1" customFormat="1" ht="24" customHeight="1" x14ac:dyDescent="0.15">
      <c r="A4172" s="918"/>
      <c r="B4172" s="9" t="s">
        <v>34</v>
      </c>
      <c r="C4172" s="13" t="s">
        <v>35</v>
      </c>
      <c r="D4172" s="13" t="s">
        <v>36</v>
      </c>
      <c r="E4172" s="13" t="s">
        <v>37</v>
      </c>
      <c r="F4172" s="920"/>
      <c r="G4172" s="920"/>
      <c r="H4172" s="924" t="s">
        <v>38</v>
      </c>
      <c r="I4172" s="924"/>
      <c r="J4172" s="921" t="s">
        <v>31</v>
      </c>
      <c r="K4172" s="921" t="s">
        <v>31</v>
      </c>
      <c r="L4172" s="925">
        <v>0</v>
      </c>
    </row>
    <row r="4173" spans="1:12" s="1" customFormat="1" ht="24" customHeight="1" x14ac:dyDescent="0.15">
      <c r="A4173" s="918"/>
      <c r="B4173" s="14" t="s">
        <v>55</v>
      </c>
      <c r="C4173" s="14" t="s">
        <v>1886</v>
      </c>
      <c r="D4173" s="15">
        <v>43664</v>
      </c>
      <c r="E4173" s="14" t="s">
        <v>2554</v>
      </c>
      <c r="F4173" s="920"/>
      <c r="G4173" s="920"/>
      <c r="H4173" s="924"/>
      <c r="I4173" s="924"/>
      <c r="J4173" s="921"/>
      <c r="K4173" s="921"/>
      <c r="L4173" s="925"/>
    </row>
    <row r="4174" spans="1:12" s="1" customFormat="1" ht="24" customHeight="1" x14ac:dyDescent="0.15">
      <c r="A4174" s="918">
        <v>775</v>
      </c>
      <c r="B4174" s="9" t="s">
        <v>22</v>
      </c>
      <c r="C4174" s="13" t="s">
        <v>23</v>
      </c>
      <c r="D4174" s="13" t="s">
        <v>24</v>
      </c>
      <c r="E4174" s="13" t="s">
        <v>25</v>
      </c>
      <c r="F4174" s="919" t="s">
        <v>17</v>
      </c>
      <c r="G4174" s="919"/>
      <c r="H4174" s="920"/>
      <c r="I4174" s="920"/>
      <c r="J4174" s="920"/>
      <c r="K4174" s="920"/>
      <c r="L4174" s="920"/>
    </row>
    <row r="4175" spans="1:12" s="1" customFormat="1" ht="26.25" customHeight="1" x14ac:dyDescent="0.15">
      <c r="A4175" s="918"/>
      <c r="B4175" s="921" t="s">
        <v>2552</v>
      </c>
      <c r="C4175" s="922" t="s">
        <v>2555</v>
      </c>
      <c r="D4175" s="923">
        <v>43725</v>
      </c>
      <c r="E4175" s="921" t="s">
        <v>633</v>
      </c>
      <c r="F4175" s="921" t="s">
        <v>2556</v>
      </c>
      <c r="G4175" s="921"/>
      <c r="H4175" s="924" t="s">
        <v>30</v>
      </c>
      <c r="I4175" s="924"/>
      <c r="J4175" s="14" t="s">
        <v>31</v>
      </c>
      <c r="K4175" s="14" t="s">
        <v>32</v>
      </c>
      <c r="L4175" s="16">
        <v>470.24</v>
      </c>
    </row>
    <row r="4176" spans="1:12" s="1" customFormat="1" ht="281.25" customHeight="1" x14ac:dyDescent="0.15">
      <c r="A4176" s="918"/>
      <c r="B4176" s="921"/>
      <c r="C4176" s="922"/>
      <c r="D4176" s="923"/>
      <c r="E4176" s="921"/>
      <c r="F4176" s="921"/>
      <c r="G4176" s="921"/>
      <c r="H4176" s="924" t="s">
        <v>33</v>
      </c>
      <c r="I4176" s="924"/>
      <c r="J4176" s="14" t="s">
        <v>31</v>
      </c>
      <c r="K4176" s="14" t="s">
        <v>32</v>
      </c>
      <c r="L4176" s="16">
        <v>893.63</v>
      </c>
    </row>
    <row r="4177" spans="1:12" s="1" customFormat="1" ht="24" customHeight="1" x14ac:dyDescent="0.15">
      <c r="A4177" s="918"/>
      <c r="B4177" s="9" t="s">
        <v>34</v>
      </c>
      <c r="C4177" s="13" t="s">
        <v>35</v>
      </c>
      <c r="D4177" s="13" t="s">
        <v>36</v>
      </c>
      <c r="E4177" s="13" t="s">
        <v>37</v>
      </c>
      <c r="F4177" s="920"/>
      <c r="G4177" s="920"/>
      <c r="H4177" s="924" t="s">
        <v>38</v>
      </c>
      <c r="I4177" s="924"/>
      <c r="J4177" s="921" t="s">
        <v>31</v>
      </c>
      <c r="K4177" s="921" t="s">
        <v>32</v>
      </c>
      <c r="L4177" s="925">
        <v>610</v>
      </c>
    </row>
    <row r="4178" spans="1:12" s="1" customFormat="1" ht="24" customHeight="1" x14ac:dyDescent="0.15">
      <c r="A4178" s="918"/>
      <c r="B4178" s="14" t="s">
        <v>55</v>
      </c>
      <c r="C4178" s="14" t="s">
        <v>2556</v>
      </c>
      <c r="D4178" s="15">
        <v>43730</v>
      </c>
      <c r="E4178" s="14" t="s">
        <v>453</v>
      </c>
      <c r="F4178" s="920"/>
      <c r="G4178" s="920"/>
      <c r="H4178" s="924"/>
      <c r="I4178" s="924"/>
      <c r="J4178" s="921"/>
      <c r="K4178" s="921"/>
      <c r="L4178" s="925"/>
    </row>
    <row r="4179" spans="1:12" s="1" customFormat="1" ht="24" customHeight="1" x14ac:dyDescent="0.15">
      <c r="A4179" s="918">
        <v>776</v>
      </c>
      <c r="B4179" s="9" t="s">
        <v>22</v>
      </c>
      <c r="C4179" s="13" t="s">
        <v>23</v>
      </c>
      <c r="D4179" s="13" t="s">
        <v>24</v>
      </c>
      <c r="E4179" s="13" t="s">
        <v>25</v>
      </c>
      <c r="F4179" s="919" t="s">
        <v>17</v>
      </c>
      <c r="G4179" s="919"/>
      <c r="H4179" s="920"/>
      <c r="I4179" s="920"/>
      <c r="J4179" s="920"/>
      <c r="K4179" s="920"/>
      <c r="L4179" s="920"/>
    </row>
    <row r="4180" spans="1:12" s="1" customFormat="1" ht="26.25" customHeight="1" x14ac:dyDescent="0.15">
      <c r="A4180" s="918"/>
      <c r="B4180" s="921" t="s">
        <v>2557</v>
      </c>
      <c r="C4180" s="922" t="s">
        <v>2558</v>
      </c>
      <c r="D4180" s="923">
        <v>43561</v>
      </c>
      <c r="E4180" s="921" t="s">
        <v>465</v>
      </c>
      <c r="F4180" s="921" t="s">
        <v>2559</v>
      </c>
      <c r="G4180" s="921"/>
      <c r="H4180" s="924" t="s">
        <v>30</v>
      </c>
      <c r="I4180" s="924"/>
      <c r="J4180" s="14" t="s">
        <v>31</v>
      </c>
      <c r="K4180" s="14" t="s">
        <v>32</v>
      </c>
      <c r="L4180" s="16">
        <v>850</v>
      </c>
    </row>
    <row r="4181" spans="1:12" s="1" customFormat="1" ht="197.25" customHeight="1" x14ac:dyDescent="0.15">
      <c r="A4181" s="918"/>
      <c r="B4181" s="921"/>
      <c r="C4181" s="922"/>
      <c r="D4181" s="923"/>
      <c r="E4181" s="921"/>
      <c r="F4181" s="921"/>
      <c r="G4181" s="921"/>
      <c r="H4181" s="924" t="s">
        <v>33</v>
      </c>
      <c r="I4181" s="924"/>
      <c r="J4181" s="14" t="s">
        <v>31</v>
      </c>
      <c r="K4181" s="14" t="s">
        <v>32</v>
      </c>
      <c r="L4181" s="16">
        <v>1257.6200000000001</v>
      </c>
    </row>
    <row r="4182" spans="1:12" s="1" customFormat="1" ht="24" customHeight="1" x14ac:dyDescent="0.15">
      <c r="A4182" s="918"/>
      <c r="B4182" s="9" t="s">
        <v>34</v>
      </c>
      <c r="C4182" s="13" t="s">
        <v>35</v>
      </c>
      <c r="D4182" s="13" t="s">
        <v>36</v>
      </c>
      <c r="E4182" s="13" t="s">
        <v>37</v>
      </c>
      <c r="F4182" s="920"/>
      <c r="G4182" s="920"/>
      <c r="H4182" s="924" t="s">
        <v>38</v>
      </c>
      <c r="I4182" s="924"/>
      <c r="J4182" s="921" t="s">
        <v>31</v>
      </c>
      <c r="K4182" s="921" t="s">
        <v>31</v>
      </c>
      <c r="L4182" s="925">
        <v>0</v>
      </c>
    </row>
    <row r="4183" spans="1:12" s="1" customFormat="1" ht="24" customHeight="1" x14ac:dyDescent="0.15">
      <c r="A4183" s="918"/>
      <c r="B4183" s="14" t="s">
        <v>204</v>
      </c>
      <c r="C4183" s="14" t="s">
        <v>2559</v>
      </c>
      <c r="D4183" s="15">
        <v>43566</v>
      </c>
      <c r="E4183" s="14" t="s">
        <v>2560</v>
      </c>
      <c r="F4183" s="920"/>
      <c r="G4183" s="920"/>
      <c r="H4183" s="924"/>
      <c r="I4183" s="924"/>
      <c r="J4183" s="921"/>
      <c r="K4183" s="921"/>
      <c r="L4183" s="925"/>
    </row>
    <row r="4184" spans="1:12" s="1" customFormat="1" ht="24" customHeight="1" x14ac:dyDescent="0.15">
      <c r="A4184" s="918">
        <v>777</v>
      </c>
      <c r="B4184" s="9" t="s">
        <v>22</v>
      </c>
      <c r="C4184" s="13" t="s">
        <v>23</v>
      </c>
      <c r="D4184" s="13" t="s">
        <v>24</v>
      </c>
      <c r="E4184" s="13" t="s">
        <v>25</v>
      </c>
      <c r="F4184" s="919" t="s">
        <v>17</v>
      </c>
      <c r="G4184" s="919"/>
      <c r="H4184" s="920"/>
      <c r="I4184" s="920"/>
      <c r="J4184" s="920"/>
      <c r="K4184" s="920"/>
      <c r="L4184" s="920"/>
    </row>
    <row r="4185" spans="1:12" s="1" customFormat="1" ht="26.25" customHeight="1" x14ac:dyDescent="0.15">
      <c r="A4185" s="918"/>
      <c r="B4185" s="921" t="s">
        <v>2561</v>
      </c>
      <c r="C4185" s="922" t="s">
        <v>2562</v>
      </c>
      <c r="D4185" s="923">
        <v>43638</v>
      </c>
      <c r="E4185" s="921" t="s">
        <v>95</v>
      </c>
      <c r="F4185" s="921" t="s">
        <v>508</v>
      </c>
      <c r="G4185" s="921"/>
      <c r="H4185" s="924" t="s">
        <v>30</v>
      </c>
      <c r="I4185" s="924"/>
      <c r="J4185" s="14" t="s">
        <v>31</v>
      </c>
      <c r="K4185" s="14" t="s">
        <v>32</v>
      </c>
      <c r="L4185" s="16">
        <v>243.4</v>
      </c>
    </row>
    <row r="4186" spans="1:12" s="1" customFormat="1" ht="409.2" customHeight="1" x14ac:dyDescent="0.15">
      <c r="A4186" s="918"/>
      <c r="B4186" s="921"/>
      <c r="C4186" s="922"/>
      <c r="D4186" s="923"/>
      <c r="E4186" s="921"/>
      <c r="F4186" s="921"/>
      <c r="G4186" s="921"/>
      <c r="H4186" s="924" t="s">
        <v>33</v>
      </c>
      <c r="I4186" s="924"/>
      <c r="J4186" s="921" t="s">
        <v>31</v>
      </c>
      <c r="K4186" s="921" t="s">
        <v>32</v>
      </c>
      <c r="L4186" s="925">
        <v>700.66</v>
      </c>
    </row>
    <row r="4187" spans="1:12" s="1" customFormat="1" ht="50.85" customHeight="1" x14ac:dyDescent="0.15">
      <c r="A4187" s="918"/>
      <c r="B4187" s="921"/>
      <c r="C4187" s="922"/>
      <c r="D4187" s="923"/>
      <c r="E4187" s="921"/>
      <c r="F4187" s="921"/>
      <c r="G4187" s="921"/>
      <c r="H4187" s="924"/>
      <c r="I4187" s="924"/>
      <c r="J4187" s="921"/>
      <c r="K4187" s="921"/>
      <c r="L4187" s="925"/>
    </row>
    <row r="4188" spans="1:12" s="1" customFormat="1" ht="24" customHeight="1" x14ac:dyDescent="0.15">
      <c r="A4188" s="918"/>
      <c r="B4188" s="9" t="s">
        <v>34</v>
      </c>
      <c r="C4188" s="13" t="s">
        <v>35</v>
      </c>
      <c r="D4188" s="13" t="s">
        <v>36</v>
      </c>
      <c r="E4188" s="13" t="s">
        <v>37</v>
      </c>
      <c r="F4188" s="920"/>
      <c r="G4188" s="920"/>
      <c r="H4188" s="924" t="s">
        <v>38</v>
      </c>
      <c r="I4188" s="924"/>
      <c r="J4188" s="921" t="s">
        <v>31</v>
      </c>
      <c r="K4188" s="921" t="s">
        <v>31</v>
      </c>
      <c r="L4188" s="925">
        <v>0</v>
      </c>
    </row>
    <row r="4189" spans="1:12" s="1" customFormat="1" ht="24" customHeight="1" x14ac:dyDescent="0.15">
      <c r="A4189" s="918"/>
      <c r="B4189" s="14" t="s">
        <v>2563</v>
      </c>
      <c r="C4189" s="14" t="s">
        <v>508</v>
      </c>
      <c r="D4189" s="15">
        <v>43643</v>
      </c>
      <c r="E4189" s="14" t="s">
        <v>2339</v>
      </c>
      <c r="F4189" s="920"/>
      <c r="G4189" s="920"/>
      <c r="H4189" s="924"/>
      <c r="I4189" s="924"/>
      <c r="J4189" s="921"/>
      <c r="K4189" s="921"/>
      <c r="L4189" s="925"/>
    </row>
    <row r="4190" spans="1:12" s="1" customFormat="1" ht="24" customHeight="1" x14ac:dyDescent="0.15">
      <c r="A4190" s="918">
        <v>778</v>
      </c>
      <c r="B4190" s="9" t="s">
        <v>22</v>
      </c>
      <c r="C4190" s="13" t="s">
        <v>23</v>
      </c>
      <c r="D4190" s="13" t="s">
        <v>24</v>
      </c>
      <c r="E4190" s="13" t="s">
        <v>25</v>
      </c>
      <c r="F4190" s="919" t="s">
        <v>17</v>
      </c>
      <c r="G4190" s="919"/>
      <c r="H4190" s="920"/>
      <c r="I4190" s="920"/>
      <c r="J4190" s="920"/>
      <c r="K4190" s="920"/>
      <c r="L4190" s="920"/>
    </row>
    <row r="4191" spans="1:12" s="1" customFormat="1" ht="26.25" customHeight="1" x14ac:dyDescent="0.15">
      <c r="A4191" s="918"/>
      <c r="B4191" s="921" t="s">
        <v>2564</v>
      </c>
      <c r="C4191" s="922" t="s">
        <v>2565</v>
      </c>
      <c r="D4191" s="923">
        <v>43613</v>
      </c>
      <c r="E4191" s="921" t="s">
        <v>115</v>
      </c>
      <c r="F4191" s="921" t="s">
        <v>2566</v>
      </c>
      <c r="G4191" s="921"/>
      <c r="H4191" s="924" t="s">
        <v>30</v>
      </c>
      <c r="I4191" s="924"/>
      <c r="J4191" s="14" t="s">
        <v>31</v>
      </c>
      <c r="K4191" s="14" t="s">
        <v>32</v>
      </c>
      <c r="L4191" s="16">
        <v>540</v>
      </c>
    </row>
    <row r="4192" spans="1:12" s="1" customFormat="1" ht="186.75" customHeight="1" x14ac:dyDescent="0.15">
      <c r="A4192" s="918"/>
      <c r="B4192" s="921"/>
      <c r="C4192" s="922"/>
      <c r="D4192" s="923"/>
      <c r="E4192" s="921"/>
      <c r="F4192" s="921"/>
      <c r="G4192" s="921"/>
      <c r="H4192" s="924" t="s">
        <v>33</v>
      </c>
      <c r="I4192" s="924"/>
      <c r="J4192" s="14" t="s">
        <v>31</v>
      </c>
      <c r="K4192" s="14" t="s">
        <v>32</v>
      </c>
      <c r="L4192" s="16">
        <v>637.6</v>
      </c>
    </row>
    <row r="4193" spans="1:12" s="1" customFormat="1" ht="24" customHeight="1" x14ac:dyDescent="0.15">
      <c r="A4193" s="918"/>
      <c r="B4193" s="9" t="s">
        <v>34</v>
      </c>
      <c r="C4193" s="13" t="s">
        <v>35</v>
      </c>
      <c r="D4193" s="13" t="s">
        <v>36</v>
      </c>
      <c r="E4193" s="13" t="s">
        <v>37</v>
      </c>
      <c r="F4193" s="920"/>
      <c r="G4193" s="920"/>
      <c r="H4193" s="924" t="s">
        <v>38</v>
      </c>
      <c r="I4193" s="924"/>
      <c r="J4193" s="921" t="s">
        <v>31</v>
      </c>
      <c r="K4193" s="921" t="s">
        <v>32</v>
      </c>
      <c r="L4193" s="925">
        <v>102.76</v>
      </c>
    </row>
    <row r="4194" spans="1:12" s="1" customFormat="1" ht="34.5" customHeight="1" x14ac:dyDescent="0.15">
      <c r="A4194" s="918"/>
      <c r="B4194" s="14" t="s">
        <v>2567</v>
      </c>
      <c r="C4194" s="14" t="s">
        <v>2566</v>
      </c>
      <c r="D4194" s="15">
        <v>43619</v>
      </c>
      <c r="E4194" s="14" t="s">
        <v>2568</v>
      </c>
      <c r="F4194" s="920"/>
      <c r="G4194" s="920"/>
      <c r="H4194" s="924"/>
      <c r="I4194" s="924"/>
      <c r="J4194" s="921"/>
      <c r="K4194" s="921"/>
      <c r="L4194" s="925"/>
    </row>
    <row r="4195" spans="1:12" s="1" customFormat="1" ht="24" customHeight="1" x14ac:dyDescent="0.15">
      <c r="A4195" s="918">
        <v>779</v>
      </c>
      <c r="B4195" s="9" t="s">
        <v>22</v>
      </c>
      <c r="C4195" s="13" t="s">
        <v>23</v>
      </c>
      <c r="D4195" s="13" t="s">
        <v>24</v>
      </c>
      <c r="E4195" s="13" t="s">
        <v>25</v>
      </c>
      <c r="F4195" s="919" t="s">
        <v>17</v>
      </c>
      <c r="G4195" s="919"/>
      <c r="H4195" s="920"/>
      <c r="I4195" s="920"/>
      <c r="J4195" s="920"/>
      <c r="K4195" s="920"/>
      <c r="L4195" s="920"/>
    </row>
    <row r="4196" spans="1:12" s="1" customFormat="1" ht="26.25" customHeight="1" x14ac:dyDescent="0.15">
      <c r="A4196" s="918"/>
      <c r="B4196" s="921" t="s">
        <v>2569</v>
      </c>
      <c r="C4196" s="922" t="s">
        <v>2570</v>
      </c>
      <c r="D4196" s="923">
        <v>43710</v>
      </c>
      <c r="E4196" s="921" t="s">
        <v>1720</v>
      </c>
      <c r="F4196" s="921" t="s">
        <v>2571</v>
      </c>
      <c r="G4196" s="921"/>
      <c r="H4196" s="924" t="s">
        <v>30</v>
      </c>
      <c r="I4196" s="924"/>
      <c r="J4196" s="14" t="s">
        <v>31</v>
      </c>
      <c r="K4196" s="14" t="s">
        <v>32</v>
      </c>
      <c r="L4196" s="16">
        <v>973.72</v>
      </c>
    </row>
    <row r="4197" spans="1:12" s="1" customFormat="1" ht="409.2" customHeight="1" x14ac:dyDescent="0.15">
      <c r="A4197" s="918"/>
      <c r="B4197" s="921"/>
      <c r="C4197" s="922"/>
      <c r="D4197" s="923"/>
      <c r="E4197" s="921"/>
      <c r="F4197" s="921"/>
      <c r="G4197" s="921"/>
      <c r="H4197" s="924" t="s">
        <v>33</v>
      </c>
      <c r="I4197" s="924"/>
      <c r="J4197" s="921" t="s">
        <v>31</v>
      </c>
      <c r="K4197" s="921" t="s">
        <v>31</v>
      </c>
      <c r="L4197" s="925">
        <v>0</v>
      </c>
    </row>
    <row r="4198" spans="1:12" s="1" customFormat="1" ht="271.35000000000002" customHeight="1" x14ac:dyDescent="0.15">
      <c r="A4198" s="918"/>
      <c r="B4198" s="921"/>
      <c r="C4198" s="922"/>
      <c r="D4198" s="923"/>
      <c r="E4198" s="921"/>
      <c r="F4198" s="921"/>
      <c r="G4198" s="921"/>
      <c r="H4198" s="924"/>
      <c r="I4198" s="924"/>
      <c r="J4198" s="921"/>
      <c r="K4198" s="921"/>
      <c r="L4198" s="925"/>
    </row>
    <row r="4199" spans="1:12" s="1" customFormat="1" ht="24" customHeight="1" x14ac:dyDescent="0.15">
      <c r="A4199" s="918"/>
      <c r="B4199" s="9" t="s">
        <v>34</v>
      </c>
      <c r="C4199" s="13" t="s">
        <v>35</v>
      </c>
      <c r="D4199" s="13" t="s">
        <v>36</v>
      </c>
      <c r="E4199" s="13" t="s">
        <v>37</v>
      </c>
      <c r="F4199" s="920"/>
      <c r="G4199" s="920"/>
      <c r="H4199" s="924" t="s">
        <v>38</v>
      </c>
      <c r="I4199" s="924"/>
      <c r="J4199" s="921" t="s">
        <v>31</v>
      </c>
      <c r="K4199" s="921" t="s">
        <v>31</v>
      </c>
      <c r="L4199" s="925">
        <v>0</v>
      </c>
    </row>
    <row r="4200" spans="1:12" s="1" customFormat="1" ht="24" customHeight="1" x14ac:dyDescent="0.15">
      <c r="A4200" s="918"/>
      <c r="B4200" s="14" t="s">
        <v>61</v>
      </c>
      <c r="C4200" s="14" t="s">
        <v>2571</v>
      </c>
      <c r="D4200" s="15">
        <v>43715</v>
      </c>
      <c r="E4200" s="14" t="s">
        <v>723</v>
      </c>
      <c r="F4200" s="920"/>
      <c r="G4200" s="920"/>
      <c r="H4200" s="924"/>
      <c r="I4200" s="924"/>
      <c r="J4200" s="921"/>
      <c r="K4200" s="921"/>
      <c r="L4200" s="925"/>
    </row>
    <row r="4201" spans="1:12" s="1" customFormat="1" ht="24" customHeight="1" x14ac:dyDescent="0.15">
      <c r="A4201" s="918">
        <v>780</v>
      </c>
      <c r="B4201" s="9" t="s">
        <v>22</v>
      </c>
      <c r="C4201" s="13" t="s">
        <v>23</v>
      </c>
      <c r="D4201" s="13" t="s">
        <v>24</v>
      </c>
      <c r="E4201" s="13" t="s">
        <v>25</v>
      </c>
      <c r="F4201" s="919" t="s">
        <v>17</v>
      </c>
      <c r="G4201" s="919"/>
      <c r="H4201" s="920"/>
      <c r="I4201" s="920"/>
      <c r="J4201" s="920"/>
      <c r="K4201" s="920"/>
      <c r="L4201" s="920"/>
    </row>
    <row r="4202" spans="1:12" s="1" customFormat="1" ht="26.25" customHeight="1" x14ac:dyDescent="0.15">
      <c r="A4202" s="918"/>
      <c r="B4202" s="921" t="s">
        <v>2572</v>
      </c>
      <c r="C4202" s="922" t="s">
        <v>2573</v>
      </c>
      <c r="D4202" s="923">
        <v>43635</v>
      </c>
      <c r="E4202" s="921" t="s">
        <v>103</v>
      </c>
      <c r="F4202" s="921" t="s">
        <v>2574</v>
      </c>
      <c r="G4202" s="921"/>
      <c r="H4202" s="924" t="s">
        <v>30</v>
      </c>
      <c r="I4202" s="924"/>
      <c r="J4202" s="14" t="s">
        <v>31</v>
      </c>
      <c r="K4202" s="14" t="s">
        <v>32</v>
      </c>
      <c r="L4202" s="16">
        <v>779.76</v>
      </c>
    </row>
    <row r="4203" spans="1:12" s="1" customFormat="1" ht="197.25" customHeight="1" x14ac:dyDescent="0.15">
      <c r="A4203" s="918"/>
      <c r="B4203" s="921"/>
      <c r="C4203" s="922"/>
      <c r="D4203" s="923"/>
      <c r="E4203" s="921"/>
      <c r="F4203" s="921"/>
      <c r="G4203" s="921"/>
      <c r="H4203" s="924" t="s">
        <v>33</v>
      </c>
      <c r="I4203" s="924"/>
      <c r="J4203" s="14" t="s">
        <v>31</v>
      </c>
      <c r="K4203" s="14" t="s">
        <v>32</v>
      </c>
      <c r="L4203" s="16">
        <v>2130.64</v>
      </c>
    </row>
    <row r="4204" spans="1:12" s="1" customFormat="1" ht="24" customHeight="1" x14ac:dyDescent="0.15">
      <c r="A4204" s="918"/>
      <c r="B4204" s="9" t="s">
        <v>34</v>
      </c>
      <c r="C4204" s="13" t="s">
        <v>35</v>
      </c>
      <c r="D4204" s="13" t="s">
        <v>36</v>
      </c>
      <c r="E4204" s="13" t="s">
        <v>37</v>
      </c>
      <c r="F4204" s="920"/>
      <c r="G4204" s="920"/>
      <c r="H4204" s="924" t="s">
        <v>38</v>
      </c>
      <c r="I4204" s="924"/>
      <c r="J4204" s="921" t="s">
        <v>31</v>
      </c>
      <c r="K4204" s="921" t="s">
        <v>31</v>
      </c>
      <c r="L4204" s="925">
        <v>0</v>
      </c>
    </row>
    <row r="4205" spans="1:12" s="1" customFormat="1" ht="24" customHeight="1" x14ac:dyDescent="0.15">
      <c r="A4205" s="918"/>
      <c r="B4205" s="14" t="s">
        <v>1605</v>
      </c>
      <c r="C4205" s="14" t="s">
        <v>2574</v>
      </c>
      <c r="D4205" s="15">
        <v>43642</v>
      </c>
      <c r="E4205" s="14" t="s">
        <v>2575</v>
      </c>
      <c r="F4205" s="920"/>
      <c r="G4205" s="920"/>
      <c r="H4205" s="924"/>
      <c r="I4205" s="924"/>
      <c r="J4205" s="921"/>
      <c r="K4205" s="921"/>
      <c r="L4205" s="925"/>
    </row>
    <row r="4206" spans="1:12" s="1" customFormat="1" ht="24" customHeight="1" x14ac:dyDescent="0.15">
      <c r="A4206" s="918">
        <v>781</v>
      </c>
      <c r="B4206" s="9" t="s">
        <v>22</v>
      </c>
      <c r="C4206" s="13" t="s">
        <v>23</v>
      </c>
      <c r="D4206" s="13" t="s">
        <v>24</v>
      </c>
      <c r="E4206" s="13" t="s">
        <v>25</v>
      </c>
      <c r="F4206" s="919" t="s">
        <v>17</v>
      </c>
      <c r="G4206" s="919"/>
      <c r="H4206" s="920"/>
      <c r="I4206" s="920"/>
      <c r="J4206" s="920"/>
      <c r="K4206" s="920"/>
      <c r="L4206" s="920"/>
    </row>
    <row r="4207" spans="1:12" s="1" customFormat="1" ht="26.25" customHeight="1" x14ac:dyDescent="0.15">
      <c r="A4207" s="918"/>
      <c r="B4207" s="921" t="s">
        <v>2576</v>
      </c>
      <c r="C4207" s="921" t="s">
        <v>2577</v>
      </c>
      <c r="D4207" s="923">
        <v>43729</v>
      </c>
      <c r="E4207" s="921" t="s">
        <v>1889</v>
      </c>
      <c r="F4207" s="921" t="s">
        <v>1890</v>
      </c>
      <c r="G4207" s="921"/>
      <c r="H4207" s="924" t="s">
        <v>30</v>
      </c>
      <c r="I4207" s="924"/>
      <c r="J4207" s="14" t="s">
        <v>31</v>
      </c>
      <c r="K4207" s="14" t="s">
        <v>32</v>
      </c>
      <c r="L4207" s="16">
        <v>592</v>
      </c>
    </row>
    <row r="4208" spans="1:12" s="1" customFormat="1" ht="92.25" customHeight="1" x14ac:dyDescent="0.15">
      <c r="A4208" s="918"/>
      <c r="B4208" s="921"/>
      <c r="C4208" s="921"/>
      <c r="D4208" s="923"/>
      <c r="E4208" s="921"/>
      <c r="F4208" s="921"/>
      <c r="G4208" s="921"/>
      <c r="H4208" s="924" t="s">
        <v>33</v>
      </c>
      <c r="I4208" s="924"/>
      <c r="J4208" s="14" t="s">
        <v>31</v>
      </c>
      <c r="K4208" s="14" t="s">
        <v>32</v>
      </c>
      <c r="L4208" s="16">
        <v>829</v>
      </c>
    </row>
    <row r="4209" spans="1:12" s="1" customFormat="1" ht="24" customHeight="1" x14ac:dyDescent="0.15">
      <c r="A4209" s="918"/>
      <c r="B4209" s="9" t="s">
        <v>34</v>
      </c>
      <c r="C4209" s="13" t="s">
        <v>35</v>
      </c>
      <c r="D4209" s="13" t="s">
        <v>36</v>
      </c>
      <c r="E4209" s="13" t="s">
        <v>37</v>
      </c>
      <c r="F4209" s="920"/>
      <c r="G4209" s="920"/>
      <c r="H4209" s="924" t="s">
        <v>38</v>
      </c>
      <c r="I4209" s="924"/>
      <c r="J4209" s="921" t="s">
        <v>31</v>
      </c>
      <c r="K4209" s="921" t="s">
        <v>31</v>
      </c>
      <c r="L4209" s="925">
        <v>0</v>
      </c>
    </row>
    <row r="4210" spans="1:12" s="1" customFormat="1" ht="24" customHeight="1" x14ac:dyDescent="0.15">
      <c r="A4210" s="918"/>
      <c r="B4210" s="14" t="s">
        <v>45</v>
      </c>
      <c r="C4210" s="14" t="s">
        <v>1890</v>
      </c>
      <c r="D4210" s="15">
        <v>43734</v>
      </c>
      <c r="E4210" s="14" t="s">
        <v>1891</v>
      </c>
      <c r="F4210" s="920"/>
      <c r="G4210" s="920"/>
      <c r="H4210" s="924"/>
      <c r="I4210" s="924"/>
      <c r="J4210" s="921"/>
      <c r="K4210" s="921"/>
      <c r="L4210" s="925"/>
    </row>
    <row r="4211" spans="1:12" s="1" customFormat="1" ht="24" customHeight="1" x14ac:dyDescent="0.15">
      <c r="A4211" s="918">
        <v>782</v>
      </c>
      <c r="B4211" s="9" t="s">
        <v>22</v>
      </c>
      <c r="C4211" s="13" t="s">
        <v>23</v>
      </c>
      <c r="D4211" s="13" t="s">
        <v>24</v>
      </c>
      <c r="E4211" s="13" t="s">
        <v>25</v>
      </c>
      <c r="F4211" s="919" t="s">
        <v>17</v>
      </c>
      <c r="G4211" s="919"/>
      <c r="H4211" s="920"/>
      <c r="I4211" s="920"/>
      <c r="J4211" s="920"/>
      <c r="K4211" s="920"/>
      <c r="L4211" s="920"/>
    </row>
    <row r="4212" spans="1:12" s="1" customFormat="1" ht="26.25" customHeight="1" x14ac:dyDescent="0.15">
      <c r="A4212" s="918"/>
      <c r="B4212" s="921" t="s">
        <v>2578</v>
      </c>
      <c r="C4212" s="922" t="s">
        <v>2579</v>
      </c>
      <c r="D4212" s="923">
        <v>43570</v>
      </c>
      <c r="E4212" s="921" t="s">
        <v>2580</v>
      </c>
      <c r="F4212" s="921" t="s">
        <v>556</v>
      </c>
      <c r="G4212" s="921"/>
      <c r="H4212" s="924" t="s">
        <v>30</v>
      </c>
      <c r="I4212" s="924"/>
      <c r="J4212" s="14" t="s">
        <v>31</v>
      </c>
      <c r="K4212" s="14" t="s">
        <v>32</v>
      </c>
      <c r="L4212" s="16">
        <v>419</v>
      </c>
    </row>
    <row r="4213" spans="1:12" s="1" customFormat="1" ht="302.25" customHeight="1" x14ac:dyDescent="0.15">
      <c r="A4213" s="918"/>
      <c r="B4213" s="921"/>
      <c r="C4213" s="922"/>
      <c r="D4213" s="923"/>
      <c r="E4213" s="921"/>
      <c r="F4213" s="921"/>
      <c r="G4213" s="921"/>
      <c r="H4213" s="924" t="s">
        <v>33</v>
      </c>
      <c r="I4213" s="924"/>
      <c r="J4213" s="14" t="s">
        <v>31</v>
      </c>
      <c r="K4213" s="14" t="s">
        <v>32</v>
      </c>
      <c r="L4213" s="16">
        <v>464.6</v>
      </c>
    </row>
    <row r="4214" spans="1:12" s="1" customFormat="1" ht="24" customHeight="1" x14ac:dyDescent="0.15">
      <c r="A4214" s="918"/>
      <c r="B4214" s="9" t="s">
        <v>34</v>
      </c>
      <c r="C4214" s="13" t="s">
        <v>35</v>
      </c>
      <c r="D4214" s="13" t="s">
        <v>36</v>
      </c>
      <c r="E4214" s="13" t="s">
        <v>37</v>
      </c>
      <c r="F4214" s="920"/>
      <c r="G4214" s="920"/>
      <c r="H4214" s="924" t="s">
        <v>38</v>
      </c>
      <c r="I4214" s="924"/>
      <c r="J4214" s="921" t="s">
        <v>31</v>
      </c>
      <c r="K4214" s="921" t="s">
        <v>32</v>
      </c>
      <c r="L4214" s="925">
        <v>80</v>
      </c>
    </row>
    <row r="4215" spans="1:12" s="1" customFormat="1" ht="24" customHeight="1" x14ac:dyDescent="0.15">
      <c r="A4215" s="918"/>
      <c r="B4215" s="14" t="s">
        <v>471</v>
      </c>
      <c r="C4215" s="14" t="s">
        <v>556</v>
      </c>
      <c r="D4215" s="15">
        <v>43572</v>
      </c>
      <c r="E4215" s="14" t="s">
        <v>2447</v>
      </c>
      <c r="F4215" s="920"/>
      <c r="G4215" s="920"/>
      <c r="H4215" s="924"/>
      <c r="I4215" s="924"/>
      <c r="J4215" s="921"/>
      <c r="K4215" s="921"/>
      <c r="L4215" s="925"/>
    </row>
    <row r="4216" spans="1:12" s="1" customFormat="1" ht="24" customHeight="1" x14ac:dyDescent="0.15">
      <c r="A4216" s="918">
        <v>783</v>
      </c>
      <c r="B4216" s="9" t="s">
        <v>22</v>
      </c>
      <c r="C4216" s="13" t="s">
        <v>23</v>
      </c>
      <c r="D4216" s="13" t="s">
        <v>24</v>
      </c>
      <c r="E4216" s="13" t="s">
        <v>25</v>
      </c>
      <c r="F4216" s="919" t="s">
        <v>17</v>
      </c>
      <c r="G4216" s="919"/>
      <c r="H4216" s="920"/>
      <c r="I4216" s="920"/>
      <c r="J4216" s="920"/>
      <c r="K4216" s="920"/>
      <c r="L4216" s="920"/>
    </row>
    <row r="4217" spans="1:12" s="1" customFormat="1" ht="26.25" customHeight="1" x14ac:dyDescent="0.15">
      <c r="A4217" s="918"/>
      <c r="B4217" s="921" t="s">
        <v>2578</v>
      </c>
      <c r="C4217" s="921" t="s">
        <v>2581</v>
      </c>
      <c r="D4217" s="923">
        <v>43691</v>
      </c>
      <c r="E4217" s="921" t="s">
        <v>298</v>
      </c>
      <c r="F4217" s="921" t="s">
        <v>893</v>
      </c>
      <c r="G4217" s="921"/>
      <c r="H4217" s="924" t="s">
        <v>30</v>
      </c>
      <c r="I4217" s="924"/>
      <c r="J4217" s="14" t="s">
        <v>31</v>
      </c>
      <c r="K4217" s="14" t="s">
        <v>32</v>
      </c>
      <c r="L4217" s="16">
        <v>683.26</v>
      </c>
    </row>
    <row r="4218" spans="1:12" s="1" customFormat="1" ht="102.75" customHeight="1" x14ac:dyDescent="0.15">
      <c r="A4218" s="918"/>
      <c r="B4218" s="921"/>
      <c r="C4218" s="921"/>
      <c r="D4218" s="923"/>
      <c r="E4218" s="921"/>
      <c r="F4218" s="921"/>
      <c r="G4218" s="921"/>
      <c r="H4218" s="924" t="s">
        <v>33</v>
      </c>
      <c r="I4218" s="924"/>
      <c r="J4218" s="14" t="s">
        <v>31</v>
      </c>
      <c r="K4218" s="14" t="s">
        <v>31</v>
      </c>
      <c r="L4218" s="16">
        <v>0</v>
      </c>
    </row>
    <row r="4219" spans="1:12" s="1" customFormat="1" ht="24" customHeight="1" x14ac:dyDescent="0.15">
      <c r="A4219" s="918"/>
      <c r="B4219" s="9" t="s">
        <v>34</v>
      </c>
      <c r="C4219" s="13" t="s">
        <v>35</v>
      </c>
      <c r="D4219" s="13" t="s">
        <v>36</v>
      </c>
      <c r="E4219" s="13" t="s">
        <v>37</v>
      </c>
      <c r="F4219" s="920"/>
      <c r="G4219" s="920"/>
      <c r="H4219" s="924" t="s">
        <v>38</v>
      </c>
      <c r="I4219" s="924"/>
      <c r="J4219" s="921" t="s">
        <v>31</v>
      </c>
      <c r="K4219" s="921" t="s">
        <v>32</v>
      </c>
      <c r="L4219" s="925">
        <v>500</v>
      </c>
    </row>
    <row r="4220" spans="1:12" s="1" customFormat="1" ht="24" customHeight="1" x14ac:dyDescent="0.15">
      <c r="A4220" s="918"/>
      <c r="B4220" s="14" t="s">
        <v>471</v>
      </c>
      <c r="C4220" s="14" t="s">
        <v>893</v>
      </c>
      <c r="D4220" s="15">
        <v>43694</v>
      </c>
      <c r="E4220" s="14" t="s">
        <v>1881</v>
      </c>
      <c r="F4220" s="920"/>
      <c r="G4220" s="920"/>
      <c r="H4220" s="924"/>
      <c r="I4220" s="924"/>
      <c r="J4220" s="921"/>
      <c r="K4220" s="921"/>
      <c r="L4220" s="925"/>
    </row>
    <row r="4221" spans="1:12" s="1" customFormat="1" ht="24" customHeight="1" x14ac:dyDescent="0.15">
      <c r="A4221" s="918">
        <v>784</v>
      </c>
      <c r="B4221" s="9" t="s">
        <v>22</v>
      </c>
      <c r="C4221" s="13" t="s">
        <v>23</v>
      </c>
      <c r="D4221" s="13" t="s">
        <v>24</v>
      </c>
      <c r="E4221" s="13" t="s">
        <v>25</v>
      </c>
      <c r="F4221" s="919" t="s">
        <v>17</v>
      </c>
      <c r="G4221" s="919"/>
      <c r="H4221" s="920"/>
      <c r="I4221" s="920"/>
      <c r="J4221" s="920"/>
      <c r="K4221" s="920"/>
      <c r="L4221" s="920"/>
    </row>
    <row r="4222" spans="1:12" s="1" customFormat="1" ht="26.25" customHeight="1" x14ac:dyDescent="0.15">
      <c r="A4222" s="918"/>
      <c r="B4222" s="921" t="s">
        <v>2582</v>
      </c>
      <c r="C4222" s="922" t="s">
        <v>2583</v>
      </c>
      <c r="D4222" s="923">
        <v>43646</v>
      </c>
      <c r="E4222" s="921" t="s">
        <v>115</v>
      </c>
      <c r="F4222" s="921" t="s">
        <v>1088</v>
      </c>
      <c r="G4222" s="921"/>
      <c r="H4222" s="924" t="s">
        <v>30</v>
      </c>
      <c r="I4222" s="924"/>
      <c r="J4222" s="14" t="s">
        <v>31</v>
      </c>
      <c r="K4222" s="14" t="s">
        <v>31</v>
      </c>
      <c r="L4222" s="16">
        <v>0</v>
      </c>
    </row>
    <row r="4223" spans="1:12" s="1" customFormat="1" ht="312.75" customHeight="1" x14ac:dyDescent="0.15">
      <c r="A4223" s="918"/>
      <c r="B4223" s="921"/>
      <c r="C4223" s="922"/>
      <c r="D4223" s="923"/>
      <c r="E4223" s="921"/>
      <c r="F4223" s="921"/>
      <c r="G4223" s="921"/>
      <c r="H4223" s="924" t="s">
        <v>33</v>
      </c>
      <c r="I4223" s="924"/>
      <c r="J4223" s="14" t="s">
        <v>31</v>
      </c>
      <c r="K4223" s="14" t="s">
        <v>31</v>
      </c>
      <c r="L4223" s="16">
        <v>0</v>
      </c>
    </row>
    <row r="4224" spans="1:12" s="1" customFormat="1" ht="24" customHeight="1" x14ac:dyDescent="0.15">
      <c r="A4224" s="918"/>
      <c r="B4224" s="9" t="s">
        <v>34</v>
      </c>
      <c r="C4224" s="13" t="s">
        <v>35</v>
      </c>
      <c r="D4224" s="13" t="s">
        <v>36</v>
      </c>
      <c r="E4224" s="13" t="s">
        <v>37</v>
      </c>
      <c r="F4224" s="920"/>
      <c r="G4224" s="920"/>
      <c r="H4224" s="924" t="s">
        <v>38</v>
      </c>
      <c r="I4224" s="924"/>
      <c r="J4224" s="921" t="s">
        <v>31</v>
      </c>
      <c r="K4224" s="921" t="s">
        <v>32</v>
      </c>
      <c r="L4224" s="925">
        <v>749</v>
      </c>
    </row>
    <row r="4225" spans="1:12" s="1" customFormat="1" ht="24" customHeight="1" x14ac:dyDescent="0.15">
      <c r="A4225" s="918"/>
      <c r="B4225" s="14" t="s">
        <v>204</v>
      </c>
      <c r="C4225" s="14" t="s">
        <v>1088</v>
      </c>
      <c r="D4225" s="15">
        <v>43650</v>
      </c>
      <c r="E4225" s="14" t="s">
        <v>1673</v>
      </c>
      <c r="F4225" s="920"/>
      <c r="G4225" s="920"/>
      <c r="H4225" s="924"/>
      <c r="I4225" s="924"/>
      <c r="J4225" s="921"/>
      <c r="K4225" s="921"/>
      <c r="L4225" s="925"/>
    </row>
    <row r="4226" spans="1:12" s="1" customFormat="1" ht="24" customHeight="1" x14ac:dyDescent="0.15">
      <c r="A4226" s="918">
        <v>785</v>
      </c>
      <c r="B4226" s="9" t="s">
        <v>22</v>
      </c>
      <c r="C4226" s="13" t="s">
        <v>23</v>
      </c>
      <c r="D4226" s="13" t="s">
        <v>24</v>
      </c>
      <c r="E4226" s="13" t="s">
        <v>25</v>
      </c>
      <c r="F4226" s="919" t="s">
        <v>17</v>
      </c>
      <c r="G4226" s="919"/>
      <c r="H4226" s="920"/>
      <c r="I4226" s="920"/>
      <c r="J4226" s="920"/>
      <c r="K4226" s="920"/>
      <c r="L4226" s="920"/>
    </row>
    <row r="4227" spans="1:12" s="1" customFormat="1" ht="26.25" customHeight="1" x14ac:dyDescent="0.15">
      <c r="A4227" s="918"/>
      <c r="B4227" s="921" t="s">
        <v>2582</v>
      </c>
      <c r="C4227" s="922" t="s">
        <v>2584</v>
      </c>
      <c r="D4227" s="923">
        <v>43691</v>
      </c>
      <c r="E4227" s="921" t="s">
        <v>2061</v>
      </c>
      <c r="F4227" s="921" t="s">
        <v>2585</v>
      </c>
      <c r="G4227" s="921"/>
      <c r="H4227" s="924" t="s">
        <v>30</v>
      </c>
      <c r="I4227" s="924"/>
      <c r="J4227" s="14" t="s">
        <v>31</v>
      </c>
      <c r="K4227" s="14" t="s">
        <v>32</v>
      </c>
      <c r="L4227" s="16">
        <v>275.01</v>
      </c>
    </row>
    <row r="4228" spans="1:12" s="1" customFormat="1" ht="409.2" customHeight="1" x14ac:dyDescent="0.15">
      <c r="A4228" s="918"/>
      <c r="B4228" s="921"/>
      <c r="C4228" s="922"/>
      <c r="D4228" s="923"/>
      <c r="E4228" s="921"/>
      <c r="F4228" s="921"/>
      <c r="G4228" s="921"/>
      <c r="H4228" s="924" t="s">
        <v>33</v>
      </c>
      <c r="I4228" s="924"/>
      <c r="J4228" s="921" t="s">
        <v>31</v>
      </c>
      <c r="K4228" s="921" t="s">
        <v>32</v>
      </c>
      <c r="L4228" s="925">
        <v>2638</v>
      </c>
    </row>
    <row r="4229" spans="1:12" s="1" customFormat="1" ht="82.35" customHeight="1" x14ac:dyDescent="0.15">
      <c r="A4229" s="918"/>
      <c r="B4229" s="921"/>
      <c r="C4229" s="922"/>
      <c r="D4229" s="923"/>
      <c r="E4229" s="921"/>
      <c r="F4229" s="921"/>
      <c r="G4229" s="921"/>
      <c r="H4229" s="924"/>
      <c r="I4229" s="924"/>
      <c r="J4229" s="921"/>
      <c r="K4229" s="921"/>
      <c r="L4229" s="925"/>
    </row>
    <row r="4230" spans="1:12" s="1" customFormat="1" ht="24" customHeight="1" x14ac:dyDescent="0.15">
      <c r="A4230" s="918"/>
      <c r="B4230" s="9" t="s">
        <v>34</v>
      </c>
      <c r="C4230" s="13" t="s">
        <v>35</v>
      </c>
      <c r="D4230" s="13" t="s">
        <v>36</v>
      </c>
      <c r="E4230" s="13" t="s">
        <v>37</v>
      </c>
      <c r="F4230" s="920"/>
      <c r="G4230" s="920"/>
      <c r="H4230" s="924" t="s">
        <v>38</v>
      </c>
      <c r="I4230" s="924"/>
      <c r="J4230" s="921" t="s">
        <v>31</v>
      </c>
      <c r="K4230" s="921" t="s">
        <v>32</v>
      </c>
      <c r="L4230" s="925">
        <v>145.38</v>
      </c>
    </row>
    <row r="4231" spans="1:12" s="1" customFormat="1" ht="24" customHeight="1" x14ac:dyDescent="0.15">
      <c r="A4231" s="918"/>
      <c r="B4231" s="14" t="s">
        <v>204</v>
      </c>
      <c r="C4231" s="14" t="s">
        <v>2585</v>
      </c>
      <c r="D4231" s="15">
        <v>43697</v>
      </c>
      <c r="E4231" s="14" t="s">
        <v>2586</v>
      </c>
      <c r="F4231" s="920"/>
      <c r="G4231" s="920"/>
      <c r="H4231" s="924"/>
      <c r="I4231" s="924"/>
      <c r="J4231" s="921"/>
      <c r="K4231" s="921"/>
      <c r="L4231" s="925"/>
    </row>
    <row r="4232" spans="1:12" s="1" customFormat="1" ht="24" customHeight="1" x14ac:dyDescent="0.15">
      <c r="A4232" s="918">
        <v>786</v>
      </c>
      <c r="B4232" s="9" t="s">
        <v>22</v>
      </c>
      <c r="C4232" s="13" t="s">
        <v>23</v>
      </c>
      <c r="D4232" s="13" t="s">
        <v>24</v>
      </c>
      <c r="E4232" s="13" t="s">
        <v>25</v>
      </c>
      <c r="F4232" s="919" t="s">
        <v>17</v>
      </c>
      <c r="G4232" s="919"/>
      <c r="H4232" s="920"/>
      <c r="I4232" s="920"/>
      <c r="J4232" s="920"/>
      <c r="K4232" s="920"/>
      <c r="L4232" s="920"/>
    </row>
    <row r="4233" spans="1:12" s="1" customFormat="1" ht="26.25" customHeight="1" x14ac:dyDescent="0.15">
      <c r="A4233" s="918"/>
      <c r="B4233" s="921" t="s">
        <v>2587</v>
      </c>
      <c r="C4233" s="922" t="s">
        <v>2588</v>
      </c>
      <c r="D4233" s="923">
        <v>43599</v>
      </c>
      <c r="E4233" s="921" t="s">
        <v>780</v>
      </c>
      <c r="F4233" s="921" t="s">
        <v>2589</v>
      </c>
      <c r="G4233" s="921"/>
      <c r="H4233" s="924" t="s">
        <v>30</v>
      </c>
      <c r="I4233" s="924"/>
      <c r="J4233" s="14" t="s">
        <v>31</v>
      </c>
      <c r="K4233" s="14" t="s">
        <v>31</v>
      </c>
      <c r="L4233" s="16">
        <v>0</v>
      </c>
    </row>
    <row r="4234" spans="1:12" s="1" customFormat="1" ht="176.25" customHeight="1" x14ac:dyDescent="0.15">
      <c r="A4234" s="918"/>
      <c r="B4234" s="921"/>
      <c r="C4234" s="922"/>
      <c r="D4234" s="923"/>
      <c r="E4234" s="921"/>
      <c r="F4234" s="921"/>
      <c r="G4234" s="921"/>
      <c r="H4234" s="924" t="s">
        <v>33</v>
      </c>
      <c r="I4234" s="924"/>
      <c r="J4234" s="14" t="s">
        <v>31</v>
      </c>
      <c r="K4234" s="14" t="s">
        <v>31</v>
      </c>
      <c r="L4234" s="16">
        <v>0</v>
      </c>
    </row>
    <row r="4235" spans="1:12" s="1" customFormat="1" ht="24" customHeight="1" x14ac:dyDescent="0.15">
      <c r="A4235" s="918"/>
      <c r="B4235" s="9" t="s">
        <v>34</v>
      </c>
      <c r="C4235" s="13" t="s">
        <v>35</v>
      </c>
      <c r="D4235" s="13" t="s">
        <v>36</v>
      </c>
      <c r="E4235" s="13" t="s">
        <v>37</v>
      </c>
      <c r="F4235" s="920"/>
      <c r="G4235" s="920"/>
      <c r="H4235" s="924" t="s">
        <v>38</v>
      </c>
      <c r="I4235" s="924"/>
      <c r="J4235" s="921" t="s">
        <v>31</v>
      </c>
      <c r="K4235" s="921" t="s">
        <v>32</v>
      </c>
      <c r="L4235" s="925">
        <v>400</v>
      </c>
    </row>
    <row r="4236" spans="1:12" s="1" customFormat="1" ht="24" customHeight="1" x14ac:dyDescent="0.15">
      <c r="A4236" s="918"/>
      <c r="B4236" s="14" t="s">
        <v>204</v>
      </c>
      <c r="C4236" s="14" t="s">
        <v>2589</v>
      </c>
      <c r="D4236" s="15">
        <v>43604</v>
      </c>
      <c r="E4236" s="14" t="s">
        <v>106</v>
      </c>
      <c r="F4236" s="920"/>
      <c r="G4236" s="920"/>
      <c r="H4236" s="924"/>
      <c r="I4236" s="924"/>
      <c r="J4236" s="921"/>
      <c r="K4236" s="921"/>
      <c r="L4236" s="925"/>
    </row>
    <row r="4237" spans="1:12" s="1" customFormat="1" ht="24" customHeight="1" x14ac:dyDescent="0.15">
      <c r="A4237" s="918">
        <v>787</v>
      </c>
      <c r="B4237" s="9" t="s">
        <v>22</v>
      </c>
      <c r="C4237" s="13" t="s">
        <v>23</v>
      </c>
      <c r="D4237" s="13" t="s">
        <v>24</v>
      </c>
      <c r="E4237" s="13" t="s">
        <v>25</v>
      </c>
      <c r="F4237" s="919" t="s">
        <v>17</v>
      </c>
      <c r="G4237" s="919"/>
      <c r="H4237" s="920"/>
      <c r="I4237" s="920"/>
      <c r="J4237" s="920"/>
      <c r="K4237" s="920"/>
      <c r="L4237" s="920"/>
    </row>
    <row r="4238" spans="1:12" s="1" customFormat="1" ht="26.25" customHeight="1" x14ac:dyDescent="0.15">
      <c r="A4238" s="918"/>
      <c r="B4238" s="921" t="s">
        <v>2587</v>
      </c>
      <c r="C4238" s="922" t="s">
        <v>2590</v>
      </c>
      <c r="D4238" s="923">
        <v>43621</v>
      </c>
      <c r="E4238" s="921" t="s">
        <v>176</v>
      </c>
      <c r="F4238" s="921" t="s">
        <v>2591</v>
      </c>
      <c r="G4238" s="921"/>
      <c r="H4238" s="924" t="s">
        <v>30</v>
      </c>
      <c r="I4238" s="924"/>
      <c r="J4238" s="14" t="s">
        <v>31</v>
      </c>
      <c r="K4238" s="14" t="s">
        <v>32</v>
      </c>
      <c r="L4238" s="16">
        <v>830</v>
      </c>
    </row>
    <row r="4239" spans="1:12" s="1" customFormat="1" ht="409.2" customHeight="1" x14ac:dyDescent="0.15">
      <c r="A4239" s="918"/>
      <c r="B4239" s="921"/>
      <c r="C4239" s="922"/>
      <c r="D4239" s="923"/>
      <c r="E4239" s="921"/>
      <c r="F4239" s="921"/>
      <c r="G4239" s="921"/>
      <c r="H4239" s="924" t="s">
        <v>33</v>
      </c>
      <c r="I4239" s="924"/>
      <c r="J4239" s="921" t="s">
        <v>31</v>
      </c>
      <c r="K4239" s="921" t="s">
        <v>32</v>
      </c>
      <c r="L4239" s="925">
        <v>411.6</v>
      </c>
    </row>
    <row r="4240" spans="1:12" s="1" customFormat="1" ht="29.85" customHeight="1" x14ac:dyDescent="0.15">
      <c r="A4240" s="918"/>
      <c r="B4240" s="921"/>
      <c r="C4240" s="922"/>
      <c r="D4240" s="923"/>
      <c r="E4240" s="921"/>
      <c r="F4240" s="921"/>
      <c r="G4240" s="921"/>
      <c r="H4240" s="924"/>
      <c r="I4240" s="924"/>
      <c r="J4240" s="921"/>
      <c r="K4240" s="921"/>
      <c r="L4240" s="925"/>
    </row>
    <row r="4241" spans="1:12" s="1" customFormat="1" ht="24" customHeight="1" x14ac:dyDescent="0.15">
      <c r="A4241" s="918"/>
      <c r="B4241" s="9" t="s">
        <v>34</v>
      </c>
      <c r="C4241" s="13" t="s">
        <v>35</v>
      </c>
      <c r="D4241" s="13" t="s">
        <v>36</v>
      </c>
      <c r="E4241" s="13" t="s">
        <v>37</v>
      </c>
      <c r="F4241" s="920"/>
      <c r="G4241" s="920"/>
      <c r="H4241" s="924" t="s">
        <v>38</v>
      </c>
      <c r="I4241" s="924"/>
      <c r="J4241" s="921" t="s">
        <v>31</v>
      </c>
      <c r="K4241" s="921" t="s">
        <v>32</v>
      </c>
      <c r="L4241" s="925">
        <v>108</v>
      </c>
    </row>
    <row r="4242" spans="1:12" s="1" customFormat="1" ht="24" customHeight="1" x14ac:dyDescent="0.15">
      <c r="A4242" s="918"/>
      <c r="B4242" s="14" t="s">
        <v>204</v>
      </c>
      <c r="C4242" s="14" t="s">
        <v>2591</v>
      </c>
      <c r="D4242" s="15">
        <v>43623</v>
      </c>
      <c r="E4242" s="14" t="s">
        <v>673</v>
      </c>
      <c r="F4242" s="920"/>
      <c r="G4242" s="920"/>
      <c r="H4242" s="924"/>
      <c r="I4242" s="924"/>
      <c r="J4242" s="921"/>
      <c r="K4242" s="921"/>
      <c r="L4242" s="925"/>
    </row>
    <row r="4243" spans="1:12" s="1" customFormat="1" ht="24" customHeight="1" x14ac:dyDescent="0.15">
      <c r="A4243" s="918">
        <v>788</v>
      </c>
      <c r="B4243" s="9" t="s">
        <v>22</v>
      </c>
      <c r="C4243" s="13" t="s">
        <v>23</v>
      </c>
      <c r="D4243" s="13" t="s">
        <v>24</v>
      </c>
      <c r="E4243" s="13" t="s">
        <v>25</v>
      </c>
      <c r="F4243" s="919" t="s">
        <v>17</v>
      </c>
      <c r="G4243" s="919"/>
      <c r="H4243" s="920"/>
      <c r="I4243" s="920"/>
      <c r="J4243" s="920"/>
      <c r="K4243" s="920"/>
      <c r="L4243" s="920"/>
    </row>
    <row r="4244" spans="1:12" s="1" customFormat="1" ht="26.25" customHeight="1" x14ac:dyDescent="0.15">
      <c r="A4244" s="918"/>
      <c r="B4244" s="921" t="s">
        <v>2592</v>
      </c>
      <c r="C4244" s="922" t="s">
        <v>2593</v>
      </c>
      <c r="D4244" s="923">
        <v>43660</v>
      </c>
      <c r="E4244" s="921" t="s">
        <v>28</v>
      </c>
      <c r="F4244" s="921" t="s">
        <v>2594</v>
      </c>
      <c r="G4244" s="921"/>
      <c r="H4244" s="924" t="s">
        <v>30</v>
      </c>
      <c r="I4244" s="924"/>
      <c r="J4244" s="14" t="s">
        <v>31</v>
      </c>
      <c r="K4244" s="14" t="s">
        <v>32</v>
      </c>
      <c r="L4244" s="16">
        <v>668.68</v>
      </c>
    </row>
    <row r="4245" spans="1:12" s="1" customFormat="1" ht="375.75" customHeight="1" x14ac:dyDescent="0.15">
      <c r="A4245" s="918"/>
      <c r="B4245" s="921"/>
      <c r="C4245" s="922"/>
      <c r="D4245" s="923"/>
      <c r="E4245" s="921"/>
      <c r="F4245" s="921"/>
      <c r="G4245" s="921"/>
      <c r="H4245" s="924" t="s">
        <v>33</v>
      </c>
      <c r="I4245" s="924"/>
      <c r="J4245" s="14" t="s">
        <v>31</v>
      </c>
      <c r="K4245" s="14" t="s">
        <v>32</v>
      </c>
      <c r="L4245" s="16">
        <v>647.61</v>
      </c>
    </row>
    <row r="4246" spans="1:12" s="1" customFormat="1" ht="24" customHeight="1" x14ac:dyDescent="0.15">
      <c r="A4246" s="918"/>
      <c r="B4246" s="9" t="s">
        <v>34</v>
      </c>
      <c r="C4246" s="13" t="s">
        <v>35</v>
      </c>
      <c r="D4246" s="13" t="s">
        <v>36</v>
      </c>
      <c r="E4246" s="13" t="s">
        <v>37</v>
      </c>
      <c r="F4246" s="920"/>
      <c r="G4246" s="920"/>
      <c r="H4246" s="924" t="s">
        <v>38</v>
      </c>
      <c r="I4246" s="924"/>
      <c r="J4246" s="921" t="s">
        <v>31</v>
      </c>
      <c r="K4246" s="921" t="s">
        <v>32</v>
      </c>
      <c r="L4246" s="925">
        <v>985</v>
      </c>
    </row>
    <row r="4247" spans="1:12" s="1" customFormat="1" ht="24" customHeight="1" x14ac:dyDescent="0.15">
      <c r="A4247" s="918"/>
      <c r="B4247" s="14" t="s">
        <v>229</v>
      </c>
      <c r="C4247" s="14" t="s">
        <v>2594</v>
      </c>
      <c r="D4247" s="15">
        <v>43662</v>
      </c>
      <c r="E4247" s="14" t="s">
        <v>2595</v>
      </c>
      <c r="F4247" s="920"/>
      <c r="G4247" s="920"/>
      <c r="H4247" s="924"/>
      <c r="I4247" s="924"/>
      <c r="J4247" s="921"/>
      <c r="K4247" s="921"/>
      <c r="L4247" s="925"/>
    </row>
    <row r="4248" spans="1:12" s="1" customFormat="1" ht="24" customHeight="1" x14ac:dyDescent="0.15">
      <c r="A4248" s="918">
        <v>789</v>
      </c>
      <c r="B4248" s="9" t="s">
        <v>22</v>
      </c>
      <c r="C4248" s="13" t="s">
        <v>23</v>
      </c>
      <c r="D4248" s="13" t="s">
        <v>24</v>
      </c>
      <c r="E4248" s="13" t="s">
        <v>25</v>
      </c>
      <c r="F4248" s="919" t="s">
        <v>17</v>
      </c>
      <c r="G4248" s="919"/>
      <c r="H4248" s="920"/>
      <c r="I4248" s="920"/>
      <c r="J4248" s="920"/>
      <c r="K4248" s="920"/>
      <c r="L4248" s="920"/>
    </row>
    <row r="4249" spans="1:12" s="1" customFormat="1" ht="26.25" customHeight="1" x14ac:dyDescent="0.15">
      <c r="A4249" s="918"/>
      <c r="B4249" s="921" t="s">
        <v>2596</v>
      </c>
      <c r="C4249" s="922" t="s">
        <v>2597</v>
      </c>
      <c r="D4249" s="923">
        <v>43614</v>
      </c>
      <c r="E4249" s="921" t="s">
        <v>187</v>
      </c>
      <c r="F4249" s="921" t="s">
        <v>2272</v>
      </c>
      <c r="G4249" s="921"/>
      <c r="H4249" s="924" t="s">
        <v>30</v>
      </c>
      <c r="I4249" s="924"/>
      <c r="J4249" s="14" t="s">
        <v>31</v>
      </c>
      <c r="K4249" s="14" t="s">
        <v>31</v>
      </c>
      <c r="L4249" s="16">
        <v>0</v>
      </c>
    </row>
    <row r="4250" spans="1:12" s="1" customFormat="1" ht="144.75" customHeight="1" x14ac:dyDescent="0.15">
      <c r="A4250" s="918"/>
      <c r="B4250" s="921"/>
      <c r="C4250" s="922"/>
      <c r="D4250" s="923"/>
      <c r="E4250" s="921"/>
      <c r="F4250" s="921"/>
      <c r="G4250" s="921"/>
      <c r="H4250" s="924" t="s">
        <v>33</v>
      </c>
      <c r="I4250" s="924"/>
      <c r="J4250" s="14" t="s">
        <v>31</v>
      </c>
      <c r="K4250" s="14" t="s">
        <v>31</v>
      </c>
      <c r="L4250" s="16">
        <v>0</v>
      </c>
    </row>
    <row r="4251" spans="1:12" s="1" customFormat="1" ht="24" customHeight="1" x14ac:dyDescent="0.15">
      <c r="A4251" s="918"/>
      <c r="B4251" s="9" t="s">
        <v>34</v>
      </c>
      <c r="C4251" s="13" t="s">
        <v>35</v>
      </c>
      <c r="D4251" s="13" t="s">
        <v>36</v>
      </c>
      <c r="E4251" s="13" t="s">
        <v>37</v>
      </c>
      <c r="F4251" s="920"/>
      <c r="G4251" s="920"/>
      <c r="H4251" s="924" t="s">
        <v>38</v>
      </c>
      <c r="I4251" s="924"/>
      <c r="J4251" s="921" t="s">
        <v>31</v>
      </c>
      <c r="K4251" s="921" t="s">
        <v>32</v>
      </c>
      <c r="L4251" s="925">
        <v>750</v>
      </c>
    </row>
    <row r="4252" spans="1:12" s="1" customFormat="1" ht="34.5" customHeight="1" x14ac:dyDescent="0.15">
      <c r="A4252" s="918"/>
      <c r="B4252" s="14" t="s">
        <v>2598</v>
      </c>
      <c r="C4252" s="14" t="s">
        <v>2272</v>
      </c>
      <c r="D4252" s="15">
        <v>43620</v>
      </c>
      <c r="E4252" s="14" t="s">
        <v>2599</v>
      </c>
      <c r="F4252" s="920"/>
      <c r="G4252" s="920"/>
      <c r="H4252" s="924"/>
      <c r="I4252" s="924"/>
      <c r="J4252" s="921"/>
      <c r="K4252" s="921"/>
      <c r="L4252" s="925"/>
    </row>
    <row r="4253" spans="1:12" s="1" customFormat="1" ht="24" customHeight="1" x14ac:dyDescent="0.15">
      <c r="A4253" s="918">
        <v>790</v>
      </c>
      <c r="B4253" s="9" t="s">
        <v>22</v>
      </c>
      <c r="C4253" s="13" t="s">
        <v>23</v>
      </c>
      <c r="D4253" s="13" t="s">
        <v>24</v>
      </c>
      <c r="E4253" s="13" t="s">
        <v>25</v>
      </c>
      <c r="F4253" s="919" t="s">
        <v>17</v>
      </c>
      <c r="G4253" s="919"/>
      <c r="H4253" s="920"/>
      <c r="I4253" s="920"/>
      <c r="J4253" s="920"/>
      <c r="K4253" s="920"/>
      <c r="L4253" s="920"/>
    </row>
    <row r="4254" spans="1:12" s="1" customFormat="1" ht="26.25" customHeight="1" x14ac:dyDescent="0.15">
      <c r="A4254" s="918"/>
      <c r="B4254" s="921" t="s">
        <v>2596</v>
      </c>
      <c r="C4254" s="922" t="s">
        <v>2600</v>
      </c>
      <c r="D4254" s="923">
        <v>43629</v>
      </c>
      <c r="E4254" s="921" t="s">
        <v>313</v>
      </c>
      <c r="F4254" s="921" t="s">
        <v>2601</v>
      </c>
      <c r="G4254" s="921"/>
      <c r="H4254" s="924" t="s">
        <v>30</v>
      </c>
      <c r="I4254" s="924"/>
      <c r="J4254" s="14" t="s">
        <v>31</v>
      </c>
      <c r="K4254" s="14" t="s">
        <v>32</v>
      </c>
      <c r="L4254" s="16">
        <v>1323</v>
      </c>
    </row>
    <row r="4255" spans="1:12" s="1" customFormat="1" ht="155.25" customHeight="1" x14ac:dyDescent="0.15">
      <c r="A4255" s="918"/>
      <c r="B4255" s="921"/>
      <c r="C4255" s="922"/>
      <c r="D4255" s="923"/>
      <c r="E4255" s="921"/>
      <c r="F4255" s="921"/>
      <c r="G4255" s="921"/>
      <c r="H4255" s="924" t="s">
        <v>33</v>
      </c>
      <c r="I4255" s="924"/>
      <c r="J4255" s="14" t="s">
        <v>31</v>
      </c>
      <c r="K4255" s="14" t="s">
        <v>32</v>
      </c>
      <c r="L4255" s="16">
        <v>1335.69</v>
      </c>
    </row>
    <row r="4256" spans="1:12" s="1" customFormat="1" ht="24" customHeight="1" x14ac:dyDescent="0.15">
      <c r="A4256" s="918"/>
      <c r="B4256" s="9" t="s">
        <v>34</v>
      </c>
      <c r="C4256" s="13" t="s">
        <v>35</v>
      </c>
      <c r="D4256" s="13" t="s">
        <v>36</v>
      </c>
      <c r="E4256" s="13" t="s">
        <v>37</v>
      </c>
      <c r="F4256" s="920"/>
      <c r="G4256" s="920"/>
      <c r="H4256" s="924" t="s">
        <v>38</v>
      </c>
      <c r="I4256" s="924"/>
      <c r="J4256" s="921" t="s">
        <v>31</v>
      </c>
      <c r="K4256" s="921" t="s">
        <v>32</v>
      </c>
      <c r="L4256" s="925">
        <v>56</v>
      </c>
    </row>
    <row r="4257" spans="1:12" s="1" customFormat="1" ht="34.5" customHeight="1" x14ac:dyDescent="0.15">
      <c r="A4257" s="918"/>
      <c r="B4257" s="14" t="s">
        <v>2598</v>
      </c>
      <c r="C4257" s="14" t="s">
        <v>2601</v>
      </c>
      <c r="D4257" s="15">
        <v>43637</v>
      </c>
      <c r="E4257" s="14" t="s">
        <v>2602</v>
      </c>
      <c r="F4257" s="920"/>
      <c r="G4257" s="920"/>
      <c r="H4257" s="924"/>
      <c r="I4257" s="924"/>
      <c r="J4257" s="921"/>
      <c r="K4257" s="921"/>
      <c r="L4257" s="925"/>
    </row>
    <row r="4258" spans="1:12" s="1" customFormat="1" ht="24" customHeight="1" x14ac:dyDescent="0.15">
      <c r="A4258" s="918">
        <v>791</v>
      </c>
      <c r="B4258" s="9" t="s">
        <v>22</v>
      </c>
      <c r="C4258" s="13" t="s">
        <v>23</v>
      </c>
      <c r="D4258" s="13" t="s">
        <v>24</v>
      </c>
      <c r="E4258" s="13" t="s">
        <v>25</v>
      </c>
      <c r="F4258" s="919" t="s">
        <v>17</v>
      </c>
      <c r="G4258" s="919"/>
      <c r="H4258" s="920"/>
      <c r="I4258" s="920"/>
      <c r="J4258" s="920"/>
      <c r="K4258" s="920"/>
      <c r="L4258" s="920"/>
    </row>
    <row r="4259" spans="1:12" s="1" customFormat="1" ht="26.25" customHeight="1" x14ac:dyDescent="0.15">
      <c r="A4259" s="918"/>
      <c r="B4259" s="921" t="s">
        <v>2596</v>
      </c>
      <c r="C4259" s="922" t="s">
        <v>2603</v>
      </c>
      <c r="D4259" s="923">
        <v>43658</v>
      </c>
      <c r="E4259" s="921" t="s">
        <v>512</v>
      </c>
      <c r="F4259" s="921" t="s">
        <v>2604</v>
      </c>
      <c r="G4259" s="921"/>
      <c r="H4259" s="924" t="s">
        <v>30</v>
      </c>
      <c r="I4259" s="924"/>
      <c r="J4259" s="14" t="s">
        <v>31</v>
      </c>
      <c r="K4259" s="14" t="s">
        <v>32</v>
      </c>
      <c r="L4259" s="16">
        <v>108</v>
      </c>
    </row>
    <row r="4260" spans="1:12" s="1" customFormat="1" ht="291.75" customHeight="1" x14ac:dyDescent="0.15">
      <c r="A4260" s="918"/>
      <c r="B4260" s="921"/>
      <c r="C4260" s="922"/>
      <c r="D4260" s="923"/>
      <c r="E4260" s="921"/>
      <c r="F4260" s="921"/>
      <c r="G4260" s="921"/>
      <c r="H4260" s="924" t="s">
        <v>33</v>
      </c>
      <c r="I4260" s="924"/>
      <c r="J4260" s="14" t="s">
        <v>31</v>
      </c>
      <c r="K4260" s="14" t="s">
        <v>31</v>
      </c>
      <c r="L4260" s="16">
        <v>0</v>
      </c>
    </row>
    <row r="4261" spans="1:12" s="1" customFormat="1" ht="24" customHeight="1" x14ac:dyDescent="0.15">
      <c r="A4261" s="918"/>
      <c r="B4261" s="9" t="s">
        <v>34</v>
      </c>
      <c r="C4261" s="13" t="s">
        <v>35</v>
      </c>
      <c r="D4261" s="13" t="s">
        <v>36</v>
      </c>
      <c r="E4261" s="13" t="s">
        <v>37</v>
      </c>
      <c r="F4261" s="920"/>
      <c r="G4261" s="920"/>
      <c r="H4261" s="924" t="s">
        <v>38</v>
      </c>
      <c r="I4261" s="924"/>
      <c r="J4261" s="921" t="s">
        <v>31</v>
      </c>
      <c r="K4261" s="921" t="s">
        <v>32</v>
      </c>
      <c r="L4261" s="925">
        <v>380.83</v>
      </c>
    </row>
    <row r="4262" spans="1:12" s="1" customFormat="1" ht="34.5" customHeight="1" x14ac:dyDescent="0.15">
      <c r="A4262" s="918"/>
      <c r="B4262" s="14" t="s">
        <v>2598</v>
      </c>
      <c r="C4262" s="14" t="s">
        <v>2604</v>
      </c>
      <c r="D4262" s="15">
        <v>43663</v>
      </c>
      <c r="E4262" s="14" t="s">
        <v>2605</v>
      </c>
      <c r="F4262" s="920"/>
      <c r="G4262" s="920"/>
      <c r="H4262" s="924"/>
      <c r="I4262" s="924"/>
      <c r="J4262" s="921"/>
      <c r="K4262" s="921"/>
      <c r="L4262" s="925"/>
    </row>
    <row r="4263" spans="1:12" s="1" customFormat="1" ht="24" customHeight="1" x14ac:dyDescent="0.15">
      <c r="A4263" s="918">
        <v>792</v>
      </c>
      <c r="B4263" s="9" t="s">
        <v>22</v>
      </c>
      <c r="C4263" s="13" t="s">
        <v>23</v>
      </c>
      <c r="D4263" s="13" t="s">
        <v>24</v>
      </c>
      <c r="E4263" s="13" t="s">
        <v>25</v>
      </c>
      <c r="F4263" s="919" t="s">
        <v>17</v>
      </c>
      <c r="G4263" s="919"/>
      <c r="H4263" s="920"/>
      <c r="I4263" s="920"/>
      <c r="J4263" s="920"/>
      <c r="K4263" s="920"/>
      <c r="L4263" s="920"/>
    </row>
    <row r="4264" spans="1:12" s="1" customFormat="1" ht="26.25" customHeight="1" x14ac:dyDescent="0.15">
      <c r="A4264" s="918"/>
      <c r="B4264" s="921" t="s">
        <v>2596</v>
      </c>
      <c r="C4264" s="922" t="s">
        <v>2603</v>
      </c>
      <c r="D4264" s="923">
        <v>43658</v>
      </c>
      <c r="E4264" s="921" t="s">
        <v>512</v>
      </c>
      <c r="F4264" s="921" t="s">
        <v>2606</v>
      </c>
      <c r="G4264" s="921"/>
      <c r="H4264" s="924" t="s">
        <v>30</v>
      </c>
      <c r="I4264" s="924"/>
      <c r="J4264" s="14" t="s">
        <v>31</v>
      </c>
      <c r="K4264" s="14" t="s">
        <v>32</v>
      </c>
      <c r="L4264" s="16">
        <v>424.02</v>
      </c>
    </row>
    <row r="4265" spans="1:12" s="1" customFormat="1" ht="291.75" customHeight="1" x14ac:dyDescent="0.15">
      <c r="A4265" s="918"/>
      <c r="B4265" s="921"/>
      <c r="C4265" s="922"/>
      <c r="D4265" s="923"/>
      <c r="E4265" s="921"/>
      <c r="F4265" s="921"/>
      <c r="G4265" s="921"/>
      <c r="H4265" s="924" t="s">
        <v>33</v>
      </c>
      <c r="I4265" s="924"/>
      <c r="J4265" s="14" t="s">
        <v>31</v>
      </c>
      <c r="K4265" s="14" t="s">
        <v>32</v>
      </c>
      <c r="L4265" s="16">
        <v>2384.11</v>
      </c>
    </row>
    <row r="4266" spans="1:12" s="1" customFormat="1" ht="24" customHeight="1" x14ac:dyDescent="0.15">
      <c r="A4266" s="918"/>
      <c r="B4266" s="9" t="s">
        <v>34</v>
      </c>
      <c r="C4266" s="13" t="s">
        <v>35</v>
      </c>
      <c r="D4266" s="13" t="s">
        <v>36</v>
      </c>
      <c r="E4266" s="13" t="s">
        <v>37</v>
      </c>
      <c r="F4266" s="920"/>
      <c r="G4266" s="920"/>
      <c r="H4266" s="924" t="s">
        <v>38</v>
      </c>
      <c r="I4266" s="924"/>
      <c r="J4266" s="921" t="s">
        <v>31</v>
      </c>
      <c r="K4266" s="921" t="s">
        <v>31</v>
      </c>
      <c r="L4266" s="925">
        <v>0</v>
      </c>
    </row>
    <row r="4267" spans="1:12" s="1" customFormat="1" ht="34.5" customHeight="1" x14ac:dyDescent="0.15">
      <c r="A4267" s="918"/>
      <c r="B4267" s="14" t="s">
        <v>2598</v>
      </c>
      <c r="C4267" s="14" t="s">
        <v>2606</v>
      </c>
      <c r="D4267" s="15">
        <v>43663</v>
      </c>
      <c r="E4267" s="14" t="s">
        <v>2605</v>
      </c>
      <c r="F4267" s="920"/>
      <c r="G4267" s="920"/>
      <c r="H4267" s="924"/>
      <c r="I4267" s="924"/>
      <c r="J4267" s="921"/>
      <c r="K4267" s="921"/>
      <c r="L4267" s="925"/>
    </row>
    <row r="4268" spans="1:12" s="1" customFormat="1" ht="24" customHeight="1" x14ac:dyDescent="0.15">
      <c r="A4268" s="918">
        <v>793</v>
      </c>
      <c r="B4268" s="9" t="s">
        <v>22</v>
      </c>
      <c r="C4268" s="13" t="s">
        <v>23</v>
      </c>
      <c r="D4268" s="13" t="s">
        <v>24</v>
      </c>
      <c r="E4268" s="13" t="s">
        <v>25</v>
      </c>
      <c r="F4268" s="919" t="s">
        <v>17</v>
      </c>
      <c r="G4268" s="919"/>
      <c r="H4268" s="920"/>
      <c r="I4268" s="920"/>
      <c r="J4268" s="920"/>
      <c r="K4268" s="920"/>
      <c r="L4268" s="920"/>
    </row>
    <row r="4269" spans="1:12" s="1" customFormat="1" ht="26.25" customHeight="1" x14ac:dyDescent="0.15">
      <c r="A4269" s="918"/>
      <c r="B4269" s="921" t="s">
        <v>2607</v>
      </c>
      <c r="C4269" s="921" t="s">
        <v>2608</v>
      </c>
      <c r="D4269" s="923">
        <v>43678</v>
      </c>
      <c r="E4269" s="921" t="s">
        <v>159</v>
      </c>
      <c r="F4269" s="921" t="s">
        <v>160</v>
      </c>
      <c r="G4269" s="921"/>
      <c r="H4269" s="924" t="s">
        <v>30</v>
      </c>
      <c r="I4269" s="924"/>
      <c r="J4269" s="14" t="s">
        <v>31</v>
      </c>
      <c r="K4269" s="14" t="s">
        <v>32</v>
      </c>
      <c r="L4269" s="16">
        <v>484.65</v>
      </c>
    </row>
    <row r="4270" spans="1:12" s="1" customFormat="1" ht="81.75" customHeight="1" x14ac:dyDescent="0.15">
      <c r="A4270" s="918"/>
      <c r="B4270" s="921"/>
      <c r="C4270" s="921"/>
      <c r="D4270" s="923"/>
      <c r="E4270" s="921"/>
      <c r="F4270" s="921"/>
      <c r="G4270" s="921"/>
      <c r="H4270" s="924" t="s">
        <v>33</v>
      </c>
      <c r="I4270" s="924"/>
      <c r="J4270" s="14" t="s">
        <v>31</v>
      </c>
      <c r="K4270" s="14" t="s">
        <v>31</v>
      </c>
      <c r="L4270" s="16">
        <v>0</v>
      </c>
    </row>
    <row r="4271" spans="1:12" s="1" customFormat="1" ht="24" customHeight="1" x14ac:dyDescent="0.15">
      <c r="A4271" s="918"/>
      <c r="B4271" s="9" t="s">
        <v>34</v>
      </c>
      <c r="C4271" s="13" t="s">
        <v>35</v>
      </c>
      <c r="D4271" s="13" t="s">
        <v>36</v>
      </c>
      <c r="E4271" s="13" t="s">
        <v>37</v>
      </c>
      <c r="F4271" s="920"/>
      <c r="G4271" s="920"/>
      <c r="H4271" s="924" t="s">
        <v>38</v>
      </c>
      <c r="I4271" s="924"/>
      <c r="J4271" s="921" t="s">
        <v>31</v>
      </c>
      <c r="K4271" s="921" t="s">
        <v>31</v>
      </c>
      <c r="L4271" s="925">
        <v>0</v>
      </c>
    </row>
    <row r="4272" spans="1:12" s="1" customFormat="1" ht="24" customHeight="1" x14ac:dyDescent="0.15">
      <c r="A4272" s="918"/>
      <c r="B4272" s="14" t="s">
        <v>31</v>
      </c>
      <c r="C4272" s="14" t="s">
        <v>160</v>
      </c>
      <c r="D4272" s="15">
        <v>43681</v>
      </c>
      <c r="E4272" s="14" t="s">
        <v>1186</v>
      </c>
      <c r="F4272" s="920"/>
      <c r="G4272" s="920"/>
      <c r="H4272" s="924"/>
      <c r="I4272" s="924"/>
      <c r="J4272" s="921"/>
      <c r="K4272" s="921"/>
      <c r="L4272" s="925"/>
    </row>
    <row r="4273" spans="1:12" s="1" customFormat="1" ht="24" customHeight="1" x14ac:dyDescent="0.15">
      <c r="A4273" s="918">
        <v>794</v>
      </c>
      <c r="B4273" s="9" t="s">
        <v>22</v>
      </c>
      <c r="C4273" s="13" t="s">
        <v>23</v>
      </c>
      <c r="D4273" s="13" t="s">
        <v>24</v>
      </c>
      <c r="E4273" s="13" t="s">
        <v>25</v>
      </c>
      <c r="F4273" s="919" t="s">
        <v>17</v>
      </c>
      <c r="G4273" s="919"/>
      <c r="H4273" s="920"/>
      <c r="I4273" s="920"/>
      <c r="J4273" s="920"/>
      <c r="K4273" s="920"/>
      <c r="L4273" s="920"/>
    </row>
    <row r="4274" spans="1:12" s="1" customFormat="1" ht="26.25" customHeight="1" x14ac:dyDescent="0.15">
      <c r="A4274" s="918"/>
      <c r="B4274" s="921" t="s">
        <v>2609</v>
      </c>
      <c r="C4274" s="922" t="s">
        <v>2610</v>
      </c>
      <c r="D4274" s="923">
        <v>43634</v>
      </c>
      <c r="E4274" s="921" t="s">
        <v>136</v>
      </c>
      <c r="F4274" s="921" t="s">
        <v>137</v>
      </c>
      <c r="G4274" s="921"/>
      <c r="H4274" s="924" t="s">
        <v>30</v>
      </c>
      <c r="I4274" s="924"/>
      <c r="J4274" s="14" t="s">
        <v>31</v>
      </c>
      <c r="K4274" s="14" t="s">
        <v>32</v>
      </c>
      <c r="L4274" s="16">
        <v>206</v>
      </c>
    </row>
    <row r="4275" spans="1:12" s="1" customFormat="1" ht="281.25" customHeight="1" x14ac:dyDescent="0.15">
      <c r="A4275" s="918"/>
      <c r="B4275" s="921"/>
      <c r="C4275" s="922"/>
      <c r="D4275" s="923"/>
      <c r="E4275" s="921"/>
      <c r="F4275" s="921"/>
      <c r="G4275" s="921"/>
      <c r="H4275" s="924" t="s">
        <v>33</v>
      </c>
      <c r="I4275" s="924"/>
      <c r="J4275" s="14" t="s">
        <v>31</v>
      </c>
      <c r="K4275" s="14" t="s">
        <v>32</v>
      </c>
      <c r="L4275" s="16">
        <v>326.60000000000002</v>
      </c>
    </row>
    <row r="4276" spans="1:12" s="1" customFormat="1" ht="24" customHeight="1" x14ac:dyDescent="0.15">
      <c r="A4276" s="918"/>
      <c r="B4276" s="9" t="s">
        <v>34</v>
      </c>
      <c r="C4276" s="13" t="s">
        <v>35</v>
      </c>
      <c r="D4276" s="13" t="s">
        <v>36</v>
      </c>
      <c r="E4276" s="13" t="s">
        <v>37</v>
      </c>
      <c r="F4276" s="920"/>
      <c r="G4276" s="920"/>
      <c r="H4276" s="924" t="s">
        <v>38</v>
      </c>
      <c r="I4276" s="924"/>
      <c r="J4276" s="921" t="s">
        <v>31</v>
      </c>
      <c r="K4276" s="921" t="s">
        <v>31</v>
      </c>
      <c r="L4276" s="925">
        <v>0</v>
      </c>
    </row>
    <row r="4277" spans="1:12" s="1" customFormat="1" ht="24" customHeight="1" x14ac:dyDescent="0.15">
      <c r="A4277" s="918"/>
      <c r="B4277" s="14" t="s">
        <v>39</v>
      </c>
      <c r="C4277" s="14" t="s">
        <v>137</v>
      </c>
      <c r="D4277" s="15">
        <v>43635</v>
      </c>
      <c r="E4277" s="14" t="s">
        <v>2279</v>
      </c>
      <c r="F4277" s="920"/>
      <c r="G4277" s="920"/>
      <c r="H4277" s="924"/>
      <c r="I4277" s="924"/>
      <c r="J4277" s="921"/>
      <c r="K4277" s="921"/>
      <c r="L4277" s="925"/>
    </row>
    <row r="4278" spans="1:12" s="1" customFormat="1" ht="24" customHeight="1" x14ac:dyDescent="0.15">
      <c r="A4278" s="918">
        <v>795</v>
      </c>
      <c r="B4278" s="9" t="s">
        <v>22</v>
      </c>
      <c r="C4278" s="13" t="s">
        <v>23</v>
      </c>
      <c r="D4278" s="13" t="s">
        <v>24</v>
      </c>
      <c r="E4278" s="13" t="s">
        <v>25</v>
      </c>
      <c r="F4278" s="919" t="s">
        <v>17</v>
      </c>
      <c r="G4278" s="919"/>
      <c r="H4278" s="920"/>
      <c r="I4278" s="920"/>
      <c r="J4278" s="920"/>
      <c r="K4278" s="920"/>
      <c r="L4278" s="920"/>
    </row>
    <row r="4279" spans="1:12" s="1" customFormat="1" ht="26.25" customHeight="1" x14ac:dyDescent="0.15">
      <c r="A4279" s="918"/>
      <c r="B4279" s="921" t="s">
        <v>2609</v>
      </c>
      <c r="C4279" s="922" t="s">
        <v>2611</v>
      </c>
      <c r="D4279" s="923">
        <v>43641</v>
      </c>
      <c r="E4279" s="921" t="s">
        <v>885</v>
      </c>
      <c r="F4279" s="921" t="s">
        <v>1421</v>
      </c>
      <c r="G4279" s="921"/>
      <c r="H4279" s="924" t="s">
        <v>30</v>
      </c>
      <c r="I4279" s="924"/>
      <c r="J4279" s="14" t="s">
        <v>31</v>
      </c>
      <c r="K4279" s="14" t="s">
        <v>32</v>
      </c>
      <c r="L4279" s="16">
        <v>225</v>
      </c>
    </row>
    <row r="4280" spans="1:12" s="1" customFormat="1" ht="323.25" customHeight="1" x14ac:dyDescent="0.15">
      <c r="A4280" s="918"/>
      <c r="B4280" s="921"/>
      <c r="C4280" s="922"/>
      <c r="D4280" s="923"/>
      <c r="E4280" s="921"/>
      <c r="F4280" s="921"/>
      <c r="G4280" s="921"/>
      <c r="H4280" s="924" t="s">
        <v>33</v>
      </c>
      <c r="I4280" s="924"/>
      <c r="J4280" s="14" t="s">
        <v>31</v>
      </c>
      <c r="K4280" s="14" t="s">
        <v>32</v>
      </c>
      <c r="L4280" s="16">
        <v>287.95999999999998</v>
      </c>
    </row>
    <row r="4281" spans="1:12" s="1" customFormat="1" ht="24" customHeight="1" x14ac:dyDescent="0.15">
      <c r="A4281" s="918"/>
      <c r="B4281" s="9" t="s">
        <v>34</v>
      </c>
      <c r="C4281" s="13" t="s">
        <v>35</v>
      </c>
      <c r="D4281" s="13" t="s">
        <v>36</v>
      </c>
      <c r="E4281" s="13" t="s">
        <v>37</v>
      </c>
      <c r="F4281" s="920"/>
      <c r="G4281" s="920"/>
      <c r="H4281" s="924" t="s">
        <v>38</v>
      </c>
      <c r="I4281" s="924"/>
      <c r="J4281" s="921" t="s">
        <v>31</v>
      </c>
      <c r="K4281" s="921" t="s">
        <v>32</v>
      </c>
      <c r="L4281" s="925">
        <v>100</v>
      </c>
    </row>
    <row r="4282" spans="1:12" s="1" customFormat="1" ht="24" customHeight="1" x14ac:dyDescent="0.15">
      <c r="A4282" s="918"/>
      <c r="B4282" s="14" t="s">
        <v>39</v>
      </c>
      <c r="C4282" s="14" t="s">
        <v>1421</v>
      </c>
      <c r="D4282" s="15">
        <v>43642</v>
      </c>
      <c r="E4282" s="14" t="s">
        <v>2612</v>
      </c>
      <c r="F4282" s="920"/>
      <c r="G4282" s="920"/>
      <c r="H4282" s="924"/>
      <c r="I4282" s="924"/>
      <c r="J4282" s="921"/>
      <c r="K4282" s="921"/>
      <c r="L4282" s="925"/>
    </row>
    <row r="4283" spans="1:12" s="1" customFormat="1" ht="24" customHeight="1" x14ac:dyDescent="0.15">
      <c r="A4283" s="918">
        <v>796</v>
      </c>
      <c r="B4283" s="9" t="s">
        <v>22</v>
      </c>
      <c r="C4283" s="13" t="s">
        <v>23</v>
      </c>
      <c r="D4283" s="13" t="s">
        <v>24</v>
      </c>
      <c r="E4283" s="13" t="s">
        <v>25</v>
      </c>
      <c r="F4283" s="919" t="s">
        <v>17</v>
      </c>
      <c r="G4283" s="919"/>
      <c r="H4283" s="920"/>
      <c r="I4283" s="920"/>
      <c r="J4283" s="920"/>
      <c r="K4283" s="920"/>
      <c r="L4283" s="920"/>
    </row>
    <row r="4284" spans="1:12" s="1" customFormat="1" ht="26.25" customHeight="1" x14ac:dyDescent="0.15">
      <c r="A4284" s="918"/>
      <c r="B4284" s="921" t="s">
        <v>2609</v>
      </c>
      <c r="C4284" s="922" t="s">
        <v>2613</v>
      </c>
      <c r="D4284" s="923">
        <v>43655</v>
      </c>
      <c r="E4284" s="921" t="s">
        <v>298</v>
      </c>
      <c r="F4284" s="921" t="s">
        <v>2349</v>
      </c>
      <c r="G4284" s="921"/>
      <c r="H4284" s="924" t="s">
        <v>30</v>
      </c>
      <c r="I4284" s="924"/>
      <c r="J4284" s="14" t="s">
        <v>31</v>
      </c>
      <c r="K4284" s="14" t="s">
        <v>32</v>
      </c>
      <c r="L4284" s="16">
        <v>458</v>
      </c>
    </row>
    <row r="4285" spans="1:12" s="1" customFormat="1" ht="409.2" customHeight="1" x14ac:dyDescent="0.15">
      <c r="A4285" s="918"/>
      <c r="B4285" s="921"/>
      <c r="C4285" s="922"/>
      <c r="D4285" s="923"/>
      <c r="E4285" s="921"/>
      <c r="F4285" s="921"/>
      <c r="G4285" s="921"/>
      <c r="H4285" s="924" t="s">
        <v>33</v>
      </c>
      <c r="I4285" s="924"/>
      <c r="J4285" s="921" t="s">
        <v>31</v>
      </c>
      <c r="K4285" s="921" t="s">
        <v>32</v>
      </c>
      <c r="L4285" s="925">
        <v>384.84</v>
      </c>
    </row>
    <row r="4286" spans="1:12" s="1" customFormat="1" ht="40.35" customHeight="1" x14ac:dyDescent="0.15">
      <c r="A4286" s="918"/>
      <c r="B4286" s="921"/>
      <c r="C4286" s="922"/>
      <c r="D4286" s="923"/>
      <c r="E4286" s="921"/>
      <c r="F4286" s="921"/>
      <c r="G4286" s="921"/>
      <c r="H4286" s="924"/>
      <c r="I4286" s="924"/>
      <c r="J4286" s="921"/>
      <c r="K4286" s="921"/>
      <c r="L4286" s="925"/>
    </row>
    <row r="4287" spans="1:12" s="1" customFormat="1" ht="24" customHeight="1" x14ac:dyDescent="0.15">
      <c r="A4287" s="918"/>
      <c r="B4287" s="9" t="s">
        <v>34</v>
      </c>
      <c r="C4287" s="13" t="s">
        <v>35</v>
      </c>
      <c r="D4287" s="13" t="s">
        <v>36</v>
      </c>
      <c r="E4287" s="13" t="s">
        <v>37</v>
      </c>
      <c r="F4287" s="920"/>
      <c r="G4287" s="920"/>
      <c r="H4287" s="924" t="s">
        <v>38</v>
      </c>
      <c r="I4287" s="924"/>
      <c r="J4287" s="921" t="s">
        <v>31</v>
      </c>
      <c r="K4287" s="921" t="s">
        <v>32</v>
      </c>
      <c r="L4287" s="925">
        <v>50</v>
      </c>
    </row>
    <row r="4288" spans="1:12" s="1" customFormat="1" ht="24" customHeight="1" x14ac:dyDescent="0.15">
      <c r="A4288" s="918"/>
      <c r="B4288" s="14" t="s">
        <v>39</v>
      </c>
      <c r="C4288" s="14" t="s">
        <v>2349</v>
      </c>
      <c r="D4288" s="15">
        <v>43657</v>
      </c>
      <c r="E4288" s="14" t="s">
        <v>2614</v>
      </c>
      <c r="F4288" s="920"/>
      <c r="G4288" s="920"/>
      <c r="H4288" s="924"/>
      <c r="I4288" s="924"/>
      <c r="J4288" s="921"/>
      <c r="K4288" s="921"/>
      <c r="L4288" s="925"/>
    </row>
    <row r="4289" spans="1:12" s="1" customFormat="1" ht="24" customHeight="1" x14ac:dyDescent="0.15">
      <c r="A4289" s="918">
        <v>797</v>
      </c>
      <c r="B4289" s="9" t="s">
        <v>22</v>
      </c>
      <c r="C4289" s="13" t="s">
        <v>23</v>
      </c>
      <c r="D4289" s="13" t="s">
        <v>24</v>
      </c>
      <c r="E4289" s="13" t="s">
        <v>25</v>
      </c>
      <c r="F4289" s="919" t="s">
        <v>17</v>
      </c>
      <c r="G4289" s="919"/>
      <c r="H4289" s="920"/>
      <c r="I4289" s="920"/>
      <c r="J4289" s="920"/>
      <c r="K4289" s="920"/>
      <c r="L4289" s="920"/>
    </row>
    <row r="4290" spans="1:12" s="1" customFormat="1" ht="26.25" customHeight="1" x14ac:dyDescent="0.15">
      <c r="A4290" s="918"/>
      <c r="B4290" s="921" t="s">
        <v>2615</v>
      </c>
      <c r="C4290" s="922" t="s">
        <v>2616</v>
      </c>
      <c r="D4290" s="923">
        <v>43670</v>
      </c>
      <c r="E4290" s="921" t="s">
        <v>90</v>
      </c>
      <c r="F4290" s="921" t="s">
        <v>2617</v>
      </c>
      <c r="G4290" s="921"/>
      <c r="H4290" s="924" t="s">
        <v>30</v>
      </c>
      <c r="I4290" s="924"/>
      <c r="J4290" s="14" t="s">
        <v>31</v>
      </c>
      <c r="K4290" s="14" t="s">
        <v>32</v>
      </c>
      <c r="L4290" s="16">
        <v>444.11</v>
      </c>
    </row>
    <row r="4291" spans="1:12" s="1" customFormat="1" ht="409.2" customHeight="1" x14ac:dyDescent="0.15">
      <c r="A4291" s="918"/>
      <c r="B4291" s="921"/>
      <c r="C4291" s="922"/>
      <c r="D4291" s="923"/>
      <c r="E4291" s="921"/>
      <c r="F4291" s="921"/>
      <c r="G4291" s="921"/>
      <c r="H4291" s="924" t="s">
        <v>33</v>
      </c>
      <c r="I4291" s="924"/>
      <c r="J4291" s="921" t="s">
        <v>31</v>
      </c>
      <c r="K4291" s="921" t="s">
        <v>32</v>
      </c>
      <c r="L4291" s="925">
        <v>492.6</v>
      </c>
    </row>
    <row r="4292" spans="1:12" s="1" customFormat="1" ht="103.35" customHeight="1" x14ac:dyDescent="0.15">
      <c r="A4292" s="918"/>
      <c r="B4292" s="921"/>
      <c r="C4292" s="922"/>
      <c r="D4292" s="923"/>
      <c r="E4292" s="921"/>
      <c r="F4292" s="921"/>
      <c r="G4292" s="921"/>
      <c r="H4292" s="924"/>
      <c r="I4292" s="924"/>
      <c r="J4292" s="921"/>
      <c r="K4292" s="921"/>
      <c r="L4292" s="925"/>
    </row>
    <row r="4293" spans="1:12" s="1" customFormat="1" ht="24" customHeight="1" x14ac:dyDescent="0.15">
      <c r="A4293" s="918"/>
      <c r="B4293" s="9" t="s">
        <v>34</v>
      </c>
      <c r="C4293" s="13" t="s">
        <v>35</v>
      </c>
      <c r="D4293" s="13" t="s">
        <v>36</v>
      </c>
      <c r="E4293" s="13" t="s">
        <v>37</v>
      </c>
      <c r="F4293" s="920"/>
      <c r="G4293" s="920"/>
      <c r="H4293" s="924" t="s">
        <v>38</v>
      </c>
      <c r="I4293" s="924"/>
      <c r="J4293" s="921" t="s">
        <v>31</v>
      </c>
      <c r="K4293" s="921" t="s">
        <v>32</v>
      </c>
      <c r="L4293" s="925">
        <v>150</v>
      </c>
    </row>
    <row r="4294" spans="1:12" s="1" customFormat="1" ht="34.5" customHeight="1" x14ac:dyDescent="0.15">
      <c r="A4294" s="918"/>
      <c r="B4294" s="14" t="s">
        <v>2618</v>
      </c>
      <c r="C4294" s="14" t="s">
        <v>2617</v>
      </c>
      <c r="D4294" s="15">
        <v>43672</v>
      </c>
      <c r="E4294" s="14" t="s">
        <v>2619</v>
      </c>
      <c r="F4294" s="920"/>
      <c r="G4294" s="920"/>
      <c r="H4294" s="924"/>
      <c r="I4294" s="924"/>
      <c r="J4294" s="921"/>
      <c r="K4294" s="921"/>
      <c r="L4294" s="925"/>
    </row>
    <row r="4295" spans="1:12" s="1" customFormat="1" ht="24" customHeight="1" x14ac:dyDescent="0.15">
      <c r="A4295" s="918">
        <v>798</v>
      </c>
      <c r="B4295" s="9" t="s">
        <v>22</v>
      </c>
      <c r="C4295" s="13" t="s">
        <v>23</v>
      </c>
      <c r="D4295" s="13" t="s">
        <v>24</v>
      </c>
      <c r="E4295" s="13" t="s">
        <v>25</v>
      </c>
      <c r="F4295" s="919" t="s">
        <v>17</v>
      </c>
      <c r="G4295" s="919"/>
      <c r="H4295" s="920"/>
      <c r="I4295" s="920"/>
      <c r="J4295" s="920"/>
      <c r="K4295" s="920"/>
      <c r="L4295" s="920"/>
    </row>
    <row r="4296" spans="1:12" s="1" customFormat="1" ht="26.25" customHeight="1" x14ac:dyDescent="0.15">
      <c r="A4296" s="918"/>
      <c r="B4296" s="921" t="s">
        <v>2615</v>
      </c>
      <c r="C4296" s="922" t="s">
        <v>2620</v>
      </c>
      <c r="D4296" s="923">
        <v>43676</v>
      </c>
      <c r="E4296" s="921" t="s">
        <v>1493</v>
      </c>
      <c r="F4296" s="921" t="s">
        <v>2621</v>
      </c>
      <c r="G4296" s="921"/>
      <c r="H4296" s="924" t="s">
        <v>30</v>
      </c>
      <c r="I4296" s="924"/>
      <c r="J4296" s="14" t="s">
        <v>31</v>
      </c>
      <c r="K4296" s="14" t="s">
        <v>32</v>
      </c>
      <c r="L4296" s="16">
        <v>834</v>
      </c>
    </row>
    <row r="4297" spans="1:12" s="1" customFormat="1" ht="249.75" customHeight="1" x14ac:dyDescent="0.15">
      <c r="A4297" s="918"/>
      <c r="B4297" s="921"/>
      <c r="C4297" s="922"/>
      <c r="D4297" s="923"/>
      <c r="E4297" s="921"/>
      <c r="F4297" s="921"/>
      <c r="G4297" s="921"/>
      <c r="H4297" s="924" t="s">
        <v>33</v>
      </c>
      <c r="I4297" s="924"/>
      <c r="J4297" s="14" t="s">
        <v>31</v>
      </c>
      <c r="K4297" s="14" t="s">
        <v>32</v>
      </c>
      <c r="L4297" s="16">
        <v>881.1</v>
      </c>
    </row>
    <row r="4298" spans="1:12" s="1" customFormat="1" ht="24" customHeight="1" x14ac:dyDescent="0.15">
      <c r="A4298" s="918"/>
      <c r="B4298" s="9" t="s">
        <v>34</v>
      </c>
      <c r="C4298" s="13" t="s">
        <v>35</v>
      </c>
      <c r="D4298" s="13" t="s">
        <v>36</v>
      </c>
      <c r="E4298" s="13" t="s">
        <v>37</v>
      </c>
      <c r="F4298" s="920"/>
      <c r="G4298" s="920"/>
      <c r="H4298" s="924" t="s">
        <v>38</v>
      </c>
      <c r="I4298" s="924"/>
      <c r="J4298" s="921" t="s">
        <v>31</v>
      </c>
      <c r="K4298" s="921" t="s">
        <v>32</v>
      </c>
      <c r="L4298" s="925">
        <v>20</v>
      </c>
    </row>
    <row r="4299" spans="1:12" s="1" customFormat="1" ht="34.5" customHeight="1" x14ac:dyDescent="0.15">
      <c r="A4299" s="918"/>
      <c r="B4299" s="14" t="s">
        <v>2618</v>
      </c>
      <c r="C4299" s="14" t="s">
        <v>2621</v>
      </c>
      <c r="D4299" s="15">
        <v>43687</v>
      </c>
      <c r="E4299" s="14" t="s">
        <v>2622</v>
      </c>
      <c r="F4299" s="920"/>
      <c r="G4299" s="920"/>
      <c r="H4299" s="924"/>
      <c r="I4299" s="924"/>
      <c r="J4299" s="921"/>
      <c r="K4299" s="921"/>
      <c r="L4299" s="925"/>
    </row>
    <row r="4300" spans="1:12" s="1" customFormat="1" ht="24" customHeight="1" x14ac:dyDescent="0.15">
      <c r="A4300" s="918">
        <v>799</v>
      </c>
      <c r="B4300" s="9" t="s">
        <v>22</v>
      </c>
      <c r="C4300" s="13" t="s">
        <v>23</v>
      </c>
      <c r="D4300" s="13" t="s">
        <v>24</v>
      </c>
      <c r="E4300" s="13" t="s">
        <v>25</v>
      </c>
      <c r="F4300" s="919" t="s">
        <v>17</v>
      </c>
      <c r="G4300" s="919"/>
      <c r="H4300" s="920"/>
      <c r="I4300" s="920"/>
      <c r="J4300" s="920"/>
      <c r="K4300" s="920"/>
      <c r="L4300" s="920"/>
    </row>
    <row r="4301" spans="1:12" s="1" customFormat="1" ht="26.25" customHeight="1" x14ac:dyDescent="0.15">
      <c r="A4301" s="918"/>
      <c r="B4301" s="921" t="s">
        <v>2623</v>
      </c>
      <c r="C4301" s="922" t="s">
        <v>2624</v>
      </c>
      <c r="D4301" s="923">
        <v>43693</v>
      </c>
      <c r="E4301" s="921" t="s">
        <v>1720</v>
      </c>
      <c r="F4301" s="921" t="s">
        <v>2625</v>
      </c>
      <c r="G4301" s="921"/>
      <c r="H4301" s="924" t="s">
        <v>30</v>
      </c>
      <c r="I4301" s="924"/>
      <c r="J4301" s="14" t="s">
        <v>31</v>
      </c>
      <c r="K4301" s="14" t="s">
        <v>32</v>
      </c>
      <c r="L4301" s="16">
        <v>826</v>
      </c>
    </row>
    <row r="4302" spans="1:12" s="1" customFormat="1" ht="228.75" customHeight="1" x14ac:dyDescent="0.15">
      <c r="A4302" s="918"/>
      <c r="B4302" s="921"/>
      <c r="C4302" s="922"/>
      <c r="D4302" s="923"/>
      <c r="E4302" s="921"/>
      <c r="F4302" s="921"/>
      <c r="G4302" s="921"/>
      <c r="H4302" s="924" t="s">
        <v>33</v>
      </c>
      <c r="I4302" s="924"/>
      <c r="J4302" s="14" t="s">
        <v>31</v>
      </c>
      <c r="K4302" s="14" t="s">
        <v>31</v>
      </c>
      <c r="L4302" s="16">
        <v>0</v>
      </c>
    </row>
    <row r="4303" spans="1:12" s="1" customFormat="1" ht="24" customHeight="1" x14ac:dyDescent="0.15">
      <c r="A4303" s="918"/>
      <c r="B4303" s="9" t="s">
        <v>34</v>
      </c>
      <c r="C4303" s="13" t="s">
        <v>35</v>
      </c>
      <c r="D4303" s="13" t="s">
        <v>36</v>
      </c>
      <c r="E4303" s="13" t="s">
        <v>37</v>
      </c>
      <c r="F4303" s="920"/>
      <c r="G4303" s="920"/>
      <c r="H4303" s="924" t="s">
        <v>38</v>
      </c>
      <c r="I4303" s="924"/>
      <c r="J4303" s="921" t="s">
        <v>31</v>
      </c>
      <c r="K4303" s="921" t="s">
        <v>32</v>
      </c>
      <c r="L4303" s="925">
        <v>1113.67</v>
      </c>
    </row>
    <row r="4304" spans="1:12" s="1" customFormat="1" ht="24" customHeight="1" x14ac:dyDescent="0.15">
      <c r="A4304" s="918"/>
      <c r="B4304" s="14" t="s">
        <v>31</v>
      </c>
      <c r="C4304" s="14" t="s">
        <v>2625</v>
      </c>
      <c r="D4304" s="15">
        <v>43701</v>
      </c>
      <c r="E4304" s="14" t="s">
        <v>2626</v>
      </c>
      <c r="F4304" s="920"/>
      <c r="G4304" s="920"/>
      <c r="H4304" s="924"/>
      <c r="I4304" s="924"/>
      <c r="J4304" s="921"/>
      <c r="K4304" s="921"/>
      <c r="L4304" s="925"/>
    </row>
    <row r="4305" spans="1:12" s="1" customFormat="1" ht="24" customHeight="1" x14ac:dyDescent="0.15">
      <c r="A4305" s="918">
        <v>800</v>
      </c>
      <c r="B4305" s="9" t="s">
        <v>22</v>
      </c>
      <c r="C4305" s="13" t="s">
        <v>23</v>
      </c>
      <c r="D4305" s="13" t="s">
        <v>24</v>
      </c>
      <c r="E4305" s="13" t="s">
        <v>25</v>
      </c>
      <c r="F4305" s="919" t="s">
        <v>17</v>
      </c>
      <c r="G4305" s="919"/>
      <c r="H4305" s="920"/>
      <c r="I4305" s="920"/>
      <c r="J4305" s="920"/>
      <c r="K4305" s="920"/>
      <c r="L4305" s="920"/>
    </row>
    <row r="4306" spans="1:12" s="1" customFormat="1" ht="26.25" customHeight="1" x14ac:dyDescent="0.15">
      <c r="A4306" s="918"/>
      <c r="B4306" s="921" t="s">
        <v>2627</v>
      </c>
      <c r="C4306" s="922" t="s">
        <v>2628</v>
      </c>
      <c r="D4306" s="923">
        <v>43661</v>
      </c>
      <c r="E4306" s="921" t="s">
        <v>103</v>
      </c>
      <c r="F4306" s="921" t="s">
        <v>2629</v>
      </c>
      <c r="G4306" s="921"/>
      <c r="H4306" s="924" t="s">
        <v>30</v>
      </c>
      <c r="I4306" s="924"/>
      <c r="J4306" s="14" t="s">
        <v>31</v>
      </c>
      <c r="K4306" s="14" t="s">
        <v>32</v>
      </c>
      <c r="L4306" s="16">
        <v>742.58</v>
      </c>
    </row>
    <row r="4307" spans="1:12" s="1" customFormat="1" ht="409.2" customHeight="1" x14ac:dyDescent="0.15">
      <c r="A4307" s="918"/>
      <c r="B4307" s="921"/>
      <c r="C4307" s="922"/>
      <c r="D4307" s="923"/>
      <c r="E4307" s="921"/>
      <c r="F4307" s="921"/>
      <c r="G4307" s="921"/>
      <c r="H4307" s="924" t="s">
        <v>33</v>
      </c>
      <c r="I4307" s="924"/>
      <c r="J4307" s="921" t="s">
        <v>31</v>
      </c>
      <c r="K4307" s="921" t="s">
        <v>32</v>
      </c>
      <c r="L4307" s="925">
        <v>1310.3500000000001</v>
      </c>
    </row>
    <row r="4308" spans="1:12" s="1" customFormat="1" ht="344.85" customHeight="1" x14ac:dyDescent="0.15">
      <c r="A4308" s="918"/>
      <c r="B4308" s="921"/>
      <c r="C4308" s="922"/>
      <c r="D4308" s="923"/>
      <c r="E4308" s="921"/>
      <c r="F4308" s="921"/>
      <c r="G4308" s="921"/>
      <c r="H4308" s="924"/>
      <c r="I4308" s="924"/>
      <c r="J4308" s="921"/>
      <c r="K4308" s="921"/>
      <c r="L4308" s="925"/>
    </row>
    <row r="4309" spans="1:12" s="1" customFormat="1" ht="24" customHeight="1" x14ac:dyDescent="0.15">
      <c r="A4309" s="918"/>
      <c r="B4309" s="9" t="s">
        <v>34</v>
      </c>
      <c r="C4309" s="13" t="s">
        <v>35</v>
      </c>
      <c r="D4309" s="13" t="s">
        <v>36</v>
      </c>
      <c r="E4309" s="13" t="s">
        <v>37</v>
      </c>
      <c r="F4309" s="920"/>
      <c r="G4309" s="920"/>
      <c r="H4309" s="924" t="s">
        <v>38</v>
      </c>
      <c r="I4309" s="924"/>
      <c r="J4309" s="921" t="s">
        <v>31</v>
      </c>
      <c r="K4309" s="921" t="s">
        <v>32</v>
      </c>
      <c r="L4309" s="925">
        <v>686.66</v>
      </c>
    </row>
    <row r="4310" spans="1:12" s="1" customFormat="1" ht="24" customHeight="1" x14ac:dyDescent="0.15">
      <c r="A4310" s="918"/>
      <c r="B4310" s="14" t="s">
        <v>429</v>
      </c>
      <c r="C4310" s="14" t="s">
        <v>2629</v>
      </c>
      <c r="D4310" s="15">
        <v>43671</v>
      </c>
      <c r="E4310" s="14" t="s">
        <v>2630</v>
      </c>
      <c r="F4310" s="920"/>
      <c r="G4310" s="920"/>
      <c r="H4310" s="924"/>
      <c r="I4310" s="924"/>
      <c r="J4310" s="921"/>
      <c r="K4310" s="921"/>
      <c r="L4310" s="925"/>
    </row>
    <row r="4311" spans="1:12" s="1" customFormat="1" ht="24" customHeight="1" x14ac:dyDescent="0.15">
      <c r="A4311" s="918">
        <v>801</v>
      </c>
      <c r="B4311" s="9" t="s">
        <v>22</v>
      </c>
      <c r="C4311" s="13" t="s">
        <v>23</v>
      </c>
      <c r="D4311" s="13" t="s">
        <v>24</v>
      </c>
      <c r="E4311" s="13" t="s">
        <v>25</v>
      </c>
      <c r="F4311" s="919" t="s">
        <v>17</v>
      </c>
      <c r="G4311" s="919"/>
      <c r="H4311" s="920"/>
      <c r="I4311" s="920"/>
      <c r="J4311" s="920"/>
      <c r="K4311" s="920"/>
      <c r="L4311" s="920"/>
    </row>
    <row r="4312" spans="1:12" s="1" customFormat="1" ht="26.25" customHeight="1" x14ac:dyDescent="0.15">
      <c r="A4312" s="918"/>
      <c r="B4312" s="921" t="s">
        <v>2627</v>
      </c>
      <c r="C4312" s="922" t="s">
        <v>2628</v>
      </c>
      <c r="D4312" s="923">
        <v>43661</v>
      </c>
      <c r="E4312" s="921" t="s">
        <v>103</v>
      </c>
      <c r="F4312" s="921" t="s">
        <v>2631</v>
      </c>
      <c r="G4312" s="921"/>
      <c r="H4312" s="924" t="s">
        <v>30</v>
      </c>
      <c r="I4312" s="924"/>
      <c r="J4312" s="14" t="s">
        <v>31</v>
      </c>
      <c r="K4312" s="14" t="s">
        <v>32</v>
      </c>
      <c r="L4312" s="16">
        <v>361.24</v>
      </c>
    </row>
    <row r="4313" spans="1:12" s="1" customFormat="1" ht="409.2" customHeight="1" x14ac:dyDescent="0.15">
      <c r="A4313" s="918"/>
      <c r="B4313" s="921"/>
      <c r="C4313" s="922"/>
      <c r="D4313" s="923"/>
      <c r="E4313" s="921"/>
      <c r="F4313" s="921"/>
      <c r="G4313" s="921"/>
      <c r="H4313" s="924" t="s">
        <v>33</v>
      </c>
      <c r="I4313" s="924"/>
      <c r="J4313" s="921" t="s">
        <v>31</v>
      </c>
      <c r="K4313" s="921" t="s">
        <v>31</v>
      </c>
      <c r="L4313" s="925">
        <v>0</v>
      </c>
    </row>
    <row r="4314" spans="1:12" s="1" customFormat="1" ht="344.85" customHeight="1" x14ac:dyDescent="0.15">
      <c r="A4314" s="918"/>
      <c r="B4314" s="921"/>
      <c r="C4314" s="922"/>
      <c r="D4314" s="923"/>
      <c r="E4314" s="921"/>
      <c r="F4314" s="921"/>
      <c r="G4314" s="921"/>
      <c r="H4314" s="924"/>
      <c r="I4314" s="924"/>
      <c r="J4314" s="921"/>
      <c r="K4314" s="921"/>
      <c r="L4314" s="925"/>
    </row>
    <row r="4315" spans="1:12" s="1" customFormat="1" ht="24" customHeight="1" x14ac:dyDescent="0.15">
      <c r="A4315" s="918"/>
      <c r="B4315" s="9" t="s">
        <v>34</v>
      </c>
      <c r="C4315" s="13" t="s">
        <v>35</v>
      </c>
      <c r="D4315" s="13" t="s">
        <v>36</v>
      </c>
      <c r="E4315" s="13" t="s">
        <v>37</v>
      </c>
      <c r="F4315" s="920"/>
      <c r="G4315" s="920"/>
      <c r="H4315" s="924" t="s">
        <v>38</v>
      </c>
      <c r="I4315" s="924"/>
      <c r="J4315" s="921" t="s">
        <v>31</v>
      </c>
      <c r="K4315" s="921" t="s">
        <v>32</v>
      </c>
      <c r="L4315" s="925">
        <v>76.53</v>
      </c>
    </row>
    <row r="4316" spans="1:12" s="1" customFormat="1" ht="24" customHeight="1" x14ac:dyDescent="0.15">
      <c r="A4316" s="918"/>
      <c r="B4316" s="14" t="s">
        <v>429</v>
      </c>
      <c r="C4316" s="14" t="s">
        <v>2631</v>
      </c>
      <c r="D4316" s="15">
        <v>43671</v>
      </c>
      <c r="E4316" s="14" t="s">
        <v>2630</v>
      </c>
      <c r="F4316" s="920"/>
      <c r="G4316" s="920"/>
      <c r="H4316" s="924"/>
      <c r="I4316" s="924"/>
      <c r="J4316" s="921"/>
      <c r="K4316" s="921"/>
      <c r="L4316" s="925"/>
    </row>
    <row r="4317" spans="1:12" s="1" customFormat="1" ht="24" customHeight="1" x14ac:dyDescent="0.15">
      <c r="A4317" s="918">
        <v>802</v>
      </c>
      <c r="B4317" s="9" t="s">
        <v>22</v>
      </c>
      <c r="C4317" s="13" t="s">
        <v>23</v>
      </c>
      <c r="D4317" s="13" t="s">
        <v>24</v>
      </c>
      <c r="E4317" s="13" t="s">
        <v>25</v>
      </c>
      <c r="F4317" s="919" t="s">
        <v>17</v>
      </c>
      <c r="G4317" s="919"/>
      <c r="H4317" s="920"/>
      <c r="I4317" s="920"/>
      <c r="J4317" s="920"/>
      <c r="K4317" s="920"/>
      <c r="L4317" s="920"/>
    </row>
    <row r="4318" spans="1:12" s="1" customFormat="1" ht="26.25" customHeight="1" x14ac:dyDescent="0.15">
      <c r="A4318" s="918"/>
      <c r="B4318" s="921" t="s">
        <v>2632</v>
      </c>
      <c r="C4318" s="922" t="s">
        <v>2633</v>
      </c>
      <c r="D4318" s="923">
        <v>43593</v>
      </c>
      <c r="E4318" s="921" t="s">
        <v>136</v>
      </c>
      <c r="F4318" s="921" t="s">
        <v>1898</v>
      </c>
      <c r="G4318" s="921"/>
      <c r="H4318" s="924" t="s">
        <v>30</v>
      </c>
      <c r="I4318" s="924"/>
      <c r="J4318" s="14" t="s">
        <v>31</v>
      </c>
      <c r="K4318" s="14" t="s">
        <v>32</v>
      </c>
      <c r="L4318" s="16">
        <v>416</v>
      </c>
    </row>
    <row r="4319" spans="1:12" s="1" customFormat="1" ht="249.75" customHeight="1" x14ac:dyDescent="0.15">
      <c r="A4319" s="918"/>
      <c r="B4319" s="921"/>
      <c r="C4319" s="922"/>
      <c r="D4319" s="923"/>
      <c r="E4319" s="921"/>
      <c r="F4319" s="921"/>
      <c r="G4319" s="921"/>
      <c r="H4319" s="924" t="s">
        <v>33</v>
      </c>
      <c r="I4319" s="924"/>
      <c r="J4319" s="14" t="s">
        <v>31</v>
      </c>
      <c r="K4319" s="14" t="s">
        <v>32</v>
      </c>
      <c r="L4319" s="16">
        <v>192</v>
      </c>
    </row>
    <row r="4320" spans="1:12" s="1" customFormat="1" ht="24" customHeight="1" x14ac:dyDescent="0.15">
      <c r="A4320" s="918"/>
      <c r="B4320" s="9" t="s">
        <v>34</v>
      </c>
      <c r="C4320" s="13" t="s">
        <v>35</v>
      </c>
      <c r="D4320" s="13" t="s">
        <v>36</v>
      </c>
      <c r="E4320" s="13" t="s">
        <v>37</v>
      </c>
      <c r="F4320" s="920"/>
      <c r="G4320" s="920"/>
      <c r="H4320" s="924" t="s">
        <v>38</v>
      </c>
      <c r="I4320" s="924"/>
      <c r="J4320" s="921" t="s">
        <v>31</v>
      </c>
      <c r="K4320" s="921" t="s">
        <v>32</v>
      </c>
      <c r="L4320" s="925">
        <v>1370</v>
      </c>
    </row>
    <row r="4321" spans="1:12" s="1" customFormat="1" ht="24" customHeight="1" x14ac:dyDescent="0.15">
      <c r="A4321" s="918"/>
      <c r="B4321" s="14" t="s">
        <v>471</v>
      </c>
      <c r="C4321" s="14" t="s">
        <v>1898</v>
      </c>
      <c r="D4321" s="15">
        <v>43595</v>
      </c>
      <c r="E4321" s="14" t="s">
        <v>553</v>
      </c>
      <c r="F4321" s="920"/>
      <c r="G4321" s="920"/>
      <c r="H4321" s="924"/>
      <c r="I4321" s="924"/>
      <c r="J4321" s="921"/>
      <c r="K4321" s="921"/>
      <c r="L4321" s="925"/>
    </row>
    <row r="4322" spans="1:12" s="1" customFormat="1" ht="24" customHeight="1" x14ac:dyDescent="0.15">
      <c r="A4322" s="918">
        <v>803</v>
      </c>
      <c r="B4322" s="9" t="s">
        <v>22</v>
      </c>
      <c r="C4322" s="13" t="s">
        <v>23</v>
      </c>
      <c r="D4322" s="13" t="s">
        <v>24</v>
      </c>
      <c r="E4322" s="13" t="s">
        <v>25</v>
      </c>
      <c r="F4322" s="919" t="s">
        <v>17</v>
      </c>
      <c r="G4322" s="919"/>
      <c r="H4322" s="920"/>
      <c r="I4322" s="920"/>
      <c r="J4322" s="920"/>
      <c r="K4322" s="920"/>
      <c r="L4322" s="920"/>
    </row>
    <row r="4323" spans="1:12" s="1" customFormat="1" ht="26.25" customHeight="1" x14ac:dyDescent="0.15">
      <c r="A4323" s="918"/>
      <c r="B4323" s="921" t="s">
        <v>2632</v>
      </c>
      <c r="C4323" s="922" t="s">
        <v>2634</v>
      </c>
      <c r="D4323" s="923">
        <v>43660</v>
      </c>
      <c r="E4323" s="921" t="s">
        <v>176</v>
      </c>
      <c r="F4323" s="921" t="s">
        <v>1886</v>
      </c>
      <c r="G4323" s="921"/>
      <c r="H4323" s="924" t="s">
        <v>30</v>
      </c>
      <c r="I4323" s="924"/>
      <c r="J4323" s="14" t="s">
        <v>31</v>
      </c>
      <c r="K4323" s="14" t="s">
        <v>32</v>
      </c>
      <c r="L4323" s="16">
        <v>244</v>
      </c>
    </row>
    <row r="4324" spans="1:12" s="1" customFormat="1" ht="155.25" customHeight="1" x14ac:dyDescent="0.15">
      <c r="A4324" s="918"/>
      <c r="B4324" s="921"/>
      <c r="C4324" s="922"/>
      <c r="D4324" s="923"/>
      <c r="E4324" s="921"/>
      <c r="F4324" s="921"/>
      <c r="G4324" s="921"/>
      <c r="H4324" s="924" t="s">
        <v>33</v>
      </c>
      <c r="I4324" s="924"/>
      <c r="J4324" s="14" t="s">
        <v>31</v>
      </c>
      <c r="K4324" s="14" t="s">
        <v>32</v>
      </c>
      <c r="L4324" s="16">
        <v>603.96</v>
      </c>
    </row>
    <row r="4325" spans="1:12" s="1" customFormat="1" ht="24" customHeight="1" x14ac:dyDescent="0.15">
      <c r="A4325" s="918"/>
      <c r="B4325" s="9" t="s">
        <v>34</v>
      </c>
      <c r="C4325" s="13" t="s">
        <v>35</v>
      </c>
      <c r="D4325" s="13" t="s">
        <v>36</v>
      </c>
      <c r="E4325" s="13" t="s">
        <v>37</v>
      </c>
      <c r="F4325" s="920"/>
      <c r="G4325" s="920"/>
      <c r="H4325" s="924" t="s">
        <v>38</v>
      </c>
      <c r="I4325" s="924"/>
      <c r="J4325" s="921" t="s">
        <v>31</v>
      </c>
      <c r="K4325" s="921" t="s">
        <v>31</v>
      </c>
      <c r="L4325" s="925">
        <v>0</v>
      </c>
    </row>
    <row r="4326" spans="1:12" s="1" customFormat="1" ht="24" customHeight="1" x14ac:dyDescent="0.15">
      <c r="A4326" s="918"/>
      <c r="B4326" s="14" t="s">
        <v>471</v>
      </c>
      <c r="C4326" s="14" t="s">
        <v>1886</v>
      </c>
      <c r="D4326" s="15">
        <v>43662</v>
      </c>
      <c r="E4326" s="14" t="s">
        <v>2595</v>
      </c>
      <c r="F4326" s="920"/>
      <c r="G4326" s="920"/>
      <c r="H4326" s="924"/>
      <c r="I4326" s="924"/>
      <c r="J4326" s="921"/>
      <c r="K4326" s="921"/>
      <c r="L4326" s="925"/>
    </row>
    <row r="4327" spans="1:12" s="1" customFormat="1" ht="24" customHeight="1" x14ac:dyDescent="0.15">
      <c r="A4327" s="918">
        <v>804</v>
      </c>
      <c r="B4327" s="9" t="s">
        <v>22</v>
      </c>
      <c r="C4327" s="13" t="s">
        <v>23</v>
      </c>
      <c r="D4327" s="13" t="s">
        <v>24</v>
      </c>
      <c r="E4327" s="13" t="s">
        <v>25</v>
      </c>
      <c r="F4327" s="919" t="s">
        <v>17</v>
      </c>
      <c r="G4327" s="919"/>
      <c r="H4327" s="920"/>
      <c r="I4327" s="920"/>
      <c r="J4327" s="920"/>
      <c r="K4327" s="920"/>
      <c r="L4327" s="920"/>
    </row>
    <row r="4328" spans="1:12" s="1" customFormat="1" ht="26.25" customHeight="1" x14ac:dyDescent="0.15">
      <c r="A4328" s="918"/>
      <c r="B4328" s="921" t="s">
        <v>2632</v>
      </c>
      <c r="C4328" s="922" t="s">
        <v>2635</v>
      </c>
      <c r="D4328" s="923">
        <v>43717</v>
      </c>
      <c r="E4328" s="921" t="s">
        <v>593</v>
      </c>
      <c r="F4328" s="921" t="s">
        <v>710</v>
      </c>
      <c r="G4328" s="921"/>
      <c r="H4328" s="924" t="s">
        <v>30</v>
      </c>
      <c r="I4328" s="924"/>
      <c r="J4328" s="14" t="s">
        <v>31</v>
      </c>
      <c r="K4328" s="14" t="s">
        <v>32</v>
      </c>
      <c r="L4328" s="16">
        <v>983</v>
      </c>
    </row>
    <row r="4329" spans="1:12" s="1" customFormat="1" ht="291.75" customHeight="1" x14ac:dyDescent="0.15">
      <c r="A4329" s="918"/>
      <c r="B4329" s="921"/>
      <c r="C4329" s="922"/>
      <c r="D4329" s="923"/>
      <c r="E4329" s="921"/>
      <c r="F4329" s="921"/>
      <c r="G4329" s="921"/>
      <c r="H4329" s="924" t="s">
        <v>33</v>
      </c>
      <c r="I4329" s="924"/>
      <c r="J4329" s="14" t="s">
        <v>31</v>
      </c>
      <c r="K4329" s="14" t="s">
        <v>32</v>
      </c>
      <c r="L4329" s="16">
        <v>2334</v>
      </c>
    </row>
    <row r="4330" spans="1:12" s="1" customFormat="1" ht="24" customHeight="1" x14ac:dyDescent="0.15">
      <c r="A4330" s="918"/>
      <c r="B4330" s="9" t="s">
        <v>34</v>
      </c>
      <c r="C4330" s="13" t="s">
        <v>35</v>
      </c>
      <c r="D4330" s="13" t="s">
        <v>36</v>
      </c>
      <c r="E4330" s="13" t="s">
        <v>37</v>
      </c>
      <c r="F4330" s="920"/>
      <c r="G4330" s="920"/>
      <c r="H4330" s="924" t="s">
        <v>38</v>
      </c>
      <c r="I4330" s="924"/>
      <c r="J4330" s="921" t="s">
        <v>31</v>
      </c>
      <c r="K4330" s="921" t="s">
        <v>32</v>
      </c>
      <c r="L4330" s="925">
        <v>648</v>
      </c>
    </row>
    <row r="4331" spans="1:12" s="1" customFormat="1" ht="24" customHeight="1" x14ac:dyDescent="0.15">
      <c r="A4331" s="918"/>
      <c r="B4331" s="14" t="s">
        <v>471</v>
      </c>
      <c r="C4331" s="14" t="s">
        <v>710</v>
      </c>
      <c r="D4331" s="15">
        <v>43722</v>
      </c>
      <c r="E4331" s="14" t="s">
        <v>711</v>
      </c>
      <c r="F4331" s="920"/>
      <c r="G4331" s="920"/>
      <c r="H4331" s="924"/>
      <c r="I4331" s="924"/>
      <c r="J4331" s="921"/>
      <c r="K4331" s="921"/>
      <c r="L4331" s="925"/>
    </row>
    <row r="4332" spans="1:12" s="1" customFormat="1" ht="24" customHeight="1" x14ac:dyDescent="0.15">
      <c r="A4332" s="918">
        <v>805</v>
      </c>
      <c r="B4332" s="9" t="s">
        <v>22</v>
      </c>
      <c r="C4332" s="13" t="s">
        <v>23</v>
      </c>
      <c r="D4332" s="13" t="s">
        <v>24</v>
      </c>
      <c r="E4332" s="13" t="s">
        <v>25</v>
      </c>
      <c r="F4332" s="919" t="s">
        <v>17</v>
      </c>
      <c r="G4332" s="919"/>
      <c r="H4332" s="920"/>
      <c r="I4332" s="920"/>
      <c r="J4332" s="920"/>
      <c r="K4332" s="920"/>
      <c r="L4332" s="920"/>
    </row>
    <row r="4333" spans="1:12" s="1" customFormat="1" ht="26.25" customHeight="1" x14ac:dyDescent="0.15">
      <c r="A4333" s="918"/>
      <c r="B4333" s="921" t="s">
        <v>2636</v>
      </c>
      <c r="C4333" s="922" t="s">
        <v>2637</v>
      </c>
      <c r="D4333" s="923">
        <v>43628</v>
      </c>
      <c r="E4333" s="921" t="s">
        <v>2230</v>
      </c>
      <c r="F4333" s="921" t="s">
        <v>2638</v>
      </c>
      <c r="G4333" s="921"/>
      <c r="H4333" s="924" t="s">
        <v>30</v>
      </c>
      <c r="I4333" s="924"/>
      <c r="J4333" s="14" t="s">
        <v>31</v>
      </c>
      <c r="K4333" s="14" t="s">
        <v>32</v>
      </c>
      <c r="L4333" s="16">
        <v>817</v>
      </c>
    </row>
    <row r="4334" spans="1:12" s="1" customFormat="1" ht="375.75" customHeight="1" x14ac:dyDescent="0.15">
      <c r="A4334" s="918"/>
      <c r="B4334" s="921"/>
      <c r="C4334" s="922"/>
      <c r="D4334" s="923"/>
      <c r="E4334" s="921"/>
      <c r="F4334" s="921"/>
      <c r="G4334" s="921"/>
      <c r="H4334" s="924" t="s">
        <v>33</v>
      </c>
      <c r="I4334" s="924"/>
      <c r="J4334" s="14" t="s">
        <v>31</v>
      </c>
      <c r="K4334" s="14" t="s">
        <v>32</v>
      </c>
      <c r="L4334" s="16">
        <v>3058.9</v>
      </c>
    </row>
    <row r="4335" spans="1:12" s="1" customFormat="1" ht="24" customHeight="1" x14ac:dyDescent="0.15">
      <c r="A4335" s="918"/>
      <c r="B4335" s="9" t="s">
        <v>34</v>
      </c>
      <c r="C4335" s="13" t="s">
        <v>35</v>
      </c>
      <c r="D4335" s="13" t="s">
        <v>36</v>
      </c>
      <c r="E4335" s="13" t="s">
        <v>37</v>
      </c>
      <c r="F4335" s="920"/>
      <c r="G4335" s="920"/>
      <c r="H4335" s="924" t="s">
        <v>38</v>
      </c>
      <c r="I4335" s="924"/>
      <c r="J4335" s="921" t="s">
        <v>31</v>
      </c>
      <c r="K4335" s="921" t="s">
        <v>32</v>
      </c>
      <c r="L4335" s="925">
        <v>389</v>
      </c>
    </row>
    <row r="4336" spans="1:12" s="1" customFormat="1" ht="24" customHeight="1" x14ac:dyDescent="0.15">
      <c r="A4336" s="918"/>
      <c r="B4336" s="14" t="s">
        <v>2639</v>
      </c>
      <c r="C4336" s="14" t="s">
        <v>2638</v>
      </c>
      <c r="D4336" s="15">
        <v>43633</v>
      </c>
      <c r="E4336" s="14" t="s">
        <v>2640</v>
      </c>
      <c r="F4336" s="920"/>
      <c r="G4336" s="920"/>
      <c r="H4336" s="924"/>
      <c r="I4336" s="924"/>
      <c r="J4336" s="921"/>
      <c r="K4336" s="921"/>
      <c r="L4336" s="925"/>
    </row>
    <row r="4337" spans="1:12" s="1" customFormat="1" ht="24" customHeight="1" x14ac:dyDescent="0.15">
      <c r="A4337" s="918">
        <v>806</v>
      </c>
      <c r="B4337" s="9" t="s">
        <v>22</v>
      </c>
      <c r="C4337" s="13" t="s">
        <v>23</v>
      </c>
      <c r="D4337" s="13" t="s">
        <v>24</v>
      </c>
      <c r="E4337" s="13" t="s">
        <v>25</v>
      </c>
      <c r="F4337" s="919" t="s">
        <v>17</v>
      </c>
      <c r="G4337" s="919"/>
      <c r="H4337" s="920"/>
      <c r="I4337" s="920"/>
      <c r="J4337" s="920"/>
      <c r="K4337" s="920"/>
      <c r="L4337" s="920"/>
    </row>
    <row r="4338" spans="1:12" s="1" customFormat="1" ht="26.25" customHeight="1" x14ac:dyDescent="0.15">
      <c r="A4338" s="918"/>
      <c r="B4338" s="921" t="s">
        <v>2641</v>
      </c>
      <c r="C4338" s="922" t="s">
        <v>2642</v>
      </c>
      <c r="D4338" s="923">
        <v>43558</v>
      </c>
      <c r="E4338" s="921" t="s">
        <v>2643</v>
      </c>
      <c r="F4338" s="921" t="s">
        <v>2644</v>
      </c>
      <c r="G4338" s="921"/>
      <c r="H4338" s="924" t="s">
        <v>30</v>
      </c>
      <c r="I4338" s="924"/>
      <c r="J4338" s="14" t="s">
        <v>31</v>
      </c>
      <c r="K4338" s="14" t="s">
        <v>32</v>
      </c>
      <c r="L4338" s="16">
        <v>576.81000000000006</v>
      </c>
    </row>
    <row r="4339" spans="1:12" s="1" customFormat="1" ht="323.25" customHeight="1" x14ac:dyDescent="0.15">
      <c r="A4339" s="918"/>
      <c r="B4339" s="921"/>
      <c r="C4339" s="922"/>
      <c r="D4339" s="923"/>
      <c r="E4339" s="921"/>
      <c r="F4339" s="921"/>
      <c r="G4339" s="921"/>
      <c r="H4339" s="924" t="s">
        <v>33</v>
      </c>
      <c r="I4339" s="924"/>
      <c r="J4339" s="14" t="s">
        <v>31</v>
      </c>
      <c r="K4339" s="14" t="s">
        <v>32</v>
      </c>
      <c r="L4339" s="16">
        <v>1010.6</v>
      </c>
    </row>
    <row r="4340" spans="1:12" s="1" customFormat="1" ht="24" customHeight="1" x14ac:dyDescent="0.15">
      <c r="A4340" s="918"/>
      <c r="B4340" s="9" t="s">
        <v>34</v>
      </c>
      <c r="C4340" s="13" t="s">
        <v>35</v>
      </c>
      <c r="D4340" s="13" t="s">
        <v>36</v>
      </c>
      <c r="E4340" s="13" t="s">
        <v>37</v>
      </c>
      <c r="F4340" s="920"/>
      <c r="G4340" s="920"/>
      <c r="H4340" s="924" t="s">
        <v>38</v>
      </c>
      <c r="I4340" s="924"/>
      <c r="J4340" s="921" t="s">
        <v>31</v>
      </c>
      <c r="K4340" s="921" t="s">
        <v>32</v>
      </c>
      <c r="L4340" s="925">
        <v>1080.68</v>
      </c>
    </row>
    <row r="4341" spans="1:12" s="1" customFormat="1" ht="24" customHeight="1" x14ac:dyDescent="0.15">
      <c r="A4341" s="918"/>
      <c r="B4341" s="14" t="s">
        <v>605</v>
      </c>
      <c r="C4341" s="14" t="s">
        <v>2644</v>
      </c>
      <c r="D4341" s="15">
        <v>43560</v>
      </c>
      <c r="E4341" s="14" t="s">
        <v>153</v>
      </c>
      <c r="F4341" s="920"/>
      <c r="G4341" s="920"/>
      <c r="H4341" s="924"/>
      <c r="I4341" s="924"/>
      <c r="J4341" s="921"/>
      <c r="K4341" s="921"/>
      <c r="L4341" s="925"/>
    </row>
    <row r="4342" spans="1:12" s="1" customFormat="1" ht="24" customHeight="1" x14ac:dyDescent="0.15">
      <c r="A4342" s="918">
        <v>807</v>
      </c>
      <c r="B4342" s="9" t="s">
        <v>22</v>
      </c>
      <c r="C4342" s="13" t="s">
        <v>23</v>
      </c>
      <c r="D4342" s="13" t="s">
        <v>24</v>
      </c>
      <c r="E4342" s="13" t="s">
        <v>25</v>
      </c>
      <c r="F4342" s="919" t="s">
        <v>17</v>
      </c>
      <c r="G4342" s="919"/>
      <c r="H4342" s="920"/>
      <c r="I4342" s="920"/>
      <c r="J4342" s="920"/>
      <c r="K4342" s="920"/>
      <c r="L4342" s="920"/>
    </row>
    <row r="4343" spans="1:12" s="1" customFormat="1" ht="26.25" customHeight="1" x14ac:dyDescent="0.15">
      <c r="A4343" s="918"/>
      <c r="B4343" s="921" t="s">
        <v>2641</v>
      </c>
      <c r="C4343" s="922" t="s">
        <v>2645</v>
      </c>
      <c r="D4343" s="923">
        <v>43597</v>
      </c>
      <c r="E4343" s="921" t="s">
        <v>53</v>
      </c>
      <c r="F4343" s="921" t="s">
        <v>2646</v>
      </c>
      <c r="G4343" s="921"/>
      <c r="H4343" s="924" t="s">
        <v>30</v>
      </c>
      <c r="I4343" s="924"/>
      <c r="J4343" s="14" t="s">
        <v>31</v>
      </c>
      <c r="K4343" s="14" t="s">
        <v>32</v>
      </c>
      <c r="L4343" s="16">
        <v>452.34</v>
      </c>
    </row>
    <row r="4344" spans="1:12" s="1" customFormat="1" ht="333.75" customHeight="1" x14ac:dyDescent="0.15">
      <c r="A4344" s="918"/>
      <c r="B4344" s="921"/>
      <c r="C4344" s="922"/>
      <c r="D4344" s="923"/>
      <c r="E4344" s="921"/>
      <c r="F4344" s="921"/>
      <c r="G4344" s="921"/>
      <c r="H4344" s="924" t="s">
        <v>33</v>
      </c>
      <c r="I4344" s="924"/>
      <c r="J4344" s="14" t="s">
        <v>31</v>
      </c>
      <c r="K4344" s="14" t="s">
        <v>32</v>
      </c>
      <c r="L4344" s="16">
        <v>4782.5</v>
      </c>
    </row>
    <row r="4345" spans="1:12" s="1" customFormat="1" ht="24" customHeight="1" x14ac:dyDescent="0.15">
      <c r="A4345" s="918"/>
      <c r="B4345" s="9" t="s">
        <v>34</v>
      </c>
      <c r="C4345" s="13" t="s">
        <v>35</v>
      </c>
      <c r="D4345" s="13" t="s">
        <v>36</v>
      </c>
      <c r="E4345" s="13" t="s">
        <v>37</v>
      </c>
      <c r="F4345" s="920"/>
      <c r="G4345" s="920"/>
      <c r="H4345" s="924" t="s">
        <v>38</v>
      </c>
      <c r="I4345" s="924"/>
      <c r="J4345" s="921" t="s">
        <v>31</v>
      </c>
      <c r="K4345" s="921" t="s">
        <v>32</v>
      </c>
      <c r="L4345" s="925">
        <v>908</v>
      </c>
    </row>
    <row r="4346" spans="1:12" s="1" customFormat="1" ht="24" customHeight="1" x14ac:dyDescent="0.15">
      <c r="A4346" s="918"/>
      <c r="B4346" s="14" t="s">
        <v>605</v>
      </c>
      <c r="C4346" s="14" t="s">
        <v>2646</v>
      </c>
      <c r="D4346" s="15">
        <v>43603</v>
      </c>
      <c r="E4346" s="14" t="s">
        <v>1800</v>
      </c>
      <c r="F4346" s="920"/>
      <c r="G4346" s="920"/>
      <c r="H4346" s="924"/>
      <c r="I4346" s="924"/>
      <c r="J4346" s="921"/>
      <c r="K4346" s="921"/>
      <c r="L4346" s="925"/>
    </row>
    <row r="4347" spans="1:12" s="1" customFormat="1" ht="24" customHeight="1" x14ac:dyDescent="0.15">
      <c r="A4347" s="918">
        <v>808</v>
      </c>
      <c r="B4347" s="9" t="s">
        <v>22</v>
      </c>
      <c r="C4347" s="13" t="s">
        <v>23</v>
      </c>
      <c r="D4347" s="13" t="s">
        <v>24</v>
      </c>
      <c r="E4347" s="13" t="s">
        <v>25</v>
      </c>
      <c r="F4347" s="919" t="s">
        <v>17</v>
      </c>
      <c r="G4347" s="919"/>
      <c r="H4347" s="920"/>
      <c r="I4347" s="920"/>
      <c r="J4347" s="920"/>
      <c r="K4347" s="920"/>
      <c r="L4347" s="920"/>
    </row>
    <row r="4348" spans="1:12" s="1" customFormat="1" ht="26.25" customHeight="1" x14ac:dyDescent="0.15">
      <c r="A4348" s="918"/>
      <c r="B4348" s="921" t="s">
        <v>2641</v>
      </c>
      <c r="C4348" s="922" t="s">
        <v>2647</v>
      </c>
      <c r="D4348" s="923">
        <v>43627</v>
      </c>
      <c r="E4348" s="921" t="s">
        <v>461</v>
      </c>
      <c r="F4348" s="921" t="s">
        <v>2648</v>
      </c>
      <c r="G4348" s="921"/>
      <c r="H4348" s="924" t="s">
        <v>30</v>
      </c>
      <c r="I4348" s="924"/>
      <c r="J4348" s="14" t="s">
        <v>31</v>
      </c>
      <c r="K4348" s="14" t="s">
        <v>32</v>
      </c>
      <c r="L4348" s="16">
        <v>777</v>
      </c>
    </row>
    <row r="4349" spans="1:12" s="1" customFormat="1" ht="281.25" customHeight="1" x14ac:dyDescent="0.15">
      <c r="A4349" s="918"/>
      <c r="B4349" s="921"/>
      <c r="C4349" s="922"/>
      <c r="D4349" s="923"/>
      <c r="E4349" s="921"/>
      <c r="F4349" s="921"/>
      <c r="G4349" s="921"/>
      <c r="H4349" s="924" t="s">
        <v>33</v>
      </c>
      <c r="I4349" s="924"/>
      <c r="J4349" s="14" t="s">
        <v>31</v>
      </c>
      <c r="K4349" s="14" t="s">
        <v>32</v>
      </c>
      <c r="L4349" s="16">
        <v>3120.34</v>
      </c>
    </row>
    <row r="4350" spans="1:12" s="1" customFormat="1" ht="24" customHeight="1" x14ac:dyDescent="0.15">
      <c r="A4350" s="918"/>
      <c r="B4350" s="9" t="s">
        <v>34</v>
      </c>
      <c r="C4350" s="13" t="s">
        <v>35</v>
      </c>
      <c r="D4350" s="13" t="s">
        <v>36</v>
      </c>
      <c r="E4350" s="13" t="s">
        <v>37</v>
      </c>
      <c r="F4350" s="920"/>
      <c r="G4350" s="920"/>
      <c r="H4350" s="924" t="s">
        <v>38</v>
      </c>
      <c r="I4350" s="924"/>
      <c r="J4350" s="921" t="s">
        <v>31</v>
      </c>
      <c r="K4350" s="921" t="s">
        <v>32</v>
      </c>
      <c r="L4350" s="925">
        <v>524</v>
      </c>
    </row>
    <row r="4351" spans="1:12" s="1" customFormat="1" ht="24" customHeight="1" x14ac:dyDescent="0.15">
      <c r="A4351" s="918"/>
      <c r="B4351" s="14" t="s">
        <v>605</v>
      </c>
      <c r="C4351" s="14" t="s">
        <v>2648</v>
      </c>
      <c r="D4351" s="15">
        <v>43631</v>
      </c>
      <c r="E4351" s="14" t="s">
        <v>1115</v>
      </c>
      <c r="F4351" s="920"/>
      <c r="G4351" s="920"/>
      <c r="H4351" s="924"/>
      <c r="I4351" s="924"/>
      <c r="J4351" s="921"/>
      <c r="K4351" s="921"/>
      <c r="L4351" s="925"/>
    </row>
    <row r="4352" spans="1:12" s="1" customFormat="1" ht="24" customHeight="1" x14ac:dyDescent="0.15">
      <c r="A4352" s="918">
        <v>809</v>
      </c>
      <c r="B4352" s="9" t="s">
        <v>22</v>
      </c>
      <c r="C4352" s="13" t="s">
        <v>23</v>
      </c>
      <c r="D4352" s="13" t="s">
        <v>24</v>
      </c>
      <c r="E4352" s="13" t="s">
        <v>25</v>
      </c>
      <c r="F4352" s="919" t="s">
        <v>17</v>
      </c>
      <c r="G4352" s="919"/>
      <c r="H4352" s="920"/>
      <c r="I4352" s="920"/>
      <c r="J4352" s="920"/>
      <c r="K4352" s="920"/>
      <c r="L4352" s="920"/>
    </row>
    <row r="4353" spans="1:12" s="1" customFormat="1" ht="26.25" customHeight="1" x14ac:dyDescent="0.15">
      <c r="A4353" s="918"/>
      <c r="B4353" s="921" t="s">
        <v>2641</v>
      </c>
      <c r="C4353" s="922" t="s">
        <v>2649</v>
      </c>
      <c r="D4353" s="923">
        <v>43649</v>
      </c>
      <c r="E4353" s="921" t="s">
        <v>628</v>
      </c>
      <c r="F4353" s="921" t="s">
        <v>2650</v>
      </c>
      <c r="G4353" s="921"/>
      <c r="H4353" s="924" t="s">
        <v>30</v>
      </c>
      <c r="I4353" s="924"/>
      <c r="J4353" s="14" t="s">
        <v>31</v>
      </c>
      <c r="K4353" s="14" t="s">
        <v>32</v>
      </c>
      <c r="L4353" s="16">
        <v>632</v>
      </c>
    </row>
    <row r="4354" spans="1:12" s="1" customFormat="1" ht="186.75" customHeight="1" x14ac:dyDescent="0.15">
      <c r="A4354" s="918"/>
      <c r="B4354" s="921"/>
      <c r="C4354" s="922"/>
      <c r="D4354" s="923"/>
      <c r="E4354" s="921"/>
      <c r="F4354" s="921"/>
      <c r="G4354" s="921"/>
      <c r="H4354" s="924" t="s">
        <v>33</v>
      </c>
      <c r="I4354" s="924"/>
      <c r="J4354" s="14" t="s">
        <v>31</v>
      </c>
      <c r="K4354" s="14" t="s">
        <v>32</v>
      </c>
      <c r="L4354" s="16">
        <v>2259.69</v>
      </c>
    </row>
    <row r="4355" spans="1:12" s="1" customFormat="1" ht="24" customHeight="1" x14ac:dyDescent="0.15">
      <c r="A4355" s="918"/>
      <c r="B4355" s="9" t="s">
        <v>34</v>
      </c>
      <c r="C4355" s="13" t="s">
        <v>35</v>
      </c>
      <c r="D4355" s="13" t="s">
        <v>36</v>
      </c>
      <c r="E4355" s="13" t="s">
        <v>37</v>
      </c>
      <c r="F4355" s="920"/>
      <c r="G4355" s="920"/>
      <c r="H4355" s="924" t="s">
        <v>38</v>
      </c>
      <c r="I4355" s="924"/>
      <c r="J4355" s="921" t="s">
        <v>31</v>
      </c>
      <c r="K4355" s="921" t="s">
        <v>31</v>
      </c>
      <c r="L4355" s="925">
        <v>0</v>
      </c>
    </row>
    <row r="4356" spans="1:12" s="1" customFormat="1" ht="24" customHeight="1" x14ac:dyDescent="0.15">
      <c r="A4356" s="918"/>
      <c r="B4356" s="14" t="s">
        <v>605</v>
      </c>
      <c r="C4356" s="14" t="s">
        <v>2650</v>
      </c>
      <c r="D4356" s="15">
        <v>43653</v>
      </c>
      <c r="E4356" s="14" t="s">
        <v>2651</v>
      </c>
      <c r="F4356" s="920"/>
      <c r="G4356" s="920"/>
      <c r="H4356" s="924"/>
      <c r="I4356" s="924"/>
      <c r="J4356" s="921"/>
      <c r="K4356" s="921"/>
      <c r="L4356" s="925"/>
    </row>
    <row r="4357" spans="1:12" s="1" customFormat="1" ht="24" customHeight="1" x14ac:dyDescent="0.15">
      <c r="A4357" s="918">
        <v>810</v>
      </c>
      <c r="B4357" s="9" t="s">
        <v>22</v>
      </c>
      <c r="C4357" s="13" t="s">
        <v>23</v>
      </c>
      <c r="D4357" s="13" t="s">
        <v>24</v>
      </c>
      <c r="E4357" s="13" t="s">
        <v>25</v>
      </c>
      <c r="F4357" s="919" t="s">
        <v>17</v>
      </c>
      <c r="G4357" s="919"/>
      <c r="H4357" s="920"/>
      <c r="I4357" s="920"/>
      <c r="J4357" s="920"/>
      <c r="K4357" s="920"/>
      <c r="L4357" s="920"/>
    </row>
    <row r="4358" spans="1:12" s="1" customFormat="1" ht="26.25" customHeight="1" x14ac:dyDescent="0.15">
      <c r="A4358" s="918"/>
      <c r="B4358" s="921" t="s">
        <v>2641</v>
      </c>
      <c r="C4358" s="921" t="s">
        <v>2652</v>
      </c>
      <c r="D4358" s="923">
        <v>43714</v>
      </c>
      <c r="E4358" s="921" t="s">
        <v>1430</v>
      </c>
      <c r="F4358" s="921" t="s">
        <v>2653</v>
      </c>
      <c r="G4358" s="921"/>
      <c r="H4358" s="924" t="s">
        <v>30</v>
      </c>
      <c r="I4358" s="924"/>
      <c r="J4358" s="14" t="s">
        <v>31</v>
      </c>
      <c r="K4358" s="14" t="s">
        <v>32</v>
      </c>
      <c r="L4358" s="16">
        <v>779.4</v>
      </c>
    </row>
    <row r="4359" spans="1:12" s="1" customFormat="1" ht="92.25" customHeight="1" x14ac:dyDescent="0.15">
      <c r="A4359" s="918"/>
      <c r="B4359" s="921"/>
      <c r="C4359" s="921"/>
      <c r="D4359" s="923"/>
      <c r="E4359" s="921"/>
      <c r="F4359" s="921"/>
      <c r="G4359" s="921"/>
      <c r="H4359" s="924" t="s">
        <v>33</v>
      </c>
      <c r="I4359" s="924"/>
      <c r="J4359" s="14" t="s">
        <v>31</v>
      </c>
      <c r="K4359" s="14" t="s">
        <v>32</v>
      </c>
      <c r="L4359" s="16">
        <v>349.61</v>
      </c>
    </row>
    <row r="4360" spans="1:12" s="1" customFormat="1" ht="24" customHeight="1" x14ac:dyDescent="0.15">
      <c r="A4360" s="918"/>
      <c r="B4360" s="9" t="s">
        <v>34</v>
      </c>
      <c r="C4360" s="13" t="s">
        <v>35</v>
      </c>
      <c r="D4360" s="13" t="s">
        <v>36</v>
      </c>
      <c r="E4360" s="13" t="s">
        <v>37</v>
      </c>
      <c r="F4360" s="920"/>
      <c r="G4360" s="920"/>
      <c r="H4360" s="924" t="s">
        <v>38</v>
      </c>
      <c r="I4360" s="924"/>
      <c r="J4360" s="921" t="s">
        <v>31</v>
      </c>
      <c r="K4360" s="921" t="s">
        <v>32</v>
      </c>
      <c r="L4360" s="925">
        <v>330</v>
      </c>
    </row>
    <row r="4361" spans="1:12" s="1" customFormat="1" ht="24" customHeight="1" x14ac:dyDescent="0.15">
      <c r="A4361" s="918"/>
      <c r="B4361" s="14" t="s">
        <v>605</v>
      </c>
      <c r="C4361" s="14" t="s">
        <v>2653</v>
      </c>
      <c r="D4361" s="15">
        <v>43716</v>
      </c>
      <c r="E4361" s="14" t="s">
        <v>2654</v>
      </c>
      <c r="F4361" s="920"/>
      <c r="G4361" s="920"/>
      <c r="H4361" s="924"/>
      <c r="I4361" s="924"/>
      <c r="J4361" s="921"/>
      <c r="K4361" s="921"/>
      <c r="L4361" s="925"/>
    </row>
    <row r="4362" spans="1:12" s="1" customFormat="1" ht="24" customHeight="1" x14ac:dyDescent="0.15">
      <c r="A4362" s="918">
        <v>811</v>
      </c>
      <c r="B4362" s="9" t="s">
        <v>22</v>
      </c>
      <c r="C4362" s="13" t="s">
        <v>23</v>
      </c>
      <c r="D4362" s="13" t="s">
        <v>24</v>
      </c>
      <c r="E4362" s="13" t="s">
        <v>25</v>
      </c>
      <c r="F4362" s="919" t="s">
        <v>17</v>
      </c>
      <c r="G4362" s="919"/>
      <c r="H4362" s="920"/>
      <c r="I4362" s="920"/>
      <c r="J4362" s="920"/>
      <c r="K4362" s="920"/>
      <c r="L4362" s="920"/>
    </row>
    <row r="4363" spans="1:12" s="1" customFormat="1" ht="26.25" customHeight="1" x14ac:dyDescent="0.15">
      <c r="A4363" s="918"/>
      <c r="B4363" s="921" t="s">
        <v>2655</v>
      </c>
      <c r="C4363" s="922" t="s">
        <v>2656</v>
      </c>
      <c r="D4363" s="923">
        <v>43586</v>
      </c>
      <c r="E4363" s="921" t="s">
        <v>1546</v>
      </c>
      <c r="F4363" s="921" t="s">
        <v>1547</v>
      </c>
      <c r="G4363" s="921"/>
      <c r="H4363" s="924" t="s">
        <v>30</v>
      </c>
      <c r="I4363" s="924"/>
      <c r="J4363" s="14" t="s">
        <v>31</v>
      </c>
      <c r="K4363" s="14" t="s">
        <v>31</v>
      </c>
      <c r="L4363" s="16">
        <v>0</v>
      </c>
    </row>
    <row r="4364" spans="1:12" s="1" customFormat="1" ht="409.2" customHeight="1" x14ac:dyDescent="0.15">
      <c r="A4364" s="918"/>
      <c r="B4364" s="921"/>
      <c r="C4364" s="922"/>
      <c r="D4364" s="923"/>
      <c r="E4364" s="921"/>
      <c r="F4364" s="921"/>
      <c r="G4364" s="921"/>
      <c r="H4364" s="924" t="s">
        <v>33</v>
      </c>
      <c r="I4364" s="924"/>
      <c r="J4364" s="921" t="s">
        <v>31</v>
      </c>
      <c r="K4364" s="921" t="s">
        <v>32</v>
      </c>
      <c r="L4364" s="925">
        <v>747</v>
      </c>
    </row>
    <row r="4365" spans="1:12" s="1" customFormat="1" ht="19.350000000000001" customHeight="1" x14ac:dyDescent="0.15">
      <c r="A4365" s="918"/>
      <c r="B4365" s="921"/>
      <c r="C4365" s="922"/>
      <c r="D4365" s="923"/>
      <c r="E4365" s="921"/>
      <c r="F4365" s="921"/>
      <c r="G4365" s="921"/>
      <c r="H4365" s="924"/>
      <c r="I4365" s="924"/>
      <c r="J4365" s="921"/>
      <c r="K4365" s="921"/>
      <c r="L4365" s="925"/>
    </row>
    <row r="4366" spans="1:12" s="1" customFormat="1" ht="24" customHeight="1" x14ac:dyDescent="0.15">
      <c r="A4366" s="918"/>
      <c r="B4366" s="9" t="s">
        <v>34</v>
      </c>
      <c r="C4366" s="13" t="s">
        <v>35</v>
      </c>
      <c r="D4366" s="13" t="s">
        <v>36</v>
      </c>
      <c r="E4366" s="13" t="s">
        <v>37</v>
      </c>
      <c r="F4366" s="920"/>
      <c r="G4366" s="920"/>
      <c r="H4366" s="924" t="s">
        <v>38</v>
      </c>
      <c r="I4366" s="924"/>
      <c r="J4366" s="921" t="s">
        <v>31</v>
      </c>
      <c r="K4366" s="921" t="s">
        <v>31</v>
      </c>
      <c r="L4366" s="925">
        <v>0</v>
      </c>
    </row>
    <row r="4367" spans="1:12" s="1" customFormat="1" ht="24" customHeight="1" x14ac:dyDescent="0.15">
      <c r="A4367" s="918"/>
      <c r="B4367" s="14" t="s">
        <v>2563</v>
      </c>
      <c r="C4367" s="14" t="s">
        <v>1547</v>
      </c>
      <c r="D4367" s="15">
        <v>43588</v>
      </c>
      <c r="E4367" s="14" t="s">
        <v>376</v>
      </c>
      <c r="F4367" s="920"/>
      <c r="G4367" s="920"/>
      <c r="H4367" s="924"/>
      <c r="I4367" s="924"/>
      <c r="J4367" s="921"/>
      <c r="K4367" s="921"/>
      <c r="L4367" s="925"/>
    </row>
    <row r="4368" spans="1:12" s="1" customFormat="1" ht="24" customHeight="1" x14ac:dyDescent="0.15">
      <c r="A4368" s="918">
        <v>812</v>
      </c>
      <c r="B4368" s="9" t="s">
        <v>22</v>
      </c>
      <c r="C4368" s="13" t="s">
        <v>23</v>
      </c>
      <c r="D4368" s="13" t="s">
        <v>24</v>
      </c>
      <c r="E4368" s="13" t="s">
        <v>25</v>
      </c>
      <c r="F4368" s="919" t="s">
        <v>17</v>
      </c>
      <c r="G4368" s="919"/>
      <c r="H4368" s="920"/>
      <c r="I4368" s="920"/>
      <c r="J4368" s="920"/>
      <c r="K4368" s="920"/>
      <c r="L4368" s="920"/>
    </row>
    <row r="4369" spans="1:12" s="1" customFormat="1" ht="26.25" customHeight="1" x14ac:dyDescent="0.15">
      <c r="A4369" s="918"/>
      <c r="B4369" s="921" t="s">
        <v>2657</v>
      </c>
      <c r="C4369" s="921" t="s">
        <v>2658</v>
      </c>
      <c r="D4369" s="923">
        <v>43563</v>
      </c>
      <c r="E4369" s="921" t="s">
        <v>298</v>
      </c>
      <c r="F4369" s="921" t="s">
        <v>856</v>
      </c>
      <c r="G4369" s="921"/>
      <c r="H4369" s="924" t="s">
        <v>30</v>
      </c>
      <c r="I4369" s="924"/>
      <c r="J4369" s="14" t="s">
        <v>31</v>
      </c>
      <c r="K4369" s="14" t="s">
        <v>32</v>
      </c>
      <c r="L4369" s="16">
        <v>723.5</v>
      </c>
    </row>
    <row r="4370" spans="1:12" s="1" customFormat="1" ht="18" customHeight="1" x14ac:dyDescent="0.15">
      <c r="A4370" s="918"/>
      <c r="B4370" s="921"/>
      <c r="C4370" s="921"/>
      <c r="D4370" s="923"/>
      <c r="E4370" s="921"/>
      <c r="F4370" s="921"/>
      <c r="G4370" s="921"/>
      <c r="H4370" s="924" t="s">
        <v>33</v>
      </c>
      <c r="I4370" s="924"/>
      <c r="J4370" s="14" t="s">
        <v>31</v>
      </c>
      <c r="K4370" s="14" t="s">
        <v>32</v>
      </c>
      <c r="L4370" s="16">
        <v>400</v>
      </c>
    </row>
    <row r="4371" spans="1:12" s="1" customFormat="1" ht="24" customHeight="1" x14ac:dyDescent="0.15">
      <c r="A4371" s="918"/>
      <c r="B4371" s="9" t="s">
        <v>34</v>
      </c>
      <c r="C4371" s="13" t="s">
        <v>35</v>
      </c>
      <c r="D4371" s="13" t="s">
        <v>36</v>
      </c>
      <c r="E4371" s="13" t="s">
        <v>37</v>
      </c>
      <c r="F4371" s="920"/>
      <c r="G4371" s="920"/>
      <c r="H4371" s="924" t="s">
        <v>38</v>
      </c>
      <c r="I4371" s="924"/>
      <c r="J4371" s="921" t="s">
        <v>31</v>
      </c>
      <c r="K4371" s="921" t="s">
        <v>32</v>
      </c>
      <c r="L4371" s="925">
        <v>50</v>
      </c>
    </row>
    <row r="4372" spans="1:12" s="1" customFormat="1" ht="34.5" customHeight="1" x14ac:dyDescent="0.15">
      <c r="A4372" s="918"/>
      <c r="B4372" s="14" t="s">
        <v>2659</v>
      </c>
      <c r="C4372" s="14" t="s">
        <v>856</v>
      </c>
      <c r="D4372" s="15">
        <v>43565</v>
      </c>
      <c r="E4372" s="14" t="s">
        <v>2660</v>
      </c>
      <c r="F4372" s="920"/>
      <c r="G4372" s="920"/>
      <c r="H4372" s="924"/>
      <c r="I4372" s="924"/>
      <c r="J4372" s="921"/>
      <c r="K4372" s="921"/>
      <c r="L4372" s="925"/>
    </row>
    <row r="4373" spans="1:12" s="1" customFormat="1" ht="24" customHeight="1" x14ac:dyDescent="0.15">
      <c r="A4373" s="918">
        <v>813</v>
      </c>
      <c r="B4373" s="9" t="s">
        <v>22</v>
      </c>
      <c r="C4373" s="13" t="s">
        <v>23</v>
      </c>
      <c r="D4373" s="13" t="s">
        <v>24</v>
      </c>
      <c r="E4373" s="13" t="s">
        <v>25</v>
      </c>
      <c r="F4373" s="919" t="s">
        <v>17</v>
      </c>
      <c r="G4373" s="919"/>
      <c r="H4373" s="920"/>
      <c r="I4373" s="920"/>
      <c r="J4373" s="920"/>
      <c r="K4373" s="920"/>
      <c r="L4373" s="920"/>
    </row>
    <row r="4374" spans="1:12" s="1" customFormat="1" ht="26.25" customHeight="1" x14ac:dyDescent="0.15">
      <c r="A4374" s="918"/>
      <c r="B4374" s="921" t="s">
        <v>2657</v>
      </c>
      <c r="C4374" s="921" t="s">
        <v>2661</v>
      </c>
      <c r="D4374" s="923">
        <v>43566</v>
      </c>
      <c r="E4374" s="921" t="s">
        <v>481</v>
      </c>
      <c r="F4374" s="921" t="s">
        <v>2662</v>
      </c>
      <c r="G4374" s="921"/>
      <c r="H4374" s="924" t="s">
        <v>30</v>
      </c>
      <c r="I4374" s="924"/>
      <c r="J4374" s="14" t="s">
        <v>31</v>
      </c>
      <c r="K4374" s="14" t="s">
        <v>32</v>
      </c>
      <c r="L4374" s="16">
        <v>272</v>
      </c>
    </row>
    <row r="4375" spans="1:12" s="1" customFormat="1" ht="81.75" customHeight="1" x14ac:dyDescent="0.15">
      <c r="A4375" s="918"/>
      <c r="B4375" s="921"/>
      <c r="C4375" s="921"/>
      <c r="D4375" s="923"/>
      <c r="E4375" s="921"/>
      <c r="F4375" s="921"/>
      <c r="G4375" s="921"/>
      <c r="H4375" s="924" t="s">
        <v>33</v>
      </c>
      <c r="I4375" s="924"/>
      <c r="J4375" s="14" t="s">
        <v>31</v>
      </c>
      <c r="K4375" s="14" t="s">
        <v>32</v>
      </c>
      <c r="L4375" s="16">
        <v>500</v>
      </c>
    </row>
    <row r="4376" spans="1:12" s="1" customFormat="1" ht="24" customHeight="1" x14ac:dyDescent="0.15">
      <c r="A4376" s="918"/>
      <c r="B4376" s="9" t="s">
        <v>34</v>
      </c>
      <c r="C4376" s="13" t="s">
        <v>35</v>
      </c>
      <c r="D4376" s="13" t="s">
        <v>36</v>
      </c>
      <c r="E4376" s="13" t="s">
        <v>37</v>
      </c>
      <c r="F4376" s="920"/>
      <c r="G4376" s="920"/>
      <c r="H4376" s="924" t="s">
        <v>38</v>
      </c>
      <c r="I4376" s="924"/>
      <c r="J4376" s="921" t="s">
        <v>31</v>
      </c>
      <c r="K4376" s="921" t="s">
        <v>32</v>
      </c>
      <c r="L4376" s="925">
        <v>130</v>
      </c>
    </row>
    <row r="4377" spans="1:12" s="1" customFormat="1" ht="34.5" customHeight="1" x14ac:dyDescent="0.15">
      <c r="A4377" s="918"/>
      <c r="B4377" s="14" t="s">
        <v>2659</v>
      </c>
      <c r="C4377" s="14" t="s">
        <v>2662</v>
      </c>
      <c r="D4377" s="15">
        <v>43568</v>
      </c>
      <c r="E4377" s="14" t="s">
        <v>399</v>
      </c>
      <c r="F4377" s="920"/>
      <c r="G4377" s="920"/>
      <c r="H4377" s="924"/>
      <c r="I4377" s="924"/>
      <c r="J4377" s="921"/>
      <c r="K4377" s="921"/>
      <c r="L4377" s="925"/>
    </row>
    <row r="4378" spans="1:12" s="1" customFormat="1" ht="24" customHeight="1" x14ac:dyDescent="0.15">
      <c r="A4378" s="918">
        <v>814</v>
      </c>
      <c r="B4378" s="9" t="s">
        <v>22</v>
      </c>
      <c r="C4378" s="13" t="s">
        <v>23</v>
      </c>
      <c r="D4378" s="13" t="s">
        <v>24</v>
      </c>
      <c r="E4378" s="13" t="s">
        <v>25</v>
      </c>
      <c r="F4378" s="919" t="s">
        <v>17</v>
      </c>
      <c r="G4378" s="919"/>
      <c r="H4378" s="920"/>
      <c r="I4378" s="920"/>
      <c r="J4378" s="920"/>
      <c r="K4378" s="920"/>
      <c r="L4378" s="920"/>
    </row>
    <row r="4379" spans="1:12" s="1" customFormat="1" ht="26.25" customHeight="1" x14ac:dyDescent="0.15">
      <c r="A4379" s="918"/>
      <c r="B4379" s="921" t="s">
        <v>2663</v>
      </c>
      <c r="C4379" s="922" t="s">
        <v>2664</v>
      </c>
      <c r="D4379" s="923">
        <v>43577</v>
      </c>
      <c r="E4379" s="921" t="s">
        <v>2343</v>
      </c>
      <c r="F4379" s="921" t="s">
        <v>2665</v>
      </c>
      <c r="G4379" s="921"/>
      <c r="H4379" s="924" t="s">
        <v>30</v>
      </c>
      <c r="I4379" s="924"/>
      <c r="J4379" s="14" t="s">
        <v>31</v>
      </c>
      <c r="K4379" s="14" t="s">
        <v>32</v>
      </c>
      <c r="L4379" s="16">
        <v>543</v>
      </c>
    </row>
    <row r="4380" spans="1:12" s="1" customFormat="1" ht="354.75" customHeight="1" x14ac:dyDescent="0.15">
      <c r="A4380" s="918"/>
      <c r="B4380" s="921"/>
      <c r="C4380" s="922"/>
      <c r="D4380" s="923"/>
      <c r="E4380" s="921"/>
      <c r="F4380" s="921"/>
      <c r="G4380" s="921"/>
      <c r="H4380" s="924" t="s">
        <v>33</v>
      </c>
      <c r="I4380" s="924"/>
      <c r="J4380" s="14" t="s">
        <v>31</v>
      </c>
      <c r="K4380" s="14" t="s">
        <v>32</v>
      </c>
      <c r="L4380" s="16">
        <v>657.82</v>
      </c>
    </row>
    <row r="4381" spans="1:12" s="1" customFormat="1" ht="24" customHeight="1" x14ac:dyDescent="0.15">
      <c r="A4381" s="918"/>
      <c r="B4381" s="9" t="s">
        <v>34</v>
      </c>
      <c r="C4381" s="13" t="s">
        <v>35</v>
      </c>
      <c r="D4381" s="13" t="s">
        <v>36</v>
      </c>
      <c r="E4381" s="13" t="s">
        <v>37</v>
      </c>
      <c r="F4381" s="920"/>
      <c r="G4381" s="920"/>
      <c r="H4381" s="924" t="s">
        <v>38</v>
      </c>
      <c r="I4381" s="924"/>
      <c r="J4381" s="921" t="s">
        <v>31</v>
      </c>
      <c r="K4381" s="921" t="s">
        <v>31</v>
      </c>
      <c r="L4381" s="925">
        <v>0</v>
      </c>
    </row>
    <row r="4382" spans="1:12" s="1" customFormat="1" ht="34.5" customHeight="1" x14ac:dyDescent="0.15">
      <c r="A4382" s="918"/>
      <c r="B4382" s="14" t="s">
        <v>343</v>
      </c>
      <c r="C4382" s="14" t="s">
        <v>2665</v>
      </c>
      <c r="D4382" s="15">
        <v>43579</v>
      </c>
      <c r="E4382" s="14" t="s">
        <v>369</v>
      </c>
      <c r="F4382" s="920"/>
      <c r="G4382" s="920"/>
      <c r="H4382" s="924"/>
      <c r="I4382" s="924"/>
      <c r="J4382" s="921"/>
      <c r="K4382" s="921"/>
      <c r="L4382" s="925"/>
    </row>
    <row r="4383" spans="1:12" s="1" customFormat="1" ht="24" customHeight="1" x14ac:dyDescent="0.15">
      <c r="A4383" s="918">
        <v>815</v>
      </c>
      <c r="B4383" s="9" t="s">
        <v>22</v>
      </c>
      <c r="C4383" s="13" t="s">
        <v>23</v>
      </c>
      <c r="D4383" s="13" t="s">
        <v>24</v>
      </c>
      <c r="E4383" s="13" t="s">
        <v>25</v>
      </c>
      <c r="F4383" s="919" t="s">
        <v>17</v>
      </c>
      <c r="G4383" s="919"/>
      <c r="H4383" s="920"/>
      <c r="I4383" s="920"/>
      <c r="J4383" s="920"/>
      <c r="K4383" s="920"/>
      <c r="L4383" s="920"/>
    </row>
    <row r="4384" spans="1:12" s="1" customFormat="1" ht="26.25" customHeight="1" x14ac:dyDescent="0.15">
      <c r="A4384" s="918"/>
      <c r="B4384" s="921" t="s">
        <v>2666</v>
      </c>
      <c r="C4384" s="921" t="s">
        <v>2667</v>
      </c>
      <c r="D4384" s="923">
        <v>43686</v>
      </c>
      <c r="E4384" s="921" t="s">
        <v>308</v>
      </c>
      <c r="F4384" s="921" t="s">
        <v>309</v>
      </c>
      <c r="G4384" s="921"/>
      <c r="H4384" s="924" t="s">
        <v>30</v>
      </c>
      <c r="I4384" s="924"/>
      <c r="J4384" s="14" t="s">
        <v>31</v>
      </c>
      <c r="K4384" s="14" t="s">
        <v>32</v>
      </c>
      <c r="L4384" s="16">
        <v>1219.5</v>
      </c>
    </row>
    <row r="4385" spans="1:12" s="1" customFormat="1" ht="60.75" customHeight="1" x14ac:dyDescent="0.15">
      <c r="A4385" s="918"/>
      <c r="B4385" s="921"/>
      <c r="C4385" s="921"/>
      <c r="D4385" s="923"/>
      <c r="E4385" s="921"/>
      <c r="F4385" s="921"/>
      <c r="G4385" s="921"/>
      <c r="H4385" s="924" t="s">
        <v>33</v>
      </c>
      <c r="I4385" s="924"/>
      <c r="J4385" s="14" t="s">
        <v>31</v>
      </c>
      <c r="K4385" s="14" t="s">
        <v>31</v>
      </c>
      <c r="L4385" s="16">
        <v>0</v>
      </c>
    </row>
    <row r="4386" spans="1:12" s="1" customFormat="1" ht="24" customHeight="1" x14ac:dyDescent="0.15">
      <c r="A4386" s="918"/>
      <c r="B4386" s="9" t="s">
        <v>34</v>
      </c>
      <c r="C4386" s="13" t="s">
        <v>35</v>
      </c>
      <c r="D4386" s="13" t="s">
        <v>36</v>
      </c>
      <c r="E4386" s="13" t="s">
        <v>37</v>
      </c>
      <c r="F4386" s="920"/>
      <c r="G4386" s="920"/>
      <c r="H4386" s="924" t="s">
        <v>38</v>
      </c>
      <c r="I4386" s="924"/>
      <c r="J4386" s="921" t="s">
        <v>31</v>
      </c>
      <c r="K4386" s="921" t="s">
        <v>31</v>
      </c>
      <c r="L4386" s="925">
        <v>0</v>
      </c>
    </row>
    <row r="4387" spans="1:12" s="1" customFormat="1" ht="34.5" customHeight="1" x14ac:dyDescent="0.15">
      <c r="A4387" s="918"/>
      <c r="B4387" s="14" t="s">
        <v>2668</v>
      </c>
      <c r="C4387" s="14" t="s">
        <v>309</v>
      </c>
      <c r="D4387" s="15">
        <v>43694</v>
      </c>
      <c r="E4387" s="14" t="s">
        <v>730</v>
      </c>
      <c r="F4387" s="920"/>
      <c r="G4387" s="920"/>
      <c r="H4387" s="924"/>
      <c r="I4387" s="924"/>
      <c r="J4387" s="921"/>
      <c r="K4387" s="921"/>
      <c r="L4387" s="925"/>
    </row>
    <row r="4388" spans="1:12" s="1" customFormat="1" ht="24" customHeight="1" x14ac:dyDescent="0.15">
      <c r="A4388" s="918">
        <v>816</v>
      </c>
      <c r="B4388" s="9" t="s">
        <v>22</v>
      </c>
      <c r="C4388" s="13" t="s">
        <v>23</v>
      </c>
      <c r="D4388" s="13" t="s">
        <v>24</v>
      </c>
      <c r="E4388" s="13" t="s">
        <v>25</v>
      </c>
      <c r="F4388" s="919" t="s">
        <v>17</v>
      </c>
      <c r="G4388" s="919"/>
      <c r="H4388" s="920"/>
      <c r="I4388" s="920"/>
      <c r="J4388" s="920"/>
      <c r="K4388" s="920"/>
      <c r="L4388" s="920"/>
    </row>
    <row r="4389" spans="1:12" s="1" customFormat="1" ht="26.25" customHeight="1" x14ac:dyDescent="0.15">
      <c r="A4389" s="918"/>
      <c r="B4389" s="921" t="s">
        <v>2669</v>
      </c>
      <c r="C4389" s="922" t="s">
        <v>2670</v>
      </c>
      <c r="D4389" s="923">
        <v>43579</v>
      </c>
      <c r="E4389" s="921" t="s">
        <v>2671</v>
      </c>
      <c r="F4389" s="921" t="s">
        <v>2672</v>
      </c>
      <c r="G4389" s="921"/>
      <c r="H4389" s="924" t="s">
        <v>30</v>
      </c>
      <c r="I4389" s="924"/>
      <c r="J4389" s="14" t="s">
        <v>31</v>
      </c>
      <c r="K4389" s="14" t="s">
        <v>32</v>
      </c>
      <c r="L4389" s="16">
        <v>157</v>
      </c>
    </row>
    <row r="4390" spans="1:12" s="1" customFormat="1" ht="407.25" customHeight="1" x14ac:dyDescent="0.15">
      <c r="A4390" s="918"/>
      <c r="B4390" s="921"/>
      <c r="C4390" s="922"/>
      <c r="D4390" s="923"/>
      <c r="E4390" s="921"/>
      <c r="F4390" s="921"/>
      <c r="G4390" s="921"/>
      <c r="H4390" s="924" t="s">
        <v>33</v>
      </c>
      <c r="I4390" s="924"/>
      <c r="J4390" s="14" t="s">
        <v>31</v>
      </c>
      <c r="K4390" s="14" t="s">
        <v>32</v>
      </c>
      <c r="L4390" s="16">
        <v>527</v>
      </c>
    </row>
    <row r="4391" spans="1:12" s="1" customFormat="1" ht="24" customHeight="1" x14ac:dyDescent="0.15">
      <c r="A4391" s="918"/>
      <c r="B4391" s="9" t="s">
        <v>34</v>
      </c>
      <c r="C4391" s="13" t="s">
        <v>35</v>
      </c>
      <c r="D4391" s="13" t="s">
        <v>36</v>
      </c>
      <c r="E4391" s="13" t="s">
        <v>37</v>
      </c>
      <c r="F4391" s="920"/>
      <c r="G4391" s="920"/>
      <c r="H4391" s="924" t="s">
        <v>38</v>
      </c>
      <c r="I4391" s="924"/>
      <c r="J4391" s="921" t="s">
        <v>31</v>
      </c>
      <c r="K4391" s="921" t="s">
        <v>32</v>
      </c>
      <c r="L4391" s="925">
        <v>100</v>
      </c>
    </row>
    <row r="4392" spans="1:12" s="1" customFormat="1" ht="24" customHeight="1" x14ac:dyDescent="0.15">
      <c r="A4392" s="918"/>
      <c r="B4392" s="14" t="s">
        <v>204</v>
      </c>
      <c r="C4392" s="14" t="s">
        <v>2672</v>
      </c>
      <c r="D4392" s="15">
        <v>43580</v>
      </c>
      <c r="E4392" s="14" t="s">
        <v>2115</v>
      </c>
      <c r="F4392" s="920"/>
      <c r="G4392" s="920"/>
      <c r="H4392" s="924"/>
      <c r="I4392" s="924"/>
      <c r="J4392" s="921"/>
      <c r="K4392" s="921"/>
      <c r="L4392" s="925"/>
    </row>
    <row r="4393" spans="1:12" s="1" customFormat="1" ht="24" customHeight="1" x14ac:dyDescent="0.15">
      <c r="A4393" s="918">
        <v>817</v>
      </c>
      <c r="B4393" s="9" t="s">
        <v>22</v>
      </c>
      <c r="C4393" s="13" t="s">
        <v>23</v>
      </c>
      <c r="D4393" s="13" t="s">
        <v>24</v>
      </c>
      <c r="E4393" s="13" t="s">
        <v>25</v>
      </c>
      <c r="F4393" s="919" t="s">
        <v>17</v>
      </c>
      <c r="G4393" s="919"/>
      <c r="H4393" s="920"/>
      <c r="I4393" s="920"/>
      <c r="J4393" s="920"/>
      <c r="K4393" s="920"/>
      <c r="L4393" s="920"/>
    </row>
    <row r="4394" spans="1:12" s="1" customFormat="1" ht="26.25" customHeight="1" x14ac:dyDescent="0.15">
      <c r="A4394" s="918"/>
      <c r="B4394" s="921" t="s">
        <v>2669</v>
      </c>
      <c r="C4394" s="922" t="s">
        <v>2673</v>
      </c>
      <c r="D4394" s="923">
        <v>43621</v>
      </c>
      <c r="E4394" s="921" t="s">
        <v>2674</v>
      </c>
      <c r="F4394" s="921" t="s">
        <v>2675</v>
      </c>
      <c r="G4394" s="921"/>
      <c r="H4394" s="924" t="s">
        <v>30</v>
      </c>
      <c r="I4394" s="924"/>
      <c r="J4394" s="14" t="s">
        <v>31</v>
      </c>
      <c r="K4394" s="14" t="s">
        <v>32</v>
      </c>
      <c r="L4394" s="16">
        <v>310.72000000000003</v>
      </c>
    </row>
    <row r="4395" spans="1:12" s="1" customFormat="1" ht="409.2" customHeight="1" x14ac:dyDescent="0.15">
      <c r="A4395" s="918"/>
      <c r="B4395" s="921"/>
      <c r="C4395" s="922"/>
      <c r="D4395" s="923"/>
      <c r="E4395" s="921"/>
      <c r="F4395" s="921"/>
      <c r="G4395" s="921"/>
      <c r="H4395" s="924" t="s">
        <v>33</v>
      </c>
      <c r="I4395" s="924"/>
      <c r="J4395" s="921" t="s">
        <v>31</v>
      </c>
      <c r="K4395" s="921" t="s">
        <v>32</v>
      </c>
      <c r="L4395" s="925">
        <v>311.60000000000002</v>
      </c>
    </row>
    <row r="4396" spans="1:12" s="1" customFormat="1" ht="61.35" customHeight="1" x14ac:dyDescent="0.15">
      <c r="A4396" s="918"/>
      <c r="B4396" s="921"/>
      <c r="C4396" s="922"/>
      <c r="D4396" s="923"/>
      <c r="E4396" s="921"/>
      <c r="F4396" s="921"/>
      <c r="G4396" s="921"/>
      <c r="H4396" s="924"/>
      <c r="I4396" s="924"/>
      <c r="J4396" s="921"/>
      <c r="K4396" s="921"/>
      <c r="L4396" s="925"/>
    </row>
    <row r="4397" spans="1:12" s="1" customFormat="1" ht="24" customHeight="1" x14ac:dyDescent="0.15">
      <c r="A4397" s="918"/>
      <c r="B4397" s="9" t="s">
        <v>34</v>
      </c>
      <c r="C4397" s="13" t="s">
        <v>35</v>
      </c>
      <c r="D4397" s="13" t="s">
        <v>36</v>
      </c>
      <c r="E4397" s="13" t="s">
        <v>37</v>
      </c>
      <c r="F4397" s="920"/>
      <c r="G4397" s="920"/>
      <c r="H4397" s="924" t="s">
        <v>38</v>
      </c>
      <c r="I4397" s="924"/>
      <c r="J4397" s="921" t="s">
        <v>31</v>
      </c>
      <c r="K4397" s="921" t="s">
        <v>32</v>
      </c>
      <c r="L4397" s="925">
        <v>100</v>
      </c>
    </row>
    <row r="4398" spans="1:12" s="1" customFormat="1" ht="24" customHeight="1" x14ac:dyDescent="0.15">
      <c r="A4398" s="918"/>
      <c r="B4398" s="14" t="s">
        <v>204</v>
      </c>
      <c r="C4398" s="14" t="s">
        <v>2675</v>
      </c>
      <c r="D4398" s="15">
        <v>43623</v>
      </c>
      <c r="E4398" s="14" t="s">
        <v>673</v>
      </c>
      <c r="F4398" s="920"/>
      <c r="G4398" s="920"/>
      <c r="H4398" s="924"/>
      <c r="I4398" s="924"/>
      <c r="J4398" s="921"/>
      <c r="K4398" s="921"/>
      <c r="L4398" s="925"/>
    </row>
    <row r="4399" spans="1:12" s="1" customFormat="1" ht="24" customHeight="1" x14ac:dyDescent="0.15">
      <c r="A4399" s="918">
        <v>818</v>
      </c>
      <c r="B4399" s="9" t="s">
        <v>22</v>
      </c>
      <c r="C4399" s="13" t="s">
        <v>23</v>
      </c>
      <c r="D4399" s="13" t="s">
        <v>24</v>
      </c>
      <c r="E4399" s="13" t="s">
        <v>25</v>
      </c>
      <c r="F4399" s="919" t="s">
        <v>17</v>
      </c>
      <c r="G4399" s="919"/>
      <c r="H4399" s="920"/>
      <c r="I4399" s="920"/>
      <c r="J4399" s="920"/>
      <c r="K4399" s="920"/>
      <c r="L4399" s="920"/>
    </row>
    <row r="4400" spans="1:12" s="1" customFormat="1" ht="26.25" customHeight="1" x14ac:dyDescent="0.15">
      <c r="A4400" s="918"/>
      <c r="B4400" s="921" t="s">
        <v>2676</v>
      </c>
      <c r="C4400" s="922" t="s">
        <v>2677</v>
      </c>
      <c r="D4400" s="923">
        <v>43571</v>
      </c>
      <c r="E4400" s="921" t="s">
        <v>136</v>
      </c>
      <c r="F4400" s="921" t="s">
        <v>137</v>
      </c>
      <c r="G4400" s="921"/>
      <c r="H4400" s="924" t="s">
        <v>30</v>
      </c>
      <c r="I4400" s="924"/>
      <c r="J4400" s="14" t="s">
        <v>31</v>
      </c>
      <c r="K4400" s="14" t="s">
        <v>32</v>
      </c>
      <c r="L4400" s="16">
        <v>406</v>
      </c>
    </row>
    <row r="4401" spans="1:12" s="1" customFormat="1" ht="228.75" customHeight="1" x14ac:dyDescent="0.15">
      <c r="A4401" s="918"/>
      <c r="B4401" s="921"/>
      <c r="C4401" s="922"/>
      <c r="D4401" s="923"/>
      <c r="E4401" s="921"/>
      <c r="F4401" s="921"/>
      <c r="G4401" s="921"/>
      <c r="H4401" s="924" t="s">
        <v>33</v>
      </c>
      <c r="I4401" s="924"/>
      <c r="J4401" s="14" t="s">
        <v>31</v>
      </c>
      <c r="K4401" s="14" t="s">
        <v>32</v>
      </c>
      <c r="L4401" s="16">
        <v>98</v>
      </c>
    </row>
    <row r="4402" spans="1:12" s="1" customFormat="1" ht="24" customHeight="1" x14ac:dyDescent="0.15">
      <c r="A4402" s="918"/>
      <c r="B4402" s="9" t="s">
        <v>34</v>
      </c>
      <c r="C4402" s="13" t="s">
        <v>35</v>
      </c>
      <c r="D4402" s="13" t="s">
        <v>36</v>
      </c>
      <c r="E4402" s="13" t="s">
        <v>37</v>
      </c>
      <c r="F4402" s="920"/>
      <c r="G4402" s="920"/>
      <c r="H4402" s="924" t="s">
        <v>38</v>
      </c>
      <c r="I4402" s="924"/>
      <c r="J4402" s="921" t="s">
        <v>31</v>
      </c>
      <c r="K4402" s="921" t="s">
        <v>31</v>
      </c>
      <c r="L4402" s="925">
        <v>0</v>
      </c>
    </row>
    <row r="4403" spans="1:12" s="1" customFormat="1" ht="24" customHeight="1" x14ac:dyDescent="0.15">
      <c r="A4403" s="918"/>
      <c r="B4403" s="14" t="s">
        <v>229</v>
      </c>
      <c r="C4403" s="14" t="s">
        <v>137</v>
      </c>
      <c r="D4403" s="15">
        <v>43573</v>
      </c>
      <c r="E4403" s="14" t="s">
        <v>112</v>
      </c>
      <c r="F4403" s="920"/>
      <c r="G4403" s="920"/>
      <c r="H4403" s="924"/>
      <c r="I4403" s="924"/>
      <c r="J4403" s="921"/>
      <c r="K4403" s="921"/>
      <c r="L4403" s="925"/>
    </row>
    <row r="4404" spans="1:12" s="1" customFormat="1" ht="24" customHeight="1" x14ac:dyDescent="0.15">
      <c r="A4404" s="918">
        <v>819</v>
      </c>
      <c r="B4404" s="9" t="s">
        <v>22</v>
      </c>
      <c r="C4404" s="13" t="s">
        <v>23</v>
      </c>
      <c r="D4404" s="13" t="s">
        <v>24</v>
      </c>
      <c r="E4404" s="13" t="s">
        <v>25</v>
      </c>
      <c r="F4404" s="919" t="s">
        <v>17</v>
      </c>
      <c r="G4404" s="919"/>
      <c r="H4404" s="920"/>
      <c r="I4404" s="920"/>
      <c r="J4404" s="920"/>
      <c r="K4404" s="920"/>
      <c r="L4404" s="920"/>
    </row>
    <row r="4405" spans="1:12" s="1" customFormat="1" ht="26.25" customHeight="1" x14ac:dyDescent="0.15">
      <c r="A4405" s="918"/>
      <c r="B4405" s="921" t="s">
        <v>2678</v>
      </c>
      <c r="C4405" s="922" t="s">
        <v>2679</v>
      </c>
      <c r="D4405" s="923">
        <v>43730</v>
      </c>
      <c r="E4405" s="921" t="s">
        <v>1060</v>
      </c>
      <c r="F4405" s="921" t="s">
        <v>958</v>
      </c>
      <c r="G4405" s="921"/>
      <c r="H4405" s="924" t="s">
        <v>30</v>
      </c>
      <c r="I4405" s="924"/>
      <c r="J4405" s="14" t="s">
        <v>31</v>
      </c>
      <c r="K4405" s="14" t="s">
        <v>31</v>
      </c>
      <c r="L4405" s="16">
        <v>0</v>
      </c>
    </row>
    <row r="4406" spans="1:12" s="1" customFormat="1" ht="409.2" customHeight="1" x14ac:dyDescent="0.15">
      <c r="A4406" s="918"/>
      <c r="B4406" s="921"/>
      <c r="C4406" s="922"/>
      <c r="D4406" s="923"/>
      <c r="E4406" s="921"/>
      <c r="F4406" s="921"/>
      <c r="G4406" s="921"/>
      <c r="H4406" s="924" t="s">
        <v>33</v>
      </c>
      <c r="I4406" s="924"/>
      <c r="J4406" s="921" t="s">
        <v>31</v>
      </c>
      <c r="K4406" s="921" t="s">
        <v>31</v>
      </c>
      <c r="L4406" s="925">
        <v>0</v>
      </c>
    </row>
    <row r="4407" spans="1:12" s="1" customFormat="1" ht="61.35" customHeight="1" x14ac:dyDescent="0.15">
      <c r="A4407" s="918"/>
      <c r="B4407" s="921"/>
      <c r="C4407" s="922"/>
      <c r="D4407" s="923"/>
      <c r="E4407" s="921"/>
      <c r="F4407" s="921"/>
      <c r="G4407" s="921"/>
      <c r="H4407" s="924"/>
      <c r="I4407" s="924"/>
      <c r="J4407" s="921"/>
      <c r="K4407" s="921"/>
      <c r="L4407" s="925"/>
    </row>
    <row r="4408" spans="1:12" s="1" customFormat="1" ht="24" customHeight="1" x14ac:dyDescent="0.15">
      <c r="A4408" s="918"/>
      <c r="B4408" s="9" t="s">
        <v>34</v>
      </c>
      <c r="C4408" s="13" t="s">
        <v>35</v>
      </c>
      <c r="D4408" s="13" t="s">
        <v>36</v>
      </c>
      <c r="E4408" s="13" t="s">
        <v>37</v>
      </c>
      <c r="F4408" s="920"/>
      <c r="G4408" s="920"/>
      <c r="H4408" s="924" t="s">
        <v>38</v>
      </c>
      <c r="I4408" s="924"/>
      <c r="J4408" s="921" t="s">
        <v>31</v>
      </c>
      <c r="K4408" s="921" t="s">
        <v>32</v>
      </c>
      <c r="L4408" s="925">
        <v>500</v>
      </c>
    </row>
    <row r="4409" spans="1:12" s="1" customFormat="1" ht="24" customHeight="1" x14ac:dyDescent="0.15">
      <c r="A4409" s="918"/>
      <c r="B4409" s="14" t="s">
        <v>2680</v>
      </c>
      <c r="C4409" s="14" t="s">
        <v>958</v>
      </c>
      <c r="D4409" s="15">
        <v>43736</v>
      </c>
      <c r="E4409" s="14" t="s">
        <v>1772</v>
      </c>
      <c r="F4409" s="920"/>
      <c r="G4409" s="920"/>
      <c r="H4409" s="924"/>
      <c r="I4409" s="924"/>
      <c r="J4409" s="921"/>
      <c r="K4409" s="921"/>
      <c r="L4409" s="925"/>
    </row>
    <row r="4410" spans="1:12" s="1" customFormat="1" ht="24" customHeight="1" x14ac:dyDescent="0.15">
      <c r="A4410" s="918">
        <v>820</v>
      </c>
      <c r="B4410" s="9" t="s">
        <v>22</v>
      </c>
      <c r="C4410" s="13" t="s">
        <v>23</v>
      </c>
      <c r="D4410" s="13" t="s">
        <v>24</v>
      </c>
      <c r="E4410" s="13" t="s">
        <v>25</v>
      </c>
      <c r="F4410" s="919" t="s">
        <v>17</v>
      </c>
      <c r="G4410" s="919"/>
      <c r="H4410" s="920"/>
      <c r="I4410" s="920"/>
      <c r="J4410" s="920"/>
      <c r="K4410" s="920"/>
      <c r="L4410" s="920"/>
    </row>
    <row r="4411" spans="1:12" s="1" customFormat="1" ht="26.25" customHeight="1" x14ac:dyDescent="0.15">
      <c r="A4411" s="918"/>
      <c r="B4411" s="921" t="s">
        <v>2681</v>
      </c>
      <c r="C4411" s="922" t="s">
        <v>2682</v>
      </c>
      <c r="D4411" s="923">
        <v>43608</v>
      </c>
      <c r="E4411" s="921" t="s">
        <v>283</v>
      </c>
      <c r="F4411" s="921" t="s">
        <v>284</v>
      </c>
      <c r="G4411" s="921"/>
      <c r="H4411" s="924" t="s">
        <v>30</v>
      </c>
      <c r="I4411" s="924"/>
      <c r="J4411" s="14" t="s">
        <v>31</v>
      </c>
      <c r="K4411" s="14" t="s">
        <v>32</v>
      </c>
      <c r="L4411" s="16">
        <v>211.75</v>
      </c>
    </row>
    <row r="4412" spans="1:12" s="1" customFormat="1" ht="197.25" customHeight="1" x14ac:dyDescent="0.15">
      <c r="A4412" s="918"/>
      <c r="B4412" s="921"/>
      <c r="C4412" s="922"/>
      <c r="D4412" s="923"/>
      <c r="E4412" s="921"/>
      <c r="F4412" s="921"/>
      <c r="G4412" s="921"/>
      <c r="H4412" s="924" t="s">
        <v>33</v>
      </c>
      <c r="I4412" s="924"/>
      <c r="J4412" s="14" t="s">
        <v>31</v>
      </c>
      <c r="K4412" s="14" t="s">
        <v>32</v>
      </c>
      <c r="L4412" s="16">
        <v>230.96</v>
      </c>
    </row>
    <row r="4413" spans="1:12" s="1" customFormat="1" ht="24" customHeight="1" x14ac:dyDescent="0.15">
      <c r="A4413" s="918"/>
      <c r="B4413" s="9" t="s">
        <v>34</v>
      </c>
      <c r="C4413" s="13" t="s">
        <v>35</v>
      </c>
      <c r="D4413" s="13" t="s">
        <v>36</v>
      </c>
      <c r="E4413" s="13" t="s">
        <v>37</v>
      </c>
      <c r="F4413" s="920"/>
      <c r="G4413" s="920"/>
      <c r="H4413" s="924" t="s">
        <v>38</v>
      </c>
      <c r="I4413" s="924"/>
      <c r="J4413" s="921" t="s">
        <v>31</v>
      </c>
      <c r="K4413" s="921" t="s">
        <v>31</v>
      </c>
      <c r="L4413" s="925">
        <v>0</v>
      </c>
    </row>
    <row r="4414" spans="1:12" s="1" customFormat="1" ht="24" customHeight="1" x14ac:dyDescent="0.15">
      <c r="A4414" s="918"/>
      <c r="B4414" s="14" t="s">
        <v>229</v>
      </c>
      <c r="C4414" s="14" t="s">
        <v>284</v>
      </c>
      <c r="D4414" s="15">
        <v>43609</v>
      </c>
      <c r="E4414" s="14" t="s">
        <v>2184</v>
      </c>
      <c r="F4414" s="920"/>
      <c r="G4414" s="920"/>
      <c r="H4414" s="924"/>
      <c r="I4414" s="924"/>
      <c r="J4414" s="921"/>
      <c r="K4414" s="921"/>
      <c r="L4414" s="925"/>
    </row>
    <row r="4415" spans="1:12" s="1" customFormat="1" ht="24" customHeight="1" x14ac:dyDescent="0.15">
      <c r="A4415" s="918">
        <v>821</v>
      </c>
      <c r="B4415" s="9" t="s">
        <v>22</v>
      </c>
      <c r="C4415" s="13" t="s">
        <v>23</v>
      </c>
      <c r="D4415" s="13" t="s">
        <v>24</v>
      </c>
      <c r="E4415" s="13" t="s">
        <v>25</v>
      </c>
      <c r="F4415" s="919" t="s">
        <v>17</v>
      </c>
      <c r="G4415" s="919"/>
      <c r="H4415" s="920"/>
      <c r="I4415" s="920"/>
      <c r="J4415" s="920"/>
      <c r="K4415" s="920"/>
      <c r="L4415" s="920"/>
    </row>
    <row r="4416" spans="1:12" s="1" customFormat="1" ht="26.25" customHeight="1" x14ac:dyDescent="0.15">
      <c r="A4416" s="918"/>
      <c r="B4416" s="921" t="s">
        <v>2683</v>
      </c>
      <c r="C4416" s="922" t="s">
        <v>2684</v>
      </c>
      <c r="D4416" s="923">
        <v>43723</v>
      </c>
      <c r="E4416" s="921" t="s">
        <v>1542</v>
      </c>
      <c r="F4416" s="921" t="s">
        <v>1543</v>
      </c>
      <c r="G4416" s="921"/>
      <c r="H4416" s="924" t="s">
        <v>30</v>
      </c>
      <c r="I4416" s="924"/>
      <c r="J4416" s="14" t="s">
        <v>31</v>
      </c>
      <c r="K4416" s="14" t="s">
        <v>32</v>
      </c>
      <c r="L4416" s="16">
        <v>327</v>
      </c>
    </row>
    <row r="4417" spans="1:12" s="1" customFormat="1" ht="354.75" customHeight="1" x14ac:dyDescent="0.15">
      <c r="A4417" s="918"/>
      <c r="B4417" s="921"/>
      <c r="C4417" s="922"/>
      <c r="D4417" s="923"/>
      <c r="E4417" s="921"/>
      <c r="F4417" s="921"/>
      <c r="G4417" s="921"/>
      <c r="H4417" s="924" t="s">
        <v>33</v>
      </c>
      <c r="I4417" s="924"/>
      <c r="J4417" s="14" t="s">
        <v>31</v>
      </c>
      <c r="K4417" s="14" t="s">
        <v>31</v>
      </c>
      <c r="L4417" s="16">
        <v>0</v>
      </c>
    </row>
    <row r="4418" spans="1:12" s="1" customFormat="1" ht="24" customHeight="1" x14ac:dyDescent="0.15">
      <c r="A4418" s="918"/>
      <c r="B4418" s="9" t="s">
        <v>34</v>
      </c>
      <c r="C4418" s="13" t="s">
        <v>35</v>
      </c>
      <c r="D4418" s="13" t="s">
        <v>36</v>
      </c>
      <c r="E4418" s="13" t="s">
        <v>37</v>
      </c>
      <c r="F4418" s="920"/>
      <c r="G4418" s="920"/>
      <c r="H4418" s="924" t="s">
        <v>38</v>
      </c>
      <c r="I4418" s="924"/>
      <c r="J4418" s="921" t="s">
        <v>31</v>
      </c>
      <c r="K4418" s="921" t="s">
        <v>31</v>
      </c>
      <c r="L4418" s="925">
        <v>0</v>
      </c>
    </row>
    <row r="4419" spans="1:12" s="1" customFormat="1" ht="24" customHeight="1" x14ac:dyDescent="0.15">
      <c r="A4419" s="918"/>
      <c r="B4419" s="14" t="s">
        <v>39</v>
      </c>
      <c r="C4419" s="14" t="s">
        <v>1543</v>
      </c>
      <c r="D4419" s="15">
        <v>43725</v>
      </c>
      <c r="E4419" s="14" t="s">
        <v>792</v>
      </c>
      <c r="F4419" s="920"/>
      <c r="G4419" s="920"/>
      <c r="H4419" s="924"/>
      <c r="I4419" s="924"/>
      <c r="J4419" s="921"/>
      <c r="K4419" s="921"/>
      <c r="L4419" s="925"/>
    </row>
    <row r="4420" spans="1:12" s="1" customFormat="1" ht="24" customHeight="1" x14ac:dyDescent="0.15">
      <c r="A4420" s="918">
        <v>822</v>
      </c>
      <c r="B4420" s="9" t="s">
        <v>22</v>
      </c>
      <c r="C4420" s="13" t="s">
        <v>23</v>
      </c>
      <c r="D4420" s="13" t="s">
        <v>24</v>
      </c>
      <c r="E4420" s="13" t="s">
        <v>25</v>
      </c>
      <c r="F4420" s="919" t="s">
        <v>17</v>
      </c>
      <c r="G4420" s="919"/>
      <c r="H4420" s="920"/>
      <c r="I4420" s="920"/>
      <c r="J4420" s="920"/>
      <c r="K4420" s="920"/>
      <c r="L4420" s="920"/>
    </row>
    <row r="4421" spans="1:12" s="1" customFormat="1" ht="26.25" customHeight="1" x14ac:dyDescent="0.15">
      <c r="A4421" s="918"/>
      <c r="B4421" s="921" t="s">
        <v>2685</v>
      </c>
      <c r="C4421" s="922" t="s">
        <v>2686</v>
      </c>
      <c r="D4421" s="923">
        <v>43672</v>
      </c>
      <c r="E4421" s="921" t="s">
        <v>1493</v>
      </c>
      <c r="F4421" s="921" t="s">
        <v>2687</v>
      </c>
      <c r="G4421" s="921"/>
      <c r="H4421" s="924" t="s">
        <v>30</v>
      </c>
      <c r="I4421" s="924"/>
      <c r="J4421" s="14" t="s">
        <v>31</v>
      </c>
      <c r="K4421" s="14" t="s">
        <v>32</v>
      </c>
      <c r="L4421" s="16">
        <v>340</v>
      </c>
    </row>
    <row r="4422" spans="1:12" s="1" customFormat="1" ht="365.25" customHeight="1" x14ac:dyDescent="0.15">
      <c r="A4422" s="918"/>
      <c r="B4422" s="921"/>
      <c r="C4422" s="922"/>
      <c r="D4422" s="923"/>
      <c r="E4422" s="921"/>
      <c r="F4422" s="921"/>
      <c r="G4422" s="921"/>
      <c r="H4422" s="924" t="s">
        <v>33</v>
      </c>
      <c r="I4422" s="924"/>
      <c r="J4422" s="14" t="s">
        <v>31</v>
      </c>
      <c r="K4422" s="14" t="s">
        <v>31</v>
      </c>
      <c r="L4422" s="16">
        <v>0</v>
      </c>
    </row>
    <row r="4423" spans="1:12" s="1" customFormat="1" ht="24" customHeight="1" x14ac:dyDescent="0.15">
      <c r="A4423" s="918"/>
      <c r="B4423" s="9" t="s">
        <v>34</v>
      </c>
      <c r="C4423" s="13" t="s">
        <v>35</v>
      </c>
      <c r="D4423" s="13" t="s">
        <v>36</v>
      </c>
      <c r="E4423" s="13" t="s">
        <v>37</v>
      </c>
      <c r="F4423" s="920"/>
      <c r="G4423" s="920"/>
      <c r="H4423" s="924" t="s">
        <v>38</v>
      </c>
      <c r="I4423" s="924"/>
      <c r="J4423" s="921" t="s">
        <v>31</v>
      </c>
      <c r="K4423" s="921" t="s">
        <v>32</v>
      </c>
      <c r="L4423" s="925">
        <v>699</v>
      </c>
    </row>
    <row r="4424" spans="1:12" s="1" customFormat="1" ht="24" customHeight="1" x14ac:dyDescent="0.15">
      <c r="A4424" s="918"/>
      <c r="B4424" s="14" t="s">
        <v>204</v>
      </c>
      <c r="C4424" s="14" t="s">
        <v>2687</v>
      </c>
      <c r="D4424" s="15">
        <v>43679</v>
      </c>
      <c r="E4424" s="14" t="s">
        <v>2688</v>
      </c>
      <c r="F4424" s="920"/>
      <c r="G4424" s="920"/>
      <c r="H4424" s="924"/>
      <c r="I4424" s="924"/>
      <c r="J4424" s="921"/>
      <c r="K4424" s="921"/>
      <c r="L4424" s="925"/>
    </row>
    <row r="4425" spans="1:12" s="1" customFormat="1" ht="24" customHeight="1" x14ac:dyDescent="0.15">
      <c r="A4425" s="918">
        <v>823</v>
      </c>
      <c r="B4425" s="9" t="s">
        <v>22</v>
      </c>
      <c r="C4425" s="13" t="s">
        <v>23</v>
      </c>
      <c r="D4425" s="13" t="s">
        <v>24</v>
      </c>
      <c r="E4425" s="13" t="s">
        <v>25</v>
      </c>
      <c r="F4425" s="919" t="s">
        <v>17</v>
      </c>
      <c r="G4425" s="919"/>
      <c r="H4425" s="920"/>
      <c r="I4425" s="920"/>
      <c r="J4425" s="920"/>
      <c r="K4425" s="920"/>
      <c r="L4425" s="920"/>
    </row>
    <row r="4426" spans="1:12" s="1" customFormat="1" ht="26.25" customHeight="1" x14ac:dyDescent="0.15">
      <c r="A4426" s="918"/>
      <c r="B4426" s="921" t="s">
        <v>2685</v>
      </c>
      <c r="C4426" s="922" t="s">
        <v>2686</v>
      </c>
      <c r="D4426" s="923">
        <v>43672</v>
      </c>
      <c r="E4426" s="921" t="s">
        <v>1493</v>
      </c>
      <c r="F4426" s="921" t="s">
        <v>2689</v>
      </c>
      <c r="G4426" s="921"/>
      <c r="H4426" s="924" t="s">
        <v>30</v>
      </c>
      <c r="I4426" s="924"/>
      <c r="J4426" s="14" t="s">
        <v>31</v>
      </c>
      <c r="K4426" s="14" t="s">
        <v>32</v>
      </c>
      <c r="L4426" s="16">
        <v>445</v>
      </c>
    </row>
    <row r="4427" spans="1:12" s="1" customFormat="1" ht="365.25" customHeight="1" x14ac:dyDescent="0.15">
      <c r="A4427" s="918"/>
      <c r="B4427" s="921"/>
      <c r="C4427" s="922"/>
      <c r="D4427" s="923"/>
      <c r="E4427" s="921"/>
      <c r="F4427" s="921"/>
      <c r="G4427" s="921"/>
      <c r="H4427" s="924" t="s">
        <v>33</v>
      </c>
      <c r="I4427" s="924"/>
      <c r="J4427" s="14" t="s">
        <v>31</v>
      </c>
      <c r="K4427" s="14" t="s">
        <v>31</v>
      </c>
      <c r="L4427" s="16">
        <v>0</v>
      </c>
    </row>
    <row r="4428" spans="1:12" s="1" customFormat="1" ht="24" customHeight="1" x14ac:dyDescent="0.15">
      <c r="A4428" s="918"/>
      <c r="B4428" s="9" t="s">
        <v>34</v>
      </c>
      <c r="C4428" s="13" t="s">
        <v>35</v>
      </c>
      <c r="D4428" s="13" t="s">
        <v>36</v>
      </c>
      <c r="E4428" s="13" t="s">
        <v>37</v>
      </c>
      <c r="F4428" s="920"/>
      <c r="G4428" s="920"/>
      <c r="H4428" s="924" t="s">
        <v>38</v>
      </c>
      <c r="I4428" s="924"/>
      <c r="J4428" s="921" t="s">
        <v>31</v>
      </c>
      <c r="K4428" s="921" t="s">
        <v>32</v>
      </c>
      <c r="L4428" s="925">
        <v>70</v>
      </c>
    </row>
    <row r="4429" spans="1:12" s="1" customFormat="1" ht="24" customHeight="1" x14ac:dyDescent="0.15">
      <c r="A4429" s="918"/>
      <c r="B4429" s="14" t="s">
        <v>204</v>
      </c>
      <c r="C4429" s="14" t="s">
        <v>2689</v>
      </c>
      <c r="D4429" s="15">
        <v>43679</v>
      </c>
      <c r="E4429" s="14" t="s">
        <v>2688</v>
      </c>
      <c r="F4429" s="920"/>
      <c r="G4429" s="920"/>
      <c r="H4429" s="924"/>
      <c r="I4429" s="924"/>
      <c r="J4429" s="921"/>
      <c r="K4429" s="921"/>
      <c r="L4429" s="925"/>
    </row>
    <row r="4430" spans="1:12" s="1" customFormat="1" ht="24" customHeight="1" x14ac:dyDescent="0.15">
      <c r="A4430" s="918">
        <v>824</v>
      </c>
      <c r="B4430" s="9" t="s">
        <v>22</v>
      </c>
      <c r="C4430" s="13" t="s">
        <v>23</v>
      </c>
      <c r="D4430" s="13" t="s">
        <v>24</v>
      </c>
      <c r="E4430" s="13" t="s">
        <v>25</v>
      </c>
      <c r="F4430" s="919" t="s">
        <v>17</v>
      </c>
      <c r="G4430" s="919"/>
      <c r="H4430" s="920"/>
      <c r="I4430" s="920"/>
      <c r="J4430" s="920"/>
      <c r="K4430" s="920"/>
      <c r="L4430" s="920"/>
    </row>
    <row r="4431" spans="1:12" s="1" customFormat="1" ht="26.25" customHeight="1" x14ac:dyDescent="0.15">
      <c r="A4431" s="918"/>
      <c r="B4431" s="921" t="s">
        <v>2690</v>
      </c>
      <c r="C4431" s="922" t="s">
        <v>2691</v>
      </c>
      <c r="D4431" s="923">
        <v>43622</v>
      </c>
      <c r="E4431" s="921" t="s">
        <v>159</v>
      </c>
      <c r="F4431" s="921" t="s">
        <v>2692</v>
      </c>
      <c r="G4431" s="921"/>
      <c r="H4431" s="924" t="s">
        <v>30</v>
      </c>
      <c r="I4431" s="924"/>
      <c r="J4431" s="14" t="s">
        <v>31</v>
      </c>
      <c r="K4431" s="14" t="s">
        <v>32</v>
      </c>
      <c r="L4431" s="16">
        <v>515.43000000000006</v>
      </c>
    </row>
    <row r="4432" spans="1:12" s="1" customFormat="1" ht="239.25" customHeight="1" x14ac:dyDescent="0.15">
      <c r="A4432" s="918"/>
      <c r="B4432" s="921"/>
      <c r="C4432" s="922"/>
      <c r="D4432" s="923"/>
      <c r="E4432" s="921"/>
      <c r="F4432" s="921"/>
      <c r="G4432" s="921"/>
      <c r="H4432" s="924" t="s">
        <v>33</v>
      </c>
      <c r="I4432" s="924"/>
      <c r="J4432" s="14" t="s">
        <v>31</v>
      </c>
      <c r="K4432" s="14" t="s">
        <v>31</v>
      </c>
      <c r="L4432" s="16">
        <v>0</v>
      </c>
    </row>
    <row r="4433" spans="1:12" s="1" customFormat="1" ht="24" customHeight="1" x14ac:dyDescent="0.15">
      <c r="A4433" s="918"/>
      <c r="B4433" s="9" t="s">
        <v>34</v>
      </c>
      <c r="C4433" s="13" t="s">
        <v>35</v>
      </c>
      <c r="D4433" s="13" t="s">
        <v>36</v>
      </c>
      <c r="E4433" s="13" t="s">
        <v>37</v>
      </c>
      <c r="F4433" s="920"/>
      <c r="G4433" s="920"/>
      <c r="H4433" s="924" t="s">
        <v>38</v>
      </c>
      <c r="I4433" s="924"/>
      <c r="J4433" s="921" t="s">
        <v>31</v>
      </c>
      <c r="K4433" s="921" t="s">
        <v>31</v>
      </c>
      <c r="L4433" s="925">
        <v>0</v>
      </c>
    </row>
    <row r="4434" spans="1:12" s="1" customFormat="1" ht="24" customHeight="1" x14ac:dyDescent="0.15">
      <c r="A4434" s="918"/>
      <c r="B4434" s="14" t="s">
        <v>323</v>
      </c>
      <c r="C4434" s="14" t="s">
        <v>2692</v>
      </c>
      <c r="D4434" s="15">
        <v>43624</v>
      </c>
      <c r="E4434" s="14" t="s">
        <v>1196</v>
      </c>
      <c r="F4434" s="920"/>
      <c r="G4434" s="920"/>
      <c r="H4434" s="924"/>
      <c r="I4434" s="924"/>
      <c r="J4434" s="921"/>
      <c r="K4434" s="921"/>
      <c r="L4434" s="925"/>
    </row>
    <row r="4435" spans="1:12" s="1" customFormat="1" ht="24" customHeight="1" x14ac:dyDescent="0.15">
      <c r="A4435" s="918">
        <v>825</v>
      </c>
      <c r="B4435" s="9" t="s">
        <v>22</v>
      </c>
      <c r="C4435" s="13" t="s">
        <v>23</v>
      </c>
      <c r="D4435" s="13" t="s">
        <v>24</v>
      </c>
      <c r="E4435" s="13" t="s">
        <v>25</v>
      </c>
      <c r="F4435" s="919" t="s">
        <v>17</v>
      </c>
      <c r="G4435" s="919"/>
      <c r="H4435" s="920"/>
      <c r="I4435" s="920"/>
      <c r="J4435" s="920"/>
      <c r="K4435" s="920"/>
      <c r="L4435" s="920"/>
    </row>
    <row r="4436" spans="1:12" s="1" customFormat="1" ht="26.25" customHeight="1" x14ac:dyDescent="0.15">
      <c r="A4436" s="918"/>
      <c r="B4436" s="921" t="s">
        <v>2690</v>
      </c>
      <c r="C4436" s="922" t="s">
        <v>2693</v>
      </c>
      <c r="D4436" s="923">
        <v>43718</v>
      </c>
      <c r="E4436" s="921" t="s">
        <v>820</v>
      </c>
      <c r="F4436" s="921" t="s">
        <v>2694</v>
      </c>
      <c r="G4436" s="921"/>
      <c r="H4436" s="924" t="s">
        <v>30</v>
      </c>
      <c r="I4436" s="924"/>
      <c r="J4436" s="14" t="s">
        <v>31</v>
      </c>
      <c r="K4436" s="14" t="s">
        <v>32</v>
      </c>
      <c r="L4436" s="16">
        <v>493.96</v>
      </c>
    </row>
    <row r="4437" spans="1:12" s="1" customFormat="1" ht="239.25" customHeight="1" x14ac:dyDescent="0.15">
      <c r="A4437" s="918"/>
      <c r="B4437" s="921"/>
      <c r="C4437" s="922"/>
      <c r="D4437" s="923"/>
      <c r="E4437" s="921"/>
      <c r="F4437" s="921"/>
      <c r="G4437" s="921"/>
      <c r="H4437" s="924" t="s">
        <v>33</v>
      </c>
      <c r="I4437" s="924"/>
      <c r="J4437" s="14" t="s">
        <v>31</v>
      </c>
      <c r="K4437" s="14" t="s">
        <v>31</v>
      </c>
      <c r="L4437" s="16">
        <v>0</v>
      </c>
    </row>
    <row r="4438" spans="1:12" s="1" customFormat="1" ht="24" customHeight="1" x14ac:dyDescent="0.15">
      <c r="A4438" s="918"/>
      <c r="B4438" s="9" t="s">
        <v>34</v>
      </c>
      <c r="C4438" s="13" t="s">
        <v>35</v>
      </c>
      <c r="D4438" s="13" t="s">
        <v>36</v>
      </c>
      <c r="E4438" s="13" t="s">
        <v>37</v>
      </c>
      <c r="F4438" s="920"/>
      <c r="G4438" s="920"/>
      <c r="H4438" s="924" t="s">
        <v>38</v>
      </c>
      <c r="I4438" s="924"/>
      <c r="J4438" s="921" t="s">
        <v>31</v>
      </c>
      <c r="K4438" s="921" t="s">
        <v>32</v>
      </c>
      <c r="L4438" s="925">
        <v>50</v>
      </c>
    </row>
    <row r="4439" spans="1:12" s="1" customFormat="1" ht="24" customHeight="1" x14ac:dyDescent="0.15">
      <c r="A4439" s="918"/>
      <c r="B4439" s="14" t="s">
        <v>323</v>
      </c>
      <c r="C4439" s="14" t="s">
        <v>2694</v>
      </c>
      <c r="D4439" s="15">
        <v>43727</v>
      </c>
      <c r="E4439" s="14" t="s">
        <v>2695</v>
      </c>
      <c r="F4439" s="920"/>
      <c r="G4439" s="920"/>
      <c r="H4439" s="924"/>
      <c r="I4439" s="924"/>
      <c r="J4439" s="921"/>
      <c r="K4439" s="921"/>
      <c r="L4439" s="925"/>
    </row>
    <row r="4440" spans="1:12" s="1" customFormat="1" ht="24" customHeight="1" x14ac:dyDescent="0.15">
      <c r="A4440" s="918">
        <v>826</v>
      </c>
      <c r="B4440" s="9" t="s">
        <v>22</v>
      </c>
      <c r="C4440" s="13" t="s">
        <v>23</v>
      </c>
      <c r="D4440" s="13" t="s">
        <v>24</v>
      </c>
      <c r="E4440" s="13" t="s">
        <v>25</v>
      </c>
      <c r="F4440" s="919" t="s">
        <v>17</v>
      </c>
      <c r="G4440" s="919"/>
      <c r="H4440" s="920"/>
      <c r="I4440" s="920"/>
      <c r="J4440" s="920"/>
      <c r="K4440" s="920"/>
      <c r="L4440" s="920"/>
    </row>
    <row r="4441" spans="1:12" s="1" customFormat="1" ht="26.25" customHeight="1" x14ac:dyDescent="0.15">
      <c r="A4441" s="918"/>
      <c r="B4441" s="921" t="s">
        <v>2690</v>
      </c>
      <c r="C4441" s="922" t="s">
        <v>2693</v>
      </c>
      <c r="D4441" s="923">
        <v>43718</v>
      </c>
      <c r="E4441" s="921" t="s">
        <v>820</v>
      </c>
      <c r="F4441" s="921" t="s">
        <v>1213</v>
      </c>
      <c r="G4441" s="921"/>
      <c r="H4441" s="924" t="s">
        <v>30</v>
      </c>
      <c r="I4441" s="924"/>
      <c r="J4441" s="14" t="s">
        <v>31</v>
      </c>
      <c r="K4441" s="14" t="s">
        <v>32</v>
      </c>
      <c r="L4441" s="16">
        <v>338.88</v>
      </c>
    </row>
    <row r="4442" spans="1:12" s="1" customFormat="1" ht="239.25" customHeight="1" x14ac:dyDescent="0.15">
      <c r="A4442" s="918"/>
      <c r="B4442" s="921"/>
      <c r="C4442" s="922"/>
      <c r="D4442" s="923"/>
      <c r="E4442" s="921"/>
      <c r="F4442" s="921"/>
      <c r="G4442" s="921"/>
      <c r="H4442" s="924" t="s">
        <v>33</v>
      </c>
      <c r="I4442" s="924"/>
      <c r="J4442" s="14" t="s">
        <v>31</v>
      </c>
      <c r="K4442" s="14" t="s">
        <v>32</v>
      </c>
      <c r="L4442" s="16">
        <v>744.18</v>
      </c>
    </row>
    <row r="4443" spans="1:12" s="1" customFormat="1" ht="24" customHeight="1" x14ac:dyDescent="0.15">
      <c r="A4443" s="918"/>
      <c r="B4443" s="9" t="s">
        <v>34</v>
      </c>
      <c r="C4443" s="13" t="s">
        <v>35</v>
      </c>
      <c r="D4443" s="13" t="s">
        <v>36</v>
      </c>
      <c r="E4443" s="13" t="s">
        <v>37</v>
      </c>
      <c r="F4443" s="920"/>
      <c r="G4443" s="920"/>
      <c r="H4443" s="924" t="s">
        <v>38</v>
      </c>
      <c r="I4443" s="924"/>
      <c r="J4443" s="921" t="s">
        <v>31</v>
      </c>
      <c r="K4443" s="921" t="s">
        <v>32</v>
      </c>
      <c r="L4443" s="925">
        <v>72.37</v>
      </c>
    </row>
    <row r="4444" spans="1:12" s="1" customFormat="1" ht="24" customHeight="1" x14ac:dyDescent="0.15">
      <c r="A4444" s="918"/>
      <c r="B4444" s="14" t="s">
        <v>323</v>
      </c>
      <c r="C4444" s="14" t="s">
        <v>1213</v>
      </c>
      <c r="D4444" s="15">
        <v>43727</v>
      </c>
      <c r="E4444" s="14" t="s">
        <v>2695</v>
      </c>
      <c r="F4444" s="920"/>
      <c r="G4444" s="920"/>
      <c r="H4444" s="924"/>
      <c r="I4444" s="924"/>
      <c r="J4444" s="921"/>
      <c r="K4444" s="921"/>
      <c r="L4444" s="925"/>
    </row>
    <row r="4445" spans="1:12" s="1" customFormat="1" ht="24" customHeight="1" x14ac:dyDescent="0.15">
      <c r="A4445" s="918">
        <v>827</v>
      </c>
      <c r="B4445" s="9" t="s">
        <v>22</v>
      </c>
      <c r="C4445" s="13" t="s">
        <v>23</v>
      </c>
      <c r="D4445" s="13" t="s">
        <v>24</v>
      </c>
      <c r="E4445" s="13" t="s">
        <v>25</v>
      </c>
      <c r="F4445" s="919" t="s">
        <v>17</v>
      </c>
      <c r="G4445" s="919"/>
      <c r="H4445" s="920"/>
      <c r="I4445" s="920"/>
      <c r="J4445" s="920"/>
      <c r="K4445" s="920"/>
      <c r="L4445" s="920"/>
    </row>
    <row r="4446" spans="1:12" s="1" customFormat="1" ht="26.25" customHeight="1" x14ac:dyDescent="0.15">
      <c r="A4446" s="918"/>
      <c r="B4446" s="921" t="s">
        <v>2696</v>
      </c>
      <c r="C4446" s="922" t="s">
        <v>2697</v>
      </c>
      <c r="D4446" s="923">
        <v>43641</v>
      </c>
      <c r="E4446" s="921" t="s">
        <v>397</v>
      </c>
      <c r="F4446" s="921" t="s">
        <v>2698</v>
      </c>
      <c r="G4446" s="921"/>
      <c r="H4446" s="924" t="s">
        <v>30</v>
      </c>
      <c r="I4446" s="924"/>
      <c r="J4446" s="14" t="s">
        <v>31</v>
      </c>
      <c r="K4446" s="14" t="s">
        <v>32</v>
      </c>
      <c r="L4446" s="16">
        <v>765.9</v>
      </c>
    </row>
    <row r="4447" spans="1:12" s="1" customFormat="1" ht="239.25" customHeight="1" x14ac:dyDescent="0.15">
      <c r="A4447" s="918"/>
      <c r="B4447" s="921"/>
      <c r="C4447" s="922"/>
      <c r="D4447" s="923"/>
      <c r="E4447" s="921"/>
      <c r="F4447" s="921"/>
      <c r="G4447" s="921"/>
      <c r="H4447" s="924" t="s">
        <v>33</v>
      </c>
      <c r="I4447" s="924"/>
      <c r="J4447" s="14" t="s">
        <v>31</v>
      </c>
      <c r="K4447" s="14" t="s">
        <v>32</v>
      </c>
      <c r="L4447" s="16">
        <v>700</v>
      </c>
    </row>
    <row r="4448" spans="1:12" s="1" customFormat="1" ht="24" customHeight="1" x14ac:dyDescent="0.15">
      <c r="A4448" s="918"/>
      <c r="B4448" s="9" t="s">
        <v>34</v>
      </c>
      <c r="C4448" s="13" t="s">
        <v>35</v>
      </c>
      <c r="D4448" s="13" t="s">
        <v>36</v>
      </c>
      <c r="E4448" s="13" t="s">
        <v>37</v>
      </c>
      <c r="F4448" s="920"/>
      <c r="G4448" s="920"/>
      <c r="H4448" s="924" t="s">
        <v>38</v>
      </c>
      <c r="I4448" s="924"/>
      <c r="J4448" s="921" t="s">
        <v>31</v>
      </c>
      <c r="K4448" s="921" t="s">
        <v>32</v>
      </c>
      <c r="L4448" s="925">
        <v>346</v>
      </c>
    </row>
    <row r="4449" spans="1:12" s="1" customFormat="1" ht="24" customHeight="1" x14ac:dyDescent="0.15">
      <c r="A4449" s="918"/>
      <c r="B4449" s="14" t="s">
        <v>702</v>
      </c>
      <c r="C4449" s="14" t="s">
        <v>2698</v>
      </c>
      <c r="D4449" s="15">
        <v>43644</v>
      </c>
      <c r="E4449" s="14" t="s">
        <v>2699</v>
      </c>
      <c r="F4449" s="920"/>
      <c r="G4449" s="920"/>
      <c r="H4449" s="924"/>
      <c r="I4449" s="924"/>
      <c r="J4449" s="921"/>
      <c r="K4449" s="921"/>
      <c r="L4449" s="925"/>
    </row>
    <row r="4450" spans="1:12" s="1" customFormat="1" ht="24" customHeight="1" x14ac:dyDescent="0.15">
      <c r="A4450" s="918">
        <v>828</v>
      </c>
      <c r="B4450" s="9" t="s">
        <v>22</v>
      </c>
      <c r="C4450" s="13" t="s">
        <v>23</v>
      </c>
      <c r="D4450" s="13" t="s">
        <v>24</v>
      </c>
      <c r="E4450" s="13" t="s">
        <v>25</v>
      </c>
      <c r="F4450" s="919" t="s">
        <v>17</v>
      </c>
      <c r="G4450" s="919"/>
      <c r="H4450" s="920"/>
      <c r="I4450" s="920"/>
      <c r="J4450" s="920"/>
      <c r="K4450" s="920"/>
      <c r="L4450" s="920"/>
    </row>
    <row r="4451" spans="1:12" s="1" customFormat="1" ht="26.25" customHeight="1" x14ac:dyDescent="0.15">
      <c r="A4451" s="918"/>
      <c r="B4451" s="921" t="s">
        <v>2700</v>
      </c>
      <c r="C4451" s="922" t="s">
        <v>2701</v>
      </c>
      <c r="D4451" s="923">
        <v>43585</v>
      </c>
      <c r="E4451" s="921" t="s">
        <v>28</v>
      </c>
      <c r="F4451" s="921" t="s">
        <v>2702</v>
      </c>
      <c r="G4451" s="921"/>
      <c r="H4451" s="924" t="s">
        <v>30</v>
      </c>
      <c r="I4451" s="924"/>
      <c r="J4451" s="14" t="s">
        <v>31</v>
      </c>
      <c r="K4451" s="14" t="s">
        <v>32</v>
      </c>
      <c r="L4451" s="16">
        <v>320</v>
      </c>
    </row>
    <row r="4452" spans="1:12" s="1" customFormat="1" ht="270.75" customHeight="1" x14ac:dyDescent="0.15">
      <c r="A4452" s="918"/>
      <c r="B4452" s="921"/>
      <c r="C4452" s="922"/>
      <c r="D4452" s="923"/>
      <c r="E4452" s="921"/>
      <c r="F4452" s="921"/>
      <c r="G4452" s="921"/>
      <c r="H4452" s="924" t="s">
        <v>33</v>
      </c>
      <c r="I4452" s="924"/>
      <c r="J4452" s="14" t="s">
        <v>31</v>
      </c>
      <c r="K4452" s="14" t="s">
        <v>32</v>
      </c>
      <c r="L4452" s="16">
        <v>518.6</v>
      </c>
    </row>
    <row r="4453" spans="1:12" s="1" customFormat="1" ht="24" customHeight="1" x14ac:dyDescent="0.15">
      <c r="A4453" s="918"/>
      <c r="B4453" s="9" t="s">
        <v>34</v>
      </c>
      <c r="C4453" s="13" t="s">
        <v>35</v>
      </c>
      <c r="D4453" s="13" t="s">
        <v>36</v>
      </c>
      <c r="E4453" s="13" t="s">
        <v>37</v>
      </c>
      <c r="F4453" s="920"/>
      <c r="G4453" s="920"/>
      <c r="H4453" s="924" t="s">
        <v>38</v>
      </c>
      <c r="I4453" s="924"/>
      <c r="J4453" s="921" t="s">
        <v>31</v>
      </c>
      <c r="K4453" s="921" t="s">
        <v>32</v>
      </c>
      <c r="L4453" s="925">
        <v>303.60000000000002</v>
      </c>
    </row>
    <row r="4454" spans="1:12" s="1" customFormat="1" ht="24" customHeight="1" x14ac:dyDescent="0.15">
      <c r="A4454" s="918"/>
      <c r="B4454" s="14" t="s">
        <v>39</v>
      </c>
      <c r="C4454" s="14" t="s">
        <v>2702</v>
      </c>
      <c r="D4454" s="15">
        <v>43587</v>
      </c>
      <c r="E4454" s="14" t="s">
        <v>1353</v>
      </c>
      <c r="F4454" s="920"/>
      <c r="G4454" s="920"/>
      <c r="H4454" s="924"/>
      <c r="I4454" s="924"/>
      <c r="J4454" s="921"/>
      <c r="K4454" s="921"/>
      <c r="L4454" s="925"/>
    </row>
    <row r="4455" spans="1:12" s="1" customFormat="1" ht="24" customHeight="1" x14ac:dyDescent="0.15">
      <c r="A4455" s="918">
        <v>829</v>
      </c>
      <c r="B4455" s="9" t="s">
        <v>22</v>
      </c>
      <c r="C4455" s="13" t="s">
        <v>23</v>
      </c>
      <c r="D4455" s="13" t="s">
        <v>24</v>
      </c>
      <c r="E4455" s="13" t="s">
        <v>25</v>
      </c>
      <c r="F4455" s="919" t="s">
        <v>17</v>
      </c>
      <c r="G4455" s="919"/>
      <c r="H4455" s="920"/>
      <c r="I4455" s="920"/>
      <c r="J4455" s="920"/>
      <c r="K4455" s="920"/>
      <c r="L4455" s="920"/>
    </row>
    <row r="4456" spans="1:12" s="1" customFormat="1" ht="26.25" customHeight="1" x14ac:dyDescent="0.15">
      <c r="A4456" s="918"/>
      <c r="B4456" s="921" t="s">
        <v>2700</v>
      </c>
      <c r="C4456" s="922" t="s">
        <v>2703</v>
      </c>
      <c r="D4456" s="923">
        <v>43636</v>
      </c>
      <c r="E4456" s="921" t="s">
        <v>28</v>
      </c>
      <c r="F4456" s="921" t="s">
        <v>29</v>
      </c>
      <c r="G4456" s="921"/>
      <c r="H4456" s="924" t="s">
        <v>30</v>
      </c>
      <c r="I4456" s="924"/>
      <c r="J4456" s="14" t="s">
        <v>31</v>
      </c>
      <c r="K4456" s="14" t="s">
        <v>32</v>
      </c>
      <c r="L4456" s="16">
        <v>1034.58</v>
      </c>
    </row>
    <row r="4457" spans="1:12" s="1" customFormat="1" ht="281.25" customHeight="1" x14ac:dyDescent="0.15">
      <c r="A4457" s="918"/>
      <c r="B4457" s="921"/>
      <c r="C4457" s="922"/>
      <c r="D4457" s="923"/>
      <c r="E4457" s="921"/>
      <c r="F4457" s="921"/>
      <c r="G4457" s="921"/>
      <c r="H4457" s="924" t="s">
        <v>33</v>
      </c>
      <c r="I4457" s="924"/>
      <c r="J4457" s="14" t="s">
        <v>31</v>
      </c>
      <c r="K4457" s="14" t="s">
        <v>32</v>
      </c>
      <c r="L4457" s="16">
        <v>642.61</v>
      </c>
    </row>
    <row r="4458" spans="1:12" s="1" customFormat="1" ht="24" customHeight="1" x14ac:dyDescent="0.15">
      <c r="A4458" s="918"/>
      <c r="B4458" s="9" t="s">
        <v>34</v>
      </c>
      <c r="C4458" s="13" t="s">
        <v>35</v>
      </c>
      <c r="D4458" s="13" t="s">
        <v>36</v>
      </c>
      <c r="E4458" s="13" t="s">
        <v>37</v>
      </c>
      <c r="F4458" s="920"/>
      <c r="G4458" s="920"/>
      <c r="H4458" s="924" t="s">
        <v>38</v>
      </c>
      <c r="I4458" s="924"/>
      <c r="J4458" s="921" t="s">
        <v>31</v>
      </c>
      <c r="K4458" s="921" t="s">
        <v>31</v>
      </c>
      <c r="L4458" s="925">
        <v>0</v>
      </c>
    </row>
    <row r="4459" spans="1:12" s="1" customFormat="1" ht="24" customHeight="1" x14ac:dyDescent="0.15">
      <c r="A4459" s="918"/>
      <c r="B4459" s="14" t="s">
        <v>39</v>
      </c>
      <c r="C4459" s="14" t="s">
        <v>29</v>
      </c>
      <c r="D4459" s="15">
        <v>43640</v>
      </c>
      <c r="E4459" s="14" t="s">
        <v>2704</v>
      </c>
      <c r="F4459" s="920"/>
      <c r="G4459" s="920"/>
      <c r="H4459" s="924"/>
      <c r="I4459" s="924"/>
      <c r="J4459" s="921"/>
      <c r="K4459" s="921"/>
      <c r="L4459" s="925"/>
    </row>
    <row r="4460" spans="1:12" s="1" customFormat="1" ht="24" customHeight="1" x14ac:dyDescent="0.15">
      <c r="A4460" s="918">
        <v>830</v>
      </c>
      <c r="B4460" s="9" t="s">
        <v>22</v>
      </c>
      <c r="C4460" s="13" t="s">
        <v>23</v>
      </c>
      <c r="D4460" s="13" t="s">
        <v>24</v>
      </c>
      <c r="E4460" s="13" t="s">
        <v>25</v>
      </c>
      <c r="F4460" s="919" t="s">
        <v>17</v>
      </c>
      <c r="G4460" s="919"/>
      <c r="H4460" s="920"/>
      <c r="I4460" s="920"/>
      <c r="J4460" s="920"/>
      <c r="K4460" s="920"/>
      <c r="L4460" s="920"/>
    </row>
    <row r="4461" spans="1:12" s="1" customFormat="1" ht="26.25" customHeight="1" x14ac:dyDescent="0.15">
      <c r="A4461" s="918"/>
      <c r="B4461" s="921" t="s">
        <v>2700</v>
      </c>
      <c r="C4461" s="922" t="s">
        <v>2705</v>
      </c>
      <c r="D4461" s="923">
        <v>43678</v>
      </c>
      <c r="E4461" s="921" t="s">
        <v>283</v>
      </c>
      <c r="F4461" s="921" t="s">
        <v>2706</v>
      </c>
      <c r="G4461" s="921"/>
      <c r="H4461" s="924" t="s">
        <v>30</v>
      </c>
      <c r="I4461" s="924"/>
      <c r="J4461" s="14" t="s">
        <v>31</v>
      </c>
      <c r="K4461" s="14" t="s">
        <v>31</v>
      </c>
      <c r="L4461" s="16">
        <v>0</v>
      </c>
    </row>
    <row r="4462" spans="1:12" s="1" customFormat="1" ht="176.25" customHeight="1" x14ac:dyDescent="0.15">
      <c r="A4462" s="918"/>
      <c r="B4462" s="921"/>
      <c r="C4462" s="922"/>
      <c r="D4462" s="923"/>
      <c r="E4462" s="921"/>
      <c r="F4462" s="921"/>
      <c r="G4462" s="921"/>
      <c r="H4462" s="924" t="s">
        <v>33</v>
      </c>
      <c r="I4462" s="924"/>
      <c r="J4462" s="14" t="s">
        <v>31</v>
      </c>
      <c r="K4462" s="14" t="s">
        <v>31</v>
      </c>
      <c r="L4462" s="16">
        <v>0</v>
      </c>
    </row>
    <row r="4463" spans="1:12" s="1" customFormat="1" ht="24" customHeight="1" x14ac:dyDescent="0.15">
      <c r="A4463" s="918"/>
      <c r="B4463" s="9" t="s">
        <v>34</v>
      </c>
      <c r="C4463" s="13" t="s">
        <v>35</v>
      </c>
      <c r="D4463" s="13" t="s">
        <v>36</v>
      </c>
      <c r="E4463" s="13" t="s">
        <v>37</v>
      </c>
      <c r="F4463" s="920"/>
      <c r="G4463" s="920"/>
      <c r="H4463" s="924" t="s">
        <v>38</v>
      </c>
      <c r="I4463" s="924"/>
      <c r="J4463" s="921" t="s">
        <v>31</v>
      </c>
      <c r="K4463" s="921" t="s">
        <v>32</v>
      </c>
      <c r="L4463" s="925">
        <v>350</v>
      </c>
    </row>
    <row r="4464" spans="1:12" s="1" customFormat="1" ht="24" customHeight="1" x14ac:dyDescent="0.15">
      <c r="A4464" s="918"/>
      <c r="B4464" s="14" t="s">
        <v>39</v>
      </c>
      <c r="C4464" s="14" t="s">
        <v>2706</v>
      </c>
      <c r="D4464" s="15">
        <v>43681</v>
      </c>
      <c r="E4464" s="14" t="s">
        <v>1186</v>
      </c>
      <c r="F4464" s="920"/>
      <c r="G4464" s="920"/>
      <c r="H4464" s="924"/>
      <c r="I4464" s="924"/>
      <c r="J4464" s="921"/>
      <c r="K4464" s="921"/>
      <c r="L4464" s="925"/>
    </row>
    <row r="4465" spans="1:12" s="1" customFormat="1" ht="24" customHeight="1" x14ac:dyDescent="0.15">
      <c r="A4465" s="918">
        <v>831</v>
      </c>
      <c r="B4465" s="9" t="s">
        <v>22</v>
      </c>
      <c r="C4465" s="13" t="s">
        <v>23</v>
      </c>
      <c r="D4465" s="13" t="s">
        <v>24</v>
      </c>
      <c r="E4465" s="13" t="s">
        <v>25</v>
      </c>
      <c r="F4465" s="919" t="s">
        <v>17</v>
      </c>
      <c r="G4465" s="919"/>
      <c r="H4465" s="920"/>
      <c r="I4465" s="920"/>
      <c r="J4465" s="920"/>
      <c r="K4465" s="920"/>
      <c r="L4465" s="920"/>
    </row>
    <row r="4466" spans="1:12" s="1" customFormat="1" ht="26.25" customHeight="1" x14ac:dyDescent="0.15">
      <c r="A4466" s="918"/>
      <c r="B4466" s="921" t="s">
        <v>2707</v>
      </c>
      <c r="C4466" s="922" t="s">
        <v>2708</v>
      </c>
      <c r="D4466" s="923">
        <v>43641</v>
      </c>
      <c r="E4466" s="921" t="s">
        <v>28</v>
      </c>
      <c r="F4466" s="921" t="s">
        <v>2709</v>
      </c>
      <c r="G4466" s="921"/>
      <c r="H4466" s="924" t="s">
        <v>30</v>
      </c>
      <c r="I4466" s="924"/>
      <c r="J4466" s="14" t="s">
        <v>31</v>
      </c>
      <c r="K4466" s="14" t="s">
        <v>32</v>
      </c>
      <c r="L4466" s="16">
        <v>625</v>
      </c>
    </row>
    <row r="4467" spans="1:12" s="1" customFormat="1" ht="228.75" customHeight="1" x14ac:dyDescent="0.15">
      <c r="A4467" s="918"/>
      <c r="B4467" s="921"/>
      <c r="C4467" s="922"/>
      <c r="D4467" s="923"/>
      <c r="E4467" s="921"/>
      <c r="F4467" s="921"/>
      <c r="G4467" s="921"/>
      <c r="H4467" s="924" t="s">
        <v>33</v>
      </c>
      <c r="I4467" s="924"/>
      <c r="J4467" s="14" t="s">
        <v>31</v>
      </c>
      <c r="K4467" s="14" t="s">
        <v>32</v>
      </c>
      <c r="L4467" s="16">
        <v>426.6</v>
      </c>
    </row>
    <row r="4468" spans="1:12" s="1" customFormat="1" ht="24" customHeight="1" x14ac:dyDescent="0.15">
      <c r="A4468" s="918"/>
      <c r="B4468" s="9" t="s">
        <v>34</v>
      </c>
      <c r="C4468" s="13" t="s">
        <v>35</v>
      </c>
      <c r="D4468" s="13" t="s">
        <v>36</v>
      </c>
      <c r="E4468" s="13" t="s">
        <v>37</v>
      </c>
      <c r="F4468" s="920"/>
      <c r="G4468" s="920"/>
      <c r="H4468" s="924" t="s">
        <v>38</v>
      </c>
      <c r="I4468" s="924"/>
      <c r="J4468" s="921" t="s">
        <v>31</v>
      </c>
      <c r="K4468" s="921" t="s">
        <v>31</v>
      </c>
      <c r="L4468" s="925">
        <v>0</v>
      </c>
    </row>
    <row r="4469" spans="1:12" s="1" customFormat="1" ht="24" customHeight="1" x14ac:dyDescent="0.15">
      <c r="A4469" s="918"/>
      <c r="B4469" s="14" t="s">
        <v>31</v>
      </c>
      <c r="C4469" s="14" t="s">
        <v>2709</v>
      </c>
      <c r="D4469" s="15">
        <v>43644</v>
      </c>
      <c r="E4469" s="14" t="s">
        <v>2699</v>
      </c>
      <c r="F4469" s="920"/>
      <c r="G4469" s="920"/>
      <c r="H4469" s="924"/>
      <c r="I4469" s="924"/>
      <c r="J4469" s="921"/>
      <c r="K4469" s="921"/>
      <c r="L4469" s="925"/>
    </row>
    <row r="4470" spans="1:12" s="1" customFormat="1" ht="24" customHeight="1" x14ac:dyDescent="0.15">
      <c r="A4470" s="918">
        <v>832</v>
      </c>
      <c r="B4470" s="9" t="s">
        <v>22</v>
      </c>
      <c r="C4470" s="13" t="s">
        <v>23</v>
      </c>
      <c r="D4470" s="13" t="s">
        <v>24</v>
      </c>
      <c r="E4470" s="13" t="s">
        <v>25</v>
      </c>
      <c r="F4470" s="919" t="s">
        <v>17</v>
      </c>
      <c r="G4470" s="919"/>
      <c r="H4470" s="920"/>
      <c r="I4470" s="920"/>
      <c r="J4470" s="920"/>
      <c r="K4470" s="920"/>
      <c r="L4470" s="920"/>
    </row>
    <row r="4471" spans="1:12" s="1" customFormat="1" ht="26.25" customHeight="1" x14ac:dyDescent="0.15">
      <c r="A4471" s="918"/>
      <c r="B4471" s="921" t="s">
        <v>2710</v>
      </c>
      <c r="C4471" s="921" t="s">
        <v>2711</v>
      </c>
      <c r="D4471" s="923">
        <v>43579</v>
      </c>
      <c r="E4471" s="921" t="s">
        <v>298</v>
      </c>
      <c r="F4471" s="921" t="s">
        <v>2417</v>
      </c>
      <c r="G4471" s="921"/>
      <c r="H4471" s="924" t="s">
        <v>30</v>
      </c>
      <c r="I4471" s="924"/>
      <c r="J4471" s="14" t="s">
        <v>31</v>
      </c>
      <c r="K4471" s="14" t="s">
        <v>32</v>
      </c>
      <c r="L4471" s="16">
        <v>664.34</v>
      </c>
    </row>
    <row r="4472" spans="1:12" s="1" customFormat="1" ht="18" customHeight="1" x14ac:dyDescent="0.15">
      <c r="A4472" s="918"/>
      <c r="B4472" s="921"/>
      <c r="C4472" s="921"/>
      <c r="D4472" s="923"/>
      <c r="E4472" s="921"/>
      <c r="F4472" s="921"/>
      <c r="G4472" s="921"/>
      <c r="H4472" s="924" t="s">
        <v>33</v>
      </c>
      <c r="I4472" s="924"/>
      <c r="J4472" s="14" t="s">
        <v>31</v>
      </c>
      <c r="K4472" s="14" t="s">
        <v>32</v>
      </c>
      <c r="L4472" s="16">
        <v>277.60000000000002</v>
      </c>
    </row>
    <row r="4473" spans="1:12" s="1" customFormat="1" ht="24" customHeight="1" x14ac:dyDescent="0.15">
      <c r="A4473" s="918"/>
      <c r="B4473" s="9" t="s">
        <v>34</v>
      </c>
      <c r="C4473" s="13" t="s">
        <v>35</v>
      </c>
      <c r="D4473" s="13" t="s">
        <v>36</v>
      </c>
      <c r="E4473" s="13" t="s">
        <v>37</v>
      </c>
      <c r="F4473" s="920"/>
      <c r="G4473" s="920"/>
      <c r="H4473" s="924" t="s">
        <v>38</v>
      </c>
      <c r="I4473" s="924"/>
      <c r="J4473" s="921" t="s">
        <v>31</v>
      </c>
      <c r="K4473" s="921" t="s">
        <v>31</v>
      </c>
      <c r="L4473" s="925">
        <v>0</v>
      </c>
    </row>
    <row r="4474" spans="1:12" s="1" customFormat="1" ht="24" customHeight="1" x14ac:dyDescent="0.15">
      <c r="A4474" s="918"/>
      <c r="B4474" s="14" t="s">
        <v>55</v>
      </c>
      <c r="C4474" s="14" t="s">
        <v>2417</v>
      </c>
      <c r="D4474" s="15">
        <v>43582</v>
      </c>
      <c r="E4474" s="14" t="s">
        <v>2712</v>
      </c>
      <c r="F4474" s="920"/>
      <c r="G4474" s="920"/>
      <c r="H4474" s="924"/>
      <c r="I4474" s="924"/>
      <c r="J4474" s="921"/>
      <c r="K4474" s="921"/>
      <c r="L4474" s="925"/>
    </row>
    <row r="4475" spans="1:12" s="1" customFormat="1" ht="24" customHeight="1" x14ac:dyDescent="0.15">
      <c r="A4475" s="918">
        <v>833</v>
      </c>
      <c r="B4475" s="9" t="s">
        <v>22</v>
      </c>
      <c r="C4475" s="13" t="s">
        <v>23</v>
      </c>
      <c r="D4475" s="13" t="s">
        <v>24</v>
      </c>
      <c r="E4475" s="13" t="s">
        <v>25</v>
      </c>
      <c r="F4475" s="919" t="s">
        <v>17</v>
      </c>
      <c r="G4475" s="919"/>
      <c r="H4475" s="920"/>
      <c r="I4475" s="920"/>
      <c r="J4475" s="920"/>
      <c r="K4475" s="920"/>
      <c r="L4475" s="920"/>
    </row>
    <row r="4476" spans="1:12" s="1" customFormat="1" ht="26.25" customHeight="1" x14ac:dyDescent="0.15">
      <c r="A4476" s="918"/>
      <c r="B4476" s="921" t="s">
        <v>2713</v>
      </c>
      <c r="C4476" s="922" t="s">
        <v>2714</v>
      </c>
      <c r="D4476" s="923">
        <v>43612</v>
      </c>
      <c r="E4476" s="921" t="s">
        <v>1528</v>
      </c>
      <c r="F4476" s="921" t="s">
        <v>1529</v>
      </c>
      <c r="G4476" s="921"/>
      <c r="H4476" s="924" t="s">
        <v>30</v>
      </c>
      <c r="I4476" s="924"/>
      <c r="J4476" s="14" t="s">
        <v>31</v>
      </c>
      <c r="K4476" s="14" t="s">
        <v>31</v>
      </c>
      <c r="L4476" s="16">
        <v>0</v>
      </c>
    </row>
    <row r="4477" spans="1:12" s="1" customFormat="1" ht="344.25" customHeight="1" x14ac:dyDescent="0.15">
      <c r="A4477" s="918"/>
      <c r="B4477" s="921"/>
      <c r="C4477" s="922"/>
      <c r="D4477" s="923"/>
      <c r="E4477" s="921"/>
      <c r="F4477" s="921"/>
      <c r="G4477" s="921"/>
      <c r="H4477" s="924" t="s">
        <v>33</v>
      </c>
      <c r="I4477" s="924"/>
      <c r="J4477" s="14" t="s">
        <v>31</v>
      </c>
      <c r="K4477" s="14" t="s">
        <v>31</v>
      </c>
      <c r="L4477" s="16">
        <v>0</v>
      </c>
    </row>
    <row r="4478" spans="1:12" s="1" customFormat="1" ht="24" customHeight="1" x14ac:dyDescent="0.15">
      <c r="A4478" s="918"/>
      <c r="B4478" s="9" t="s">
        <v>34</v>
      </c>
      <c r="C4478" s="13" t="s">
        <v>35</v>
      </c>
      <c r="D4478" s="13" t="s">
        <v>36</v>
      </c>
      <c r="E4478" s="13" t="s">
        <v>37</v>
      </c>
      <c r="F4478" s="920"/>
      <c r="G4478" s="920"/>
      <c r="H4478" s="924" t="s">
        <v>38</v>
      </c>
      <c r="I4478" s="924"/>
      <c r="J4478" s="921" t="s">
        <v>31</v>
      </c>
      <c r="K4478" s="921" t="s">
        <v>32</v>
      </c>
      <c r="L4478" s="925">
        <v>325</v>
      </c>
    </row>
    <row r="4479" spans="1:12" s="1" customFormat="1" ht="24" customHeight="1" x14ac:dyDescent="0.15">
      <c r="A4479" s="918"/>
      <c r="B4479" s="14" t="s">
        <v>39</v>
      </c>
      <c r="C4479" s="14" t="s">
        <v>1529</v>
      </c>
      <c r="D4479" s="15">
        <v>43615</v>
      </c>
      <c r="E4479" s="14" t="s">
        <v>2715</v>
      </c>
      <c r="F4479" s="920"/>
      <c r="G4479" s="920"/>
      <c r="H4479" s="924"/>
      <c r="I4479" s="924"/>
      <c r="J4479" s="921"/>
      <c r="K4479" s="921"/>
      <c r="L4479" s="925"/>
    </row>
    <row r="4480" spans="1:12" s="1" customFormat="1" ht="24" customHeight="1" x14ac:dyDescent="0.15">
      <c r="A4480" s="918">
        <v>834</v>
      </c>
      <c r="B4480" s="9" t="s">
        <v>22</v>
      </c>
      <c r="C4480" s="13" t="s">
        <v>23</v>
      </c>
      <c r="D4480" s="13" t="s">
        <v>24</v>
      </c>
      <c r="E4480" s="13" t="s">
        <v>25</v>
      </c>
      <c r="F4480" s="919" t="s">
        <v>17</v>
      </c>
      <c r="G4480" s="919"/>
      <c r="H4480" s="920"/>
      <c r="I4480" s="920"/>
      <c r="J4480" s="920"/>
      <c r="K4480" s="920"/>
      <c r="L4480" s="920"/>
    </row>
    <row r="4481" spans="1:12" s="1" customFormat="1" ht="26.25" customHeight="1" x14ac:dyDescent="0.15">
      <c r="A4481" s="918"/>
      <c r="B4481" s="921" t="s">
        <v>2716</v>
      </c>
      <c r="C4481" s="922" t="s">
        <v>2717</v>
      </c>
      <c r="D4481" s="923">
        <v>43593</v>
      </c>
      <c r="E4481" s="921" t="s">
        <v>2718</v>
      </c>
      <c r="F4481" s="921" t="s">
        <v>2719</v>
      </c>
      <c r="G4481" s="921"/>
      <c r="H4481" s="924" t="s">
        <v>30</v>
      </c>
      <c r="I4481" s="924"/>
      <c r="J4481" s="14" t="s">
        <v>31</v>
      </c>
      <c r="K4481" s="14" t="s">
        <v>32</v>
      </c>
      <c r="L4481" s="16">
        <v>691.48</v>
      </c>
    </row>
    <row r="4482" spans="1:12" s="1" customFormat="1" ht="207.75" customHeight="1" x14ac:dyDescent="0.15">
      <c r="A4482" s="918"/>
      <c r="B4482" s="921"/>
      <c r="C4482" s="922"/>
      <c r="D4482" s="923"/>
      <c r="E4482" s="921"/>
      <c r="F4482" s="921"/>
      <c r="G4482" s="921"/>
      <c r="H4482" s="924" t="s">
        <v>33</v>
      </c>
      <c r="I4482" s="924"/>
      <c r="J4482" s="14" t="s">
        <v>31</v>
      </c>
      <c r="K4482" s="14" t="s">
        <v>32</v>
      </c>
      <c r="L4482" s="16">
        <v>1071.55</v>
      </c>
    </row>
    <row r="4483" spans="1:12" s="1" customFormat="1" ht="24" customHeight="1" x14ac:dyDescent="0.15">
      <c r="A4483" s="918"/>
      <c r="B4483" s="9" t="s">
        <v>34</v>
      </c>
      <c r="C4483" s="13" t="s">
        <v>35</v>
      </c>
      <c r="D4483" s="13" t="s">
        <v>36</v>
      </c>
      <c r="E4483" s="13" t="s">
        <v>37</v>
      </c>
      <c r="F4483" s="920"/>
      <c r="G4483" s="920"/>
      <c r="H4483" s="924" t="s">
        <v>38</v>
      </c>
      <c r="I4483" s="924"/>
      <c r="J4483" s="921" t="s">
        <v>31</v>
      </c>
      <c r="K4483" s="921" t="s">
        <v>31</v>
      </c>
      <c r="L4483" s="925">
        <v>0</v>
      </c>
    </row>
    <row r="4484" spans="1:12" s="1" customFormat="1" ht="24" customHeight="1" x14ac:dyDescent="0.15">
      <c r="A4484" s="918"/>
      <c r="B4484" s="14" t="s">
        <v>2720</v>
      </c>
      <c r="C4484" s="14" t="s">
        <v>2719</v>
      </c>
      <c r="D4484" s="15">
        <v>43598</v>
      </c>
      <c r="E4484" s="14" t="s">
        <v>2721</v>
      </c>
      <c r="F4484" s="920"/>
      <c r="G4484" s="920"/>
      <c r="H4484" s="924"/>
      <c r="I4484" s="924"/>
      <c r="J4484" s="921"/>
      <c r="K4484" s="921"/>
      <c r="L4484" s="925"/>
    </row>
    <row r="4485" spans="1:12" s="1" customFormat="1" ht="24" customHeight="1" x14ac:dyDescent="0.15">
      <c r="A4485" s="918">
        <v>835</v>
      </c>
      <c r="B4485" s="9" t="s">
        <v>22</v>
      </c>
      <c r="C4485" s="13" t="s">
        <v>23</v>
      </c>
      <c r="D4485" s="13" t="s">
        <v>24</v>
      </c>
      <c r="E4485" s="13" t="s">
        <v>25</v>
      </c>
      <c r="F4485" s="919" t="s">
        <v>17</v>
      </c>
      <c r="G4485" s="919"/>
      <c r="H4485" s="920"/>
      <c r="I4485" s="920"/>
      <c r="J4485" s="920"/>
      <c r="K4485" s="920"/>
      <c r="L4485" s="920"/>
    </row>
    <row r="4486" spans="1:12" s="1" customFormat="1" ht="26.25" customHeight="1" x14ac:dyDescent="0.15">
      <c r="A4486" s="918"/>
      <c r="B4486" s="921" t="s">
        <v>2716</v>
      </c>
      <c r="C4486" s="922" t="s">
        <v>2722</v>
      </c>
      <c r="D4486" s="923">
        <v>43625</v>
      </c>
      <c r="E4486" s="921" t="s">
        <v>2723</v>
      </c>
      <c r="F4486" s="921" t="s">
        <v>2724</v>
      </c>
      <c r="G4486" s="921"/>
      <c r="H4486" s="924" t="s">
        <v>30</v>
      </c>
      <c r="I4486" s="924"/>
      <c r="J4486" s="14" t="s">
        <v>31</v>
      </c>
      <c r="K4486" s="14" t="s">
        <v>32</v>
      </c>
      <c r="L4486" s="16">
        <v>575.15</v>
      </c>
    </row>
    <row r="4487" spans="1:12" s="1" customFormat="1" ht="409.2" customHeight="1" x14ac:dyDescent="0.15">
      <c r="A4487" s="918"/>
      <c r="B4487" s="921"/>
      <c r="C4487" s="922"/>
      <c r="D4487" s="923"/>
      <c r="E4487" s="921"/>
      <c r="F4487" s="921"/>
      <c r="G4487" s="921"/>
      <c r="H4487" s="924" t="s">
        <v>33</v>
      </c>
      <c r="I4487" s="924"/>
      <c r="J4487" s="921" t="s">
        <v>31</v>
      </c>
      <c r="K4487" s="921" t="s">
        <v>32</v>
      </c>
      <c r="L4487" s="925">
        <v>1595</v>
      </c>
    </row>
    <row r="4488" spans="1:12" s="1" customFormat="1" ht="71.849999999999994" customHeight="1" x14ac:dyDescent="0.15">
      <c r="A4488" s="918"/>
      <c r="B4488" s="921"/>
      <c r="C4488" s="922"/>
      <c r="D4488" s="923"/>
      <c r="E4488" s="921"/>
      <c r="F4488" s="921"/>
      <c r="G4488" s="921"/>
      <c r="H4488" s="924"/>
      <c r="I4488" s="924"/>
      <c r="J4488" s="921"/>
      <c r="K4488" s="921"/>
      <c r="L4488" s="925"/>
    </row>
    <row r="4489" spans="1:12" s="1" customFormat="1" ht="24" customHeight="1" x14ac:dyDescent="0.15">
      <c r="A4489" s="918"/>
      <c r="B4489" s="9" t="s">
        <v>34</v>
      </c>
      <c r="C4489" s="13" t="s">
        <v>35</v>
      </c>
      <c r="D4489" s="13" t="s">
        <v>36</v>
      </c>
      <c r="E4489" s="13" t="s">
        <v>37</v>
      </c>
      <c r="F4489" s="920"/>
      <c r="G4489" s="920"/>
      <c r="H4489" s="924" t="s">
        <v>38</v>
      </c>
      <c r="I4489" s="924"/>
      <c r="J4489" s="921" t="s">
        <v>31</v>
      </c>
      <c r="K4489" s="921" t="s">
        <v>31</v>
      </c>
      <c r="L4489" s="925">
        <v>0</v>
      </c>
    </row>
    <row r="4490" spans="1:12" s="1" customFormat="1" ht="24" customHeight="1" x14ac:dyDescent="0.15">
      <c r="A4490" s="918"/>
      <c r="B4490" s="14" t="s">
        <v>2720</v>
      </c>
      <c r="C4490" s="14" t="s">
        <v>2724</v>
      </c>
      <c r="D4490" s="15">
        <v>43629</v>
      </c>
      <c r="E4490" s="14" t="s">
        <v>2355</v>
      </c>
      <c r="F4490" s="920"/>
      <c r="G4490" s="920"/>
      <c r="H4490" s="924"/>
      <c r="I4490" s="924"/>
      <c r="J4490" s="921"/>
      <c r="K4490" s="921"/>
      <c r="L4490" s="925"/>
    </row>
    <row r="4491" spans="1:12" s="1" customFormat="1" ht="24" customHeight="1" x14ac:dyDescent="0.15">
      <c r="A4491" s="918">
        <v>836</v>
      </c>
      <c r="B4491" s="9" t="s">
        <v>22</v>
      </c>
      <c r="C4491" s="13" t="s">
        <v>23</v>
      </c>
      <c r="D4491" s="13" t="s">
        <v>24</v>
      </c>
      <c r="E4491" s="13" t="s">
        <v>25</v>
      </c>
      <c r="F4491" s="919" t="s">
        <v>17</v>
      </c>
      <c r="G4491" s="919"/>
      <c r="H4491" s="920"/>
      <c r="I4491" s="920"/>
      <c r="J4491" s="920"/>
      <c r="K4491" s="920"/>
      <c r="L4491" s="920"/>
    </row>
    <row r="4492" spans="1:12" s="1" customFormat="1" ht="26.25" customHeight="1" x14ac:dyDescent="0.15">
      <c r="A4492" s="918"/>
      <c r="B4492" s="921" t="s">
        <v>2716</v>
      </c>
      <c r="C4492" s="922" t="s">
        <v>2725</v>
      </c>
      <c r="D4492" s="923">
        <v>43659</v>
      </c>
      <c r="E4492" s="921" t="s">
        <v>647</v>
      </c>
      <c r="F4492" s="921" t="s">
        <v>2726</v>
      </c>
      <c r="G4492" s="921"/>
      <c r="H4492" s="924" t="s">
        <v>30</v>
      </c>
      <c r="I4492" s="924"/>
      <c r="J4492" s="14" t="s">
        <v>31</v>
      </c>
      <c r="K4492" s="14" t="s">
        <v>31</v>
      </c>
      <c r="L4492" s="16">
        <v>0</v>
      </c>
    </row>
    <row r="4493" spans="1:12" s="1" customFormat="1" ht="323.25" customHeight="1" x14ac:dyDescent="0.15">
      <c r="A4493" s="918"/>
      <c r="B4493" s="921"/>
      <c r="C4493" s="922"/>
      <c r="D4493" s="923"/>
      <c r="E4493" s="921"/>
      <c r="F4493" s="921"/>
      <c r="G4493" s="921"/>
      <c r="H4493" s="924" t="s">
        <v>33</v>
      </c>
      <c r="I4493" s="924"/>
      <c r="J4493" s="14" t="s">
        <v>31</v>
      </c>
      <c r="K4493" s="14" t="s">
        <v>31</v>
      </c>
      <c r="L4493" s="16">
        <v>0</v>
      </c>
    </row>
    <row r="4494" spans="1:12" s="1" customFormat="1" ht="24" customHeight="1" x14ac:dyDescent="0.15">
      <c r="A4494" s="918"/>
      <c r="B4494" s="9" t="s">
        <v>34</v>
      </c>
      <c r="C4494" s="13" t="s">
        <v>35</v>
      </c>
      <c r="D4494" s="13" t="s">
        <v>36</v>
      </c>
      <c r="E4494" s="13" t="s">
        <v>37</v>
      </c>
      <c r="F4494" s="920"/>
      <c r="G4494" s="920"/>
      <c r="H4494" s="924" t="s">
        <v>38</v>
      </c>
      <c r="I4494" s="924"/>
      <c r="J4494" s="921" t="s">
        <v>31</v>
      </c>
      <c r="K4494" s="921" t="s">
        <v>32</v>
      </c>
      <c r="L4494" s="925">
        <v>1530</v>
      </c>
    </row>
    <row r="4495" spans="1:12" s="1" customFormat="1" ht="24" customHeight="1" x14ac:dyDescent="0.15">
      <c r="A4495" s="918"/>
      <c r="B4495" s="14" t="s">
        <v>2720</v>
      </c>
      <c r="C4495" s="14" t="s">
        <v>2726</v>
      </c>
      <c r="D4495" s="15">
        <v>43665</v>
      </c>
      <c r="E4495" s="14" t="s">
        <v>328</v>
      </c>
      <c r="F4495" s="920"/>
      <c r="G4495" s="920"/>
      <c r="H4495" s="924"/>
      <c r="I4495" s="924"/>
      <c r="J4495" s="921"/>
      <c r="K4495" s="921"/>
      <c r="L4495" s="925"/>
    </row>
    <row r="4496" spans="1:12" s="1" customFormat="1" ht="24" customHeight="1" x14ac:dyDescent="0.15">
      <c r="A4496" s="918">
        <v>837</v>
      </c>
      <c r="B4496" s="9" t="s">
        <v>22</v>
      </c>
      <c r="C4496" s="13" t="s">
        <v>23</v>
      </c>
      <c r="D4496" s="13" t="s">
        <v>24</v>
      </c>
      <c r="E4496" s="13" t="s">
        <v>25</v>
      </c>
      <c r="F4496" s="919" t="s">
        <v>17</v>
      </c>
      <c r="G4496" s="919"/>
      <c r="H4496" s="920"/>
      <c r="I4496" s="920"/>
      <c r="J4496" s="920"/>
      <c r="K4496" s="920"/>
      <c r="L4496" s="920"/>
    </row>
    <row r="4497" spans="1:12" s="1" customFormat="1" ht="26.25" customHeight="1" x14ac:dyDescent="0.15">
      <c r="A4497" s="918"/>
      <c r="B4497" s="921" t="s">
        <v>2727</v>
      </c>
      <c r="C4497" s="922" t="s">
        <v>2728</v>
      </c>
      <c r="D4497" s="923">
        <v>43631</v>
      </c>
      <c r="E4497" s="921" t="s">
        <v>977</v>
      </c>
      <c r="F4497" s="921" t="s">
        <v>978</v>
      </c>
      <c r="G4497" s="921"/>
      <c r="H4497" s="924" t="s">
        <v>30</v>
      </c>
      <c r="I4497" s="924"/>
      <c r="J4497" s="14" t="s">
        <v>31</v>
      </c>
      <c r="K4497" s="14" t="s">
        <v>32</v>
      </c>
      <c r="L4497" s="16">
        <v>844</v>
      </c>
    </row>
    <row r="4498" spans="1:12" s="1" customFormat="1" ht="375.75" customHeight="1" x14ac:dyDescent="0.15">
      <c r="A4498" s="918"/>
      <c r="B4498" s="921"/>
      <c r="C4498" s="922"/>
      <c r="D4498" s="923"/>
      <c r="E4498" s="921"/>
      <c r="F4498" s="921"/>
      <c r="G4498" s="921"/>
      <c r="H4498" s="924" t="s">
        <v>33</v>
      </c>
      <c r="I4498" s="924"/>
      <c r="J4498" s="14" t="s">
        <v>31</v>
      </c>
      <c r="K4498" s="14" t="s">
        <v>31</v>
      </c>
      <c r="L4498" s="16">
        <v>0</v>
      </c>
    </row>
    <row r="4499" spans="1:12" s="1" customFormat="1" ht="24" customHeight="1" x14ac:dyDescent="0.15">
      <c r="A4499" s="918"/>
      <c r="B4499" s="9" t="s">
        <v>34</v>
      </c>
      <c r="C4499" s="13" t="s">
        <v>35</v>
      </c>
      <c r="D4499" s="13" t="s">
        <v>36</v>
      </c>
      <c r="E4499" s="13" t="s">
        <v>37</v>
      </c>
      <c r="F4499" s="920"/>
      <c r="G4499" s="920"/>
      <c r="H4499" s="924" t="s">
        <v>38</v>
      </c>
      <c r="I4499" s="924"/>
      <c r="J4499" s="921" t="s">
        <v>31</v>
      </c>
      <c r="K4499" s="921" t="s">
        <v>31</v>
      </c>
      <c r="L4499" s="925">
        <v>0</v>
      </c>
    </row>
    <row r="4500" spans="1:12" s="1" customFormat="1" ht="24" customHeight="1" x14ac:dyDescent="0.15">
      <c r="A4500" s="918"/>
      <c r="B4500" s="14" t="s">
        <v>295</v>
      </c>
      <c r="C4500" s="14" t="s">
        <v>978</v>
      </c>
      <c r="D4500" s="15">
        <v>43638</v>
      </c>
      <c r="E4500" s="14" t="s">
        <v>2729</v>
      </c>
      <c r="F4500" s="920"/>
      <c r="G4500" s="920"/>
      <c r="H4500" s="924"/>
      <c r="I4500" s="924"/>
      <c r="J4500" s="921"/>
      <c r="K4500" s="921"/>
      <c r="L4500" s="925"/>
    </row>
    <row r="4501" spans="1:12" s="1" customFormat="1" ht="24" customHeight="1" x14ac:dyDescent="0.15">
      <c r="A4501" s="918">
        <v>838</v>
      </c>
      <c r="B4501" s="9" t="s">
        <v>22</v>
      </c>
      <c r="C4501" s="13" t="s">
        <v>23</v>
      </c>
      <c r="D4501" s="13" t="s">
        <v>24</v>
      </c>
      <c r="E4501" s="13" t="s">
        <v>25</v>
      </c>
      <c r="F4501" s="919" t="s">
        <v>17</v>
      </c>
      <c r="G4501" s="919"/>
      <c r="H4501" s="920"/>
      <c r="I4501" s="920"/>
      <c r="J4501" s="920"/>
      <c r="K4501" s="920"/>
      <c r="L4501" s="920"/>
    </row>
    <row r="4502" spans="1:12" s="1" customFormat="1" ht="26.25" customHeight="1" x14ac:dyDescent="0.15">
      <c r="A4502" s="918"/>
      <c r="B4502" s="921" t="s">
        <v>2730</v>
      </c>
      <c r="C4502" s="922" t="s">
        <v>2731</v>
      </c>
      <c r="D4502" s="923">
        <v>43727</v>
      </c>
      <c r="E4502" s="921" t="s">
        <v>53</v>
      </c>
      <c r="F4502" s="921" t="s">
        <v>54</v>
      </c>
      <c r="G4502" s="921"/>
      <c r="H4502" s="924" t="s">
        <v>30</v>
      </c>
      <c r="I4502" s="924"/>
      <c r="J4502" s="14" t="s">
        <v>31</v>
      </c>
      <c r="K4502" s="14" t="s">
        <v>32</v>
      </c>
      <c r="L4502" s="16">
        <v>457.72</v>
      </c>
    </row>
    <row r="4503" spans="1:12" s="1" customFormat="1" ht="239.25" customHeight="1" x14ac:dyDescent="0.15">
      <c r="A4503" s="918"/>
      <c r="B4503" s="921"/>
      <c r="C4503" s="922"/>
      <c r="D4503" s="923"/>
      <c r="E4503" s="921"/>
      <c r="F4503" s="921"/>
      <c r="G4503" s="921"/>
      <c r="H4503" s="924" t="s">
        <v>33</v>
      </c>
      <c r="I4503" s="924"/>
      <c r="J4503" s="14" t="s">
        <v>31</v>
      </c>
      <c r="K4503" s="14" t="s">
        <v>32</v>
      </c>
      <c r="L4503" s="16">
        <v>149</v>
      </c>
    </row>
    <row r="4504" spans="1:12" s="1" customFormat="1" ht="24" customHeight="1" x14ac:dyDescent="0.15">
      <c r="A4504" s="918"/>
      <c r="B4504" s="9" t="s">
        <v>34</v>
      </c>
      <c r="C4504" s="13" t="s">
        <v>35</v>
      </c>
      <c r="D4504" s="13" t="s">
        <v>36</v>
      </c>
      <c r="E4504" s="13" t="s">
        <v>37</v>
      </c>
      <c r="F4504" s="920"/>
      <c r="G4504" s="920"/>
      <c r="H4504" s="924" t="s">
        <v>38</v>
      </c>
      <c r="I4504" s="924"/>
      <c r="J4504" s="921" t="s">
        <v>31</v>
      </c>
      <c r="K4504" s="921" t="s">
        <v>31</v>
      </c>
      <c r="L4504" s="925">
        <v>0</v>
      </c>
    </row>
    <row r="4505" spans="1:12" s="1" customFormat="1" ht="24" customHeight="1" x14ac:dyDescent="0.15">
      <c r="A4505" s="918"/>
      <c r="B4505" s="14" t="s">
        <v>39</v>
      </c>
      <c r="C4505" s="14" t="s">
        <v>54</v>
      </c>
      <c r="D4505" s="15">
        <v>43728</v>
      </c>
      <c r="E4505" s="14" t="s">
        <v>56</v>
      </c>
      <c r="F4505" s="920"/>
      <c r="G4505" s="920"/>
      <c r="H4505" s="924"/>
      <c r="I4505" s="924"/>
      <c r="J4505" s="921"/>
      <c r="K4505" s="921"/>
      <c r="L4505" s="925"/>
    </row>
    <row r="4506" spans="1:12" s="1" customFormat="1" ht="24" customHeight="1" x14ac:dyDescent="0.15">
      <c r="A4506" s="918">
        <v>839</v>
      </c>
      <c r="B4506" s="9" t="s">
        <v>22</v>
      </c>
      <c r="C4506" s="13" t="s">
        <v>23</v>
      </c>
      <c r="D4506" s="13" t="s">
        <v>24</v>
      </c>
      <c r="E4506" s="13" t="s">
        <v>25</v>
      </c>
      <c r="F4506" s="919" t="s">
        <v>17</v>
      </c>
      <c r="G4506" s="919"/>
      <c r="H4506" s="920"/>
      <c r="I4506" s="920"/>
      <c r="J4506" s="920"/>
      <c r="K4506" s="920"/>
      <c r="L4506" s="920"/>
    </row>
    <row r="4507" spans="1:12" s="1" customFormat="1" ht="26.25" customHeight="1" x14ac:dyDescent="0.15">
      <c r="A4507" s="918"/>
      <c r="B4507" s="921" t="s">
        <v>2732</v>
      </c>
      <c r="C4507" s="922" t="s">
        <v>2733</v>
      </c>
      <c r="D4507" s="923">
        <v>43586</v>
      </c>
      <c r="E4507" s="921" t="s">
        <v>187</v>
      </c>
      <c r="F4507" s="921" t="s">
        <v>2734</v>
      </c>
      <c r="G4507" s="921"/>
      <c r="H4507" s="924" t="s">
        <v>30</v>
      </c>
      <c r="I4507" s="924"/>
      <c r="J4507" s="14" t="s">
        <v>31</v>
      </c>
      <c r="K4507" s="14" t="s">
        <v>32</v>
      </c>
      <c r="L4507" s="16">
        <v>669.17</v>
      </c>
    </row>
    <row r="4508" spans="1:12" s="1" customFormat="1" ht="270.75" customHeight="1" x14ac:dyDescent="0.15">
      <c r="A4508" s="918"/>
      <c r="B4508" s="921"/>
      <c r="C4508" s="922"/>
      <c r="D4508" s="923"/>
      <c r="E4508" s="921"/>
      <c r="F4508" s="921"/>
      <c r="G4508" s="921"/>
      <c r="H4508" s="924" t="s">
        <v>33</v>
      </c>
      <c r="I4508" s="924"/>
      <c r="J4508" s="14" t="s">
        <v>31</v>
      </c>
      <c r="K4508" s="14" t="s">
        <v>32</v>
      </c>
      <c r="L4508" s="16">
        <v>328.59</v>
      </c>
    </row>
    <row r="4509" spans="1:12" s="1" customFormat="1" ht="24" customHeight="1" x14ac:dyDescent="0.15">
      <c r="A4509" s="918"/>
      <c r="B4509" s="9" t="s">
        <v>34</v>
      </c>
      <c r="C4509" s="13" t="s">
        <v>35</v>
      </c>
      <c r="D4509" s="13" t="s">
        <v>36</v>
      </c>
      <c r="E4509" s="13" t="s">
        <v>37</v>
      </c>
      <c r="F4509" s="920"/>
      <c r="G4509" s="920"/>
      <c r="H4509" s="924" t="s">
        <v>38</v>
      </c>
      <c r="I4509" s="924"/>
      <c r="J4509" s="921" t="s">
        <v>31</v>
      </c>
      <c r="K4509" s="921" t="s">
        <v>31</v>
      </c>
      <c r="L4509" s="925">
        <v>0</v>
      </c>
    </row>
    <row r="4510" spans="1:12" s="1" customFormat="1" ht="24" customHeight="1" x14ac:dyDescent="0.15">
      <c r="A4510" s="918"/>
      <c r="B4510" s="14" t="s">
        <v>605</v>
      </c>
      <c r="C4510" s="14" t="s">
        <v>2734</v>
      </c>
      <c r="D4510" s="15">
        <v>43588</v>
      </c>
      <c r="E4510" s="14" t="s">
        <v>376</v>
      </c>
      <c r="F4510" s="920"/>
      <c r="G4510" s="920"/>
      <c r="H4510" s="924"/>
      <c r="I4510" s="924"/>
      <c r="J4510" s="921"/>
      <c r="K4510" s="921"/>
      <c r="L4510" s="925"/>
    </row>
    <row r="4511" spans="1:12" s="1" customFormat="1" ht="24" customHeight="1" x14ac:dyDescent="0.15">
      <c r="A4511" s="918">
        <v>840</v>
      </c>
      <c r="B4511" s="9" t="s">
        <v>22</v>
      </c>
      <c r="C4511" s="13" t="s">
        <v>23</v>
      </c>
      <c r="D4511" s="13" t="s">
        <v>24</v>
      </c>
      <c r="E4511" s="13" t="s">
        <v>25</v>
      </c>
      <c r="F4511" s="919" t="s">
        <v>17</v>
      </c>
      <c r="G4511" s="919"/>
      <c r="H4511" s="920"/>
      <c r="I4511" s="920"/>
      <c r="J4511" s="920"/>
      <c r="K4511" s="920"/>
      <c r="L4511" s="920"/>
    </row>
    <row r="4512" spans="1:12" s="1" customFormat="1" ht="26.25" customHeight="1" x14ac:dyDescent="0.15">
      <c r="A4512" s="918"/>
      <c r="B4512" s="921" t="s">
        <v>2735</v>
      </c>
      <c r="C4512" s="922" t="s">
        <v>2736</v>
      </c>
      <c r="D4512" s="923">
        <v>43631</v>
      </c>
      <c r="E4512" s="921" t="s">
        <v>633</v>
      </c>
      <c r="F4512" s="921" t="s">
        <v>2737</v>
      </c>
      <c r="G4512" s="921"/>
      <c r="H4512" s="924" t="s">
        <v>30</v>
      </c>
      <c r="I4512" s="924"/>
      <c r="J4512" s="14" t="s">
        <v>31</v>
      </c>
      <c r="K4512" s="14" t="s">
        <v>32</v>
      </c>
      <c r="L4512" s="16">
        <v>1041.7</v>
      </c>
    </row>
    <row r="4513" spans="1:12" s="1" customFormat="1" ht="281.25" customHeight="1" x14ac:dyDescent="0.15">
      <c r="A4513" s="918"/>
      <c r="B4513" s="921"/>
      <c r="C4513" s="922"/>
      <c r="D4513" s="923"/>
      <c r="E4513" s="921"/>
      <c r="F4513" s="921"/>
      <c r="G4513" s="921"/>
      <c r="H4513" s="924" t="s">
        <v>33</v>
      </c>
      <c r="I4513" s="924"/>
      <c r="J4513" s="14" t="s">
        <v>31</v>
      </c>
      <c r="K4513" s="14" t="s">
        <v>31</v>
      </c>
      <c r="L4513" s="16">
        <v>0</v>
      </c>
    </row>
    <row r="4514" spans="1:12" s="1" customFormat="1" ht="24" customHeight="1" x14ac:dyDescent="0.15">
      <c r="A4514" s="918"/>
      <c r="B4514" s="9" t="s">
        <v>34</v>
      </c>
      <c r="C4514" s="13" t="s">
        <v>35</v>
      </c>
      <c r="D4514" s="13" t="s">
        <v>36</v>
      </c>
      <c r="E4514" s="13" t="s">
        <v>37</v>
      </c>
      <c r="F4514" s="920"/>
      <c r="G4514" s="920"/>
      <c r="H4514" s="924" t="s">
        <v>38</v>
      </c>
      <c r="I4514" s="924"/>
      <c r="J4514" s="921" t="s">
        <v>31</v>
      </c>
      <c r="K4514" s="921" t="s">
        <v>31</v>
      </c>
      <c r="L4514" s="925">
        <v>0</v>
      </c>
    </row>
    <row r="4515" spans="1:12" s="1" customFormat="1" ht="24" customHeight="1" x14ac:dyDescent="0.15">
      <c r="A4515" s="918"/>
      <c r="B4515" s="14" t="s">
        <v>39</v>
      </c>
      <c r="C4515" s="14" t="s">
        <v>2737</v>
      </c>
      <c r="D4515" s="15">
        <v>43639</v>
      </c>
      <c r="E4515" s="14" t="s">
        <v>2738</v>
      </c>
      <c r="F4515" s="920"/>
      <c r="G4515" s="920"/>
      <c r="H4515" s="924"/>
      <c r="I4515" s="924"/>
      <c r="J4515" s="921"/>
      <c r="K4515" s="921"/>
      <c r="L4515" s="925"/>
    </row>
    <row r="4516" spans="1:12" s="1" customFormat="1" ht="24" customHeight="1" x14ac:dyDescent="0.15">
      <c r="A4516" s="918">
        <v>841</v>
      </c>
      <c r="B4516" s="9" t="s">
        <v>22</v>
      </c>
      <c r="C4516" s="13" t="s">
        <v>23</v>
      </c>
      <c r="D4516" s="13" t="s">
        <v>24</v>
      </c>
      <c r="E4516" s="13" t="s">
        <v>25</v>
      </c>
      <c r="F4516" s="919" t="s">
        <v>17</v>
      </c>
      <c r="G4516" s="919"/>
      <c r="H4516" s="920"/>
      <c r="I4516" s="920"/>
      <c r="J4516" s="920"/>
      <c r="K4516" s="920"/>
      <c r="L4516" s="920"/>
    </row>
    <row r="4517" spans="1:12" s="1" customFormat="1" ht="26.25" customHeight="1" x14ac:dyDescent="0.15">
      <c r="A4517" s="918"/>
      <c r="B4517" s="921" t="s">
        <v>2739</v>
      </c>
      <c r="C4517" s="922" t="s">
        <v>2740</v>
      </c>
      <c r="D4517" s="923">
        <v>43589</v>
      </c>
      <c r="E4517" s="921" t="s">
        <v>227</v>
      </c>
      <c r="F4517" s="921" t="s">
        <v>1972</v>
      </c>
      <c r="G4517" s="921"/>
      <c r="H4517" s="924" t="s">
        <v>30</v>
      </c>
      <c r="I4517" s="924"/>
      <c r="J4517" s="14" t="s">
        <v>31</v>
      </c>
      <c r="K4517" s="14" t="s">
        <v>32</v>
      </c>
      <c r="L4517" s="16">
        <v>586</v>
      </c>
    </row>
    <row r="4518" spans="1:12" s="1" customFormat="1" ht="409.2" customHeight="1" x14ac:dyDescent="0.15">
      <c r="A4518" s="918"/>
      <c r="B4518" s="921"/>
      <c r="C4518" s="922"/>
      <c r="D4518" s="923"/>
      <c r="E4518" s="921"/>
      <c r="F4518" s="921"/>
      <c r="G4518" s="921"/>
      <c r="H4518" s="924" t="s">
        <v>33</v>
      </c>
      <c r="I4518" s="924"/>
      <c r="J4518" s="921" t="s">
        <v>31</v>
      </c>
      <c r="K4518" s="921" t="s">
        <v>32</v>
      </c>
      <c r="L4518" s="925">
        <v>120</v>
      </c>
    </row>
    <row r="4519" spans="1:12" s="1" customFormat="1" ht="82.35" customHeight="1" x14ac:dyDescent="0.15">
      <c r="A4519" s="918"/>
      <c r="B4519" s="921"/>
      <c r="C4519" s="922"/>
      <c r="D4519" s="923"/>
      <c r="E4519" s="921"/>
      <c r="F4519" s="921"/>
      <c r="G4519" s="921"/>
      <c r="H4519" s="924"/>
      <c r="I4519" s="924"/>
      <c r="J4519" s="921"/>
      <c r="K4519" s="921"/>
      <c r="L4519" s="925"/>
    </row>
    <row r="4520" spans="1:12" s="1" customFormat="1" ht="24" customHeight="1" x14ac:dyDescent="0.15">
      <c r="A4520" s="918"/>
      <c r="B4520" s="9" t="s">
        <v>34</v>
      </c>
      <c r="C4520" s="13" t="s">
        <v>35</v>
      </c>
      <c r="D4520" s="13" t="s">
        <v>36</v>
      </c>
      <c r="E4520" s="13" t="s">
        <v>37</v>
      </c>
      <c r="F4520" s="920"/>
      <c r="G4520" s="920"/>
      <c r="H4520" s="924" t="s">
        <v>38</v>
      </c>
      <c r="I4520" s="924"/>
      <c r="J4520" s="921" t="s">
        <v>31</v>
      </c>
      <c r="K4520" s="921" t="s">
        <v>32</v>
      </c>
      <c r="L4520" s="925">
        <v>450</v>
      </c>
    </row>
    <row r="4521" spans="1:12" s="1" customFormat="1" ht="34.5" customHeight="1" x14ac:dyDescent="0.15">
      <c r="A4521" s="918"/>
      <c r="B4521" s="14" t="s">
        <v>496</v>
      </c>
      <c r="C4521" s="14" t="s">
        <v>1972</v>
      </c>
      <c r="D4521" s="15">
        <v>43594</v>
      </c>
      <c r="E4521" s="14" t="s">
        <v>1048</v>
      </c>
      <c r="F4521" s="920"/>
      <c r="G4521" s="920"/>
      <c r="H4521" s="924"/>
      <c r="I4521" s="924"/>
      <c r="J4521" s="921"/>
      <c r="K4521" s="921"/>
      <c r="L4521" s="925"/>
    </row>
    <row r="4522" spans="1:12" s="1" customFormat="1" ht="24" customHeight="1" x14ac:dyDescent="0.15">
      <c r="A4522" s="918">
        <v>842</v>
      </c>
      <c r="B4522" s="9" t="s">
        <v>22</v>
      </c>
      <c r="C4522" s="13" t="s">
        <v>23</v>
      </c>
      <c r="D4522" s="13" t="s">
        <v>24</v>
      </c>
      <c r="E4522" s="13" t="s">
        <v>25</v>
      </c>
      <c r="F4522" s="919" t="s">
        <v>17</v>
      </c>
      <c r="G4522" s="919"/>
      <c r="H4522" s="920"/>
      <c r="I4522" s="920"/>
      <c r="J4522" s="920"/>
      <c r="K4522" s="920"/>
      <c r="L4522" s="920"/>
    </row>
    <row r="4523" spans="1:12" s="1" customFormat="1" ht="26.25" customHeight="1" x14ac:dyDescent="0.15">
      <c r="A4523" s="918"/>
      <c r="B4523" s="921" t="s">
        <v>2739</v>
      </c>
      <c r="C4523" s="922" t="s">
        <v>2741</v>
      </c>
      <c r="D4523" s="923">
        <v>43717</v>
      </c>
      <c r="E4523" s="921" t="s">
        <v>1430</v>
      </c>
      <c r="F4523" s="921" t="s">
        <v>2742</v>
      </c>
      <c r="G4523" s="921"/>
      <c r="H4523" s="924" t="s">
        <v>30</v>
      </c>
      <c r="I4523" s="924"/>
      <c r="J4523" s="14" t="s">
        <v>31</v>
      </c>
      <c r="K4523" s="14" t="s">
        <v>32</v>
      </c>
      <c r="L4523" s="16">
        <v>937</v>
      </c>
    </row>
    <row r="4524" spans="1:12" s="1" customFormat="1" ht="291.75" customHeight="1" x14ac:dyDescent="0.15">
      <c r="A4524" s="918"/>
      <c r="B4524" s="921"/>
      <c r="C4524" s="922"/>
      <c r="D4524" s="923"/>
      <c r="E4524" s="921"/>
      <c r="F4524" s="921"/>
      <c r="G4524" s="921"/>
      <c r="H4524" s="924" t="s">
        <v>33</v>
      </c>
      <c r="I4524" s="924"/>
      <c r="J4524" s="14" t="s">
        <v>31</v>
      </c>
      <c r="K4524" s="14" t="s">
        <v>32</v>
      </c>
      <c r="L4524" s="16">
        <v>300</v>
      </c>
    </row>
    <row r="4525" spans="1:12" s="1" customFormat="1" ht="24" customHeight="1" x14ac:dyDescent="0.15">
      <c r="A4525" s="918"/>
      <c r="B4525" s="9" t="s">
        <v>34</v>
      </c>
      <c r="C4525" s="13" t="s">
        <v>35</v>
      </c>
      <c r="D4525" s="13" t="s">
        <v>36</v>
      </c>
      <c r="E4525" s="13" t="s">
        <v>37</v>
      </c>
      <c r="F4525" s="920"/>
      <c r="G4525" s="920"/>
      <c r="H4525" s="924" t="s">
        <v>38</v>
      </c>
      <c r="I4525" s="924"/>
      <c r="J4525" s="921" t="s">
        <v>31</v>
      </c>
      <c r="K4525" s="921" t="s">
        <v>32</v>
      </c>
      <c r="L4525" s="925">
        <v>50</v>
      </c>
    </row>
    <row r="4526" spans="1:12" s="1" customFormat="1" ht="34.5" customHeight="1" x14ac:dyDescent="0.15">
      <c r="A4526" s="918"/>
      <c r="B4526" s="14" t="s">
        <v>496</v>
      </c>
      <c r="C4526" s="14" t="s">
        <v>2742</v>
      </c>
      <c r="D4526" s="15">
        <v>43719</v>
      </c>
      <c r="E4526" s="14" t="s">
        <v>2743</v>
      </c>
      <c r="F4526" s="920"/>
      <c r="G4526" s="920"/>
      <c r="H4526" s="924"/>
      <c r="I4526" s="924"/>
      <c r="J4526" s="921"/>
      <c r="K4526" s="921"/>
      <c r="L4526" s="925"/>
    </row>
    <row r="4527" spans="1:12" s="1" customFormat="1" ht="24" customHeight="1" x14ac:dyDescent="0.15">
      <c r="A4527" s="918">
        <v>843</v>
      </c>
      <c r="B4527" s="9" t="s">
        <v>22</v>
      </c>
      <c r="C4527" s="13" t="s">
        <v>23</v>
      </c>
      <c r="D4527" s="13" t="s">
        <v>24</v>
      </c>
      <c r="E4527" s="13" t="s">
        <v>25</v>
      </c>
      <c r="F4527" s="919" t="s">
        <v>17</v>
      </c>
      <c r="G4527" s="919"/>
      <c r="H4527" s="920"/>
      <c r="I4527" s="920"/>
      <c r="J4527" s="920"/>
      <c r="K4527" s="920"/>
      <c r="L4527" s="920"/>
    </row>
    <row r="4528" spans="1:12" s="1" customFormat="1" ht="26.25" customHeight="1" x14ac:dyDescent="0.15">
      <c r="A4528" s="918"/>
      <c r="B4528" s="921" t="s">
        <v>2744</v>
      </c>
      <c r="C4528" s="922" t="s">
        <v>2745</v>
      </c>
      <c r="D4528" s="923">
        <v>43559</v>
      </c>
      <c r="E4528" s="921" t="s">
        <v>90</v>
      </c>
      <c r="F4528" s="921" t="s">
        <v>653</v>
      </c>
      <c r="G4528" s="921"/>
      <c r="H4528" s="924" t="s">
        <v>30</v>
      </c>
      <c r="I4528" s="924"/>
      <c r="J4528" s="14" t="s">
        <v>31</v>
      </c>
      <c r="K4528" s="14" t="s">
        <v>31</v>
      </c>
      <c r="L4528" s="16">
        <v>0</v>
      </c>
    </row>
    <row r="4529" spans="1:12" s="1" customFormat="1" ht="407.25" customHeight="1" x14ac:dyDescent="0.15">
      <c r="A4529" s="918"/>
      <c r="B4529" s="921"/>
      <c r="C4529" s="922"/>
      <c r="D4529" s="923"/>
      <c r="E4529" s="921"/>
      <c r="F4529" s="921"/>
      <c r="G4529" s="921"/>
      <c r="H4529" s="924" t="s">
        <v>33</v>
      </c>
      <c r="I4529" s="924"/>
      <c r="J4529" s="14" t="s">
        <v>31</v>
      </c>
      <c r="K4529" s="14" t="s">
        <v>31</v>
      </c>
      <c r="L4529" s="16">
        <v>0</v>
      </c>
    </row>
    <row r="4530" spans="1:12" s="1" customFormat="1" ht="24" customHeight="1" x14ac:dyDescent="0.15">
      <c r="A4530" s="918"/>
      <c r="B4530" s="9" t="s">
        <v>34</v>
      </c>
      <c r="C4530" s="13" t="s">
        <v>35</v>
      </c>
      <c r="D4530" s="13" t="s">
        <v>36</v>
      </c>
      <c r="E4530" s="13" t="s">
        <v>37</v>
      </c>
      <c r="F4530" s="920"/>
      <c r="G4530" s="920"/>
      <c r="H4530" s="924" t="s">
        <v>38</v>
      </c>
      <c r="I4530" s="924"/>
      <c r="J4530" s="921" t="s">
        <v>31</v>
      </c>
      <c r="K4530" s="921" t="s">
        <v>32</v>
      </c>
      <c r="L4530" s="925">
        <v>750</v>
      </c>
    </row>
    <row r="4531" spans="1:12" s="1" customFormat="1" ht="24" customHeight="1" x14ac:dyDescent="0.15">
      <c r="A4531" s="918"/>
      <c r="B4531" s="14" t="s">
        <v>55</v>
      </c>
      <c r="C4531" s="14" t="s">
        <v>653</v>
      </c>
      <c r="D4531" s="15">
        <v>43562</v>
      </c>
      <c r="E4531" s="14" t="s">
        <v>1254</v>
      </c>
      <c r="F4531" s="920"/>
      <c r="G4531" s="920"/>
      <c r="H4531" s="924"/>
      <c r="I4531" s="924"/>
      <c r="J4531" s="921"/>
      <c r="K4531" s="921"/>
      <c r="L4531" s="925"/>
    </row>
    <row r="4532" spans="1:12" s="1" customFormat="1" ht="24" customHeight="1" x14ac:dyDescent="0.15">
      <c r="A4532" s="918">
        <v>844</v>
      </c>
      <c r="B4532" s="9" t="s">
        <v>22</v>
      </c>
      <c r="C4532" s="13" t="s">
        <v>23</v>
      </c>
      <c r="D4532" s="13" t="s">
        <v>24</v>
      </c>
      <c r="E4532" s="13" t="s">
        <v>25</v>
      </c>
      <c r="F4532" s="919" t="s">
        <v>17</v>
      </c>
      <c r="G4532" s="919"/>
      <c r="H4532" s="920"/>
      <c r="I4532" s="920"/>
      <c r="J4532" s="920"/>
      <c r="K4532" s="920"/>
      <c r="L4532" s="920"/>
    </row>
    <row r="4533" spans="1:12" s="1" customFormat="1" ht="26.25" customHeight="1" x14ac:dyDescent="0.15">
      <c r="A4533" s="918"/>
      <c r="B4533" s="921" t="s">
        <v>2744</v>
      </c>
      <c r="C4533" s="922" t="s">
        <v>2746</v>
      </c>
      <c r="D4533" s="923">
        <v>43600</v>
      </c>
      <c r="E4533" s="921" t="s">
        <v>53</v>
      </c>
      <c r="F4533" s="921" t="s">
        <v>1516</v>
      </c>
      <c r="G4533" s="921"/>
      <c r="H4533" s="924" t="s">
        <v>30</v>
      </c>
      <c r="I4533" s="924"/>
      <c r="J4533" s="14" t="s">
        <v>31</v>
      </c>
      <c r="K4533" s="14" t="s">
        <v>32</v>
      </c>
      <c r="L4533" s="16">
        <v>1070.56</v>
      </c>
    </row>
    <row r="4534" spans="1:12" s="1" customFormat="1" ht="409.2" customHeight="1" x14ac:dyDescent="0.15">
      <c r="A4534" s="918"/>
      <c r="B4534" s="921"/>
      <c r="C4534" s="922"/>
      <c r="D4534" s="923"/>
      <c r="E4534" s="921"/>
      <c r="F4534" s="921"/>
      <c r="G4534" s="921"/>
      <c r="H4534" s="924" t="s">
        <v>33</v>
      </c>
      <c r="I4534" s="924"/>
      <c r="J4534" s="921" t="s">
        <v>31</v>
      </c>
      <c r="K4534" s="921" t="s">
        <v>32</v>
      </c>
      <c r="L4534" s="925">
        <v>243.56</v>
      </c>
    </row>
    <row r="4535" spans="1:12" s="1" customFormat="1" ht="407.85" customHeight="1" x14ac:dyDescent="0.15">
      <c r="A4535" s="918"/>
      <c r="B4535" s="921"/>
      <c r="C4535" s="922"/>
      <c r="D4535" s="923"/>
      <c r="E4535" s="921"/>
      <c r="F4535" s="921"/>
      <c r="G4535" s="921"/>
      <c r="H4535" s="924"/>
      <c r="I4535" s="924"/>
      <c r="J4535" s="921"/>
      <c r="K4535" s="921"/>
      <c r="L4535" s="925"/>
    </row>
    <row r="4536" spans="1:12" s="1" customFormat="1" ht="24" customHeight="1" x14ac:dyDescent="0.15">
      <c r="A4536" s="918"/>
      <c r="B4536" s="9" t="s">
        <v>34</v>
      </c>
      <c r="C4536" s="13" t="s">
        <v>35</v>
      </c>
      <c r="D4536" s="13" t="s">
        <v>36</v>
      </c>
      <c r="E4536" s="13" t="s">
        <v>37</v>
      </c>
      <c r="F4536" s="920"/>
      <c r="G4536" s="920"/>
      <c r="H4536" s="924" t="s">
        <v>38</v>
      </c>
      <c r="I4536" s="924"/>
      <c r="J4536" s="921" t="s">
        <v>31</v>
      </c>
      <c r="K4536" s="921" t="s">
        <v>31</v>
      </c>
      <c r="L4536" s="925">
        <v>0</v>
      </c>
    </row>
    <row r="4537" spans="1:12" s="1" customFormat="1" ht="24" customHeight="1" x14ac:dyDescent="0.15">
      <c r="A4537" s="918"/>
      <c r="B4537" s="14" t="s">
        <v>55</v>
      </c>
      <c r="C4537" s="14" t="s">
        <v>1516</v>
      </c>
      <c r="D4537" s="15">
        <v>43604</v>
      </c>
      <c r="E4537" s="14" t="s">
        <v>2747</v>
      </c>
      <c r="F4537" s="920"/>
      <c r="G4537" s="920"/>
      <c r="H4537" s="924"/>
      <c r="I4537" s="924"/>
      <c r="J4537" s="921"/>
      <c r="K4537" s="921"/>
      <c r="L4537" s="925"/>
    </row>
    <row r="4538" spans="1:12" s="1" customFormat="1" ht="24" customHeight="1" x14ac:dyDescent="0.15">
      <c r="A4538" s="918">
        <v>845</v>
      </c>
      <c r="B4538" s="9" t="s">
        <v>22</v>
      </c>
      <c r="C4538" s="13" t="s">
        <v>23</v>
      </c>
      <c r="D4538" s="13" t="s">
        <v>24</v>
      </c>
      <c r="E4538" s="13" t="s">
        <v>25</v>
      </c>
      <c r="F4538" s="919" t="s">
        <v>17</v>
      </c>
      <c r="G4538" s="919"/>
      <c r="H4538" s="920"/>
      <c r="I4538" s="920"/>
      <c r="J4538" s="920"/>
      <c r="K4538" s="920"/>
      <c r="L4538" s="920"/>
    </row>
    <row r="4539" spans="1:12" s="1" customFormat="1" ht="26.25" customHeight="1" x14ac:dyDescent="0.15">
      <c r="A4539" s="918"/>
      <c r="B4539" s="921" t="s">
        <v>2748</v>
      </c>
      <c r="C4539" s="922" t="s">
        <v>2749</v>
      </c>
      <c r="D4539" s="923">
        <v>43736</v>
      </c>
      <c r="E4539" s="921" t="s">
        <v>684</v>
      </c>
      <c r="F4539" s="921" t="s">
        <v>2130</v>
      </c>
      <c r="G4539" s="921"/>
      <c r="H4539" s="924" t="s">
        <v>30</v>
      </c>
      <c r="I4539" s="924"/>
      <c r="J4539" s="14" t="s">
        <v>31</v>
      </c>
      <c r="K4539" s="14" t="s">
        <v>32</v>
      </c>
      <c r="L4539" s="16">
        <v>223.76</v>
      </c>
    </row>
    <row r="4540" spans="1:12" s="1" customFormat="1" ht="409.2" customHeight="1" x14ac:dyDescent="0.15">
      <c r="A4540" s="918"/>
      <c r="B4540" s="921"/>
      <c r="C4540" s="922"/>
      <c r="D4540" s="923"/>
      <c r="E4540" s="921"/>
      <c r="F4540" s="921"/>
      <c r="G4540" s="921"/>
      <c r="H4540" s="924" t="s">
        <v>33</v>
      </c>
      <c r="I4540" s="924"/>
      <c r="J4540" s="921" t="s">
        <v>31</v>
      </c>
      <c r="K4540" s="921" t="s">
        <v>32</v>
      </c>
      <c r="L4540" s="925">
        <v>1520.54</v>
      </c>
    </row>
    <row r="4541" spans="1:12" s="1" customFormat="1" ht="197.85" customHeight="1" x14ac:dyDescent="0.15">
      <c r="A4541" s="918"/>
      <c r="B4541" s="921"/>
      <c r="C4541" s="922"/>
      <c r="D4541" s="923"/>
      <c r="E4541" s="921"/>
      <c r="F4541" s="921"/>
      <c r="G4541" s="921"/>
      <c r="H4541" s="924"/>
      <c r="I4541" s="924"/>
      <c r="J4541" s="921"/>
      <c r="K4541" s="921"/>
      <c r="L4541" s="925"/>
    </row>
    <row r="4542" spans="1:12" s="1" customFormat="1" ht="24" customHeight="1" x14ac:dyDescent="0.15">
      <c r="A4542" s="918"/>
      <c r="B4542" s="9" t="s">
        <v>34</v>
      </c>
      <c r="C4542" s="13" t="s">
        <v>35</v>
      </c>
      <c r="D4542" s="13" t="s">
        <v>36</v>
      </c>
      <c r="E4542" s="13" t="s">
        <v>37</v>
      </c>
      <c r="F4542" s="920"/>
      <c r="G4542" s="920"/>
      <c r="H4542" s="924" t="s">
        <v>38</v>
      </c>
      <c r="I4542" s="924"/>
      <c r="J4542" s="921" t="s">
        <v>31</v>
      </c>
      <c r="K4542" s="921" t="s">
        <v>32</v>
      </c>
      <c r="L4542" s="925">
        <v>143.76</v>
      </c>
    </row>
    <row r="4543" spans="1:12" s="1" customFormat="1" ht="24" customHeight="1" x14ac:dyDescent="0.15">
      <c r="A4543" s="918"/>
      <c r="B4543" s="14" t="s">
        <v>61</v>
      </c>
      <c r="C4543" s="14" t="s">
        <v>2130</v>
      </c>
      <c r="D4543" s="15">
        <v>43738</v>
      </c>
      <c r="E4543" s="14" t="s">
        <v>433</v>
      </c>
      <c r="F4543" s="920"/>
      <c r="G4543" s="920"/>
      <c r="H4543" s="924"/>
      <c r="I4543" s="924"/>
      <c r="J4543" s="921"/>
      <c r="K4543" s="921"/>
      <c r="L4543" s="925"/>
    </row>
    <row r="4544" spans="1:12" s="1" customFormat="1" ht="24" customHeight="1" x14ac:dyDescent="0.15">
      <c r="A4544" s="918">
        <v>846</v>
      </c>
      <c r="B4544" s="9" t="s">
        <v>22</v>
      </c>
      <c r="C4544" s="13" t="s">
        <v>23</v>
      </c>
      <c r="D4544" s="13" t="s">
        <v>24</v>
      </c>
      <c r="E4544" s="13" t="s">
        <v>25</v>
      </c>
      <c r="F4544" s="919" t="s">
        <v>17</v>
      </c>
      <c r="G4544" s="919"/>
      <c r="H4544" s="920"/>
      <c r="I4544" s="920"/>
      <c r="J4544" s="920"/>
      <c r="K4544" s="920"/>
      <c r="L4544" s="920"/>
    </row>
    <row r="4545" spans="1:12" s="1" customFormat="1" ht="26.25" customHeight="1" x14ac:dyDescent="0.15">
      <c r="A4545" s="918"/>
      <c r="B4545" s="921" t="s">
        <v>2750</v>
      </c>
      <c r="C4545" s="921" t="s">
        <v>2751</v>
      </c>
      <c r="D4545" s="923">
        <v>43560</v>
      </c>
      <c r="E4545" s="921" t="s">
        <v>115</v>
      </c>
      <c r="F4545" s="921" t="s">
        <v>116</v>
      </c>
      <c r="G4545" s="921"/>
      <c r="H4545" s="924" t="s">
        <v>30</v>
      </c>
      <c r="I4545" s="924"/>
      <c r="J4545" s="14" t="s">
        <v>31</v>
      </c>
      <c r="K4545" s="14" t="s">
        <v>32</v>
      </c>
      <c r="L4545" s="16">
        <v>975.03</v>
      </c>
    </row>
    <row r="4546" spans="1:12" s="1" customFormat="1" ht="50.25" customHeight="1" x14ac:dyDescent="0.15">
      <c r="A4546" s="918"/>
      <c r="B4546" s="921"/>
      <c r="C4546" s="921"/>
      <c r="D4546" s="923"/>
      <c r="E4546" s="921"/>
      <c r="F4546" s="921"/>
      <c r="G4546" s="921"/>
      <c r="H4546" s="924" t="s">
        <v>33</v>
      </c>
      <c r="I4546" s="924"/>
      <c r="J4546" s="14" t="s">
        <v>31</v>
      </c>
      <c r="K4546" s="14" t="s">
        <v>32</v>
      </c>
      <c r="L4546" s="16">
        <v>686.61</v>
      </c>
    </row>
    <row r="4547" spans="1:12" s="1" customFormat="1" ht="24" customHeight="1" x14ac:dyDescent="0.15">
      <c r="A4547" s="918"/>
      <c r="B4547" s="9" t="s">
        <v>34</v>
      </c>
      <c r="C4547" s="13" t="s">
        <v>35</v>
      </c>
      <c r="D4547" s="13" t="s">
        <v>36</v>
      </c>
      <c r="E4547" s="13" t="s">
        <v>37</v>
      </c>
      <c r="F4547" s="920"/>
      <c r="G4547" s="920"/>
      <c r="H4547" s="924" t="s">
        <v>38</v>
      </c>
      <c r="I4547" s="924"/>
      <c r="J4547" s="921" t="s">
        <v>31</v>
      </c>
      <c r="K4547" s="921" t="s">
        <v>32</v>
      </c>
      <c r="L4547" s="925">
        <v>675</v>
      </c>
    </row>
    <row r="4548" spans="1:12" s="1" customFormat="1" ht="24" customHeight="1" x14ac:dyDescent="0.15">
      <c r="A4548" s="918"/>
      <c r="B4548" s="14" t="s">
        <v>39</v>
      </c>
      <c r="C4548" s="14" t="s">
        <v>116</v>
      </c>
      <c r="D4548" s="15">
        <v>43563</v>
      </c>
      <c r="E4548" s="14" t="s">
        <v>2752</v>
      </c>
      <c r="F4548" s="920"/>
      <c r="G4548" s="920"/>
      <c r="H4548" s="924"/>
      <c r="I4548" s="924"/>
      <c r="J4548" s="921"/>
      <c r="K4548" s="921"/>
      <c r="L4548" s="925"/>
    </row>
    <row r="4549" spans="1:12" s="1" customFormat="1" ht="24" customHeight="1" x14ac:dyDescent="0.15">
      <c r="A4549" s="918">
        <v>847</v>
      </c>
      <c r="B4549" s="9" t="s">
        <v>22</v>
      </c>
      <c r="C4549" s="13" t="s">
        <v>23</v>
      </c>
      <c r="D4549" s="13" t="s">
        <v>24</v>
      </c>
      <c r="E4549" s="13" t="s">
        <v>25</v>
      </c>
      <c r="F4549" s="919" t="s">
        <v>17</v>
      </c>
      <c r="G4549" s="919"/>
      <c r="H4549" s="920"/>
      <c r="I4549" s="920"/>
      <c r="J4549" s="920"/>
      <c r="K4549" s="920"/>
      <c r="L4549" s="920"/>
    </row>
    <row r="4550" spans="1:12" s="1" customFormat="1" ht="26.25" customHeight="1" x14ac:dyDescent="0.15">
      <c r="A4550" s="918"/>
      <c r="B4550" s="921" t="s">
        <v>2750</v>
      </c>
      <c r="C4550" s="921" t="s">
        <v>2753</v>
      </c>
      <c r="D4550" s="923">
        <v>43605</v>
      </c>
      <c r="E4550" s="921" t="s">
        <v>2754</v>
      </c>
      <c r="F4550" s="921" t="s">
        <v>2755</v>
      </c>
      <c r="G4550" s="921"/>
      <c r="H4550" s="924" t="s">
        <v>30</v>
      </c>
      <c r="I4550" s="924"/>
      <c r="J4550" s="14" t="s">
        <v>31</v>
      </c>
      <c r="K4550" s="14" t="s">
        <v>32</v>
      </c>
      <c r="L4550" s="16">
        <v>518.91</v>
      </c>
    </row>
    <row r="4551" spans="1:12" s="1" customFormat="1" ht="39.75" customHeight="1" x14ac:dyDescent="0.15">
      <c r="A4551" s="918"/>
      <c r="B4551" s="921"/>
      <c r="C4551" s="921"/>
      <c r="D4551" s="923"/>
      <c r="E4551" s="921"/>
      <c r="F4551" s="921"/>
      <c r="G4551" s="921"/>
      <c r="H4551" s="924" t="s">
        <v>33</v>
      </c>
      <c r="I4551" s="924"/>
      <c r="J4551" s="14" t="s">
        <v>31</v>
      </c>
      <c r="K4551" s="14" t="s">
        <v>32</v>
      </c>
      <c r="L4551" s="16">
        <v>3550.3</v>
      </c>
    </row>
    <row r="4552" spans="1:12" s="1" customFormat="1" ht="24" customHeight="1" x14ac:dyDescent="0.15">
      <c r="A4552" s="918"/>
      <c r="B4552" s="9" t="s">
        <v>34</v>
      </c>
      <c r="C4552" s="13" t="s">
        <v>35</v>
      </c>
      <c r="D4552" s="13" t="s">
        <v>36</v>
      </c>
      <c r="E4552" s="13" t="s">
        <v>37</v>
      </c>
      <c r="F4552" s="920"/>
      <c r="G4552" s="920"/>
      <c r="H4552" s="924" t="s">
        <v>38</v>
      </c>
      <c r="I4552" s="924"/>
      <c r="J4552" s="921" t="s">
        <v>31</v>
      </c>
      <c r="K4552" s="921" t="s">
        <v>32</v>
      </c>
      <c r="L4552" s="925">
        <v>409.46</v>
      </c>
    </row>
    <row r="4553" spans="1:12" s="1" customFormat="1" ht="24" customHeight="1" x14ac:dyDescent="0.15">
      <c r="A4553" s="918"/>
      <c r="B4553" s="14" t="s">
        <v>39</v>
      </c>
      <c r="C4553" s="14" t="s">
        <v>2755</v>
      </c>
      <c r="D4553" s="15">
        <v>43609</v>
      </c>
      <c r="E4553" s="14" t="s">
        <v>1101</v>
      </c>
      <c r="F4553" s="920"/>
      <c r="G4553" s="920"/>
      <c r="H4553" s="924"/>
      <c r="I4553" s="924"/>
      <c r="J4553" s="921"/>
      <c r="K4553" s="921"/>
      <c r="L4553" s="925"/>
    </row>
    <row r="4554" spans="1:12" s="1" customFormat="1" ht="24" customHeight="1" x14ac:dyDescent="0.15">
      <c r="A4554" s="918">
        <v>848</v>
      </c>
      <c r="B4554" s="9" t="s">
        <v>22</v>
      </c>
      <c r="C4554" s="13" t="s">
        <v>23</v>
      </c>
      <c r="D4554" s="13" t="s">
        <v>24</v>
      </c>
      <c r="E4554" s="13" t="s">
        <v>25</v>
      </c>
      <c r="F4554" s="919" t="s">
        <v>17</v>
      </c>
      <c r="G4554" s="919"/>
      <c r="H4554" s="920"/>
      <c r="I4554" s="920"/>
      <c r="J4554" s="920"/>
      <c r="K4554" s="920"/>
      <c r="L4554" s="920"/>
    </row>
    <row r="4555" spans="1:12" s="1" customFormat="1" ht="26.25" customHeight="1" x14ac:dyDescent="0.15">
      <c r="A4555" s="918"/>
      <c r="B4555" s="921" t="s">
        <v>2750</v>
      </c>
      <c r="C4555" s="921" t="s">
        <v>2756</v>
      </c>
      <c r="D4555" s="923">
        <v>43620</v>
      </c>
      <c r="E4555" s="921" t="s">
        <v>1540</v>
      </c>
      <c r="F4555" s="921" t="s">
        <v>2757</v>
      </c>
      <c r="G4555" s="921"/>
      <c r="H4555" s="924" t="s">
        <v>30</v>
      </c>
      <c r="I4555" s="924"/>
      <c r="J4555" s="14" t="s">
        <v>31</v>
      </c>
      <c r="K4555" s="14" t="s">
        <v>31</v>
      </c>
      <c r="L4555" s="16">
        <v>0</v>
      </c>
    </row>
    <row r="4556" spans="1:12" s="1" customFormat="1" ht="39.75" customHeight="1" x14ac:dyDescent="0.15">
      <c r="A4556" s="918"/>
      <c r="B4556" s="921"/>
      <c r="C4556" s="921"/>
      <c r="D4556" s="923"/>
      <c r="E4556" s="921"/>
      <c r="F4556" s="921"/>
      <c r="G4556" s="921"/>
      <c r="H4556" s="924" t="s">
        <v>33</v>
      </c>
      <c r="I4556" s="924"/>
      <c r="J4556" s="14" t="s">
        <v>31</v>
      </c>
      <c r="K4556" s="14" t="s">
        <v>31</v>
      </c>
      <c r="L4556" s="16">
        <v>0</v>
      </c>
    </row>
    <row r="4557" spans="1:12" s="1" customFormat="1" ht="24" customHeight="1" x14ac:dyDescent="0.15">
      <c r="A4557" s="918"/>
      <c r="B4557" s="9" t="s">
        <v>34</v>
      </c>
      <c r="C4557" s="13" t="s">
        <v>35</v>
      </c>
      <c r="D4557" s="13" t="s">
        <v>36</v>
      </c>
      <c r="E4557" s="13" t="s">
        <v>37</v>
      </c>
      <c r="F4557" s="920"/>
      <c r="G4557" s="920"/>
      <c r="H4557" s="924" t="s">
        <v>38</v>
      </c>
      <c r="I4557" s="924"/>
      <c r="J4557" s="921" t="s">
        <v>31</v>
      </c>
      <c r="K4557" s="921" t="s">
        <v>32</v>
      </c>
      <c r="L4557" s="925">
        <v>1355</v>
      </c>
    </row>
    <row r="4558" spans="1:12" s="1" customFormat="1" ht="24" customHeight="1" x14ac:dyDescent="0.15">
      <c r="A4558" s="918"/>
      <c r="B4558" s="14" t="s">
        <v>39</v>
      </c>
      <c r="C4558" s="14" t="s">
        <v>2757</v>
      </c>
      <c r="D4558" s="15">
        <v>43622</v>
      </c>
      <c r="E4558" s="14" t="s">
        <v>2758</v>
      </c>
      <c r="F4558" s="920"/>
      <c r="G4558" s="920"/>
      <c r="H4558" s="924"/>
      <c r="I4558" s="924"/>
      <c r="J4558" s="921"/>
      <c r="K4558" s="921"/>
      <c r="L4558" s="925"/>
    </row>
    <row r="4559" spans="1:12" s="1" customFormat="1" ht="24" customHeight="1" x14ac:dyDescent="0.15">
      <c r="A4559" s="918">
        <v>849</v>
      </c>
      <c r="B4559" s="9" t="s">
        <v>22</v>
      </c>
      <c r="C4559" s="13" t="s">
        <v>23</v>
      </c>
      <c r="D4559" s="13" t="s">
        <v>24</v>
      </c>
      <c r="E4559" s="13" t="s">
        <v>25</v>
      </c>
      <c r="F4559" s="919" t="s">
        <v>17</v>
      </c>
      <c r="G4559" s="919"/>
      <c r="H4559" s="920"/>
      <c r="I4559" s="920"/>
      <c r="J4559" s="920"/>
      <c r="K4559" s="920"/>
      <c r="L4559" s="920"/>
    </row>
    <row r="4560" spans="1:12" s="1" customFormat="1" ht="26.25" customHeight="1" x14ac:dyDescent="0.15">
      <c r="A4560" s="918"/>
      <c r="B4560" s="921" t="s">
        <v>2750</v>
      </c>
      <c r="C4560" s="922" t="s">
        <v>2759</v>
      </c>
      <c r="D4560" s="923">
        <v>43632</v>
      </c>
      <c r="E4560" s="921" t="s">
        <v>28</v>
      </c>
      <c r="F4560" s="921" t="s">
        <v>2760</v>
      </c>
      <c r="G4560" s="921"/>
      <c r="H4560" s="924" t="s">
        <v>30</v>
      </c>
      <c r="I4560" s="924"/>
      <c r="J4560" s="14" t="s">
        <v>31</v>
      </c>
      <c r="K4560" s="14" t="s">
        <v>32</v>
      </c>
      <c r="L4560" s="16">
        <v>249.38</v>
      </c>
    </row>
    <row r="4561" spans="1:12" s="1" customFormat="1" ht="134.25" customHeight="1" x14ac:dyDescent="0.15">
      <c r="A4561" s="918"/>
      <c r="B4561" s="921"/>
      <c r="C4561" s="922"/>
      <c r="D4561" s="923"/>
      <c r="E4561" s="921"/>
      <c r="F4561" s="921"/>
      <c r="G4561" s="921"/>
      <c r="H4561" s="924" t="s">
        <v>33</v>
      </c>
      <c r="I4561" s="924"/>
      <c r="J4561" s="14" t="s">
        <v>32</v>
      </c>
      <c r="K4561" s="14" t="s">
        <v>31</v>
      </c>
      <c r="L4561" s="16">
        <v>626.30000000000007</v>
      </c>
    </row>
    <row r="4562" spans="1:12" s="1" customFormat="1" ht="24" customHeight="1" x14ac:dyDescent="0.15">
      <c r="A4562" s="918"/>
      <c r="B4562" s="9" t="s">
        <v>34</v>
      </c>
      <c r="C4562" s="13" t="s">
        <v>35</v>
      </c>
      <c r="D4562" s="13" t="s">
        <v>36</v>
      </c>
      <c r="E4562" s="13" t="s">
        <v>37</v>
      </c>
      <c r="F4562" s="920"/>
      <c r="G4562" s="920"/>
      <c r="H4562" s="924" t="s">
        <v>38</v>
      </c>
      <c r="I4562" s="924"/>
      <c r="J4562" s="921" t="s">
        <v>32</v>
      </c>
      <c r="K4562" s="921" t="s">
        <v>31</v>
      </c>
      <c r="L4562" s="925">
        <v>89.83</v>
      </c>
    </row>
    <row r="4563" spans="1:12" s="1" customFormat="1" ht="24" customHeight="1" x14ac:dyDescent="0.15">
      <c r="A4563" s="918"/>
      <c r="B4563" s="14" t="s">
        <v>39</v>
      </c>
      <c r="C4563" s="14" t="s">
        <v>2760</v>
      </c>
      <c r="D4563" s="15">
        <v>43636</v>
      </c>
      <c r="E4563" s="14" t="s">
        <v>2761</v>
      </c>
      <c r="F4563" s="920"/>
      <c r="G4563" s="920"/>
      <c r="H4563" s="924"/>
      <c r="I4563" s="924"/>
      <c r="J4563" s="921"/>
      <c r="K4563" s="921"/>
      <c r="L4563" s="925"/>
    </row>
    <row r="4564" spans="1:12" s="1" customFormat="1" ht="24" customHeight="1" x14ac:dyDescent="0.15">
      <c r="A4564" s="918">
        <v>850</v>
      </c>
      <c r="B4564" s="9" t="s">
        <v>22</v>
      </c>
      <c r="C4564" s="13" t="s">
        <v>23</v>
      </c>
      <c r="D4564" s="13" t="s">
        <v>24</v>
      </c>
      <c r="E4564" s="13" t="s">
        <v>25</v>
      </c>
      <c r="F4564" s="919" t="s">
        <v>17</v>
      </c>
      <c r="G4564" s="919"/>
      <c r="H4564" s="920"/>
      <c r="I4564" s="920"/>
      <c r="J4564" s="920"/>
      <c r="K4564" s="920"/>
      <c r="L4564" s="920"/>
    </row>
    <row r="4565" spans="1:12" s="1" customFormat="1" ht="26.25" customHeight="1" x14ac:dyDescent="0.15">
      <c r="A4565" s="918"/>
      <c r="B4565" s="921" t="s">
        <v>2750</v>
      </c>
      <c r="C4565" s="922" t="s">
        <v>2759</v>
      </c>
      <c r="D4565" s="923">
        <v>43632</v>
      </c>
      <c r="E4565" s="921" t="s">
        <v>28</v>
      </c>
      <c r="F4565" s="921" t="s">
        <v>1183</v>
      </c>
      <c r="G4565" s="921"/>
      <c r="H4565" s="924" t="s">
        <v>30</v>
      </c>
      <c r="I4565" s="924"/>
      <c r="J4565" s="14" t="s">
        <v>32</v>
      </c>
      <c r="K4565" s="14" t="s">
        <v>31</v>
      </c>
      <c r="L4565" s="16">
        <v>475.17</v>
      </c>
    </row>
    <row r="4566" spans="1:12" s="1" customFormat="1" ht="134.25" customHeight="1" x14ac:dyDescent="0.15">
      <c r="A4566" s="918"/>
      <c r="B4566" s="921"/>
      <c r="C4566" s="922"/>
      <c r="D4566" s="923"/>
      <c r="E4566" s="921"/>
      <c r="F4566" s="921"/>
      <c r="G4566" s="921"/>
      <c r="H4566" s="924" t="s">
        <v>33</v>
      </c>
      <c r="I4566" s="924"/>
      <c r="J4566" s="14" t="s">
        <v>32</v>
      </c>
      <c r="K4566" s="14" t="s">
        <v>31</v>
      </c>
      <c r="L4566" s="16">
        <v>232.3</v>
      </c>
    </row>
    <row r="4567" spans="1:12" s="1" customFormat="1" ht="24" customHeight="1" x14ac:dyDescent="0.15">
      <c r="A4567" s="918"/>
      <c r="B4567" s="9" t="s">
        <v>34</v>
      </c>
      <c r="C4567" s="13" t="s">
        <v>35</v>
      </c>
      <c r="D4567" s="13" t="s">
        <v>36</v>
      </c>
      <c r="E4567" s="13" t="s">
        <v>37</v>
      </c>
      <c r="F4567" s="920"/>
      <c r="G4567" s="920"/>
      <c r="H4567" s="924" t="s">
        <v>38</v>
      </c>
      <c r="I4567" s="924"/>
      <c r="J4567" s="921" t="s">
        <v>32</v>
      </c>
      <c r="K4567" s="921" t="s">
        <v>31</v>
      </c>
      <c r="L4567" s="925">
        <v>87.28</v>
      </c>
    </row>
    <row r="4568" spans="1:12" s="1" customFormat="1" ht="24" customHeight="1" x14ac:dyDescent="0.15">
      <c r="A4568" s="918"/>
      <c r="B4568" s="14" t="s">
        <v>39</v>
      </c>
      <c r="C4568" s="14" t="s">
        <v>1183</v>
      </c>
      <c r="D4568" s="15">
        <v>43636</v>
      </c>
      <c r="E4568" s="14" t="s">
        <v>2761</v>
      </c>
      <c r="F4568" s="920"/>
      <c r="G4568" s="920"/>
      <c r="H4568" s="924"/>
      <c r="I4568" s="924"/>
      <c r="J4568" s="921"/>
      <c r="K4568" s="921"/>
      <c r="L4568" s="925"/>
    </row>
    <row r="4569" spans="1:12" s="1" customFormat="1" ht="24" customHeight="1" x14ac:dyDescent="0.15">
      <c r="A4569" s="918">
        <v>851</v>
      </c>
      <c r="B4569" s="9" t="s">
        <v>22</v>
      </c>
      <c r="C4569" s="13" t="s">
        <v>23</v>
      </c>
      <c r="D4569" s="13" t="s">
        <v>24</v>
      </c>
      <c r="E4569" s="13" t="s">
        <v>25</v>
      </c>
      <c r="F4569" s="919" t="s">
        <v>17</v>
      </c>
      <c r="G4569" s="919"/>
      <c r="H4569" s="920"/>
      <c r="I4569" s="920"/>
      <c r="J4569" s="920"/>
      <c r="K4569" s="920"/>
      <c r="L4569" s="920"/>
    </row>
    <row r="4570" spans="1:12" s="1" customFormat="1" ht="26.25" customHeight="1" x14ac:dyDescent="0.15">
      <c r="A4570" s="918"/>
      <c r="B4570" s="921" t="s">
        <v>2762</v>
      </c>
      <c r="C4570" s="921" t="s">
        <v>2763</v>
      </c>
      <c r="D4570" s="923">
        <v>43556</v>
      </c>
      <c r="E4570" s="921" t="s">
        <v>90</v>
      </c>
      <c r="F4570" s="921" t="s">
        <v>223</v>
      </c>
      <c r="G4570" s="921"/>
      <c r="H4570" s="924" t="s">
        <v>30</v>
      </c>
      <c r="I4570" s="924"/>
      <c r="J4570" s="14" t="s">
        <v>31</v>
      </c>
      <c r="K4570" s="14" t="s">
        <v>31</v>
      </c>
      <c r="L4570" s="16">
        <v>0</v>
      </c>
    </row>
    <row r="4571" spans="1:12" s="1" customFormat="1" ht="102.75" customHeight="1" x14ac:dyDescent="0.15">
      <c r="A4571" s="918"/>
      <c r="B4571" s="921"/>
      <c r="C4571" s="921"/>
      <c r="D4571" s="923"/>
      <c r="E4571" s="921"/>
      <c r="F4571" s="921"/>
      <c r="G4571" s="921"/>
      <c r="H4571" s="924" t="s">
        <v>33</v>
      </c>
      <c r="I4571" s="924"/>
      <c r="J4571" s="14" t="s">
        <v>31</v>
      </c>
      <c r="K4571" s="14" t="s">
        <v>31</v>
      </c>
      <c r="L4571" s="16">
        <v>0</v>
      </c>
    </row>
    <row r="4572" spans="1:12" s="1" customFormat="1" ht="24" customHeight="1" x14ac:dyDescent="0.15">
      <c r="A4572" s="918"/>
      <c r="B4572" s="9" t="s">
        <v>34</v>
      </c>
      <c r="C4572" s="13" t="s">
        <v>35</v>
      </c>
      <c r="D4572" s="13" t="s">
        <v>36</v>
      </c>
      <c r="E4572" s="13" t="s">
        <v>37</v>
      </c>
      <c r="F4572" s="920"/>
      <c r="G4572" s="920"/>
      <c r="H4572" s="924" t="s">
        <v>38</v>
      </c>
      <c r="I4572" s="924"/>
      <c r="J4572" s="921" t="s">
        <v>31</v>
      </c>
      <c r="K4572" s="921" t="s">
        <v>32</v>
      </c>
      <c r="L4572" s="925">
        <v>660</v>
      </c>
    </row>
    <row r="4573" spans="1:12" s="1" customFormat="1" ht="24" customHeight="1" x14ac:dyDescent="0.15">
      <c r="A4573" s="918"/>
      <c r="B4573" s="14" t="s">
        <v>204</v>
      </c>
      <c r="C4573" s="14" t="s">
        <v>223</v>
      </c>
      <c r="D4573" s="15">
        <v>43557</v>
      </c>
      <c r="E4573" s="14" t="s">
        <v>1332</v>
      </c>
      <c r="F4573" s="920"/>
      <c r="G4573" s="920"/>
      <c r="H4573" s="924"/>
      <c r="I4573" s="924"/>
      <c r="J4573" s="921"/>
      <c r="K4573" s="921"/>
      <c r="L4573" s="925"/>
    </row>
    <row r="4574" spans="1:12" s="1" customFormat="1" ht="24" customHeight="1" x14ac:dyDescent="0.15">
      <c r="A4574" s="918">
        <v>852</v>
      </c>
      <c r="B4574" s="9" t="s">
        <v>22</v>
      </c>
      <c r="C4574" s="13" t="s">
        <v>23</v>
      </c>
      <c r="D4574" s="13" t="s">
        <v>24</v>
      </c>
      <c r="E4574" s="13" t="s">
        <v>25</v>
      </c>
      <c r="F4574" s="919" t="s">
        <v>17</v>
      </c>
      <c r="G4574" s="919"/>
      <c r="H4574" s="920"/>
      <c r="I4574" s="920"/>
      <c r="J4574" s="920"/>
      <c r="K4574" s="920"/>
      <c r="L4574" s="920"/>
    </row>
    <row r="4575" spans="1:12" s="1" customFormat="1" ht="26.25" customHeight="1" x14ac:dyDescent="0.15">
      <c r="A4575" s="918"/>
      <c r="B4575" s="921" t="s">
        <v>2762</v>
      </c>
      <c r="C4575" s="922" t="s">
        <v>2764</v>
      </c>
      <c r="D4575" s="923">
        <v>43599</v>
      </c>
      <c r="E4575" s="921" t="s">
        <v>298</v>
      </c>
      <c r="F4575" s="921" t="s">
        <v>2765</v>
      </c>
      <c r="G4575" s="921"/>
      <c r="H4575" s="924" t="s">
        <v>30</v>
      </c>
      <c r="I4575" s="924"/>
      <c r="J4575" s="14" t="s">
        <v>31</v>
      </c>
      <c r="K4575" s="14" t="s">
        <v>31</v>
      </c>
      <c r="L4575" s="16">
        <v>0</v>
      </c>
    </row>
    <row r="4576" spans="1:12" s="1" customFormat="1" ht="113.25" customHeight="1" x14ac:dyDescent="0.15">
      <c r="A4576" s="918"/>
      <c r="B4576" s="921"/>
      <c r="C4576" s="922"/>
      <c r="D4576" s="923"/>
      <c r="E4576" s="921"/>
      <c r="F4576" s="921"/>
      <c r="G4576" s="921"/>
      <c r="H4576" s="924" t="s">
        <v>33</v>
      </c>
      <c r="I4576" s="924"/>
      <c r="J4576" s="14" t="s">
        <v>31</v>
      </c>
      <c r="K4576" s="14" t="s">
        <v>31</v>
      </c>
      <c r="L4576" s="16">
        <v>0</v>
      </c>
    </row>
    <row r="4577" spans="1:12" s="1" customFormat="1" ht="24" customHeight="1" x14ac:dyDescent="0.15">
      <c r="A4577" s="918"/>
      <c r="B4577" s="9" t="s">
        <v>34</v>
      </c>
      <c r="C4577" s="13" t="s">
        <v>35</v>
      </c>
      <c r="D4577" s="13" t="s">
        <v>36</v>
      </c>
      <c r="E4577" s="13" t="s">
        <v>37</v>
      </c>
      <c r="F4577" s="920"/>
      <c r="G4577" s="920"/>
      <c r="H4577" s="924" t="s">
        <v>38</v>
      </c>
      <c r="I4577" s="924"/>
      <c r="J4577" s="921" t="s">
        <v>31</v>
      </c>
      <c r="K4577" s="921" t="s">
        <v>32</v>
      </c>
      <c r="L4577" s="925">
        <v>630</v>
      </c>
    </row>
    <row r="4578" spans="1:12" s="1" customFormat="1" ht="24" customHeight="1" x14ac:dyDescent="0.15">
      <c r="A4578" s="918"/>
      <c r="B4578" s="14" t="s">
        <v>204</v>
      </c>
      <c r="C4578" s="14" t="s">
        <v>2765</v>
      </c>
      <c r="D4578" s="15">
        <v>43600</v>
      </c>
      <c r="E4578" s="14" t="s">
        <v>2766</v>
      </c>
      <c r="F4578" s="920"/>
      <c r="G4578" s="920"/>
      <c r="H4578" s="924"/>
      <c r="I4578" s="924"/>
      <c r="J4578" s="921"/>
      <c r="K4578" s="921"/>
      <c r="L4578" s="925"/>
    </row>
    <row r="4579" spans="1:12" s="1" customFormat="1" ht="24" customHeight="1" x14ac:dyDescent="0.15">
      <c r="A4579" s="918">
        <v>853</v>
      </c>
      <c r="B4579" s="9" t="s">
        <v>22</v>
      </c>
      <c r="C4579" s="13" t="s">
        <v>23</v>
      </c>
      <c r="D4579" s="13" t="s">
        <v>24</v>
      </c>
      <c r="E4579" s="13" t="s">
        <v>25</v>
      </c>
      <c r="F4579" s="919" t="s">
        <v>17</v>
      </c>
      <c r="G4579" s="919"/>
      <c r="H4579" s="920"/>
      <c r="I4579" s="920"/>
      <c r="J4579" s="920"/>
      <c r="K4579" s="920"/>
      <c r="L4579" s="920"/>
    </row>
    <row r="4580" spans="1:12" s="1" customFormat="1" ht="26.25" customHeight="1" x14ac:dyDescent="0.15">
      <c r="A4580" s="918"/>
      <c r="B4580" s="921" t="s">
        <v>2762</v>
      </c>
      <c r="C4580" s="922" t="s">
        <v>2767</v>
      </c>
      <c r="D4580" s="923">
        <v>43726</v>
      </c>
      <c r="E4580" s="921" t="s">
        <v>159</v>
      </c>
      <c r="F4580" s="921" t="s">
        <v>223</v>
      </c>
      <c r="G4580" s="921"/>
      <c r="H4580" s="924" t="s">
        <v>30</v>
      </c>
      <c r="I4580" s="924"/>
      <c r="J4580" s="14" t="s">
        <v>31</v>
      </c>
      <c r="K4580" s="14" t="s">
        <v>32</v>
      </c>
      <c r="L4580" s="16">
        <v>218</v>
      </c>
    </row>
    <row r="4581" spans="1:12" s="1" customFormat="1" ht="323.25" customHeight="1" x14ac:dyDescent="0.15">
      <c r="A4581" s="918"/>
      <c r="B4581" s="921"/>
      <c r="C4581" s="922"/>
      <c r="D4581" s="923"/>
      <c r="E4581" s="921"/>
      <c r="F4581" s="921"/>
      <c r="G4581" s="921"/>
      <c r="H4581" s="924" t="s">
        <v>33</v>
      </c>
      <c r="I4581" s="924"/>
      <c r="J4581" s="14" t="s">
        <v>31</v>
      </c>
      <c r="K4581" s="14" t="s">
        <v>32</v>
      </c>
      <c r="L4581" s="16">
        <v>407.8</v>
      </c>
    </row>
    <row r="4582" spans="1:12" s="1" customFormat="1" ht="24" customHeight="1" x14ac:dyDescent="0.15">
      <c r="A4582" s="918"/>
      <c r="B4582" s="9" t="s">
        <v>34</v>
      </c>
      <c r="C4582" s="13" t="s">
        <v>35</v>
      </c>
      <c r="D4582" s="13" t="s">
        <v>36</v>
      </c>
      <c r="E4582" s="13" t="s">
        <v>37</v>
      </c>
      <c r="F4582" s="920"/>
      <c r="G4582" s="920"/>
      <c r="H4582" s="924" t="s">
        <v>38</v>
      </c>
      <c r="I4582" s="924"/>
      <c r="J4582" s="921" t="s">
        <v>31</v>
      </c>
      <c r="K4582" s="921" t="s">
        <v>32</v>
      </c>
      <c r="L4582" s="925">
        <v>850</v>
      </c>
    </row>
    <row r="4583" spans="1:12" s="1" customFormat="1" ht="24" customHeight="1" x14ac:dyDescent="0.15">
      <c r="A4583" s="918"/>
      <c r="B4583" s="14" t="s">
        <v>204</v>
      </c>
      <c r="C4583" s="14" t="s">
        <v>223</v>
      </c>
      <c r="D4583" s="15">
        <v>43728</v>
      </c>
      <c r="E4583" s="14" t="s">
        <v>1676</v>
      </c>
      <c r="F4583" s="920"/>
      <c r="G4583" s="920"/>
      <c r="H4583" s="924"/>
      <c r="I4583" s="924"/>
      <c r="J4583" s="921"/>
      <c r="K4583" s="921"/>
      <c r="L4583" s="925"/>
    </row>
    <row r="4584" spans="1:12" s="1" customFormat="1" ht="24" customHeight="1" x14ac:dyDescent="0.15">
      <c r="A4584" s="918">
        <v>854</v>
      </c>
      <c r="B4584" s="9" t="s">
        <v>22</v>
      </c>
      <c r="C4584" s="13" t="s">
        <v>23</v>
      </c>
      <c r="D4584" s="13" t="s">
        <v>24</v>
      </c>
      <c r="E4584" s="13" t="s">
        <v>25</v>
      </c>
      <c r="F4584" s="919" t="s">
        <v>17</v>
      </c>
      <c r="G4584" s="919"/>
      <c r="H4584" s="920"/>
      <c r="I4584" s="920"/>
      <c r="J4584" s="920"/>
      <c r="K4584" s="920"/>
      <c r="L4584" s="920"/>
    </row>
    <row r="4585" spans="1:12" s="1" customFormat="1" ht="26.25" customHeight="1" x14ac:dyDescent="0.15">
      <c r="A4585" s="918"/>
      <c r="B4585" s="921" t="s">
        <v>2768</v>
      </c>
      <c r="C4585" s="921" t="s">
        <v>2769</v>
      </c>
      <c r="D4585" s="923">
        <v>43565</v>
      </c>
      <c r="E4585" s="921" t="s">
        <v>2226</v>
      </c>
      <c r="F4585" s="921" t="s">
        <v>2770</v>
      </c>
      <c r="G4585" s="921"/>
      <c r="H4585" s="924" t="s">
        <v>30</v>
      </c>
      <c r="I4585" s="924"/>
      <c r="J4585" s="14" t="s">
        <v>31</v>
      </c>
      <c r="K4585" s="14" t="s">
        <v>32</v>
      </c>
      <c r="L4585" s="16">
        <v>708.51</v>
      </c>
    </row>
    <row r="4586" spans="1:12" s="1" customFormat="1" ht="29.25" customHeight="1" x14ac:dyDescent="0.15">
      <c r="A4586" s="918"/>
      <c r="B4586" s="921"/>
      <c r="C4586" s="921"/>
      <c r="D4586" s="923"/>
      <c r="E4586" s="921"/>
      <c r="F4586" s="921"/>
      <c r="G4586" s="921"/>
      <c r="H4586" s="924" t="s">
        <v>33</v>
      </c>
      <c r="I4586" s="924"/>
      <c r="J4586" s="14" t="s">
        <v>31</v>
      </c>
      <c r="K4586" s="14" t="s">
        <v>32</v>
      </c>
      <c r="L4586" s="16">
        <v>350.6</v>
      </c>
    </row>
    <row r="4587" spans="1:12" s="1" customFormat="1" ht="24" customHeight="1" x14ac:dyDescent="0.15">
      <c r="A4587" s="918"/>
      <c r="B4587" s="9" t="s">
        <v>34</v>
      </c>
      <c r="C4587" s="13" t="s">
        <v>35</v>
      </c>
      <c r="D4587" s="13" t="s">
        <v>36</v>
      </c>
      <c r="E4587" s="13" t="s">
        <v>37</v>
      </c>
      <c r="F4587" s="920"/>
      <c r="G4587" s="920"/>
      <c r="H4587" s="924" t="s">
        <v>38</v>
      </c>
      <c r="I4587" s="924"/>
      <c r="J4587" s="921" t="s">
        <v>31</v>
      </c>
      <c r="K4587" s="921" t="s">
        <v>32</v>
      </c>
      <c r="L4587" s="925">
        <v>500</v>
      </c>
    </row>
    <row r="4588" spans="1:12" s="1" customFormat="1" ht="34.5" customHeight="1" x14ac:dyDescent="0.15">
      <c r="A4588" s="918"/>
      <c r="B4588" s="14" t="s">
        <v>2771</v>
      </c>
      <c r="C4588" s="14" t="s">
        <v>2770</v>
      </c>
      <c r="D4588" s="15">
        <v>43568</v>
      </c>
      <c r="E4588" s="14" t="s">
        <v>2261</v>
      </c>
      <c r="F4588" s="920"/>
      <c r="G4588" s="920"/>
      <c r="H4588" s="924"/>
      <c r="I4588" s="924"/>
      <c r="J4588" s="921"/>
      <c r="K4588" s="921"/>
      <c r="L4588" s="925"/>
    </row>
    <row r="4589" spans="1:12" s="1" customFormat="1" ht="24" customHeight="1" x14ac:dyDescent="0.15">
      <c r="A4589" s="918">
        <v>855</v>
      </c>
      <c r="B4589" s="9" t="s">
        <v>22</v>
      </c>
      <c r="C4589" s="13" t="s">
        <v>23</v>
      </c>
      <c r="D4589" s="13" t="s">
        <v>24</v>
      </c>
      <c r="E4589" s="13" t="s">
        <v>25</v>
      </c>
      <c r="F4589" s="919" t="s">
        <v>17</v>
      </c>
      <c r="G4589" s="919"/>
      <c r="H4589" s="920"/>
      <c r="I4589" s="920"/>
      <c r="J4589" s="920"/>
      <c r="K4589" s="920"/>
      <c r="L4589" s="920"/>
    </row>
    <row r="4590" spans="1:12" s="1" customFormat="1" ht="26.25" customHeight="1" x14ac:dyDescent="0.15">
      <c r="A4590" s="918"/>
      <c r="B4590" s="921" t="s">
        <v>2772</v>
      </c>
      <c r="C4590" s="922" t="s">
        <v>2773</v>
      </c>
      <c r="D4590" s="923">
        <v>43660</v>
      </c>
      <c r="E4590" s="921" t="s">
        <v>28</v>
      </c>
      <c r="F4590" s="921" t="s">
        <v>2594</v>
      </c>
      <c r="G4590" s="921"/>
      <c r="H4590" s="924" t="s">
        <v>30</v>
      </c>
      <c r="I4590" s="924"/>
      <c r="J4590" s="14" t="s">
        <v>31</v>
      </c>
      <c r="K4590" s="14" t="s">
        <v>32</v>
      </c>
      <c r="L4590" s="16">
        <v>668.68</v>
      </c>
    </row>
    <row r="4591" spans="1:12" s="1" customFormat="1" ht="409.2" customHeight="1" x14ac:dyDescent="0.15">
      <c r="A4591" s="918"/>
      <c r="B4591" s="921"/>
      <c r="C4591" s="922"/>
      <c r="D4591" s="923"/>
      <c r="E4591" s="921"/>
      <c r="F4591" s="921"/>
      <c r="G4591" s="921"/>
      <c r="H4591" s="924" t="s">
        <v>33</v>
      </c>
      <c r="I4591" s="924"/>
      <c r="J4591" s="921" t="s">
        <v>31</v>
      </c>
      <c r="K4591" s="921" t="s">
        <v>32</v>
      </c>
      <c r="L4591" s="925">
        <v>320.95999999999998</v>
      </c>
    </row>
    <row r="4592" spans="1:12" s="1" customFormat="1" ht="155.85" customHeight="1" x14ac:dyDescent="0.15">
      <c r="A4592" s="918"/>
      <c r="B4592" s="921"/>
      <c r="C4592" s="922"/>
      <c r="D4592" s="923"/>
      <c r="E4592" s="921"/>
      <c r="F4592" s="921"/>
      <c r="G4592" s="921"/>
      <c r="H4592" s="924"/>
      <c r="I4592" s="924"/>
      <c r="J4592" s="921"/>
      <c r="K4592" s="921"/>
      <c r="L4592" s="925"/>
    </row>
    <row r="4593" spans="1:12" s="1" customFormat="1" ht="24" customHeight="1" x14ac:dyDescent="0.15">
      <c r="A4593" s="918"/>
      <c r="B4593" s="9" t="s">
        <v>34</v>
      </c>
      <c r="C4593" s="13" t="s">
        <v>35</v>
      </c>
      <c r="D4593" s="13" t="s">
        <v>36</v>
      </c>
      <c r="E4593" s="13" t="s">
        <v>37</v>
      </c>
      <c r="F4593" s="920"/>
      <c r="G4593" s="920"/>
      <c r="H4593" s="924" t="s">
        <v>38</v>
      </c>
      <c r="I4593" s="924"/>
      <c r="J4593" s="921" t="s">
        <v>31</v>
      </c>
      <c r="K4593" s="921" t="s">
        <v>32</v>
      </c>
      <c r="L4593" s="925">
        <v>985</v>
      </c>
    </row>
    <row r="4594" spans="1:12" s="1" customFormat="1" ht="24" customHeight="1" x14ac:dyDescent="0.15">
      <c r="A4594" s="918"/>
      <c r="B4594" s="14" t="s">
        <v>2680</v>
      </c>
      <c r="C4594" s="14" t="s">
        <v>2594</v>
      </c>
      <c r="D4594" s="15">
        <v>43663</v>
      </c>
      <c r="E4594" s="14" t="s">
        <v>372</v>
      </c>
      <c r="F4594" s="920"/>
      <c r="G4594" s="920"/>
      <c r="H4594" s="924"/>
      <c r="I4594" s="924"/>
      <c r="J4594" s="921"/>
      <c r="K4594" s="921"/>
      <c r="L4594" s="925"/>
    </row>
    <row r="4595" spans="1:12" s="1" customFormat="1" ht="24" customHeight="1" x14ac:dyDescent="0.15">
      <c r="A4595" s="918">
        <v>856</v>
      </c>
      <c r="B4595" s="9" t="s">
        <v>22</v>
      </c>
      <c r="C4595" s="13" t="s">
        <v>23</v>
      </c>
      <c r="D4595" s="13" t="s">
        <v>24</v>
      </c>
      <c r="E4595" s="13" t="s">
        <v>25</v>
      </c>
      <c r="F4595" s="919" t="s">
        <v>17</v>
      </c>
      <c r="G4595" s="919"/>
      <c r="H4595" s="920"/>
      <c r="I4595" s="920"/>
      <c r="J4595" s="920"/>
      <c r="K4595" s="920"/>
      <c r="L4595" s="920"/>
    </row>
    <row r="4596" spans="1:12" s="1" customFormat="1" ht="26.25" customHeight="1" x14ac:dyDescent="0.15">
      <c r="A4596" s="918"/>
      <c r="B4596" s="921" t="s">
        <v>2772</v>
      </c>
      <c r="C4596" s="922" t="s">
        <v>2774</v>
      </c>
      <c r="D4596" s="923">
        <v>43723</v>
      </c>
      <c r="E4596" s="921" t="s">
        <v>2775</v>
      </c>
      <c r="F4596" s="921" t="s">
        <v>2776</v>
      </c>
      <c r="G4596" s="921"/>
      <c r="H4596" s="924" t="s">
        <v>30</v>
      </c>
      <c r="I4596" s="924"/>
      <c r="J4596" s="14" t="s">
        <v>31</v>
      </c>
      <c r="K4596" s="14" t="s">
        <v>32</v>
      </c>
      <c r="L4596" s="16">
        <v>440.88</v>
      </c>
    </row>
    <row r="4597" spans="1:12" s="1" customFormat="1" ht="365.25" customHeight="1" x14ac:dyDescent="0.15">
      <c r="A4597" s="918"/>
      <c r="B4597" s="921"/>
      <c r="C4597" s="922"/>
      <c r="D4597" s="923"/>
      <c r="E4597" s="921"/>
      <c r="F4597" s="921"/>
      <c r="G4597" s="921"/>
      <c r="H4597" s="924" t="s">
        <v>33</v>
      </c>
      <c r="I4597" s="924"/>
      <c r="J4597" s="14" t="s">
        <v>31</v>
      </c>
      <c r="K4597" s="14" t="s">
        <v>32</v>
      </c>
      <c r="L4597" s="16">
        <v>39</v>
      </c>
    </row>
    <row r="4598" spans="1:12" s="1" customFormat="1" ht="24" customHeight="1" x14ac:dyDescent="0.15">
      <c r="A4598" s="918"/>
      <c r="B4598" s="9" t="s">
        <v>34</v>
      </c>
      <c r="C4598" s="13" t="s">
        <v>35</v>
      </c>
      <c r="D4598" s="13" t="s">
        <v>36</v>
      </c>
      <c r="E4598" s="13" t="s">
        <v>37</v>
      </c>
      <c r="F4598" s="920"/>
      <c r="G4598" s="920"/>
      <c r="H4598" s="924" t="s">
        <v>38</v>
      </c>
      <c r="I4598" s="924"/>
      <c r="J4598" s="921" t="s">
        <v>31</v>
      </c>
      <c r="K4598" s="921" t="s">
        <v>32</v>
      </c>
      <c r="L4598" s="925">
        <v>300</v>
      </c>
    </row>
    <row r="4599" spans="1:12" s="1" customFormat="1" ht="24" customHeight="1" x14ac:dyDescent="0.15">
      <c r="A4599" s="918"/>
      <c r="B4599" s="14" t="s">
        <v>2680</v>
      </c>
      <c r="C4599" s="14" t="s">
        <v>2776</v>
      </c>
      <c r="D4599" s="15">
        <v>43725</v>
      </c>
      <c r="E4599" s="14" t="s">
        <v>792</v>
      </c>
      <c r="F4599" s="920"/>
      <c r="G4599" s="920"/>
      <c r="H4599" s="924"/>
      <c r="I4599" s="924"/>
      <c r="J4599" s="921"/>
      <c r="K4599" s="921"/>
      <c r="L4599" s="925"/>
    </row>
    <row r="4600" spans="1:12" s="1" customFormat="1" ht="24" customHeight="1" x14ac:dyDescent="0.15">
      <c r="A4600" s="918">
        <v>857</v>
      </c>
      <c r="B4600" s="9" t="s">
        <v>22</v>
      </c>
      <c r="C4600" s="13" t="s">
        <v>23</v>
      </c>
      <c r="D4600" s="13" t="s">
        <v>24</v>
      </c>
      <c r="E4600" s="13" t="s">
        <v>25</v>
      </c>
      <c r="F4600" s="919" t="s">
        <v>17</v>
      </c>
      <c r="G4600" s="919"/>
      <c r="H4600" s="920"/>
      <c r="I4600" s="920"/>
      <c r="J4600" s="920"/>
      <c r="K4600" s="920"/>
      <c r="L4600" s="920"/>
    </row>
    <row r="4601" spans="1:12" s="1" customFormat="1" ht="26.25" customHeight="1" x14ac:dyDescent="0.15">
      <c r="A4601" s="918"/>
      <c r="B4601" s="921" t="s">
        <v>2777</v>
      </c>
      <c r="C4601" s="922" t="s">
        <v>2778</v>
      </c>
      <c r="D4601" s="923">
        <v>43606</v>
      </c>
      <c r="E4601" s="921" t="s">
        <v>53</v>
      </c>
      <c r="F4601" s="921" t="s">
        <v>203</v>
      </c>
      <c r="G4601" s="921"/>
      <c r="H4601" s="924" t="s">
        <v>30</v>
      </c>
      <c r="I4601" s="924"/>
      <c r="J4601" s="14" t="s">
        <v>31</v>
      </c>
      <c r="K4601" s="14" t="s">
        <v>32</v>
      </c>
      <c r="L4601" s="16">
        <v>403.45</v>
      </c>
    </row>
    <row r="4602" spans="1:12" s="1" customFormat="1" ht="409.2" customHeight="1" x14ac:dyDescent="0.15">
      <c r="A4602" s="918"/>
      <c r="B4602" s="921"/>
      <c r="C4602" s="922"/>
      <c r="D4602" s="923"/>
      <c r="E4602" s="921"/>
      <c r="F4602" s="921"/>
      <c r="G4602" s="921"/>
      <c r="H4602" s="924" t="s">
        <v>33</v>
      </c>
      <c r="I4602" s="924"/>
      <c r="J4602" s="921" t="s">
        <v>31</v>
      </c>
      <c r="K4602" s="921" t="s">
        <v>32</v>
      </c>
      <c r="L4602" s="925">
        <v>206</v>
      </c>
    </row>
    <row r="4603" spans="1:12" s="1" customFormat="1" ht="71.849999999999994" customHeight="1" x14ac:dyDescent="0.15">
      <c r="A4603" s="918"/>
      <c r="B4603" s="921"/>
      <c r="C4603" s="922"/>
      <c r="D4603" s="923"/>
      <c r="E4603" s="921"/>
      <c r="F4603" s="921"/>
      <c r="G4603" s="921"/>
      <c r="H4603" s="924"/>
      <c r="I4603" s="924"/>
      <c r="J4603" s="921"/>
      <c r="K4603" s="921"/>
      <c r="L4603" s="925"/>
    </row>
    <row r="4604" spans="1:12" s="1" customFormat="1" ht="24" customHeight="1" x14ac:dyDescent="0.15">
      <c r="A4604" s="918"/>
      <c r="B4604" s="9" t="s">
        <v>34</v>
      </c>
      <c r="C4604" s="13" t="s">
        <v>35</v>
      </c>
      <c r="D4604" s="13" t="s">
        <v>36</v>
      </c>
      <c r="E4604" s="13" t="s">
        <v>37</v>
      </c>
      <c r="F4604" s="920"/>
      <c r="G4604" s="920"/>
      <c r="H4604" s="924" t="s">
        <v>38</v>
      </c>
      <c r="I4604" s="924"/>
      <c r="J4604" s="921" t="s">
        <v>31</v>
      </c>
      <c r="K4604" s="921" t="s">
        <v>32</v>
      </c>
      <c r="L4604" s="925">
        <v>200</v>
      </c>
    </row>
    <row r="4605" spans="1:12" s="1" customFormat="1" ht="24" customHeight="1" x14ac:dyDescent="0.15">
      <c r="A4605" s="918"/>
      <c r="B4605" s="14" t="s">
        <v>229</v>
      </c>
      <c r="C4605" s="14" t="s">
        <v>203</v>
      </c>
      <c r="D4605" s="15">
        <v>43607</v>
      </c>
      <c r="E4605" s="14" t="s">
        <v>1827</v>
      </c>
      <c r="F4605" s="920"/>
      <c r="G4605" s="920"/>
      <c r="H4605" s="924"/>
      <c r="I4605" s="924"/>
      <c r="J4605" s="921"/>
      <c r="K4605" s="921"/>
      <c r="L4605" s="925"/>
    </row>
    <row r="4606" spans="1:12" s="1" customFormat="1" ht="24" customHeight="1" x14ac:dyDescent="0.15">
      <c r="A4606" s="918">
        <v>858</v>
      </c>
      <c r="B4606" s="9" t="s">
        <v>22</v>
      </c>
      <c r="C4606" s="13" t="s">
        <v>23</v>
      </c>
      <c r="D4606" s="13" t="s">
        <v>24</v>
      </c>
      <c r="E4606" s="13" t="s">
        <v>25</v>
      </c>
      <c r="F4606" s="919" t="s">
        <v>17</v>
      </c>
      <c r="G4606" s="919"/>
      <c r="H4606" s="920"/>
      <c r="I4606" s="920"/>
      <c r="J4606" s="920"/>
      <c r="K4606" s="920"/>
      <c r="L4606" s="920"/>
    </row>
    <row r="4607" spans="1:12" s="1" customFormat="1" ht="26.25" customHeight="1" x14ac:dyDescent="0.15">
      <c r="A4607" s="918"/>
      <c r="B4607" s="921" t="s">
        <v>2777</v>
      </c>
      <c r="C4607" s="922" t="s">
        <v>2779</v>
      </c>
      <c r="D4607" s="923">
        <v>43619</v>
      </c>
      <c r="E4607" s="921" t="s">
        <v>53</v>
      </c>
      <c r="F4607" s="921" t="s">
        <v>1987</v>
      </c>
      <c r="G4607" s="921"/>
      <c r="H4607" s="924" t="s">
        <v>30</v>
      </c>
      <c r="I4607" s="924"/>
      <c r="J4607" s="14" t="s">
        <v>31</v>
      </c>
      <c r="K4607" s="14" t="s">
        <v>32</v>
      </c>
      <c r="L4607" s="16">
        <v>700.02</v>
      </c>
    </row>
    <row r="4608" spans="1:12" s="1" customFormat="1" ht="409.2" customHeight="1" x14ac:dyDescent="0.15">
      <c r="A4608" s="918"/>
      <c r="B4608" s="921"/>
      <c r="C4608" s="922"/>
      <c r="D4608" s="923"/>
      <c r="E4608" s="921"/>
      <c r="F4608" s="921"/>
      <c r="G4608" s="921"/>
      <c r="H4608" s="924" t="s">
        <v>33</v>
      </c>
      <c r="I4608" s="924"/>
      <c r="J4608" s="921" t="s">
        <v>31</v>
      </c>
      <c r="K4608" s="921" t="s">
        <v>32</v>
      </c>
      <c r="L4608" s="925">
        <v>226</v>
      </c>
    </row>
    <row r="4609" spans="1:12" s="1" customFormat="1" ht="260.85000000000002" customHeight="1" x14ac:dyDescent="0.15">
      <c r="A4609" s="918"/>
      <c r="B4609" s="921"/>
      <c r="C4609" s="922"/>
      <c r="D4609" s="923"/>
      <c r="E4609" s="921"/>
      <c r="F4609" s="921"/>
      <c r="G4609" s="921"/>
      <c r="H4609" s="924"/>
      <c r="I4609" s="924"/>
      <c r="J4609" s="921"/>
      <c r="K4609" s="921"/>
      <c r="L4609" s="925"/>
    </row>
    <row r="4610" spans="1:12" s="1" customFormat="1" ht="24" customHeight="1" x14ac:dyDescent="0.15">
      <c r="A4610" s="918"/>
      <c r="B4610" s="9" t="s">
        <v>34</v>
      </c>
      <c r="C4610" s="13" t="s">
        <v>35</v>
      </c>
      <c r="D4610" s="13" t="s">
        <v>36</v>
      </c>
      <c r="E4610" s="13" t="s">
        <v>37</v>
      </c>
      <c r="F4610" s="920"/>
      <c r="G4610" s="920"/>
      <c r="H4610" s="924" t="s">
        <v>38</v>
      </c>
      <c r="I4610" s="924"/>
      <c r="J4610" s="921" t="s">
        <v>31</v>
      </c>
      <c r="K4610" s="921" t="s">
        <v>32</v>
      </c>
      <c r="L4610" s="925">
        <v>174.8</v>
      </c>
    </row>
    <row r="4611" spans="1:12" s="1" customFormat="1" ht="24" customHeight="1" x14ac:dyDescent="0.15">
      <c r="A4611" s="918"/>
      <c r="B4611" s="14" t="s">
        <v>229</v>
      </c>
      <c r="C4611" s="14" t="s">
        <v>1987</v>
      </c>
      <c r="D4611" s="15">
        <v>43621</v>
      </c>
      <c r="E4611" s="14" t="s">
        <v>2780</v>
      </c>
      <c r="F4611" s="920"/>
      <c r="G4611" s="920"/>
      <c r="H4611" s="924"/>
      <c r="I4611" s="924"/>
      <c r="J4611" s="921"/>
      <c r="K4611" s="921"/>
      <c r="L4611" s="925"/>
    </row>
    <row r="4612" spans="1:12" s="1" customFormat="1" ht="24" customHeight="1" x14ac:dyDescent="0.15">
      <c r="A4612" s="918">
        <v>859</v>
      </c>
      <c r="B4612" s="9" t="s">
        <v>22</v>
      </c>
      <c r="C4612" s="13" t="s">
        <v>23</v>
      </c>
      <c r="D4612" s="13" t="s">
        <v>24</v>
      </c>
      <c r="E4612" s="13" t="s">
        <v>25</v>
      </c>
      <c r="F4612" s="919" t="s">
        <v>17</v>
      </c>
      <c r="G4612" s="919"/>
      <c r="H4612" s="920"/>
      <c r="I4612" s="920"/>
      <c r="J4612" s="920"/>
      <c r="K4612" s="920"/>
      <c r="L4612" s="920"/>
    </row>
    <row r="4613" spans="1:12" s="1" customFormat="1" ht="26.25" customHeight="1" x14ac:dyDescent="0.15">
      <c r="A4613" s="918"/>
      <c r="B4613" s="921" t="s">
        <v>2777</v>
      </c>
      <c r="C4613" s="922" t="s">
        <v>2781</v>
      </c>
      <c r="D4613" s="923">
        <v>43700</v>
      </c>
      <c r="E4613" s="921" t="s">
        <v>115</v>
      </c>
      <c r="F4613" s="921" t="s">
        <v>116</v>
      </c>
      <c r="G4613" s="921"/>
      <c r="H4613" s="924" t="s">
        <v>30</v>
      </c>
      <c r="I4613" s="924"/>
      <c r="J4613" s="14" t="s">
        <v>31</v>
      </c>
      <c r="K4613" s="14" t="s">
        <v>32</v>
      </c>
      <c r="L4613" s="16">
        <v>403.02</v>
      </c>
    </row>
    <row r="4614" spans="1:12" s="1" customFormat="1" ht="409.2" customHeight="1" x14ac:dyDescent="0.15">
      <c r="A4614" s="918"/>
      <c r="B4614" s="921"/>
      <c r="C4614" s="922"/>
      <c r="D4614" s="923"/>
      <c r="E4614" s="921"/>
      <c r="F4614" s="921"/>
      <c r="G4614" s="921"/>
      <c r="H4614" s="924" t="s">
        <v>33</v>
      </c>
      <c r="I4614" s="924"/>
      <c r="J4614" s="921" t="s">
        <v>31</v>
      </c>
      <c r="K4614" s="921" t="s">
        <v>32</v>
      </c>
      <c r="L4614" s="925">
        <v>490.82</v>
      </c>
    </row>
    <row r="4615" spans="1:12" s="1" customFormat="1" ht="407.85" customHeight="1" x14ac:dyDescent="0.15">
      <c r="A4615" s="918"/>
      <c r="B4615" s="921"/>
      <c r="C4615" s="922"/>
      <c r="D4615" s="923"/>
      <c r="E4615" s="921"/>
      <c r="F4615" s="921"/>
      <c r="G4615" s="921"/>
      <c r="H4615" s="924"/>
      <c r="I4615" s="924"/>
      <c r="J4615" s="921"/>
      <c r="K4615" s="921"/>
      <c r="L4615" s="925"/>
    </row>
    <row r="4616" spans="1:12" s="1" customFormat="1" ht="24" customHeight="1" x14ac:dyDescent="0.15">
      <c r="A4616" s="918"/>
      <c r="B4616" s="9" t="s">
        <v>34</v>
      </c>
      <c r="C4616" s="13" t="s">
        <v>35</v>
      </c>
      <c r="D4616" s="13" t="s">
        <v>36</v>
      </c>
      <c r="E4616" s="13" t="s">
        <v>37</v>
      </c>
      <c r="F4616" s="920"/>
      <c r="G4616" s="920"/>
      <c r="H4616" s="924" t="s">
        <v>38</v>
      </c>
      <c r="I4616" s="924"/>
      <c r="J4616" s="921" t="s">
        <v>31</v>
      </c>
      <c r="K4616" s="921" t="s">
        <v>32</v>
      </c>
      <c r="L4616" s="925">
        <v>800</v>
      </c>
    </row>
    <row r="4617" spans="1:12" s="1" customFormat="1" ht="24" customHeight="1" x14ac:dyDescent="0.15">
      <c r="A4617" s="918"/>
      <c r="B4617" s="14" t="s">
        <v>229</v>
      </c>
      <c r="C4617" s="14" t="s">
        <v>116</v>
      </c>
      <c r="D4617" s="15">
        <v>43702</v>
      </c>
      <c r="E4617" s="14" t="s">
        <v>2782</v>
      </c>
      <c r="F4617" s="920"/>
      <c r="G4617" s="920"/>
      <c r="H4617" s="924"/>
      <c r="I4617" s="924"/>
      <c r="J4617" s="921"/>
      <c r="K4617" s="921"/>
      <c r="L4617" s="925"/>
    </row>
    <row r="4618" spans="1:12" s="1" customFormat="1" ht="24" customHeight="1" x14ac:dyDescent="0.15">
      <c r="A4618" s="918">
        <v>860</v>
      </c>
      <c r="B4618" s="9" t="s">
        <v>22</v>
      </c>
      <c r="C4618" s="13" t="s">
        <v>23</v>
      </c>
      <c r="D4618" s="13" t="s">
        <v>24</v>
      </c>
      <c r="E4618" s="13" t="s">
        <v>25</v>
      </c>
      <c r="F4618" s="919" t="s">
        <v>17</v>
      </c>
      <c r="G4618" s="919"/>
      <c r="H4618" s="920"/>
      <c r="I4618" s="920"/>
      <c r="J4618" s="920"/>
      <c r="K4618" s="920"/>
      <c r="L4618" s="920"/>
    </row>
    <row r="4619" spans="1:12" s="1" customFormat="1" ht="26.25" customHeight="1" x14ac:dyDescent="0.15">
      <c r="A4619" s="918"/>
      <c r="B4619" s="921" t="s">
        <v>2777</v>
      </c>
      <c r="C4619" s="922" t="s">
        <v>2783</v>
      </c>
      <c r="D4619" s="923">
        <v>43712</v>
      </c>
      <c r="E4619" s="921" t="s">
        <v>2784</v>
      </c>
      <c r="F4619" s="921" t="s">
        <v>2785</v>
      </c>
      <c r="G4619" s="921"/>
      <c r="H4619" s="924" t="s">
        <v>30</v>
      </c>
      <c r="I4619" s="924"/>
      <c r="J4619" s="14" t="s">
        <v>31</v>
      </c>
      <c r="K4619" s="14" t="s">
        <v>32</v>
      </c>
      <c r="L4619" s="16">
        <v>747</v>
      </c>
    </row>
    <row r="4620" spans="1:12" s="1" customFormat="1" ht="409.2" customHeight="1" x14ac:dyDescent="0.15">
      <c r="A4620" s="918"/>
      <c r="B4620" s="921"/>
      <c r="C4620" s="922"/>
      <c r="D4620" s="923"/>
      <c r="E4620" s="921"/>
      <c r="F4620" s="921"/>
      <c r="G4620" s="921"/>
      <c r="H4620" s="924" t="s">
        <v>33</v>
      </c>
      <c r="I4620" s="924"/>
      <c r="J4620" s="921" t="s">
        <v>31</v>
      </c>
      <c r="K4620" s="921" t="s">
        <v>32</v>
      </c>
      <c r="L4620" s="925">
        <v>900</v>
      </c>
    </row>
    <row r="4621" spans="1:12" s="1" customFormat="1" ht="82.35" customHeight="1" x14ac:dyDescent="0.15">
      <c r="A4621" s="918"/>
      <c r="B4621" s="921"/>
      <c r="C4621" s="922"/>
      <c r="D4621" s="923"/>
      <c r="E4621" s="921"/>
      <c r="F4621" s="921"/>
      <c r="G4621" s="921"/>
      <c r="H4621" s="924"/>
      <c r="I4621" s="924"/>
      <c r="J4621" s="921"/>
      <c r="K4621" s="921"/>
      <c r="L4621" s="925"/>
    </row>
    <row r="4622" spans="1:12" s="1" customFormat="1" ht="24" customHeight="1" x14ac:dyDescent="0.15">
      <c r="A4622" s="918"/>
      <c r="B4622" s="9" t="s">
        <v>34</v>
      </c>
      <c r="C4622" s="13" t="s">
        <v>35</v>
      </c>
      <c r="D4622" s="13" t="s">
        <v>36</v>
      </c>
      <c r="E4622" s="13" t="s">
        <v>37</v>
      </c>
      <c r="F4622" s="920"/>
      <c r="G4622" s="920"/>
      <c r="H4622" s="924" t="s">
        <v>38</v>
      </c>
      <c r="I4622" s="924"/>
      <c r="J4622" s="921" t="s">
        <v>31</v>
      </c>
      <c r="K4622" s="921" t="s">
        <v>32</v>
      </c>
      <c r="L4622" s="925">
        <v>200</v>
      </c>
    </row>
    <row r="4623" spans="1:12" s="1" customFormat="1" ht="24" customHeight="1" x14ac:dyDescent="0.15">
      <c r="A4623" s="918"/>
      <c r="B4623" s="14" t="s">
        <v>229</v>
      </c>
      <c r="C4623" s="14" t="s">
        <v>2785</v>
      </c>
      <c r="D4623" s="15">
        <v>43715</v>
      </c>
      <c r="E4623" s="14" t="s">
        <v>2786</v>
      </c>
      <c r="F4623" s="920"/>
      <c r="G4623" s="920"/>
      <c r="H4623" s="924"/>
      <c r="I4623" s="924"/>
      <c r="J4623" s="921"/>
      <c r="K4623" s="921"/>
      <c r="L4623" s="925"/>
    </row>
    <row r="4624" spans="1:12" s="1" customFormat="1" ht="24" customHeight="1" x14ac:dyDescent="0.15">
      <c r="A4624" s="918">
        <v>861</v>
      </c>
      <c r="B4624" s="9" t="s">
        <v>22</v>
      </c>
      <c r="C4624" s="13" t="s">
        <v>23</v>
      </c>
      <c r="D4624" s="13" t="s">
        <v>24</v>
      </c>
      <c r="E4624" s="13" t="s">
        <v>25</v>
      </c>
      <c r="F4624" s="919" t="s">
        <v>17</v>
      </c>
      <c r="G4624" s="919"/>
      <c r="H4624" s="920"/>
      <c r="I4624" s="920"/>
      <c r="J4624" s="920"/>
      <c r="K4624" s="920"/>
      <c r="L4624" s="920"/>
    </row>
    <row r="4625" spans="1:12" s="1" customFormat="1" ht="26.25" customHeight="1" x14ac:dyDescent="0.15">
      <c r="A4625" s="918"/>
      <c r="B4625" s="921" t="s">
        <v>2787</v>
      </c>
      <c r="C4625" s="922" t="s">
        <v>2788</v>
      </c>
      <c r="D4625" s="923">
        <v>43729</v>
      </c>
      <c r="E4625" s="921" t="s">
        <v>2789</v>
      </c>
      <c r="F4625" s="921" t="s">
        <v>2790</v>
      </c>
      <c r="G4625" s="921"/>
      <c r="H4625" s="924" t="s">
        <v>30</v>
      </c>
      <c r="I4625" s="924"/>
      <c r="J4625" s="14" t="s">
        <v>31</v>
      </c>
      <c r="K4625" s="14" t="s">
        <v>32</v>
      </c>
      <c r="L4625" s="16">
        <v>1302</v>
      </c>
    </row>
    <row r="4626" spans="1:12" s="1" customFormat="1" ht="386.25" customHeight="1" x14ac:dyDescent="0.15">
      <c r="A4626" s="918"/>
      <c r="B4626" s="921"/>
      <c r="C4626" s="922"/>
      <c r="D4626" s="923"/>
      <c r="E4626" s="921"/>
      <c r="F4626" s="921"/>
      <c r="G4626" s="921"/>
      <c r="H4626" s="924" t="s">
        <v>33</v>
      </c>
      <c r="I4626" s="924"/>
      <c r="J4626" s="14" t="s">
        <v>31</v>
      </c>
      <c r="K4626" s="14" t="s">
        <v>31</v>
      </c>
      <c r="L4626" s="16">
        <v>0</v>
      </c>
    </row>
    <row r="4627" spans="1:12" s="1" customFormat="1" ht="24" customHeight="1" x14ac:dyDescent="0.15">
      <c r="A4627" s="918"/>
      <c r="B4627" s="9" t="s">
        <v>34</v>
      </c>
      <c r="C4627" s="13" t="s">
        <v>35</v>
      </c>
      <c r="D4627" s="13" t="s">
        <v>36</v>
      </c>
      <c r="E4627" s="13" t="s">
        <v>37</v>
      </c>
      <c r="F4627" s="920"/>
      <c r="G4627" s="920"/>
      <c r="H4627" s="924" t="s">
        <v>38</v>
      </c>
      <c r="I4627" s="924"/>
      <c r="J4627" s="921" t="s">
        <v>31</v>
      </c>
      <c r="K4627" s="921" t="s">
        <v>32</v>
      </c>
      <c r="L4627" s="925">
        <v>69</v>
      </c>
    </row>
    <row r="4628" spans="1:12" s="1" customFormat="1" ht="24" customHeight="1" x14ac:dyDescent="0.15">
      <c r="A4628" s="918"/>
      <c r="B4628" s="14" t="s">
        <v>295</v>
      </c>
      <c r="C4628" s="14" t="s">
        <v>2790</v>
      </c>
      <c r="D4628" s="15">
        <v>43738</v>
      </c>
      <c r="E4628" s="14" t="s">
        <v>2791</v>
      </c>
      <c r="F4628" s="920"/>
      <c r="G4628" s="920"/>
      <c r="H4628" s="924"/>
      <c r="I4628" s="924"/>
      <c r="J4628" s="921"/>
      <c r="K4628" s="921"/>
      <c r="L4628" s="925"/>
    </row>
    <row r="4629" spans="1:12" s="1" customFormat="1" ht="24" customHeight="1" x14ac:dyDescent="0.15">
      <c r="A4629" s="918">
        <v>862</v>
      </c>
      <c r="B4629" s="9" t="s">
        <v>22</v>
      </c>
      <c r="C4629" s="13" t="s">
        <v>23</v>
      </c>
      <c r="D4629" s="13" t="s">
        <v>24</v>
      </c>
      <c r="E4629" s="13" t="s">
        <v>25</v>
      </c>
      <c r="F4629" s="919" t="s">
        <v>17</v>
      </c>
      <c r="G4629" s="919"/>
      <c r="H4629" s="920"/>
      <c r="I4629" s="920"/>
      <c r="J4629" s="920"/>
      <c r="K4629" s="920"/>
      <c r="L4629" s="920"/>
    </row>
    <row r="4630" spans="1:12" s="1" customFormat="1" ht="26.25" customHeight="1" x14ac:dyDescent="0.15">
      <c r="A4630" s="918"/>
      <c r="B4630" s="921" t="s">
        <v>2792</v>
      </c>
      <c r="C4630" s="922" t="s">
        <v>2793</v>
      </c>
      <c r="D4630" s="923">
        <v>43562</v>
      </c>
      <c r="E4630" s="921" t="s">
        <v>53</v>
      </c>
      <c r="F4630" s="921" t="s">
        <v>203</v>
      </c>
      <c r="G4630" s="921"/>
      <c r="H4630" s="924" t="s">
        <v>30</v>
      </c>
      <c r="I4630" s="924"/>
      <c r="J4630" s="14" t="s">
        <v>31</v>
      </c>
      <c r="K4630" s="14" t="s">
        <v>32</v>
      </c>
      <c r="L4630" s="16">
        <v>345.04</v>
      </c>
    </row>
    <row r="4631" spans="1:12" s="1" customFormat="1" ht="291.75" customHeight="1" x14ac:dyDescent="0.15">
      <c r="A4631" s="918"/>
      <c r="B4631" s="921"/>
      <c r="C4631" s="922"/>
      <c r="D4631" s="923"/>
      <c r="E4631" s="921"/>
      <c r="F4631" s="921"/>
      <c r="G4631" s="921"/>
      <c r="H4631" s="924" t="s">
        <v>33</v>
      </c>
      <c r="I4631" s="924"/>
      <c r="J4631" s="14" t="s">
        <v>31</v>
      </c>
      <c r="K4631" s="14" t="s">
        <v>32</v>
      </c>
      <c r="L4631" s="16">
        <v>145</v>
      </c>
    </row>
    <row r="4632" spans="1:12" s="1" customFormat="1" ht="24" customHeight="1" x14ac:dyDescent="0.15">
      <c r="A4632" s="918"/>
      <c r="B4632" s="9" t="s">
        <v>34</v>
      </c>
      <c r="C4632" s="13" t="s">
        <v>35</v>
      </c>
      <c r="D4632" s="13" t="s">
        <v>36</v>
      </c>
      <c r="E4632" s="13" t="s">
        <v>37</v>
      </c>
      <c r="F4632" s="920"/>
      <c r="G4632" s="920"/>
      <c r="H4632" s="924" t="s">
        <v>38</v>
      </c>
      <c r="I4632" s="924"/>
      <c r="J4632" s="921" t="s">
        <v>31</v>
      </c>
      <c r="K4632" s="921" t="s">
        <v>32</v>
      </c>
      <c r="L4632" s="925">
        <v>168</v>
      </c>
    </row>
    <row r="4633" spans="1:12" s="1" customFormat="1" ht="34.5" customHeight="1" x14ac:dyDescent="0.15">
      <c r="A4633" s="918"/>
      <c r="B4633" s="14" t="s">
        <v>2794</v>
      </c>
      <c r="C4633" s="14" t="s">
        <v>203</v>
      </c>
      <c r="D4633" s="15">
        <v>43563</v>
      </c>
      <c r="E4633" s="14" t="s">
        <v>1428</v>
      </c>
      <c r="F4633" s="920"/>
      <c r="G4633" s="920"/>
      <c r="H4633" s="924"/>
      <c r="I4633" s="924"/>
      <c r="J4633" s="921"/>
      <c r="K4633" s="921"/>
      <c r="L4633" s="925"/>
    </row>
    <row r="4634" spans="1:12" s="1" customFormat="1" ht="24" customHeight="1" x14ac:dyDescent="0.15">
      <c r="A4634" s="918">
        <v>863</v>
      </c>
      <c r="B4634" s="9" t="s">
        <v>22</v>
      </c>
      <c r="C4634" s="13" t="s">
        <v>23</v>
      </c>
      <c r="D4634" s="13" t="s">
        <v>24</v>
      </c>
      <c r="E4634" s="13" t="s">
        <v>25</v>
      </c>
      <c r="F4634" s="919" t="s">
        <v>17</v>
      </c>
      <c r="G4634" s="919"/>
      <c r="H4634" s="920"/>
      <c r="I4634" s="920"/>
      <c r="J4634" s="920"/>
      <c r="K4634" s="920"/>
      <c r="L4634" s="920"/>
    </row>
    <row r="4635" spans="1:12" s="1" customFormat="1" ht="26.25" customHeight="1" x14ac:dyDescent="0.15">
      <c r="A4635" s="918"/>
      <c r="B4635" s="921" t="s">
        <v>2792</v>
      </c>
      <c r="C4635" s="922" t="s">
        <v>2795</v>
      </c>
      <c r="D4635" s="923">
        <v>43602</v>
      </c>
      <c r="E4635" s="921" t="s">
        <v>469</v>
      </c>
      <c r="F4635" s="921" t="s">
        <v>1729</v>
      </c>
      <c r="G4635" s="921"/>
      <c r="H4635" s="924" t="s">
        <v>30</v>
      </c>
      <c r="I4635" s="924"/>
      <c r="J4635" s="14" t="s">
        <v>31</v>
      </c>
      <c r="K4635" s="14" t="s">
        <v>32</v>
      </c>
      <c r="L4635" s="16">
        <v>311.93</v>
      </c>
    </row>
    <row r="4636" spans="1:12" s="1" customFormat="1" ht="365.25" customHeight="1" x14ac:dyDescent="0.15">
      <c r="A4636" s="918"/>
      <c r="B4636" s="921"/>
      <c r="C4636" s="922"/>
      <c r="D4636" s="923"/>
      <c r="E4636" s="921"/>
      <c r="F4636" s="921"/>
      <c r="G4636" s="921"/>
      <c r="H4636" s="924" t="s">
        <v>33</v>
      </c>
      <c r="I4636" s="924"/>
      <c r="J4636" s="14" t="s">
        <v>31</v>
      </c>
      <c r="K4636" s="14" t="s">
        <v>32</v>
      </c>
      <c r="L4636" s="16">
        <v>467.4</v>
      </c>
    </row>
    <row r="4637" spans="1:12" s="1" customFormat="1" ht="24" customHeight="1" x14ac:dyDescent="0.15">
      <c r="A4637" s="918"/>
      <c r="B4637" s="9" t="s">
        <v>34</v>
      </c>
      <c r="C4637" s="13" t="s">
        <v>35</v>
      </c>
      <c r="D4637" s="13" t="s">
        <v>36</v>
      </c>
      <c r="E4637" s="13" t="s">
        <v>37</v>
      </c>
      <c r="F4637" s="920"/>
      <c r="G4637" s="920"/>
      <c r="H4637" s="924" t="s">
        <v>38</v>
      </c>
      <c r="I4637" s="924"/>
      <c r="J4637" s="921" t="s">
        <v>31</v>
      </c>
      <c r="K4637" s="921" t="s">
        <v>31</v>
      </c>
      <c r="L4637" s="925">
        <v>0</v>
      </c>
    </row>
    <row r="4638" spans="1:12" s="1" customFormat="1" ht="34.5" customHeight="1" x14ac:dyDescent="0.15">
      <c r="A4638" s="918"/>
      <c r="B4638" s="14" t="s">
        <v>2794</v>
      </c>
      <c r="C4638" s="14" t="s">
        <v>1729</v>
      </c>
      <c r="D4638" s="15">
        <v>43603</v>
      </c>
      <c r="E4638" s="14" t="s">
        <v>2796</v>
      </c>
      <c r="F4638" s="920"/>
      <c r="G4638" s="920"/>
      <c r="H4638" s="924"/>
      <c r="I4638" s="924"/>
      <c r="J4638" s="921"/>
      <c r="K4638" s="921"/>
      <c r="L4638" s="925"/>
    </row>
    <row r="4639" spans="1:12" s="1" customFormat="1" ht="24" customHeight="1" x14ac:dyDescent="0.15">
      <c r="A4639" s="918">
        <v>864</v>
      </c>
      <c r="B4639" s="9" t="s">
        <v>22</v>
      </c>
      <c r="C4639" s="13" t="s">
        <v>23</v>
      </c>
      <c r="D4639" s="13" t="s">
        <v>24</v>
      </c>
      <c r="E4639" s="13" t="s">
        <v>25</v>
      </c>
      <c r="F4639" s="919" t="s">
        <v>17</v>
      </c>
      <c r="G4639" s="919"/>
      <c r="H4639" s="920"/>
      <c r="I4639" s="920"/>
      <c r="J4639" s="920"/>
      <c r="K4639" s="920"/>
      <c r="L4639" s="920"/>
    </row>
    <row r="4640" spans="1:12" s="1" customFormat="1" ht="26.25" customHeight="1" x14ac:dyDescent="0.15">
      <c r="A4640" s="918"/>
      <c r="B4640" s="921" t="s">
        <v>2792</v>
      </c>
      <c r="C4640" s="922" t="s">
        <v>2797</v>
      </c>
      <c r="D4640" s="923">
        <v>43613</v>
      </c>
      <c r="E4640" s="921" t="s">
        <v>43</v>
      </c>
      <c r="F4640" s="921" t="s">
        <v>2007</v>
      </c>
      <c r="G4640" s="921"/>
      <c r="H4640" s="924" t="s">
        <v>30</v>
      </c>
      <c r="I4640" s="924"/>
      <c r="J4640" s="14" t="s">
        <v>31</v>
      </c>
      <c r="K4640" s="14" t="s">
        <v>32</v>
      </c>
      <c r="L4640" s="16">
        <v>339.33</v>
      </c>
    </row>
    <row r="4641" spans="1:12" s="1" customFormat="1" ht="409.2" customHeight="1" x14ac:dyDescent="0.15">
      <c r="A4641" s="918"/>
      <c r="B4641" s="921"/>
      <c r="C4641" s="922"/>
      <c r="D4641" s="923"/>
      <c r="E4641" s="921"/>
      <c r="F4641" s="921"/>
      <c r="G4641" s="921"/>
      <c r="H4641" s="924" t="s">
        <v>33</v>
      </c>
      <c r="I4641" s="924"/>
      <c r="J4641" s="921" t="s">
        <v>31</v>
      </c>
      <c r="K4641" s="921" t="s">
        <v>32</v>
      </c>
      <c r="L4641" s="925">
        <v>118.26</v>
      </c>
    </row>
    <row r="4642" spans="1:12" s="1" customFormat="1" ht="218.85" customHeight="1" x14ac:dyDescent="0.15">
      <c r="A4642" s="918"/>
      <c r="B4642" s="921"/>
      <c r="C4642" s="922"/>
      <c r="D4642" s="923"/>
      <c r="E4642" s="921"/>
      <c r="F4642" s="921"/>
      <c r="G4642" s="921"/>
      <c r="H4642" s="924"/>
      <c r="I4642" s="924"/>
      <c r="J4642" s="921"/>
      <c r="K4642" s="921"/>
      <c r="L4642" s="925"/>
    </row>
    <row r="4643" spans="1:12" s="1" customFormat="1" ht="24" customHeight="1" x14ac:dyDescent="0.15">
      <c r="A4643" s="918"/>
      <c r="B4643" s="9" t="s">
        <v>34</v>
      </c>
      <c r="C4643" s="13" t="s">
        <v>35</v>
      </c>
      <c r="D4643" s="13" t="s">
        <v>36</v>
      </c>
      <c r="E4643" s="13" t="s">
        <v>37</v>
      </c>
      <c r="F4643" s="920"/>
      <c r="G4643" s="920"/>
      <c r="H4643" s="924" t="s">
        <v>38</v>
      </c>
      <c r="I4643" s="924"/>
      <c r="J4643" s="921" t="s">
        <v>31</v>
      </c>
      <c r="K4643" s="921" t="s">
        <v>31</v>
      </c>
      <c r="L4643" s="925">
        <v>0</v>
      </c>
    </row>
    <row r="4644" spans="1:12" s="1" customFormat="1" ht="34.5" customHeight="1" x14ac:dyDescent="0.15">
      <c r="A4644" s="918"/>
      <c r="B4644" s="14" t="s">
        <v>2794</v>
      </c>
      <c r="C4644" s="14" t="s">
        <v>2007</v>
      </c>
      <c r="D4644" s="15">
        <v>43624</v>
      </c>
      <c r="E4644" s="14" t="s">
        <v>2798</v>
      </c>
      <c r="F4644" s="920"/>
      <c r="G4644" s="920"/>
      <c r="H4644" s="924"/>
      <c r="I4644" s="924"/>
      <c r="J4644" s="921"/>
      <c r="K4644" s="921"/>
      <c r="L4644" s="925"/>
    </row>
    <row r="4645" spans="1:12" s="1" customFormat="1" ht="24" customHeight="1" x14ac:dyDescent="0.15">
      <c r="A4645" s="918">
        <v>865</v>
      </c>
      <c r="B4645" s="9" t="s">
        <v>22</v>
      </c>
      <c r="C4645" s="13" t="s">
        <v>23</v>
      </c>
      <c r="D4645" s="13" t="s">
        <v>24</v>
      </c>
      <c r="E4645" s="13" t="s">
        <v>25</v>
      </c>
      <c r="F4645" s="919" t="s">
        <v>17</v>
      </c>
      <c r="G4645" s="919"/>
      <c r="H4645" s="920"/>
      <c r="I4645" s="920"/>
      <c r="J4645" s="920"/>
      <c r="K4645" s="920"/>
      <c r="L4645" s="920"/>
    </row>
    <row r="4646" spans="1:12" s="1" customFormat="1" ht="26.25" customHeight="1" x14ac:dyDescent="0.15">
      <c r="A4646" s="918"/>
      <c r="B4646" s="921" t="s">
        <v>2792</v>
      </c>
      <c r="C4646" s="922" t="s">
        <v>2797</v>
      </c>
      <c r="D4646" s="923">
        <v>43613</v>
      </c>
      <c r="E4646" s="921" t="s">
        <v>43</v>
      </c>
      <c r="F4646" s="921" t="s">
        <v>2694</v>
      </c>
      <c r="G4646" s="921"/>
      <c r="H4646" s="924" t="s">
        <v>30</v>
      </c>
      <c r="I4646" s="924"/>
      <c r="J4646" s="14" t="s">
        <v>31</v>
      </c>
      <c r="K4646" s="14" t="s">
        <v>32</v>
      </c>
      <c r="L4646" s="16">
        <v>913.96</v>
      </c>
    </row>
    <row r="4647" spans="1:12" s="1" customFormat="1" ht="409.2" customHeight="1" x14ac:dyDescent="0.15">
      <c r="A4647" s="918"/>
      <c r="B4647" s="921"/>
      <c r="C4647" s="922"/>
      <c r="D4647" s="923"/>
      <c r="E4647" s="921"/>
      <c r="F4647" s="921"/>
      <c r="G4647" s="921"/>
      <c r="H4647" s="924" t="s">
        <v>33</v>
      </c>
      <c r="I4647" s="924"/>
      <c r="J4647" s="921" t="s">
        <v>31</v>
      </c>
      <c r="K4647" s="921" t="s">
        <v>32</v>
      </c>
      <c r="L4647" s="925">
        <v>193.51</v>
      </c>
    </row>
    <row r="4648" spans="1:12" s="1" customFormat="1" ht="218.85" customHeight="1" x14ac:dyDescent="0.15">
      <c r="A4648" s="918"/>
      <c r="B4648" s="921"/>
      <c r="C4648" s="922"/>
      <c r="D4648" s="923"/>
      <c r="E4648" s="921"/>
      <c r="F4648" s="921"/>
      <c r="G4648" s="921"/>
      <c r="H4648" s="924"/>
      <c r="I4648" s="924"/>
      <c r="J4648" s="921"/>
      <c r="K4648" s="921"/>
      <c r="L4648" s="925"/>
    </row>
    <row r="4649" spans="1:12" s="1" customFormat="1" ht="24" customHeight="1" x14ac:dyDescent="0.15">
      <c r="A4649" s="918"/>
      <c r="B4649" s="9" t="s">
        <v>34</v>
      </c>
      <c r="C4649" s="13" t="s">
        <v>35</v>
      </c>
      <c r="D4649" s="13" t="s">
        <v>36</v>
      </c>
      <c r="E4649" s="13" t="s">
        <v>37</v>
      </c>
      <c r="F4649" s="920"/>
      <c r="G4649" s="920"/>
      <c r="H4649" s="924" t="s">
        <v>38</v>
      </c>
      <c r="I4649" s="924"/>
      <c r="J4649" s="921" t="s">
        <v>31</v>
      </c>
      <c r="K4649" s="921" t="s">
        <v>32</v>
      </c>
      <c r="L4649" s="925">
        <v>100</v>
      </c>
    </row>
    <row r="4650" spans="1:12" s="1" customFormat="1" ht="34.5" customHeight="1" x14ac:dyDescent="0.15">
      <c r="A4650" s="918"/>
      <c r="B4650" s="14" t="s">
        <v>2794</v>
      </c>
      <c r="C4650" s="14" t="s">
        <v>2694</v>
      </c>
      <c r="D4650" s="15">
        <v>43624</v>
      </c>
      <c r="E4650" s="14" t="s">
        <v>2798</v>
      </c>
      <c r="F4650" s="920"/>
      <c r="G4650" s="920"/>
      <c r="H4650" s="924"/>
      <c r="I4650" s="924"/>
      <c r="J4650" s="921"/>
      <c r="K4650" s="921"/>
      <c r="L4650" s="925"/>
    </row>
    <row r="4651" spans="1:12" s="1" customFormat="1" ht="24" customHeight="1" x14ac:dyDescent="0.15">
      <c r="A4651" s="918">
        <v>866</v>
      </c>
      <c r="B4651" s="9" t="s">
        <v>22</v>
      </c>
      <c r="C4651" s="13" t="s">
        <v>23</v>
      </c>
      <c r="D4651" s="13" t="s">
        <v>24</v>
      </c>
      <c r="E4651" s="13" t="s">
        <v>25</v>
      </c>
      <c r="F4651" s="919" t="s">
        <v>17</v>
      </c>
      <c r="G4651" s="919"/>
      <c r="H4651" s="920"/>
      <c r="I4651" s="920"/>
      <c r="J4651" s="920"/>
      <c r="K4651" s="920"/>
      <c r="L4651" s="920"/>
    </row>
    <row r="4652" spans="1:12" s="1" customFormat="1" ht="26.25" customHeight="1" x14ac:dyDescent="0.15">
      <c r="A4652" s="918"/>
      <c r="B4652" s="921" t="s">
        <v>2799</v>
      </c>
      <c r="C4652" s="922" t="s">
        <v>2800</v>
      </c>
      <c r="D4652" s="923">
        <v>43572</v>
      </c>
      <c r="E4652" s="921" t="s">
        <v>90</v>
      </c>
      <c r="F4652" s="921" t="s">
        <v>933</v>
      </c>
      <c r="G4652" s="921"/>
      <c r="H4652" s="924" t="s">
        <v>30</v>
      </c>
      <c r="I4652" s="924"/>
      <c r="J4652" s="14" t="s">
        <v>31</v>
      </c>
      <c r="K4652" s="14" t="s">
        <v>32</v>
      </c>
      <c r="L4652" s="16">
        <v>496.86</v>
      </c>
    </row>
    <row r="4653" spans="1:12" s="1" customFormat="1" ht="365.25" customHeight="1" x14ac:dyDescent="0.15">
      <c r="A4653" s="918"/>
      <c r="B4653" s="921"/>
      <c r="C4653" s="922"/>
      <c r="D4653" s="923"/>
      <c r="E4653" s="921"/>
      <c r="F4653" s="921"/>
      <c r="G4653" s="921"/>
      <c r="H4653" s="924" t="s">
        <v>33</v>
      </c>
      <c r="I4653" s="924"/>
      <c r="J4653" s="14" t="s">
        <v>31</v>
      </c>
      <c r="K4653" s="14" t="s">
        <v>32</v>
      </c>
      <c r="L4653" s="16">
        <v>318.59000000000003</v>
      </c>
    </row>
    <row r="4654" spans="1:12" s="1" customFormat="1" ht="24" customHeight="1" x14ac:dyDescent="0.15">
      <c r="A4654" s="918"/>
      <c r="B4654" s="9" t="s">
        <v>34</v>
      </c>
      <c r="C4654" s="13" t="s">
        <v>35</v>
      </c>
      <c r="D4654" s="13" t="s">
        <v>36</v>
      </c>
      <c r="E4654" s="13" t="s">
        <v>37</v>
      </c>
      <c r="F4654" s="920"/>
      <c r="G4654" s="920"/>
      <c r="H4654" s="924" t="s">
        <v>38</v>
      </c>
      <c r="I4654" s="924"/>
      <c r="J4654" s="921" t="s">
        <v>31</v>
      </c>
      <c r="K4654" s="921" t="s">
        <v>32</v>
      </c>
      <c r="L4654" s="925">
        <v>148</v>
      </c>
    </row>
    <row r="4655" spans="1:12" s="1" customFormat="1" ht="24" customHeight="1" x14ac:dyDescent="0.15">
      <c r="A4655" s="918"/>
      <c r="B4655" s="14" t="s">
        <v>141</v>
      </c>
      <c r="C4655" s="14" t="s">
        <v>933</v>
      </c>
      <c r="D4655" s="15">
        <v>43574</v>
      </c>
      <c r="E4655" s="14" t="s">
        <v>170</v>
      </c>
      <c r="F4655" s="920"/>
      <c r="G4655" s="920"/>
      <c r="H4655" s="924"/>
      <c r="I4655" s="924"/>
      <c r="J4655" s="921"/>
      <c r="K4655" s="921"/>
      <c r="L4655" s="925"/>
    </row>
    <row r="4656" spans="1:12" s="1" customFormat="1" ht="24" customHeight="1" x14ac:dyDescent="0.15">
      <c r="A4656" s="918">
        <v>867</v>
      </c>
      <c r="B4656" s="9" t="s">
        <v>22</v>
      </c>
      <c r="C4656" s="13" t="s">
        <v>23</v>
      </c>
      <c r="D4656" s="13" t="s">
        <v>24</v>
      </c>
      <c r="E4656" s="13" t="s">
        <v>25</v>
      </c>
      <c r="F4656" s="919" t="s">
        <v>17</v>
      </c>
      <c r="G4656" s="919"/>
      <c r="H4656" s="920"/>
      <c r="I4656" s="920"/>
      <c r="J4656" s="920"/>
      <c r="K4656" s="920"/>
      <c r="L4656" s="920"/>
    </row>
    <row r="4657" spans="1:12" s="1" customFormat="1" ht="26.25" customHeight="1" x14ac:dyDescent="0.15">
      <c r="A4657" s="918"/>
      <c r="B4657" s="921" t="s">
        <v>2799</v>
      </c>
      <c r="C4657" s="922" t="s">
        <v>2801</v>
      </c>
      <c r="D4657" s="923">
        <v>43685</v>
      </c>
      <c r="E4657" s="921" t="s">
        <v>90</v>
      </c>
      <c r="F4657" s="921" t="s">
        <v>933</v>
      </c>
      <c r="G4657" s="921"/>
      <c r="H4657" s="924" t="s">
        <v>30</v>
      </c>
      <c r="I4657" s="924"/>
      <c r="J4657" s="14" t="s">
        <v>31</v>
      </c>
      <c r="K4657" s="14" t="s">
        <v>32</v>
      </c>
      <c r="L4657" s="16">
        <v>496.88</v>
      </c>
    </row>
    <row r="4658" spans="1:12" s="1" customFormat="1" ht="333.75" customHeight="1" x14ac:dyDescent="0.15">
      <c r="A4658" s="918"/>
      <c r="B4658" s="921"/>
      <c r="C4658" s="922"/>
      <c r="D4658" s="923"/>
      <c r="E4658" s="921"/>
      <c r="F4658" s="921"/>
      <c r="G4658" s="921"/>
      <c r="H4658" s="924" t="s">
        <v>33</v>
      </c>
      <c r="I4658" s="924"/>
      <c r="J4658" s="14" t="s">
        <v>31</v>
      </c>
      <c r="K4658" s="14" t="s">
        <v>32</v>
      </c>
      <c r="L4658" s="16">
        <v>449.6</v>
      </c>
    </row>
    <row r="4659" spans="1:12" s="1" customFormat="1" ht="24" customHeight="1" x14ac:dyDescent="0.15">
      <c r="A4659" s="918"/>
      <c r="B4659" s="9" t="s">
        <v>34</v>
      </c>
      <c r="C4659" s="13" t="s">
        <v>35</v>
      </c>
      <c r="D4659" s="13" t="s">
        <v>36</v>
      </c>
      <c r="E4659" s="13" t="s">
        <v>37</v>
      </c>
      <c r="F4659" s="920"/>
      <c r="G4659" s="920"/>
      <c r="H4659" s="924" t="s">
        <v>38</v>
      </c>
      <c r="I4659" s="924"/>
      <c r="J4659" s="921" t="s">
        <v>31</v>
      </c>
      <c r="K4659" s="921" t="s">
        <v>32</v>
      </c>
      <c r="L4659" s="925">
        <v>125</v>
      </c>
    </row>
    <row r="4660" spans="1:12" s="1" customFormat="1" ht="24" customHeight="1" x14ac:dyDescent="0.15">
      <c r="A4660" s="918"/>
      <c r="B4660" s="14" t="s">
        <v>141</v>
      </c>
      <c r="C4660" s="14" t="s">
        <v>933</v>
      </c>
      <c r="D4660" s="15">
        <v>43687</v>
      </c>
      <c r="E4660" s="14" t="s">
        <v>2802</v>
      </c>
      <c r="F4660" s="920"/>
      <c r="G4660" s="920"/>
      <c r="H4660" s="924"/>
      <c r="I4660" s="924"/>
      <c r="J4660" s="921"/>
      <c r="K4660" s="921"/>
      <c r="L4660" s="925"/>
    </row>
    <row r="4661" spans="1:12" s="1" customFormat="1" ht="24" customHeight="1" x14ac:dyDescent="0.15">
      <c r="A4661" s="918">
        <v>868</v>
      </c>
      <c r="B4661" s="9" t="s">
        <v>22</v>
      </c>
      <c r="C4661" s="13" t="s">
        <v>23</v>
      </c>
      <c r="D4661" s="13" t="s">
        <v>24</v>
      </c>
      <c r="E4661" s="13" t="s">
        <v>25</v>
      </c>
      <c r="F4661" s="919" t="s">
        <v>17</v>
      </c>
      <c r="G4661" s="919"/>
      <c r="H4661" s="920"/>
      <c r="I4661" s="920"/>
      <c r="J4661" s="920"/>
      <c r="K4661" s="920"/>
      <c r="L4661" s="920"/>
    </row>
    <row r="4662" spans="1:12" s="1" customFormat="1" ht="26.25" customHeight="1" x14ac:dyDescent="0.15">
      <c r="A4662" s="918"/>
      <c r="B4662" s="921" t="s">
        <v>2803</v>
      </c>
      <c r="C4662" s="922" t="s">
        <v>2804</v>
      </c>
      <c r="D4662" s="923">
        <v>43562</v>
      </c>
      <c r="E4662" s="921" t="s">
        <v>2805</v>
      </c>
      <c r="F4662" s="921" t="s">
        <v>2806</v>
      </c>
      <c r="G4662" s="921"/>
      <c r="H4662" s="924" t="s">
        <v>30</v>
      </c>
      <c r="I4662" s="924"/>
      <c r="J4662" s="14" t="s">
        <v>31</v>
      </c>
      <c r="K4662" s="14" t="s">
        <v>32</v>
      </c>
      <c r="L4662" s="16">
        <v>685</v>
      </c>
    </row>
    <row r="4663" spans="1:12" s="1" customFormat="1" ht="218.25" customHeight="1" x14ac:dyDescent="0.15">
      <c r="A4663" s="918"/>
      <c r="B4663" s="921"/>
      <c r="C4663" s="922"/>
      <c r="D4663" s="923"/>
      <c r="E4663" s="921"/>
      <c r="F4663" s="921"/>
      <c r="G4663" s="921"/>
      <c r="H4663" s="924" t="s">
        <v>33</v>
      </c>
      <c r="I4663" s="924"/>
      <c r="J4663" s="14" t="s">
        <v>31</v>
      </c>
      <c r="K4663" s="14" t="s">
        <v>32</v>
      </c>
      <c r="L4663" s="16">
        <v>606.81000000000006</v>
      </c>
    </row>
    <row r="4664" spans="1:12" s="1" customFormat="1" ht="24" customHeight="1" x14ac:dyDescent="0.15">
      <c r="A4664" s="918"/>
      <c r="B4664" s="9" t="s">
        <v>34</v>
      </c>
      <c r="C4664" s="13" t="s">
        <v>35</v>
      </c>
      <c r="D4664" s="13" t="s">
        <v>36</v>
      </c>
      <c r="E4664" s="13" t="s">
        <v>37</v>
      </c>
      <c r="F4664" s="920"/>
      <c r="G4664" s="920"/>
      <c r="H4664" s="924" t="s">
        <v>38</v>
      </c>
      <c r="I4664" s="924"/>
      <c r="J4664" s="921" t="s">
        <v>31</v>
      </c>
      <c r="K4664" s="921" t="s">
        <v>32</v>
      </c>
      <c r="L4664" s="925">
        <v>70</v>
      </c>
    </row>
    <row r="4665" spans="1:12" s="1" customFormat="1" ht="24" customHeight="1" x14ac:dyDescent="0.15">
      <c r="A4665" s="918"/>
      <c r="B4665" s="14" t="s">
        <v>39</v>
      </c>
      <c r="C4665" s="14" t="s">
        <v>2806</v>
      </c>
      <c r="D4665" s="15">
        <v>43567</v>
      </c>
      <c r="E4665" s="14" t="s">
        <v>2807</v>
      </c>
      <c r="F4665" s="920"/>
      <c r="G4665" s="920"/>
      <c r="H4665" s="924"/>
      <c r="I4665" s="924"/>
      <c r="J4665" s="921"/>
      <c r="K4665" s="921"/>
      <c r="L4665" s="925"/>
    </row>
    <row r="4666" spans="1:12" s="1" customFormat="1" ht="24" customHeight="1" x14ac:dyDescent="0.15">
      <c r="A4666" s="918">
        <v>869</v>
      </c>
      <c r="B4666" s="9" t="s">
        <v>22</v>
      </c>
      <c r="C4666" s="13" t="s">
        <v>23</v>
      </c>
      <c r="D4666" s="13" t="s">
        <v>24</v>
      </c>
      <c r="E4666" s="13" t="s">
        <v>25</v>
      </c>
      <c r="F4666" s="919" t="s">
        <v>17</v>
      </c>
      <c r="G4666" s="919"/>
      <c r="H4666" s="920"/>
      <c r="I4666" s="920"/>
      <c r="J4666" s="920"/>
      <c r="K4666" s="920"/>
      <c r="L4666" s="920"/>
    </row>
    <row r="4667" spans="1:12" s="1" customFormat="1" ht="26.25" customHeight="1" x14ac:dyDescent="0.15">
      <c r="A4667" s="918"/>
      <c r="B4667" s="921" t="s">
        <v>2808</v>
      </c>
      <c r="C4667" s="921" t="s">
        <v>2809</v>
      </c>
      <c r="D4667" s="923">
        <v>43686</v>
      </c>
      <c r="E4667" s="921" t="s">
        <v>308</v>
      </c>
      <c r="F4667" s="921" t="s">
        <v>309</v>
      </c>
      <c r="G4667" s="921"/>
      <c r="H4667" s="924" t="s">
        <v>30</v>
      </c>
      <c r="I4667" s="924"/>
      <c r="J4667" s="14" t="s">
        <v>31</v>
      </c>
      <c r="K4667" s="14" t="s">
        <v>32</v>
      </c>
      <c r="L4667" s="16">
        <v>1219.5</v>
      </c>
    </row>
    <row r="4668" spans="1:12" s="1" customFormat="1" ht="60.75" customHeight="1" x14ac:dyDescent="0.15">
      <c r="A4668" s="918"/>
      <c r="B4668" s="921"/>
      <c r="C4668" s="921"/>
      <c r="D4668" s="923"/>
      <c r="E4668" s="921"/>
      <c r="F4668" s="921"/>
      <c r="G4668" s="921"/>
      <c r="H4668" s="924" t="s">
        <v>33</v>
      </c>
      <c r="I4668" s="924"/>
      <c r="J4668" s="14" t="s">
        <v>31</v>
      </c>
      <c r="K4668" s="14" t="s">
        <v>31</v>
      </c>
      <c r="L4668" s="16">
        <v>0</v>
      </c>
    </row>
    <row r="4669" spans="1:12" s="1" customFormat="1" ht="24" customHeight="1" x14ac:dyDescent="0.15">
      <c r="A4669" s="918"/>
      <c r="B4669" s="9" t="s">
        <v>34</v>
      </c>
      <c r="C4669" s="13" t="s">
        <v>35</v>
      </c>
      <c r="D4669" s="13" t="s">
        <v>36</v>
      </c>
      <c r="E4669" s="13" t="s">
        <v>37</v>
      </c>
      <c r="F4669" s="920"/>
      <c r="G4669" s="920"/>
      <c r="H4669" s="924" t="s">
        <v>38</v>
      </c>
      <c r="I4669" s="924"/>
      <c r="J4669" s="921" t="s">
        <v>31</v>
      </c>
      <c r="K4669" s="921" t="s">
        <v>31</v>
      </c>
      <c r="L4669" s="925">
        <v>0</v>
      </c>
    </row>
    <row r="4670" spans="1:12" s="1" customFormat="1" ht="34.5" customHeight="1" x14ac:dyDescent="0.15">
      <c r="A4670" s="918"/>
      <c r="B4670" s="14" t="s">
        <v>2810</v>
      </c>
      <c r="C4670" s="14" t="s">
        <v>309</v>
      </c>
      <c r="D4670" s="15">
        <v>43694</v>
      </c>
      <c r="E4670" s="14" t="s">
        <v>730</v>
      </c>
      <c r="F4670" s="920"/>
      <c r="G4670" s="920"/>
      <c r="H4670" s="924"/>
      <c r="I4670" s="924"/>
      <c r="J4670" s="921"/>
      <c r="K4670" s="921"/>
      <c r="L4670" s="925"/>
    </row>
    <row r="4671" spans="1:12" s="1" customFormat="1" ht="24" customHeight="1" x14ac:dyDescent="0.15">
      <c r="A4671" s="918">
        <v>870</v>
      </c>
      <c r="B4671" s="9" t="s">
        <v>22</v>
      </c>
      <c r="C4671" s="13" t="s">
        <v>23</v>
      </c>
      <c r="D4671" s="13" t="s">
        <v>24</v>
      </c>
      <c r="E4671" s="13" t="s">
        <v>25</v>
      </c>
      <c r="F4671" s="919" t="s">
        <v>17</v>
      </c>
      <c r="G4671" s="919"/>
      <c r="H4671" s="920"/>
      <c r="I4671" s="920"/>
      <c r="J4671" s="920"/>
      <c r="K4671" s="920"/>
      <c r="L4671" s="920"/>
    </row>
    <row r="4672" spans="1:12" s="1" customFormat="1" ht="26.25" customHeight="1" x14ac:dyDescent="0.15">
      <c r="A4672" s="918"/>
      <c r="B4672" s="921" t="s">
        <v>2811</v>
      </c>
      <c r="C4672" s="921" t="s">
        <v>2812</v>
      </c>
      <c r="D4672" s="923">
        <v>43735</v>
      </c>
      <c r="E4672" s="921" t="s">
        <v>2434</v>
      </c>
      <c r="F4672" s="921" t="s">
        <v>1423</v>
      </c>
      <c r="G4672" s="921"/>
      <c r="H4672" s="924" t="s">
        <v>30</v>
      </c>
      <c r="I4672" s="924"/>
      <c r="J4672" s="14" t="s">
        <v>31</v>
      </c>
      <c r="K4672" s="14" t="s">
        <v>32</v>
      </c>
      <c r="L4672" s="16">
        <v>267.44</v>
      </c>
    </row>
    <row r="4673" spans="1:12" s="1" customFormat="1" ht="71.25" customHeight="1" x14ac:dyDescent="0.15">
      <c r="A4673" s="918"/>
      <c r="B4673" s="921"/>
      <c r="C4673" s="921"/>
      <c r="D4673" s="923"/>
      <c r="E4673" s="921"/>
      <c r="F4673" s="921"/>
      <c r="G4673" s="921"/>
      <c r="H4673" s="924" t="s">
        <v>33</v>
      </c>
      <c r="I4673" s="924"/>
      <c r="J4673" s="14" t="s">
        <v>31</v>
      </c>
      <c r="K4673" s="14" t="s">
        <v>32</v>
      </c>
      <c r="L4673" s="16">
        <v>444.72</v>
      </c>
    </row>
    <row r="4674" spans="1:12" s="1" customFormat="1" ht="24" customHeight="1" x14ac:dyDescent="0.15">
      <c r="A4674" s="918"/>
      <c r="B4674" s="9" t="s">
        <v>34</v>
      </c>
      <c r="C4674" s="13" t="s">
        <v>35</v>
      </c>
      <c r="D4674" s="13" t="s">
        <v>36</v>
      </c>
      <c r="E4674" s="13" t="s">
        <v>37</v>
      </c>
      <c r="F4674" s="920"/>
      <c r="G4674" s="920"/>
      <c r="H4674" s="924" t="s">
        <v>38</v>
      </c>
      <c r="I4674" s="924"/>
      <c r="J4674" s="921" t="s">
        <v>31</v>
      </c>
      <c r="K4674" s="921" t="s">
        <v>31</v>
      </c>
      <c r="L4674" s="925">
        <v>0</v>
      </c>
    </row>
    <row r="4675" spans="1:12" s="1" customFormat="1" ht="24" customHeight="1" x14ac:dyDescent="0.15">
      <c r="A4675" s="918"/>
      <c r="B4675" s="14" t="s">
        <v>1234</v>
      </c>
      <c r="C4675" s="14" t="s">
        <v>1423</v>
      </c>
      <c r="D4675" s="15">
        <v>43737</v>
      </c>
      <c r="E4675" s="14" t="s">
        <v>1424</v>
      </c>
      <c r="F4675" s="920"/>
      <c r="G4675" s="920"/>
      <c r="H4675" s="924"/>
      <c r="I4675" s="924"/>
      <c r="J4675" s="921"/>
      <c r="K4675" s="921"/>
      <c r="L4675" s="925"/>
    </row>
    <row r="4676" spans="1:12" s="1" customFormat="1" ht="24" customHeight="1" x14ac:dyDescent="0.15">
      <c r="A4676" s="918">
        <v>871</v>
      </c>
      <c r="B4676" s="9" t="s">
        <v>22</v>
      </c>
      <c r="C4676" s="13" t="s">
        <v>23</v>
      </c>
      <c r="D4676" s="13" t="s">
        <v>24</v>
      </c>
      <c r="E4676" s="13" t="s">
        <v>25</v>
      </c>
      <c r="F4676" s="919" t="s">
        <v>17</v>
      </c>
      <c r="G4676" s="919"/>
      <c r="H4676" s="920"/>
      <c r="I4676" s="920"/>
      <c r="J4676" s="920"/>
      <c r="K4676" s="920"/>
      <c r="L4676" s="920"/>
    </row>
    <row r="4677" spans="1:12" s="1" customFormat="1" ht="26.25" customHeight="1" x14ac:dyDescent="0.15">
      <c r="A4677" s="918"/>
      <c r="B4677" s="921" t="s">
        <v>2813</v>
      </c>
      <c r="C4677" s="922" t="s">
        <v>2814</v>
      </c>
      <c r="D4677" s="923">
        <v>43563</v>
      </c>
      <c r="E4677" s="921" t="s">
        <v>53</v>
      </c>
      <c r="F4677" s="921" t="s">
        <v>2815</v>
      </c>
      <c r="G4677" s="921"/>
      <c r="H4677" s="924" t="s">
        <v>30</v>
      </c>
      <c r="I4677" s="924"/>
      <c r="J4677" s="14" t="s">
        <v>31</v>
      </c>
      <c r="K4677" s="14" t="s">
        <v>32</v>
      </c>
      <c r="L4677" s="16">
        <v>203</v>
      </c>
    </row>
    <row r="4678" spans="1:12" s="1" customFormat="1" ht="312.75" customHeight="1" x14ac:dyDescent="0.15">
      <c r="A4678" s="918"/>
      <c r="B4678" s="921"/>
      <c r="C4678" s="922"/>
      <c r="D4678" s="923"/>
      <c r="E4678" s="921"/>
      <c r="F4678" s="921"/>
      <c r="G4678" s="921"/>
      <c r="H4678" s="924" t="s">
        <v>33</v>
      </c>
      <c r="I4678" s="924"/>
      <c r="J4678" s="14" t="s">
        <v>31</v>
      </c>
      <c r="K4678" s="14" t="s">
        <v>32</v>
      </c>
      <c r="L4678" s="16">
        <v>64</v>
      </c>
    </row>
    <row r="4679" spans="1:12" s="1" customFormat="1" ht="24" customHeight="1" x14ac:dyDescent="0.15">
      <c r="A4679" s="918"/>
      <c r="B4679" s="9" t="s">
        <v>34</v>
      </c>
      <c r="C4679" s="13" t="s">
        <v>35</v>
      </c>
      <c r="D4679" s="13" t="s">
        <v>36</v>
      </c>
      <c r="E4679" s="13" t="s">
        <v>37</v>
      </c>
      <c r="F4679" s="920"/>
      <c r="G4679" s="920"/>
      <c r="H4679" s="924" t="s">
        <v>38</v>
      </c>
      <c r="I4679" s="924"/>
      <c r="J4679" s="921" t="s">
        <v>31</v>
      </c>
      <c r="K4679" s="921" t="s">
        <v>32</v>
      </c>
      <c r="L4679" s="925">
        <v>16.66</v>
      </c>
    </row>
    <row r="4680" spans="1:12" s="1" customFormat="1" ht="24" customHeight="1" x14ac:dyDescent="0.15">
      <c r="A4680" s="918"/>
      <c r="B4680" s="14" t="s">
        <v>39</v>
      </c>
      <c r="C4680" s="14" t="s">
        <v>2815</v>
      </c>
      <c r="D4680" s="15">
        <v>43565</v>
      </c>
      <c r="E4680" s="14" t="s">
        <v>2660</v>
      </c>
      <c r="F4680" s="920"/>
      <c r="G4680" s="920"/>
      <c r="H4680" s="924"/>
      <c r="I4680" s="924"/>
      <c r="J4680" s="921"/>
      <c r="K4680" s="921"/>
      <c r="L4680" s="925"/>
    </row>
    <row r="4681" spans="1:12" s="1" customFormat="1" ht="24" customHeight="1" x14ac:dyDescent="0.15">
      <c r="A4681" s="918">
        <v>872</v>
      </c>
      <c r="B4681" s="9" t="s">
        <v>22</v>
      </c>
      <c r="C4681" s="13" t="s">
        <v>23</v>
      </c>
      <c r="D4681" s="13" t="s">
        <v>24</v>
      </c>
      <c r="E4681" s="13" t="s">
        <v>25</v>
      </c>
      <c r="F4681" s="919" t="s">
        <v>17</v>
      </c>
      <c r="G4681" s="919"/>
      <c r="H4681" s="920"/>
      <c r="I4681" s="920"/>
      <c r="J4681" s="920"/>
      <c r="K4681" s="920"/>
      <c r="L4681" s="920"/>
    </row>
    <row r="4682" spans="1:12" s="1" customFormat="1" ht="26.25" customHeight="1" x14ac:dyDescent="0.15">
      <c r="A4682" s="918"/>
      <c r="B4682" s="921" t="s">
        <v>2813</v>
      </c>
      <c r="C4682" s="922" t="s">
        <v>2814</v>
      </c>
      <c r="D4682" s="923">
        <v>43563</v>
      </c>
      <c r="E4682" s="921" t="s">
        <v>53</v>
      </c>
      <c r="F4682" s="921" t="s">
        <v>2816</v>
      </c>
      <c r="G4682" s="921"/>
      <c r="H4682" s="924" t="s">
        <v>30</v>
      </c>
      <c r="I4682" s="924"/>
      <c r="J4682" s="14" t="s">
        <v>31</v>
      </c>
      <c r="K4682" s="14" t="s">
        <v>32</v>
      </c>
      <c r="L4682" s="16">
        <v>203</v>
      </c>
    </row>
    <row r="4683" spans="1:12" s="1" customFormat="1" ht="312.75" customHeight="1" x14ac:dyDescent="0.15">
      <c r="A4683" s="918"/>
      <c r="B4683" s="921"/>
      <c r="C4683" s="922"/>
      <c r="D4683" s="923"/>
      <c r="E4683" s="921"/>
      <c r="F4683" s="921"/>
      <c r="G4683" s="921"/>
      <c r="H4683" s="924" t="s">
        <v>33</v>
      </c>
      <c r="I4683" s="924"/>
      <c r="J4683" s="14" t="s">
        <v>31</v>
      </c>
      <c r="K4683" s="14" t="s">
        <v>32</v>
      </c>
      <c r="L4683" s="16">
        <v>64</v>
      </c>
    </row>
    <row r="4684" spans="1:12" s="1" customFormat="1" ht="24" customHeight="1" x14ac:dyDescent="0.15">
      <c r="A4684" s="918"/>
      <c r="B4684" s="9" t="s">
        <v>34</v>
      </c>
      <c r="C4684" s="13" t="s">
        <v>35</v>
      </c>
      <c r="D4684" s="13" t="s">
        <v>36</v>
      </c>
      <c r="E4684" s="13" t="s">
        <v>37</v>
      </c>
      <c r="F4684" s="920"/>
      <c r="G4684" s="920"/>
      <c r="H4684" s="924" t="s">
        <v>38</v>
      </c>
      <c r="I4684" s="924"/>
      <c r="J4684" s="921" t="s">
        <v>31</v>
      </c>
      <c r="K4684" s="921" t="s">
        <v>32</v>
      </c>
      <c r="L4684" s="925">
        <v>16.670000000000002</v>
      </c>
    </row>
    <row r="4685" spans="1:12" s="1" customFormat="1" ht="24" customHeight="1" x14ac:dyDescent="0.15">
      <c r="A4685" s="918"/>
      <c r="B4685" s="14" t="s">
        <v>39</v>
      </c>
      <c r="C4685" s="14" t="s">
        <v>2816</v>
      </c>
      <c r="D4685" s="15">
        <v>43565</v>
      </c>
      <c r="E4685" s="14" t="s">
        <v>2660</v>
      </c>
      <c r="F4685" s="920"/>
      <c r="G4685" s="920"/>
      <c r="H4685" s="924"/>
      <c r="I4685" s="924"/>
      <c r="J4685" s="921"/>
      <c r="K4685" s="921"/>
      <c r="L4685" s="925"/>
    </row>
    <row r="4686" spans="1:12" s="1" customFormat="1" ht="24" customHeight="1" x14ac:dyDescent="0.15">
      <c r="A4686" s="918">
        <v>873</v>
      </c>
      <c r="B4686" s="9" t="s">
        <v>22</v>
      </c>
      <c r="C4686" s="13" t="s">
        <v>23</v>
      </c>
      <c r="D4686" s="13" t="s">
        <v>24</v>
      </c>
      <c r="E4686" s="13" t="s">
        <v>25</v>
      </c>
      <c r="F4686" s="919" t="s">
        <v>17</v>
      </c>
      <c r="G4686" s="919"/>
      <c r="H4686" s="920"/>
      <c r="I4686" s="920"/>
      <c r="J4686" s="920"/>
      <c r="K4686" s="920"/>
      <c r="L4686" s="920"/>
    </row>
    <row r="4687" spans="1:12" s="1" customFormat="1" ht="26.25" customHeight="1" x14ac:dyDescent="0.15">
      <c r="A4687" s="918"/>
      <c r="B4687" s="921" t="s">
        <v>2813</v>
      </c>
      <c r="C4687" s="922" t="s">
        <v>2814</v>
      </c>
      <c r="D4687" s="923">
        <v>43563</v>
      </c>
      <c r="E4687" s="921" t="s">
        <v>53</v>
      </c>
      <c r="F4687" s="921" t="s">
        <v>238</v>
      </c>
      <c r="G4687" s="921"/>
      <c r="H4687" s="924" t="s">
        <v>30</v>
      </c>
      <c r="I4687" s="924"/>
      <c r="J4687" s="14" t="s">
        <v>31</v>
      </c>
      <c r="K4687" s="14" t="s">
        <v>32</v>
      </c>
      <c r="L4687" s="16">
        <v>203</v>
      </c>
    </row>
    <row r="4688" spans="1:12" s="1" customFormat="1" ht="312.75" customHeight="1" x14ac:dyDescent="0.15">
      <c r="A4688" s="918"/>
      <c r="B4688" s="921"/>
      <c r="C4688" s="922"/>
      <c r="D4688" s="923"/>
      <c r="E4688" s="921"/>
      <c r="F4688" s="921"/>
      <c r="G4688" s="921"/>
      <c r="H4688" s="924" t="s">
        <v>33</v>
      </c>
      <c r="I4688" s="924"/>
      <c r="J4688" s="14" t="s">
        <v>31</v>
      </c>
      <c r="K4688" s="14" t="s">
        <v>32</v>
      </c>
      <c r="L4688" s="16">
        <v>64</v>
      </c>
    </row>
    <row r="4689" spans="1:12" s="1" customFormat="1" ht="24" customHeight="1" x14ac:dyDescent="0.15">
      <c r="A4689" s="918"/>
      <c r="B4689" s="9" t="s">
        <v>34</v>
      </c>
      <c r="C4689" s="13" t="s">
        <v>35</v>
      </c>
      <c r="D4689" s="13" t="s">
        <v>36</v>
      </c>
      <c r="E4689" s="13" t="s">
        <v>37</v>
      </c>
      <c r="F4689" s="920"/>
      <c r="G4689" s="920"/>
      <c r="H4689" s="924" t="s">
        <v>38</v>
      </c>
      <c r="I4689" s="924"/>
      <c r="J4689" s="921" t="s">
        <v>31</v>
      </c>
      <c r="K4689" s="921" t="s">
        <v>32</v>
      </c>
      <c r="L4689" s="925">
        <v>16.670000000000002</v>
      </c>
    </row>
    <row r="4690" spans="1:12" s="1" customFormat="1" ht="24" customHeight="1" x14ac:dyDescent="0.15">
      <c r="A4690" s="918"/>
      <c r="B4690" s="14" t="s">
        <v>39</v>
      </c>
      <c r="C4690" s="14" t="s">
        <v>238</v>
      </c>
      <c r="D4690" s="15">
        <v>43565</v>
      </c>
      <c r="E4690" s="14" t="s">
        <v>2660</v>
      </c>
      <c r="F4690" s="920"/>
      <c r="G4690" s="920"/>
      <c r="H4690" s="924"/>
      <c r="I4690" s="924"/>
      <c r="J4690" s="921"/>
      <c r="K4690" s="921"/>
      <c r="L4690" s="925"/>
    </row>
    <row r="4691" spans="1:12" s="1" customFormat="1" ht="24" customHeight="1" x14ac:dyDescent="0.15">
      <c r="A4691" s="918">
        <v>874</v>
      </c>
      <c r="B4691" s="9" t="s">
        <v>22</v>
      </c>
      <c r="C4691" s="13" t="s">
        <v>23</v>
      </c>
      <c r="D4691" s="13" t="s">
        <v>24</v>
      </c>
      <c r="E4691" s="13" t="s">
        <v>25</v>
      </c>
      <c r="F4691" s="919" t="s">
        <v>17</v>
      </c>
      <c r="G4691" s="919"/>
      <c r="H4691" s="920"/>
      <c r="I4691" s="920"/>
      <c r="J4691" s="920"/>
      <c r="K4691" s="920"/>
      <c r="L4691" s="920"/>
    </row>
    <row r="4692" spans="1:12" s="1" customFormat="1" ht="26.25" customHeight="1" x14ac:dyDescent="0.15">
      <c r="A4692" s="918"/>
      <c r="B4692" s="921" t="s">
        <v>2817</v>
      </c>
      <c r="C4692" s="922" t="s">
        <v>2132</v>
      </c>
      <c r="D4692" s="923">
        <v>43690</v>
      </c>
      <c r="E4692" s="921" t="s">
        <v>308</v>
      </c>
      <c r="F4692" s="921" t="s">
        <v>309</v>
      </c>
      <c r="G4692" s="921"/>
      <c r="H4692" s="924" t="s">
        <v>30</v>
      </c>
      <c r="I4692" s="924"/>
      <c r="J4692" s="14" t="s">
        <v>31</v>
      </c>
      <c r="K4692" s="14" t="s">
        <v>32</v>
      </c>
      <c r="L4692" s="16">
        <v>325.5</v>
      </c>
    </row>
    <row r="4693" spans="1:12" s="1" customFormat="1" ht="18" customHeight="1" x14ac:dyDescent="0.15">
      <c r="A4693" s="918"/>
      <c r="B4693" s="921"/>
      <c r="C4693" s="922"/>
      <c r="D4693" s="923"/>
      <c r="E4693" s="921"/>
      <c r="F4693" s="921"/>
      <c r="G4693" s="921"/>
      <c r="H4693" s="924" t="s">
        <v>33</v>
      </c>
      <c r="I4693" s="924"/>
      <c r="J4693" s="14" t="s">
        <v>31</v>
      </c>
      <c r="K4693" s="14" t="s">
        <v>31</v>
      </c>
      <c r="L4693" s="16">
        <v>0</v>
      </c>
    </row>
    <row r="4694" spans="1:12" s="1" customFormat="1" ht="24" customHeight="1" x14ac:dyDescent="0.15">
      <c r="A4694" s="918"/>
      <c r="B4694" s="9" t="s">
        <v>34</v>
      </c>
      <c r="C4694" s="13" t="s">
        <v>35</v>
      </c>
      <c r="D4694" s="13" t="s">
        <v>36</v>
      </c>
      <c r="E4694" s="13" t="s">
        <v>37</v>
      </c>
      <c r="F4694" s="920"/>
      <c r="G4694" s="920"/>
      <c r="H4694" s="924" t="s">
        <v>38</v>
      </c>
      <c r="I4694" s="924"/>
      <c r="J4694" s="921" t="s">
        <v>31</v>
      </c>
      <c r="K4694" s="921" t="s">
        <v>31</v>
      </c>
      <c r="L4694" s="925">
        <v>0</v>
      </c>
    </row>
    <row r="4695" spans="1:12" s="1" customFormat="1" ht="24" customHeight="1" x14ac:dyDescent="0.15">
      <c r="A4695" s="918"/>
      <c r="B4695" s="14" t="s">
        <v>39</v>
      </c>
      <c r="C4695" s="14" t="s">
        <v>309</v>
      </c>
      <c r="D4695" s="15">
        <v>43692</v>
      </c>
      <c r="E4695" s="14" t="s">
        <v>930</v>
      </c>
      <c r="F4695" s="920"/>
      <c r="G4695" s="920"/>
      <c r="H4695" s="924"/>
      <c r="I4695" s="924"/>
      <c r="J4695" s="921"/>
      <c r="K4695" s="921"/>
      <c r="L4695" s="925"/>
    </row>
    <row r="4696" spans="1:12" s="1" customFormat="1" ht="24" customHeight="1" x14ac:dyDescent="0.15">
      <c r="A4696" s="918">
        <v>875</v>
      </c>
      <c r="B4696" s="9" t="s">
        <v>22</v>
      </c>
      <c r="C4696" s="13" t="s">
        <v>23</v>
      </c>
      <c r="D4696" s="13" t="s">
        <v>24</v>
      </c>
      <c r="E4696" s="13" t="s">
        <v>25</v>
      </c>
      <c r="F4696" s="919" t="s">
        <v>17</v>
      </c>
      <c r="G4696" s="919"/>
      <c r="H4696" s="920"/>
      <c r="I4696" s="920"/>
      <c r="J4696" s="920"/>
      <c r="K4696" s="920"/>
      <c r="L4696" s="920"/>
    </row>
    <row r="4697" spans="1:12" s="1" customFormat="1" ht="26.25" customHeight="1" x14ac:dyDescent="0.15">
      <c r="A4697" s="918"/>
      <c r="B4697" s="921" t="s">
        <v>2818</v>
      </c>
      <c r="C4697" s="922" t="s">
        <v>2819</v>
      </c>
      <c r="D4697" s="923">
        <v>43635</v>
      </c>
      <c r="E4697" s="921" t="s">
        <v>298</v>
      </c>
      <c r="F4697" s="921" t="s">
        <v>607</v>
      </c>
      <c r="G4697" s="921"/>
      <c r="H4697" s="924" t="s">
        <v>30</v>
      </c>
      <c r="I4697" s="924"/>
      <c r="J4697" s="14" t="s">
        <v>31</v>
      </c>
      <c r="K4697" s="14" t="s">
        <v>32</v>
      </c>
      <c r="L4697" s="16">
        <v>311.03000000000003</v>
      </c>
    </row>
    <row r="4698" spans="1:12" s="1" customFormat="1" ht="249.75" customHeight="1" x14ac:dyDescent="0.15">
      <c r="A4698" s="918"/>
      <c r="B4698" s="921"/>
      <c r="C4698" s="922"/>
      <c r="D4698" s="923"/>
      <c r="E4698" s="921"/>
      <c r="F4698" s="921"/>
      <c r="G4698" s="921"/>
      <c r="H4698" s="924" t="s">
        <v>33</v>
      </c>
      <c r="I4698" s="924"/>
      <c r="J4698" s="14" t="s">
        <v>31</v>
      </c>
      <c r="K4698" s="14" t="s">
        <v>32</v>
      </c>
      <c r="L4698" s="16">
        <v>242.2</v>
      </c>
    </row>
    <row r="4699" spans="1:12" s="1" customFormat="1" ht="24" customHeight="1" x14ac:dyDescent="0.15">
      <c r="A4699" s="918"/>
      <c r="B4699" s="9" t="s">
        <v>34</v>
      </c>
      <c r="C4699" s="13" t="s">
        <v>35</v>
      </c>
      <c r="D4699" s="13" t="s">
        <v>36</v>
      </c>
      <c r="E4699" s="13" t="s">
        <v>37</v>
      </c>
      <c r="F4699" s="920"/>
      <c r="G4699" s="920"/>
      <c r="H4699" s="924" t="s">
        <v>38</v>
      </c>
      <c r="I4699" s="924"/>
      <c r="J4699" s="921" t="s">
        <v>31</v>
      </c>
      <c r="K4699" s="921" t="s">
        <v>32</v>
      </c>
      <c r="L4699" s="925">
        <v>944</v>
      </c>
    </row>
    <row r="4700" spans="1:12" s="1" customFormat="1" ht="34.5" customHeight="1" x14ac:dyDescent="0.15">
      <c r="A4700" s="918"/>
      <c r="B4700" s="14" t="s">
        <v>2461</v>
      </c>
      <c r="C4700" s="14" t="s">
        <v>607</v>
      </c>
      <c r="D4700" s="15">
        <v>43636</v>
      </c>
      <c r="E4700" s="14" t="s">
        <v>2820</v>
      </c>
      <c r="F4700" s="920"/>
      <c r="G4700" s="920"/>
      <c r="H4700" s="924"/>
      <c r="I4700" s="924"/>
      <c r="J4700" s="921"/>
      <c r="K4700" s="921"/>
      <c r="L4700" s="925"/>
    </row>
    <row r="4701" spans="1:12" s="1" customFormat="1" ht="24" customHeight="1" x14ac:dyDescent="0.15">
      <c r="A4701" s="918">
        <v>876</v>
      </c>
      <c r="B4701" s="9" t="s">
        <v>22</v>
      </c>
      <c r="C4701" s="13" t="s">
        <v>23</v>
      </c>
      <c r="D4701" s="13" t="s">
        <v>24</v>
      </c>
      <c r="E4701" s="13" t="s">
        <v>25</v>
      </c>
      <c r="F4701" s="919" t="s">
        <v>17</v>
      </c>
      <c r="G4701" s="919"/>
      <c r="H4701" s="920"/>
      <c r="I4701" s="920"/>
      <c r="J4701" s="920"/>
      <c r="K4701" s="920"/>
      <c r="L4701" s="920"/>
    </row>
    <row r="4702" spans="1:12" s="1" customFormat="1" ht="26.25" customHeight="1" x14ac:dyDescent="0.15">
      <c r="A4702" s="918"/>
      <c r="B4702" s="921" t="s">
        <v>2821</v>
      </c>
      <c r="C4702" s="922" t="s">
        <v>2822</v>
      </c>
      <c r="D4702" s="923">
        <v>43562</v>
      </c>
      <c r="E4702" s="921" t="s">
        <v>75</v>
      </c>
      <c r="F4702" s="921" t="s">
        <v>76</v>
      </c>
      <c r="G4702" s="921"/>
      <c r="H4702" s="924" t="s">
        <v>30</v>
      </c>
      <c r="I4702" s="924"/>
      <c r="J4702" s="14" t="s">
        <v>31</v>
      </c>
      <c r="K4702" s="14" t="s">
        <v>32</v>
      </c>
      <c r="L4702" s="16">
        <v>506.26</v>
      </c>
    </row>
    <row r="4703" spans="1:12" s="1" customFormat="1" ht="407.25" customHeight="1" x14ac:dyDescent="0.15">
      <c r="A4703" s="918"/>
      <c r="B4703" s="921"/>
      <c r="C4703" s="922"/>
      <c r="D4703" s="923"/>
      <c r="E4703" s="921"/>
      <c r="F4703" s="921"/>
      <c r="G4703" s="921"/>
      <c r="H4703" s="924" t="s">
        <v>33</v>
      </c>
      <c r="I4703" s="924"/>
      <c r="J4703" s="14" t="s">
        <v>31</v>
      </c>
      <c r="K4703" s="14" t="s">
        <v>32</v>
      </c>
      <c r="L4703" s="16">
        <v>30</v>
      </c>
    </row>
    <row r="4704" spans="1:12" s="1" customFormat="1" ht="24" customHeight="1" x14ac:dyDescent="0.15">
      <c r="A4704" s="918"/>
      <c r="B4704" s="9" t="s">
        <v>34</v>
      </c>
      <c r="C4704" s="13" t="s">
        <v>35</v>
      </c>
      <c r="D4704" s="13" t="s">
        <v>36</v>
      </c>
      <c r="E4704" s="13" t="s">
        <v>37</v>
      </c>
      <c r="F4704" s="920"/>
      <c r="G4704" s="920"/>
      <c r="H4704" s="924" t="s">
        <v>38</v>
      </c>
      <c r="I4704" s="924"/>
      <c r="J4704" s="921" t="s">
        <v>31</v>
      </c>
      <c r="K4704" s="921" t="s">
        <v>31</v>
      </c>
      <c r="L4704" s="925">
        <v>0</v>
      </c>
    </row>
    <row r="4705" spans="1:12" s="1" customFormat="1" ht="24" customHeight="1" x14ac:dyDescent="0.15">
      <c r="A4705" s="918"/>
      <c r="B4705" s="14" t="s">
        <v>39</v>
      </c>
      <c r="C4705" s="14" t="s">
        <v>76</v>
      </c>
      <c r="D4705" s="15">
        <v>43566</v>
      </c>
      <c r="E4705" s="14" t="s">
        <v>2823</v>
      </c>
      <c r="F4705" s="920"/>
      <c r="G4705" s="920"/>
      <c r="H4705" s="924"/>
      <c r="I4705" s="924"/>
      <c r="J4705" s="921"/>
      <c r="K4705" s="921"/>
      <c r="L4705" s="925"/>
    </row>
    <row r="4706" spans="1:12" s="1" customFormat="1" ht="24" customHeight="1" x14ac:dyDescent="0.15">
      <c r="A4706" s="918">
        <v>877</v>
      </c>
      <c r="B4706" s="9" t="s">
        <v>22</v>
      </c>
      <c r="C4706" s="13" t="s">
        <v>23</v>
      </c>
      <c r="D4706" s="13" t="s">
        <v>24</v>
      </c>
      <c r="E4706" s="13" t="s">
        <v>25</v>
      </c>
      <c r="F4706" s="919" t="s">
        <v>17</v>
      </c>
      <c r="G4706" s="919"/>
      <c r="H4706" s="920"/>
      <c r="I4706" s="920"/>
      <c r="J4706" s="920"/>
      <c r="K4706" s="920"/>
      <c r="L4706" s="920"/>
    </row>
    <row r="4707" spans="1:12" s="1" customFormat="1" ht="26.25" customHeight="1" x14ac:dyDescent="0.15">
      <c r="A4707" s="918"/>
      <c r="B4707" s="921" t="s">
        <v>2821</v>
      </c>
      <c r="C4707" s="922" t="s">
        <v>2822</v>
      </c>
      <c r="D4707" s="923">
        <v>43562</v>
      </c>
      <c r="E4707" s="921" t="s">
        <v>75</v>
      </c>
      <c r="F4707" s="921" t="s">
        <v>284</v>
      </c>
      <c r="G4707" s="921"/>
      <c r="H4707" s="924" t="s">
        <v>30</v>
      </c>
      <c r="I4707" s="924"/>
      <c r="J4707" s="14" t="s">
        <v>31</v>
      </c>
      <c r="K4707" s="14" t="s">
        <v>32</v>
      </c>
      <c r="L4707" s="16">
        <v>520</v>
      </c>
    </row>
    <row r="4708" spans="1:12" s="1" customFormat="1" ht="407.25" customHeight="1" x14ac:dyDescent="0.15">
      <c r="A4708" s="918"/>
      <c r="B4708" s="921"/>
      <c r="C4708" s="922"/>
      <c r="D4708" s="923"/>
      <c r="E4708" s="921"/>
      <c r="F4708" s="921"/>
      <c r="G4708" s="921"/>
      <c r="H4708" s="924" t="s">
        <v>33</v>
      </c>
      <c r="I4708" s="924"/>
      <c r="J4708" s="14" t="s">
        <v>31</v>
      </c>
      <c r="K4708" s="14" t="s">
        <v>32</v>
      </c>
      <c r="L4708" s="16">
        <v>310.8</v>
      </c>
    </row>
    <row r="4709" spans="1:12" s="1" customFormat="1" ht="24" customHeight="1" x14ac:dyDescent="0.15">
      <c r="A4709" s="918"/>
      <c r="B4709" s="9" t="s">
        <v>34</v>
      </c>
      <c r="C4709" s="13" t="s">
        <v>35</v>
      </c>
      <c r="D4709" s="13" t="s">
        <v>36</v>
      </c>
      <c r="E4709" s="13" t="s">
        <v>37</v>
      </c>
      <c r="F4709" s="920"/>
      <c r="G4709" s="920"/>
      <c r="H4709" s="924" t="s">
        <v>38</v>
      </c>
      <c r="I4709" s="924"/>
      <c r="J4709" s="921" t="s">
        <v>31</v>
      </c>
      <c r="K4709" s="921" t="s">
        <v>32</v>
      </c>
      <c r="L4709" s="925">
        <v>100</v>
      </c>
    </row>
    <row r="4710" spans="1:12" s="1" customFormat="1" ht="24" customHeight="1" x14ac:dyDescent="0.15">
      <c r="A4710" s="918"/>
      <c r="B4710" s="14" t="s">
        <v>39</v>
      </c>
      <c r="C4710" s="14" t="s">
        <v>284</v>
      </c>
      <c r="D4710" s="15">
        <v>43566</v>
      </c>
      <c r="E4710" s="14" t="s">
        <v>2823</v>
      </c>
      <c r="F4710" s="920"/>
      <c r="G4710" s="920"/>
      <c r="H4710" s="924"/>
      <c r="I4710" s="924"/>
      <c r="J4710" s="921"/>
      <c r="K4710" s="921"/>
      <c r="L4710" s="925"/>
    </row>
    <row r="4711" spans="1:12" s="1" customFormat="1" ht="24" customHeight="1" x14ac:dyDescent="0.15">
      <c r="A4711" s="918">
        <v>878</v>
      </c>
      <c r="B4711" s="9" t="s">
        <v>22</v>
      </c>
      <c r="C4711" s="13" t="s">
        <v>23</v>
      </c>
      <c r="D4711" s="13" t="s">
        <v>24</v>
      </c>
      <c r="E4711" s="13" t="s">
        <v>25</v>
      </c>
      <c r="F4711" s="919" t="s">
        <v>17</v>
      </c>
      <c r="G4711" s="919"/>
      <c r="H4711" s="920"/>
      <c r="I4711" s="920"/>
      <c r="J4711" s="920"/>
      <c r="K4711" s="920"/>
      <c r="L4711" s="920"/>
    </row>
    <row r="4712" spans="1:12" s="1" customFormat="1" ht="26.25" customHeight="1" x14ac:dyDescent="0.15">
      <c r="A4712" s="918"/>
      <c r="B4712" s="921" t="s">
        <v>2821</v>
      </c>
      <c r="C4712" s="922" t="s">
        <v>2824</v>
      </c>
      <c r="D4712" s="923">
        <v>43604</v>
      </c>
      <c r="E4712" s="921" t="s">
        <v>647</v>
      </c>
      <c r="F4712" s="921" t="s">
        <v>2825</v>
      </c>
      <c r="G4712" s="921"/>
      <c r="H4712" s="924" t="s">
        <v>30</v>
      </c>
      <c r="I4712" s="924"/>
      <c r="J4712" s="14" t="s">
        <v>31</v>
      </c>
      <c r="K4712" s="14" t="s">
        <v>32</v>
      </c>
      <c r="L4712" s="16">
        <v>737</v>
      </c>
    </row>
    <row r="4713" spans="1:12" s="1" customFormat="1" ht="249.75" customHeight="1" x14ac:dyDescent="0.15">
      <c r="A4713" s="918"/>
      <c r="B4713" s="921"/>
      <c r="C4713" s="922"/>
      <c r="D4713" s="923"/>
      <c r="E4713" s="921"/>
      <c r="F4713" s="921"/>
      <c r="G4713" s="921"/>
      <c r="H4713" s="924" t="s">
        <v>33</v>
      </c>
      <c r="I4713" s="924"/>
      <c r="J4713" s="14" t="s">
        <v>31</v>
      </c>
      <c r="K4713" s="14" t="s">
        <v>31</v>
      </c>
      <c r="L4713" s="16">
        <v>0</v>
      </c>
    </row>
    <row r="4714" spans="1:12" s="1" customFormat="1" ht="24" customHeight="1" x14ac:dyDescent="0.15">
      <c r="A4714" s="918"/>
      <c r="B4714" s="9" t="s">
        <v>34</v>
      </c>
      <c r="C4714" s="13" t="s">
        <v>35</v>
      </c>
      <c r="D4714" s="13" t="s">
        <v>36</v>
      </c>
      <c r="E4714" s="13" t="s">
        <v>37</v>
      </c>
      <c r="F4714" s="920"/>
      <c r="G4714" s="920"/>
      <c r="H4714" s="924" t="s">
        <v>38</v>
      </c>
      <c r="I4714" s="924"/>
      <c r="J4714" s="921" t="s">
        <v>31</v>
      </c>
      <c r="K4714" s="921" t="s">
        <v>32</v>
      </c>
      <c r="L4714" s="925">
        <v>120</v>
      </c>
    </row>
    <row r="4715" spans="1:12" s="1" customFormat="1" ht="24" customHeight="1" x14ac:dyDescent="0.15">
      <c r="A4715" s="918"/>
      <c r="B4715" s="14" t="s">
        <v>39</v>
      </c>
      <c r="C4715" s="14" t="s">
        <v>2825</v>
      </c>
      <c r="D4715" s="15">
        <v>43609</v>
      </c>
      <c r="E4715" s="14" t="s">
        <v>2826</v>
      </c>
      <c r="F4715" s="920"/>
      <c r="G4715" s="920"/>
      <c r="H4715" s="924"/>
      <c r="I4715" s="924"/>
      <c r="J4715" s="921"/>
      <c r="K4715" s="921"/>
      <c r="L4715" s="925"/>
    </row>
    <row r="4716" spans="1:12" s="1" customFormat="1" ht="24" customHeight="1" x14ac:dyDescent="0.15">
      <c r="A4716" s="918">
        <v>879</v>
      </c>
      <c r="B4716" s="9" t="s">
        <v>22</v>
      </c>
      <c r="C4716" s="13" t="s">
        <v>23</v>
      </c>
      <c r="D4716" s="13" t="s">
        <v>24</v>
      </c>
      <c r="E4716" s="13" t="s">
        <v>25</v>
      </c>
      <c r="F4716" s="919" t="s">
        <v>17</v>
      </c>
      <c r="G4716" s="919"/>
      <c r="H4716" s="920"/>
      <c r="I4716" s="920"/>
      <c r="J4716" s="920"/>
      <c r="K4716" s="920"/>
      <c r="L4716" s="920"/>
    </row>
    <row r="4717" spans="1:12" s="1" customFormat="1" ht="26.25" customHeight="1" x14ac:dyDescent="0.15">
      <c r="A4717" s="918"/>
      <c r="B4717" s="921" t="s">
        <v>2821</v>
      </c>
      <c r="C4717" s="922" t="s">
        <v>2827</v>
      </c>
      <c r="D4717" s="923">
        <v>43616</v>
      </c>
      <c r="E4717" s="921" t="s">
        <v>2828</v>
      </c>
      <c r="F4717" s="921" t="s">
        <v>2829</v>
      </c>
      <c r="G4717" s="921"/>
      <c r="H4717" s="924" t="s">
        <v>30</v>
      </c>
      <c r="I4717" s="924"/>
      <c r="J4717" s="14" t="s">
        <v>31</v>
      </c>
      <c r="K4717" s="14" t="s">
        <v>32</v>
      </c>
      <c r="L4717" s="16">
        <v>881</v>
      </c>
    </row>
    <row r="4718" spans="1:12" s="1" customFormat="1" ht="218.25" customHeight="1" x14ac:dyDescent="0.15">
      <c r="A4718" s="918"/>
      <c r="B4718" s="921"/>
      <c r="C4718" s="922"/>
      <c r="D4718" s="923"/>
      <c r="E4718" s="921"/>
      <c r="F4718" s="921"/>
      <c r="G4718" s="921"/>
      <c r="H4718" s="924" t="s">
        <v>33</v>
      </c>
      <c r="I4718" s="924"/>
      <c r="J4718" s="14" t="s">
        <v>31</v>
      </c>
      <c r="K4718" s="14" t="s">
        <v>32</v>
      </c>
      <c r="L4718" s="16">
        <v>1529.17</v>
      </c>
    </row>
    <row r="4719" spans="1:12" s="1" customFormat="1" ht="24" customHeight="1" x14ac:dyDescent="0.15">
      <c r="A4719" s="918"/>
      <c r="B4719" s="9" t="s">
        <v>34</v>
      </c>
      <c r="C4719" s="13" t="s">
        <v>35</v>
      </c>
      <c r="D4719" s="13" t="s">
        <v>36</v>
      </c>
      <c r="E4719" s="13" t="s">
        <v>37</v>
      </c>
      <c r="F4719" s="920"/>
      <c r="G4719" s="920"/>
      <c r="H4719" s="924" t="s">
        <v>38</v>
      </c>
      <c r="I4719" s="924"/>
      <c r="J4719" s="921" t="s">
        <v>31</v>
      </c>
      <c r="K4719" s="921" t="s">
        <v>31</v>
      </c>
      <c r="L4719" s="925">
        <v>0</v>
      </c>
    </row>
    <row r="4720" spans="1:12" s="1" customFormat="1" ht="24" customHeight="1" x14ac:dyDescent="0.15">
      <c r="A4720" s="918"/>
      <c r="B4720" s="14" t="s">
        <v>39</v>
      </c>
      <c r="C4720" s="14" t="s">
        <v>2829</v>
      </c>
      <c r="D4720" s="15">
        <v>43623</v>
      </c>
      <c r="E4720" s="14" t="s">
        <v>2830</v>
      </c>
      <c r="F4720" s="920"/>
      <c r="G4720" s="920"/>
      <c r="H4720" s="924"/>
      <c r="I4720" s="924"/>
      <c r="J4720" s="921"/>
      <c r="K4720" s="921"/>
      <c r="L4720" s="925"/>
    </row>
    <row r="4721" spans="1:12" s="1" customFormat="1" ht="24" customHeight="1" x14ac:dyDescent="0.15">
      <c r="A4721" s="918">
        <v>880</v>
      </c>
      <c r="B4721" s="9" t="s">
        <v>22</v>
      </c>
      <c r="C4721" s="13" t="s">
        <v>23</v>
      </c>
      <c r="D4721" s="13" t="s">
        <v>24</v>
      </c>
      <c r="E4721" s="13" t="s">
        <v>25</v>
      </c>
      <c r="F4721" s="919" t="s">
        <v>17</v>
      </c>
      <c r="G4721" s="919"/>
      <c r="H4721" s="920"/>
      <c r="I4721" s="920"/>
      <c r="J4721" s="920"/>
      <c r="K4721" s="920"/>
      <c r="L4721" s="920"/>
    </row>
    <row r="4722" spans="1:12" s="1" customFormat="1" ht="26.25" customHeight="1" x14ac:dyDescent="0.15">
      <c r="A4722" s="918"/>
      <c r="B4722" s="921" t="s">
        <v>2821</v>
      </c>
      <c r="C4722" s="922" t="s">
        <v>2831</v>
      </c>
      <c r="D4722" s="923">
        <v>43641</v>
      </c>
      <c r="E4722" s="921" t="s">
        <v>628</v>
      </c>
      <c r="F4722" s="921" t="s">
        <v>2832</v>
      </c>
      <c r="G4722" s="921"/>
      <c r="H4722" s="924" t="s">
        <v>30</v>
      </c>
      <c r="I4722" s="924"/>
      <c r="J4722" s="14" t="s">
        <v>31</v>
      </c>
      <c r="K4722" s="14" t="s">
        <v>32</v>
      </c>
      <c r="L4722" s="16">
        <v>591</v>
      </c>
    </row>
    <row r="4723" spans="1:12" s="1" customFormat="1" ht="207.75" customHeight="1" x14ac:dyDescent="0.15">
      <c r="A4723" s="918"/>
      <c r="B4723" s="921"/>
      <c r="C4723" s="922"/>
      <c r="D4723" s="923"/>
      <c r="E4723" s="921"/>
      <c r="F4723" s="921"/>
      <c r="G4723" s="921"/>
      <c r="H4723" s="924" t="s">
        <v>33</v>
      </c>
      <c r="I4723" s="924"/>
      <c r="J4723" s="14" t="s">
        <v>31</v>
      </c>
      <c r="K4723" s="14" t="s">
        <v>32</v>
      </c>
      <c r="L4723" s="16">
        <v>4054</v>
      </c>
    </row>
    <row r="4724" spans="1:12" s="1" customFormat="1" ht="24" customHeight="1" x14ac:dyDescent="0.15">
      <c r="A4724" s="918"/>
      <c r="B4724" s="9" t="s">
        <v>34</v>
      </c>
      <c r="C4724" s="13" t="s">
        <v>35</v>
      </c>
      <c r="D4724" s="13" t="s">
        <v>36</v>
      </c>
      <c r="E4724" s="13" t="s">
        <v>37</v>
      </c>
      <c r="F4724" s="920"/>
      <c r="G4724" s="920"/>
      <c r="H4724" s="924" t="s">
        <v>38</v>
      </c>
      <c r="I4724" s="924"/>
      <c r="J4724" s="921" t="s">
        <v>31</v>
      </c>
      <c r="K4724" s="921" t="s">
        <v>32</v>
      </c>
      <c r="L4724" s="925">
        <v>40</v>
      </c>
    </row>
    <row r="4725" spans="1:12" s="1" customFormat="1" ht="24" customHeight="1" x14ac:dyDescent="0.15">
      <c r="A4725" s="918"/>
      <c r="B4725" s="14" t="s">
        <v>39</v>
      </c>
      <c r="C4725" s="14" t="s">
        <v>2832</v>
      </c>
      <c r="D4725" s="15">
        <v>43645</v>
      </c>
      <c r="E4725" s="14" t="s">
        <v>1373</v>
      </c>
      <c r="F4725" s="920"/>
      <c r="G4725" s="920"/>
      <c r="H4725" s="924"/>
      <c r="I4725" s="924"/>
      <c r="J4725" s="921"/>
      <c r="K4725" s="921"/>
      <c r="L4725" s="925"/>
    </row>
    <row r="4726" spans="1:12" s="1" customFormat="1" ht="24" customHeight="1" x14ac:dyDescent="0.15">
      <c r="A4726" s="918">
        <v>881</v>
      </c>
      <c r="B4726" s="9" t="s">
        <v>22</v>
      </c>
      <c r="C4726" s="13" t="s">
        <v>23</v>
      </c>
      <c r="D4726" s="13" t="s">
        <v>24</v>
      </c>
      <c r="E4726" s="13" t="s">
        <v>25</v>
      </c>
      <c r="F4726" s="919" t="s">
        <v>17</v>
      </c>
      <c r="G4726" s="919"/>
      <c r="H4726" s="920"/>
      <c r="I4726" s="920"/>
      <c r="J4726" s="920"/>
      <c r="K4726" s="920"/>
      <c r="L4726" s="920"/>
    </row>
    <row r="4727" spans="1:12" s="1" customFormat="1" ht="26.25" customHeight="1" x14ac:dyDescent="0.15">
      <c r="A4727" s="918"/>
      <c r="B4727" s="921" t="s">
        <v>2821</v>
      </c>
      <c r="C4727" s="922" t="s">
        <v>2833</v>
      </c>
      <c r="D4727" s="923">
        <v>43671</v>
      </c>
      <c r="E4727" s="921" t="s">
        <v>43</v>
      </c>
      <c r="F4727" s="921" t="s">
        <v>2834</v>
      </c>
      <c r="G4727" s="921"/>
      <c r="H4727" s="924" t="s">
        <v>30</v>
      </c>
      <c r="I4727" s="924"/>
      <c r="J4727" s="14" t="s">
        <v>31</v>
      </c>
      <c r="K4727" s="14" t="s">
        <v>32</v>
      </c>
      <c r="L4727" s="16">
        <v>175</v>
      </c>
    </row>
    <row r="4728" spans="1:12" s="1" customFormat="1" ht="409.2" customHeight="1" x14ac:dyDescent="0.15">
      <c r="A4728" s="918"/>
      <c r="B4728" s="921"/>
      <c r="C4728" s="922"/>
      <c r="D4728" s="923"/>
      <c r="E4728" s="921"/>
      <c r="F4728" s="921"/>
      <c r="G4728" s="921"/>
      <c r="H4728" s="924" t="s">
        <v>33</v>
      </c>
      <c r="I4728" s="924"/>
      <c r="J4728" s="921" t="s">
        <v>31</v>
      </c>
      <c r="K4728" s="921" t="s">
        <v>32</v>
      </c>
      <c r="L4728" s="925">
        <v>1142.43</v>
      </c>
    </row>
    <row r="4729" spans="1:12" s="1" customFormat="1" ht="40.35" customHeight="1" x14ac:dyDescent="0.15">
      <c r="A4729" s="918"/>
      <c r="B4729" s="921"/>
      <c r="C4729" s="922"/>
      <c r="D4729" s="923"/>
      <c r="E4729" s="921"/>
      <c r="F4729" s="921"/>
      <c r="G4729" s="921"/>
      <c r="H4729" s="924"/>
      <c r="I4729" s="924"/>
      <c r="J4729" s="921"/>
      <c r="K4729" s="921"/>
      <c r="L4729" s="925"/>
    </row>
    <row r="4730" spans="1:12" s="1" customFormat="1" ht="24" customHeight="1" x14ac:dyDescent="0.15">
      <c r="A4730" s="918"/>
      <c r="B4730" s="9" t="s">
        <v>34</v>
      </c>
      <c r="C4730" s="13" t="s">
        <v>35</v>
      </c>
      <c r="D4730" s="13" t="s">
        <v>36</v>
      </c>
      <c r="E4730" s="13" t="s">
        <v>37</v>
      </c>
      <c r="F4730" s="920"/>
      <c r="G4730" s="920"/>
      <c r="H4730" s="924" t="s">
        <v>38</v>
      </c>
      <c r="I4730" s="924"/>
      <c r="J4730" s="921" t="s">
        <v>31</v>
      </c>
      <c r="K4730" s="921" t="s">
        <v>32</v>
      </c>
      <c r="L4730" s="925">
        <v>100</v>
      </c>
    </row>
    <row r="4731" spans="1:12" s="1" customFormat="1" ht="24" customHeight="1" x14ac:dyDescent="0.15">
      <c r="A4731" s="918"/>
      <c r="B4731" s="14" t="s">
        <v>39</v>
      </c>
      <c r="C4731" s="14" t="s">
        <v>2834</v>
      </c>
      <c r="D4731" s="15">
        <v>43676</v>
      </c>
      <c r="E4731" s="14" t="s">
        <v>2835</v>
      </c>
      <c r="F4731" s="920"/>
      <c r="G4731" s="920"/>
      <c r="H4731" s="924"/>
      <c r="I4731" s="924"/>
      <c r="J4731" s="921"/>
      <c r="K4731" s="921"/>
      <c r="L4731" s="925"/>
    </row>
    <row r="4732" spans="1:12" s="1" customFormat="1" ht="24" customHeight="1" x14ac:dyDescent="0.15">
      <c r="A4732" s="918">
        <v>882</v>
      </c>
      <c r="B4732" s="9" t="s">
        <v>22</v>
      </c>
      <c r="C4732" s="13" t="s">
        <v>23</v>
      </c>
      <c r="D4732" s="13" t="s">
        <v>24</v>
      </c>
      <c r="E4732" s="13" t="s">
        <v>25</v>
      </c>
      <c r="F4732" s="919" t="s">
        <v>17</v>
      </c>
      <c r="G4732" s="919"/>
      <c r="H4732" s="920"/>
      <c r="I4732" s="920"/>
      <c r="J4732" s="920"/>
      <c r="K4732" s="920"/>
      <c r="L4732" s="920"/>
    </row>
    <row r="4733" spans="1:12" s="1" customFormat="1" ht="26.25" customHeight="1" x14ac:dyDescent="0.15">
      <c r="A4733" s="918"/>
      <c r="B4733" s="921" t="s">
        <v>2821</v>
      </c>
      <c r="C4733" s="922" t="s">
        <v>2836</v>
      </c>
      <c r="D4733" s="923">
        <v>43684</v>
      </c>
      <c r="E4733" s="921" t="s">
        <v>2837</v>
      </c>
      <c r="F4733" s="921" t="s">
        <v>2838</v>
      </c>
      <c r="G4733" s="921"/>
      <c r="H4733" s="924" t="s">
        <v>30</v>
      </c>
      <c r="I4733" s="924"/>
      <c r="J4733" s="14" t="s">
        <v>31</v>
      </c>
      <c r="K4733" s="14" t="s">
        <v>32</v>
      </c>
      <c r="L4733" s="16">
        <v>339</v>
      </c>
    </row>
    <row r="4734" spans="1:12" s="1" customFormat="1" ht="270.75" customHeight="1" x14ac:dyDescent="0.15">
      <c r="A4734" s="918"/>
      <c r="B4734" s="921"/>
      <c r="C4734" s="922"/>
      <c r="D4734" s="923"/>
      <c r="E4734" s="921"/>
      <c r="F4734" s="921"/>
      <c r="G4734" s="921"/>
      <c r="H4734" s="924" t="s">
        <v>33</v>
      </c>
      <c r="I4734" s="924"/>
      <c r="J4734" s="14" t="s">
        <v>31</v>
      </c>
      <c r="K4734" s="14" t="s">
        <v>32</v>
      </c>
      <c r="L4734" s="16">
        <v>134</v>
      </c>
    </row>
    <row r="4735" spans="1:12" s="1" customFormat="1" ht="24" customHeight="1" x14ac:dyDescent="0.15">
      <c r="A4735" s="918"/>
      <c r="B4735" s="9" t="s">
        <v>34</v>
      </c>
      <c r="C4735" s="13" t="s">
        <v>35</v>
      </c>
      <c r="D4735" s="13" t="s">
        <v>36</v>
      </c>
      <c r="E4735" s="13" t="s">
        <v>37</v>
      </c>
      <c r="F4735" s="920"/>
      <c r="G4735" s="920"/>
      <c r="H4735" s="924" t="s">
        <v>38</v>
      </c>
      <c r="I4735" s="924"/>
      <c r="J4735" s="921" t="s">
        <v>31</v>
      </c>
      <c r="K4735" s="921" t="s">
        <v>31</v>
      </c>
      <c r="L4735" s="925">
        <v>0</v>
      </c>
    </row>
    <row r="4736" spans="1:12" s="1" customFormat="1" ht="24" customHeight="1" x14ac:dyDescent="0.15">
      <c r="A4736" s="918"/>
      <c r="B4736" s="14" t="s">
        <v>39</v>
      </c>
      <c r="C4736" s="14" t="s">
        <v>2838</v>
      </c>
      <c r="D4736" s="15">
        <v>43685</v>
      </c>
      <c r="E4736" s="14" t="s">
        <v>1111</v>
      </c>
      <c r="F4736" s="920"/>
      <c r="G4736" s="920"/>
      <c r="H4736" s="924"/>
      <c r="I4736" s="924"/>
      <c r="J4736" s="921"/>
      <c r="K4736" s="921"/>
      <c r="L4736" s="925"/>
    </row>
    <row r="4737" spans="1:12" s="1" customFormat="1" ht="24" customHeight="1" x14ac:dyDescent="0.15">
      <c r="A4737" s="918">
        <v>883</v>
      </c>
      <c r="B4737" s="9" t="s">
        <v>22</v>
      </c>
      <c r="C4737" s="13" t="s">
        <v>23</v>
      </c>
      <c r="D4737" s="13" t="s">
        <v>24</v>
      </c>
      <c r="E4737" s="13" t="s">
        <v>25</v>
      </c>
      <c r="F4737" s="919" t="s">
        <v>17</v>
      </c>
      <c r="G4737" s="919"/>
      <c r="H4737" s="920"/>
      <c r="I4737" s="920"/>
      <c r="J4737" s="920"/>
      <c r="K4737" s="920"/>
      <c r="L4737" s="920"/>
    </row>
    <row r="4738" spans="1:12" s="1" customFormat="1" ht="26.25" customHeight="1" x14ac:dyDescent="0.15">
      <c r="A4738" s="918"/>
      <c r="B4738" s="921" t="s">
        <v>2821</v>
      </c>
      <c r="C4738" s="922" t="s">
        <v>2839</v>
      </c>
      <c r="D4738" s="923">
        <v>43713</v>
      </c>
      <c r="E4738" s="921" t="s">
        <v>43</v>
      </c>
      <c r="F4738" s="921" t="s">
        <v>2840</v>
      </c>
      <c r="G4738" s="921"/>
      <c r="H4738" s="924" t="s">
        <v>30</v>
      </c>
      <c r="I4738" s="924"/>
      <c r="J4738" s="14" t="s">
        <v>31</v>
      </c>
      <c r="K4738" s="14" t="s">
        <v>32</v>
      </c>
      <c r="L4738" s="16">
        <v>309</v>
      </c>
    </row>
    <row r="4739" spans="1:12" s="1" customFormat="1" ht="409.2" customHeight="1" x14ac:dyDescent="0.15">
      <c r="A4739" s="918"/>
      <c r="B4739" s="921"/>
      <c r="C4739" s="922"/>
      <c r="D4739" s="923"/>
      <c r="E4739" s="921"/>
      <c r="F4739" s="921"/>
      <c r="G4739" s="921"/>
      <c r="H4739" s="924" t="s">
        <v>33</v>
      </c>
      <c r="I4739" s="924"/>
      <c r="J4739" s="921" t="s">
        <v>31</v>
      </c>
      <c r="K4739" s="921" t="s">
        <v>32</v>
      </c>
      <c r="L4739" s="925">
        <v>204.4</v>
      </c>
    </row>
    <row r="4740" spans="1:12" s="1" customFormat="1" ht="409.2" customHeight="1" x14ac:dyDescent="0.15">
      <c r="A4740" s="918"/>
      <c r="B4740" s="921"/>
      <c r="C4740" s="922"/>
      <c r="D4740" s="923"/>
      <c r="E4740" s="921"/>
      <c r="F4740" s="921"/>
      <c r="G4740" s="921"/>
      <c r="H4740" s="924"/>
      <c r="I4740" s="924"/>
      <c r="J4740" s="921"/>
      <c r="K4740" s="921"/>
      <c r="L4740" s="925"/>
    </row>
    <row r="4741" spans="1:12" s="1" customFormat="1" ht="103.95" customHeight="1" x14ac:dyDescent="0.15">
      <c r="A4741" s="918"/>
      <c r="B4741" s="921"/>
      <c r="C4741" s="922"/>
      <c r="D4741" s="923"/>
      <c r="E4741" s="921"/>
      <c r="F4741" s="921"/>
      <c r="G4741" s="921"/>
      <c r="H4741" s="924"/>
      <c r="I4741" s="924"/>
      <c r="J4741" s="921"/>
      <c r="K4741" s="921"/>
      <c r="L4741" s="925"/>
    </row>
    <row r="4742" spans="1:12" s="1" customFormat="1" ht="24" customHeight="1" x14ac:dyDescent="0.15">
      <c r="A4742" s="918"/>
      <c r="B4742" s="9" t="s">
        <v>34</v>
      </c>
      <c r="C4742" s="13" t="s">
        <v>35</v>
      </c>
      <c r="D4742" s="13" t="s">
        <v>36</v>
      </c>
      <c r="E4742" s="13" t="s">
        <v>37</v>
      </c>
      <c r="F4742" s="920"/>
      <c r="G4742" s="920"/>
      <c r="H4742" s="924" t="s">
        <v>38</v>
      </c>
      <c r="I4742" s="924"/>
      <c r="J4742" s="921" t="s">
        <v>31</v>
      </c>
      <c r="K4742" s="921" t="s">
        <v>32</v>
      </c>
      <c r="L4742" s="925">
        <v>128</v>
      </c>
    </row>
    <row r="4743" spans="1:12" s="1" customFormat="1" ht="24" customHeight="1" x14ac:dyDescent="0.15">
      <c r="A4743" s="918"/>
      <c r="B4743" s="14" t="s">
        <v>39</v>
      </c>
      <c r="C4743" s="14" t="s">
        <v>2840</v>
      </c>
      <c r="D4743" s="15">
        <v>43723</v>
      </c>
      <c r="E4743" s="14" t="s">
        <v>2841</v>
      </c>
      <c r="F4743" s="920"/>
      <c r="G4743" s="920"/>
      <c r="H4743" s="924"/>
      <c r="I4743" s="924"/>
      <c r="J4743" s="921"/>
      <c r="K4743" s="921"/>
      <c r="L4743" s="925"/>
    </row>
    <row r="4744" spans="1:12" s="1" customFormat="1" ht="24" customHeight="1" x14ac:dyDescent="0.15">
      <c r="A4744" s="918">
        <v>884</v>
      </c>
      <c r="B4744" s="9" t="s">
        <v>22</v>
      </c>
      <c r="C4744" s="13" t="s">
        <v>23</v>
      </c>
      <c r="D4744" s="13" t="s">
        <v>24</v>
      </c>
      <c r="E4744" s="13" t="s">
        <v>25</v>
      </c>
      <c r="F4744" s="919" t="s">
        <v>17</v>
      </c>
      <c r="G4744" s="919"/>
      <c r="H4744" s="920"/>
      <c r="I4744" s="920"/>
      <c r="J4744" s="920"/>
      <c r="K4744" s="920"/>
      <c r="L4744" s="920"/>
    </row>
    <row r="4745" spans="1:12" s="1" customFormat="1" ht="26.25" customHeight="1" x14ac:dyDescent="0.15">
      <c r="A4745" s="918"/>
      <c r="B4745" s="921" t="s">
        <v>2821</v>
      </c>
      <c r="C4745" s="922" t="s">
        <v>2839</v>
      </c>
      <c r="D4745" s="923">
        <v>43713</v>
      </c>
      <c r="E4745" s="921" t="s">
        <v>43</v>
      </c>
      <c r="F4745" s="921" t="s">
        <v>2842</v>
      </c>
      <c r="G4745" s="921"/>
      <c r="H4745" s="924" t="s">
        <v>30</v>
      </c>
      <c r="I4745" s="924"/>
      <c r="J4745" s="14" t="s">
        <v>31</v>
      </c>
      <c r="K4745" s="14" t="s">
        <v>32</v>
      </c>
      <c r="L4745" s="16">
        <v>140</v>
      </c>
    </row>
    <row r="4746" spans="1:12" s="1" customFormat="1" ht="409.2" customHeight="1" x14ac:dyDescent="0.15">
      <c r="A4746" s="918"/>
      <c r="B4746" s="921"/>
      <c r="C4746" s="922"/>
      <c r="D4746" s="923"/>
      <c r="E4746" s="921"/>
      <c r="F4746" s="921"/>
      <c r="G4746" s="921"/>
      <c r="H4746" s="924" t="s">
        <v>33</v>
      </c>
      <c r="I4746" s="924"/>
      <c r="J4746" s="921" t="s">
        <v>31</v>
      </c>
      <c r="K4746" s="921" t="s">
        <v>32</v>
      </c>
      <c r="L4746" s="925">
        <v>182</v>
      </c>
    </row>
    <row r="4747" spans="1:12" s="1" customFormat="1" ht="409.2" customHeight="1" x14ac:dyDescent="0.15">
      <c r="A4747" s="918"/>
      <c r="B4747" s="921"/>
      <c r="C4747" s="922"/>
      <c r="D4747" s="923"/>
      <c r="E4747" s="921"/>
      <c r="F4747" s="921"/>
      <c r="G4747" s="921"/>
      <c r="H4747" s="924"/>
      <c r="I4747" s="924"/>
      <c r="J4747" s="921"/>
      <c r="K4747" s="921"/>
      <c r="L4747" s="925"/>
    </row>
    <row r="4748" spans="1:12" s="1" customFormat="1" ht="103.95" customHeight="1" x14ac:dyDescent="0.15">
      <c r="A4748" s="918"/>
      <c r="B4748" s="921"/>
      <c r="C4748" s="922"/>
      <c r="D4748" s="923"/>
      <c r="E4748" s="921"/>
      <c r="F4748" s="921"/>
      <c r="G4748" s="921"/>
      <c r="H4748" s="924"/>
      <c r="I4748" s="924"/>
      <c r="J4748" s="921"/>
      <c r="K4748" s="921"/>
      <c r="L4748" s="925"/>
    </row>
    <row r="4749" spans="1:12" s="1" customFormat="1" ht="24" customHeight="1" x14ac:dyDescent="0.15">
      <c r="A4749" s="918"/>
      <c r="B4749" s="9" t="s">
        <v>34</v>
      </c>
      <c r="C4749" s="13" t="s">
        <v>35</v>
      </c>
      <c r="D4749" s="13" t="s">
        <v>36</v>
      </c>
      <c r="E4749" s="13" t="s">
        <v>37</v>
      </c>
      <c r="F4749" s="920"/>
      <c r="G4749" s="920"/>
      <c r="H4749" s="924" t="s">
        <v>38</v>
      </c>
      <c r="I4749" s="924"/>
      <c r="J4749" s="921" t="s">
        <v>31</v>
      </c>
      <c r="K4749" s="921" t="s">
        <v>31</v>
      </c>
      <c r="L4749" s="925">
        <v>0</v>
      </c>
    </row>
    <row r="4750" spans="1:12" s="1" customFormat="1" ht="24" customHeight="1" x14ac:dyDescent="0.15">
      <c r="A4750" s="918"/>
      <c r="B4750" s="14" t="s">
        <v>39</v>
      </c>
      <c r="C4750" s="14" t="s">
        <v>2842</v>
      </c>
      <c r="D4750" s="15">
        <v>43723</v>
      </c>
      <c r="E4750" s="14" t="s">
        <v>2841</v>
      </c>
      <c r="F4750" s="920"/>
      <c r="G4750" s="920"/>
      <c r="H4750" s="924"/>
      <c r="I4750" s="924"/>
      <c r="J4750" s="921"/>
      <c r="K4750" s="921"/>
      <c r="L4750" s="925"/>
    </row>
    <row r="4751" spans="1:12" s="1" customFormat="1" ht="24" customHeight="1" x14ac:dyDescent="0.15">
      <c r="A4751" s="918">
        <v>885</v>
      </c>
      <c r="B4751" s="9" t="s">
        <v>22</v>
      </c>
      <c r="C4751" s="13" t="s">
        <v>23</v>
      </c>
      <c r="D4751" s="13" t="s">
        <v>24</v>
      </c>
      <c r="E4751" s="13" t="s">
        <v>25</v>
      </c>
      <c r="F4751" s="919" t="s">
        <v>17</v>
      </c>
      <c r="G4751" s="919"/>
      <c r="H4751" s="920"/>
      <c r="I4751" s="920"/>
      <c r="J4751" s="920"/>
      <c r="K4751" s="920"/>
      <c r="L4751" s="920"/>
    </row>
    <row r="4752" spans="1:12" s="1" customFormat="1" ht="26.25" customHeight="1" x14ac:dyDescent="0.15">
      <c r="A4752" s="918"/>
      <c r="B4752" s="921" t="s">
        <v>2821</v>
      </c>
      <c r="C4752" s="922" t="s">
        <v>2839</v>
      </c>
      <c r="D4752" s="923">
        <v>43713</v>
      </c>
      <c r="E4752" s="921" t="s">
        <v>43</v>
      </c>
      <c r="F4752" s="921" t="s">
        <v>71</v>
      </c>
      <c r="G4752" s="921"/>
      <c r="H4752" s="924" t="s">
        <v>30</v>
      </c>
      <c r="I4752" s="924"/>
      <c r="J4752" s="14" t="s">
        <v>31</v>
      </c>
      <c r="K4752" s="14" t="s">
        <v>32</v>
      </c>
      <c r="L4752" s="16">
        <v>780</v>
      </c>
    </row>
    <row r="4753" spans="1:12" s="1" customFormat="1" ht="409.2" customHeight="1" x14ac:dyDescent="0.15">
      <c r="A4753" s="918"/>
      <c r="B4753" s="921"/>
      <c r="C4753" s="922"/>
      <c r="D4753" s="923"/>
      <c r="E4753" s="921"/>
      <c r="F4753" s="921"/>
      <c r="G4753" s="921"/>
      <c r="H4753" s="924" t="s">
        <v>33</v>
      </c>
      <c r="I4753" s="924"/>
      <c r="J4753" s="921" t="s">
        <v>31</v>
      </c>
      <c r="K4753" s="921" t="s">
        <v>32</v>
      </c>
      <c r="L4753" s="925">
        <v>1422</v>
      </c>
    </row>
    <row r="4754" spans="1:12" s="1" customFormat="1" ht="409.2" customHeight="1" x14ac:dyDescent="0.15">
      <c r="A4754" s="918"/>
      <c r="B4754" s="921"/>
      <c r="C4754" s="922"/>
      <c r="D4754" s="923"/>
      <c r="E4754" s="921"/>
      <c r="F4754" s="921"/>
      <c r="G4754" s="921"/>
      <c r="H4754" s="924"/>
      <c r="I4754" s="924"/>
      <c r="J4754" s="921"/>
      <c r="K4754" s="921"/>
      <c r="L4754" s="925"/>
    </row>
    <row r="4755" spans="1:12" s="1" customFormat="1" ht="103.95" customHeight="1" x14ac:dyDescent="0.15">
      <c r="A4755" s="918"/>
      <c r="B4755" s="921"/>
      <c r="C4755" s="922"/>
      <c r="D4755" s="923"/>
      <c r="E4755" s="921"/>
      <c r="F4755" s="921"/>
      <c r="G4755" s="921"/>
      <c r="H4755" s="924"/>
      <c r="I4755" s="924"/>
      <c r="J4755" s="921"/>
      <c r="K4755" s="921"/>
      <c r="L4755" s="925"/>
    </row>
    <row r="4756" spans="1:12" s="1" customFormat="1" ht="24" customHeight="1" x14ac:dyDescent="0.15">
      <c r="A4756" s="918"/>
      <c r="B4756" s="9" t="s">
        <v>34</v>
      </c>
      <c r="C4756" s="13" t="s">
        <v>35</v>
      </c>
      <c r="D4756" s="13" t="s">
        <v>36</v>
      </c>
      <c r="E4756" s="13" t="s">
        <v>37</v>
      </c>
      <c r="F4756" s="920"/>
      <c r="G4756" s="920"/>
      <c r="H4756" s="924" t="s">
        <v>38</v>
      </c>
      <c r="I4756" s="924"/>
      <c r="J4756" s="921" t="s">
        <v>31</v>
      </c>
      <c r="K4756" s="921" t="s">
        <v>31</v>
      </c>
      <c r="L4756" s="925">
        <v>0</v>
      </c>
    </row>
    <row r="4757" spans="1:12" s="1" customFormat="1" ht="24" customHeight="1" x14ac:dyDescent="0.15">
      <c r="A4757" s="918"/>
      <c r="B4757" s="14" t="s">
        <v>39</v>
      </c>
      <c r="C4757" s="14" t="s">
        <v>71</v>
      </c>
      <c r="D4757" s="15">
        <v>43723</v>
      </c>
      <c r="E4757" s="14" t="s">
        <v>2841</v>
      </c>
      <c r="F4757" s="920"/>
      <c r="G4757" s="920"/>
      <c r="H4757" s="924"/>
      <c r="I4757" s="924"/>
      <c r="J4757" s="921"/>
      <c r="K4757" s="921"/>
      <c r="L4757" s="925"/>
    </row>
    <row r="4758" spans="1:12" s="1" customFormat="1" ht="24" customHeight="1" x14ac:dyDescent="0.15">
      <c r="A4758" s="918">
        <v>886</v>
      </c>
      <c r="B4758" s="9" t="s">
        <v>22</v>
      </c>
      <c r="C4758" s="13" t="s">
        <v>23</v>
      </c>
      <c r="D4758" s="13" t="s">
        <v>24</v>
      </c>
      <c r="E4758" s="13" t="s">
        <v>25</v>
      </c>
      <c r="F4758" s="919" t="s">
        <v>17</v>
      </c>
      <c r="G4758" s="919"/>
      <c r="H4758" s="920"/>
      <c r="I4758" s="920"/>
      <c r="J4758" s="920"/>
      <c r="K4758" s="920"/>
      <c r="L4758" s="920"/>
    </row>
    <row r="4759" spans="1:12" s="1" customFormat="1" ht="26.25" customHeight="1" x14ac:dyDescent="0.15">
      <c r="A4759" s="918"/>
      <c r="B4759" s="921" t="s">
        <v>2843</v>
      </c>
      <c r="C4759" s="922" t="s">
        <v>2844</v>
      </c>
      <c r="D4759" s="923">
        <v>43692</v>
      </c>
      <c r="E4759" s="921" t="s">
        <v>2845</v>
      </c>
      <c r="F4759" s="921" t="s">
        <v>2846</v>
      </c>
      <c r="G4759" s="921"/>
      <c r="H4759" s="924" t="s">
        <v>30</v>
      </c>
      <c r="I4759" s="924"/>
      <c r="J4759" s="14" t="s">
        <v>31</v>
      </c>
      <c r="K4759" s="14" t="s">
        <v>32</v>
      </c>
      <c r="L4759" s="16">
        <v>375.5</v>
      </c>
    </row>
    <row r="4760" spans="1:12" s="1" customFormat="1" ht="144.75" customHeight="1" x14ac:dyDescent="0.15">
      <c r="A4760" s="918"/>
      <c r="B4760" s="921"/>
      <c r="C4760" s="922"/>
      <c r="D4760" s="923"/>
      <c r="E4760" s="921"/>
      <c r="F4760" s="921"/>
      <c r="G4760" s="921"/>
      <c r="H4760" s="924" t="s">
        <v>33</v>
      </c>
      <c r="I4760" s="924"/>
      <c r="J4760" s="14" t="s">
        <v>31</v>
      </c>
      <c r="K4760" s="14" t="s">
        <v>32</v>
      </c>
      <c r="L4760" s="16">
        <v>916</v>
      </c>
    </row>
    <row r="4761" spans="1:12" s="1" customFormat="1" ht="24" customHeight="1" x14ac:dyDescent="0.15">
      <c r="A4761" s="918"/>
      <c r="B4761" s="9" t="s">
        <v>34</v>
      </c>
      <c r="C4761" s="13" t="s">
        <v>35</v>
      </c>
      <c r="D4761" s="13" t="s">
        <v>36</v>
      </c>
      <c r="E4761" s="13" t="s">
        <v>37</v>
      </c>
      <c r="F4761" s="920"/>
      <c r="G4761" s="920"/>
      <c r="H4761" s="924" t="s">
        <v>38</v>
      </c>
      <c r="I4761" s="924"/>
      <c r="J4761" s="921" t="s">
        <v>31</v>
      </c>
      <c r="K4761" s="921" t="s">
        <v>32</v>
      </c>
      <c r="L4761" s="925">
        <v>200</v>
      </c>
    </row>
    <row r="4762" spans="1:12" s="1" customFormat="1" ht="24" customHeight="1" x14ac:dyDescent="0.15">
      <c r="A4762" s="918"/>
      <c r="B4762" s="14" t="s">
        <v>39</v>
      </c>
      <c r="C4762" s="14" t="s">
        <v>2846</v>
      </c>
      <c r="D4762" s="15">
        <v>43694</v>
      </c>
      <c r="E4762" s="14" t="s">
        <v>2847</v>
      </c>
      <c r="F4762" s="920"/>
      <c r="G4762" s="920"/>
      <c r="H4762" s="924"/>
      <c r="I4762" s="924"/>
      <c r="J4762" s="921"/>
      <c r="K4762" s="921"/>
      <c r="L4762" s="925"/>
    </row>
    <row r="4763" spans="1:12" s="1" customFormat="1" ht="24" customHeight="1" x14ac:dyDescent="0.15">
      <c r="A4763" s="918">
        <v>887</v>
      </c>
      <c r="B4763" s="9" t="s">
        <v>22</v>
      </c>
      <c r="C4763" s="13" t="s">
        <v>23</v>
      </c>
      <c r="D4763" s="13" t="s">
        <v>24</v>
      </c>
      <c r="E4763" s="13" t="s">
        <v>25</v>
      </c>
      <c r="F4763" s="919" t="s">
        <v>17</v>
      </c>
      <c r="G4763" s="919"/>
      <c r="H4763" s="920"/>
      <c r="I4763" s="920"/>
      <c r="J4763" s="920"/>
      <c r="K4763" s="920"/>
      <c r="L4763" s="920"/>
    </row>
    <row r="4764" spans="1:12" s="1" customFormat="1" ht="26.25" customHeight="1" x14ac:dyDescent="0.15">
      <c r="A4764" s="918"/>
      <c r="B4764" s="921" t="s">
        <v>2848</v>
      </c>
      <c r="C4764" s="921" t="s">
        <v>2849</v>
      </c>
      <c r="D4764" s="923">
        <v>43721</v>
      </c>
      <c r="E4764" s="921" t="s">
        <v>187</v>
      </c>
      <c r="F4764" s="921" t="s">
        <v>1043</v>
      </c>
      <c r="G4764" s="921"/>
      <c r="H4764" s="924" t="s">
        <v>30</v>
      </c>
      <c r="I4764" s="924"/>
      <c r="J4764" s="14" t="s">
        <v>31</v>
      </c>
      <c r="K4764" s="14" t="s">
        <v>31</v>
      </c>
      <c r="L4764" s="16">
        <v>0</v>
      </c>
    </row>
    <row r="4765" spans="1:12" s="1" customFormat="1" ht="113.25" customHeight="1" x14ac:dyDescent="0.15">
      <c r="A4765" s="918"/>
      <c r="B4765" s="921"/>
      <c r="C4765" s="921"/>
      <c r="D4765" s="923"/>
      <c r="E4765" s="921"/>
      <c r="F4765" s="921"/>
      <c r="G4765" s="921"/>
      <c r="H4765" s="924" t="s">
        <v>33</v>
      </c>
      <c r="I4765" s="924"/>
      <c r="J4765" s="14" t="s">
        <v>31</v>
      </c>
      <c r="K4765" s="14" t="s">
        <v>31</v>
      </c>
      <c r="L4765" s="16">
        <v>0</v>
      </c>
    </row>
    <row r="4766" spans="1:12" s="1" customFormat="1" ht="24" customHeight="1" x14ac:dyDescent="0.15">
      <c r="A4766" s="918"/>
      <c r="B4766" s="9" t="s">
        <v>34</v>
      </c>
      <c r="C4766" s="13" t="s">
        <v>35</v>
      </c>
      <c r="D4766" s="13" t="s">
        <v>36</v>
      </c>
      <c r="E4766" s="13" t="s">
        <v>37</v>
      </c>
      <c r="F4766" s="920"/>
      <c r="G4766" s="920"/>
      <c r="H4766" s="924" t="s">
        <v>38</v>
      </c>
      <c r="I4766" s="924"/>
      <c r="J4766" s="921" t="s">
        <v>31</v>
      </c>
      <c r="K4766" s="921" t="s">
        <v>32</v>
      </c>
      <c r="L4766" s="925">
        <v>640</v>
      </c>
    </row>
    <row r="4767" spans="1:12" s="1" customFormat="1" ht="24" customHeight="1" x14ac:dyDescent="0.15">
      <c r="A4767" s="918"/>
      <c r="B4767" s="14" t="s">
        <v>55</v>
      </c>
      <c r="C4767" s="14" t="s">
        <v>1043</v>
      </c>
      <c r="D4767" s="15">
        <v>43726</v>
      </c>
      <c r="E4767" s="14" t="s">
        <v>2850</v>
      </c>
      <c r="F4767" s="920"/>
      <c r="G4767" s="920"/>
      <c r="H4767" s="924"/>
      <c r="I4767" s="924"/>
      <c r="J4767" s="921"/>
      <c r="K4767" s="921"/>
      <c r="L4767" s="925"/>
    </row>
    <row r="4768" spans="1:12" s="1" customFormat="1" ht="24" customHeight="1" x14ac:dyDescent="0.15">
      <c r="A4768" s="918">
        <v>888</v>
      </c>
      <c r="B4768" s="9" t="s">
        <v>22</v>
      </c>
      <c r="C4768" s="13" t="s">
        <v>23</v>
      </c>
      <c r="D4768" s="13" t="s">
        <v>24</v>
      </c>
      <c r="E4768" s="13" t="s">
        <v>25</v>
      </c>
      <c r="F4768" s="919" t="s">
        <v>17</v>
      </c>
      <c r="G4768" s="919"/>
      <c r="H4768" s="920"/>
      <c r="I4768" s="920"/>
      <c r="J4768" s="920"/>
      <c r="K4768" s="920"/>
      <c r="L4768" s="920"/>
    </row>
    <row r="4769" spans="1:12" s="1" customFormat="1" ht="26.25" customHeight="1" x14ac:dyDescent="0.15">
      <c r="A4769" s="918"/>
      <c r="B4769" s="921" t="s">
        <v>2851</v>
      </c>
      <c r="C4769" s="922" t="s">
        <v>2852</v>
      </c>
      <c r="D4769" s="923">
        <v>43579</v>
      </c>
      <c r="E4769" s="921" t="s">
        <v>115</v>
      </c>
      <c r="F4769" s="921" t="s">
        <v>116</v>
      </c>
      <c r="G4769" s="921"/>
      <c r="H4769" s="924" t="s">
        <v>30</v>
      </c>
      <c r="I4769" s="924"/>
      <c r="J4769" s="14" t="s">
        <v>31</v>
      </c>
      <c r="K4769" s="14" t="s">
        <v>32</v>
      </c>
      <c r="L4769" s="16">
        <v>575</v>
      </c>
    </row>
    <row r="4770" spans="1:12" s="1" customFormat="1" ht="123.75" customHeight="1" x14ac:dyDescent="0.15">
      <c r="A4770" s="918"/>
      <c r="B4770" s="921"/>
      <c r="C4770" s="922"/>
      <c r="D4770" s="923"/>
      <c r="E4770" s="921"/>
      <c r="F4770" s="921"/>
      <c r="G4770" s="921"/>
      <c r="H4770" s="924" t="s">
        <v>33</v>
      </c>
      <c r="I4770" s="924"/>
      <c r="J4770" s="14" t="s">
        <v>31</v>
      </c>
      <c r="K4770" s="14" t="s">
        <v>32</v>
      </c>
      <c r="L4770" s="16">
        <v>658.57</v>
      </c>
    </row>
    <row r="4771" spans="1:12" s="1" customFormat="1" ht="24" customHeight="1" x14ac:dyDescent="0.15">
      <c r="A4771" s="918"/>
      <c r="B4771" s="9" t="s">
        <v>34</v>
      </c>
      <c r="C4771" s="13" t="s">
        <v>35</v>
      </c>
      <c r="D4771" s="13" t="s">
        <v>36</v>
      </c>
      <c r="E4771" s="13" t="s">
        <v>37</v>
      </c>
      <c r="F4771" s="920"/>
      <c r="G4771" s="920"/>
      <c r="H4771" s="924" t="s">
        <v>38</v>
      </c>
      <c r="I4771" s="924"/>
      <c r="J4771" s="921" t="s">
        <v>31</v>
      </c>
      <c r="K4771" s="921" t="s">
        <v>31</v>
      </c>
      <c r="L4771" s="925">
        <v>0</v>
      </c>
    </row>
    <row r="4772" spans="1:12" s="1" customFormat="1" ht="24" customHeight="1" x14ac:dyDescent="0.15">
      <c r="A4772" s="918"/>
      <c r="B4772" s="14" t="s">
        <v>204</v>
      </c>
      <c r="C4772" s="14" t="s">
        <v>116</v>
      </c>
      <c r="D4772" s="15">
        <v>43581</v>
      </c>
      <c r="E4772" s="14" t="s">
        <v>117</v>
      </c>
      <c r="F4772" s="920"/>
      <c r="G4772" s="920"/>
      <c r="H4772" s="924"/>
      <c r="I4772" s="924"/>
      <c r="J4772" s="921"/>
      <c r="K4772" s="921"/>
      <c r="L4772" s="925"/>
    </row>
    <row r="4773" spans="1:12" s="1" customFormat="1" ht="24" customHeight="1" x14ac:dyDescent="0.15">
      <c r="A4773" s="918">
        <v>889</v>
      </c>
      <c r="B4773" s="9" t="s">
        <v>22</v>
      </c>
      <c r="C4773" s="13" t="s">
        <v>23</v>
      </c>
      <c r="D4773" s="13" t="s">
        <v>24</v>
      </c>
      <c r="E4773" s="13" t="s">
        <v>25</v>
      </c>
      <c r="F4773" s="919" t="s">
        <v>17</v>
      </c>
      <c r="G4773" s="919"/>
      <c r="H4773" s="920"/>
      <c r="I4773" s="920"/>
      <c r="J4773" s="920"/>
      <c r="K4773" s="920"/>
      <c r="L4773" s="920"/>
    </row>
    <row r="4774" spans="1:12" s="1" customFormat="1" ht="26.25" customHeight="1" x14ac:dyDescent="0.15">
      <c r="A4774" s="918"/>
      <c r="B4774" s="921" t="s">
        <v>2851</v>
      </c>
      <c r="C4774" s="922" t="s">
        <v>2853</v>
      </c>
      <c r="D4774" s="923">
        <v>43606</v>
      </c>
      <c r="E4774" s="921" t="s">
        <v>2854</v>
      </c>
      <c r="F4774" s="921" t="s">
        <v>2855</v>
      </c>
      <c r="G4774" s="921"/>
      <c r="H4774" s="924" t="s">
        <v>30</v>
      </c>
      <c r="I4774" s="924"/>
      <c r="J4774" s="14" t="s">
        <v>31</v>
      </c>
      <c r="K4774" s="14" t="s">
        <v>32</v>
      </c>
      <c r="L4774" s="16">
        <v>882.92</v>
      </c>
    </row>
    <row r="4775" spans="1:12" s="1" customFormat="1" ht="239.25" customHeight="1" x14ac:dyDescent="0.15">
      <c r="A4775" s="918"/>
      <c r="B4775" s="921"/>
      <c r="C4775" s="922"/>
      <c r="D4775" s="923"/>
      <c r="E4775" s="921"/>
      <c r="F4775" s="921"/>
      <c r="G4775" s="921"/>
      <c r="H4775" s="924" t="s">
        <v>33</v>
      </c>
      <c r="I4775" s="924"/>
      <c r="J4775" s="14" t="s">
        <v>31</v>
      </c>
      <c r="K4775" s="14" t="s">
        <v>32</v>
      </c>
      <c r="L4775" s="16">
        <v>2746.51</v>
      </c>
    </row>
    <row r="4776" spans="1:12" s="1" customFormat="1" ht="24" customHeight="1" x14ac:dyDescent="0.15">
      <c r="A4776" s="918"/>
      <c r="B4776" s="9" t="s">
        <v>34</v>
      </c>
      <c r="C4776" s="13" t="s">
        <v>35</v>
      </c>
      <c r="D4776" s="13" t="s">
        <v>36</v>
      </c>
      <c r="E4776" s="13" t="s">
        <v>37</v>
      </c>
      <c r="F4776" s="920"/>
      <c r="G4776" s="920"/>
      <c r="H4776" s="924" t="s">
        <v>38</v>
      </c>
      <c r="I4776" s="924"/>
      <c r="J4776" s="921" t="s">
        <v>31</v>
      </c>
      <c r="K4776" s="921" t="s">
        <v>31</v>
      </c>
      <c r="L4776" s="925">
        <v>0</v>
      </c>
    </row>
    <row r="4777" spans="1:12" s="1" customFormat="1" ht="24" customHeight="1" x14ac:dyDescent="0.15">
      <c r="A4777" s="918"/>
      <c r="B4777" s="14" t="s">
        <v>204</v>
      </c>
      <c r="C4777" s="14" t="s">
        <v>2855</v>
      </c>
      <c r="D4777" s="15">
        <v>43611</v>
      </c>
      <c r="E4777" s="14" t="s">
        <v>1609</v>
      </c>
      <c r="F4777" s="920"/>
      <c r="G4777" s="920"/>
      <c r="H4777" s="924"/>
      <c r="I4777" s="924"/>
      <c r="J4777" s="921"/>
      <c r="K4777" s="921"/>
      <c r="L4777" s="925"/>
    </row>
    <row r="4778" spans="1:12" s="1" customFormat="1" ht="24" customHeight="1" x14ac:dyDescent="0.15">
      <c r="A4778" s="918">
        <v>890</v>
      </c>
      <c r="B4778" s="9" t="s">
        <v>22</v>
      </c>
      <c r="C4778" s="13" t="s">
        <v>23</v>
      </c>
      <c r="D4778" s="13" t="s">
        <v>24</v>
      </c>
      <c r="E4778" s="13" t="s">
        <v>25</v>
      </c>
      <c r="F4778" s="919" t="s">
        <v>17</v>
      </c>
      <c r="G4778" s="919"/>
      <c r="H4778" s="920"/>
      <c r="I4778" s="920"/>
      <c r="J4778" s="920"/>
      <c r="K4778" s="920"/>
      <c r="L4778" s="920"/>
    </row>
    <row r="4779" spans="1:12" s="1" customFormat="1" ht="26.25" customHeight="1" x14ac:dyDescent="0.15">
      <c r="A4779" s="918"/>
      <c r="B4779" s="921" t="s">
        <v>2856</v>
      </c>
      <c r="C4779" s="922" t="s">
        <v>2857</v>
      </c>
      <c r="D4779" s="923">
        <v>43566</v>
      </c>
      <c r="E4779" s="921" t="s">
        <v>1363</v>
      </c>
      <c r="F4779" s="921" t="s">
        <v>1364</v>
      </c>
      <c r="G4779" s="921"/>
      <c r="H4779" s="924" t="s">
        <v>30</v>
      </c>
      <c r="I4779" s="924"/>
      <c r="J4779" s="14" t="s">
        <v>31</v>
      </c>
      <c r="K4779" s="14" t="s">
        <v>32</v>
      </c>
      <c r="L4779" s="16">
        <v>204.4</v>
      </c>
    </row>
    <row r="4780" spans="1:12" s="1" customFormat="1" ht="409.2" customHeight="1" x14ac:dyDescent="0.15">
      <c r="A4780" s="918"/>
      <c r="B4780" s="921"/>
      <c r="C4780" s="922"/>
      <c r="D4780" s="923"/>
      <c r="E4780" s="921"/>
      <c r="F4780" s="921"/>
      <c r="G4780" s="921"/>
      <c r="H4780" s="924" t="s">
        <v>33</v>
      </c>
      <c r="I4780" s="924"/>
      <c r="J4780" s="921" t="s">
        <v>31</v>
      </c>
      <c r="K4780" s="921" t="s">
        <v>32</v>
      </c>
      <c r="L4780" s="925">
        <v>667.61</v>
      </c>
    </row>
    <row r="4781" spans="1:12" s="1" customFormat="1" ht="61.35" customHeight="1" x14ac:dyDescent="0.15">
      <c r="A4781" s="918"/>
      <c r="B4781" s="921"/>
      <c r="C4781" s="922"/>
      <c r="D4781" s="923"/>
      <c r="E4781" s="921"/>
      <c r="F4781" s="921"/>
      <c r="G4781" s="921"/>
      <c r="H4781" s="924"/>
      <c r="I4781" s="924"/>
      <c r="J4781" s="921"/>
      <c r="K4781" s="921"/>
      <c r="L4781" s="925"/>
    </row>
    <row r="4782" spans="1:12" s="1" customFormat="1" ht="24" customHeight="1" x14ac:dyDescent="0.15">
      <c r="A4782" s="918"/>
      <c r="B4782" s="9" t="s">
        <v>34</v>
      </c>
      <c r="C4782" s="13" t="s">
        <v>35</v>
      </c>
      <c r="D4782" s="13" t="s">
        <v>36</v>
      </c>
      <c r="E4782" s="13" t="s">
        <v>37</v>
      </c>
      <c r="F4782" s="920"/>
      <c r="G4782" s="920"/>
      <c r="H4782" s="924" t="s">
        <v>38</v>
      </c>
      <c r="I4782" s="924"/>
      <c r="J4782" s="921" t="s">
        <v>31</v>
      </c>
      <c r="K4782" s="921" t="s">
        <v>31</v>
      </c>
      <c r="L4782" s="925">
        <v>0</v>
      </c>
    </row>
    <row r="4783" spans="1:12" s="1" customFormat="1" ht="24" customHeight="1" x14ac:dyDescent="0.15">
      <c r="A4783" s="918"/>
      <c r="B4783" s="14" t="s">
        <v>39</v>
      </c>
      <c r="C4783" s="14" t="s">
        <v>1364</v>
      </c>
      <c r="D4783" s="15">
        <v>43567</v>
      </c>
      <c r="E4783" s="14" t="s">
        <v>138</v>
      </c>
      <c r="F4783" s="920"/>
      <c r="G4783" s="920"/>
      <c r="H4783" s="924"/>
      <c r="I4783" s="924"/>
      <c r="J4783" s="921"/>
      <c r="K4783" s="921"/>
      <c r="L4783" s="925"/>
    </row>
    <row r="4784" spans="1:12" s="1" customFormat="1" ht="24" customHeight="1" x14ac:dyDescent="0.15">
      <c r="A4784" s="918">
        <v>891</v>
      </c>
      <c r="B4784" s="9" t="s">
        <v>22</v>
      </c>
      <c r="C4784" s="13" t="s">
        <v>23</v>
      </c>
      <c r="D4784" s="13" t="s">
        <v>24</v>
      </c>
      <c r="E4784" s="13" t="s">
        <v>25</v>
      </c>
      <c r="F4784" s="919" t="s">
        <v>17</v>
      </c>
      <c r="G4784" s="919"/>
      <c r="H4784" s="920"/>
      <c r="I4784" s="920"/>
      <c r="J4784" s="920"/>
      <c r="K4784" s="920"/>
      <c r="L4784" s="920"/>
    </row>
    <row r="4785" spans="1:12" s="1" customFormat="1" ht="26.25" customHeight="1" x14ac:dyDescent="0.15">
      <c r="A4785" s="918"/>
      <c r="B4785" s="921" t="s">
        <v>2856</v>
      </c>
      <c r="C4785" s="922" t="s">
        <v>2858</v>
      </c>
      <c r="D4785" s="923">
        <v>43586</v>
      </c>
      <c r="E4785" s="921" t="s">
        <v>90</v>
      </c>
      <c r="F4785" s="921" t="s">
        <v>933</v>
      </c>
      <c r="G4785" s="921"/>
      <c r="H4785" s="924" t="s">
        <v>30</v>
      </c>
      <c r="I4785" s="924"/>
      <c r="J4785" s="14" t="s">
        <v>31</v>
      </c>
      <c r="K4785" s="14" t="s">
        <v>32</v>
      </c>
      <c r="L4785" s="16">
        <v>543</v>
      </c>
    </row>
    <row r="4786" spans="1:12" s="1" customFormat="1" ht="249.75" customHeight="1" x14ac:dyDescent="0.15">
      <c r="A4786" s="918"/>
      <c r="B4786" s="921"/>
      <c r="C4786" s="922"/>
      <c r="D4786" s="923"/>
      <c r="E4786" s="921"/>
      <c r="F4786" s="921"/>
      <c r="G4786" s="921"/>
      <c r="H4786" s="924" t="s">
        <v>33</v>
      </c>
      <c r="I4786" s="924"/>
      <c r="J4786" s="14" t="s">
        <v>31</v>
      </c>
      <c r="K4786" s="14" t="s">
        <v>32</v>
      </c>
      <c r="L4786" s="16">
        <v>367.52</v>
      </c>
    </row>
    <row r="4787" spans="1:12" s="1" customFormat="1" ht="24" customHeight="1" x14ac:dyDescent="0.15">
      <c r="A4787" s="918"/>
      <c r="B4787" s="9" t="s">
        <v>34</v>
      </c>
      <c r="C4787" s="13" t="s">
        <v>35</v>
      </c>
      <c r="D4787" s="13" t="s">
        <v>36</v>
      </c>
      <c r="E4787" s="13" t="s">
        <v>37</v>
      </c>
      <c r="F4787" s="920"/>
      <c r="G4787" s="920"/>
      <c r="H4787" s="924" t="s">
        <v>38</v>
      </c>
      <c r="I4787" s="924"/>
      <c r="J4787" s="921" t="s">
        <v>31</v>
      </c>
      <c r="K4787" s="921" t="s">
        <v>31</v>
      </c>
      <c r="L4787" s="925">
        <v>0</v>
      </c>
    </row>
    <row r="4788" spans="1:12" s="1" customFormat="1" ht="24" customHeight="1" x14ac:dyDescent="0.15">
      <c r="A4788" s="918"/>
      <c r="B4788" s="14" t="s">
        <v>39</v>
      </c>
      <c r="C4788" s="14" t="s">
        <v>933</v>
      </c>
      <c r="D4788" s="15">
        <v>43589</v>
      </c>
      <c r="E4788" s="14" t="s">
        <v>2169</v>
      </c>
      <c r="F4788" s="920"/>
      <c r="G4788" s="920"/>
      <c r="H4788" s="924"/>
      <c r="I4788" s="924"/>
      <c r="J4788" s="921"/>
      <c r="K4788" s="921"/>
      <c r="L4788" s="925"/>
    </row>
    <row r="4789" spans="1:12" s="1" customFormat="1" ht="24" customHeight="1" x14ac:dyDescent="0.15">
      <c r="A4789" s="918">
        <v>892</v>
      </c>
      <c r="B4789" s="9" t="s">
        <v>22</v>
      </c>
      <c r="C4789" s="13" t="s">
        <v>23</v>
      </c>
      <c r="D4789" s="13" t="s">
        <v>24</v>
      </c>
      <c r="E4789" s="13" t="s">
        <v>25</v>
      </c>
      <c r="F4789" s="919" t="s">
        <v>17</v>
      </c>
      <c r="G4789" s="919"/>
      <c r="H4789" s="920"/>
      <c r="I4789" s="920"/>
      <c r="J4789" s="920"/>
      <c r="K4789" s="920"/>
      <c r="L4789" s="920"/>
    </row>
    <row r="4790" spans="1:12" s="1" customFormat="1" ht="26.25" customHeight="1" x14ac:dyDescent="0.15">
      <c r="A4790" s="918"/>
      <c r="B4790" s="921" t="s">
        <v>2859</v>
      </c>
      <c r="C4790" s="921" t="s">
        <v>2860</v>
      </c>
      <c r="D4790" s="923">
        <v>43560</v>
      </c>
      <c r="E4790" s="921" t="s">
        <v>1630</v>
      </c>
      <c r="F4790" s="921" t="s">
        <v>2861</v>
      </c>
      <c r="G4790" s="921"/>
      <c r="H4790" s="924" t="s">
        <v>30</v>
      </c>
      <c r="I4790" s="924"/>
      <c r="J4790" s="14" t="s">
        <v>31</v>
      </c>
      <c r="K4790" s="14" t="s">
        <v>32</v>
      </c>
      <c r="L4790" s="16">
        <v>240.61</v>
      </c>
    </row>
    <row r="4791" spans="1:12" s="1" customFormat="1" ht="81.75" customHeight="1" x14ac:dyDescent="0.15">
      <c r="A4791" s="918"/>
      <c r="B4791" s="921"/>
      <c r="C4791" s="921"/>
      <c r="D4791" s="923"/>
      <c r="E4791" s="921"/>
      <c r="F4791" s="921"/>
      <c r="G4791" s="921"/>
      <c r="H4791" s="924" t="s">
        <v>33</v>
      </c>
      <c r="I4791" s="924"/>
      <c r="J4791" s="14" t="s">
        <v>31</v>
      </c>
      <c r="K4791" s="14" t="s">
        <v>32</v>
      </c>
      <c r="L4791" s="16">
        <v>379.3</v>
      </c>
    </row>
    <row r="4792" spans="1:12" s="1" customFormat="1" ht="24" customHeight="1" x14ac:dyDescent="0.15">
      <c r="A4792" s="918"/>
      <c r="B4792" s="9" t="s">
        <v>34</v>
      </c>
      <c r="C4792" s="13" t="s">
        <v>35</v>
      </c>
      <c r="D4792" s="13" t="s">
        <v>36</v>
      </c>
      <c r="E4792" s="13" t="s">
        <v>37</v>
      </c>
      <c r="F4792" s="920"/>
      <c r="G4792" s="920"/>
      <c r="H4792" s="924" t="s">
        <v>38</v>
      </c>
      <c r="I4792" s="924"/>
      <c r="J4792" s="921" t="s">
        <v>31</v>
      </c>
      <c r="K4792" s="921" t="s">
        <v>31</v>
      </c>
      <c r="L4792" s="925">
        <v>0</v>
      </c>
    </row>
    <row r="4793" spans="1:12" s="1" customFormat="1" ht="24" customHeight="1" x14ac:dyDescent="0.15">
      <c r="A4793" s="918"/>
      <c r="B4793" s="14" t="s">
        <v>55</v>
      </c>
      <c r="C4793" s="14" t="s">
        <v>2861</v>
      </c>
      <c r="D4793" s="15">
        <v>43561</v>
      </c>
      <c r="E4793" s="14" t="s">
        <v>1446</v>
      </c>
      <c r="F4793" s="920"/>
      <c r="G4793" s="920"/>
      <c r="H4793" s="924"/>
      <c r="I4793" s="924"/>
      <c r="J4793" s="921"/>
      <c r="K4793" s="921"/>
      <c r="L4793" s="925"/>
    </row>
    <row r="4794" spans="1:12" s="1" customFormat="1" ht="24" customHeight="1" x14ac:dyDescent="0.15">
      <c r="A4794" s="918">
        <v>893</v>
      </c>
      <c r="B4794" s="9" t="s">
        <v>22</v>
      </c>
      <c r="C4794" s="13" t="s">
        <v>23</v>
      </c>
      <c r="D4794" s="13" t="s">
        <v>24</v>
      </c>
      <c r="E4794" s="13" t="s">
        <v>25</v>
      </c>
      <c r="F4794" s="919" t="s">
        <v>17</v>
      </c>
      <c r="G4794" s="919"/>
      <c r="H4794" s="920"/>
      <c r="I4794" s="920"/>
      <c r="J4794" s="920"/>
      <c r="K4794" s="920"/>
      <c r="L4794" s="920"/>
    </row>
    <row r="4795" spans="1:12" s="1" customFormat="1" ht="26.25" customHeight="1" x14ac:dyDescent="0.15">
      <c r="A4795" s="918"/>
      <c r="B4795" s="921" t="s">
        <v>2859</v>
      </c>
      <c r="C4795" s="922" t="s">
        <v>2862</v>
      </c>
      <c r="D4795" s="923">
        <v>43654</v>
      </c>
      <c r="E4795" s="921" t="s">
        <v>2105</v>
      </c>
      <c r="F4795" s="921" t="s">
        <v>2863</v>
      </c>
      <c r="G4795" s="921"/>
      <c r="H4795" s="924" t="s">
        <v>30</v>
      </c>
      <c r="I4795" s="924"/>
      <c r="J4795" s="14" t="s">
        <v>31</v>
      </c>
      <c r="K4795" s="14" t="s">
        <v>31</v>
      </c>
      <c r="L4795" s="16">
        <v>0</v>
      </c>
    </row>
    <row r="4796" spans="1:12" s="1" customFormat="1" ht="165.75" customHeight="1" x14ac:dyDescent="0.15">
      <c r="A4796" s="918"/>
      <c r="B4796" s="921"/>
      <c r="C4796" s="922"/>
      <c r="D4796" s="923"/>
      <c r="E4796" s="921"/>
      <c r="F4796" s="921"/>
      <c r="G4796" s="921"/>
      <c r="H4796" s="924" t="s">
        <v>33</v>
      </c>
      <c r="I4796" s="924"/>
      <c r="J4796" s="14" t="s">
        <v>31</v>
      </c>
      <c r="K4796" s="14" t="s">
        <v>31</v>
      </c>
      <c r="L4796" s="16">
        <v>0</v>
      </c>
    </row>
    <row r="4797" spans="1:12" s="1" customFormat="1" ht="24" customHeight="1" x14ac:dyDescent="0.15">
      <c r="A4797" s="918"/>
      <c r="B4797" s="9" t="s">
        <v>34</v>
      </c>
      <c r="C4797" s="13" t="s">
        <v>35</v>
      </c>
      <c r="D4797" s="13" t="s">
        <v>36</v>
      </c>
      <c r="E4797" s="13" t="s">
        <v>37</v>
      </c>
      <c r="F4797" s="920"/>
      <c r="G4797" s="920"/>
      <c r="H4797" s="924" t="s">
        <v>38</v>
      </c>
      <c r="I4797" s="924"/>
      <c r="J4797" s="921" t="s">
        <v>31</v>
      </c>
      <c r="K4797" s="921" t="s">
        <v>32</v>
      </c>
      <c r="L4797" s="925">
        <v>650</v>
      </c>
    </row>
    <row r="4798" spans="1:12" s="1" customFormat="1" ht="24" customHeight="1" x14ac:dyDescent="0.15">
      <c r="A4798" s="918"/>
      <c r="B4798" s="14" t="s">
        <v>55</v>
      </c>
      <c r="C4798" s="14" t="s">
        <v>2863</v>
      </c>
      <c r="D4798" s="15">
        <v>43660</v>
      </c>
      <c r="E4798" s="14" t="s">
        <v>2864</v>
      </c>
      <c r="F4798" s="920"/>
      <c r="G4798" s="920"/>
      <c r="H4798" s="924"/>
      <c r="I4798" s="924"/>
      <c r="J4798" s="921"/>
      <c r="K4798" s="921"/>
      <c r="L4798" s="925"/>
    </row>
    <row r="4799" spans="1:12" s="1" customFormat="1" ht="24" customHeight="1" x14ac:dyDescent="0.15">
      <c r="A4799" s="918">
        <v>894</v>
      </c>
      <c r="B4799" s="9" t="s">
        <v>22</v>
      </c>
      <c r="C4799" s="13" t="s">
        <v>23</v>
      </c>
      <c r="D4799" s="13" t="s">
        <v>24</v>
      </c>
      <c r="E4799" s="13" t="s">
        <v>25</v>
      </c>
      <c r="F4799" s="919" t="s">
        <v>17</v>
      </c>
      <c r="G4799" s="919"/>
      <c r="H4799" s="920"/>
      <c r="I4799" s="920"/>
      <c r="J4799" s="920"/>
      <c r="K4799" s="920"/>
      <c r="L4799" s="920"/>
    </row>
    <row r="4800" spans="1:12" s="1" customFormat="1" ht="26.25" customHeight="1" x14ac:dyDescent="0.15">
      <c r="A4800" s="918"/>
      <c r="B4800" s="921" t="s">
        <v>2859</v>
      </c>
      <c r="C4800" s="922" t="s">
        <v>2865</v>
      </c>
      <c r="D4800" s="923">
        <v>43714</v>
      </c>
      <c r="E4800" s="921" t="s">
        <v>187</v>
      </c>
      <c r="F4800" s="921" t="s">
        <v>2866</v>
      </c>
      <c r="G4800" s="921"/>
      <c r="H4800" s="924" t="s">
        <v>30</v>
      </c>
      <c r="I4800" s="924"/>
      <c r="J4800" s="14" t="s">
        <v>31</v>
      </c>
      <c r="K4800" s="14" t="s">
        <v>32</v>
      </c>
      <c r="L4800" s="16">
        <v>343</v>
      </c>
    </row>
    <row r="4801" spans="1:12" s="1" customFormat="1" ht="113.25" customHeight="1" x14ac:dyDescent="0.15">
      <c r="A4801" s="918"/>
      <c r="B4801" s="921"/>
      <c r="C4801" s="922"/>
      <c r="D4801" s="923"/>
      <c r="E4801" s="921"/>
      <c r="F4801" s="921"/>
      <c r="G4801" s="921"/>
      <c r="H4801" s="924" t="s">
        <v>33</v>
      </c>
      <c r="I4801" s="924"/>
      <c r="J4801" s="14" t="s">
        <v>31</v>
      </c>
      <c r="K4801" s="14" t="s">
        <v>32</v>
      </c>
      <c r="L4801" s="16">
        <v>807.96</v>
      </c>
    </row>
    <row r="4802" spans="1:12" s="1" customFormat="1" ht="24" customHeight="1" x14ac:dyDescent="0.15">
      <c r="A4802" s="918"/>
      <c r="B4802" s="9" t="s">
        <v>34</v>
      </c>
      <c r="C4802" s="13" t="s">
        <v>35</v>
      </c>
      <c r="D4802" s="13" t="s">
        <v>36</v>
      </c>
      <c r="E4802" s="13" t="s">
        <v>37</v>
      </c>
      <c r="F4802" s="920"/>
      <c r="G4802" s="920"/>
      <c r="H4802" s="924" t="s">
        <v>38</v>
      </c>
      <c r="I4802" s="924"/>
      <c r="J4802" s="921" t="s">
        <v>31</v>
      </c>
      <c r="K4802" s="921" t="s">
        <v>31</v>
      </c>
      <c r="L4802" s="925">
        <v>0</v>
      </c>
    </row>
    <row r="4803" spans="1:12" s="1" customFormat="1" ht="24" customHeight="1" x14ac:dyDescent="0.15">
      <c r="A4803" s="918"/>
      <c r="B4803" s="14" t="s">
        <v>55</v>
      </c>
      <c r="C4803" s="14" t="s">
        <v>2866</v>
      </c>
      <c r="D4803" s="15">
        <v>43715</v>
      </c>
      <c r="E4803" s="14" t="s">
        <v>2867</v>
      </c>
      <c r="F4803" s="920"/>
      <c r="G4803" s="920"/>
      <c r="H4803" s="924"/>
      <c r="I4803" s="924"/>
      <c r="J4803" s="921"/>
      <c r="K4803" s="921"/>
      <c r="L4803" s="925"/>
    </row>
    <row r="4804" spans="1:12" s="1" customFormat="1" ht="24" customHeight="1" x14ac:dyDescent="0.15">
      <c r="A4804" s="918">
        <v>895</v>
      </c>
      <c r="B4804" s="9" t="s">
        <v>22</v>
      </c>
      <c r="C4804" s="13" t="s">
        <v>23</v>
      </c>
      <c r="D4804" s="13" t="s">
        <v>24</v>
      </c>
      <c r="E4804" s="13" t="s">
        <v>25</v>
      </c>
      <c r="F4804" s="919" t="s">
        <v>17</v>
      </c>
      <c r="G4804" s="919"/>
      <c r="H4804" s="920"/>
      <c r="I4804" s="920"/>
      <c r="J4804" s="920"/>
      <c r="K4804" s="920"/>
      <c r="L4804" s="920"/>
    </row>
    <row r="4805" spans="1:12" s="1" customFormat="1" ht="26.25" customHeight="1" x14ac:dyDescent="0.15">
      <c r="A4805" s="918"/>
      <c r="B4805" s="921" t="s">
        <v>2859</v>
      </c>
      <c r="C4805" s="921" t="s">
        <v>2868</v>
      </c>
      <c r="D4805" s="923">
        <v>43716</v>
      </c>
      <c r="E4805" s="921" t="s">
        <v>136</v>
      </c>
      <c r="F4805" s="921" t="s">
        <v>2869</v>
      </c>
      <c r="G4805" s="921"/>
      <c r="H4805" s="924" t="s">
        <v>30</v>
      </c>
      <c r="I4805" s="924"/>
      <c r="J4805" s="14" t="s">
        <v>31</v>
      </c>
      <c r="K4805" s="14" t="s">
        <v>32</v>
      </c>
      <c r="L4805" s="16">
        <v>224.85</v>
      </c>
    </row>
    <row r="4806" spans="1:12" s="1" customFormat="1" ht="50.25" customHeight="1" x14ac:dyDescent="0.15">
      <c r="A4806" s="918"/>
      <c r="B4806" s="921"/>
      <c r="C4806" s="921"/>
      <c r="D4806" s="923"/>
      <c r="E4806" s="921"/>
      <c r="F4806" s="921"/>
      <c r="G4806" s="921"/>
      <c r="H4806" s="924" t="s">
        <v>33</v>
      </c>
      <c r="I4806" s="924"/>
      <c r="J4806" s="14" t="s">
        <v>31</v>
      </c>
      <c r="K4806" s="14" t="s">
        <v>32</v>
      </c>
      <c r="L4806" s="16">
        <v>98</v>
      </c>
    </row>
    <row r="4807" spans="1:12" s="1" customFormat="1" ht="24" customHeight="1" x14ac:dyDescent="0.15">
      <c r="A4807" s="918"/>
      <c r="B4807" s="9" t="s">
        <v>34</v>
      </c>
      <c r="C4807" s="13" t="s">
        <v>35</v>
      </c>
      <c r="D4807" s="13" t="s">
        <v>36</v>
      </c>
      <c r="E4807" s="13" t="s">
        <v>37</v>
      </c>
      <c r="F4807" s="920"/>
      <c r="G4807" s="920"/>
      <c r="H4807" s="924" t="s">
        <v>38</v>
      </c>
      <c r="I4807" s="924"/>
      <c r="J4807" s="921" t="s">
        <v>31</v>
      </c>
      <c r="K4807" s="921" t="s">
        <v>31</v>
      </c>
      <c r="L4807" s="925">
        <v>0</v>
      </c>
    </row>
    <row r="4808" spans="1:12" s="1" customFormat="1" ht="24" customHeight="1" x14ac:dyDescent="0.15">
      <c r="A4808" s="918"/>
      <c r="B4808" s="14" t="s">
        <v>55</v>
      </c>
      <c r="C4808" s="14" t="s">
        <v>2869</v>
      </c>
      <c r="D4808" s="15">
        <v>43717</v>
      </c>
      <c r="E4808" s="14" t="s">
        <v>2870</v>
      </c>
      <c r="F4808" s="920"/>
      <c r="G4808" s="920"/>
      <c r="H4808" s="924"/>
      <c r="I4808" s="924"/>
      <c r="J4808" s="921"/>
      <c r="K4808" s="921"/>
      <c r="L4808" s="925"/>
    </row>
    <row r="4809" spans="1:12" s="1" customFormat="1" ht="24" customHeight="1" x14ac:dyDescent="0.15">
      <c r="A4809" s="918">
        <v>896</v>
      </c>
      <c r="B4809" s="9" t="s">
        <v>22</v>
      </c>
      <c r="C4809" s="13" t="s">
        <v>23</v>
      </c>
      <c r="D4809" s="13" t="s">
        <v>24</v>
      </c>
      <c r="E4809" s="13" t="s">
        <v>25</v>
      </c>
      <c r="F4809" s="919" t="s">
        <v>17</v>
      </c>
      <c r="G4809" s="919"/>
      <c r="H4809" s="920"/>
      <c r="I4809" s="920"/>
      <c r="J4809" s="920"/>
      <c r="K4809" s="920"/>
      <c r="L4809" s="920"/>
    </row>
    <row r="4810" spans="1:12" s="1" customFormat="1" ht="26.25" customHeight="1" x14ac:dyDescent="0.15">
      <c r="A4810" s="918"/>
      <c r="B4810" s="921" t="s">
        <v>2871</v>
      </c>
      <c r="C4810" s="921" t="s">
        <v>2872</v>
      </c>
      <c r="D4810" s="923">
        <v>43565</v>
      </c>
      <c r="E4810" s="921" t="s">
        <v>481</v>
      </c>
      <c r="F4810" s="921" t="s">
        <v>2135</v>
      </c>
      <c r="G4810" s="921"/>
      <c r="H4810" s="924" t="s">
        <v>30</v>
      </c>
      <c r="I4810" s="924"/>
      <c r="J4810" s="14" t="s">
        <v>31</v>
      </c>
      <c r="K4810" s="14" t="s">
        <v>32</v>
      </c>
      <c r="L4810" s="16">
        <v>727</v>
      </c>
    </row>
    <row r="4811" spans="1:12" s="1" customFormat="1" ht="50.25" customHeight="1" x14ac:dyDescent="0.15">
      <c r="A4811" s="918"/>
      <c r="B4811" s="921"/>
      <c r="C4811" s="921"/>
      <c r="D4811" s="923"/>
      <c r="E4811" s="921"/>
      <c r="F4811" s="921"/>
      <c r="G4811" s="921"/>
      <c r="H4811" s="924" t="s">
        <v>33</v>
      </c>
      <c r="I4811" s="924"/>
      <c r="J4811" s="14" t="s">
        <v>31</v>
      </c>
      <c r="K4811" s="14" t="s">
        <v>32</v>
      </c>
      <c r="L4811" s="16">
        <v>416.1</v>
      </c>
    </row>
    <row r="4812" spans="1:12" s="1" customFormat="1" ht="24" customHeight="1" x14ac:dyDescent="0.15">
      <c r="A4812" s="918"/>
      <c r="B4812" s="9" t="s">
        <v>34</v>
      </c>
      <c r="C4812" s="13" t="s">
        <v>35</v>
      </c>
      <c r="D4812" s="13" t="s">
        <v>36</v>
      </c>
      <c r="E4812" s="13" t="s">
        <v>37</v>
      </c>
      <c r="F4812" s="920"/>
      <c r="G4812" s="920"/>
      <c r="H4812" s="924" t="s">
        <v>38</v>
      </c>
      <c r="I4812" s="924"/>
      <c r="J4812" s="921" t="s">
        <v>31</v>
      </c>
      <c r="K4812" s="921" t="s">
        <v>32</v>
      </c>
      <c r="L4812" s="925">
        <v>50</v>
      </c>
    </row>
    <row r="4813" spans="1:12" s="1" customFormat="1" ht="24" customHeight="1" x14ac:dyDescent="0.15">
      <c r="A4813" s="918"/>
      <c r="B4813" s="14" t="s">
        <v>55</v>
      </c>
      <c r="C4813" s="14" t="s">
        <v>2135</v>
      </c>
      <c r="D4813" s="15">
        <v>43569</v>
      </c>
      <c r="E4813" s="14" t="s">
        <v>2136</v>
      </c>
      <c r="F4813" s="920"/>
      <c r="G4813" s="920"/>
      <c r="H4813" s="924"/>
      <c r="I4813" s="924"/>
      <c r="J4813" s="921"/>
      <c r="K4813" s="921"/>
      <c r="L4813" s="925"/>
    </row>
    <row r="4814" spans="1:12" s="1" customFormat="1" ht="24" customHeight="1" x14ac:dyDescent="0.15">
      <c r="A4814" s="918">
        <v>897</v>
      </c>
      <c r="B4814" s="9" t="s">
        <v>22</v>
      </c>
      <c r="C4814" s="13" t="s">
        <v>23</v>
      </c>
      <c r="D4814" s="13" t="s">
        <v>24</v>
      </c>
      <c r="E4814" s="13" t="s">
        <v>25</v>
      </c>
      <c r="F4814" s="919" t="s">
        <v>17</v>
      </c>
      <c r="G4814" s="919"/>
      <c r="H4814" s="920"/>
      <c r="I4814" s="920"/>
      <c r="J4814" s="920"/>
      <c r="K4814" s="920"/>
      <c r="L4814" s="920"/>
    </row>
    <row r="4815" spans="1:12" s="1" customFormat="1" ht="26.25" customHeight="1" x14ac:dyDescent="0.15">
      <c r="A4815" s="918"/>
      <c r="B4815" s="921" t="s">
        <v>2871</v>
      </c>
      <c r="C4815" s="921" t="s">
        <v>2873</v>
      </c>
      <c r="D4815" s="923">
        <v>43637</v>
      </c>
      <c r="E4815" s="921" t="s">
        <v>2874</v>
      </c>
      <c r="F4815" s="921" t="s">
        <v>2875</v>
      </c>
      <c r="G4815" s="921"/>
      <c r="H4815" s="924" t="s">
        <v>30</v>
      </c>
      <c r="I4815" s="924"/>
      <c r="J4815" s="14" t="s">
        <v>31</v>
      </c>
      <c r="K4815" s="14" t="s">
        <v>32</v>
      </c>
      <c r="L4815" s="16">
        <v>303.02</v>
      </c>
    </row>
    <row r="4816" spans="1:12" s="1" customFormat="1" ht="81.75" customHeight="1" x14ac:dyDescent="0.15">
      <c r="A4816" s="918"/>
      <c r="B4816" s="921"/>
      <c r="C4816" s="921"/>
      <c r="D4816" s="923"/>
      <c r="E4816" s="921"/>
      <c r="F4816" s="921"/>
      <c r="G4816" s="921"/>
      <c r="H4816" s="924" t="s">
        <v>33</v>
      </c>
      <c r="I4816" s="924"/>
      <c r="J4816" s="14" t="s">
        <v>31</v>
      </c>
      <c r="K4816" s="14" t="s">
        <v>32</v>
      </c>
      <c r="L4816" s="16">
        <v>388.6</v>
      </c>
    </row>
    <row r="4817" spans="1:12" s="1" customFormat="1" ht="24" customHeight="1" x14ac:dyDescent="0.15">
      <c r="A4817" s="918"/>
      <c r="B4817" s="9" t="s">
        <v>34</v>
      </c>
      <c r="C4817" s="13" t="s">
        <v>35</v>
      </c>
      <c r="D4817" s="13" t="s">
        <v>36</v>
      </c>
      <c r="E4817" s="13" t="s">
        <v>37</v>
      </c>
      <c r="F4817" s="920"/>
      <c r="G4817" s="920"/>
      <c r="H4817" s="924" t="s">
        <v>38</v>
      </c>
      <c r="I4817" s="924"/>
      <c r="J4817" s="921" t="s">
        <v>31</v>
      </c>
      <c r="K4817" s="921" t="s">
        <v>32</v>
      </c>
      <c r="L4817" s="925">
        <v>222</v>
      </c>
    </row>
    <row r="4818" spans="1:12" s="1" customFormat="1" ht="24" customHeight="1" x14ac:dyDescent="0.15">
      <c r="A4818" s="918"/>
      <c r="B4818" s="14" t="s">
        <v>55</v>
      </c>
      <c r="C4818" s="14" t="s">
        <v>2875</v>
      </c>
      <c r="D4818" s="15">
        <v>43639</v>
      </c>
      <c r="E4818" s="14" t="s">
        <v>2177</v>
      </c>
      <c r="F4818" s="920"/>
      <c r="G4818" s="920"/>
      <c r="H4818" s="924"/>
      <c r="I4818" s="924"/>
      <c r="J4818" s="921"/>
      <c r="K4818" s="921"/>
      <c r="L4818" s="925"/>
    </row>
    <row r="4819" spans="1:12" s="1" customFormat="1" ht="24" customHeight="1" x14ac:dyDescent="0.15">
      <c r="A4819" s="918">
        <v>898</v>
      </c>
      <c r="B4819" s="9" t="s">
        <v>22</v>
      </c>
      <c r="C4819" s="13" t="s">
        <v>23</v>
      </c>
      <c r="D4819" s="13" t="s">
        <v>24</v>
      </c>
      <c r="E4819" s="13" t="s">
        <v>25</v>
      </c>
      <c r="F4819" s="919" t="s">
        <v>17</v>
      </c>
      <c r="G4819" s="919"/>
      <c r="H4819" s="920"/>
      <c r="I4819" s="920"/>
      <c r="J4819" s="920"/>
      <c r="K4819" s="920"/>
      <c r="L4819" s="920"/>
    </row>
    <row r="4820" spans="1:12" s="1" customFormat="1" ht="26.25" customHeight="1" x14ac:dyDescent="0.15">
      <c r="A4820" s="918"/>
      <c r="B4820" s="921" t="s">
        <v>2876</v>
      </c>
      <c r="C4820" s="921" t="s">
        <v>2877</v>
      </c>
      <c r="D4820" s="923">
        <v>43691</v>
      </c>
      <c r="E4820" s="921" t="s">
        <v>187</v>
      </c>
      <c r="F4820" s="921" t="s">
        <v>2878</v>
      </c>
      <c r="G4820" s="921"/>
      <c r="H4820" s="924" t="s">
        <v>30</v>
      </c>
      <c r="I4820" s="924"/>
      <c r="J4820" s="14" t="s">
        <v>31</v>
      </c>
      <c r="K4820" s="14" t="s">
        <v>32</v>
      </c>
      <c r="L4820" s="16">
        <v>552.55000000000007</v>
      </c>
    </row>
    <row r="4821" spans="1:12" s="1" customFormat="1" ht="102.75" customHeight="1" x14ac:dyDescent="0.15">
      <c r="A4821" s="918"/>
      <c r="B4821" s="921"/>
      <c r="C4821" s="921"/>
      <c r="D4821" s="923"/>
      <c r="E4821" s="921"/>
      <c r="F4821" s="921"/>
      <c r="G4821" s="921"/>
      <c r="H4821" s="924" t="s">
        <v>33</v>
      </c>
      <c r="I4821" s="924"/>
      <c r="J4821" s="14" t="s">
        <v>31</v>
      </c>
      <c r="K4821" s="14" t="s">
        <v>31</v>
      </c>
      <c r="L4821" s="16">
        <v>0</v>
      </c>
    </row>
    <row r="4822" spans="1:12" s="1" customFormat="1" ht="24" customHeight="1" x14ac:dyDescent="0.15">
      <c r="A4822" s="918"/>
      <c r="B4822" s="9" t="s">
        <v>34</v>
      </c>
      <c r="C4822" s="13" t="s">
        <v>35</v>
      </c>
      <c r="D4822" s="13" t="s">
        <v>36</v>
      </c>
      <c r="E4822" s="13" t="s">
        <v>37</v>
      </c>
      <c r="F4822" s="920"/>
      <c r="G4822" s="920"/>
      <c r="H4822" s="924" t="s">
        <v>38</v>
      </c>
      <c r="I4822" s="924"/>
      <c r="J4822" s="921" t="s">
        <v>31</v>
      </c>
      <c r="K4822" s="921" t="s">
        <v>32</v>
      </c>
      <c r="L4822" s="925">
        <v>400</v>
      </c>
    </row>
    <row r="4823" spans="1:12" s="1" customFormat="1" ht="24" customHeight="1" x14ac:dyDescent="0.15">
      <c r="A4823" s="918"/>
      <c r="B4823" s="14" t="s">
        <v>229</v>
      </c>
      <c r="C4823" s="14" t="s">
        <v>2878</v>
      </c>
      <c r="D4823" s="15">
        <v>43694</v>
      </c>
      <c r="E4823" s="14" t="s">
        <v>1881</v>
      </c>
      <c r="F4823" s="920"/>
      <c r="G4823" s="920"/>
      <c r="H4823" s="924"/>
      <c r="I4823" s="924"/>
      <c r="J4823" s="921"/>
      <c r="K4823" s="921"/>
      <c r="L4823" s="925"/>
    </row>
    <row r="4824" spans="1:12" s="1" customFormat="1" ht="24" customHeight="1" x14ac:dyDescent="0.15">
      <c r="A4824" s="918">
        <v>899</v>
      </c>
      <c r="B4824" s="9" t="s">
        <v>22</v>
      </c>
      <c r="C4824" s="13" t="s">
        <v>23</v>
      </c>
      <c r="D4824" s="13" t="s">
        <v>24</v>
      </c>
      <c r="E4824" s="13" t="s">
        <v>25</v>
      </c>
      <c r="F4824" s="919" t="s">
        <v>17</v>
      </c>
      <c r="G4824" s="919"/>
      <c r="H4824" s="920"/>
      <c r="I4824" s="920"/>
      <c r="J4824" s="920"/>
      <c r="K4824" s="920"/>
      <c r="L4824" s="920"/>
    </row>
    <row r="4825" spans="1:12" s="1" customFormat="1" ht="26.25" customHeight="1" x14ac:dyDescent="0.15">
      <c r="A4825" s="918"/>
      <c r="B4825" s="921" t="s">
        <v>2876</v>
      </c>
      <c r="C4825" s="922" t="s">
        <v>2879</v>
      </c>
      <c r="D4825" s="923">
        <v>43734</v>
      </c>
      <c r="E4825" s="921" t="s">
        <v>1760</v>
      </c>
      <c r="F4825" s="921" t="s">
        <v>2880</v>
      </c>
      <c r="G4825" s="921"/>
      <c r="H4825" s="924" t="s">
        <v>30</v>
      </c>
      <c r="I4825" s="924"/>
      <c r="J4825" s="14" t="s">
        <v>31</v>
      </c>
      <c r="K4825" s="14" t="s">
        <v>32</v>
      </c>
      <c r="L4825" s="16">
        <v>178.1</v>
      </c>
    </row>
    <row r="4826" spans="1:12" s="1" customFormat="1" ht="260.25" customHeight="1" x14ac:dyDescent="0.15">
      <c r="A4826" s="918"/>
      <c r="B4826" s="921"/>
      <c r="C4826" s="922"/>
      <c r="D4826" s="923"/>
      <c r="E4826" s="921"/>
      <c r="F4826" s="921"/>
      <c r="G4826" s="921"/>
      <c r="H4826" s="924" t="s">
        <v>33</v>
      </c>
      <c r="I4826" s="924"/>
      <c r="J4826" s="14" t="s">
        <v>31</v>
      </c>
      <c r="K4826" s="14" t="s">
        <v>31</v>
      </c>
      <c r="L4826" s="16">
        <v>0</v>
      </c>
    </row>
    <row r="4827" spans="1:12" s="1" customFormat="1" ht="24" customHeight="1" x14ac:dyDescent="0.15">
      <c r="A4827" s="918"/>
      <c r="B4827" s="9" t="s">
        <v>34</v>
      </c>
      <c r="C4827" s="13" t="s">
        <v>35</v>
      </c>
      <c r="D4827" s="13" t="s">
        <v>36</v>
      </c>
      <c r="E4827" s="13" t="s">
        <v>37</v>
      </c>
      <c r="F4827" s="920"/>
      <c r="G4827" s="920"/>
      <c r="H4827" s="924" t="s">
        <v>38</v>
      </c>
      <c r="I4827" s="924"/>
      <c r="J4827" s="921" t="s">
        <v>31</v>
      </c>
      <c r="K4827" s="921" t="s">
        <v>32</v>
      </c>
      <c r="L4827" s="925">
        <v>637</v>
      </c>
    </row>
    <row r="4828" spans="1:12" s="1" customFormat="1" ht="24" customHeight="1" x14ac:dyDescent="0.15">
      <c r="A4828" s="918"/>
      <c r="B4828" s="14" t="s">
        <v>229</v>
      </c>
      <c r="C4828" s="14" t="s">
        <v>2880</v>
      </c>
      <c r="D4828" s="15">
        <v>43738</v>
      </c>
      <c r="E4828" s="14" t="s">
        <v>50</v>
      </c>
      <c r="F4828" s="920"/>
      <c r="G4828" s="920"/>
      <c r="H4828" s="924"/>
      <c r="I4828" s="924"/>
      <c r="J4828" s="921"/>
      <c r="K4828" s="921"/>
      <c r="L4828" s="925"/>
    </row>
    <row r="4829" spans="1:12" s="1" customFormat="1" ht="24" customHeight="1" x14ac:dyDescent="0.15">
      <c r="A4829" s="918">
        <v>900</v>
      </c>
      <c r="B4829" s="9" t="s">
        <v>22</v>
      </c>
      <c r="C4829" s="13" t="s">
        <v>23</v>
      </c>
      <c r="D4829" s="13" t="s">
        <v>24</v>
      </c>
      <c r="E4829" s="13" t="s">
        <v>25</v>
      </c>
      <c r="F4829" s="919" t="s">
        <v>17</v>
      </c>
      <c r="G4829" s="919"/>
      <c r="H4829" s="920"/>
      <c r="I4829" s="920"/>
      <c r="J4829" s="920"/>
      <c r="K4829" s="920"/>
      <c r="L4829" s="920"/>
    </row>
    <row r="4830" spans="1:12" s="1" customFormat="1" ht="26.25" customHeight="1" x14ac:dyDescent="0.15">
      <c r="A4830" s="918"/>
      <c r="B4830" s="921" t="s">
        <v>2881</v>
      </c>
      <c r="C4830" s="921" t="s">
        <v>2882</v>
      </c>
      <c r="D4830" s="923">
        <v>43580</v>
      </c>
      <c r="E4830" s="921" t="s">
        <v>159</v>
      </c>
      <c r="F4830" s="921" t="s">
        <v>2883</v>
      </c>
      <c r="G4830" s="921"/>
      <c r="H4830" s="924" t="s">
        <v>30</v>
      </c>
      <c r="I4830" s="924"/>
      <c r="J4830" s="14" t="s">
        <v>31</v>
      </c>
      <c r="K4830" s="14" t="s">
        <v>32</v>
      </c>
      <c r="L4830" s="16">
        <v>176</v>
      </c>
    </row>
    <row r="4831" spans="1:12" s="1" customFormat="1" ht="60.75" customHeight="1" x14ac:dyDescent="0.15">
      <c r="A4831" s="918"/>
      <c r="B4831" s="921"/>
      <c r="C4831" s="921"/>
      <c r="D4831" s="923"/>
      <c r="E4831" s="921"/>
      <c r="F4831" s="921"/>
      <c r="G4831" s="921"/>
      <c r="H4831" s="924" t="s">
        <v>33</v>
      </c>
      <c r="I4831" s="924"/>
      <c r="J4831" s="14" t="s">
        <v>31</v>
      </c>
      <c r="K4831" s="14" t="s">
        <v>32</v>
      </c>
      <c r="L4831" s="16">
        <v>450.58</v>
      </c>
    </row>
    <row r="4832" spans="1:12" s="1" customFormat="1" ht="24" customHeight="1" x14ac:dyDescent="0.15">
      <c r="A4832" s="918"/>
      <c r="B4832" s="9" t="s">
        <v>34</v>
      </c>
      <c r="C4832" s="13" t="s">
        <v>35</v>
      </c>
      <c r="D4832" s="13" t="s">
        <v>36</v>
      </c>
      <c r="E4832" s="13" t="s">
        <v>37</v>
      </c>
      <c r="F4832" s="920"/>
      <c r="G4832" s="920"/>
      <c r="H4832" s="924" t="s">
        <v>38</v>
      </c>
      <c r="I4832" s="924"/>
      <c r="J4832" s="921" t="s">
        <v>31</v>
      </c>
      <c r="K4832" s="921" t="s">
        <v>32</v>
      </c>
      <c r="L4832" s="925">
        <v>200.64</v>
      </c>
    </row>
    <row r="4833" spans="1:12" s="1" customFormat="1" ht="24" customHeight="1" x14ac:dyDescent="0.15">
      <c r="A4833" s="918"/>
      <c r="B4833" s="14" t="s">
        <v>39</v>
      </c>
      <c r="C4833" s="14" t="s">
        <v>2883</v>
      </c>
      <c r="D4833" s="15">
        <v>43581</v>
      </c>
      <c r="E4833" s="14" t="s">
        <v>1385</v>
      </c>
      <c r="F4833" s="920"/>
      <c r="G4833" s="920"/>
      <c r="H4833" s="924"/>
      <c r="I4833" s="924"/>
      <c r="J4833" s="921"/>
      <c r="K4833" s="921"/>
      <c r="L4833" s="925"/>
    </row>
    <row r="4834" spans="1:12" s="1" customFormat="1" ht="24" customHeight="1" x14ac:dyDescent="0.15">
      <c r="A4834" s="918">
        <v>901</v>
      </c>
      <c r="B4834" s="9" t="s">
        <v>22</v>
      </c>
      <c r="C4834" s="13" t="s">
        <v>23</v>
      </c>
      <c r="D4834" s="13" t="s">
        <v>24</v>
      </c>
      <c r="E4834" s="13" t="s">
        <v>25</v>
      </c>
      <c r="F4834" s="919" t="s">
        <v>17</v>
      </c>
      <c r="G4834" s="919"/>
      <c r="H4834" s="920"/>
      <c r="I4834" s="920"/>
      <c r="J4834" s="920"/>
      <c r="K4834" s="920"/>
      <c r="L4834" s="920"/>
    </row>
    <row r="4835" spans="1:12" s="1" customFormat="1" ht="26.25" customHeight="1" x14ac:dyDescent="0.15">
      <c r="A4835" s="918"/>
      <c r="B4835" s="921" t="s">
        <v>2881</v>
      </c>
      <c r="C4835" s="921" t="s">
        <v>2884</v>
      </c>
      <c r="D4835" s="923">
        <v>43585</v>
      </c>
      <c r="E4835" s="921" t="s">
        <v>397</v>
      </c>
      <c r="F4835" s="921" t="s">
        <v>1853</v>
      </c>
      <c r="G4835" s="921"/>
      <c r="H4835" s="924" t="s">
        <v>30</v>
      </c>
      <c r="I4835" s="924"/>
      <c r="J4835" s="14" t="s">
        <v>31</v>
      </c>
      <c r="K4835" s="14" t="s">
        <v>32</v>
      </c>
      <c r="L4835" s="16">
        <v>156</v>
      </c>
    </row>
    <row r="4836" spans="1:12" s="1" customFormat="1" ht="50.25" customHeight="1" x14ac:dyDescent="0.15">
      <c r="A4836" s="918"/>
      <c r="B4836" s="921"/>
      <c r="C4836" s="921"/>
      <c r="D4836" s="923"/>
      <c r="E4836" s="921"/>
      <c r="F4836" s="921"/>
      <c r="G4836" s="921"/>
      <c r="H4836" s="924" t="s">
        <v>33</v>
      </c>
      <c r="I4836" s="924"/>
      <c r="J4836" s="14" t="s">
        <v>31</v>
      </c>
      <c r="K4836" s="14" t="s">
        <v>32</v>
      </c>
      <c r="L4836" s="16">
        <v>400</v>
      </c>
    </row>
    <row r="4837" spans="1:12" s="1" customFormat="1" ht="24" customHeight="1" x14ac:dyDescent="0.15">
      <c r="A4837" s="918"/>
      <c r="B4837" s="9" t="s">
        <v>34</v>
      </c>
      <c r="C4837" s="13" t="s">
        <v>35</v>
      </c>
      <c r="D4837" s="13" t="s">
        <v>36</v>
      </c>
      <c r="E4837" s="13" t="s">
        <v>37</v>
      </c>
      <c r="F4837" s="920"/>
      <c r="G4837" s="920"/>
      <c r="H4837" s="924" t="s">
        <v>38</v>
      </c>
      <c r="I4837" s="924"/>
      <c r="J4837" s="921" t="s">
        <v>31</v>
      </c>
      <c r="K4837" s="921" t="s">
        <v>32</v>
      </c>
      <c r="L4837" s="925">
        <v>421</v>
      </c>
    </row>
    <row r="4838" spans="1:12" s="1" customFormat="1" ht="24" customHeight="1" x14ac:dyDescent="0.15">
      <c r="A4838" s="918"/>
      <c r="B4838" s="14" t="s">
        <v>39</v>
      </c>
      <c r="C4838" s="14" t="s">
        <v>1853</v>
      </c>
      <c r="D4838" s="15">
        <v>43587</v>
      </c>
      <c r="E4838" s="14" t="s">
        <v>1353</v>
      </c>
      <c r="F4838" s="920"/>
      <c r="G4838" s="920"/>
      <c r="H4838" s="924"/>
      <c r="I4838" s="924"/>
      <c r="J4838" s="921"/>
      <c r="K4838" s="921"/>
      <c r="L4838" s="925"/>
    </row>
    <row r="4839" spans="1:12" s="1" customFormat="1" ht="24" customHeight="1" x14ac:dyDescent="0.15">
      <c r="A4839" s="918">
        <v>902</v>
      </c>
      <c r="B4839" s="9" t="s">
        <v>22</v>
      </c>
      <c r="C4839" s="13" t="s">
        <v>23</v>
      </c>
      <c r="D4839" s="13" t="s">
        <v>24</v>
      </c>
      <c r="E4839" s="13" t="s">
        <v>25</v>
      </c>
      <c r="F4839" s="919" t="s">
        <v>17</v>
      </c>
      <c r="G4839" s="919"/>
      <c r="H4839" s="920"/>
      <c r="I4839" s="920"/>
      <c r="J4839" s="920"/>
      <c r="K4839" s="920"/>
      <c r="L4839" s="920"/>
    </row>
    <row r="4840" spans="1:12" s="1" customFormat="1" ht="26.25" customHeight="1" x14ac:dyDescent="0.15">
      <c r="A4840" s="918"/>
      <c r="B4840" s="921" t="s">
        <v>2881</v>
      </c>
      <c r="C4840" s="921" t="s">
        <v>2885</v>
      </c>
      <c r="D4840" s="923">
        <v>43640</v>
      </c>
      <c r="E4840" s="921" t="s">
        <v>1363</v>
      </c>
      <c r="F4840" s="921" t="s">
        <v>2886</v>
      </c>
      <c r="G4840" s="921"/>
      <c r="H4840" s="924" t="s">
        <v>30</v>
      </c>
      <c r="I4840" s="924"/>
      <c r="J4840" s="14" t="s">
        <v>31</v>
      </c>
      <c r="K4840" s="14" t="s">
        <v>31</v>
      </c>
      <c r="L4840" s="16">
        <v>0</v>
      </c>
    </row>
    <row r="4841" spans="1:12" s="1" customFormat="1" ht="39.75" customHeight="1" x14ac:dyDescent="0.15">
      <c r="A4841" s="918"/>
      <c r="B4841" s="921"/>
      <c r="C4841" s="921"/>
      <c r="D4841" s="923"/>
      <c r="E4841" s="921"/>
      <c r="F4841" s="921"/>
      <c r="G4841" s="921"/>
      <c r="H4841" s="924" t="s">
        <v>33</v>
      </c>
      <c r="I4841" s="924"/>
      <c r="J4841" s="14" t="s">
        <v>31</v>
      </c>
      <c r="K4841" s="14" t="s">
        <v>32</v>
      </c>
      <c r="L4841" s="16">
        <v>351.62</v>
      </c>
    </row>
    <row r="4842" spans="1:12" s="1" customFormat="1" ht="24" customHeight="1" x14ac:dyDescent="0.15">
      <c r="A4842" s="918"/>
      <c r="B4842" s="9" t="s">
        <v>34</v>
      </c>
      <c r="C4842" s="13" t="s">
        <v>35</v>
      </c>
      <c r="D4842" s="13" t="s">
        <v>36</v>
      </c>
      <c r="E4842" s="13" t="s">
        <v>37</v>
      </c>
      <c r="F4842" s="920"/>
      <c r="G4842" s="920"/>
      <c r="H4842" s="924" t="s">
        <v>38</v>
      </c>
      <c r="I4842" s="924"/>
      <c r="J4842" s="921" t="s">
        <v>31</v>
      </c>
      <c r="K4842" s="921" t="s">
        <v>31</v>
      </c>
      <c r="L4842" s="925">
        <v>0</v>
      </c>
    </row>
    <row r="4843" spans="1:12" s="1" customFormat="1" ht="24" customHeight="1" x14ac:dyDescent="0.15">
      <c r="A4843" s="918"/>
      <c r="B4843" s="14" t="s">
        <v>39</v>
      </c>
      <c r="C4843" s="14" t="s">
        <v>2886</v>
      </c>
      <c r="D4843" s="15">
        <v>43640</v>
      </c>
      <c r="E4843" s="14" t="s">
        <v>2887</v>
      </c>
      <c r="F4843" s="920"/>
      <c r="G4843" s="920"/>
      <c r="H4843" s="924"/>
      <c r="I4843" s="924"/>
      <c r="J4843" s="921"/>
      <c r="K4843" s="921"/>
      <c r="L4843" s="925"/>
    </row>
    <row r="4844" spans="1:12" s="1" customFormat="1" ht="24" customHeight="1" x14ac:dyDescent="0.15">
      <c r="A4844" s="918">
        <v>903</v>
      </c>
      <c r="B4844" s="9" t="s">
        <v>22</v>
      </c>
      <c r="C4844" s="13" t="s">
        <v>23</v>
      </c>
      <c r="D4844" s="13" t="s">
        <v>24</v>
      </c>
      <c r="E4844" s="13" t="s">
        <v>25</v>
      </c>
      <c r="F4844" s="919" t="s">
        <v>17</v>
      </c>
      <c r="G4844" s="919"/>
      <c r="H4844" s="920"/>
      <c r="I4844" s="920"/>
      <c r="J4844" s="920"/>
      <c r="K4844" s="920"/>
      <c r="L4844" s="920"/>
    </row>
    <row r="4845" spans="1:12" s="1" customFormat="1" ht="26.25" customHeight="1" x14ac:dyDescent="0.15">
      <c r="A4845" s="918"/>
      <c r="B4845" s="921" t="s">
        <v>2881</v>
      </c>
      <c r="C4845" s="921" t="s">
        <v>2888</v>
      </c>
      <c r="D4845" s="923">
        <v>43670</v>
      </c>
      <c r="E4845" s="921" t="s">
        <v>2889</v>
      </c>
      <c r="F4845" s="921" t="s">
        <v>213</v>
      </c>
      <c r="G4845" s="921"/>
      <c r="H4845" s="924" t="s">
        <v>30</v>
      </c>
      <c r="I4845" s="924"/>
      <c r="J4845" s="14" t="s">
        <v>31</v>
      </c>
      <c r="K4845" s="14" t="s">
        <v>32</v>
      </c>
      <c r="L4845" s="16">
        <v>98</v>
      </c>
    </row>
    <row r="4846" spans="1:12" s="1" customFormat="1" ht="29.25" customHeight="1" x14ac:dyDescent="0.15">
      <c r="A4846" s="918"/>
      <c r="B4846" s="921"/>
      <c r="C4846" s="921"/>
      <c r="D4846" s="923"/>
      <c r="E4846" s="921"/>
      <c r="F4846" s="921"/>
      <c r="G4846" s="921"/>
      <c r="H4846" s="924" t="s">
        <v>33</v>
      </c>
      <c r="I4846" s="924"/>
      <c r="J4846" s="14" t="s">
        <v>31</v>
      </c>
      <c r="K4846" s="14" t="s">
        <v>32</v>
      </c>
      <c r="L4846" s="16">
        <v>700</v>
      </c>
    </row>
    <row r="4847" spans="1:12" s="1" customFormat="1" ht="24" customHeight="1" x14ac:dyDescent="0.15">
      <c r="A4847" s="918"/>
      <c r="B4847" s="9" t="s">
        <v>34</v>
      </c>
      <c r="C4847" s="13" t="s">
        <v>35</v>
      </c>
      <c r="D4847" s="13" t="s">
        <v>36</v>
      </c>
      <c r="E4847" s="13" t="s">
        <v>37</v>
      </c>
      <c r="F4847" s="920"/>
      <c r="G4847" s="920"/>
      <c r="H4847" s="924" t="s">
        <v>38</v>
      </c>
      <c r="I4847" s="924"/>
      <c r="J4847" s="921" t="s">
        <v>31</v>
      </c>
      <c r="K4847" s="921" t="s">
        <v>31</v>
      </c>
      <c r="L4847" s="925">
        <v>0</v>
      </c>
    </row>
    <row r="4848" spans="1:12" s="1" customFormat="1" ht="24" customHeight="1" x14ac:dyDescent="0.15">
      <c r="A4848" s="918"/>
      <c r="B4848" s="14" t="s">
        <v>39</v>
      </c>
      <c r="C4848" s="14" t="s">
        <v>213</v>
      </c>
      <c r="D4848" s="15">
        <v>43671</v>
      </c>
      <c r="E4848" s="14" t="s">
        <v>2890</v>
      </c>
      <c r="F4848" s="920"/>
      <c r="G4848" s="920"/>
      <c r="H4848" s="924"/>
      <c r="I4848" s="924"/>
      <c r="J4848" s="921"/>
      <c r="K4848" s="921"/>
      <c r="L4848" s="925"/>
    </row>
    <row r="4849" spans="1:12" s="1" customFormat="1" ht="24" customHeight="1" x14ac:dyDescent="0.15">
      <c r="A4849" s="918">
        <v>904</v>
      </c>
      <c r="B4849" s="9" t="s">
        <v>22</v>
      </c>
      <c r="C4849" s="13" t="s">
        <v>23</v>
      </c>
      <c r="D4849" s="13" t="s">
        <v>24</v>
      </c>
      <c r="E4849" s="13" t="s">
        <v>25</v>
      </c>
      <c r="F4849" s="919" t="s">
        <v>17</v>
      </c>
      <c r="G4849" s="919"/>
      <c r="H4849" s="920"/>
      <c r="I4849" s="920"/>
      <c r="J4849" s="920"/>
      <c r="K4849" s="920"/>
      <c r="L4849" s="920"/>
    </row>
    <row r="4850" spans="1:12" s="1" customFormat="1" ht="26.25" customHeight="1" x14ac:dyDescent="0.15">
      <c r="A4850" s="918"/>
      <c r="B4850" s="921" t="s">
        <v>2881</v>
      </c>
      <c r="C4850" s="921" t="s">
        <v>2891</v>
      </c>
      <c r="D4850" s="923">
        <v>43712</v>
      </c>
      <c r="E4850" s="921" t="s">
        <v>1704</v>
      </c>
      <c r="F4850" s="921" t="s">
        <v>2892</v>
      </c>
      <c r="G4850" s="921"/>
      <c r="H4850" s="924" t="s">
        <v>30</v>
      </c>
      <c r="I4850" s="924"/>
      <c r="J4850" s="14" t="s">
        <v>31</v>
      </c>
      <c r="K4850" s="14" t="s">
        <v>32</v>
      </c>
      <c r="L4850" s="16">
        <v>142</v>
      </c>
    </row>
    <row r="4851" spans="1:12" s="1" customFormat="1" ht="60.75" customHeight="1" x14ac:dyDescent="0.15">
      <c r="A4851" s="918"/>
      <c r="B4851" s="921"/>
      <c r="C4851" s="921"/>
      <c r="D4851" s="923"/>
      <c r="E4851" s="921"/>
      <c r="F4851" s="921"/>
      <c r="G4851" s="921"/>
      <c r="H4851" s="924" t="s">
        <v>33</v>
      </c>
      <c r="I4851" s="924"/>
      <c r="J4851" s="14" t="s">
        <v>31</v>
      </c>
      <c r="K4851" s="14" t="s">
        <v>32</v>
      </c>
      <c r="L4851" s="16">
        <v>265</v>
      </c>
    </row>
    <row r="4852" spans="1:12" s="1" customFormat="1" ht="24" customHeight="1" x14ac:dyDescent="0.15">
      <c r="A4852" s="918"/>
      <c r="B4852" s="9" t="s">
        <v>34</v>
      </c>
      <c r="C4852" s="13" t="s">
        <v>35</v>
      </c>
      <c r="D4852" s="13" t="s">
        <v>36</v>
      </c>
      <c r="E4852" s="13" t="s">
        <v>37</v>
      </c>
      <c r="F4852" s="920"/>
      <c r="G4852" s="920"/>
      <c r="H4852" s="924" t="s">
        <v>38</v>
      </c>
      <c r="I4852" s="924"/>
      <c r="J4852" s="921" t="s">
        <v>31</v>
      </c>
      <c r="K4852" s="921" t="s">
        <v>32</v>
      </c>
      <c r="L4852" s="925">
        <v>125</v>
      </c>
    </row>
    <row r="4853" spans="1:12" s="1" customFormat="1" ht="24" customHeight="1" x14ac:dyDescent="0.15">
      <c r="A4853" s="918"/>
      <c r="B4853" s="14" t="s">
        <v>39</v>
      </c>
      <c r="C4853" s="14" t="s">
        <v>2892</v>
      </c>
      <c r="D4853" s="15">
        <v>43713</v>
      </c>
      <c r="E4853" s="14" t="s">
        <v>1443</v>
      </c>
      <c r="F4853" s="920"/>
      <c r="G4853" s="920"/>
      <c r="H4853" s="924"/>
      <c r="I4853" s="924"/>
      <c r="J4853" s="921"/>
      <c r="K4853" s="921"/>
      <c r="L4853" s="925"/>
    </row>
    <row r="4854" spans="1:12" s="1" customFormat="1" ht="24" customHeight="1" x14ac:dyDescent="0.15">
      <c r="A4854" s="918">
        <v>905</v>
      </c>
      <c r="B4854" s="9" t="s">
        <v>22</v>
      </c>
      <c r="C4854" s="13" t="s">
        <v>23</v>
      </c>
      <c r="D4854" s="13" t="s">
        <v>24</v>
      </c>
      <c r="E4854" s="13" t="s">
        <v>25</v>
      </c>
      <c r="F4854" s="919" t="s">
        <v>17</v>
      </c>
      <c r="G4854" s="919"/>
      <c r="H4854" s="920"/>
      <c r="I4854" s="920"/>
      <c r="J4854" s="920"/>
      <c r="K4854" s="920"/>
      <c r="L4854" s="920"/>
    </row>
    <row r="4855" spans="1:12" s="1" customFormat="1" ht="26.25" customHeight="1" x14ac:dyDescent="0.15">
      <c r="A4855" s="918"/>
      <c r="B4855" s="921" t="s">
        <v>2881</v>
      </c>
      <c r="C4855" s="922" t="s">
        <v>2893</v>
      </c>
      <c r="D4855" s="923">
        <v>43720</v>
      </c>
      <c r="E4855" s="921" t="s">
        <v>43</v>
      </c>
      <c r="F4855" s="921" t="s">
        <v>2894</v>
      </c>
      <c r="G4855" s="921"/>
      <c r="H4855" s="924" t="s">
        <v>30</v>
      </c>
      <c r="I4855" s="924"/>
      <c r="J4855" s="14" t="s">
        <v>31</v>
      </c>
      <c r="K4855" s="14" t="s">
        <v>32</v>
      </c>
      <c r="L4855" s="16">
        <v>1794</v>
      </c>
    </row>
    <row r="4856" spans="1:12" s="1" customFormat="1" ht="155.25" customHeight="1" x14ac:dyDescent="0.15">
      <c r="A4856" s="918"/>
      <c r="B4856" s="921"/>
      <c r="C4856" s="922"/>
      <c r="D4856" s="923"/>
      <c r="E4856" s="921"/>
      <c r="F4856" s="921"/>
      <c r="G4856" s="921"/>
      <c r="H4856" s="924" t="s">
        <v>33</v>
      </c>
      <c r="I4856" s="924"/>
      <c r="J4856" s="14" t="s">
        <v>31</v>
      </c>
      <c r="K4856" s="14" t="s">
        <v>32</v>
      </c>
      <c r="L4856" s="16">
        <v>990.71</v>
      </c>
    </row>
    <row r="4857" spans="1:12" s="1" customFormat="1" ht="24" customHeight="1" x14ac:dyDescent="0.15">
      <c r="A4857" s="918"/>
      <c r="B4857" s="9" t="s">
        <v>34</v>
      </c>
      <c r="C4857" s="13" t="s">
        <v>35</v>
      </c>
      <c r="D4857" s="13" t="s">
        <v>36</v>
      </c>
      <c r="E4857" s="13" t="s">
        <v>37</v>
      </c>
      <c r="F4857" s="920"/>
      <c r="G4857" s="920"/>
      <c r="H4857" s="924" t="s">
        <v>38</v>
      </c>
      <c r="I4857" s="924"/>
      <c r="J4857" s="921" t="s">
        <v>31</v>
      </c>
      <c r="K4857" s="921" t="s">
        <v>31</v>
      </c>
      <c r="L4857" s="925">
        <v>0</v>
      </c>
    </row>
    <row r="4858" spans="1:12" s="1" customFormat="1" ht="24" customHeight="1" x14ac:dyDescent="0.15">
      <c r="A4858" s="918"/>
      <c r="B4858" s="14" t="s">
        <v>39</v>
      </c>
      <c r="C4858" s="14" t="s">
        <v>2894</v>
      </c>
      <c r="D4858" s="15">
        <v>43726</v>
      </c>
      <c r="E4858" s="14" t="s">
        <v>2895</v>
      </c>
      <c r="F4858" s="920"/>
      <c r="G4858" s="920"/>
      <c r="H4858" s="924"/>
      <c r="I4858" s="924"/>
      <c r="J4858" s="921"/>
      <c r="K4858" s="921"/>
      <c r="L4858" s="925"/>
    </row>
    <row r="4859" spans="1:12" s="1" customFormat="1" ht="24" customHeight="1" x14ac:dyDescent="0.15">
      <c r="A4859" s="918">
        <v>906</v>
      </c>
      <c r="B4859" s="9" t="s">
        <v>22</v>
      </c>
      <c r="C4859" s="13" t="s">
        <v>23</v>
      </c>
      <c r="D4859" s="13" t="s">
        <v>24</v>
      </c>
      <c r="E4859" s="13" t="s">
        <v>25</v>
      </c>
      <c r="F4859" s="919" t="s">
        <v>17</v>
      </c>
      <c r="G4859" s="919"/>
      <c r="H4859" s="920"/>
      <c r="I4859" s="920"/>
      <c r="J4859" s="920"/>
      <c r="K4859" s="920"/>
      <c r="L4859" s="920"/>
    </row>
    <row r="4860" spans="1:12" s="1" customFormat="1" ht="26.25" customHeight="1" x14ac:dyDescent="0.15">
      <c r="A4860" s="918"/>
      <c r="B4860" s="921" t="s">
        <v>2881</v>
      </c>
      <c r="C4860" s="921" t="s">
        <v>2896</v>
      </c>
      <c r="D4860" s="923">
        <v>43733</v>
      </c>
      <c r="E4860" s="921" t="s">
        <v>298</v>
      </c>
      <c r="F4860" s="921" t="s">
        <v>2159</v>
      </c>
      <c r="G4860" s="921"/>
      <c r="H4860" s="924" t="s">
        <v>30</v>
      </c>
      <c r="I4860" s="924"/>
      <c r="J4860" s="14" t="s">
        <v>31</v>
      </c>
      <c r="K4860" s="14" t="s">
        <v>32</v>
      </c>
      <c r="L4860" s="16">
        <v>582</v>
      </c>
    </row>
    <row r="4861" spans="1:12" s="1" customFormat="1" ht="81.75" customHeight="1" x14ac:dyDescent="0.15">
      <c r="A4861" s="918"/>
      <c r="B4861" s="921"/>
      <c r="C4861" s="921"/>
      <c r="D4861" s="923"/>
      <c r="E4861" s="921"/>
      <c r="F4861" s="921"/>
      <c r="G4861" s="921"/>
      <c r="H4861" s="924" t="s">
        <v>33</v>
      </c>
      <c r="I4861" s="924"/>
      <c r="J4861" s="14" t="s">
        <v>31</v>
      </c>
      <c r="K4861" s="14" t="s">
        <v>32</v>
      </c>
      <c r="L4861" s="16">
        <v>350</v>
      </c>
    </row>
    <row r="4862" spans="1:12" s="1" customFormat="1" ht="24" customHeight="1" x14ac:dyDescent="0.15">
      <c r="A4862" s="918"/>
      <c r="B4862" s="9" t="s">
        <v>34</v>
      </c>
      <c r="C4862" s="13" t="s">
        <v>35</v>
      </c>
      <c r="D4862" s="13" t="s">
        <v>36</v>
      </c>
      <c r="E4862" s="13" t="s">
        <v>37</v>
      </c>
      <c r="F4862" s="920"/>
      <c r="G4862" s="920"/>
      <c r="H4862" s="924" t="s">
        <v>38</v>
      </c>
      <c r="I4862" s="924"/>
      <c r="J4862" s="921" t="s">
        <v>31</v>
      </c>
      <c r="K4862" s="921" t="s">
        <v>31</v>
      </c>
      <c r="L4862" s="925">
        <v>0</v>
      </c>
    </row>
    <row r="4863" spans="1:12" s="1" customFormat="1" ht="24" customHeight="1" x14ac:dyDescent="0.15">
      <c r="A4863" s="918"/>
      <c r="B4863" s="14" t="s">
        <v>39</v>
      </c>
      <c r="C4863" s="14" t="s">
        <v>2159</v>
      </c>
      <c r="D4863" s="15">
        <v>43737</v>
      </c>
      <c r="E4863" s="14" t="s">
        <v>1382</v>
      </c>
      <c r="F4863" s="920"/>
      <c r="G4863" s="920"/>
      <c r="H4863" s="924"/>
      <c r="I4863" s="924"/>
      <c r="J4863" s="921"/>
      <c r="K4863" s="921"/>
      <c r="L4863" s="925"/>
    </row>
    <row r="4864" spans="1:12" s="1" customFormat="1" ht="24" customHeight="1" x14ac:dyDescent="0.15">
      <c r="A4864" s="918">
        <v>907</v>
      </c>
      <c r="B4864" s="9" t="s">
        <v>22</v>
      </c>
      <c r="C4864" s="13" t="s">
        <v>23</v>
      </c>
      <c r="D4864" s="13" t="s">
        <v>24</v>
      </c>
      <c r="E4864" s="13" t="s">
        <v>25</v>
      </c>
      <c r="F4864" s="919" t="s">
        <v>17</v>
      </c>
      <c r="G4864" s="919"/>
      <c r="H4864" s="920"/>
      <c r="I4864" s="920"/>
      <c r="J4864" s="920"/>
      <c r="K4864" s="920"/>
      <c r="L4864" s="920"/>
    </row>
    <row r="4865" spans="1:12" s="1" customFormat="1" ht="26.25" customHeight="1" x14ac:dyDescent="0.15">
      <c r="A4865" s="918"/>
      <c r="B4865" s="921" t="s">
        <v>2897</v>
      </c>
      <c r="C4865" s="922" t="s">
        <v>2898</v>
      </c>
      <c r="D4865" s="923">
        <v>43567</v>
      </c>
      <c r="E4865" s="921" t="s">
        <v>1212</v>
      </c>
      <c r="F4865" s="921" t="s">
        <v>210</v>
      </c>
      <c r="G4865" s="921"/>
      <c r="H4865" s="924" t="s">
        <v>30</v>
      </c>
      <c r="I4865" s="924"/>
      <c r="J4865" s="14" t="s">
        <v>31</v>
      </c>
      <c r="K4865" s="14" t="s">
        <v>32</v>
      </c>
      <c r="L4865" s="16">
        <v>1077</v>
      </c>
    </row>
    <row r="4866" spans="1:12" s="1" customFormat="1" ht="123.75" customHeight="1" x14ac:dyDescent="0.15">
      <c r="A4866" s="918"/>
      <c r="B4866" s="921"/>
      <c r="C4866" s="922"/>
      <c r="D4866" s="923"/>
      <c r="E4866" s="921"/>
      <c r="F4866" s="921"/>
      <c r="G4866" s="921"/>
      <c r="H4866" s="924" t="s">
        <v>33</v>
      </c>
      <c r="I4866" s="924"/>
      <c r="J4866" s="14" t="s">
        <v>31</v>
      </c>
      <c r="K4866" s="14" t="s">
        <v>31</v>
      </c>
      <c r="L4866" s="16">
        <v>0</v>
      </c>
    </row>
    <row r="4867" spans="1:12" s="1" customFormat="1" ht="24" customHeight="1" x14ac:dyDescent="0.15">
      <c r="A4867" s="918"/>
      <c r="B4867" s="9" t="s">
        <v>34</v>
      </c>
      <c r="C4867" s="13" t="s">
        <v>35</v>
      </c>
      <c r="D4867" s="13" t="s">
        <v>36</v>
      </c>
      <c r="E4867" s="13" t="s">
        <v>37</v>
      </c>
      <c r="F4867" s="920"/>
      <c r="G4867" s="920"/>
      <c r="H4867" s="924" t="s">
        <v>38</v>
      </c>
      <c r="I4867" s="924"/>
      <c r="J4867" s="921" t="s">
        <v>31</v>
      </c>
      <c r="K4867" s="921" t="s">
        <v>31</v>
      </c>
      <c r="L4867" s="925">
        <v>0</v>
      </c>
    </row>
    <row r="4868" spans="1:12" s="1" customFormat="1" ht="24" customHeight="1" x14ac:dyDescent="0.15">
      <c r="A4868" s="918"/>
      <c r="B4868" s="14" t="s">
        <v>39</v>
      </c>
      <c r="C4868" s="14" t="s">
        <v>210</v>
      </c>
      <c r="D4868" s="15">
        <v>43576</v>
      </c>
      <c r="E4868" s="14" t="s">
        <v>545</v>
      </c>
      <c r="F4868" s="920"/>
      <c r="G4868" s="920"/>
      <c r="H4868" s="924"/>
      <c r="I4868" s="924"/>
      <c r="J4868" s="921"/>
      <c r="K4868" s="921"/>
      <c r="L4868" s="925"/>
    </row>
    <row r="4869" spans="1:12" s="1" customFormat="1" ht="24" customHeight="1" x14ac:dyDescent="0.15">
      <c r="A4869" s="918">
        <v>908</v>
      </c>
      <c r="B4869" s="9" t="s">
        <v>22</v>
      </c>
      <c r="C4869" s="13" t="s">
        <v>23</v>
      </c>
      <c r="D4869" s="13" t="s">
        <v>24</v>
      </c>
      <c r="E4869" s="13" t="s">
        <v>25</v>
      </c>
      <c r="F4869" s="919" t="s">
        <v>17</v>
      </c>
      <c r="G4869" s="919"/>
      <c r="H4869" s="920"/>
      <c r="I4869" s="920"/>
      <c r="J4869" s="920"/>
      <c r="K4869" s="920"/>
      <c r="L4869" s="920"/>
    </row>
    <row r="4870" spans="1:12" s="1" customFormat="1" ht="26.25" customHeight="1" x14ac:dyDescent="0.15">
      <c r="A4870" s="918"/>
      <c r="B4870" s="921" t="s">
        <v>2897</v>
      </c>
      <c r="C4870" s="922" t="s">
        <v>2899</v>
      </c>
      <c r="D4870" s="923">
        <v>43631</v>
      </c>
      <c r="E4870" s="921" t="s">
        <v>298</v>
      </c>
      <c r="F4870" s="921" t="s">
        <v>2900</v>
      </c>
      <c r="G4870" s="921"/>
      <c r="H4870" s="924" t="s">
        <v>30</v>
      </c>
      <c r="I4870" s="924"/>
      <c r="J4870" s="14" t="s">
        <v>31</v>
      </c>
      <c r="K4870" s="14" t="s">
        <v>32</v>
      </c>
      <c r="L4870" s="16">
        <v>982.04</v>
      </c>
    </row>
    <row r="4871" spans="1:12" s="1" customFormat="1" ht="165.75" customHeight="1" x14ac:dyDescent="0.15">
      <c r="A4871" s="918"/>
      <c r="B4871" s="921"/>
      <c r="C4871" s="922"/>
      <c r="D4871" s="923"/>
      <c r="E4871" s="921"/>
      <c r="F4871" s="921"/>
      <c r="G4871" s="921"/>
      <c r="H4871" s="924" t="s">
        <v>33</v>
      </c>
      <c r="I4871" s="924"/>
      <c r="J4871" s="14" t="s">
        <v>31</v>
      </c>
      <c r="K4871" s="14" t="s">
        <v>32</v>
      </c>
      <c r="L4871" s="16">
        <v>185.3</v>
      </c>
    </row>
    <row r="4872" spans="1:12" s="1" customFormat="1" ht="24" customHeight="1" x14ac:dyDescent="0.15">
      <c r="A4872" s="918"/>
      <c r="B4872" s="9" t="s">
        <v>34</v>
      </c>
      <c r="C4872" s="13" t="s">
        <v>35</v>
      </c>
      <c r="D4872" s="13" t="s">
        <v>36</v>
      </c>
      <c r="E4872" s="13" t="s">
        <v>37</v>
      </c>
      <c r="F4872" s="920"/>
      <c r="G4872" s="920"/>
      <c r="H4872" s="924" t="s">
        <v>38</v>
      </c>
      <c r="I4872" s="924"/>
      <c r="J4872" s="921" t="s">
        <v>31</v>
      </c>
      <c r="K4872" s="921" t="s">
        <v>32</v>
      </c>
      <c r="L4872" s="925">
        <v>50</v>
      </c>
    </row>
    <row r="4873" spans="1:12" s="1" customFormat="1" ht="24" customHeight="1" x14ac:dyDescent="0.15">
      <c r="A4873" s="918"/>
      <c r="B4873" s="14" t="s">
        <v>39</v>
      </c>
      <c r="C4873" s="14" t="s">
        <v>2900</v>
      </c>
      <c r="D4873" s="15">
        <v>43635</v>
      </c>
      <c r="E4873" s="14" t="s">
        <v>2145</v>
      </c>
      <c r="F4873" s="920"/>
      <c r="G4873" s="920"/>
      <c r="H4873" s="924"/>
      <c r="I4873" s="924"/>
      <c r="J4873" s="921"/>
      <c r="K4873" s="921"/>
      <c r="L4873" s="925"/>
    </row>
    <row r="4874" spans="1:12" s="1" customFormat="1" ht="24" customHeight="1" x14ac:dyDescent="0.15">
      <c r="A4874" s="918">
        <v>909</v>
      </c>
      <c r="B4874" s="9" t="s">
        <v>22</v>
      </c>
      <c r="C4874" s="13" t="s">
        <v>23</v>
      </c>
      <c r="D4874" s="13" t="s">
        <v>24</v>
      </c>
      <c r="E4874" s="13" t="s">
        <v>25</v>
      </c>
      <c r="F4874" s="919" t="s">
        <v>17</v>
      </c>
      <c r="G4874" s="919"/>
      <c r="H4874" s="920"/>
      <c r="I4874" s="920"/>
      <c r="J4874" s="920"/>
      <c r="K4874" s="920"/>
      <c r="L4874" s="920"/>
    </row>
    <row r="4875" spans="1:12" s="1" customFormat="1" ht="26.25" customHeight="1" x14ac:dyDescent="0.15">
      <c r="A4875" s="918"/>
      <c r="B4875" s="921" t="s">
        <v>2897</v>
      </c>
      <c r="C4875" s="921" t="s">
        <v>2901</v>
      </c>
      <c r="D4875" s="923">
        <v>43686</v>
      </c>
      <c r="E4875" s="921" t="s">
        <v>977</v>
      </c>
      <c r="F4875" s="921" t="s">
        <v>978</v>
      </c>
      <c r="G4875" s="921"/>
      <c r="H4875" s="924" t="s">
        <v>30</v>
      </c>
      <c r="I4875" s="924"/>
      <c r="J4875" s="14" t="s">
        <v>31</v>
      </c>
      <c r="K4875" s="14" t="s">
        <v>32</v>
      </c>
      <c r="L4875" s="16">
        <v>1650.4</v>
      </c>
    </row>
    <row r="4876" spans="1:12" s="1" customFormat="1" ht="71.25" customHeight="1" x14ac:dyDescent="0.15">
      <c r="A4876" s="918"/>
      <c r="B4876" s="921"/>
      <c r="C4876" s="921"/>
      <c r="D4876" s="923"/>
      <c r="E4876" s="921"/>
      <c r="F4876" s="921"/>
      <c r="G4876" s="921"/>
      <c r="H4876" s="924" t="s">
        <v>33</v>
      </c>
      <c r="I4876" s="924"/>
      <c r="J4876" s="14" t="s">
        <v>31</v>
      </c>
      <c r="K4876" s="14" t="s">
        <v>32</v>
      </c>
      <c r="L4876" s="16">
        <v>185.3</v>
      </c>
    </row>
    <row r="4877" spans="1:12" s="1" customFormat="1" ht="24" customHeight="1" x14ac:dyDescent="0.15">
      <c r="A4877" s="918"/>
      <c r="B4877" s="9" t="s">
        <v>34</v>
      </c>
      <c r="C4877" s="13" t="s">
        <v>35</v>
      </c>
      <c r="D4877" s="13" t="s">
        <v>36</v>
      </c>
      <c r="E4877" s="13" t="s">
        <v>37</v>
      </c>
      <c r="F4877" s="920"/>
      <c r="G4877" s="920"/>
      <c r="H4877" s="924" t="s">
        <v>38</v>
      </c>
      <c r="I4877" s="924"/>
      <c r="J4877" s="921" t="s">
        <v>31</v>
      </c>
      <c r="K4877" s="921" t="s">
        <v>31</v>
      </c>
      <c r="L4877" s="925">
        <v>0</v>
      </c>
    </row>
    <row r="4878" spans="1:12" s="1" customFormat="1" ht="24" customHeight="1" x14ac:dyDescent="0.15">
      <c r="A4878" s="918"/>
      <c r="B4878" s="14" t="s">
        <v>39</v>
      </c>
      <c r="C4878" s="14" t="s">
        <v>978</v>
      </c>
      <c r="D4878" s="15">
        <v>43692</v>
      </c>
      <c r="E4878" s="14" t="s">
        <v>1262</v>
      </c>
      <c r="F4878" s="920"/>
      <c r="G4878" s="920"/>
      <c r="H4878" s="924"/>
      <c r="I4878" s="924"/>
      <c r="J4878" s="921"/>
      <c r="K4878" s="921"/>
      <c r="L4878" s="925"/>
    </row>
    <row r="4879" spans="1:12" s="1" customFormat="1" ht="24" customHeight="1" x14ac:dyDescent="0.15">
      <c r="A4879" s="918">
        <v>910</v>
      </c>
      <c r="B4879" s="9" t="s">
        <v>22</v>
      </c>
      <c r="C4879" s="13" t="s">
        <v>23</v>
      </c>
      <c r="D4879" s="13" t="s">
        <v>24</v>
      </c>
      <c r="E4879" s="13" t="s">
        <v>25</v>
      </c>
      <c r="F4879" s="919" t="s">
        <v>17</v>
      </c>
      <c r="G4879" s="919"/>
      <c r="H4879" s="920"/>
      <c r="I4879" s="920"/>
      <c r="J4879" s="920"/>
      <c r="K4879" s="920"/>
      <c r="L4879" s="920"/>
    </row>
    <row r="4880" spans="1:12" s="1" customFormat="1" ht="26.25" customHeight="1" x14ac:dyDescent="0.15">
      <c r="A4880" s="918"/>
      <c r="B4880" s="921" t="s">
        <v>2902</v>
      </c>
      <c r="C4880" s="921" t="s">
        <v>2903</v>
      </c>
      <c r="D4880" s="923">
        <v>43628</v>
      </c>
      <c r="E4880" s="921" t="s">
        <v>341</v>
      </c>
      <c r="F4880" s="921" t="s">
        <v>2904</v>
      </c>
      <c r="G4880" s="921"/>
      <c r="H4880" s="924" t="s">
        <v>30</v>
      </c>
      <c r="I4880" s="924"/>
      <c r="J4880" s="14" t="s">
        <v>31</v>
      </c>
      <c r="K4880" s="14" t="s">
        <v>32</v>
      </c>
      <c r="L4880" s="16">
        <v>1262</v>
      </c>
    </row>
    <row r="4881" spans="1:12" s="1" customFormat="1" ht="102.75" customHeight="1" x14ac:dyDescent="0.15">
      <c r="A4881" s="918"/>
      <c r="B4881" s="921"/>
      <c r="C4881" s="921"/>
      <c r="D4881" s="923"/>
      <c r="E4881" s="921"/>
      <c r="F4881" s="921"/>
      <c r="G4881" s="921"/>
      <c r="H4881" s="924" t="s">
        <v>33</v>
      </c>
      <c r="I4881" s="924"/>
      <c r="J4881" s="14" t="s">
        <v>31</v>
      </c>
      <c r="K4881" s="14" t="s">
        <v>32</v>
      </c>
      <c r="L4881" s="16">
        <v>487.4</v>
      </c>
    </row>
    <row r="4882" spans="1:12" s="1" customFormat="1" ht="24" customHeight="1" x14ac:dyDescent="0.15">
      <c r="A4882" s="918"/>
      <c r="B4882" s="9" t="s">
        <v>34</v>
      </c>
      <c r="C4882" s="13" t="s">
        <v>35</v>
      </c>
      <c r="D4882" s="13" t="s">
        <v>36</v>
      </c>
      <c r="E4882" s="13" t="s">
        <v>37</v>
      </c>
      <c r="F4882" s="920"/>
      <c r="G4882" s="920"/>
      <c r="H4882" s="924" t="s">
        <v>38</v>
      </c>
      <c r="I4882" s="924"/>
      <c r="J4882" s="921" t="s">
        <v>31</v>
      </c>
      <c r="K4882" s="921" t="s">
        <v>32</v>
      </c>
      <c r="L4882" s="925">
        <v>791</v>
      </c>
    </row>
    <row r="4883" spans="1:12" s="1" customFormat="1" ht="24" customHeight="1" x14ac:dyDescent="0.15">
      <c r="A4883" s="918"/>
      <c r="B4883" s="14" t="s">
        <v>605</v>
      </c>
      <c r="C4883" s="14" t="s">
        <v>2904</v>
      </c>
      <c r="D4883" s="15">
        <v>43633</v>
      </c>
      <c r="E4883" s="14" t="s">
        <v>2640</v>
      </c>
      <c r="F4883" s="920"/>
      <c r="G4883" s="920"/>
      <c r="H4883" s="924"/>
      <c r="I4883" s="924"/>
      <c r="J4883" s="921"/>
      <c r="K4883" s="921"/>
      <c r="L4883" s="925"/>
    </row>
    <row r="4884" spans="1:12" s="1" customFormat="1" ht="24" customHeight="1" x14ac:dyDescent="0.15">
      <c r="A4884" s="918">
        <v>911</v>
      </c>
      <c r="B4884" s="9" t="s">
        <v>22</v>
      </c>
      <c r="C4884" s="13" t="s">
        <v>23</v>
      </c>
      <c r="D4884" s="13" t="s">
        <v>24</v>
      </c>
      <c r="E4884" s="13" t="s">
        <v>25</v>
      </c>
      <c r="F4884" s="919" t="s">
        <v>17</v>
      </c>
      <c r="G4884" s="919"/>
      <c r="H4884" s="920"/>
      <c r="I4884" s="920"/>
      <c r="J4884" s="920"/>
      <c r="K4884" s="920"/>
      <c r="L4884" s="920"/>
    </row>
    <row r="4885" spans="1:12" s="1" customFormat="1" ht="26.25" customHeight="1" x14ac:dyDescent="0.15">
      <c r="A4885" s="918"/>
      <c r="B4885" s="921" t="s">
        <v>2905</v>
      </c>
      <c r="C4885" s="921" t="s">
        <v>2906</v>
      </c>
      <c r="D4885" s="923">
        <v>43733</v>
      </c>
      <c r="E4885" s="921" t="s">
        <v>2907</v>
      </c>
      <c r="F4885" s="921" t="s">
        <v>2908</v>
      </c>
      <c r="G4885" s="921"/>
      <c r="H4885" s="924" t="s">
        <v>30</v>
      </c>
      <c r="I4885" s="924"/>
      <c r="J4885" s="14" t="s">
        <v>31</v>
      </c>
      <c r="K4885" s="14" t="s">
        <v>32</v>
      </c>
      <c r="L4885" s="16">
        <v>545.5</v>
      </c>
    </row>
    <row r="4886" spans="1:12" s="1" customFormat="1" ht="50.25" customHeight="1" x14ac:dyDescent="0.15">
      <c r="A4886" s="918"/>
      <c r="B4886" s="921"/>
      <c r="C4886" s="921"/>
      <c r="D4886" s="923"/>
      <c r="E4886" s="921"/>
      <c r="F4886" s="921"/>
      <c r="G4886" s="921"/>
      <c r="H4886" s="924" t="s">
        <v>33</v>
      </c>
      <c r="I4886" s="924"/>
      <c r="J4886" s="14" t="s">
        <v>31</v>
      </c>
      <c r="K4886" s="14" t="s">
        <v>31</v>
      </c>
      <c r="L4886" s="16">
        <v>0</v>
      </c>
    </row>
    <row r="4887" spans="1:12" s="1" customFormat="1" ht="24" customHeight="1" x14ac:dyDescent="0.15">
      <c r="A4887" s="918"/>
      <c r="B4887" s="9" t="s">
        <v>34</v>
      </c>
      <c r="C4887" s="13" t="s">
        <v>35</v>
      </c>
      <c r="D4887" s="13" t="s">
        <v>36</v>
      </c>
      <c r="E4887" s="13" t="s">
        <v>37</v>
      </c>
      <c r="F4887" s="920"/>
      <c r="G4887" s="920"/>
      <c r="H4887" s="924" t="s">
        <v>38</v>
      </c>
      <c r="I4887" s="924"/>
      <c r="J4887" s="921" t="s">
        <v>31</v>
      </c>
      <c r="K4887" s="921" t="s">
        <v>32</v>
      </c>
      <c r="L4887" s="925">
        <v>200</v>
      </c>
    </row>
    <row r="4888" spans="1:12" s="1" customFormat="1" ht="24" customHeight="1" x14ac:dyDescent="0.15">
      <c r="A4888" s="918"/>
      <c r="B4888" s="14" t="s">
        <v>2909</v>
      </c>
      <c r="C4888" s="14" t="s">
        <v>2908</v>
      </c>
      <c r="D4888" s="15">
        <v>43735</v>
      </c>
      <c r="E4888" s="14" t="s">
        <v>1466</v>
      </c>
      <c r="F4888" s="920"/>
      <c r="G4888" s="920"/>
      <c r="H4888" s="924"/>
      <c r="I4888" s="924"/>
      <c r="J4888" s="921"/>
      <c r="K4888" s="921"/>
      <c r="L4888" s="925"/>
    </row>
    <row r="4889" spans="1:12" s="1" customFormat="1" ht="24" customHeight="1" x14ac:dyDescent="0.15">
      <c r="A4889" s="918">
        <v>912</v>
      </c>
      <c r="B4889" s="9" t="s">
        <v>22</v>
      </c>
      <c r="C4889" s="13" t="s">
        <v>23</v>
      </c>
      <c r="D4889" s="13" t="s">
        <v>24</v>
      </c>
      <c r="E4889" s="13" t="s">
        <v>25</v>
      </c>
      <c r="F4889" s="919" t="s">
        <v>17</v>
      </c>
      <c r="G4889" s="919"/>
      <c r="H4889" s="920"/>
      <c r="I4889" s="920"/>
      <c r="J4889" s="920"/>
      <c r="K4889" s="920"/>
      <c r="L4889" s="920"/>
    </row>
    <row r="4890" spans="1:12" s="1" customFormat="1" ht="26.25" customHeight="1" x14ac:dyDescent="0.15">
      <c r="A4890" s="918"/>
      <c r="B4890" s="921" t="s">
        <v>2910</v>
      </c>
      <c r="C4890" s="922" t="s">
        <v>2911</v>
      </c>
      <c r="D4890" s="923">
        <v>43577</v>
      </c>
      <c r="E4890" s="921" t="s">
        <v>313</v>
      </c>
      <c r="F4890" s="921" t="s">
        <v>821</v>
      </c>
      <c r="G4890" s="921"/>
      <c r="H4890" s="924" t="s">
        <v>30</v>
      </c>
      <c r="I4890" s="924"/>
      <c r="J4890" s="14" t="s">
        <v>31</v>
      </c>
      <c r="K4890" s="14" t="s">
        <v>32</v>
      </c>
      <c r="L4890" s="16">
        <v>384.58</v>
      </c>
    </row>
    <row r="4891" spans="1:12" s="1" customFormat="1" ht="260.25" customHeight="1" x14ac:dyDescent="0.15">
      <c r="A4891" s="918"/>
      <c r="B4891" s="921"/>
      <c r="C4891" s="922"/>
      <c r="D4891" s="923"/>
      <c r="E4891" s="921"/>
      <c r="F4891" s="921"/>
      <c r="G4891" s="921"/>
      <c r="H4891" s="924" t="s">
        <v>33</v>
      </c>
      <c r="I4891" s="924"/>
      <c r="J4891" s="14" t="s">
        <v>31</v>
      </c>
      <c r="K4891" s="14" t="s">
        <v>32</v>
      </c>
      <c r="L4891" s="16">
        <v>772.04</v>
      </c>
    </row>
    <row r="4892" spans="1:12" s="1" customFormat="1" ht="24" customHeight="1" x14ac:dyDescent="0.15">
      <c r="A4892" s="918"/>
      <c r="B4892" s="9" t="s">
        <v>34</v>
      </c>
      <c r="C4892" s="13" t="s">
        <v>35</v>
      </c>
      <c r="D4892" s="13" t="s">
        <v>36</v>
      </c>
      <c r="E4892" s="13" t="s">
        <v>37</v>
      </c>
      <c r="F4892" s="920"/>
      <c r="G4892" s="920"/>
      <c r="H4892" s="924" t="s">
        <v>38</v>
      </c>
      <c r="I4892" s="924"/>
      <c r="J4892" s="921" t="s">
        <v>31</v>
      </c>
      <c r="K4892" s="921" t="s">
        <v>31</v>
      </c>
      <c r="L4892" s="925">
        <v>0</v>
      </c>
    </row>
    <row r="4893" spans="1:12" s="1" customFormat="1" ht="34.5" customHeight="1" x14ac:dyDescent="0.15">
      <c r="A4893" s="918"/>
      <c r="B4893" s="14" t="s">
        <v>2912</v>
      </c>
      <c r="C4893" s="14" t="s">
        <v>821</v>
      </c>
      <c r="D4893" s="15">
        <v>43580</v>
      </c>
      <c r="E4893" s="14" t="s">
        <v>1249</v>
      </c>
      <c r="F4893" s="920"/>
      <c r="G4893" s="920"/>
      <c r="H4893" s="924"/>
      <c r="I4893" s="924"/>
      <c r="J4893" s="921"/>
      <c r="K4893" s="921"/>
      <c r="L4893" s="925"/>
    </row>
    <row r="4894" spans="1:12" s="1" customFormat="1" ht="24" customHeight="1" x14ac:dyDescent="0.15">
      <c r="A4894" s="918">
        <v>913</v>
      </c>
      <c r="B4894" s="9" t="s">
        <v>22</v>
      </c>
      <c r="C4894" s="13" t="s">
        <v>23</v>
      </c>
      <c r="D4894" s="13" t="s">
        <v>24</v>
      </c>
      <c r="E4894" s="13" t="s">
        <v>25</v>
      </c>
      <c r="F4894" s="919" t="s">
        <v>17</v>
      </c>
      <c r="G4894" s="919"/>
      <c r="H4894" s="920"/>
      <c r="I4894" s="920"/>
      <c r="J4894" s="920"/>
      <c r="K4894" s="920"/>
      <c r="L4894" s="920"/>
    </row>
    <row r="4895" spans="1:12" s="1" customFormat="1" ht="26.25" customHeight="1" x14ac:dyDescent="0.15">
      <c r="A4895" s="918"/>
      <c r="B4895" s="921" t="s">
        <v>2913</v>
      </c>
      <c r="C4895" s="922" t="s">
        <v>2914</v>
      </c>
      <c r="D4895" s="923">
        <v>43618</v>
      </c>
      <c r="E4895" s="921" t="s">
        <v>1275</v>
      </c>
      <c r="F4895" s="921" t="s">
        <v>2915</v>
      </c>
      <c r="G4895" s="921"/>
      <c r="H4895" s="924" t="s">
        <v>30</v>
      </c>
      <c r="I4895" s="924"/>
      <c r="J4895" s="14" t="s">
        <v>31</v>
      </c>
      <c r="K4895" s="14" t="s">
        <v>32</v>
      </c>
      <c r="L4895" s="16">
        <v>1710</v>
      </c>
    </row>
    <row r="4896" spans="1:12" s="1" customFormat="1" ht="176.25" customHeight="1" x14ac:dyDescent="0.15">
      <c r="A4896" s="918"/>
      <c r="B4896" s="921"/>
      <c r="C4896" s="922"/>
      <c r="D4896" s="923"/>
      <c r="E4896" s="921"/>
      <c r="F4896" s="921"/>
      <c r="G4896" s="921"/>
      <c r="H4896" s="924" t="s">
        <v>33</v>
      </c>
      <c r="I4896" s="924"/>
      <c r="J4896" s="14" t="s">
        <v>31</v>
      </c>
      <c r="K4896" s="14" t="s">
        <v>31</v>
      </c>
      <c r="L4896" s="16">
        <v>0</v>
      </c>
    </row>
    <row r="4897" spans="1:12" s="1" customFormat="1" ht="24" customHeight="1" x14ac:dyDescent="0.15">
      <c r="A4897" s="918"/>
      <c r="B4897" s="9" t="s">
        <v>34</v>
      </c>
      <c r="C4897" s="13" t="s">
        <v>35</v>
      </c>
      <c r="D4897" s="13" t="s">
        <v>36</v>
      </c>
      <c r="E4897" s="13" t="s">
        <v>37</v>
      </c>
      <c r="F4897" s="920"/>
      <c r="G4897" s="920"/>
      <c r="H4897" s="924" t="s">
        <v>38</v>
      </c>
      <c r="I4897" s="924"/>
      <c r="J4897" s="921" t="s">
        <v>31</v>
      </c>
      <c r="K4897" s="921" t="s">
        <v>31</v>
      </c>
      <c r="L4897" s="925">
        <v>0</v>
      </c>
    </row>
    <row r="4898" spans="1:12" s="1" customFormat="1" ht="24" customHeight="1" x14ac:dyDescent="0.15">
      <c r="A4898" s="918"/>
      <c r="B4898" s="14" t="s">
        <v>1605</v>
      </c>
      <c r="C4898" s="14" t="s">
        <v>2915</v>
      </c>
      <c r="D4898" s="15">
        <v>43625</v>
      </c>
      <c r="E4898" s="14" t="s">
        <v>2916</v>
      </c>
      <c r="F4898" s="920"/>
      <c r="G4898" s="920"/>
      <c r="H4898" s="924"/>
      <c r="I4898" s="924"/>
      <c r="J4898" s="921"/>
      <c r="K4898" s="921"/>
      <c r="L4898" s="925"/>
    </row>
    <row r="4899" spans="1:12" s="1" customFormat="1" ht="24" customHeight="1" x14ac:dyDescent="0.15">
      <c r="A4899" s="918">
        <v>914</v>
      </c>
      <c r="B4899" s="9" t="s">
        <v>22</v>
      </c>
      <c r="C4899" s="13" t="s">
        <v>23</v>
      </c>
      <c r="D4899" s="13" t="s">
        <v>24</v>
      </c>
      <c r="E4899" s="13" t="s">
        <v>25</v>
      </c>
      <c r="F4899" s="919" t="s">
        <v>17</v>
      </c>
      <c r="G4899" s="919"/>
      <c r="H4899" s="920"/>
      <c r="I4899" s="920"/>
      <c r="J4899" s="920"/>
      <c r="K4899" s="920"/>
      <c r="L4899" s="920"/>
    </row>
    <row r="4900" spans="1:12" s="1" customFormat="1" ht="26.25" customHeight="1" x14ac:dyDescent="0.15">
      <c r="A4900" s="918"/>
      <c r="B4900" s="921" t="s">
        <v>2917</v>
      </c>
      <c r="C4900" s="922" t="s">
        <v>2918</v>
      </c>
      <c r="D4900" s="923">
        <v>43556</v>
      </c>
      <c r="E4900" s="921" t="s">
        <v>1704</v>
      </c>
      <c r="F4900" s="921" t="s">
        <v>2892</v>
      </c>
      <c r="G4900" s="921"/>
      <c r="H4900" s="924" t="s">
        <v>30</v>
      </c>
      <c r="I4900" s="924"/>
      <c r="J4900" s="14" t="s">
        <v>31</v>
      </c>
      <c r="K4900" s="14" t="s">
        <v>32</v>
      </c>
      <c r="L4900" s="16">
        <v>267.14</v>
      </c>
    </row>
    <row r="4901" spans="1:12" s="1" customFormat="1" ht="281.25" customHeight="1" x14ac:dyDescent="0.15">
      <c r="A4901" s="918"/>
      <c r="B4901" s="921"/>
      <c r="C4901" s="922"/>
      <c r="D4901" s="923"/>
      <c r="E4901" s="921"/>
      <c r="F4901" s="921"/>
      <c r="G4901" s="921"/>
      <c r="H4901" s="924" t="s">
        <v>33</v>
      </c>
      <c r="I4901" s="924"/>
      <c r="J4901" s="14" t="s">
        <v>31</v>
      </c>
      <c r="K4901" s="14" t="s">
        <v>32</v>
      </c>
      <c r="L4901" s="16">
        <v>306.92</v>
      </c>
    </row>
    <row r="4902" spans="1:12" s="1" customFormat="1" ht="24" customHeight="1" x14ac:dyDescent="0.15">
      <c r="A4902" s="918"/>
      <c r="B4902" s="9" t="s">
        <v>34</v>
      </c>
      <c r="C4902" s="13" t="s">
        <v>35</v>
      </c>
      <c r="D4902" s="13" t="s">
        <v>36</v>
      </c>
      <c r="E4902" s="13" t="s">
        <v>37</v>
      </c>
      <c r="F4902" s="920"/>
      <c r="G4902" s="920"/>
      <c r="H4902" s="924" t="s">
        <v>38</v>
      </c>
      <c r="I4902" s="924"/>
      <c r="J4902" s="921" t="s">
        <v>31</v>
      </c>
      <c r="K4902" s="921" t="s">
        <v>32</v>
      </c>
      <c r="L4902" s="925">
        <v>163.4</v>
      </c>
    </row>
    <row r="4903" spans="1:12" s="1" customFormat="1" ht="24" customHeight="1" x14ac:dyDescent="0.15">
      <c r="A4903" s="918"/>
      <c r="B4903" s="14" t="s">
        <v>605</v>
      </c>
      <c r="C4903" s="14" t="s">
        <v>2892</v>
      </c>
      <c r="D4903" s="15">
        <v>43557</v>
      </c>
      <c r="E4903" s="14" t="s">
        <v>1332</v>
      </c>
      <c r="F4903" s="920"/>
      <c r="G4903" s="920"/>
      <c r="H4903" s="924"/>
      <c r="I4903" s="924"/>
      <c r="J4903" s="921"/>
      <c r="K4903" s="921"/>
      <c r="L4903" s="925"/>
    </row>
    <row r="4904" spans="1:12" s="1" customFormat="1" ht="24" customHeight="1" x14ac:dyDescent="0.15">
      <c r="A4904" s="918">
        <v>915</v>
      </c>
      <c r="B4904" s="9" t="s">
        <v>22</v>
      </c>
      <c r="C4904" s="13" t="s">
        <v>23</v>
      </c>
      <c r="D4904" s="13" t="s">
        <v>24</v>
      </c>
      <c r="E4904" s="13" t="s">
        <v>25</v>
      </c>
      <c r="F4904" s="919" t="s">
        <v>17</v>
      </c>
      <c r="G4904" s="919"/>
      <c r="H4904" s="920"/>
      <c r="I4904" s="920"/>
      <c r="J4904" s="920"/>
      <c r="K4904" s="920"/>
      <c r="L4904" s="920"/>
    </row>
    <row r="4905" spans="1:12" s="1" customFormat="1" ht="26.25" customHeight="1" x14ac:dyDescent="0.15">
      <c r="A4905" s="918"/>
      <c r="B4905" s="921" t="s">
        <v>2917</v>
      </c>
      <c r="C4905" s="922" t="s">
        <v>2919</v>
      </c>
      <c r="D4905" s="923">
        <v>43586</v>
      </c>
      <c r="E4905" s="921" t="s">
        <v>2920</v>
      </c>
      <c r="F4905" s="921" t="s">
        <v>2921</v>
      </c>
      <c r="G4905" s="921"/>
      <c r="H4905" s="924" t="s">
        <v>30</v>
      </c>
      <c r="I4905" s="924"/>
      <c r="J4905" s="14" t="s">
        <v>31</v>
      </c>
      <c r="K4905" s="14" t="s">
        <v>32</v>
      </c>
      <c r="L4905" s="16">
        <v>519.33000000000004</v>
      </c>
    </row>
    <row r="4906" spans="1:12" s="1" customFormat="1" ht="302.25" customHeight="1" x14ac:dyDescent="0.15">
      <c r="A4906" s="918"/>
      <c r="B4906" s="921"/>
      <c r="C4906" s="922"/>
      <c r="D4906" s="923"/>
      <c r="E4906" s="921"/>
      <c r="F4906" s="921"/>
      <c r="G4906" s="921"/>
      <c r="H4906" s="924" t="s">
        <v>33</v>
      </c>
      <c r="I4906" s="924"/>
      <c r="J4906" s="14" t="s">
        <v>31</v>
      </c>
      <c r="K4906" s="14" t="s">
        <v>32</v>
      </c>
      <c r="L4906" s="16">
        <v>2227.83</v>
      </c>
    </row>
    <row r="4907" spans="1:12" s="1" customFormat="1" ht="24" customHeight="1" x14ac:dyDescent="0.15">
      <c r="A4907" s="918"/>
      <c r="B4907" s="9" t="s">
        <v>34</v>
      </c>
      <c r="C4907" s="13" t="s">
        <v>35</v>
      </c>
      <c r="D4907" s="13" t="s">
        <v>36</v>
      </c>
      <c r="E4907" s="13" t="s">
        <v>37</v>
      </c>
      <c r="F4907" s="920"/>
      <c r="G4907" s="920"/>
      <c r="H4907" s="924" t="s">
        <v>38</v>
      </c>
      <c r="I4907" s="924"/>
      <c r="J4907" s="921" t="s">
        <v>31</v>
      </c>
      <c r="K4907" s="921" t="s">
        <v>32</v>
      </c>
      <c r="L4907" s="925">
        <v>799</v>
      </c>
    </row>
    <row r="4908" spans="1:12" s="1" customFormat="1" ht="24" customHeight="1" x14ac:dyDescent="0.15">
      <c r="A4908" s="918"/>
      <c r="B4908" s="14" t="s">
        <v>605</v>
      </c>
      <c r="C4908" s="14" t="s">
        <v>2921</v>
      </c>
      <c r="D4908" s="15">
        <v>43593</v>
      </c>
      <c r="E4908" s="14" t="s">
        <v>2922</v>
      </c>
      <c r="F4908" s="920"/>
      <c r="G4908" s="920"/>
      <c r="H4908" s="924"/>
      <c r="I4908" s="924"/>
      <c r="J4908" s="921"/>
      <c r="K4908" s="921"/>
      <c r="L4908" s="925"/>
    </row>
    <row r="4909" spans="1:12" s="1" customFormat="1" ht="24" customHeight="1" x14ac:dyDescent="0.15">
      <c r="A4909" s="918">
        <v>916</v>
      </c>
      <c r="B4909" s="9" t="s">
        <v>22</v>
      </c>
      <c r="C4909" s="13" t="s">
        <v>23</v>
      </c>
      <c r="D4909" s="13" t="s">
        <v>24</v>
      </c>
      <c r="E4909" s="13" t="s">
        <v>25</v>
      </c>
      <c r="F4909" s="919" t="s">
        <v>17</v>
      </c>
      <c r="G4909" s="919"/>
      <c r="H4909" s="920"/>
      <c r="I4909" s="920"/>
      <c r="J4909" s="920"/>
      <c r="K4909" s="920"/>
      <c r="L4909" s="920"/>
    </row>
    <row r="4910" spans="1:12" s="1" customFormat="1" ht="26.25" customHeight="1" x14ac:dyDescent="0.15">
      <c r="A4910" s="918"/>
      <c r="B4910" s="921" t="s">
        <v>2917</v>
      </c>
      <c r="C4910" s="922" t="s">
        <v>2919</v>
      </c>
      <c r="D4910" s="923">
        <v>43586</v>
      </c>
      <c r="E4910" s="921" t="s">
        <v>2920</v>
      </c>
      <c r="F4910" s="921" t="s">
        <v>2923</v>
      </c>
      <c r="G4910" s="921"/>
      <c r="H4910" s="924" t="s">
        <v>30</v>
      </c>
      <c r="I4910" s="924"/>
      <c r="J4910" s="14" t="s">
        <v>31</v>
      </c>
      <c r="K4910" s="14" t="s">
        <v>32</v>
      </c>
      <c r="L4910" s="16">
        <v>435.66</v>
      </c>
    </row>
    <row r="4911" spans="1:12" s="1" customFormat="1" ht="302.25" customHeight="1" x14ac:dyDescent="0.15">
      <c r="A4911" s="918"/>
      <c r="B4911" s="921"/>
      <c r="C4911" s="922"/>
      <c r="D4911" s="923"/>
      <c r="E4911" s="921"/>
      <c r="F4911" s="921"/>
      <c r="G4911" s="921"/>
      <c r="H4911" s="924" t="s">
        <v>33</v>
      </c>
      <c r="I4911" s="924"/>
      <c r="J4911" s="14" t="s">
        <v>31</v>
      </c>
      <c r="K4911" s="14" t="s">
        <v>31</v>
      </c>
      <c r="L4911" s="16">
        <v>0</v>
      </c>
    </row>
    <row r="4912" spans="1:12" s="1" customFormat="1" ht="24" customHeight="1" x14ac:dyDescent="0.15">
      <c r="A4912" s="918"/>
      <c r="B4912" s="9" t="s">
        <v>34</v>
      </c>
      <c r="C4912" s="13" t="s">
        <v>35</v>
      </c>
      <c r="D4912" s="13" t="s">
        <v>36</v>
      </c>
      <c r="E4912" s="13" t="s">
        <v>37</v>
      </c>
      <c r="F4912" s="920"/>
      <c r="G4912" s="920"/>
      <c r="H4912" s="924" t="s">
        <v>38</v>
      </c>
      <c r="I4912" s="924"/>
      <c r="J4912" s="921" t="s">
        <v>31</v>
      </c>
      <c r="K4912" s="921" t="s">
        <v>32</v>
      </c>
      <c r="L4912" s="925">
        <v>17.400000000000002</v>
      </c>
    </row>
    <row r="4913" spans="1:12" s="1" customFormat="1" ht="24" customHeight="1" x14ac:dyDescent="0.15">
      <c r="A4913" s="918"/>
      <c r="B4913" s="14" t="s">
        <v>605</v>
      </c>
      <c r="C4913" s="14" t="s">
        <v>2923</v>
      </c>
      <c r="D4913" s="15">
        <v>43593</v>
      </c>
      <c r="E4913" s="14" t="s">
        <v>2922</v>
      </c>
      <c r="F4913" s="920"/>
      <c r="G4913" s="920"/>
      <c r="H4913" s="924"/>
      <c r="I4913" s="924"/>
      <c r="J4913" s="921"/>
      <c r="K4913" s="921"/>
      <c r="L4913" s="925"/>
    </row>
    <row r="4914" spans="1:12" s="1" customFormat="1" ht="24" customHeight="1" x14ac:dyDescent="0.15">
      <c r="A4914" s="918">
        <v>917</v>
      </c>
      <c r="B4914" s="9" t="s">
        <v>22</v>
      </c>
      <c r="C4914" s="13" t="s">
        <v>23</v>
      </c>
      <c r="D4914" s="13" t="s">
        <v>24</v>
      </c>
      <c r="E4914" s="13" t="s">
        <v>25</v>
      </c>
      <c r="F4914" s="919" t="s">
        <v>17</v>
      </c>
      <c r="G4914" s="919"/>
      <c r="H4914" s="920"/>
      <c r="I4914" s="920"/>
      <c r="J4914" s="920"/>
      <c r="K4914" s="920"/>
      <c r="L4914" s="920"/>
    </row>
    <row r="4915" spans="1:12" s="1" customFormat="1" ht="26.25" customHeight="1" x14ac:dyDescent="0.15">
      <c r="A4915" s="918"/>
      <c r="B4915" s="921" t="s">
        <v>2924</v>
      </c>
      <c r="C4915" s="921" t="s">
        <v>2925</v>
      </c>
      <c r="D4915" s="923">
        <v>43618</v>
      </c>
      <c r="E4915" s="921" t="s">
        <v>43</v>
      </c>
      <c r="F4915" s="921" t="s">
        <v>2926</v>
      </c>
      <c r="G4915" s="921"/>
      <c r="H4915" s="924" t="s">
        <v>30</v>
      </c>
      <c r="I4915" s="924"/>
      <c r="J4915" s="14" t="s">
        <v>31</v>
      </c>
      <c r="K4915" s="14" t="s">
        <v>32</v>
      </c>
      <c r="L4915" s="16">
        <v>1263</v>
      </c>
    </row>
    <row r="4916" spans="1:12" s="1" customFormat="1" ht="102.75" customHeight="1" x14ac:dyDescent="0.15">
      <c r="A4916" s="918"/>
      <c r="B4916" s="921"/>
      <c r="C4916" s="921"/>
      <c r="D4916" s="923"/>
      <c r="E4916" s="921"/>
      <c r="F4916" s="921"/>
      <c r="G4916" s="921"/>
      <c r="H4916" s="924" t="s">
        <v>33</v>
      </c>
      <c r="I4916" s="924"/>
      <c r="J4916" s="14" t="s">
        <v>31</v>
      </c>
      <c r="K4916" s="14" t="s">
        <v>32</v>
      </c>
      <c r="L4916" s="16">
        <v>9300</v>
      </c>
    </row>
    <row r="4917" spans="1:12" s="1" customFormat="1" ht="24" customHeight="1" x14ac:dyDescent="0.15">
      <c r="A4917" s="918"/>
      <c r="B4917" s="9" t="s">
        <v>34</v>
      </c>
      <c r="C4917" s="13" t="s">
        <v>35</v>
      </c>
      <c r="D4917" s="13" t="s">
        <v>36</v>
      </c>
      <c r="E4917" s="13" t="s">
        <v>37</v>
      </c>
      <c r="F4917" s="920"/>
      <c r="G4917" s="920"/>
      <c r="H4917" s="924" t="s">
        <v>38</v>
      </c>
      <c r="I4917" s="924"/>
      <c r="J4917" s="921" t="s">
        <v>31</v>
      </c>
      <c r="K4917" s="921" t="s">
        <v>32</v>
      </c>
      <c r="L4917" s="925">
        <v>400</v>
      </c>
    </row>
    <row r="4918" spans="1:12" s="1" customFormat="1" ht="24" customHeight="1" x14ac:dyDescent="0.15">
      <c r="A4918" s="918"/>
      <c r="B4918" s="14" t="s">
        <v>229</v>
      </c>
      <c r="C4918" s="14" t="s">
        <v>2926</v>
      </c>
      <c r="D4918" s="15">
        <v>43621</v>
      </c>
      <c r="E4918" s="14" t="s">
        <v>1434</v>
      </c>
      <c r="F4918" s="920"/>
      <c r="G4918" s="920"/>
      <c r="H4918" s="924"/>
      <c r="I4918" s="924"/>
      <c r="J4918" s="921"/>
      <c r="K4918" s="921"/>
      <c r="L4918" s="925"/>
    </row>
    <row r="4919" spans="1:12" s="1" customFormat="1" ht="24" customHeight="1" x14ac:dyDescent="0.15">
      <c r="A4919" s="918">
        <v>918</v>
      </c>
      <c r="B4919" s="9" t="s">
        <v>22</v>
      </c>
      <c r="C4919" s="13" t="s">
        <v>23</v>
      </c>
      <c r="D4919" s="13" t="s">
        <v>24</v>
      </c>
      <c r="E4919" s="13" t="s">
        <v>25</v>
      </c>
      <c r="F4919" s="919" t="s">
        <v>17</v>
      </c>
      <c r="G4919" s="919"/>
      <c r="H4919" s="920"/>
      <c r="I4919" s="920"/>
      <c r="J4919" s="920"/>
      <c r="K4919" s="920"/>
      <c r="L4919" s="920"/>
    </row>
    <row r="4920" spans="1:12" s="1" customFormat="1" ht="26.25" customHeight="1" x14ac:dyDescent="0.15">
      <c r="A4920" s="918"/>
      <c r="B4920" s="921" t="s">
        <v>2927</v>
      </c>
      <c r="C4920" s="922" t="s">
        <v>2928</v>
      </c>
      <c r="D4920" s="923">
        <v>43732</v>
      </c>
      <c r="E4920" s="921" t="s">
        <v>2929</v>
      </c>
      <c r="F4920" s="921" t="s">
        <v>2930</v>
      </c>
      <c r="G4920" s="921"/>
      <c r="H4920" s="924" t="s">
        <v>30</v>
      </c>
      <c r="I4920" s="924"/>
      <c r="J4920" s="14" t="s">
        <v>31</v>
      </c>
      <c r="K4920" s="14" t="s">
        <v>32</v>
      </c>
      <c r="L4920" s="16">
        <v>298</v>
      </c>
    </row>
    <row r="4921" spans="1:12" s="1" customFormat="1" ht="409.2" customHeight="1" x14ac:dyDescent="0.15">
      <c r="A4921" s="918"/>
      <c r="B4921" s="921"/>
      <c r="C4921" s="922"/>
      <c r="D4921" s="923"/>
      <c r="E4921" s="921"/>
      <c r="F4921" s="921"/>
      <c r="G4921" s="921"/>
      <c r="H4921" s="924" t="s">
        <v>33</v>
      </c>
      <c r="I4921" s="924"/>
      <c r="J4921" s="921" t="s">
        <v>31</v>
      </c>
      <c r="K4921" s="921" t="s">
        <v>32</v>
      </c>
      <c r="L4921" s="925">
        <v>356.6</v>
      </c>
    </row>
    <row r="4922" spans="1:12" s="1" customFormat="1" ht="19.350000000000001" customHeight="1" x14ac:dyDescent="0.15">
      <c r="A4922" s="918"/>
      <c r="B4922" s="921"/>
      <c r="C4922" s="922"/>
      <c r="D4922" s="923"/>
      <c r="E4922" s="921"/>
      <c r="F4922" s="921"/>
      <c r="G4922" s="921"/>
      <c r="H4922" s="924"/>
      <c r="I4922" s="924"/>
      <c r="J4922" s="921"/>
      <c r="K4922" s="921"/>
      <c r="L4922" s="925"/>
    </row>
    <row r="4923" spans="1:12" s="1" customFormat="1" ht="24" customHeight="1" x14ac:dyDescent="0.15">
      <c r="A4923" s="918"/>
      <c r="B4923" s="9" t="s">
        <v>34</v>
      </c>
      <c r="C4923" s="13" t="s">
        <v>35</v>
      </c>
      <c r="D4923" s="13" t="s">
        <v>36</v>
      </c>
      <c r="E4923" s="13" t="s">
        <v>37</v>
      </c>
      <c r="F4923" s="920"/>
      <c r="G4923" s="920"/>
      <c r="H4923" s="924" t="s">
        <v>38</v>
      </c>
      <c r="I4923" s="924"/>
      <c r="J4923" s="921" t="s">
        <v>31</v>
      </c>
      <c r="K4923" s="921" t="s">
        <v>32</v>
      </c>
      <c r="L4923" s="925">
        <v>175</v>
      </c>
    </row>
    <row r="4924" spans="1:12" s="1" customFormat="1" ht="24" customHeight="1" x14ac:dyDescent="0.15">
      <c r="A4924" s="918"/>
      <c r="B4924" s="14" t="s">
        <v>39</v>
      </c>
      <c r="C4924" s="14" t="s">
        <v>2930</v>
      </c>
      <c r="D4924" s="15">
        <v>43734</v>
      </c>
      <c r="E4924" s="14" t="s">
        <v>2931</v>
      </c>
      <c r="F4924" s="920"/>
      <c r="G4924" s="920"/>
      <c r="H4924" s="924"/>
      <c r="I4924" s="924"/>
      <c r="J4924" s="921"/>
      <c r="K4924" s="921"/>
      <c r="L4924" s="925"/>
    </row>
    <row r="4925" spans="1:12" s="1" customFormat="1" ht="24" customHeight="1" x14ac:dyDescent="0.15">
      <c r="A4925" s="918">
        <v>919</v>
      </c>
      <c r="B4925" s="9" t="s">
        <v>22</v>
      </c>
      <c r="C4925" s="13" t="s">
        <v>23</v>
      </c>
      <c r="D4925" s="13" t="s">
        <v>24</v>
      </c>
      <c r="E4925" s="13" t="s">
        <v>25</v>
      </c>
      <c r="F4925" s="919" t="s">
        <v>17</v>
      </c>
      <c r="G4925" s="919"/>
      <c r="H4925" s="920"/>
      <c r="I4925" s="920"/>
      <c r="J4925" s="920"/>
      <c r="K4925" s="920"/>
      <c r="L4925" s="920"/>
    </row>
    <row r="4926" spans="1:12" s="1" customFormat="1" ht="26.25" customHeight="1" x14ac:dyDescent="0.15">
      <c r="A4926" s="918"/>
      <c r="B4926" s="921" t="s">
        <v>2932</v>
      </c>
      <c r="C4926" s="921" t="s">
        <v>2933</v>
      </c>
      <c r="D4926" s="923">
        <v>43605</v>
      </c>
      <c r="E4926" s="921" t="s">
        <v>103</v>
      </c>
      <c r="F4926" s="921" t="s">
        <v>2934</v>
      </c>
      <c r="G4926" s="921"/>
      <c r="H4926" s="924" t="s">
        <v>30</v>
      </c>
      <c r="I4926" s="924"/>
      <c r="J4926" s="14" t="s">
        <v>31</v>
      </c>
      <c r="K4926" s="14" t="s">
        <v>32</v>
      </c>
      <c r="L4926" s="16">
        <v>616</v>
      </c>
    </row>
    <row r="4927" spans="1:12" s="1" customFormat="1" ht="50.25" customHeight="1" x14ac:dyDescent="0.15">
      <c r="A4927" s="918"/>
      <c r="B4927" s="921"/>
      <c r="C4927" s="921"/>
      <c r="D4927" s="923"/>
      <c r="E4927" s="921"/>
      <c r="F4927" s="921"/>
      <c r="G4927" s="921"/>
      <c r="H4927" s="924" t="s">
        <v>33</v>
      </c>
      <c r="I4927" s="924"/>
      <c r="J4927" s="14" t="s">
        <v>31</v>
      </c>
      <c r="K4927" s="14" t="s">
        <v>32</v>
      </c>
      <c r="L4927" s="16">
        <v>3481.63</v>
      </c>
    </row>
    <row r="4928" spans="1:12" s="1" customFormat="1" ht="24" customHeight="1" x14ac:dyDescent="0.15">
      <c r="A4928" s="918"/>
      <c r="B4928" s="9" t="s">
        <v>34</v>
      </c>
      <c r="C4928" s="13" t="s">
        <v>35</v>
      </c>
      <c r="D4928" s="13" t="s">
        <v>36</v>
      </c>
      <c r="E4928" s="13" t="s">
        <v>37</v>
      </c>
      <c r="F4928" s="920"/>
      <c r="G4928" s="920"/>
      <c r="H4928" s="924" t="s">
        <v>38</v>
      </c>
      <c r="I4928" s="924"/>
      <c r="J4928" s="921" t="s">
        <v>31</v>
      </c>
      <c r="K4928" s="921" t="s">
        <v>31</v>
      </c>
      <c r="L4928" s="925">
        <v>0</v>
      </c>
    </row>
    <row r="4929" spans="1:12" s="1" customFormat="1" ht="24" customHeight="1" x14ac:dyDescent="0.15">
      <c r="A4929" s="918"/>
      <c r="B4929" s="14" t="s">
        <v>295</v>
      </c>
      <c r="C4929" s="14" t="s">
        <v>2934</v>
      </c>
      <c r="D4929" s="15">
        <v>43608</v>
      </c>
      <c r="E4929" s="14" t="s">
        <v>2935</v>
      </c>
      <c r="F4929" s="920"/>
      <c r="G4929" s="920"/>
      <c r="H4929" s="924"/>
      <c r="I4929" s="924"/>
      <c r="J4929" s="921"/>
      <c r="K4929" s="921"/>
      <c r="L4929" s="925"/>
    </row>
    <row r="4930" spans="1:12" s="1" customFormat="1" ht="24" customHeight="1" x14ac:dyDescent="0.15">
      <c r="A4930" s="918">
        <v>920</v>
      </c>
      <c r="B4930" s="9" t="s">
        <v>22</v>
      </c>
      <c r="C4930" s="13" t="s">
        <v>23</v>
      </c>
      <c r="D4930" s="13" t="s">
        <v>24</v>
      </c>
      <c r="E4930" s="13" t="s">
        <v>25</v>
      </c>
      <c r="F4930" s="919" t="s">
        <v>17</v>
      </c>
      <c r="G4930" s="919"/>
      <c r="H4930" s="920"/>
      <c r="I4930" s="920"/>
      <c r="J4930" s="920"/>
      <c r="K4930" s="920"/>
      <c r="L4930" s="920"/>
    </row>
    <row r="4931" spans="1:12" s="1" customFormat="1" ht="26.25" customHeight="1" x14ac:dyDescent="0.15">
      <c r="A4931" s="918"/>
      <c r="B4931" s="921" t="s">
        <v>2936</v>
      </c>
      <c r="C4931" s="921" t="s">
        <v>2937</v>
      </c>
      <c r="D4931" s="923">
        <v>43587</v>
      </c>
      <c r="E4931" s="921" t="s">
        <v>172</v>
      </c>
      <c r="F4931" s="921" t="s">
        <v>173</v>
      </c>
      <c r="G4931" s="921"/>
      <c r="H4931" s="924" t="s">
        <v>30</v>
      </c>
      <c r="I4931" s="924"/>
      <c r="J4931" s="14" t="s">
        <v>31</v>
      </c>
      <c r="K4931" s="14" t="s">
        <v>32</v>
      </c>
      <c r="L4931" s="16">
        <v>281</v>
      </c>
    </row>
    <row r="4932" spans="1:12" s="1" customFormat="1" ht="71.25" customHeight="1" x14ac:dyDescent="0.15">
      <c r="A4932" s="918"/>
      <c r="B4932" s="921"/>
      <c r="C4932" s="921"/>
      <c r="D4932" s="923"/>
      <c r="E4932" s="921"/>
      <c r="F4932" s="921"/>
      <c r="G4932" s="921"/>
      <c r="H4932" s="924" t="s">
        <v>33</v>
      </c>
      <c r="I4932" s="924"/>
      <c r="J4932" s="14" t="s">
        <v>31</v>
      </c>
      <c r="K4932" s="14" t="s">
        <v>32</v>
      </c>
      <c r="L4932" s="16">
        <v>474.98</v>
      </c>
    </row>
    <row r="4933" spans="1:12" s="1" customFormat="1" ht="24" customHeight="1" x14ac:dyDescent="0.15">
      <c r="A4933" s="918"/>
      <c r="B4933" s="9" t="s">
        <v>34</v>
      </c>
      <c r="C4933" s="13" t="s">
        <v>35</v>
      </c>
      <c r="D4933" s="13" t="s">
        <v>36</v>
      </c>
      <c r="E4933" s="13" t="s">
        <v>37</v>
      </c>
      <c r="F4933" s="920"/>
      <c r="G4933" s="920"/>
      <c r="H4933" s="924" t="s">
        <v>38</v>
      </c>
      <c r="I4933" s="924"/>
      <c r="J4933" s="921" t="s">
        <v>31</v>
      </c>
      <c r="K4933" s="921" t="s">
        <v>32</v>
      </c>
      <c r="L4933" s="925">
        <v>565</v>
      </c>
    </row>
    <row r="4934" spans="1:12" s="1" customFormat="1" ht="34.5" customHeight="1" x14ac:dyDescent="0.15">
      <c r="A4934" s="918"/>
      <c r="B4934" s="14" t="s">
        <v>2938</v>
      </c>
      <c r="C4934" s="14" t="s">
        <v>173</v>
      </c>
      <c r="D4934" s="15">
        <v>43588</v>
      </c>
      <c r="E4934" s="14" t="s">
        <v>550</v>
      </c>
      <c r="F4934" s="920"/>
      <c r="G4934" s="920"/>
      <c r="H4934" s="924"/>
      <c r="I4934" s="924"/>
      <c r="J4934" s="921"/>
      <c r="K4934" s="921"/>
      <c r="L4934" s="925"/>
    </row>
    <row r="4935" spans="1:12" s="1" customFormat="1" ht="24" customHeight="1" x14ac:dyDescent="0.15">
      <c r="A4935" s="918">
        <v>921</v>
      </c>
      <c r="B4935" s="9" t="s">
        <v>22</v>
      </c>
      <c r="C4935" s="13" t="s">
        <v>23</v>
      </c>
      <c r="D4935" s="13" t="s">
        <v>24</v>
      </c>
      <c r="E4935" s="13" t="s">
        <v>25</v>
      </c>
      <c r="F4935" s="919" t="s">
        <v>17</v>
      </c>
      <c r="G4935" s="919"/>
      <c r="H4935" s="920"/>
      <c r="I4935" s="920"/>
      <c r="J4935" s="920"/>
      <c r="K4935" s="920"/>
      <c r="L4935" s="920"/>
    </row>
    <row r="4936" spans="1:12" s="1" customFormat="1" ht="26.25" customHeight="1" x14ac:dyDescent="0.15">
      <c r="A4936" s="918"/>
      <c r="B4936" s="921" t="s">
        <v>2936</v>
      </c>
      <c r="C4936" s="922" t="s">
        <v>2939</v>
      </c>
      <c r="D4936" s="923">
        <v>43638</v>
      </c>
      <c r="E4936" s="921" t="s">
        <v>2940</v>
      </c>
      <c r="F4936" s="921" t="s">
        <v>2941</v>
      </c>
      <c r="G4936" s="921"/>
      <c r="H4936" s="924" t="s">
        <v>30</v>
      </c>
      <c r="I4936" s="924"/>
      <c r="J4936" s="14" t="s">
        <v>31</v>
      </c>
      <c r="K4936" s="14" t="s">
        <v>32</v>
      </c>
      <c r="L4936" s="16">
        <v>874.28</v>
      </c>
    </row>
    <row r="4937" spans="1:12" s="1" customFormat="1" ht="249.75" customHeight="1" x14ac:dyDescent="0.15">
      <c r="A4937" s="918"/>
      <c r="B4937" s="921"/>
      <c r="C4937" s="922"/>
      <c r="D4937" s="923"/>
      <c r="E4937" s="921"/>
      <c r="F4937" s="921"/>
      <c r="G4937" s="921"/>
      <c r="H4937" s="924" t="s">
        <v>33</v>
      </c>
      <c r="I4937" s="924"/>
      <c r="J4937" s="14" t="s">
        <v>31</v>
      </c>
      <c r="K4937" s="14" t="s">
        <v>32</v>
      </c>
      <c r="L4937" s="16">
        <v>2157.7600000000002</v>
      </c>
    </row>
    <row r="4938" spans="1:12" s="1" customFormat="1" ht="24" customHeight="1" x14ac:dyDescent="0.15">
      <c r="A4938" s="918"/>
      <c r="B4938" s="9" t="s">
        <v>34</v>
      </c>
      <c r="C4938" s="13" t="s">
        <v>35</v>
      </c>
      <c r="D4938" s="13" t="s">
        <v>36</v>
      </c>
      <c r="E4938" s="13" t="s">
        <v>37</v>
      </c>
      <c r="F4938" s="920"/>
      <c r="G4938" s="920"/>
      <c r="H4938" s="924" t="s">
        <v>38</v>
      </c>
      <c r="I4938" s="924"/>
      <c r="J4938" s="921" t="s">
        <v>31</v>
      </c>
      <c r="K4938" s="921" t="s">
        <v>31</v>
      </c>
      <c r="L4938" s="925">
        <v>0</v>
      </c>
    </row>
    <row r="4939" spans="1:12" s="1" customFormat="1" ht="34.5" customHeight="1" x14ac:dyDescent="0.15">
      <c r="A4939" s="918"/>
      <c r="B4939" s="14" t="s">
        <v>2938</v>
      </c>
      <c r="C4939" s="14" t="s">
        <v>2941</v>
      </c>
      <c r="D4939" s="15">
        <v>43643</v>
      </c>
      <c r="E4939" s="14" t="s">
        <v>2339</v>
      </c>
      <c r="F4939" s="920"/>
      <c r="G4939" s="920"/>
      <c r="H4939" s="924"/>
      <c r="I4939" s="924"/>
      <c r="J4939" s="921"/>
      <c r="K4939" s="921"/>
      <c r="L4939" s="925"/>
    </row>
    <row r="4940" spans="1:12" s="1" customFormat="1" ht="24" customHeight="1" x14ac:dyDescent="0.15">
      <c r="A4940" s="918">
        <v>922</v>
      </c>
      <c r="B4940" s="9" t="s">
        <v>22</v>
      </c>
      <c r="C4940" s="13" t="s">
        <v>23</v>
      </c>
      <c r="D4940" s="13" t="s">
        <v>24</v>
      </c>
      <c r="E4940" s="13" t="s">
        <v>25</v>
      </c>
      <c r="F4940" s="919" t="s">
        <v>17</v>
      </c>
      <c r="G4940" s="919"/>
      <c r="H4940" s="920"/>
      <c r="I4940" s="920"/>
      <c r="J4940" s="920"/>
      <c r="K4940" s="920"/>
      <c r="L4940" s="920"/>
    </row>
    <row r="4941" spans="1:12" s="1" customFormat="1" ht="26.25" customHeight="1" x14ac:dyDescent="0.15">
      <c r="A4941" s="918"/>
      <c r="B4941" s="921" t="s">
        <v>2936</v>
      </c>
      <c r="C4941" s="922" t="s">
        <v>2942</v>
      </c>
      <c r="D4941" s="923">
        <v>43654</v>
      </c>
      <c r="E4941" s="921" t="s">
        <v>2105</v>
      </c>
      <c r="F4941" s="921" t="s">
        <v>2863</v>
      </c>
      <c r="G4941" s="921"/>
      <c r="H4941" s="924" t="s">
        <v>30</v>
      </c>
      <c r="I4941" s="924"/>
      <c r="J4941" s="14" t="s">
        <v>31</v>
      </c>
      <c r="K4941" s="14" t="s">
        <v>31</v>
      </c>
      <c r="L4941" s="16">
        <v>0</v>
      </c>
    </row>
    <row r="4942" spans="1:12" s="1" customFormat="1" ht="134.25" customHeight="1" x14ac:dyDescent="0.15">
      <c r="A4942" s="918"/>
      <c r="B4942" s="921"/>
      <c r="C4942" s="922"/>
      <c r="D4942" s="923"/>
      <c r="E4942" s="921"/>
      <c r="F4942" s="921"/>
      <c r="G4942" s="921"/>
      <c r="H4942" s="924" t="s">
        <v>33</v>
      </c>
      <c r="I4942" s="924"/>
      <c r="J4942" s="14" t="s">
        <v>31</v>
      </c>
      <c r="K4942" s="14" t="s">
        <v>31</v>
      </c>
      <c r="L4942" s="16">
        <v>0</v>
      </c>
    </row>
    <row r="4943" spans="1:12" s="1" customFormat="1" ht="24" customHeight="1" x14ac:dyDescent="0.15">
      <c r="A4943" s="918"/>
      <c r="B4943" s="9" t="s">
        <v>34</v>
      </c>
      <c r="C4943" s="13" t="s">
        <v>35</v>
      </c>
      <c r="D4943" s="13" t="s">
        <v>36</v>
      </c>
      <c r="E4943" s="13" t="s">
        <v>37</v>
      </c>
      <c r="F4943" s="920"/>
      <c r="G4943" s="920"/>
      <c r="H4943" s="924" t="s">
        <v>38</v>
      </c>
      <c r="I4943" s="924"/>
      <c r="J4943" s="921" t="s">
        <v>31</v>
      </c>
      <c r="K4943" s="921" t="s">
        <v>32</v>
      </c>
      <c r="L4943" s="925">
        <v>650</v>
      </c>
    </row>
    <row r="4944" spans="1:12" s="1" customFormat="1" ht="34.5" customHeight="1" x14ac:dyDescent="0.15">
      <c r="A4944" s="918"/>
      <c r="B4944" s="14" t="s">
        <v>2938</v>
      </c>
      <c r="C4944" s="14" t="s">
        <v>2863</v>
      </c>
      <c r="D4944" s="15">
        <v>43660</v>
      </c>
      <c r="E4944" s="14" t="s">
        <v>2864</v>
      </c>
      <c r="F4944" s="920"/>
      <c r="G4944" s="920"/>
      <c r="H4944" s="924"/>
      <c r="I4944" s="924"/>
      <c r="J4944" s="921"/>
      <c r="K4944" s="921"/>
      <c r="L4944" s="925"/>
    </row>
    <row r="4945" spans="1:12" s="1" customFormat="1" ht="24" customHeight="1" x14ac:dyDescent="0.15">
      <c r="A4945" s="918">
        <v>923</v>
      </c>
      <c r="B4945" s="9" t="s">
        <v>22</v>
      </c>
      <c r="C4945" s="13" t="s">
        <v>23</v>
      </c>
      <c r="D4945" s="13" t="s">
        <v>24</v>
      </c>
      <c r="E4945" s="13" t="s">
        <v>25</v>
      </c>
      <c r="F4945" s="919" t="s">
        <v>17</v>
      </c>
      <c r="G4945" s="919"/>
      <c r="H4945" s="920"/>
      <c r="I4945" s="920"/>
      <c r="J4945" s="920"/>
      <c r="K4945" s="920"/>
      <c r="L4945" s="920"/>
    </row>
    <row r="4946" spans="1:12" s="1" customFormat="1" ht="26.25" customHeight="1" x14ac:dyDescent="0.15">
      <c r="A4946" s="918"/>
      <c r="B4946" s="921" t="s">
        <v>2936</v>
      </c>
      <c r="C4946" s="922" t="s">
        <v>2943</v>
      </c>
      <c r="D4946" s="923">
        <v>43714</v>
      </c>
      <c r="E4946" s="921" t="s">
        <v>187</v>
      </c>
      <c r="F4946" s="921" t="s">
        <v>2866</v>
      </c>
      <c r="G4946" s="921"/>
      <c r="H4946" s="924" t="s">
        <v>30</v>
      </c>
      <c r="I4946" s="924"/>
      <c r="J4946" s="14" t="s">
        <v>31</v>
      </c>
      <c r="K4946" s="14" t="s">
        <v>32</v>
      </c>
      <c r="L4946" s="16">
        <v>380</v>
      </c>
    </row>
    <row r="4947" spans="1:12" s="1" customFormat="1" ht="113.25" customHeight="1" x14ac:dyDescent="0.15">
      <c r="A4947" s="918"/>
      <c r="B4947" s="921"/>
      <c r="C4947" s="922"/>
      <c r="D4947" s="923"/>
      <c r="E4947" s="921"/>
      <c r="F4947" s="921"/>
      <c r="G4947" s="921"/>
      <c r="H4947" s="924" t="s">
        <v>33</v>
      </c>
      <c r="I4947" s="924"/>
      <c r="J4947" s="14" t="s">
        <v>31</v>
      </c>
      <c r="K4947" s="14" t="s">
        <v>32</v>
      </c>
      <c r="L4947" s="16">
        <v>819.96</v>
      </c>
    </row>
    <row r="4948" spans="1:12" s="1" customFormat="1" ht="24" customHeight="1" x14ac:dyDescent="0.15">
      <c r="A4948" s="918"/>
      <c r="B4948" s="9" t="s">
        <v>34</v>
      </c>
      <c r="C4948" s="13" t="s">
        <v>35</v>
      </c>
      <c r="D4948" s="13" t="s">
        <v>36</v>
      </c>
      <c r="E4948" s="13" t="s">
        <v>37</v>
      </c>
      <c r="F4948" s="920"/>
      <c r="G4948" s="920"/>
      <c r="H4948" s="924" t="s">
        <v>38</v>
      </c>
      <c r="I4948" s="924"/>
      <c r="J4948" s="921" t="s">
        <v>31</v>
      </c>
      <c r="K4948" s="921" t="s">
        <v>31</v>
      </c>
      <c r="L4948" s="925">
        <v>0</v>
      </c>
    </row>
    <row r="4949" spans="1:12" s="1" customFormat="1" ht="34.5" customHeight="1" x14ac:dyDescent="0.15">
      <c r="A4949" s="918"/>
      <c r="B4949" s="14" t="s">
        <v>2938</v>
      </c>
      <c r="C4949" s="14" t="s">
        <v>2866</v>
      </c>
      <c r="D4949" s="15">
        <v>43715</v>
      </c>
      <c r="E4949" s="14" t="s">
        <v>2867</v>
      </c>
      <c r="F4949" s="920"/>
      <c r="G4949" s="920"/>
      <c r="H4949" s="924"/>
      <c r="I4949" s="924"/>
      <c r="J4949" s="921"/>
      <c r="K4949" s="921"/>
      <c r="L4949" s="925"/>
    </row>
    <row r="4950" spans="1:12" s="1" customFormat="1" ht="24" customHeight="1" x14ac:dyDescent="0.15">
      <c r="A4950" s="918">
        <v>924</v>
      </c>
      <c r="B4950" s="9" t="s">
        <v>22</v>
      </c>
      <c r="C4950" s="13" t="s">
        <v>23</v>
      </c>
      <c r="D4950" s="13" t="s">
        <v>24</v>
      </c>
      <c r="E4950" s="13" t="s">
        <v>25</v>
      </c>
      <c r="F4950" s="919" t="s">
        <v>17</v>
      </c>
      <c r="G4950" s="919"/>
      <c r="H4950" s="920"/>
      <c r="I4950" s="920"/>
      <c r="J4950" s="920"/>
      <c r="K4950" s="920"/>
      <c r="L4950" s="920"/>
    </row>
    <row r="4951" spans="1:12" s="1" customFormat="1" ht="26.25" customHeight="1" x14ac:dyDescent="0.15">
      <c r="A4951" s="918"/>
      <c r="B4951" s="921" t="s">
        <v>2936</v>
      </c>
      <c r="C4951" s="921" t="s">
        <v>2944</v>
      </c>
      <c r="D4951" s="923">
        <v>43721</v>
      </c>
      <c r="E4951" s="921" t="s">
        <v>28</v>
      </c>
      <c r="F4951" s="921" t="s">
        <v>2488</v>
      </c>
      <c r="G4951" s="921"/>
      <c r="H4951" s="924" t="s">
        <v>30</v>
      </c>
      <c r="I4951" s="924"/>
      <c r="J4951" s="14" t="s">
        <v>31</v>
      </c>
      <c r="K4951" s="14" t="s">
        <v>32</v>
      </c>
      <c r="L4951" s="16">
        <v>604</v>
      </c>
    </row>
    <row r="4952" spans="1:12" s="1" customFormat="1" ht="123.75" customHeight="1" x14ac:dyDescent="0.15">
      <c r="A4952" s="918"/>
      <c r="B4952" s="921"/>
      <c r="C4952" s="921"/>
      <c r="D4952" s="923"/>
      <c r="E4952" s="921"/>
      <c r="F4952" s="921"/>
      <c r="G4952" s="921"/>
      <c r="H4952" s="924" t="s">
        <v>33</v>
      </c>
      <c r="I4952" s="924"/>
      <c r="J4952" s="14" t="s">
        <v>31</v>
      </c>
      <c r="K4952" s="14" t="s">
        <v>32</v>
      </c>
      <c r="L4952" s="16">
        <v>548.82000000000005</v>
      </c>
    </row>
    <row r="4953" spans="1:12" s="1" customFormat="1" ht="24" customHeight="1" x14ac:dyDescent="0.15">
      <c r="A4953" s="918"/>
      <c r="B4953" s="9" t="s">
        <v>34</v>
      </c>
      <c r="C4953" s="13" t="s">
        <v>35</v>
      </c>
      <c r="D4953" s="13" t="s">
        <v>36</v>
      </c>
      <c r="E4953" s="13" t="s">
        <v>37</v>
      </c>
      <c r="F4953" s="920"/>
      <c r="G4953" s="920"/>
      <c r="H4953" s="924" t="s">
        <v>38</v>
      </c>
      <c r="I4953" s="924"/>
      <c r="J4953" s="921" t="s">
        <v>31</v>
      </c>
      <c r="K4953" s="921" t="s">
        <v>31</v>
      </c>
      <c r="L4953" s="925">
        <v>0</v>
      </c>
    </row>
    <row r="4954" spans="1:12" s="1" customFormat="1" ht="34.5" customHeight="1" x14ac:dyDescent="0.15">
      <c r="A4954" s="918"/>
      <c r="B4954" s="14" t="s">
        <v>2938</v>
      </c>
      <c r="C4954" s="14" t="s">
        <v>2488</v>
      </c>
      <c r="D4954" s="15">
        <v>43723</v>
      </c>
      <c r="E4954" s="14" t="s">
        <v>2945</v>
      </c>
      <c r="F4954" s="920"/>
      <c r="G4954" s="920"/>
      <c r="H4954" s="924"/>
      <c r="I4954" s="924"/>
      <c r="J4954" s="921"/>
      <c r="K4954" s="921"/>
      <c r="L4954" s="925"/>
    </row>
    <row r="4955" spans="1:12" s="1" customFormat="1" ht="24" customHeight="1" x14ac:dyDescent="0.15">
      <c r="A4955" s="918">
        <v>925</v>
      </c>
      <c r="B4955" s="9" t="s">
        <v>22</v>
      </c>
      <c r="C4955" s="13" t="s">
        <v>23</v>
      </c>
      <c r="D4955" s="13" t="s">
        <v>24</v>
      </c>
      <c r="E4955" s="13" t="s">
        <v>25</v>
      </c>
      <c r="F4955" s="919" t="s">
        <v>17</v>
      </c>
      <c r="G4955" s="919"/>
      <c r="H4955" s="920"/>
      <c r="I4955" s="920"/>
      <c r="J4955" s="920"/>
      <c r="K4955" s="920"/>
      <c r="L4955" s="920"/>
    </row>
    <row r="4956" spans="1:12" s="1" customFormat="1" ht="26.25" customHeight="1" x14ac:dyDescent="0.15">
      <c r="A4956" s="918"/>
      <c r="B4956" s="921" t="s">
        <v>2946</v>
      </c>
      <c r="C4956" s="922" t="s">
        <v>2947</v>
      </c>
      <c r="D4956" s="923">
        <v>43560</v>
      </c>
      <c r="E4956" s="921" t="s">
        <v>727</v>
      </c>
      <c r="F4956" s="921" t="s">
        <v>1427</v>
      </c>
      <c r="G4956" s="921"/>
      <c r="H4956" s="924" t="s">
        <v>30</v>
      </c>
      <c r="I4956" s="924"/>
      <c r="J4956" s="14" t="s">
        <v>31</v>
      </c>
      <c r="K4956" s="14" t="s">
        <v>32</v>
      </c>
      <c r="L4956" s="16">
        <v>643.84</v>
      </c>
    </row>
    <row r="4957" spans="1:12" s="1" customFormat="1" ht="409.2" customHeight="1" x14ac:dyDescent="0.15">
      <c r="A4957" s="918"/>
      <c r="B4957" s="921"/>
      <c r="C4957" s="922"/>
      <c r="D4957" s="923"/>
      <c r="E4957" s="921"/>
      <c r="F4957" s="921"/>
      <c r="G4957" s="921"/>
      <c r="H4957" s="924" t="s">
        <v>33</v>
      </c>
      <c r="I4957" s="924"/>
      <c r="J4957" s="921" t="s">
        <v>31</v>
      </c>
      <c r="K4957" s="921" t="s">
        <v>31</v>
      </c>
      <c r="L4957" s="925">
        <v>0</v>
      </c>
    </row>
    <row r="4958" spans="1:12" s="1" customFormat="1" ht="176.85" customHeight="1" x14ac:dyDescent="0.15">
      <c r="A4958" s="918"/>
      <c r="B4958" s="921"/>
      <c r="C4958" s="922"/>
      <c r="D4958" s="923"/>
      <c r="E4958" s="921"/>
      <c r="F4958" s="921"/>
      <c r="G4958" s="921"/>
      <c r="H4958" s="924"/>
      <c r="I4958" s="924"/>
      <c r="J4958" s="921"/>
      <c r="K4958" s="921"/>
      <c r="L4958" s="925"/>
    </row>
    <row r="4959" spans="1:12" s="1" customFormat="1" ht="24" customHeight="1" x14ac:dyDescent="0.15">
      <c r="A4959" s="918"/>
      <c r="B4959" s="9" t="s">
        <v>34</v>
      </c>
      <c r="C4959" s="13" t="s">
        <v>35</v>
      </c>
      <c r="D4959" s="13" t="s">
        <v>36</v>
      </c>
      <c r="E4959" s="13" t="s">
        <v>37</v>
      </c>
      <c r="F4959" s="920"/>
      <c r="G4959" s="920"/>
      <c r="H4959" s="924" t="s">
        <v>38</v>
      </c>
      <c r="I4959" s="924"/>
      <c r="J4959" s="921" t="s">
        <v>31</v>
      </c>
      <c r="K4959" s="921" t="s">
        <v>31</v>
      </c>
      <c r="L4959" s="925">
        <v>0</v>
      </c>
    </row>
    <row r="4960" spans="1:12" s="1" customFormat="1" ht="24" customHeight="1" x14ac:dyDescent="0.15">
      <c r="A4960" s="918"/>
      <c r="B4960" s="14" t="s">
        <v>2948</v>
      </c>
      <c r="C4960" s="14" t="s">
        <v>1427</v>
      </c>
      <c r="D4960" s="15">
        <v>43566</v>
      </c>
      <c r="E4960" s="14" t="s">
        <v>2949</v>
      </c>
      <c r="F4960" s="920"/>
      <c r="G4960" s="920"/>
      <c r="H4960" s="924"/>
      <c r="I4960" s="924"/>
      <c r="J4960" s="921"/>
      <c r="K4960" s="921"/>
      <c r="L4960" s="925"/>
    </row>
    <row r="4961" spans="1:12" s="1" customFormat="1" ht="24" customHeight="1" x14ac:dyDescent="0.15">
      <c r="A4961" s="918">
        <v>926</v>
      </c>
      <c r="B4961" s="9" t="s">
        <v>22</v>
      </c>
      <c r="C4961" s="13" t="s">
        <v>23</v>
      </c>
      <c r="D4961" s="13" t="s">
        <v>24</v>
      </c>
      <c r="E4961" s="13" t="s">
        <v>25</v>
      </c>
      <c r="F4961" s="919" t="s">
        <v>17</v>
      </c>
      <c r="G4961" s="919"/>
      <c r="H4961" s="920"/>
      <c r="I4961" s="920"/>
      <c r="J4961" s="920"/>
      <c r="K4961" s="920"/>
      <c r="L4961" s="920"/>
    </row>
    <row r="4962" spans="1:12" s="1" customFormat="1" ht="26.25" customHeight="1" x14ac:dyDescent="0.15">
      <c r="A4962" s="918"/>
      <c r="B4962" s="921" t="s">
        <v>2946</v>
      </c>
      <c r="C4962" s="922" t="s">
        <v>2947</v>
      </c>
      <c r="D4962" s="923">
        <v>43560</v>
      </c>
      <c r="E4962" s="921" t="s">
        <v>727</v>
      </c>
      <c r="F4962" s="921" t="s">
        <v>1257</v>
      </c>
      <c r="G4962" s="921"/>
      <c r="H4962" s="924" t="s">
        <v>30</v>
      </c>
      <c r="I4962" s="924"/>
      <c r="J4962" s="14" t="s">
        <v>31</v>
      </c>
      <c r="K4962" s="14" t="s">
        <v>32</v>
      </c>
      <c r="L4962" s="16">
        <v>296.92</v>
      </c>
    </row>
    <row r="4963" spans="1:12" s="1" customFormat="1" ht="409.2" customHeight="1" x14ac:dyDescent="0.15">
      <c r="A4963" s="918"/>
      <c r="B4963" s="921"/>
      <c r="C4963" s="922"/>
      <c r="D4963" s="923"/>
      <c r="E4963" s="921"/>
      <c r="F4963" s="921"/>
      <c r="G4963" s="921"/>
      <c r="H4963" s="924" t="s">
        <v>33</v>
      </c>
      <c r="I4963" s="924"/>
      <c r="J4963" s="921" t="s">
        <v>31</v>
      </c>
      <c r="K4963" s="921" t="s">
        <v>32</v>
      </c>
      <c r="L4963" s="925">
        <v>265.60000000000002</v>
      </c>
    </row>
    <row r="4964" spans="1:12" s="1" customFormat="1" ht="176.85" customHeight="1" x14ac:dyDescent="0.15">
      <c r="A4964" s="918"/>
      <c r="B4964" s="921"/>
      <c r="C4964" s="922"/>
      <c r="D4964" s="923"/>
      <c r="E4964" s="921"/>
      <c r="F4964" s="921"/>
      <c r="G4964" s="921"/>
      <c r="H4964" s="924"/>
      <c r="I4964" s="924"/>
      <c r="J4964" s="921"/>
      <c r="K4964" s="921"/>
      <c r="L4964" s="925"/>
    </row>
    <row r="4965" spans="1:12" s="1" customFormat="1" ht="24" customHeight="1" x14ac:dyDescent="0.15">
      <c r="A4965" s="918"/>
      <c r="B4965" s="9" t="s">
        <v>34</v>
      </c>
      <c r="C4965" s="13" t="s">
        <v>35</v>
      </c>
      <c r="D4965" s="13" t="s">
        <v>36</v>
      </c>
      <c r="E4965" s="13" t="s">
        <v>37</v>
      </c>
      <c r="F4965" s="920"/>
      <c r="G4965" s="920"/>
      <c r="H4965" s="924" t="s">
        <v>38</v>
      </c>
      <c r="I4965" s="924"/>
      <c r="J4965" s="921" t="s">
        <v>31</v>
      </c>
      <c r="K4965" s="921" t="s">
        <v>32</v>
      </c>
      <c r="L4965" s="925">
        <v>420</v>
      </c>
    </row>
    <row r="4966" spans="1:12" s="1" customFormat="1" ht="24" customHeight="1" x14ac:dyDescent="0.15">
      <c r="A4966" s="918"/>
      <c r="B4966" s="14" t="s">
        <v>2948</v>
      </c>
      <c r="C4966" s="14" t="s">
        <v>1257</v>
      </c>
      <c r="D4966" s="15">
        <v>43566</v>
      </c>
      <c r="E4966" s="14" t="s">
        <v>2949</v>
      </c>
      <c r="F4966" s="920"/>
      <c r="G4966" s="920"/>
      <c r="H4966" s="924"/>
      <c r="I4966" s="924"/>
      <c r="J4966" s="921"/>
      <c r="K4966" s="921"/>
      <c r="L4966" s="925"/>
    </row>
    <row r="4967" spans="1:12" s="1" customFormat="1" ht="24" customHeight="1" x14ac:dyDescent="0.15">
      <c r="A4967" s="918">
        <v>927</v>
      </c>
      <c r="B4967" s="9" t="s">
        <v>22</v>
      </c>
      <c r="C4967" s="13" t="s">
        <v>23</v>
      </c>
      <c r="D4967" s="13" t="s">
        <v>24</v>
      </c>
      <c r="E4967" s="13" t="s">
        <v>25</v>
      </c>
      <c r="F4967" s="919" t="s">
        <v>17</v>
      </c>
      <c r="G4967" s="919"/>
      <c r="H4967" s="920"/>
      <c r="I4967" s="920"/>
      <c r="J4967" s="920"/>
      <c r="K4967" s="920"/>
      <c r="L4967" s="920"/>
    </row>
    <row r="4968" spans="1:12" s="1" customFormat="1" ht="26.25" customHeight="1" x14ac:dyDescent="0.15">
      <c r="A4968" s="918"/>
      <c r="B4968" s="921" t="s">
        <v>2946</v>
      </c>
      <c r="C4968" s="922" t="s">
        <v>2950</v>
      </c>
      <c r="D4968" s="923">
        <v>43586</v>
      </c>
      <c r="E4968" s="921" t="s">
        <v>469</v>
      </c>
      <c r="F4968" s="921" t="s">
        <v>1442</v>
      </c>
      <c r="G4968" s="921"/>
      <c r="H4968" s="924" t="s">
        <v>30</v>
      </c>
      <c r="I4968" s="924"/>
      <c r="J4968" s="14" t="s">
        <v>31</v>
      </c>
      <c r="K4968" s="14" t="s">
        <v>32</v>
      </c>
      <c r="L4968" s="16">
        <v>357</v>
      </c>
    </row>
    <row r="4969" spans="1:12" s="1" customFormat="1" ht="409.2" customHeight="1" x14ac:dyDescent="0.15">
      <c r="A4969" s="918"/>
      <c r="B4969" s="921"/>
      <c r="C4969" s="922"/>
      <c r="D4969" s="923"/>
      <c r="E4969" s="921"/>
      <c r="F4969" s="921"/>
      <c r="G4969" s="921"/>
      <c r="H4969" s="924" t="s">
        <v>33</v>
      </c>
      <c r="I4969" s="924"/>
      <c r="J4969" s="921" t="s">
        <v>31</v>
      </c>
      <c r="K4969" s="921" t="s">
        <v>32</v>
      </c>
      <c r="L4969" s="925">
        <v>392.38</v>
      </c>
    </row>
    <row r="4970" spans="1:12" s="1" customFormat="1" ht="29.85" customHeight="1" x14ac:dyDescent="0.15">
      <c r="A4970" s="918"/>
      <c r="B4970" s="921"/>
      <c r="C4970" s="922"/>
      <c r="D4970" s="923"/>
      <c r="E4970" s="921"/>
      <c r="F4970" s="921"/>
      <c r="G4970" s="921"/>
      <c r="H4970" s="924"/>
      <c r="I4970" s="924"/>
      <c r="J4970" s="921"/>
      <c r="K4970" s="921"/>
      <c r="L4970" s="925"/>
    </row>
    <row r="4971" spans="1:12" s="1" customFormat="1" ht="24" customHeight="1" x14ac:dyDescent="0.15">
      <c r="A4971" s="918"/>
      <c r="B4971" s="9" t="s">
        <v>34</v>
      </c>
      <c r="C4971" s="13" t="s">
        <v>35</v>
      </c>
      <c r="D4971" s="13" t="s">
        <v>36</v>
      </c>
      <c r="E4971" s="13" t="s">
        <v>37</v>
      </c>
      <c r="F4971" s="920"/>
      <c r="G4971" s="920"/>
      <c r="H4971" s="924" t="s">
        <v>38</v>
      </c>
      <c r="I4971" s="924"/>
      <c r="J4971" s="921" t="s">
        <v>31</v>
      </c>
      <c r="K4971" s="921" t="s">
        <v>32</v>
      </c>
      <c r="L4971" s="925">
        <v>100</v>
      </c>
    </row>
    <row r="4972" spans="1:12" s="1" customFormat="1" ht="24" customHeight="1" x14ac:dyDescent="0.15">
      <c r="A4972" s="918"/>
      <c r="B4972" s="14" t="s">
        <v>2948</v>
      </c>
      <c r="C4972" s="14" t="s">
        <v>1442</v>
      </c>
      <c r="D4972" s="15">
        <v>43588</v>
      </c>
      <c r="E4972" s="14" t="s">
        <v>376</v>
      </c>
      <c r="F4972" s="920"/>
      <c r="G4972" s="920"/>
      <c r="H4972" s="924"/>
      <c r="I4972" s="924"/>
      <c r="J4972" s="921"/>
      <c r="K4972" s="921"/>
      <c r="L4972" s="925"/>
    </row>
    <row r="4973" spans="1:12" s="1" customFormat="1" ht="24" customHeight="1" x14ac:dyDescent="0.15">
      <c r="A4973" s="918">
        <v>928</v>
      </c>
      <c r="B4973" s="9" t="s">
        <v>22</v>
      </c>
      <c r="C4973" s="13" t="s">
        <v>23</v>
      </c>
      <c r="D4973" s="13" t="s">
        <v>24</v>
      </c>
      <c r="E4973" s="13" t="s">
        <v>25</v>
      </c>
      <c r="F4973" s="919" t="s">
        <v>17</v>
      </c>
      <c r="G4973" s="919"/>
      <c r="H4973" s="920"/>
      <c r="I4973" s="920"/>
      <c r="J4973" s="920"/>
      <c r="K4973" s="920"/>
      <c r="L4973" s="920"/>
    </row>
    <row r="4974" spans="1:12" s="1" customFormat="1" ht="26.25" customHeight="1" x14ac:dyDescent="0.15">
      <c r="A4974" s="918"/>
      <c r="B4974" s="921" t="s">
        <v>2951</v>
      </c>
      <c r="C4974" s="922" t="s">
        <v>2952</v>
      </c>
      <c r="D4974" s="923">
        <v>43716</v>
      </c>
      <c r="E4974" s="921" t="s">
        <v>1019</v>
      </c>
      <c r="F4974" s="921" t="s">
        <v>2953</v>
      </c>
      <c r="G4974" s="921"/>
      <c r="H4974" s="924" t="s">
        <v>30</v>
      </c>
      <c r="I4974" s="924"/>
      <c r="J4974" s="14" t="s">
        <v>31</v>
      </c>
      <c r="K4974" s="14" t="s">
        <v>32</v>
      </c>
      <c r="L4974" s="16">
        <v>1280</v>
      </c>
    </row>
    <row r="4975" spans="1:12" s="1" customFormat="1" ht="249.75" customHeight="1" x14ac:dyDescent="0.15">
      <c r="A4975" s="918"/>
      <c r="B4975" s="921"/>
      <c r="C4975" s="922"/>
      <c r="D4975" s="923"/>
      <c r="E4975" s="921"/>
      <c r="F4975" s="921"/>
      <c r="G4975" s="921"/>
      <c r="H4975" s="924" t="s">
        <v>33</v>
      </c>
      <c r="I4975" s="924"/>
      <c r="J4975" s="14" t="s">
        <v>31</v>
      </c>
      <c r="K4975" s="14" t="s">
        <v>32</v>
      </c>
      <c r="L4975" s="16">
        <v>2200</v>
      </c>
    </row>
    <row r="4976" spans="1:12" s="1" customFormat="1" ht="24" customHeight="1" x14ac:dyDescent="0.15">
      <c r="A4976" s="918"/>
      <c r="B4976" s="9" t="s">
        <v>34</v>
      </c>
      <c r="C4976" s="13" t="s">
        <v>35</v>
      </c>
      <c r="D4976" s="13" t="s">
        <v>36</v>
      </c>
      <c r="E4976" s="13" t="s">
        <v>37</v>
      </c>
      <c r="F4976" s="920"/>
      <c r="G4976" s="920"/>
      <c r="H4976" s="924" t="s">
        <v>38</v>
      </c>
      <c r="I4976" s="924"/>
      <c r="J4976" s="921" t="s">
        <v>31</v>
      </c>
      <c r="K4976" s="921" t="s">
        <v>31</v>
      </c>
      <c r="L4976" s="925">
        <v>0</v>
      </c>
    </row>
    <row r="4977" spans="1:12" s="1" customFormat="1" ht="24" customHeight="1" x14ac:dyDescent="0.15">
      <c r="A4977" s="918"/>
      <c r="B4977" s="14" t="s">
        <v>229</v>
      </c>
      <c r="C4977" s="14" t="s">
        <v>2953</v>
      </c>
      <c r="D4977" s="15">
        <v>43721</v>
      </c>
      <c r="E4977" s="14" t="s">
        <v>2954</v>
      </c>
      <c r="F4977" s="920"/>
      <c r="G4977" s="920"/>
      <c r="H4977" s="924"/>
      <c r="I4977" s="924"/>
      <c r="J4977" s="921"/>
      <c r="K4977" s="921"/>
      <c r="L4977" s="925"/>
    </row>
    <row r="4978" spans="1:12" s="1" customFormat="1" ht="24" customHeight="1" x14ac:dyDescent="0.15">
      <c r="A4978" s="918">
        <v>929</v>
      </c>
      <c r="B4978" s="9" t="s">
        <v>22</v>
      </c>
      <c r="C4978" s="13" t="s">
        <v>23</v>
      </c>
      <c r="D4978" s="13" t="s">
        <v>24</v>
      </c>
      <c r="E4978" s="13" t="s">
        <v>25</v>
      </c>
      <c r="F4978" s="919" t="s">
        <v>17</v>
      </c>
      <c r="G4978" s="919"/>
      <c r="H4978" s="920"/>
      <c r="I4978" s="920"/>
      <c r="J4978" s="920"/>
      <c r="K4978" s="920"/>
      <c r="L4978" s="920"/>
    </row>
    <row r="4979" spans="1:12" s="1" customFormat="1" ht="26.25" customHeight="1" x14ac:dyDescent="0.15">
      <c r="A4979" s="918"/>
      <c r="B4979" s="921" t="s">
        <v>2955</v>
      </c>
      <c r="C4979" s="922" t="s">
        <v>2956</v>
      </c>
      <c r="D4979" s="923">
        <v>43594</v>
      </c>
      <c r="E4979" s="921" t="s">
        <v>136</v>
      </c>
      <c r="F4979" s="921" t="s">
        <v>2957</v>
      </c>
      <c r="G4979" s="921"/>
      <c r="H4979" s="924" t="s">
        <v>30</v>
      </c>
      <c r="I4979" s="924"/>
      <c r="J4979" s="14" t="s">
        <v>31</v>
      </c>
      <c r="K4979" s="14" t="s">
        <v>32</v>
      </c>
      <c r="L4979" s="16">
        <v>313.95999999999998</v>
      </c>
    </row>
    <row r="4980" spans="1:12" s="1" customFormat="1" ht="409.2" customHeight="1" x14ac:dyDescent="0.15">
      <c r="A4980" s="918"/>
      <c r="B4980" s="921"/>
      <c r="C4980" s="922"/>
      <c r="D4980" s="923"/>
      <c r="E4980" s="921"/>
      <c r="F4980" s="921"/>
      <c r="G4980" s="921"/>
      <c r="H4980" s="924" t="s">
        <v>33</v>
      </c>
      <c r="I4980" s="924"/>
      <c r="J4980" s="921" t="s">
        <v>31</v>
      </c>
      <c r="K4980" s="921" t="s">
        <v>32</v>
      </c>
      <c r="L4980" s="925">
        <v>256</v>
      </c>
    </row>
    <row r="4981" spans="1:12" s="1" customFormat="1" ht="397.35" customHeight="1" x14ac:dyDescent="0.15">
      <c r="A4981" s="918"/>
      <c r="B4981" s="921"/>
      <c r="C4981" s="922"/>
      <c r="D4981" s="923"/>
      <c r="E4981" s="921"/>
      <c r="F4981" s="921"/>
      <c r="G4981" s="921"/>
      <c r="H4981" s="924"/>
      <c r="I4981" s="924"/>
      <c r="J4981" s="921"/>
      <c r="K4981" s="921"/>
      <c r="L4981" s="925"/>
    </row>
    <row r="4982" spans="1:12" s="1" customFormat="1" ht="24" customHeight="1" x14ac:dyDescent="0.15">
      <c r="A4982" s="918"/>
      <c r="B4982" s="9" t="s">
        <v>34</v>
      </c>
      <c r="C4982" s="13" t="s">
        <v>35</v>
      </c>
      <c r="D4982" s="13" t="s">
        <v>36</v>
      </c>
      <c r="E4982" s="13" t="s">
        <v>37</v>
      </c>
      <c r="F4982" s="920"/>
      <c r="G4982" s="920"/>
      <c r="H4982" s="924" t="s">
        <v>38</v>
      </c>
      <c r="I4982" s="924"/>
      <c r="J4982" s="921" t="s">
        <v>31</v>
      </c>
      <c r="K4982" s="921" t="s">
        <v>32</v>
      </c>
      <c r="L4982" s="925">
        <v>300</v>
      </c>
    </row>
    <row r="4983" spans="1:12" s="1" customFormat="1" ht="24" customHeight="1" x14ac:dyDescent="0.15">
      <c r="A4983" s="918"/>
      <c r="B4983" s="14" t="s">
        <v>55</v>
      </c>
      <c r="C4983" s="14" t="s">
        <v>2957</v>
      </c>
      <c r="D4983" s="15">
        <v>43595</v>
      </c>
      <c r="E4983" s="14" t="s">
        <v>1456</v>
      </c>
      <c r="F4983" s="920"/>
      <c r="G4983" s="920"/>
      <c r="H4983" s="924"/>
      <c r="I4983" s="924"/>
      <c r="J4983" s="921"/>
      <c r="K4983" s="921"/>
      <c r="L4983" s="925"/>
    </row>
    <row r="4984" spans="1:12" s="1" customFormat="1" ht="24" customHeight="1" x14ac:dyDescent="0.15">
      <c r="A4984" s="918">
        <v>930</v>
      </c>
      <c r="B4984" s="9" t="s">
        <v>22</v>
      </c>
      <c r="C4984" s="13" t="s">
        <v>23</v>
      </c>
      <c r="D4984" s="13" t="s">
        <v>24</v>
      </c>
      <c r="E4984" s="13" t="s">
        <v>25</v>
      </c>
      <c r="F4984" s="919" t="s">
        <v>17</v>
      </c>
      <c r="G4984" s="919"/>
      <c r="H4984" s="920"/>
      <c r="I4984" s="920"/>
      <c r="J4984" s="920"/>
      <c r="K4984" s="920"/>
      <c r="L4984" s="920"/>
    </row>
    <row r="4985" spans="1:12" s="1" customFormat="1" ht="26.25" customHeight="1" x14ac:dyDescent="0.15">
      <c r="A4985" s="918"/>
      <c r="B4985" s="921" t="s">
        <v>2955</v>
      </c>
      <c r="C4985" s="922" t="s">
        <v>2958</v>
      </c>
      <c r="D4985" s="923">
        <v>43699</v>
      </c>
      <c r="E4985" s="921" t="s">
        <v>1542</v>
      </c>
      <c r="F4985" s="921" t="s">
        <v>2959</v>
      </c>
      <c r="G4985" s="921"/>
      <c r="H4985" s="924" t="s">
        <v>30</v>
      </c>
      <c r="I4985" s="924"/>
      <c r="J4985" s="14" t="s">
        <v>31</v>
      </c>
      <c r="K4985" s="14" t="s">
        <v>32</v>
      </c>
      <c r="L4985" s="16">
        <v>255.14</v>
      </c>
    </row>
    <row r="4986" spans="1:12" s="1" customFormat="1" ht="291.75" customHeight="1" x14ac:dyDescent="0.15">
      <c r="A4986" s="918"/>
      <c r="B4986" s="921"/>
      <c r="C4986" s="922"/>
      <c r="D4986" s="923"/>
      <c r="E4986" s="921"/>
      <c r="F4986" s="921"/>
      <c r="G4986" s="921"/>
      <c r="H4986" s="924" t="s">
        <v>33</v>
      </c>
      <c r="I4986" s="924"/>
      <c r="J4986" s="14" t="s">
        <v>31</v>
      </c>
      <c r="K4986" s="14" t="s">
        <v>32</v>
      </c>
      <c r="L4986" s="16">
        <v>300.2</v>
      </c>
    </row>
    <row r="4987" spans="1:12" s="1" customFormat="1" ht="24" customHeight="1" x14ac:dyDescent="0.15">
      <c r="A4987" s="918"/>
      <c r="B4987" s="9" t="s">
        <v>34</v>
      </c>
      <c r="C4987" s="13" t="s">
        <v>35</v>
      </c>
      <c r="D4987" s="13" t="s">
        <v>36</v>
      </c>
      <c r="E4987" s="13" t="s">
        <v>37</v>
      </c>
      <c r="F4987" s="920"/>
      <c r="G4987" s="920"/>
      <c r="H4987" s="924" t="s">
        <v>38</v>
      </c>
      <c r="I4987" s="924"/>
      <c r="J4987" s="921" t="s">
        <v>31</v>
      </c>
      <c r="K4987" s="921" t="s">
        <v>32</v>
      </c>
      <c r="L4987" s="925">
        <v>104</v>
      </c>
    </row>
    <row r="4988" spans="1:12" s="1" customFormat="1" ht="24" customHeight="1" x14ac:dyDescent="0.15">
      <c r="A4988" s="918"/>
      <c r="B4988" s="14" t="s">
        <v>55</v>
      </c>
      <c r="C4988" s="14" t="s">
        <v>2959</v>
      </c>
      <c r="D4988" s="15">
        <v>43700</v>
      </c>
      <c r="E4988" s="14" t="s">
        <v>2960</v>
      </c>
      <c r="F4988" s="920"/>
      <c r="G4988" s="920"/>
      <c r="H4988" s="924"/>
      <c r="I4988" s="924"/>
      <c r="J4988" s="921"/>
      <c r="K4988" s="921"/>
      <c r="L4988" s="925"/>
    </row>
    <row r="4989" spans="1:12" s="1" customFormat="1" ht="24" customHeight="1" x14ac:dyDescent="0.15">
      <c r="A4989" s="918">
        <v>931</v>
      </c>
      <c r="B4989" s="9" t="s">
        <v>22</v>
      </c>
      <c r="C4989" s="13" t="s">
        <v>23</v>
      </c>
      <c r="D4989" s="13" t="s">
        <v>24</v>
      </c>
      <c r="E4989" s="13" t="s">
        <v>25</v>
      </c>
      <c r="F4989" s="919" t="s">
        <v>17</v>
      </c>
      <c r="G4989" s="919"/>
      <c r="H4989" s="920"/>
      <c r="I4989" s="920"/>
      <c r="J4989" s="920"/>
      <c r="K4989" s="920"/>
      <c r="L4989" s="920"/>
    </row>
    <row r="4990" spans="1:12" s="1" customFormat="1" ht="26.25" customHeight="1" x14ac:dyDescent="0.15">
      <c r="A4990" s="918"/>
      <c r="B4990" s="921" t="s">
        <v>2961</v>
      </c>
      <c r="C4990" s="922" t="s">
        <v>2962</v>
      </c>
      <c r="D4990" s="923">
        <v>43715</v>
      </c>
      <c r="E4990" s="921" t="s">
        <v>2143</v>
      </c>
      <c r="F4990" s="921" t="s">
        <v>2963</v>
      </c>
      <c r="G4990" s="921"/>
      <c r="H4990" s="924" t="s">
        <v>30</v>
      </c>
      <c r="I4990" s="924"/>
      <c r="J4990" s="14" t="s">
        <v>31</v>
      </c>
      <c r="K4990" s="14" t="s">
        <v>32</v>
      </c>
      <c r="L4990" s="16">
        <v>1044.72</v>
      </c>
    </row>
    <row r="4991" spans="1:12" s="1" customFormat="1" ht="155.25" customHeight="1" x14ac:dyDescent="0.15">
      <c r="A4991" s="918"/>
      <c r="B4991" s="921"/>
      <c r="C4991" s="922"/>
      <c r="D4991" s="923"/>
      <c r="E4991" s="921"/>
      <c r="F4991" s="921"/>
      <c r="G4991" s="921"/>
      <c r="H4991" s="924" t="s">
        <v>33</v>
      </c>
      <c r="I4991" s="924"/>
      <c r="J4991" s="14" t="s">
        <v>31</v>
      </c>
      <c r="K4991" s="14" t="s">
        <v>32</v>
      </c>
      <c r="L4991" s="16">
        <v>1028.3600000000001</v>
      </c>
    </row>
    <row r="4992" spans="1:12" s="1" customFormat="1" ht="24" customHeight="1" x14ac:dyDescent="0.15">
      <c r="A4992" s="918"/>
      <c r="B4992" s="9" t="s">
        <v>34</v>
      </c>
      <c r="C4992" s="13" t="s">
        <v>35</v>
      </c>
      <c r="D4992" s="13" t="s">
        <v>36</v>
      </c>
      <c r="E4992" s="13" t="s">
        <v>37</v>
      </c>
      <c r="F4992" s="920"/>
      <c r="G4992" s="920"/>
      <c r="H4992" s="924" t="s">
        <v>38</v>
      </c>
      <c r="I4992" s="924"/>
      <c r="J4992" s="921" t="s">
        <v>31</v>
      </c>
      <c r="K4992" s="921" t="s">
        <v>32</v>
      </c>
      <c r="L4992" s="925">
        <v>153.97999999999999</v>
      </c>
    </row>
    <row r="4993" spans="1:12" s="1" customFormat="1" ht="24" customHeight="1" x14ac:dyDescent="0.15">
      <c r="A4993" s="918"/>
      <c r="B4993" s="14" t="s">
        <v>2964</v>
      </c>
      <c r="C4993" s="14" t="s">
        <v>2963</v>
      </c>
      <c r="D4993" s="15">
        <v>43719</v>
      </c>
      <c r="E4993" s="14" t="s">
        <v>2965</v>
      </c>
      <c r="F4993" s="920"/>
      <c r="G4993" s="920"/>
      <c r="H4993" s="924"/>
      <c r="I4993" s="924"/>
      <c r="J4993" s="921"/>
      <c r="K4993" s="921"/>
      <c r="L4993" s="925"/>
    </row>
    <row r="4994" spans="1:12" s="1" customFormat="1" ht="24" customHeight="1" x14ac:dyDescent="0.15">
      <c r="A4994" s="918">
        <v>932</v>
      </c>
      <c r="B4994" s="9" t="s">
        <v>22</v>
      </c>
      <c r="C4994" s="13" t="s">
        <v>23</v>
      </c>
      <c r="D4994" s="13" t="s">
        <v>24</v>
      </c>
      <c r="E4994" s="13" t="s">
        <v>25</v>
      </c>
      <c r="F4994" s="919" t="s">
        <v>17</v>
      </c>
      <c r="G4994" s="919"/>
      <c r="H4994" s="920"/>
      <c r="I4994" s="920"/>
      <c r="J4994" s="920"/>
      <c r="K4994" s="920"/>
      <c r="L4994" s="920"/>
    </row>
    <row r="4995" spans="1:12" s="1" customFormat="1" ht="26.25" customHeight="1" x14ac:dyDescent="0.15">
      <c r="A4995" s="918"/>
      <c r="B4995" s="921" t="s">
        <v>2961</v>
      </c>
      <c r="C4995" s="922" t="s">
        <v>2966</v>
      </c>
      <c r="D4995" s="923">
        <v>43726</v>
      </c>
      <c r="E4995" s="921" t="s">
        <v>2805</v>
      </c>
      <c r="F4995" s="921" t="s">
        <v>2806</v>
      </c>
      <c r="G4995" s="921"/>
      <c r="H4995" s="924" t="s">
        <v>30</v>
      </c>
      <c r="I4995" s="924"/>
      <c r="J4995" s="14" t="s">
        <v>31</v>
      </c>
      <c r="K4995" s="14" t="s">
        <v>32</v>
      </c>
      <c r="L4995" s="16">
        <v>288</v>
      </c>
    </row>
    <row r="4996" spans="1:12" s="1" customFormat="1" ht="123.75" customHeight="1" x14ac:dyDescent="0.15">
      <c r="A4996" s="918"/>
      <c r="B4996" s="921"/>
      <c r="C4996" s="922"/>
      <c r="D4996" s="923"/>
      <c r="E4996" s="921"/>
      <c r="F4996" s="921"/>
      <c r="G4996" s="921"/>
      <c r="H4996" s="924" t="s">
        <v>33</v>
      </c>
      <c r="I4996" s="924"/>
      <c r="J4996" s="14" t="s">
        <v>31</v>
      </c>
      <c r="K4996" s="14" t="s">
        <v>32</v>
      </c>
      <c r="L4996" s="16">
        <v>526.44000000000005</v>
      </c>
    </row>
    <row r="4997" spans="1:12" s="1" customFormat="1" ht="24" customHeight="1" x14ac:dyDescent="0.15">
      <c r="A4997" s="918"/>
      <c r="B4997" s="9" t="s">
        <v>34</v>
      </c>
      <c r="C4997" s="13" t="s">
        <v>35</v>
      </c>
      <c r="D4997" s="13" t="s">
        <v>36</v>
      </c>
      <c r="E4997" s="13" t="s">
        <v>37</v>
      </c>
      <c r="F4997" s="920"/>
      <c r="G4997" s="920"/>
      <c r="H4997" s="924" t="s">
        <v>38</v>
      </c>
      <c r="I4997" s="924"/>
      <c r="J4997" s="921" t="s">
        <v>31</v>
      </c>
      <c r="K4997" s="921" t="s">
        <v>31</v>
      </c>
      <c r="L4997" s="925">
        <v>0</v>
      </c>
    </row>
    <row r="4998" spans="1:12" s="1" customFormat="1" ht="24" customHeight="1" x14ac:dyDescent="0.15">
      <c r="A4998" s="918"/>
      <c r="B4998" s="14" t="s">
        <v>2964</v>
      </c>
      <c r="C4998" s="14" t="s">
        <v>2806</v>
      </c>
      <c r="D4998" s="15">
        <v>43728</v>
      </c>
      <c r="E4998" s="14" t="s">
        <v>1676</v>
      </c>
      <c r="F4998" s="920"/>
      <c r="G4998" s="920"/>
      <c r="H4998" s="924"/>
      <c r="I4998" s="924"/>
      <c r="J4998" s="921"/>
      <c r="K4998" s="921"/>
      <c r="L4998" s="925"/>
    </row>
    <row r="4999" spans="1:12" s="1" customFormat="1" ht="24" customHeight="1" x14ac:dyDescent="0.15">
      <c r="A4999" s="918">
        <v>933</v>
      </c>
      <c r="B4999" s="9" t="s">
        <v>22</v>
      </c>
      <c r="C4999" s="13" t="s">
        <v>23</v>
      </c>
      <c r="D4999" s="13" t="s">
        <v>24</v>
      </c>
      <c r="E4999" s="13" t="s">
        <v>25</v>
      </c>
      <c r="F4999" s="919" t="s">
        <v>17</v>
      </c>
      <c r="G4999" s="919"/>
      <c r="H4999" s="920"/>
      <c r="I4999" s="920"/>
      <c r="J4999" s="920"/>
      <c r="K4999" s="920"/>
      <c r="L4999" s="920"/>
    </row>
    <row r="5000" spans="1:12" s="1" customFormat="1" ht="26.25" customHeight="1" x14ac:dyDescent="0.15">
      <c r="A5000" s="918"/>
      <c r="B5000" s="921" t="s">
        <v>2967</v>
      </c>
      <c r="C5000" s="922" t="s">
        <v>2968</v>
      </c>
      <c r="D5000" s="923">
        <v>43562</v>
      </c>
      <c r="E5000" s="921" t="s">
        <v>2320</v>
      </c>
      <c r="F5000" s="921" t="s">
        <v>521</v>
      </c>
      <c r="G5000" s="921"/>
      <c r="H5000" s="924" t="s">
        <v>30</v>
      </c>
      <c r="I5000" s="924"/>
      <c r="J5000" s="14" t="s">
        <v>32</v>
      </c>
      <c r="K5000" s="14" t="s">
        <v>31</v>
      </c>
      <c r="L5000" s="16">
        <v>475.84</v>
      </c>
    </row>
    <row r="5001" spans="1:12" s="1" customFormat="1" ht="155.25" customHeight="1" x14ac:dyDescent="0.15">
      <c r="A5001" s="918"/>
      <c r="B5001" s="921"/>
      <c r="C5001" s="922"/>
      <c r="D5001" s="923"/>
      <c r="E5001" s="921"/>
      <c r="F5001" s="921"/>
      <c r="G5001" s="921"/>
      <c r="H5001" s="924" t="s">
        <v>33</v>
      </c>
      <c r="I5001" s="924"/>
      <c r="J5001" s="14" t="s">
        <v>32</v>
      </c>
      <c r="K5001" s="14" t="s">
        <v>31</v>
      </c>
      <c r="L5001" s="16">
        <v>1728.53</v>
      </c>
    </row>
    <row r="5002" spans="1:12" s="1" customFormat="1" ht="24" customHeight="1" x14ac:dyDescent="0.15">
      <c r="A5002" s="918"/>
      <c r="B5002" s="9" t="s">
        <v>34</v>
      </c>
      <c r="C5002" s="13" t="s">
        <v>35</v>
      </c>
      <c r="D5002" s="13" t="s">
        <v>36</v>
      </c>
      <c r="E5002" s="13" t="s">
        <v>37</v>
      </c>
      <c r="F5002" s="920"/>
      <c r="G5002" s="920"/>
      <c r="H5002" s="924" t="s">
        <v>38</v>
      </c>
      <c r="I5002" s="924"/>
      <c r="J5002" s="921" t="s">
        <v>32</v>
      </c>
      <c r="K5002" s="921" t="s">
        <v>32</v>
      </c>
      <c r="L5002" s="925">
        <v>1168.67</v>
      </c>
    </row>
    <row r="5003" spans="1:12" s="1" customFormat="1" ht="24" customHeight="1" x14ac:dyDescent="0.15">
      <c r="A5003" s="918"/>
      <c r="B5003" s="14" t="s">
        <v>55</v>
      </c>
      <c r="C5003" s="14" t="s">
        <v>521</v>
      </c>
      <c r="D5003" s="15">
        <v>43567</v>
      </c>
      <c r="E5003" s="14" t="s">
        <v>2807</v>
      </c>
      <c r="F5003" s="920"/>
      <c r="G5003" s="920"/>
      <c r="H5003" s="924"/>
      <c r="I5003" s="924"/>
      <c r="J5003" s="921"/>
      <c r="K5003" s="921"/>
      <c r="L5003" s="925"/>
    </row>
    <row r="5004" spans="1:12" s="1" customFormat="1" ht="24" customHeight="1" x14ac:dyDescent="0.15">
      <c r="A5004" s="918">
        <v>934</v>
      </c>
      <c r="B5004" s="9" t="s">
        <v>22</v>
      </c>
      <c r="C5004" s="13" t="s">
        <v>23</v>
      </c>
      <c r="D5004" s="13" t="s">
        <v>24</v>
      </c>
      <c r="E5004" s="13" t="s">
        <v>25</v>
      </c>
      <c r="F5004" s="919" t="s">
        <v>17</v>
      </c>
      <c r="G5004" s="919"/>
      <c r="H5004" s="920"/>
      <c r="I5004" s="920"/>
      <c r="J5004" s="920"/>
      <c r="K5004" s="920"/>
      <c r="L5004" s="920"/>
    </row>
    <row r="5005" spans="1:12" s="1" customFormat="1" ht="26.25" customHeight="1" x14ac:dyDescent="0.15">
      <c r="A5005" s="918"/>
      <c r="B5005" s="921" t="s">
        <v>2967</v>
      </c>
      <c r="C5005" s="921" t="s">
        <v>2969</v>
      </c>
      <c r="D5005" s="923">
        <v>43615</v>
      </c>
      <c r="E5005" s="921" t="s">
        <v>1306</v>
      </c>
      <c r="F5005" s="921" t="s">
        <v>2970</v>
      </c>
      <c r="G5005" s="921"/>
      <c r="H5005" s="924" t="s">
        <v>30</v>
      </c>
      <c r="I5005" s="924"/>
      <c r="J5005" s="14" t="s">
        <v>31</v>
      </c>
      <c r="K5005" s="14" t="s">
        <v>32</v>
      </c>
      <c r="L5005" s="16">
        <v>195.27</v>
      </c>
    </row>
    <row r="5006" spans="1:12" s="1" customFormat="1" ht="60.75" customHeight="1" x14ac:dyDescent="0.15">
      <c r="A5006" s="918"/>
      <c r="B5006" s="921"/>
      <c r="C5006" s="921"/>
      <c r="D5006" s="923"/>
      <c r="E5006" s="921"/>
      <c r="F5006" s="921"/>
      <c r="G5006" s="921"/>
      <c r="H5006" s="924" t="s">
        <v>33</v>
      </c>
      <c r="I5006" s="924"/>
      <c r="J5006" s="14" t="s">
        <v>31</v>
      </c>
      <c r="K5006" s="14" t="s">
        <v>32</v>
      </c>
      <c r="L5006" s="16">
        <v>506.12</v>
      </c>
    </row>
    <row r="5007" spans="1:12" s="1" customFormat="1" ht="24" customHeight="1" x14ac:dyDescent="0.15">
      <c r="A5007" s="918"/>
      <c r="B5007" s="9" t="s">
        <v>34</v>
      </c>
      <c r="C5007" s="13" t="s">
        <v>35</v>
      </c>
      <c r="D5007" s="13" t="s">
        <v>36</v>
      </c>
      <c r="E5007" s="13" t="s">
        <v>37</v>
      </c>
      <c r="F5007" s="920"/>
      <c r="G5007" s="920"/>
      <c r="H5007" s="924" t="s">
        <v>38</v>
      </c>
      <c r="I5007" s="924"/>
      <c r="J5007" s="921" t="s">
        <v>31</v>
      </c>
      <c r="K5007" s="921" t="s">
        <v>32</v>
      </c>
      <c r="L5007" s="925">
        <v>180.96</v>
      </c>
    </row>
    <row r="5008" spans="1:12" s="1" customFormat="1" ht="24" customHeight="1" x14ac:dyDescent="0.15">
      <c r="A5008" s="918"/>
      <c r="B5008" s="14" t="s">
        <v>55</v>
      </c>
      <c r="C5008" s="14" t="s">
        <v>2970</v>
      </c>
      <c r="D5008" s="15">
        <v>43616</v>
      </c>
      <c r="E5008" s="14" t="s">
        <v>2192</v>
      </c>
      <c r="F5008" s="920"/>
      <c r="G5008" s="920"/>
      <c r="H5008" s="924"/>
      <c r="I5008" s="924"/>
      <c r="J5008" s="921"/>
      <c r="K5008" s="921"/>
      <c r="L5008" s="925"/>
    </row>
    <row r="5009" spans="1:12" s="1" customFormat="1" ht="24" customHeight="1" x14ac:dyDescent="0.15">
      <c r="A5009" s="918">
        <v>935</v>
      </c>
      <c r="B5009" s="9" t="s">
        <v>22</v>
      </c>
      <c r="C5009" s="13" t="s">
        <v>23</v>
      </c>
      <c r="D5009" s="13" t="s">
        <v>24</v>
      </c>
      <c r="E5009" s="13" t="s">
        <v>25</v>
      </c>
      <c r="F5009" s="919" t="s">
        <v>17</v>
      </c>
      <c r="G5009" s="919"/>
      <c r="H5009" s="920"/>
      <c r="I5009" s="920"/>
      <c r="J5009" s="920"/>
      <c r="K5009" s="920"/>
      <c r="L5009" s="920"/>
    </row>
    <row r="5010" spans="1:12" s="1" customFormat="1" ht="26.25" customHeight="1" x14ac:dyDescent="0.15">
      <c r="A5010" s="918"/>
      <c r="B5010" s="921" t="s">
        <v>2967</v>
      </c>
      <c r="C5010" s="922" t="s">
        <v>2971</v>
      </c>
      <c r="D5010" s="923">
        <v>43621</v>
      </c>
      <c r="E5010" s="921" t="s">
        <v>103</v>
      </c>
      <c r="F5010" s="921" t="s">
        <v>1391</v>
      </c>
      <c r="G5010" s="921"/>
      <c r="H5010" s="924" t="s">
        <v>30</v>
      </c>
      <c r="I5010" s="924"/>
      <c r="J5010" s="14" t="s">
        <v>31</v>
      </c>
      <c r="K5010" s="14" t="s">
        <v>31</v>
      </c>
      <c r="L5010" s="16">
        <v>0</v>
      </c>
    </row>
    <row r="5011" spans="1:12" s="1" customFormat="1" ht="81.75" customHeight="1" x14ac:dyDescent="0.15">
      <c r="A5011" s="918"/>
      <c r="B5011" s="921"/>
      <c r="C5011" s="922"/>
      <c r="D5011" s="923"/>
      <c r="E5011" s="921"/>
      <c r="F5011" s="921"/>
      <c r="G5011" s="921"/>
      <c r="H5011" s="924" t="s">
        <v>33</v>
      </c>
      <c r="I5011" s="924"/>
      <c r="J5011" s="14" t="s">
        <v>31</v>
      </c>
      <c r="K5011" s="14" t="s">
        <v>31</v>
      </c>
      <c r="L5011" s="16">
        <v>0</v>
      </c>
    </row>
    <row r="5012" spans="1:12" s="1" customFormat="1" ht="24" customHeight="1" x14ac:dyDescent="0.15">
      <c r="A5012" s="918"/>
      <c r="B5012" s="9" t="s">
        <v>34</v>
      </c>
      <c r="C5012" s="13" t="s">
        <v>35</v>
      </c>
      <c r="D5012" s="13" t="s">
        <v>36</v>
      </c>
      <c r="E5012" s="13" t="s">
        <v>37</v>
      </c>
      <c r="F5012" s="920"/>
      <c r="G5012" s="920"/>
      <c r="H5012" s="924" t="s">
        <v>38</v>
      </c>
      <c r="I5012" s="924"/>
      <c r="J5012" s="921" t="s">
        <v>31</v>
      </c>
      <c r="K5012" s="921" t="s">
        <v>32</v>
      </c>
      <c r="L5012" s="925">
        <v>735.51</v>
      </c>
    </row>
    <row r="5013" spans="1:12" s="1" customFormat="1" ht="24" customHeight="1" x14ac:dyDescent="0.15">
      <c r="A5013" s="918"/>
      <c r="B5013" s="14" t="s">
        <v>55</v>
      </c>
      <c r="C5013" s="14" t="s">
        <v>1391</v>
      </c>
      <c r="D5013" s="15">
        <v>43632</v>
      </c>
      <c r="E5013" s="14" t="s">
        <v>2972</v>
      </c>
      <c r="F5013" s="920"/>
      <c r="G5013" s="920"/>
      <c r="H5013" s="924"/>
      <c r="I5013" s="924"/>
      <c r="J5013" s="921"/>
      <c r="K5013" s="921"/>
      <c r="L5013" s="925"/>
    </row>
    <row r="5014" spans="1:12" s="1" customFormat="1" ht="24" customHeight="1" x14ac:dyDescent="0.15">
      <c r="A5014" s="918">
        <v>936</v>
      </c>
      <c r="B5014" s="9" t="s">
        <v>22</v>
      </c>
      <c r="C5014" s="13" t="s">
        <v>23</v>
      </c>
      <c r="D5014" s="13" t="s">
        <v>24</v>
      </c>
      <c r="E5014" s="13" t="s">
        <v>25</v>
      </c>
      <c r="F5014" s="919" t="s">
        <v>17</v>
      </c>
      <c r="G5014" s="919"/>
      <c r="H5014" s="920"/>
      <c r="I5014" s="920"/>
      <c r="J5014" s="920"/>
      <c r="K5014" s="920"/>
      <c r="L5014" s="920"/>
    </row>
    <row r="5015" spans="1:12" s="1" customFormat="1" ht="26.25" customHeight="1" x14ac:dyDescent="0.15">
      <c r="A5015" s="918"/>
      <c r="B5015" s="921" t="s">
        <v>2967</v>
      </c>
      <c r="C5015" s="921" t="s">
        <v>2973</v>
      </c>
      <c r="D5015" s="923">
        <v>43641</v>
      </c>
      <c r="E5015" s="921" t="s">
        <v>2974</v>
      </c>
      <c r="F5015" s="921" t="s">
        <v>2975</v>
      </c>
      <c r="G5015" s="921"/>
      <c r="H5015" s="924" t="s">
        <v>30</v>
      </c>
      <c r="I5015" s="924"/>
      <c r="J5015" s="14" t="s">
        <v>31</v>
      </c>
      <c r="K5015" s="14" t="s">
        <v>32</v>
      </c>
      <c r="L5015" s="16">
        <v>876.82</v>
      </c>
    </row>
    <row r="5016" spans="1:12" s="1" customFormat="1" ht="71.25" customHeight="1" x14ac:dyDescent="0.15">
      <c r="A5016" s="918"/>
      <c r="B5016" s="921"/>
      <c r="C5016" s="921"/>
      <c r="D5016" s="923"/>
      <c r="E5016" s="921"/>
      <c r="F5016" s="921"/>
      <c r="G5016" s="921"/>
      <c r="H5016" s="924" t="s">
        <v>33</v>
      </c>
      <c r="I5016" s="924"/>
      <c r="J5016" s="14" t="s">
        <v>31</v>
      </c>
      <c r="K5016" s="14" t="s">
        <v>32</v>
      </c>
      <c r="L5016" s="16">
        <v>1154.96</v>
      </c>
    </row>
    <row r="5017" spans="1:12" s="1" customFormat="1" ht="24" customHeight="1" x14ac:dyDescent="0.15">
      <c r="A5017" s="918"/>
      <c r="B5017" s="9" t="s">
        <v>34</v>
      </c>
      <c r="C5017" s="13" t="s">
        <v>35</v>
      </c>
      <c r="D5017" s="13" t="s">
        <v>36</v>
      </c>
      <c r="E5017" s="13" t="s">
        <v>37</v>
      </c>
      <c r="F5017" s="920"/>
      <c r="G5017" s="920"/>
      <c r="H5017" s="924" t="s">
        <v>38</v>
      </c>
      <c r="I5017" s="924"/>
      <c r="J5017" s="921" t="s">
        <v>31</v>
      </c>
      <c r="K5017" s="921" t="s">
        <v>32</v>
      </c>
      <c r="L5017" s="925">
        <v>520.29999999999995</v>
      </c>
    </row>
    <row r="5018" spans="1:12" s="1" customFormat="1" ht="24" customHeight="1" x14ac:dyDescent="0.15">
      <c r="A5018" s="918"/>
      <c r="B5018" s="14" t="s">
        <v>55</v>
      </c>
      <c r="C5018" s="14" t="s">
        <v>2975</v>
      </c>
      <c r="D5018" s="15">
        <v>43646</v>
      </c>
      <c r="E5018" s="14" t="s">
        <v>2976</v>
      </c>
      <c r="F5018" s="920"/>
      <c r="G5018" s="920"/>
      <c r="H5018" s="924"/>
      <c r="I5018" s="924"/>
      <c r="J5018" s="921"/>
      <c r="K5018" s="921"/>
      <c r="L5018" s="925"/>
    </row>
    <row r="5019" spans="1:12" s="1" customFormat="1" ht="24" customHeight="1" x14ac:dyDescent="0.15">
      <c r="A5019" s="918">
        <v>937</v>
      </c>
      <c r="B5019" s="9" t="s">
        <v>22</v>
      </c>
      <c r="C5019" s="13" t="s">
        <v>23</v>
      </c>
      <c r="D5019" s="13" t="s">
        <v>24</v>
      </c>
      <c r="E5019" s="13" t="s">
        <v>25</v>
      </c>
      <c r="F5019" s="919" t="s">
        <v>17</v>
      </c>
      <c r="G5019" s="919"/>
      <c r="H5019" s="920"/>
      <c r="I5019" s="920"/>
      <c r="J5019" s="920"/>
      <c r="K5019" s="920"/>
      <c r="L5019" s="920"/>
    </row>
    <row r="5020" spans="1:12" s="1" customFormat="1" ht="26.25" customHeight="1" x14ac:dyDescent="0.15">
      <c r="A5020" s="918"/>
      <c r="B5020" s="921" t="s">
        <v>2967</v>
      </c>
      <c r="C5020" s="922" t="s">
        <v>2977</v>
      </c>
      <c r="D5020" s="923">
        <v>43668</v>
      </c>
      <c r="E5020" s="921" t="s">
        <v>65</v>
      </c>
      <c r="F5020" s="921" t="s">
        <v>2978</v>
      </c>
      <c r="G5020" s="921"/>
      <c r="H5020" s="924" t="s">
        <v>30</v>
      </c>
      <c r="I5020" s="924"/>
      <c r="J5020" s="14" t="s">
        <v>31</v>
      </c>
      <c r="K5020" s="14" t="s">
        <v>32</v>
      </c>
      <c r="L5020" s="16">
        <v>710.33</v>
      </c>
    </row>
    <row r="5021" spans="1:12" s="1" customFormat="1" ht="155.25" customHeight="1" x14ac:dyDescent="0.15">
      <c r="A5021" s="918"/>
      <c r="B5021" s="921"/>
      <c r="C5021" s="922"/>
      <c r="D5021" s="923"/>
      <c r="E5021" s="921"/>
      <c r="F5021" s="921"/>
      <c r="G5021" s="921"/>
      <c r="H5021" s="924" t="s">
        <v>33</v>
      </c>
      <c r="I5021" s="924"/>
      <c r="J5021" s="14" t="s">
        <v>31</v>
      </c>
      <c r="K5021" s="14" t="s">
        <v>32</v>
      </c>
      <c r="L5021" s="16">
        <v>6576</v>
      </c>
    </row>
    <row r="5022" spans="1:12" s="1" customFormat="1" ht="24" customHeight="1" x14ac:dyDescent="0.15">
      <c r="A5022" s="918"/>
      <c r="B5022" s="9" t="s">
        <v>34</v>
      </c>
      <c r="C5022" s="13" t="s">
        <v>35</v>
      </c>
      <c r="D5022" s="13" t="s">
        <v>36</v>
      </c>
      <c r="E5022" s="13" t="s">
        <v>37</v>
      </c>
      <c r="F5022" s="920"/>
      <c r="G5022" s="920"/>
      <c r="H5022" s="924" t="s">
        <v>38</v>
      </c>
      <c r="I5022" s="924"/>
      <c r="J5022" s="921" t="s">
        <v>31</v>
      </c>
      <c r="K5022" s="921" t="s">
        <v>32</v>
      </c>
      <c r="L5022" s="925">
        <v>1206.71</v>
      </c>
    </row>
    <row r="5023" spans="1:12" s="1" customFormat="1" ht="24" customHeight="1" x14ac:dyDescent="0.15">
      <c r="A5023" s="918"/>
      <c r="B5023" s="14" t="s">
        <v>55</v>
      </c>
      <c r="C5023" s="14" t="s">
        <v>2978</v>
      </c>
      <c r="D5023" s="15">
        <v>43673</v>
      </c>
      <c r="E5023" s="14" t="s">
        <v>2979</v>
      </c>
      <c r="F5023" s="920"/>
      <c r="G5023" s="920"/>
      <c r="H5023" s="924"/>
      <c r="I5023" s="924"/>
      <c r="J5023" s="921"/>
      <c r="K5023" s="921"/>
      <c r="L5023" s="925"/>
    </row>
    <row r="5024" spans="1:12" s="1" customFormat="1" ht="24" customHeight="1" x14ac:dyDescent="0.15">
      <c r="A5024" s="918">
        <v>938</v>
      </c>
      <c r="B5024" s="9" t="s">
        <v>22</v>
      </c>
      <c r="C5024" s="13" t="s">
        <v>23</v>
      </c>
      <c r="D5024" s="13" t="s">
        <v>24</v>
      </c>
      <c r="E5024" s="13" t="s">
        <v>25</v>
      </c>
      <c r="F5024" s="919" t="s">
        <v>17</v>
      </c>
      <c r="G5024" s="919"/>
      <c r="H5024" s="920"/>
      <c r="I5024" s="920"/>
      <c r="J5024" s="920"/>
      <c r="K5024" s="920"/>
      <c r="L5024" s="920"/>
    </row>
    <row r="5025" spans="1:12" s="1" customFormat="1" ht="26.25" customHeight="1" x14ac:dyDescent="0.15">
      <c r="A5025" s="918"/>
      <c r="B5025" s="921" t="s">
        <v>2980</v>
      </c>
      <c r="C5025" s="922" t="s">
        <v>2981</v>
      </c>
      <c r="D5025" s="923">
        <v>43606</v>
      </c>
      <c r="E5025" s="921" t="s">
        <v>2982</v>
      </c>
      <c r="F5025" s="921" t="s">
        <v>2983</v>
      </c>
      <c r="G5025" s="921"/>
      <c r="H5025" s="924" t="s">
        <v>30</v>
      </c>
      <c r="I5025" s="924"/>
      <c r="J5025" s="14" t="s">
        <v>31</v>
      </c>
      <c r="K5025" s="14" t="s">
        <v>32</v>
      </c>
      <c r="L5025" s="16">
        <v>837.7</v>
      </c>
    </row>
    <row r="5026" spans="1:12" s="1" customFormat="1" ht="144.75" customHeight="1" x14ac:dyDescent="0.15">
      <c r="A5026" s="918"/>
      <c r="B5026" s="921"/>
      <c r="C5026" s="922"/>
      <c r="D5026" s="923"/>
      <c r="E5026" s="921"/>
      <c r="F5026" s="921"/>
      <c r="G5026" s="921"/>
      <c r="H5026" s="924" t="s">
        <v>33</v>
      </c>
      <c r="I5026" s="924"/>
      <c r="J5026" s="14" t="s">
        <v>31</v>
      </c>
      <c r="K5026" s="14" t="s">
        <v>32</v>
      </c>
      <c r="L5026" s="16">
        <v>2075.88</v>
      </c>
    </row>
    <row r="5027" spans="1:12" s="1" customFormat="1" ht="24" customHeight="1" x14ac:dyDescent="0.15">
      <c r="A5027" s="918"/>
      <c r="B5027" s="9" t="s">
        <v>34</v>
      </c>
      <c r="C5027" s="13" t="s">
        <v>35</v>
      </c>
      <c r="D5027" s="13" t="s">
        <v>36</v>
      </c>
      <c r="E5027" s="13" t="s">
        <v>37</v>
      </c>
      <c r="F5027" s="920"/>
      <c r="G5027" s="920"/>
      <c r="H5027" s="924" t="s">
        <v>38</v>
      </c>
      <c r="I5027" s="924"/>
      <c r="J5027" s="921" t="s">
        <v>31</v>
      </c>
      <c r="K5027" s="921" t="s">
        <v>32</v>
      </c>
      <c r="L5027" s="925">
        <v>56</v>
      </c>
    </row>
    <row r="5028" spans="1:12" s="1" customFormat="1" ht="24" customHeight="1" x14ac:dyDescent="0.15">
      <c r="A5028" s="918"/>
      <c r="B5028" s="14" t="s">
        <v>452</v>
      </c>
      <c r="C5028" s="14" t="s">
        <v>2983</v>
      </c>
      <c r="D5028" s="15">
        <v>43613</v>
      </c>
      <c r="E5028" s="14" t="s">
        <v>2984</v>
      </c>
      <c r="F5028" s="920"/>
      <c r="G5028" s="920"/>
      <c r="H5028" s="924"/>
      <c r="I5028" s="924"/>
      <c r="J5028" s="921"/>
      <c r="K5028" s="921"/>
      <c r="L5028" s="925"/>
    </row>
    <row r="5029" spans="1:12" s="1" customFormat="1" ht="24" customHeight="1" x14ac:dyDescent="0.15">
      <c r="A5029" s="918">
        <v>939</v>
      </c>
      <c r="B5029" s="9" t="s">
        <v>22</v>
      </c>
      <c r="C5029" s="13" t="s">
        <v>23</v>
      </c>
      <c r="D5029" s="13" t="s">
        <v>24</v>
      </c>
      <c r="E5029" s="13" t="s">
        <v>25</v>
      </c>
      <c r="F5029" s="919" t="s">
        <v>17</v>
      </c>
      <c r="G5029" s="919"/>
      <c r="H5029" s="920"/>
      <c r="I5029" s="920"/>
      <c r="J5029" s="920"/>
      <c r="K5029" s="920"/>
      <c r="L5029" s="920"/>
    </row>
    <row r="5030" spans="1:12" s="1" customFormat="1" ht="26.25" customHeight="1" x14ac:dyDescent="0.15">
      <c r="A5030" s="918"/>
      <c r="B5030" s="921" t="s">
        <v>2980</v>
      </c>
      <c r="C5030" s="921" t="s">
        <v>2985</v>
      </c>
      <c r="D5030" s="923">
        <v>43630</v>
      </c>
      <c r="E5030" s="921" t="s">
        <v>298</v>
      </c>
      <c r="F5030" s="921" t="s">
        <v>2986</v>
      </c>
      <c r="G5030" s="921"/>
      <c r="H5030" s="924" t="s">
        <v>30</v>
      </c>
      <c r="I5030" s="924"/>
      <c r="J5030" s="14" t="s">
        <v>31</v>
      </c>
      <c r="K5030" s="14" t="s">
        <v>32</v>
      </c>
      <c r="L5030" s="16">
        <v>18</v>
      </c>
    </row>
    <row r="5031" spans="1:12" s="1" customFormat="1" ht="60.75" customHeight="1" x14ac:dyDescent="0.15">
      <c r="A5031" s="918"/>
      <c r="B5031" s="921"/>
      <c r="C5031" s="921"/>
      <c r="D5031" s="923"/>
      <c r="E5031" s="921"/>
      <c r="F5031" s="921"/>
      <c r="G5031" s="921"/>
      <c r="H5031" s="924" t="s">
        <v>33</v>
      </c>
      <c r="I5031" s="924"/>
      <c r="J5031" s="14" t="s">
        <v>31</v>
      </c>
      <c r="K5031" s="14" t="s">
        <v>32</v>
      </c>
      <c r="L5031" s="16">
        <v>383.1</v>
      </c>
    </row>
    <row r="5032" spans="1:12" s="1" customFormat="1" ht="24" customHeight="1" x14ac:dyDescent="0.15">
      <c r="A5032" s="918"/>
      <c r="B5032" s="9" t="s">
        <v>34</v>
      </c>
      <c r="C5032" s="13" t="s">
        <v>35</v>
      </c>
      <c r="D5032" s="13" t="s">
        <v>36</v>
      </c>
      <c r="E5032" s="13" t="s">
        <v>37</v>
      </c>
      <c r="F5032" s="920"/>
      <c r="G5032" s="920"/>
      <c r="H5032" s="924" t="s">
        <v>38</v>
      </c>
      <c r="I5032" s="924"/>
      <c r="J5032" s="921" t="s">
        <v>31</v>
      </c>
      <c r="K5032" s="921" t="s">
        <v>31</v>
      </c>
      <c r="L5032" s="925">
        <v>0</v>
      </c>
    </row>
    <row r="5033" spans="1:12" s="1" customFormat="1" ht="24" customHeight="1" x14ac:dyDescent="0.15">
      <c r="A5033" s="918"/>
      <c r="B5033" s="14" t="s">
        <v>452</v>
      </c>
      <c r="C5033" s="14" t="s">
        <v>2986</v>
      </c>
      <c r="D5033" s="15">
        <v>43630</v>
      </c>
      <c r="E5033" s="14" t="s">
        <v>2987</v>
      </c>
      <c r="F5033" s="920"/>
      <c r="G5033" s="920"/>
      <c r="H5033" s="924"/>
      <c r="I5033" s="924"/>
      <c r="J5033" s="921"/>
      <c r="K5033" s="921"/>
      <c r="L5033" s="925"/>
    </row>
    <row r="5034" spans="1:12" s="1" customFormat="1" ht="24" customHeight="1" x14ac:dyDescent="0.15">
      <c r="A5034" s="918">
        <v>940</v>
      </c>
      <c r="B5034" s="9" t="s">
        <v>22</v>
      </c>
      <c r="C5034" s="13" t="s">
        <v>23</v>
      </c>
      <c r="D5034" s="13" t="s">
        <v>24</v>
      </c>
      <c r="E5034" s="13" t="s">
        <v>25</v>
      </c>
      <c r="F5034" s="919" t="s">
        <v>17</v>
      </c>
      <c r="G5034" s="919"/>
      <c r="H5034" s="920"/>
      <c r="I5034" s="920"/>
      <c r="J5034" s="920"/>
      <c r="K5034" s="920"/>
      <c r="L5034" s="920"/>
    </row>
    <row r="5035" spans="1:12" s="1" customFormat="1" ht="26.25" customHeight="1" x14ac:dyDescent="0.15">
      <c r="A5035" s="918"/>
      <c r="B5035" s="921" t="s">
        <v>2980</v>
      </c>
      <c r="C5035" s="922" t="s">
        <v>2988</v>
      </c>
      <c r="D5035" s="923">
        <v>43634</v>
      </c>
      <c r="E5035" s="921" t="s">
        <v>351</v>
      </c>
      <c r="F5035" s="921" t="s">
        <v>1944</v>
      </c>
      <c r="G5035" s="921"/>
      <c r="H5035" s="924" t="s">
        <v>30</v>
      </c>
      <c r="I5035" s="924"/>
      <c r="J5035" s="14" t="s">
        <v>31</v>
      </c>
      <c r="K5035" s="14" t="s">
        <v>32</v>
      </c>
      <c r="L5035" s="16">
        <v>297.88</v>
      </c>
    </row>
    <row r="5036" spans="1:12" s="1" customFormat="1" ht="113.25" customHeight="1" x14ac:dyDescent="0.15">
      <c r="A5036" s="918"/>
      <c r="B5036" s="921"/>
      <c r="C5036" s="922"/>
      <c r="D5036" s="923"/>
      <c r="E5036" s="921"/>
      <c r="F5036" s="921"/>
      <c r="G5036" s="921"/>
      <c r="H5036" s="924" t="s">
        <v>33</v>
      </c>
      <c r="I5036" s="924"/>
      <c r="J5036" s="14" t="s">
        <v>31</v>
      </c>
      <c r="K5036" s="14" t="s">
        <v>32</v>
      </c>
      <c r="L5036" s="16">
        <v>415.96</v>
      </c>
    </row>
    <row r="5037" spans="1:12" s="1" customFormat="1" ht="24" customHeight="1" x14ac:dyDescent="0.15">
      <c r="A5037" s="918"/>
      <c r="B5037" s="9" t="s">
        <v>34</v>
      </c>
      <c r="C5037" s="13" t="s">
        <v>35</v>
      </c>
      <c r="D5037" s="13" t="s">
        <v>36</v>
      </c>
      <c r="E5037" s="13" t="s">
        <v>37</v>
      </c>
      <c r="F5037" s="920"/>
      <c r="G5037" s="920"/>
      <c r="H5037" s="924" t="s">
        <v>38</v>
      </c>
      <c r="I5037" s="924"/>
      <c r="J5037" s="921" t="s">
        <v>31</v>
      </c>
      <c r="K5037" s="921" t="s">
        <v>31</v>
      </c>
      <c r="L5037" s="925">
        <v>0</v>
      </c>
    </row>
    <row r="5038" spans="1:12" s="1" customFormat="1" ht="24" customHeight="1" x14ac:dyDescent="0.15">
      <c r="A5038" s="918"/>
      <c r="B5038" s="14" t="s">
        <v>452</v>
      </c>
      <c r="C5038" s="14" t="s">
        <v>1944</v>
      </c>
      <c r="D5038" s="15">
        <v>43636</v>
      </c>
      <c r="E5038" s="14" t="s">
        <v>2989</v>
      </c>
      <c r="F5038" s="920"/>
      <c r="G5038" s="920"/>
      <c r="H5038" s="924"/>
      <c r="I5038" s="924"/>
      <c r="J5038" s="921"/>
      <c r="K5038" s="921"/>
      <c r="L5038" s="925"/>
    </row>
    <row r="5039" spans="1:12" s="1" customFormat="1" ht="24" customHeight="1" x14ac:dyDescent="0.15">
      <c r="A5039" s="918">
        <v>941</v>
      </c>
      <c r="B5039" s="9" t="s">
        <v>22</v>
      </c>
      <c r="C5039" s="13" t="s">
        <v>23</v>
      </c>
      <c r="D5039" s="13" t="s">
        <v>24</v>
      </c>
      <c r="E5039" s="13" t="s">
        <v>25</v>
      </c>
      <c r="F5039" s="919" t="s">
        <v>17</v>
      </c>
      <c r="G5039" s="919"/>
      <c r="H5039" s="920"/>
      <c r="I5039" s="920"/>
      <c r="J5039" s="920"/>
      <c r="K5039" s="920"/>
      <c r="L5039" s="920"/>
    </row>
    <row r="5040" spans="1:12" s="1" customFormat="1" ht="26.25" customHeight="1" x14ac:dyDescent="0.15">
      <c r="A5040" s="918"/>
      <c r="B5040" s="921" t="s">
        <v>2990</v>
      </c>
      <c r="C5040" s="922" t="s">
        <v>2991</v>
      </c>
      <c r="D5040" s="923">
        <v>43606</v>
      </c>
      <c r="E5040" s="921" t="s">
        <v>2992</v>
      </c>
      <c r="F5040" s="921" t="s">
        <v>2993</v>
      </c>
      <c r="G5040" s="921"/>
      <c r="H5040" s="924" t="s">
        <v>30</v>
      </c>
      <c r="I5040" s="924"/>
      <c r="J5040" s="14" t="s">
        <v>31</v>
      </c>
      <c r="K5040" s="14" t="s">
        <v>32</v>
      </c>
      <c r="L5040" s="16">
        <v>330.77</v>
      </c>
    </row>
    <row r="5041" spans="1:12" s="1" customFormat="1" ht="409.2" customHeight="1" x14ac:dyDescent="0.15">
      <c r="A5041" s="918"/>
      <c r="B5041" s="921"/>
      <c r="C5041" s="922"/>
      <c r="D5041" s="923"/>
      <c r="E5041" s="921"/>
      <c r="F5041" s="921"/>
      <c r="G5041" s="921"/>
      <c r="H5041" s="924" t="s">
        <v>33</v>
      </c>
      <c r="I5041" s="924"/>
      <c r="J5041" s="921" t="s">
        <v>31</v>
      </c>
      <c r="K5041" s="921" t="s">
        <v>32</v>
      </c>
      <c r="L5041" s="925">
        <v>320.87</v>
      </c>
    </row>
    <row r="5042" spans="1:12" s="1" customFormat="1" ht="40.35" customHeight="1" x14ac:dyDescent="0.15">
      <c r="A5042" s="918"/>
      <c r="B5042" s="921"/>
      <c r="C5042" s="922"/>
      <c r="D5042" s="923"/>
      <c r="E5042" s="921"/>
      <c r="F5042" s="921"/>
      <c r="G5042" s="921"/>
      <c r="H5042" s="924"/>
      <c r="I5042" s="924"/>
      <c r="J5042" s="921"/>
      <c r="K5042" s="921"/>
      <c r="L5042" s="925"/>
    </row>
    <row r="5043" spans="1:12" s="1" customFormat="1" ht="24" customHeight="1" x14ac:dyDescent="0.15">
      <c r="A5043" s="918"/>
      <c r="B5043" s="9" t="s">
        <v>34</v>
      </c>
      <c r="C5043" s="13" t="s">
        <v>35</v>
      </c>
      <c r="D5043" s="13" t="s">
        <v>36</v>
      </c>
      <c r="E5043" s="13" t="s">
        <v>37</v>
      </c>
      <c r="F5043" s="920"/>
      <c r="G5043" s="920"/>
      <c r="H5043" s="924" t="s">
        <v>38</v>
      </c>
      <c r="I5043" s="924"/>
      <c r="J5043" s="921" t="s">
        <v>31</v>
      </c>
      <c r="K5043" s="921" t="s">
        <v>31</v>
      </c>
      <c r="L5043" s="925">
        <v>0</v>
      </c>
    </row>
    <row r="5044" spans="1:12" s="1" customFormat="1" ht="34.5" customHeight="1" x14ac:dyDescent="0.15">
      <c r="A5044" s="918"/>
      <c r="B5044" s="14" t="s">
        <v>2994</v>
      </c>
      <c r="C5044" s="14" t="s">
        <v>2993</v>
      </c>
      <c r="D5044" s="15">
        <v>43607</v>
      </c>
      <c r="E5044" s="14" t="s">
        <v>1827</v>
      </c>
      <c r="F5044" s="920"/>
      <c r="G5044" s="920"/>
      <c r="H5044" s="924"/>
      <c r="I5044" s="924"/>
      <c r="J5044" s="921"/>
      <c r="K5044" s="921"/>
      <c r="L5044" s="925"/>
    </row>
    <row r="5045" spans="1:12" s="1" customFormat="1" ht="24" customHeight="1" x14ac:dyDescent="0.15">
      <c r="A5045" s="918">
        <v>942</v>
      </c>
      <c r="B5045" s="9" t="s">
        <v>22</v>
      </c>
      <c r="C5045" s="13" t="s">
        <v>23</v>
      </c>
      <c r="D5045" s="13" t="s">
        <v>24</v>
      </c>
      <c r="E5045" s="13" t="s">
        <v>25</v>
      </c>
      <c r="F5045" s="919" t="s">
        <v>17</v>
      </c>
      <c r="G5045" s="919"/>
      <c r="H5045" s="920"/>
      <c r="I5045" s="920"/>
      <c r="J5045" s="920"/>
      <c r="K5045" s="920"/>
      <c r="L5045" s="920"/>
    </row>
    <row r="5046" spans="1:12" s="1" customFormat="1" ht="26.25" customHeight="1" x14ac:dyDescent="0.15">
      <c r="A5046" s="918"/>
      <c r="B5046" s="921" t="s">
        <v>2995</v>
      </c>
      <c r="C5046" s="922" t="s">
        <v>2996</v>
      </c>
      <c r="D5046" s="923">
        <v>43712</v>
      </c>
      <c r="E5046" s="921" t="s">
        <v>151</v>
      </c>
      <c r="F5046" s="921" t="s">
        <v>152</v>
      </c>
      <c r="G5046" s="921"/>
      <c r="H5046" s="924" t="s">
        <v>30</v>
      </c>
      <c r="I5046" s="924"/>
      <c r="J5046" s="14" t="s">
        <v>31</v>
      </c>
      <c r="K5046" s="14" t="s">
        <v>32</v>
      </c>
      <c r="L5046" s="16">
        <v>689.51</v>
      </c>
    </row>
    <row r="5047" spans="1:12" s="1" customFormat="1" ht="409.2" customHeight="1" x14ac:dyDescent="0.15">
      <c r="A5047" s="918"/>
      <c r="B5047" s="921"/>
      <c r="C5047" s="922"/>
      <c r="D5047" s="923"/>
      <c r="E5047" s="921"/>
      <c r="F5047" s="921"/>
      <c r="G5047" s="921"/>
      <c r="H5047" s="924" t="s">
        <v>33</v>
      </c>
      <c r="I5047" s="924"/>
      <c r="J5047" s="921" t="s">
        <v>31</v>
      </c>
      <c r="K5047" s="921" t="s">
        <v>32</v>
      </c>
      <c r="L5047" s="925">
        <v>458.6</v>
      </c>
    </row>
    <row r="5048" spans="1:12" s="1" customFormat="1" ht="103.35" customHeight="1" x14ac:dyDescent="0.15">
      <c r="A5048" s="918"/>
      <c r="B5048" s="921"/>
      <c r="C5048" s="922"/>
      <c r="D5048" s="923"/>
      <c r="E5048" s="921"/>
      <c r="F5048" s="921"/>
      <c r="G5048" s="921"/>
      <c r="H5048" s="924"/>
      <c r="I5048" s="924"/>
      <c r="J5048" s="921"/>
      <c r="K5048" s="921"/>
      <c r="L5048" s="925"/>
    </row>
    <row r="5049" spans="1:12" s="1" customFormat="1" ht="24" customHeight="1" x14ac:dyDescent="0.15">
      <c r="A5049" s="918"/>
      <c r="B5049" s="9" t="s">
        <v>34</v>
      </c>
      <c r="C5049" s="13" t="s">
        <v>35</v>
      </c>
      <c r="D5049" s="13" t="s">
        <v>36</v>
      </c>
      <c r="E5049" s="13" t="s">
        <v>37</v>
      </c>
      <c r="F5049" s="920"/>
      <c r="G5049" s="920"/>
      <c r="H5049" s="924" t="s">
        <v>38</v>
      </c>
      <c r="I5049" s="924"/>
      <c r="J5049" s="921" t="s">
        <v>31</v>
      </c>
      <c r="K5049" s="921" t="s">
        <v>32</v>
      </c>
      <c r="L5049" s="925">
        <v>350</v>
      </c>
    </row>
    <row r="5050" spans="1:12" s="1" customFormat="1" ht="24" customHeight="1" x14ac:dyDescent="0.15">
      <c r="A5050" s="918"/>
      <c r="B5050" s="14" t="s">
        <v>55</v>
      </c>
      <c r="C5050" s="14" t="s">
        <v>152</v>
      </c>
      <c r="D5050" s="15">
        <v>43715</v>
      </c>
      <c r="E5050" s="14" t="s">
        <v>2786</v>
      </c>
      <c r="F5050" s="920"/>
      <c r="G5050" s="920"/>
      <c r="H5050" s="924"/>
      <c r="I5050" s="924"/>
      <c r="J5050" s="921"/>
      <c r="K5050" s="921"/>
      <c r="L5050" s="925"/>
    </row>
    <row r="5051" spans="1:12" s="1" customFormat="1" ht="24" customHeight="1" x14ac:dyDescent="0.15">
      <c r="A5051" s="918">
        <v>943</v>
      </c>
      <c r="B5051" s="9" t="s">
        <v>22</v>
      </c>
      <c r="C5051" s="13" t="s">
        <v>23</v>
      </c>
      <c r="D5051" s="13" t="s">
        <v>24</v>
      </c>
      <c r="E5051" s="13" t="s">
        <v>25</v>
      </c>
      <c r="F5051" s="919" t="s">
        <v>17</v>
      </c>
      <c r="G5051" s="919"/>
      <c r="H5051" s="920"/>
      <c r="I5051" s="920"/>
      <c r="J5051" s="920"/>
      <c r="K5051" s="920"/>
      <c r="L5051" s="920"/>
    </row>
    <row r="5052" spans="1:12" s="1" customFormat="1" ht="26.25" customHeight="1" x14ac:dyDescent="0.15">
      <c r="A5052" s="918"/>
      <c r="B5052" s="921" t="s">
        <v>2997</v>
      </c>
      <c r="C5052" s="922" t="s">
        <v>2998</v>
      </c>
      <c r="D5052" s="923">
        <v>43597</v>
      </c>
      <c r="E5052" s="921" t="s">
        <v>2143</v>
      </c>
      <c r="F5052" s="921" t="s">
        <v>2999</v>
      </c>
      <c r="G5052" s="921"/>
      <c r="H5052" s="924" t="s">
        <v>30</v>
      </c>
      <c r="I5052" s="924"/>
      <c r="J5052" s="14" t="s">
        <v>31</v>
      </c>
      <c r="K5052" s="14" t="s">
        <v>32</v>
      </c>
      <c r="L5052" s="16">
        <v>428</v>
      </c>
    </row>
    <row r="5053" spans="1:12" s="1" customFormat="1" ht="409.2" customHeight="1" x14ac:dyDescent="0.15">
      <c r="A5053" s="918"/>
      <c r="B5053" s="921"/>
      <c r="C5053" s="922"/>
      <c r="D5053" s="923"/>
      <c r="E5053" s="921"/>
      <c r="F5053" s="921"/>
      <c r="G5053" s="921"/>
      <c r="H5053" s="924" t="s">
        <v>33</v>
      </c>
      <c r="I5053" s="924"/>
      <c r="J5053" s="921" t="s">
        <v>31</v>
      </c>
      <c r="K5053" s="921" t="s">
        <v>31</v>
      </c>
      <c r="L5053" s="925">
        <v>0</v>
      </c>
    </row>
    <row r="5054" spans="1:12" s="1" customFormat="1" ht="29.85" customHeight="1" x14ac:dyDescent="0.15">
      <c r="A5054" s="918"/>
      <c r="B5054" s="921"/>
      <c r="C5054" s="922"/>
      <c r="D5054" s="923"/>
      <c r="E5054" s="921"/>
      <c r="F5054" s="921"/>
      <c r="G5054" s="921"/>
      <c r="H5054" s="924"/>
      <c r="I5054" s="924"/>
      <c r="J5054" s="921"/>
      <c r="K5054" s="921"/>
      <c r="L5054" s="925"/>
    </row>
    <row r="5055" spans="1:12" s="1" customFormat="1" ht="24" customHeight="1" x14ac:dyDescent="0.15">
      <c r="A5055" s="918"/>
      <c r="B5055" s="9" t="s">
        <v>34</v>
      </c>
      <c r="C5055" s="13" t="s">
        <v>35</v>
      </c>
      <c r="D5055" s="13" t="s">
        <v>36</v>
      </c>
      <c r="E5055" s="13" t="s">
        <v>37</v>
      </c>
      <c r="F5055" s="920"/>
      <c r="G5055" s="920"/>
      <c r="H5055" s="924" t="s">
        <v>38</v>
      </c>
      <c r="I5055" s="924"/>
      <c r="J5055" s="921" t="s">
        <v>31</v>
      </c>
      <c r="K5055" s="921" t="s">
        <v>32</v>
      </c>
      <c r="L5055" s="925">
        <v>49</v>
      </c>
    </row>
    <row r="5056" spans="1:12" s="1" customFormat="1" ht="24" customHeight="1" x14ac:dyDescent="0.15">
      <c r="A5056" s="918"/>
      <c r="B5056" s="14" t="s">
        <v>2003</v>
      </c>
      <c r="C5056" s="14" t="s">
        <v>2999</v>
      </c>
      <c r="D5056" s="15">
        <v>43600</v>
      </c>
      <c r="E5056" s="14" t="s">
        <v>3000</v>
      </c>
      <c r="F5056" s="920"/>
      <c r="G5056" s="920"/>
      <c r="H5056" s="924"/>
      <c r="I5056" s="924"/>
      <c r="J5056" s="921"/>
      <c r="K5056" s="921"/>
      <c r="L5056" s="925"/>
    </row>
    <row r="5057" spans="1:12" s="1" customFormat="1" ht="24" customHeight="1" x14ac:dyDescent="0.15">
      <c r="A5057" s="918">
        <v>944</v>
      </c>
      <c r="B5057" s="9" t="s">
        <v>22</v>
      </c>
      <c r="C5057" s="13" t="s">
        <v>23</v>
      </c>
      <c r="D5057" s="13" t="s">
        <v>24</v>
      </c>
      <c r="E5057" s="13" t="s">
        <v>25</v>
      </c>
      <c r="F5057" s="919" t="s">
        <v>17</v>
      </c>
      <c r="G5057" s="919"/>
      <c r="H5057" s="920"/>
      <c r="I5057" s="920"/>
      <c r="J5057" s="920"/>
      <c r="K5057" s="920"/>
      <c r="L5057" s="920"/>
    </row>
    <row r="5058" spans="1:12" s="1" customFormat="1" ht="26.25" customHeight="1" x14ac:dyDescent="0.15">
      <c r="A5058" s="918"/>
      <c r="B5058" s="921" t="s">
        <v>3001</v>
      </c>
      <c r="C5058" s="921" t="s">
        <v>3002</v>
      </c>
      <c r="D5058" s="923">
        <v>43564</v>
      </c>
      <c r="E5058" s="921" t="s">
        <v>1849</v>
      </c>
      <c r="F5058" s="921" t="s">
        <v>3003</v>
      </c>
      <c r="G5058" s="921"/>
      <c r="H5058" s="924" t="s">
        <v>30</v>
      </c>
      <c r="I5058" s="924"/>
      <c r="J5058" s="14" t="s">
        <v>31</v>
      </c>
      <c r="K5058" s="14" t="s">
        <v>32</v>
      </c>
      <c r="L5058" s="16">
        <v>1880</v>
      </c>
    </row>
    <row r="5059" spans="1:12" s="1" customFormat="1" ht="113.25" customHeight="1" x14ac:dyDescent="0.15">
      <c r="A5059" s="918"/>
      <c r="B5059" s="921"/>
      <c r="C5059" s="921"/>
      <c r="D5059" s="923"/>
      <c r="E5059" s="921"/>
      <c r="F5059" s="921"/>
      <c r="G5059" s="921"/>
      <c r="H5059" s="924" t="s">
        <v>33</v>
      </c>
      <c r="I5059" s="924"/>
      <c r="J5059" s="14" t="s">
        <v>31</v>
      </c>
      <c r="K5059" s="14" t="s">
        <v>31</v>
      </c>
      <c r="L5059" s="16">
        <v>0</v>
      </c>
    </row>
    <row r="5060" spans="1:12" s="1" customFormat="1" ht="24" customHeight="1" x14ac:dyDescent="0.15">
      <c r="A5060" s="918"/>
      <c r="B5060" s="9" t="s">
        <v>34</v>
      </c>
      <c r="C5060" s="13" t="s">
        <v>35</v>
      </c>
      <c r="D5060" s="13" t="s">
        <v>36</v>
      </c>
      <c r="E5060" s="13" t="s">
        <v>37</v>
      </c>
      <c r="F5060" s="920"/>
      <c r="G5060" s="920"/>
      <c r="H5060" s="924" t="s">
        <v>38</v>
      </c>
      <c r="I5060" s="924"/>
      <c r="J5060" s="921" t="s">
        <v>31</v>
      </c>
      <c r="K5060" s="921" t="s">
        <v>31</v>
      </c>
      <c r="L5060" s="925">
        <v>0</v>
      </c>
    </row>
    <row r="5061" spans="1:12" s="1" customFormat="1" ht="24" customHeight="1" x14ac:dyDescent="0.15">
      <c r="A5061" s="918"/>
      <c r="B5061" s="14" t="s">
        <v>229</v>
      </c>
      <c r="C5061" s="14" t="s">
        <v>3003</v>
      </c>
      <c r="D5061" s="15">
        <v>43570</v>
      </c>
      <c r="E5061" s="14" t="s">
        <v>3004</v>
      </c>
      <c r="F5061" s="920"/>
      <c r="G5061" s="920"/>
      <c r="H5061" s="924"/>
      <c r="I5061" s="924"/>
      <c r="J5061" s="921"/>
      <c r="K5061" s="921"/>
      <c r="L5061" s="925"/>
    </row>
    <row r="5062" spans="1:12" s="1" customFormat="1" ht="24" customHeight="1" x14ac:dyDescent="0.15">
      <c r="A5062" s="918">
        <v>945</v>
      </c>
      <c r="B5062" s="9" t="s">
        <v>22</v>
      </c>
      <c r="C5062" s="13" t="s">
        <v>23</v>
      </c>
      <c r="D5062" s="13" t="s">
        <v>24</v>
      </c>
      <c r="E5062" s="13" t="s">
        <v>25</v>
      </c>
      <c r="F5062" s="919" t="s">
        <v>17</v>
      </c>
      <c r="G5062" s="919"/>
      <c r="H5062" s="920"/>
      <c r="I5062" s="920"/>
      <c r="J5062" s="920"/>
      <c r="K5062" s="920"/>
      <c r="L5062" s="920"/>
    </row>
    <row r="5063" spans="1:12" s="1" customFormat="1" ht="26.25" customHeight="1" x14ac:dyDescent="0.15">
      <c r="A5063" s="918"/>
      <c r="B5063" s="921" t="s">
        <v>3001</v>
      </c>
      <c r="C5063" s="922" t="s">
        <v>3005</v>
      </c>
      <c r="D5063" s="923">
        <v>43601</v>
      </c>
      <c r="E5063" s="921" t="s">
        <v>115</v>
      </c>
      <c r="F5063" s="921" t="s">
        <v>116</v>
      </c>
      <c r="G5063" s="921"/>
      <c r="H5063" s="924" t="s">
        <v>30</v>
      </c>
      <c r="I5063" s="924"/>
      <c r="J5063" s="14" t="s">
        <v>31</v>
      </c>
      <c r="K5063" s="14" t="s">
        <v>32</v>
      </c>
      <c r="L5063" s="16">
        <v>719.82</v>
      </c>
    </row>
    <row r="5064" spans="1:12" s="1" customFormat="1" ht="123.75" customHeight="1" x14ac:dyDescent="0.15">
      <c r="A5064" s="918"/>
      <c r="B5064" s="921"/>
      <c r="C5064" s="922"/>
      <c r="D5064" s="923"/>
      <c r="E5064" s="921"/>
      <c r="F5064" s="921"/>
      <c r="G5064" s="921"/>
      <c r="H5064" s="924" t="s">
        <v>33</v>
      </c>
      <c r="I5064" s="924"/>
      <c r="J5064" s="14" t="s">
        <v>31</v>
      </c>
      <c r="K5064" s="14" t="s">
        <v>32</v>
      </c>
      <c r="L5064" s="16">
        <v>703.5</v>
      </c>
    </row>
    <row r="5065" spans="1:12" s="1" customFormat="1" ht="24" customHeight="1" x14ac:dyDescent="0.15">
      <c r="A5065" s="918"/>
      <c r="B5065" s="9" t="s">
        <v>34</v>
      </c>
      <c r="C5065" s="13" t="s">
        <v>35</v>
      </c>
      <c r="D5065" s="13" t="s">
        <v>36</v>
      </c>
      <c r="E5065" s="13" t="s">
        <v>37</v>
      </c>
      <c r="F5065" s="920"/>
      <c r="G5065" s="920"/>
      <c r="H5065" s="924" t="s">
        <v>38</v>
      </c>
      <c r="I5065" s="924"/>
      <c r="J5065" s="921" t="s">
        <v>31</v>
      </c>
      <c r="K5065" s="921" t="s">
        <v>31</v>
      </c>
      <c r="L5065" s="925">
        <v>0</v>
      </c>
    </row>
    <row r="5066" spans="1:12" s="1" customFormat="1" ht="24" customHeight="1" x14ac:dyDescent="0.15">
      <c r="A5066" s="918"/>
      <c r="B5066" s="14" t="s">
        <v>229</v>
      </c>
      <c r="C5066" s="14" t="s">
        <v>116</v>
      </c>
      <c r="D5066" s="15">
        <v>43604</v>
      </c>
      <c r="E5066" s="14" t="s">
        <v>1536</v>
      </c>
      <c r="F5066" s="920"/>
      <c r="G5066" s="920"/>
      <c r="H5066" s="924"/>
      <c r="I5066" s="924"/>
      <c r="J5066" s="921"/>
      <c r="K5066" s="921"/>
      <c r="L5066" s="925"/>
    </row>
    <row r="5067" spans="1:12" s="1" customFormat="1" ht="24" customHeight="1" x14ac:dyDescent="0.15">
      <c r="A5067" s="918">
        <v>946</v>
      </c>
      <c r="B5067" s="9" t="s">
        <v>22</v>
      </c>
      <c r="C5067" s="13" t="s">
        <v>23</v>
      </c>
      <c r="D5067" s="13" t="s">
        <v>24</v>
      </c>
      <c r="E5067" s="13" t="s">
        <v>25</v>
      </c>
      <c r="F5067" s="919" t="s">
        <v>17</v>
      </c>
      <c r="G5067" s="919"/>
      <c r="H5067" s="920"/>
      <c r="I5067" s="920"/>
      <c r="J5067" s="920"/>
      <c r="K5067" s="920"/>
      <c r="L5067" s="920"/>
    </row>
    <row r="5068" spans="1:12" s="1" customFormat="1" ht="26.25" customHeight="1" x14ac:dyDescent="0.15">
      <c r="A5068" s="918"/>
      <c r="B5068" s="921" t="s">
        <v>3001</v>
      </c>
      <c r="C5068" s="921" t="s">
        <v>3006</v>
      </c>
      <c r="D5068" s="923">
        <v>43714</v>
      </c>
      <c r="E5068" s="921" t="s">
        <v>3007</v>
      </c>
      <c r="F5068" s="921" t="s">
        <v>3008</v>
      </c>
      <c r="G5068" s="921"/>
      <c r="H5068" s="924" t="s">
        <v>30</v>
      </c>
      <c r="I5068" s="924"/>
      <c r="J5068" s="14" t="s">
        <v>31</v>
      </c>
      <c r="K5068" s="14" t="s">
        <v>32</v>
      </c>
      <c r="L5068" s="16">
        <v>360</v>
      </c>
    </row>
    <row r="5069" spans="1:12" s="1" customFormat="1" ht="113.25" customHeight="1" x14ac:dyDescent="0.15">
      <c r="A5069" s="918"/>
      <c r="B5069" s="921"/>
      <c r="C5069" s="921"/>
      <c r="D5069" s="923"/>
      <c r="E5069" s="921"/>
      <c r="F5069" s="921"/>
      <c r="G5069" s="921"/>
      <c r="H5069" s="924" t="s">
        <v>33</v>
      </c>
      <c r="I5069" s="924"/>
      <c r="J5069" s="14" t="s">
        <v>31</v>
      </c>
      <c r="K5069" s="14" t="s">
        <v>32</v>
      </c>
      <c r="L5069" s="16">
        <v>536</v>
      </c>
    </row>
    <row r="5070" spans="1:12" s="1" customFormat="1" ht="24" customHeight="1" x14ac:dyDescent="0.15">
      <c r="A5070" s="918"/>
      <c r="B5070" s="9" t="s">
        <v>34</v>
      </c>
      <c r="C5070" s="13" t="s">
        <v>35</v>
      </c>
      <c r="D5070" s="13" t="s">
        <v>36</v>
      </c>
      <c r="E5070" s="13" t="s">
        <v>37</v>
      </c>
      <c r="F5070" s="920"/>
      <c r="G5070" s="920"/>
      <c r="H5070" s="924" t="s">
        <v>38</v>
      </c>
      <c r="I5070" s="924"/>
      <c r="J5070" s="921" t="s">
        <v>31</v>
      </c>
      <c r="K5070" s="921" t="s">
        <v>31</v>
      </c>
      <c r="L5070" s="925">
        <v>0</v>
      </c>
    </row>
    <row r="5071" spans="1:12" s="1" customFormat="1" ht="24" customHeight="1" x14ac:dyDescent="0.15">
      <c r="A5071" s="918"/>
      <c r="B5071" s="14" t="s">
        <v>229</v>
      </c>
      <c r="C5071" s="14" t="s">
        <v>3008</v>
      </c>
      <c r="D5071" s="15">
        <v>43716</v>
      </c>
      <c r="E5071" s="14" t="s">
        <v>2654</v>
      </c>
      <c r="F5071" s="920"/>
      <c r="G5071" s="920"/>
      <c r="H5071" s="924"/>
      <c r="I5071" s="924"/>
      <c r="J5071" s="921"/>
      <c r="K5071" s="921"/>
      <c r="L5071" s="925"/>
    </row>
    <row r="5072" spans="1:12" s="1" customFormat="1" ht="24" customHeight="1" x14ac:dyDescent="0.15">
      <c r="A5072" s="918">
        <v>947</v>
      </c>
      <c r="B5072" s="9" t="s">
        <v>22</v>
      </c>
      <c r="C5072" s="13" t="s">
        <v>23</v>
      </c>
      <c r="D5072" s="13" t="s">
        <v>24</v>
      </c>
      <c r="E5072" s="13" t="s">
        <v>25</v>
      </c>
      <c r="F5072" s="919" t="s">
        <v>17</v>
      </c>
      <c r="G5072" s="919"/>
      <c r="H5072" s="920"/>
      <c r="I5072" s="920"/>
      <c r="J5072" s="920"/>
      <c r="K5072" s="920"/>
      <c r="L5072" s="920"/>
    </row>
    <row r="5073" spans="1:12" s="1" customFormat="1" ht="26.25" customHeight="1" x14ac:dyDescent="0.15">
      <c r="A5073" s="918"/>
      <c r="B5073" s="921" t="s">
        <v>3001</v>
      </c>
      <c r="C5073" s="921" t="s">
        <v>3009</v>
      </c>
      <c r="D5073" s="923">
        <v>43736</v>
      </c>
      <c r="E5073" s="921" t="s">
        <v>1650</v>
      </c>
      <c r="F5073" s="921" t="s">
        <v>2171</v>
      </c>
      <c r="G5073" s="921"/>
      <c r="H5073" s="924" t="s">
        <v>30</v>
      </c>
      <c r="I5073" s="924"/>
      <c r="J5073" s="14" t="s">
        <v>31</v>
      </c>
      <c r="K5073" s="14" t="s">
        <v>32</v>
      </c>
      <c r="L5073" s="16">
        <v>624</v>
      </c>
    </row>
    <row r="5074" spans="1:12" s="1" customFormat="1" ht="113.25" customHeight="1" x14ac:dyDescent="0.15">
      <c r="A5074" s="918"/>
      <c r="B5074" s="921"/>
      <c r="C5074" s="921"/>
      <c r="D5074" s="923"/>
      <c r="E5074" s="921"/>
      <c r="F5074" s="921"/>
      <c r="G5074" s="921"/>
      <c r="H5074" s="924" t="s">
        <v>33</v>
      </c>
      <c r="I5074" s="924"/>
      <c r="J5074" s="14" t="s">
        <v>31</v>
      </c>
      <c r="K5074" s="14" t="s">
        <v>32</v>
      </c>
      <c r="L5074" s="16">
        <v>1043</v>
      </c>
    </row>
    <row r="5075" spans="1:12" s="1" customFormat="1" ht="24" customHeight="1" x14ac:dyDescent="0.15">
      <c r="A5075" s="918"/>
      <c r="B5075" s="9" t="s">
        <v>34</v>
      </c>
      <c r="C5075" s="13" t="s">
        <v>35</v>
      </c>
      <c r="D5075" s="13" t="s">
        <v>36</v>
      </c>
      <c r="E5075" s="13" t="s">
        <v>37</v>
      </c>
      <c r="F5075" s="920"/>
      <c r="G5075" s="920"/>
      <c r="H5075" s="924" t="s">
        <v>38</v>
      </c>
      <c r="I5075" s="924"/>
      <c r="J5075" s="921" t="s">
        <v>31</v>
      </c>
      <c r="K5075" s="921" t="s">
        <v>31</v>
      </c>
      <c r="L5075" s="925">
        <v>0</v>
      </c>
    </row>
    <row r="5076" spans="1:12" s="1" customFormat="1" ht="24" customHeight="1" x14ac:dyDescent="0.15">
      <c r="A5076" s="918"/>
      <c r="B5076" s="14" t="s">
        <v>229</v>
      </c>
      <c r="C5076" s="14" t="s">
        <v>2171</v>
      </c>
      <c r="D5076" s="15">
        <v>43738</v>
      </c>
      <c r="E5076" s="14" t="s">
        <v>433</v>
      </c>
      <c r="F5076" s="920"/>
      <c r="G5076" s="920"/>
      <c r="H5076" s="924"/>
      <c r="I5076" s="924"/>
      <c r="J5076" s="921"/>
      <c r="K5076" s="921"/>
      <c r="L5076" s="925"/>
    </row>
    <row r="5077" spans="1:12" s="1" customFormat="1" ht="24" customHeight="1" x14ac:dyDescent="0.15">
      <c r="A5077" s="918">
        <v>948</v>
      </c>
      <c r="B5077" s="9" t="s">
        <v>22</v>
      </c>
      <c r="C5077" s="13" t="s">
        <v>23</v>
      </c>
      <c r="D5077" s="13" t="s">
        <v>24</v>
      </c>
      <c r="E5077" s="13" t="s">
        <v>25</v>
      </c>
      <c r="F5077" s="919" t="s">
        <v>17</v>
      </c>
      <c r="G5077" s="919"/>
      <c r="H5077" s="920"/>
      <c r="I5077" s="920"/>
      <c r="J5077" s="920"/>
      <c r="K5077" s="920"/>
      <c r="L5077" s="920"/>
    </row>
    <row r="5078" spans="1:12" s="1" customFormat="1" ht="26.25" customHeight="1" x14ac:dyDescent="0.15">
      <c r="A5078" s="918"/>
      <c r="B5078" s="921" t="s">
        <v>3010</v>
      </c>
      <c r="C5078" s="922" t="s">
        <v>3011</v>
      </c>
      <c r="D5078" s="923">
        <v>43605</v>
      </c>
      <c r="E5078" s="921" t="s">
        <v>207</v>
      </c>
      <c r="F5078" s="921" t="s">
        <v>208</v>
      </c>
      <c r="G5078" s="921"/>
      <c r="H5078" s="924" t="s">
        <v>30</v>
      </c>
      <c r="I5078" s="924"/>
      <c r="J5078" s="14" t="s">
        <v>31</v>
      </c>
      <c r="K5078" s="14" t="s">
        <v>31</v>
      </c>
      <c r="L5078" s="16">
        <v>0</v>
      </c>
    </row>
    <row r="5079" spans="1:12" s="1" customFormat="1" ht="409.2" customHeight="1" x14ac:dyDescent="0.15">
      <c r="A5079" s="918"/>
      <c r="B5079" s="921"/>
      <c r="C5079" s="922"/>
      <c r="D5079" s="923"/>
      <c r="E5079" s="921"/>
      <c r="F5079" s="921"/>
      <c r="G5079" s="921"/>
      <c r="H5079" s="924" t="s">
        <v>33</v>
      </c>
      <c r="I5079" s="924"/>
      <c r="J5079" s="921" t="s">
        <v>31</v>
      </c>
      <c r="K5079" s="921" t="s">
        <v>31</v>
      </c>
      <c r="L5079" s="925">
        <v>0</v>
      </c>
    </row>
    <row r="5080" spans="1:12" s="1" customFormat="1" ht="409.2" customHeight="1" x14ac:dyDescent="0.15">
      <c r="A5080" s="918"/>
      <c r="B5080" s="921"/>
      <c r="C5080" s="922"/>
      <c r="D5080" s="923"/>
      <c r="E5080" s="921"/>
      <c r="F5080" s="921"/>
      <c r="G5080" s="921"/>
      <c r="H5080" s="924"/>
      <c r="I5080" s="924"/>
      <c r="J5080" s="921"/>
      <c r="K5080" s="921"/>
      <c r="L5080" s="925"/>
    </row>
    <row r="5081" spans="1:12" s="1" customFormat="1" ht="229.95" customHeight="1" x14ac:dyDescent="0.15">
      <c r="A5081" s="918"/>
      <c r="B5081" s="921"/>
      <c r="C5081" s="922"/>
      <c r="D5081" s="923"/>
      <c r="E5081" s="921"/>
      <c r="F5081" s="921"/>
      <c r="G5081" s="921"/>
      <c r="H5081" s="924"/>
      <c r="I5081" s="924"/>
      <c r="J5081" s="921"/>
      <c r="K5081" s="921"/>
      <c r="L5081" s="925"/>
    </row>
    <row r="5082" spans="1:12" s="1" customFormat="1" ht="24" customHeight="1" x14ac:dyDescent="0.15">
      <c r="A5082" s="918"/>
      <c r="B5082" s="9" t="s">
        <v>34</v>
      </c>
      <c r="C5082" s="13" t="s">
        <v>35</v>
      </c>
      <c r="D5082" s="13" t="s">
        <v>36</v>
      </c>
      <c r="E5082" s="13" t="s">
        <v>37</v>
      </c>
      <c r="F5082" s="920"/>
      <c r="G5082" s="920"/>
      <c r="H5082" s="924" t="s">
        <v>38</v>
      </c>
      <c r="I5082" s="924"/>
      <c r="J5082" s="921" t="s">
        <v>31</v>
      </c>
      <c r="K5082" s="921" t="s">
        <v>32</v>
      </c>
      <c r="L5082" s="925">
        <v>1000</v>
      </c>
    </row>
    <row r="5083" spans="1:12" s="1" customFormat="1" ht="24" customHeight="1" x14ac:dyDescent="0.15">
      <c r="A5083" s="918"/>
      <c r="B5083" s="14" t="s">
        <v>3012</v>
      </c>
      <c r="C5083" s="14" t="s">
        <v>208</v>
      </c>
      <c r="D5083" s="15">
        <v>43610</v>
      </c>
      <c r="E5083" s="14" t="s">
        <v>752</v>
      </c>
      <c r="F5083" s="920"/>
      <c r="G5083" s="920"/>
      <c r="H5083" s="924"/>
      <c r="I5083" s="924"/>
      <c r="J5083" s="921"/>
      <c r="K5083" s="921"/>
      <c r="L5083" s="925"/>
    </row>
    <row r="5084" spans="1:12" s="1" customFormat="1" ht="24" customHeight="1" x14ac:dyDescent="0.15">
      <c r="A5084" s="918">
        <v>949</v>
      </c>
      <c r="B5084" s="9" t="s">
        <v>22</v>
      </c>
      <c r="C5084" s="13" t="s">
        <v>23</v>
      </c>
      <c r="D5084" s="13" t="s">
        <v>24</v>
      </c>
      <c r="E5084" s="13" t="s">
        <v>25</v>
      </c>
      <c r="F5084" s="919" t="s">
        <v>17</v>
      </c>
      <c r="G5084" s="919"/>
      <c r="H5084" s="920"/>
      <c r="I5084" s="920"/>
      <c r="J5084" s="920"/>
      <c r="K5084" s="920"/>
      <c r="L5084" s="920"/>
    </row>
    <row r="5085" spans="1:12" s="1" customFormat="1" ht="26.25" customHeight="1" x14ac:dyDescent="0.15">
      <c r="A5085" s="918"/>
      <c r="B5085" s="921" t="s">
        <v>3010</v>
      </c>
      <c r="C5085" s="922" t="s">
        <v>3013</v>
      </c>
      <c r="D5085" s="923">
        <v>43724</v>
      </c>
      <c r="E5085" s="921" t="s">
        <v>212</v>
      </c>
      <c r="F5085" s="921" t="s">
        <v>213</v>
      </c>
      <c r="G5085" s="921"/>
      <c r="H5085" s="924" t="s">
        <v>30</v>
      </c>
      <c r="I5085" s="924"/>
      <c r="J5085" s="14" t="s">
        <v>31</v>
      </c>
      <c r="K5085" s="14" t="s">
        <v>32</v>
      </c>
      <c r="L5085" s="16">
        <v>179</v>
      </c>
    </row>
    <row r="5086" spans="1:12" s="1" customFormat="1" ht="409.2" customHeight="1" x14ac:dyDescent="0.15">
      <c r="A5086" s="918"/>
      <c r="B5086" s="921"/>
      <c r="C5086" s="922"/>
      <c r="D5086" s="923"/>
      <c r="E5086" s="921"/>
      <c r="F5086" s="921"/>
      <c r="G5086" s="921"/>
      <c r="H5086" s="924" t="s">
        <v>33</v>
      </c>
      <c r="I5086" s="924"/>
      <c r="J5086" s="921" t="s">
        <v>31</v>
      </c>
      <c r="K5086" s="921" t="s">
        <v>32</v>
      </c>
      <c r="L5086" s="925">
        <v>314.60000000000002</v>
      </c>
    </row>
    <row r="5087" spans="1:12" s="1" customFormat="1" ht="103.35" customHeight="1" x14ac:dyDescent="0.15">
      <c r="A5087" s="918"/>
      <c r="B5087" s="921"/>
      <c r="C5087" s="922"/>
      <c r="D5087" s="923"/>
      <c r="E5087" s="921"/>
      <c r="F5087" s="921"/>
      <c r="G5087" s="921"/>
      <c r="H5087" s="924"/>
      <c r="I5087" s="924"/>
      <c r="J5087" s="921"/>
      <c r="K5087" s="921"/>
      <c r="L5087" s="925"/>
    </row>
    <row r="5088" spans="1:12" s="1" customFormat="1" ht="24" customHeight="1" x14ac:dyDescent="0.15">
      <c r="A5088" s="918"/>
      <c r="B5088" s="9" t="s">
        <v>34</v>
      </c>
      <c r="C5088" s="13" t="s">
        <v>35</v>
      </c>
      <c r="D5088" s="13" t="s">
        <v>36</v>
      </c>
      <c r="E5088" s="13" t="s">
        <v>37</v>
      </c>
      <c r="F5088" s="920"/>
      <c r="G5088" s="920"/>
      <c r="H5088" s="924" t="s">
        <v>38</v>
      </c>
      <c r="I5088" s="924"/>
      <c r="J5088" s="921" t="s">
        <v>31</v>
      </c>
      <c r="K5088" s="921" t="s">
        <v>31</v>
      </c>
      <c r="L5088" s="925">
        <v>0</v>
      </c>
    </row>
    <row r="5089" spans="1:12" s="1" customFormat="1" ht="24" customHeight="1" x14ac:dyDescent="0.15">
      <c r="A5089" s="918"/>
      <c r="B5089" s="14" t="s">
        <v>3012</v>
      </c>
      <c r="C5089" s="14" t="s">
        <v>213</v>
      </c>
      <c r="D5089" s="15">
        <v>43725</v>
      </c>
      <c r="E5089" s="14" t="s">
        <v>3014</v>
      </c>
      <c r="F5089" s="920"/>
      <c r="G5089" s="920"/>
      <c r="H5089" s="924"/>
      <c r="I5089" s="924"/>
      <c r="J5089" s="921"/>
      <c r="K5089" s="921"/>
      <c r="L5089" s="925"/>
    </row>
    <row r="5090" spans="1:12" s="1" customFormat="1" ht="24" customHeight="1" x14ac:dyDescent="0.15">
      <c r="A5090" s="918">
        <v>950</v>
      </c>
      <c r="B5090" s="9" t="s">
        <v>22</v>
      </c>
      <c r="C5090" s="13" t="s">
        <v>23</v>
      </c>
      <c r="D5090" s="13" t="s">
        <v>24</v>
      </c>
      <c r="E5090" s="13" t="s">
        <v>25</v>
      </c>
      <c r="F5090" s="919" t="s">
        <v>17</v>
      </c>
      <c r="G5090" s="919"/>
      <c r="H5090" s="920"/>
      <c r="I5090" s="920"/>
      <c r="J5090" s="920"/>
      <c r="K5090" s="920"/>
      <c r="L5090" s="920"/>
    </row>
    <row r="5091" spans="1:12" s="1" customFormat="1" ht="26.25" customHeight="1" x14ac:dyDescent="0.15">
      <c r="A5091" s="918"/>
      <c r="B5091" s="921" t="s">
        <v>3015</v>
      </c>
      <c r="C5091" s="922" t="s">
        <v>3016</v>
      </c>
      <c r="D5091" s="923">
        <v>43666</v>
      </c>
      <c r="E5091" s="921" t="s">
        <v>3017</v>
      </c>
      <c r="F5091" s="921" t="s">
        <v>210</v>
      </c>
      <c r="G5091" s="921"/>
      <c r="H5091" s="924" t="s">
        <v>30</v>
      </c>
      <c r="I5091" s="924"/>
      <c r="J5091" s="14" t="s">
        <v>31</v>
      </c>
      <c r="K5091" s="14" t="s">
        <v>31</v>
      </c>
      <c r="L5091" s="16">
        <v>0</v>
      </c>
    </row>
    <row r="5092" spans="1:12" s="1" customFormat="1" ht="270.75" customHeight="1" x14ac:dyDescent="0.15">
      <c r="A5092" s="918"/>
      <c r="B5092" s="921"/>
      <c r="C5092" s="922"/>
      <c r="D5092" s="923"/>
      <c r="E5092" s="921"/>
      <c r="F5092" s="921"/>
      <c r="G5092" s="921"/>
      <c r="H5092" s="924" t="s">
        <v>33</v>
      </c>
      <c r="I5092" s="924"/>
      <c r="J5092" s="14" t="s">
        <v>31</v>
      </c>
      <c r="K5092" s="14" t="s">
        <v>31</v>
      </c>
      <c r="L5092" s="16">
        <v>0</v>
      </c>
    </row>
    <row r="5093" spans="1:12" s="1" customFormat="1" ht="24" customHeight="1" x14ac:dyDescent="0.15">
      <c r="A5093" s="918"/>
      <c r="B5093" s="9" t="s">
        <v>34</v>
      </c>
      <c r="C5093" s="13" t="s">
        <v>35</v>
      </c>
      <c r="D5093" s="13" t="s">
        <v>36</v>
      </c>
      <c r="E5093" s="13" t="s">
        <v>37</v>
      </c>
      <c r="F5093" s="920"/>
      <c r="G5093" s="920"/>
      <c r="H5093" s="924" t="s">
        <v>38</v>
      </c>
      <c r="I5093" s="924"/>
      <c r="J5093" s="921" t="s">
        <v>32</v>
      </c>
      <c r="K5093" s="921" t="s">
        <v>31</v>
      </c>
      <c r="L5093" s="925">
        <v>1065</v>
      </c>
    </row>
    <row r="5094" spans="1:12" s="1" customFormat="1" ht="24" customHeight="1" x14ac:dyDescent="0.15">
      <c r="A5094" s="918"/>
      <c r="B5094" s="14" t="s">
        <v>39</v>
      </c>
      <c r="C5094" s="14" t="s">
        <v>210</v>
      </c>
      <c r="D5094" s="15">
        <v>43672</v>
      </c>
      <c r="E5094" s="14" t="s">
        <v>809</v>
      </c>
      <c r="F5094" s="920"/>
      <c r="G5094" s="920"/>
      <c r="H5094" s="924"/>
      <c r="I5094" s="924"/>
      <c r="J5094" s="921"/>
      <c r="K5094" s="921"/>
      <c r="L5094" s="925"/>
    </row>
    <row r="5095" spans="1:12" s="1" customFormat="1" ht="24" customHeight="1" x14ac:dyDescent="0.15">
      <c r="A5095" s="918">
        <v>951</v>
      </c>
      <c r="B5095" s="9" t="s">
        <v>22</v>
      </c>
      <c r="C5095" s="13" t="s">
        <v>23</v>
      </c>
      <c r="D5095" s="13" t="s">
        <v>24</v>
      </c>
      <c r="E5095" s="13" t="s">
        <v>25</v>
      </c>
      <c r="F5095" s="919" t="s">
        <v>17</v>
      </c>
      <c r="G5095" s="919"/>
      <c r="H5095" s="920"/>
      <c r="I5095" s="920"/>
      <c r="J5095" s="920"/>
      <c r="K5095" s="920"/>
      <c r="L5095" s="920"/>
    </row>
    <row r="5096" spans="1:12" s="1" customFormat="1" ht="26.25" customHeight="1" x14ac:dyDescent="0.15">
      <c r="A5096" s="918"/>
      <c r="B5096" s="921" t="s">
        <v>3015</v>
      </c>
      <c r="C5096" s="922" t="s">
        <v>3018</v>
      </c>
      <c r="D5096" s="923">
        <v>43727</v>
      </c>
      <c r="E5096" s="921" t="s">
        <v>53</v>
      </c>
      <c r="F5096" s="921" t="s">
        <v>54</v>
      </c>
      <c r="G5096" s="921"/>
      <c r="H5096" s="924" t="s">
        <v>30</v>
      </c>
      <c r="I5096" s="924"/>
      <c r="J5096" s="14" t="s">
        <v>31</v>
      </c>
      <c r="K5096" s="14" t="s">
        <v>32</v>
      </c>
      <c r="L5096" s="16">
        <v>368</v>
      </c>
    </row>
    <row r="5097" spans="1:12" s="1" customFormat="1" ht="239.25" customHeight="1" x14ac:dyDescent="0.15">
      <c r="A5097" s="918"/>
      <c r="B5097" s="921"/>
      <c r="C5097" s="922"/>
      <c r="D5097" s="923"/>
      <c r="E5097" s="921"/>
      <c r="F5097" s="921"/>
      <c r="G5097" s="921"/>
      <c r="H5097" s="924" t="s">
        <v>33</v>
      </c>
      <c r="I5097" s="924"/>
      <c r="J5097" s="14" t="s">
        <v>31</v>
      </c>
      <c r="K5097" s="14" t="s">
        <v>32</v>
      </c>
      <c r="L5097" s="16">
        <v>149</v>
      </c>
    </row>
    <row r="5098" spans="1:12" s="1" customFormat="1" ht="24" customHeight="1" x14ac:dyDescent="0.15">
      <c r="A5098" s="918"/>
      <c r="B5098" s="9" t="s">
        <v>34</v>
      </c>
      <c r="C5098" s="13" t="s">
        <v>35</v>
      </c>
      <c r="D5098" s="13" t="s">
        <v>36</v>
      </c>
      <c r="E5098" s="13" t="s">
        <v>37</v>
      </c>
      <c r="F5098" s="920"/>
      <c r="G5098" s="920"/>
      <c r="H5098" s="924" t="s">
        <v>38</v>
      </c>
      <c r="I5098" s="924"/>
      <c r="J5098" s="921" t="s">
        <v>31</v>
      </c>
      <c r="K5098" s="921" t="s">
        <v>32</v>
      </c>
      <c r="L5098" s="925">
        <v>160</v>
      </c>
    </row>
    <row r="5099" spans="1:12" s="1" customFormat="1" ht="24" customHeight="1" x14ac:dyDescent="0.15">
      <c r="A5099" s="918"/>
      <c r="B5099" s="14" t="s">
        <v>39</v>
      </c>
      <c r="C5099" s="14" t="s">
        <v>54</v>
      </c>
      <c r="D5099" s="15">
        <v>43728</v>
      </c>
      <c r="E5099" s="14" t="s">
        <v>56</v>
      </c>
      <c r="F5099" s="920"/>
      <c r="G5099" s="920"/>
      <c r="H5099" s="924"/>
      <c r="I5099" s="924"/>
      <c r="J5099" s="921"/>
      <c r="K5099" s="921"/>
      <c r="L5099" s="925"/>
    </row>
    <row r="5100" spans="1:12" s="1" customFormat="1" ht="24" customHeight="1" x14ac:dyDescent="0.15">
      <c r="A5100" s="918">
        <v>952</v>
      </c>
      <c r="B5100" s="9" t="s">
        <v>22</v>
      </c>
      <c r="C5100" s="13" t="s">
        <v>23</v>
      </c>
      <c r="D5100" s="13" t="s">
        <v>24</v>
      </c>
      <c r="E5100" s="13" t="s">
        <v>25</v>
      </c>
      <c r="F5100" s="919" t="s">
        <v>17</v>
      </c>
      <c r="G5100" s="919"/>
      <c r="H5100" s="920"/>
      <c r="I5100" s="920"/>
      <c r="J5100" s="920"/>
      <c r="K5100" s="920"/>
      <c r="L5100" s="920"/>
    </row>
    <row r="5101" spans="1:12" s="1" customFormat="1" ht="26.25" customHeight="1" x14ac:dyDescent="0.15">
      <c r="A5101" s="918"/>
      <c r="B5101" s="921" t="s">
        <v>3019</v>
      </c>
      <c r="C5101" s="922" t="s">
        <v>3020</v>
      </c>
      <c r="D5101" s="923">
        <v>43593</v>
      </c>
      <c r="E5101" s="921" t="s">
        <v>187</v>
      </c>
      <c r="F5101" s="921" t="s">
        <v>518</v>
      </c>
      <c r="G5101" s="921"/>
      <c r="H5101" s="924" t="s">
        <v>30</v>
      </c>
      <c r="I5101" s="924"/>
      <c r="J5101" s="14" t="s">
        <v>31</v>
      </c>
      <c r="K5101" s="14" t="s">
        <v>31</v>
      </c>
      <c r="L5101" s="16">
        <v>0</v>
      </c>
    </row>
    <row r="5102" spans="1:12" s="1" customFormat="1" ht="176.25" customHeight="1" x14ac:dyDescent="0.15">
      <c r="A5102" s="918"/>
      <c r="B5102" s="921"/>
      <c r="C5102" s="922"/>
      <c r="D5102" s="923"/>
      <c r="E5102" s="921"/>
      <c r="F5102" s="921"/>
      <c r="G5102" s="921"/>
      <c r="H5102" s="924" t="s">
        <v>33</v>
      </c>
      <c r="I5102" s="924"/>
      <c r="J5102" s="14" t="s">
        <v>31</v>
      </c>
      <c r="K5102" s="14" t="s">
        <v>31</v>
      </c>
      <c r="L5102" s="16">
        <v>0</v>
      </c>
    </row>
    <row r="5103" spans="1:12" s="1" customFormat="1" ht="24" customHeight="1" x14ac:dyDescent="0.15">
      <c r="A5103" s="918"/>
      <c r="B5103" s="9" t="s">
        <v>34</v>
      </c>
      <c r="C5103" s="13" t="s">
        <v>35</v>
      </c>
      <c r="D5103" s="13" t="s">
        <v>36</v>
      </c>
      <c r="E5103" s="13" t="s">
        <v>37</v>
      </c>
      <c r="F5103" s="920"/>
      <c r="G5103" s="920"/>
      <c r="H5103" s="924" t="s">
        <v>38</v>
      </c>
      <c r="I5103" s="924"/>
      <c r="J5103" s="921" t="s">
        <v>31</v>
      </c>
      <c r="K5103" s="921" t="s">
        <v>32</v>
      </c>
      <c r="L5103" s="925">
        <v>599</v>
      </c>
    </row>
    <row r="5104" spans="1:12" s="1" customFormat="1" ht="24" customHeight="1" x14ac:dyDescent="0.15">
      <c r="A5104" s="918"/>
      <c r="B5104" s="14" t="s">
        <v>2948</v>
      </c>
      <c r="C5104" s="14" t="s">
        <v>518</v>
      </c>
      <c r="D5104" s="15">
        <v>43596</v>
      </c>
      <c r="E5104" s="14" t="s">
        <v>384</v>
      </c>
      <c r="F5104" s="920"/>
      <c r="G5104" s="920"/>
      <c r="H5104" s="924"/>
      <c r="I5104" s="924"/>
      <c r="J5104" s="921"/>
      <c r="K5104" s="921"/>
      <c r="L5104" s="925"/>
    </row>
    <row r="5105" spans="1:12" s="1" customFormat="1" ht="24" customHeight="1" x14ac:dyDescent="0.15">
      <c r="A5105" s="918">
        <v>953</v>
      </c>
      <c r="B5105" s="9" t="s">
        <v>22</v>
      </c>
      <c r="C5105" s="13" t="s">
        <v>23</v>
      </c>
      <c r="D5105" s="13" t="s">
        <v>24</v>
      </c>
      <c r="E5105" s="13" t="s">
        <v>25</v>
      </c>
      <c r="F5105" s="919" t="s">
        <v>17</v>
      </c>
      <c r="G5105" s="919"/>
      <c r="H5105" s="920"/>
      <c r="I5105" s="920"/>
      <c r="J5105" s="920"/>
      <c r="K5105" s="920"/>
      <c r="L5105" s="920"/>
    </row>
    <row r="5106" spans="1:12" s="1" customFormat="1" ht="26.25" customHeight="1" x14ac:dyDescent="0.15">
      <c r="A5106" s="918"/>
      <c r="B5106" s="921" t="s">
        <v>3021</v>
      </c>
      <c r="C5106" s="922" t="s">
        <v>3022</v>
      </c>
      <c r="D5106" s="923">
        <v>43576</v>
      </c>
      <c r="E5106" s="921" t="s">
        <v>65</v>
      </c>
      <c r="F5106" s="921" t="s">
        <v>1011</v>
      </c>
      <c r="G5106" s="921"/>
      <c r="H5106" s="924" t="s">
        <v>30</v>
      </c>
      <c r="I5106" s="924"/>
      <c r="J5106" s="14" t="s">
        <v>31</v>
      </c>
      <c r="K5106" s="14" t="s">
        <v>32</v>
      </c>
      <c r="L5106" s="16">
        <v>493.37</v>
      </c>
    </row>
    <row r="5107" spans="1:12" s="1" customFormat="1" ht="333.75" customHeight="1" x14ac:dyDescent="0.15">
      <c r="A5107" s="918"/>
      <c r="B5107" s="921"/>
      <c r="C5107" s="922"/>
      <c r="D5107" s="923"/>
      <c r="E5107" s="921"/>
      <c r="F5107" s="921"/>
      <c r="G5107" s="921"/>
      <c r="H5107" s="924" t="s">
        <v>33</v>
      </c>
      <c r="I5107" s="924"/>
      <c r="J5107" s="14" t="s">
        <v>31</v>
      </c>
      <c r="K5107" s="14" t="s">
        <v>32</v>
      </c>
      <c r="L5107" s="16">
        <v>1150</v>
      </c>
    </row>
    <row r="5108" spans="1:12" s="1" customFormat="1" ht="24" customHeight="1" x14ac:dyDescent="0.15">
      <c r="A5108" s="918"/>
      <c r="B5108" s="9" t="s">
        <v>34</v>
      </c>
      <c r="C5108" s="13" t="s">
        <v>35</v>
      </c>
      <c r="D5108" s="13" t="s">
        <v>36</v>
      </c>
      <c r="E5108" s="13" t="s">
        <v>37</v>
      </c>
      <c r="F5108" s="920"/>
      <c r="G5108" s="920"/>
      <c r="H5108" s="924" t="s">
        <v>38</v>
      </c>
      <c r="I5108" s="924"/>
      <c r="J5108" s="921" t="s">
        <v>31</v>
      </c>
      <c r="K5108" s="921" t="s">
        <v>32</v>
      </c>
      <c r="L5108" s="925">
        <v>126</v>
      </c>
    </row>
    <row r="5109" spans="1:12" s="1" customFormat="1" ht="24" customHeight="1" x14ac:dyDescent="0.15">
      <c r="A5109" s="918"/>
      <c r="B5109" s="14" t="s">
        <v>39</v>
      </c>
      <c r="C5109" s="14" t="s">
        <v>1011</v>
      </c>
      <c r="D5109" s="15">
        <v>43581</v>
      </c>
      <c r="E5109" s="14" t="s">
        <v>687</v>
      </c>
      <c r="F5109" s="920"/>
      <c r="G5109" s="920"/>
      <c r="H5109" s="924"/>
      <c r="I5109" s="924"/>
      <c r="J5109" s="921"/>
      <c r="K5109" s="921"/>
      <c r="L5109" s="925"/>
    </row>
    <row r="5110" spans="1:12" s="1" customFormat="1" ht="24" customHeight="1" x14ac:dyDescent="0.15">
      <c r="A5110" s="918">
        <v>954</v>
      </c>
      <c r="B5110" s="9" t="s">
        <v>22</v>
      </c>
      <c r="C5110" s="13" t="s">
        <v>23</v>
      </c>
      <c r="D5110" s="13" t="s">
        <v>24</v>
      </c>
      <c r="E5110" s="13" t="s">
        <v>25</v>
      </c>
      <c r="F5110" s="919" t="s">
        <v>17</v>
      </c>
      <c r="G5110" s="919"/>
      <c r="H5110" s="920"/>
      <c r="I5110" s="920"/>
      <c r="J5110" s="920"/>
      <c r="K5110" s="920"/>
      <c r="L5110" s="920"/>
    </row>
    <row r="5111" spans="1:12" s="1" customFormat="1" ht="26.25" customHeight="1" x14ac:dyDescent="0.15">
      <c r="A5111" s="918"/>
      <c r="B5111" s="921" t="s">
        <v>3021</v>
      </c>
      <c r="C5111" s="922" t="s">
        <v>3023</v>
      </c>
      <c r="D5111" s="923">
        <v>43610</v>
      </c>
      <c r="E5111" s="921" t="s">
        <v>1650</v>
      </c>
      <c r="F5111" s="921" t="s">
        <v>3024</v>
      </c>
      <c r="G5111" s="921"/>
      <c r="H5111" s="924" t="s">
        <v>30</v>
      </c>
      <c r="I5111" s="924"/>
      <c r="J5111" s="14" t="s">
        <v>31</v>
      </c>
      <c r="K5111" s="14" t="s">
        <v>31</v>
      </c>
      <c r="L5111" s="16">
        <v>0</v>
      </c>
    </row>
    <row r="5112" spans="1:12" s="1" customFormat="1" ht="409.2" customHeight="1" x14ac:dyDescent="0.15">
      <c r="A5112" s="918"/>
      <c r="B5112" s="921"/>
      <c r="C5112" s="922"/>
      <c r="D5112" s="923"/>
      <c r="E5112" s="921"/>
      <c r="F5112" s="921"/>
      <c r="G5112" s="921"/>
      <c r="H5112" s="924" t="s">
        <v>33</v>
      </c>
      <c r="I5112" s="924"/>
      <c r="J5112" s="921" t="s">
        <v>32</v>
      </c>
      <c r="K5112" s="921" t="s">
        <v>31</v>
      </c>
      <c r="L5112" s="925">
        <v>2168.08</v>
      </c>
    </row>
    <row r="5113" spans="1:12" s="1" customFormat="1" ht="134.85" customHeight="1" x14ac:dyDescent="0.15">
      <c r="A5113" s="918"/>
      <c r="B5113" s="921"/>
      <c r="C5113" s="922"/>
      <c r="D5113" s="923"/>
      <c r="E5113" s="921"/>
      <c r="F5113" s="921"/>
      <c r="G5113" s="921"/>
      <c r="H5113" s="924"/>
      <c r="I5113" s="924"/>
      <c r="J5113" s="921"/>
      <c r="K5113" s="921"/>
      <c r="L5113" s="925"/>
    </row>
    <row r="5114" spans="1:12" s="1" customFormat="1" ht="24" customHeight="1" x14ac:dyDescent="0.15">
      <c r="A5114" s="918"/>
      <c r="B5114" s="9" t="s">
        <v>34</v>
      </c>
      <c r="C5114" s="13" t="s">
        <v>35</v>
      </c>
      <c r="D5114" s="13" t="s">
        <v>36</v>
      </c>
      <c r="E5114" s="13" t="s">
        <v>37</v>
      </c>
      <c r="F5114" s="920"/>
      <c r="G5114" s="920"/>
      <c r="H5114" s="924" t="s">
        <v>38</v>
      </c>
      <c r="I5114" s="924"/>
      <c r="J5114" s="921" t="s">
        <v>31</v>
      </c>
      <c r="K5114" s="921" t="s">
        <v>32</v>
      </c>
      <c r="L5114" s="925">
        <v>1503.71</v>
      </c>
    </row>
    <row r="5115" spans="1:12" s="1" customFormat="1" ht="24" customHeight="1" x14ac:dyDescent="0.15">
      <c r="A5115" s="918"/>
      <c r="B5115" s="14" t="s">
        <v>39</v>
      </c>
      <c r="C5115" s="14" t="s">
        <v>3024</v>
      </c>
      <c r="D5115" s="15">
        <v>43616</v>
      </c>
      <c r="E5115" s="14" t="s">
        <v>837</v>
      </c>
      <c r="F5115" s="920"/>
      <c r="G5115" s="920"/>
      <c r="H5115" s="924"/>
      <c r="I5115" s="924"/>
      <c r="J5115" s="921"/>
      <c r="K5115" s="921"/>
      <c r="L5115" s="925"/>
    </row>
    <row r="5116" spans="1:12" s="1" customFormat="1" ht="24" customHeight="1" x14ac:dyDescent="0.15">
      <c r="A5116" s="918">
        <v>955</v>
      </c>
      <c r="B5116" s="9" t="s">
        <v>22</v>
      </c>
      <c r="C5116" s="13" t="s">
        <v>23</v>
      </c>
      <c r="D5116" s="13" t="s">
        <v>24</v>
      </c>
      <c r="E5116" s="13" t="s">
        <v>25</v>
      </c>
      <c r="F5116" s="919" t="s">
        <v>17</v>
      </c>
      <c r="G5116" s="919"/>
      <c r="H5116" s="920"/>
      <c r="I5116" s="920"/>
      <c r="J5116" s="920"/>
      <c r="K5116" s="920"/>
      <c r="L5116" s="920"/>
    </row>
    <row r="5117" spans="1:12" s="1" customFormat="1" ht="26.25" customHeight="1" x14ac:dyDescent="0.15">
      <c r="A5117" s="918"/>
      <c r="B5117" s="921" t="s">
        <v>3021</v>
      </c>
      <c r="C5117" s="922" t="s">
        <v>3025</v>
      </c>
      <c r="D5117" s="923">
        <v>43627</v>
      </c>
      <c r="E5117" s="921" t="s">
        <v>163</v>
      </c>
      <c r="F5117" s="921" t="s">
        <v>164</v>
      </c>
      <c r="G5117" s="921"/>
      <c r="H5117" s="924" t="s">
        <v>30</v>
      </c>
      <c r="I5117" s="924"/>
      <c r="J5117" s="14" t="s">
        <v>31</v>
      </c>
      <c r="K5117" s="14" t="s">
        <v>32</v>
      </c>
      <c r="L5117" s="16">
        <v>431.9</v>
      </c>
    </row>
    <row r="5118" spans="1:12" s="1" customFormat="1" ht="270.75" customHeight="1" x14ac:dyDescent="0.15">
      <c r="A5118" s="918"/>
      <c r="B5118" s="921"/>
      <c r="C5118" s="922"/>
      <c r="D5118" s="923"/>
      <c r="E5118" s="921"/>
      <c r="F5118" s="921"/>
      <c r="G5118" s="921"/>
      <c r="H5118" s="924" t="s">
        <v>33</v>
      </c>
      <c r="I5118" s="924"/>
      <c r="J5118" s="14" t="s">
        <v>31</v>
      </c>
      <c r="K5118" s="14" t="s">
        <v>32</v>
      </c>
      <c r="L5118" s="16">
        <v>156.6</v>
      </c>
    </row>
    <row r="5119" spans="1:12" s="1" customFormat="1" ht="24" customHeight="1" x14ac:dyDescent="0.15">
      <c r="A5119" s="918"/>
      <c r="B5119" s="9" t="s">
        <v>34</v>
      </c>
      <c r="C5119" s="13" t="s">
        <v>35</v>
      </c>
      <c r="D5119" s="13" t="s">
        <v>36</v>
      </c>
      <c r="E5119" s="13" t="s">
        <v>37</v>
      </c>
      <c r="F5119" s="920"/>
      <c r="G5119" s="920"/>
      <c r="H5119" s="924" t="s">
        <v>38</v>
      </c>
      <c r="I5119" s="924"/>
      <c r="J5119" s="921" t="s">
        <v>31</v>
      </c>
      <c r="K5119" s="921" t="s">
        <v>32</v>
      </c>
      <c r="L5119" s="925">
        <v>172</v>
      </c>
    </row>
    <row r="5120" spans="1:12" s="1" customFormat="1" ht="24" customHeight="1" x14ac:dyDescent="0.15">
      <c r="A5120" s="918"/>
      <c r="B5120" s="14" t="s">
        <v>39</v>
      </c>
      <c r="C5120" s="14" t="s">
        <v>164</v>
      </c>
      <c r="D5120" s="15">
        <v>43629</v>
      </c>
      <c r="E5120" s="14" t="s">
        <v>3026</v>
      </c>
      <c r="F5120" s="920"/>
      <c r="G5120" s="920"/>
      <c r="H5120" s="924"/>
      <c r="I5120" s="924"/>
      <c r="J5120" s="921"/>
      <c r="K5120" s="921"/>
      <c r="L5120" s="925"/>
    </row>
    <row r="5121" spans="1:12" s="1" customFormat="1" ht="24" customHeight="1" x14ac:dyDescent="0.15">
      <c r="A5121" s="918">
        <v>956</v>
      </c>
      <c r="B5121" s="9" t="s">
        <v>22</v>
      </c>
      <c r="C5121" s="13" t="s">
        <v>23</v>
      </c>
      <c r="D5121" s="13" t="s">
        <v>24</v>
      </c>
      <c r="E5121" s="13" t="s">
        <v>25</v>
      </c>
      <c r="F5121" s="919" t="s">
        <v>17</v>
      </c>
      <c r="G5121" s="919"/>
      <c r="H5121" s="920"/>
      <c r="I5121" s="920"/>
      <c r="J5121" s="920"/>
      <c r="K5121" s="920"/>
      <c r="L5121" s="920"/>
    </row>
    <row r="5122" spans="1:12" s="1" customFormat="1" ht="26.25" customHeight="1" x14ac:dyDescent="0.15">
      <c r="A5122" s="918"/>
      <c r="B5122" s="921" t="s">
        <v>3027</v>
      </c>
      <c r="C5122" s="922" t="s">
        <v>3028</v>
      </c>
      <c r="D5122" s="923">
        <v>43612</v>
      </c>
      <c r="E5122" s="921" t="s">
        <v>1528</v>
      </c>
      <c r="F5122" s="921" t="s">
        <v>1529</v>
      </c>
      <c r="G5122" s="921"/>
      <c r="H5122" s="924" t="s">
        <v>30</v>
      </c>
      <c r="I5122" s="924"/>
      <c r="J5122" s="14" t="s">
        <v>31</v>
      </c>
      <c r="K5122" s="14" t="s">
        <v>31</v>
      </c>
      <c r="L5122" s="16">
        <v>0</v>
      </c>
    </row>
    <row r="5123" spans="1:12" s="1" customFormat="1" ht="344.25" customHeight="1" x14ac:dyDescent="0.15">
      <c r="A5123" s="918"/>
      <c r="B5123" s="921"/>
      <c r="C5123" s="922"/>
      <c r="D5123" s="923"/>
      <c r="E5123" s="921"/>
      <c r="F5123" s="921"/>
      <c r="G5123" s="921"/>
      <c r="H5123" s="924" t="s">
        <v>33</v>
      </c>
      <c r="I5123" s="924"/>
      <c r="J5123" s="14" t="s">
        <v>31</v>
      </c>
      <c r="K5123" s="14" t="s">
        <v>31</v>
      </c>
      <c r="L5123" s="16">
        <v>0</v>
      </c>
    </row>
    <row r="5124" spans="1:12" s="1" customFormat="1" ht="24" customHeight="1" x14ac:dyDescent="0.15">
      <c r="A5124" s="918"/>
      <c r="B5124" s="9" t="s">
        <v>34</v>
      </c>
      <c r="C5124" s="13" t="s">
        <v>35</v>
      </c>
      <c r="D5124" s="13" t="s">
        <v>36</v>
      </c>
      <c r="E5124" s="13" t="s">
        <v>37</v>
      </c>
      <c r="F5124" s="920"/>
      <c r="G5124" s="920"/>
      <c r="H5124" s="924" t="s">
        <v>38</v>
      </c>
      <c r="I5124" s="924"/>
      <c r="J5124" s="921" t="s">
        <v>31</v>
      </c>
      <c r="K5124" s="921" t="s">
        <v>32</v>
      </c>
      <c r="L5124" s="925">
        <v>325</v>
      </c>
    </row>
    <row r="5125" spans="1:12" s="1" customFormat="1" ht="24" customHeight="1" x14ac:dyDescent="0.15">
      <c r="A5125" s="918"/>
      <c r="B5125" s="14" t="s">
        <v>31</v>
      </c>
      <c r="C5125" s="14" t="s">
        <v>1529</v>
      </c>
      <c r="D5125" s="15">
        <v>43615</v>
      </c>
      <c r="E5125" s="14" t="s">
        <v>2715</v>
      </c>
      <c r="F5125" s="920"/>
      <c r="G5125" s="920"/>
      <c r="H5125" s="924"/>
      <c r="I5125" s="924"/>
      <c r="J5125" s="921"/>
      <c r="K5125" s="921"/>
      <c r="L5125" s="925"/>
    </row>
    <row r="5126" spans="1:12" s="1" customFormat="1" ht="24" customHeight="1" x14ac:dyDescent="0.15">
      <c r="A5126" s="918">
        <v>957</v>
      </c>
      <c r="B5126" s="9" t="s">
        <v>22</v>
      </c>
      <c r="C5126" s="13" t="s">
        <v>23</v>
      </c>
      <c r="D5126" s="13" t="s">
        <v>24</v>
      </c>
      <c r="E5126" s="13" t="s">
        <v>25</v>
      </c>
      <c r="F5126" s="919" t="s">
        <v>17</v>
      </c>
      <c r="G5126" s="919"/>
      <c r="H5126" s="920"/>
      <c r="I5126" s="920"/>
      <c r="J5126" s="920"/>
      <c r="K5126" s="920"/>
      <c r="L5126" s="920"/>
    </row>
    <row r="5127" spans="1:12" s="1" customFormat="1" ht="26.25" customHeight="1" x14ac:dyDescent="0.15">
      <c r="A5127" s="918"/>
      <c r="B5127" s="921" t="s">
        <v>3029</v>
      </c>
      <c r="C5127" s="922" t="s">
        <v>3030</v>
      </c>
      <c r="D5127" s="923">
        <v>43571</v>
      </c>
      <c r="E5127" s="921" t="s">
        <v>3031</v>
      </c>
      <c r="F5127" s="921" t="s">
        <v>556</v>
      </c>
      <c r="G5127" s="921"/>
      <c r="H5127" s="924" t="s">
        <v>30</v>
      </c>
      <c r="I5127" s="924"/>
      <c r="J5127" s="14" t="s">
        <v>31</v>
      </c>
      <c r="K5127" s="14" t="s">
        <v>32</v>
      </c>
      <c r="L5127" s="16">
        <v>475</v>
      </c>
    </row>
    <row r="5128" spans="1:12" s="1" customFormat="1" ht="302.25" customHeight="1" x14ac:dyDescent="0.15">
      <c r="A5128" s="918"/>
      <c r="B5128" s="921"/>
      <c r="C5128" s="922"/>
      <c r="D5128" s="923"/>
      <c r="E5128" s="921"/>
      <c r="F5128" s="921"/>
      <c r="G5128" s="921"/>
      <c r="H5128" s="924" t="s">
        <v>33</v>
      </c>
      <c r="I5128" s="924"/>
      <c r="J5128" s="14" t="s">
        <v>31</v>
      </c>
      <c r="K5128" s="14" t="s">
        <v>32</v>
      </c>
      <c r="L5128" s="16">
        <v>409.1</v>
      </c>
    </row>
    <row r="5129" spans="1:12" s="1" customFormat="1" ht="24" customHeight="1" x14ac:dyDescent="0.15">
      <c r="A5129" s="918"/>
      <c r="B5129" s="9" t="s">
        <v>34</v>
      </c>
      <c r="C5129" s="13" t="s">
        <v>35</v>
      </c>
      <c r="D5129" s="13" t="s">
        <v>36</v>
      </c>
      <c r="E5129" s="13" t="s">
        <v>37</v>
      </c>
      <c r="F5129" s="920"/>
      <c r="G5129" s="920"/>
      <c r="H5129" s="924" t="s">
        <v>38</v>
      </c>
      <c r="I5129" s="924"/>
      <c r="J5129" s="921" t="s">
        <v>31</v>
      </c>
      <c r="K5129" s="921" t="s">
        <v>32</v>
      </c>
      <c r="L5129" s="925">
        <v>180</v>
      </c>
    </row>
    <row r="5130" spans="1:12" s="1" customFormat="1" ht="24" customHeight="1" x14ac:dyDescent="0.15">
      <c r="A5130" s="918"/>
      <c r="B5130" s="14" t="s">
        <v>229</v>
      </c>
      <c r="C5130" s="14" t="s">
        <v>556</v>
      </c>
      <c r="D5130" s="15">
        <v>43573</v>
      </c>
      <c r="E5130" s="14" t="s">
        <v>112</v>
      </c>
      <c r="F5130" s="920"/>
      <c r="G5130" s="920"/>
      <c r="H5130" s="924"/>
      <c r="I5130" s="924"/>
      <c r="J5130" s="921"/>
      <c r="K5130" s="921"/>
      <c r="L5130" s="925"/>
    </row>
    <row r="5131" spans="1:12" s="1" customFormat="1" ht="24" customHeight="1" x14ac:dyDescent="0.15">
      <c r="A5131" s="918">
        <v>958</v>
      </c>
      <c r="B5131" s="9" t="s">
        <v>22</v>
      </c>
      <c r="C5131" s="13" t="s">
        <v>23</v>
      </c>
      <c r="D5131" s="13" t="s">
        <v>24</v>
      </c>
      <c r="E5131" s="13" t="s">
        <v>25</v>
      </c>
      <c r="F5131" s="919" t="s">
        <v>17</v>
      </c>
      <c r="G5131" s="919"/>
      <c r="H5131" s="920"/>
      <c r="I5131" s="920"/>
      <c r="J5131" s="920"/>
      <c r="K5131" s="920"/>
      <c r="L5131" s="920"/>
    </row>
    <row r="5132" spans="1:12" s="1" customFormat="1" ht="26.25" customHeight="1" x14ac:dyDescent="0.15">
      <c r="A5132" s="918"/>
      <c r="B5132" s="921" t="s">
        <v>3029</v>
      </c>
      <c r="C5132" s="922" t="s">
        <v>3032</v>
      </c>
      <c r="D5132" s="923">
        <v>43635</v>
      </c>
      <c r="E5132" s="921" t="s">
        <v>1338</v>
      </c>
      <c r="F5132" s="921" t="s">
        <v>208</v>
      </c>
      <c r="G5132" s="921"/>
      <c r="H5132" s="924" t="s">
        <v>30</v>
      </c>
      <c r="I5132" s="924"/>
      <c r="J5132" s="14" t="s">
        <v>31</v>
      </c>
      <c r="K5132" s="14" t="s">
        <v>32</v>
      </c>
      <c r="L5132" s="16">
        <v>306</v>
      </c>
    </row>
    <row r="5133" spans="1:12" s="1" customFormat="1" ht="409.2" customHeight="1" x14ac:dyDescent="0.15">
      <c r="A5133" s="918"/>
      <c r="B5133" s="921"/>
      <c r="C5133" s="922"/>
      <c r="D5133" s="923"/>
      <c r="E5133" s="921"/>
      <c r="F5133" s="921"/>
      <c r="G5133" s="921"/>
      <c r="H5133" s="924" t="s">
        <v>33</v>
      </c>
      <c r="I5133" s="924"/>
      <c r="J5133" s="921" t="s">
        <v>31</v>
      </c>
      <c r="K5133" s="921" t="s">
        <v>31</v>
      </c>
      <c r="L5133" s="925">
        <v>0</v>
      </c>
    </row>
    <row r="5134" spans="1:12" s="1" customFormat="1" ht="103.35" customHeight="1" x14ac:dyDescent="0.15">
      <c r="A5134" s="918"/>
      <c r="B5134" s="921"/>
      <c r="C5134" s="922"/>
      <c r="D5134" s="923"/>
      <c r="E5134" s="921"/>
      <c r="F5134" s="921"/>
      <c r="G5134" s="921"/>
      <c r="H5134" s="924"/>
      <c r="I5134" s="924"/>
      <c r="J5134" s="921"/>
      <c r="K5134" s="921"/>
      <c r="L5134" s="925"/>
    </row>
    <row r="5135" spans="1:12" s="1" customFormat="1" ht="24" customHeight="1" x14ac:dyDescent="0.15">
      <c r="A5135" s="918"/>
      <c r="B5135" s="9" t="s">
        <v>34</v>
      </c>
      <c r="C5135" s="13" t="s">
        <v>35</v>
      </c>
      <c r="D5135" s="13" t="s">
        <v>36</v>
      </c>
      <c r="E5135" s="13" t="s">
        <v>37</v>
      </c>
      <c r="F5135" s="920"/>
      <c r="G5135" s="920"/>
      <c r="H5135" s="924" t="s">
        <v>38</v>
      </c>
      <c r="I5135" s="924"/>
      <c r="J5135" s="921" t="s">
        <v>31</v>
      </c>
      <c r="K5135" s="921" t="s">
        <v>31</v>
      </c>
      <c r="L5135" s="925">
        <v>0</v>
      </c>
    </row>
    <row r="5136" spans="1:12" s="1" customFormat="1" ht="24" customHeight="1" x14ac:dyDescent="0.15">
      <c r="A5136" s="918"/>
      <c r="B5136" s="14" t="s">
        <v>229</v>
      </c>
      <c r="C5136" s="14" t="s">
        <v>208</v>
      </c>
      <c r="D5136" s="15">
        <v>43637</v>
      </c>
      <c r="E5136" s="14" t="s">
        <v>2039</v>
      </c>
      <c r="F5136" s="920"/>
      <c r="G5136" s="920"/>
      <c r="H5136" s="924"/>
      <c r="I5136" s="924"/>
      <c r="J5136" s="921"/>
      <c r="K5136" s="921"/>
      <c r="L5136" s="925"/>
    </row>
    <row r="5137" spans="1:12" s="1" customFormat="1" ht="24" customHeight="1" x14ac:dyDescent="0.15">
      <c r="A5137" s="918">
        <v>959</v>
      </c>
      <c r="B5137" s="9" t="s">
        <v>22</v>
      </c>
      <c r="C5137" s="13" t="s">
        <v>23</v>
      </c>
      <c r="D5137" s="13" t="s">
        <v>24</v>
      </c>
      <c r="E5137" s="13" t="s">
        <v>25</v>
      </c>
      <c r="F5137" s="919" t="s">
        <v>17</v>
      </c>
      <c r="G5137" s="919"/>
      <c r="H5137" s="920"/>
      <c r="I5137" s="920"/>
      <c r="J5137" s="920"/>
      <c r="K5137" s="920"/>
      <c r="L5137" s="920"/>
    </row>
    <row r="5138" spans="1:12" s="1" customFormat="1" ht="26.25" customHeight="1" x14ac:dyDescent="0.15">
      <c r="A5138" s="918"/>
      <c r="B5138" s="921" t="s">
        <v>3029</v>
      </c>
      <c r="C5138" s="922" t="s">
        <v>3033</v>
      </c>
      <c r="D5138" s="923">
        <v>43679</v>
      </c>
      <c r="E5138" s="921" t="s">
        <v>3034</v>
      </c>
      <c r="F5138" s="921" t="s">
        <v>3035</v>
      </c>
      <c r="G5138" s="921"/>
      <c r="H5138" s="924" t="s">
        <v>30</v>
      </c>
      <c r="I5138" s="924"/>
      <c r="J5138" s="14" t="s">
        <v>31</v>
      </c>
      <c r="K5138" s="14" t="s">
        <v>32</v>
      </c>
      <c r="L5138" s="16">
        <v>1841</v>
      </c>
    </row>
    <row r="5139" spans="1:12" s="1" customFormat="1" ht="155.25" customHeight="1" x14ac:dyDescent="0.15">
      <c r="A5139" s="918"/>
      <c r="B5139" s="921"/>
      <c r="C5139" s="922"/>
      <c r="D5139" s="923"/>
      <c r="E5139" s="921"/>
      <c r="F5139" s="921"/>
      <c r="G5139" s="921"/>
      <c r="H5139" s="924" t="s">
        <v>33</v>
      </c>
      <c r="I5139" s="924"/>
      <c r="J5139" s="14" t="s">
        <v>31</v>
      </c>
      <c r="K5139" s="14" t="s">
        <v>32</v>
      </c>
      <c r="L5139" s="16">
        <v>1239.72</v>
      </c>
    </row>
    <row r="5140" spans="1:12" s="1" customFormat="1" ht="24" customHeight="1" x14ac:dyDescent="0.15">
      <c r="A5140" s="918"/>
      <c r="B5140" s="9" t="s">
        <v>34</v>
      </c>
      <c r="C5140" s="13" t="s">
        <v>35</v>
      </c>
      <c r="D5140" s="13" t="s">
        <v>36</v>
      </c>
      <c r="E5140" s="13" t="s">
        <v>37</v>
      </c>
      <c r="F5140" s="920"/>
      <c r="G5140" s="920"/>
      <c r="H5140" s="924" t="s">
        <v>38</v>
      </c>
      <c r="I5140" s="924"/>
      <c r="J5140" s="921" t="s">
        <v>31</v>
      </c>
      <c r="K5140" s="921" t="s">
        <v>32</v>
      </c>
      <c r="L5140" s="925">
        <v>46.05</v>
      </c>
    </row>
    <row r="5141" spans="1:12" s="1" customFormat="1" ht="24" customHeight="1" x14ac:dyDescent="0.15">
      <c r="A5141" s="918"/>
      <c r="B5141" s="14" t="s">
        <v>229</v>
      </c>
      <c r="C5141" s="14" t="s">
        <v>3035</v>
      </c>
      <c r="D5141" s="15">
        <v>43686</v>
      </c>
      <c r="E5141" s="14" t="s">
        <v>3036</v>
      </c>
      <c r="F5141" s="920"/>
      <c r="G5141" s="920"/>
      <c r="H5141" s="924"/>
      <c r="I5141" s="924"/>
      <c r="J5141" s="921"/>
      <c r="K5141" s="921"/>
      <c r="L5141" s="925"/>
    </row>
    <row r="5142" spans="1:12" s="1" customFormat="1" ht="24" customHeight="1" x14ac:dyDescent="0.15">
      <c r="A5142" s="918">
        <v>960</v>
      </c>
      <c r="B5142" s="9" t="s">
        <v>22</v>
      </c>
      <c r="C5142" s="13" t="s">
        <v>23</v>
      </c>
      <c r="D5142" s="13" t="s">
        <v>24</v>
      </c>
      <c r="E5142" s="13" t="s">
        <v>25</v>
      </c>
      <c r="F5142" s="919" t="s">
        <v>17</v>
      </c>
      <c r="G5142" s="919"/>
      <c r="H5142" s="920"/>
      <c r="I5142" s="920"/>
      <c r="J5142" s="920"/>
      <c r="K5142" s="920"/>
      <c r="L5142" s="920"/>
    </row>
    <row r="5143" spans="1:12" s="1" customFormat="1" ht="26.25" customHeight="1" x14ac:dyDescent="0.15">
      <c r="A5143" s="918"/>
      <c r="B5143" s="921" t="s">
        <v>3029</v>
      </c>
      <c r="C5143" s="922" t="s">
        <v>3037</v>
      </c>
      <c r="D5143" s="923">
        <v>43728</v>
      </c>
      <c r="E5143" s="921" t="s">
        <v>115</v>
      </c>
      <c r="F5143" s="921" t="s">
        <v>3038</v>
      </c>
      <c r="G5143" s="921"/>
      <c r="H5143" s="924" t="s">
        <v>30</v>
      </c>
      <c r="I5143" s="924"/>
      <c r="J5143" s="14" t="s">
        <v>31</v>
      </c>
      <c r="K5143" s="14" t="s">
        <v>32</v>
      </c>
      <c r="L5143" s="16">
        <v>632</v>
      </c>
    </row>
    <row r="5144" spans="1:12" s="1" customFormat="1" ht="270.75" customHeight="1" x14ac:dyDescent="0.15">
      <c r="A5144" s="918"/>
      <c r="B5144" s="921"/>
      <c r="C5144" s="922"/>
      <c r="D5144" s="923"/>
      <c r="E5144" s="921"/>
      <c r="F5144" s="921"/>
      <c r="G5144" s="921"/>
      <c r="H5144" s="924" t="s">
        <v>33</v>
      </c>
      <c r="I5144" s="924"/>
      <c r="J5144" s="14" t="s">
        <v>31</v>
      </c>
      <c r="K5144" s="14" t="s">
        <v>32</v>
      </c>
      <c r="L5144" s="16">
        <v>770.6</v>
      </c>
    </row>
    <row r="5145" spans="1:12" s="1" customFormat="1" ht="24" customHeight="1" x14ac:dyDescent="0.15">
      <c r="A5145" s="918"/>
      <c r="B5145" s="9" t="s">
        <v>34</v>
      </c>
      <c r="C5145" s="13" t="s">
        <v>35</v>
      </c>
      <c r="D5145" s="13" t="s">
        <v>36</v>
      </c>
      <c r="E5145" s="13" t="s">
        <v>37</v>
      </c>
      <c r="F5145" s="920"/>
      <c r="G5145" s="920"/>
      <c r="H5145" s="924" t="s">
        <v>38</v>
      </c>
      <c r="I5145" s="924"/>
      <c r="J5145" s="921" t="s">
        <v>31</v>
      </c>
      <c r="K5145" s="921" t="s">
        <v>31</v>
      </c>
      <c r="L5145" s="925">
        <v>0</v>
      </c>
    </row>
    <row r="5146" spans="1:12" s="1" customFormat="1" ht="24" customHeight="1" x14ac:dyDescent="0.15">
      <c r="A5146" s="918"/>
      <c r="B5146" s="14" t="s">
        <v>229</v>
      </c>
      <c r="C5146" s="14" t="s">
        <v>3038</v>
      </c>
      <c r="D5146" s="15">
        <v>43730</v>
      </c>
      <c r="E5146" s="14" t="s">
        <v>430</v>
      </c>
      <c r="F5146" s="920"/>
      <c r="G5146" s="920"/>
      <c r="H5146" s="924"/>
      <c r="I5146" s="924"/>
      <c r="J5146" s="921"/>
      <c r="K5146" s="921"/>
      <c r="L5146" s="925"/>
    </row>
    <row r="5147" spans="1:12" s="1" customFormat="1" ht="24" customHeight="1" x14ac:dyDescent="0.15">
      <c r="A5147" s="918">
        <v>961</v>
      </c>
      <c r="B5147" s="9" t="s">
        <v>22</v>
      </c>
      <c r="C5147" s="13" t="s">
        <v>23</v>
      </c>
      <c r="D5147" s="13" t="s">
        <v>24</v>
      </c>
      <c r="E5147" s="13" t="s">
        <v>25</v>
      </c>
      <c r="F5147" s="919" t="s">
        <v>17</v>
      </c>
      <c r="G5147" s="919"/>
      <c r="H5147" s="920"/>
      <c r="I5147" s="920"/>
      <c r="J5147" s="920"/>
      <c r="K5147" s="920"/>
      <c r="L5147" s="920"/>
    </row>
    <row r="5148" spans="1:12" s="1" customFormat="1" ht="26.25" customHeight="1" x14ac:dyDescent="0.15">
      <c r="A5148" s="918"/>
      <c r="B5148" s="921" t="s">
        <v>3039</v>
      </c>
      <c r="C5148" s="922" t="s">
        <v>3040</v>
      </c>
      <c r="D5148" s="923">
        <v>43588</v>
      </c>
      <c r="E5148" s="921" t="s">
        <v>1924</v>
      </c>
      <c r="F5148" s="921" t="s">
        <v>3041</v>
      </c>
      <c r="G5148" s="921"/>
      <c r="H5148" s="924" t="s">
        <v>30</v>
      </c>
      <c r="I5148" s="924"/>
      <c r="J5148" s="14" t="s">
        <v>31</v>
      </c>
      <c r="K5148" s="14" t="s">
        <v>32</v>
      </c>
      <c r="L5148" s="16">
        <v>1407.55</v>
      </c>
    </row>
    <row r="5149" spans="1:12" s="1" customFormat="1" ht="409.2" customHeight="1" x14ac:dyDescent="0.15">
      <c r="A5149" s="918"/>
      <c r="B5149" s="921"/>
      <c r="C5149" s="922"/>
      <c r="D5149" s="923"/>
      <c r="E5149" s="921"/>
      <c r="F5149" s="921"/>
      <c r="G5149" s="921"/>
      <c r="H5149" s="924" t="s">
        <v>33</v>
      </c>
      <c r="I5149" s="924"/>
      <c r="J5149" s="921" t="s">
        <v>31</v>
      </c>
      <c r="K5149" s="921" t="s">
        <v>31</v>
      </c>
      <c r="L5149" s="925">
        <v>0</v>
      </c>
    </row>
    <row r="5150" spans="1:12" s="1" customFormat="1" ht="409.2" customHeight="1" x14ac:dyDescent="0.15">
      <c r="A5150" s="918"/>
      <c r="B5150" s="921"/>
      <c r="C5150" s="922"/>
      <c r="D5150" s="923"/>
      <c r="E5150" s="921"/>
      <c r="F5150" s="921"/>
      <c r="G5150" s="921"/>
      <c r="H5150" s="924"/>
      <c r="I5150" s="924"/>
      <c r="J5150" s="921"/>
      <c r="K5150" s="921"/>
      <c r="L5150" s="925"/>
    </row>
    <row r="5151" spans="1:12" s="1" customFormat="1" ht="124.95" customHeight="1" x14ac:dyDescent="0.15">
      <c r="A5151" s="918"/>
      <c r="B5151" s="921"/>
      <c r="C5151" s="922"/>
      <c r="D5151" s="923"/>
      <c r="E5151" s="921"/>
      <c r="F5151" s="921"/>
      <c r="G5151" s="921"/>
      <c r="H5151" s="924"/>
      <c r="I5151" s="924"/>
      <c r="J5151" s="921"/>
      <c r="K5151" s="921"/>
      <c r="L5151" s="925"/>
    </row>
    <row r="5152" spans="1:12" s="1" customFormat="1" ht="24" customHeight="1" x14ac:dyDescent="0.15">
      <c r="A5152" s="918"/>
      <c r="B5152" s="9" t="s">
        <v>34</v>
      </c>
      <c r="C5152" s="13" t="s">
        <v>35</v>
      </c>
      <c r="D5152" s="13" t="s">
        <v>36</v>
      </c>
      <c r="E5152" s="13" t="s">
        <v>37</v>
      </c>
      <c r="F5152" s="920"/>
      <c r="G5152" s="920"/>
      <c r="H5152" s="924" t="s">
        <v>38</v>
      </c>
      <c r="I5152" s="924"/>
      <c r="J5152" s="921" t="s">
        <v>31</v>
      </c>
      <c r="K5152" s="921" t="s">
        <v>32</v>
      </c>
      <c r="L5152" s="925">
        <v>703.77</v>
      </c>
    </row>
    <row r="5153" spans="1:12" s="1" customFormat="1" ht="24" customHeight="1" x14ac:dyDescent="0.15">
      <c r="A5153" s="918"/>
      <c r="B5153" s="14" t="s">
        <v>257</v>
      </c>
      <c r="C5153" s="14" t="s">
        <v>3041</v>
      </c>
      <c r="D5153" s="15">
        <v>43619</v>
      </c>
      <c r="E5153" s="14" t="s">
        <v>3042</v>
      </c>
      <c r="F5153" s="920"/>
      <c r="G5153" s="920"/>
      <c r="H5153" s="924"/>
      <c r="I5153" s="924"/>
      <c r="J5153" s="921"/>
      <c r="K5153" s="921"/>
      <c r="L5153" s="925"/>
    </row>
    <row r="5154" spans="1:12" s="1" customFormat="1" ht="24" customHeight="1" x14ac:dyDescent="0.15">
      <c r="A5154" s="918">
        <v>962</v>
      </c>
      <c r="B5154" s="9" t="s">
        <v>22</v>
      </c>
      <c r="C5154" s="13" t="s">
        <v>23</v>
      </c>
      <c r="D5154" s="13" t="s">
        <v>24</v>
      </c>
      <c r="E5154" s="13" t="s">
        <v>25</v>
      </c>
      <c r="F5154" s="919" t="s">
        <v>17</v>
      </c>
      <c r="G5154" s="919"/>
      <c r="H5154" s="920"/>
      <c r="I5154" s="920"/>
      <c r="J5154" s="920"/>
      <c r="K5154" s="920"/>
      <c r="L5154" s="920"/>
    </row>
    <row r="5155" spans="1:12" s="1" customFormat="1" ht="26.25" customHeight="1" x14ac:dyDescent="0.15">
      <c r="A5155" s="918"/>
      <c r="B5155" s="921" t="s">
        <v>3043</v>
      </c>
      <c r="C5155" s="922" t="s">
        <v>3044</v>
      </c>
      <c r="D5155" s="923">
        <v>43579</v>
      </c>
      <c r="E5155" s="921" t="s">
        <v>250</v>
      </c>
      <c r="F5155" s="921" t="s">
        <v>3045</v>
      </c>
      <c r="G5155" s="921"/>
      <c r="H5155" s="924" t="s">
        <v>30</v>
      </c>
      <c r="I5155" s="924"/>
      <c r="J5155" s="14" t="s">
        <v>31</v>
      </c>
      <c r="K5155" s="14" t="s">
        <v>32</v>
      </c>
      <c r="L5155" s="16">
        <v>493.5</v>
      </c>
    </row>
    <row r="5156" spans="1:12" s="1" customFormat="1" ht="249.75" customHeight="1" x14ac:dyDescent="0.15">
      <c r="A5156" s="918"/>
      <c r="B5156" s="921"/>
      <c r="C5156" s="922"/>
      <c r="D5156" s="923"/>
      <c r="E5156" s="921"/>
      <c r="F5156" s="921"/>
      <c r="G5156" s="921"/>
      <c r="H5156" s="924" t="s">
        <v>33</v>
      </c>
      <c r="I5156" s="924"/>
      <c r="J5156" s="14" t="s">
        <v>31</v>
      </c>
      <c r="K5156" s="14" t="s">
        <v>32</v>
      </c>
      <c r="L5156" s="16">
        <v>227.96</v>
      </c>
    </row>
    <row r="5157" spans="1:12" s="1" customFormat="1" ht="24" customHeight="1" x14ac:dyDescent="0.15">
      <c r="A5157" s="918"/>
      <c r="B5157" s="9" t="s">
        <v>34</v>
      </c>
      <c r="C5157" s="13" t="s">
        <v>35</v>
      </c>
      <c r="D5157" s="13" t="s">
        <v>36</v>
      </c>
      <c r="E5157" s="13" t="s">
        <v>37</v>
      </c>
      <c r="F5157" s="920"/>
      <c r="G5157" s="920"/>
      <c r="H5157" s="924" t="s">
        <v>38</v>
      </c>
      <c r="I5157" s="924"/>
      <c r="J5157" s="921" t="s">
        <v>31</v>
      </c>
      <c r="K5157" s="921" t="s">
        <v>31</v>
      </c>
      <c r="L5157" s="925">
        <v>0</v>
      </c>
    </row>
    <row r="5158" spans="1:12" s="1" customFormat="1" ht="24" customHeight="1" x14ac:dyDescent="0.15">
      <c r="A5158" s="918"/>
      <c r="B5158" s="14" t="s">
        <v>3046</v>
      </c>
      <c r="C5158" s="14" t="s">
        <v>3045</v>
      </c>
      <c r="D5158" s="15">
        <v>43581</v>
      </c>
      <c r="E5158" s="14" t="s">
        <v>117</v>
      </c>
      <c r="F5158" s="920"/>
      <c r="G5158" s="920"/>
      <c r="H5158" s="924"/>
      <c r="I5158" s="924"/>
      <c r="J5158" s="921"/>
      <c r="K5158" s="921"/>
      <c r="L5158" s="925"/>
    </row>
    <row r="5159" spans="1:12" s="1" customFormat="1" ht="24" customHeight="1" x14ac:dyDescent="0.15">
      <c r="A5159" s="918">
        <v>963</v>
      </c>
      <c r="B5159" s="9" t="s">
        <v>22</v>
      </c>
      <c r="C5159" s="13" t="s">
        <v>23</v>
      </c>
      <c r="D5159" s="13" t="s">
        <v>24</v>
      </c>
      <c r="E5159" s="13" t="s">
        <v>25</v>
      </c>
      <c r="F5159" s="919" t="s">
        <v>17</v>
      </c>
      <c r="G5159" s="919"/>
      <c r="H5159" s="920"/>
      <c r="I5159" s="920"/>
      <c r="J5159" s="920"/>
      <c r="K5159" s="920"/>
      <c r="L5159" s="920"/>
    </row>
    <row r="5160" spans="1:12" s="1" customFormat="1" ht="26.25" customHeight="1" x14ac:dyDescent="0.15">
      <c r="A5160" s="918"/>
      <c r="B5160" s="921" t="s">
        <v>3047</v>
      </c>
      <c r="C5160" s="922" t="s">
        <v>3048</v>
      </c>
      <c r="D5160" s="923">
        <v>43711</v>
      </c>
      <c r="E5160" s="921" t="s">
        <v>53</v>
      </c>
      <c r="F5160" s="921" t="s">
        <v>208</v>
      </c>
      <c r="G5160" s="921"/>
      <c r="H5160" s="924" t="s">
        <v>30</v>
      </c>
      <c r="I5160" s="924"/>
      <c r="J5160" s="14" t="s">
        <v>31</v>
      </c>
      <c r="K5160" s="14" t="s">
        <v>31</v>
      </c>
      <c r="L5160" s="16">
        <v>0</v>
      </c>
    </row>
    <row r="5161" spans="1:12" s="1" customFormat="1" ht="409.2" customHeight="1" x14ac:dyDescent="0.15">
      <c r="A5161" s="918"/>
      <c r="B5161" s="921"/>
      <c r="C5161" s="922"/>
      <c r="D5161" s="923"/>
      <c r="E5161" s="921"/>
      <c r="F5161" s="921"/>
      <c r="G5161" s="921"/>
      <c r="H5161" s="924" t="s">
        <v>33</v>
      </c>
      <c r="I5161" s="924"/>
      <c r="J5161" s="921" t="s">
        <v>31</v>
      </c>
      <c r="K5161" s="921" t="s">
        <v>31</v>
      </c>
      <c r="L5161" s="925">
        <v>0</v>
      </c>
    </row>
    <row r="5162" spans="1:12" s="1" customFormat="1" ht="71.849999999999994" customHeight="1" x14ac:dyDescent="0.15">
      <c r="A5162" s="918"/>
      <c r="B5162" s="921"/>
      <c r="C5162" s="922"/>
      <c r="D5162" s="923"/>
      <c r="E5162" s="921"/>
      <c r="F5162" s="921"/>
      <c r="G5162" s="921"/>
      <c r="H5162" s="924"/>
      <c r="I5162" s="924"/>
      <c r="J5162" s="921"/>
      <c r="K5162" s="921"/>
      <c r="L5162" s="925"/>
    </row>
    <row r="5163" spans="1:12" s="1" customFormat="1" ht="24" customHeight="1" x14ac:dyDescent="0.15">
      <c r="A5163" s="918"/>
      <c r="B5163" s="9" t="s">
        <v>34</v>
      </c>
      <c r="C5163" s="13" t="s">
        <v>35</v>
      </c>
      <c r="D5163" s="13" t="s">
        <v>36</v>
      </c>
      <c r="E5163" s="13" t="s">
        <v>37</v>
      </c>
      <c r="F5163" s="920"/>
      <c r="G5163" s="920"/>
      <c r="H5163" s="924" t="s">
        <v>38</v>
      </c>
      <c r="I5163" s="924"/>
      <c r="J5163" s="921" t="s">
        <v>31</v>
      </c>
      <c r="K5163" s="921" t="s">
        <v>32</v>
      </c>
      <c r="L5163" s="925">
        <v>1515</v>
      </c>
    </row>
    <row r="5164" spans="1:12" s="1" customFormat="1" ht="34.5" customHeight="1" x14ac:dyDescent="0.15">
      <c r="A5164" s="918"/>
      <c r="B5164" s="14" t="s">
        <v>3049</v>
      </c>
      <c r="C5164" s="14" t="s">
        <v>208</v>
      </c>
      <c r="D5164" s="15">
        <v>43715</v>
      </c>
      <c r="E5164" s="14" t="s">
        <v>1289</v>
      </c>
      <c r="F5164" s="920"/>
      <c r="G5164" s="920"/>
      <c r="H5164" s="924"/>
      <c r="I5164" s="924"/>
      <c r="J5164" s="921"/>
      <c r="K5164" s="921"/>
      <c r="L5164" s="925"/>
    </row>
    <row r="5165" spans="1:12" s="1" customFormat="1" ht="24" customHeight="1" x14ac:dyDescent="0.15">
      <c r="A5165" s="918">
        <v>964</v>
      </c>
      <c r="B5165" s="9" t="s">
        <v>22</v>
      </c>
      <c r="C5165" s="13" t="s">
        <v>23</v>
      </c>
      <c r="D5165" s="13" t="s">
        <v>24</v>
      </c>
      <c r="E5165" s="13" t="s">
        <v>25</v>
      </c>
      <c r="F5165" s="919" t="s">
        <v>17</v>
      </c>
      <c r="G5165" s="919"/>
      <c r="H5165" s="920"/>
      <c r="I5165" s="920"/>
      <c r="J5165" s="920"/>
      <c r="K5165" s="920"/>
      <c r="L5165" s="920"/>
    </row>
    <row r="5166" spans="1:12" s="1" customFormat="1" ht="26.25" customHeight="1" x14ac:dyDescent="0.15">
      <c r="A5166" s="918"/>
      <c r="B5166" s="921" t="s">
        <v>3047</v>
      </c>
      <c r="C5166" s="922" t="s">
        <v>3050</v>
      </c>
      <c r="D5166" s="923">
        <v>43725</v>
      </c>
      <c r="E5166" s="921" t="s">
        <v>1069</v>
      </c>
      <c r="F5166" s="921" t="s">
        <v>3051</v>
      </c>
      <c r="G5166" s="921"/>
      <c r="H5166" s="924" t="s">
        <v>30</v>
      </c>
      <c r="I5166" s="924"/>
      <c r="J5166" s="14" t="s">
        <v>32</v>
      </c>
      <c r="K5166" s="14" t="s">
        <v>32</v>
      </c>
      <c r="L5166" s="16">
        <v>1076</v>
      </c>
    </row>
    <row r="5167" spans="1:12" s="1" customFormat="1" ht="409.2" customHeight="1" x14ac:dyDescent="0.15">
      <c r="A5167" s="918"/>
      <c r="B5167" s="921"/>
      <c r="C5167" s="922"/>
      <c r="D5167" s="923"/>
      <c r="E5167" s="921"/>
      <c r="F5167" s="921"/>
      <c r="G5167" s="921"/>
      <c r="H5167" s="924" t="s">
        <v>33</v>
      </c>
      <c r="I5167" s="924"/>
      <c r="J5167" s="921" t="s">
        <v>31</v>
      </c>
      <c r="K5167" s="921" t="s">
        <v>32</v>
      </c>
      <c r="L5167" s="925">
        <v>204.6</v>
      </c>
    </row>
    <row r="5168" spans="1:12" s="1" customFormat="1" ht="344.85" customHeight="1" x14ac:dyDescent="0.15">
      <c r="A5168" s="918"/>
      <c r="B5168" s="921"/>
      <c r="C5168" s="922"/>
      <c r="D5168" s="923"/>
      <c r="E5168" s="921"/>
      <c r="F5168" s="921"/>
      <c r="G5168" s="921"/>
      <c r="H5168" s="924"/>
      <c r="I5168" s="924"/>
      <c r="J5168" s="921"/>
      <c r="K5168" s="921"/>
      <c r="L5168" s="925"/>
    </row>
    <row r="5169" spans="1:12" s="1" customFormat="1" ht="24" customHeight="1" x14ac:dyDescent="0.15">
      <c r="A5169" s="918"/>
      <c r="B5169" s="9" t="s">
        <v>34</v>
      </c>
      <c r="C5169" s="13" t="s">
        <v>35</v>
      </c>
      <c r="D5169" s="13" t="s">
        <v>36</v>
      </c>
      <c r="E5169" s="13" t="s">
        <v>37</v>
      </c>
      <c r="F5169" s="920"/>
      <c r="G5169" s="920"/>
      <c r="H5169" s="924" t="s">
        <v>38</v>
      </c>
      <c r="I5169" s="924"/>
      <c r="J5169" s="921" t="s">
        <v>31</v>
      </c>
      <c r="K5169" s="921" t="s">
        <v>32</v>
      </c>
      <c r="L5169" s="925">
        <v>575</v>
      </c>
    </row>
    <row r="5170" spans="1:12" s="1" customFormat="1" ht="34.5" customHeight="1" x14ac:dyDescent="0.15">
      <c r="A5170" s="918"/>
      <c r="B5170" s="14" t="s">
        <v>3049</v>
      </c>
      <c r="C5170" s="14" t="s">
        <v>3051</v>
      </c>
      <c r="D5170" s="15">
        <v>43731</v>
      </c>
      <c r="E5170" s="14" t="s">
        <v>3052</v>
      </c>
      <c r="F5170" s="920"/>
      <c r="G5170" s="920"/>
      <c r="H5170" s="924"/>
      <c r="I5170" s="924"/>
      <c r="J5170" s="921"/>
      <c r="K5170" s="921"/>
      <c r="L5170" s="925"/>
    </row>
    <row r="5171" spans="1:12" s="1" customFormat="1" ht="24" customHeight="1" x14ac:dyDescent="0.15">
      <c r="A5171" s="918">
        <v>965</v>
      </c>
      <c r="B5171" s="9" t="s">
        <v>22</v>
      </c>
      <c r="C5171" s="13" t="s">
        <v>23</v>
      </c>
      <c r="D5171" s="13" t="s">
        <v>24</v>
      </c>
      <c r="E5171" s="13" t="s">
        <v>25</v>
      </c>
      <c r="F5171" s="919" t="s">
        <v>17</v>
      </c>
      <c r="G5171" s="919"/>
      <c r="H5171" s="920"/>
      <c r="I5171" s="920"/>
      <c r="J5171" s="920"/>
      <c r="K5171" s="920"/>
      <c r="L5171" s="920"/>
    </row>
    <row r="5172" spans="1:12" s="1" customFormat="1" ht="26.25" customHeight="1" x14ac:dyDescent="0.15">
      <c r="A5172" s="918"/>
      <c r="B5172" s="921" t="s">
        <v>3053</v>
      </c>
      <c r="C5172" s="922" t="s">
        <v>3054</v>
      </c>
      <c r="D5172" s="923">
        <v>43599</v>
      </c>
      <c r="E5172" s="921" t="s">
        <v>255</v>
      </c>
      <c r="F5172" s="921" t="s">
        <v>3055</v>
      </c>
      <c r="G5172" s="921"/>
      <c r="H5172" s="924" t="s">
        <v>30</v>
      </c>
      <c r="I5172" s="924"/>
      <c r="J5172" s="14" t="s">
        <v>31</v>
      </c>
      <c r="K5172" s="14" t="s">
        <v>32</v>
      </c>
      <c r="L5172" s="16">
        <v>187.77</v>
      </c>
    </row>
    <row r="5173" spans="1:12" s="1" customFormat="1" ht="260.25" customHeight="1" x14ac:dyDescent="0.15">
      <c r="A5173" s="918"/>
      <c r="B5173" s="921"/>
      <c r="C5173" s="922"/>
      <c r="D5173" s="923"/>
      <c r="E5173" s="921"/>
      <c r="F5173" s="921"/>
      <c r="G5173" s="921"/>
      <c r="H5173" s="924" t="s">
        <v>33</v>
      </c>
      <c r="I5173" s="924"/>
      <c r="J5173" s="14" t="s">
        <v>31</v>
      </c>
      <c r="K5173" s="14" t="s">
        <v>32</v>
      </c>
      <c r="L5173" s="16">
        <v>266.60000000000002</v>
      </c>
    </row>
    <row r="5174" spans="1:12" s="1" customFormat="1" ht="24" customHeight="1" x14ac:dyDescent="0.15">
      <c r="A5174" s="918"/>
      <c r="B5174" s="9" t="s">
        <v>34</v>
      </c>
      <c r="C5174" s="13" t="s">
        <v>35</v>
      </c>
      <c r="D5174" s="13" t="s">
        <v>36</v>
      </c>
      <c r="E5174" s="13" t="s">
        <v>37</v>
      </c>
      <c r="F5174" s="920"/>
      <c r="G5174" s="920"/>
      <c r="H5174" s="924" t="s">
        <v>38</v>
      </c>
      <c r="I5174" s="924"/>
      <c r="J5174" s="921" t="s">
        <v>31</v>
      </c>
      <c r="K5174" s="921" t="s">
        <v>32</v>
      </c>
      <c r="L5174" s="925">
        <v>32</v>
      </c>
    </row>
    <row r="5175" spans="1:12" s="1" customFormat="1" ht="24" customHeight="1" x14ac:dyDescent="0.15">
      <c r="A5175" s="918"/>
      <c r="B5175" s="14" t="s">
        <v>39</v>
      </c>
      <c r="C5175" s="14" t="s">
        <v>3055</v>
      </c>
      <c r="D5175" s="15">
        <v>43600</v>
      </c>
      <c r="E5175" s="14" t="s">
        <v>2766</v>
      </c>
      <c r="F5175" s="920"/>
      <c r="G5175" s="920"/>
      <c r="H5175" s="924"/>
      <c r="I5175" s="924"/>
      <c r="J5175" s="921"/>
      <c r="K5175" s="921"/>
      <c r="L5175" s="925"/>
    </row>
    <row r="5176" spans="1:12" s="1" customFormat="1" ht="24" customHeight="1" x14ac:dyDescent="0.15">
      <c r="A5176" s="918">
        <v>966</v>
      </c>
      <c r="B5176" s="9" t="s">
        <v>22</v>
      </c>
      <c r="C5176" s="13" t="s">
        <v>23</v>
      </c>
      <c r="D5176" s="13" t="s">
        <v>24</v>
      </c>
      <c r="E5176" s="13" t="s">
        <v>25</v>
      </c>
      <c r="F5176" s="919" t="s">
        <v>17</v>
      </c>
      <c r="G5176" s="919"/>
      <c r="H5176" s="920"/>
      <c r="I5176" s="920"/>
      <c r="J5176" s="920"/>
      <c r="K5176" s="920"/>
      <c r="L5176" s="920"/>
    </row>
    <row r="5177" spans="1:12" s="1" customFormat="1" ht="26.25" customHeight="1" x14ac:dyDescent="0.15">
      <c r="A5177" s="918"/>
      <c r="B5177" s="921" t="s">
        <v>3053</v>
      </c>
      <c r="C5177" s="922" t="s">
        <v>3056</v>
      </c>
      <c r="D5177" s="923">
        <v>43633</v>
      </c>
      <c r="E5177" s="921" t="s">
        <v>1487</v>
      </c>
      <c r="F5177" s="921" t="s">
        <v>1488</v>
      </c>
      <c r="G5177" s="921"/>
      <c r="H5177" s="924" t="s">
        <v>30</v>
      </c>
      <c r="I5177" s="924"/>
      <c r="J5177" s="14" t="s">
        <v>31</v>
      </c>
      <c r="K5177" s="14" t="s">
        <v>32</v>
      </c>
      <c r="L5177" s="16">
        <v>135</v>
      </c>
    </row>
    <row r="5178" spans="1:12" s="1" customFormat="1" ht="291.75" customHeight="1" x14ac:dyDescent="0.15">
      <c r="A5178" s="918"/>
      <c r="B5178" s="921"/>
      <c r="C5178" s="922"/>
      <c r="D5178" s="923"/>
      <c r="E5178" s="921"/>
      <c r="F5178" s="921"/>
      <c r="G5178" s="921"/>
      <c r="H5178" s="924" t="s">
        <v>33</v>
      </c>
      <c r="I5178" s="924"/>
      <c r="J5178" s="14" t="s">
        <v>31</v>
      </c>
      <c r="K5178" s="14" t="s">
        <v>32</v>
      </c>
      <c r="L5178" s="16">
        <v>321.40000000000003</v>
      </c>
    </row>
    <row r="5179" spans="1:12" s="1" customFormat="1" ht="24" customHeight="1" x14ac:dyDescent="0.15">
      <c r="A5179" s="918"/>
      <c r="B5179" s="9" t="s">
        <v>34</v>
      </c>
      <c r="C5179" s="13" t="s">
        <v>35</v>
      </c>
      <c r="D5179" s="13" t="s">
        <v>36</v>
      </c>
      <c r="E5179" s="13" t="s">
        <v>37</v>
      </c>
      <c r="F5179" s="920"/>
      <c r="G5179" s="920"/>
      <c r="H5179" s="924" t="s">
        <v>38</v>
      </c>
      <c r="I5179" s="924"/>
      <c r="J5179" s="921" t="s">
        <v>31</v>
      </c>
      <c r="K5179" s="921" t="s">
        <v>32</v>
      </c>
      <c r="L5179" s="925">
        <v>367</v>
      </c>
    </row>
    <row r="5180" spans="1:12" s="1" customFormat="1" ht="24" customHeight="1" x14ac:dyDescent="0.15">
      <c r="A5180" s="918"/>
      <c r="B5180" s="14" t="s">
        <v>39</v>
      </c>
      <c r="C5180" s="14" t="s">
        <v>1488</v>
      </c>
      <c r="D5180" s="15">
        <v>43634</v>
      </c>
      <c r="E5180" s="14" t="s">
        <v>2329</v>
      </c>
      <c r="F5180" s="920"/>
      <c r="G5180" s="920"/>
      <c r="H5180" s="924"/>
      <c r="I5180" s="924"/>
      <c r="J5180" s="921"/>
      <c r="K5180" s="921"/>
      <c r="L5180" s="925"/>
    </row>
    <row r="5181" spans="1:12" s="1" customFormat="1" ht="24" customHeight="1" x14ac:dyDescent="0.15">
      <c r="A5181" s="918">
        <v>967</v>
      </c>
      <c r="B5181" s="9" t="s">
        <v>22</v>
      </c>
      <c r="C5181" s="13" t="s">
        <v>23</v>
      </c>
      <c r="D5181" s="13" t="s">
        <v>24</v>
      </c>
      <c r="E5181" s="13" t="s">
        <v>25</v>
      </c>
      <c r="F5181" s="919" t="s">
        <v>17</v>
      </c>
      <c r="G5181" s="919"/>
      <c r="H5181" s="920"/>
      <c r="I5181" s="920"/>
      <c r="J5181" s="920"/>
      <c r="K5181" s="920"/>
      <c r="L5181" s="920"/>
    </row>
    <row r="5182" spans="1:12" s="1" customFormat="1" ht="26.25" customHeight="1" x14ac:dyDescent="0.15">
      <c r="A5182" s="918"/>
      <c r="B5182" s="921" t="s">
        <v>3053</v>
      </c>
      <c r="C5182" s="922" t="s">
        <v>3057</v>
      </c>
      <c r="D5182" s="923">
        <v>43721</v>
      </c>
      <c r="E5182" s="921" t="s">
        <v>187</v>
      </c>
      <c r="F5182" s="921" t="s">
        <v>992</v>
      </c>
      <c r="G5182" s="921"/>
      <c r="H5182" s="924" t="s">
        <v>30</v>
      </c>
      <c r="I5182" s="924"/>
      <c r="J5182" s="14" t="s">
        <v>31</v>
      </c>
      <c r="K5182" s="14" t="s">
        <v>32</v>
      </c>
      <c r="L5182" s="16">
        <v>669.18</v>
      </c>
    </row>
    <row r="5183" spans="1:12" s="1" customFormat="1" ht="260.25" customHeight="1" x14ac:dyDescent="0.15">
      <c r="A5183" s="918"/>
      <c r="B5183" s="921"/>
      <c r="C5183" s="922"/>
      <c r="D5183" s="923"/>
      <c r="E5183" s="921"/>
      <c r="F5183" s="921"/>
      <c r="G5183" s="921"/>
      <c r="H5183" s="924" t="s">
        <v>33</v>
      </c>
      <c r="I5183" s="924"/>
      <c r="J5183" s="14" t="s">
        <v>31</v>
      </c>
      <c r="K5183" s="14" t="s">
        <v>32</v>
      </c>
      <c r="L5183" s="16">
        <v>324.28000000000003</v>
      </c>
    </row>
    <row r="5184" spans="1:12" s="1" customFormat="1" ht="24" customHeight="1" x14ac:dyDescent="0.15">
      <c r="A5184" s="918"/>
      <c r="B5184" s="9" t="s">
        <v>34</v>
      </c>
      <c r="C5184" s="13" t="s">
        <v>35</v>
      </c>
      <c r="D5184" s="13" t="s">
        <v>36</v>
      </c>
      <c r="E5184" s="13" t="s">
        <v>37</v>
      </c>
      <c r="F5184" s="920"/>
      <c r="G5184" s="920"/>
      <c r="H5184" s="924" t="s">
        <v>38</v>
      </c>
      <c r="I5184" s="924"/>
      <c r="J5184" s="921" t="s">
        <v>31</v>
      </c>
      <c r="K5184" s="921" t="s">
        <v>32</v>
      </c>
      <c r="L5184" s="925">
        <v>649</v>
      </c>
    </row>
    <row r="5185" spans="1:12" s="1" customFormat="1" ht="24" customHeight="1" x14ac:dyDescent="0.15">
      <c r="A5185" s="918"/>
      <c r="B5185" s="14" t="s">
        <v>39</v>
      </c>
      <c r="C5185" s="14" t="s">
        <v>992</v>
      </c>
      <c r="D5185" s="15">
        <v>43723</v>
      </c>
      <c r="E5185" s="14" t="s">
        <v>2945</v>
      </c>
      <c r="F5185" s="920"/>
      <c r="G5185" s="920"/>
      <c r="H5185" s="924"/>
      <c r="I5185" s="924"/>
      <c r="J5185" s="921"/>
      <c r="K5185" s="921"/>
      <c r="L5185" s="925"/>
    </row>
    <row r="5186" spans="1:12" s="1" customFormat="1" ht="24" customHeight="1" x14ac:dyDescent="0.15">
      <c r="A5186" s="918">
        <v>968</v>
      </c>
      <c r="B5186" s="9" t="s">
        <v>22</v>
      </c>
      <c r="C5186" s="13" t="s">
        <v>23</v>
      </c>
      <c r="D5186" s="13" t="s">
        <v>24</v>
      </c>
      <c r="E5186" s="13" t="s">
        <v>25</v>
      </c>
      <c r="F5186" s="919" t="s">
        <v>17</v>
      </c>
      <c r="G5186" s="919"/>
      <c r="H5186" s="920"/>
      <c r="I5186" s="920"/>
      <c r="J5186" s="920"/>
      <c r="K5186" s="920"/>
      <c r="L5186" s="920"/>
    </row>
    <row r="5187" spans="1:12" s="1" customFormat="1" ht="26.25" customHeight="1" x14ac:dyDescent="0.15">
      <c r="A5187" s="918"/>
      <c r="B5187" s="921" t="s">
        <v>3058</v>
      </c>
      <c r="C5187" s="922" t="s">
        <v>3059</v>
      </c>
      <c r="D5187" s="923">
        <v>43666</v>
      </c>
      <c r="E5187" s="921" t="s">
        <v>465</v>
      </c>
      <c r="F5187" s="921" t="s">
        <v>210</v>
      </c>
      <c r="G5187" s="921"/>
      <c r="H5187" s="924" t="s">
        <v>30</v>
      </c>
      <c r="I5187" s="924"/>
      <c r="J5187" s="14" t="s">
        <v>31</v>
      </c>
      <c r="K5187" s="14" t="s">
        <v>31</v>
      </c>
      <c r="L5187" s="16">
        <v>0</v>
      </c>
    </row>
    <row r="5188" spans="1:12" s="1" customFormat="1" ht="155.25" customHeight="1" x14ac:dyDescent="0.15">
      <c r="A5188" s="918"/>
      <c r="B5188" s="921"/>
      <c r="C5188" s="922"/>
      <c r="D5188" s="923"/>
      <c r="E5188" s="921"/>
      <c r="F5188" s="921"/>
      <c r="G5188" s="921"/>
      <c r="H5188" s="924" t="s">
        <v>33</v>
      </c>
      <c r="I5188" s="924"/>
      <c r="J5188" s="14" t="s">
        <v>31</v>
      </c>
      <c r="K5188" s="14" t="s">
        <v>31</v>
      </c>
      <c r="L5188" s="16">
        <v>0</v>
      </c>
    </row>
    <row r="5189" spans="1:12" s="1" customFormat="1" ht="24" customHeight="1" x14ac:dyDescent="0.15">
      <c r="A5189" s="918"/>
      <c r="B5189" s="9" t="s">
        <v>34</v>
      </c>
      <c r="C5189" s="13" t="s">
        <v>35</v>
      </c>
      <c r="D5189" s="13" t="s">
        <v>36</v>
      </c>
      <c r="E5189" s="13" t="s">
        <v>37</v>
      </c>
      <c r="F5189" s="920"/>
      <c r="G5189" s="920"/>
      <c r="H5189" s="924" t="s">
        <v>38</v>
      </c>
      <c r="I5189" s="924"/>
      <c r="J5189" s="921" t="s">
        <v>31</v>
      </c>
      <c r="K5189" s="921" t="s">
        <v>32</v>
      </c>
      <c r="L5189" s="925">
        <v>1530</v>
      </c>
    </row>
    <row r="5190" spans="1:12" s="1" customFormat="1" ht="24" customHeight="1" x14ac:dyDescent="0.15">
      <c r="A5190" s="918"/>
      <c r="B5190" s="14" t="s">
        <v>229</v>
      </c>
      <c r="C5190" s="14" t="s">
        <v>210</v>
      </c>
      <c r="D5190" s="15">
        <v>43672</v>
      </c>
      <c r="E5190" s="14" t="s">
        <v>809</v>
      </c>
      <c r="F5190" s="920"/>
      <c r="G5190" s="920"/>
      <c r="H5190" s="924"/>
      <c r="I5190" s="924"/>
      <c r="J5190" s="921"/>
      <c r="K5190" s="921"/>
      <c r="L5190" s="925"/>
    </row>
    <row r="5191" spans="1:12" s="1" customFormat="1" ht="24" customHeight="1" x14ac:dyDescent="0.15">
      <c r="A5191" s="918">
        <v>969</v>
      </c>
      <c r="B5191" s="9" t="s">
        <v>22</v>
      </c>
      <c r="C5191" s="13" t="s">
        <v>23</v>
      </c>
      <c r="D5191" s="13" t="s">
        <v>24</v>
      </c>
      <c r="E5191" s="13" t="s">
        <v>25</v>
      </c>
      <c r="F5191" s="919" t="s">
        <v>17</v>
      </c>
      <c r="G5191" s="919"/>
      <c r="H5191" s="920"/>
      <c r="I5191" s="920"/>
      <c r="J5191" s="920"/>
      <c r="K5191" s="920"/>
      <c r="L5191" s="920"/>
    </row>
    <row r="5192" spans="1:12" s="1" customFormat="1" ht="26.25" customHeight="1" x14ac:dyDescent="0.15">
      <c r="A5192" s="918"/>
      <c r="B5192" s="921" t="s">
        <v>3060</v>
      </c>
      <c r="C5192" s="922" t="s">
        <v>3061</v>
      </c>
      <c r="D5192" s="923">
        <v>43717</v>
      </c>
      <c r="E5192" s="921" t="s">
        <v>638</v>
      </c>
      <c r="F5192" s="921" t="s">
        <v>3062</v>
      </c>
      <c r="G5192" s="921"/>
      <c r="H5192" s="924" t="s">
        <v>30</v>
      </c>
      <c r="I5192" s="924"/>
      <c r="J5192" s="14" t="s">
        <v>31</v>
      </c>
      <c r="K5192" s="14" t="s">
        <v>32</v>
      </c>
      <c r="L5192" s="16">
        <v>1358</v>
      </c>
    </row>
    <row r="5193" spans="1:12" s="1" customFormat="1" ht="409.2" customHeight="1" x14ac:dyDescent="0.15">
      <c r="A5193" s="918"/>
      <c r="B5193" s="921"/>
      <c r="C5193" s="922"/>
      <c r="D5193" s="923"/>
      <c r="E5193" s="921"/>
      <c r="F5193" s="921"/>
      <c r="G5193" s="921"/>
      <c r="H5193" s="924" t="s">
        <v>33</v>
      </c>
      <c r="I5193" s="924"/>
      <c r="J5193" s="921" t="s">
        <v>31</v>
      </c>
      <c r="K5193" s="921" t="s">
        <v>32</v>
      </c>
      <c r="L5193" s="925">
        <v>182.26</v>
      </c>
    </row>
    <row r="5194" spans="1:12" s="1" customFormat="1" ht="239.85" customHeight="1" x14ac:dyDescent="0.15">
      <c r="A5194" s="918"/>
      <c r="B5194" s="921"/>
      <c r="C5194" s="922"/>
      <c r="D5194" s="923"/>
      <c r="E5194" s="921"/>
      <c r="F5194" s="921"/>
      <c r="G5194" s="921"/>
      <c r="H5194" s="924"/>
      <c r="I5194" s="924"/>
      <c r="J5194" s="921"/>
      <c r="K5194" s="921"/>
      <c r="L5194" s="925"/>
    </row>
    <row r="5195" spans="1:12" s="1" customFormat="1" ht="24" customHeight="1" x14ac:dyDescent="0.15">
      <c r="A5195" s="918"/>
      <c r="B5195" s="9" t="s">
        <v>34</v>
      </c>
      <c r="C5195" s="13" t="s">
        <v>35</v>
      </c>
      <c r="D5195" s="13" t="s">
        <v>36</v>
      </c>
      <c r="E5195" s="13" t="s">
        <v>37</v>
      </c>
      <c r="F5195" s="920"/>
      <c r="G5195" s="920"/>
      <c r="H5195" s="924" t="s">
        <v>38</v>
      </c>
      <c r="I5195" s="924"/>
      <c r="J5195" s="921" t="s">
        <v>31</v>
      </c>
      <c r="K5195" s="921" t="s">
        <v>31</v>
      </c>
      <c r="L5195" s="925">
        <v>0</v>
      </c>
    </row>
    <row r="5196" spans="1:12" s="1" customFormat="1" ht="24" customHeight="1" x14ac:dyDescent="0.15">
      <c r="A5196" s="918"/>
      <c r="B5196" s="14" t="s">
        <v>31</v>
      </c>
      <c r="C5196" s="14" t="s">
        <v>3062</v>
      </c>
      <c r="D5196" s="15">
        <v>43737</v>
      </c>
      <c r="E5196" s="14" t="s">
        <v>3063</v>
      </c>
      <c r="F5196" s="920"/>
      <c r="G5196" s="920"/>
      <c r="H5196" s="924"/>
      <c r="I5196" s="924"/>
      <c r="J5196" s="921"/>
      <c r="K5196" s="921"/>
      <c r="L5196" s="925"/>
    </row>
    <row r="5197" spans="1:12" s="1" customFormat="1" ht="24" customHeight="1" x14ac:dyDescent="0.15">
      <c r="A5197" s="918">
        <v>970</v>
      </c>
      <c r="B5197" s="9" t="s">
        <v>22</v>
      </c>
      <c r="C5197" s="13" t="s">
        <v>23</v>
      </c>
      <c r="D5197" s="13" t="s">
        <v>24</v>
      </c>
      <c r="E5197" s="13" t="s">
        <v>25</v>
      </c>
      <c r="F5197" s="919" t="s">
        <v>17</v>
      </c>
      <c r="G5197" s="919"/>
      <c r="H5197" s="920"/>
      <c r="I5197" s="920"/>
      <c r="J5197" s="920"/>
      <c r="K5197" s="920"/>
      <c r="L5197" s="920"/>
    </row>
    <row r="5198" spans="1:12" s="1" customFormat="1" ht="26.25" customHeight="1" x14ac:dyDescent="0.15">
      <c r="A5198" s="918"/>
      <c r="B5198" s="921" t="s">
        <v>3064</v>
      </c>
      <c r="C5198" s="922" t="s">
        <v>3065</v>
      </c>
      <c r="D5198" s="923">
        <v>43730</v>
      </c>
      <c r="E5198" s="921" t="s">
        <v>1060</v>
      </c>
      <c r="F5198" s="921" t="s">
        <v>958</v>
      </c>
      <c r="G5198" s="921"/>
      <c r="H5198" s="924" t="s">
        <v>30</v>
      </c>
      <c r="I5198" s="924"/>
      <c r="J5198" s="14" t="s">
        <v>31</v>
      </c>
      <c r="K5198" s="14" t="s">
        <v>31</v>
      </c>
      <c r="L5198" s="16">
        <v>0</v>
      </c>
    </row>
    <row r="5199" spans="1:12" s="1" customFormat="1" ht="409.2" customHeight="1" x14ac:dyDescent="0.15">
      <c r="A5199" s="918"/>
      <c r="B5199" s="921"/>
      <c r="C5199" s="922"/>
      <c r="D5199" s="923"/>
      <c r="E5199" s="921"/>
      <c r="F5199" s="921"/>
      <c r="G5199" s="921"/>
      <c r="H5199" s="924" t="s">
        <v>33</v>
      </c>
      <c r="I5199" s="924"/>
      <c r="J5199" s="921" t="s">
        <v>31</v>
      </c>
      <c r="K5199" s="921" t="s">
        <v>31</v>
      </c>
      <c r="L5199" s="925">
        <v>0</v>
      </c>
    </row>
    <row r="5200" spans="1:12" s="1" customFormat="1" ht="61.35" customHeight="1" x14ac:dyDescent="0.15">
      <c r="A5200" s="918"/>
      <c r="B5200" s="921"/>
      <c r="C5200" s="922"/>
      <c r="D5200" s="923"/>
      <c r="E5200" s="921"/>
      <c r="F5200" s="921"/>
      <c r="G5200" s="921"/>
      <c r="H5200" s="924"/>
      <c r="I5200" s="924"/>
      <c r="J5200" s="921"/>
      <c r="K5200" s="921"/>
      <c r="L5200" s="925"/>
    </row>
    <row r="5201" spans="1:12" s="1" customFormat="1" ht="24" customHeight="1" x14ac:dyDescent="0.15">
      <c r="A5201" s="918"/>
      <c r="B5201" s="9" t="s">
        <v>34</v>
      </c>
      <c r="C5201" s="13" t="s">
        <v>35</v>
      </c>
      <c r="D5201" s="13" t="s">
        <v>36</v>
      </c>
      <c r="E5201" s="13" t="s">
        <v>37</v>
      </c>
      <c r="F5201" s="920"/>
      <c r="G5201" s="920"/>
      <c r="H5201" s="924" t="s">
        <v>38</v>
      </c>
      <c r="I5201" s="924"/>
      <c r="J5201" s="921" t="s">
        <v>31</v>
      </c>
      <c r="K5201" s="921" t="s">
        <v>32</v>
      </c>
      <c r="L5201" s="925">
        <v>500</v>
      </c>
    </row>
    <row r="5202" spans="1:12" s="1" customFormat="1" ht="24" customHeight="1" x14ac:dyDescent="0.15">
      <c r="A5202" s="918"/>
      <c r="B5202" s="14" t="s">
        <v>39</v>
      </c>
      <c r="C5202" s="14" t="s">
        <v>958</v>
      </c>
      <c r="D5202" s="15">
        <v>43736</v>
      </c>
      <c r="E5202" s="14" t="s">
        <v>1772</v>
      </c>
      <c r="F5202" s="920"/>
      <c r="G5202" s="920"/>
      <c r="H5202" s="924"/>
      <c r="I5202" s="924"/>
      <c r="J5202" s="921"/>
      <c r="K5202" s="921"/>
      <c r="L5202" s="925"/>
    </row>
    <row r="5203" spans="1:12" s="1" customFormat="1" ht="24" customHeight="1" x14ac:dyDescent="0.15">
      <c r="A5203" s="918">
        <v>971</v>
      </c>
      <c r="B5203" s="9" t="s">
        <v>22</v>
      </c>
      <c r="C5203" s="13" t="s">
        <v>23</v>
      </c>
      <c r="D5203" s="13" t="s">
        <v>24</v>
      </c>
      <c r="E5203" s="13" t="s">
        <v>25</v>
      </c>
      <c r="F5203" s="919" t="s">
        <v>17</v>
      </c>
      <c r="G5203" s="919"/>
      <c r="H5203" s="920"/>
      <c r="I5203" s="920"/>
      <c r="J5203" s="920"/>
      <c r="K5203" s="920"/>
      <c r="L5203" s="920"/>
    </row>
    <row r="5204" spans="1:12" s="1" customFormat="1" ht="26.25" customHeight="1" x14ac:dyDescent="0.15">
      <c r="A5204" s="918"/>
      <c r="B5204" s="921" t="s">
        <v>3066</v>
      </c>
      <c r="C5204" s="922" t="s">
        <v>3067</v>
      </c>
      <c r="D5204" s="923">
        <v>43683</v>
      </c>
      <c r="E5204" s="921" t="s">
        <v>53</v>
      </c>
      <c r="F5204" s="921" t="s">
        <v>3068</v>
      </c>
      <c r="G5204" s="921"/>
      <c r="H5204" s="924" t="s">
        <v>30</v>
      </c>
      <c r="I5204" s="924"/>
      <c r="J5204" s="14" t="s">
        <v>31</v>
      </c>
      <c r="K5204" s="14" t="s">
        <v>32</v>
      </c>
      <c r="L5204" s="16">
        <v>765</v>
      </c>
    </row>
    <row r="5205" spans="1:12" s="1" customFormat="1" ht="409.2" customHeight="1" x14ac:dyDescent="0.15">
      <c r="A5205" s="918"/>
      <c r="B5205" s="921"/>
      <c r="C5205" s="922"/>
      <c r="D5205" s="923"/>
      <c r="E5205" s="921"/>
      <c r="F5205" s="921"/>
      <c r="G5205" s="921"/>
      <c r="H5205" s="924" t="s">
        <v>33</v>
      </c>
      <c r="I5205" s="924"/>
      <c r="J5205" s="921" t="s">
        <v>31</v>
      </c>
      <c r="K5205" s="921" t="s">
        <v>32</v>
      </c>
      <c r="L5205" s="925">
        <v>400</v>
      </c>
    </row>
    <row r="5206" spans="1:12" s="1" customFormat="1" ht="50.85" customHeight="1" x14ac:dyDescent="0.15">
      <c r="A5206" s="918"/>
      <c r="B5206" s="921"/>
      <c r="C5206" s="922"/>
      <c r="D5206" s="923"/>
      <c r="E5206" s="921"/>
      <c r="F5206" s="921"/>
      <c r="G5206" s="921"/>
      <c r="H5206" s="924"/>
      <c r="I5206" s="924"/>
      <c r="J5206" s="921"/>
      <c r="K5206" s="921"/>
      <c r="L5206" s="925"/>
    </row>
    <row r="5207" spans="1:12" s="1" customFormat="1" ht="24" customHeight="1" x14ac:dyDescent="0.15">
      <c r="A5207" s="918"/>
      <c r="B5207" s="9" t="s">
        <v>34</v>
      </c>
      <c r="C5207" s="13" t="s">
        <v>35</v>
      </c>
      <c r="D5207" s="13" t="s">
        <v>36</v>
      </c>
      <c r="E5207" s="13" t="s">
        <v>37</v>
      </c>
      <c r="F5207" s="920"/>
      <c r="G5207" s="920"/>
      <c r="H5207" s="924" t="s">
        <v>38</v>
      </c>
      <c r="I5207" s="924"/>
      <c r="J5207" s="921" t="s">
        <v>31</v>
      </c>
      <c r="K5207" s="921" t="s">
        <v>31</v>
      </c>
      <c r="L5207" s="925">
        <v>0</v>
      </c>
    </row>
    <row r="5208" spans="1:12" s="1" customFormat="1" ht="24" customHeight="1" x14ac:dyDescent="0.15">
      <c r="A5208" s="918"/>
      <c r="B5208" s="14" t="s">
        <v>31</v>
      </c>
      <c r="C5208" s="14" t="s">
        <v>3068</v>
      </c>
      <c r="D5208" s="15">
        <v>43685</v>
      </c>
      <c r="E5208" s="14" t="s">
        <v>2073</v>
      </c>
      <c r="F5208" s="920"/>
      <c r="G5208" s="920"/>
      <c r="H5208" s="924"/>
      <c r="I5208" s="924"/>
      <c r="J5208" s="921"/>
      <c r="K5208" s="921"/>
      <c r="L5208" s="925"/>
    </row>
    <row r="5209" spans="1:12" s="1" customFormat="1" ht="24" customHeight="1" x14ac:dyDescent="0.15">
      <c r="A5209" s="918">
        <v>972</v>
      </c>
      <c r="B5209" s="9" t="s">
        <v>22</v>
      </c>
      <c r="C5209" s="13" t="s">
        <v>23</v>
      </c>
      <c r="D5209" s="13" t="s">
        <v>24</v>
      </c>
      <c r="E5209" s="13" t="s">
        <v>25</v>
      </c>
      <c r="F5209" s="919" t="s">
        <v>17</v>
      </c>
      <c r="G5209" s="919"/>
      <c r="H5209" s="920"/>
      <c r="I5209" s="920"/>
      <c r="J5209" s="920"/>
      <c r="K5209" s="920"/>
      <c r="L5209" s="920"/>
    </row>
    <row r="5210" spans="1:12" s="1" customFormat="1" ht="26.25" customHeight="1" x14ac:dyDescent="0.15">
      <c r="A5210" s="918"/>
      <c r="B5210" s="921" t="s">
        <v>3069</v>
      </c>
      <c r="C5210" s="922" t="s">
        <v>3070</v>
      </c>
      <c r="D5210" s="923">
        <v>43721</v>
      </c>
      <c r="E5210" s="921" t="s">
        <v>410</v>
      </c>
      <c r="F5210" s="921" t="s">
        <v>737</v>
      </c>
      <c r="G5210" s="921"/>
      <c r="H5210" s="924" t="s">
        <v>30</v>
      </c>
      <c r="I5210" s="924"/>
      <c r="J5210" s="14" t="s">
        <v>31</v>
      </c>
      <c r="K5210" s="14" t="s">
        <v>31</v>
      </c>
      <c r="L5210" s="16">
        <v>0</v>
      </c>
    </row>
    <row r="5211" spans="1:12" s="1" customFormat="1" ht="409.2" customHeight="1" x14ac:dyDescent="0.15">
      <c r="A5211" s="918"/>
      <c r="B5211" s="921"/>
      <c r="C5211" s="922"/>
      <c r="D5211" s="923"/>
      <c r="E5211" s="921"/>
      <c r="F5211" s="921"/>
      <c r="G5211" s="921"/>
      <c r="H5211" s="924" t="s">
        <v>33</v>
      </c>
      <c r="I5211" s="924"/>
      <c r="J5211" s="921" t="s">
        <v>31</v>
      </c>
      <c r="K5211" s="921" t="s">
        <v>32</v>
      </c>
      <c r="L5211" s="925">
        <v>1834.04</v>
      </c>
    </row>
    <row r="5212" spans="1:12" s="1" customFormat="1" ht="409.2" customHeight="1" x14ac:dyDescent="0.15">
      <c r="A5212" s="918"/>
      <c r="B5212" s="921"/>
      <c r="C5212" s="922"/>
      <c r="D5212" s="923"/>
      <c r="E5212" s="921"/>
      <c r="F5212" s="921"/>
      <c r="G5212" s="921"/>
      <c r="H5212" s="924"/>
      <c r="I5212" s="924"/>
      <c r="J5212" s="921"/>
      <c r="K5212" s="921"/>
      <c r="L5212" s="925"/>
    </row>
    <row r="5213" spans="1:12" s="1" customFormat="1" ht="103.95" customHeight="1" x14ac:dyDescent="0.15">
      <c r="A5213" s="918"/>
      <c r="B5213" s="921"/>
      <c r="C5213" s="922"/>
      <c r="D5213" s="923"/>
      <c r="E5213" s="921"/>
      <c r="F5213" s="921"/>
      <c r="G5213" s="921"/>
      <c r="H5213" s="924"/>
      <c r="I5213" s="924"/>
      <c r="J5213" s="921"/>
      <c r="K5213" s="921"/>
      <c r="L5213" s="925"/>
    </row>
    <row r="5214" spans="1:12" s="1" customFormat="1" ht="24" customHeight="1" x14ac:dyDescent="0.15">
      <c r="A5214" s="918"/>
      <c r="B5214" s="9" t="s">
        <v>34</v>
      </c>
      <c r="C5214" s="13" t="s">
        <v>35</v>
      </c>
      <c r="D5214" s="13" t="s">
        <v>36</v>
      </c>
      <c r="E5214" s="13" t="s">
        <v>37</v>
      </c>
      <c r="F5214" s="920"/>
      <c r="G5214" s="920"/>
      <c r="H5214" s="924" t="s">
        <v>38</v>
      </c>
      <c r="I5214" s="924"/>
      <c r="J5214" s="921" t="s">
        <v>31</v>
      </c>
      <c r="K5214" s="921" t="s">
        <v>31</v>
      </c>
      <c r="L5214" s="925">
        <v>0</v>
      </c>
    </row>
    <row r="5215" spans="1:12" s="1" customFormat="1" ht="24" customHeight="1" x14ac:dyDescent="0.15">
      <c r="A5215" s="918"/>
      <c r="B5215" s="14" t="s">
        <v>105</v>
      </c>
      <c r="C5215" s="14" t="s">
        <v>737</v>
      </c>
      <c r="D5215" s="15">
        <v>43731</v>
      </c>
      <c r="E5215" s="14" t="s">
        <v>3071</v>
      </c>
      <c r="F5215" s="920"/>
      <c r="G5215" s="920"/>
      <c r="H5215" s="924"/>
      <c r="I5215" s="924"/>
      <c r="J5215" s="921"/>
      <c r="K5215" s="921"/>
      <c r="L5215" s="925"/>
    </row>
    <row r="5216" spans="1:12" s="1" customFormat="1" ht="24" customHeight="1" x14ac:dyDescent="0.15">
      <c r="A5216" s="918">
        <v>973</v>
      </c>
      <c r="B5216" s="9" t="s">
        <v>22</v>
      </c>
      <c r="C5216" s="13" t="s">
        <v>23</v>
      </c>
      <c r="D5216" s="13" t="s">
        <v>24</v>
      </c>
      <c r="E5216" s="13" t="s">
        <v>25</v>
      </c>
      <c r="F5216" s="919" t="s">
        <v>17</v>
      </c>
      <c r="G5216" s="919"/>
      <c r="H5216" s="920"/>
      <c r="I5216" s="920"/>
      <c r="J5216" s="920"/>
      <c r="K5216" s="920"/>
      <c r="L5216" s="920"/>
    </row>
    <row r="5217" spans="1:12" s="1" customFormat="1" ht="26.25" customHeight="1" x14ac:dyDescent="0.15">
      <c r="A5217" s="918"/>
      <c r="B5217" s="921" t="s">
        <v>3072</v>
      </c>
      <c r="C5217" s="922" t="s">
        <v>3073</v>
      </c>
      <c r="D5217" s="923">
        <v>43737</v>
      </c>
      <c r="E5217" s="921" t="s">
        <v>1650</v>
      </c>
      <c r="F5217" s="921" t="s">
        <v>3074</v>
      </c>
      <c r="G5217" s="921"/>
      <c r="H5217" s="924" t="s">
        <v>30</v>
      </c>
      <c r="I5217" s="924"/>
      <c r="J5217" s="14" t="s">
        <v>31</v>
      </c>
      <c r="K5217" s="14" t="s">
        <v>32</v>
      </c>
      <c r="L5217" s="16">
        <v>148</v>
      </c>
    </row>
    <row r="5218" spans="1:12" s="1" customFormat="1" ht="281.25" customHeight="1" x14ac:dyDescent="0.15">
      <c r="A5218" s="918"/>
      <c r="B5218" s="921"/>
      <c r="C5218" s="922"/>
      <c r="D5218" s="923"/>
      <c r="E5218" s="921"/>
      <c r="F5218" s="921"/>
      <c r="G5218" s="921"/>
      <c r="H5218" s="924" t="s">
        <v>33</v>
      </c>
      <c r="I5218" s="924"/>
      <c r="J5218" s="14" t="s">
        <v>31</v>
      </c>
      <c r="K5218" s="14" t="s">
        <v>32</v>
      </c>
      <c r="L5218" s="16">
        <v>1400</v>
      </c>
    </row>
    <row r="5219" spans="1:12" s="1" customFormat="1" ht="24" customHeight="1" x14ac:dyDescent="0.15">
      <c r="A5219" s="918"/>
      <c r="B5219" s="9" t="s">
        <v>34</v>
      </c>
      <c r="C5219" s="13" t="s">
        <v>35</v>
      </c>
      <c r="D5219" s="13" t="s">
        <v>36</v>
      </c>
      <c r="E5219" s="13" t="s">
        <v>37</v>
      </c>
      <c r="F5219" s="920"/>
      <c r="G5219" s="920"/>
      <c r="H5219" s="924" t="s">
        <v>38</v>
      </c>
      <c r="I5219" s="924"/>
      <c r="J5219" s="921" t="s">
        <v>31</v>
      </c>
      <c r="K5219" s="921" t="s">
        <v>32</v>
      </c>
      <c r="L5219" s="925">
        <v>629</v>
      </c>
    </row>
    <row r="5220" spans="1:12" s="1" customFormat="1" ht="24" customHeight="1" x14ac:dyDescent="0.15">
      <c r="A5220" s="918"/>
      <c r="B5220" s="14" t="s">
        <v>204</v>
      </c>
      <c r="C5220" s="14" t="s">
        <v>3074</v>
      </c>
      <c r="D5220" s="15">
        <v>43738</v>
      </c>
      <c r="E5220" s="14" t="s">
        <v>946</v>
      </c>
      <c r="F5220" s="920"/>
      <c r="G5220" s="920"/>
      <c r="H5220" s="924"/>
      <c r="I5220" s="924"/>
      <c r="J5220" s="921"/>
      <c r="K5220" s="921"/>
      <c r="L5220" s="925"/>
    </row>
    <row r="5221" spans="1:12" s="1" customFormat="1" ht="24" customHeight="1" x14ac:dyDescent="0.15">
      <c r="A5221" s="918">
        <v>974</v>
      </c>
      <c r="B5221" s="9" t="s">
        <v>22</v>
      </c>
      <c r="C5221" s="13" t="s">
        <v>23</v>
      </c>
      <c r="D5221" s="13" t="s">
        <v>24</v>
      </c>
      <c r="E5221" s="13" t="s">
        <v>25</v>
      </c>
      <c r="F5221" s="919" t="s">
        <v>17</v>
      </c>
      <c r="G5221" s="919"/>
      <c r="H5221" s="920"/>
      <c r="I5221" s="920"/>
      <c r="J5221" s="920"/>
      <c r="K5221" s="920"/>
      <c r="L5221" s="920"/>
    </row>
    <row r="5222" spans="1:12" s="1" customFormat="1" ht="26.25" customHeight="1" x14ac:dyDescent="0.15">
      <c r="A5222" s="918"/>
      <c r="B5222" s="921" t="s">
        <v>3075</v>
      </c>
      <c r="C5222" s="922" t="s">
        <v>3076</v>
      </c>
      <c r="D5222" s="923">
        <v>43582</v>
      </c>
      <c r="E5222" s="921" t="s">
        <v>2143</v>
      </c>
      <c r="F5222" s="921" t="s">
        <v>3077</v>
      </c>
      <c r="G5222" s="921"/>
      <c r="H5222" s="924" t="s">
        <v>30</v>
      </c>
      <c r="I5222" s="924"/>
      <c r="J5222" s="14" t="s">
        <v>31</v>
      </c>
      <c r="K5222" s="14" t="s">
        <v>32</v>
      </c>
      <c r="L5222" s="16">
        <v>585.18000000000006</v>
      </c>
    </row>
    <row r="5223" spans="1:12" s="1" customFormat="1" ht="409.2" customHeight="1" x14ac:dyDescent="0.15">
      <c r="A5223" s="918"/>
      <c r="B5223" s="921"/>
      <c r="C5223" s="922"/>
      <c r="D5223" s="923"/>
      <c r="E5223" s="921"/>
      <c r="F5223" s="921"/>
      <c r="G5223" s="921"/>
      <c r="H5223" s="924" t="s">
        <v>33</v>
      </c>
      <c r="I5223" s="924"/>
      <c r="J5223" s="921" t="s">
        <v>31</v>
      </c>
      <c r="K5223" s="921" t="s">
        <v>32</v>
      </c>
      <c r="L5223" s="925">
        <v>1709.74</v>
      </c>
    </row>
    <row r="5224" spans="1:12" s="1" customFormat="1" ht="82.35" customHeight="1" x14ac:dyDescent="0.15">
      <c r="A5224" s="918"/>
      <c r="B5224" s="921"/>
      <c r="C5224" s="922"/>
      <c r="D5224" s="923"/>
      <c r="E5224" s="921"/>
      <c r="F5224" s="921"/>
      <c r="G5224" s="921"/>
      <c r="H5224" s="924"/>
      <c r="I5224" s="924"/>
      <c r="J5224" s="921"/>
      <c r="K5224" s="921"/>
      <c r="L5224" s="925"/>
    </row>
    <row r="5225" spans="1:12" s="1" customFormat="1" ht="24" customHeight="1" x14ac:dyDescent="0.15">
      <c r="A5225" s="918"/>
      <c r="B5225" s="9" t="s">
        <v>34</v>
      </c>
      <c r="C5225" s="13" t="s">
        <v>35</v>
      </c>
      <c r="D5225" s="13" t="s">
        <v>36</v>
      </c>
      <c r="E5225" s="13" t="s">
        <v>37</v>
      </c>
      <c r="F5225" s="920"/>
      <c r="G5225" s="920"/>
      <c r="H5225" s="924" t="s">
        <v>38</v>
      </c>
      <c r="I5225" s="924"/>
      <c r="J5225" s="921" t="s">
        <v>31</v>
      </c>
      <c r="K5225" s="921" t="s">
        <v>32</v>
      </c>
      <c r="L5225" s="925">
        <v>545.06000000000006</v>
      </c>
    </row>
    <row r="5226" spans="1:12" s="1" customFormat="1" ht="24" customHeight="1" x14ac:dyDescent="0.15">
      <c r="A5226" s="918"/>
      <c r="B5226" s="14" t="s">
        <v>605</v>
      </c>
      <c r="C5226" s="14" t="s">
        <v>3077</v>
      </c>
      <c r="D5226" s="15">
        <v>43586</v>
      </c>
      <c r="E5226" s="14" t="s">
        <v>46</v>
      </c>
      <c r="F5226" s="920"/>
      <c r="G5226" s="920"/>
      <c r="H5226" s="924"/>
      <c r="I5226" s="924"/>
      <c r="J5226" s="921"/>
      <c r="K5226" s="921"/>
      <c r="L5226" s="925"/>
    </row>
    <row r="5227" spans="1:12" s="1" customFormat="1" ht="24" customHeight="1" x14ac:dyDescent="0.15">
      <c r="A5227" s="918">
        <v>975</v>
      </c>
      <c r="B5227" s="9" t="s">
        <v>22</v>
      </c>
      <c r="C5227" s="13" t="s">
        <v>23</v>
      </c>
      <c r="D5227" s="13" t="s">
        <v>24</v>
      </c>
      <c r="E5227" s="13" t="s">
        <v>25</v>
      </c>
      <c r="F5227" s="919" t="s">
        <v>17</v>
      </c>
      <c r="G5227" s="919"/>
      <c r="H5227" s="920"/>
      <c r="I5227" s="920"/>
      <c r="J5227" s="920"/>
      <c r="K5227" s="920"/>
      <c r="L5227" s="920"/>
    </row>
    <row r="5228" spans="1:12" s="1" customFormat="1" ht="26.25" customHeight="1" x14ac:dyDescent="0.15">
      <c r="A5228" s="918"/>
      <c r="B5228" s="921" t="s">
        <v>3075</v>
      </c>
      <c r="C5228" s="922" t="s">
        <v>3078</v>
      </c>
      <c r="D5228" s="923">
        <v>43599</v>
      </c>
      <c r="E5228" s="921" t="s">
        <v>1570</v>
      </c>
      <c r="F5228" s="921" t="s">
        <v>3079</v>
      </c>
      <c r="G5228" s="921"/>
      <c r="H5228" s="924" t="s">
        <v>30</v>
      </c>
      <c r="I5228" s="924"/>
      <c r="J5228" s="14" t="s">
        <v>31</v>
      </c>
      <c r="K5228" s="14" t="s">
        <v>32</v>
      </c>
      <c r="L5228" s="16">
        <v>1378.25</v>
      </c>
    </row>
    <row r="5229" spans="1:12" s="1" customFormat="1" ht="409.2" customHeight="1" x14ac:dyDescent="0.15">
      <c r="A5229" s="918"/>
      <c r="B5229" s="921"/>
      <c r="C5229" s="922"/>
      <c r="D5229" s="923"/>
      <c r="E5229" s="921"/>
      <c r="F5229" s="921"/>
      <c r="G5229" s="921"/>
      <c r="H5229" s="924" t="s">
        <v>33</v>
      </c>
      <c r="I5229" s="924"/>
      <c r="J5229" s="921" t="s">
        <v>31</v>
      </c>
      <c r="K5229" s="921" t="s">
        <v>32</v>
      </c>
      <c r="L5229" s="925">
        <v>9431.23</v>
      </c>
    </row>
    <row r="5230" spans="1:12" s="1" customFormat="1" ht="92.85" customHeight="1" x14ac:dyDescent="0.15">
      <c r="A5230" s="918"/>
      <c r="B5230" s="921"/>
      <c r="C5230" s="922"/>
      <c r="D5230" s="923"/>
      <c r="E5230" s="921"/>
      <c r="F5230" s="921"/>
      <c r="G5230" s="921"/>
      <c r="H5230" s="924"/>
      <c r="I5230" s="924"/>
      <c r="J5230" s="921"/>
      <c r="K5230" s="921"/>
      <c r="L5230" s="925"/>
    </row>
    <row r="5231" spans="1:12" s="1" customFormat="1" ht="24" customHeight="1" x14ac:dyDescent="0.15">
      <c r="A5231" s="918"/>
      <c r="B5231" s="9" t="s">
        <v>34</v>
      </c>
      <c r="C5231" s="13" t="s">
        <v>35</v>
      </c>
      <c r="D5231" s="13" t="s">
        <v>36</v>
      </c>
      <c r="E5231" s="13" t="s">
        <v>37</v>
      </c>
      <c r="F5231" s="920"/>
      <c r="G5231" s="920"/>
      <c r="H5231" s="924" t="s">
        <v>38</v>
      </c>
      <c r="I5231" s="924"/>
      <c r="J5231" s="921" t="s">
        <v>31</v>
      </c>
      <c r="K5231" s="921" t="s">
        <v>32</v>
      </c>
      <c r="L5231" s="925">
        <v>545.06000000000006</v>
      </c>
    </row>
    <row r="5232" spans="1:12" s="1" customFormat="1" ht="24" customHeight="1" x14ac:dyDescent="0.15">
      <c r="A5232" s="918"/>
      <c r="B5232" s="14" t="s">
        <v>605</v>
      </c>
      <c r="C5232" s="14" t="s">
        <v>3079</v>
      </c>
      <c r="D5232" s="15">
        <v>43605</v>
      </c>
      <c r="E5232" s="14" t="s">
        <v>3080</v>
      </c>
      <c r="F5232" s="920"/>
      <c r="G5232" s="920"/>
      <c r="H5232" s="924"/>
      <c r="I5232" s="924"/>
      <c r="J5232" s="921"/>
      <c r="K5232" s="921"/>
      <c r="L5232" s="925"/>
    </row>
    <row r="5233" spans="1:12" s="1" customFormat="1" ht="24" customHeight="1" x14ac:dyDescent="0.15">
      <c r="A5233" s="918">
        <v>976</v>
      </c>
      <c r="B5233" s="9" t="s">
        <v>22</v>
      </c>
      <c r="C5233" s="13" t="s">
        <v>23</v>
      </c>
      <c r="D5233" s="13" t="s">
        <v>24</v>
      </c>
      <c r="E5233" s="13" t="s">
        <v>25</v>
      </c>
      <c r="F5233" s="919" t="s">
        <v>17</v>
      </c>
      <c r="G5233" s="919"/>
      <c r="H5233" s="920"/>
      <c r="I5233" s="920"/>
      <c r="J5233" s="920"/>
      <c r="K5233" s="920"/>
      <c r="L5233" s="920"/>
    </row>
    <row r="5234" spans="1:12" s="1" customFormat="1" ht="26.25" customHeight="1" x14ac:dyDescent="0.15">
      <c r="A5234" s="918"/>
      <c r="B5234" s="921" t="s">
        <v>3081</v>
      </c>
      <c r="C5234" s="922" t="s">
        <v>3082</v>
      </c>
      <c r="D5234" s="923">
        <v>43633</v>
      </c>
      <c r="E5234" s="921" t="s">
        <v>2122</v>
      </c>
      <c r="F5234" s="921" t="s">
        <v>2123</v>
      </c>
      <c r="G5234" s="921"/>
      <c r="H5234" s="924" t="s">
        <v>30</v>
      </c>
      <c r="I5234" s="924"/>
      <c r="J5234" s="14" t="s">
        <v>31</v>
      </c>
      <c r="K5234" s="14" t="s">
        <v>31</v>
      </c>
      <c r="L5234" s="16">
        <v>0</v>
      </c>
    </row>
    <row r="5235" spans="1:12" s="1" customFormat="1" ht="409.2" customHeight="1" x14ac:dyDescent="0.15">
      <c r="A5235" s="918"/>
      <c r="B5235" s="921"/>
      <c r="C5235" s="922"/>
      <c r="D5235" s="923"/>
      <c r="E5235" s="921"/>
      <c r="F5235" s="921"/>
      <c r="G5235" s="921"/>
      <c r="H5235" s="924" t="s">
        <v>33</v>
      </c>
      <c r="I5235" s="924"/>
      <c r="J5235" s="921" t="s">
        <v>31</v>
      </c>
      <c r="K5235" s="921" t="s">
        <v>31</v>
      </c>
      <c r="L5235" s="925">
        <v>0</v>
      </c>
    </row>
    <row r="5236" spans="1:12" s="1" customFormat="1" ht="8.85" customHeight="1" x14ac:dyDescent="0.15">
      <c r="A5236" s="918"/>
      <c r="B5236" s="921"/>
      <c r="C5236" s="922"/>
      <c r="D5236" s="923"/>
      <c r="E5236" s="921"/>
      <c r="F5236" s="921"/>
      <c r="G5236" s="921"/>
      <c r="H5236" s="924"/>
      <c r="I5236" s="924"/>
      <c r="J5236" s="921"/>
      <c r="K5236" s="921"/>
      <c r="L5236" s="925"/>
    </row>
    <row r="5237" spans="1:12" s="1" customFormat="1" ht="24" customHeight="1" x14ac:dyDescent="0.15">
      <c r="A5237" s="918"/>
      <c r="B5237" s="9" t="s">
        <v>34</v>
      </c>
      <c r="C5237" s="13" t="s">
        <v>35</v>
      </c>
      <c r="D5237" s="13" t="s">
        <v>36</v>
      </c>
      <c r="E5237" s="13" t="s">
        <v>37</v>
      </c>
      <c r="F5237" s="920"/>
      <c r="G5237" s="920"/>
      <c r="H5237" s="924" t="s">
        <v>38</v>
      </c>
      <c r="I5237" s="924"/>
      <c r="J5237" s="921" t="s">
        <v>31</v>
      </c>
      <c r="K5237" s="921" t="s">
        <v>32</v>
      </c>
      <c r="L5237" s="925">
        <v>1133.72</v>
      </c>
    </row>
    <row r="5238" spans="1:12" s="1" customFormat="1" ht="34.5" customHeight="1" x14ac:dyDescent="0.15">
      <c r="A5238" s="918"/>
      <c r="B5238" s="14" t="s">
        <v>496</v>
      </c>
      <c r="C5238" s="14" t="s">
        <v>2123</v>
      </c>
      <c r="D5238" s="15">
        <v>43643</v>
      </c>
      <c r="E5238" s="14" t="s">
        <v>3083</v>
      </c>
      <c r="F5238" s="920"/>
      <c r="G5238" s="920"/>
      <c r="H5238" s="924"/>
      <c r="I5238" s="924"/>
      <c r="J5238" s="921"/>
      <c r="K5238" s="921"/>
      <c r="L5238" s="925"/>
    </row>
    <row r="5239" spans="1:12" s="1" customFormat="1" ht="24" customHeight="1" x14ac:dyDescent="0.15">
      <c r="A5239" s="918">
        <v>977</v>
      </c>
      <c r="B5239" s="9" t="s">
        <v>22</v>
      </c>
      <c r="C5239" s="13" t="s">
        <v>23</v>
      </c>
      <c r="D5239" s="13" t="s">
        <v>24</v>
      </c>
      <c r="E5239" s="13" t="s">
        <v>25</v>
      </c>
      <c r="F5239" s="919" t="s">
        <v>17</v>
      </c>
      <c r="G5239" s="919"/>
      <c r="H5239" s="920"/>
      <c r="I5239" s="920"/>
      <c r="J5239" s="920"/>
      <c r="K5239" s="920"/>
      <c r="L5239" s="920"/>
    </row>
    <row r="5240" spans="1:12" s="1" customFormat="1" ht="26.25" customHeight="1" x14ac:dyDescent="0.15">
      <c r="A5240" s="918"/>
      <c r="B5240" s="921" t="s">
        <v>3084</v>
      </c>
      <c r="C5240" s="922" t="s">
        <v>3085</v>
      </c>
      <c r="D5240" s="923">
        <v>43675</v>
      </c>
      <c r="E5240" s="921" t="s">
        <v>1741</v>
      </c>
      <c r="F5240" s="921" t="s">
        <v>3086</v>
      </c>
      <c r="G5240" s="921"/>
      <c r="H5240" s="924" t="s">
        <v>30</v>
      </c>
      <c r="I5240" s="924"/>
      <c r="J5240" s="14" t="s">
        <v>31</v>
      </c>
      <c r="K5240" s="14" t="s">
        <v>32</v>
      </c>
      <c r="L5240" s="16">
        <v>256</v>
      </c>
    </row>
    <row r="5241" spans="1:12" s="1" customFormat="1" ht="123.75" customHeight="1" x14ac:dyDescent="0.15">
      <c r="A5241" s="918"/>
      <c r="B5241" s="921"/>
      <c r="C5241" s="922"/>
      <c r="D5241" s="923"/>
      <c r="E5241" s="921"/>
      <c r="F5241" s="921"/>
      <c r="G5241" s="921"/>
      <c r="H5241" s="924" t="s">
        <v>33</v>
      </c>
      <c r="I5241" s="924"/>
      <c r="J5241" s="14" t="s">
        <v>31</v>
      </c>
      <c r="K5241" s="14" t="s">
        <v>31</v>
      </c>
      <c r="L5241" s="16">
        <v>0</v>
      </c>
    </row>
    <row r="5242" spans="1:12" s="1" customFormat="1" ht="24" customHeight="1" x14ac:dyDescent="0.15">
      <c r="A5242" s="918"/>
      <c r="B5242" s="9" t="s">
        <v>34</v>
      </c>
      <c r="C5242" s="13" t="s">
        <v>35</v>
      </c>
      <c r="D5242" s="13" t="s">
        <v>36</v>
      </c>
      <c r="E5242" s="13" t="s">
        <v>37</v>
      </c>
      <c r="F5242" s="920"/>
      <c r="G5242" s="920"/>
      <c r="H5242" s="924" t="s">
        <v>38</v>
      </c>
      <c r="I5242" s="924"/>
      <c r="J5242" s="921" t="s">
        <v>31</v>
      </c>
      <c r="K5242" s="921" t="s">
        <v>31</v>
      </c>
      <c r="L5242" s="925">
        <v>0</v>
      </c>
    </row>
    <row r="5243" spans="1:12" s="1" customFormat="1" ht="24" customHeight="1" x14ac:dyDescent="0.15">
      <c r="A5243" s="918"/>
      <c r="B5243" s="14" t="s">
        <v>229</v>
      </c>
      <c r="C5243" s="14" t="s">
        <v>3086</v>
      </c>
      <c r="D5243" s="15">
        <v>43677</v>
      </c>
      <c r="E5243" s="14" t="s">
        <v>3087</v>
      </c>
      <c r="F5243" s="920"/>
      <c r="G5243" s="920"/>
      <c r="H5243" s="924"/>
      <c r="I5243" s="924"/>
      <c r="J5243" s="921"/>
      <c r="K5243" s="921"/>
      <c r="L5243" s="925"/>
    </row>
    <row r="5244" spans="1:12" s="1" customFormat="1" ht="24" customHeight="1" x14ac:dyDescent="0.15">
      <c r="A5244" s="918">
        <v>978</v>
      </c>
      <c r="B5244" s="9" t="s">
        <v>22</v>
      </c>
      <c r="C5244" s="13" t="s">
        <v>23</v>
      </c>
      <c r="D5244" s="13" t="s">
        <v>24</v>
      </c>
      <c r="E5244" s="13" t="s">
        <v>25</v>
      </c>
      <c r="F5244" s="919" t="s">
        <v>17</v>
      </c>
      <c r="G5244" s="919"/>
      <c r="H5244" s="920"/>
      <c r="I5244" s="920"/>
      <c r="J5244" s="920"/>
      <c r="K5244" s="920"/>
      <c r="L5244" s="920"/>
    </row>
    <row r="5245" spans="1:12" s="1" customFormat="1" ht="26.25" customHeight="1" x14ac:dyDescent="0.15">
      <c r="A5245" s="918"/>
      <c r="B5245" s="921" t="s">
        <v>3088</v>
      </c>
      <c r="C5245" s="922" t="s">
        <v>3089</v>
      </c>
      <c r="D5245" s="923">
        <v>43636</v>
      </c>
      <c r="E5245" s="921" t="s">
        <v>1130</v>
      </c>
      <c r="F5245" s="921" t="s">
        <v>2532</v>
      </c>
      <c r="G5245" s="921"/>
      <c r="H5245" s="924" t="s">
        <v>30</v>
      </c>
      <c r="I5245" s="924"/>
      <c r="J5245" s="14" t="s">
        <v>31</v>
      </c>
      <c r="K5245" s="14" t="s">
        <v>32</v>
      </c>
      <c r="L5245" s="16">
        <v>296</v>
      </c>
    </row>
    <row r="5246" spans="1:12" s="1" customFormat="1" ht="155.25" customHeight="1" x14ac:dyDescent="0.15">
      <c r="A5246" s="918"/>
      <c r="B5246" s="921"/>
      <c r="C5246" s="922"/>
      <c r="D5246" s="923"/>
      <c r="E5246" s="921"/>
      <c r="F5246" s="921"/>
      <c r="G5246" s="921"/>
      <c r="H5246" s="924" t="s">
        <v>33</v>
      </c>
      <c r="I5246" s="924"/>
      <c r="J5246" s="14" t="s">
        <v>31</v>
      </c>
      <c r="K5246" s="14" t="s">
        <v>32</v>
      </c>
      <c r="L5246" s="16">
        <v>1824.39</v>
      </c>
    </row>
    <row r="5247" spans="1:12" s="1" customFormat="1" ht="24" customHeight="1" x14ac:dyDescent="0.15">
      <c r="A5247" s="918"/>
      <c r="B5247" s="9" t="s">
        <v>34</v>
      </c>
      <c r="C5247" s="13" t="s">
        <v>35</v>
      </c>
      <c r="D5247" s="13" t="s">
        <v>36</v>
      </c>
      <c r="E5247" s="13" t="s">
        <v>37</v>
      </c>
      <c r="F5247" s="920"/>
      <c r="G5247" s="920"/>
      <c r="H5247" s="924" t="s">
        <v>38</v>
      </c>
      <c r="I5247" s="924"/>
      <c r="J5247" s="921" t="s">
        <v>31</v>
      </c>
      <c r="K5247" s="921" t="s">
        <v>32</v>
      </c>
      <c r="L5247" s="925">
        <v>237.69</v>
      </c>
    </row>
    <row r="5248" spans="1:12" s="1" customFormat="1" ht="24" customHeight="1" x14ac:dyDescent="0.15">
      <c r="A5248" s="918"/>
      <c r="B5248" s="14" t="s">
        <v>204</v>
      </c>
      <c r="C5248" s="14" t="s">
        <v>2532</v>
      </c>
      <c r="D5248" s="15">
        <v>43642</v>
      </c>
      <c r="E5248" s="14" t="s">
        <v>3090</v>
      </c>
      <c r="F5248" s="920"/>
      <c r="G5248" s="920"/>
      <c r="H5248" s="924"/>
      <c r="I5248" s="924"/>
      <c r="J5248" s="921"/>
      <c r="K5248" s="921"/>
      <c r="L5248" s="925"/>
    </row>
    <row r="5249" spans="1:12" s="1" customFormat="1" ht="24" customHeight="1" x14ac:dyDescent="0.15">
      <c r="A5249" s="918">
        <v>979</v>
      </c>
      <c r="B5249" s="9" t="s">
        <v>22</v>
      </c>
      <c r="C5249" s="13" t="s">
        <v>23</v>
      </c>
      <c r="D5249" s="13" t="s">
        <v>24</v>
      </c>
      <c r="E5249" s="13" t="s">
        <v>25</v>
      </c>
      <c r="F5249" s="919" t="s">
        <v>17</v>
      </c>
      <c r="G5249" s="919"/>
      <c r="H5249" s="920"/>
      <c r="I5249" s="920"/>
      <c r="J5249" s="920"/>
      <c r="K5249" s="920"/>
      <c r="L5249" s="920"/>
    </row>
    <row r="5250" spans="1:12" s="1" customFormat="1" ht="26.25" customHeight="1" x14ac:dyDescent="0.15">
      <c r="A5250" s="918"/>
      <c r="B5250" s="921" t="s">
        <v>3088</v>
      </c>
      <c r="C5250" s="922" t="s">
        <v>3091</v>
      </c>
      <c r="D5250" s="923">
        <v>43730</v>
      </c>
      <c r="E5250" s="921" t="s">
        <v>159</v>
      </c>
      <c r="F5250" s="921" t="s">
        <v>1761</v>
      </c>
      <c r="G5250" s="921"/>
      <c r="H5250" s="924" t="s">
        <v>30</v>
      </c>
      <c r="I5250" s="924"/>
      <c r="J5250" s="14" t="s">
        <v>31</v>
      </c>
      <c r="K5250" s="14" t="s">
        <v>31</v>
      </c>
      <c r="L5250" s="16">
        <v>0</v>
      </c>
    </row>
    <row r="5251" spans="1:12" s="1" customFormat="1" ht="302.25" customHeight="1" x14ac:dyDescent="0.15">
      <c r="A5251" s="918"/>
      <c r="B5251" s="921"/>
      <c r="C5251" s="922"/>
      <c r="D5251" s="923"/>
      <c r="E5251" s="921"/>
      <c r="F5251" s="921"/>
      <c r="G5251" s="921"/>
      <c r="H5251" s="924" t="s">
        <v>33</v>
      </c>
      <c r="I5251" s="924"/>
      <c r="J5251" s="14" t="s">
        <v>31</v>
      </c>
      <c r="K5251" s="14" t="s">
        <v>31</v>
      </c>
      <c r="L5251" s="16">
        <v>0</v>
      </c>
    </row>
    <row r="5252" spans="1:12" s="1" customFormat="1" ht="24" customHeight="1" x14ac:dyDescent="0.15">
      <c r="A5252" s="918"/>
      <c r="B5252" s="9" t="s">
        <v>34</v>
      </c>
      <c r="C5252" s="13" t="s">
        <v>35</v>
      </c>
      <c r="D5252" s="13" t="s">
        <v>36</v>
      </c>
      <c r="E5252" s="13" t="s">
        <v>37</v>
      </c>
      <c r="F5252" s="920"/>
      <c r="G5252" s="920"/>
      <c r="H5252" s="924" t="s">
        <v>38</v>
      </c>
      <c r="I5252" s="924"/>
      <c r="J5252" s="921" t="s">
        <v>31</v>
      </c>
      <c r="K5252" s="921" t="s">
        <v>32</v>
      </c>
      <c r="L5252" s="925">
        <v>1389.39</v>
      </c>
    </row>
    <row r="5253" spans="1:12" s="1" customFormat="1" ht="24" customHeight="1" x14ac:dyDescent="0.15">
      <c r="A5253" s="918"/>
      <c r="B5253" s="14" t="s">
        <v>204</v>
      </c>
      <c r="C5253" s="14" t="s">
        <v>1761</v>
      </c>
      <c r="D5253" s="15">
        <v>43735</v>
      </c>
      <c r="E5253" s="14" t="s">
        <v>1762</v>
      </c>
      <c r="F5253" s="920"/>
      <c r="G5253" s="920"/>
      <c r="H5253" s="924"/>
      <c r="I5253" s="924"/>
      <c r="J5253" s="921"/>
      <c r="K5253" s="921"/>
      <c r="L5253" s="925"/>
    </row>
    <row r="5254" spans="1:12" s="1" customFormat="1" ht="24" customHeight="1" x14ac:dyDescent="0.15">
      <c r="A5254" s="918">
        <v>980</v>
      </c>
      <c r="B5254" s="9" t="s">
        <v>22</v>
      </c>
      <c r="C5254" s="13" t="s">
        <v>23</v>
      </c>
      <c r="D5254" s="13" t="s">
        <v>24</v>
      </c>
      <c r="E5254" s="13" t="s">
        <v>25</v>
      </c>
      <c r="F5254" s="919" t="s">
        <v>17</v>
      </c>
      <c r="G5254" s="919"/>
      <c r="H5254" s="920"/>
      <c r="I5254" s="920"/>
      <c r="J5254" s="920"/>
      <c r="K5254" s="920"/>
      <c r="L5254" s="920"/>
    </row>
    <row r="5255" spans="1:12" s="1" customFormat="1" ht="26.25" customHeight="1" x14ac:dyDescent="0.15">
      <c r="A5255" s="918"/>
      <c r="B5255" s="921" t="s">
        <v>3092</v>
      </c>
      <c r="C5255" s="922" t="s">
        <v>3093</v>
      </c>
      <c r="D5255" s="923">
        <v>43733</v>
      </c>
      <c r="E5255" s="921" t="s">
        <v>3094</v>
      </c>
      <c r="F5255" s="921" t="s">
        <v>3095</v>
      </c>
      <c r="G5255" s="921"/>
      <c r="H5255" s="924" t="s">
        <v>30</v>
      </c>
      <c r="I5255" s="924"/>
      <c r="J5255" s="14" t="s">
        <v>31</v>
      </c>
      <c r="K5255" s="14" t="s">
        <v>32</v>
      </c>
      <c r="L5255" s="16">
        <v>510</v>
      </c>
    </row>
    <row r="5256" spans="1:12" s="1" customFormat="1" ht="165.75" customHeight="1" x14ac:dyDescent="0.15">
      <c r="A5256" s="918"/>
      <c r="B5256" s="921"/>
      <c r="C5256" s="922"/>
      <c r="D5256" s="923"/>
      <c r="E5256" s="921"/>
      <c r="F5256" s="921"/>
      <c r="G5256" s="921"/>
      <c r="H5256" s="924" t="s">
        <v>33</v>
      </c>
      <c r="I5256" s="924"/>
      <c r="J5256" s="14" t="s">
        <v>31</v>
      </c>
      <c r="K5256" s="14" t="s">
        <v>32</v>
      </c>
      <c r="L5256" s="16">
        <v>1916.43</v>
      </c>
    </row>
    <row r="5257" spans="1:12" s="1" customFormat="1" ht="24" customHeight="1" x14ac:dyDescent="0.15">
      <c r="A5257" s="918"/>
      <c r="B5257" s="9" t="s">
        <v>34</v>
      </c>
      <c r="C5257" s="13" t="s">
        <v>35</v>
      </c>
      <c r="D5257" s="13" t="s">
        <v>36</v>
      </c>
      <c r="E5257" s="13" t="s">
        <v>37</v>
      </c>
      <c r="F5257" s="920"/>
      <c r="G5257" s="920"/>
      <c r="H5257" s="924" t="s">
        <v>38</v>
      </c>
      <c r="I5257" s="924"/>
      <c r="J5257" s="921" t="s">
        <v>31</v>
      </c>
      <c r="K5257" s="921" t="s">
        <v>32</v>
      </c>
      <c r="L5257" s="925">
        <v>135</v>
      </c>
    </row>
    <row r="5258" spans="1:12" s="1" customFormat="1" ht="24" customHeight="1" x14ac:dyDescent="0.15">
      <c r="A5258" s="918"/>
      <c r="B5258" s="14" t="s">
        <v>105</v>
      </c>
      <c r="C5258" s="14" t="s">
        <v>3095</v>
      </c>
      <c r="D5258" s="15">
        <v>43738</v>
      </c>
      <c r="E5258" s="14" t="s">
        <v>3096</v>
      </c>
      <c r="F5258" s="920"/>
      <c r="G5258" s="920"/>
      <c r="H5258" s="924"/>
      <c r="I5258" s="924"/>
      <c r="J5258" s="921"/>
      <c r="K5258" s="921"/>
      <c r="L5258" s="925"/>
    </row>
    <row r="5259" spans="1:12" s="1" customFormat="1" ht="24" customHeight="1" x14ac:dyDescent="0.15">
      <c r="A5259" s="918">
        <v>981</v>
      </c>
      <c r="B5259" s="9" t="s">
        <v>22</v>
      </c>
      <c r="C5259" s="13" t="s">
        <v>23</v>
      </c>
      <c r="D5259" s="13" t="s">
        <v>24</v>
      </c>
      <c r="E5259" s="13" t="s">
        <v>25</v>
      </c>
      <c r="F5259" s="919" t="s">
        <v>17</v>
      </c>
      <c r="G5259" s="919"/>
      <c r="H5259" s="920"/>
      <c r="I5259" s="920"/>
      <c r="J5259" s="920"/>
      <c r="K5259" s="920"/>
      <c r="L5259" s="920"/>
    </row>
    <row r="5260" spans="1:12" s="1" customFormat="1" ht="26.25" customHeight="1" x14ac:dyDescent="0.15">
      <c r="A5260" s="918"/>
      <c r="B5260" s="921" t="s">
        <v>3097</v>
      </c>
      <c r="C5260" s="921" t="s">
        <v>1870</v>
      </c>
      <c r="D5260" s="923">
        <v>43713</v>
      </c>
      <c r="E5260" s="921" t="s">
        <v>250</v>
      </c>
      <c r="F5260" s="921" t="s">
        <v>1871</v>
      </c>
      <c r="G5260" s="921"/>
      <c r="H5260" s="924" t="s">
        <v>30</v>
      </c>
      <c r="I5260" s="924"/>
      <c r="J5260" s="14" t="s">
        <v>31</v>
      </c>
      <c r="K5260" s="14" t="s">
        <v>32</v>
      </c>
      <c r="L5260" s="16">
        <v>258</v>
      </c>
    </row>
    <row r="5261" spans="1:12" s="1" customFormat="1" ht="60.75" customHeight="1" x14ac:dyDescent="0.15">
      <c r="A5261" s="918"/>
      <c r="B5261" s="921"/>
      <c r="C5261" s="921"/>
      <c r="D5261" s="923"/>
      <c r="E5261" s="921"/>
      <c r="F5261" s="921"/>
      <c r="G5261" s="921"/>
      <c r="H5261" s="924" t="s">
        <v>33</v>
      </c>
      <c r="I5261" s="924"/>
      <c r="J5261" s="14" t="s">
        <v>31</v>
      </c>
      <c r="K5261" s="14" t="s">
        <v>32</v>
      </c>
      <c r="L5261" s="16">
        <v>334</v>
      </c>
    </row>
    <row r="5262" spans="1:12" s="1" customFormat="1" ht="24" customHeight="1" x14ac:dyDescent="0.15">
      <c r="A5262" s="918"/>
      <c r="B5262" s="9" t="s">
        <v>34</v>
      </c>
      <c r="C5262" s="13" t="s">
        <v>35</v>
      </c>
      <c r="D5262" s="13" t="s">
        <v>36</v>
      </c>
      <c r="E5262" s="13" t="s">
        <v>37</v>
      </c>
      <c r="F5262" s="920"/>
      <c r="G5262" s="920"/>
      <c r="H5262" s="924" t="s">
        <v>38</v>
      </c>
      <c r="I5262" s="924"/>
      <c r="J5262" s="921" t="s">
        <v>31</v>
      </c>
      <c r="K5262" s="921" t="s">
        <v>31</v>
      </c>
      <c r="L5262" s="925">
        <v>0</v>
      </c>
    </row>
    <row r="5263" spans="1:12" s="1" customFormat="1" ht="34.5" customHeight="1" x14ac:dyDescent="0.15">
      <c r="A5263" s="918"/>
      <c r="B5263" s="14" t="s">
        <v>496</v>
      </c>
      <c r="C5263" s="14" t="s">
        <v>1871</v>
      </c>
      <c r="D5263" s="15">
        <v>43715</v>
      </c>
      <c r="E5263" s="14" t="s">
        <v>3098</v>
      </c>
      <c r="F5263" s="920"/>
      <c r="G5263" s="920"/>
      <c r="H5263" s="924"/>
      <c r="I5263" s="924"/>
      <c r="J5263" s="921"/>
      <c r="K5263" s="921"/>
      <c r="L5263" s="925"/>
    </row>
    <row r="5264" spans="1:12" s="1" customFormat="1" ht="24" customHeight="1" x14ac:dyDescent="0.15">
      <c r="A5264" s="918">
        <v>982</v>
      </c>
      <c r="B5264" s="9" t="s">
        <v>22</v>
      </c>
      <c r="C5264" s="13" t="s">
        <v>23</v>
      </c>
      <c r="D5264" s="13" t="s">
        <v>24</v>
      </c>
      <c r="E5264" s="13" t="s">
        <v>25</v>
      </c>
      <c r="F5264" s="919" t="s">
        <v>17</v>
      </c>
      <c r="G5264" s="919"/>
      <c r="H5264" s="920"/>
      <c r="I5264" s="920"/>
      <c r="J5264" s="920"/>
      <c r="K5264" s="920"/>
      <c r="L5264" s="920"/>
    </row>
    <row r="5265" spans="1:12" s="1" customFormat="1" ht="26.25" customHeight="1" x14ac:dyDescent="0.15">
      <c r="A5265" s="918"/>
      <c r="B5265" s="921" t="s">
        <v>3099</v>
      </c>
      <c r="C5265" s="922" t="s">
        <v>3100</v>
      </c>
      <c r="D5265" s="923">
        <v>43656</v>
      </c>
      <c r="E5265" s="921" t="s">
        <v>43</v>
      </c>
      <c r="F5265" s="921" t="s">
        <v>3101</v>
      </c>
      <c r="G5265" s="921"/>
      <c r="H5265" s="924" t="s">
        <v>30</v>
      </c>
      <c r="I5265" s="924"/>
      <c r="J5265" s="14" t="s">
        <v>31</v>
      </c>
      <c r="K5265" s="14" t="s">
        <v>32</v>
      </c>
      <c r="L5265" s="16">
        <v>455.18</v>
      </c>
    </row>
    <row r="5266" spans="1:12" s="1" customFormat="1" ht="409.2" customHeight="1" x14ac:dyDescent="0.15">
      <c r="A5266" s="918"/>
      <c r="B5266" s="921"/>
      <c r="C5266" s="922"/>
      <c r="D5266" s="923"/>
      <c r="E5266" s="921"/>
      <c r="F5266" s="921"/>
      <c r="G5266" s="921"/>
      <c r="H5266" s="924" t="s">
        <v>33</v>
      </c>
      <c r="I5266" s="924"/>
      <c r="J5266" s="921" t="s">
        <v>31</v>
      </c>
      <c r="K5266" s="921" t="s">
        <v>32</v>
      </c>
      <c r="L5266" s="925">
        <v>3530.05</v>
      </c>
    </row>
    <row r="5267" spans="1:12" s="1" customFormat="1" ht="365.85" customHeight="1" x14ac:dyDescent="0.15">
      <c r="A5267" s="918"/>
      <c r="B5267" s="921"/>
      <c r="C5267" s="922"/>
      <c r="D5267" s="923"/>
      <c r="E5267" s="921"/>
      <c r="F5267" s="921"/>
      <c r="G5267" s="921"/>
      <c r="H5267" s="924"/>
      <c r="I5267" s="924"/>
      <c r="J5267" s="921"/>
      <c r="K5267" s="921"/>
      <c r="L5267" s="925"/>
    </row>
    <row r="5268" spans="1:12" s="1" customFormat="1" ht="24" customHeight="1" x14ac:dyDescent="0.15">
      <c r="A5268" s="918"/>
      <c r="B5268" s="9" t="s">
        <v>34</v>
      </c>
      <c r="C5268" s="13" t="s">
        <v>35</v>
      </c>
      <c r="D5268" s="13" t="s">
        <v>36</v>
      </c>
      <c r="E5268" s="13" t="s">
        <v>37</v>
      </c>
      <c r="F5268" s="920"/>
      <c r="G5268" s="920"/>
      <c r="H5268" s="924" t="s">
        <v>38</v>
      </c>
      <c r="I5268" s="924"/>
      <c r="J5268" s="921" t="s">
        <v>31</v>
      </c>
      <c r="K5268" s="921" t="s">
        <v>32</v>
      </c>
      <c r="L5268" s="925">
        <v>62.13</v>
      </c>
    </row>
    <row r="5269" spans="1:12" s="1" customFormat="1" ht="24" customHeight="1" x14ac:dyDescent="0.15">
      <c r="A5269" s="918"/>
      <c r="B5269" s="14" t="s">
        <v>1234</v>
      </c>
      <c r="C5269" s="14" t="s">
        <v>3101</v>
      </c>
      <c r="D5269" s="15">
        <v>43659</v>
      </c>
      <c r="E5269" s="14" t="s">
        <v>3102</v>
      </c>
      <c r="F5269" s="920"/>
      <c r="G5269" s="920"/>
      <c r="H5269" s="924"/>
      <c r="I5269" s="924"/>
      <c r="J5269" s="921"/>
      <c r="K5269" s="921"/>
      <c r="L5269" s="925"/>
    </row>
    <row r="5270" spans="1:12" s="1" customFormat="1" ht="24" customHeight="1" x14ac:dyDescent="0.15">
      <c r="A5270" s="918">
        <v>983</v>
      </c>
      <c r="B5270" s="9" t="s">
        <v>22</v>
      </c>
      <c r="C5270" s="13" t="s">
        <v>23</v>
      </c>
      <c r="D5270" s="13" t="s">
        <v>24</v>
      </c>
      <c r="E5270" s="13" t="s">
        <v>25</v>
      </c>
      <c r="F5270" s="919" t="s">
        <v>17</v>
      </c>
      <c r="G5270" s="919"/>
      <c r="H5270" s="920"/>
      <c r="I5270" s="920"/>
      <c r="J5270" s="920"/>
      <c r="K5270" s="920"/>
      <c r="L5270" s="920"/>
    </row>
    <row r="5271" spans="1:12" s="1" customFormat="1" ht="26.25" customHeight="1" x14ac:dyDescent="0.15">
      <c r="A5271" s="918"/>
      <c r="B5271" s="921" t="s">
        <v>3099</v>
      </c>
      <c r="C5271" s="922" t="s">
        <v>3103</v>
      </c>
      <c r="D5271" s="923">
        <v>43694</v>
      </c>
      <c r="E5271" s="921" t="s">
        <v>3104</v>
      </c>
      <c r="F5271" s="921" t="s">
        <v>3105</v>
      </c>
      <c r="G5271" s="921"/>
      <c r="H5271" s="924" t="s">
        <v>30</v>
      </c>
      <c r="I5271" s="924"/>
      <c r="J5271" s="14" t="s">
        <v>31</v>
      </c>
      <c r="K5271" s="14" t="s">
        <v>32</v>
      </c>
      <c r="L5271" s="16">
        <v>606.08000000000004</v>
      </c>
    </row>
    <row r="5272" spans="1:12" s="1" customFormat="1" ht="409.2" customHeight="1" x14ac:dyDescent="0.15">
      <c r="A5272" s="918"/>
      <c r="B5272" s="921"/>
      <c r="C5272" s="922"/>
      <c r="D5272" s="923"/>
      <c r="E5272" s="921"/>
      <c r="F5272" s="921"/>
      <c r="G5272" s="921"/>
      <c r="H5272" s="924" t="s">
        <v>33</v>
      </c>
      <c r="I5272" s="924"/>
      <c r="J5272" s="921" t="s">
        <v>31</v>
      </c>
      <c r="K5272" s="921" t="s">
        <v>32</v>
      </c>
      <c r="L5272" s="925">
        <v>2337.62</v>
      </c>
    </row>
    <row r="5273" spans="1:12" s="1" customFormat="1" ht="409.2" customHeight="1" x14ac:dyDescent="0.15">
      <c r="A5273" s="918"/>
      <c r="B5273" s="921"/>
      <c r="C5273" s="922"/>
      <c r="D5273" s="923"/>
      <c r="E5273" s="921"/>
      <c r="F5273" s="921"/>
      <c r="G5273" s="921"/>
      <c r="H5273" s="924"/>
      <c r="I5273" s="924"/>
      <c r="J5273" s="921"/>
      <c r="K5273" s="921"/>
      <c r="L5273" s="925"/>
    </row>
    <row r="5274" spans="1:12" s="1" customFormat="1" ht="187.95" customHeight="1" x14ac:dyDescent="0.15">
      <c r="A5274" s="918"/>
      <c r="B5274" s="921"/>
      <c r="C5274" s="922"/>
      <c r="D5274" s="923"/>
      <c r="E5274" s="921"/>
      <c r="F5274" s="921"/>
      <c r="G5274" s="921"/>
      <c r="H5274" s="924"/>
      <c r="I5274" s="924"/>
      <c r="J5274" s="921"/>
      <c r="K5274" s="921"/>
      <c r="L5274" s="925"/>
    </row>
    <row r="5275" spans="1:12" s="1" customFormat="1" ht="24" customHeight="1" x14ac:dyDescent="0.15">
      <c r="A5275" s="918"/>
      <c r="B5275" s="9" t="s">
        <v>34</v>
      </c>
      <c r="C5275" s="13" t="s">
        <v>35</v>
      </c>
      <c r="D5275" s="13" t="s">
        <v>36</v>
      </c>
      <c r="E5275" s="13" t="s">
        <v>37</v>
      </c>
      <c r="F5275" s="920"/>
      <c r="G5275" s="920"/>
      <c r="H5275" s="924" t="s">
        <v>38</v>
      </c>
      <c r="I5275" s="924"/>
      <c r="J5275" s="921" t="s">
        <v>31</v>
      </c>
      <c r="K5275" s="921" t="s">
        <v>32</v>
      </c>
      <c r="L5275" s="925">
        <v>399</v>
      </c>
    </row>
    <row r="5276" spans="1:12" s="1" customFormat="1" ht="24" customHeight="1" x14ac:dyDescent="0.15">
      <c r="A5276" s="918"/>
      <c r="B5276" s="14" t="s">
        <v>1234</v>
      </c>
      <c r="C5276" s="14" t="s">
        <v>3105</v>
      </c>
      <c r="D5276" s="15">
        <v>43701</v>
      </c>
      <c r="E5276" s="14" t="s">
        <v>3106</v>
      </c>
      <c r="F5276" s="920"/>
      <c r="G5276" s="920"/>
      <c r="H5276" s="924"/>
      <c r="I5276" s="924"/>
      <c r="J5276" s="921"/>
      <c r="K5276" s="921"/>
      <c r="L5276" s="925"/>
    </row>
    <row r="5277" spans="1:12" s="1" customFormat="1" ht="24" customHeight="1" x14ac:dyDescent="0.15">
      <c r="A5277" s="918">
        <v>984</v>
      </c>
      <c r="B5277" s="9" t="s">
        <v>22</v>
      </c>
      <c r="C5277" s="13" t="s">
        <v>23</v>
      </c>
      <c r="D5277" s="13" t="s">
        <v>24</v>
      </c>
      <c r="E5277" s="13" t="s">
        <v>25</v>
      </c>
      <c r="F5277" s="919" t="s">
        <v>17</v>
      </c>
      <c r="G5277" s="919"/>
      <c r="H5277" s="920"/>
      <c r="I5277" s="920"/>
      <c r="J5277" s="920"/>
      <c r="K5277" s="920"/>
      <c r="L5277" s="920"/>
    </row>
    <row r="5278" spans="1:12" s="1" customFormat="1" ht="26.25" customHeight="1" x14ac:dyDescent="0.15">
      <c r="A5278" s="918"/>
      <c r="B5278" s="921" t="s">
        <v>3107</v>
      </c>
      <c r="C5278" s="922" t="s">
        <v>3108</v>
      </c>
      <c r="D5278" s="923">
        <v>43662</v>
      </c>
      <c r="E5278" s="921" t="s">
        <v>548</v>
      </c>
      <c r="F5278" s="921" t="s">
        <v>549</v>
      </c>
      <c r="G5278" s="921"/>
      <c r="H5278" s="924" t="s">
        <v>30</v>
      </c>
      <c r="I5278" s="924"/>
      <c r="J5278" s="14" t="s">
        <v>31</v>
      </c>
      <c r="K5278" s="14" t="s">
        <v>32</v>
      </c>
      <c r="L5278" s="16">
        <v>37</v>
      </c>
    </row>
    <row r="5279" spans="1:12" s="1" customFormat="1" ht="291.75" customHeight="1" x14ac:dyDescent="0.15">
      <c r="A5279" s="918"/>
      <c r="B5279" s="921"/>
      <c r="C5279" s="922"/>
      <c r="D5279" s="923"/>
      <c r="E5279" s="921"/>
      <c r="F5279" s="921"/>
      <c r="G5279" s="921"/>
      <c r="H5279" s="924" t="s">
        <v>33</v>
      </c>
      <c r="I5279" s="924"/>
      <c r="J5279" s="14" t="s">
        <v>31</v>
      </c>
      <c r="K5279" s="14" t="s">
        <v>32</v>
      </c>
      <c r="L5279" s="16">
        <v>254.2</v>
      </c>
    </row>
    <row r="5280" spans="1:12" s="1" customFormat="1" ht="24" customHeight="1" x14ac:dyDescent="0.15">
      <c r="A5280" s="918"/>
      <c r="B5280" s="9" t="s">
        <v>34</v>
      </c>
      <c r="C5280" s="13" t="s">
        <v>35</v>
      </c>
      <c r="D5280" s="13" t="s">
        <v>36</v>
      </c>
      <c r="E5280" s="13" t="s">
        <v>37</v>
      </c>
      <c r="F5280" s="920"/>
      <c r="G5280" s="920"/>
      <c r="H5280" s="924" t="s">
        <v>38</v>
      </c>
      <c r="I5280" s="924"/>
      <c r="J5280" s="921" t="s">
        <v>31</v>
      </c>
      <c r="K5280" s="921" t="s">
        <v>32</v>
      </c>
      <c r="L5280" s="925">
        <v>230</v>
      </c>
    </row>
    <row r="5281" spans="1:12" s="1" customFormat="1" ht="24" customHeight="1" x14ac:dyDescent="0.15">
      <c r="A5281" s="918"/>
      <c r="B5281" s="14" t="s">
        <v>204</v>
      </c>
      <c r="C5281" s="14" t="s">
        <v>549</v>
      </c>
      <c r="D5281" s="15">
        <v>43662</v>
      </c>
      <c r="E5281" s="14" t="s">
        <v>3109</v>
      </c>
      <c r="F5281" s="920"/>
      <c r="G5281" s="920"/>
      <c r="H5281" s="924"/>
      <c r="I5281" s="924"/>
      <c r="J5281" s="921"/>
      <c r="K5281" s="921"/>
      <c r="L5281" s="925"/>
    </row>
    <row r="5282" spans="1:12" s="1" customFormat="1" ht="24" customHeight="1" x14ac:dyDescent="0.15">
      <c r="A5282" s="918">
        <v>985</v>
      </c>
      <c r="B5282" s="9" t="s">
        <v>22</v>
      </c>
      <c r="C5282" s="13" t="s">
        <v>23</v>
      </c>
      <c r="D5282" s="13" t="s">
        <v>24</v>
      </c>
      <c r="E5282" s="13" t="s">
        <v>25</v>
      </c>
      <c r="F5282" s="919" t="s">
        <v>17</v>
      </c>
      <c r="G5282" s="919"/>
      <c r="H5282" s="920"/>
      <c r="I5282" s="920"/>
      <c r="J5282" s="920"/>
      <c r="K5282" s="920"/>
      <c r="L5282" s="920"/>
    </row>
    <row r="5283" spans="1:12" s="1" customFormat="1" ht="26.25" customHeight="1" x14ac:dyDescent="0.15">
      <c r="A5283" s="918"/>
      <c r="B5283" s="921" t="s">
        <v>3107</v>
      </c>
      <c r="C5283" s="922" t="s">
        <v>3110</v>
      </c>
      <c r="D5283" s="923">
        <v>43726</v>
      </c>
      <c r="E5283" s="921" t="s">
        <v>1039</v>
      </c>
      <c r="F5283" s="921" t="s">
        <v>3111</v>
      </c>
      <c r="G5283" s="921"/>
      <c r="H5283" s="924" t="s">
        <v>30</v>
      </c>
      <c r="I5283" s="924"/>
      <c r="J5283" s="14" t="s">
        <v>31</v>
      </c>
      <c r="K5283" s="14" t="s">
        <v>32</v>
      </c>
      <c r="L5283" s="16">
        <v>1363.64</v>
      </c>
    </row>
    <row r="5284" spans="1:12" s="1" customFormat="1" ht="365.25" customHeight="1" x14ac:dyDescent="0.15">
      <c r="A5284" s="918"/>
      <c r="B5284" s="921"/>
      <c r="C5284" s="922"/>
      <c r="D5284" s="923"/>
      <c r="E5284" s="921"/>
      <c r="F5284" s="921"/>
      <c r="G5284" s="921"/>
      <c r="H5284" s="924" t="s">
        <v>33</v>
      </c>
      <c r="I5284" s="924"/>
      <c r="J5284" s="14" t="s">
        <v>31</v>
      </c>
      <c r="K5284" s="14" t="s">
        <v>32</v>
      </c>
      <c r="L5284" s="16">
        <v>799.68</v>
      </c>
    </row>
    <row r="5285" spans="1:12" s="1" customFormat="1" ht="24" customHeight="1" x14ac:dyDescent="0.15">
      <c r="A5285" s="918"/>
      <c r="B5285" s="9" t="s">
        <v>34</v>
      </c>
      <c r="C5285" s="13" t="s">
        <v>35</v>
      </c>
      <c r="D5285" s="13" t="s">
        <v>36</v>
      </c>
      <c r="E5285" s="13" t="s">
        <v>37</v>
      </c>
      <c r="F5285" s="920"/>
      <c r="G5285" s="920"/>
      <c r="H5285" s="924" t="s">
        <v>38</v>
      </c>
      <c r="I5285" s="924"/>
      <c r="J5285" s="921" t="s">
        <v>31</v>
      </c>
      <c r="K5285" s="921" t="s">
        <v>31</v>
      </c>
      <c r="L5285" s="925">
        <v>0</v>
      </c>
    </row>
    <row r="5286" spans="1:12" s="1" customFormat="1" ht="24" customHeight="1" x14ac:dyDescent="0.15">
      <c r="A5286" s="918"/>
      <c r="B5286" s="14" t="s">
        <v>204</v>
      </c>
      <c r="C5286" s="14" t="s">
        <v>3111</v>
      </c>
      <c r="D5286" s="15">
        <v>43730</v>
      </c>
      <c r="E5286" s="14" t="s">
        <v>188</v>
      </c>
      <c r="F5286" s="920"/>
      <c r="G5286" s="920"/>
      <c r="H5286" s="924"/>
      <c r="I5286" s="924"/>
      <c r="J5286" s="921"/>
      <c r="K5286" s="921"/>
      <c r="L5286" s="925"/>
    </row>
    <row r="5287" spans="1:12" s="1" customFormat="1" ht="24" customHeight="1" x14ac:dyDescent="0.15">
      <c r="A5287" s="918">
        <v>986</v>
      </c>
      <c r="B5287" s="9" t="s">
        <v>22</v>
      </c>
      <c r="C5287" s="13" t="s">
        <v>23</v>
      </c>
      <c r="D5287" s="13" t="s">
        <v>24</v>
      </c>
      <c r="E5287" s="13" t="s">
        <v>25</v>
      </c>
      <c r="F5287" s="919" t="s">
        <v>17</v>
      </c>
      <c r="G5287" s="919"/>
      <c r="H5287" s="920"/>
      <c r="I5287" s="920"/>
      <c r="J5287" s="920"/>
      <c r="K5287" s="920"/>
      <c r="L5287" s="920"/>
    </row>
    <row r="5288" spans="1:12" s="1" customFormat="1" ht="26.25" customHeight="1" x14ac:dyDescent="0.15">
      <c r="A5288" s="918"/>
      <c r="B5288" s="921" t="s">
        <v>3112</v>
      </c>
      <c r="C5288" s="922" t="s">
        <v>3113</v>
      </c>
      <c r="D5288" s="923">
        <v>43569</v>
      </c>
      <c r="E5288" s="921" t="s">
        <v>136</v>
      </c>
      <c r="F5288" s="921" t="s">
        <v>137</v>
      </c>
      <c r="G5288" s="921"/>
      <c r="H5288" s="924" t="s">
        <v>30</v>
      </c>
      <c r="I5288" s="924"/>
      <c r="J5288" s="14" t="s">
        <v>31</v>
      </c>
      <c r="K5288" s="14" t="s">
        <v>32</v>
      </c>
      <c r="L5288" s="16">
        <v>542.41999999999996</v>
      </c>
    </row>
    <row r="5289" spans="1:12" s="1" customFormat="1" ht="281.25" customHeight="1" x14ac:dyDescent="0.15">
      <c r="A5289" s="918"/>
      <c r="B5289" s="921"/>
      <c r="C5289" s="922"/>
      <c r="D5289" s="923"/>
      <c r="E5289" s="921"/>
      <c r="F5289" s="921"/>
      <c r="G5289" s="921"/>
      <c r="H5289" s="924" t="s">
        <v>33</v>
      </c>
      <c r="I5289" s="924"/>
      <c r="J5289" s="14" t="s">
        <v>31</v>
      </c>
      <c r="K5289" s="14" t="s">
        <v>32</v>
      </c>
      <c r="L5289" s="16">
        <v>116</v>
      </c>
    </row>
    <row r="5290" spans="1:12" s="1" customFormat="1" ht="24" customHeight="1" x14ac:dyDescent="0.15">
      <c r="A5290" s="918"/>
      <c r="B5290" s="9" t="s">
        <v>34</v>
      </c>
      <c r="C5290" s="13" t="s">
        <v>35</v>
      </c>
      <c r="D5290" s="13" t="s">
        <v>36</v>
      </c>
      <c r="E5290" s="13" t="s">
        <v>37</v>
      </c>
      <c r="F5290" s="920"/>
      <c r="G5290" s="920"/>
      <c r="H5290" s="924" t="s">
        <v>38</v>
      </c>
      <c r="I5290" s="924"/>
      <c r="J5290" s="921" t="s">
        <v>31</v>
      </c>
      <c r="K5290" s="921" t="s">
        <v>31</v>
      </c>
      <c r="L5290" s="925">
        <v>0</v>
      </c>
    </row>
    <row r="5291" spans="1:12" s="1" customFormat="1" ht="24" customHeight="1" x14ac:dyDescent="0.15">
      <c r="A5291" s="918"/>
      <c r="B5291" s="14" t="s">
        <v>39</v>
      </c>
      <c r="C5291" s="14" t="s">
        <v>137</v>
      </c>
      <c r="D5291" s="15">
        <v>43571</v>
      </c>
      <c r="E5291" s="14" t="s">
        <v>501</v>
      </c>
      <c r="F5291" s="920"/>
      <c r="G5291" s="920"/>
      <c r="H5291" s="924"/>
      <c r="I5291" s="924"/>
      <c r="J5291" s="921"/>
      <c r="K5291" s="921"/>
      <c r="L5291" s="925"/>
    </row>
    <row r="5292" spans="1:12" s="1" customFormat="1" ht="24" customHeight="1" x14ac:dyDescent="0.15">
      <c r="A5292" s="918">
        <v>987</v>
      </c>
      <c r="B5292" s="9" t="s">
        <v>22</v>
      </c>
      <c r="C5292" s="13" t="s">
        <v>23</v>
      </c>
      <c r="D5292" s="13" t="s">
        <v>24</v>
      </c>
      <c r="E5292" s="13" t="s">
        <v>25</v>
      </c>
      <c r="F5292" s="919" t="s">
        <v>17</v>
      </c>
      <c r="G5292" s="919"/>
      <c r="H5292" s="920"/>
      <c r="I5292" s="920"/>
      <c r="J5292" s="920"/>
      <c r="K5292" s="920"/>
      <c r="L5292" s="920"/>
    </row>
    <row r="5293" spans="1:12" s="1" customFormat="1" ht="26.25" customHeight="1" x14ac:dyDescent="0.15">
      <c r="A5293" s="918"/>
      <c r="B5293" s="921" t="s">
        <v>3112</v>
      </c>
      <c r="C5293" s="922" t="s">
        <v>3114</v>
      </c>
      <c r="D5293" s="923">
        <v>43617</v>
      </c>
      <c r="E5293" s="921" t="s">
        <v>3115</v>
      </c>
      <c r="F5293" s="921" t="s">
        <v>3116</v>
      </c>
      <c r="G5293" s="921"/>
      <c r="H5293" s="924" t="s">
        <v>30</v>
      </c>
      <c r="I5293" s="924"/>
      <c r="J5293" s="14" t="s">
        <v>31</v>
      </c>
      <c r="K5293" s="14" t="s">
        <v>32</v>
      </c>
      <c r="L5293" s="16">
        <v>855.56</v>
      </c>
    </row>
    <row r="5294" spans="1:12" s="1" customFormat="1" ht="375.75" customHeight="1" x14ac:dyDescent="0.15">
      <c r="A5294" s="918"/>
      <c r="B5294" s="921"/>
      <c r="C5294" s="922"/>
      <c r="D5294" s="923"/>
      <c r="E5294" s="921"/>
      <c r="F5294" s="921"/>
      <c r="G5294" s="921"/>
      <c r="H5294" s="924" t="s">
        <v>33</v>
      </c>
      <c r="I5294" s="924"/>
      <c r="J5294" s="14" t="s">
        <v>31</v>
      </c>
      <c r="K5294" s="14" t="s">
        <v>32</v>
      </c>
      <c r="L5294" s="16">
        <v>1318.29</v>
      </c>
    </row>
    <row r="5295" spans="1:12" s="1" customFormat="1" ht="24" customHeight="1" x14ac:dyDescent="0.15">
      <c r="A5295" s="918"/>
      <c r="B5295" s="9" t="s">
        <v>34</v>
      </c>
      <c r="C5295" s="13" t="s">
        <v>35</v>
      </c>
      <c r="D5295" s="13" t="s">
        <v>36</v>
      </c>
      <c r="E5295" s="13" t="s">
        <v>37</v>
      </c>
      <c r="F5295" s="920"/>
      <c r="G5295" s="920"/>
      <c r="H5295" s="924" t="s">
        <v>38</v>
      </c>
      <c r="I5295" s="924"/>
      <c r="J5295" s="921" t="s">
        <v>31</v>
      </c>
      <c r="K5295" s="921" t="s">
        <v>32</v>
      </c>
      <c r="L5295" s="925">
        <v>224.89</v>
      </c>
    </row>
    <row r="5296" spans="1:12" s="1" customFormat="1" ht="24" customHeight="1" x14ac:dyDescent="0.15">
      <c r="A5296" s="918"/>
      <c r="B5296" s="14" t="s">
        <v>39</v>
      </c>
      <c r="C5296" s="14" t="s">
        <v>3116</v>
      </c>
      <c r="D5296" s="15">
        <v>43625</v>
      </c>
      <c r="E5296" s="14" t="s">
        <v>3117</v>
      </c>
      <c r="F5296" s="920"/>
      <c r="G5296" s="920"/>
      <c r="H5296" s="924"/>
      <c r="I5296" s="924"/>
      <c r="J5296" s="921"/>
      <c r="K5296" s="921"/>
      <c r="L5296" s="925"/>
    </row>
    <row r="5297" spans="1:12" s="1" customFormat="1" ht="24" customHeight="1" x14ac:dyDescent="0.15">
      <c r="A5297" s="918">
        <v>988</v>
      </c>
      <c r="B5297" s="9" t="s">
        <v>22</v>
      </c>
      <c r="C5297" s="13" t="s">
        <v>23</v>
      </c>
      <c r="D5297" s="13" t="s">
        <v>24</v>
      </c>
      <c r="E5297" s="13" t="s">
        <v>25</v>
      </c>
      <c r="F5297" s="919" t="s">
        <v>17</v>
      </c>
      <c r="G5297" s="919"/>
      <c r="H5297" s="920"/>
      <c r="I5297" s="920"/>
      <c r="J5297" s="920"/>
      <c r="K5297" s="920"/>
      <c r="L5297" s="920"/>
    </row>
    <row r="5298" spans="1:12" s="1" customFormat="1" ht="26.25" customHeight="1" x14ac:dyDescent="0.15">
      <c r="A5298" s="918"/>
      <c r="B5298" s="921" t="s">
        <v>3112</v>
      </c>
      <c r="C5298" s="922" t="s">
        <v>3118</v>
      </c>
      <c r="D5298" s="923">
        <v>43634</v>
      </c>
      <c r="E5298" s="921" t="s">
        <v>90</v>
      </c>
      <c r="F5298" s="921" t="s">
        <v>972</v>
      </c>
      <c r="G5298" s="921"/>
      <c r="H5298" s="924" t="s">
        <v>30</v>
      </c>
      <c r="I5298" s="924"/>
      <c r="J5298" s="14" t="s">
        <v>31</v>
      </c>
      <c r="K5298" s="14" t="s">
        <v>32</v>
      </c>
      <c r="L5298" s="16">
        <v>209</v>
      </c>
    </row>
    <row r="5299" spans="1:12" s="1" customFormat="1" ht="113.25" customHeight="1" x14ac:dyDescent="0.15">
      <c r="A5299" s="918"/>
      <c r="B5299" s="921"/>
      <c r="C5299" s="922"/>
      <c r="D5299" s="923"/>
      <c r="E5299" s="921"/>
      <c r="F5299" s="921"/>
      <c r="G5299" s="921"/>
      <c r="H5299" s="924" t="s">
        <v>33</v>
      </c>
      <c r="I5299" s="924"/>
      <c r="J5299" s="14" t="s">
        <v>31</v>
      </c>
      <c r="K5299" s="14" t="s">
        <v>32</v>
      </c>
      <c r="L5299" s="16">
        <v>322.59000000000003</v>
      </c>
    </row>
    <row r="5300" spans="1:12" s="1" customFormat="1" ht="24" customHeight="1" x14ac:dyDescent="0.15">
      <c r="A5300" s="918"/>
      <c r="B5300" s="9" t="s">
        <v>34</v>
      </c>
      <c r="C5300" s="13" t="s">
        <v>35</v>
      </c>
      <c r="D5300" s="13" t="s">
        <v>36</v>
      </c>
      <c r="E5300" s="13" t="s">
        <v>37</v>
      </c>
      <c r="F5300" s="920"/>
      <c r="G5300" s="920"/>
      <c r="H5300" s="924" t="s">
        <v>38</v>
      </c>
      <c r="I5300" s="924"/>
      <c r="J5300" s="921" t="s">
        <v>31</v>
      </c>
      <c r="K5300" s="921" t="s">
        <v>31</v>
      </c>
      <c r="L5300" s="925">
        <v>0</v>
      </c>
    </row>
    <row r="5301" spans="1:12" s="1" customFormat="1" ht="24" customHeight="1" x14ac:dyDescent="0.15">
      <c r="A5301" s="918"/>
      <c r="B5301" s="14" t="s">
        <v>39</v>
      </c>
      <c r="C5301" s="14" t="s">
        <v>972</v>
      </c>
      <c r="D5301" s="15">
        <v>43635</v>
      </c>
      <c r="E5301" s="14" t="s">
        <v>2279</v>
      </c>
      <c r="F5301" s="920"/>
      <c r="G5301" s="920"/>
      <c r="H5301" s="924"/>
      <c r="I5301" s="924"/>
      <c r="J5301" s="921"/>
      <c r="K5301" s="921"/>
      <c r="L5301" s="925"/>
    </row>
    <row r="5302" spans="1:12" s="1" customFormat="1" ht="24" customHeight="1" x14ac:dyDescent="0.15">
      <c r="A5302" s="918">
        <v>989</v>
      </c>
      <c r="B5302" s="9" t="s">
        <v>22</v>
      </c>
      <c r="C5302" s="13" t="s">
        <v>23</v>
      </c>
      <c r="D5302" s="13" t="s">
        <v>24</v>
      </c>
      <c r="E5302" s="13" t="s">
        <v>25</v>
      </c>
      <c r="F5302" s="919" t="s">
        <v>17</v>
      </c>
      <c r="G5302" s="919"/>
      <c r="H5302" s="920"/>
      <c r="I5302" s="920"/>
      <c r="J5302" s="920"/>
      <c r="K5302" s="920"/>
      <c r="L5302" s="920"/>
    </row>
    <row r="5303" spans="1:12" s="1" customFormat="1" ht="26.25" customHeight="1" x14ac:dyDescent="0.15">
      <c r="A5303" s="918"/>
      <c r="B5303" s="921" t="s">
        <v>3112</v>
      </c>
      <c r="C5303" s="922" t="s">
        <v>3119</v>
      </c>
      <c r="D5303" s="923">
        <v>43733</v>
      </c>
      <c r="E5303" s="921" t="s">
        <v>53</v>
      </c>
      <c r="F5303" s="921" t="s">
        <v>2815</v>
      </c>
      <c r="G5303" s="921"/>
      <c r="H5303" s="924" t="s">
        <v>30</v>
      </c>
      <c r="I5303" s="924"/>
      <c r="J5303" s="14" t="s">
        <v>31</v>
      </c>
      <c r="K5303" s="14" t="s">
        <v>32</v>
      </c>
      <c r="L5303" s="16">
        <v>469</v>
      </c>
    </row>
    <row r="5304" spans="1:12" s="1" customFormat="1" ht="176.25" customHeight="1" x14ac:dyDescent="0.15">
      <c r="A5304" s="918"/>
      <c r="B5304" s="921"/>
      <c r="C5304" s="922"/>
      <c r="D5304" s="923"/>
      <c r="E5304" s="921"/>
      <c r="F5304" s="921"/>
      <c r="G5304" s="921"/>
      <c r="H5304" s="924" t="s">
        <v>33</v>
      </c>
      <c r="I5304" s="924"/>
      <c r="J5304" s="14" t="s">
        <v>31</v>
      </c>
      <c r="K5304" s="14" t="s">
        <v>32</v>
      </c>
      <c r="L5304" s="16">
        <v>106</v>
      </c>
    </row>
    <row r="5305" spans="1:12" s="1" customFormat="1" ht="24" customHeight="1" x14ac:dyDescent="0.15">
      <c r="A5305" s="918"/>
      <c r="B5305" s="9" t="s">
        <v>34</v>
      </c>
      <c r="C5305" s="13" t="s">
        <v>35</v>
      </c>
      <c r="D5305" s="13" t="s">
        <v>36</v>
      </c>
      <c r="E5305" s="13" t="s">
        <v>37</v>
      </c>
      <c r="F5305" s="920"/>
      <c r="G5305" s="920"/>
      <c r="H5305" s="924" t="s">
        <v>38</v>
      </c>
      <c r="I5305" s="924"/>
      <c r="J5305" s="921" t="s">
        <v>31</v>
      </c>
      <c r="K5305" s="921" t="s">
        <v>31</v>
      </c>
      <c r="L5305" s="925">
        <v>0</v>
      </c>
    </row>
    <row r="5306" spans="1:12" s="1" customFormat="1" ht="24" customHeight="1" x14ac:dyDescent="0.15">
      <c r="A5306" s="918"/>
      <c r="B5306" s="14" t="s">
        <v>39</v>
      </c>
      <c r="C5306" s="14" t="s">
        <v>2815</v>
      </c>
      <c r="D5306" s="15">
        <v>43736</v>
      </c>
      <c r="E5306" s="14" t="s">
        <v>3120</v>
      </c>
      <c r="F5306" s="920"/>
      <c r="G5306" s="920"/>
      <c r="H5306" s="924"/>
      <c r="I5306" s="924"/>
      <c r="J5306" s="921"/>
      <c r="K5306" s="921"/>
      <c r="L5306" s="925"/>
    </row>
    <row r="5307" spans="1:12" s="1" customFormat="1" ht="24" customHeight="1" x14ac:dyDescent="0.15">
      <c r="A5307" s="918">
        <v>990</v>
      </c>
      <c r="B5307" s="9" t="s">
        <v>22</v>
      </c>
      <c r="C5307" s="13" t="s">
        <v>23</v>
      </c>
      <c r="D5307" s="13" t="s">
        <v>24</v>
      </c>
      <c r="E5307" s="13" t="s">
        <v>25</v>
      </c>
      <c r="F5307" s="919" t="s">
        <v>17</v>
      </c>
      <c r="G5307" s="919"/>
      <c r="H5307" s="920"/>
      <c r="I5307" s="920"/>
      <c r="J5307" s="920"/>
      <c r="K5307" s="920"/>
      <c r="L5307" s="920"/>
    </row>
    <row r="5308" spans="1:12" s="1" customFormat="1" ht="26.25" customHeight="1" x14ac:dyDescent="0.15">
      <c r="A5308" s="918"/>
      <c r="B5308" s="921" t="s">
        <v>3121</v>
      </c>
      <c r="C5308" s="922" t="s">
        <v>3122</v>
      </c>
      <c r="D5308" s="923">
        <v>43596</v>
      </c>
      <c r="E5308" s="921" t="s">
        <v>43</v>
      </c>
      <c r="F5308" s="921" t="s">
        <v>3123</v>
      </c>
      <c r="G5308" s="921"/>
      <c r="H5308" s="924" t="s">
        <v>30</v>
      </c>
      <c r="I5308" s="924"/>
      <c r="J5308" s="14" t="s">
        <v>31</v>
      </c>
      <c r="K5308" s="14" t="s">
        <v>32</v>
      </c>
      <c r="L5308" s="16">
        <v>536</v>
      </c>
    </row>
    <row r="5309" spans="1:12" s="1" customFormat="1" ht="197.25" customHeight="1" x14ac:dyDescent="0.15">
      <c r="A5309" s="918"/>
      <c r="B5309" s="921"/>
      <c r="C5309" s="922"/>
      <c r="D5309" s="923"/>
      <c r="E5309" s="921"/>
      <c r="F5309" s="921"/>
      <c r="G5309" s="921"/>
      <c r="H5309" s="924" t="s">
        <v>33</v>
      </c>
      <c r="I5309" s="924"/>
      <c r="J5309" s="14" t="s">
        <v>31</v>
      </c>
      <c r="K5309" s="14" t="s">
        <v>32</v>
      </c>
      <c r="L5309" s="16">
        <v>1670.65</v>
      </c>
    </row>
    <row r="5310" spans="1:12" s="1" customFormat="1" ht="24" customHeight="1" x14ac:dyDescent="0.15">
      <c r="A5310" s="918"/>
      <c r="B5310" s="9" t="s">
        <v>34</v>
      </c>
      <c r="C5310" s="13" t="s">
        <v>35</v>
      </c>
      <c r="D5310" s="13" t="s">
        <v>36</v>
      </c>
      <c r="E5310" s="13" t="s">
        <v>37</v>
      </c>
      <c r="F5310" s="920"/>
      <c r="G5310" s="920"/>
      <c r="H5310" s="924" t="s">
        <v>38</v>
      </c>
      <c r="I5310" s="924"/>
      <c r="J5310" s="921" t="s">
        <v>31</v>
      </c>
      <c r="K5310" s="921" t="s">
        <v>31</v>
      </c>
      <c r="L5310" s="925">
        <v>0</v>
      </c>
    </row>
    <row r="5311" spans="1:12" s="1" customFormat="1" ht="24" customHeight="1" x14ac:dyDescent="0.15">
      <c r="A5311" s="918"/>
      <c r="B5311" s="14" t="s">
        <v>3124</v>
      </c>
      <c r="C5311" s="14" t="s">
        <v>3123</v>
      </c>
      <c r="D5311" s="15">
        <v>43600</v>
      </c>
      <c r="E5311" s="14" t="s">
        <v>463</v>
      </c>
      <c r="F5311" s="920"/>
      <c r="G5311" s="920"/>
      <c r="H5311" s="924"/>
      <c r="I5311" s="924"/>
      <c r="J5311" s="921"/>
      <c r="K5311" s="921"/>
      <c r="L5311" s="925"/>
    </row>
    <row r="5312" spans="1:12" s="1" customFormat="1" ht="24" customHeight="1" x14ac:dyDescent="0.15">
      <c r="A5312" s="918">
        <v>991</v>
      </c>
      <c r="B5312" s="9" t="s">
        <v>22</v>
      </c>
      <c r="C5312" s="13" t="s">
        <v>23</v>
      </c>
      <c r="D5312" s="13" t="s">
        <v>24</v>
      </c>
      <c r="E5312" s="13" t="s">
        <v>25</v>
      </c>
      <c r="F5312" s="919" t="s">
        <v>17</v>
      </c>
      <c r="G5312" s="919"/>
      <c r="H5312" s="920"/>
      <c r="I5312" s="920"/>
      <c r="J5312" s="920"/>
      <c r="K5312" s="920"/>
      <c r="L5312" s="920"/>
    </row>
    <row r="5313" spans="1:12" s="1" customFormat="1" ht="26.25" customHeight="1" x14ac:dyDescent="0.15">
      <c r="A5313" s="918"/>
      <c r="B5313" s="921" t="s">
        <v>3125</v>
      </c>
      <c r="C5313" s="922" t="s">
        <v>3126</v>
      </c>
      <c r="D5313" s="923">
        <v>43676</v>
      </c>
      <c r="E5313" s="921" t="s">
        <v>90</v>
      </c>
      <c r="F5313" s="921" t="s">
        <v>3127</v>
      </c>
      <c r="G5313" s="921"/>
      <c r="H5313" s="924" t="s">
        <v>30</v>
      </c>
      <c r="I5313" s="924"/>
      <c r="J5313" s="14" t="s">
        <v>31</v>
      </c>
      <c r="K5313" s="14" t="s">
        <v>32</v>
      </c>
      <c r="L5313" s="16">
        <v>366.24</v>
      </c>
    </row>
    <row r="5314" spans="1:12" s="1" customFormat="1" ht="409.2" customHeight="1" x14ac:dyDescent="0.15">
      <c r="A5314" s="918"/>
      <c r="B5314" s="921"/>
      <c r="C5314" s="922"/>
      <c r="D5314" s="923"/>
      <c r="E5314" s="921"/>
      <c r="F5314" s="921"/>
      <c r="G5314" s="921"/>
      <c r="H5314" s="924" t="s">
        <v>33</v>
      </c>
      <c r="I5314" s="924"/>
      <c r="J5314" s="921" t="s">
        <v>31</v>
      </c>
      <c r="K5314" s="921" t="s">
        <v>32</v>
      </c>
      <c r="L5314" s="925">
        <v>321.60000000000002</v>
      </c>
    </row>
    <row r="5315" spans="1:12" s="1" customFormat="1" ht="124.35" customHeight="1" x14ac:dyDescent="0.15">
      <c r="A5315" s="918"/>
      <c r="B5315" s="921"/>
      <c r="C5315" s="922"/>
      <c r="D5315" s="923"/>
      <c r="E5315" s="921"/>
      <c r="F5315" s="921"/>
      <c r="G5315" s="921"/>
      <c r="H5315" s="924"/>
      <c r="I5315" s="924"/>
      <c r="J5315" s="921"/>
      <c r="K5315" s="921"/>
      <c r="L5315" s="925"/>
    </row>
    <row r="5316" spans="1:12" s="1" customFormat="1" ht="24" customHeight="1" x14ac:dyDescent="0.15">
      <c r="A5316" s="918"/>
      <c r="B5316" s="9" t="s">
        <v>34</v>
      </c>
      <c r="C5316" s="13" t="s">
        <v>35</v>
      </c>
      <c r="D5316" s="13" t="s">
        <v>36</v>
      </c>
      <c r="E5316" s="13" t="s">
        <v>37</v>
      </c>
      <c r="F5316" s="920"/>
      <c r="G5316" s="920"/>
      <c r="H5316" s="924" t="s">
        <v>38</v>
      </c>
      <c r="I5316" s="924"/>
      <c r="J5316" s="921" t="s">
        <v>31</v>
      </c>
      <c r="K5316" s="921" t="s">
        <v>32</v>
      </c>
      <c r="L5316" s="925">
        <v>825</v>
      </c>
    </row>
    <row r="5317" spans="1:12" s="1" customFormat="1" ht="24" customHeight="1" x14ac:dyDescent="0.15">
      <c r="A5317" s="918"/>
      <c r="B5317" s="14" t="s">
        <v>39</v>
      </c>
      <c r="C5317" s="14" t="s">
        <v>3127</v>
      </c>
      <c r="D5317" s="15">
        <v>43678</v>
      </c>
      <c r="E5317" s="14" t="s">
        <v>3128</v>
      </c>
      <c r="F5317" s="920"/>
      <c r="G5317" s="920"/>
      <c r="H5317" s="924"/>
      <c r="I5317" s="924"/>
      <c r="J5317" s="921"/>
      <c r="K5317" s="921"/>
      <c r="L5317" s="925"/>
    </row>
    <row r="5318" spans="1:12" s="1" customFormat="1" ht="24" customHeight="1" x14ac:dyDescent="0.15">
      <c r="A5318" s="918">
        <v>992</v>
      </c>
      <c r="B5318" s="9" t="s">
        <v>22</v>
      </c>
      <c r="C5318" s="13" t="s">
        <v>23</v>
      </c>
      <c r="D5318" s="13" t="s">
        <v>24</v>
      </c>
      <c r="E5318" s="13" t="s">
        <v>25</v>
      </c>
      <c r="F5318" s="919" t="s">
        <v>17</v>
      </c>
      <c r="G5318" s="919"/>
      <c r="H5318" s="920"/>
      <c r="I5318" s="920"/>
      <c r="J5318" s="920"/>
      <c r="K5318" s="920"/>
      <c r="L5318" s="920"/>
    </row>
    <row r="5319" spans="1:12" s="1" customFormat="1" ht="26.25" customHeight="1" x14ac:dyDescent="0.15">
      <c r="A5319" s="918"/>
      <c r="B5319" s="921" t="s">
        <v>3129</v>
      </c>
      <c r="C5319" s="922" t="s">
        <v>3130</v>
      </c>
      <c r="D5319" s="923">
        <v>43584</v>
      </c>
      <c r="E5319" s="921" t="s">
        <v>3131</v>
      </c>
      <c r="F5319" s="921" t="s">
        <v>3132</v>
      </c>
      <c r="G5319" s="921"/>
      <c r="H5319" s="924" t="s">
        <v>30</v>
      </c>
      <c r="I5319" s="924"/>
      <c r="J5319" s="14" t="s">
        <v>31</v>
      </c>
      <c r="K5319" s="14" t="s">
        <v>32</v>
      </c>
      <c r="L5319" s="16">
        <v>258</v>
      </c>
    </row>
    <row r="5320" spans="1:12" s="1" customFormat="1" ht="409.2" customHeight="1" x14ac:dyDescent="0.15">
      <c r="A5320" s="918"/>
      <c r="B5320" s="921"/>
      <c r="C5320" s="922"/>
      <c r="D5320" s="923"/>
      <c r="E5320" s="921"/>
      <c r="F5320" s="921"/>
      <c r="G5320" s="921"/>
      <c r="H5320" s="924" t="s">
        <v>33</v>
      </c>
      <c r="I5320" s="924"/>
      <c r="J5320" s="921" t="s">
        <v>31</v>
      </c>
      <c r="K5320" s="921" t="s">
        <v>32</v>
      </c>
      <c r="L5320" s="925">
        <v>1197.97</v>
      </c>
    </row>
    <row r="5321" spans="1:12" s="1" customFormat="1" ht="103.35" customHeight="1" x14ac:dyDescent="0.15">
      <c r="A5321" s="918"/>
      <c r="B5321" s="921"/>
      <c r="C5321" s="922"/>
      <c r="D5321" s="923"/>
      <c r="E5321" s="921"/>
      <c r="F5321" s="921"/>
      <c r="G5321" s="921"/>
      <c r="H5321" s="924"/>
      <c r="I5321" s="924"/>
      <c r="J5321" s="921"/>
      <c r="K5321" s="921"/>
      <c r="L5321" s="925"/>
    </row>
    <row r="5322" spans="1:12" s="1" customFormat="1" ht="24" customHeight="1" x14ac:dyDescent="0.15">
      <c r="A5322" s="918"/>
      <c r="B5322" s="9" t="s">
        <v>34</v>
      </c>
      <c r="C5322" s="13" t="s">
        <v>35</v>
      </c>
      <c r="D5322" s="13" t="s">
        <v>36</v>
      </c>
      <c r="E5322" s="13" t="s">
        <v>37</v>
      </c>
      <c r="F5322" s="920"/>
      <c r="G5322" s="920"/>
      <c r="H5322" s="924" t="s">
        <v>38</v>
      </c>
      <c r="I5322" s="924"/>
      <c r="J5322" s="921" t="s">
        <v>31</v>
      </c>
      <c r="K5322" s="921" t="s">
        <v>31</v>
      </c>
      <c r="L5322" s="925">
        <v>0</v>
      </c>
    </row>
    <row r="5323" spans="1:12" s="1" customFormat="1" ht="24" customHeight="1" x14ac:dyDescent="0.15">
      <c r="A5323" s="918"/>
      <c r="B5323" s="14" t="s">
        <v>39</v>
      </c>
      <c r="C5323" s="14" t="s">
        <v>3132</v>
      </c>
      <c r="D5323" s="15">
        <v>43590</v>
      </c>
      <c r="E5323" s="14" t="s">
        <v>3133</v>
      </c>
      <c r="F5323" s="920"/>
      <c r="G5323" s="920"/>
      <c r="H5323" s="924"/>
      <c r="I5323" s="924"/>
      <c r="J5323" s="921"/>
      <c r="K5323" s="921"/>
      <c r="L5323" s="925"/>
    </row>
    <row r="5324" spans="1:12" s="1" customFormat="1" ht="24" customHeight="1" x14ac:dyDescent="0.15">
      <c r="A5324" s="918">
        <v>993</v>
      </c>
      <c r="B5324" s="9" t="s">
        <v>22</v>
      </c>
      <c r="C5324" s="13" t="s">
        <v>23</v>
      </c>
      <c r="D5324" s="13" t="s">
        <v>24</v>
      </c>
      <c r="E5324" s="13" t="s">
        <v>25</v>
      </c>
      <c r="F5324" s="919" t="s">
        <v>17</v>
      </c>
      <c r="G5324" s="919"/>
      <c r="H5324" s="920"/>
      <c r="I5324" s="920"/>
      <c r="J5324" s="920"/>
      <c r="K5324" s="920"/>
      <c r="L5324" s="920"/>
    </row>
    <row r="5325" spans="1:12" s="1" customFormat="1" ht="26.25" customHeight="1" x14ac:dyDescent="0.15">
      <c r="A5325" s="918"/>
      <c r="B5325" s="921" t="s">
        <v>3129</v>
      </c>
      <c r="C5325" s="922" t="s">
        <v>3130</v>
      </c>
      <c r="D5325" s="923">
        <v>43584</v>
      </c>
      <c r="E5325" s="921" t="s">
        <v>3131</v>
      </c>
      <c r="F5325" s="921" t="s">
        <v>3134</v>
      </c>
      <c r="G5325" s="921"/>
      <c r="H5325" s="924" t="s">
        <v>30</v>
      </c>
      <c r="I5325" s="924"/>
      <c r="J5325" s="14" t="s">
        <v>31</v>
      </c>
      <c r="K5325" s="14" t="s">
        <v>32</v>
      </c>
      <c r="L5325" s="16">
        <v>123.55</v>
      </c>
    </row>
    <row r="5326" spans="1:12" s="1" customFormat="1" ht="409.2" customHeight="1" x14ac:dyDescent="0.15">
      <c r="A5326" s="918"/>
      <c r="B5326" s="921"/>
      <c r="C5326" s="922"/>
      <c r="D5326" s="923"/>
      <c r="E5326" s="921"/>
      <c r="F5326" s="921"/>
      <c r="G5326" s="921"/>
      <c r="H5326" s="924" t="s">
        <v>33</v>
      </c>
      <c r="I5326" s="924"/>
      <c r="J5326" s="921" t="s">
        <v>31</v>
      </c>
      <c r="K5326" s="921" t="s">
        <v>32</v>
      </c>
      <c r="L5326" s="925">
        <v>362.3</v>
      </c>
    </row>
    <row r="5327" spans="1:12" s="1" customFormat="1" ht="103.35" customHeight="1" x14ac:dyDescent="0.15">
      <c r="A5327" s="918"/>
      <c r="B5327" s="921"/>
      <c r="C5327" s="922"/>
      <c r="D5327" s="923"/>
      <c r="E5327" s="921"/>
      <c r="F5327" s="921"/>
      <c r="G5327" s="921"/>
      <c r="H5327" s="924"/>
      <c r="I5327" s="924"/>
      <c r="J5327" s="921"/>
      <c r="K5327" s="921"/>
      <c r="L5327" s="925"/>
    </row>
    <row r="5328" spans="1:12" s="1" customFormat="1" ht="24" customHeight="1" x14ac:dyDescent="0.15">
      <c r="A5328" s="918"/>
      <c r="B5328" s="9" t="s">
        <v>34</v>
      </c>
      <c r="C5328" s="13" t="s">
        <v>35</v>
      </c>
      <c r="D5328" s="13" t="s">
        <v>36</v>
      </c>
      <c r="E5328" s="13" t="s">
        <v>37</v>
      </c>
      <c r="F5328" s="920"/>
      <c r="G5328" s="920"/>
      <c r="H5328" s="924" t="s">
        <v>38</v>
      </c>
      <c r="I5328" s="924"/>
      <c r="J5328" s="921" t="s">
        <v>31</v>
      </c>
      <c r="K5328" s="921" t="s">
        <v>32</v>
      </c>
      <c r="L5328" s="925">
        <v>595</v>
      </c>
    </row>
    <row r="5329" spans="1:12" s="1" customFormat="1" ht="24" customHeight="1" x14ac:dyDescent="0.15">
      <c r="A5329" s="918"/>
      <c r="B5329" s="14" t="s">
        <v>39</v>
      </c>
      <c r="C5329" s="14" t="s">
        <v>3134</v>
      </c>
      <c r="D5329" s="15">
        <v>43590</v>
      </c>
      <c r="E5329" s="14" t="s">
        <v>3133</v>
      </c>
      <c r="F5329" s="920"/>
      <c r="G5329" s="920"/>
      <c r="H5329" s="924"/>
      <c r="I5329" s="924"/>
      <c r="J5329" s="921"/>
      <c r="K5329" s="921"/>
      <c r="L5329" s="925"/>
    </row>
    <row r="5330" spans="1:12" s="1" customFormat="1" ht="24" customHeight="1" x14ac:dyDescent="0.15">
      <c r="A5330" s="918">
        <v>994</v>
      </c>
      <c r="B5330" s="9" t="s">
        <v>22</v>
      </c>
      <c r="C5330" s="13" t="s">
        <v>23</v>
      </c>
      <c r="D5330" s="13" t="s">
        <v>24</v>
      </c>
      <c r="E5330" s="13" t="s">
        <v>25</v>
      </c>
      <c r="F5330" s="919" t="s">
        <v>17</v>
      </c>
      <c r="G5330" s="919"/>
      <c r="H5330" s="920"/>
      <c r="I5330" s="920"/>
      <c r="J5330" s="920"/>
      <c r="K5330" s="920"/>
      <c r="L5330" s="920"/>
    </row>
    <row r="5331" spans="1:12" s="1" customFormat="1" ht="26.25" customHeight="1" x14ac:dyDescent="0.15">
      <c r="A5331" s="918"/>
      <c r="B5331" s="921" t="s">
        <v>3135</v>
      </c>
      <c r="C5331" s="922" t="s">
        <v>3136</v>
      </c>
      <c r="D5331" s="923">
        <v>43586</v>
      </c>
      <c r="E5331" s="921" t="s">
        <v>90</v>
      </c>
      <c r="F5331" s="921" t="s">
        <v>933</v>
      </c>
      <c r="G5331" s="921"/>
      <c r="H5331" s="924" t="s">
        <v>30</v>
      </c>
      <c r="I5331" s="924"/>
      <c r="J5331" s="14" t="s">
        <v>31</v>
      </c>
      <c r="K5331" s="14" t="s">
        <v>32</v>
      </c>
      <c r="L5331" s="16">
        <v>543</v>
      </c>
    </row>
    <row r="5332" spans="1:12" s="1" customFormat="1" ht="260.25" customHeight="1" x14ac:dyDescent="0.15">
      <c r="A5332" s="918"/>
      <c r="B5332" s="921"/>
      <c r="C5332" s="922"/>
      <c r="D5332" s="923"/>
      <c r="E5332" s="921"/>
      <c r="F5332" s="921"/>
      <c r="G5332" s="921"/>
      <c r="H5332" s="924" t="s">
        <v>33</v>
      </c>
      <c r="I5332" s="924"/>
      <c r="J5332" s="14" t="s">
        <v>31</v>
      </c>
      <c r="K5332" s="14" t="s">
        <v>32</v>
      </c>
      <c r="L5332" s="16">
        <v>367.52</v>
      </c>
    </row>
    <row r="5333" spans="1:12" s="1" customFormat="1" ht="24" customHeight="1" x14ac:dyDescent="0.15">
      <c r="A5333" s="918"/>
      <c r="B5333" s="9" t="s">
        <v>34</v>
      </c>
      <c r="C5333" s="13" t="s">
        <v>35</v>
      </c>
      <c r="D5333" s="13" t="s">
        <v>36</v>
      </c>
      <c r="E5333" s="13" t="s">
        <v>37</v>
      </c>
      <c r="F5333" s="920"/>
      <c r="G5333" s="920"/>
      <c r="H5333" s="924" t="s">
        <v>38</v>
      </c>
      <c r="I5333" s="924"/>
      <c r="J5333" s="921" t="s">
        <v>31</v>
      </c>
      <c r="K5333" s="921" t="s">
        <v>31</v>
      </c>
      <c r="L5333" s="925">
        <v>0</v>
      </c>
    </row>
    <row r="5334" spans="1:12" s="1" customFormat="1" ht="24" customHeight="1" x14ac:dyDescent="0.15">
      <c r="A5334" s="918"/>
      <c r="B5334" s="14" t="s">
        <v>204</v>
      </c>
      <c r="C5334" s="14" t="s">
        <v>933</v>
      </c>
      <c r="D5334" s="15">
        <v>43589</v>
      </c>
      <c r="E5334" s="14" t="s">
        <v>2169</v>
      </c>
      <c r="F5334" s="920"/>
      <c r="G5334" s="920"/>
      <c r="H5334" s="924"/>
      <c r="I5334" s="924"/>
      <c r="J5334" s="921"/>
      <c r="K5334" s="921"/>
      <c r="L5334" s="925"/>
    </row>
    <row r="5335" spans="1:12" s="1" customFormat="1" ht="24" customHeight="1" x14ac:dyDescent="0.15">
      <c r="A5335" s="918">
        <v>995</v>
      </c>
      <c r="B5335" s="9" t="s">
        <v>22</v>
      </c>
      <c r="C5335" s="13" t="s">
        <v>23</v>
      </c>
      <c r="D5335" s="13" t="s">
        <v>24</v>
      </c>
      <c r="E5335" s="13" t="s">
        <v>25</v>
      </c>
      <c r="F5335" s="919" t="s">
        <v>17</v>
      </c>
      <c r="G5335" s="919"/>
      <c r="H5335" s="920"/>
      <c r="I5335" s="920"/>
      <c r="J5335" s="920"/>
      <c r="K5335" s="920"/>
      <c r="L5335" s="920"/>
    </row>
    <row r="5336" spans="1:12" s="1" customFormat="1" ht="26.25" customHeight="1" x14ac:dyDescent="0.15">
      <c r="A5336" s="918"/>
      <c r="B5336" s="921" t="s">
        <v>3135</v>
      </c>
      <c r="C5336" s="922" t="s">
        <v>3137</v>
      </c>
      <c r="D5336" s="923">
        <v>43620</v>
      </c>
      <c r="E5336" s="921" t="s">
        <v>90</v>
      </c>
      <c r="F5336" s="921" t="s">
        <v>524</v>
      </c>
      <c r="G5336" s="921"/>
      <c r="H5336" s="924" t="s">
        <v>30</v>
      </c>
      <c r="I5336" s="924"/>
      <c r="J5336" s="14" t="s">
        <v>31</v>
      </c>
      <c r="K5336" s="14" t="s">
        <v>32</v>
      </c>
      <c r="L5336" s="16">
        <v>568.30000000000007</v>
      </c>
    </row>
    <row r="5337" spans="1:12" s="1" customFormat="1" ht="333.75" customHeight="1" x14ac:dyDescent="0.15">
      <c r="A5337" s="918"/>
      <c r="B5337" s="921"/>
      <c r="C5337" s="922"/>
      <c r="D5337" s="923"/>
      <c r="E5337" s="921"/>
      <c r="F5337" s="921"/>
      <c r="G5337" s="921"/>
      <c r="H5337" s="924" t="s">
        <v>33</v>
      </c>
      <c r="I5337" s="924"/>
      <c r="J5337" s="14" t="s">
        <v>31</v>
      </c>
      <c r="K5337" s="14" t="s">
        <v>32</v>
      </c>
      <c r="L5337" s="16">
        <v>335.58</v>
      </c>
    </row>
    <row r="5338" spans="1:12" s="1" customFormat="1" ht="24" customHeight="1" x14ac:dyDescent="0.15">
      <c r="A5338" s="918"/>
      <c r="B5338" s="9" t="s">
        <v>34</v>
      </c>
      <c r="C5338" s="13" t="s">
        <v>35</v>
      </c>
      <c r="D5338" s="13" t="s">
        <v>36</v>
      </c>
      <c r="E5338" s="13" t="s">
        <v>37</v>
      </c>
      <c r="F5338" s="920"/>
      <c r="G5338" s="920"/>
      <c r="H5338" s="924" t="s">
        <v>38</v>
      </c>
      <c r="I5338" s="924"/>
      <c r="J5338" s="921" t="s">
        <v>31</v>
      </c>
      <c r="K5338" s="921" t="s">
        <v>31</v>
      </c>
      <c r="L5338" s="925">
        <v>0</v>
      </c>
    </row>
    <row r="5339" spans="1:12" s="1" customFormat="1" ht="24" customHeight="1" x14ac:dyDescent="0.15">
      <c r="A5339" s="918"/>
      <c r="B5339" s="14" t="s">
        <v>204</v>
      </c>
      <c r="C5339" s="14" t="s">
        <v>524</v>
      </c>
      <c r="D5339" s="15">
        <v>43624</v>
      </c>
      <c r="E5339" s="14" t="s">
        <v>565</v>
      </c>
      <c r="F5339" s="920"/>
      <c r="G5339" s="920"/>
      <c r="H5339" s="924"/>
      <c r="I5339" s="924"/>
      <c r="J5339" s="921"/>
      <c r="K5339" s="921"/>
      <c r="L5339" s="925"/>
    </row>
    <row r="5340" spans="1:12" s="1" customFormat="1" ht="24" customHeight="1" x14ac:dyDescent="0.15">
      <c r="A5340" s="918">
        <v>996</v>
      </c>
      <c r="B5340" s="9" t="s">
        <v>22</v>
      </c>
      <c r="C5340" s="13" t="s">
        <v>23</v>
      </c>
      <c r="D5340" s="13" t="s">
        <v>24</v>
      </c>
      <c r="E5340" s="13" t="s">
        <v>25</v>
      </c>
      <c r="F5340" s="919" t="s">
        <v>17</v>
      </c>
      <c r="G5340" s="919"/>
      <c r="H5340" s="920"/>
      <c r="I5340" s="920"/>
      <c r="J5340" s="920"/>
      <c r="K5340" s="920"/>
      <c r="L5340" s="920"/>
    </row>
    <row r="5341" spans="1:12" s="1" customFormat="1" ht="26.25" customHeight="1" x14ac:dyDescent="0.15">
      <c r="A5341" s="918"/>
      <c r="B5341" s="921" t="s">
        <v>3135</v>
      </c>
      <c r="C5341" s="922" t="s">
        <v>3138</v>
      </c>
      <c r="D5341" s="923">
        <v>43639</v>
      </c>
      <c r="E5341" s="921" t="s">
        <v>727</v>
      </c>
      <c r="F5341" s="921" t="s">
        <v>3139</v>
      </c>
      <c r="G5341" s="921"/>
      <c r="H5341" s="924" t="s">
        <v>30</v>
      </c>
      <c r="I5341" s="924"/>
      <c r="J5341" s="14" t="s">
        <v>31</v>
      </c>
      <c r="K5341" s="14" t="s">
        <v>32</v>
      </c>
      <c r="L5341" s="16">
        <v>334.69</v>
      </c>
    </row>
    <row r="5342" spans="1:12" s="1" customFormat="1" ht="291.75" customHeight="1" x14ac:dyDescent="0.15">
      <c r="A5342" s="918"/>
      <c r="B5342" s="921"/>
      <c r="C5342" s="922"/>
      <c r="D5342" s="923"/>
      <c r="E5342" s="921"/>
      <c r="F5342" s="921"/>
      <c r="G5342" s="921"/>
      <c r="H5342" s="924" t="s">
        <v>33</v>
      </c>
      <c r="I5342" s="924"/>
      <c r="J5342" s="14" t="s">
        <v>31</v>
      </c>
      <c r="K5342" s="14" t="s">
        <v>32</v>
      </c>
      <c r="L5342" s="16">
        <v>320.60000000000002</v>
      </c>
    </row>
    <row r="5343" spans="1:12" s="1" customFormat="1" ht="24" customHeight="1" x14ac:dyDescent="0.15">
      <c r="A5343" s="918"/>
      <c r="B5343" s="9" t="s">
        <v>34</v>
      </c>
      <c r="C5343" s="13" t="s">
        <v>35</v>
      </c>
      <c r="D5343" s="13" t="s">
        <v>36</v>
      </c>
      <c r="E5343" s="13" t="s">
        <v>37</v>
      </c>
      <c r="F5343" s="920"/>
      <c r="G5343" s="920"/>
      <c r="H5343" s="924" t="s">
        <v>38</v>
      </c>
      <c r="I5343" s="924"/>
      <c r="J5343" s="921" t="s">
        <v>31</v>
      </c>
      <c r="K5343" s="921" t="s">
        <v>31</v>
      </c>
      <c r="L5343" s="925">
        <v>0</v>
      </c>
    </row>
    <row r="5344" spans="1:12" s="1" customFormat="1" ht="24" customHeight="1" x14ac:dyDescent="0.15">
      <c r="A5344" s="918"/>
      <c r="B5344" s="14" t="s">
        <v>204</v>
      </c>
      <c r="C5344" s="14" t="s">
        <v>3139</v>
      </c>
      <c r="D5344" s="15">
        <v>43641</v>
      </c>
      <c r="E5344" s="14" t="s">
        <v>1202</v>
      </c>
      <c r="F5344" s="920"/>
      <c r="G5344" s="920"/>
      <c r="H5344" s="924"/>
      <c r="I5344" s="924"/>
      <c r="J5344" s="921"/>
      <c r="K5344" s="921"/>
      <c r="L5344" s="925"/>
    </row>
    <row r="5345" spans="1:12" s="1" customFormat="1" ht="24" customHeight="1" x14ac:dyDescent="0.15">
      <c r="A5345" s="918">
        <v>997</v>
      </c>
      <c r="B5345" s="9" t="s">
        <v>22</v>
      </c>
      <c r="C5345" s="13" t="s">
        <v>23</v>
      </c>
      <c r="D5345" s="13" t="s">
        <v>24</v>
      </c>
      <c r="E5345" s="13" t="s">
        <v>25</v>
      </c>
      <c r="F5345" s="919" t="s">
        <v>17</v>
      </c>
      <c r="G5345" s="919"/>
      <c r="H5345" s="920"/>
      <c r="I5345" s="920"/>
      <c r="J5345" s="920"/>
      <c r="K5345" s="920"/>
      <c r="L5345" s="920"/>
    </row>
    <row r="5346" spans="1:12" s="1" customFormat="1" ht="26.25" customHeight="1" x14ac:dyDescent="0.15">
      <c r="A5346" s="918"/>
      <c r="B5346" s="921" t="s">
        <v>3135</v>
      </c>
      <c r="C5346" s="922" t="s">
        <v>3140</v>
      </c>
      <c r="D5346" s="923">
        <v>43711</v>
      </c>
      <c r="E5346" s="921" t="s">
        <v>95</v>
      </c>
      <c r="F5346" s="921" t="s">
        <v>3141</v>
      </c>
      <c r="G5346" s="921"/>
      <c r="H5346" s="924" t="s">
        <v>30</v>
      </c>
      <c r="I5346" s="924"/>
      <c r="J5346" s="14" t="s">
        <v>31</v>
      </c>
      <c r="K5346" s="14" t="s">
        <v>32</v>
      </c>
      <c r="L5346" s="16">
        <v>720</v>
      </c>
    </row>
    <row r="5347" spans="1:12" s="1" customFormat="1" ht="281.25" customHeight="1" x14ac:dyDescent="0.15">
      <c r="A5347" s="918"/>
      <c r="B5347" s="921"/>
      <c r="C5347" s="922"/>
      <c r="D5347" s="923"/>
      <c r="E5347" s="921"/>
      <c r="F5347" s="921"/>
      <c r="G5347" s="921"/>
      <c r="H5347" s="924" t="s">
        <v>33</v>
      </c>
      <c r="I5347" s="924"/>
      <c r="J5347" s="14" t="s">
        <v>31</v>
      </c>
      <c r="K5347" s="14" t="s">
        <v>31</v>
      </c>
      <c r="L5347" s="16">
        <v>0</v>
      </c>
    </row>
    <row r="5348" spans="1:12" s="1" customFormat="1" ht="24" customHeight="1" x14ac:dyDescent="0.15">
      <c r="A5348" s="918"/>
      <c r="B5348" s="9" t="s">
        <v>34</v>
      </c>
      <c r="C5348" s="13" t="s">
        <v>35</v>
      </c>
      <c r="D5348" s="13" t="s">
        <v>36</v>
      </c>
      <c r="E5348" s="13" t="s">
        <v>37</v>
      </c>
      <c r="F5348" s="920"/>
      <c r="G5348" s="920"/>
      <c r="H5348" s="924" t="s">
        <v>38</v>
      </c>
      <c r="I5348" s="924"/>
      <c r="J5348" s="921" t="s">
        <v>31</v>
      </c>
      <c r="K5348" s="921" t="s">
        <v>31</v>
      </c>
      <c r="L5348" s="925">
        <v>0</v>
      </c>
    </row>
    <row r="5349" spans="1:12" s="1" customFormat="1" ht="24" customHeight="1" x14ac:dyDescent="0.15">
      <c r="A5349" s="918"/>
      <c r="B5349" s="14" t="s">
        <v>204</v>
      </c>
      <c r="C5349" s="14" t="s">
        <v>3141</v>
      </c>
      <c r="D5349" s="15">
        <v>43715</v>
      </c>
      <c r="E5349" s="14" t="s">
        <v>1289</v>
      </c>
      <c r="F5349" s="920"/>
      <c r="G5349" s="920"/>
      <c r="H5349" s="924"/>
      <c r="I5349" s="924"/>
      <c r="J5349" s="921"/>
      <c r="K5349" s="921"/>
      <c r="L5349" s="925"/>
    </row>
    <row r="5350" spans="1:12" s="1" customFormat="1" ht="24" customHeight="1" x14ac:dyDescent="0.15">
      <c r="A5350" s="918">
        <v>998</v>
      </c>
      <c r="B5350" s="9" t="s">
        <v>22</v>
      </c>
      <c r="C5350" s="13" t="s">
        <v>23</v>
      </c>
      <c r="D5350" s="13" t="s">
        <v>24</v>
      </c>
      <c r="E5350" s="13" t="s">
        <v>25</v>
      </c>
      <c r="F5350" s="919" t="s">
        <v>17</v>
      </c>
      <c r="G5350" s="919"/>
      <c r="H5350" s="920"/>
      <c r="I5350" s="920"/>
      <c r="J5350" s="920"/>
      <c r="K5350" s="920"/>
      <c r="L5350" s="920"/>
    </row>
    <row r="5351" spans="1:12" s="1" customFormat="1" ht="26.25" customHeight="1" x14ac:dyDescent="0.15">
      <c r="A5351" s="918"/>
      <c r="B5351" s="921" t="s">
        <v>3142</v>
      </c>
      <c r="C5351" s="921" t="s">
        <v>3143</v>
      </c>
      <c r="D5351" s="923">
        <v>43559</v>
      </c>
      <c r="E5351" s="921" t="s">
        <v>3144</v>
      </c>
      <c r="F5351" s="921" t="s">
        <v>3145</v>
      </c>
      <c r="G5351" s="921"/>
      <c r="H5351" s="924" t="s">
        <v>30</v>
      </c>
      <c r="I5351" s="924"/>
      <c r="J5351" s="14" t="s">
        <v>31</v>
      </c>
      <c r="K5351" s="14" t="s">
        <v>32</v>
      </c>
      <c r="L5351" s="16">
        <v>246.15</v>
      </c>
    </row>
    <row r="5352" spans="1:12" s="1" customFormat="1" ht="71.25" customHeight="1" x14ac:dyDescent="0.15">
      <c r="A5352" s="918"/>
      <c r="B5352" s="921"/>
      <c r="C5352" s="921"/>
      <c r="D5352" s="923"/>
      <c r="E5352" s="921"/>
      <c r="F5352" s="921"/>
      <c r="G5352" s="921"/>
      <c r="H5352" s="924" t="s">
        <v>33</v>
      </c>
      <c r="I5352" s="924"/>
      <c r="J5352" s="14" t="s">
        <v>31</v>
      </c>
      <c r="K5352" s="14" t="s">
        <v>32</v>
      </c>
      <c r="L5352" s="16">
        <v>129</v>
      </c>
    </row>
    <row r="5353" spans="1:12" s="1" customFormat="1" ht="24" customHeight="1" x14ac:dyDescent="0.15">
      <c r="A5353" s="918"/>
      <c r="B5353" s="9" t="s">
        <v>34</v>
      </c>
      <c r="C5353" s="13" t="s">
        <v>35</v>
      </c>
      <c r="D5353" s="13" t="s">
        <v>36</v>
      </c>
      <c r="E5353" s="13" t="s">
        <v>37</v>
      </c>
      <c r="F5353" s="920"/>
      <c r="G5353" s="920"/>
      <c r="H5353" s="924" t="s">
        <v>38</v>
      </c>
      <c r="I5353" s="924"/>
      <c r="J5353" s="921" t="s">
        <v>31</v>
      </c>
      <c r="K5353" s="921" t="s">
        <v>32</v>
      </c>
      <c r="L5353" s="925">
        <v>146</v>
      </c>
    </row>
    <row r="5354" spans="1:12" s="1" customFormat="1" ht="24" customHeight="1" x14ac:dyDescent="0.15">
      <c r="A5354" s="918"/>
      <c r="B5354" s="14" t="s">
        <v>55</v>
      </c>
      <c r="C5354" s="14" t="s">
        <v>3145</v>
      </c>
      <c r="D5354" s="15">
        <v>43560</v>
      </c>
      <c r="E5354" s="14" t="s">
        <v>2156</v>
      </c>
      <c r="F5354" s="920"/>
      <c r="G5354" s="920"/>
      <c r="H5354" s="924"/>
      <c r="I5354" s="924"/>
      <c r="J5354" s="921"/>
      <c r="K5354" s="921"/>
      <c r="L5354" s="925"/>
    </row>
    <row r="5355" spans="1:12" s="1" customFormat="1" ht="24" customHeight="1" x14ac:dyDescent="0.15">
      <c r="A5355" s="918">
        <v>999</v>
      </c>
      <c r="B5355" s="9" t="s">
        <v>22</v>
      </c>
      <c r="C5355" s="13" t="s">
        <v>23</v>
      </c>
      <c r="D5355" s="13" t="s">
        <v>24</v>
      </c>
      <c r="E5355" s="13" t="s">
        <v>25</v>
      </c>
      <c r="F5355" s="919" t="s">
        <v>17</v>
      </c>
      <c r="G5355" s="919"/>
      <c r="H5355" s="920"/>
      <c r="I5355" s="920"/>
      <c r="J5355" s="920"/>
      <c r="K5355" s="920"/>
      <c r="L5355" s="920"/>
    </row>
    <row r="5356" spans="1:12" s="1" customFormat="1" ht="26.25" customHeight="1" x14ac:dyDescent="0.15">
      <c r="A5356" s="918"/>
      <c r="B5356" s="921" t="s">
        <v>3142</v>
      </c>
      <c r="C5356" s="921" t="s">
        <v>3146</v>
      </c>
      <c r="D5356" s="923">
        <v>43700</v>
      </c>
      <c r="E5356" s="921" t="s">
        <v>298</v>
      </c>
      <c r="F5356" s="921" t="s">
        <v>3147</v>
      </c>
      <c r="G5356" s="921"/>
      <c r="H5356" s="924" t="s">
        <v>30</v>
      </c>
      <c r="I5356" s="924"/>
      <c r="J5356" s="14" t="s">
        <v>31</v>
      </c>
      <c r="K5356" s="14" t="s">
        <v>32</v>
      </c>
      <c r="L5356" s="16">
        <v>549.76</v>
      </c>
    </row>
    <row r="5357" spans="1:12" s="1" customFormat="1" ht="50.25" customHeight="1" x14ac:dyDescent="0.15">
      <c r="A5357" s="918"/>
      <c r="B5357" s="921"/>
      <c r="C5357" s="921"/>
      <c r="D5357" s="923"/>
      <c r="E5357" s="921"/>
      <c r="F5357" s="921"/>
      <c r="G5357" s="921"/>
      <c r="H5357" s="924" t="s">
        <v>33</v>
      </c>
      <c r="I5357" s="924"/>
      <c r="J5357" s="14" t="s">
        <v>31</v>
      </c>
      <c r="K5357" s="14" t="s">
        <v>32</v>
      </c>
      <c r="L5357" s="16">
        <v>483.79</v>
      </c>
    </row>
    <row r="5358" spans="1:12" s="1" customFormat="1" ht="24" customHeight="1" x14ac:dyDescent="0.15">
      <c r="A5358" s="918"/>
      <c r="B5358" s="9" t="s">
        <v>34</v>
      </c>
      <c r="C5358" s="13" t="s">
        <v>35</v>
      </c>
      <c r="D5358" s="13" t="s">
        <v>36</v>
      </c>
      <c r="E5358" s="13" t="s">
        <v>37</v>
      </c>
      <c r="F5358" s="920"/>
      <c r="G5358" s="920"/>
      <c r="H5358" s="924" t="s">
        <v>38</v>
      </c>
      <c r="I5358" s="924"/>
      <c r="J5358" s="921" t="s">
        <v>31</v>
      </c>
      <c r="K5358" s="921" t="s">
        <v>32</v>
      </c>
      <c r="L5358" s="925">
        <v>30</v>
      </c>
    </row>
    <row r="5359" spans="1:12" s="1" customFormat="1" ht="24" customHeight="1" x14ac:dyDescent="0.15">
      <c r="A5359" s="918"/>
      <c r="B5359" s="14" t="s">
        <v>55</v>
      </c>
      <c r="C5359" s="14" t="s">
        <v>3147</v>
      </c>
      <c r="D5359" s="15">
        <v>43702</v>
      </c>
      <c r="E5359" s="14" t="s">
        <v>2782</v>
      </c>
      <c r="F5359" s="920"/>
      <c r="G5359" s="920"/>
      <c r="H5359" s="924"/>
      <c r="I5359" s="924"/>
      <c r="J5359" s="921"/>
      <c r="K5359" s="921"/>
      <c r="L5359" s="925"/>
    </row>
    <row r="5360" spans="1:12" s="1" customFormat="1" ht="24" customHeight="1" x14ac:dyDescent="0.15">
      <c r="A5360" s="918">
        <v>1000</v>
      </c>
      <c r="B5360" s="9" t="s">
        <v>22</v>
      </c>
      <c r="C5360" s="13" t="s">
        <v>23</v>
      </c>
      <c r="D5360" s="13" t="s">
        <v>24</v>
      </c>
      <c r="E5360" s="13" t="s">
        <v>25</v>
      </c>
      <c r="F5360" s="919" t="s">
        <v>17</v>
      </c>
      <c r="G5360" s="919"/>
      <c r="H5360" s="920"/>
      <c r="I5360" s="920"/>
      <c r="J5360" s="920"/>
      <c r="K5360" s="920"/>
      <c r="L5360" s="920"/>
    </row>
    <row r="5361" spans="1:12" s="1" customFormat="1" ht="26.25" customHeight="1" x14ac:dyDescent="0.15">
      <c r="A5361" s="918"/>
      <c r="B5361" s="921" t="s">
        <v>3142</v>
      </c>
      <c r="C5361" s="921" t="s">
        <v>3148</v>
      </c>
      <c r="D5361" s="923">
        <v>43726</v>
      </c>
      <c r="E5361" s="921" t="s">
        <v>298</v>
      </c>
      <c r="F5361" s="921" t="s">
        <v>3149</v>
      </c>
      <c r="G5361" s="921"/>
      <c r="H5361" s="924" t="s">
        <v>30</v>
      </c>
      <c r="I5361" s="924"/>
      <c r="J5361" s="14" t="s">
        <v>31</v>
      </c>
      <c r="K5361" s="14" t="s">
        <v>31</v>
      </c>
      <c r="L5361" s="16">
        <v>0</v>
      </c>
    </row>
    <row r="5362" spans="1:12" s="1" customFormat="1" ht="50.25" customHeight="1" x14ac:dyDescent="0.15">
      <c r="A5362" s="918"/>
      <c r="B5362" s="921"/>
      <c r="C5362" s="921"/>
      <c r="D5362" s="923"/>
      <c r="E5362" s="921"/>
      <c r="F5362" s="921"/>
      <c r="G5362" s="921"/>
      <c r="H5362" s="924" t="s">
        <v>33</v>
      </c>
      <c r="I5362" s="924"/>
      <c r="J5362" s="14" t="s">
        <v>31</v>
      </c>
      <c r="K5362" s="14" t="s">
        <v>31</v>
      </c>
      <c r="L5362" s="16">
        <v>0</v>
      </c>
    </row>
    <row r="5363" spans="1:12" s="1" customFormat="1" ht="24" customHeight="1" x14ac:dyDescent="0.15">
      <c r="A5363" s="918"/>
      <c r="B5363" s="9" t="s">
        <v>34</v>
      </c>
      <c r="C5363" s="13" t="s">
        <v>35</v>
      </c>
      <c r="D5363" s="13" t="s">
        <v>36</v>
      </c>
      <c r="E5363" s="13" t="s">
        <v>37</v>
      </c>
      <c r="F5363" s="920"/>
      <c r="G5363" s="920"/>
      <c r="H5363" s="924" t="s">
        <v>38</v>
      </c>
      <c r="I5363" s="924"/>
      <c r="J5363" s="921" t="s">
        <v>31</v>
      </c>
      <c r="K5363" s="921" t="s">
        <v>32</v>
      </c>
      <c r="L5363" s="925">
        <v>895</v>
      </c>
    </row>
    <row r="5364" spans="1:12" s="1" customFormat="1" ht="24" customHeight="1" x14ac:dyDescent="0.15">
      <c r="A5364" s="918"/>
      <c r="B5364" s="14" t="s">
        <v>55</v>
      </c>
      <c r="C5364" s="14" t="s">
        <v>3149</v>
      </c>
      <c r="D5364" s="15">
        <v>43730</v>
      </c>
      <c r="E5364" s="14" t="s">
        <v>188</v>
      </c>
      <c r="F5364" s="920"/>
      <c r="G5364" s="920"/>
      <c r="H5364" s="924"/>
      <c r="I5364" s="924"/>
      <c r="J5364" s="921"/>
      <c r="K5364" s="921"/>
      <c r="L5364" s="925"/>
    </row>
    <row r="5365" spans="1:12" s="1" customFormat="1" ht="24" customHeight="1" x14ac:dyDescent="0.15">
      <c r="A5365" s="918">
        <v>1001</v>
      </c>
      <c r="B5365" s="9" t="s">
        <v>22</v>
      </c>
      <c r="C5365" s="13" t="s">
        <v>23</v>
      </c>
      <c r="D5365" s="13" t="s">
        <v>24</v>
      </c>
      <c r="E5365" s="13" t="s">
        <v>25</v>
      </c>
      <c r="F5365" s="919" t="s">
        <v>17</v>
      </c>
      <c r="G5365" s="919"/>
      <c r="H5365" s="920"/>
      <c r="I5365" s="920"/>
      <c r="J5365" s="920"/>
      <c r="K5365" s="920"/>
      <c r="L5365" s="920"/>
    </row>
    <row r="5366" spans="1:12" s="1" customFormat="1" ht="26.25" customHeight="1" x14ac:dyDescent="0.15">
      <c r="A5366" s="918"/>
      <c r="B5366" s="921" t="s">
        <v>3150</v>
      </c>
      <c r="C5366" s="922" t="s">
        <v>3151</v>
      </c>
      <c r="D5366" s="923">
        <v>43625</v>
      </c>
      <c r="E5366" s="921" t="s">
        <v>3152</v>
      </c>
      <c r="F5366" s="921" t="s">
        <v>416</v>
      </c>
      <c r="G5366" s="921"/>
      <c r="H5366" s="924" t="s">
        <v>30</v>
      </c>
      <c r="I5366" s="924"/>
      <c r="J5366" s="14" t="s">
        <v>31</v>
      </c>
      <c r="K5366" s="14" t="s">
        <v>31</v>
      </c>
      <c r="L5366" s="16">
        <v>0</v>
      </c>
    </row>
    <row r="5367" spans="1:12" s="1" customFormat="1" ht="409.2" customHeight="1" x14ac:dyDescent="0.15">
      <c r="A5367" s="918"/>
      <c r="B5367" s="921"/>
      <c r="C5367" s="922"/>
      <c r="D5367" s="923"/>
      <c r="E5367" s="921"/>
      <c r="F5367" s="921"/>
      <c r="G5367" s="921"/>
      <c r="H5367" s="924" t="s">
        <v>33</v>
      </c>
      <c r="I5367" s="924"/>
      <c r="J5367" s="921" t="s">
        <v>31</v>
      </c>
      <c r="K5367" s="921" t="s">
        <v>31</v>
      </c>
      <c r="L5367" s="925">
        <v>0</v>
      </c>
    </row>
    <row r="5368" spans="1:12" s="1" customFormat="1" ht="208.35" customHeight="1" x14ac:dyDescent="0.15">
      <c r="A5368" s="918"/>
      <c r="B5368" s="921"/>
      <c r="C5368" s="922"/>
      <c r="D5368" s="923"/>
      <c r="E5368" s="921"/>
      <c r="F5368" s="921"/>
      <c r="G5368" s="921"/>
      <c r="H5368" s="924"/>
      <c r="I5368" s="924"/>
      <c r="J5368" s="921"/>
      <c r="K5368" s="921"/>
      <c r="L5368" s="925"/>
    </row>
    <row r="5369" spans="1:12" s="1" customFormat="1" ht="24" customHeight="1" x14ac:dyDescent="0.15">
      <c r="A5369" s="918"/>
      <c r="B5369" s="9" t="s">
        <v>34</v>
      </c>
      <c r="C5369" s="13" t="s">
        <v>35</v>
      </c>
      <c r="D5369" s="13" t="s">
        <v>36</v>
      </c>
      <c r="E5369" s="13" t="s">
        <v>37</v>
      </c>
      <c r="F5369" s="920"/>
      <c r="G5369" s="920"/>
      <c r="H5369" s="924" t="s">
        <v>38</v>
      </c>
      <c r="I5369" s="924"/>
      <c r="J5369" s="921" t="s">
        <v>32</v>
      </c>
      <c r="K5369" s="921" t="s">
        <v>31</v>
      </c>
      <c r="L5369" s="925">
        <v>1000</v>
      </c>
    </row>
    <row r="5370" spans="1:12" s="1" customFormat="1" ht="24" customHeight="1" x14ac:dyDescent="0.15">
      <c r="A5370" s="918"/>
      <c r="B5370" s="14" t="s">
        <v>204</v>
      </c>
      <c r="C5370" s="14" t="s">
        <v>416</v>
      </c>
      <c r="D5370" s="15">
        <v>43630</v>
      </c>
      <c r="E5370" s="14" t="s">
        <v>3153</v>
      </c>
      <c r="F5370" s="920"/>
      <c r="G5370" s="920"/>
      <c r="H5370" s="924"/>
      <c r="I5370" s="924"/>
      <c r="J5370" s="921"/>
      <c r="K5370" s="921"/>
      <c r="L5370" s="925"/>
    </row>
    <row r="5371" spans="1:12" s="1" customFormat="1" ht="24" customHeight="1" x14ac:dyDescent="0.15">
      <c r="A5371" s="918">
        <v>1002</v>
      </c>
      <c r="B5371" s="9" t="s">
        <v>22</v>
      </c>
      <c r="C5371" s="13" t="s">
        <v>23</v>
      </c>
      <c r="D5371" s="13" t="s">
        <v>24</v>
      </c>
      <c r="E5371" s="13" t="s">
        <v>25</v>
      </c>
      <c r="F5371" s="919" t="s">
        <v>17</v>
      </c>
      <c r="G5371" s="919"/>
      <c r="H5371" s="920"/>
      <c r="I5371" s="920"/>
      <c r="J5371" s="920"/>
      <c r="K5371" s="920"/>
      <c r="L5371" s="920"/>
    </row>
    <row r="5372" spans="1:12" s="1" customFormat="1" ht="26.25" customHeight="1" x14ac:dyDescent="0.15">
      <c r="A5372" s="918"/>
      <c r="B5372" s="921" t="s">
        <v>3150</v>
      </c>
      <c r="C5372" s="922" t="s">
        <v>3154</v>
      </c>
      <c r="D5372" s="923">
        <v>43727</v>
      </c>
      <c r="E5372" s="921" t="s">
        <v>255</v>
      </c>
      <c r="F5372" s="921" t="s">
        <v>3155</v>
      </c>
      <c r="G5372" s="921"/>
      <c r="H5372" s="924" t="s">
        <v>30</v>
      </c>
      <c r="I5372" s="924"/>
      <c r="J5372" s="14" t="s">
        <v>31</v>
      </c>
      <c r="K5372" s="14" t="s">
        <v>32</v>
      </c>
      <c r="L5372" s="16">
        <v>147</v>
      </c>
    </row>
    <row r="5373" spans="1:12" s="1" customFormat="1" ht="409.2" customHeight="1" x14ac:dyDescent="0.15">
      <c r="A5373" s="918"/>
      <c r="B5373" s="921"/>
      <c r="C5373" s="922"/>
      <c r="D5373" s="923"/>
      <c r="E5373" s="921"/>
      <c r="F5373" s="921"/>
      <c r="G5373" s="921"/>
      <c r="H5373" s="924" t="s">
        <v>33</v>
      </c>
      <c r="I5373" s="924"/>
      <c r="J5373" s="921" t="s">
        <v>31</v>
      </c>
      <c r="K5373" s="921" t="s">
        <v>32</v>
      </c>
      <c r="L5373" s="925">
        <v>345.6</v>
      </c>
    </row>
    <row r="5374" spans="1:12" s="1" customFormat="1" ht="82.35" customHeight="1" x14ac:dyDescent="0.15">
      <c r="A5374" s="918"/>
      <c r="B5374" s="921"/>
      <c r="C5374" s="922"/>
      <c r="D5374" s="923"/>
      <c r="E5374" s="921"/>
      <c r="F5374" s="921"/>
      <c r="G5374" s="921"/>
      <c r="H5374" s="924"/>
      <c r="I5374" s="924"/>
      <c r="J5374" s="921"/>
      <c r="K5374" s="921"/>
      <c r="L5374" s="925"/>
    </row>
    <row r="5375" spans="1:12" s="1" customFormat="1" ht="24" customHeight="1" x14ac:dyDescent="0.15">
      <c r="A5375" s="918"/>
      <c r="B5375" s="9" t="s">
        <v>34</v>
      </c>
      <c r="C5375" s="13" t="s">
        <v>35</v>
      </c>
      <c r="D5375" s="13" t="s">
        <v>36</v>
      </c>
      <c r="E5375" s="13" t="s">
        <v>37</v>
      </c>
      <c r="F5375" s="920"/>
      <c r="G5375" s="920"/>
      <c r="H5375" s="924" t="s">
        <v>38</v>
      </c>
      <c r="I5375" s="924"/>
      <c r="J5375" s="921" t="s">
        <v>31</v>
      </c>
      <c r="K5375" s="921" t="s">
        <v>32</v>
      </c>
      <c r="L5375" s="925">
        <v>100</v>
      </c>
    </row>
    <row r="5376" spans="1:12" s="1" customFormat="1" ht="24" customHeight="1" x14ac:dyDescent="0.15">
      <c r="A5376" s="918"/>
      <c r="B5376" s="14" t="s">
        <v>204</v>
      </c>
      <c r="C5376" s="14" t="s">
        <v>3155</v>
      </c>
      <c r="D5376" s="15">
        <v>43729</v>
      </c>
      <c r="E5376" s="14" t="s">
        <v>487</v>
      </c>
      <c r="F5376" s="920"/>
      <c r="G5376" s="920"/>
      <c r="H5376" s="924"/>
      <c r="I5376" s="924"/>
      <c r="J5376" s="921"/>
      <c r="K5376" s="921"/>
      <c r="L5376" s="925"/>
    </row>
    <row r="5377" spans="1:12" s="1" customFormat="1" ht="24" customHeight="1" x14ac:dyDescent="0.15">
      <c r="A5377" s="918">
        <v>1003</v>
      </c>
      <c r="B5377" s="9" t="s">
        <v>22</v>
      </c>
      <c r="C5377" s="13" t="s">
        <v>23</v>
      </c>
      <c r="D5377" s="13" t="s">
        <v>24</v>
      </c>
      <c r="E5377" s="13" t="s">
        <v>25</v>
      </c>
      <c r="F5377" s="919" t="s">
        <v>17</v>
      </c>
      <c r="G5377" s="919"/>
      <c r="H5377" s="920"/>
      <c r="I5377" s="920"/>
      <c r="J5377" s="920"/>
      <c r="K5377" s="920"/>
      <c r="L5377" s="920"/>
    </row>
    <row r="5378" spans="1:12" s="1" customFormat="1" ht="26.25" customHeight="1" x14ac:dyDescent="0.15">
      <c r="A5378" s="918"/>
      <c r="B5378" s="921" t="s">
        <v>3156</v>
      </c>
      <c r="C5378" s="922" t="s">
        <v>3157</v>
      </c>
      <c r="D5378" s="923">
        <v>43600</v>
      </c>
      <c r="E5378" s="921" t="s">
        <v>83</v>
      </c>
      <c r="F5378" s="921" t="s">
        <v>3158</v>
      </c>
      <c r="G5378" s="921"/>
      <c r="H5378" s="924" t="s">
        <v>30</v>
      </c>
      <c r="I5378" s="924"/>
      <c r="J5378" s="14" t="s">
        <v>31</v>
      </c>
      <c r="K5378" s="14" t="s">
        <v>32</v>
      </c>
      <c r="L5378" s="16">
        <v>716.16</v>
      </c>
    </row>
    <row r="5379" spans="1:12" s="1" customFormat="1" ht="165.75" customHeight="1" x14ac:dyDescent="0.15">
      <c r="A5379" s="918"/>
      <c r="B5379" s="921"/>
      <c r="C5379" s="922"/>
      <c r="D5379" s="923"/>
      <c r="E5379" s="921"/>
      <c r="F5379" s="921"/>
      <c r="G5379" s="921"/>
      <c r="H5379" s="924" t="s">
        <v>33</v>
      </c>
      <c r="I5379" s="924"/>
      <c r="J5379" s="14" t="s">
        <v>31</v>
      </c>
      <c r="K5379" s="14" t="s">
        <v>32</v>
      </c>
      <c r="L5379" s="16">
        <v>5341.36</v>
      </c>
    </row>
    <row r="5380" spans="1:12" s="1" customFormat="1" ht="24" customHeight="1" x14ac:dyDescent="0.15">
      <c r="A5380" s="918"/>
      <c r="B5380" s="9" t="s">
        <v>34</v>
      </c>
      <c r="C5380" s="13" t="s">
        <v>35</v>
      </c>
      <c r="D5380" s="13" t="s">
        <v>36</v>
      </c>
      <c r="E5380" s="13" t="s">
        <v>37</v>
      </c>
      <c r="F5380" s="920"/>
      <c r="G5380" s="920"/>
      <c r="H5380" s="924" t="s">
        <v>38</v>
      </c>
      <c r="I5380" s="924"/>
      <c r="J5380" s="921" t="s">
        <v>31</v>
      </c>
      <c r="K5380" s="921" t="s">
        <v>32</v>
      </c>
      <c r="L5380" s="925">
        <v>335</v>
      </c>
    </row>
    <row r="5381" spans="1:12" s="1" customFormat="1" ht="24" customHeight="1" x14ac:dyDescent="0.15">
      <c r="A5381" s="918"/>
      <c r="B5381" s="14" t="s">
        <v>55</v>
      </c>
      <c r="C5381" s="14" t="s">
        <v>3158</v>
      </c>
      <c r="D5381" s="15">
        <v>43605</v>
      </c>
      <c r="E5381" s="14" t="s">
        <v>3159</v>
      </c>
      <c r="F5381" s="920"/>
      <c r="G5381" s="920"/>
      <c r="H5381" s="924"/>
      <c r="I5381" s="924"/>
      <c r="J5381" s="921"/>
      <c r="K5381" s="921"/>
      <c r="L5381" s="925"/>
    </row>
    <row r="5382" spans="1:12" s="1" customFormat="1" ht="24" customHeight="1" x14ac:dyDescent="0.15">
      <c r="A5382" s="918">
        <v>1004</v>
      </c>
      <c r="B5382" s="9" t="s">
        <v>22</v>
      </c>
      <c r="C5382" s="13" t="s">
        <v>23</v>
      </c>
      <c r="D5382" s="13" t="s">
        <v>24</v>
      </c>
      <c r="E5382" s="13" t="s">
        <v>25</v>
      </c>
      <c r="F5382" s="919" t="s">
        <v>17</v>
      </c>
      <c r="G5382" s="919"/>
      <c r="H5382" s="920"/>
      <c r="I5382" s="920"/>
      <c r="J5382" s="920"/>
      <c r="K5382" s="920"/>
      <c r="L5382" s="920"/>
    </row>
    <row r="5383" spans="1:12" s="1" customFormat="1" ht="26.25" customHeight="1" x14ac:dyDescent="0.15">
      <c r="A5383" s="918"/>
      <c r="B5383" s="921" t="s">
        <v>3160</v>
      </c>
      <c r="C5383" s="922" t="s">
        <v>3161</v>
      </c>
      <c r="D5383" s="923">
        <v>43685</v>
      </c>
      <c r="E5383" s="921" t="s">
        <v>2784</v>
      </c>
      <c r="F5383" s="921" t="s">
        <v>3162</v>
      </c>
      <c r="G5383" s="921"/>
      <c r="H5383" s="924" t="s">
        <v>30</v>
      </c>
      <c r="I5383" s="924"/>
      <c r="J5383" s="14" t="s">
        <v>31</v>
      </c>
      <c r="K5383" s="14" t="s">
        <v>32</v>
      </c>
      <c r="L5383" s="16">
        <v>455.35</v>
      </c>
    </row>
    <row r="5384" spans="1:12" s="1" customFormat="1" ht="134.25" customHeight="1" x14ac:dyDescent="0.15">
      <c r="A5384" s="918"/>
      <c r="B5384" s="921"/>
      <c r="C5384" s="922"/>
      <c r="D5384" s="923"/>
      <c r="E5384" s="921"/>
      <c r="F5384" s="921"/>
      <c r="G5384" s="921"/>
      <c r="H5384" s="924" t="s">
        <v>33</v>
      </c>
      <c r="I5384" s="924"/>
      <c r="J5384" s="14" t="s">
        <v>31</v>
      </c>
      <c r="K5384" s="14" t="s">
        <v>32</v>
      </c>
      <c r="L5384" s="16">
        <v>626.36</v>
      </c>
    </row>
    <row r="5385" spans="1:12" s="1" customFormat="1" ht="24" customHeight="1" x14ac:dyDescent="0.15">
      <c r="A5385" s="918"/>
      <c r="B5385" s="9" t="s">
        <v>34</v>
      </c>
      <c r="C5385" s="13" t="s">
        <v>35</v>
      </c>
      <c r="D5385" s="13" t="s">
        <v>36</v>
      </c>
      <c r="E5385" s="13" t="s">
        <v>37</v>
      </c>
      <c r="F5385" s="920"/>
      <c r="G5385" s="920"/>
      <c r="H5385" s="924" t="s">
        <v>38</v>
      </c>
      <c r="I5385" s="924"/>
      <c r="J5385" s="921" t="s">
        <v>31</v>
      </c>
      <c r="K5385" s="921" t="s">
        <v>32</v>
      </c>
      <c r="L5385" s="925">
        <v>52.31</v>
      </c>
    </row>
    <row r="5386" spans="1:12" s="1" customFormat="1" ht="24" customHeight="1" x14ac:dyDescent="0.15">
      <c r="A5386" s="918"/>
      <c r="B5386" s="14" t="s">
        <v>702</v>
      </c>
      <c r="C5386" s="14" t="s">
        <v>3162</v>
      </c>
      <c r="D5386" s="15">
        <v>43688</v>
      </c>
      <c r="E5386" s="14" t="s">
        <v>3163</v>
      </c>
      <c r="F5386" s="920"/>
      <c r="G5386" s="920"/>
      <c r="H5386" s="924"/>
      <c r="I5386" s="924"/>
      <c r="J5386" s="921"/>
      <c r="K5386" s="921"/>
      <c r="L5386" s="925"/>
    </row>
    <row r="5387" spans="1:12" s="1" customFormat="1" ht="24" customHeight="1" x14ac:dyDescent="0.15">
      <c r="A5387" s="918">
        <v>1005</v>
      </c>
      <c r="B5387" s="9" t="s">
        <v>22</v>
      </c>
      <c r="C5387" s="13" t="s">
        <v>23</v>
      </c>
      <c r="D5387" s="13" t="s">
        <v>24</v>
      </c>
      <c r="E5387" s="13" t="s">
        <v>25</v>
      </c>
      <c r="F5387" s="919" t="s">
        <v>17</v>
      </c>
      <c r="G5387" s="919"/>
      <c r="H5387" s="920"/>
      <c r="I5387" s="920"/>
      <c r="J5387" s="920"/>
      <c r="K5387" s="920"/>
      <c r="L5387" s="920"/>
    </row>
    <row r="5388" spans="1:12" s="1" customFormat="1" ht="26.25" customHeight="1" x14ac:dyDescent="0.15">
      <c r="A5388" s="918"/>
      <c r="B5388" s="921" t="s">
        <v>3164</v>
      </c>
      <c r="C5388" s="922" t="s">
        <v>3165</v>
      </c>
      <c r="D5388" s="923">
        <v>43657</v>
      </c>
      <c r="E5388" s="921" t="s">
        <v>1575</v>
      </c>
      <c r="F5388" s="921" t="s">
        <v>1576</v>
      </c>
      <c r="G5388" s="921"/>
      <c r="H5388" s="924" t="s">
        <v>30</v>
      </c>
      <c r="I5388" s="924"/>
      <c r="J5388" s="14" t="s">
        <v>31</v>
      </c>
      <c r="K5388" s="14" t="s">
        <v>32</v>
      </c>
      <c r="L5388" s="16">
        <v>482.48</v>
      </c>
    </row>
    <row r="5389" spans="1:12" s="1" customFormat="1" ht="409.2" customHeight="1" x14ac:dyDescent="0.15">
      <c r="A5389" s="918"/>
      <c r="B5389" s="921"/>
      <c r="C5389" s="922"/>
      <c r="D5389" s="923"/>
      <c r="E5389" s="921"/>
      <c r="F5389" s="921"/>
      <c r="G5389" s="921"/>
      <c r="H5389" s="924" t="s">
        <v>33</v>
      </c>
      <c r="I5389" s="924"/>
      <c r="J5389" s="921" t="s">
        <v>31</v>
      </c>
      <c r="K5389" s="921" t="s">
        <v>32</v>
      </c>
      <c r="L5389" s="925">
        <v>601</v>
      </c>
    </row>
    <row r="5390" spans="1:12" s="1" customFormat="1" ht="323.85000000000002" customHeight="1" x14ac:dyDescent="0.15">
      <c r="A5390" s="918"/>
      <c r="B5390" s="921"/>
      <c r="C5390" s="922"/>
      <c r="D5390" s="923"/>
      <c r="E5390" s="921"/>
      <c r="F5390" s="921"/>
      <c r="G5390" s="921"/>
      <c r="H5390" s="924"/>
      <c r="I5390" s="924"/>
      <c r="J5390" s="921"/>
      <c r="K5390" s="921"/>
      <c r="L5390" s="925"/>
    </row>
    <row r="5391" spans="1:12" s="1" customFormat="1" ht="24" customHeight="1" x14ac:dyDescent="0.15">
      <c r="A5391" s="918"/>
      <c r="B5391" s="9" t="s">
        <v>34</v>
      </c>
      <c r="C5391" s="13" t="s">
        <v>35</v>
      </c>
      <c r="D5391" s="13" t="s">
        <v>36</v>
      </c>
      <c r="E5391" s="13" t="s">
        <v>37</v>
      </c>
      <c r="F5391" s="920"/>
      <c r="G5391" s="920"/>
      <c r="H5391" s="924" t="s">
        <v>38</v>
      </c>
      <c r="I5391" s="924"/>
      <c r="J5391" s="921" t="s">
        <v>31</v>
      </c>
      <c r="K5391" s="921" t="s">
        <v>31</v>
      </c>
      <c r="L5391" s="925">
        <v>0</v>
      </c>
    </row>
    <row r="5392" spans="1:12" s="1" customFormat="1" ht="24" customHeight="1" x14ac:dyDescent="0.15">
      <c r="A5392" s="918"/>
      <c r="B5392" s="14" t="s">
        <v>39</v>
      </c>
      <c r="C5392" s="14" t="s">
        <v>1576</v>
      </c>
      <c r="D5392" s="15">
        <v>43671</v>
      </c>
      <c r="E5392" s="14" t="s">
        <v>3166</v>
      </c>
      <c r="F5392" s="920"/>
      <c r="G5392" s="920"/>
      <c r="H5392" s="924"/>
      <c r="I5392" s="924"/>
      <c r="J5392" s="921"/>
      <c r="K5392" s="921"/>
      <c r="L5392" s="925"/>
    </row>
    <row r="5393" spans="1:12" s="1" customFormat="1" ht="24" customHeight="1" x14ac:dyDescent="0.15">
      <c r="A5393" s="918">
        <v>1006</v>
      </c>
      <c r="B5393" s="9" t="s">
        <v>22</v>
      </c>
      <c r="C5393" s="13" t="s">
        <v>23</v>
      </c>
      <c r="D5393" s="13" t="s">
        <v>24</v>
      </c>
      <c r="E5393" s="13" t="s">
        <v>25</v>
      </c>
      <c r="F5393" s="919" t="s">
        <v>17</v>
      </c>
      <c r="G5393" s="919"/>
      <c r="H5393" s="920"/>
      <c r="I5393" s="920"/>
      <c r="J5393" s="920"/>
      <c r="K5393" s="920"/>
      <c r="L5393" s="920"/>
    </row>
    <row r="5394" spans="1:12" s="1" customFormat="1" ht="26.25" customHeight="1" x14ac:dyDescent="0.15">
      <c r="A5394" s="918"/>
      <c r="B5394" s="921" t="s">
        <v>3167</v>
      </c>
      <c r="C5394" s="922" t="s">
        <v>3168</v>
      </c>
      <c r="D5394" s="923">
        <v>43593</v>
      </c>
      <c r="E5394" s="921" t="s">
        <v>3169</v>
      </c>
      <c r="F5394" s="921" t="s">
        <v>3170</v>
      </c>
      <c r="G5394" s="921"/>
      <c r="H5394" s="924" t="s">
        <v>30</v>
      </c>
      <c r="I5394" s="924"/>
      <c r="J5394" s="14" t="s">
        <v>31</v>
      </c>
      <c r="K5394" s="14" t="s">
        <v>32</v>
      </c>
      <c r="L5394" s="16">
        <v>690</v>
      </c>
    </row>
    <row r="5395" spans="1:12" s="1" customFormat="1" ht="228.75" customHeight="1" x14ac:dyDescent="0.15">
      <c r="A5395" s="918"/>
      <c r="B5395" s="921"/>
      <c r="C5395" s="922"/>
      <c r="D5395" s="923"/>
      <c r="E5395" s="921"/>
      <c r="F5395" s="921"/>
      <c r="G5395" s="921"/>
      <c r="H5395" s="924" t="s">
        <v>33</v>
      </c>
      <c r="I5395" s="924"/>
      <c r="J5395" s="14" t="s">
        <v>31</v>
      </c>
      <c r="K5395" s="14" t="s">
        <v>31</v>
      </c>
      <c r="L5395" s="16">
        <v>0</v>
      </c>
    </row>
    <row r="5396" spans="1:12" s="1" customFormat="1" ht="24" customHeight="1" x14ac:dyDescent="0.15">
      <c r="A5396" s="918"/>
      <c r="B5396" s="9" t="s">
        <v>34</v>
      </c>
      <c r="C5396" s="13" t="s">
        <v>35</v>
      </c>
      <c r="D5396" s="13" t="s">
        <v>36</v>
      </c>
      <c r="E5396" s="13" t="s">
        <v>37</v>
      </c>
      <c r="F5396" s="920"/>
      <c r="G5396" s="920"/>
      <c r="H5396" s="924" t="s">
        <v>38</v>
      </c>
      <c r="I5396" s="924"/>
      <c r="J5396" s="921" t="s">
        <v>31</v>
      </c>
      <c r="K5396" s="921" t="s">
        <v>31</v>
      </c>
      <c r="L5396" s="925">
        <v>0</v>
      </c>
    </row>
    <row r="5397" spans="1:12" s="1" customFormat="1" ht="24" customHeight="1" x14ac:dyDescent="0.15">
      <c r="A5397" s="918"/>
      <c r="B5397" s="14" t="s">
        <v>239</v>
      </c>
      <c r="C5397" s="14" t="s">
        <v>3170</v>
      </c>
      <c r="D5397" s="15">
        <v>43597</v>
      </c>
      <c r="E5397" s="14" t="s">
        <v>2322</v>
      </c>
      <c r="F5397" s="920"/>
      <c r="G5397" s="920"/>
      <c r="H5397" s="924"/>
      <c r="I5397" s="924"/>
      <c r="J5397" s="921"/>
      <c r="K5397" s="921"/>
      <c r="L5397" s="925"/>
    </row>
    <row r="5398" spans="1:12" s="1" customFormat="1" ht="24" customHeight="1" x14ac:dyDescent="0.15">
      <c r="A5398" s="918">
        <v>1007</v>
      </c>
      <c r="B5398" s="9" t="s">
        <v>22</v>
      </c>
      <c r="C5398" s="13" t="s">
        <v>23</v>
      </c>
      <c r="D5398" s="13" t="s">
        <v>24</v>
      </c>
      <c r="E5398" s="13" t="s">
        <v>25</v>
      </c>
      <c r="F5398" s="919" t="s">
        <v>17</v>
      </c>
      <c r="G5398" s="919"/>
      <c r="H5398" s="920"/>
      <c r="I5398" s="920"/>
      <c r="J5398" s="920"/>
      <c r="K5398" s="920"/>
      <c r="L5398" s="920"/>
    </row>
    <row r="5399" spans="1:12" s="1" customFormat="1" ht="26.25" customHeight="1" x14ac:dyDescent="0.15">
      <c r="A5399" s="918"/>
      <c r="B5399" s="921" t="s">
        <v>3167</v>
      </c>
      <c r="C5399" s="921" t="s">
        <v>3171</v>
      </c>
      <c r="D5399" s="923">
        <v>43664</v>
      </c>
      <c r="E5399" s="921" t="s">
        <v>839</v>
      </c>
      <c r="F5399" s="921" t="s">
        <v>840</v>
      </c>
      <c r="G5399" s="921"/>
      <c r="H5399" s="924" t="s">
        <v>30</v>
      </c>
      <c r="I5399" s="924"/>
      <c r="J5399" s="14" t="s">
        <v>31</v>
      </c>
      <c r="K5399" s="14" t="s">
        <v>32</v>
      </c>
      <c r="L5399" s="16">
        <v>477</v>
      </c>
    </row>
    <row r="5400" spans="1:12" s="1" customFormat="1" ht="102.75" customHeight="1" x14ac:dyDescent="0.15">
      <c r="A5400" s="918"/>
      <c r="B5400" s="921"/>
      <c r="C5400" s="921"/>
      <c r="D5400" s="923"/>
      <c r="E5400" s="921"/>
      <c r="F5400" s="921"/>
      <c r="G5400" s="921"/>
      <c r="H5400" s="924" t="s">
        <v>33</v>
      </c>
      <c r="I5400" s="924"/>
      <c r="J5400" s="14" t="s">
        <v>31</v>
      </c>
      <c r="K5400" s="14" t="s">
        <v>32</v>
      </c>
      <c r="L5400" s="16">
        <v>140</v>
      </c>
    </row>
    <row r="5401" spans="1:12" s="1" customFormat="1" ht="24" customHeight="1" x14ac:dyDescent="0.15">
      <c r="A5401" s="918"/>
      <c r="B5401" s="9" t="s">
        <v>34</v>
      </c>
      <c r="C5401" s="13" t="s">
        <v>35</v>
      </c>
      <c r="D5401" s="13" t="s">
        <v>36</v>
      </c>
      <c r="E5401" s="13" t="s">
        <v>37</v>
      </c>
      <c r="F5401" s="920"/>
      <c r="G5401" s="920"/>
      <c r="H5401" s="924" t="s">
        <v>38</v>
      </c>
      <c r="I5401" s="924"/>
      <c r="J5401" s="921" t="s">
        <v>31</v>
      </c>
      <c r="K5401" s="921" t="s">
        <v>32</v>
      </c>
      <c r="L5401" s="925">
        <v>140</v>
      </c>
    </row>
    <row r="5402" spans="1:12" s="1" customFormat="1" ht="24" customHeight="1" x14ac:dyDescent="0.15">
      <c r="A5402" s="918"/>
      <c r="B5402" s="14" t="s">
        <v>239</v>
      </c>
      <c r="C5402" s="14" t="s">
        <v>840</v>
      </c>
      <c r="D5402" s="15">
        <v>43667</v>
      </c>
      <c r="E5402" s="14" t="s">
        <v>2521</v>
      </c>
      <c r="F5402" s="920"/>
      <c r="G5402" s="920"/>
      <c r="H5402" s="924"/>
      <c r="I5402" s="924"/>
      <c r="J5402" s="921"/>
      <c r="K5402" s="921"/>
      <c r="L5402" s="925"/>
    </row>
    <row r="5403" spans="1:12" s="1" customFormat="1" ht="24" customHeight="1" x14ac:dyDescent="0.15">
      <c r="A5403" s="918">
        <v>1008</v>
      </c>
      <c r="B5403" s="9" t="s">
        <v>22</v>
      </c>
      <c r="C5403" s="13" t="s">
        <v>23</v>
      </c>
      <c r="D5403" s="13" t="s">
        <v>24</v>
      </c>
      <c r="E5403" s="13" t="s">
        <v>25</v>
      </c>
      <c r="F5403" s="919" t="s">
        <v>17</v>
      </c>
      <c r="G5403" s="919"/>
      <c r="H5403" s="920"/>
      <c r="I5403" s="920"/>
      <c r="J5403" s="920"/>
      <c r="K5403" s="920"/>
      <c r="L5403" s="920"/>
    </row>
    <row r="5404" spans="1:12" s="1" customFormat="1" ht="26.25" customHeight="1" x14ac:dyDescent="0.15">
      <c r="A5404" s="918"/>
      <c r="B5404" s="921" t="s">
        <v>3172</v>
      </c>
      <c r="C5404" s="922" t="s">
        <v>3173</v>
      </c>
      <c r="D5404" s="923">
        <v>43725</v>
      </c>
      <c r="E5404" s="921" t="s">
        <v>3174</v>
      </c>
      <c r="F5404" s="921" t="s">
        <v>2999</v>
      </c>
      <c r="G5404" s="921"/>
      <c r="H5404" s="924" t="s">
        <v>30</v>
      </c>
      <c r="I5404" s="924"/>
      <c r="J5404" s="14" t="s">
        <v>31</v>
      </c>
      <c r="K5404" s="14" t="s">
        <v>32</v>
      </c>
      <c r="L5404" s="16">
        <v>1526</v>
      </c>
    </row>
    <row r="5405" spans="1:12" s="1" customFormat="1" ht="197.25" customHeight="1" x14ac:dyDescent="0.15">
      <c r="A5405" s="918"/>
      <c r="B5405" s="921"/>
      <c r="C5405" s="922"/>
      <c r="D5405" s="923"/>
      <c r="E5405" s="921"/>
      <c r="F5405" s="921"/>
      <c r="G5405" s="921"/>
      <c r="H5405" s="924" t="s">
        <v>33</v>
      </c>
      <c r="I5405" s="924"/>
      <c r="J5405" s="14" t="s">
        <v>31</v>
      </c>
      <c r="K5405" s="14" t="s">
        <v>32</v>
      </c>
      <c r="L5405" s="16">
        <v>1330</v>
      </c>
    </row>
    <row r="5406" spans="1:12" s="1" customFormat="1" ht="24" customHeight="1" x14ac:dyDescent="0.15">
      <c r="A5406" s="918"/>
      <c r="B5406" s="9" t="s">
        <v>34</v>
      </c>
      <c r="C5406" s="13" t="s">
        <v>35</v>
      </c>
      <c r="D5406" s="13" t="s">
        <v>36</v>
      </c>
      <c r="E5406" s="13" t="s">
        <v>37</v>
      </c>
      <c r="F5406" s="920"/>
      <c r="G5406" s="920"/>
      <c r="H5406" s="924" t="s">
        <v>38</v>
      </c>
      <c r="I5406" s="924"/>
      <c r="J5406" s="921" t="s">
        <v>31</v>
      </c>
      <c r="K5406" s="921" t="s">
        <v>32</v>
      </c>
      <c r="L5406" s="925">
        <v>150</v>
      </c>
    </row>
    <row r="5407" spans="1:12" s="1" customFormat="1" ht="24" customHeight="1" x14ac:dyDescent="0.15">
      <c r="A5407" s="918"/>
      <c r="B5407" s="14" t="s">
        <v>141</v>
      </c>
      <c r="C5407" s="14" t="s">
        <v>2999</v>
      </c>
      <c r="D5407" s="15">
        <v>43738</v>
      </c>
      <c r="E5407" s="14" t="s">
        <v>3175</v>
      </c>
      <c r="F5407" s="920"/>
      <c r="G5407" s="920"/>
      <c r="H5407" s="924"/>
      <c r="I5407" s="924"/>
      <c r="J5407" s="921"/>
      <c r="K5407" s="921"/>
      <c r="L5407" s="925"/>
    </row>
    <row r="5408" spans="1:12" s="1" customFormat="1" ht="24" customHeight="1" x14ac:dyDescent="0.15">
      <c r="A5408" s="918">
        <v>1009</v>
      </c>
      <c r="B5408" s="9" t="s">
        <v>22</v>
      </c>
      <c r="C5408" s="13" t="s">
        <v>23</v>
      </c>
      <c r="D5408" s="13" t="s">
        <v>24</v>
      </c>
      <c r="E5408" s="13" t="s">
        <v>25</v>
      </c>
      <c r="F5408" s="919" t="s">
        <v>17</v>
      </c>
      <c r="G5408" s="919"/>
      <c r="H5408" s="920"/>
      <c r="I5408" s="920"/>
      <c r="J5408" s="920"/>
      <c r="K5408" s="920"/>
      <c r="L5408" s="920"/>
    </row>
    <row r="5409" spans="1:12" s="1" customFormat="1" ht="26.25" customHeight="1" x14ac:dyDescent="0.15">
      <c r="A5409" s="918"/>
      <c r="B5409" s="921" t="s">
        <v>3176</v>
      </c>
      <c r="C5409" s="922" t="s">
        <v>3177</v>
      </c>
      <c r="D5409" s="923">
        <v>43559</v>
      </c>
      <c r="E5409" s="921" t="s">
        <v>2226</v>
      </c>
      <c r="F5409" s="921" t="s">
        <v>3178</v>
      </c>
      <c r="G5409" s="921"/>
      <c r="H5409" s="924" t="s">
        <v>30</v>
      </c>
      <c r="I5409" s="924"/>
      <c r="J5409" s="14" t="s">
        <v>31</v>
      </c>
      <c r="K5409" s="14" t="s">
        <v>32</v>
      </c>
      <c r="L5409" s="16">
        <v>141</v>
      </c>
    </row>
    <row r="5410" spans="1:12" s="1" customFormat="1" ht="312.75" customHeight="1" x14ac:dyDescent="0.15">
      <c r="A5410" s="918"/>
      <c r="B5410" s="921"/>
      <c r="C5410" s="922"/>
      <c r="D5410" s="923"/>
      <c r="E5410" s="921"/>
      <c r="F5410" s="921"/>
      <c r="G5410" s="921"/>
      <c r="H5410" s="924" t="s">
        <v>33</v>
      </c>
      <c r="I5410" s="924"/>
      <c r="J5410" s="14" t="s">
        <v>31</v>
      </c>
      <c r="K5410" s="14" t="s">
        <v>32</v>
      </c>
      <c r="L5410" s="16">
        <v>402.6</v>
      </c>
    </row>
    <row r="5411" spans="1:12" s="1" customFormat="1" ht="24" customHeight="1" x14ac:dyDescent="0.15">
      <c r="A5411" s="918"/>
      <c r="B5411" s="9" t="s">
        <v>34</v>
      </c>
      <c r="C5411" s="13" t="s">
        <v>35</v>
      </c>
      <c r="D5411" s="13" t="s">
        <v>36</v>
      </c>
      <c r="E5411" s="13" t="s">
        <v>37</v>
      </c>
      <c r="F5411" s="920"/>
      <c r="G5411" s="920"/>
      <c r="H5411" s="924" t="s">
        <v>38</v>
      </c>
      <c r="I5411" s="924"/>
      <c r="J5411" s="921" t="s">
        <v>31</v>
      </c>
      <c r="K5411" s="921" t="s">
        <v>31</v>
      </c>
      <c r="L5411" s="925">
        <v>0</v>
      </c>
    </row>
    <row r="5412" spans="1:12" s="1" customFormat="1" ht="24" customHeight="1" x14ac:dyDescent="0.15">
      <c r="A5412" s="918"/>
      <c r="B5412" s="14" t="s">
        <v>204</v>
      </c>
      <c r="C5412" s="14" t="s">
        <v>3178</v>
      </c>
      <c r="D5412" s="15">
        <v>43560</v>
      </c>
      <c r="E5412" s="14" t="s">
        <v>2156</v>
      </c>
      <c r="F5412" s="920"/>
      <c r="G5412" s="920"/>
      <c r="H5412" s="924"/>
      <c r="I5412" s="924"/>
      <c r="J5412" s="921"/>
      <c r="K5412" s="921"/>
      <c r="L5412" s="925"/>
    </row>
    <row r="5413" spans="1:12" s="1" customFormat="1" ht="24" customHeight="1" x14ac:dyDescent="0.15">
      <c r="A5413" s="918">
        <v>1010</v>
      </c>
      <c r="B5413" s="9" t="s">
        <v>22</v>
      </c>
      <c r="C5413" s="13" t="s">
        <v>23</v>
      </c>
      <c r="D5413" s="13" t="s">
        <v>24</v>
      </c>
      <c r="E5413" s="13" t="s">
        <v>25</v>
      </c>
      <c r="F5413" s="919" t="s">
        <v>17</v>
      </c>
      <c r="G5413" s="919"/>
      <c r="H5413" s="920"/>
      <c r="I5413" s="920"/>
      <c r="J5413" s="920"/>
      <c r="K5413" s="920"/>
      <c r="L5413" s="920"/>
    </row>
    <row r="5414" spans="1:12" s="1" customFormat="1" ht="26.25" customHeight="1" x14ac:dyDescent="0.15">
      <c r="A5414" s="918"/>
      <c r="B5414" s="921" t="s">
        <v>3176</v>
      </c>
      <c r="C5414" s="922" t="s">
        <v>3179</v>
      </c>
      <c r="D5414" s="923">
        <v>43564</v>
      </c>
      <c r="E5414" s="921" t="s">
        <v>1849</v>
      </c>
      <c r="F5414" s="921" t="s">
        <v>3180</v>
      </c>
      <c r="G5414" s="921"/>
      <c r="H5414" s="924" t="s">
        <v>30</v>
      </c>
      <c r="I5414" s="924"/>
      <c r="J5414" s="14" t="s">
        <v>31</v>
      </c>
      <c r="K5414" s="14" t="s">
        <v>32</v>
      </c>
      <c r="L5414" s="16">
        <v>714</v>
      </c>
    </row>
    <row r="5415" spans="1:12" s="1" customFormat="1" ht="155.25" customHeight="1" x14ac:dyDescent="0.15">
      <c r="A5415" s="918"/>
      <c r="B5415" s="921"/>
      <c r="C5415" s="922"/>
      <c r="D5415" s="923"/>
      <c r="E5415" s="921"/>
      <c r="F5415" s="921"/>
      <c r="G5415" s="921"/>
      <c r="H5415" s="924" t="s">
        <v>33</v>
      </c>
      <c r="I5415" s="924"/>
      <c r="J5415" s="14" t="s">
        <v>31</v>
      </c>
      <c r="K5415" s="14" t="s">
        <v>32</v>
      </c>
      <c r="L5415" s="16">
        <v>7677</v>
      </c>
    </row>
    <row r="5416" spans="1:12" s="1" customFormat="1" ht="24" customHeight="1" x14ac:dyDescent="0.15">
      <c r="A5416" s="918"/>
      <c r="B5416" s="9" t="s">
        <v>34</v>
      </c>
      <c r="C5416" s="13" t="s">
        <v>35</v>
      </c>
      <c r="D5416" s="13" t="s">
        <v>36</v>
      </c>
      <c r="E5416" s="13" t="s">
        <v>37</v>
      </c>
      <c r="F5416" s="920"/>
      <c r="G5416" s="920"/>
      <c r="H5416" s="924" t="s">
        <v>38</v>
      </c>
      <c r="I5416" s="924"/>
      <c r="J5416" s="921" t="s">
        <v>31</v>
      </c>
      <c r="K5416" s="921" t="s">
        <v>31</v>
      </c>
      <c r="L5416" s="925">
        <v>0</v>
      </c>
    </row>
    <row r="5417" spans="1:12" s="1" customFormat="1" ht="24" customHeight="1" x14ac:dyDescent="0.15">
      <c r="A5417" s="918"/>
      <c r="B5417" s="14" t="s">
        <v>204</v>
      </c>
      <c r="C5417" s="14" t="s">
        <v>3180</v>
      </c>
      <c r="D5417" s="15">
        <v>43570</v>
      </c>
      <c r="E5417" s="14" t="s">
        <v>3004</v>
      </c>
      <c r="F5417" s="920"/>
      <c r="G5417" s="920"/>
      <c r="H5417" s="924"/>
      <c r="I5417" s="924"/>
      <c r="J5417" s="921"/>
      <c r="K5417" s="921"/>
      <c r="L5417" s="925"/>
    </row>
    <row r="5418" spans="1:12" s="1" customFormat="1" ht="24" customHeight="1" x14ac:dyDescent="0.15">
      <c r="A5418" s="918">
        <v>1011</v>
      </c>
      <c r="B5418" s="9" t="s">
        <v>22</v>
      </c>
      <c r="C5418" s="13" t="s">
        <v>23</v>
      </c>
      <c r="D5418" s="13" t="s">
        <v>24</v>
      </c>
      <c r="E5418" s="13" t="s">
        <v>25</v>
      </c>
      <c r="F5418" s="919" t="s">
        <v>17</v>
      </c>
      <c r="G5418" s="919"/>
      <c r="H5418" s="920"/>
      <c r="I5418" s="920"/>
      <c r="J5418" s="920"/>
      <c r="K5418" s="920"/>
      <c r="L5418" s="920"/>
    </row>
    <row r="5419" spans="1:12" s="1" customFormat="1" ht="26.25" customHeight="1" x14ac:dyDescent="0.15">
      <c r="A5419" s="918"/>
      <c r="B5419" s="921" t="s">
        <v>3176</v>
      </c>
      <c r="C5419" s="922" t="s">
        <v>3181</v>
      </c>
      <c r="D5419" s="923">
        <v>43618</v>
      </c>
      <c r="E5419" s="921" t="s">
        <v>1876</v>
      </c>
      <c r="F5419" s="921" t="s">
        <v>1579</v>
      </c>
      <c r="G5419" s="921"/>
      <c r="H5419" s="924" t="s">
        <v>30</v>
      </c>
      <c r="I5419" s="924"/>
      <c r="J5419" s="14" t="s">
        <v>31</v>
      </c>
      <c r="K5419" s="14" t="s">
        <v>32</v>
      </c>
      <c r="L5419" s="16">
        <v>249</v>
      </c>
    </row>
    <row r="5420" spans="1:12" s="1" customFormat="1" ht="123.75" customHeight="1" x14ac:dyDescent="0.15">
      <c r="A5420" s="918"/>
      <c r="B5420" s="921"/>
      <c r="C5420" s="922"/>
      <c r="D5420" s="923"/>
      <c r="E5420" s="921"/>
      <c r="F5420" s="921"/>
      <c r="G5420" s="921"/>
      <c r="H5420" s="924" t="s">
        <v>33</v>
      </c>
      <c r="I5420" s="924"/>
      <c r="J5420" s="14" t="s">
        <v>31</v>
      </c>
      <c r="K5420" s="14" t="s">
        <v>32</v>
      </c>
      <c r="L5420" s="16">
        <v>406.6</v>
      </c>
    </row>
    <row r="5421" spans="1:12" s="1" customFormat="1" ht="24" customHeight="1" x14ac:dyDescent="0.15">
      <c r="A5421" s="918"/>
      <c r="B5421" s="9" t="s">
        <v>34</v>
      </c>
      <c r="C5421" s="13" t="s">
        <v>35</v>
      </c>
      <c r="D5421" s="13" t="s">
        <v>36</v>
      </c>
      <c r="E5421" s="13" t="s">
        <v>37</v>
      </c>
      <c r="F5421" s="920"/>
      <c r="G5421" s="920"/>
      <c r="H5421" s="924" t="s">
        <v>38</v>
      </c>
      <c r="I5421" s="924"/>
      <c r="J5421" s="921" t="s">
        <v>31</v>
      </c>
      <c r="K5421" s="921" t="s">
        <v>31</v>
      </c>
      <c r="L5421" s="925">
        <v>0</v>
      </c>
    </row>
    <row r="5422" spans="1:12" s="1" customFormat="1" ht="24" customHeight="1" x14ac:dyDescent="0.15">
      <c r="A5422" s="918"/>
      <c r="B5422" s="14" t="s">
        <v>204</v>
      </c>
      <c r="C5422" s="14" t="s">
        <v>1579</v>
      </c>
      <c r="D5422" s="15">
        <v>43619</v>
      </c>
      <c r="E5422" s="14" t="s">
        <v>3182</v>
      </c>
      <c r="F5422" s="920"/>
      <c r="G5422" s="920"/>
      <c r="H5422" s="924"/>
      <c r="I5422" s="924"/>
      <c r="J5422" s="921"/>
      <c r="K5422" s="921"/>
      <c r="L5422" s="925"/>
    </row>
    <row r="5423" spans="1:12" s="1" customFormat="1" ht="24" customHeight="1" x14ac:dyDescent="0.15">
      <c r="A5423" s="918">
        <v>1012</v>
      </c>
      <c r="B5423" s="9" t="s">
        <v>22</v>
      </c>
      <c r="C5423" s="13" t="s">
        <v>23</v>
      </c>
      <c r="D5423" s="13" t="s">
        <v>24</v>
      </c>
      <c r="E5423" s="13" t="s">
        <v>25</v>
      </c>
      <c r="F5423" s="919" t="s">
        <v>17</v>
      </c>
      <c r="G5423" s="919"/>
      <c r="H5423" s="920"/>
      <c r="I5423" s="920"/>
      <c r="J5423" s="920"/>
      <c r="K5423" s="920"/>
      <c r="L5423" s="920"/>
    </row>
    <row r="5424" spans="1:12" s="1" customFormat="1" ht="26.25" customHeight="1" x14ac:dyDescent="0.15">
      <c r="A5424" s="918"/>
      <c r="B5424" s="921" t="s">
        <v>3183</v>
      </c>
      <c r="C5424" s="922" t="s">
        <v>3184</v>
      </c>
      <c r="D5424" s="923">
        <v>43590</v>
      </c>
      <c r="E5424" s="921" t="s">
        <v>75</v>
      </c>
      <c r="F5424" s="921" t="s">
        <v>76</v>
      </c>
      <c r="G5424" s="921"/>
      <c r="H5424" s="924" t="s">
        <v>30</v>
      </c>
      <c r="I5424" s="924"/>
      <c r="J5424" s="14" t="s">
        <v>31</v>
      </c>
      <c r="K5424" s="14" t="s">
        <v>32</v>
      </c>
      <c r="L5424" s="16">
        <v>402.9</v>
      </c>
    </row>
    <row r="5425" spans="1:12" s="1" customFormat="1" ht="155.25" customHeight="1" x14ac:dyDescent="0.15">
      <c r="A5425" s="918"/>
      <c r="B5425" s="921"/>
      <c r="C5425" s="922"/>
      <c r="D5425" s="923"/>
      <c r="E5425" s="921"/>
      <c r="F5425" s="921"/>
      <c r="G5425" s="921"/>
      <c r="H5425" s="924" t="s">
        <v>33</v>
      </c>
      <c r="I5425" s="924"/>
      <c r="J5425" s="14" t="s">
        <v>31</v>
      </c>
      <c r="K5425" s="14" t="s">
        <v>31</v>
      </c>
      <c r="L5425" s="16">
        <v>0</v>
      </c>
    </row>
    <row r="5426" spans="1:12" s="1" customFormat="1" ht="24" customHeight="1" x14ac:dyDescent="0.15">
      <c r="A5426" s="918"/>
      <c r="B5426" s="9" t="s">
        <v>34</v>
      </c>
      <c r="C5426" s="13" t="s">
        <v>35</v>
      </c>
      <c r="D5426" s="13" t="s">
        <v>36</v>
      </c>
      <c r="E5426" s="13" t="s">
        <v>37</v>
      </c>
      <c r="F5426" s="920"/>
      <c r="G5426" s="920"/>
      <c r="H5426" s="924" t="s">
        <v>38</v>
      </c>
      <c r="I5426" s="924"/>
      <c r="J5426" s="921" t="s">
        <v>31</v>
      </c>
      <c r="K5426" s="921" t="s">
        <v>32</v>
      </c>
      <c r="L5426" s="925">
        <v>30</v>
      </c>
    </row>
    <row r="5427" spans="1:12" s="1" customFormat="1" ht="24" customHeight="1" x14ac:dyDescent="0.15">
      <c r="A5427" s="918"/>
      <c r="B5427" s="14" t="s">
        <v>204</v>
      </c>
      <c r="C5427" s="14" t="s">
        <v>76</v>
      </c>
      <c r="D5427" s="15">
        <v>43592</v>
      </c>
      <c r="E5427" s="14" t="s">
        <v>3185</v>
      </c>
      <c r="F5427" s="920"/>
      <c r="G5427" s="920"/>
      <c r="H5427" s="924"/>
      <c r="I5427" s="924"/>
      <c r="J5427" s="921"/>
      <c r="K5427" s="921"/>
      <c r="L5427" s="925"/>
    </row>
    <row r="5428" spans="1:12" s="1" customFormat="1" ht="24" customHeight="1" x14ac:dyDescent="0.15">
      <c r="A5428" s="918">
        <v>1013</v>
      </c>
      <c r="B5428" s="9" t="s">
        <v>22</v>
      </c>
      <c r="C5428" s="13" t="s">
        <v>23</v>
      </c>
      <c r="D5428" s="13" t="s">
        <v>24</v>
      </c>
      <c r="E5428" s="13" t="s">
        <v>25</v>
      </c>
      <c r="F5428" s="919" t="s">
        <v>17</v>
      </c>
      <c r="G5428" s="919"/>
      <c r="H5428" s="920"/>
      <c r="I5428" s="920"/>
      <c r="J5428" s="920"/>
      <c r="K5428" s="920"/>
      <c r="L5428" s="920"/>
    </row>
    <row r="5429" spans="1:12" s="1" customFormat="1" ht="26.25" customHeight="1" x14ac:dyDescent="0.15">
      <c r="A5429" s="918"/>
      <c r="B5429" s="921" t="s">
        <v>3186</v>
      </c>
      <c r="C5429" s="922" t="s">
        <v>3187</v>
      </c>
      <c r="D5429" s="923">
        <v>43612</v>
      </c>
      <c r="E5429" s="921" t="s">
        <v>410</v>
      </c>
      <c r="F5429" s="921" t="s">
        <v>3188</v>
      </c>
      <c r="G5429" s="921"/>
      <c r="H5429" s="924" t="s">
        <v>30</v>
      </c>
      <c r="I5429" s="924"/>
      <c r="J5429" s="14" t="s">
        <v>31</v>
      </c>
      <c r="K5429" s="14" t="s">
        <v>32</v>
      </c>
      <c r="L5429" s="16">
        <v>2088.25</v>
      </c>
    </row>
    <row r="5430" spans="1:12" s="1" customFormat="1" ht="409.2" customHeight="1" x14ac:dyDescent="0.15">
      <c r="A5430" s="918"/>
      <c r="B5430" s="921"/>
      <c r="C5430" s="922"/>
      <c r="D5430" s="923"/>
      <c r="E5430" s="921"/>
      <c r="F5430" s="921"/>
      <c r="G5430" s="921"/>
      <c r="H5430" s="924" t="s">
        <v>33</v>
      </c>
      <c r="I5430" s="924"/>
      <c r="J5430" s="921" t="s">
        <v>31</v>
      </c>
      <c r="K5430" s="921" t="s">
        <v>32</v>
      </c>
      <c r="L5430" s="925">
        <v>1148.8800000000001</v>
      </c>
    </row>
    <row r="5431" spans="1:12" s="1" customFormat="1" ht="103.35" customHeight="1" x14ac:dyDescent="0.15">
      <c r="A5431" s="918"/>
      <c r="B5431" s="921"/>
      <c r="C5431" s="922"/>
      <c r="D5431" s="923"/>
      <c r="E5431" s="921"/>
      <c r="F5431" s="921"/>
      <c r="G5431" s="921"/>
      <c r="H5431" s="924"/>
      <c r="I5431" s="924"/>
      <c r="J5431" s="921"/>
      <c r="K5431" s="921"/>
      <c r="L5431" s="925"/>
    </row>
    <row r="5432" spans="1:12" s="1" customFormat="1" ht="24" customHeight="1" x14ac:dyDescent="0.15">
      <c r="A5432" s="918"/>
      <c r="B5432" s="9" t="s">
        <v>34</v>
      </c>
      <c r="C5432" s="13" t="s">
        <v>35</v>
      </c>
      <c r="D5432" s="13" t="s">
        <v>36</v>
      </c>
      <c r="E5432" s="13" t="s">
        <v>37</v>
      </c>
      <c r="F5432" s="920"/>
      <c r="G5432" s="920"/>
      <c r="H5432" s="924" t="s">
        <v>38</v>
      </c>
      <c r="I5432" s="924"/>
      <c r="J5432" s="921" t="s">
        <v>31</v>
      </c>
      <c r="K5432" s="921" t="s">
        <v>31</v>
      </c>
      <c r="L5432" s="925">
        <v>0</v>
      </c>
    </row>
    <row r="5433" spans="1:12" s="1" customFormat="1" ht="24" customHeight="1" x14ac:dyDescent="0.15">
      <c r="A5433" s="918"/>
      <c r="B5433" s="14" t="s">
        <v>204</v>
      </c>
      <c r="C5433" s="14" t="s">
        <v>3188</v>
      </c>
      <c r="D5433" s="15">
        <v>43618</v>
      </c>
      <c r="E5433" s="14" t="s">
        <v>3189</v>
      </c>
      <c r="F5433" s="920"/>
      <c r="G5433" s="920"/>
      <c r="H5433" s="924"/>
      <c r="I5433" s="924"/>
      <c r="J5433" s="921"/>
      <c r="K5433" s="921"/>
      <c r="L5433" s="925"/>
    </row>
    <row r="5434" spans="1:12" s="1" customFormat="1" ht="24" customHeight="1" x14ac:dyDescent="0.15">
      <c r="A5434" s="918">
        <v>1014</v>
      </c>
      <c r="B5434" s="9" t="s">
        <v>22</v>
      </c>
      <c r="C5434" s="13" t="s">
        <v>23</v>
      </c>
      <c r="D5434" s="13" t="s">
        <v>24</v>
      </c>
      <c r="E5434" s="13" t="s">
        <v>25</v>
      </c>
      <c r="F5434" s="919" t="s">
        <v>17</v>
      </c>
      <c r="G5434" s="919"/>
      <c r="H5434" s="920"/>
      <c r="I5434" s="920"/>
      <c r="J5434" s="920"/>
      <c r="K5434" s="920"/>
      <c r="L5434" s="920"/>
    </row>
    <row r="5435" spans="1:12" s="1" customFormat="1" ht="26.25" customHeight="1" x14ac:dyDescent="0.15">
      <c r="A5435" s="918"/>
      <c r="B5435" s="921" t="s">
        <v>3186</v>
      </c>
      <c r="C5435" s="922" t="s">
        <v>3190</v>
      </c>
      <c r="D5435" s="923">
        <v>43660</v>
      </c>
      <c r="E5435" s="921" t="s">
        <v>3191</v>
      </c>
      <c r="F5435" s="921" t="s">
        <v>3192</v>
      </c>
      <c r="G5435" s="921"/>
      <c r="H5435" s="924" t="s">
        <v>30</v>
      </c>
      <c r="I5435" s="924"/>
      <c r="J5435" s="14" t="s">
        <v>31</v>
      </c>
      <c r="K5435" s="14" t="s">
        <v>31</v>
      </c>
      <c r="L5435" s="16">
        <v>0</v>
      </c>
    </row>
    <row r="5436" spans="1:12" s="1" customFormat="1" ht="407.25" customHeight="1" x14ac:dyDescent="0.15">
      <c r="A5436" s="918"/>
      <c r="B5436" s="921"/>
      <c r="C5436" s="922"/>
      <c r="D5436" s="923"/>
      <c r="E5436" s="921"/>
      <c r="F5436" s="921"/>
      <c r="G5436" s="921"/>
      <c r="H5436" s="924" t="s">
        <v>33</v>
      </c>
      <c r="I5436" s="924"/>
      <c r="J5436" s="14" t="s">
        <v>31</v>
      </c>
      <c r="K5436" s="14" t="s">
        <v>31</v>
      </c>
      <c r="L5436" s="16">
        <v>0</v>
      </c>
    </row>
    <row r="5437" spans="1:12" s="1" customFormat="1" ht="24" customHeight="1" x14ac:dyDescent="0.15">
      <c r="A5437" s="918"/>
      <c r="B5437" s="9" t="s">
        <v>34</v>
      </c>
      <c r="C5437" s="13" t="s">
        <v>35</v>
      </c>
      <c r="D5437" s="13" t="s">
        <v>36</v>
      </c>
      <c r="E5437" s="13" t="s">
        <v>37</v>
      </c>
      <c r="F5437" s="920"/>
      <c r="G5437" s="920"/>
      <c r="H5437" s="924" t="s">
        <v>38</v>
      </c>
      <c r="I5437" s="924"/>
      <c r="J5437" s="921" t="s">
        <v>31</v>
      </c>
      <c r="K5437" s="921" t="s">
        <v>32</v>
      </c>
      <c r="L5437" s="925">
        <v>920</v>
      </c>
    </row>
    <row r="5438" spans="1:12" s="1" customFormat="1" ht="24" customHeight="1" x14ac:dyDescent="0.15">
      <c r="A5438" s="918"/>
      <c r="B5438" s="14" t="s">
        <v>204</v>
      </c>
      <c r="C5438" s="14" t="s">
        <v>3192</v>
      </c>
      <c r="D5438" s="15">
        <v>43665</v>
      </c>
      <c r="E5438" s="14" t="s">
        <v>846</v>
      </c>
      <c r="F5438" s="920"/>
      <c r="G5438" s="920"/>
      <c r="H5438" s="924"/>
      <c r="I5438" s="924"/>
      <c r="J5438" s="921"/>
      <c r="K5438" s="921"/>
      <c r="L5438" s="925"/>
    </row>
    <row r="5439" spans="1:12" s="1" customFormat="1" ht="24" customHeight="1" x14ac:dyDescent="0.15">
      <c r="A5439" s="918">
        <v>1015</v>
      </c>
      <c r="B5439" s="9" t="s">
        <v>22</v>
      </c>
      <c r="C5439" s="13" t="s">
        <v>23</v>
      </c>
      <c r="D5439" s="13" t="s">
        <v>24</v>
      </c>
      <c r="E5439" s="13" t="s">
        <v>25</v>
      </c>
      <c r="F5439" s="919" t="s">
        <v>17</v>
      </c>
      <c r="G5439" s="919"/>
      <c r="H5439" s="920"/>
      <c r="I5439" s="920"/>
      <c r="J5439" s="920"/>
      <c r="K5439" s="920"/>
      <c r="L5439" s="920"/>
    </row>
    <row r="5440" spans="1:12" s="1" customFormat="1" ht="26.25" customHeight="1" x14ac:dyDescent="0.15">
      <c r="A5440" s="918"/>
      <c r="B5440" s="921" t="s">
        <v>3193</v>
      </c>
      <c r="C5440" s="922" t="s">
        <v>3194</v>
      </c>
      <c r="D5440" s="923">
        <v>43570</v>
      </c>
      <c r="E5440" s="921" t="s">
        <v>83</v>
      </c>
      <c r="F5440" s="921" t="s">
        <v>3195</v>
      </c>
      <c r="G5440" s="921"/>
      <c r="H5440" s="924" t="s">
        <v>30</v>
      </c>
      <c r="I5440" s="924"/>
      <c r="J5440" s="14" t="s">
        <v>31</v>
      </c>
      <c r="K5440" s="14" t="s">
        <v>32</v>
      </c>
      <c r="L5440" s="16">
        <v>1465</v>
      </c>
    </row>
    <row r="5441" spans="1:12" s="1" customFormat="1" ht="239.25" customHeight="1" x14ac:dyDescent="0.15">
      <c r="A5441" s="918"/>
      <c r="B5441" s="921"/>
      <c r="C5441" s="922"/>
      <c r="D5441" s="923"/>
      <c r="E5441" s="921"/>
      <c r="F5441" s="921"/>
      <c r="G5441" s="921"/>
      <c r="H5441" s="924" t="s">
        <v>33</v>
      </c>
      <c r="I5441" s="924"/>
      <c r="J5441" s="14" t="s">
        <v>31</v>
      </c>
      <c r="K5441" s="14" t="s">
        <v>32</v>
      </c>
      <c r="L5441" s="16">
        <v>1628.03</v>
      </c>
    </row>
    <row r="5442" spans="1:12" s="1" customFormat="1" ht="24" customHeight="1" x14ac:dyDescent="0.15">
      <c r="A5442" s="918"/>
      <c r="B5442" s="9" t="s">
        <v>34</v>
      </c>
      <c r="C5442" s="13" t="s">
        <v>35</v>
      </c>
      <c r="D5442" s="13" t="s">
        <v>36</v>
      </c>
      <c r="E5442" s="13" t="s">
        <v>37</v>
      </c>
      <c r="F5442" s="920"/>
      <c r="G5442" s="920"/>
      <c r="H5442" s="924" t="s">
        <v>38</v>
      </c>
      <c r="I5442" s="924"/>
      <c r="J5442" s="921" t="s">
        <v>31</v>
      </c>
      <c r="K5442" s="921" t="s">
        <v>31</v>
      </c>
      <c r="L5442" s="925">
        <v>0</v>
      </c>
    </row>
    <row r="5443" spans="1:12" s="1" customFormat="1" ht="24" customHeight="1" x14ac:dyDescent="0.15">
      <c r="A5443" s="918"/>
      <c r="B5443" s="14" t="s">
        <v>605</v>
      </c>
      <c r="C5443" s="14" t="s">
        <v>3195</v>
      </c>
      <c r="D5443" s="15">
        <v>43575</v>
      </c>
      <c r="E5443" s="14" t="s">
        <v>3196</v>
      </c>
      <c r="F5443" s="920"/>
      <c r="G5443" s="920"/>
      <c r="H5443" s="924"/>
      <c r="I5443" s="924"/>
      <c r="J5443" s="921"/>
      <c r="K5443" s="921"/>
      <c r="L5443" s="925"/>
    </row>
    <row r="5444" spans="1:12" s="1" customFormat="1" ht="24" customHeight="1" x14ac:dyDescent="0.15">
      <c r="A5444" s="918">
        <v>1016</v>
      </c>
      <c r="B5444" s="9" t="s">
        <v>22</v>
      </c>
      <c r="C5444" s="13" t="s">
        <v>23</v>
      </c>
      <c r="D5444" s="13" t="s">
        <v>24</v>
      </c>
      <c r="E5444" s="13" t="s">
        <v>25</v>
      </c>
      <c r="F5444" s="919" t="s">
        <v>17</v>
      </c>
      <c r="G5444" s="919"/>
      <c r="H5444" s="920"/>
      <c r="I5444" s="920"/>
      <c r="J5444" s="920"/>
      <c r="K5444" s="920"/>
      <c r="L5444" s="920"/>
    </row>
    <row r="5445" spans="1:12" s="1" customFormat="1" ht="26.25" customHeight="1" x14ac:dyDescent="0.15">
      <c r="A5445" s="918"/>
      <c r="B5445" s="921" t="s">
        <v>3193</v>
      </c>
      <c r="C5445" s="922" t="s">
        <v>3197</v>
      </c>
      <c r="D5445" s="923">
        <v>43586</v>
      </c>
      <c r="E5445" s="921" t="s">
        <v>283</v>
      </c>
      <c r="F5445" s="921" t="s">
        <v>284</v>
      </c>
      <c r="G5445" s="921"/>
      <c r="H5445" s="924" t="s">
        <v>30</v>
      </c>
      <c r="I5445" s="924"/>
      <c r="J5445" s="14" t="s">
        <v>31</v>
      </c>
      <c r="K5445" s="14" t="s">
        <v>32</v>
      </c>
      <c r="L5445" s="16">
        <v>198.5</v>
      </c>
    </row>
    <row r="5446" spans="1:12" s="1" customFormat="1" ht="123.75" customHeight="1" x14ac:dyDescent="0.15">
      <c r="A5446" s="918"/>
      <c r="B5446" s="921"/>
      <c r="C5446" s="922"/>
      <c r="D5446" s="923"/>
      <c r="E5446" s="921"/>
      <c r="F5446" s="921"/>
      <c r="G5446" s="921"/>
      <c r="H5446" s="924" t="s">
        <v>33</v>
      </c>
      <c r="I5446" s="924"/>
      <c r="J5446" s="14" t="s">
        <v>31</v>
      </c>
      <c r="K5446" s="14" t="s">
        <v>32</v>
      </c>
      <c r="L5446" s="16">
        <v>340.1</v>
      </c>
    </row>
    <row r="5447" spans="1:12" s="1" customFormat="1" ht="24" customHeight="1" x14ac:dyDescent="0.15">
      <c r="A5447" s="918"/>
      <c r="B5447" s="9" t="s">
        <v>34</v>
      </c>
      <c r="C5447" s="13" t="s">
        <v>35</v>
      </c>
      <c r="D5447" s="13" t="s">
        <v>36</v>
      </c>
      <c r="E5447" s="13" t="s">
        <v>37</v>
      </c>
      <c r="F5447" s="920"/>
      <c r="G5447" s="920"/>
      <c r="H5447" s="924" t="s">
        <v>38</v>
      </c>
      <c r="I5447" s="924"/>
      <c r="J5447" s="921" t="s">
        <v>31</v>
      </c>
      <c r="K5447" s="921" t="s">
        <v>31</v>
      </c>
      <c r="L5447" s="925">
        <v>0</v>
      </c>
    </row>
    <row r="5448" spans="1:12" s="1" customFormat="1" ht="24" customHeight="1" x14ac:dyDescent="0.15">
      <c r="A5448" s="918"/>
      <c r="B5448" s="14" t="s">
        <v>605</v>
      </c>
      <c r="C5448" s="14" t="s">
        <v>284</v>
      </c>
      <c r="D5448" s="15">
        <v>43587</v>
      </c>
      <c r="E5448" s="14" t="s">
        <v>656</v>
      </c>
      <c r="F5448" s="920"/>
      <c r="G5448" s="920"/>
      <c r="H5448" s="924"/>
      <c r="I5448" s="924"/>
      <c r="J5448" s="921"/>
      <c r="K5448" s="921"/>
      <c r="L5448" s="925"/>
    </row>
    <row r="5449" spans="1:12" s="1" customFormat="1" ht="24" customHeight="1" x14ac:dyDescent="0.15">
      <c r="A5449" s="918">
        <v>1017</v>
      </c>
      <c r="B5449" s="9" t="s">
        <v>22</v>
      </c>
      <c r="C5449" s="13" t="s">
        <v>23</v>
      </c>
      <c r="D5449" s="13" t="s">
        <v>24</v>
      </c>
      <c r="E5449" s="13" t="s">
        <v>25</v>
      </c>
      <c r="F5449" s="919" t="s">
        <v>17</v>
      </c>
      <c r="G5449" s="919"/>
      <c r="H5449" s="920"/>
      <c r="I5449" s="920"/>
      <c r="J5449" s="920"/>
      <c r="K5449" s="920"/>
      <c r="L5449" s="920"/>
    </row>
    <row r="5450" spans="1:12" s="1" customFormat="1" ht="26.25" customHeight="1" x14ac:dyDescent="0.15">
      <c r="A5450" s="918"/>
      <c r="B5450" s="921" t="s">
        <v>3193</v>
      </c>
      <c r="C5450" s="922" t="s">
        <v>3198</v>
      </c>
      <c r="D5450" s="923">
        <v>43612</v>
      </c>
      <c r="E5450" s="921" t="s">
        <v>115</v>
      </c>
      <c r="F5450" s="921" t="s">
        <v>3199</v>
      </c>
      <c r="G5450" s="921"/>
      <c r="H5450" s="924" t="s">
        <v>30</v>
      </c>
      <c r="I5450" s="924"/>
      <c r="J5450" s="14" t="s">
        <v>31</v>
      </c>
      <c r="K5450" s="14" t="s">
        <v>32</v>
      </c>
      <c r="L5450" s="16">
        <v>962</v>
      </c>
    </row>
    <row r="5451" spans="1:12" s="1" customFormat="1" ht="176.25" customHeight="1" x14ac:dyDescent="0.15">
      <c r="A5451" s="918"/>
      <c r="B5451" s="921"/>
      <c r="C5451" s="922"/>
      <c r="D5451" s="923"/>
      <c r="E5451" s="921"/>
      <c r="F5451" s="921"/>
      <c r="G5451" s="921"/>
      <c r="H5451" s="924" t="s">
        <v>33</v>
      </c>
      <c r="I5451" s="924"/>
      <c r="J5451" s="14" t="s">
        <v>31</v>
      </c>
      <c r="K5451" s="14" t="s">
        <v>32</v>
      </c>
      <c r="L5451" s="16">
        <v>686.4</v>
      </c>
    </row>
    <row r="5452" spans="1:12" s="1" customFormat="1" ht="24" customHeight="1" x14ac:dyDescent="0.15">
      <c r="A5452" s="918"/>
      <c r="B5452" s="9" t="s">
        <v>34</v>
      </c>
      <c r="C5452" s="13" t="s">
        <v>35</v>
      </c>
      <c r="D5452" s="13" t="s">
        <v>36</v>
      </c>
      <c r="E5452" s="13" t="s">
        <v>37</v>
      </c>
      <c r="F5452" s="920"/>
      <c r="G5452" s="920"/>
      <c r="H5452" s="924" t="s">
        <v>38</v>
      </c>
      <c r="I5452" s="924"/>
      <c r="J5452" s="921" t="s">
        <v>31</v>
      </c>
      <c r="K5452" s="921" t="s">
        <v>32</v>
      </c>
      <c r="L5452" s="925">
        <v>34</v>
      </c>
    </row>
    <row r="5453" spans="1:12" s="1" customFormat="1" ht="24" customHeight="1" x14ac:dyDescent="0.15">
      <c r="A5453" s="918"/>
      <c r="B5453" s="14" t="s">
        <v>605</v>
      </c>
      <c r="C5453" s="14" t="s">
        <v>3199</v>
      </c>
      <c r="D5453" s="15">
        <v>43615</v>
      </c>
      <c r="E5453" s="14" t="s">
        <v>2715</v>
      </c>
      <c r="F5453" s="920"/>
      <c r="G5453" s="920"/>
      <c r="H5453" s="924"/>
      <c r="I5453" s="924"/>
      <c r="J5453" s="921"/>
      <c r="K5453" s="921"/>
      <c r="L5453" s="925"/>
    </row>
    <row r="5454" spans="1:12" s="1" customFormat="1" ht="24" customHeight="1" x14ac:dyDescent="0.15">
      <c r="A5454" s="918">
        <v>1018</v>
      </c>
      <c r="B5454" s="9" t="s">
        <v>22</v>
      </c>
      <c r="C5454" s="13" t="s">
        <v>23</v>
      </c>
      <c r="D5454" s="13" t="s">
        <v>24</v>
      </c>
      <c r="E5454" s="13" t="s">
        <v>25</v>
      </c>
      <c r="F5454" s="919" t="s">
        <v>17</v>
      </c>
      <c r="G5454" s="919"/>
      <c r="H5454" s="920"/>
      <c r="I5454" s="920"/>
      <c r="J5454" s="920"/>
      <c r="K5454" s="920"/>
      <c r="L5454" s="920"/>
    </row>
    <row r="5455" spans="1:12" s="1" customFormat="1" ht="26.25" customHeight="1" x14ac:dyDescent="0.15">
      <c r="A5455" s="918"/>
      <c r="B5455" s="921" t="s">
        <v>3193</v>
      </c>
      <c r="C5455" s="922" t="s">
        <v>3200</v>
      </c>
      <c r="D5455" s="923">
        <v>43622</v>
      </c>
      <c r="E5455" s="921" t="s">
        <v>136</v>
      </c>
      <c r="F5455" s="921" t="s">
        <v>137</v>
      </c>
      <c r="G5455" s="921"/>
      <c r="H5455" s="924" t="s">
        <v>30</v>
      </c>
      <c r="I5455" s="924"/>
      <c r="J5455" s="14" t="s">
        <v>31</v>
      </c>
      <c r="K5455" s="14" t="s">
        <v>32</v>
      </c>
      <c r="L5455" s="16">
        <v>180</v>
      </c>
    </row>
    <row r="5456" spans="1:12" s="1" customFormat="1" ht="260.25" customHeight="1" x14ac:dyDescent="0.15">
      <c r="A5456" s="918"/>
      <c r="B5456" s="921"/>
      <c r="C5456" s="922"/>
      <c r="D5456" s="923"/>
      <c r="E5456" s="921"/>
      <c r="F5456" s="921"/>
      <c r="G5456" s="921"/>
      <c r="H5456" s="924" t="s">
        <v>33</v>
      </c>
      <c r="I5456" s="924"/>
      <c r="J5456" s="14" t="s">
        <v>31</v>
      </c>
      <c r="K5456" s="14" t="s">
        <v>32</v>
      </c>
      <c r="L5456" s="16">
        <v>192</v>
      </c>
    </row>
    <row r="5457" spans="1:12" s="1" customFormat="1" ht="24" customHeight="1" x14ac:dyDescent="0.15">
      <c r="A5457" s="918"/>
      <c r="B5457" s="9" t="s">
        <v>34</v>
      </c>
      <c r="C5457" s="13" t="s">
        <v>35</v>
      </c>
      <c r="D5457" s="13" t="s">
        <v>36</v>
      </c>
      <c r="E5457" s="13" t="s">
        <v>37</v>
      </c>
      <c r="F5457" s="920"/>
      <c r="G5457" s="920"/>
      <c r="H5457" s="924" t="s">
        <v>38</v>
      </c>
      <c r="I5457" s="924"/>
      <c r="J5457" s="921" t="s">
        <v>31</v>
      </c>
      <c r="K5457" s="921" t="s">
        <v>32</v>
      </c>
      <c r="L5457" s="925">
        <v>56</v>
      </c>
    </row>
    <row r="5458" spans="1:12" s="1" customFormat="1" ht="24" customHeight="1" x14ac:dyDescent="0.15">
      <c r="A5458" s="918"/>
      <c r="B5458" s="14" t="s">
        <v>605</v>
      </c>
      <c r="C5458" s="14" t="s">
        <v>137</v>
      </c>
      <c r="D5458" s="15">
        <v>43623</v>
      </c>
      <c r="E5458" s="14" t="s">
        <v>3201</v>
      </c>
      <c r="F5458" s="920"/>
      <c r="G5458" s="920"/>
      <c r="H5458" s="924"/>
      <c r="I5458" s="924"/>
      <c r="J5458" s="921"/>
      <c r="K5458" s="921"/>
      <c r="L5458" s="925"/>
    </row>
    <row r="5459" spans="1:12" s="1" customFormat="1" ht="24" customHeight="1" x14ac:dyDescent="0.15">
      <c r="A5459" s="918">
        <v>1019</v>
      </c>
      <c r="B5459" s="9" t="s">
        <v>22</v>
      </c>
      <c r="C5459" s="13" t="s">
        <v>23</v>
      </c>
      <c r="D5459" s="13" t="s">
        <v>24</v>
      </c>
      <c r="E5459" s="13" t="s">
        <v>25</v>
      </c>
      <c r="F5459" s="919" t="s">
        <v>17</v>
      </c>
      <c r="G5459" s="919"/>
      <c r="H5459" s="920"/>
      <c r="I5459" s="920"/>
      <c r="J5459" s="920"/>
      <c r="K5459" s="920"/>
      <c r="L5459" s="920"/>
    </row>
    <row r="5460" spans="1:12" s="1" customFormat="1" ht="26.25" customHeight="1" x14ac:dyDescent="0.15">
      <c r="A5460" s="918"/>
      <c r="B5460" s="921" t="s">
        <v>3193</v>
      </c>
      <c r="C5460" s="922" t="s">
        <v>3202</v>
      </c>
      <c r="D5460" s="923">
        <v>43633</v>
      </c>
      <c r="E5460" s="921" t="s">
        <v>136</v>
      </c>
      <c r="F5460" s="921" t="s">
        <v>416</v>
      </c>
      <c r="G5460" s="921"/>
      <c r="H5460" s="924" t="s">
        <v>30</v>
      </c>
      <c r="I5460" s="924"/>
      <c r="J5460" s="14" t="s">
        <v>31</v>
      </c>
      <c r="K5460" s="14" t="s">
        <v>31</v>
      </c>
      <c r="L5460" s="16">
        <v>0</v>
      </c>
    </row>
    <row r="5461" spans="1:12" s="1" customFormat="1" ht="123.75" customHeight="1" x14ac:dyDescent="0.15">
      <c r="A5461" s="918"/>
      <c r="B5461" s="921"/>
      <c r="C5461" s="922"/>
      <c r="D5461" s="923"/>
      <c r="E5461" s="921"/>
      <c r="F5461" s="921"/>
      <c r="G5461" s="921"/>
      <c r="H5461" s="924" t="s">
        <v>33</v>
      </c>
      <c r="I5461" s="924"/>
      <c r="J5461" s="14" t="s">
        <v>31</v>
      </c>
      <c r="K5461" s="14" t="s">
        <v>31</v>
      </c>
      <c r="L5461" s="16">
        <v>0</v>
      </c>
    </row>
    <row r="5462" spans="1:12" s="1" customFormat="1" ht="24" customHeight="1" x14ac:dyDescent="0.15">
      <c r="A5462" s="918"/>
      <c r="B5462" s="9" t="s">
        <v>34</v>
      </c>
      <c r="C5462" s="13" t="s">
        <v>35</v>
      </c>
      <c r="D5462" s="13" t="s">
        <v>36</v>
      </c>
      <c r="E5462" s="13" t="s">
        <v>37</v>
      </c>
      <c r="F5462" s="920"/>
      <c r="G5462" s="920"/>
      <c r="H5462" s="924" t="s">
        <v>38</v>
      </c>
      <c r="I5462" s="924"/>
      <c r="J5462" s="921" t="s">
        <v>32</v>
      </c>
      <c r="K5462" s="921" t="s">
        <v>31</v>
      </c>
      <c r="L5462" s="925">
        <v>1835</v>
      </c>
    </row>
    <row r="5463" spans="1:12" s="1" customFormat="1" ht="24" customHeight="1" x14ac:dyDescent="0.15">
      <c r="A5463" s="918"/>
      <c r="B5463" s="14" t="s">
        <v>605</v>
      </c>
      <c r="C5463" s="14" t="s">
        <v>416</v>
      </c>
      <c r="D5463" s="15">
        <v>43637</v>
      </c>
      <c r="E5463" s="14" t="s">
        <v>1459</v>
      </c>
      <c r="F5463" s="920"/>
      <c r="G5463" s="920"/>
      <c r="H5463" s="924"/>
      <c r="I5463" s="924"/>
      <c r="J5463" s="921"/>
      <c r="K5463" s="921"/>
      <c r="L5463" s="925"/>
    </row>
    <row r="5464" spans="1:12" s="1" customFormat="1" ht="24" customHeight="1" x14ac:dyDescent="0.15">
      <c r="A5464" s="918">
        <v>1020</v>
      </c>
      <c r="B5464" s="9" t="s">
        <v>22</v>
      </c>
      <c r="C5464" s="13" t="s">
        <v>23</v>
      </c>
      <c r="D5464" s="13" t="s">
        <v>24</v>
      </c>
      <c r="E5464" s="13" t="s">
        <v>25</v>
      </c>
      <c r="F5464" s="919" t="s">
        <v>17</v>
      </c>
      <c r="G5464" s="919"/>
      <c r="H5464" s="920"/>
      <c r="I5464" s="920"/>
      <c r="J5464" s="920"/>
      <c r="K5464" s="920"/>
      <c r="L5464" s="920"/>
    </row>
    <row r="5465" spans="1:12" s="1" customFormat="1" ht="26.25" customHeight="1" x14ac:dyDescent="0.15">
      <c r="A5465" s="918"/>
      <c r="B5465" s="921" t="s">
        <v>3203</v>
      </c>
      <c r="C5465" s="922" t="s">
        <v>3204</v>
      </c>
      <c r="D5465" s="923">
        <v>43560</v>
      </c>
      <c r="E5465" s="921" t="s">
        <v>187</v>
      </c>
      <c r="F5465" s="921" t="s">
        <v>3205</v>
      </c>
      <c r="G5465" s="921"/>
      <c r="H5465" s="924" t="s">
        <v>30</v>
      </c>
      <c r="I5465" s="924"/>
      <c r="J5465" s="14" t="s">
        <v>31</v>
      </c>
      <c r="K5465" s="14" t="s">
        <v>32</v>
      </c>
      <c r="L5465" s="16">
        <v>774</v>
      </c>
    </row>
    <row r="5466" spans="1:12" s="1" customFormat="1" ht="165.75" customHeight="1" x14ac:dyDescent="0.15">
      <c r="A5466" s="918"/>
      <c r="B5466" s="921"/>
      <c r="C5466" s="922"/>
      <c r="D5466" s="923"/>
      <c r="E5466" s="921"/>
      <c r="F5466" s="921"/>
      <c r="G5466" s="921"/>
      <c r="H5466" s="924" t="s">
        <v>33</v>
      </c>
      <c r="I5466" s="924"/>
      <c r="J5466" s="14" t="s">
        <v>32</v>
      </c>
      <c r="K5466" s="14" t="s">
        <v>31</v>
      </c>
      <c r="L5466" s="16">
        <v>286.55</v>
      </c>
    </row>
    <row r="5467" spans="1:12" s="1" customFormat="1" ht="24" customHeight="1" x14ac:dyDescent="0.15">
      <c r="A5467" s="918"/>
      <c r="B5467" s="9" t="s">
        <v>34</v>
      </c>
      <c r="C5467" s="13" t="s">
        <v>35</v>
      </c>
      <c r="D5467" s="13" t="s">
        <v>36</v>
      </c>
      <c r="E5467" s="13" t="s">
        <v>37</v>
      </c>
      <c r="F5467" s="920"/>
      <c r="G5467" s="920"/>
      <c r="H5467" s="924" t="s">
        <v>38</v>
      </c>
      <c r="I5467" s="924"/>
      <c r="J5467" s="921" t="s">
        <v>32</v>
      </c>
      <c r="K5467" s="921" t="s">
        <v>31</v>
      </c>
      <c r="L5467" s="925">
        <v>160</v>
      </c>
    </row>
    <row r="5468" spans="1:12" s="1" customFormat="1" ht="34.5" customHeight="1" x14ac:dyDescent="0.15">
      <c r="A5468" s="918"/>
      <c r="B5468" s="14" t="s">
        <v>343</v>
      </c>
      <c r="C5468" s="14" t="s">
        <v>3205</v>
      </c>
      <c r="D5468" s="15">
        <v>43562</v>
      </c>
      <c r="E5468" s="14" t="s">
        <v>3206</v>
      </c>
      <c r="F5468" s="920"/>
      <c r="G5468" s="920"/>
      <c r="H5468" s="924"/>
      <c r="I5468" s="924"/>
      <c r="J5468" s="921"/>
      <c r="K5468" s="921"/>
      <c r="L5468" s="925"/>
    </row>
    <row r="5469" spans="1:12" s="1" customFormat="1" ht="24" customHeight="1" x14ac:dyDescent="0.15">
      <c r="A5469" s="918">
        <v>1021</v>
      </c>
      <c r="B5469" s="9" t="s">
        <v>22</v>
      </c>
      <c r="C5469" s="13" t="s">
        <v>23</v>
      </c>
      <c r="D5469" s="13" t="s">
        <v>24</v>
      </c>
      <c r="E5469" s="13" t="s">
        <v>25</v>
      </c>
      <c r="F5469" s="919" t="s">
        <v>17</v>
      </c>
      <c r="G5469" s="919"/>
      <c r="H5469" s="920"/>
      <c r="I5469" s="920"/>
      <c r="J5469" s="920"/>
      <c r="K5469" s="920"/>
      <c r="L5469" s="920"/>
    </row>
    <row r="5470" spans="1:12" s="1" customFormat="1" ht="26.25" customHeight="1" x14ac:dyDescent="0.15">
      <c r="A5470" s="918"/>
      <c r="B5470" s="921" t="s">
        <v>3203</v>
      </c>
      <c r="C5470" s="922" t="s">
        <v>3207</v>
      </c>
      <c r="D5470" s="923">
        <v>43633</v>
      </c>
      <c r="E5470" s="921" t="s">
        <v>298</v>
      </c>
      <c r="F5470" s="921" t="s">
        <v>3208</v>
      </c>
      <c r="G5470" s="921"/>
      <c r="H5470" s="924" t="s">
        <v>30</v>
      </c>
      <c r="I5470" s="924"/>
      <c r="J5470" s="14" t="s">
        <v>31</v>
      </c>
      <c r="K5470" s="14" t="s">
        <v>32</v>
      </c>
      <c r="L5470" s="16">
        <v>684.42</v>
      </c>
    </row>
    <row r="5471" spans="1:12" s="1" customFormat="1" ht="144.75" customHeight="1" x14ac:dyDescent="0.15">
      <c r="A5471" s="918"/>
      <c r="B5471" s="921"/>
      <c r="C5471" s="922"/>
      <c r="D5471" s="923"/>
      <c r="E5471" s="921"/>
      <c r="F5471" s="921"/>
      <c r="G5471" s="921"/>
      <c r="H5471" s="924" t="s">
        <v>33</v>
      </c>
      <c r="I5471" s="924"/>
      <c r="J5471" s="14" t="s">
        <v>31</v>
      </c>
      <c r="K5471" s="14" t="s">
        <v>31</v>
      </c>
      <c r="L5471" s="16">
        <v>0</v>
      </c>
    </row>
    <row r="5472" spans="1:12" s="1" customFormat="1" ht="24" customHeight="1" x14ac:dyDescent="0.15">
      <c r="A5472" s="918"/>
      <c r="B5472" s="9" t="s">
        <v>34</v>
      </c>
      <c r="C5472" s="13" t="s">
        <v>35</v>
      </c>
      <c r="D5472" s="13" t="s">
        <v>36</v>
      </c>
      <c r="E5472" s="13" t="s">
        <v>37</v>
      </c>
      <c r="F5472" s="920"/>
      <c r="G5472" s="920"/>
      <c r="H5472" s="924" t="s">
        <v>38</v>
      </c>
      <c r="I5472" s="924"/>
      <c r="J5472" s="921" t="s">
        <v>31</v>
      </c>
      <c r="K5472" s="921" t="s">
        <v>31</v>
      </c>
      <c r="L5472" s="925">
        <v>0</v>
      </c>
    </row>
    <row r="5473" spans="1:12" s="1" customFormat="1" ht="34.5" customHeight="1" x14ac:dyDescent="0.15">
      <c r="A5473" s="918"/>
      <c r="B5473" s="14" t="s">
        <v>343</v>
      </c>
      <c r="C5473" s="14" t="s">
        <v>3208</v>
      </c>
      <c r="D5473" s="15">
        <v>43637</v>
      </c>
      <c r="E5473" s="14" t="s">
        <v>1459</v>
      </c>
      <c r="F5473" s="920"/>
      <c r="G5473" s="920"/>
      <c r="H5473" s="924"/>
      <c r="I5473" s="924"/>
      <c r="J5473" s="921"/>
      <c r="K5473" s="921"/>
      <c r="L5473" s="925"/>
    </row>
    <row r="5474" spans="1:12" s="1" customFormat="1" ht="24" customHeight="1" x14ac:dyDescent="0.15">
      <c r="A5474" s="918">
        <v>1022</v>
      </c>
      <c r="B5474" s="9" t="s">
        <v>22</v>
      </c>
      <c r="C5474" s="13" t="s">
        <v>23</v>
      </c>
      <c r="D5474" s="13" t="s">
        <v>24</v>
      </c>
      <c r="E5474" s="13" t="s">
        <v>25</v>
      </c>
      <c r="F5474" s="919" t="s">
        <v>17</v>
      </c>
      <c r="G5474" s="919"/>
      <c r="H5474" s="920"/>
      <c r="I5474" s="920"/>
      <c r="J5474" s="920"/>
      <c r="K5474" s="920"/>
      <c r="L5474" s="920"/>
    </row>
    <row r="5475" spans="1:12" s="1" customFormat="1" ht="26.25" customHeight="1" x14ac:dyDescent="0.15">
      <c r="A5475" s="918"/>
      <c r="B5475" s="921" t="s">
        <v>3203</v>
      </c>
      <c r="C5475" s="922" t="s">
        <v>3209</v>
      </c>
      <c r="D5475" s="923">
        <v>43646</v>
      </c>
      <c r="E5475" s="921" t="s">
        <v>115</v>
      </c>
      <c r="F5475" s="921" t="s">
        <v>1088</v>
      </c>
      <c r="G5475" s="921"/>
      <c r="H5475" s="924" t="s">
        <v>30</v>
      </c>
      <c r="I5475" s="924"/>
      <c r="J5475" s="14" t="s">
        <v>31</v>
      </c>
      <c r="K5475" s="14" t="s">
        <v>32</v>
      </c>
      <c r="L5475" s="16">
        <v>520.5</v>
      </c>
    </row>
    <row r="5476" spans="1:12" s="1" customFormat="1" ht="176.25" customHeight="1" x14ac:dyDescent="0.15">
      <c r="A5476" s="918"/>
      <c r="B5476" s="921"/>
      <c r="C5476" s="922"/>
      <c r="D5476" s="923"/>
      <c r="E5476" s="921"/>
      <c r="F5476" s="921"/>
      <c r="G5476" s="921"/>
      <c r="H5476" s="924" t="s">
        <v>33</v>
      </c>
      <c r="I5476" s="924"/>
      <c r="J5476" s="14" t="s">
        <v>31</v>
      </c>
      <c r="K5476" s="14" t="s">
        <v>31</v>
      </c>
      <c r="L5476" s="16">
        <v>0</v>
      </c>
    </row>
    <row r="5477" spans="1:12" s="1" customFormat="1" ht="24" customHeight="1" x14ac:dyDescent="0.15">
      <c r="A5477" s="918"/>
      <c r="B5477" s="9" t="s">
        <v>34</v>
      </c>
      <c r="C5477" s="13" t="s">
        <v>35</v>
      </c>
      <c r="D5477" s="13" t="s">
        <v>36</v>
      </c>
      <c r="E5477" s="13" t="s">
        <v>37</v>
      </c>
      <c r="F5477" s="920"/>
      <c r="G5477" s="920"/>
      <c r="H5477" s="924" t="s">
        <v>38</v>
      </c>
      <c r="I5477" s="924"/>
      <c r="J5477" s="921" t="s">
        <v>31</v>
      </c>
      <c r="K5477" s="921" t="s">
        <v>32</v>
      </c>
      <c r="L5477" s="925">
        <v>374.5</v>
      </c>
    </row>
    <row r="5478" spans="1:12" s="1" customFormat="1" ht="34.5" customHeight="1" x14ac:dyDescent="0.15">
      <c r="A5478" s="918"/>
      <c r="B5478" s="14" t="s">
        <v>343</v>
      </c>
      <c r="C5478" s="14" t="s">
        <v>1088</v>
      </c>
      <c r="D5478" s="15">
        <v>43649</v>
      </c>
      <c r="E5478" s="14" t="s">
        <v>3210</v>
      </c>
      <c r="F5478" s="920"/>
      <c r="G5478" s="920"/>
      <c r="H5478" s="924"/>
      <c r="I5478" s="924"/>
      <c r="J5478" s="921"/>
      <c r="K5478" s="921"/>
      <c r="L5478" s="925"/>
    </row>
    <row r="5479" spans="1:12" s="1" customFormat="1" ht="24" customHeight="1" x14ac:dyDescent="0.15">
      <c r="A5479" s="918">
        <v>1023</v>
      </c>
      <c r="B5479" s="9" t="s">
        <v>22</v>
      </c>
      <c r="C5479" s="13" t="s">
        <v>23</v>
      </c>
      <c r="D5479" s="13" t="s">
        <v>24</v>
      </c>
      <c r="E5479" s="13" t="s">
        <v>25</v>
      </c>
      <c r="F5479" s="919" t="s">
        <v>17</v>
      </c>
      <c r="G5479" s="919"/>
      <c r="H5479" s="920"/>
      <c r="I5479" s="920"/>
      <c r="J5479" s="920"/>
      <c r="K5479" s="920"/>
      <c r="L5479" s="920"/>
    </row>
    <row r="5480" spans="1:12" s="1" customFormat="1" ht="26.25" customHeight="1" x14ac:dyDescent="0.15">
      <c r="A5480" s="918"/>
      <c r="B5480" s="921" t="s">
        <v>3203</v>
      </c>
      <c r="C5480" s="922" t="s">
        <v>3211</v>
      </c>
      <c r="D5480" s="923">
        <v>43732</v>
      </c>
      <c r="E5480" s="921" t="s">
        <v>53</v>
      </c>
      <c r="F5480" s="921" t="s">
        <v>375</v>
      </c>
      <c r="G5480" s="921"/>
      <c r="H5480" s="924" t="s">
        <v>30</v>
      </c>
      <c r="I5480" s="924"/>
      <c r="J5480" s="14" t="s">
        <v>31</v>
      </c>
      <c r="K5480" s="14" t="s">
        <v>32</v>
      </c>
      <c r="L5480" s="16">
        <v>825</v>
      </c>
    </row>
    <row r="5481" spans="1:12" s="1" customFormat="1" ht="228.75" customHeight="1" x14ac:dyDescent="0.15">
      <c r="A5481" s="918"/>
      <c r="B5481" s="921"/>
      <c r="C5481" s="922"/>
      <c r="D5481" s="923"/>
      <c r="E5481" s="921"/>
      <c r="F5481" s="921"/>
      <c r="G5481" s="921"/>
      <c r="H5481" s="924" t="s">
        <v>33</v>
      </c>
      <c r="I5481" s="924"/>
      <c r="J5481" s="14" t="s">
        <v>31</v>
      </c>
      <c r="K5481" s="14" t="s">
        <v>32</v>
      </c>
      <c r="L5481" s="16">
        <v>676.6</v>
      </c>
    </row>
    <row r="5482" spans="1:12" s="1" customFormat="1" ht="24" customHeight="1" x14ac:dyDescent="0.15">
      <c r="A5482" s="918"/>
      <c r="B5482" s="9" t="s">
        <v>34</v>
      </c>
      <c r="C5482" s="13" t="s">
        <v>35</v>
      </c>
      <c r="D5482" s="13" t="s">
        <v>36</v>
      </c>
      <c r="E5482" s="13" t="s">
        <v>37</v>
      </c>
      <c r="F5482" s="920"/>
      <c r="G5482" s="920"/>
      <c r="H5482" s="924" t="s">
        <v>38</v>
      </c>
      <c r="I5482" s="924"/>
      <c r="J5482" s="921" t="s">
        <v>31</v>
      </c>
      <c r="K5482" s="921" t="s">
        <v>32</v>
      </c>
      <c r="L5482" s="925">
        <v>69</v>
      </c>
    </row>
    <row r="5483" spans="1:12" s="1" customFormat="1" ht="34.5" customHeight="1" x14ac:dyDescent="0.15">
      <c r="A5483" s="918"/>
      <c r="B5483" s="14" t="s">
        <v>343</v>
      </c>
      <c r="C5483" s="14" t="s">
        <v>375</v>
      </c>
      <c r="D5483" s="15">
        <v>43734</v>
      </c>
      <c r="E5483" s="14" t="s">
        <v>2931</v>
      </c>
      <c r="F5483" s="920"/>
      <c r="G5483" s="920"/>
      <c r="H5483" s="924"/>
      <c r="I5483" s="924"/>
      <c r="J5483" s="921"/>
      <c r="K5483" s="921"/>
      <c r="L5483" s="925"/>
    </row>
    <row r="5484" spans="1:12" s="1" customFormat="1" ht="24" customHeight="1" x14ac:dyDescent="0.15">
      <c r="A5484" s="918">
        <v>1024</v>
      </c>
      <c r="B5484" s="9" t="s">
        <v>22</v>
      </c>
      <c r="C5484" s="13" t="s">
        <v>23</v>
      </c>
      <c r="D5484" s="13" t="s">
        <v>24</v>
      </c>
      <c r="E5484" s="13" t="s">
        <v>25</v>
      </c>
      <c r="F5484" s="919" t="s">
        <v>17</v>
      </c>
      <c r="G5484" s="919"/>
      <c r="H5484" s="920"/>
      <c r="I5484" s="920"/>
      <c r="J5484" s="920"/>
      <c r="K5484" s="920"/>
      <c r="L5484" s="920"/>
    </row>
    <row r="5485" spans="1:12" s="1" customFormat="1" ht="26.25" customHeight="1" x14ac:dyDescent="0.15">
      <c r="A5485" s="918"/>
      <c r="B5485" s="921" t="s">
        <v>3212</v>
      </c>
      <c r="C5485" s="922" t="s">
        <v>3213</v>
      </c>
      <c r="D5485" s="923">
        <v>43562</v>
      </c>
      <c r="E5485" s="921" t="s">
        <v>3214</v>
      </c>
      <c r="F5485" s="921" t="s">
        <v>3215</v>
      </c>
      <c r="G5485" s="921"/>
      <c r="H5485" s="924" t="s">
        <v>30</v>
      </c>
      <c r="I5485" s="924"/>
      <c r="J5485" s="14" t="s">
        <v>31</v>
      </c>
      <c r="K5485" s="14" t="s">
        <v>32</v>
      </c>
      <c r="L5485" s="16">
        <v>479.28</v>
      </c>
    </row>
    <row r="5486" spans="1:12" s="1" customFormat="1" ht="186.75" customHeight="1" x14ac:dyDescent="0.15">
      <c r="A5486" s="918"/>
      <c r="B5486" s="921"/>
      <c r="C5486" s="922"/>
      <c r="D5486" s="923"/>
      <c r="E5486" s="921"/>
      <c r="F5486" s="921"/>
      <c r="G5486" s="921"/>
      <c r="H5486" s="924" t="s">
        <v>33</v>
      </c>
      <c r="I5486" s="924"/>
      <c r="J5486" s="14" t="s">
        <v>31</v>
      </c>
      <c r="K5486" s="14" t="s">
        <v>32</v>
      </c>
      <c r="L5486" s="16">
        <v>716.6</v>
      </c>
    </row>
    <row r="5487" spans="1:12" s="1" customFormat="1" ht="24" customHeight="1" x14ac:dyDescent="0.15">
      <c r="A5487" s="918"/>
      <c r="B5487" s="9" t="s">
        <v>34</v>
      </c>
      <c r="C5487" s="13" t="s">
        <v>35</v>
      </c>
      <c r="D5487" s="13" t="s">
        <v>36</v>
      </c>
      <c r="E5487" s="13" t="s">
        <v>37</v>
      </c>
      <c r="F5487" s="920"/>
      <c r="G5487" s="920"/>
      <c r="H5487" s="924" t="s">
        <v>38</v>
      </c>
      <c r="I5487" s="924"/>
      <c r="J5487" s="921" t="s">
        <v>31</v>
      </c>
      <c r="K5487" s="921" t="s">
        <v>31</v>
      </c>
      <c r="L5487" s="925">
        <v>0</v>
      </c>
    </row>
    <row r="5488" spans="1:12" s="1" customFormat="1" ht="34.5" customHeight="1" x14ac:dyDescent="0.15">
      <c r="A5488" s="918"/>
      <c r="B5488" s="14" t="s">
        <v>111</v>
      </c>
      <c r="C5488" s="14" t="s">
        <v>3215</v>
      </c>
      <c r="D5488" s="15">
        <v>43564</v>
      </c>
      <c r="E5488" s="14" t="s">
        <v>77</v>
      </c>
      <c r="F5488" s="920"/>
      <c r="G5488" s="920"/>
      <c r="H5488" s="924"/>
      <c r="I5488" s="924"/>
      <c r="J5488" s="921"/>
      <c r="K5488" s="921"/>
      <c r="L5488" s="925"/>
    </row>
    <row r="5489" spans="1:12" s="1" customFormat="1" ht="24" customHeight="1" x14ac:dyDescent="0.15">
      <c r="A5489" s="918">
        <v>1025</v>
      </c>
      <c r="B5489" s="9" t="s">
        <v>22</v>
      </c>
      <c r="C5489" s="13" t="s">
        <v>23</v>
      </c>
      <c r="D5489" s="13" t="s">
        <v>24</v>
      </c>
      <c r="E5489" s="13" t="s">
        <v>25</v>
      </c>
      <c r="F5489" s="919" t="s">
        <v>17</v>
      </c>
      <c r="G5489" s="919"/>
      <c r="H5489" s="920"/>
      <c r="I5489" s="920"/>
      <c r="J5489" s="920"/>
      <c r="K5489" s="920"/>
      <c r="L5489" s="920"/>
    </row>
    <row r="5490" spans="1:12" s="1" customFormat="1" ht="26.25" customHeight="1" x14ac:dyDescent="0.15">
      <c r="A5490" s="918"/>
      <c r="B5490" s="921" t="s">
        <v>3212</v>
      </c>
      <c r="C5490" s="922" t="s">
        <v>3216</v>
      </c>
      <c r="D5490" s="923">
        <v>43575</v>
      </c>
      <c r="E5490" s="921" t="s">
        <v>65</v>
      </c>
      <c r="F5490" s="921" t="s">
        <v>1011</v>
      </c>
      <c r="G5490" s="921"/>
      <c r="H5490" s="924" t="s">
        <v>30</v>
      </c>
      <c r="I5490" s="924"/>
      <c r="J5490" s="14" t="s">
        <v>31</v>
      </c>
      <c r="K5490" s="14" t="s">
        <v>32</v>
      </c>
      <c r="L5490" s="16">
        <v>696</v>
      </c>
    </row>
    <row r="5491" spans="1:12" s="1" customFormat="1" ht="302.25" customHeight="1" x14ac:dyDescent="0.15">
      <c r="A5491" s="918"/>
      <c r="B5491" s="921"/>
      <c r="C5491" s="922"/>
      <c r="D5491" s="923"/>
      <c r="E5491" s="921"/>
      <c r="F5491" s="921"/>
      <c r="G5491" s="921"/>
      <c r="H5491" s="924" t="s">
        <v>33</v>
      </c>
      <c r="I5491" s="924"/>
      <c r="J5491" s="14" t="s">
        <v>31</v>
      </c>
      <c r="K5491" s="14" t="s">
        <v>32</v>
      </c>
      <c r="L5491" s="16">
        <v>1150</v>
      </c>
    </row>
    <row r="5492" spans="1:12" s="1" customFormat="1" ht="24" customHeight="1" x14ac:dyDescent="0.15">
      <c r="A5492" s="918"/>
      <c r="B5492" s="9" t="s">
        <v>34</v>
      </c>
      <c r="C5492" s="13" t="s">
        <v>35</v>
      </c>
      <c r="D5492" s="13" t="s">
        <v>36</v>
      </c>
      <c r="E5492" s="13" t="s">
        <v>37</v>
      </c>
      <c r="F5492" s="920"/>
      <c r="G5492" s="920"/>
      <c r="H5492" s="924" t="s">
        <v>38</v>
      </c>
      <c r="I5492" s="924"/>
      <c r="J5492" s="921" t="s">
        <v>31</v>
      </c>
      <c r="K5492" s="921" t="s">
        <v>32</v>
      </c>
      <c r="L5492" s="925">
        <v>72</v>
      </c>
    </row>
    <row r="5493" spans="1:12" s="1" customFormat="1" ht="34.5" customHeight="1" x14ac:dyDescent="0.15">
      <c r="A5493" s="918"/>
      <c r="B5493" s="14" t="s">
        <v>111</v>
      </c>
      <c r="C5493" s="14" t="s">
        <v>1011</v>
      </c>
      <c r="D5493" s="15">
        <v>43581</v>
      </c>
      <c r="E5493" s="14" t="s">
        <v>1012</v>
      </c>
      <c r="F5493" s="920"/>
      <c r="G5493" s="920"/>
      <c r="H5493" s="924"/>
      <c r="I5493" s="924"/>
      <c r="J5493" s="921"/>
      <c r="K5493" s="921"/>
      <c r="L5493" s="925"/>
    </row>
    <row r="5494" spans="1:12" s="1" customFormat="1" ht="24" customHeight="1" x14ac:dyDescent="0.15">
      <c r="A5494" s="918">
        <v>1026</v>
      </c>
      <c r="B5494" s="9" t="s">
        <v>22</v>
      </c>
      <c r="C5494" s="13" t="s">
        <v>23</v>
      </c>
      <c r="D5494" s="13" t="s">
        <v>24</v>
      </c>
      <c r="E5494" s="13" t="s">
        <v>25</v>
      </c>
      <c r="F5494" s="919" t="s">
        <v>17</v>
      </c>
      <c r="G5494" s="919"/>
      <c r="H5494" s="920"/>
      <c r="I5494" s="920"/>
      <c r="J5494" s="920"/>
      <c r="K5494" s="920"/>
      <c r="L5494" s="920"/>
    </row>
    <row r="5495" spans="1:12" s="1" customFormat="1" ht="26.25" customHeight="1" x14ac:dyDescent="0.15">
      <c r="A5495" s="918"/>
      <c r="B5495" s="921" t="s">
        <v>3212</v>
      </c>
      <c r="C5495" s="922" t="s">
        <v>3217</v>
      </c>
      <c r="D5495" s="923">
        <v>43639</v>
      </c>
      <c r="E5495" s="921" t="s">
        <v>207</v>
      </c>
      <c r="F5495" s="921" t="s">
        <v>208</v>
      </c>
      <c r="G5495" s="921"/>
      <c r="H5495" s="924" t="s">
        <v>30</v>
      </c>
      <c r="I5495" s="924"/>
      <c r="J5495" s="14" t="s">
        <v>31</v>
      </c>
      <c r="K5495" s="14" t="s">
        <v>32</v>
      </c>
      <c r="L5495" s="16">
        <v>357.5</v>
      </c>
    </row>
    <row r="5496" spans="1:12" s="1" customFormat="1" ht="386.25" customHeight="1" x14ac:dyDescent="0.15">
      <c r="A5496" s="918"/>
      <c r="B5496" s="921"/>
      <c r="C5496" s="922"/>
      <c r="D5496" s="923"/>
      <c r="E5496" s="921"/>
      <c r="F5496" s="921"/>
      <c r="G5496" s="921"/>
      <c r="H5496" s="924" t="s">
        <v>33</v>
      </c>
      <c r="I5496" s="924"/>
      <c r="J5496" s="14" t="s">
        <v>31</v>
      </c>
      <c r="K5496" s="14" t="s">
        <v>32</v>
      </c>
      <c r="L5496" s="16">
        <v>346</v>
      </c>
    </row>
    <row r="5497" spans="1:12" s="1" customFormat="1" ht="24" customHeight="1" x14ac:dyDescent="0.15">
      <c r="A5497" s="918"/>
      <c r="B5497" s="9" t="s">
        <v>34</v>
      </c>
      <c r="C5497" s="13" t="s">
        <v>35</v>
      </c>
      <c r="D5497" s="13" t="s">
        <v>36</v>
      </c>
      <c r="E5497" s="13" t="s">
        <v>37</v>
      </c>
      <c r="F5497" s="920"/>
      <c r="G5497" s="920"/>
      <c r="H5497" s="924" t="s">
        <v>38</v>
      </c>
      <c r="I5497" s="924"/>
      <c r="J5497" s="921" t="s">
        <v>31</v>
      </c>
      <c r="K5497" s="921" t="s">
        <v>32</v>
      </c>
      <c r="L5497" s="925">
        <v>250</v>
      </c>
    </row>
    <row r="5498" spans="1:12" s="1" customFormat="1" ht="34.5" customHeight="1" x14ac:dyDescent="0.15">
      <c r="A5498" s="918"/>
      <c r="B5498" s="14" t="s">
        <v>111</v>
      </c>
      <c r="C5498" s="14" t="s">
        <v>208</v>
      </c>
      <c r="D5498" s="15">
        <v>43641</v>
      </c>
      <c r="E5498" s="14" t="s">
        <v>1202</v>
      </c>
      <c r="F5498" s="920"/>
      <c r="G5498" s="920"/>
      <c r="H5498" s="924"/>
      <c r="I5498" s="924"/>
      <c r="J5498" s="921"/>
      <c r="K5498" s="921"/>
      <c r="L5498" s="925"/>
    </row>
    <row r="5499" spans="1:12" s="1" customFormat="1" ht="24" customHeight="1" x14ac:dyDescent="0.15">
      <c r="A5499" s="918">
        <v>1027</v>
      </c>
      <c r="B5499" s="9" t="s">
        <v>22</v>
      </c>
      <c r="C5499" s="13" t="s">
        <v>23</v>
      </c>
      <c r="D5499" s="13" t="s">
        <v>24</v>
      </c>
      <c r="E5499" s="13" t="s">
        <v>25</v>
      </c>
      <c r="F5499" s="919" t="s">
        <v>17</v>
      </c>
      <c r="G5499" s="919"/>
      <c r="H5499" s="920"/>
      <c r="I5499" s="920"/>
      <c r="J5499" s="920"/>
      <c r="K5499" s="920"/>
      <c r="L5499" s="920"/>
    </row>
    <row r="5500" spans="1:12" s="1" customFormat="1" ht="26.25" customHeight="1" x14ac:dyDescent="0.15">
      <c r="A5500" s="918"/>
      <c r="B5500" s="921" t="s">
        <v>3212</v>
      </c>
      <c r="C5500" s="922" t="s">
        <v>3218</v>
      </c>
      <c r="D5500" s="923">
        <v>43733</v>
      </c>
      <c r="E5500" s="921" t="s">
        <v>1570</v>
      </c>
      <c r="F5500" s="921" t="s">
        <v>3219</v>
      </c>
      <c r="G5500" s="921"/>
      <c r="H5500" s="924" t="s">
        <v>30</v>
      </c>
      <c r="I5500" s="924"/>
      <c r="J5500" s="14" t="s">
        <v>31</v>
      </c>
      <c r="K5500" s="14" t="s">
        <v>32</v>
      </c>
      <c r="L5500" s="16">
        <v>948</v>
      </c>
    </row>
    <row r="5501" spans="1:12" s="1" customFormat="1" ht="197.25" customHeight="1" x14ac:dyDescent="0.15">
      <c r="A5501" s="918"/>
      <c r="B5501" s="921"/>
      <c r="C5501" s="922"/>
      <c r="D5501" s="923"/>
      <c r="E5501" s="921"/>
      <c r="F5501" s="921"/>
      <c r="G5501" s="921"/>
      <c r="H5501" s="924" t="s">
        <v>33</v>
      </c>
      <c r="I5501" s="924"/>
      <c r="J5501" s="14" t="s">
        <v>31</v>
      </c>
      <c r="K5501" s="14" t="s">
        <v>31</v>
      </c>
      <c r="L5501" s="16">
        <v>0</v>
      </c>
    </row>
    <row r="5502" spans="1:12" s="1" customFormat="1" ht="24" customHeight="1" x14ac:dyDescent="0.15">
      <c r="A5502" s="918"/>
      <c r="B5502" s="9" t="s">
        <v>34</v>
      </c>
      <c r="C5502" s="13" t="s">
        <v>35</v>
      </c>
      <c r="D5502" s="13" t="s">
        <v>36</v>
      </c>
      <c r="E5502" s="13" t="s">
        <v>37</v>
      </c>
      <c r="F5502" s="920"/>
      <c r="G5502" s="920"/>
      <c r="H5502" s="924" t="s">
        <v>38</v>
      </c>
      <c r="I5502" s="924"/>
      <c r="J5502" s="921" t="s">
        <v>31</v>
      </c>
      <c r="K5502" s="921" t="s">
        <v>31</v>
      </c>
      <c r="L5502" s="925">
        <v>0</v>
      </c>
    </row>
    <row r="5503" spans="1:12" s="1" customFormat="1" ht="34.5" customHeight="1" x14ac:dyDescent="0.15">
      <c r="A5503" s="918"/>
      <c r="B5503" s="14" t="s">
        <v>111</v>
      </c>
      <c r="C5503" s="14" t="s">
        <v>3219</v>
      </c>
      <c r="D5503" s="15">
        <v>43738</v>
      </c>
      <c r="E5503" s="14" t="s">
        <v>3096</v>
      </c>
      <c r="F5503" s="920"/>
      <c r="G5503" s="920"/>
      <c r="H5503" s="924"/>
      <c r="I5503" s="924"/>
      <c r="J5503" s="921"/>
      <c r="K5503" s="921"/>
      <c r="L5503" s="925"/>
    </row>
    <row r="5504" spans="1:12" s="1" customFormat="1" ht="24" customHeight="1" x14ac:dyDescent="0.15">
      <c r="A5504" s="918">
        <v>1028</v>
      </c>
      <c r="B5504" s="9" t="s">
        <v>22</v>
      </c>
      <c r="C5504" s="13" t="s">
        <v>23</v>
      </c>
      <c r="D5504" s="13" t="s">
        <v>24</v>
      </c>
      <c r="E5504" s="13" t="s">
        <v>25</v>
      </c>
      <c r="F5504" s="919" t="s">
        <v>17</v>
      </c>
      <c r="G5504" s="919"/>
      <c r="H5504" s="920"/>
      <c r="I5504" s="920"/>
      <c r="J5504" s="920"/>
      <c r="K5504" s="920"/>
      <c r="L5504" s="920"/>
    </row>
    <row r="5505" spans="1:12" s="1" customFormat="1" ht="26.25" customHeight="1" x14ac:dyDescent="0.15">
      <c r="A5505" s="918"/>
      <c r="B5505" s="921" t="s">
        <v>3220</v>
      </c>
      <c r="C5505" s="922" t="s">
        <v>3221</v>
      </c>
      <c r="D5505" s="923">
        <v>43576</v>
      </c>
      <c r="E5505" s="921" t="s">
        <v>65</v>
      </c>
      <c r="F5505" s="921" t="s">
        <v>1011</v>
      </c>
      <c r="G5505" s="921"/>
      <c r="H5505" s="924" t="s">
        <v>30</v>
      </c>
      <c r="I5505" s="924"/>
      <c r="J5505" s="14" t="s">
        <v>31</v>
      </c>
      <c r="K5505" s="14" t="s">
        <v>32</v>
      </c>
      <c r="L5505" s="16">
        <v>576.37</v>
      </c>
    </row>
    <row r="5506" spans="1:12" s="1" customFormat="1" ht="409.2" customHeight="1" x14ac:dyDescent="0.15">
      <c r="A5506" s="918"/>
      <c r="B5506" s="921"/>
      <c r="C5506" s="922"/>
      <c r="D5506" s="923"/>
      <c r="E5506" s="921"/>
      <c r="F5506" s="921"/>
      <c r="G5506" s="921"/>
      <c r="H5506" s="924" t="s">
        <v>33</v>
      </c>
      <c r="I5506" s="924"/>
      <c r="J5506" s="921" t="s">
        <v>31</v>
      </c>
      <c r="K5506" s="921" t="s">
        <v>32</v>
      </c>
      <c r="L5506" s="925">
        <v>1271.32</v>
      </c>
    </row>
    <row r="5507" spans="1:12" s="1" customFormat="1" ht="409.2" customHeight="1" x14ac:dyDescent="0.15">
      <c r="A5507" s="918"/>
      <c r="B5507" s="921"/>
      <c r="C5507" s="922"/>
      <c r="D5507" s="923"/>
      <c r="E5507" s="921"/>
      <c r="F5507" s="921"/>
      <c r="G5507" s="921"/>
      <c r="H5507" s="924"/>
      <c r="I5507" s="924"/>
      <c r="J5507" s="921"/>
      <c r="K5507" s="921"/>
      <c r="L5507" s="925"/>
    </row>
    <row r="5508" spans="1:12" s="1" customFormat="1" ht="145.94999999999999" customHeight="1" x14ac:dyDescent="0.15">
      <c r="A5508" s="918"/>
      <c r="B5508" s="921"/>
      <c r="C5508" s="922"/>
      <c r="D5508" s="923"/>
      <c r="E5508" s="921"/>
      <c r="F5508" s="921"/>
      <c r="G5508" s="921"/>
      <c r="H5508" s="924"/>
      <c r="I5508" s="924"/>
      <c r="J5508" s="921"/>
      <c r="K5508" s="921"/>
      <c r="L5508" s="925"/>
    </row>
    <row r="5509" spans="1:12" s="1" customFormat="1" ht="24" customHeight="1" x14ac:dyDescent="0.15">
      <c r="A5509" s="918"/>
      <c r="B5509" s="9" t="s">
        <v>34</v>
      </c>
      <c r="C5509" s="13" t="s">
        <v>35</v>
      </c>
      <c r="D5509" s="13" t="s">
        <v>36</v>
      </c>
      <c r="E5509" s="13" t="s">
        <v>37</v>
      </c>
      <c r="F5509" s="920"/>
      <c r="G5509" s="920"/>
      <c r="H5509" s="924" t="s">
        <v>38</v>
      </c>
      <c r="I5509" s="924"/>
      <c r="J5509" s="921" t="s">
        <v>31</v>
      </c>
      <c r="K5509" s="921" t="s">
        <v>32</v>
      </c>
      <c r="L5509" s="925">
        <v>72</v>
      </c>
    </row>
    <row r="5510" spans="1:12" s="1" customFormat="1" ht="24" customHeight="1" x14ac:dyDescent="0.15">
      <c r="A5510" s="918"/>
      <c r="B5510" s="14" t="s">
        <v>39</v>
      </c>
      <c r="C5510" s="14" t="s">
        <v>1011</v>
      </c>
      <c r="D5510" s="15">
        <v>43585</v>
      </c>
      <c r="E5510" s="14" t="s">
        <v>3222</v>
      </c>
      <c r="F5510" s="920"/>
      <c r="G5510" s="920"/>
      <c r="H5510" s="924"/>
      <c r="I5510" s="924"/>
      <c r="J5510" s="921"/>
      <c r="K5510" s="921"/>
      <c r="L5510" s="925"/>
    </row>
    <row r="5511" spans="1:12" s="1" customFormat="1" ht="24" customHeight="1" x14ac:dyDescent="0.15">
      <c r="A5511" s="918">
        <v>1029</v>
      </c>
      <c r="B5511" s="9" t="s">
        <v>22</v>
      </c>
      <c r="C5511" s="13" t="s">
        <v>23</v>
      </c>
      <c r="D5511" s="13" t="s">
        <v>24</v>
      </c>
      <c r="E5511" s="13" t="s">
        <v>25</v>
      </c>
      <c r="F5511" s="919" t="s">
        <v>17</v>
      </c>
      <c r="G5511" s="919"/>
      <c r="H5511" s="920"/>
      <c r="I5511" s="920"/>
      <c r="J5511" s="920"/>
      <c r="K5511" s="920"/>
      <c r="L5511" s="920"/>
    </row>
    <row r="5512" spans="1:12" s="1" customFormat="1" ht="26.25" customHeight="1" x14ac:dyDescent="0.15">
      <c r="A5512" s="918"/>
      <c r="B5512" s="921" t="s">
        <v>3220</v>
      </c>
      <c r="C5512" s="922" t="s">
        <v>3223</v>
      </c>
      <c r="D5512" s="923">
        <v>43724</v>
      </c>
      <c r="E5512" s="921" t="s">
        <v>136</v>
      </c>
      <c r="F5512" s="921" t="s">
        <v>2278</v>
      </c>
      <c r="G5512" s="921"/>
      <c r="H5512" s="924" t="s">
        <v>30</v>
      </c>
      <c r="I5512" s="924"/>
      <c r="J5512" s="14" t="s">
        <v>31</v>
      </c>
      <c r="K5512" s="14" t="s">
        <v>32</v>
      </c>
      <c r="L5512" s="16">
        <v>377</v>
      </c>
    </row>
    <row r="5513" spans="1:12" s="1" customFormat="1" ht="228.75" customHeight="1" x14ac:dyDescent="0.15">
      <c r="A5513" s="918"/>
      <c r="B5513" s="921"/>
      <c r="C5513" s="922"/>
      <c r="D5513" s="923"/>
      <c r="E5513" s="921"/>
      <c r="F5513" s="921"/>
      <c r="G5513" s="921"/>
      <c r="H5513" s="924" t="s">
        <v>33</v>
      </c>
      <c r="I5513" s="924"/>
      <c r="J5513" s="14" t="s">
        <v>31</v>
      </c>
      <c r="K5513" s="14" t="s">
        <v>32</v>
      </c>
      <c r="L5513" s="16">
        <v>120</v>
      </c>
    </row>
    <row r="5514" spans="1:12" s="1" customFormat="1" ht="24" customHeight="1" x14ac:dyDescent="0.15">
      <c r="A5514" s="918"/>
      <c r="B5514" s="9" t="s">
        <v>34</v>
      </c>
      <c r="C5514" s="13" t="s">
        <v>35</v>
      </c>
      <c r="D5514" s="13" t="s">
        <v>36</v>
      </c>
      <c r="E5514" s="13" t="s">
        <v>37</v>
      </c>
      <c r="F5514" s="920"/>
      <c r="G5514" s="920"/>
      <c r="H5514" s="924" t="s">
        <v>38</v>
      </c>
      <c r="I5514" s="924"/>
      <c r="J5514" s="921" t="s">
        <v>31</v>
      </c>
      <c r="K5514" s="921" t="s">
        <v>31</v>
      </c>
      <c r="L5514" s="925">
        <v>0</v>
      </c>
    </row>
    <row r="5515" spans="1:12" s="1" customFormat="1" ht="24" customHeight="1" x14ac:dyDescent="0.15">
      <c r="A5515" s="918"/>
      <c r="B5515" s="14" t="s">
        <v>39</v>
      </c>
      <c r="C5515" s="14" t="s">
        <v>2278</v>
      </c>
      <c r="D5515" s="15">
        <v>43726</v>
      </c>
      <c r="E5515" s="14" t="s">
        <v>1044</v>
      </c>
      <c r="F5515" s="920"/>
      <c r="G5515" s="920"/>
      <c r="H5515" s="924"/>
      <c r="I5515" s="924"/>
      <c r="J5515" s="921"/>
      <c r="K5515" s="921"/>
      <c r="L5515" s="925"/>
    </row>
    <row r="5516" spans="1:12" s="1" customFormat="1" ht="24" customHeight="1" x14ac:dyDescent="0.15">
      <c r="A5516" s="918">
        <v>1030</v>
      </c>
      <c r="B5516" s="9" t="s">
        <v>22</v>
      </c>
      <c r="C5516" s="13" t="s">
        <v>23</v>
      </c>
      <c r="D5516" s="13" t="s">
        <v>24</v>
      </c>
      <c r="E5516" s="13" t="s">
        <v>25</v>
      </c>
      <c r="F5516" s="919" t="s">
        <v>17</v>
      </c>
      <c r="G5516" s="919"/>
      <c r="H5516" s="920"/>
      <c r="I5516" s="920"/>
      <c r="J5516" s="920"/>
      <c r="K5516" s="920"/>
      <c r="L5516" s="920"/>
    </row>
    <row r="5517" spans="1:12" s="1" customFormat="1" ht="26.25" customHeight="1" x14ac:dyDescent="0.15">
      <c r="A5517" s="918"/>
      <c r="B5517" s="921" t="s">
        <v>3224</v>
      </c>
      <c r="C5517" s="922" t="s">
        <v>3225</v>
      </c>
      <c r="D5517" s="923">
        <v>43556</v>
      </c>
      <c r="E5517" s="921" t="s">
        <v>1603</v>
      </c>
      <c r="F5517" s="921" t="s">
        <v>1604</v>
      </c>
      <c r="G5517" s="921"/>
      <c r="H5517" s="924" t="s">
        <v>30</v>
      </c>
      <c r="I5517" s="924"/>
      <c r="J5517" s="14" t="s">
        <v>31</v>
      </c>
      <c r="K5517" s="14" t="s">
        <v>32</v>
      </c>
      <c r="L5517" s="16">
        <v>392</v>
      </c>
    </row>
    <row r="5518" spans="1:12" s="1" customFormat="1" ht="312.75" customHeight="1" x14ac:dyDescent="0.15">
      <c r="A5518" s="918"/>
      <c r="B5518" s="921"/>
      <c r="C5518" s="922"/>
      <c r="D5518" s="923"/>
      <c r="E5518" s="921"/>
      <c r="F5518" s="921"/>
      <c r="G5518" s="921"/>
      <c r="H5518" s="924" t="s">
        <v>33</v>
      </c>
      <c r="I5518" s="924"/>
      <c r="J5518" s="14" t="s">
        <v>31</v>
      </c>
      <c r="K5518" s="14" t="s">
        <v>32</v>
      </c>
      <c r="L5518" s="16">
        <v>710.33</v>
      </c>
    </row>
    <row r="5519" spans="1:12" s="1" customFormat="1" ht="24" customHeight="1" x14ac:dyDescent="0.15">
      <c r="A5519" s="918"/>
      <c r="B5519" s="9" t="s">
        <v>34</v>
      </c>
      <c r="C5519" s="13" t="s">
        <v>35</v>
      </c>
      <c r="D5519" s="13" t="s">
        <v>36</v>
      </c>
      <c r="E5519" s="13" t="s">
        <v>37</v>
      </c>
      <c r="F5519" s="920"/>
      <c r="G5519" s="920"/>
      <c r="H5519" s="924" t="s">
        <v>38</v>
      </c>
      <c r="I5519" s="924"/>
      <c r="J5519" s="921" t="s">
        <v>31</v>
      </c>
      <c r="K5519" s="921" t="s">
        <v>32</v>
      </c>
      <c r="L5519" s="925">
        <v>37.04</v>
      </c>
    </row>
    <row r="5520" spans="1:12" s="1" customFormat="1" ht="34.5" customHeight="1" x14ac:dyDescent="0.15">
      <c r="A5520" s="918"/>
      <c r="B5520" s="14" t="s">
        <v>343</v>
      </c>
      <c r="C5520" s="14" t="s">
        <v>1604</v>
      </c>
      <c r="D5520" s="15">
        <v>43558</v>
      </c>
      <c r="E5520" s="14" t="s">
        <v>1009</v>
      </c>
      <c r="F5520" s="920"/>
      <c r="G5520" s="920"/>
      <c r="H5520" s="924"/>
      <c r="I5520" s="924"/>
      <c r="J5520" s="921"/>
      <c r="K5520" s="921"/>
      <c r="L5520" s="925"/>
    </row>
    <row r="5521" spans="1:12" s="1" customFormat="1" ht="24" customHeight="1" x14ac:dyDescent="0.15">
      <c r="A5521" s="918">
        <v>1031</v>
      </c>
      <c r="B5521" s="9" t="s">
        <v>22</v>
      </c>
      <c r="C5521" s="13" t="s">
        <v>23</v>
      </c>
      <c r="D5521" s="13" t="s">
        <v>24</v>
      </c>
      <c r="E5521" s="13" t="s">
        <v>25</v>
      </c>
      <c r="F5521" s="919" t="s">
        <v>17</v>
      </c>
      <c r="G5521" s="919"/>
      <c r="H5521" s="920"/>
      <c r="I5521" s="920"/>
      <c r="J5521" s="920"/>
      <c r="K5521" s="920"/>
      <c r="L5521" s="920"/>
    </row>
    <row r="5522" spans="1:12" s="1" customFormat="1" ht="26.25" customHeight="1" x14ac:dyDescent="0.15">
      <c r="A5522" s="918"/>
      <c r="B5522" s="921" t="s">
        <v>3226</v>
      </c>
      <c r="C5522" s="922" t="s">
        <v>3227</v>
      </c>
      <c r="D5522" s="923">
        <v>43678</v>
      </c>
      <c r="E5522" s="921" t="s">
        <v>159</v>
      </c>
      <c r="F5522" s="921" t="s">
        <v>3228</v>
      </c>
      <c r="G5522" s="921"/>
      <c r="H5522" s="924" t="s">
        <v>30</v>
      </c>
      <c r="I5522" s="924"/>
      <c r="J5522" s="14" t="s">
        <v>31</v>
      </c>
      <c r="K5522" s="14" t="s">
        <v>32</v>
      </c>
      <c r="L5522" s="16">
        <v>576.20000000000005</v>
      </c>
    </row>
    <row r="5523" spans="1:12" s="1" customFormat="1" ht="409.2" customHeight="1" x14ac:dyDescent="0.15">
      <c r="A5523" s="918"/>
      <c r="B5523" s="921"/>
      <c r="C5523" s="922"/>
      <c r="D5523" s="923"/>
      <c r="E5523" s="921"/>
      <c r="F5523" s="921"/>
      <c r="G5523" s="921"/>
      <c r="H5523" s="924" t="s">
        <v>33</v>
      </c>
      <c r="I5523" s="924"/>
      <c r="J5523" s="921" t="s">
        <v>31</v>
      </c>
      <c r="K5523" s="921" t="s">
        <v>31</v>
      </c>
      <c r="L5523" s="925">
        <v>0</v>
      </c>
    </row>
    <row r="5524" spans="1:12" s="1" customFormat="1" ht="61.35" customHeight="1" x14ac:dyDescent="0.15">
      <c r="A5524" s="918"/>
      <c r="B5524" s="921"/>
      <c r="C5524" s="922"/>
      <c r="D5524" s="923"/>
      <c r="E5524" s="921"/>
      <c r="F5524" s="921"/>
      <c r="G5524" s="921"/>
      <c r="H5524" s="924"/>
      <c r="I5524" s="924"/>
      <c r="J5524" s="921"/>
      <c r="K5524" s="921"/>
      <c r="L5524" s="925"/>
    </row>
    <row r="5525" spans="1:12" s="1" customFormat="1" ht="24" customHeight="1" x14ac:dyDescent="0.15">
      <c r="A5525" s="918"/>
      <c r="B5525" s="9" t="s">
        <v>34</v>
      </c>
      <c r="C5525" s="13" t="s">
        <v>35</v>
      </c>
      <c r="D5525" s="13" t="s">
        <v>36</v>
      </c>
      <c r="E5525" s="13" t="s">
        <v>37</v>
      </c>
      <c r="F5525" s="920"/>
      <c r="G5525" s="920"/>
      <c r="H5525" s="924" t="s">
        <v>38</v>
      </c>
      <c r="I5525" s="924"/>
      <c r="J5525" s="921" t="s">
        <v>31</v>
      </c>
      <c r="K5525" s="921" t="s">
        <v>31</v>
      </c>
      <c r="L5525" s="925">
        <v>0</v>
      </c>
    </row>
    <row r="5526" spans="1:12" s="1" customFormat="1" ht="24" customHeight="1" x14ac:dyDescent="0.15">
      <c r="A5526" s="918"/>
      <c r="B5526" s="14" t="s">
        <v>39</v>
      </c>
      <c r="C5526" s="14" t="s">
        <v>3228</v>
      </c>
      <c r="D5526" s="15">
        <v>43681</v>
      </c>
      <c r="E5526" s="14" t="s">
        <v>1186</v>
      </c>
      <c r="F5526" s="920"/>
      <c r="G5526" s="920"/>
      <c r="H5526" s="924"/>
      <c r="I5526" s="924"/>
      <c r="J5526" s="921"/>
      <c r="K5526" s="921"/>
      <c r="L5526" s="925"/>
    </row>
    <row r="5527" spans="1:12" s="1" customFormat="1" ht="24" customHeight="1" x14ac:dyDescent="0.15">
      <c r="A5527" s="918">
        <v>1032</v>
      </c>
      <c r="B5527" s="9" t="s">
        <v>22</v>
      </c>
      <c r="C5527" s="13" t="s">
        <v>23</v>
      </c>
      <c r="D5527" s="13" t="s">
        <v>24</v>
      </c>
      <c r="E5527" s="13" t="s">
        <v>25</v>
      </c>
      <c r="F5527" s="919" t="s">
        <v>17</v>
      </c>
      <c r="G5527" s="919"/>
      <c r="H5527" s="920"/>
      <c r="I5527" s="920"/>
      <c r="J5527" s="920"/>
      <c r="K5527" s="920"/>
      <c r="L5527" s="920"/>
    </row>
    <row r="5528" spans="1:12" s="1" customFormat="1" ht="26.25" customHeight="1" x14ac:dyDescent="0.15">
      <c r="A5528" s="918"/>
      <c r="B5528" s="921" t="s">
        <v>3229</v>
      </c>
      <c r="C5528" s="922" t="s">
        <v>3230</v>
      </c>
      <c r="D5528" s="923">
        <v>43590</v>
      </c>
      <c r="E5528" s="921" t="s">
        <v>1878</v>
      </c>
      <c r="F5528" s="921" t="s">
        <v>203</v>
      </c>
      <c r="G5528" s="921"/>
      <c r="H5528" s="924" t="s">
        <v>30</v>
      </c>
      <c r="I5528" s="924"/>
      <c r="J5528" s="14" t="s">
        <v>31</v>
      </c>
      <c r="K5528" s="14" t="s">
        <v>32</v>
      </c>
      <c r="L5528" s="16">
        <v>506</v>
      </c>
    </row>
    <row r="5529" spans="1:12" s="1" customFormat="1" ht="197.25" customHeight="1" x14ac:dyDescent="0.15">
      <c r="A5529" s="918"/>
      <c r="B5529" s="921"/>
      <c r="C5529" s="922"/>
      <c r="D5529" s="923"/>
      <c r="E5529" s="921"/>
      <c r="F5529" s="921"/>
      <c r="G5529" s="921"/>
      <c r="H5529" s="924" t="s">
        <v>33</v>
      </c>
      <c r="I5529" s="924"/>
      <c r="J5529" s="14" t="s">
        <v>31</v>
      </c>
      <c r="K5529" s="14" t="s">
        <v>31</v>
      </c>
      <c r="L5529" s="16">
        <v>0</v>
      </c>
    </row>
    <row r="5530" spans="1:12" s="1" customFormat="1" ht="24" customHeight="1" x14ac:dyDescent="0.15">
      <c r="A5530" s="918"/>
      <c r="B5530" s="9" t="s">
        <v>34</v>
      </c>
      <c r="C5530" s="13" t="s">
        <v>35</v>
      </c>
      <c r="D5530" s="13" t="s">
        <v>36</v>
      </c>
      <c r="E5530" s="13" t="s">
        <v>37</v>
      </c>
      <c r="F5530" s="920"/>
      <c r="G5530" s="920"/>
      <c r="H5530" s="924" t="s">
        <v>38</v>
      </c>
      <c r="I5530" s="924"/>
      <c r="J5530" s="921" t="s">
        <v>31</v>
      </c>
      <c r="K5530" s="921" t="s">
        <v>31</v>
      </c>
      <c r="L5530" s="925">
        <v>0</v>
      </c>
    </row>
    <row r="5531" spans="1:12" s="1" customFormat="1" ht="24" customHeight="1" x14ac:dyDescent="0.15">
      <c r="A5531" s="918"/>
      <c r="B5531" s="14" t="s">
        <v>3046</v>
      </c>
      <c r="C5531" s="14" t="s">
        <v>203</v>
      </c>
      <c r="D5531" s="15">
        <v>43592</v>
      </c>
      <c r="E5531" s="14" t="s">
        <v>3185</v>
      </c>
      <c r="F5531" s="920"/>
      <c r="G5531" s="920"/>
      <c r="H5531" s="924"/>
      <c r="I5531" s="924"/>
      <c r="J5531" s="921"/>
      <c r="K5531" s="921"/>
      <c r="L5531" s="925"/>
    </row>
    <row r="5532" spans="1:12" s="1" customFormat="1" ht="24" customHeight="1" x14ac:dyDescent="0.15">
      <c r="A5532" s="918">
        <v>1033</v>
      </c>
      <c r="B5532" s="9" t="s">
        <v>22</v>
      </c>
      <c r="C5532" s="13" t="s">
        <v>23</v>
      </c>
      <c r="D5532" s="13" t="s">
        <v>24</v>
      </c>
      <c r="E5532" s="13" t="s">
        <v>25</v>
      </c>
      <c r="F5532" s="919" t="s">
        <v>17</v>
      </c>
      <c r="G5532" s="919"/>
      <c r="H5532" s="920"/>
      <c r="I5532" s="920"/>
      <c r="J5532" s="920"/>
      <c r="K5532" s="920"/>
      <c r="L5532" s="920"/>
    </row>
    <row r="5533" spans="1:12" s="1" customFormat="1" ht="26.25" customHeight="1" x14ac:dyDescent="0.15">
      <c r="A5533" s="918"/>
      <c r="B5533" s="921" t="s">
        <v>3229</v>
      </c>
      <c r="C5533" s="922" t="s">
        <v>3231</v>
      </c>
      <c r="D5533" s="923">
        <v>43615</v>
      </c>
      <c r="E5533" s="921" t="s">
        <v>1039</v>
      </c>
      <c r="F5533" s="921" t="s">
        <v>3232</v>
      </c>
      <c r="G5533" s="921"/>
      <c r="H5533" s="924" t="s">
        <v>30</v>
      </c>
      <c r="I5533" s="924"/>
      <c r="J5533" s="14" t="s">
        <v>31</v>
      </c>
      <c r="K5533" s="14" t="s">
        <v>32</v>
      </c>
      <c r="L5533" s="16">
        <v>942</v>
      </c>
    </row>
    <row r="5534" spans="1:12" s="1" customFormat="1" ht="228.75" customHeight="1" x14ac:dyDescent="0.15">
      <c r="A5534" s="918"/>
      <c r="B5534" s="921"/>
      <c r="C5534" s="922"/>
      <c r="D5534" s="923"/>
      <c r="E5534" s="921"/>
      <c r="F5534" s="921"/>
      <c r="G5534" s="921"/>
      <c r="H5534" s="924" t="s">
        <v>33</v>
      </c>
      <c r="I5534" s="924"/>
      <c r="J5534" s="14" t="s">
        <v>31</v>
      </c>
      <c r="K5534" s="14" t="s">
        <v>32</v>
      </c>
      <c r="L5534" s="16">
        <v>930</v>
      </c>
    </row>
    <row r="5535" spans="1:12" s="1" customFormat="1" ht="24" customHeight="1" x14ac:dyDescent="0.15">
      <c r="A5535" s="918"/>
      <c r="B5535" s="9" t="s">
        <v>34</v>
      </c>
      <c r="C5535" s="13" t="s">
        <v>35</v>
      </c>
      <c r="D5535" s="13" t="s">
        <v>36</v>
      </c>
      <c r="E5535" s="13" t="s">
        <v>37</v>
      </c>
      <c r="F5535" s="920"/>
      <c r="G5535" s="920"/>
      <c r="H5535" s="924" t="s">
        <v>38</v>
      </c>
      <c r="I5535" s="924"/>
      <c r="J5535" s="921" t="s">
        <v>31</v>
      </c>
      <c r="K5535" s="921" t="s">
        <v>32</v>
      </c>
      <c r="L5535" s="925">
        <v>595</v>
      </c>
    </row>
    <row r="5536" spans="1:12" s="1" customFormat="1" ht="24" customHeight="1" x14ac:dyDescent="0.15">
      <c r="A5536" s="918"/>
      <c r="B5536" s="14" t="s">
        <v>3046</v>
      </c>
      <c r="C5536" s="14" t="s">
        <v>3232</v>
      </c>
      <c r="D5536" s="15">
        <v>43618</v>
      </c>
      <c r="E5536" s="14" t="s">
        <v>3233</v>
      </c>
      <c r="F5536" s="920"/>
      <c r="G5536" s="920"/>
      <c r="H5536" s="924"/>
      <c r="I5536" s="924"/>
      <c r="J5536" s="921"/>
      <c r="K5536" s="921"/>
      <c r="L5536" s="925"/>
    </row>
    <row r="5537" spans="1:12" s="1" customFormat="1" ht="24" customHeight="1" x14ac:dyDescent="0.15">
      <c r="A5537" s="918">
        <v>1034</v>
      </c>
      <c r="B5537" s="9" t="s">
        <v>22</v>
      </c>
      <c r="C5537" s="13" t="s">
        <v>23</v>
      </c>
      <c r="D5537" s="13" t="s">
        <v>24</v>
      </c>
      <c r="E5537" s="13" t="s">
        <v>25</v>
      </c>
      <c r="F5537" s="919" t="s">
        <v>17</v>
      </c>
      <c r="G5537" s="919"/>
      <c r="H5537" s="920"/>
      <c r="I5537" s="920"/>
      <c r="J5537" s="920"/>
      <c r="K5537" s="920"/>
      <c r="L5537" s="920"/>
    </row>
    <row r="5538" spans="1:12" s="1" customFormat="1" ht="26.25" customHeight="1" x14ac:dyDescent="0.15">
      <c r="A5538" s="918"/>
      <c r="B5538" s="921" t="s">
        <v>3234</v>
      </c>
      <c r="C5538" s="922" t="s">
        <v>3235</v>
      </c>
      <c r="D5538" s="923">
        <v>43564</v>
      </c>
      <c r="E5538" s="921" t="s">
        <v>1195</v>
      </c>
      <c r="F5538" s="921" t="s">
        <v>1376</v>
      </c>
      <c r="G5538" s="921"/>
      <c r="H5538" s="924" t="s">
        <v>30</v>
      </c>
      <c r="I5538" s="924"/>
      <c r="J5538" s="14" t="s">
        <v>31</v>
      </c>
      <c r="K5538" s="14" t="s">
        <v>32</v>
      </c>
      <c r="L5538" s="16">
        <v>498.58</v>
      </c>
    </row>
    <row r="5539" spans="1:12" s="1" customFormat="1" ht="302.25" customHeight="1" x14ac:dyDescent="0.15">
      <c r="A5539" s="918"/>
      <c r="B5539" s="921"/>
      <c r="C5539" s="922"/>
      <c r="D5539" s="923"/>
      <c r="E5539" s="921"/>
      <c r="F5539" s="921"/>
      <c r="G5539" s="921"/>
      <c r="H5539" s="924" t="s">
        <v>33</v>
      </c>
      <c r="I5539" s="924"/>
      <c r="J5539" s="14" t="s">
        <v>31</v>
      </c>
      <c r="K5539" s="14" t="s">
        <v>32</v>
      </c>
      <c r="L5539" s="16">
        <v>233.97</v>
      </c>
    </row>
    <row r="5540" spans="1:12" s="1" customFormat="1" ht="24" customHeight="1" x14ac:dyDescent="0.15">
      <c r="A5540" s="918"/>
      <c r="B5540" s="9" t="s">
        <v>34</v>
      </c>
      <c r="C5540" s="13" t="s">
        <v>35</v>
      </c>
      <c r="D5540" s="13" t="s">
        <v>36</v>
      </c>
      <c r="E5540" s="13" t="s">
        <v>37</v>
      </c>
      <c r="F5540" s="920"/>
      <c r="G5540" s="920"/>
      <c r="H5540" s="924" t="s">
        <v>38</v>
      </c>
      <c r="I5540" s="924"/>
      <c r="J5540" s="921" t="s">
        <v>31</v>
      </c>
      <c r="K5540" s="921" t="s">
        <v>32</v>
      </c>
      <c r="L5540" s="925">
        <v>100</v>
      </c>
    </row>
    <row r="5541" spans="1:12" s="1" customFormat="1" ht="24" customHeight="1" x14ac:dyDescent="0.15">
      <c r="A5541" s="918"/>
      <c r="B5541" s="14" t="s">
        <v>229</v>
      </c>
      <c r="C5541" s="14" t="s">
        <v>1376</v>
      </c>
      <c r="D5541" s="15">
        <v>43566</v>
      </c>
      <c r="E5541" s="14" t="s">
        <v>365</v>
      </c>
      <c r="F5541" s="920"/>
      <c r="G5541" s="920"/>
      <c r="H5541" s="924"/>
      <c r="I5541" s="924"/>
      <c r="J5541" s="921"/>
      <c r="K5541" s="921"/>
      <c r="L5541" s="925"/>
    </row>
    <row r="5542" spans="1:12" s="1" customFormat="1" ht="24" customHeight="1" x14ac:dyDescent="0.15">
      <c r="A5542" s="918">
        <v>1035</v>
      </c>
      <c r="B5542" s="9" t="s">
        <v>22</v>
      </c>
      <c r="C5542" s="13" t="s">
        <v>23</v>
      </c>
      <c r="D5542" s="13" t="s">
        <v>24</v>
      </c>
      <c r="E5542" s="13" t="s">
        <v>25</v>
      </c>
      <c r="F5542" s="919" t="s">
        <v>17</v>
      </c>
      <c r="G5542" s="919"/>
      <c r="H5542" s="920"/>
      <c r="I5542" s="920"/>
      <c r="J5542" s="920"/>
      <c r="K5542" s="920"/>
      <c r="L5542" s="920"/>
    </row>
    <row r="5543" spans="1:12" s="1" customFormat="1" ht="26.25" customHeight="1" x14ac:dyDescent="0.15">
      <c r="A5543" s="918"/>
      <c r="B5543" s="921" t="s">
        <v>3236</v>
      </c>
      <c r="C5543" s="921" t="s">
        <v>3237</v>
      </c>
      <c r="D5543" s="923">
        <v>43579</v>
      </c>
      <c r="E5543" s="921" t="s">
        <v>3238</v>
      </c>
      <c r="F5543" s="921" t="s">
        <v>3239</v>
      </c>
      <c r="G5543" s="921"/>
      <c r="H5543" s="924" t="s">
        <v>30</v>
      </c>
      <c r="I5543" s="924"/>
      <c r="J5543" s="14" t="s">
        <v>31</v>
      </c>
      <c r="K5543" s="14" t="s">
        <v>32</v>
      </c>
      <c r="L5543" s="16">
        <v>1077.8</v>
      </c>
    </row>
    <row r="5544" spans="1:12" s="1" customFormat="1" ht="81.75" customHeight="1" x14ac:dyDescent="0.15">
      <c r="A5544" s="918"/>
      <c r="B5544" s="921"/>
      <c r="C5544" s="921"/>
      <c r="D5544" s="923"/>
      <c r="E5544" s="921"/>
      <c r="F5544" s="921"/>
      <c r="G5544" s="921"/>
      <c r="H5544" s="924" t="s">
        <v>33</v>
      </c>
      <c r="I5544" s="924"/>
      <c r="J5544" s="14" t="s">
        <v>31</v>
      </c>
      <c r="K5544" s="14" t="s">
        <v>32</v>
      </c>
      <c r="L5544" s="16">
        <v>1030.8600000000001</v>
      </c>
    </row>
    <row r="5545" spans="1:12" s="1" customFormat="1" ht="24" customHeight="1" x14ac:dyDescent="0.15">
      <c r="A5545" s="918"/>
      <c r="B5545" s="9" t="s">
        <v>34</v>
      </c>
      <c r="C5545" s="13" t="s">
        <v>35</v>
      </c>
      <c r="D5545" s="13" t="s">
        <v>36</v>
      </c>
      <c r="E5545" s="13" t="s">
        <v>37</v>
      </c>
      <c r="F5545" s="920"/>
      <c r="G5545" s="920"/>
      <c r="H5545" s="924" t="s">
        <v>38</v>
      </c>
      <c r="I5545" s="924"/>
      <c r="J5545" s="921" t="s">
        <v>31</v>
      </c>
      <c r="K5545" s="921" t="s">
        <v>32</v>
      </c>
      <c r="L5545" s="925">
        <v>140</v>
      </c>
    </row>
    <row r="5546" spans="1:12" s="1" customFormat="1" ht="24" customHeight="1" x14ac:dyDescent="0.15">
      <c r="A5546" s="918"/>
      <c r="B5546" s="14" t="s">
        <v>3240</v>
      </c>
      <c r="C5546" s="14" t="s">
        <v>3239</v>
      </c>
      <c r="D5546" s="15">
        <v>43584</v>
      </c>
      <c r="E5546" s="14" t="s">
        <v>3241</v>
      </c>
      <c r="F5546" s="920"/>
      <c r="G5546" s="920"/>
      <c r="H5546" s="924"/>
      <c r="I5546" s="924"/>
      <c r="J5546" s="921"/>
      <c r="K5546" s="921"/>
      <c r="L5546" s="925"/>
    </row>
    <row r="5547" spans="1:12" s="1" customFormat="1" ht="24" customHeight="1" x14ac:dyDescent="0.15">
      <c r="A5547" s="918">
        <v>1036</v>
      </c>
      <c r="B5547" s="9" t="s">
        <v>22</v>
      </c>
      <c r="C5547" s="13" t="s">
        <v>23</v>
      </c>
      <c r="D5547" s="13" t="s">
        <v>24</v>
      </c>
      <c r="E5547" s="13" t="s">
        <v>25</v>
      </c>
      <c r="F5547" s="919" t="s">
        <v>17</v>
      </c>
      <c r="G5547" s="919"/>
      <c r="H5547" s="920"/>
      <c r="I5547" s="920"/>
      <c r="J5547" s="920"/>
      <c r="K5547" s="920"/>
      <c r="L5547" s="920"/>
    </row>
    <row r="5548" spans="1:12" s="1" customFormat="1" ht="26.25" customHeight="1" x14ac:dyDescent="0.15">
      <c r="A5548" s="918"/>
      <c r="B5548" s="921" t="s">
        <v>3236</v>
      </c>
      <c r="C5548" s="922" t="s">
        <v>3242</v>
      </c>
      <c r="D5548" s="923">
        <v>43666</v>
      </c>
      <c r="E5548" s="921" t="s">
        <v>351</v>
      </c>
      <c r="F5548" s="921" t="s">
        <v>3243</v>
      </c>
      <c r="G5548" s="921"/>
      <c r="H5548" s="924" t="s">
        <v>30</v>
      </c>
      <c r="I5548" s="924"/>
      <c r="J5548" s="14" t="s">
        <v>31</v>
      </c>
      <c r="K5548" s="14" t="s">
        <v>32</v>
      </c>
      <c r="L5548" s="16">
        <v>35</v>
      </c>
    </row>
    <row r="5549" spans="1:12" s="1" customFormat="1" ht="176.25" customHeight="1" x14ac:dyDescent="0.15">
      <c r="A5549" s="918"/>
      <c r="B5549" s="921"/>
      <c r="C5549" s="922"/>
      <c r="D5549" s="923"/>
      <c r="E5549" s="921"/>
      <c r="F5549" s="921"/>
      <c r="G5549" s="921"/>
      <c r="H5549" s="924" t="s">
        <v>33</v>
      </c>
      <c r="I5549" s="924"/>
      <c r="J5549" s="14" t="s">
        <v>31</v>
      </c>
      <c r="K5549" s="14" t="s">
        <v>32</v>
      </c>
      <c r="L5549" s="16">
        <v>534.88</v>
      </c>
    </row>
    <row r="5550" spans="1:12" s="1" customFormat="1" ht="24" customHeight="1" x14ac:dyDescent="0.15">
      <c r="A5550" s="918"/>
      <c r="B5550" s="9" t="s">
        <v>34</v>
      </c>
      <c r="C5550" s="13" t="s">
        <v>35</v>
      </c>
      <c r="D5550" s="13" t="s">
        <v>36</v>
      </c>
      <c r="E5550" s="13" t="s">
        <v>37</v>
      </c>
      <c r="F5550" s="920"/>
      <c r="G5550" s="920"/>
      <c r="H5550" s="924" t="s">
        <v>38</v>
      </c>
      <c r="I5550" s="924"/>
      <c r="J5550" s="921" t="s">
        <v>31</v>
      </c>
      <c r="K5550" s="921" t="s">
        <v>32</v>
      </c>
      <c r="L5550" s="925">
        <v>617.26</v>
      </c>
    </row>
    <row r="5551" spans="1:12" s="1" customFormat="1" ht="24" customHeight="1" x14ac:dyDescent="0.15">
      <c r="A5551" s="918"/>
      <c r="B5551" s="14" t="s">
        <v>3240</v>
      </c>
      <c r="C5551" s="14" t="s">
        <v>3243</v>
      </c>
      <c r="D5551" s="15">
        <v>43666</v>
      </c>
      <c r="E5551" s="14" t="s">
        <v>3244</v>
      </c>
      <c r="F5551" s="920"/>
      <c r="G5551" s="920"/>
      <c r="H5551" s="924"/>
      <c r="I5551" s="924"/>
      <c r="J5551" s="921"/>
      <c r="K5551" s="921"/>
      <c r="L5551" s="925"/>
    </row>
    <row r="5552" spans="1:12" s="1" customFormat="1" ht="24" customHeight="1" x14ac:dyDescent="0.15">
      <c r="A5552" s="918">
        <v>1037</v>
      </c>
      <c r="B5552" s="9" t="s">
        <v>22</v>
      </c>
      <c r="C5552" s="13" t="s">
        <v>23</v>
      </c>
      <c r="D5552" s="13" t="s">
        <v>24</v>
      </c>
      <c r="E5552" s="13" t="s">
        <v>25</v>
      </c>
      <c r="F5552" s="919" t="s">
        <v>17</v>
      </c>
      <c r="G5552" s="919"/>
      <c r="H5552" s="920"/>
      <c r="I5552" s="920"/>
      <c r="J5552" s="920"/>
      <c r="K5552" s="920"/>
      <c r="L5552" s="920"/>
    </row>
    <row r="5553" spans="1:12" s="1" customFormat="1" ht="26.25" customHeight="1" x14ac:dyDescent="0.15">
      <c r="A5553" s="918"/>
      <c r="B5553" s="921" t="s">
        <v>3236</v>
      </c>
      <c r="C5553" s="922" t="s">
        <v>3245</v>
      </c>
      <c r="D5553" s="923">
        <v>43729</v>
      </c>
      <c r="E5553" s="921" t="s">
        <v>3246</v>
      </c>
      <c r="F5553" s="921" t="s">
        <v>3247</v>
      </c>
      <c r="G5553" s="921"/>
      <c r="H5553" s="924" t="s">
        <v>30</v>
      </c>
      <c r="I5553" s="924"/>
      <c r="J5553" s="14" t="s">
        <v>31</v>
      </c>
      <c r="K5553" s="14" t="s">
        <v>32</v>
      </c>
      <c r="L5553" s="16">
        <v>733.79</v>
      </c>
    </row>
    <row r="5554" spans="1:12" s="1" customFormat="1" ht="291.75" customHeight="1" x14ac:dyDescent="0.15">
      <c r="A5554" s="918"/>
      <c r="B5554" s="921"/>
      <c r="C5554" s="922"/>
      <c r="D5554" s="923"/>
      <c r="E5554" s="921"/>
      <c r="F5554" s="921"/>
      <c r="G5554" s="921"/>
      <c r="H5554" s="924" t="s">
        <v>33</v>
      </c>
      <c r="I5554" s="924"/>
      <c r="J5554" s="14" t="s">
        <v>31</v>
      </c>
      <c r="K5554" s="14" t="s">
        <v>32</v>
      </c>
      <c r="L5554" s="16">
        <v>979.46</v>
      </c>
    </row>
    <row r="5555" spans="1:12" s="1" customFormat="1" ht="24" customHeight="1" x14ac:dyDescent="0.15">
      <c r="A5555" s="918"/>
      <c r="B5555" s="9" t="s">
        <v>34</v>
      </c>
      <c r="C5555" s="13" t="s">
        <v>35</v>
      </c>
      <c r="D5555" s="13" t="s">
        <v>36</v>
      </c>
      <c r="E5555" s="13" t="s">
        <v>37</v>
      </c>
      <c r="F5555" s="920"/>
      <c r="G5555" s="920"/>
      <c r="H5555" s="924" t="s">
        <v>38</v>
      </c>
      <c r="I5555" s="924"/>
      <c r="J5555" s="921" t="s">
        <v>31</v>
      </c>
      <c r="K5555" s="921" t="s">
        <v>32</v>
      </c>
      <c r="L5555" s="925">
        <v>260</v>
      </c>
    </row>
    <row r="5556" spans="1:12" s="1" customFormat="1" ht="24" customHeight="1" x14ac:dyDescent="0.15">
      <c r="A5556" s="918"/>
      <c r="B5556" s="14" t="s">
        <v>3240</v>
      </c>
      <c r="C5556" s="14" t="s">
        <v>3247</v>
      </c>
      <c r="D5556" s="15">
        <v>43732</v>
      </c>
      <c r="E5556" s="14" t="s">
        <v>3248</v>
      </c>
      <c r="F5556" s="920"/>
      <c r="G5556" s="920"/>
      <c r="H5556" s="924"/>
      <c r="I5556" s="924"/>
      <c r="J5556" s="921"/>
      <c r="K5556" s="921"/>
      <c r="L5556" s="925"/>
    </row>
    <row r="5557" spans="1:12" s="1" customFormat="1" ht="24" customHeight="1" x14ac:dyDescent="0.15">
      <c r="A5557" s="918">
        <v>1038</v>
      </c>
      <c r="B5557" s="9" t="s">
        <v>22</v>
      </c>
      <c r="C5557" s="13" t="s">
        <v>23</v>
      </c>
      <c r="D5557" s="13" t="s">
        <v>24</v>
      </c>
      <c r="E5557" s="13" t="s">
        <v>25</v>
      </c>
      <c r="F5557" s="919" t="s">
        <v>17</v>
      </c>
      <c r="G5557" s="919"/>
      <c r="H5557" s="920"/>
      <c r="I5557" s="920"/>
      <c r="J5557" s="920"/>
      <c r="K5557" s="920"/>
      <c r="L5557" s="920"/>
    </row>
    <row r="5558" spans="1:12" s="1" customFormat="1" ht="26.25" customHeight="1" x14ac:dyDescent="0.15">
      <c r="A5558" s="918"/>
      <c r="B5558" s="921" t="s">
        <v>3249</v>
      </c>
      <c r="C5558" s="922" t="s">
        <v>3250</v>
      </c>
      <c r="D5558" s="923">
        <v>43563</v>
      </c>
      <c r="E5558" s="921" t="s">
        <v>163</v>
      </c>
      <c r="F5558" s="921" t="s">
        <v>164</v>
      </c>
      <c r="G5558" s="921"/>
      <c r="H5558" s="924" t="s">
        <v>30</v>
      </c>
      <c r="I5558" s="924"/>
      <c r="J5558" s="14" t="s">
        <v>31</v>
      </c>
      <c r="K5558" s="14" t="s">
        <v>32</v>
      </c>
      <c r="L5558" s="16">
        <v>482.4</v>
      </c>
    </row>
    <row r="5559" spans="1:12" s="1" customFormat="1" ht="409.2" customHeight="1" x14ac:dyDescent="0.15">
      <c r="A5559" s="918"/>
      <c r="B5559" s="921"/>
      <c r="C5559" s="922"/>
      <c r="D5559" s="923"/>
      <c r="E5559" s="921"/>
      <c r="F5559" s="921"/>
      <c r="G5559" s="921"/>
      <c r="H5559" s="924" t="s">
        <v>33</v>
      </c>
      <c r="I5559" s="924"/>
      <c r="J5559" s="921" t="s">
        <v>31</v>
      </c>
      <c r="K5559" s="921" t="s">
        <v>32</v>
      </c>
      <c r="L5559" s="925">
        <v>346.6</v>
      </c>
    </row>
    <row r="5560" spans="1:12" s="1" customFormat="1" ht="8.85" customHeight="1" x14ac:dyDescent="0.15">
      <c r="A5560" s="918"/>
      <c r="B5560" s="921"/>
      <c r="C5560" s="922"/>
      <c r="D5560" s="923"/>
      <c r="E5560" s="921"/>
      <c r="F5560" s="921"/>
      <c r="G5560" s="921"/>
      <c r="H5560" s="924"/>
      <c r="I5560" s="924"/>
      <c r="J5560" s="921"/>
      <c r="K5560" s="921"/>
      <c r="L5560" s="925"/>
    </row>
    <row r="5561" spans="1:12" s="1" customFormat="1" ht="24" customHeight="1" x14ac:dyDescent="0.15">
      <c r="A5561" s="918"/>
      <c r="B5561" s="9" t="s">
        <v>34</v>
      </c>
      <c r="C5561" s="13" t="s">
        <v>35</v>
      </c>
      <c r="D5561" s="13" t="s">
        <v>36</v>
      </c>
      <c r="E5561" s="13" t="s">
        <v>37</v>
      </c>
      <c r="F5561" s="920"/>
      <c r="G5561" s="920"/>
      <c r="H5561" s="924" t="s">
        <v>38</v>
      </c>
      <c r="I5561" s="924"/>
      <c r="J5561" s="921" t="s">
        <v>31</v>
      </c>
      <c r="K5561" s="921" t="s">
        <v>32</v>
      </c>
      <c r="L5561" s="925">
        <v>170.18</v>
      </c>
    </row>
    <row r="5562" spans="1:12" s="1" customFormat="1" ht="24" customHeight="1" x14ac:dyDescent="0.15">
      <c r="A5562" s="918"/>
      <c r="B5562" s="14" t="s">
        <v>204</v>
      </c>
      <c r="C5562" s="14" t="s">
        <v>164</v>
      </c>
      <c r="D5562" s="15">
        <v>43565</v>
      </c>
      <c r="E5562" s="14" t="s">
        <v>2660</v>
      </c>
      <c r="F5562" s="920"/>
      <c r="G5562" s="920"/>
      <c r="H5562" s="924"/>
      <c r="I5562" s="924"/>
      <c r="J5562" s="921"/>
      <c r="K5562" s="921"/>
      <c r="L5562" s="925"/>
    </row>
    <row r="5563" spans="1:12" s="1" customFormat="1" ht="24" customHeight="1" x14ac:dyDescent="0.15">
      <c r="A5563" s="918">
        <v>1039</v>
      </c>
      <c r="B5563" s="9" t="s">
        <v>22</v>
      </c>
      <c r="C5563" s="13" t="s">
        <v>23</v>
      </c>
      <c r="D5563" s="13" t="s">
        <v>24</v>
      </c>
      <c r="E5563" s="13" t="s">
        <v>25</v>
      </c>
      <c r="F5563" s="919" t="s">
        <v>17</v>
      </c>
      <c r="G5563" s="919"/>
      <c r="H5563" s="920"/>
      <c r="I5563" s="920"/>
      <c r="J5563" s="920"/>
      <c r="K5563" s="920"/>
      <c r="L5563" s="920"/>
    </row>
    <row r="5564" spans="1:12" s="1" customFormat="1" ht="26.25" customHeight="1" x14ac:dyDescent="0.15">
      <c r="A5564" s="918"/>
      <c r="B5564" s="921" t="s">
        <v>3249</v>
      </c>
      <c r="C5564" s="921" t="s">
        <v>3251</v>
      </c>
      <c r="D5564" s="923">
        <v>43622</v>
      </c>
      <c r="E5564" s="921" t="s">
        <v>207</v>
      </c>
      <c r="F5564" s="921" t="s">
        <v>208</v>
      </c>
      <c r="G5564" s="921"/>
      <c r="H5564" s="924" t="s">
        <v>30</v>
      </c>
      <c r="I5564" s="924"/>
      <c r="J5564" s="14" t="s">
        <v>31</v>
      </c>
      <c r="K5564" s="14" t="s">
        <v>31</v>
      </c>
      <c r="L5564" s="16">
        <v>0</v>
      </c>
    </row>
    <row r="5565" spans="1:12" s="1" customFormat="1" ht="81.75" customHeight="1" x14ac:dyDescent="0.15">
      <c r="A5565" s="918"/>
      <c r="B5565" s="921"/>
      <c r="C5565" s="921"/>
      <c r="D5565" s="923"/>
      <c r="E5565" s="921"/>
      <c r="F5565" s="921"/>
      <c r="G5565" s="921"/>
      <c r="H5565" s="924" t="s">
        <v>33</v>
      </c>
      <c r="I5565" s="924"/>
      <c r="J5565" s="14" t="s">
        <v>31</v>
      </c>
      <c r="K5565" s="14" t="s">
        <v>31</v>
      </c>
      <c r="L5565" s="16">
        <v>0</v>
      </c>
    </row>
    <row r="5566" spans="1:12" s="1" customFormat="1" ht="24" customHeight="1" x14ac:dyDescent="0.15">
      <c r="A5566" s="918"/>
      <c r="B5566" s="9" t="s">
        <v>34</v>
      </c>
      <c r="C5566" s="13" t="s">
        <v>35</v>
      </c>
      <c r="D5566" s="13" t="s">
        <v>36</v>
      </c>
      <c r="E5566" s="13" t="s">
        <v>37</v>
      </c>
      <c r="F5566" s="920"/>
      <c r="G5566" s="920"/>
      <c r="H5566" s="924" t="s">
        <v>38</v>
      </c>
      <c r="I5566" s="924"/>
      <c r="J5566" s="921" t="s">
        <v>31</v>
      </c>
      <c r="K5566" s="921" t="s">
        <v>32</v>
      </c>
      <c r="L5566" s="925">
        <v>4990</v>
      </c>
    </row>
    <row r="5567" spans="1:12" s="1" customFormat="1" ht="24" customHeight="1" x14ac:dyDescent="0.15">
      <c r="A5567" s="918"/>
      <c r="B5567" s="14" t="s">
        <v>204</v>
      </c>
      <c r="C5567" s="14" t="s">
        <v>208</v>
      </c>
      <c r="D5567" s="15">
        <v>43626</v>
      </c>
      <c r="E5567" s="14" t="s">
        <v>3252</v>
      </c>
      <c r="F5567" s="920"/>
      <c r="G5567" s="920"/>
      <c r="H5567" s="924"/>
      <c r="I5567" s="924"/>
      <c r="J5567" s="921"/>
      <c r="K5567" s="921"/>
      <c r="L5567" s="925"/>
    </row>
    <row r="5568" spans="1:12" s="1" customFormat="1" ht="24" customHeight="1" x14ac:dyDescent="0.15">
      <c r="A5568" s="918">
        <v>1040</v>
      </c>
      <c r="B5568" s="9" t="s">
        <v>22</v>
      </c>
      <c r="C5568" s="13" t="s">
        <v>23</v>
      </c>
      <c r="D5568" s="13" t="s">
        <v>24</v>
      </c>
      <c r="E5568" s="13" t="s">
        <v>25</v>
      </c>
      <c r="F5568" s="919" t="s">
        <v>17</v>
      </c>
      <c r="G5568" s="919"/>
      <c r="H5568" s="920"/>
      <c r="I5568" s="920"/>
      <c r="J5568" s="920"/>
      <c r="K5568" s="920"/>
      <c r="L5568" s="920"/>
    </row>
    <row r="5569" spans="1:12" s="1" customFormat="1" ht="26.25" customHeight="1" x14ac:dyDescent="0.15">
      <c r="A5569" s="918"/>
      <c r="B5569" s="921" t="s">
        <v>3253</v>
      </c>
      <c r="C5569" s="921" t="s">
        <v>3254</v>
      </c>
      <c r="D5569" s="923">
        <v>43565</v>
      </c>
      <c r="E5569" s="921" t="s">
        <v>481</v>
      </c>
      <c r="F5569" s="921" t="s">
        <v>2135</v>
      </c>
      <c r="G5569" s="921"/>
      <c r="H5569" s="924" t="s">
        <v>30</v>
      </c>
      <c r="I5569" s="924"/>
      <c r="J5569" s="14" t="s">
        <v>31</v>
      </c>
      <c r="K5569" s="14" t="s">
        <v>32</v>
      </c>
      <c r="L5569" s="16">
        <v>585.78</v>
      </c>
    </row>
    <row r="5570" spans="1:12" s="1" customFormat="1" ht="71.25" customHeight="1" x14ac:dyDescent="0.15">
      <c r="A5570" s="918"/>
      <c r="B5570" s="921"/>
      <c r="C5570" s="921"/>
      <c r="D5570" s="923"/>
      <c r="E5570" s="921"/>
      <c r="F5570" s="921"/>
      <c r="G5570" s="921"/>
      <c r="H5570" s="924" t="s">
        <v>33</v>
      </c>
      <c r="I5570" s="924"/>
      <c r="J5570" s="14" t="s">
        <v>31</v>
      </c>
      <c r="K5570" s="14" t="s">
        <v>32</v>
      </c>
      <c r="L5570" s="16">
        <v>336.1</v>
      </c>
    </row>
    <row r="5571" spans="1:12" s="1" customFormat="1" ht="24" customHeight="1" x14ac:dyDescent="0.15">
      <c r="A5571" s="918"/>
      <c r="B5571" s="9" t="s">
        <v>34</v>
      </c>
      <c r="C5571" s="13" t="s">
        <v>35</v>
      </c>
      <c r="D5571" s="13" t="s">
        <v>36</v>
      </c>
      <c r="E5571" s="13" t="s">
        <v>37</v>
      </c>
      <c r="F5571" s="920"/>
      <c r="G5571" s="920"/>
      <c r="H5571" s="924" t="s">
        <v>38</v>
      </c>
      <c r="I5571" s="924"/>
      <c r="J5571" s="921" t="s">
        <v>31</v>
      </c>
      <c r="K5571" s="921" t="s">
        <v>32</v>
      </c>
      <c r="L5571" s="925">
        <v>44.2</v>
      </c>
    </row>
    <row r="5572" spans="1:12" s="1" customFormat="1" ht="24" customHeight="1" x14ac:dyDescent="0.15">
      <c r="A5572" s="918"/>
      <c r="B5572" s="14" t="s">
        <v>39</v>
      </c>
      <c r="C5572" s="14" t="s">
        <v>2135</v>
      </c>
      <c r="D5572" s="15">
        <v>43569</v>
      </c>
      <c r="E5572" s="14" t="s">
        <v>2136</v>
      </c>
      <c r="F5572" s="920"/>
      <c r="G5572" s="920"/>
      <c r="H5572" s="924"/>
      <c r="I5572" s="924"/>
      <c r="J5572" s="921"/>
      <c r="K5572" s="921"/>
      <c r="L5572" s="925"/>
    </row>
    <row r="5573" spans="1:12" s="1" customFormat="1" ht="24" customHeight="1" x14ac:dyDescent="0.15">
      <c r="A5573" s="918">
        <v>1041</v>
      </c>
      <c r="B5573" s="9" t="s">
        <v>22</v>
      </c>
      <c r="C5573" s="13" t="s">
        <v>23</v>
      </c>
      <c r="D5573" s="13" t="s">
        <v>24</v>
      </c>
      <c r="E5573" s="13" t="s">
        <v>25</v>
      </c>
      <c r="F5573" s="919" t="s">
        <v>17</v>
      </c>
      <c r="G5573" s="919"/>
      <c r="H5573" s="920"/>
      <c r="I5573" s="920"/>
      <c r="J5573" s="920"/>
      <c r="K5573" s="920"/>
      <c r="L5573" s="920"/>
    </row>
    <row r="5574" spans="1:12" s="1" customFormat="1" ht="26.25" customHeight="1" x14ac:dyDescent="0.15">
      <c r="A5574" s="918"/>
      <c r="B5574" s="921" t="s">
        <v>3253</v>
      </c>
      <c r="C5574" s="921" t="s">
        <v>3255</v>
      </c>
      <c r="D5574" s="923">
        <v>43624</v>
      </c>
      <c r="E5574" s="921" t="s">
        <v>378</v>
      </c>
      <c r="F5574" s="921" t="s">
        <v>1282</v>
      </c>
      <c r="G5574" s="921"/>
      <c r="H5574" s="924" t="s">
        <v>30</v>
      </c>
      <c r="I5574" s="924"/>
      <c r="J5574" s="14" t="s">
        <v>32</v>
      </c>
      <c r="K5574" s="14" t="s">
        <v>31</v>
      </c>
      <c r="L5574" s="16">
        <v>1270.5899999999999</v>
      </c>
    </row>
    <row r="5575" spans="1:12" s="1" customFormat="1" ht="60.75" customHeight="1" x14ac:dyDescent="0.15">
      <c r="A5575" s="918"/>
      <c r="B5575" s="921"/>
      <c r="C5575" s="921"/>
      <c r="D5575" s="923"/>
      <c r="E5575" s="921"/>
      <c r="F5575" s="921"/>
      <c r="G5575" s="921"/>
      <c r="H5575" s="924" t="s">
        <v>33</v>
      </c>
      <c r="I5575" s="924"/>
      <c r="J5575" s="14" t="s">
        <v>32</v>
      </c>
      <c r="K5575" s="14" t="s">
        <v>31</v>
      </c>
      <c r="L5575" s="16">
        <v>983.03</v>
      </c>
    </row>
    <row r="5576" spans="1:12" s="1" customFormat="1" ht="24" customHeight="1" x14ac:dyDescent="0.15">
      <c r="A5576" s="918"/>
      <c r="B5576" s="9" t="s">
        <v>34</v>
      </c>
      <c r="C5576" s="13" t="s">
        <v>35</v>
      </c>
      <c r="D5576" s="13" t="s">
        <v>36</v>
      </c>
      <c r="E5576" s="13" t="s">
        <v>37</v>
      </c>
      <c r="F5576" s="920"/>
      <c r="G5576" s="920"/>
      <c r="H5576" s="924" t="s">
        <v>38</v>
      </c>
      <c r="I5576" s="924"/>
      <c r="J5576" s="921" t="s">
        <v>31</v>
      </c>
      <c r="K5576" s="921" t="s">
        <v>32</v>
      </c>
      <c r="L5576" s="925">
        <v>359.74</v>
      </c>
    </row>
    <row r="5577" spans="1:12" s="1" customFormat="1" ht="24" customHeight="1" x14ac:dyDescent="0.15">
      <c r="A5577" s="918"/>
      <c r="B5577" s="14" t="s">
        <v>39</v>
      </c>
      <c r="C5577" s="14" t="s">
        <v>1282</v>
      </c>
      <c r="D5577" s="15">
        <v>43631</v>
      </c>
      <c r="E5577" s="14" t="s">
        <v>3256</v>
      </c>
      <c r="F5577" s="920"/>
      <c r="G5577" s="920"/>
      <c r="H5577" s="924"/>
      <c r="I5577" s="924"/>
      <c r="J5577" s="921"/>
      <c r="K5577" s="921"/>
      <c r="L5577" s="925"/>
    </row>
    <row r="5578" spans="1:12" s="1" customFormat="1" ht="24" customHeight="1" x14ac:dyDescent="0.15">
      <c r="A5578" s="918">
        <v>1042</v>
      </c>
      <c r="B5578" s="9" t="s">
        <v>22</v>
      </c>
      <c r="C5578" s="13" t="s">
        <v>23</v>
      </c>
      <c r="D5578" s="13" t="s">
        <v>24</v>
      </c>
      <c r="E5578" s="13" t="s">
        <v>25</v>
      </c>
      <c r="F5578" s="919" t="s">
        <v>17</v>
      </c>
      <c r="G5578" s="919"/>
      <c r="H5578" s="920"/>
      <c r="I5578" s="920"/>
      <c r="J5578" s="920"/>
      <c r="K5578" s="920"/>
      <c r="L5578" s="920"/>
    </row>
    <row r="5579" spans="1:12" s="1" customFormat="1" ht="26.25" customHeight="1" x14ac:dyDescent="0.15">
      <c r="A5579" s="918"/>
      <c r="B5579" s="921" t="s">
        <v>3257</v>
      </c>
      <c r="C5579" s="921" t="s">
        <v>3258</v>
      </c>
      <c r="D5579" s="923">
        <v>43732</v>
      </c>
      <c r="E5579" s="921" t="s">
        <v>283</v>
      </c>
      <c r="F5579" s="921" t="s">
        <v>284</v>
      </c>
      <c r="G5579" s="921"/>
      <c r="H5579" s="924" t="s">
        <v>30</v>
      </c>
      <c r="I5579" s="924"/>
      <c r="J5579" s="14" t="s">
        <v>31</v>
      </c>
      <c r="K5579" s="14" t="s">
        <v>32</v>
      </c>
      <c r="L5579" s="16">
        <v>173</v>
      </c>
    </row>
    <row r="5580" spans="1:12" s="1" customFormat="1" ht="71.25" customHeight="1" x14ac:dyDescent="0.15">
      <c r="A5580" s="918"/>
      <c r="B5580" s="921"/>
      <c r="C5580" s="921"/>
      <c r="D5580" s="923"/>
      <c r="E5580" s="921"/>
      <c r="F5580" s="921"/>
      <c r="G5580" s="921"/>
      <c r="H5580" s="924" t="s">
        <v>33</v>
      </c>
      <c r="I5580" s="924"/>
      <c r="J5580" s="14" t="s">
        <v>31</v>
      </c>
      <c r="K5580" s="14" t="s">
        <v>32</v>
      </c>
      <c r="L5580" s="16">
        <v>671.98</v>
      </c>
    </row>
    <row r="5581" spans="1:12" s="1" customFormat="1" ht="24" customHeight="1" x14ac:dyDescent="0.15">
      <c r="A5581" s="918"/>
      <c r="B5581" s="9" t="s">
        <v>34</v>
      </c>
      <c r="C5581" s="13" t="s">
        <v>35</v>
      </c>
      <c r="D5581" s="13" t="s">
        <v>36</v>
      </c>
      <c r="E5581" s="13" t="s">
        <v>37</v>
      </c>
      <c r="F5581" s="920"/>
      <c r="G5581" s="920"/>
      <c r="H5581" s="924" t="s">
        <v>38</v>
      </c>
      <c r="I5581" s="924"/>
      <c r="J5581" s="921" t="s">
        <v>31</v>
      </c>
      <c r="K5581" s="921" t="s">
        <v>32</v>
      </c>
      <c r="L5581" s="925">
        <v>150</v>
      </c>
    </row>
    <row r="5582" spans="1:12" s="1" customFormat="1" ht="24" customHeight="1" x14ac:dyDescent="0.15">
      <c r="A5582" s="918"/>
      <c r="B5582" s="14" t="s">
        <v>39</v>
      </c>
      <c r="C5582" s="14" t="s">
        <v>284</v>
      </c>
      <c r="D5582" s="15">
        <v>43733</v>
      </c>
      <c r="E5582" s="14" t="s">
        <v>602</v>
      </c>
      <c r="F5582" s="920"/>
      <c r="G5582" s="920"/>
      <c r="H5582" s="924"/>
      <c r="I5582" s="924"/>
      <c r="J5582" s="921"/>
      <c r="K5582" s="921"/>
      <c r="L5582" s="925"/>
    </row>
    <row r="5583" spans="1:12" s="1" customFormat="1" ht="24" customHeight="1" x14ac:dyDescent="0.15">
      <c r="A5583" s="918">
        <v>1043</v>
      </c>
      <c r="B5583" s="9" t="s">
        <v>22</v>
      </c>
      <c r="C5583" s="13" t="s">
        <v>23</v>
      </c>
      <c r="D5583" s="13" t="s">
        <v>24</v>
      </c>
      <c r="E5583" s="13" t="s">
        <v>25</v>
      </c>
      <c r="F5583" s="919" t="s">
        <v>17</v>
      </c>
      <c r="G5583" s="919"/>
      <c r="H5583" s="920"/>
      <c r="I5583" s="920"/>
      <c r="J5583" s="920"/>
      <c r="K5583" s="920"/>
      <c r="L5583" s="920"/>
    </row>
    <row r="5584" spans="1:12" s="1" customFormat="1" ht="26.25" customHeight="1" x14ac:dyDescent="0.15">
      <c r="A5584" s="918"/>
      <c r="B5584" s="921" t="s">
        <v>3259</v>
      </c>
      <c r="C5584" s="922" t="s">
        <v>3260</v>
      </c>
      <c r="D5584" s="923">
        <v>43593</v>
      </c>
      <c r="E5584" s="921" t="s">
        <v>83</v>
      </c>
      <c r="F5584" s="921" t="s">
        <v>3158</v>
      </c>
      <c r="G5584" s="921"/>
      <c r="H5584" s="924" t="s">
        <v>30</v>
      </c>
      <c r="I5584" s="924"/>
      <c r="J5584" s="14" t="s">
        <v>31</v>
      </c>
      <c r="K5584" s="14" t="s">
        <v>32</v>
      </c>
      <c r="L5584" s="16">
        <v>387.36</v>
      </c>
    </row>
    <row r="5585" spans="1:12" s="1" customFormat="1" ht="270.75" customHeight="1" x14ac:dyDescent="0.15">
      <c r="A5585" s="918"/>
      <c r="B5585" s="921"/>
      <c r="C5585" s="922"/>
      <c r="D5585" s="923"/>
      <c r="E5585" s="921"/>
      <c r="F5585" s="921"/>
      <c r="G5585" s="921"/>
      <c r="H5585" s="924" t="s">
        <v>33</v>
      </c>
      <c r="I5585" s="924"/>
      <c r="J5585" s="14" t="s">
        <v>31</v>
      </c>
      <c r="K5585" s="14" t="s">
        <v>32</v>
      </c>
      <c r="L5585" s="16">
        <v>1070.03</v>
      </c>
    </row>
    <row r="5586" spans="1:12" s="1" customFormat="1" ht="24" customHeight="1" x14ac:dyDescent="0.15">
      <c r="A5586" s="918"/>
      <c r="B5586" s="9" t="s">
        <v>34</v>
      </c>
      <c r="C5586" s="13" t="s">
        <v>35</v>
      </c>
      <c r="D5586" s="13" t="s">
        <v>36</v>
      </c>
      <c r="E5586" s="13" t="s">
        <v>37</v>
      </c>
      <c r="F5586" s="920"/>
      <c r="G5586" s="920"/>
      <c r="H5586" s="924" t="s">
        <v>38</v>
      </c>
      <c r="I5586" s="924"/>
      <c r="J5586" s="921" t="s">
        <v>31</v>
      </c>
      <c r="K5586" s="921" t="s">
        <v>31</v>
      </c>
      <c r="L5586" s="925">
        <v>0</v>
      </c>
    </row>
    <row r="5587" spans="1:12" s="1" customFormat="1" ht="24" customHeight="1" x14ac:dyDescent="0.15">
      <c r="A5587" s="918"/>
      <c r="B5587" s="14" t="s">
        <v>229</v>
      </c>
      <c r="C5587" s="14" t="s">
        <v>3158</v>
      </c>
      <c r="D5587" s="15">
        <v>43598</v>
      </c>
      <c r="E5587" s="14" t="s">
        <v>2721</v>
      </c>
      <c r="F5587" s="920"/>
      <c r="G5587" s="920"/>
      <c r="H5587" s="924"/>
      <c r="I5587" s="924"/>
      <c r="J5587" s="921"/>
      <c r="K5587" s="921"/>
      <c r="L5587" s="925"/>
    </row>
    <row r="5588" spans="1:12" s="1" customFormat="1" ht="24" customHeight="1" x14ac:dyDescent="0.15">
      <c r="A5588" s="918">
        <v>1044</v>
      </c>
      <c r="B5588" s="9" t="s">
        <v>22</v>
      </c>
      <c r="C5588" s="13" t="s">
        <v>23</v>
      </c>
      <c r="D5588" s="13" t="s">
        <v>24</v>
      </c>
      <c r="E5588" s="13" t="s">
        <v>25</v>
      </c>
      <c r="F5588" s="919" t="s">
        <v>17</v>
      </c>
      <c r="G5588" s="919"/>
      <c r="H5588" s="920"/>
      <c r="I5588" s="920"/>
      <c r="J5588" s="920"/>
      <c r="K5588" s="920"/>
      <c r="L5588" s="920"/>
    </row>
    <row r="5589" spans="1:12" s="1" customFormat="1" ht="26.25" customHeight="1" x14ac:dyDescent="0.15">
      <c r="A5589" s="918"/>
      <c r="B5589" s="921" t="s">
        <v>3259</v>
      </c>
      <c r="C5589" s="922" t="s">
        <v>3261</v>
      </c>
      <c r="D5589" s="923">
        <v>43664</v>
      </c>
      <c r="E5589" s="921" t="s">
        <v>2235</v>
      </c>
      <c r="F5589" s="921" t="s">
        <v>3262</v>
      </c>
      <c r="G5589" s="921"/>
      <c r="H5589" s="924" t="s">
        <v>30</v>
      </c>
      <c r="I5589" s="924"/>
      <c r="J5589" s="14" t="s">
        <v>31</v>
      </c>
      <c r="K5589" s="14" t="s">
        <v>32</v>
      </c>
      <c r="L5589" s="16">
        <v>488</v>
      </c>
    </row>
    <row r="5590" spans="1:12" s="1" customFormat="1" ht="409.2" customHeight="1" x14ac:dyDescent="0.15">
      <c r="A5590" s="918"/>
      <c r="B5590" s="921"/>
      <c r="C5590" s="922"/>
      <c r="D5590" s="923"/>
      <c r="E5590" s="921"/>
      <c r="F5590" s="921"/>
      <c r="G5590" s="921"/>
      <c r="H5590" s="924" t="s">
        <v>33</v>
      </c>
      <c r="I5590" s="924"/>
      <c r="J5590" s="921" t="s">
        <v>31</v>
      </c>
      <c r="K5590" s="921" t="s">
        <v>32</v>
      </c>
      <c r="L5590" s="925">
        <v>838.15</v>
      </c>
    </row>
    <row r="5591" spans="1:12" s="1" customFormat="1" ht="50.85" customHeight="1" x14ac:dyDescent="0.15">
      <c r="A5591" s="918"/>
      <c r="B5591" s="921"/>
      <c r="C5591" s="922"/>
      <c r="D5591" s="923"/>
      <c r="E5591" s="921"/>
      <c r="F5591" s="921"/>
      <c r="G5591" s="921"/>
      <c r="H5591" s="924"/>
      <c r="I5591" s="924"/>
      <c r="J5591" s="921"/>
      <c r="K5591" s="921"/>
      <c r="L5591" s="925"/>
    </row>
    <row r="5592" spans="1:12" s="1" customFormat="1" ht="24" customHeight="1" x14ac:dyDescent="0.15">
      <c r="A5592" s="918"/>
      <c r="B5592" s="9" t="s">
        <v>34</v>
      </c>
      <c r="C5592" s="13" t="s">
        <v>35</v>
      </c>
      <c r="D5592" s="13" t="s">
        <v>36</v>
      </c>
      <c r="E5592" s="13" t="s">
        <v>37</v>
      </c>
      <c r="F5592" s="920"/>
      <c r="G5592" s="920"/>
      <c r="H5592" s="924" t="s">
        <v>38</v>
      </c>
      <c r="I5592" s="924"/>
      <c r="J5592" s="921" t="s">
        <v>31</v>
      </c>
      <c r="K5592" s="921" t="s">
        <v>32</v>
      </c>
      <c r="L5592" s="925">
        <v>56.6</v>
      </c>
    </row>
    <row r="5593" spans="1:12" s="1" customFormat="1" ht="24" customHeight="1" x14ac:dyDescent="0.15">
      <c r="A5593" s="918"/>
      <c r="B5593" s="14" t="s">
        <v>229</v>
      </c>
      <c r="C5593" s="14" t="s">
        <v>3262</v>
      </c>
      <c r="D5593" s="15">
        <v>43668</v>
      </c>
      <c r="E5593" s="14" t="s">
        <v>3263</v>
      </c>
      <c r="F5593" s="920"/>
      <c r="G5593" s="920"/>
      <c r="H5593" s="924"/>
      <c r="I5593" s="924"/>
      <c r="J5593" s="921"/>
      <c r="K5593" s="921"/>
      <c r="L5593" s="925"/>
    </row>
    <row r="5594" spans="1:12" s="1" customFormat="1" ht="24" customHeight="1" x14ac:dyDescent="0.15">
      <c r="A5594" s="918">
        <v>1045</v>
      </c>
      <c r="B5594" s="9" t="s">
        <v>22</v>
      </c>
      <c r="C5594" s="13" t="s">
        <v>23</v>
      </c>
      <c r="D5594" s="13" t="s">
        <v>24</v>
      </c>
      <c r="E5594" s="13" t="s">
        <v>25</v>
      </c>
      <c r="F5594" s="919" t="s">
        <v>17</v>
      </c>
      <c r="G5594" s="919"/>
      <c r="H5594" s="920"/>
      <c r="I5594" s="920"/>
      <c r="J5594" s="920"/>
      <c r="K5594" s="920"/>
      <c r="L5594" s="920"/>
    </row>
    <row r="5595" spans="1:12" s="1" customFormat="1" ht="26.25" customHeight="1" x14ac:dyDescent="0.15">
      <c r="A5595" s="918"/>
      <c r="B5595" s="921" t="s">
        <v>3264</v>
      </c>
      <c r="C5595" s="922" t="s">
        <v>3265</v>
      </c>
      <c r="D5595" s="923">
        <v>43644</v>
      </c>
      <c r="E5595" s="921" t="s">
        <v>3266</v>
      </c>
      <c r="F5595" s="921" t="s">
        <v>3267</v>
      </c>
      <c r="G5595" s="921"/>
      <c r="H5595" s="924" t="s">
        <v>30</v>
      </c>
      <c r="I5595" s="924"/>
      <c r="J5595" s="14" t="s">
        <v>31</v>
      </c>
      <c r="K5595" s="14" t="s">
        <v>32</v>
      </c>
      <c r="L5595" s="16">
        <v>823.58</v>
      </c>
    </row>
    <row r="5596" spans="1:12" s="1" customFormat="1" ht="155.25" customHeight="1" x14ac:dyDescent="0.15">
      <c r="A5596" s="918"/>
      <c r="B5596" s="921"/>
      <c r="C5596" s="922"/>
      <c r="D5596" s="923"/>
      <c r="E5596" s="921"/>
      <c r="F5596" s="921"/>
      <c r="G5596" s="921"/>
      <c r="H5596" s="924" t="s">
        <v>33</v>
      </c>
      <c r="I5596" s="924"/>
      <c r="J5596" s="14" t="s">
        <v>31</v>
      </c>
      <c r="K5596" s="14" t="s">
        <v>32</v>
      </c>
      <c r="L5596" s="16">
        <v>715</v>
      </c>
    </row>
    <row r="5597" spans="1:12" s="1" customFormat="1" ht="24" customHeight="1" x14ac:dyDescent="0.15">
      <c r="A5597" s="918"/>
      <c r="B5597" s="9" t="s">
        <v>34</v>
      </c>
      <c r="C5597" s="13" t="s">
        <v>35</v>
      </c>
      <c r="D5597" s="13" t="s">
        <v>36</v>
      </c>
      <c r="E5597" s="13" t="s">
        <v>37</v>
      </c>
      <c r="F5597" s="920"/>
      <c r="G5597" s="920"/>
      <c r="H5597" s="924" t="s">
        <v>38</v>
      </c>
      <c r="I5597" s="924"/>
      <c r="J5597" s="921" t="s">
        <v>31</v>
      </c>
      <c r="K5597" s="921" t="s">
        <v>31</v>
      </c>
      <c r="L5597" s="925">
        <v>0</v>
      </c>
    </row>
    <row r="5598" spans="1:12" s="1" customFormat="1" ht="24" customHeight="1" x14ac:dyDescent="0.15">
      <c r="A5598" s="918"/>
      <c r="B5598" s="14" t="s">
        <v>229</v>
      </c>
      <c r="C5598" s="14" t="s">
        <v>3267</v>
      </c>
      <c r="D5598" s="15">
        <v>43646</v>
      </c>
      <c r="E5598" s="14" t="s">
        <v>475</v>
      </c>
      <c r="F5598" s="920"/>
      <c r="G5598" s="920"/>
      <c r="H5598" s="924"/>
      <c r="I5598" s="924"/>
      <c r="J5598" s="921"/>
      <c r="K5598" s="921"/>
      <c r="L5598" s="925"/>
    </row>
    <row r="5599" spans="1:12" s="1" customFormat="1" ht="24" customHeight="1" x14ac:dyDescent="0.15">
      <c r="A5599" s="918">
        <v>1046</v>
      </c>
      <c r="B5599" s="9" t="s">
        <v>22</v>
      </c>
      <c r="C5599" s="13" t="s">
        <v>23</v>
      </c>
      <c r="D5599" s="13" t="s">
        <v>24</v>
      </c>
      <c r="E5599" s="13" t="s">
        <v>25</v>
      </c>
      <c r="F5599" s="919" t="s">
        <v>17</v>
      </c>
      <c r="G5599" s="919"/>
      <c r="H5599" s="920"/>
      <c r="I5599" s="920"/>
      <c r="J5599" s="920"/>
      <c r="K5599" s="920"/>
      <c r="L5599" s="920"/>
    </row>
    <row r="5600" spans="1:12" s="1" customFormat="1" ht="26.25" customHeight="1" x14ac:dyDescent="0.15">
      <c r="A5600" s="918"/>
      <c r="B5600" s="921" t="s">
        <v>3264</v>
      </c>
      <c r="C5600" s="921" t="s">
        <v>3268</v>
      </c>
      <c r="D5600" s="923">
        <v>43701</v>
      </c>
      <c r="E5600" s="921" t="s">
        <v>3269</v>
      </c>
      <c r="F5600" s="921" t="s">
        <v>609</v>
      </c>
      <c r="G5600" s="921"/>
      <c r="H5600" s="924" t="s">
        <v>30</v>
      </c>
      <c r="I5600" s="924"/>
      <c r="J5600" s="14" t="s">
        <v>31</v>
      </c>
      <c r="K5600" s="14" t="s">
        <v>32</v>
      </c>
      <c r="L5600" s="16">
        <v>574.20000000000005</v>
      </c>
    </row>
    <row r="5601" spans="1:12" s="1" customFormat="1" ht="60.75" customHeight="1" x14ac:dyDescent="0.15">
      <c r="A5601" s="918"/>
      <c r="B5601" s="921"/>
      <c r="C5601" s="921"/>
      <c r="D5601" s="923"/>
      <c r="E5601" s="921"/>
      <c r="F5601" s="921"/>
      <c r="G5601" s="921"/>
      <c r="H5601" s="924" t="s">
        <v>33</v>
      </c>
      <c r="I5601" s="924"/>
      <c r="J5601" s="14" t="s">
        <v>31</v>
      </c>
      <c r="K5601" s="14" t="s">
        <v>31</v>
      </c>
      <c r="L5601" s="16">
        <v>0</v>
      </c>
    </row>
    <row r="5602" spans="1:12" s="1" customFormat="1" ht="24" customHeight="1" x14ac:dyDescent="0.15">
      <c r="A5602" s="918"/>
      <c r="B5602" s="9" t="s">
        <v>34</v>
      </c>
      <c r="C5602" s="13" t="s">
        <v>35</v>
      </c>
      <c r="D5602" s="13" t="s">
        <v>36</v>
      </c>
      <c r="E5602" s="13" t="s">
        <v>37</v>
      </c>
      <c r="F5602" s="920"/>
      <c r="G5602" s="920"/>
      <c r="H5602" s="924" t="s">
        <v>38</v>
      </c>
      <c r="I5602" s="924"/>
      <c r="J5602" s="921" t="s">
        <v>31</v>
      </c>
      <c r="K5602" s="921" t="s">
        <v>32</v>
      </c>
      <c r="L5602" s="925">
        <v>585.46</v>
      </c>
    </row>
    <row r="5603" spans="1:12" s="1" customFormat="1" ht="24" customHeight="1" x14ac:dyDescent="0.15">
      <c r="A5603" s="918"/>
      <c r="B5603" s="14" t="s">
        <v>229</v>
      </c>
      <c r="C5603" s="14" t="s">
        <v>609</v>
      </c>
      <c r="D5603" s="15">
        <v>43707</v>
      </c>
      <c r="E5603" s="14" t="s">
        <v>3270</v>
      </c>
      <c r="F5603" s="920"/>
      <c r="G5603" s="920"/>
      <c r="H5603" s="924"/>
      <c r="I5603" s="924"/>
      <c r="J5603" s="921"/>
      <c r="K5603" s="921"/>
      <c r="L5603" s="925"/>
    </row>
    <row r="5604" spans="1:12" s="1" customFormat="1" ht="24" customHeight="1" x14ac:dyDescent="0.15">
      <c r="A5604" s="918">
        <v>1047</v>
      </c>
      <c r="B5604" s="9" t="s">
        <v>22</v>
      </c>
      <c r="C5604" s="13" t="s">
        <v>23</v>
      </c>
      <c r="D5604" s="13" t="s">
        <v>24</v>
      </c>
      <c r="E5604" s="13" t="s">
        <v>25</v>
      </c>
      <c r="F5604" s="919" t="s">
        <v>17</v>
      </c>
      <c r="G5604" s="919"/>
      <c r="H5604" s="920"/>
      <c r="I5604" s="920"/>
      <c r="J5604" s="920"/>
      <c r="K5604" s="920"/>
      <c r="L5604" s="920"/>
    </row>
    <row r="5605" spans="1:12" s="1" customFormat="1" ht="26.25" customHeight="1" x14ac:dyDescent="0.15">
      <c r="A5605" s="918"/>
      <c r="B5605" s="921" t="s">
        <v>3271</v>
      </c>
      <c r="C5605" s="922" t="s">
        <v>3272</v>
      </c>
      <c r="D5605" s="923">
        <v>43598</v>
      </c>
      <c r="E5605" s="921" t="s">
        <v>298</v>
      </c>
      <c r="F5605" s="921" t="s">
        <v>3273</v>
      </c>
      <c r="G5605" s="921"/>
      <c r="H5605" s="924" t="s">
        <v>30</v>
      </c>
      <c r="I5605" s="924"/>
      <c r="J5605" s="14" t="s">
        <v>31</v>
      </c>
      <c r="K5605" s="14" t="s">
        <v>31</v>
      </c>
      <c r="L5605" s="16">
        <v>0</v>
      </c>
    </row>
    <row r="5606" spans="1:12" s="1" customFormat="1" ht="333.75" customHeight="1" x14ac:dyDescent="0.15">
      <c r="A5606" s="918"/>
      <c r="B5606" s="921"/>
      <c r="C5606" s="922"/>
      <c r="D5606" s="923"/>
      <c r="E5606" s="921"/>
      <c r="F5606" s="921"/>
      <c r="G5606" s="921"/>
      <c r="H5606" s="924" t="s">
        <v>33</v>
      </c>
      <c r="I5606" s="924"/>
      <c r="J5606" s="14" t="s">
        <v>31</v>
      </c>
      <c r="K5606" s="14" t="s">
        <v>31</v>
      </c>
      <c r="L5606" s="16">
        <v>0</v>
      </c>
    </row>
    <row r="5607" spans="1:12" s="1" customFormat="1" ht="24" customHeight="1" x14ac:dyDescent="0.15">
      <c r="A5607" s="918"/>
      <c r="B5607" s="9" t="s">
        <v>34</v>
      </c>
      <c r="C5607" s="13" t="s">
        <v>35</v>
      </c>
      <c r="D5607" s="13" t="s">
        <v>36</v>
      </c>
      <c r="E5607" s="13" t="s">
        <v>37</v>
      </c>
      <c r="F5607" s="920"/>
      <c r="G5607" s="920"/>
      <c r="H5607" s="924" t="s">
        <v>38</v>
      </c>
      <c r="I5607" s="924"/>
      <c r="J5607" s="921" t="s">
        <v>31</v>
      </c>
      <c r="K5607" s="921" t="s">
        <v>32</v>
      </c>
      <c r="L5607" s="925">
        <v>415</v>
      </c>
    </row>
    <row r="5608" spans="1:12" s="1" customFormat="1" ht="24" customHeight="1" x14ac:dyDescent="0.15">
      <c r="A5608" s="918"/>
      <c r="B5608" s="14" t="s">
        <v>39</v>
      </c>
      <c r="C5608" s="14" t="s">
        <v>3273</v>
      </c>
      <c r="D5608" s="15">
        <v>43600</v>
      </c>
      <c r="E5608" s="14" t="s">
        <v>1975</v>
      </c>
      <c r="F5608" s="920"/>
      <c r="G5608" s="920"/>
      <c r="H5608" s="924"/>
      <c r="I5608" s="924"/>
      <c r="J5608" s="921"/>
      <c r="K5608" s="921"/>
      <c r="L5608" s="925"/>
    </row>
    <row r="5609" spans="1:12" s="1" customFormat="1" ht="24" customHeight="1" x14ac:dyDescent="0.15">
      <c r="A5609" s="918">
        <v>1048</v>
      </c>
      <c r="B5609" s="9" t="s">
        <v>22</v>
      </c>
      <c r="C5609" s="13" t="s">
        <v>23</v>
      </c>
      <c r="D5609" s="13" t="s">
        <v>24</v>
      </c>
      <c r="E5609" s="13" t="s">
        <v>25</v>
      </c>
      <c r="F5609" s="919" t="s">
        <v>17</v>
      </c>
      <c r="G5609" s="919"/>
      <c r="H5609" s="920"/>
      <c r="I5609" s="920"/>
      <c r="J5609" s="920"/>
      <c r="K5609" s="920"/>
      <c r="L5609" s="920"/>
    </row>
    <row r="5610" spans="1:12" s="1" customFormat="1" ht="26.25" customHeight="1" x14ac:dyDescent="0.15">
      <c r="A5610" s="918"/>
      <c r="B5610" s="921" t="s">
        <v>3274</v>
      </c>
      <c r="C5610" s="922" t="s">
        <v>3275</v>
      </c>
      <c r="D5610" s="923">
        <v>43717</v>
      </c>
      <c r="E5610" s="921" t="s">
        <v>351</v>
      </c>
      <c r="F5610" s="921" t="s">
        <v>1944</v>
      </c>
      <c r="G5610" s="921"/>
      <c r="H5610" s="924" t="s">
        <v>30</v>
      </c>
      <c r="I5610" s="924"/>
      <c r="J5610" s="14" t="s">
        <v>31</v>
      </c>
      <c r="K5610" s="14" t="s">
        <v>32</v>
      </c>
      <c r="L5610" s="16">
        <v>220.94</v>
      </c>
    </row>
    <row r="5611" spans="1:12" s="1" customFormat="1" ht="270.75" customHeight="1" x14ac:dyDescent="0.15">
      <c r="A5611" s="918"/>
      <c r="B5611" s="921"/>
      <c r="C5611" s="922"/>
      <c r="D5611" s="923"/>
      <c r="E5611" s="921"/>
      <c r="F5611" s="921"/>
      <c r="G5611" s="921"/>
      <c r="H5611" s="924" t="s">
        <v>33</v>
      </c>
      <c r="I5611" s="924"/>
      <c r="J5611" s="14" t="s">
        <v>31</v>
      </c>
      <c r="K5611" s="14" t="s">
        <v>32</v>
      </c>
      <c r="L5611" s="16">
        <v>386.96</v>
      </c>
    </row>
    <row r="5612" spans="1:12" s="1" customFormat="1" ht="24" customHeight="1" x14ac:dyDescent="0.15">
      <c r="A5612" s="918"/>
      <c r="B5612" s="9" t="s">
        <v>34</v>
      </c>
      <c r="C5612" s="13" t="s">
        <v>35</v>
      </c>
      <c r="D5612" s="13" t="s">
        <v>36</v>
      </c>
      <c r="E5612" s="13" t="s">
        <v>37</v>
      </c>
      <c r="F5612" s="920"/>
      <c r="G5612" s="920"/>
      <c r="H5612" s="924" t="s">
        <v>38</v>
      </c>
      <c r="I5612" s="924"/>
      <c r="J5612" s="921" t="s">
        <v>31</v>
      </c>
      <c r="K5612" s="921" t="s">
        <v>32</v>
      </c>
      <c r="L5612" s="925">
        <v>60</v>
      </c>
    </row>
    <row r="5613" spans="1:12" s="1" customFormat="1" ht="24" customHeight="1" x14ac:dyDescent="0.15">
      <c r="A5613" s="918"/>
      <c r="B5613" s="14" t="s">
        <v>39</v>
      </c>
      <c r="C5613" s="14" t="s">
        <v>1944</v>
      </c>
      <c r="D5613" s="15">
        <v>43718</v>
      </c>
      <c r="E5613" s="14" t="s">
        <v>3276</v>
      </c>
      <c r="F5613" s="920"/>
      <c r="G5613" s="920"/>
      <c r="H5613" s="924"/>
      <c r="I5613" s="924"/>
      <c r="J5613" s="921"/>
      <c r="K5613" s="921"/>
      <c r="L5613" s="925"/>
    </row>
    <row r="5614" spans="1:12" s="1" customFormat="1" ht="24" customHeight="1" x14ac:dyDescent="0.15">
      <c r="A5614" s="918">
        <v>1049</v>
      </c>
      <c r="B5614" s="9" t="s">
        <v>22</v>
      </c>
      <c r="C5614" s="13" t="s">
        <v>23</v>
      </c>
      <c r="D5614" s="13" t="s">
        <v>24</v>
      </c>
      <c r="E5614" s="13" t="s">
        <v>25</v>
      </c>
      <c r="F5614" s="919" t="s">
        <v>17</v>
      </c>
      <c r="G5614" s="919"/>
      <c r="H5614" s="920"/>
      <c r="I5614" s="920"/>
      <c r="J5614" s="920"/>
      <c r="K5614" s="920"/>
      <c r="L5614" s="920"/>
    </row>
    <row r="5615" spans="1:12" s="1" customFormat="1" ht="26.25" customHeight="1" x14ac:dyDescent="0.15">
      <c r="A5615" s="918"/>
      <c r="B5615" s="921" t="s">
        <v>3277</v>
      </c>
      <c r="C5615" s="921" t="s">
        <v>3278</v>
      </c>
      <c r="D5615" s="923">
        <v>43617</v>
      </c>
      <c r="E5615" s="921" t="s">
        <v>298</v>
      </c>
      <c r="F5615" s="921" t="s">
        <v>3279</v>
      </c>
      <c r="G5615" s="921"/>
      <c r="H5615" s="924" t="s">
        <v>30</v>
      </c>
      <c r="I5615" s="924"/>
      <c r="J5615" s="14" t="s">
        <v>31</v>
      </c>
      <c r="K5615" s="14" t="s">
        <v>32</v>
      </c>
      <c r="L5615" s="16">
        <v>295</v>
      </c>
    </row>
    <row r="5616" spans="1:12" s="1" customFormat="1" ht="92.25" customHeight="1" x14ac:dyDescent="0.15">
      <c r="A5616" s="918"/>
      <c r="B5616" s="921"/>
      <c r="C5616" s="921"/>
      <c r="D5616" s="923"/>
      <c r="E5616" s="921"/>
      <c r="F5616" s="921"/>
      <c r="G5616" s="921"/>
      <c r="H5616" s="924" t="s">
        <v>33</v>
      </c>
      <c r="I5616" s="924"/>
      <c r="J5616" s="14" t="s">
        <v>31</v>
      </c>
      <c r="K5616" s="14" t="s">
        <v>32</v>
      </c>
      <c r="L5616" s="16">
        <v>545.6</v>
      </c>
    </row>
    <row r="5617" spans="1:12" s="1" customFormat="1" ht="24" customHeight="1" x14ac:dyDescent="0.15">
      <c r="A5617" s="918"/>
      <c r="B5617" s="9" t="s">
        <v>34</v>
      </c>
      <c r="C5617" s="13" t="s">
        <v>35</v>
      </c>
      <c r="D5617" s="13" t="s">
        <v>36</v>
      </c>
      <c r="E5617" s="13" t="s">
        <v>37</v>
      </c>
      <c r="F5617" s="920"/>
      <c r="G5617" s="920"/>
      <c r="H5617" s="924" t="s">
        <v>38</v>
      </c>
      <c r="I5617" s="924"/>
      <c r="J5617" s="921" t="s">
        <v>31</v>
      </c>
      <c r="K5617" s="921" t="s">
        <v>32</v>
      </c>
      <c r="L5617" s="925">
        <v>10</v>
      </c>
    </row>
    <row r="5618" spans="1:12" s="1" customFormat="1" ht="24" customHeight="1" x14ac:dyDescent="0.15">
      <c r="A5618" s="918"/>
      <c r="B5618" s="14" t="s">
        <v>605</v>
      </c>
      <c r="C5618" s="14" t="s">
        <v>3279</v>
      </c>
      <c r="D5618" s="15">
        <v>43618</v>
      </c>
      <c r="E5618" s="14" t="s">
        <v>3280</v>
      </c>
      <c r="F5618" s="920"/>
      <c r="G5618" s="920"/>
      <c r="H5618" s="924"/>
      <c r="I5618" s="924"/>
      <c r="J5618" s="921"/>
      <c r="K5618" s="921"/>
      <c r="L5618" s="925"/>
    </row>
    <row r="5619" spans="1:12" s="1" customFormat="1" ht="24" customHeight="1" x14ac:dyDescent="0.15">
      <c r="A5619" s="918">
        <v>1050</v>
      </c>
      <c r="B5619" s="9" t="s">
        <v>22</v>
      </c>
      <c r="C5619" s="13" t="s">
        <v>23</v>
      </c>
      <c r="D5619" s="13" t="s">
        <v>24</v>
      </c>
      <c r="E5619" s="13" t="s">
        <v>25</v>
      </c>
      <c r="F5619" s="919" t="s">
        <v>17</v>
      </c>
      <c r="G5619" s="919"/>
      <c r="H5619" s="920"/>
      <c r="I5619" s="920"/>
      <c r="J5619" s="920"/>
      <c r="K5619" s="920"/>
      <c r="L5619" s="920"/>
    </row>
    <row r="5620" spans="1:12" s="1" customFormat="1" ht="26.25" customHeight="1" x14ac:dyDescent="0.15">
      <c r="A5620" s="918"/>
      <c r="B5620" s="921" t="s">
        <v>3281</v>
      </c>
      <c r="C5620" s="922" t="s">
        <v>3282</v>
      </c>
      <c r="D5620" s="923">
        <v>43656</v>
      </c>
      <c r="E5620" s="921" t="s">
        <v>53</v>
      </c>
      <c r="F5620" s="921" t="s">
        <v>1025</v>
      </c>
      <c r="G5620" s="921"/>
      <c r="H5620" s="924" t="s">
        <v>30</v>
      </c>
      <c r="I5620" s="924"/>
      <c r="J5620" s="14" t="s">
        <v>31</v>
      </c>
      <c r="K5620" s="14" t="s">
        <v>32</v>
      </c>
      <c r="L5620" s="16">
        <v>693.22</v>
      </c>
    </row>
    <row r="5621" spans="1:12" s="1" customFormat="1" ht="409.2" customHeight="1" x14ac:dyDescent="0.15">
      <c r="A5621" s="918"/>
      <c r="B5621" s="921"/>
      <c r="C5621" s="922"/>
      <c r="D5621" s="923"/>
      <c r="E5621" s="921"/>
      <c r="F5621" s="921"/>
      <c r="G5621" s="921"/>
      <c r="H5621" s="924" t="s">
        <v>33</v>
      </c>
      <c r="I5621" s="924"/>
      <c r="J5621" s="921" t="s">
        <v>31</v>
      </c>
      <c r="K5621" s="921" t="s">
        <v>32</v>
      </c>
      <c r="L5621" s="925">
        <v>351</v>
      </c>
    </row>
    <row r="5622" spans="1:12" s="1" customFormat="1" ht="302.85000000000002" customHeight="1" x14ac:dyDescent="0.15">
      <c r="A5622" s="918"/>
      <c r="B5622" s="921"/>
      <c r="C5622" s="922"/>
      <c r="D5622" s="923"/>
      <c r="E5622" s="921"/>
      <c r="F5622" s="921"/>
      <c r="G5622" s="921"/>
      <c r="H5622" s="924"/>
      <c r="I5622" s="924"/>
      <c r="J5622" s="921"/>
      <c r="K5622" s="921"/>
      <c r="L5622" s="925"/>
    </row>
    <row r="5623" spans="1:12" s="1" customFormat="1" ht="24" customHeight="1" x14ac:dyDescent="0.15">
      <c r="A5623" s="918"/>
      <c r="B5623" s="9" t="s">
        <v>34</v>
      </c>
      <c r="C5623" s="13" t="s">
        <v>35</v>
      </c>
      <c r="D5623" s="13" t="s">
        <v>36</v>
      </c>
      <c r="E5623" s="13" t="s">
        <v>37</v>
      </c>
      <c r="F5623" s="920"/>
      <c r="G5623" s="920"/>
      <c r="H5623" s="924" t="s">
        <v>38</v>
      </c>
      <c r="I5623" s="924"/>
      <c r="J5623" s="921" t="s">
        <v>31</v>
      </c>
      <c r="K5623" s="921" t="s">
        <v>32</v>
      </c>
      <c r="L5623" s="925">
        <v>950</v>
      </c>
    </row>
    <row r="5624" spans="1:12" s="1" customFormat="1" ht="24" customHeight="1" x14ac:dyDescent="0.15">
      <c r="A5624" s="918"/>
      <c r="B5624" s="14" t="s">
        <v>323</v>
      </c>
      <c r="C5624" s="14" t="s">
        <v>1025</v>
      </c>
      <c r="D5624" s="15">
        <v>43658</v>
      </c>
      <c r="E5624" s="14" t="s">
        <v>1713</v>
      </c>
      <c r="F5624" s="920"/>
      <c r="G5624" s="920"/>
      <c r="H5624" s="924"/>
      <c r="I5624" s="924"/>
      <c r="J5624" s="921"/>
      <c r="K5624" s="921"/>
      <c r="L5624" s="925"/>
    </row>
    <row r="5625" spans="1:12" s="1" customFormat="1" ht="24" customHeight="1" x14ac:dyDescent="0.15">
      <c r="A5625" s="918">
        <v>1051</v>
      </c>
      <c r="B5625" s="9" t="s">
        <v>22</v>
      </c>
      <c r="C5625" s="13" t="s">
        <v>23</v>
      </c>
      <c r="D5625" s="13" t="s">
        <v>24</v>
      </c>
      <c r="E5625" s="13" t="s">
        <v>25</v>
      </c>
      <c r="F5625" s="919" t="s">
        <v>17</v>
      </c>
      <c r="G5625" s="919"/>
      <c r="H5625" s="920"/>
      <c r="I5625" s="920"/>
      <c r="J5625" s="920"/>
      <c r="K5625" s="920"/>
      <c r="L5625" s="920"/>
    </row>
    <row r="5626" spans="1:12" s="1" customFormat="1" ht="26.25" customHeight="1" x14ac:dyDescent="0.15">
      <c r="A5626" s="918"/>
      <c r="B5626" s="921" t="s">
        <v>3283</v>
      </c>
      <c r="C5626" s="922" t="s">
        <v>3284</v>
      </c>
      <c r="D5626" s="923">
        <v>43556</v>
      </c>
      <c r="E5626" s="921" t="s">
        <v>90</v>
      </c>
      <c r="F5626" s="921" t="s">
        <v>223</v>
      </c>
      <c r="G5626" s="921"/>
      <c r="H5626" s="924" t="s">
        <v>30</v>
      </c>
      <c r="I5626" s="924"/>
      <c r="J5626" s="14" t="s">
        <v>31</v>
      </c>
      <c r="K5626" s="14" t="s">
        <v>31</v>
      </c>
      <c r="L5626" s="16">
        <v>0</v>
      </c>
    </row>
    <row r="5627" spans="1:12" s="1" customFormat="1" ht="134.25" customHeight="1" x14ac:dyDescent="0.15">
      <c r="A5627" s="918"/>
      <c r="B5627" s="921"/>
      <c r="C5627" s="922"/>
      <c r="D5627" s="923"/>
      <c r="E5627" s="921"/>
      <c r="F5627" s="921"/>
      <c r="G5627" s="921"/>
      <c r="H5627" s="924" t="s">
        <v>33</v>
      </c>
      <c r="I5627" s="924"/>
      <c r="J5627" s="14" t="s">
        <v>31</v>
      </c>
      <c r="K5627" s="14" t="s">
        <v>31</v>
      </c>
      <c r="L5627" s="16">
        <v>0</v>
      </c>
    </row>
    <row r="5628" spans="1:12" s="1" customFormat="1" ht="24" customHeight="1" x14ac:dyDescent="0.15">
      <c r="A5628" s="918"/>
      <c r="B5628" s="9" t="s">
        <v>34</v>
      </c>
      <c r="C5628" s="13" t="s">
        <v>35</v>
      </c>
      <c r="D5628" s="13" t="s">
        <v>36</v>
      </c>
      <c r="E5628" s="13" t="s">
        <v>37</v>
      </c>
      <c r="F5628" s="920"/>
      <c r="G5628" s="920"/>
      <c r="H5628" s="924" t="s">
        <v>38</v>
      </c>
      <c r="I5628" s="924"/>
      <c r="J5628" s="921" t="s">
        <v>31</v>
      </c>
      <c r="K5628" s="921" t="s">
        <v>32</v>
      </c>
      <c r="L5628" s="925">
        <v>915</v>
      </c>
    </row>
    <row r="5629" spans="1:12" s="1" customFormat="1" ht="34.5" customHeight="1" x14ac:dyDescent="0.15">
      <c r="A5629" s="918"/>
      <c r="B5629" s="14" t="s">
        <v>3285</v>
      </c>
      <c r="C5629" s="14" t="s">
        <v>223</v>
      </c>
      <c r="D5629" s="15">
        <v>43558</v>
      </c>
      <c r="E5629" s="14" t="s">
        <v>1009</v>
      </c>
      <c r="F5629" s="920"/>
      <c r="G5629" s="920"/>
      <c r="H5629" s="924"/>
      <c r="I5629" s="924"/>
      <c r="J5629" s="921"/>
      <c r="K5629" s="921"/>
      <c r="L5629" s="925"/>
    </row>
    <row r="5630" spans="1:12" s="1" customFormat="1" ht="24" customHeight="1" x14ac:dyDescent="0.15">
      <c r="A5630" s="918">
        <v>1052</v>
      </c>
      <c r="B5630" s="9" t="s">
        <v>22</v>
      </c>
      <c r="C5630" s="13" t="s">
        <v>23</v>
      </c>
      <c r="D5630" s="13" t="s">
        <v>24</v>
      </c>
      <c r="E5630" s="13" t="s">
        <v>25</v>
      </c>
      <c r="F5630" s="919" t="s">
        <v>17</v>
      </c>
      <c r="G5630" s="919"/>
      <c r="H5630" s="920"/>
      <c r="I5630" s="920"/>
      <c r="J5630" s="920"/>
      <c r="K5630" s="920"/>
      <c r="L5630" s="920"/>
    </row>
    <row r="5631" spans="1:12" s="1" customFormat="1" ht="26.25" customHeight="1" x14ac:dyDescent="0.15">
      <c r="A5631" s="918"/>
      <c r="B5631" s="921" t="s">
        <v>3286</v>
      </c>
      <c r="C5631" s="922" t="s">
        <v>3287</v>
      </c>
      <c r="D5631" s="923">
        <v>43728</v>
      </c>
      <c r="E5631" s="921" t="s">
        <v>367</v>
      </c>
      <c r="F5631" s="921" t="s">
        <v>678</v>
      </c>
      <c r="G5631" s="921"/>
      <c r="H5631" s="924" t="s">
        <v>30</v>
      </c>
      <c r="I5631" s="924"/>
      <c r="J5631" s="14" t="s">
        <v>32</v>
      </c>
      <c r="K5631" s="14" t="s">
        <v>32</v>
      </c>
      <c r="L5631" s="16">
        <v>522.87</v>
      </c>
    </row>
    <row r="5632" spans="1:12" s="1" customFormat="1" ht="270.75" customHeight="1" x14ac:dyDescent="0.15">
      <c r="A5632" s="918"/>
      <c r="B5632" s="921"/>
      <c r="C5632" s="922"/>
      <c r="D5632" s="923"/>
      <c r="E5632" s="921"/>
      <c r="F5632" s="921"/>
      <c r="G5632" s="921"/>
      <c r="H5632" s="924" t="s">
        <v>33</v>
      </c>
      <c r="I5632" s="924"/>
      <c r="J5632" s="14" t="s">
        <v>31</v>
      </c>
      <c r="K5632" s="14" t="s">
        <v>32</v>
      </c>
      <c r="L5632" s="16">
        <v>713.03</v>
      </c>
    </row>
    <row r="5633" spans="1:12" s="1" customFormat="1" ht="24" customHeight="1" x14ac:dyDescent="0.15">
      <c r="A5633" s="918"/>
      <c r="B5633" s="9" t="s">
        <v>34</v>
      </c>
      <c r="C5633" s="13" t="s">
        <v>35</v>
      </c>
      <c r="D5633" s="13" t="s">
        <v>36</v>
      </c>
      <c r="E5633" s="13" t="s">
        <v>37</v>
      </c>
      <c r="F5633" s="920"/>
      <c r="G5633" s="920"/>
      <c r="H5633" s="924" t="s">
        <v>38</v>
      </c>
      <c r="I5633" s="924"/>
      <c r="J5633" s="921" t="s">
        <v>31</v>
      </c>
      <c r="K5633" s="921" t="s">
        <v>32</v>
      </c>
      <c r="L5633" s="925">
        <v>30</v>
      </c>
    </row>
    <row r="5634" spans="1:12" s="1" customFormat="1" ht="34.5" customHeight="1" x14ac:dyDescent="0.15">
      <c r="A5634" s="918"/>
      <c r="B5634" s="14" t="s">
        <v>3288</v>
      </c>
      <c r="C5634" s="14" t="s">
        <v>678</v>
      </c>
      <c r="D5634" s="15">
        <v>43730</v>
      </c>
      <c r="E5634" s="14" t="s">
        <v>430</v>
      </c>
      <c r="F5634" s="920"/>
      <c r="G5634" s="920"/>
      <c r="H5634" s="924"/>
      <c r="I5634" s="924"/>
      <c r="J5634" s="921"/>
      <c r="K5634" s="921"/>
      <c r="L5634" s="925"/>
    </row>
    <row r="5635" spans="1:12" s="1" customFormat="1" ht="24" customHeight="1" x14ac:dyDescent="0.15">
      <c r="A5635" s="918">
        <v>1053</v>
      </c>
      <c r="B5635" s="9" t="s">
        <v>22</v>
      </c>
      <c r="C5635" s="13" t="s">
        <v>23</v>
      </c>
      <c r="D5635" s="13" t="s">
        <v>24</v>
      </c>
      <c r="E5635" s="13" t="s">
        <v>25</v>
      </c>
      <c r="F5635" s="919" t="s">
        <v>17</v>
      </c>
      <c r="G5635" s="919"/>
      <c r="H5635" s="920"/>
      <c r="I5635" s="920"/>
      <c r="J5635" s="920"/>
      <c r="K5635" s="920"/>
      <c r="L5635" s="920"/>
    </row>
    <row r="5636" spans="1:12" s="1" customFormat="1" ht="26.25" customHeight="1" x14ac:dyDescent="0.15">
      <c r="A5636" s="918"/>
      <c r="B5636" s="921" t="s">
        <v>3289</v>
      </c>
      <c r="C5636" s="922" t="s">
        <v>3290</v>
      </c>
      <c r="D5636" s="923">
        <v>43559</v>
      </c>
      <c r="E5636" s="921" t="s">
        <v>90</v>
      </c>
      <c r="F5636" s="921" t="s">
        <v>653</v>
      </c>
      <c r="G5636" s="921"/>
      <c r="H5636" s="924" t="s">
        <v>30</v>
      </c>
      <c r="I5636" s="924"/>
      <c r="J5636" s="14" t="s">
        <v>31</v>
      </c>
      <c r="K5636" s="14" t="s">
        <v>32</v>
      </c>
      <c r="L5636" s="16">
        <v>645</v>
      </c>
    </row>
    <row r="5637" spans="1:12" s="1" customFormat="1" ht="407.25" customHeight="1" x14ac:dyDescent="0.15">
      <c r="A5637" s="918"/>
      <c r="B5637" s="921"/>
      <c r="C5637" s="922"/>
      <c r="D5637" s="923"/>
      <c r="E5637" s="921"/>
      <c r="F5637" s="921"/>
      <c r="G5637" s="921"/>
      <c r="H5637" s="924" t="s">
        <v>33</v>
      </c>
      <c r="I5637" s="924"/>
      <c r="J5637" s="14" t="s">
        <v>31</v>
      </c>
      <c r="K5637" s="14" t="s">
        <v>32</v>
      </c>
      <c r="L5637" s="16">
        <v>371.6</v>
      </c>
    </row>
    <row r="5638" spans="1:12" s="1" customFormat="1" ht="24" customHeight="1" x14ac:dyDescent="0.15">
      <c r="A5638" s="918"/>
      <c r="B5638" s="9" t="s">
        <v>34</v>
      </c>
      <c r="C5638" s="13" t="s">
        <v>35</v>
      </c>
      <c r="D5638" s="13" t="s">
        <v>36</v>
      </c>
      <c r="E5638" s="13" t="s">
        <v>37</v>
      </c>
      <c r="F5638" s="920"/>
      <c r="G5638" s="920"/>
      <c r="H5638" s="924" t="s">
        <v>38</v>
      </c>
      <c r="I5638" s="924"/>
      <c r="J5638" s="921" t="s">
        <v>31</v>
      </c>
      <c r="K5638" s="921" t="s">
        <v>31</v>
      </c>
      <c r="L5638" s="925">
        <v>0</v>
      </c>
    </row>
    <row r="5639" spans="1:12" s="1" customFormat="1" ht="24" customHeight="1" x14ac:dyDescent="0.15">
      <c r="A5639" s="918"/>
      <c r="B5639" s="14" t="s">
        <v>55</v>
      </c>
      <c r="C5639" s="14" t="s">
        <v>653</v>
      </c>
      <c r="D5639" s="15">
        <v>43562</v>
      </c>
      <c r="E5639" s="14" t="s">
        <v>1254</v>
      </c>
      <c r="F5639" s="920"/>
      <c r="G5639" s="920"/>
      <c r="H5639" s="924"/>
      <c r="I5639" s="924"/>
      <c r="J5639" s="921"/>
      <c r="K5639" s="921"/>
      <c r="L5639" s="925"/>
    </row>
    <row r="5640" spans="1:12" s="1" customFormat="1" ht="24" customHeight="1" x14ac:dyDescent="0.15">
      <c r="A5640" s="918">
        <v>1054</v>
      </c>
      <c r="B5640" s="9" t="s">
        <v>22</v>
      </c>
      <c r="C5640" s="13" t="s">
        <v>23</v>
      </c>
      <c r="D5640" s="13" t="s">
        <v>24</v>
      </c>
      <c r="E5640" s="13" t="s">
        <v>25</v>
      </c>
      <c r="F5640" s="919" t="s">
        <v>17</v>
      </c>
      <c r="G5640" s="919"/>
      <c r="H5640" s="920"/>
      <c r="I5640" s="920"/>
      <c r="J5640" s="920"/>
      <c r="K5640" s="920"/>
      <c r="L5640" s="920"/>
    </row>
    <row r="5641" spans="1:12" s="1" customFormat="1" ht="26.25" customHeight="1" x14ac:dyDescent="0.15">
      <c r="A5641" s="918"/>
      <c r="B5641" s="921" t="s">
        <v>3289</v>
      </c>
      <c r="C5641" s="922" t="s">
        <v>3291</v>
      </c>
      <c r="D5641" s="923">
        <v>43572</v>
      </c>
      <c r="E5641" s="921" t="s">
        <v>298</v>
      </c>
      <c r="F5641" s="921" t="s">
        <v>3292</v>
      </c>
      <c r="G5641" s="921"/>
      <c r="H5641" s="924" t="s">
        <v>30</v>
      </c>
      <c r="I5641" s="924"/>
      <c r="J5641" s="14" t="s">
        <v>31</v>
      </c>
      <c r="K5641" s="14" t="s">
        <v>32</v>
      </c>
      <c r="L5641" s="16">
        <v>309.75</v>
      </c>
    </row>
    <row r="5642" spans="1:12" s="1" customFormat="1" ht="409.2" customHeight="1" x14ac:dyDescent="0.15">
      <c r="A5642" s="918"/>
      <c r="B5642" s="921"/>
      <c r="C5642" s="922"/>
      <c r="D5642" s="923"/>
      <c r="E5642" s="921"/>
      <c r="F5642" s="921"/>
      <c r="G5642" s="921"/>
      <c r="H5642" s="924" t="s">
        <v>33</v>
      </c>
      <c r="I5642" s="924"/>
      <c r="J5642" s="921" t="s">
        <v>31</v>
      </c>
      <c r="K5642" s="921" t="s">
        <v>32</v>
      </c>
      <c r="L5642" s="925">
        <v>258.60000000000002</v>
      </c>
    </row>
    <row r="5643" spans="1:12" s="1" customFormat="1" ht="145.35" customHeight="1" x14ac:dyDescent="0.15">
      <c r="A5643" s="918"/>
      <c r="B5643" s="921"/>
      <c r="C5643" s="922"/>
      <c r="D5643" s="923"/>
      <c r="E5643" s="921"/>
      <c r="F5643" s="921"/>
      <c r="G5643" s="921"/>
      <c r="H5643" s="924"/>
      <c r="I5643" s="924"/>
      <c r="J5643" s="921"/>
      <c r="K5643" s="921"/>
      <c r="L5643" s="925"/>
    </row>
    <row r="5644" spans="1:12" s="1" customFormat="1" ht="24" customHeight="1" x14ac:dyDescent="0.15">
      <c r="A5644" s="918"/>
      <c r="B5644" s="9" t="s">
        <v>34</v>
      </c>
      <c r="C5644" s="13" t="s">
        <v>35</v>
      </c>
      <c r="D5644" s="13" t="s">
        <v>36</v>
      </c>
      <c r="E5644" s="13" t="s">
        <v>37</v>
      </c>
      <c r="F5644" s="920"/>
      <c r="G5644" s="920"/>
      <c r="H5644" s="924" t="s">
        <v>38</v>
      </c>
      <c r="I5644" s="924"/>
      <c r="J5644" s="921" t="s">
        <v>31</v>
      </c>
      <c r="K5644" s="921" t="s">
        <v>32</v>
      </c>
      <c r="L5644" s="925">
        <v>66.5</v>
      </c>
    </row>
    <row r="5645" spans="1:12" s="1" customFormat="1" ht="24" customHeight="1" x14ac:dyDescent="0.15">
      <c r="A5645" s="918"/>
      <c r="B5645" s="14" t="s">
        <v>55</v>
      </c>
      <c r="C5645" s="14" t="s">
        <v>3292</v>
      </c>
      <c r="D5645" s="15">
        <v>43573</v>
      </c>
      <c r="E5645" s="14" t="s">
        <v>1736</v>
      </c>
      <c r="F5645" s="920"/>
      <c r="G5645" s="920"/>
      <c r="H5645" s="924"/>
      <c r="I5645" s="924"/>
      <c r="J5645" s="921"/>
      <c r="K5645" s="921"/>
      <c r="L5645" s="925"/>
    </row>
    <row r="5646" spans="1:12" s="1" customFormat="1" ht="24" customHeight="1" x14ac:dyDescent="0.15">
      <c r="A5646" s="918">
        <v>1055</v>
      </c>
      <c r="B5646" s="9" t="s">
        <v>22</v>
      </c>
      <c r="C5646" s="13" t="s">
        <v>23</v>
      </c>
      <c r="D5646" s="13" t="s">
        <v>24</v>
      </c>
      <c r="E5646" s="13" t="s">
        <v>25</v>
      </c>
      <c r="F5646" s="919" t="s">
        <v>17</v>
      </c>
      <c r="G5646" s="919"/>
      <c r="H5646" s="920"/>
      <c r="I5646" s="920"/>
      <c r="J5646" s="920"/>
      <c r="K5646" s="920"/>
      <c r="L5646" s="920"/>
    </row>
    <row r="5647" spans="1:12" s="1" customFormat="1" ht="26.25" customHeight="1" x14ac:dyDescent="0.15">
      <c r="A5647" s="918"/>
      <c r="B5647" s="921" t="s">
        <v>3289</v>
      </c>
      <c r="C5647" s="922" t="s">
        <v>3293</v>
      </c>
      <c r="D5647" s="923">
        <v>43587</v>
      </c>
      <c r="E5647" s="921" t="s">
        <v>1603</v>
      </c>
      <c r="F5647" s="921" t="s">
        <v>1604</v>
      </c>
      <c r="G5647" s="921"/>
      <c r="H5647" s="924" t="s">
        <v>30</v>
      </c>
      <c r="I5647" s="924"/>
      <c r="J5647" s="14" t="s">
        <v>31</v>
      </c>
      <c r="K5647" s="14" t="s">
        <v>32</v>
      </c>
      <c r="L5647" s="16">
        <v>419</v>
      </c>
    </row>
    <row r="5648" spans="1:12" s="1" customFormat="1" ht="409.2" customHeight="1" x14ac:dyDescent="0.15">
      <c r="A5648" s="918"/>
      <c r="B5648" s="921"/>
      <c r="C5648" s="922"/>
      <c r="D5648" s="923"/>
      <c r="E5648" s="921"/>
      <c r="F5648" s="921"/>
      <c r="G5648" s="921"/>
      <c r="H5648" s="924" t="s">
        <v>33</v>
      </c>
      <c r="I5648" s="924"/>
      <c r="J5648" s="921" t="s">
        <v>31</v>
      </c>
      <c r="K5648" s="921" t="s">
        <v>32</v>
      </c>
      <c r="L5648" s="925">
        <v>600</v>
      </c>
    </row>
    <row r="5649" spans="1:12" s="1" customFormat="1" ht="271.35000000000002" customHeight="1" x14ac:dyDescent="0.15">
      <c r="A5649" s="918"/>
      <c r="B5649" s="921"/>
      <c r="C5649" s="922"/>
      <c r="D5649" s="923"/>
      <c r="E5649" s="921"/>
      <c r="F5649" s="921"/>
      <c r="G5649" s="921"/>
      <c r="H5649" s="924"/>
      <c r="I5649" s="924"/>
      <c r="J5649" s="921"/>
      <c r="K5649" s="921"/>
      <c r="L5649" s="925"/>
    </row>
    <row r="5650" spans="1:12" s="1" customFormat="1" ht="24" customHeight="1" x14ac:dyDescent="0.15">
      <c r="A5650" s="918"/>
      <c r="B5650" s="9" t="s">
        <v>34</v>
      </c>
      <c r="C5650" s="13" t="s">
        <v>35</v>
      </c>
      <c r="D5650" s="13" t="s">
        <v>36</v>
      </c>
      <c r="E5650" s="13" t="s">
        <v>37</v>
      </c>
      <c r="F5650" s="920"/>
      <c r="G5650" s="920"/>
      <c r="H5650" s="924" t="s">
        <v>38</v>
      </c>
      <c r="I5650" s="924"/>
      <c r="J5650" s="921" t="s">
        <v>31</v>
      </c>
      <c r="K5650" s="921" t="s">
        <v>31</v>
      </c>
      <c r="L5650" s="925">
        <v>0</v>
      </c>
    </row>
    <row r="5651" spans="1:12" s="1" customFormat="1" ht="24" customHeight="1" x14ac:dyDescent="0.15">
      <c r="A5651" s="918"/>
      <c r="B5651" s="14" t="s">
        <v>55</v>
      </c>
      <c r="C5651" s="14" t="s">
        <v>1604</v>
      </c>
      <c r="D5651" s="15">
        <v>43589</v>
      </c>
      <c r="E5651" s="14" t="s">
        <v>404</v>
      </c>
      <c r="F5651" s="920"/>
      <c r="G5651" s="920"/>
      <c r="H5651" s="924"/>
      <c r="I5651" s="924"/>
      <c r="J5651" s="921"/>
      <c r="K5651" s="921"/>
      <c r="L5651" s="925"/>
    </row>
    <row r="5652" spans="1:12" s="1" customFormat="1" ht="24" customHeight="1" x14ac:dyDescent="0.15">
      <c r="A5652" s="918">
        <v>1056</v>
      </c>
      <c r="B5652" s="9" t="s">
        <v>22</v>
      </c>
      <c r="C5652" s="13" t="s">
        <v>23</v>
      </c>
      <c r="D5652" s="13" t="s">
        <v>24</v>
      </c>
      <c r="E5652" s="13" t="s">
        <v>25</v>
      </c>
      <c r="F5652" s="919" t="s">
        <v>17</v>
      </c>
      <c r="G5652" s="919"/>
      <c r="H5652" s="920"/>
      <c r="I5652" s="920"/>
      <c r="J5652" s="920"/>
      <c r="K5652" s="920"/>
      <c r="L5652" s="920"/>
    </row>
    <row r="5653" spans="1:12" s="1" customFormat="1" ht="26.25" customHeight="1" x14ac:dyDescent="0.15">
      <c r="A5653" s="918"/>
      <c r="B5653" s="921" t="s">
        <v>3289</v>
      </c>
      <c r="C5653" s="922" t="s">
        <v>3294</v>
      </c>
      <c r="D5653" s="923">
        <v>43606</v>
      </c>
      <c r="E5653" s="921" t="s">
        <v>1878</v>
      </c>
      <c r="F5653" s="921" t="s">
        <v>203</v>
      </c>
      <c r="G5653" s="921"/>
      <c r="H5653" s="924" t="s">
        <v>30</v>
      </c>
      <c r="I5653" s="924"/>
      <c r="J5653" s="14" t="s">
        <v>31</v>
      </c>
      <c r="K5653" s="14" t="s">
        <v>32</v>
      </c>
      <c r="L5653" s="16">
        <v>292.75</v>
      </c>
    </row>
    <row r="5654" spans="1:12" s="1" customFormat="1" ht="409.2" customHeight="1" x14ac:dyDescent="0.15">
      <c r="A5654" s="918"/>
      <c r="B5654" s="921"/>
      <c r="C5654" s="922"/>
      <c r="D5654" s="923"/>
      <c r="E5654" s="921"/>
      <c r="F5654" s="921"/>
      <c r="G5654" s="921"/>
      <c r="H5654" s="924" t="s">
        <v>33</v>
      </c>
      <c r="I5654" s="924"/>
      <c r="J5654" s="921" t="s">
        <v>31</v>
      </c>
      <c r="K5654" s="921" t="s">
        <v>32</v>
      </c>
      <c r="L5654" s="925">
        <v>543</v>
      </c>
    </row>
    <row r="5655" spans="1:12" s="1" customFormat="1" ht="40.35" customHeight="1" x14ac:dyDescent="0.15">
      <c r="A5655" s="918"/>
      <c r="B5655" s="921"/>
      <c r="C5655" s="922"/>
      <c r="D5655" s="923"/>
      <c r="E5655" s="921"/>
      <c r="F5655" s="921"/>
      <c r="G5655" s="921"/>
      <c r="H5655" s="924"/>
      <c r="I5655" s="924"/>
      <c r="J5655" s="921"/>
      <c r="K5655" s="921"/>
      <c r="L5655" s="925"/>
    </row>
    <row r="5656" spans="1:12" s="1" customFormat="1" ht="24" customHeight="1" x14ac:dyDescent="0.15">
      <c r="A5656" s="918"/>
      <c r="B5656" s="9" t="s">
        <v>34</v>
      </c>
      <c r="C5656" s="13" t="s">
        <v>35</v>
      </c>
      <c r="D5656" s="13" t="s">
        <v>36</v>
      </c>
      <c r="E5656" s="13" t="s">
        <v>37</v>
      </c>
      <c r="F5656" s="920"/>
      <c r="G5656" s="920"/>
      <c r="H5656" s="924" t="s">
        <v>38</v>
      </c>
      <c r="I5656" s="924"/>
      <c r="J5656" s="921" t="s">
        <v>31</v>
      </c>
      <c r="K5656" s="921" t="s">
        <v>31</v>
      </c>
      <c r="L5656" s="925">
        <v>0</v>
      </c>
    </row>
    <row r="5657" spans="1:12" s="1" customFormat="1" ht="24" customHeight="1" x14ac:dyDescent="0.15">
      <c r="A5657" s="918"/>
      <c r="B5657" s="14" t="s">
        <v>55</v>
      </c>
      <c r="C5657" s="14" t="s">
        <v>203</v>
      </c>
      <c r="D5657" s="15">
        <v>43607</v>
      </c>
      <c r="E5657" s="14" t="s">
        <v>1827</v>
      </c>
      <c r="F5657" s="920"/>
      <c r="G5657" s="920"/>
      <c r="H5657" s="924"/>
      <c r="I5657" s="924"/>
      <c r="J5657" s="921"/>
      <c r="K5657" s="921"/>
      <c r="L5657" s="925"/>
    </row>
    <row r="5658" spans="1:12" s="1" customFormat="1" ht="24" customHeight="1" x14ac:dyDescent="0.15">
      <c r="A5658" s="918">
        <v>1057</v>
      </c>
      <c r="B5658" s="9" t="s">
        <v>22</v>
      </c>
      <c r="C5658" s="13" t="s">
        <v>23</v>
      </c>
      <c r="D5658" s="13" t="s">
        <v>24</v>
      </c>
      <c r="E5658" s="13" t="s">
        <v>25</v>
      </c>
      <c r="F5658" s="919" t="s">
        <v>17</v>
      </c>
      <c r="G5658" s="919"/>
      <c r="H5658" s="920"/>
      <c r="I5658" s="920"/>
      <c r="J5658" s="920"/>
      <c r="K5658" s="920"/>
      <c r="L5658" s="920"/>
    </row>
    <row r="5659" spans="1:12" s="1" customFormat="1" ht="26.25" customHeight="1" x14ac:dyDescent="0.15">
      <c r="A5659" s="918"/>
      <c r="B5659" s="921" t="s">
        <v>3289</v>
      </c>
      <c r="C5659" s="922" t="s">
        <v>3295</v>
      </c>
      <c r="D5659" s="923">
        <v>43643</v>
      </c>
      <c r="E5659" s="921" t="s">
        <v>151</v>
      </c>
      <c r="F5659" s="921" t="s">
        <v>3296</v>
      </c>
      <c r="G5659" s="921"/>
      <c r="H5659" s="924" t="s">
        <v>30</v>
      </c>
      <c r="I5659" s="924"/>
      <c r="J5659" s="14" t="s">
        <v>31</v>
      </c>
      <c r="K5659" s="14" t="s">
        <v>32</v>
      </c>
      <c r="L5659" s="16">
        <v>363.9</v>
      </c>
    </row>
    <row r="5660" spans="1:12" s="1" customFormat="1" ht="409.2" customHeight="1" x14ac:dyDescent="0.15">
      <c r="A5660" s="918"/>
      <c r="B5660" s="921"/>
      <c r="C5660" s="922"/>
      <c r="D5660" s="923"/>
      <c r="E5660" s="921"/>
      <c r="F5660" s="921"/>
      <c r="G5660" s="921"/>
      <c r="H5660" s="924" t="s">
        <v>33</v>
      </c>
      <c r="I5660" s="924"/>
      <c r="J5660" s="921" t="s">
        <v>31</v>
      </c>
      <c r="K5660" s="921" t="s">
        <v>32</v>
      </c>
      <c r="L5660" s="925">
        <v>634.69000000000005</v>
      </c>
    </row>
    <row r="5661" spans="1:12" s="1" customFormat="1" ht="19.350000000000001" customHeight="1" x14ac:dyDescent="0.15">
      <c r="A5661" s="918"/>
      <c r="B5661" s="921"/>
      <c r="C5661" s="922"/>
      <c r="D5661" s="923"/>
      <c r="E5661" s="921"/>
      <c r="F5661" s="921"/>
      <c r="G5661" s="921"/>
      <c r="H5661" s="924"/>
      <c r="I5661" s="924"/>
      <c r="J5661" s="921"/>
      <c r="K5661" s="921"/>
      <c r="L5661" s="925"/>
    </row>
    <row r="5662" spans="1:12" s="1" customFormat="1" ht="24" customHeight="1" x14ac:dyDescent="0.15">
      <c r="A5662" s="918"/>
      <c r="B5662" s="9" t="s">
        <v>34</v>
      </c>
      <c r="C5662" s="13" t="s">
        <v>35</v>
      </c>
      <c r="D5662" s="13" t="s">
        <v>36</v>
      </c>
      <c r="E5662" s="13" t="s">
        <v>37</v>
      </c>
      <c r="F5662" s="920"/>
      <c r="G5662" s="920"/>
      <c r="H5662" s="924" t="s">
        <v>38</v>
      </c>
      <c r="I5662" s="924"/>
      <c r="J5662" s="921" t="s">
        <v>31</v>
      </c>
      <c r="K5662" s="921" t="s">
        <v>31</v>
      </c>
      <c r="L5662" s="925">
        <v>0</v>
      </c>
    </row>
    <row r="5663" spans="1:12" s="1" customFormat="1" ht="24" customHeight="1" x14ac:dyDescent="0.15">
      <c r="A5663" s="918"/>
      <c r="B5663" s="14" t="s">
        <v>55</v>
      </c>
      <c r="C5663" s="14" t="s">
        <v>3296</v>
      </c>
      <c r="D5663" s="15">
        <v>43645</v>
      </c>
      <c r="E5663" s="14" t="s">
        <v>3297</v>
      </c>
      <c r="F5663" s="920"/>
      <c r="G5663" s="920"/>
      <c r="H5663" s="924"/>
      <c r="I5663" s="924"/>
      <c r="J5663" s="921"/>
      <c r="K5663" s="921"/>
      <c r="L5663" s="925"/>
    </row>
    <row r="5664" spans="1:12" s="1" customFormat="1" ht="24" customHeight="1" x14ac:dyDescent="0.15">
      <c r="A5664" s="918">
        <v>1058</v>
      </c>
      <c r="B5664" s="9" t="s">
        <v>22</v>
      </c>
      <c r="C5664" s="13" t="s">
        <v>23</v>
      </c>
      <c r="D5664" s="13" t="s">
        <v>24</v>
      </c>
      <c r="E5664" s="13" t="s">
        <v>25</v>
      </c>
      <c r="F5664" s="919" t="s">
        <v>17</v>
      </c>
      <c r="G5664" s="919"/>
      <c r="H5664" s="920"/>
      <c r="I5664" s="920"/>
      <c r="J5664" s="920"/>
      <c r="K5664" s="920"/>
      <c r="L5664" s="920"/>
    </row>
    <row r="5665" spans="1:12" s="1" customFormat="1" ht="26.25" customHeight="1" x14ac:dyDescent="0.15">
      <c r="A5665" s="918"/>
      <c r="B5665" s="921" t="s">
        <v>3289</v>
      </c>
      <c r="C5665" s="922" t="s">
        <v>3298</v>
      </c>
      <c r="D5665" s="923">
        <v>43696</v>
      </c>
      <c r="E5665" s="921" t="s">
        <v>298</v>
      </c>
      <c r="F5665" s="921" t="s">
        <v>3299</v>
      </c>
      <c r="G5665" s="921"/>
      <c r="H5665" s="924" t="s">
        <v>30</v>
      </c>
      <c r="I5665" s="924"/>
      <c r="J5665" s="14" t="s">
        <v>31</v>
      </c>
      <c r="K5665" s="14" t="s">
        <v>32</v>
      </c>
      <c r="L5665" s="16">
        <v>278.25</v>
      </c>
    </row>
    <row r="5666" spans="1:12" s="1" customFormat="1" ht="375.75" customHeight="1" x14ac:dyDescent="0.15">
      <c r="A5666" s="918"/>
      <c r="B5666" s="921"/>
      <c r="C5666" s="922"/>
      <c r="D5666" s="923"/>
      <c r="E5666" s="921"/>
      <c r="F5666" s="921"/>
      <c r="G5666" s="921"/>
      <c r="H5666" s="924" t="s">
        <v>33</v>
      </c>
      <c r="I5666" s="924"/>
      <c r="J5666" s="14" t="s">
        <v>31</v>
      </c>
      <c r="K5666" s="14" t="s">
        <v>32</v>
      </c>
      <c r="L5666" s="16">
        <v>263.53000000000003</v>
      </c>
    </row>
    <row r="5667" spans="1:12" s="1" customFormat="1" ht="24" customHeight="1" x14ac:dyDescent="0.15">
      <c r="A5667" s="918"/>
      <c r="B5667" s="9" t="s">
        <v>34</v>
      </c>
      <c r="C5667" s="13" t="s">
        <v>35</v>
      </c>
      <c r="D5667" s="13" t="s">
        <v>36</v>
      </c>
      <c r="E5667" s="13" t="s">
        <v>37</v>
      </c>
      <c r="F5667" s="920"/>
      <c r="G5667" s="920"/>
      <c r="H5667" s="924" t="s">
        <v>38</v>
      </c>
      <c r="I5667" s="924"/>
      <c r="J5667" s="921" t="s">
        <v>31</v>
      </c>
      <c r="K5667" s="921" t="s">
        <v>32</v>
      </c>
      <c r="L5667" s="925">
        <v>254.42</v>
      </c>
    </row>
    <row r="5668" spans="1:12" s="1" customFormat="1" ht="24" customHeight="1" x14ac:dyDescent="0.15">
      <c r="A5668" s="918"/>
      <c r="B5668" s="14" t="s">
        <v>55</v>
      </c>
      <c r="C5668" s="14" t="s">
        <v>3299</v>
      </c>
      <c r="D5668" s="15">
        <v>43697</v>
      </c>
      <c r="E5668" s="14" t="s">
        <v>3300</v>
      </c>
      <c r="F5668" s="920"/>
      <c r="G5668" s="920"/>
      <c r="H5668" s="924"/>
      <c r="I5668" s="924"/>
      <c r="J5668" s="921"/>
      <c r="K5668" s="921"/>
      <c r="L5668" s="925"/>
    </row>
    <row r="5669" spans="1:12" s="1" customFormat="1" ht="24" customHeight="1" x14ac:dyDescent="0.15">
      <c r="A5669" s="918">
        <v>1059</v>
      </c>
      <c r="B5669" s="9" t="s">
        <v>22</v>
      </c>
      <c r="C5669" s="13" t="s">
        <v>23</v>
      </c>
      <c r="D5669" s="13" t="s">
        <v>24</v>
      </c>
      <c r="E5669" s="13" t="s">
        <v>25</v>
      </c>
      <c r="F5669" s="919" t="s">
        <v>17</v>
      </c>
      <c r="G5669" s="919"/>
      <c r="H5669" s="920"/>
      <c r="I5669" s="920"/>
      <c r="J5669" s="920"/>
      <c r="K5669" s="920"/>
      <c r="L5669" s="920"/>
    </row>
    <row r="5670" spans="1:12" s="1" customFormat="1" ht="26.25" customHeight="1" x14ac:dyDescent="0.15">
      <c r="A5670" s="918"/>
      <c r="B5670" s="921" t="s">
        <v>3289</v>
      </c>
      <c r="C5670" s="922" t="s">
        <v>3301</v>
      </c>
      <c r="D5670" s="923">
        <v>43718</v>
      </c>
      <c r="E5670" s="921" t="s">
        <v>3302</v>
      </c>
      <c r="F5670" s="921" t="s">
        <v>3303</v>
      </c>
      <c r="G5670" s="921"/>
      <c r="H5670" s="924" t="s">
        <v>30</v>
      </c>
      <c r="I5670" s="924"/>
      <c r="J5670" s="14" t="s">
        <v>31</v>
      </c>
      <c r="K5670" s="14" t="s">
        <v>32</v>
      </c>
      <c r="L5670" s="16">
        <v>336</v>
      </c>
    </row>
    <row r="5671" spans="1:12" s="1" customFormat="1" ht="386.25" customHeight="1" x14ac:dyDescent="0.15">
      <c r="A5671" s="918"/>
      <c r="B5671" s="921"/>
      <c r="C5671" s="922"/>
      <c r="D5671" s="923"/>
      <c r="E5671" s="921"/>
      <c r="F5671" s="921"/>
      <c r="G5671" s="921"/>
      <c r="H5671" s="924" t="s">
        <v>33</v>
      </c>
      <c r="I5671" s="924"/>
      <c r="J5671" s="14" t="s">
        <v>31</v>
      </c>
      <c r="K5671" s="14" t="s">
        <v>32</v>
      </c>
      <c r="L5671" s="16">
        <v>3369.03</v>
      </c>
    </row>
    <row r="5672" spans="1:12" s="1" customFormat="1" ht="24" customHeight="1" x14ac:dyDescent="0.15">
      <c r="A5672" s="918"/>
      <c r="B5672" s="9" t="s">
        <v>34</v>
      </c>
      <c r="C5672" s="13" t="s">
        <v>35</v>
      </c>
      <c r="D5672" s="13" t="s">
        <v>36</v>
      </c>
      <c r="E5672" s="13" t="s">
        <v>37</v>
      </c>
      <c r="F5672" s="920"/>
      <c r="G5672" s="920"/>
      <c r="H5672" s="924" t="s">
        <v>38</v>
      </c>
      <c r="I5672" s="924"/>
      <c r="J5672" s="921" t="s">
        <v>31</v>
      </c>
      <c r="K5672" s="921" t="s">
        <v>32</v>
      </c>
      <c r="L5672" s="925">
        <v>100</v>
      </c>
    </row>
    <row r="5673" spans="1:12" s="1" customFormat="1" ht="24" customHeight="1" x14ac:dyDescent="0.15">
      <c r="A5673" s="918"/>
      <c r="B5673" s="14" t="s">
        <v>55</v>
      </c>
      <c r="C5673" s="14" t="s">
        <v>3303</v>
      </c>
      <c r="D5673" s="15">
        <v>43723</v>
      </c>
      <c r="E5673" s="14" t="s">
        <v>1292</v>
      </c>
      <c r="F5673" s="920"/>
      <c r="G5673" s="920"/>
      <c r="H5673" s="924"/>
      <c r="I5673" s="924"/>
      <c r="J5673" s="921"/>
      <c r="K5673" s="921"/>
      <c r="L5673" s="925"/>
    </row>
    <row r="5674" spans="1:12" s="1" customFormat="1" ht="24" customHeight="1" x14ac:dyDescent="0.15">
      <c r="A5674" s="918">
        <v>1060</v>
      </c>
      <c r="B5674" s="9" t="s">
        <v>22</v>
      </c>
      <c r="C5674" s="13" t="s">
        <v>23</v>
      </c>
      <c r="D5674" s="13" t="s">
        <v>24</v>
      </c>
      <c r="E5674" s="13" t="s">
        <v>25</v>
      </c>
      <c r="F5674" s="919" t="s">
        <v>17</v>
      </c>
      <c r="G5674" s="919"/>
      <c r="H5674" s="920"/>
      <c r="I5674" s="920"/>
      <c r="J5674" s="920"/>
      <c r="K5674" s="920"/>
      <c r="L5674" s="920"/>
    </row>
    <row r="5675" spans="1:12" s="1" customFormat="1" ht="26.25" customHeight="1" x14ac:dyDescent="0.15">
      <c r="A5675" s="918"/>
      <c r="B5675" s="921" t="s">
        <v>3304</v>
      </c>
      <c r="C5675" s="922" t="s">
        <v>3305</v>
      </c>
      <c r="D5675" s="923">
        <v>43563</v>
      </c>
      <c r="E5675" s="921" t="s">
        <v>647</v>
      </c>
      <c r="F5675" s="921" t="s">
        <v>3306</v>
      </c>
      <c r="G5675" s="921"/>
      <c r="H5675" s="924" t="s">
        <v>30</v>
      </c>
      <c r="I5675" s="924"/>
      <c r="J5675" s="14" t="s">
        <v>31</v>
      </c>
      <c r="K5675" s="14" t="s">
        <v>32</v>
      </c>
      <c r="L5675" s="16">
        <v>496.56</v>
      </c>
    </row>
    <row r="5676" spans="1:12" s="1" customFormat="1" ht="312.75" customHeight="1" x14ac:dyDescent="0.15">
      <c r="A5676" s="918"/>
      <c r="B5676" s="921"/>
      <c r="C5676" s="922"/>
      <c r="D5676" s="923"/>
      <c r="E5676" s="921"/>
      <c r="F5676" s="921"/>
      <c r="G5676" s="921"/>
      <c r="H5676" s="924" t="s">
        <v>33</v>
      </c>
      <c r="I5676" s="924"/>
      <c r="J5676" s="14" t="s">
        <v>31</v>
      </c>
      <c r="K5676" s="14" t="s">
        <v>31</v>
      </c>
      <c r="L5676" s="16">
        <v>0</v>
      </c>
    </row>
    <row r="5677" spans="1:12" s="1" customFormat="1" ht="24" customHeight="1" x14ac:dyDescent="0.15">
      <c r="A5677" s="918"/>
      <c r="B5677" s="9" t="s">
        <v>34</v>
      </c>
      <c r="C5677" s="13" t="s">
        <v>35</v>
      </c>
      <c r="D5677" s="13" t="s">
        <v>36</v>
      </c>
      <c r="E5677" s="13" t="s">
        <v>37</v>
      </c>
      <c r="F5677" s="920"/>
      <c r="G5677" s="920"/>
      <c r="H5677" s="924" t="s">
        <v>38</v>
      </c>
      <c r="I5677" s="924"/>
      <c r="J5677" s="921" t="s">
        <v>31</v>
      </c>
      <c r="K5677" s="921" t="s">
        <v>31</v>
      </c>
      <c r="L5677" s="925">
        <v>0</v>
      </c>
    </row>
    <row r="5678" spans="1:12" s="1" customFormat="1" ht="24" customHeight="1" x14ac:dyDescent="0.15">
      <c r="A5678" s="918"/>
      <c r="B5678" s="14" t="s">
        <v>39</v>
      </c>
      <c r="C5678" s="14" t="s">
        <v>3306</v>
      </c>
      <c r="D5678" s="15">
        <v>43568</v>
      </c>
      <c r="E5678" s="14" t="s">
        <v>3307</v>
      </c>
      <c r="F5678" s="920"/>
      <c r="G5678" s="920"/>
      <c r="H5678" s="924"/>
      <c r="I5678" s="924"/>
      <c r="J5678" s="921"/>
      <c r="K5678" s="921"/>
      <c r="L5678" s="925"/>
    </row>
    <row r="5679" spans="1:12" s="1" customFormat="1" ht="24" customHeight="1" x14ac:dyDescent="0.15">
      <c r="A5679" s="918">
        <v>1061</v>
      </c>
      <c r="B5679" s="9" t="s">
        <v>22</v>
      </c>
      <c r="C5679" s="13" t="s">
        <v>23</v>
      </c>
      <c r="D5679" s="13" t="s">
        <v>24</v>
      </c>
      <c r="E5679" s="13" t="s">
        <v>25</v>
      </c>
      <c r="F5679" s="919" t="s">
        <v>17</v>
      </c>
      <c r="G5679" s="919"/>
      <c r="H5679" s="920"/>
      <c r="I5679" s="920"/>
      <c r="J5679" s="920"/>
      <c r="K5679" s="920"/>
      <c r="L5679" s="920"/>
    </row>
    <row r="5680" spans="1:12" s="1" customFormat="1" ht="26.25" customHeight="1" x14ac:dyDescent="0.15">
      <c r="A5680" s="918"/>
      <c r="B5680" s="921" t="s">
        <v>3308</v>
      </c>
      <c r="C5680" s="922" t="s">
        <v>3309</v>
      </c>
      <c r="D5680" s="923">
        <v>43626</v>
      </c>
      <c r="E5680" s="921" t="s">
        <v>3310</v>
      </c>
      <c r="F5680" s="921" t="s">
        <v>2815</v>
      </c>
      <c r="G5680" s="921"/>
      <c r="H5680" s="924" t="s">
        <v>30</v>
      </c>
      <c r="I5680" s="924"/>
      <c r="J5680" s="14" t="s">
        <v>31</v>
      </c>
      <c r="K5680" s="14" t="s">
        <v>32</v>
      </c>
      <c r="L5680" s="16">
        <v>571.70000000000005</v>
      </c>
    </row>
    <row r="5681" spans="1:12" s="1" customFormat="1" ht="134.25" customHeight="1" x14ac:dyDescent="0.15">
      <c r="A5681" s="918"/>
      <c r="B5681" s="921"/>
      <c r="C5681" s="922"/>
      <c r="D5681" s="923"/>
      <c r="E5681" s="921"/>
      <c r="F5681" s="921"/>
      <c r="G5681" s="921"/>
      <c r="H5681" s="924" t="s">
        <v>33</v>
      </c>
      <c r="I5681" s="924"/>
      <c r="J5681" s="14" t="s">
        <v>31</v>
      </c>
      <c r="K5681" s="14" t="s">
        <v>32</v>
      </c>
      <c r="L5681" s="16">
        <v>206</v>
      </c>
    </row>
    <row r="5682" spans="1:12" s="1" customFormat="1" ht="24" customHeight="1" x14ac:dyDescent="0.15">
      <c r="A5682" s="918"/>
      <c r="B5682" s="9" t="s">
        <v>34</v>
      </c>
      <c r="C5682" s="13" t="s">
        <v>35</v>
      </c>
      <c r="D5682" s="13" t="s">
        <v>36</v>
      </c>
      <c r="E5682" s="13" t="s">
        <v>37</v>
      </c>
      <c r="F5682" s="920"/>
      <c r="G5682" s="920"/>
      <c r="H5682" s="924" t="s">
        <v>38</v>
      </c>
      <c r="I5682" s="924"/>
      <c r="J5682" s="921" t="s">
        <v>31</v>
      </c>
      <c r="K5682" s="921" t="s">
        <v>32</v>
      </c>
      <c r="L5682" s="925">
        <v>50</v>
      </c>
    </row>
    <row r="5683" spans="1:12" s="1" customFormat="1" ht="24" customHeight="1" x14ac:dyDescent="0.15">
      <c r="A5683" s="918"/>
      <c r="B5683" s="14" t="s">
        <v>3311</v>
      </c>
      <c r="C5683" s="14" t="s">
        <v>2815</v>
      </c>
      <c r="D5683" s="15">
        <v>43628</v>
      </c>
      <c r="E5683" s="14" t="s">
        <v>911</v>
      </c>
      <c r="F5683" s="920"/>
      <c r="G5683" s="920"/>
      <c r="H5683" s="924"/>
      <c r="I5683" s="924"/>
      <c r="J5683" s="921"/>
      <c r="K5683" s="921"/>
      <c r="L5683" s="925"/>
    </row>
    <row r="5684" spans="1:12" s="1" customFormat="1" ht="24" customHeight="1" x14ac:dyDescent="0.15">
      <c r="A5684" s="918">
        <v>1062</v>
      </c>
      <c r="B5684" s="9" t="s">
        <v>22</v>
      </c>
      <c r="C5684" s="13" t="s">
        <v>23</v>
      </c>
      <c r="D5684" s="13" t="s">
        <v>24</v>
      </c>
      <c r="E5684" s="13" t="s">
        <v>25</v>
      </c>
      <c r="F5684" s="919" t="s">
        <v>17</v>
      </c>
      <c r="G5684" s="919"/>
      <c r="H5684" s="920"/>
      <c r="I5684" s="920"/>
      <c r="J5684" s="920"/>
      <c r="K5684" s="920"/>
      <c r="L5684" s="920"/>
    </row>
    <row r="5685" spans="1:12" s="1" customFormat="1" ht="26.25" customHeight="1" x14ac:dyDescent="0.15">
      <c r="A5685" s="918"/>
      <c r="B5685" s="921" t="s">
        <v>3312</v>
      </c>
      <c r="C5685" s="921" t="s">
        <v>3313</v>
      </c>
      <c r="D5685" s="923">
        <v>43583</v>
      </c>
      <c r="E5685" s="921" t="s">
        <v>420</v>
      </c>
      <c r="F5685" s="921" t="s">
        <v>3314</v>
      </c>
      <c r="G5685" s="921"/>
      <c r="H5685" s="924" t="s">
        <v>30</v>
      </c>
      <c r="I5685" s="924"/>
      <c r="J5685" s="14" t="s">
        <v>31</v>
      </c>
      <c r="K5685" s="14" t="s">
        <v>32</v>
      </c>
      <c r="L5685" s="16">
        <v>251.73</v>
      </c>
    </row>
    <row r="5686" spans="1:12" s="1" customFormat="1" ht="102.75" customHeight="1" x14ac:dyDescent="0.15">
      <c r="A5686" s="918"/>
      <c r="B5686" s="921"/>
      <c r="C5686" s="921"/>
      <c r="D5686" s="923"/>
      <c r="E5686" s="921"/>
      <c r="F5686" s="921"/>
      <c r="G5686" s="921"/>
      <c r="H5686" s="924" t="s">
        <v>33</v>
      </c>
      <c r="I5686" s="924"/>
      <c r="J5686" s="14" t="s">
        <v>31</v>
      </c>
      <c r="K5686" s="14" t="s">
        <v>32</v>
      </c>
      <c r="L5686" s="16">
        <v>303.61</v>
      </c>
    </row>
    <row r="5687" spans="1:12" s="1" customFormat="1" ht="24" customHeight="1" x14ac:dyDescent="0.15">
      <c r="A5687" s="918"/>
      <c r="B5687" s="9" t="s">
        <v>34</v>
      </c>
      <c r="C5687" s="13" t="s">
        <v>35</v>
      </c>
      <c r="D5687" s="13" t="s">
        <v>36</v>
      </c>
      <c r="E5687" s="13" t="s">
        <v>37</v>
      </c>
      <c r="F5687" s="920"/>
      <c r="G5687" s="920"/>
      <c r="H5687" s="924" t="s">
        <v>38</v>
      </c>
      <c r="I5687" s="924"/>
      <c r="J5687" s="921" t="s">
        <v>31</v>
      </c>
      <c r="K5687" s="921" t="s">
        <v>32</v>
      </c>
      <c r="L5687" s="925">
        <v>100</v>
      </c>
    </row>
    <row r="5688" spans="1:12" s="1" customFormat="1" ht="24" customHeight="1" x14ac:dyDescent="0.15">
      <c r="A5688" s="918"/>
      <c r="B5688" s="14" t="s">
        <v>204</v>
      </c>
      <c r="C5688" s="14" t="s">
        <v>3314</v>
      </c>
      <c r="D5688" s="15">
        <v>43584</v>
      </c>
      <c r="E5688" s="14" t="s">
        <v>3315</v>
      </c>
      <c r="F5688" s="920"/>
      <c r="G5688" s="920"/>
      <c r="H5688" s="924"/>
      <c r="I5688" s="924"/>
      <c r="J5688" s="921"/>
      <c r="K5688" s="921"/>
      <c r="L5688" s="925"/>
    </row>
    <row r="5689" spans="1:12" s="1" customFormat="1" ht="24" customHeight="1" x14ac:dyDescent="0.15">
      <c r="A5689" s="918">
        <v>1063</v>
      </c>
      <c r="B5689" s="9" t="s">
        <v>22</v>
      </c>
      <c r="C5689" s="13" t="s">
        <v>23</v>
      </c>
      <c r="D5689" s="13" t="s">
        <v>24</v>
      </c>
      <c r="E5689" s="13" t="s">
        <v>25</v>
      </c>
      <c r="F5689" s="919" t="s">
        <v>17</v>
      </c>
      <c r="G5689" s="919"/>
      <c r="H5689" s="920"/>
      <c r="I5689" s="920"/>
      <c r="J5689" s="920"/>
      <c r="K5689" s="920"/>
      <c r="L5689" s="920"/>
    </row>
    <row r="5690" spans="1:12" s="1" customFormat="1" ht="26.25" customHeight="1" x14ac:dyDescent="0.15">
      <c r="A5690" s="918"/>
      <c r="B5690" s="921" t="s">
        <v>3312</v>
      </c>
      <c r="C5690" s="921" t="s">
        <v>3316</v>
      </c>
      <c r="D5690" s="923">
        <v>43588</v>
      </c>
      <c r="E5690" s="921" t="s">
        <v>1741</v>
      </c>
      <c r="F5690" s="921" t="s">
        <v>3317</v>
      </c>
      <c r="G5690" s="921"/>
      <c r="H5690" s="924" t="s">
        <v>30</v>
      </c>
      <c r="I5690" s="924"/>
      <c r="J5690" s="14" t="s">
        <v>31</v>
      </c>
      <c r="K5690" s="14" t="s">
        <v>32</v>
      </c>
      <c r="L5690" s="16">
        <v>42</v>
      </c>
    </row>
    <row r="5691" spans="1:12" s="1" customFormat="1" ht="92.25" customHeight="1" x14ac:dyDescent="0.15">
      <c r="A5691" s="918"/>
      <c r="B5691" s="921"/>
      <c r="C5691" s="921"/>
      <c r="D5691" s="923"/>
      <c r="E5691" s="921"/>
      <c r="F5691" s="921"/>
      <c r="G5691" s="921"/>
      <c r="H5691" s="924" t="s">
        <v>33</v>
      </c>
      <c r="I5691" s="924"/>
      <c r="J5691" s="14" t="s">
        <v>31</v>
      </c>
      <c r="K5691" s="14" t="s">
        <v>32</v>
      </c>
      <c r="L5691" s="16">
        <v>110</v>
      </c>
    </row>
    <row r="5692" spans="1:12" s="1" customFormat="1" ht="24" customHeight="1" x14ac:dyDescent="0.15">
      <c r="A5692" s="918"/>
      <c r="B5692" s="9" t="s">
        <v>34</v>
      </c>
      <c r="C5692" s="13" t="s">
        <v>35</v>
      </c>
      <c r="D5692" s="13" t="s">
        <v>36</v>
      </c>
      <c r="E5692" s="13" t="s">
        <v>37</v>
      </c>
      <c r="F5692" s="920"/>
      <c r="G5692" s="920"/>
      <c r="H5692" s="924" t="s">
        <v>38</v>
      </c>
      <c r="I5692" s="924"/>
      <c r="J5692" s="921" t="s">
        <v>31</v>
      </c>
      <c r="K5692" s="921" t="s">
        <v>32</v>
      </c>
      <c r="L5692" s="925">
        <v>100</v>
      </c>
    </row>
    <row r="5693" spans="1:12" s="1" customFormat="1" ht="24" customHeight="1" x14ac:dyDescent="0.15">
      <c r="A5693" s="918"/>
      <c r="B5693" s="14" t="s">
        <v>204</v>
      </c>
      <c r="C5693" s="14" t="s">
        <v>3317</v>
      </c>
      <c r="D5693" s="15">
        <v>43588</v>
      </c>
      <c r="E5693" s="14" t="s">
        <v>3318</v>
      </c>
      <c r="F5693" s="920"/>
      <c r="G5693" s="920"/>
      <c r="H5693" s="924"/>
      <c r="I5693" s="924"/>
      <c r="J5693" s="921"/>
      <c r="K5693" s="921"/>
      <c r="L5693" s="925"/>
    </row>
    <row r="5694" spans="1:12" s="1" customFormat="1" ht="24" customHeight="1" x14ac:dyDescent="0.15">
      <c r="A5694" s="918">
        <v>1064</v>
      </c>
      <c r="B5694" s="9" t="s">
        <v>22</v>
      </c>
      <c r="C5694" s="13" t="s">
        <v>23</v>
      </c>
      <c r="D5694" s="13" t="s">
        <v>24</v>
      </c>
      <c r="E5694" s="13" t="s">
        <v>25</v>
      </c>
      <c r="F5694" s="919" t="s">
        <v>17</v>
      </c>
      <c r="G5694" s="919"/>
      <c r="H5694" s="920"/>
      <c r="I5694" s="920"/>
      <c r="J5694" s="920"/>
      <c r="K5694" s="920"/>
      <c r="L5694" s="920"/>
    </row>
    <row r="5695" spans="1:12" s="1" customFormat="1" ht="26.25" customHeight="1" x14ac:dyDescent="0.15">
      <c r="A5695" s="918"/>
      <c r="B5695" s="921" t="s">
        <v>3319</v>
      </c>
      <c r="C5695" s="922" t="s">
        <v>3320</v>
      </c>
      <c r="D5695" s="923">
        <v>43599</v>
      </c>
      <c r="E5695" s="921" t="s">
        <v>136</v>
      </c>
      <c r="F5695" s="921" t="s">
        <v>3321</v>
      </c>
      <c r="G5695" s="921"/>
      <c r="H5695" s="924" t="s">
        <v>30</v>
      </c>
      <c r="I5695" s="924"/>
      <c r="J5695" s="14" t="s">
        <v>31</v>
      </c>
      <c r="K5695" s="14" t="s">
        <v>32</v>
      </c>
      <c r="L5695" s="16">
        <v>336.65</v>
      </c>
    </row>
    <row r="5696" spans="1:12" s="1" customFormat="1" ht="396.75" customHeight="1" x14ac:dyDescent="0.15">
      <c r="A5696" s="918"/>
      <c r="B5696" s="921"/>
      <c r="C5696" s="922"/>
      <c r="D5696" s="923"/>
      <c r="E5696" s="921"/>
      <c r="F5696" s="921"/>
      <c r="G5696" s="921"/>
      <c r="H5696" s="924" t="s">
        <v>33</v>
      </c>
      <c r="I5696" s="924"/>
      <c r="J5696" s="14" t="s">
        <v>31</v>
      </c>
      <c r="K5696" s="14" t="s">
        <v>32</v>
      </c>
      <c r="L5696" s="16">
        <v>78</v>
      </c>
    </row>
    <row r="5697" spans="1:12" s="1" customFormat="1" ht="24" customHeight="1" x14ac:dyDescent="0.15">
      <c r="A5697" s="918"/>
      <c r="B5697" s="9" t="s">
        <v>34</v>
      </c>
      <c r="C5697" s="13" t="s">
        <v>35</v>
      </c>
      <c r="D5697" s="13" t="s">
        <v>36</v>
      </c>
      <c r="E5697" s="13" t="s">
        <v>37</v>
      </c>
      <c r="F5697" s="920"/>
      <c r="G5697" s="920"/>
      <c r="H5697" s="924" t="s">
        <v>38</v>
      </c>
      <c r="I5697" s="924"/>
      <c r="J5697" s="921" t="s">
        <v>31</v>
      </c>
      <c r="K5697" s="921" t="s">
        <v>31</v>
      </c>
      <c r="L5697" s="925">
        <v>0</v>
      </c>
    </row>
    <row r="5698" spans="1:12" s="1" customFormat="1" ht="24" customHeight="1" x14ac:dyDescent="0.15">
      <c r="A5698" s="918"/>
      <c r="B5698" s="14" t="s">
        <v>229</v>
      </c>
      <c r="C5698" s="14" t="s">
        <v>3321</v>
      </c>
      <c r="D5698" s="15">
        <v>43600</v>
      </c>
      <c r="E5698" s="14" t="s">
        <v>2766</v>
      </c>
      <c r="F5698" s="920"/>
      <c r="G5698" s="920"/>
      <c r="H5698" s="924"/>
      <c r="I5698" s="924"/>
      <c r="J5698" s="921"/>
      <c r="K5698" s="921"/>
      <c r="L5698" s="925"/>
    </row>
    <row r="5699" spans="1:12" s="1" customFormat="1" ht="24" customHeight="1" x14ac:dyDescent="0.15">
      <c r="A5699" s="918">
        <v>1065</v>
      </c>
      <c r="B5699" s="9" t="s">
        <v>22</v>
      </c>
      <c r="C5699" s="13" t="s">
        <v>23</v>
      </c>
      <c r="D5699" s="13" t="s">
        <v>24</v>
      </c>
      <c r="E5699" s="13" t="s">
        <v>25</v>
      </c>
      <c r="F5699" s="919" t="s">
        <v>17</v>
      </c>
      <c r="G5699" s="919"/>
      <c r="H5699" s="920"/>
      <c r="I5699" s="920"/>
      <c r="J5699" s="920"/>
      <c r="K5699" s="920"/>
      <c r="L5699" s="920"/>
    </row>
    <row r="5700" spans="1:12" s="1" customFormat="1" ht="26.25" customHeight="1" x14ac:dyDescent="0.15">
      <c r="A5700" s="918"/>
      <c r="B5700" s="921" t="s">
        <v>3319</v>
      </c>
      <c r="C5700" s="922" t="s">
        <v>3322</v>
      </c>
      <c r="D5700" s="923">
        <v>43631</v>
      </c>
      <c r="E5700" s="921" t="s">
        <v>736</v>
      </c>
      <c r="F5700" s="921" t="s">
        <v>3323</v>
      </c>
      <c r="G5700" s="921"/>
      <c r="H5700" s="924" t="s">
        <v>30</v>
      </c>
      <c r="I5700" s="924"/>
      <c r="J5700" s="14" t="s">
        <v>31</v>
      </c>
      <c r="K5700" s="14" t="s">
        <v>32</v>
      </c>
      <c r="L5700" s="16">
        <v>370.26</v>
      </c>
    </row>
    <row r="5701" spans="1:12" s="1" customFormat="1" ht="409.2" customHeight="1" x14ac:dyDescent="0.15">
      <c r="A5701" s="918"/>
      <c r="B5701" s="921"/>
      <c r="C5701" s="922"/>
      <c r="D5701" s="923"/>
      <c r="E5701" s="921"/>
      <c r="F5701" s="921"/>
      <c r="G5701" s="921"/>
      <c r="H5701" s="924" t="s">
        <v>33</v>
      </c>
      <c r="I5701" s="924"/>
      <c r="J5701" s="921" t="s">
        <v>31</v>
      </c>
      <c r="K5701" s="921" t="s">
        <v>31</v>
      </c>
      <c r="L5701" s="925">
        <v>0</v>
      </c>
    </row>
    <row r="5702" spans="1:12" s="1" customFormat="1" ht="397.35" customHeight="1" x14ac:dyDescent="0.15">
      <c r="A5702" s="918"/>
      <c r="B5702" s="921"/>
      <c r="C5702" s="922"/>
      <c r="D5702" s="923"/>
      <c r="E5702" s="921"/>
      <c r="F5702" s="921"/>
      <c r="G5702" s="921"/>
      <c r="H5702" s="924"/>
      <c r="I5702" s="924"/>
      <c r="J5702" s="921"/>
      <c r="K5702" s="921"/>
      <c r="L5702" s="925"/>
    </row>
    <row r="5703" spans="1:12" s="1" customFormat="1" ht="24" customHeight="1" x14ac:dyDescent="0.15">
      <c r="A5703" s="918"/>
      <c r="B5703" s="9" t="s">
        <v>34</v>
      </c>
      <c r="C5703" s="13" t="s">
        <v>35</v>
      </c>
      <c r="D5703" s="13" t="s">
        <v>36</v>
      </c>
      <c r="E5703" s="13" t="s">
        <v>37</v>
      </c>
      <c r="F5703" s="920"/>
      <c r="G5703" s="920"/>
      <c r="H5703" s="924" t="s">
        <v>38</v>
      </c>
      <c r="I5703" s="924"/>
      <c r="J5703" s="921" t="s">
        <v>31</v>
      </c>
      <c r="K5703" s="921" t="s">
        <v>32</v>
      </c>
      <c r="L5703" s="925">
        <v>150</v>
      </c>
    </row>
    <row r="5704" spans="1:12" s="1" customFormat="1" ht="24" customHeight="1" x14ac:dyDescent="0.15">
      <c r="A5704" s="918"/>
      <c r="B5704" s="14" t="s">
        <v>229</v>
      </c>
      <c r="C5704" s="14" t="s">
        <v>3323</v>
      </c>
      <c r="D5704" s="15">
        <v>43638</v>
      </c>
      <c r="E5704" s="14" t="s">
        <v>2729</v>
      </c>
      <c r="F5704" s="920"/>
      <c r="G5704" s="920"/>
      <c r="H5704" s="924"/>
      <c r="I5704" s="924"/>
      <c r="J5704" s="921"/>
      <c r="K5704" s="921"/>
      <c r="L5704" s="925"/>
    </row>
    <row r="5705" spans="1:12" s="1" customFormat="1" ht="24" customHeight="1" x14ac:dyDescent="0.15">
      <c r="A5705" s="918">
        <v>1066</v>
      </c>
      <c r="B5705" s="9" t="s">
        <v>22</v>
      </c>
      <c r="C5705" s="13" t="s">
        <v>23</v>
      </c>
      <c r="D5705" s="13" t="s">
        <v>24</v>
      </c>
      <c r="E5705" s="13" t="s">
        <v>25</v>
      </c>
      <c r="F5705" s="919" t="s">
        <v>17</v>
      </c>
      <c r="G5705" s="919"/>
      <c r="H5705" s="920"/>
      <c r="I5705" s="920"/>
      <c r="J5705" s="920"/>
      <c r="K5705" s="920"/>
      <c r="L5705" s="920"/>
    </row>
    <row r="5706" spans="1:12" s="1" customFormat="1" ht="26.25" customHeight="1" x14ac:dyDescent="0.15">
      <c r="A5706" s="918"/>
      <c r="B5706" s="921" t="s">
        <v>3319</v>
      </c>
      <c r="C5706" s="922" t="s">
        <v>3322</v>
      </c>
      <c r="D5706" s="923">
        <v>43631</v>
      </c>
      <c r="E5706" s="921" t="s">
        <v>736</v>
      </c>
      <c r="F5706" s="921" t="s">
        <v>1588</v>
      </c>
      <c r="G5706" s="921"/>
      <c r="H5706" s="924" t="s">
        <v>30</v>
      </c>
      <c r="I5706" s="924"/>
      <c r="J5706" s="14" t="s">
        <v>31</v>
      </c>
      <c r="K5706" s="14" t="s">
        <v>32</v>
      </c>
      <c r="L5706" s="16">
        <v>581.64</v>
      </c>
    </row>
    <row r="5707" spans="1:12" s="1" customFormat="1" ht="409.2" customHeight="1" x14ac:dyDescent="0.15">
      <c r="A5707" s="918"/>
      <c r="B5707" s="921"/>
      <c r="C5707" s="922"/>
      <c r="D5707" s="923"/>
      <c r="E5707" s="921"/>
      <c r="F5707" s="921"/>
      <c r="G5707" s="921"/>
      <c r="H5707" s="924" t="s">
        <v>33</v>
      </c>
      <c r="I5707" s="924"/>
      <c r="J5707" s="921" t="s">
        <v>31</v>
      </c>
      <c r="K5707" s="921" t="s">
        <v>31</v>
      </c>
      <c r="L5707" s="925">
        <v>0</v>
      </c>
    </row>
    <row r="5708" spans="1:12" s="1" customFormat="1" ht="397.35" customHeight="1" x14ac:dyDescent="0.15">
      <c r="A5708" s="918"/>
      <c r="B5708" s="921"/>
      <c r="C5708" s="922"/>
      <c r="D5708" s="923"/>
      <c r="E5708" s="921"/>
      <c r="F5708" s="921"/>
      <c r="G5708" s="921"/>
      <c r="H5708" s="924"/>
      <c r="I5708" s="924"/>
      <c r="J5708" s="921"/>
      <c r="K5708" s="921"/>
      <c r="L5708" s="925"/>
    </row>
    <row r="5709" spans="1:12" s="1" customFormat="1" ht="24" customHeight="1" x14ac:dyDescent="0.15">
      <c r="A5709" s="918"/>
      <c r="B5709" s="9" t="s">
        <v>34</v>
      </c>
      <c r="C5709" s="13" t="s">
        <v>35</v>
      </c>
      <c r="D5709" s="13" t="s">
        <v>36</v>
      </c>
      <c r="E5709" s="13" t="s">
        <v>37</v>
      </c>
      <c r="F5709" s="920"/>
      <c r="G5709" s="920"/>
      <c r="H5709" s="924" t="s">
        <v>38</v>
      </c>
      <c r="I5709" s="924"/>
      <c r="J5709" s="921" t="s">
        <v>31</v>
      </c>
      <c r="K5709" s="921" t="s">
        <v>31</v>
      </c>
      <c r="L5709" s="925">
        <v>0</v>
      </c>
    </row>
    <row r="5710" spans="1:12" s="1" customFormat="1" ht="24" customHeight="1" x14ac:dyDescent="0.15">
      <c r="A5710" s="918"/>
      <c r="B5710" s="14" t="s">
        <v>229</v>
      </c>
      <c r="C5710" s="14" t="s">
        <v>1588</v>
      </c>
      <c r="D5710" s="15">
        <v>43638</v>
      </c>
      <c r="E5710" s="14" t="s">
        <v>2729</v>
      </c>
      <c r="F5710" s="920"/>
      <c r="G5710" s="920"/>
      <c r="H5710" s="924"/>
      <c r="I5710" s="924"/>
      <c r="J5710" s="921"/>
      <c r="K5710" s="921"/>
      <c r="L5710" s="925"/>
    </row>
    <row r="5711" spans="1:12" s="1" customFormat="1" ht="24" customHeight="1" x14ac:dyDescent="0.15">
      <c r="A5711" s="918">
        <v>1067</v>
      </c>
      <c r="B5711" s="9" t="s">
        <v>22</v>
      </c>
      <c r="C5711" s="13" t="s">
        <v>23</v>
      </c>
      <c r="D5711" s="13" t="s">
        <v>24</v>
      </c>
      <c r="E5711" s="13" t="s">
        <v>25</v>
      </c>
      <c r="F5711" s="919" t="s">
        <v>17</v>
      </c>
      <c r="G5711" s="919"/>
      <c r="H5711" s="920"/>
      <c r="I5711" s="920"/>
      <c r="J5711" s="920"/>
      <c r="K5711" s="920"/>
      <c r="L5711" s="920"/>
    </row>
    <row r="5712" spans="1:12" s="1" customFormat="1" ht="26.25" customHeight="1" x14ac:dyDescent="0.15">
      <c r="A5712" s="918"/>
      <c r="B5712" s="921" t="s">
        <v>3324</v>
      </c>
      <c r="C5712" s="922" t="s">
        <v>3325</v>
      </c>
      <c r="D5712" s="923">
        <v>43622</v>
      </c>
      <c r="E5712" s="921" t="s">
        <v>1195</v>
      </c>
      <c r="F5712" s="921" t="s">
        <v>725</v>
      </c>
      <c r="G5712" s="921"/>
      <c r="H5712" s="924" t="s">
        <v>30</v>
      </c>
      <c r="I5712" s="924"/>
      <c r="J5712" s="14" t="s">
        <v>31</v>
      </c>
      <c r="K5712" s="14" t="s">
        <v>32</v>
      </c>
      <c r="L5712" s="16">
        <v>386.84</v>
      </c>
    </row>
    <row r="5713" spans="1:12" s="1" customFormat="1" ht="281.25" customHeight="1" x14ac:dyDescent="0.15">
      <c r="A5713" s="918"/>
      <c r="B5713" s="921"/>
      <c r="C5713" s="922"/>
      <c r="D5713" s="923"/>
      <c r="E5713" s="921"/>
      <c r="F5713" s="921"/>
      <c r="G5713" s="921"/>
      <c r="H5713" s="924" t="s">
        <v>33</v>
      </c>
      <c r="I5713" s="924"/>
      <c r="J5713" s="14" t="s">
        <v>31</v>
      </c>
      <c r="K5713" s="14" t="s">
        <v>32</v>
      </c>
      <c r="L5713" s="16">
        <v>222.96</v>
      </c>
    </row>
    <row r="5714" spans="1:12" s="1" customFormat="1" ht="24" customHeight="1" x14ac:dyDescent="0.15">
      <c r="A5714" s="918"/>
      <c r="B5714" s="9" t="s">
        <v>34</v>
      </c>
      <c r="C5714" s="13" t="s">
        <v>35</v>
      </c>
      <c r="D5714" s="13" t="s">
        <v>36</v>
      </c>
      <c r="E5714" s="13" t="s">
        <v>37</v>
      </c>
      <c r="F5714" s="920"/>
      <c r="G5714" s="920"/>
      <c r="H5714" s="924" t="s">
        <v>38</v>
      </c>
      <c r="I5714" s="924"/>
      <c r="J5714" s="921" t="s">
        <v>31</v>
      </c>
      <c r="K5714" s="921" t="s">
        <v>32</v>
      </c>
      <c r="L5714" s="925">
        <v>25</v>
      </c>
    </row>
    <row r="5715" spans="1:12" s="1" customFormat="1" ht="24" customHeight="1" x14ac:dyDescent="0.15">
      <c r="A5715" s="918"/>
      <c r="B5715" s="14" t="s">
        <v>141</v>
      </c>
      <c r="C5715" s="14" t="s">
        <v>725</v>
      </c>
      <c r="D5715" s="15">
        <v>43624</v>
      </c>
      <c r="E5715" s="14" t="s">
        <v>1196</v>
      </c>
      <c r="F5715" s="920"/>
      <c r="G5715" s="920"/>
      <c r="H5715" s="924"/>
      <c r="I5715" s="924"/>
      <c r="J5715" s="921"/>
      <c r="K5715" s="921"/>
      <c r="L5715" s="925"/>
    </row>
    <row r="5716" spans="1:12" s="1" customFormat="1" ht="24" customHeight="1" x14ac:dyDescent="0.15">
      <c r="A5716" s="918">
        <v>1068</v>
      </c>
      <c r="B5716" s="9" t="s">
        <v>22</v>
      </c>
      <c r="C5716" s="13" t="s">
        <v>23</v>
      </c>
      <c r="D5716" s="13" t="s">
        <v>24</v>
      </c>
      <c r="E5716" s="13" t="s">
        <v>25</v>
      </c>
      <c r="F5716" s="919" t="s">
        <v>17</v>
      </c>
      <c r="G5716" s="919"/>
      <c r="H5716" s="920"/>
      <c r="I5716" s="920"/>
      <c r="J5716" s="920"/>
      <c r="K5716" s="920"/>
      <c r="L5716" s="920"/>
    </row>
    <row r="5717" spans="1:12" s="1" customFormat="1" ht="26.25" customHeight="1" x14ac:dyDescent="0.15">
      <c r="A5717" s="918"/>
      <c r="B5717" s="921" t="s">
        <v>3326</v>
      </c>
      <c r="C5717" s="922" t="s">
        <v>3327</v>
      </c>
      <c r="D5717" s="923">
        <v>43565</v>
      </c>
      <c r="E5717" s="921" t="s">
        <v>3328</v>
      </c>
      <c r="F5717" s="921" t="s">
        <v>3329</v>
      </c>
      <c r="G5717" s="921"/>
      <c r="H5717" s="924" t="s">
        <v>30</v>
      </c>
      <c r="I5717" s="924"/>
      <c r="J5717" s="14" t="s">
        <v>31</v>
      </c>
      <c r="K5717" s="14" t="s">
        <v>32</v>
      </c>
      <c r="L5717" s="16">
        <v>240.66</v>
      </c>
    </row>
    <row r="5718" spans="1:12" s="1" customFormat="1" ht="409.2" customHeight="1" x14ac:dyDescent="0.15">
      <c r="A5718" s="918"/>
      <c r="B5718" s="921"/>
      <c r="C5718" s="922"/>
      <c r="D5718" s="923"/>
      <c r="E5718" s="921"/>
      <c r="F5718" s="921"/>
      <c r="G5718" s="921"/>
      <c r="H5718" s="924" t="s">
        <v>33</v>
      </c>
      <c r="I5718" s="924"/>
      <c r="J5718" s="921" t="s">
        <v>31</v>
      </c>
      <c r="K5718" s="921" t="s">
        <v>32</v>
      </c>
      <c r="L5718" s="925">
        <v>1635.66</v>
      </c>
    </row>
    <row r="5719" spans="1:12" s="1" customFormat="1" ht="145.35" customHeight="1" x14ac:dyDescent="0.15">
      <c r="A5719" s="918"/>
      <c r="B5719" s="921"/>
      <c r="C5719" s="922"/>
      <c r="D5719" s="923"/>
      <c r="E5719" s="921"/>
      <c r="F5719" s="921"/>
      <c r="G5719" s="921"/>
      <c r="H5719" s="924"/>
      <c r="I5719" s="924"/>
      <c r="J5719" s="921"/>
      <c r="K5719" s="921"/>
      <c r="L5719" s="925"/>
    </row>
    <row r="5720" spans="1:12" s="1" customFormat="1" ht="24" customHeight="1" x14ac:dyDescent="0.15">
      <c r="A5720" s="918"/>
      <c r="B5720" s="9" t="s">
        <v>34</v>
      </c>
      <c r="C5720" s="13" t="s">
        <v>35</v>
      </c>
      <c r="D5720" s="13" t="s">
        <v>36</v>
      </c>
      <c r="E5720" s="13" t="s">
        <v>37</v>
      </c>
      <c r="F5720" s="920"/>
      <c r="G5720" s="920"/>
      <c r="H5720" s="924" t="s">
        <v>38</v>
      </c>
      <c r="I5720" s="924"/>
      <c r="J5720" s="921" t="s">
        <v>31</v>
      </c>
      <c r="K5720" s="921" t="s">
        <v>32</v>
      </c>
      <c r="L5720" s="925">
        <v>119.28</v>
      </c>
    </row>
    <row r="5721" spans="1:12" s="1" customFormat="1" ht="24" customHeight="1" x14ac:dyDescent="0.15">
      <c r="A5721" s="918"/>
      <c r="B5721" s="14" t="s">
        <v>204</v>
      </c>
      <c r="C5721" s="14" t="s">
        <v>3329</v>
      </c>
      <c r="D5721" s="15">
        <v>43572</v>
      </c>
      <c r="E5721" s="14" t="s">
        <v>3330</v>
      </c>
      <c r="F5721" s="920"/>
      <c r="G5721" s="920"/>
      <c r="H5721" s="924"/>
      <c r="I5721" s="924"/>
      <c r="J5721" s="921"/>
      <c r="K5721" s="921"/>
      <c r="L5721" s="925"/>
    </row>
    <row r="5722" spans="1:12" s="1" customFormat="1" ht="24" customHeight="1" x14ac:dyDescent="0.15">
      <c r="A5722" s="918">
        <v>1069</v>
      </c>
      <c r="B5722" s="9" t="s">
        <v>22</v>
      </c>
      <c r="C5722" s="13" t="s">
        <v>23</v>
      </c>
      <c r="D5722" s="13" t="s">
        <v>24</v>
      </c>
      <c r="E5722" s="13" t="s">
        <v>25</v>
      </c>
      <c r="F5722" s="919" t="s">
        <v>17</v>
      </c>
      <c r="G5722" s="919"/>
      <c r="H5722" s="920"/>
      <c r="I5722" s="920"/>
      <c r="J5722" s="920"/>
      <c r="K5722" s="920"/>
      <c r="L5722" s="920"/>
    </row>
    <row r="5723" spans="1:12" s="1" customFormat="1" ht="26.25" customHeight="1" x14ac:dyDescent="0.15">
      <c r="A5723" s="918"/>
      <c r="B5723" s="921" t="s">
        <v>3326</v>
      </c>
      <c r="C5723" s="922" t="s">
        <v>3327</v>
      </c>
      <c r="D5723" s="923">
        <v>43565</v>
      </c>
      <c r="E5723" s="921" t="s">
        <v>3328</v>
      </c>
      <c r="F5723" s="921" t="s">
        <v>1156</v>
      </c>
      <c r="G5723" s="921"/>
      <c r="H5723" s="924" t="s">
        <v>30</v>
      </c>
      <c r="I5723" s="924"/>
      <c r="J5723" s="14" t="s">
        <v>31</v>
      </c>
      <c r="K5723" s="14" t="s">
        <v>32</v>
      </c>
      <c r="L5723" s="16">
        <v>420.63</v>
      </c>
    </row>
    <row r="5724" spans="1:12" s="1" customFormat="1" ht="409.2" customHeight="1" x14ac:dyDescent="0.15">
      <c r="A5724" s="918"/>
      <c r="B5724" s="921"/>
      <c r="C5724" s="922"/>
      <c r="D5724" s="923"/>
      <c r="E5724" s="921"/>
      <c r="F5724" s="921"/>
      <c r="G5724" s="921"/>
      <c r="H5724" s="924" t="s">
        <v>33</v>
      </c>
      <c r="I5724" s="924"/>
      <c r="J5724" s="921" t="s">
        <v>31</v>
      </c>
      <c r="K5724" s="921" t="s">
        <v>31</v>
      </c>
      <c r="L5724" s="925">
        <v>0</v>
      </c>
    </row>
    <row r="5725" spans="1:12" s="1" customFormat="1" ht="145.35" customHeight="1" x14ac:dyDescent="0.15">
      <c r="A5725" s="918"/>
      <c r="B5725" s="921"/>
      <c r="C5725" s="922"/>
      <c r="D5725" s="923"/>
      <c r="E5725" s="921"/>
      <c r="F5725" s="921"/>
      <c r="G5725" s="921"/>
      <c r="H5725" s="924"/>
      <c r="I5725" s="924"/>
      <c r="J5725" s="921"/>
      <c r="K5725" s="921"/>
      <c r="L5725" s="925"/>
    </row>
    <row r="5726" spans="1:12" s="1" customFormat="1" ht="24" customHeight="1" x14ac:dyDescent="0.15">
      <c r="A5726" s="918"/>
      <c r="B5726" s="9" t="s">
        <v>34</v>
      </c>
      <c r="C5726" s="13" t="s">
        <v>35</v>
      </c>
      <c r="D5726" s="13" t="s">
        <v>36</v>
      </c>
      <c r="E5726" s="13" t="s">
        <v>37</v>
      </c>
      <c r="F5726" s="920"/>
      <c r="G5726" s="920"/>
      <c r="H5726" s="924" t="s">
        <v>38</v>
      </c>
      <c r="I5726" s="924"/>
      <c r="J5726" s="921" t="s">
        <v>31</v>
      </c>
      <c r="K5726" s="921" t="s">
        <v>31</v>
      </c>
      <c r="L5726" s="925">
        <v>0</v>
      </c>
    </row>
    <row r="5727" spans="1:12" s="1" customFormat="1" ht="24" customHeight="1" x14ac:dyDescent="0.15">
      <c r="A5727" s="918"/>
      <c r="B5727" s="14" t="s">
        <v>204</v>
      </c>
      <c r="C5727" s="14" t="s">
        <v>1156</v>
      </c>
      <c r="D5727" s="15">
        <v>43572</v>
      </c>
      <c r="E5727" s="14" t="s">
        <v>3330</v>
      </c>
      <c r="F5727" s="920"/>
      <c r="G5727" s="920"/>
      <c r="H5727" s="924"/>
      <c r="I5727" s="924"/>
      <c r="J5727" s="921"/>
      <c r="K5727" s="921"/>
      <c r="L5727" s="925"/>
    </row>
    <row r="5728" spans="1:12" s="1" customFormat="1" ht="24" customHeight="1" x14ac:dyDescent="0.15">
      <c r="A5728" s="918">
        <v>1070</v>
      </c>
      <c r="B5728" s="9" t="s">
        <v>22</v>
      </c>
      <c r="C5728" s="13" t="s">
        <v>23</v>
      </c>
      <c r="D5728" s="13" t="s">
        <v>24</v>
      </c>
      <c r="E5728" s="13" t="s">
        <v>25</v>
      </c>
      <c r="F5728" s="919" t="s">
        <v>17</v>
      </c>
      <c r="G5728" s="919"/>
      <c r="H5728" s="920"/>
      <c r="I5728" s="920"/>
      <c r="J5728" s="920"/>
      <c r="K5728" s="920"/>
      <c r="L5728" s="920"/>
    </row>
    <row r="5729" spans="1:12" s="1" customFormat="1" ht="26.25" customHeight="1" x14ac:dyDescent="0.15">
      <c r="A5729" s="918"/>
      <c r="B5729" s="921" t="s">
        <v>3326</v>
      </c>
      <c r="C5729" s="922" t="s">
        <v>3331</v>
      </c>
      <c r="D5729" s="923">
        <v>43597</v>
      </c>
      <c r="E5729" s="921" t="s">
        <v>1164</v>
      </c>
      <c r="F5729" s="921" t="s">
        <v>2110</v>
      </c>
      <c r="G5729" s="921"/>
      <c r="H5729" s="924" t="s">
        <v>30</v>
      </c>
      <c r="I5729" s="924"/>
      <c r="J5729" s="14" t="s">
        <v>31</v>
      </c>
      <c r="K5729" s="14" t="s">
        <v>32</v>
      </c>
      <c r="L5729" s="16">
        <v>591.99</v>
      </c>
    </row>
    <row r="5730" spans="1:12" s="1" customFormat="1" ht="312.75" customHeight="1" x14ac:dyDescent="0.15">
      <c r="A5730" s="918"/>
      <c r="B5730" s="921"/>
      <c r="C5730" s="922"/>
      <c r="D5730" s="923"/>
      <c r="E5730" s="921"/>
      <c r="F5730" s="921"/>
      <c r="G5730" s="921"/>
      <c r="H5730" s="924" t="s">
        <v>33</v>
      </c>
      <c r="I5730" s="924"/>
      <c r="J5730" s="14" t="s">
        <v>31</v>
      </c>
      <c r="K5730" s="14" t="s">
        <v>32</v>
      </c>
      <c r="L5730" s="16">
        <v>4060</v>
      </c>
    </row>
    <row r="5731" spans="1:12" s="1" customFormat="1" ht="24" customHeight="1" x14ac:dyDescent="0.15">
      <c r="A5731" s="918"/>
      <c r="B5731" s="9" t="s">
        <v>34</v>
      </c>
      <c r="C5731" s="13" t="s">
        <v>35</v>
      </c>
      <c r="D5731" s="13" t="s">
        <v>36</v>
      </c>
      <c r="E5731" s="13" t="s">
        <v>37</v>
      </c>
      <c r="F5731" s="920"/>
      <c r="G5731" s="920"/>
      <c r="H5731" s="924" t="s">
        <v>38</v>
      </c>
      <c r="I5731" s="924"/>
      <c r="J5731" s="921" t="s">
        <v>31</v>
      </c>
      <c r="K5731" s="921" t="s">
        <v>31</v>
      </c>
      <c r="L5731" s="925">
        <v>0</v>
      </c>
    </row>
    <row r="5732" spans="1:12" s="1" customFormat="1" ht="24" customHeight="1" x14ac:dyDescent="0.15">
      <c r="A5732" s="918"/>
      <c r="B5732" s="14" t="s">
        <v>204</v>
      </c>
      <c r="C5732" s="14" t="s">
        <v>2110</v>
      </c>
      <c r="D5732" s="15">
        <v>43601</v>
      </c>
      <c r="E5732" s="14" t="s">
        <v>2023</v>
      </c>
      <c r="F5732" s="920"/>
      <c r="G5732" s="920"/>
      <c r="H5732" s="924"/>
      <c r="I5732" s="924"/>
      <c r="J5732" s="921"/>
      <c r="K5732" s="921"/>
      <c r="L5732" s="925"/>
    </row>
    <row r="5733" spans="1:12" s="1" customFormat="1" ht="24" customHeight="1" x14ac:dyDescent="0.15">
      <c r="A5733" s="918">
        <v>1071</v>
      </c>
      <c r="B5733" s="9" t="s">
        <v>22</v>
      </c>
      <c r="C5733" s="13" t="s">
        <v>23</v>
      </c>
      <c r="D5733" s="13" t="s">
        <v>24</v>
      </c>
      <c r="E5733" s="13" t="s">
        <v>25</v>
      </c>
      <c r="F5733" s="919" t="s">
        <v>17</v>
      </c>
      <c r="G5733" s="919"/>
      <c r="H5733" s="920"/>
      <c r="I5733" s="920"/>
      <c r="J5733" s="920"/>
      <c r="K5733" s="920"/>
      <c r="L5733" s="920"/>
    </row>
    <row r="5734" spans="1:12" s="1" customFormat="1" ht="26.25" customHeight="1" x14ac:dyDescent="0.15">
      <c r="A5734" s="918"/>
      <c r="B5734" s="921" t="s">
        <v>3326</v>
      </c>
      <c r="C5734" s="922" t="s">
        <v>3332</v>
      </c>
      <c r="D5734" s="923">
        <v>43639</v>
      </c>
      <c r="E5734" s="921" t="s">
        <v>808</v>
      </c>
      <c r="F5734" s="921" t="s">
        <v>416</v>
      </c>
      <c r="G5734" s="921"/>
      <c r="H5734" s="924" t="s">
        <v>30</v>
      </c>
      <c r="I5734" s="924"/>
      <c r="J5734" s="14" t="s">
        <v>31</v>
      </c>
      <c r="K5734" s="14" t="s">
        <v>31</v>
      </c>
      <c r="L5734" s="16">
        <v>0</v>
      </c>
    </row>
    <row r="5735" spans="1:12" s="1" customFormat="1" ht="409.2" customHeight="1" x14ac:dyDescent="0.15">
      <c r="A5735" s="918"/>
      <c r="B5735" s="921"/>
      <c r="C5735" s="922"/>
      <c r="D5735" s="923"/>
      <c r="E5735" s="921"/>
      <c r="F5735" s="921"/>
      <c r="G5735" s="921"/>
      <c r="H5735" s="924" t="s">
        <v>33</v>
      </c>
      <c r="I5735" s="924"/>
      <c r="J5735" s="921" t="s">
        <v>31</v>
      </c>
      <c r="K5735" s="921" t="s">
        <v>31</v>
      </c>
      <c r="L5735" s="925">
        <v>0</v>
      </c>
    </row>
    <row r="5736" spans="1:12" s="1" customFormat="1" ht="409.2" customHeight="1" x14ac:dyDescent="0.15">
      <c r="A5736" s="918"/>
      <c r="B5736" s="921"/>
      <c r="C5736" s="922"/>
      <c r="D5736" s="923"/>
      <c r="E5736" s="921"/>
      <c r="F5736" s="921"/>
      <c r="G5736" s="921"/>
      <c r="H5736" s="924"/>
      <c r="I5736" s="924"/>
      <c r="J5736" s="921"/>
      <c r="K5736" s="921"/>
      <c r="L5736" s="925"/>
    </row>
    <row r="5737" spans="1:12" s="1" customFormat="1" ht="240.45" customHeight="1" x14ac:dyDescent="0.15">
      <c r="A5737" s="918"/>
      <c r="B5737" s="921"/>
      <c r="C5737" s="922"/>
      <c r="D5737" s="923"/>
      <c r="E5737" s="921"/>
      <c r="F5737" s="921"/>
      <c r="G5737" s="921"/>
      <c r="H5737" s="924"/>
      <c r="I5737" s="924"/>
      <c r="J5737" s="921"/>
      <c r="K5737" s="921"/>
      <c r="L5737" s="925"/>
    </row>
    <row r="5738" spans="1:12" s="1" customFormat="1" ht="24" customHeight="1" x14ac:dyDescent="0.15">
      <c r="A5738" s="918"/>
      <c r="B5738" s="9" t="s">
        <v>34</v>
      </c>
      <c r="C5738" s="13" t="s">
        <v>35</v>
      </c>
      <c r="D5738" s="13" t="s">
        <v>36</v>
      </c>
      <c r="E5738" s="13" t="s">
        <v>37</v>
      </c>
      <c r="F5738" s="920"/>
      <c r="G5738" s="920"/>
      <c r="H5738" s="924" t="s">
        <v>38</v>
      </c>
      <c r="I5738" s="924"/>
      <c r="J5738" s="921" t="s">
        <v>32</v>
      </c>
      <c r="K5738" s="921" t="s">
        <v>31</v>
      </c>
      <c r="L5738" s="925">
        <v>1570</v>
      </c>
    </row>
    <row r="5739" spans="1:12" s="1" customFormat="1" ht="24" customHeight="1" x14ac:dyDescent="0.15">
      <c r="A5739" s="918"/>
      <c r="B5739" s="14" t="s">
        <v>204</v>
      </c>
      <c r="C5739" s="14" t="s">
        <v>416</v>
      </c>
      <c r="D5739" s="15">
        <v>43644</v>
      </c>
      <c r="E5739" s="14" t="s">
        <v>1368</v>
      </c>
      <c r="F5739" s="920"/>
      <c r="G5739" s="920"/>
      <c r="H5739" s="924"/>
      <c r="I5739" s="924"/>
      <c r="J5739" s="921"/>
      <c r="K5739" s="921"/>
      <c r="L5739" s="925"/>
    </row>
    <row r="5740" spans="1:12" s="1" customFormat="1" ht="24" customHeight="1" x14ac:dyDescent="0.15">
      <c r="A5740" s="918">
        <v>1072</v>
      </c>
      <c r="B5740" s="9" t="s">
        <v>22</v>
      </c>
      <c r="C5740" s="13" t="s">
        <v>23</v>
      </c>
      <c r="D5740" s="13" t="s">
        <v>24</v>
      </c>
      <c r="E5740" s="13" t="s">
        <v>25</v>
      </c>
      <c r="F5740" s="919" t="s">
        <v>17</v>
      </c>
      <c r="G5740" s="919"/>
      <c r="H5740" s="920"/>
      <c r="I5740" s="920"/>
      <c r="J5740" s="920"/>
      <c r="K5740" s="920"/>
      <c r="L5740" s="920"/>
    </row>
    <row r="5741" spans="1:12" s="1" customFormat="1" ht="26.25" customHeight="1" x14ac:dyDescent="0.15">
      <c r="A5741" s="918"/>
      <c r="B5741" s="921" t="s">
        <v>3326</v>
      </c>
      <c r="C5741" s="922" t="s">
        <v>3333</v>
      </c>
      <c r="D5741" s="923">
        <v>43670</v>
      </c>
      <c r="E5741" s="921" t="s">
        <v>3334</v>
      </c>
      <c r="F5741" s="921" t="s">
        <v>3335</v>
      </c>
      <c r="G5741" s="921"/>
      <c r="H5741" s="924" t="s">
        <v>30</v>
      </c>
      <c r="I5741" s="924"/>
      <c r="J5741" s="14" t="s">
        <v>31</v>
      </c>
      <c r="K5741" s="14" t="s">
        <v>32</v>
      </c>
      <c r="L5741" s="16">
        <v>1233.97</v>
      </c>
    </row>
    <row r="5742" spans="1:12" s="1" customFormat="1" ht="409.2" customHeight="1" x14ac:dyDescent="0.15">
      <c r="A5742" s="918"/>
      <c r="B5742" s="921"/>
      <c r="C5742" s="922"/>
      <c r="D5742" s="923"/>
      <c r="E5742" s="921"/>
      <c r="F5742" s="921"/>
      <c r="G5742" s="921"/>
      <c r="H5742" s="924" t="s">
        <v>33</v>
      </c>
      <c r="I5742" s="924"/>
      <c r="J5742" s="921" t="s">
        <v>31</v>
      </c>
      <c r="K5742" s="921" t="s">
        <v>31</v>
      </c>
      <c r="L5742" s="925">
        <v>0</v>
      </c>
    </row>
    <row r="5743" spans="1:12" s="1" customFormat="1" ht="409.2" customHeight="1" x14ac:dyDescent="0.15">
      <c r="A5743" s="918"/>
      <c r="B5743" s="921"/>
      <c r="C5743" s="922"/>
      <c r="D5743" s="923"/>
      <c r="E5743" s="921"/>
      <c r="F5743" s="921"/>
      <c r="G5743" s="921"/>
      <c r="H5743" s="924"/>
      <c r="I5743" s="924"/>
      <c r="J5743" s="921"/>
      <c r="K5743" s="921"/>
      <c r="L5743" s="925"/>
    </row>
    <row r="5744" spans="1:12" s="1" customFormat="1" ht="124.95" customHeight="1" x14ac:dyDescent="0.15">
      <c r="A5744" s="918"/>
      <c r="B5744" s="921"/>
      <c r="C5744" s="922"/>
      <c r="D5744" s="923"/>
      <c r="E5744" s="921"/>
      <c r="F5744" s="921"/>
      <c r="G5744" s="921"/>
      <c r="H5744" s="924"/>
      <c r="I5744" s="924"/>
      <c r="J5744" s="921"/>
      <c r="K5744" s="921"/>
      <c r="L5744" s="925"/>
    </row>
    <row r="5745" spans="1:12" s="1" customFormat="1" ht="24" customHeight="1" x14ac:dyDescent="0.15">
      <c r="A5745" s="918"/>
      <c r="B5745" s="9" t="s">
        <v>34</v>
      </c>
      <c r="C5745" s="13" t="s">
        <v>35</v>
      </c>
      <c r="D5745" s="13" t="s">
        <v>36</v>
      </c>
      <c r="E5745" s="13" t="s">
        <v>37</v>
      </c>
      <c r="F5745" s="920"/>
      <c r="G5745" s="920"/>
      <c r="H5745" s="924" t="s">
        <v>38</v>
      </c>
      <c r="I5745" s="924"/>
      <c r="J5745" s="921" t="s">
        <v>31</v>
      </c>
      <c r="K5745" s="921" t="s">
        <v>32</v>
      </c>
      <c r="L5745" s="925">
        <v>425.7</v>
      </c>
    </row>
    <row r="5746" spans="1:12" s="1" customFormat="1" ht="24" customHeight="1" x14ac:dyDescent="0.15">
      <c r="A5746" s="918"/>
      <c r="B5746" s="14" t="s">
        <v>204</v>
      </c>
      <c r="C5746" s="14" t="s">
        <v>3335</v>
      </c>
      <c r="D5746" s="15">
        <v>43682</v>
      </c>
      <c r="E5746" s="14" t="s">
        <v>3336</v>
      </c>
      <c r="F5746" s="920"/>
      <c r="G5746" s="920"/>
      <c r="H5746" s="924"/>
      <c r="I5746" s="924"/>
      <c r="J5746" s="921"/>
      <c r="K5746" s="921"/>
      <c r="L5746" s="925"/>
    </row>
    <row r="5747" spans="1:12" s="1" customFormat="1" ht="24" customHeight="1" x14ac:dyDescent="0.15">
      <c r="A5747" s="918">
        <v>1073</v>
      </c>
      <c r="B5747" s="9" t="s">
        <v>22</v>
      </c>
      <c r="C5747" s="13" t="s">
        <v>23</v>
      </c>
      <c r="D5747" s="13" t="s">
        <v>24</v>
      </c>
      <c r="E5747" s="13" t="s">
        <v>25</v>
      </c>
      <c r="F5747" s="919" t="s">
        <v>17</v>
      </c>
      <c r="G5747" s="919"/>
      <c r="H5747" s="920"/>
      <c r="I5747" s="920"/>
      <c r="J5747" s="920"/>
      <c r="K5747" s="920"/>
      <c r="L5747" s="920"/>
    </row>
    <row r="5748" spans="1:12" s="1" customFormat="1" ht="26.25" customHeight="1" x14ac:dyDescent="0.15">
      <c r="A5748" s="918"/>
      <c r="B5748" s="921" t="s">
        <v>3326</v>
      </c>
      <c r="C5748" s="922" t="s">
        <v>3333</v>
      </c>
      <c r="D5748" s="923">
        <v>43670</v>
      </c>
      <c r="E5748" s="921" t="s">
        <v>3334</v>
      </c>
      <c r="F5748" s="921" t="s">
        <v>2110</v>
      </c>
      <c r="G5748" s="921"/>
      <c r="H5748" s="924" t="s">
        <v>30</v>
      </c>
      <c r="I5748" s="924"/>
      <c r="J5748" s="14" t="s">
        <v>31</v>
      </c>
      <c r="K5748" s="14" t="s">
        <v>32</v>
      </c>
      <c r="L5748" s="16">
        <v>638.19000000000005</v>
      </c>
    </row>
    <row r="5749" spans="1:12" s="1" customFormat="1" ht="409.2" customHeight="1" x14ac:dyDescent="0.15">
      <c r="A5749" s="918"/>
      <c r="B5749" s="921"/>
      <c r="C5749" s="922"/>
      <c r="D5749" s="923"/>
      <c r="E5749" s="921"/>
      <c r="F5749" s="921"/>
      <c r="G5749" s="921"/>
      <c r="H5749" s="924" t="s">
        <v>33</v>
      </c>
      <c r="I5749" s="924"/>
      <c r="J5749" s="921" t="s">
        <v>31</v>
      </c>
      <c r="K5749" s="921" t="s">
        <v>32</v>
      </c>
      <c r="L5749" s="925">
        <v>6687.71</v>
      </c>
    </row>
    <row r="5750" spans="1:12" s="1" customFormat="1" ht="409.2" customHeight="1" x14ac:dyDescent="0.15">
      <c r="A5750" s="918"/>
      <c r="B5750" s="921"/>
      <c r="C5750" s="922"/>
      <c r="D5750" s="923"/>
      <c r="E5750" s="921"/>
      <c r="F5750" s="921"/>
      <c r="G5750" s="921"/>
      <c r="H5750" s="924"/>
      <c r="I5750" s="924"/>
      <c r="J5750" s="921"/>
      <c r="K5750" s="921"/>
      <c r="L5750" s="925"/>
    </row>
    <row r="5751" spans="1:12" s="1" customFormat="1" ht="124.95" customHeight="1" x14ac:dyDescent="0.15">
      <c r="A5751" s="918"/>
      <c r="B5751" s="921"/>
      <c r="C5751" s="922"/>
      <c r="D5751" s="923"/>
      <c r="E5751" s="921"/>
      <c r="F5751" s="921"/>
      <c r="G5751" s="921"/>
      <c r="H5751" s="924"/>
      <c r="I5751" s="924"/>
      <c r="J5751" s="921"/>
      <c r="K5751" s="921"/>
      <c r="L5751" s="925"/>
    </row>
    <row r="5752" spans="1:12" s="1" customFormat="1" ht="24" customHeight="1" x14ac:dyDescent="0.15">
      <c r="A5752" s="918"/>
      <c r="B5752" s="9" t="s">
        <v>34</v>
      </c>
      <c r="C5752" s="13" t="s">
        <v>35</v>
      </c>
      <c r="D5752" s="13" t="s">
        <v>36</v>
      </c>
      <c r="E5752" s="13" t="s">
        <v>37</v>
      </c>
      <c r="F5752" s="920"/>
      <c r="G5752" s="920"/>
      <c r="H5752" s="924" t="s">
        <v>38</v>
      </c>
      <c r="I5752" s="924"/>
      <c r="J5752" s="921" t="s">
        <v>31</v>
      </c>
      <c r="K5752" s="921" t="s">
        <v>32</v>
      </c>
      <c r="L5752" s="925">
        <v>100</v>
      </c>
    </row>
    <row r="5753" spans="1:12" s="1" customFormat="1" ht="24" customHeight="1" x14ac:dyDescent="0.15">
      <c r="A5753" s="918"/>
      <c r="B5753" s="14" t="s">
        <v>204</v>
      </c>
      <c r="C5753" s="14" t="s">
        <v>2110</v>
      </c>
      <c r="D5753" s="15">
        <v>43682</v>
      </c>
      <c r="E5753" s="14" t="s">
        <v>3336</v>
      </c>
      <c r="F5753" s="920"/>
      <c r="G5753" s="920"/>
      <c r="H5753" s="924"/>
      <c r="I5753" s="924"/>
      <c r="J5753" s="921"/>
      <c r="K5753" s="921"/>
      <c r="L5753" s="925"/>
    </row>
    <row r="5754" spans="1:12" s="1" customFormat="1" ht="24" customHeight="1" x14ac:dyDescent="0.15">
      <c r="A5754" s="918">
        <v>1074</v>
      </c>
      <c r="B5754" s="9" t="s">
        <v>22</v>
      </c>
      <c r="C5754" s="13" t="s">
        <v>23</v>
      </c>
      <c r="D5754" s="13" t="s">
        <v>24</v>
      </c>
      <c r="E5754" s="13" t="s">
        <v>25</v>
      </c>
      <c r="F5754" s="919" t="s">
        <v>17</v>
      </c>
      <c r="G5754" s="919"/>
      <c r="H5754" s="920"/>
      <c r="I5754" s="920"/>
      <c r="J5754" s="920"/>
      <c r="K5754" s="920"/>
      <c r="L5754" s="920"/>
    </row>
    <row r="5755" spans="1:12" s="1" customFormat="1" ht="26.25" customHeight="1" x14ac:dyDescent="0.15">
      <c r="A5755" s="918"/>
      <c r="B5755" s="921" t="s">
        <v>3326</v>
      </c>
      <c r="C5755" s="922" t="s">
        <v>3337</v>
      </c>
      <c r="D5755" s="923">
        <v>43718</v>
      </c>
      <c r="E5755" s="921" t="s">
        <v>638</v>
      </c>
      <c r="F5755" s="921" t="s">
        <v>3338</v>
      </c>
      <c r="G5755" s="921"/>
      <c r="H5755" s="924" t="s">
        <v>30</v>
      </c>
      <c r="I5755" s="924"/>
      <c r="J5755" s="14" t="s">
        <v>31</v>
      </c>
      <c r="K5755" s="14" t="s">
        <v>32</v>
      </c>
      <c r="L5755" s="16">
        <v>761.35</v>
      </c>
    </row>
    <row r="5756" spans="1:12" s="1" customFormat="1" ht="409.2" customHeight="1" x14ac:dyDescent="0.15">
      <c r="A5756" s="918"/>
      <c r="B5756" s="921"/>
      <c r="C5756" s="922"/>
      <c r="D5756" s="923"/>
      <c r="E5756" s="921"/>
      <c r="F5756" s="921"/>
      <c r="G5756" s="921"/>
      <c r="H5756" s="924" t="s">
        <v>33</v>
      </c>
      <c r="I5756" s="924"/>
      <c r="J5756" s="921" t="s">
        <v>31</v>
      </c>
      <c r="K5756" s="921" t="s">
        <v>31</v>
      </c>
      <c r="L5756" s="925">
        <v>0</v>
      </c>
    </row>
    <row r="5757" spans="1:12" s="1" customFormat="1" ht="409.2" customHeight="1" x14ac:dyDescent="0.15">
      <c r="A5757" s="918"/>
      <c r="B5757" s="921"/>
      <c r="C5757" s="922"/>
      <c r="D5757" s="923"/>
      <c r="E5757" s="921"/>
      <c r="F5757" s="921"/>
      <c r="G5757" s="921"/>
      <c r="H5757" s="924"/>
      <c r="I5757" s="924"/>
      <c r="J5757" s="921"/>
      <c r="K5757" s="921"/>
      <c r="L5757" s="925"/>
    </row>
    <row r="5758" spans="1:12" s="1" customFormat="1" ht="156.44999999999999" customHeight="1" x14ac:dyDescent="0.15">
      <c r="A5758" s="918"/>
      <c r="B5758" s="921"/>
      <c r="C5758" s="922"/>
      <c r="D5758" s="923"/>
      <c r="E5758" s="921"/>
      <c r="F5758" s="921"/>
      <c r="G5758" s="921"/>
      <c r="H5758" s="924"/>
      <c r="I5758" s="924"/>
      <c r="J5758" s="921"/>
      <c r="K5758" s="921"/>
      <c r="L5758" s="925"/>
    </row>
    <row r="5759" spans="1:12" s="1" customFormat="1" ht="24" customHeight="1" x14ac:dyDescent="0.15">
      <c r="A5759" s="918"/>
      <c r="B5759" s="9" t="s">
        <v>34</v>
      </c>
      <c r="C5759" s="13" t="s">
        <v>35</v>
      </c>
      <c r="D5759" s="13" t="s">
        <v>36</v>
      </c>
      <c r="E5759" s="13" t="s">
        <v>37</v>
      </c>
      <c r="F5759" s="920"/>
      <c r="G5759" s="920"/>
      <c r="H5759" s="924" t="s">
        <v>38</v>
      </c>
      <c r="I5759" s="924"/>
      <c r="J5759" s="921" t="s">
        <v>31</v>
      </c>
      <c r="K5759" s="921" t="s">
        <v>31</v>
      </c>
      <c r="L5759" s="925">
        <v>0</v>
      </c>
    </row>
    <row r="5760" spans="1:12" s="1" customFormat="1" ht="24" customHeight="1" x14ac:dyDescent="0.15">
      <c r="A5760" s="918"/>
      <c r="B5760" s="14" t="s">
        <v>204</v>
      </c>
      <c r="C5760" s="14" t="s">
        <v>3338</v>
      </c>
      <c r="D5760" s="15">
        <v>43729</v>
      </c>
      <c r="E5760" s="14" t="s">
        <v>3339</v>
      </c>
      <c r="F5760" s="920"/>
      <c r="G5760" s="920"/>
      <c r="H5760" s="924"/>
      <c r="I5760" s="924"/>
      <c r="J5760" s="921"/>
      <c r="K5760" s="921"/>
      <c r="L5760" s="925"/>
    </row>
    <row r="5761" spans="1:12" s="1" customFormat="1" ht="24" customHeight="1" x14ac:dyDescent="0.15">
      <c r="A5761" s="918">
        <v>1075</v>
      </c>
      <c r="B5761" s="9" t="s">
        <v>22</v>
      </c>
      <c r="C5761" s="13" t="s">
        <v>23</v>
      </c>
      <c r="D5761" s="13" t="s">
        <v>24</v>
      </c>
      <c r="E5761" s="13" t="s">
        <v>25</v>
      </c>
      <c r="F5761" s="919" t="s">
        <v>17</v>
      </c>
      <c r="G5761" s="919"/>
      <c r="H5761" s="920"/>
      <c r="I5761" s="920"/>
      <c r="J5761" s="920"/>
      <c r="K5761" s="920"/>
      <c r="L5761" s="920"/>
    </row>
    <row r="5762" spans="1:12" s="1" customFormat="1" ht="26.25" customHeight="1" x14ac:dyDescent="0.15">
      <c r="A5762" s="918"/>
      <c r="B5762" s="921" t="s">
        <v>3340</v>
      </c>
      <c r="C5762" s="922" t="s">
        <v>3341</v>
      </c>
      <c r="D5762" s="923">
        <v>43642</v>
      </c>
      <c r="E5762" s="921" t="s">
        <v>43</v>
      </c>
      <c r="F5762" s="921" t="s">
        <v>2894</v>
      </c>
      <c r="G5762" s="921"/>
      <c r="H5762" s="924" t="s">
        <v>30</v>
      </c>
      <c r="I5762" s="924"/>
      <c r="J5762" s="14" t="s">
        <v>31</v>
      </c>
      <c r="K5762" s="14" t="s">
        <v>32</v>
      </c>
      <c r="L5762" s="16">
        <v>598</v>
      </c>
    </row>
    <row r="5763" spans="1:12" s="1" customFormat="1" ht="333.75" customHeight="1" x14ac:dyDescent="0.15">
      <c r="A5763" s="918"/>
      <c r="B5763" s="921"/>
      <c r="C5763" s="922"/>
      <c r="D5763" s="923"/>
      <c r="E5763" s="921"/>
      <c r="F5763" s="921"/>
      <c r="G5763" s="921"/>
      <c r="H5763" s="924" t="s">
        <v>33</v>
      </c>
      <c r="I5763" s="924"/>
      <c r="J5763" s="14" t="s">
        <v>31</v>
      </c>
      <c r="K5763" s="14" t="s">
        <v>31</v>
      </c>
      <c r="L5763" s="16">
        <v>0</v>
      </c>
    </row>
    <row r="5764" spans="1:12" s="1" customFormat="1" ht="24" customHeight="1" x14ac:dyDescent="0.15">
      <c r="A5764" s="918"/>
      <c r="B5764" s="9" t="s">
        <v>34</v>
      </c>
      <c r="C5764" s="13" t="s">
        <v>35</v>
      </c>
      <c r="D5764" s="13" t="s">
        <v>36</v>
      </c>
      <c r="E5764" s="13" t="s">
        <v>37</v>
      </c>
      <c r="F5764" s="920"/>
      <c r="G5764" s="920"/>
      <c r="H5764" s="924" t="s">
        <v>38</v>
      </c>
      <c r="I5764" s="924"/>
      <c r="J5764" s="921" t="s">
        <v>31</v>
      </c>
      <c r="K5764" s="921" t="s">
        <v>31</v>
      </c>
      <c r="L5764" s="925">
        <v>0</v>
      </c>
    </row>
    <row r="5765" spans="1:12" s="1" customFormat="1" ht="34.5" customHeight="1" x14ac:dyDescent="0.15">
      <c r="A5765" s="918"/>
      <c r="B5765" s="14" t="s">
        <v>111</v>
      </c>
      <c r="C5765" s="14" t="s">
        <v>2894</v>
      </c>
      <c r="D5765" s="15">
        <v>43645</v>
      </c>
      <c r="E5765" s="14" t="s">
        <v>3342</v>
      </c>
      <c r="F5765" s="920"/>
      <c r="G5765" s="920"/>
      <c r="H5765" s="924"/>
      <c r="I5765" s="924"/>
      <c r="J5765" s="921"/>
      <c r="K5765" s="921"/>
      <c r="L5765" s="925"/>
    </row>
    <row r="5766" spans="1:12" s="1" customFormat="1" ht="24" customHeight="1" x14ac:dyDescent="0.15">
      <c r="A5766" s="918">
        <v>1076</v>
      </c>
      <c r="B5766" s="9" t="s">
        <v>22</v>
      </c>
      <c r="C5766" s="13" t="s">
        <v>23</v>
      </c>
      <c r="D5766" s="13" t="s">
        <v>24</v>
      </c>
      <c r="E5766" s="13" t="s">
        <v>25</v>
      </c>
      <c r="F5766" s="919" t="s">
        <v>17</v>
      </c>
      <c r="G5766" s="919"/>
      <c r="H5766" s="920"/>
      <c r="I5766" s="920"/>
      <c r="J5766" s="920"/>
      <c r="K5766" s="920"/>
      <c r="L5766" s="920"/>
    </row>
    <row r="5767" spans="1:12" s="1" customFormat="1" ht="26.25" customHeight="1" x14ac:dyDescent="0.15">
      <c r="A5767" s="918"/>
      <c r="B5767" s="921" t="s">
        <v>3343</v>
      </c>
      <c r="C5767" s="922" t="s">
        <v>3344</v>
      </c>
      <c r="D5767" s="923">
        <v>43564</v>
      </c>
      <c r="E5767" s="921" t="s">
        <v>3345</v>
      </c>
      <c r="F5767" s="921" t="s">
        <v>3346</v>
      </c>
      <c r="G5767" s="921"/>
      <c r="H5767" s="924" t="s">
        <v>30</v>
      </c>
      <c r="I5767" s="924"/>
      <c r="J5767" s="14" t="s">
        <v>31</v>
      </c>
      <c r="K5767" s="14" t="s">
        <v>32</v>
      </c>
      <c r="L5767" s="16">
        <v>312.62</v>
      </c>
    </row>
    <row r="5768" spans="1:12" s="1" customFormat="1" ht="123.75" customHeight="1" x14ac:dyDescent="0.15">
      <c r="A5768" s="918"/>
      <c r="B5768" s="921"/>
      <c r="C5768" s="922"/>
      <c r="D5768" s="923"/>
      <c r="E5768" s="921"/>
      <c r="F5768" s="921"/>
      <c r="G5768" s="921"/>
      <c r="H5768" s="924" t="s">
        <v>33</v>
      </c>
      <c r="I5768" s="924"/>
      <c r="J5768" s="14" t="s">
        <v>31</v>
      </c>
      <c r="K5768" s="14" t="s">
        <v>32</v>
      </c>
      <c r="L5768" s="16">
        <v>2447.0500000000002</v>
      </c>
    </row>
    <row r="5769" spans="1:12" s="1" customFormat="1" ht="24" customHeight="1" x14ac:dyDescent="0.15">
      <c r="A5769" s="918"/>
      <c r="B5769" s="9" t="s">
        <v>34</v>
      </c>
      <c r="C5769" s="13" t="s">
        <v>35</v>
      </c>
      <c r="D5769" s="13" t="s">
        <v>36</v>
      </c>
      <c r="E5769" s="13" t="s">
        <v>37</v>
      </c>
      <c r="F5769" s="920"/>
      <c r="G5769" s="920"/>
      <c r="H5769" s="924" t="s">
        <v>38</v>
      </c>
      <c r="I5769" s="924"/>
      <c r="J5769" s="921" t="s">
        <v>31</v>
      </c>
      <c r="K5769" s="921" t="s">
        <v>31</v>
      </c>
      <c r="L5769" s="925">
        <v>0</v>
      </c>
    </row>
    <row r="5770" spans="1:12" s="1" customFormat="1" ht="24" customHeight="1" x14ac:dyDescent="0.15">
      <c r="A5770" s="918"/>
      <c r="B5770" s="14" t="s">
        <v>39</v>
      </c>
      <c r="C5770" s="14" t="s">
        <v>3346</v>
      </c>
      <c r="D5770" s="15">
        <v>43570</v>
      </c>
      <c r="E5770" s="14" t="s">
        <v>3004</v>
      </c>
      <c r="F5770" s="920"/>
      <c r="G5770" s="920"/>
      <c r="H5770" s="924"/>
      <c r="I5770" s="924"/>
      <c r="J5770" s="921"/>
      <c r="K5770" s="921"/>
      <c r="L5770" s="925"/>
    </row>
    <row r="5771" spans="1:12" s="1" customFormat="1" ht="24" customHeight="1" x14ac:dyDescent="0.15">
      <c r="A5771" s="918">
        <v>1077</v>
      </c>
      <c r="B5771" s="9" t="s">
        <v>22</v>
      </c>
      <c r="C5771" s="13" t="s">
        <v>23</v>
      </c>
      <c r="D5771" s="13" t="s">
        <v>24</v>
      </c>
      <c r="E5771" s="13" t="s">
        <v>25</v>
      </c>
      <c r="F5771" s="919" t="s">
        <v>17</v>
      </c>
      <c r="G5771" s="919"/>
      <c r="H5771" s="920"/>
      <c r="I5771" s="920"/>
      <c r="J5771" s="920"/>
      <c r="K5771" s="920"/>
      <c r="L5771" s="920"/>
    </row>
    <row r="5772" spans="1:12" s="1" customFormat="1" ht="26.25" customHeight="1" x14ac:dyDescent="0.15">
      <c r="A5772" s="918"/>
      <c r="B5772" s="921" t="s">
        <v>3347</v>
      </c>
      <c r="C5772" s="921" t="s">
        <v>3348</v>
      </c>
      <c r="D5772" s="923">
        <v>43727</v>
      </c>
      <c r="E5772" s="921" t="s">
        <v>53</v>
      </c>
      <c r="F5772" s="921" t="s">
        <v>54</v>
      </c>
      <c r="G5772" s="921"/>
      <c r="H5772" s="924" t="s">
        <v>30</v>
      </c>
      <c r="I5772" s="924"/>
      <c r="J5772" s="14" t="s">
        <v>31</v>
      </c>
      <c r="K5772" s="14" t="s">
        <v>32</v>
      </c>
      <c r="L5772" s="16">
        <v>417</v>
      </c>
    </row>
    <row r="5773" spans="1:12" s="1" customFormat="1" ht="92.25" customHeight="1" x14ac:dyDescent="0.15">
      <c r="A5773" s="918"/>
      <c r="B5773" s="921"/>
      <c r="C5773" s="921"/>
      <c r="D5773" s="923"/>
      <c r="E5773" s="921"/>
      <c r="F5773" s="921"/>
      <c r="G5773" s="921"/>
      <c r="H5773" s="924" t="s">
        <v>33</v>
      </c>
      <c r="I5773" s="924"/>
      <c r="J5773" s="14" t="s">
        <v>31</v>
      </c>
      <c r="K5773" s="14" t="s">
        <v>32</v>
      </c>
      <c r="L5773" s="16">
        <v>106</v>
      </c>
    </row>
    <row r="5774" spans="1:12" s="1" customFormat="1" ht="24" customHeight="1" x14ac:dyDescent="0.15">
      <c r="A5774" s="918"/>
      <c r="B5774" s="9" t="s">
        <v>34</v>
      </c>
      <c r="C5774" s="13" t="s">
        <v>35</v>
      </c>
      <c r="D5774" s="13" t="s">
        <v>36</v>
      </c>
      <c r="E5774" s="13" t="s">
        <v>37</v>
      </c>
      <c r="F5774" s="920"/>
      <c r="G5774" s="920"/>
      <c r="H5774" s="924" t="s">
        <v>38</v>
      </c>
      <c r="I5774" s="924"/>
      <c r="J5774" s="921" t="s">
        <v>31</v>
      </c>
      <c r="K5774" s="921" t="s">
        <v>31</v>
      </c>
      <c r="L5774" s="925">
        <v>0</v>
      </c>
    </row>
    <row r="5775" spans="1:12" s="1" customFormat="1" ht="24" customHeight="1" x14ac:dyDescent="0.15">
      <c r="A5775" s="918"/>
      <c r="B5775" s="14" t="s">
        <v>39</v>
      </c>
      <c r="C5775" s="14" t="s">
        <v>54</v>
      </c>
      <c r="D5775" s="15">
        <v>43728</v>
      </c>
      <c r="E5775" s="14" t="s">
        <v>56</v>
      </c>
      <c r="F5775" s="920"/>
      <c r="G5775" s="920"/>
      <c r="H5775" s="924"/>
      <c r="I5775" s="924"/>
      <c r="J5775" s="921"/>
      <c r="K5775" s="921"/>
      <c r="L5775" s="925"/>
    </row>
    <row r="5776" spans="1:12" s="1" customFormat="1" ht="24" customHeight="1" x14ac:dyDescent="0.15">
      <c r="A5776" s="918">
        <v>1078</v>
      </c>
      <c r="B5776" s="9" t="s">
        <v>22</v>
      </c>
      <c r="C5776" s="13" t="s">
        <v>23</v>
      </c>
      <c r="D5776" s="13" t="s">
        <v>24</v>
      </c>
      <c r="E5776" s="13" t="s">
        <v>25</v>
      </c>
      <c r="F5776" s="919" t="s">
        <v>17</v>
      </c>
      <c r="G5776" s="919"/>
      <c r="H5776" s="920"/>
      <c r="I5776" s="920"/>
      <c r="J5776" s="920"/>
      <c r="K5776" s="920"/>
      <c r="L5776" s="920"/>
    </row>
    <row r="5777" spans="1:12" s="1" customFormat="1" ht="26.25" customHeight="1" x14ac:dyDescent="0.15">
      <c r="A5777" s="918"/>
      <c r="B5777" s="921" t="s">
        <v>3349</v>
      </c>
      <c r="C5777" s="922" t="s">
        <v>3350</v>
      </c>
      <c r="D5777" s="923">
        <v>43662</v>
      </c>
      <c r="E5777" s="921" t="s">
        <v>43</v>
      </c>
      <c r="F5777" s="921" t="s">
        <v>3351</v>
      </c>
      <c r="G5777" s="921"/>
      <c r="H5777" s="924" t="s">
        <v>30</v>
      </c>
      <c r="I5777" s="924"/>
      <c r="J5777" s="14" t="s">
        <v>31</v>
      </c>
      <c r="K5777" s="14" t="s">
        <v>32</v>
      </c>
      <c r="L5777" s="16">
        <v>669</v>
      </c>
    </row>
    <row r="5778" spans="1:12" s="1" customFormat="1" ht="409.2" customHeight="1" x14ac:dyDescent="0.15">
      <c r="A5778" s="918"/>
      <c r="B5778" s="921"/>
      <c r="C5778" s="922"/>
      <c r="D5778" s="923"/>
      <c r="E5778" s="921"/>
      <c r="F5778" s="921"/>
      <c r="G5778" s="921"/>
      <c r="H5778" s="924" t="s">
        <v>33</v>
      </c>
      <c r="I5778" s="924"/>
      <c r="J5778" s="921" t="s">
        <v>31</v>
      </c>
      <c r="K5778" s="921" t="s">
        <v>31</v>
      </c>
      <c r="L5778" s="925">
        <v>0</v>
      </c>
    </row>
    <row r="5779" spans="1:12" s="1" customFormat="1" ht="113.85" customHeight="1" x14ac:dyDescent="0.15">
      <c r="A5779" s="918"/>
      <c r="B5779" s="921"/>
      <c r="C5779" s="922"/>
      <c r="D5779" s="923"/>
      <c r="E5779" s="921"/>
      <c r="F5779" s="921"/>
      <c r="G5779" s="921"/>
      <c r="H5779" s="924"/>
      <c r="I5779" s="924"/>
      <c r="J5779" s="921"/>
      <c r="K5779" s="921"/>
      <c r="L5779" s="925"/>
    </row>
    <row r="5780" spans="1:12" s="1" customFormat="1" ht="24" customHeight="1" x14ac:dyDescent="0.15">
      <c r="A5780" s="918"/>
      <c r="B5780" s="9" t="s">
        <v>34</v>
      </c>
      <c r="C5780" s="13" t="s">
        <v>35</v>
      </c>
      <c r="D5780" s="13" t="s">
        <v>36</v>
      </c>
      <c r="E5780" s="13" t="s">
        <v>37</v>
      </c>
      <c r="F5780" s="920"/>
      <c r="G5780" s="920"/>
      <c r="H5780" s="924" t="s">
        <v>38</v>
      </c>
      <c r="I5780" s="924"/>
      <c r="J5780" s="921" t="s">
        <v>31</v>
      </c>
      <c r="K5780" s="921" t="s">
        <v>31</v>
      </c>
      <c r="L5780" s="925">
        <v>0</v>
      </c>
    </row>
    <row r="5781" spans="1:12" s="1" customFormat="1" ht="24" customHeight="1" x14ac:dyDescent="0.15">
      <c r="A5781" s="918"/>
      <c r="B5781" s="14" t="s">
        <v>429</v>
      </c>
      <c r="C5781" s="14" t="s">
        <v>3351</v>
      </c>
      <c r="D5781" s="15">
        <v>43667</v>
      </c>
      <c r="E5781" s="14" t="s">
        <v>3352</v>
      </c>
      <c r="F5781" s="920"/>
      <c r="G5781" s="920"/>
      <c r="H5781" s="924"/>
      <c r="I5781" s="924"/>
      <c r="J5781" s="921"/>
      <c r="K5781" s="921"/>
      <c r="L5781" s="925"/>
    </row>
    <row r="5782" spans="1:12" s="1" customFormat="1" ht="24" customHeight="1" x14ac:dyDescent="0.15">
      <c r="A5782" s="918">
        <v>1079</v>
      </c>
      <c r="B5782" s="9" t="s">
        <v>22</v>
      </c>
      <c r="C5782" s="13" t="s">
        <v>23</v>
      </c>
      <c r="D5782" s="13" t="s">
        <v>24</v>
      </c>
      <c r="E5782" s="13" t="s">
        <v>25</v>
      </c>
      <c r="F5782" s="919" t="s">
        <v>17</v>
      </c>
      <c r="G5782" s="919"/>
      <c r="H5782" s="920"/>
      <c r="I5782" s="920"/>
      <c r="J5782" s="920"/>
      <c r="K5782" s="920"/>
      <c r="L5782" s="920"/>
    </row>
    <row r="5783" spans="1:12" s="1" customFormat="1" ht="26.25" customHeight="1" x14ac:dyDescent="0.15">
      <c r="A5783" s="918"/>
      <c r="B5783" s="921" t="s">
        <v>3353</v>
      </c>
      <c r="C5783" s="922" t="s">
        <v>3354</v>
      </c>
      <c r="D5783" s="923">
        <v>43635</v>
      </c>
      <c r="E5783" s="921" t="s">
        <v>1363</v>
      </c>
      <c r="F5783" s="921" t="s">
        <v>3355</v>
      </c>
      <c r="G5783" s="921"/>
      <c r="H5783" s="924" t="s">
        <v>30</v>
      </c>
      <c r="I5783" s="924"/>
      <c r="J5783" s="14" t="s">
        <v>31</v>
      </c>
      <c r="K5783" s="14" t="s">
        <v>32</v>
      </c>
      <c r="L5783" s="16">
        <v>495.6</v>
      </c>
    </row>
    <row r="5784" spans="1:12" s="1" customFormat="1" ht="409.2" customHeight="1" x14ac:dyDescent="0.15">
      <c r="A5784" s="918"/>
      <c r="B5784" s="921"/>
      <c r="C5784" s="922"/>
      <c r="D5784" s="923"/>
      <c r="E5784" s="921"/>
      <c r="F5784" s="921"/>
      <c r="G5784" s="921"/>
      <c r="H5784" s="924" t="s">
        <v>33</v>
      </c>
      <c r="I5784" s="924"/>
      <c r="J5784" s="921" t="s">
        <v>31</v>
      </c>
      <c r="K5784" s="921" t="s">
        <v>32</v>
      </c>
      <c r="L5784" s="925">
        <v>448.04</v>
      </c>
    </row>
    <row r="5785" spans="1:12" s="1" customFormat="1" ht="113.85" customHeight="1" x14ac:dyDescent="0.15">
      <c r="A5785" s="918"/>
      <c r="B5785" s="921"/>
      <c r="C5785" s="922"/>
      <c r="D5785" s="923"/>
      <c r="E5785" s="921"/>
      <c r="F5785" s="921"/>
      <c r="G5785" s="921"/>
      <c r="H5785" s="924"/>
      <c r="I5785" s="924"/>
      <c r="J5785" s="921"/>
      <c r="K5785" s="921"/>
      <c r="L5785" s="925"/>
    </row>
    <row r="5786" spans="1:12" s="1" customFormat="1" ht="24" customHeight="1" x14ac:dyDescent="0.15">
      <c r="A5786" s="918"/>
      <c r="B5786" s="9" t="s">
        <v>34</v>
      </c>
      <c r="C5786" s="13" t="s">
        <v>35</v>
      </c>
      <c r="D5786" s="13" t="s">
        <v>36</v>
      </c>
      <c r="E5786" s="13" t="s">
        <v>37</v>
      </c>
      <c r="F5786" s="920"/>
      <c r="G5786" s="920"/>
      <c r="H5786" s="924" t="s">
        <v>38</v>
      </c>
      <c r="I5786" s="924"/>
      <c r="J5786" s="921" t="s">
        <v>31</v>
      </c>
      <c r="K5786" s="921" t="s">
        <v>31</v>
      </c>
      <c r="L5786" s="925">
        <v>0</v>
      </c>
    </row>
    <row r="5787" spans="1:12" s="1" customFormat="1" ht="34.5" customHeight="1" x14ac:dyDescent="0.15">
      <c r="A5787" s="918"/>
      <c r="B5787" s="14" t="s">
        <v>111</v>
      </c>
      <c r="C5787" s="14" t="s">
        <v>3355</v>
      </c>
      <c r="D5787" s="15">
        <v>43637</v>
      </c>
      <c r="E5787" s="14" t="s">
        <v>2039</v>
      </c>
      <c r="F5787" s="920"/>
      <c r="G5787" s="920"/>
      <c r="H5787" s="924"/>
      <c r="I5787" s="924"/>
      <c r="J5787" s="921"/>
      <c r="K5787" s="921"/>
      <c r="L5787" s="925"/>
    </row>
    <row r="5788" spans="1:12" s="1" customFormat="1" ht="24" customHeight="1" x14ac:dyDescent="0.15">
      <c r="A5788" s="918">
        <v>1080</v>
      </c>
      <c r="B5788" s="9" t="s">
        <v>22</v>
      </c>
      <c r="C5788" s="13" t="s">
        <v>23</v>
      </c>
      <c r="D5788" s="13" t="s">
        <v>24</v>
      </c>
      <c r="E5788" s="13" t="s">
        <v>25</v>
      </c>
      <c r="F5788" s="919" t="s">
        <v>17</v>
      </c>
      <c r="G5788" s="919"/>
      <c r="H5788" s="920"/>
      <c r="I5788" s="920"/>
      <c r="J5788" s="920"/>
      <c r="K5788" s="920"/>
      <c r="L5788" s="920"/>
    </row>
    <row r="5789" spans="1:12" s="1" customFormat="1" ht="26.25" customHeight="1" x14ac:dyDescent="0.15">
      <c r="A5789" s="918"/>
      <c r="B5789" s="921" t="s">
        <v>3356</v>
      </c>
      <c r="C5789" s="921" t="s">
        <v>3357</v>
      </c>
      <c r="D5789" s="923">
        <v>43731</v>
      </c>
      <c r="E5789" s="921" t="s">
        <v>151</v>
      </c>
      <c r="F5789" s="921" t="s">
        <v>423</v>
      </c>
      <c r="G5789" s="921"/>
      <c r="H5789" s="924" t="s">
        <v>30</v>
      </c>
      <c r="I5789" s="924"/>
      <c r="J5789" s="14" t="s">
        <v>31</v>
      </c>
      <c r="K5789" s="14" t="s">
        <v>32</v>
      </c>
      <c r="L5789" s="16">
        <v>643</v>
      </c>
    </row>
    <row r="5790" spans="1:12" s="1" customFormat="1" ht="60.75" customHeight="1" x14ac:dyDescent="0.15">
      <c r="A5790" s="918"/>
      <c r="B5790" s="921"/>
      <c r="C5790" s="921"/>
      <c r="D5790" s="923"/>
      <c r="E5790" s="921"/>
      <c r="F5790" s="921"/>
      <c r="G5790" s="921"/>
      <c r="H5790" s="924" t="s">
        <v>33</v>
      </c>
      <c r="I5790" s="924"/>
      <c r="J5790" s="14" t="s">
        <v>31</v>
      </c>
      <c r="K5790" s="14" t="s">
        <v>32</v>
      </c>
      <c r="L5790" s="16">
        <v>535</v>
      </c>
    </row>
    <row r="5791" spans="1:12" s="1" customFormat="1" ht="24" customHeight="1" x14ac:dyDescent="0.15">
      <c r="A5791" s="918"/>
      <c r="B5791" s="9" t="s">
        <v>34</v>
      </c>
      <c r="C5791" s="13" t="s">
        <v>35</v>
      </c>
      <c r="D5791" s="13" t="s">
        <v>36</v>
      </c>
      <c r="E5791" s="13" t="s">
        <v>37</v>
      </c>
      <c r="F5791" s="920"/>
      <c r="G5791" s="920"/>
      <c r="H5791" s="924" t="s">
        <v>38</v>
      </c>
      <c r="I5791" s="924"/>
      <c r="J5791" s="921" t="s">
        <v>31</v>
      </c>
      <c r="K5791" s="921" t="s">
        <v>32</v>
      </c>
      <c r="L5791" s="925">
        <v>100</v>
      </c>
    </row>
    <row r="5792" spans="1:12" s="1" customFormat="1" ht="24" customHeight="1" x14ac:dyDescent="0.15">
      <c r="A5792" s="918"/>
      <c r="B5792" s="14" t="s">
        <v>105</v>
      </c>
      <c r="C5792" s="14" t="s">
        <v>423</v>
      </c>
      <c r="D5792" s="15">
        <v>43734</v>
      </c>
      <c r="E5792" s="14" t="s">
        <v>1658</v>
      </c>
      <c r="F5792" s="920"/>
      <c r="G5792" s="920"/>
      <c r="H5792" s="924"/>
      <c r="I5792" s="924"/>
      <c r="J5792" s="921"/>
      <c r="K5792" s="921"/>
      <c r="L5792" s="925"/>
    </row>
    <row r="5793" spans="1:12" s="1" customFormat="1" ht="24" customHeight="1" x14ac:dyDescent="0.15">
      <c r="A5793" s="918">
        <v>1081</v>
      </c>
      <c r="B5793" s="9" t="s">
        <v>22</v>
      </c>
      <c r="C5793" s="13" t="s">
        <v>23</v>
      </c>
      <c r="D5793" s="13" t="s">
        <v>24</v>
      </c>
      <c r="E5793" s="13" t="s">
        <v>25</v>
      </c>
      <c r="F5793" s="919" t="s">
        <v>17</v>
      </c>
      <c r="G5793" s="919"/>
      <c r="H5793" s="920"/>
      <c r="I5793" s="920"/>
      <c r="J5793" s="920"/>
      <c r="K5793" s="920"/>
      <c r="L5793" s="920"/>
    </row>
    <row r="5794" spans="1:12" s="1" customFormat="1" ht="26.25" customHeight="1" x14ac:dyDescent="0.15">
      <c r="A5794" s="918"/>
      <c r="B5794" s="921" t="s">
        <v>3358</v>
      </c>
      <c r="C5794" s="922" t="s">
        <v>3359</v>
      </c>
      <c r="D5794" s="923">
        <v>43642</v>
      </c>
      <c r="E5794" s="921" t="s">
        <v>187</v>
      </c>
      <c r="F5794" s="921" t="s">
        <v>2002</v>
      </c>
      <c r="G5794" s="921"/>
      <c r="H5794" s="924" t="s">
        <v>30</v>
      </c>
      <c r="I5794" s="924"/>
      <c r="J5794" s="14" t="s">
        <v>31</v>
      </c>
      <c r="K5794" s="14" t="s">
        <v>32</v>
      </c>
      <c r="L5794" s="16">
        <v>700</v>
      </c>
    </row>
    <row r="5795" spans="1:12" s="1" customFormat="1" ht="409.2" customHeight="1" x14ac:dyDescent="0.15">
      <c r="A5795" s="918"/>
      <c r="B5795" s="921"/>
      <c r="C5795" s="922"/>
      <c r="D5795" s="923"/>
      <c r="E5795" s="921"/>
      <c r="F5795" s="921"/>
      <c r="G5795" s="921"/>
      <c r="H5795" s="924" t="s">
        <v>33</v>
      </c>
      <c r="I5795" s="924"/>
      <c r="J5795" s="921" t="s">
        <v>31</v>
      </c>
      <c r="K5795" s="921" t="s">
        <v>32</v>
      </c>
      <c r="L5795" s="925">
        <v>481.6</v>
      </c>
    </row>
    <row r="5796" spans="1:12" s="1" customFormat="1" ht="61.35" customHeight="1" x14ac:dyDescent="0.15">
      <c r="A5796" s="918"/>
      <c r="B5796" s="921"/>
      <c r="C5796" s="922"/>
      <c r="D5796" s="923"/>
      <c r="E5796" s="921"/>
      <c r="F5796" s="921"/>
      <c r="G5796" s="921"/>
      <c r="H5796" s="924"/>
      <c r="I5796" s="924"/>
      <c r="J5796" s="921"/>
      <c r="K5796" s="921"/>
      <c r="L5796" s="925"/>
    </row>
    <row r="5797" spans="1:12" s="1" customFormat="1" ht="24" customHeight="1" x14ac:dyDescent="0.15">
      <c r="A5797" s="918"/>
      <c r="B5797" s="9" t="s">
        <v>34</v>
      </c>
      <c r="C5797" s="13" t="s">
        <v>35</v>
      </c>
      <c r="D5797" s="13" t="s">
        <v>36</v>
      </c>
      <c r="E5797" s="13" t="s">
        <v>37</v>
      </c>
      <c r="F5797" s="920"/>
      <c r="G5797" s="920"/>
      <c r="H5797" s="924" t="s">
        <v>38</v>
      </c>
      <c r="I5797" s="924"/>
      <c r="J5797" s="921" t="s">
        <v>31</v>
      </c>
      <c r="K5797" s="921" t="s">
        <v>32</v>
      </c>
      <c r="L5797" s="925">
        <v>150</v>
      </c>
    </row>
    <row r="5798" spans="1:12" s="1" customFormat="1" ht="24" customHeight="1" x14ac:dyDescent="0.15">
      <c r="A5798" s="918"/>
      <c r="B5798" s="14" t="s">
        <v>61</v>
      </c>
      <c r="C5798" s="14" t="s">
        <v>2002</v>
      </c>
      <c r="D5798" s="15">
        <v>43644</v>
      </c>
      <c r="E5798" s="14" t="s">
        <v>3360</v>
      </c>
      <c r="F5798" s="920"/>
      <c r="G5798" s="920"/>
      <c r="H5798" s="924"/>
      <c r="I5798" s="924"/>
      <c r="J5798" s="921"/>
      <c r="K5798" s="921"/>
      <c r="L5798" s="925"/>
    </row>
    <row r="5799" spans="1:12" s="1" customFormat="1" ht="24" customHeight="1" x14ac:dyDescent="0.15">
      <c r="A5799" s="918">
        <v>1082</v>
      </c>
      <c r="B5799" s="9" t="s">
        <v>22</v>
      </c>
      <c r="C5799" s="13" t="s">
        <v>23</v>
      </c>
      <c r="D5799" s="13" t="s">
        <v>24</v>
      </c>
      <c r="E5799" s="13" t="s">
        <v>25</v>
      </c>
      <c r="F5799" s="919" t="s">
        <v>17</v>
      </c>
      <c r="G5799" s="919"/>
      <c r="H5799" s="920"/>
      <c r="I5799" s="920"/>
      <c r="J5799" s="920"/>
      <c r="K5799" s="920"/>
      <c r="L5799" s="920"/>
    </row>
    <row r="5800" spans="1:12" s="1" customFormat="1" ht="26.25" customHeight="1" x14ac:dyDescent="0.15">
      <c r="A5800" s="918"/>
      <c r="B5800" s="921" t="s">
        <v>3361</v>
      </c>
      <c r="C5800" s="922" t="s">
        <v>3362</v>
      </c>
      <c r="D5800" s="923">
        <v>43634</v>
      </c>
      <c r="E5800" s="921" t="s">
        <v>59</v>
      </c>
      <c r="F5800" s="921" t="s">
        <v>3363</v>
      </c>
      <c r="G5800" s="921"/>
      <c r="H5800" s="924" t="s">
        <v>30</v>
      </c>
      <c r="I5800" s="924"/>
      <c r="J5800" s="14" t="s">
        <v>31</v>
      </c>
      <c r="K5800" s="14" t="s">
        <v>32</v>
      </c>
      <c r="L5800" s="16">
        <v>487.8</v>
      </c>
    </row>
    <row r="5801" spans="1:12" s="1" customFormat="1" ht="409.2" customHeight="1" x14ac:dyDescent="0.15">
      <c r="A5801" s="918"/>
      <c r="B5801" s="921"/>
      <c r="C5801" s="922"/>
      <c r="D5801" s="923"/>
      <c r="E5801" s="921"/>
      <c r="F5801" s="921"/>
      <c r="G5801" s="921"/>
      <c r="H5801" s="924" t="s">
        <v>33</v>
      </c>
      <c r="I5801" s="924"/>
      <c r="J5801" s="921" t="s">
        <v>31</v>
      </c>
      <c r="K5801" s="921" t="s">
        <v>32</v>
      </c>
      <c r="L5801" s="925">
        <v>1045.26</v>
      </c>
    </row>
    <row r="5802" spans="1:12" s="1" customFormat="1" ht="397.35" customHeight="1" x14ac:dyDescent="0.15">
      <c r="A5802" s="918"/>
      <c r="B5802" s="921"/>
      <c r="C5802" s="922"/>
      <c r="D5802" s="923"/>
      <c r="E5802" s="921"/>
      <c r="F5802" s="921"/>
      <c r="G5802" s="921"/>
      <c r="H5802" s="924"/>
      <c r="I5802" s="924"/>
      <c r="J5802" s="921"/>
      <c r="K5802" s="921"/>
      <c r="L5802" s="925"/>
    </row>
    <row r="5803" spans="1:12" s="1" customFormat="1" ht="24" customHeight="1" x14ac:dyDescent="0.15">
      <c r="A5803" s="918"/>
      <c r="B5803" s="9" t="s">
        <v>34</v>
      </c>
      <c r="C5803" s="13" t="s">
        <v>35</v>
      </c>
      <c r="D5803" s="13" t="s">
        <v>36</v>
      </c>
      <c r="E5803" s="13" t="s">
        <v>37</v>
      </c>
      <c r="F5803" s="920"/>
      <c r="G5803" s="920"/>
      <c r="H5803" s="924" t="s">
        <v>38</v>
      </c>
      <c r="I5803" s="924"/>
      <c r="J5803" s="921" t="s">
        <v>31</v>
      </c>
      <c r="K5803" s="921" t="s">
        <v>32</v>
      </c>
      <c r="L5803" s="925">
        <v>66.930000000000007</v>
      </c>
    </row>
    <row r="5804" spans="1:12" s="1" customFormat="1" ht="24" customHeight="1" x14ac:dyDescent="0.15">
      <c r="A5804" s="918"/>
      <c r="B5804" s="14" t="s">
        <v>702</v>
      </c>
      <c r="C5804" s="14" t="s">
        <v>3363</v>
      </c>
      <c r="D5804" s="15">
        <v>43639</v>
      </c>
      <c r="E5804" s="14" t="s">
        <v>3364</v>
      </c>
      <c r="F5804" s="920"/>
      <c r="G5804" s="920"/>
      <c r="H5804" s="924"/>
      <c r="I5804" s="924"/>
      <c r="J5804" s="921"/>
      <c r="K5804" s="921"/>
      <c r="L5804" s="925"/>
    </row>
    <row r="5805" spans="1:12" s="1" customFormat="1" ht="24" customHeight="1" x14ac:dyDescent="0.15">
      <c r="A5805" s="918">
        <v>1083</v>
      </c>
      <c r="B5805" s="9" t="s">
        <v>22</v>
      </c>
      <c r="C5805" s="13" t="s">
        <v>23</v>
      </c>
      <c r="D5805" s="13" t="s">
        <v>24</v>
      </c>
      <c r="E5805" s="13" t="s">
        <v>25</v>
      </c>
      <c r="F5805" s="919" t="s">
        <v>17</v>
      </c>
      <c r="G5805" s="919"/>
      <c r="H5805" s="920"/>
      <c r="I5805" s="920"/>
      <c r="J5805" s="920"/>
      <c r="K5805" s="920"/>
      <c r="L5805" s="920"/>
    </row>
    <row r="5806" spans="1:12" s="1" customFormat="1" ht="26.25" customHeight="1" x14ac:dyDescent="0.15">
      <c r="A5806" s="918"/>
      <c r="B5806" s="921" t="s">
        <v>3365</v>
      </c>
      <c r="C5806" s="922" t="s">
        <v>3366</v>
      </c>
      <c r="D5806" s="923">
        <v>43558</v>
      </c>
      <c r="E5806" s="921" t="s">
        <v>3367</v>
      </c>
      <c r="F5806" s="921" t="s">
        <v>3368</v>
      </c>
      <c r="G5806" s="921"/>
      <c r="H5806" s="924" t="s">
        <v>30</v>
      </c>
      <c r="I5806" s="924"/>
      <c r="J5806" s="14" t="s">
        <v>31</v>
      </c>
      <c r="K5806" s="14" t="s">
        <v>32</v>
      </c>
      <c r="L5806" s="16">
        <v>187</v>
      </c>
    </row>
    <row r="5807" spans="1:12" s="1" customFormat="1" ht="123.75" customHeight="1" x14ac:dyDescent="0.15">
      <c r="A5807" s="918"/>
      <c r="B5807" s="921"/>
      <c r="C5807" s="922"/>
      <c r="D5807" s="923"/>
      <c r="E5807" s="921"/>
      <c r="F5807" s="921"/>
      <c r="G5807" s="921"/>
      <c r="H5807" s="924" t="s">
        <v>33</v>
      </c>
      <c r="I5807" s="924"/>
      <c r="J5807" s="14" t="s">
        <v>31</v>
      </c>
      <c r="K5807" s="14" t="s">
        <v>32</v>
      </c>
      <c r="L5807" s="16">
        <v>98</v>
      </c>
    </row>
    <row r="5808" spans="1:12" s="1" customFormat="1" ht="24" customHeight="1" x14ac:dyDescent="0.15">
      <c r="A5808" s="918"/>
      <c r="B5808" s="9" t="s">
        <v>34</v>
      </c>
      <c r="C5808" s="13" t="s">
        <v>35</v>
      </c>
      <c r="D5808" s="13" t="s">
        <v>36</v>
      </c>
      <c r="E5808" s="13" t="s">
        <v>37</v>
      </c>
      <c r="F5808" s="920"/>
      <c r="G5808" s="920"/>
      <c r="H5808" s="924" t="s">
        <v>38</v>
      </c>
      <c r="I5808" s="924"/>
      <c r="J5808" s="921" t="s">
        <v>31</v>
      </c>
      <c r="K5808" s="921" t="s">
        <v>31</v>
      </c>
      <c r="L5808" s="925">
        <v>0</v>
      </c>
    </row>
    <row r="5809" spans="1:12" s="1" customFormat="1" ht="24" customHeight="1" x14ac:dyDescent="0.15">
      <c r="A5809" s="918"/>
      <c r="B5809" s="14" t="s">
        <v>229</v>
      </c>
      <c r="C5809" s="14" t="s">
        <v>3368</v>
      </c>
      <c r="D5809" s="15">
        <v>43559</v>
      </c>
      <c r="E5809" s="14" t="s">
        <v>3369</v>
      </c>
      <c r="F5809" s="920"/>
      <c r="G5809" s="920"/>
      <c r="H5809" s="924"/>
      <c r="I5809" s="924"/>
      <c r="J5809" s="921"/>
      <c r="K5809" s="921"/>
      <c r="L5809" s="925"/>
    </row>
    <row r="5810" spans="1:12" s="1" customFormat="1" ht="24" customHeight="1" x14ac:dyDescent="0.15">
      <c r="A5810" s="918">
        <v>1084</v>
      </c>
      <c r="B5810" s="9" t="s">
        <v>22</v>
      </c>
      <c r="C5810" s="13" t="s">
        <v>23</v>
      </c>
      <c r="D5810" s="13" t="s">
        <v>24</v>
      </c>
      <c r="E5810" s="13" t="s">
        <v>25</v>
      </c>
      <c r="F5810" s="919" t="s">
        <v>17</v>
      </c>
      <c r="G5810" s="919"/>
      <c r="H5810" s="920"/>
      <c r="I5810" s="920"/>
      <c r="J5810" s="920"/>
      <c r="K5810" s="920"/>
      <c r="L5810" s="920"/>
    </row>
    <row r="5811" spans="1:12" s="1" customFormat="1" ht="26.25" customHeight="1" x14ac:dyDescent="0.15">
      <c r="A5811" s="918"/>
      <c r="B5811" s="921" t="s">
        <v>3365</v>
      </c>
      <c r="C5811" s="921" t="s">
        <v>3370</v>
      </c>
      <c r="D5811" s="923">
        <v>43572</v>
      </c>
      <c r="E5811" s="921" t="s">
        <v>3371</v>
      </c>
      <c r="F5811" s="921" t="s">
        <v>3372</v>
      </c>
      <c r="G5811" s="921"/>
      <c r="H5811" s="924" t="s">
        <v>30</v>
      </c>
      <c r="I5811" s="924"/>
      <c r="J5811" s="14" t="s">
        <v>31</v>
      </c>
      <c r="K5811" s="14" t="s">
        <v>32</v>
      </c>
      <c r="L5811" s="16">
        <v>347.63</v>
      </c>
    </row>
    <row r="5812" spans="1:12" s="1" customFormat="1" ht="81.75" customHeight="1" x14ac:dyDescent="0.15">
      <c r="A5812" s="918"/>
      <c r="B5812" s="921"/>
      <c r="C5812" s="921"/>
      <c r="D5812" s="923"/>
      <c r="E5812" s="921"/>
      <c r="F5812" s="921"/>
      <c r="G5812" s="921"/>
      <c r="H5812" s="924" t="s">
        <v>33</v>
      </c>
      <c r="I5812" s="924"/>
      <c r="J5812" s="14" t="s">
        <v>31</v>
      </c>
      <c r="K5812" s="14" t="s">
        <v>32</v>
      </c>
      <c r="L5812" s="16">
        <v>262.95999999999998</v>
      </c>
    </row>
    <row r="5813" spans="1:12" s="1" customFormat="1" ht="24" customHeight="1" x14ac:dyDescent="0.15">
      <c r="A5813" s="918"/>
      <c r="B5813" s="9" t="s">
        <v>34</v>
      </c>
      <c r="C5813" s="13" t="s">
        <v>35</v>
      </c>
      <c r="D5813" s="13" t="s">
        <v>36</v>
      </c>
      <c r="E5813" s="13" t="s">
        <v>37</v>
      </c>
      <c r="F5813" s="920"/>
      <c r="G5813" s="920"/>
      <c r="H5813" s="924" t="s">
        <v>38</v>
      </c>
      <c r="I5813" s="924"/>
      <c r="J5813" s="921" t="s">
        <v>31</v>
      </c>
      <c r="K5813" s="921" t="s">
        <v>32</v>
      </c>
      <c r="L5813" s="925">
        <v>50</v>
      </c>
    </row>
    <row r="5814" spans="1:12" s="1" customFormat="1" ht="24" customHeight="1" x14ac:dyDescent="0.15">
      <c r="A5814" s="918"/>
      <c r="B5814" s="14" t="s">
        <v>229</v>
      </c>
      <c r="C5814" s="14" t="s">
        <v>3372</v>
      </c>
      <c r="D5814" s="15">
        <v>43574</v>
      </c>
      <c r="E5814" s="14" t="s">
        <v>170</v>
      </c>
      <c r="F5814" s="920"/>
      <c r="G5814" s="920"/>
      <c r="H5814" s="924"/>
      <c r="I5814" s="924"/>
      <c r="J5814" s="921"/>
      <c r="K5814" s="921"/>
      <c r="L5814" s="925"/>
    </row>
    <row r="5815" spans="1:12" s="1" customFormat="1" ht="24" customHeight="1" x14ac:dyDescent="0.15">
      <c r="A5815" s="918">
        <v>1085</v>
      </c>
      <c r="B5815" s="9" t="s">
        <v>22</v>
      </c>
      <c r="C5815" s="13" t="s">
        <v>23</v>
      </c>
      <c r="D5815" s="13" t="s">
        <v>24</v>
      </c>
      <c r="E5815" s="13" t="s">
        <v>25</v>
      </c>
      <c r="F5815" s="919" t="s">
        <v>17</v>
      </c>
      <c r="G5815" s="919"/>
      <c r="H5815" s="920"/>
      <c r="I5815" s="920"/>
      <c r="J5815" s="920"/>
      <c r="K5815" s="920"/>
      <c r="L5815" s="920"/>
    </row>
    <row r="5816" spans="1:12" s="1" customFormat="1" ht="26.25" customHeight="1" x14ac:dyDescent="0.15">
      <c r="A5816" s="918"/>
      <c r="B5816" s="921" t="s">
        <v>3365</v>
      </c>
      <c r="C5816" s="922" t="s">
        <v>3373</v>
      </c>
      <c r="D5816" s="923">
        <v>43581</v>
      </c>
      <c r="E5816" s="921" t="s">
        <v>436</v>
      </c>
      <c r="F5816" s="921" t="s">
        <v>3374</v>
      </c>
      <c r="G5816" s="921"/>
      <c r="H5816" s="924" t="s">
        <v>30</v>
      </c>
      <c r="I5816" s="924"/>
      <c r="J5816" s="14" t="s">
        <v>31</v>
      </c>
      <c r="K5816" s="14" t="s">
        <v>32</v>
      </c>
      <c r="L5816" s="16">
        <v>300</v>
      </c>
    </row>
    <row r="5817" spans="1:12" s="1" customFormat="1" ht="134.25" customHeight="1" x14ac:dyDescent="0.15">
      <c r="A5817" s="918"/>
      <c r="B5817" s="921"/>
      <c r="C5817" s="922"/>
      <c r="D5817" s="923"/>
      <c r="E5817" s="921"/>
      <c r="F5817" s="921"/>
      <c r="G5817" s="921"/>
      <c r="H5817" s="924" t="s">
        <v>33</v>
      </c>
      <c r="I5817" s="924"/>
      <c r="J5817" s="14" t="s">
        <v>31</v>
      </c>
      <c r="K5817" s="14" t="s">
        <v>31</v>
      </c>
      <c r="L5817" s="16">
        <v>0</v>
      </c>
    </row>
    <row r="5818" spans="1:12" s="1" customFormat="1" ht="24" customHeight="1" x14ac:dyDescent="0.15">
      <c r="A5818" s="918"/>
      <c r="B5818" s="9" t="s">
        <v>34</v>
      </c>
      <c r="C5818" s="13" t="s">
        <v>35</v>
      </c>
      <c r="D5818" s="13" t="s">
        <v>36</v>
      </c>
      <c r="E5818" s="13" t="s">
        <v>37</v>
      </c>
      <c r="F5818" s="920"/>
      <c r="G5818" s="920"/>
      <c r="H5818" s="924" t="s">
        <v>38</v>
      </c>
      <c r="I5818" s="924"/>
      <c r="J5818" s="921" t="s">
        <v>31</v>
      </c>
      <c r="K5818" s="921" t="s">
        <v>31</v>
      </c>
      <c r="L5818" s="925">
        <v>0</v>
      </c>
    </row>
    <row r="5819" spans="1:12" s="1" customFormat="1" ht="24" customHeight="1" x14ac:dyDescent="0.15">
      <c r="A5819" s="918"/>
      <c r="B5819" s="14" t="s">
        <v>229</v>
      </c>
      <c r="C5819" s="14" t="s">
        <v>3374</v>
      </c>
      <c r="D5819" s="15">
        <v>43590</v>
      </c>
      <c r="E5819" s="14" t="s">
        <v>3375</v>
      </c>
      <c r="F5819" s="920"/>
      <c r="G5819" s="920"/>
      <c r="H5819" s="924"/>
      <c r="I5819" s="924"/>
      <c r="J5819" s="921"/>
      <c r="K5819" s="921"/>
      <c r="L5819" s="925"/>
    </row>
    <row r="5820" spans="1:12" s="1" customFormat="1" ht="24" customHeight="1" x14ac:dyDescent="0.15">
      <c r="A5820" s="918">
        <v>1086</v>
      </c>
      <c r="B5820" s="9" t="s">
        <v>22</v>
      </c>
      <c r="C5820" s="13" t="s">
        <v>23</v>
      </c>
      <c r="D5820" s="13" t="s">
        <v>24</v>
      </c>
      <c r="E5820" s="13" t="s">
        <v>25</v>
      </c>
      <c r="F5820" s="919" t="s">
        <v>17</v>
      </c>
      <c r="G5820" s="919"/>
      <c r="H5820" s="920"/>
      <c r="I5820" s="920"/>
      <c r="J5820" s="920"/>
      <c r="K5820" s="920"/>
      <c r="L5820" s="920"/>
    </row>
    <row r="5821" spans="1:12" s="1" customFormat="1" ht="26.25" customHeight="1" x14ac:dyDescent="0.15">
      <c r="A5821" s="918"/>
      <c r="B5821" s="921" t="s">
        <v>3365</v>
      </c>
      <c r="C5821" s="922" t="s">
        <v>3376</v>
      </c>
      <c r="D5821" s="923">
        <v>43595</v>
      </c>
      <c r="E5821" s="921" t="s">
        <v>187</v>
      </c>
      <c r="F5821" s="921" t="s">
        <v>982</v>
      </c>
      <c r="G5821" s="921"/>
      <c r="H5821" s="924" t="s">
        <v>30</v>
      </c>
      <c r="I5821" s="924"/>
      <c r="J5821" s="14" t="s">
        <v>31</v>
      </c>
      <c r="K5821" s="14" t="s">
        <v>32</v>
      </c>
      <c r="L5821" s="16">
        <v>272</v>
      </c>
    </row>
    <row r="5822" spans="1:12" s="1" customFormat="1" ht="176.25" customHeight="1" x14ac:dyDescent="0.15">
      <c r="A5822" s="918"/>
      <c r="B5822" s="921"/>
      <c r="C5822" s="922"/>
      <c r="D5822" s="923"/>
      <c r="E5822" s="921"/>
      <c r="F5822" s="921"/>
      <c r="G5822" s="921"/>
      <c r="H5822" s="924" t="s">
        <v>33</v>
      </c>
      <c r="I5822" s="924"/>
      <c r="J5822" s="14" t="s">
        <v>31</v>
      </c>
      <c r="K5822" s="14" t="s">
        <v>32</v>
      </c>
      <c r="L5822" s="16">
        <v>478.06</v>
      </c>
    </row>
    <row r="5823" spans="1:12" s="1" customFormat="1" ht="24" customHeight="1" x14ac:dyDescent="0.15">
      <c r="A5823" s="918"/>
      <c r="B5823" s="9" t="s">
        <v>34</v>
      </c>
      <c r="C5823" s="13" t="s">
        <v>35</v>
      </c>
      <c r="D5823" s="13" t="s">
        <v>36</v>
      </c>
      <c r="E5823" s="13" t="s">
        <v>37</v>
      </c>
      <c r="F5823" s="920"/>
      <c r="G5823" s="920"/>
      <c r="H5823" s="924" t="s">
        <v>38</v>
      </c>
      <c r="I5823" s="924"/>
      <c r="J5823" s="921" t="s">
        <v>31</v>
      </c>
      <c r="K5823" s="921" t="s">
        <v>32</v>
      </c>
      <c r="L5823" s="925">
        <v>189.86</v>
      </c>
    </row>
    <row r="5824" spans="1:12" s="1" customFormat="1" ht="24" customHeight="1" x14ac:dyDescent="0.15">
      <c r="A5824" s="918"/>
      <c r="B5824" s="14" t="s">
        <v>229</v>
      </c>
      <c r="C5824" s="14" t="s">
        <v>982</v>
      </c>
      <c r="D5824" s="15">
        <v>43596</v>
      </c>
      <c r="E5824" s="14" t="s">
        <v>3377</v>
      </c>
      <c r="F5824" s="920"/>
      <c r="G5824" s="920"/>
      <c r="H5824" s="924"/>
      <c r="I5824" s="924"/>
      <c r="J5824" s="921"/>
      <c r="K5824" s="921"/>
      <c r="L5824" s="925"/>
    </row>
    <row r="5825" spans="1:12" s="1" customFormat="1" ht="24" customHeight="1" x14ac:dyDescent="0.15">
      <c r="A5825" s="918">
        <v>1087</v>
      </c>
      <c r="B5825" s="9" t="s">
        <v>22</v>
      </c>
      <c r="C5825" s="13" t="s">
        <v>23</v>
      </c>
      <c r="D5825" s="13" t="s">
        <v>24</v>
      </c>
      <c r="E5825" s="13" t="s">
        <v>25</v>
      </c>
      <c r="F5825" s="919" t="s">
        <v>17</v>
      </c>
      <c r="G5825" s="919"/>
      <c r="H5825" s="920"/>
      <c r="I5825" s="920"/>
      <c r="J5825" s="920"/>
      <c r="K5825" s="920"/>
      <c r="L5825" s="920"/>
    </row>
    <row r="5826" spans="1:12" s="1" customFormat="1" ht="26.25" customHeight="1" x14ac:dyDescent="0.15">
      <c r="A5826" s="918"/>
      <c r="B5826" s="921" t="s">
        <v>3365</v>
      </c>
      <c r="C5826" s="921" t="s">
        <v>3378</v>
      </c>
      <c r="D5826" s="923">
        <v>43606</v>
      </c>
      <c r="E5826" s="921" t="s">
        <v>172</v>
      </c>
      <c r="F5826" s="921" t="s">
        <v>3379</v>
      </c>
      <c r="G5826" s="921"/>
      <c r="H5826" s="924" t="s">
        <v>30</v>
      </c>
      <c r="I5826" s="924"/>
      <c r="J5826" s="14" t="s">
        <v>31</v>
      </c>
      <c r="K5826" s="14" t="s">
        <v>32</v>
      </c>
      <c r="L5826" s="16">
        <v>175.57</v>
      </c>
    </row>
    <row r="5827" spans="1:12" s="1" customFormat="1" ht="71.25" customHeight="1" x14ac:dyDescent="0.15">
      <c r="A5827" s="918"/>
      <c r="B5827" s="921"/>
      <c r="C5827" s="921"/>
      <c r="D5827" s="923"/>
      <c r="E5827" s="921"/>
      <c r="F5827" s="921"/>
      <c r="G5827" s="921"/>
      <c r="H5827" s="924" t="s">
        <v>33</v>
      </c>
      <c r="I5827" s="924"/>
      <c r="J5827" s="14" t="s">
        <v>31</v>
      </c>
      <c r="K5827" s="14" t="s">
        <v>32</v>
      </c>
      <c r="L5827" s="16">
        <v>372.28</v>
      </c>
    </row>
    <row r="5828" spans="1:12" s="1" customFormat="1" ht="24" customHeight="1" x14ac:dyDescent="0.15">
      <c r="A5828" s="918"/>
      <c r="B5828" s="9" t="s">
        <v>34</v>
      </c>
      <c r="C5828" s="13" t="s">
        <v>35</v>
      </c>
      <c r="D5828" s="13" t="s">
        <v>36</v>
      </c>
      <c r="E5828" s="13" t="s">
        <v>37</v>
      </c>
      <c r="F5828" s="920"/>
      <c r="G5828" s="920"/>
      <c r="H5828" s="924" t="s">
        <v>38</v>
      </c>
      <c r="I5828" s="924"/>
      <c r="J5828" s="921" t="s">
        <v>31</v>
      </c>
      <c r="K5828" s="921" t="s">
        <v>31</v>
      </c>
      <c r="L5828" s="925">
        <v>0</v>
      </c>
    </row>
    <row r="5829" spans="1:12" s="1" customFormat="1" ht="24" customHeight="1" x14ac:dyDescent="0.15">
      <c r="A5829" s="918"/>
      <c r="B5829" s="14" t="s">
        <v>229</v>
      </c>
      <c r="C5829" s="14" t="s">
        <v>3379</v>
      </c>
      <c r="D5829" s="15">
        <v>43607</v>
      </c>
      <c r="E5829" s="14" t="s">
        <v>1827</v>
      </c>
      <c r="F5829" s="920"/>
      <c r="G5829" s="920"/>
      <c r="H5829" s="924"/>
      <c r="I5829" s="924"/>
      <c r="J5829" s="921"/>
      <c r="K5829" s="921"/>
      <c r="L5829" s="925"/>
    </row>
    <row r="5830" spans="1:12" s="1" customFormat="1" ht="24" customHeight="1" x14ac:dyDescent="0.15">
      <c r="A5830" s="918">
        <v>1088</v>
      </c>
      <c r="B5830" s="9" t="s">
        <v>22</v>
      </c>
      <c r="C5830" s="13" t="s">
        <v>23</v>
      </c>
      <c r="D5830" s="13" t="s">
        <v>24</v>
      </c>
      <c r="E5830" s="13" t="s">
        <v>25</v>
      </c>
      <c r="F5830" s="919" t="s">
        <v>17</v>
      </c>
      <c r="G5830" s="919"/>
      <c r="H5830" s="920"/>
      <c r="I5830" s="920"/>
      <c r="J5830" s="920"/>
      <c r="K5830" s="920"/>
      <c r="L5830" s="920"/>
    </row>
    <row r="5831" spans="1:12" s="1" customFormat="1" ht="26.25" customHeight="1" x14ac:dyDescent="0.15">
      <c r="A5831" s="918"/>
      <c r="B5831" s="921" t="s">
        <v>3365</v>
      </c>
      <c r="C5831" s="921" t="s">
        <v>3380</v>
      </c>
      <c r="D5831" s="923">
        <v>43665</v>
      </c>
      <c r="E5831" s="921" t="s">
        <v>2291</v>
      </c>
      <c r="F5831" s="921" t="s">
        <v>210</v>
      </c>
      <c r="G5831" s="921"/>
      <c r="H5831" s="924" t="s">
        <v>30</v>
      </c>
      <c r="I5831" s="924"/>
      <c r="J5831" s="14" t="s">
        <v>31</v>
      </c>
      <c r="K5831" s="14" t="s">
        <v>31</v>
      </c>
      <c r="L5831" s="16">
        <v>0</v>
      </c>
    </row>
    <row r="5832" spans="1:12" s="1" customFormat="1" ht="60.75" customHeight="1" x14ac:dyDescent="0.15">
      <c r="A5832" s="918"/>
      <c r="B5832" s="921"/>
      <c r="C5832" s="921"/>
      <c r="D5832" s="923"/>
      <c r="E5832" s="921"/>
      <c r="F5832" s="921"/>
      <c r="G5832" s="921"/>
      <c r="H5832" s="924" t="s">
        <v>33</v>
      </c>
      <c r="I5832" s="924"/>
      <c r="J5832" s="14" t="s">
        <v>31</v>
      </c>
      <c r="K5832" s="14" t="s">
        <v>31</v>
      </c>
      <c r="L5832" s="16">
        <v>0</v>
      </c>
    </row>
    <row r="5833" spans="1:12" s="1" customFormat="1" ht="24" customHeight="1" x14ac:dyDescent="0.15">
      <c r="A5833" s="918"/>
      <c r="B5833" s="9" t="s">
        <v>34</v>
      </c>
      <c r="C5833" s="13" t="s">
        <v>35</v>
      </c>
      <c r="D5833" s="13" t="s">
        <v>36</v>
      </c>
      <c r="E5833" s="13" t="s">
        <v>37</v>
      </c>
      <c r="F5833" s="920"/>
      <c r="G5833" s="920"/>
      <c r="H5833" s="924" t="s">
        <v>38</v>
      </c>
      <c r="I5833" s="924"/>
      <c r="J5833" s="921" t="s">
        <v>31</v>
      </c>
      <c r="K5833" s="921" t="s">
        <v>32</v>
      </c>
      <c r="L5833" s="925">
        <v>1290</v>
      </c>
    </row>
    <row r="5834" spans="1:12" s="1" customFormat="1" ht="24" customHeight="1" x14ac:dyDescent="0.15">
      <c r="A5834" s="918"/>
      <c r="B5834" s="14" t="s">
        <v>229</v>
      </c>
      <c r="C5834" s="14" t="s">
        <v>210</v>
      </c>
      <c r="D5834" s="15">
        <v>43674</v>
      </c>
      <c r="E5834" s="14" t="s">
        <v>3381</v>
      </c>
      <c r="F5834" s="920"/>
      <c r="G5834" s="920"/>
      <c r="H5834" s="924"/>
      <c r="I5834" s="924"/>
      <c r="J5834" s="921"/>
      <c r="K5834" s="921"/>
      <c r="L5834" s="925"/>
    </row>
    <row r="5835" spans="1:12" s="1" customFormat="1" ht="24" customHeight="1" x14ac:dyDescent="0.15">
      <c r="A5835" s="918">
        <v>1089</v>
      </c>
      <c r="B5835" s="9" t="s">
        <v>22</v>
      </c>
      <c r="C5835" s="13" t="s">
        <v>23</v>
      </c>
      <c r="D5835" s="13" t="s">
        <v>24</v>
      </c>
      <c r="E5835" s="13" t="s">
        <v>25</v>
      </c>
      <c r="F5835" s="919" t="s">
        <v>17</v>
      </c>
      <c r="G5835" s="919"/>
      <c r="H5835" s="920"/>
      <c r="I5835" s="920"/>
      <c r="J5835" s="920"/>
      <c r="K5835" s="920"/>
      <c r="L5835" s="920"/>
    </row>
    <row r="5836" spans="1:12" s="1" customFormat="1" ht="26.25" customHeight="1" x14ac:dyDescent="0.15">
      <c r="A5836" s="918"/>
      <c r="B5836" s="921" t="s">
        <v>3365</v>
      </c>
      <c r="C5836" s="921" t="s">
        <v>3382</v>
      </c>
      <c r="D5836" s="923">
        <v>43734</v>
      </c>
      <c r="E5836" s="921" t="s">
        <v>1575</v>
      </c>
      <c r="F5836" s="921" t="s">
        <v>1576</v>
      </c>
      <c r="G5836" s="921"/>
      <c r="H5836" s="924" t="s">
        <v>30</v>
      </c>
      <c r="I5836" s="924"/>
      <c r="J5836" s="14" t="s">
        <v>31</v>
      </c>
      <c r="K5836" s="14" t="s">
        <v>32</v>
      </c>
      <c r="L5836" s="16">
        <v>213.85</v>
      </c>
    </row>
    <row r="5837" spans="1:12" s="1" customFormat="1" ht="39.75" customHeight="1" x14ac:dyDescent="0.15">
      <c r="A5837" s="918"/>
      <c r="B5837" s="921"/>
      <c r="C5837" s="921"/>
      <c r="D5837" s="923"/>
      <c r="E5837" s="921"/>
      <c r="F5837" s="921"/>
      <c r="G5837" s="921"/>
      <c r="H5837" s="924" t="s">
        <v>33</v>
      </c>
      <c r="I5837" s="924"/>
      <c r="J5837" s="14" t="s">
        <v>31</v>
      </c>
      <c r="K5837" s="14" t="s">
        <v>32</v>
      </c>
      <c r="L5837" s="16">
        <v>485.04</v>
      </c>
    </row>
    <row r="5838" spans="1:12" s="1" customFormat="1" ht="24" customHeight="1" x14ac:dyDescent="0.15">
      <c r="A5838" s="918"/>
      <c r="B5838" s="9" t="s">
        <v>34</v>
      </c>
      <c r="C5838" s="13" t="s">
        <v>35</v>
      </c>
      <c r="D5838" s="13" t="s">
        <v>36</v>
      </c>
      <c r="E5838" s="13" t="s">
        <v>37</v>
      </c>
      <c r="F5838" s="920"/>
      <c r="G5838" s="920"/>
      <c r="H5838" s="924" t="s">
        <v>38</v>
      </c>
      <c r="I5838" s="924"/>
      <c r="J5838" s="921" t="s">
        <v>31</v>
      </c>
      <c r="K5838" s="921" t="s">
        <v>32</v>
      </c>
      <c r="L5838" s="925">
        <v>195</v>
      </c>
    </row>
    <row r="5839" spans="1:12" s="1" customFormat="1" ht="24" customHeight="1" x14ac:dyDescent="0.15">
      <c r="A5839" s="918"/>
      <c r="B5839" s="14" t="s">
        <v>229</v>
      </c>
      <c r="C5839" s="14" t="s">
        <v>1576</v>
      </c>
      <c r="D5839" s="15">
        <v>43737</v>
      </c>
      <c r="E5839" s="14" t="s">
        <v>3383</v>
      </c>
      <c r="F5839" s="920"/>
      <c r="G5839" s="920"/>
      <c r="H5839" s="924"/>
      <c r="I5839" s="924"/>
      <c r="J5839" s="921"/>
      <c r="K5839" s="921"/>
      <c r="L5839" s="925"/>
    </row>
    <row r="5840" spans="1:12" s="1" customFormat="1" ht="24" customHeight="1" x14ac:dyDescent="0.15">
      <c r="A5840" s="918">
        <v>1090</v>
      </c>
      <c r="B5840" s="9" t="s">
        <v>22</v>
      </c>
      <c r="C5840" s="13" t="s">
        <v>23</v>
      </c>
      <c r="D5840" s="13" t="s">
        <v>24</v>
      </c>
      <c r="E5840" s="13" t="s">
        <v>25</v>
      </c>
      <c r="F5840" s="919" t="s">
        <v>17</v>
      </c>
      <c r="G5840" s="919"/>
      <c r="H5840" s="920"/>
      <c r="I5840" s="920"/>
      <c r="J5840" s="920"/>
      <c r="K5840" s="920"/>
      <c r="L5840" s="920"/>
    </row>
    <row r="5841" spans="1:12" s="1" customFormat="1" ht="26.25" customHeight="1" x14ac:dyDescent="0.15">
      <c r="A5841" s="918"/>
      <c r="B5841" s="921" t="s">
        <v>3384</v>
      </c>
      <c r="C5841" s="922" t="s">
        <v>3385</v>
      </c>
      <c r="D5841" s="923">
        <v>43651</v>
      </c>
      <c r="E5841" s="921" t="s">
        <v>2491</v>
      </c>
      <c r="F5841" s="921" t="s">
        <v>3386</v>
      </c>
      <c r="G5841" s="921"/>
      <c r="H5841" s="924" t="s">
        <v>30</v>
      </c>
      <c r="I5841" s="924"/>
      <c r="J5841" s="14" t="s">
        <v>31</v>
      </c>
      <c r="K5841" s="14" t="s">
        <v>32</v>
      </c>
      <c r="L5841" s="16">
        <v>720</v>
      </c>
    </row>
    <row r="5842" spans="1:12" s="1" customFormat="1" ht="409.2" customHeight="1" x14ac:dyDescent="0.15">
      <c r="A5842" s="918"/>
      <c r="B5842" s="921"/>
      <c r="C5842" s="922"/>
      <c r="D5842" s="923"/>
      <c r="E5842" s="921"/>
      <c r="F5842" s="921"/>
      <c r="G5842" s="921"/>
      <c r="H5842" s="924" t="s">
        <v>33</v>
      </c>
      <c r="I5842" s="924"/>
      <c r="J5842" s="921" t="s">
        <v>31</v>
      </c>
      <c r="K5842" s="921" t="s">
        <v>31</v>
      </c>
      <c r="L5842" s="925">
        <v>0</v>
      </c>
    </row>
    <row r="5843" spans="1:12" s="1" customFormat="1" ht="8.85" customHeight="1" x14ac:dyDescent="0.15">
      <c r="A5843" s="918"/>
      <c r="B5843" s="921"/>
      <c r="C5843" s="922"/>
      <c r="D5843" s="923"/>
      <c r="E5843" s="921"/>
      <c r="F5843" s="921"/>
      <c r="G5843" s="921"/>
      <c r="H5843" s="924"/>
      <c r="I5843" s="924"/>
      <c r="J5843" s="921"/>
      <c r="K5843" s="921"/>
      <c r="L5843" s="925"/>
    </row>
    <row r="5844" spans="1:12" s="1" customFormat="1" ht="24" customHeight="1" x14ac:dyDescent="0.15">
      <c r="A5844" s="918"/>
      <c r="B5844" s="9" t="s">
        <v>34</v>
      </c>
      <c r="C5844" s="13" t="s">
        <v>35</v>
      </c>
      <c r="D5844" s="13" t="s">
        <v>36</v>
      </c>
      <c r="E5844" s="13" t="s">
        <v>37</v>
      </c>
      <c r="F5844" s="920"/>
      <c r="G5844" s="920"/>
      <c r="H5844" s="924" t="s">
        <v>38</v>
      </c>
      <c r="I5844" s="924"/>
      <c r="J5844" s="921" t="s">
        <v>31</v>
      </c>
      <c r="K5844" s="921" t="s">
        <v>32</v>
      </c>
      <c r="L5844" s="925">
        <v>236.76</v>
      </c>
    </row>
    <row r="5845" spans="1:12" s="1" customFormat="1" ht="24" customHeight="1" x14ac:dyDescent="0.15">
      <c r="A5845" s="918"/>
      <c r="B5845" s="14" t="s">
        <v>204</v>
      </c>
      <c r="C5845" s="14" t="s">
        <v>3386</v>
      </c>
      <c r="D5845" s="15">
        <v>43666</v>
      </c>
      <c r="E5845" s="14" t="s">
        <v>3387</v>
      </c>
      <c r="F5845" s="920"/>
      <c r="G5845" s="920"/>
      <c r="H5845" s="924"/>
      <c r="I5845" s="924"/>
      <c r="J5845" s="921"/>
      <c r="K5845" s="921"/>
      <c r="L5845" s="925"/>
    </row>
    <row r="5846" spans="1:12" s="1" customFormat="1" ht="24" customHeight="1" x14ac:dyDescent="0.15">
      <c r="A5846" s="918">
        <v>1091</v>
      </c>
      <c r="B5846" s="9" t="s">
        <v>22</v>
      </c>
      <c r="C5846" s="13" t="s">
        <v>23</v>
      </c>
      <c r="D5846" s="13" t="s">
        <v>24</v>
      </c>
      <c r="E5846" s="13" t="s">
        <v>25</v>
      </c>
      <c r="F5846" s="919" t="s">
        <v>17</v>
      </c>
      <c r="G5846" s="919"/>
      <c r="H5846" s="920"/>
      <c r="I5846" s="920"/>
      <c r="J5846" s="920"/>
      <c r="K5846" s="920"/>
      <c r="L5846" s="920"/>
    </row>
    <row r="5847" spans="1:12" s="1" customFormat="1" ht="26.25" customHeight="1" x14ac:dyDescent="0.15">
      <c r="A5847" s="918"/>
      <c r="B5847" s="921" t="s">
        <v>3388</v>
      </c>
      <c r="C5847" s="922" t="s">
        <v>3389</v>
      </c>
      <c r="D5847" s="923">
        <v>43575</v>
      </c>
      <c r="E5847" s="921" t="s">
        <v>65</v>
      </c>
      <c r="F5847" s="921" t="s">
        <v>3390</v>
      </c>
      <c r="G5847" s="921"/>
      <c r="H5847" s="924" t="s">
        <v>30</v>
      </c>
      <c r="I5847" s="924"/>
      <c r="J5847" s="14" t="s">
        <v>31</v>
      </c>
      <c r="K5847" s="14" t="s">
        <v>32</v>
      </c>
      <c r="L5847" s="16">
        <v>1842</v>
      </c>
    </row>
    <row r="5848" spans="1:12" s="1" customFormat="1" ht="218.25" customHeight="1" x14ac:dyDescent="0.15">
      <c r="A5848" s="918"/>
      <c r="B5848" s="921"/>
      <c r="C5848" s="922"/>
      <c r="D5848" s="923"/>
      <c r="E5848" s="921"/>
      <c r="F5848" s="921"/>
      <c r="G5848" s="921"/>
      <c r="H5848" s="924" t="s">
        <v>33</v>
      </c>
      <c r="I5848" s="924"/>
      <c r="J5848" s="14" t="s">
        <v>31</v>
      </c>
      <c r="K5848" s="14" t="s">
        <v>31</v>
      </c>
      <c r="L5848" s="16">
        <v>0</v>
      </c>
    </row>
    <row r="5849" spans="1:12" s="1" customFormat="1" ht="24" customHeight="1" x14ac:dyDescent="0.15">
      <c r="A5849" s="918"/>
      <c r="B5849" s="9" t="s">
        <v>34</v>
      </c>
      <c r="C5849" s="13" t="s">
        <v>35</v>
      </c>
      <c r="D5849" s="13" t="s">
        <v>36</v>
      </c>
      <c r="E5849" s="13" t="s">
        <v>37</v>
      </c>
      <c r="F5849" s="920"/>
      <c r="G5849" s="920"/>
      <c r="H5849" s="924" t="s">
        <v>38</v>
      </c>
      <c r="I5849" s="924"/>
      <c r="J5849" s="921" t="s">
        <v>31</v>
      </c>
      <c r="K5849" s="921" t="s">
        <v>31</v>
      </c>
      <c r="L5849" s="925">
        <v>0</v>
      </c>
    </row>
    <row r="5850" spans="1:12" s="1" customFormat="1" ht="34.5" customHeight="1" x14ac:dyDescent="0.15">
      <c r="A5850" s="918"/>
      <c r="B5850" s="14" t="s">
        <v>111</v>
      </c>
      <c r="C5850" s="14" t="s">
        <v>3390</v>
      </c>
      <c r="D5850" s="15">
        <v>43583</v>
      </c>
      <c r="E5850" s="14" t="s">
        <v>1137</v>
      </c>
      <c r="F5850" s="920"/>
      <c r="G5850" s="920"/>
      <c r="H5850" s="924"/>
      <c r="I5850" s="924"/>
      <c r="J5850" s="921"/>
      <c r="K5850" s="921"/>
      <c r="L5850" s="925"/>
    </row>
    <row r="5851" spans="1:12" s="1" customFormat="1" ht="24" customHeight="1" x14ac:dyDescent="0.15">
      <c r="A5851" s="918">
        <v>1092</v>
      </c>
      <c r="B5851" s="9" t="s">
        <v>22</v>
      </c>
      <c r="C5851" s="13" t="s">
        <v>23</v>
      </c>
      <c r="D5851" s="13" t="s">
        <v>24</v>
      </c>
      <c r="E5851" s="13" t="s">
        <v>25</v>
      </c>
      <c r="F5851" s="919" t="s">
        <v>17</v>
      </c>
      <c r="G5851" s="919"/>
      <c r="H5851" s="920"/>
      <c r="I5851" s="920"/>
      <c r="J5851" s="920"/>
      <c r="K5851" s="920"/>
      <c r="L5851" s="920"/>
    </row>
    <row r="5852" spans="1:12" s="1" customFormat="1" ht="26.25" customHeight="1" x14ac:dyDescent="0.15">
      <c r="A5852" s="918"/>
      <c r="B5852" s="921" t="s">
        <v>3391</v>
      </c>
      <c r="C5852" s="921" t="s">
        <v>3392</v>
      </c>
      <c r="D5852" s="923">
        <v>43679</v>
      </c>
      <c r="E5852" s="921" t="s">
        <v>227</v>
      </c>
      <c r="F5852" s="921" t="s">
        <v>228</v>
      </c>
      <c r="G5852" s="921"/>
      <c r="H5852" s="924" t="s">
        <v>30</v>
      </c>
      <c r="I5852" s="924"/>
      <c r="J5852" s="14" t="s">
        <v>31</v>
      </c>
      <c r="K5852" s="14" t="s">
        <v>31</v>
      </c>
      <c r="L5852" s="16">
        <v>0</v>
      </c>
    </row>
    <row r="5853" spans="1:12" s="1" customFormat="1" ht="123.75" customHeight="1" x14ac:dyDescent="0.15">
      <c r="A5853" s="918"/>
      <c r="B5853" s="921"/>
      <c r="C5853" s="921"/>
      <c r="D5853" s="923"/>
      <c r="E5853" s="921"/>
      <c r="F5853" s="921"/>
      <c r="G5853" s="921"/>
      <c r="H5853" s="924" t="s">
        <v>33</v>
      </c>
      <c r="I5853" s="924"/>
      <c r="J5853" s="14" t="s">
        <v>31</v>
      </c>
      <c r="K5853" s="14" t="s">
        <v>31</v>
      </c>
      <c r="L5853" s="16">
        <v>0</v>
      </c>
    </row>
    <row r="5854" spans="1:12" s="1" customFormat="1" ht="24" customHeight="1" x14ac:dyDescent="0.15">
      <c r="A5854" s="918"/>
      <c r="B5854" s="9" t="s">
        <v>34</v>
      </c>
      <c r="C5854" s="13" t="s">
        <v>35</v>
      </c>
      <c r="D5854" s="13" t="s">
        <v>36</v>
      </c>
      <c r="E5854" s="13" t="s">
        <v>37</v>
      </c>
      <c r="F5854" s="920"/>
      <c r="G5854" s="920"/>
      <c r="H5854" s="924" t="s">
        <v>38</v>
      </c>
      <c r="I5854" s="924"/>
      <c r="J5854" s="921" t="s">
        <v>31</v>
      </c>
      <c r="K5854" s="921" t="s">
        <v>32</v>
      </c>
      <c r="L5854" s="925">
        <v>622</v>
      </c>
    </row>
    <row r="5855" spans="1:12" s="1" customFormat="1" ht="24" customHeight="1" x14ac:dyDescent="0.15">
      <c r="A5855" s="918"/>
      <c r="B5855" s="14" t="s">
        <v>39</v>
      </c>
      <c r="C5855" s="14" t="s">
        <v>228</v>
      </c>
      <c r="D5855" s="15">
        <v>43690</v>
      </c>
      <c r="E5855" s="14" t="s">
        <v>3393</v>
      </c>
      <c r="F5855" s="920"/>
      <c r="G5855" s="920"/>
      <c r="H5855" s="924"/>
      <c r="I5855" s="924"/>
      <c r="J5855" s="921"/>
      <c r="K5855" s="921"/>
      <c r="L5855" s="925"/>
    </row>
    <row r="5856" spans="1:12" s="1" customFormat="1" ht="24" customHeight="1" x14ac:dyDescent="0.15">
      <c r="A5856" s="918">
        <v>1093</v>
      </c>
      <c r="B5856" s="9" t="s">
        <v>22</v>
      </c>
      <c r="C5856" s="13" t="s">
        <v>23</v>
      </c>
      <c r="D5856" s="13" t="s">
        <v>24</v>
      </c>
      <c r="E5856" s="13" t="s">
        <v>25</v>
      </c>
      <c r="F5856" s="919" t="s">
        <v>17</v>
      </c>
      <c r="G5856" s="919"/>
      <c r="H5856" s="920"/>
      <c r="I5856" s="920"/>
      <c r="J5856" s="920"/>
      <c r="K5856" s="920"/>
      <c r="L5856" s="920"/>
    </row>
    <row r="5857" spans="1:12" s="1" customFormat="1" ht="26.25" customHeight="1" x14ac:dyDescent="0.15">
      <c r="A5857" s="918"/>
      <c r="B5857" s="921" t="s">
        <v>3394</v>
      </c>
      <c r="C5857" s="922" t="s">
        <v>3395</v>
      </c>
      <c r="D5857" s="923">
        <v>43587</v>
      </c>
      <c r="E5857" s="921" t="s">
        <v>298</v>
      </c>
      <c r="F5857" s="921" t="s">
        <v>3292</v>
      </c>
      <c r="G5857" s="921"/>
      <c r="H5857" s="924" t="s">
        <v>30</v>
      </c>
      <c r="I5857" s="924"/>
      <c r="J5857" s="14" t="s">
        <v>31</v>
      </c>
      <c r="K5857" s="14" t="s">
        <v>32</v>
      </c>
      <c r="L5857" s="16">
        <v>273</v>
      </c>
    </row>
    <row r="5858" spans="1:12" s="1" customFormat="1" ht="113.25" customHeight="1" x14ac:dyDescent="0.15">
      <c r="A5858" s="918"/>
      <c r="B5858" s="921"/>
      <c r="C5858" s="922"/>
      <c r="D5858" s="923"/>
      <c r="E5858" s="921"/>
      <c r="F5858" s="921"/>
      <c r="G5858" s="921"/>
      <c r="H5858" s="924" t="s">
        <v>33</v>
      </c>
      <c r="I5858" s="924"/>
      <c r="J5858" s="14" t="s">
        <v>31</v>
      </c>
      <c r="K5858" s="14" t="s">
        <v>32</v>
      </c>
      <c r="L5858" s="16">
        <v>205.6</v>
      </c>
    </row>
    <row r="5859" spans="1:12" s="1" customFormat="1" ht="24" customHeight="1" x14ac:dyDescent="0.15">
      <c r="A5859" s="918"/>
      <c r="B5859" s="9" t="s">
        <v>34</v>
      </c>
      <c r="C5859" s="13" t="s">
        <v>35</v>
      </c>
      <c r="D5859" s="13" t="s">
        <v>36</v>
      </c>
      <c r="E5859" s="13" t="s">
        <v>37</v>
      </c>
      <c r="F5859" s="920"/>
      <c r="G5859" s="920"/>
      <c r="H5859" s="924" t="s">
        <v>38</v>
      </c>
      <c r="I5859" s="924"/>
      <c r="J5859" s="921" t="s">
        <v>31</v>
      </c>
      <c r="K5859" s="921" t="s">
        <v>31</v>
      </c>
      <c r="L5859" s="925">
        <v>0</v>
      </c>
    </row>
    <row r="5860" spans="1:12" s="1" customFormat="1" ht="24" customHeight="1" x14ac:dyDescent="0.15">
      <c r="A5860" s="918"/>
      <c r="B5860" s="14" t="s">
        <v>295</v>
      </c>
      <c r="C5860" s="14" t="s">
        <v>3292</v>
      </c>
      <c r="D5860" s="15">
        <v>43588</v>
      </c>
      <c r="E5860" s="14" t="s">
        <v>550</v>
      </c>
      <c r="F5860" s="920"/>
      <c r="G5860" s="920"/>
      <c r="H5860" s="924"/>
      <c r="I5860" s="924"/>
      <c r="J5860" s="921"/>
      <c r="K5860" s="921"/>
      <c r="L5860" s="925"/>
    </row>
    <row r="5861" spans="1:12" s="1" customFormat="1" ht="24" customHeight="1" x14ac:dyDescent="0.15">
      <c r="A5861" s="918">
        <v>1094</v>
      </c>
      <c r="B5861" s="9" t="s">
        <v>22</v>
      </c>
      <c r="C5861" s="13" t="s">
        <v>23</v>
      </c>
      <c r="D5861" s="13" t="s">
        <v>24</v>
      </c>
      <c r="E5861" s="13" t="s">
        <v>25</v>
      </c>
      <c r="F5861" s="919" t="s">
        <v>17</v>
      </c>
      <c r="G5861" s="919"/>
      <c r="H5861" s="920"/>
      <c r="I5861" s="920"/>
      <c r="J5861" s="920"/>
      <c r="K5861" s="920"/>
      <c r="L5861" s="920"/>
    </row>
    <row r="5862" spans="1:12" s="1" customFormat="1" ht="26.25" customHeight="1" x14ac:dyDescent="0.15">
      <c r="A5862" s="918"/>
      <c r="B5862" s="921" t="s">
        <v>3394</v>
      </c>
      <c r="C5862" s="921" t="s">
        <v>3396</v>
      </c>
      <c r="D5862" s="923">
        <v>43600</v>
      </c>
      <c r="E5862" s="921" t="s">
        <v>288</v>
      </c>
      <c r="F5862" s="921" t="s">
        <v>289</v>
      </c>
      <c r="G5862" s="921"/>
      <c r="H5862" s="924" t="s">
        <v>30</v>
      </c>
      <c r="I5862" s="924"/>
      <c r="J5862" s="14" t="s">
        <v>31</v>
      </c>
      <c r="K5862" s="14" t="s">
        <v>32</v>
      </c>
      <c r="L5862" s="16">
        <v>309</v>
      </c>
    </row>
    <row r="5863" spans="1:12" s="1" customFormat="1" ht="60.75" customHeight="1" x14ac:dyDescent="0.15">
      <c r="A5863" s="918"/>
      <c r="B5863" s="921"/>
      <c r="C5863" s="921"/>
      <c r="D5863" s="923"/>
      <c r="E5863" s="921"/>
      <c r="F5863" s="921"/>
      <c r="G5863" s="921"/>
      <c r="H5863" s="924" t="s">
        <v>33</v>
      </c>
      <c r="I5863" s="924"/>
      <c r="J5863" s="14" t="s">
        <v>31</v>
      </c>
      <c r="K5863" s="14" t="s">
        <v>32</v>
      </c>
      <c r="L5863" s="16">
        <v>415</v>
      </c>
    </row>
    <row r="5864" spans="1:12" s="1" customFormat="1" ht="24" customHeight="1" x14ac:dyDescent="0.15">
      <c r="A5864" s="918"/>
      <c r="B5864" s="9" t="s">
        <v>34</v>
      </c>
      <c r="C5864" s="13" t="s">
        <v>35</v>
      </c>
      <c r="D5864" s="13" t="s">
        <v>36</v>
      </c>
      <c r="E5864" s="13" t="s">
        <v>37</v>
      </c>
      <c r="F5864" s="920"/>
      <c r="G5864" s="920"/>
      <c r="H5864" s="924" t="s">
        <v>38</v>
      </c>
      <c r="I5864" s="924"/>
      <c r="J5864" s="921" t="s">
        <v>31</v>
      </c>
      <c r="K5864" s="921" t="s">
        <v>31</v>
      </c>
      <c r="L5864" s="925">
        <v>0</v>
      </c>
    </row>
    <row r="5865" spans="1:12" s="1" customFormat="1" ht="24" customHeight="1" x14ac:dyDescent="0.15">
      <c r="A5865" s="918"/>
      <c r="B5865" s="14" t="s">
        <v>295</v>
      </c>
      <c r="C5865" s="14" t="s">
        <v>289</v>
      </c>
      <c r="D5865" s="15">
        <v>43602</v>
      </c>
      <c r="E5865" s="14" t="s">
        <v>275</v>
      </c>
      <c r="F5865" s="920"/>
      <c r="G5865" s="920"/>
      <c r="H5865" s="924"/>
      <c r="I5865" s="924"/>
      <c r="J5865" s="921"/>
      <c r="K5865" s="921"/>
      <c r="L5865" s="925"/>
    </row>
    <row r="5866" spans="1:12" s="1" customFormat="1" ht="24" customHeight="1" x14ac:dyDescent="0.15">
      <c r="A5866" s="918">
        <v>1095</v>
      </c>
      <c r="B5866" s="9" t="s">
        <v>22</v>
      </c>
      <c r="C5866" s="13" t="s">
        <v>23</v>
      </c>
      <c r="D5866" s="13" t="s">
        <v>24</v>
      </c>
      <c r="E5866" s="13" t="s">
        <v>25</v>
      </c>
      <c r="F5866" s="919" t="s">
        <v>17</v>
      </c>
      <c r="G5866" s="919"/>
      <c r="H5866" s="920"/>
      <c r="I5866" s="920"/>
      <c r="J5866" s="920"/>
      <c r="K5866" s="920"/>
      <c r="L5866" s="920"/>
    </row>
    <row r="5867" spans="1:12" s="1" customFormat="1" ht="26.25" customHeight="1" x14ac:dyDescent="0.15">
      <c r="A5867" s="918"/>
      <c r="B5867" s="921" t="s">
        <v>3394</v>
      </c>
      <c r="C5867" s="922" t="s">
        <v>3397</v>
      </c>
      <c r="D5867" s="923">
        <v>43623</v>
      </c>
      <c r="E5867" s="921" t="s">
        <v>233</v>
      </c>
      <c r="F5867" s="921" t="s">
        <v>3329</v>
      </c>
      <c r="G5867" s="921"/>
      <c r="H5867" s="924" t="s">
        <v>30</v>
      </c>
      <c r="I5867" s="924"/>
      <c r="J5867" s="14" t="s">
        <v>31</v>
      </c>
      <c r="K5867" s="14" t="s">
        <v>32</v>
      </c>
      <c r="L5867" s="16">
        <v>1416</v>
      </c>
    </row>
    <row r="5868" spans="1:12" s="1" customFormat="1" ht="155.25" customHeight="1" x14ac:dyDescent="0.15">
      <c r="A5868" s="918"/>
      <c r="B5868" s="921"/>
      <c r="C5868" s="922"/>
      <c r="D5868" s="923"/>
      <c r="E5868" s="921"/>
      <c r="F5868" s="921"/>
      <c r="G5868" s="921"/>
      <c r="H5868" s="924" t="s">
        <v>33</v>
      </c>
      <c r="I5868" s="924"/>
      <c r="J5868" s="14" t="s">
        <v>31</v>
      </c>
      <c r="K5868" s="14" t="s">
        <v>32</v>
      </c>
      <c r="L5868" s="16">
        <v>1322.53</v>
      </c>
    </row>
    <row r="5869" spans="1:12" s="1" customFormat="1" ht="24" customHeight="1" x14ac:dyDescent="0.15">
      <c r="A5869" s="918"/>
      <c r="B5869" s="9" t="s">
        <v>34</v>
      </c>
      <c r="C5869" s="13" t="s">
        <v>35</v>
      </c>
      <c r="D5869" s="13" t="s">
        <v>36</v>
      </c>
      <c r="E5869" s="13" t="s">
        <v>37</v>
      </c>
      <c r="F5869" s="920"/>
      <c r="G5869" s="920"/>
      <c r="H5869" s="924" t="s">
        <v>38</v>
      </c>
      <c r="I5869" s="924"/>
      <c r="J5869" s="921" t="s">
        <v>31</v>
      </c>
      <c r="K5869" s="921" t="s">
        <v>31</v>
      </c>
      <c r="L5869" s="925">
        <v>0</v>
      </c>
    </row>
    <row r="5870" spans="1:12" s="1" customFormat="1" ht="24" customHeight="1" x14ac:dyDescent="0.15">
      <c r="A5870" s="918"/>
      <c r="B5870" s="14" t="s">
        <v>295</v>
      </c>
      <c r="C5870" s="14" t="s">
        <v>3329</v>
      </c>
      <c r="D5870" s="15">
        <v>43634</v>
      </c>
      <c r="E5870" s="14" t="s">
        <v>3398</v>
      </c>
      <c r="F5870" s="920"/>
      <c r="G5870" s="920"/>
      <c r="H5870" s="924"/>
      <c r="I5870" s="924"/>
      <c r="J5870" s="921"/>
      <c r="K5870" s="921"/>
      <c r="L5870" s="925"/>
    </row>
    <row r="5871" spans="1:12" s="1" customFormat="1" ht="24" customHeight="1" x14ac:dyDescent="0.15">
      <c r="A5871" s="918">
        <v>1096</v>
      </c>
      <c r="B5871" s="9" t="s">
        <v>22</v>
      </c>
      <c r="C5871" s="13" t="s">
        <v>23</v>
      </c>
      <c r="D5871" s="13" t="s">
        <v>24</v>
      </c>
      <c r="E5871" s="13" t="s">
        <v>25</v>
      </c>
      <c r="F5871" s="919" t="s">
        <v>17</v>
      </c>
      <c r="G5871" s="919"/>
      <c r="H5871" s="920"/>
      <c r="I5871" s="920"/>
      <c r="J5871" s="920"/>
      <c r="K5871" s="920"/>
      <c r="L5871" s="920"/>
    </row>
    <row r="5872" spans="1:12" s="1" customFormat="1" ht="26.25" customHeight="1" x14ac:dyDescent="0.15">
      <c r="A5872" s="918"/>
      <c r="B5872" s="921" t="s">
        <v>3399</v>
      </c>
      <c r="C5872" s="922" t="s">
        <v>3400</v>
      </c>
      <c r="D5872" s="923">
        <v>43558</v>
      </c>
      <c r="E5872" s="921" t="s">
        <v>3401</v>
      </c>
      <c r="F5872" s="921" t="s">
        <v>3402</v>
      </c>
      <c r="G5872" s="921"/>
      <c r="H5872" s="924" t="s">
        <v>30</v>
      </c>
      <c r="I5872" s="924"/>
      <c r="J5872" s="14" t="s">
        <v>31</v>
      </c>
      <c r="K5872" s="14" t="s">
        <v>32</v>
      </c>
      <c r="L5872" s="16">
        <v>65.25</v>
      </c>
    </row>
    <row r="5873" spans="1:12" s="1" customFormat="1" ht="407.25" customHeight="1" x14ac:dyDescent="0.15">
      <c r="A5873" s="918"/>
      <c r="B5873" s="921"/>
      <c r="C5873" s="922"/>
      <c r="D5873" s="923"/>
      <c r="E5873" s="921"/>
      <c r="F5873" s="921"/>
      <c r="G5873" s="921"/>
      <c r="H5873" s="924" t="s">
        <v>33</v>
      </c>
      <c r="I5873" s="924"/>
      <c r="J5873" s="14" t="s">
        <v>31</v>
      </c>
      <c r="K5873" s="14" t="s">
        <v>32</v>
      </c>
      <c r="L5873" s="16">
        <v>300</v>
      </c>
    </row>
    <row r="5874" spans="1:12" s="1" customFormat="1" ht="24" customHeight="1" x14ac:dyDescent="0.15">
      <c r="A5874" s="918"/>
      <c r="B5874" s="9" t="s">
        <v>34</v>
      </c>
      <c r="C5874" s="13" t="s">
        <v>35</v>
      </c>
      <c r="D5874" s="13" t="s">
        <v>36</v>
      </c>
      <c r="E5874" s="13" t="s">
        <v>37</v>
      </c>
      <c r="F5874" s="920"/>
      <c r="G5874" s="920"/>
      <c r="H5874" s="924" t="s">
        <v>38</v>
      </c>
      <c r="I5874" s="924"/>
      <c r="J5874" s="921" t="s">
        <v>31</v>
      </c>
      <c r="K5874" s="921" t="s">
        <v>31</v>
      </c>
      <c r="L5874" s="925">
        <v>0</v>
      </c>
    </row>
    <row r="5875" spans="1:12" s="1" customFormat="1" ht="24" customHeight="1" x14ac:dyDescent="0.15">
      <c r="A5875" s="918"/>
      <c r="B5875" s="14" t="s">
        <v>45</v>
      </c>
      <c r="C5875" s="14" t="s">
        <v>3402</v>
      </c>
      <c r="D5875" s="15">
        <v>43559</v>
      </c>
      <c r="E5875" s="14" t="s">
        <v>3369</v>
      </c>
      <c r="F5875" s="920"/>
      <c r="G5875" s="920"/>
      <c r="H5875" s="924"/>
      <c r="I5875" s="924"/>
      <c r="J5875" s="921"/>
      <c r="K5875" s="921"/>
      <c r="L5875" s="925"/>
    </row>
    <row r="5876" spans="1:12" s="1" customFormat="1" ht="24" customHeight="1" x14ac:dyDescent="0.15">
      <c r="A5876" s="918">
        <v>1097</v>
      </c>
      <c r="B5876" s="9" t="s">
        <v>22</v>
      </c>
      <c r="C5876" s="13" t="s">
        <v>23</v>
      </c>
      <c r="D5876" s="13" t="s">
        <v>24</v>
      </c>
      <c r="E5876" s="13" t="s">
        <v>25</v>
      </c>
      <c r="F5876" s="919" t="s">
        <v>17</v>
      </c>
      <c r="G5876" s="919"/>
      <c r="H5876" s="920"/>
      <c r="I5876" s="920"/>
      <c r="J5876" s="920"/>
      <c r="K5876" s="920"/>
      <c r="L5876" s="920"/>
    </row>
    <row r="5877" spans="1:12" s="1" customFormat="1" ht="26.25" customHeight="1" x14ac:dyDescent="0.15">
      <c r="A5877" s="918"/>
      <c r="B5877" s="921" t="s">
        <v>3403</v>
      </c>
      <c r="C5877" s="922" t="s">
        <v>3404</v>
      </c>
      <c r="D5877" s="923">
        <v>43586</v>
      </c>
      <c r="E5877" s="921" t="s">
        <v>3405</v>
      </c>
      <c r="F5877" s="921" t="s">
        <v>3406</v>
      </c>
      <c r="G5877" s="921"/>
      <c r="H5877" s="924" t="s">
        <v>30</v>
      </c>
      <c r="I5877" s="924"/>
      <c r="J5877" s="14" t="s">
        <v>31</v>
      </c>
      <c r="K5877" s="14" t="s">
        <v>32</v>
      </c>
      <c r="L5877" s="16">
        <v>1024.42</v>
      </c>
    </row>
    <row r="5878" spans="1:12" s="1" customFormat="1" ht="409.2" customHeight="1" x14ac:dyDescent="0.15">
      <c r="A5878" s="918"/>
      <c r="B5878" s="921"/>
      <c r="C5878" s="922"/>
      <c r="D5878" s="923"/>
      <c r="E5878" s="921"/>
      <c r="F5878" s="921"/>
      <c r="G5878" s="921"/>
      <c r="H5878" s="924" t="s">
        <v>33</v>
      </c>
      <c r="I5878" s="924"/>
      <c r="J5878" s="921" t="s">
        <v>31</v>
      </c>
      <c r="K5878" s="921" t="s">
        <v>32</v>
      </c>
      <c r="L5878" s="925">
        <v>418.96</v>
      </c>
    </row>
    <row r="5879" spans="1:12" s="1" customFormat="1" ht="281.85000000000002" customHeight="1" x14ac:dyDescent="0.15">
      <c r="A5879" s="918"/>
      <c r="B5879" s="921"/>
      <c r="C5879" s="922"/>
      <c r="D5879" s="923"/>
      <c r="E5879" s="921"/>
      <c r="F5879" s="921"/>
      <c r="G5879" s="921"/>
      <c r="H5879" s="924"/>
      <c r="I5879" s="924"/>
      <c r="J5879" s="921"/>
      <c r="K5879" s="921"/>
      <c r="L5879" s="925"/>
    </row>
    <row r="5880" spans="1:12" s="1" customFormat="1" ht="24" customHeight="1" x14ac:dyDescent="0.15">
      <c r="A5880" s="918"/>
      <c r="B5880" s="9" t="s">
        <v>34</v>
      </c>
      <c r="C5880" s="13" t="s">
        <v>35</v>
      </c>
      <c r="D5880" s="13" t="s">
        <v>36</v>
      </c>
      <c r="E5880" s="13" t="s">
        <v>37</v>
      </c>
      <c r="F5880" s="920"/>
      <c r="G5880" s="920"/>
      <c r="H5880" s="924" t="s">
        <v>38</v>
      </c>
      <c r="I5880" s="924"/>
      <c r="J5880" s="921" t="s">
        <v>31</v>
      </c>
      <c r="K5880" s="921" t="s">
        <v>32</v>
      </c>
      <c r="L5880" s="925">
        <v>225</v>
      </c>
    </row>
    <row r="5881" spans="1:12" s="1" customFormat="1" ht="24" customHeight="1" x14ac:dyDescent="0.15">
      <c r="A5881" s="918"/>
      <c r="B5881" s="14" t="s">
        <v>55</v>
      </c>
      <c r="C5881" s="14" t="s">
        <v>3406</v>
      </c>
      <c r="D5881" s="15">
        <v>43590</v>
      </c>
      <c r="E5881" s="14" t="s">
        <v>3407</v>
      </c>
      <c r="F5881" s="920"/>
      <c r="G5881" s="920"/>
      <c r="H5881" s="924"/>
      <c r="I5881" s="924"/>
      <c r="J5881" s="921"/>
      <c r="K5881" s="921"/>
      <c r="L5881" s="925"/>
    </row>
    <row r="5882" spans="1:12" s="1" customFormat="1" ht="24" customHeight="1" x14ac:dyDescent="0.15">
      <c r="A5882" s="918">
        <v>1098</v>
      </c>
      <c r="B5882" s="9" t="s">
        <v>22</v>
      </c>
      <c r="C5882" s="13" t="s">
        <v>23</v>
      </c>
      <c r="D5882" s="13" t="s">
        <v>24</v>
      </c>
      <c r="E5882" s="13" t="s">
        <v>25</v>
      </c>
      <c r="F5882" s="919" t="s">
        <v>17</v>
      </c>
      <c r="G5882" s="919"/>
      <c r="H5882" s="920"/>
      <c r="I5882" s="920"/>
      <c r="J5882" s="920"/>
      <c r="K5882" s="920"/>
      <c r="L5882" s="920"/>
    </row>
    <row r="5883" spans="1:12" s="1" customFormat="1" ht="26.25" customHeight="1" x14ac:dyDescent="0.15">
      <c r="A5883" s="918"/>
      <c r="B5883" s="921" t="s">
        <v>3408</v>
      </c>
      <c r="C5883" s="922" t="s">
        <v>3409</v>
      </c>
      <c r="D5883" s="923">
        <v>43630</v>
      </c>
      <c r="E5883" s="921" t="s">
        <v>593</v>
      </c>
      <c r="F5883" s="921" t="s">
        <v>3410</v>
      </c>
      <c r="G5883" s="921"/>
      <c r="H5883" s="924" t="s">
        <v>30</v>
      </c>
      <c r="I5883" s="924"/>
      <c r="J5883" s="14" t="s">
        <v>31</v>
      </c>
      <c r="K5883" s="14" t="s">
        <v>32</v>
      </c>
      <c r="L5883" s="16">
        <v>652</v>
      </c>
    </row>
    <row r="5884" spans="1:12" s="1" customFormat="1" ht="375.75" customHeight="1" x14ac:dyDescent="0.15">
      <c r="A5884" s="918"/>
      <c r="B5884" s="921"/>
      <c r="C5884" s="922"/>
      <c r="D5884" s="923"/>
      <c r="E5884" s="921"/>
      <c r="F5884" s="921"/>
      <c r="G5884" s="921"/>
      <c r="H5884" s="924" t="s">
        <v>33</v>
      </c>
      <c r="I5884" s="924"/>
      <c r="J5884" s="14" t="s">
        <v>31</v>
      </c>
      <c r="K5884" s="14" t="s">
        <v>32</v>
      </c>
      <c r="L5884" s="16">
        <v>1534</v>
      </c>
    </row>
    <row r="5885" spans="1:12" s="1" customFormat="1" ht="24" customHeight="1" x14ac:dyDescent="0.15">
      <c r="A5885" s="918"/>
      <c r="B5885" s="9" t="s">
        <v>34</v>
      </c>
      <c r="C5885" s="13" t="s">
        <v>35</v>
      </c>
      <c r="D5885" s="13" t="s">
        <v>36</v>
      </c>
      <c r="E5885" s="13" t="s">
        <v>37</v>
      </c>
      <c r="F5885" s="920"/>
      <c r="G5885" s="920"/>
      <c r="H5885" s="924" t="s">
        <v>38</v>
      </c>
      <c r="I5885" s="924"/>
      <c r="J5885" s="921" t="s">
        <v>31</v>
      </c>
      <c r="K5885" s="921" t="s">
        <v>32</v>
      </c>
      <c r="L5885" s="925">
        <v>577</v>
      </c>
    </row>
    <row r="5886" spans="1:12" s="1" customFormat="1" ht="24" customHeight="1" x14ac:dyDescent="0.15">
      <c r="A5886" s="918"/>
      <c r="B5886" s="14" t="s">
        <v>257</v>
      </c>
      <c r="C5886" s="14" t="s">
        <v>3410</v>
      </c>
      <c r="D5886" s="15">
        <v>43635</v>
      </c>
      <c r="E5886" s="14" t="s">
        <v>3411</v>
      </c>
      <c r="F5886" s="920"/>
      <c r="G5886" s="920"/>
      <c r="H5886" s="924"/>
      <c r="I5886" s="924"/>
      <c r="J5886" s="921"/>
      <c r="K5886" s="921"/>
      <c r="L5886" s="925"/>
    </row>
    <row r="5887" spans="1:12" s="1" customFormat="1" ht="24" customHeight="1" x14ac:dyDescent="0.15">
      <c r="A5887" s="918">
        <v>1099</v>
      </c>
      <c r="B5887" s="9" t="s">
        <v>22</v>
      </c>
      <c r="C5887" s="13" t="s">
        <v>23</v>
      </c>
      <c r="D5887" s="13" t="s">
        <v>24</v>
      </c>
      <c r="E5887" s="13" t="s">
        <v>25</v>
      </c>
      <c r="F5887" s="919" t="s">
        <v>17</v>
      </c>
      <c r="G5887" s="919"/>
      <c r="H5887" s="920"/>
      <c r="I5887" s="920"/>
      <c r="J5887" s="920"/>
      <c r="K5887" s="920"/>
      <c r="L5887" s="920"/>
    </row>
    <row r="5888" spans="1:12" s="1" customFormat="1" ht="26.25" customHeight="1" x14ac:dyDescent="0.15">
      <c r="A5888" s="918"/>
      <c r="B5888" s="921" t="s">
        <v>3412</v>
      </c>
      <c r="C5888" s="922" t="s">
        <v>3413</v>
      </c>
      <c r="D5888" s="923">
        <v>43646</v>
      </c>
      <c r="E5888" s="921" t="s">
        <v>465</v>
      </c>
      <c r="F5888" s="921" t="s">
        <v>441</v>
      </c>
      <c r="G5888" s="921"/>
      <c r="H5888" s="924" t="s">
        <v>30</v>
      </c>
      <c r="I5888" s="924"/>
      <c r="J5888" s="14" t="s">
        <v>31</v>
      </c>
      <c r="K5888" s="14" t="s">
        <v>32</v>
      </c>
      <c r="L5888" s="16">
        <v>262.56</v>
      </c>
    </row>
    <row r="5889" spans="1:12" s="1" customFormat="1" ht="176.25" customHeight="1" x14ac:dyDescent="0.15">
      <c r="A5889" s="918"/>
      <c r="B5889" s="921"/>
      <c r="C5889" s="922"/>
      <c r="D5889" s="923"/>
      <c r="E5889" s="921"/>
      <c r="F5889" s="921"/>
      <c r="G5889" s="921"/>
      <c r="H5889" s="924" t="s">
        <v>33</v>
      </c>
      <c r="I5889" s="924"/>
      <c r="J5889" s="14" t="s">
        <v>31</v>
      </c>
      <c r="K5889" s="14" t="s">
        <v>31</v>
      </c>
      <c r="L5889" s="16">
        <v>0</v>
      </c>
    </row>
    <row r="5890" spans="1:12" s="1" customFormat="1" ht="24" customHeight="1" x14ac:dyDescent="0.15">
      <c r="A5890" s="918"/>
      <c r="B5890" s="9" t="s">
        <v>34</v>
      </c>
      <c r="C5890" s="13" t="s">
        <v>35</v>
      </c>
      <c r="D5890" s="13" t="s">
        <v>36</v>
      </c>
      <c r="E5890" s="13" t="s">
        <v>37</v>
      </c>
      <c r="F5890" s="920"/>
      <c r="G5890" s="920"/>
      <c r="H5890" s="924" t="s">
        <v>38</v>
      </c>
      <c r="I5890" s="924"/>
      <c r="J5890" s="921" t="s">
        <v>31</v>
      </c>
      <c r="K5890" s="921" t="s">
        <v>32</v>
      </c>
      <c r="L5890" s="925">
        <v>450.63</v>
      </c>
    </row>
    <row r="5891" spans="1:12" s="1" customFormat="1" ht="24" customHeight="1" x14ac:dyDescent="0.15">
      <c r="A5891" s="918"/>
      <c r="B5891" s="14" t="s">
        <v>452</v>
      </c>
      <c r="C5891" s="14" t="s">
        <v>441</v>
      </c>
      <c r="D5891" s="15">
        <v>43652</v>
      </c>
      <c r="E5891" s="14" t="s">
        <v>3414</v>
      </c>
      <c r="F5891" s="920"/>
      <c r="G5891" s="920"/>
      <c r="H5891" s="924"/>
      <c r="I5891" s="924"/>
      <c r="J5891" s="921"/>
      <c r="K5891" s="921"/>
      <c r="L5891" s="925"/>
    </row>
    <row r="5892" spans="1:12" s="1" customFormat="1" ht="24" customHeight="1" x14ac:dyDescent="0.15">
      <c r="A5892" s="918">
        <v>1100</v>
      </c>
      <c r="B5892" s="9" t="s">
        <v>22</v>
      </c>
      <c r="C5892" s="13" t="s">
        <v>23</v>
      </c>
      <c r="D5892" s="13" t="s">
        <v>24</v>
      </c>
      <c r="E5892" s="13" t="s">
        <v>25</v>
      </c>
      <c r="F5892" s="919" t="s">
        <v>17</v>
      </c>
      <c r="G5892" s="919"/>
      <c r="H5892" s="920"/>
      <c r="I5892" s="920"/>
      <c r="J5892" s="920"/>
      <c r="K5892" s="920"/>
      <c r="L5892" s="920"/>
    </row>
    <row r="5893" spans="1:12" s="1" customFormat="1" ht="26.25" customHeight="1" x14ac:dyDescent="0.15">
      <c r="A5893" s="918"/>
      <c r="B5893" s="921" t="s">
        <v>3415</v>
      </c>
      <c r="C5893" s="922" t="s">
        <v>3416</v>
      </c>
      <c r="D5893" s="923">
        <v>43557</v>
      </c>
      <c r="E5893" s="921" t="s">
        <v>805</v>
      </c>
      <c r="F5893" s="921" t="s">
        <v>3417</v>
      </c>
      <c r="G5893" s="921"/>
      <c r="H5893" s="924" t="s">
        <v>30</v>
      </c>
      <c r="I5893" s="924"/>
      <c r="J5893" s="14" t="s">
        <v>31</v>
      </c>
      <c r="K5893" s="14" t="s">
        <v>32</v>
      </c>
      <c r="L5893" s="16">
        <v>722</v>
      </c>
    </row>
    <row r="5894" spans="1:12" s="1" customFormat="1" ht="186.75" customHeight="1" x14ac:dyDescent="0.15">
      <c r="A5894" s="918"/>
      <c r="B5894" s="921"/>
      <c r="C5894" s="922"/>
      <c r="D5894" s="923"/>
      <c r="E5894" s="921"/>
      <c r="F5894" s="921"/>
      <c r="G5894" s="921"/>
      <c r="H5894" s="924" t="s">
        <v>33</v>
      </c>
      <c r="I5894" s="924"/>
      <c r="J5894" s="14" t="s">
        <v>31</v>
      </c>
      <c r="K5894" s="14" t="s">
        <v>32</v>
      </c>
      <c r="L5894" s="16">
        <v>1198.49</v>
      </c>
    </row>
    <row r="5895" spans="1:12" s="1" customFormat="1" ht="24" customHeight="1" x14ac:dyDescent="0.15">
      <c r="A5895" s="918"/>
      <c r="B5895" s="9" t="s">
        <v>34</v>
      </c>
      <c r="C5895" s="13" t="s">
        <v>35</v>
      </c>
      <c r="D5895" s="13" t="s">
        <v>36</v>
      </c>
      <c r="E5895" s="13" t="s">
        <v>37</v>
      </c>
      <c r="F5895" s="920"/>
      <c r="G5895" s="920"/>
      <c r="H5895" s="924" t="s">
        <v>38</v>
      </c>
      <c r="I5895" s="924"/>
      <c r="J5895" s="921" t="s">
        <v>31</v>
      </c>
      <c r="K5895" s="921" t="s">
        <v>32</v>
      </c>
      <c r="L5895" s="925">
        <v>171</v>
      </c>
    </row>
    <row r="5896" spans="1:12" s="1" customFormat="1" ht="24" customHeight="1" x14ac:dyDescent="0.15">
      <c r="A5896" s="918"/>
      <c r="B5896" s="14" t="s">
        <v>55</v>
      </c>
      <c r="C5896" s="14" t="s">
        <v>3417</v>
      </c>
      <c r="D5896" s="15">
        <v>43562</v>
      </c>
      <c r="E5896" s="14" t="s">
        <v>716</v>
      </c>
      <c r="F5896" s="920"/>
      <c r="G5896" s="920"/>
      <c r="H5896" s="924"/>
      <c r="I5896" s="924"/>
      <c r="J5896" s="921"/>
      <c r="K5896" s="921"/>
      <c r="L5896" s="925"/>
    </row>
    <row r="5897" spans="1:12" s="1" customFormat="1" ht="24" customHeight="1" x14ac:dyDescent="0.15">
      <c r="A5897" s="918">
        <v>1101</v>
      </c>
      <c r="B5897" s="9" t="s">
        <v>22</v>
      </c>
      <c r="C5897" s="13" t="s">
        <v>23</v>
      </c>
      <c r="D5897" s="13" t="s">
        <v>24</v>
      </c>
      <c r="E5897" s="13" t="s">
        <v>25</v>
      </c>
      <c r="F5897" s="919" t="s">
        <v>17</v>
      </c>
      <c r="G5897" s="919"/>
      <c r="H5897" s="920"/>
      <c r="I5897" s="920"/>
      <c r="J5897" s="920"/>
      <c r="K5897" s="920"/>
      <c r="L5897" s="920"/>
    </row>
    <row r="5898" spans="1:12" s="1" customFormat="1" ht="26.25" customHeight="1" x14ac:dyDescent="0.15">
      <c r="A5898" s="918"/>
      <c r="B5898" s="921" t="s">
        <v>3415</v>
      </c>
      <c r="C5898" s="922" t="s">
        <v>3418</v>
      </c>
      <c r="D5898" s="923">
        <v>43565</v>
      </c>
      <c r="E5898" s="921" t="s">
        <v>1570</v>
      </c>
      <c r="F5898" s="921" t="s">
        <v>247</v>
      </c>
      <c r="G5898" s="921"/>
      <c r="H5898" s="924" t="s">
        <v>30</v>
      </c>
      <c r="I5898" s="924"/>
      <c r="J5898" s="14" t="s">
        <v>31</v>
      </c>
      <c r="K5898" s="14" t="s">
        <v>32</v>
      </c>
      <c r="L5898" s="16">
        <v>264</v>
      </c>
    </row>
    <row r="5899" spans="1:12" s="1" customFormat="1" ht="165.75" customHeight="1" x14ac:dyDescent="0.15">
      <c r="A5899" s="918"/>
      <c r="B5899" s="921"/>
      <c r="C5899" s="922"/>
      <c r="D5899" s="923"/>
      <c r="E5899" s="921"/>
      <c r="F5899" s="921"/>
      <c r="G5899" s="921"/>
      <c r="H5899" s="924" t="s">
        <v>33</v>
      </c>
      <c r="I5899" s="924"/>
      <c r="J5899" s="14" t="s">
        <v>31</v>
      </c>
      <c r="K5899" s="14" t="s">
        <v>32</v>
      </c>
      <c r="L5899" s="16">
        <v>1971.77</v>
      </c>
    </row>
    <row r="5900" spans="1:12" s="1" customFormat="1" ht="24" customHeight="1" x14ac:dyDescent="0.15">
      <c r="A5900" s="918"/>
      <c r="B5900" s="9" t="s">
        <v>34</v>
      </c>
      <c r="C5900" s="13" t="s">
        <v>35</v>
      </c>
      <c r="D5900" s="13" t="s">
        <v>36</v>
      </c>
      <c r="E5900" s="13" t="s">
        <v>37</v>
      </c>
      <c r="F5900" s="920"/>
      <c r="G5900" s="920"/>
      <c r="H5900" s="924" t="s">
        <v>38</v>
      </c>
      <c r="I5900" s="924"/>
      <c r="J5900" s="921" t="s">
        <v>31</v>
      </c>
      <c r="K5900" s="921" t="s">
        <v>32</v>
      </c>
      <c r="L5900" s="925">
        <v>569</v>
      </c>
    </row>
    <row r="5901" spans="1:12" s="1" customFormat="1" ht="24" customHeight="1" x14ac:dyDescent="0.15">
      <c r="A5901" s="918"/>
      <c r="B5901" s="14" t="s">
        <v>55</v>
      </c>
      <c r="C5901" s="14" t="s">
        <v>247</v>
      </c>
      <c r="D5901" s="15">
        <v>43570</v>
      </c>
      <c r="E5901" s="14" t="s">
        <v>248</v>
      </c>
      <c r="F5901" s="920"/>
      <c r="G5901" s="920"/>
      <c r="H5901" s="924"/>
      <c r="I5901" s="924"/>
      <c r="J5901" s="921"/>
      <c r="K5901" s="921"/>
      <c r="L5901" s="925"/>
    </row>
    <row r="5902" spans="1:12" s="1" customFormat="1" ht="24" customHeight="1" x14ac:dyDescent="0.15">
      <c r="A5902" s="918">
        <v>1102</v>
      </c>
      <c r="B5902" s="9" t="s">
        <v>22</v>
      </c>
      <c r="C5902" s="13" t="s">
        <v>23</v>
      </c>
      <c r="D5902" s="13" t="s">
        <v>24</v>
      </c>
      <c r="E5902" s="13" t="s">
        <v>25</v>
      </c>
      <c r="F5902" s="919" t="s">
        <v>17</v>
      </c>
      <c r="G5902" s="919"/>
      <c r="H5902" s="920"/>
      <c r="I5902" s="920"/>
      <c r="J5902" s="920"/>
      <c r="K5902" s="920"/>
      <c r="L5902" s="920"/>
    </row>
    <row r="5903" spans="1:12" s="1" customFormat="1" ht="26.25" customHeight="1" x14ac:dyDescent="0.15">
      <c r="A5903" s="918"/>
      <c r="B5903" s="921" t="s">
        <v>3415</v>
      </c>
      <c r="C5903" s="922" t="s">
        <v>3419</v>
      </c>
      <c r="D5903" s="923">
        <v>43615</v>
      </c>
      <c r="E5903" s="921" t="s">
        <v>187</v>
      </c>
      <c r="F5903" s="921" t="s">
        <v>2272</v>
      </c>
      <c r="G5903" s="921"/>
      <c r="H5903" s="924" t="s">
        <v>30</v>
      </c>
      <c r="I5903" s="924"/>
      <c r="J5903" s="14" t="s">
        <v>31</v>
      </c>
      <c r="K5903" s="14" t="s">
        <v>32</v>
      </c>
      <c r="L5903" s="16">
        <v>257.11</v>
      </c>
    </row>
    <row r="5904" spans="1:12" s="1" customFormat="1" ht="123.75" customHeight="1" x14ac:dyDescent="0.15">
      <c r="A5904" s="918"/>
      <c r="B5904" s="921"/>
      <c r="C5904" s="922"/>
      <c r="D5904" s="923"/>
      <c r="E5904" s="921"/>
      <c r="F5904" s="921"/>
      <c r="G5904" s="921"/>
      <c r="H5904" s="924" t="s">
        <v>33</v>
      </c>
      <c r="I5904" s="924"/>
      <c r="J5904" s="14" t="s">
        <v>31</v>
      </c>
      <c r="K5904" s="14" t="s">
        <v>31</v>
      </c>
      <c r="L5904" s="16">
        <v>0</v>
      </c>
    </row>
    <row r="5905" spans="1:12" s="1" customFormat="1" ht="24" customHeight="1" x14ac:dyDescent="0.15">
      <c r="A5905" s="918"/>
      <c r="B5905" s="9" t="s">
        <v>34</v>
      </c>
      <c r="C5905" s="13" t="s">
        <v>35</v>
      </c>
      <c r="D5905" s="13" t="s">
        <v>36</v>
      </c>
      <c r="E5905" s="13" t="s">
        <v>37</v>
      </c>
      <c r="F5905" s="920"/>
      <c r="G5905" s="920"/>
      <c r="H5905" s="924" t="s">
        <v>38</v>
      </c>
      <c r="I5905" s="924"/>
      <c r="J5905" s="921" t="s">
        <v>31</v>
      </c>
      <c r="K5905" s="921" t="s">
        <v>32</v>
      </c>
      <c r="L5905" s="925">
        <v>750</v>
      </c>
    </row>
    <row r="5906" spans="1:12" s="1" customFormat="1" ht="24" customHeight="1" x14ac:dyDescent="0.15">
      <c r="A5906" s="918"/>
      <c r="B5906" s="14" t="s">
        <v>55</v>
      </c>
      <c r="C5906" s="14" t="s">
        <v>2272</v>
      </c>
      <c r="D5906" s="15">
        <v>43619</v>
      </c>
      <c r="E5906" s="14" t="s">
        <v>2324</v>
      </c>
      <c r="F5906" s="920"/>
      <c r="G5906" s="920"/>
      <c r="H5906" s="924"/>
      <c r="I5906" s="924"/>
      <c r="J5906" s="921"/>
      <c r="K5906" s="921"/>
      <c r="L5906" s="925"/>
    </row>
    <row r="5907" spans="1:12" s="1" customFormat="1" ht="24" customHeight="1" x14ac:dyDescent="0.15">
      <c r="A5907" s="918">
        <v>1103</v>
      </c>
      <c r="B5907" s="9" t="s">
        <v>22</v>
      </c>
      <c r="C5907" s="13" t="s">
        <v>23</v>
      </c>
      <c r="D5907" s="13" t="s">
        <v>24</v>
      </c>
      <c r="E5907" s="13" t="s">
        <v>25</v>
      </c>
      <c r="F5907" s="919" t="s">
        <v>17</v>
      </c>
      <c r="G5907" s="919"/>
      <c r="H5907" s="920"/>
      <c r="I5907" s="920"/>
      <c r="J5907" s="920"/>
      <c r="K5907" s="920"/>
      <c r="L5907" s="920"/>
    </row>
    <row r="5908" spans="1:12" s="1" customFormat="1" ht="26.25" customHeight="1" x14ac:dyDescent="0.15">
      <c r="A5908" s="918"/>
      <c r="B5908" s="921" t="s">
        <v>3415</v>
      </c>
      <c r="C5908" s="922" t="s">
        <v>3420</v>
      </c>
      <c r="D5908" s="923">
        <v>43636</v>
      </c>
      <c r="E5908" s="921" t="s">
        <v>28</v>
      </c>
      <c r="F5908" s="921" t="s">
        <v>29</v>
      </c>
      <c r="G5908" s="921"/>
      <c r="H5908" s="924" t="s">
        <v>30</v>
      </c>
      <c r="I5908" s="924"/>
      <c r="J5908" s="14" t="s">
        <v>31</v>
      </c>
      <c r="K5908" s="14" t="s">
        <v>32</v>
      </c>
      <c r="L5908" s="16">
        <v>1032.52</v>
      </c>
    </row>
    <row r="5909" spans="1:12" s="1" customFormat="1" ht="281.25" customHeight="1" x14ac:dyDescent="0.15">
      <c r="A5909" s="918"/>
      <c r="B5909" s="921"/>
      <c r="C5909" s="922"/>
      <c r="D5909" s="923"/>
      <c r="E5909" s="921"/>
      <c r="F5909" s="921"/>
      <c r="G5909" s="921"/>
      <c r="H5909" s="924" t="s">
        <v>33</v>
      </c>
      <c r="I5909" s="924"/>
      <c r="J5909" s="14" t="s">
        <v>31</v>
      </c>
      <c r="K5909" s="14" t="s">
        <v>32</v>
      </c>
      <c r="L5909" s="16">
        <v>688.61</v>
      </c>
    </row>
    <row r="5910" spans="1:12" s="1" customFormat="1" ht="24" customHeight="1" x14ac:dyDescent="0.15">
      <c r="A5910" s="918"/>
      <c r="B5910" s="9" t="s">
        <v>34</v>
      </c>
      <c r="C5910" s="13" t="s">
        <v>35</v>
      </c>
      <c r="D5910" s="13" t="s">
        <v>36</v>
      </c>
      <c r="E5910" s="13" t="s">
        <v>37</v>
      </c>
      <c r="F5910" s="920"/>
      <c r="G5910" s="920"/>
      <c r="H5910" s="924" t="s">
        <v>38</v>
      </c>
      <c r="I5910" s="924"/>
      <c r="J5910" s="921" t="s">
        <v>31</v>
      </c>
      <c r="K5910" s="921" t="s">
        <v>31</v>
      </c>
      <c r="L5910" s="925">
        <v>0</v>
      </c>
    </row>
    <row r="5911" spans="1:12" s="1" customFormat="1" ht="24" customHeight="1" x14ac:dyDescent="0.15">
      <c r="A5911" s="918"/>
      <c r="B5911" s="14" t="s">
        <v>55</v>
      </c>
      <c r="C5911" s="14" t="s">
        <v>29</v>
      </c>
      <c r="D5911" s="15">
        <v>43639</v>
      </c>
      <c r="E5911" s="14" t="s">
        <v>40</v>
      </c>
      <c r="F5911" s="920"/>
      <c r="G5911" s="920"/>
      <c r="H5911" s="924"/>
      <c r="I5911" s="924"/>
      <c r="J5911" s="921"/>
      <c r="K5911" s="921"/>
      <c r="L5911" s="925"/>
    </row>
    <row r="5912" spans="1:12" s="1" customFormat="1" ht="24" customHeight="1" x14ac:dyDescent="0.15">
      <c r="A5912" s="918">
        <v>1104</v>
      </c>
      <c r="B5912" s="9" t="s">
        <v>22</v>
      </c>
      <c r="C5912" s="13" t="s">
        <v>23</v>
      </c>
      <c r="D5912" s="13" t="s">
        <v>24</v>
      </c>
      <c r="E5912" s="13" t="s">
        <v>25</v>
      </c>
      <c r="F5912" s="919" t="s">
        <v>17</v>
      </c>
      <c r="G5912" s="919"/>
      <c r="H5912" s="920"/>
      <c r="I5912" s="920"/>
      <c r="J5912" s="920"/>
      <c r="K5912" s="920"/>
      <c r="L5912" s="920"/>
    </row>
    <row r="5913" spans="1:12" s="1" customFormat="1" ht="26.25" customHeight="1" x14ac:dyDescent="0.15">
      <c r="A5913" s="918"/>
      <c r="B5913" s="921" t="s">
        <v>3415</v>
      </c>
      <c r="C5913" s="922" t="s">
        <v>3421</v>
      </c>
      <c r="D5913" s="923">
        <v>43681</v>
      </c>
      <c r="E5913" s="921" t="s">
        <v>28</v>
      </c>
      <c r="F5913" s="921" t="s">
        <v>3422</v>
      </c>
      <c r="G5913" s="921"/>
      <c r="H5913" s="924" t="s">
        <v>30</v>
      </c>
      <c r="I5913" s="924"/>
      <c r="J5913" s="14" t="s">
        <v>31</v>
      </c>
      <c r="K5913" s="14" t="s">
        <v>32</v>
      </c>
      <c r="L5913" s="16">
        <v>636.62</v>
      </c>
    </row>
    <row r="5914" spans="1:12" s="1" customFormat="1" ht="291.75" customHeight="1" x14ac:dyDescent="0.15">
      <c r="A5914" s="918"/>
      <c r="B5914" s="921"/>
      <c r="C5914" s="922"/>
      <c r="D5914" s="923"/>
      <c r="E5914" s="921"/>
      <c r="F5914" s="921"/>
      <c r="G5914" s="921"/>
      <c r="H5914" s="924" t="s">
        <v>33</v>
      </c>
      <c r="I5914" s="924"/>
      <c r="J5914" s="14" t="s">
        <v>31</v>
      </c>
      <c r="K5914" s="14" t="s">
        <v>32</v>
      </c>
      <c r="L5914" s="16">
        <v>670.61</v>
      </c>
    </row>
    <row r="5915" spans="1:12" s="1" customFormat="1" ht="24" customHeight="1" x14ac:dyDescent="0.15">
      <c r="A5915" s="918"/>
      <c r="B5915" s="9" t="s">
        <v>34</v>
      </c>
      <c r="C5915" s="13" t="s">
        <v>35</v>
      </c>
      <c r="D5915" s="13" t="s">
        <v>36</v>
      </c>
      <c r="E5915" s="13" t="s">
        <v>37</v>
      </c>
      <c r="F5915" s="920"/>
      <c r="G5915" s="920"/>
      <c r="H5915" s="924" t="s">
        <v>38</v>
      </c>
      <c r="I5915" s="924"/>
      <c r="J5915" s="921" t="s">
        <v>31</v>
      </c>
      <c r="K5915" s="921" t="s">
        <v>32</v>
      </c>
      <c r="L5915" s="925">
        <v>59.14</v>
      </c>
    </row>
    <row r="5916" spans="1:12" s="1" customFormat="1" ht="24" customHeight="1" x14ac:dyDescent="0.15">
      <c r="A5916" s="918"/>
      <c r="B5916" s="14" t="s">
        <v>55</v>
      </c>
      <c r="C5916" s="14" t="s">
        <v>3422</v>
      </c>
      <c r="D5916" s="15">
        <v>43683</v>
      </c>
      <c r="E5916" s="14" t="s">
        <v>3423</v>
      </c>
      <c r="F5916" s="920"/>
      <c r="G5916" s="920"/>
      <c r="H5916" s="924"/>
      <c r="I5916" s="924"/>
      <c r="J5916" s="921"/>
      <c r="K5916" s="921"/>
      <c r="L5916" s="925"/>
    </row>
    <row r="5917" spans="1:12" s="1" customFormat="1" ht="24" customHeight="1" x14ac:dyDescent="0.15">
      <c r="A5917" s="918">
        <v>1105</v>
      </c>
      <c r="B5917" s="9" t="s">
        <v>22</v>
      </c>
      <c r="C5917" s="13" t="s">
        <v>23</v>
      </c>
      <c r="D5917" s="13" t="s">
        <v>24</v>
      </c>
      <c r="E5917" s="13" t="s">
        <v>25</v>
      </c>
      <c r="F5917" s="919" t="s">
        <v>17</v>
      </c>
      <c r="G5917" s="919"/>
      <c r="H5917" s="920"/>
      <c r="I5917" s="920"/>
      <c r="J5917" s="920"/>
      <c r="K5917" s="920"/>
      <c r="L5917" s="920"/>
    </row>
    <row r="5918" spans="1:12" s="1" customFormat="1" ht="26.25" customHeight="1" x14ac:dyDescent="0.15">
      <c r="A5918" s="918"/>
      <c r="B5918" s="921" t="s">
        <v>3415</v>
      </c>
      <c r="C5918" s="922" t="s">
        <v>3424</v>
      </c>
      <c r="D5918" s="923">
        <v>43685</v>
      </c>
      <c r="E5918" s="921" t="s">
        <v>298</v>
      </c>
      <c r="F5918" s="921" t="s">
        <v>607</v>
      </c>
      <c r="G5918" s="921"/>
      <c r="H5918" s="924" t="s">
        <v>30</v>
      </c>
      <c r="I5918" s="924"/>
      <c r="J5918" s="14" t="s">
        <v>31</v>
      </c>
      <c r="K5918" s="14" t="s">
        <v>32</v>
      </c>
      <c r="L5918" s="16">
        <v>291.73</v>
      </c>
    </row>
    <row r="5919" spans="1:12" s="1" customFormat="1" ht="113.25" customHeight="1" x14ac:dyDescent="0.15">
      <c r="A5919" s="918"/>
      <c r="B5919" s="921"/>
      <c r="C5919" s="922"/>
      <c r="D5919" s="923"/>
      <c r="E5919" s="921"/>
      <c r="F5919" s="921"/>
      <c r="G5919" s="921"/>
      <c r="H5919" s="924" t="s">
        <v>33</v>
      </c>
      <c r="I5919" s="924"/>
      <c r="J5919" s="14" t="s">
        <v>31</v>
      </c>
      <c r="K5919" s="14" t="s">
        <v>32</v>
      </c>
      <c r="L5919" s="16">
        <v>309.48</v>
      </c>
    </row>
    <row r="5920" spans="1:12" s="1" customFormat="1" ht="24" customHeight="1" x14ac:dyDescent="0.15">
      <c r="A5920" s="918"/>
      <c r="B5920" s="9" t="s">
        <v>34</v>
      </c>
      <c r="C5920" s="13" t="s">
        <v>35</v>
      </c>
      <c r="D5920" s="13" t="s">
        <v>36</v>
      </c>
      <c r="E5920" s="13" t="s">
        <v>37</v>
      </c>
      <c r="F5920" s="920"/>
      <c r="G5920" s="920"/>
      <c r="H5920" s="924" t="s">
        <v>38</v>
      </c>
      <c r="I5920" s="924"/>
      <c r="J5920" s="921" t="s">
        <v>31</v>
      </c>
      <c r="K5920" s="921" t="s">
        <v>32</v>
      </c>
      <c r="L5920" s="925">
        <v>944</v>
      </c>
    </row>
    <row r="5921" spans="1:12" s="1" customFormat="1" ht="24" customHeight="1" x14ac:dyDescent="0.15">
      <c r="A5921" s="918"/>
      <c r="B5921" s="14" t="s">
        <v>55</v>
      </c>
      <c r="C5921" s="14" t="s">
        <v>607</v>
      </c>
      <c r="D5921" s="15">
        <v>43686</v>
      </c>
      <c r="E5921" s="14" t="s">
        <v>3425</v>
      </c>
      <c r="F5921" s="920"/>
      <c r="G5921" s="920"/>
      <c r="H5921" s="924"/>
      <c r="I5921" s="924"/>
      <c r="J5921" s="921"/>
      <c r="K5921" s="921"/>
      <c r="L5921" s="925"/>
    </row>
    <row r="5922" spans="1:12" s="1" customFormat="1" ht="24" customHeight="1" x14ac:dyDescent="0.15">
      <c r="A5922" s="918">
        <v>1106</v>
      </c>
      <c r="B5922" s="9" t="s">
        <v>22</v>
      </c>
      <c r="C5922" s="13" t="s">
        <v>23</v>
      </c>
      <c r="D5922" s="13" t="s">
        <v>24</v>
      </c>
      <c r="E5922" s="13" t="s">
        <v>25</v>
      </c>
      <c r="F5922" s="919" t="s">
        <v>17</v>
      </c>
      <c r="G5922" s="919"/>
      <c r="H5922" s="920"/>
      <c r="I5922" s="920"/>
      <c r="J5922" s="920"/>
      <c r="K5922" s="920"/>
      <c r="L5922" s="920"/>
    </row>
    <row r="5923" spans="1:12" s="1" customFormat="1" ht="26.25" customHeight="1" x14ac:dyDescent="0.15">
      <c r="A5923" s="918"/>
      <c r="B5923" s="921" t="s">
        <v>3426</v>
      </c>
      <c r="C5923" s="922" t="s">
        <v>3427</v>
      </c>
      <c r="D5923" s="923">
        <v>43703</v>
      </c>
      <c r="E5923" s="921" t="s">
        <v>3428</v>
      </c>
      <c r="F5923" s="921" t="s">
        <v>3429</v>
      </c>
      <c r="G5923" s="921"/>
      <c r="H5923" s="924" t="s">
        <v>30</v>
      </c>
      <c r="I5923" s="924"/>
      <c r="J5923" s="14" t="s">
        <v>31</v>
      </c>
      <c r="K5923" s="14" t="s">
        <v>31</v>
      </c>
      <c r="L5923" s="16">
        <v>0</v>
      </c>
    </row>
    <row r="5924" spans="1:12" s="1" customFormat="1" ht="134.25" customHeight="1" x14ac:dyDescent="0.15">
      <c r="A5924" s="918"/>
      <c r="B5924" s="921"/>
      <c r="C5924" s="922"/>
      <c r="D5924" s="923"/>
      <c r="E5924" s="921"/>
      <c r="F5924" s="921"/>
      <c r="G5924" s="921"/>
      <c r="H5924" s="924" t="s">
        <v>33</v>
      </c>
      <c r="I5924" s="924"/>
      <c r="J5924" s="14" t="s">
        <v>31</v>
      </c>
      <c r="K5924" s="14" t="s">
        <v>32</v>
      </c>
      <c r="L5924" s="16">
        <v>2627</v>
      </c>
    </row>
    <row r="5925" spans="1:12" s="1" customFormat="1" ht="24" customHeight="1" x14ac:dyDescent="0.15">
      <c r="A5925" s="918"/>
      <c r="B5925" s="9" t="s">
        <v>34</v>
      </c>
      <c r="C5925" s="13" t="s">
        <v>35</v>
      </c>
      <c r="D5925" s="13" t="s">
        <v>36</v>
      </c>
      <c r="E5925" s="13" t="s">
        <v>37</v>
      </c>
      <c r="F5925" s="920"/>
      <c r="G5925" s="920"/>
      <c r="H5925" s="924" t="s">
        <v>38</v>
      </c>
      <c r="I5925" s="924"/>
      <c r="J5925" s="921" t="s">
        <v>31</v>
      </c>
      <c r="K5925" s="921" t="s">
        <v>31</v>
      </c>
      <c r="L5925" s="925">
        <v>0</v>
      </c>
    </row>
    <row r="5926" spans="1:12" s="1" customFormat="1" ht="24" customHeight="1" x14ac:dyDescent="0.15">
      <c r="A5926" s="918"/>
      <c r="B5926" s="14" t="s">
        <v>105</v>
      </c>
      <c r="C5926" s="14" t="s">
        <v>3429</v>
      </c>
      <c r="D5926" s="15">
        <v>43715</v>
      </c>
      <c r="E5926" s="14" t="s">
        <v>3430</v>
      </c>
      <c r="F5926" s="920"/>
      <c r="G5926" s="920"/>
      <c r="H5926" s="924"/>
      <c r="I5926" s="924"/>
      <c r="J5926" s="921"/>
      <c r="K5926" s="921"/>
      <c r="L5926" s="925"/>
    </row>
    <row r="5927" spans="1:12" s="1" customFormat="1" ht="24" customHeight="1" x14ac:dyDescent="0.15">
      <c r="A5927" s="918">
        <v>1107</v>
      </c>
      <c r="B5927" s="9" t="s">
        <v>22</v>
      </c>
      <c r="C5927" s="13" t="s">
        <v>23</v>
      </c>
      <c r="D5927" s="13" t="s">
        <v>24</v>
      </c>
      <c r="E5927" s="13" t="s">
        <v>25</v>
      </c>
      <c r="F5927" s="919" t="s">
        <v>17</v>
      </c>
      <c r="G5927" s="919"/>
      <c r="H5927" s="920"/>
      <c r="I5927" s="920"/>
      <c r="J5927" s="920"/>
      <c r="K5927" s="920"/>
      <c r="L5927" s="920"/>
    </row>
    <row r="5928" spans="1:12" s="1" customFormat="1" ht="26.25" customHeight="1" x14ac:dyDescent="0.15">
      <c r="A5928" s="918"/>
      <c r="B5928" s="921" t="s">
        <v>3426</v>
      </c>
      <c r="C5928" s="922" t="s">
        <v>3427</v>
      </c>
      <c r="D5928" s="923">
        <v>43703</v>
      </c>
      <c r="E5928" s="921" t="s">
        <v>3428</v>
      </c>
      <c r="F5928" s="921" t="s">
        <v>3431</v>
      </c>
      <c r="G5928" s="921"/>
      <c r="H5928" s="924" t="s">
        <v>30</v>
      </c>
      <c r="I5928" s="924"/>
      <c r="J5928" s="14" t="s">
        <v>31</v>
      </c>
      <c r="K5928" s="14" t="s">
        <v>32</v>
      </c>
      <c r="L5928" s="16">
        <v>970</v>
      </c>
    </row>
    <row r="5929" spans="1:12" s="1" customFormat="1" ht="134.25" customHeight="1" x14ac:dyDescent="0.15">
      <c r="A5929" s="918"/>
      <c r="B5929" s="921"/>
      <c r="C5929" s="922"/>
      <c r="D5929" s="923"/>
      <c r="E5929" s="921"/>
      <c r="F5929" s="921"/>
      <c r="G5929" s="921"/>
      <c r="H5929" s="924" t="s">
        <v>33</v>
      </c>
      <c r="I5929" s="924"/>
      <c r="J5929" s="14" t="s">
        <v>31</v>
      </c>
      <c r="K5929" s="14" t="s">
        <v>31</v>
      </c>
      <c r="L5929" s="16">
        <v>0</v>
      </c>
    </row>
    <row r="5930" spans="1:12" s="1" customFormat="1" ht="24" customHeight="1" x14ac:dyDescent="0.15">
      <c r="A5930" s="918"/>
      <c r="B5930" s="9" t="s">
        <v>34</v>
      </c>
      <c r="C5930" s="13" t="s">
        <v>35</v>
      </c>
      <c r="D5930" s="13" t="s">
        <v>36</v>
      </c>
      <c r="E5930" s="13" t="s">
        <v>37</v>
      </c>
      <c r="F5930" s="920"/>
      <c r="G5930" s="920"/>
      <c r="H5930" s="924" t="s">
        <v>38</v>
      </c>
      <c r="I5930" s="924"/>
      <c r="J5930" s="921" t="s">
        <v>31</v>
      </c>
      <c r="K5930" s="921" t="s">
        <v>31</v>
      </c>
      <c r="L5930" s="925">
        <v>0</v>
      </c>
    </row>
    <row r="5931" spans="1:12" s="1" customFormat="1" ht="24" customHeight="1" x14ac:dyDescent="0.15">
      <c r="A5931" s="918"/>
      <c r="B5931" s="14" t="s">
        <v>105</v>
      </c>
      <c r="C5931" s="14" t="s">
        <v>3431</v>
      </c>
      <c r="D5931" s="15">
        <v>43715</v>
      </c>
      <c r="E5931" s="14" t="s">
        <v>3430</v>
      </c>
      <c r="F5931" s="920"/>
      <c r="G5931" s="920"/>
      <c r="H5931" s="924"/>
      <c r="I5931" s="924"/>
      <c r="J5931" s="921"/>
      <c r="K5931" s="921"/>
      <c r="L5931" s="925"/>
    </row>
    <row r="5932" spans="1:12" s="1" customFormat="1" ht="24" customHeight="1" x14ac:dyDescent="0.15">
      <c r="A5932" s="918">
        <v>1108</v>
      </c>
      <c r="B5932" s="9" t="s">
        <v>22</v>
      </c>
      <c r="C5932" s="13" t="s">
        <v>23</v>
      </c>
      <c r="D5932" s="13" t="s">
        <v>24</v>
      </c>
      <c r="E5932" s="13" t="s">
        <v>25</v>
      </c>
      <c r="F5932" s="919" t="s">
        <v>17</v>
      </c>
      <c r="G5932" s="919"/>
      <c r="H5932" s="920"/>
      <c r="I5932" s="920"/>
      <c r="J5932" s="920"/>
      <c r="K5932" s="920"/>
      <c r="L5932" s="920"/>
    </row>
    <row r="5933" spans="1:12" s="1" customFormat="1" ht="26.25" customHeight="1" x14ac:dyDescent="0.15">
      <c r="A5933" s="918"/>
      <c r="B5933" s="921" t="s">
        <v>3426</v>
      </c>
      <c r="C5933" s="922" t="s">
        <v>3427</v>
      </c>
      <c r="D5933" s="923">
        <v>43703</v>
      </c>
      <c r="E5933" s="921" t="s">
        <v>3428</v>
      </c>
      <c r="F5933" s="921" t="s">
        <v>3432</v>
      </c>
      <c r="G5933" s="921"/>
      <c r="H5933" s="924" t="s">
        <v>30</v>
      </c>
      <c r="I5933" s="924"/>
      <c r="J5933" s="14" t="s">
        <v>31</v>
      </c>
      <c r="K5933" s="14" t="s">
        <v>32</v>
      </c>
      <c r="L5933" s="16">
        <v>1164</v>
      </c>
    </row>
    <row r="5934" spans="1:12" s="1" customFormat="1" ht="134.25" customHeight="1" x14ac:dyDescent="0.15">
      <c r="A5934" s="918"/>
      <c r="B5934" s="921"/>
      <c r="C5934" s="922"/>
      <c r="D5934" s="923"/>
      <c r="E5934" s="921"/>
      <c r="F5934" s="921"/>
      <c r="G5934" s="921"/>
      <c r="H5934" s="924" t="s">
        <v>33</v>
      </c>
      <c r="I5934" s="924"/>
      <c r="J5934" s="14" t="s">
        <v>31</v>
      </c>
      <c r="K5934" s="14" t="s">
        <v>32</v>
      </c>
      <c r="L5934" s="16">
        <v>277.60000000000002</v>
      </c>
    </row>
    <row r="5935" spans="1:12" s="1" customFormat="1" ht="24" customHeight="1" x14ac:dyDescent="0.15">
      <c r="A5935" s="918"/>
      <c r="B5935" s="9" t="s">
        <v>34</v>
      </c>
      <c r="C5935" s="13" t="s">
        <v>35</v>
      </c>
      <c r="D5935" s="13" t="s">
        <v>36</v>
      </c>
      <c r="E5935" s="13" t="s">
        <v>37</v>
      </c>
      <c r="F5935" s="920"/>
      <c r="G5935" s="920"/>
      <c r="H5935" s="924" t="s">
        <v>38</v>
      </c>
      <c r="I5935" s="924"/>
      <c r="J5935" s="921" t="s">
        <v>31</v>
      </c>
      <c r="K5935" s="921" t="s">
        <v>31</v>
      </c>
      <c r="L5935" s="925">
        <v>0</v>
      </c>
    </row>
    <row r="5936" spans="1:12" s="1" customFormat="1" ht="24" customHeight="1" x14ac:dyDescent="0.15">
      <c r="A5936" s="918"/>
      <c r="B5936" s="14" t="s">
        <v>105</v>
      </c>
      <c r="C5936" s="14" t="s">
        <v>3432</v>
      </c>
      <c r="D5936" s="15">
        <v>43715</v>
      </c>
      <c r="E5936" s="14" t="s">
        <v>3430</v>
      </c>
      <c r="F5936" s="920"/>
      <c r="G5936" s="920"/>
      <c r="H5936" s="924"/>
      <c r="I5936" s="924"/>
      <c r="J5936" s="921"/>
      <c r="K5936" s="921"/>
      <c r="L5936" s="925"/>
    </row>
    <row r="5937" spans="1:12" s="1" customFormat="1" ht="24" customHeight="1" x14ac:dyDescent="0.15">
      <c r="A5937" s="918">
        <v>1109</v>
      </c>
      <c r="B5937" s="9" t="s">
        <v>22</v>
      </c>
      <c r="C5937" s="13" t="s">
        <v>23</v>
      </c>
      <c r="D5937" s="13" t="s">
        <v>24</v>
      </c>
      <c r="E5937" s="13" t="s">
        <v>25</v>
      </c>
      <c r="F5937" s="919" t="s">
        <v>17</v>
      </c>
      <c r="G5937" s="919"/>
      <c r="H5937" s="920"/>
      <c r="I5937" s="920"/>
      <c r="J5937" s="920"/>
      <c r="K5937" s="920"/>
      <c r="L5937" s="920"/>
    </row>
    <row r="5938" spans="1:12" s="1" customFormat="1" ht="26.25" customHeight="1" x14ac:dyDescent="0.15">
      <c r="A5938" s="918"/>
      <c r="B5938" s="921" t="s">
        <v>3433</v>
      </c>
      <c r="C5938" s="922" t="s">
        <v>3434</v>
      </c>
      <c r="D5938" s="923">
        <v>43563</v>
      </c>
      <c r="E5938" s="921" t="s">
        <v>1575</v>
      </c>
      <c r="F5938" s="921" t="s">
        <v>1576</v>
      </c>
      <c r="G5938" s="921"/>
      <c r="H5938" s="924" t="s">
        <v>30</v>
      </c>
      <c r="I5938" s="924"/>
      <c r="J5938" s="14" t="s">
        <v>31</v>
      </c>
      <c r="K5938" s="14" t="s">
        <v>32</v>
      </c>
      <c r="L5938" s="16">
        <v>364</v>
      </c>
    </row>
    <row r="5939" spans="1:12" s="1" customFormat="1" ht="302.25" customHeight="1" x14ac:dyDescent="0.15">
      <c r="A5939" s="918"/>
      <c r="B5939" s="921"/>
      <c r="C5939" s="922"/>
      <c r="D5939" s="923"/>
      <c r="E5939" s="921"/>
      <c r="F5939" s="921"/>
      <c r="G5939" s="921"/>
      <c r="H5939" s="924" t="s">
        <v>33</v>
      </c>
      <c r="I5939" s="924"/>
      <c r="J5939" s="14" t="s">
        <v>31</v>
      </c>
      <c r="K5939" s="14" t="s">
        <v>32</v>
      </c>
      <c r="L5939" s="16">
        <v>498.13</v>
      </c>
    </row>
    <row r="5940" spans="1:12" s="1" customFormat="1" ht="24" customHeight="1" x14ac:dyDescent="0.15">
      <c r="A5940" s="918"/>
      <c r="B5940" s="9" t="s">
        <v>34</v>
      </c>
      <c r="C5940" s="13" t="s">
        <v>35</v>
      </c>
      <c r="D5940" s="13" t="s">
        <v>36</v>
      </c>
      <c r="E5940" s="13" t="s">
        <v>37</v>
      </c>
      <c r="F5940" s="920"/>
      <c r="G5940" s="920"/>
      <c r="H5940" s="924" t="s">
        <v>38</v>
      </c>
      <c r="I5940" s="924"/>
      <c r="J5940" s="921" t="s">
        <v>31</v>
      </c>
      <c r="K5940" s="921" t="s">
        <v>32</v>
      </c>
      <c r="L5940" s="925">
        <v>86</v>
      </c>
    </row>
    <row r="5941" spans="1:12" s="1" customFormat="1" ht="24" customHeight="1" x14ac:dyDescent="0.15">
      <c r="A5941" s="918"/>
      <c r="B5941" s="14" t="s">
        <v>702</v>
      </c>
      <c r="C5941" s="14" t="s">
        <v>1576</v>
      </c>
      <c r="D5941" s="15">
        <v>43565</v>
      </c>
      <c r="E5941" s="14" t="s">
        <v>2660</v>
      </c>
      <c r="F5941" s="920"/>
      <c r="G5941" s="920"/>
      <c r="H5941" s="924"/>
      <c r="I5941" s="924"/>
      <c r="J5941" s="921"/>
      <c r="K5941" s="921"/>
      <c r="L5941" s="925"/>
    </row>
    <row r="5942" spans="1:12" s="1" customFormat="1" ht="24" customHeight="1" x14ac:dyDescent="0.15">
      <c r="A5942" s="918">
        <v>1110</v>
      </c>
      <c r="B5942" s="9" t="s">
        <v>22</v>
      </c>
      <c r="C5942" s="13" t="s">
        <v>23</v>
      </c>
      <c r="D5942" s="13" t="s">
        <v>24</v>
      </c>
      <c r="E5942" s="13" t="s">
        <v>25</v>
      </c>
      <c r="F5942" s="919" t="s">
        <v>17</v>
      </c>
      <c r="G5942" s="919"/>
      <c r="H5942" s="920"/>
      <c r="I5942" s="920"/>
      <c r="J5942" s="920"/>
      <c r="K5942" s="920"/>
      <c r="L5942" s="920"/>
    </row>
    <row r="5943" spans="1:12" s="1" customFormat="1" ht="26.25" customHeight="1" x14ac:dyDescent="0.15">
      <c r="A5943" s="918"/>
      <c r="B5943" s="921" t="s">
        <v>3435</v>
      </c>
      <c r="C5943" s="922" t="s">
        <v>3436</v>
      </c>
      <c r="D5943" s="923">
        <v>43600</v>
      </c>
      <c r="E5943" s="921" t="s">
        <v>53</v>
      </c>
      <c r="F5943" s="921" t="s">
        <v>1516</v>
      </c>
      <c r="G5943" s="921"/>
      <c r="H5943" s="924" t="s">
        <v>30</v>
      </c>
      <c r="I5943" s="924"/>
      <c r="J5943" s="14" t="s">
        <v>31</v>
      </c>
      <c r="K5943" s="14" t="s">
        <v>32</v>
      </c>
      <c r="L5943" s="16">
        <v>1138.5899999999999</v>
      </c>
    </row>
    <row r="5944" spans="1:12" s="1" customFormat="1" ht="409.2" customHeight="1" x14ac:dyDescent="0.15">
      <c r="A5944" s="918"/>
      <c r="B5944" s="921"/>
      <c r="C5944" s="922"/>
      <c r="D5944" s="923"/>
      <c r="E5944" s="921"/>
      <c r="F5944" s="921"/>
      <c r="G5944" s="921"/>
      <c r="H5944" s="924" t="s">
        <v>33</v>
      </c>
      <c r="I5944" s="924"/>
      <c r="J5944" s="921" t="s">
        <v>31</v>
      </c>
      <c r="K5944" s="921" t="s">
        <v>32</v>
      </c>
      <c r="L5944" s="925">
        <v>238.71</v>
      </c>
    </row>
    <row r="5945" spans="1:12" s="1" customFormat="1" ht="250.35" customHeight="1" x14ac:dyDescent="0.15">
      <c r="A5945" s="918"/>
      <c r="B5945" s="921"/>
      <c r="C5945" s="922"/>
      <c r="D5945" s="923"/>
      <c r="E5945" s="921"/>
      <c r="F5945" s="921"/>
      <c r="G5945" s="921"/>
      <c r="H5945" s="924"/>
      <c r="I5945" s="924"/>
      <c r="J5945" s="921"/>
      <c r="K5945" s="921"/>
      <c r="L5945" s="925"/>
    </row>
    <row r="5946" spans="1:12" s="1" customFormat="1" ht="24" customHeight="1" x14ac:dyDescent="0.15">
      <c r="A5946" s="918"/>
      <c r="B5946" s="9" t="s">
        <v>34</v>
      </c>
      <c r="C5946" s="13" t="s">
        <v>35</v>
      </c>
      <c r="D5946" s="13" t="s">
        <v>36</v>
      </c>
      <c r="E5946" s="13" t="s">
        <v>37</v>
      </c>
      <c r="F5946" s="920"/>
      <c r="G5946" s="920"/>
      <c r="H5946" s="924" t="s">
        <v>38</v>
      </c>
      <c r="I5946" s="924"/>
      <c r="J5946" s="921" t="s">
        <v>31</v>
      </c>
      <c r="K5946" s="921" t="s">
        <v>31</v>
      </c>
      <c r="L5946" s="925">
        <v>0</v>
      </c>
    </row>
    <row r="5947" spans="1:12" s="1" customFormat="1" ht="34.5" customHeight="1" x14ac:dyDescent="0.15">
      <c r="A5947" s="918"/>
      <c r="B5947" s="14" t="s">
        <v>1131</v>
      </c>
      <c r="C5947" s="14" t="s">
        <v>1516</v>
      </c>
      <c r="D5947" s="15">
        <v>43603</v>
      </c>
      <c r="E5947" s="14" t="s">
        <v>3437</v>
      </c>
      <c r="F5947" s="920"/>
      <c r="G5947" s="920"/>
      <c r="H5947" s="924"/>
      <c r="I5947" s="924"/>
      <c r="J5947" s="921"/>
      <c r="K5947" s="921"/>
      <c r="L5947" s="925"/>
    </row>
    <row r="5948" spans="1:12" s="1" customFormat="1" ht="24" customHeight="1" x14ac:dyDescent="0.15">
      <c r="A5948" s="918">
        <v>1111</v>
      </c>
      <c r="B5948" s="9" t="s">
        <v>22</v>
      </c>
      <c r="C5948" s="13" t="s">
        <v>23</v>
      </c>
      <c r="D5948" s="13" t="s">
        <v>24</v>
      </c>
      <c r="E5948" s="13" t="s">
        <v>25</v>
      </c>
      <c r="F5948" s="919" t="s">
        <v>17</v>
      </c>
      <c r="G5948" s="919"/>
      <c r="H5948" s="920"/>
      <c r="I5948" s="920"/>
      <c r="J5948" s="920"/>
      <c r="K5948" s="920"/>
      <c r="L5948" s="920"/>
    </row>
    <row r="5949" spans="1:12" s="1" customFormat="1" ht="26.25" customHeight="1" x14ac:dyDescent="0.15">
      <c r="A5949" s="918"/>
      <c r="B5949" s="921" t="s">
        <v>3435</v>
      </c>
      <c r="C5949" s="922" t="s">
        <v>3438</v>
      </c>
      <c r="D5949" s="923">
        <v>43615</v>
      </c>
      <c r="E5949" s="921" t="s">
        <v>785</v>
      </c>
      <c r="F5949" s="921" t="s">
        <v>786</v>
      </c>
      <c r="G5949" s="921"/>
      <c r="H5949" s="924" t="s">
        <v>30</v>
      </c>
      <c r="I5949" s="924"/>
      <c r="J5949" s="14" t="s">
        <v>31</v>
      </c>
      <c r="K5949" s="14" t="s">
        <v>32</v>
      </c>
      <c r="L5949" s="16">
        <v>242</v>
      </c>
    </row>
    <row r="5950" spans="1:12" s="1" customFormat="1" ht="409.2" customHeight="1" x14ac:dyDescent="0.15">
      <c r="A5950" s="918"/>
      <c r="B5950" s="921"/>
      <c r="C5950" s="922"/>
      <c r="D5950" s="923"/>
      <c r="E5950" s="921"/>
      <c r="F5950" s="921"/>
      <c r="G5950" s="921"/>
      <c r="H5950" s="924" t="s">
        <v>33</v>
      </c>
      <c r="I5950" s="924"/>
      <c r="J5950" s="921" t="s">
        <v>31</v>
      </c>
      <c r="K5950" s="921" t="s">
        <v>32</v>
      </c>
      <c r="L5950" s="925">
        <v>600</v>
      </c>
    </row>
    <row r="5951" spans="1:12" s="1" customFormat="1" ht="40.35" customHeight="1" x14ac:dyDescent="0.15">
      <c r="A5951" s="918"/>
      <c r="B5951" s="921"/>
      <c r="C5951" s="922"/>
      <c r="D5951" s="923"/>
      <c r="E5951" s="921"/>
      <c r="F5951" s="921"/>
      <c r="G5951" s="921"/>
      <c r="H5951" s="924"/>
      <c r="I5951" s="924"/>
      <c r="J5951" s="921"/>
      <c r="K5951" s="921"/>
      <c r="L5951" s="925"/>
    </row>
    <row r="5952" spans="1:12" s="1" customFormat="1" ht="24" customHeight="1" x14ac:dyDescent="0.15">
      <c r="A5952" s="918"/>
      <c r="B5952" s="9" t="s">
        <v>34</v>
      </c>
      <c r="C5952" s="13" t="s">
        <v>35</v>
      </c>
      <c r="D5952" s="13" t="s">
        <v>36</v>
      </c>
      <c r="E5952" s="13" t="s">
        <v>37</v>
      </c>
      <c r="F5952" s="920"/>
      <c r="G5952" s="920"/>
      <c r="H5952" s="924" t="s">
        <v>38</v>
      </c>
      <c r="I5952" s="924"/>
      <c r="J5952" s="921" t="s">
        <v>31</v>
      </c>
      <c r="K5952" s="921" t="s">
        <v>32</v>
      </c>
      <c r="L5952" s="925">
        <v>60</v>
      </c>
    </row>
    <row r="5953" spans="1:12" s="1" customFormat="1" ht="34.5" customHeight="1" x14ac:dyDescent="0.15">
      <c r="A5953" s="918"/>
      <c r="B5953" s="14" t="s">
        <v>1131</v>
      </c>
      <c r="C5953" s="14" t="s">
        <v>786</v>
      </c>
      <c r="D5953" s="15">
        <v>43617</v>
      </c>
      <c r="E5953" s="14" t="s">
        <v>3439</v>
      </c>
      <c r="F5953" s="920"/>
      <c r="G5953" s="920"/>
      <c r="H5953" s="924"/>
      <c r="I5953" s="924"/>
      <c r="J5953" s="921"/>
      <c r="K5953" s="921"/>
      <c r="L5953" s="925"/>
    </row>
    <row r="5954" spans="1:12" s="1" customFormat="1" ht="24" customHeight="1" x14ac:dyDescent="0.15">
      <c r="A5954" s="918">
        <v>1112</v>
      </c>
      <c r="B5954" s="9" t="s">
        <v>22</v>
      </c>
      <c r="C5954" s="13" t="s">
        <v>23</v>
      </c>
      <c r="D5954" s="13" t="s">
        <v>24</v>
      </c>
      <c r="E5954" s="13" t="s">
        <v>25</v>
      </c>
      <c r="F5954" s="919" t="s">
        <v>17</v>
      </c>
      <c r="G5954" s="919"/>
      <c r="H5954" s="920"/>
      <c r="I5954" s="920"/>
      <c r="J5954" s="920"/>
      <c r="K5954" s="920"/>
      <c r="L5954" s="920"/>
    </row>
    <row r="5955" spans="1:12" s="1" customFormat="1" ht="26.25" customHeight="1" x14ac:dyDescent="0.15">
      <c r="A5955" s="918"/>
      <c r="B5955" s="921" t="s">
        <v>3435</v>
      </c>
      <c r="C5955" s="922" t="s">
        <v>3440</v>
      </c>
      <c r="D5955" s="923">
        <v>43629</v>
      </c>
      <c r="E5955" s="921" t="s">
        <v>785</v>
      </c>
      <c r="F5955" s="921" t="s">
        <v>786</v>
      </c>
      <c r="G5955" s="921"/>
      <c r="H5955" s="924" t="s">
        <v>30</v>
      </c>
      <c r="I5955" s="924"/>
      <c r="J5955" s="14" t="s">
        <v>31</v>
      </c>
      <c r="K5955" s="14" t="s">
        <v>32</v>
      </c>
      <c r="L5955" s="16">
        <v>492</v>
      </c>
    </row>
    <row r="5956" spans="1:12" s="1" customFormat="1" ht="409.2" customHeight="1" x14ac:dyDescent="0.15">
      <c r="A5956" s="918"/>
      <c r="B5956" s="921"/>
      <c r="C5956" s="922"/>
      <c r="D5956" s="923"/>
      <c r="E5956" s="921"/>
      <c r="F5956" s="921"/>
      <c r="G5956" s="921"/>
      <c r="H5956" s="924" t="s">
        <v>33</v>
      </c>
      <c r="I5956" s="924"/>
      <c r="J5956" s="921" t="s">
        <v>31</v>
      </c>
      <c r="K5956" s="921" t="s">
        <v>32</v>
      </c>
      <c r="L5956" s="925">
        <v>393.15</v>
      </c>
    </row>
    <row r="5957" spans="1:12" s="1" customFormat="1" ht="376.35" customHeight="1" x14ac:dyDescent="0.15">
      <c r="A5957" s="918"/>
      <c r="B5957" s="921"/>
      <c r="C5957" s="922"/>
      <c r="D5957" s="923"/>
      <c r="E5957" s="921"/>
      <c r="F5957" s="921"/>
      <c r="G5957" s="921"/>
      <c r="H5957" s="924"/>
      <c r="I5957" s="924"/>
      <c r="J5957" s="921"/>
      <c r="K5957" s="921"/>
      <c r="L5957" s="925"/>
    </row>
    <row r="5958" spans="1:12" s="1" customFormat="1" ht="24" customHeight="1" x14ac:dyDescent="0.15">
      <c r="A5958" s="918"/>
      <c r="B5958" s="9" t="s">
        <v>34</v>
      </c>
      <c r="C5958" s="13" t="s">
        <v>35</v>
      </c>
      <c r="D5958" s="13" t="s">
        <v>36</v>
      </c>
      <c r="E5958" s="13" t="s">
        <v>37</v>
      </c>
      <c r="F5958" s="920"/>
      <c r="G5958" s="920"/>
      <c r="H5958" s="924" t="s">
        <v>38</v>
      </c>
      <c r="I5958" s="924"/>
      <c r="J5958" s="921" t="s">
        <v>31</v>
      </c>
      <c r="K5958" s="921" t="s">
        <v>31</v>
      </c>
      <c r="L5958" s="925">
        <v>0</v>
      </c>
    </row>
    <row r="5959" spans="1:12" s="1" customFormat="1" ht="34.5" customHeight="1" x14ac:dyDescent="0.15">
      <c r="A5959" s="918"/>
      <c r="B5959" s="14" t="s">
        <v>1131</v>
      </c>
      <c r="C5959" s="14" t="s">
        <v>786</v>
      </c>
      <c r="D5959" s="15">
        <v>43631</v>
      </c>
      <c r="E5959" s="14" t="s">
        <v>1200</v>
      </c>
      <c r="F5959" s="920"/>
      <c r="G5959" s="920"/>
      <c r="H5959" s="924"/>
      <c r="I5959" s="924"/>
      <c r="J5959" s="921"/>
      <c r="K5959" s="921"/>
      <c r="L5959" s="925"/>
    </row>
    <row r="5960" spans="1:12" s="1" customFormat="1" ht="24" customHeight="1" x14ac:dyDescent="0.15">
      <c r="A5960" s="918">
        <v>1113</v>
      </c>
      <c r="B5960" s="9" t="s">
        <v>22</v>
      </c>
      <c r="C5960" s="13" t="s">
        <v>23</v>
      </c>
      <c r="D5960" s="13" t="s">
        <v>24</v>
      </c>
      <c r="E5960" s="13" t="s">
        <v>25</v>
      </c>
      <c r="F5960" s="919" t="s">
        <v>17</v>
      </c>
      <c r="G5960" s="919"/>
      <c r="H5960" s="920"/>
      <c r="I5960" s="920"/>
      <c r="J5960" s="920"/>
      <c r="K5960" s="920"/>
      <c r="L5960" s="920"/>
    </row>
    <row r="5961" spans="1:12" s="1" customFormat="1" ht="26.25" customHeight="1" x14ac:dyDescent="0.15">
      <c r="A5961" s="918"/>
      <c r="B5961" s="921" t="s">
        <v>3441</v>
      </c>
      <c r="C5961" s="922" t="s">
        <v>3442</v>
      </c>
      <c r="D5961" s="923">
        <v>43656</v>
      </c>
      <c r="E5961" s="921" t="s">
        <v>53</v>
      </c>
      <c r="F5961" s="921" t="s">
        <v>1025</v>
      </c>
      <c r="G5961" s="921"/>
      <c r="H5961" s="924" t="s">
        <v>30</v>
      </c>
      <c r="I5961" s="924"/>
      <c r="J5961" s="14" t="s">
        <v>31</v>
      </c>
      <c r="K5961" s="14" t="s">
        <v>32</v>
      </c>
      <c r="L5961" s="16">
        <v>693.21</v>
      </c>
    </row>
    <row r="5962" spans="1:12" s="1" customFormat="1" ht="302.25" customHeight="1" x14ac:dyDescent="0.15">
      <c r="A5962" s="918"/>
      <c r="B5962" s="921"/>
      <c r="C5962" s="922"/>
      <c r="D5962" s="923"/>
      <c r="E5962" s="921"/>
      <c r="F5962" s="921"/>
      <c r="G5962" s="921"/>
      <c r="H5962" s="924" t="s">
        <v>33</v>
      </c>
      <c r="I5962" s="924"/>
      <c r="J5962" s="14" t="s">
        <v>31</v>
      </c>
      <c r="K5962" s="14" t="s">
        <v>32</v>
      </c>
      <c r="L5962" s="16">
        <v>340.8</v>
      </c>
    </row>
    <row r="5963" spans="1:12" s="1" customFormat="1" ht="24" customHeight="1" x14ac:dyDescent="0.15">
      <c r="A5963" s="918"/>
      <c r="B5963" s="9" t="s">
        <v>34</v>
      </c>
      <c r="C5963" s="13" t="s">
        <v>35</v>
      </c>
      <c r="D5963" s="13" t="s">
        <v>36</v>
      </c>
      <c r="E5963" s="13" t="s">
        <v>37</v>
      </c>
      <c r="F5963" s="920"/>
      <c r="G5963" s="920"/>
      <c r="H5963" s="924" t="s">
        <v>38</v>
      </c>
      <c r="I5963" s="924"/>
      <c r="J5963" s="921" t="s">
        <v>31</v>
      </c>
      <c r="K5963" s="921" t="s">
        <v>32</v>
      </c>
      <c r="L5963" s="925">
        <v>1600</v>
      </c>
    </row>
    <row r="5964" spans="1:12" s="1" customFormat="1" ht="24" customHeight="1" x14ac:dyDescent="0.15">
      <c r="A5964" s="918"/>
      <c r="B5964" s="14" t="s">
        <v>39</v>
      </c>
      <c r="C5964" s="14" t="s">
        <v>1025</v>
      </c>
      <c r="D5964" s="15">
        <v>43658</v>
      </c>
      <c r="E5964" s="14" t="s">
        <v>1713</v>
      </c>
      <c r="F5964" s="920"/>
      <c r="G5964" s="920"/>
      <c r="H5964" s="924"/>
      <c r="I5964" s="924"/>
      <c r="J5964" s="921"/>
      <c r="K5964" s="921"/>
      <c r="L5964" s="925"/>
    </row>
    <row r="5965" spans="1:12" s="1" customFormat="1" ht="24" customHeight="1" x14ac:dyDescent="0.15">
      <c r="A5965" s="918">
        <v>1114</v>
      </c>
      <c r="B5965" s="9" t="s">
        <v>22</v>
      </c>
      <c r="C5965" s="13" t="s">
        <v>23</v>
      </c>
      <c r="D5965" s="13" t="s">
        <v>24</v>
      </c>
      <c r="E5965" s="13" t="s">
        <v>25</v>
      </c>
      <c r="F5965" s="919" t="s">
        <v>17</v>
      </c>
      <c r="G5965" s="919"/>
      <c r="H5965" s="920"/>
      <c r="I5965" s="920"/>
      <c r="J5965" s="920"/>
      <c r="K5965" s="920"/>
      <c r="L5965" s="920"/>
    </row>
    <row r="5966" spans="1:12" s="1" customFormat="1" ht="26.25" customHeight="1" x14ac:dyDescent="0.15">
      <c r="A5966" s="918"/>
      <c r="B5966" s="921" t="s">
        <v>3443</v>
      </c>
      <c r="C5966" s="922" t="s">
        <v>3444</v>
      </c>
      <c r="D5966" s="923">
        <v>43642</v>
      </c>
      <c r="E5966" s="921" t="s">
        <v>28</v>
      </c>
      <c r="F5966" s="921" t="s">
        <v>3445</v>
      </c>
      <c r="G5966" s="921"/>
      <c r="H5966" s="924" t="s">
        <v>30</v>
      </c>
      <c r="I5966" s="924"/>
      <c r="J5966" s="14" t="s">
        <v>31</v>
      </c>
      <c r="K5966" s="14" t="s">
        <v>31</v>
      </c>
      <c r="L5966" s="16">
        <v>0</v>
      </c>
    </row>
    <row r="5967" spans="1:12" s="1" customFormat="1" ht="409.2" customHeight="1" x14ac:dyDescent="0.15">
      <c r="A5967" s="918"/>
      <c r="B5967" s="921"/>
      <c r="C5967" s="922"/>
      <c r="D5967" s="923"/>
      <c r="E5967" s="921"/>
      <c r="F5967" s="921"/>
      <c r="G5967" s="921"/>
      <c r="H5967" s="924" t="s">
        <v>33</v>
      </c>
      <c r="I5967" s="924"/>
      <c r="J5967" s="921" t="s">
        <v>31</v>
      </c>
      <c r="K5967" s="921" t="s">
        <v>32</v>
      </c>
      <c r="L5967" s="925">
        <v>601.69000000000005</v>
      </c>
    </row>
    <row r="5968" spans="1:12" s="1" customFormat="1" ht="61.35" customHeight="1" x14ac:dyDescent="0.15">
      <c r="A5968" s="918"/>
      <c r="B5968" s="921"/>
      <c r="C5968" s="922"/>
      <c r="D5968" s="923"/>
      <c r="E5968" s="921"/>
      <c r="F5968" s="921"/>
      <c r="G5968" s="921"/>
      <c r="H5968" s="924"/>
      <c r="I5968" s="924"/>
      <c r="J5968" s="921"/>
      <c r="K5968" s="921"/>
      <c r="L5968" s="925"/>
    </row>
    <row r="5969" spans="1:12" s="1" customFormat="1" ht="24" customHeight="1" x14ac:dyDescent="0.15">
      <c r="A5969" s="918"/>
      <c r="B5969" s="9" t="s">
        <v>34</v>
      </c>
      <c r="C5969" s="13" t="s">
        <v>35</v>
      </c>
      <c r="D5969" s="13" t="s">
        <v>36</v>
      </c>
      <c r="E5969" s="13" t="s">
        <v>37</v>
      </c>
      <c r="F5969" s="920"/>
      <c r="G5969" s="920"/>
      <c r="H5969" s="924" t="s">
        <v>38</v>
      </c>
      <c r="I5969" s="924"/>
      <c r="J5969" s="921" t="s">
        <v>31</v>
      </c>
      <c r="K5969" s="921" t="s">
        <v>32</v>
      </c>
      <c r="L5969" s="925">
        <v>745</v>
      </c>
    </row>
    <row r="5970" spans="1:12" s="1" customFormat="1" ht="24" customHeight="1" x14ac:dyDescent="0.15">
      <c r="A5970" s="918"/>
      <c r="B5970" s="14" t="s">
        <v>105</v>
      </c>
      <c r="C5970" s="14" t="s">
        <v>3445</v>
      </c>
      <c r="D5970" s="15">
        <v>43646</v>
      </c>
      <c r="E5970" s="14" t="s">
        <v>3446</v>
      </c>
      <c r="F5970" s="920"/>
      <c r="G5970" s="920"/>
      <c r="H5970" s="924"/>
      <c r="I5970" s="924"/>
      <c r="J5970" s="921"/>
      <c r="K5970" s="921"/>
      <c r="L5970" s="925"/>
    </row>
    <row r="5971" spans="1:12" s="1" customFormat="1" ht="24" customHeight="1" x14ac:dyDescent="0.15">
      <c r="A5971" s="918">
        <v>1115</v>
      </c>
      <c r="B5971" s="9" t="s">
        <v>22</v>
      </c>
      <c r="C5971" s="13" t="s">
        <v>23</v>
      </c>
      <c r="D5971" s="13" t="s">
        <v>24</v>
      </c>
      <c r="E5971" s="13" t="s">
        <v>25</v>
      </c>
      <c r="F5971" s="919" t="s">
        <v>17</v>
      </c>
      <c r="G5971" s="919"/>
      <c r="H5971" s="920"/>
      <c r="I5971" s="920"/>
      <c r="J5971" s="920"/>
      <c r="K5971" s="920"/>
      <c r="L5971" s="920"/>
    </row>
    <row r="5972" spans="1:12" s="1" customFormat="1" ht="26.25" customHeight="1" x14ac:dyDescent="0.15">
      <c r="A5972" s="918"/>
      <c r="B5972" s="921" t="s">
        <v>3447</v>
      </c>
      <c r="C5972" s="922" t="s">
        <v>3448</v>
      </c>
      <c r="D5972" s="923">
        <v>43566</v>
      </c>
      <c r="E5972" s="921" t="s">
        <v>669</v>
      </c>
      <c r="F5972" s="921" t="s">
        <v>670</v>
      </c>
      <c r="G5972" s="921"/>
      <c r="H5972" s="924" t="s">
        <v>30</v>
      </c>
      <c r="I5972" s="924"/>
      <c r="J5972" s="14" t="s">
        <v>31</v>
      </c>
      <c r="K5972" s="14" t="s">
        <v>32</v>
      </c>
      <c r="L5972" s="16">
        <v>192.15</v>
      </c>
    </row>
    <row r="5973" spans="1:12" s="1" customFormat="1" ht="218.25" customHeight="1" x14ac:dyDescent="0.15">
      <c r="A5973" s="918"/>
      <c r="B5973" s="921"/>
      <c r="C5973" s="922"/>
      <c r="D5973" s="923"/>
      <c r="E5973" s="921"/>
      <c r="F5973" s="921"/>
      <c r="G5973" s="921"/>
      <c r="H5973" s="924" t="s">
        <v>33</v>
      </c>
      <c r="I5973" s="924"/>
      <c r="J5973" s="14" t="s">
        <v>31</v>
      </c>
      <c r="K5973" s="14" t="s">
        <v>32</v>
      </c>
      <c r="L5973" s="16">
        <v>179.6</v>
      </c>
    </row>
    <row r="5974" spans="1:12" s="1" customFormat="1" ht="24" customHeight="1" x14ac:dyDescent="0.15">
      <c r="A5974" s="918"/>
      <c r="B5974" s="9" t="s">
        <v>34</v>
      </c>
      <c r="C5974" s="13" t="s">
        <v>35</v>
      </c>
      <c r="D5974" s="13" t="s">
        <v>36</v>
      </c>
      <c r="E5974" s="13" t="s">
        <v>37</v>
      </c>
      <c r="F5974" s="920"/>
      <c r="G5974" s="920"/>
      <c r="H5974" s="924" t="s">
        <v>38</v>
      </c>
      <c r="I5974" s="924"/>
      <c r="J5974" s="921" t="s">
        <v>31</v>
      </c>
      <c r="K5974" s="921" t="s">
        <v>32</v>
      </c>
      <c r="L5974" s="925">
        <v>129.6</v>
      </c>
    </row>
    <row r="5975" spans="1:12" s="1" customFormat="1" ht="24" customHeight="1" x14ac:dyDescent="0.15">
      <c r="A5975" s="918"/>
      <c r="B5975" s="14" t="s">
        <v>295</v>
      </c>
      <c r="C5975" s="14" t="s">
        <v>670</v>
      </c>
      <c r="D5975" s="15">
        <v>43567</v>
      </c>
      <c r="E5975" s="14" t="s">
        <v>138</v>
      </c>
      <c r="F5975" s="920"/>
      <c r="G5975" s="920"/>
      <c r="H5975" s="924"/>
      <c r="I5975" s="924"/>
      <c r="J5975" s="921"/>
      <c r="K5975" s="921"/>
      <c r="L5975" s="925"/>
    </row>
    <row r="5976" spans="1:12" s="1" customFormat="1" ht="24" customHeight="1" x14ac:dyDescent="0.15">
      <c r="A5976" s="918">
        <v>1116</v>
      </c>
      <c r="B5976" s="9" t="s">
        <v>22</v>
      </c>
      <c r="C5976" s="13" t="s">
        <v>23</v>
      </c>
      <c r="D5976" s="13" t="s">
        <v>24</v>
      </c>
      <c r="E5976" s="13" t="s">
        <v>25</v>
      </c>
      <c r="F5976" s="919" t="s">
        <v>17</v>
      </c>
      <c r="G5976" s="919"/>
      <c r="H5976" s="920"/>
      <c r="I5976" s="920"/>
      <c r="J5976" s="920"/>
      <c r="K5976" s="920"/>
      <c r="L5976" s="920"/>
    </row>
    <row r="5977" spans="1:12" s="1" customFormat="1" ht="26.25" customHeight="1" x14ac:dyDescent="0.15">
      <c r="A5977" s="918"/>
      <c r="B5977" s="921" t="s">
        <v>3449</v>
      </c>
      <c r="C5977" s="922" t="s">
        <v>3450</v>
      </c>
      <c r="D5977" s="923">
        <v>43712</v>
      </c>
      <c r="E5977" s="921" t="s">
        <v>1363</v>
      </c>
      <c r="F5977" s="921" t="s">
        <v>3451</v>
      </c>
      <c r="G5977" s="921"/>
      <c r="H5977" s="924" t="s">
        <v>30</v>
      </c>
      <c r="I5977" s="924"/>
      <c r="J5977" s="14" t="s">
        <v>31</v>
      </c>
      <c r="K5977" s="14" t="s">
        <v>32</v>
      </c>
      <c r="L5977" s="16">
        <v>862</v>
      </c>
    </row>
    <row r="5978" spans="1:12" s="1" customFormat="1" ht="144.75" customHeight="1" x14ac:dyDescent="0.15">
      <c r="A5978" s="918"/>
      <c r="B5978" s="921"/>
      <c r="C5978" s="922"/>
      <c r="D5978" s="923"/>
      <c r="E5978" s="921"/>
      <c r="F5978" s="921"/>
      <c r="G5978" s="921"/>
      <c r="H5978" s="924" t="s">
        <v>33</v>
      </c>
      <c r="I5978" s="924"/>
      <c r="J5978" s="14" t="s">
        <v>31</v>
      </c>
      <c r="K5978" s="14" t="s">
        <v>32</v>
      </c>
      <c r="L5978" s="16">
        <v>229.96</v>
      </c>
    </row>
    <row r="5979" spans="1:12" s="1" customFormat="1" ht="24" customHeight="1" x14ac:dyDescent="0.15">
      <c r="A5979" s="918"/>
      <c r="B5979" s="9" t="s">
        <v>34</v>
      </c>
      <c r="C5979" s="13" t="s">
        <v>35</v>
      </c>
      <c r="D5979" s="13" t="s">
        <v>36</v>
      </c>
      <c r="E5979" s="13" t="s">
        <v>37</v>
      </c>
      <c r="F5979" s="920"/>
      <c r="G5979" s="920"/>
      <c r="H5979" s="924" t="s">
        <v>38</v>
      </c>
      <c r="I5979" s="924"/>
      <c r="J5979" s="921" t="s">
        <v>31</v>
      </c>
      <c r="K5979" s="921" t="s">
        <v>31</v>
      </c>
      <c r="L5979" s="925">
        <v>0</v>
      </c>
    </row>
    <row r="5980" spans="1:12" s="1" customFormat="1" ht="24" customHeight="1" x14ac:dyDescent="0.15">
      <c r="A5980" s="918"/>
      <c r="B5980" s="14" t="s">
        <v>39</v>
      </c>
      <c r="C5980" s="14" t="s">
        <v>3451</v>
      </c>
      <c r="D5980" s="15">
        <v>43716</v>
      </c>
      <c r="E5980" s="14" t="s">
        <v>3452</v>
      </c>
      <c r="F5980" s="920"/>
      <c r="G5980" s="920"/>
      <c r="H5980" s="924"/>
      <c r="I5980" s="924"/>
      <c r="J5980" s="921"/>
      <c r="K5980" s="921"/>
      <c r="L5980" s="925"/>
    </row>
    <row r="5981" spans="1:12" s="1" customFormat="1" ht="24" customHeight="1" x14ac:dyDescent="0.15">
      <c r="A5981" s="918">
        <v>1117</v>
      </c>
      <c r="B5981" s="9" t="s">
        <v>22</v>
      </c>
      <c r="C5981" s="13" t="s">
        <v>23</v>
      </c>
      <c r="D5981" s="13" t="s">
        <v>24</v>
      </c>
      <c r="E5981" s="13" t="s">
        <v>25</v>
      </c>
      <c r="F5981" s="919" t="s">
        <v>17</v>
      </c>
      <c r="G5981" s="919"/>
      <c r="H5981" s="920"/>
      <c r="I5981" s="920"/>
      <c r="J5981" s="920"/>
      <c r="K5981" s="920"/>
      <c r="L5981" s="920"/>
    </row>
    <row r="5982" spans="1:12" s="1" customFormat="1" ht="26.25" customHeight="1" x14ac:dyDescent="0.15">
      <c r="A5982" s="918"/>
      <c r="B5982" s="921" t="s">
        <v>3453</v>
      </c>
      <c r="C5982" s="921" t="s">
        <v>3454</v>
      </c>
      <c r="D5982" s="923">
        <v>43711</v>
      </c>
      <c r="E5982" s="921" t="s">
        <v>187</v>
      </c>
      <c r="F5982" s="921" t="s">
        <v>3455</v>
      </c>
      <c r="G5982" s="921"/>
      <c r="H5982" s="924" t="s">
        <v>30</v>
      </c>
      <c r="I5982" s="924"/>
      <c r="J5982" s="14" t="s">
        <v>31</v>
      </c>
      <c r="K5982" s="14" t="s">
        <v>32</v>
      </c>
      <c r="L5982" s="16">
        <v>851.75</v>
      </c>
    </row>
    <row r="5983" spans="1:12" s="1" customFormat="1" ht="29.25" customHeight="1" x14ac:dyDescent="0.15">
      <c r="A5983" s="918"/>
      <c r="B5983" s="921"/>
      <c r="C5983" s="921"/>
      <c r="D5983" s="923"/>
      <c r="E5983" s="921"/>
      <c r="F5983" s="921"/>
      <c r="G5983" s="921"/>
      <c r="H5983" s="924" t="s">
        <v>33</v>
      </c>
      <c r="I5983" s="924"/>
      <c r="J5983" s="14" t="s">
        <v>31</v>
      </c>
      <c r="K5983" s="14" t="s">
        <v>32</v>
      </c>
      <c r="L5983" s="16">
        <v>374.6</v>
      </c>
    </row>
    <row r="5984" spans="1:12" s="1" customFormat="1" ht="24" customHeight="1" x14ac:dyDescent="0.15">
      <c r="A5984" s="918"/>
      <c r="B5984" s="9" t="s">
        <v>34</v>
      </c>
      <c r="C5984" s="13" t="s">
        <v>35</v>
      </c>
      <c r="D5984" s="13" t="s">
        <v>36</v>
      </c>
      <c r="E5984" s="13" t="s">
        <v>37</v>
      </c>
      <c r="F5984" s="920"/>
      <c r="G5984" s="920"/>
      <c r="H5984" s="924" t="s">
        <v>38</v>
      </c>
      <c r="I5984" s="924"/>
      <c r="J5984" s="921" t="s">
        <v>31</v>
      </c>
      <c r="K5984" s="921" t="s">
        <v>31</v>
      </c>
      <c r="L5984" s="925">
        <v>0</v>
      </c>
    </row>
    <row r="5985" spans="1:12" s="1" customFormat="1" ht="24" customHeight="1" x14ac:dyDescent="0.15">
      <c r="A5985" s="918"/>
      <c r="B5985" s="14" t="s">
        <v>39</v>
      </c>
      <c r="C5985" s="14" t="s">
        <v>3455</v>
      </c>
      <c r="D5985" s="15">
        <v>43714</v>
      </c>
      <c r="E5985" s="14" t="s">
        <v>1810</v>
      </c>
      <c r="F5985" s="920"/>
      <c r="G5985" s="920"/>
      <c r="H5985" s="924"/>
      <c r="I5985" s="924"/>
      <c r="J5985" s="921"/>
      <c r="K5985" s="921"/>
      <c r="L5985" s="925"/>
    </row>
    <row r="5986" spans="1:12" s="1" customFormat="1" ht="24" customHeight="1" x14ac:dyDescent="0.15">
      <c r="A5986" s="918">
        <v>1118</v>
      </c>
      <c r="B5986" s="9" t="s">
        <v>22</v>
      </c>
      <c r="C5986" s="13" t="s">
        <v>23</v>
      </c>
      <c r="D5986" s="13" t="s">
        <v>24</v>
      </c>
      <c r="E5986" s="13" t="s">
        <v>25</v>
      </c>
      <c r="F5986" s="919" t="s">
        <v>17</v>
      </c>
      <c r="G5986" s="919"/>
      <c r="H5986" s="920"/>
      <c r="I5986" s="920"/>
      <c r="J5986" s="920"/>
      <c r="K5986" s="920"/>
      <c r="L5986" s="920"/>
    </row>
    <row r="5987" spans="1:12" s="1" customFormat="1" ht="26.25" customHeight="1" x14ac:dyDescent="0.15">
      <c r="A5987" s="918"/>
      <c r="B5987" s="921" t="s">
        <v>3456</v>
      </c>
      <c r="C5987" s="922" t="s">
        <v>3457</v>
      </c>
      <c r="D5987" s="923">
        <v>43565</v>
      </c>
      <c r="E5987" s="921" t="s">
        <v>115</v>
      </c>
      <c r="F5987" s="921" t="s">
        <v>3458</v>
      </c>
      <c r="G5987" s="921"/>
      <c r="H5987" s="924" t="s">
        <v>30</v>
      </c>
      <c r="I5987" s="924"/>
      <c r="J5987" s="14" t="s">
        <v>31</v>
      </c>
      <c r="K5987" s="14" t="s">
        <v>32</v>
      </c>
      <c r="L5987" s="16">
        <v>343.65</v>
      </c>
    </row>
    <row r="5988" spans="1:12" s="1" customFormat="1" ht="165.75" customHeight="1" x14ac:dyDescent="0.15">
      <c r="A5988" s="918"/>
      <c r="B5988" s="921"/>
      <c r="C5988" s="922"/>
      <c r="D5988" s="923"/>
      <c r="E5988" s="921"/>
      <c r="F5988" s="921"/>
      <c r="G5988" s="921"/>
      <c r="H5988" s="924" t="s">
        <v>33</v>
      </c>
      <c r="I5988" s="924"/>
      <c r="J5988" s="14" t="s">
        <v>31</v>
      </c>
      <c r="K5988" s="14" t="s">
        <v>32</v>
      </c>
      <c r="L5988" s="16">
        <v>728.6</v>
      </c>
    </row>
    <row r="5989" spans="1:12" s="1" customFormat="1" ht="24" customHeight="1" x14ac:dyDescent="0.15">
      <c r="A5989" s="918"/>
      <c r="B5989" s="9" t="s">
        <v>34</v>
      </c>
      <c r="C5989" s="13" t="s">
        <v>35</v>
      </c>
      <c r="D5989" s="13" t="s">
        <v>36</v>
      </c>
      <c r="E5989" s="13" t="s">
        <v>37</v>
      </c>
      <c r="F5989" s="920"/>
      <c r="G5989" s="920"/>
      <c r="H5989" s="924" t="s">
        <v>38</v>
      </c>
      <c r="I5989" s="924"/>
      <c r="J5989" s="921" t="s">
        <v>31</v>
      </c>
      <c r="K5989" s="921" t="s">
        <v>32</v>
      </c>
      <c r="L5989" s="925">
        <v>275</v>
      </c>
    </row>
    <row r="5990" spans="1:12" s="1" customFormat="1" ht="24" customHeight="1" x14ac:dyDescent="0.15">
      <c r="A5990" s="918"/>
      <c r="B5990" s="14" t="s">
        <v>3459</v>
      </c>
      <c r="C5990" s="14" t="s">
        <v>3458</v>
      </c>
      <c r="D5990" s="15">
        <v>43566</v>
      </c>
      <c r="E5990" s="14" t="s">
        <v>1147</v>
      </c>
      <c r="F5990" s="920"/>
      <c r="G5990" s="920"/>
      <c r="H5990" s="924"/>
      <c r="I5990" s="924"/>
      <c r="J5990" s="921"/>
      <c r="K5990" s="921"/>
      <c r="L5990" s="925"/>
    </row>
    <row r="5991" spans="1:12" s="1" customFormat="1" ht="24" customHeight="1" x14ac:dyDescent="0.15">
      <c r="A5991" s="918">
        <v>1119</v>
      </c>
      <c r="B5991" s="9" t="s">
        <v>22</v>
      </c>
      <c r="C5991" s="13" t="s">
        <v>23</v>
      </c>
      <c r="D5991" s="13" t="s">
        <v>24</v>
      </c>
      <c r="E5991" s="13" t="s">
        <v>25</v>
      </c>
      <c r="F5991" s="919" t="s">
        <v>17</v>
      </c>
      <c r="G5991" s="919"/>
      <c r="H5991" s="920"/>
      <c r="I5991" s="920"/>
      <c r="J5991" s="920"/>
      <c r="K5991" s="920"/>
      <c r="L5991" s="920"/>
    </row>
    <row r="5992" spans="1:12" s="1" customFormat="1" ht="26.25" customHeight="1" x14ac:dyDescent="0.15">
      <c r="A5992" s="918"/>
      <c r="B5992" s="921" t="s">
        <v>3456</v>
      </c>
      <c r="C5992" s="922" t="s">
        <v>3460</v>
      </c>
      <c r="D5992" s="923">
        <v>43619</v>
      </c>
      <c r="E5992" s="921" t="s">
        <v>617</v>
      </c>
      <c r="F5992" s="921" t="s">
        <v>3461</v>
      </c>
      <c r="G5992" s="921"/>
      <c r="H5992" s="924" t="s">
        <v>30</v>
      </c>
      <c r="I5992" s="924"/>
      <c r="J5992" s="14" t="s">
        <v>31</v>
      </c>
      <c r="K5992" s="14" t="s">
        <v>32</v>
      </c>
      <c r="L5992" s="16">
        <v>676</v>
      </c>
    </row>
    <row r="5993" spans="1:12" s="1" customFormat="1" ht="312.75" customHeight="1" x14ac:dyDescent="0.15">
      <c r="A5993" s="918"/>
      <c r="B5993" s="921"/>
      <c r="C5993" s="922"/>
      <c r="D5993" s="923"/>
      <c r="E5993" s="921"/>
      <c r="F5993" s="921"/>
      <c r="G5993" s="921"/>
      <c r="H5993" s="924" t="s">
        <v>33</v>
      </c>
      <c r="I5993" s="924"/>
      <c r="J5993" s="14" t="s">
        <v>31</v>
      </c>
      <c r="K5993" s="14" t="s">
        <v>32</v>
      </c>
      <c r="L5993" s="16">
        <v>2708.99</v>
      </c>
    </row>
    <row r="5994" spans="1:12" s="1" customFormat="1" ht="24" customHeight="1" x14ac:dyDescent="0.15">
      <c r="A5994" s="918"/>
      <c r="B5994" s="9" t="s">
        <v>34</v>
      </c>
      <c r="C5994" s="13" t="s">
        <v>35</v>
      </c>
      <c r="D5994" s="13" t="s">
        <v>36</v>
      </c>
      <c r="E5994" s="13" t="s">
        <v>37</v>
      </c>
      <c r="F5994" s="920"/>
      <c r="G5994" s="920"/>
      <c r="H5994" s="924" t="s">
        <v>38</v>
      </c>
      <c r="I5994" s="924"/>
      <c r="J5994" s="921" t="s">
        <v>31</v>
      </c>
      <c r="K5994" s="921" t="s">
        <v>31</v>
      </c>
      <c r="L5994" s="925">
        <v>0</v>
      </c>
    </row>
    <row r="5995" spans="1:12" s="1" customFormat="1" ht="24" customHeight="1" x14ac:dyDescent="0.15">
      <c r="A5995" s="918"/>
      <c r="B5995" s="14" t="s">
        <v>3459</v>
      </c>
      <c r="C5995" s="14" t="s">
        <v>3461</v>
      </c>
      <c r="D5995" s="15">
        <v>43622</v>
      </c>
      <c r="E5995" s="14" t="s">
        <v>3462</v>
      </c>
      <c r="F5995" s="920"/>
      <c r="G5995" s="920"/>
      <c r="H5995" s="924"/>
      <c r="I5995" s="924"/>
      <c r="J5995" s="921"/>
      <c r="K5995" s="921"/>
      <c r="L5995" s="925"/>
    </row>
    <row r="5996" spans="1:12" s="1" customFormat="1" ht="24" customHeight="1" x14ac:dyDescent="0.15">
      <c r="A5996" s="918">
        <v>1120</v>
      </c>
      <c r="B5996" s="9" t="s">
        <v>22</v>
      </c>
      <c r="C5996" s="13" t="s">
        <v>23</v>
      </c>
      <c r="D5996" s="13" t="s">
        <v>24</v>
      </c>
      <c r="E5996" s="13" t="s">
        <v>25</v>
      </c>
      <c r="F5996" s="919" t="s">
        <v>17</v>
      </c>
      <c r="G5996" s="919"/>
      <c r="H5996" s="920"/>
      <c r="I5996" s="920"/>
      <c r="J5996" s="920"/>
      <c r="K5996" s="920"/>
      <c r="L5996" s="920"/>
    </row>
    <row r="5997" spans="1:12" s="1" customFormat="1" ht="26.25" customHeight="1" x14ac:dyDescent="0.15">
      <c r="A5997" s="918"/>
      <c r="B5997" s="921" t="s">
        <v>3456</v>
      </c>
      <c r="C5997" s="922" t="s">
        <v>3463</v>
      </c>
      <c r="D5997" s="923">
        <v>43626</v>
      </c>
      <c r="E5997" s="921" t="s">
        <v>820</v>
      </c>
      <c r="F5997" s="921" t="s">
        <v>1999</v>
      </c>
      <c r="G5997" s="921"/>
      <c r="H5997" s="924" t="s">
        <v>30</v>
      </c>
      <c r="I5997" s="924"/>
      <c r="J5997" s="14" t="s">
        <v>31</v>
      </c>
      <c r="K5997" s="14" t="s">
        <v>32</v>
      </c>
      <c r="L5997" s="16">
        <v>387</v>
      </c>
    </row>
    <row r="5998" spans="1:12" s="1" customFormat="1" ht="155.25" customHeight="1" x14ac:dyDescent="0.15">
      <c r="A5998" s="918"/>
      <c r="B5998" s="921"/>
      <c r="C5998" s="922"/>
      <c r="D5998" s="923"/>
      <c r="E5998" s="921"/>
      <c r="F5998" s="921"/>
      <c r="G5998" s="921"/>
      <c r="H5998" s="924" t="s">
        <v>33</v>
      </c>
      <c r="I5998" s="924"/>
      <c r="J5998" s="14" t="s">
        <v>31</v>
      </c>
      <c r="K5998" s="14" t="s">
        <v>32</v>
      </c>
      <c r="L5998" s="16">
        <v>1185.27</v>
      </c>
    </row>
    <row r="5999" spans="1:12" s="1" customFormat="1" ht="24" customHeight="1" x14ac:dyDescent="0.15">
      <c r="A5999" s="918"/>
      <c r="B5999" s="9" t="s">
        <v>34</v>
      </c>
      <c r="C5999" s="13" t="s">
        <v>35</v>
      </c>
      <c r="D5999" s="13" t="s">
        <v>36</v>
      </c>
      <c r="E5999" s="13" t="s">
        <v>37</v>
      </c>
      <c r="F5999" s="920"/>
      <c r="G5999" s="920"/>
      <c r="H5999" s="924" t="s">
        <v>38</v>
      </c>
      <c r="I5999" s="924"/>
      <c r="J5999" s="921" t="s">
        <v>31</v>
      </c>
      <c r="K5999" s="921" t="s">
        <v>31</v>
      </c>
      <c r="L5999" s="925">
        <v>0</v>
      </c>
    </row>
    <row r="6000" spans="1:12" s="1" customFormat="1" ht="24" customHeight="1" x14ac:dyDescent="0.15">
      <c r="A6000" s="918"/>
      <c r="B6000" s="14" t="s">
        <v>3459</v>
      </c>
      <c r="C6000" s="14" t="s">
        <v>1999</v>
      </c>
      <c r="D6000" s="15">
        <v>43628</v>
      </c>
      <c r="E6000" s="14" t="s">
        <v>911</v>
      </c>
      <c r="F6000" s="920"/>
      <c r="G6000" s="920"/>
      <c r="H6000" s="924"/>
      <c r="I6000" s="924"/>
      <c r="J6000" s="921"/>
      <c r="K6000" s="921"/>
      <c r="L6000" s="925"/>
    </row>
    <row r="6001" spans="1:12" s="1" customFormat="1" ht="24" customHeight="1" x14ac:dyDescent="0.15">
      <c r="A6001" s="918">
        <v>1121</v>
      </c>
      <c r="B6001" s="9" t="s">
        <v>22</v>
      </c>
      <c r="C6001" s="13" t="s">
        <v>23</v>
      </c>
      <c r="D6001" s="13" t="s">
        <v>24</v>
      </c>
      <c r="E6001" s="13" t="s">
        <v>25</v>
      </c>
      <c r="F6001" s="919" t="s">
        <v>17</v>
      </c>
      <c r="G6001" s="919"/>
      <c r="H6001" s="920"/>
      <c r="I6001" s="920"/>
      <c r="J6001" s="920"/>
      <c r="K6001" s="920"/>
      <c r="L6001" s="920"/>
    </row>
    <row r="6002" spans="1:12" s="1" customFormat="1" ht="26.25" customHeight="1" x14ac:dyDescent="0.15">
      <c r="A6002" s="918"/>
      <c r="B6002" s="921" t="s">
        <v>3456</v>
      </c>
      <c r="C6002" s="922" t="s">
        <v>3464</v>
      </c>
      <c r="D6002" s="923">
        <v>43632</v>
      </c>
      <c r="E6002" s="921" t="s">
        <v>1019</v>
      </c>
      <c r="F6002" s="921" t="s">
        <v>1999</v>
      </c>
      <c r="G6002" s="921"/>
      <c r="H6002" s="924" t="s">
        <v>30</v>
      </c>
      <c r="I6002" s="924"/>
      <c r="J6002" s="14" t="s">
        <v>31</v>
      </c>
      <c r="K6002" s="14" t="s">
        <v>32</v>
      </c>
      <c r="L6002" s="16">
        <v>505</v>
      </c>
    </row>
    <row r="6003" spans="1:12" s="1" customFormat="1" ht="409.2" customHeight="1" x14ac:dyDescent="0.15">
      <c r="A6003" s="918"/>
      <c r="B6003" s="921"/>
      <c r="C6003" s="922"/>
      <c r="D6003" s="923"/>
      <c r="E6003" s="921"/>
      <c r="F6003" s="921"/>
      <c r="G6003" s="921"/>
      <c r="H6003" s="924" t="s">
        <v>33</v>
      </c>
      <c r="I6003" s="924"/>
      <c r="J6003" s="921" t="s">
        <v>31</v>
      </c>
      <c r="K6003" s="921" t="s">
        <v>32</v>
      </c>
      <c r="L6003" s="925">
        <v>900</v>
      </c>
    </row>
    <row r="6004" spans="1:12" s="1" customFormat="1" ht="134.85" customHeight="1" x14ac:dyDescent="0.15">
      <c r="A6004" s="918"/>
      <c r="B6004" s="921"/>
      <c r="C6004" s="922"/>
      <c r="D6004" s="923"/>
      <c r="E6004" s="921"/>
      <c r="F6004" s="921"/>
      <c r="G6004" s="921"/>
      <c r="H6004" s="924"/>
      <c r="I6004" s="924"/>
      <c r="J6004" s="921"/>
      <c r="K6004" s="921"/>
      <c r="L6004" s="925"/>
    </row>
    <row r="6005" spans="1:12" s="1" customFormat="1" ht="24" customHeight="1" x14ac:dyDescent="0.15">
      <c r="A6005" s="918"/>
      <c r="B6005" s="9" t="s">
        <v>34</v>
      </c>
      <c r="C6005" s="13" t="s">
        <v>35</v>
      </c>
      <c r="D6005" s="13" t="s">
        <v>36</v>
      </c>
      <c r="E6005" s="13" t="s">
        <v>37</v>
      </c>
      <c r="F6005" s="920"/>
      <c r="G6005" s="920"/>
      <c r="H6005" s="924" t="s">
        <v>38</v>
      </c>
      <c r="I6005" s="924"/>
      <c r="J6005" s="921" t="s">
        <v>31</v>
      </c>
      <c r="K6005" s="921" t="s">
        <v>31</v>
      </c>
      <c r="L6005" s="925">
        <v>0</v>
      </c>
    </row>
    <row r="6006" spans="1:12" s="1" customFormat="1" ht="24" customHeight="1" x14ac:dyDescent="0.15">
      <c r="A6006" s="918"/>
      <c r="B6006" s="14" t="s">
        <v>3459</v>
      </c>
      <c r="C6006" s="14" t="s">
        <v>1999</v>
      </c>
      <c r="D6006" s="15">
        <v>43638</v>
      </c>
      <c r="E6006" s="14" t="s">
        <v>1589</v>
      </c>
      <c r="F6006" s="920"/>
      <c r="G6006" s="920"/>
      <c r="H6006" s="924"/>
      <c r="I6006" s="924"/>
      <c r="J6006" s="921"/>
      <c r="K6006" s="921"/>
      <c r="L6006" s="925"/>
    </row>
    <row r="6007" spans="1:12" s="1" customFormat="1" ht="24" customHeight="1" x14ac:dyDescent="0.15">
      <c r="A6007" s="918">
        <v>1122</v>
      </c>
      <c r="B6007" s="9" t="s">
        <v>22</v>
      </c>
      <c r="C6007" s="13" t="s">
        <v>23</v>
      </c>
      <c r="D6007" s="13" t="s">
        <v>24</v>
      </c>
      <c r="E6007" s="13" t="s">
        <v>25</v>
      </c>
      <c r="F6007" s="919" t="s">
        <v>17</v>
      </c>
      <c r="G6007" s="919"/>
      <c r="H6007" s="920"/>
      <c r="I6007" s="920"/>
      <c r="J6007" s="920"/>
      <c r="K6007" s="920"/>
      <c r="L6007" s="920"/>
    </row>
    <row r="6008" spans="1:12" s="1" customFormat="1" ht="26.25" customHeight="1" x14ac:dyDescent="0.15">
      <c r="A6008" s="918"/>
      <c r="B6008" s="921" t="s">
        <v>3465</v>
      </c>
      <c r="C6008" s="922" t="s">
        <v>3466</v>
      </c>
      <c r="D6008" s="923">
        <v>43600</v>
      </c>
      <c r="E6008" s="921" t="s">
        <v>187</v>
      </c>
      <c r="F6008" s="921" t="s">
        <v>3467</v>
      </c>
      <c r="G6008" s="921"/>
      <c r="H6008" s="924" t="s">
        <v>30</v>
      </c>
      <c r="I6008" s="924"/>
      <c r="J6008" s="14" t="s">
        <v>31</v>
      </c>
      <c r="K6008" s="14" t="s">
        <v>32</v>
      </c>
      <c r="L6008" s="16">
        <v>974</v>
      </c>
    </row>
    <row r="6009" spans="1:12" s="1" customFormat="1" ht="165.75" customHeight="1" x14ac:dyDescent="0.15">
      <c r="A6009" s="918"/>
      <c r="B6009" s="921"/>
      <c r="C6009" s="922"/>
      <c r="D6009" s="923"/>
      <c r="E6009" s="921"/>
      <c r="F6009" s="921"/>
      <c r="G6009" s="921"/>
      <c r="H6009" s="924" t="s">
        <v>33</v>
      </c>
      <c r="I6009" s="924"/>
      <c r="J6009" s="14" t="s">
        <v>31</v>
      </c>
      <c r="K6009" s="14" t="s">
        <v>32</v>
      </c>
      <c r="L6009" s="16">
        <v>350</v>
      </c>
    </row>
    <row r="6010" spans="1:12" s="1" customFormat="1" ht="24" customHeight="1" x14ac:dyDescent="0.15">
      <c r="A6010" s="918"/>
      <c r="B6010" s="9" t="s">
        <v>34</v>
      </c>
      <c r="C6010" s="13" t="s">
        <v>35</v>
      </c>
      <c r="D6010" s="13" t="s">
        <v>36</v>
      </c>
      <c r="E6010" s="13" t="s">
        <v>37</v>
      </c>
      <c r="F6010" s="920"/>
      <c r="G6010" s="920"/>
      <c r="H6010" s="924" t="s">
        <v>38</v>
      </c>
      <c r="I6010" s="924"/>
      <c r="J6010" s="921" t="s">
        <v>31</v>
      </c>
      <c r="K6010" s="921" t="s">
        <v>32</v>
      </c>
      <c r="L6010" s="925">
        <v>445</v>
      </c>
    </row>
    <row r="6011" spans="1:12" s="1" customFormat="1" ht="24" customHeight="1" x14ac:dyDescent="0.15">
      <c r="A6011" s="918"/>
      <c r="B6011" s="14" t="s">
        <v>31</v>
      </c>
      <c r="C6011" s="14" t="s">
        <v>3467</v>
      </c>
      <c r="D6011" s="15">
        <v>43604</v>
      </c>
      <c r="E6011" s="14" t="s">
        <v>2747</v>
      </c>
      <c r="F6011" s="920"/>
      <c r="G6011" s="920"/>
      <c r="H6011" s="924"/>
      <c r="I6011" s="924"/>
      <c r="J6011" s="921"/>
      <c r="K6011" s="921"/>
      <c r="L6011" s="925"/>
    </row>
    <row r="6012" spans="1:12" s="1" customFormat="1" ht="24" customHeight="1" x14ac:dyDescent="0.15">
      <c r="A6012" s="918">
        <v>1123</v>
      </c>
      <c r="B6012" s="9" t="s">
        <v>22</v>
      </c>
      <c r="C6012" s="13" t="s">
        <v>23</v>
      </c>
      <c r="D6012" s="13" t="s">
        <v>24</v>
      </c>
      <c r="E6012" s="13" t="s">
        <v>25</v>
      </c>
      <c r="F6012" s="919" t="s">
        <v>17</v>
      </c>
      <c r="G6012" s="919"/>
      <c r="H6012" s="920"/>
      <c r="I6012" s="920"/>
      <c r="J6012" s="920"/>
      <c r="K6012" s="920"/>
      <c r="L6012" s="920"/>
    </row>
    <row r="6013" spans="1:12" s="1" customFormat="1" ht="26.25" customHeight="1" x14ac:dyDescent="0.15">
      <c r="A6013" s="918"/>
      <c r="B6013" s="921" t="s">
        <v>3468</v>
      </c>
      <c r="C6013" s="922" t="s">
        <v>3469</v>
      </c>
      <c r="D6013" s="923">
        <v>43608</v>
      </c>
      <c r="E6013" s="921" t="s">
        <v>3470</v>
      </c>
      <c r="F6013" s="921" t="s">
        <v>3471</v>
      </c>
      <c r="G6013" s="921"/>
      <c r="H6013" s="924" t="s">
        <v>30</v>
      </c>
      <c r="I6013" s="924"/>
      <c r="J6013" s="14" t="s">
        <v>31</v>
      </c>
      <c r="K6013" s="14" t="s">
        <v>32</v>
      </c>
      <c r="L6013" s="16">
        <v>215.67</v>
      </c>
    </row>
    <row r="6014" spans="1:12" s="1" customFormat="1" ht="218.25" customHeight="1" x14ac:dyDescent="0.15">
      <c r="A6014" s="918"/>
      <c r="B6014" s="921"/>
      <c r="C6014" s="922"/>
      <c r="D6014" s="923"/>
      <c r="E6014" s="921"/>
      <c r="F6014" s="921"/>
      <c r="G6014" s="921"/>
      <c r="H6014" s="924" t="s">
        <v>33</v>
      </c>
      <c r="I6014" s="924"/>
      <c r="J6014" s="14" t="s">
        <v>31</v>
      </c>
      <c r="K6014" s="14" t="s">
        <v>32</v>
      </c>
      <c r="L6014" s="16">
        <v>420.6</v>
      </c>
    </row>
    <row r="6015" spans="1:12" s="1" customFormat="1" ht="24" customHeight="1" x14ac:dyDescent="0.15">
      <c r="A6015" s="918"/>
      <c r="B6015" s="9" t="s">
        <v>34</v>
      </c>
      <c r="C6015" s="13" t="s">
        <v>35</v>
      </c>
      <c r="D6015" s="13" t="s">
        <v>36</v>
      </c>
      <c r="E6015" s="13" t="s">
        <v>37</v>
      </c>
      <c r="F6015" s="920"/>
      <c r="G6015" s="920"/>
      <c r="H6015" s="924" t="s">
        <v>38</v>
      </c>
      <c r="I6015" s="924"/>
      <c r="J6015" s="921" t="s">
        <v>31</v>
      </c>
      <c r="K6015" s="921" t="s">
        <v>32</v>
      </c>
      <c r="L6015" s="925">
        <v>120</v>
      </c>
    </row>
    <row r="6016" spans="1:12" s="1" customFormat="1" ht="24" customHeight="1" x14ac:dyDescent="0.15">
      <c r="A6016" s="918"/>
      <c r="B6016" s="14" t="s">
        <v>61</v>
      </c>
      <c r="C6016" s="14" t="s">
        <v>3471</v>
      </c>
      <c r="D6016" s="15">
        <v>43609</v>
      </c>
      <c r="E6016" s="14" t="s">
        <v>2184</v>
      </c>
      <c r="F6016" s="920"/>
      <c r="G6016" s="920"/>
      <c r="H6016" s="924"/>
      <c r="I6016" s="924"/>
      <c r="J6016" s="921"/>
      <c r="K6016" s="921"/>
      <c r="L6016" s="925"/>
    </row>
    <row r="6017" spans="1:12" s="1" customFormat="1" ht="24" customHeight="1" x14ac:dyDescent="0.15">
      <c r="A6017" s="918">
        <v>1124</v>
      </c>
      <c r="B6017" s="9" t="s">
        <v>22</v>
      </c>
      <c r="C6017" s="13" t="s">
        <v>23</v>
      </c>
      <c r="D6017" s="13" t="s">
        <v>24</v>
      </c>
      <c r="E6017" s="13" t="s">
        <v>25</v>
      </c>
      <c r="F6017" s="919" t="s">
        <v>17</v>
      </c>
      <c r="G6017" s="919"/>
      <c r="H6017" s="920"/>
      <c r="I6017" s="920"/>
      <c r="J6017" s="920"/>
      <c r="K6017" s="920"/>
      <c r="L6017" s="920"/>
    </row>
    <row r="6018" spans="1:12" s="1" customFormat="1" ht="26.25" customHeight="1" x14ac:dyDescent="0.15">
      <c r="A6018" s="918"/>
      <c r="B6018" s="921" t="s">
        <v>3468</v>
      </c>
      <c r="C6018" s="922" t="s">
        <v>3472</v>
      </c>
      <c r="D6018" s="923">
        <v>43635</v>
      </c>
      <c r="E6018" s="921" t="s">
        <v>151</v>
      </c>
      <c r="F6018" s="921" t="s">
        <v>791</v>
      </c>
      <c r="G6018" s="921"/>
      <c r="H6018" s="924" t="s">
        <v>30</v>
      </c>
      <c r="I6018" s="924"/>
      <c r="J6018" s="14" t="s">
        <v>31</v>
      </c>
      <c r="K6018" s="14" t="s">
        <v>32</v>
      </c>
      <c r="L6018" s="16">
        <v>104.15</v>
      </c>
    </row>
    <row r="6019" spans="1:12" s="1" customFormat="1" ht="344.25" customHeight="1" x14ac:dyDescent="0.15">
      <c r="A6019" s="918"/>
      <c r="B6019" s="921"/>
      <c r="C6019" s="922"/>
      <c r="D6019" s="923"/>
      <c r="E6019" s="921"/>
      <c r="F6019" s="921"/>
      <c r="G6019" s="921"/>
      <c r="H6019" s="924" t="s">
        <v>33</v>
      </c>
      <c r="I6019" s="924"/>
      <c r="J6019" s="14" t="s">
        <v>31</v>
      </c>
      <c r="K6019" s="14" t="s">
        <v>32</v>
      </c>
      <c r="L6019" s="16">
        <v>655.6</v>
      </c>
    </row>
    <row r="6020" spans="1:12" s="1" customFormat="1" ht="24" customHeight="1" x14ac:dyDescent="0.15">
      <c r="A6020" s="918"/>
      <c r="B6020" s="9" t="s">
        <v>34</v>
      </c>
      <c r="C6020" s="13" t="s">
        <v>35</v>
      </c>
      <c r="D6020" s="13" t="s">
        <v>36</v>
      </c>
      <c r="E6020" s="13" t="s">
        <v>37</v>
      </c>
      <c r="F6020" s="920"/>
      <c r="G6020" s="920"/>
      <c r="H6020" s="924" t="s">
        <v>38</v>
      </c>
      <c r="I6020" s="924"/>
      <c r="J6020" s="921" t="s">
        <v>31</v>
      </c>
      <c r="K6020" s="921" t="s">
        <v>31</v>
      </c>
      <c r="L6020" s="925">
        <v>0</v>
      </c>
    </row>
    <row r="6021" spans="1:12" s="1" customFormat="1" ht="24" customHeight="1" x14ac:dyDescent="0.15">
      <c r="A6021" s="918"/>
      <c r="B6021" s="14" t="s">
        <v>61</v>
      </c>
      <c r="C6021" s="14" t="s">
        <v>791</v>
      </c>
      <c r="D6021" s="15">
        <v>43637</v>
      </c>
      <c r="E6021" s="14" t="s">
        <v>2039</v>
      </c>
      <c r="F6021" s="920"/>
      <c r="G6021" s="920"/>
      <c r="H6021" s="924"/>
      <c r="I6021" s="924"/>
      <c r="J6021" s="921"/>
      <c r="K6021" s="921"/>
      <c r="L6021" s="925"/>
    </row>
    <row r="6022" spans="1:12" s="1" customFormat="1" ht="24" customHeight="1" x14ac:dyDescent="0.15">
      <c r="A6022" s="918">
        <v>1125</v>
      </c>
      <c r="B6022" s="9" t="s">
        <v>22</v>
      </c>
      <c r="C6022" s="13" t="s">
        <v>23</v>
      </c>
      <c r="D6022" s="13" t="s">
        <v>24</v>
      </c>
      <c r="E6022" s="13" t="s">
        <v>25</v>
      </c>
      <c r="F6022" s="919" t="s">
        <v>17</v>
      </c>
      <c r="G6022" s="919"/>
      <c r="H6022" s="920"/>
      <c r="I6022" s="920"/>
      <c r="J6022" s="920"/>
      <c r="K6022" s="920"/>
      <c r="L6022" s="920"/>
    </row>
    <row r="6023" spans="1:12" s="1" customFormat="1" ht="26.25" customHeight="1" x14ac:dyDescent="0.15">
      <c r="A6023" s="918"/>
      <c r="B6023" s="921" t="s">
        <v>3468</v>
      </c>
      <c r="C6023" s="922" t="s">
        <v>3472</v>
      </c>
      <c r="D6023" s="923">
        <v>43635</v>
      </c>
      <c r="E6023" s="921" t="s">
        <v>151</v>
      </c>
      <c r="F6023" s="921" t="s">
        <v>152</v>
      </c>
      <c r="G6023" s="921"/>
      <c r="H6023" s="924" t="s">
        <v>30</v>
      </c>
      <c r="I6023" s="924"/>
      <c r="J6023" s="14" t="s">
        <v>31</v>
      </c>
      <c r="K6023" s="14" t="s">
        <v>32</v>
      </c>
      <c r="L6023" s="16">
        <v>676</v>
      </c>
    </row>
    <row r="6024" spans="1:12" s="1" customFormat="1" ht="344.25" customHeight="1" x14ac:dyDescent="0.15">
      <c r="A6024" s="918"/>
      <c r="B6024" s="921"/>
      <c r="C6024" s="922"/>
      <c r="D6024" s="923"/>
      <c r="E6024" s="921"/>
      <c r="F6024" s="921"/>
      <c r="G6024" s="921"/>
      <c r="H6024" s="924" t="s">
        <v>33</v>
      </c>
      <c r="I6024" s="924"/>
      <c r="J6024" s="14" t="s">
        <v>31</v>
      </c>
      <c r="K6024" s="14" t="s">
        <v>31</v>
      </c>
      <c r="L6024" s="16">
        <v>0</v>
      </c>
    </row>
    <row r="6025" spans="1:12" s="1" customFormat="1" ht="24" customHeight="1" x14ac:dyDescent="0.15">
      <c r="A6025" s="918"/>
      <c r="B6025" s="9" t="s">
        <v>34</v>
      </c>
      <c r="C6025" s="13" t="s">
        <v>35</v>
      </c>
      <c r="D6025" s="13" t="s">
        <v>36</v>
      </c>
      <c r="E6025" s="13" t="s">
        <v>37</v>
      </c>
      <c r="F6025" s="920"/>
      <c r="G6025" s="920"/>
      <c r="H6025" s="924" t="s">
        <v>38</v>
      </c>
      <c r="I6025" s="924"/>
      <c r="J6025" s="921" t="s">
        <v>31</v>
      </c>
      <c r="K6025" s="921" t="s">
        <v>32</v>
      </c>
      <c r="L6025" s="925">
        <v>183.06</v>
      </c>
    </row>
    <row r="6026" spans="1:12" s="1" customFormat="1" ht="24" customHeight="1" x14ac:dyDescent="0.15">
      <c r="A6026" s="918"/>
      <c r="B6026" s="14" t="s">
        <v>61</v>
      </c>
      <c r="C6026" s="14" t="s">
        <v>152</v>
      </c>
      <c r="D6026" s="15">
        <v>43637</v>
      </c>
      <c r="E6026" s="14" t="s">
        <v>2039</v>
      </c>
      <c r="F6026" s="920"/>
      <c r="G6026" s="920"/>
      <c r="H6026" s="924"/>
      <c r="I6026" s="924"/>
      <c r="J6026" s="921"/>
      <c r="K6026" s="921"/>
      <c r="L6026" s="925"/>
    </row>
    <row r="6027" spans="1:12" s="1" customFormat="1" ht="24" customHeight="1" x14ac:dyDescent="0.15">
      <c r="A6027" s="918">
        <v>1126</v>
      </c>
      <c r="B6027" s="9" t="s">
        <v>22</v>
      </c>
      <c r="C6027" s="13" t="s">
        <v>23</v>
      </c>
      <c r="D6027" s="13" t="s">
        <v>24</v>
      </c>
      <c r="E6027" s="13" t="s">
        <v>25</v>
      </c>
      <c r="F6027" s="919" t="s">
        <v>17</v>
      </c>
      <c r="G6027" s="919"/>
      <c r="H6027" s="920"/>
      <c r="I6027" s="920"/>
      <c r="J6027" s="920"/>
      <c r="K6027" s="920"/>
      <c r="L6027" s="920"/>
    </row>
    <row r="6028" spans="1:12" s="1" customFormat="1" ht="26.25" customHeight="1" x14ac:dyDescent="0.15">
      <c r="A6028" s="918"/>
      <c r="B6028" s="921" t="s">
        <v>3473</v>
      </c>
      <c r="C6028" s="922" t="s">
        <v>3474</v>
      </c>
      <c r="D6028" s="923">
        <v>43564</v>
      </c>
      <c r="E6028" s="921" t="s">
        <v>445</v>
      </c>
      <c r="F6028" s="921" t="s">
        <v>446</v>
      </c>
      <c r="G6028" s="921"/>
      <c r="H6028" s="924" t="s">
        <v>30</v>
      </c>
      <c r="I6028" s="924"/>
      <c r="J6028" s="14" t="s">
        <v>31</v>
      </c>
      <c r="K6028" s="14" t="s">
        <v>32</v>
      </c>
      <c r="L6028" s="16">
        <v>598.78</v>
      </c>
    </row>
    <row r="6029" spans="1:12" s="1" customFormat="1" ht="409.2" customHeight="1" x14ac:dyDescent="0.15">
      <c r="A6029" s="918"/>
      <c r="B6029" s="921"/>
      <c r="C6029" s="922"/>
      <c r="D6029" s="923"/>
      <c r="E6029" s="921"/>
      <c r="F6029" s="921"/>
      <c r="G6029" s="921"/>
      <c r="H6029" s="924" t="s">
        <v>33</v>
      </c>
      <c r="I6029" s="924"/>
      <c r="J6029" s="921" t="s">
        <v>31</v>
      </c>
      <c r="K6029" s="921" t="s">
        <v>32</v>
      </c>
      <c r="L6029" s="925">
        <v>554.6</v>
      </c>
    </row>
    <row r="6030" spans="1:12" s="1" customFormat="1" ht="71.849999999999994" customHeight="1" x14ac:dyDescent="0.15">
      <c r="A6030" s="918"/>
      <c r="B6030" s="921"/>
      <c r="C6030" s="922"/>
      <c r="D6030" s="923"/>
      <c r="E6030" s="921"/>
      <c r="F6030" s="921"/>
      <c r="G6030" s="921"/>
      <c r="H6030" s="924"/>
      <c r="I6030" s="924"/>
      <c r="J6030" s="921"/>
      <c r="K6030" s="921"/>
      <c r="L6030" s="925"/>
    </row>
    <row r="6031" spans="1:12" s="1" customFormat="1" ht="24" customHeight="1" x14ac:dyDescent="0.15">
      <c r="A6031" s="918"/>
      <c r="B6031" s="9" t="s">
        <v>34</v>
      </c>
      <c r="C6031" s="13" t="s">
        <v>35</v>
      </c>
      <c r="D6031" s="13" t="s">
        <v>36</v>
      </c>
      <c r="E6031" s="13" t="s">
        <v>37</v>
      </c>
      <c r="F6031" s="920"/>
      <c r="G6031" s="920"/>
      <c r="H6031" s="924" t="s">
        <v>38</v>
      </c>
      <c r="I6031" s="924"/>
      <c r="J6031" s="921" t="s">
        <v>31</v>
      </c>
      <c r="K6031" s="921" t="s">
        <v>31</v>
      </c>
      <c r="L6031" s="925">
        <v>0</v>
      </c>
    </row>
    <row r="6032" spans="1:12" s="1" customFormat="1" ht="24" customHeight="1" x14ac:dyDescent="0.15">
      <c r="A6032" s="918"/>
      <c r="B6032" s="14" t="s">
        <v>605</v>
      </c>
      <c r="C6032" s="14" t="s">
        <v>446</v>
      </c>
      <c r="D6032" s="15">
        <v>43567</v>
      </c>
      <c r="E6032" s="14" t="s">
        <v>3475</v>
      </c>
      <c r="F6032" s="920"/>
      <c r="G6032" s="920"/>
      <c r="H6032" s="924"/>
      <c r="I6032" s="924"/>
      <c r="J6032" s="921"/>
      <c r="K6032" s="921"/>
      <c r="L6032" s="925"/>
    </row>
    <row r="6033" spans="1:12" s="1" customFormat="1" ht="24" customHeight="1" x14ac:dyDescent="0.15">
      <c r="A6033" s="918">
        <v>1127</v>
      </c>
      <c r="B6033" s="9" t="s">
        <v>22</v>
      </c>
      <c r="C6033" s="13" t="s">
        <v>23</v>
      </c>
      <c r="D6033" s="13" t="s">
        <v>24</v>
      </c>
      <c r="E6033" s="13" t="s">
        <v>25</v>
      </c>
      <c r="F6033" s="919" t="s">
        <v>17</v>
      </c>
      <c r="G6033" s="919"/>
      <c r="H6033" s="920"/>
      <c r="I6033" s="920"/>
      <c r="J6033" s="920"/>
      <c r="K6033" s="920"/>
      <c r="L6033" s="920"/>
    </row>
    <row r="6034" spans="1:12" s="1" customFormat="1" ht="26.25" customHeight="1" x14ac:dyDescent="0.15">
      <c r="A6034" s="918"/>
      <c r="B6034" s="921" t="s">
        <v>3473</v>
      </c>
      <c r="C6034" s="922" t="s">
        <v>3476</v>
      </c>
      <c r="D6034" s="923">
        <v>43660</v>
      </c>
      <c r="E6034" s="921" t="s">
        <v>2434</v>
      </c>
      <c r="F6034" s="921" t="s">
        <v>210</v>
      </c>
      <c r="G6034" s="921"/>
      <c r="H6034" s="924" t="s">
        <v>30</v>
      </c>
      <c r="I6034" s="924"/>
      <c r="J6034" s="14" t="s">
        <v>31</v>
      </c>
      <c r="K6034" s="14" t="s">
        <v>31</v>
      </c>
      <c r="L6034" s="16">
        <v>0</v>
      </c>
    </row>
    <row r="6035" spans="1:12" s="1" customFormat="1" ht="134.25" customHeight="1" x14ac:dyDescent="0.15">
      <c r="A6035" s="918"/>
      <c r="B6035" s="921"/>
      <c r="C6035" s="922"/>
      <c r="D6035" s="923"/>
      <c r="E6035" s="921"/>
      <c r="F6035" s="921"/>
      <c r="G6035" s="921"/>
      <c r="H6035" s="924" t="s">
        <v>33</v>
      </c>
      <c r="I6035" s="924"/>
      <c r="J6035" s="14" t="s">
        <v>31</v>
      </c>
      <c r="K6035" s="14" t="s">
        <v>31</v>
      </c>
      <c r="L6035" s="16">
        <v>0</v>
      </c>
    </row>
    <row r="6036" spans="1:12" s="1" customFormat="1" ht="24" customHeight="1" x14ac:dyDescent="0.15">
      <c r="A6036" s="918"/>
      <c r="B6036" s="9" t="s">
        <v>34</v>
      </c>
      <c r="C6036" s="13" t="s">
        <v>35</v>
      </c>
      <c r="D6036" s="13" t="s">
        <v>36</v>
      </c>
      <c r="E6036" s="13" t="s">
        <v>37</v>
      </c>
      <c r="F6036" s="920"/>
      <c r="G6036" s="920"/>
      <c r="H6036" s="924" t="s">
        <v>38</v>
      </c>
      <c r="I6036" s="924"/>
      <c r="J6036" s="921" t="s">
        <v>31</v>
      </c>
      <c r="K6036" s="921" t="s">
        <v>32</v>
      </c>
      <c r="L6036" s="925">
        <v>920</v>
      </c>
    </row>
    <row r="6037" spans="1:12" s="1" customFormat="1" ht="24" customHeight="1" x14ac:dyDescent="0.15">
      <c r="A6037" s="918"/>
      <c r="B6037" s="14" t="s">
        <v>605</v>
      </c>
      <c r="C6037" s="14" t="s">
        <v>210</v>
      </c>
      <c r="D6037" s="15">
        <v>43665</v>
      </c>
      <c r="E6037" s="14" t="s">
        <v>846</v>
      </c>
      <c r="F6037" s="920"/>
      <c r="G6037" s="920"/>
      <c r="H6037" s="924"/>
      <c r="I6037" s="924"/>
      <c r="J6037" s="921"/>
      <c r="K6037" s="921"/>
      <c r="L6037" s="925"/>
    </row>
    <row r="6038" spans="1:12" s="1" customFormat="1" ht="24" customHeight="1" x14ac:dyDescent="0.15">
      <c r="A6038" s="918">
        <v>1128</v>
      </c>
      <c r="B6038" s="9" t="s">
        <v>22</v>
      </c>
      <c r="C6038" s="13" t="s">
        <v>23</v>
      </c>
      <c r="D6038" s="13" t="s">
        <v>24</v>
      </c>
      <c r="E6038" s="13" t="s">
        <v>25</v>
      </c>
      <c r="F6038" s="919" t="s">
        <v>17</v>
      </c>
      <c r="G6038" s="919"/>
      <c r="H6038" s="920"/>
      <c r="I6038" s="920"/>
      <c r="J6038" s="920"/>
      <c r="K6038" s="920"/>
      <c r="L6038" s="920"/>
    </row>
    <row r="6039" spans="1:12" s="1" customFormat="1" ht="26.25" customHeight="1" x14ac:dyDescent="0.15">
      <c r="A6039" s="918"/>
      <c r="B6039" s="921" t="s">
        <v>3477</v>
      </c>
      <c r="C6039" s="922" t="s">
        <v>3478</v>
      </c>
      <c r="D6039" s="923">
        <v>43638</v>
      </c>
      <c r="E6039" s="921" t="s">
        <v>1267</v>
      </c>
      <c r="F6039" s="921" t="s">
        <v>3479</v>
      </c>
      <c r="G6039" s="921"/>
      <c r="H6039" s="924" t="s">
        <v>30</v>
      </c>
      <c r="I6039" s="924"/>
      <c r="J6039" s="14" t="s">
        <v>31</v>
      </c>
      <c r="K6039" s="14" t="s">
        <v>32</v>
      </c>
      <c r="L6039" s="16">
        <v>1326</v>
      </c>
    </row>
    <row r="6040" spans="1:12" s="1" customFormat="1" ht="176.25" customHeight="1" x14ac:dyDescent="0.15">
      <c r="A6040" s="918"/>
      <c r="B6040" s="921"/>
      <c r="C6040" s="922"/>
      <c r="D6040" s="923"/>
      <c r="E6040" s="921"/>
      <c r="F6040" s="921"/>
      <c r="G6040" s="921"/>
      <c r="H6040" s="924" t="s">
        <v>33</v>
      </c>
      <c r="I6040" s="924"/>
      <c r="J6040" s="14" t="s">
        <v>31</v>
      </c>
      <c r="K6040" s="14" t="s">
        <v>32</v>
      </c>
      <c r="L6040" s="16">
        <v>2134</v>
      </c>
    </row>
    <row r="6041" spans="1:12" s="1" customFormat="1" ht="24" customHeight="1" x14ac:dyDescent="0.15">
      <c r="A6041" s="918"/>
      <c r="B6041" s="9" t="s">
        <v>34</v>
      </c>
      <c r="C6041" s="13" t="s">
        <v>35</v>
      </c>
      <c r="D6041" s="13" t="s">
        <v>36</v>
      </c>
      <c r="E6041" s="13" t="s">
        <v>37</v>
      </c>
      <c r="F6041" s="920"/>
      <c r="G6041" s="920"/>
      <c r="H6041" s="924" t="s">
        <v>38</v>
      </c>
      <c r="I6041" s="924"/>
      <c r="J6041" s="921" t="s">
        <v>31</v>
      </c>
      <c r="K6041" s="921" t="s">
        <v>31</v>
      </c>
      <c r="L6041" s="925">
        <v>0</v>
      </c>
    </row>
    <row r="6042" spans="1:12" s="1" customFormat="1" ht="24" customHeight="1" x14ac:dyDescent="0.15">
      <c r="A6042" s="918"/>
      <c r="B6042" s="14" t="s">
        <v>39</v>
      </c>
      <c r="C6042" s="14" t="s">
        <v>3479</v>
      </c>
      <c r="D6042" s="15">
        <v>43645</v>
      </c>
      <c r="E6042" s="14" t="s">
        <v>3480</v>
      </c>
      <c r="F6042" s="920"/>
      <c r="G6042" s="920"/>
      <c r="H6042" s="924"/>
      <c r="I6042" s="924"/>
      <c r="J6042" s="921"/>
      <c r="K6042" s="921"/>
      <c r="L6042" s="925"/>
    </row>
    <row r="6043" spans="1:12" s="1" customFormat="1" ht="24" customHeight="1" x14ac:dyDescent="0.15">
      <c r="A6043" s="918">
        <v>1129</v>
      </c>
      <c r="B6043" s="9" t="s">
        <v>22</v>
      </c>
      <c r="C6043" s="13" t="s">
        <v>23</v>
      </c>
      <c r="D6043" s="13" t="s">
        <v>24</v>
      </c>
      <c r="E6043" s="13" t="s">
        <v>25</v>
      </c>
      <c r="F6043" s="919" t="s">
        <v>17</v>
      </c>
      <c r="G6043" s="919"/>
      <c r="H6043" s="920"/>
      <c r="I6043" s="920"/>
      <c r="J6043" s="920"/>
      <c r="K6043" s="920"/>
      <c r="L6043" s="920"/>
    </row>
    <row r="6044" spans="1:12" s="1" customFormat="1" ht="26.25" customHeight="1" x14ac:dyDescent="0.15">
      <c r="A6044" s="918"/>
      <c r="B6044" s="921" t="s">
        <v>3481</v>
      </c>
      <c r="C6044" s="922" t="s">
        <v>3482</v>
      </c>
      <c r="D6044" s="923">
        <v>43586</v>
      </c>
      <c r="E6044" s="921" t="s">
        <v>1570</v>
      </c>
      <c r="F6044" s="921" t="s">
        <v>3483</v>
      </c>
      <c r="G6044" s="921"/>
      <c r="H6044" s="924" t="s">
        <v>30</v>
      </c>
      <c r="I6044" s="924"/>
      <c r="J6044" s="14" t="s">
        <v>31</v>
      </c>
      <c r="K6044" s="14" t="s">
        <v>32</v>
      </c>
      <c r="L6044" s="16">
        <v>594</v>
      </c>
    </row>
    <row r="6045" spans="1:12" s="1" customFormat="1" ht="409.2" customHeight="1" x14ac:dyDescent="0.15">
      <c r="A6045" s="918"/>
      <c r="B6045" s="921"/>
      <c r="C6045" s="922"/>
      <c r="D6045" s="923"/>
      <c r="E6045" s="921"/>
      <c r="F6045" s="921"/>
      <c r="G6045" s="921"/>
      <c r="H6045" s="924" t="s">
        <v>33</v>
      </c>
      <c r="I6045" s="924"/>
      <c r="J6045" s="921" t="s">
        <v>31</v>
      </c>
      <c r="K6045" s="921" t="s">
        <v>31</v>
      </c>
      <c r="L6045" s="925">
        <v>0</v>
      </c>
    </row>
    <row r="6046" spans="1:12" s="1" customFormat="1" ht="397.35" customHeight="1" x14ac:dyDescent="0.15">
      <c r="A6046" s="918"/>
      <c r="B6046" s="921"/>
      <c r="C6046" s="922"/>
      <c r="D6046" s="923"/>
      <c r="E6046" s="921"/>
      <c r="F6046" s="921"/>
      <c r="G6046" s="921"/>
      <c r="H6046" s="924"/>
      <c r="I6046" s="924"/>
      <c r="J6046" s="921"/>
      <c r="K6046" s="921"/>
      <c r="L6046" s="925"/>
    </row>
    <row r="6047" spans="1:12" s="1" customFormat="1" ht="24" customHeight="1" x14ac:dyDescent="0.15">
      <c r="A6047" s="918"/>
      <c r="B6047" s="9" t="s">
        <v>34</v>
      </c>
      <c r="C6047" s="13" t="s">
        <v>35</v>
      </c>
      <c r="D6047" s="13" t="s">
        <v>36</v>
      </c>
      <c r="E6047" s="13" t="s">
        <v>37</v>
      </c>
      <c r="F6047" s="920"/>
      <c r="G6047" s="920"/>
      <c r="H6047" s="924" t="s">
        <v>38</v>
      </c>
      <c r="I6047" s="924"/>
      <c r="J6047" s="921" t="s">
        <v>31</v>
      </c>
      <c r="K6047" s="921" t="s">
        <v>32</v>
      </c>
      <c r="L6047" s="925">
        <v>246.88</v>
      </c>
    </row>
    <row r="6048" spans="1:12" s="1" customFormat="1" ht="24" customHeight="1" x14ac:dyDescent="0.15">
      <c r="A6048" s="918"/>
      <c r="B6048" s="14" t="s">
        <v>229</v>
      </c>
      <c r="C6048" s="14" t="s">
        <v>3483</v>
      </c>
      <c r="D6048" s="15">
        <v>43591</v>
      </c>
      <c r="E6048" s="14" t="s">
        <v>3484</v>
      </c>
      <c r="F6048" s="920"/>
      <c r="G6048" s="920"/>
      <c r="H6048" s="924"/>
      <c r="I6048" s="924"/>
      <c r="J6048" s="921"/>
      <c r="K6048" s="921"/>
      <c r="L6048" s="925"/>
    </row>
    <row r="6049" spans="1:12" s="1" customFormat="1" ht="24" customHeight="1" x14ac:dyDescent="0.15">
      <c r="A6049" s="918">
        <v>1130</v>
      </c>
      <c r="B6049" s="9" t="s">
        <v>22</v>
      </c>
      <c r="C6049" s="13" t="s">
        <v>23</v>
      </c>
      <c r="D6049" s="13" t="s">
        <v>24</v>
      </c>
      <c r="E6049" s="13" t="s">
        <v>25</v>
      </c>
      <c r="F6049" s="919" t="s">
        <v>17</v>
      </c>
      <c r="G6049" s="919"/>
      <c r="H6049" s="920"/>
      <c r="I6049" s="920"/>
      <c r="J6049" s="920"/>
      <c r="K6049" s="920"/>
      <c r="L6049" s="920"/>
    </row>
    <row r="6050" spans="1:12" s="1" customFormat="1" ht="26.25" customHeight="1" x14ac:dyDescent="0.15">
      <c r="A6050" s="918"/>
      <c r="B6050" s="921" t="s">
        <v>3481</v>
      </c>
      <c r="C6050" s="922" t="s">
        <v>3485</v>
      </c>
      <c r="D6050" s="923">
        <v>43729</v>
      </c>
      <c r="E6050" s="921" t="s">
        <v>3486</v>
      </c>
      <c r="F6050" s="921" t="s">
        <v>3483</v>
      </c>
      <c r="G6050" s="921"/>
      <c r="H6050" s="924" t="s">
        <v>30</v>
      </c>
      <c r="I6050" s="924"/>
      <c r="J6050" s="14" t="s">
        <v>31</v>
      </c>
      <c r="K6050" s="14" t="s">
        <v>32</v>
      </c>
      <c r="L6050" s="16">
        <v>1468</v>
      </c>
    </row>
    <row r="6051" spans="1:12" s="1" customFormat="1" ht="409.2" customHeight="1" x14ac:dyDescent="0.15">
      <c r="A6051" s="918"/>
      <c r="B6051" s="921"/>
      <c r="C6051" s="922"/>
      <c r="D6051" s="923"/>
      <c r="E6051" s="921"/>
      <c r="F6051" s="921"/>
      <c r="G6051" s="921"/>
      <c r="H6051" s="924" t="s">
        <v>33</v>
      </c>
      <c r="I6051" s="924"/>
      <c r="J6051" s="921" t="s">
        <v>31</v>
      </c>
      <c r="K6051" s="921" t="s">
        <v>31</v>
      </c>
      <c r="L6051" s="925">
        <v>0</v>
      </c>
    </row>
    <row r="6052" spans="1:12" s="1" customFormat="1" ht="124.35" customHeight="1" x14ac:dyDescent="0.15">
      <c r="A6052" s="918"/>
      <c r="B6052" s="921"/>
      <c r="C6052" s="922"/>
      <c r="D6052" s="923"/>
      <c r="E6052" s="921"/>
      <c r="F6052" s="921"/>
      <c r="G6052" s="921"/>
      <c r="H6052" s="924"/>
      <c r="I6052" s="924"/>
      <c r="J6052" s="921"/>
      <c r="K6052" s="921"/>
      <c r="L6052" s="925"/>
    </row>
    <row r="6053" spans="1:12" s="1" customFormat="1" ht="24" customHeight="1" x14ac:dyDescent="0.15">
      <c r="A6053" s="918"/>
      <c r="B6053" s="9" t="s">
        <v>34</v>
      </c>
      <c r="C6053" s="13" t="s">
        <v>35</v>
      </c>
      <c r="D6053" s="13" t="s">
        <v>36</v>
      </c>
      <c r="E6053" s="13" t="s">
        <v>37</v>
      </c>
      <c r="F6053" s="920"/>
      <c r="G6053" s="920"/>
      <c r="H6053" s="924" t="s">
        <v>38</v>
      </c>
      <c r="I6053" s="924"/>
      <c r="J6053" s="921" t="s">
        <v>31</v>
      </c>
      <c r="K6053" s="921" t="s">
        <v>32</v>
      </c>
      <c r="L6053" s="925">
        <v>505.1</v>
      </c>
    </row>
    <row r="6054" spans="1:12" s="1" customFormat="1" ht="24" customHeight="1" x14ac:dyDescent="0.15">
      <c r="A6054" s="918"/>
      <c r="B6054" s="14" t="s">
        <v>229</v>
      </c>
      <c r="C6054" s="14" t="s">
        <v>3483</v>
      </c>
      <c r="D6054" s="15">
        <v>43735</v>
      </c>
      <c r="E6054" s="14" t="s">
        <v>3487</v>
      </c>
      <c r="F6054" s="920"/>
      <c r="G6054" s="920"/>
      <c r="H6054" s="924"/>
      <c r="I6054" s="924"/>
      <c r="J6054" s="921"/>
      <c r="K6054" s="921"/>
      <c r="L6054" s="925"/>
    </row>
    <row r="6055" spans="1:12" s="1" customFormat="1" ht="24" customHeight="1" x14ac:dyDescent="0.15">
      <c r="A6055" s="918">
        <v>1131</v>
      </c>
      <c r="B6055" s="9" t="s">
        <v>22</v>
      </c>
      <c r="C6055" s="13" t="s">
        <v>23</v>
      </c>
      <c r="D6055" s="13" t="s">
        <v>24</v>
      </c>
      <c r="E6055" s="13" t="s">
        <v>25</v>
      </c>
      <c r="F6055" s="919" t="s">
        <v>17</v>
      </c>
      <c r="G6055" s="919"/>
      <c r="H6055" s="920"/>
      <c r="I6055" s="920"/>
      <c r="J6055" s="920"/>
      <c r="K6055" s="920"/>
      <c r="L6055" s="920"/>
    </row>
    <row r="6056" spans="1:12" s="1" customFormat="1" ht="26.25" customHeight="1" x14ac:dyDescent="0.15">
      <c r="A6056" s="918"/>
      <c r="B6056" s="921" t="s">
        <v>3488</v>
      </c>
      <c r="C6056" s="922" t="s">
        <v>3489</v>
      </c>
      <c r="D6056" s="923">
        <v>43594</v>
      </c>
      <c r="E6056" s="921" t="s">
        <v>95</v>
      </c>
      <c r="F6056" s="921" t="s">
        <v>96</v>
      </c>
      <c r="G6056" s="921"/>
      <c r="H6056" s="924" t="s">
        <v>30</v>
      </c>
      <c r="I6056" s="924"/>
      <c r="J6056" s="14" t="s">
        <v>31</v>
      </c>
      <c r="K6056" s="14" t="s">
        <v>32</v>
      </c>
      <c r="L6056" s="16">
        <v>1239.7</v>
      </c>
    </row>
    <row r="6057" spans="1:12" s="1" customFormat="1" ht="409.2" customHeight="1" x14ac:dyDescent="0.15">
      <c r="A6057" s="918"/>
      <c r="B6057" s="921"/>
      <c r="C6057" s="922"/>
      <c r="D6057" s="923"/>
      <c r="E6057" s="921"/>
      <c r="F6057" s="921"/>
      <c r="G6057" s="921"/>
      <c r="H6057" s="924" t="s">
        <v>33</v>
      </c>
      <c r="I6057" s="924"/>
      <c r="J6057" s="921" t="s">
        <v>31</v>
      </c>
      <c r="K6057" s="921" t="s">
        <v>31</v>
      </c>
      <c r="L6057" s="925">
        <v>0</v>
      </c>
    </row>
    <row r="6058" spans="1:12" s="1" customFormat="1" ht="124.35" customHeight="1" x14ac:dyDescent="0.15">
      <c r="A6058" s="918"/>
      <c r="B6058" s="921"/>
      <c r="C6058" s="922"/>
      <c r="D6058" s="923"/>
      <c r="E6058" s="921"/>
      <c r="F6058" s="921"/>
      <c r="G6058" s="921"/>
      <c r="H6058" s="924"/>
      <c r="I6058" s="924"/>
      <c r="J6058" s="921"/>
      <c r="K6058" s="921"/>
      <c r="L6058" s="925"/>
    </row>
    <row r="6059" spans="1:12" s="1" customFormat="1" ht="24" customHeight="1" x14ac:dyDescent="0.15">
      <c r="A6059" s="918"/>
      <c r="B6059" s="9" t="s">
        <v>34</v>
      </c>
      <c r="C6059" s="13" t="s">
        <v>35</v>
      </c>
      <c r="D6059" s="13" t="s">
        <v>36</v>
      </c>
      <c r="E6059" s="13" t="s">
        <v>37</v>
      </c>
      <c r="F6059" s="920"/>
      <c r="G6059" s="920"/>
      <c r="H6059" s="924" t="s">
        <v>38</v>
      </c>
      <c r="I6059" s="924"/>
      <c r="J6059" s="921" t="s">
        <v>31</v>
      </c>
      <c r="K6059" s="921" t="s">
        <v>31</v>
      </c>
      <c r="L6059" s="925">
        <v>0</v>
      </c>
    </row>
    <row r="6060" spans="1:12" s="1" customFormat="1" ht="24" customHeight="1" x14ac:dyDescent="0.15">
      <c r="A6060" s="918"/>
      <c r="B6060" s="14" t="s">
        <v>39</v>
      </c>
      <c r="C6060" s="14" t="s">
        <v>96</v>
      </c>
      <c r="D6060" s="15">
        <v>43599</v>
      </c>
      <c r="E6060" s="14" t="s">
        <v>100</v>
      </c>
      <c r="F6060" s="920"/>
      <c r="G6060" s="920"/>
      <c r="H6060" s="924"/>
      <c r="I6060" s="924"/>
      <c r="J6060" s="921"/>
      <c r="K6060" s="921"/>
      <c r="L6060" s="925"/>
    </row>
    <row r="6061" spans="1:12" s="1" customFormat="1" ht="24" customHeight="1" x14ac:dyDescent="0.15">
      <c r="A6061" s="918">
        <v>1132</v>
      </c>
      <c r="B6061" s="9" t="s">
        <v>22</v>
      </c>
      <c r="C6061" s="13" t="s">
        <v>23</v>
      </c>
      <c r="D6061" s="13" t="s">
        <v>24</v>
      </c>
      <c r="E6061" s="13" t="s">
        <v>25</v>
      </c>
      <c r="F6061" s="919" t="s">
        <v>17</v>
      </c>
      <c r="G6061" s="919"/>
      <c r="H6061" s="920"/>
      <c r="I6061" s="920"/>
      <c r="J6061" s="920"/>
      <c r="K6061" s="920"/>
      <c r="L6061" s="920"/>
    </row>
    <row r="6062" spans="1:12" s="1" customFormat="1" ht="26.25" customHeight="1" x14ac:dyDescent="0.15">
      <c r="A6062" s="918"/>
      <c r="B6062" s="921" t="s">
        <v>3488</v>
      </c>
      <c r="C6062" s="922" t="s">
        <v>3490</v>
      </c>
      <c r="D6062" s="923">
        <v>43737</v>
      </c>
      <c r="E6062" s="921" t="s">
        <v>283</v>
      </c>
      <c r="F6062" s="921" t="s">
        <v>284</v>
      </c>
      <c r="G6062" s="921"/>
      <c r="H6062" s="924" t="s">
        <v>30</v>
      </c>
      <c r="I6062" s="924"/>
      <c r="J6062" s="14" t="s">
        <v>31</v>
      </c>
      <c r="K6062" s="14" t="s">
        <v>32</v>
      </c>
      <c r="L6062" s="16">
        <v>215.75</v>
      </c>
    </row>
    <row r="6063" spans="1:12" s="1" customFormat="1" ht="270.75" customHeight="1" x14ac:dyDescent="0.15">
      <c r="A6063" s="918"/>
      <c r="B6063" s="921"/>
      <c r="C6063" s="922"/>
      <c r="D6063" s="923"/>
      <c r="E6063" s="921"/>
      <c r="F6063" s="921"/>
      <c r="G6063" s="921"/>
      <c r="H6063" s="924" t="s">
        <v>33</v>
      </c>
      <c r="I6063" s="924"/>
      <c r="J6063" s="14" t="s">
        <v>31</v>
      </c>
      <c r="K6063" s="14" t="s">
        <v>32</v>
      </c>
      <c r="L6063" s="16">
        <v>252.04</v>
      </c>
    </row>
    <row r="6064" spans="1:12" s="1" customFormat="1" ht="24" customHeight="1" x14ac:dyDescent="0.15">
      <c r="A6064" s="918"/>
      <c r="B6064" s="9" t="s">
        <v>34</v>
      </c>
      <c r="C6064" s="13" t="s">
        <v>35</v>
      </c>
      <c r="D6064" s="13" t="s">
        <v>36</v>
      </c>
      <c r="E6064" s="13" t="s">
        <v>37</v>
      </c>
      <c r="F6064" s="920"/>
      <c r="G6064" s="920"/>
      <c r="H6064" s="924" t="s">
        <v>38</v>
      </c>
      <c r="I6064" s="924"/>
      <c r="J6064" s="921" t="s">
        <v>31</v>
      </c>
      <c r="K6064" s="921" t="s">
        <v>31</v>
      </c>
      <c r="L6064" s="925">
        <v>0</v>
      </c>
    </row>
    <row r="6065" spans="1:12" s="1" customFormat="1" ht="24" customHeight="1" x14ac:dyDescent="0.15">
      <c r="A6065" s="918"/>
      <c r="B6065" s="14" t="s">
        <v>39</v>
      </c>
      <c r="C6065" s="14" t="s">
        <v>284</v>
      </c>
      <c r="D6065" s="15">
        <v>43738</v>
      </c>
      <c r="E6065" s="14" t="s">
        <v>946</v>
      </c>
      <c r="F6065" s="920"/>
      <c r="G6065" s="920"/>
      <c r="H6065" s="924"/>
      <c r="I6065" s="924"/>
      <c r="J6065" s="921"/>
      <c r="K6065" s="921"/>
      <c r="L6065" s="925"/>
    </row>
    <row r="6066" spans="1:12" s="1" customFormat="1" ht="24" customHeight="1" x14ac:dyDescent="0.15">
      <c r="A6066" s="918">
        <v>1133</v>
      </c>
      <c r="B6066" s="9" t="s">
        <v>22</v>
      </c>
      <c r="C6066" s="13" t="s">
        <v>23</v>
      </c>
      <c r="D6066" s="13" t="s">
        <v>24</v>
      </c>
      <c r="E6066" s="13" t="s">
        <v>25</v>
      </c>
      <c r="F6066" s="919" t="s">
        <v>17</v>
      </c>
      <c r="G6066" s="919"/>
      <c r="H6066" s="920"/>
      <c r="I6066" s="920"/>
      <c r="J6066" s="920"/>
      <c r="K6066" s="920"/>
      <c r="L6066" s="920"/>
    </row>
    <row r="6067" spans="1:12" s="1" customFormat="1" ht="26.25" customHeight="1" x14ac:dyDescent="0.15">
      <c r="A6067" s="918"/>
      <c r="B6067" s="921" t="s">
        <v>3491</v>
      </c>
      <c r="C6067" s="922" t="s">
        <v>3492</v>
      </c>
      <c r="D6067" s="923">
        <v>43639</v>
      </c>
      <c r="E6067" s="921" t="s">
        <v>378</v>
      </c>
      <c r="F6067" s="921" t="s">
        <v>3493</v>
      </c>
      <c r="G6067" s="921"/>
      <c r="H6067" s="924" t="s">
        <v>30</v>
      </c>
      <c r="I6067" s="924"/>
      <c r="J6067" s="14" t="s">
        <v>31</v>
      </c>
      <c r="K6067" s="14" t="s">
        <v>32</v>
      </c>
      <c r="L6067" s="16">
        <v>678</v>
      </c>
    </row>
    <row r="6068" spans="1:12" s="1" customFormat="1" ht="409.2" customHeight="1" x14ac:dyDescent="0.15">
      <c r="A6068" s="918"/>
      <c r="B6068" s="921"/>
      <c r="C6068" s="922"/>
      <c r="D6068" s="923"/>
      <c r="E6068" s="921"/>
      <c r="F6068" s="921"/>
      <c r="G6068" s="921"/>
      <c r="H6068" s="924" t="s">
        <v>33</v>
      </c>
      <c r="I6068" s="924"/>
      <c r="J6068" s="921" t="s">
        <v>31</v>
      </c>
      <c r="K6068" s="921" t="s">
        <v>31</v>
      </c>
      <c r="L6068" s="925">
        <v>0</v>
      </c>
    </row>
    <row r="6069" spans="1:12" s="1" customFormat="1" ht="155.85" customHeight="1" x14ac:dyDescent="0.15">
      <c r="A6069" s="918"/>
      <c r="B6069" s="921"/>
      <c r="C6069" s="922"/>
      <c r="D6069" s="923"/>
      <c r="E6069" s="921"/>
      <c r="F6069" s="921"/>
      <c r="G6069" s="921"/>
      <c r="H6069" s="924"/>
      <c r="I6069" s="924"/>
      <c r="J6069" s="921"/>
      <c r="K6069" s="921"/>
      <c r="L6069" s="925"/>
    </row>
    <row r="6070" spans="1:12" s="1" customFormat="1" ht="24" customHeight="1" x14ac:dyDescent="0.15">
      <c r="A6070" s="918"/>
      <c r="B6070" s="9" t="s">
        <v>34</v>
      </c>
      <c r="C6070" s="13" t="s">
        <v>35</v>
      </c>
      <c r="D6070" s="13" t="s">
        <v>36</v>
      </c>
      <c r="E6070" s="13" t="s">
        <v>37</v>
      </c>
      <c r="F6070" s="920"/>
      <c r="G6070" s="920"/>
      <c r="H6070" s="924" t="s">
        <v>38</v>
      </c>
      <c r="I6070" s="924"/>
      <c r="J6070" s="921" t="s">
        <v>31</v>
      </c>
      <c r="K6070" s="921" t="s">
        <v>31</v>
      </c>
      <c r="L6070" s="925">
        <v>0</v>
      </c>
    </row>
    <row r="6071" spans="1:12" s="1" customFormat="1" ht="24" customHeight="1" x14ac:dyDescent="0.15">
      <c r="A6071" s="918"/>
      <c r="B6071" s="14" t="s">
        <v>31</v>
      </c>
      <c r="C6071" s="14" t="s">
        <v>3493</v>
      </c>
      <c r="D6071" s="15">
        <v>43653</v>
      </c>
      <c r="E6071" s="14" t="s">
        <v>3494</v>
      </c>
      <c r="F6071" s="920"/>
      <c r="G6071" s="920"/>
      <c r="H6071" s="924"/>
      <c r="I6071" s="924"/>
      <c r="J6071" s="921"/>
      <c r="K6071" s="921"/>
      <c r="L6071" s="925"/>
    </row>
    <row r="6072" spans="1:12" s="1" customFormat="1" ht="24" customHeight="1" x14ac:dyDescent="0.15">
      <c r="A6072" s="918">
        <v>1134</v>
      </c>
      <c r="B6072" s="9" t="s">
        <v>22</v>
      </c>
      <c r="C6072" s="13" t="s">
        <v>23</v>
      </c>
      <c r="D6072" s="13" t="s">
        <v>24</v>
      </c>
      <c r="E6072" s="13" t="s">
        <v>25</v>
      </c>
      <c r="F6072" s="919" t="s">
        <v>17</v>
      </c>
      <c r="G6072" s="919"/>
      <c r="H6072" s="920"/>
      <c r="I6072" s="920"/>
      <c r="J6072" s="920"/>
      <c r="K6072" s="920"/>
      <c r="L6072" s="920"/>
    </row>
    <row r="6073" spans="1:12" s="1" customFormat="1" ht="26.25" customHeight="1" x14ac:dyDescent="0.15">
      <c r="A6073" s="918"/>
      <c r="B6073" s="921" t="s">
        <v>3491</v>
      </c>
      <c r="C6073" s="922" t="s">
        <v>3492</v>
      </c>
      <c r="D6073" s="923">
        <v>43639</v>
      </c>
      <c r="E6073" s="921" t="s">
        <v>378</v>
      </c>
      <c r="F6073" s="921" t="s">
        <v>2444</v>
      </c>
      <c r="G6073" s="921"/>
      <c r="H6073" s="924" t="s">
        <v>30</v>
      </c>
      <c r="I6073" s="924"/>
      <c r="J6073" s="14" t="s">
        <v>31</v>
      </c>
      <c r="K6073" s="14" t="s">
        <v>32</v>
      </c>
      <c r="L6073" s="16">
        <v>1212</v>
      </c>
    </row>
    <row r="6074" spans="1:12" s="1" customFormat="1" ht="409.2" customHeight="1" x14ac:dyDescent="0.15">
      <c r="A6074" s="918"/>
      <c r="B6074" s="921"/>
      <c r="C6074" s="922"/>
      <c r="D6074" s="923"/>
      <c r="E6074" s="921"/>
      <c r="F6074" s="921"/>
      <c r="G6074" s="921"/>
      <c r="H6074" s="924" t="s">
        <v>33</v>
      </c>
      <c r="I6074" s="924"/>
      <c r="J6074" s="921" t="s">
        <v>31</v>
      </c>
      <c r="K6074" s="921" t="s">
        <v>32</v>
      </c>
      <c r="L6074" s="925">
        <v>1480</v>
      </c>
    </row>
    <row r="6075" spans="1:12" s="1" customFormat="1" ht="155.85" customHeight="1" x14ac:dyDescent="0.15">
      <c r="A6075" s="918"/>
      <c r="B6075" s="921"/>
      <c r="C6075" s="922"/>
      <c r="D6075" s="923"/>
      <c r="E6075" s="921"/>
      <c r="F6075" s="921"/>
      <c r="G6075" s="921"/>
      <c r="H6075" s="924"/>
      <c r="I6075" s="924"/>
      <c r="J6075" s="921"/>
      <c r="K6075" s="921"/>
      <c r="L6075" s="925"/>
    </row>
    <row r="6076" spans="1:12" s="1" customFormat="1" ht="24" customHeight="1" x14ac:dyDescent="0.15">
      <c r="A6076" s="918"/>
      <c r="B6076" s="9" t="s">
        <v>34</v>
      </c>
      <c r="C6076" s="13" t="s">
        <v>35</v>
      </c>
      <c r="D6076" s="13" t="s">
        <v>36</v>
      </c>
      <c r="E6076" s="13" t="s">
        <v>37</v>
      </c>
      <c r="F6076" s="920"/>
      <c r="G6076" s="920"/>
      <c r="H6076" s="924" t="s">
        <v>38</v>
      </c>
      <c r="I6076" s="924"/>
      <c r="J6076" s="921" t="s">
        <v>31</v>
      </c>
      <c r="K6076" s="921" t="s">
        <v>32</v>
      </c>
      <c r="L6076" s="925">
        <v>675</v>
      </c>
    </row>
    <row r="6077" spans="1:12" s="1" customFormat="1" ht="24" customHeight="1" x14ac:dyDescent="0.15">
      <c r="A6077" s="918"/>
      <c r="B6077" s="14" t="s">
        <v>31</v>
      </c>
      <c r="C6077" s="14" t="s">
        <v>2444</v>
      </c>
      <c r="D6077" s="15">
        <v>43653</v>
      </c>
      <c r="E6077" s="14" t="s">
        <v>3494</v>
      </c>
      <c r="F6077" s="920"/>
      <c r="G6077" s="920"/>
      <c r="H6077" s="924"/>
      <c r="I6077" s="924"/>
      <c r="J6077" s="921"/>
      <c r="K6077" s="921"/>
      <c r="L6077" s="925"/>
    </row>
    <row r="6078" spans="1:12" s="1" customFormat="1" ht="24" customHeight="1" x14ac:dyDescent="0.15">
      <c r="A6078" s="918">
        <v>1135</v>
      </c>
      <c r="B6078" s="9" t="s">
        <v>22</v>
      </c>
      <c r="C6078" s="13" t="s">
        <v>23</v>
      </c>
      <c r="D6078" s="13" t="s">
        <v>24</v>
      </c>
      <c r="E6078" s="13" t="s">
        <v>25</v>
      </c>
      <c r="F6078" s="919" t="s">
        <v>17</v>
      </c>
      <c r="G6078" s="919"/>
      <c r="H6078" s="920"/>
      <c r="I6078" s="920"/>
      <c r="J6078" s="920"/>
      <c r="K6078" s="920"/>
      <c r="L6078" s="920"/>
    </row>
    <row r="6079" spans="1:12" s="1" customFormat="1" ht="26.25" customHeight="1" x14ac:dyDescent="0.15">
      <c r="A6079" s="918"/>
      <c r="B6079" s="921" t="s">
        <v>3495</v>
      </c>
      <c r="C6079" s="922" t="s">
        <v>3496</v>
      </c>
      <c r="D6079" s="923">
        <v>43719</v>
      </c>
      <c r="E6079" s="921" t="s">
        <v>298</v>
      </c>
      <c r="F6079" s="921" t="s">
        <v>821</v>
      </c>
      <c r="G6079" s="921"/>
      <c r="H6079" s="924" t="s">
        <v>30</v>
      </c>
      <c r="I6079" s="924"/>
      <c r="J6079" s="14" t="s">
        <v>31</v>
      </c>
      <c r="K6079" s="14" t="s">
        <v>32</v>
      </c>
      <c r="L6079" s="16">
        <v>379.5</v>
      </c>
    </row>
    <row r="6080" spans="1:12" s="1" customFormat="1" ht="239.25" customHeight="1" x14ac:dyDescent="0.15">
      <c r="A6080" s="918"/>
      <c r="B6080" s="921"/>
      <c r="C6080" s="922"/>
      <c r="D6080" s="923"/>
      <c r="E6080" s="921"/>
      <c r="F6080" s="921"/>
      <c r="G6080" s="921"/>
      <c r="H6080" s="924" t="s">
        <v>33</v>
      </c>
      <c r="I6080" s="924"/>
      <c r="J6080" s="14" t="s">
        <v>31</v>
      </c>
      <c r="K6080" s="14" t="s">
        <v>31</v>
      </c>
      <c r="L6080" s="16">
        <v>0</v>
      </c>
    </row>
    <row r="6081" spans="1:12" s="1" customFormat="1" ht="24" customHeight="1" x14ac:dyDescent="0.15">
      <c r="A6081" s="918"/>
      <c r="B6081" s="9" t="s">
        <v>34</v>
      </c>
      <c r="C6081" s="13" t="s">
        <v>35</v>
      </c>
      <c r="D6081" s="13" t="s">
        <v>36</v>
      </c>
      <c r="E6081" s="13" t="s">
        <v>37</v>
      </c>
      <c r="F6081" s="920"/>
      <c r="G6081" s="920"/>
      <c r="H6081" s="924" t="s">
        <v>38</v>
      </c>
      <c r="I6081" s="924"/>
      <c r="J6081" s="921" t="s">
        <v>31</v>
      </c>
      <c r="K6081" s="921" t="s">
        <v>32</v>
      </c>
      <c r="L6081" s="925">
        <v>27.25</v>
      </c>
    </row>
    <row r="6082" spans="1:12" s="1" customFormat="1" ht="34.5" customHeight="1" x14ac:dyDescent="0.15">
      <c r="A6082" s="918"/>
      <c r="B6082" s="14" t="s">
        <v>496</v>
      </c>
      <c r="C6082" s="14" t="s">
        <v>821</v>
      </c>
      <c r="D6082" s="15">
        <v>43720</v>
      </c>
      <c r="E6082" s="14" t="s">
        <v>3497</v>
      </c>
      <c r="F6082" s="920"/>
      <c r="G6082" s="920"/>
      <c r="H6082" s="924"/>
      <c r="I6082" s="924"/>
      <c r="J6082" s="921"/>
      <c r="K6082" s="921"/>
      <c r="L6082" s="925"/>
    </row>
    <row r="6083" spans="1:12" s="1" customFormat="1" ht="24" customHeight="1" x14ac:dyDescent="0.15">
      <c r="A6083" s="918">
        <v>1136</v>
      </c>
      <c r="B6083" s="9" t="s">
        <v>22</v>
      </c>
      <c r="C6083" s="13" t="s">
        <v>23</v>
      </c>
      <c r="D6083" s="13" t="s">
        <v>24</v>
      </c>
      <c r="E6083" s="13" t="s">
        <v>25</v>
      </c>
      <c r="F6083" s="919" t="s">
        <v>17</v>
      </c>
      <c r="G6083" s="919"/>
      <c r="H6083" s="920"/>
      <c r="I6083" s="920"/>
      <c r="J6083" s="920"/>
      <c r="K6083" s="920"/>
      <c r="L6083" s="920"/>
    </row>
    <row r="6084" spans="1:12" s="1" customFormat="1" ht="26.25" customHeight="1" x14ac:dyDescent="0.15">
      <c r="A6084" s="918"/>
      <c r="B6084" s="921" t="s">
        <v>3498</v>
      </c>
      <c r="C6084" s="921" t="s">
        <v>3499</v>
      </c>
      <c r="D6084" s="923">
        <v>43686</v>
      </c>
      <c r="E6084" s="921" t="s">
        <v>308</v>
      </c>
      <c r="F6084" s="921" t="s">
        <v>309</v>
      </c>
      <c r="G6084" s="921"/>
      <c r="H6084" s="924" t="s">
        <v>30</v>
      </c>
      <c r="I6084" s="924"/>
      <c r="J6084" s="14" t="s">
        <v>31</v>
      </c>
      <c r="K6084" s="14" t="s">
        <v>32</v>
      </c>
      <c r="L6084" s="16">
        <v>1070.5</v>
      </c>
    </row>
    <row r="6085" spans="1:12" s="1" customFormat="1" ht="81.75" customHeight="1" x14ac:dyDescent="0.15">
      <c r="A6085" s="918"/>
      <c r="B6085" s="921"/>
      <c r="C6085" s="921"/>
      <c r="D6085" s="923"/>
      <c r="E6085" s="921"/>
      <c r="F6085" s="921"/>
      <c r="G6085" s="921"/>
      <c r="H6085" s="924" t="s">
        <v>33</v>
      </c>
      <c r="I6085" s="924"/>
      <c r="J6085" s="14" t="s">
        <v>31</v>
      </c>
      <c r="K6085" s="14" t="s">
        <v>31</v>
      </c>
      <c r="L6085" s="16">
        <v>0</v>
      </c>
    </row>
    <row r="6086" spans="1:12" s="1" customFormat="1" ht="24" customHeight="1" x14ac:dyDescent="0.15">
      <c r="A6086" s="918"/>
      <c r="B6086" s="9" t="s">
        <v>34</v>
      </c>
      <c r="C6086" s="13" t="s">
        <v>35</v>
      </c>
      <c r="D6086" s="13" t="s">
        <v>36</v>
      </c>
      <c r="E6086" s="13" t="s">
        <v>37</v>
      </c>
      <c r="F6086" s="920"/>
      <c r="G6086" s="920"/>
      <c r="H6086" s="924" t="s">
        <v>38</v>
      </c>
      <c r="I6086" s="924"/>
      <c r="J6086" s="921" t="s">
        <v>31</v>
      </c>
      <c r="K6086" s="921" t="s">
        <v>31</v>
      </c>
      <c r="L6086" s="925">
        <v>0</v>
      </c>
    </row>
    <row r="6087" spans="1:12" s="1" customFormat="1" ht="34.5" customHeight="1" x14ac:dyDescent="0.15">
      <c r="A6087" s="918"/>
      <c r="B6087" s="14" t="s">
        <v>3500</v>
      </c>
      <c r="C6087" s="14" t="s">
        <v>309</v>
      </c>
      <c r="D6087" s="15">
        <v>43694</v>
      </c>
      <c r="E6087" s="14" t="s">
        <v>730</v>
      </c>
      <c r="F6087" s="920"/>
      <c r="G6087" s="920"/>
      <c r="H6087" s="924"/>
      <c r="I6087" s="924"/>
      <c r="J6087" s="921"/>
      <c r="K6087" s="921"/>
      <c r="L6087" s="925"/>
    </row>
    <row r="6088" spans="1:12" s="1" customFormat="1" ht="24" customHeight="1" x14ac:dyDescent="0.15">
      <c r="A6088" s="918">
        <v>1137</v>
      </c>
      <c r="B6088" s="9" t="s">
        <v>22</v>
      </c>
      <c r="C6088" s="13" t="s">
        <v>23</v>
      </c>
      <c r="D6088" s="13" t="s">
        <v>24</v>
      </c>
      <c r="E6088" s="13" t="s">
        <v>25</v>
      </c>
      <c r="F6088" s="919" t="s">
        <v>17</v>
      </c>
      <c r="G6088" s="919"/>
      <c r="H6088" s="920"/>
      <c r="I6088" s="920"/>
      <c r="J6088" s="920"/>
      <c r="K6088" s="920"/>
      <c r="L6088" s="920"/>
    </row>
    <row r="6089" spans="1:12" s="1" customFormat="1" ht="26.25" customHeight="1" x14ac:dyDescent="0.15">
      <c r="A6089" s="918"/>
      <c r="B6089" s="921" t="s">
        <v>3501</v>
      </c>
      <c r="C6089" s="922" t="s">
        <v>3502</v>
      </c>
      <c r="D6089" s="923">
        <v>43557</v>
      </c>
      <c r="E6089" s="921" t="s">
        <v>2226</v>
      </c>
      <c r="F6089" s="921" t="s">
        <v>3178</v>
      </c>
      <c r="G6089" s="921"/>
      <c r="H6089" s="924" t="s">
        <v>30</v>
      </c>
      <c r="I6089" s="924"/>
      <c r="J6089" s="14" t="s">
        <v>31</v>
      </c>
      <c r="K6089" s="14" t="s">
        <v>32</v>
      </c>
      <c r="L6089" s="16">
        <v>524.06000000000006</v>
      </c>
    </row>
    <row r="6090" spans="1:12" s="1" customFormat="1" ht="197.25" customHeight="1" x14ac:dyDescent="0.15">
      <c r="A6090" s="918"/>
      <c r="B6090" s="921"/>
      <c r="C6090" s="922"/>
      <c r="D6090" s="923"/>
      <c r="E6090" s="921"/>
      <c r="F6090" s="921"/>
      <c r="G6090" s="921"/>
      <c r="H6090" s="924" t="s">
        <v>33</v>
      </c>
      <c r="I6090" s="924"/>
      <c r="J6090" s="14" t="s">
        <v>31</v>
      </c>
      <c r="K6090" s="14" t="s">
        <v>31</v>
      </c>
      <c r="L6090" s="16">
        <v>0</v>
      </c>
    </row>
    <row r="6091" spans="1:12" s="1" customFormat="1" ht="24" customHeight="1" x14ac:dyDescent="0.15">
      <c r="A6091" s="918"/>
      <c r="B6091" s="9" t="s">
        <v>34</v>
      </c>
      <c r="C6091" s="13" t="s">
        <v>35</v>
      </c>
      <c r="D6091" s="13" t="s">
        <v>36</v>
      </c>
      <c r="E6091" s="13" t="s">
        <v>37</v>
      </c>
      <c r="F6091" s="920"/>
      <c r="G6091" s="920"/>
      <c r="H6091" s="924" t="s">
        <v>38</v>
      </c>
      <c r="I6091" s="924"/>
      <c r="J6091" s="921" t="s">
        <v>31</v>
      </c>
      <c r="K6091" s="921" t="s">
        <v>32</v>
      </c>
      <c r="L6091" s="925">
        <v>152.04</v>
      </c>
    </row>
    <row r="6092" spans="1:12" s="1" customFormat="1" ht="24" customHeight="1" x14ac:dyDescent="0.15">
      <c r="A6092" s="918"/>
      <c r="B6092" s="14" t="s">
        <v>31</v>
      </c>
      <c r="C6092" s="14" t="s">
        <v>3178</v>
      </c>
      <c r="D6092" s="15">
        <v>43559</v>
      </c>
      <c r="E6092" s="14" t="s">
        <v>654</v>
      </c>
      <c r="F6092" s="920"/>
      <c r="G6092" s="920"/>
      <c r="H6092" s="924"/>
      <c r="I6092" s="924"/>
      <c r="J6092" s="921"/>
      <c r="K6092" s="921"/>
      <c r="L6092" s="925"/>
    </row>
    <row r="6093" spans="1:12" s="1" customFormat="1" ht="24" customHeight="1" x14ac:dyDescent="0.15">
      <c r="A6093" s="918">
        <v>1138</v>
      </c>
      <c r="B6093" s="9" t="s">
        <v>22</v>
      </c>
      <c r="C6093" s="13" t="s">
        <v>23</v>
      </c>
      <c r="D6093" s="13" t="s">
        <v>24</v>
      </c>
      <c r="E6093" s="13" t="s">
        <v>25</v>
      </c>
      <c r="F6093" s="919" t="s">
        <v>17</v>
      </c>
      <c r="G6093" s="919"/>
      <c r="H6093" s="920"/>
      <c r="I6093" s="920"/>
      <c r="J6093" s="920"/>
      <c r="K6093" s="920"/>
      <c r="L6093" s="920"/>
    </row>
    <row r="6094" spans="1:12" s="1" customFormat="1" ht="26.25" customHeight="1" x14ac:dyDescent="0.15">
      <c r="A6094" s="918"/>
      <c r="B6094" s="921" t="s">
        <v>3503</v>
      </c>
      <c r="C6094" s="921" t="s">
        <v>3504</v>
      </c>
      <c r="D6094" s="923">
        <v>43633</v>
      </c>
      <c r="E6094" s="921" t="s">
        <v>298</v>
      </c>
      <c r="F6094" s="921" t="s">
        <v>3208</v>
      </c>
      <c r="G6094" s="921"/>
      <c r="H6094" s="924" t="s">
        <v>30</v>
      </c>
      <c r="I6094" s="924"/>
      <c r="J6094" s="14" t="s">
        <v>31</v>
      </c>
      <c r="K6094" s="14" t="s">
        <v>31</v>
      </c>
      <c r="L6094" s="16">
        <v>0</v>
      </c>
    </row>
    <row r="6095" spans="1:12" s="1" customFormat="1" ht="71.25" customHeight="1" x14ac:dyDescent="0.15">
      <c r="A6095" s="918"/>
      <c r="B6095" s="921"/>
      <c r="C6095" s="921"/>
      <c r="D6095" s="923"/>
      <c r="E6095" s="921"/>
      <c r="F6095" s="921"/>
      <c r="G6095" s="921"/>
      <c r="H6095" s="924" t="s">
        <v>33</v>
      </c>
      <c r="I6095" s="924"/>
      <c r="J6095" s="14" t="s">
        <v>31</v>
      </c>
      <c r="K6095" s="14" t="s">
        <v>31</v>
      </c>
      <c r="L6095" s="16">
        <v>0</v>
      </c>
    </row>
    <row r="6096" spans="1:12" s="1" customFormat="1" ht="24" customHeight="1" x14ac:dyDescent="0.15">
      <c r="A6096" s="918"/>
      <c r="B6096" s="9" t="s">
        <v>34</v>
      </c>
      <c r="C6096" s="13" t="s">
        <v>35</v>
      </c>
      <c r="D6096" s="13" t="s">
        <v>36</v>
      </c>
      <c r="E6096" s="13" t="s">
        <v>37</v>
      </c>
      <c r="F6096" s="920"/>
      <c r="G6096" s="920"/>
      <c r="H6096" s="924" t="s">
        <v>38</v>
      </c>
      <c r="I6096" s="924"/>
      <c r="J6096" s="921" t="s">
        <v>31</v>
      </c>
      <c r="K6096" s="921" t="s">
        <v>32</v>
      </c>
      <c r="L6096" s="925">
        <v>750</v>
      </c>
    </row>
    <row r="6097" spans="1:12" s="1" customFormat="1" ht="24" customHeight="1" x14ac:dyDescent="0.15">
      <c r="A6097" s="918"/>
      <c r="B6097" s="14" t="s">
        <v>323</v>
      </c>
      <c r="C6097" s="14" t="s">
        <v>3208</v>
      </c>
      <c r="D6097" s="15">
        <v>43637</v>
      </c>
      <c r="E6097" s="14" t="s">
        <v>1459</v>
      </c>
      <c r="F6097" s="920"/>
      <c r="G6097" s="920"/>
      <c r="H6097" s="924"/>
      <c r="I6097" s="924"/>
      <c r="J6097" s="921"/>
      <c r="K6097" s="921"/>
      <c r="L6097" s="925"/>
    </row>
    <row r="6098" spans="1:12" s="1" customFormat="1" ht="24" customHeight="1" x14ac:dyDescent="0.15">
      <c r="A6098" s="918">
        <v>1139</v>
      </c>
      <c r="B6098" s="9" t="s">
        <v>22</v>
      </c>
      <c r="C6098" s="13" t="s">
        <v>23</v>
      </c>
      <c r="D6098" s="13" t="s">
        <v>24</v>
      </c>
      <c r="E6098" s="13" t="s">
        <v>25</v>
      </c>
      <c r="F6098" s="919" t="s">
        <v>17</v>
      </c>
      <c r="G6098" s="919"/>
      <c r="H6098" s="920"/>
      <c r="I6098" s="920"/>
      <c r="J6098" s="920"/>
      <c r="K6098" s="920"/>
      <c r="L6098" s="920"/>
    </row>
    <row r="6099" spans="1:12" s="1" customFormat="1" ht="26.25" customHeight="1" x14ac:dyDescent="0.15">
      <c r="A6099" s="918"/>
      <c r="B6099" s="921" t="s">
        <v>3505</v>
      </c>
      <c r="C6099" s="922" t="s">
        <v>3506</v>
      </c>
      <c r="D6099" s="923">
        <v>43653</v>
      </c>
      <c r="E6099" s="921" t="s">
        <v>617</v>
      </c>
      <c r="F6099" s="921" t="s">
        <v>3507</v>
      </c>
      <c r="G6099" s="921"/>
      <c r="H6099" s="924" t="s">
        <v>30</v>
      </c>
      <c r="I6099" s="924"/>
      <c r="J6099" s="14" t="s">
        <v>31</v>
      </c>
      <c r="K6099" s="14" t="s">
        <v>32</v>
      </c>
      <c r="L6099" s="16">
        <v>310.59000000000003</v>
      </c>
    </row>
    <row r="6100" spans="1:12" s="1" customFormat="1" ht="260.25" customHeight="1" x14ac:dyDescent="0.15">
      <c r="A6100" s="918"/>
      <c r="B6100" s="921"/>
      <c r="C6100" s="922"/>
      <c r="D6100" s="923"/>
      <c r="E6100" s="921"/>
      <c r="F6100" s="921"/>
      <c r="G6100" s="921"/>
      <c r="H6100" s="924" t="s">
        <v>33</v>
      </c>
      <c r="I6100" s="924"/>
      <c r="J6100" s="14" t="s">
        <v>31</v>
      </c>
      <c r="K6100" s="14" t="s">
        <v>32</v>
      </c>
      <c r="L6100" s="16">
        <v>1437.27</v>
      </c>
    </row>
    <row r="6101" spans="1:12" s="1" customFormat="1" ht="24" customHeight="1" x14ac:dyDescent="0.15">
      <c r="A6101" s="918"/>
      <c r="B6101" s="9" t="s">
        <v>34</v>
      </c>
      <c r="C6101" s="13" t="s">
        <v>35</v>
      </c>
      <c r="D6101" s="13" t="s">
        <v>36</v>
      </c>
      <c r="E6101" s="13" t="s">
        <v>37</v>
      </c>
      <c r="F6101" s="920"/>
      <c r="G6101" s="920"/>
      <c r="H6101" s="924" t="s">
        <v>38</v>
      </c>
      <c r="I6101" s="924"/>
      <c r="J6101" s="921" t="s">
        <v>31</v>
      </c>
      <c r="K6101" s="921" t="s">
        <v>32</v>
      </c>
      <c r="L6101" s="925">
        <v>550</v>
      </c>
    </row>
    <row r="6102" spans="1:12" s="1" customFormat="1" ht="24" customHeight="1" x14ac:dyDescent="0.15">
      <c r="A6102" s="918"/>
      <c r="B6102" s="14" t="s">
        <v>204</v>
      </c>
      <c r="C6102" s="14" t="s">
        <v>3507</v>
      </c>
      <c r="D6102" s="15">
        <v>43659</v>
      </c>
      <c r="E6102" s="14" t="s">
        <v>3508</v>
      </c>
      <c r="F6102" s="920"/>
      <c r="G6102" s="920"/>
      <c r="H6102" s="924"/>
      <c r="I6102" s="924"/>
      <c r="J6102" s="921"/>
      <c r="K6102" s="921"/>
      <c r="L6102" s="925"/>
    </row>
    <row r="6103" spans="1:12" s="1" customFormat="1" ht="24" customHeight="1" x14ac:dyDescent="0.15">
      <c r="A6103" s="918">
        <v>1140</v>
      </c>
      <c r="B6103" s="9" t="s">
        <v>22</v>
      </c>
      <c r="C6103" s="13" t="s">
        <v>23</v>
      </c>
      <c r="D6103" s="13" t="s">
        <v>24</v>
      </c>
      <c r="E6103" s="13" t="s">
        <v>25</v>
      </c>
      <c r="F6103" s="919" t="s">
        <v>17</v>
      </c>
      <c r="G6103" s="919"/>
      <c r="H6103" s="920"/>
      <c r="I6103" s="920"/>
      <c r="J6103" s="920"/>
      <c r="K6103" s="920"/>
      <c r="L6103" s="920"/>
    </row>
    <row r="6104" spans="1:12" s="1" customFormat="1" ht="26.25" customHeight="1" x14ac:dyDescent="0.15">
      <c r="A6104" s="918"/>
      <c r="B6104" s="921" t="s">
        <v>3505</v>
      </c>
      <c r="C6104" s="922" t="s">
        <v>3509</v>
      </c>
      <c r="D6104" s="923">
        <v>43734</v>
      </c>
      <c r="E6104" s="921" t="s">
        <v>469</v>
      </c>
      <c r="F6104" s="921" t="s">
        <v>3510</v>
      </c>
      <c r="G6104" s="921"/>
      <c r="H6104" s="924" t="s">
        <v>30</v>
      </c>
      <c r="I6104" s="924"/>
      <c r="J6104" s="14" t="s">
        <v>31</v>
      </c>
      <c r="K6104" s="14" t="s">
        <v>32</v>
      </c>
      <c r="L6104" s="16">
        <v>202.27</v>
      </c>
    </row>
    <row r="6105" spans="1:12" s="1" customFormat="1" ht="312.75" customHeight="1" x14ac:dyDescent="0.15">
      <c r="A6105" s="918"/>
      <c r="B6105" s="921"/>
      <c r="C6105" s="922"/>
      <c r="D6105" s="923"/>
      <c r="E6105" s="921"/>
      <c r="F6105" s="921"/>
      <c r="G6105" s="921"/>
      <c r="H6105" s="924" t="s">
        <v>33</v>
      </c>
      <c r="I6105" s="924"/>
      <c r="J6105" s="14" t="s">
        <v>31</v>
      </c>
      <c r="K6105" s="14" t="s">
        <v>32</v>
      </c>
      <c r="L6105" s="16">
        <v>329.96</v>
      </c>
    </row>
    <row r="6106" spans="1:12" s="1" customFormat="1" ht="24" customHeight="1" x14ac:dyDescent="0.15">
      <c r="A6106" s="918"/>
      <c r="B6106" s="9" t="s">
        <v>34</v>
      </c>
      <c r="C6106" s="13" t="s">
        <v>35</v>
      </c>
      <c r="D6106" s="13" t="s">
        <v>36</v>
      </c>
      <c r="E6106" s="13" t="s">
        <v>37</v>
      </c>
      <c r="F6106" s="920"/>
      <c r="G6106" s="920"/>
      <c r="H6106" s="924" t="s">
        <v>38</v>
      </c>
      <c r="I6106" s="924"/>
      <c r="J6106" s="921" t="s">
        <v>31</v>
      </c>
      <c r="K6106" s="921" t="s">
        <v>31</v>
      </c>
      <c r="L6106" s="925">
        <v>0</v>
      </c>
    </row>
    <row r="6107" spans="1:12" s="1" customFormat="1" ht="24" customHeight="1" x14ac:dyDescent="0.15">
      <c r="A6107" s="918"/>
      <c r="B6107" s="14" t="s">
        <v>204</v>
      </c>
      <c r="C6107" s="14" t="s">
        <v>3510</v>
      </c>
      <c r="D6107" s="15">
        <v>43736</v>
      </c>
      <c r="E6107" s="14" t="s">
        <v>989</v>
      </c>
      <c r="F6107" s="920"/>
      <c r="G6107" s="920"/>
      <c r="H6107" s="924"/>
      <c r="I6107" s="924"/>
      <c r="J6107" s="921"/>
      <c r="K6107" s="921"/>
      <c r="L6107" s="925"/>
    </row>
    <row r="6108" spans="1:12" s="1" customFormat="1" ht="24" customHeight="1" x14ac:dyDescent="0.15">
      <c r="A6108" s="918">
        <v>1141</v>
      </c>
      <c r="B6108" s="9" t="s">
        <v>22</v>
      </c>
      <c r="C6108" s="13" t="s">
        <v>23</v>
      </c>
      <c r="D6108" s="13" t="s">
        <v>24</v>
      </c>
      <c r="E6108" s="13" t="s">
        <v>25</v>
      </c>
      <c r="F6108" s="919" t="s">
        <v>17</v>
      </c>
      <c r="G6108" s="919"/>
      <c r="H6108" s="920"/>
      <c r="I6108" s="920"/>
      <c r="J6108" s="920"/>
      <c r="K6108" s="920"/>
      <c r="L6108" s="920"/>
    </row>
    <row r="6109" spans="1:12" s="1" customFormat="1" ht="26.25" customHeight="1" x14ac:dyDescent="0.15">
      <c r="A6109" s="918"/>
      <c r="B6109" s="921" t="s">
        <v>3511</v>
      </c>
      <c r="C6109" s="922" t="s">
        <v>3512</v>
      </c>
      <c r="D6109" s="923">
        <v>43572</v>
      </c>
      <c r="E6109" s="921" t="s">
        <v>1716</v>
      </c>
      <c r="F6109" s="921" t="s">
        <v>3513</v>
      </c>
      <c r="G6109" s="921"/>
      <c r="H6109" s="924" t="s">
        <v>30</v>
      </c>
      <c r="I6109" s="924"/>
      <c r="J6109" s="14" t="s">
        <v>31</v>
      </c>
      <c r="K6109" s="14" t="s">
        <v>32</v>
      </c>
      <c r="L6109" s="16">
        <v>136</v>
      </c>
    </row>
    <row r="6110" spans="1:12" s="1" customFormat="1" ht="409.2" customHeight="1" x14ac:dyDescent="0.15">
      <c r="A6110" s="918"/>
      <c r="B6110" s="921"/>
      <c r="C6110" s="922"/>
      <c r="D6110" s="923"/>
      <c r="E6110" s="921"/>
      <c r="F6110" s="921"/>
      <c r="G6110" s="921"/>
      <c r="H6110" s="924" t="s">
        <v>33</v>
      </c>
      <c r="I6110" s="924"/>
      <c r="J6110" s="921" t="s">
        <v>31</v>
      </c>
      <c r="K6110" s="921" t="s">
        <v>32</v>
      </c>
      <c r="L6110" s="925">
        <v>489.95</v>
      </c>
    </row>
    <row r="6111" spans="1:12" s="1" customFormat="1" ht="40.35" customHeight="1" x14ac:dyDescent="0.15">
      <c r="A6111" s="918"/>
      <c r="B6111" s="921"/>
      <c r="C6111" s="922"/>
      <c r="D6111" s="923"/>
      <c r="E6111" s="921"/>
      <c r="F6111" s="921"/>
      <c r="G6111" s="921"/>
      <c r="H6111" s="924"/>
      <c r="I6111" s="924"/>
      <c r="J6111" s="921"/>
      <c r="K6111" s="921"/>
      <c r="L6111" s="925"/>
    </row>
    <row r="6112" spans="1:12" s="1" customFormat="1" ht="24" customHeight="1" x14ac:dyDescent="0.15">
      <c r="A6112" s="918"/>
      <c r="B6112" s="9" t="s">
        <v>34</v>
      </c>
      <c r="C6112" s="13" t="s">
        <v>35</v>
      </c>
      <c r="D6112" s="13" t="s">
        <v>36</v>
      </c>
      <c r="E6112" s="13" t="s">
        <v>37</v>
      </c>
      <c r="F6112" s="920"/>
      <c r="G6112" s="920"/>
      <c r="H6112" s="924" t="s">
        <v>38</v>
      </c>
      <c r="I6112" s="924"/>
      <c r="J6112" s="921" t="s">
        <v>31</v>
      </c>
      <c r="K6112" s="921" t="s">
        <v>31</v>
      </c>
      <c r="L6112" s="925">
        <v>0</v>
      </c>
    </row>
    <row r="6113" spans="1:12" s="1" customFormat="1" ht="34.5" customHeight="1" x14ac:dyDescent="0.15">
      <c r="A6113" s="918"/>
      <c r="B6113" s="14" t="s">
        <v>3514</v>
      </c>
      <c r="C6113" s="14" t="s">
        <v>3513</v>
      </c>
      <c r="D6113" s="15">
        <v>43573</v>
      </c>
      <c r="E6113" s="14" t="s">
        <v>1736</v>
      </c>
      <c r="F6113" s="920"/>
      <c r="G6113" s="920"/>
      <c r="H6113" s="924"/>
      <c r="I6113" s="924"/>
      <c r="J6113" s="921"/>
      <c r="K6113" s="921"/>
      <c r="L6113" s="925"/>
    </row>
    <row r="6114" spans="1:12" s="1" customFormat="1" ht="24" customHeight="1" x14ac:dyDescent="0.15">
      <c r="A6114" s="918">
        <v>1142</v>
      </c>
      <c r="B6114" s="9" t="s">
        <v>22</v>
      </c>
      <c r="C6114" s="13" t="s">
        <v>23</v>
      </c>
      <c r="D6114" s="13" t="s">
        <v>24</v>
      </c>
      <c r="E6114" s="13" t="s">
        <v>25</v>
      </c>
      <c r="F6114" s="919" t="s">
        <v>17</v>
      </c>
      <c r="G6114" s="919"/>
      <c r="H6114" s="920"/>
      <c r="I6114" s="920"/>
      <c r="J6114" s="920"/>
      <c r="K6114" s="920"/>
      <c r="L6114" s="920"/>
    </row>
    <row r="6115" spans="1:12" s="1" customFormat="1" ht="26.25" customHeight="1" x14ac:dyDescent="0.15">
      <c r="A6115" s="918"/>
      <c r="B6115" s="921" t="s">
        <v>3515</v>
      </c>
      <c r="C6115" s="922" t="s">
        <v>3516</v>
      </c>
      <c r="D6115" s="923">
        <v>43572</v>
      </c>
      <c r="E6115" s="921" t="s">
        <v>1575</v>
      </c>
      <c r="F6115" s="921" t="s">
        <v>1576</v>
      </c>
      <c r="G6115" s="921"/>
      <c r="H6115" s="924" t="s">
        <v>30</v>
      </c>
      <c r="I6115" s="924"/>
      <c r="J6115" s="14" t="s">
        <v>31</v>
      </c>
      <c r="K6115" s="14" t="s">
        <v>32</v>
      </c>
      <c r="L6115" s="16">
        <v>401.8</v>
      </c>
    </row>
    <row r="6116" spans="1:12" s="1" customFormat="1" ht="409.2" customHeight="1" x14ac:dyDescent="0.15">
      <c r="A6116" s="918"/>
      <c r="B6116" s="921"/>
      <c r="C6116" s="922"/>
      <c r="D6116" s="923"/>
      <c r="E6116" s="921"/>
      <c r="F6116" s="921"/>
      <c r="G6116" s="921"/>
      <c r="H6116" s="924" t="s">
        <v>33</v>
      </c>
      <c r="I6116" s="924"/>
      <c r="J6116" s="921" t="s">
        <v>31</v>
      </c>
      <c r="K6116" s="921" t="s">
        <v>32</v>
      </c>
      <c r="L6116" s="925">
        <v>556.35</v>
      </c>
    </row>
    <row r="6117" spans="1:12" s="1" customFormat="1" ht="155.85" customHeight="1" x14ac:dyDescent="0.15">
      <c r="A6117" s="918"/>
      <c r="B6117" s="921"/>
      <c r="C6117" s="922"/>
      <c r="D6117" s="923"/>
      <c r="E6117" s="921"/>
      <c r="F6117" s="921"/>
      <c r="G6117" s="921"/>
      <c r="H6117" s="924"/>
      <c r="I6117" s="924"/>
      <c r="J6117" s="921"/>
      <c r="K6117" s="921"/>
      <c r="L6117" s="925"/>
    </row>
    <row r="6118" spans="1:12" s="1" customFormat="1" ht="24" customHeight="1" x14ac:dyDescent="0.15">
      <c r="A6118" s="918"/>
      <c r="B6118" s="9" t="s">
        <v>34</v>
      </c>
      <c r="C6118" s="13" t="s">
        <v>35</v>
      </c>
      <c r="D6118" s="13" t="s">
        <v>36</v>
      </c>
      <c r="E6118" s="13" t="s">
        <v>37</v>
      </c>
      <c r="F6118" s="920"/>
      <c r="G6118" s="920"/>
      <c r="H6118" s="924" t="s">
        <v>38</v>
      </c>
      <c r="I6118" s="924"/>
      <c r="J6118" s="921" t="s">
        <v>31</v>
      </c>
      <c r="K6118" s="921" t="s">
        <v>31</v>
      </c>
      <c r="L6118" s="925">
        <v>0</v>
      </c>
    </row>
    <row r="6119" spans="1:12" s="1" customFormat="1" ht="24" customHeight="1" x14ac:dyDescent="0.15">
      <c r="A6119" s="918"/>
      <c r="B6119" s="14" t="s">
        <v>229</v>
      </c>
      <c r="C6119" s="14" t="s">
        <v>1576</v>
      </c>
      <c r="D6119" s="15">
        <v>43574</v>
      </c>
      <c r="E6119" s="14" t="s">
        <v>170</v>
      </c>
      <c r="F6119" s="920"/>
      <c r="G6119" s="920"/>
      <c r="H6119" s="924"/>
      <c r="I6119" s="924"/>
      <c r="J6119" s="921"/>
      <c r="K6119" s="921"/>
      <c r="L6119" s="925"/>
    </row>
    <row r="6120" spans="1:12" s="1" customFormat="1" ht="24" customHeight="1" x14ac:dyDescent="0.15">
      <c r="A6120" s="918">
        <v>1143</v>
      </c>
      <c r="B6120" s="9" t="s">
        <v>22</v>
      </c>
      <c r="C6120" s="13" t="s">
        <v>23</v>
      </c>
      <c r="D6120" s="13" t="s">
        <v>24</v>
      </c>
      <c r="E6120" s="13" t="s">
        <v>25</v>
      </c>
      <c r="F6120" s="919" t="s">
        <v>17</v>
      </c>
      <c r="G6120" s="919"/>
      <c r="H6120" s="920"/>
      <c r="I6120" s="920"/>
      <c r="J6120" s="920"/>
      <c r="K6120" s="920"/>
      <c r="L6120" s="920"/>
    </row>
    <row r="6121" spans="1:12" s="1" customFormat="1" ht="26.25" customHeight="1" x14ac:dyDescent="0.15">
      <c r="A6121" s="918"/>
      <c r="B6121" s="921" t="s">
        <v>3517</v>
      </c>
      <c r="C6121" s="922" t="s">
        <v>3518</v>
      </c>
      <c r="D6121" s="923">
        <v>43565</v>
      </c>
      <c r="E6121" s="921" t="s">
        <v>2580</v>
      </c>
      <c r="F6121" s="921" t="s">
        <v>556</v>
      </c>
      <c r="G6121" s="921"/>
      <c r="H6121" s="924" t="s">
        <v>30</v>
      </c>
      <c r="I6121" s="924"/>
      <c r="J6121" s="14" t="s">
        <v>31</v>
      </c>
      <c r="K6121" s="14" t="s">
        <v>32</v>
      </c>
      <c r="L6121" s="16">
        <v>373.2</v>
      </c>
    </row>
    <row r="6122" spans="1:12" s="1" customFormat="1" ht="409.2" customHeight="1" x14ac:dyDescent="0.15">
      <c r="A6122" s="918"/>
      <c r="B6122" s="921"/>
      <c r="C6122" s="922"/>
      <c r="D6122" s="923"/>
      <c r="E6122" s="921"/>
      <c r="F6122" s="921"/>
      <c r="G6122" s="921"/>
      <c r="H6122" s="924" t="s">
        <v>33</v>
      </c>
      <c r="I6122" s="924"/>
      <c r="J6122" s="921" t="s">
        <v>31</v>
      </c>
      <c r="K6122" s="921" t="s">
        <v>32</v>
      </c>
      <c r="L6122" s="925">
        <v>339.6</v>
      </c>
    </row>
    <row r="6123" spans="1:12" s="1" customFormat="1" ht="113.85" customHeight="1" x14ac:dyDescent="0.15">
      <c r="A6123" s="918"/>
      <c r="B6123" s="921"/>
      <c r="C6123" s="922"/>
      <c r="D6123" s="923"/>
      <c r="E6123" s="921"/>
      <c r="F6123" s="921"/>
      <c r="G6123" s="921"/>
      <c r="H6123" s="924"/>
      <c r="I6123" s="924"/>
      <c r="J6123" s="921"/>
      <c r="K6123" s="921"/>
      <c r="L6123" s="925"/>
    </row>
    <row r="6124" spans="1:12" s="1" customFormat="1" ht="24" customHeight="1" x14ac:dyDescent="0.15">
      <c r="A6124" s="918"/>
      <c r="B6124" s="9" t="s">
        <v>34</v>
      </c>
      <c r="C6124" s="13" t="s">
        <v>35</v>
      </c>
      <c r="D6124" s="13" t="s">
        <v>36</v>
      </c>
      <c r="E6124" s="13" t="s">
        <v>37</v>
      </c>
      <c r="F6124" s="920"/>
      <c r="G6124" s="920"/>
      <c r="H6124" s="924" t="s">
        <v>38</v>
      </c>
      <c r="I6124" s="924"/>
      <c r="J6124" s="921" t="s">
        <v>31</v>
      </c>
      <c r="K6124" s="921" t="s">
        <v>31</v>
      </c>
      <c r="L6124" s="925">
        <v>0</v>
      </c>
    </row>
    <row r="6125" spans="1:12" s="1" customFormat="1" ht="24" customHeight="1" x14ac:dyDescent="0.15">
      <c r="A6125" s="918"/>
      <c r="B6125" s="14" t="s">
        <v>61</v>
      </c>
      <c r="C6125" s="14" t="s">
        <v>556</v>
      </c>
      <c r="D6125" s="15">
        <v>43567</v>
      </c>
      <c r="E6125" s="14" t="s">
        <v>447</v>
      </c>
      <c r="F6125" s="920"/>
      <c r="G6125" s="920"/>
      <c r="H6125" s="924"/>
      <c r="I6125" s="924"/>
      <c r="J6125" s="921"/>
      <c r="K6125" s="921"/>
      <c r="L6125" s="925"/>
    </row>
    <row r="6126" spans="1:12" s="1" customFormat="1" ht="24" customHeight="1" x14ac:dyDescent="0.15">
      <c r="A6126" s="918">
        <v>1144</v>
      </c>
      <c r="B6126" s="9" t="s">
        <v>22</v>
      </c>
      <c r="C6126" s="13" t="s">
        <v>23</v>
      </c>
      <c r="D6126" s="13" t="s">
        <v>24</v>
      </c>
      <c r="E6126" s="13" t="s">
        <v>25</v>
      </c>
      <c r="F6126" s="919" t="s">
        <v>17</v>
      </c>
      <c r="G6126" s="919"/>
      <c r="H6126" s="920"/>
      <c r="I6126" s="920"/>
      <c r="J6126" s="920"/>
      <c r="K6126" s="920"/>
      <c r="L6126" s="920"/>
    </row>
    <row r="6127" spans="1:12" s="1" customFormat="1" ht="26.25" customHeight="1" x14ac:dyDescent="0.15">
      <c r="A6127" s="918"/>
      <c r="B6127" s="921" t="s">
        <v>3517</v>
      </c>
      <c r="C6127" s="922" t="s">
        <v>3519</v>
      </c>
      <c r="D6127" s="923">
        <v>43617</v>
      </c>
      <c r="E6127" s="921" t="s">
        <v>2828</v>
      </c>
      <c r="F6127" s="921" t="s">
        <v>3520</v>
      </c>
      <c r="G6127" s="921"/>
      <c r="H6127" s="924" t="s">
        <v>30</v>
      </c>
      <c r="I6127" s="924"/>
      <c r="J6127" s="14" t="s">
        <v>31</v>
      </c>
      <c r="K6127" s="14" t="s">
        <v>32</v>
      </c>
      <c r="L6127" s="16">
        <v>1292</v>
      </c>
    </row>
    <row r="6128" spans="1:12" s="1" customFormat="1" ht="409.2" customHeight="1" x14ac:dyDescent="0.15">
      <c r="A6128" s="918"/>
      <c r="B6128" s="921"/>
      <c r="C6128" s="922"/>
      <c r="D6128" s="923"/>
      <c r="E6128" s="921"/>
      <c r="F6128" s="921"/>
      <c r="G6128" s="921"/>
      <c r="H6128" s="924" t="s">
        <v>33</v>
      </c>
      <c r="I6128" s="924"/>
      <c r="J6128" s="921" t="s">
        <v>31</v>
      </c>
      <c r="K6128" s="921" t="s">
        <v>32</v>
      </c>
      <c r="L6128" s="925">
        <v>1589.4</v>
      </c>
    </row>
    <row r="6129" spans="1:12" s="1" customFormat="1" ht="113.85" customHeight="1" x14ac:dyDescent="0.15">
      <c r="A6129" s="918"/>
      <c r="B6129" s="921"/>
      <c r="C6129" s="922"/>
      <c r="D6129" s="923"/>
      <c r="E6129" s="921"/>
      <c r="F6129" s="921"/>
      <c r="G6129" s="921"/>
      <c r="H6129" s="924"/>
      <c r="I6129" s="924"/>
      <c r="J6129" s="921"/>
      <c r="K6129" s="921"/>
      <c r="L6129" s="925"/>
    </row>
    <row r="6130" spans="1:12" s="1" customFormat="1" ht="24" customHeight="1" x14ac:dyDescent="0.15">
      <c r="A6130" s="918"/>
      <c r="B6130" s="9" t="s">
        <v>34</v>
      </c>
      <c r="C6130" s="13" t="s">
        <v>35</v>
      </c>
      <c r="D6130" s="13" t="s">
        <v>36</v>
      </c>
      <c r="E6130" s="13" t="s">
        <v>37</v>
      </c>
      <c r="F6130" s="920"/>
      <c r="G6130" s="920"/>
      <c r="H6130" s="924" t="s">
        <v>38</v>
      </c>
      <c r="I6130" s="924"/>
      <c r="J6130" s="921" t="s">
        <v>31</v>
      </c>
      <c r="K6130" s="921" t="s">
        <v>32</v>
      </c>
      <c r="L6130" s="925">
        <v>701.83</v>
      </c>
    </row>
    <row r="6131" spans="1:12" s="1" customFormat="1" ht="24" customHeight="1" x14ac:dyDescent="0.15">
      <c r="A6131" s="918"/>
      <c r="B6131" s="14" t="s">
        <v>61</v>
      </c>
      <c r="C6131" s="14" t="s">
        <v>3520</v>
      </c>
      <c r="D6131" s="15">
        <v>43623</v>
      </c>
      <c r="E6131" s="14" t="s">
        <v>1268</v>
      </c>
      <c r="F6131" s="920"/>
      <c r="G6131" s="920"/>
      <c r="H6131" s="924"/>
      <c r="I6131" s="924"/>
      <c r="J6131" s="921"/>
      <c r="K6131" s="921"/>
      <c r="L6131" s="925"/>
    </row>
    <row r="6132" spans="1:12" s="1" customFormat="1" ht="24" customHeight="1" x14ac:dyDescent="0.15">
      <c r="A6132" s="918">
        <v>1145</v>
      </c>
      <c r="B6132" s="9" t="s">
        <v>22</v>
      </c>
      <c r="C6132" s="13" t="s">
        <v>23</v>
      </c>
      <c r="D6132" s="13" t="s">
        <v>24</v>
      </c>
      <c r="E6132" s="13" t="s">
        <v>25</v>
      </c>
      <c r="F6132" s="919" t="s">
        <v>17</v>
      </c>
      <c r="G6132" s="919"/>
      <c r="H6132" s="920"/>
      <c r="I6132" s="920"/>
      <c r="J6132" s="920"/>
      <c r="K6132" s="920"/>
      <c r="L6132" s="920"/>
    </row>
    <row r="6133" spans="1:12" s="1" customFormat="1" ht="26.25" customHeight="1" x14ac:dyDescent="0.15">
      <c r="A6133" s="918"/>
      <c r="B6133" s="921" t="s">
        <v>3517</v>
      </c>
      <c r="C6133" s="922" t="s">
        <v>3521</v>
      </c>
      <c r="D6133" s="923">
        <v>43633</v>
      </c>
      <c r="E6133" s="921" t="s">
        <v>151</v>
      </c>
      <c r="F6133" s="921" t="s">
        <v>423</v>
      </c>
      <c r="G6133" s="921"/>
      <c r="H6133" s="924" t="s">
        <v>30</v>
      </c>
      <c r="I6133" s="924"/>
      <c r="J6133" s="14" t="s">
        <v>31</v>
      </c>
      <c r="K6133" s="14" t="s">
        <v>32</v>
      </c>
      <c r="L6133" s="16">
        <v>1375</v>
      </c>
    </row>
    <row r="6134" spans="1:12" s="1" customFormat="1" ht="409.2" customHeight="1" x14ac:dyDescent="0.15">
      <c r="A6134" s="918"/>
      <c r="B6134" s="921"/>
      <c r="C6134" s="922"/>
      <c r="D6134" s="923"/>
      <c r="E6134" s="921"/>
      <c r="F6134" s="921"/>
      <c r="G6134" s="921"/>
      <c r="H6134" s="924" t="s">
        <v>33</v>
      </c>
      <c r="I6134" s="924"/>
      <c r="J6134" s="921" t="s">
        <v>31</v>
      </c>
      <c r="K6134" s="921" t="s">
        <v>32</v>
      </c>
      <c r="L6134" s="925">
        <v>337.46</v>
      </c>
    </row>
    <row r="6135" spans="1:12" s="1" customFormat="1" ht="409.2" customHeight="1" x14ac:dyDescent="0.15">
      <c r="A6135" s="918"/>
      <c r="B6135" s="921"/>
      <c r="C6135" s="922"/>
      <c r="D6135" s="923"/>
      <c r="E6135" s="921"/>
      <c r="F6135" s="921"/>
      <c r="G6135" s="921"/>
      <c r="H6135" s="924"/>
      <c r="I6135" s="924"/>
      <c r="J6135" s="921"/>
      <c r="K6135" s="921"/>
      <c r="L6135" s="925"/>
    </row>
    <row r="6136" spans="1:12" s="1" customFormat="1" ht="93.45" customHeight="1" x14ac:dyDescent="0.15">
      <c r="A6136" s="918"/>
      <c r="B6136" s="921"/>
      <c r="C6136" s="922"/>
      <c r="D6136" s="923"/>
      <c r="E6136" s="921"/>
      <c r="F6136" s="921"/>
      <c r="G6136" s="921"/>
      <c r="H6136" s="924"/>
      <c r="I6136" s="924"/>
      <c r="J6136" s="921"/>
      <c r="K6136" s="921"/>
      <c r="L6136" s="925"/>
    </row>
    <row r="6137" spans="1:12" s="1" customFormat="1" ht="24" customHeight="1" x14ac:dyDescent="0.15">
      <c r="A6137" s="918"/>
      <c r="B6137" s="9" t="s">
        <v>34</v>
      </c>
      <c r="C6137" s="13" t="s">
        <v>35</v>
      </c>
      <c r="D6137" s="13" t="s">
        <v>36</v>
      </c>
      <c r="E6137" s="13" t="s">
        <v>37</v>
      </c>
      <c r="F6137" s="920"/>
      <c r="G6137" s="920"/>
      <c r="H6137" s="924" t="s">
        <v>38</v>
      </c>
      <c r="I6137" s="924"/>
      <c r="J6137" s="921" t="s">
        <v>31</v>
      </c>
      <c r="K6137" s="921" t="s">
        <v>32</v>
      </c>
      <c r="L6137" s="925">
        <v>90.9</v>
      </c>
    </row>
    <row r="6138" spans="1:12" s="1" customFormat="1" ht="24" customHeight="1" x14ac:dyDescent="0.15">
      <c r="A6138" s="918"/>
      <c r="B6138" s="14" t="s">
        <v>61</v>
      </c>
      <c r="C6138" s="14" t="s">
        <v>423</v>
      </c>
      <c r="D6138" s="15">
        <v>43642</v>
      </c>
      <c r="E6138" s="14" t="s">
        <v>424</v>
      </c>
      <c r="F6138" s="920"/>
      <c r="G6138" s="920"/>
      <c r="H6138" s="924"/>
      <c r="I6138" s="924"/>
      <c r="J6138" s="921"/>
      <c r="K6138" s="921"/>
      <c r="L6138" s="925"/>
    </row>
    <row r="6139" spans="1:12" s="1" customFormat="1" ht="24" customHeight="1" x14ac:dyDescent="0.15">
      <c r="A6139" s="918">
        <v>1146</v>
      </c>
      <c r="B6139" s="9" t="s">
        <v>22</v>
      </c>
      <c r="C6139" s="13" t="s">
        <v>23</v>
      </c>
      <c r="D6139" s="13" t="s">
        <v>24</v>
      </c>
      <c r="E6139" s="13" t="s">
        <v>25</v>
      </c>
      <c r="F6139" s="919" t="s">
        <v>17</v>
      </c>
      <c r="G6139" s="919"/>
      <c r="H6139" s="920"/>
      <c r="I6139" s="920"/>
      <c r="J6139" s="920"/>
      <c r="K6139" s="920"/>
      <c r="L6139" s="920"/>
    </row>
    <row r="6140" spans="1:12" s="1" customFormat="1" ht="26.25" customHeight="1" x14ac:dyDescent="0.15">
      <c r="A6140" s="918"/>
      <c r="B6140" s="921" t="s">
        <v>3522</v>
      </c>
      <c r="C6140" s="921" t="s">
        <v>3523</v>
      </c>
      <c r="D6140" s="923">
        <v>43703</v>
      </c>
      <c r="E6140" s="921" t="s">
        <v>1363</v>
      </c>
      <c r="F6140" s="921" t="s">
        <v>2163</v>
      </c>
      <c r="G6140" s="921"/>
      <c r="H6140" s="924" t="s">
        <v>30</v>
      </c>
      <c r="I6140" s="924"/>
      <c r="J6140" s="14" t="s">
        <v>31</v>
      </c>
      <c r="K6140" s="14" t="s">
        <v>31</v>
      </c>
      <c r="L6140" s="16">
        <v>0</v>
      </c>
    </row>
    <row r="6141" spans="1:12" s="1" customFormat="1" ht="71.25" customHeight="1" x14ac:dyDescent="0.15">
      <c r="A6141" s="918"/>
      <c r="B6141" s="921"/>
      <c r="C6141" s="921"/>
      <c r="D6141" s="923"/>
      <c r="E6141" s="921"/>
      <c r="F6141" s="921"/>
      <c r="G6141" s="921"/>
      <c r="H6141" s="924" t="s">
        <v>33</v>
      </c>
      <c r="I6141" s="924"/>
      <c r="J6141" s="14" t="s">
        <v>31</v>
      </c>
      <c r="K6141" s="14" t="s">
        <v>31</v>
      </c>
      <c r="L6141" s="16">
        <v>0</v>
      </c>
    </row>
    <row r="6142" spans="1:12" s="1" customFormat="1" ht="24" customHeight="1" x14ac:dyDescent="0.15">
      <c r="A6142" s="918"/>
      <c r="B6142" s="9" t="s">
        <v>34</v>
      </c>
      <c r="C6142" s="13" t="s">
        <v>35</v>
      </c>
      <c r="D6142" s="13" t="s">
        <v>36</v>
      </c>
      <c r="E6142" s="13" t="s">
        <v>37</v>
      </c>
      <c r="F6142" s="920"/>
      <c r="G6142" s="920"/>
      <c r="H6142" s="924" t="s">
        <v>38</v>
      </c>
      <c r="I6142" s="924"/>
      <c r="J6142" s="921" t="s">
        <v>31</v>
      </c>
      <c r="K6142" s="921" t="s">
        <v>32</v>
      </c>
      <c r="L6142" s="925">
        <v>485</v>
      </c>
    </row>
    <row r="6143" spans="1:12" s="1" customFormat="1" ht="24" customHeight="1" x14ac:dyDescent="0.15">
      <c r="A6143" s="918"/>
      <c r="B6143" s="14" t="s">
        <v>39</v>
      </c>
      <c r="C6143" s="14" t="s">
        <v>2163</v>
      </c>
      <c r="D6143" s="15">
        <v>43706</v>
      </c>
      <c r="E6143" s="14" t="s">
        <v>2383</v>
      </c>
      <c r="F6143" s="920"/>
      <c r="G6143" s="920"/>
      <c r="H6143" s="924"/>
      <c r="I6143" s="924"/>
      <c r="J6143" s="921"/>
      <c r="K6143" s="921"/>
      <c r="L6143" s="925"/>
    </row>
    <row r="6144" spans="1:12" s="1" customFormat="1" ht="24" customHeight="1" x14ac:dyDescent="0.15">
      <c r="A6144" s="918">
        <v>1147</v>
      </c>
      <c r="B6144" s="9" t="s">
        <v>22</v>
      </c>
      <c r="C6144" s="13" t="s">
        <v>23</v>
      </c>
      <c r="D6144" s="13" t="s">
        <v>24</v>
      </c>
      <c r="E6144" s="13" t="s">
        <v>25</v>
      </c>
      <c r="F6144" s="919" t="s">
        <v>17</v>
      </c>
      <c r="G6144" s="919"/>
      <c r="H6144" s="920"/>
      <c r="I6144" s="920"/>
      <c r="J6144" s="920"/>
      <c r="K6144" s="920"/>
      <c r="L6144" s="920"/>
    </row>
    <row r="6145" spans="1:12" s="1" customFormat="1" ht="26.25" customHeight="1" x14ac:dyDescent="0.15">
      <c r="A6145" s="918"/>
      <c r="B6145" s="921" t="s">
        <v>3524</v>
      </c>
      <c r="C6145" s="922" t="s">
        <v>3525</v>
      </c>
      <c r="D6145" s="923">
        <v>43565</v>
      </c>
      <c r="E6145" s="921" t="s">
        <v>163</v>
      </c>
      <c r="F6145" s="921" t="s">
        <v>164</v>
      </c>
      <c r="G6145" s="921"/>
      <c r="H6145" s="924" t="s">
        <v>30</v>
      </c>
      <c r="I6145" s="924"/>
      <c r="J6145" s="14" t="s">
        <v>31</v>
      </c>
      <c r="K6145" s="14" t="s">
        <v>32</v>
      </c>
      <c r="L6145" s="16">
        <v>150</v>
      </c>
    </row>
    <row r="6146" spans="1:12" s="1" customFormat="1" ht="228.75" customHeight="1" x14ac:dyDescent="0.15">
      <c r="A6146" s="918"/>
      <c r="B6146" s="921"/>
      <c r="C6146" s="922"/>
      <c r="D6146" s="923"/>
      <c r="E6146" s="921"/>
      <c r="F6146" s="921"/>
      <c r="G6146" s="921"/>
      <c r="H6146" s="924" t="s">
        <v>33</v>
      </c>
      <c r="I6146" s="924"/>
      <c r="J6146" s="14" t="s">
        <v>31</v>
      </c>
      <c r="K6146" s="14" t="s">
        <v>32</v>
      </c>
      <c r="L6146" s="16">
        <v>164.6</v>
      </c>
    </row>
    <row r="6147" spans="1:12" s="1" customFormat="1" ht="24" customHeight="1" x14ac:dyDescent="0.15">
      <c r="A6147" s="918"/>
      <c r="B6147" s="9" t="s">
        <v>34</v>
      </c>
      <c r="C6147" s="13" t="s">
        <v>35</v>
      </c>
      <c r="D6147" s="13" t="s">
        <v>36</v>
      </c>
      <c r="E6147" s="13" t="s">
        <v>37</v>
      </c>
      <c r="F6147" s="920"/>
      <c r="G6147" s="920"/>
      <c r="H6147" s="924" t="s">
        <v>38</v>
      </c>
      <c r="I6147" s="924"/>
      <c r="J6147" s="921" t="s">
        <v>31</v>
      </c>
      <c r="K6147" s="921" t="s">
        <v>32</v>
      </c>
      <c r="L6147" s="925">
        <v>131.94</v>
      </c>
    </row>
    <row r="6148" spans="1:12" s="1" customFormat="1" ht="24" customHeight="1" x14ac:dyDescent="0.15">
      <c r="A6148" s="918"/>
      <c r="B6148" s="14" t="s">
        <v>323</v>
      </c>
      <c r="C6148" s="14" t="s">
        <v>164</v>
      </c>
      <c r="D6148" s="15">
        <v>43566</v>
      </c>
      <c r="E6148" s="14" t="s">
        <v>1147</v>
      </c>
      <c r="F6148" s="920"/>
      <c r="G6148" s="920"/>
      <c r="H6148" s="924"/>
      <c r="I6148" s="924"/>
      <c r="J6148" s="921"/>
      <c r="K6148" s="921"/>
      <c r="L6148" s="925"/>
    </row>
    <row r="6149" spans="1:12" s="1" customFormat="1" ht="24" customHeight="1" x14ac:dyDescent="0.15">
      <c r="A6149" s="918">
        <v>1148</v>
      </c>
      <c r="B6149" s="9" t="s">
        <v>22</v>
      </c>
      <c r="C6149" s="13" t="s">
        <v>23</v>
      </c>
      <c r="D6149" s="13" t="s">
        <v>24</v>
      </c>
      <c r="E6149" s="13" t="s">
        <v>25</v>
      </c>
      <c r="F6149" s="919" t="s">
        <v>17</v>
      </c>
      <c r="G6149" s="919"/>
      <c r="H6149" s="920"/>
      <c r="I6149" s="920"/>
      <c r="J6149" s="920"/>
      <c r="K6149" s="920"/>
      <c r="L6149" s="920"/>
    </row>
    <row r="6150" spans="1:12" s="1" customFormat="1" ht="26.25" customHeight="1" x14ac:dyDescent="0.15">
      <c r="A6150" s="918"/>
      <c r="B6150" s="921" t="s">
        <v>3524</v>
      </c>
      <c r="C6150" s="921" t="s">
        <v>3526</v>
      </c>
      <c r="D6150" s="923">
        <v>43628</v>
      </c>
      <c r="E6150" s="921" t="s">
        <v>103</v>
      </c>
      <c r="F6150" s="921" t="s">
        <v>1391</v>
      </c>
      <c r="G6150" s="921"/>
      <c r="H6150" s="924" t="s">
        <v>30</v>
      </c>
      <c r="I6150" s="924"/>
      <c r="J6150" s="14" t="s">
        <v>31</v>
      </c>
      <c r="K6150" s="14" t="s">
        <v>31</v>
      </c>
      <c r="L6150" s="16">
        <v>0</v>
      </c>
    </row>
    <row r="6151" spans="1:12" s="1" customFormat="1" ht="71.25" customHeight="1" x14ac:dyDescent="0.15">
      <c r="A6151" s="918"/>
      <c r="B6151" s="921"/>
      <c r="C6151" s="921"/>
      <c r="D6151" s="923"/>
      <c r="E6151" s="921"/>
      <c r="F6151" s="921"/>
      <c r="G6151" s="921"/>
      <c r="H6151" s="924" t="s">
        <v>33</v>
      </c>
      <c r="I6151" s="924"/>
      <c r="J6151" s="14" t="s">
        <v>31</v>
      </c>
      <c r="K6151" s="14" t="s">
        <v>31</v>
      </c>
      <c r="L6151" s="16">
        <v>0</v>
      </c>
    </row>
    <row r="6152" spans="1:12" s="1" customFormat="1" ht="24" customHeight="1" x14ac:dyDescent="0.15">
      <c r="A6152" s="918"/>
      <c r="B6152" s="9" t="s">
        <v>34</v>
      </c>
      <c r="C6152" s="13" t="s">
        <v>35</v>
      </c>
      <c r="D6152" s="13" t="s">
        <v>36</v>
      </c>
      <c r="E6152" s="13" t="s">
        <v>37</v>
      </c>
      <c r="F6152" s="920"/>
      <c r="G6152" s="920"/>
      <c r="H6152" s="924" t="s">
        <v>38</v>
      </c>
      <c r="I6152" s="924"/>
      <c r="J6152" s="921" t="s">
        <v>31</v>
      </c>
      <c r="K6152" s="921" t="s">
        <v>32</v>
      </c>
      <c r="L6152" s="925">
        <v>1060.4100000000001</v>
      </c>
    </row>
    <row r="6153" spans="1:12" s="1" customFormat="1" ht="24" customHeight="1" x14ac:dyDescent="0.15">
      <c r="A6153" s="918"/>
      <c r="B6153" s="14" t="s">
        <v>323</v>
      </c>
      <c r="C6153" s="14" t="s">
        <v>1391</v>
      </c>
      <c r="D6153" s="15">
        <v>43632</v>
      </c>
      <c r="E6153" s="14" t="s">
        <v>3527</v>
      </c>
      <c r="F6153" s="920"/>
      <c r="G6153" s="920"/>
      <c r="H6153" s="924"/>
      <c r="I6153" s="924"/>
      <c r="J6153" s="921"/>
      <c r="K6153" s="921"/>
      <c r="L6153" s="925"/>
    </row>
    <row r="6154" spans="1:12" s="1" customFormat="1" ht="24" customHeight="1" x14ac:dyDescent="0.15">
      <c r="A6154" s="918">
        <v>1149</v>
      </c>
      <c r="B6154" s="9" t="s">
        <v>22</v>
      </c>
      <c r="C6154" s="13" t="s">
        <v>23</v>
      </c>
      <c r="D6154" s="13" t="s">
        <v>24</v>
      </c>
      <c r="E6154" s="13" t="s">
        <v>25</v>
      </c>
      <c r="F6154" s="919" t="s">
        <v>17</v>
      </c>
      <c r="G6154" s="919"/>
      <c r="H6154" s="920"/>
      <c r="I6154" s="920"/>
      <c r="J6154" s="920"/>
      <c r="K6154" s="920"/>
      <c r="L6154" s="920"/>
    </row>
    <row r="6155" spans="1:12" s="1" customFormat="1" ht="26.25" customHeight="1" x14ac:dyDescent="0.15">
      <c r="A6155" s="918"/>
      <c r="B6155" s="921" t="s">
        <v>3528</v>
      </c>
      <c r="C6155" s="922" t="s">
        <v>3529</v>
      </c>
      <c r="D6155" s="923">
        <v>43573</v>
      </c>
      <c r="E6155" s="921" t="s">
        <v>3169</v>
      </c>
      <c r="F6155" s="921" t="s">
        <v>3170</v>
      </c>
      <c r="G6155" s="921"/>
      <c r="H6155" s="924" t="s">
        <v>30</v>
      </c>
      <c r="I6155" s="924"/>
      <c r="J6155" s="14" t="s">
        <v>31</v>
      </c>
      <c r="K6155" s="14" t="s">
        <v>32</v>
      </c>
      <c r="L6155" s="16">
        <v>16</v>
      </c>
    </row>
    <row r="6156" spans="1:12" s="1" customFormat="1" ht="260.25" customHeight="1" x14ac:dyDescent="0.15">
      <c r="A6156" s="918"/>
      <c r="B6156" s="921"/>
      <c r="C6156" s="922"/>
      <c r="D6156" s="923"/>
      <c r="E6156" s="921"/>
      <c r="F6156" s="921"/>
      <c r="G6156" s="921"/>
      <c r="H6156" s="924" t="s">
        <v>33</v>
      </c>
      <c r="I6156" s="924"/>
      <c r="J6156" s="14" t="s">
        <v>31</v>
      </c>
      <c r="K6156" s="14" t="s">
        <v>32</v>
      </c>
      <c r="L6156" s="16">
        <v>374.97</v>
      </c>
    </row>
    <row r="6157" spans="1:12" s="1" customFormat="1" ht="24" customHeight="1" x14ac:dyDescent="0.15">
      <c r="A6157" s="918"/>
      <c r="B6157" s="9" t="s">
        <v>34</v>
      </c>
      <c r="C6157" s="13" t="s">
        <v>35</v>
      </c>
      <c r="D6157" s="13" t="s">
        <v>36</v>
      </c>
      <c r="E6157" s="13" t="s">
        <v>37</v>
      </c>
      <c r="F6157" s="920"/>
      <c r="G6157" s="920"/>
      <c r="H6157" s="924" t="s">
        <v>38</v>
      </c>
      <c r="I6157" s="924"/>
      <c r="J6157" s="921" t="s">
        <v>31</v>
      </c>
      <c r="K6157" s="921" t="s">
        <v>31</v>
      </c>
      <c r="L6157" s="925">
        <v>0</v>
      </c>
    </row>
    <row r="6158" spans="1:12" s="1" customFormat="1" ht="24" customHeight="1" x14ac:dyDescent="0.15">
      <c r="A6158" s="918"/>
      <c r="B6158" s="14" t="s">
        <v>229</v>
      </c>
      <c r="C6158" s="14" t="s">
        <v>3170</v>
      </c>
      <c r="D6158" s="15">
        <v>43573</v>
      </c>
      <c r="E6158" s="14" t="s">
        <v>3530</v>
      </c>
      <c r="F6158" s="920"/>
      <c r="G6158" s="920"/>
      <c r="H6158" s="924"/>
      <c r="I6158" s="924"/>
      <c r="J6158" s="921"/>
      <c r="K6158" s="921"/>
      <c r="L6158" s="925"/>
    </row>
    <row r="6159" spans="1:12" s="1" customFormat="1" ht="24" customHeight="1" x14ac:dyDescent="0.15">
      <c r="A6159" s="918">
        <v>1150</v>
      </c>
      <c r="B6159" s="9" t="s">
        <v>22</v>
      </c>
      <c r="C6159" s="13" t="s">
        <v>23</v>
      </c>
      <c r="D6159" s="13" t="s">
        <v>24</v>
      </c>
      <c r="E6159" s="13" t="s">
        <v>25</v>
      </c>
      <c r="F6159" s="919" t="s">
        <v>17</v>
      </c>
      <c r="G6159" s="919"/>
      <c r="H6159" s="920"/>
      <c r="I6159" s="920"/>
      <c r="J6159" s="920"/>
      <c r="K6159" s="920"/>
      <c r="L6159" s="920"/>
    </row>
    <row r="6160" spans="1:12" s="1" customFormat="1" ht="26.25" customHeight="1" x14ac:dyDescent="0.15">
      <c r="A6160" s="918"/>
      <c r="B6160" s="921" t="s">
        <v>3528</v>
      </c>
      <c r="C6160" s="922" t="s">
        <v>3531</v>
      </c>
      <c r="D6160" s="923">
        <v>43575</v>
      </c>
      <c r="E6160" s="921" t="s">
        <v>65</v>
      </c>
      <c r="F6160" s="921" t="s">
        <v>1011</v>
      </c>
      <c r="G6160" s="921"/>
      <c r="H6160" s="924" t="s">
        <v>30</v>
      </c>
      <c r="I6160" s="924"/>
      <c r="J6160" s="14" t="s">
        <v>31</v>
      </c>
      <c r="K6160" s="14" t="s">
        <v>32</v>
      </c>
      <c r="L6160" s="16">
        <v>669</v>
      </c>
    </row>
    <row r="6161" spans="1:12" s="1" customFormat="1" ht="409.2" customHeight="1" x14ac:dyDescent="0.15">
      <c r="A6161" s="918"/>
      <c r="B6161" s="921"/>
      <c r="C6161" s="922"/>
      <c r="D6161" s="923"/>
      <c r="E6161" s="921"/>
      <c r="F6161" s="921"/>
      <c r="G6161" s="921"/>
      <c r="H6161" s="924" t="s">
        <v>33</v>
      </c>
      <c r="I6161" s="924"/>
      <c r="J6161" s="921" t="s">
        <v>31</v>
      </c>
      <c r="K6161" s="921" t="s">
        <v>32</v>
      </c>
      <c r="L6161" s="925">
        <v>1150</v>
      </c>
    </row>
    <row r="6162" spans="1:12" s="1" customFormat="1" ht="208.35" customHeight="1" x14ac:dyDescent="0.15">
      <c r="A6162" s="918"/>
      <c r="B6162" s="921"/>
      <c r="C6162" s="922"/>
      <c r="D6162" s="923"/>
      <c r="E6162" s="921"/>
      <c r="F6162" s="921"/>
      <c r="G6162" s="921"/>
      <c r="H6162" s="924"/>
      <c r="I6162" s="924"/>
      <c r="J6162" s="921"/>
      <c r="K6162" s="921"/>
      <c r="L6162" s="925"/>
    </row>
    <row r="6163" spans="1:12" s="1" customFormat="1" ht="24" customHeight="1" x14ac:dyDescent="0.15">
      <c r="A6163" s="918"/>
      <c r="B6163" s="9" t="s">
        <v>34</v>
      </c>
      <c r="C6163" s="13" t="s">
        <v>35</v>
      </c>
      <c r="D6163" s="13" t="s">
        <v>36</v>
      </c>
      <c r="E6163" s="13" t="s">
        <v>37</v>
      </c>
      <c r="F6163" s="920"/>
      <c r="G6163" s="920"/>
      <c r="H6163" s="924" t="s">
        <v>38</v>
      </c>
      <c r="I6163" s="924"/>
      <c r="J6163" s="921" t="s">
        <v>31</v>
      </c>
      <c r="K6163" s="921" t="s">
        <v>32</v>
      </c>
      <c r="L6163" s="925">
        <v>72</v>
      </c>
    </row>
    <row r="6164" spans="1:12" s="1" customFormat="1" ht="24" customHeight="1" x14ac:dyDescent="0.15">
      <c r="A6164" s="918"/>
      <c r="B6164" s="14" t="s">
        <v>229</v>
      </c>
      <c r="C6164" s="14" t="s">
        <v>1011</v>
      </c>
      <c r="D6164" s="15">
        <v>43581</v>
      </c>
      <c r="E6164" s="14" t="s">
        <v>1012</v>
      </c>
      <c r="F6164" s="920"/>
      <c r="G6164" s="920"/>
      <c r="H6164" s="924"/>
      <c r="I6164" s="924"/>
      <c r="J6164" s="921"/>
      <c r="K6164" s="921"/>
      <c r="L6164" s="925"/>
    </row>
    <row r="6165" spans="1:12" s="1" customFormat="1" ht="24" customHeight="1" x14ac:dyDescent="0.15">
      <c r="A6165" s="918">
        <v>1151</v>
      </c>
      <c r="B6165" s="9" t="s">
        <v>22</v>
      </c>
      <c r="C6165" s="13" t="s">
        <v>23</v>
      </c>
      <c r="D6165" s="13" t="s">
        <v>24</v>
      </c>
      <c r="E6165" s="13" t="s">
        <v>25</v>
      </c>
      <c r="F6165" s="919" t="s">
        <v>17</v>
      </c>
      <c r="G6165" s="919"/>
      <c r="H6165" s="920"/>
      <c r="I6165" s="920"/>
      <c r="J6165" s="920"/>
      <c r="K6165" s="920"/>
      <c r="L6165" s="920"/>
    </row>
    <row r="6166" spans="1:12" s="1" customFormat="1" ht="26.25" customHeight="1" x14ac:dyDescent="0.15">
      <c r="A6166" s="918"/>
      <c r="B6166" s="921" t="s">
        <v>3528</v>
      </c>
      <c r="C6166" s="922" t="s">
        <v>3532</v>
      </c>
      <c r="D6166" s="923">
        <v>43625</v>
      </c>
      <c r="E6166" s="921" t="s">
        <v>3017</v>
      </c>
      <c r="F6166" s="921" t="s">
        <v>210</v>
      </c>
      <c r="G6166" s="921"/>
      <c r="H6166" s="924" t="s">
        <v>30</v>
      </c>
      <c r="I6166" s="924"/>
      <c r="J6166" s="14" t="s">
        <v>31</v>
      </c>
      <c r="K6166" s="14" t="s">
        <v>31</v>
      </c>
      <c r="L6166" s="16">
        <v>0</v>
      </c>
    </row>
    <row r="6167" spans="1:12" s="1" customFormat="1" ht="409.2" customHeight="1" x14ac:dyDescent="0.15">
      <c r="A6167" s="918"/>
      <c r="B6167" s="921"/>
      <c r="C6167" s="922"/>
      <c r="D6167" s="923"/>
      <c r="E6167" s="921"/>
      <c r="F6167" s="921"/>
      <c r="G6167" s="921"/>
      <c r="H6167" s="924" t="s">
        <v>33</v>
      </c>
      <c r="I6167" s="924"/>
      <c r="J6167" s="921" t="s">
        <v>31</v>
      </c>
      <c r="K6167" s="921" t="s">
        <v>31</v>
      </c>
      <c r="L6167" s="925">
        <v>0</v>
      </c>
    </row>
    <row r="6168" spans="1:12" s="1" customFormat="1" ht="8.85" customHeight="1" x14ac:dyDescent="0.15">
      <c r="A6168" s="918"/>
      <c r="B6168" s="921"/>
      <c r="C6168" s="922"/>
      <c r="D6168" s="923"/>
      <c r="E6168" s="921"/>
      <c r="F6168" s="921"/>
      <c r="G6168" s="921"/>
      <c r="H6168" s="924"/>
      <c r="I6168" s="924"/>
      <c r="J6168" s="921"/>
      <c r="K6168" s="921"/>
      <c r="L6168" s="925"/>
    </row>
    <row r="6169" spans="1:12" s="1" customFormat="1" ht="24" customHeight="1" x14ac:dyDescent="0.15">
      <c r="A6169" s="918"/>
      <c r="B6169" s="9" t="s">
        <v>34</v>
      </c>
      <c r="C6169" s="13" t="s">
        <v>35</v>
      </c>
      <c r="D6169" s="13" t="s">
        <v>36</v>
      </c>
      <c r="E6169" s="13" t="s">
        <v>37</v>
      </c>
      <c r="F6169" s="920"/>
      <c r="G6169" s="920"/>
      <c r="H6169" s="924" t="s">
        <v>38</v>
      </c>
      <c r="I6169" s="924"/>
      <c r="J6169" s="921" t="s">
        <v>31</v>
      </c>
      <c r="K6169" s="921" t="s">
        <v>32</v>
      </c>
      <c r="L6169" s="925">
        <v>1065</v>
      </c>
    </row>
    <row r="6170" spans="1:12" s="1" customFormat="1" ht="24" customHeight="1" x14ac:dyDescent="0.15">
      <c r="A6170" s="918"/>
      <c r="B6170" s="14" t="s">
        <v>229</v>
      </c>
      <c r="C6170" s="14" t="s">
        <v>210</v>
      </c>
      <c r="D6170" s="15">
        <v>43629</v>
      </c>
      <c r="E6170" s="14" t="s">
        <v>2355</v>
      </c>
      <c r="F6170" s="920"/>
      <c r="G6170" s="920"/>
      <c r="H6170" s="924"/>
      <c r="I6170" s="924"/>
      <c r="J6170" s="921"/>
      <c r="K6170" s="921"/>
      <c r="L6170" s="925"/>
    </row>
    <row r="6171" spans="1:12" s="1" customFormat="1" ht="24" customHeight="1" x14ac:dyDescent="0.15">
      <c r="A6171" s="918">
        <v>1152</v>
      </c>
      <c r="B6171" s="9" t="s">
        <v>22</v>
      </c>
      <c r="C6171" s="13" t="s">
        <v>23</v>
      </c>
      <c r="D6171" s="13" t="s">
        <v>24</v>
      </c>
      <c r="E6171" s="13" t="s">
        <v>25</v>
      </c>
      <c r="F6171" s="919" t="s">
        <v>17</v>
      </c>
      <c r="G6171" s="919"/>
      <c r="H6171" s="920"/>
      <c r="I6171" s="920"/>
      <c r="J6171" s="920"/>
      <c r="K6171" s="920"/>
      <c r="L6171" s="920"/>
    </row>
    <row r="6172" spans="1:12" s="1" customFormat="1" ht="26.25" customHeight="1" x14ac:dyDescent="0.15">
      <c r="A6172" s="918"/>
      <c r="B6172" s="921" t="s">
        <v>3528</v>
      </c>
      <c r="C6172" s="922" t="s">
        <v>3533</v>
      </c>
      <c r="D6172" s="923">
        <v>43653</v>
      </c>
      <c r="E6172" s="921" t="s">
        <v>2434</v>
      </c>
      <c r="F6172" s="921" t="s">
        <v>210</v>
      </c>
      <c r="G6172" s="921"/>
      <c r="H6172" s="924" t="s">
        <v>30</v>
      </c>
      <c r="I6172" s="924"/>
      <c r="J6172" s="14" t="s">
        <v>31</v>
      </c>
      <c r="K6172" s="14" t="s">
        <v>31</v>
      </c>
      <c r="L6172" s="16">
        <v>0</v>
      </c>
    </row>
    <row r="6173" spans="1:12" s="1" customFormat="1" ht="409.2" customHeight="1" x14ac:dyDescent="0.15">
      <c r="A6173" s="918"/>
      <c r="B6173" s="921"/>
      <c r="C6173" s="922"/>
      <c r="D6173" s="923"/>
      <c r="E6173" s="921"/>
      <c r="F6173" s="921"/>
      <c r="G6173" s="921"/>
      <c r="H6173" s="924" t="s">
        <v>33</v>
      </c>
      <c r="I6173" s="924"/>
      <c r="J6173" s="921" t="s">
        <v>31</v>
      </c>
      <c r="K6173" s="921" t="s">
        <v>31</v>
      </c>
      <c r="L6173" s="925">
        <v>0</v>
      </c>
    </row>
    <row r="6174" spans="1:12" s="1" customFormat="1" ht="365.85" customHeight="1" x14ac:dyDescent="0.15">
      <c r="A6174" s="918"/>
      <c r="B6174" s="921"/>
      <c r="C6174" s="922"/>
      <c r="D6174" s="923"/>
      <c r="E6174" s="921"/>
      <c r="F6174" s="921"/>
      <c r="G6174" s="921"/>
      <c r="H6174" s="924"/>
      <c r="I6174" s="924"/>
      <c r="J6174" s="921"/>
      <c r="K6174" s="921"/>
      <c r="L6174" s="925"/>
    </row>
    <row r="6175" spans="1:12" s="1" customFormat="1" ht="24" customHeight="1" x14ac:dyDescent="0.15">
      <c r="A6175" s="918"/>
      <c r="B6175" s="9" t="s">
        <v>34</v>
      </c>
      <c r="C6175" s="13" t="s">
        <v>35</v>
      </c>
      <c r="D6175" s="13" t="s">
        <v>36</v>
      </c>
      <c r="E6175" s="13" t="s">
        <v>37</v>
      </c>
      <c r="F6175" s="920"/>
      <c r="G6175" s="920"/>
      <c r="H6175" s="924" t="s">
        <v>38</v>
      </c>
      <c r="I6175" s="924"/>
      <c r="J6175" s="921" t="s">
        <v>31</v>
      </c>
      <c r="K6175" s="921" t="s">
        <v>32</v>
      </c>
      <c r="L6175" s="925">
        <v>1420</v>
      </c>
    </row>
    <row r="6176" spans="1:12" s="1" customFormat="1" ht="24" customHeight="1" x14ac:dyDescent="0.15">
      <c r="A6176" s="918"/>
      <c r="B6176" s="14" t="s">
        <v>229</v>
      </c>
      <c r="C6176" s="14" t="s">
        <v>210</v>
      </c>
      <c r="D6176" s="15">
        <v>43658</v>
      </c>
      <c r="E6176" s="14" t="s">
        <v>789</v>
      </c>
      <c r="F6176" s="920"/>
      <c r="G6176" s="920"/>
      <c r="H6176" s="924"/>
      <c r="I6176" s="924"/>
      <c r="J6176" s="921"/>
      <c r="K6176" s="921"/>
      <c r="L6176" s="925"/>
    </row>
    <row r="6177" spans="1:12" s="1" customFormat="1" ht="24" customHeight="1" x14ac:dyDescent="0.15">
      <c r="A6177" s="918">
        <v>1153</v>
      </c>
      <c r="B6177" s="9" t="s">
        <v>22</v>
      </c>
      <c r="C6177" s="13" t="s">
        <v>23</v>
      </c>
      <c r="D6177" s="13" t="s">
        <v>24</v>
      </c>
      <c r="E6177" s="13" t="s">
        <v>25</v>
      </c>
      <c r="F6177" s="919" t="s">
        <v>17</v>
      </c>
      <c r="G6177" s="919"/>
      <c r="H6177" s="920"/>
      <c r="I6177" s="920"/>
      <c r="J6177" s="920"/>
      <c r="K6177" s="920"/>
      <c r="L6177" s="920"/>
    </row>
    <row r="6178" spans="1:12" s="1" customFormat="1" ht="26.25" customHeight="1" x14ac:dyDescent="0.15">
      <c r="A6178" s="918"/>
      <c r="B6178" s="921" t="s">
        <v>3534</v>
      </c>
      <c r="C6178" s="922" t="s">
        <v>3535</v>
      </c>
      <c r="D6178" s="923">
        <v>43653</v>
      </c>
      <c r="E6178" s="921" t="s">
        <v>1267</v>
      </c>
      <c r="F6178" s="921" t="s">
        <v>3536</v>
      </c>
      <c r="G6178" s="921"/>
      <c r="H6178" s="924" t="s">
        <v>30</v>
      </c>
      <c r="I6178" s="924"/>
      <c r="J6178" s="14" t="s">
        <v>31</v>
      </c>
      <c r="K6178" s="14" t="s">
        <v>32</v>
      </c>
      <c r="L6178" s="16">
        <v>1146</v>
      </c>
    </row>
    <row r="6179" spans="1:12" s="1" customFormat="1" ht="207.75" customHeight="1" x14ac:dyDescent="0.15">
      <c r="A6179" s="918"/>
      <c r="B6179" s="921"/>
      <c r="C6179" s="922"/>
      <c r="D6179" s="923"/>
      <c r="E6179" s="921"/>
      <c r="F6179" s="921"/>
      <c r="G6179" s="921"/>
      <c r="H6179" s="924" t="s">
        <v>33</v>
      </c>
      <c r="I6179" s="924"/>
      <c r="J6179" s="14" t="s">
        <v>31</v>
      </c>
      <c r="K6179" s="14" t="s">
        <v>31</v>
      </c>
      <c r="L6179" s="16">
        <v>0</v>
      </c>
    </row>
    <row r="6180" spans="1:12" s="1" customFormat="1" ht="24" customHeight="1" x14ac:dyDescent="0.15">
      <c r="A6180" s="918"/>
      <c r="B6180" s="9" t="s">
        <v>34</v>
      </c>
      <c r="C6180" s="13" t="s">
        <v>35</v>
      </c>
      <c r="D6180" s="13" t="s">
        <v>36</v>
      </c>
      <c r="E6180" s="13" t="s">
        <v>37</v>
      </c>
      <c r="F6180" s="920"/>
      <c r="G6180" s="920"/>
      <c r="H6180" s="924" t="s">
        <v>38</v>
      </c>
      <c r="I6180" s="924"/>
      <c r="J6180" s="921" t="s">
        <v>31</v>
      </c>
      <c r="K6180" s="921" t="s">
        <v>32</v>
      </c>
      <c r="L6180" s="925">
        <v>1041.1200000000001</v>
      </c>
    </row>
    <row r="6181" spans="1:12" s="1" customFormat="1" ht="24" customHeight="1" x14ac:dyDescent="0.15">
      <c r="A6181" s="918"/>
      <c r="B6181" s="14" t="s">
        <v>229</v>
      </c>
      <c r="C6181" s="14" t="s">
        <v>3536</v>
      </c>
      <c r="D6181" s="15">
        <v>43660</v>
      </c>
      <c r="E6181" s="14" t="s">
        <v>1091</v>
      </c>
      <c r="F6181" s="920"/>
      <c r="G6181" s="920"/>
      <c r="H6181" s="924"/>
      <c r="I6181" s="924"/>
      <c r="J6181" s="921"/>
      <c r="K6181" s="921"/>
      <c r="L6181" s="925"/>
    </row>
    <row r="6182" spans="1:12" s="1" customFormat="1" ht="24" customHeight="1" x14ac:dyDescent="0.15">
      <c r="A6182" s="918">
        <v>1154</v>
      </c>
      <c r="B6182" s="9" t="s">
        <v>22</v>
      </c>
      <c r="C6182" s="13" t="s">
        <v>23</v>
      </c>
      <c r="D6182" s="13" t="s">
        <v>24</v>
      </c>
      <c r="E6182" s="13" t="s">
        <v>25</v>
      </c>
      <c r="F6182" s="919" t="s">
        <v>17</v>
      </c>
      <c r="G6182" s="919"/>
      <c r="H6182" s="920"/>
      <c r="I6182" s="920"/>
      <c r="J6182" s="920"/>
      <c r="K6182" s="920"/>
      <c r="L6182" s="920"/>
    </row>
    <row r="6183" spans="1:12" s="1" customFormat="1" ht="26.25" customHeight="1" x14ac:dyDescent="0.15">
      <c r="A6183" s="918"/>
      <c r="B6183" s="921" t="s">
        <v>3534</v>
      </c>
      <c r="C6183" s="922" t="s">
        <v>3537</v>
      </c>
      <c r="D6183" s="923">
        <v>43665</v>
      </c>
      <c r="E6183" s="921" t="s">
        <v>1363</v>
      </c>
      <c r="F6183" s="921" t="s">
        <v>3538</v>
      </c>
      <c r="G6183" s="921"/>
      <c r="H6183" s="924" t="s">
        <v>30</v>
      </c>
      <c r="I6183" s="924"/>
      <c r="J6183" s="14" t="s">
        <v>31</v>
      </c>
      <c r="K6183" s="14" t="s">
        <v>32</v>
      </c>
      <c r="L6183" s="16">
        <v>151</v>
      </c>
    </row>
    <row r="6184" spans="1:12" s="1" customFormat="1" ht="134.25" customHeight="1" x14ac:dyDescent="0.15">
      <c r="A6184" s="918"/>
      <c r="B6184" s="921"/>
      <c r="C6184" s="922"/>
      <c r="D6184" s="923"/>
      <c r="E6184" s="921"/>
      <c r="F6184" s="921"/>
      <c r="G6184" s="921"/>
      <c r="H6184" s="924" t="s">
        <v>33</v>
      </c>
      <c r="I6184" s="924"/>
      <c r="J6184" s="14" t="s">
        <v>31</v>
      </c>
      <c r="K6184" s="14" t="s">
        <v>32</v>
      </c>
      <c r="L6184" s="16">
        <v>468.64</v>
      </c>
    </row>
    <row r="6185" spans="1:12" s="1" customFormat="1" ht="24" customHeight="1" x14ac:dyDescent="0.15">
      <c r="A6185" s="918"/>
      <c r="B6185" s="9" t="s">
        <v>34</v>
      </c>
      <c r="C6185" s="13" t="s">
        <v>35</v>
      </c>
      <c r="D6185" s="13" t="s">
        <v>36</v>
      </c>
      <c r="E6185" s="13" t="s">
        <v>37</v>
      </c>
      <c r="F6185" s="920"/>
      <c r="G6185" s="920"/>
      <c r="H6185" s="924" t="s">
        <v>38</v>
      </c>
      <c r="I6185" s="924"/>
      <c r="J6185" s="921" t="s">
        <v>31</v>
      </c>
      <c r="K6185" s="921" t="s">
        <v>32</v>
      </c>
      <c r="L6185" s="925">
        <v>132.38</v>
      </c>
    </row>
    <row r="6186" spans="1:12" s="1" customFormat="1" ht="24" customHeight="1" x14ac:dyDescent="0.15">
      <c r="A6186" s="918"/>
      <c r="B6186" s="14" t="s">
        <v>229</v>
      </c>
      <c r="C6186" s="14" t="s">
        <v>3538</v>
      </c>
      <c r="D6186" s="15">
        <v>43666</v>
      </c>
      <c r="E6186" s="14" t="s">
        <v>2411</v>
      </c>
      <c r="F6186" s="920"/>
      <c r="G6186" s="920"/>
      <c r="H6186" s="924"/>
      <c r="I6186" s="924"/>
      <c r="J6186" s="921"/>
      <c r="K6186" s="921"/>
      <c r="L6186" s="925"/>
    </row>
    <row r="6187" spans="1:12" s="1" customFormat="1" ht="24" customHeight="1" x14ac:dyDescent="0.15">
      <c r="A6187" s="918">
        <v>1155</v>
      </c>
      <c r="B6187" s="9" t="s">
        <v>22</v>
      </c>
      <c r="C6187" s="13" t="s">
        <v>23</v>
      </c>
      <c r="D6187" s="13" t="s">
        <v>24</v>
      </c>
      <c r="E6187" s="13" t="s">
        <v>25</v>
      </c>
      <c r="F6187" s="919" t="s">
        <v>17</v>
      </c>
      <c r="G6187" s="919"/>
      <c r="H6187" s="920"/>
      <c r="I6187" s="920"/>
      <c r="J6187" s="920"/>
      <c r="K6187" s="920"/>
      <c r="L6187" s="920"/>
    </row>
    <row r="6188" spans="1:12" s="1" customFormat="1" ht="26.25" customHeight="1" x14ac:dyDescent="0.15">
      <c r="A6188" s="918"/>
      <c r="B6188" s="921" t="s">
        <v>3539</v>
      </c>
      <c r="C6188" s="922" t="s">
        <v>3540</v>
      </c>
      <c r="D6188" s="923">
        <v>43570</v>
      </c>
      <c r="E6188" s="921" t="s">
        <v>2284</v>
      </c>
      <c r="F6188" s="921" t="s">
        <v>3541</v>
      </c>
      <c r="G6188" s="921"/>
      <c r="H6188" s="924" t="s">
        <v>30</v>
      </c>
      <c r="I6188" s="924"/>
      <c r="J6188" s="14" t="s">
        <v>31</v>
      </c>
      <c r="K6188" s="14" t="s">
        <v>32</v>
      </c>
      <c r="L6188" s="16">
        <v>809</v>
      </c>
    </row>
    <row r="6189" spans="1:12" s="1" customFormat="1" ht="218.25" customHeight="1" x14ac:dyDescent="0.15">
      <c r="A6189" s="918"/>
      <c r="B6189" s="921"/>
      <c r="C6189" s="922"/>
      <c r="D6189" s="923"/>
      <c r="E6189" s="921"/>
      <c r="F6189" s="921"/>
      <c r="G6189" s="921"/>
      <c r="H6189" s="924" t="s">
        <v>33</v>
      </c>
      <c r="I6189" s="924"/>
      <c r="J6189" s="14" t="s">
        <v>31</v>
      </c>
      <c r="K6189" s="14" t="s">
        <v>32</v>
      </c>
      <c r="L6189" s="16">
        <v>326.60000000000002</v>
      </c>
    </row>
    <row r="6190" spans="1:12" s="1" customFormat="1" ht="24" customHeight="1" x14ac:dyDescent="0.15">
      <c r="A6190" s="918"/>
      <c r="B6190" s="9" t="s">
        <v>34</v>
      </c>
      <c r="C6190" s="13" t="s">
        <v>35</v>
      </c>
      <c r="D6190" s="13" t="s">
        <v>36</v>
      </c>
      <c r="E6190" s="13" t="s">
        <v>37</v>
      </c>
      <c r="F6190" s="920"/>
      <c r="G6190" s="920"/>
      <c r="H6190" s="924" t="s">
        <v>38</v>
      </c>
      <c r="I6190" s="924"/>
      <c r="J6190" s="921" t="s">
        <v>31</v>
      </c>
      <c r="K6190" s="921" t="s">
        <v>31</v>
      </c>
      <c r="L6190" s="925">
        <v>0</v>
      </c>
    </row>
    <row r="6191" spans="1:12" s="1" customFormat="1" ht="24" customHeight="1" x14ac:dyDescent="0.15">
      <c r="A6191" s="918"/>
      <c r="B6191" s="14" t="s">
        <v>105</v>
      </c>
      <c r="C6191" s="14" t="s">
        <v>3541</v>
      </c>
      <c r="D6191" s="15">
        <v>43572</v>
      </c>
      <c r="E6191" s="14" t="s">
        <v>2447</v>
      </c>
      <c r="F6191" s="920"/>
      <c r="G6191" s="920"/>
      <c r="H6191" s="924"/>
      <c r="I6191" s="924"/>
      <c r="J6191" s="921"/>
      <c r="K6191" s="921"/>
      <c r="L6191" s="925"/>
    </row>
    <row r="6192" spans="1:12" s="1" customFormat="1" ht="24" customHeight="1" x14ac:dyDescent="0.15">
      <c r="A6192" s="918">
        <v>1156</v>
      </c>
      <c r="B6192" s="9" t="s">
        <v>22</v>
      </c>
      <c r="C6192" s="13" t="s">
        <v>23</v>
      </c>
      <c r="D6192" s="13" t="s">
        <v>24</v>
      </c>
      <c r="E6192" s="13" t="s">
        <v>25</v>
      </c>
      <c r="F6192" s="919" t="s">
        <v>17</v>
      </c>
      <c r="G6192" s="919"/>
      <c r="H6192" s="920"/>
      <c r="I6192" s="920"/>
      <c r="J6192" s="920"/>
      <c r="K6192" s="920"/>
      <c r="L6192" s="920"/>
    </row>
    <row r="6193" spans="1:12" s="1" customFormat="1" ht="26.25" customHeight="1" x14ac:dyDescent="0.15">
      <c r="A6193" s="918"/>
      <c r="B6193" s="921" t="s">
        <v>3539</v>
      </c>
      <c r="C6193" s="922" t="s">
        <v>3542</v>
      </c>
      <c r="D6193" s="923">
        <v>43592</v>
      </c>
      <c r="E6193" s="921" t="s">
        <v>378</v>
      </c>
      <c r="F6193" s="921" t="s">
        <v>3543</v>
      </c>
      <c r="G6193" s="921"/>
      <c r="H6193" s="924" t="s">
        <v>30</v>
      </c>
      <c r="I6193" s="924"/>
      <c r="J6193" s="14" t="s">
        <v>31</v>
      </c>
      <c r="K6193" s="14" t="s">
        <v>32</v>
      </c>
      <c r="L6193" s="16">
        <v>930</v>
      </c>
    </row>
    <row r="6194" spans="1:12" s="1" customFormat="1" ht="144.75" customHeight="1" x14ac:dyDescent="0.15">
      <c r="A6194" s="918"/>
      <c r="B6194" s="921"/>
      <c r="C6194" s="922"/>
      <c r="D6194" s="923"/>
      <c r="E6194" s="921"/>
      <c r="F6194" s="921"/>
      <c r="G6194" s="921"/>
      <c r="H6194" s="924" t="s">
        <v>33</v>
      </c>
      <c r="I6194" s="924"/>
      <c r="J6194" s="14" t="s">
        <v>31</v>
      </c>
      <c r="K6194" s="14" t="s">
        <v>32</v>
      </c>
      <c r="L6194" s="16">
        <v>1598.82</v>
      </c>
    </row>
    <row r="6195" spans="1:12" s="1" customFormat="1" ht="24" customHeight="1" x14ac:dyDescent="0.15">
      <c r="A6195" s="918"/>
      <c r="B6195" s="9" t="s">
        <v>34</v>
      </c>
      <c r="C6195" s="13" t="s">
        <v>35</v>
      </c>
      <c r="D6195" s="13" t="s">
        <v>36</v>
      </c>
      <c r="E6195" s="13" t="s">
        <v>37</v>
      </c>
      <c r="F6195" s="920"/>
      <c r="G6195" s="920"/>
      <c r="H6195" s="924" t="s">
        <v>38</v>
      </c>
      <c r="I6195" s="924"/>
      <c r="J6195" s="921" t="s">
        <v>31</v>
      </c>
      <c r="K6195" s="921" t="s">
        <v>32</v>
      </c>
      <c r="L6195" s="925">
        <v>498.1</v>
      </c>
    </row>
    <row r="6196" spans="1:12" s="1" customFormat="1" ht="24" customHeight="1" x14ac:dyDescent="0.15">
      <c r="A6196" s="918"/>
      <c r="B6196" s="14" t="s">
        <v>105</v>
      </c>
      <c r="C6196" s="14" t="s">
        <v>3543</v>
      </c>
      <c r="D6196" s="15">
        <v>43597</v>
      </c>
      <c r="E6196" s="14" t="s">
        <v>2004</v>
      </c>
      <c r="F6196" s="920"/>
      <c r="G6196" s="920"/>
      <c r="H6196" s="924"/>
      <c r="I6196" s="924"/>
      <c r="J6196" s="921"/>
      <c r="K6196" s="921"/>
      <c r="L6196" s="925"/>
    </row>
    <row r="6197" spans="1:12" s="1" customFormat="1" ht="24" customHeight="1" x14ac:dyDescent="0.15">
      <c r="A6197" s="918">
        <v>1157</v>
      </c>
      <c r="B6197" s="9" t="s">
        <v>22</v>
      </c>
      <c r="C6197" s="13" t="s">
        <v>23</v>
      </c>
      <c r="D6197" s="13" t="s">
        <v>24</v>
      </c>
      <c r="E6197" s="13" t="s">
        <v>25</v>
      </c>
      <c r="F6197" s="919" t="s">
        <v>17</v>
      </c>
      <c r="G6197" s="919"/>
      <c r="H6197" s="920"/>
      <c r="I6197" s="920"/>
      <c r="J6197" s="920"/>
      <c r="K6197" s="920"/>
      <c r="L6197" s="920"/>
    </row>
    <row r="6198" spans="1:12" s="1" customFormat="1" ht="26.25" customHeight="1" x14ac:dyDescent="0.15">
      <c r="A6198" s="918"/>
      <c r="B6198" s="921" t="s">
        <v>3539</v>
      </c>
      <c r="C6198" s="922" t="s">
        <v>3544</v>
      </c>
      <c r="D6198" s="923">
        <v>43635</v>
      </c>
      <c r="E6198" s="921" t="s">
        <v>298</v>
      </c>
      <c r="F6198" s="921" t="s">
        <v>3208</v>
      </c>
      <c r="G6198" s="921"/>
      <c r="H6198" s="924" t="s">
        <v>30</v>
      </c>
      <c r="I6198" s="924"/>
      <c r="J6198" s="14" t="s">
        <v>31</v>
      </c>
      <c r="K6198" s="14" t="s">
        <v>32</v>
      </c>
      <c r="L6198" s="16">
        <v>720.6</v>
      </c>
    </row>
    <row r="6199" spans="1:12" s="1" customFormat="1" ht="113.25" customHeight="1" x14ac:dyDescent="0.15">
      <c r="A6199" s="918"/>
      <c r="B6199" s="921"/>
      <c r="C6199" s="922"/>
      <c r="D6199" s="923"/>
      <c r="E6199" s="921"/>
      <c r="F6199" s="921"/>
      <c r="G6199" s="921"/>
      <c r="H6199" s="924" t="s">
        <v>33</v>
      </c>
      <c r="I6199" s="924"/>
      <c r="J6199" s="14" t="s">
        <v>31</v>
      </c>
      <c r="K6199" s="14" t="s">
        <v>31</v>
      </c>
      <c r="L6199" s="16">
        <v>0</v>
      </c>
    </row>
    <row r="6200" spans="1:12" s="1" customFormat="1" ht="24" customHeight="1" x14ac:dyDescent="0.15">
      <c r="A6200" s="918"/>
      <c r="B6200" s="9" t="s">
        <v>34</v>
      </c>
      <c r="C6200" s="13" t="s">
        <v>35</v>
      </c>
      <c r="D6200" s="13" t="s">
        <v>36</v>
      </c>
      <c r="E6200" s="13" t="s">
        <v>37</v>
      </c>
      <c r="F6200" s="920"/>
      <c r="G6200" s="920"/>
      <c r="H6200" s="924" t="s">
        <v>38</v>
      </c>
      <c r="I6200" s="924"/>
      <c r="J6200" s="921" t="s">
        <v>31</v>
      </c>
      <c r="K6200" s="921" t="s">
        <v>32</v>
      </c>
      <c r="L6200" s="925">
        <v>370</v>
      </c>
    </row>
    <row r="6201" spans="1:12" s="1" customFormat="1" ht="24" customHeight="1" x14ac:dyDescent="0.15">
      <c r="A6201" s="918"/>
      <c r="B6201" s="14" t="s">
        <v>105</v>
      </c>
      <c r="C6201" s="14" t="s">
        <v>3208</v>
      </c>
      <c r="D6201" s="15">
        <v>43637</v>
      </c>
      <c r="E6201" s="14" t="s">
        <v>2039</v>
      </c>
      <c r="F6201" s="920"/>
      <c r="G6201" s="920"/>
      <c r="H6201" s="924"/>
      <c r="I6201" s="924"/>
      <c r="J6201" s="921"/>
      <c r="K6201" s="921"/>
      <c r="L6201" s="925"/>
    </row>
    <row r="6202" spans="1:12" s="1" customFormat="1" ht="24" customHeight="1" x14ac:dyDescent="0.15">
      <c r="A6202" s="918">
        <v>1158</v>
      </c>
      <c r="B6202" s="9" t="s">
        <v>22</v>
      </c>
      <c r="C6202" s="13" t="s">
        <v>23</v>
      </c>
      <c r="D6202" s="13" t="s">
        <v>24</v>
      </c>
      <c r="E6202" s="13" t="s">
        <v>25</v>
      </c>
      <c r="F6202" s="919" t="s">
        <v>17</v>
      </c>
      <c r="G6202" s="919"/>
      <c r="H6202" s="920"/>
      <c r="I6202" s="920"/>
      <c r="J6202" s="920"/>
      <c r="K6202" s="920"/>
      <c r="L6202" s="920"/>
    </row>
    <row r="6203" spans="1:12" s="1" customFormat="1" ht="26.25" customHeight="1" x14ac:dyDescent="0.15">
      <c r="A6203" s="918"/>
      <c r="B6203" s="921" t="s">
        <v>3545</v>
      </c>
      <c r="C6203" s="921" t="s">
        <v>3546</v>
      </c>
      <c r="D6203" s="923">
        <v>43565</v>
      </c>
      <c r="E6203" s="921" t="s">
        <v>1849</v>
      </c>
      <c r="F6203" s="921" t="s">
        <v>3003</v>
      </c>
      <c r="G6203" s="921"/>
      <c r="H6203" s="924" t="s">
        <v>30</v>
      </c>
      <c r="I6203" s="924"/>
      <c r="J6203" s="14" t="s">
        <v>31</v>
      </c>
      <c r="K6203" s="14" t="s">
        <v>32</v>
      </c>
      <c r="L6203" s="16">
        <v>1410</v>
      </c>
    </row>
    <row r="6204" spans="1:12" s="1" customFormat="1" ht="113.25" customHeight="1" x14ac:dyDescent="0.15">
      <c r="A6204" s="918"/>
      <c r="B6204" s="921"/>
      <c r="C6204" s="921"/>
      <c r="D6204" s="923"/>
      <c r="E6204" s="921"/>
      <c r="F6204" s="921"/>
      <c r="G6204" s="921"/>
      <c r="H6204" s="924" t="s">
        <v>33</v>
      </c>
      <c r="I6204" s="924"/>
      <c r="J6204" s="14" t="s">
        <v>31</v>
      </c>
      <c r="K6204" s="14" t="s">
        <v>31</v>
      </c>
      <c r="L6204" s="16">
        <v>0</v>
      </c>
    </row>
    <row r="6205" spans="1:12" s="1" customFormat="1" ht="24" customHeight="1" x14ac:dyDescent="0.15">
      <c r="A6205" s="918"/>
      <c r="B6205" s="9" t="s">
        <v>34</v>
      </c>
      <c r="C6205" s="13" t="s">
        <v>35</v>
      </c>
      <c r="D6205" s="13" t="s">
        <v>36</v>
      </c>
      <c r="E6205" s="13" t="s">
        <v>37</v>
      </c>
      <c r="F6205" s="920"/>
      <c r="G6205" s="920"/>
      <c r="H6205" s="924" t="s">
        <v>38</v>
      </c>
      <c r="I6205" s="924"/>
      <c r="J6205" s="921" t="s">
        <v>31</v>
      </c>
      <c r="K6205" s="921" t="s">
        <v>32</v>
      </c>
      <c r="L6205" s="925">
        <v>227</v>
      </c>
    </row>
    <row r="6206" spans="1:12" s="1" customFormat="1" ht="24" customHeight="1" x14ac:dyDescent="0.15">
      <c r="A6206" s="918"/>
      <c r="B6206" s="14" t="s">
        <v>39</v>
      </c>
      <c r="C6206" s="14" t="s">
        <v>3003</v>
      </c>
      <c r="D6206" s="15">
        <v>43572</v>
      </c>
      <c r="E6206" s="14" t="s">
        <v>3330</v>
      </c>
      <c r="F6206" s="920"/>
      <c r="G6206" s="920"/>
      <c r="H6206" s="924"/>
      <c r="I6206" s="924"/>
      <c r="J6206" s="921"/>
      <c r="K6206" s="921"/>
      <c r="L6206" s="925"/>
    </row>
    <row r="6207" spans="1:12" s="1" customFormat="1" ht="24" customHeight="1" x14ac:dyDescent="0.15">
      <c r="A6207" s="918">
        <v>1159</v>
      </c>
      <c r="B6207" s="9" t="s">
        <v>22</v>
      </c>
      <c r="C6207" s="13" t="s">
        <v>23</v>
      </c>
      <c r="D6207" s="13" t="s">
        <v>24</v>
      </c>
      <c r="E6207" s="13" t="s">
        <v>25</v>
      </c>
      <c r="F6207" s="919" t="s">
        <v>17</v>
      </c>
      <c r="G6207" s="919"/>
      <c r="H6207" s="920"/>
      <c r="I6207" s="920"/>
      <c r="J6207" s="920"/>
      <c r="K6207" s="920"/>
      <c r="L6207" s="920"/>
    </row>
    <row r="6208" spans="1:12" s="1" customFormat="1" ht="26.25" customHeight="1" x14ac:dyDescent="0.15">
      <c r="A6208" s="918"/>
      <c r="B6208" s="921" t="s">
        <v>3547</v>
      </c>
      <c r="C6208" s="921" t="s">
        <v>3548</v>
      </c>
      <c r="D6208" s="923">
        <v>43733</v>
      </c>
      <c r="E6208" s="921" t="s">
        <v>3371</v>
      </c>
      <c r="F6208" s="921" t="s">
        <v>3549</v>
      </c>
      <c r="G6208" s="921"/>
      <c r="H6208" s="924" t="s">
        <v>30</v>
      </c>
      <c r="I6208" s="924"/>
      <c r="J6208" s="14" t="s">
        <v>31</v>
      </c>
      <c r="K6208" s="14" t="s">
        <v>31</v>
      </c>
      <c r="L6208" s="16">
        <v>0</v>
      </c>
    </row>
    <row r="6209" spans="1:12" s="1" customFormat="1" ht="29.25" customHeight="1" x14ac:dyDescent="0.15">
      <c r="A6209" s="918"/>
      <c r="B6209" s="921"/>
      <c r="C6209" s="921"/>
      <c r="D6209" s="923"/>
      <c r="E6209" s="921"/>
      <c r="F6209" s="921"/>
      <c r="G6209" s="921"/>
      <c r="H6209" s="924" t="s">
        <v>33</v>
      </c>
      <c r="I6209" s="924"/>
      <c r="J6209" s="14" t="s">
        <v>31</v>
      </c>
      <c r="K6209" s="14" t="s">
        <v>32</v>
      </c>
      <c r="L6209" s="16">
        <v>472.6</v>
      </c>
    </row>
    <row r="6210" spans="1:12" s="1" customFormat="1" ht="24" customHeight="1" x14ac:dyDescent="0.15">
      <c r="A6210" s="918"/>
      <c r="B6210" s="9" t="s">
        <v>34</v>
      </c>
      <c r="C6210" s="13" t="s">
        <v>35</v>
      </c>
      <c r="D6210" s="13" t="s">
        <v>36</v>
      </c>
      <c r="E6210" s="13" t="s">
        <v>37</v>
      </c>
      <c r="F6210" s="920"/>
      <c r="G6210" s="920"/>
      <c r="H6210" s="924" t="s">
        <v>38</v>
      </c>
      <c r="I6210" s="924"/>
      <c r="J6210" s="921" t="s">
        <v>31</v>
      </c>
      <c r="K6210" s="921" t="s">
        <v>32</v>
      </c>
      <c r="L6210" s="925">
        <v>240</v>
      </c>
    </row>
    <row r="6211" spans="1:12" s="1" customFormat="1" ht="24" customHeight="1" x14ac:dyDescent="0.15">
      <c r="A6211" s="918"/>
      <c r="B6211" s="14" t="s">
        <v>39</v>
      </c>
      <c r="C6211" s="14" t="s">
        <v>3549</v>
      </c>
      <c r="D6211" s="15">
        <v>43737</v>
      </c>
      <c r="E6211" s="14" t="s">
        <v>1382</v>
      </c>
      <c r="F6211" s="920"/>
      <c r="G6211" s="920"/>
      <c r="H6211" s="924"/>
      <c r="I6211" s="924"/>
      <c r="J6211" s="921"/>
      <c r="K6211" s="921"/>
      <c r="L6211" s="925"/>
    </row>
    <row r="6212" spans="1:12" s="1" customFormat="1" ht="24" customHeight="1" x14ac:dyDescent="0.15">
      <c r="A6212" s="918">
        <v>1160</v>
      </c>
      <c r="B6212" s="9" t="s">
        <v>22</v>
      </c>
      <c r="C6212" s="13" t="s">
        <v>23</v>
      </c>
      <c r="D6212" s="13" t="s">
        <v>24</v>
      </c>
      <c r="E6212" s="13" t="s">
        <v>25</v>
      </c>
      <c r="F6212" s="919" t="s">
        <v>17</v>
      </c>
      <c r="G6212" s="919"/>
      <c r="H6212" s="920"/>
      <c r="I6212" s="920"/>
      <c r="J6212" s="920"/>
      <c r="K6212" s="920"/>
      <c r="L6212" s="920"/>
    </row>
    <row r="6213" spans="1:12" s="1" customFormat="1" ht="26.25" customHeight="1" x14ac:dyDescent="0.15">
      <c r="A6213" s="918"/>
      <c r="B6213" s="921" t="s">
        <v>3550</v>
      </c>
      <c r="C6213" s="922" t="s">
        <v>3551</v>
      </c>
      <c r="D6213" s="923">
        <v>43561</v>
      </c>
      <c r="E6213" s="921" t="s">
        <v>842</v>
      </c>
      <c r="F6213" s="921" t="s">
        <v>631</v>
      </c>
      <c r="G6213" s="921"/>
      <c r="H6213" s="924" t="s">
        <v>30</v>
      </c>
      <c r="I6213" s="924"/>
      <c r="J6213" s="14" t="s">
        <v>31</v>
      </c>
      <c r="K6213" s="14" t="s">
        <v>32</v>
      </c>
      <c r="L6213" s="16">
        <v>398</v>
      </c>
    </row>
    <row r="6214" spans="1:12" s="1" customFormat="1" ht="409.2" customHeight="1" x14ac:dyDescent="0.15">
      <c r="A6214" s="918"/>
      <c r="B6214" s="921"/>
      <c r="C6214" s="922"/>
      <c r="D6214" s="923"/>
      <c r="E6214" s="921"/>
      <c r="F6214" s="921"/>
      <c r="G6214" s="921"/>
      <c r="H6214" s="924" t="s">
        <v>33</v>
      </c>
      <c r="I6214" s="924"/>
      <c r="J6214" s="921" t="s">
        <v>31</v>
      </c>
      <c r="K6214" s="921" t="s">
        <v>32</v>
      </c>
      <c r="L6214" s="925">
        <v>2174.02</v>
      </c>
    </row>
    <row r="6215" spans="1:12" s="1" customFormat="1" ht="365.85" customHeight="1" x14ac:dyDescent="0.15">
      <c r="A6215" s="918"/>
      <c r="B6215" s="921"/>
      <c r="C6215" s="922"/>
      <c r="D6215" s="923"/>
      <c r="E6215" s="921"/>
      <c r="F6215" s="921"/>
      <c r="G6215" s="921"/>
      <c r="H6215" s="924"/>
      <c r="I6215" s="924"/>
      <c r="J6215" s="921"/>
      <c r="K6215" s="921"/>
      <c r="L6215" s="925"/>
    </row>
    <row r="6216" spans="1:12" s="1" customFormat="1" ht="24" customHeight="1" x14ac:dyDescent="0.15">
      <c r="A6216" s="918"/>
      <c r="B6216" s="9" t="s">
        <v>34</v>
      </c>
      <c r="C6216" s="13" t="s">
        <v>35</v>
      </c>
      <c r="D6216" s="13" t="s">
        <v>36</v>
      </c>
      <c r="E6216" s="13" t="s">
        <v>37</v>
      </c>
      <c r="F6216" s="920"/>
      <c r="G6216" s="920"/>
      <c r="H6216" s="924" t="s">
        <v>38</v>
      </c>
      <c r="I6216" s="924"/>
      <c r="J6216" s="921" t="s">
        <v>31</v>
      </c>
      <c r="K6216" s="921" t="s">
        <v>31</v>
      </c>
      <c r="L6216" s="925">
        <v>0</v>
      </c>
    </row>
    <row r="6217" spans="1:12" s="1" customFormat="1" ht="24" customHeight="1" x14ac:dyDescent="0.15">
      <c r="A6217" s="918"/>
      <c r="B6217" s="14" t="s">
        <v>39</v>
      </c>
      <c r="C6217" s="14" t="s">
        <v>631</v>
      </c>
      <c r="D6217" s="15">
        <v>43567</v>
      </c>
      <c r="E6217" s="14" t="s">
        <v>3552</v>
      </c>
      <c r="F6217" s="920"/>
      <c r="G6217" s="920"/>
      <c r="H6217" s="924"/>
      <c r="I6217" s="924"/>
      <c r="J6217" s="921"/>
      <c r="K6217" s="921"/>
      <c r="L6217" s="925"/>
    </row>
    <row r="6218" spans="1:12" s="1" customFormat="1" ht="24" customHeight="1" x14ac:dyDescent="0.15">
      <c r="A6218" s="918">
        <v>1161</v>
      </c>
      <c r="B6218" s="9" t="s">
        <v>22</v>
      </c>
      <c r="C6218" s="13" t="s">
        <v>23</v>
      </c>
      <c r="D6218" s="13" t="s">
        <v>24</v>
      </c>
      <c r="E6218" s="13" t="s">
        <v>25</v>
      </c>
      <c r="F6218" s="919" t="s">
        <v>17</v>
      </c>
      <c r="G6218" s="919"/>
      <c r="H6218" s="920"/>
      <c r="I6218" s="920"/>
      <c r="J6218" s="920"/>
      <c r="K6218" s="920"/>
      <c r="L6218" s="920"/>
    </row>
    <row r="6219" spans="1:12" s="1" customFormat="1" ht="26.25" customHeight="1" x14ac:dyDescent="0.15">
      <c r="A6219" s="918"/>
      <c r="B6219" s="921" t="s">
        <v>3550</v>
      </c>
      <c r="C6219" s="922" t="s">
        <v>3551</v>
      </c>
      <c r="D6219" s="923">
        <v>43561</v>
      </c>
      <c r="E6219" s="921" t="s">
        <v>842</v>
      </c>
      <c r="F6219" s="921" t="s">
        <v>3553</v>
      </c>
      <c r="G6219" s="921"/>
      <c r="H6219" s="924" t="s">
        <v>30</v>
      </c>
      <c r="I6219" s="924"/>
      <c r="J6219" s="14" t="s">
        <v>31</v>
      </c>
      <c r="K6219" s="14" t="s">
        <v>32</v>
      </c>
      <c r="L6219" s="16">
        <v>495</v>
      </c>
    </row>
    <row r="6220" spans="1:12" s="1" customFormat="1" ht="409.2" customHeight="1" x14ac:dyDescent="0.15">
      <c r="A6220" s="918"/>
      <c r="B6220" s="921"/>
      <c r="C6220" s="922"/>
      <c r="D6220" s="923"/>
      <c r="E6220" s="921"/>
      <c r="F6220" s="921"/>
      <c r="G6220" s="921"/>
      <c r="H6220" s="924" t="s">
        <v>33</v>
      </c>
      <c r="I6220" s="924"/>
      <c r="J6220" s="921" t="s">
        <v>31</v>
      </c>
      <c r="K6220" s="921" t="s">
        <v>31</v>
      </c>
      <c r="L6220" s="925">
        <v>0</v>
      </c>
    </row>
    <row r="6221" spans="1:12" s="1" customFormat="1" ht="365.85" customHeight="1" x14ac:dyDescent="0.15">
      <c r="A6221" s="918"/>
      <c r="B6221" s="921"/>
      <c r="C6221" s="922"/>
      <c r="D6221" s="923"/>
      <c r="E6221" s="921"/>
      <c r="F6221" s="921"/>
      <c r="G6221" s="921"/>
      <c r="H6221" s="924"/>
      <c r="I6221" s="924"/>
      <c r="J6221" s="921"/>
      <c r="K6221" s="921"/>
      <c r="L6221" s="925"/>
    </row>
    <row r="6222" spans="1:12" s="1" customFormat="1" ht="24" customHeight="1" x14ac:dyDescent="0.15">
      <c r="A6222" s="918"/>
      <c r="B6222" s="9" t="s">
        <v>34</v>
      </c>
      <c r="C6222" s="13" t="s">
        <v>35</v>
      </c>
      <c r="D6222" s="13" t="s">
        <v>36</v>
      </c>
      <c r="E6222" s="13" t="s">
        <v>37</v>
      </c>
      <c r="F6222" s="920"/>
      <c r="G6222" s="920"/>
      <c r="H6222" s="924" t="s">
        <v>38</v>
      </c>
      <c r="I6222" s="924"/>
      <c r="J6222" s="921" t="s">
        <v>31</v>
      </c>
      <c r="K6222" s="921" t="s">
        <v>31</v>
      </c>
      <c r="L6222" s="925">
        <v>0</v>
      </c>
    </row>
    <row r="6223" spans="1:12" s="1" customFormat="1" ht="24" customHeight="1" x14ac:dyDescent="0.15">
      <c r="A6223" s="918"/>
      <c r="B6223" s="14" t="s">
        <v>39</v>
      </c>
      <c r="C6223" s="14" t="s">
        <v>3553</v>
      </c>
      <c r="D6223" s="15">
        <v>43567</v>
      </c>
      <c r="E6223" s="14" t="s">
        <v>3552</v>
      </c>
      <c r="F6223" s="920"/>
      <c r="G6223" s="920"/>
      <c r="H6223" s="924"/>
      <c r="I6223" s="924"/>
      <c r="J6223" s="921"/>
      <c r="K6223" s="921"/>
      <c r="L6223" s="925"/>
    </row>
    <row r="6224" spans="1:12" s="1" customFormat="1" ht="24" customHeight="1" x14ac:dyDescent="0.15">
      <c r="A6224" s="918">
        <v>1162</v>
      </c>
      <c r="B6224" s="9" t="s">
        <v>22</v>
      </c>
      <c r="C6224" s="13" t="s">
        <v>23</v>
      </c>
      <c r="D6224" s="13" t="s">
        <v>24</v>
      </c>
      <c r="E6224" s="13" t="s">
        <v>25</v>
      </c>
      <c r="F6224" s="919" t="s">
        <v>17</v>
      </c>
      <c r="G6224" s="919"/>
      <c r="H6224" s="920"/>
      <c r="I6224" s="920"/>
      <c r="J6224" s="920"/>
      <c r="K6224" s="920"/>
      <c r="L6224" s="920"/>
    </row>
    <row r="6225" spans="1:12" s="1" customFormat="1" ht="26.25" customHeight="1" x14ac:dyDescent="0.15">
      <c r="A6225" s="918"/>
      <c r="B6225" s="921" t="s">
        <v>3550</v>
      </c>
      <c r="C6225" s="922" t="s">
        <v>3554</v>
      </c>
      <c r="D6225" s="923">
        <v>43722</v>
      </c>
      <c r="E6225" s="921" t="s">
        <v>3555</v>
      </c>
      <c r="F6225" s="921" t="s">
        <v>3556</v>
      </c>
      <c r="G6225" s="921"/>
      <c r="H6225" s="924" t="s">
        <v>30</v>
      </c>
      <c r="I6225" s="924"/>
      <c r="J6225" s="14" t="s">
        <v>31</v>
      </c>
      <c r="K6225" s="14" t="s">
        <v>32</v>
      </c>
      <c r="L6225" s="16">
        <v>416</v>
      </c>
    </row>
    <row r="6226" spans="1:12" s="1" customFormat="1" ht="409.2" customHeight="1" x14ac:dyDescent="0.15">
      <c r="A6226" s="918"/>
      <c r="B6226" s="921"/>
      <c r="C6226" s="922"/>
      <c r="D6226" s="923"/>
      <c r="E6226" s="921"/>
      <c r="F6226" s="921"/>
      <c r="G6226" s="921"/>
      <c r="H6226" s="924" t="s">
        <v>33</v>
      </c>
      <c r="I6226" s="924"/>
      <c r="J6226" s="921" t="s">
        <v>31</v>
      </c>
      <c r="K6226" s="921" t="s">
        <v>32</v>
      </c>
      <c r="L6226" s="925">
        <v>2874</v>
      </c>
    </row>
    <row r="6227" spans="1:12" s="1" customFormat="1" ht="50.85" customHeight="1" x14ac:dyDescent="0.15">
      <c r="A6227" s="918"/>
      <c r="B6227" s="921"/>
      <c r="C6227" s="922"/>
      <c r="D6227" s="923"/>
      <c r="E6227" s="921"/>
      <c r="F6227" s="921"/>
      <c r="G6227" s="921"/>
      <c r="H6227" s="924"/>
      <c r="I6227" s="924"/>
      <c r="J6227" s="921"/>
      <c r="K6227" s="921"/>
      <c r="L6227" s="925"/>
    </row>
    <row r="6228" spans="1:12" s="1" customFormat="1" ht="24" customHeight="1" x14ac:dyDescent="0.15">
      <c r="A6228" s="918"/>
      <c r="B6228" s="9" t="s">
        <v>34</v>
      </c>
      <c r="C6228" s="13" t="s">
        <v>35</v>
      </c>
      <c r="D6228" s="13" t="s">
        <v>36</v>
      </c>
      <c r="E6228" s="13" t="s">
        <v>37</v>
      </c>
      <c r="F6228" s="920"/>
      <c r="G6228" s="920"/>
      <c r="H6228" s="924" t="s">
        <v>38</v>
      </c>
      <c r="I6228" s="924"/>
      <c r="J6228" s="921" t="s">
        <v>31</v>
      </c>
      <c r="K6228" s="921" t="s">
        <v>31</v>
      </c>
      <c r="L6228" s="925">
        <v>0</v>
      </c>
    </row>
    <row r="6229" spans="1:12" s="1" customFormat="1" ht="24" customHeight="1" x14ac:dyDescent="0.15">
      <c r="A6229" s="918"/>
      <c r="B6229" s="14" t="s">
        <v>39</v>
      </c>
      <c r="C6229" s="14" t="s">
        <v>3556</v>
      </c>
      <c r="D6229" s="15">
        <v>43725</v>
      </c>
      <c r="E6229" s="14" t="s">
        <v>1617</v>
      </c>
      <c r="F6229" s="920"/>
      <c r="G6229" s="920"/>
      <c r="H6229" s="924"/>
      <c r="I6229" s="924"/>
      <c r="J6229" s="921"/>
      <c r="K6229" s="921"/>
      <c r="L6229" s="925"/>
    </row>
    <row r="6230" spans="1:12" s="1" customFormat="1" ht="24" customHeight="1" x14ac:dyDescent="0.15">
      <c r="A6230" s="918">
        <v>1163</v>
      </c>
      <c r="B6230" s="9" t="s">
        <v>22</v>
      </c>
      <c r="C6230" s="13" t="s">
        <v>23</v>
      </c>
      <c r="D6230" s="13" t="s">
        <v>24</v>
      </c>
      <c r="E6230" s="13" t="s">
        <v>25</v>
      </c>
      <c r="F6230" s="919" t="s">
        <v>17</v>
      </c>
      <c r="G6230" s="919"/>
      <c r="H6230" s="920"/>
      <c r="I6230" s="920"/>
      <c r="J6230" s="920"/>
      <c r="K6230" s="920"/>
      <c r="L6230" s="920"/>
    </row>
    <row r="6231" spans="1:12" s="1" customFormat="1" ht="26.25" customHeight="1" x14ac:dyDescent="0.15">
      <c r="A6231" s="918"/>
      <c r="B6231" s="921" t="s">
        <v>3550</v>
      </c>
      <c r="C6231" s="922" t="s">
        <v>3557</v>
      </c>
      <c r="D6231" s="923">
        <v>43731</v>
      </c>
      <c r="E6231" s="921" t="s">
        <v>159</v>
      </c>
      <c r="F6231" s="921" t="s">
        <v>3558</v>
      </c>
      <c r="G6231" s="921"/>
      <c r="H6231" s="924" t="s">
        <v>30</v>
      </c>
      <c r="I6231" s="924"/>
      <c r="J6231" s="14" t="s">
        <v>31</v>
      </c>
      <c r="K6231" s="14" t="s">
        <v>32</v>
      </c>
      <c r="L6231" s="16">
        <v>528</v>
      </c>
    </row>
    <row r="6232" spans="1:12" s="1" customFormat="1" ht="323.25" customHeight="1" x14ac:dyDescent="0.15">
      <c r="A6232" s="918"/>
      <c r="B6232" s="921"/>
      <c r="C6232" s="922"/>
      <c r="D6232" s="923"/>
      <c r="E6232" s="921"/>
      <c r="F6232" s="921"/>
      <c r="G6232" s="921"/>
      <c r="H6232" s="924" t="s">
        <v>33</v>
      </c>
      <c r="I6232" s="924"/>
      <c r="J6232" s="14" t="s">
        <v>31</v>
      </c>
      <c r="K6232" s="14" t="s">
        <v>32</v>
      </c>
      <c r="L6232" s="16">
        <v>422</v>
      </c>
    </row>
    <row r="6233" spans="1:12" s="1" customFormat="1" ht="24" customHeight="1" x14ac:dyDescent="0.15">
      <c r="A6233" s="918"/>
      <c r="B6233" s="9" t="s">
        <v>34</v>
      </c>
      <c r="C6233" s="13" t="s">
        <v>35</v>
      </c>
      <c r="D6233" s="13" t="s">
        <v>36</v>
      </c>
      <c r="E6233" s="13" t="s">
        <v>37</v>
      </c>
      <c r="F6233" s="920"/>
      <c r="G6233" s="920"/>
      <c r="H6233" s="924" t="s">
        <v>38</v>
      </c>
      <c r="I6233" s="924"/>
      <c r="J6233" s="921" t="s">
        <v>31</v>
      </c>
      <c r="K6233" s="921" t="s">
        <v>32</v>
      </c>
      <c r="L6233" s="925">
        <v>226</v>
      </c>
    </row>
    <row r="6234" spans="1:12" s="1" customFormat="1" ht="24" customHeight="1" x14ac:dyDescent="0.15">
      <c r="A6234" s="918"/>
      <c r="B6234" s="14" t="s">
        <v>39</v>
      </c>
      <c r="C6234" s="14" t="s">
        <v>3558</v>
      </c>
      <c r="D6234" s="15">
        <v>43734</v>
      </c>
      <c r="E6234" s="14" t="s">
        <v>1658</v>
      </c>
      <c r="F6234" s="920"/>
      <c r="G6234" s="920"/>
      <c r="H6234" s="924"/>
      <c r="I6234" s="924"/>
      <c r="J6234" s="921"/>
      <c r="K6234" s="921"/>
      <c r="L6234" s="925"/>
    </row>
    <row r="6235" spans="1:12" s="1" customFormat="1" ht="24" customHeight="1" x14ac:dyDescent="0.15">
      <c r="A6235" s="918">
        <v>1164</v>
      </c>
      <c r="B6235" s="9" t="s">
        <v>22</v>
      </c>
      <c r="C6235" s="13" t="s">
        <v>23</v>
      </c>
      <c r="D6235" s="13" t="s">
        <v>24</v>
      </c>
      <c r="E6235" s="13" t="s">
        <v>25</v>
      </c>
      <c r="F6235" s="919" t="s">
        <v>17</v>
      </c>
      <c r="G6235" s="919"/>
      <c r="H6235" s="920"/>
      <c r="I6235" s="920"/>
      <c r="J6235" s="920"/>
      <c r="K6235" s="920"/>
      <c r="L6235" s="920"/>
    </row>
    <row r="6236" spans="1:12" s="1" customFormat="1" ht="26.25" customHeight="1" x14ac:dyDescent="0.15">
      <c r="A6236" s="918"/>
      <c r="B6236" s="921" t="s">
        <v>3559</v>
      </c>
      <c r="C6236" s="922" t="s">
        <v>3560</v>
      </c>
      <c r="D6236" s="923">
        <v>43607</v>
      </c>
      <c r="E6236" s="921" t="s">
        <v>469</v>
      </c>
      <c r="F6236" s="921" t="s">
        <v>3561</v>
      </c>
      <c r="G6236" s="921"/>
      <c r="H6236" s="924" t="s">
        <v>30</v>
      </c>
      <c r="I6236" s="924"/>
      <c r="J6236" s="14" t="s">
        <v>31</v>
      </c>
      <c r="K6236" s="14" t="s">
        <v>32</v>
      </c>
      <c r="L6236" s="16">
        <v>166.48</v>
      </c>
    </row>
    <row r="6237" spans="1:12" s="1" customFormat="1" ht="207.75" customHeight="1" x14ac:dyDescent="0.15">
      <c r="A6237" s="918"/>
      <c r="B6237" s="921"/>
      <c r="C6237" s="922"/>
      <c r="D6237" s="923"/>
      <c r="E6237" s="921"/>
      <c r="F6237" s="921"/>
      <c r="G6237" s="921"/>
      <c r="H6237" s="924" t="s">
        <v>33</v>
      </c>
      <c r="I6237" s="924"/>
      <c r="J6237" s="14" t="s">
        <v>31</v>
      </c>
      <c r="K6237" s="14" t="s">
        <v>32</v>
      </c>
      <c r="L6237" s="16">
        <v>570.6</v>
      </c>
    </row>
    <row r="6238" spans="1:12" s="1" customFormat="1" ht="24" customHeight="1" x14ac:dyDescent="0.15">
      <c r="A6238" s="918"/>
      <c r="B6238" s="9" t="s">
        <v>34</v>
      </c>
      <c r="C6238" s="13" t="s">
        <v>35</v>
      </c>
      <c r="D6238" s="13" t="s">
        <v>36</v>
      </c>
      <c r="E6238" s="13" t="s">
        <v>37</v>
      </c>
      <c r="F6238" s="920"/>
      <c r="G6238" s="920"/>
      <c r="H6238" s="924" t="s">
        <v>38</v>
      </c>
      <c r="I6238" s="924"/>
      <c r="J6238" s="921" t="s">
        <v>31</v>
      </c>
      <c r="K6238" s="921" t="s">
        <v>31</v>
      </c>
      <c r="L6238" s="925">
        <v>0</v>
      </c>
    </row>
    <row r="6239" spans="1:12" s="1" customFormat="1" ht="24" customHeight="1" x14ac:dyDescent="0.15">
      <c r="A6239" s="918"/>
      <c r="B6239" s="14" t="s">
        <v>204</v>
      </c>
      <c r="C6239" s="14" t="s">
        <v>3561</v>
      </c>
      <c r="D6239" s="15">
        <v>43608</v>
      </c>
      <c r="E6239" s="14" t="s">
        <v>148</v>
      </c>
      <c r="F6239" s="920"/>
      <c r="G6239" s="920"/>
      <c r="H6239" s="924"/>
      <c r="I6239" s="924"/>
      <c r="J6239" s="921"/>
      <c r="K6239" s="921"/>
      <c r="L6239" s="925"/>
    </row>
    <row r="6240" spans="1:12" s="1" customFormat="1" ht="24" customHeight="1" x14ac:dyDescent="0.15">
      <c r="A6240" s="918">
        <v>1165</v>
      </c>
      <c r="B6240" s="9" t="s">
        <v>22</v>
      </c>
      <c r="C6240" s="13" t="s">
        <v>23</v>
      </c>
      <c r="D6240" s="13" t="s">
        <v>24</v>
      </c>
      <c r="E6240" s="13" t="s">
        <v>25</v>
      </c>
      <c r="F6240" s="919" t="s">
        <v>17</v>
      </c>
      <c r="G6240" s="919"/>
      <c r="H6240" s="920"/>
      <c r="I6240" s="920"/>
      <c r="J6240" s="920"/>
      <c r="K6240" s="920"/>
      <c r="L6240" s="920"/>
    </row>
    <row r="6241" spans="1:12" s="1" customFormat="1" ht="26.25" customHeight="1" x14ac:dyDescent="0.15">
      <c r="A6241" s="918"/>
      <c r="B6241" s="921" t="s">
        <v>3559</v>
      </c>
      <c r="C6241" s="922" t="s">
        <v>3562</v>
      </c>
      <c r="D6241" s="923">
        <v>43726</v>
      </c>
      <c r="E6241" s="921" t="s">
        <v>187</v>
      </c>
      <c r="F6241" s="921" t="s">
        <v>1003</v>
      </c>
      <c r="G6241" s="921"/>
      <c r="H6241" s="924" t="s">
        <v>30</v>
      </c>
      <c r="I6241" s="924"/>
      <c r="J6241" s="14" t="s">
        <v>31</v>
      </c>
      <c r="K6241" s="14" t="s">
        <v>32</v>
      </c>
      <c r="L6241" s="16">
        <v>1075.3600000000001</v>
      </c>
    </row>
    <row r="6242" spans="1:12" s="1" customFormat="1" ht="409.2" customHeight="1" x14ac:dyDescent="0.15">
      <c r="A6242" s="918"/>
      <c r="B6242" s="921"/>
      <c r="C6242" s="922"/>
      <c r="D6242" s="923"/>
      <c r="E6242" s="921"/>
      <c r="F6242" s="921"/>
      <c r="G6242" s="921"/>
      <c r="H6242" s="924" t="s">
        <v>33</v>
      </c>
      <c r="I6242" s="924"/>
      <c r="J6242" s="921" t="s">
        <v>31</v>
      </c>
      <c r="K6242" s="921" t="s">
        <v>31</v>
      </c>
      <c r="L6242" s="925">
        <v>0</v>
      </c>
    </row>
    <row r="6243" spans="1:12" s="1" customFormat="1" ht="8.85" customHeight="1" x14ac:dyDescent="0.15">
      <c r="A6243" s="918"/>
      <c r="B6243" s="921"/>
      <c r="C6243" s="922"/>
      <c r="D6243" s="923"/>
      <c r="E6243" s="921"/>
      <c r="F6243" s="921"/>
      <c r="G6243" s="921"/>
      <c r="H6243" s="924"/>
      <c r="I6243" s="924"/>
      <c r="J6243" s="921"/>
      <c r="K6243" s="921"/>
      <c r="L6243" s="925"/>
    </row>
    <row r="6244" spans="1:12" s="1" customFormat="1" ht="24" customHeight="1" x14ac:dyDescent="0.15">
      <c r="A6244" s="918"/>
      <c r="B6244" s="9" t="s">
        <v>34</v>
      </c>
      <c r="C6244" s="13" t="s">
        <v>35</v>
      </c>
      <c r="D6244" s="13" t="s">
        <v>36</v>
      </c>
      <c r="E6244" s="13" t="s">
        <v>37</v>
      </c>
      <c r="F6244" s="920"/>
      <c r="G6244" s="920"/>
      <c r="H6244" s="924" t="s">
        <v>38</v>
      </c>
      <c r="I6244" s="924"/>
      <c r="J6244" s="921" t="s">
        <v>31</v>
      </c>
      <c r="K6244" s="921" t="s">
        <v>32</v>
      </c>
      <c r="L6244" s="925">
        <v>663.44</v>
      </c>
    </row>
    <row r="6245" spans="1:12" s="1" customFormat="1" ht="24" customHeight="1" x14ac:dyDescent="0.15">
      <c r="A6245" s="918"/>
      <c r="B6245" s="14" t="s">
        <v>204</v>
      </c>
      <c r="C6245" s="14" t="s">
        <v>1003</v>
      </c>
      <c r="D6245" s="15">
        <v>43730</v>
      </c>
      <c r="E6245" s="14" t="s">
        <v>188</v>
      </c>
      <c r="F6245" s="920"/>
      <c r="G6245" s="920"/>
      <c r="H6245" s="924"/>
      <c r="I6245" s="924"/>
      <c r="J6245" s="921"/>
      <c r="K6245" s="921"/>
      <c r="L6245" s="925"/>
    </row>
    <row r="6246" spans="1:12" s="1" customFormat="1" ht="24" customHeight="1" x14ac:dyDescent="0.15">
      <c r="A6246" s="918">
        <v>1166</v>
      </c>
      <c r="B6246" s="9" t="s">
        <v>22</v>
      </c>
      <c r="C6246" s="13" t="s">
        <v>23</v>
      </c>
      <c r="D6246" s="13" t="s">
        <v>24</v>
      </c>
      <c r="E6246" s="13" t="s">
        <v>25</v>
      </c>
      <c r="F6246" s="919" t="s">
        <v>17</v>
      </c>
      <c r="G6246" s="919"/>
      <c r="H6246" s="920"/>
      <c r="I6246" s="920"/>
      <c r="J6246" s="920"/>
      <c r="K6246" s="920"/>
      <c r="L6246" s="920"/>
    </row>
    <row r="6247" spans="1:12" s="1" customFormat="1" ht="26.25" customHeight="1" x14ac:dyDescent="0.15">
      <c r="A6247" s="918"/>
      <c r="B6247" s="921" t="s">
        <v>3563</v>
      </c>
      <c r="C6247" s="922" t="s">
        <v>3564</v>
      </c>
      <c r="D6247" s="923">
        <v>43707</v>
      </c>
      <c r="E6247" s="921" t="s">
        <v>313</v>
      </c>
      <c r="F6247" s="921" t="s">
        <v>3565</v>
      </c>
      <c r="G6247" s="921"/>
      <c r="H6247" s="924" t="s">
        <v>30</v>
      </c>
      <c r="I6247" s="924"/>
      <c r="J6247" s="14" t="s">
        <v>31</v>
      </c>
      <c r="K6247" s="14" t="s">
        <v>32</v>
      </c>
      <c r="L6247" s="16">
        <v>453.92</v>
      </c>
    </row>
    <row r="6248" spans="1:12" s="1" customFormat="1" ht="409.2" customHeight="1" x14ac:dyDescent="0.15">
      <c r="A6248" s="918"/>
      <c r="B6248" s="921"/>
      <c r="C6248" s="922"/>
      <c r="D6248" s="923"/>
      <c r="E6248" s="921"/>
      <c r="F6248" s="921"/>
      <c r="G6248" s="921"/>
      <c r="H6248" s="924" t="s">
        <v>33</v>
      </c>
      <c r="I6248" s="924"/>
      <c r="J6248" s="921" t="s">
        <v>31</v>
      </c>
      <c r="K6248" s="921" t="s">
        <v>32</v>
      </c>
      <c r="L6248" s="925">
        <v>1401.03</v>
      </c>
    </row>
    <row r="6249" spans="1:12" s="1" customFormat="1" ht="134.85" customHeight="1" x14ac:dyDescent="0.15">
      <c r="A6249" s="918"/>
      <c r="B6249" s="921"/>
      <c r="C6249" s="922"/>
      <c r="D6249" s="923"/>
      <c r="E6249" s="921"/>
      <c r="F6249" s="921"/>
      <c r="G6249" s="921"/>
      <c r="H6249" s="924"/>
      <c r="I6249" s="924"/>
      <c r="J6249" s="921"/>
      <c r="K6249" s="921"/>
      <c r="L6249" s="925"/>
    </row>
    <row r="6250" spans="1:12" s="1" customFormat="1" ht="24" customHeight="1" x14ac:dyDescent="0.15">
      <c r="A6250" s="918"/>
      <c r="B6250" s="9" t="s">
        <v>34</v>
      </c>
      <c r="C6250" s="13" t="s">
        <v>35</v>
      </c>
      <c r="D6250" s="13" t="s">
        <v>36</v>
      </c>
      <c r="E6250" s="13" t="s">
        <v>37</v>
      </c>
      <c r="F6250" s="920"/>
      <c r="G6250" s="920"/>
      <c r="H6250" s="924" t="s">
        <v>38</v>
      </c>
      <c r="I6250" s="924"/>
      <c r="J6250" s="921" t="s">
        <v>31</v>
      </c>
      <c r="K6250" s="921" t="s">
        <v>32</v>
      </c>
      <c r="L6250" s="925">
        <v>120</v>
      </c>
    </row>
    <row r="6251" spans="1:12" s="1" customFormat="1" ht="24" customHeight="1" x14ac:dyDescent="0.15">
      <c r="A6251" s="918"/>
      <c r="B6251" s="14" t="s">
        <v>702</v>
      </c>
      <c r="C6251" s="14" t="s">
        <v>3565</v>
      </c>
      <c r="D6251" s="15">
        <v>43711</v>
      </c>
      <c r="E6251" s="14" t="s">
        <v>3566</v>
      </c>
      <c r="F6251" s="920"/>
      <c r="G6251" s="920"/>
      <c r="H6251" s="924"/>
      <c r="I6251" s="924"/>
      <c r="J6251" s="921"/>
      <c r="K6251" s="921"/>
      <c r="L6251" s="925"/>
    </row>
    <row r="6252" spans="1:12" s="1" customFormat="1" ht="24" customHeight="1" x14ac:dyDescent="0.15">
      <c r="A6252" s="918">
        <v>1167</v>
      </c>
      <c r="B6252" s="9" t="s">
        <v>22</v>
      </c>
      <c r="C6252" s="13" t="s">
        <v>23</v>
      </c>
      <c r="D6252" s="13" t="s">
        <v>24</v>
      </c>
      <c r="E6252" s="13" t="s">
        <v>25</v>
      </c>
      <c r="F6252" s="919" t="s">
        <v>17</v>
      </c>
      <c r="G6252" s="919"/>
      <c r="H6252" s="920"/>
      <c r="I6252" s="920"/>
      <c r="J6252" s="920"/>
      <c r="K6252" s="920"/>
      <c r="L6252" s="920"/>
    </row>
    <row r="6253" spans="1:12" s="1" customFormat="1" ht="26.25" customHeight="1" x14ac:dyDescent="0.15">
      <c r="A6253" s="918"/>
      <c r="B6253" s="921" t="s">
        <v>3563</v>
      </c>
      <c r="C6253" s="922" t="s">
        <v>3567</v>
      </c>
      <c r="D6253" s="923">
        <v>43732</v>
      </c>
      <c r="E6253" s="921" t="s">
        <v>136</v>
      </c>
      <c r="F6253" s="921" t="s">
        <v>2869</v>
      </c>
      <c r="G6253" s="921"/>
      <c r="H6253" s="924" t="s">
        <v>30</v>
      </c>
      <c r="I6253" s="924"/>
      <c r="J6253" s="14" t="s">
        <v>31</v>
      </c>
      <c r="K6253" s="14" t="s">
        <v>32</v>
      </c>
      <c r="L6253" s="16">
        <v>471.43</v>
      </c>
    </row>
    <row r="6254" spans="1:12" s="1" customFormat="1" ht="365.25" customHeight="1" x14ac:dyDescent="0.15">
      <c r="A6254" s="918"/>
      <c r="B6254" s="921"/>
      <c r="C6254" s="922"/>
      <c r="D6254" s="923"/>
      <c r="E6254" s="921"/>
      <c r="F6254" s="921"/>
      <c r="G6254" s="921"/>
      <c r="H6254" s="924" t="s">
        <v>33</v>
      </c>
      <c r="I6254" s="924"/>
      <c r="J6254" s="14" t="s">
        <v>31</v>
      </c>
      <c r="K6254" s="14" t="s">
        <v>31</v>
      </c>
      <c r="L6254" s="16">
        <v>0</v>
      </c>
    </row>
    <row r="6255" spans="1:12" s="1" customFormat="1" ht="24" customHeight="1" x14ac:dyDescent="0.15">
      <c r="A6255" s="918"/>
      <c r="B6255" s="9" t="s">
        <v>34</v>
      </c>
      <c r="C6255" s="13" t="s">
        <v>35</v>
      </c>
      <c r="D6255" s="13" t="s">
        <v>36</v>
      </c>
      <c r="E6255" s="13" t="s">
        <v>37</v>
      </c>
      <c r="F6255" s="920"/>
      <c r="G6255" s="920"/>
      <c r="H6255" s="924" t="s">
        <v>38</v>
      </c>
      <c r="I6255" s="924"/>
      <c r="J6255" s="921" t="s">
        <v>31</v>
      </c>
      <c r="K6255" s="921" t="s">
        <v>31</v>
      </c>
      <c r="L6255" s="925">
        <v>0</v>
      </c>
    </row>
    <row r="6256" spans="1:12" s="1" customFormat="1" ht="24" customHeight="1" x14ac:dyDescent="0.15">
      <c r="A6256" s="918"/>
      <c r="B6256" s="14" t="s">
        <v>702</v>
      </c>
      <c r="C6256" s="14" t="s">
        <v>2869</v>
      </c>
      <c r="D6256" s="15">
        <v>43734</v>
      </c>
      <c r="E6256" s="14" t="s">
        <v>2931</v>
      </c>
      <c r="F6256" s="920"/>
      <c r="G6256" s="920"/>
      <c r="H6256" s="924"/>
      <c r="I6256" s="924"/>
      <c r="J6256" s="921"/>
      <c r="K6256" s="921"/>
      <c r="L6256" s="925"/>
    </row>
    <row r="6257" spans="1:12" s="1" customFormat="1" ht="24" customHeight="1" x14ac:dyDescent="0.15">
      <c r="A6257" s="918">
        <v>1168</v>
      </c>
      <c r="B6257" s="9" t="s">
        <v>22</v>
      </c>
      <c r="C6257" s="13" t="s">
        <v>23</v>
      </c>
      <c r="D6257" s="13" t="s">
        <v>24</v>
      </c>
      <c r="E6257" s="13" t="s">
        <v>25</v>
      </c>
      <c r="F6257" s="919" t="s">
        <v>17</v>
      </c>
      <c r="G6257" s="919"/>
      <c r="H6257" s="920"/>
      <c r="I6257" s="920"/>
      <c r="J6257" s="920"/>
      <c r="K6257" s="920"/>
      <c r="L6257" s="920"/>
    </row>
    <row r="6258" spans="1:12" s="1" customFormat="1" ht="26.25" customHeight="1" x14ac:dyDescent="0.15">
      <c r="A6258" s="918"/>
      <c r="B6258" s="921" t="s">
        <v>3568</v>
      </c>
      <c r="C6258" s="922" t="s">
        <v>3569</v>
      </c>
      <c r="D6258" s="923">
        <v>43615</v>
      </c>
      <c r="E6258" s="921" t="s">
        <v>151</v>
      </c>
      <c r="F6258" s="921" t="s">
        <v>3570</v>
      </c>
      <c r="G6258" s="921"/>
      <c r="H6258" s="924" t="s">
        <v>30</v>
      </c>
      <c r="I6258" s="924"/>
      <c r="J6258" s="14" t="s">
        <v>31</v>
      </c>
      <c r="K6258" s="14" t="s">
        <v>32</v>
      </c>
      <c r="L6258" s="16">
        <v>52</v>
      </c>
    </row>
    <row r="6259" spans="1:12" s="1" customFormat="1" ht="218.25" customHeight="1" x14ac:dyDescent="0.15">
      <c r="A6259" s="918"/>
      <c r="B6259" s="921"/>
      <c r="C6259" s="922"/>
      <c r="D6259" s="923"/>
      <c r="E6259" s="921"/>
      <c r="F6259" s="921"/>
      <c r="G6259" s="921"/>
      <c r="H6259" s="924" t="s">
        <v>33</v>
      </c>
      <c r="I6259" s="924"/>
      <c r="J6259" s="14" t="s">
        <v>31</v>
      </c>
      <c r="K6259" s="14" t="s">
        <v>32</v>
      </c>
      <c r="L6259" s="16">
        <v>693.6</v>
      </c>
    </row>
    <row r="6260" spans="1:12" s="1" customFormat="1" ht="24" customHeight="1" x14ac:dyDescent="0.15">
      <c r="A6260" s="918"/>
      <c r="B6260" s="9" t="s">
        <v>34</v>
      </c>
      <c r="C6260" s="13" t="s">
        <v>35</v>
      </c>
      <c r="D6260" s="13" t="s">
        <v>36</v>
      </c>
      <c r="E6260" s="13" t="s">
        <v>37</v>
      </c>
      <c r="F6260" s="920"/>
      <c r="G6260" s="920"/>
      <c r="H6260" s="924" t="s">
        <v>38</v>
      </c>
      <c r="I6260" s="924"/>
      <c r="J6260" s="921" t="s">
        <v>31</v>
      </c>
      <c r="K6260" s="921" t="s">
        <v>32</v>
      </c>
      <c r="L6260" s="925">
        <v>150</v>
      </c>
    </row>
    <row r="6261" spans="1:12" s="1" customFormat="1" ht="34.5" customHeight="1" x14ac:dyDescent="0.15">
      <c r="A6261" s="918"/>
      <c r="B6261" s="14" t="s">
        <v>3571</v>
      </c>
      <c r="C6261" s="14" t="s">
        <v>3570</v>
      </c>
      <c r="D6261" s="15">
        <v>43616</v>
      </c>
      <c r="E6261" s="14" t="s">
        <v>2192</v>
      </c>
      <c r="F6261" s="920"/>
      <c r="G6261" s="920"/>
      <c r="H6261" s="924"/>
      <c r="I6261" s="924"/>
      <c r="J6261" s="921"/>
      <c r="K6261" s="921"/>
      <c r="L6261" s="925"/>
    </row>
    <row r="6262" spans="1:12" s="1" customFormat="1" ht="24" customHeight="1" x14ac:dyDescent="0.15">
      <c r="A6262" s="918">
        <v>1169</v>
      </c>
      <c r="B6262" s="9" t="s">
        <v>22</v>
      </c>
      <c r="C6262" s="13" t="s">
        <v>23</v>
      </c>
      <c r="D6262" s="13" t="s">
        <v>24</v>
      </c>
      <c r="E6262" s="13" t="s">
        <v>25</v>
      </c>
      <c r="F6262" s="919" t="s">
        <v>17</v>
      </c>
      <c r="G6262" s="919"/>
      <c r="H6262" s="920"/>
      <c r="I6262" s="920"/>
      <c r="J6262" s="920"/>
      <c r="K6262" s="920"/>
      <c r="L6262" s="920"/>
    </row>
    <row r="6263" spans="1:12" s="1" customFormat="1" ht="26.25" customHeight="1" x14ac:dyDescent="0.15">
      <c r="A6263" s="918"/>
      <c r="B6263" s="921" t="s">
        <v>3568</v>
      </c>
      <c r="C6263" s="922" t="s">
        <v>3572</v>
      </c>
      <c r="D6263" s="923">
        <v>43638</v>
      </c>
      <c r="E6263" s="921" t="s">
        <v>103</v>
      </c>
      <c r="F6263" s="921" t="s">
        <v>3573</v>
      </c>
      <c r="G6263" s="921"/>
      <c r="H6263" s="924" t="s">
        <v>30</v>
      </c>
      <c r="I6263" s="924"/>
      <c r="J6263" s="14" t="s">
        <v>31</v>
      </c>
      <c r="K6263" s="14" t="s">
        <v>32</v>
      </c>
      <c r="L6263" s="16">
        <v>500</v>
      </c>
    </row>
    <row r="6264" spans="1:12" s="1" customFormat="1" ht="409.2" customHeight="1" x14ac:dyDescent="0.15">
      <c r="A6264" s="918"/>
      <c r="B6264" s="921"/>
      <c r="C6264" s="922"/>
      <c r="D6264" s="923"/>
      <c r="E6264" s="921"/>
      <c r="F6264" s="921"/>
      <c r="G6264" s="921"/>
      <c r="H6264" s="924" t="s">
        <v>33</v>
      </c>
      <c r="I6264" s="924"/>
      <c r="J6264" s="921" t="s">
        <v>31</v>
      </c>
      <c r="K6264" s="921" t="s">
        <v>32</v>
      </c>
      <c r="L6264" s="925">
        <v>1200</v>
      </c>
    </row>
    <row r="6265" spans="1:12" s="1" customFormat="1" ht="409.2" customHeight="1" x14ac:dyDescent="0.15">
      <c r="A6265" s="918"/>
      <c r="B6265" s="921"/>
      <c r="C6265" s="922"/>
      <c r="D6265" s="923"/>
      <c r="E6265" s="921"/>
      <c r="F6265" s="921"/>
      <c r="G6265" s="921"/>
      <c r="H6265" s="924"/>
      <c r="I6265" s="924"/>
      <c r="J6265" s="921"/>
      <c r="K6265" s="921"/>
      <c r="L6265" s="925"/>
    </row>
    <row r="6266" spans="1:12" s="1" customFormat="1" ht="156.44999999999999" customHeight="1" x14ac:dyDescent="0.15">
      <c r="A6266" s="918"/>
      <c r="B6266" s="921"/>
      <c r="C6266" s="922"/>
      <c r="D6266" s="923"/>
      <c r="E6266" s="921"/>
      <c r="F6266" s="921"/>
      <c r="G6266" s="921"/>
      <c r="H6266" s="924"/>
      <c r="I6266" s="924"/>
      <c r="J6266" s="921"/>
      <c r="K6266" s="921"/>
      <c r="L6266" s="925"/>
    </row>
    <row r="6267" spans="1:12" s="1" customFormat="1" ht="24" customHeight="1" x14ac:dyDescent="0.15">
      <c r="A6267" s="918"/>
      <c r="B6267" s="9" t="s">
        <v>34</v>
      </c>
      <c r="C6267" s="13" t="s">
        <v>35</v>
      </c>
      <c r="D6267" s="13" t="s">
        <v>36</v>
      </c>
      <c r="E6267" s="13" t="s">
        <v>37</v>
      </c>
      <c r="F6267" s="920"/>
      <c r="G6267" s="920"/>
      <c r="H6267" s="924" t="s">
        <v>38</v>
      </c>
      <c r="I6267" s="924"/>
      <c r="J6267" s="921" t="s">
        <v>31</v>
      </c>
      <c r="K6267" s="921" t="s">
        <v>32</v>
      </c>
      <c r="L6267" s="925">
        <v>150</v>
      </c>
    </row>
    <row r="6268" spans="1:12" s="1" customFormat="1" ht="34.5" customHeight="1" x14ac:dyDescent="0.15">
      <c r="A6268" s="918"/>
      <c r="B6268" s="14" t="s">
        <v>3571</v>
      </c>
      <c r="C6268" s="14" t="s">
        <v>3573</v>
      </c>
      <c r="D6268" s="15">
        <v>43643</v>
      </c>
      <c r="E6268" s="14" t="s">
        <v>2339</v>
      </c>
      <c r="F6268" s="920"/>
      <c r="G6268" s="920"/>
      <c r="H6268" s="924"/>
      <c r="I6268" s="924"/>
      <c r="J6268" s="921"/>
      <c r="K6268" s="921"/>
      <c r="L6268" s="925"/>
    </row>
    <row r="6269" spans="1:12" s="1" customFormat="1" ht="24" customHeight="1" x14ac:dyDescent="0.15">
      <c r="A6269" s="918">
        <v>1170</v>
      </c>
      <c r="B6269" s="9" t="s">
        <v>22</v>
      </c>
      <c r="C6269" s="13" t="s">
        <v>23</v>
      </c>
      <c r="D6269" s="13" t="s">
        <v>24</v>
      </c>
      <c r="E6269" s="13" t="s">
        <v>25</v>
      </c>
      <c r="F6269" s="919" t="s">
        <v>17</v>
      </c>
      <c r="G6269" s="919"/>
      <c r="H6269" s="920"/>
      <c r="I6269" s="920"/>
      <c r="J6269" s="920"/>
      <c r="K6269" s="920"/>
      <c r="L6269" s="920"/>
    </row>
    <row r="6270" spans="1:12" s="1" customFormat="1" ht="26.25" customHeight="1" x14ac:dyDescent="0.15">
      <c r="A6270" s="918"/>
      <c r="B6270" s="921" t="s">
        <v>3574</v>
      </c>
      <c r="C6270" s="922" t="s">
        <v>3575</v>
      </c>
      <c r="D6270" s="923">
        <v>43620</v>
      </c>
      <c r="E6270" s="921" t="s">
        <v>28</v>
      </c>
      <c r="F6270" s="921" t="s">
        <v>3215</v>
      </c>
      <c r="G6270" s="921"/>
      <c r="H6270" s="924" t="s">
        <v>30</v>
      </c>
      <c r="I6270" s="924"/>
      <c r="J6270" s="14" t="s">
        <v>31</v>
      </c>
      <c r="K6270" s="14" t="s">
        <v>32</v>
      </c>
      <c r="L6270" s="16">
        <v>397</v>
      </c>
    </row>
    <row r="6271" spans="1:12" s="1" customFormat="1" ht="291.75" customHeight="1" x14ac:dyDescent="0.15">
      <c r="A6271" s="918"/>
      <c r="B6271" s="921"/>
      <c r="C6271" s="922"/>
      <c r="D6271" s="923"/>
      <c r="E6271" s="921"/>
      <c r="F6271" s="921"/>
      <c r="G6271" s="921"/>
      <c r="H6271" s="924" t="s">
        <v>33</v>
      </c>
      <c r="I6271" s="924"/>
      <c r="J6271" s="14" t="s">
        <v>31</v>
      </c>
      <c r="K6271" s="14" t="s">
        <v>32</v>
      </c>
      <c r="L6271" s="16">
        <v>344.6</v>
      </c>
    </row>
    <row r="6272" spans="1:12" s="1" customFormat="1" ht="24" customHeight="1" x14ac:dyDescent="0.15">
      <c r="A6272" s="918"/>
      <c r="B6272" s="9" t="s">
        <v>34</v>
      </c>
      <c r="C6272" s="13" t="s">
        <v>35</v>
      </c>
      <c r="D6272" s="13" t="s">
        <v>36</v>
      </c>
      <c r="E6272" s="13" t="s">
        <v>37</v>
      </c>
      <c r="F6272" s="920"/>
      <c r="G6272" s="920"/>
      <c r="H6272" s="924" t="s">
        <v>38</v>
      </c>
      <c r="I6272" s="924"/>
      <c r="J6272" s="921" t="s">
        <v>31</v>
      </c>
      <c r="K6272" s="921" t="s">
        <v>32</v>
      </c>
      <c r="L6272" s="925">
        <v>33.06</v>
      </c>
    </row>
    <row r="6273" spans="1:12" s="1" customFormat="1" ht="24" customHeight="1" x14ac:dyDescent="0.15">
      <c r="A6273" s="918"/>
      <c r="B6273" s="14" t="s">
        <v>39</v>
      </c>
      <c r="C6273" s="14" t="s">
        <v>3215</v>
      </c>
      <c r="D6273" s="15">
        <v>43622</v>
      </c>
      <c r="E6273" s="14" t="s">
        <v>2758</v>
      </c>
      <c r="F6273" s="920"/>
      <c r="G6273" s="920"/>
      <c r="H6273" s="924"/>
      <c r="I6273" s="924"/>
      <c r="J6273" s="921"/>
      <c r="K6273" s="921"/>
      <c r="L6273" s="925"/>
    </row>
    <row r="6274" spans="1:12" s="1" customFormat="1" ht="24" customHeight="1" x14ac:dyDescent="0.15">
      <c r="A6274" s="918">
        <v>1171</v>
      </c>
      <c r="B6274" s="9" t="s">
        <v>22</v>
      </c>
      <c r="C6274" s="13" t="s">
        <v>23</v>
      </c>
      <c r="D6274" s="13" t="s">
        <v>24</v>
      </c>
      <c r="E6274" s="13" t="s">
        <v>25</v>
      </c>
      <c r="F6274" s="919" t="s">
        <v>17</v>
      </c>
      <c r="G6274" s="919"/>
      <c r="H6274" s="920"/>
      <c r="I6274" s="920"/>
      <c r="J6274" s="920"/>
      <c r="K6274" s="920"/>
      <c r="L6274" s="920"/>
    </row>
    <row r="6275" spans="1:12" s="1" customFormat="1" ht="26.25" customHeight="1" x14ac:dyDescent="0.15">
      <c r="A6275" s="918"/>
      <c r="B6275" s="921" t="s">
        <v>3576</v>
      </c>
      <c r="C6275" s="922" t="s">
        <v>3577</v>
      </c>
      <c r="D6275" s="923">
        <v>43596</v>
      </c>
      <c r="E6275" s="921" t="s">
        <v>805</v>
      </c>
      <c r="F6275" s="921" t="s">
        <v>3077</v>
      </c>
      <c r="G6275" s="921"/>
      <c r="H6275" s="924" t="s">
        <v>30</v>
      </c>
      <c r="I6275" s="924"/>
      <c r="J6275" s="14" t="s">
        <v>31</v>
      </c>
      <c r="K6275" s="14" t="s">
        <v>32</v>
      </c>
      <c r="L6275" s="16">
        <v>408</v>
      </c>
    </row>
    <row r="6276" spans="1:12" s="1" customFormat="1" ht="409.2" customHeight="1" x14ac:dyDescent="0.15">
      <c r="A6276" s="918"/>
      <c r="B6276" s="921"/>
      <c r="C6276" s="922"/>
      <c r="D6276" s="923"/>
      <c r="E6276" s="921"/>
      <c r="F6276" s="921"/>
      <c r="G6276" s="921"/>
      <c r="H6276" s="924" t="s">
        <v>33</v>
      </c>
      <c r="I6276" s="924"/>
      <c r="J6276" s="921" t="s">
        <v>31</v>
      </c>
      <c r="K6276" s="921" t="s">
        <v>32</v>
      </c>
      <c r="L6276" s="925">
        <v>1126.5899999999999</v>
      </c>
    </row>
    <row r="6277" spans="1:12" s="1" customFormat="1" ht="187.35" customHeight="1" x14ac:dyDescent="0.15">
      <c r="A6277" s="918"/>
      <c r="B6277" s="921"/>
      <c r="C6277" s="922"/>
      <c r="D6277" s="923"/>
      <c r="E6277" s="921"/>
      <c r="F6277" s="921"/>
      <c r="G6277" s="921"/>
      <c r="H6277" s="924"/>
      <c r="I6277" s="924"/>
      <c r="J6277" s="921"/>
      <c r="K6277" s="921"/>
      <c r="L6277" s="925"/>
    </row>
    <row r="6278" spans="1:12" s="1" customFormat="1" ht="24" customHeight="1" x14ac:dyDescent="0.15">
      <c r="A6278" s="918"/>
      <c r="B6278" s="9" t="s">
        <v>34</v>
      </c>
      <c r="C6278" s="13" t="s">
        <v>35</v>
      </c>
      <c r="D6278" s="13" t="s">
        <v>36</v>
      </c>
      <c r="E6278" s="13" t="s">
        <v>37</v>
      </c>
      <c r="F6278" s="920"/>
      <c r="G6278" s="920"/>
      <c r="H6278" s="924" t="s">
        <v>38</v>
      </c>
      <c r="I6278" s="924"/>
      <c r="J6278" s="921" t="s">
        <v>31</v>
      </c>
      <c r="K6278" s="921" t="s">
        <v>31</v>
      </c>
      <c r="L6278" s="925">
        <v>0</v>
      </c>
    </row>
    <row r="6279" spans="1:12" s="1" customFormat="1" ht="34.5" customHeight="1" x14ac:dyDescent="0.15">
      <c r="A6279" s="918"/>
      <c r="B6279" s="14" t="s">
        <v>496</v>
      </c>
      <c r="C6279" s="14" t="s">
        <v>3077</v>
      </c>
      <c r="D6279" s="15">
        <v>43603</v>
      </c>
      <c r="E6279" s="14" t="s">
        <v>3578</v>
      </c>
      <c r="F6279" s="920"/>
      <c r="G6279" s="920"/>
      <c r="H6279" s="924"/>
      <c r="I6279" s="924"/>
      <c r="J6279" s="921"/>
      <c r="K6279" s="921"/>
      <c r="L6279" s="925"/>
    </row>
    <row r="6280" spans="1:12" s="1" customFormat="1" ht="24" customHeight="1" x14ac:dyDescent="0.15">
      <c r="A6280" s="918">
        <v>1172</v>
      </c>
      <c r="B6280" s="9" t="s">
        <v>22</v>
      </c>
      <c r="C6280" s="13" t="s">
        <v>23</v>
      </c>
      <c r="D6280" s="13" t="s">
        <v>24</v>
      </c>
      <c r="E6280" s="13" t="s">
        <v>25</v>
      </c>
      <c r="F6280" s="919" t="s">
        <v>17</v>
      </c>
      <c r="G6280" s="919"/>
      <c r="H6280" s="920"/>
      <c r="I6280" s="920"/>
      <c r="J6280" s="920"/>
      <c r="K6280" s="920"/>
      <c r="L6280" s="920"/>
    </row>
    <row r="6281" spans="1:12" s="1" customFormat="1" ht="26.25" customHeight="1" x14ac:dyDescent="0.15">
      <c r="A6281" s="918"/>
      <c r="B6281" s="921" t="s">
        <v>3576</v>
      </c>
      <c r="C6281" s="922" t="s">
        <v>3579</v>
      </c>
      <c r="D6281" s="923">
        <v>43670</v>
      </c>
      <c r="E6281" s="921" t="s">
        <v>151</v>
      </c>
      <c r="F6281" s="921" t="s">
        <v>3580</v>
      </c>
      <c r="G6281" s="921"/>
      <c r="H6281" s="924" t="s">
        <v>30</v>
      </c>
      <c r="I6281" s="924"/>
      <c r="J6281" s="14" t="s">
        <v>31</v>
      </c>
      <c r="K6281" s="14" t="s">
        <v>32</v>
      </c>
      <c r="L6281" s="16">
        <v>706</v>
      </c>
    </row>
    <row r="6282" spans="1:12" s="1" customFormat="1" ht="409.2" customHeight="1" x14ac:dyDescent="0.15">
      <c r="A6282" s="918"/>
      <c r="B6282" s="921"/>
      <c r="C6282" s="922"/>
      <c r="D6282" s="923"/>
      <c r="E6282" s="921"/>
      <c r="F6282" s="921"/>
      <c r="G6282" s="921"/>
      <c r="H6282" s="924" t="s">
        <v>33</v>
      </c>
      <c r="I6282" s="924"/>
      <c r="J6282" s="921" t="s">
        <v>31</v>
      </c>
      <c r="K6282" s="921" t="s">
        <v>32</v>
      </c>
      <c r="L6282" s="925">
        <v>700</v>
      </c>
    </row>
    <row r="6283" spans="1:12" s="1" customFormat="1" ht="71.849999999999994" customHeight="1" x14ac:dyDescent="0.15">
      <c r="A6283" s="918"/>
      <c r="B6283" s="921"/>
      <c r="C6283" s="922"/>
      <c r="D6283" s="923"/>
      <c r="E6283" s="921"/>
      <c r="F6283" s="921"/>
      <c r="G6283" s="921"/>
      <c r="H6283" s="924"/>
      <c r="I6283" s="924"/>
      <c r="J6283" s="921"/>
      <c r="K6283" s="921"/>
      <c r="L6283" s="925"/>
    </row>
    <row r="6284" spans="1:12" s="1" customFormat="1" ht="24" customHeight="1" x14ac:dyDescent="0.15">
      <c r="A6284" s="918"/>
      <c r="B6284" s="9" t="s">
        <v>34</v>
      </c>
      <c r="C6284" s="13" t="s">
        <v>35</v>
      </c>
      <c r="D6284" s="13" t="s">
        <v>36</v>
      </c>
      <c r="E6284" s="13" t="s">
        <v>37</v>
      </c>
      <c r="F6284" s="920"/>
      <c r="G6284" s="920"/>
      <c r="H6284" s="924" t="s">
        <v>38</v>
      </c>
      <c r="I6284" s="924"/>
      <c r="J6284" s="921" t="s">
        <v>31</v>
      </c>
      <c r="K6284" s="921" t="s">
        <v>31</v>
      </c>
      <c r="L6284" s="925">
        <v>0</v>
      </c>
    </row>
    <row r="6285" spans="1:12" s="1" customFormat="1" ht="34.5" customHeight="1" x14ac:dyDescent="0.15">
      <c r="A6285" s="918"/>
      <c r="B6285" s="14" t="s">
        <v>496</v>
      </c>
      <c r="C6285" s="14" t="s">
        <v>3580</v>
      </c>
      <c r="D6285" s="15">
        <v>43672</v>
      </c>
      <c r="E6285" s="14" t="s">
        <v>2619</v>
      </c>
      <c r="F6285" s="920"/>
      <c r="G6285" s="920"/>
      <c r="H6285" s="924"/>
      <c r="I6285" s="924"/>
      <c r="J6285" s="921"/>
      <c r="K6285" s="921"/>
      <c r="L6285" s="925"/>
    </row>
    <row r="6286" spans="1:12" s="1" customFormat="1" ht="24" customHeight="1" x14ac:dyDescent="0.15">
      <c r="A6286" s="918">
        <v>1173</v>
      </c>
      <c r="B6286" s="9" t="s">
        <v>22</v>
      </c>
      <c r="C6286" s="13" t="s">
        <v>23</v>
      </c>
      <c r="D6286" s="13" t="s">
        <v>24</v>
      </c>
      <c r="E6286" s="13" t="s">
        <v>25</v>
      </c>
      <c r="F6286" s="919" t="s">
        <v>17</v>
      </c>
      <c r="G6286" s="919"/>
      <c r="H6286" s="920"/>
      <c r="I6286" s="920"/>
      <c r="J6286" s="920"/>
      <c r="K6286" s="920"/>
      <c r="L6286" s="920"/>
    </row>
    <row r="6287" spans="1:12" s="1" customFormat="1" ht="26.25" customHeight="1" x14ac:dyDescent="0.15">
      <c r="A6287" s="918"/>
      <c r="B6287" s="921" t="s">
        <v>3581</v>
      </c>
      <c r="C6287" s="922" t="s">
        <v>3582</v>
      </c>
      <c r="D6287" s="923">
        <v>43603</v>
      </c>
      <c r="E6287" s="921" t="s">
        <v>1407</v>
      </c>
      <c r="F6287" s="921" t="s">
        <v>210</v>
      </c>
      <c r="G6287" s="921"/>
      <c r="H6287" s="924" t="s">
        <v>30</v>
      </c>
      <c r="I6287" s="924"/>
      <c r="J6287" s="14" t="s">
        <v>31</v>
      </c>
      <c r="K6287" s="14" t="s">
        <v>32</v>
      </c>
      <c r="L6287" s="16">
        <v>1079</v>
      </c>
    </row>
    <row r="6288" spans="1:12" s="1" customFormat="1" ht="375.75" customHeight="1" x14ac:dyDescent="0.15">
      <c r="A6288" s="918"/>
      <c r="B6288" s="921"/>
      <c r="C6288" s="922"/>
      <c r="D6288" s="923"/>
      <c r="E6288" s="921"/>
      <c r="F6288" s="921"/>
      <c r="G6288" s="921"/>
      <c r="H6288" s="924" t="s">
        <v>33</v>
      </c>
      <c r="I6288" s="924"/>
      <c r="J6288" s="14" t="s">
        <v>31</v>
      </c>
      <c r="K6288" s="14" t="s">
        <v>31</v>
      </c>
      <c r="L6288" s="16">
        <v>0</v>
      </c>
    </row>
    <row r="6289" spans="1:12" s="1" customFormat="1" ht="24" customHeight="1" x14ac:dyDescent="0.15">
      <c r="A6289" s="918"/>
      <c r="B6289" s="9" t="s">
        <v>34</v>
      </c>
      <c r="C6289" s="13" t="s">
        <v>35</v>
      </c>
      <c r="D6289" s="13" t="s">
        <v>36</v>
      </c>
      <c r="E6289" s="13" t="s">
        <v>37</v>
      </c>
      <c r="F6289" s="920"/>
      <c r="G6289" s="920"/>
      <c r="H6289" s="924" t="s">
        <v>38</v>
      </c>
      <c r="I6289" s="924"/>
      <c r="J6289" s="921" t="s">
        <v>31</v>
      </c>
      <c r="K6289" s="921" t="s">
        <v>32</v>
      </c>
      <c r="L6289" s="925">
        <v>1431</v>
      </c>
    </row>
    <row r="6290" spans="1:12" s="1" customFormat="1" ht="24" customHeight="1" x14ac:dyDescent="0.15">
      <c r="A6290" s="918"/>
      <c r="B6290" s="14" t="s">
        <v>219</v>
      </c>
      <c r="C6290" s="14" t="s">
        <v>210</v>
      </c>
      <c r="D6290" s="15">
        <v>43609</v>
      </c>
      <c r="E6290" s="14" t="s">
        <v>3583</v>
      </c>
      <c r="F6290" s="920"/>
      <c r="G6290" s="920"/>
      <c r="H6290" s="924"/>
      <c r="I6290" s="924"/>
      <c r="J6290" s="921"/>
      <c r="K6290" s="921"/>
      <c r="L6290" s="925"/>
    </row>
    <row r="6291" spans="1:12" s="1" customFormat="1" ht="24" customHeight="1" x14ac:dyDescent="0.15">
      <c r="A6291" s="918">
        <v>1174</v>
      </c>
      <c r="B6291" s="9" t="s">
        <v>22</v>
      </c>
      <c r="C6291" s="13" t="s">
        <v>23</v>
      </c>
      <c r="D6291" s="13" t="s">
        <v>24</v>
      </c>
      <c r="E6291" s="13" t="s">
        <v>25</v>
      </c>
      <c r="F6291" s="919" t="s">
        <v>17</v>
      </c>
      <c r="G6291" s="919"/>
      <c r="H6291" s="920"/>
      <c r="I6291" s="920"/>
      <c r="J6291" s="920"/>
      <c r="K6291" s="920"/>
      <c r="L6291" s="920"/>
    </row>
    <row r="6292" spans="1:12" s="1" customFormat="1" ht="26.25" customHeight="1" x14ac:dyDescent="0.15">
      <c r="A6292" s="918"/>
      <c r="B6292" s="921" t="s">
        <v>3581</v>
      </c>
      <c r="C6292" s="922" t="s">
        <v>3584</v>
      </c>
      <c r="D6292" s="923">
        <v>43670</v>
      </c>
      <c r="E6292" s="921" t="s">
        <v>187</v>
      </c>
      <c r="F6292" s="921" t="s">
        <v>812</v>
      </c>
      <c r="G6292" s="921"/>
      <c r="H6292" s="924" t="s">
        <v>30</v>
      </c>
      <c r="I6292" s="924"/>
      <c r="J6292" s="14" t="s">
        <v>31</v>
      </c>
      <c r="K6292" s="14" t="s">
        <v>32</v>
      </c>
      <c r="L6292" s="16">
        <v>1138</v>
      </c>
    </row>
    <row r="6293" spans="1:12" s="1" customFormat="1" ht="186.75" customHeight="1" x14ac:dyDescent="0.15">
      <c r="A6293" s="918"/>
      <c r="B6293" s="921"/>
      <c r="C6293" s="922"/>
      <c r="D6293" s="923"/>
      <c r="E6293" s="921"/>
      <c r="F6293" s="921"/>
      <c r="G6293" s="921"/>
      <c r="H6293" s="924" t="s">
        <v>33</v>
      </c>
      <c r="I6293" s="924"/>
      <c r="J6293" s="14" t="s">
        <v>31</v>
      </c>
      <c r="K6293" s="14" t="s">
        <v>31</v>
      </c>
      <c r="L6293" s="16">
        <v>0</v>
      </c>
    </row>
    <row r="6294" spans="1:12" s="1" customFormat="1" ht="24" customHeight="1" x14ac:dyDescent="0.15">
      <c r="A6294" s="918"/>
      <c r="B6294" s="9" t="s">
        <v>34</v>
      </c>
      <c r="C6294" s="13" t="s">
        <v>35</v>
      </c>
      <c r="D6294" s="13" t="s">
        <v>36</v>
      </c>
      <c r="E6294" s="13" t="s">
        <v>37</v>
      </c>
      <c r="F6294" s="920"/>
      <c r="G6294" s="920"/>
      <c r="H6294" s="924" t="s">
        <v>38</v>
      </c>
      <c r="I6294" s="924"/>
      <c r="J6294" s="921" t="s">
        <v>31</v>
      </c>
      <c r="K6294" s="921" t="s">
        <v>31</v>
      </c>
      <c r="L6294" s="925">
        <v>0</v>
      </c>
    </row>
    <row r="6295" spans="1:12" s="1" customFormat="1" ht="24" customHeight="1" x14ac:dyDescent="0.15">
      <c r="A6295" s="918"/>
      <c r="B6295" s="14" t="s">
        <v>219</v>
      </c>
      <c r="C6295" s="14" t="s">
        <v>812</v>
      </c>
      <c r="D6295" s="15">
        <v>43674</v>
      </c>
      <c r="E6295" s="14" t="s">
        <v>472</v>
      </c>
      <c r="F6295" s="920"/>
      <c r="G6295" s="920"/>
      <c r="H6295" s="924"/>
      <c r="I6295" s="924"/>
      <c r="J6295" s="921"/>
      <c r="K6295" s="921"/>
      <c r="L6295" s="925"/>
    </row>
    <row r="6296" spans="1:12" s="1" customFormat="1" ht="24" customHeight="1" x14ac:dyDescent="0.15">
      <c r="A6296" s="918">
        <v>1175</v>
      </c>
      <c r="B6296" s="9" t="s">
        <v>22</v>
      </c>
      <c r="C6296" s="13" t="s">
        <v>23</v>
      </c>
      <c r="D6296" s="13" t="s">
        <v>24</v>
      </c>
      <c r="E6296" s="13" t="s">
        <v>25</v>
      </c>
      <c r="F6296" s="919" t="s">
        <v>17</v>
      </c>
      <c r="G6296" s="919"/>
      <c r="H6296" s="920"/>
      <c r="I6296" s="920"/>
      <c r="J6296" s="920"/>
      <c r="K6296" s="920"/>
      <c r="L6296" s="920"/>
    </row>
    <row r="6297" spans="1:12" s="1" customFormat="1" ht="26.25" customHeight="1" x14ac:dyDescent="0.15">
      <c r="A6297" s="918"/>
      <c r="B6297" s="921" t="s">
        <v>3585</v>
      </c>
      <c r="C6297" s="922" t="s">
        <v>3586</v>
      </c>
      <c r="D6297" s="923">
        <v>43599</v>
      </c>
      <c r="E6297" s="921" t="s">
        <v>780</v>
      </c>
      <c r="F6297" s="921" t="s">
        <v>2589</v>
      </c>
      <c r="G6297" s="921"/>
      <c r="H6297" s="924" t="s">
        <v>30</v>
      </c>
      <c r="I6297" s="924"/>
      <c r="J6297" s="14" t="s">
        <v>31</v>
      </c>
      <c r="K6297" s="14" t="s">
        <v>32</v>
      </c>
      <c r="L6297" s="16">
        <v>600</v>
      </c>
    </row>
    <row r="6298" spans="1:12" s="1" customFormat="1" ht="281.25" customHeight="1" x14ac:dyDescent="0.15">
      <c r="A6298" s="918"/>
      <c r="B6298" s="921"/>
      <c r="C6298" s="922"/>
      <c r="D6298" s="923"/>
      <c r="E6298" s="921"/>
      <c r="F6298" s="921"/>
      <c r="G6298" s="921"/>
      <c r="H6298" s="924" t="s">
        <v>33</v>
      </c>
      <c r="I6298" s="924"/>
      <c r="J6298" s="14" t="s">
        <v>31</v>
      </c>
      <c r="K6298" s="14" t="s">
        <v>32</v>
      </c>
      <c r="L6298" s="16">
        <v>2507.36</v>
      </c>
    </row>
    <row r="6299" spans="1:12" s="1" customFormat="1" ht="24" customHeight="1" x14ac:dyDescent="0.15">
      <c r="A6299" s="918"/>
      <c r="B6299" s="9" t="s">
        <v>34</v>
      </c>
      <c r="C6299" s="13" t="s">
        <v>35</v>
      </c>
      <c r="D6299" s="13" t="s">
        <v>36</v>
      </c>
      <c r="E6299" s="13" t="s">
        <v>37</v>
      </c>
      <c r="F6299" s="920"/>
      <c r="G6299" s="920"/>
      <c r="H6299" s="924" t="s">
        <v>38</v>
      </c>
      <c r="I6299" s="924"/>
      <c r="J6299" s="921" t="s">
        <v>31</v>
      </c>
      <c r="K6299" s="921" t="s">
        <v>31</v>
      </c>
      <c r="L6299" s="925">
        <v>0</v>
      </c>
    </row>
    <row r="6300" spans="1:12" s="1" customFormat="1" ht="34.5" customHeight="1" x14ac:dyDescent="0.15">
      <c r="A6300" s="918"/>
      <c r="B6300" s="14" t="s">
        <v>496</v>
      </c>
      <c r="C6300" s="14" t="s">
        <v>2589</v>
      </c>
      <c r="D6300" s="15">
        <v>43604</v>
      </c>
      <c r="E6300" s="14" t="s">
        <v>106</v>
      </c>
      <c r="F6300" s="920"/>
      <c r="G6300" s="920"/>
      <c r="H6300" s="924"/>
      <c r="I6300" s="924"/>
      <c r="J6300" s="921"/>
      <c r="K6300" s="921"/>
      <c r="L6300" s="925"/>
    </row>
    <row r="6301" spans="1:12" s="1" customFormat="1" ht="24" customHeight="1" x14ac:dyDescent="0.15">
      <c r="A6301" s="918">
        <v>1176</v>
      </c>
      <c r="B6301" s="9" t="s">
        <v>22</v>
      </c>
      <c r="C6301" s="13" t="s">
        <v>23</v>
      </c>
      <c r="D6301" s="13" t="s">
        <v>24</v>
      </c>
      <c r="E6301" s="13" t="s">
        <v>25</v>
      </c>
      <c r="F6301" s="919" t="s">
        <v>17</v>
      </c>
      <c r="G6301" s="919"/>
      <c r="H6301" s="920"/>
      <c r="I6301" s="920"/>
      <c r="J6301" s="920"/>
      <c r="K6301" s="920"/>
      <c r="L6301" s="920"/>
    </row>
    <row r="6302" spans="1:12" s="1" customFormat="1" ht="26.25" customHeight="1" x14ac:dyDescent="0.15">
      <c r="A6302" s="918"/>
      <c r="B6302" s="921" t="s">
        <v>3585</v>
      </c>
      <c r="C6302" s="922" t="s">
        <v>3587</v>
      </c>
      <c r="D6302" s="923">
        <v>43716</v>
      </c>
      <c r="E6302" s="921" t="s">
        <v>2784</v>
      </c>
      <c r="F6302" s="921" t="s">
        <v>3588</v>
      </c>
      <c r="G6302" s="921"/>
      <c r="H6302" s="924" t="s">
        <v>30</v>
      </c>
      <c r="I6302" s="924"/>
      <c r="J6302" s="14" t="s">
        <v>31</v>
      </c>
      <c r="K6302" s="14" t="s">
        <v>31</v>
      </c>
      <c r="L6302" s="16">
        <v>0</v>
      </c>
    </row>
    <row r="6303" spans="1:12" s="1" customFormat="1" ht="409.2" customHeight="1" x14ac:dyDescent="0.15">
      <c r="A6303" s="918"/>
      <c r="B6303" s="921"/>
      <c r="C6303" s="922"/>
      <c r="D6303" s="923"/>
      <c r="E6303" s="921"/>
      <c r="F6303" s="921"/>
      <c r="G6303" s="921"/>
      <c r="H6303" s="924" t="s">
        <v>33</v>
      </c>
      <c r="I6303" s="924"/>
      <c r="J6303" s="921" t="s">
        <v>31</v>
      </c>
      <c r="K6303" s="921" t="s">
        <v>32</v>
      </c>
      <c r="L6303" s="925">
        <v>638.99</v>
      </c>
    </row>
    <row r="6304" spans="1:12" s="1" customFormat="1" ht="19.350000000000001" customHeight="1" x14ac:dyDescent="0.15">
      <c r="A6304" s="918"/>
      <c r="B6304" s="921"/>
      <c r="C6304" s="922"/>
      <c r="D6304" s="923"/>
      <c r="E6304" s="921"/>
      <c r="F6304" s="921"/>
      <c r="G6304" s="921"/>
      <c r="H6304" s="924"/>
      <c r="I6304" s="924"/>
      <c r="J6304" s="921"/>
      <c r="K6304" s="921"/>
      <c r="L6304" s="925"/>
    </row>
    <row r="6305" spans="1:12" s="1" customFormat="1" ht="24" customHeight="1" x14ac:dyDescent="0.15">
      <c r="A6305" s="918"/>
      <c r="B6305" s="9" t="s">
        <v>34</v>
      </c>
      <c r="C6305" s="13" t="s">
        <v>35</v>
      </c>
      <c r="D6305" s="13" t="s">
        <v>36</v>
      </c>
      <c r="E6305" s="13" t="s">
        <v>37</v>
      </c>
      <c r="F6305" s="920"/>
      <c r="G6305" s="920"/>
      <c r="H6305" s="924" t="s">
        <v>38</v>
      </c>
      <c r="I6305" s="924"/>
      <c r="J6305" s="921" t="s">
        <v>31</v>
      </c>
      <c r="K6305" s="921" t="s">
        <v>32</v>
      </c>
      <c r="L6305" s="925">
        <v>75</v>
      </c>
    </row>
    <row r="6306" spans="1:12" s="1" customFormat="1" ht="34.5" customHeight="1" x14ac:dyDescent="0.15">
      <c r="A6306" s="918"/>
      <c r="B6306" s="14" t="s">
        <v>496</v>
      </c>
      <c r="C6306" s="14" t="s">
        <v>3588</v>
      </c>
      <c r="D6306" s="15">
        <v>43720</v>
      </c>
      <c r="E6306" s="14" t="s">
        <v>3589</v>
      </c>
      <c r="F6306" s="920"/>
      <c r="G6306" s="920"/>
      <c r="H6306" s="924"/>
      <c r="I6306" s="924"/>
      <c r="J6306" s="921"/>
      <c r="K6306" s="921"/>
      <c r="L6306" s="925"/>
    </row>
    <row r="6307" spans="1:12" s="1" customFormat="1" ht="24" customHeight="1" x14ac:dyDescent="0.15">
      <c r="A6307" s="918">
        <v>1177</v>
      </c>
      <c r="B6307" s="9" t="s">
        <v>22</v>
      </c>
      <c r="C6307" s="13" t="s">
        <v>23</v>
      </c>
      <c r="D6307" s="13" t="s">
        <v>24</v>
      </c>
      <c r="E6307" s="13" t="s">
        <v>25</v>
      </c>
      <c r="F6307" s="919" t="s">
        <v>17</v>
      </c>
      <c r="G6307" s="919"/>
      <c r="H6307" s="920"/>
      <c r="I6307" s="920"/>
      <c r="J6307" s="920"/>
      <c r="K6307" s="920"/>
      <c r="L6307" s="920"/>
    </row>
    <row r="6308" spans="1:12" s="1" customFormat="1" ht="26.25" customHeight="1" x14ac:dyDescent="0.15">
      <c r="A6308" s="918"/>
      <c r="B6308" s="921" t="s">
        <v>3590</v>
      </c>
      <c r="C6308" s="922" t="s">
        <v>3591</v>
      </c>
      <c r="D6308" s="923">
        <v>43706</v>
      </c>
      <c r="E6308" s="921" t="s">
        <v>633</v>
      </c>
      <c r="F6308" s="921" t="s">
        <v>3592</v>
      </c>
      <c r="G6308" s="921"/>
      <c r="H6308" s="924" t="s">
        <v>30</v>
      </c>
      <c r="I6308" s="924"/>
      <c r="J6308" s="14" t="s">
        <v>31</v>
      </c>
      <c r="K6308" s="14" t="s">
        <v>32</v>
      </c>
      <c r="L6308" s="16">
        <v>1215</v>
      </c>
    </row>
    <row r="6309" spans="1:12" s="1" customFormat="1" ht="323.25" customHeight="1" x14ac:dyDescent="0.15">
      <c r="A6309" s="918"/>
      <c r="B6309" s="921"/>
      <c r="C6309" s="922"/>
      <c r="D6309" s="923"/>
      <c r="E6309" s="921"/>
      <c r="F6309" s="921"/>
      <c r="G6309" s="921"/>
      <c r="H6309" s="924" t="s">
        <v>33</v>
      </c>
      <c r="I6309" s="924"/>
      <c r="J6309" s="14" t="s">
        <v>31</v>
      </c>
      <c r="K6309" s="14" t="s">
        <v>32</v>
      </c>
      <c r="L6309" s="16">
        <v>4613</v>
      </c>
    </row>
    <row r="6310" spans="1:12" s="1" customFormat="1" ht="24" customHeight="1" x14ac:dyDescent="0.15">
      <c r="A6310" s="918"/>
      <c r="B6310" s="9" t="s">
        <v>34</v>
      </c>
      <c r="C6310" s="13" t="s">
        <v>35</v>
      </c>
      <c r="D6310" s="13" t="s">
        <v>36</v>
      </c>
      <c r="E6310" s="13" t="s">
        <v>37</v>
      </c>
      <c r="F6310" s="920"/>
      <c r="G6310" s="920"/>
      <c r="H6310" s="924" t="s">
        <v>38</v>
      </c>
      <c r="I6310" s="924"/>
      <c r="J6310" s="921" t="s">
        <v>31</v>
      </c>
      <c r="K6310" s="921" t="s">
        <v>32</v>
      </c>
      <c r="L6310" s="925">
        <v>167</v>
      </c>
    </row>
    <row r="6311" spans="1:12" s="1" customFormat="1" ht="24" customHeight="1" x14ac:dyDescent="0.15">
      <c r="A6311" s="918"/>
      <c r="B6311" s="14" t="s">
        <v>39</v>
      </c>
      <c r="C6311" s="14" t="s">
        <v>3592</v>
      </c>
      <c r="D6311" s="15">
        <v>43709</v>
      </c>
      <c r="E6311" s="14" t="s">
        <v>623</v>
      </c>
      <c r="F6311" s="920"/>
      <c r="G6311" s="920"/>
      <c r="H6311" s="924"/>
      <c r="I6311" s="924"/>
      <c r="J6311" s="921"/>
      <c r="K6311" s="921"/>
      <c r="L6311" s="925"/>
    </row>
    <row r="6312" spans="1:12" s="1" customFormat="1" ht="24" customHeight="1" x14ac:dyDescent="0.15">
      <c r="A6312" s="918">
        <v>1178</v>
      </c>
      <c r="B6312" s="9" t="s">
        <v>22</v>
      </c>
      <c r="C6312" s="13" t="s">
        <v>23</v>
      </c>
      <c r="D6312" s="13" t="s">
        <v>24</v>
      </c>
      <c r="E6312" s="13" t="s">
        <v>25</v>
      </c>
      <c r="F6312" s="919" t="s">
        <v>17</v>
      </c>
      <c r="G6312" s="919"/>
      <c r="H6312" s="920"/>
      <c r="I6312" s="920"/>
      <c r="J6312" s="920"/>
      <c r="K6312" s="920"/>
      <c r="L6312" s="920"/>
    </row>
    <row r="6313" spans="1:12" s="1" customFormat="1" ht="26.25" customHeight="1" x14ac:dyDescent="0.15">
      <c r="A6313" s="918"/>
      <c r="B6313" s="921" t="s">
        <v>3593</v>
      </c>
      <c r="C6313" s="922" t="s">
        <v>3594</v>
      </c>
      <c r="D6313" s="923">
        <v>43578</v>
      </c>
      <c r="E6313" s="921" t="s">
        <v>397</v>
      </c>
      <c r="F6313" s="921" t="s">
        <v>1853</v>
      </c>
      <c r="G6313" s="921"/>
      <c r="H6313" s="924" t="s">
        <v>30</v>
      </c>
      <c r="I6313" s="924"/>
      <c r="J6313" s="14" t="s">
        <v>31</v>
      </c>
      <c r="K6313" s="14" t="s">
        <v>31</v>
      </c>
      <c r="L6313" s="16">
        <v>0</v>
      </c>
    </row>
    <row r="6314" spans="1:12" s="1" customFormat="1" ht="333.75" customHeight="1" x14ac:dyDescent="0.15">
      <c r="A6314" s="918"/>
      <c r="B6314" s="921"/>
      <c r="C6314" s="922"/>
      <c r="D6314" s="923"/>
      <c r="E6314" s="921"/>
      <c r="F6314" s="921"/>
      <c r="G6314" s="921"/>
      <c r="H6314" s="924" t="s">
        <v>33</v>
      </c>
      <c r="I6314" s="924"/>
      <c r="J6314" s="14" t="s">
        <v>31</v>
      </c>
      <c r="K6314" s="14" t="s">
        <v>32</v>
      </c>
      <c r="L6314" s="16">
        <v>274.3</v>
      </c>
    </row>
    <row r="6315" spans="1:12" s="1" customFormat="1" ht="24" customHeight="1" x14ac:dyDescent="0.15">
      <c r="A6315" s="918"/>
      <c r="B6315" s="9" t="s">
        <v>34</v>
      </c>
      <c r="C6315" s="13" t="s">
        <v>35</v>
      </c>
      <c r="D6315" s="13" t="s">
        <v>36</v>
      </c>
      <c r="E6315" s="13" t="s">
        <v>37</v>
      </c>
      <c r="F6315" s="920"/>
      <c r="G6315" s="920"/>
      <c r="H6315" s="924" t="s">
        <v>38</v>
      </c>
      <c r="I6315" s="924"/>
      <c r="J6315" s="921" t="s">
        <v>31</v>
      </c>
      <c r="K6315" s="921" t="s">
        <v>32</v>
      </c>
      <c r="L6315" s="925">
        <v>300</v>
      </c>
    </row>
    <row r="6316" spans="1:12" s="1" customFormat="1" ht="24" customHeight="1" x14ac:dyDescent="0.15">
      <c r="A6316" s="918"/>
      <c r="B6316" s="14" t="s">
        <v>3595</v>
      </c>
      <c r="C6316" s="14" t="s">
        <v>1853</v>
      </c>
      <c r="D6316" s="15">
        <v>43581</v>
      </c>
      <c r="E6316" s="14" t="s">
        <v>324</v>
      </c>
      <c r="F6316" s="920"/>
      <c r="G6316" s="920"/>
      <c r="H6316" s="924"/>
      <c r="I6316" s="924"/>
      <c r="J6316" s="921"/>
      <c r="K6316" s="921"/>
      <c r="L6316" s="925"/>
    </row>
    <row r="6317" spans="1:12" s="1" customFormat="1" ht="24" customHeight="1" x14ac:dyDescent="0.15">
      <c r="A6317" s="918">
        <v>1179</v>
      </c>
      <c r="B6317" s="9" t="s">
        <v>22</v>
      </c>
      <c r="C6317" s="13" t="s">
        <v>23</v>
      </c>
      <c r="D6317" s="13" t="s">
        <v>24</v>
      </c>
      <c r="E6317" s="13" t="s">
        <v>25</v>
      </c>
      <c r="F6317" s="919" t="s">
        <v>17</v>
      </c>
      <c r="G6317" s="919"/>
      <c r="H6317" s="920"/>
      <c r="I6317" s="920"/>
      <c r="J6317" s="920"/>
      <c r="K6317" s="920"/>
      <c r="L6317" s="920"/>
    </row>
    <row r="6318" spans="1:12" s="1" customFormat="1" ht="26.25" customHeight="1" x14ac:dyDescent="0.15">
      <c r="A6318" s="918"/>
      <c r="B6318" s="921" t="s">
        <v>3593</v>
      </c>
      <c r="C6318" s="922" t="s">
        <v>3596</v>
      </c>
      <c r="D6318" s="923">
        <v>43585</v>
      </c>
      <c r="E6318" s="921" t="s">
        <v>1650</v>
      </c>
      <c r="F6318" s="921" t="s">
        <v>3597</v>
      </c>
      <c r="G6318" s="921"/>
      <c r="H6318" s="924" t="s">
        <v>30</v>
      </c>
      <c r="I6318" s="924"/>
      <c r="J6318" s="14" t="s">
        <v>31</v>
      </c>
      <c r="K6318" s="14" t="s">
        <v>32</v>
      </c>
      <c r="L6318" s="16">
        <v>1006.25</v>
      </c>
    </row>
    <row r="6319" spans="1:12" s="1" customFormat="1" ht="228.75" customHeight="1" x14ac:dyDescent="0.15">
      <c r="A6319" s="918"/>
      <c r="B6319" s="921"/>
      <c r="C6319" s="922"/>
      <c r="D6319" s="923"/>
      <c r="E6319" s="921"/>
      <c r="F6319" s="921"/>
      <c r="G6319" s="921"/>
      <c r="H6319" s="924" t="s">
        <v>33</v>
      </c>
      <c r="I6319" s="924"/>
      <c r="J6319" s="14" t="s">
        <v>31</v>
      </c>
      <c r="K6319" s="14" t="s">
        <v>31</v>
      </c>
      <c r="L6319" s="16">
        <v>0</v>
      </c>
    </row>
    <row r="6320" spans="1:12" s="1" customFormat="1" ht="24" customHeight="1" x14ac:dyDescent="0.15">
      <c r="A6320" s="918"/>
      <c r="B6320" s="9" t="s">
        <v>34</v>
      </c>
      <c r="C6320" s="13" t="s">
        <v>35</v>
      </c>
      <c r="D6320" s="13" t="s">
        <v>36</v>
      </c>
      <c r="E6320" s="13" t="s">
        <v>37</v>
      </c>
      <c r="F6320" s="920"/>
      <c r="G6320" s="920"/>
      <c r="H6320" s="924" t="s">
        <v>38</v>
      </c>
      <c r="I6320" s="924"/>
      <c r="J6320" s="921" t="s">
        <v>31</v>
      </c>
      <c r="K6320" s="921" t="s">
        <v>31</v>
      </c>
      <c r="L6320" s="925">
        <v>0</v>
      </c>
    </row>
    <row r="6321" spans="1:12" s="1" customFormat="1" ht="24" customHeight="1" x14ac:dyDescent="0.15">
      <c r="A6321" s="918"/>
      <c r="B6321" s="14" t="s">
        <v>3595</v>
      </c>
      <c r="C6321" s="14" t="s">
        <v>3597</v>
      </c>
      <c r="D6321" s="15">
        <v>43593</v>
      </c>
      <c r="E6321" s="14" t="s">
        <v>3598</v>
      </c>
      <c r="F6321" s="920"/>
      <c r="G6321" s="920"/>
      <c r="H6321" s="924"/>
      <c r="I6321" s="924"/>
      <c r="J6321" s="921"/>
      <c r="K6321" s="921"/>
      <c r="L6321" s="925"/>
    </row>
    <row r="6322" spans="1:12" s="1" customFormat="1" ht="24" customHeight="1" x14ac:dyDescent="0.15">
      <c r="A6322" s="918">
        <v>1180</v>
      </c>
      <c r="B6322" s="9" t="s">
        <v>22</v>
      </c>
      <c r="C6322" s="13" t="s">
        <v>23</v>
      </c>
      <c r="D6322" s="13" t="s">
        <v>24</v>
      </c>
      <c r="E6322" s="13" t="s">
        <v>25</v>
      </c>
      <c r="F6322" s="919" t="s">
        <v>17</v>
      </c>
      <c r="G6322" s="919"/>
      <c r="H6322" s="920"/>
      <c r="I6322" s="920"/>
      <c r="J6322" s="920"/>
      <c r="K6322" s="920"/>
      <c r="L6322" s="920"/>
    </row>
    <row r="6323" spans="1:12" s="1" customFormat="1" ht="26.25" customHeight="1" x14ac:dyDescent="0.15">
      <c r="A6323" s="918"/>
      <c r="B6323" s="921" t="s">
        <v>3593</v>
      </c>
      <c r="C6323" s="922" t="s">
        <v>3599</v>
      </c>
      <c r="D6323" s="923">
        <v>43619</v>
      </c>
      <c r="E6323" s="921" t="s">
        <v>397</v>
      </c>
      <c r="F6323" s="921" t="s">
        <v>3600</v>
      </c>
      <c r="G6323" s="921"/>
      <c r="H6323" s="924" t="s">
        <v>30</v>
      </c>
      <c r="I6323" s="924"/>
      <c r="J6323" s="14" t="s">
        <v>31</v>
      </c>
      <c r="K6323" s="14" t="s">
        <v>32</v>
      </c>
      <c r="L6323" s="16">
        <v>489.05</v>
      </c>
    </row>
    <row r="6324" spans="1:12" s="1" customFormat="1" ht="239.25" customHeight="1" x14ac:dyDescent="0.15">
      <c r="A6324" s="918"/>
      <c r="B6324" s="921"/>
      <c r="C6324" s="922"/>
      <c r="D6324" s="923"/>
      <c r="E6324" s="921"/>
      <c r="F6324" s="921"/>
      <c r="G6324" s="921"/>
      <c r="H6324" s="924" t="s">
        <v>33</v>
      </c>
      <c r="I6324" s="924"/>
      <c r="J6324" s="14" t="s">
        <v>31</v>
      </c>
      <c r="K6324" s="14" t="s">
        <v>32</v>
      </c>
      <c r="L6324" s="16">
        <v>344.7</v>
      </c>
    </row>
    <row r="6325" spans="1:12" s="1" customFormat="1" ht="24" customHeight="1" x14ac:dyDescent="0.15">
      <c r="A6325" s="918"/>
      <c r="B6325" s="9" t="s">
        <v>34</v>
      </c>
      <c r="C6325" s="13" t="s">
        <v>35</v>
      </c>
      <c r="D6325" s="13" t="s">
        <v>36</v>
      </c>
      <c r="E6325" s="13" t="s">
        <v>37</v>
      </c>
      <c r="F6325" s="920"/>
      <c r="G6325" s="920"/>
      <c r="H6325" s="924" t="s">
        <v>38</v>
      </c>
      <c r="I6325" s="924"/>
      <c r="J6325" s="921" t="s">
        <v>31</v>
      </c>
      <c r="K6325" s="921" t="s">
        <v>31</v>
      </c>
      <c r="L6325" s="925">
        <v>0</v>
      </c>
    </row>
    <row r="6326" spans="1:12" s="1" customFormat="1" ht="24" customHeight="1" x14ac:dyDescent="0.15">
      <c r="A6326" s="918"/>
      <c r="B6326" s="14" t="s">
        <v>3595</v>
      </c>
      <c r="C6326" s="14" t="s">
        <v>3600</v>
      </c>
      <c r="D6326" s="15">
        <v>43621</v>
      </c>
      <c r="E6326" s="14" t="s">
        <v>2780</v>
      </c>
      <c r="F6326" s="920"/>
      <c r="G6326" s="920"/>
      <c r="H6326" s="924"/>
      <c r="I6326" s="924"/>
      <c r="J6326" s="921"/>
      <c r="K6326" s="921"/>
      <c r="L6326" s="925"/>
    </row>
    <row r="6327" spans="1:12" s="1" customFormat="1" ht="24" customHeight="1" x14ac:dyDescent="0.15">
      <c r="A6327" s="918">
        <v>1181</v>
      </c>
      <c r="B6327" s="9" t="s">
        <v>22</v>
      </c>
      <c r="C6327" s="13" t="s">
        <v>23</v>
      </c>
      <c r="D6327" s="13" t="s">
        <v>24</v>
      </c>
      <c r="E6327" s="13" t="s">
        <v>25</v>
      </c>
      <c r="F6327" s="919" t="s">
        <v>17</v>
      </c>
      <c r="G6327" s="919"/>
      <c r="H6327" s="920"/>
      <c r="I6327" s="920"/>
      <c r="J6327" s="920"/>
      <c r="K6327" s="920"/>
      <c r="L6327" s="920"/>
    </row>
    <row r="6328" spans="1:12" s="1" customFormat="1" ht="26.25" customHeight="1" x14ac:dyDescent="0.15">
      <c r="A6328" s="918"/>
      <c r="B6328" s="921" t="s">
        <v>3593</v>
      </c>
      <c r="C6328" s="922" t="s">
        <v>3601</v>
      </c>
      <c r="D6328" s="923">
        <v>43661</v>
      </c>
      <c r="E6328" s="921" t="s">
        <v>3602</v>
      </c>
      <c r="F6328" s="921" t="s">
        <v>332</v>
      </c>
      <c r="G6328" s="921"/>
      <c r="H6328" s="924" t="s">
        <v>30</v>
      </c>
      <c r="I6328" s="924"/>
      <c r="J6328" s="14" t="s">
        <v>31</v>
      </c>
      <c r="K6328" s="14" t="s">
        <v>31</v>
      </c>
      <c r="L6328" s="16">
        <v>0</v>
      </c>
    </row>
    <row r="6329" spans="1:12" s="1" customFormat="1" ht="365.25" customHeight="1" x14ac:dyDescent="0.15">
      <c r="A6329" s="918"/>
      <c r="B6329" s="921"/>
      <c r="C6329" s="922"/>
      <c r="D6329" s="923"/>
      <c r="E6329" s="921"/>
      <c r="F6329" s="921"/>
      <c r="G6329" s="921"/>
      <c r="H6329" s="924" t="s">
        <v>33</v>
      </c>
      <c r="I6329" s="924"/>
      <c r="J6329" s="14" t="s">
        <v>31</v>
      </c>
      <c r="K6329" s="14" t="s">
        <v>32</v>
      </c>
      <c r="L6329" s="16">
        <v>565.94000000000005</v>
      </c>
    </row>
    <row r="6330" spans="1:12" s="1" customFormat="1" ht="24" customHeight="1" x14ac:dyDescent="0.15">
      <c r="A6330" s="918"/>
      <c r="B6330" s="9" t="s">
        <v>34</v>
      </c>
      <c r="C6330" s="13" t="s">
        <v>35</v>
      </c>
      <c r="D6330" s="13" t="s">
        <v>36</v>
      </c>
      <c r="E6330" s="13" t="s">
        <v>37</v>
      </c>
      <c r="F6330" s="920"/>
      <c r="G6330" s="920"/>
      <c r="H6330" s="924" t="s">
        <v>38</v>
      </c>
      <c r="I6330" s="924"/>
      <c r="J6330" s="921" t="s">
        <v>31</v>
      </c>
      <c r="K6330" s="921" t="s">
        <v>32</v>
      </c>
      <c r="L6330" s="925">
        <v>200</v>
      </c>
    </row>
    <row r="6331" spans="1:12" s="1" customFormat="1" ht="24" customHeight="1" x14ac:dyDescent="0.15">
      <c r="A6331" s="918"/>
      <c r="B6331" s="14" t="s">
        <v>3595</v>
      </c>
      <c r="C6331" s="14" t="s">
        <v>332</v>
      </c>
      <c r="D6331" s="15">
        <v>43663</v>
      </c>
      <c r="E6331" s="14" t="s">
        <v>333</v>
      </c>
      <c r="F6331" s="920"/>
      <c r="G6331" s="920"/>
      <c r="H6331" s="924"/>
      <c r="I6331" s="924"/>
      <c r="J6331" s="921"/>
      <c r="K6331" s="921"/>
      <c r="L6331" s="925"/>
    </row>
    <row r="6332" spans="1:12" s="1" customFormat="1" ht="24" customHeight="1" x14ac:dyDescent="0.15">
      <c r="A6332" s="918">
        <v>1182</v>
      </c>
      <c r="B6332" s="9" t="s">
        <v>22</v>
      </c>
      <c r="C6332" s="13" t="s">
        <v>23</v>
      </c>
      <c r="D6332" s="13" t="s">
        <v>24</v>
      </c>
      <c r="E6332" s="13" t="s">
        <v>25</v>
      </c>
      <c r="F6332" s="919" t="s">
        <v>17</v>
      </c>
      <c r="G6332" s="919"/>
      <c r="H6332" s="920"/>
      <c r="I6332" s="920"/>
      <c r="J6332" s="920"/>
      <c r="K6332" s="920"/>
      <c r="L6332" s="920"/>
    </row>
    <row r="6333" spans="1:12" s="1" customFormat="1" ht="26.25" customHeight="1" x14ac:dyDescent="0.15">
      <c r="A6333" s="918"/>
      <c r="B6333" s="921" t="s">
        <v>3593</v>
      </c>
      <c r="C6333" s="922" t="s">
        <v>3603</v>
      </c>
      <c r="D6333" s="923">
        <v>43665</v>
      </c>
      <c r="E6333" s="921" t="s">
        <v>187</v>
      </c>
      <c r="F6333" s="921" t="s">
        <v>922</v>
      </c>
      <c r="G6333" s="921"/>
      <c r="H6333" s="924" t="s">
        <v>30</v>
      </c>
      <c r="I6333" s="924"/>
      <c r="J6333" s="14" t="s">
        <v>31</v>
      </c>
      <c r="K6333" s="14" t="s">
        <v>32</v>
      </c>
      <c r="L6333" s="16">
        <v>478</v>
      </c>
    </row>
    <row r="6334" spans="1:12" s="1" customFormat="1" ht="323.25" customHeight="1" x14ac:dyDescent="0.15">
      <c r="A6334" s="918"/>
      <c r="B6334" s="921"/>
      <c r="C6334" s="922"/>
      <c r="D6334" s="923"/>
      <c r="E6334" s="921"/>
      <c r="F6334" s="921"/>
      <c r="G6334" s="921"/>
      <c r="H6334" s="924" t="s">
        <v>33</v>
      </c>
      <c r="I6334" s="924"/>
      <c r="J6334" s="14" t="s">
        <v>31</v>
      </c>
      <c r="K6334" s="14" t="s">
        <v>32</v>
      </c>
      <c r="L6334" s="16">
        <v>644.81000000000006</v>
      </c>
    </row>
    <row r="6335" spans="1:12" s="1" customFormat="1" ht="24" customHeight="1" x14ac:dyDescent="0.15">
      <c r="A6335" s="918"/>
      <c r="B6335" s="9" t="s">
        <v>34</v>
      </c>
      <c r="C6335" s="13" t="s">
        <v>35</v>
      </c>
      <c r="D6335" s="13" t="s">
        <v>36</v>
      </c>
      <c r="E6335" s="13" t="s">
        <v>37</v>
      </c>
      <c r="F6335" s="920"/>
      <c r="G6335" s="920"/>
      <c r="H6335" s="924" t="s">
        <v>38</v>
      </c>
      <c r="I6335" s="924"/>
      <c r="J6335" s="921" t="s">
        <v>31</v>
      </c>
      <c r="K6335" s="921" t="s">
        <v>31</v>
      </c>
      <c r="L6335" s="925">
        <v>0</v>
      </c>
    </row>
    <row r="6336" spans="1:12" s="1" customFormat="1" ht="24" customHeight="1" x14ac:dyDescent="0.15">
      <c r="A6336" s="918"/>
      <c r="B6336" s="14" t="s">
        <v>3595</v>
      </c>
      <c r="C6336" s="14" t="s">
        <v>922</v>
      </c>
      <c r="D6336" s="15">
        <v>43667</v>
      </c>
      <c r="E6336" s="14" t="s">
        <v>923</v>
      </c>
      <c r="F6336" s="920"/>
      <c r="G6336" s="920"/>
      <c r="H6336" s="924"/>
      <c r="I6336" s="924"/>
      <c r="J6336" s="921"/>
      <c r="K6336" s="921"/>
      <c r="L6336" s="925"/>
    </row>
    <row r="6337" spans="1:12" s="1" customFormat="1" ht="24" customHeight="1" x14ac:dyDescent="0.15">
      <c r="A6337" s="918">
        <v>1183</v>
      </c>
      <c r="B6337" s="9" t="s">
        <v>22</v>
      </c>
      <c r="C6337" s="13" t="s">
        <v>23</v>
      </c>
      <c r="D6337" s="13" t="s">
        <v>24</v>
      </c>
      <c r="E6337" s="13" t="s">
        <v>25</v>
      </c>
      <c r="F6337" s="919" t="s">
        <v>17</v>
      </c>
      <c r="G6337" s="919"/>
      <c r="H6337" s="920"/>
      <c r="I6337" s="920"/>
      <c r="J6337" s="920"/>
      <c r="K6337" s="920"/>
      <c r="L6337" s="920"/>
    </row>
    <row r="6338" spans="1:12" s="1" customFormat="1" ht="26.25" customHeight="1" x14ac:dyDescent="0.15">
      <c r="A6338" s="918"/>
      <c r="B6338" s="921" t="s">
        <v>3593</v>
      </c>
      <c r="C6338" s="922" t="s">
        <v>3604</v>
      </c>
      <c r="D6338" s="923">
        <v>43672</v>
      </c>
      <c r="E6338" s="921" t="s">
        <v>53</v>
      </c>
      <c r="F6338" s="921" t="s">
        <v>577</v>
      </c>
      <c r="G6338" s="921"/>
      <c r="H6338" s="924" t="s">
        <v>30</v>
      </c>
      <c r="I6338" s="924"/>
      <c r="J6338" s="14" t="s">
        <v>31</v>
      </c>
      <c r="K6338" s="14" t="s">
        <v>32</v>
      </c>
      <c r="L6338" s="16">
        <v>384.71</v>
      </c>
    </row>
    <row r="6339" spans="1:12" s="1" customFormat="1" ht="207.75" customHeight="1" x14ac:dyDescent="0.15">
      <c r="A6339" s="918"/>
      <c r="B6339" s="921"/>
      <c r="C6339" s="922"/>
      <c r="D6339" s="923"/>
      <c r="E6339" s="921"/>
      <c r="F6339" s="921"/>
      <c r="G6339" s="921"/>
      <c r="H6339" s="924" t="s">
        <v>33</v>
      </c>
      <c r="I6339" s="924"/>
      <c r="J6339" s="14" t="s">
        <v>31</v>
      </c>
      <c r="K6339" s="14" t="s">
        <v>31</v>
      </c>
      <c r="L6339" s="16">
        <v>0</v>
      </c>
    </row>
    <row r="6340" spans="1:12" s="1" customFormat="1" ht="24" customHeight="1" x14ac:dyDescent="0.15">
      <c r="A6340" s="918"/>
      <c r="B6340" s="9" t="s">
        <v>34</v>
      </c>
      <c r="C6340" s="13" t="s">
        <v>35</v>
      </c>
      <c r="D6340" s="13" t="s">
        <v>36</v>
      </c>
      <c r="E6340" s="13" t="s">
        <v>37</v>
      </c>
      <c r="F6340" s="920"/>
      <c r="G6340" s="920"/>
      <c r="H6340" s="924" t="s">
        <v>38</v>
      </c>
      <c r="I6340" s="924"/>
      <c r="J6340" s="921" t="s">
        <v>31</v>
      </c>
      <c r="K6340" s="921" t="s">
        <v>31</v>
      </c>
      <c r="L6340" s="925">
        <v>0</v>
      </c>
    </row>
    <row r="6341" spans="1:12" s="1" customFormat="1" ht="24" customHeight="1" x14ac:dyDescent="0.15">
      <c r="A6341" s="918"/>
      <c r="B6341" s="14" t="s">
        <v>3595</v>
      </c>
      <c r="C6341" s="14" t="s">
        <v>577</v>
      </c>
      <c r="D6341" s="15">
        <v>43673</v>
      </c>
      <c r="E6341" s="14" t="s">
        <v>3605</v>
      </c>
      <c r="F6341" s="920"/>
      <c r="G6341" s="920"/>
      <c r="H6341" s="924"/>
      <c r="I6341" s="924"/>
      <c r="J6341" s="921"/>
      <c r="K6341" s="921"/>
      <c r="L6341" s="925"/>
    </row>
    <row r="6342" spans="1:12" s="1" customFormat="1" ht="24" customHeight="1" x14ac:dyDescent="0.15">
      <c r="A6342" s="918">
        <v>1184</v>
      </c>
      <c r="B6342" s="9" t="s">
        <v>22</v>
      </c>
      <c r="C6342" s="13" t="s">
        <v>23</v>
      </c>
      <c r="D6342" s="13" t="s">
        <v>24</v>
      </c>
      <c r="E6342" s="13" t="s">
        <v>25</v>
      </c>
      <c r="F6342" s="919" t="s">
        <v>17</v>
      </c>
      <c r="G6342" s="919"/>
      <c r="H6342" s="920"/>
      <c r="I6342" s="920"/>
      <c r="J6342" s="920"/>
      <c r="K6342" s="920"/>
      <c r="L6342" s="920"/>
    </row>
    <row r="6343" spans="1:12" s="1" customFormat="1" ht="26.25" customHeight="1" x14ac:dyDescent="0.15">
      <c r="A6343" s="918"/>
      <c r="B6343" s="921" t="s">
        <v>3593</v>
      </c>
      <c r="C6343" s="922" t="s">
        <v>3606</v>
      </c>
      <c r="D6343" s="923">
        <v>43728</v>
      </c>
      <c r="E6343" s="921" t="s">
        <v>1039</v>
      </c>
      <c r="F6343" s="921" t="s">
        <v>1792</v>
      </c>
      <c r="G6343" s="921"/>
      <c r="H6343" s="924" t="s">
        <v>30</v>
      </c>
      <c r="I6343" s="924"/>
      <c r="J6343" s="14" t="s">
        <v>31</v>
      </c>
      <c r="K6343" s="14" t="s">
        <v>32</v>
      </c>
      <c r="L6343" s="16">
        <v>358</v>
      </c>
    </row>
    <row r="6344" spans="1:12" s="1" customFormat="1" ht="344.25" customHeight="1" x14ac:dyDescent="0.15">
      <c r="A6344" s="918"/>
      <c r="B6344" s="921"/>
      <c r="C6344" s="922"/>
      <c r="D6344" s="923"/>
      <c r="E6344" s="921"/>
      <c r="F6344" s="921"/>
      <c r="G6344" s="921"/>
      <c r="H6344" s="924" t="s">
        <v>33</v>
      </c>
      <c r="I6344" s="924"/>
      <c r="J6344" s="14" t="s">
        <v>31</v>
      </c>
      <c r="K6344" s="14" t="s">
        <v>31</v>
      </c>
      <c r="L6344" s="16">
        <v>0</v>
      </c>
    </row>
    <row r="6345" spans="1:12" s="1" customFormat="1" ht="24" customHeight="1" x14ac:dyDescent="0.15">
      <c r="A6345" s="918"/>
      <c r="B6345" s="9" t="s">
        <v>34</v>
      </c>
      <c r="C6345" s="13" t="s">
        <v>35</v>
      </c>
      <c r="D6345" s="13" t="s">
        <v>36</v>
      </c>
      <c r="E6345" s="13" t="s">
        <v>37</v>
      </c>
      <c r="F6345" s="920"/>
      <c r="G6345" s="920"/>
      <c r="H6345" s="924" t="s">
        <v>38</v>
      </c>
      <c r="I6345" s="924"/>
      <c r="J6345" s="921" t="s">
        <v>31</v>
      </c>
      <c r="K6345" s="921" t="s">
        <v>31</v>
      </c>
      <c r="L6345" s="925">
        <v>0</v>
      </c>
    </row>
    <row r="6346" spans="1:12" s="1" customFormat="1" ht="24" customHeight="1" x14ac:dyDescent="0.15">
      <c r="A6346" s="918"/>
      <c r="B6346" s="14" t="s">
        <v>3595</v>
      </c>
      <c r="C6346" s="14" t="s">
        <v>1792</v>
      </c>
      <c r="D6346" s="15">
        <v>43731</v>
      </c>
      <c r="E6346" s="14" t="s">
        <v>3607</v>
      </c>
      <c r="F6346" s="920"/>
      <c r="G6346" s="920"/>
      <c r="H6346" s="924"/>
      <c r="I6346" s="924"/>
      <c r="J6346" s="921"/>
      <c r="K6346" s="921"/>
      <c r="L6346" s="925"/>
    </row>
    <row r="6347" spans="1:12" s="1" customFormat="1" ht="24" customHeight="1" x14ac:dyDescent="0.15">
      <c r="A6347" s="918">
        <v>1185</v>
      </c>
      <c r="B6347" s="9" t="s">
        <v>22</v>
      </c>
      <c r="C6347" s="13" t="s">
        <v>23</v>
      </c>
      <c r="D6347" s="13" t="s">
        <v>24</v>
      </c>
      <c r="E6347" s="13" t="s">
        <v>25</v>
      </c>
      <c r="F6347" s="919" t="s">
        <v>17</v>
      </c>
      <c r="G6347" s="919"/>
      <c r="H6347" s="920"/>
      <c r="I6347" s="920"/>
      <c r="J6347" s="920"/>
      <c r="K6347" s="920"/>
      <c r="L6347" s="920"/>
    </row>
    <row r="6348" spans="1:12" s="1" customFormat="1" ht="26.25" customHeight="1" x14ac:dyDescent="0.15">
      <c r="A6348" s="918"/>
      <c r="B6348" s="921" t="s">
        <v>3608</v>
      </c>
      <c r="C6348" s="922" t="s">
        <v>3609</v>
      </c>
      <c r="D6348" s="923">
        <v>43578</v>
      </c>
      <c r="E6348" s="921" t="s">
        <v>465</v>
      </c>
      <c r="F6348" s="921" t="s">
        <v>3610</v>
      </c>
      <c r="G6348" s="921"/>
      <c r="H6348" s="924" t="s">
        <v>30</v>
      </c>
      <c r="I6348" s="924"/>
      <c r="J6348" s="14" t="s">
        <v>31</v>
      </c>
      <c r="K6348" s="14" t="s">
        <v>32</v>
      </c>
      <c r="L6348" s="16">
        <v>552</v>
      </c>
    </row>
    <row r="6349" spans="1:12" s="1" customFormat="1" ht="186.75" customHeight="1" x14ac:dyDescent="0.15">
      <c r="A6349" s="918"/>
      <c r="B6349" s="921"/>
      <c r="C6349" s="922"/>
      <c r="D6349" s="923"/>
      <c r="E6349" s="921"/>
      <c r="F6349" s="921"/>
      <c r="G6349" s="921"/>
      <c r="H6349" s="924" t="s">
        <v>33</v>
      </c>
      <c r="I6349" s="924"/>
      <c r="J6349" s="14" t="s">
        <v>31</v>
      </c>
      <c r="K6349" s="14" t="s">
        <v>32</v>
      </c>
      <c r="L6349" s="16">
        <v>1810.82</v>
      </c>
    </row>
    <row r="6350" spans="1:12" s="1" customFormat="1" ht="24" customHeight="1" x14ac:dyDescent="0.15">
      <c r="A6350" s="918"/>
      <c r="B6350" s="9" t="s">
        <v>34</v>
      </c>
      <c r="C6350" s="13" t="s">
        <v>35</v>
      </c>
      <c r="D6350" s="13" t="s">
        <v>36</v>
      </c>
      <c r="E6350" s="13" t="s">
        <v>37</v>
      </c>
      <c r="F6350" s="920"/>
      <c r="G6350" s="920"/>
      <c r="H6350" s="924" t="s">
        <v>38</v>
      </c>
      <c r="I6350" s="924"/>
      <c r="J6350" s="921" t="s">
        <v>31</v>
      </c>
      <c r="K6350" s="921" t="s">
        <v>32</v>
      </c>
      <c r="L6350" s="925">
        <v>475</v>
      </c>
    </row>
    <row r="6351" spans="1:12" s="1" customFormat="1" ht="34.5" customHeight="1" x14ac:dyDescent="0.15">
      <c r="A6351" s="918"/>
      <c r="B6351" s="14" t="s">
        <v>3611</v>
      </c>
      <c r="C6351" s="14" t="s">
        <v>3610</v>
      </c>
      <c r="D6351" s="15">
        <v>43583</v>
      </c>
      <c r="E6351" s="14" t="s">
        <v>3612</v>
      </c>
      <c r="F6351" s="920"/>
      <c r="G6351" s="920"/>
      <c r="H6351" s="924"/>
      <c r="I6351" s="924"/>
      <c r="J6351" s="921"/>
      <c r="K6351" s="921"/>
      <c r="L6351" s="925"/>
    </row>
    <row r="6352" spans="1:12" s="1" customFormat="1" ht="24" customHeight="1" x14ac:dyDescent="0.15">
      <c r="A6352" s="918">
        <v>1186</v>
      </c>
      <c r="B6352" s="9" t="s">
        <v>22</v>
      </c>
      <c r="C6352" s="13" t="s">
        <v>23</v>
      </c>
      <c r="D6352" s="13" t="s">
        <v>24</v>
      </c>
      <c r="E6352" s="13" t="s">
        <v>25</v>
      </c>
      <c r="F6352" s="919" t="s">
        <v>17</v>
      </c>
      <c r="G6352" s="919"/>
      <c r="H6352" s="920"/>
      <c r="I6352" s="920"/>
      <c r="J6352" s="920"/>
      <c r="K6352" s="920"/>
      <c r="L6352" s="920"/>
    </row>
    <row r="6353" spans="1:12" s="1" customFormat="1" ht="26.25" customHeight="1" x14ac:dyDescent="0.15">
      <c r="A6353" s="918"/>
      <c r="B6353" s="921" t="s">
        <v>3608</v>
      </c>
      <c r="C6353" s="922" t="s">
        <v>3613</v>
      </c>
      <c r="D6353" s="923">
        <v>43605</v>
      </c>
      <c r="E6353" s="921" t="s">
        <v>647</v>
      </c>
      <c r="F6353" s="921" t="s">
        <v>3614</v>
      </c>
      <c r="G6353" s="921"/>
      <c r="H6353" s="924" t="s">
        <v>30</v>
      </c>
      <c r="I6353" s="924"/>
      <c r="J6353" s="14" t="s">
        <v>31</v>
      </c>
      <c r="K6353" s="14" t="s">
        <v>32</v>
      </c>
      <c r="L6353" s="16">
        <v>428</v>
      </c>
    </row>
    <row r="6354" spans="1:12" s="1" customFormat="1" ht="176.25" customHeight="1" x14ac:dyDescent="0.15">
      <c r="A6354" s="918"/>
      <c r="B6354" s="921"/>
      <c r="C6354" s="922"/>
      <c r="D6354" s="923"/>
      <c r="E6354" s="921"/>
      <c r="F6354" s="921"/>
      <c r="G6354" s="921"/>
      <c r="H6354" s="924" t="s">
        <v>33</v>
      </c>
      <c r="I6354" s="924"/>
      <c r="J6354" s="14" t="s">
        <v>31</v>
      </c>
      <c r="K6354" s="14" t="s">
        <v>31</v>
      </c>
      <c r="L6354" s="16">
        <v>0</v>
      </c>
    </row>
    <row r="6355" spans="1:12" s="1" customFormat="1" ht="24" customHeight="1" x14ac:dyDescent="0.15">
      <c r="A6355" s="918"/>
      <c r="B6355" s="9" t="s">
        <v>34</v>
      </c>
      <c r="C6355" s="13" t="s">
        <v>35</v>
      </c>
      <c r="D6355" s="13" t="s">
        <v>36</v>
      </c>
      <c r="E6355" s="13" t="s">
        <v>37</v>
      </c>
      <c r="F6355" s="920"/>
      <c r="G6355" s="920"/>
      <c r="H6355" s="924" t="s">
        <v>38</v>
      </c>
      <c r="I6355" s="924"/>
      <c r="J6355" s="921" t="s">
        <v>31</v>
      </c>
      <c r="K6355" s="921" t="s">
        <v>32</v>
      </c>
      <c r="L6355" s="925">
        <v>803</v>
      </c>
    </row>
    <row r="6356" spans="1:12" s="1" customFormat="1" ht="34.5" customHeight="1" x14ac:dyDescent="0.15">
      <c r="A6356" s="918"/>
      <c r="B6356" s="14" t="s">
        <v>3611</v>
      </c>
      <c r="C6356" s="14" t="s">
        <v>3614</v>
      </c>
      <c r="D6356" s="15">
        <v>43611</v>
      </c>
      <c r="E6356" s="14" t="s">
        <v>3615</v>
      </c>
      <c r="F6356" s="920"/>
      <c r="G6356" s="920"/>
      <c r="H6356" s="924"/>
      <c r="I6356" s="924"/>
      <c r="J6356" s="921"/>
      <c r="K6356" s="921"/>
      <c r="L6356" s="925"/>
    </row>
    <row r="6357" spans="1:12" s="1" customFormat="1" ht="24" customHeight="1" x14ac:dyDescent="0.15">
      <c r="A6357" s="918">
        <v>1187</v>
      </c>
      <c r="B6357" s="9" t="s">
        <v>22</v>
      </c>
      <c r="C6357" s="13" t="s">
        <v>23</v>
      </c>
      <c r="D6357" s="13" t="s">
        <v>24</v>
      </c>
      <c r="E6357" s="13" t="s">
        <v>25</v>
      </c>
      <c r="F6357" s="919" t="s">
        <v>17</v>
      </c>
      <c r="G6357" s="919"/>
      <c r="H6357" s="920"/>
      <c r="I6357" s="920"/>
      <c r="J6357" s="920"/>
      <c r="K6357" s="920"/>
      <c r="L6357" s="920"/>
    </row>
    <row r="6358" spans="1:12" s="1" customFormat="1" ht="26.25" customHeight="1" x14ac:dyDescent="0.15">
      <c r="A6358" s="918"/>
      <c r="B6358" s="921" t="s">
        <v>3616</v>
      </c>
      <c r="C6358" s="922" t="s">
        <v>3617</v>
      </c>
      <c r="D6358" s="923">
        <v>43669</v>
      </c>
      <c r="E6358" s="921" t="s">
        <v>1056</v>
      </c>
      <c r="F6358" s="921" t="s">
        <v>332</v>
      </c>
      <c r="G6358" s="921"/>
      <c r="H6358" s="924" t="s">
        <v>30</v>
      </c>
      <c r="I6358" s="924"/>
      <c r="J6358" s="14" t="s">
        <v>31</v>
      </c>
      <c r="K6358" s="14" t="s">
        <v>32</v>
      </c>
      <c r="L6358" s="16">
        <v>583.05000000000007</v>
      </c>
    </row>
    <row r="6359" spans="1:12" s="1" customFormat="1" ht="113.25" customHeight="1" x14ac:dyDescent="0.15">
      <c r="A6359" s="918"/>
      <c r="B6359" s="921"/>
      <c r="C6359" s="922"/>
      <c r="D6359" s="923"/>
      <c r="E6359" s="921"/>
      <c r="F6359" s="921"/>
      <c r="G6359" s="921"/>
      <c r="H6359" s="924" t="s">
        <v>33</v>
      </c>
      <c r="I6359" s="924"/>
      <c r="J6359" s="14" t="s">
        <v>31</v>
      </c>
      <c r="K6359" s="14" t="s">
        <v>32</v>
      </c>
      <c r="L6359" s="16">
        <v>358.8</v>
      </c>
    </row>
    <row r="6360" spans="1:12" s="1" customFormat="1" ht="24" customHeight="1" x14ac:dyDescent="0.15">
      <c r="A6360" s="918"/>
      <c r="B6360" s="9" t="s">
        <v>34</v>
      </c>
      <c r="C6360" s="13" t="s">
        <v>35</v>
      </c>
      <c r="D6360" s="13" t="s">
        <v>36</v>
      </c>
      <c r="E6360" s="13" t="s">
        <v>37</v>
      </c>
      <c r="F6360" s="920"/>
      <c r="G6360" s="920"/>
      <c r="H6360" s="924" t="s">
        <v>38</v>
      </c>
      <c r="I6360" s="924"/>
      <c r="J6360" s="921" t="s">
        <v>31</v>
      </c>
      <c r="K6360" s="921" t="s">
        <v>31</v>
      </c>
      <c r="L6360" s="925">
        <v>0</v>
      </c>
    </row>
    <row r="6361" spans="1:12" s="1" customFormat="1" ht="24" customHeight="1" x14ac:dyDescent="0.15">
      <c r="A6361" s="918"/>
      <c r="B6361" s="14" t="s">
        <v>323</v>
      </c>
      <c r="C6361" s="14" t="s">
        <v>332</v>
      </c>
      <c r="D6361" s="15">
        <v>43672</v>
      </c>
      <c r="E6361" s="14" t="s">
        <v>3618</v>
      </c>
      <c r="F6361" s="920"/>
      <c r="G6361" s="920"/>
      <c r="H6361" s="924"/>
      <c r="I6361" s="924"/>
      <c r="J6361" s="921"/>
      <c r="K6361" s="921"/>
      <c r="L6361" s="925"/>
    </row>
    <row r="6362" spans="1:12" s="1" customFormat="1" ht="24" customHeight="1" x14ac:dyDescent="0.15">
      <c r="A6362" s="918">
        <v>1188</v>
      </c>
      <c r="B6362" s="9" t="s">
        <v>22</v>
      </c>
      <c r="C6362" s="13" t="s">
        <v>23</v>
      </c>
      <c r="D6362" s="13" t="s">
        <v>24</v>
      </c>
      <c r="E6362" s="13" t="s">
        <v>25</v>
      </c>
      <c r="F6362" s="919" t="s">
        <v>17</v>
      </c>
      <c r="G6362" s="919"/>
      <c r="H6362" s="920"/>
      <c r="I6362" s="920"/>
      <c r="J6362" s="920"/>
      <c r="K6362" s="920"/>
      <c r="L6362" s="920"/>
    </row>
    <row r="6363" spans="1:12" s="1" customFormat="1" ht="26.25" customHeight="1" x14ac:dyDescent="0.15">
      <c r="A6363" s="918"/>
      <c r="B6363" s="921" t="s">
        <v>3619</v>
      </c>
      <c r="C6363" s="921" t="s">
        <v>3620</v>
      </c>
      <c r="D6363" s="923">
        <v>43727</v>
      </c>
      <c r="E6363" s="921" t="s">
        <v>2230</v>
      </c>
      <c r="F6363" s="921" t="s">
        <v>3621</v>
      </c>
      <c r="G6363" s="921"/>
      <c r="H6363" s="924" t="s">
        <v>30</v>
      </c>
      <c r="I6363" s="924"/>
      <c r="J6363" s="14" t="s">
        <v>31</v>
      </c>
      <c r="K6363" s="14" t="s">
        <v>32</v>
      </c>
      <c r="L6363" s="16">
        <v>2027.5</v>
      </c>
    </row>
    <row r="6364" spans="1:12" s="1" customFormat="1" ht="60.75" customHeight="1" x14ac:dyDescent="0.15">
      <c r="A6364" s="918"/>
      <c r="B6364" s="921"/>
      <c r="C6364" s="921"/>
      <c r="D6364" s="923"/>
      <c r="E6364" s="921"/>
      <c r="F6364" s="921"/>
      <c r="G6364" s="921"/>
      <c r="H6364" s="924" t="s">
        <v>33</v>
      </c>
      <c r="I6364" s="924"/>
      <c r="J6364" s="14" t="s">
        <v>31</v>
      </c>
      <c r="K6364" s="14" t="s">
        <v>32</v>
      </c>
      <c r="L6364" s="16">
        <v>1206.3900000000001</v>
      </c>
    </row>
    <row r="6365" spans="1:12" s="1" customFormat="1" ht="24" customHeight="1" x14ac:dyDescent="0.15">
      <c r="A6365" s="918"/>
      <c r="B6365" s="9" t="s">
        <v>34</v>
      </c>
      <c r="C6365" s="13" t="s">
        <v>35</v>
      </c>
      <c r="D6365" s="13" t="s">
        <v>36</v>
      </c>
      <c r="E6365" s="13" t="s">
        <v>37</v>
      </c>
      <c r="F6365" s="920"/>
      <c r="G6365" s="920"/>
      <c r="H6365" s="924" t="s">
        <v>38</v>
      </c>
      <c r="I6365" s="924"/>
      <c r="J6365" s="921" t="s">
        <v>31</v>
      </c>
      <c r="K6365" s="921" t="s">
        <v>31</v>
      </c>
      <c r="L6365" s="925">
        <v>0</v>
      </c>
    </row>
    <row r="6366" spans="1:12" s="1" customFormat="1" ht="24" customHeight="1" x14ac:dyDescent="0.15">
      <c r="A6366" s="918"/>
      <c r="B6366" s="14" t="s">
        <v>702</v>
      </c>
      <c r="C6366" s="14" t="s">
        <v>3621</v>
      </c>
      <c r="D6366" s="15">
        <v>43736</v>
      </c>
      <c r="E6366" s="14" t="s">
        <v>3622</v>
      </c>
      <c r="F6366" s="920"/>
      <c r="G6366" s="920"/>
      <c r="H6366" s="924"/>
      <c r="I6366" s="924"/>
      <c r="J6366" s="921"/>
      <c r="K6366" s="921"/>
      <c r="L6366" s="925"/>
    </row>
    <row r="6367" spans="1:12" s="1" customFormat="1" ht="24" customHeight="1" x14ac:dyDescent="0.15">
      <c r="A6367" s="918">
        <v>1189</v>
      </c>
      <c r="B6367" s="9" t="s">
        <v>22</v>
      </c>
      <c r="C6367" s="13" t="s">
        <v>23</v>
      </c>
      <c r="D6367" s="13" t="s">
        <v>24</v>
      </c>
      <c r="E6367" s="13" t="s">
        <v>25</v>
      </c>
      <c r="F6367" s="919" t="s">
        <v>17</v>
      </c>
      <c r="G6367" s="919"/>
      <c r="H6367" s="920"/>
      <c r="I6367" s="920"/>
      <c r="J6367" s="920"/>
      <c r="K6367" s="920"/>
      <c r="L6367" s="920"/>
    </row>
    <row r="6368" spans="1:12" s="1" customFormat="1" ht="26.25" customHeight="1" x14ac:dyDescent="0.15">
      <c r="A6368" s="918"/>
      <c r="B6368" s="921" t="s">
        <v>3623</v>
      </c>
      <c r="C6368" s="922" t="s">
        <v>3624</v>
      </c>
      <c r="D6368" s="923">
        <v>43733</v>
      </c>
      <c r="E6368" s="921" t="s">
        <v>3094</v>
      </c>
      <c r="F6368" s="921" t="s">
        <v>3095</v>
      </c>
      <c r="G6368" s="921"/>
      <c r="H6368" s="924" t="s">
        <v>30</v>
      </c>
      <c r="I6368" s="924"/>
      <c r="J6368" s="14" t="s">
        <v>31</v>
      </c>
      <c r="K6368" s="14" t="s">
        <v>32</v>
      </c>
      <c r="L6368" s="16">
        <v>510</v>
      </c>
    </row>
    <row r="6369" spans="1:12" s="1" customFormat="1" ht="176.25" customHeight="1" x14ac:dyDescent="0.15">
      <c r="A6369" s="918"/>
      <c r="B6369" s="921"/>
      <c r="C6369" s="922"/>
      <c r="D6369" s="923"/>
      <c r="E6369" s="921"/>
      <c r="F6369" s="921"/>
      <c r="G6369" s="921"/>
      <c r="H6369" s="924" t="s">
        <v>33</v>
      </c>
      <c r="I6369" s="924"/>
      <c r="J6369" s="14" t="s">
        <v>31</v>
      </c>
      <c r="K6369" s="14" t="s">
        <v>32</v>
      </c>
      <c r="L6369" s="16">
        <v>1916.43</v>
      </c>
    </row>
    <row r="6370" spans="1:12" s="1" customFormat="1" ht="24" customHeight="1" x14ac:dyDescent="0.15">
      <c r="A6370" s="918"/>
      <c r="B6370" s="9" t="s">
        <v>34</v>
      </c>
      <c r="C6370" s="13" t="s">
        <v>35</v>
      </c>
      <c r="D6370" s="13" t="s">
        <v>36</v>
      </c>
      <c r="E6370" s="13" t="s">
        <v>37</v>
      </c>
      <c r="F6370" s="920"/>
      <c r="G6370" s="920"/>
      <c r="H6370" s="924" t="s">
        <v>38</v>
      </c>
      <c r="I6370" s="924"/>
      <c r="J6370" s="921" t="s">
        <v>31</v>
      </c>
      <c r="K6370" s="921" t="s">
        <v>32</v>
      </c>
      <c r="L6370" s="925">
        <v>135</v>
      </c>
    </row>
    <row r="6371" spans="1:12" s="1" customFormat="1" ht="24" customHeight="1" x14ac:dyDescent="0.15">
      <c r="A6371" s="918"/>
      <c r="B6371" s="14" t="s">
        <v>1872</v>
      </c>
      <c r="C6371" s="14" t="s">
        <v>3095</v>
      </c>
      <c r="D6371" s="15">
        <v>43738</v>
      </c>
      <c r="E6371" s="14" t="s">
        <v>3096</v>
      </c>
      <c r="F6371" s="920"/>
      <c r="G6371" s="920"/>
      <c r="H6371" s="924"/>
      <c r="I6371" s="924"/>
      <c r="J6371" s="921"/>
      <c r="K6371" s="921"/>
      <c r="L6371" s="925"/>
    </row>
    <row r="6372" spans="1:12" s="1" customFormat="1" ht="24" customHeight="1" x14ac:dyDescent="0.15">
      <c r="A6372" s="918">
        <v>1190</v>
      </c>
      <c r="B6372" s="9" t="s">
        <v>22</v>
      </c>
      <c r="C6372" s="13" t="s">
        <v>23</v>
      </c>
      <c r="D6372" s="13" t="s">
        <v>24</v>
      </c>
      <c r="E6372" s="13" t="s">
        <v>25</v>
      </c>
      <c r="F6372" s="919" t="s">
        <v>17</v>
      </c>
      <c r="G6372" s="919"/>
      <c r="H6372" s="920"/>
      <c r="I6372" s="920"/>
      <c r="J6372" s="920"/>
      <c r="K6372" s="920"/>
      <c r="L6372" s="920"/>
    </row>
    <row r="6373" spans="1:12" s="1" customFormat="1" ht="26.25" customHeight="1" x14ac:dyDescent="0.15">
      <c r="A6373" s="918"/>
      <c r="B6373" s="921" t="s">
        <v>3625</v>
      </c>
      <c r="C6373" s="922" t="s">
        <v>3626</v>
      </c>
      <c r="D6373" s="923">
        <v>43688</v>
      </c>
      <c r="E6373" s="921" t="s">
        <v>308</v>
      </c>
      <c r="F6373" s="921" t="s">
        <v>309</v>
      </c>
      <c r="G6373" s="921"/>
      <c r="H6373" s="924" t="s">
        <v>30</v>
      </c>
      <c r="I6373" s="924"/>
      <c r="J6373" s="14" t="s">
        <v>31</v>
      </c>
      <c r="K6373" s="14" t="s">
        <v>32</v>
      </c>
      <c r="L6373" s="16">
        <v>325.5</v>
      </c>
    </row>
    <row r="6374" spans="1:12" s="1" customFormat="1" ht="18" customHeight="1" x14ac:dyDescent="0.15">
      <c r="A6374" s="918"/>
      <c r="B6374" s="921"/>
      <c r="C6374" s="922"/>
      <c r="D6374" s="923"/>
      <c r="E6374" s="921"/>
      <c r="F6374" s="921"/>
      <c r="G6374" s="921"/>
      <c r="H6374" s="924" t="s">
        <v>33</v>
      </c>
      <c r="I6374" s="924"/>
      <c r="J6374" s="14" t="s">
        <v>31</v>
      </c>
      <c r="K6374" s="14" t="s">
        <v>31</v>
      </c>
      <c r="L6374" s="16">
        <v>0</v>
      </c>
    </row>
    <row r="6375" spans="1:12" s="1" customFormat="1" ht="24" customHeight="1" x14ac:dyDescent="0.15">
      <c r="A6375" s="918"/>
      <c r="B6375" s="9" t="s">
        <v>34</v>
      </c>
      <c r="C6375" s="13" t="s">
        <v>35</v>
      </c>
      <c r="D6375" s="13" t="s">
        <v>36</v>
      </c>
      <c r="E6375" s="13" t="s">
        <v>37</v>
      </c>
      <c r="F6375" s="920"/>
      <c r="G6375" s="920"/>
      <c r="H6375" s="924" t="s">
        <v>38</v>
      </c>
      <c r="I6375" s="924"/>
      <c r="J6375" s="921" t="s">
        <v>31</v>
      </c>
      <c r="K6375" s="921" t="s">
        <v>31</v>
      </c>
      <c r="L6375" s="925">
        <v>0</v>
      </c>
    </row>
    <row r="6376" spans="1:12" s="1" customFormat="1" ht="34.5" customHeight="1" x14ac:dyDescent="0.15">
      <c r="A6376" s="918"/>
      <c r="B6376" s="14" t="s">
        <v>1412</v>
      </c>
      <c r="C6376" s="14" t="s">
        <v>309</v>
      </c>
      <c r="D6376" s="15">
        <v>43690</v>
      </c>
      <c r="E6376" s="14" t="s">
        <v>1413</v>
      </c>
      <c r="F6376" s="920"/>
      <c r="G6376" s="920"/>
      <c r="H6376" s="924"/>
      <c r="I6376" s="924"/>
      <c r="J6376" s="921"/>
      <c r="K6376" s="921"/>
      <c r="L6376" s="925"/>
    </row>
    <row r="6377" spans="1:12" s="1" customFormat="1" ht="24" customHeight="1" x14ac:dyDescent="0.15">
      <c r="A6377" s="918">
        <v>1191</v>
      </c>
      <c r="B6377" s="9" t="s">
        <v>22</v>
      </c>
      <c r="C6377" s="13" t="s">
        <v>23</v>
      </c>
      <c r="D6377" s="13" t="s">
        <v>24</v>
      </c>
      <c r="E6377" s="13" t="s">
        <v>25</v>
      </c>
      <c r="F6377" s="919" t="s">
        <v>17</v>
      </c>
      <c r="G6377" s="919"/>
      <c r="H6377" s="920"/>
      <c r="I6377" s="920"/>
      <c r="J6377" s="920"/>
      <c r="K6377" s="920"/>
      <c r="L6377" s="920"/>
    </row>
    <row r="6378" spans="1:12" s="1" customFormat="1" ht="26.25" customHeight="1" x14ac:dyDescent="0.15">
      <c r="A6378" s="918"/>
      <c r="B6378" s="921" t="s">
        <v>3627</v>
      </c>
      <c r="C6378" s="922" t="s">
        <v>3628</v>
      </c>
      <c r="D6378" s="923">
        <v>43561</v>
      </c>
      <c r="E6378" s="921" t="s">
        <v>727</v>
      </c>
      <c r="F6378" s="921" t="s">
        <v>1257</v>
      </c>
      <c r="G6378" s="921"/>
      <c r="H6378" s="924" t="s">
        <v>30</v>
      </c>
      <c r="I6378" s="924"/>
      <c r="J6378" s="14" t="s">
        <v>31</v>
      </c>
      <c r="K6378" s="14" t="s">
        <v>32</v>
      </c>
      <c r="L6378" s="16">
        <v>141.25</v>
      </c>
    </row>
    <row r="6379" spans="1:12" s="1" customFormat="1" ht="375.75" customHeight="1" x14ac:dyDescent="0.15">
      <c r="A6379" s="918"/>
      <c r="B6379" s="921"/>
      <c r="C6379" s="922"/>
      <c r="D6379" s="923"/>
      <c r="E6379" s="921"/>
      <c r="F6379" s="921"/>
      <c r="G6379" s="921"/>
      <c r="H6379" s="924" t="s">
        <v>33</v>
      </c>
      <c r="I6379" s="924"/>
      <c r="J6379" s="14" t="s">
        <v>31</v>
      </c>
      <c r="K6379" s="14" t="s">
        <v>31</v>
      </c>
      <c r="L6379" s="16">
        <v>0</v>
      </c>
    </row>
    <row r="6380" spans="1:12" s="1" customFormat="1" ht="24" customHeight="1" x14ac:dyDescent="0.15">
      <c r="A6380" s="918"/>
      <c r="B6380" s="9" t="s">
        <v>34</v>
      </c>
      <c r="C6380" s="13" t="s">
        <v>35</v>
      </c>
      <c r="D6380" s="13" t="s">
        <v>36</v>
      </c>
      <c r="E6380" s="13" t="s">
        <v>37</v>
      </c>
      <c r="F6380" s="920"/>
      <c r="G6380" s="920"/>
      <c r="H6380" s="924" t="s">
        <v>38</v>
      </c>
      <c r="I6380" s="924"/>
      <c r="J6380" s="921" t="s">
        <v>31</v>
      </c>
      <c r="K6380" s="921" t="s">
        <v>32</v>
      </c>
      <c r="L6380" s="925">
        <v>420</v>
      </c>
    </row>
    <row r="6381" spans="1:12" s="1" customFormat="1" ht="24" customHeight="1" x14ac:dyDescent="0.15">
      <c r="A6381" s="918"/>
      <c r="B6381" s="14" t="s">
        <v>3629</v>
      </c>
      <c r="C6381" s="14" t="s">
        <v>1257</v>
      </c>
      <c r="D6381" s="15">
        <v>43562</v>
      </c>
      <c r="E6381" s="14" t="s">
        <v>2497</v>
      </c>
      <c r="F6381" s="920"/>
      <c r="G6381" s="920"/>
      <c r="H6381" s="924"/>
      <c r="I6381" s="924"/>
      <c r="J6381" s="921"/>
      <c r="K6381" s="921"/>
      <c r="L6381" s="925"/>
    </row>
    <row r="6382" spans="1:12" s="1" customFormat="1" ht="24" customHeight="1" x14ac:dyDescent="0.15">
      <c r="A6382" s="918">
        <v>1192</v>
      </c>
      <c r="B6382" s="9" t="s">
        <v>22</v>
      </c>
      <c r="C6382" s="13" t="s">
        <v>23</v>
      </c>
      <c r="D6382" s="13" t="s">
        <v>24</v>
      </c>
      <c r="E6382" s="13" t="s">
        <v>25</v>
      </c>
      <c r="F6382" s="919" t="s">
        <v>17</v>
      </c>
      <c r="G6382" s="919"/>
      <c r="H6382" s="920"/>
      <c r="I6382" s="920"/>
      <c r="J6382" s="920"/>
      <c r="K6382" s="920"/>
      <c r="L6382" s="920"/>
    </row>
    <row r="6383" spans="1:12" s="1" customFormat="1" ht="26.25" customHeight="1" x14ac:dyDescent="0.15">
      <c r="A6383" s="918"/>
      <c r="B6383" s="921" t="s">
        <v>3627</v>
      </c>
      <c r="C6383" s="922" t="s">
        <v>3630</v>
      </c>
      <c r="D6383" s="923">
        <v>43580</v>
      </c>
      <c r="E6383" s="921" t="s">
        <v>115</v>
      </c>
      <c r="F6383" s="921" t="s">
        <v>116</v>
      </c>
      <c r="G6383" s="921"/>
      <c r="H6383" s="924" t="s">
        <v>30</v>
      </c>
      <c r="I6383" s="924"/>
      <c r="J6383" s="14" t="s">
        <v>31</v>
      </c>
      <c r="K6383" s="14" t="s">
        <v>32</v>
      </c>
      <c r="L6383" s="16">
        <v>1100</v>
      </c>
    </row>
    <row r="6384" spans="1:12" s="1" customFormat="1" ht="207.75" customHeight="1" x14ac:dyDescent="0.15">
      <c r="A6384" s="918"/>
      <c r="B6384" s="921"/>
      <c r="C6384" s="922"/>
      <c r="D6384" s="923"/>
      <c r="E6384" s="921"/>
      <c r="F6384" s="921"/>
      <c r="G6384" s="921"/>
      <c r="H6384" s="924" t="s">
        <v>33</v>
      </c>
      <c r="I6384" s="924"/>
      <c r="J6384" s="14" t="s">
        <v>31</v>
      </c>
      <c r="K6384" s="14" t="s">
        <v>32</v>
      </c>
      <c r="L6384" s="16">
        <v>450</v>
      </c>
    </row>
    <row r="6385" spans="1:12" s="1" customFormat="1" ht="24" customHeight="1" x14ac:dyDescent="0.15">
      <c r="A6385" s="918"/>
      <c r="B6385" s="9" t="s">
        <v>34</v>
      </c>
      <c r="C6385" s="13" t="s">
        <v>35</v>
      </c>
      <c r="D6385" s="13" t="s">
        <v>36</v>
      </c>
      <c r="E6385" s="13" t="s">
        <v>37</v>
      </c>
      <c r="F6385" s="920"/>
      <c r="G6385" s="920"/>
      <c r="H6385" s="924" t="s">
        <v>38</v>
      </c>
      <c r="I6385" s="924"/>
      <c r="J6385" s="921" t="s">
        <v>31</v>
      </c>
      <c r="K6385" s="921" t="s">
        <v>31</v>
      </c>
      <c r="L6385" s="925">
        <v>0</v>
      </c>
    </row>
    <row r="6386" spans="1:12" s="1" customFormat="1" ht="24" customHeight="1" x14ac:dyDescent="0.15">
      <c r="A6386" s="918"/>
      <c r="B6386" s="14" t="s">
        <v>3629</v>
      </c>
      <c r="C6386" s="14" t="s">
        <v>116</v>
      </c>
      <c r="D6386" s="15">
        <v>43585</v>
      </c>
      <c r="E6386" s="14" t="s">
        <v>3631</v>
      </c>
      <c r="F6386" s="920"/>
      <c r="G6386" s="920"/>
      <c r="H6386" s="924"/>
      <c r="I6386" s="924"/>
      <c r="J6386" s="921"/>
      <c r="K6386" s="921"/>
      <c r="L6386" s="925"/>
    </row>
    <row r="6387" spans="1:12" s="1" customFormat="1" ht="24" customHeight="1" x14ac:dyDescent="0.15">
      <c r="A6387" s="918">
        <v>1193</v>
      </c>
      <c r="B6387" s="9" t="s">
        <v>22</v>
      </c>
      <c r="C6387" s="13" t="s">
        <v>23</v>
      </c>
      <c r="D6387" s="13" t="s">
        <v>24</v>
      </c>
      <c r="E6387" s="13" t="s">
        <v>25</v>
      </c>
      <c r="F6387" s="919" t="s">
        <v>17</v>
      </c>
      <c r="G6387" s="919"/>
      <c r="H6387" s="920"/>
      <c r="I6387" s="920"/>
      <c r="J6387" s="920"/>
      <c r="K6387" s="920"/>
      <c r="L6387" s="920"/>
    </row>
    <row r="6388" spans="1:12" s="1" customFormat="1" ht="26.25" customHeight="1" x14ac:dyDescent="0.15">
      <c r="A6388" s="918"/>
      <c r="B6388" s="921" t="s">
        <v>3627</v>
      </c>
      <c r="C6388" s="922" t="s">
        <v>3632</v>
      </c>
      <c r="D6388" s="923">
        <v>43641</v>
      </c>
      <c r="E6388" s="921" t="s">
        <v>1320</v>
      </c>
      <c r="F6388" s="921" t="s">
        <v>1330</v>
      </c>
      <c r="G6388" s="921"/>
      <c r="H6388" s="924" t="s">
        <v>30</v>
      </c>
      <c r="I6388" s="924"/>
      <c r="J6388" s="14" t="s">
        <v>31</v>
      </c>
      <c r="K6388" s="14" t="s">
        <v>32</v>
      </c>
      <c r="L6388" s="16">
        <v>298</v>
      </c>
    </row>
    <row r="6389" spans="1:12" s="1" customFormat="1" ht="312.75" customHeight="1" x14ac:dyDescent="0.15">
      <c r="A6389" s="918"/>
      <c r="B6389" s="921"/>
      <c r="C6389" s="922"/>
      <c r="D6389" s="923"/>
      <c r="E6389" s="921"/>
      <c r="F6389" s="921"/>
      <c r="G6389" s="921"/>
      <c r="H6389" s="924" t="s">
        <v>33</v>
      </c>
      <c r="I6389" s="924"/>
      <c r="J6389" s="14" t="s">
        <v>31</v>
      </c>
      <c r="K6389" s="14" t="s">
        <v>31</v>
      </c>
      <c r="L6389" s="16">
        <v>0</v>
      </c>
    </row>
    <row r="6390" spans="1:12" s="1" customFormat="1" ht="24" customHeight="1" x14ac:dyDescent="0.15">
      <c r="A6390" s="918"/>
      <c r="B6390" s="9" t="s">
        <v>34</v>
      </c>
      <c r="C6390" s="13" t="s">
        <v>35</v>
      </c>
      <c r="D6390" s="13" t="s">
        <v>36</v>
      </c>
      <c r="E6390" s="13" t="s">
        <v>37</v>
      </c>
      <c r="F6390" s="920"/>
      <c r="G6390" s="920"/>
      <c r="H6390" s="924" t="s">
        <v>38</v>
      </c>
      <c r="I6390" s="924"/>
      <c r="J6390" s="921" t="s">
        <v>31</v>
      </c>
      <c r="K6390" s="921" t="s">
        <v>31</v>
      </c>
      <c r="L6390" s="925">
        <v>0</v>
      </c>
    </row>
    <row r="6391" spans="1:12" s="1" customFormat="1" ht="24" customHeight="1" x14ac:dyDescent="0.15">
      <c r="A6391" s="918"/>
      <c r="B6391" s="14" t="s">
        <v>3629</v>
      </c>
      <c r="C6391" s="14" t="s">
        <v>1330</v>
      </c>
      <c r="D6391" s="15">
        <v>43643</v>
      </c>
      <c r="E6391" s="14" t="s">
        <v>3633</v>
      </c>
      <c r="F6391" s="920"/>
      <c r="G6391" s="920"/>
      <c r="H6391" s="924"/>
      <c r="I6391" s="924"/>
      <c r="J6391" s="921"/>
      <c r="K6391" s="921"/>
      <c r="L6391" s="925"/>
    </row>
    <row r="6392" spans="1:12" s="1" customFormat="1" ht="24" customHeight="1" x14ac:dyDescent="0.15">
      <c r="A6392" s="918">
        <v>1194</v>
      </c>
      <c r="B6392" s="9" t="s">
        <v>22</v>
      </c>
      <c r="C6392" s="13" t="s">
        <v>23</v>
      </c>
      <c r="D6392" s="13" t="s">
        <v>24</v>
      </c>
      <c r="E6392" s="13" t="s">
        <v>25</v>
      </c>
      <c r="F6392" s="919" t="s">
        <v>17</v>
      </c>
      <c r="G6392" s="919"/>
      <c r="H6392" s="920"/>
      <c r="I6392" s="920"/>
      <c r="J6392" s="920"/>
      <c r="K6392" s="920"/>
      <c r="L6392" s="920"/>
    </row>
    <row r="6393" spans="1:12" s="1" customFormat="1" ht="26.25" customHeight="1" x14ac:dyDescent="0.15">
      <c r="A6393" s="918"/>
      <c r="B6393" s="921" t="s">
        <v>3634</v>
      </c>
      <c r="C6393" s="922" t="s">
        <v>3635</v>
      </c>
      <c r="D6393" s="923">
        <v>43563</v>
      </c>
      <c r="E6393" s="921" t="s">
        <v>367</v>
      </c>
      <c r="F6393" s="921" t="s">
        <v>678</v>
      </c>
      <c r="G6393" s="921"/>
      <c r="H6393" s="924" t="s">
        <v>30</v>
      </c>
      <c r="I6393" s="924"/>
      <c r="J6393" s="14" t="s">
        <v>31</v>
      </c>
      <c r="K6393" s="14" t="s">
        <v>32</v>
      </c>
      <c r="L6393" s="16">
        <v>334.8</v>
      </c>
    </row>
    <row r="6394" spans="1:12" s="1" customFormat="1" ht="207.75" customHeight="1" x14ac:dyDescent="0.15">
      <c r="A6394" s="918"/>
      <c r="B6394" s="921"/>
      <c r="C6394" s="922"/>
      <c r="D6394" s="923"/>
      <c r="E6394" s="921"/>
      <c r="F6394" s="921"/>
      <c r="G6394" s="921"/>
      <c r="H6394" s="924" t="s">
        <v>33</v>
      </c>
      <c r="I6394" s="924"/>
      <c r="J6394" s="14" t="s">
        <v>31</v>
      </c>
      <c r="K6394" s="14" t="s">
        <v>32</v>
      </c>
      <c r="L6394" s="16">
        <v>318.61</v>
      </c>
    </row>
    <row r="6395" spans="1:12" s="1" customFormat="1" ht="24" customHeight="1" x14ac:dyDescent="0.15">
      <c r="A6395" s="918"/>
      <c r="B6395" s="9" t="s">
        <v>34</v>
      </c>
      <c r="C6395" s="13" t="s">
        <v>35</v>
      </c>
      <c r="D6395" s="13" t="s">
        <v>36</v>
      </c>
      <c r="E6395" s="13" t="s">
        <v>37</v>
      </c>
      <c r="F6395" s="920"/>
      <c r="G6395" s="920"/>
      <c r="H6395" s="924" t="s">
        <v>38</v>
      </c>
      <c r="I6395" s="924"/>
      <c r="J6395" s="921" t="s">
        <v>31</v>
      </c>
      <c r="K6395" s="921" t="s">
        <v>32</v>
      </c>
      <c r="L6395" s="925">
        <v>52.8</v>
      </c>
    </row>
    <row r="6396" spans="1:12" s="1" customFormat="1" ht="24" customHeight="1" x14ac:dyDescent="0.15">
      <c r="A6396" s="918"/>
      <c r="B6396" s="14" t="s">
        <v>39</v>
      </c>
      <c r="C6396" s="14" t="s">
        <v>678</v>
      </c>
      <c r="D6396" s="15">
        <v>43565</v>
      </c>
      <c r="E6396" s="14" t="s">
        <v>2660</v>
      </c>
      <c r="F6396" s="920"/>
      <c r="G6396" s="920"/>
      <c r="H6396" s="924"/>
      <c r="I6396" s="924"/>
      <c r="J6396" s="921"/>
      <c r="K6396" s="921"/>
      <c r="L6396" s="925"/>
    </row>
    <row r="6397" spans="1:12" s="1" customFormat="1" ht="24" customHeight="1" x14ac:dyDescent="0.15">
      <c r="A6397" s="918">
        <v>1195</v>
      </c>
      <c r="B6397" s="9" t="s">
        <v>22</v>
      </c>
      <c r="C6397" s="13" t="s">
        <v>23</v>
      </c>
      <c r="D6397" s="13" t="s">
        <v>24</v>
      </c>
      <c r="E6397" s="13" t="s">
        <v>25</v>
      </c>
      <c r="F6397" s="919" t="s">
        <v>17</v>
      </c>
      <c r="G6397" s="919"/>
      <c r="H6397" s="920"/>
      <c r="I6397" s="920"/>
      <c r="J6397" s="920"/>
      <c r="K6397" s="920"/>
      <c r="L6397" s="920"/>
    </row>
    <row r="6398" spans="1:12" s="1" customFormat="1" ht="26.25" customHeight="1" x14ac:dyDescent="0.15">
      <c r="A6398" s="918"/>
      <c r="B6398" s="921" t="s">
        <v>3636</v>
      </c>
      <c r="C6398" s="922" t="s">
        <v>3637</v>
      </c>
      <c r="D6398" s="923">
        <v>43617</v>
      </c>
      <c r="E6398" s="921" t="s">
        <v>187</v>
      </c>
      <c r="F6398" s="921" t="s">
        <v>2272</v>
      </c>
      <c r="G6398" s="921"/>
      <c r="H6398" s="924" t="s">
        <v>30</v>
      </c>
      <c r="I6398" s="924"/>
      <c r="J6398" s="14" t="s">
        <v>31</v>
      </c>
      <c r="K6398" s="14" t="s">
        <v>31</v>
      </c>
      <c r="L6398" s="16">
        <v>0</v>
      </c>
    </row>
    <row r="6399" spans="1:12" s="1" customFormat="1" ht="165.75" customHeight="1" x14ac:dyDescent="0.15">
      <c r="A6399" s="918"/>
      <c r="B6399" s="921"/>
      <c r="C6399" s="922"/>
      <c r="D6399" s="923"/>
      <c r="E6399" s="921"/>
      <c r="F6399" s="921"/>
      <c r="G6399" s="921"/>
      <c r="H6399" s="924" t="s">
        <v>33</v>
      </c>
      <c r="I6399" s="924"/>
      <c r="J6399" s="14" t="s">
        <v>31</v>
      </c>
      <c r="K6399" s="14" t="s">
        <v>31</v>
      </c>
      <c r="L6399" s="16">
        <v>0</v>
      </c>
    </row>
    <row r="6400" spans="1:12" s="1" customFormat="1" ht="24" customHeight="1" x14ac:dyDescent="0.15">
      <c r="A6400" s="918"/>
      <c r="B6400" s="9" t="s">
        <v>34</v>
      </c>
      <c r="C6400" s="13" t="s">
        <v>35</v>
      </c>
      <c r="D6400" s="13" t="s">
        <v>36</v>
      </c>
      <c r="E6400" s="13" t="s">
        <v>37</v>
      </c>
      <c r="F6400" s="920"/>
      <c r="G6400" s="920"/>
      <c r="H6400" s="924" t="s">
        <v>38</v>
      </c>
      <c r="I6400" s="924"/>
      <c r="J6400" s="921" t="s">
        <v>31</v>
      </c>
      <c r="K6400" s="921" t="s">
        <v>32</v>
      </c>
      <c r="L6400" s="925">
        <v>625</v>
      </c>
    </row>
    <row r="6401" spans="1:12" s="1" customFormat="1" ht="24" customHeight="1" x14ac:dyDescent="0.15">
      <c r="A6401" s="918"/>
      <c r="B6401" s="14" t="s">
        <v>39</v>
      </c>
      <c r="C6401" s="14" t="s">
        <v>2272</v>
      </c>
      <c r="D6401" s="15">
        <v>43620</v>
      </c>
      <c r="E6401" s="14" t="s">
        <v>3638</v>
      </c>
      <c r="F6401" s="920"/>
      <c r="G6401" s="920"/>
      <c r="H6401" s="924"/>
      <c r="I6401" s="924"/>
      <c r="J6401" s="921"/>
      <c r="K6401" s="921"/>
      <c r="L6401" s="925"/>
    </row>
    <row r="6402" spans="1:12" s="1" customFormat="1" ht="24" customHeight="1" x14ac:dyDescent="0.15">
      <c r="A6402" s="918">
        <v>1196</v>
      </c>
      <c r="B6402" s="9" t="s">
        <v>22</v>
      </c>
      <c r="C6402" s="13" t="s">
        <v>23</v>
      </c>
      <c r="D6402" s="13" t="s">
        <v>24</v>
      </c>
      <c r="E6402" s="13" t="s">
        <v>25</v>
      </c>
      <c r="F6402" s="919" t="s">
        <v>17</v>
      </c>
      <c r="G6402" s="919"/>
      <c r="H6402" s="920"/>
      <c r="I6402" s="920"/>
      <c r="J6402" s="920"/>
      <c r="K6402" s="920"/>
      <c r="L6402" s="920"/>
    </row>
    <row r="6403" spans="1:12" s="1" customFormat="1" ht="26.25" customHeight="1" x14ac:dyDescent="0.15">
      <c r="A6403" s="918"/>
      <c r="B6403" s="921" t="s">
        <v>3639</v>
      </c>
      <c r="C6403" s="922" t="s">
        <v>3640</v>
      </c>
      <c r="D6403" s="923">
        <v>43605</v>
      </c>
      <c r="E6403" s="921" t="s">
        <v>2143</v>
      </c>
      <c r="F6403" s="921" t="s">
        <v>3641</v>
      </c>
      <c r="G6403" s="921"/>
      <c r="H6403" s="924" t="s">
        <v>30</v>
      </c>
      <c r="I6403" s="924"/>
      <c r="J6403" s="14" t="s">
        <v>31</v>
      </c>
      <c r="K6403" s="14" t="s">
        <v>32</v>
      </c>
      <c r="L6403" s="16">
        <v>410.46</v>
      </c>
    </row>
    <row r="6404" spans="1:12" s="1" customFormat="1" ht="409.2" customHeight="1" x14ac:dyDescent="0.15">
      <c r="A6404" s="918"/>
      <c r="B6404" s="921"/>
      <c r="C6404" s="922"/>
      <c r="D6404" s="923"/>
      <c r="E6404" s="921"/>
      <c r="F6404" s="921"/>
      <c r="G6404" s="921"/>
      <c r="H6404" s="924" t="s">
        <v>33</v>
      </c>
      <c r="I6404" s="924"/>
      <c r="J6404" s="921" t="s">
        <v>31</v>
      </c>
      <c r="K6404" s="921" t="s">
        <v>32</v>
      </c>
      <c r="L6404" s="925">
        <v>1144.7</v>
      </c>
    </row>
    <row r="6405" spans="1:12" s="1" customFormat="1" ht="8.85" customHeight="1" x14ac:dyDescent="0.15">
      <c r="A6405" s="918"/>
      <c r="B6405" s="921"/>
      <c r="C6405" s="922"/>
      <c r="D6405" s="923"/>
      <c r="E6405" s="921"/>
      <c r="F6405" s="921"/>
      <c r="G6405" s="921"/>
      <c r="H6405" s="924"/>
      <c r="I6405" s="924"/>
      <c r="J6405" s="921"/>
      <c r="K6405" s="921"/>
      <c r="L6405" s="925"/>
    </row>
    <row r="6406" spans="1:12" s="1" customFormat="1" ht="24" customHeight="1" x14ac:dyDescent="0.15">
      <c r="A6406" s="918"/>
      <c r="B6406" s="9" t="s">
        <v>34</v>
      </c>
      <c r="C6406" s="13" t="s">
        <v>35</v>
      </c>
      <c r="D6406" s="13" t="s">
        <v>36</v>
      </c>
      <c r="E6406" s="13" t="s">
        <v>37</v>
      </c>
      <c r="F6406" s="920"/>
      <c r="G6406" s="920"/>
      <c r="H6406" s="924" t="s">
        <v>38</v>
      </c>
      <c r="I6406" s="924"/>
      <c r="J6406" s="921" t="s">
        <v>31</v>
      </c>
      <c r="K6406" s="921" t="s">
        <v>32</v>
      </c>
      <c r="L6406" s="925">
        <v>1062.68</v>
      </c>
    </row>
    <row r="6407" spans="1:12" s="1" customFormat="1" ht="24" customHeight="1" x14ac:dyDescent="0.15">
      <c r="A6407" s="918"/>
      <c r="B6407" s="14" t="s">
        <v>31</v>
      </c>
      <c r="C6407" s="14" t="s">
        <v>3641</v>
      </c>
      <c r="D6407" s="15">
        <v>43609</v>
      </c>
      <c r="E6407" s="14" t="s">
        <v>1101</v>
      </c>
      <c r="F6407" s="920"/>
      <c r="G6407" s="920"/>
      <c r="H6407" s="924"/>
      <c r="I6407" s="924"/>
      <c r="J6407" s="921"/>
      <c r="K6407" s="921"/>
      <c r="L6407" s="925"/>
    </row>
    <row r="6408" spans="1:12" s="1" customFormat="1" ht="24" customHeight="1" x14ac:dyDescent="0.15">
      <c r="A6408" s="918">
        <v>1197</v>
      </c>
      <c r="B6408" s="9" t="s">
        <v>22</v>
      </c>
      <c r="C6408" s="13" t="s">
        <v>23</v>
      </c>
      <c r="D6408" s="13" t="s">
        <v>24</v>
      </c>
      <c r="E6408" s="13" t="s">
        <v>25</v>
      </c>
      <c r="F6408" s="919" t="s">
        <v>17</v>
      </c>
      <c r="G6408" s="919"/>
      <c r="H6408" s="920"/>
      <c r="I6408" s="920"/>
      <c r="J6408" s="920"/>
      <c r="K6408" s="920"/>
      <c r="L6408" s="920"/>
    </row>
    <row r="6409" spans="1:12" s="1" customFormat="1" ht="26.25" customHeight="1" x14ac:dyDescent="0.15">
      <c r="A6409" s="918"/>
      <c r="B6409" s="921" t="s">
        <v>3639</v>
      </c>
      <c r="C6409" s="921" t="s">
        <v>3642</v>
      </c>
      <c r="D6409" s="923">
        <v>43652</v>
      </c>
      <c r="E6409" s="921" t="s">
        <v>727</v>
      </c>
      <c r="F6409" s="921" t="s">
        <v>3643</v>
      </c>
      <c r="G6409" s="921"/>
      <c r="H6409" s="924" t="s">
        <v>30</v>
      </c>
      <c r="I6409" s="924"/>
      <c r="J6409" s="14" t="s">
        <v>31</v>
      </c>
      <c r="K6409" s="14" t="s">
        <v>32</v>
      </c>
      <c r="L6409" s="16">
        <v>34</v>
      </c>
    </row>
    <row r="6410" spans="1:12" s="1" customFormat="1" ht="60.75" customHeight="1" x14ac:dyDescent="0.15">
      <c r="A6410" s="918"/>
      <c r="B6410" s="921"/>
      <c r="C6410" s="921"/>
      <c r="D6410" s="923"/>
      <c r="E6410" s="921"/>
      <c r="F6410" s="921"/>
      <c r="G6410" s="921"/>
      <c r="H6410" s="924" t="s">
        <v>33</v>
      </c>
      <c r="I6410" s="924"/>
      <c r="J6410" s="14" t="s">
        <v>31</v>
      </c>
      <c r="K6410" s="14" t="s">
        <v>31</v>
      </c>
      <c r="L6410" s="16">
        <v>0</v>
      </c>
    </row>
    <row r="6411" spans="1:12" s="1" customFormat="1" ht="24" customHeight="1" x14ac:dyDescent="0.15">
      <c r="A6411" s="918"/>
      <c r="B6411" s="9" t="s">
        <v>34</v>
      </c>
      <c r="C6411" s="13" t="s">
        <v>35</v>
      </c>
      <c r="D6411" s="13" t="s">
        <v>36</v>
      </c>
      <c r="E6411" s="13" t="s">
        <v>37</v>
      </c>
      <c r="F6411" s="920"/>
      <c r="G6411" s="920"/>
      <c r="H6411" s="924" t="s">
        <v>38</v>
      </c>
      <c r="I6411" s="924"/>
      <c r="J6411" s="921" t="s">
        <v>31</v>
      </c>
      <c r="K6411" s="921" t="s">
        <v>32</v>
      </c>
      <c r="L6411" s="925">
        <v>520</v>
      </c>
    </row>
    <row r="6412" spans="1:12" s="1" customFormat="1" ht="24" customHeight="1" x14ac:dyDescent="0.15">
      <c r="A6412" s="918"/>
      <c r="B6412" s="14" t="s">
        <v>31</v>
      </c>
      <c r="C6412" s="14" t="s">
        <v>3643</v>
      </c>
      <c r="D6412" s="15">
        <v>43658</v>
      </c>
      <c r="E6412" s="14" t="s">
        <v>3644</v>
      </c>
      <c r="F6412" s="920"/>
      <c r="G6412" s="920"/>
      <c r="H6412" s="924"/>
      <c r="I6412" s="924"/>
      <c r="J6412" s="921"/>
      <c r="K6412" s="921"/>
      <c r="L6412" s="925"/>
    </row>
    <row r="6413" spans="1:12" s="1" customFormat="1" ht="24" customHeight="1" x14ac:dyDescent="0.15">
      <c r="A6413" s="918">
        <v>1198</v>
      </c>
      <c r="B6413" s="9" t="s">
        <v>22</v>
      </c>
      <c r="C6413" s="13" t="s">
        <v>23</v>
      </c>
      <c r="D6413" s="13" t="s">
        <v>24</v>
      </c>
      <c r="E6413" s="13" t="s">
        <v>25</v>
      </c>
      <c r="F6413" s="919" t="s">
        <v>17</v>
      </c>
      <c r="G6413" s="919"/>
      <c r="H6413" s="920"/>
      <c r="I6413" s="920"/>
      <c r="J6413" s="920"/>
      <c r="K6413" s="920"/>
      <c r="L6413" s="920"/>
    </row>
    <row r="6414" spans="1:12" s="1" customFormat="1" ht="26.25" customHeight="1" x14ac:dyDescent="0.15">
      <c r="A6414" s="918"/>
      <c r="B6414" s="921" t="s">
        <v>3645</v>
      </c>
      <c r="C6414" s="922" t="s">
        <v>3646</v>
      </c>
      <c r="D6414" s="923">
        <v>43698</v>
      </c>
      <c r="E6414" s="921" t="s">
        <v>1306</v>
      </c>
      <c r="F6414" s="921" t="s">
        <v>2147</v>
      </c>
      <c r="G6414" s="921"/>
      <c r="H6414" s="924" t="s">
        <v>30</v>
      </c>
      <c r="I6414" s="924"/>
      <c r="J6414" s="14" t="s">
        <v>31</v>
      </c>
      <c r="K6414" s="14" t="s">
        <v>32</v>
      </c>
      <c r="L6414" s="16">
        <v>292.5</v>
      </c>
    </row>
    <row r="6415" spans="1:12" s="1" customFormat="1" ht="291.75" customHeight="1" x14ac:dyDescent="0.15">
      <c r="A6415" s="918"/>
      <c r="B6415" s="921"/>
      <c r="C6415" s="922"/>
      <c r="D6415" s="923"/>
      <c r="E6415" s="921"/>
      <c r="F6415" s="921"/>
      <c r="G6415" s="921"/>
      <c r="H6415" s="924" t="s">
        <v>33</v>
      </c>
      <c r="I6415" s="924"/>
      <c r="J6415" s="14" t="s">
        <v>31</v>
      </c>
      <c r="K6415" s="14" t="s">
        <v>32</v>
      </c>
      <c r="L6415" s="16">
        <v>340.1</v>
      </c>
    </row>
    <row r="6416" spans="1:12" s="1" customFormat="1" ht="24" customHeight="1" x14ac:dyDescent="0.15">
      <c r="A6416" s="918"/>
      <c r="B6416" s="9" t="s">
        <v>34</v>
      </c>
      <c r="C6416" s="13" t="s">
        <v>35</v>
      </c>
      <c r="D6416" s="13" t="s">
        <v>36</v>
      </c>
      <c r="E6416" s="13" t="s">
        <v>37</v>
      </c>
      <c r="F6416" s="920"/>
      <c r="G6416" s="920"/>
      <c r="H6416" s="924" t="s">
        <v>38</v>
      </c>
      <c r="I6416" s="924"/>
      <c r="J6416" s="921" t="s">
        <v>31</v>
      </c>
      <c r="K6416" s="921" t="s">
        <v>32</v>
      </c>
      <c r="L6416" s="925">
        <v>100</v>
      </c>
    </row>
    <row r="6417" spans="1:12" s="1" customFormat="1" ht="24" customHeight="1" x14ac:dyDescent="0.15">
      <c r="A6417" s="918"/>
      <c r="B6417" s="14" t="s">
        <v>3647</v>
      </c>
      <c r="C6417" s="14" t="s">
        <v>2147</v>
      </c>
      <c r="D6417" s="15">
        <v>43699</v>
      </c>
      <c r="E6417" s="14" t="s">
        <v>3648</v>
      </c>
      <c r="F6417" s="920"/>
      <c r="G6417" s="920"/>
      <c r="H6417" s="924"/>
      <c r="I6417" s="924"/>
      <c r="J6417" s="921"/>
      <c r="K6417" s="921"/>
      <c r="L6417" s="925"/>
    </row>
    <row r="6418" spans="1:12" s="1" customFormat="1" ht="24" customHeight="1" x14ac:dyDescent="0.15">
      <c r="A6418" s="918">
        <v>1199</v>
      </c>
      <c r="B6418" s="9" t="s">
        <v>22</v>
      </c>
      <c r="C6418" s="13" t="s">
        <v>23</v>
      </c>
      <c r="D6418" s="13" t="s">
        <v>24</v>
      </c>
      <c r="E6418" s="13" t="s">
        <v>25</v>
      </c>
      <c r="F6418" s="919" t="s">
        <v>17</v>
      </c>
      <c r="G6418" s="919"/>
      <c r="H6418" s="920"/>
      <c r="I6418" s="920"/>
      <c r="J6418" s="920"/>
      <c r="K6418" s="920"/>
      <c r="L6418" s="920"/>
    </row>
    <row r="6419" spans="1:12" s="1" customFormat="1" ht="26.25" customHeight="1" x14ac:dyDescent="0.15">
      <c r="A6419" s="918"/>
      <c r="B6419" s="921" t="s">
        <v>3649</v>
      </c>
      <c r="C6419" s="922" t="s">
        <v>3650</v>
      </c>
      <c r="D6419" s="923">
        <v>43716</v>
      </c>
      <c r="E6419" s="921" t="s">
        <v>445</v>
      </c>
      <c r="F6419" s="921" t="s">
        <v>1758</v>
      </c>
      <c r="G6419" s="921"/>
      <c r="H6419" s="924" t="s">
        <v>30</v>
      </c>
      <c r="I6419" s="924"/>
      <c r="J6419" s="14" t="s">
        <v>31</v>
      </c>
      <c r="K6419" s="14" t="s">
        <v>32</v>
      </c>
      <c r="L6419" s="16">
        <v>330.05</v>
      </c>
    </row>
    <row r="6420" spans="1:12" s="1" customFormat="1" ht="409.2" customHeight="1" x14ac:dyDescent="0.15">
      <c r="A6420" s="918"/>
      <c r="B6420" s="921"/>
      <c r="C6420" s="922"/>
      <c r="D6420" s="923"/>
      <c r="E6420" s="921"/>
      <c r="F6420" s="921"/>
      <c r="G6420" s="921"/>
      <c r="H6420" s="924" t="s">
        <v>33</v>
      </c>
      <c r="I6420" s="924"/>
      <c r="J6420" s="921" t="s">
        <v>31</v>
      </c>
      <c r="K6420" s="921" t="s">
        <v>32</v>
      </c>
      <c r="L6420" s="925">
        <v>421.48</v>
      </c>
    </row>
    <row r="6421" spans="1:12" s="1" customFormat="1" ht="386.85" customHeight="1" x14ac:dyDescent="0.15">
      <c r="A6421" s="918"/>
      <c r="B6421" s="921"/>
      <c r="C6421" s="922"/>
      <c r="D6421" s="923"/>
      <c r="E6421" s="921"/>
      <c r="F6421" s="921"/>
      <c r="G6421" s="921"/>
      <c r="H6421" s="924"/>
      <c r="I6421" s="924"/>
      <c r="J6421" s="921"/>
      <c r="K6421" s="921"/>
      <c r="L6421" s="925"/>
    </row>
    <row r="6422" spans="1:12" s="1" customFormat="1" ht="24" customHeight="1" x14ac:dyDescent="0.15">
      <c r="A6422" s="918"/>
      <c r="B6422" s="9" t="s">
        <v>34</v>
      </c>
      <c r="C6422" s="13" t="s">
        <v>35</v>
      </c>
      <c r="D6422" s="13" t="s">
        <v>36</v>
      </c>
      <c r="E6422" s="13" t="s">
        <v>37</v>
      </c>
      <c r="F6422" s="920"/>
      <c r="G6422" s="920"/>
      <c r="H6422" s="924" t="s">
        <v>38</v>
      </c>
      <c r="I6422" s="924"/>
      <c r="J6422" s="921" t="s">
        <v>31</v>
      </c>
      <c r="K6422" s="921" t="s">
        <v>31</v>
      </c>
      <c r="L6422" s="925">
        <v>0</v>
      </c>
    </row>
    <row r="6423" spans="1:12" s="1" customFormat="1" ht="24" customHeight="1" x14ac:dyDescent="0.15">
      <c r="A6423" s="918"/>
      <c r="B6423" s="14" t="s">
        <v>39</v>
      </c>
      <c r="C6423" s="14" t="s">
        <v>1758</v>
      </c>
      <c r="D6423" s="15">
        <v>43717</v>
      </c>
      <c r="E6423" s="14" t="s">
        <v>2870</v>
      </c>
      <c r="F6423" s="920"/>
      <c r="G6423" s="920"/>
      <c r="H6423" s="924"/>
      <c r="I6423" s="924"/>
      <c r="J6423" s="921"/>
      <c r="K6423" s="921"/>
      <c r="L6423" s="925"/>
    </row>
    <row r="6424" spans="1:12" s="1" customFormat="1" ht="24" customHeight="1" x14ac:dyDescent="0.15">
      <c r="A6424" s="918">
        <v>1200</v>
      </c>
      <c r="B6424" s="9" t="s">
        <v>22</v>
      </c>
      <c r="C6424" s="13" t="s">
        <v>23</v>
      </c>
      <c r="D6424" s="13" t="s">
        <v>24</v>
      </c>
      <c r="E6424" s="13" t="s">
        <v>25</v>
      </c>
      <c r="F6424" s="919" t="s">
        <v>17</v>
      </c>
      <c r="G6424" s="919"/>
      <c r="H6424" s="920"/>
      <c r="I6424" s="920"/>
      <c r="J6424" s="920"/>
      <c r="K6424" s="920"/>
      <c r="L6424" s="920"/>
    </row>
    <row r="6425" spans="1:12" s="1" customFormat="1" ht="26.25" customHeight="1" x14ac:dyDescent="0.15">
      <c r="A6425" s="918"/>
      <c r="B6425" s="921" t="s">
        <v>3651</v>
      </c>
      <c r="C6425" s="922" t="s">
        <v>3652</v>
      </c>
      <c r="D6425" s="923">
        <v>43641</v>
      </c>
      <c r="E6425" s="921" t="s">
        <v>3653</v>
      </c>
      <c r="F6425" s="921" t="s">
        <v>3654</v>
      </c>
      <c r="G6425" s="921"/>
      <c r="H6425" s="924" t="s">
        <v>30</v>
      </c>
      <c r="I6425" s="924"/>
      <c r="J6425" s="14" t="s">
        <v>31</v>
      </c>
      <c r="K6425" s="14" t="s">
        <v>32</v>
      </c>
      <c r="L6425" s="16">
        <v>164.5</v>
      </c>
    </row>
    <row r="6426" spans="1:12" s="1" customFormat="1" ht="228.75" customHeight="1" x14ac:dyDescent="0.15">
      <c r="A6426" s="918"/>
      <c r="B6426" s="921"/>
      <c r="C6426" s="922"/>
      <c r="D6426" s="923"/>
      <c r="E6426" s="921"/>
      <c r="F6426" s="921"/>
      <c r="G6426" s="921"/>
      <c r="H6426" s="924" t="s">
        <v>33</v>
      </c>
      <c r="I6426" s="924"/>
      <c r="J6426" s="14" t="s">
        <v>31</v>
      </c>
      <c r="K6426" s="14" t="s">
        <v>32</v>
      </c>
      <c r="L6426" s="16">
        <v>221.38</v>
      </c>
    </row>
    <row r="6427" spans="1:12" s="1" customFormat="1" ht="24" customHeight="1" x14ac:dyDescent="0.15">
      <c r="A6427" s="918"/>
      <c r="B6427" s="9" t="s">
        <v>34</v>
      </c>
      <c r="C6427" s="13" t="s">
        <v>35</v>
      </c>
      <c r="D6427" s="13" t="s">
        <v>36</v>
      </c>
      <c r="E6427" s="13" t="s">
        <v>37</v>
      </c>
      <c r="F6427" s="920"/>
      <c r="G6427" s="920"/>
      <c r="H6427" s="924" t="s">
        <v>38</v>
      </c>
      <c r="I6427" s="924"/>
      <c r="J6427" s="921" t="s">
        <v>31</v>
      </c>
      <c r="K6427" s="921" t="s">
        <v>32</v>
      </c>
      <c r="L6427" s="925">
        <v>177.79</v>
      </c>
    </row>
    <row r="6428" spans="1:12" s="1" customFormat="1" ht="34.5" customHeight="1" x14ac:dyDescent="0.15">
      <c r="A6428" s="918"/>
      <c r="B6428" s="14" t="s">
        <v>85</v>
      </c>
      <c r="C6428" s="14" t="s">
        <v>3654</v>
      </c>
      <c r="D6428" s="15">
        <v>43642</v>
      </c>
      <c r="E6428" s="14" t="s">
        <v>2612</v>
      </c>
      <c r="F6428" s="920"/>
      <c r="G6428" s="920"/>
      <c r="H6428" s="924"/>
      <c r="I6428" s="924"/>
      <c r="J6428" s="921"/>
      <c r="K6428" s="921"/>
      <c r="L6428" s="925"/>
    </row>
    <row r="6429" spans="1:12" s="1" customFormat="1" ht="24" customHeight="1" x14ac:dyDescent="0.15">
      <c r="A6429" s="918">
        <v>1201</v>
      </c>
      <c r="B6429" s="9" t="s">
        <v>22</v>
      </c>
      <c r="C6429" s="13" t="s">
        <v>23</v>
      </c>
      <c r="D6429" s="13" t="s">
        <v>24</v>
      </c>
      <c r="E6429" s="13" t="s">
        <v>25</v>
      </c>
      <c r="F6429" s="919" t="s">
        <v>17</v>
      </c>
      <c r="G6429" s="919"/>
      <c r="H6429" s="920"/>
      <c r="I6429" s="920"/>
      <c r="J6429" s="920"/>
      <c r="K6429" s="920"/>
      <c r="L6429" s="920"/>
    </row>
    <row r="6430" spans="1:12" s="1" customFormat="1" ht="26.25" customHeight="1" x14ac:dyDescent="0.15">
      <c r="A6430" s="918"/>
      <c r="B6430" s="921" t="s">
        <v>3655</v>
      </c>
      <c r="C6430" s="922" t="s">
        <v>3656</v>
      </c>
      <c r="D6430" s="923">
        <v>43594</v>
      </c>
      <c r="E6430" s="921" t="s">
        <v>90</v>
      </c>
      <c r="F6430" s="921" t="s">
        <v>1282</v>
      </c>
      <c r="G6430" s="921"/>
      <c r="H6430" s="924" t="s">
        <v>30</v>
      </c>
      <c r="I6430" s="924"/>
      <c r="J6430" s="14" t="s">
        <v>31</v>
      </c>
      <c r="K6430" s="14" t="s">
        <v>32</v>
      </c>
      <c r="L6430" s="16">
        <v>436</v>
      </c>
    </row>
    <row r="6431" spans="1:12" s="1" customFormat="1" ht="409.2" customHeight="1" x14ac:dyDescent="0.15">
      <c r="A6431" s="918"/>
      <c r="B6431" s="921"/>
      <c r="C6431" s="922"/>
      <c r="D6431" s="923"/>
      <c r="E6431" s="921"/>
      <c r="F6431" s="921"/>
      <c r="G6431" s="921"/>
      <c r="H6431" s="924" t="s">
        <v>33</v>
      </c>
      <c r="I6431" s="924"/>
      <c r="J6431" s="921" t="s">
        <v>31</v>
      </c>
      <c r="K6431" s="921" t="s">
        <v>32</v>
      </c>
      <c r="L6431" s="925">
        <v>419.6</v>
      </c>
    </row>
    <row r="6432" spans="1:12" s="1" customFormat="1" ht="176.85" customHeight="1" x14ac:dyDescent="0.15">
      <c r="A6432" s="918"/>
      <c r="B6432" s="921"/>
      <c r="C6432" s="922"/>
      <c r="D6432" s="923"/>
      <c r="E6432" s="921"/>
      <c r="F6432" s="921"/>
      <c r="G6432" s="921"/>
      <c r="H6432" s="924"/>
      <c r="I6432" s="924"/>
      <c r="J6432" s="921"/>
      <c r="K6432" s="921"/>
      <c r="L6432" s="925"/>
    </row>
    <row r="6433" spans="1:12" s="1" customFormat="1" ht="24" customHeight="1" x14ac:dyDescent="0.15">
      <c r="A6433" s="918"/>
      <c r="B6433" s="9" t="s">
        <v>34</v>
      </c>
      <c r="C6433" s="13" t="s">
        <v>35</v>
      </c>
      <c r="D6433" s="13" t="s">
        <v>36</v>
      </c>
      <c r="E6433" s="13" t="s">
        <v>37</v>
      </c>
      <c r="F6433" s="920"/>
      <c r="G6433" s="920"/>
      <c r="H6433" s="924" t="s">
        <v>38</v>
      </c>
      <c r="I6433" s="924"/>
      <c r="J6433" s="921" t="s">
        <v>31</v>
      </c>
      <c r="K6433" s="921" t="s">
        <v>32</v>
      </c>
      <c r="L6433" s="925">
        <v>150</v>
      </c>
    </row>
    <row r="6434" spans="1:12" s="1" customFormat="1" ht="24" customHeight="1" x14ac:dyDescent="0.15">
      <c r="A6434" s="918"/>
      <c r="B6434" s="14" t="s">
        <v>3657</v>
      </c>
      <c r="C6434" s="14" t="s">
        <v>1282</v>
      </c>
      <c r="D6434" s="15">
        <v>43596</v>
      </c>
      <c r="E6434" s="14" t="s">
        <v>1283</v>
      </c>
      <c r="F6434" s="920"/>
      <c r="G6434" s="920"/>
      <c r="H6434" s="924"/>
      <c r="I6434" s="924"/>
      <c r="J6434" s="921"/>
      <c r="K6434" s="921"/>
      <c r="L6434" s="925"/>
    </row>
    <row r="6435" spans="1:12" s="1" customFormat="1" ht="24" customHeight="1" x14ac:dyDescent="0.15">
      <c r="A6435" s="918">
        <v>1202</v>
      </c>
      <c r="B6435" s="9" t="s">
        <v>22</v>
      </c>
      <c r="C6435" s="13" t="s">
        <v>23</v>
      </c>
      <c r="D6435" s="13" t="s">
        <v>24</v>
      </c>
      <c r="E6435" s="13" t="s">
        <v>25</v>
      </c>
      <c r="F6435" s="919" t="s">
        <v>17</v>
      </c>
      <c r="G6435" s="919"/>
      <c r="H6435" s="920"/>
      <c r="I6435" s="920"/>
      <c r="J6435" s="920"/>
      <c r="K6435" s="920"/>
      <c r="L6435" s="920"/>
    </row>
    <row r="6436" spans="1:12" s="1" customFormat="1" ht="26.25" customHeight="1" x14ac:dyDescent="0.15">
      <c r="A6436" s="918"/>
      <c r="B6436" s="921" t="s">
        <v>3655</v>
      </c>
      <c r="C6436" s="922" t="s">
        <v>3658</v>
      </c>
      <c r="D6436" s="923">
        <v>43727</v>
      </c>
      <c r="E6436" s="921" t="s">
        <v>95</v>
      </c>
      <c r="F6436" s="921" t="s">
        <v>3659</v>
      </c>
      <c r="G6436" s="921"/>
      <c r="H6436" s="924" t="s">
        <v>30</v>
      </c>
      <c r="I6436" s="924"/>
      <c r="J6436" s="14" t="s">
        <v>31</v>
      </c>
      <c r="K6436" s="14" t="s">
        <v>32</v>
      </c>
      <c r="L6436" s="16">
        <v>448.55</v>
      </c>
    </row>
    <row r="6437" spans="1:12" s="1" customFormat="1" ht="409.2" customHeight="1" x14ac:dyDescent="0.15">
      <c r="A6437" s="918"/>
      <c r="B6437" s="921"/>
      <c r="C6437" s="922"/>
      <c r="D6437" s="923"/>
      <c r="E6437" s="921"/>
      <c r="F6437" s="921"/>
      <c r="G6437" s="921"/>
      <c r="H6437" s="924" t="s">
        <v>33</v>
      </c>
      <c r="I6437" s="924"/>
      <c r="J6437" s="921" t="s">
        <v>31</v>
      </c>
      <c r="K6437" s="921" t="s">
        <v>31</v>
      </c>
      <c r="L6437" s="925">
        <v>0</v>
      </c>
    </row>
    <row r="6438" spans="1:12" s="1" customFormat="1" ht="229.35" customHeight="1" x14ac:dyDescent="0.15">
      <c r="A6438" s="918"/>
      <c r="B6438" s="921"/>
      <c r="C6438" s="922"/>
      <c r="D6438" s="923"/>
      <c r="E6438" s="921"/>
      <c r="F6438" s="921"/>
      <c r="G6438" s="921"/>
      <c r="H6438" s="924"/>
      <c r="I6438" s="924"/>
      <c r="J6438" s="921"/>
      <c r="K6438" s="921"/>
      <c r="L6438" s="925"/>
    </row>
    <row r="6439" spans="1:12" s="1" customFormat="1" ht="24" customHeight="1" x14ac:dyDescent="0.15">
      <c r="A6439" s="918"/>
      <c r="B6439" s="9" t="s">
        <v>34</v>
      </c>
      <c r="C6439" s="13" t="s">
        <v>35</v>
      </c>
      <c r="D6439" s="13" t="s">
        <v>36</v>
      </c>
      <c r="E6439" s="13" t="s">
        <v>37</v>
      </c>
      <c r="F6439" s="920"/>
      <c r="G6439" s="920"/>
      <c r="H6439" s="924" t="s">
        <v>38</v>
      </c>
      <c r="I6439" s="924"/>
      <c r="J6439" s="921" t="s">
        <v>31</v>
      </c>
      <c r="K6439" s="921" t="s">
        <v>31</v>
      </c>
      <c r="L6439" s="925">
        <v>0</v>
      </c>
    </row>
    <row r="6440" spans="1:12" s="1" customFormat="1" ht="24" customHeight="1" x14ac:dyDescent="0.15">
      <c r="A6440" s="918"/>
      <c r="B6440" s="14" t="s">
        <v>3657</v>
      </c>
      <c r="C6440" s="14" t="s">
        <v>3659</v>
      </c>
      <c r="D6440" s="15">
        <v>43729</v>
      </c>
      <c r="E6440" s="14" t="s">
        <v>487</v>
      </c>
      <c r="F6440" s="920"/>
      <c r="G6440" s="920"/>
      <c r="H6440" s="924"/>
      <c r="I6440" s="924"/>
      <c r="J6440" s="921"/>
      <c r="K6440" s="921"/>
      <c r="L6440" s="925"/>
    </row>
    <row r="6441" spans="1:12" s="1" customFormat="1" ht="24" customHeight="1" x14ac:dyDescent="0.15">
      <c r="A6441" s="918">
        <v>1203</v>
      </c>
      <c r="B6441" s="9" t="s">
        <v>22</v>
      </c>
      <c r="C6441" s="13" t="s">
        <v>23</v>
      </c>
      <c r="D6441" s="13" t="s">
        <v>24</v>
      </c>
      <c r="E6441" s="13" t="s">
        <v>25</v>
      </c>
      <c r="F6441" s="919" t="s">
        <v>17</v>
      </c>
      <c r="G6441" s="919"/>
      <c r="H6441" s="920"/>
      <c r="I6441" s="920"/>
      <c r="J6441" s="920"/>
      <c r="K6441" s="920"/>
      <c r="L6441" s="920"/>
    </row>
    <row r="6442" spans="1:12" s="1" customFormat="1" ht="26.25" customHeight="1" x14ac:dyDescent="0.15">
      <c r="A6442" s="918"/>
      <c r="B6442" s="921" t="s">
        <v>3660</v>
      </c>
      <c r="C6442" s="922" t="s">
        <v>3661</v>
      </c>
      <c r="D6442" s="923">
        <v>43638</v>
      </c>
      <c r="E6442" s="921" t="s">
        <v>633</v>
      </c>
      <c r="F6442" s="921" t="s">
        <v>634</v>
      </c>
      <c r="G6442" s="921"/>
      <c r="H6442" s="924" t="s">
        <v>30</v>
      </c>
      <c r="I6442" s="924"/>
      <c r="J6442" s="14" t="s">
        <v>31</v>
      </c>
      <c r="K6442" s="14" t="s">
        <v>32</v>
      </c>
      <c r="L6442" s="16">
        <v>1066</v>
      </c>
    </row>
    <row r="6443" spans="1:12" s="1" customFormat="1" ht="375.75" customHeight="1" x14ac:dyDescent="0.15">
      <c r="A6443" s="918"/>
      <c r="B6443" s="921"/>
      <c r="C6443" s="922"/>
      <c r="D6443" s="923"/>
      <c r="E6443" s="921"/>
      <c r="F6443" s="921"/>
      <c r="G6443" s="921"/>
      <c r="H6443" s="924" t="s">
        <v>33</v>
      </c>
      <c r="I6443" s="924"/>
      <c r="J6443" s="14" t="s">
        <v>31</v>
      </c>
      <c r="K6443" s="14" t="s">
        <v>31</v>
      </c>
      <c r="L6443" s="16">
        <v>0</v>
      </c>
    </row>
    <row r="6444" spans="1:12" s="1" customFormat="1" ht="24" customHeight="1" x14ac:dyDescent="0.15">
      <c r="A6444" s="918"/>
      <c r="B6444" s="9" t="s">
        <v>34</v>
      </c>
      <c r="C6444" s="13" t="s">
        <v>35</v>
      </c>
      <c r="D6444" s="13" t="s">
        <v>36</v>
      </c>
      <c r="E6444" s="13" t="s">
        <v>37</v>
      </c>
      <c r="F6444" s="920"/>
      <c r="G6444" s="920"/>
      <c r="H6444" s="924" t="s">
        <v>38</v>
      </c>
      <c r="I6444" s="924"/>
      <c r="J6444" s="921" t="s">
        <v>31</v>
      </c>
      <c r="K6444" s="921" t="s">
        <v>31</v>
      </c>
      <c r="L6444" s="925">
        <v>0</v>
      </c>
    </row>
    <row r="6445" spans="1:12" s="1" customFormat="1" ht="24" customHeight="1" x14ac:dyDescent="0.15">
      <c r="A6445" s="918"/>
      <c r="B6445" s="14" t="s">
        <v>3662</v>
      </c>
      <c r="C6445" s="14" t="s">
        <v>634</v>
      </c>
      <c r="D6445" s="15">
        <v>43646</v>
      </c>
      <c r="E6445" s="14" t="s">
        <v>3663</v>
      </c>
      <c r="F6445" s="920"/>
      <c r="G6445" s="920"/>
      <c r="H6445" s="924"/>
      <c r="I6445" s="924"/>
      <c r="J6445" s="921"/>
      <c r="K6445" s="921"/>
      <c r="L6445" s="925"/>
    </row>
    <row r="6446" spans="1:12" s="1" customFormat="1" ht="24" customHeight="1" x14ac:dyDescent="0.15">
      <c r="A6446" s="918">
        <v>1204</v>
      </c>
      <c r="B6446" s="9" t="s">
        <v>22</v>
      </c>
      <c r="C6446" s="13" t="s">
        <v>23</v>
      </c>
      <c r="D6446" s="13" t="s">
        <v>24</v>
      </c>
      <c r="E6446" s="13" t="s">
        <v>25</v>
      </c>
      <c r="F6446" s="919" t="s">
        <v>17</v>
      </c>
      <c r="G6446" s="919"/>
      <c r="H6446" s="920"/>
      <c r="I6446" s="920"/>
      <c r="J6446" s="920"/>
      <c r="K6446" s="920"/>
      <c r="L6446" s="920"/>
    </row>
    <row r="6447" spans="1:12" s="1" customFormat="1" ht="26.25" customHeight="1" x14ac:dyDescent="0.15">
      <c r="A6447" s="918"/>
      <c r="B6447" s="921" t="s">
        <v>3664</v>
      </c>
      <c r="C6447" s="922" t="s">
        <v>3665</v>
      </c>
      <c r="D6447" s="923">
        <v>43641</v>
      </c>
      <c r="E6447" s="921" t="s">
        <v>3666</v>
      </c>
      <c r="F6447" s="921" t="s">
        <v>1972</v>
      </c>
      <c r="G6447" s="921"/>
      <c r="H6447" s="924" t="s">
        <v>30</v>
      </c>
      <c r="I6447" s="924"/>
      <c r="J6447" s="14" t="s">
        <v>31</v>
      </c>
      <c r="K6447" s="14" t="s">
        <v>31</v>
      </c>
      <c r="L6447" s="16">
        <v>0</v>
      </c>
    </row>
    <row r="6448" spans="1:12" s="1" customFormat="1" ht="291.75" customHeight="1" x14ac:dyDescent="0.15">
      <c r="A6448" s="918"/>
      <c r="B6448" s="921"/>
      <c r="C6448" s="922"/>
      <c r="D6448" s="923"/>
      <c r="E6448" s="921"/>
      <c r="F6448" s="921"/>
      <c r="G6448" s="921"/>
      <c r="H6448" s="924" t="s">
        <v>33</v>
      </c>
      <c r="I6448" s="924"/>
      <c r="J6448" s="14" t="s">
        <v>31</v>
      </c>
      <c r="K6448" s="14" t="s">
        <v>32</v>
      </c>
      <c r="L6448" s="16">
        <v>1832.93</v>
      </c>
    </row>
    <row r="6449" spans="1:12" s="1" customFormat="1" ht="24" customHeight="1" x14ac:dyDescent="0.15">
      <c r="A6449" s="918"/>
      <c r="B6449" s="9" t="s">
        <v>34</v>
      </c>
      <c r="C6449" s="13" t="s">
        <v>35</v>
      </c>
      <c r="D6449" s="13" t="s">
        <v>36</v>
      </c>
      <c r="E6449" s="13" t="s">
        <v>37</v>
      </c>
      <c r="F6449" s="920"/>
      <c r="G6449" s="920"/>
      <c r="H6449" s="924" t="s">
        <v>38</v>
      </c>
      <c r="I6449" s="924"/>
      <c r="J6449" s="921" t="s">
        <v>31</v>
      </c>
      <c r="K6449" s="921" t="s">
        <v>31</v>
      </c>
      <c r="L6449" s="925">
        <v>0</v>
      </c>
    </row>
    <row r="6450" spans="1:12" s="1" customFormat="1" ht="24" customHeight="1" x14ac:dyDescent="0.15">
      <c r="A6450" s="918"/>
      <c r="B6450" s="14" t="s">
        <v>39</v>
      </c>
      <c r="C6450" s="14" t="s">
        <v>1972</v>
      </c>
      <c r="D6450" s="15">
        <v>43644</v>
      </c>
      <c r="E6450" s="14" t="s">
        <v>2699</v>
      </c>
      <c r="F6450" s="920"/>
      <c r="G6450" s="920"/>
      <c r="H6450" s="924"/>
      <c r="I6450" s="924"/>
      <c r="J6450" s="921"/>
      <c r="K6450" s="921"/>
      <c r="L6450" s="925"/>
    </row>
    <row r="6451" spans="1:12" s="1" customFormat="1" ht="24" customHeight="1" x14ac:dyDescent="0.15">
      <c r="A6451" s="918">
        <v>1205</v>
      </c>
      <c r="B6451" s="9" t="s">
        <v>22</v>
      </c>
      <c r="C6451" s="13" t="s">
        <v>23</v>
      </c>
      <c r="D6451" s="13" t="s">
        <v>24</v>
      </c>
      <c r="E6451" s="13" t="s">
        <v>25</v>
      </c>
      <c r="F6451" s="919" t="s">
        <v>17</v>
      </c>
      <c r="G6451" s="919"/>
      <c r="H6451" s="920"/>
      <c r="I6451" s="920"/>
      <c r="J6451" s="920"/>
      <c r="K6451" s="920"/>
      <c r="L6451" s="920"/>
    </row>
    <row r="6452" spans="1:12" s="1" customFormat="1" ht="26.25" customHeight="1" x14ac:dyDescent="0.15">
      <c r="A6452" s="918"/>
      <c r="B6452" s="921" t="s">
        <v>3667</v>
      </c>
      <c r="C6452" s="922" t="s">
        <v>3668</v>
      </c>
      <c r="D6452" s="923">
        <v>43585</v>
      </c>
      <c r="E6452" s="921" t="s">
        <v>43</v>
      </c>
      <c r="F6452" s="921" t="s">
        <v>71</v>
      </c>
      <c r="G6452" s="921"/>
      <c r="H6452" s="924" t="s">
        <v>30</v>
      </c>
      <c r="I6452" s="924"/>
      <c r="J6452" s="14" t="s">
        <v>31</v>
      </c>
      <c r="K6452" s="14" t="s">
        <v>32</v>
      </c>
      <c r="L6452" s="16">
        <v>897</v>
      </c>
    </row>
    <row r="6453" spans="1:12" s="1" customFormat="1" ht="407.25" customHeight="1" x14ac:dyDescent="0.15">
      <c r="A6453" s="918"/>
      <c r="B6453" s="921"/>
      <c r="C6453" s="922"/>
      <c r="D6453" s="923"/>
      <c r="E6453" s="921"/>
      <c r="F6453" s="921"/>
      <c r="G6453" s="921"/>
      <c r="H6453" s="924" t="s">
        <v>33</v>
      </c>
      <c r="I6453" s="924"/>
      <c r="J6453" s="14" t="s">
        <v>31</v>
      </c>
      <c r="K6453" s="14" t="s">
        <v>32</v>
      </c>
      <c r="L6453" s="16">
        <v>640.37</v>
      </c>
    </row>
    <row r="6454" spans="1:12" s="1" customFormat="1" ht="24" customHeight="1" x14ac:dyDescent="0.15">
      <c r="A6454" s="918"/>
      <c r="B6454" s="9" t="s">
        <v>34</v>
      </c>
      <c r="C6454" s="13" t="s">
        <v>35</v>
      </c>
      <c r="D6454" s="13" t="s">
        <v>36</v>
      </c>
      <c r="E6454" s="13" t="s">
        <v>37</v>
      </c>
      <c r="F6454" s="920"/>
      <c r="G6454" s="920"/>
      <c r="H6454" s="924" t="s">
        <v>38</v>
      </c>
      <c r="I6454" s="924"/>
      <c r="J6454" s="921" t="s">
        <v>31</v>
      </c>
      <c r="K6454" s="921" t="s">
        <v>32</v>
      </c>
      <c r="L6454" s="925">
        <v>47.3</v>
      </c>
    </row>
    <row r="6455" spans="1:12" s="1" customFormat="1" ht="34.5" customHeight="1" x14ac:dyDescent="0.15">
      <c r="A6455" s="918"/>
      <c r="B6455" s="14" t="s">
        <v>3669</v>
      </c>
      <c r="C6455" s="14" t="s">
        <v>71</v>
      </c>
      <c r="D6455" s="15">
        <v>43588</v>
      </c>
      <c r="E6455" s="14" t="s">
        <v>1475</v>
      </c>
      <c r="F6455" s="920"/>
      <c r="G6455" s="920"/>
      <c r="H6455" s="924"/>
      <c r="I6455" s="924"/>
      <c r="J6455" s="921"/>
      <c r="K6455" s="921"/>
      <c r="L6455" s="925"/>
    </row>
    <row r="6456" spans="1:12" s="1" customFormat="1" ht="24" customHeight="1" x14ac:dyDescent="0.15">
      <c r="A6456" s="918">
        <v>1206</v>
      </c>
      <c r="B6456" s="9" t="s">
        <v>22</v>
      </c>
      <c r="C6456" s="13" t="s">
        <v>23</v>
      </c>
      <c r="D6456" s="13" t="s">
        <v>24</v>
      </c>
      <c r="E6456" s="13" t="s">
        <v>25</v>
      </c>
      <c r="F6456" s="919" t="s">
        <v>17</v>
      </c>
      <c r="G6456" s="919"/>
      <c r="H6456" s="920"/>
      <c r="I6456" s="920"/>
      <c r="J6456" s="920"/>
      <c r="K6456" s="920"/>
      <c r="L6456" s="920"/>
    </row>
    <row r="6457" spans="1:12" s="1" customFormat="1" ht="26.25" customHeight="1" x14ac:dyDescent="0.15">
      <c r="A6457" s="918"/>
      <c r="B6457" s="921" t="s">
        <v>3670</v>
      </c>
      <c r="C6457" s="922" t="s">
        <v>3671</v>
      </c>
      <c r="D6457" s="923">
        <v>43597</v>
      </c>
      <c r="E6457" s="921" t="s">
        <v>1650</v>
      </c>
      <c r="F6457" s="921" t="s">
        <v>1651</v>
      </c>
      <c r="G6457" s="921"/>
      <c r="H6457" s="924" t="s">
        <v>30</v>
      </c>
      <c r="I6457" s="924"/>
      <c r="J6457" s="14" t="s">
        <v>31</v>
      </c>
      <c r="K6457" s="14" t="s">
        <v>32</v>
      </c>
      <c r="L6457" s="16">
        <v>936</v>
      </c>
    </row>
    <row r="6458" spans="1:12" s="1" customFormat="1" ht="375.75" customHeight="1" x14ac:dyDescent="0.15">
      <c r="A6458" s="918"/>
      <c r="B6458" s="921"/>
      <c r="C6458" s="922"/>
      <c r="D6458" s="923"/>
      <c r="E6458" s="921"/>
      <c r="F6458" s="921"/>
      <c r="G6458" s="921"/>
      <c r="H6458" s="924" t="s">
        <v>33</v>
      </c>
      <c r="I6458" s="924"/>
      <c r="J6458" s="14" t="s">
        <v>31</v>
      </c>
      <c r="K6458" s="14" t="s">
        <v>32</v>
      </c>
      <c r="L6458" s="16">
        <v>2926.87</v>
      </c>
    </row>
    <row r="6459" spans="1:12" s="1" customFormat="1" ht="24" customHeight="1" x14ac:dyDescent="0.15">
      <c r="A6459" s="918"/>
      <c r="B6459" s="9" t="s">
        <v>34</v>
      </c>
      <c r="C6459" s="13" t="s">
        <v>35</v>
      </c>
      <c r="D6459" s="13" t="s">
        <v>36</v>
      </c>
      <c r="E6459" s="13" t="s">
        <v>37</v>
      </c>
      <c r="F6459" s="920"/>
      <c r="G6459" s="920"/>
      <c r="H6459" s="924" t="s">
        <v>38</v>
      </c>
      <c r="I6459" s="924"/>
      <c r="J6459" s="921" t="s">
        <v>31</v>
      </c>
      <c r="K6459" s="921" t="s">
        <v>32</v>
      </c>
      <c r="L6459" s="925">
        <v>80</v>
      </c>
    </row>
    <row r="6460" spans="1:12" s="1" customFormat="1" ht="34.5" customHeight="1" x14ac:dyDescent="0.15">
      <c r="A6460" s="918"/>
      <c r="B6460" s="14" t="s">
        <v>496</v>
      </c>
      <c r="C6460" s="14" t="s">
        <v>1651</v>
      </c>
      <c r="D6460" s="15">
        <v>43601</v>
      </c>
      <c r="E6460" s="14" t="s">
        <v>2023</v>
      </c>
      <c r="F6460" s="920"/>
      <c r="G6460" s="920"/>
      <c r="H6460" s="924"/>
      <c r="I6460" s="924"/>
      <c r="J6460" s="921"/>
      <c r="K6460" s="921"/>
      <c r="L6460" s="925"/>
    </row>
    <row r="6461" spans="1:12" s="1" customFormat="1" ht="24" customHeight="1" x14ac:dyDescent="0.15">
      <c r="A6461" s="918">
        <v>1207</v>
      </c>
      <c r="B6461" s="9" t="s">
        <v>22</v>
      </c>
      <c r="C6461" s="13" t="s">
        <v>23</v>
      </c>
      <c r="D6461" s="13" t="s">
        <v>24</v>
      </c>
      <c r="E6461" s="13" t="s">
        <v>25</v>
      </c>
      <c r="F6461" s="919" t="s">
        <v>17</v>
      </c>
      <c r="G6461" s="919"/>
      <c r="H6461" s="920"/>
      <c r="I6461" s="920"/>
      <c r="J6461" s="920"/>
      <c r="K6461" s="920"/>
      <c r="L6461" s="920"/>
    </row>
    <row r="6462" spans="1:12" s="1" customFormat="1" ht="26.25" customHeight="1" x14ac:dyDescent="0.15">
      <c r="A6462" s="918"/>
      <c r="B6462" s="921" t="s">
        <v>3670</v>
      </c>
      <c r="C6462" s="921" t="s">
        <v>3672</v>
      </c>
      <c r="D6462" s="923">
        <v>43648</v>
      </c>
      <c r="E6462" s="921" t="s">
        <v>597</v>
      </c>
      <c r="F6462" s="921" t="s">
        <v>665</v>
      </c>
      <c r="G6462" s="921"/>
      <c r="H6462" s="924" t="s">
        <v>30</v>
      </c>
      <c r="I6462" s="924"/>
      <c r="J6462" s="14" t="s">
        <v>31</v>
      </c>
      <c r="K6462" s="14" t="s">
        <v>32</v>
      </c>
      <c r="L6462" s="16">
        <v>258</v>
      </c>
    </row>
    <row r="6463" spans="1:12" s="1" customFormat="1" ht="81.75" customHeight="1" x14ac:dyDescent="0.15">
      <c r="A6463" s="918"/>
      <c r="B6463" s="921"/>
      <c r="C6463" s="921"/>
      <c r="D6463" s="923"/>
      <c r="E6463" s="921"/>
      <c r="F6463" s="921"/>
      <c r="G6463" s="921"/>
      <c r="H6463" s="924" t="s">
        <v>33</v>
      </c>
      <c r="I6463" s="924"/>
      <c r="J6463" s="14" t="s">
        <v>31</v>
      </c>
      <c r="K6463" s="14" t="s">
        <v>32</v>
      </c>
      <c r="L6463" s="16">
        <v>18.690000000000001</v>
      </c>
    </row>
    <row r="6464" spans="1:12" s="1" customFormat="1" ht="24" customHeight="1" x14ac:dyDescent="0.15">
      <c r="A6464" s="918"/>
      <c r="B6464" s="9" t="s">
        <v>34</v>
      </c>
      <c r="C6464" s="13" t="s">
        <v>35</v>
      </c>
      <c r="D6464" s="13" t="s">
        <v>36</v>
      </c>
      <c r="E6464" s="13" t="s">
        <v>37</v>
      </c>
      <c r="F6464" s="920"/>
      <c r="G6464" s="920"/>
      <c r="H6464" s="924" t="s">
        <v>38</v>
      </c>
      <c r="I6464" s="924"/>
      <c r="J6464" s="921" t="s">
        <v>31</v>
      </c>
      <c r="K6464" s="921" t="s">
        <v>31</v>
      </c>
      <c r="L6464" s="925">
        <v>0</v>
      </c>
    </row>
    <row r="6465" spans="1:12" s="1" customFormat="1" ht="34.5" customHeight="1" x14ac:dyDescent="0.15">
      <c r="A6465" s="918"/>
      <c r="B6465" s="14" t="s">
        <v>496</v>
      </c>
      <c r="C6465" s="14" t="s">
        <v>665</v>
      </c>
      <c r="D6465" s="15">
        <v>43651</v>
      </c>
      <c r="E6465" s="14" t="s">
        <v>3673</v>
      </c>
      <c r="F6465" s="920"/>
      <c r="G6465" s="920"/>
      <c r="H6465" s="924"/>
      <c r="I6465" s="924"/>
      <c r="J6465" s="921"/>
      <c r="K6465" s="921"/>
      <c r="L6465" s="925"/>
    </row>
    <row r="6466" spans="1:12" s="1" customFormat="1" ht="24" customHeight="1" x14ac:dyDescent="0.15">
      <c r="A6466" s="918">
        <v>1208</v>
      </c>
      <c r="B6466" s="9" t="s">
        <v>22</v>
      </c>
      <c r="C6466" s="13" t="s">
        <v>23</v>
      </c>
      <c r="D6466" s="13" t="s">
        <v>24</v>
      </c>
      <c r="E6466" s="13" t="s">
        <v>25</v>
      </c>
      <c r="F6466" s="919" t="s">
        <v>17</v>
      </c>
      <c r="G6466" s="919"/>
      <c r="H6466" s="920"/>
      <c r="I6466" s="920"/>
      <c r="J6466" s="920"/>
      <c r="K6466" s="920"/>
      <c r="L6466" s="920"/>
    </row>
    <row r="6467" spans="1:12" s="1" customFormat="1" ht="26.25" customHeight="1" x14ac:dyDescent="0.15">
      <c r="A6467" s="918"/>
      <c r="B6467" s="921" t="s">
        <v>3674</v>
      </c>
      <c r="C6467" s="922" t="s">
        <v>3675</v>
      </c>
      <c r="D6467" s="923">
        <v>43560</v>
      </c>
      <c r="E6467" s="921" t="s">
        <v>90</v>
      </c>
      <c r="F6467" s="921" t="s">
        <v>653</v>
      </c>
      <c r="G6467" s="921"/>
      <c r="H6467" s="924" t="s">
        <v>30</v>
      </c>
      <c r="I6467" s="924"/>
      <c r="J6467" s="14" t="s">
        <v>31</v>
      </c>
      <c r="K6467" s="14" t="s">
        <v>32</v>
      </c>
      <c r="L6467" s="16">
        <v>508.54</v>
      </c>
    </row>
    <row r="6468" spans="1:12" s="1" customFormat="1" ht="409.2" customHeight="1" x14ac:dyDescent="0.15">
      <c r="A6468" s="918"/>
      <c r="B6468" s="921"/>
      <c r="C6468" s="922"/>
      <c r="D6468" s="923"/>
      <c r="E6468" s="921"/>
      <c r="F6468" s="921"/>
      <c r="G6468" s="921"/>
      <c r="H6468" s="924" t="s">
        <v>33</v>
      </c>
      <c r="I6468" s="924"/>
      <c r="J6468" s="921" t="s">
        <v>31</v>
      </c>
      <c r="K6468" s="921" t="s">
        <v>32</v>
      </c>
      <c r="L6468" s="925">
        <v>371.6</v>
      </c>
    </row>
    <row r="6469" spans="1:12" s="1" customFormat="1" ht="82.35" customHeight="1" x14ac:dyDescent="0.15">
      <c r="A6469" s="918"/>
      <c r="B6469" s="921"/>
      <c r="C6469" s="922"/>
      <c r="D6469" s="923"/>
      <c r="E6469" s="921"/>
      <c r="F6469" s="921"/>
      <c r="G6469" s="921"/>
      <c r="H6469" s="924"/>
      <c r="I6469" s="924"/>
      <c r="J6469" s="921"/>
      <c r="K6469" s="921"/>
      <c r="L6469" s="925"/>
    </row>
    <row r="6470" spans="1:12" s="1" customFormat="1" ht="24" customHeight="1" x14ac:dyDescent="0.15">
      <c r="A6470" s="918"/>
      <c r="B6470" s="9" t="s">
        <v>34</v>
      </c>
      <c r="C6470" s="13" t="s">
        <v>35</v>
      </c>
      <c r="D6470" s="13" t="s">
        <v>36</v>
      </c>
      <c r="E6470" s="13" t="s">
        <v>37</v>
      </c>
      <c r="F6470" s="920"/>
      <c r="G6470" s="920"/>
      <c r="H6470" s="924" t="s">
        <v>38</v>
      </c>
      <c r="I6470" s="924"/>
      <c r="J6470" s="921" t="s">
        <v>31</v>
      </c>
      <c r="K6470" s="921" t="s">
        <v>32</v>
      </c>
      <c r="L6470" s="925">
        <v>550</v>
      </c>
    </row>
    <row r="6471" spans="1:12" s="1" customFormat="1" ht="24" customHeight="1" x14ac:dyDescent="0.15">
      <c r="A6471" s="918"/>
      <c r="B6471" s="14" t="s">
        <v>55</v>
      </c>
      <c r="C6471" s="14" t="s">
        <v>653</v>
      </c>
      <c r="D6471" s="15">
        <v>43562</v>
      </c>
      <c r="E6471" s="14" t="s">
        <v>3206</v>
      </c>
      <c r="F6471" s="920"/>
      <c r="G6471" s="920"/>
      <c r="H6471" s="924"/>
      <c r="I6471" s="924"/>
      <c r="J6471" s="921"/>
      <c r="K6471" s="921"/>
      <c r="L6471" s="925"/>
    </row>
    <row r="6472" spans="1:12" s="1" customFormat="1" ht="24" customHeight="1" x14ac:dyDescent="0.15">
      <c r="A6472" s="918">
        <v>1209</v>
      </c>
      <c r="B6472" s="9" t="s">
        <v>22</v>
      </c>
      <c r="C6472" s="13" t="s">
        <v>23</v>
      </c>
      <c r="D6472" s="13" t="s">
        <v>24</v>
      </c>
      <c r="E6472" s="13" t="s">
        <v>25</v>
      </c>
      <c r="F6472" s="919" t="s">
        <v>17</v>
      </c>
      <c r="G6472" s="919"/>
      <c r="H6472" s="920"/>
      <c r="I6472" s="920"/>
      <c r="J6472" s="920"/>
      <c r="K6472" s="920"/>
      <c r="L6472" s="920"/>
    </row>
    <row r="6473" spans="1:12" s="1" customFormat="1" ht="26.25" customHeight="1" x14ac:dyDescent="0.15">
      <c r="A6473" s="918"/>
      <c r="B6473" s="921" t="s">
        <v>3674</v>
      </c>
      <c r="C6473" s="922" t="s">
        <v>3676</v>
      </c>
      <c r="D6473" s="923">
        <v>43564</v>
      </c>
      <c r="E6473" s="921" t="s">
        <v>298</v>
      </c>
      <c r="F6473" s="921" t="s">
        <v>3677</v>
      </c>
      <c r="G6473" s="921"/>
      <c r="H6473" s="924" t="s">
        <v>30</v>
      </c>
      <c r="I6473" s="924"/>
      <c r="J6473" s="14" t="s">
        <v>31</v>
      </c>
      <c r="K6473" s="14" t="s">
        <v>32</v>
      </c>
      <c r="L6473" s="16">
        <v>328.09</v>
      </c>
    </row>
    <row r="6474" spans="1:12" s="1" customFormat="1" ht="409.2" customHeight="1" x14ac:dyDescent="0.15">
      <c r="A6474" s="918"/>
      <c r="B6474" s="921"/>
      <c r="C6474" s="922"/>
      <c r="D6474" s="923"/>
      <c r="E6474" s="921"/>
      <c r="F6474" s="921"/>
      <c r="G6474" s="921"/>
      <c r="H6474" s="924" t="s">
        <v>33</v>
      </c>
      <c r="I6474" s="924"/>
      <c r="J6474" s="921" t="s">
        <v>31</v>
      </c>
      <c r="K6474" s="921" t="s">
        <v>32</v>
      </c>
      <c r="L6474" s="925">
        <v>180.41</v>
      </c>
    </row>
    <row r="6475" spans="1:12" s="1" customFormat="1" ht="19.350000000000001" customHeight="1" x14ac:dyDescent="0.15">
      <c r="A6475" s="918"/>
      <c r="B6475" s="921"/>
      <c r="C6475" s="922"/>
      <c r="D6475" s="923"/>
      <c r="E6475" s="921"/>
      <c r="F6475" s="921"/>
      <c r="G6475" s="921"/>
      <c r="H6475" s="924"/>
      <c r="I6475" s="924"/>
      <c r="J6475" s="921"/>
      <c r="K6475" s="921"/>
      <c r="L6475" s="925"/>
    </row>
    <row r="6476" spans="1:12" s="1" customFormat="1" ht="24" customHeight="1" x14ac:dyDescent="0.15">
      <c r="A6476" s="918"/>
      <c r="B6476" s="9" t="s">
        <v>34</v>
      </c>
      <c r="C6476" s="13" t="s">
        <v>35</v>
      </c>
      <c r="D6476" s="13" t="s">
        <v>36</v>
      </c>
      <c r="E6476" s="13" t="s">
        <v>37</v>
      </c>
      <c r="F6476" s="920"/>
      <c r="G6476" s="920"/>
      <c r="H6476" s="924" t="s">
        <v>38</v>
      </c>
      <c r="I6476" s="924"/>
      <c r="J6476" s="921" t="s">
        <v>31</v>
      </c>
      <c r="K6476" s="921" t="s">
        <v>32</v>
      </c>
      <c r="L6476" s="925">
        <v>66.5</v>
      </c>
    </row>
    <row r="6477" spans="1:12" s="1" customFormat="1" ht="24" customHeight="1" x14ac:dyDescent="0.15">
      <c r="A6477" s="918"/>
      <c r="B6477" s="14" t="s">
        <v>55</v>
      </c>
      <c r="C6477" s="14" t="s">
        <v>3677</v>
      </c>
      <c r="D6477" s="15">
        <v>43565</v>
      </c>
      <c r="E6477" s="14" t="s">
        <v>3678</v>
      </c>
      <c r="F6477" s="920"/>
      <c r="G6477" s="920"/>
      <c r="H6477" s="924"/>
      <c r="I6477" s="924"/>
      <c r="J6477" s="921"/>
      <c r="K6477" s="921"/>
      <c r="L6477" s="925"/>
    </row>
    <row r="6478" spans="1:12" s="1" customFormat="1" ht="24" customHeight="1" x14ac:dyDescent="0.15">
      <c r="A6478" s="918">
        <v>1210</v>
      </c>
      <c r="B6478" s="9" t="s">
        <v>22</v>
      </c>
      <c r="C6478" s="13" t="s">
        <v>23</v>
      </c>
      <c r="D6478" s="13" t="s">
        <v>24</v>
      </c>
      <c r="E6478" s="13" t="s">
        <v>25</v>
      </c>
      <c r="F6478" s="919" t="s">
        <v>17</v>
      </c>
      <c r="G6478" s="919"/>
      <c r="H6478" s="920"/>
      <c r="I6478" s="920"/>
      <c r="J6478" s="920"/>
      <c r="K6478" s="920"/>
      <c r="L6478" s="920"/>
    </row>
    <row r="6479" spans="1:12" s="1" customFormat="1" ht="26.25" customHeight="1" x14ac:dyDescent="0.15">
      <c r="A6479" s="918"/>
      <c r="B6479" s="921" t="s">
        <v>3674</v>
      </c>
      <c r="C6479" s="922" t="s">
        <v>3679</v>
      </c>
      <c r="D6479" s="923">
        <v>43584</v>
      </c>
      <c r="E6479" s="921" t="s">
        <v>885</v>
      </c>
      <c r="F6479" s="921" t="s">
        <v>3680</v>
      </c>
      <c r="G6479" s="921"/>
      <c r="H6479" s="924" t="s">
        <v>30</v>
      </c>
      <c r="I6479" s="924"/>
      <c r="J6479" s="14" t="s">
        <v>31</v>
      </c>
      <c r="K6479" s="14" t="s">
        <v>31</v>
      </c>
      <c r="L6479" s="16">
        <v>0</v>
      </c>
    </row>
    <row r="6480" spans="1:12" s="1" customFormat="1" ht="344.25" customHeight="1" x14ac:dyDescent="0.15">
      <c r="A6480" s="918"/>
      <c r="B6480" s="921"/>
      <c r="C6480" s="922"/>
      <c r="D6480" s="923"/>
      <c r="E6480" s="921"/>
      <c r="F6480" s="921"/>
      <c r="G6480" s="921"/>
      <c r="H6480" s="924" t="s">
        <v>33</v>
      </c>
      <c r="I6480" s="924"/>
      <c r="J6480" s="14" t="s">
        <v>31</v>
      </c>
      <c r="K6480" s="14" t="s">
        <v>31</v>
      </c>
      <c r="L6480" s="16">
        <v>0</v>
      </c>
    </row>
    <row r="6481" spans="1:12" s="1" customFormat="1" ht="24" customHeight="1" x14ac:dyDescent="0.15">
      <c r="A6481" s="918"/>
      <c r="B6481" s="9" t="s">
        <v>34</v>
      </c>
      <c r="C6481" s="13" t="s">
        <v>35</v>
      </c>
      <c r="D6481" s="13" t="s">
        <v>36</v>
      </c>
      <c r="E6481" s="13" t="s">
        <v>37</v>
      </c>
      <c r="F6481" s="920"/>
      <c r="G6481" s="920"/>
      <c r="H6481" s="924" t="s">
        <v>38</v>
      </c>
      <c r="I6481" s="924"/>
      <c r="J6481" s="921" t="s">
        <v>31</v>
      </c>
      <c r="K6481" s="921" t="s">
        <v>32</v>
      </c>
      <c r="L6481" s="925">
        <v>650</v>
      </c>
    </row>
    <row r="6482" spans="1:12" s="1" customFormat="1" ht="24" customHeight="1" x14ac:dyDescent="0.15">
      <c r="A6482" s="918"/>
      <c r="B6482" s="14" t="s">
        <v>55</v>
      </c>
      <c r="C6482" s="14" t="s">
        <v>3680</v>
      </c>
      <c r="D6482" s="15">
        <v>43584</v>
      </c>
      <c r="E6482" s="14" t="s">
        <v>3681</v>
      </c>
      <c r="F6482" s="920"/>
      <c r="G6482" s="920"/>
      <c r="H6482" s="924"/>
      <c r="I6482" s="924"/>
      <c r="J6482" s="921"/>
      <c r="K6482" s="921"/>
      <c r="L6482" s="925"/>
    </row>
    <row r="6483" spans="1:12" s="1" customFormat="1" ht="24" customHeight="1" x14ac:dyDescent="0.15">
      <c r="A6483" s="918">
        <v>1211</v>
      </c>
      <c r="B6483" s="9" t="s">
        <v>22</v>
      </c>
      <c r="C6483" s="13" t="s">
        <v>23</v>
      </c>
      <c r="D6483" s="13" t="s">
        <v>24</v>
      </c>
      <c r="E6483" s="13" t="s">
        <v>25</v>
      </c>
      <c r="F6483" s="919" t="s">
        <v>17</v>
      </c>
      <c r="G6483" s="919"/>
      <c r="H6483" s="920"/>
      <c r="I6483" s="920"/>
      <c r="J6483" s="920"/>
      <c r="K6483" s="920"/>
      <c r="L6483" s="920"/>
    </row>
    <row r="6484" spans="1:12" s="1" customFormat="1" ht="26.25" customHeight="1" x14ac:dyDescent="0.15">
      <c r="A6484" s="918"/>
      <c r="B6484" s="921" t="s">
        <v>3674</v>
      </c>
      <c r="C6484" s="922" t="s">
        <v>3682</v>
      </c>
      <c r="D6484" s="923">
        <v>43587</v>
      </c>
      <c r="E6484" s="921" t="s">
        <v>187</v>
      </c>
      <c r="F6484" s="921" t="s">
        <v>757</v>
      </c>
      <c r="G6484" s="921"/>
      <c r="H6484" s="924" t="s">
        <v>30</v>
      </c>
      <c r="I6484" s="924"/>
      <c r="J6484" s="14" t="s">
        <v>31</v>
      </c>
      <c r="K6484" s="14" t="s">
        <v>32</v>
      </c>
      <c r="L6484" s="16">
        <v>235.02</v>
      </c>
    </row>
    <row r="6485" spans="1:12" s="1" customFormat="1" ht="375.75" customHeight="1" x14ac:dyDescent="0.15">
      <c r="A6485" s="918"/>
      <c r="B6485" s="921"/>
      <c r="C6485" s="922"/>
      <c r="D6485" s="923"/>
      <c r="E6485" s="921"/>
      <c r="F6485" s="921"/>
      <c r="G6485" s="921"/>
      <c r="H6485" s="924" t="s">
        <v>33</v>
      </c>
      <c r="I6485" s="924"/>
      <c r="J6485" s="14" t="s">
        <v>31</v>
      </c>
      <c r="K6485" s="14" t="s">
        <v>32</v>
      </c>
      <c r="L6485" s="16">
        <v>365.12</v>
      </c>
    </row>
    <row r="6486" spans="1:12" s="1" customFormat="1" ht="24" customHeight="1" x14ac:dyDescent="0.15">
      <c r="A6486" s="918"/>
      <c r="B6486" s="9" t="s">
        <v>34</v>
      </c>
      <c r="C6486" s="13" t="s">
        <v>35</v>
      </c>
      <c r="D6486" s="13" t="s">
        <v>36</v>
      </c>
      <c r="E6486" s="13" t="s">
        <v>37</v>
      </c>
      <c r="F6486" s="920"/>
      <c r="G6486" s="920"/>
      <c r="H6486" s="924" t="s">
        <v>38</v>
      </c>
      <c r="I6486" s="924"/>
      <c r="J6486" s="921" t="s">
        <v>31</v>
      </c>
      <c r="K6486" s="921" t="s">
        <v>32</v>
      </c>
      <c r="L6486" s="925">
        <v>100</v>
      </c>
    </row>
    <row r="6487" spans="1:12" s="1" customFormat="1" ht="24" customHeight="1" x14ac:dyDescent="0.15">
      <c r="A6487" s="918"/>
      <c r="B6487" s="14" t="s">
        <v>55</v>
      </c>
      <c r="C6487" s="14" t="s">
        <v>757</v>
      </c>
      <c r="D6487" s="15">
        <v>43588</v>
      </c>
      <c r="E6487" s="14" t="s">
        <v>550</v>
      </c>
      <c r="F6487" s="920"/>
      <c r="G6487" s="920"/>
      <c r="H6487" s="924"/>
      <c r="I6487" s="924"/>
      <c r="J6487" s="921"/>
      <c r="K6487" s="921"/>
      <c r="L6487" s="925"/>
    </row>
    <row r="6488" spans="1:12" s="1" customFormat="1" ht="24" customHeight="1" x14ac:dyDescent="0.15">
      <c r="A6488" s="918">
        <v>1212</v>
      </c>
      <c r="B6488" s="9" t="s">
        <v>22</v>
      </c>
      <c r="C6488" s="13" t="s">
        <v>23</v>
      </c>
      <c r="D6488" s="13" t="s">
        <v>24</v>
      </c>
      <c r="E6488" s="13" t="s">
        <v>25</v>
      </c>
      <c r="F6488" s="919" t="s">
        <v>17</v>
      </c>
      <c r="G6488" s="919"/>
      <c r="H6488" s="920"/>
      <c r="I6488" s="920"/>
      <c r="J6488" s="920"/>
      <c r="K6488" s="920"/>
      <c r="L6488" s="920"/>
    </row>
    <row r="6489" spans="1:12" s="1" customFormat="1" ht="26.25" customHeight="1" x14ac:dyDescent="0.15">
      <c r="A6489" s="918"/>
      <c r="B6489" s="921" t="s">
        <v>3674</v>
      </c>
      <c r="C6489" s="922" t="s">
        <v>3683</v>
      </c>
      <c r="D6489" s="923">
        <v>43601</v>
      </c>
      <c r="E6489" s="921" t="s">
        <v>628</v>
      </c>
      <c r="F6489" s="921" t="s">
        <v>3684</v>
      </c>
      <c r="G6489" s="921"/>
      <c r="H6489" s="924" t="s">
        <v>30</v>
      </c>
      <c r="I6489" s="924"/>
      <c r="J6489" s="14" t="s">
        <v>31</v>
      </c>
      <c r="K6489" s="14" t="s">
        <v>32</v>
      </c>
      <c r="L6489" s="16">
        <v>1116.44</v>
      </c>
    </row>
    <row r="6490" spans="1:12" s="1" customFormat="1" ht="409.2" customHeight="1" x14ac:dyDescent="0.15">
      <c r="A6490" s="918"/>
      <c r="B6490" s="921"/>
      <c r="C6490" s="922"/>
      <c r="D6490" s="923"/>
      <c r="E6490" s="921"/>
      <c r="F6490" s="921"/>
      <c r="G6490" s="921"/>
      <c r="H6490" s="924" t="s">
        <v>33</v>
      </c>
      <c r="I6490" s="924"/>
      <c r="J6490" s="921" t="s">
        <v>31</v>
      </c>
      <c r="K6490" s="921" t="s">
        <v>32</v>
      </c>
      <c r="L6490" s="925">
        <v>1991.29</v>
      </c>
    </row>
    <row r="6491" spans="1:12" s="1" customFormat="1" ht="302.85000000000002" customHeight="1" x14ac:dyDescent="0.15">
      <c r="A6491" s="918"/>
      <c r="B6491" s="921"/>
      <c r="C6491" s="922"/>
      <c r="D6491" s="923"/>
      <c r="E6491" s="921"/>
      <c r="F6491" s="921"/>
      <c r="G6491" s="921"/>
      <c r="H6491" s="924"/>
      <c r="I6491" s="924"/>
      <c r="J6491" s="921"/>
      <c r="K6491" s="921"/>
      <c r="L6491" s="925"/>
    </row>
    <row r="6492" spans="1:12" s="1" customFormat="1" ht="24" customHeight="1" x14ac:dyDescent="0.15">
      <c r="A6492" s="918"/>
      <c r="B6492" s="9" t="s">
        <v>34</v>
      </c>
      <c r="C6492" s="13" t="s">
        <v>35</v>
      </c>
      <c r="D6492" s="13" t="s">
        <v>36</v>
      </c>
      <c r="E6492" s="13" t="s">
        <v>37</v>
      </c>
      <c r="F6492" s="920"/>
      <c r="G6492" s="920"/>
      <c r="H6492" s="924" t="s">
        <v>38</v>
      </c>
      <c r="I6492" s="924"/>
      <c r="J6492" s="921" t="s">
        <v>31</v>
      </c>
      <c r="K6492" s="921" t="s">
        <v>32</v>
      </c>
      <c r="L6492" s="925">
        <v>300</v>
      </c>
    </row>
    <row r="6493" spans="1:12" s="1" customFormat="1" ht="24" customHeight="1" x14ac:dyDescent="0.15">
      <c r="A6493" s="918"/>
      <c r="B6493" s="14" t="s">
        <v>55</v>
      </c>
      <c r="C6493" s="14" t="s">
        <v>3684</v>
      </c>
      <c r="D6493" s="15">
        <v>43604</v>
      </c>
      <c r="E6493" s="14" t="s">
        <v>1536</v>
      </c>
      <c r="F6493" s="920"/>
      <c r="G6493" s="920"/>
      <c r="H6493" s="924"/>
      <c r="I6493" s="924"/>
      <c r="J6493" s="921"/>
      <c r="K6493" s="921"/>
      <c r="L6493" s="925"/>
    </row>
    <row r="6494" spans="1:12" s="1" customFormat="1" ht="24" customHeight="1" x14ac:dyDescent="0.15">
      <c r="A6494" s="918">
        <v>1213</v>
      </c>
      <c r="B6494" s="9" t="s">
        <v>22</v>
      </c>
      <c r="C6494" s="13" t="s">
        <v>23</v>
      </c>
      <c r="D6494" s="13" t="s">
        <v>24</v>
      </c>
      <c r="E6494" s="13" t="s">
        <v>25</v>
      </c>
      <c r="F6494" s="919" t="s">
        <v>17</v>
      </c>
      <c r="G6494" s="919"/>
      <c r="H6494" s="920"/>
      <c r="I6494" s="920"/>
      <c r="J6494" s="920"/>
      <c r="K6494" s="920"/>
      <c r="L6494" s="920"/>
    </row>
    <row r="6495" spans="1:12" s="1" customFormat="1" ht="26.25" customHeight="1" x14ac:dyDescent="0.15">
      <c r="A6495" s="918"/>
      <c r="B6495" s="921" t="s">
        <v>3674</v>
      </c>
      <c r="C6495" s="922" t="s">
        <v>3685</v>
      </c>
      <c r="D6495" s="923">
        <v>43685</v>
      </c>
      <c r="E6495" s="921" t="s">
        <v>298</v>
      </c>
      <c r="F6495" s="921" t="s">
        <v>3677</v>
      </c>
      <c r="G6495" s="921"/>
      <c r="H6495" s="924" t="s">
        <v>30</v>
      </c>
      <c r="I6495" s="924"/>
      <c r="J6495" s="14" t="s">
        <v>31</v>
      </c>
      <c r="K6495" s="14" t="s">
        <v>32</v>
      </c>
      <c r="L6495" s="16">
        <v>18</v>
      </c>
    </row>
    <row r="6496" spans="1:12" s="1" customFormat="1" ht="291.75" customHeight="1" x14ac:dyDescent="0.15">
      <c r="A6496" s="918"/>
      <c r="B6496" s="921"/>
      <c r="C6496" s="922"/>
      <c r="D6496" s="923"/>
      <c r="E6496" s="921"/>
      <c r="F6496" s="921"/>
      <c r="G6496" s="921"/>
      <c r="H6496" s="924" t="s">
        <v>33</v>
      </c>
      <c r="I6496" s="924"/>
      <c r="J6496" s="14" t="s">
        <v>31</v>
      </c>
      <c r="K6496" s="14" t="s">
        <v>32</v>
      </c>
      <c r="L6496" s="16">
        <v>242.64</v>
      </c>
    </row>
    <row r="6497" spans="1:12" s="1" customFormat="1" ht="24" customHeight="1" x14ac:dyDescent="0.15">
      <c r="A6497" s="918"/>
      <c r="B6497" s="9" t="s">
        <v>34</v>
      </c>
      <c r="C6497" s="13" t="s">
        <v>35</v>
      </c>
      <c r="D6497" s="13" t="s">
        <v>36</v>
      </c>
      <c r="E6497" s="13" t="s">
        <v>37</v>
      </c>
      <c r="F6497" s="920"/>
      <c r="G6497" s="920"/>
      <c r="H6497" s="924" t="s">
        <v>38</v>
      </c>
      <c r="I6497" s="924"/>
      <c r="J6497" s="921" t="s">
        <v>31</v>
      </c>
      <c r="K6497" s="921" t="s">
        <v>32</v>
      </c>
      <c r="L6497" s="925">
        <v>150</v>
      </c>
    </row>
    <row r="6498" spans="1:12" s="1" customFormat="1" ht="24" customHeight="1" x14ac:dyDescent="0.15">
      <c r="A6498" s="918"/>
      <c r="B6498" s="14" t="s">
        <v>55</v>
      </c>
      <c r="C6498" s="14" t="s">
        <v>3677</v>
      </c>
      <c r="D6498" s="15">
        <v>43685</v>
      </c>
      <c r="E6498" s="14" t="s">
        <v>3686</v>
      </c>
      <c r="F6498" s="920"/>
      <c r="G6498" s="920"/>
      <c r="H6498" s="924"/>
      <c r="I6498" s="924"/>
      <c r="J6498" s="921"/>
      <c r="K6498" s="921"/>
      <c r="L6498" s="925"/>
    </row>
    <row r="6499" spans="1:12" s="1" customFormat="1" ht="24" customHeight="1" x14ac:dyDescent="0.15">
      <c r="A6499" s="918">
        <v>1214</v>
      </c>
      <c r="B6499" s="9" t="s">
        <v>22</v>
      </c>
      <c r="C6499" s="13" t="s">
        <v>23</v>
      </c>
      <c r="D6499" s="13" t="s">
        <v>24</v>
      </c>
      <c r="E6499" s="13" t="s">
        <v>25</v>
      </c>
      <c r="F6499" s="919" t="s">
        <v>17</v>
      </c>
      <c r="G6499" s="919"/>
      <c r="H6499" s="920"/>
      <c r="I6499" s="920"/>
      <c r="J6499" s="920"/>
      <c r="K6499" s="920"/>
      <c r="L6499" s="920"/>
    </row>
    <row r="6500" spans="1:12" s="1" customFormat="1" ht="26.25" customHeight="1" x14ac:dyDescent="0.15">
      <c r="A6500" s="918"/>
      <c r="B6500" s="921" t="s">
        <v>3687</v>
      </c>
      <c r="C6500" s="922" t="s">
        <v>3688</v>
      </c>
      <c r="D6500" s="923">
        <v>43560</v>
      </c>
      <c r="E6500" s="921" t="s">
        <v>3689</v>
      </c>
      <c r="F6500" s="921" t="s">
        <v>3690</v>
      </c>
      <c r="G6500" s="921"/>
      <c r="H6500" s="924" t="s">
        <v>30</v>
      </c>
      <c r="I6500" s="924"/>
      <c r="J6500" s="14" t="s">
        <v>31</v>
      </c>
      <c r="K6500" s="14" t="s">
        <v>32</v>
      </c>
      <c r="L6500" s="16">
        <v>517.20000000000005</v>
      </c>
    </row>
    <row r="6501" spans="1:12" s="1" customFormat="1" ht="365.25" customHeight="1" x14ac:dyDescent="0.15">
      <c r="A6501" s="918"/>
      <c r="B6501" s="921"/>
      <c r="C6501" s="922"/>
      <c r="D6501" s="923"/>
      <c r="E6501" s="921"/>
      <c r="F6501" s="921"/>
      <c r="G6501" s="921"/>
      <c r="H6501" s="924" t="s">
        <v>33</v>
      </c>
      <c r="I6501" s="924"/>
      <c r="J6501" s="14" t="s">
        <v>31</v>
      </c>
      <c r="K6501" s="14" t="s">
        <v>31</v>
      </c>
      <c r="L6501" s="16">
        <v>0</v>
      </c>
    </row>
    <row r="6502" spans="1:12" s="1" customFormat="1" ht="24" customHeight="1" x14ac:dyDescent="0.15">
      <c r="A6502" s="918"/>
      <c r="B6502" s="9" t="s">
        <v>34</v>
      </c>
      <c r="C6502" s="13" t="s">
        <v>35</v>
      </c>
      <c r="D6502" s="13" t="s">
        <v>36</v>
      </c>
      <c r="E6502" s="13" t="s">
        <v>37</v>
      </c>
      <c r="F6502" s="920"/>
      <c r="G6502" s="920"/>
      <c r="H6502" s="924" t="s">
        <v>38</v>
      </c>
      <c r="I6502" s="924"/>
      <c r="J6502" s="921" t="s">
        <v>31</v>
      </c>
      <c r="K6502" s="921" t="s">
        <v>31</v>
      </c>
      <c r="L6502" s="925">
        <v>0</v>
      </c>
    </row>
    <row r="6503" spans="1:12" s="1" customFormat="1" ht="24" customHeight="1" x14ac:dyDescent="0.15">
      <c r="A6503" s="918"/>
      <c r="B6503" s="14" t="s">
        <v>3691</v>
      </c>
      <c r="C6503" s="14" t="s">
        <v>3690</v>
      </c>
      <c r="D6503" s="15">
        <v>43567</v>
      </c>
      <c r="E6503" s="14" t="s">
        <v>3692</v>
      </c>
      <c r="F6503" s="920"/>
      <c r="G6503" s="920"/>
      <c r="H6503" s="924"/>
      <c r="I6503" s="924"/>
      <c r="J6503" s="921"/>
      <c r="K6503" s="921"/>
      <c r="L6503" s="925"/>
    </row>
    <row r="6504" spans="1:12" s="1" customFormat="1" ht="24" customHeight="1" x14ac:dyDescent="0.15">
      <c r="A6504" s="918">
        <v>1215</v>
      </c>
      <c r="B6504" s="9" t="s">
        <v>22</v>
      </c>
      <c r="C6504" s="13" t="s">
        <v>23</v>
      </c>
      <c r="D6504" s="13" t="s">
        <v>24</v>
      </c>
      <c r="E6504" s="13" t="s">
        <v>25</v>
      </c>
      <c r="F6504" s="919" t="s">
        <v>17</v>
      </c>
      <c r="G6504" s="919"/>
      <c r="H6504" s="920"/>
      <c r="I6504" s="920"/>
      <c r="J6504" s="920"/>
      <c r="K6504" s="920"/>
      <c r="L6504" s="920"/>
    </row>
    <row r="6505" spans="1:12" s="1" customFormat="1" ht="26.25" customHeight="1" x14ac:dyDescent="0.15">
      <c r="A6505" s="918"/>
      <c r="B6505" s="921" t="s">
        <v>3687</v>
      </c>
      <c r="C6505" s="922" t="s">
        <v>3693</v>
      </c>
      <c r="D6505" s="923">
        <v>43599</v>
      </c>
      <c r="E6505" s="921" t="s">
        <v>163</v>
      </c>
      <c r="F6505" s="921" t="s">
        <v>164</v>
      </c>
      <c r="G6505" s="921"/>
      <c r="H6505" s="924" t="s">
        <v>30</v>
      </c>
      <c r="I6505" s="924"/>
      <c r="J6505" s="14" t="s">
        <v>31</v>
      </c>
      <c r="K6505" s="14" t="s">
        <v>32</v>
      </c>
      <c r="L6505" s="16">
        <v>481.28</v>
      </c>
    </row>
    <row r="6506" spans="1:12" s="1" customFormat="1" ht="302.25" customHeight="1" x14ac:dyDescent="0.15">
      <c r="A6506" s="918"/>
      <c r="B6506" s="921"/>
      <c r="C6506" s="922"/>
      <c r="D6506" s="923"/>
      <c r="E6506" s="921"/>
      <c r="F6506" s="921"/>
      <c r="G6506" s="921"/>
      <c r="H6506" s="924" t="s">
        <v>33</v>
      </c>
      <c r="I6506" s="924"/>
      <c r="J6506" s="14" t="s">
        <v>31</v>
      </c>
      <c r="K6506" s="14" t="s">
        <v>32</v>
      </c>
      <c r="L6506" s="16">
        <v>344.6</v>
      </c>
    </row>
    <row r="6507" spans="1:12" s="1" customFormat="1" ht="24" customHeight="1" x14ac:dyDescent="0.15">
      <c r="A6507" s="918"/>
      <c r="B6507" s="9" t="s">
        <v>34</v>
      </c>
      <c r="C6507" s="13" t="s">
        <v>35</v>
      </c>
      <c r="D6507" s="13" t="s">
        <v>36</v>
      </c>
      <c r="E6507" s="13" t="s">
        <v>37</v>
      </c>
      <c r="F6507" s="920"/>
      <c r="G6507" s="920"/>
      <c r="H6507" s="924" t="s">
        <v>38</v>
      </c>
      <c r="I6507" s="924"/>
      <c r="J6507" s="921" t="s">
        <v>31</v>
      </c>
      <c r="K6507" s="921" t="s">
        <v>32</v>
      </c>
      <c r="L6507" s="925">
        <v>144</v>
      </c>
    </row>
    <row r="6508" spans="1:12" s="1" customFormat="1" ht="24" customHeight="1" x14ac:dyDescent="0.15">
      <c r="A6508" s="918"/>
      <c r="B6508" s="14" t="s">
        <v>3691</v>
      </c>
      <c r="C6508" s="14" t="s">
        <v>164</v>
      </c>
      <c r="D6508" s="15">
        <v>43601</v>
      </c>
      <c r="E6508" s="14" t="s">
        <v>2172</v>
      </c>
      <c r="F6508" s="920"/>
      <c r="G6508" s="920"/>
      <c r="H6508" s="924"/>
      <c r="I6508" s="924"/>
      <c r="J6508" s="921"/>
      <c r="K6508" s="921"/>
      <c r="L6508" s="925"/>
    </row>
    <row r="6509" spans="1:12" s="1" customFormat="1" ht="24" customHeight="1" x14ac:dyDescent="0.15">
      <c r="A6509" s="918">
        <v>1216</v>
      </c>
      <c r="B6509" s="9" t="s">
        <v>22</v>
      </c>
      <c r="C6509" s="13" t="s">
        <v>23</v>
      </c>
      <c r="D6509" s="13" t="s">
        <v>24</v>
      </c>
      <c r="E6509" s="13" t="s">
        <v>25</v>
      </c>
      <c r="F6509" s="919" t="s">
        <v>17</v>
      </c>
      <c r="G6509" s="919"/>
      <c r="H6509" s="920"/>
      <c r="I6509" s="920"/>
      <c r="J6509" s="920"/>
      <c r="K6509" s="920"/>
      <c r="L6509" s="920"/>
    </row>
    <row r="6510" spans="1:12" s="1" customFormat="1" ht="26.25" customHeight="1" x14ac:dyDescent="0.15">
      <c r="A6510" s="918"/>
      <c r="B6510" s="921" t="s">
        <v>3687</v>
      </c>
      <c r="C6510" s="922" t="s">
        <v>3694</v>
      </c>
      <c r="D6510" s="923">
        <v>43615</v>
      </c>
      <c r="E6510" s="921" t="s">
        <v>187</v>
      </c>
      <c r="F6510" s="921" t="s">
        <v>3695</v>
      </c>
      <c r="G6510" s="921"/>
      <c r="H6510" s="924" t="s">
        <v>30</v>
      </c>
      <c r="I6510" s="924"/>
      <c r="J6510" s="14" t="s">
        <v>31</v>
      </c>
      <c r="K6510" s="14" t="s">
        <v>32</v>
      </c>
      <c r="L6510" s="16">
        <v>449.98</v>
      </c>
    </row>
    <row r="6511" spans="1:12" s="1" customFormat="1" ht="344.25" customHeight="1" x14ac:dyDescent="0.15">
      <c r="A6511" s="918"/>
      <c r="B6511" s="921"/>
      <c r="C6511" s="922"/>
      <c r="D6511" s="923"/>
      <c r="E6511" s="921"/>
      <c r="F6511" s="921"/>
      <c r="G6511" s="921"/>
      <c r="H6511" s="924" t="s">
        <v>33</v>
      </c>
      <c r="I6511" s="924"/>
      <c r="J6511" s="14" t="s">
        <v>31</v>
      </c>
      <c r="K6511" s="14" t="s">
        <v>32</v>
      </c>
      <c r="L6511" s="16">
        <v>365.12</v>
      </c>
    </row>
    <row r="6512" spans="1:12" s="1" customFormat="1" ht="24" customHeight="1" x14ac:dyDescent="0.15">
      <c r="A6512" s="918"/>
      <c r="B6512" s="9" t="s">
        <v>34</v>
      </c>
      <c r="C6512" s="13" t="s">
        <v>35</v>
      </c>
      <c r="D6512" s="13" t="s">
        <v>36</v>
      </c>
      <c r="E6512" s="13" t="s">
        <v>37</v>
      </c>
      <c r="F6512" s="920"/>
      <c r="G6512" s="920"/>
      <c r="H6512" s="924" t="s">
        <v>38</v>
      </c>
      <c r="I6512" s="924"/>
      <c r="J6512" s="921" t="s">
        <v>31</v>
      </c>
      <c r="K6512" s="921" t="s">
        <v>32</v>
      </c>
      <c r="L6512" s="925">
        <v>150</v>
      </c>
    </row>
    <row r="6513" spans="1:12" s="1" customFormat="1" ht="24" customHeight="1" x14ac:dyDescent="0.15">
      <c r="A6513" s="918"/>
      <c r="B6513" s="14" t="s">
        <v>3691</v>
      </c>
      <c r="C6513" s="14" t="s">
        <v>3695</v>
      </c>
      <c r="D6513" s="15">
        <v>43616</v>
      </c>
      <c r="E6513" s="14" t="s">
        <v>2192</v>
      </c>
      <c r="F6513" s="920"/>
      <c r="G6513" s="920"/>
      <c r="H6513" s="924"/>
      <c r="I6513" s="924"/>
      <c r="J6513" s="921"/>
      <c r="K6513" s="921"/>
      <c r="L6513" s="925"/>
    </row>
    <row r="6514" spans="1:12" s="1" customFormat="1" ht="24" customHeight="1" x14ac:dyDescent="0.15">
      <c r="A6514" s="918">
        <v>1217</v>
      </c>
      <c r="B6514" s="9" t="s">
        <v>22</v>
      </c>
      <c r="C6514" s="13" t="s">
        <v>23</v>
      </c>
      <c r="D6514" s="13" t="s">
        <v>24</v>
      </c>
      <c r="E6514" s="13" t="s">
        <v>25</v>
      </c>
      <c r="F6514" s="919" t="s">
        <v>17</v>
      </c>
      <c r="G6514" s="919"/>
      <c r="H6514" s="920"/>
      <c r="I6514" s="920"/>
      <c r="J6514" s="920"/>
      <c r="K6514" s="920"/>
      <c r="L6514" s="920"/>
    </row>
    <row r="6515" spans="1:12" s="1" customFormat="1" ht="26.25" customHeight="1" x14ac:dyDescent="0.15">
      <c r="A6515" s="918"/>
      <c r="B6515" s="921" t="s">
        <v>3687</v>
      </c>
      <c r="C6515" s="922" t="s">
        <v>3696</v>
      </c>
      <c r="D6515" s="923">
        <v>43675</v>
      </c>
      <c r="E6515" s="921" t="s">
        <v>3697</v>
      </c>
      <c r="F6515" s="921" t="s">
        <v>714</v>
      </c>
      <c r="G6515" s="921"/>
      <c r="H6515" s="924" t="s">
        <v>30</v>
      </c>
      <c r="I6515" s="924"/>
      <c r="J6515" s="14" t="s">
        <v>31</v>
      </c>
      <c r="K6515" s="14" t="s">
        <v>32</v>
      </c>
      <c r="L6515" s="16">
        <v>349.14</v>
      </c>
    </row>
    <row r="6516" spans="1:12" s="1" customFormat="1" ht="113.25" customHeight="1" x14ac:dyDescent="0.15">
      <c r="A6516" s="918"/>
      <c r="B6516" s="921"/>
      <c r="C6516" s="922"/>
      <c r="D6516" s="923"/>
      <c r="E6516" s="921"/>
      <c r="F6516" s="921"/>
      <c r="G6516" s="921"/>
      <c r="H6516" s="924" t="s">
        <v>33</v>
      </c>
      <c r="I6516" s="924"/>
      <c r="J6516" s="14" t="s">
        <v>31</v>
      </c>
      <c r="K6516" s="14" t="s">
        <v>32</v>
      </c>
      <c r="L6516" s="16">
        <v>615.04</v>
      </c>
    </row>
    <row r="6517" spans="1:12" s="1" customFormat="1" ht="24" customHeight="1" x14ac:dyDescent="0.15">
      <c r="A6517" s="918"/>
      <c r="B6517" s="9" t="s">
        <v>34</v>
      </c>
      <c r="C6517" s="13" t="s">
        <v>35</v>
      </c>
      <c r="D6517" s="13" t="s">
        <v>36</v>
      </c>
      <c r="E6517" s="13" t="s">
        <v>37</v>
      </c>
      <c r="F6517" s="920"/>
      <c r="G6517" s="920"/>
      <c r="H6517" s="924" t="s">
        <v>38</v>
      </c>
      <c r="I6517" s="924"/>
      <c r="J6517" s="921" t="s">
        <v>31</v>
      </c>
      <c r="K6517" s="921" t="s">
        <v>32</v>
      </c>
      <c r="L6517" s="925">
        <v>154</v>
      </c>
    </row>
    <row r="6518" spans="1:12" s="1" customFormat="1" ht="24" customHeight="1" x14ac:dyDescent="0.15">
      <c r="A6518" s="918"/>
      <c r="B6518" s="14" t="s">
        <v>3691</v>
      </c>
      <c r="C6518" s="14" t="s">
        <v>714</v>
      </c>
      <c r="D6518" s="15">
        <v>43677</v>
      </c>
      <c r="E6518" s="14" t="s">
        <v>3087</v>
      </c>
      <c r="F6518" s="920"/>
      <c r="G6518" s="920"/>
      <c r="H6518" s="924"/>
      <c r="I6518" s="924"/>
      <c r="J6518" s="921"/>
      <c r="K6518" s="921"/>
      <c r="L6518" s="925"/>
    </row>
    <row r="6519" spans="1:12" s="1" customFormat="1" ht="24" customHeight="1" x14ac:dyDescent="0.15">
      <c r="A6519" s="918">
        <v>1218</v>
      </c>
      <c r="B6519" s="9" t="s">
        <v>22</v>
      </c>
      <c r="C6519" s="13" t="s">
        <v>23</v>
      </c>
      <c r="D6519" s="13" t="s">
        <v>24</v>
      </c>
      <c r="E6519" s="13" t="s">
        <v>25</v>
      </c>
      <c r="F6519" s="919" t="s">
        <v>17</v>
      </c>
      <c r="G6519" s="919"/>
      <c r="H6519" s="920"/>
      <c r="I6519" s="920"/>
      <c r="J6519" s="920"/>
      <c r="K6519" s="920"/>
      <c r="L6519" s="920"/>
    </row>
    <row r="6520" spans="1:12" s="1" customFormat="1" ht="26.25" customHeight="1" x14ac:dyDescent="0.15">
      <c r="A6520" s="918"/>
      <c r="B6520" s="921" t="s">
        <v>3687</v>
      </c>
      <c r="C6520" s="922" t="s">
        <v>3698</v>
      </c>
      <c r="D6520" s="923">
        <v>43704</v>
      </c>
      <c r="E6520" s="921" t="s">
        <v>3699</v>
      </c>
      <c r="F6520" s="921" t="s">
        <v>3700</v>
      </c>
      <c r="G6520" s="921"/>
      <c r="H6520" s="924" t="s">
        <v>30</v>
      </c>
      <c r="I6520" s="924"/>
      <c r="J6520" s="14" t="s">
        <v>31</v>
      </c>
      <c r="K6520" s="14" t="s">
        <v>32</v>
      </c>
      <c r="L6520" s="16">
        <v>430.1</v>
      </c>
    </row>
    <row r="6521" spans="1:12" s="1" customFormat="1" ht="323.25" customHeight="1" x14ac:dyDescent="0.15">
      <c r="A6521" s="918"/>
      <c r="B6521" s="921"/>
      <c r="C6521" s="922"/>
      <c r="D6521" s="923"/>
      <c r="E6521" s="921"/>
      <c r="F6521" s="921"/>
      <c r="G6521" s="921"/>
      <c r="H6521" s="924" t="s">
        <v>33</v>
      </c>
      <c r="I6521" s="924"/>
      <c r="J6521" s="14" t="s">
        <v>31</v>
      </c>
      <c r="K6521" s="14" t="s">
        <v>32</v>
      </c>
      <c r="L6521" s="16">
        <v>3071.79</v>
      </c>
    </row>
    <row r="6522" spans="1:12" s="1" customFormat="1" ht="24" customHeight="1" x14ac:dyDescent="0.15">
      <c r="A6522" s="918"/>
      <c r="B6522" s="9" t="s">
        <v>34</v>
      </c>
      <c r="C6522" s="13" t="s">
        <v>35</v>
      </c>
      <c r="D6522" s="13" t="s">
        <v>36</v>
      </c>
      <c r="E6522" s="13" t="s">
        <v>37</v>
      </c>
      <c r="F6522" s="920"/>
      <c r="G6522" s="920"/>
      <c r="H6522" s="924" t="s">
        <v>38</v>
      </c>
      <c r="I6522" s="924"/>
      <c r="J6522" s="921" t="s">
        <v>31</v>
      </c>
      <c r="K6522" s="921" t="s">
        <v>32</v>
      </c>
      <c r="L6522" s="925">
        <v>300</v>
      </c>
    </row>
    <row r="6523" spans="1:12" s="1" customFormat="1" ht="24" customHeight="1" x14ac:dyDescent="0.15">
      <c r="A6523" s="918"/>
      <c r="B6523" s="14" t="s">
        <v>3691</v>
      </c>
      <c r="C6523" s="14" t="s">
        <v>3700</v>
      </c>
      <c r="D6523" s="15">
        <v>43712</v>
      </c>
      <c r="E6523" s="14" t="s">
        <v>1462</v>
      </c>
      <c r="F6523" s="920"/>
      <c r="G6523" s="920"/>
      <c r="H6523" s="924"/>
      <c r="I6523" s="924"/>
      <c r="J6523" s="921"/>
      <c r="K6523" s="921"/>
      <c r="L6523" s="925"/>
    </row>
    <row r="6524" spans="1:12" s="1" customFormat="1" ht="24" customHeight="1" x14ac:dyDescent="0.15">
      <c r="A6524" s="918">
        <v>1219</v>
      </c>
      <c r="B6524" s="9" t="s">
        <v>22</v>
      </c>
      <c r="C6524" s="13" t="s">
        <v>23</v>
      </c>
      <c r="D6524" s="13" t="s">
        <v>24</v>
      </c>
      <c r="E6524" s="13" t="s">
        <v>25</v>
      </c>
      <c r="F6524" s="919" t="s">
        <v>17</v>
      </c>
      <c r="G6524" s="919"/>
      <c r="H6524" s="920"/>
      <c r="I6524" s="920"/>
      <c r="J6524" s="920"/>
      <c r="K6524" s="920"/>
      <c r="L6524" s="920"/>
    </row>
    <row r="6525" spans="1:12" s="1" customFormat="1" ht="26.25" customHeight="1" x14ac:dyDescent="0.15">
      <c r="A6525" s="918"/>
      <c r="B6525" s="921" t="s">
        <v>3687</v>
      </c>
      <c r="C6525" s="922" t="s">
        <v>3698</v>
      </c>
      <c r="D6525" s="923">
        <v>43704</v>
      </c>
      <c r="E6525" s="921" t="s">
        <v>3699</v>
      </c>
      <c r="F6525" s="921" t="s">
        <v>609</v>
      </c>
      <c r="G6525" s="921"/>
      <c r="H6525" s="924" t="s">
        <v>30</v>
      </c>
      <c r="I6525" s="924"/>
      <c r="J6525" s="14" t="s">
        <v>31</v>
      </c>
      <c r="K6525" s="14" t="s">
        <v>32</v>
      </c>
      <c r="L6525" s="16">
        <v>104.56</v>
      </c>
    </row>
    <row r="6526" spans="1:12" s="1" customFormat="1" ht="323.25" customHeight="1" x14ac:dyDescent="0.15">
      <c r="A6526" s="918"/>
      <c r="B6526" s="921"/>
      <c r="C6526" s="922"/>
      <c r="D6526" s="923"/>
      <c r="E6526" s="921"/>
      <c r="F6526" s="921"/>
      <c r="G6526" s="921"/>
      <c r="H6526" s="924" t="s">
        <v>33</v>
      </c>
      <c r="I6526" s="924"/>
      <c r="J6526" s="14" t="s">
        <v>31</v>
      </c>
      <c r="K6526" s="14" t="s">
        <v>32</v>
      </c>
      <c r="L6526" s="16">
        <v>2411.4900000000002</v>
      </c>
    </row>
    <row r="6527" spans="1:12" s="1" customFormat="1" ht="24" customHeight="1" x14ac:dyDescent="0.15">
      <c r="A6527" s="918"/>
      <c r="B6527" s="9" t="s">
        <v>34</v>
      </c>
      <c r="C6527" s="13" t="s">
        <v>35</v>
      </c>
      <c r="D6527" s="13" t="s">
        <v>36</v>
      </c>
      <c r="E6527" s="13" t="s">
        <v>37</v>
      </c>
      <c r="F6527" s="920"/>
      <c r="G6527" s="920"/>
      <c r="H6527" s="924" t="s">
        <v>38</v>
      </c>
      <c r="I6527" s="924"/>
      <c r="J6527" s="921" t="s">
        <v>31</v>
      </c>
      <c r="K6527" s="921" t="s">
        <v>31</v>
      </c>
      <c r="L6527" s="925">
        <v>0</v>
      </c>
    </row>
    <row r="6528" spans="1:12" s="1" customFormat="1" ht="24" customHeight="1" x14ac:dyDescent="0.15">
      <c r="A6528" s="918"/>
      <c r="B6528" s="14" t="s">
        <v>3691</v>
      </c>
      <c r="C6528" s="14" t="s">
        <v>609</v>
      </c>
      <c r="D6528" s="15">
        <v>43712</v>
      </c>
      <c r="E6528" s="14" t="s">
        <v>1462</v>
      </c>
      <c r="F6528" s="920"/>
      <c r="G6528" s="920"/>
      <c r="H6528" s="924"/>
      <c r="I6528" s="924"/>
      <c r="J6528" s="921"/>
      <c r="K6528" s="921"/>
      <c r="L6528" s="925"/>
    </row>
    <row r="6529" spans="1:12" s="1" customFormat="1" ht="24" customHeight="1" x14ac:dyDescent="0.15">
      <c r="A6529" s="918">
        <v>1220</v>
      </c>
      <c r="B6529" s="9" t="s">
        <v>22</v>
      </c>
      <c r="C6529" s="13" t="s">
        <v>23</v>
      </c>
      <c r="D6529" s="13" t="s">
        <v>24</v>
      </c>
      <c r="E6529" s="13" t="s">
        <v>25</v>
      </c>
      <c r="F6529" s="919" t="s">
        <v>17</v>
      </c>
      <c r="G6529" s="919"/>
      <c r="H6529" s="920"/>
      <c r="I6529" s="920"/>
      <c r="J6529" s="920"/>
      <c r="K6529" s="920"/>
      <c r="L6529" s="920"/>
    </row>
    <row r="6530" spans="1:12" s="1" customFormat="1" ht="26.25" customHeight="1" x14ac:dyDescent="0.15">
      <c r="A6530" s="918"/>
      <c r="B6530" s="921" t="s">
        <v>3701</v>
      </c>
      <c r="C6530" s="922" t="s">
        <v>3702</v>
      </c>
      <c r="D6530" s="923">
        <v>43636</v>
      </c>
      <c r="E6530" s="921" t="s">
        <v>303</v>
      </c>
      <c r="F6530" s="921" t="s">
        <v>3703</v>
      </c>
      <c r="G6530" s="921"/>
      <c r="H6530" s="924" t="s">
        <v>30</v>
      </c>
      <c r="I6530" s="924"/>
      <c r="J6530" s="14" t="s">
        <v>32</v>
      </c>
      <c r="K6530" s="14" t="s">
        <v>32</v>
      </c>
      <c r="L6530" s="16">
        <v>2193.5499999999997</v>
      </c>
    </row>
    <row r="6531" spans="1:12" s="1" customFormat="1" ht="409.2" customHeight="1" x14ac:dyDescent="0.15">
      <c r="A6531" s="918"/>
      <c r="B6531" s="921"/>
      <c r="C6531" s="922"/>
      <c r="D6531" s="923"/>
      <c r="E6531" s="921"/>
      <c r="F6531" s="921"/>
      <c r="G6531" s="921"/>
      <c r="H6531" s="924" t="s">
        <v>33</v>
      </c>
      <c r="I6531" s="924"/>
      <c r="J6531" s="921" t="s">
        <v>31</v>
      </c>
      <c r="K6531" s="921" t="s">
        <v>31</v>
      </c>
      <c r="L6531" s="925">
        <v>0</v>
      </c>
    </row>
    <row r="6532" spans="1:12" s="1" customFormat="1" ht="281.85000000000002" customHeight="1" x14ac:dyDescent="0.15">
      <c r="A6532" s="918"/>
      <c r="B6532" s="921"/>
      <c r="C6532" s="922"/>
      <c r="D6532" s="923"/>
      <c r="E6532" s="921"/>
      <c r="F6532" s="921"/>
      <c r="G6532" s="921"/>
      <c r="H6532" s="924"/>
      <c r="I6532" s="924"/>
      <c r="J6532" s="921"/>
      <c r="K6532" s="921"/>
      <c r="L6532" s="925"/>
    </row>
    <row r="6533" spans="1:12" s="1" customFormat="1" ht="24" customHeight="1" x14ac:dyDescent="0.15">
      <c r="A6533" s="918"/>
      <c r="B6533" s="9" t="s">
        <v>34</v>
      </c>
      <c r="C6533" s="13" t="s">
        <v>35</v>
      </c>
      <c r="D6533" s="13" t="s">
        <v>36</v>
      </c>
      <c r="E6533" s="13" t="s">
        <v>37</v>
      </c>
      <c r="F6533" s="920"/>
      <c r="G6533" s="920"/>
      <c r="H6533" s="924" t="s">
        <v>38</v>
      </c>
      <c r="I6533" s="924"/>
      <c r="J6533" s="921" t="s">
        <v>31</v>
      </c>
      <c r="K6533" s="921" t="s">
        <v>31</v>
      </c>
      <c r="L6533" s="925">
        <v>0</v>
      </c>
    </row>
    <row r="6534" spans="1:12" s="1" customFormat="1" ht="24" customHeight="1" x14ac:dyDescent="0.15">
      <c r="A6534" s="918"/>
      <c r="B6534" s="14" t="s">
        <v>31</v>
      </c>
      <c r="C6534" s="14" t="s">
        <v>3703</v>
      </c>
      <c r="D6534" s="15">
        <v>43674</v>
      </c>
      <c r="E6534" s="14" t="s">
        <v>3704</v>
      </c>
      <c r="F6534" s="920"/>
      <c r="G6534" s="920"/>
      <c r="H6534" s="924"/>
      <c r="I6534" s="924"/>
      <c r="J6534" s="921"/>
      <c r="K6534" s="921"/>
      <c r="L6534" s="925"/>
    </row>
    <row r="6535" spans="1:12" s="1" customFormat="1" ht="24" customHeight="1" x14ac:dyDescent="0.15">
      <c r="A6535" s="918">
        <v>1221</v>
      </c>
      <c r="B6535" s="9" t="s">
        <v>22</v>
      </c>
      <c r="C6535" s="13" t="s">
        <v>23</v>
      </c>
      <c r="D6535" s="13" t="s">
        <v>24</v>
      </c>
      <c r="E6535" s="13" t="s">
        <v>25</v>
      </c>
      <c r="F6535" s="919" t="s">
        <v>17</v>
      </c>
      <c r="G6535" s="919"/>
      <c r="H6535" s="920"/>
      <c r="I6535" s="920"/>
      <c r="J6535" s="920"/>
      <c r="K6535" s="920"/>
      <c r="L6535" s="920"/>
    </row>
    <row r="6536" spans="1:12" s="1" customFormat="1" ht="26.25" customHeight="1" x14ac:dyDescent="0.15">
      <c r="A6536" s="918"/>
      <c r="B6536" s="921" t="s">
        <v>3705</v>
      </c>
      <c r="C6536" s="922" t="s">
        <v>3706</v>
      </c>
      <c r="D6536" s="923">
        <v>43707</v>
      </c>
      <c r="E6536" s="921" t="s">
        <v>3707</v>
      </c>
      <c r="F6536" s="921" t="s">
        <v>3708</v>
      </c>
      <c r="G6536" s="921"/>
      <c r="H6536" s="924" t="s">
        <v>30</v>
      </c>
      <c r="I6536" s="924"/>
      <c r="J6536" s="14" t="s">
        <v>31</v>
      </c>
      <c r="K6536" s="14" t="s">
        <v>32</v>
      </c>
      <c r="L6536" s="16">
        <v>645.20000000000005</v>
      </c>
    </row>
    <row r="6537" spans="1:12" s="1" customFormat="1" ht="291.75" customHeight="1" x14ac:dyDescent="0.15">
      <c r="A6537" s="918"/>
      <c r="B6537" s="921"/>
      <c r="C6537" s="922"/>
      <c r="D6537" s="923"/>
      <c r="E6537" s="921"/>
      <c r="F6537" s="921"/>
      <c r="G6537" s="921"/>
      <c r="H6537" s="924" t="s">
        <v>33</v>
      </c>
      <c r="I6537" s="924"/>
      <c r="J6537" s="14" t="s">
        <v>31</v>
      </c>
      <c r="K6537" s="14" t="s">
        <v>31</v>
      </c>
      <c r="L6537" s="16">
        <v>0</v>
      </c>
    </row>
    <row r="6538" spans="1:12" s="1" customFormat="1" ht="24" customHeight="1" x14ac:dyDescent="0.15">
      <c r="A6538" s="918"/>
      <c r="B6538" s="9" t="s">
        <v>34</v>
      </c>
      <c r="C6538" s="13" t="s">
        <v>35</v>
      </c>
      <c r="D6538" s="13" t="s">
        <v>36</v>
      </c>
      <c r="E6538" s="13" t="s">
        <v>37</v>
      </c>
      <c r="F6538" s="920"/>
      <c r="G6538" s="920"/>
      <c r="H6538" s="924" t="s">
        <v>38</v>
      </c>
      <c r="I6538" s="924"/>
      <c r="J6538" s="921" t="s">
        <v>31</v>
      </c>
      <c r="K6538" s="921" t="s">
        <v>32</v>
      </c>
      <c r="L6538" s="925">
        <v>841.58</v>
      </c>
    </row>
    <row r="6539" spans="1:12" s="1" customFormat="1" ht="24" customHeight="1" x14ac:dyDescent="0.15">
      <c r="A6539" s="918"/>
      <c r="B6539" s="14" t="s">
        <v>105</v>
      </c>
      <c r="C6539" s="14" t="s">
        <v>3708</v>
      </c>
      <c r="D6539" s="15">
        <v>43713</v>
      </c>
      <c r="E6539" s="14" t="s">
        <v>3709</v>
      </c>
      <c r="F6539" s="920"/>
      <c r="G6539" s="920"/>
      <c r="H6539" s="924"/>
      <c r="I6539" s="924"/>
      <c r="J6539" s="921"/>
      <c r="K6539" s="921"/>
      <c r="L6539" s="925"/>
    </row>
    <row r="6540" spans="1:12" s="1" customFormat="1" ht="24" customHeight="1" x14ac:dyDescent="0.15">
      <c r="A6540" s="918">
        <v>1222</v>
      </c>
      <c r="B6540" s="9" t="s">
        <v>22</v>
      </c>
      <c r="C6540" s="13" t="s">
        <v>23</v>
      </c>
      <c r="D6540" s="13" t="s">
        <v>24</v>
      </c>
      <c r="E6540" s="13" t="s">
        <v>25</v>
      </c>
      <c r="F6540" s="919" t="s">
        <v>17</v>
      </c>
      <c r="G6540" s="919"/>
      <c r="H6540" s="920"/>
      <c r="I6540" s="920"/>
      <c r="J6540" s="920"/>
      <c r="K6540" s="920"/>
      <c r="L6540" s="920"/>
    </row>
    <row r="6541" spans="1:12" s="1" customFormat="1" ht="26.25" customHeight="1" x14ac:dyDescent="0.15">
      <c r="A6541" s="918"/>
      <c r="B6541" s="921" t="s">
        <v>3710</v>
      </c>
      <c r="C6541" s="922" t="s">
        <v>3711</v>
      </c>
      <c r="D6541" s="923">
        <v>43600</v>
      </c>
      <c r="E6541" s="921" t="s">
        <v>2404</v>
      </c>
      <c r="F6541" s="921" t="s">
        <v>2405</v>
      </c>
      <c r="G6541" s="921"/>
      <c r="H6541" s="924" t="s">
        <v>30</v>
      </c>
      <c r="I6541" s="924"/>
      <c r="J6541" s="14" t="s">
        <v>31</v>
      </c>
      <c r="K6541" s="14" t="s">
        <v>32</v>
      </c>
      <c r="L6541" s="16">
        <v>218.5</v>
      </c>
    </row>
    <row r="6542" spans="1:12" s="1" customFormat="1" ht="409.2" customHeight="1" x14ac:dyDescent="0.15">
      <c r="A6542" s="918"/>
      <c r="B6542" s="921"/>
      <c r="C6542" s="922"/>
      <c r="D6542" s="923"/>
      <c r="E6542" s="921"/>
      <c r="F6542" s="921"/>
      <c r="G6542" s="921"/>
      <c r="H6542" s="924" t="s">
        <v>33</v>
      </c>
      <c r="I6542" s="924"/>
      <c r="J6542" s="921" t="s">
        <v>31</v>
      </c>
      <c r="K6542" s="921" t="s">
        <v>32</v>
      </c>
      <c r="L6542" s="925">
        <v>435.02</v>
      </c>
    </row>
    <row r="6543" spans="1:12" s="1" customFormat="1" ht="229.35" customHeight="1" x14ac:dyDescent="0.15">
      <c r="A6543" s="918"/>
      <c r="B6543" s="921"/>
      <c r="C6543" s="922"/>
      <c r="D6543" s="923"/>
      <c r="E6543" s="921"/>
      <c r="F6543" s="921"/>
      <c r="G6543" s="921"/>
      <c r="H6543" s="924"/>
      <c r="I6543" s="924"/>
      <c r="J6543" s="921"/>
      <c r="K6543" s="921"/>
      <c r="L6543" s="925"/>
    </row>
    <row r="6544" spans="1:12" s="1" customFormat="1" ht="24" customHeight="1" x14ac:dyDescent="0.15">
      <c r="A6544" s="918"/>
      <c r="B6544" s="9" t="s">
        <v>34</v>
      </c>
      <c r="C6544" s="13" t="s">
        <v>35</v>
      </c>
      <c r="D6544" s="13" t="s">
        <v>36</v>
      </c>
      <c r="E6544" s="13" t="s">
        <v>37</v>
      </c>
      <c r="F6544" s="920"/>
      <c r="G6544" s="920"/>
      <c r="H6544" s="924" t="s">
        <v>38</v>
      </c>
      <c r="I6544" s="924"/>
      <c r="J6544" s="921" t="s">
        <v>31</v>
      </c>
      <c r="K6544" s="921" t="s">
        <v>31</v>
      </c>
      <c r="L6544" s="925">
        <v>0</v>
      </c>
    </row>
    <row r="6545" spans="1:12" s="1" customFormat="1" ht="24" customHeight="1" x14ac:dyDescent="0.15">
      <c r="A6545" s="918"/>
      <c r="B6545" s="14" t="s">
        <v>39</v>
      </c>
      <c r="C6545" s="14" t="s">
        <v>2405</v>
      </c>
      <c r="D6545" s="15">
        <v>43602</v>
      </c>
      <c r="E6545" s="14" t="s">
        <v>275</v>
      </c>
      <c r="F6545" s="920"/>
      <c r="G6545" s="920"/>
      <c r="H6545" s="924"/>
      <c r="I6545" s="924"/>
      <c r="J6545" s="921"/>
      <c r="K6545" s="921"/>
      <c r="L6545" s="925"/>
    </row>
    <row r="6546" spans="1:12" s="1" customFormat="1" ht="24" customHeight="1" x14ac:dyDescent="0.15">
      <c r="A6546" s="918">
        <v>1223</v>
      </c>
      <c r="B6546" s="9" t="s">
        <v>22</v>
      </c>
      <c r="C6546" s="13" t="s">
        <v>23</v>
      </c>
      <c r="D6546" s="13" t="s">
        <v>24</v>
      </c>
      <c r="E6546" s="13" t="s">
        <v>25</v>
      </c>
      <c r="F6546" s="919" t="s">
        <v>17</v>
      </c>
      <c r="G6546" s="919"/>
      <c r="H6546" s="920"/>
      <c r="I6546" s="920"/>
      <c r="J6546" s="920"/>
      <c r="K6546" s="920"/>
      <c r="L6546" s="920"/>
    </row>
    <row r="6547" spans="1:12" s="1" customFormat="1" ht="26.25" customHeight="1" x14ac:dyDescent="0.15">
      <c r="A6547" s="918"/>
      <c r="B6547" s="921" t="s">
        <v>3712</v>
      </c>
      <c r="C6547" s="922" t="s">
        <v>3713</v>
      </c>
      <c r="D6547" s="923">
        <v>43619</v>
      </c>
      <c r="E6547" s="921" t="s">
        <v>1650</v>
      </c>
      <c r="F6547" s="921" t="s">
        <v>1651</v>
      </c>
      <c r="G6547" s="921"/>
      <c r="H6547" s="924" t="s">
        <v>30</v>
      </c>
      <c r="I6547" s="924"/>
      <c r="J6547" s="14" t="s">
        <v>31</v>
      </c>
      <c r="K6547" s="14" t="s">
        <v>32</v>
      </c>
      <c r="L6547" s="16">
        <v>680.32</v>
      </c>
    </row>
    <row r="6548" spans="1:12" s="1" customFormat="1" ht="409.2" customHeight="1" x14ac:dyDescent="0.15">
      <c r="A6548" s="918"/>
      <c r="B6548" s="921"/>
      <c r="C6548" s="922"/>
      <c r="D6548" s="923"/>
      <c r="E6548" s="921"/>
      <c r="F6548" s="921"/>
      <c r="G6548" s="921"/>
      <c r="H6548" s="924" t="s">
        <v>33</v>
      </c>
      <c r="I6548" s="924"/>
      <c r="J6548" s="921" t="s">
        <v>31</v>
      </c>
      <c r="K6548" s="921" t="s">
        <v>32</v>
      </c>
      <c r="L6548" s="925">
        <v>1282.8900000000001</v>
      </c>
    </row>
    <row r="6549" spans="1:12" s="1" customFormat="1" ht="271.35000000000002" customHeight="1" x14ac:dyDescent="0.15">
      <c r="A6549" s="918"/>
      <c r="B6549" s="921"/>
      <c r="C6549" s="922"/>
      <c r="D6549" s="923"/>
      <c r="E6549" s="921"/>
      <c r="F6549" s="921"/>
      <c r="G6549" s="921"/>
      <c r="H6549" s="924"/>
      <c r="I6549" s="924"/>
      <c r="J6549" s="921"/>
      <c r="K6549" s="921"/>
      <c r="L6549" s="925"/>
    </row>
    <row r="6550" spans="1:12" s="1" customFormat="1" ht="24" customHeight="1" x14ac:dyDescent="0.15">
      <c r="A6550" s="918"/>
      <c r="B6550" s="9" t="s">
        <v>34</v>
      </c>
      <c r="C6550" s="13" t="s">
        <v>35</v>
      </c>
      <c r="D6550" s="13" t="s">
        <v>36</v>
      </c>
      <c r="E6550" s="13" t="s">
        <v>37</v>
      </c>
      <c r="F6550" s="920"/>
      <c r="G6550" s="920"/>
      <c r="H6550" s="924" t="s">
        <v>38</v>
      </c>
      <c r="I6550" s="924"/>
      <c r="J6550" s="921" t="s">
        <v>31</v>
      </c>
      <c r="K6550" s="921" t="s">
        <v>31</v>
      </c>
      <c r="L6550" s="925">
        <v>0</v>
      </c>
    </row>
    <row r="6551" spans="1:12" s="1" customFormat="1" ht="24" customHeight="1" x14ac:dyDescent="0.15">
      <c r="A6551" s="918"/>
      <c r="B6551" s="14" t="s">
        <v>61</v>
      </c>
      <c r="C6551" s="14" t="s">
        <v>1651</v>
      </c>
      <c r="D6551" s="15">
        <v>43624</v>
      </c>
      <c r="E6551" s="14" t="s">
        <v>3714</v>
      </c>
      <c r="F6551" s="920"/>
      <c r="G6551" s="920"/>
      <c r="H6551" s="924"/>
      <c r="I6551" s="924"/>
      <c r="J6551" s="921"/>
      <c r="K6551" s="921"/>
      <c r="L6551" s="925"/>
    </row>
    <row r="6552" spans="1:12" s="1" customFormat="1" ht="24" customHeight="1" x14ac:dyDescent="0.15">
      <c r="A6552" s="918">
        <v>1224</v>
      </c>
      <c r="B6552" s="9" t="s">
        <v>22</v>
      </c>
      <c r="C6552" s="13" t="s">
        <v>23</v>
      </c>
      <c r="D6552" s="13" t="s">
        <v>24</v>
      </c>
      <c r="E6552" s="13" t="s">
        <v>25</v>
      </c>
      <c r="F6552" s="919" t="s">
        <v>17</v>
      </c>
      <c r="G6552" s="919"/>
      <c r="H6552" s="920"/>
      <c r="I6552" s="920"/>
      <c r="J6552" s="920"/>
      <c r="K6552" s="920"/>
      <c r="L6552" s="920"/>
    </row>
    <row r="6553" spans="1:12" s="1" customFormat="1" ht="26.25" customHeight="1" x14ac:dyDescent="0.15">
      <c r="A6553" s="918"/>
      <c r="B6553" s="921" t="s">
        <v>3712</v>
      </c>
      <c r="C6553" s="922" t="s">
        <v>3715</v>
      </c>
      <c r="D6553" s="923">
        <v>43694</v>
      </c>
      <c r="E6553" s="921" t="s">
        <v>3716</v>
      </c>
      <c r="F6553" s="921" t="s">
        <v>3717</v>
      </c>
      <c r="G6553" s="921"/>
      <c r="H6553" s="924" t="s">
        <v>30</v>
      </c>
      <c r="I6553" s="924"/>
      <c r="J6553" s="14" t="s">
        <v>31</v>
      </c>
      <c r="K6553" s="14" t="s">
        <v>32</v>
      </c>
      <c r="L6553" s="16">
        <v>600</v>
      </c>
    </row>
    <row r="6554" spans="1:12" s="1" customFormat="1" ht="365.25" customHeight="1" x14ac:dyDescent="0.15">
      <c r="A6554" s="918"/>
      <c r="B6554" s="921"/>
      <c r="C6554" s="922"/>
      <c r="D6554" s="923"/>
      <c r="E6554" s="921"/>
      <c r="F6554" s="921"/>
      <c r="G6554" s="921"/>
      <c r="H6554" s="924" t="s">
        <v>33</v>
      </c>
      <c r="I6554" s="924"/>
      <c r="J6554" s="14" t="s">
        <v>31</v>
      </c>
      <c r="K6554" s="14" t="s">
        <v>32</v>
      </c>
      <c r="L6554" s="16">
        <v>705</v>
      </c>
    </row>
    <row r="6555" spans="1:12" s="1" customFormat="1" ht="24" customHeight="1" x14ac:dyDescent="0.15">
      <c r="A6555" s="918"/>
      <c r="B6555" s="9" t="s">
        <v>34</v>
      </c>
      <c r="C6555" s="13" t="s">
        <v>35</v>
      </c>
      <c r="D6555" s="13" t="s">
        <v>36</v>
      </c>
      <c r="E6555" s="13" t="s">
        <v>37</v>
      </c>
      <c r="F6555" s="920"/>
      <c r="G6555" s="920"/>
      <c r="H6555" s="924" t="s">
        <v>38</v>
      </c>
      <c r="I6555" s="924"/>
      <c r="J6555" s="921" t="s">
        <v>31</v>
      </c>
      <c r="K6555" s="921" t="s">
        <v>31</v>
      </c>
      <c r="L6555" s="925">
        <v>0</v>
      </c>
    </row>
    <row r="6556" spans="1:12" s="1" customFormat="1" ht="24" customHeight="1" x14ac:dyDescent="0.15">
      <c r="A6556" s="918"/>
      <c r="B6556" s="14" t="s">
        <v>61</v>
      </c>
      <c r="C6556" s="14" t="s">
        <v>3717</v>
      </c>
      <c r="D6556" s="15">
        <v>43699</v>
      </c>
      <c r="E6556" s="14" t="s">
        <v>3718</v>
      </c>
      <c r="F6556" s="920"/>
      <c r="G6556" s="920"/>
      <c r="H6556" s="924"/>
      <c r="I6556" s="924"/>
      <c r="J6556" s="921"/>
      <c r="K6556" s="921"/>
      <c r="L6556" s="925"/>
    </row>
    <row r="6557" spans="1:12" s="1" customFormat="1" ht="24" customHeight="1" x14ac:dyDescent="0.15">
      <c r="A6557" s="918">
        <v>1225</v>
      </c>
      <c r="B6557" s="9" t="s">
        <v>22</v>
      </c>
      <c r="C6557" s="13" t="s">
        <v>23</v>
      </c>
      <c r="D6557" s="13" t="s">
        <v>24</v>
      </c>
      <c r="E6557" s="13" t="s">
        <v>25</v>
      </c>
      <c r="F6557" s="919" t="s">
        <v>17</v>
      </c>
      <c r="G6557" s="919"/>
      <c r="H6557" s="920"/>
      <c r="I6557" s="920"/>
      <c r="J6557" s="920"/>
      <c r="K6557" s="920"/>
      <c r="L6557" s="920"/>
    </row>
    <row r="6558" spans="1:12" s="1" customFormat="1" ht="26.25" customHeight="1" x14ac:dyDescent="0.15">
      <c r="A6558" s="918"/>
      <c r="B6558" s="921" t="s">
        <v>3719</v>
      </c>
      <c r="C6558" s="921" t="s">
        <v>3720</v>
      </c>
      <c r="D6558" s="923">
        <v>43598</v>
      </c>
      <c r="E6558" s="921" t="s">
        <v>689</v>
      </c>
      <c r="F6558" s="921" t="s">
        <v>2012</v>
      </c>
      <c r="G6558" s="921"/>
      <c r="H6558" s="924" t="s">
        <v>30</v>
      </c>
      <c r="I6558" s="924"/>
      <c r="J6558" s="14" t="s">
        <v>31</v>
      </c>
      <c r="K6558" s="14" t="s">
        <v>32</v>
      </c>
      <c r="L6558" s="16">
        <v>856</v>
      </c>
    </row>
    <row r="6559" spans="1:12" s="1" customFormat="1" ht="71.25" customHeight="1" x14ac:dyDescent="0.15">
      <c r="A6559" s="918"/>
      <c r="B6559" s="921"/>
      <c r="C6559" s="921"/>
      <c r="D6559" s="923"/>
      <c r="E6559" s="921"/>
      <c r="F6559" s="921"/>
      <c r="G6559" s="921"/>
      <c r="H6559" s="924" t="s">
        <v>33</v>
      </c>
      <c r="I6559" s="924"/>
      <c r="J6559" s="14" t="s">
        <v>31</v>
      </c>
      <c r="K6559" s="14" t="s">
        <v>31</v>
      </c>
      <c r="L6559" s="16">
        <v>0</v>
      </c>
    </row>
    <row r="6560" spans="1:12" s="1" customFormat="1" ht="24" customHeight="1" x14ac:dyDescent="0.15">
      <c r="A6560" s="918"/>
      <c r="B6560" s="9" t="s">
        <v>34</v>
      </c>
      <c r="C6560" s="13" t="s">
        <v>35</v>
      </c>
      <c r="D6560" s="13" t="s">
        <v>36</v>
      </c>
      <c r="E6560" s="13" t="s">
        <v>37</v>
      </c>
      <c r="F6560" s="920"/>
      <c r="G6560" s="920"/>
      <c r="H6560" s="924" t="s">
        <v>38</v>
      </c>
      <c r="I6560" s="924"/>
      <c r="J6560" s="921" t="s">
        <v>31</v>
      </c>
      <c r="K6560" s="921" t="s">
        <v>31</v>
      </c>
      <c r="L6560" s="925">
        <v>0</v>
      </c>
    </row>
    <row r="6561" spans="1:12" s="1" customFormat="1" ht="34.5" customHeight="1" x14ac:dyDescent="0.15">
      <c r="A6561" s="918"/>
      <c r="B6561" s="14" t="s">
        <v>3721</v>
      </c>
      <c r="C6561" s="14" t="s">
        <v>2012</v>
      </c>
      <c r="D6561" s="15">
        <v>43602</v>
      </c>
      <c r="E6561" s="14" t="s">
        <v>3722</v>
      </c>
      <c r="F6561" s="920"/>
      <c r="G6561" s="920"/>
      <c r="H6561" s="924"/>
      <c r="I6561" s="924"/>
      <c r="J6561" s="921"/>
      <c r="K6561" s="921"/>
      <c r="L6561" s="925"/>
    </row>
    <row r="6562" spans="1:12" s="1" customFormat="1" ht="24" customHeight="1" x14ac:dyDescent="0.15">
      <c r="A6562" s="918">
        <v>1226</v>
      </c>
      <c r="B6562" s="9" t="s">
        <v>22</v>
      </c>
      <c r="C6562" s="13" t="s">
        <v>23</v>
      </c>
      <c r="D6562" s="13" t="s">
        <v>24</v>
      </c>
      <c r="E6562" s="13" t="s">
        <v>25</v>
      </c>
      <c r="F6562" s="919" t="s">
        <v>17</v>
      </c>
      <c r="G6562" s="919"/>
      <c r="H6562" s="920"/>
      <c r="I6562" s="920"/>
      <c r="J6562" s="920"/>
      <c r="K6562" s="920"/>
      <c r="L6562" s="920"/>
    </row>
    <row r="6563" spans="1:12" s="1" customFormat="1" ht="26.25" customHeight="1" x14ac:dyDescent="0.15">
      <c r="A6563" s="918"/>
      <c r="B6563" s="921" t="s">
        <v>3723</v>
      </c>
      <c r="C6563" s="921" t="s">
        <v>3724</v>
      </c>
      <c r="D6563" s="923">
        <v>43556</v>
      </c>
      <c r="E6563" s="921" t="s">
        <v>53</v>
      </c>
      <c r="F6563" s="921" t="s">
        <v>238</v>
      </c>
      <c r="G6563" s="921"/>
      <c r="H6563" s="924" t="s">
        <v>30</v>
      </c>
      <c r="I6563" s="924"/>
      <c r="J6563" s="14" t="s">
        <v>31</v>
      </c>
      <c r="K6563" s="14" t="s">
        <v>32</v>
      </c>
      <c r="L6563" s="16">
        <v>298</v>
      </c>
    </row>
    <row r="6564" spans="1:12" s="1" customFormat="1" ht="60.75" customHeight="1" x14ac:dyDescent="0.15">
      <c r="A6564" s="918"/>
      <c r="B6564" s="921"/>
      <c r="C6564" s="921"/>
      <c r="D6564" s="923"/>
      <c r="E6564" s="921"/>
      <c r="F6564" s="921"/>
      <c r="G6564" s="921"/>
      <c r="H6564" s="924" t="s">
        <v>33</v>
      </c>
      <c r="I6564" s="924"/>
      <c r="J6564" s="14" t="s">
        <v>31</v>
      </c>
      <c r="K6564" s="14" t="s">
        <v>32</v>
      </c>
      <c r="L6564" s="16">
        <v>303</v>
      </c>
    </row>
    <row r="6565" spans="1:12" s="1" customFormat="1" ht="24" customHeight="1" x14ac:dyDescent="0.15">
      <c r="A6565" s="918"/>
      <c r="B6565" s="9" t="s">
        <v>34</v>
      </c>
      <c r="C6565" s="13" t="s">
        <v>35</v>
      </c>
      <c r="D6565" s="13" t="s">
        <v>36</v>
      </c>
      <c r="E6565" s="13" t="s">
        <v>37</v>
      </c>
      <c r="F6565" s="920"/>
      <c r="G6565" s="920"/>
      <c r="H6565" s="924" t="s">
        <v>38</v>
      </c>
      <c r="I6565" s="924"/>
      <c r="J6565" s="921" t="s">
        <v>31</v>
      </c>
      <c r="K6565" s="921" t="s">
        <v>32</v>
      </c>
      <c r="L6565" s="925">
        <v>80</v>
      </c>
    </row>
    <row r="6566" spans="1:12" s="1" customFormat="1" ht="24" customHeight="1" x14ac:dyDescent="0.15">
      <c r="A6566" s="918"/>
      <c r="B6566" s="14" t="s">
        <v>39</v>
      </c>
      <c r="C6566" s="14" t="s">
        <v>238</v>
      </c>
      <c r="D6566" s="15">
        <v>43557</v>
      </c>
      <c r="E6566" s="14" t="s">
        <v>1332</v>
      </c>
      <c r="F6566" s="920"/>
      <c r="G6566" s="920"/>
      <c r="H6566" s="924"/>
      <c r="I6566" s="924"/>
      <c r="J6566" s="921"/>
      <c r="K6566" s="921"/>
      <c r="L6566" s="925"/>
    </row>
    <row r="6567" spans="1:12" s="1" customFormat="1" ht="24" customHeight="1" x14ac:dyDescent="0.15">
      <c r="A6567" s="918">
        <v>1227</v>
      </c>
      <c r="B6567" s="9" t="s">
        <v>22</v>
      </c>
      <c r="C6567" s="13" t="s">
        <v>23</v>
      </c>
      <c r="D6567" s="13" t="s">
        <v>24</v>
      </c>
      <c r="E6567" s="13" t="s">
        <v>25</v>
      </c>
      <c r="F6567" s="919" t="s">
        <v>17</v>
      </c>
      <c r="G6567" s="919"/>
      <c r="H6567" s="920"/>
      <c r="I6567" s="920"/>
      <c r="J6567" s="920"/>
      <c r="K6567" s="920"/>
      <c r="L6567" s="920"/>
    </row>
    <row r="6568" spans="1:12" s="1" customFormat="1" ht="26.25" customHeight="1" x14ac:dyDescent="0.15">
      <c r="A6568" s="918"/>
      <c r="B6568" s="921" t="s">
        <v>3723</v>
      </c>
      <c r="C6568" s="921" t="s">
        <v>3725</v>
      </c>
      <c r="D6568" s="923">
        <v>43586</v>
      </c>
      <c r="E6568" s="921" t="s">
        <v>298</v>
      </c>
      <c r="F6568" s="921" t="s">
        <v>3726</v>
      </c>
      <c r="G6568" s="921"/>
      <c r="H6568" s="924" t="s">
        <v>30</v>
      </c>
      <c r="I6568" s="924"/>
      <c r="J6568" s="14" t="s">
        <v>31</v>
      </c>
      <c r="K6568" s="14" t="s">
        <v>32</v>
      </c>
      <c r="L6568" s="16">
        <v>35.25</v>
      </c>
    </row>
    <row r="6569" spans="1:12" s="1" customFormat="1" ht="50.25" customHeight="1" x14ac:dyDescent="0.15">
      <c r="A6569" s="918"/>
      <c r="B6569" s="921"/>
      <c r="C6569" s="921"/>
      <c r="D6569" s="923"/>
      <c r="E6569" s="921"/>
      <c r="F6569" s="921"/>
      <c r="G6569" s="921"/>
      <c r="H6569" s="924" t="s">
        <v>33</v>
      </c>
      <c r="I6569" s="924"/>
      <c r="J6569" s="14" t="s">
        <v>31</v>
      </c>
      <c r="K6569" s="14" t="s">
        <v>32</v>
      </c>
      <c r="L6569" s="16">
        <v>220.6</v>
      </c>
    </row>
    <row r="6570" spans="1:12" s="1" customFormat="1" ht="24" customHeight="1" x14ac:dyDescent="0.15">
      <c r="A6570" s="918"/>
      <c r="B6570" s="9" t="s">
        <v>34</v>
      </c>
      <c r="C6570" s="13" t="s">
        <v>35</v>
      </c>
      <c r="D6570" s="13" t="s">
        <v>36</v>
      </c>
      <c r="E6570" s="13" t="s">
        <v>37</v>
      </c>
      <c r="F6570" s="920"/>
      <c r="G6570" s="920"/>
      <c r="H6570" s="924" t="s">
        <v>38</v>
      </c>
      <c r="I6570" s="924"/>
      <c r="J6570" s="921" t="s">
        <v>31</v>
      </c>
      <c r="K6570" s="921" t="s">
        <v>32</v>
      </c>
      <c r="L6570" s="925">
        <v>60</v>
      </c>
    </row>
    <row r="6571" spans="1:12" s="1" customFormat="1" ht="24" customHeight="1" x14ac:dyDescent="0.15">
      <c r="A6571" s="918"/>
      <c r="B6571" s="14" t="s">
        <v>39</v>
      </c>
      <c r="C6571" s="14" t="s">
        <v>3726</v>
      </c>
      <c r="D6571" s="15">
        <v>43586</v>
      </c>
      <c r="E6571" s="14" t="s">
        <v>3727</v>
      </c>
      <c r="F6571" s="920"/>
      <c r="G6571" s="920"/>
      <c r="H6571" s="924"/>
      <c r="I6571" s="924"/>
      <c r="J6571" s="921"/>
      <c r="K6571" s="921"/>
      <c r="L6571" s="925"/>
    </row>
    <row r="6572" spans="1:12" s="1" customFormat="1" ht="24" customHeight="1" x14ac:dyDescent="0.15">
      <c r="A6572" s="918">
        <v>1228</v>
      </c>
      <c r="B6572" s="9" t="s">
        <v>22</v>
      </c>
      <c r="C6572" s="13" t="s">
        <v>23</v>
      </c>
      <c r="D6572" s="13" t="s">
        <v>24</v>
      </c>
      <c r="E6572" s="13" t="s">
        <v>25</v>
      </c>
      <c r="F6572" s="919" t="s">
        <v>17</v>
      </c>
      <c r="G6572" s="919"/>
      <c r="H6572" s="920"/>
      <c r="I6572" s="920"/>
      <c r="J6572" s="920"/>
      <c r="K6572" s="920"/>
      <c r="L6572" s="920"/>
    </row>
    <row r="6573" spans="1:12" s="1" customFormat="1" ht="26.25" customHeight="1" x14ac:dyDescent="0.15">
      <c r="A6573" s="918"/>
      <c r="B6573" s="921" t="s">
        <v>3723</v>
      </c>
      <c r="C6573" s="921" t="s">
        <v>3728</v>
      </c>
      <c r="D6573" s="923">
        <v>43591</v>
      </c>
      <c r="E6573" s="921" t="s">
        <v>397</v>
      </c>
      <c r="F6573" s="921" t="s">
        <v>3729</v>
      </c>
      <c r="G6573" s="921"/>
      <c r="H6573" s="924" t="s">
        <v>30</v>
      </c>
      <c r="I6573" s="924"/>
      <c r="J6573" s="14" t="s">
        <v>31</v>
      </c>
      <c r="K6573" s="14" t="s">
        <v>32</v>
      </c>
      <c r="L6573" s="16">
        <v>214</v>
      </c>
    </row>
    <row r="6574" spans="1:12" s="1" customFormat="1" ht="50.25" customHeight="1" x14ac:dyDescent="0.15">
      <c r="A6574" s="918"/>
      <c r="B6574" s="921"/>
      <c r="C6574" s="921"/>
      <c r="D6574" s="923"/>
      <c r="E6574" s="921"/>
      <c r="F6574" s="921"/>
      <c r="G6574" s="921"/>
      <c r="H6574" s="924" t="s">
        <v>33</v>
      </c>
      <c r="I6574" s="924"/>
      <c r="J6574" s="14" t="s">
        <v>31</v>
      </c>
      <c r="K6574" s="14" t="s">
        <v>32</v>
      </c>
      <c r="L6574" s="16">
        <v>346.8</v>
      </c>
    </row>
    <row r="6575" spans="1:12" s="1" customFormat="1" ht="24" customHeight="1" x14ac:dyDescent="0.15">
      <c r="A6575" s="918"/>
      <c r="B6575" s="9" t="s">
        <v>34</v>
      </c>
      <c r="C6575" s="13" t="s">
        <v>35</v>
      </c>
      <c r="D6575" s="13" t="s">
        <v>36</v>
      </c>
      <c r="E6575" s="13" t="s">
        <v>37</v>
      </c>
      <c r="F6575" s="920"/>
      <c r="G6575" s="920"/>
      <c r="H6575" s="924" t="s">
        <v>38</v>
      </c>
      <c r="I6575" s="924"/>
      <c r="J6575" s="921" t="s">
        <v>31</v>
      </c>
      <c r="K6575" s="921" t="s">
        <v>32</v>
      </c>
      <c r="L6575" s="925">
        <v>45</v>
      </c>
    </row>
    <row r="6576" spans="1:12" s="1" customFormat="1" ht="24" customHeight="1" x14ac:dyDescent="0.15">
      <c r="A6576" s="918"/>
      <c r="B6576" s="14" t="s">
        <v>39</v>
      </c>
      <c r="C6576" s="14" t="s">
        <v>3729</v>
      </c>
      <c r="D6576" s="15">
        <v>43592</v>
      </c>
      <c r="E6576" s="14" t="s">
        <v>1665</v>
      </c>
      <c r="F6576" s="920"/>
      <c r="G6576" s="920"/>
      <c r="H6576" s="924"/>
      <c r="I6576" s="924"/>
      <c r="J6576" s="921"/>
      <c r="K6576" s="921"/>
      <c r="L6576" s="925"/>
    </row>
    <row r="6577" spans="1:12" s="1" customFormat="1" ht="24" customHeight="1" x14ac:dyDescent="0.15">
      <c r="A6577" s="918">
        <v>1229</v>
      </c>
      <c r="B6577" s="9" t="s">
        <v>22</v>
      </c>
      <c r="C6577" s="13" t="s">
        <v>23</v>
      </c>
      <c r="D6577" s="13" t="s">
        <v>24</v>
      </c>
      <c r="E6577" s="13" t="s">
        <v>25</v>
      </c>
      <c r="F6577" s="919" t="s">
        <v>17</v>
      </c>
      <c r="G6577" s="919"/>
      <c r="H6577" s="920"/>
      <c r="I6577" s="920"/>
      <c r="J6577" s="920"/>
      <c r="K6577" s="920"/>
      <c r="L6577" s="920"/>
    </row>
    <row r="6578" spans="1:12" s="1" customFormat="1" ht="26.25" customHeight="1" x14ac:dyDescent="0.15">
      <c r="A6578" s="918"/>
      <c r="B6578" s="921" t="s">
        <v>3723</v>
      </c>
      <c r="C6578" s="921" t="s">
        <v>3730</v>
      </c>
      <c r="D6578" s="923">
        <v>43696</v>
      </c>
      <c r="E6578" s="921" t="s">
        <v>53</v>
      </c>
      <c r="F6578" s="921" t="s">
        <v>3731</v>
      </c>
      <c r="G6578" s="921"/>
      <c r="H6578" s="924" t="s">
        <v>30</v>
      </c>
      <c r="I6578" s="924"/>
      <c r="J6578" s="14" t="s">
        <v>31</v>
      </c>
      <c r="K6578" s="14" t="s">
        <v>32</v>
      </c>
      <c r="L6578" s="16">
        <v>647.62</v>
      </c>
    </row>
    <row r="6579" spans="1:12" s="1" customFormat="1" ht="39.75" customHeight="1" x14ac:dyDescent="0.15">
      <c r="A6579" s="918"/>
      <c r="B6579" s="921"/>
      <c r="C6579" s="921"/>
      <c r="D6579" s="923"/>
      <c r="E6579" s="921"/>
      <c r="F6579" s="921"/>
      <c r="G6579" s="921"/>
      <c r="H6579" s="924" t="s">
        <v>33</v>
      </c>
      <c r="I6579" s="924"/>
      <c r="J6579" s="14" t="s">
        <v>31</v>
      </c>
      <c r="K6579" s="14" t="s">
        <v>32</v>
      </c>
      <c r="L6579" s="16">
        <v>421.6</v>
      </c>
    </row>
    <row r="6580" spans="1:12" s="1" customFormat="1" ht="24" customHeight="1" x14ac:dyDescent="0.15">
      <c r="A6580" s="918"/>
      <c r="B6580" s="9" t="s">
        <v>34</v>
      </c>
      <c r="C6580" s="13" t="s">
        <v>35</v>
      </c>
      <c r="D6580" s="13" t="s">
        <v>36</v>
      </c>
      <c r="E6580" s="13" t="s">
        <v>37</v>
      </c>
      <c r="F6580" s="920"/>
      <c r="G6580" s="920"/>
      <c r="H6580" s="924" t="s">
        <v>38</v>
      </c>
      <c r="I6580" s="924"/>
      <c r="J6580" s="921" t="s">
        <v>31</v>
      </c>
      <c r="K6580" s="921" t="s">
        <v>32</v>
      </c>
      <c r="L6580" s="925">
        <v>76</v>
      </c>
    </row>
    <row r="6581" spans="1:12" s="1" customFormat="1" ht="24" customHeight="1" x14ac:dyDescent="0.15">
      <c r="A6581" s="918"/>
      <c r="B6581" s="14" t="s">
        <v>39</v>
      </c>
      <c r="C6581" s="14" t="s">
        <v>3731</v>
      </c>
      <c r="D6581" s="15">
        <v>43698</v>
      </c>
      <c r="E6581" s="14" t="s">
        <v>3732</v>
      </c>
      <c r="F6581" s="920"/>
      <c r="G6581" s="920"/>
      <c r="H6581" s="924"/>
      <c r="I6581" s="924"/>
      <c r="J6581" s="921"/>
      <c r="K6581" s="921"/>
      <c r="L6581" s="925"/>
    </row>
    <row r="6582" spans="1:12" s="1" customFormat="1" ht="24" customHeight="1" x14ac:dyDescent="0.15">
      <c r="A6582" s="918">
        <v>1230</v>
      </c>
      <c r="B6582" s="9" t="s">
        <v>22</v>
      </c>
      <c r="C6582" s="13" t="s">
        <v>23</v>
      </c>
      <c r="D6582" s="13" t="s">
        <v>24</v>
      </c>
      <c r="E6582" s="13" t="s">
        <v>25</v>
      </c>
      <c r="F6582" s="919" t="s">
        <v>17</v>
      </c>
      <c r="G6582" s="919"/>
      <c r="H6582" s="920"/>
      <c r="I6582" s="920"/>
      <c r="J6582" s="920"/>
      <c r="K6582" s="920"/>
      <c r="L6582" s="920"/>
    </row>
    <row r="6583" spans="1:12" s="1" customFormat="1" ht="26.25" customHeight="1" x14ac:dyDescent="0.15">
      <c r="A6583" s="918"/>
      <c r="B6583" s="921" t="s">
        <v>3723</v>
      </c>
      <c r="C6583" s="921" t="s">
        <v>3733</v>
      </c>
      <c r="D6583" s="923">
        <v>43712</v>
      </c>
      <c r="E6583" s="921" t="s">
        <v>402</v>
      </c>
      <c r="F6583" s="921" t="s">
        <v>3734</v>
      </c>
      <c r="G6583" s="921"/>
      <c r="H6583" s="924" t="s">
        <v>30</v>
      </c>
      <c r="I6583" s="924"/>
      <c r="J6583" s="14" t="s">
        <v>31</v>
      </c>
      <c r="K6583" s="14" t="s">
        <v>32</v>
      </c>
      <c r="L6583" s="16">
        <v>151.87</v>
      </c>
    </row>
    <row r="6584" spans="1:12" s="1" customFormat="1" ht="39.75" customHeight="1" x14ac:dyDescent="0.15">
      <c r="A6584" s="918"/>
      <c r="B6584" s="921"/>
      <c r="C6584" s="921"/>
      <c r="D6584" s="923"/>
      <c r="E6584" s="921"/>
      <c r="F6584" s="921"/>
      <c r="G6584" s="921"/>
      <c r="H6584" s="924" t="s">
        <v>33</v>
      </c>
      <c r="I6584" s="924"/>
      <c r="J6584" s="14" t="s">
        <v>31</v>
      </c>
      <c r="K6584" s="14" t="s">
        <v>32</v>
      </c>
      <c r="L6584" s="16">
        <v>313.95999999999998</v>
      </c>
    </row>
    <row r="6585" spans="1:12" s="1" customFormat="1" ht="24" customHeight="1" x14ac:dyDescent="0.15">
      <c r="A6585" s="918"/>
      <c r="B6585" s="9" t="s">
        <v>34</v>
      </c>
      <c r="C6585" s="13" t="s">
        <v>35</v>
      </c>
      <c r="D6585" s="13" t="s">
        <v>36</v>
      </c>
      <c r="E6585" s="13" t="s">
        <v>37</v>
      </c>
      <c r="F6585" s="920"/>
      <c r="G6585" s="920"/>
      <c r="H6585" s="924" t="s">
        <v>38</v>
      </c>
      <c r="I6585" s="924"/>
      <c r="J6585" s="921" t="s">
        <v>31</v>
      </c>
      <c r="K6585" s="921" t="s">
        <v>32</v>
      </c>
      <c r="L6585" s="925">
        <v>30</v>
      </c>
    </row>
    <row r="6586" spans="1:12" s="1" customFormat="1" ht="24" customHeight="1" x14ac:dyDescent="0.15">
      <c r="A6586" s="918"/>
      <c r="B6586" s="14" t="s">
        <v>39</v>
      </c>
      <c r="C6586" s="14" t="s">
        <v>3734</v>
      </c>
      <c r="D6586" s="15">
        <v>43713</v>
      </c>
      <c r="E6586" s="14" t="s">
        <v>1443</v>
      </c>
      <c r="F6586" s="920"/>
      <c r="G6586" s="920"/>
      <c r="H6586" s="924"/>
      <c r="I6586" s="924"/>
      <c r="J6586" s="921"/>
      <c r="K6586" s="921"/>
      <c r="L6586" s="925"/>
    </row>
    <row r="6587" spans="1:12" s="1" customFormat="1" ht="24" customHeight="1" x14ac:dyDescent="0.15">
      <c r="A6587" s="918">
        <v>1231</v>
      </c>
      <c r="B6587" s="9" t="s">
        <v>22</v>
      </c>
      <c r="C6587" s="13" t="s">
        <v>23</v>
      </c>
      <c r="D6587" s="13" t="s">
        <v>24</v>
      </c>
      <c r="E6587" s="13" t="s">
        <v>25</v>
      </c>
      <c r="F6587" s="919" t="s">
        <v>17</v>
      </c>
      <c r="G6587" s="919"/>
      <c r="H6587" s="920"/>
      <c r="I6587" s="920"/>
      <c r="J6587" s="920"/>
      <c r="K6587" s="920"/>
      <c r="L6587" s="920"/>
    </row>
    <row r="6588" spans="1:12" s="1" customFormat="1" ht="26.25" customHeight="1" x14ac:dyDescent="0.15">
      <c r="A6588" s="918"/>
      <c r="B6588" s="921" t="s">
        <v>3735</v>
      </c>
      <c r="C6588" s="922" t="s">
        <v>3736</v>
      </c>
      <c r="D6588" s="923">
        <v>43620</v>
      </c>
      <c r="E6588" s="921" t="s">
        <v>633</v>
      </c>
      <c r="F6588" s="921" t="s">
        <v>3737</v>
      </c>
      <c r="G6588" s="921"/>
      <c r="H6588" s="924" t="s">
        <v>30</v>
      </c>
      <c r="I6588" s="924"/>
      <c r="J6588" s="14" t="s">
        <v>31</v>
      </c>
      <c r="K6588" s="14" t="s">
        <v>32</v>
      </c>
      <c r="L6588" s="16">
        <v>1572.3</v>
      </c>
    </row>
    <row r="6589" spans="1:12" s="1" customFormat="1" ht="165.75" customHeight="1" x14ac:dyDescent="0.15">
      <c r="A6589" s="918"/>
      <c r="B6589" s="921"/>
      <c r="C6589" s="922"/>
      <c r="D6589" s="923"/>
      <c r="E6589" s="921"/>
      <c r="F6589" s="921"/>
      <c r="G6589" s="921"/>
      <c r="H6589" s="924" t="s">
        <v>33</v>
      </c>
      <c r="I6589" s="924"/>
      <c r="J6589" s="14" t="s">
        <v>31</v>
      </c>
      <c r="K6589" s="14" t="s">
        <v>32</v>
      </c>
      <c r="L6589" s="16">
        <v>1695.72</v>
      </c>
    </row>
    <row r="6590" spans="1:12" s="1" customFormat="1" ht="24" customHeight="1" x14ac:dyDescent="0.15">
      <c r="A6590" s="918"/>
      <c r="B6590" s="9" t="s">
        <v>34</v>
      </c>
      <c r="C6590" s="13" t="s">
        <v>35</v>
      </c>
      <c r="D6590" s="13" t="s">
        <v>36</v>
      </c>
      <c r="E6590" s="13" t="s">
        <v>37</v>
      </c>
      <c r="F6590" s="920"/>
      <c r="G6590" s="920"/>
      <c r="H6590" s="924" t="s">
        <v>38</v>
      </c>
      <c r="I6590" s="924"/>
      <c r="J6590" s="921" t="s">
        <v>31</v>
      </c>
      <c r="K6590" s="921" t="s">
        <v>32</v>
      </c>
      <c r="L6590" s="925">
        <v>608</v>
      </c>
    </row>
    <row r="6591" spans="1:12" s="1" customFormat="1" ht="24" customHeight="1" x14ac:dyDescent="0.15">
      <c r="A6591" s="918"/>
      <c r="B6591" s="14" t="s">
        <v>605</v>
      </c>
      <c r="C6591" s="14" t="s">
        <v>3737</v>
      </c>
      <c r="D6591" s="15">
        <v>43625</v>
      </c>
      <c r="E6591" s="14" t="s">
        <v>1738</v>
      </c>
      <c r="F6591" s="920"/>
      <c r="G6591" s="920"/>
      <c r="H6591" s="924"/>
      <c r="I6591" s="924"/>
      <c r="J6591" s="921"/>
      <c r="K6591" s="921"/>
      <c r="L6591" s="925"/>
    </row>
    <row r="6592" spans="1:12" s="1" customFormat="1" ht="24" customHeight="1" x14ac:dyDescent="0.15">
      <c r="A6592" s="918">
        <v>1232</v>
      </c>
      <c r="B6592" s="9" t="s">
        <v>22</v>
      </c>
      <c r="C6592" s="13" t="s">
        <v>23</v>
      </c>
      <c r="D6592" s="13" t="s">
        <v>24</v>
      </c>
      <c r="E6592" s="13" t="s">
        <v>25</v>
      </c>
      <c r="F6592" s="919" t="s">
        <v>17</v>
      </c>
      <c r="G6592" s="919"/>
      <c r="H6592" s="920"/>
      <c r="I6592" s="920"/>
      <c r="J6592" s="920"/>
      <c r="K6592" s="920"/>
      <c r="L6592" s="920"/>
    </row>
    <row r="6593" spans="1:12" s="1" customFormat="1" ht="26.25" customHeight="1" x14ac:dyDescent="0.15">
      <c r="A6593" s="918"/>
      <c r="B6593" s="921" t="s">
        <v>3735</v>
      </c>
      <c r="C6593" s="922" t="s">
        <v>3738</v>
      </c>
      <c r="D6593" s="923">
        <v>43738</v>
      </c>
      <c r="E6593" s="921" t="s">
        <v>436</v>
      </c>
      <c r="F6593" s="921" t="s">
        <v>3739</v>
      </c>
      <c r="G6593" s="921"/>
      <c r="H6593" s="924" t="s">
        <v>30</v>
      </c>
      <c r="I6593" s="924"/>
      <c r="J6593" s="14" t="s">
        <v>31</v>
      </c>
      <c r="K6593" s="14" t="s">
        <v>31</v>
      </c>
      <c r="L6593" s="16">
        <v>0</v>
      </c>
    </row>
    <row r="6594" spans="1:12" s="1" customFormat="1" ht="134.25" customHeight="1" x14ac:dyDescent="0.15">
      <c r="A6594" s="918"/>
      <c r="B6594" s="921"/>
      <c r="C6594" s="922"/>
      <c r="D6594" s="923"/>
      <c r="E6594" s="921"/>
      <c r="F6594" s="921"/>
      <c r="G6594" s="921"/>
      <c r="H6594" s="924" t="s">
        <v>33</v>
      </c>
      <c r="I6594" s="924"/>
      <c r="J6594" s="14" t="s">
        <v>31</v>
      </c>
      <c r="K6594" s="14" t="s">
        <v>32</v>
      </c>
      <c r="L6594" s="16">
        <v>1076.32</v>
      </c>
    </row>
    <row r="6595" spans="1:12" s="1" customFormat="1" ht="24" customHeight="1" x14ac:dyDescent="0.15">
      <c r="A6595" s="918"/>
      <c r="B6595" s="9" t="s">
        <v>34</v>
      </c>
      <c r="C6595" s="13" t="s">
        <v>35</v>
      </c>
      <c r="D6595" s="13" t="s">
        <v>36</v>
      </c>
      <c r="E6595" s="13" t="s">
        <v>37</v>
      </c>
      <c r="F6595" s="920"/>
      <c r="G6595" s="920"/>
      <c r="H6595" s="924" t="s">
        <v>38</v>
      </c>
      <c r="I6595" s="924"/>
      <c r="J6595" s="921" t="s">
        <v>31</v>
      </c>
      <c r="K6595" s="921" t="s">
        <v>31</v>
      </c>
      <c r="L6595" s="925">
        <v>0</v>
      </c>
    </row>
    <row r="6596" spans="1:12" s="1" customFormat="1" ht="24" customHeight="1" x14ac:dyDescent="0.15">
      <c r="A6596" s="918"/>
      <c r="B6596" s="14" t="s">
        <v>605</v>
      </c>
      <c r="C6596" s="14" t="s">
        <v>3739</v>
      </c>
      <c r="D6596" s="15">
        <v>43738</v>
      </c>
      <c r="E6596" s="14" t="s">
        <v>214</v>
      </c>
      <c r="F6596" s="920"/>
      <c r="G6596" s="920"/>
      <c r="H6596" s="924"/>
      <c r="I6596" s="924"/>
      <c r="J6596" s="921"/>
      <c r="K6596" s="921"/>
      <c r="L6596" s="925"/>
    </row>
    <row r="6597" spans="1:12" s="1" customFormat="1" ht="24" customHeight="1" x14ac:dyDescent="0.15">
      <c r="A6597" s="918">
        <v>1233</v>
      </c>
      <c r="B6597" s="9" t="s">
        <v>22</v>
      </c>
      <c r="C6597" s="13" t="s">
        <v>23</v>
      </c>
      <c r="D6597" s="13" t="s">
        <v>24</v>
      </c>
      <c r="E6597" s="13" t="s">
        <v>25</v>
      </c>
      <c r="F6597" s="919" t="s">
        <v>17</v>
      </c>
      <c r="G6597" s="919"/>
      <c r="H6597" s="920"/>
      <c r="I6597" s="920"/>
      <c r="J6597" s="920"/>
      <c r="K6597" s="920"/>
      <c r="L6597" s="920"/>
    </row>
    <row r="6598" spans="1:12" s="1" customFormat="1" ht="26.25" customHeight="1" x14ac:dyDescent="0.15">
      <c r="A6598" s="918"/>
      <c r="B6598" s="921" t="s">
        <v>3740</v>
      </c>
      <c r="C6598" s="922" t="s">
        <v>3741</v>
      </c>
      <c r="D6598" s="923">
        <v>43589</v>
      </c>
      <c r="E6598" s="921" t="s">
        <v>83</v>
      </c>
      <c r="F6598" s="921" t="s">
        <v>2424</v>
      </c>
      <c r="G6598" s="921"/>
      <c r="H6598" s="924" t="s">
        <v>30</v>
      </c>
      <c r="I6598" s="924"/>
      <c r="J6598" s="14" t="s">
        <v>31</v>
      </c>
      <c r="K6598" s="14" t="s">
        <v>32</v>
      </c>
      <c r="L6598" s="16">
        <v>480</v>
      </c>
    </row>
    <row r="6599" spans="1:12" s="1" customFormat="1" ht="270.75" customHeight="1" x14ac:dyDescent="0.15">
      <c r="A6599" s="918"/>
      <c r="B6599" s="921"/>
      <c r="C6599" s="922"/>
      <c r="D6599" s="923"/>
      <c r="E6599" s="921"/>
      <c r="F6599" s="921"/>
      <c r="G6599" s="921"/>
      <c r="H6599" s="924" t="s">
        <v>33</v>
      </c>
      <c r="I6599" s="924"/>
      <c r="J6599" s="14" t="s">
        <v>31</v>
      </c>
      <c r="K6599" s="14" t="s">
        <v>32</v>
      </c>
      <c r="L6599" s="16">
        <v>1043.92</v>
      </c>
    </row>
    <row r="6600" spans="1:12" s="1" customFormat="1" ht="24" customHeight="1" x14ac:dyDescent="0.15">
      <c r="A6600" s="918"/>
      <c r="B6600" s="9" t="s">
        <v>34</v>
      </c>
      <c r="C6600" s="13" t="s">
        <v>35</v>
      </c>
      <c r="D6600" s="13" t="s">
        <v>36</v>
      </c>
      <c r="E6600" s="13" t="s">
        <v>37</v>
      </c>
      <c r="F6600" s="920"/>
      <c r="G6600" s="920"/>
      <c r="H6600" s="924" t="s">
        <v>38</v>
      </c>
      <c r="I6600" s="924"/>
      <c r="J6600" s="921" t="s">
        <v>31</v>
      </c>
      <c r="K6600" s="921" t="s">
        <v>32</v>
      </c>
      <c r="L6600" s="925">
        <v>1080</v>
      </c>
    </row>
    <row r="6601" spans="1:12" s="1" customFormat="1" ht="34.5" customHeight="1" x14ac:dyDescent="0.15">
      <c r="A6601" s="918"/>
      <c r="B6601" s="14" t="s">
        <v>3742</v>
      </c>
      <c r="C6601" s="14" t="s">
        <v>2424</v>
      </c>
      <c r="D6601" s="15">
        <v>43596</v>
      </c>
      <c r="E6601" s="14" t="s">
        <v>3743</v>
      </c>
      <c r="F6601" s="920"/>
      <c r="G6601" s="920"/>
      <c r="H6601" s="924"/>
      <c r="I6601" s="924"/>
      <c r="J6601" s="921"/>
      <c r="K6601" s="921"/>
      <c r="L6601" s="925"/>
    </row>
    <row r="6602" spans="1:12" s="1" customFormat="1" ht="24" customHeight="1" x14ac:dyDescent="0.15">
      <c r="A6602" s="918">
        <v>1234</v>
      </c>
      <c r="B6602" s="9" t="s">
        <v>22</v>
      </c>
      <c r="C6602" s="13" t="s">
        <v>23</v>
      </c>
      <c r="D6602" s="13" t="s">
        <v>24</v>
      </c>
      <c r="E6602" s="13" t="s">
        <v>25</v>
      </c>
      <c r="F6602" s="919" t="s">
        <v>17</v>
      </c>
      <c r="G6602" s="919"/>
      <c r="H6602" s="920"/>
      <c r="I6602" s="920"/>
      <c r="J6602" s="920"/>
      <c r="K6602" s="920"/>
      <c r="L6602" s="920"/>
    </row>
    <row r="6603" spans="1:12" s="1" customFormat="1" ht="26.25" customHeight="1" x14ac:dyDescent="0.15">
      <c r="A6603" s="918"/>
      <c r="B6603" s="921" t="s">
        <v>3744</v>
      </c>
      <c r="C6603" s="922" t="s">
        <v>3745</v>
      </c>
      <c r="D6603" s="923">
        <v>43584</v>
      </c>
      <c r="E6603" s="921" t="s">
        <v>3746</v>
      </c>
      <c r="F6603" s="921" t="s">
        <v>3747</v>
      </c>
      <c r="G6603" s="921"/>
      <c r="H6603" s="924" t="s">
        <v>30</v>
      </c>
      <c r="I6603" s="924"/>
      <c r="J6603" s="14" t="s">
        <v>31</v>
      </c>
      <c r="K6603" s="14" t="s">
        <v>32</v>
      </c>
      <c r="L6603" s="16">
        <v>641.1</v>
      </c>
    </row>
    <row r="6604" spans="1:12" s="1" customFormat="1" ht="218.25" customHeight="1" x14ac:dyDescent="0.15">
      <c r="A6604" s="918"/>
      <c r="B6604" s="921"/>
      <c r="C6604" s="922"/>
      <c r="D6604" s="923"/>
      <c r="E6604" s="921"/>
      <c r="F6604" s="921"/>
      <c r="G6604" s="921"/>
      <c r="H6604" s="924" t="s">
        <v>33</v>
      </c>
      <c r="I6604" s="924"/>
      <c r="J6604" s="14" t="s">
        <v>31</v>
      </c>
      <c r="K6604" s="14" t="s">
        <v>32</v>
      </c>
      <c r="L6604" s="16">
        <v>301.48</v>
      </c>
    </row>
    <row r="6605" spans="1:12" s="1" customFormat="1" ht="24" customHeight="1" x14ac:dyDescent="0.15">
      <c r="A6605" s="918"/>
      <c r="B6605" s="9" t="s">
        <v>34</v>
      </c>
      <c r="C6605" s="13" t="s">
        <v>35</v>
      </c>
      <c r="D6605" s="13" t="s">
        <v>36</v>
      </c>
      <c r="E6605" s="13" t="s">
        <v>37</v>
      </c>
      <c r="F6605" s="920"/>
      <c r="G6605" s="920"/>
      <c r="H6605" s="924" t="s">
        <v>38</v>
      </c>
      <c r="I6605" s="924"/>
      <c r="J6605" s="921" t="s">
        <v>31</v>
      </c>
      <c r="K6605" s="921" t="s">
        <v>32</v>
      </c>
      <c r="L6605" s="925">
        <v>300</v>
      </c>
    </row>
    <row r="6606" spans="1:12" s="1" customFormat="1" ht="24" customHeight="1" x14ac:dyDescent="0.15">
      <c r="A6606" s="918"/>
      <c r="B6606" s="14" t="s">
        <v>45</v>
      </c>
      <c r="C6606" s="14" t="s">
        <v>3747</v>
      </c>
      <c r="D6606" s="15">
        <v>43586</v>
      </c>
      <c r="E6606" s="14" t="s">
        <v>986</v>
      </c>
      <c r="F6606" s="920"/>
      <c r="G6606" s="920"/>
      <c r="H6606" s="924"/>
      <c r="I6606" s="924"/>
      <c r="J6606" s="921"/>
      <c r="K6606" s="921"/>
      <c r="L6606" s="925"/>
    </row>
    <row r="6607" spans="1:12" s="1" customFormat="1" ht="24" customHeight="1" x14ac:dyDescent="0.15">
      <c r="A6607" s="918">
        <v>1235</v>
      </c>
      <c r="B6607" s="9" t="s">
        <v>22</v>
      </c>
      <c r="C6607" s="13" t="s">
        <v>23</v>
      </c>
      <c r="D6607" s="13" t="s">
        <v>24</v>
      </c>
      <c r="E6607" s="13" t="s">
        <v>25</v>
      </c>
      <c r="F6607" s="919" t="s">
        <v>17</v>
      </c>
      <c r="G6607" s="919"/>
      <c r="H6607" s="920"/>
      <c r="I6607" s="920"/>
      <c r="J6607" s="920"/>
      <c r="K6607" s="920"/>
      <c r="L6607" s="920"/>
    </row>
    <row r="6608" spans="1:12" s="1" customFormat="1" ht="26.25" customHeight="1" x14ac:dyDescent="0.15">
      <c r="A6608" s="918"/>
      <c r="B6608" s="921" t="s">
        <v>3744</v>
      </c>
      <c r="C6608" s="922" t="s">
        <v>3748</v>
      </c>
      <c r="D6608" s="923">
        <v>43592</v>
      </c>
      <c r="E6608" s="921" t="s">
        <v>2784</v>
      </c>
      <c r="F6608" s="921" t="s">
        <v>3749</v>
      </c>
      <c r="G6608" s="921"/>
      <c r="H6608" s="924" t="s">
        <v>30</v>
      </c>
      <c r="I6608" s="924"/>
      <c r="J6608" s="14" t="s">
        <v>31</v>
      </c>
      <c r="K6608" s="14" t="s">
        <v>32</v>
      </c>
      <c r="L6608" s="16">
        <v>358.44</v>
      </c>
    </row>
    <row r="6609" spans="1:12" s="1" customFormat="1" ht="386.25" customHeight="1" x14ac:dyDescent="0.15">
      <c r="A6609" s="918"/>
      <c r="B6609" s="921"/>
      <c r="C6609" s="922"/>
      <c r="D6609" s="923"/>
      <c r="E6609" s="921"/>
      <c r="F6609" s="921"/>
      <c r="G6609" s="921"/>
      <c r="H6609" s="924" t="s">
        <v>33</v>
      </c>
      <c r="I6609" s="924"/>
      <c r="J6609" s="14" t="s">
        <v>31</v>
      </c>
      <c r="K6609" s="14" t="s">
        <v>32</v>
      </c>
      <c r="L6609" s="16">
        <v>614</v>
      </c>
    </row>
    <row r="6610" spans="1:12" s="1" customFormat="1" ht="24" customHeight="1" x14ac:dyDescent="0.15">
      <c r="A6610" s="918"/>
      <c r="B6610" s="9" t="s">
        <v>34</v>
      </c>
      <c r="C6610" s="13" t="s">
        <v>35</v>
      </c>
      <c r="D6610" s="13" t="s">
        <v>36</v>
      </c>
      <c r="E6610" s="13" t="s">
        <v>37</v>
      </c>
      <c r="F6610" s="920"/>
      <c r="G6610" s="920"/>
      <c r="H6610" s="924" t="s">
        <v>38</v>
      </c>
      <c r="I6610" s="924"/>
      <c r="J6610" s="921" t="s">
        <v>31</v>
      </c>
      <c r="K6610" s="921" t="s">
        <v>31</v>
      </c>
      <c r="L6610" s="925">
        <v>0</v>
      </c>
    </row>
    <row r="6611" spans="1:12" s="1" customFormat="1" ht="24" customHeight="1" x14ac:dyDescent="0.15">
      <c r="A6611" s="918"/>
      <c r="B6611" s="14" t="s">
        <v>45</v>
      </c>
      <c r="C6611" s="14" t="s">
        <v>3749</v>
      </c>
      <c r="D6611" s="15">
        <v>43599</v>
      </c>
      <c r="E6611" s="14" t="s">
        <v>3750</v>
      </c>
      <c r="F6611" s="920"/>
      <c r="G6611" s="920"/>
      <c r="H6611" s="924"/>
      <c r="I6611" s="924"/>
      <c r="J6611" s="921"/>
      <c r="K6611" s="921"/>
      <c r="L6611" s="925"/>
    </row>
    <row r="6612" spans="1:12" s="1" customFormat="1" ht="24" customHeight="1" x14ac:dyDescent="0.15">
      <c r="A6612" s="918">
        <v>1236</v>
      </c>
      <c r="B6612" s="9" t="s">
        <v>22</v>
      </c>
      <c r="C6612" s="13" t="s">
        <v>23</v>
      </c>
      <c r="D6612" s="13" t="s">
        <v>24</v>
      </c>
      <c r="E6612" s="13" t="s">
        <v>25</v>
      </c>
      <c r="F6612" s="919" t="s">
        <v>17</v>
      </c>
      <c r="G6612" s="919"/>
      <c r="H6612" s="920"/>
      <c r="I6612" s="920"/>
      <c r="J6612" s="920"/>
      <c r="K6612" s="920"/>
      <c r="L6612" s="920"/>
    </row>
    <row r="6613" spans="1:12" s="1" customFormat="1" ht="26.25" customHeight="1" x14ac:dyDescent="0.15">
      <c r="A6613" s="918"/>
      <c r="B6613" s="921" t="s">
        <v>3744</v>
      </c>
      <c r="C6613" s="922" t="s">
        <v>3751</v>
      </c>
      <c r="D6613" s="923">
        <v>43628</v>
      </c>
      <c r="E6613" s="921" t="s">
        <v>159</v>
      </c>
      <c r="F6613" s="921" t="s">
        <v>3752</v>
      </c>
      <c r="G6613" s="921"/>
      <c r="H6613" s="924" t="s">
        <v>30</v>
      </c>
      <c r="I6613" s="924"/>
      <c r="J6613" s="14" t="s">
        <v>31</v>
      </c>
      <c r="K6613" s="14" t="s">
        <v>31</v>
      </c>
      <c r="L6613" s="16">
        <v>0</v>
      </c>
    </row>
    <row r="6614" spans="1:12" s="1" customFormat="1" ht="134.25" customHeight="1" x14ac:dyDescent="0.15">
      <c r="A6614" s="918"/>
      <c r="B6614" s="921"/>
      <c r="C6614" s="922"/>
      <c r="D6614" s="923"/>
      <c r="E6614" s="921"/>
      <c r="F6614" s="921"/>
      <c r="G6614" s="921"/>
      <c r="H6614" s="924" t="s">
        <v>33</v>
      </c>
      <c r="I6614" s="924"/>
      <c r="J6614" s="14" t="s">
        <v>31</v>
      </c>
      <c r="K6614" s="14" t="s">
        <v>31</v>
      </c>
      <c r="L6614" s="16">
        <v>0</v>
      </c>
    </row>
    <row r="6615" spans="1:12" s="1" customFormat="1" ht="24" customHeight="1" x14ac:dyDescent="0.15">
      <c r="A6615" s="918"/>
      <c r="B6615" s="9" t="s">
        <v>34</v>
      </c>
      <c r="C6615" s="13" t="s">
        <v>35</v>
      </c>
      <c r="D6615" s="13" t="s">
        <v>36</v>
      </c>
      <c r="E6615" s="13" t="s">
        <v>37</v>
      </c>
      <c r="F6615" s="920"/>
      <c r="G6615" s="920"/>
      <c r="H6615" s="924" t="s">
        <v>38</v>
      </c>
      <c r="I6615" s="924"/>
      <c r="J6615" s="921" t="s">
        <v>31</v>
      </c>
      <c r="K6615" s="921" t="s">
        <v>32</v>
      </c>
      <c r="L6615" s="925">
        <v>650</v>
      </c>
    </row>
    <row r="6616" spans="1:12" s="1" customFormat="1" ht="24" customHeight="1" x14ac:dyDescent="0.15">
      <c r="A6616" s="918"/>
      <c r="B6616" s="14" t="s">
        <v>45</v>
      </c>
      <c r="C6616" s="14" t="s">
        <v>3752</v>
      </c>
      <c r="D6616" s="15">
        <v>43631</v>
      </c>
      <c r="E6616" s="14" t="s">
        <v>1667</v>
      </c>
      <c r="F6616" s="920"/>
      <c r="G6616" s="920"/>
      <c r="H6616" s="924"/>
      <c r="I6616" s="924"/>
      <c r="J6616" s="921"/>
      <c r="K6616" s="921"/>
      <c r="L6616" s="925"/>
    </row>
    <row r="6617" spans="1:12" s="1" customFormat="1" ht="24" customHeight="1" x14ac:dyDescent="0.15">
      <c r="A6617" s="918">
        <v>1237</v>
      </c>
      <c r="B6617" s="9" t="s">
        <v>22</v>
      </c>
      <c r="C6617" s="13" t="s">
        <v>23</v>
      </c>
      <c r="D6617" s="13" t="s">
        <v>24</v>
      </c>
      <c r="E6617" s="13" t="s">
        <v>25</v>
      </c>
      <c r="F6617" s="919" t="s">
        <v>17</v>
      </c>
      <c r="G6617" s="919"/>
      <c r="H6617" s="920"/>
      <c r="I6617" s="920"/>
      <c r="J6617" s="920"/>
      <c r="K6617" s="920"/>
      <c r="L6617" s="920"/>
    </row>
    <row r="6618" spans="1:12" s="1" customFormat="1" ht="26.25" customHeight="1" x14ac:dyDescent="0.15">
      <c r="A6618" s="918"/>
      <c r="B6618" s="921" t="s">
        <v>3744</v>
      </c>
      <c r="C6618" s="922" t="s">
        <v>3753</v>
      </c>
      <c r="D6618" s="923">
        <v>43683</v>
      </c>
      <c r="E6618" s="921" t="s">
        <v>2390</v>
      </c>
      <c r="F6618" s="921" t="s">
        <v>208</v>
      </c>
      <c r="G6618" s="921"/>
      <c r="H6618" s="924" t="s">
        <v>30</v>
      </c>
      <c r="I6618" s="924"/>
      <c r="J6618" s="14" t="s">
        <v>31</v>
      </c>
      <c r="K6618" s="14" t="s">
        <v>31</v>
      </c>
      <c r="L6618" s="16">
        <v>0</v>
      </c>
    </row>
    <row r="6619" spans="1:12" s="1" customFormat="1" ht="155.25" customHeight="1" x14ac:dyDescent="0.15">
      <c r="A6619" s="918"/>
      <c r="B6619" s="921"/>
      <c r="C6619" s="922"/>
      <c r="D6619" s="923"/>
      <c r="E6619" s="921"/>
      <c r="F6619" s="921"/>
      <c r="G6619" s="921"/>
      <c r="H6619" s="924" t="s">
        <v>33</v>
      </c>
      <c r="I6619" s="924"/>
      <c r="J6619" s="14" t="s">
        <v>31</v>
      </c>
      <c r="K6619" s="14" t="s">
        <v>32</v>
      </c>
      <c r="L6619" s="16">
        <v>386.61</v>
      </c>
    </row>
    <row r="6620" spans="1:12" s="1" customFormat="1" ht="24" customHeight="1" x14ac:dyDescent="0.15">
      <c r="A6620" s="918"/>
      <c r="B6620" s="9" t="s">
        <v>34</v>
      </c>
      <c r="C6620" s="13" t="s">
        <v>35</v>
      </c>
      <c r="D6620" s="13" t="s">
        <v>36</v>
      </c>
      <c r="E6620" s="13" t="s">
        <v>37</v>
      </c>
      <c r="F6620" s="920"/>
      <c r="G6620" s="920"/>
      <c r="H6620" s="924" t="s">
        <v>38</v>
      </c>
      <c r="I6620" s="924"/>
      <c r="J6620" s="921" t="s">
        <v>31</v>
      </c>
      <c r="K6620" s="921" t="s">
        <v>32</v>
      </c>
      <c r="L6620" s="925">
        <v>2996.84</v>
      </c>
    </row>
    <row r="6621" spans="1:12" s="1" customFormat="1" ht="24" customHeight="1" x14ac:dyDescent="0.15">
      <c r="A6621" s="918"/>
      <c r="B6621" s="14" t="s">
        <v>45</v>
      </c>
      <c r="C6621" s="14" t="s">
        <v>208</v>
      </c>
      <c r="D6621" s="15">
        <v>43686</v>
      </c>
      <c r="E6621" s="14" t="s">
        <v>3754</v>
      </c>
      <c r="F6621" s="920"/>
      <c r="G6621" s="920"/>
      <c r="H6621" s="924"/>
      <c r="I6621" s="924"/>
      <c r="J6621" s="921"/>
      <c r="K6621" s="921"/>
      <c r="L6621" s="925"/>
    </row>
    <row r="6622" spans="1:12" s="1" customFormat="1" ht="24" customHeight="1" x14ac:dyDescent="0.15">
      <c r="A6622" s="918">
        <v>1238</v>
      </c>
      <c r="B6622" s="9" t="s">
        <v>22</v>
      </c>
      <c r="C6622" s="13" t="s">
        <v>23</v>
      </c>
      <c r="D6622" s="13" t="s">
        <v>24</v>
      </c>
      <c r="E6622" s="13" t="s">
        <v>25</v>
      </c>
      <c r="F6622" s="919" t="s">
        <v>17</v>
      </c>
      <c r="G6622" s="919"/>
      <c r="H6622" s="920"/>
      <c r="I6622" s="920"/>
      <c r="J6622" s="920"/>
      <c r="K6622" s="920"/>
      <c r="L6622" s="920"/>
    </row>
    <row r="6623" spans="1:12" s="1" customFormat="1" ht="26.25" customHeight="1" x14ac:dyDescent="0.15">
      <c r="A6623" s="918"/>
      <c r="B6623" s="921" t="s">
        <v>3744</v>
      </c>
      <c r="C6623" s="922" t="s">
        <v>3755</v>
      </c>
      <c r="D6623" s="923">
        <v>43688</v>
      </c>
      <c r="E6623" s="921" t="s">
        <v>3756</v>
      </c>
      <c r="F6623" s="921" t="s">
        <v>1052</v>
      </c>
      <c r="G6623" s="921"/>
      <c r="H6623" s="924" t="s">
        <v>30</v>
      </c>
      <c r="I6623" s="924"/>
      <c r="J6623" s="14" t="s">
        <v>31</v>
      </c>
      <c r="K6623" s="14" t="s">
        <v>31</v>
      </c>
      <c r="L6623" s="16">
        <v>0</v>
      </c>
    </row>
    <row r="6624" spans="1:12" s="1" customFormat="1" ht="186.75" customHeight="1" x14ac:dyDescent="0.15">
      <c r="A6624" s="918"/>
      <c r="B6624" s="921"/>
      <c r="C6624" s="922"/>
      <c r="D6624" s="923"/>
      <c r="E6624" s="921"/>
      <c r="F6624" s="921"/>
      <c r="G6624" s="921"/>
      <c r="H6624" s="924" t="s">
        <v>33</v>
      </c>
      <c r="I6624" s="924"/>
      <c r="J6624" s="14" t="s">
        <v>31</v>
      </c>
      <c r="K6624" s="14" t="s">
        <v>31</v>
      </c>
      <c r="L6624" s="16">
        <v>0</v>
      </c>
    </row>
    <row r="6625" spans="1:12" s="1" customFormat="1" ht="24" customHeight="1" x14ac:dyDescent="0.15">
      <c r="A6625" s="918"/>
      <c r="B6625" s="9" t="s">
        <v>34</v>
      </c>
      <c r="C6625" s="13" t="s">
        <v>35</v>
      </c>
      <c r="D6625" s="13" t="s">
        <v>36</v>
      </c>
      <c r="E6625" s="13" t="s">
        <v>37</v>
      </c>
      <c r="F6625" s="920"/>
      <c r="G6625" s="920"/>
      <c r="H6625" s="924" t="s">
        <v>38</v>
      </c>
      <c r="I6625" s="924"/>
      <c r="J6625" s="921" t="s">
        <v>31</v>
      </c>
      <c r="K6625" s="921" t="s">
        <v>32</v>
      </c>
      <c r="L6625" s="925">
        <v>1420</v>
      </c>
    </row>
    <row r="6626" spans="1:12" s="1" customFormat="1" ht="24" customHeight="1" x14ac:dyDescent="0.15">
      <c r="A6626" s="918"/>
      <c r="B6626" s="14" t="s">
        <v>45</v>
      </c>
      <c r="C6626" s="14" t="s">
        <v>1052</v>
      </c>
      <c r="D6626" s="15">
        <v>43693</v>
      </c>
      <c r="E6626" s="14" t="s">
        <v>2309</v>
      </c>
      <c r="F6626" s="920"/>
      <c r="G6626" s="920"/>
      <c r="H6626" s="924"/>
      <c r="I6626" s="924"/>
      <c r="J6626" s="921"/>
      <c r="K6626" s="921"/>
      <c r="L6626" s="925"/>
    </row>
    <row r="6627" spans="1:12" s="1" customFormat="1" ht="24" customHeight="1" x14ac:dyDescent="0.15">
      <c r="A6627" s="918">
        <v>1239</v>
      </c>
      <c r="B6627" s="9" t="s">
        <v>22</v>
      </c>
      <c r="C6627" s="13" t="s">
        <v>23</v>
      </c>
      <c r="D6627" s="13" t="s">
        <v>24</v>
      </c>
      <c r="E6627" s="13" t="s">
        <v>25</v>
      </c>
      <c r="F6627" s="919" t="s">
        <v>17</v>
      </c>
      <c r="G6627" s="919"/>
      <c r="H6627" s="920"/>
      <c r="I6627" s="920"/>
      <c r="J6627" s="920"/>
      <c r="K6627" s="920"/>
      <c r="L6627" s="920"/>
    </row>
    <row r="6628" spans="1:12" s="1" customFormat="1" ht="26.25" customHeight="1" x14ac:dyDescent="0.15">
      <c r="A6628" s="918"/>
      <c r="B6628" s="921" t="s">
        <v>3744</v>
      </c>
      <c r="C6628" s="922" t="s">
        <v>3757</v>
      </c>
      <c r="D6628" s="923">
        <v>43702</v>
      </c>
      <c r="E6628" s="921" t="s">
        <v>1195</v>
      </c>
      <c r="F6628" s="921" t="s">
        <v>1376</v>
      </c>
      <c r="G6628" s="921"/>
      <c r="H6628" s="924" t="s">
        <v>30</v>
      </c>
      <c r="I6628" s="924"/>
      <c r="J6628" s="14" t="s">
        <v>31</v>
      </c>
      <c r="K6628" s="14" t="s">
        <v>32</v>
      </c>
      <c r="L6628" s="16">
        <v>483.98</v>
      </c>
    </row>
    <row r="6629" spans="1:12" s="1" customFormat="1" ht="197.25" customHeight="1" x14ac:dyDescent="0.15">
      <c r="A6629" s="918"/>
      <c r="B6629" s="921"/>
      <c r="C6629" s="922"/>
      <c r="D6629" s="923"/>
      <c r="E6629" s="921"/>
      <c r="F6629" s="921"/>
      <c r="G6629" s="921"/>
      <c r="H6629" s="924" t="s">
        <v>33</v>
      </c>
      <c r="I6629" s="924"/>
      <c r="J6629" s="14" t="s">
        <v>31</v>
      </c>
      <c r="K6629" s="14" t="s">
        <v>32</v>
      </c>
      <c r="L6629" s="16">
        <v>300.95999999999998</v>
      </c>
    </row>
    <row r="6630" spans="1:12" s="1" customFormat="1" ht="24" customHeight="1" x14ac:dyDescent="0.15">
      <c r="A6630" s="918"/>
      <c r="B6630" s="9" t="s">
        <v>34</v>
      </c>
      <c r="C6630" s="13" t="s">
        <v>35</v>
      </c>
      <c r="D6630" s="13" t="s">
        <v>36</v>
      </c>
      <c r="E6630" s="13" t="s">
        <v>37</v>
      </c>
      <c r="F6630" s="920"/>
      <c r="G6630" s="920"/>
      <c r="H6630" s="924" t="s">
        <v>38</v>
      </c>
      <c r="I6630" s="924"/>
      <c r="J6630" s="921" t="s">
        <v>31</v>
      </c>
      <c r="K6630" s="921" t="s">
        <v>32</v>
      </c>
      <c r="L6630" s="925">
        <v>100</v>
      </c>
    </row>
    <row r="6631" spans="1:12" s="1" customFormat="1" ht="24" customHeight="1" x14ac:dyDescent="0.15">
      <c r="A6631" s="918"/>
      <c r="B6631" s="14" t="s">
        <v>45</v>
      </c>
      <c r="C6631" s="14" t="s">
        <v>1376</v>
      </c>
      <c r="D6631" s="15">
        <v>43704</v>
      </c>
      <c r="E6631" s="14" t="s">
        <v>3758</v>
      </c>
      <c r="F6631" s="920"/>
      <c r="G6631" s="920"/>
      <c r="H6631" s="924"/>
      <c r="I6631" s="924"/>
      <c r="J6631" s="921"/>
      <c r="K6631" s="921"/>
      <c r="L6631" s="925"/>
    </row>
    <row r="6632" spans="1:12" s="1" customFormat="1" ht="24" customHeight="1" x14ac:dyDescent="0.15">
      <c r="A6632" s="918">
        <v>1240</v>
      </c>
      <c r="B6632" s="9" t="s">
        <v>22</v>
      </c>
      <c r="C6632" s="13" t="s">
        <v>23</v>
      </c>
      <c r="D6632" s="13" t="s">
        <v>24</v>
      </c>
      <c r="E6632" s="13" t="s">
        <v>25</v>
      </c>
      <c r="F6632" s="919" t="s">
        <v>17</v>
      </c>
      <c r="G6632" s="919"/>
      <c r="H6632" s="920"/>
      <c r="I6632" s="920"/>
      <c r="J6632" s="920"/>
      <c r="K6632" s="920"/>
      <c r="L6632" s="920"/>
    </row>
    <row r="6633" spans="1:12" s="1" customFormat="1" ht="26.25" customHeight="1" x14ac:dyDescent="0.15">
      <c r="A6633" s="918"/>
      <c r="B6633" s="921" t="s">
        <v>3744</v>
      </c>
      <c r="C6633" s="922" t="s">
        <v>3759</v>
      </c>
      <c r="D6633" s="923">
        <v>43738</v>
      </c>
      <c r="E6633" s="921" t="s">
        <v>2457</v>
      </c>
      <c r="F6633" s="921" t="s">
        <v>3760</v>
      </c>
      <c r="G6633" s="921"/>
      <c r="H6633" s="924" t="s">
        <v>30</v>
      </c>
      <c r="I6633" s="924"/>
      <c r="J6633" s="14" t="s">
        <v>31</v>
      </c>
      <c r="K6633" s="14" t="s">
        <v>31</v>
      </c>
      <c r="L6633" s="16">
        <v>0</v>
      </c>
    </row>
    <row r="6634" spans="1:12" s="1" customFormat="1" ht="144.75" customHeight="1" x14ac:dyDescent="0.15">
      <c r="A6634" s="918"/>
      <c r="B6634" s="921"/>
      <c r="C6634" s="922"/>
      <c r="D6634" s="923"/>
      <c r="E6634" s="921"/>
      <c r="F6634" s="921"/>
      <c r="G6634" s="921"/>
      <c r="H6634" s="924" t="s">
        <v>33</v>
      </c>
      <c r="I6634" s="924"/>
      <c r="J6634" s="14" t="s">
        <v>31</v>
      </c>
      <c r="K6634" s="14" t="s">
        <v>32</v>
      </c>
      <c r="L6634" s="16">
        <v>510</v>
      </c>
    </row>
    <row r="6635" spans="1:12" s="1" customFormat="1" ht="24" customHeight="1" x14ac:dyDescent="0.15">
      <c r="A6635" s="918"/>
      <c r="B6635" s="9" t="s">
        <v>34</v>
      </c>
      <c r="C6635" s="13" t="s">
        <v>35</v>
      </c>
      <c r="D6635" s="13" t="s">
        <v>36</v>
      </c>
      <c r="E6635" s="13" t="s">
        <v>37</v>
      </c>
      <c r="F6635" s="920"/>
      <c r="G6635" s="920"/>
      <c r="H6635" s="924" t="s">
        <v>38</v>
      </c>
      <c r="I6635" s="924"/>
      <c r="J6635" s="921" t="s">
        <v>31</v>
      </c>
      <c r="K6635" s="921" t="s">
        <v>31</v>
      </c>
      <c r="L6635" s="925">
        <v>0</v>
      </c>
    </row>
    <row r="6636" spans="1:12" s="1" customFormat="1" ht="24" customHeight="1" x14ac:dyDescent="0.15">
      <c r="A6636" s="918"/>
      <c r="B6636" s="14" t="s">
        <v>45</v>
      </c>
      <c r="C6636" s="14" t="s">
        <v>3760</v>
      </c>
      <c r="D6636" s="15">
        <v>43738</v>
      </c>
      <c r="E6636" s="14" t="s">
        <v>214</v>
      </c>
      <c r="F6636" s="920"/>
      <c r="G6636" s="920"/>
      <c r="H6636" s="924"/>
      <c r="I6636" s="924"/>
      <c r="J6636" s="921"/>
      <c r="K6636" s="921"/>
      <c r="L6636" s="925"/>
    </row>
    <row r="6637" spans="1:12" s="1" customFormat="1" ht="24" customHeight="1" x14ac:dyDescent="0.15">
      <c r="A6637" s="918">
        <v>1241</v>
      </c>
      <c r="B6637" s="9" t="s">
        <v>22</v>
      </c>
      <c r="C6637" s="13" t="s">
        <v>23</v>
      </c>
      <c r="D6637" s="13" t="s">
        <v>24</v>
      </c>
      <c r="E6637" s="13" t="s">
        <v>25</v>
      </c>
      <c r="F6637" s="919" t="s">
        <v>17</v>
      </c>
      <c r="G6637" s="919"/>
      <c r="H6637" s="920"/>
      <c r="I6637" s="920"/>
      <c r="J6637" s="920"/>
      <c r="K6637" s="920"/>
      <c r="L6637" s="920"/>
    </row>
    <row r="6638" spans="1:12" s="1" customFormat="1" ht="26.25" customHeight="1" x14ac:dyDescent="0.15">
      <c r="A6638" s="918"/>
      <c r="B6638" s="921" t="s">
        <v>3761</v>
      </c>
      <c r="C6638" s="922" t="s">
        <v>3762</v>
      </c>
      <c r="D6638" s="923">
        <v>43688</v>
      </c>
      <c r="E6638" s="921" t="s">
        <v>1540</v>
      </c>
      <c r="F6638" s="921" t="s">
        <v>2757</v>
      </c>
      <c r="G6638" s="921"/>
      <c r="H6638" s="924" t="s">
        <v>30</v>
      </c>
      <c r="I6638" s="924"/>
      <c r="J6638" s="14" t="s">
        <v>31</v>
      </c>
      <c r="K6638" s="14" t="s">
        <v>31</v>
      </c>
      <c r="L6638" s="16">
        <v>0</v>
      </c>
    </row>
    <row r="6639" spans="1:12" s="1" customFormat="1" ht="186.75" customHeight="1" x14ac:dyDescent="0.15">
      <c r="A6639" s="918"/>
      <c r="B6639" s="921"/>
      <c r="C6639" s="922"/>
      <c r="D6639" s="923"/>
      <c r="E6639" s="921"/>
      <c r="F6639" s="921"/>
      <c r="G6639" s="921"/>
      <c r="H6639" s="924" t="s">
        <v>33</v>
      </c>
      <c r="I6639" s="924"/>
      <c r="J6639" s="14" t="s">
        <v>31</v>
      </c>
      <c r="K6639" s="14" t="s">
        <v>31</v>
      </c>
      <c r="L6639" s="16">
        <v>0</v>
      </c>
    </row>
    <row r="6640" spans="1:12" s="1" customFormat="1" ht="24" customHeight="1" x14ac:dyDescent="0.15">
      <c r="A6640" s="918"/>
      <c r="B6640" s="9" t="s">
        <v>34</v>
      </c>
      <c r="C6640" s="13" t="s">
        <v>35</v>
      </c>
      <c r="D6640" s="13" t="s">
        <v>36</v>
      </c>
      <c r="E6640" s="13" t="s">
        <v>37</v>
      </c>
      <c r="F6640" s="920"/>
      <c r="G6640" s="920"/>
      <c r="H6640" s="924" t="s">
        <v>38</v>
      </c>
      <c r="I6640" s="924"/>
      <c r="J6640" s="921" t="s">
        <v>31</v>
      </c>
      <c r="K6640" s="921" t="s">
        <v>32</v>
      </c>
      <c r="L6640" s="925">
        <v>1355</v>
      </c>
    </row>
    <row r="6641" spans="1:12" s="1" customFormat="1" ht="34.5" customHeight="1" x14ac:dyDescent="0.15">
      <c r="A6641" s="918"/>
      <c r="B6641" s="14" t="s">
        <v>3763</v>
      </c>
      <c r="C6641" s="14" t="s">
        <v>2757</v>
      </c>
      <c r="D6641" s="15">
        <v>43693</v>
      </c>
      <c r="E6641" s="14" t="s">
        <v>2309</v>
      </c>
      <c r="F6641" s="920"/>
      <c r="G6641" s="920"/>
      <c r="H6641" s="924"/>
      <c r="I6641" s="924"/>
      <c r="J6641" s="921"/>
      <c r="K6641" s="921"/>
      <c r="L6641" s="925"/>
    </row>
    <row r="6642" spans="1:12" s="1" customFormat="1" ht="24" customHeight="1" x14ac:dyDescent="0.15">
      <c r="A6642" s="918">
        <v>1242</v>
      </c>
      <c r="B6642" s="9" t="s">
        <v>22</v>
      </c>
      <c r="C6642" s="13" t="s">
        <v>23</v>
      </c>
      <c r="D6642" s="13" t="s">
        <v>24</v>
      </c>
      <c r="E6642" s="13" t="s">
        <v>25</v>
      </c>
      <c r="F6642" s="919" t="s">
        <v>17</v>
      </c>
      <c r="G6642" s="919"/>
      <c r="H6642" s="920"/>
      <c r="I6642" s="920"/>
      <c r="J6642" s="920"/>
      <c r="K6642" s="920"/>
      <c r="L6642" s="920"/>
    </row>
    <row r="6643" spans="1:12" s="1" customFormat="1" ht="26.25" customHeight="1" x14ac:dyDescent="0.15">
      <c r="A6643" s="918"/>
      <c r="B6643" s="921" t="s">
        <v>3764</v>
      </c>
      <c r="C6643" s="922" t="s">
        <v>3765</v>
      </c>
      <c r="D6643" s="923">
        <v>43732</v>
      </c>
      <c r="E6643" s="921" t="s">
        <v>617</v>
      </c>
      <c r="F6643" s="921" t="s">
        <v>3766</v>
      </c>
      <c r="G6643" s="921"/>
      <c r="H6643" s="924" t="s">
        <v>30</v>
      </c>
      <c r="I6643" s="924"/>
      <c r="J6643" s="14" t="s">
        <v>31</v>
      </c>
      <c r="K6643" s="14" t="s">
        <v>32</v>
      </c>
      <c r="L6643" s="16">
        <v>681</v>
      </c>
    </row>
    <row r="6644" spans="1:12" s="1" customFormat="1" ht="323.25" customHeight="1" x14ac:dyDescent="0.15">
      <c r="A6644" s="918"/>
      <c r="B6644" s="921"/>
      <c r="C6644" s="922"/>
      <c r="D6644" s="923"/>
      <c r="E6644" s="921"/>
      <c r="F6644" s="921"/>
      <c r="G6644" s="921"/>
      <c r="H6644" s="924" t="s">
        <v>33</v>
      </c>
      <c r="I6644" s="924"/>
      <c r="J6644" s="14" t="s">
        <v>31</v>
      </c>
      <c r="K6644" s="14" t="s">
        <v>31</v>
      </c>
      <c r="L6644" s="16">
        <v>0</v>
      </c>
    </row>
    <row r="6645" spans="1:12" s="1" customFormat="1" ht="24" customHeight="1" x14ac:dyDescent="0.15">
      <c r="A6645" s="918"/>
      <c r="B6645" s="9" t="s">
        <v>34</v>
      </c>
      <c r="C6645" s="13" t="s">
        <v>35</v>
      </c>
      <c r="D6645" s="13" t="s">
        <v>36</v>
      </c>
      <c r="E6645" s="13" t="s">
        <v>37</v>
      </c>
      <c r="F6645" s="920"/>
      <c r="G6645" s="920"/>
      <c r="H6645" s="924" t="s">
        <v>38</v>
      </c>
      <c r="I6645" s="924"/>
      <c r="J6645" s="921" t="s">
        <v>31</v>
      </c>
      <c r="K6645" s="921" t="s">
        <v>31</v>
      </c>
      <c r="L6645" s="925">
        <v>0</v>
      </c>
    </row>
    <row r="6646" spans="1:12" s="1" customFormat="1" ht="34.5" customHeight="1" x14ac:dyDescent="0.15">
      <c r="A6646" s="918"/>
      <c r="B6646" s="14" t="s">
        <v>353</v>
      </c>
      <c r="C6646" s="14" t="s">
        <v>3766</v>
      </c>
      <c r="D6646" s="15">
        <v>43738</v>
      </c>
      <c r="E6646" s="14" t="s">
        <v>3767</v>
      </c>
      <c r="F6646" s="920"/>
      <c r="G6646" s="920"/>
      <c r="H6646" s="924"/>
      <c r="I6646" s="924"/>
      <c r="J6646" s="921"/>
      <c r="K6646" s="921"/>
      <c r="L6646" s="925"/>
    </row>
    <row r="6647" spans="1:12" s="1" customFormat="1" ht="24" customHeight="1" x14ac:dyDescent="0.15">
      <c r="A6647" s="918">
        <v>1243</v>
      </c>
      <c r="B6647" s="9" t="s">
        <v>22</v>
      </c>
      <c r="C6647" s="13" t="s">
        <v>23</v>
      </c>
      <c r="D6647" s="13" t="s">
        <v>24</v>
      </c>
      <c r="E6647" s="13" t="s">
        <v>25</v>
      </c>
      <c r="F6647" s="919" t="s">
        <v>17</v>
      </c>
      <c r="G6647" s="919"/>
      <c r="H6647" s="920"/>
      <c r="I6647" s="920"/>
      <c r="J6647" s="920"/>
      <c r="K6647" s="920"/>
      <c r="L6647" s="920"/>
    </row>
    <row r="6648" spans="1:12" s="1" customFormat="1" ht="26.25" customHeight="1" x14ac:dyDescent="0.15">
      <c r="A6648" s="918"/>
      <c r="B6648" s="921" t="s">
        <v>3768</v>
      </c>
      <c r="C6648" s="922" t="s">
        <v>3769</v>
      </c>
      <c r="D6648" s="923">
        <v>43562</v>
      </c>
      <c r="E6648" s="921" t="s">
        <v>3770</v>
      </c>
      <c r="F6648" s="921" t="s">
        <v>3771</v>
      </c>
      <c r="G6648" s="921"/>
      <c r="H6648" s="924" t="s">
        <v>30</v>
      </c>
      <c r="I6648" s="924"/>
      <c r="J6648" s="14" t="s">
        <v>31</v>
      </c>
      <c r="K6648" s="14" t="s">
        <v>32</v>
      </c>
      <c r="L6648" s="16">
        <v>2527.5</v>
      </c>
    </row>
    <row r="6649" spans="1:12" s="1" customFormat="1" ht="323.25" customHeight="1" x14ac:dyDescent="0.15">
      <c r="A6649" s="918"/>
      <c r="B6649" s="921"/>
      <c r="C6649" s="922"/>
      <c r="D6649" s="923"/>
      <c r="E6649" s="921"/>
      <c r="F6649" s="921"/>
      <c r="G6649" s="921"/>
      <c r="H6649" s="924" t="s">
        <v>33</v>
      </c>
      <c r="I6649" s="924"/>
      <c r="J6649" s="14" t="s">
        <v>31</v>
      </c>
      <c r="K6649" s="14" t="s">
        <v>32</v>
      </c>
      <c r="L6649" s="16">
        <v>2087.6999999999998</v>
      </c>
    </row>
    <row r="6650" spans="1:12" s="1" customFormat="1" ht="24" customHeight="1" x14ac:dyDescent="0.15">
      <c r="A6650" s="918"/>
      <c r="B6650" s="9" t="s">
        <v>34</v>
      </c>
      <c r="C6650" s="13" t="s">
        <v>35</v>
      </c>
      <c r="D6650" s="13" t="s">
        <v>36</v>
      </c>
      <c r="E6650" s="13" t="s">
        <v>37</v>
      </c>
      <c r="F6650" s="920"/>
      <c r="G6650" s="920"/>
      <c r="H6650" s="924" t="s">
        <v>38</v>
      </c>
      <c r="I6650" s="924"/>
      <c r="J6650" s="921" t="s">
        <v>31</v>
      </c>
      <c r="K6650" s="921" t="s">
        <v>31</v>
      </c>
      <c r="L6650" s="925">
        <v>0</v>
      </c>
    </row>
    <row r="6651" spans="1:12" s="1" customFormat="1" ht="24" customHeight="1" x14ac:dyDescent="0.15">
      <c r="A6651" s="918"/>
      <c r="B6651" s="14" t="s">
        <v>39</v>
      </c>
      <c r="C6651" s="14" t="s">
        <v>3771</v>
      </c>
      <c r="D6651" s="15">
        <v>43572</v>
      </c>
      <c r="E6651" s="14" t="s">
        <v>3772</v>
      </c>
      <c r="F6651" s="920"/>
      <c r="G6651" s="920"/>
      <c r="H6651" s="924"/>
      <c r="I6651" s="924"/>
      <c r="J6651" s="921"/>
      <c r="K6651" s="921"/>
      <c r="L6651" s="925"/>
    </row>
    <row r="6652" spans="1:12" s="1" customFormat="1" ht="24" customHeight="1" x14ac:dyDescent="0.15">
      <c r="A6652" s="918">
        <v>1244</v>
      </c>
      <c r="B6652" s="9" t="s">
        <v>22</v>
      </c>
      <c r="C6652" s="13" t="s">
        <v>23</v>
      </c>
      <c r="D6652" s="13" t="s">
        <v>24</v>
      </c>
      <c r="E6652" s="13" t="s">
        <v>25</v>
      </c>
      <c r="F6652" s="919" t="s">
        <v>17</v>
      </c>
      <c r="G6652" s="919"/>
      <c r="H6652" s="920"/>
      <c r="I6652" s="920"/>
      <c r="J6652" s="920"/>
      <c r="K6652" s="920"/>
      <c r="L6652" s="920"/>
    </row>
    <row r="6653" spans="1:12" s="1" customFormat="1" ht="26.25" customHeight="1" x14ac:dyDescent="0.15">
      <c r="A6653" s="918"/>
      <c r="B6653" s="921" t="s">
        <v>3773</v>
      </c>
      <c r="C6653" s="922" t="s">
        <v>3774</v>
      </c>
      <c r="D6653" s="923">
        <v>43599</v>
      </c>
      <c r="E6653" s="921" t="s">
        <v>187</v>
      </c>
      <c r="F6653" s="921" t="s">
        <v>91</v>
      </c>
      <c r="G6653" s="921"/>
      <c r="H6653" s="924" t="s">
        <v>30</v>
      </c>
      <c r="I6653" s="924"/>
      <c r="J6653" s="14" t="s">
        <v>31</v>
      </c>
      <c r="K6653" s="14" t="s">
        <v>32</v>
      </c>
      <c r="L6653" s="16">
        <v>369.59</v>
      </c>
    </row>
    <row r="6654" spans="1:12" s="1" customFormat="1" ht="344.25" customHeight="1" x14ac:dyDescent="0.15">
      <c r="A6654" s="918"/>
      <c r="B6654" s="921"/>
      <c r="C6654" s="922"/>
      <c r="D6654" s="923"/>
      <c r="E6654" s="921"/>
      <c r="F6654" s="921"/>
      <c r="G6654" s="921"/>
      <c r="H6654" s="924" t="s">
        <v>33</v>
      </c>
      <c r="I6654" s="924"/>
      <c r="J6654" s="14" t="s">
        <v>31</v>
      </c>
      <c r="K6654" s="14" t="s">
        <v>32</v>
      </c>
      <c r="L6654" s="16">
        <v>322.60000000000002</v>
      </c>
    </row>
    <row r="6655" spans="1:12" s="1" customFormat="1" ht="24" customHeight="1" x14ac:dyDescent="0.15">
      <c r="A6655" s="918"/>
      <c r="B6655" s="9" t="s">
        <v>34</v>
      </c>
      <c r="C6655" s="13" t="s">
        <v>35</v>
      </c>
      <c r="D6655" s="13" t="s">
        <v>36</v>
      </c>
      <c r="E6655" s="13" t="s">
        <v>37</v>
      </c>
      <c r="F6655" s="920"/>
      <c r="G6655" s="920"/>
      <c r="H6655" s="924" t="s">
        <v>38</v>
      </c>
      <c r="I6655" s="924"/>
      <c r="J6655" s="921" t="s">
        <v>31</v>
      </c>
      <c r="K6655" s="921" t="s">
        <v>32</v>
      </c>
      <c r="L6655" s="925">
        <v>30</v>
      </c>
    </row>
    <row r="6656" spans="1:12" s="1" customFormat="1" ht="24" customHeight="1" x14ac:dyDescent="0.15">
      <c r="A6656" s="918"/>
      <c r="B6656" s="14" t="s">
        <v>45</v>
      </c>
      <c r="C6656" s="14" t="s">
        <v>91</v>
      </c>
      <c r="D6656" s="15">
        <v>43600</v>
      </c>
      <c r="E6656" s="14" t="s">
        <v>2766</v>
      </c>
      <c r="F6656" s="920"/>
      <c r="G6656" s="920"/>
      <c r="H6656" s="924"/>
      <c r="I6656" s="924"/>
      <c r="J6656" s="921"/>
      <c r="K6656" s="921"/>
      <c r="L6656" s="925"/>
    </row>
    <row r="6657" spans="1:12" s="1" customFormat="1" ht="24" customHeight="1" x14ac:dyDescent="0.15">
      <c r="A6657" s="918">
        <v>1245</v>
      </c>
      <c r="B6657" s="9" t="s">
        <v>22</v>
      </c>
      <c r="C6657" s="13" t="s">
        <v>23</v>
      </c>
      <c r="D6657" s="13" t="s">
        <v>24</v>
      </c>
      <c r="E6657" s="13" t="s">
        <v>25</v>
      </c>
      <c r="F6657" s="919" t="s">
        <v>17</v>
      </c>
      <c r="G6657" s="919"/>
      <c r="H6657" s="920"/>
      <c r="I6657" s="920"/>
      <c r="J6657" s="920"/>
      <c r="K6657" s="920"/>
      <c r="L6657" s="920"/>
    </row>
    <row r="6658" spans="1:12" s="1" customFormat="1" ht="26.25" customHeight="1" x14ac:dyDescent="0.15">
      <c r="A6658" s="918"/>
      <c r="B6658" s="921" t="s">
        <v>3773</v>
      </c>
      <c r="C6658" s="922" t="s">
        <v>3775</v>
      </c>
      <c r="D6658" s="923">
        <v>43701</v>
      </c>
      <c r="E6658" s="921" t="s">
        <v>512</v>
      </c>
      <c r="F6658" s="921" t="s">
        <v>598</v>
      </c>
      <c r="G6658" s="921"/>
      <c r="H6658" s="924" t="s">
        <v>30</v>
      </c>
      <c r="I6658" s="924"/>
      <c r="J6658" s="14" t="s">
        <v>31</v>
      </c>
      <c r="K6658" s="14" t="s">
        <v>31</v>
      </c>
      <c r="L6658" s="16">
        <v>0</v>
      </c>
    </row>
    <row r="6659" spans="1:12" s="1" customFormat="1" ht="260.25" customHeight="1" x14ac:dyDescent="0.15">
      <c r="A6659" s="918"/>
      <c r="B6659" s="921"/>
      <c r="C6659" s="922"/>
      <c r="D6659" s="923"/>
      <c r="E6659" s="921"/>
      <c r="F6659" s="921"/>
      <c r="G6659" s="921"/>
      <c r="H6659" s="924" t="s">
        <v>33</v>
      </c>
      <c r="I6659" s="924"/>
      <c r="J6659" s="14" t="s">
        <v>31</v>
      </c>
      <c r="K6659" s="14" t="s">
        <v>31</v>
      </c>
      <c r="L6659" s="16">
        <v>0</v>
      </c>
    </row>
    <row r="6660" spans="1:12" s="1" customFormat="1" ht="24" customHeight="1" x14ac:dyDescent="0.15">
      <c r="A6660" s="918"/>
      <c r="B6660" s="9" t="s">
        <v>34</v>
      </c>
      <c r="C6660" s="13" t="s">
        <v>35</v>
      </c>
      <c r="D6660" s="13" t="s">
        <v>36</v>
      </c>
      <c r="E6660" s="13" t="s">
        <v>37</v>
      </c>
      <c r="F6660" s="920"/>
      <c r="G6660" s="920"/>
      <c r="H6660" s="924" t="s">
        <v>38</v>
      </c>
      <c r="I6660" s="924"/>
      <c r="J6660" s="921" t="s">
        <v>31</v>
      </c>
      <c r="K6660" s="921" t="s">
        <v>32</v>
      </c>
      <c r="L6660" s="925">
        <v>695.6</v>
      </c>
    </row>
    <row r="6661" spans="1:12" s="1" customFormat="1" ht="24" customHeight="1" x14ac:dyDescent="0.15">
      <c r="A6661" s="918"/>
      <c r="B6661" s="14" t="s">
        <v>45</v>
      </c>
      <c r="C6661" s="14" t="s">
        <v>598</v>
      </c>
      <c r="D6661" s="15">
        <v>43706</v>
      </c>
      <c r="E6661" s="14" t="s">
        <v>1995</v>
      </c>
      <c r="F6661" s="920"/>
      <c r="G6661" s="920"/>
      <c r="H6661" s="924"/>
      <c r="I6661" s="924"/>
      <c r="J6661" s="921"/>
      <c r="K6661" s="921"/>
      <c r="L6661" s="925"/>
    </row>
    <row r="6662" spans="1:12" s="1" customFormat="1" ht="24" customHeight="1" x14ac:dyDescent="0.15">
      <c r="A6662" s="918">
        <v>1246</v>
      </c>
      <c r="B6662" s="9" t="s">
        <v>22</v>
      </c>
      <c r="C6662" s="13" t="s">
        <v>23</v>
      </c>
      <c r="D6662" s="13" t="s">
        <v>24</v>
      </c>
      <c r="E6662" s="13" t="s">
        <v>25</v>
      </c>
      <c r="F6662" s="919" t="s">
        <v>17</v>
      </c>
      <c r="G6662" s="919"/>
      <c r="H6662" s="920"/>
      <c r="I6662" s="920"/>
      <c r="J6662" s="920"/>
      <c r="K6662" s="920"/>
      <c r="L6662" s="920"/>
    </row>
    <row r="6663" spans="1:12" s="1" customFormat="1" ht="26.25" customHeight="1" x14ac:dyDescent="0.15">
      <c r="A6663" s="918"/>
      <c r="B6663" s="921" t="s">
        <v>3776</v>
      </c>
      <c r="C6663" s="922" t="s">
        <v>1728</v>
      </c>
      <c r="D6663" s="923">
        <v>43720</v>
      </c>
      <c r="E6663" s="921" t="s">
        <v>727</v>
      </c>
      <c r="F6663" s="921" t="s">
        <v>1729</v>
      </c>
      <c r="G6663" s="921"/>
      <c r="H6663" s="924" t="s">
        <v>30</v>
      </c>
      <c r="I6663" s="924"/>
      <c r="J6663" s="14" t="s">
        <v>31</v>
      </c>
      <c r="K6663" s="14" t="s">
        <v>32</v>
      </c>
      <c r="L6663" s="16">
        <v>284</v>
      </c>
    </row>
    <row r="6664" spans="1:12" s="1" customFormat="1" ht="302.25" customHeight="1" x14ac:dyDescent="0.15">
      <c r="A6664" s="918"/>
      <c r="B6664" s="921"/>
      <c r="C6664" s="922"/>
      <c r="D6664" s="923"/>
      <c r="E6664" s="921"/>
      <c r="F6664" s="921"/>
      <c r="G6664" s="921"/>
      <c r="H6664" s="924" t="s">
        <v>33</v>
      </c>
      <c r="I6664" s="924"/>
      <c r="J6664" s="14" t="s">
        <v>31</v>
      </c>
      <c r="K6664" s="14" t="s">
        <v>32</v>
      </c>
      <c r="L6664" s="16">
        <v>341.94</v>
      </c>
    </row>
    <row r="6665" spans="1:12" s="1" customFormat="1" ht="24" customHeight="1" x14ac:dyDescent="0.15">
      <c r="A6665" s="918"/>
      <c r="B6665" s="9" t="s">
        <v>34</v>
      </c>
      <c r="C6665" s="13" t="s">
        <v>35</v>
      </c>
      <c r="D6665" s="13" t="s">
        <v>36</v>
      </c>
      <c r="E6665" s="13" t="s">
        <v>37</v>
      </c>
      <c r="F6665" s="920"/>
      <c r="G6665" s="920"/>
      <c r="H6665" s="924" t="s">
        <v>38</v>
      </c>
      <c r="I6665" s="924"/>
      <c r="J6665" s="921" t="s">
        <v>31</v>
      </c>
      <c r="K6665" s="921" t="s">
        <v>31</v>
      </c>
      <c r="L6665" s="925">
        <v>0</v>
      </c>
    </row>
    <row r="6666" spans="1:12" s="1" customFormat="1" ht="24" customHeight="1" x14ac:dyDescent="0.15">
      <c r="A6666" s="918"/>
      <c r="B6666" s="14" t="s">
        <v>605</v>
      </c>
      <c r="C6666" s="14" t="s">
        <v>1729</v>
      </c>
      <c r="D6666" s="15">
        <v>43721</v>
      </c>
      <c r="E6666" s="14" t="s">
        <v>1238</v>
      </c>
      <c r="F6666" s="920"/>
      <c r="G6666" s="920"/>
      <c r="H6666" s="924"/>
      <c r="I6666" s="924"/>
      <c r="J6666" s="921"/>
      <c r="K6666" s="921"/>
      <c r="L6666" s="925"/>
    </row>
    <row r="6667" spans="1:12" s="1" customFormat="1" ht="24" customHeight="1" x14ac:dyDescent="0.15">
      <c r="A6667" s="918">
        <v>1247</v>
      </c>
      <c r="B6667" s="9" t="s">
        <v>22</v>
      </c>
      <c r="C6667" s="13" t="s">
        <v>23</v>
      </c>
      <c r="D6667" s="13" t="s">
        <v>24</v>
      </c>
      <c r="E6667" s="13" t="s">
        <v>25</v>
      </c>
      <c r="F6667" s="919" t="s">
        <v>17</v>
      </c>
      <c r="G6667" s="919"/>
      <c r="H6667" s="920"/>
      <c r="I6667" s="920"/>
      <c r="J6667" s="920"/>
      <c r="K6667" s="920"/>
      <c r="L6667" s="920"/>
    </row>
    <row r="6668" spans="1:12" s="1" customFormat="1" ht="26.25" customHeight="1" x14ac:dyDescent="0.15">
      <c r="A6668" s="918"/>
      <c r="B6668" s="921" t="s">
        <v>3777</v>
      </c>
      <c r="C6668" s="921" t="s">
        <v>3778</v>
      </c>
      <c r="D6668" s="923">
        <v>43578</v>
      </c>
      <c r="E6668" s="921" t="s">
        <v>548</v>
      </c>
      <c r="F6668" s="921" t="s">
        <v>3779</v>
      </c>
      <c r="G6668" s="921"/>
      <c r="H6668" s="924" t="s">
        <v>30</v>
      </c>
      <c r="I6668" s="924"/>
      <c r="J6668" s="14" t="s">
        <v>31</v>
      </c>
      <c r="K6668" s="14" t="s">
        <v>32</v>
      </c>
      <c r="L6668" s="16">
        <v>139</v>
      </c>
    </row>
    <row r="6669" spans="1:12" s="1" customFormat="1" ht="60.75" customHeight="1" x14ac:dyDescent="0.15">
      <c r="A6669" s="918"/>
      <c r="B6669" s="921"/>
      <c r="C6669" s="921"/>
      <c r="D6669" s="923"/>
      <c r="E6669" s="921"/>
      <c r="F6669" s="921"/>
      <c r="G6669" s="921"/>
      <c r="H6669" s="924" t="s">
        <v>33</v>
      </c>
      <c r="I6669" s="924"/>
      <c r="J6669" s="14" t="s">
        <v>31</v>
      </c>
      <c r="K6669" s="14" t="s">
        <v>32</v>
      </c>
      <c r="L6669" s="16">
        <v>312.8</v>
      </c>
    </row>
    <row r="6670" spans="1:12" s="1" customFormat="1" ht="24" customHeight="1" x14ac:dyDescent="0.15">
      <c r="A6670" s="918"/>
      <c r="B6670" s="9" t="s">
        <v>34</v>
      </c>
      <c r="C6670" s="13" t="s">
        <v>35</v>
      </c>
      <c r="D6670" s="13" t="s">
        <v>36</v>
      </c>
      <c r="E6670" s="13" t="s">
        <v>37</v>
      </c>
      <c r="F6670" s="920"/>
      <c r="G6670" s="920"/>
      <c r="H6670" s="924" t="s">
        <v>38</v>
      </c>
      <c r="I6670" s="924"/>
      <c r="J6670" s="921" t="s">
        <v>31</v>
      </c>
      <c r="K6670" s="921" t="s">
        <v>31</v>
      </c>
      <c r="L6670" s="925">
        <v>0</v>
      </c>
    </row>
    <row r="6671" spans="1:12" s="1" customFormat="1" ht="24" customHeight="1" x14ac:dyDescent="0.15">
      <c r="A6671" s="918"/>
      <c r="B6671" s="14" t="s">
        <v>323</v>
      </c>
      <c r="C6671" s="14" t="s">
        <v>3779</v>
      </c>
      <c r="D6671" s="15">
        <v>43579</v>
      </c>
      <c r="E6671" s="14" t="s">
        <v>263</v>
      </c>
      <c r="F6671" s="920"/>
      <c r="G6671" s="920"/>
      <c r="H6671" s="924"/>
      <c r="I6671" s="924"/>
      <c r="J6671" s="921"/>
      <c r="K6671" s="921"/>
      <c r="L6671" s="925"/>
    </row>
    <row r="6672" spans="1:12" s="1" customFormat="1" ht="24" customHeight="1" x14ac:dyDescent="0.15">
      <c r="A6672" s="918">
        <v>1248</v>
      </c>
      <c r="B6672" s="9" t="s">
        <v>22</v>
      </c>
      <c r="C6672" s="13" t="s">
        <v>23</v>
      </c>
      <c r="D6672" s="13" t="s">
        <v>24</v>
      </c>
      <c r="E6672" s="13" t="s">
        <v>25</v>
      </c>
      <c r="F6672" s="919" t="s">
        <v>17</v>
      </c>
      <c r="G6672" s="919"/>
      <c r="H6672" s="920"/>
      <c r="I6672" s="920"/>
      <c r="J6672" s="920"/>
      <c r="K6672" s="920"/>
      <c r="L6672" s="920"/>
    </row>
    <row r="6673" spans="1:12" s="1" customFormat="1" ht="26.25" customHeight="1" x14ac:dyDescent="0.15">
      <c r="A6673" s="918"/>
      <c r="B6673" s="921" t="s">
        <v>3777</v>
      </c>
      <c r="C6673" s="921" t="s">
        <v>3780</v>
      </c>
      <c r="D6673" s="923">
        <v>43583</v>
      </c>
      <c r="E6673" s="921" t="s">
        <v>187</v>
      </c>
      <c r="F6673" s="921" t="s">
        <v>982</v>
      </c>
      <c r="G6673" s="921"/>
      <c r="H6673" s="924" t="s">
        <v>30</v>
      </c>
      <c r="I6673" s="924"/>
      <c r="J6673" s="14" t="s">
        <v>31</v>
      </c>
      <c r="K6673" s="14" t="s">
        <v>32</v>
      </c>
      <c r="L6673" s="16">
        <v>494.5</v>
      </c>
    </row>
    <row r="6674" spans="1:12" s="1" customFormat="1" ht="71.25" customHeight="1" x14ac:dyDescent="0.15">
      <c r="A6674" s="918"/>
      <c r="B6674" s="921"/>
      <c r="C6674" s="921"/>
      <c r="D6674" s="923"/>
      <c r="E6674" s="921"/>
      <c r="F6674" s="921"/>
      <c r="G6674" s="921"/>
      <c r="H6674" s="924" t="s">
        <v>33</v>
      </c>
      <c r="I6674" s="924"/>
      <c r="J6674" s="14" t="s">
        <v>31</v>
      </c>
      <c r="K6674" s="14" t="s">
        <v>32</v>
      </c>
      <c r="L6674" s="16">
        <v>354.6</v>
      </c>
    </row>
    <row r="6675" spans="1:12" s="1" customFormat="1" ht="24" customHeight="1" x14ac:dyDescent="0.15">
      <c r="A6675" s="918"/>
      <c r="B6675" s="9" t="s">
        <v>34</v>
      </c>
      <c r="C6675" s="13" t="s">
        <v>35</v>
      </c>
      <c r="D6675" s="13" t="s">
        <v>36</v>
      </c>
      <c r="E6675" s="13" t="s">
        <v>37</v>
      </c>
      <c r="F6675" s="920"/>
      <c r="G6675" s="920"/>
      <c r="H6675" s="924" t="s">
        <v>38</v>
      </c>
      <c r="I6675" s="924"/>
      <c r="J6675" s="921" t="s">
        <v>31</v>
      </c>
      <c r="K6675" s="921" t="s">
        <v>31</v>
      </c>
      <c r="L6675" s="925">
        <v>0</v>
      </c>
    </row>
    <row r="6676" spans="1:12" s="1" customFormat="1" ht="24" customHeight="1" x14ac:dyDescent="0.15">
      <c r="A6676" s="918"/>
      <c r="B6676" s="14" t="s">
        <v>323</v>
      </c>
      <c r="C6676" s="14" t="s">
        <v>982</v>
      </c>
      <c r="D6676" s="15">
        <v>43585</v>
      </c>
      <c r="E6676" s="14" t="s">
        <v>2462</v>
      </c>
      <c r="F6676" s="920"/>
      <c r="G6676" s="920"/>
      <c r="H6676" s="924"/>
      <c r="I6676" s="924"/>
      <c r="J6676" s="921"/>
      <c r="K6676" s="921"/>
      <c r="L6676" s="925"/>
    </row>
    <row r="6677" spans="1:12" s="1" customFormat="1" ht="24" customHeight="1" x14ac:dyDescent="0.15">
      <c r="A6677" s="918">
        <v>1249</v>
      </c>
      <c r="B6677" s="9" t="s">
        <v>22</v>
      </c>
      <c r="C6677" s="13" t="s">
        <v>23</v>
      </c>
      <c r="D6677" s="13" t="s">
        <v>24</v>
      </c>
      <c r="E6677" s="13" t="s">
        <v>25</v>
      </c>
      <c r="F6677" s="919" t="s">
        <v>17</v>
      </c>
      <c r="G6677" s="919"/>
      <c r="H6677" s="920"/>
      <c r="I6677" s="920"/>
      <c r="J6677" s="920"/>
      <c r="K6677" s="920"/>
      <c r="L6677" s="920"/>
    </row>
    <row r="6678" spans="1:12" s="1" customFormat="1" ht="26.25" customHeight="1" x14ac:dyDescent="0.15">
      <c r="A6678" s="918"/>
      <c r="B6678" s="921" t="s">
        <v>3777</v>
      </c>
      <c r="C6678" s="922" t="s">
        <v>3781</v>
      </c>
      <c r="D6678" s="923">
        <v>43621</v>
      </c>
      <c r="E6678" s="921" t="s">
        <v>1560</v>
      </c>
      <c r="F6678" s="921" t="s">
        <v>3782</v>
      </c>
      <c r="G6678" s="921"/>
      <c r="H6678" s="924" t="s">
        <v>30</v>
      </c>
      <c r="I6678" s="924"/>
      <c r="J6678" s="14" t="s">
        <v>31</v>
      </c>
      <c r="K6678" s="14" t="s">
        <v>31</v>
      </c>
      <c r="L6678" s="16">
        <v>0</v>
      </c>
    </row>
    <row r="6679" spans="1:12" s="1" customFormat="1" ht="197.25" customHeight="1" x14ac:dyDescent="0.15">
      <c r="A6679" s="918"/>
      <c r="B6679" s="921"/>
      <c r="C6679" s="922"/>
      <c r="D6679" s="923"/>
      <c r="E6679" s="921"/>
      <c r="F6679" s="921"/>
      <c r="G6679" s="921"/>
      <c r="H6679" s="924" t="s">
        <v>33</v>
      </c>
      <c r="I6679" s="924"/>
      <c r="J6679" s="14" t="s">
        <v>31</v>
      </c>
      <c r="K6679" s="14" t="s">
        <v>31</v>
      </c>
      <c r="L6679" s="16">
        <v>0</v>
      </c>
    </row>
    <row r="6680" spans="1:12" s="1" customFormat="1" ht="24" customHeight="1" x14ac:dyDescent="0.15">
      <c r="A6680" s="918"/>
      <c r="B6680" s="9" t="s">
        <v>34</v>
      </c>
      <c r="C6680" s="13" t="s">
        <v>35</v>
      </c>
      <c r="D6680" s="13" t="s">
        <v>36</v>
      </c>
      <c r="E6680" s="13" t="s">
        <v>37</v>
      </c>
      <c r="F6680" s="920"/>
      <c r="G6680" s="920"/>
      <c r="H6680" s="924" t="s">
        <v>38</v>
      </c>
      <c r="I6680" s="924"/>
      <c r="J6680" s="921" t="s">
        <v>31</v>
      </c>
      <c r="K6680" s="921" t="s">
        <v>32</v>
      </c>
      <c r="L6680" s="925">
        <v>560.14</v>
      </c>
    </row>
    <row r="6681" spans="1:12" s="1" customFormat="1" ht="24" customHeight="1" x14ac:dyDescent="0.15">
      <c r="A6681" s="918"/>
      <c r="B6681" s="14" t="s">
        <v>323</v>
      </c>
      <c r="C6681" s="14" t="s">
        <v>3782</v>
      </c>
      <c r="D6681" s="15">
        <v>43629</v>
      </c>
      <c r="E6681" s="14" t="s">
        <v>1561</v>
      </c>
      <c r="F6681" s="920"/>
      <c r="G6681" s="920"/>
      <c r="H6681" s="924"/>
      <c r="I6681" s="924"/>
      <c r="J6681" s="921"/>
      <c r="K6681" s="921"/>
      <c r="L6681" s="925"/>
    </row>
    <row r="6682" spans="1:12" s="1" customFormat="1" ht="24" customHeight="1" x14ac:dyDescent="0.15">
      <c r="A6682" s="918">
        <v>1250</v>
      </c>
      <c r="B6682" s="9" t="s">
        <v>22</v>
      </c>
      <c r="C6682" s="13" t="s">
        <v>23</v>
      </c>
      <c r="D6682" s="13" t="s">
        <v>24</v>
      </c>
      <c r="E6682" s="13" t="s">
        <v>25</v>
      </c>
      <c r="F6682" s="919" t="s">
        <v>17</v>
      </c>
      <c r="G6682" s="919"/>
      <c r="H6682" s="920"/>
      <c r="I6682" s="920"/>
      <c r="J6682" s="920"/>
      <c r="K6682" s="920"/>
      <c r="L6682" s="920"/>
    </row>
    <row r="6683" spans="1:12" s="1" customFormat="1" ht="26.25" customHeight="1" x14ac:dyDescent="0.15">
      <c r="A6683" s="918"/>
      <c r="B6683" s="921" t="s">
        <v>3777</v>
      </c>
      <c r="C6683" s="921" t="s">
        <v>3783</v>
      </c>
      <c r="D6683" s="923">
        <v>43640</v>
      </c>
      <c r="E6683" s="921" t="s">
        <v>136</v>
      </c>
      <c r="F6683" s="921" t="s">
        <v>137</v>
      </c>
      <c r="G6683" s="921"/>
      <c r="H6683" s="924" t="s">
        <v>30</v>
      </c>
      <c r="I6683" s="924"/>
      <c r="J6683" s="14" t="s">
        <v>31</v>
      </c>
      <c r="K6683" s="14" t="s">
        <v>31</v>
      </c>
      <c r="L6683" s="16">
        <v>0</v>
      </c>
    </row>
    <row r="6684" spans="1:12" s="1" customFormat="1" ht="50.25" customHeight="1" x14ac:dyDescent="0.15">
      <c r="A6684" s="918"/>
      <c r="B6684" s="921"/>
      <c r="C6684" s="921"/>
      <c r="D6684" s="923"/>
      <c r="E6684" s="921"/>
      <c r="F6684" s="921"/>
      <c r="G6684" s="921"/>
      <c r="H6684" s="924" t="s">
        <v>33</v>
      </c>
      <c r="I6684" s="924"/>
      <c r="J6684" s="14" t="s">
        <v>31</v>
      </c>
      <c r="K6684" s="14" t="s">
        <v>31</v>
      </c>
      <c r="L6684" s="16">
        <v>0</v>
      </c>
    </row>
    <row r="6685" spans="1:12" s="1" customFormat="1" ht="24" customHeight="1" x14ac:dyDescent="0.15">
      <c r="A6685" s="918"/>
      <c r="B6685" s="9" t="s">
        <v>34</v>
      </c>
      <c r="C6685" s="13" t="s">
        <v>35</v>
      </c>
      <c r="D6685" s="13" t="s">
        <v>36</v>
      </c>
      <c r="E6685" s="13" t="s">
        <v>37</v>
      </c>
      <c r="F6685" s="920"/>
      <c r="G6685" s="920"/>
      <c r="H6685" s="924" t="s">
        <v>38</v>
      </c>
      <c r="I6685" s="924"/>
      <c r="J6685" s="921" t="s">
        <v>31</v>
      </c>
      <c r="K6685" s="921" t="s">
        <v>32</v>
      </c>
      <c r="L6685" s="925">
        <v>1000</v>
      </c>
    </row>
    <row r="6686" spans="1:12" s="1" customFormat="1" ht="24" customHeight="1" x14ac:dyDescent="0.15">
      <c r="A6686" s="918"/>
      <c r="B6686" s="14" t="s">
        <v>323</v>
      </c>
      <c r="C6686" s="14" t="s">
        <v>137</v>
      </c>
      <c r="D6686" s="15">
        <v>43643</v>
      </c>
      <c r="E6686" s="14" t="s">
        <v>3784</v>
      </c>
      <c r="F6686" s="920"/>
      <c r="G6686" s="920"/>
      <c r="H6686" s="924"/>
      <c r="I6686" s="924"/>
      <c r="J6686" s="921"/>
      <c r="K6686" s="921"/>
      <c r="L6686" s="925"/>
    </row>
    <row r="6687" spans="1:12" s="1" customFormat="1" ht="24" customHeight="1" x14ac:dyDescent="0.15">
      <c r="A6687" s="918">
        <v>1251</v>
      </c>
      <c r="B6687" s="9" t="s">
        <v>22</v>
      </c>
      <c r="C6687" s="13" t="s">
        <v>23</v>
      </c>
      <c r="D6687" s="13" t="s">
        <v>24</v>
      </c>
      <c r="E6687" s="13" t="s">
        <v>25</v>
      </c>
      <c r="F6687" s="919" t="s">
        <v>17</v>
      </c>
      <c r="G6687" s="919"/>
      <c r="H6687" s="920"/>
      <c r="I6687" s="920"/>
      <c r="J6687" s="920"/>
      <c r="K6687" s="920"/>
      <c r="L6687" s="920"/>
    </row>
    <row r="6688" spans="1:12" s="1" customFormat="1" ht="26.25" customHeight="1" x14ac:dyDescent="0.15">
      <c r="A6688" s="918"/>
      <c r="B6688" s="921" t="s">
        <v>3785</v>
      </c>
      <c r="C6688" s="921" t="s">
        <v>3786</v>
      </c>
      <c r="D6688" s="923">
        <v>43578</v>
      </c>
      <c r="E6688" s="921" t="s">
        <v>1753</v>
      </c>
      <c r="F6688" s="921" t="s">
        <v>3787</v>
      </c>
      <c r="G6688" s="921"/>
      <c r="H6688" s="924" t="s">
        <v>30</v>
      </c>
      <c r="I6688" s="924"/>
      <c r="J6688" s="14" t="s">
        <v>31</v>
      </c>
      <c r="K6688" s="14" t="s">
        <v>31</v>
      </c>
      <c r="L6688" s="16">
        <v>0</v>
      </c>
    </row>
    <row r="6689" spans="1:12" s="1" customFormat="1" ht="39.75" customHeight="1" x14ac:dyDescent="0.15">
      <c r="A6689" s="918"/>
      <c r="B6689" s="921"/>
      <c r="C6689" s="921"/>
      <c r="D6689" s="923"/>
      <c r="E6689" s="921"/>
      <c r="F6689" s="921"/>
      <c r="G6689" s="921"/>
      <c r="H6689" s="924" t="s">
        <v>33</v>
      </c>
      <c r="I6689" s="924"/>
      <c r="J6689" s="14" t="s">
        <v>31</v>
      </c>
      <c r="K6689" s="14" t="s">
        <v>32</v>
      </c>
      <c r="L6689" s="16">
        <v>101.12</v>
      </c>
    </row>
    <row r="6690" spans="1:12" s="1" customFormat="1" ht="24" customHeight="1" x14ac:dyDescent="0.15">
      <c r="A6690" s="918"/>
      <c r="B6690" s="9" t="s">
        <v>34</v>
      </c>
      <c r="C6690" s="13" t="s">
        <v>35</v>
      </c>
      <c r="D6690" s="13" t="s">
        <v>36</v>
      </c>
      <c r="E6690" s="13" t="s">
        <v>37</v>
      </c>
      <c r="F6690" s="920"/>
      <c r="G6690" s="920"/>
      <c r="H6690" s="924" t="s">
        <v>38</v>
      </c>
      <c r="I6690" s="924"/>
      <c r="J6690" s="921" t="s">
        <v>31</v>
      </c>
      <c r="K6690" s="921" t="s">
        <v>32</v>
      </c>
      <c r="L6690" s="925">
        <v>460</v>
      </c>
    </row>
    <row r="6691" spans="1:12" s="1" customFormat="1" ht="24" customHeight="1" x14ac:dyDescent="0.15">
      <c r="A6691" s="918"/>
      <c r="B6691" s="14" t="s">
        <v>229</v>
      </c>
      <c r="C6691" s="14" t="s">
        <v>3787</v>
      </c>
      <c r="D6691" s="15">
        <v>43583</v>
      </c>
      <c r="E6691" s="14" t="s">
        <v>3612</v>
      </c>
      <c r="F6691" s="920"/>
      <c r="G6691" s="920"/>
      <c r="H6691" s="924"/>
      <c r="I6691" s="924"/>
      <c r="J6691" s="921"/>
      <c r="K6691" s="921"/>
      <c r="L6691" s="925"/>
    </row>
    <row r="6692" spans="1:12" s="1" customFormat="1" ht="24" customHeight="1" x14ac:dyDescent="0.15">
      <c r="A6692" s="918">
        <v>1252</v>
      </c>
      <c r="B6692" s="9" t="s">
        <v>22</v>
      </c>
      <c r="C6692" s="13" t="s">
        <v>23</v>
      </c>
      <c r="D6692" s="13" t="s">
        <v>24</v>
      </c>
      <c r="E6692" s="13" t="s">
        <v>25</v>
      </c>
      <c r="F6692" s="919" t="s">
        <v>17</v>
      </c>
      <c r="G6692" s="919"/>
      <c r="H6692" s="920"/>
      <c r="I6692" s="920"/>
      <c r="J6692" s="920"/>
      <c r="K6692" s="920"/>
      <c r="L6692" s="920"/>
    </row>
    <row r="6693" spans="1:12" s="1" customFormat="1" ht="26.25" customHeight="1" x14ac:dyDescent="0.15">
      <c r="A6693" s="918"/>
      <c r="B6693" s="921" t="s">
        <v>3785</v>
      </c>
      <c r="C6693" s="922" t="s">
        <v>3788</v>
      </c>
      <c r="D6693" s="923">
        <v>43648</v>
      </c>
      <c r="E6693" s="921" t="s">
        <v>3789</v>
      </c>
      <c r="F6693" s="921" t="s">
        <v>3790</v>
      </c>
      <c r="G6693" s="921"/>
      <c r="H6693" s="924" t="s">
        <v>30</v>
      </c>
      <c r="I6693" s="924"/>
      <c r="J6693" s="14" t="s">
        <v>31</v>
      </c>
      <c r="K6693" s="14" t="s">
        <v>32</v>
      </c>
      <c r="L6693" s="16">
        <v>322</v>
      </c>
    </row>
    <row r="6694" spans="1:12" s="1" customFormat="1" ht="134.25" customHeight="1" x14ac:dyDescent="0.15">
      <c r="A6694" s="918"/>
      <c r="B6694" s="921"/>
      <c r="C6694" s="922"/>
      <c r="D6694" s="923"/>
      <c r="E6694" s="921"/>
      <c r="F6694" s="921"/>
      <c r="G6694" s="921"/>
      <c r="H6694" s="924" t="s">
        <v>33</v>
      </c>
      <c r="I6694" s="924"/>
      <c r="J6694" s="14" t="s">
        <v>31</v>
      </c>
      <c r="K6694" s="14" t="s">
        <v>32</v>
      </c>
      <c r="L6694" s="16">
        <v>2416.19</v>
      </c>
    </row>
    <row r="6695" spans="1:12" s="1" customFormat="1" ht="24" customHeight="1" x14ac:dyDescent="0.15">
      <c r="A6695" s="918"/>
      <c r="B6695" s="9" t="s">
        <v>34</v>
      </c>
      <c r="C6695" s="13" t="s">
        <v>35</v>
      </c>
      <c r="D6695" s="13" t="s">
        <v>36</v>
      </c>
      <c r="E6695" s="13" t="s">
        <v>37</v>
      </c>
      <c r="F6695" s="920"/>
      <c r="G6695" s="920"/>
      <c r="H6695" s="924" t="s">
        <v>38</v>
      </c>
      <c r="I6695" s="924"/>
      <c r="J6695" s="921" t="s">
        <v>31</v>
      </c>
      <c r="K6695" s="921" t="s">
        <v>31</v>
      </c>
      <c r="L6695" s="925">
        <v>0</v>
      </c>
    </row>
    <row r="6696" spans="1:12" s="1" customFormat="1" ht="24" customHeight="1" x14ac:dyDescent="0.15">
      <c r="A6696" s="918"/>
      <c r="B6696" s="14" t="s">
        <v>229</v>
      </c>
      <c r="C6696" s="14" t="s">
        <v>3790</v>
      </c>
      <c r="D6696" s="15">
        <v>43660</v>
      </c>
      <c r="E6696" s="14" t="s">
        <v>3791</v>
      </c>
      <c r="F6696" s="920"/>
      <c r="G6696" s="920"/>
      <c r="H6696" s="924"/>
      <c r="I6696" s="924"/>
      <c r="J6696" s="921"/>
      <c r="K6696" s="921"/>
      <c r="L6696" s="925"/>
    </row>
    <row r="6697" spans="1:12" s="1" customFormat="1" ht="24" customHeight="1" x14ac:dyDescent="0.15">
      <c r="A6697" s="918">
        <v>1253</v>
      </c>
      <c r="B6697" s="9" t="s">
        <v>22</v>
      </c>
      <c r="C6697" s="13" t="s">
        <v>23</v>
      </c>
      <c r="D6697" s="13" t="s">
        <v>24</v>
      </c>
      <c r="E6697" s="13" t="s">
        <v>25</v>
      </c>
      <c r="F6697" s="919" t="s">
        <v>17</v>
      </c>
      <c r="G6697" s="919"/>
      <c r="H6697" s="920"/>
      <c r="I6697" s="920"/>
      <c r="J6697" s="920"/>
      <c r="K6697" s="920"/>
      <c r="L6697" s="920"/>
    </row>
    <row r="6698" spans="1:12" s="1" customFormat="1" ht="26.25" customHeight="1" x14ac:dyDescent="0.15">
      <c r="A6698" s="918"/>
      <c r="B6698" s="921" t="s">
        <v>3785</v>
      </c>
      <c r="C6698" s="922" t="s">
        <v>3788</v>
      </c>
      <c r="D6698" s="923">
        <v>43648</v>
      </c>
      <c r="E6698" s="921" t="s">
        <v>3789</v>
      </c>
      <c r="F6698" s="921" t="s">
        <v>3792</v>
      </c>
      <c r="G6698" s="921"/>
      <c r="H6698" s="924" t="s">
        <v>30</v>
      </c>
      <c r="I6698" s="924"/>
      <c r="J6698" s="14" t="s">
        <v>31</v>
      </c>
      <c r="K6698" s="14" t="s">
        <v>32</v>
      </c>
      <c r="L6698" s="16">
        <v>385</v>
      </c>
    </row>
    <row r="6699" spans="1:12" s="1" customFormat="1" ht="134.25" customHeight="1" x14ac:dyDescent="0.15">
      <c r="A6699" s="918"/>
      <c r="B6699" s="921"/>
      <c r="C6699" s="922"/>
      <c r="D6699" s="923"/>
      <c r="E6699" s="921"/>
      <c r="F6699" s="921"/>
      <c r="G6699" s="921"/>
      <c r="H6699" s="924" t="s">
        <v>33</v>
      </c>
      <c r="I6699" s="924"/>
      <c r="J6699" s="14" t="s">
        <v>31</v>
      </c>
      <c r="K6699" s="14" t="s">
        <v>31</v>
      </c>
      <c r="L6699" s="16">
        <v>0</v>
      </c>
    </row>
    <row r="6700" spans="1:12" s="1" customFormat="1" ht="24" customHeight="1" x14ac:dyDescent="0.15">
      <c r="A6700" s="918"/>
      <c r="B6700" s="9" t="s">
        <v>34</v>
      </c>
      <c r="C6700" s="13" t="s">
        <v>35</v>
      </c>
      <c r="D6700" s="13" t="s">
        <v>36</v>
      </c>
      <c r="E6700" s="13" t="s">
        <v>37</v>
      </c>
      <c r="F6700" s="920"/>
      <c r="G6700" s="920"/>
      <c r="H6700" s="924" t="s">
        <v>38</v>
      </c>
      <c r="I6700" s="924"/>
      <c r="J6700" s="921" t="s">
        <v>31</v>
      </c>
      <c r="K6700" s="921" t="s">
        <v>31</v>
      </c>
      <c r="L6700" s="925">
        <v>0</v>
      </c>
    </row>
    <row r="6701" spans="1:12" s="1" customFormat="1" ht="24" customHeight="1" x14ac:dyDescent="0.15">
      <c r="A6701" s="918"/>
      <c r="B6701" s="14" t="s">
        <v>229</v>
      </c>
      <c r="C6701" s="14" t="s">
        <v>3792</v>
      </c>
      <c r="D6701" s="15">
        <v>43660</v>
      </c>
      <c r="E6701" s="14" t="s">
        <v>3791</v>
      </c>
      <c r="F6701" s="920"/>
      <c r="G6701" s="920"/>
      <c r="H6701" s="924"/>
      <c r="I6701" s="924"/>
      <c r="J6701" s="921"/>
      <c r="K6701" s="921"/>
      <c r="L6701" s="925"/>
    </row>
    <row r="6702" spans="1:12" s="1" customFormat="1" ht="24" customHeight="1" x14ac:dyDescent="0.15">
      <c r="A6702" s="918">
        <v>1254</v>
      </c>
      <c r="B6702" s="9" t="s">
        <v>22</v>
      </c>
      <c r="C6702" s="13" t="s">
        <v>23</v>
      </c>
      <c r="D6702" s="13" t="s">
        <v>24</v>
      </c>
      <c r="E6702" s="13" t="s">
        <v>25</v>
      </c>
      <c r="F6702" s="919" t="s">
        <v>17</v>
      </c>
      <c r="G6702" s="919"/>
      <c r="H6702" s="920"/>
      <c r="I6702" s="920"/>
      <c r="J6702" s="920"/>
      <c r="K6702" s="920"/>
      <c r="L6702" s="920"/>
    </row>
    <row r="6703" spans="1:12" s="1" customFormat="1" ht="26.25" customHeight="1" x14ac:dyDescent="0.15">
      <c r="A6703" s="918"/>
      <c r="B6703" s="921" t="s">
        <v>3785</v>
      </c>
      <c r="C6703" s="921" t="s">
        <v>3793</v>
      </c>
      <c r="D6703" s="923">
        <v>43680</v>
      </c>
      <c r="E6703" s="921" t="s">
        <v>227</v>
      </c>
      <c r="F6703" s="921" t="s">
        <v>228</v>
      </c>
      <c r="G6703" s="921"/>
      <c r="H6703" s="924" t="s">
        <v>30</v>
      </c>
      <c r="I6703" s="924"/>
      <c r="J6703" s="14" t="s">
        <v>31</v>
      </c>
      <c r="K6703" s="14" t="s">
        <v>32</v>
      </c>
      <c r="L6703" s="16">
        <v>846.4</v>
      </c>
    </row>
    <row r="6704" spans="1:12" s="1" customFormat="1" ht="50.25" customHeight="1" x14ac:dyDescent="0.15">
      <c r="A6704" s="918"/>
      <c r="B6704" s="921"/>
      <c r="C6704" s="921"/>
      <c r="D6704" s="923"/>
      <c r="E6704" s="921"/>
      <c r="F6704" s="921"/>
      <c r="G6704" s="921"/>
      <c r="H6704" s="924" t="s">
        <v>33</v>
      </c>
      <c r="I6704" s="924"/>
      <c r="J6704" s="14" t="s">
        <v>31</v>
      </c>
      <c r="K6704" s="14" t="s">
        <v>32</v>
      </c>
      <c r="L6704" s="16">
        <v>1210.99</v>
      </c>
    </row>
    <row r="6705" spans="1:12" s="1" customFormat="1" ht="24" customHeight="1" x14ac:dyDescent="0.15">
      <c r="A6705" s="918"/>
      <c r="B6705" s="9" t="s">
        <v>34</v>
      </c>
      <c r="C6705" s="13" t="s">
        <v>35</v>
      </c>
      <c r="D6705" s="13" t="s">
        <v>36</v>
      </c>
      <c r="E6705" s="13" t="s">
        <v>37</v>
      </c>
      <c r="F6705" s="920"/>
      <c r="G6705" s="920"/>
      <c r="H6705" s="924" t="s">
        <v>38</v>
      </c>
      <c r="I6705" s="924"/>
      <c r="J6705" s="921" t="s">
        <v>31</v>
      </c>
      <c r="K6705" s="921" t="s">
        <v>32</v>
      </c>
      <c r="L6705" s="925">
        <v>622</v>
      </c>
    </row>
    <row r="6706" spans="1:12" s="1" customFormat="1" ht="24" customHeight="1" x14ac:dyDescent="0.15">
      <c r="A6706" s="918"/>
      <c r="B6706" s="14" t="s">
        <v>229</v>
      </c>
      <c r="C6706" s="14" t="s">
        <v>228</v>
      </c>
      <c r="D6706" s="15">
        <v>43686</v>
      </c>
      <c r="E6706" s="14" t="s">
        <v>1221</v>
      </c>
      <c r="F6706" s="920"/>
      <c r="G6706" s="920"/>
      <c r="H6706" s="924"/>
      <c r="I6706" s="924"/>
      <c r="J6706" s="921"/>
      <c r="K6706" s="921"/>
      <c r="L6706" s="925"/>
    </row>
    <row r="6707" spans="1:12" s="1" customFormat="1" ht="24" customHeight="1" x14ac:dyDescent="0.15">
      <c r="A6707" s="918">
        <v>1255</v>
      </c>
      <c r="B6707" s="9" t="s">
        <v>22</v>
      </c>
      <c r="C6707" s="13" t="s">
        <v>23</v>
      </c>
      <c r="D6707" s="13" t="s">
        <v>24</v>
      </c>
      <c r="E6707" s="13" t="s">
        <v>25</v>
      </c>
      <c r="F6707" s="919" t="s">
        <v>17</v>
      </c>
      <c r="G6707" s="919"/>
      <c r="H6707" s="920"/>
      <c r="I6707" s="920"/>
      <c r="J6707" s="920"/>
      <c r="K6707" s="920"/>
      <c r="L6707" s="920"/>
    </row>
    <row r="6708" spans="1:12" s="1" customFormat="1" ht="26.25" customHeight="1" x14ac:dyDescent="0.15">
      <c r="A6708" s="918"/>
      <c r="B6708" s="921" t="s">
        <v>3794</v>
      </c>
      <c r="C6708" s="922" t="s">
        <v>3795</v>
      </c>
      <c r="D6708" s="923">
        <v>43556</v>
      </c>
      <c r="E6708" s="921" t="s">
        <v>151</v>
      </c>
      <c r="F6708" s="921" t="s">
        <v>1765</v>
      </c>
      <c r="G6708" s="921"/>
      <c r="H6708" s="924" t="s">
        <v>30</v>
      </c>
      <c r="I6708" s="924"/>
      <c r="J6708" s="14" t="s">
        <v>31</v>
      </c>
      <c r="K6708" s="14" t="s">
        <v>32</v>
      </c>
      <c r="L6708" s="16">
        <v>291.84000000000003</v>
      </c>
    </row>
    <row r="6709" spans="1:12" s="1" customFormat="1" ht="409.2" customHeight="1" x14ac:dyDescent="0.15">
      <c r="A6709" s="918"/>
      <c r="B6709" s="921"/>
      <c r="C6709" s="922"/>
      <c r="D6709" s="923"/>
      <c r="E6709" s="921"/>
      <c r="F6709" s="921"/>
      <c r="G6709" s="921"/>
      <c r="H6709" s="924" t="s">
        <v>33</v>
      </c>
      <c r="I6709" s="924"/>
      <c r="J6709" s="921" t="s">
        <v>31</v>
      </c>
      <c r="K6709" s="921" t="s">
        <v>32</v>
      </c>
      <c r="L6709" s="925">
        <v>896.6</v>
      </c>
    </row>
    <row r="6710" spans="1:12" s="1" customFormat="1" ht="323.85000000000002" customHeight="1" x14ac:dyDescent="0.15">
      <c r="A6710" s="918"/>
      <c r="B6710" s="921"/>
      <c r="C6710" s="922"/>
      <c r="D6710" s="923"/>
      <c r="E6710" s="921"/>
      <c r="F6710" s="921"/>
      <c r="G6710" s="921"/>
      <c r="H6710" s="924"/>
      <c r="I6710" s="924"/>
      <c r="J6710" s="921"/>
      <c r="K6710" s="921"/>
      <c r="L6710" s="925"/>
    </row>
    <row r="6711" spans="1:12" s="1" customFormat="1" ht="24" customHeight="1" x14ac:dyDescent="0.15">
      <c r="A6711" s="918"/>
      <c r="B6711" s="9" t="s">
        <v>34</v>
      </c>
      <c r="C6711" s="13" t="s">
        <v>35</v>
      </c>
      <c r="D6711" s="13" t="s">
        <v>36</v>
      </c>
      <c r="E6711" s="13" t="s">
        <v>37</v>
      </c>
      <c r="F6711" s="920"/>
      <c r="G6711" s="920"/>
      <c r="H6711" s="924" t="s">
        <v>38</v>
      </c>
      <c r="I6711" s="924"/>
      <c r="J6711" s="921" t="s">
        <v>31</v>
      </c>
      <c r="K6711" s="921" t="s">
        <v>32</v>
      </c>
      <c r="L6711" s="925">
        <v>665</v>
      </c>
    </row>
    <row r="6712" spans="1:12" s="1" customFormat="1" ht="34.5" customHeight="1" x14ac:dyDescent="0.15">
      <c r="A6712" s="918"/>
      <c r="B6712" s="14" t="s">
        <v>3796</v>
      </c>
      <c r="C6712" s="14" t="s">
        <v>1765</v>
      </c>
      <c r="D6712" s="15">
        <v>43561</v>
      </c>
      <c r="E6712" s="14" t="s">
        <v>3797</v>
      </c>
      <c r="F6712" s="920"/>
      <c r="G6712" s="920"/>
      <c r="H6712" s="924"/>
      <c r="I6712" s="924"/>
      <c r="J6712" s="921"/>
      <c r="K6712" s="921"/>
      <c r="L6712" s="925"/>
    </row>
    <row r="6713" spans="1:12" s="1" customFormat="1" ht="24" customHeight="1" x14ac:dyDescent="0.15">
      <c r="A6713" s="918">
        <v>1256</v>
      </c>
      <c r="B6713" s="9" t="s">
        <v>22</v>
      </c>
      <c r="C6713" s="13" t="s">
        <v>23</v>
      </c>
      <c r="D6713" s="13" t="s">
        <v>24</v>
      </c>
      <c r="E6713" s="13" t="s">
        <v>25</v>
      </c>
      <c r="F6713" s="919" t="s">
        <v>17</v>
      </c>
      <c r="G6713" s="919"/>
      <c r="H6713" s="920"/>
      <c r="I6713" s="920"/>
      <c r="J6713" s="920"/>
      <c r="K6713" s="920"/>
      <c r="L6713" s="920"/>
    </row>
    <row r="6714" spans="1:12" s="1" customFormat="1" ht="26.25" customHeight="1" x14ac:dyDescent="0.15">
      <c r="A6714" s="918"/>
      <c r="B6714" s="921" t="s">
        <v>3794</v>
      </c>
      <c r="C6714" s="922" t="s">
        <v>3798</v>
      </c>
      <c r="D6714" s="923">
        <v>43579</v>
      </c>
      <c r="E6714" s="921" t="s">
        <v>2854</v>
      </c>
      <c r="F6714" s="921" t="s">
        <v>3799</v>
      </c>
      <c r="G6714" s="921"/>
      <c r="H6714" s="924" t="s">
        <v>30</v>
      </c>
      <c r="I6714" s="924"/>
      <c r="J6714" s="14" t="s">
        <v>31</v>
      </c>
      <c r="K6714" s="14" t="s">
        <v>31</v>
      </c>
      <c r="L6714" s="16">
        <v>0</v>
      </c>
    </row>
    <row r="6715" spans="1:12" s="1" customFormat="1" ht="409.2" customHeight="1" x14ac:dyDescent="0.15">
      <c r="A6715" s="918"/>
      <c r="B6715" s="921"/>
      <c r="C6715" s="922"/>
      <c r="D6715" s="923"/>
      <c r="E6715" s="921"/>
      <c r="F6715" s="921"/>
      <c r="G6715" s="921"/>
      <c r="H6715" s="924" t="s">
        <v>33</v>
      </c>
      <c r="I6715" s="924"/>
      <c r="J6715" s="921" t="s">
        <v>31</v>
      </c>
      <c r="K6715" s="921" t="s">
        <v>32</v>
      </c>
      <c r="L6715" s="925">
        <v>1797.47</v>
      </c>
    </row>
    <row r="6716" spans="1:12" s="1" customFormat="1" ht="355.35" customHeight="1" x14ac:dyDescent="0.15">
      <c r="A6716" s="918"/>
      <c r="B6716" s="921"/>
      <c r="C6716" s="922"/>
      <c r="D6716" s="923"/>
      <c r="E6716" s="921"/>
      <c r="F6716" s="921"/>
      <c r="G6716" s="921"/>
      <c r="H6716" s="924"/>
      <c r="I6716" s="924"/>
      <c r="J6716" s="921"/>
      <c r="K6716" s="921"/>
      <c r="L6716" s="925"/>
    </row>
    <row r="6717" spans="1:12" s="1" customFormat="1" ht="24" customHeight="1" x14ac:dyDescent="0.15">
      <c r="A6717" s="918"/>
      <c r="B6717" s="9" t="s">
        <v>34</v>
      </c>
      <c r="C6717" s="13" t="s">
        <v>35</v>
      </c>
      <c r="D6717" s="13" t="s">
        <v>36</v>
      </c>
      <c r="E6717" s="13" t="s">
        <v>37</v>
      </c>
      <c r="F6717" s="920"/>
      <c r="G6717" s="920"/>
      <c r="H6717" s="924" t="s">
        <v>38</v>
      </c>
      <c r="I6717" s="924"/>
      <c r="J6717" s="921" t="s">
        <v>31</v>
      </c>
      <c r="K6717" s="921" t="s">
        <v>31</v>
      </c>
      <c r="L6717" s="925">
        <v>0</v>
      </c>
    </row>
    <row r="6718" spans="1:12" s="1" customFormat="1" ht="34.5" customHeight="1" x14ac:dyDescent="0.15">
      <c r="A6718" s="918"/>
      <c r="B6718" s="14" t="s">
        <v>3796</v>
      </c>
      <c r="C6718" s="14" t="s">
        <v>3799</v>
      </c>
      <c r="D6718" s="15">
        <v>43585</v>
      </c>
      <c r="E6718" s="14" t="s">
        <v>1022</v>
      </c>
      <c r="F6718" s="920"/>
      <c r="G6718" s="920"/>
      <c r="H6718" s="924"/>
      <c r="I6718" s="924"/>
      <c r="J6718" s="921"/>
      <c r="K6718" s="921"/>
      <c r="L6718" s="925"/>
    </row>
    <row r="6719" spans="1:12" s="1" customFormat="1" ht="24" customHeight="1" x14ac:dyDescent="0.15">
      <c r="A6719" s="918">
        <v>1257</v>
      </c>
      <c r="B6719" s="9" t="s">
        <v>22</v>
      </c>
      <c r="C6719" s="13" t="s">
        <v>23</v>
      </c>
      <c r="D6719" s="13" t="s">
        <v>24</v>
      </c>
      <c r="E6719" s="13" t="s">
        <v>25</v>
      </c>
      <c r="F6719" s="919" t="s">
        <v>17</v>
      </c>
      <c r="G6719" s="919"/>
      <c r="H6719" s="920"/>
      <c r="I6719" s="920"/>
      <c r="J6719" s="920"/>
      <c r="K6719" s="920"/>
      <c r="L6719" s="920"/>
    </row>
    <row r="6720" spans="1:12" s="1" customFormat="1" ht="26.25" customHeight="1" x14ac:dyDescent="0.15">
      <c r="A6720" s="918"/>
      <c r="B6720" s="921" t="s">
        <v>3794</v>
      </c>
      <c r="C6720" s="922" t="s">
        <v>3800</v>
      </c>
      <c r="D6720" s="923">
        <v>43594</v>
      </c>
      <c r="E6720" s="921" t="s">
        <v>1704</v>
      </c>
      <c r="F6720" s="921" t="s">
        <v>3801</v>
      </c>
      <c r="G6720" s="921"/>
      <c r="H6720" s="924" t="s">
        <v>30</v>
      </c>
      <c r="I6720" s="924"/>
      <c r="J6720" s="14" t="s">
        <v>31</v>
      </c>
      <c r="K6720" s="14" t="s">
        <v>32</v>
      </c>
      <c r="L6720" s="16">
        <v>170.46</v>
      </c>
    </row>
    <row r="6721" spans="1:12" s="1" customFormat="1" ht="409.2" customHeight="1" x14ac:dyDescent="0.15">
      <c r="A6721" s="918"/>
      <c r="B6721" s="921"/>
      <c r="C6721" s="922"/>
      <c r="D6721" s="923"/>
      <c r="E6721" s="921"/>
      <c r="F6721" s="921"/>
      <c r="G6721" s="921"/>
      <c r="H6721" s="924" t="s">
        <v>33</v>
      </c>
      <c r="I6721" s="924"/>
      <c r="J6721" s="921" t="s">
        <v>31</v>
      </c>
      <c r="K6721" s="921" t="s">
        <v>32</v>
      </c>
      <c r="L6721" s="925">
        <v>260.61</v>
      </c>
    </row>
    <row r="6722" spans="1:12" s="1" customFormat="1" ht="386.85" customHeight="1" x14ac:dyDescent="0.15">
      <c r="A6722" s="918"/>
      <c r="B6722" s="921"/>
      <c r="C6722" s="922"/>
      <c r="D6722" s="923"/>
      <c r="E6722" s="921"/>
      <c r="F6722" s="921"/>
      <c r="G6722" s="921"/>
      <c r="H6722" s="924"/>
      <c r="I6722" s="924"/>
      <c r="J6722" s="921"/>
      <c r="K6722" s="921"/>
      <c r="L6722" s="925"/>
    </row>
    <row r="6723" spans="1:12" s="1" customFormat="1" ht="24" customHeight="1" x14ac:dyDescent="0.15">
      <c r="A6723" s="918"/>
      <c r="B6723" s="9" t="s">
        <v>34</v>
      </c>
      <c r="C6723" s="13" t="s">
        <v>35</v>
      </c>
      <c r="D6723" s="13" t="s">
        <v>36</v>
      </c>
      <c r="E6723" s="13" t="s">
        <v>37</v>
      </c>
      <c r="F6723" s="920"/>
      <c r="G6723" s="920"/>
      <c r="H6723" s="924" t="s">
        <v>38</v>
      </c>
      <c r="I6723" s="924"/>
      <c r="J6723" s="921" t="s">
        <v>31</v>
      </c>
      <c r="K6723" s="921" t="s">
        <v>31</v>
      </c>
      <c r="L6723" s="925">
        <v>0</v>
      </c>
    </row>
    <row r="6724" spans="1:12" s="1" customFormat="1" ht="34.5" customHeight="1" x14ac:dyDescent="0.15">
      <c r="A6724" s="918"/>
      <c r="B6724" s="14" t="s">
        <v>3796</v>
      </c>
      <c r="C6724" s="14" t="s">
        <v>3801</v>
      </c>
      <c r="D6724" s="15">
        <v>43595</v>
      </c>
      <c r="E6724" s="14" t="s">
        <v>1456</v>
      </c>
      <c r="F6724" s="920"/>
      <c r="G6724" s="920"/>
      <c r="H6724" s="924"/>
      <c r="I6724" s="924"/>
      <c r="J6724" s="921"/>
      <c r="K6724" s="921"/>
      <c r="L6724" s="925"/>
    </row>
    <row r="6725" spans="1:12" s="1" customFormat="1" ht="24" customHeight="1" x14ac:dyDescent="0.15">
      <c r="A6725" s="918">
        <v>1258</v>
      </c>
      <c r="B6725" s="9" t="s">
        <v>22</v>
      </c>
      <c r="C6725" s="13" t="s">
        <v>23</v>
      </c>
      <c r="D6725" s="13" t="s">
        <v>24</v>
      </c>
      <c r="E6725" s="13" t="s">
        <v>25</v>
      </c>
      <c r="F6725" s="919" t="s">
        <v>17</v>
      </c>
      <c r="G6725" s="919"/>
      <c r="H6725" s="920"/>
      <c r="I6725" s="920"/>
      <c r="J6725" s="920"/>
      <c r="K6725" s="920"/>
      <c r="L6725" s="920"/>
    </row>
    <row r="6726" spans="1:12" s="1" customFormat="1" ht="26.25" customHeight="1" x14ac:dyDescent="0.15">
      <c r="A6726" s="918"/>
      <c r="B6726" s="921" t="s">
        <v>3794</v>
      </c>
      <c r="C6726" s="922" t="s">
        <v>3802</v>
      </c>
      <c r="D6726" s="923">
        <v>43640</v>
      </c>
      <c r="E6726" s="921" t="s">
        <v>298</v>
      </c>
      <c r="F6726" s="921" t="s">
        <v>2349</v>
      </c>
      <c r="G6726" s="921"/>
      <c r="H6726" s="924" t="s">
        <v>30</v>
      </c>
      <c r="I6726" s="924"/>
      <c r="J6726" s="14" t="s">
        <v>31</v>
      </c>
      <c r="K6726" s="14" t="s">
        <v>32</v>
      </c>
      <c r="L6726" s="16">
        <v>410.87</v>
      </c>
    </row>
    <row r="6727" spans="1:12" s="1" customFormat="1" ht="409.2" customHeight="1" x14ac:dyDescent="0.15">
      <c r="A6727" s="918"/>
      <c r="B6727" s="921"/>
      <c r="C6727" s="922"/>
      <c r="D6727" s="923"/>
      <c r="E6727" s="921"/>
      <c r="F6727" s="921"/>
      <c r="G6727" s="921"/>
      <c r="H6727" s="924" t="s">
        <v>33</v>
      </c>
      <c r="I6727" s="924"/>
      <c r="J6727" s="921" t="s">
        <v>31</v>
      </c>
      <c r="K6727" s="921" t="s">
        <v>32</v>
      </c>
      <c r="L6727" s="925">
        <v>384.1</v>
      </c>
    </row>
    <row r="6728" spans="1:12" s="1" customFormat="1" ht="166.35" customHeight="1" x14ac:dyDescent="0.15">
      <c r="A6728" s="918"/>
      <c r="B6728" s="921"/>
      <c r="C6728" s="922"/>
      <c r="D6728" s="923"/>
      <c r="E6728" s="921"/>
      <c r="F6728" s="921"/>
      <c r="G6728" s="921"/>
      <c r="H6728" s="924"/>
      <c r="I6728" s="924"/>
      <c r="J6728" s="921"/>
      <c r="K6728" s="921"/>
      <c r="L6728" s="925"/>
    </row>
    <row r="6729" spans="1:12" s="1" customFormat="1" ht="24" customHeight="1" x14ac:dyDescent="0.15">
      <c r="A6729" s="918"/>
      <c r="B6729" s="9" t="s">
        <v>34</v>
      </c>
      <c r="C6729" s="13" t="s">
        <v>35</v>
      </c>
      <c r="D6729" s="13" t="s">
        <v>36</v>
      </c>
      <c r="E6729" s="13" t="s">
        <v>37</v>
      </c>
      <c r="F6729" s="920"/>
      <c r="G6729" s="920"/>
      <c r="H6729" s="924" t="s">
        <v>38</v>
      </c>
      <c r="I6729" s="924"/>
      <c r="J6729" s="921" t="s">
        <v>31</v>
      </c>
      <c r="K6729" s="921" t="s">
        <v>31</v>
      </c>
      <c r="L6729" s="925">
        <v>0</v>
      </c>
    </row>
    <row r="6730" spans="1:12" s="1" customFormat="1" ht="34.5" customHeight="1" x14ac:dyDescent="0.15">
      <c r="A6730" s="918"/>
      <c r="B6730" s="14" t="s">
        <v>3796</v>
      </c>
      <c r="C6730" s="14" t="s">
        <v>2349</v>
      </c>
      <c r="D6730" s="15">
        <v>43641</v>
      </c>
      <c r="E6730" s="14" t="s">
        <v>973</v>
      </c>
      <c r="F6730" s="920"/>
      <c r="G6730" s="920"/>
      <c r="H6730" s="924"/>
      <c r="I6730" s="924"/>
      <c r="J6730" s="921"/>
      <c r="K6730" s="921"/>
      <c r="L6730" s="925"/>
    </row>
    <row r="6731" spans="1:12" s="1" customFormat="1" ht="24" customHeight="1" x14ac:dyDescent="0.15">
      <c r="A6731" s="918">
        <v>1259</v>
      </c>
      <c r="B6731" s="9" t="s">
        <v>22</v>
      </c>
      <c r="C6731" s="13" t="s">
        <v>23</v>
      </c>
      <c r="D6731" s="13" t="s">
        <v>24</v>
      </c>
      <c r="E6731" s="13" t="s">
        <v>25</v>
      </c>
      <c r="F6731" s="919" t="s">
        <v>17</v>
      </c>
      <c r="G6731" s="919"/>
      <c r="H6731" s="920"/>
      <c r="I6731" s="920"/>
      <c r="J6731" s="920"/>
      <c r="K6731" s="920"/>
      <c r="L6731" s="920"/>
    </row>
    <row r="6732" spans="1:12" s="1" customFormat="1" ht="26.25" customHeight="1" x14ac:dyDescent="0.15">
      <c r="A6732" s="918"/>
      <c r="B6732" s="921" t="s">
        <v>3794</v>
      </c>
      <c r="C6732" s="922" t="s">
        <v>3803</v>
      </c>
      <c r="D6732" s="923">
        <v>43649</v>
      </c>
      <c r="E6732" s="921" t="s">
        <v>2854</v>
      </c>
      <c r="F6732" s="921" t="s">
        <v>3799</v>
      </c>
      <c r="G6732" s="921"/>
      <c r="H6732" s="924" t="s">
        <v>30</v>
      </c>
      <c r="I6732" s="924"/>
      <c r="J6732" s="14" t="s">
        <v>31</v>
      </c>
      <c r="K6732" s="14" t="s">
        <v>31</v>
      </c>
      <c r="L6732" s="16">
        <v>0</v>
      </c>
    </row>
    <row r="6733" spans="1:12" s="1" customFormat="1" ht="409.2" customHeight="1" x14ac:dyDescent="0.15">
      <c r="A6733" s="918"/>
      <c r="B6733" s="921"/>
      <c r="C6733" s="922"/>
      <c r="D6733" s="923"/>
      <c r="E6733" s="921"/>
      <c r="F6733" s="921"/>
      <c r="G6733" s="921"/>
      <c r="H6733" s="924" t="s">
        <v>33</v>
      </c>
      <c r="I6733" s="924"/>
      <c r="J6733" s="921" t="s">
        <v>31</v>
      </c>
      <c r="K6733" s="921" t="s">
        <v>32</v>
      </c>
      <c r="L6733" s="925">
        <v>1863.55</v>
      </c>
    </row>
    <row r="6734" spans="1:12" s="1" customFormat="1" ht="386.85" customHeight="1" x14ac:dyDescent="0.15">
      <c r="A6734" s="918"/>
      <c r="B6734" s="921"/>
      <c r="C6734" s="922"/>
      <c r="D6734" s="923"/>
      <c r="E6734" s="921"/>
      <c r="F6734" s="921"/>
      <c r="G6734" s="921"/>
      <c r="H6734" s="924"/>
      <c r="I6734" s="924"/>
      <c r="J6734" s="921"/>
      <c r="K6734" s="921"/>
      <c r="L6734" s="925"/>
    </row>
    <row r="6735" spans="1:12" s="1" customFormat="1" ht="24" customHeight="1" x14ac:dyDescent="0.15">
      <c r="A6735" s="918"/>
      <c r="B6735" s="9" t="s">
        <v>34</v>
      </c>
      <c r="C6735" s="13" t="s">
        <v>35</v>
      </c>
      <c r="D6735" s="13" t="s">
        <v>36</v>
      </c>
      <c r="E6735" s="13" t="s">
        <v>37</v>
      </c>
      <c r="F6735" s="920"/>
      <c r="G6735" s="920"/>
      <c r="H6735" s="924" t="s">
        <v>38</v>
      </c>
      <c r="I6735" s="924"/>
      <c r="J6735" s="921" t="s">
        <v>31</v>
      </c>
      <c r="K6735" s="921" t="s">
        <v>31</v>
      </c>
      <c r="L6735" s="925">
        <v>0</v>
      </c>
    </row>
    <row r="6736" spans="1:12" s="1" customFormat="1" ht="34.5" customHeight="1" x14ac:dyDescent="0.15">
      <c r="A6736" s="918"/>
      <c r="B6736" s="14" t="s">
        <v>3796</v>
      </c>
      <c r="C6736" s="14" t="s">
        <v>3799</v>
      </c>
      <c r="D6736" s="15">
        <v>43654</v>
      </c>
      <c r="E6736" s="14" t="s">
        <v>3804</v>
      </c>
      <c r="F6736" s="920"/>
      <c r="G6736" s="920"/>
      <c r="H6736" s="924"/>
      <c r="I6736" s="924"/>
      <c r="J6736" s="921"/>
      <c r="K6736" s="921"/>
      <c r="L6736" s="925"/>
    </row>
    <row r="6737" spans="1:12" s="1" customFormat="1" ht="24" customHeight="1" x14ac:dyDescent="0.15">
      <c r="A6737" s="918">
        <v>1260</v>
      </c>
      <c r="B6737" s="9" t="s">
        <v>22</v>
      </c>
      <c r="C6737" s="13" t="s">
        <v>23</v>
      </c>
      <c r="D6737" s="13" t="s">
        <v>24</v>
      </c>
      <c r="E6737" s="13" t="s">
        <v>25</v>
      </c>
      <c r="F6737" s="919" t="s">
        <v>17</v>
      </c>
      <c r="G6737" s="919"/>
      <c r="H6737" s="920"/>
      <c r="I6737" s="920"/>
      <c r="J6737" s="920"/>
      <c r="K6737" s="920"/>
      <c r="L6737" s="920"/>
    </row>
    <row r="6738" spans="1:12" s="1" customFormat="1" ht="26.25" customHeight="1" x14ac:dyDescent="0.15">
      <c r="A6738" s="918"/>
      <c r="B6738" s="921" t="s">
        <v>3805</v>
      </c>
      <c r="C6738" s="922" t="s">
        <v>3806</v>
      </c>
      <c r="D6738" s="923">
        <v>43606</v>
      </c>
      <c r="E6738" s="921" t="s">
        <v>3807</v>
      </c>
      <c r="F6738" s="921" t="s">
        <v>3808</v>
      </c>
      <c r="G6738" s="921"/>
      <c r="H6738" s="924" t="s">
        <v>30</v>
      </c>
      <c r="I6738" s="924"/>
      <c r="J6738" s="14" t="s">
        <v>31</v>
      </c>
      <c r="K6738" s="14" t="s">
        <v>32</v>
      </c>
      <c r="L6738" s="16">
        <v>453.37</v>
      </c>
    </row>
    <row r="6739" spans="1:12" s="1" customFormat="1" ht="155.25" customHeight="1" x14ac:dyDescent="0.15">
      <c r="A6739" s="918"/>
      <c r="B6739" s="921"/>
      <c r="C6739" s="922"/>
      <c r="D6739" s="923"/>
      <c r="E6739" s="921"/>
      <c r="F6739" s="921"/>
      <c r="G6739" s="921"/>
      <c r="H6739" s="924" t="s">
        <v>33</v>
      </c>
      <c r="I6739" s="924"/>
      <c r="J6739" s="14" t="s">
        <v>31</v>
      </c>
      <c r="K6739" s="14" t="s">
        <v>31</v>
      </c>
      <c r="L6739" s="16">
        <v>0</v>
      </c>
    </row>
    <row r="6740" spans="1:12" s="1" customFormat="1" ht="24" customHeight="1" x14ac:dyDescent="0.15">
      <c r="A6740" s="918"/>
      <c r="B6740" s="9" t="s">
        <v>34</v>
      </c>
      <c r="C6740" s="13" t="s">
        <v>35</v>
      </c>
      <c r="D6740" s="13" t="s">
        <v>36</v>
      </c>
      <c r="E6740" s="13" t="s">
        <v>37</v>
      </c>
      <c r="F6740" s="920"/>
      <c r="G6740" s="920"/>
      <c r="H6740" s="924" t="s">
        <v>38</v>
      </c>
      <c r="I6740" s="924"/>
      <c r="J6740" s="921" t="s">
        <v>31</v>
      </c>
      <c r="K6740" s="921" t="s">
        <v>31</v>
      </c>
      <c r="L6740" s="925">
        <v>0</v>
      </c>
    </row>
    <row r="6741" spans="1:12" s="1" customFormat="1" ht="24" customHeight="1" x14ac:dyDescent="0.15">
      <c r="A6741" s="918"/>
      <c r="B6741" s="14" t="s">
        <v>31</v>
      </c>
      <c r="C6741" s="14" t="s">
        <v>3808</v>
      </c>
      <c r="D6741" s="15">
        <v>43608</v>
      </c>
      <c r="E6741" s="14" t="s">
        <v>3809</v>
      </c>
      <c r="F6741" s="920"/>
      <c r="G6741" s="920"/>
      <c r="H6741" s="924"/>
      <c r="I6741" s="924"/>
      <c r="J6741" s="921"/>
      <c r="K6741" s="921"/>
      <c r="L6741" s="925"/>
    </row>
    <row r="6742" spans="1:12" s="1" customFormat="1" ht="24" customHeight="1" x14ac:dyDescent="0.15">
      <c r="A6742" s="918">
        <v>1261</v>
      </c>
      <c r="B6742" s="9" t="s">
        <v>22</v>
      </c>
      <c r="C6742" s="13" t="s">
        <v>23</v>
      </c>
      <c r="D6742" s="13" t="s">
        <v>24</v>
      </c>
      <c r="E6742" s="13" t="s">
        <v>25</v>
      </c>
      <c r="F6742" s="919" t="s">
        <v>17</v>
      </c>
      <c r="G6742" s="919"/>
      <c r="H6742" s="920"/>
      <c r="I6742" s="920"/>
      <c r="J6742" s="920"/>
      <c r="K6742" s="920"/>
      <c r="L6742" s="920"/>
    </row>
    <row r="6743" spans="1:12" s="1" customFormat="1" ht="26.25" customHeight="1" x14ac:dyDescent="0.15">
      <c r="A6743" s="918"/>
      <c r="B6743" s="921" t="s">
        <v>3810</v>
      </c>
      <c r="C6743" s="922" t="s">
        <v>3811</v>
      </c>
      <c r="D6743" s="923">
        <v>43651</v>
      </c>
      <c r="E6743" s="921" t="s">
        <v>410</v>
      </c>
      <c r="F6743" s="921" t="s">
        <v>3812</v>
      </c>
      <c r="G6743" s="921"/>
      <c r="H6743" s="924" t="s">
        <v>30</v>
      </c>
      <c r="I6743" s="924"/>
      <c r="J6743" s="14" t="s">
        <v>31</v>
      </c>
      <c r="K6743" s="14" t="s">
        <v>32</v>
      </c>
      <c r="L6743" s="16">
        <v>108</v>
      </c>
    </row>
    <row r="6744" spans="1:12" s="1" customFormat="1" ht="409.2" customHeight="1" x14ac:dyDescent="0.15">
      <c r="A6744" s="918"/>
      <c r="B6744" s="921"/>
      <c r="C6744" s="922"/>
      <c r="D6744" s="923"/>
      <c r="E6744" s="921"/>
      <c r="F6744" s="921"/>
      <c r="G6744" s="921"/>
      <c r="H6744" s="924" t="s">
        <v>33</v>
      </c>
      <c r="I6744" s="924"/>
      <c r="J6744" s="921" t="s">
        <v>31</v>
      </c>
      <c r="K6744" s="921" t="s">
        <v>32</v>
      </c>
      <c r="L6744" s="925">
        <v>4080</v>
      </c>
    </row>
    <row r="6745" spans="1:12" s="1" customFormat="1" ht="409.2" customHeight="1" x14ac:dyDescent="0.15">
      <c r="A6745" s="918"/>
      <c r="B6745" s="921"/>
      <c r="C6745" s="922"/>
      <c r="D6745" s="923"/>
      <c r="E6745" s="921"/>
      <c r="F6745" s="921"/>
      <c r="G6745" s="921"/>
      <c r="H6745" s="924"/>
      <c r="I6745" s="924"/>
      <c r="J6745" s="921"/>
      <c r="K6745" s="921"/>
      <c r="L6745" s="925"/>
    </row>
    <row r="6746" spans="1:12" s="1" customFormat="1" ht="240.45" customHeight="1" x14ac:dyDescent="0.15">
      <c r="A6746" s="918"/>
      <c r="B6746" s="921"/>
      <c r="C6746" s="922"/>
      <c r="D6746" s="923"/>
      <c r="E6746" s="921"/>
      <c r="F6746" s="921"/>
      <c r="G6746" s="921"/>
      <c r="H6746" s="924"/>
      <c r="I6746" s="924"/>
      <c r="J6746" s="921"/>
      <c r="K6746" s="921"/>
      <c r="L6746" s="925"/>
    </row>
    <row r="6747" spans="1:12" s="1" customFormat="1" ht="24" customHeight="1" x14ac:dyDescent="0.15">
      <c r="A6747" s="918"/>
      <c r="B6747" s="9" t="s">
        <v>34</v>
      </c>
      <c r="C6747" s="13" t="s">
        <v>35</v>
      </c>
      <c r="D6747" s="13" t="s">
        <v>36</v>
      </c>
      <c r="E6747" s="13" t="s">
        <v>37</v>
      </c>
      <c r="F6747" s="920"/>
      <c r="G6747" s="920"/>
      <c r="H6747" s="924" t="s">
        <v>38</v>
      </c>
      <c r="I6747" s="924"/>
      <c r="J6747" s="921" t="s">
        <v>31</v>
      </c>
      <c r="K6747" s="921" t="s">
        <v>32</v>
      </c>
      <c r="L6747" s="925">
        <v>41</v>
      </c>
    </row>
    <row r="6748" spans="1:12" s="1" customFormat="1" ht="34.5" customHeight="1" x14ac:dyDescent="0.15">
      <c r="A6748" s="918"/>
      <c r="B6748" s="14" t="s">
        <v>111</v>
      </c>
      <c r="C6748" s="14" t="s">
        <v>3812</v>
      </c>
      <c r="D6748" s="15">
        <v>43662</v>
      </c>
      <c r="E6748" s="14" t="s">
        <v>3813</v>
      </c>
      <c r="F6748" s="920"/>
      <c r="G6748" s="920"/>
      <c r="H6748" s="924"/>
      <c r="I6748" s="924"/>
      <c r="J6748" s="921"/>
      <c r="K6748" s="921"/>
      <c r="L6748" s="925"/>
    </row>
    <row r="6749" spans="1:12" s="1" customFormat="1" ht="24" customHeight="1" x14ac:dyDescent="0.15">
      <c r="A6749" s="918">
        <v>1262</v>
      </c>
      <c r="B6749" s="9" t="s">
        <v>22</v>
      </c>
      <c r="C6749" s="13" t="s">
        <v>23</v>
      </c>
      <c r="D6749" s="13" t="s">
        <v>24</v>
      </c>
      <c r="E6749" s="13" t="s">
        <v>25</v>
      </c>
      <c r="F6749" s="919" t="s">
        <v>17</v>
      </c>
      <c r="G6749" s="919"/>
      <c r="H6749" s="920"/>
      <c r="I6749" s="920"/>
      <c r="J6749" s="920"/>
      <c r="K6749" s="920"/>
      <c r="L6749" s="920"/>
    </row>
    <row r="6750" spans="1:12" s="1" customFormat="1" ht="26.25" customHeight="1" x14ac:dyDescent="0.15">
      <c r="A6750" s="918"/>
      <c r="B6750" s="921" t="s">
        <v>3814</v>
      </c>
      <c r="C6750" s="922" t="s">
        <v>3815</v>
      </c>
      <c r="D6750" s="923">
        <v>43696</v>
      </c>
      <c r="E6750" s="921" t="s">
        <v>83</v>
      </c>
      <c r="F6750" s="921" t="s">
        <v>3816</v>
      </c>
      <c r="G6750" s="921"/>
      <c r="H6750" s="924" t="s">
        <v>30</v>
      </c>
      <c r="I6750" s="924"/>
      <c r="J6750" s="14" t="s">
        <v>31</v>
      </c>
      <c r="K6750" s="14" t="s">
        <v>32</v>
      </c>
      <c r="L6750" s="16">
        <v>562.5</v>
      </c>
    </row>
    <row r="6751" spans="1:12" s="1" customFormat="1" ht="165.75" customHeight="1" x14ac:dyDescent="0.15">
      <c r="A6751" s="918"/>
      <c r="B6751" s="921"/>
      <c r="C6751" s="922"/>
      <c r="D6751" s="923"/>
      <c r="E6751" s="921"/>
      <c r="F6751" s="921"/>
      <c r="G6751" s="921"/>
      <c r="H6751" s="924" t="s">
        <v>33</v>
      </c>
      <c r="I6751" s="924"/>
      <c r="J6751" s="14" t="s">
        <v>31</v>
      </c>
      <c r="K6751" s="14" t="s">
        <v>32</v>
      </c>
      <c r="L6751" s="16">
        <v>1500</v>
      </c>
    </row>
    <row r="6752" spans="1:12" s="1" customFormat="1" ht="24" customHeight="1" x14ac:dyDescent="0.15">
      <c r="A6752" s="918"/>
      <c r="B6752" s="9" t="s">
        <v>34</v>
      </c>
      <c r="C6752" s="13" t="s">
        <v>35</v>
      </c>
      <c r="D6752" s="13" t="s">
        <v>36</v>
      </c>
      <c r="E6752" s="13" t="s">
        <v>37</v>
      </c>
      <c r="F6752" s="920"/>
      <c r="G6752" s="920"/>
      <c r="H6752" s="924" t="s">
        <v>38</v>
      </c>
      <c r="I6752" s="924"/>
      <c r="J6752" s="921" t="s">
        <v>31</v>
      </c>
      <c r="K6752" s="921" t="s">
        <v>31</v>
      </c>
      <c r="L6752" s="925">
        <v>0</v>
      </c>
    </row>
    <row r="6753" spans="1:12" s="1" customFormat="1" ht="34.5" customHeight="1" x14ac:dyDescent="0.15">
      <c r="A6753" s="918"/>
      <c r="B6753" s="14" t="s">
        <v>111</v>
      </c>
      <c r="C6753" s="14" t="s">
        <v>3816</v>
      </c>
      <c r="D6753" s="15">
        <v>43701</v>
      </c>
      <c r="E6753" s="14" t="s">
        <v>3817</v>
      </c>
      <c r="F6753" s="920"/>
      <c r="G6753" s="920"/>
      <c r="H6753" s="924"/>
      <c r="I6753" s="924"/>
      <c r="J6753" s="921"/>
      <c r="K6753" s="921"/>
      <c r="L6753" s="925"/>
    </row>
    <row r="6754" spans="1:12" s="1" customFormat="1" ht="24" customHeight="1" x14ac:dyDescent="0.15">
      <c r="A6754" s="918">
        <v>1263</v>
      </c>
      <c r="B6754" s="9" t="s">
        <v>22</v>
      </c>
      <c r="C6754" s="13" t="s">
        <v>23</v>
      </c>
      <c r="D6754" s="13" t="s">
        <v>24</v>
      </c>
      <c r="E6754" s="13" t="s">
        <v>25</v>
      </c>
      <c r="F6754" s="919" t="s">
        <v>17</v>
      </c>
      <c r="G6754" s="919"/>
      <c r="H6754" s="920"/>
      <c r="I6754" s="920"/>
      <c r="J6754" s="920"/>
      <c r="K6754" s="920"/>
      <c r="L6754" s="920"/>
    </row>
    <row r="6755" spans="1:12" s="1" customFormat="1" ht="26.25" customHeight="1" x14ac:dyDescent="0.15">
      <c r="A6755" s="918"/>
      <c r="B6755" s="921" t="s">
        <v>3818</v>
      </c>
      <c r="C6755" s="921" t="s">
        <v>3819</v>
      </c>
      <c r="D6755" s="923">
        <v>43662</v>
      </c>
      <c r="E6755" s="921" t="s">
        <v>3820</v>
      </c>
      <c r="F6755" s="921" t="s">
        <v>3821</v>
      </c>
      <c r="G6755" s="921"/>
      <c r="H6755" s="924" t="s">
        <v>30</v>
      </c>
      <c r="I6755" s="924"/>
      <c r="J6755" s="14" t="s">
        <v>31</v>
      </c>
      <c r="K6755" s="14" t="s">
        <v>32</v>
      </c>
      <c r="L6755" s="16">
        <v>179.9</v>
      </c>
    </row>
    <row r="6756" spans="1:12" s="1" customFormat="1" ht="50.25" customHeight="1" x14ac:dyDescent="0.15">
      <c r="A6756" s="918"/>
      <c r="B6756" s="921"/>
      <c r="C6756" s="921"/>
      <c r="D6756" s="923"/>
      <c r="E6756" s="921"/>
      <c r="F6756" s="921"/>
      <c r="G6756" s="921"/>
      <c r="H6756" s="924" t="s">
        <v>33</v>
      </c>
      <c r="I6756" s="924"/>
      <c r="J6756" s="14" t="s">
        <v>31</v>
      </c>
      <c r="K6756" s="14" t="s">
        <v>31</v>
      </c>
      <c r="L6756" s="16">
        <v>0</v>
      </c>
    </row>
    <row r="6757" spans="1:12" s="1" customFormat="1" ht="24" customHeight="1" x14ac:dyDescent="0.15">
      <c r="A6757" s="918"/>
      <c r="B6757" s="9" t="s">
        <v>34</v>
      </c>
      <c r="C6757" s="13" t="s">
        <v>35</v>
      </c>
      <c r="D6757" s="13" t="s">
        <v>36</v>
      </c>
      <c r="E6757" s="13" t="s">
        <v>37</v>
      </c>
      <c r="F6757" s="920"/>
      <c r="G6757" s="920"/>
      <c r="H6757" s="924" t="s">
        <v>38</v>
      </c>
      <c r="I6757" s="924"/>
      <c r="J6757" s="921" t="s">
        <v>31</v>
      </c>
      <c r="K6757" s="921" t="s">
        <v>32</v>
      </c>
      <c r="L6757" s="925">
        <v>265</v>
      </c>
    </row>
    <row r="6758" spans="1:12" s="1" customFormat="1" ht="24" customHeight="1" x14ac:dyDescent="0.15">
      <c r="A6758" s="918"/>
      <c r="B6758" s="14" t="s">
        <v>3822</v>
      </c>
      <c r="C6758" s="14" t="s">
        <v>3821</v>
      </c>
      <c r="D6758" s="15">
        <v>43663</v>
      </c>
      <c r="E6758" s="14" t="s">
        <v>1158</v>
      </c>
      <c r="F6758" s="920"/>
      <c r="G6758" s="920"/>
      <c r="H6758" s="924"/>
      <c r="I6758" s="924"/>
      <c r="J6758" s="921"/>
      <c r="K6758" s="921"/>
      <c r="L6758" s="925"/>
    </row>
    <row r="6759" spans="1:12" s="1" customFormat="1" ht="24" customHeight="1" x14ac:dyDescent="0.15">
      <c r="A6759" s="918">
        <v>1264</v>
      </c>
      <c r="B6759" s="9" t="s">
        <v>22</v>
      </c>
      <c r="C6759" s="13" t="s">
        <v>23</v>
      </c>
      <c r="D6759" s="13" t="s">
        <v>24</v>
      </c>
      <c r="E6759" s="13" t="s">
        <v>25</v>
      </c>
      <c r="F6759" s="919" t="s">
        <v>17</v>
      </c>
      <c r="G6759" s="919"/>
      <c r="H6759" s="920"/>
      <c r="I6759" s="920"/>
      <c r="J6759" s="920"/>
      <c r="K6759" s="920"/>
      <c r="L6759" s="920"/>
    </row>
    <row r="6760" spans="1:12" s="1" customFormat="1" ht="26.25" customHeight="1" x14ac:dyDescent="0.15">
      <c r="A6760" s="918"/>
      <c r="B6760" s="921" t="s">
        <v>3823</v>
      </c>
      <c r="C6760" s="922" t="s">
        <v>3824</v>
      </c>
      <c r="D6760" s="923">
        <v>43618</v>
      </c>
      <c r="E6760" s="921" t="s">
        <v>1550</v>
      </c>
      <c r="F6760" s="921" t="s">
        <v>1620</v>
      </c>
      <c r="G6760" s="921"/>
      <c r="H6760" s="924" t="s">
        <v>30</v>
      </c>
      <c r="I6760" s="924"/>
      <c r="J6760" s="14" t="s">
        <v>31</v>
      </c>
      <c r="K6760" s="14" t="s">
        <v>32</v>
      </c>
      <c r="L6760" s="16">
        <v>582</v>
      </c>
    </row>
    <row r="6761" spans="1:12" s="1" customFormat="1" ht="409.2" customHeight="1" x14ac:dyDescent="0.15">
      <c r="A6761" s="918"/>
      <c r="B6761" s="921"/>
      <c r="C6761" s="922"/>
      <c r="D6761" s="923"/>
      <c r="E6761" s="921"/>
      <c r="F6761" s="921"/>
      <c r="G6761" s="921"/>
      <c r="H6761" s="924" t="s">
        <v>33</v>
      </c>
      <c r="I6761" s="924"/>
      <c r="J6761" s="921" t="s">
        <v>31</v>
      </c>
      <c r="K6761" s="921" t="s">
        <v>31</v>
      </c>
      <c r="L6761" s="925">
        <v>0</v>
      </c>
    </row>
    <row r="6762" spans="1:12" s="1" customFormat="1" ht="113.85" customHeight="1" x14ac:dyDescent="0.15">
      <c r="A6762" s="918"/>
      <c r="B6762" s="921"/>
      <c r="C6762" s="922"/>
      <c r="D6762" s="923"/>
      <c r="E6762" s="921"/>
      <c r="F6762" s="921"/>
      <c r="G6762" s="921"/>
      <c r="H6762" s="924"/>
      <c r="I6762" s="924"/>
      <c r="J6762" s="921"/>
      <c r="K6762" s="921"/>
      <c r="L6762" s="925"/>
    </row>
    <row r="6763" spans="1:12" s="1" customFormat="1" ht="24" customHeight="1" x14ac:dyDescent="0.15">
      <c r="A6763" s="918"/>
      <c r="B6763" s="9" t="s">
        <v>34</v>
      </c>
      <c r="C6763" s="13" t="s">
        <v>35</v>
      </c>
      <c r="D6763" s="13" t="s">
        <v>36</v>
      </c>
      <c r="E6763" s="13" t="s">
        <v>37</v>
      </c>
      <c r="F6763" s="920"/>
      <c r="G6763" s="920"/>
      <c r="H6763" s="924" t="s">
        <v>38</v>
      </c>
      <c r="I6763" s="924"/>
      <c r="J6763" s="921" t="s">
        <v>31</v>
      </c>
      <c r="K6763" s="921" t="s">
        <v>32</v>
      </c>
      <c r="L6763" s="925">
        <v>550</v>
      </c>
    </row>
    <row r="6764" spans="1:12" s="1" customFormat="1" ht="34.5" customHeight="1" x14ac:dyDescent="0.15">
      <c r="A6764" s="918"/>
      <c r="B6764" s="14" t="s">
        <v>496</v>
      </c>
      <c r="C6764" s="14" t="s">
        <v>1620</v>
      </c>
      <c r="D6764" s="15">
        <v>43623</v>
      </c>
      <c r="E6764" s="14" t="s">
        <v>3825</v>
      </c>
      <c r="F6764" s="920"/>
      <c r="G6764" s="920"/>
      <c r="H6764" s="924"/>
      <c r="I6764" s="924"/>
      <c r="J6764" s="921"/>
      <c r="K6764" s="921"/>
      <c r="L6764" s="925"/>
    </row>
    <row r="6765" spans="1:12" s="1" customFormat="1" ht="24" customHeight="1" x14ac:dyDescent="0.15">
      <c r="A6765" s="918">
        <v>1265</v>
      </c>
      <c r="B6765" s="9" t="s">
        <v>22</v>
      </c>
      <c r="C6765" s="13" t="s">
        <v>23</v>
      </c>
      <c r="D6765" s="13" t="s">
        <v>24</v>
      </c>
      <c r="E6765" s="13" t="s">
        <v>25</v>
      </c>
      <c r="F6765" s="919" t="s">
        <v>17</v>
      </c>
      <c r="G6765" s="919"/>
      <c r="H6765" s="920"/>
      <c r="I6765" s="920"/>
      <c r="J6765" s="920"/>
      <c r="K6765" s="920"/>
      <c r="L6765" s="920"/>
    </row>
    <row r="6766" spans="1:12" s="1" customFormat="1" ht="26.25" customHeight="1" x14ac:dyDescent="0.15">
      <c r="A6766" s="918"/>
      <c r="B6766" s="921" t="s">
        <v>3823</v>
      </c>
      <c r="C6766" s="922" t="s">
        <v>3826</v>
      </c>
      <c r="D6766" s="923">
        <v>43716</v>
      </c>
      <c r="E6766" s="921" t="s">
        <v>1550</v>
      </c>
      <c r="F6766" s="921" t="s">
        <v>3827</v>
      </c>
      <c r="G6766" s="921"/>
      <c r="H6766" s="924" t="s">
        <v>30</v>
      </c>
      <c r="I6766" s="924"/>
      <c r="J6766" s="14" t="s">
        <v>31</v>
      </c>
      <c r="K6766" s="14" t="s">
        <v>32</v>
      </c>
      <c r="L6766" s="16">
        <v>348.4</v>
      </c>
    </row>
    <row r="6767" spans="1:12" s="1" customFormat="1" ht="409.2" customHeight="1" x14ac:dyDescent="0.15">
      <c r="A6767" s="918"/>
      <c r="B6767" s="921"/>
      <c r="C6767" s="922"/>
      <c r="D6767" s="923"/>
      <c r="E6767" s="921"/>
      <c r="F6767" s="921"/>
      <c r="G6767" s="921"/>
      <c r="H6767" s="924" t="s">
        <v>33</v>
      </c>
      <c r="I6767" s="924"/>
      <c r="J6767" s="921" t="s">
        <v>31</v>
      </c>
      <c r="K6767" s="921" t="s">
        <v>32</v>
      </c>
      <c r="L6767" s="925">
        <v>870</v>
      </c>
    </row>
    <row r="6768" spans="1:12" s="1" customFormat="1" ht="82.35" customHeight="1" x14ac:dyDescent="0.15">
      <c r="A6768" s="918"/>
      <c r="B6768" s="921"/>
      <c r="C6768" s="922"/>
      <c r="D6768" s="923"/>
      <c r="E6768" s="921"/>
      <c r="F6768" s="921"/>
      <c r="G6768" s="921"/>
      <c r="H6768" s="924"/>
      <c r="I6768" s="924"/>
      <c r="J6768" s="921"/>
      <c r="K6768" s="921"/>
      <c r="L6768" s="925"/>
    </row>
    <row r="6769" spans="1:12" s="1" customFormat="1" ht="24" customHeight="1" x14ac:dyDescent="0.15">
      <c r="A6769" s="918"/>
      <c r="B6769" s="9" t="s">
        <v>34</v>
      </c>
      <c r="C6769" s="13" t="s">
        <v>35</v>
      </c>
      <c r="D6769" s="13" t="s">
        <v>36</v>
      </c>
      <c r="E6769" s="13" t="s">
        <v>37</v>
      </c>
      <c r="F6769" s="920"/>
      <c r="G6769" s="920"/>
      <c r="H6769" s="924" t="s">
        <v>38</v>
      </c>
      <c r="I6769" s="924"/>
      <c r="J6769" s="921" t="s">
        <v>31</v>
      </c>
      <c r="K6769" s="921" t="s">
        <v>32</v>
      </c>
      <c r="L6769" s="925">
        <v>330</v>
      </c>
    </row>
    <row r="6770" spans="1:12" s="1" customFormat="1" ht="34.5" customHeight="1" x14ac:dyDescent="0.15">
      <c r="A6770" s="918"/>
      <c r="B6770" s="14" t="s">
        <v>496</v>
      </c>
      <c r="C6770" s="14" t="s">
        <v>3827</v>
      </c>
      <c r="D6770" s="15">
        <v>43719</v>
      </c>
      <c r="E6770" s="14" t="s">
        <v>128</v>
      </c>
      <c r="F6770" s="920"/>
      <c r="G6770" s="920"/>
      <c r="H6770" s="924"/>
      <c r="I6770" s="924"/>
      <c r="J6770" s="921"/>
      <c r="K6770" s="921"/>
      <c r="L6770" s="925"/>
    </row>
    <row r="6771" spans="1:12" s="1" customFormat="1" ht="24" customHeight="1" x14ac:dyDescent="0.15">
      <c r="A6771" s="918">
        <v>1266</v>
      </c>
      <c r="B6771" s="9" t="s">
        <v>22</v>
      </c>
      <c r="C6771" s="13" t="s">
        <v>23</v>
      </c>
      <c r="D6771" s="13" t="s">
        <v>24</v>
      </c>
      <c r="E6771" s="13" t="s">
        <v>25</v>
      </c>
      <c r="F6771" s="919" t="s">
        <v>17</v>
      </c>
      <c r="G6771" s="919"/>
      <c r="H6771" s="920"/>
      <c r="I6771" s="920"/>
      <c r="J6771" s="920"/>
      <c r="K6771" s="920"/>
      <c r="L6771" s="920"/>
    </row>
    <row r="6772" spans="1:12" s="1" customFormat="1" ht="26.25" customHeight="1" x14ac:dyDescent="0.15">
      <c r="A6772" s="918"/>
      <c r="B6772" s="921" t="s">
        <v>3828</v>
      </c>
      <c r="C6772" s="922" t="s">
        <v>3829</v>
      </c>
      <c r="D6772" s="923">
        <v>43556</v>
      </c>
      <c r="E6772" s="921" t="s">
        <v>2974</v>
      </c>
      <c r="F6772" s="921" t="s">
        <v>3830</v>
      </c>
      <c r="G6772" s="921"/>
      <c r="H6772" s="924" t="s">
        <v>30</v>
      </c>
      <c r="I6772" s="924"/>
      <c r="J6772" s="14" t="s">
        <v>31</v>
      </c>
      <c r="K6772" s="14" t="s">
        <v>32</v>
      </c>
      <c r="L6772" s="16">
        <v>663.76</v>
      </c>
    </row>
    <row r="6773" spans="1:12" s="1" customFormat="1" ht="144.75" customHeight="1" x14ac:dyDescent="0.15">
      <c r="A6773" s="918"/>
      <c r="B6773" s="921"/>
      <c r="C6773" s="922"/>
      <c r="D6773" s="923"/>
      <c r="E6773" s="921"/>
      <c r="F6773" s="921"/>
      <c r="G6773" s="921"/>
      <c r="H6773" s="924" t="s">
        <v>33</v>
      </c>
      <c r="I6773" s="924"/>
      <c r="J6773" s="14" t="s">
        <v>31</v>
      </c>
      <c r="K6773" s="14" t="s">
        <v>32</v>
      </c>
      <c r="L6773" s="16">
        <v>839.57</v>
      </c>
    </row>
    <row r="6774" spans="1:12" s="1" customFormat="1" ht="24" customHeight="1" x14ac:dyDescent="0.15">
      <c r="A6774" s="918"/>
      <c r="B6774" s="9" t="s">
        <v>34</v>
      </c>
      <c r="C6774" s="13" t="s">
        <v>35</v>
      </c>
      <c r="D6774" s="13" t="s">
        <v>36</v>
      </c>
      <c r="E6774" s="13" t="s">
        <v>37</v>
      </c>
      <c r="F6774" s="920"/>
      <c r="G6774" s="920"/>
      <c r="H6774" s="924" t="s">
        <v>38</v>
      </c>
      <c r="I6774" s="924"/>
      <c r="J6774" s="921" t="s">
        <v>31</v>
      </c>
      <c r="K6774" s="921" t="s">
        <v>32</v>
      </c>
      <c r="L6774" s="925">
        <v>214</v>
      </c>
    </row>
    <row r="6775" spans="1:12" s="1" customFormat="1" ht="24" customHeight="1" x14ac:dyDescent="0.15">
      <c r="A6775" s="918"/>
      <c r="B6775" s="14" t="s">
        <v>3831</v>
      </c>
      <c r="C6775" s="14" t="s">
        <v>3830</v>
      </c>
      <c r="D6775" s="15">
        <v>43559</v>
      </c>
      <c r="E6775" s="14" t="s">
        <v>3832</v>
      </c>
      <c r="F6775" s="920"/>
      <c r="G6775" s="920"/>
      <c r="H6775" s="924"/>
      <c r="I6775" s="924"/>
      <c r="J6775" s="921"/>
      <c r="K6775" s="921"/>
      <c r="L6775" s="925"/>
    </row>
    <row r="6776" spans="1:12" s="1" customFormat="1" ht="24" customHeight="1" x14ac:dyDescent="0.15">
      <c r="A6776" s="918">
        <v>1267</v>
      </c>
      <c r="B6776" s="9" t="s">
        <v>22</v>
      </c>
      <c r="C6776" s="13" t="s">
        <v>23</v>
      </c>
      <c r="D6776" s="13" t="s">
        <v>24</v>
      </c>
      <c r="E6776" s="13" t="s">
        <v>25</v>
      </c>
      <c r="F6776" s="919" t="s">
        <v>17</v>
      </c>
      <c r="G6776" s="919"/>
      <c r="H6776" s="920"/>
      <c r="I6776" s="920"/>
      <c r="J6776" s="920"/>
      <c r="K6776" s="920"/>
      <c r="L6776" s="920"/>
    </row>
    <row r="6777" spans="1:12" s="1" customFormat="1" ht="26.25" customHeight="1" x14ac:dyDescent="0.15">
      <c r="A6777" s="918"/>
      <c r="B6777" s="921" t="s">
        <v>3828</v>
      </c>
      <c r="C6777" s="922" t="s">
        <v>3833</v>
      </c>
      <c r="D6777" s="923">
        <v>43579</v>
      </c>
      <c r="E6777" s="921" t="s">
        <v>3834</v>
      </c>
      <c r="F6777" s="921" t="s">
        <v>3835</v>
      </c>
      <c r="G6777" s="921"/>
      <c r="H6777" s="924" t="s">
        <v>30</v>
      </c>
      <c r="I6777" s="924"/>
      <c r="J6777" s="14" t="s">
        <v>31</v>
      </c>
      <c r="K6777" s="14" t="s">
        <v>32</v>
      </c>
      <c r="L6777" s="16">
        <v>345</v>
      </c>
    </row>
    <row r="6778" spans="1:12" s="1" customFormat="1" ht="409.2" customHeight="1" x14ac:dyDescent="0.15">
      <c r="A6778" s="918"/>
      <c r="B6778" s="921"/>
      <c r="C6778" s="922"/>
      <c r="D6778" s="923"/>
      <c r="E6778" s="921"/>
      <c r="F6778" s="921"/>
      <c r="G6778" s="921"/>
      <c r="H6778" s="924" t="s">
        <v>33</v>
      </c>
      <c r="I6778" s="924"/>
      <c r="J6778" s="921" t="s">
        <v>31</v>
      </c>
      <c r="K6778" s="921" t="s">
        <v>31</v>
      </c>
      <c r="L6778" s="925">
        <v>0</v>
      </c>
    </row>
    <row r="6779" spans="1:12" s="1" customFormat="1" ht="292.35000000000002" customHeight="1" x14ac:dyDescent="0.15">
      <c r="A6779" s="918"/>
      <c r="B6779" s="921"/>
      <c r="C6779" s="922"/>
      <c r="D6779" s="923"/>
      <c r="E6779" s="921"/>
      <c r="F6779" s="921"/>
      <c r="G6779" s="921"/>
      <c r="H6779" s="924"/>
      <c r="I6779" s="924"/>
      <c r="J6779" s="921"/>
      <c r="K6779" s="921"/>
      <c r="L6779" s="925"/>
    </row>
    <row r="6780" spans="1:12" s="1" customFormat="1" ht="24" customHeight="1" x14ac:dyDescent="0.15">
      <c r="A6780" s="918"/>
      <c r="B6780" s="9" t="s">
        <v>34</v>
      </c>
      <c r="C6780" s="13" t="s">
        <v>35</v>
      </c>
      <c r="D6780" s="13" t="s">
        <v>36</v>
      </c>
      <c r="E6780" s="13" t="s">
        <v>37</v>
      </c>
      <c r="F6780" s="920"/>
      <c r="G6780" s="920"/>
      <c r="H6780" s="924" t="s">
        <v>38</v>
      </c>
      <c r="I6780" s="924"/>
      <c r="J6780" s="921" t="s">
        <v>31</v>
      </c>
      <c r="K6780" s="921" t="s">
        <v>31</v>
      </c>
      <c r="L6780" s="925">
        <v>0</v>
      </c>
    </row>
    <row r="6781" spans="1:12" s="1" customFormat="1" ht="24" customHeight="1" x14ac:dyDescent="0.15">
      <c r="A6781" s="918"/>
      <c r="B6781" s="14" t="s">
        <v>3831</v>
      </c>
      <c r="C6781" s="14" t="s">
        <v>3835</v>
      </c>
      <c r="D6781" s="15">
        <v>43583</v>
      </c>
      <c r="E6781" s="14" t="s">
        <v>3836</v>
      </c>
      <c r="F6781" s="920"/>
      <c r="G6781" s="920"/>
      <c r="H6781" s="924"/>
      <c r="I6781" s="924"/>
      <c r="J6781" s="921"/>
      <c r="K6781" s="921"/>
      <c r="L6781" s="925"/>
    </row>
    <row r="6782" spans="1:12" s="1" customFormat="1" ht="24" customHeight="1" x14ac:dyDescent="0.15">
      <c r="A6782" s="918">
        <v>1268</v>
      </c>
      <c r="B6782" s="9" t="s">
        <v>22</v>
      </c>
      <c r="C6782" s="13" t="s">
        <v>23</v>
      </c>
      <c r="D6782" s="13" t="s">
        <v>24</v>
      </c>
      <c r="E6782" s="13" t="s">
        <v>25</v>
      </c>
      <c r="F6782" s="919" t="s">
        <v>17</v>
      </c>
      <c r="G6782" s="919"/>
      <c r="H6782" s="920"/>
      <c r="I6782" s="920"/>
      <c r="J6782" s="920"/>
      <c r="K6782" s="920"/>
      <c r="L6782" s="920"/>
    </row>
    <row r="6783" spans="1:12" s="1" customFormat="1" ht="26.25" customHeight="1" x14ac:dyDescent="0.15">
      <c r="A6783" s="918"/>
      <c r="B6783" s="921" t="s">
        <v>3828</v>
      </c>
      <c r="C6783" s="922" t="s">
        <v>3837</v>
      </c>
      <c r="D6783" s="923">
        <v>43585</v>
      </c>
      <c r="E6783" s="921" t="s">
        <v>548</v>
      </c>
      <c r="F6783" s="921" t="s">
        <v>549</v>
      </c>
      <c r="G6783" s="921"/>
      <c r="H6783" s="924" t="s">
        <v>30</v>
      </c>
      <c r="I6783" s="924"/>
      <c r="J6783" s="14" t="s">
        <v>31</v>
      </c>
      <c r="K6783" s="14" t="s">
        <v>32</v>
      </c>
      <c r="L6783" s="16">
        <v>248.86</v>
      </c>
    </row>
    <row r="6784" spans="1:12" s="1" customFormat="1" ht="354.75" customHeight="1" x14ac:dyDescent="0.15">
      <c r="A6784" s="918"/>
      <c r="B6784" s="921"/>
      <c r="C6784" s="922"/>
      <c r="D6784" s="923"/>
      <c r="E6784" s="921"/>
      <c r="F6784" s="921"/>
      <c r="G6784" s="921"/>
      <c r="H6784" s="924" t="s">
        <v>33</v>
      </c>
      <c r="I6784" s="924"/>
      <c r="J6784" s="14" t="s">
        <v>31</v>
      </c>
      <c r="K6784" s="14" t="s">
        <v>32</v>
      </c>
      <c r="L6784" s="16">
        <v>292.40000000000003</v>
      </c>
    </row>
    <row r="6785" spans="1:12" s="1" customFormat="1" ht="24" customHeight="1" x14ac:dyDescent="0.15">
      <c r="A6785" s="918"/>
      <c r="B6785" s="9" t="s">
        <v>34</v>
      </c>
      <c r="C6785" s="13" t="s">
        <v>35</v>
      </c>
      <c r="D6785" s="13" t="s">
        <v>36</v>
      </c>
      <c r="E6785" s="13" t="s">
        <v>37</v>
      </c>
      <c r="F6785" s="920"/>
      <c r="G6785" s="920"/>
      <c r="H6785" s="924" t="s">
        <v>38</v>
      </c>
      <c r="I6785" s="924"/>
      <c r="J6785" s="921" t="s">
        <v>31</v>
      </c>
      <c r="K6785" s="921" t="s">
        <v>32</v>
      </c>
      <c r="L6785" s="925">
        <v>119.6</v>
      </c>
    </row>
    <row r="6786" spans="1:12" s="1" customFormat="1" ht="24" customHeight="1" x14ac:dyDescent="0.15">
      <c r="A6786" s="918"/>
      <c r="B6786" s="14" t="s">
        <v>3831</v>
      </c>
      <c r="C6786" s="14" t="s">
        <v>549</v>
      </c>
      <c r="D6786" s="15">
        <v>43586</v>
      </c>
      <c r="E6786" s="14" t="s">
        <v>1149</v>
      </c>
      <c r="F6786" s="920"/>
      <c r="G6786" s="920"/>
      <c r="H6786" s="924"/>
      <c r="I6786" s="924"/>
      <c r="J6786" s="921"/>
      <c r="K6786" s="921"/>
      <c r="L6786" s="925"/>
    </row>
    <row r="6787" spans="1:12" s="1" customFormat="1" ht="24" customHeight="1" x14ac:dyDescent="0.15">
      <c r="A6787" s="918">
        <v>1269</v>
      </c>
      <c r="B6787" s="9" t="s">
        <v>22</v>
      </c>
      <c r="C6787" s="13" t="s">
        <v>23</v>
      </c>
      <c r="D6787" s="13" t="s">
        <v>24</v>
      </c>
      <c r="E6787" s="13" t="s">
        <v>25</v>
      </c>
      <c r="F6787" s="919" t="s">
        <v>17</v>
      </c>
      <c r="G6787" s="919"/>
      <c r="H6787" s="920"/>
      <c r="I6787" s="920"/>
      <c r="J6787" s="920"/>
      <c r="K6787" s="920"/>
      <c r="L6787" s="920"/>
    </row>
    <row r="6788" spans="1:12" s="1" customFormat="1" ht="26.25" customHeight="1" x14ac:dyDescent="0.15">
      <c r="A6788" s="918"/>
      <c r="B6788" s="921" t="s">
        <v>3828</v>
      </c>
      <c r="C6788" s="922" t="s">
        <v>3838</v>
      </c>
      <c r="D6788" s="923">
        <v>43592</v>
      </c>
      <c r="E6788" s="921" t="s">
        <v>1363</v>
      </c>
      <c r="F6788" s="921" t="s">
        <v>3839</v>
      </c>
      <c r="G6788" s="921"/>
      <c r="H6788" s="924" t="s">
        <v>30</v>
      </c>
      <c r="I6788" s="924"/>
      <c r="J6788" s="14" t="s">
        <v>31</v>
      </c>
      <c r="K6788" s="14" t="s">
        <v>32</v>
      </c>
      <c r="L6788" s="16">
        <v>337</v>
      </c>
    </row>
    <row r="6789" spans="1:12" s="1" customFormat="1" ht="291.75" customHeight="1" x14ac:dyDescent="0.15">
      <c r="A6789" s="918"/>
      <c r="B6789" s="921"/>
      <c r="C6789" s="922"/>
      <c r="D6789" s="923"/>
      <c r="E6789" s="921"/>
      <c r="F6789" s="921"/>
      <c r="G6789" s="921"/>
      <c r="H6789" s="924" t="s">
        <v>33</v>
      </c>
      <c r="I6789" s="924"/>
      <c r="J6789" s="14" t="s">
        <v>31</v>
      </c>
      <c r="K6789" s="14" t="s">
        <v>32</v>
      </c>
      <c r="L6789" s="16">
        <v>507.6</v>
      </c>
    </row>
    <row r="6790" spans="1:12" s="1" customFormat="1" ht="24" customHeight="1" x14ac:dyDescent="0.15">
      <c r="A6790" s="918"/>
      <c r="B6790" s="9" t="s">
        <v>34</v>
      </c>
      <c r="C6790" s="13" t="s">
        <v>35</v>
      </c>
      <c r="D6790" s="13" t="s">
        <v>36</v>
      </c>
      <c r="E6790" s="13" t="s">
        <v>37</v>
      </c>
      <c r="F6790" s="920"/>
      <c r="G6790" s="920"/>
      <c r="H6790" s="924" t="s">
        <v>38</v>
      </c>
      <c r="I6790" s="924"/>
      <c r="J6790" s="921" t="s">
        <v>31</v>
      </c>
      <c r="K6790" s="921" t="s">
        <v>31</v>
      </c>
      <c r="L6790" s="925">
        <v>0</v>
      </c>
    </row>
    <row r="6791" spans="1:12" s="1" customFormat="1" ht="24" customHeight="1" x14ac:dyDescent="0.15">
      <c r="A6791" s="918"/>
      <c r="B6791" s="14" t="s">
        <v>3831</v>
      </c>
      <c r="C6791" s="14" t="s">
        <v>3839</v>
      </c>
      <c r="D6791" s="15">
        <v>43593</v>
      </c>
      <c r="E6791" s="14" t="s">
        <v>205</v>
      </c>
      <c r="F6791" s="920"/>
      <c r="G6791" s="920"/>
      <c r="H6791" s="924"/>
      <c r="I6791" s="924"/>
      <c r="J6791" s="921"/>
      <c r="K6791" s="921"/>
      <c r="L6791" s="925"/>
    </row>
    <row r="6792" spans="1:12" s="1" customFormat="1" ht="24" customHeight="1" x14ac:dyDescent="0.15">
      <c r="A6792" s="918">
        <v>1270</v>
      </c>
      <c r="B6792" s="9" t="s">
        <v>22</v>
      </c>
      <c r="C6792" s="13" t="s">
        <v>23</v>
      </c>
      <c r="D6792" s="13" t="s">
        <v>24</v>
      </c>
      <c r="E6792" s="13" t="s">
        <v>25</v>
      </c>
      <c r="F6792" s="919" t="s">
        <v>17</v>
      </c>
      <c r="G6792" s="919"/>
      <c r="H6792" s="920"/>
      <c r="I6792" s="920"/>
      <c r="J6792" s="920"/>
      <c r="K6792" s="920"/>
      <c r="L6792" s="920"/>
    </row>
    <row r="6793" spans="1:12" s="1" customFormat="1" ht="26.25" customHeight="1" x14ac:dyDescent="0.15">
      <c r="A6793" s="918"/>
      <c r="B6793" s="921" t="s">
        <v>3828</v>
      </c>
      <c r="C6793" s="922" t="s">
        <v>3840</v>
      </c>
      <c r="D6793" s="923">
        <v>43617</v>
      </c>
      <c r="E6793" s="921" t="s">
        <v>233</v>
      </c>
      <c r="F6793" s="921" t="s">
        <v>3841</v>
      </c>
      <c r="G6793" s="921"/>
      <c r="H6793" s="924" t="s">
        <v>30</v>
      </c>
      <c r="I6793" s="924"/>
      <c r="J6793" s="14" t="s">
        <v>31</v>
      </c>
      <c r="K6793" s="14" t="s">
        <v>32</v>
      </c>
      <c r="L6793" s="16">
        <v>930</v>
      </c>
    </row>
    <row r="6794" spans="1:12" s="1" customFormat="1" ht="333.75" customHeight="1" x14ac:dyDescent="0.15">
      <c r="A6794" s="918"/>
      <c r="B6794" s="921"/>
      <c r="C6794" s="922"/>
      <c r="D6794" s="923"/>
      <c r="E6794" s="921"/>
      <c r="F6794" s="921"/>
      <c r="G6794" s="921"/>
      <c r="H6794" s="924" t="s">
        <v>33</v>
      </c>
      <c r="I6794" s="924"/>
      <c r="J6794" s="14" t="s">
        <v>31</v>
      </c>
      <c r="K6794" s="14" t="s">
        <v>31</v>
      </c>
      <c r="L6794" s="16">
        <v>0</v>
      </c>
    </row>
    <row r="6795" spans="1:12" s="1" customFormat="1" ht="24" customHeight="1" x14ac:dyDescent="0.15">
      <c r="A6795" s="918"/>
      <c r="B6795" s="9" t="s">
        <v>34</v>
      </c>
      <c r="C6795" s="13" t="s">
        <v>35</v>
      </c>
      <c r="D6795" s="13" t="s">
        <v>36</v>
      </c>
      <c r="E6795" s="13" t="s">
        <v>37</v>
      </c>
      <c r="F6795" s="920"/>
      <c r="G6795" s="920"/>
      <c r="H6795" s="924" t="s">
        <v>38</v>
      </c>
      <c r="I6795" s="924"/>
      <c r="J6795" s="921" t="s">
        <v>31</v>
      </c>
      <c r="K6795" s="921" t="s">
        <v>32</v>
      </c>
      <c r="L6795" s="925">
        <v>590</v>
      </c>
    </row>
    <row r="6796" spans="1:12" s="1" customFormat="1" ht="24" customHeight="1" x14ac:dyDescent="0.15">
      <c r="A6796" s="918"/>
      <c r="B6796" s="14" t="s">
        <v>3831</v>
      </c>
      <c r="C6796" s="14" t="s">
        <v>3841</v>
      </c>
      <c r="D6796" s="15">
        <v>43623</v>
      </c>
      <c r="E6796" s="14" t="s">
        <v>1268</v>
      </c>
      <c r="F6796" s="920"/>
      <c r="G6796" s="920"/>
      <c r="H6796" s="924"/>
      <c r="I6796" s="924"/>
      <c r="J6796" s="921"/>
      <c r="K6796" s="921"/>
      <c r="L6796" s="925"/>
    </row>
    <row r="6797" spans="1:12" s="1" customFormat="1" ht="24" customHeight="1" x14ac:dyDescent="0.15">
      <c r="A6797" s="918">
        <v>1271</v>
      </c>
      <c r="B6797" s="9" t="s">
        <v>22</v>
      </c>
      <c r="C6797" s="13" t="s">
        <v>23</v>
      </c>
      <c r="D6797" s="13" t="s">
        <v>24</v>
      </c>
      <c r="E6797" s="13" t="s">
        <v>25</v>
      </c>
      <c r="F6797" s="919" t="s">
        <v>17</v>
      </c>
      <c r="G6797" s="919"/>
      <c r="H6797" s="920"/>
      <c r="I6797" s="920"/>
      <c r="J6797" s="920"/>
      <c r="K6797" s="920"/>
      <c r="L6797" s="920"/>
    </row>
    <row r="6798" spans="1:12" s="1" customFormat="1" ht="26.25" customHeight="1" x14ac:dyDescent="0.15">
      <c r="A6798" s="918"/>
      <c r="B6798" s="921" t="s">
        <v>3842</v>
      </c>
      <c r="C6798" s="922" t="s">
        <v>3843</v>
      </c>
      <c r="D6798" s="923">
        <v>43641</v>
      </c>
      <c r="E6798" s="921" t="s">
        <v>378</v>
      </c>
      <c r="F6798" s="921" t="s">
        <v>2444</v>
      </c>
      <c r="G6798" s="921"/>
      <c r="H6798" s="924" t="s">
        <v>30</v>
      </c>
      <c r="I6798" s="924"/>
      <c r="J6798" s="14" t="s">
        <v>31</v>
      </c>
      <c r="K6798" s="14" t="s">
        <v>32</v>
      </c>
      <c r="L6798" s="16">
        <v>1168</v>
      </c>
    </row>
    <row r="6799" spans="1:12" s="1" customFormat="1" ht="323.25" customHeight="1" x14ac:dyDescent="0.15">
      <c r="A6799" s="918"/>
      <c r="B6799" s="921"/>
      <c r="C6799" s="922"/>
      <c r="D6799" s="923"/>
      <c r="E6799" s="921"/>
      <c r="F6799" s="921"/>
      <c r="G6799" s="921"/>
      <c r="H6799" s="924" t="s">
        <v>33</v>
      </c>
      <c r="I6799" s="924"/>
      <c r="J6799" s="14" t="s">
        <v>31</v>
      </c>
      <c r="K6799" s="14" t="s">
        <v>32</v>
      </c>
      <c r="L6799" s="16">
        <v>1480</v>
      </c>
    </row>
    <row r="6800" spans="1:12" s="1" customFormat="1" ht="24" customHeight="1" x14ac:dyDescent="0.15">
      <c r="A6800" s="918"/>
      <c r="B6800" s="9" t="s">
        <v>34</v>
      </c>
      <c r="C6800" s="13" t="s">
        <v>35</v>
      </c>
      <c r="D6800" s="13" t="s">
        <v>36</v>
      </c>
      <c r="E6800" s="13" t="s">
        <v>37</v>
      </c>
      <c r="F6800" s="920"/>
      <c r="G6800" s="920"/>
      <c r="H6800" s="924" t="s">
        <v>38</v>
      </c>
      <c r="I6800" s="924"/>
      <c r="J6800" s="921" t="s">
        <v>31</v>
      </c>
      <c r="K6800" s="921" t="s">
        <v>32</v>
      </c>
      <c r="L6800" s="925">
        <v>675</v>
      </c>
    </row>
    <row r="6801" spans="1:12" s="1" customFormat="1" ht="34.5" customHeight="1" x14ac:dyDescent="0.15">
      <c r="A6801" s="918"/>
      <c r="B6801" s="14" t="s">
        <v>1131</v>
      </c>
      <c r="C6801" s="14" t="s">
        <v>2444</v>
      </c>
      <c r="D6801" s="15">
        <v>43646</v>
      </c>
      <c r="E6801" s="14" t="s">
        <v>2976</v>
      </c>
      <c r="F6801" s="920"/>
      <c r="G6801" s="920"/>
      <c r="H6801" s="924"/>
      <c r="I6801" s="924"/>
      <c r="J6801" s="921"/>
      <c r="K6801" s="921"/>
      <c r="L6801" s="925"/>
    </row>
    <row r="6802" spans="1:12" s="1" customFormat="1" ht="24" customHeight="1" x14ac:dyDescent="0.15">
      <c r="A6802" s="918">
        <v>1272</v>
      </c>
      <c r="B6802" s="9" t="s">
        <v>22</v>
      </c>
      <c r="C6802" s="13" t="s">
        <v>23</v>
      </c>
      <c r="D6802" s="13" t="s">
        <v>24</v>
      </c>
      <c r="E6802" s="13" t="s">
        <v>25</v>
      </c>
      <c r="F6802" s="919" t="s">
        <v>17</v>
      </c>
      <c r="G6802" s="919"/>
      <c r="H6802" s="920"/>
      <c r="I6802" s="920"/>
      <c r="J6802" s="920"/>
      <c r="K6802" s="920"/>
      <c r="L6802" s="920"/>
    </row>
    <row r="6803" spans="1:12" s="1" customFormat="1" ht="26.25" customHeight="1" x14ac:dyDescent="0.15">
      <c r="A6803" s="918"/>
      <c r="B6803" s="921" t="s">
        <v>3842</v>
      </c>
      <c r="C6803" s="922" t="s">
        <v>3844</v>
      </c>
      <c r="D6803" s="923">
        <v>43647</v>
      </c>
      <c r="E6803" s="921" t="s">
        <v>115</v>
      </c>
      <c r="F6803" s="921" t="s">
        <v>1088</v>
      </c>
      <c r="G6803" s="921"/>
      <c r="H6803" s="924" t="s">
        <v>30</v>
      </c>
      <c r="I6803" s="924"/>
      <c r="J6803" s="14" t="s">
        <v>31</v>
      </c>
      <c r="K6803" s="14" t="s">
        <v>32</v>
      </c>
      <c r="L6803" s="16">
        <v>597</v>
      </c>
    </row>
    <row r="6804" spans="1:12" s="1" customFormat="1" ht="228.75" customHeight="1" x14ac:dyDescent="0.15">
      <c r="A6804" s="918"/>
      <c r="B6804" s="921"/>
      <c r="C6804" s="922"/>
      <c r="D6804" s="923"/>
      <c r="E6804" s="921"/>
      <c r="F6804" s="921"/>
      <c r="G6804" s="921"/>
      <c r="H6804" s="924" t="s">
        <v>33</v>
      </c>
      <c r="I6804" s="924"/>
      <c r="J6804" s="14" t="s">
        <v>31</v>
      </c>
      <c r="K6804" s="14" t="s">
        <v>31</v>
      </c>
      <c r="L6804" s="16">
        <v>0</v>
      </c>
    </row>
    <row r="6805" spans="1:12" s="1" customFormat="1" ht="24" customHeight="1" x14ac:dyDescent="0.15">
      <c r="A6805" s="918"/>
      <c r="B6805" s="9" t="s">
        <v>34</v>
      </c>
      <c r="C6805" s="13" t="s">
        <v>35</v>
      </c>
      <c r="D6805" s="13" t="s">
        <v>36</v>
      </c>
      <c r="E6805" s="13" t="s">
        <v>37</v>
      </c>
      <c r="F6805" s="920"/>
      <c r="G6805" s="920"/>
      <c r="H6805" s="924" t="s">
        <v>38</v>
      </c>
      <c r="I6805" s="924"/>
      <c r="J6805" s="921" t="s">
        <v>31</v>
      </c>
      <c r="K6805" s="921" t="s">
        <v>32</v>
      </c>
      <c r="L6805" s="925">
        <v>699</v>
      </c>
    </row>
    <row r="6806" spans="1:12" s="1" customFormat="1" ht="34.5" customHeight="1" x14ac:dyDescent="0.15">
      <c r="A6806" s="918"/>
      <c r="B6806" s="14" t="s">
        <v>1131</v>
      </c>
      <c r="C6806" s="14" t="s">
        <v>1088</v>
      </c>
      <c r="D6806" s="15">
        <v>43649</v>
      </c>
      <c r="E6806" s="14" t="s">
        <v>3845</v>
      </c>
      <c r="F6806" s="920"/>
      <c r="G6806" s="920"/>
      <c r="H6806" s="924"/>
      <c r="I6806" s="924"/>
      <c r="J6806" s="921"/>
      <c r="K6806" s="921"/>
      <c r="L6806" s="925"/>
    </row>
    <row r="6807" spans="1:12" s="1" customFormat="1" ht="24" customHeight="1" x14ac:dyDescent="0.15">
      <c r="A6807" s="918">
        <v>1273</v>
      </c>
      <c r="B6807" s="9" t="s">
        <v>22</v>
      </c>
      <c r="C6807" s="13" t="s">
        <v>23</v>
      </c>
      <c r="D6807" s="13" t="s">
        <v>24</v>
      </c>
      <c r="E6807" s="13" t="s">
        <v>25</v>
      </c>
      <c r="F6807" s="919" t="s">
        <v>17</v>
      </c>
      <c r="G6807" s="919"/>
      <c r="H6807" s="920"/>
      <c r="I6807" s="920"/>
      <c r="J6807" s="920"/>
      <c r="K6807" s="920"/>
      <c r="L6807" s="920"/>
    </row>
    <row r="6808" spans="1:12" s="1" customFormat="1" ht="26.25" customHeight="1" x14ac:dyDescent="0.15">
      <c r="A6808" s="918"/>
      <c r="B6808" s="921" t="s">
        <v>3846</v>
      </c>
      <c r="C6808" s="922" t="s">
        <v>3847</v>
      </c>
      <c r="D6808" s="923">
        <v>43688</v>
      </c>
      <c r="E6808" s="921" t="s">
        <v>308</v>
      </c>
      <c r="F6808" s="921" t="s">
        <v>309</v>
      </c>
      <c r="G6808" s="921"/>
      <c r="H6808" s="924" t="s">
        <v>30</v>
      </c>
      <c r="I6808" s="924"/>
      <c r="J6808" s="14" t="s">
        <v>31</v>
      </c>
      <c r="K6808" s="14" t="s">
        <v>32</v>
      </c>
      <c r="L6808" s="16">
        <v>325.5</v>
      </c>
    </row>
    <row r="6809" spans="1:12" s="1" customFormat="1" ht="18" customHeight="1" x14ac:dyDescent="0.15">
      <c r="A6809" s="918"/>
      <c r="B6809" s="921"/>
      <c r="C6809" s="922"/>
      <c r="D6809" s="923"/>
      <c r="E6809" s="921"/>
      <c r="F6809" s="921"/>
      <c r="G6809" s="921"/>
      <c r="H6809" s="924" t="s">
        <v>33</v>
      </c>
      <c r="I6809" s="924"/>
      <c r="J6809" s="14" t="s">
        <v>31</v>
      </c>
      <c r="K6809" s="14" t="s">
        <v>31</v>
      </c>
      <c r="L6809" s="16">
        <v>0</v>
      </c>
    </row>
    <row r="6810" spans="1:12" s="1" customFormat="1" ht="24" customHeight="1" x14ac:dyDescent="0.15">
      <c r="A6810" s="918"/>
      <c r="B6810" s="9" t="s">
        <v>34</v>
      </c>
      <c r="C6810" s="13" t="s">
        <v>35</v>
      </c>
      <c r="D6810" s="13" t="s">
        <v>36</v>
      </c>
      <c r="E6810" s="13" t="s">
        <v>37</v>
      </c>
      <c r="F6810" s="920"/>
      <c r="G6810" s="920"/>
      <c r="H6810" s="924" t="s">
        <v>38</v>
      </c>
      <c r="I6810" s="924"/>
      <c r="J6810" s="921" t="s">
        <v>31</v>
      </c>
      <c r="K6810" s="921" t="s">
        <v>31</v>
      </c>
      <c r="L6810" s="925">
        <v>0</v>
      </c>
    </row>
    <row r="6811" spans="1:12" s="1" customFormat="1" ht="24" customHeight="1" x14ac:dyDescent="0.15">
      <c r="A6811" s="918"/>
      <c r="B6811" s="14" t="s">
        <v>39</v>
      </c>
      <c r="C6811" s="14" t="s">
        <v>309</v>
      </c>
      <c r="D6811" s="15">
        <v>43690</v>
      </c>
      <c r="E6811" s="14" t="s">
        <v>1413</v>
      </c>
      <c r="F6811" s="920"/>
      <c r="G6811" s="920"/>
      <c r="H6811" s="924"/>
      <c r="I6811" s="924"/>
      <c r="J6811" s="921"/>
      <c r="K6811" s="921"/>
      <c r="L6811" s="925"/>
    </row>
    <row r="6812" spans="1:12" s="1" customFormat="1" ht="24" customHeight="1" x14ac:dyDescent="0.15">
      <c r="A6812" s="918">
        <v>1274</v>
      </c>
      <c r="B6812" s="9" t="s">
        <v>22</v>
      </c>
      <c r="C6812" s="13" t="s">
        <v>23</v>
      </c>
      <c r="D6812" s="13" t="s">
        <v>24</v>
      </c>
      <c r="E6812" s="13" t="s">
        <v>25</v>
      </c>
      <c r="F6812" s="919" t="s">
        <v>17</v>
      </c>
      <c r="G6812" s="919"/>
      <c r="H6812" s="920"/>
      <c r="I6812" s="920"/>
      <c r="J6812" s="920"/>
      <c r="K6812" s="920"/>
      <c r="L6812" s="920"/>
    </row>
    <row r="6813" spans="1:12" s="1" customFormat="1" ht="26.25" customHeight="1" x14ac:dyDescent="0.15">
      <c r="A6813" s="918"/>
      <c r="B6813" s="921" t="s">
        <v>3848</v>
      </c>
      <c r="C6813" s="921" t="s">
        <v>3849</v>
      </c>
      <c r="D6813" s="923">
        <v>43593</v>
      </c>
      <c r="E6813" s="921" t="s">
        <v>378</v>
      </c>
      <c r="F6813" s="921" t="s">
        <v>3850</v>
      </c>
      <c r="G6813" s="921"/>
      <c r="H6813" s="924" t="s">
        <v>30</v>
      </c>
      <c r="I6813" s="924"/>
      <c r="J6813" s="14" t="s">
        <v>31</v>
      </c>
      <c r="K6813" s="14" t="s">
        <v>32</v>
      </c>
      <c r="L6813" s="16">
        <v>930</v>
      </c>
    </row>
    <row r="6814" spans="1:12" s="1" customFormat="1" ht="113.25" customHeight="1" x14ac:dyDescent="0.15">
      <c r="A6814" s="918"/>
      <c r="B6814" s="921"/>
      <c r="C6814" s="921"/>
      <c r="D6814" s="923"/>
      <c r="E6814" s="921"/>
      <c r="F6814" s="921"/>
      <c r="G6814" s="921"/>
      <c r="H6814" s="924" t="s">
        <v>33</v>
      </c>
      <c r="I6814" s="924"/>
      <c r="J6814" s="14" t="s">
        <v>31</v>
      </c>
      <c r="K6814" s="14" t="s">
        <v>32</v>
      </c>
      <c r="L6814" s="16">
        <v>2000</v>
      </c>
    </row>
    <row r="6815" spans="1:12" s="1" customFormat="1" ht="24" customHeight="1" x14ac:dyDescent="0.15">
      <c r="A6815" s="918"/>
      <c r="B6815" s="9" t="s">
        <v>34</v>
      </c>
      <c r="C6815" s="13" t="s">
        <v>35</v>
      </c>
      <c r="D6815" s="13" t="s">
        <v>36</v>
      </c>
      <c r="E6815" s="13" t="s">
        <v>37</v>
      </c>
      <c r="F6815" s="920"/>
      <c r="G6815" s="920"/>
      <c r="H6815" s="924" t="s">
        <v>38</v>
      </c>
      <c r="I6815" s="924"/>
      <c r="J6815" s="921" t="s">
        <v>31</v>
      </c>
      <c r="K6815" s="921" t="s">
        <v>31</v>
      </c>
      <c r="L6815" s="925">
        <v>0</v>
      </c>
    </row>
    <row r="6816" spans="1:12" s="1" customFormat="1" ht="24" customHeight="1" x14ac:dyDescent="0.15">
      <c r="A6816" s="918"/>
      <c r="B6816" s="14" t="s">
        <v>39</v>
      </c>
      <c r="C6816" s="14" t="s">
        <v>3850</v>
      </c>
      <c r="D6816" s="15">
        <v>43596</v>
      </c>
      <c r="E6816" s="14" t="s">
        <v>384</v>
      </c>
      <c r="F6816" s="920"/>
      <c r="G6816" s="920"/>
      <c r="H6816" s="924"/>
      <c r="I6816" s="924"/>
      <c r="J6816" s="921"/>
      <c r="K6816" s="921"/>
      <c r="L6816" s="925"/>
    </row>
    <row r="6817" spans="1:12" s="1" customFormat="1" ht="24" customHeight="1" x14ac:dyDescent="0.15">
      <c r="A6817" s="918">
        <v>1275</v>
      </c>
      <c r="B6817" s="9" t="s">
        <v>22</v>
      </c>
      <c r="C6817" s="13" t="s">
        <v>23</v>
      </c>
      <c r="D6817" s="13" t="s">
        <v>24</v>
      </c>
      <c r="E6817" s="13" t="s">
        <v>25</v>
      </c>
      <c r="F6817" s="919" t="s">
        <v>17</v>
      </c>
      <c r="G6817" s="919"/>
      <c r="H6817" s="920"/>
      <c r="I6817" s="920"/>
      <c r="J6817" s="920"/>
      <c r="K6817" s="920"/>
      <c r="L6817" s="920"/>
    </row>
    <row r="6818" spans="1:12" s="1" customFormat="1" ht="26.25" customHeight="1" x14ac:dyDescent="0.15">
      <c r="A6818" s="918"/>
      <c r="B6818" s="921" t="s">
        <v>3848</v>
      </c>
      <c r="C6818" s="922" t="s">
        <v>3851</v>
      </c>
      <c r="D6818" s="923">
        <v>43720</v>
      </c>
      <c r="E6818" s="921" t="s">
        <v>136</v>
      </c>
      <c r="F6818" s="921" t="s">
        <v>3852</v>
      </c>
      <c r="G6818" s="921"/>
      <c r="H6818" s="924" t="s">
        <v>30</v>
      </c>
      <c r="I6818" s="924"/>
      <c r="J6818" s="14" t="s">
        <v>31</v>
      </c>
      <c r="K6818" s="14" t="s">
        <v>32</v>
      </c>
      <c r="L6818" s="16">
        <v>433</v>
      </c>
    </row>
    <row r="6819" spans="1:12" s="1" customFormat="1" ht="260.25" customHeight="1" x14ac:dyDescent="0.15">
      <c r="A6819" s="918"/>
      <c r="B6819" s="921"/>
      <c r="C6819" s="922"/>
      <c r="D6819" s="923"/>
      <c r="E6819" s="921"/>
      <c r="F6819" s="921"/>
      <c r="G6819" s="921"/>
      <c r="H6819" s="924" t="s">
        <v>33</v>
      </c>
      <c r="I6819" s="924"/>
      <c r="J6819" s="14" t="s">
        <v>31</v>
      </c>
      <c r="K6819" s="14" t="s">
        <v>32</v>
      </c>
      <c r="L6819" s="16">
        <v>118</v>
      </c>
    </row>
    <row r="6820" spans="1:12" s="1" customFormat="1" ht="24" customHeight="1" x14ac:dyDescent="0.15">
      <c r="A6820" s="918"/>
      <c r="B6820" s="9" t="s">
        <v>34</v>
      </c>
      <c r="C6820" s="13" t="s">
        <v>35</v>
      </c>
      <c r="D6820" s="13" t="s">
        <v>36</v>
      </c>
      <c r="E6820" s="13" t="s">
        <v>37</v>
      </c>
      <c r="F6820" s="920"/>
      <c r="G6820" s="920"/>
      <c r="H6820" s="924" t="s">
        <v>38</v>
      </c>
      <c r="I6820" s="924"/>
      <c r="J6820" s="921" t="s">
        <v>31</v>
      </c>
      <c r="K6820" s="921" t="s">
        <v>31</v>
      </c>
      <c r="L6820" s="925">
        <v>0</v>
      </c>
    </row>
    <row r="6821" spans="1:12" s="1" customFormat="1" ht="24" customHeight="1" x14ac:dyDescent="0.15">
      <c r="A6821" s="918"/>
      <c r="B6821" s="14" t="s">
        <v>39</v>
      </c>
      <c r="C6821" s="14" t="s">
        <v>3852</v>
      </c>
      <c r="D6821" s="15">
        <v>43721</v>
      </c>
      <c r="E6821" s="14" t="s">
        <v>1238</v>
      </c>
      <c r="F6821" s="920"/>
      <c r="G6821" s="920"/>
      <c r="H6821" s="924"/>
      <c r="I6821" s="924"/>
      <c r="J6821" s="921"/>
      <c r="K6821" s="921"/>
      <c r="L6821" s="925"/>
    </row>
    <row r="6822" spans="1:12" s="1" customFormat="1" ht="24" customHeight="1" x14ac:dyDescent="0.15">
      <c r="A6822" s="918">
        <v>1276</v>
      </c>
      <c r="B6822" s="9" t="s">
        <v>22</v>
      </c>
      <c r="C6822" s="13" t="s">
        <v>23</v>
      </c>
      <c r="D6822" s="13" t="s">
        <v>24</v>
      </c>
      <c r="E6822" s="13" t="s">
        <v>25</v>
      </c>
      <c r="F6822" s="919" t="s">
        <v>17</v>
      </c>
      <c r="G6822" s="919"/>
      <c r="H6822" s="920"/>
      <c r="I6822" s="920"/>
      <c r="J6822" s="920"/>
      <c r="K6822" s="920"/>
      <c r="L6822" s="920"/>
    </row>
    <row r="6823" spans="1:12" s="1" customFormat="1" ht="26.25" customHeight="1" x14ac:dyDescent="0.15">
      <c r="A6823" s="918"/>
      <c r="B6823" s="921" t="s">
        <v>3853</v>
      </c>
      <c r="C6823" s="921" t="s">
        <v>3854</v>
      </c>
      <c r="D6823" s="923">
        <v>43726</v>
      </c>
      <c r="E6823" s="921" t="s">
        <v>420</v>
      </c>
      <c r="F6823" s="921" t="s">
        <v>421</v>
      </c>
      <c r="G6823" s="921"/>
      <c r="H6823" s="924" t="s">
        <v>30</v>
      </c>
      <c r="I6823" s="924"/>
      <c r="J6823" s="14" t="s">
        <v>31</v>
      </c>
      <c r="K6823" s="14" t="s">
        <v>32</v>
      </c>
      <c r="L6823" s="16">
        <v>426.55</v>
      </c>
    </row>
    <row r="6824" spans="1:12" s="1" customFormat="1" ht="60.75" customHeight="1" x14ac:dyDescent="0.15">
      <c r="A6824" s="918"/>
      <c r="B6824" s="921"/>
      <c r="C6824" s="921"/>
      <c r="D6824" s="923"/>
      <c r="E6824" s="921"/>
      <c r="F6824" s="921"/>
      <c r="G6824" s="921"/>
      <c r="H6824" s="924" t="s">
        <v>33</v>
      </c>
      <c r="I6824" s="924"/>
      <c r="J6824" s="14" t="s">
        <v>31</v>
      </c>
      <c r="K6824" s="14" t="s">
        <v>32</v>
      </c>
      <c r="L6824" s="16">
        <v>198.16</v>
      </c>
    </row>
    <row r="6825" spans="1:12" s="1" customFormat="1" ht="24" customHeight="1" x14ac:dyDescent="0.15">
      <c r="A6825" s="918"/>
      <c r="B6825" s="9" t="s">
        <v>34</v>
      </c>
      <c r="C6825" s="13" t="s">
        <v>35</v>
      </c>
      <c r="D6825" s="13" t="s">
        <v>36</v>
      </c>
      <c r="E6825" s="13" t="s">
        <v>37</v>
      </c>
      <c r="F6825" s="920"/>
      <c r="G6825" s="920"/>
      <c r="H6825" s="924" t="s">
        <v>38</v>
      </c>
      <c r="I6825" s="924"/>
      <c r="J6825" s="921" t="s">
        <v>31</v>
      </c>
      <c r="K6825" s="921" t="s">
        <v>32</v>
      </c>
      <c r="L6825" s="925">
        <v>338</v>
      </c>
    </row>
    <row r="6826" spans="1:12" s="1" customFormat="1" ht="34.5" customHeight="1" x14ac:dyDescent="0.15">
      <c r="A6826" s="918"/>
      <c r="B6826" s="14" t="s">
        <v>496</v>
      </c>
      <c r="C6826" s="14" t="s">
        <v>421</v>
      </c>
      <c r="D6826" s="15">
        <v>43728</v>
      </c>
      <c r="E6826" s="14" t="s">
        <v>1676</v>
      </c>
      <c r="F6826" s="920"/>
      <c r="G6826" s="920"/>
      <c r="H6826" s="924"/>
      <c r="I6826" s="924"/>
      <c r="J6826" s="921"/>
      <c r="K6826" s="921"/>
      <c r="L6826" s="925"/>
    </row>
    <row r="6827" spans="1:12" s="1" customFormat="1" ht="24" customHeight="1" x14ac:dyDescent="0.15">
      <c r="A6827" s="918">
        <v>1277</v>
      </c>
      <c r="B6827" s="9" t="s">
        <v>22</v>
      </c>
      <c r="C6827" s="13" t="s">
        <v>23</v>
      </c>
      <c r="D6827" s="13" t="s">
        <v>24</v>
      </c>
      <c r="E6827" s="13" t="s">
        <v>25</v>
      </c>
      <c r="F6827" s="919" t="s">
        <v>17</v>
      </c>
      <c r="G6827" s="919"/>
      <c r="H6827" s="920"/>
      <c r="I6827" s="920"/>
      <c r="J6827" s="920"/>
      <c r="K6827" s="920"/>
      <c r="L6827" s="920"/>
    </row>
    <row r="6828" spans="1:12" s="1" customFormat="1" ht="26.25" customHeight="1" x14ac:dyDescent="0.15">
      <c r="A6828" s="918"/>
      <c r="B6828" s="921" t="s">
        <v>3855</v>
      </c>
      <c r="C6828" s="922" t="s">
        <v>3856</v>
      </c>
      <c r="D6828" s="923">
        <v>43592</v>
      </c>
      <c r="E6828" s="921" t="s">
        <v>298</v>
      </c>
      <c r="F6828" s="921" t="s">
        <v>2002</v>
      </c>
      <c r="G6828" s="921"/>
      <c r="H6828" s="924" t="s">
        <v>30</v>
      </c>
      <c r="I6828" s="924"/>
      <c r="J6828" s="14" t="s">
        <v>31</v>
      </c>
      <c r="K6828" s="14" t="s">
        <v>32</v>
      </c>
      <c r="L6828" s="16">
        <v>325.7</v>
      </c>
    </row>
    <row r="6829" spans="1:12" s="1" customFormat="1" ht="281.25" customHeight="1" x14ac:dyDescent="0.15">
      <c r="A6829" s="918"/>
      <c r="B6829" s="921"/>
      <c r="C6829" s="922"/>
      <c r="D6829" s="923"/>
      <c r="E6829" s="921"/>
      <c r="F6829" s="921"/>
      <c r="G6829" s="921"/>
      <c r="H6829" s="924" t="s">
        <v>33</v>
      </c>
      <c r="I6829" s="924"/>
      <c r="J6829" s="14" t="s">
        <v>31</v>
      </c>
      <c r="K6829" s="14" t="s">
        <v>32</v>
      </c>
      <c r="L6829" s="16">
        <v>296.60000000000002</v>
      </c>
    </row>
    <row r="6830" spans="1:12" s="1" customFormat="1" ht="24" customHeight="1" x14ac:dyDescent="0.15">
      <c r="A6830" s="918"/>
      <c r="B6830" s="9" t="s">
        <v>34</v>
      </c>
      <c r="C6830" s="13" t="s">
        <v>35</v>
      </c>
      <c r="D6830" s="13" t="s">
        <v>36</v>
      </c>
      <c r="E6830" s="13" t="s">
        <v>37</v>
      </c>
      <c r="F6830" s="920"/>
      <c r="G6830" s="920"/>
      <c r="H6830" s="924" t="s">
        <v>38</v>
      </c>
      <c r="I6830" s="924"/>
      <c r="J6830" s="921" t="s">
        <v>31</v>
      </c>
      <c r="K6830" s="921" t="s">
        <v>31</v>
      </c>
      <c r="L6830" s="925">
        <v>0</v>
      </c>
    </row>
    <row r="6831" spans="1:12" s="1" customFormat="1" ht="24" customHeight="1" x14ac:dyDescent="0.15">
      <c r="A6831" s="918"/>
      <c r="B6831" s="14" t="s">
        <v>3857</v>
      </c>
      <c r="C6831" s="14" t="s">
        <v>2002</v>
      </c>
      <c r="D6831" s="15">
        <v>43593</v>
      </c>
      <c r="E6831" s="14" t="s">
        <v>205</v>
      </c>
      <c r="F6831" s="920"/>
      <c r="G6831" s="920"/>
      <c r="H6831" s="924"/>
      <c r="I6831" s="924"/>
      <c r="J6831" s="921"/>
      <c r="K6831" s="921"/>
      <c r="L6831" s="925"/>
    </row>
    <row r="6832" spans="1:12" s="1" customFormat="1" ht="24" customHeight="1" x14ac:dyDescent="0.15">
      <c r="A6832" s="918">
        <v>1278</v>
      </c>
      <c r="B6832" s="9" t="s">
        <v>22</v>
      </c>
      <c r="C6832" s="13" t="s">
        <v>23</v>
      </c>
      <c r="D6832" s="13" t="s">
        <v>24</v>
      </c>
      <c r="E6832" s="13" t="s">
        <v>25</v>
      </c>
      <c r="F6832" s="919" t="s">
        <v>17</v>
      </c>
      <c r="G6832" s="919"/>
      <c r="H6832" s="920"/>
      <c r="I6832" s="920"/>
      <c r="J6832" s="920"/>
      <c r="K6832" s="920"/>
      <c r="L6832" s="920"/>
    </row>
    <row r="6833" spans="1:12" s="1" customFormat="1" ht="26.25" customHeight="1" x14ac:dyDescent="0.15">
      <c r="A6833" s="918"/>
      <c r="B6833" s="921" t="s">
        <v>3855</v>
      </c>
      <c r="C6833" s="922" t="s">
        <v>3858</v>
      </c>
      <c r="D6833" s="923">
        <v>43636</v>
      </c>
      <c r="E6833" s="921" t="s">
        <v>3371</v>
      </c>
      <c r="F6833" s="921" t="s">
        <v>3859</v>
      </c>
      <c r="G6833" s="921"/>
      <c r="H6833" s="924" t="s">
        <v>30</v>
      </c>
      <c r="I6833" s="924"/>
      <c r="J6833" s="14" t="s">
        <v>31</v>
      </c>
      <c r="K6833" s="14" t="s">
        <v>31</v>
      </c>
      <c r="L6833" s="16">
        <v>0</v>
      </c>
    </row>
    <row r="6834" spans="1:12" s="1" customFormat="1" ht="207.75" customHeight="1" x14ac:dyDescent="0.15">
      <c r="A6834" s="918"/>
      <c r="B6834" s="921"/>
      <c r="C6834" s="922"/>
      <c r="D6834" s="923"/>
      <c r="E6834" s="921"/>
      <c r="F6834" s="921"/>
      <c r="G6834" s="921"/>
      <c r="H6834" s="924" t="s">
        <v>33</v>
      </c>
      <c r="I6834" s="924"/>
      <c r="J6834" s="14" t="s">
        <v>31</v>
      </c>
      <c r="K6834" s="14" t="s">
        <v>32</v>
      </c>
      <c r="L6834" s="16">
        <v>362.6</v>
      </c>
    </row>
    <row r="6835" spans="1:12" s="1" customFormat="1" ht="24" customHeight="1" x14ac:dyDescent="0.15">
      <c r="A6835" s="918"/>
      <c r="B6835" s="9" t="s">
        <v>34</v>
      </c>
      <c r="C6835" s="13" t="s">
        <v>35</v>
      </c>
      <c r="D6835" s="13" t="s">
        <v>36</v>
      </c>
      <c r="E6835" s="13" t="s">
        <v>37</v>
      </c>
      <c r="F6835" s="920"/>
      <c r="G6835" s="920"/>
      <c r="H6835" s="924" t="s">
        <v>38</v>
      </c>
      <c r="I6835" s="924"/>
      <c r="J6835" s="921" t="s">
        <v>31</v>
      </c>
      <c r="K6835" s="921" t="s">
        <v>32</v>
      </c>
      <c r="L6835" s="925">
        <v>425</v>
      </c>
    </row>
    <row r="6836" spans="1:12" s="1" customFormat="1" ht="24" customHeight="1" x14ac:dyDescent="0.15">
      <c r="A6836" s="918"/>
      <c r="B6836" s="14" t="s">
        <v>3857</v>
      </c>
      <c r="C6836" s="14" t="s">
        <v>3859</v>
      </c>
      <c r="D6836" s="15">
        <v>43636</v>
      </c>
      <c r="E6836" s="14" t="s">
        <v>3860</v>
      </c>
      <c r="F6836" s="920"/>
      <c r="G6836" s="920"/>
      <c r="H6836" s="924"/>
      <c r="I6836" s="924"/>
      <c r="J6836" s="921"/>
      <c r="K6836" s="921"/>
      <c r="L6836" s="925"/>
    </row>
    <row r="6837" spans="1:12" s="1" customFormat="1" ht="24" customHeight="1" x14ac:dyDescent="0.15">
      <c r="A6837" s="918">
        <v>1279</v>
      </c>
      <c r="B6837" s="9" t="s">
        <v>22</v>
      </c>
      <c r="C6837" s="13" t="s">
        <v>23</v>
      </c>
      <c r="D6837" s="13" t="s">
        <v>24</v>
      </c>
      <c r="E6837" s="13" t="s">
        <v>25</v>
      </c>
      <c r="F6837" s="919" t="s">
        <v>17</v>
      </c>
      <c r="G6837" s="919"/>
      <c r="H6837" s="920"/>
      <c r="I6837" s="920"/>
      <c r="J6837" s="920"/>
      <c r="K6837" s="920"/>
      <c r="L6837" s="920"/>
    </row>
    <row r="6838" spans="1:12" s="1" customFormat="1" ht="26.25" customHeight="1" x14ac:dyDescent="0.15">
      <c r="A6838" s="918"/>
      <c r="B6838" s="921" t="s">
        <v>3861</v>
      </c>
      <c r="C6838" s="921" t="s">
        <v>3862</v>
      </c>
      <c r="D6838" s="923">
        <v>43616</v>
      </c>
      <c r="E6838" s="921" t="s">
        <v>2643</v>
      </c>
      <c r="F6838" s="921" t="s">
        <v>3863</v>
      </c>
      <c r="G6838" s="921"/>
      <c r="H6838" s="924" t="s">
        <v>30</v>
      </c>
      <c r="I6838" s="924"/>
      <c r="J6838" s="14" t="s">
        <v>31</v>
      </c>
      <c r="K6838" s="14" t="s">
        <v>32</v>
      </c>
      <c r="L6838" s="16">
        <v>277</v>
      </c>
    </row>
    <row r="6839" spans="1:12" s="1" customFormat="1" ht="18.75" customHeight="1" x14ac:dyDescent="0.15">
      <c r="A6839" s="918"/>
      <c r="B6839" s="921"/>
      <c r="C6839" s="921"/>
      <c r="D6839" s="923"/>
      <c r="E6839" s="921"/>
      <c r="F6839" s="921"/>
      <c r="G6839" s="921"/>
      <c r="H6839" s="924" t="s">
        <v>33</v>
      </c>
      <c r="I6839" s="924"/>
      <c r="J6839" s="14" t="s">
        <v>31</v>
      </c>
      <c r="K6839" s="14" t="s">
        <v>32</v>
      </c>
      <c r="L6839" s="16">
        <v>908.01</v>
      </c>
    </row>
    <row r="6840" spans="1:12" s="1" customFormat="1" ht="24" customHeight="1" x14ac:dyDescent="0.15">
      <c r="A6840" s="918"/>
      <c r="B6840" s="9" t="s">
        <v>34</v>
      </c>
      <c r="C6840" s="13" t="s">
        <v>35</v>
      </c>
      <c r="D6840" s="13" t="s">
        <v>36</v>
      </c>
      <c r="E6840" s="13" t="s">
        <v>37</v>
      </c>
      <c r="F6840" s="920"/>
      <c r="G6840" s="920"/>
      <c r="H6840" s="924" t="s">
        <v>38</v>
      </c>
      <c r="I6840" s="924"/>
      <c r="J6840" s="921" t="s">
        <v>31</v>
      </c>
      <c r="K6840" s="921" t="s">
        <v>31</v>
      </c>
      <c r="L6840" s="925">
        <v>0</v>
      </c>
    </row>
    <row r="6841" spans="1:12" s="1" customFormat="1" ht="34.5" customHeight="1" x14ac:dyDescent="0.15">
      <c r="A6841" s="918"/>
      <c r="B6841" s="14" t="s">
        <v>1131</v>
      </c>
      <c r="C6841" s="14" t="s">
        <v>3863</v>
      </c>
      <c r="D6841" s="15">
        <v>43618</v>
      </c>
      <c r="E6841" s="14" t="s">
        <v>3864</v>
      </c>
      <c r="F6841" s="920"/>
      <c r="G6841" s="920"/>
      <c r="H6841" s="924"/>
      <c r="I6841" s="924"/>
      <c r="J6841" s="921"/>
      <c r="K6841" s="921"/>
      <c r="L6841" s="925"/>
    </row>
    <row r="6842" spans="1:12" s="1" customFormat="1" ht="24" customHeight="1" x14ac:dyDescent="0.15">
      <c r="A6842" s="918">
        <v>1280</v>
      </c>
      <c r="B6842" s="9" t="s">
        <v>22</v>
      </c>
      <c r="C6842" s="13" t="s">
        <v>23</v>
      </c>
      <c r="D6842" s="13" t="s">
        <v>24</v>
      </c>
      <c r="E6842" s="13" t="s">
        <v>25</v>
      </c>
      <c r="F6842" s="919" t="s">
        <v>17</v>
      </c>
      <c r="G6842" s="919"/>
      <c r="H6842" s="920"/>
      <c r="I6842" s="920"/>
      <c r="J6842" s="920"/>
      <c r="K6842" s="920"/>
      <c r="L6842" s="920"/>
    </row>
    <row r="6843" spans="1:12" s="1" customFormat="1" ht="26.25" customHeight="1" x14ac:dyDescent="0.15">
      <c r="A6843" s="918"/>
      <c r="B6843" s="921" t="s">
        <v>3865</v>
      </c>
      <c r="C6843" s="922" t="s">
        <v>3866</v>
      </c>
      <c r="D6843" s="923">
        <v>43565</v>
      </c>
      <c r="E6843" s="921" t="s">
        <v>3867</v>
      </c>
      <c r="F6843" s="921" t="s">
        <v>3868</v>
      </c>
      <c r="G6843" s="921"/>
      <c r="H6843" s="924" t="s">
        <v>30</v>
      </c>
      <c r="I6843" s="924"/>
      <c r="J6843" s="14" t="s">
        <v>31</v>
      </c>
      <c r="K6843" s="14" t="s">
        <v>32</v>
      </c>
      <c r="L6843" s="16">
        <v>176.5</v>
      </c>
    </row>
    <row r="6844" spans="1:12" s="1" customFormat="1" ht="409.2" customHeight="1" x14ac:dyDescent="0.15">
      <c r="A6844" s="918"/>
      <c r="B6844" s="921"/>
      <c r="C6844" s="922"/>
      <c r="D6844" s="923"/>
      <c r="E6844" s="921"/>
      <c r="F6844" s="921"/>
      <c r="G6844" s="921"/>
      <c r="H6844" s="924" t="s">
        <v>33</v>
      </c>
      <c r="I6844" s="924"/>
      <c r="J6844" s="921" t="s">
        <v>31</v>
      </c>
      <c r="K6844" s="921" t="s">
        <v>32</v>
      </c>
      <c r="L6844" s="925">
        <v>457.84</v>
      </c>
    </row>
    <row r="6845" spans="1:12" s="1" customFormat="1" ht="19.350000000000001" customHeight="1" x14ac:dyDescent="0.15">
      <c r="A6845" s="918"/>
      <c r="B6845" s="921"/>
      <c r="C6845" s="922"/>
      <c r="D6845" s="923"/>
      <c r="E6845" s="921"/>
      <c r="F6845" s="921"/>
      <c r="G6845" s="921"/>
      <c r="H6845" s="924"/>
      <c r="I6845" s="924"/>
      <c r="J6845" s="921"/>
      <c r="K6845" s="921"/>
      <c r="L6845" s="925"/>
    </row>
    <row r="6846" spans="1:12" s="1" customFormat="1" ht="24" customHeight="1" x14ac:dyDescent="0.15">
      <c r="A6846" s="918"/>
      <c r="B6846" s="9" t="s">
        <v>34</v>
      </c>
      <c r="C6846" s="13" t="s">
        <v>35</v>
      </c>
      <c r="D6846" s="13" t="s">
        <v>36</v>
      </c>
      <c r="E6846" s="13" t="s">
        <v>37</v>
      </c>
      <c r="F6846" s="920"/>
      <c r="G6846" s="920"/>
      <c r="H6846" s="924" t="s">
        <v>38</v>
      </c>
      <c r="I6846" s="924"/>
      <c r="J6846" s="921" t="s">
        <v>31</v>
      </c>
      <c r="K6846" s="921" t="s">
        <v>32</v>
      </c>
      <c r="L6846" s="925">
        <v>100</v>
      </c>
    </row>
    <row r="6847" spans="1:12" s="1" customFormat="1" ht="34.5" customHeight="1" x14ac:dyDescent="0.15">
      <c r="A6847" s="918"/>
      <c r="B6847" s="14" t="s">
        <v>1273</v>
      </c>
      <c r="C6847" s="14" t="s">
        <v>3868</v>
      </c>
      <c r="D6847" s="15">
        <v>43566</v>
      </c>
      <c r="E6847" s="14" t="s">
        <v>1147</v>
      </c>
      <c r="F6847" s="920"/>
      <c r="G6847" s="920"/>
      <c r="H6847" s="924"/>
      <c r="I6847" s="924"/>
      <c r="J6847" s="921"/>
      <c r="K6847" s="921"/>
      <c r="L6847" s="925"/>
    </row>
    <row r="6848" spans="1:12" s="1" customFormat="1" ht="24" customHeight="1" x14ac:dyDescent="0.15">
      <c r="A6848" s="918">
        <v>1281</v>
      </c>
      <c r="B6848" s="9" t="s">
        <v>22</v>
      </c>
      <c r="C6848" s="13" t="s">
        <v>23</v>
      </c>
      <c r="D6848" s="13" t="s">
        <v>24</v>
      </c>
      <c r="E6848" s="13" t="s">
        <v>25</v>
      </c>
      <c r="F6848" s="919" t="s">
        <v>17</v>
      </c>
      <c r="G6848" s="919"/>
      <c r="H6848" s="920"/>
      <c r="I6848" s="920"/>
      <c r="J6848" s="920"/>
      <c r="K6848" s="920"/>
      <c r="L6848" s="920"/>
    </row>
    <row r="6849" spans="1:12" s="1" customFormat="1" ht="26.25" customHeight="1" x14ac:dyDescent="0.15">
      <c r="A6849" s="918"/>
      <c r="B6849" s="921" t="s">
        <v>3865</v>
      </c>
      <c r="C6849" s="922" t="s">
        <v>3869</v>
      </c>
      <c r="D6849" s="923">
        <v>43569</v>
      </c>
      <c r="E6849" s="921" t="s">
        <v>469</v>
      </c>
      <c r="F6849" s="921" t="s">
        <v>1442</v>
      </c>
      <c r="G6849" s="921"/>
      <c r="H6849" s="924" t="s">
        <v>30</v>
      </c>
      <c r="I6849" s="924"/>
      <c r="J6849" s="14" t="s">
        <v>31</v>
      </c>
      <c r="K6849" s="14" t="s">
        <v>32</v>
      </c>
      <c r="L6849" s="16">
        <v>498.43</v>
      </c>
    </row>
    <row r="6850" spans="1:12" s="1" customFormat="1" ht="409.2" customHeight="1" x14ac:dyDescent="0.15">
      <c r="A6850" s="918"/>
      <c r="B6850" s="921"/>
      <c r="C6850" s="922"/>
      <c r="D6850" s="923"/>
      <c r="E6850" s="921"/>
      <c r="F6850" s="921"/>
      <c r="G6850" s="921"/>
      <c r="H6850" s="924" t="s">
        <v>33</v>
      </c>
      <c r="I6850" s="924"/>
      <c r="J6850" s="921" t="s">
        <v>31</v>
      </c>
      <c r="K6850" s="921" t="s">
        <v>32</v>
      </c>
      <c r="L6850" s="925">
        <v>516.52</v>
      </c>
    </row>
    <row r="6851" spans="1:12" s="1" customFormat="1" ht="166.35" customHeight="1" x14ac:dyDescent="0.15">
      <c r="A6851" s="918"/>
      <c r="B6851" s="921"/>
      <c r="C6851" s="922"/>
      <c r="D6851" s="923"/>
      <c r="E6851" s="921"/>
      <c r="F6851" s="921"/>
      <c r="G6851" s="921"/>
      <c r="H6851" s="924"/>
      <c r="I6851" s="924"/>
      <c r="J6851" s="921"/>
      <c r="K6851" s="921"/>
      <c r="L6851" s="925"/>
    </row>
    <row r="6852" spans="1:12" s="1" customFormat="1" ht="24" customHeight="1" x14ac:dyDescent="0.15">
      <c r="A6852" s="918"/>
      <c r="B6852" s="9" t="s">
        <v>34</v>
      </c>
      <c r="C6852" s="13" t="s">
        <v>35</v>
      </c>
      <c r="D6852" s="13" t="s">
        <v>36</v>
      </c>
      <c r="E6852" s="13" t="s">
        <v>37</v>
      </c>
      <c r="F6852" s="920"/>
      <c r="G6852" s="920"/>
      <c r="H6852" s="924" t="s">
        <v>38</v>
      </c>
      <c r="I6852" s="924"/>
      <c r="J6852" s="921" t="s">
        <v>31</v>
      </c>
      <c r="K6852" s="921" t="s">
        <v>31</v>
      </c>
      <c r="L6852" s="925">
        <v>0</v>
      </c>
    </row>
    <row r="6853" spans="1:12" s="1" customFormat="1" ht="34.5" customHeight="1" x14ac:dyDescent="0.15">
      <c r="A6853" s="918"/>
      <c r="B6853" s="14" t="s">
        <v>1273</v>
      </c>
      <c r="C6853" s="14" t="s">
        <v>1442</v>
      </c>
      <c r="D6853" s="15">
        <v>43571</v>
      </c>
      <c r="E6853" s="14" t="s">
        <v>501</v>
      </c>
      <c r="F6853" s="920"/>
      <c r="G6853" s="920"/>
      <c r="H6853" s="924"/>
      <c r="I6853" s="924"/>
      <c r="J6853" s="921"/>
      <c r="K6853" s="921"/>
      <c r="L6853" s="925"/>
    </row>
    <row r="6854" spans="1:12" s="1" customFormat="1" ht="24" customHeight="1" x14ac:dyDescent="0.15">
      <c r="A6854" s="918">
        <v>1282</v>
      </c>
      <c r="B6854" s="9" t="s">
        <v>22</v>
      </c>
      <c r="C6854" s="13" t="s">
        <v>23</v>
      </c>
      <c r="D6854" s="13" t="s">
        <v>24</v>
      </c>
      <c r="E6854" s="13" t="s">
        <v>25</v>
      </c>
      <c r="F6854" s="919" t="s">
        <v>17</v>
      </c>
      <c r="G6854" s="919"/>
      <c r="H6854" s="920"/>
      <c r="I6854" s="920"/>
      <c r="J6854" s="920"/>
      <c r="K6854" s="920"/>
      <c r="L6854" s="920"/>
    </row>
    <row r="6855" spans="1:12" s="1" customFormat="1" ht="26.25" customHeight="1" x14ac:dyDescent="0.15">
      <c r="A6855" s="918"/>
      <c r="B6855" s="921" t="s">
        <v>3865</v>
      </c>
      <c r="C6855" s="922" t="s">
        <v>3870</v>
      </c>
      <c r="D6855" s="923">
        <v>43613</v>
      </c>
      <c r="E6855" s="921" t="s">
        <v>1849</v>
      </c>
      <c r="F6855" s="921" t="s">
        <v>3871</v>
      </c>
      <c r="G6855" s="921"/>
      <c r="H6855" s="924" t="s">
        <v>30</v>
      </c>
      <c r="I6855" s="924"/>
      <c r="J6855" s="14" t="s">
        <v>31</v>
      </c>
      <c r="K6855" s="14" t="s">
        <v>32</v>
      </c>
      <c r="L6855" s="16">
        <v>826.36</v>
      </c>
    </row>
    <row r="6856" spans="1:12" s="1" customFormat="1" ht="409.2" customHeight="1" x14ac:dyDescent="0.15">
      <c r="A6856" s="918"/>
      <c r="B6856" s="921"/>
      <c r="C6856" s="922"/>
      <c r="D6856" s="923"/>
      <c r="E6856" s="921"/>
      <c r="F6856" s="921"/>
      <c r="G6856" s="921"/>
      <c r="H6856" s="924" t="s">
        <v>33</v>
      </c>
      <c r="I6856" s="924"/>
      <c r="J6856" s="921" t="s">
        <v>31</v>
      </c>
      <c r="K6856" s="921" t="s">
        <v>32</v>
      </c>
      <c r="L6856" s="925">
        <v>3009</v>
      </c>
    </row>
    <row r="6857" spans="1:12" s="1" customFormat="1" ht="187.35" customHeight="1" x14ac:dyDescent="0.15">
      <c r="A6857" s="918"/>
      <c r="B6857" s="921"/>
      <c r="C6857" s="922"/>
      <c r="D6857" s="923"/>
      <c r="E6857" s="921"/>
      <c r="F6857" s="921"/>
      <c r="G6857" s="921"/>
      <c r="H6857" s="924"/>
      <c r="I6857" s="924"/>
      <c r="J6857" s="921"/>
      <c r="K6857" s="921"/>
      <c r="L6857" s="925"/>
    </row>
    <row r="6858" spans="1:12" s="1" customFormat="1" ht="24" customHeight="1" x14ac:dyDescent="0.15">
      <c r="A6858" s="918"/>
      <c r="B6858" s="9" t="s">
        <v>34</v>
      </c>
      <c r="C6858" s="13" t="s">
        <v>35</v>
      </c>
      <c r="D6858" s="13" t="s">
        <v>36</v>
      </c>
      <c r="E6858" s="13" t="s">
        <v>37</v>
      </c>
      <c r="F6858" s="920"/>
      <c r="G6858" s="920"/>
      <c r="H6858" s="924" t="s">
        <v>38</v>
      </c>
      <c r="I6858" s="924"/>
      <c r="J6858" s="921" t="s">
        <v>31</v>
      </c>
      <c r="K6858" s="921" t="s">
        <v>32</v>
      </c>
      <c r="L6858" s="925">
        <v>350</v>
      </c>
    </row>
    <row r="6859" spans="1:12" s="1" customFormat="1" ht="34.5" customHeight="1" x14ac:dyDescent="0.15">
      <c r="A6859" s="918"/>
      <c r="B6859" s="14" t="s">
        <v>1273</v>
      </c>
      <c r="C6859" s="14" t="s">
        <v>3871</v>
      </c>
      <c r="D6859" s="15">
        <v>43619</v>
      </c>
      <c r="E6859" s="14" t="s">
        <v>2568</v>
      </c>
      <c r="F6859" s="920"/>
      <c r="G6859" s="920"/>
      <c r="H6859" s="924"/>
      <c r="I6859" s="924"/>
      <c r="J6859" s="921"/>
      <c r="K6859" s="921"/>
      <c r="L6859" s="925"/>
    </row>
    <row r="6860" spans="1:12" s="1" customFormat="1" ht="24" customHeight="1" x14ac:dyDescent="0.15">
      <c r="A6860" s="918">
        <v>1283</v>
      </c>
      <c r="B6860" s="9" t="s">
        <v>22</v>
      </c>
      <c r="C6860" s="13" t="s">
        <v>23</v>
      </c>
      <c r="D6860" s="13" t="s">
        <v>24</v>
      </c>
      <c r="E6860" s="13" t="s">
        <v>25</v>
      </c>
      <c r="F6860" s="919" t="s">
        <v>17</v>
      </c>
      <c r="G6860" s="919"/>
      <c r="H6860" s="920"/>
      <c r="I6860" s="920"/>
      <c r="J6860" s="920"/>
      <c r="K6860" s="920"/>
      <c r="L6860" s="920"/>
    </row>
    <row r="6861" spans="1:12" s="1" customFormat="1" ht="26.25" customHeight="1" x14ac:dyDescent="0.15">
      <c r="A6861" s="918"/>
      <c r="B6861" s="921" t="s">
        <v>3865</v>
      </c>
      <c r="C6861" s="922" t="s">
        <v>3872</v>
      </c>
      <c r="D6861" s="923">
        <v>43621</v>
      </c>
      <c r="E6861" s="921" t="s">
        <v>90</v>
      </c>
      <c r="F6861" s="921" t="s">
        <v>3873</v>
      </c>
      <c r="G6861" s="921"/>
      <c r="H6861" s="924" t="s">
        <v>30</v>
      </c>
      <c r="I6861" s="924"/>
      <c r="J6861" s="14" t="s">
        <v>31</v>
      </c>
      <c r="K6861" s="14" t="s">
        <v>32</v>
      </c>
      <c r="L6861" s="16">
        <v>249</v>
      </c>
    </row>
    <row r="6862" spans="1:12" s="1" customFormat="1" ht="409.2" customHeight="1" x14ac:dyDescent="0.15">
      <c r="A6862" s="918"/>
      <c r="B6862" s="921"/>
      <c r="C6862" s="922"/>
      <c r="D6862" s="923"/>
      <c r="E6862" s="921"/>
      <c r="F6862" s="921"/>
      <c r="G6862" s="921"/>
      <c r="H6862" s="924" t="s">
        <v>33</v>
      </c>
      <c r="I6862" s="924"/>
      <c r="J6862" s="921" t="s">
        <v>31</v>
      </c>
      <c r="K6862" s="921" t="s">
        <v>32</v>
      </c>
      <c r="L6862" s="925">
        <v>250.6</v>
      </c>
    </row>
    <row r="6863" spans="1:12" s="1" customFormat="1" ht="239.85" customHeight="1" x14ac:dyDescent="0.15">
      <c r="A6863" s="918"/>
      <c r="B6863" s="921"/>
      <c r="C6863" s="922"/>
      <c r="D6863" s="923"/>
      <c r="E6863" s="921"/>
      <c r="F6863" s="921"/>
      <c r="G6863" s="921"/>
      <c r="H6863" s="924"/>
      <c r="I6863" s="924"/>
      <c r="J6863" s="921"/>
      <c r="K6863" s="921"/>
      <c r="L6863" s="925"/>
    </row>
    <row r="6864" spans="1:12" s="1" customFormat="1" ht="24" customHeight="1" x14ac:dyDescent="0.15">
      <c r="A6864" s="918"/>
      <c r="B6864" s="9" t="s">
        <v>34</v>
      </c>
      <c r="C6864" s="13" t="s">
        <v>35</v>
      </c>
      <c r="D6864" s="13" t="s">
        <v>36</v>
      </c>
      <c r="E6864" s="13" t="s">
        <v>37</v>
      </c>
      <c r="F6864" s="920"/>
      <c r="G6864" s="920"/>
      <c r="H6864" s="924" t="s">
        <v>38</v>
      </c>
      <c r="I6864" s="924"/>
      <c r="J6864" s="921" t="s">
        <v>31</v>
      </c>
      <c r="K6864" s="921" t="s">
        <v>32</v>
      </c>
      <c r="L6864" s="925">
        <v>575</v>
      </c>
    </row>
    <row r="6865" spans="1:12" s="1" customFormat="1" ht="34.5" customHeight="1" x14ac:dyDescent="0.15">
      <c r="A6865" s="918"/>
      <c r="B6865" s="14" t="s">
        <v>1273</v>
      </c>
      <c r="C6865" s="14" t="s">
        <v>3873</v>
      </c>
      <c r="D6865" s="15">
        <v>43622</v>
      </c>
      <c r="E6865" s="14" t="s">
        <v>3874</v>
      </c>
      <c r="F6865" s="920"/>
      <c r="G6865" s="920"/>
      <c r="H6865" s="924"/>
      <c r="I6865" s="924"/>
      <c r="J6865" s="921"/>
      <c r="K6865" s="921"/>
      <c r="L6865" s="925"/>
    </row>
    <row r="6866" spans="1:12" s="1" customFormat="1" ht="24" customHeight="1" x14ac:dyDescent="0.15">
      <c r="A6866" s="918">
        <v>1284</v>
      </c>
      <c r="B6866" s="9" t="s">
        <v>22</v>
      </c>
      <c r="C6866" s="13" t="s">
        <v>23</v>
      </c>
      <c r="D6866" s="13" t="s">
        <v>24</v>
      </c>
      <c r="E6866" s="13" t="s">
        <v>25</v>
      </c>
      <c r="F6866" s="919" t="s">
        <v>17</v>
      </c>
      <c r="G6866" s="919"/>
      <c r="H6866" s="920"/>
      <c r="I6866" s="920"/>
      <c r="J6866" s="920"/>
      <c r="K6866" s="920"/>
      <c r="L6866" s="920"/>
    </row>
    <row r="6867" spans="1:12" s="1" customFormat="1" ht="26.25" customHeight="1" x14ac:dyDescent="0.15">
      <c r="A6867" s="918"/>
      <c r="B6867" s="921" t="s">
        <v>3865</v>
      </c>
      <c r="C6867" s="922" t="s">
        <v>3875</v>
      </c>
      <c r="D6867" s="923">
        <v>43684</v>
      </c>
      <c r="E6867" s="921" t="s">
        <v>481</v>
      </c>
      <c r="F6867" s="921" t="s">
        <v>482</v>
      </c>
      <c r="G6867" s="921"/>
      <c r="H6867" s="924" t="s">
        <v>30</v>
      </c>
      <c r="I6867" s="924"/>
      <c r="J6867" s="14" t="s">
        <v>31</v>
      </c>
      <c r="K6867" s="14" t="s">
        <v>32</v>
      </c>
      <c r="L6867" s="16">
        <v>179.91</v>
      </c>
    </row>
    <row r="6868" spans="1:12" s="1" customFormat="1" ht="409.2" customHeight="1" x14ac:dyDescent="0.15">
      <c r="A6868" s="918"/>
      <c r="B6868" s="921"/>
      <c r="C6868" s="922"/>
      <c r="D6868" s="923"/>
      <c r="E6868" s="921"/>
      <c r="F6868" s="921"/>
      <c r="G6868" s="921"/>
      <c r="H6868" s="924" t="s">
        <v>33</v>
      </c>
      <c r="I6868" s="924"/>
      <c r="J6868" s="921" t="s">
        <v>31</v>
      </c>
      <c r="K6868" s="921" t="s">
        <v>32</v>
      </c>
      <c r="L6868" s="925">
        <v>290.95999999999998</v>
      </c>
    </row>
    <row r="6869" spans="1:12" s="1" customFormat="1" ht="155.85" customHeight="1" x14ac:dyDescent="0.15">
      <c r="A6869" s="918"/>
      <c r="B6869" s="921"/>
      <c r="C6869" s="922"/>
      <c r="D6869" s="923"/>
      <c r="E6869" s="921"/>
      <c r="F6869" s="921"/>
      <c r="G6869" s="921"/>
      <c r="H6869" s="924"/>
      <c r="I6869" s="924"/>
      <c r="J6869" s="921"/>
      <c r="K6869" s="921"/>
      <c r="L6869" s="925"/>
    </row>
    <row r="6870" spans="1:12" s="1" customFormat="1" ht="24" customHeight="1" x14ac:dyDescent="0.15">
      <c r="A6870" s="918"/>
      <c r="B6870" s="9" t="s">
        <v>34</v>
      </c>
      <c r="C6870" s="13" t="s">
        <v>35</v>
      </c>
      <c r="D6870" s="13" t="s">
        <v>36</v>
      </c>
      <c r="E6870" s="13" t="s">
        <v>37</v>
      </c>
      <c r="F6870" s="920"/>
      <c r="G6870" s="920"/>
      <c r="H6870" s="924" t="s">
        <v>38</v>
      </c>
      <c r="I6870" s="924"/>
      <c r="J6870" s="921" t="s">
        <v>31</v>
      </c>
      <c r="K6870" s="921" t="s">
        <v>32</v>
      </c>
      <c r="L6870" s="925">
        <v>50</v>
      </c>
    </row>
    <row r="6871" spans="1:12" s="1" customFormat="1" ht="34.5" customHeight="1" x14ac:dyDescent="0.15">
      <c r="A6871" s="918"/>
      <c r="B6871" s="14" t="s">
        <v>1273</v>
      </c>
      <c r="C6871" s="14" t="s">
        <v>482</v>
      </c>
      <c r="D6871" s="15">
        <v>43685</v>
      </c>
      <c r="E6871" s="14" t="s">
        <v>1111</v>
      </c>
      <c r="F6871" s="920"/>
      <c r="G6871" s="920"/>
      <c r="H6871" s="924"/>
      <c r="I6871" s="924"/>
      <c r="J6871" s="921"/>
      <c r="K6871" s="921"/>
      <c r="L6871" s="925"/>
    </row>
    <row r="6872" spans="1:12" s="1" customFormat="1" ht="24" customHeight="1" x14ac:dyDescent="0.15">
      <c r="A6872" s="918">
        <v>1285</v>
      </c>
      <c r="B6872" s="9" t="s">
        <v>22</v>
      </c>
      <c r="C6872" s="13" t="s">
        <v>23</v>
      </c>
      <c r="D6872" s="13" t="s">
        <v>24</v>
      </c>
      <c r="E6872" s="13" t="s">
        <v>25</v>
      </c>
      <c r="F6872" s="919" t="s">
        <v>17</v>
      </c>
      <c r="G6872" s="919"/>
      <c r="H6872" s="920"/>
      <c r="I6872" s="920"/>
      <c r="J6872" s="920"/>
      <c r="K6872" s="920"/>
      <c r="L6872" s="920"/>
    </row>
    <row r="6873" spans="1:12" s="1" customFormat="1" ht="26.25" customHeight="1" x14ac:dyDescent="0.15">
      <c r="A6873" s="918"/>
      <c r="B6873" s="921" t="s">
        <v>3876</v>
      </c>
      <c r="C6873" s="922" t="s">
        <v>3877</v>
      </c>
      <c r="D6873" s="923">
        <v>43586</v>
      </c>
      <c r="E6873" s="921" t="s">
        <v>367</v>
      </c>
      <c r="F6873" s="921" t="s">
        <v>1279</v>
      </c>
      <c r="G6873" s="921"/>
      <c r="H6873" s="924" t="s">
        <v>30</v>
      </c>
      <c r="I6873" s="924"/>
      <c r="J6873" s="14" t="s">
        <v>31</v>
      </c>
      <c r="K6873" s="14" t="s">
        <v>32</v>
      </c>
      <c r="L6873" s="16">
        <v>733.39</v>
      </c>
    </row>
    <row r="6874" spans="1:12" s="1" customFormat="1" ht="165.75" customHeight="1" x14ac:dyDescent="0.15">
      <c r="A6874" s="918"/>
      <c r="B6874" s="921"/>
      <c r="C6874" s="922"/>
      <c r="D6874" s="923"/>
      <c r="E6874" s="921"/>
      <c r="F6874" s="921"/>
      <c r="G6874" s="921"/>
      <c r="H6874" s="924" t="s">
        <v>33</v>
      </c>
      <c r="I6874" s="924"/>
      <c r="J6874" s="14" t="s">
        <v>31</v>
      </c>
      <c r="K6874" s="14" t="s">
        <v>32</v>
      </c>
      <c r="L6874" s="16">
        <v>435.3</v>
      </c>
    </row>
    <row r="6875" spans="1:12" s="1" customFormat="1" ht="24" customHeight="1" x14ac:dyDescent="0.15">
      <c r="A6875" s="918"/>
      <c r="B6875" s="9" t="s">
        <v>34</v>
      </c>
      <c r="C6875" s="13" t="s">
        <v>35</v>
      </c>
      <c r="D6875" s="13" t="s">
        <v>36</v>
      </c>
      <c r="E6875" s="13" t="s">
        <v>37</v>
      </c>
      <c r="F6875" s="920"/>
      <c r="G6875" s="920"/>
      <c r="H6875" s="924" t="s">
        <v>38</v>
      </c>
      <c r="I6875" s="924"/>
      <c r="J6875" s="921" t="s">
        <v>31</v>
      </c>
      <c r="K6875" s="921" t="s">
        <v>31</v>
      </c>
      <c r="L6875" s="925">
        <v>0</v>
      </c>
    </row>
    <row r="6876" spans="1:12" s="1" customFormat="1" ht="34.5" customHeight="1" x14ac:dyDescent="0.15">
      <c r="A6876" s="918"/>
      <c r="B6876" s="14" t="s">
        <v>496</v>
      </c>
      <c r="C6876" s="14" t="s">
        <v>1279</v>
      </c>
      <c r="D6876" s="15">
        <v>43589</v>
      </c>
      <c r="E6876" s="14" t="s">
        <v>2169</v>
      </c>
      <c r="F6876" s="920"/>
      <c r="G6876" s="920"/>
      <c r="H6876" s="924"/>
      <c r="I6876" s="924"/>
      <c r="J6876" s="921"/>
      <c r="K6876" s="921"/>
      <c r="L6876" s="925"/>
    </row>
    <row r="6877" spans="1:12" s="1" customFormat="1" ht="24" customHeight="1" x14ac:dyDescent="0.15">
      <c r="A6877" s="918">
        <v>1286</v>
      </c>
      <c r="B6877" s="9" t="s">
        <v>22</v>
      </c>
      <c r="C6877" s="13" t="s">
        <v>23</v>
      </c>
      <c r="D6877" s="13" t="s">
        <v>24</v>
      </c>
      <c r="E6877" s="13" t="s">
        <v>25</v>
      </c>
      <c r="F6877" s="919" t="s">
        <v>17</v>
      </c>
      <c r="G6877" s="919"/>
      <c r="H6877" s="920"/>
      <c r="I6877" s="920"/>
      <c r="J6877" s="920"/>
      <c r="K6877" s="920"/>
      <c r="L6877" s="920"/>
    </row>
    <row r="6878" spans="1:12" s="1" customFormat="1" ht="26.25" customHeight="1" x14ac:dyDescent="0.15">
      <c r="A6878" s="918"/>
      <c r="B6878" s="921" t="s">
        <v>3876</v>
      </c>
      <c r="C6878" s="921" t="s">
        <v>3878</v>
      </c>
      <c r="D6878" s="923">
        <v>43593</v>
      </c>
      <c r="E6878" s="921" t="s">
        <v>95</v>
      </c>
      <c r="F6878" s="921" t="s">
        <v>96</v>
      </c>
      <c r="G6878" s="921"/>
      <c r="H6878" s="924" t="s">
        <v>30</v>
      </c>
      <c r="I6878" s="924"/>
      <c r="J6878" s="14" t="s">
        <v>31</v>
      </c>
      <c r="K6878" s="14" t="s">
        <v>32</v>
      </c>
      <c r="L6878" s="16">
        <v>224.48</v>
      </c>
    </row>
    <row r="6879" spans="1:12" s="1" customFormat="1" ht="60.75" customHeight="1" x14ac:dyDescent="0.15">
      <c r="A6879" s="918"/>
      <c r="B6879" s="921"/>
      <c r="C6879" s="921"/>
      <c r="D6879" s="923"/>
      <c r="E6879" s="921"/>
      <c r="F6879" s="921"/>
      <c r="G6879" s="921"/>
      <c r="H6879" s="924" t="s">
        <v>33</v>
      </c>
      <c r="I6879" s="924"/>
      <c r="J6879" s="14" t="s">
        <v>31</v>
      </c>
      <c r="K6879" s="14" t="s">
        <v>31</v>
      </c>
      <c r="L6879" s="16">
        <v>0</v>
      </c>
    </row>
    <row r="6880" spans="1:12" s="1" customFormat="1" ht="24" customHeight="1" x14ac:dyDescent="0.15">
      <c r="A6880" s="918"/>
      <c r="B6880" s="9" t="s">
        <v>34</v>
      </c>
      <c r="C6880" s="13" t="s">
        <v>35</v>
      </c>
      <c r="D6880" s="13" t="s">
        <v>36</v>
      </c>
      <c r="E6880" s="13" t="s">
        <v>37</v>
      </c>
      <c r="F6880" s="920"/>
      <c r="G6880" s="920"/>
      <c r="H6880" s="924" t="s">
        <v>38</v>
      </c>
      <c r="I6880" s="924"/>
      <c r="J6880" s="921" t="s">
        <v>31</v>
      </c>
      <c r="K6880" s="921" t="s">
        <v>32</v>
      </c>
      <c r="L6880" s="925">
        <v>395</v>
      </c>
    </row>
    <row r="6881" spans="1:12" s="1" customFormat="1" ht="34.5" customHeight="1" x14ac:dyDescent="0.15">
      <c r="A6881" s="918"/>
      <c r="B6881" s="14" t="s">
        <v>496</v>
      </c>
      <c r="C6881" s="14" t="s">
        <v>96</v>
      </c>
      <c r="D6881" s="15">
        <v>43598</v>
      </c>
      <c r="E6881" s="14" t="s">
        <v>2721</v>
      </c>
      <c r="F6881" s="920"/>
      <c r="G6881" s="920"/>
      <c r="H6881" s="924"/>
      <c r="I6881" s="924"/>
      <c r="J6881" s="921"/>
      <c r="K6881" s="921"/>
      <c r="L6881" s="925"/>
    </row>
    <row r="6882" spans="1:12" s="1" customFormat="1" ht="24" customHeight="1" x14ac:dyDescent="0.15">
      <c r="A6882" s="918">
        <v>1287</v>
      </c>
      <c r="B6882" s="9" t="s">
        <v>22</v>
      </c>
      <c r="C6882" s="13" t="s">
        <v>23</v>
      </c>
      <c r="D6882" s="13" t="s">
        <v>24</v>
      </c>
      <c r="E6882" s="13" t="s">
        <v>25</v>
      </c>
      <c r="F6882" s="919" t="s">
        <v>17</v>
      </c>
      <c r="G6882" s="919"/>
      <c r="H6882" s="920"/>
      <c r="I6882" s="920"/>
      <c r="J6882" s="920"/>
      <c r="K6882" s="920"/>
      <c r="L6882" s="920"/>
    </row>
    <row r="6883" spans="1:12" s="1" customFormat="1" ht="26.25" customHeight="1" x14ac:dyDescent="0.15">
      <c r="A6883" s="918"/>
      <c r="B6883" s="921" t="s">
        <v>3879</v>
      </c>
      <c r="C6883" s="922" t="s">
        <v>3880</v>
      </c>
      <c r="D6883" s="923">
        <v>43670</v>
      </c>
      <c r="E6883" s="921" t="s">
        <v>90</v>
      </c>
      <c r="F6883" s="921" t="s">
        <v>2617</v>
      </c>
      <c r="G6883" s="921"/>
      <c r="H6883" s="924" t="s">
        <v>30</v>
      </c>
      <c r="I6883" s="924"/>
      <c r="J6883" s="14" t="s">
        <v>31</v>
      </c>
      <c r="K6883" s="14" t="s">
        <v>32</v>
      </c>
      <c r="L6883" s="16">
        <v>444.11</v>
      </c>
    </row>
    <row r="6884" spans="1:12" s="1" customFormat="1" ht="409.2" customHeight="1" x14ac:dyDescent="0.15">
      <c r="A6884" s="918"/>
      <c r="B6884" s="921"/>
      <c r="C6884" s="922"/>
      <c r="D6884" s="923"/>
      <c r="E6884" s="921"/>
      <c r="F6884" s="921"/>
      <c r="G6884" s="921"/>
      <c r="H6884" s="924" t="s">
        <v>33</v>
      </c>
      <c r="I6884" s="924"/>
      <c r="J6884" s="921" t="s">
        <v>31</v>
      </c>
      <c r="K6884" s="921" t="s">
        <v>32</v>
      </c>
      <c r="L6884" s="925">
        <v>492.6</v>
      </c>
    </row>
    <row r="6885" spans="1:12" s="1" customFormat="1" ht="145.35" customHeight="1" x14ac:dyDescent="0.15">
      <c r="A6885" s="918"/>
      <c r="B6885" s="921"/>
      <c r="C6885" s="922"/>
      <c r="D6885" s="923"/>
      <c r="E6885" s="921"/>
      <c r="F6885" s="921"/>
      <c r="G6885" s="921"/>
      <c r="H6885" s="924"/>
      <c r="I6885" s="924"/>
      <c r="J6885" s="921"/>
      <c r="K6885" s="921"/>
      <c r="L6885" s="925"/>
    </row>
    <row r="6886" spans="1:12" s="1" customFormat="1" ht="24" customHeight="1" x14ac:dyDescent="0.15">
      <c r="A6886" s="918"/>
      <c r="B6886" s="9" t="s">
        <v>34</v>
      </c>
      <c r="C6886" s="13" t="s">
        <v>35</v>
      </c>
      <c r="D6886" s="13" t="s">
        <v>36</v>
      </c>
      <c r="E6886" s="13" t="s">
        <v>37</v>
      </c>
      <c r="F6886" s="920"/>
      <c r="G6886" s="920"/>
      <c r="H6886" s="924" t="s">
        <v>38</v>
      </c>
      <c r="I6886" s="924"/>
      <c r="J6886" s="921" t="s">
        <v>31</v>
      </c>
      <c r="K6886" s="921" t="s">
        <v>32</v>
      </c>
      <c r="L6886" s="925">
        <v>150</v>
      </c>
    </row>
    <row r="6887" spans="1:12" s="1" customFormat="1" ht="24" customHeight="1" x14ac:dyDescent="0.15">
      <c r="A6887" s="918"/>
      <c r="B6887" s="14" t="s">
        <v>55</v>
      </c>
      <c r="C6887" s="14" t="s">
        <v>2617</v>
      </c>
      <c r="D6887" s="15">
        <v>43672</v>
      </c>
      <c r="E6887" s="14" t="s">
        <v>2619</v>
      </c>
      <c r="F6887" s="920"/>
      <c r="G6887" s="920"/>
      <c r="H6887" s="924"/>
      <c r="I6887" s="924"/>
      <c r="J6887" s="921"/>
      <c r="K6887" s="921"/>
      <c r="L6887" s="925"/>
    </row>
    <row r="6888" spans="1:12" s="1" customFormat="1" ht="24" customHeight="1" x14ac:dyDescent="0.15">
      <c r="A6888" s="918">
        <v>1288</v>
      </c>
      <c r="B6888" s="9" t="s">
        <v>22</v>
      </c>
      <c r="C6888" s="13" t="s">
        <v>23</v>
      </c>
      <c r="D6888" s="13" t="s">
        <v>24</v>
      </c>
      <c r="E6888" s="13" t="s">
        <v>25</v>
      </c>
      <c r="F6888" s="919" t="s">
        <v>17</v>
      </c>
      <c r="G6888" s="919"/>
      <c r="H6888" s="920"/>
      <c r="I6888" s="920"/>
      <c r="J6888" s="920"/>
      <c r="K6888" s="920"/>
      <c r="L6888" s="920"/>
    </row>
    <row r="6889" spans="1:12" s="1" customFormat="1" ht="26.25" customHeight="1" x14ac:dyDescent="0.15">
      <c r="A6889" s="918"/>
      <c r="B6889" s="921" t="s">
        <v>3879</v>
      </c>
      <c r="C6889" s="922" t="s">
        <v>3881</v>
      </c>
      <c r="D6889" s="923">
        <v>43734</v>
      </c>
      <c r="E6889" s="921" t="s">
        <v>3031</v>
      </c>
      <c r="F6889" s="921" t="s">
        <v>556</v>
      </c>
      <c r="G6889" s="921"/>
      <c r="H6889" s="924" t="s">
        <v>30</v>
      </c>
      <c r="I6889" s="924"/>
      <c r="J6889" s="14" t="s">
        <v>31</v>
      </c>
      <c r="K6889" s="14" t="s">
        <v>32</v>
      </c>
      <c r="L6889" s="16">
        <v>301</v>
      </c>
    </row>
    <row r="6890" spans="1:12" s="1" customFormat="1" ht="323.25" customHeight="1" x14ac:dyDescent="0.15">
      <c r="A6890" s="918"/>
      <c r="B6890" s="921"/>
      <c r="C6890" s="922"/>
      <c r="D6890" s="923"/>
      <c r="E6890" s="921"/>
      <c r="F6890" s="921"/>
      <c r="G6890" s="921"/>
      <c r="H6890" s="924" t="s">
        <v>33</v>
      </c>
      <c r="I6890" s="924"/>
      <c r="J6890" s="14" t="s">
        <v>31</v>
      </c>
      <c r="K6890" s="14" t="s">
        <v>31</v>
      </c>
      <c r="L6890" s="16">
        <v>0</v>
      </c>
    </row>
    <row r="6891" spans="1:12" s="1" customFormat="1" ht="24" customHeight="1" x14ac:dyDescent="0.15">
      <c r="A6891" s="918"/>
      <c r="B6891" s="9" t="s">
        <v>34</v>
      </c>
      <c r="C6891" s="13" t="s">
        <v>35</v>
      </c>
      <c r="D6891" s="13" t="s">
        <v>36</v>
      </c>
      <c r="E6891" s="13" t="s">
        <v>37</v>
      </c>
      <c r="F6891" s="920"/>
      <c r="G6891" s="920"/>
      <c r="H6891" s="924" t="s">
        <v>38</v>
      </c>
      <c r="I6891" s="924"/>
      <c r="J6891" s="921" t="s">
        <v>31</v>
      </c>
      <c r="K6891" s="921" t="s">
        <v>31</v>
      </c>
      <c r="L6891" s="925">
        <v>0</v>
      </c>
    </row>
    <row r="6892" spans="1:12" s="1" customFormat="1" ht="24" customHeight="1" x14ac:dyDescent="0.15">
      <c r="A6892" s="918"/>
      <c r="B6892" s="14" t="s">
        <v>55</v>
      </c>
      <c r="C6892" s="14" t="s">
        <v>556</v>
      </c>
      <c r="D6892" s="15">
        <v>43736</v>
      </c>
      <c r="E6892" s="14" t="s">
        <v>989</v>
      </c>
      <c r="F6892" s="920"/>
      <c r="G6892" s="920"/>
      <c r="H6892" s="924"/>
      <c r="I6892" s="924"/>
      <c r="J6892" s="921"/>
      <c r="K6892" s="921"/>
      <c r="L6892" s="925"/>
    </row>
    <row r="6893" spans="1:12" s="1" customFormat="1" ht="24" customHeight="1" x14ac:dyDescent="0.15">
      <c r="A6893" s="918">
        <v>1289</v>
      </c>
      <c r="B6893" s="9" t="s">
        <v>22</v>
      </c>
      <c r="C6893" s="13" t="s">
        <v>23</v>
      </c>
      <c r="D6893" s="13" t="s">
        <v>24</v>
      </c>
      <c r="E6893" s="13" t="s">
        <v>25</v>
      </c>
      <c r="F6893" s="919" t="s">
        <v>17</v>
      </c>
      <c r="G6893" s="919"/>
      <c r="H6893" s="920"/>
      <c r="I6893" s="920"/>
      <c r="J6893" s="920"/>
      <c r="K6893" s="920"/>
      <c r="L6893" s="920"/>
    </row>
    <row r="6894" spans="1:12" s="1" customFormat="1" ht="26.25" customHeight="1" x14ac:dyDescent="0.15">
      <c r="A6894" s="918"/>
      <c r="B6894" s="921" t="s">
        <v>3882</v>
      </c>
      <c r="C6894" s="922" t="s">
        <v>3883</v>
      </c>
      <c r="D6894" s="923">
        <v>43727</v>
      </c>
      <c r="E6894" s="921" t="s">
        <v>3884</v>
      </c>
      <c r="F6894" s="921" t="s">
        <v>3885</v>
      </c>
      <c r="G6894" s="921"/>
      <c r="H6894" s="924" t="s">
        <v>30</v>
      </c>
      <c r="I6894" s="924"/>
      <c r="J6894" s="14" t="s">
        <v>31</v>
      </c>
      <c r="K6894" s="14" t="s">
        <v>32</v>
      </c>
      <c r="L6894" s="16">
        <v>2103.62</v>
      </c>
    </row>
    <row r="6895" spans="1:12" s="1" customFormat="1" ht="409.2" customHeight="1" x14ac:dyDescent="0.15">
      <c r="A6895" s="918"/>
      <c r="B6895" s="921"/>
      <c r="C6895" s="922"/>
      <c r="D6895" s="923"/>
      <c r="E6895" s="921"/>
      <c r="F6895" s="921"/>
      <c r="G6895" s="921"/>
      <c r="H6895" s="924" t="s">
        <v>33</v>
      </c>
      <c r="I6895" s="924"/>
      <c r="J6895" s="921" t="s">
        <v>31</v>
      </c>
      <c r="K6895" s="921" t="s">
        <v>32</v>
      </c>
      <c r="L6895" s="925">
        <v>10120.1</v>
      </c>
    </row>
    <row r="6896" spans="1:12" s="1" customFormat="1" ht="409.2" customHeight="1" x14ac:dyDescent="0.15">
      <c r="A6896" s="918"/>
      <c r="B6896" s="921"/>
      <c r="C6896" s="922"/>
      <c r="D6896" s="923"/>
      <c r="E6896" s="921"/>
      <c r="F6896" s="921"/>
      <c r="G6896" s="921"/>
      <c r="H6896" s="924"/>
      <c r="I6896" s="924"/>
      <c r="J6896" s="921"/>
      <c r="K6896" s="921"/>
      <c r="L6896" s="925"/>
    </row>
    <row r="6897" spans="1:12" s="1" customFormat="1" ht="9.4499999999999993" customHeight="1" x14ac:dyDescent="0.15">
      <c r="A6897" s="918"/>
      <c r="B6897" s="921"/>
      <c r="C6897" s="922"/>
      <c r="D6897" s="923"/>
      <c r="E6897" s="921"/>
      <c r="F6897" s="921"/>
      <c r="G6897" s="921"/>
      <c r="H6897" s="924"/>
      <c r="I6897" s="924"/>
      <c r="J6897" s="921"/>
      <c r="K6897" s="921"/>
      <c r="L6897" s="925"/>
    </row>
    <row r="6898" spans="1:12" s="1" customFormat="1" ht="24" customHeight="1" x14ac:dyDescent="0.15">
      <c r="A6898" s="918"/>
      <c r="B6898" s="9" t="s">
        <v>34</v>
      </c>
      <c r="C6898" s="13" t="s">
        <v>35</v>
      </c>
      <c r="D6898" s="13" t="s">
        <v>36</v>
      </c>
      <c r="E6898" s="13" t="s">
        <v>37</v>
      </c>
      <c r="F6898" s="920"/>
      <c r="G6898" s="920"/>
      <c r="H6898" s="924" t="s">
        <v>38</v>
      </c>
      <c r="I6898" s="924"/>
      <c r="J6898" s="921" t="s">
        <v>31</v>
      </c>
      <c r="K6898" s="921" t="s">
        <v>32</v>
      </c>
      <c r="L6898" s="925">
        <v>214.76</v>
      </c>
    </row>
    <row r="6899" spans="1:12" s="1" customFormat="1" ht="24" customHeight="1" x14ac:dyDescent="0.15">
      <c r="A6899" s="918"/>
      <c r="B6899" s="14" t="s">
        <v>429</v>
      </c>
      <c r="C6899" s="14" t="s">
        <v>3885</v>
      </c>
      <c r="D6899" s="15">
        <v>43738</v>
      </c>
      <c r="E6899" s="14" t="s">
        <v>3886</v>
      </c>
      <c r="F6899" s="920"/>
      <c r="G6899" s="920"/>
      <c r="H6899" s="924"/>
      <c r="I6899" s="924"/>
      <c r="J6899" s="921"/>
      <c r="K6899" s="921"/>
      <c r="L6899" s="925"/>
    </row>
    <row r="6900" spans="1:12" s="1" customFormat="1" ht="24" customHeight="1" x14ac:dyDescent="0.15">
      <c r="A6900" s="918">
        <v>1290</v>
      </c>
      <c r="B6900" s="9" t="s">
        <v>22</v>
      </c>
      <c r="C6900" s="13" t="s">
        <v>23</v>
      </c>
      <c r="D6900" s="13" t="s">
        <v>24</v>
      </c>
      <c r="E6900" s="13" t="s">
        <v>25</v>
      </c>
      <c r="F6900" s="919" t="s">
        <v>17</v>
      </c>
      <c r="G6900" s="919"/>
      <c r="H6900" s="920"/>
      <c r="I6900" s="920"/>
      <c r="J6900" s="920"/>
      <c r="K6900" s="920"/>
      <c r="L6900" s="920"/>
    </row>
    <row r="6901" spans="1:12" s="1" customFormat="1" ht="26.25" customHeight="1" x14ac:dyDescent="0.15">
      <c r="A6901" s="918"/>
      <c r="B6901" s="921" t="s">
        <v>3887</v>
      </c>
      <c r="C6901" s="922" t="s">
        <v>3888</v>
      </c>
      <c r="D6901" s="923">
        <v>43702</v>
      </c>
      <c r="E6901" s="921" t="s">
        <v>696</v>
      </c>
      <c r="F6901" s="921" t="s">
        <v>3889</v>
      </c>
      <c r="G6901" s="921"/>
      <c r="H6901" s="924" t="s">
        <v>30</v>
      </c>
      <c r="I6901" s="924"/>
      <c r="J6901" s="14" t="s">
        <v>31</v>
      </c>
      <c r="K6901" s="14" t="s">
        <v>31</v>
      </c>
      <c r="L6901" s="16">
        <v>0</v>
      </c>
    </row>
    <row r="6902" spans="1:12" s="1" customFormat="1" ht="176.25" customHeight="1" x14ac:dyDescent="0.15">
      <c r="A6902" s="918"/>
      <c r="B6902" s="921"/>
      <c r="C6902" s="922"/>
      <c r="D6902" s="923"/>
      <c r="E6902" s="921"/>
      <c r="F6902" s="921"/>
      <c r="G6902" s="921"/>
      <c r="H6902" s="924" t="s">
        <v>33</v>
      </c>
      <c r="I6902" s="924"/>
      <c r="J6902" s="14" t="s">
        <v>31</v>
      </c>
      <c r="K6902" s="14" t="s">
        <v>32</v>
      </c>
      <c r="L6902" s="16">
        <v>1375.1</v>
      </c>
    </row>
    <row r="6903" spans="1:12" s="1" customFormat="1" ht="24" customHeight="1" x14ac:dyDescent="0.15">
      <c r="A6903" s="918"/>
      <c r="B6903" s="9" t="s">
        <v>34</v>
      </c>
      <c r="C6903" s="13" t="s">
        <v>35</v>
      </c>
      <c r="D6903" s="13" t="s">
        <v>36</v>
      </c>
      <c r="E6903" s="13" t="s">
        <v>37</v>
      </c>
      <c r="F6903" s="920"/>
      <c r="G6903" s="920"/>
      <c r="H6903" s="924" t="s">
        <v>38</v>
      </c>
      <c r="I6903" s="924"/>
      <c r="J6903" s="921" t="s">
        <v>31</v>
      </c>
      <c r="K6903" s="921" t="s">
        <v>31</v>
      </c>
      <c r="L6903" s="925">
        <v>0</v>
      </c>
    </row>
    <row r="6904" spans="1:12" s="1" customFormat="1" ht="24" customHeight="1" x14ac:dyDescent="0.15">
      <c r="A6904" s="918"/>
      <c r="B6904" s="14" t="s">
        <v>39</v>
      </c>
      <c r="C6904" s="14" t="s">
        <v>3889</v>
      </c>
      <c r="D6904" s="15">
        <v>43710</v>
      </c>
      <c r="E6904" s="14" t="s">
        <v>3890</v>
      </c>
      <c r="F6904" s="920"/>
      <c r="G6904" s="920"/>
      <c r="H6904" s="924"/>
      <c r="I6904" s="924"/>
      <c r="J6904" s="921"/>
      <c r="K6904" s="921"/>
      <c r="L6904" s="925"/>
    </row>
    <row r="6905" spans="1:12" s="1" customFormat="1" ht="24" customHeight="1" x14ac:dyDescent="0.15">
      <c r="A6905" s="918">
        <v>1291</v>
      </c>
      <c r="B6905" s="9" t="s">
        <v>22</v>
      </c>
      <c r="C6905" s="13" t="s">
        <v>23</v>
      </c>
      <c r="D6905" s="13" t="s">
        <v>24</v>
      </c>
      <c r="E6905" s="13" t="s">
        <v>25</v>
      </c>
      <c r="F6905" s="919" t="s">
        <v>17</v>
      </c>
      <c r="G6905" s="919"/>
      <c r="H6905" s="920"/>
      <c r="I6905" s="920"/>
      <c r="J6905" s="920"/>
      <c r="K6905" s="920"/>
      <c r="L6905" s="920"/>
    </row>
    <row r="6906" spans="1:12" s="1" customFormat="1" ht="26.25" customHeight="1" x14ac:dyDescent="0.15">
      <c r="A6906" s="918"/>
      <c r="B6906" s="921" t="s">
        <v>3891</v>
      </c>
      <c r="C6906" s="922" t="s">
        <v>3892</v>
      </c>
      <c r="D6906" s="923">
        <v>43642</v>
      </c>
      <c r="E6906" s="921" t="s">
        <v>187</v>
      </c>
      <c r="F6906" s="921" t="s">
        <v>2002</v>
      </c>
      <c r="G6906" s="921"/>
      <c r="H6906" s="924" t="s">
        <v>30</v>
      </c>
      <c r="I6906" s="924"/>
      <c r="J6906" s="14" t="s">
        <v>31</v>
      </c>
      <c r="K6906" s="14" t="s">
        <v>32</v>
      </c>
      <c r="L6906" s="16">
        <v>700</v>
      </c>
    </row>
    <row r="6907" spans="1:12" s="1" customFormat="1" ht="409.2" customHeight="1" x14ac:dyDescent="0.15">
      <c r="A6907" s="918"/>
      <c r="B6907" s="921"/>
      <c r="C6907" s="922"/>
      <c r="D6907" s="923"/>
      <c r="E6907" s="921"/>
      <c r="F6907" s="921"/>
      <c r="G6907" s="921"/>
      <c r="H6907" s="924" t="s">
        <v>33</v>
      </c>
      <c r="I6907" s="924"/>
      <c r="J6907" s="921" t="s">
        <v>31</v>
      </c>
      <c r="K6907" s="921" t="s">
        <v>32</v>
      </c>
      <c r="L6907" s="925">
        <v>481.6</v>
      </c>
    </row>
    <row r="6908" spans="1:12" s="1" customFormat="1" ht="71.849999999999994" customHeight="1" x14ac:dyDescent="0.15">
      <c r="A6908" s="918"/>
      <c r="B6908" s="921"/>
      <c r="C6908" s="922"/>
      <c r="D6908" s="923"/>
      <c r="E6908" s="921"/>
      <c r="F6908" s="921"/>
      <c r="G6908" s="921"/>
      <c r="H6908" s="924"/>
      <c r="I6908" s="924"/>
      <c r="J6908" s="921"/>
      <c r="K6908" s="921"/>
      <c r="L6908" s="925"/>
    </row>
    <row r="6909" spans="1:12" s="1" customFormat="1" ht="24" customHeight="1" x14ac:dyDescent="0.15">
      <c r="A6909" s="918"/>
      <c r="B6909" s="9" t="s">
        <v>34</v>
      </c>
      <c r="C6909" s="13" t="s">
        <v>35</v>
      </c>
      <c r="D6909" s="13" t="s">
        <v>36</v>
      </c>
      <c r="E6909" s="13" t="s">
        <v>37</v>
      </c>
      <c r="F6909" s="920"/>
      <c r="G6909" s="920"/>
      <c r="H6909" s="924" t="s">
        <v>38</v>
      </c>
      <c r="I6909" s="924"/>
      <c r="J6909" s="921" t="s">
        <v>31</v>
      </c>
      <c r="K6909" s="921" t="s">
        <v>32</v>
      </c>
      <c r="L6909" s="925">
        <v>150</v>
      </c>
    </row>
    <row r="6910" spans="1:12" s="1" customFormat="1" ht="24" customHeight="1" x14ac:dyDescent="0.15">
      <c r="A6910" s="918"/>
      <c r="B6910" s="14" t="s">
        <v>702</v>
      </c>
      <c r="C6910" s="14" t="s">
        <v>2002</v>
      </c>
      <c r="D6910" s="15">
        <v>43644</v>
      </c>
      <c r="E6910" s="14" t="s">
        <v>3360</v>
      </c>
      <c r="F6910" s="920"/>
      <c r="G6910" s="920"/>
      <c r="H6910" s="924"/>
      <c r="I6910" s="924"/>
      <c r="J6910" s="921"/>
      <c r="K6910" s="921"/>
      <c r="L6910" s="925"/>
    </row>
    <row r="6911" spans="1:12" s="1" customFormat="1" ht="24" customHeight="1" x14ac:dyDescent="0.15">
      <c r="A6911" s="918">
        <v>1292</v>
      </c>
      <c r="B6911" s="9" t="s">
        <v>22</v>
      </c>
      <c r="C6911" s="13" t="s">
        <v>23</v>
      </c>
      <c r="D6911" s="13" t="s">
        <v>24</v>
      </c>
      <c r="E6911" s="13" t="s">
        <v>25</v>
      </c>
      <c r="F6911" s="919" t="s">
        <v>17</v>
      </c>
      <c r="G6911" s="919"/>
      <c r="H6911" s="920"/>
      <c r="I6911" s="920"/>
      <c r="J6911" s="920"/>
      <c r="K6911" s="920"/>
      <c r="L6911" s="920"/>
    </row>
    <row r="6912" spans="1:12" s="1" customFormat="1" ht="26.25" customHeight="1" x14ac:dyDescent="0.15">
      <c r="A6912" s="918"/>
      <c r="B6912" s="921" t="s">
        <v>3893</v>
      </c>
      <c r="C6912" s="921" t="s">
        <v>3894</v>
      </c>
      <c r="D6912" s="923">
        <v>43621</v>
      </c>
      <c r="E6912" s="921" t="s">
        <v>3895</v>
      </c>
      <c r="F6912" s="921" t="s">
        <v>2269</v>
      </c>
      <c r="G6912" s="921"/>
      <c r="H6912" s="924" t="s">
        <v>30</v>
      </c>
      <c r="I6912" s="924"/>
      <c r="J6912" s="14" t="s">
        <v>31</v>
      </c>
      <c r="K6912" s="14" t="s">
        <v>31</v>
      </c>
      <c r="L6912" s="16">
        <v>0</v>
      </c>
    </row>
    <row r="6913" spans="1:12" s="1" customFormat="1" ht="102.75" customHeight="1" x14ac:dyDescent="0.15">
      <c r="A6913" s="918"/>
      <c r="B6913" s="921"/>
      <c r="C6913" s="921"/>
      <c r="D6913" s="923"/>
      <c r="E6913" s="921"/>
      <c r="F6913" s="921"/>
      <c r="G6913" s="921"/>
      <c r="H6913" s="924" t="s">
        <v>33</v>
      </c>
      <c r="I6913" s="924"/>
      <c r="J6913" s="14" t="s">
        <v>31</v>
      </c>
      <c r="K6913" s="14" t="s">
        <v>32</v>
      </c>
      <c r="L6913" s="16">
        <v>661</v>
      </c>
    </row>
    <row r="6914" spans="1:12" s="1" customFormat="1" ht="24" customHeight="1" x14ac:dyDescent="0.15">
      <c r="A6914" s="918"/>
      <c r="B6914" s="9" t="s">
        <v>34</v>
      </c>
      <c r="C6914" s="13" t="s">
        <v>35</v>
      </c>
      <c r="D6914" s="13" t="s">
        <v>36</v>
      </c>
      <c r="E6914" s="13" t="s">
        <v>37</v>
      </c>
      <c r="F6914" s="920"/>
      <c r="G6914" s="920"/>
      <c r="H6914" s="924" t="s">
        <v>38</v>
      </c>
      <c r="I6914" s="924"/>
      <c r="J6914" s="921" t="s">
        <v>31</v>
      </c>
      <c r="K6914" s="921" t="s">
        <v>32</v>
      </c>
      <c r="L6914" s="925">
        <v>180</v>
      </c>
    </row>
    <row r="6915" spans="1:12" s="1" customFormat="1" ht="34.5" customHeight="1" x14ac:dyDescent="0.15">
      <c r="A6915" s="918"/>
      <c r="B6915" s="14" t="s">
        <v>3896</v>
      </c>
      <c r="C6915" s="14" t="s">
        <v>2269</v>
      </c>
      <c r="D6915" s="15">
        <v>43623</v>
      </c>
      <c r="E6915" s="14" t="s">
        <v>673</v>
      </c>
      <c r="F6915" s="920"/>
      <c r="G6915" s="920"/>
      <c r="H6915" s="924"/>
      <c r="I6915" s="924"/>
      <c r="J6915" s="921"/>
      <c r="K6915" s="921"/>
      <c r="L6915" s="925"/>
    </row>
    <row r="6916" spans="1:12" s="1" customFormat="1" ht="24" customHeight="1" x14ac:dyDescent="0.15">
      <c r="A6916" s="918">
        <v>1293</v>
      </c>
      <c r="B6916" s="9" t="s">
        <v>22</v>
      </c>
      <c r="C6916" s="13" t="s">
        <v>23</v>
      </c>
      <c r="D6916" s="13" t="s">
        <v>24</v>
      </c>
      <c r="E6916" s="13" t="s">
        <v>25</v>
      </c>
      <c r="F6916" s="919" t="s">
        <v>17</v>
      </c>
      <c r="G6916" s="919"/>
      <c r="H6916" s="920"/>
      <c r="I6916" s="920"/>
      <c r="J6916" s="920"/>
      <c r="K6916" s="920"/>
      <c r="L6916" s="920"/>
    </row>
    <row r="6917" spans="1:12" s="1" customFormat="1" ht="26.25" customHeight="1" x14ac:dyDescent="0.15">
      <c r="A6917" s="918"/>
      <c r="B6917" s="921" t="s">
        <v>3897</v>
      </c>
      <c r="C6917" s="922" t="s">
        <v>3898</v>
      </c>
      <c r="D6917" s="923">
        <v>43563</v>
      </c>
      <c r="E6917" s="921" t="s">
        <v>298</v>
      </c>
      <c r="F6917" s="921" t="s">
        <v>856</v>
      </c>
      <c r="G6917" s="921"/>
      <c r="H6917" s="924" t="s">
        <v>30</v>
      </c>
      <c r="I6917" s="924"/>
      <c r="J6917" s="14" t="s">
        <v>31</v>
      </c>
      <c r="K6917" s="14" t="s">
        <v>32</v>
      </c>
      <c r="L6917" s="16">
        <v>790</v>
      </c>
    </row>
    <row r="6918" spans="1:12" s="1" customFormat="1" ht="409.2" customHeight="1" x14ac:dyDescent="0.15">
      <c r="A6918" s="918"/>
      <c r="B6918" s="921"/>
      <c r="C6918" s="922"/>
      <c r="D6918" s="923"/>
      <c r="E6918" s="921"/>
      <c r="F6918" s="921"/>
      <c r="G6918" s="921"/>
      <c r="H6918" s="924" t="s">
        <v>33</v>
      </c>
      <c r="I6918" s="924"/>
      <c r="J6918" s="921" t="s">
        <v>31</v>
      </c>
      <c r="K6918" s="921" t="s">
        <v>32</v>
      </c>
      <c r="L6918" s="925">
        <v>188.6</v>
      </c>
    </row>
    <row r="6919" spans="1:12" s="1" customFormat="1" ht="229.35" customHeight="1" x14ac:dyDescent="0.15">
      <c r="A6919" s="918"/>
      <c r="B6919" s="921"/>
      <c r="C6919" s="922"/>
      <c r="D6919" s="923"/>
      <c r="E6919" s="921"/>
      <c r="F6919" s="921"/>
      <c r="G6919" s="921"/>
      <c r="H6919" s="924"/>
      <c r="I6919" s="924"/>
      <c r="J6919" s="921"/>
      <c r="K6919" s="921"/>
      <c r="L6919" s="925"/>
    </row>
    <row r="6920" spans="1:12" s="1" customFormat="1" ht="24" customHeight="1" x14ac:dyDescent="0.15">
      <c r="A6920" s="918"/>
      <c r="B6920" s="9" t="s">
        <v>34</v>
      </c>
      <c r="C6920" s="13" t="s">
        <v>35</v>
      </c>
      <c r="D6920" s="13" t="s">
        <v>36</v>
      </c>
      <c r="E6920" s="13" t="s">
        <v>37</v>
      </c>
      <c r="F6920" s="920"/>
      <c r="G6920" s="920"/>
      <c r="H6920" s="924" t="s">
        <v>38</v>
      </c>
      <c r="I6920" s="924"/>
      <c r="J6920" s="921" t="s">
        <v>31</v>
      </c>
      <c r="K6920" s="921" t="s">
        <v>32</v>
      </c>
      <c r="L6920" s="925">
        <v>100</v>
      </c>
    </row>
    <row r="6921" spans="1:12" s="1" customFormat="1" ht="24" customHeight="1" x14ac:dyDescent="0.15">
      <c r="A6921" s="918"/>
      <c r="B6921" s="14" t="s">
        <v>39</v>
      </c>
      <c r="C6921" s="14" t="s">
        <v>856</v>
      </c>
      <c r="D6921" s="15">
        <v>43565</v>
      </c>
      <c r="E6921" s="14" t="s">
        <v>2660</v>
      </c>
      <c r="F6921" s="920"/>
      <c r="G6921" s="920"/>
      <c r="H6921" s="924"/>
      <c r="I6921" s="924"/>
      <c r="J6921" s="921"/>
      <c r="K6921" s="921"/>
      <c r="L6921" s="925"/>
    </row>
    <row r="6922" spans="1:12" s="1" customFormat="1" ht="24" customHeight="1" x14ac:dyDescent="0.15">
      <c r="A6922" s="918">
        <v>1294</v>
      </c>
      <c r="B6922" s="9" t="s">
        <v>22</v>
      </c>
      <c r="C6922" s="13" t="s">
        <v>23</v>
      </c>
      <c r="D6922" s="13" t="s">
        <v>24</v>
      </c>
      <c r="E6922" s="13" t="s">
        <v>25</v>
      </c>
      <c r="F6922" s="919" t="s">
        <v>17</v>
      </c>
      <c r="G6922" s="919"/>
      <c r="H6922" s="920"/>
      <c r="I6922" s="920"/>
      <c r="J6922" s="920"/>
      <c r="K6922" s="920"/>
      <c r="L6922" s="920"/>
    </row>
    <row r="6923" spans="1:12" s="1" customFormat="1" ht="26.25" customHeight="1" x14ac:dyDescent="0.15">
      <c r="A6923" s="918"/>
      <c r="B6923" s="921" t="s">
        <v>3897</v>
      </c>
      <c r="C6923" s="922" t="s">
        <v>3899</v>
      </c>
      <c r="D6923" s="923">
        <v>43670</v>
      </c>
      <c r="E6923" s="921" t="s">
        <v>187</v>
      </c>
      <c r="F6923" s="921" t="s">
        <v>812</v>
      </c>
      <c r="G6923" s="921"/>
      <c r="H6923" s="924" t="s">
        <v>30</v>
      </c>
      <c r="I6923" s="924"/>
      <c r="J6923" s="14" t="s">
        <v>31</v>
      </c>
      <c r="K6923" s="14" t="s">
        <v>32</v>
      </c>
      <c r="L6923" s="16">
        <v>1931</v>
      </c>
    </row>
    <row r="6924" spans="1:12" s="1" customFormat="1" ht="409.2" customHeight="1" x14ac:dyDescent="0.15">
      <c r="A6924" s="918"/>
      <c r="B6924" s="921"/>
      <c r="C6924" s="922"/>
      <c r="D6924" s="923"/>
      <c r="E6924" s="921"/>
      <c r="F6924" s="921"/>
      <c r="G6924" s="921"/>
      <c r="H6924" s="924" t="s">
        <v>33</v>
      </c>
      <c r="I6924" s="924"/>
      <c r="J6924" s="921" t="s">
        <v>31</v>
      </c>
      <c r="K6924" s="921" t="s">
        <v>31</v>
      </c>
      <c r="L6924" s="925">
        <v>0</v>
      </c>
    </row>
    <row r="6925" spans="1:12" s="1" customFormat="1" ht="166.35" customHeight="1" x14ac:dyDescent="0.15">
      <c r="A6925" s="918"/>
      <c r="B6925" s="921"/>
      <c r="C6925" s="922"/>
      <c r="D6925" s="923"/>
      <c r="E6925" s="921"/>
      <c r="F6925" s="921"/>
      <c r="G6925" s="921"/>
      <c r="H6925" s="924"/>
      <c r="I6925" s="924"/>
      <c r="J6925" s="921"/>
      <c r="K6925" s="921"/>
      <c r="L6925" s="925"/>
    </row>
    <row r="6926" spans="1:12" s="1" customFormat="1" ht="24" customHeight="1" x14ac:dyDescent="0.15">
      <c r="A6926" s="918"/>
      <c r="B6926" s="9" t="s">
        <v>34</v>
      </c>
      <c r="C6926" s="13" t="s">
        <v>35</v>
      </c>
      <c r="D6926" s="13" t="s">
        <v>36</v>
      </c>
      <c r="E6926" s="13" t="s">
        <v>37</v>
      </c>
      <c r="F6926" s="920"/>
      <c r="G6926" s="920"/>
      <c r="H6926" s="924" t="s">
        <v>38</v>
      </c>
      <c r="I6926" s="924"/>
      <c r="J6926" s="921" t="s">
        <v>31</v>
      </c>
      <c r="K6926" s="921" t="s">
        <v>32</v>
      </c>
      <c r="L6926" s="925">
        <v>170</v>
      </c>
    </row>
    <row r="6927" spans="1:12" s="1" customFormat="1" ht="24" customHeight="1" x14ac:dyDescent="0.15">
      <c r="A6927" s="918"/>
      <c r="B6927" s="14" t="s">
        <v>39</v>
      </c>
      <c r="C6927" s="14" t="s">
        <v>812</v>
      </c>
      <c r="D6927" s="15">
        <v>43674</v>
      </c>
      <c r="E6927" s="14" t="s">
        <v>472</v>
      </c>
      <c r="F6927" s="920"/>
      <c r="G6927" s="920"/>
      <c r="H6927" s="924"/>
      <c r="I6927" s="924"/>
      <c r="J6927" s="921"/>
      <c r="K6927" s="921"/>
      <c r="L6927" s="925"/>
    </row>
    <row r="6928" spans="1:12" s="1" customFormat="1" ht="24" customHeight="1" x14ac:dyDescent="0.15">
      <c r="A6928" s="918">
        <v>1295</v>
      </c>
      <c r="B6928" s="9" t="s">
        <v>22</v>
      </c>
      <c r="C6928" s="13" t="s">
        <v>23</v>
      </c>
      <c r="D6928" s="13" t="s">
        <v>24</v>
      </c>
      <c r="E6928" s="13" t="s">
        <v>25</v>
      </c>
      <c r="F6928" s="919" t="s">
        <v>17</v>
      </c>
      <c r="G6928" s="919"/>
      <c r="H6928" s="920"/>
      <c r="I6928" s="920"/>
      <c r="J6928" s="920"/>
      <c r="K6928" s="920"/>
      <c r="L6928" s="920"/>
    </row>
    <row r="6929" spans="1:12" s="1" customFormat="1" ht="26.25" customHeight="1" x14ac:dyDescent="0.15">
      <c r="A6929" s="918"/>
      <c r="B6929" s="921" t="s">
        <v>3897</v>
      </c>
      <c r="C6929" s="922" t="s">
        <v>3900</v>
      </c>
      <c r="D6929" s="923">
        <v>43713</v>
      </c>
      <c r="E6929" s="921" t="s">
        <v>870</v>
      </c>
      <c r="F6929" s="921" t="s">
        <v>871</v>
      </c>
      <c r="G6929" s="921"/>
      <c r="H6929" s="924" t="s">
        <v>30</v>
      </c>
      <c r="I6929" s="924"/>
      <c r="J6929" s="14" t="s">
        <v>31</v>
      </c>
      <c r="K6929" s="14" t="s">
        <v>32</v>
      </c>
      <c r="L6929" s="16">
        <v>490.26</v>
      </c>
    </row>
    <row r="6930" spans="1:12" s="1" customFormat="1" ht="409.2" customHeight="1" x14ac:dyDescent="0.15">
      <c r="A6930" s="918"/>
      <c r="B6930" s="921"/>
      <c r="C6930" s="922"/>
      <c r="D6930" s="923"/>
      <c r="E6930" s="921"/>
      <c r="F6930" s="921"/>
      <c r="G6930" s="921"/>
      <c r="H6930" s="924" t="s">
        <v>33</v>
      </c>
      <c r="I6930" s="924"/>
      <c r="J6930" s="921" t="s">
        <v>31</v>
      </c>
      <c r="K6930" s="921" t="s">
        <v>31</v>
      </c>
      <c r="L6930" s="925">
        <v>0</v>
      </c>
    </row>
    <row r="6931" spans="1:12" s="1" customFormat="1" ht="302.85000000000002" customHeight="1" x14ac:dyDescent="0.15">
      <c r="A6931" s="918"/>
      <c r="B6931" s="921"/>
      <c r="C6931" s="922"/>
      <c r="D6931" s="923"/>
      <c r="E6931" s="921"/>
      <c r="F6931" s="921"/>
      <c r="G6931" s="921"/>
      <c r="H6931" s="924"/>
      <c r="I6931" s="924"/>
      <c r="J6931" s="921"/>
      <c r="K6931" s="921"/>
      <c r="L6931" s="925"/>
    </row>
    <row r="6932" spans="1:12" s="1" customFormat="1" ht="24" customHeight="1" x14ac:dyDescent="0.15">
      <c r="A6932" s="918"/>
      <c r="B6932" s="9" t="s">
        <v>34</v>
      </c>
      <c r="C6932" s="13" t="s">
        <v>35</v>
      </c>
      <c r="D6932" s="13" t="s">
        <v>36</v>
      </c>
      <c r="E6932" s="13" t="s">
        <v>37</v>
      </c>
      <c r="F6932" s="920"/>
      <c r="G6932" s="920"/>
      <c r="H6932" s="924" t="s">
        <v>38</v>
      </c>
      <c r="I6932" s="924"/>
      <c r="J6932" s="921" t="s">
        <v>31</v>
      </c>
      <c r="K6932" s="921" t="s">
        <v>31</v>
      </c>
      <c r="L6932" s="925">
        <v>0</v>
      </c>
    </row>
    <row r="6933" spans="1:12" s="1" customFormat="1" ht="24" customHeight="1" x14ac:dyDescent="0.15">
      <c r="A6933" s="918"/>
      <c r="B6933" s="14" t="s">
        <v>39</v>
      </c>
      <c r="C6933" s="14" t="s">
        <v>871</v>
      </c>
      <c r="D6933" s="15">
        <v>43716</v>
      </c>
      <c r="E6933" s="14" t="s">
        <v>872</v>
      </c>
      <c r="F6933" s="920"/>
      <c r="G6933" s="920"/>
      <c r="H6933" s="924"/>
      <c r="I6933" s="924"/>
      <c r="J6933" s="921"/>
      <c r="K6933" s="921"/>
      <c r="L6933" s="925"/>
    </row>
    <row r="6934" spans="1:12" s="1" customFormat="1" ht="24" customHeight="1" x14ac:dyDescent="0.15">
      <c r="A6934" s="918">
        <v>1296</v>
      </c>
      <c r="B6934" s="9" t="s">
        <v>22</v>
      </c>
      <c r="C6934" s="13" t="s">
        <v>23</v>
      </c>
      <c r="D6934" s="13" t="s">
        <v>24</v>
      </c>
      <c r="E6934" s="13" t="s">
        <v>25</v>
      </c>
      <c r="F6934" s="919" t="s">
        <v>17</v>
      </c>
      <c r="G6934" s="919"/>
      <c r="H6934" s="920"/>
      <c r="I6934" s="920"/>
      <c r="J6934" s="920"/>
      <c r="K6934" s="920"/>
      <c r="L6934" s="920"/>
    </row>
    <row r="6935" spans="1:12" s="1" customFormat="1" ht="26.25" customHeight="1" x14ac:dyDescent="0.15">
      <c r="A6935" s="918"/>
      <c r="B6935" s="921" t="s">
        <v>3901</v>
      </c>
      <c r="C6935" s="922" t="s">
        <v>3902</v>
      </c>
      <c r="D6935" s="923">
        <v>43561</v>
      </c>
      <c r="E6935" s="921" t="s">
        <v>3689</v>
      </c>
      <c r="F6935" s="921" t="s">
        <v>3690</v>
      </c>
      <c r="G6935" s="921"/>
      <c r="H6935" s="924" t="s">
        <v>30</v>
      </c>
      <c r="I6935" s="924"/>
      <c r="J6935" s="14" t="s">
        <v>31</v>
      </c>
      <c r="K6935" s="14" t="s">
        <v>32</v>
      </c>
      <c r="L6935" s="16">
        <v>1469</v>
      </c>
    </row>
    <row r="6936" spans="1:12" s="1" customFormat="1" ht="291.75" customHeight="1" x14ac:dyDescent="0.15">
      <c r="A6936" s="918"/>
      <c r="B6936" s="921"/>
      <c r="C6936" s="922"/>
      <c r="D6936" s="923"/>
      <c r="E6936" s="921"/>
      <c r="F6936" s="921"/>
      <c r="G6936" s="921"/>
      <c r="H6936" s="924" t="s">
        <v>33</v>
      </c>
      <c r="I6936" s="924"/>
      <c r="J6936" s="14" t="s">
        <v>31</v>
      </c>
      <c r="K6936" s="14" t="s">
        <v>32</v>
      </c>
      <c r="L6936" s="16">
        <v>1184</v>
      </c>
    </row>
    <row r="6937" spans="1:12" s="1" customFormat="1" ht="24" customHeight="1" x14ac:dyDescent="0.15">
      <c r="A6937" s="918"/>
      <c r="B6937" s="9" t="s">
        <v>34</v>
      </c>
      <c r="C6937" s="13" t="s">
        <v>35</v>
      </c>
      <c r="D6937" s="13" t="s">
        <v>36</v>
      </c>
      <c r="E6937" s="13" t="s">
        <v>37</v>
      </c>
      <c r="F6937" s="920"/>
      <c r="G6937" s="920"/>
      <c r="H6937" s="924" t="s">
        <v>38</v>
      </c>
      <c r="I6937" s="924"/>
      <c r="J6937" s="921" t="s">
        <v>31</v>
      </c>
      <c r="K6937" s="921" t="s">
        <v>31</v>
      </c>
      <c r="L6937" s="925">
        <v>0</v>
      </c>
    </row>
    <row r="6938" spans="1:12" s="1" customFormat="1" ht="24" customHeight="1" x14ac:dyDescent="0.15">
      <c r="A6938" s="918"/>
      <c r="B6938" s="14" t="s">
        <v>204</v>
      </c>
      <c r="C6938" s="14" t="s">
        <v>3690</v>
      </c>
      <c r="D6938" s="15">
        <v>43566</v>
      </c>
      <c r="E6938" s="14" t="s">
        <v>2560</v>
      </c>
      <c r="F6938" s="920"/>
      <c r="G6938" s="920"/>
      <c r="H6938" s="924"/>
      <c r="I6938" s="924"/>
      <c r="J6938" s="921"/>
      <c r="K6938" s="921"/>
      <c r="L6938" s="925"/>
    </row>
    <row r="6939" spans="1:12" s="1" customFormat="1" ht="24" customHeight="1" x14ac:dyDescent="0.15">
      <c r="A6939" s="918">
        <v>1297</v>
      </c>
      <c r="B6939" s="9" t="s">
        <v>22</v>
      </c>
      <c r="C6939" s="13" t="s">
        <v>23</v>
      </c>
      <c r="D6939" s="13" t="s">
        <v>24</v>
      </c>
      <c r="E6939" s="13" t="s">
        <v>25</v>
      </c>
      <c r="F6939" s="919" t="s">
        <v>17</v>
      </c>
      <c r="G6939" s="919"/>
      <c r="H6939" s="920"/>
      <c r="I6939" s="920"/>
      <c r="J6939" s="920"/>
      <c r="K6939" s="920"/>
      <c r="L6939" s="920"/>
    </row>
    <row r="6940" spans="1:12" s="1" customFormat="1" ht="26.25" customHeight="1" x14ac:dyDescent="0.15">
      <c r="A6940" s="918"/>
      <c r="B6940" s="921" t="s">
        <v>3901</v>
      </c>
      <c r="C6940" s="922" t="s">
        <v>3903</v>
      </c>
      <c r="D6940" s="923">
        <v>43633</v>
      </c>
      <c r="E6940" s="921" t="s">
        <v>684</v>
      </c>
      <c r="F6940" s="921" t="s">
        <v>3904</v>
      </c>
      <c r="G6940" s="921"/>
      <c r="H6940" s="924" t="s">
        <v>30</v>
      </c>
      <c r="I6940" s="924"/>
      <c r="J6940" s="14" t="s">
        <v>31</v>
      </c>
      <c r="K6940" s="14" t="s">
        <v>32</v>
      </c>
      <c r="L6940" s="16">
        <v>1234</v>
      </c>
    </row>
    <row r="6941" spans="1:12" s="1" customFormat="1" ht="407.25" customHeight="1" x14ac:dyDescent="0.15">
      <c r="A6941" s="918"/>
      <c r="B6941" s="921"/>
      <c r="C6941" s="922"/>
      <c r="D6941" s="923"/>
      <c r="E6941" s="921"/>
      <c r="F6941" s="921"/>
      <c r="G6941" s="921"/>
      <c r="H6941" s="924" t="s">
        <v>33</v>
      </c>
      <c r="I6941" s="924"/>
      <c r="J6941" s="14" t="s">
        <v>31</v>
      </c>
      <c r="K6941" s="14" t="s">
        <v>32</v>
      </c>
      <c r="L6941" s="16">
        <v>1526</v>
      </c>
    </row>
    <row r="6942" spans="1:12" s="1" customFormat="1" ht="24" customHeight="1" x14ac:dyDescent="0.15">
      <c r="A6942" s="918"/>
      <c r="B6942" s="9" t="s">
        <v>34</v>
      </c>
      <c r="C6942" s="13" t="s">
        <v>35</v>
      </c>
      <c r="D6942" s="13" t="s">
        <v>36</v>
      </c>
      <c r="E6942" s="13" t="s">
        <v>37</v>
      </c>
      <c r="F6942" s="920"/>
      <c r="G6942" s="920"/>
      <c r="H6942" s="924" t="s">
        <v>38</v>
      </c>
      <c r="I6942" s="924"/>
      <c r="J6942" s="921" t="s">
        <v>31</v>
      </c>
      <c r="K6942" s="921" t="s">
        <v>31</v>
      </c>
      <c r="L6942" s="925">
        <v>0</v>
      </c>
    </row>
    <row r="6943" spans="1:12" s="1" customFormat="1" ht="24" customHeight="1" x14ac:dyDescent="0.15">
      <c r="A6943" s="918"/>
      <c r="B6943" s="14" t="s">
        <v>204</v>
      </c>
      <c r="C6943" s="14" t="s">
        <v>3904</v>
      </c>
      <c r="D6943" s="15">
        <v>43638</v>
      </c>
      <c r="E6943" s="14" t="s">
        <v>619</v>
      </c>
      <c r="F6943" s="920"/>
      <c r="G6943" s="920"/>
      <c r="H6943" s="924"/>
      <c r="I6943" s="924"/>
      <c r="J6943" s="921"/>
      <c r="K6943" s="921"/>
      <c r="L6943" s="925"/>
    </row>
    <row r="6944" spans="1:12" s="1" customFormat="1" ht="24" customHeight="1" x14ac:dyDescent="0.15">
      <c r="A6944" s="918">
        <v>1298</v>
      </c>
      <c r="B6944" s="9" t="s">
        <v>22</v>
      </c>
      <c r="C6944" s="13" t="s">
        <v>23</v>
      </c>
      <c r="D6944" s="13" t="s">
        <v>24</v>
      </c>
      <c r="E6944" s="13" t="s">
        <v>25</v>
      </c>
      <c r="F6944" s="919" t="s">
        <v>17</v>
      </c>
      <c r="G6944" s="919"/>
      <c r="H6944" s="920"/>
      <c r="I6944" s="920"/>
      <c r="J6944" s="920"/>
      <c r="K6944" s="920"/>
      <c r="L6944" s="920"/>
    </row>
    <row r="6945" spans="1:12" s="1" customFormat="1" ht="26.25" customHeight="1" x14ac:dyDescent="0.15">
      <c r="A6945" s="918"/>
      <c r="B6945" s="921" t="s">
        <v>3901</v>
      </c>
      <c r="C6945" s="922" t="s">
        <v>3905</v>
      </c>
      <c r="D6945" s="923">
        <v>43706</v>
      </c>
      <c r="E6945" s="921" t="s">
        <v>621</v>
      </c>
      <c r="F6945" s="921" t="s">
        <v>622</v>
      </c>
      <c r="G6945" s="921"/>
      <c r="H6945" s="924" t="s">
        <v>30</v>
      </c>
      <c r="I6945" s="924"/>
      <c r="J6945" s="14" t="s">
        <v>31</v>
      </c>
      <c r="K6945" s="14" t="s">
        <v>32</v>
      </c>
      <c r="L6945" s="16">
        <v>431</v>
      </c>
    </row>
    <row r="6946" spans="1:12" s="1" customFormat="1" ht="409.2" customHeight="1" x14ac:dyDescent="0.15">
      <c r="A6946" s="918"/>
      <c r="B6946" s="921"/>
      <c r="C6946" s="922"/>
      <c r="D6946" s="923"/>
      <c r="E6946" s="921"/>
      <c r="F6946" s="921"/>
      <c r="G6946" s="921"/>
      <c r="H6946" s="924" t="s">
        <v>33</v>
      </c>
      <c r="I6946" s="924"/>
      <c r="J6946" s="921" t="s">
        <v>31</v>
      </c>
      <c r="K6946" s="921" t="s">
        <v>31</v>
      </c>
      <c r="L6946" s="925">
        <v>0</v>
      </c>
    </row>
    <row r="6947" spans="1:12" s="1" customFormat="1" ht="71.849999999999994" customHeight="1" x14ac:dyDescent="0.15">
      <c r="A6947" s="918"/>
      <c r="B6947" s="921"/>
      <c r="C6947" s="922"/>
      <c r="D6947" s="923"/>
      <c r="E6947" s="921"/>
      <c r="F6947" s="921"/>
      <c r="G6947" s="921"/>
      <c r="H6947" s="924"/>
      <c r="I6947" s="924"/>
      <c r="J6947" s="921"/>
      <c r="K6947" s="921"/>
      <c r="L6947" s="925"/>
    </row>
    <row r="6948" spans="1:12" s="1" customFormat="1" ht="24" customHeight="1" x14ac:dyDescent="0.15">
      <c r="A6948" s="918"/>
      <c r="B6948" s="9" t="s">
        <v>34</v>
      </c>
      <c r="C6948" s="13" t="s">
        <v>35</v>
      </c>
      <c r="D6948" s="13" t="s">
        <v>36</v>
      </c>
      <c r="E6948" s="13" t="s">
        <v>37</v>
      </c>
      <c r="F6948" s="920"/>
      <c r="G6948" s="920"/>
      <c r="H6948" s="924" t="s">
        <v>38</v>
      </c>
      <c r="I6948" s="924"/>
      <c r="J6948" s="921" t="s">
        <v>31</v>
      </c>
      <c r="K6948" s="921" t="s">
        <v>32</v>
      </c>
      <c r="L6948" s="925">
        <v>150</v>
      </c>
    </row>
    <row r="6949" spans="1:12" s="1" customFormat="1" ht="24" customHeight="1" x14ac:dyDescent="0.15">
      <c r="A6949" s="918"/>
      <c r="B6949" s="14" t="s">
        <v>204</v>
      </c>
      <c r="C6949" s="14" t="s">
        <v>622</v>
      </c>
      <c r="D6949" s="15">
        <v>43709</v>
      </c>
      <c r="E6949" s="14" t="s">
        <v>623</v>
      </c>
      <c r="F6949" s="920"/>
      <c r="G6949" s="920"/>
      <c r="H6949" s="924"/>
      <c r="I6949" s="924"/>
      <c r="J6949" s="921"/>
      <c r="K6949" s="921"/>
      <c r="L6949" s="925"/>
    </row>
    <row r="6950" spans="1:12" s="1" customFormat="1" ht="24" customHeight="1" x14ac:dyDescent="0.15">
      <c r="A6950" s="918">
        <v>1299</v>
      </c>
      <c r="B6950" s="9" t="s">
        <v>22</v>
      </c>
      <c r="C6950" s="13" t="s">
        <v>23</v>
      </c>
      <c r="D6950" s="13" t="s">
        <v>24</v>
      </c>
      <c r="E6950" s="13" t="s">
        <v>25</v>
      </c>
      <c r="F6950" s="919" t="s">
        <v>17</v>
      </c>
      <c r="G6950" s="919"/>
      <c r="H6950" s="920"/>
      <c r="I6950" s="920"/>
      <c r="J6950" s="920"/>
      <c r="K6950" s="920"/>
      <c r="L6950" s="920"/>
    </row>
    <row r="6951" spans="1:12" s="1" customFormat="1" ht="26.25" customHeight="1" x14ac:dyDescent="0.15">
      <c r="A6951" s="918"/>
      <c r="B6951" s="921" t="s">
        <v>3901</v>
      </c>
      <c r="C6951" s="922" t="s">
        <v>3906</v>
      </c>
      <c r="D6951" s="923">
        <v>43723</v>
      </c>
      <c r="E6951" s="921" t="s">
        <v>227</v>
      </c>
      <c r="F6951" s="921" t="s">
        <v>609</v>
      </c>
      <c r="G6951" s="921"/>
      <c r="H6951" s="924" t="s">
        <v>30</v>
      </c>
      <c r="I6951" s="924"/>
      <c r="J6951" s="14" t="s">
        <v>31</v>
      </c>
      <c r="K6951" s="14" t="s">
        <v>32</v>
      </c>
      <c r="L6951" s="16">
        <v>1487</v>
      </c>
    </row>
    <row r="6952" spans="1:12" s="1" customFormat="1" ht="409.2" customHeight="1" x14ac:dyDescent="0.15">
      <c r="A6952" s="918"/>
      <c r="B6952" s="921"/>
      <c r="C6952" s="922"/>
      <c r="D6952" s="923"/>
      <c r="E6952" s="921"/>
      <c r="F6952" s="921"/>
      <c r="G6952" s="921"/>
      <c r="H6952" s="924" t="s">
        <v>33</v>
      </c>
      <c r="I6952" s="924"/>
      <c r="J6952" s="921" t="s">
        <v>31</v>
      </c>
      <c r="K6952" s="921" t="s">
        <v>31</v>
      </c>
      <c r="L6952" s="925">
        <v>0</v>
      </c>
    </row>
    <row r="6953" spans="1:12" s="1" customFormat="1" ht="50.85" customHeight="1" x14ac:dyDescent="0.15">
      <c r="A6953" s="918"/>
      <c r="B6953" s="921"/>
      <c r="C6953" s="922"/>
      <c r="D6953" s="923"/>
      <c r="E6953" s="921"/>
      <c r="F6953" s="921"/>
      <c r="G6953" s="921"/>
      <c r="H6953" s="924"/>
      <c r="I6953" s="924"/>
      <c r="J6953" s="921"/>
      <c r="K6953" s="921"/>
      <c r="L6953" s="925"/>
    </row>
    <row r="6954" spans="1:12" s="1" customFormat="1" ht="24" customHeight="1" x14ac:dyDescent="0.15">
      <c r="A6954" s="918"/>
      <c r="B6954" s="9" t="s">
        <v>34</v>
      </c>
      <c r="C6954" s="13" t="s">
        <v>35</v>
      </c>
      <c r="D6954" s="13" t="s">
        <v>36</v>
      </c>
      <c r="E6954" s="13" t="s">
        <v>37</v>
      </c>
      <c r="F6954" s="920"/>
      <c r="G6954" s="920"/>
      <c r="H6954" s="924" t="s">
        <v>38</v>
      </c>
      <c r="I6954" s="924"/>
      <c r="J6954" s="921" t="s">
        <v>31</v>
      </c>
      <c r="K6954" s="921" t="s">
        <v>31</v>
      </c>
      <c r="L6954" s="925">
        <v>0</v>
      </c>
    </row>
    <row r="6955" spans="1:12" s="1" customFormat="1" ht="24" customHeight="1" x14ac:dyDescent="0.15">
      <c r="A6955" s="918"/>
      <c r="B6955" s="14" t="s">
        <v>204</v>
      </c>
      <c r="C6955" s="14" t="s">
        <v>609</v>
      </c>
      <c r="D6955" s="15">
        <v>43728</v>
      </c>
      <c r="E6955" s="14" t="s">
        <v>3907</v>
      </c>
      <c r="F6955" s="920"/>
      <c r="G6955" s="920"/>
      <c r="H6955" s="924"/>
      <c r="I6955" s="924"/>
      <c r="J6955" s="921"/>
      <c r="K6955" s="921"/>
      <c r="L6955" s="925"/>
    </row>
    <row r="6956" spans="1:12" s="1" customFormat="1" ht="24" customHeight="1" x14ac:dyDescent="0.15">
      <c r="A6956" s="918">
        <v>1300</v>
      </c>
      <c r="B6956" s="9" t="s">
        <v>22</v>
      </c>
      <c r="C6956" s="13" t="s">
        <v>23</v>
      </c>
      <c r="D6956" s="13" t="s">
        <v>24</v>
      </c>
      <c r="E6956" s="13" t="s">
        <v>25</v>
      </c>
      <c r="F6956" s="919" t="s">
        <v>17</v>
      </c>
      <c r="G6956" s="919"/>
      <c r="H6956" s="920"/>
      <c r="I6956" s="920"/>
      <c r="J6956" s="920"/>
      <c r="K6956" s="920"/>
      <c r="L6956" s="920"/>
    </row>
    <row r="6957" spans="1:12" s="1" customFormat="1" ht="26.25" customHeight="1" x14ac:dyDescent="0.15">
      <c r="A6957" s="918"/>
      <c r="B6957" s="921" t="s">
        <v>3908</v>
      </c>
      <c r="C6957" s="922" t="s">
        <v>3909</v>
      </c>
      <c r="D6957" s="923">
        <v>43650</v>
      </c>
      <c r="E6957" s="921" t="s">
        <v>633</v>
      </c>
      <c r="F6957" s="921" t="s">
        <v>3910</v>
      </c>
      <c r="G6957" s="921"/>
      <c r="H6957" s="924" t="s">
        <v>30</v>
      </c>
      <c r="I6957" s="924"/>
      <c r="J6957" s="14" t="s">
        <v>31</v>
      </c>
      <c r="K6957" s="14" t="s">
        <v>32</v>
      </c>
      <c r="L6957" s="16">
        <v>2078.09</v>
      </c>
    </row>
    <row r="6958" spans="1:12" s="1" customFormat="1" ht="409.2" customHeight="1" x14ac:dyDescent="0.15">
      <c r="A6958" s="918"/>
      <c r="B6958" s="921"/>
      <c r="C6958" s="922"/>
      <c r="D6958" s="923"/>
      <c r="E6958" s="921"/>
      <c r="F6958" s="921"/>
      <c r="G6958" s="921"/>
      <c r="H6958" s="924" t="s">
        <v>33</v>
      </c>
      <c r="I6958" s="924"/>
      <c r="J6958" s="921" t="s">
        <v>31</v>
      </c>
      <c r="K6958" s="921" t="s">
        <v>31</v>
      </c>
      <c r="L6958" s="925">
        <v>0</v>
      </c>
    </row>
    <row r="6959" spans="1:12" s="1" customFormat="1" ht="50.85" customHeight="1" x14ac:dyDescent="0.15">
      <c r="A6959" s="918"/>
      <c r="B6959" s="921"/>
      <c r="C6959" s="922"/>
      <c r="D6959" s="923"/>
      <c r="E6959" s="921"/>
      <c r="F6959" s="921"/>
      <c r="G6959" s="921"/>
      <c r="H6959" s="924"/>
      <c r="I6959" s="924"/>
      <c r="J6959" s="921"/>
      <c r="K6959" s="921"/>
      <c r="L6959" s="925"/>
    </row>
    <row r="6960" spans="1:12" s="1" customFormat="1" ht="24" customHeight="1" x14ac:dyDescent="0.15">
      <c r="A6960" s="918"/>
      <c r="B6960" s="9" t="s">
        <v>34</v>
      </c>
      <c r="C6960" s="13" t="s">
        <v>35</v>
      </c>
      <c r="D6960" s="13" t="s">
        <v>36</v>
      </c>
      <c r="E6960" s="13" t="s">
        <v>37</v>
      </c>
      <c r="F6960" s="920"/>
      <c r="G6960" s="920"/>
      <c r="H6960" s="924" t="s">
        <v>38</v>
      </c>
      <c r="I6960" s="924"/>
      <c r="J6960" s="921" t="s">
        <v>31</v>
      </c>
      <c r="K6960" s="921" t="s">
        <v>31</v>
      </c>
      <c r="L6960" s="925">
        <v>0</v>
      </c>
    </row>
    <row r="6961" spans="1:12" s="1" customFormat="1" ht="24" customHeight="1" x14ac:dyDescent="0.15">
      <c r="A6961" s="918"/>
      <c r="B6961" s="14" t="s">
        <v>105</v>
      </c>
      <c r="C6961" s="14" t="s">
        <v>3910</v>
      </c>
      <c r="D6961" s="15">
        <v>43659</v>
      </c>
      <c r="E6961" s="14" t="s">
        <v>1552</v>
      </c>
      <c r="F6961" s="920"/>
      <c r="G6961" s="920"/>
      <c r="H6961" s="924"/>
      <c r="I6961" s="924"/>
      <c r="J6961" s="921"/>
      <c r="K6961" s="921"/>
      <c r="L6961" s="925"/>
    </row>
    <row r="6962" spans="1:12" s="1" customFormat="1" ht="24" customHeight="1" x14ac:dyDescent="0.15">
      <c r="A6962" s="918">
        <v>1301</v>
      </c>
      <c r="B6962" s="9" t="s">
        <v>22</v>
      </c>
      <c r="C6962" s="13" t="s">
        <v>23</v>
      </c>
      <c r="D6962" s="13" t="s">
        <v>24</v>
      </c>
      <c r="E6962" s="13" t="s">
        <v>25</v>
      </c>
      <c r="F6962" s="919" t="s">
        <v>17</v>
      </c>
      <c r="G6962" s="919"/>
      <c r="H6962" s="920"/>
      <c r="I6962" s="920"/>
      <c r="J6962" s="920"/>
      <c r="K6962" s="920"/>
      <c r="L6962" s="920"/>
    </row>
    <row r="6963" spans="1:12" s="1" customFormat="1" ht="26.25" customHeight="1" x14ac:dyDescent="0.15">
      <c r="A6963" s="918"/>
      <c r="B6963" s="921" t="s">
        <v>3911</v>
      </c>
      <c r="C6963" s="922" t="s">
        <v>3912</v>
      </c>
      <c r="D6963" s="923">
        <v>43714</v>
      </c>
      <c r="E6963" s="921" t="s">
        <v>2226</v>
      </c>
      <c r="F6963" s="921" t="s">
        <v>3913</v>
      </c>
      <c r="G6963" s="921"/>
      <c r="H6963" s="924" t="s">
        <v>30</v>
      </c>
      <c r="I6963" s="924"/>
      <c r="J6963" s="14" t="s">
        <v>31</v>
      </c>
      <c r="K6963" s="14" t="s">
        <v>32</v>
      </c>
      <c r="L6963" s="16">
        <v>213.57</v>
      </c>
    </row>
    <row r="6964" spans="1:12" s="1" customFormat="1" ht="407.25" customHeight="1" x14ac:dyDescent="0.15">
      <c r="A6964" s="918"/>
      <c r="B6964" s="921"/>
      <c r="C6964" s="922"/>
      <c r="D6964" s="923"/>
      <c r="E6964" s="921"/>
      <c r="F6964" s="921"/>
      <c r="G6964" s="921"/>
      <c r="H6964" s="924" t="s">
        <v>33</v>
      </c>
      <c r="I6964" s="924"/>
      <c r="J6964" s="14" t="s">
        <v>31</v>
      </c>
      <c r="K6964" s="14" t="s">
        <v>32</v>
      </c>
      <c r="L6964" s="16">
        <v>310.31</v>
      </c>
    </row>
    <row r="6965" spans="1:12" s="1" customFormat="1" ht="24" customHeight="1" x14ac:dyDescent="0.15">
      <c r="A6965" s="918"/>
      <c r="B6965" s="9" t="s">
        <v>34</v>
      </c>
      <c r="C6965" s="13" t="s">
        <v>35</v>
      </c>
      <c r="D6965" s="13" t="s">
        <v>36</v>
      </c>
      <c r="E6965" s="13" t="s">
        <v>37</v>
      </c>
      <c r="F6965" s="920"/>
      <c r="G6965" s="920"/>
      <c r="H6965" s="924" t="s">
        <v>38</v>
      </c>
      <c r="I6965" s="924"/>
      <c r="J6965" s="921" t="s">
        <v>31</v>
      </c>
      <c r="K6965" s="921" t="s">
        <v>32</v>
      </c>
      <c r="L6965" s="925">
        <v>1069</v>
      </c>
    </row>
    <row r="6966" spans="1:12" s="1" customFormat="1" ht="24" customHeight="1" x14ac:dyDescent="0.15">
      <c r="A6966" s="918"/>
      <c r="B6966" s="14" t="s">
        <v>605</v>
      </c>
      <c r="C6966" s="14" t="s">
        <v>3913</v>
      </c>
      <c r="D6966" s="15">
        <v>43715</v>
      </c>
      <c r="E6966" s="14" t="s">
        <v>2867</v>
      </c>
      <c r="F6966" s="920"/>
      <c r="G6966" s="920"/>
      <c r="H6966" s="924"/>
      <c r="I6966" s="924"/>
      <c r="J6966" s="921"/>
      <c r="K6966" s="921"/>
      <c r="L6966" s="925"/>
    </row>
    <row r="6967" spans="1:12" s="1" customFormat="1" ht="24" customHeight="1" x14ac:dyDescent="0.15">
      <c r="A6967" s="918">
        <v>1302</v>
      </c>
      <c r="B6967" s="9" t="s">
        <v>22</v>
      </c>
      <c r="C6967" s="13" t="s">
        <v>23</v>
      </c>
      <c r="D6967" s="13" t="s">
        <v>24</v>
      </c>
      <c r="E6967" s="13" t="s">
        <v>25</v>
      </c>
      <c r="F6967" s="919" t="s">
        <v>17</v>
      </c>
      <c r="G6967" s="919"/>
      <c r="H6967" s="920"/>
      <c r="I6967" s="920"/>
      <c r="J6967" s="920"/>
      <c r="K6967" s="920"/>
      <c r="L6967" s="920"/>
    </row>
    <row r="6968" spans="1:12" s="1" customFormat="1" ht="26.25" customHeight="1" x14ac:dyDescent="0.15">
      <c r="A6968" s="918"/>
      <c r="B6968" s="921" t="s">
        <v>3911</v>
      </c>
      <c r="C6968" s="922" t="s">
        <v>3914</v>
      </c>
      <c r="D6968" s="923">
        <v>43728</v>
      </c>
      <c r="E6968" s="921" t="s">
        <v>151</v>
      </c>
      <c r="F6968" s="921" t="s">
        <v>3913</v>
      </c>
      <c r="G6968" s="921"/>
      <c r="H6968" s="924" t="s">
        <v>30</v>
      </c>
      <c r="I6968" s="924"/>
      <c r="J6968" s="14" t="s">
        <v>31</v>
      </c>
      <c r="K6968" s="14" t="s">
        <v>32</v>
      </c>
      <c r="L6968" s="16">
        <v>287.84000000000003</v>
      </c>
    </row>
    <row r="6969" spans="1:12" s="1" customFormat="1" ht="396.75" customHeight="1" x14ac:dyDescent="0.15">
      <c r="A6969" s="918"/>
      <c r="B6969" s="921"/>
      <c r="C6969" s="922"/>
      <c r="D6969" s="923"/>
      <c r="E6969" s="921"/>
      <c r="F6969" s="921"/>
      <c r="G6969" s="921"/>
      <c r="H6969" s="924" t="s">
        <v>33</v>
      </c>
      <c r="I6969" s="924"/>
      <c r="J6969" s="14" t="s">
        <v>31</v>
      </c>
      <c r="K6969" s="14" t="s">
        <v>32</v>
      </c>
      <c r="L6969" s="16">
        <v>421.6</v>
      </c>
    </row>
    <row r="6970" spans="1:12" s="1" customFormat="1" ht="24" customHeight="1" x14ac:dyDescent="0.15">
      <c r="A6970" s="918"/>
      <c r="B6970" s="9" t="s">
        <v>34</v>
      </c>
      <c r="C6970" s="13" t="s">
        <v>35</v>
      </c>
      <c r="D6970" s="13" t="s">
        <v>36</v>
      </c>
      <c r="E6970" s="13" t="s">
        <v>37</v>
      </c>
      <c r="F6970" s="920"/>
      <c r="G6970" s="920"/>
      <c r="H6970" s="924" t="s">
        <v>38</v>
      </c>
      <c r="I6970" s="924"/>
      <c r="J6970" s="921" t="s">
        <v>31</v>
      </c>
      <c r="K6970" s="921" t="s">
        <v>32</v>
      </c>
      <c r="L6970" s="925">
        <v>1129</v>
      </c>
    </row>
    <row r="6971" spans="1:12" s="1" customFormat="1" ht="24" customHeight="1" x14ac:dyDescent="0.15">
      <c r="A6971" s="918"/>
      <c r="B6971" s="14" t="s">
        <v>605</v>
      </c>
      <c r="C6971" s="14" t="s">
        <v>3913</v>
      </c>
      <c r="D6971" s="15">
        <v>43729</v>
      </c>
      <c r="E6971" s="14" t="s">
        <v>3915</v>
      </c>
      <c r="F6971" s="920"/>
      <c r="G6971" s="920"/>
      <c r="H6971" s="924"/>
      <c r="I6971" s="924"/>
      <c r="J6971" s="921"/>
      <c r="K6971" s="921"/>
      <c r="L6971" s="925"/>
    </row>
    <row r="6972" spans="1:12" s="1" customFormat="1" ht="24" customHeight="1" x14ac:dyDescent="0.15">
      <c r="A6972" s="918">
        <v>1303</v>
      </c>
      <c r="B6972" s="9" t="s">
        <v>22</v>
      </c>
      <c r="C6972" s="13" t="s">
        <v>23</v>
      </c>
      <c r="D6972" s="13" t="s">
        <v>24</v>
      </c>
      <c r="E6972" s="13" t="s">
        <v>25</v>
      </c>
      <c r="F6972" s="919" t="s">
        <v>17</v>
      </c>
      <c r="G6972" s="919"/>
      <c r="H6972" s="920"/>
      <c r="I6972" s="920"/>
      <c r="J6972" s="920"/>
      <c r="K6972" s="920"/>
      <c r="L6972" s="920"/>
    </row>
    <row r="6973" spans="1:12" s="1" customFormat="1" ht="26.25" customHeight="1" x14ac:dyDescent="0.15">
      <c r="A6973" s="918"/>
      <c r="B6973" s="921" t="s">
        <v>3916</v>
      </c>
      <c r="C6973" s="922" t="s">
        <v>3917</v>
      </c>
      <c r="D6973" s="923">
        <v>43565</v>
      </c>
      <c r="E6973" s="921" t="s">
        <v>3918</v>
      </c>
      <c r="F6973" s="921" t="s">
        <v>3919</v>
      </c>
      <c r="G6973" s="921"/>
      <c r="H6973" s="924" t="s">
        <v>30</v>
      </c>
      <c r="I6973" s="924"/>
      <c r="J6973" s="14" t="s">
        <v>31</v>
      </c>
      <c r="K6973" s="14" t="s">
        <v>32</v>
      </c>
      <c r="L6973" s="16">
        <v>940</v>
      </c>
    </row>
    <row r="6974" spans="1:12" s="1" customFormat="1" ht="228.75" customHeight="1" x14ac:dyDescent="0.15">
      <c r="A6974" s="918"/>
      <c r="B6974" s="921"/>
      <c r="C6974" s="922"/>
      <c r="D6974" s="923"/>
      <c r="E6974" s="921"/>
      <c r="F6974" s="921"/>
      <c r="G6974" s="921"/>
      <c r="H6974" s="924" t="s">
        <v>33</v>
      </c>
      <c r="I6974" s="924"/>
      <c r="J6974" s="14" t="s">
        <v>31</v>
      </c>
      <c r="K6974" s="14" t="s">
        <v>32</v>
      </c>
      <c r="L6974" s="16">
        <v>600</v>
      </c>
    </row>
    <row r="6975" spans="1:12" s="1" customFormat="1" ht="24" customHeight="1" x14ac:dyDescent="0.15">
      <c r="A6975" s="918"/>
      <c r="B6975" s="9" t="s">
        <v>34</v>
      </c>
      <c r="C6975" s="13" t="s">
        <v>35</v>
      </c>
      <c r="D6975" s="13" t="s">
        <v>36</v>
      </c>
      <c r="E6975" s="13" t="s">
        <v>37</v>
      </c>
      <c r="F6975" s="920"/>
      <c r="G6975" s="920"/>
      <c r="H6975" s="924" t="s">
        <v>38</v>
      </c>
      <c r="I6975" s="924"/>
      <c r="J6975" s="921" t="s">
        <v>31</v>
      </c>
      <c r="K6975" s="921" t="s">
        <v>32</v>
      </c>
      <c r="L6975" s="925">
        <v>200</v>
      </c>
    </row>
    <row r="6976" spans="1:12" s="1" customFormat="1" ht="34.5" customHeight="1" x14ac:dyDescent="0.15">
      <c r="A6976" s="918"/>
      <c r="B6976" s="14" t="s">
        <v>1412</v>
      </c>
      <c r="C6976" s="14" t="s">
        <v>3919</v>
      </c>
      <c r="D6976" s="15">
        <v>43567</v>
      </c>
      <c r="E6976" s="14" t="s">
        <v>447</v>
      </c>
      <c r="F6976" s="920"/>
      <c r="G6976" s="920"/>
      <c r="H6976" s="924"/>
      <c r="I6976" s="924"/>
      <c r="J6976" s="921"/>
      <c r="K6976" s="921"/>
      <c r="L6976" s="925"/>
    </row>
    <row r="6977" spans="1:12" s="1" customFormat="1" ht="24" customHeight="1" x14ac:dyDescent="0.15">
      <c r="A6977" s="918">
        <v>1304</v>
      </c>
      <c r="B6977" s="9" t="s">
        <v>22</v>
      </c>
      <c r="C6977" s="13" t="s">
        <v>23</v>
      </c>
      <c r="D6977" s="13" t="s">
        <v>24</v>
      </c>
      <c r="E6977" s="13" t="s">
        <v>25</v>
      </c>
      <c r="F6977" s="919" t="s">
        <v>17</v>
      </c>
      <c r="G6977" s="919"/>
      <c r="H6977" s="920"/>
      <c r="I6977" s="920"/>
      <c r="J6977" s="920"/>
      <c r="K6977" s="920"/>
      <c r="L6977" s="920"/>
    </row>
    <row r="6978" spans="1:12" s="1" customFormat="1" ht="26.25" customHeight="1" x14ac:dyDescent="0.15">
      <c r="A6978" s="918"/>
      <c r="B6978" s="921" t="s">
        <v>3920</v>
      </c>
      <c r="C6978" s="922" t="s">
        <v>3921</v>
      </c>
      <c r="D6978" s="923">
        <v>43720</v>
      </c>
      <c r="E6978" s="921" t="s">
        <v>3922</v>
      </c>
      <c r="F6978" s="921" t="s">
        <v>3923</v>
      </c>
      <c r="G6978" s="921"/>
      <c r="H6978" s="924" t="s">
        <v>30</v>
      </c>
      <c r="I6978" s="924"/>
      <c r="J6978" s="14" t="s">
        <v>31</v>
      </c>
      <c r="K6978" s="14" t="s">
        <v>32</v>
      </c>
      <c r="L6978" s="16">
        <v>584</v>
      </c>
    </row>
    <row r="6979" spans="1:12" s="1" customFormat="1" ht="409.2" customHeight="1" x14ac:dyDescent="0.15">
      <c r="A6979" s="918"/>
      <c r="B6979" s="921"/>
      <c r="C6979" s="922"/>
      <c r="D6979" s="923"/>
      <c r="E6979" s="921"/>
      <c r="F6979" s="921"/>
      <c r="G6979" s="921"/>
      <c r="H6979" s="924" t="s">
        <v>33</v>
      </c>
      <c r="I6979" s="924"/>
      <c r="J6979" s="921" t="s">
        <v>32</v>
      </c>
      <c r="K6979" s="921" t="s">
        <v>31</v>
      </c>
      <c r="L6979" s="925">
        <v>1744.85</v>
      </c>
    </row>
    <row r="6980" spans="1:12" s="1" customFormat="1" ht="8.85" customHeight="1" x14ac:dyDescent="0.15">
      <c r="A6980" s="918"/>
      <c r="B6980" s="921"/>
      <c r="C6980" s="922"/>
      <c r="D6980" s="923"/>
      <c r="E6980" s="921"/>
      <c r="F6980" s="921"/>
      <c r="G6980" s="921"/>
      <c r="H6980" s="924"/>
      <c r="I6980" s="924"/>
      <c r="J6980" s="921"/>
      <c r="K6980" s="921"/>
      <c r="L6980" s="925"/>
    </row>
    <row r="6981" spans="1:12" s="1" customFormat="1" ht="24" customHeight="1" x14ac:dyDescent="0.15">
      <c r="A6981" s="918"/>
      <c r="B6981" s="9" t="s">
        <v>34</v>
      </c>
      <c r="C6981" s="13" t="s">
        <v>35</v>
      </c>
      <c r="D6981" s="13" t="s">
        <v>36</v>
      </c>
      <c r="E6981" s="13" t="s">
        <v>37</v>
      </c>
      <c r="F6981" s="920"/>
      <c r="G6981" s="920"/>
      <c r="H6981" s="924" t="s">
        <v>38</v>
      </c>
      <c r="I6981" s="924"/>
      <c r="J6981" s="921" t="s">
        <v>31</v>
      </c>
      <c r="K6981" s="921" t="s">
        <v>32</v>
      </c>
      <c r="L6981" s="925">
        <v>610.70000000000005</v>
      </c>
    </row>
    <row r="6982" spans="1:12" s="1" customFormat="1" ht="34.5" customHeight="1" x14ac:dyDescent="0.15">
      <c r="A6982" s="918"/>
      <c r="B6982" s="14" t="s">
        <v>111</v>
      </c>
      <c r="C6982" s="14" t="s">
        <v>3923</v>
      </c>
      <c r="D6982" s="15">
        <v>43726</v>
      </c>
      <c r="E6982" s="14" t="s">
        <v>2895</v>
      </c>
      <c r="F6982" s="920"/>
      <c r="G6982" s="920"/>
      <c r="H6982" s="924"/>
      <c r="I6982" s="924"/>
      <c r="J6982" s="921"/>
      <c r="K6982" s="921"/>
      <c r="L6982" s="925"/>
    </row>
    <row r="6983" spans="1:12" s="1" customFormat="1" ht="24" customHeight="1" x14ac:dyDescent="0.15">
      <c r="A6983" s="918">
        <v>1305</v>
      </c>
      <c r="B6983" s="9" t="s">
        <v>22</v>
      </c>
      <c r="C6983" s="13" t="s">
        <v>23</v>
      </c>
      <c r="D6983" s="13" t="s">
        <v>24</v>
      </c>
      <c r="E6983" s="13" t="s">
        <v>25</v>
      </c>
      <c r="F6983" s="919" t="s">
        <v>17</v>
      </c>
      <c r="G6983" s="919"/>
      <c r="H6983" s="920"/>
      <c r="I6983" s="920"/>
      <c r="J6983" s="920"/>
      <c r="K6983" s="920"/>
      <c r="L6983" s="920"/>
    </row>
    <row r="6984" spans="1:12" s="1" customFormat="1" ht="26.25" customHeight="1" x14ac:dyDescent="0.15">
      <c r="A6984" s="918"/>
      <c r="B6984" s="921" t="s">
        <v>3924</v>
      </c>
      <c r="C6984" s="921" t="s">
        <v>3925</v>
      </c>
      <c r="D6984" s="923">
        <v>43688</v>
      </c>
      <c r="E6984" s="921" t="s">
        <v>308</v>
      </c>
      <c r="F6984" s="921" t="s">
        <v>309</v>
      </c>
      <c r="G6984" s="921"/>
      <c r="H6984" s="924" t="s">
        <v>30</v>
      </c>
      <c r="I6984" s="924"/>
      <c r="J6984" s="14" t="s">
        <v>31</v>
      </c>
      <c r="K6984" s="14" t="s">
        <v>32</v>
      </c>
      <c r="L6984" s="16">
        <v>325.5</v>
      </c>
    </row>
    <row r="6985" spans="1:12" s="1" customFormat="1" ht="50.25" customHeight="1" x14ac:dyDescent="0.15">
      <c r="A6985" s="918"/>
      <c r="B6985" s="921"/>
      <c r="C6985" s="921"/>
      <c r="D6985" s="923"/>
      <c r="E6985" s="921"/>
      <c r="F6985" s="921"/>
      <c r="G6985" s="921"/>
      <c r="H6985" s="924" t="s">
        <v>33</v>
      </c>
      <c r="I6985" s="924"/>
      <c r="J6985" s="14" t="s">
        <v>31</v>
      </c>
      <c r="K6985" s="14" t="s">
        <v>31</v>
      </c>
      <c r="L6985" s="16">
        <v>0</v>
      </c>
    </row>
    <row r="6986" spans="1:12" s="1" customFormat="1" ht="24" customHeight="1" x14ac:dyDescent="0.15">
      <c r="A6986" s="918"/>
      <c r="B6986" s="9" t="s">
        <v>34</v>
      </c>
      <c r="C6986" s="13" t="s">
        <v>35</v>
      </c>
      <c r="D6986" s="13" t="s">
        <v>36</v>
      </c>
      <c r="E6986" s="13" t="s">
        <v>37</v>
      </c>
      <c r="F6986" s="920"/>
      <c r="G6986" s="920"/>
      <c r="H6986" s="924" t="s">
        <v>38</v>
      </c>
      <c r="I6986" s="924"/>
      <c r="J6986" s="921" t="s">
        <v>31</v>
      </c>
      <c r="K6986" s="921" t="s">
        <v>31</v>
      </c>
      <c r="L6986" s="925">
        <v>0</v>
      </c>
    </row>
    <row r="6987" spans="1:12" s="1" customFormat="1" ht="24" customHeight="1" x14ac:dyDescent="0.15">
      <c r="A6987" s="918"/>
      <c r="B6987" s="14" t="s">
        <v>39</v>
      </c>
      <c r="C6987" s="14" t="s">
        <v>309</v>
      </c>
      <c r="D6987" s="15">
        <v>43690</v>
      </c>
      <c r="E6987" s="14" t="s">
        <v>1413</v>
      </c>
      <c r="F6987" s="920"/>
      <c r="G6987" s="920"/>
      <c r="H6987" s="924"/>
      <c r="I6987" s="924"/>
      <c r="J6987" s="921"/>
      <c r="K6987" s="921"/>
      <c r="L6987" s="925"/>
    </row>
    <row r="6988" spans="1:12" s="1" customFormat="1" ht="24" customHeight="1" x14ac:dyDescent="0.15">
      <c r="A6988" s="918">
        <v>1306</v>
      </c>
      <c r="B6988" s="9" t="s">
        <v>22</v>
      </c>
      <c r="C6988" s="13" t="s">
        <v>23</v>
      </c>
      <c r="D6988" s="13" t="s">
        <v>24</v>
      </c>
      <c r="E6988" s="13" t="s">
        <v>25</v>
      </c>
      <c r="F6988" s="919" t="s">
        <v>17</v>
      </c>
      <c r="G6988" s="919"/>
      <c r="H6988" s="920"/>
      <c r="I6988" s="920"/>
      <c r="J6988" s="920"/>
      <c r="K6988" s="920"/>
      <c r="L6988" s="920"/>
    </row>
    <row r="6989" spans="1:12" s="1" customFormat="1" ht="26.25" customHeight="1" x14ac:dyDescent="0.15">
      <c r="A6989" s="918"/>
      <c r="B6989" s="921" t="s">
        <v>3926</v>
      </c>
      <c r="C6989" s="922" t="s">
        <v>3927</v>
      </c>
      <c r="D6989" s="923">
        <v>43557</v>
      </c>
      <c r="E6989" s="921" t="s">
        <v>90</v>
      </c>
      <c r="F6989" s="921" t="s">
        <v>653</v>
      </c>
      <c r="G6989" s="921"/>
      <c r="H6989" s="924" t="s">
        <v>30</v>
      </c>
      <c r="I6989" s="924"/>
      <c r="J6989" s="14" t="s">
        <v>31</v>
      </c>
      <c r="K6989" s="14" t="s">
        <v>32</v>
      </c>
      <c r="L6989" s="16">
        <v>793</v>
      </c>
    </row>
    <row r="6990" spans="1:12" s="1" customFormat="1" ht="409.2" customHeight="1" x14ac:dyDescent="0.15">
      <c r="A6990" s="918"/>
      <c r="B6990" s="921"/>
      <c r="C6990" s="922"/>
      <c r="D6990" s="923"/>
      <c r="E6990" s="921"/>
      <c r="F6990" s="921"/>
      <c r="G6990" s="921"/>
      <c r="H6990" s="924" t="s">
        <v>33</v>
      </c>
      <c r="I6990" s="924"/>
      <c r="J6990" s="921" t="s">
        <v>31</v>
      </c>
      <c r="K6990" s="921" t="s">
        <v>32</v>
      </c>
      <c r="L6990" s="925">
        <v>369.6</v>
      </c>
    </row>
    <row r="6991" spans="1:12" s="1" customFormat="1" ht="124.35" customHeight="1" x14ac:dyDescent="0.15">
      <c r="A6991" s="918"/>
      <c r="B6991" s="921"/>
      <c r="C6991" s="922"/>
      <c r="D6991" s="923"/>
      <c r="E6991" s="921"/>
      <c r="F6991" s="921"/>
      <c r="G6991" s="921"/>
      <c r="H6991" s="924"/>
      <c r="I6991" s="924"/>
      <c r="J6991" s="921"/>
      <c r="K6991" s="921"/>
      <c r="L6991" s="925"/>
    </row>
    <row r="6992" spans="1:12" s="1" customFormat="1" ht="24" customHeight="1" x14ac:dyDescent="0.15">
      <c r="A6992" s="918"/>
      <c r="B6992" s="9" t="s">
        <v>34</v>
      </c>
      <c r="C6992" s="13" t="s">
        <v>35</v>
      </c>
      <c r="D6992" s="13" t="s">
        <v>36</v>
      </c>
      <c r="E6992" s="13" t="s">
        <v>37</v>
      </c>
      <c r="F6992" s="920"/>
      <c r="G6992" s="920"/>
      <c r="H6992" s="924" t="s">
        <v>38</v>
      </c>
      <c r="I6992" s="924"/>
      <c r="J6992" s="921" t="s">
        <v>31</v>
      </c>
      <c r="K6992" s="921" t="s">
        <v>31</v>
      </c>
      <c r="L6992" s="925">
        <v>0</v>
      </c>
    </row>
    <row r="6993" spans="1:12" s="1" customFormat="1" ht="24" customHeight="1" x14ac:dyDescent="0.15">
      <c r="A6993" s="918"/>
      <c r="B6993" s="14" t="s">
        <v>39</v>
      </c>
      <c r="C6993" s="14" t="s">
        <v>653</v>
      </c>
      <c r="D6993" s="15">
        <v>43562</v>
      </c>
      <c r="E6993" s="14" t="s">
        <v>716</v>
      </c>
      <c r="F6993" s="920"/>
      <c r="G6993" s="920"/>
      <c r="H6993" s="924"/>
      <c r="I6993" s="924"/>
      <c r="J6993" s="921"/>
      <c r="K6993" s="921"/>
      <c r="L6993" s="925"/>
    </row>
    <row r="6994" spans="1:12" s="1" customFormat="1" ht="24" customHeight="1" x14ac:dyDescent="0.15">
      <c r="A6994" s="918">
        <v>1307</v>
      </c>
      <c r="B6994" s="9" t="s">
        <v>22</v>
      </c>
      <c r="C6994" s="13" t="s">
        <v>23</v>
      </c>
      <c r="D6994" s="13" t="s">
        <v>24</v>
      </c>
      <c r="E6994" s="13" t="s">
        <v>25</v>
      </c>
      <c r="F6994" s="919" t="s">
        <v>17</v>
      </c>
      <c r="G6994" s="919"/>
      <c r="H6994" s="920"/>
      <c r="I6994" s="920"/>
      <c r="J6994" s="920"/>
      <c r="K6994" s="920"/>
      <c r="L6994" s="920"/>
    </row>
    <row r="6995" spans="1:12" s="1" customFormat="1" ht="26.25" customHeight="1" x14ac:dyDescent="0.15">
      <c r="A6995" s="918"/>
      <c r="B6995" s="921" t="s">
        <v>3926</v>
      </c>
      <c r="C6995" s="922" t="s">
        <v>3928</v>
      </c>
      <c r="D6995" s="923">
        <v>43563</v>
      </c>
      <c r="E6995" s="921" t="s">
        <v>839</v>
      </c>
      <c r="F6995" s="921" t="s">
        <v>840</v>
      </c>
      <c r="G6995" s="921"/>
      <c r="H6995" s="924" t="s">
        <v>30</v>
      </c>
      <c r="I6995" s="924"/>
      <c r="J6995" s="14" t="s">
        <v>31</v>
      </c>
      <c r="K6995" s="14" t="s">
        <v>32</v>
      </c>
      <c r="L6995" s="16">
        <v>524</v>
      </c>
    </row>
    <row r="6996" spans="1:12" s="1" customFormat="1" ht="409.2" customHeight="1" x14ac:dyDescent="0.15">
      <c r="A6996" s="918"/>
      <c r="B6996" s="921"/>
      <c r="C6996" s="922"/>
      <c r="D6996" s="923"/>
      <c r="E6996" s="921"/>
      <c r="F6996" s="921"/>
      <c r="G6996" s="921"/>
      <c r="H6996" s="924" t="s">
        <v>33</v>
      </c>
      <c r="I6996" s="924"/>
      <c r="J6996" s="921" t="s">
        <v>31</v>
      </c>
      <c r="K6996" s="921" t="s">
        <v>32</v>
      </c>
      <c r="L6996" s="925">
        <v>200</v>
      </c>
    </row>
    <row r="6997" spans="1:12" s="1" customFormat="1" ht="409.2" customHeight="1" x14ac:dyDescent="0.15">
      <c r="A6997" s="918"/>
      <c r="B6997" s="921"/>
      <c r="C6997" s="922"/>
      <c r="D6997" s="923"/>
      <c r="E6997" s="921"/>
      <c r="F6997" s="921"/>
      <c r="G6997" s="921"/>
      <c r="H6997" s="924"/>
      <c r="I6997" s="924"/>
      <c r="J6997" s="921"/>
      <c r="K6997" s="921"/>
      <c r="L6997" s="925"/>
    </row>
    <row r="6998" spans="1:12" s="1" customFormat="1" ht="30.45" customHeight="1" x14ac:dyDescent="0.15">
      <c r="A6998" s="918"/>
      <c r="B6998" s="921"/>
      <c r="C6998" s="922"/>
      <c r="D6998" s="923"/>
      <c r="E6998" s="921"/>
      <c r="F6998" s="921"/>
      <c r="G6998" s="921"/>
      <c r="H6998" s="924"/>
      <c r="I6998" s="924"/>
      <c r="J6998" s="921"/>
      <c r="K6998" s="921"/>
      <c r="L6998" s="925"/>
    </row>
    <row r="6999" spans="1:12" s="1" customFormat="1" ht="24" customHeight="1" x14ac:dyDescent="0.15">
      <c r="A6999" s="918"/>
      <c r="B6999" s="9" t="s">
        <v>34</v>
      </c>
      <c r="C6999" s="13" t="s">
        <v>35</v>
      </c>
      <c r="D6999" s="13" t="s">
        <v>36</v>
      </c>
      <c r="E6999" s="13" t="s">
        <v>37</v>
      </c>
      <c r="F6999" s="920"/>
      <c r="G6999" s="920"/>
      <c r="H6999" s="924" t="s">
        <v>38</v>
      </c>
      <c r="I6999" s="924"/>
      <c r="J6999" s="921" t="s">
        <v>31</v>
      </c>
      <c r="K6999" s="921" t="s">
        <v>31</v>
      </c>
      <c r="L6999" s="925">
        <v>0</v>
      </c>
    </row>
    <row r="7000" spans="1:12" s="1" customFormat="1" ht="24" customHeight="1" x14ac:dyDescent="0.15">
      <c r="A7000" s="918"/>
      <c r="B7000" s="14" t="s">
        <v>39</v>
      </c>
      <c r="C7000" s="14" t="s">
        <v>840</v>
      </c>
      <c r="D7000" s="15">
        <v>43565</v>
      </c>
      <c r="E7000" s="14" t="s">
        <v>2660</v>
      </c>
      <c r="F7000" s="920"/>
      <c r="G7000" s="920"/>
      <c r="H7000" s="924"/>
      <c r="I7000" s="924"/>
      <c r="J7000" s="921"/>
      <c r="K7000" s="921"/>
      <c r="L7000" s="925"/>
    </row>
    <row r="7001" spans="1:12" s="1" customFormat="1" ht="24" customHeight="1" x14ac:dyDescent="0.15">
      <c r="A7001" s="918">
        <v>1308</v>
      </c>
      <c r="B7001" s="9" t="s">
        <v>22</v>
      </c>
      <c r="C7001" s="13" t="s">
        <v>23</v>
      </c>
      <c r="D7001" s="13" t="s">
        <v>24</v>
      </c>
      <c r="E7001" s="13" t="s">
        <v>25</v>
      </c>
      <c r="F7001" s="919" t="s">
        <v>17</v>
      </c>
      <c r="G7001" s="919"/>
      <c r="H7001" s="920"/>
      <c r="I7001" s="920"/>
      <c r="J7001" s="920"/>
      <c r="K7001" s="920"/>
      <c r="L7001" s="920"/>
    </row>
    <row r="7002" spans="1:12" s="1" customFormat="1" ht="26.25" customHeight="1" x14ac:dyDescent="0.15">
      <c r="A7002" s="918"/>
      <c r="B7002" s="921" t="s">
        <v>3926</v>
      </c>
      <c r="C7002" s="922" t="s">
        <v>3929</v>
      </c>
      <c r="D7002" s="923">
        <v>43588</v>
      </c>
      <c r="E7002" s="921" t="s">
        <v>172</v>
      </c>
      <c r="F7002" s="921" t="s">
        <v>3930</v>
      </c>
      <c r="G7002" s="921"/>
      <c r="H7002" s="924" t="s">
        <v>30</v>
      </c>
      <c r="I7002" s="924"/>
      <c r="J7002" s="14" t="s">
        <v>31</v>
      </c>
      <c r="K7002" s="14" t="s">
        <v>32</v>
      </c>
      <c r="L7002" s="16">
        <v>444.37</v>
      </c>
    </row>
    <row r="7003" spans="1:12" s="1" customFormat="1" ht="409.2" customHeight="1" x14ac:dyDescent="0.15">
      <c r="A7003" s="918"/>
      <c r="B7003" s="921"/>
      <c r="C7003" s="922"/>
      <c r="D7003" s="923"/>
      <c r="E7003" s="921"/>
      <c r="F7003" s="921"/>
      <c r="G7003" s="921"/>
      <c r="H7003" s="924" t="s">
        <v>33</v>
      </c>
      <c r="I7003" s="924"/>
      <c r="J7003" s="921" t="s">
        <v>31</v>
      </c>
      <c r="K7003" s="921" t="s">
        <v>32</v>
      </c>
      <c r="L7003" s="925">
        <v>620.6</v>
      </c>
    </row>
    <row r="7004" spans="1:12" s="1" customFormat="1" ht="365.85" customHeight="1" x14ac:dyDescent="0.15">
      <c r="A7004" s="918"/>
      <c r="B7004" s="921"/>
      <c r="C7004" s="922"/>
      <c r="D7004" s="923"/>
      <c r="E7004" s="921"/>
      <c r="F7004" s="921"/>
      <c r="G7004" s="921"/>
      <c r="H7004" s="924"/>
      <c r="I7004" s="924"/>
      <c r="J7004" s="921"/>
      <c r="K7004" s="921"/>
      <c r="L7004" s="925"/>
    </row>
    <row r="7005" spans="1:12" s="1" customFormat="1" ht="24" customHeight="1" x14ac:dyDescent="0.15">
      <c r="A7005" s="918"/>
      <c r="B7005" s="9" t="s">
        <v>34</v>
      </c>
      <c r="C7005" s="13" t="s">
        <v>35</v>
      </c>
      <c r="D7005" s="13" t="s">
        <v>36</v>
      </c>
      <c r="E7005" s="13" t="s">
        <v>37</v>
      </c>
      <c r="F7005" s="920"/>
      <c r="G7005" s="920"/>
      <c r="H7005" s="924" t="s">
        <v>38</v>
      </c>
      <c r="I7005" s="924"/>
      <c r="J7005" s="921" t="s">
        <v>31</v>
      </c>
      <c r="K7005" s="921" t="s">
        <v>32</v>
      </c>
      <c r="L7005" s="925">
        <v>875</v>
      </c>
    </row>
    <row r="7006" spans="1:12" s="1" customFormat="1" ht="24" customHeight="1" x14ac:dyDescent="0.15">
      <c r="A7006" s="918"/>
      <c r="B7006" s="14" t="s">
        <v>39</v>
      </c>
      <c r="C7006" s="14" t="s">
        <v>3930</v>
      </c>
      <c r="D7006" s="15">
        <v>43589</v>
      </c>
      <c r="E7006" s="14" t="s">
        <v>174</v>
      </c>
      <c r="F7006" s="920"/>
      <c r="G7006" s="920"/>
      <c r="H7006" s="924"/>
      <c r="I7006" s="924"/>
      <c r="J7006" s="921"/>
      <c r="K7006" s="921"/>
      <c r="L7006" s="925"/>
    </row>
    <row r="7007" spans="1:12" s="1" customFormat="1" ht="24" customHeight="1" x14ac:dyDescent="0.15">
      <c r="A7007" s="918">
        <v>1309</v>
      </c>
      <c r="B7007" s="9" t="s">
        <v>22</v>
      </c>
      <c r="C7007" s="13" t="s">
        <v>23</v>
      </c>
      <c r="D7007" s="13" t="s">
        <v>24</v>
      </c>
      <c r="E7007" s="13" t="s">
        <v>25</v>
      </c>
      <c r="F7007" s="919" t="s">
        <v>17</v>
      </c>
      <c r="G7007" s="919"/>
      <c r="H7007" s="920"/>
      <c r="I7007" s="920"/>
      <c r="J7007" s="920"/>
      <c r="K7007" s="920"/>
      <c r="L7007" s="920"/>
    </row>
    <row r="7008" spans="1:12" s="1" customFormat="1" ht="26.25" customHeight="1" x14ac:dyDescent="0.15">
      <c r="A7008" s="918"/>
      <c r="B7008" s="921" t="s">
        <v>3926</v>
      </c>
      <c r="C7008" s="922" t="s">
        <v>3931</v>
      </c>
      <c r="D7008" s="923">
        <v>43597</v>
      </c>
      <c r="E7008" s="921" t="s">
        <v>103</v>
      </c>
      <c r="F7008" s="921" t="s">
        <v>3932</v>
      </c>
      <c r="G7008" s="921"/>
      <c r="H7008" s="924" t="s">
        <v>30</v>
      </c>
      <c r="I7008" s="924"/>
      <c r="J7008" s="14" t="s">
        <v>31</v>
      </c>
      <c r="K7008" s="14" t="s">
        <v>32</v>
      </c>
      <c r="L7008" s="16">
        <v>1598</v>
      </c>
    </row>
    <row r="7009" spans="1:12" s="1" customFormat="1" ht="409.2" customHeight="1" x14ac:dyDescent="0.15">
      <c r="A7009" s="918"/>
      <c r="B7009" s="921"/>
      <c r="C7009" s="922"/>
      <c r="D7009" s="923"/>
      <c r="E7009" s="921"/>
      <c r="F7009" s="921"/>
      <c r="G7009" s="921"/>
      <c r="H7009" s="924" t="s">
        <v>33</v>
      </c>
      <c r="I7009" s="924"/>
      <c r="J7009" s="921" t="s">
        <v>31</v>
      </c>
      <c r="K7009" s="921" t="s">
        <v>32</v>
      </c>
      <c r="L7009" s="925">
        <v>2126.83</v>
      </c>
    </row>
    <row r="7010" spans="1:12" s="1" customFormat="1" ht="409.2" customHeight="1" x14ac:dyDescent="0.15">
      <c r="A7010" s="918"/>
      <c r="B7010" s="921"/>
      <c r="C7010" s="922"/>
      <c r="D7010" s="923"/>
      <c r="E7010" s="921"/>
      <c r="F7010" s="921"/>
      <c r="G7010" s="921"/>
      <c r="H7010" s="924"/>
      <c r="I7010" s="924"/>
      <c r="J7010" s="921"/>
      <c r="K7010" s="921"/>
      <c r="L7010" s="925"/>
    </row>
    <row r="7011" spans="1:12" s="1" customFormat="1" ht="82.95" customHeight="1" x14ac:dyDescent="0.15">
      <c r="A7011" s="918"/>
      <c r="B7011" s="921"/>
      <c r="C7011" s="922"/>
      <c r="D7011" s="923"/>
      <c r="E7011" s="921"/>
      <c r="F7011" s="921"/>
      <c r="G7011" s="921"/>
      <c r="H7011" s="924"/>
      <c r="I7011" s="924"/>
      <c r="J7011" s="921"/>
      <c r="K7011" s="921"/>
      <c r="L7011" s="925"/>
    </row>
    <row r="7012" spans="1:12" s="1" customFormat="1" ht="24" customHeight="1" x14ac:dyDescent="0.15">
      <c r="A7012" s="918"/>
      <c r="B7012" s="9" t="s">
        <v>34</v>
      </c>
      <c r="C7012" s="13" t="s">
        <v>35</v>
      </c>
      <c r="D7012" s="13" t="s">
        <v>36</v>
      </c>
      <c r="E7012" s="13" t="s">
        <v>37</v>
      </c>
      <c r="F7012" s="920"/>
      <c r="G7012" s="920"/>
      <c r="H7012" s="924" t="s">
        <v>38</v>
      </c>
      <c r="I7012" s="924"/>
      <c r="J7012" s="921" t="s">
        <v>31</v>
      </c>
      <c r="K7012" s="921" t="s">
        <v>31</v>
      </c>
      <c r="L7012" s="925">
        <v>0</v>
      </c>
    </row>
    <row r="7013" spans="1:12" s="1" customFormat="1" ht="24" customHeight="1" x14ac:dyDescent="0.15">
      <c r="A7013" s="918"/>
      <c r="B7013" s="14" t="s">
        <v>39</v>
      </c>
      <c r="C7013" s="14" t="s">
        <v>3932</v>
      </c>
      <c r="D7013" s="15">
        <v>43606</v>
      </c>
      <c r="E7013" s="14" t="s">
        <v>3933</v>
      </c>
      <c r="F7013" s="920"/>
      <c r="G7013" s="920"/>
      <c r="H7013" s="924"/>
      <c r="I7013" s="924"/>
      <c r="J7013" s="921"/>
      <c r="K7013" s="921"/>
      <c r="L7013" s="925"/>
    </row>
    <row r="7014" spans="1:12" s="1" customFormat="1" ht="24" customHeight="1" x14ac:dyDescent="0.15">
      <c r="A7014" s="918">
        <v>1310</v>
      </c>
      <c r="B7014" s="9" t="s">
        <v>22</v>
      </c>
      <c r="C7014" s="13" t="s">
        <v>23</v>
      </c>
      <c r="D7014" s="13" t="s">
        <v>24</v>
      </c>
      <c r="E7014" s="13" t="s">
        <v>25</v>
      </c>
      <c r="F7014" s="919" t="s">
        <v>17</v>
      </c>
      <c r="G7014" s="919"/>
      <c r="H7014" s="920"/>
      <c r="I7014" s="920"/>
      <c r="J7014" s="920"/>
      <c r="K7014" s="920"/>
      <c r="L7014" s="920"/>
    </row>
    <row r="7015" spans="1:12" s="1" customFormat="1" ht="26.25" customHeight="1" x14ac:dyDescent="0.15">
      <c r="A7015" s="918"/>
      <c r="B7015" s="921" t="s">
        <v>3926</v>
      </c>
      <c r="C7015" s="922" t="s">
        <v>3931</v>
      </c>
      <c r="D7015" s="923">
        <v>43597</v>
      </c>
      <c r="E7015" s="921" t="s">
        <v>103</v>
      </c>
      <c r="F7015" s="921" t="s">
        <v>2503</v>
      </c>
      <c r="G7015" s="921"/>
      <c r="H7015" s="924" t="s">
        <v>30</v>
      </c>
      <c r="I7015" s="924"/>
      <c r="J7015" s="14" t="s">
        <v>31</v>
      </c>
      <c r="K7015" s="14" t="s">
        <v>32</v>
      </c>
      <c r="L7015" s="16">
        <v>730</v>
      </c>
    </row>
    <row r="7016" spans="1:12" s="1" customFormat="1" ht="409.2" customHeight="1" x14ac:dyDescent="0.15">
      <c r="A7016" s="918"/>
      <c r="B7016" s="921"/>
      <c r="C7016" s="922"/>
      <c r="D7016" s="923"/>
      <c r="E7016" s="921"/>
      <c r="F7016" s="921"/>
      <c r="G7016" s="921"/>
      <c r="H7016" s="924" t="s">
        <v>33</v>
      </c>
      <c r="I7016" s="924"/>
      <c r="J7016" s="921" t="s">
        <v>31</v>
      </c>
      <c r="K7016" s="921" t="s">
        <v>32</v>
      </c>
      <c r="L7016" s="925">
        <v>134</v>
      </c>
    </row>
    <row r="7017" spans="1:12" s="1" customFormat="1" ht="409.2" customHeight="1" x14ac:dyDescent="0.15">
      <c r="A7017" s="918"/>
      <c r="B7017" s="921"/>
      <c r="C7017" s="922"/>
      <c r="D7017" s="923"/>
      <c r="E7017" s="921"/>
      <c r="F7017" s="921"/>
      <c r="G7017" s="921"/>
      <c r="H7017" s="924"/>
      <c r="I7017" s="924"/>
      <c r="J7017" s="921"/>
      <c r="K7017" s="921"/>
      <c r="L7017" s="925"/>
    </row>
    <row r="7018" spans="1:12" s="1" customFormat="1" ht="82.95" customHeight="1" x14ac:dyDescent="0.15">
      <c r="A7018" s="918"/>
      <c r="B7018" s="921"/>
      <c r="C7018" s="922"/>
      <c r="D7018" s="923"/>
      <c r="E7018" s="921"/>
      <c r="F7018" s="921"/>
      <c r="G7018" s="921"/>
      <c r="H7018" s="924"/>
      <c r="I7018" s="924"/>
      <c r="J7018" s="921"/>
      <c r="K7018" s="921"/>
      <c r="L7018" s="925"/>
    </row>
    <row r="7019" spans="1:12" s="1" customFormat="1" ht="24" customHeight="1" x14ac:dyDescent="0.15">
      <c r="A7019" s="918"/>
      <c r="B7019" s="9" t="s">
        <v>34</v>
      </c>
      <c r="C7019" s="13" t="s">
        <v>35</v>
      </c>
      <c r="D7019" s="13" t="s">
        <v>36</v>
      </c>
      <c r="E7019" s="13" t="s">
        <v>37</v>
      </c>
      <c r="F7019" s="920"/>
      <c r="G7019" s="920"/>
      <c r="H7019" s="924" t="s">
        <v>38</v>
      </c>
      <c r="I7019" s="924"/>
      <c r="J7019" s="921" t="s">
        <v>31</v>
      </c>
      <c r="K7019" s="921" t="s">
        <v>31</v>
      </c>
      <c r="L7019" s="925">
        <v>0</v>
      </c>
    </row>
    <row r="7020" spans="1:12" s="1" customFormat="1" ht="24" customHeight="1" x14ac:dyDescent="0.15">
      <c r="A7020" s="918"/>
      <c r="B7020" s="14" t="s">
        <v>39</v>
      </c>
      <c r="C7020" s="14" t="s">
        <v>2503</v>
      </c>
      <c r="D7020" s="15">
        <v>43606</v>
      </c>
      <c r="E7020" s="14" t="s">
        <v>3933</v>
      </c>
      <c r="F7020" s="920"/>
      <c r="G7020" s="920"/>
      <c r="H7020" s="924"/>
      <c r="I7020" s="924"/>
      <c r="J7020" s="921"/>
      <c r="K7020" s="921"/>
      <c r="L7020" s="925"/>
    </row>
    <row r="7021" spans="1:12" s="1" customFormat="1" ht="24" customHeight="1" x14ac:dyDescent="0.15">
      <c r="A7021" s="918">
        <v>1311</v>
      </c>
      <c r="B7021" s="9" t="s">
        <v>22</v>
      </c>
      <c r="C7021" s="13" t="s">
        <v>23</v>
      </c>
      <c r="D7021" s="13" t="s">
        <v>24</v>
      </c>
      <c r="E7021" s="13" t="s">
        <v>25</v>
      </c>
      <c r="F7021" s="919" t="s">
        <v>17</v>
      </c>
      <c r="G7021" s="919"/>
      <c r="H7021" s="920"/>
      <c r="I7021" s="920"/>
      <c r="J7021" s="920"/>
      <c r="K7021" s="920"/>
      <c r="L7021" s="920"/>
    </row>
    <row r="7022" spans="1:12" s="1" customFormat="1" ht="26.25" customHeight="1" x14ac:dyDescent="0.15">
      <c r="A7022" s="918"/>
      <c r="B7022" s="921" t="s">
        <v>3926</v>
      </c>
      <c r="C7022" s="922" t="s">
        <v>3934</v>
      </c>
      <c r="D7022" s="923">
        <v>43618</v>
      </c>
      <c r="E7022" s="921" t="s">
        <v>53</v>
      </c>
      <c r="F7022" s="921" t="s">
        <v>2816</v>
      </c>
      <c r="G7022" s="921"/>
      <c r="H7022" s="924" t="s">
        <v>30</v>
      </c>
      <c r="I7022" s="924"/>
      <c r="J7022" s="14" t="s">
        <v>31</v>
      </c>
      <c r="K7022" s="14" t="s">
        <v>32</v>
      </c>
      <c r="L7022" s="16">
        <v>245.5</v>
      </c>
    </row>
    <row r="7023" spans="1:12" s="1" customFormat="1" ht="407.25" customHeight="1" x14ac:dyDescent="0.15">
      <c r="A7023" s="918"/>
      <c r="B7023" s="921"/>
      <c r="C7023" s="922"/>
      <c r="D7023" s="923"/>
      <c r="E7023" s="921"/>
      <c r="F7023" s="921"/>
      <c r="G7023" s="921"/>
      <c r="H7023" s="924" t="s">
        <v>33</v>
      </c>
      <c r="I7023" s="924"/>
      <c r="J7023" s="14" t="s">
        <v>31</v>
      </c>
      <c r="K7023" s="14" t="s">
        <v>32</v>
      </c>
      <c r="L7023" s="16">
        <v>178</v>
      </c>
    </row>
    <row r="7024" spans="1:12" s="1" customFormat="1" ht="24" customHeight="1" x14ac:dyDescent="0.15">
      <c r="A7024" s="918"/>
      <c r="B7024" s="9" t="s">
        <v>34</v>
      </c>
      <c r="C7024" s="13" t="s">
        <v>35</v>
      </c>
      <c r="D7024" s="13" t="s">
        <v>36</v>
      </c>
      <c r="E7024" s="13" t="s">
        <v>37</v>
      </c>
      <c r="F7024" s="920"/>
      <c r="G7024" s="920"/>
      <c r="H7024" s="924" t="s">
        <v>38</v>
      </c>
      <c r="I7024" s="924"/>
      <c r="J7024" s="921" t="s">
        <v>31</v>
      </c>
      <c r="K7024" s="921" t="s">
        <v>32</v>
      </c>
      <c r="L7024" s="925">
        <v>120</v>
      </c>
    </row>
    <row r="7025" spans="1:12" s="1" customFormat="1" ht="24" customHeight="1" x14ac:dyDescent="0.15">
      <c r="A7025" s="918"/>
      <c r="B7025" s="14" t="s">
        <v>39</v>
      </c>
      <c r="C7025" s="14" t="s">
        <v>2816</v>
      </c>
      <c r="D7025" s="15">
        <v>43619</v>
      </c>
      <c r="E7025" s="14" t="s">
        <v>3182</v>
      </c>
      <c r="F7025" s="920"/>
      <c r="G7025" s="920"/>
      <c r="H7025" s="924"/>
      <c r="I7025" s="924"/>
      <c r="J7025" s="921"/>
      <c r="K7025" s="921"/>
      <c r="L7025" s="925"/>
    </row>
    <row r="7026" spans="1:12" s="1" customFormat="1" ht="24" customHeight="1" x14ac:dyDescent="0.15">
      <c r="A7026" s="918">
        <v>1312</v>
      </c>
      <c r="B7026" s="9" t="s">
        <v>22</v>
      </c>
      <c r="C7026" s="13" t="s">
        <v>23</v>
      </c>
      <c r="D7026" s="13" t="s">
        <v>24</v>
      </c>
      <c r="E7026" s="13" t="s">
        <v>25</v>
      </c>
      <c r="F7026" s="919" t="s">
        <v>17</v>
      </c>
      <c r="G7026" s="919"/>
      <c r="H7026" s="920"/>
      <c r="I7026" s="920"/>
      <c r="J7026" s="920"/>
      <c r="K7026" s="920"/>
      <c r="L7026" s="920"/>
    </row>
    <row r="7027" spans="1:12" s="1" customFormat="1" ht="26.25" customHeight="1" x14ac:dyDescent="0.15">
      <c r="A7027" s="918"/>
      <c r="B7027" s="921" t="s">
        <v>3926</v>
      </c>
      <c r="C7027" s="922" t="s">
        <v>3935</v>
      </c>
      <c r="D7027" s="923">
        <v>43622</v>
      </c>
      <c r="E7027" s="921" t="s">
        <v>266</v>
      </c>
      <c r="F7027" s="921" t="s">
        <v>363</v>
      </c>
      <c r="G7027" s="921"/>
      <c r="H7027" s="924" t="s">
        <v>30</v>
      </c>
      <c r="I7027" s="924"/>
      <c r="J7027" s="14" t="s">
        <v>31</v>
      </c>
      <c r="K7027" s="14" t="s">
        <v>32</v>
      </c>
      <c r="L7027" s="16">
        <v>425.06</v>
      </c>
    </row>
    <row r="7028" spans="1:12" s="1" customFormat="1" ht="409.2" customHeight="1" x14ac:dyDescent="0.15">
      <c r="A7028" s="918"/>
      <c r="B7028" s="921"/>
      <c r="C7028" s="922"/>
      <c r="D7028" s="923"/>
      <c r="E7028" s="921"/>
      <c r="F7028" s="921"/>
      <c r="G7028" s="921"/>
      <c r="H7028" s="924" t="s">
        <v>33</v>
      </c>
      <c r="I7028" s="924"/>
      <c r="J7028" s="921" t="s">
        <v>31</v>
      </c>
      <c r="K7028" s="921" t="s">
        <v>32</v>
      </c>
      <c r="L7028" s="925">
        <v>459.13</v>
      </c>
    </row>
    <row r="7029" spans="1:12" s="1" customFormat="1" ht="92.85" customHeight="1" x14ac:dyDescent="0.15">
      <c r="A7029" s="918"/>
      <c r="B7029" s="921"/>
      <c r="C7029" s="922"/>
      <c r="D7029" s="923"/>
      <c r="E7029" s="921"/>
      <c r="F7029" s="921"/>
      <c r="G7029" s="921"/>
      <c r="H7029" s="924"/>
      <c r="I7029" s="924"/>
      <c r="J7029" s="921"/>
      <c r="K7029" s="921"/>
      <c r="L7029" s="925"/>
    </row>
    <row r="7030" spans="1:12" s="1" customFormat="1" ht="24" customHeight="1" x14ac:dyDescent="0.15">
      <c r="A7030" s="918"/>
      <c r="B7030" s="9" t="s">
        <v>34</v>
      </c>
      <c r="C7030" s="13" t="s">
        <v>35</v>
      </c>
      <c r="D7030" s="13" t="s">
        <v>36</v>
      </c>
      <c r="E7030" s="13" t="s">
        <v>37</v>
      </c>
      <c r="F7030" s="920"/>
      <c r="G7030" s="920"/>
      <c r="H7030" s="924" t="s">
        <v>38</v>
      </c>
      <c r="I7030" s="924"/>
      <c r="J7030" s="921" t="s">
        <v>31</v>
      </c>
      <c r="K7030" s="921" t="s">
        <v>32</v>
      </c>
      <c r="L7030" s="925">
        <v>138</v>
      </c>
    </row>
    <row r="7031" spans="1:12" s="1" customFormat="1" ht="24" customHeight="1" x14ac:dyDescent="0.15">
      <c r="A7031" s="918"/>
      <c r="B7031" s="14" t="s">
        <v>39</v>
      </c>
      <c r="C7031" s="14" t="s">
        <v>363</v>
      </c>
      <c r="D7031" s="15">
        <v>43624</v>
      </c>
      <c r="E7031" s="14" t="s">
        <v>1196</v>
      </c>
      <c r="F7031" s="920"/>
      <c r="G7031" s="920"/>
      <c r="H7031" s="924"/>
      <c r="I7031" s="924"/>
      <c r="J7031" s="921"/>
      <c r="K7031" s="921"/>
      <c r="L7031" s="925"/>
    </row>
    <row r="7032" spans="1:12" s="1" customFormat="1" ht="24" customHeight="1" x14ac:dyDescent="0.15">
      <c r="A7032" s="918">
        <v>1313</v>
      </c>
      <c r="B7032" s="9" t="s">
        <v>22</v>
      </c>
      <c r="C7032" s="13" t="s">
        <v>23</v>
      </c>
      <c r="D7032" s="13" t="s">
        <v>24</v>
      </c>
      <c r="E7032" s="13" t="s">
        <v>25</v>
      </c>
      <c r="F7032" s="919" t="s">
        <v>17</v>
      </c>
      <c r="G7032" s="919"/>
      <c r="H7032" s="920"/>
      <c r="I7032" s="920"/>
      <c r="J7032" s="920"/>
      <c r="K7032" s="920"/>
      <c r="L7032" s="920"/>
    </row>
    <row r="7033" spans="1:12" s="1" customFormat="1" ht="26.25" customHeight="1" x14ac:dyDescent="0.15">
      <c r="A7033" s="918"/>
      <c r="B7033" s="921" t="s">
        <v>3926</v>
      </c>
      <c r="C7033" s="922" t="s">
        <v>3936</v>
      </c>
      <c r="D7033" s="923">
        <v>43640</v>
      </c>
      <c r="E7033" s="921" t="s">
        <v>1198</v>
      </c>
      <c r="F7033" s="921" t="s">
        <v>3937</v>
      </c>
      <c r="G7033" s="921"/>
      <c r="H7033" s="924" t="s">
        <v>30</v>
      </c>
      <c r="I7033" s="924"/>
      <c r="J7033" s="14" t="s">
        <v>31</v>
      </c>
      <c r="K7033" s="14" t="s">
        <v>32</v>
      </c>
      <c r="L7033" s="16">
        <v>179</v>
      </c>
    </row>
    <row r="7034" spans="1:12" s="1" customFormat="1" ht="409.2" customHeight="1" x14ac:dyDescent="0.15">
      <c r="A7034" s="918"/>
      <c r="B7034" s="921"/>
      <c r="C7034" s="922"/>
      <c r="D7034" s="923"/>
      <c r="E7034" s="921"/>
      <c r="F7034" s="921"/>
      <c r="G7034" s="921"/>
      <c r="H7034" s="924" t="s">
        <v>33</v>
      </c>
      <c r="I7034" s="924"/>
      <c r="J7034" s="921" t="s">
        <v>31</v>
      </c>
      <c r="K7034" s="921" t="s">
        <v>32</v>
      </c>
      <c r="L7034" s="925">
        <v>750</v>
      </c>
    </row>
    <row r="7035" spans="1:12" s="1" customFormat="1" ht="29.85" customHeight="1" x14ac:dyDescent="0.15">
      <c r="A7035" s="918"/>
      <c r="B7035" s="921"/>
      <c r="C7035" s="922"/>
      <c r="D7035" s="923"/>
      <c r="E7035" s="921"/>
      <c r="F7035" s="921"/>
      <c r="G7035" s="921"/>
      <c r="H7035" s="924"/>
      <c r="I7035" s="924"/>
      <c r="J7035" s="921"/>
      <c r="K7035" s="921"/>
      <c r="L7035" s="925"/>
    </row>
    <row r="7036" spans="1:12" s="1" customFormat="1" ht="24" customHeight="1" x14ac:dyDescent="0.15">
      <c r="A7036" s="918"/>
      <c r="B7036" s="9" t="s">
        <v>34</v>
      </c>
      <c r="C7036" s="13" t="s">
        <v>35</v>
      </c>
      <c r="D7036" s="13" t="s">
        <v>36</v>
      </c>
      <c r="E7036" s="13" t="s">
        <v>37</v>
      </c>
      <c r="F7036" s="920"/>
      <c r="G7036" s="920"/>
      <c r="H7036" s="924" t="s">
        <v>38</v>
      </c>
      <c r="I7036" s="924"/>
      <c r="J7036" s="921" t="s">
        <v>31</v>
      </c>
      <c r="K7036" s="921" t="s">
        <v>32</v>
      </c>
      <c r="L7036" s="925">
        <v>700</v>
      </c>
    </row>
    <row r="7037" spans="1:12" s="1" customFormat="1" ht="24" customHeight="1" x14ac:dyDescent="0.15">
      <c r="A7037" s="918"/>
      <c r="B7037" s="14" t="s">
        <v>39</v>
      </c>
      <c r="C7037" s="14" t="s">
        <v>3937</v>
      </c>
      <c r="D7037" s="15">
        <v>43641</v>
      </c>
      <c r="E7037" s="14" t="s">
        <v>973</v>
      </c>
      <c r="F7037" s="920"/>
      <c r="G7037" s="920"/>
      <c r="H7037" s="924"/>
      <c r="I7037" s="924"/>
      <c r="J7037" s="921"/>
      <c r="K7037" s="921"/>
      <c r="L7037" s="925"/>
    </row>
    <row r="7038" spans="1:12" s="1" customFormat="1" ht="24" customHeight="1" x14ac:dyDescent="0.15">
      <c r="A7038" s="918">
        <v>1314</v>
      </c>
      <c r="B7038" s="9" t="s">
        <v>22</v>
      </c>
      <c r="C7038" s="13" t="s">
        <v>23</v>
      </c>
      <c r="D7038" s="13" t="s">
        <v>24</v>
      </c>
      <c r="E7038" s="13" t="s">
        <v>25</v>
      </c>
      <c r="F7038" s="919" t="s">
        <v>17</v>
      </c>
      <c r="G7038" s="919"/>
      <c r="H7038" s="920"/>
      <c r="I7038" s="920"/>
      <c r="J7038" s="920"/>
      <c r="K7038" s="920"/>
      <c r="L7038" s="920"/>
    </row>
    <row r="7039" spans="1:12" s="1" customFormat="1" ht="26.25" customHeight="1" x14ac:dyDescent="0.15">
      <c r="A7039" s="918"/>
      <c r="B7039" s="921" t="s">
        <v>3926</v>
      </c>
      <c r="C7039" s="922" t="s">
        <v>3938</v>
      </c>
      <c r="D7039" s="923">
        <v>43711</v>
      </c>
      <c r="E7039" s="921" t="s">
        <v>3939</v>
      </c>
      <c r="F7039" s="921" t="s">
        <v>3940</v>
      </c>
      <c r="G7039" s="921"/>
      <c r="H7039" s="924" t="s">
        <v>30</v>
      </c>
      <c r="I7039" s="924"/>
      <c r="J7039" s="14" t="s">
        <v>31</v>
      </c>
      <c r="K7039" s="14" t="s">
        <v>32</v>
      </c>
      <c r="L7039" s="16">
        <v>551</v>
      </c>
    </row>
    <row r="7040" spans="1:12" s="1" customFormat="1" ht="409.2" customHeight="1" x14ac:dyDescent="0.15">
      <c r="A7040" s="918"/>
      <c r="B7040" s="921"/>
      <c r="C7040" s="922"/>
      <c r="D7040" s="923"/>
      <c r="E7040" s="921"/>
      <c r="F7040" s="921"/>
      <c r="G7040" s="921"/>
      <c r="H7040" s="924" t="s">
        <v>33</v>
      </c>
      <c r="I7040" s="924"/>
      <c r="J7040" s="921" t="s">
        <v>31</v>
      </c>
      <c r="K7040" s="921" t="s">
        <v>32</v>
      </c>
      <c r="L7040" s="925">
        <v>2270.1</v>
      </c>
    </row>
    <row r="7041" spans="1:12" s="1" customFormat="1" ht="208.35" customHeight="1" x14ac:dyDescent="0.15">
      <c r="A7041" s="918"/>
      <c r="B7041" s="921"/>
      <c r="C7041" s="922"/>
      <c r="D7041" s="923"/>
      <c r="E7041" s="921"/>
      <c r="F7041" s="921"/>
      <c r="G7041" s="921"/>
      <c r="H7041" s="924"/>
      <c r="I7041" s="924"/>
      <c r="J7041" s="921"/>
      <c r="K7041" s="921"/>
      <c r="L7041" s="925"/>
    </row>
    <row r="7042" spans="1:12" s="1" customFormat="1" ht="24" customHeight="1" x14ac:dyDescent="0.15">
      <c r="A7042" s="918"/>
      <c r="B7042" s="9" t="s">
        <v>34</v>
      </c>
      <c r="C7042" s="13" t="s">
        <v>35</v>
      </c>
      <c r="D7042" s="13" t="s">
        <v>36</v>
      </c>
      <c r="E7042" s="13" t="s">
        <v>37</v>
      </c>
      <c r="F7042" s="920"/>
      <c r="G7042" s="920"/>
      <c r="H7042" s="924" t="s">
        <v>38</v>
      </c>
      <c r="I7042" s="924"/>
      <c r="J7042" s="921" t="s">
        <v>31</v>
      </c>
      <c r="K7042" s="921" t="s">
        <v>32</v>
      </c>
      <c r="L7042" s="925">
        <v>450</v>
      </c>
    </row>
    <row r="7043" spans="1:12" s="1" customFormat="1" ht="24" customHeight="1" x14ac:dyDescent="0.15">
      <c r="A7043" s="918"/>
      <c r="B7043" s="14" t="s">
        <v>39</v>
      </c>
      <c r="C7043" s="14" t="s">
        <v>3940</v>
      </c>
      <c r="D7043" s="15">
        <v>43716</v>
      </c>
      <c r="E7043" s="14" t="s">
        <v>3941</v>
      </c>
      <c r="F7043" s="920"/>
      <c r="G7043" s="920"/>
      <c r="H7043" s="924"/>
      <c r="I7043" s="924"/>
      <c r="J7043" s="921"/>
      <c r="K7043" s="921"/>
      <c r="L7043" s="925"/>
    </row>
    <row r="7044" spans="1:12" s="1" customFormat="1" ht="24" customHeight="1" x14ac:dyDescent="0.15">
      <c r="A7044" s="918">
        <v>1315</v>
      </c>
      <c r="B7044" s="9" t="s">
        <v>22</v>
      </c>
      <c r="C7044" s="13" t="s">
        <v>23</v>
      </c>
      <c r="D7044" s="13" t="s">
        <v>24</v>
      </c>
      <c r="E7044" s="13" t="s">
        <v>25</v>
      </c>
      <c r="F7044" s="919" t="s">
        <v>17</v>
      </c>
      <c r="G7044" s="919"/>
      <c r="H7044" s="920"/>
      <c r="I7044" s="920"/>
      <c r="J7044" s="920"/>
      <c r="K7044" s="920"/>
      <c r="L7044" s="920"/>
    </row>
    <row r="7045" spans="1:12" s="1" customFormat="1" ht="26.25" customHeight="1" x14ac:dyDescent="0.15">
      <c r="A7045" s="918"/>
      <c r="B7045" s="921" t="s">
        <v>3926</v>
      </c>
      <c r="C7045" s="922" t="s">
        <v>3942</v>
      </c>
      <c r="D7045" s="923">
        <v>43734</v>
      </c>
      <c r="E7045" s="921" t="s">
        <v>1039</v>
      </c>
      <c r="F7045" s="921" t="s">
        <v>3943</v>
      </c>
      <c r="G7045" s="921"/>
      <c r="H7045" s="924" t="s">
        <v>30</v>
      </c>
      <c r="I7045" s="924"/>
      <c r="J7045" s="14" t="s">
        <v>31</v>
      </c>
      <c r="K7045" s="14" t="s">
        <v>32</v>
      </c>
      <c r="L7045" s="16">
        <v>544.12</v>
      </c>
    </row>
    <row r="7046" spans="1:12" s="1" customFormat="1" ht="409.2" customHeight="1" x14ac:dyDescent="0.15">
      <c r="A7046" s="918"/>
      <c r="B7046" s="921"/>
      <c r="C7046" s="922"/>
      <c r="D7046" s="923"/>
      <c r="E7046" s="921"/>
      <c r="F7046" s="921"/>
      <c r="G7046" s="921"/>
      <c r="H7046" s="924" t="s">
        <v>33</v>
      </c>
      <c r="I7046" s="924"/>
      <c r="J7046" s="921" t="s">
        <v>31</v>
      </c>
      <c r="K7046" s="921" t="s">
        <v>32</v>
      </c>
      <c r="L7046" s="925">
        <v>628.59</v>
      </c>
    </row>
    <row r="7047" spans="1:12" s="1" customFormat="1" ht="50.85" customHeight="1" x14ac:dyDescent="0.15">
      <c r="A7047" s="918"/>
      <c r="B7047" s="921"/>
      <c r="C7047" s="922"/>
      <c r="D7047" s="923"/>
      <c r="E7047" s="921"/>
      <c r="F7047" s="921"/>
      <c r="G7047" s="921"/>
      <c r="H7047" s="924"/>
      <c r="I7047" s="924"/>
      <c r="J7047" s="921"/>
      <c r="K7047" s="921"/>
      <c r="L7047" s="925"/>
    </row>
    <row r="7048" spans="1:12" s="1" customFormat="1" ht="24" customHeight="1" x14ac:dyDescent="0.15">
      <c r="A7048" s="918"/>
      <c r="B7048" s="9" t="s">
        <v>34</v>
      </c>
      <c r="C7048" s="13" t="s">
        <v>35</v>
      </c>
      <c r="D7048" s="13" t="s">
        <v>36</v>
      </c>
      <c r="E7048" s="13" t="s">
        <v>37</v>
      </c>
      <c r="F7048" s="920"/>
      <c r="G7048" s="920"/>
      <c r="H7048" s="924" t="s">
        <v>38</v>
      </c>
      <c r="I7048" s="924"/>
      <c r="J7048" s="921" t="s">
        <v>31</v>
      </c>
      <c r="K7048" s="921" t="s">
        <v>32</v>
      </c>
      <c r="L7048" s="925">
        <v>80</v>
      </c>
    </row>
    <row r="7049" spans="1:12" s="1" customFormat="1" ht="24" customHeight="1" x14ac:dyDescent="0.15">
      <c r="A7049" s="918"/>
      <c r="B7049" s="14" t="s">
        <v>39</v>
      </c>
      <c r="C7049" s="14" t="s">
        <v>3943</v>
      </c>
      <c r="D7049" s="15">
        <v>43736</v>
      </c>
      <c r="E7049" s="14" t="s">
        <v>989</v>
      </c>
      <c r="F7049" s="920"/>
      <c r="G7049" s="920"/>
      <c r="H7049" s="924"/>
      <c r="I7049" s="924"/>
      <c r="J7049" s="921"/>
      <c r="K7049" s="921"/>
      <c r="L7049" s="925"/>
    </row>
    <row r="7050" spans="1:12" s="1" customFormat="1" ht="24" customHeight="1" x14ac:dyDescent="0.15">
      <c r="A7050" s="918">
        <v>1316</v>
      </c>
      <c r="B7050" s="9" t="s">
        <v>22</v>
      </c>
      <c r="C7050" s="13" t="s">
        <v>23</v>
      </c>
      <c r="D7050" s="13" t="s">
        <v>24</v>
      </c>
      <c r="E7050" s="13" t="s">
        <v>25</v>
      </c>
      <c r="F7050" s="919" t="s">
        <v>17</v>
      </c>
      <c r="G7050" s="919"/>
      <c r="H7050" s="920"/>
      <c r="I7050" s="920"/>
      <c r="J7050" s="920"/>
      <c r="K7050" s="920"/>
      <c r="L7050" s="920"/>
    </row>
    <row r="7051" spans="1:12" s="1" customFormat="1" ht="26.25" customHeight="1" x14ac:dyDescent="0.15">
      <c r="A7051" s="918"/>
      <c r="B7051" s="921" t="s">
        <v>3944</v>
      </c>
      <c r="C7051" s="922" t="s">
        <v>3945</v>
      </c>
      <c r="D7051" s="923">
        <v>43567</v>
      </c>
      <c r="E7051" s="921" t="s">
        <v>53</v>
      </c>
      <c r="F7051" s="921" t="s">
        <v>375</v>
      </c>
      <c r="G7051" s="921"/>
      <c r="H7051" s="924" t="s">
        <v>30</v>
      </c>
      <c r="I7051" s="924"/>
      <c r="J7051" s="14" t="s">
        <v>31</v>
      </c>
      <c r="K7051" s="14" t="s">
        <v>32</v>
      </c>
      <c r="L7051" s="16">
        <v>548.28</v>
      </c>
    </row>
    <row r="7052" spans="1:12" s="1" customFormat="1" ht="409.2" customHeight="1" x14ac:dyDescent="0.15">
      <c r="A7052" s="918"/>
      <c r="B7052" s="921"/>
      <c r="C7052" s="922"/>
      <c r="D7052" s="923"/>
      <c r="E7052" s="921"/>
      <c r="F7052" s="921"/>
      <c r="G7052" s="921"/>
      <c r="H7052" s="924" t="s">
        <v>33</v>
      </c>
      <c r="I7052" s="924"/>
      <c r="J7052" s="921" t="s">
        <v>31</v>
      </c>
      <c r="K7052" s="921" t="s">
        <v>32</v>
      </c>
      <c r="L7052" s="925">
        <v>237</v>
      </c>
    </row>
    <row r="7053" spans="1:12" s="1" customFormat="1" ht="61.35" customHeight="1" x14ac:dyDescent="0.15">
      <c r="A7053" s="918"/>
      <c r="B7053" s="921"/>
      <c r="C7053" s="922"/>
      <c r="D7053" s="923"/>
      <c r="E7053" s="921"/>
      <c r="F7053" s="921"/>
      <c r="G7053" s="921"/>
      <c r="H7053" s="924"/>
      <c r="I7053" s="924"/>
      <c r="J7053" s="921"/>
      <c r="K7053" s="921"/>
      <c r="L7053" s="925"/>
    </row>
    <row r="7054" spans="1:12" s="1" customFormat="1" ht="24" customHeight="1" x14ac:dyDescent="0.15">
      <c r="A7054" s="918"/>
      <c r="B7054" s="9" t="s">
        <v>34</v>
      </c>
      <c r="C7054" s="13" t="s">
        <v>35</v>
      </c>
      <c r="D7054" s="13" t="s">
        <v>36</v>
      </c>
      <c r="E7054" s="13" t="s">
        <v>37</v>
      </c>
      <c r="F7054" s="920"/>
      <c r="G7054" s="920"/>
      <c r="H7054" s="924" t="s">
        <v>38</v>
      </c>
      <c r="I7054" s="924"/>
      <c r="J7054" s="921" t="s">
        <v>31</v>
      </c>
      <c r="K7054" s="921" t="s">
        <v>31</v>
      </c>
      <c r="L7054" s="925">
        <v>0</v>
      </c>
    </row>
    <row r="7055" spans="1:12" s="1" customFormat="1" ht="24" customHeight="1" x14ac:dyDescent="0.15">
      <c r="A7055" s="918"/>
      <c r="B7055" s="14" t="s">
        <v>204</v>
      </c>
      <c r="C7055" s="14" t="s">
        <v>375</v>
      </c>
      <c r="D7055" s="15">
        <v>43572</v>
      </c>
      <c r="E7055" s="14" t="s">
        <v>3946</v>
      </c>
      <c r="F7055" s="920"/>
      <c r="G7055" s="920"/>
      <c r="H7055" s="924"/>
      <c r="I7055" s="924"/>
      <c r="J7055" s="921"/>
      <c r="K7055" s="921"/>
      <c r="L7055" s="925"/>
    </row>
    <row r="7056" spans="1:12" s="1" customFormat="1" ht="24" customHeight="1" x14ac:dyDescent="0.15">
      <c r="A7056" s="918">
        <v>1317</v>
      </c>
      <c r="B7056" s="9" t="s">
        <v>22</v>
      </c>
      <c r="C7056" s="13" t="s">
        <v>23</v>
      </c>
      <c r="D7056" s="13" t="s">
        <v>24</v>
      </c>
      <c r="E7056" s="13" t="s">
        <v>25</v>
      </c>
      <c r="F7056" s="919" t="s">
        <v>17</v>
      </c>
      <c r="G7056" s="919"/>
      <c r="H7056" s="920"/>
      <c r="I7056" s="920"/>
      <c r="J7056" s="920"/>
      <c r="K7056" s="920"/>
      <c r="L7056" s="920"/>
    </row>
    <row r="7057" spans="1:12" s="1" customFormat="1" ht="26.25" customHeight="1" x14ac:dyDescent="0.15">
      <c r="A7057" s="918"/>
      <c r="B7057" s="921" t="s">
        <v>3944</v>
      </c>
      <c r="C7057" s="922" t="s">
        <v>3947</v>
      </c>
      <c r="D7057" s="923">
        <v>43585</v>
      </c>
      <c r="E7057" s="921" t="s">
        <v>1306</v>
      </c>
      <c r="F7057" s="921" t="s">
        <v>3948</v>
      </c>
      <c r="G7057" s="921"/>
      <c r="H7057" s="924" t="s">
        <v>30</v>
      </c>
      <c r="I7057" s="924"/>
      <c r="J7057" s="14" t="s">
        <v>31</v>
      </c>
      <c r="K7057" s="14" t="s">
        <v>32</v>
      </c>
      <c r="L7057" s="16">
        <v>522.99</v>
      </c>
    </row>
    <row r="7058" spans="1:12" s="1" customFormat="1" ht="409.2" customHeight="1" x14ac:dyDescent="0.15">
      <c r="A7058" s="918"/>
      <c r="B7058" s="921"/>
      <c r="C7058" s="922"/>
      <c r="D7058" s="923"/>
      <c r="E7058" s="921"/>
      <c r="F7058" s="921"/>
      <c r="G7058" s="921"/>
      <c r="H7058" s="924" t="s">
        <v>33</v>
      </c>
      <c r="I7058" s="924"/>
      <c r="J7058" s="921" t="s">
        <v>31</v>
      </c>
      <c r="K7058" s="921" t="s">
        <v>31</v>
      </c>
      <c r="L7058" s="925">
        <v>0</v>
      </c>
    </row>
    <row r="7059" spans="1:12" s="1" customFormat="1" ht="355.35" customHeight="1" x14ac:dyDescent="0.15">
      <c r="A7059" s="918"/>
      <c r="B7059" s="921"/>
      <c r="C7059" s="922"/>
      <c r="D7059" s="923"/>
      <c r="E7059" s="921"/>
      <c r="F7059" s="921"/>
      <c r="G7059" s="921"/>
      <c r="H7059" s="924"/>
      <c r="I7059" s="924"/>
      <c r="J7059" s="921"/>
      <c r="K7059" s="921"/>
      <c r="L7059" s="925"/>
    </row>
    <row r="7060" spans="1:12" s="1" customFormat="1" ht="24" customHeight="1" x14ac:dyDescent="0.15">
      <c r="A7060" s="918"/>
      <c r="B7060" s="9" t="s">
        <v>34</v>
      </c>
      <c r="C7060" s="13" t="s">
        <v>35</v>
      </c>
      <c r="D7060" s="13" t="s">
        <v>36</v>
      </c>
      <c r="E7060" s="13" t="s">
        <v>37</v>
      </c>
      <c r="F7060" s="920"/>
      <c r="G7060" s="920"/>
      <c r="H7060" s="924" t="s">
        <v>38</v>
      </c>
      <c r="I7060" s="924"/>
      <c r="J7060" s="921" t="s">
        <v>31</v>
      </c>
      <c r="K7060" s="921" t="s">
        <v>32</v>
      </c>
      <c r="L7060" s="925">
        <v>450</v>
      </c>
    </row>
    <row r="7061" spans="1:12" s="1" customFormat="1" ht="24" customHeight="1" x14ac:dyDescent="0.15">
      <c r="A7061" s="918"/>
      <c r="B7061" s="14" t="s">
        <v>204</v>
      </c>
      <c r="C7061" s="14" t="s">
        <v>3948</v>
      </c>
      <c r="D7061" s="15">
        <v>43590</v>
      </c>
      <c r="E7061" s="14" t="s">
        <v>3949</v>
      </c>
      <c r="F7061" s="920"/>
      <c r="G7061" s="920"/>
      <c r="H7061" s="924"/>
      <c r="I7061" s="924"/>
      <c r="J7061" s="921"/>
      <c r="K7061" s="921"/>
      <c r="L7061" s="925"/>
    </row>
    <row r="7062" spans="1:12" s="1" customFormat="1" ht="24" customHeight="1" x14ac:dyDescent="0.15">
      <c r="A7062" s="918">
        <v>1318</v>
      </c>
      <c r="B7062" s="9" t="s">
        <v>22</v>
      </c>
      <c r="C7062" s="13" t="s">
        <v>23</v>
      </c>
      <c r="D7062" s="13" t="s">
        <v>24</v>
      </c>
      <c r="E7062" s="13" t="s">
        <v>25</v>
      </c>
      <c r="F7062" s="919" t="s">
        <v>17</v>
      </c>
      <c r="G7062" s="919"/>
      <c r="H7062" s="920"/>
      <c r="I7062" s="920"/>
      <c r="J7062" s="920"/>
      <c r="K7062" s="920"/>
      <c r="L7062" s="920"/>
    </row>
    <row r="7063" spans="1:12" s="1" customFormat="1" ht="26.25" customHeight="1" x14ac:dyDescent="0.15">
      <c r="A7063" s="918"/>
      <c r="B7063" s="921" t="s">
        <v>3944</v>
      </c>
      <c r="C7063" s="922" t="s">
        <v>3947</v>
      </c>
      <c r="D7063" s="923">
        <v>43585</v>
      </c>
      <c r="E7063" s="921" t="s">
        <v>1306</v>
      </c>
      <c r="F7063" s="921" t="s">
        <v>556</v>
      </c>
      <c r="G7063" s="921"/>
      <c r="H7063" s="924" t="s">
        <v>30</v>
      </c>
      <c r="I7063" s="924"/>
      <c r="J7063" s="14" t="s">
        <v>31</v>
      </c>
      <c r="K7063" s="14" t="s">
        <v>32</v>
      </c>
      <c r="L7063" s="16">
        <v>405.2</v>
      </c>
    </row>
    <row r="7064" spans="1:12" s="1" customFormat="1" ht="409.2" customHeight="1" x14ac:dyDescent="0.15">
      <c r="A7064" s="918"/>
      <c r="B7064" s="921"/>
      <c r="C7064" s="922"/>
      <c r="D7064" s="923"/>
      <c r="E7064" s="921"/>
      <c r="F7064" s="921"/>
      <c r="G7064" s="921"/>
      <c r="H7064" s="924" t="s">
        <v>33</v>
      </c>
      <c r="I7064" s="924"/>
      <c r="J7064" s="921" t="s">
        <v>31</v>
      </c>
      <c r="K7064" s="921" t="s">
        <v>32</v>
      </c>
      <c r="L7064" s="925">
        <v>578.6</v>
      </c>
    </row>
    <row r="7065" spans="1:12" s="1" customFormat="1" ht="355.35" customHeight="1" x14ac:dyDescent="0.15">
      <c r="A7065" s="918"/>
      <c r="B7065" s="921"/>
      <c r="C7065" s="922"/>
      <c r="D7065" s="923"/>
      <c r="E7065" s="921"/>
      <c r="F7065" s="921"/>
      <c r="G7065" s="921"/>
      <c r="H7065" s="924"/>
      <c r="I7065" s="924"/>
      <c r="J7065" s="921"/>
      <c r="K7065" s="921"/>
      <c r="L7065" s="925"/>
    </row>
    <row r="7066" spans="1:12" s="1" customFormat="1" ht="24" customHeight="1" x14ac:dyDescent="0.15">
      <c r="A7066" s="918"/>
      <c r="B7066" s="9" t="s">
        <v>34</v>
      </c>
      <c r="C7066" s="13" t="s">
        <v>35</v>
      </c>
      <c r="D7066" s="13" t="s">
        <v>36</v>
      </c>
      <c r="E7066" s="13" t="s">
        <v>37</v>
      </c>
      <c r="F7066" s="920"/>
      <c r="G7066" s="920"/>
      <c r="H7066" s="924" t="s">
        <v>38</v>
      </c>
      <c r="I7066" s="924"/>
      <c r="J7066" s="921" t="s">
        <v>31</v>
      </c>
      <c r="K7066" s="921" t="s">
        <v>32</v>
      </c>
      <c r="L7066" s="925">
        <v>100</v>
      </c>
    </row>
    <row r="7067" spans="1:12" s="1" customFormat="1" ht="24" customHeight="1" x14ac:dyDescent="0.15">
      <c r="A7067" s="918"/>
      <c r="B7067" s="14" t="s">
        <v>204</v>
      </c>
      <c r="C7067" s="14" t="s">
        <v>556</v>
      </c>
      <c r="D7067" s="15">
        <v>43590</v>
      </c>
      <c r="E7067" s="14" t="s">
        <v>3949</v>
      </c>
      <c r="F7067" s="920"/>
      <c r="G7067" s="920"/>
      <c r="H7067" s="924"/>
      <c r="I7067" s="924"/>
      <c r="J7067" s="921"/>
      <c r="K7067" s="921"/>
      <c r="L7067" s="925"/>
    </row>
    <row r="7068" spans="1:12" s="1" customFormat="1" ht="24" customHeight="1" x14ac:dyDescent="0.15">
      <c r="A7068" s="918">
        <v>1319</v>
      </c>
      <c r="B7068" s="9" t="s">
        <v>22</v>
      </c>
      <c r="C7068" s="13" t="s">
        <v>23</v>
      </c>
      <c r="D7068" s="13" t="s">
        <v>24</v>
      </c>
      <c r="E7068" s="13" t="s">
        <v>25</v>
      </c>
      <c r="F7068" s="919" t="s">
        <v>17</v>
      </c>
      <c r="G7068" s="919"/>
      <c r="H7068" s="920"/>
      <c r="I7068" s="920"/>
      <c r="J7068" s="920"/>
      <c r="K7068" s="920"/>
      <c r="L7068" s="920"/>
    </row>
    <row r="7069" spans="1:12" s="1" customFormat="1" ht="26.25" customHeight="1" x14ac:dyDescent="0.15">
      <c r="A7069" s="918"/>
      <c r="B7069" s="921" t="s">
        <v>3944</v>
      </c>
      <c r="C7069" s="922" t="s">
        <v>3950</v>
      </c>
      <c r="D7069" s="923">
        <v>43598</v>
      </c>
      <c r="E7069" s="921" t="s">
        <v>633</v>
      </c>
      <c r="F7069" s="921" t="s">
        <v>3951</v>
      </c>
      <c r="G7069" s="921"/>
      <c r="H7069" s="924" t="s">
        <v>30</v>
      </c>
      <c r="I7069" s="924"/>
      <c r="J7069" s="14" t="s">
        <v>31</v>
      </c>
      <c r="K7069" s="14" t="s">
        <v>31</v>
      </c>
      <c r="L7069" s="16">
        <v>0</v>
      </c>
    </row>
    <row r="7070" spans="1:12" s="1" customFormat="1" ht="409.2" customHeight="1" x14ac:dyDescent="0.15">
      <c r="A7070" s="918"/>
      <c r="B7070" s="921"/>
      <c r="C7070" s="922"/>
      <c r="D7070" s="923"/>
      <c r="E7070" s="921"/>
      <c r="F7070" s="921"/>
      <c r="G7070" s="921"/>
      <c r="H7070" s="924" t="s">
        <v>33</v>
      </c>
      <c r="I7070" s="924"/>
      <c r="J7070" s="921" t="s">
        <v>31</v>
      </c>
      <c r="K7070" s="921" t="s">
        <v>32</v>
      </c>
      <c r="L7070" s="925">
        <v>243.19</v>
      </c>
    </row>
    <row r="7071" spans="1:12" s="1" customFormat="1" ht="409.2" customHeight="1" x14ac:dyDescent="0.15">
      <c r="A7071" s="918"/>
      <c r="B7071" s="921"/>
      <c r="C7071" s="922"/>
      <c r="D7071" s="923"/>
      <c r="E7071" s="921"/>
      <c r="F7071" s="921"/>
      <c r="G7071" s="921"/>
      <c r="H7071" s="924"/>
      <c r="I7071" s="924"/>
      <c r="J7071" s="921"/>
      <c r="K7071" s="921"/>
      <c r="L7071" s="925"/>
    </row>
    <row r="7072" spans="1:12" s="1" customFormat="1" ht="114.45" customHeight="1" x14ac:dyDescent="0.15">
      <c r="A7072" s="918"/>
      <c r="B7072" s="921"/>
      <c r="C7072" s="922"/>
      <c r="D7072" s="923"/>
      <c r="E7072" s="921"/>
      <c r="F7072" s="921"/>
      <c r="G7072" s="921"/>
      <c r="H7072" s="924"/>
      <c r="I7072" s="924"/>
      <c r="J7072" s="921"/>
      <c r="K7072" s="921"/>
      <c r="L7072" s="925"/>
    </row>
    <row r="7073" spans="1:12" s="1" customFormat="1" ht="24" customHeight="1" x14ac:dyDescent="0.15">
      <c r="A7073" s="918"/>
      <c r="B7073" s="9" t="s">
        <v>34</v>
      </c>
      <c r="C7073" s="13" t="s">
        <v>35</v>
      </c>
      <c r="D7073" s="13" t="s">
        <v>36</v>
      </c>
      <c r="E7073" s="13" t="s">
        <v>37</v>
      </c>
      <c r="F7073" s="920"/>
      <c r="G7073" s="920"/>
      <c r="H7073" s="924" t="s">
        <v>38</v>
      </c>
      <c r="I7073" s="924"/>
      <c r="J7073" s="921" t="s">
        <v>31</v>
      </c>
      <c r="K7073" s="921" t="s">
        <v>32</v>
      </c>
      <c r="L7073" s="925">
        <v>979.52</v>
      </c>
    </row>
    <row r="7074" spans="1:12" s="1" customFormat="1" ht="24" customHeight="1" x14ac:dyDescent="0.15">
      <c r="A7074" s="918"/>
      <c r="B7074" s="14" t="s">
        <v>204</v>
      </c>
      <c r="C7074" s="14" t="s">
        <v>3951</v>
      </c>
      <c r="D7074" s="15">
        <v>43610</v>
      </c>
      <c r="E7074" s="14" t="s">
        <v>3952</v>
      </c>
      <c r="F7074" s="920"/>
      <c r="G7074" s="920"/>
      <c r="H7074" s="924"/>
      <c r="I7074" s="924"/>
      <c r="J7074" s="921"/>
      <c r="K7074" s="921"/>
      <c r="L7074" s="925"/>
    </row>
    <row r="7075" spans="1:12" s="1" customFormat="1" ht="24" customHeight="1" x14ac:dyDescent="0.15">
      <c r="A7075" s="918">
        <v>1320</v>
      </c>
      <c r="B7075" s="9" t="s">
        <v>22</v>
      </c>
      <c r="C7075" s="13" t="s">
        <v>23</v>
      </c>
      <c r="D7075" s="13" t="s">
        <v>24</v>
      </c>
      <c r="E7075" s="13" t="s">
        <v>25</v>
      </c>
      <c r="F7075" s="919" t="s">
        <v>17</v>
      </c>
      <c r="G7075" s="919"/>
      <c r="H7075" s="920"/>
      <c r="I7075" s="920"/>
      <c r="J7075" s="920"/>
      <c r="K7075" s="920"/>
      <c r="L7075" s="920"/>
    </row>
    <row r="7076" spans="1:12" s="1" customFormat="1" ht="26.25" customHeight="1" x14ac:dyDescent="0.15">
      <c r="A7076" s="918"/>
      <c r="B7076" s="921" t="s">
        <v>3944</v>
      </c>
      <c r="C7076" s="922" t="s">
        <v>3950</v>
      </c>
      <c r="D7076" s="923">
        <v>43598</v>
      </c>
      <c r="E7076" s="921" t="s">
        <v>633</v>
      </c>
      <c r="F7076" s="921" t="s">
        <v>3953</v>
      </c>
      <c r="G7076" s="921"/>
      <c r="H7076" s="924" t="s">
        <v>30</v>
      </c>
      <c r="I7076" s="924"/>
      <c r="J7076" s="14" t="s">
        <v>31</v>
      </c>
      <c r="K7076" s="14" t="s">
        <v>32</v>
      </c>
      <c r="L7076" s="16">
        <v>405.18</v>
      </c>
    </row>
    <row r="7077" spans="1:12" s="1" customFormat="1" ht="409.2" customHeight="1" x14ac:dyDescent="0.15">
      <c r="A7077" s="918"/>
      <c r="B7077" s="921"/>
      <c r="C7077" s="922"/>
      <c r="D7077" s="923"/>
      <c r="E7077" s="921"/>
      <c r="F7077" s="921"/>
      <c r="G7077" s="921"/>
      <c r="H7077" s="924" t="s">
        <v>33</v>
      </c>
      <c r="I7077" s="924"/>
      <c r="J7077" s="921" t="s">
        <v>31</v>
      </c>
      <c r="K7077" s="921" t="s">
        <v>31</v>
      </c>
      <c r="L7077" s="925">
        <v>0</v>
      </c>
    </row>
    <row r="7078" spans="1:12" s="1" customFormat="1" ht="409.2" customHeight="1" x14ac:dyDescent="0.15">
      <c r="A7078" s="918"/>
      <c r="B7078" s="921"/>
      <c r="C7078" s="922"/>
      <c r="D7078" s="923"/>
      <c r="E7078" s="921"/>
      <c r="F7078" s="921"/>
      <c r="G7078" s="921"/>
      <c r="H7078" s="924"/>
      <c r="I7078" s="924"/>
      <c r="J7078" s="921"/>
      <c r="K7078" s="921"/>
      <c r="L7078" s="925"/>
    </row>
    <row r="7079" spans="1:12" s="1" customFormat="1" ht="114.45" customHeight="1" x14ac:dyDescent="0.15">
      <c r="A7079" s="918"/>
      <c r="B7079" s="921"/>
      <c r="C7079" s="922"/>
      <c r="D7079" s="923"/>
      <c r="E7079" s="921"/>
      <c r="F7079" s="921"/>
      <c r="G7079" s="921"/>
      <c r="H7079" s="924"/>
      <c r="I7079" s="924"/>
      <c r="J7079" s="921"/>
      <c r="K7079" s="921"/>
      <c r="L7079" s="925"/>
    </row>
    <row r="7080" spans="1:12" s="1" customFormat="1" ht="24" customHeight="1" x14ac:dyDescent="0.15">
      <c r="A7080" s="918"/>
      <c r="B7080" s="9" t="s">
        <v>34</v>
      </c>
      <c r="C7080" s="13" t="s">
        <v>35</v>
      </c>
      <c r="D7080" s="13" t="s">
        <v>36</v>
      </c>
      <c r="E7080" s="13" t="s">
        <v>37</v>
      </c>
      <c r="F7080" s="920"/>
      <c r="G7080" s="920"/>
      <c r="H7080" s="924" t="s">
        <v>38</v>
      </c>
      <c r="I7080" s="924"/>
      <c r="J7080" s="921" t="s">
        <v>31</v>
      </c>
      <c r="K7080" s="921" t="s">
        <v>31</v>
      </c>
      <c r="L7080" s="925">
        <v>0</v>
      </c>
    </row>
    <row r="7081" spans="1:12" s="1" customFormat="1" ht="24" customHeight="1" x14ac:dyDescent="0.15">
      <c r="A7081" s="918"/>
      <c r="B7081" s="14" t="s">
        <v>204</v>
      </c>
      <c r="C7081" s="14" t="s">
        <v>3953</v>
      </c>
      <c r="D7081" s="15">
        <v>43610</v>
      </c>
      <c r="E7081" s="14" t="s">
        <v>3952</v>
      </c>
      <c r="F7081" s="920"/>
      <c r="G7081" s="920"/>
      <c r="H7081" s="924"/>
      <c r="I7081" s="924"/>
      <c r="J7081" s="921"/>
      <c r="K7081" s="921"/>
      <c r="L7081" s="925"/>
    </row>
    <row r="7082" spans="1:12" s="1" customFormat="1" ht="24" customHeight="1" x14ac:dyDescent="0.15">
      <c r="A7082" s="918">
        <v>1321</v>
      </c>
      <c r="B7082" s="9" t="s">
        <v>22</v>
      </c>
      <c r="C7082" s="13" t="s">
        <v>23</v>
      </c>
      <c r="D7082" s="13" t="s">
        <v>24</v>
      </c>
      <c r="E7082" s="13" t="s">
        <v>25</v>
      </c>
      <c r="F7082" s="919" t="s">
        <v>17</v>
      </c>
      <c r="G7082" s="919"/>
      <c r="H7082" s="920"/>
      <c r="I7082" s="920"/>
      <c r="J7082" s="920"/>
      <c r="K7082" s="920"/>
      <c r="L7082" s="920"/>
    </row>
    <row r="7083" spans="1:12" s="1" customFormat="1" ht="26.25" customHeight="1" x14ac:dyDescent="0.15">
      <c r="A7083" s="918"/>
      <c r="B7083" s="921" t="s">
        <v>3944</v>
      </c>
      <c r="C7083" s="922" t="s">
        <v>3950</v>
      </c>
      <c r="D7083" s="923">
        <v>43598</v>
      </c>
      <c r="E7083" s="921" t="s">
        <v>633</v>
      </c>
      <c r="F7083" s="921" t="s">
        <v>3954</v>
      </c>
      <c r="G7083" s="921"/>
      <c r="H7083" s="924" t="s">
        <v>30</v>
      </c>
      <c r="I7083" s="924"/>
      <c r="J7083" s="14" t="s">
        <v>31</v>
      </c>
      <c r="K7083" s="14" t="s">
        <v>32</v>
      </c>
      <c r="L7083" s="16">
        <v>316.44</v>
      </c>
    </row>
    <row r="7084" spans="1:12" s="1" customFormat="1" ht="409.2" customHeight="1" x14ac:dyDescent="0.15">
      <c r="A7084" s="918"/>
      <c r="B7084" s="921"/>
      <c r="C7084" s="922"/>
      <c r="D7084" s="923"/>
      <c r="E7084" s="921"/>
      <c r="F7084" s="921"/>
      <c r="G7084" s="921"/>
      <c r="H7084" s="924" t="s">
        <v>33</v>
      </c>
      <c r="I7084" s="924"/>
      <c r="J7084" s="921" t="s">
        <v>31</v>
      </c>
      <c r="K7084" s="921" t="s">
        <v>32</v>
      </c>
      <c r="L7084" s="925">
        <v>142.97999999999999</v>
      </c>
    </row>
    <row r="7085" spans="1:12" s="1" customFormat="1" ht="409.2" customHeight="1" x14ac:dyDescent="0.15">
      <c r="A7085" s="918"/>
      <c r="B7085" s="921"/>
      <c r="C7085" s="922"/>
      <c r="D7085" s="923"/>
      <c r="E7085" s="921"/>
      <c r="F7085" s="921"/>
      <c r="G7085" s="921"/>
      <c r="H7085" s="924"/>
      <c r="I7085" s="924"/>
      <c r="J7085" s="921"/>
      <c r="K7085" s="921"/>
      <c r="L7085" s="925"/>
    </row>
    <row r="7086" spans="1:12" s="1" customFormat="1" ht="114.45" customHeight="1" x14ac:dyDescent="0.15">
      <c r="A7086" s="918"/>
      <c r="B7086" s="921"/>
      <c r="C7086" s="922"/>
      <c r="D7086" s="923"/>
      <c r="E7086" s="921"/>
      <c r="F7086" s="921"/>
      <c r="G7086" s="921"/>
      <c r="H7086" s="924"/>
      <c r="I7086" s="924"/>
      <c r="J7086" s="921"/>
      <c r="K7086" s="921"/>
      <c r="L7086" s="925"/>
    </row>
    <row r="7087" spans="1:12" s="1" customFormat="1" ht="24" customHeight="1" x14ac:dyDescent="0.15">
      <c r="A7087" s="918"/>
      <c r="B7087" s="9" t="s">
        <v>34</v>
      </c>
      <c r="C7087" s="13" t="s">
        <v>35</v>
      </c>
      <c r="D7087" s="13" t="s">
        <v>36</v>
      </c>
      <c r="E7087" s="13" t="s">
        <v>37</v>
      </c>
      <c r="F7087" s="920"/>
      <c r="G7087" s="920"/>
      <c r="H7087" s="924" t="s">
        <v>38</v>
      </c>
      <c r="I7087" s="924"/>
      <c r="J7087" s="921" t="s">
        <v>31</v>
      </c>
      <c r="K7087" s="921" t="s">
        <v>32</v>
      </c>
      <c r="L7087" s="925">
        <v>67.55</v>
      </c>
    </row>
    <row r="7088" spans="1:12" s="1" customFormat="1" ht="24" customHeight="1" x14ac:dyDescent="0.15">
      <c r="A7088" s="918"/>
      <c r="B7088" s="14" t="s">
        <v>204</v>
      </c>
      <c r="C7088" s="14" t="s">
        <v>3954</v>
      </c>
      <c r="D7088" s="15">
        <v>43610</v>
      </c>
      <c r="E7088" s="14" t="s">
        <v>3952</v>
      </c>
      <c r="F7088" s="920"/>
      <c r="G7088" s="920"/>
      <c r="H7088" s="924"/>
      <c r="I7088" s="924"/>
      <c r="J7088" s="921"/>
      <c r="K7088" s="921"/>
      <c r="L7088" s="925"/>
    </row>
    <row r="7089" spans="1:12" s="1" customFormat="1" ht="24" customHeight="1" x14ac:dyDescent="0.15">
      <c r="A7089" s="918">
        <v>1322</v>
      </c>
      <c r="B7089" s="9" t="s">
        <v>22</v>
      </c>
      <c r="C7089" s="13" t="s">
        <v>23</v>
      </c>
      <c r="D7089" s="13" t="s">
        <v>24</v>
      </c>
      <c r="E7089" s="13" t="s">
        <v>25</v>
      </c>
      <c r="F7089" s="919" t="s">
        <v>17</v>
      </c>
      <c r="G7089" s="919"/>
      <c r="H7089" s="920"/>
      <c r="I7089" s="920"/>
      <c r="J7089" s="920"/>
      <c r="K7089" s="920"/>
      <c r="L7089" s="920"/>
    </row>
    <row r="7090" spans="1:12" s="1" customFormat="1" ht="26.25" customHeight="1" x14ac:dyDescent="0.15">
      <c r="A7090" s="918"/>
      <c r="B7090" s="921" t="s">
        <v>3944</v>
      </c>
      <c r="C7090" s="922" t="s">
        <v>3950</v>
      </c>
      <c r="D7090" s="923">
        <v>43598</v>
      </c>
      <c r="E7090" s="921" t="s">
        <v>633</v>
      </c>
      <c r="F7090" s="921" t="s">
        <v>634</v>
      </c>
      <c r="G7090" s="921"/>
      <c r="H7090" s="924" t="s">
        <v>30</v>
      </c>
      <c r="I7090" s="924"/>
      <c r="J7090" s="14" t="s">
        <v>31</v>
      </c>
      <c r="K7090" s="14" t="s">
        <v>32</v>
      </c>
      <c r="L7090" s="16">
        <v>409.82</v>
      </c>
    </row>
    <row r="7091" spans="1:12" s="1" customFormat="1" ht="409.2" customHeight="1" x14ac:dyDescent="0.15">
      <c r="A7091" s="918"/>
      <c r="B7091" s="921"/>
      <c r="C7091" s="922"/>
      <c r="D7091" s="923"/>
      <c r="E7091" s="921"/>
      <c r="F7091" s="921"/>
      <c r="G7091" s="921"/>
      <c r="H7091" s="924" t="s">
        <v>33</v>
      </c>
      <c r="I7091" s="924"/>
      <c r="J7091" s="921" t="s">
        <v>31</v>
      </c>
      <c r="K7091" s="921" t="s">
        <v>32</v>
      </c>
      <c r="L7091" s="925">
        <v>1171.6400000000001</v>
      </c>
    </row>
    <row r="7092" spans="1:12" s="1" customFormat="1" ht="409.2" customHeight="1" x14ac:dyDescent="0.15">
      <c r="A7092" s="918"/>
      <c r="B7092" s="921"/>
      <c r="C7092" s="922"/>
      <c r="D7092" s="923"/>
      <c r="E7092" s="921"/>
      <c r="F7092" s="921"/>
      <c r="G7092" s="921"/>
      <c r="H7092" s="924"/>
      <c r="I7092" s="924"/>
      <c r="J7092" s="921"/>
      <c r="K7092" s="921"/>
      <c r="L7092" s="925"/>
    </row>
    <row r="7093" spans="1:12" s="1" customFormat="1" ht="114.45" customHeight="1" x14ac:dyDescent="0.15">
      <c r="A7093" s="918"/>
      <c r="B7093" s="921"/>
      <c r="C7093" s="922"/>
      <c r="D7093" s="923"/>
      <c r="E7093" s="921"/>
      <c r="F7093" s="921"/>
      <c r="G7093" s="921"/>
      <c r="H7093" s="924"/>
      <c r="I7093" s="924"/>
      <c r="J7093" s="921"/>
      <c r="K7093" s="921"/>
      <c r="L7093" s="925"/>
    </row>
    <row r="7094" spans="1:12" s="1" customFormat="1" ht="24" customHeight="1" x14ac:dyDescent="0.15">
      <c r="A7094" s="918"/>
      <c r="B7094" s="9" t="s">
        <v>34</v>
      </c>
      <c r="C7094" s="13" t="s">
        <v>35</v>
      </c>
      <c r="D7094" s="13" t="s">
        <v>36</v>
      </c>
      <c r="E7094" s="13" t="s">
        <v>37</v>
      </c>
      <c r="F7094" s="920"/>
      <c r="G7094" s="920"/>
      <c r="H7094" s="924" t="s">
        <v>38</v>
      </c>
      <c r="I7094" s="924"/>
      <c r="J7094" s="921" t="s">
        <v>31</v>
      </c>
      <c r="K7094" s="921" t="s">
        <v>32</v>
      </c>
      <c r="L7094" s="925">
        <v>168.88</v>
      </c>
    </row>
    <row r="7095" spans="1:12" s="1" customFormat="1" ht="24" customHeight="1" x14ac:dyDescent="0.15">
      <c r="A7095" s="918"/>
      <c r="B7095" s="14" t="s">
        <v>204</v>
      </c>
      <c r="C7095" s="14" t="s">
        <v>634</v>
      </c>
      <c r="D7095" s="15">
        <v>43610</v>
      </c>
      <c r="E7095" s="14" t="s">
        <v>3952</v>
      </c>
      <c r="F7095" s="920"/>
      <c r="G7095" s="920"/>
      <c r="H7095" s="924"/>
      <c r="I7095" s="924"/>
      <c r="J7095" s="921"/>
      <c r="K7095" s="921"/>
      <c r="L7095" s="925"/>
    </row>
    <row r="7096" spans="1:12" s="1" customFormat="1" ht="24" customHeight="1" x14ac:dyDescent="0.15">
      <c r="A7096" s="918">
        <v>1323</v>
      </c>
      <c r="B7096" s="9" t="s">
        <v>22</v>
      </c>
      <c r="C7096" s="13" t="s">
        <v>23</v>
      </c>
      <c r="D7096" s="13" t="s">
        <v>24</v>
      </c>
      <c r="E7096" s="13" t="s">
        <v>25</v>
      </c>
      <c r="F7096" s="919" t="s">
        <v>17</v>
      </c>
      <c r="G7096" s="919"/>
      <c r="H7096" s="920"/>
      <c r="I7096" s="920"/>
      <c r="J7096" s="920"/>
      <c r="K7096" s="920"/>
      <c r="L7096" s="920"/>
    </row>
    <row r="7097" spans="1:12" s="1" customFormat="1" ht="26.25" customHeight="1" x14ac:dyDescent="0.15">
      <c r="A7097" s="918"/>
      <c r="B7097" s="921" t="s">
        <v>3944</v>
      </c>
      <c r="C7097" s="922" t="s">
        <v>3955</v>
      </c>
      <c r="D7097" s="923">
        <v>43708</v>
      </c>
      <c r="E7097" s="921" t="s">
        <v>207</v>
      </c>
      <c r="F7097" s="921" t="s">
        <v>208</v>
      </c>
      <c r="G7097" s="921"/>
      <c r="H7097" s="924" t="s">
        <v>30</v>
      </c>
      <c r="I7097" s="924"/>
      <c r="J7097" s="14" t="s">
        <v>31</v>
      </c>
      <c r="K7097" s="14" t="s">
        <v>31</v>
      </c>
      <c r="L7097" s="16">
        <v>0</v>
      </c>
    </row>
    <row r="7098" spans="1:12" s="1" customFormat="1" ht="197.25" customHeight="1" x14ac:dyDescent="0.15">
      <c r="A7098" s="918"/>
      <c r="B7098" s="921"/>
      <c r="C7098" s="922"/>
      <c r="D7098" s="923"/>
      <c r="E7098" s="921"/>
      <c r="F7098" s="921"/>
      <c r="G7098" s="921"/>
      <c r="H7098" s="924" t="s">
        <v>33</v>
      </c>
      <c r="I7098" s="924"/>
      <c r="J7098" s="14" t="s">
        <v>31</v>
      </c>
      <c r="K7098" s="14" t="s">
        <v>31</v>
      </c>
      <c r="L7098" s="16">
        <v>0</v>
      </c>
    </row>
    <row r="7099" spans="1:12" s="1" customFormat="1" ht="24" customHeight="1" x14ac:dyDescent="0.15">
      <c r="A7099" s="918"/>
      <c r="B7099" s="9" t="s">
        <v>34</v>
      </c>
      <c r="C7099" s="13" t="s">
        <v>35</v>
      </c>
      <c r="D7099" s="13" t="s">
        <v>36</v>
      </c>
      <c r="E7099" s="13" t="s">
        <v>37</v>
      </c>
      <c r="F7099" s="920"/>
      <c r="G7099" s="920"/>
      <c r="H7099" s="924" t="s">
        <v>38</v>
      </c>
      <c r="I7099" s="924"/>
      <c r="J7099" s="921" t="s">
        <v>31</v>
      </c>
      <c r="K7099" s="921" t="s">
        <v>32</v>
      </c>
      <c r="L7099" s="925">
        <v>1515</v>
      </c>
    </row>
    <row r="7100" spans="1:12" s="1" customFormat="1" ht="24" customHeight="1" x14ac:dyDescent="0.15">
      <c r="A7100" s="918"/>
      <c r="B7100" s="14" t="s">
        <v>204</v>
      </c>
      <c r="C7100" s="14" t="s">
        <v>208</v>
      </c>
      <c r="D7100" s="15">
        <v>43715</v>
      </c>
      <c r="E7100" s="14" t="s">
        <v>630</v>
      </c>
      <c r="F7100" s="920"/>
      <c r="G7100" s="920"/>
      <c r="H7100" s="924"/>
      <c r="I7100" s="924"/>
      <c r="J7100" s="921"/>
      <c r="K7100" s="921"/>
      <c r="L7100" s="925"/>
    </row>
    <row r="7101" spans="1:12" s="1" customFormat="1" ht="24" customHeight="1" x14ac:dyDescent="0.15">
      <c r="A7101" s="918">
        <v>1324</v>
      </c>
      <c r="B7101" s="9" t="s">
        <v>22</v>
      </c>
      <c r="C7101" s="13" t="s">
        <v>23</v>
      </c>
      <c r="D7101" s="13" t="s">
        <v>24</v>
      </c>
      <c r="E7101" s="13" t="s">
        <v>25</v>
      </c>
      <c r="F7101" s="919" t="s">
        <v>17</v>
      </c>
      <c r="G7101" s="919"/>
      <c r="H7101" s="920"/>
      <c r="I7101" s="920"/>
      <c r="J7101" s="920"/>
      <c r="K7101" s="920"/>
      <c r="L7101" s="920"/>
    </row>
    <row r="7102" spans="1:12" s="1" customFormat="1" ht="26.25" customHeight="1" x14ac:dyDescent="0.15">
      <c r="A7102" s="918"/>
      <c r="B7102" s="921" t="s">
        <v>3956</v>
      </c>
      <c r="C7102" s="922" t="s">
        <v>3957</v>
      </c>
      <c r="D7102" s="923">
        <v>43562</v>
      </c>
      <c r="E7102" s="921" t="s">
        <v>351</v>
      </c>
      <c r="F7102" s="921" t="s">
        <v>560</v>
      </c>
      <c r="G7102" s="921"/>
      <c r="H7102" s="924" t="s">
        <v>30</v>
      </c>
      <c r="I7102" s="924"/>
      <c r="J7102" s="14" t="s">
        <v>31</v>
      </c>
      <c r="K7102" s="14" t="s">
        <v>32</v>
      </c>
      <c r="L7102" s="16">
        <v>341</v>
      </c>
    </row>
    <row r="7103" spans="1:12" s="1" customFormat="1" ht="218.25" customHeight="1" x14ac:dyDescent="0.15">
      <c r="A7103" s="918"/>
      <c r="B7103" s="921"/>
      <c r="C7103" s="922"/>
      <c r="D7103" s="923"/>
      <c r="E7103" s="921"/>
      <c r="F7103" s="921"/>
      <c r="G7103" s="921"/>
      <c r="H7103" s="924" t="s">
        <v>33</v>
      </c>
      <c r="I7103" s="924"/>
      <c r="J7103" s="14" t="s">
        <v>31</v>
      </c>
      <c r="K7103" s="14" t="s">
        <v>31</v>
      </c>
      <c r="L7103" s="16">
        <v>0</v>
      </c>
    </row>
    <row r="7104" spans="1:12" s="1" customFormat="1" ht="24" customHeight="1" x14ac:dyDescent="0.15">
      <c r="A7104" s="918"/>
      <c r="B7104" s="9" t="s">
        <v>34</v>
      </c>
      <c r="C7104" s="13" t="s">
        <v>35</v>
      </c>
      <c r="D7104" s="13" t="s">
        <v>36</v>
      </c>
      <c r="E7104" s="13" t="s">
        <v>37</v>
      </c>
      <c r="F7104" s="920"/>
      <c r="G7104" s="920"/>
      <c r="H7104" s="924" t="s">
        <v>38</v>
      </c>
      <c r="I7104" s="924"/>
      <c r="J7104" s="921" t="s">
        <v>31</v>
      </c>
      <c r="K7104" s="921" t="s">
        <v>32</v>
      </c>
      <c r="L7104" s="925">
        <v>815</v>
      </c>
    </row>
    <row r="7105" spans="1:12" s="1" customFormat="1" ht="24" customHeight="1" x14ac:dyDescent="0.15">
      <c r="A7105" s="918"/>
      <c r="B7105" s="14" t="s">
        <v>3046</v>
      </c>
      <c r="C7105" s="14" t="s">
        <v>560</v>
      </c>
      <c r="D7105" s="15">
        <v>43565</v>
      </c>
      <c r="E7105" s="14" t="s">
        <v>561</v>
      </c>
      <c r="F7105" s="920"/>
      <c r="G7105" s="920"/>
      <c r="H7105" s="924"/>
      <c r="I7105" s="924"/>
      <c r="J7105" s="921"/>
      <c r="K7105" s="921"/>
      <c r="L7105" s="925"/>
    </row>
    <row r="7106" spans="1:12" s="1" customFormat="1" ht="24" customHeight="1" x14ac:dyDescent="0.15">
      <c r="A7106" s="918">
        <v>1325</v>
      </c>
      <c r="B7106" s="9" t="s">
        <v>22</v>
      </c>
      <c r="C7106" s="13" t="s">
        <v>23</v>
      </c>
      <c r="D7106" s="13" t="s">
        <v>24</v>
      </c>
      <c r="E7106" s="13" t="s">
        <v>25</v>
      </c>
      <c r="F7106" s="919" t="s">
        <v>17</v>
      </c>
      <c r="G7106" s="919"/>
      <c r="H7106" s="920"/>
      <c r="I7106" s="920"/>
      <c r="J7106" s="920"/>
      <c r="K7106" s="920"/>
      <c r="L7106" s="920"/>
    </row>
    <row r="7107" spans="1:12" s="1" customFormat="1" ht="26.25" customHeight="1" x14ac:dyDescent="0.15">
      <c r="A7107" s="918"/>
      <c r="B7107" s="921" t="s">
        <v>3956</v>
      </c>
      <c r="C7107" s="922" t="s">
        <v>3958</v>
      </c>
      <c r="D7107" s="923">
        <v>43628</v>
      </c>
      <c r="E7107" s="921" t="s">
        <v>397</v>
      </c>
      <c r="F7107" s="921" t="s">
        <v>3959</v>
      </c>
      <c r="G7107" s="921"/>
      <c r="H7107" s="924" t="s">
        <v>30</v>
      </c>
      <c r="I7107" s="924"/>
      <c r="J7107" s="14" t="s">
        <v>31</v>
      </c>
      <c r="K7107" s="14" t="s">
        <v>32</v>
      </c>
      <c r="L7107" s="16">
        <v>411.5</v>
      </c>
    </row>
    <row r="7108" spans="1:12" s="1" customFormat="1" ht="344.25" customHeight="1" x14ac:dyDescent="0.15">
      <c r="A7108" s="918"/>
      <c r="B7108" s="921"/>
      <c r="C7108" s="922"/>
      <c r="D7108" s="923"/>
      <c r="E7108" s="921"/>
      <c r="F7108" s="921"/>
      <c r="G7108" s="921"/>
      <c r="H7108" s="924" t="s">
        <v>33</v>
      </c>
      <c r="I7108" s="924"/>
      <c r="J7108" s="14" t="s">
        <v>31</v>
      </c>
      <c r="K7108" s="14" t="s">
        <v>32</v>
      </c>
      <c r="L7108" s="16">
        <v>500</v>
      </c>
    </row>
    <row r="7109" spans="1:12" s="1" customFormat="1" ht="24" customHeight="1" x14ac:dyDescent="0.15">
      <c r="A7109" s="918"/>
      <c r="B7109" s="9" t="s">
        <v>34</v>
      </c>
      <c r="C7109" s="13" t="s">
        <v>35</v>
      </c>
      <c r="D7109" s="13" t="s">
        <v>36</v>
      </c>
      <c r="E7109" s="13" t="s">
        <v>37</v>
      </c>
      <c r="F7109" s="920"/>
      <c r="G7109" s="920"/>
      <c r="H7109" s="924" t="s">
        <v>38</v>
      </c>
      <c r="I7109" s="924"/>
      <c r="J7109" s="921" t="s">
        <v>31</v>
      </c>
      <c r="K7109" s="921" t="s">
        <v>32</v>
      </c>
      <c r="L7109" s="925">
        <v>450</v>
      </c>
    </row>
    <row r="7110" spans="1:12" s="1" customFormat="1" ht="24" customHeight="1" x14ac:dyDescent="0.15">
      <c r="A7110" s="918"/>
      <c r="B7110" s="14" t="s">
        <v>3046</v>
      </c>
      <c r="C7110" s="14" t="s">
        <v>3959</v>
      </c>
      <c r="D7110" s="15">
        <v>43629</v>
      </c>
      <c r="E7110" s="14" t="s">
        <v>3960</v>
      </c>
      <c r="F7110" s="920"/>
      <c r="G7110" s="920"/>
      <c r="H7110" s="924"/>
      <c r="I7110" s="924"/>
      <c r="J7110" s="921"/>
      <c r="K7110" s="921"/>
      <c r="L7110" s="925"/>
    </row>
    <row r="7111" spans="1:12" s="1" customFormat="1" ht="24" customHeight="1" x14ac:dyDescent="0.15">
      <c r="A7111" s="918">
        <v>1326</v>
      </c>
      <c r="B7111" s="9" t="s">
        <v>22</v>
      </c>
      <c r="C7111" s="13" t="s">
        <v>23</v>
      </c>
      <c r="D7111" s="13" t="s">
        <v>24</v>
      </c>
      <c r="E7111" s="13" t="s">
        <v>25</v>
      </c>
      <c r="F7111" s="919" t="s">
        <v>17</v>
      </c>
      <c r="G7111" s="919"/>
      <c r="H7111" s="920"/>
      <c r="I7111" s="920"/>
      <c r="J7111" s="920"/>
      <c r="K7111" s="920"/>
      <c r="L7111" s="920"/>
    </row>
    <row r="7112" spans="1:12" s="1" customFormat="1" ht="26.25" customHeight="1" x14ac:dyDescent="0.15">
      <c r="A7112" s="918"/>
      <c r="B7112" s="921" t="s">
        <v>3956</v>
      </c>
      <c r="C7112" s="922" t="s">
        <v>3961</v>
      </c>
      <c r="D7112" s="923">
        <v>43638</v>
      </c>
      <c r="E7112" s="921" t="s">
        <v>2940</v>
      </c>
      <c r="F7112" s="921" t="s">
        <v>2941</v>
      </c>
      <c r="G7112" s="921"/>
      <c r="H7112" s="924" t="s">
        <v>30</v>
      </c>
      <c r="I7112" s="924"/>
      <c r="J7112" s="14" t="s">
        <v>31</v>
      </c>
      <c r="K7112" s="14" t="s">
        <v>32</v>
      </c>
      <c r="L7112" s="16">
        <v>672.21</v>
      </c>
    </row>
    <row r="7113" spans="1:12" s="1" customFormat="1" ht="197.25" customHeight="1" x14ac:dyDescent="0.15">
      <c r="A7113" s="918"/>
      <c r="B7113" s="921"/>
      <c r="C7113" s="922"/>
      <c r="D7113" s="923"/>
      <c r="E7113" s="921"/>
      <c r="F7113" s="921"/>
      <c r="G7113" s="921"/>
      <c r="H7113" s="924" t="s">
        <v>33</v>
      </c>
      <c r="I7113" s="924"/>
      <c r="J7113" s="14" t="s">
        <v>32</v>
      </c>
      <c r="K7113" s="14" t="s">
        <v>31</v>
      </c>
      <c r="L7113" s="16">
        <v>41.55</v>
      </c>
    </row>
    <row r="7114" spans="1:12" s="1" customFormat="1" ht="24" customHeight="1" x14ac:dyDescent="0.15">
      <c r="A7114" s="918"/>
      <c r="B7114" s="9" t="s">
        <v>34</v>
      </c>
      <c r="C7114" s="13" t="s">
        <v>35</v>
      </c>
      <c r="D7114" s="13" t="s">
        <v>36</v>
      </c>
      <c r="E7114" s="13" t="s">
        <v>37</v>
      </c>
      <c r="F7114" s="920"/>
      <c r="G7114" s="920"/>
      <c r="H7114" s="924" t="s">
        <v>38</v>
      </c>
      <c r="I7114" s="924"/>
      <c r="J7114" s="921" t="s">
        <v>31</v>
      </c>
      <c r="K7114" s="921" t="s">
        <v>32</v>
      </c>
      <c r="L7114" s="925">
        <v>94</v>
      </c>
    </row>
    <row r="7115" spans="1:12" s="1" customFormat="1" ht="24" customHeight="1" x14ac:dyDescent="0.15">
      <c r="A7115" s="918"/>
      <c r="B7115" s="14" t="s">
        <v>3046</v>
      </c>
      <c r="C7115" s="14" t="s">
        <v>2941</v>
      </c>
      <c r="D7115" s="15">
        <v>43643</v>
      </c>
      <c r="E7115" s="14" t="s">
        <v>2339</v>
      </c>
      <c r="F7115" s="920"/>
      <c r="G7115" s="920"/>
      <c r="H7115" s="924"/>
      <c r="I7115" s="924"/>
      <c r="J7115" s="921"/>
      <c r="K7115" s="921"/>
      <c r="L7115" s="925"/>
    </row>
    <row r="7116" spans="1:12" s="1" customFormat="1" ht="24" customHeight="1" x14ac:dyDescent="0.15">
      <c r="A7116" s="918">
        <v>1327</v>
      </c>
      <c r="B7116" s="9" t="s">
        <v>22</v>
      </c>
      <c r="C7116" s="13" t="s">
        <v>23</v>
      </c>
      <c r="D7116" s="13" t="s">
        <v>24</v>
      </c>
      <c r="E7116" s="13" t="s">
        <v>25</v>
      </c>
      <c r="F7116" s="919" t="s">
        <v>17</v>
      </c>
      <c r="G7116" s="919"/>
      <c r="H7116" s="920"/>
      <c r="I7116" s="920"/>
      <c r="J7116" s="920"/>
      <c r="K7116" s="920"/>
      <c r="L7116" s="920"/>
    </row>
    <row r="7117" spans="1:12" s="1" customFormat="1" ht="26.25" customHeight="1" x14ac:dyDescent="0.15">
      <c r="A7117" s="918"/>
      <c r="B7117" s="921" t="s">
        <v>3962</v>
      </c>
      <c r="C7117" s="922" t="s">
        <v>3963</v>
      </c>
      <c r="D7117" s="923">
        <v>43721</v>
      </c>
      <c r="E7117" s="921" t="s">
        <v>28</v>
      </c>
      <c r="F7117" s="921" t="s">
        <v>2488</v>
      </c>
      <c r="G7117" s="921"/>
      <c r="H7117" s="924" t="s">
        <v>30</v>
      </c>
      <c r="I7117" s="924"/>
      <c r="J7117" s="14" t="s">
        <v>31</v>
      </c>
      <c r="K7117" s="14" t="s">
        <v>32</v>
      </c>
      <c r="L7117" s="16">
        <v>426</v>
      </c>
    </row>
    <row r="7118" spans="1:12" s="1" customFormat="1" ht="409.2" customHeight="1" x14ac:dyDescent="0.15">
      <c r="A7118" s="918"/>
      <c r="B7118" s="921"/>
      <c r="C7118" s="922"/>
      <c r="D7118" s="923"/>
      <c r="E7118" s="921"/>
      <c r="F7118" s="921"/>
      <c r="G7118" s="921"/>
      <c r="H7118" s="924" t="s">
        <v>33</v>
      </c>
      <c r="I7118" s="924"/>
      <c r="J7118" s="921" t="s">
        <v>31</v>
      </c>
      <c r="K7118" s="921" t="s">
        <v>32</v>
      </c>
      <c r="L7118" s="925">
        <v>541.95000000000005</v>
      </c>
    </row>
    <row r="7119" spans="1:12" s="1" customFormat="1" ht="40.35" customHeight="1" x14ac:dyDescent="0.15">
      <c r="A7119" s="918"/>
      <c r="B7119" s="921"/>
      <c r="C7119" s="922"/>
      <c r="D7119" s="923"/>
      <c r="E7119" s="921"/>
      <c r="F7119" s="921"/>
      <c r="G7119" s="921"/>
      <c r="H7119" s="924"/>
      <c r="I7119" s="924"/>
      <c r="J7119" s="921"/>
      <c r="K7119" s="921"/>
      <c r="L7119" s="925"/>
    </row>
    <row r="7120" spans="1:12" s="1" customFormat="1" ht="24" customHeight="1" x14ac:dyDescent="0.15">
      <c r="A7120" s="918"/>
      <c r="B7120" s="9" t="s">
        <v>34</v>
      </c>
      <c r="C7120" s="13" t="s">
        <v>35</v>
      </c>
      <c r="D7120" s="13" t="s">
        <v>36</v>
      </c>
      <c r="E7120" s="13" t="s">
        <v>37</v>
      </c>
      <c r="F7120" s="920"/>
      <c r="G7120" s="920"/>
      <c r="H7120" s="924" t="s">
        <v>38</v>
      </c>
      <c r="I7120" s="924"/>
      <c r="J7120" s="921" t="s">
        <v>31</v>
      </c>
      <c r="K7120" s="921" t="s">
        <v>32</v>
      </c>
      <c r="L7120" s="925">
        <v>120</v>
      </c>
    </row>
    <row r="7121" spans="1:12" s="1" customFormat="1" ht="24" customHeight="1" x14ac:dyDescent="0.15">
      <c r="A7121" s="918"/>
      <c r="B7121" s="14" t="s">
        <v>55</v>
      </c>
      <c r="C7121" s="14" t="s">
        <v>2488</v>
      </c>
      <c r="D7121" s="15">
        <v>43723</v>
      </c>
      <c r="E7121" s="14" t="s">
        <v>2945</v>
      </c>
      <c r="F7121" s="920"/>
      <c r="G7121" s="920"/>
      <c r="H7121" s="924"/>
      <c r="I7121" s="924"/>
      <c r="J7121" s="921"/>
      <c r="K7121" s="921"/>
      <c r="L7121" s="925"/>
    </row>
    <row r="7122" spans="1:12" s="1" customFormat="1" ht="24" customHeight="1" x14ac:dyDescent="0.15">
      <c r="A7122" s="918">
        <v>1328</v>
      </c>
      <c r="B7122" s="9" t="s">
        <v>22</v>
      </c>
      <c r="C7122" s="13" t="s">
        <v>23</v>
      </c>
      <c r="D7122" s="13" t="s">
        <v>24</v>
      </c>
      <c r="E7122" s="13" t="s">
        <v>25</v>
      </c>
      <c r="F7122" s="919" t="s">
        <v>17</v>
      </c>
      <c r="G7122" s="919"/>
      <c r="H7122" s="920"/>
      <c r="I7122" s="920"/>
      <c r="J7122" s="920"/>
      <c r="K7122" s="920"/>
      <c r="L7122" s="920"/>
    </row>
    <row r="7123" spans="1:12" s="1" customFormat="1" ht="26.25" customHeight="1" x14ac:dyDescent="0.15">
      <c r="A7123" s="918"/>
      <c r="B7123" s="921" t="s">
        <v>3964</v>
      </c>
      <c r="C7123" s="922" t="s">
        <v>3965</v>
      </c>
      <c r="D7123" s="923">
        <v>43601</v>
      </c>
      <c r="E7123" s="921" t="s">
        <v>3966</v>
      </c>
      <c r="F7123" s="921" t="s">
        <v>3967</v>
      </c>
      <c r="G7123" s="921"/>
      <c r="H7123" s="924" t="s">
        <v>30</v>
      </c>
      <c r="I7123" s="924"/>
      <c r="J7123" s="14" t="s">
        <v>31</v>
      </c>
      <c r="K7123" s="14" t="s">
        <v>32</v>
      </c>
      <c r="L7123" s="16">
        <v>147</v>
      </c>
    </row>
    <row r="7124" spans="1:12" s="1" customFormat="1" ht="186.75" customHeight="1" x14ac:dyDescent="0.15">
      <c r="A7124" s="918"/>
      <c r="B7124" s="921"/>
      <c r="C7124" s="922"/>
      <c r="D7124" s="923"/>
      <c r="E7124" s="921"/>
      <c r="F7124" s="921"/>
      <c r="G7124" s="921"/>
      <c r="H7124" s="924" t="s">
        <v>33</v>
      </c>
      <c r="I7124" s="924"/>
      <c r="J7124" s="14" t="s">
        <v>31</v>
      </c>
      <c r="K7124" s="14" t="s">
        <v>32</v>
      </c>
      <c r="L7124" s="16">
        <v>692.3</v>
      </c>
    </row>
    <row r="7125" spans="1:12" s="1" customFormat="1" ht="24" customHeight="1" x14ac:dyDescent="0.15">
      <c r="A7125" s="918"/>
      <c r="B7125" s="9" t="s">
        <v>34</v>
      </c>
      <c r="C7125" s="13" t="s">
        <v>35</v>
      </c>
      <c r="D7125" s="13" t="s">
        <v>36</v>
      </c>
      <c r="E7125" s="13" t="s">
        <v>37</v>
      </c>
      <c r="F7125" s="920"/>
      <c r="G7125" s="920"/>
      <c r="H7125" s="924" t="s">
        <v>38</v>
      </c>
      <c r="I7125" s="924"/>
      <c r="J7125" s="921" t="s">
        <v>31</v>
      </c>
      <c r="K7125" s="921" t="s">
        <v>31</v>
      </c>
      <c r="L7125" s="925">
        <v>0</v>
      </c>
    </row>
    <row r="7126" spans="1:12" s="1" customFormat="1" ht="24" customHeight="1" x14ac:dyDescent="0.15">
      <c r="A7126" s="918"/>
      <c r="B7126" s="14" t="s">
        <v>702</v>
      </c>
      <c r="C7126" s="14" t="s">
        <v>3967</v>
      </c>
      <c r="D7126" s="15">
        <v>43604</v>
      </c>
      <c r="E7126" s="14" t="s">
        <v>1536</v>
      </c>
      <c r="F7126" s="920"/>
      <c r="G7126" s="920"/>
      <c r="H7126" s="924"/>
      <c r="I7126" s="924"/>
      <c r="J7126" s="921"/>
      <c r="K7126" s="921"/>
      <c r="L7126" s="925"/>
    </row>
    <row r="7127" spans="1:12" s="1" customFormat="1" ht="24" customHeight="1" x14ac:dyDescent="0.15">
      <c r="A7127" s="918">
        <v>1329</v>
      </c>
      <c r="B7127" s="9" t="s">
        <v>22</v>
      </c>
      <c r="C7127" s="13" t="s">
        <v>23</v>
      </c>
      <c r="D7127" s="13" t="s">
        <v>24</v>
      </c>
      <c r="E7127" s="13" t="s">
        <v>25</v>
      </c>
      <c r="F7127" s="919" t="s">
        <v>17</v>
      </c>
      <c r="G7127" s="919"/>
      <c r="H7127" s="920"/>
      <c r="I7127" s="920"/>
      <c r="J7127" s="920"/>
      <c r="K7127" s="920"/>
      <c r="L7127" s="920"/>
    </row>
    <row r="7128" spans="1:12" s="1" customFormat="1" ht="26.25" customHeight="1" x14ac:dyDescent="0.15">
      <c r="A7128" s="918"/>
      <c r="B7128" s="921" t="s">
        <v>3968</v>
      </c>
      <c r="C7128" s="922" t="s">
        <v>3969</v>
      </c>
      <c r="D7128" s="923">
        <v>43599</v>
      </c>
      <c r="E7128" s="921" t="s">
        <v>1195</v>
      </c>
      <c r="F7128" s="921" t="s">
        <v>3970</v>
      </c>
      <c r="G7128" s="921"/>
      <c r="H7128" s="924" t="s">
        <v>30</v>
      </c>
      <c r="I7128" s="924"/>
      <c r="J7128" s="14" t="s">
        <v>31</v>
      </c>
      <c r="K7128" s="14" t="s">
        <v>32</v>
      </c>
      <c r="L7128" s="16">
        <v>712</v>
      </c>
    </row>
    <row r="7129" spans="1:12" s="1" customFormat="1" ht="375.75" customHeight="1" x14ac:dyDescent="0.15">
      <c r="A7129" s="918"/>
      <c r="B7129" s="921"/>
      <c r="C7129" s="922"/>
      <c r="D7129" s="923"/>
      <c r="E7129" s="921"/>
      <c r="F7129" s="921"/>
      <c r="G7129" s="921"/>
      <c r="H7129" s="924" t="s">
        <v>33</v>
      </c>
      <c r="I7129" s="924"/>
      <c r="J7129" s="14" t="s">
        <v>31</v>
      </c>
      <c r="K7129" s="14" t="s">
        <v>32</v>
      </c>
      <c r="L7129" s="16">
        <v>253.23</v>
      </c>
    </row>
    <row r="7130" spans="1:12" s="1" customFormat="1" ht="24" customHeight="1" x14ac:dyDescent="0.15">
      <c r="A7130" s="918"/>
      <c r="B7130" s="9" t="s">
        <v>34</v>
      </c>
      <c r="C7130" s="13" t="s">
        <v>35</v>
      </c>
      <c r="D7130" s="13" t="s">
        <v>36</v>
      </c>
      <c r="E7130" s="13" t="s">
        <v>37</v>
      </c>
      <c r="F7130" s="920"/>
      <c r="G7130" s="920"/>
      <c r="H7130" s="924" t="s">
        <v>38</v>
      </c>
      <c r="I7130" s="924"/>
      <c r="J7130" s="921" t="s">
        <v>31</v>
      </c>
      <c r="K7130" s="921" t="s">
        <v>32</v>
      </c>
      <c r="L7130" s="925">
        <v>690</v>
      </c>
    </row>
    <row r="7131" spans="1:12" s="1" customFormat="1" ht="24" customHeight="1" x14ac:dyDescent="0.15">
      <c r="A7131" s="918"/>
      <c r="B7131" s="14" t="s">
        <v>257</v>
      </c>
      <c r="C7131" s="14" t="s">
        <v>3970</v>
      </c>
      <c r="D7131" s="15">
        <v>43602</v>
      </c>
      <c r="E7131" s="14" t="s">
        <v>3971</v>
      </c>
      <c r="F7131" s="920"/>
      <c r="G7131" s="920"/>
      <c r="H7131" s="924"/>
      <c r="I7131" s="924"/>
      <c r="J7131" s="921"/>
      <c r="K7131" s="921"/>
      <c r="L7131" s="925"/>
    </row>
    <row r="7132" spans="1:12" s="1" customFormat="1" ht="24" customHeight="1" x14ac:dyDescent="0.15">
      <c r="A7132" s="918">
        <v>1330</v>
      </c>
      <c r="B7132" s="9" t="s">
        <v>22</v>
      </c>
      <c r="C7132" s="13" t="s">
        <v>23</v>
      </c>
      <c r="D7132" s="13" t="s">
        <v>24</v>
      </c>
      <c r="E7132" s="13" t="s">
        <v>25</v>
      </c>
      <c r="F7132" s="919" t="s">
        <v>17</v>
      </c>
      <c r="G7132" s="919"/>
      <c r="H7132" s="920"/>
      <c r="I7132" s="920"/>
      <c r="J7132" s="920"/>
      <c r="K7132" s="920"/>
      <c r="L7132" s="920"/>
    </row>
    <row r="7133" spans="1:12" s="1" customFormat="1" ht="26.25" customHeight="1" x14ac:dyDescent="0.15">
      <c r="A7133" s="918"/>
      <c r="B7133" s="921" t="s">
        <v>3972</v>
      </c>
      <c r="C7133" s="922" t="s">
        <v>3973</v>
      </c>
      <c r="D7133" s="923">
        <v>43729</v>
      </c>
      <c r="E7133" s="921" t="s">
        <v>298</v>
      </c>
      <c r="F7133" s="921" t="s">
        <v>3974</v>
      </c>
      <c r="G7133" s="921"/>
      <c r="H7133" s="924" t="s">
        <v>30</v>
      </c>
      <c r="I7133" s="924"/>
      <c r="J7133" s="14" t="s">
        <v>31</v>
      </c>
      <c r="K7133" s="14" t="s">
        <v>32</v>
      </c>
      <c r="L7133" s="16">
        <v>345.75</v>
      </c>
    </row>
    <row r="7134" spans="1:12" s="1" customFormat="1" ht="176.25" customHeight="1" x14ac:dyDescent="0.15">
      <c r="A7134" s="918"/>
      <c r="B7134" s="921"/>
      <c r="C7134" s="922"/>
      <c r="D7134" s="923"/>
      <c r="E7134" s="921"/>
      <c r="F7134" s="921"/>
      <c r="G7134" s="921"/>
      <c r="H7134" s="924" t="s">
        <v>33</v>
      </c>
      <c r="I7134" s="924"/>
      <c r="J7134" s="14" t="s">
        <v>31</v>
      </c>
      <c r="K7134" s="14" t="s">
        <v>32</v>
      </c>
      <c r="L7134" s="16">
        <v>511.59</v>
      </c>
    </row>
    <row r="7135" spans="1:12" s="1" customFormat="1" ht="24" customHeight="1" x14ac:dyDescent="0.15">
      <c r="A7135" s="918"/>
      <c r="B7135" s="9" t="s">
        <v>34</v>
      </c>
      <c r="C7135" s="13" t="s">
        <v>35</v>
      </c>
      <c r="D7135" s="13" t="s">
        <v>36</v>
      </c>
      <c r="E7135" s="13" t="s">
        <v>37</v>
      </c>
      <c r="F7135" s="920"/>
      <c r="G7135" s="920"/>
      <c r="H7135" s="924" t="s">
        <v>38</v>
      </c>
      <c r="I7135" s="924"/>
      <c r="J7135" s="921" t="s">
        <v>31</v>
      </c>
      <c r="K7135" s="921" t="s">
        <v>31</v>
      </c>
      <c r="L7135" s="925">
        <v>0</v>
      </c>
    </row>
    <row r="7136" spans="1:12" s="1" customFormat="1" ht="24" customHeight="1" x14ac:dyDescent="0.15">
      <c r="A7136" s="918"/>
      <c r="B7136" s="14" t="s">
        <v>3975</v>
      </c>
      <c r="C7136" s="14" t="s">
        <v>3974</v>
      </c>
      <c r="D7136" s="15">
        <v>43730</v>
      </c>
      <c r="E7136" s="14" t="s">
        <v>3976</v>
      </c>
      <c r="F7136" s="920"/>
      <c r="G7136" s="920"/>
      <c r="H7136" s="924"/>
      <c r="I7136" s="924"/>
      <c r="J7136" s="921"/>
      <c r="K7136" s="921"/>
      <c r="L7136" s="925"/>
    </row>
    <row r="7137" spans="1:12" s="1" customFormat="1" ht="24" customHeight="1" x14ac:dyDescent="0.15">
      <c r="A7137" s="918">
        <v>1331</v>
      </c>
      <c r="B7137" s="9" t="s">
        <v>22</v>
      </c>
      <c r="C7137" s="13" t="s">
        <v>23</v>
      </c>
      <c r="D7137" s="13" t="s">
        <v>24</v>
      </c>
      <c r="E7137" s="13" t="s">
        <v>25</v>
      </c>
      <c r="F7137" s="919" t="s">
        <v>17</v>
      </c>
      <c r="G7137" s="919"/>
      <c r="H7137" s="920"/>
      <c r="I7137" s="920"/>
      <c r="J7137" s="920"/>
      <c r="K7137" s="920"/>
      <c r="L7137" s="920"/>
    </row>
    <row r="7138" spans="1:12" s="1" customFormat="1" ht="26.25" customHeight="1" x14ac:dyDescent="0.15">
      <c r="A7138" s="918"/>
      <c r="B7138" s="921" t="s">
        <v>3977</v>
      </c>
      <c r="C7138" s="922" t="s">
        <v>3978</v>
      </c>
      <c r="D7138" s="923">
        <v>43599</v>
      </c>
      <c r="E7138" s="921" t="s">
        <v>2118</v>
      </c>
      <c r="F7138" s="921" t="s">
        <v>3979</v>
      </c>
      <c r="G7138" s="921"/>
      <c r="H7138" s="924" t="s">
        <v>30</v>
      </c>
      <c r="I7138" s="924"/>
      <c r="J7138" s="14" t="s">
        <v>31</v>
      </c>
      <c r="K7138" s="14" t="s">
        <v>32</v>
      </c>
      <c r="L7138" s="16">
        <v>671.39</v>
      </c>
    </row>
    <row r="7139" spans="1:12" s="1" customFormat="1" ht="155.25" customHeight="1" x14ac:dyDescent="0.15">
      <c r="A7139" s="918"/>
      <c r="B7139" s="921"/>
      <c r="C7139" s="922"/>
      <c r="D7139" s="923"/>
      <c r="E7139" s="921"/>
      <c r="F7139" s="921"/>
      <c r="G7139" s="921"/>
      <c r="H7139" s="924" t="s">
        <v>33</v>
      </c>
      <c r="I7139" s="924"/>
      <c r="J7139" s="14" t="s">
        <v>31</v>
      </c>
      <c r="K7139" s="14" t="s">
        <v>32</v>
      </c>
      <c r="L7139" s="16">
        <v>1884.73</v>
      </c>
    </row>
    <row r="7140" spans="1:12" s="1" customFormat="1" ht="24" customHeight="1" x14ac:dyDescent="0.15">
      <c r="A7140" s="918"/>
      <c r="B7140" s="9" t="s">
        <v>34</v>
      </c>
      <c r="C7140" s="13" t="s">
        <v>35</v>
      </c>
      <c r="D7140" s="13" t="s">
        <v>36</v>
      </c>
      <c r="E7140" s="13" t="s">
        <v>37</v>
      </c>
      <c r="F7140" s="920"/>
      <c r="G7140" s="920"/>
      <c r="H7140" s="924" t="s">
        <v>38</v>
      </c>
      <c r="I7140" s="924"/>
      <c r="J7140" s="921" t="s">
        <v>31</v>
      </c>
      <c r="K7140" s="921" t="s">
        <v>32</v>
      </c>
      <c r="L7140" s="925">
        <v>100</v>
      </c>
    </row>
    <row r="7141" spans="1:12" s="1" customFormat="1" ht="24" customHeight="1" x14ac:dyDescent="0.15">
      <c r="A7141" s="918"/>
      <c r="B7141" s="14" t="s">
        <v>105</v>
      </c>
      <c r="C7141" s="14" t="s">
        <v>3979</v>
      </c>
      <c r="D7141" s="15">
        <v>43604</v>
      </c>
      <c r="E7141" s="14" t="s">
        <v>106</v>
      </c>
      <c r="F7141" s="920"/>
      <c r="G7141" s="920"/>
      <c r="H7141" s="924"/>
      <c r="I7141" s="924"/>
      <c r="J7141" s="921"/>
      <c r="K7141" s="921"/>
      <c r="L7141" s="925"/>
    </row>
    <row r="7142" spans="1:12" s="1" customFormat="1" ht="24" customHeight="1" x14ac:dyDescent="0.15">
      <c r="A7142" s="918">
        <v>1332</v>
      </c>
      <c r="B7142" s="9" t="s">
        <v>22</v>
      </c>
      <c r="C7142" s="13" t="s">
        <v>23</v>
      </c>
      <c r="D7142" s="13" t="s">
        <v>24</v>
      </c>
      <c r="E7142" s="13" t="s">
        <v>25</v>
      </c>
      <c r="F7142" s="919" t="s">
        <v>17</v>
      </c>
      <c r="G7142" s="919"/>
      <c r="H7142" s="920"/>
      <c r="I7142" s="920"/>
      <c r="J7142" s="920"/>
      <c r="K7142" s="920"/>
      <c r="L7142" s="920"/>
    </row>
    <row r="7143" spans="1:12" s="1" customFormat="1" ht="26.25" customHeight="1" x14ac:dyDescent="0.15">
      <c r="A7143" s="918"/>
      <c r="B7143" s="921" t="s">
        <v>3980</v>
      </c>
      <c r="C7143" s="922" t="s">
        <v>3981</v>
      </c>
      <c r="D7143" s="923">
        <v>43700</v>
      </c>
      <c r="E7143" s="921" t="s">
        <v>103</v>
      </c>
      <c r="F7143" s="921" t="s">
        <v>3982</v>
      </c>
      <c r="G7143" s="921"/>
      <c r="H7143" s="924" t="s">
        <v>30</v>
      </c>
      <c r="I7143" s="924"/>
      <c r="J7143" s="14" t="s">
        <v>31</v>
      </c>
      <c r="K7143" s="14" t="s">
        <v>32</v>
      </c>
      <c r="L7143" s="16">
        <v>664</v>
      </c>
    </row>
    <row r="7144" spans="1:12" s="1" customFormat="1" ht="323.25" customHeight="1" x14ac:dyDescent="0.15">
      <c r="A7144" s="918"/>
      <c r="B7144" s="921"/>
      <c r="C7144" s="922"/>
      <c r="D7144" s="923"/>
      <c r="E7144" s="921"/>
      <c r="F7144" s="921"/>
      <c r="G7144" s="921"/>
      <c r="H7144" s="924" t="s">
        <v>33</v>
      </c>
      <c r="I7144" s="924"/>
      <c r="J7144" s="14" t="s">
        <v>31</v>
      </c>
      <c r="K7144" s="14" t="s">
        <v>31</v>
      </c>
      <c r="L7144" s="16">
        <v>0</v>
      </c>
    </row>
    <row r="7145" spans="1:12" s="1" customFormat="1" ht="24" customHeight="1" x14ac:dyDescent="0.15">
      <c r="A7145" s="918"/>
      <c r="B7145" s="9" t="s">
        <v>34</v>
      </c>
      <c r="C7145" s="13" t="s">
        <v>35</v>
      </c>
      <c r="D7145" s="13" t="s">
        <v>36</v>
      </c>
      <c r="E7145" s="13" t="s">
        <v>37</v>
      </c>
      <c r="F7145" s="920"/>
      <c r="G7145" s="920"/>
      <c r="H7145" s="924" t="s">
        <v>38</v>
      </c>
      <c r="I7145" s="924"/>
      <c r="J7145" s="921" t="s">
        <v>31</v>
      </c>
      <c r="K7145" s="921" t="s">
        <v>32</v>
      </c>
      <c r="L7145" s="925">
        <v>698.62</v>
      </c>
    </row>
    <row r="7146" spans="1:12" s="1" customFormat="1" ht="24" customHeight="1" x14ac:dyDescent="0.15">
      <c r="A7146" s="918"/>
      <c r="B7146" s="14" t="s">
        <v>105</v>
      </c>
      <c r="C7146" s="14" t="s">
        <v>3982</v>
      </c>
      <c r="D7146" s="15">
        <v>43713</v>
      </c>
      <c r="E7146" s="14" t="s">
        <v>3983</v>
      </c>
      <c r="F7146" s="920"/>
      <c r="G7146" s="920"/>
      <c r="H7146" s="924"/>
      <c r="I7146" s="924"/>
      <c r="J7146" s="921"/>
      <c r="K7146" s="921"/>
      <c r="L7146" s="925"/>
    </row>
    <row r="7147" spans="1:12" s="1" customFormat="1" ht="24" customHeight="1" x14ac:dyDescent="0.15">
      <c r="A7147" s="918">
        <v>1333</v>
      </c>
      <c r="B7147" s="9" t="s">
        <v>22</v>
      </c>
      <c r="C7147" s="13" t="s">
        <v>23</v>
      </c>
      <c r="D7147" s="13" t="s">
        <v>24</v>
      </c>
      <c r="E7147" s="13" t="s">
        <v>25</v>
      </c>
      <c r="F7147" s="919" t="s">
        <v>17</v>
      </c>
      <c r="G7147" s="919"/>
      <c r="H7147" s="920"/>
      <c r="I7147" s="920"/>
      <c r="J7147" s="920"/>
      <c r="K7147" s="920"/>
      <c r="L7147" s="920"/>
    </row>
    <row r="7148" spans="1:12" s="1" customFormat="1" ht="26.25" customHeight="1" x14ac:dyDescent="0.15">
      <c r="A7148" s="918"/>
      <c r="B7148" s="921" t="s">
        <v>3984</v>
      </c>
      <c r="C7148" s="922" t="s">
        <v>3985</v>
      </c>
      <c r="D7148" s="923">
        <v>43692</v>
      </c>
      <c r="E7148" s="921" t="s">
        <v>308</v>
      </c>
      <c r="F7148" s="921" t="s">
        <v>309</v>
      </c>
      <c r="G7148" s="921"/>
      <c r="H7148" s="924" t="s">
        <v>30</v>
      </c>
      <c r="I7148" s="924"/>
      <c r="J7148" s="14" t="s">
        <v>31</v>
      </c>
      <c r="K7148" s="14" t="s">
        <v>32</v>
      </c>
      <c r="L7148" s="16">
        <v>325.5</v>
      </c>
    </row>
    <row r="7149" spans="1:12" s="1" customFormat="1" ht="18" customHeight="1" x14ac:dyDescent="0.15">
      <c r="A7149" s="918"/>
      <c r="B7149" s="921"/>
      <c r="C7149" s="922"/>
      <c r="D7149" s="923"/>
      <c r="E7149" s="921"/>
      <c r="F7149" s="921"/>
      <c r="G7149" s="921"/>
      <c r="H7149" s="924" t="s">
        <v>33</v>
      </c>
      <c r="I7149" s="924"/>
      <c r="J7149" s="14" t="s">
        <v>31</v>
      </c>
      <c r="K7149" s="14" t="s">
        <v>31</v>
      </c>
      <c r="L7149" s="16">
        <v>0</v>
      </c>
    </row>
    <row r="7150" spans="1:12" s="1" customFormat="1" ht="24" customHeight="1" x14ac:dyDescent="0.15">
      <c r="A7150" s="918"/>
      <c r="B7150" s="9" t="s">
        <v>34</v>
      </c>
      <c r="C7150" s="13" t="s">
        <v>35</v>
      </c>
      <c r="D7150" s="13" t="s">
        <v>36</v>
      </c>
      <c r="E7150" s="13" t="s">
        <v>37</v>
      </c>
      <c r="F7150" s="920"/>
      <c r="G7150" s="920"/>
      <c r="H7150" s="924" t="s">
        <v>38</v>
      </c>
      <c r="I7150" s="924"/>
      <c r="J7150" s="921" t="s">
        <v>31</v>
      </c>
      <c r="K7150" s="921" t="s">
        <v>31</v>
      </c>
      <c r="L7150" s="925">
        <v>0</v>
      </c>
    </row>
    <row r="7151" spans="1:12" s="1" customFormat="1" ht="34.5" customHeight="1" x14ac:dyDescent="0.15">
      <c r="A7151" s="918"/>
      <c r="B7151" s="14" t="s">
        <v>1412</v>
      </c>
      <c r="C7151" s="14" t="s">
        <v>309</v>
      </c>
      <c r="D7151" s="15">
        <v>43694</v>
      </c>
      <c r="E7151" s="14" t="s">
        <v>2847</v>
      </c>
      <c r="F7151" s="920"/>
      <c r="G7151" s="920"/>
      <c r="H7151" s="924"/>
      <c r="I7151" s="924"/>
      <c r="J7151" s="921"/>
      <c r="K7151" s="921"/>
      <c r="L7151" s="925"/>
    </row>
    <row r="7152" spans="1:12" s="1" customFormat="1" ht="24" customHeight="1" x14ac:dyDescent="0.15">
      <c r="A7152" s="918">
        <v>1334</v>
      </c>
      <c r="B7152" s="9" t="s">
        <v>22</v>
      </c>
      <c r="C7152" s="13" t="s">
        <v>23</v>
      </c>
      <c r="D7152" s="13" t="s">
        <v>24</v>
      </c>
      <c r="E7152" s="13" t="s">
        <v>25</v>
      </c>
      <c r="F7152" s="919" t="s">
        <v>17</v>
      </c>
      <c r="G7152" s="919"/>
      <c r="H7152" s="920"/>
      <c r="I7152" s="920"/>
      <c r="J7152" s="920"/>
      <c r="K7152" s="920"/>
      <c r="L7152" s="920"/>
    </row>
    <row r="7153" spans="1:12" s="1" customFormat="1" ht="26.25" customHeight="1" x14ac:dyDescent="0.15">
      <c r="A7153" s="918"/>
      <c r="B7153" s="921" t="s">
        <v>3986</v>
      </c>
      <c r="C7153" s="922" t="s">
        <v>3987</v>
      </c>
      <c r="D7153" s="923">
        <v>43631</v>
      </c>
      <c r="E7153" s="921" t="s">
        <v>298</v>
      </c>
      <c r="F7153" s="921" t="s">
        <v>1052</v>
      </c>
      <c r="G7153" s="921"/>
      <c r="H7153" s="924" t="s">
        <v>30</v>
      </c>
      <c r="I7153" s="924"/>
      <c r="J7153" s="14" t="s">
        <v>31</v>
      </c>
      <c r="K7153" s="14" t="s">
        <v>32</v>
      </c>
      <c r="L7153" s="16">
        <v>822.78</v>
      </c>
    </row>
    <row r="7154" spans="1:12" s="1" customFormat="1" ht="409.2" customHeight="1" x14ac:dyDescent="0.15">
      <c r="A7154" s="918"/>
      <c r="B7154" s="921"/>
      <c r="C7154" s="922"/>
      <c r="D7154" s="923"/>
      <c r="E7154" s="921"/>
      <c r="F7154" s="921"/>
      <c r="G7154" s="921"/>
      <c r="H7154" s="924" t="s">
        <v>33</v>
      </c>
      <c r="I7154" s="924"/>
      <c r="J7154" s="921" t="s">
        <v>32</v>
      </c>
      <c r="K7154" s="921" t="s">
        <v>31</v>
      </c>
      <c r="L7154" s="925">
        <v>249.6</v>
      </c>
    </row>
    <row r="7155" spans="1:12" s="1" customFormat="1" ht="19.350000000000001" customHeight="1" x14ac:dyDescent="0.15">
      <c r="A7155" s="918"/>
      <c r="B7155" s="921"/>
      <c r="C7155" s="922"/>
      <c r="D7155" s="923"/>
      <c r="E7155" s="921"/>
      <c r="F7155" s="921"/>
      <c r="G7155" s="921"/>
      <c r="H7155" s="924"/>
      <c r="I7155" s="924"/>
      <c r="J7155" s="921"/>
      <c r="K7155" s="921"/>
      <c r="L7155" s="925"/>
    </row>
    <row r="7156" spans="1:12" s="1" customFormat="1" ht="24" customHeight="1" x14ac:dyDescent="0.15">
      <c r="A7156" s="918"/>
      <c r="B7156" s="9" t="s">
        <v>34</v>
      </c>
      <c r="C7156" s="13" t="s">
        <v>35</v>
      </c>
      <c r="D7156" s="13" t="s">
        <v>36</v>
      </c>
      <c r="E7156" s="13" t="s">
        <v>37</v>
      </c>
      <c r="F7156" s="920"/>
      <c r="G7156" s="920"/>
      <c r="H7156" s="924" t="s">
        <v>38</v>
      </c>
      <c r="I7156" s="924"/>
      <c r="J7156" s="921" t="s">
        <v>31</v>
      </c>
      <c r="K7156" s="921" t="s">
        <v>32</v>
      </c>
      <c r="L7156" s="925">
        <v>548</v>
      </c>
    </row>
    <row r="7157" spans="1:12" s="1" customFormat="1" ht="24" customHeight="1" x14ac:dyDescent="0.15">
      <c r="A7157" s="918"/>
      <c r="B7157" s="14" t="s">
        <v>105</v>
      </c>
      <c r="C7157" s="14" t="s">
        <v>1052</v>
      </c>
      <c r="D7157" s="15">
        <v>43635</v>
      </c>
      <c r="E7157" s="14" t="s">
        <v>2145</v>
      </c>
      <c r="F7157" s="920"/>
      <c r="G7157" s="920"/>
      <c r="H7157" s="924"/>
      <c r="I7157" s="924"/>
      <c r="J7157" s="921"/>
      <c r="K7157" s="921"/>
      <c r="L7157" s="925"/>
    </row>
    <row r="7158" spans="1:12" s="1" customFormat="1" ht="24" customHeight="1" x14ac:dyDescent="0.15">
      <c r="A7158" s="918">
        <v>1335</v>
      </c>
      <c r="B7158" s="9" t="s">
        <v>22</v>
      </c>
      <c r="C7158" s="13" t="s">
        <v>23</v>
      </c>
      <c r="D7158" s="13" t="s">
        <v>24</v>
      </c>
      <c r="E7158" s="13" t="s">
        <v>25</v>
      </c>
      <c r="F7158" s="919" t="s">
        <v>17</v>
      </c>
      <c r="G7158" s="919"/>
      <c r="H7158" s="920"/>
      <c r="I7158" s="920"/>
      <c r="J7158" s="920"/>
      <c r="K7158" s="920"/>
      <c r="L7158" s="920"/>
    </row>
    <row r="7159" spans="1:12" s="1" customFormat="1" ht="26.25" customHeight="1" x14ac:dyDescent="0.15">
      <c r="A7159" s="918"/>
      <c r="B7159" s="921" t="s">
        <v>3988</v>
      </c>
      <c r="C7159" s="922" t="s">
        <v>3989</v>
      </c>
      <c r="D7159" s="923">
        <v>43730</v>
      </c>
      <c r="E7159" s="921" t="s">
        <v>298</v>
      </c>
      <c r="F7159" s="921" t="s">
        <v>3990</v>
      </c>
      <c r="G7159" s="921"/>
      <c r="H7159" s="924" t="s">
        <v>30</v>
      </c>
      <c r="I7159" s="924"/>
      <c r="J7159" s="14" t="s">
        <v>31</v>
      </c>
      <c r="K7159" s="14" t="s">
        <v>32</v>
      </c>
      <c r="L7159" s="16">
        <v>345.92</v>
      </c>
    </row>
    <row r="7160" spans="1:12" s="1" customFormat="1" ht="409.2" customHeight="1" x14ac:dyDescent="0.15">
      <c r="A7160" s="918"/>
      <c r="B7160" s="921"/>
      <c r="C7160" s="922"/>
      <c r="D7160" s="923"/>
      <c r="E7160" s="921"/>
      <c r="F7160" s="921"/>
      <c r="G7160" s="921"/>
      <c r="H7160" s="924" t="s">
        <v>33</v>
      </c>
      <c r="I7160" s="924"/>
      <c r="J7160" s="921" t="s">
        <v>31</v>
      </c>
      <c r="K7160" s="921" t="s">
        <v>32</v>
      </c>
      <c r="L7160" s="925">
        <v>244.3</v>
      </c>
    </row>
    <row r="7161" spans="1:12" s="1" customFormat="1" ht="208.35" customHeight="1" x14ac:dyDescent="0.15">
      <c r="A7161" s="918"/>
      <c r="B7161" s="921"/>
      <c r="C7161" s="922"/>
      <c r="D7161" s="923"/>
      <c r="E7161" s="921"/>
      <c r="F7161" s="921"/>
      <c r="G7161" s="921"/>
      <c r="H7161" s="924"/>
      <c r="I7161" s="924"/>
      <c r="J7161" s="921"/>
      <c r="K7161" s="921"/>
      <c r="L7161" s="925"/>
    </row>
    <row r="7162" spans="1:12" s="1" customFormat="1" ht="24" customHeight="1" x14ac:dyDescent="0.15">
      <c r="A7162" s="918"/>
      <c r="B7162" s="9" t="s">
        <v>34</v>
      </c>
      <c r="C7162" s="13" t="s">
        <v>35</v>
      </c>
      <c r="D7162" s="13" t="s">
        <v>36</v>
      </c>
      <c r="E7162" s="13" t="s">
        <v>37</v>
      </c>
      <c r="F7162" s="920"/>
      <c r="G7162" s="920"/>
      <c r="H7162" s="924" t="s">
        <v>38</v>
      </c>
      <c r="I7162" s="924"/>
      <c r="J7162" s="921" t="s">
        <v>31</v>
      </c>
      <c r="K7162" s="921" t="s">
        <v>31</v>
      </c>
      <c r="L7162" s="925">
        <v>0</v>
      </c>
    </row>
    <row r="7163" spans="1:12" s="1" customFormat="1" ht="24" customHeight="1" x14ac:dyDescent="0.15">
      <c r="A7163" s="918"/>
      <c r="B7163" s="14" t="s">
        <v>204</v>
      </c>
      <c r="C7163" s="14" t="s">
        <v>3990</v>
      </c>
      <c r="D7163" s="15">
        <v>43738</v>
      </c>
      <c r="E7163" s="14" t="s">
        <v>86</v>
      </c>
      <c r="F7163" s="920"/>
      <c r="G7163" s="920"/>
      <c r="H7163" s="924"/>
      <c r="I7163" s="924"/>
      <c r="J7163" s="921"/>
      <c r="K7163" s="921"/>
      <c r="L7163" s="925"/>
    </row>
    <row r="7164" spans="1:12" s="1" customFormat="1" ht="24" customHeight="1" x14ac:dyDescent="0.15">
      <c r="A7164" s="918">
        <v>1336</v>
      </c>
      <c r="B7164" s="9" t="s">
        <v>22</v>
      </c>
      <c r="C7164" s="13" t="s">
        <v>23</v>
      </c>
      <c r="D7164" s="13" t="s">
        <v>24</v>
      </c>
      <c r="E7164" s="13" t="s">
        <v>25</v>
      </c>
      <c r="F7164" s="919" t="s">
        <v>17</v>
      </c>
      <c r="G7164" s="919"/>
      <c r="H7164" s="920"/>
      <c r="I7164" s="920"/>
      <c r="J7164" s="920"/>
      <c r="K7164" s="920"/>
      <c r="L7164" s="920"/>
    </row>
    <row r="7165" spans="1:12" s="1" customFormat="1" ht="26.25" customHeight="1" x14ac:dyDescent="0.15">
      <c r="A7165" s="918"/>
      <c r="B7165" s="921" t="s">
        <v>3991</v>
      </c>
      <c r="C7165" s="922" t="s">
        <v>3992</v>
      </c>
      <c r="D7165" s="923">
        <v>43579</v>
      </c>
      <c r="E7165" s="921" t="s">
        <v>3993</v>
      </c>
      <c r="F7165" s="921" t="s">
        <v>3994</v>
      </c>
      <c r="G7165" s="921"/>
      <c r="H7165" s="924" t="s">
        <v>30</v>
      </c>
      <c r="I7165" s="924"/>
      <c r="J7165" s="14" t="s">
        <v>31</v>
      </c>
      <c r="K7165" s="14" t="s">
        <v>32</v>
      </c>
      <c r="L7165" s="16">
        <v>492</v>
      </c>
    </row>
    <row r="7166" spans="1:12" s="1" customFormat="1" ht="409.2" customHeight="1" x14ac:dyDescent="0.15">
      <c r="A7166" s="918"/>
      <c r="B7166" s="921"/>
      <c r="C7166" s="922"/>
      <c r="D7166" s="923"/>
      <c r="E7166" s="921"/>
      <c r="F7166" s="921"/>
      <c r="G7166" s="921"/>
      <c r="H7166" s="924" t="s">
        <v>33</v>
      </c>
      <c r="I7166" s="924"/>
      <c r="J7166" s="921" t="s">
        <v>31</v>
      </c>
      <c r="K7166" s="921" t="s">
        <v>31</v>
      </c>
      <c r="L7166" s="925">
        <v>0</v>
      </c>
    </row>
    <row r="7167" spans="1:12" s="1" customFormat="1" ht="71.849999999999994" customHeight="1" x14ac:dyDescent="0.15">
      <c r="A7167" s="918"/>
      <c r="B7167" s="921"/>
      <c r="C7167" s="922"/>
      <c r="D7167" s="923"/>
      <c r="E7167" s="921"/>
      <c r="F7167" s="921"/>
      <c r="G7167" s="921"/>
      <c r="H7167" s="924"/>
      <c r="I7167" s="924"/>
      <c r="J7167" s="921"/>
      <c r="K7167" s="921"/>
      <c r="L7167" s="925"/>
    </row>
    <row r="7168" spans="1:12" s="1" customFormat="1" ht="24" customHeight="1" x14ac:dyDescent="0.15">
      <c r="A7168" s="918"/>
      <c r="B7168" s="9" t="s">
        <v>34</v>
      </c>
      <c r="C7168" s="13" t="s">
        <v>35</v>
      </c>
      <c r="D7168" s="13" t="s">
        <v>36</v>
      </c>
      <c r="E7168" s="13" t="s">
        <v>37</v>
      </c>
      <c r="F7168" s="920"/>
      <c r="G7168" s="920"/>
      <c r="H7168" s="924" t="s">
        <v>38</v>
      </c>
      <c r="I7168" s="924"/>
      <c r="J7168" s="921" t="s">
        <v>31</v>
      </c>
      <c r="K7168" s="921" t="s">
        <v>32</v>
      </c>
      <c r="L7168" s="925">
        <v>200</v>
      </c>
    </row>
    <row r="7169" spans="1:12" s="1" customFormat="1" ht="24" customHeight="1" x14ac:dyDescent="0.15">
      <c r="A7169" s="918"/>
      <c r="B7169" s="14" t="s">
        <v>105</v>
      </c>
      <c r="C7169" s="14" t="s">
        <v>3994</v>
      </c>
      <c r="D7169" s="15">
        <v>43583</v>
      </c>
      <c r="E7169" s="14" t="s">
        <v>3836</v>
      </c>
      <c r="F7169" s="920"/>
      <c r="G7169" s="920"/>
      <c r="H7169" s="924"/>
      <c r="I7169" s="924"/>
      <c r="J7169" s="921"/>
      <c r="K7169" s="921"/>
      <c r="L7169" s="925"/>
    </row>
    <row r="7170" spans="1:12" s="1" customFormat="1" ht="24" customHeight="1" x14ac:dyDescent="0.15">
      <c r="A7170" s="918">
        <v>1337</v>
      </c>
      <c r="B7170" s="9" t="s">
        <v>22</v>
      </c>
      <c r="C7170" s="13" t="s">
        <v>23</v>
      </c>
      <c r="D7170" s="13" t="s">
        <v>24</v>
      </c>
      <c r="E7170" s="13" t="s">
        <v>25</v>
      </c>
      <c r="F7170" s="919" t="s">
        <v>17</v>
      </c>
      <c r="G7170" s="919"/>
      <c r="H7170" s="920"/>
      <c r="I7170" s="920"/>
      <c r="J7170" s="920"/>
      <c r="K7170" s="920"/>
      <c r="L7170" s="920"/>
    </row>
    <row r="7171" spans="1:12" s="1" customFormat="1" ht="26.25" customHeight="1" x14ac:dyDescent="0.15">
      <c r="A7171" s="918"/>
      <c r="B7171" s="921" t="s">
        <v>3995</v>
      </c>
      <c r="C7171" s="922" t="s">
        <v>3996</v>
      </c>
      <c r="D7171" s="923">
        <v>43594</v>
      </c>
      <c r="E7171" s="921" t="s">
        <v>3131</v>
      </c>
      <c r="F7171" s="921" t="s">
        <v>2806</v>
      </c>
      <c r="G7171" s="921"/>
      <c r="H7171" s="924" t="s">
        <v>30</v>
      </c>
      <c r="I7171" s="924"/>
      <c r="J7171" s="14" t="s">
        <v>31</v>
      </c>
      <c r="K7171" s="14" t="s">
        <v>32</v>
      </c>
      <c r="L7171" s="16">
        <v>336.4</v>
      </c>
    </row>
    <row r="7172" spans="1:12" s="1" customFormat="1" ht="409.2" customHeight="1" x14ac:dyDescent="0.15">
      <c r="A7172" s="918"/>
      <c r="B7172" s="921"/>
      <c r="C7172" s="922"/>
      <c r="D7172" s="923"/>
      <c r="E7172" s="921"/>
      <c r="F7172" s="921"/>
      <c r="G7172" s="921"/>
      <c r="H7172" s="924" t="s">
        <v>33</v>
      </c>
      <c r="I7172" s="924"/>
      <c r="J7172" s="921" t="s">
        <v>31</v>
      </c>
      <c r="K7172" s="921" t="s">
        <v>32</v>
      </c>
      <c r="L7172" s="925">
        <v>447.6</v>
      </c>
    </row>
    <row r="7173" spans="1:12" s="1" customFormat="1" ht="313.35000000000002" customHeight="1" x14ac:dyDescent="0.15">
      <c r="A7173" s="918"/>
      <c r="B7173" s="921"/>
      <c r="C7173" s="922"/>
      <c r="D7173" s="923"/>
      <c r="E7173" s="921"/>
      <c r="F7173" s="921"/>
      <c r="G7173" s="921"/>
      <c r="H7173" s="924"/>
      <c r="I7173" s="924"/>
      <c r="J7173" s="921"/>
      <c r="K7173" s="921"/>
      <c r="L7173" s="925"/>
    </row>
    <row r="7174" spans="1:12" s="1" customFormat="1" ht="24" customHeight="1" x14ac:dyDescent="0.15">
      <c r="A7174" s="918"/>
      <c r="B7174" s="9" t="s">
        <v>34</v>
      </c>
      <c r="C7174" s="13" t="s">
        <v>35</v>
      </c>
      <c r="D7174" s="13" t="s">
        <v>36</v>
      </c>
      <c r="E7174" s="13" t="s">
        <v>37</v>
      </c>
      <c r="F7174" s="920"/>
      <c r="G7174" s="920"/>
      <c r="H7174" s="924" t="s">
        <v>38</v>
      </c>
      <c r="I7174" s="924"/>
      <c r="J7174" s="921" t="s">
        <v>31</v>
      </c>
      <c r="K7174" s="921" t="s">
        <v>31</v>
      </c>
      <c r="L7174" s="925">
        <v>0</v>
      </c>
    </row>
    <row r="7175" spans="1:12" s="1" customFormat="1" ht="24" customHeight="1" x14ac:dyDescent="0.15">
      <c r="A7175" s="918"/>
      <c r="B7175" s="14" t="s">
        <v>702</v>
      </c>
      <c r="C7175" s="14" t="s">
        <v>2806</v>
      </c>
      <c r="D7175" s="15">
        <v>43596</v>
      </c>
      <c r="E7175" s="14" t="s">
        <v>1283</v>
      </c>
      <c r="F7175" s="920"/>
      <c r="G7175" s="920"/>
      <c r="H7175" s="924"/>
      <c r="I7175" s="924"/>
      <c r="J7175" s="921"/>
      <c r="K7175" s="921"/>
      <c r="L7175" s="925"/>
    </row>
    <row r="7176" spans="1:12" s="1" customFormat="1" ht="24" customHeight="1" x14ac:dyDescent="0.15">
      <c r="A7176" s="918">
        <v>1338</v>
      </c>
      <c r="B7176" s="9" t="s">
        <v>22</v>
      </c>
      <c r="C7176" s="13" t="s">
        <v>23</v>
      </c>
      <c r="D7176" s="13" t="s">
        <v>24</v>
      </c>
      <c r="E7176" s="13" t="s">
        <v>25</v>
      </c>
      <c r="F7176" s="919" t="s">
        <v>17</v>
      </c>
      <c r="G7176" s="919"/>
      <c r="H7176" s="920"/>
      <c r="I7176" s="920"/>
      <c r="J7176" s="920"/>
      <c r="K7176" s="920"/>
      <c r="L7176" s="920"/>
    </row>
    <row r="7177" spans="1:12" s="1" customFormat="1" ht="26.25" customHeight="1" x14ac:dyDescent="0.15">
      <c r="A7177" s="918"/>
      <c r="B7177" s="921" t="s">
        <v>3995</v>
      </c>
      <c r="C7177" s="922" t="s">
        <v>3997</v>
      </c>
      <c r="D7177" s="923">
        <v>43601</v>
      </c>
      <c r="E7177" s="921" t="s">
        <v>469</v>
      </c>
      <c r="F7177" s="921" t="s">
        <v>1729</v>
      </c>
      <c r="G7177" s="921"/>
      <c r="H7177" s="924" t="s">
        <v>30</v>
      </c>
      <c r="I7177" s="924"/>
      <c r="J7177" s="14" t="s">
        <v>31</v>
      </c>
      <c r="K7177" s="14" t="s">
        <v>32</v>
      </c>
      <c r="L7177" s="16">
        <v>311</v>
      </c>
    </row>
    <row r="7178" spans="1:12" s="1" customFormat="1" ht="409.2" customHeight="1" x14ac:dyDescent="0.15">
      <c r="A7178" s="918"/>
      <c r="B7178" s="921"/>
      <c r="C7178" s="922"/>
      <c r="D7178" s="923"/>
      <c r="E7178" s="921"/>
      <c r="F7178" s="921"/>
      <c r="G7178" s="921"/>
      <c r="H7178" s="924" t="s">
        <v>33</v>
      </c>
      <c r="I7178" s="924"/>
      <c r="J7178" s="921" t="s">
        <v>31</v>
      </c>
      <c r="K7178" s="921" t="s">
        <v>32</v>
      </c>
      <c r="L7178" s="925">
        <v>450.6</v>
      </c>
    </row>
    <row r="7179" spans="1:12" s="1" customFormat="1" ht="409.2" customHeight="1" x14ac:dyDescent="0.15">
      <c r="A7179" s="918"/>
      <c r="B7179" s="921"/>
      <c r="C7179" s="922"/>
      <c r="D7179" s="923"/>
      <c r="E7179" s="921"/>
      <c r="F7179" s="921"/>
      <c r="G7179" s="921"/>
      <c r="H7179" s="924"/>
      <c r="I7179" s="924"/>
      <c r="J7179" s="921"/>
      <c r="K7179" s="921"/>
      <c r="L7179" s="925"/>
    </row>
    <row r="7180" spans="1:12" s="1" customFormat="1" ht="124.95" customHeight="1" x14ac:dyDescent="0.15">
      <c r="A7180" s="918"/>
      <c r="B7180" s="921"/>
      <c r="C7180" s="922"/>
      <c r="D7180" s="923"/>
      <c r="E7180" s="921"/>
      <c r="F7180" s="921"/>
      <c r="G7180" s="921"/>
      <c r="H7180" s="924"/>
      <c r="I7180" s="924"/>
      <c r="J7180" s="921"/>
      <c r="K7180" s="921"/>
      <c r="L7180" s="925"/>
    </row>
    <row r="7181" spans="1:12" s="1" customFormat="1" ht="24" customHeight="1" x14ac:dyDescent="0.15">
      <c r="A7181" s="918"/>
      <c r="B7181" s="9" t="s">
        <v>34</v>
      </c>
      <c r="C7181" s="13" t="s">
        <v>35</v>
      </c>
      <c r="D7181" s="13" t="s">
        <v>36</v>
      </c>
      <c r="E7181" s="13" t="s">
        <v>37</v>
      </c>
      <c r="F7181" s="920"/>
      <c r="G7181" s="920"/>
      <c r="H7181" s="924" t="s">
        <v>38</v>
      </c>
      <c r="I7181" s="924"/>
      <c r="J7181" s="921" t="s">
        <v>31</v>
      </c>
      <c r="K7181" s="921" t="s">
        <v>31</v>
      </c>
      <c r="L7181" s="925">
        <v>0</v>
      </c>
    </row>
    <row r="7182" spans="1:12" s="1" customFormat="1" ht="24" customHeight="1" x14ac:dyDescent="0.15">
      <c r="A7182" s="918"/>
      <c r="B7182" s="14" t="s">
        <v>702</v>
      </c>
      <c r="C7182" s="14" t="s">
        <v>1729</v>
      </c>
      <c r="D7182" s="15">
        <v>43607</v>
      </c>
      <c r="E7182" s="14" t="s">
        <v>3998</v>
      </c>
      <c r="F7182" s="920"/>
      <c r="G7182" s="920"/>
      <c r="H7182" s="924"/>
      <c r="I7182" s="924"/>
      <c r="J7182" s="921"/>
      <c r="K7182" s="921"/>
      <c r="L7182" s="925"/>
    </row>
    <row r="7183" spans="1:12" s="1" customFormat="1" ht="24" customHeight="1" x14ac:dyDescent="0.15">
      <c r="A7183" s="918">
        <v>1339</v>
      </c>
      <c r="B7183" s="9" t="s">
        <v>22</v>
      </c>
      <c r="C7183" s="13" t="s">
        <v>23</v>
      </c>
      <c r="D7183" s="13" t="s">
        <v>24</v>
      </c>
      <c r="E7183" s="13" t="s">
        <v>25</v>
      </c>
      <c r="F7183" s="919" t="s">
        <v>17</v>
      </c>
      <c r="G7183" s="919"/>
      <c r="H7183" s="920"/>
      <c r="I7183" s="920"/>
      <c r="J7183" s="920"/>
      <c r="K7183" s="920"/>
      <c r="L7183" s="920"/>
    </row>
    <row r="7184" spans="1:12" s="1" customFormat="1" ht="26.25" customHeight="1" x14ac:dyDescent="0.15">
      <c r="A7184" s="918"/>
      <c r="B7184" s="921" t="s">
        <v>3995</v>
      </c>
      <c r="C7184" s="922" t="s">
        <v>3997</v>
      </c>
      <c r="D7184" s="923">
        <v>43601</v>
      </c>
      <c r="E7184" s="921" t="s">
        <v>469</v>
      </c>
      <c r="F7184" s="921" t="s">
        <v>1944</v>
      </c>
      <c r="G7184" s="921"/>
      <c r="H7184" s="924" t="s">
        <v>30</v>
      </c>
      <c r="I7184" s="924"/>
      <c r="J7184" s="14" t="s">
        <v>31</v>
      </c>
      <c r="K7184" s="14" t="s">
        <v>32</v>
      </c>
      <c r="L7184" s="16">
        <v>310.95999999999998</v>
      </c>
    </row>
    <row r="7185" spans="1:12" s="1" customFormat="1" ht="409.2" customHeight="1" x14ac:dyDescent="0.15">
      <c r="A7185" s="918"/>
      <c r="B7185" s="921"/>
      <c r="C7185" s="922"/>
      <c r="D7185" s="923"/>
      <c r="E7185" s="921"/>
      <c r="F7185" s="921"/>
      <c r="G7185" s="921"/>
      <c r="H7185" s="924" t="s">
        <v>33</v>
      </c>
      <c r="I7185" s="924"/>
      <c r="J7185" s="921" t="s">
        <v>31</v>
      </c>
      <c r="K7185" s="921" t="s">
        <v>31</v>
      </c>
      <c r="L7185" s="925">
        <v>0</v>
      </c>
    </row>
    <row r="7186" spans="1:12" s="1" customFormat="1" ht="409.2" customHeight="1" x14ac:dyDescent="0.15">
      <c r="A7186" s="918"/>
      <c r="B7186" s="921"/>
      <c r="C7186" s="922"/>
      <c r="D7186" s="923"/>
      <c r="E7186" s="921"/>
      <c r="F7186" s="921"/>
      <c r="G7186" s="921"/>
      <c r="H7186" s="924"/>
      <c r="I7186" s="924"/>
      <c r="J7186" s="921"/>
      <c r="K7186" s="921"/>
      <c r="L7186" s="925"/>
    </row>
    <row r="7187" spans="1:12" s="1" customFormat="1" ht="124.95" customHeight="1" x14ac:dyDescent="0.15">
      <c r="A7187" s="918"/>
      <c r="B7187" s="921"/>
      <c r="C7187" s="922"/>
      <c r="D7187" s="923"/>
      <c r="E7187" s="921"/>
      <c r="F7187" s="921"/>
      <c r="G7187" s="921"/>
      <c r="H7187" s="924"/>
      <c r="I7187" s="924"/>
      <c r="J7187" s="921"/>
      <c r="K7187" s="921"/>
      <c r="L7187" s="925"/>
    </row>
    <row r="7188" spans="1:12" s="1" customFormat="1" ht="24" customHeight="1" x14ac:dyDescent="0.15">
      <c r="A7188" s="918"/>
      <c r="B7188" s="9" t="s">
        <v>34</v>
      </c>
      <c r="C7188" s="13" t="s">
        <v>35</v>
      </c>
      <c r="D7188" s="13" t="s">
        <v>36</v>
      </c>
      <c r="E7188" s="13" t="s">
        <v>37</v>
      </c>
      <c r="F7188" s="920"/>
      <c r="G7188" s="920"/>
      <c r="H7188" s="924" t="s">
        <v>38</v>
      </c>
      <c r="I7188" s="924"/>
      <c r="J7188" s="921" t="s">
        <v>31</v>
      </c>
      <c r="K7188" s="921" t="s">
        <v>32</v>
      </c>
      <c r="L7188" s="925">
        <v>50</v>
      </c>
    </row>
    <row r="7189" spans="1:12" s="1" customFormat="1" ht="24" customHeight="1" x14ac:dyDescent="0.15">
      <c r="A7189" s="918"/>
      <c r="B7189" s="14" t="s">
        <v>702</v>
      </c>
      <c r="C7189" s="14" t="s">
        <v>1944</v>
      </c>
      <c r="D7189" s="15">
        <v>43607</v>
      </c>
      <c r="E7189" s="14" t="s">
        <v>3998</v>
      </c>
      <c r="F7189" s="920"/>
      <c r="G7189" s="920"/>
      <c r="H7189" s="924"/>
      <c r="I7189" s="924"/>
      <c r="J7189" s="921"/>
      <c r="K7189" s="921"/>
      <c r="L7189" s="925"/>
    </row>
    <row r="7190" spans="1:12" s="1" customFormat="1" ht="24" customHeight="1" x14ac:dyDescent="0.15">
      <c r="A7190" s="918">
        <v>1340</v>
      </c>
      <c r="B7190" s="9" t="s">
        <v>22</v>
      </c>
      <c r="C7190" s="13" t="s">
        <v>23</v>
      </c>
      <c r="D7190" s="13" t="s">
        <v>24</v>
      </c>
      <c r="E7190" s="13" t="s">
        <v>25</v>
      </c>
      <c r="F7190" s="919" t="s">
        <v>17</v>
      </c>
      <c r="G7190" s="919"/>
      <c r="H7190" s="920"/>
      <c r="I7190" s="920"/>
      <c r="J7190" s="920"/>
      <c r="K7190" s="920"/>
      <c r="L7190" s="920"/>
    </row>
    <row r="7191" spans="1:12" s="1" customFormat="1" ht="26.25" customHeight="1" x14ac:dyDescent="0.15">
      <c r="A7191" s="918"/>
      <c r="B7191" s="921" t="s">
        <v>3995</v>
      </c>
      <c r="C7191" s="922" t="s">
        <v>3999</v>
      </c>
      <c r="D7191" s="923">
        <v>43697</v>
      </c>
      <c r="E7191" s="921" t="s">
        <v>1363</v>
      </c>
      <c r="F7191" s="921" t="s">
        <v>4000</v>
      </c>
      <c r="G7191" s="921"/>
      <c r="H7191" s="924" t="s">
        <v>30</v>
      </c>
      <c r="I7191" s="924"/>
      <c r="J7191" s="14" t="s">
        <v>31</v>
      </c>
      <c r="K7191" s="14" t="s">
        <v>32</v>
      </c>
      <c r="L7191" s="16">
        <v>569</v>
      </c>
    </row>
    <row r="7192" spans="1:12" s="1" customFormat="1" ht="354.75" customHeight="1" x14ac:dyDescent="0.15">
      <c r="A7192" s="918"/>
      <c r="B7192" s="921"/>
      <c r="C7192" s="922"/>
      <c r="D7192" s="923"/>
      <c r="E7192" s="921"/>
      <c r="F7192" s="921"/>
      <c r="G7192" s="921"/>
      <c r="H7192" s="924" t="s">
        <v>33</v>
      </c>
      <c r="I7192" s="924"/>
      <c r="J7192" s="14" t="s">
        <v>31</v>
      </c>
      <c r="K7192" s="14" t="s">
        <v>32</v>
      </c>
      <c r="L7192" s="16">
        <v>262.60000000000002</v>
      </c>
    </row>
    <row r="7193" spans="1:12" s="1" customFormat="1" ht="24" customHeight="1" x14ac:dyDescent="0.15">
      <c r="A7193" s="918"/>
      <c r="B7193" s="9" t="s">
        <v>34</v>
      </c>
      <c r="C7193" s="13" t="s">
        <v>35</v>
      </c>
      <c r="D7193" s="13" t="s">
        <v>36</v>
      </c>
      <c r="E7193" s="13" t="s">
        <v>37</v>
      </c>
      <c r="F7193" s="920"/>
      <c r="G7193" s="920"/>
      <c r="H7193" s="924" t="s">
        <v>38</v>
      </c>
      <c r="I7193" s="924"/>
      <c r="J7193" s="921" t="s">
        <v>31</v>
      </c>
      <c r="K7193" s="921" t="s">
        <v>32</v>
      </c>
      <c r="L7193" s="925">
        <v>300</v>
      </c>
    </row>
    <row r="7194" spans="1:12" s="1" customFormat="1" ht="24" customHeight="1" x14ac:dyDescent="0.15">
      <c r="A7194" s="918"/>
      <c r="B7194" s="14" t="s">
        <v>702</v>
      </c>
      <c r="C7194" s="14" t="s">
        <v>4000</v>
      </c>
      <c r="D7194" s="15">
        <v>43700</v>
      </c>
      <c r="E7194" s="14" t="s">
        <v>1077</v>
      </c>
      <c r="F7194" s="920"/>
      <c r="G7194" s="920"/>
      <c r="H7194" s="924"/>
      <c r="I7194" s="924"/>
      <c r="J7194" s="921"/>
      <c r="K7194" s="921"/>
      <c r="L7194" s="925"/>
    </row>
    <row r="7195" spans="1:12" s="1" customFormat="1" ht="24" customHeight="1" x14ac:dyDescent="0.15">
      <c r="A7195" s="918">
        <v>1341</v>
      </c>
      <c r="B7195" s="9" t="s">
        <v>22</v>
      </c>
      <c r="C7195" s="13" t="s">
        <v>23</v>
      </c>
      <c r="D7195" s="13" t="s">
        <v>24</v>
      </c>
      <c r="E7195" s="13" t="s">
        <v>25</v>
      </c>
      <c r="F7195" s="919" t="s">
        <v>17</v>
      </c>
      <c r="G7195" s="919"/>
      <c r="H7195" s="920"/>
      <c r="I7195" s="920"/>
      <c r="J7195" s="920"/>
      <c r="K7195" s="920"/>
      <c r="L7195" s="920"/>
    </row>
    <row r="7196" spans="1:12" s="1" customFormat="1" ht="26.25" customHeight="1" x14ac:dyDescent="0.15">
      <c r="A7196" s="918"/>
      <c r="B7196" s="921" t="s">
        <v>3995</v>
      </c>
      <c r="C7196" s="922" t="s">
        <v>4001</v>
      </c>
      <c r="D7196" s="923">
        <v>43720</v>
      </c>
      <c r="E7196" s="921" t="s">
        <v>266</v>
      </c>
      <c r="F7196" s="921" t="s">
        <v>4002</v>
      </c>
      <c r="G7196" s="921"/>
      <c r="H7196" s="924" t="s">
        <v>30</v>
      </c>
      <c r="I7196" s="924"/>
      <c r="J7196" s="14" t="s">
        <v>31</v>
      </c>
      <c r="K7196" s="14" t="s">
        <v>32</v>
      </c>
      <c r="L7196" s="16">
        <v>393.94</v>
      </c>
    </row>
    <row r="7197" spans="1:12" s="1" customFormat="1" ht="409.2" customHeight="1" x14ac:dyDescent="0.15">
      <c r="A7197" s="918"/>
      <c r="B7197" s="921"/>
      <c r="C7197" s="922"/>
      <c r="D7197" s="923"/>
      <c r="E7197" s="921"/>
      <c r="F7197" s="921"/>
      <c r="G7197" s="921"/>
      <c r="H7197" s="924" t="s">
        <v>33</v>
      </c>
      <c r="I7197" s="924"/>
      <c r="J7197" s="921" t="s">
        <v>31</v>
      </c>
      <c r="K7197" s="921" t="s">
        <v>32</v>
      </c>
      <c r="L7197" s="925">
        <v>556.59</v>
      </c>
    </row>
    <row r="7198" spans="1:12" s="1" customFormat="1" ht="155.85" customHeight="1" x14ac:dyDescent="0.15">
      <c r="A7198" s="918"/>
      <c r="B7198" s="921"/>
      <c r="C7198" s="922"/>
      <c r="D7198" s="923"/>
      <c r="E7198" s="921"/>
      <c r="F7198" s="921"/>
      <c r="G7198" s="921"/>
      <c r="H7198" s="924"/>
      <c r="I7198" s="924"/>
      <c r="J7198" s="921"/>
      <c r="K7198" s="921"/>
      <c r="L7198" s="925"/>
    </row>
    <row r="7199" spans="1:12" s="1" customFormat="1" ht="24" customHeight="1" x14ac:dyDescent="0.15">
      <c r="A7199" s="918"/>
      <c r="B7199" s="9" t="s">
        <v>34</v>
      </c>
      <c r="C7199" s="13" t="s">
        <v>35</v>
      </c>
      <c r="D7199" s="13" t="s">
        <v>36</v>
      </c>
      <c r="E7199" s="13" t="s">
        <v>37</v>
      </c>
      <c r="F7199" s="920"/>
      <c r="G7199" s="920"/>
      <c r="H7199" s="924" t="s">
        <v>38</v>
      </c>
      <c r="I7199" s="924"/>
      <c r="J7199" s="921" t="s">
        <v>31</v>
      </c>
      <c r="K7199" s="921" t="s">
        <v>32</v>
      </c>
      <c r="L7199" s="925">
        <v>100</v>
      </c>
    </row>
    <row r="7200" spans="1:12" s="1" customFormat="1" ht="24" customHeight="1" x14ac:dyDescent="0.15">
      <c r="A7200" s="918"/>
      <c r="B7200" s="14" t="s">
        <v>702</v>
      </c>
      <c r="C7200" s="14" t="s">
        <v>4002</v>
      </c>
      <c r="D7200" s="15">
        <v>43721</v>
      </c>
      <c r="E7200" s="14" t="s">
        <v>1238</v>
      </c>
      <c r="F7200" s="920"/>
      <c r="G7200" s="920"/>
      <c r="H7200" s="924"/>
      <c r="I7200" s="924"/>
      <c r="J7200" s="921"/>
      <c r="K7200" s="921"/>
      <c r="L7200" s="925"/>
    </row>
    <row r="7201" spans="1:12" s="1" customFormat="1" ht="24" customHeight="1" x14ac:dyDescent="0.15">
      <c r="A7201" s="918">
        <v>1342</v>
      </c>
      <c r="B7201" s="9" t="s">
        <v>22</v>
      </c>
      <c r="C7201" s="13" t="s">
        <v>23</v>
      </c>
      <c r="D7201" s="13" t="s">
        <v>24</v>
      </c>
      <c r="E7201" s="13" t="s">
        <v>25</v>
      </c>
      <c r="F7201" s="919" t="s">
        <v>17</v>
      </c>
      <c r="G7201" s="919"/>
      <c r="H7201" s="920"/>
      <c r="I7201" s="920"/>
      <c r="J7201" s="920"/>
      <c r="K7201" s="920"/>
      <c r="L7201" s="920"/>
    </row>
    <row r="7202" spans="1:12" s="1" customFormat="1" ht="26.25" customHeight="1" x14ac:dyDescent="0.15">
      <c r="A7202" s="918"/>
      <c r="B7202" s="921" t="s">
        <v>4003</v>
      </c>
      <c r="C7202" s="921" t="s">
        <v>4004</v>
      </c>
      <c r="D7202" s="923">
        <v>43594</v>
      </c>
      <c r="E7202" s="921" t="s">
        <v>90</v>
      </c>
      <c r="F7202" s="921" t="s">
        <v>1282</v>
      </c>
      <c r="G7202" s="921"/>
      <c r="H7202" s="924" t="s">
        <v>30</v>
      </c>
      <c r="I7202" s="924"/>
      <c r="J7202" s="14" t="s">
        <v>31</v>
      </c>
      <c r="K7202" s="14" t="s">
        <v>32</v>
      </c>
      <c r="L7202" s="16">
        <v>500.28</v>
      </c>
    </row>
    <row r="7203" spans="1:12" s="1" customFormat="1" ht="92.25" customHeight="1" x14ac:dyDescent="0.15">
      <c r="A7203" s="918"/>
      <c r="B7203" s="921"/>
      <c r="C7203" s="921"/>
      <c r="D7203" s="923"/>
      <c r="E7203" s="921"/>
      <c r="F7203" s="921"/>
      <c r="G7203" s="921"/>
      <c r="H7203" s="924" t="s">
        <v>33</v>
      </c>
      <c r="I7203" s="924"/>
      <c r="J7203" s="14" t="s">
        <v>31</v>
      </c>
      <c r="K7203" s="14" t="s">
        <v>32</v>
      </c>
      <c r="L7203" s="16">
        <v>372.38</v>
      </c>
    </row>
    <row r="7204" spans="1:12" s="1" customFormat="1" ht="24" customHeight="1" x14ac:dyDescent="0.15">
      <c r="A7204" s="918"/>
      <c r="B7204" s="9" t="s">
        <v>34</v>
      </c>
      <c r="C7204" s="13" t="s">
        <v>35</v>
      </c>
      <c r="D7204" s="13" t="s">
        <v>36</v>
      </c>
      <c r="E7204" s="13" t="s">
        <v>37</v>
      </c>
      <c r="F7204" s="920"/>
      <c r="G7204" s="920"/>
      <c r="H7204" s="924" t="s">
        <v>38</v>
      </c>
      <c r="I7204" s="924"/>
      <c r="J7204" s="921" t="s">
        <v>31</v>
      </c>
      <c r="K7204" s="921" t="s">
        <v>31</v>
      </c>
      <c r="L7204" s="925">
        <v>0</v>
      </c>
    </row>
    <row r="7205" spans="1:12" s="1" customFormat="1" ht="24" customHeight="1" x14ac:dyDescent="0.15">
      <c r="A7205" s="918"/>
      <c r="B7205" s="14" t="s">
        <v>55</v>
      </c>
      <c r="C7205" s="14" t="s">
        <v>1282</v>
      </c>
      <c r="D7205" s="15">
        <v>43596</v>
      </c>
      <c r="E7205" s="14" t="s">
        <v>1283</v>
      </c>
      <c r="F7205" s="920"/>
      <c r="G7205" s="920"/>
      <c r="H7205" s="924"/>
      <c r="I7205" s="924"/>
      <c r="J7205" s="921"/>
      <c r="K7205" s="921"/>
      <c r="L7205" s="925"/>
    </row>
    <row r="7206" spans="1:12" s="1" customFormat="1" ht="24" customHeight="1" x14ac:dyDescent="0.15">
      <c r="A7206" s="918">
        <v>1343</v>
      </c>
      <c r="B7206" s="9" t="s">
        <v>22</v>
      </c>
      <c r="C7206" s="13" t="s">
        <v>23</v>
      </c>
      <c r="D7206" s="13" t="s">
        <v>24</v>
      </c>
      <c r="E7206" s="13" t="s">
        <v>25</v>
      </c>
      <c r="F7206" s="919" t="s">
        <v>17</v>
      </c>
      <c r="G7206" s="919"/>
      <c r="H7206" s="920"/>
      <c r="I7206" s="920"/>
      <c r="J7206" s="920"/>
      <c r="K7206" s="920"/>
      <c r="L7206" s="920"/>
    </row>
    <row r="7207" spans="1:12" s="1" customFormat="1" ht="26.25" customHeight="1" x14ac:dyDescent="0.15">
      <c r="A7207" s="918"/>
      <c r="B7207" s="921" t="s">
        <v>4003</v>
      </c>
      <c r="C7207" s="921" t="s">
        <v>4005</v>
      </c>
      <c r="D7207" s="923">
        <v>43600</v>
      </c>
      <c r="E7207" s="921" t="s">
        <v>90</v>
      </c>
      <c r="F7207" s="921" t="s">
        <v>1282</v>
      </c>
      <c r="G7207" s="921"/>
      <c r="H7207" s="924" t="s">
        <v>30</v>
      </c>
      <c r="I7207" s="924"/>
      <c r="J7207" s="14" t="s">
        <v>31</v>
      </c>
      <c r="K7207" s="14" t="s">
        <v>32</v>
      </c>
      <c r="L7207" s="16">
        <v>267.01</v>
      </c>
    </row>
    <row r="7208" spans="1:12" s="1" customFormat="1" ht="81.75" customHeight="1" x14ac:dyDescent="0.15">
      <c r="A7208" s="918"/>
      <c r="B7208" s="921"/>
      <c r="C7208" s="921"/>
      <c r="D7208" s="923"/>
      <c r="E7208" s="921"/>
      <c r="F7208" s="921"/>
      <c r="G7208" s="921"/>
      <c r="H7208" s="924" t="s">
        <v>33</v>
      </c>
      <c r="I7208" s="924"/>
      <c r="J7208" s="14" t="s">
        <v>31</v>
      </c>
      <c r="K7208" s="14" t="s">
        <v>32</v>
      </c>
      <c r="L7208" s="16">
        <v>372.38</v>
      </c>
    </row>
    <row r="7209" spans="1:12" s="1" customFormat="1" ht="24" customHeight="1" x14ac:dyDescent="0.15">
      <c r="A7209" s="918"/>
      <c r="B7209" s="9" t="s">
        <v>34</v>
      </c>
      <c r="C7209" s="13" t="s">
        <v>35</v>
      </c>
      <c r="D7209" s="13" t="s">
        <v>36</v>
      </c>
      <c r="E7209" s="13" t="s">
        <v>37</v>
      </c>
      <c r="F7209" s="920"/>
      <c r="G7209" s="920"/>
      <c r="H7209" s="924" t="s">
        <v>38</v>
      </c>
      <c r="I7209" s="924"/>
      <c r="J7209" s="921" t="s">
        <v>31</v>
      </c>
      <c r="K7209" s="921" t="s">
        <v>31</v>
      </c>
      <c r="L7209" s="925">
        <v>0</v>
      </c>
    </row>
    <row r="7210" spans="1:12" s="1" customFormat="1" ht="24" customHeight="1" x14ac:dyDescent="0.15">
      <c r="A7210" s="918"/>
      <c r="B7210" s="14" t="s">
        <v>55</v>
      </c>
      <c r="C7210" s="14" t="s">
        <v>1282</v>
      </c>
      <c r="D7210" s="15">
        <v>43601</v>
      </c>
      <c r="E7210" s="14" t="s">
        <v>1104</v>
      </c>
      <c r="F7210" s="920"/>
      <c r="G7210" s="920"/>
      <c r="H7210" s="924"/>
      <c r="I7210" s="924"/>
      <c r="J7210" s="921"/>
      <c r="K7210" s="921"/>
      <c r="L7210" s="925"/>
    </row>
    <row r="7211" spans="1:12" s="1" customFormat="1" ht="24" customHeight="1" x14ac:dyDescent="0.15">
      <c r="A7211" s="918">
        <v>1344</v>
      </c>
      <c r="B7211" s="9" t="s">
        <v>22</v>
      </c>
      <c r="C7211" s="13" t="s">
        <v>23</v>
      </c>
      <c r="D7211" s="13" t="s">
        <v>24</v>
      </c>
      <c r="E7211" s="13" t="s">
        <v>25</v>
      </c>
      <c r="F7211" s="919" t="s">
        <v>17</v>
      </c>
      <c r="G7211" s="919"/>
      <c r="H7211" s="920"/>
      <c r="I7211" s="920"/>
      <c r="J7211" s="920"/>
      <c r="K7211" s="920"/>
      <c r="L7211" s="920"/>
    </row>
    <row r="7212" spans="1:12" s="1" customFormat="1" ht="26.25" customHeight="1" x14ac:dyDescent="0.15">
      <c r="A7212" s="918"/>
      <c r="B7212" s="921" t="s">
        <v>4003</v>
      </c>
      <c r="C7212" s="922" t="s">
        <v>4006</v>
      </c>
      <c r="D7212" s="923">
        <v>43725</v>
      </c>
      <c r="E7212" s="921" t="s">
        <v>90</v>
      </c>
      <c r="F7212" s="921" t="s">
        <v>4007</v>
      </c>
      <c r="G7212" s="921"/>
      <c r="H7212" s="924" t="s">
        <v>30</v>
      </c>
      <c r="I7212" s="924"/>
      <c r="J7212" s="14" t="s">
        <v>31</v>
      </c>
      <c r="K7212" s="14" t="s">
        <v>32</v>
      </c>
      <c r="L7212" s="16">
        <v>248.31</v>
      </c>
    </row>
    <row r="7213" spans="1:12" s="1" customFormat="1" ht="249.75" customHeight="1" x14ac:dyDescent="0.15">
      <c r="A7213" s="918"/>
      <c r="B7213" s="921"/>
      <c r="C7213" s="922"/>
      <c r="D7213" s="923"/>
      <c r="E7213" s="921"/>
      <c r="F7213" s="921"/>
      <c r="G7213" s="921"/>
      <c r="H7213" s="924" t="s">
        <v>33</v>
      </c>
      <c r="I7213" s="924"/>
      <c r="J7213" s="14" t="s">
        <v>31</v>
      </c>
      <c r="K7213" s="14" t="s">
        <v>32</v>
      </c>
      <c r="L7213" s="16">
        <v>287.60000000000002</v>
      </c>
    </row>
    <row r="7214" spans="1:12" s="1" customFormat="1" ht="24" customHeight="1" x14ac:dyDescent="0.15">
      <c r="A7214" s="918"/>
      <c r="B7214" s="9" t="s">
        <v>34</v>
      </c>
      <c r="C7214" s="13" t="s">
        <v>35</v>
      </c>
      <c r="D7214" s="13" t="s">
        <v>36</v>
      </c>
      <c r="E7214" s="13" t="s">
        <v>37</v>
      </c>
      <c r="F7214" s="920"/>
      <c r="G7214" s="920"/>
      <c r="H7214" s="924" t="s">
        <v>38</v>
      </c>
      <c r="I7214" s="924"/>
      <c r="J7214" s="921" t="s">
        <v>31</v>
      </c>
      <c r="K7214" s="921" t="s">
        <v>31</v>
      </c>
      <c r="L7214" s="925">
        <v>0</v>
      </c>
    </row>
    <row r="7215" spans="1:12" s="1" customFormat="1" ht="24" customHeight="1" x14ac:dyDescent="0.15">
      <c r="A7215" s="918"/>
      <c r="B7215" s="14" t="s">
        <v>55</v>
      </c>
      <c r="C7215" s="14" t="s">
        <v>4007</v>
      </c>
      <c r="D7215" s="15">
        <v>43726</v>
      </c>
      <c r="E7215" s="14" t="s">
        <v>4008</v>
      </c>
      <c r="F7215" s="920"/>
      <c r="G7215" s="920"/>
      <c r="H7215" s="924"/>
      <c r="I7215" s="924"/>
      <c r="J7215" s="921"/>
      <c r="K7215" s="921"/>
      <c r="L7215" s="925"/>
    </row>
    <row r="7216" spans="1:12" s="1" customFormat="1" ht="24" customHeight="1" x14ac:dyDescent="0.15">
      <c r="A7216" s="918">
        <v>1345</v>
      </c>
      <c r="B7216" s="9" t="s">
        <v>22</v>
      </c>
      <c r="C7216" s="13" t="s">
        <v>23</v>
      </c>
      <c r="D7216" s="13" t="s">
        <v>24</v>
      </c>
      <c r="E7216" s="13" t="s">
        <v>25</v>
      </c>
      <c r="F7216" s="919" t="s">
        <v>17</v>
      </c>
      <c r="G7216" s="919"/>
      <c r="H7216" s="920"/>
      <c r="I7216" s="920"/>
      <c r="J7216" s="920"/>
      <c r="K7216" s="920"/>
      <c r="L7216" s="920"/>
    </row>
    <row r="7217" spans="1:12" s="1" customFormat="1" ht="26.25" customHeight="1" x14ac:dyDescent="0.15">
      <c r="A7217" s="918"/>
      <c r="B7217" s="921" t="s">
        <v>4009</v>
      </c>
      <c r="C7217" s="922" t="s">
        <v>4010</v>
      </c>
      <c r="D7217" s="923">
        <v>43593</v>
      </c>
      <c r="E7217" s="921" t="s">
        <v>95</v>
      </c>
      <c r="F7217" s="921" t="s">
        <v>96</v>
      </c>
      <c r="G7217" s="921"/>
      <c r="H7217" s="924" t="s">
        <v>30</v>
      </c>
      <c r="I7217" s="924"/>
      <c r="J7217" s="14" t="s">
        <v>31</v>
      </c>
      <c r="K7217" s="14" t="s">
        <v>32</v>
      </c>
      <c r="L7217" s="16">
        <v>673.44</v>
      </c>
    </row>
    <row r="7218" spans="1:12" s="1" customFormat="1" ht="409.2" customHeight="1" x14ac:dyDescent="0.15">
      <c r="A7218" s="918"/>
      <c r="B7218" s="921"/>
      <c r="C7218" s="922"/>
      <c r="D7218" s="923"/>
      <c r="E7218" s="921"/>
      <c r="F7218" s="921"/>
      <c r="G7218" s="921"/>
      <c r="H7218" s="924" t="s">
        <v>33</v>
      </c>
      <c r="I7218" s="924"/>
      <c r="J7218" s="921" t="s">
        <v>31</v>
      </c>
      <c r="K7218" s="921" t="s">
        <v>31</v>
      </c>
      <c r="L7218" s="925">
        <v>0</v>
      </c>
    </row>
    <row r="7219" spans="1:12" s="1" customFormat="1" ht="82.35" customHeight="1" x14ac:dyDescent="0.15">
      <c r="A7219" s="918"/>
      <c r="B7219" s="921"/>
      <c r="C7219" s="922"/>
      <c r="D7219" s="923"/>
      <c r="E7219" s="921"/>
      <c r="F7219" s="921"/>
      <c r="G7219" s="921"/>
      <c r="H7219" s="924"/>
      <c r="I7219" s="924"/>
      <c r="J7219" s="921"/>
      <c r="K7219" s="921"/>
      <c r="L7219" s="925"/>
    </row>
    <row r="7220" spans="1:12" s="1" customFormat="1" ht="24" customHeight="1" x14ac:dyDescent="0.15">
      <c r="A7220" s="918"/>
      <c r="B7220" s="9" t="s">
        <v>34</v>
      </c>
      <c r="C7220" s="13" t="s">
        <v>35</v>
      </c>
      <c r="D7220" s="13" t="s">
        <v>36</v>
      </c>
      <c r="E7220" s="13" t="s">
        <v>37</v>
      </c>
      <c r="F7220" s="920"/>
      <c r="G7220" s="920"/>
      <c r="H7220" s="924" t="s">
        <v>38</v>
      </c>
      <c r="I7220" s="924"/>
      <c r="J7220" s="921" t="s">
        <v>31</v>
      </c>
      <c r="K7220" s="921" t="s">
        <v>32</v>
      </c>
      <c r="L7220" s="925">
        <v>395</v>
      </c>
    </row>
    <row r="7221" spans="1:12" s="1" customFormat="1" ht="24" customHeight="1" x14ac:dyDescent="0.15">
      <c r="A7221" s="918"/>
      <c r="B7221" s="14" t="s">
        <v>31</v>
      </c>
      <c r="C7221" s="14" t="s">
        <v>96</v>
      </c>
      <c r="D7221" s="15">
        <v>43599</v>
      </c>
      <c r="E7221" s="14" t="s">
        <v>4011</v>
      </c>
      <c r="F7221" s="920"/>
      <c r="G7221" s="920"/>
      <c r="H7221" s="924"/>
      <c r="I7221" s="924"/>
      <c r="J7221" s="921"/>
      <c r="K7221" s="921"/>
      <c r="L7221" s="925"/>
    </row>
    <row r="7222" spans="1:12" s="1" customFormat="1" ht="24" customHeight="1" x14ac:dyDescent="0.15">
      <c r="A7222" s="918">
        <v>1346</v>
      </c>
      <c r="B7222" s="9" t="s">
        <v>22</v>
      </c>
      <c r="C7222" s="13" t="s">
        <v>23</v>
      </c>
      <c r="D7222" s="13" t="s">
        <v>24</v>
      </c>
      <c r="E7222" s="13" t="s">
        <v>25</v>
      </c>
      <c r="F7222" s="919" t="s">
        <v>17</v>
      </c>
      <c r="G7222" s="919"/>
      <c r="H7222" s="920"/>
      <c r="I7222" s="920"/>
      <c r="J7222" s="920"/>
      <c r="K7222" s="920"/>
      <c r="L7222" s="920"/>
    </row>
    <row r="7223" spans="1:12" s="1" customFormat="1" ht="26.25" customHeight="1" x14ac:dyDescent="0.15">
      <c r="A7223" s="918"/>
      <c r="B7223" s="921" t="s">
        <v>4012</v>
      </c>
      <c r="C7223" s="922" t="s">
        <v>4013</v>
      </c>
      <c r="D7223" s="923">
        <v>43646</v>
      </c>
      <c r="E7223" s="921" t="s">
        <v>115</v>
      </c>
      <c r="F7223" s="921" t="s">
        <v>1088</v>
      </c>
      <c r="G7223" s="921"/>
      <c r="H7223" s="924" t="s">
        <v>30</v>
      </c>
      <c r="I7223" s="924"/>
      <c r="J7223" s="14" t="s">
        <v>31</v>
      </c>
      <c r="K7223" s="14" t="s">
        <v>32</v>
      </c>
      <c r="L7223" s="16">
        <v>660</v>
      </c>
    </row>
    <row r="7224" spans="1:12" s="1" customFormat="1" ht="165.75" customHeight="1" x14ac:dyDescent="0.15">
      <c r="A7224" s="918"/>
      <c r="B7224" s="921"/>
      <c r="C7224" s="922"/>
      <c r="D7224" s="923"/>
      <c r="E7224" s="921"/>
      <c r="F7224" s="921"/>
      <c r="G7224" s="921"/>
      <c r="H7224" s="924" t="s">
        <v>33</v>
      </c>
      <c r="I7224" s="924"/>
      <c r="J7224" s="14" t="s">
        <v>31</v>
      </c>
      <c r="K7224" s="14" t="s">
        <v>31</v>
      </c>
      <c r="L7224" s="16">
        <v>0</v>
      </c>
    </row>
    <row r="7225" spans="1:12" s="1" customFormat="1" ht="24" customHeight="1" x14ac:dyDescent="0.15">
      <c r="A7225" s="918"/>
      <c r="B7225" s="9" t="s">
        <v>34</v>
      </c>
      <c r="C7225" s="13" t="s">
        <v>35</v>
      </c>
      <c r="D7225" s="13" t="s">
        <v>36</v>
      </c>
      <c r="E7225" s="13" t="s">
        <v>37</v>
      </c>
      <c r="F7225" s="920"/>
      <c r="G7225" s="920"/>
      <c r="H7225" s="924" t="s">
        <v>38</v>
      </c>
      <c r="I7225" s="924"/>
      <c r="J7225" s="921" t="s">
        <v>31</v>
      </c>
      <c r="K7225" s="921" t="s">
        <v>32</v>
      </c>
      <c r="L7225" s="925">
        <v>649</v>
      </c>
    </row>
    <row r="7226" spans="1:12" s="1" customFormat="1" ht="24" customHeight="1" x14ac:dyDescent="0.15">
      <c r="A7226" s="918"/>
      <c r="B7226" s="14" t="s">
        <v>4014</v>
      </c>
      <c r="C7226" s="14" t="s">
        <v>1088</v>
      </c>
      <c r="D7226" s="15">
        <v>43650</v>
      </c>
      <c r="E7226" s="14" t="s">
        <v>1673</v>
      </c>
      <c r="F7226" s="920"/>
      <c r="G7226" s="920"/>
      <c r="H7226" s="924"/>
      <c r="I7226" s="924"/>
      <c r="J7226" s="921"/>
      <c r="K7226" s="921"/>
      <c r="L7226" s="925"/>
    </row>
    <row r="7227" spans="1:12" s="1" customFormat="1" ht="24" customHeight="1" x14ac:dyDescent="0.15">
      <c r="A7227" s="918">
        <v>1347</v>
      </c>
      <c r="B7227" s="9" t="s">
        <v>22</v>
      </c>
      <c r="C7227" s="13" t="s">
        <v>23</v>
      </c>
      <c r="D7227" s="13" t="s">
        <v>24</v>
      </c>
      <c r="E7227" s="13" t="s">
        <v>25</v>
      </c>
      <c r="F7227" s="919" t="s">
        <v>17</v>
      </c>
      <c r="G7227" s="919"/>
      <c r="H7227" s="920"/>
      <c r="I7227" s="920"/>
      <c r="J7227" s="920"/>
      <c r="K7227" s="920"/>
      <c r="L7227" s="920"/>
    </row>
    <row r="7228" spans="1:12" s="1" customFormat="1" ht="26.25" customHeight="1" x14ac:dyDescent="0.15">
      <c r="A7228" s="918"/>
      <c r="B7228" s="921" t="s">
        <v>4012</v>
      </c>
      <c r="C7228" s="922" t="s">
        <v>4015</v>
      </c>
      <c r="D7228" s="923">
        <v>43726</v>
      </c>
      <c r="E7228" s="921" t="s">
        <v>136</v>
      </c>
      <c r="F7228" s="921" t="s">
        <v>4016</v>
      </c>
      <c r="G7228" s="921"/>
      <c r="H7228" s="924" t="s">
        <v>30</v>
      </c>
      <c r="I7228" s="924"/>
      <c r="J7228" s="14" t="s">
        <v>31</v>
      </c>
      <c r="K7228" s="14" t="s">
        <v>32</v>
      </c>
      <c r="L7228" s="16">
        <v>369.68</v>
      </c>
    </row>
    <row r="7229" spans="1:12" s="1" customFormat="1" ht="291.75" customHeight="1" x14ac:dyDescent="0.15">
      <c r="A7229" s="918"/>
      <c r="B7229" s="921"/>
      <c r="C7229" s="922"/>
      <c r="D7229" s="923"/>
      <c r="E7229" s="921"/>
      <c r="F7229" s="921"/>
      <c r="G7229" s="921"/>
      <c r="H7229" s="924" t="s">
        <v>33</v>
      </c>
      <c r="I7229" s="924"/>
      <c r="J7229" s="14" t="s">
        <v>31</v>
      </c>
      <c r="K7229" s="14" t="s">
        <v>31</v>
      </c>
      <c r="L7229" s="16">
        <v>0</v>
      </c>
    </row>
    <row r="7230" spans="1:12" s="1" customFormat="1" ht="24" customHeight="1" x14ac:dyDescent="0.15">
      <c r="A7230" s="918"/>
      <c r="B7230" s="9" t="s">
        <v>34</v>
      </c>
      <c r="C7230" s="13" t="s">
        <v>35</v>
      </c>
      <c r="D7230" s="13" t="s">
        <v>36</v>
      </c>
      <c r="E7230" s="13" t="s">
        <v>37</v>
      </c>
      <c r="F7230" s="920"/>
      <c r="G7230" s="920"/>
      <c r="H7230" s="924" t="s">
        <v>38</v>
      </c>
      <c r="I7230" s="924"/>
      <c r="J7230" s="921" t="s">
        <v>31</v>
      </c>
      <c r="K7230" s="921" t="s">
        <v>32</v>
      </c>
      <c r="L7230" s="925">
        <v>499</v>
      </c>
    </row>
    <row r="7231" spans="1:12" s="1" customFormat="1" ht="24" customHeight="1" x14ac:dyDescent="0.15">
      <c r="A7231" s="918"/>
      <c r="B7231" s="14" t="s">
        <v>4014</v>
      </c>
      <c r="C7231" s="14" t="s">
        <v>4016</v>
      </c>
      <c r="D7231" s="15">
        <v>43728</v>
      </c>
      <c r="E7231" s="14" t="s">
        <v>1676</v>
      </c>
      <c r="F7231" s="920"/>
      <c r="G7231" s="920"/>
      <c r="H7231" s="924"/>
      <c r="I7231" s="924"/>
      <c r="J7231" s="921"/>
      <c r="K7231" s="921"/>
      <c r="L7231" s="925"/>
    </row>
    <row r="7232" spans="1:12" s="1" customFormat="1" ht="24" customHeight="1" x14ac:dyDescent="0.15">
      <c r="A7232" s="918">
        <v>1348</v>
      </c>
      <c r="B7232" s="9" t="s">
        <v>22</v>
      </c>
      <c r="C7232" s="13" t="s">
        <v>23</v>
      </c>
      <c r="D7232" s="13" t="s">
        <v>24</v>
      </c>
      <c r="E7232" s="13" t="s">
        <v>25</v>
      </c>
      <c r="F7232" s="919" t="s">
        <v>17</v>
      </c>
      <c r="G7232" s="919"/>
      <c r="H7232" s="920"/>
      <c r="I7232" s="920"/>
      <c r="J7232" s="920"/>
      <c r="K7232" s="920"/>
      <c r="L7232" s="920"/>
    </row>
    <row r="7233" spans="1:12" s="1" customFormat="1" ht="26.25" customHeight="1" x14ac:dyDescent="0.15">
      <c r="A7233" s="918"/>
      <c r="B7233" s="921" t="s">
        <v>4017</v>
      </c>
      <c r="C7233" s="922" t="s">
        <v>4018</v>
      </c>
      <c r="D7233" s="923">
        <v>43606</v>
      </c>
      <c r="E7233" s="921" t="s">
        <v>136</v>
      </c>
      <c r="F7233" s="921" t="s">
        <v>137</v>
      </c>
      <c r="G7233" s="921"/>
      <c r="H7233" s="924" t="s">
        <v>30</v>
      </c>
      <c r="I7233" s="924"/>
      <c r="J7233" s="14" t="s">
        <v>31</v>
      </c>
      <c r="K7233" s="14" t="s">
        <v>31</v>
      </c>
      <c r="L7233" s="16">
        <v>0</v>
      </c>
    </row>
    <row r="7234" spans="1:12" s="1" customFormat="1" ht="134.25" customHeight="1" x14ac:dyDescent="0.15">
      <c r="A7234" s="918"/>
      <c r="B7234" s="921"/>
      <c r="C7234" s="922"/>
      <c r="D7234" s="923"/>
      <c r="E7234" s="921"/>
      <c r="F7234" s="921"/>
      <c r="G7234" s="921"/>
      <c r="H7234" s="924" t="s">
        <v>33</v>
      </c>
      <c r="I7234" s="924"/>
      <c r="J7234" s="14" t="s">
        <v>31</v>
      </c>
      <c r="K7234" s="14" t="s">
        <v>32</v>
      </c>
      <c r="L7234" s="16">
        <v>256</v>
      </c>
    </row>
    <row r="7235" spans="1:12" s="1" customFormat="1" ht="24" customHeight="1" x14ac:dyDescent="0.15">
      <c r="A7235" s="918"/>
      <c r="B7235" s="9" t="s">
        <v>34</v>
      </c>
      <c r="C7235" s="13" t="s">
        <v>35</v>
      </c>
      <c r="D7235" s="13" t="s">
        <v>36</v>
      </c>
      <c r="E7235" s="13" t="s">
        <v>37</v>
      </c>
      <c r="F7235" s="920"/>
      <c r="G7235" s="920"/>
      <c r="H7235" s="924" t="s">
        <v>38</v>
      </c>
      <c r="I7235" s="924"/>
      <c r="J7235" s="921" t="s">
        <v>31</v>
      </c>
      <c r="K7235" s="921" t="s">
        <v>32</v>
      </c>
      <c r="L7235" s="925">
        <v>100</v>
      </c>
    </row>
    <row r="7236" spans="1:12" s="1" customFormat="1" ht="24" customHeight="1" x14ac:dyDescent="0.15">
      <c r="A7236" s="918"/>
      <c r="B7236" s="14" t="s">
        <v>605</v>
      </c>
      <c r="C7236" s="14" t="s">
        <v>137</v>
      </c>
      <c r="D7236" s="15">
        <v>43606</v>
      </c>
      <c r="E7236" s="14" t="s">
        <v>4019</v>
      </c>
      <c r="F7236" s="920"/>
      <c r="G7236" s="920"/>
      <c r="H7236" s="924"/>
      <c r="I7236" s="924"/>
      <c r="J7236" s="921"/>
      <c r="K7236" s="921"/>
      <c r="L7236" s="925"/>
    </row>
    <row r="7237" spans="1:12" s="1" customFormat="1" ht="24" customHeight="1" x14ac:dyDescent="0.15">
      <c r="A7237" s="918">
        <v>1349</v>
      </c>
      <c r="B7237" s="9" t="s">
        <v>22</v>
      </c>
      <c r="C7237" s="13" t="s">
        <v>23</v>
      </c>
      <c r="D7237" s="13" t="s">
        <v>24</v>
      </c>
      <c r="E7237" s="13" t="s">
        <v>25</v>
      </c>
      <c r="F7237" s="919" t="s">
        <v>17</v>
      </c>
      <c r="G7237" s="919"/>
      <c r="H7237" s="920"/>
      <c r="I7237" s="920"/>
      <c r="J7237" s="920"/>
      <c r="K7237" s="920"/>
      <c r="L7237" s="920"/>
    </row>
    <row r="7238" spans="1:12" s="1" customFormat="1" ht="26.25" customHeight="1" x14ac:dyDescent="0.15">
      <c r="A7238" s="918"/>
      <c r="B7238" s="921" t="s">
        <v>4017</v>
      </c>
      <c r="C7238" s="922" t="s">
        <v>4020</v>
      </c>
      <c r="D7238" s="923">
        <v>43628</v>
      </c>
      <c r="E7238" s="921" t="s">
        <v>103</v>
      </c>
      <c r="F7238" s="921" t="s">
        <v>4021</v>
      </c>
      <c r="G7238" s="921"/>
      <c r="H7238" s="924" t="s">
        <v>30</v>
      </c>
      <c r="I7238" s="924"/>
      <c r="J7238" s="14" t="s">
        <v>31</v>
      </c>
      <c r="K7238" s="14" t="s">
        <v>32</v>
      </c>
      <c r="L7238" s="16">
        <v>862</v>
      </c>
    </row>
    <row r="7239" spans="1:12" s="1" customFormat="1" ht="207.75" customHeight="1" x14ac:dyDescent="0.15">
      <c r="A7239" s="918"/>
      <c r="B7239" s="921"/>
      <c r="C7239" s="922"/>
      <c r="D7239" s="923"/>
      <c r="E7239" s="921"/>
      <c r="F7239" s="921"/>
      <c r="G7239" s="921"/>
      <c r="H7239" s="924" t="s">
        <v>33</v>
      </c>
      <c r="I7239" s="924"/>
      <c r="J7239" s="14" t="s">
        <v>31</v>
      </c>
      <c r="K7239" s="14" t="s">
        <v>32</v>
      </c>
      <c r="L7239" s="16">
        <v>10835</v>
      </c>
    </row>
    <row r="7240" spans="1:12" s="1" customFormat="1" ht="24" customHeight="1" x14ac:dyDescent="0.15">
      <c r="A7240" s="918"/>
      <c r="B7240" s="9" t="s">
        <v>34</v>
      </c>
      <c r="C7240" s="13" t="s">
        <v>35</v>
      </c>
      <c r="D7240" s="13" t="s">
        <v>36</v>
      </c>
      <c r="E7240" s="13" t="s">
        <v>37</v>
      </c>
      <c r="F7240" s="920"/>
      <c r="G7240" s="920"/>
      <c r="H7240" s="924" t="s">
        <v>38</v>
      </c>
      <c r="I7240" s="924"/>
      <c r="J7240" s="921" t="s">
        <v>31</v>
      </c>
      <c r="K7240" s="921" t="s">
        <v>32</v>
      </c>
      <c r="L7240" s="925">
        <v>1113.9000000000001</v>
      </c>
    </row>
    <row r="7241" spans="1:12" s="1" customFormat="1" ht="24" customHeight="1" x14ac:dyDescent="0.15">
      <c r="A7241" s="918"/>
      <c r="B7241" s="14" t="s">
        <v>605</v>
      </c>
      <c r="C7241" s="14" t="s">
        <v>4021</v>
      </c>
      <c r="D7241" s="15">
        <v>43631</v>
      </c>
      <c r="E7241" s="14" t="s">
        <v>1667</v>
      </c>
      <c r="F7241" s="920"/>
      <c r="G7241" s="920"/>
      <c r="H7241" s="924"/>
      <c r="I7241" s="924"/>
      <c r="J7241" s="921"/>
      <c r="K7241" s="921"/>
      <c r="L7241" s="925"/>
    </row>
    <row r="7242" spans="1:12" s="1" customFormat="1" ht="24" customHeight="1" x14ac:dyDescent="0.15">
      <c r="A7242" s="918">
        <v>1350</v>
      </c>
      <c r="B7242" s="9" t="s">
        <v>22</v>
      </c>
      <c r="C7242" s="13" t="s">
        <v>23</v>
      </c>
      <c r="D7242" s="13" t="s">
        <v>24</v>
      </c>
      <c r="E7242" s="13" t="s">
        <v>25</v>
      </c>
      <c r="F7242" s="919" t="s">
        <v>17</v>
      </c>
      <c r="G7242" s="919"/>
      <c r="H7242" s="920"/>
      <c r="I7242" s="920"/>
      <c r="J7242" s="920"/>
      <c r="K7242" s="920"/>
      <c r="L7242" s="920"/>
    </row>
    <row r="7243" spans="1:12" s="1" customFormat="1" ht="26.25" customHeight="1" x14ac:dyDescent="0.15">
      <c r="A7243" s="918"/>
      <c r="B7243" s="921" t="s">
        <v>4017</v>
      </c>
      <c r="C7243" s="922" t="s">
        <v>4022</v>
      </c>
      <c r="D7243" s="923">
        <v>43710</v>
      </c>
      <c r="E7243" s="921" t="s">
        <v>597</v>
      </c>
      <c r="F7243" s="921" t="s">
        <v>665</v>
      </c>
      <c r="G7243" s="921"/>
      <c r="H7243" s="924" t="s">
        <v>30</v>
      </c>
      <c r="I7243" s="924"/>
      <c r="J7243" s="14" t="s">
        <v>31</v>
      </c>
      <c r="K7243" s="14" t="s">
        <v>32</v>
      </c>
      <c r="L7243" s="16">
        <v>346.84</v>
      </c>
    </row>
    <row r="7244" spans="1:12" s="1" customFormat="1" ht="249.75" customHeight="1" x14ac:dyDescent="0.15">
      <c r="A7244" s="918"/>
      <c r="B7244" s="921"/>
      <c r="C7244" s="922"/>
      <c r="D7244" s="923"/>
      <c r="E7244" s="921"/>
      <c r="F7244" s="921"/>
      <c r="G7244" s="921"/>
      <c r="H7244" s="924" t="s">
        <v>33</v>
      </c>
      <c r="I7244" s="924"/>
      <c r="J7244" s="14" t="s">
        <v>31</v>
      </c>
      <c r="K7244" s="14" t="s">
        <v>32</v>
      </c>
      <c r="L7244" s="16">
        <v>1350.68</v>
      </c>
    </row>
    <row r="7245" spans="1:12" s="1" customFormat="1" ht="24" customHeight="1" x14ac:dyDescent="0.15">
      <c r="A7245" s="918"/>
      <c r="B7245" s="9" t="s">
        <v>34</v>
      </c>
      <c r="C7245" s="13" t="s">
        <v>35</v>
      </c>
      <c r="D7245" s="13" t="s">
        <v>36</v>
      </c>
      <c r="E7245" s="13" t="s">
        <v>37</v>
      </c>
      <c r="F7245" s="920"/>
      <c r="G7245" s="920"/>
      <c r="H7245" s="924" t="s">
        <v>38</v>
      </c>
      <c r="I7245" s="924"/>
      <c r="J7245" s="921" t="s">
        <v>31</v>
      </c>
      <c r="K7245" s="921" t="s">
        <v>32</v>
      </c>
      <c r="L7245" s="925">
        <v>878.3</v>
      </c>
    </row>
    <row r="7246" spans="1:12" s="1" customFormat="1" ht="24" customHeight="1" x14ac:dyDescent="0.15">
      <c r="A7246" s="918"/>
      <c r="B7246" s="14" t="s">
        <v>605</v>
      </c>
      <c r="C7246" s="14" t="s">
        <v>665</v>
      </c>
      <c r="D7246" s="15">
        <v>43713</v>
      </c>
      <c r="E7246" s="14" t="s">
        <v>4023</v>
      </c>
      <c r="F7246" s="920"/>
      <c r="G7246" s="920"/>
      <c r="H7246" s="924"/>
      <c r="I7246" s="924"/>
      <c r="J7246" s="921"/>
      <c r="K7246" s="921"/>
      <c r="L7246" s="925"/>
    </row>
    <row r="7247" spans="1:12" s="1" customFormat="1" ht="24" customHeight="1" x14ac:dyDescent="0.15">
      <c r="A7247" s="918">
        <v>1351</v>
      </c>
      <c r="B7247" s="9" t="s">
        <v>22</v>
      </c>
      <c r="C7247" s="13" t="s">
        <v>23</v>
      </c>
      <c r="D7247" s="13" t="s">
        <v>24</v>
      </c>
      <c r="E7247" s="13" t="s">
        <v>25</v>
      </c>
      <c r="F7247" s="919" t="s">
        <v>17</v>
      </c>
      <c r="G7247" s="919"/>
      <c r="H7247" s="920"/>
      <c r="I7247" s="920"/>
      <c r="J7247" s="920"/>
      <c r="K7247" s="920"/>
      <c r="L7247" s="920"/>
    </row>
    <row r="7248" spans="1:12" s="1" customFormat="1" ht="26.25" customHeight="1" x14ac:dyDescent="0.15">
      <c r="A7248" s="918"/>
      <c r="B7248" s="921" t="s">
        <v>4017</v>
      </c>
      <c r="C7248" s="921" t="s">
        <v>4024</v>
      </c>
      <c r="D7248" s="923">
        <v>43726</v>
      </c>
      <c r="E7248" s="921" t="s">
        <v>53</v>
      </c>
      <c r="F7248" s="921" t="s">
        <v>816</v>
      </c>
      <c r="G7248" s="921"/>
      <c r="H7248" s="924" t="s">
        <v>30</v>
      </c>
      <c r="I7248" s="924"/>
      <c r="J7248" s="14" t="s">
        <v>31</v>
      </c>
      <c r="K7248" s="14" t="s">
        <v>32</v>
      </c>
      <c r="L7248" s="16">
        <v>497</v>
      </c>
    </row>
    <row r="7249" spans="1:12" s="1" customFormat="1" ht="81.75" customHeight="1" x14ac:dyDescent="0.15">
      <c r="A7249" s="918"/>
      <c r="B7249" s="921"/>
      <c r="C7249" s="921"/>
      <c r="D7249" s="923"/>
      <c r="E7249" s="921"/>
      <c r="F7249" s="921"/>
      <c r="G7249" s="921"/>
      <c r="H7249" s="924" t="s">
        <v>33</v>
      </c>
      <c r="I7249" s="924"/>
      <c r="J7249" s="14" t="s">
        <v>31</v>
      </c>
      <c r="K7249" s="14" t="s">
        <v>32</v>
      </c>
      <c r="L7249" s="16">
        <v>366.6</v>
      </c>
    </row>
    <row r="7250" spans="1:12" s="1" customFormat="1" ht="24" customHeight="1" x14ac:dyDescent="0.15">
      <c r="A7250" s="918"/>
      <c r="B7250" s="9" t="s">
        <v>34</v>
      </c>
      <c r="C7250" s="13" t="s">
        <v>35</v>
      </c>
      <c r="D7250" s="13" t="s">
        <v>36</v>
      </c>
      <c r="E7250" s="13" t="s">
        <v>37</v>
      </c>
      <c r="F7250" s="920"/>
      <c r="G7250" s="920"/>
      <c r="H7250" s="924" t="s">
        <v>38</v>
      </c>
      <c r="I7250" s="924"/>
      <c r="J7250" s="921" t="s">
        <v>31</v>
      </c>
      <c r="K7250" s="921" t="s">
        <v>32</v>
      </c>
      <c r="L7250" s="925">
        <v>150</v>
      </c>
    </row>
    <row r="7251" spans="1:12" s="1" customFormat="1" ht="24" customHeight="1" x14ac:dyDescent="0.15">
      <c r="A7251" s="918"/>
      <c r="B7251" s="14" t="s">
        <v>605</v>
      </c>
      <c r="C7251" s="14" t="s">
        <v>816</v>
      </c>
      <c r="D7251" s="15">
        <v>43727</v>
      </c>
      <c r="E7251" s="14" t="s">
        <v>4025</v>
      </c>
      <c r="F7251" s="920"/>
      <c r="G7251" s="920"/>
      <c r="H7251" s="924"/>
      <c r="I7251" s="924"/>
      <c r="J7251" s="921"/>
      <c r="K7251" s="921"/>
      <c r="L7251" s="925"/>
    </row>
    <row r="7252" spans="1:12" s="1" customFormat="1" ht="24" customHeight="1" x14ac:dyDescent="0.15">
      <c r="A7252" s="918">
        <v>1352</v>
      </c>
      <c r="B7252" s="9" t="s">
        <v>22</v>
      </c>
      <c r="C7252" s="13" t="s">
        <v>23</v>
      </c>
      <c r="D7252" s="13" t="s">
        <v>24</v>
      </c>
      <c r="E7252" s="13" t="s">
        <v>25</v>
      </c>
      <c r="F7252" s="919" t="s">
        <v>17</v>
      </c>
      <c r="G7252" s="919"/>
      <c r="H7252" s="920"/>
      <c r="I7252" s="920"/>
      <c r="J7252" s="920"/>
      <c r="K7252" s="920"/>
      <c r="L7252" s="920"/>
    </row>
    <row r="7253" spans="1:12" s="1" customFormat="1" ht="26.25" customHeight="1" x14ac:dyDescent="0.15">
      <c r="A7253" s="918"/>
      <c r="B7253" s="921" t="s">
        <v>4026</v>
      </c>
      <c r="C7253" s="922" t="s">
        <v>4027</v>
      </c>
      <c r="D7253" s="923">
        <v>43578</v>
      </c>
      <c r="E7253" s="921" t="s">
        <v>436</v>
      </c>
      <c r="F7253" s="921" t="s">
        <v>4028</v>
      </c>
      <c r="G7253" s="921"/>
      <c r="H7253" s="924" t="s">
        <v>30</v>
      </c>
      <c r="I7253" s="924"/>
      <c r="J7253" s="14" t="s">
        <v>31</v>
      </c>
      <c r="K7253" s="14" t="s">
        <v>32</v>
      </c>
      <c r="L7253" s="16">
        <v>593.88</v>
      </c>
    </row>
    <row r="7254" spans="1:12" s="1" customFormat="1" ht="375.75" customHeight="1" x14ac:dyDescent="0.15">
      <c r="A7254" s="918"/>
      <c r="B7254" s="921"/>
      <c r="C7254" s="922"/>
      <c r="D7254" s="923"/>
      <c r="E7254" s="921"/>
      <c r="F7254" s="921"/>
      <c r="G7254" s="921"/>
      <c r="H7254" s="924" t="s">
        <v>33</v>
      </c>
      <c r="I7254" s="924"/>
      <c r="J7254" s="14" t="s">
        <v>31</v>
      </c>
      <c r="K7254" s="14" t="s">
        <v>32</v>
      </c>
      <c r="L7254" s="16">
        <v>2861.21</v>
      </c>
    </row>
    <row r="7255" spans="1:12" s="1" customFormat="1" ht="24" customHeight="1" x14ac:dyDescent="0.15">
      <c r="A7255" s="918"/>
      <c r="B7255" s="9" t="s">
        <v>34</v>
      </c>
      <c r="C7255" s="13" t="s">
        <v>35</v>
      </c>
      <c r="D7255" s="13" t="s">
        <v>36</v>
      </c>
      <c r="E7255" s="13" t="s">
        <v>37</v>
      </c>
      <c r="F7255" s="920"/>
      <c r="G7255" s="920"/>
      <c r="H7255" s="924" t="s">
        <v>38</v>
      </c>
      <c r="I7255" s="924"/>
      <c r="J7255" s="921" t="s">
        <v>31</v>
      </c>
      <c r="K7255" s="921" t="s">
        <v>31</v>
      </c>
      <c r="L7255" s="925">
        <v>0</v>
      </c>
    </row>
    <row r="7256" spans="1:12" s="1" customFormat="1" ht="24" customHeight="1" x14ac:dyDescent="0.15">
      <c r="A7256" s="918"/>
      <c r="B7256" s="14" t="s">
        <v>4029</v>
      </c>
      <c r="C7256" s="14" t="s">
        <v>4028</v>
      </c>
      <c r="D7256" s="15">
        <v>43583</v>
      </c>
      <c r="E7256" s="14" t="s">
        <v>3612</v>
      </c>
      <c r="F7256" s="920"/>
      <c r="G7256" s="920"/>
      <c r="H7256" s="924"/>
      <c r="I7256" s="924"/>
      <c r="J7256" s="921"/>
      <c r="K7256" s="921"/>
      <c r="L7256" s="925"/>
    </row>
    <row r="7257" spans="1:12" s="1" customFormat="1" ht="24" customHeight="1" x14ac:dyDescent="0.15">
      <c r="A7257" s="918">
        <v>1353</v>
      </c>
      <c r="B7257" s="9" t="s">
        <v>22</v>
      </c>
      <c r="C7257" s="13" t="s">
        <v>23</v>
      </c>
      <c r="D7257" s="13" t="s">
        <v>24</v>
      </c>
      <c r="E7257" s="13" t="s">
        <v>25</v>
      </c>
      <c r="F7257" s="919" t="s">
        <v>17</v>
      </c>
      <c r="G7257" s="919"/>
      <c r="H7257" s="920"/>
      <c r="I7257" s="920"/>
      <c r="J7257" s="920"/>
      <c r="K7257" s="920"/>
      <c r="L7257" s="920"/>
    </row>
    <row r="7258" spans="1:12" s="1" customFormat="1" ht="26.25" customHeight="1" x14ac:dyDescent="0.15">
      <c r="A7258" s="918"/>
      <c r="B7258" s="921" t="s">
        <v>4026</v>
      </c>
      <c r="C7258" s="922" t="s">
        <v>4030</v>
      </c>
      <c r="D7258" s="923">
        <v>43586</v>
      </c>
      <c r="E7258" s="921" t="s">
        <v>4031</v>
      </c>
      <c r="F7258" s="921" t="s">
        <v>110</v>
      </c>
      <c r="G7258" s="921"/>
      <c r="H7258" s="924" t="s">
        <v>30</v>
      </c>
      <c r="I7258" s="924"/>
      <c r="J7258" s="14" t="s">
        <v>31</v>
      </c>
      <c r="K7258" s="14" t="s">
        <v>32</v>
      </c>
      <c r="L7258" s="16">
        <v>169.38</v>
      </c>
    </row>
    <row r="7259" spans="1:12" s="1" customFormat="1" ht="409.2" customHeight="1" x14ac:dyDescent="0.15">
      <c r="A7259" s="918"/>
      <c r="B7259" s="921"/>
      <c r="C7259" s="922"/>
      <c r="D7259" s="923"/>
      <c r="E7259" s="921"/>
      <c r="F7259" s="921"/>
      <c r="G7259" s="921"/>
      <c r="H7259" s="924" t="s">
        <v>33</v>
      </c>
      <c r="I7259" s="924"/>
      <c r="J7259" s="921" t="s">
        <v>31</v>
      </c>
      <c r="K7259" s="921" t="s">
        <v>32</v>
      </c>
      <c r="L7259" s="925">
        <v>574.23</v>
      </c>
    </row>
    <row r="7260" spans="1:12" s="1" customFormat="1" ht="50.85" customHeight="1" x14ac:dyDescent="0.15">
      <c r="A7260" s="918"/>
      <c r="B7260" s="921"/>
      <c r="C7260" s="922"/>
      <c r="D7260" s="923"/>
      <c r="E7260" s="921"/>
      <c r="F7260" s="921"/>
      <c r="G7260" s="921"/>
      <c r="H7260" s="924"/>
      <c r="I7260" s="924"/>
      <c r="J7260" s="921"/>
      <c r="K7260" s="921"/>
      <c r="L7260" s="925"/>
    </row>
    <row r="7261" spans="1:12" s="1" customFormat="1" ht="24" customHeight="1" x14ac:dyDescent="0.15">
      <c r="A7261" s="918"/>
      <c r="B7261" s="9" t="s">
        <v>34</v>
      </c>
      <c r="C7261" s="13" t="s">
        <v>35</v>
      </c>
      <c r="D7261" s="13" t="s">
        <v>36</v>
      </c>
      <c r="E7261" s="13" t="s">
        <v>37</v>
      </c>
      <c r="F7261" s="920"/>
      <c r="G7261" s="920"/>
      <c r="H7261" s="924" t="s">
        <v>38</v>
      </c>
      <c r="I7261" s="924"/>
      <c r="J7261" s="921" t="s">
        <v>31</v>
      </c>
      <c r="K7261" s="921" t="s">
        <v>31</v>
      </c>
      <c r="L7261" s="925">
        <v>0</v>
      </c>
    </row>
    <row r="7262" spans="1:12" s="1" customFormat="1" ht="24" customHeight="1" x14ac:dyDescent="0.15">
      <c r="A7262" s="918"/>
      <c r="B7262" s="14" t="s">
        <v>4029</v>
      </c>
      <c r="C7262" s="14" t="s">
        <v>110</v>
      </c>
      <c r="D7262" s="15">
        <v>43587</v>
      </c>
      <c r="E7262" s="14" t="s">
        <v>656</v>
      </c>
      <c r="F7262" s="920"/>
      <c r="G7262" s="920"/>
      <c r="H7262" s="924"/>
      <c r="I7262" s="924"/>
      <c r="J7262" s="921"/>
      <c r="K7262" s="921"/>
      <c r="L7262" s="925"/>
    </row>
    <row r="7263" spans="1:12" s="1" customFormat="1" ht="24" customHeight="1" x14ac:dyDescent="0.15">
      <c r="A7263" s="918">
        <v>1354</v>
      </c>
      <c r="B7263" s="9" t="s">
        <v>22</v>
      </c>
      <c r="C7263" s="13" t="s">
        <v>23</v>
      </c>
      <c r="D7263" s="13" t="s">
        <v>24</v>
      </c>
      <c r="E7263" s="13" t="s">
        <v>25</v>
      </c>
      <c r="F7263" s="919" t="s">
        <v>17</v>
      </c>
      <c r="G7263" s="919"/>
      <c r="H7263" s="920"/>
      <c r="I7263" s="920"/>
      <c r="J7263" s="920"/>
      <c r="K7263" s="920"/>
      <c r="L7263" s="920"/>
    </row>
    <row r="7264" spans="1:12" s="1" customFormat="1" ht="26.25" customHeight="1" x14ac:dyDescent="0.15">
      <c r="A7264" s="918"/>
      <c r="B7264" s="921" t="s">
        <v>4026</v>
      </c>
      <c r="C7264" s="922" t="s">
        <v>4032</v>
      </c>
      <c r="D7264" s="923">
        <v>43621</v>
      </c>
      <c r="E7264" s="921" t="s">
        <v>440</v>
      </c>
      <c r="F7264" s="921" t="s">
        <v>4033</v>
      </c>
      <c r="G7264" s="921"/>
      <c r="H7264" s="924" t="s">
        <v>30</v>
      </c>
      <c r="I7264" s="924"/>
      <c r="J7264" s="14" t="s">
        <v>31</v>
      </c>
      <c r="K7264" s="14" t="s">
        <v>32</v>
      </c>
      <c r="L7264" s="16">
        <v>102.66</v>
      </c>
    </row>
    <row r="7265" spans="1:12" s="1" customFormat="1" ht="302.25" customHeight="1" x14ac:dyDescent="0.15">
      <c r="A7265" s="918"/>
      <c r="B7265" s="921"/>
      <c r="C7265" s="922"/>
      <c r="D7265" s="923"/>
      <c r="E7265" s="921"/>
      <c r="F7265" s="921"/>
      <c r="G7265" s="921"/>
      <c r="H7265" s="924" t="s">
        <v>33</v>
      </c>
      <c r="I7265" s="924"/>
      <c r="J7265" s="14" t="s">
        <v>31</v>
      </c>
      <c r="K7265" s="14" t="s">
        <v>32</v>
      </c>
      <c r="L7265" s="16">
        <v>3430.47</v>
      </c>
    </row>
    <row r="7266" spans="1:12" s="1" customFormat="1" ht="24" customHeight="1" x14ac:dyDescent="0.15">
      <c r="A7266" s="918"/>
      <c r="B7266" s="9" t="s">
        <v>34</v>
      </c>
      <c r="C7266" s="13" t="s">
        <v>35</v>
      </c>
      <c r="D7266" s="13" t="s">
        <v>36</v>
      </c>
      <c r="E7266" s="13" t="s">
        <v>37</v>
      </c>
      <c r="F7266" s="920"/>
      <c r="G7266" s="920"/>
      <c r="H7266" s="924" t="s">
        <v>38</v>
      </c>
      <c r="I7266" s="924"/>
      <c r="J7266" s="921" t="s">
        <v>31</v>
      </c>
      <c r="K7266" s="921" t="s">
        <v>32</v>
      </c>
      <c r="L7266" s="925">
        <v>89.28</v>
      </c>
    </row>
    <row r="7267" spans="1:12" s="1" customFormat="1" ht="24" customHeight="1" x14ac:dyDescent="0.15">
      <c r="A7267" s="918"/>
      <c r="B7267" s="14" t="s">
        <v>4029</v>
      </c>
      <c r="C7267" s="14" t="s">
        <v>4033</v>
      </c>
      <c r="D7267" s="15">
        <v>43623</v>
      </c>
      <c r="E7267" s="14" t="s">
        <v>673</v>
      </c>
      <c r="F7267" s="920"/>
      <c r="G7267" s="920"/>
      <c r="H7267" s="924"/>
      <c r="I7267" s="924"/>
      <c r="J7267" s="921"/>
      <c r="K7267" s="921"/>
      <c r="L7267" s="925"/>
    </row>
    <row r="7268" spans="1:12" s="1" customFormat="1" ht="24" customHeight="1" x14ac:dyDescent="0.15">
      <c r="A7268" s="918">
        <v>1355</v>
      </c>
      <c r="B7268" s="9" t="s">
        <v>22</v>
      </c>
      <c r="C7268" s="13" t="s">
        <v>23</v>
      </c>
      <c r="D7268" s="13" t="s">
        <v>24</v>
      </c>
      <c r="E7268" s="13" t="s">
        <v>25</v>
      </c>
      <c r="F7268" s="919" t="s">
        <v>17</v>
      </c>
      <c r="G7268" s="919"/>
      <c r="H7268" s="920"/>
      <c r="I7268" s="920"/>
      <c r="J7268" s="920"/>
      <c r="K7268" s="920"/>
      <c r="L7268" s="920"/>
    </row>
    <row r="7269" spans="1:12" s="1" customFormat="1" ht="26.25" customHeight="1" x14ac:dyDescent="0.15">
      <c r="A7269" s="918"/>
      <c r="B7269" s="921" t="s">
        <v>4026</v>
      </c>
      <c r="C7269" s="922" t="s">
        <v>4034</v>
      </c>
      <c r="D7269" s="923">
        <v>43655</v>
      </c>
      <c r="E7269" s="921" t="s">
        <v>647</v>
      </c>
      <c r="F7269" s="921" t="s">
        <v>4035</v>
      </c>
      <c r="G7269" s="921"/>
      <c r="H7269" s="924" t="s">
        <v>30</v>
      </c>
      <c r="I7269" s="924"/>
      <c r="J7269" s="14" t="s">
        <v>31</v>
      </c>
      <c r="K7269" s="14" t="s">
        <v>32</v>
      </c>
      <c r="L7269" s="16">
        <v>191.86</v>
      </c>
    </row>
    <row r="7270" spans="1:12" s="1" customFormat="1" ht="354.75" customHeight="1" x14ac:dyDescent="0.15">
      <c r="A7270" s="918"/>
      <c r="B7270" s="921"/>
      <c r="C7270" s="922"/>
      <c r="D7270" s="923"/>
      <c r="E7270" s="921"/>
      <c r="F7270" s="921"/>
      <c r="G7270" s="921"/>
      <c r="H7270" s="924" t="s">
        <v>33</v>
      </c>
      <c r="I7270" s="924"/>
      <c r="J7270" s="14" t="s">
        <v>31</v>
      </c>
      <c r="K7270" s="14" t="s">
        <v>31</v>
      </c>
      <c r="L7270" s="16">
        <v>0</v>
      </c>
    </row>
    <row r="7271" spans="1:12" s="1" customFormat="1" ht="24" customHeight="1" x14ac:dyDescent="0.15">
      <c r="A7271" s="918"/>
      <c r="B7271" s="9" t="s">
        <v>34</v>
      </c>
      <c r="C7271" s="13" t="s">
        <v>35</v>
      </c>
      <c r="D7271" s="13" t="s">
        <v>36</v>
      </c>
      <c r="E7271" s="13" t="s">
        <v>37</v>
      </c>
      <c r="F7271" s="920"/>
      <c r="G7271" s="920"/>
      <c r="H7271" s="924" t="s">
        <v>38</v>
      </c>
      <c r="I7271" s="924"/>
      <c r="J7271" s="921" t="s">
        <v>31</v>
      </c>
      <c r="K7271" s="921" t="s">
        <v>32</v>
      </c>
      <c r="L7271" s="925">
        <v>710</v>
      </c>
    </row>
    <row r="7272" spans="1:12" s="1" customFormat="1" ht="24" customHeight="1" x14ac:dyDescent="0.15">
      <c r="A7272" s="918"/>
      <c r="B7272" s="14" t="s">
        <v>4029</v>
      </c>
      <c r="C7272" s="14" t="s">
        <v>4035</v>
      </c>
      <c r="D7272" s="15">
        <v>43658</v>
      </c>
      <c r="E7272" s="14" t="s">
        <v>4036</v>
      </c>
      <c r="F7272" s="920"/>
      <c r="G7272" s="920"/>
      <c r="H7272" s="924"/>
      <c r="I7272" s="924"/>
      <c r="J7272" s="921"/>
      <c r="K7272" s="921"/>
      <c r="L7272" s="925"/>
    </row>
    <row r="7273" spans="1:12" s="1" customFormat="1" ht="24" customHeight="1" x14ac:dyDescent="0.15">
      <c r="A7273" s="918">
        <v>1356</v>
      </c>
      <c r="B7273" s="9" t="s">
        <v>22</v>
      </c>
      <c r="C7273" s="13" t="s">
        <v>23</v>
      </c>
      <c r="D7273" s="13" t="s">
        <v>24</v>
      </c>
      <c r="E7273" s="13" t="s">
        <v>25</v>
      </c>
      <c r="F7273" s="919" t="s">
        <v>17</v>
      </c>
      <c r="G7273" s="919"/>
      <c r="H7273" s="920"/>
      <c r="I7273" s="920"/>
      <c r="J7273" s="920"/>
      <c r="K7273" s="920"/>
      <c r="L7273" s="920"/>
    </row>
    <row r="7274" spans="1:12" s="1" customFormat="1" ht="26.25" customHeight="1" x14ac:dyDescent="0.15">
      <c r="A7274" s="918"/>
      <c r="B7274" s="921" t="s">
        <v>4026</v>
      </c>
      <c r="C7274" s="922" t="s">
        <v>4037</v>
      </c>
      <c r="D7274" s="923">
        <v>43666</v>
      </c>
      <c r="E7274" s="921" t="s">
        <v>4038</v>
      </c>
      <c r="F7274" s="921" t="s">
        <v>4039</v>
      </c>
      <c r="G7274" s="921"/>
      <c r="H7274" s="924" t="s">
        <v>30</v>
      </c>
      <c r="I7274" s="924"/>
      <c r="J7274" s="14" t="s">
        <v>31</v>
      </c>
      <c r="K7274" s="14" t="s">
        <v>32</v>
      </c>
      <c r="L7274" s="16">
        <v>144</v>
      </c>
    </row>
    <row r="7275" spans="1:12" s="1" customFormat="1" ht="409.2" customHeight="1" x14ac:dyDescent="0.15">
      <c r="A7275" s="918"/>
      <c r="B7275" s="921"/>
      <c r="C7275" s="922"/>
      <c r="D7275" s="923"/>
      <c r="E7275" s="921"/>
      <c r="F7275" s="921"/>
      <c r="G7275" s="921"/>
      <c r="H7275" s="924" t="s">
        <v>33</v>
      </c>
      <c r="I7275" s="924"/>
      <c r="J7275" s="921" t="s">
        <v>31</v>
      </c>
      <c r="K7275" s="921" t="s">
        <v>31</v>
      </c>
      <c r="L7275" s="925">
        <v>0</v>
      </c>
    </row>
    <row r="7276" spans="1:12" s="1" customFormat="1" ht="409.2" customHeight="1" x14ac:dyDescent="0.15">
      <c r="A7276" s="918"/>
      <c r="B7276" s="921"/>
      <c r="C7276" s="922"/>
      <c r="D7276" s="923"/>
      <c r="E7276" s="921"/>
      <c r="F7276" s="921"/>
      <c r="G7276" s="921"/>
      <c r="H7276" s="924"/>
      <c r="I7276" s="924"/>
      <c r="J7276" s="921"/>
      <c r="K7276" s="921"/>
      <c r="L7276" s="925"/>
    </row>
    <row r="7277" spans="1:12" s="1" customFormat="1" ht="82.95" customHeight="1" x14ac:dyDescent="0.15">
      <c r="A7277" s="918"/>
      <c r="B7277" s="921"/>
      <c r="C7277" s="922"/>
      <c r="D7277" s="923"/>
      <c r="E7277" s="921"/>
      <c r="F7277" s="921"/>
      <c r="G7277" s="921"/>
      <c r="H7277" s="924"/>
      <c r="I7277" s="924"/>
      <c r="J7277" s="921"/>
      <c r="K7277" s="921"/>
      <c r="L7277" s="925"/>
    </row>
    <row r="7278" spans="1:12" s="1" customFormat="1" ht="24" customHeight="1" x14ac:dyDescent="0.15">
      <c r="A7278" s="918"/>
      <c r="B7278" s="9" t="s">
        <v>34</v>
      </c>
      <c r="C7278" s="13" t="s">
        <v>35</v>
      </c>
      <c r="D7278" s="13" t="s">
        <v>36</v>
      </c>
      <c r="E7278" s="13" t="s">
        <v>37</v>
      </c>
      <c r="F7278" s="920"/>
      <c r="G7278" s="920"/>
      <c r="H7278" s="924" t="s">
        <v>38</v>
      </c>
      <c r="I7278" s="924"/>
      <c r="J7278" s="921" t="s">
        <v>31</v>
      </c>
      <c r="K7278" s="921" t="s">
        <v>32</v>
      </c>
      <c r="L7278" s="925">
        <v>260</v>
      </c>
    </row>
    <row r="7279" spans="1:12" s="1" customFormat="1" ht="24" customHeight="1" x14ac:dyDescent="0.15">
      <c r="A7279" s="918"/>
      <c r="B7279" s="14" t="s">
        <v>4029</v>
      </c>
      <c r="C7279" s="14" t="s">
        <v>4039</v>
      </c>
      <c r="D7279" s="15">
        <v>43673</v>
      </c>
      <c r="E7279" s="14" t="s">
        <v>4040</v>
      </c>
      <c r="F7279" s="920"/>
      <c r="G7279" s="920"/>
      <c r="H7279" s="924"/>
      <c r="I7279" s="924"/>
      <c r="J7279" s="921"/>
      <c r="K7279" s="921"/>
      <c r="L7279" s="925"/>
    </row>
    <row r="7280" spans="1:12" s="1" customFormat="1" ht="24" customHeight="1" x14ac:dyDescent="0.15">
      <c r="A7280" s="918">
        <v>1357</v>
      </c>
      <c r="B7280" s="9" t="s">
        <v>22</v>
      </c>
      <c r="C7280" s="13" t="s">
        <v>23</v>
      </c>
      <c r="D7280" s="13" t="s">
        <v>24</v>
      </c>
      <c r="E7280" s="13" t="s">
        <v>25</v>
      </c>
      <c r="F7280" s="919" t="s">
        <v>17</v>
      </c>
      <c r="G7280" s="919"/>
      <c r="H7280" s="920"/>
      <c r="I7280" s="920"/>
      <c r="J7280" s="920"/>
      <c r="K7280" s="920"/>
      <c r="L7280" s="920"/>
    </row>
    <row r="7281" spans="1:12" s="1" customFormat="1" ht="26.25" customHeight="1" x14ac:dyDescent="0.15">
      <c r="A7281" s="918"/>
      <c r="B7281" s="921" t="s">
        <v>4026</v>
      </c>
      <c r="C7281" s="922" t="s">
        <v>4041</v>
      </c>
      <c r="D7281" s="923">
        <v>43725</v>
      </c>
      <c r="E7281" s="921" t="s">
        <v>397</v>
      </c>
      <c r="F7281" s="921" t="s">
        <v>524</v>
      </c>
      <c r="G7281" s="921"/>
      <c r="H7281" s="924" t="s">
        <v>30</v>
      </c>
      <c r="I7281" s="924"/>
      <c r="J7281" s="14" t="s">
        <v>31</v>
      </c>
      <c r="K7281" s="14" t="s">
        <v>32</v>
      </c>
      <c r="L7281" s="16">
        <v>222.72</v>
      </c>
    </row>
    <row r="7282" spans="1:12" s="1" customFormat="1" ht="281.25" customHeight="1" x14ac:dyDescent="0.15">
      <c r="A7282" s="918"/>
      <c r="B7282" s="921"/>
      <c r="C7282" s="922"/>
      <c r="D7282" s="923"/>
      <c r="E7282" s="921"/>
      <c r="F7282" s="921"/>
      <c r="G7282" s="921"/>
      <c r="H7282" s="924" t="s">
        <v>33</v>
      </c>
      <c r="I7282" s="924"/>
      <c r="J7282" s="14" t="s">
        <v>31</v>
      </c>
      <c r="K7282" s="14" t="s">
        <v>32</v>
      </c>
      <c r="L7282" s="16">
        <v>469.19</v>
      </c>
    </row>
    <row r="7283" spans="1:12" s="1" customFormat="1" ht="24" customHeight="1" x14ac:dyDescent="0.15">
      <c r="A7283" s="918"/>
      <c r="B7283" s="9" t="s">
        <v>34</v>
      </c>
      <c r="C7283" s="13" t="s">
        <v>35</v>
      </c>
      <c r="D7283" s="13" t="s">
        <v>36</v>
      </c>
      <c r="E7283" s="13" t="s">
        <v>37</v>
      </c>
      <c r="F7283" s="920"/>
      <c r="G7283" s="920"/>
      <c r="H7283" s="924" t="s">
        <v>38</v>
      </c>
      <c r="I7283" s="924"/>
      <c r="J7283" s="921" t="s">
        <v>31</v>
      </c>
      <c r="K7283" s="921" t="s">
        <v>31</v>
      </c>
      <c r="L7283" s="925">
        <v>0</v>
      </c>
    </row>
    <row r="7284" spans="1:12" s="1" customFormat="1" ht="24" customHeight="1" x14ac:dyDescent="0.15">
      <c r="A7284" s="918"/>
      <c r="B7284" s="14" t="s">
        <v>4029</v>
      </c>
      <c r="C7284" s="14" t="s">
        <v>524</v>
      </c>
      <c r="D7284" s="15">
        <v>43726</v>
      </c>
      <c r="E7284" s="14" t="s">
        <v>4008</v>
      </c>
      <c r="F7284" s="920"/>
      <c r="G7284" s="920"/>
      <c r="H7284" s="924"/>
      <c r="I7284" s="924"/>
      <c r="J7284" s="921"/>
      <c r="K7284" s="921"/>
      <c r="L7284" s="925"/>
    </row>
    <row r="7285" spans="1:12" s="1" customFormat="1" ht="24" customHeight="1" x14ac:dyDescent="0.15">
      <c r="A7285" s="918">
        <v>1358</v>
      </c>
      <c r="B7285" s="9" t="s">
        <v>22</v>
      </c>
      <c r="C7285" s="13" t="s">
        <v>23</v>
      </c>
      <c r="D7285" s="13" t="s">
        <v>24</v>
      </c>
      <c r="E7285" s="13" t="s">
        <v>25</v>
      </c>
      <c r="F7285" s="919" t="s">
        <v>17</v>
      </c>
      <c r="G7285" s="919"/>
      <c r="H7285" s="920"/>
      <c r="I7285" s="920"/>
      <c r="J7285" s="920"/>
      <c r="K7285" s="920"/>
      <c r="L7285" s="920"/>
    </row>
    <row r="7286" spans="1:12" s="1" customFormat="1" ht="26.25" customHeight="1" x14ac:dyDescent="0.15">
      <c r="A7286" s="918"/>
      <c r="B7286" s="921" t="s">
        <v>4042</v>
      </c>
      <c r="C7286" s="922" t="s">
        <v>4043</v>
      </c>
      <c r="D7286" s="923">
        <v>43563</v>
      </c>
      <c r="E7286" s="921" t="s">
        <v>4044</v>
      </c>
      <c r="F7286" s="921" t="s">
        <v>3597</v>
      </c>
      <c r="G7286" s="921"/>
      <c r="H7286" s="924" t="s">
        <v>30</v>
      </c>
      <c r="I7286" s="924"/>
      <c r="J7286" s="14" t="s">
        <v>31</v>
      </c>
      <c r="K7286" s="14" t="s">
        <v>32</v>
      </c>
      <c r="L7286" s="16">
        <v>756</v>
      </c>
    </row>
    <row r="7287" spans="1:12" s="1" customFormat="1" ht="409.2" customHeight="1" x14ac:dyDescent="0.15">
      <c r="A7287" s="918"/>
      <c r="B7287" s="921"/>
      <c r="C7287" s="922"/>
      <c r="D7287" s="923"/>
      <c r="E7287" s="921"/>
      <c r="F7287" s="921"/>
      <c r="G7287" s="921"/>
      <c r="H7287" s="924" t="s">
        <v>33</v>
      </c>
      <c r="I7287" s="924"/>
      <c r="J7287" s="921" t="s">
        <v>31</v>
      </c>
      <c r="K7287" s="921" t="s">
        <v>32</v>
      </c>
      <c r="L7287" s="925">
        <v>2580.5</v>
      </c>
    </row>
    <row r="7288" spans="1:12" s="1" customFormat="1" ht="82.35" customHeight="1" x14ac:dyDescent="0.15">
      <c r="A7288" s="918"/>
      <c r="B7288" s="921"/>
      <c r="C7288" s="922"/>
      <c r="D7288" s="923"/>
      <c r="E7288" s="921"/>
      <c r="F7288" s="921"/>
      <c r="G7288" s="921"/>
      <c r="H7288" s="924"/>
      <c r="I7288" s="924"/>
      <c r="J7288" s="921"/>
      <c r="K7288" s="921"/>
      <c r="L7288" s="925"/>
    </row>
    <row r="7289" spans="1:12" s="1" customFormat="1" ht="24" customHeight="1" x14ac:dyDescent="0.15">
      <c r="A7289" s="918"/>
      <c r="B7289" s="9" t="s">
        <v>34</v>
      </c>
      <c r="C7289" s="13" t="s">
        <v>35</v>
      </c>
      <c r="D7289" s="13" t="s">
        <v>36</v>
      </c>
      <c r="E7289" s="13" t="s">
        <v>37</v>
      </c>
      <c r="F7289" s="920"/>
      <c r="G7289" s="920"/>
      <c r="H7289" s="924" t="s">
        <v>38</v>
      </c>
      <c r="I7289" s="924"/>
      <c r="J7289" s="921" t="s">
        <v>31</v>
      </c>
      <c r="K7289" s="921" t="s">
        <v>32</v>
      </c>
      <c r="L7289" s="925">
        <v>587.87</v>
      </c>
    </row>
    <row r="7290" spans="1:12" s="1" customFormat="1" ht="24" customHeight="1" x14ac:dyDescent="0.15">
      <c r="A7290" s="918"/>
      <c r="B7290" s="14" t="s">
        <v>239</v>
      </c>
      <c r="C7290" s="14" t="s">
        <v>3597</v>
      </c>
      <c r="D7290" s="15">
        <v>43569</v>
      </c>
      <c r="E7290" s="14" t="s">
        <v>4045</v>
      </c>
      <c r="F7290" s="920"/>
      <c r="G7290" s="920"/>
      <c r="H7290" s="924"/>
      <c r="I7290" s="924"/>
      <c r="J7290" s="921"/>
      <c r="K7290" s="921"/>
      <c r="L7290" s="925"/>
    </row>
    <row r="7291" spans="1:12" s="1" customFormat="1" ht="24" customHeight="1" x14ac:dyDescent="0.15">
      <c r="A7291" s="918">
        <v>1359</v>
      </c>
      <c r="B7291" s="9" t="s">
        <v>22</v>
      </c>
      <c r="C7291" s="13" t="s">
        <v>23</v>
      </c>
      <c r="D7291" s="13" t="s">
        <v>24</v>
      </c>
      <c r="E7291" s="13" t="s">
        <v>25</v>
      </c>
      <c r="F7291" s="919" t="s">
        <v>17</v>
      </c>
      <c r="G7291" s="919"/>
      <c r="H7291" s="920"/>
      <c r="I7291" s="920"/>
      <c r="J7291" s="920"/>
      <c r="K7291" s="920"/>
      <c r="L7291" s="920"/>
    </row>
    <row r="7292" spans="1:12" s="1" customFormat="1" ht="26.25" customHeight="1" x14ac:dyDescent="0.15">
      <c r="A7292" s="918"/>
      <c r="B7292" s="921" t="s">
        <v>4042</v>
      </c>
      <c r="C7292" s="922" t="s">
        <v>4046</v>
      </c>
      <c r="D7292" s="923">
        <v>43680</v>
      </c>
      <c r="E7292" s="921" t="s">
        <v>647</v>
      </c>
      <c r="F7292" s="921" t="s">
        <v>210</v>
      </c>
      <c r="G7292" s="921"/>
      <c r="H7292" s="924" t="s">
        <v>30</v>
      </c>
      <c r="I7292" s="924"/>
      <c r="J7292" s="14" t="s">
        <v>31</v>
      </c>
      <c r="K7292" s="14" t="s">
        <v>31</v>
      </c>
      <c r="L7292" s="16">
        <v>0</v>
      </c>
    </row>
    <row r="7293" spans="1:12" s="1" customFormat="1" ht="409.2" customHeight="1" x14ac:dyDescent="0.15">
      <c r="A7293" s="918"/>
      <c r="B7293" s="921"/>
      <c r="C7293" s="922"/>
      <c r="D7293" s="923"/>
      <c r="E7293" s="921"/>
      <c r="F7293" s="921"/>
      <c r="G7293" s="921"/>
      <c r="H7293" s="924" t="s">
        <v>33</v>
      </c>
      <c r="I7293" s="924"/>
      <c r="J7293" s="921" t="s">
        <v>31</v>
      </c>
      <c r="K7293" s="921" t="s">
        <v>31</v>
      </c>
      <c r="L7293" s="925">
        <v>0</v>
      </c>
    </row>
    <row r="7294" spans="1:12" s="1" customFormat="1" ht="409.2" customHeight="1" x14ac:dyDescent="0.15">
      <c r="A7294" s="918"/>
      <c r="B7294" s="921"/>
      <c r="C7294" s="922"/>
      <c r="D7294" s="923"/>
      <c r="E7294" s="921"/>
      <c r="F7294" s="921"/>
      <c r="G7294" s="921"/>
      <c r="H7294" s="924"/>
      <c r="I7294" s="924"/>
      <c r="J7294" s="921"/>
      <c r="K7294" s="921"/>
      <c r="L7294" s="925"/>
    </row>
    <row r="7295" spans="1:12" s="1" customFormat="1" ht="19.95" customHeight="1" x14ac:dyDescent="0.15">
      <c r="A7295" s="918"/>
      <c r="B7295" s="921"/>
      <c r="C7295" s="922"/>
      <c r="D7295" s="923"/>
      <c r="E7295" s="921"/>
      <c r="F7295" s="921"/>
      <c r="G7295" s="921"/>
      <c r="H7295" s="924"/>
      <c r="I7295" s="924"/>
      <c r="J7295" s="921"/>
      <c r="K7295" s="921"/>
      <c r="L7295" s="925"/>
    </row>
    <row r="7296" spans="1:12" s="1" customFormat="1" ht="24" customHeight="1" x14ac:dyDescent="0.15">
      <c r="A7296" s="918"/>
      <c r="B7296" s="9" t="s">
        <v>34</v>
      </c>
      <c r="C7296" s="13" t="s">
        <v>35</v>
      </c>
      <c r="D7296" s="13" t="s">
        <v>36</v>
      </c>
      <c r="E7296" s="13" t="s">
        <v>37</v>
      </c>
      <c r="F7296" s="920"/>
      <c r="G7296" s="920"/>
      <c r="H7296" s="924" t="s">
        <v>38</v>
      </c>
      <c r="I7296" s="924"/>
      <c r="J7296" s="921" t="s">
        <v>31</v>
      </c>
      <c r="K7296" s="921" t="s">
        <v>32</v>
      </c>
      <c r="L7296" s="925">
        <v>1000</v>
      </c>
    </row>
    <row r="7297" spans="1:12" s="1" customFormat="1" ht="24" customHeight="1" x14ac:dyDescent="0.15">
      <c r="A7297" s="918"/>
      <c r="B7297" s="14" t="s">
        <v>239</v>
      </c>
      <c r="C7297" s="14" t="s">
        <v>210</v>
      </c>
      <c r="D7297" s="15">
        <v>43688</v>
      </c>
      <c r="E7297" s="14" t="s">
        <v>4047</v>
      </c>
      <c r="F7297" s="920"/>
      <c r="G7297" s="920"/>
      <c r="H7297" s="924"/>
      <c r="I7297" s="924"/>
      <c r="J7297" s="921"/>
      <c r="K7297" s="921"/>
      <c r="L7297" s="925"/>
    </row>
    <row r="7298" spans="1:12" s="1" customFormat="1" ht="24" customHeight="1" x14ac:dyDescent="0.15">
      <c r="A7298" s="918">
        <v>1360</v>
      </c>
      <c r="B7298" s="9" t="s">
        <v>22</v>
      </c>
      <c r="C7298" s="13" t="s">
        <v>23</v>
      </c>
      <c r="D7298" s="13" t="s">
        <v>24</v>
      </c>
      <c r="E7298" s="13" t="s">
        <v>25</v>
      </c>
      <c r="F7298" s="919" t="s">
        <v>17</v>
      </c>
      <c r="G7298" s="919"/>
      <c r="H7298" s="920"/>
      <c r="I7298" s="920"/>
      <c r="J7298" s="920"/>
      <c r="K7298" s="920"/>
      <c r="L7298" s="920"/>
    </row>
    <row r="7299" spans="1:12" s="1" customFormat="1" ht="26.25" customHeight="1" x14ac:dyDescent="0.15">
      <c r="A7299" s="918"/>
      <c r="B7299" s="921" t="s">
        <v>4042</v>
      </c>
      <c r="C7299" s="922" t="s">
        <v>4048</v>
      </c>
      <c r="D7299" s="923">
        <v>43710</v>
      </c>
      <c r="E7299" s="921" t="s">
        <v>1490</v>
      </c>
      <c r="F7299" s="921" t="s">
        <v>1491</v>
      </c>
      <c r="G7299" s="921"/>
      <c r="H7299" s="924" t="s">
        <v>30</v>
      </c>
      <c r="I7299" s="924"/>
      <c r="J7299" s="14" t="s">
        <v>31</v>
      </c>
      <c r="K7299" s="14" t="s">
        <v>32</v>
      </c>
      <c r="L7299" s="16">
        <v>374.8</v>
      </c>
    </row>
    <row r="7300" spans="1:12" s="1" customFormat="1" ht="375.75" customHeight="1" x14ac:dyDescent="0.15">
      <c r="A7300" s="918"/>
      <c r="B7300" s="921"/>
      <c r="C7300" s="922"/>
      <c r="D7300" s="923"/>
      <c r="E7300" s="921"/>
      <c r="F7300" s="921"/>
      <c r="G7300" s="921"/>
      <c r="H7300" s="924" t="s">
        <v>33</v>
      </c>
      <c r="I7300" s="924"/>
      <c r="J7300" s="14" t="s">
        <v>31</v>
      </c>
      <c r="K7300" s="14" t="s">
        <v>32</v>
      </c>
      <c r="L7300" s="16">
        <v>424.6</v>
      </c>
    </row>
    <row r="7301" spans="1:12" s="1" customFormat="1" ht="24" customHeight="1" x14ac:dyDescent="0.15">
      <c r="A7301" s="918"/>
      <c r="B7301" s="9" t="s">
        <v>34</v>
      </c>
      <c r="C7301" s="13" t="s">
        <v>35</v>
      </c>
      <c r="D7301" s="13" t="s">
        <v>36</v>
      </c>
      <c r="E7301" s="13" t="s">
        <v>37</v>
      </c>
      <c r="F7301" s="920"/>
      <c r="G7301" s="920"/>
      <c r="H7301" s="924" t="s">
        <v>38</v>
      </c>
      <c r="I7301" s="924"/>
      <c r="J7301" s="921" t="s">
        <v>31</v>
      </c>
      <c r="K7301" s="921" t="s">
        <v>31</v>
      </c>
      <c r="L7301" s="925">
        <v>0</v>
      </c>
    </row>
    <row r="7302" spans="1:12" s="1" customFormat="1" ht="24" customHeight="1" x14ac:dyDescent="0.15">
      <c r="A7302" s="918"/>
      <c r="B7302" s="14" t="s">
        <v>239</v>
      </c>
      <c r="C7302" s="14" t="s">
        <v>1491</v>
      </c>
      <c r="D7302" s="15">
        <v>43712</v>
      </c>
      <c r="E7302" s="14" t="s">
        <v>4049</v>
      </c>
      <c r="F7302" s="920"/>
      <c r="G7302" s="920"/>
      <c r="H7302" s="924"/>
      <c r="I7302" s="924"/>
      <c r="J7302" s="921"/>
      <c r="K7302" s="921"/>
      <c r="L7302" s="925"/>
    </row>
    <row r="7303" spans="1:12" s="1" customFormat="1" ht="24" customHeight="1" x14ac:dyDescent="0.15">
      <c r="A7303" s="918">
        <v>1361</v>
      </c>
      <c r="B7303" s="9" t="s">
        <v>22</v>
      </c>
      <c r="C7303" s="13" t="s">
        <v>23</v>
      </c>
      <c r="D7303" s="13" t="s">
        <v>24</v>
      </c>
      <c r="E7303" s="13" t="s">
        <v>25</v>
      </c>
      <c r="F7303" s="919" t="s">
        <v>17</v>
      </c>
      <c r="G7303" s="919"/>
      <c r="H7303" s="920"/>
      <c r="I7303" s="920"/>
      <c r="J7303" s="920"/>
      <c r="K7303" s="920"/>
      <c r="L7303" s="920"/>
    </row>
    <row r="7304" spans="1:12" s="1" customFormat="1" ht="26.25" customHeight="1" x14ac:dyDescent="0.15">
      <c r="A7304" s="918"/>
      <c r="B7304" s="921" t="s">
        <v>4050</v>
      </c>
      <c r="C7304" s="922" t="s">
        <v>4051</v>
      </c>
      <c r="D7304" s="923">
        <v>43566</v>
      </c>
      <c r="E7304" s="921" t="s">
        <v>4052</v>
      </c>
      <c r="F7304" s="921" t="s">
        <v>4053</v>
      </c>
      <c r="G7304" s="921"/>
      <c r="H7304" s="924" t="s">
        <v>30</v>
      </c>
      <c r="I7304" s="924"/>
      <c r="J7304" s="14" t="s">
        <v>31</v>
      </c>
      <c r="K7304" s="14" t="s">
        <v>32</v>
      </c>
      <c r="L7304" s="16">
        <v>325.42</v>
      </c>
    </row>
    <row r="7305" spans="1:12" s="1" customFormat="1" ht="409.2" customHeight="1" x14ac:dyDescent="0.15">
      <c r="A7305" s="918"/>
      <c r="B7305" s="921"/>
      <c r="C7305" s="922"/>
      <c r="D7305" s="923"/>
      <c r="E7305" s="921"/>
      <c r="F7305" s="921"/>
      <c r="G7305" s="921"/>
      <c r="H7305" s="924" t="s">
        <v>33</v>
      </c>
      <c r="I7305" s="924"/>
      <c r="J7305" s="921" t="s">
        <v>31</v>
      </c>
      <c r="K7305" s="921" t="s">
        <v>31</v>
      </c>
      <c r="L7305" s="925">
        <v>0</v>
      </c>
    </row>
    <row r="7306" spans="1:12" s="1" customFormat="1" ht="218.85" customHeight="1" x14ac:dyDescent="0.15">
      <c r="A7306" s="918"/>
      <c r="B7306" s="921"/>
      <c r="C7306" s="922"/>
      <c r="D7306" s="923"/>
      <c r="E7306" s="921"/>
      <c r="F7306" s="921"/>
      <c r="G7306" s="921"/>
      <c r="H7306" s="924"/>
      <c r="I7306" s="924"/>
      <c r="J7306" s="921"/>
      <c r="K7306" s="921"/>
      <c r="L7306" s="925"/>
    </row>
    <row r="7307" spans="1:12" s="1" customFormat="1" ht="24" customHeight="1" x14ac:dyDescent="0.15">
      <c r="A7307" s="918"/>
      <c r="B7307" s="9" t="s">
        <v>34</v>
      </c>
      <c r="C7307" s="13" t="s">
        <v>35</v>
      </c>
      <c r="D7307" s="13" t="s">
        <v>36</v>
      </c>
      <c r="E7307" s="13" t="s">
        <v>37</v>
      </c>
      <c r="F7307" s="920"/>
      <c r="G7307" s="920"/>
      <c r="H7307" s="924" t="s">
        <v>38</v>
      </c>
      <c r="I7307" s="924"/>
      <c r="J7307" s="921" t="s">
        <v>31</v>
      </c>
      <c r="K7307" s="921" t="s">
        <v>32</v>
      </c>
      <c r="L7307" s="925">
        <v>105</v>
      </c>
    </row>
    <row r="7308" spans="1:12" s="1" customFormat="1" ht="24" customHeight="1" x14ac:dyDescent="0.15">
      <c r="A7308" s="918"/>
      <c r="B7308" s="14" t="s">
        <v>204</v>
      </c>
      <c r="C7308" s="14" t="s">
        <v>4053</v>
      </c>
      <c r="D7308" s="15">
        <v>43567</v>
      </c>
      <c r="E7308" s="14" t="s">
        <v>138</v>
      </c>
      <c r="F7308" s="920"/>
      <c r="G7308" s="920"/>
      <c r="H7308" s="924"/>
      <c r="I7308" s="924"/>
      <c r="J7308" s="921"/>
      <c r="K7308" s="921"/>
      <c r="L7308" s="925"/>
    </row>
    <row r="7309" spans="1:12" s="1" customFormat="1" ht="24" customHeight="1" x14ac:dyDescent="0.15">
      <c r="A7309" s="918">
        <v>1362</v>
      </c>
      <c r="B7309" s="9" t="s">
        <v>22</v>
      </c>
      <c r="C7309" s="13" t="s">
        <v>23</v>
      </c>
      <c r="D7309" s="13" t="s">
        <v>24</v>
      </c>
      <c r="E7309" s="13" t="s">
        <v>25</v>
      </c>
      <c r="F7309" s="919" t="s">
        <v>17</v>
      </c>
      <c r="G7309" s="919"/>
      <c r="H7309" s="920"/>
      <c r="I7309" s="920"/>
      <c r="J7309" s="920"/>
      <c r="K7309" s="920"/>
      <c r="L7309" s="920"/>
    </row>
    <row r="7310" spans="1:12" s="1" customFormat="1" ht="26.25" customHeight="1" x14ac:dyDescent="0.15">
      <c r="A7310" s="918"/>
      <c r="B7310" s="921" t="s">
        <v>4050</v>
      </c>
      <c r="C7310" s="922" t="s">
        <v>4054</v>
      </c>
      <c r="D7310" s="923">
        <v>43613</v>
      </c>
      <c r="E7310" s="921" t="s">
        <v>4038</v>
      </c>
      <c r="F7310" s="921" t="s">
        <v>4055</v>
      </c>
      <c r="G7310" s="921"/>
      <c r="H7310" s="924" t="s">
        <v>30</v>
      </c>
      <c r="I7310" s="924"/>
      <c r="J7310" s="14" t="s">
        <v>31</v>
      </c>
      <c r="K7310" s="14" t="s">
        <v>32</v>
      </c>
      <c r="L7310" s="16">
        <v>89</v>
      </c>
    </row>
    <row r="7311" spans="1:12" s="1" customFormat="1" ht="409.2" customHeight="1" x14ac:dyDescent="0.15">
      <c r="A7311" s="918"/>
      <c r="B7311" s="921"/>
      <c r="C7311" s="922"/>
      <c r="D7311" s="923"/>
      <c r="E7311" s="921"/>
      <c r="F7311" s="921"/>
      <c r="G7311" s="921"/>
      <c r="H7311" s="924" t="s">
        <v>33</v>
      </c>
      <c r="I7311" s="924"/>
      <c r="J7311" s="921" t="s">
        <v>31</v>
      </c>
      <c r="K7311" s="921" t="s">
        <v>32</v>
      </c>
      <c r="L7311" s="925">
        <v>2110.09</v>
      </c>
    </row>
    <row r="7312" spans="1:12" s="1" customFormat="1" ht="134.85" customHeight="1" x14ac:dyDescent="0.15">
      <c r="A7312" s="918"/>
      <c r="B7312" s="921"/>
      <c r="C7312" s="922"/>
      <c r="D7312" s="923"/>
      <c r="E7312" s="921"/>
      <c r="F7312" s="921"/>
      <c r="G7312" s="921"/>
      <c r="H7312" s="924"/>
      <c r="I7312" s="924"/>
      <c r="J7312" s="921"/>
      <c r="K7312" s="921"/>
      <c r="L7312" s="925"/>
    </row>
    <row r="7313" spans="1:12" s="1" customFormat="1" ht="24" customHeight="1" x14ac:dyDescent="0.15">
      <c r="A7313" s="918"/>
      <c r="B7313" s="9" t="s">
        <v>34</v>
      </c>
      <c r="C7313" s="13" t="s">
        <v>35</v>
      </c>
      <c r="D7313" s="13" t="s">
        <v>36</v>
      </c>
      <c r="E7313" s="13" t="s">
        <v>37</v>
      </c>
      <c r="F7313" s="920"/>
      <c r="G7313" s="920"/>
      <c r="H7313" s="924" t="s">
        <v>38</v>
      </c>
      <c r="I7313" s="924"/>
      <c r="J7313" s="921" t="s">
        <v>31</v>
      </c>
      <c r="K7313" s="921" t="s">
        <v>32</v>
      </c>
      <c r="L7313" s="925">
        <v>58</v>
      </c>
    </row>
    <row r="7314" spans="1:12" s="1" customFormat="1" ht="24" customHeight="1" x14ac:dyDescent="0.15">
      <c r="A7314" s="918"/>
      <c r="B7314" s="14" t="s">
        <v>204</v>
      </c>
      <c r="C7314" s="14" t="s">
        <v>4055</v>
      </c>
      <c r="D7314" s="15">
        <v>43618</v>
      </c>
      <c r="E7314" s="14" t="s">
        <v>1904</v>
      </c>
      <c r="F7314" s="920"/>
      <c r="G7314" s="920"/>
      <c r="H7314" s="924"/>
      <c r="I7314" s="924"/>
      <c r="J7314" s="921"/>
      <c r="K7314" s="921"/>
      <c r="L7314" s="925"/>
    </row>
    <row r="7315" spans="1:12" s="1" customFormat="1" ht="24" customHeight="1" x14ac:dyDescent="0.15">
      <c r="A7315" s="918">
        <v>1363</v>
      </c>
      <c r="B7315" s="9" t="s">
        <v>22</v>
      </c>
      <c r="C7315" s="13" t="s">
        <v>23</v>
      </c>
      <c r="D7315" s="13" t="s">
        <v>24</v>
      </c>
      <c r="E7315" s="13" t="s">
        <v>25</v>
      </c>
      <c r="F7315" s="919" t="s">
        <v>17</v>
      </c>
      <c r="G7315" s="919"/>
      <c r="H7315" s="920"/>
      <c r="I7315" s="920"/>
      <c r="J7315" s="920"/>
      <c r="K7315" s="920"/>
      <c r="L7315" s="920"/>
    </row>
    <row r="7316" spans="1:12" s="1" customFormat="1" ht="26.25" customHeight="1" x14ac:dyDescent="0.15">
      <c r="A7316" s="918"/>
      <c r="B7316" s="921" t="s">
        <v>4050</v>
      </c>
      <c r="C7316" s="922" t="s">
        <v>4056</v>
      </c>
      <c r="D7316" s="923">
        <v>43622</v>
      </c>
      <c r="E7316" s="921" t="s">
        <v>2889</v>
      </c>
      <c r="F7316" s="921" t="s">
        <v>213</v>
      </c>
      <c r="G7316" s="921"/>
      <c r="H7316" s="924" t="s">
        <v>30</v>
      </c>
      <c r="I7316" s="924"/>
      <c r="J7316" s="14" t="s">
        <v>31</v>
      </c>
      <c r="K7316" s="14" t="s">
        <v>32</v>
      </c>
      <c r="L7316" s="16">
        <v>358.96</v>
      </c>
    </row>
    <row r="7317" spans="1:12" s="1" customFormat="1" ht="409.2" customHeight="1" x14ac:dyDescent="0.15">
      <c r="A7317" s="918"/>
      <c r="B7317" s="921"/>
      <c r="C7317" s="922"/>
      <c r="D7317" s="923"/>
      <c r="E7317" s="921"/>
      <c r="F7317" s="921"/>
      <c r="G7317" s="921"/>
      <c r="H7317" s="924" t="s">
        <v>33</v>
      </c>
      <c r="I7317" s="924"/>
      <c r="J7317" s="921" t="s">
        <v>31</v>
      </c>
      <c r="K7317" s="921" t="s">
        <v>32</v>
      </c>
      <c r="L7317" s="925">
        <v>272.60000000000002</v>
      </c>
    </row>
    <row r="7318" spans="1:12" s="1" customFormat="1" ht="40.35" customHeight="1" x14ac:dyDescent="0.15">
      <c r="A7318" s="918"/>
      <c r="B7318" s="921"/>
      <c r="C7318" s="922"/>
      <c r="D7318" s="923"/>
      <c r="E7318" s="921"/>
      <c r="F7318" s="921"/>
      <c r="G7318" s="921"/>
      <c r="H7318" s="924"/>
      <c r="I7318" s="924"/>
      <c r="J7318" s="921"/>
      <c r="K7318" s="921"/>
      <c r="L7318" s="925"/>
    </row>
    <row r="7319" spans="1:12" s="1" customFormat="1" ht="24" customHeight="1" x14ac:dyDescent="0.15">
      <c r="A7319" s="918"/>
      <c r="B7319" s="9" t="s">
        <v>34</v>
      </c>
      <c r="C7319" s="13" t="s">
        <v>35</v>
      </c>
      <c r="D7319" s="13" t="s">
        <v>36</v>
      </c>
      <c r="E7319" s="13" t="s">
        <v>37</v>
      </c>
      <c r="F7319" s="920"/>
      <c r="G7319" s="920"/>
      <c r="H7319" s="924" t="s">
        <v>38</v>
      </c>
      <c r="I7319" s="924"/>
      <c r="J7319" s="921" t="s">
        <v>31</v>
      </c>
      <c r="K7319" s="921" t="s">
        <v>32</v>
      </c>
      <c r="L7319" s="925">
        <v>60</v>
      </c>
    </row>
    <row r="7320" spans="1:12" s="1" customFormat="1" ht="24" customHeight="1" x14ac:dyDescent="0.15">
      <c r="A7320" s="918"/>
      <c r="B7320" s="14" t="s">
        <v>204</v>
      </c>
      <c r="C7320" s="14" t="s">
        <v>213</v>
      </c>
      <c r="D7320" s="15">
        <v>43624</v>
      </c>
      <c r="E7320" s="14" t="s">
        <v>1196</v>
      </c>
      <c r="F7320" s="920"/>
      <c r="G7320" s="920"/>
      <c r="H7320" s="924"/>
      <c r="I7320" s="924"/>
      <c r="J7320" s="921"/>
      <c r="K7320" s="921"/>
      <c r="L7320" s="925"/>
    </row>
    <row r="7321" spans="1:12" s="1" customFormat="1" ht="24" customHeight="1" x14ac:dyDescent="0.15">
      <c r="A7321" s="918">
        <v>1364</v>
      </c>
      <c r="B7321" s="9" t="s">
        <v>22</v>
      </c>
      <c r="C7321" s="13" t="s">
        <v>23</v>
      </c>
      <c r="D7321" s="13" t="s">
        <v>24</v>
      </c>
      <c r="E7321" s="13" t="s">
        <v>25</v>
      </c>
      <c r="F7321" s="919" t="s">
        <v>17</v>
      </c>
      <c r="G7321" s="919"/>
      <c r="H7321" s="920"/>
      <c r="I7321" s="920"/>
      <c r="J7321" s="920"/>
      <c r="K7321" s="920"/>
      <c r="L7321" s="920"/>
    </row>
    <row r="7322" spans="1:12" s="1" customFormat="1" ht="26.25" customHeight="1" x14ac:dyDescent="0.15">
      <c r="A7322" s="918"/>
      <c r="B7322" s="921" t="s">
        <v>4050</v>
      </c>
      <c r="C7322" s="922" t="s">
        <v>4057</v>
      </c>
      <c r="D7322" s="923">
        <v>43662</v>
      </c>
      <c r="E7322" s="921" t="s">
        <v>4058</v>
      </c>
      <c r="F7322" s="921" t="s">
        <v>4059</v>
      </c>
      <c r="G7322" s="921"/>
      <c r="H7322" s="924" t="s">
        <v>30</v>
      </c>
      <c r="I7322" s="924"/>
      <c r="J7322" s="14" t="s">
        <v>31</v>
      </c>
      <c r="K7322" s="14" t="s">
        <v>32</v>
      </c>
      <c r="L7322" s="16">
        <v>482.8</v>
      </c>
    </row>
    <row r="7323" spans="1:12" s="1" customFormat="1" ht="409.2" customHeight="1" x14ac:dyDescent="0.15">
      <c r="A7323" s="918"/>
      <c r="B7323" s="921"/>
      <c r="C7323" s="922"/>
      <c r="D7323" s="923"/>
      <c r="E7323" s="921"/>
      <c r="F7323" s="921"/>
      <c r="G7323" s="921"/>
      <c r="H7323" s="924" t="s">
        <v>33</v>
      </c>
      <c r="I7323" s="924"/>
      <c r="J7323" s="921" t="s">
        <v>31</v>
      </c>
      <c r="K7323" s="921" t="s">
        <v>32</v>
      </c>
      <c r="L7323" s="925">
        <v>7299</v>
      </c>
    </row>
    <row r="7324" spans="1:12" s="1" customFormat="1" ht="239.85" customHeight="1" x14ac:dyDescent="0.15">
      <c r="A7324" s="918"/>
      <c r="B7324" s="921"/>
      <c r="C7324" s="922"/>
      <c r="D7324" s="923"/>
      <c r="E7324" s="921"/>
      <c r="F7324" s="921"/>
      <c r="G7324" s="921"/>
      <c r="H7324" s="924"/>
      <c r="I7324" s="924"/>
      <c r="J7324" s="921"/>
      <c r="K7324" s="921"/>
      <c r="L7324" s="925"/>
    </row>
    <row r="7325" spans="1:12" s="1" customFormat="1" ht="24" customHeight="1" x14ac:dyDescent="0.15">
      <c r="A7325" s="918"/>
      <c r="B7325" s="9" t="s">
        <v>34</v>
      </c>
      <c r="C7325" s="13" t="s">
        <v>35</v>
      </c>
      <c r="D7325" s="13" t="s">
        <v>36</v>
      </c>
      <c r="E7325" s="13" t="s">
        <v>37</v>
      </c>
      <c r="F7325" s="920"/>
      <c r="G7325" s="920"/>
      <c r="H7325" s="924" t="s">
        <v>38</v>
      </c>
      <c r="I7325" s="924"/>
      <c r="J7325" s="921" t="s">
        <v>31</v>
      </c>
      <c r="K7325" s="921" t="s">
        <v>32</v>
      </c>
      <c r="L7325" s="925">
        <v>603.84</v>
      </c>
    </row>
    <row r="7326" spans="1:12" s="1" customFormat="1" ht="24" customHeight="1" x14ac:dyDescent="0.15">
      <c r="A7326" s="918"/>
      <c r="B7326" s="14" t="s">
        <v>204</v>
      </c>
      <c r="C7326" s="14" t="s">
        <v>4059</v>
      </c>
      <c r="D7326" s="15">
        <v>43667</v>
      </c>
      <c r="E7326" s="14" t="s">
        <v>3352</v>
      </c>
      <c r="F7326" s="920"/>
      <c r="G7326" s="920"/>
      <c r="H7326" s="924"/>
      <c r="I7326" s="924"/>
      <c r="J7326" s="921"/>
      <c r="K7326" s="921"/>
      <c r="L7326" s="925"/>
    </row>
    <row r="7327" spans="1:12" s="1" customFormat="1" ht="24" customHeight="1" x14ac:dyDescent="0.15">
      <c r="A7327" s="918">
        <v>1365</v>
      </c>
      <c r="B7327" s="9" t="s">
        <v>22</v>
      </c>
      <c r="C7327" s="13" t="s">
        <v>23</v>
      </c>
      <c r="D7327" s="13" t="s">
        <v>24</v>
      </c>
      <c r="E7327" s="13" t="s">
        <v>25</v>
      </c>
      <c r="F7327" s="919" t="s">
        <v>17</v>
      </c>
      <c r="G7327" s="919"/>
      <c r="H7327" s="920"/>
      <c r="I7327" s="920"/>
      <c r="J7327" s="920"/>
      <c r="K7327" s="920"/>
      <c r="L7327" s="920"/>
    </row>
    <row r="7328" spans="1:12" s="1" customFormat="1" ht="26.25" customHeight="1" x14ac:dyDescent="0.15">
      <c r="A7328" s="918"/>
      <c r="B7328" s="921" t="s">
        <v>4050</v>
      </c>
      <c r="C7328" s="922" t="s">
        <v>4060</v>
      </c>
      <c r="D7328" s="923">
        <v>43723</v>
      </c>
      <c r="E7328" s="921" t="s">
        <v>4038</v>
      </c>
      <c r="F7328" s="921" t="s">
        <v>4061</v>
      </c>
      <c r="G7328" s="921"/>
      <c r="H7328" s="924" t="s">
        <v>30</v>
      </c>
      <c r="I7328" s="924"/>
      <c r="J7328" s="14" t="s">
        <v>31</v>
      </c>
      <c r="K7328" s="14" t="s">
        <v>31</v>
      </c>
      <c r="L7328" s="16">
        <v>0</v>
      </c>
    </row>
    <row r="7329" spans="1:12" s="1" customFormat="1" ht="375.75" customHeight="1" x14ac:dyDescent="0.15">
      <c r="A7329" s="918"/>
      <c r="B7329" s="921"/>
      <c r="C7329" s="922"/>
      <c r="D7329" s="923"/>
      <c r="E7329" s="921"/>
      <c r="F7329" s="921"/>
      <c r="G7329" s="921"/>
      <c r="H7329" s="924" t="s">
        <v>33</v>
      </c>
      <c r="I7329" s="924"/>
      <c r="J7329" s="14" t="s">
        <v>31</v>
      </c>
      <c r="K7329" s="14" t="s">
        <v>31</v>
      </c>
      <c r="L7329" s="16">
        <v>0</v>
      </c>
    </row>
    <row r="7330" spans="1:12" s="1" customFormat="1" ht="24" customHeight="1" x14ac:dyDescent="0.15">
      <c r="A7330" s="918"/>
      <c r="B7330" s="9" t="s">
        <v>34</v>
      </c>
      <c r="C7330" s="13" t="s">
        <v>35</v>
      </c>
      <c r="D7330" s="13" t="s">
        <v>36</v>
      </c>
      <c r="E7330" s="13" t="s">
        <v>37</v>
      </c>
      <c r="F7330" s="920"/>
      <c r="G7330" s="920"/>
      <c r="H7330" s="924" t="s">
        <v>38</v>
      </c>
      <c r="I7330" s="924"/>
      <c r="J7330" s="921" t="s">
        <v>31</v>
      </c>
      <c r="K7330" s="921" t="s">
        <v>32</v>
      </c>
      <c r="L7330" s="925">
        <v>450</v>
      </c>
    </row>
    <row r="7331" spans="1:12" s="1" customFormat="1" ht="24" customHeight="1" x14ac:dyDescent="0.15">
      <c r="A7331" s="918"/>
      <c r="B7331" s="14" t="s">
        <v>204</v>
      </c>
      <c r="C7331" s="14" t="s">
        <v>4061</v>
      </c>
      <c r="D7331" s="15">
        <v>43730</v>
      </c>
      <c r="E7331" s="14" t="s">
        <v>4062</v>
      </c>
      <c r="F7331" s="920"/>
      <c r="G7331" s="920"/>
      <c r="H7331" s="924"/>
      <c r="I7331" s="924"/>
      <c r="J7331" s="921"/>
      <c r="K7331" s="921"/>
      <c r="L7331" s="925"/>
    </row>
    <row r="7332" spans="1:12" s="1" customFormat="1" ht="24" customHeight="1" x14ac:dyDescent="0.15">
      <c r="A7332" s="918">
        <v>1366</v>
      </c>
      <c r="B7332" s="9" t="s">
        <v>22</v>
      </c>
      <c r="C7332" s="13" t="s">
        <v>23</v>
      </c>
      <c r="D7332" s="13" t="s">
        <v>24</v>
      </c>
      <c r="E7332" s="13" t="s">
        <v>25</v>
      </c>
      <c r="F7332" s="919" t="s">
        <v>17</v>
      </c>
      <c r="G7332" s="919"/>
      <c r="H7332" s="920"/>
      <c r="I7332" s="920"/>
      <c r="J7332" s="920"/>
      <c r="K7332" s="920"/>
      <c r="L7332" s="920"/>
    </row>
    <row r="7333" spans="1:12" s="1" customFormat="1" ht="26.25" customHeight="1" x14ac:dyDescent="0.15">
      <c r="A7333" s="918"/>
      <c r="B7333" s="921" t="s">
        <v>4063</v>
      </c>
      <c r="C7333" s="921" t="s">
        <v>4064</v>
      </c>
      <c r="D7333" s="923">
        <v>43579</v>
      </c>
      <c r="E7333" s="921" t="s">
        <v>4065</v>
      </c>
      <c r="F7333" s="921" t="s">
        <v>363</v>
      </c>
      <c r="G7333" s="921"/>
      <c r="H7333" s="924" t="s">
        <v>30</v>
      </c>
      <c r="I7333" s="924"/>
      <c r="J7333" s="14" t="s">
        <v>31</v>
      </c>
      <c r="K7333" s="14" t="s">
        <v>32</v>
      </c>
      <c r="L7333" s="16">
        <v>376.32</v>
      </c>
    </row>
    <row r="7334" spans="1:12" s="1" customFormat="1" ht="123.75" customHeight="1" x14ac:dyDescent="0.15">
      <c r="A7334" s="918"/>
      <c r="B7334" s="921"/>
      <c r="C7334" s="921"/>
      <c r="D7334" s="923"/>
      <c r="E7334" s="921"/>
      <c r="F7334" s="921"/>
      <c r="G7334" s="921"/>
      <c r="H7334" s="924" t="s">
        <v>33</v>
      </c>
      <c r="I7334" s="924"/>
      <c r="J7334" s="14" t="s">
        <v>31</v>
      </c>
      <c r="K7334" s="14" t="s">
        <v>32</v>
      </c>
      <c r="L7334" s="16">
        <v>398.4</v>
      </c>
    </row>
    <row r="7335" spans="1:12" s="1" customFormat="1" ht="24" customHeight="1" x14ac:dyDescent="0.15">
      <c r="A7335" s="918"/>
      <c r="B7335" s="9" t="s">
        <v>34</v>
      </c>
      <c r="C7335" s="13" t="s">
        <v>35</v>
      </c>
      <c r="D7335" s="13" t="s">
        <v>36</v>
      </c>
      <c r="E7335" s="13" t="s">
        <v>37</v>
      </c>
      <c r="F7335" s="920"/>
      <c r="G7335" s="920"/>
      <c r="H7335" s="924" t="s">
        <v>38</v>
      </c>
      <c r="I7335" s="924"/>
      <c r="J7335" s="921" t="s">
        <v>31</v>
      </c>
      <c r="K7335" s="921" t="s">
        <v>31</v>
      </c>
      <c r="L7335" s="925">
        <v>0</v>
      </c>
    </row>
    <row r="7336" spans="1:12" s="1" customFormat="1" ht="24" customHeight="1" x14ac:dyDescent="0.15">
      <c r="A7336" s="918"/>
      <c r="B7336" s="14" t="s">
        <v>61</v>
      </c>
      <c r="C7336" s="14" t="s">
        <v>363</v>
      </c>
      <c r="D7336" s="15">
        <v>43581</v>
      </c>
      <c r="E7336" s="14" t="s">
        <v>117</v>
      </c>
      <c r="F7336" s="920"/>
      <c r="G7336" s="920"/>
      <c r="H7336" s="924"/>
      <c r="I7336" s="924"/>
      <c r="J7336" s="921"/>
      <c r="K7336" s="921"/>
      <c r="L7336" s="925"/>
    </row>
    <row r="7337" spans="1:12" s="1" customFormat="1" ht="24" customHeight="1" x14ac:dyDescent="0.15">
      <c r="A7337" s="918">
        <v>1367</v>
      </c>
      <c r="B7337" s="9" t="s">
        <v>22</v>
      </c>
      <c r="C7337" s="13" t="s">
        <v>23</v>
      </c>
      <c r="D7337" s="13" t="s">
        <v>24</v>
      </c>
      <c r="E7337" s="13" t="s">
        <v>25</v>
      </c>
      <c r="F7337" s="919" t="s">
        <v>17</v>
      </c>
      <c r="G7337" s="919"/>
      <c r="H7337" s="920"/>
      <c r="I7337" s="920"/>
      <c r="J7337" s="920"/>
      <c r="K7337" s="920"/>
      <c r="L7337" s="920"/>
    </row>
    <row r="7338" spans="1:12" s="1" customFormat="1" ht="26.25" customHeight="1" x14ac:dyDescent="0.15">
      <c r="A7338" s="918"/>
      <c r="B7338" s="921" t="s">
        <v>4063</v>
      </c>
      <c r="C7338" s="922" t="s">
        <v>4066</v>
      </c>
      <c r="D7338" s="923">
        <v>43603</v>
      </c>
      <c r="E7338" s="921" t="s">
        <v>4067</v>
      </c>
      <c r="F7338" s="921" t="s">
        <v>4068</v>
      </c>
      <c r="G7338" s="921"/>
      <c r="H7338" s="924" t="s">
        <v>30</v>
      </c>
      <c r="I7338" s="924"/>
      <c r="J7338" s="14" t="s">
        <v>31</v>
      </c>
      <c r="K7338" s="14" t="s">
        <v>32</v>
      </c>
      <c r="L7338" s="16">
        <v>559.55000000000007</v>
      </c>
    </row>
    <row r="7339" spans="1:12" s="1" customFormat="1" ht="113.25" customHeight="1" x14ac:dyDescent="0.15">
      <c r="A7339" s="918"/>
      <c r="B7339" s="921"/>
      <c r="C7339" s="922"/>
      <c r="D7339" s="923"/>
      <c r="E7339" s="921"/>
      <c r="F7339" s="921"/>
      <c r="G7339" s="921"/>
      <c r="H7339" s="924" t="s">
        <v>33</v>
      </c>
      <c r="I7339" s="924"/>
      <c r="J7339" s="14" t="s">
        <v>31</v>
      </c>
      <c r="K7339" s="14" t="s">
        <v>31</v>
      </c>
      <c r="L7339" s="16">
        <v>0</v>
      </c>
    </row>
    <row r="7340" spans="1:12" s="1" customFormat="1" ht="24" customHeight="1" x14ac:dyDescent="0.15">
      <c r="A7340" s="918"/>
      <c r="B7340" s="9" t="s">
        <v>34</v>
      </c>
      <c r="C7340" s="13" t="s">
        <v>35</v>
      </c>
      <c r="D7340" s="13" t="s">
        <v>36</v>
      </c>
      <c r="E7340" s="13" t="s">
        <v>37</v>
      </c>
      <c r="F7340" s="920"/>
      <c r="G7340" s="920"/>
      <c r="H7340" s="924" t="s">
        <v>38</v>
      </c>
      <c r="I7340" s="924"/>
      <c r="J7340" s="921" t="s">
        <v>31</v>
      </c>
      <c r="K7340" s="921" t="s">
        <v>32</v>
      </c>
      <c r="L7340" s="925">
        <v>440</v>
      </c>
    </row>
    <row r="7341" spans="1:12" s="1" customFormat="1" ht="24" customHeight="1" x14ac:dyDescent="0.15">
      <c r="A7341" s="918"/>
      <c r="B7341" s="14" t="s">
        <v>61</v>
      </c>
      <c r="C7341" s="14" t="s">
        <v>4068</v>
      </c>
      <c r="D7341" s="15">
        <v>43609</v>
      </c>
      <c r="E7341" s="14" t="s">
        <v>3583</v>
      </c>
      <c r="F7341" s="920"/>
      <c r="G7341" s="920"/>
      <c r="H7341" s="924"/>
      <c r="I7341" s="924"/>
      <c r="J7341" s="921"/>
      <c r="K7341" s="921"/>
      <c r="L7341" s="925"/>
    </row>
    <row r="7342" spans="1:12" s="1" customFormat="1" ht="24" customHeight="1" x14ac:dyDescent="0.15">
      <c r="A7342" s="918">
        <v>1368</v>
      </c>
      <c r="B7342" s="9" t="s">
        <v>22</v>
      </c>
      <c r="C7342" s="13" t="s">
        <v>23</v>
      </c>
      <c r="D7342" s="13" t="s">
        <v>24</v>
      </c>
      <c r="E7342" s="13" t="s">
        <v>25</v>
      </c>
      <c r="F7342" s="919" t="s">
        <v>17</v>
      </c>
      <c r="G7342" s="919"/>
      <c r="H7342" s="920"/>
      <c r="I7342" s="920"/>
      <c r="J7342" s="920"/>
      <c r="K7342" s="920"/>
      <c r="L7342" s="920"/>
    </row>
    <row r="7343" spans="1:12" s="1" customFormat="1" ht="26.25" customHeight="1" x14ac:dyDescent="0.15">
      <c r="A7343" s="918"/>
      <c r="B7343" s="921" t="s">
        <v>4069</v>
      </c>
      <c r="C7343" s="922" t="s">
        <v>4070</v>
      </c>
      <c r="D7343" s="923">
        <v>43660</v>
      </c>
      <c r="E7343" s="921" t="s">
        <v>95</v>
      </c>
      <c r="F7343" s="921" t="s">
        <v>2055</v>
      </c>
      <c r="G7343" s="921"/>
      <c r="H7343" s="924" t="s">
        <v>30</v>
      </c>
      <c r="I7343" s="924"/>
      <c r="J7343" s="14" t="s">
        <v>31</v>
      </c>
      <c r="K7343" s="14" t="s">
        <v>32</v>
      </c>
      <c r="L7343" s="16">
        <v>1839</v>
      </c>
    </row>
    <row r="7344" spans="1:12" s="1" customFormat="1" ht="386.25" customHeight="1" x14ac:dyDescent="0.15">
      <c r="A7344" s="918"/>
      <c r="B7344" s="921"/>
      <c r="C7344" s="922"/>
      <c r="D7344" s="923"/>
      <c r="E7344" s="921"/>
      <c r="F7344" s="921"/>
      <c r="G7344" s="921"/>
      <c r="H7344" s="924" t="s">
        <v>33</v>
      </c>
      <c r="I7344" s="924"/>
      <c r="J7344" s="14" t="s">
        <v>31</v>
      </c>
      <c r="K7344" s="14" t="s">
        <v>32</v>
      </c>
      <c r="L7344" s="16">
        <v>660.59</v>
      </c>
    </row>
    <row r="7345" spans="1:12" s="1" customFormat="1" ht="24" customHeight="1" x14ac:dyDescent="0.15">
      <c r="A7345" s="918"/>
      <c r="B7345" s="9" t="s">
        <v>34</v>
      </c>
      <c r="C7345" s="13" t="s">
        <v>35</v>
      </c>
      <c r="D7345" s="13" t="s">
        <v>36</v>
      </c>
      <c r="E7345" s="13" t="s">
        <v>37</v>
      </c>
      <c r="F7345" s="920"/>
      <c r="G7345" s="920"/>
      <c r="H7345" s="924" t="s">
        <v>38</v>
      </c>
      <c r="I7345" s="924"/>
      <c r="J7345" s="921" t="s">
        <v>31</v>
      </c>
      <c r="K7345" s="921" t="s">
        <v>31</v>
      </c>
      <c r="L7345" s="925">
        <v>0</v>
      </c>
    </row>
    <row r="7346" spans="1:12" s="1" customFormat="1" ht="24" customHeight="1" x14ac:dyDescent="0.15">
      <c r="A7346" s="918"/>
      <c r="B7346" s="14" t="s">
        <v>45</v>
      </c>
      <c r="C7346" s="14" t="s">
        <v>2055</v>
      </c>
      <c r="D7346" s="15">
        <v>43665</v>
      </c>
      <c r="E7346" s="14" t="s">
        <v>846</v>
      </c>
      <c r="F7346" s="920"/>
      <c r="G7346" s="920"/>
      <c r="H7346" s="924"/>
      <c r="I7346" s="924"/>
      <c r="J7346" s="921"/>
      <c r="K7346" s="921"/>
      <c r="L7346" s="925"/>
    </row>
    <row r="7347" spans="1:12" s="1" customFormat="1" ht="24" customHeight="1" x14ac:dyDescent="0.15">
      <c r="A7347" s="918">
        <v>1369</v>
      </c>
      <c r="B7347" s="9" t="s">
        <v>22</v>
      </c>
      <c r="C7347" s="13" t="s">
        <v>23</v>
      </c>
      <c r="D7347" s="13" t="s">
        <v>24</v>
      </c>
      <c r="E7347" s="13" t="s">
        <v>25</v>
      </c>
      <c r="F7347" s="919" t="s">
        <v>17</v>
      </c>
      <c r="G7347" s="919"/>
      <c r="H7347" s="920"/>
      <c r="I7347" s="920"/>
      <c r="J7347" s="920"/>
      <c r="K7347" s="920"/>
      <c r="L7347" s="920"/>
    </row>
    <row r="7348" spans="1:12" s="1" customFormat="1" ht="26.25" customHeight="1" x14ac:dyDescent="0.15">
      <c r="A7348" s="918"/>
      <c r="B7348" s="921" t="s">
        <v>4071</v>
      </c>
      <c r="C7348" s="921" t="s">
        <v>4072</v>
      </c>
      <c r="D7348" s="923">
        <v>43578</v>
      </c>
      <c r="E7348" s="921" t="s">
        <v>298</v>
      </c>
      <c r="F7348" s="921" t="s">
        <v>2417</v>
      </c>
      <c r="G7348" s="921"/>
      <c r="H7348" s="924" t="s">
        <v>30</v>
      </c>
      <c r="I7348" s="924"/>
      <c r="J7348" s="14" t="s">
        <v>31</v>
      </c>
      <c r="K7348" s="14" t="s">
        <v>32</v>
      </c>
      <c r="L7348" s="16">
        <v>546</v>
      </c>
    </row>
    <row r="7349" spans="1:12" s="1" customFormat="1" ht="29.25" customHeight="1" x14ac:dyDescent="0.15">
      <c r="A7349" s="918"/>
      <c r="B7349" s="921"/>
      <c r="C7349" s="921"/>
      <c r="D7349" s="923"/>
      <c r="E7349" s="921"/>
      <c r="F7349" s="921"/>
      <c r="G7349" s="921"/>
      <c r="H7349" s="924" t="s">
        <v>33</v>
      </c>
      <c r="I7349" s="924"/>
      <c r="J7349" s="14" t="s">
        <v>31</v>
      </c>
      <c r="K7349" s="14" t="s">
        <v>32</v>
      </c>
      <c r="L7349" s="16">
        <v>251.89</v>
      </c>
    </row>
    <row r="7350" spans="1:12" s="1" customFormat="1" ht="24" customHeight="1" x14ac:dyDescent="0.15">
      <c r="A7350" s="918"/>
      <c r="B7350" s="9" t="s">
        <v>34</v>
      </c>
      <c r="C7350" s="13" t="s">
        <v>35</v>
      </c>
      <c r="D7350" s="13" t="s">
        <v>36</v>
      </c>
      <c r="E7350" s="13" t="s">
        <v>37</v>
      </c>
      <c r="F7350" s="920"/>
      <c r="G7350" s="920"/>
      <c r="H7350" s="924" t="s">
        <v>38</v>
      </c>
      <c r="I7350" s="924"/>
      <c r="J7350" s="921" t="s">
        <v>31</v>
      </c>
      <c r="K7350" s="921" t="s">
        <v>31</v>
      </c>
      <c r="L7350" s="925">
        <v>0</v>
      </c>
    </row>
    <row r="7351" spans="1:12" s="1" customFormat="1" ht="24" customHeight="1" x14ac:dyDescent="0.15">
      <c r="A7351" s="918"/>
      <c r="B7351" s="14" t="s">
        <v>55</v>
      </c>
      <c r="C7351" s="14" t="s">
        <v>2417</v>
      </c>
      <c r="D7351" s="15">
        <v>43581</v>
      </c>
      <c r="E7351" s="14" t="s">
        <v>324</v>
      </c>
      <c r="F7351" s="920"/>
      <c r="G7351" s="920"/>
      <c r="H7351" s="924"/>
      <c r="I7351" s="924"/>
      <c r="J7351" s="921"/>
      <c r="K7351" s="921"/>
      <c r="L7351" s="925"/>
    </row>
    <row r="7352" spans="1:12" s="1" customFormat="1" ht="24" customHeight="1" x14ac:dyDescent="0.15">
      <c r="A7352" s="918">
        <v>1370</v>
      </c>
      <c r="B7352" s="9" t="s">
        <v>22</v>
      </c>
      <c r="C7352" s="13" t="s">
        <v>23</v>
      </c>
      <c r="D7352" s="13" t="s">
        <v>24</v>
      </c>
      <c r="E7352" s="13" t="s">
        <v>25</v>
      </c>
      <c r="F7352" s="919" t="s">
        <v>17</v>
      </c>
      <c r="G7352" s="919"/>
      <c r="H7352" s="920"/>
      <c r="I7352" s="920"/>
      <c r="J7352" s="920"/>
      <c r="K7352" s="920"/>
      <c r="L7352" s="920"/>
    </row>
    <row r="7353" spans="1:12" s="1" customFormat="1" ht="26.25" customHeight="1" x14ac:dyDescent="0.15">
      <c r="A7353" s="918"/>
      <c r="B7353" s="921" t="s">
        <v>4073</v>
      </c>
      <c r="C7353" s="922" t="s">
        <v>4074</v>
      </c>
      <c r="D7353" s="923">
        <v>43617</v>
      </c>
      <c r="E7353" s="921" t="s">
        <v>1490</v>
      </c>
      <c r="F7353" s="921" t="s">
        <v>4075</v>
      </c>
      <c r="G7353" s="921"/>
      <c r="H7353" s="924" t="s">
        <v>30</v>
      </c>
      <c r="I7353" s="924"/>
      <c r="J7353" s="14" t="s">
        <v>31</v>
      </c>
      <c r="K7353" s="14" t="s">
        <v>32</v>
      </c>
      <c r="L7353" s="16">
        <v>642</v>
      </c>
    </row>
    <row r="7354" spans="1:12" s="1" customFormat="1" ht="409.2" customHeight="1" x14ac:dyDescent="0.15">
      <c r="A7354" s="918"/>
      <c r="B7354" s="921"/>
      <c r="C7354" s="922"/>
      <c r="D7354" s="923"/>
      <c r="E7354" s="921"/>
      <c r="F7354" s="921"/>
      <c r="G7354" s="921"/>
      <c r="H7354" s="924" t="s">
        <v>33</v>
      </c>
      <c r="I7354" s="924"/>
      <c r="J7354" s="921" t="s">
        <v>31</v>
      </c>
      <c r="K7354" s="921" t="s">
        <v>32</v>
      </c>
      <c r="L7354" s="925">
        <v>389.1</v>
      </c>
    </row>
    <row r="7355" spans="1:12" s="1" customFormat="1" ht="134.85" customHeight="1" x14ac:dyDescent="0.15">
      <c r="A7355" s="918"/>
      <c r="B7355" s="921"/>
      <c r="C7355" s="922"/>
      <c r="D7355" s="923"/>
      <c r="E7355" s="921"/>
      <c r="F7355" s="921"/>
      <c r="G7355" s="921"/>
      <c r="H7355" s="924"/>
      <c r="I7355" s="924"/>
      <c r="J7355" s="921"/>
      <c r="K7355" s="921"/>
      <c r="L7355" s="925"/>
    </row>
    <row r="7356" spans="1:12" s="1" customFormat="1" ht="24" customHeight="1" x14ac:dyDescent="0.15">
      <c r="A7356" s="918"/>
      <c r="B7356" s="9" t="s">
        <v>34</v>
      </c>
      <c r="C7356" s="13" t="s">
        <v>35</v>
      </c>
      <c r="D7356" s="13" t="s">
        <v>36</v>
      </c>
      <c r="E7356" s="13" t="s">
        <v>37</v>
      </c>
      <c r="F7356" s="920"/>
      <c r="G7356" s="920"/>
      <c r="H7356" s="924" t="s">
        <v>38</v>
      </c>
      <c r="I7356" s="924"/>
      <c r="J7356" s="921" t="s">
        <v>31</v>
      </c>
      <c r="K7356" s="921" t="s">
        <v>31</v>
      </c>
      <c r="L7356" s="925">
        <v>0</v>
      </c>
    </row>
    <row r="7357" spans="1:12" s="1" customFormat="1" ht="34.5" customHeight="1" x14ac:dyDescent="0.15">
      <c r="A7357" s="918"/>
      <c r="B7357" s="14" t="s">
        <v>4076</v>
      </c>
      <c r="C7357" s="14" t="s">
        <v>4075</v>
      </c>
      <c r="D7357" s="15">
        <v>43623</v>
      </c>
      <c r="E7357" s="14" t="s">
        <v>1268</v>
      </c>
      <c r="F7357" s="920"/>
      <c r="G7357" s="920"/>
      <c r="H7357" s="924"/>
      <c r="I7357" s="924"/>
      <c r="J7357" s="921"/>
      <c r="K7357" s="921"/>
      <c r="L7357" s="925"/>
    </row>
    <row r="7358" spans="1:12" s="1" customFormat="1" ht="24" customHeight="1" x14ac:dyDescent="0.15">
      <c r="A7358" s="918">
        <v>1371</v>
      </c>
      <c r="B7358" s="9" t="s">
        <v>22</v>
      </c>
      <c r="C7358" s="13" t="s">
        <v>23</v>
      </c>
      <c r="D7358" s="13" t="s">
        <v>24</v>
      </c>
      <c r="E7358" s="13" t="s">
        <v>25</v>
      </c>
      <c r="F7358" s="919" t="s">
        <v>17</v>
      </c>
      <c r="G7358" s="919"/>
      <c r="H7358" s="920"/>
      <c r="I7358" s="920"/>
      <c r="J7358" s="920"/>
      <c r="K7358" s="920"/>
      <c r="L7358" s="920"/>
    </row>
    <row r="7359" spans="1:12" s="1" customFormat="1" ht="26.25" customHeight="1" x14ac:dyDescent="0.15">
      <c r="A7359" s="918"/>
      <c r="B7359" s="921" t="s">
        <v>4073</v>
      </c>
      <c r="C7359" s="922" t="s">
        <v>4077</v>
      </c>
      <c r="D7359" s="923">
        <v>43661</v>
      </c>
      <c r="E7359" s="921" t="s">
        <v>1306</v>
      </c>
      <c r="F7359" s="921" t="s">
        <v>4078</v>
      </c>
      <c r="G7359" s="921"/>
      <c r="H7359" s="924" t="s">
        <v>30</v>
      </c>
      <c r="I7359" s="924"/>
      <c r="J7359" s="14" t="s">
        <v>31</v>
      </c>
      <c r="K7359" s="14" t="s">
        <v>32</v>
      </c>
      <c r="L7359" s="16">
        <v>280.8</v>
      </c>
    </row>
    <row r="7360" spans="1:12" s="1" customFormat="1" ht="155.25" customHeight="1" x14ac:dyDescent="0.15">
      <c r="A7360" s="918"/>
      <c r="B7360" s="921"/>
      <c r="C7360" s="922"/>
      <c r="D7360" s="923"/>
      <c r="E7360" s="921"/>
      <c r="F7360" s="921"/>
      <c r="G7360" s="921"/>
      <c r="H7360" s="924" t="s">
        <v>33</v>
      </c>
      <c r="I7360" s="924"/>
      <c r="J7360" s="14" t="s">
        <v>31</v>
      </c>
      <c r="K7360" s="14" t="s">
        <v>32</v>
      </c>
      <c r="L7360" s="16">
        <v>516.61</v>
      </c>
    </row>
    <row r="7361" spans="1:12" s="1" customFormat="1" ht="24" customHeight="1" x14ac:dyDescent="0.15">
      <c r="A7361" s="918"/>
      <c r="B7361" s="9" t="s">
        <v>34</v>
      </c>
      <c r="C7361" s="13" t="s">
        <v>35</v>
      </c>
      <c r="D7361" s="13" t="s">
        <v>36</v>
      </c>
      <c r="E7361" s="13" t="s">
        <v>37</v>
      </c>
      <c r="F7361" s="920"/>
      <c r="G7361" s="920"/>
      <c r="H7361" s="924" t="s">
        <v>38</v>
      </c>
      <c r="I7361" s="924"/>
      <c r="J7361" s="921" t="s">
        <v>31</v>
      </c>
      <c r="K7361" s="921" t="s">
        <v>32</v>
      </c>
      <c r="L7361" s="925">
        <v>90</v>
      </c>
    </row>
    <row r="7362" spans="1:12" s="1" customFormat="1" ht="34.5" customHeight="1" x14ac:dyDescent="0.15">
      <c r="A7362" s="918"/>
      <c r="B7362" s="14" t="s">
        <v>4076</v>
      </c>
      <c r="C7362" s="14" t="s">
        <v>4078</v>
      </c>
      <c r="D7362" s="15">
        <v>43663</v>
      </c>
      <c r="E7362" s="14" t="s">
        <v>333</v>
      </c>
      <c r="F7362" s="920"/>
      <c r="G7362" s="920"/>
      <c r="H7362" s="924"/>
      <c r="I7362" s="924"/>
      <c r="J7362" s="921"/>
      <c r="K7362" s="921"/>
      <c r="L7362" s="925"/>
    </row>
    <row r="7363" spans="1:12" s="1" customFormat="1" ht="24" customHeight="1" x14ac:dyDescent="0.15">
      <c r="A7363" s="918">
        <v>1372</v>
      </c>
      <c r="B7363" s="9" t="s">
        <v>22</v>
      </c>
      <c r="C7363" s="13" t="s">
        <v>23</v>
      </c>
      <c r="D7363" s="13" t="s">
        <v>24</v>
      </c>
      <c r="E7363" s="13" t="s">
        <v>25</v>
      </c>
      <c r="F7363" s="919" t="s">
        <v>17</v>
      </c>
      <c r="G7363" s="919"/>
      <c r="H7363" s="920"/>
      <c r="I7363" s="920"/>
      <c r="J7363" s="920"/>
      <c r="K7363" s="920"/>
      <c r="L7363" s="920"/>
    </row>
    <row r="7364" spans="1:12" s="1" customFormat="1" ht="26.25" customHeight="1" x14ac:dyDescent="0.15">
      <c r="A7364" s="918"/>
      <c r="B7364" s="921" t="s">
        <v>4079</v>
      </c>
      <c r="C7364" s="922" t="s">
        <v>4080</v>
      </c>
      <c r="D7364" s="923">
        <v>43580</v>
      </c>
      <c r="E7364" s="921" t="s">
        <v>2992</v>
      </c>
      <c r="F7364" s="921" t="s">
        <v>4081</v>
      </c>
      <c r="G7364" s="921"/>
      <c r="H7364" s="924" t="s">
        <v>30</v>
      </c>
      <c r="I7364" s="924"/>
      <c r="J7364" s="14" t="s">
        <v>31</v>
      </c>
      <c r="K7364" s="14" t="s">
        <v>32</v>
      </c>
      <c r="L7364" s="16">
        <v>428</v>
      </c>
    </row>
    <row r="7365" spans="1:12" s="1" customFormat="1" ht="409.2" customHeight="1" x14ac:dyDescent="0.15">
      <c r="A7365" s="918"/>
      <c r="B7365" s="921"/>
      <c r="C7365" s="922"/>
      <c r="D7365" s="923"/>
      <c r="E7365" s="921"/>
      <c r="F7365" s="921"/>
      <c r="G7365" s="921"/>
      <c r="H7365" s="924" t="s">
        <v>33</v>
      </c>
      <c r="I7365" s="924"/>
      <c r="J7365" s="921" t="s">
        <v>31</v>
      </c>
      <c r="K7365" s="921" t="s">
        <v>32</v>
      </c>
      <c r="L7365" s="925">
        <v>332.6</v>
      </c>
    </row>
    <row r="7366" spans="1:12" s="1" customFormat="1" ht="40.35" customHeight="1" x14ac:dyDescent="0.15">
      <c r="A7366" s="918"/>
      <c r="B7366" s="921"/>
      <c r="C7366" s="922"/>
      <c r="D7366" s="923"/>
      <c r="E7366" s="921"/>
      <c r="F7366" s="921"/>
      <c r="G7366" s="921"/>
      <c r="H7366" s="924"/>
      <c r="I7366" s="924"/>
      <c r="J7366" s="921"/>
      <c r="K7366" s="921"/>
      <c r="L7366" s="925"/>
    </row>
    <row r="7367" spans="1:12" s="1" customFormat="1" ht="24" customHeight="1" x14ac:dyDescent="0.15">
      <c r="A7367" s="918"/>
      <c r="B7367" s="9" t="s">
        <v>34</v>
      </c>
      <c r="C7367" s="13" t="s">
        <v>35</v>
      </c>
      <c r="D7367" s="13" t="s">
        <v>36</v>
      </c>
      <c r="E7367" s="13" t="s">
        <v>37</v>
      </c>
      <c r="F7367" s="920"/>
      <c r="G7367" s="920"/>
      <c r="H7367" s="924" t="s">
        <v>38</v>
      </c>
      <c r="I7367" s="924"/>
      <c r="J7367" s="921" t="s">
        <v>31</v>
      </c>
      <c r="K7367" s="921" t="s">
        <v>32</v>
      </c>
      <c r="L7367" s="925">
        <v>142.33000000000001</v>
      </c>
    </row>
    <row r="7368" spans="1:12" s="1" customFormat="1" ht="24" customHeight="1" x14ac:dyDescent="0.15">
      <c r="A7368" s="918"/>
      <c r="B7368" s="14" t="s">
        <v>605</v>
      </c>
      <c r="C7368" s="14" t="s">
        <v>4081</v>
      </c>
      <c r="D7368" s="15">
        <v>43582</v>
      </c>
      <c r="E7368" s="14" t="s">
        <v>914</v>
      </c>
      <c r="F7368" s="920"/>
      <c r="G7368" s="920"/>
      <c r="H7368" s="924"/>
      <c r="I7368" s="924"/>
      <c r="J7368" s="921"/>
      <c r="K7368" s="921"/>
      <c r="L7368" s="925"/>
    </row>
    <row r="7369" spans="1:12" s="1" customFormat="1" ht="24" customHeight="1" x14ac:dyDescent="0.15">
      <c r="A7369" s="918">
        <v>1373</v>
      </c>
      <c r="B7369" s="9" t="s">
        <v>22</v>
      </c>
      <c r="C7369" s="13" t="s">
        <v>23</v>
      </c>
      <c r="D7369" s="13" t="s">
        <v>24</v>
      </c>
      <c r="E7369" s="13" t="s">
        <v>25</v>
      </c>
      <c r="F7369" s="919" t="s">
        <v>17</v>
      </c>
      <c r="G7369" s="919"/>
      <c r="H7369" s="920"/>
      <c r="I7369" s="920"/>
      <c r="J7369" s="920"/>
      <c r="K7369" s="920"/>
      <c r="L7369" s="920"/>
    </row>
    <row r="7370" spans="1:12" s="1" customFormat="1" ht="26.25" customHeight="1" x14ac:dyDescent="0.15">
      <c r="A7370" s="918"/>
      <c r="B7370" s="921" t="s">
        <v>4082</v>
      </c>
      <c r="C7370" s="922" t="s">
        <v>4083</v>
      </c>
      <c r="D7370" s="923">
        <v>43602</v>
      </c>
      <c r="E7370" s="921" t="s">
        <v>266</v>
      </c>
      <c r="F7370" s="921" t="s">
        <v>4084</v>
      </c>
      <c r="G7370" s="921"/>
      <c r="H7370" s="924" t="s">
        <v>30</v>
      </c>
      <c r="I7370" s="924"/>
      <c r="J7370" s="14" t="s">
        <v>31</v>
      </c>
      <c r="K7370" s="14" t="s">
        <v>32</v>
      </c>
      <c r="L7370" s="16">
        <v>1086</v>
      </c>
    </row>
    <row r="7371" spans="1:12" s="1" customFormat="1" ht="134.25" customHeight="1" x14ac:dyDescent="0.15">
      <c r="A7371" s="918"/>
      <c r="B7371" s="921"/>
      <c r="C7371" s="922"/>
      <c r="D7371" s="923"/>
      <c r="E7371" s="921"/>
      <c r="F7371" s="921"/>
      <c r="G7371" s="921"/>
      <c r="H7371" s="924" t="s">
        <v>33</v>
      </c>
      <c r="I7371" s="924"/>
      <c r="J7371" s="14" t="s">
        <v>31</v>
      </c>
      <c r="K7371" s="14" t="s">
        <v>31</v>
      </c>
      <c r="L7371" s="16">
        <v>0</v>
      </c>
    </row>
    <row r="7372" spans="1:12" s="1" customFormat="1" ht="24" customHeight="1" x14ac:dyDescent="0.15">
      <c r="A7372" s="918"/>
      <c r="B7372" s="9" t="s">
        <v>34</v>
      </c>
      <c r="C7372" s="13" t="s">
        <v>35</v>
      </c>
      <c r="D7372" s="13" t="s">
        <v>36</v>
      </c>
      <c r="E7372" s="13" t="s">
        <v>37</v>
      </c>
      <c r="F7372" s="920"/>
      <c r="G7372" s="920"/>
      <c r="H7372" s="924" t="s">
        <v>38</v>
      </c>
      <c r="I7372" s="924"/>
      <c r="J7372" s="921" t="s">
        <v>31</v>
      </c>
      <c r="K7372" s="921" t="s">
        <v>32</v>
      </c>
      <c r="L7372" s="925">
        <v>750</v>
      </c>
    </row>
    <row r="7373" spans="1:12" s="1" customFormat="1" ht="24" customHeight="1" x14ac:dyDescent="0.15">
      <c r="A7373" s="918"/>
      <c r="B7373" s="14" t="s">
        <v>39</v>
      </c>
      <c r="C7373" s="14" t="s">
        <v>4084</v>
      </c>
      <c r="D7373" s="15">
        <v>43608</v>
      </c>
      <c r="E7373" s="14" t="s">
        <v>4085</v>
      </c>
      <c r="F7373" s="920"/>
      <c r="G7373" s="920"/>
      <c r="H7373" s="924"/>
      <c r="I7373" s="924"/>
      <c r="J7373" s="921"/>
      <c r="K7373" s="921"/>
      <c r="L7373" s="925"/>
    </row>
    <row r="7374" spans="1:12" s="1" customFormat="1" ht="24" customHeight="1" x14ac:dyDescent="0.15">
      <c r="A7374" s="918">
        <v>1374</v>
      </c>
      <c r="B7374" s="9" t="s">
        <v>22</v>
      </c>
      <c r="C7374" s="13" t="s">
        <v>23</v>
      </c>
      <c r="D7374" s="13" t="s">
        <v>24</v>
      </c>
      <c r="E7374" s="13" t="s">
        <v>25</v>
      </c>
      <c r="F7374" s="919" t="s">
        <v>17</v>
      </c>
      <c r="G7374" s="919"/>
      <c r="H7374" s="920"/>
      <c r="I7374" s="920"/>
      <c r="J7374" s="920"/>
      <c r="K7374" s="920"/>
      <c r="L7374" s="920"/>
    </row>
    <row r="7375" spans="1:12" s="1" customFormat="1" ht="26.25" customHeight="1" x14ac:dyDescent="0.15">
      <c r="A7375" s="918"/>
      <c r="B7375" s="921" t="s">
        <v>4086</v>
      </c>
      <c r="C7375" s="922" t="s">
        <v>4087</v>
      </c>
      <c r="D7375" s="923">
        <v>43561</v>
      </c>
      <c r="E7375" s="921" t="s">
        <v>1430</v>
      </c>
      <c r="F7375" s="921" t="s">
        <v>2260</v>
      </c>
      <c r="G7375" s="921"/>
      <c r="H7375" s="924" t="s">
        <v>30</v>
      </c>
      <c r="I7375" s="924"/>
      <c r="J7375" s="14" t="s">
        <v>31</v>
      </c>
      <c r="K7375" s="14" t="s">
        <v>32</v>
      </c>
      <c r="L7375" s="16">
        <v>678.96</v>
      </c>
    </row>
    <row r="7376" spans="1:12" s="1" customFormat="1" ht="409.2" customHeight="1" x14ac:dyDescent="0.15">
      <c r="A7376" s="918"/>
      <c r="B7376" s="921"/>
      <c r="C7376" s="922"/>
      <c r="D7376" s="923"/>
      <c r="E7376" s="921"/>
      <c r="F7376" s="921"/>
      <c r="G7376" s="921"/>
      <c r="H7376" s="924" t="s">
        <v>33</v>
      </c>
      <c r="I7376" s="924"/>
      <c r="J7376" s="921" t="s">
        <v>31</v>
      </c>
      <c r="K7376" s="921" t="s">
        <v>32</v>
      </c>
      <c r="L7376" s="925">
        <v>155.30000000000001</v>
      </c>
    </row>
    <row r="7377" spans="1:12" s="1" customFormat="1" ht="409.2" customHeight="1" x14ac:dyDescent="0.15">
      <c r="A7377" s="918"/>
      <c r="B7377" s="921"/>
      <c r="C7377" s="922"/>
      <c r="D7377" s="923"/>
      <c r="E7377" s="921"/>
      <c r="F7377" s="921"/>
      <c r="G7377" s="921"/>
      <c r="H7377" s="924"/>
      <c r="I7377" s="924"/>
      <c r="J7377" s="921"/>
      <c r="K7377" s="921"/>
      <c r="L7377" s="925"/>
    </row>
    <row r="7378" spans="1:12" s="1" customFormat="1" ht="198.45" customHeight="1" x14ac:dyDescent="0.15">
      <c r="A7378" s="918"/>
      <c r="B7378" s="921"/>
      <c r="C7378" s="922"/>
      <c r="D7378" s="923"/>
      <c r="E7378" s="921"/>
      <c r="F7378" s="921"/>
      <c r="G7378" s="921"/>
      <c r="H7378" s="924"/>
      <c r="I7378" s="924"/>
      <c r="J7378" s="921"/>
      <c r="K7378" s="921"/>
      <c r="L7378" s="925"/>
    </row>
    <row r="7379" spans="1:12" s="1" customFormat="1" ht="24" customHeight="1" x14ac:dyDescent="0.15">
      <c r="A7379" s="918"/>
      <c r="B7379" s="9" t="s">
        <v>34</v>
      </c>
      <c r="C7379" s="13" t="s">
        <v>35</v>
      </c>
      <c r="D7379" s="13" t="s">
        <v>36</v>
      </c>
      <c r="E7379" s="13" t="s">
        <v>37</v>
      </c>
      <c r="F7379" s="920"/>
      <c r="G7379" s="920"/>
      <c r="H7379" s="924" t="s">
        <v>38</v>
      </c>
      <c r="I7379" s="924"/>
      <c r="J7379" s="921" t="s">
        <v>31</v>
      </c>
      <c r="K7379" s="921" t="s">
        <v>32</v>
      </c>
      <c r="L7379" s="925">
        <v>1249</v>
      </c>
    </row>
    <row r="7380" spans="1:12" s="1" customFormat="1" ht="24" customHeight="1" x14ac:dyDescent="0.15">
      <c r="A7380" s="918"/>
      <c r="B7380" s="14" t="s">
        <v>4088</v>
      </c>
      <c r="C7380" s="14" t="s">
        <v>2260</v>
      </c>
      <c r="D7380" s="15">
        <v>43565</v>
      </c>
      <c r="E7380" s="14" t="s">
        <v>2535</v>
      </c>
      <c r="F7380" s="920"/>
      <c r="G7380" s="920"/>
      <c r="H7380" s="924"/>
      <c r="I7380" s="924"/>
      <c r="J7380" s="921"/>
      <c r="K7380" s="921"/>
      <c r="L7380" s="925"/>
    </row>
    <row r="7381" spans="1:12" s="1" customFormat="1" ht="24" customHeight="1" x14ac:dyDescent="0.15">
      <c r="A7381" s="918">
        <v>1375</v>
      </c>
      <c r="B7381" s="9" t="s">
        <v>22</v>
      </c>
      <c r="C7381" s="13" t="s">
        <v>23</v>
      </c>
      <c r="D7381" s="13" t="s">
        <v>24</v>
      </c>
      <c r="E7381" s="13" t="s">
        <v>25</v>
      </c>
      <c r="F7381" s="919" t="s">
        <v>17</v>
      </c>
      <c r="G7381" s="919"/>
      <c r="H7381" s="920"/>
      <c r="I7381" s="920"/>
      <c r="J7381" s="920"/>
      <c r="K7381" s="920"/>
      <c r="L7381" s="920"/>
    </row>
    <row r="7382" spans="1:12" s="1" customFormat="1" ht="26.25" customHeight="1" x14ac:dyDescent="0.15">
      <c r="A7382" s="918"/>
      <c r="B7382" s="921" t="s">
        <v>4086</v>
      </c>
      <c r="C7382" s="922" t="s">
        <v>4087</v>
      </c>
      <c r="D7382" s="923">
        <v>43561</v>
      </c>
      <c r="E7382" s="921" t="s">
        <v>1430</v>
      </c>
      <c r="F7382" s="921" t="s">
        <v>4089</v>
      </c>
      <c r="G7382" s="921"/>
      <c r="H7382" s="924" t="s">
        <v>30</v>
      </c>
      <c r="I7382" s="924"/>
      <c r="J7382" s="14" t="s">
        <v>31</v>
      </c>
      <c r="K7382" s="14" t="s">
        <v>32</v>
      </c>
      <c r="L7382" s="16">
        <v>592.86</v>
      </c>
    </row>
    <row r="7383" spans="1:12" s="1" customFormat="1" ht="409.2" customHeight="1" x14ac:dyDescent="0.15">
      <c r="A7383" s="918"/>
      <c r="B7383" s="921"/>
      <c r="C7383" s="922"/>
      <c r="D7383" s="923"/>
      <c r="E7383" s="921"/>
      <c r="F7383" s="921"/>
      <c r="G7383" s="921"/>
      <c r="H7383" s="924" t="s">
        <v>33</v>
      </c>
      <c r="I7383" s="924"/>
      <c r="J7383" s="921" t="s">
        <v>31</v>
      </c>
      <c r="K7383" s="921" t="s">
        <v>32</v>
      </c>
      <c r="L7383" s="925">
        <v>188.3</v>
      </c>
    </row>
    <row r="7384" spans="1:12" s="1" customFormat="1" ht="409.2" customHeight="1" x14ac:dyDescent="0.15">
      <c r="A7384" s="918"/>
      <c r="B7384" s="921"/>
      <c r="C7384" s="922"/>
      <c r="D7384" s="923"/>
      <c r="E7384" s="921"/>
      <c r="F7384" s="921"/>
      <c r="G7384" s="921"/>
      <c r="H7384" s="924"/>
      <c r="I7384" s="924"/>
      <c r="J7384" s="921"/>
      <c r="K7384" s="921"/>
      <c r="L7384" s="925"/>
    </row>
    <row r="7385" spans="1:12" s="1" customFormat="1" ht="198.45" customHeight="1" x14ac:dyDescent="0.15">
      <c r="A7385" s="918"/>
      <c r="B7385" s="921"/>
      <c r="C7385" s="922"/>
      <c r="D7385" s="923"/>
      <c r="E7385" s="921"/>
      <c r="F7385" s="921"/>
      <c r="G7385" s="921"/>
      <c r="H7385" s="924"/>
      <c r="I7385" s="924"/>
      <c r="J7385" s="921"/>
      <c r="K7385" s="921"/>
      <c r="L7385" s="925"/>
    </row>
    <row r="7386" spans="1:12" s="1" customFormat="1" ht="24" customHeight="1" x14ac:dyDescent="0.15">
      <c r="A7386" s="918"/>
      <c r="B7386" s="9" t="s">
        <v>34</v>
      </c>
      <c r="C7386" s="13" t="s">
        <v>35</v>
      </c>
      <c r="D7386" s="13" t="s">
        <v>36</v>
      </c>
      <c r="E7386" s="13" t="s">
        <v>37</v>
      </c>
      <c r="F7386" s="920"/>
      <c r="G7386" s="920"/>
      <c r="H7386" s="924" t="s">
        <v>38</v>
      </c>
      <c r="I7386" s="924"/>
      <c r="J7386" s="921" t="s">
        <v>31</v>
      </c>
      <c r="K7386" s="921" t="s">
        <v>32</v>
      </c>
      <c r="L7386" s="925">
        <v>110</v>
      </c>
    </row>
    <row r="7387" spans="1:12" s="1" customFormat="1" ht="24" customHeight="1" x14ac:dyDescent="0.15">
      <c r="A7387" s="918"/>
      <c r="B7387" s="14" t="s">
        <v>4088</v>
      </c>
      <c r="C7387" s="14" t="s">
        <v>4089</v>
      </c>
      <c r="D7387" s="15">
        <v>43565</v>
      </c>
      <c r="E7387" s="14" t="s">
        <v>2535</v>
      </c>
      <c r="F7387" s="920"/>
      <c r="G7387" s="920"/>
      <c r="H7387" s="924"/>
      <c r="I7387" s="924"/>
      <c r="J7387" s="921"/>
      <c r="K7387" s="921"/>
      <c r="L7387" s="925"/>
    </row>
    <row r="7388" spans="1:12" s="1" customFormat="1" ht="24" customHeight="1" x14ac:dyDescent="0.15">
      <c r="A7388" s="918">
        <v>1376</v>
      </c>
      <c r="B7388" s="9" t="s">
        <v>22</v>
      </c>
      <c r="C7388" s="13" t="s">
        <v>23</v>
      </c>
      <c r="D7388" s="13" t="s">
        <v>24</v>
      </c>
      <c r="E7388" s="13" t="s">
        <v>25</v>
      </c>
      <c r="F7388" s="919" t="s">
        <v>17</v>
      </c>
      <c r="G7388" s="919"/>
      <c r="H7388" s="920"/>
      <c r="I7388" s="920"/>
      <c r="J7388" s="920"/>
      <c r="K7388" s="920"/>
      <c r="L7388" s="920"/>
    </row>
    <row r="7389" spans="1:12" s="1" customFormat="1" ht="26.25" customHeight="1" x14ac:dyDescent="0.15">
      <c r="A7389" s="918"/>
      <c r="B7389" s="921" t="s">
        <v>4090</v>
      </c>
      <c r="C7389" s="922" t="s">
        <v>4091</v>
      </c>
      <c r="D7389" s="923">
        <v>43590</v>
      </c>
      <c r="E7389" s="921" t="s">
        <v>1542</v>
      </c>
      <c r="F7389" s="921" t="s">
        <v>1543</v>
      </c>
      <c r="G7389" s="921"/>
      <c r="H7389" s="924" t="s">
        <v>30</v>
      </c>
      <c r="I7389" s="924"/>
      <c r="J7389" s="14" t="s">
        <v>31</v>
      </c>
      <c r="K7389" s="14" t="s">
        <v>32</v>
      </c>
      <c r="L7389" s="16">
        <v>408</v>
      </c>
    </row>
    <row r="7390" spans="1:12" s="1" customFormat="1" ht="409.2" customHeight="1" x14ac:dyDescent="0.15">
      <c r="A7390" s="918"/>
      <c r="B7390" s="921"/>
      <c r="C7390" s="922"/>
      <c r="D7390" s="923"/>
      <c r="E7390" s="921"/>
      <c r="F7390" s="921"/>
      <c r="G7390" s="921"/>
      <c r="H7390" s="924" t="s">
        <v>33</v>
      </c>
      <c r="I7390" s="924"/>
      <c r="J7390" s="921" t="s">
        <v>31</v>
      </c>
      <c r="K7390" s="921" t="s">
        <v>32</v>
      </c>
      <c r="L7390" s="925">
        <v>294.40000000000003</v>
      </c>
    </row>
    <row r="7391" spans="1:12" s="1" customFormat="1" ht="155.85" customHeight="1" x14ac:dyDescent="0.15">
      <c r="A7391" s="918"/>
      <c r="B7391" s="921"/>
      <c r="C7391" s="922"/>
      <c r="D7391" s="923"/>
      <c r="E7391" s="921"/>
      <c r="F7391" s="921"/>
      <c r="G7391" s="921"/>
      <c r="H7391" s="924"/>
      <c r="I7391" s="924"/>
      <c r="J7391" s="921"/>
      <c r="K7391" s="921"/>
      <c r="L7391" s="925"/>
    </row>
    <row r="7392" spans="1:12" s="1" customFormat="1" ht="24" customHeight="1" x14ac:dyDescent="0.15">
      <c r="A7392" s="918"/>
      <c r="B7392" s="9" t="s">
        <v>34</v>
      </c>
      <c r="C7392" s="13" t="s">
        <v>35</v>
      </c>
      <c r="D7392" s="13" t="s">
        <v>36</v>
      </c>
      <c r="E7392" s="13" t="s">
        <v>37</v>
      </c>
      <c r="F7392" s="920"/>
      <c r="G7392" s="920"/>
      <c r="H7392" s="924" t="s">
        <v>38</v>
      </c>
      <c r="I7392" s="924"/>
      <c r="J7392" s="921" t="s">
        <v>31</v>
      </c>
      <c r="K7392" s="921" t="s">
        <v>32</v>
      </c>
      <c r="L7392" s="925">
        <v>93.44</v>
      </c>
    </row>
    <row r="7393" spans="1:12" s="1" customFormat="1" ht="24" customHeight="1" x14ac:dyDescent="0.15">
      <c r="A7393" s="918"/>
      <c r="B7393" s="14" t="s">
        <v>39</v>
      </c>
      <c r="C7393" s="14" t="s">
        <v>1543</v>
      </c>
      <c r="D7393" s="15">
        <v>43592</v>
      </c>
      <c r="E7393" s="14" t="s">
        <v>3185</v>
      </c>
      <c r="F7393" s="920"/>
      <c r="G7393" s="920"/>
      <c r="H7393" s="924"/>
      <c r="I7393" s="924"/>
      <c r="J7393" s="921"/>
      <c r="K7393" s="921"/>
      <c r="L7393" s="925"/>
    </row>
    <row r="7394" spans="1:12" s="1" customFormat="1" ht="24" customHeight="1" x14ac:dyDescent="0.15">
      <c r="A7394" s="918">
        <v>1377</v>
      </c>
      <c r="B7394" s="9" t="s">
        <v>22</v>
      </c>
      <c r="C7394" s="13" t="s">
        <v>23</v>
      </c>
      <c r="D7394" s="13" t="s">
        <v>24</v>
      </c>
      <c r="E7394" s="13" t="s">
        <v>25</v>
      </c>
      <c r="F7394" s="919" t="s">
        <v>17</v>
      </c>
      <c r="G7394" s="919"/>
      <c r="H7394" s="920"/>
      <c r="I7394" s="920"/>
      <c r="J7394" s="920"/>
      <c r="K7394" s="920"/>
      <c r="L7394" s="920"/>
    </row>
    <row r="7395" spans="1:12" s="1" customFormat="1" ht="26.25" customHeight="1" x14ac:dyDescent="0.15">
      <c r="A7395" s="918"/>
      <c r="B7395" s="921" t="s">
        <v>4092</v>
      </c>
      <c r="C7395" s="921" t="s">
        <v>4093</v>
      </c>
      <c r="D7395" s="923">
        <v>43661</v>
      </c>
      <c r="E7395" s="921" t="s">
        <v>4094</v>
      </c>
      <c r="F7395" s="921" t="s">
        <v>4095</v>
      </c>
      <c r="G7395" s="921"/>
      <c r="H7395" s="924" t="s">
        <v>30</v>
      </c>
      <c r="I7395" s="924"/>
      <c r="J7395" s="14" t="s">
        <v>31</v>
      </c>
      <c r="K7395" s="14" t="s">
        <v>32</v>
      </c>
      <c r="L7395" s="16">
        <v>113</v>
      </c>
    </row>
    <row r="7396" spans="1:12" s="1" customFormat="1" ht="60.75" customHeight="1" x14ac:dyDescent="0.15">
      <c r="A7396" s="918"/>
      <c r="B7396" s="921"/>
      <c r="C7396" s="921"/>
      <c r="D7396" s="923"/>
      <c r="E7396" s="921"/>
      <c r="F7396" s="921"/>
      <c r="G7396" s="921"/>
      <c r="H7396" s="924" t="s">
        <v>33</v>
      </c>
      <c r="I7396" s="924"/>
      <c r="J7396" s="14" t="s">
        <v>31</v>
      </c>
      <c r="K7396" s="14" t="s">
        <v>32</v>
      </c>
      <c r="L7396" s="16">
        <v>300</v>
      </c>
    </row>
    <row r="7397" spans="1:12" s="1" customFormat="1" ht="24" customHeight="1" x14ac:dyDescent="0.15">
      <c r="A7397" s="918"/>
      <c r="B7397" s="9" t="s">
        <v>34</v>
      </c>
      <c r="C7397" s="13" t="s">
        <v>35</v>
      </c>
      <c r="D7397" s="13" t="s">
        <v>36</v>
      </c>
      <c r="E7397" s="13" t="s">
        <v>37</v>
      </c>
      <c r="F7397" s="920"/>
      <c r="G7397" s="920"/>
      <c r="H7397" s="924" t="s">
        <v>38</v>
      </c>
      <c r="I7397" s="924"/>
      <c r="J7397" s="921" t="s">
        <v>31</v>
      </c>
      <c r="K7397" s="921" t="s">
        <v>31</v>
      </c>
      <c r="L7397" s="925">
        <v>0</v>
      </c>
    </row>
    <row r="7398" spans="1:12" s="1" customFormat="1" ht="24" customHeight="1" x14ac:dyDescent="0.15">
      <c r="A7398" s="918"/>
      <c r="B7398" s="14" t="s">
        <v>702</v>
      </c>
      <c r="C7398" s="14" t="s">
        <v>4095</v>
      </c>
      <c r="D7398" s="15">
        <v>43662</v>
      </c>
      <c r="E7398" s="14" t="s">
        <v>354</v>
      </c>
      <c r="F7398" s="920"/>
      <c r="G7398" s="920"/>
      <c r="H7398" s="924"/>
      <c r="I7398" s="924"/>
      <c r="J7398" s="921"/>
      <c r="K7398" s="921"/>
      <c r="L7398" s="925"/>
    </row>
    <row r="7399" spans="1:12" s="1" customFormat="1" ht="24" customHeight="1" x14ac:dyDescent="0.15">
      <c r="A7399" s="918">
        <v>1378</v>
      </c>
      <c r="B7399" s="9" t="s">
        <v>22</v>
      </c>
      <c r="C7399" s="13" t="s">
        <v>23</v>
      </c>
      <c r="D7399" s="13" t="s">
        <v>24</v>
      </c>
      <c r="E7399" s="13" t="s">
        <v>25</v>
      </c>
      <c r="F7399" s="919" t="s">
        <v>17</v>
      </c>
      <c r="G7399" s="919"/>
      <c r="H7399" s="920"/>
      <c r="I7399" s="920"/>
      <c r="J7399" s="920"/>
      <c r="K7399" s="920"/>
      <c r="L7399" s="920"/>
    </row>
    <row r="7400" spans="1:12" s="1" customFormat="1" ht="26.25" customHeight="1" x14ac:dyDescent="0.15">
      <c r="A7400" s="918"/>
      <c r="B7400" s="921" t="s">
        <v>4096</v>
      </c>
      <c r="C7400" s="922" t="s">
        <v>4097</v>
      </c>
      <c r="D7400" s="923">
        <v>43566</v>
      </c>
      <c r="E7400" s="921" t="s">
        <v>3367</v>
      </c>
      <c r="F7400" s="921" t="s">
        <v>1488</v>
      </c>
      <c r="G7400" s="921"/>
      <c r="H7400" s="924" t="s">
        <v>30</v>
      </c>
      <c r="I7400" s="924"/>
      <c r="J7400" s="14" t="s">
        <v>31</v>
      </c>
      <c r="K7400" s="14" t="s">
        <v>32</v>
      </c>
      <c r="L7400" s="16">
        <v>183.4</v>
      </c>
    </row>
    <row r="7401" spans="1:12" s="1" customFormat="1" ht="409.2" customHeight="1" x14ac:dyDescent="0.15">
      <c r="A7401" s="918"/>
      <c r="B7401" s="921"/>
      <c r="C7401" s="922"/>
      <c r="D7401" s="923"/>
      <c r="E7401" s="921"/>
      <c r="F7401" s="921"/>
      <c r="G7401" s="921"/>
      <c r="H7401" s="924" t="s">
        <v>33</v>
      </c>
      <c r="I7401" s="924"/>
      <c r="J7401" s="921" t="s">
        <v>31</v>
      </c>
      <c r="K7401" s="921" t="s">
        <v>32</v>
      </c>
      <c r="L7401" s="925">
        <v>145</v>
      </c>
    </row>
    <row r="7402" spans="1:12" s="1" customFormat="1" ht="92.85" customHeight="1" x14ac:dyDescent="0.15">
      <c r="A7402" s="918"/>
      <c r="B7402" s="921"/>
      <c r="C7402" s="922"/>
      <c r="D7402" s="923"/>
      <c r="E7402" s="921"/>
      <c r="F7402" s="921"/>
      <c r="G7402" s="921"/>
      <c r="H7402" s="924"/>
      <c r="I7402" s="924"/>
      <c r="J7402" s="921"/>
      <c r="K7402" s="921"/>
      <c r="L7402" s="925"/>
    </row>
    <row r="7403" spans="1:12" s="1" customFormat="1" ht="24" customHeight="1" x14ac:dyDescent="0.15">
      <c r="A7403" s="918"/>
      <c r="B7403" s="9" t="s">
        <v>34</v>
      </c>
      <c r="C7403" s="13" t="s">
        <v>35</v>
      </c>
      <c r="D7403" s="13" t="s">
        <v>36</v>
      </c>
      <c r="E7403" s="13" t="s">
        <v>37</v>
      </c>
      <c r="F7403" s="920"/>
      <c r="G7403" s="920"/>
      <c r="H7403" s="924" t="s">
        <v>38</v>
      </c>
      <c r="I7403" s="924"/>
      <c r="J7403" s="921" t="s">
        <v>31</v>
      </c>
      <c r="K7403" s="921" t="s">
        <v>31</v>
      </c>
      <c r="L7403" s="925">
        <v>0</v>
      </c>
    </row>
    <row r="7404" spans="1:12" s="1" customFormat="1" ht="24" customHeight="1" x14ac:dyDescent="0.15">
      <c r="A7404" s="918"/>
      <c r="B7404" s="14" t="s">
        <v>229</v>
      </c>
      <c r="C7404" s="14" t="s">
        <v>1488</v>
      </c>
      <c r="D7404" s="15">
        <v>43567</v>
      </c>
      <c r="E7404" s="14" t="s">
        <v>138</v>
      </c>
      <c r="F7404" s="920"/>
      <c r="G7404" s="920"/>
      <c r="H7404" s="924"/>
      <c r="I7404" s="924"/>
      <c r="J7404" s="921"/>
      <c r="K7404" s="921"/>
      <c r="L7404" s="925"/>
    </row>
    <row r="7405" spans="1:12" s="1" customFormat="1" ht="24" customHeight="1" x14ac:dyDescent="0.15">
      <c r="A7405" s="918">
        <v>1379</v>
      </c>
      <c r="B7405" s="9" t="s">
        <v>22</v>
      </c>
      <c r="C7405" s="13" t="s">
        <v>23</v>
      </c>
      <c r="D7405" s="13" t="s">
        <v>24</v>
      </c>
      <c r="E7405" s="13" t="s">
        <v>25</v>
      </c>
      <c r="F7405" s="919" t="s">
        <v>17</v>
      </c>
      <c r="G7405" s="919"/>
      <c r="H7405" s="920"/>
      <c r="I7405" s="920"/>
      <c r="J7405" s="920"/>
      <c r="K7405" s="920"/>
      <c r="L7405" s="920"/>
    </row>
    <row r="7406" spans="1:12" s="1" customFormat="1" ht="26.25" customHeight="1" x14ac:dyDescent="0.15">
      <c r="A7406" s="918"/>
      <c r="B7406" s="921" t="s">
        <v>4096</v>
      </c>
      <c r="C7406" s="922" t="s">
        <v>4098</v>
      </c>
      <c r="D7406" s="923">
        <v>43616</v>
      </c>
      <c r="E7406" s="921" t="s">
        <v>4099</v>
      </c>
      <c r="F7406" s="921" t="s">
        <v>4100</v>
      </c>
      <c r="G7406" s="921"/>
      <c r="H7406" s="924" t="s">
        <v>30</v>
      </c>
      <c r="I7406" s="924"/>
      <c r="J7406" s="14" t="s">
        <v>31</v>
      </c>
      <c r="K7406" s="14" t="s">
        <v>32</v>
      </c>
      <c r="L7406" s="16">
        <v>463.72</v>
      </c>
    </row>
    <row r="7407" spans="1:12" s="1" customFormat="1" ht="409.2" customHeight="1" x14ac:dyDescent="0.15">
      <c r="A7407" s="918"/>
      <c r="B7407" s="921"/>
      <c r="C7407" s="922"/>
      <c r="D7407" s="923"/>
      <c r="E7407" s="921"/>
      <c r="F7407" s="921"/>
      <c r="G7407" s="921"/>
      <c r="H7407" s="924" t="s">
        <v>33</v>
      </c>
      <c r="I7407" s="924"/>
      <c r="J7407" s="921" t="s">
        <v>31</v>
      </c>
      <c r="K7407" s="921" t="s">
        <v>32</v>
      </c>
      <c r="L7407" s="925">
        <v>448.78</v>
      </c>
    </row>
    <row r="7408" spans="1:12" s="1" customFormat="1" ht="113.85" customHeight="1" x14ac:dyDescent="0.15">
      <c r="A7408" s="918"/>
      <c r="B7408" s="921"/>
      <c r="C7408" s="922"/>
      <c r="D7408" s="923"/>
      <c r="E7408" s="921"/>
      <c r="F7408" s="921"/>
      <c r="G7408" s="921"/>
      <c r="H7408" s="924"/>
      <c r="I7408" s="924"/>
      <c r="J7408" s="921"/>
      <c r="K7408" s="921"/>
      <c r="L7408" s="925"/>
    </row>
    <row r="7409" spans="1:12" s="1" customFormat="1" ht="24" customHeight="1" x14ac:dyDescent="0.15">
      <c r="A7409" s="918"/>
      <c r="B7409" s="9" t="s">
        <v>34</v>
      </c>
      <c r="C7409" s="13" t="s">
        <v>35</v>
      </c>
      <c r="D7409" s="13" t="s">
        <v>36</v>
      </c>
      <c r="E7409" s="13" t="s">
        <v>37</v>
      </c>
      <c r="F7409" s="920"/>
      <c r="G7409" s="920"/>
      <c r="H7409" s="924" t="s">
        <v>38</v>
      </c>
      <c r="I7409" s="924"/>
      <c r="J7409" s="921" t="s">
        <v>31</v>
      </c>
      <c r="K7409" s="921" t="s">
        <v>32</v>
      </c>
      <c r="L7409" s="925">
        <v>340</v>
      </c>
    </row>
    <row r="7410" spans="1:12" s="1" customFormat="1" ht="24" customHeight="1" x14ac:dyDescent="0.15">
      <c r="A7410" s="918"/>
      <c r="B7410" s="14" t="s">
        <v>229</v>
      </c>
      <c r="C7410" s="14" t="s">
        <v>4100</v>
      </c>
      <c r="D7410" s="15">
        <v>43620</v>
      </c>
      <c r="E7410" s="14" t="s">
        <v>4101</v>
      </c>
      <c r="F7410" s="920"/>
      <c r="G7410" s="920"/>
      <c r="H7410" s="924"/>
      <c r="I7410" s="924"/>
      <c r="J7410" s="921"/>
      <c r="K7410" s="921"/>
      <c r="L7410" s="925"/>
    </row>
    <row r="7411" spans="1:12" s="1" customFormat="1" ht="24" customHeight="1" x14ac:dyDescent="0.15">
      <c r="A7411" s="918">
        <v>1380</v>
      </c>
      <c r="B7411" s="9" t="s">
        <v>22</v>
      </c>
      <c r="C7411" s="13" t="s">
        <v>23</v>
      </c>
      <c r="D7411" s="13" t="s">
        <v>24</v>
      </c>
      <c r="E7411" s="13" t="s">
        <v>25</v>
      </c>
      <c r="F7411" s="919" t="s">
        <v>17</v>
      </c>
      <c r="G7411" s="919"/>
      <c r="H7411" s="920"/>
      <c r="I7411" s="920"/>
      <c r="J7411" s="920"/>
      <c r="K7411" s="920"/>
      <c r="L7411" s="920"/>
    </row>
    <row r="7412" spans="1:12" s="1" customFormat="1" ht="26.25" customHeight="1" x14ac:dyDescent="0.15">
      <c r="A7412" s="918"/>
      <c r="B7412" s="921" t="s">
        <v>4102</v>
      </c>
      <c r="C7412" s="922" t="s">
        <v>4103</v>
      </c>
      <c r="D7412" s="923">
        <v>43600</v>
      </c>
      <c r="E7412" s="921" t="s">
        <v>1560</v>
      </c>
      <c r="F7412" s="921" t="s">
        <v>4104</v>
      </c>
      <c r="G7412" s="921"/>
      <c r="H7412" s="924" t="s">
        <v>30</v>
      </c>
      <c r="I7412" s="924"/>
      <c r="J7412" s="14" t="s">
        <v>31</v>
      </c>
      <c r="K7412" s="14" t="s">
        <v>32</v>
      </c>
      <c r="L7412" s="16">
        <v>620.52</v>
      </c>
    </row>
    <row r="7413" spans="1:12" s="1" customFormat="1" ht="409.2" customHeight="1" x14ac:dyDescent="0.15">
      <c r="A7413" s="918"/>
      <c r="B7413" s="921"/>
      <c r="C7413" s="922"/>
      <c r="D7413" s="923"/>
      <c r="E7413" s="921"/>
      <c r="F7413" s="921"/>
      <c r="G7413" s="921"/>
      <c r="H7413" s="924" t="s">
        <v>33</v>
      </c>
      <c r="I7413" s="924"/>
      <c r="J7413" s="921" t="s">
        <v>31</v>
      </c>
      <c r="K7413" s="921" t="s">
        <v>32</v>
      </c>
      <c r="L7413" s="925">
        <v>3741.13</v>
      </c>
    </row>
    <row r="7414" spans="1:12" s="1" customFormat="1" ht="386.85" customHeight="1" x14ac:dyDescent="0.15">
      <c r="A7414" s="918"/>
      <c r="B7414" s="921"/>
      <c r="C7414" s="922"/>
      <c r="D7414" s="923"/>
      <c r="E7414" s="921"/>
      <c r="F7414" s="921"/>
      <c r="G7414" s="921"/>
      <c r="H7414" s="924"/>
      <c r="I7414" s="924"/>
      <c r="J7414" s="921"/>
      <c r="K7414" s="921"/>
      <c r="L7414" s="925"/>
    </row>
    <row r="7415" spans="1:12" s="1" customFormat="1" ht="24" customHeight="1" x14ac:dyDescent="0.15">
      <c r="A7415" s="918"/>
      <c r="B7415" s="9" t="s">
        <v>34</v>
      </c>
      <c r="C7415" s="13" t="s">
        <v>35</v>
      </c>
      <c r="D7415" s="13" t="s">
        <v>36</v>
      </c>
      <c r="E7415" s="13" t="s">
        <v>37</v>
      </c>
      <c r="F7415" s="920"/>
      <c r="G7415" s="920"/>
      <c r="H7415" s="924" t="s">
        <v>38</v>
      </c>
      <c r="I7415" s="924"/>
      <c r="J7415" s="921" t="s">
        <v>31</v>
      </c>
      <c r="K7415" s="921" t="s">
        <v>32</v>
      </c>
      <c r="L7415" s="925">
        <v>113.23</v>
      </c>
    </row>
    <row r="7416" spans="1:12" s="1" customFormat="1" ht="24" customHeight="1" x14ac:dyDescent="0.15">
      <c r="A7416" s="918"/>
      <c r="B7416" s="14" t="s">
        <v>229</v>
      </c>
      <c r="C7416" s="14" t="s">
        <v>4104</v>
      </c>
      <c r="D7416" s="15">
        <v>43623</v>
      </c>
      <c r="E7416" s="14" t="s">
        <v>4105</v>
      </c>
      <c r="F7416" s="920"/>
      <c r="G7416" s="920"/>
      <c r="H7416" s="924"/>
      <c r="I7416" s="924"/>
      <c r="J7416" s="921"/>
      <c r="K7416" s="921"/>
      <c r="L7416" s="925"/>
    </row>
    <row r="7417" spans="1:12" s="1" customFormat="1" ht="24" customHeight="1" x14ac:dyDescent="0.15">
      <c r="A7417" s="918">
        <v>1381</v>
      </c>
      <c r="B7417" s="9" t="s">
        <v>22</v>
      </c>
      <c r="C7417" s="13" t="s">
        <v>23</v>
      </c>
      <c r="D7417" s="13" t="s">
        <v>24</v>
      </c>
      <c r="E7417" s="13" t="s">
        <v>25</v>
      </c>
      <c r="F7417" s="919" t="s">
        <v>17</v>
      </c>
      <c r="G7417" s="919"/>
      <c r="H7417" s="920"/>
      <c r="I7417" s="920"/>
      <c r="J7417" s="920"/>
      <c r="K7417" s="920"/>
      <c r="L7417" s="920"/>
    </row>
    <row r="7418" spans="1:12" s="1" customFormat="1" ht="26.25" customHeight="1" x14ac:dyDescent="0.15">
      <c r="A7418" s="918"/>
      <c r="B7418" s="921" t="s">
        <v>4102</v>
      </c>
      <c r="C7418" s="922" t="s">
        <v>4103</v>
      </c>
      <c r="D7418" s="923">
        <v>43600</v>
      </c>
      <c r="E7418" s="921" t="s">
        <v>1560</v>
      </c>
      <c r="F7418" s="921" t="s">
        <v>4106</v>
      </c>
      <c r="G7418" s="921"/>
      <c r="H7418" s="924" t="s">
        <v>30</v>
      </c>
      <c r="I7418" s="924"/>
      <c r="J7418" s="14" t="s">
        <v>31</v>
      </c>
      <c r="K7418" s="14" t="s">
        <v>32</v>
      </c>
      <c r="L7418" s="16">
        <v>471</v>
      </c>
    </row>
    <row r="7419" spans="1:12" s="1" customFormat="1" ht="409.2" customHeight="1" x14ac:dyDescent="0.15">
      <c r="A7419" s="918"/>
      <c r="B7419" s="921"/>
      <c r="C7419" s="922"/>
      <c r="D7419" s="923"/>
      <c r="E7419" s="921"/>
      <c r="F7419" s="921"/>
      <c r="G7419" s="921"/>
      <c r="H7419" s="924" t="s">
        <v>33</v>
      </c>
      <c r="I7419" s="924"/>
      <c r="J7419" s="921" t="s">
        <v>31</v>
      </c>
      <c r="K7419" s="921" t="s">
        <v>31</v>
      </c>
      <c r="L7419" s="925">
        <v>0</v>
      </c>
    </row>
    <row r="7420" spans="1:12" s="1" customFormat="1" ht="386.85" customHeight="1" x14ac:dyDescent="0.15">
      <c r="A7420" s="918"/>
      <c r="B7420" s="921"/>
      <c r="C7420" s="922"/>
      <c r="D7420" s="923"/>
      <c r="E7420" s="921"/>
      <c r="F7420" s="921"/>
      <c r="G7420" s="921"/>
      <c r="H7420" s="924"/>
      <c r="I7420" s="924"/>
      <c r="J7420" s="921"/>
      <c r="K7420" s="921"/>
      <c r="L7420" s="925"/>
    </row>
    <row r="7421" spans="1:12" s="1" customFormat="1" ht="24" customHeight="1" x14ac:dyDescent="0.15">
      <c r="A7421" s="918"/>
      <c r="B7421" s="9" t="s">
        <v>34</v>
      </c>
      <c r="C7421" s="13" t="s">
        <v>35</v>
      </c>
      <c r="D7421" s="13" t="s">
        <v>36</v>
      </c>
      <c r="E7421" s="13" t="s">
        <v>37</v>
      </c>
      <c r="F7421" s="920"/>
      <c r="G7421" s="920"/>
      <c r="H7421" s="924" t="s">
        <v>38</v>
      </c>
      <c r="I7421" s="924"/>
      <c r="J7421" s="921" t="s">
        <v>31</v>
      </c>
      <c r="K7421" s="921" t="s">
        <v>31</v>
      </c>
      <c r="L7421" s="925">
        <v>0</v>
      </c>
    </row>
    <row r="7422" spans="1:12" s="1" customFormat="1" ht="24" customHeight="1" x14ac:dyDescent="0.15">
      <c r="A7422" s="918"/>
      <c r="B7422" s="14" t="s">
        <v>229</v>
      </c>
      <c r="C7422" s="14" t="s">
        <v>4106</v>
      </c>
      <c r="D7422" s="15">
        <v>43623</v>
      </c>
      <c r="E7422" s="14" t="s">
        <v>4105</v>
      </c>
      <c r="F7422" s="920"/>
      <c r="G7422" s="920"/>
      <c r="H7422" s="924"/>
      <c r="I7422" s="924"/>
      <c r="J7422" s="921"/>
      <c r="K7422" s="921"/>
      <c r="L7422" s="925"/>
    </row>
    <row r="7423" spans="1:12" s="1" customFormat="1" ht="24" customHeight="1" x14ac:dyDescent="0.15">
      <c r="A7423" s="918">
        <v>1382</v>
      </c>
      <c r="B7423" s="9" t="s">
        <v>22</v>
      </c>
      <c r="C7423" s="13" t="s">
        <v>23</v>
      </c>
      <c r="D7423" s="13" t="s">
        <v>24</v>
      </c>
      <c r="E7423" s="13" t="s">
        <v>25</v>
      </c>
      <c r="F7423" s="919" t="s">
        <v>17</v>
      </c>
      <c r="G7423" s="919"/>
      <c r="H7423" s="920"/>
      <c r="I7423" s="920"/>
      <c r="J7423" s="920"/>
      <c r="K7423" s="920"/>
      <c r="L7423" s="920"/>
    </row>
    <row r="7424" spans="1:12" s="1" customFormat="1" ht="26.25" customHeight="1" x14ac:dyDescent="0.15">
      <c r="A7424" s="918"/>
      <c r="B7424" s="921" t="s">
        <v>4107</v>
      </c>
      <c r="C7424" s="922" t="s">
        <v>4108</v>
      </c>
      <c r="D7424" s="923">
        <v>43580</v>
      </c>
      <c r="E7424" s="921" t="s">
        <v>1542</v>
      </c>
      <c r="F7424" s="921" t="s">
        <v>4109</v>
      </c>
      <c r="G7424" s="921"/>
      <c r="H7424" s="924" t="s">
        <v>30</v>
      </c>
      <c r="I7424" s="924"/>
      <c r="J7424" s="14" t="s">
        <v>31</v>
      </c>
      <c r="K7424" s="14" t="s">
        <v>32</v>
      </c>
      <c r="L7424" s="16">
        <v>127.03</v>
      </c>
    </row>
    <row r="7425" spans="1:12" s="1" customFormat="1" ht="113.25" customHeight="1" x14ac:dyDescent="0.15">
      <c r="A7425" s="918"/>
      <c r="B7425" s="921"/>
      <c r="C7425" s="922"/>
      <c r="D7425" s="923"/>
      <c r="E7425" s="921"/>
      <c r="F7425" s="921"/>
      <c r="G7425" s="921"/>
      <c r="H7425" s="924" t="s">
        <v>33</v>
      </c>
      <c r="I7425" s="924"/>
      <c r="J7425" s="14" t="s">
        <v>31</v>
      </c>
      <c r="K7425" s="14" t="s">
        <v>32</v>
      </c>
      <c r="L7425" s="16">
        <v>340.6</v>
      </c>
    </row>
    <row r="7426" spans="1:12" s="1" customFormat="1" ht="24" customHeight="1" x14ac:dyDescent="0.15">
      <c r="A7426" s="918"/>
      <c r="B7426" s="9" t="s">
        <v>34</v>
      </c>
      <c r="C7426" s="13" t="s">
        <v>35</v>
      </c>
      <c r="D7426" s="13" t="s">
        <v>36</v>
      </c>
      <c r="E7426" s="13" t="s">
        <v>37</v>
      </c>
      <c r="F7426" s="920"/>
      <c r="G7426" s="920"/>
      <c r="H7426" s="924" t="s">
        <v>38</v>
      </c>
      <c r="I7426" s="924"/>
      <c r="J7426" s="921" t="s">
        <v>31</v>
      </c>
      <c r="K7426" s="921" t="s">
        <v>32</v>
      </c>
      <c r="L7426" s="925">
        <v>250</v>
      </c>
    </row>
    <row r="7427" spans="1:12" s="1" customFormat="1" ht="24" customHeight="1" x14ac:dyDescent="0.15">
      <c r="A7427" s="918"/>
      <c r="B7427" s="14" t="s">
        <v>702</v>
      </c>
      <c r="C7427" s="14" t="s">
        <v>4109</v>
      </c>
      <c r="D7427" s="15">
        <v>43581</v>
      </c>
      <c r="E7427" s="14" t="s">
        <v>1385</v>
      </c>
      <c r="F7427" s="920"/>
      <c r="G7427" s="920"/>
      <c r="H7427" s="924"/>
      <c r="I7427" s="924"/>
      <c r="J7427" s="921"/>
      <c r="K7427" s="921"/>
      <c r="L7427" s="925"/>
    </row>
    <row r="7428" spans="1:12" s="1" customFormat="1" ht="24" customHeight="1" x14ac:dyDescent="0.15">
      <c r="A7428" s="918">
        <v>1383</v>
      </c>
      <c r="B7428" s="9" t="s">
        <v>22</v>
      </c>
      <c r="C7428" s="13" t="s">
        <v>23</v>
      </c>
      <c r="D7428" s="13" t="s">
        <v>24</v>
      </c>
      <c r="E7428" s="13" t="s">
        <v>25</v>
      </c>
      <c r="F7428" s="919" t="s">
        <v>17</v>
      </c>
      <c r="G7428" s="919"/>
      <c r="H7428" s="920"/>
      <c r="I7428" s="920"/>
      <c r="J7428" s="920"/>
      <c r="K7428" s="920"/>
      <c r="L7428" s="920"/>
    </row>
    <row r="7429" spans="1:12" s="1" customFormat="1" ht="26.25" customHeight="1" x14ac:dyDescent="0.15">
      <c r="A7429" s="918"/>
      <c r="B7429" s="921" t="s">
        <v>4107</v>
      </c>
      <c r="C7429" s="922" t="s">
        <v>4110</v>
      </c>
      <c r="D7429" s="923">
        <v>43597</v>
      </c>
      <c r="E7429" s="921" t="s">
        <v>1287</v>
      </c>
      <c r="F7429" s="921" t="s">
        <v>4111</v>
      </c>
      <c r="G7429" s="921"/>
      <c r="H7429" s="924" t="s">
        <v>30</v>
      </c>
      <c r="I7429" s="924"/>
      <c r="J7429" s="14" t="s">
        <v>31</v>
      </c>
      <c r="K7429" s="14" t="s">
        <v>31</v>
      </c>
      <c r="L7429" s="16">
        <v>0</v>
      </c>
    </row>
    <row r="7430" spans="1:12" s="1" customFormat="1" ht="365.25" customHeight="1" x14ac:dyDescent="0.15">
      <c r="A7430" s="918"/>
      <c r="B7430" s="921"/>
      <c r="C7430" s="922"/>
      <c r="D7430" s="923"/>
      <c r="E7430" s="921"/>
      <c r="F7430" s="921"/>
      <c r="G7430" s="921"/>
      <c r="H7430" s="924" t="s">
        <v>33</v>
      </c>
      <c r="I7430" s="924"/>
      <c r="J7430" s="14" t="s">
        <v>31</v>
      </c>
      <c r="K7430" s="14" t="s">
        <v>32</v>
      </c>
      <c r="L7430" s="16">
        <v>1929.27</v>
      </c>
    </row>
    <row r="7431" spans="1:12" s="1" customFormat="1" ht="24" customHeight="1" x14ac:dyDescent="0.15">
      <c r="A7431" s="918"/>
      <c r="B7431" s="9" t="s">
        <v>34</v>
      </c>
      <c r="C7431" s="13" t="s">
        <v>35</v>
      </c>
      <c r="D7431" s="13" t="s">
        <v>36</v>
      </c>
      <c r="E7431" s="13" t="s">
        <v>37</v>
      </c>
      <c r="F7431" s="920"/>
      <c r="G7431" s="920"/>
      <c r="H7431" s="924" t="s">
        <v>38</v>
      </c>
      <c r="I7431" s="924"/>
      <c r="J7431" s="921" t="s">
        <v>31</v>
      </c>
      <c r="K7431" s="921" t="s">
        <v>32</v>
      </c>
      <c r="L7431" s="925">
        <v>170</v>
      </c>
    </row>
    <row r="7432" spans="1:12" s="1" customFormat="1" ht="24" customHeight="1" x14ac:dyDescent="0.15">
      <c r="A7432" s="918"/>
      <c r="B7432" s="14" t="s">
        <v>702</v>
      </c>
      <c r="C7432" s="14" t="s">
        <v>4111</v>
      </c>
      <c r="D7432" s="15">
        <v>43607</v>
      </c>
      <c r="E7432" s="14" t="s">
        <v>4112</v>
      </c>
      <c r="F7432" s="920"/>
      <c r="G7432" s="920"/>
      <c r="H7432" s="924"/>
      <c r="I7432" s="924"/>
      <c r="J7432" s="921"/>
      <c r="K7432" s="921"/>
      <c r="L7432" s="925"/>
    </row>
    <row r="7433" spans="1:12" s="1" customFormat="1" ht="24" customHeight="1" x14ac:dyDescent="0.15">
      <c r="A7433" s="918">
        <v>1384</v>
      </c>
      <c r="B7433" s="9" t="s">
        <v>22</v>
      </c>
      <c r="C7433" s="13" t="s">
        <v>23</v>
      </c>
      <c r="D7433" s="13" t="s">
        <v>24</v>
      </c>
      <c r="E7433" s="13" t="s">
        <v>25</v>
      </c>
      <c r="F7433" s="919" t="s">
        <v>17</v>
      </c>
      <c r="G7433" s="919"/>
      <c r="H7433" s="920"/>
      <c r="I7433" s="920"/>
      <c r="J7433" s="920"/>
      <c r="K7433" s="920"/>
      <c r="L7433" s="920"/>
    </row>
    <row r="7434" spans="1:12" s="1" customFormat="1" ht="26.25" customHeight="1" x14ac:dyDescent="0.15">
      <c r="A7434" s="918"/>
      <c r="B7434" s="921" t="s">
        <v>4107</v>
      </c>
      <c r="C7434" s="922" t="s">
        <v>4110</v>
      </c>
      <c r="D7434" s="923">
        <v>43597</v>
      </c>
      <c r="E7434" s="921" t="s">
        <v>1287</v>
      </c>
      <c r="F7434" s="921" t="s">
        <v>4113</v>
      </c>
      <c r="G7434" s="921"/>
      <c r="H7434" s="924" t="s">
        <v>30</v>
      </c>
      <c r="I7434" s="924"/>
      <c r="J7434" s="14" t="s">
        <v>31</v>
      </c>
      <c r="K7434" s="14" t="s">
        <v>31</v>
      </c>
      <c r="L7434" s="16">
        <v>0</v>
      </c>
    </row>
    <row r="7435" spans="1:12" s="1" customFormat="1" ht="365.25" customHeight="1" x14ac:dyDescent="0.15">
      <c r="A7435" s="918"/>
      <c r="B7435" s="921"/>
      <c r="C7435" s="922"/>
      <c r="D7435" s="923"/>
      <c r="E7435" s="921"/>
      <c r="F7435" s="921"/>
      <c r="G7435" s="921"/>
      <c r="H7435" s="924" t="s">
        <v>33</v>
      </c>
      <c r="I7435" s="924"/>
      <c r="J7435" s="14" t="s">
        <v>31</v>
      </c>
      <c r="K7435" s="14" t="s">
        <v>32</v>
      </c>
      <c r="L7435" s="16">
        <v>394.78</v>
      </c>
    </row>
    <row r="7436" spans="1:12" s="1" customFormat="1" ht="24" customHeight="1" x14ac:dyDescent="0.15">
      <c r="A7436" s="918"/>
      <c r="B7436" s="9" t="s">
        <v>34</v>
      </c>
      <c r="C7436" s="13" t="s">
        <v>35</v>
      </c>
      <c r="D7436" s="13" t="s">
        <v>36</v>
      </c>
      <c r="E7436" s="13" t="s">
        <v>37</v>
      </c>
      <c r="F7436" s="920"/>
      <c r="G7436" s="920"/>
      <c r="H7436" s="924" t="s">
        <v>38</v>
      </c>
      <c r="I7436" s="924"/>
      <c r="J7436" s="921" t="s">
        <v>31</v>
      </c>
      <c r="K7436" s="921" t="s">
        <v>31</v>
      </c>
      <c r="L7436" s="925">
        <v>0</v>
      </c>
    </row>
    <row r="7437" spans="1:12" s="1" customFormat="1" ht="24" customHeight="1" x14ac:dyDescent="0.15">
      <c r="A7437" s="918"/>
      <c r="B7437" s="14" t="s">
        <v>702</v>
      </c>
      <c r="C7437" s="14" t="s">
        <v>4113</v>
      </c>
      <c r="D7437" s="15">
        <v>43607</v>
      </c>
      <c r="E7437" s="14" t="s">
        <v>4112</v>
      </c>
      <c r="F7437" s="920"/>
      <c r="G7437" s="920"/>
      <c r="H7437" s="924"/>
      <c r="I7437" s="924"/>
      <c r="J7437" s="921"/>
      <c r="K7437" s="921"/>
      <c r="L7437" s="925"/>
    </row>
    <row r="7438" spans="1:12" s="1" customFormat="1" ht="24" customHeight="1" x14ac:dyDescent="0.15">
      <c r="A7438" s="918">
        <v>1385</v>
      </c>
      <c r="B7438" s="9" t="s">
        <v>22</v>
      </c>
      <c r="C7438" s="13" t="s">
        <v>23</v>
      </c>
      <c r="D7438" s="13" t="s">
        <v>24</v>
      </c>
      <c r="E7438" s="13" t="s">
        <v>25</v>
      </c>
      <c r="F7438" s="919" t="s">
        <v>17</v>
      </c>
      <c r="G7438" s="919"/>
      <c r="H7438" s="920"/>
      <c r="I7438" s="920"/>
      <c r="J7438" s="920"/>
      <c r="K7438" s="920"/>
      <c r="L7438" s="920"/>
    </row>
    <row r="7439" spans="1:12" s="1" customFormat="1" ht="26.25" customHeight="1" x14ac:dyDescent="0.15">
      <c r="A7439" s="918"/>
      <c r="B7439" s="921" t="s">
        <v>4114</v>
      </c>
      <c r="C7439" s="922" t="s">
        <v>4115</v>
      </c>
      <c r="D7439" s="923">
        <v>43616</v>
      </c>
      <c r="E7439" s="921" t="s">
        <v>187</v>
      </c>
      <c r="F7439" s="921" t="s">
        <v>2272</v>
      </c>
      <c r="G7439" s="921"/>
      <c r="H7439" s="924" t="s">
        <v>30</v>
      </c>
      <c r="I7439" s="924"/>
      <c r="J7439" s="14" t="s">
        <v>31</v>
      </c>
      <c r="K7439" s="14" t="s">
        <v>32</v>
      </c>
      <c r="L7439" s="16">
        <v>787.5</v>
      </c>
    </row>
    <row r="7440" spans="1:12" s="1" customFormat="1" ht="323.25" customHeight="1" x14ac:dyDescent="0.15">
      <c r="A7440" s="918"/>
      <c r="B7440" s="921"/>
      <c r="C7440" s="922"/>
      <c r="D7440" s="923"/>
      <c r="E7440" s="921"/>
      <c r="F7440" s="921"/>
      <c r="G7440" s="921"/>
      <c r="H7440" s="924" t="s">
        <v>33</v>
      </c>
      <c r="I7440" s="924"/>
      <c r="J7440" s="14" t="s">
        <v>31</v>
      </c>
      <c r="K7440" s="14" t="s">
        <v>32</v>
      </c>
      <c r="L7440" s="16">
        <v>370.97</v>
      </c>
    </row>
    <row r="7441" spans="1:12" s="1" customFormat="1" ht="24" customHeight="1" x14ac:dyDescent="0.15">
      <c r="A7441" s="918"/>
      <c r="B7441" s="9" t="s">
        <v>34</v>
      </c>
      <c r="C7441" s="13" t="s">
        <v>35</v>
      </c>
      <c r="D7441" s="13" t="s">
        <v>36</v>
      </c>
      <c r="E7441" s="13" t="s">
        <v>37</v>
      </c>
      <c r="F7441" s="920"/>
      <c r="G7441" s="920"/>
      <c r="H7441" s="924" t="s">
        <v>38</v>
      </c>
      <c r="I7441" s="924"/>
      <c r="J7441" s="921" t="s">
        <v>31</v>
      </c>
      <c r="K7441" s="921" t="s">
        <v>32</v>
      </c>
      <c r="L7441" s="925">
        <v>1020</v>
      </c>
    </row>
    <row r="7442" spans="1:12" s="1" customFormat="1" ht="24" customHeight="1" x14ac:dyDescent="0.15">
      <c r="A7442" s="918"/>
      <c r="B7442" s="14" t="s">
        <v>39</v>
      </c>
      <c r="C7442" s="14" t="s">
        <v>2272</v>
      </c>
      <c r="D7442" s="15">
        <v>43620</v>
      </c>
      <c r="E7442" s="14" t="s">
        <v>4101</v>
      </c>
      <c r="F7442" s="920"/>
      <c r="G7442" s="920"/>
      <c r="H7442" s="924"/>
      <c r="I7442" s="924"/>
      <c r="J7442" s="921"/>
      <c r="K7442" s="921"/>
      <c r="L7442" s="925"/>
    </row>
    <row r="7443" spans="1:12" s="1" customFormat="1" ht="24" customHeight="1" x14ac:dyDescent="0.15">
      <c r="A7443" s="918">
        <v>1386</v>
      </c>
      <c r="B7443" s="9" t="s">
        <v>22</v>
      </c>
      <c r="C7443" s="13" t="s">
        <v>23</v>
      </c>
      <c r="D7443" s="13" t="s">
        <v>24</v>
      </c>
      <c r="E7443" s="13" t="s">
        <v>25</v>
      </c>
      <c r="F7443" s="919" t="s">
        <v>17</v>
      </c>
      <c r="G7443" s="919"/>
      <c r="H7443" s="920"/>
      <c r="I7443" s="920"/>
      <c r="J7443" s="920"/>
      <c r="K7443" s="920"/>
      <c r="L7443" s="920"/>
    </row>
    <row r="7444" spans="1:12" s="1" customFormat="1" ht="26.25" customHeight="1" x14ac:dyDescent="0.15">
      <c r="A7444" s="918"/>
      <c r="B7444" s="921" t="s">
        <v>4116</v>
      </c>
      <c r="C7444" s="922" t="s">
        <v>4117</v>
      </c>
      <c r="D7444" s="923">
        <v>43633</v>
      </c>
      <c r="E7444" s="921" t="s">
        <v>2457</v>
      </c>
      <c r="F7444" s="921" t="s">
        <v>3239</v>
      </c>
      <c r="G7444" s="921"/>
      <c r="H7444" s="924" t="s">
        <v>30</v>
      </c>
      <c r="I7444" s="924"/>
      <c r="J7444" s="14" t="s">
        <v>31</v>
      </c>
      <c r="K7444" s="14" t="s">
        <v>32</v>
      </c>
      <c r="L7444" s="16">
        <v>700.88</v>
      </c>
    </row>
    <row r="7445" spans="1:12" s="1" customFormat="1" ht="409.2" customHeight="1" x14ac:dyDescent="0.15">
      <c r="A7445" s="918"/>
      <c r="B7445" s="921"/>
      <c r="C7445" s="922"/>
      <c r="D7445" s="923"/>
      <c r="E7445" s="921"/>
      <c r="F7445" s="921"/>
      <c r="G7445" s="921"/>
      <c r="H7445" s="924" t="s">
        <v>33</v>
      </c>
      <c r="I7445" s="924"/>
      <c r="J7445" s="921" t="s">
        <v>31</v>
      </c>
      <c r="K7445" s="921" t="s">
        <v>32</v>
      </c>
      <c r="L7445" s="925">
        <v>3898.13</v>
      </c>
    </row>
    <row r="7446" spans="1:12" s="1" customFormat="1" ht="124.35" customHeight="1" x14ac:dyDescent="0.15">
      <c r="A7446" s="918"/>
      <c r="B7446" s="921"/>
      <c r="C7446" s="922"/>
      <c r="D7446" s="923"/>
      <c r="E7446" s="921"/>
      <c r="F7446" s="921"/>
      <c r="G7446" s="921"/>
      <c r="H7446" s="924"/>
      <c r="I7446" s="924"/>
      <c r="J7446" s="921"/>
      <c r="K7446" s="921"/>
      <c r="L7446" s="925"/>
    </row>
    <row r="7447" spans="1:12" s="1" customFormat="1" ht="24" customHeight="1" x14ac:dyDescent="0.15">
      <c r="A7447" s="918"/>
      <c r="B7447" s="9" t="s">
        <v>34</v>
      </c>
      <c r="C7447" s="13" t="s">
        <v>35</v>
      </c>
      <c r="D7447" s="13" t="s">
        <v>36</v>
      </c>
      <c r="E7447" s="13" t="s">
        <v>37</v>
      </c>
      <c r="F7447" s="920"/>
      <c r="G7447" s="920"/>
      <c r="H7447" s="924" t="s">
        <v>38</v>
      </c>
      <c r="I7447" s="924"/>
      <c r="J7447" s="921" t="s">
        <v>31</v>
      </c>
      <c r="K7447" s="921" t="s">
        <v>32</v>
      </c>
      <c r="L7447" s="925">
        <v>615.30000000000007</v>
      </c>
    </row>
    <row r="7448" spans="1:12" s="1" customFormat="1" ht="24" customHeight="1" x14ac:dyDescent="0.15">
      <c r="A7448" s="918"/>
      <c r="B7448" s="14" t="s">
        <v>105</v>
      </c>
      <c r="C7448" s="14" t="s">
        <v>3239</v>
      </c>
      <c r="D7448" s="15">
        <v>43638</v>
      </c>
      <c r="E7448" s="14" t="s">
        <v>619</v>
      </c>
      <c r="F7448" s="920"/>
      <c r="G7448" s="920"/>
      <c r="H7448" s="924"/>
      <c r="I7448" s="924"/>
      <c r="J7448" s="921"/>
      <c r="K7448" s="921"/>
      <c r="L7448" s="925"/>
    </row>
    <row r="7449" spans="1:12" s="1" customFormat="1" ht="24" customHeight="1" x14ac:dyDescent="0.15">
      <c r="A7449" s="918">
        <v>1387</v>
      </c>
      <c r="B7449" s="9" t="s">
        <v>22</v>
      </c>
      <c r="C7449" s="13" t="s">
        <v>23</v>
      </c>
      <c r="D7449" s="13" t="s">
        <v>24</v>
      </c>
      <c r="E7449" s="13" t="s">
        <v>25</v>
      </c>
      <c r="F7449" s="919" t="s">
        <v>17</v>
      </c>
      <c r="G7449" s="919"/>
      <c r="H7449" s="920"/>
      <c r="I7449" s="920"/>
      <c r="J7449" s="920"/>
      <c r="K7449" s="920"/>
      <c r="L7449" s="920"/>
    </row>
    <row r="7450" spans="1:12" s="1" customFormat="1" ht="26.25" customHeight="1" x14ac:dyDescent="0.15">
      <c r="A7450" s="918"/>
      <c r="B7450" s="921" t="s">
        <v>4118</v>
      </c>
      <c r="C7450" s="922" t="s">
        <v>4119</v>
      </c>
      <c r="D7450" s="923">
        <v>43565</v>
      </c>
      <c r="E7450" s="921" t="s">
        <v>115</v>
      </c>
      <c r="F7450" s="921" t="s">
        <v>116</v>
      </c>
      <c r="G7450" s="921"/>
      <c r="H7450" s="924" t="s">
        <v>30</v>
      </c>
      <c r="I7450" s="924"/>
      <c r="J7450" s="14" t="s">
        <v>31</v>
      </c>
      <c r="K7450" s="14" t="s">
        <v>32</v>
      </c>
      <c r="L7450" s="16">
        <v>694.02</v>
      </c>
    </row>
    <row r="7451" spans="1:12" s="1" customFormat="1" ht="113.25" customHeight="1" x14ac:dyDescent="0.15">
      <c r="A7451" s="918"/>
      <c r="B7451" s="921"/>
      <c r="C7451" s="922"/>
      <c r="D7451" s="923"/>
      <c r="E7451" s="921"/>
      <c r="F7451" s="921"/>
      <c r="G7451" s="921"/>
      <c r="H7451" s="924" t="s">
        <v>33</v>
      </c>
      <c r="I7451" s="924"/>
      <c r="J7451" s="14" t="s">
        <v>31</v>
      </c>
      <c r="K7451" s="14" t="s">
        <v>32</v>
      </c>
      <c r="L7451" s="16">
        <v>832.56</v>
      </c>
    </row>
    <row r="7452" spans="1:12" s="1" customFormat="1" ht="24" customHeight="1" x14ac:dyDescent="0.15">
      <c r="A7452" s="918"/>
      <c r="B7452" s="9" t="s">
        <v>34</v>
      </c>
      <c r="C7452" s="13" t="s">
        <v>35</v>
      </c>
      <c r="D7452" s="13" t="s">
        <v>36</v>
      </c>
      <c r="E7452" s="13" t="s">
        <v>37</v>
      </c>
      <c r="F7452" s="920"/>
      <c r="G7452" s="920"/>
      <c r="H7452" s="924" t="s">
        <v>38</v>
      </c>
      <c r="I7452" s="924"/>
      <c r="J7452" s="921" t="s">
        <v>31</v>
      </c>
      <c r="K7452" s="921" t="s">
        <v>31</v>
      </c>
      <c r="L7452" s="925">
        <v>0</v>
      </c>
    </row>
    <row r="7453" spans="1:12" s="1" customFormat="1" ht="24" customHeight="1" x14ac:dyDescent="0.15">
      <c r="A7453" s="918"/>
      <c r="B7453" s="14" t="s">
        <v>39</v>
      </c>
      <c r="C7453" s="14" t="s">
        <v>116</v>
      </c>
      <c r="D7453" s="15">
        <v>43567</v>
      </c>
      <c r="E7453" s="14" t="s">
        <v>447</v>
      </c>
      <c r="F7453" s="920"/>
      <c r="G7453" s="920"/>
      <c r="H7453" s="924"/>
      <c r="I7453" s="924"/>
      <c r="J7453" s="921"/>
      <c r="K7453" s="921"/>
      <c r="L7453" s="925"/>
    </row>
    <row r="7454" spans="1:12" s="1" customFormat="1" ht="24" customHeight="1" x14ac:dyDescent="0.15">
      <c r="A7454" s="918">
        <v>1388</v>
      </c>
      <c r="B7454" s="9" t="s">
        <v>22</v>
      </c>
      <c r="C7454" s="13" t="s">
        <v>23</v>
      </c>
      <c r="D7454" s="13" t="s">
        <v>24</v>
      </c>
      <c r="E7454" s="13" t="s">
        <v>25</v>
      </c>
      <c r="F7454" s="919" t="s">
        <v>17</v>
      </c>
      <c r="G7454" s="919"/>
      <c r="H7454" s="920"/>
      <c r="I7454" s="920"/>
      <c r="J7454" s="920"/>
      <c r="K7454" s="920"/>
      <c r="L7454" s="920"/>
    </row>
    <row r="7455" spans="1:12" s="1" customFormat="1" ht="26.25" customHeight="1" x14ac:dyDescent="0.15">
      <c r="A7455" s="918"/>
      <c r="B7455" s="921" t="s">
        <v>4118</v>
      </c>
      <c r="C7455" s="922" t="s">
        <v>4120</v>
      </c>
      <c r="D7455" s="923">
        <v>43681</v>
      </c>
      <c r="E7455" s="921" t="s">
        <v>298</v>
      </c>
      <c r="F7455" s="921" t="s">
        <v>2523</v>
      </c>
      <c r="G7455" s="921"/>
      <c r="H7455" s="924" t="s">
        <v>30</v>
      </c>
      <c r="I7455" s="924"/>
      <c r="J7455" s="14" t="s">
        <v>31</v>
      </c>
      <c r="K7455" s="14" t="s">
        <v>31</v>
      </c>
      <c r="L7455" s="16">
        <v>0</v>
      </c>
    </row>
    <row r="7456" spans="1:12" s="1" customFormat="1" ht="197.25" customHeight="1" x14ac:dyDescent="0.15">
      <c r="A7456" s="918"/>
      <c r="B7456" s="921"/>
      <c r="C7456" s="922"/>
      <c r="D7456" s="923"/>
      <c r="E7456" s="921"/>
      <c r="F7456" s="921"/>
      <c r="G7456" s="921"/>
      <c r="H7456" s="924" t="s">
        <v>33</v>
      </c>
      <c r="I7456" s="924"/>
      <c r="J7456" s="14" t="s">
        <v>31</v>
      </c>
      <c r="K7456" s="14" t="s">
        <v>31</v>
      </c>
      <c r="L7456" s="16">
        <v>0</v>
      </c>
    </row>
    <row r="7457" spans="1:12" s="1" customFormat="1" ht="24" customHeight="1" x14ac:dyDescent="0.15">
      <c r="A7457" s="918"/>
      <c r="B7457" s="9" t="s">
        <v>34</v>
      </c>
      <c r="C7457" s="13" t="s">
        <v>35</v>
      </c>
      <c r="D7457" s="13" t="s">
        <v>36</v>
      </c>
      <c r="E7457" s="13" t="s">
        <v>37</v>
      </c>
      <c r="F7457" s="920"/>
      <c r="G7457" s="920"/>
      <c r="H7457" s="924" t="s">
        <v>38</v>
      </c>
      <c r="I7457" s="924"/>
      <c r="J7457" s="921" t="s">
        <v>31</v>
      </c>
      <c r="K7457" s="921" t="s">
        <v>32</v>
      </c>
      <c r="L7457" s="925">
        <v>1095</v>
      </c>
    </row>
    <row r="7458" spans="1:12" s="1" customFormat="1" ht="24" customHeight="1" x14ac:dyDescent="0.15">
      <c r="A7458" s="918"/>
      <c r="B7458" s="14" t="s">
        <v>39</v>
      </c>
      <c r="C7458" s="14" t="s">
        <v>2523</v>
      </c>
      <c r="D7458" s="15">
        <v>43685</v>
      </c>
      <c r="E7458" s="14" t="s">
        <v>4121</v>
      </c>
      <c r="F7458" s="920"/>
      <c r="G7458" s="920"/>
      <c r="H7458" s="924"/>
      <c r="I7458" s="924"/>
      <c r="J7458" s="921"/>
      <c r="K7458" s="921"/>
      <c r="L7458" s="925"/>
    </row>
    <row r="7459" spans="1:12" s="1" customFormat="1" ht="24" customHeight="1" x14ac:dyDescent="0.15">
      <c r="A7459" s="918">
        <v>1389</v>
      </c>
      <c r="B7459" s="9" t="s">
        <v>22</v>
      </c>
      <c r="C7459" s="13" t="s">
        <v>23</v>
      </c>
      <c r="D7459" s="13" t="s">
        <v>24</v>
      </c>
      <c r="E7459" s="13" t="s">
        <v>25</v>
      </c>
      <c r="F7459" s="919" t="s">
        <v>17</v>
      </c>
      <c r="G7459" s="919"/>
      <c r="H7459" s="920"/>
      <c r="I7459" s="920"/>
      <c r="J7459" s="920"/>
      <c r="K7459" s="920"/>
      <c r="L7459" s="920"/>
    </row>
    <row r="7460" spans="1:12" s="1" customFormat="1" ht="26.25" customHeight="1" x14ac:dyDescent="0.15">
      <c r="A7460" s="918"/>
      <c r="B7460" s="921" t="s">
        <v>4122</v>
      </c>
      <c r="C7460" s="922" t="s">
        <v>4123</v>
      </c>
      <c r="D7460" s="923">
        <v>43730</v>
      </c>
      <c r="E7460" s="921" t="s">
        <v>1060</v>
      </c>
      <c r="F7460" s="921" t="s">
        <v>958</v>
      </c>
      <c r="G7460" s="921"/>
      <c r="H7460" s="924" t="s">
        <v>30</v>
      </c>
      <c r="I7460" s="924"/>
      <c r="J7460" s="14" t="s">
        <v>31</v>
      </c>
      <c r="K7460" s="14" t="s">
        <v>31</v>
      </c>
      <c r="L7460" s="16">
        <v>0</v>
      </c>
    </row>
    <row r="7461" spans="1:12" s="1" customFormat="1" ht="409.2" customHeight="1" x14ac:dyDescent="0.15">
      <c r="A7461" s="918"/>
      <c r="B7461" s="921"/>
      <c r="C7461" s="922"/>
      <c r="D7461" s="923"/>
      <c r="E7461" s="921"/>
      <c r="F7461" s="921"/>
      <c r="G7461" s="921"/>
      <c r="H7461" s="924" t="s">
        <v>33</v>
      </c>
      <c r="I7461" s="924"/>
      <c r="J7461" s="921" t="s">
        <v>31</v>
      </c>
      <c r="K7461" s="921" t="s">
        <v>31</v>
      </c>
      <c r="L7461" s="925">
        <v>0</v>
      </c>
    </row>
    <row r="7462" spans="1:12" s="1" customFormat="1" ht="19.350000000000001" customHeight="1" x14ac:dyDescent="0.15">
      <c r="A7462" s="918"/>
      <c r="B7462" s="921"/>
      <c r="C7462" s="922"/>
      <c r="D7462" s="923"/>
      <c r="E7462" s="921"/>
      <c r="F7462" s="921"/>
      <c r="G7462" s="921"/>
      <c r="H7462" s="924"/>
      <c r="I7462" s="924"/>
      <c r="J7462" s="921"/>
      <c r="K7462" s="921"/>
      <c r="L7462" s="925"/>
    </row>
    <row r="7463" spans="1:12" s="1" customFormat="1" ht="24" customHeight="1" x14ac:dyDescent="0.15">
      <c r="A7463" s="918"/>
      <c r="B7463" s="9" t="s">
        <v>34</v>
      </c>
      <c r="C7463" s="13" t="s">
        <v>35</v>
      </c>
      <c r="D7463" s="13" t="s">
        <v>36</v>
      </c>
      <c r="E7463" s="13" t="s">
        <v>37</v>
      </c>
      <c r="F7463" s="920"/>
      <c r="G7463" s="920"/>
      <c r="H7463" s="924" t="s">
        <v>38</v>
      </c>
      <c r="I7463" s="924"/>
      <c r="J7463" s="921" t="s">
        <v>31</v>
      </c>
      <c r="K7463" s="921" t="s">
        <v>32</v>
      </c>
      <c r="L7463" s="925">
        <v>500</v>
      </c>
    </row>
    <row r="7464" spans="1:12" s="1" customFormat="1" ht="24" customHeight="1" x14ac:dyDescent="0.15">
      <c r="A7464" s="918"/>
      <c r="B7464" s="14" t="s">
        <v>55</v>
      </c>
      <c r="C7464" s="14" t="s">
        <v>958</v>
      </c>
      <c r="D7464" s="15">
        <v>43736</v>
      </c>
      <c r="E7464" s="14" t="s">
        <v>1772</v>
      </c>
      <c r="F7464" s="920"/>
      <c r="G7464" s="920"/>
      <c r="H7464" s="924"/>
      <c r="I7464" s="924"/>
      <c r="J7464" s="921"/>
      <c r="K7464" s="921"/>
      <c r="L7464" s="925"/>
    </row>
    <row r="7465" spans="1:12" s="1" customFormat="1" ht="24" customHeight="1" x14ac:dyDescent="0.15">
      <c r="A7465" s="918">
        <v>1390</v>
      </c>
      <c r="B7465" s="9" t="s">
        <v>22</v>
      </c>
      <c r="C7465" s="13" t="s">
        <v>23</v>
      </c>
      <c r="D7465" s="13" t="s">
        <v>24</v>
      </c>
      <c r="E7465" s="13" t="s">
        <v>25</v>
      </c>
      <c r="F7465" s="919" t="s">
        <v>17</v>
      </c>
      <c r="G7465" s="919"/>
      <c r="H7465" s="920"/>
      <c r="I7465" s="920"/>
      <c r="J7465" s="920"/>
      <c r="K7465" s="920"/>
      <c r="L7465" s="920"/>
    </row>
    <row r="7466" spans="1:12" s="1" customFormat="1" ht="26.25" customHeight="1" x14ac:dyDescent="0.15">
      <c r="A7466" s="918"/>
      <c r="B7466" s="921" t="s">
        <v>4124</v>
      </c>
      <c r="C7466" s="922" t="s">
        <v>4125</v>
      </c>
      <c r="D7466" s="923">
        <v>43585</v>
      </c>
      <c r="E7466" s="921" t="s">
        <v>1542</v>
      </c>
      <c r="F7466" s="921" t="s">
        <v>4126</v>
      </c>
      <c r="G7466" s="921"/>
      <c r="H7466" s="924" t="s">
        <v>30</v>
      </c>
      <c r="I7466" s="924"/>
      <c r="J7466" s="14" t="s">
        <v>31</v>
      </c>
      <c r="K7466" s="14" t="s">
        <v>32</v>
      </c>
      <c r="L7466" s="16">
        <v>364.18</v>
      </c>
    </row>
    <row r="7467" spans="1:12" s="1" customFormat="1" ht="186.75" customHeight="1" x14ac:dyDescent="0.15">
      <c r="A7467" s="918"/>
      <c r="B7467" s="921"/>
      <c r="C7467" s="922"/>
      <c r="D7467" s="923"/>
      <c r="E7467" s="921"/>
      <c r="F7467" s="921"/>
      <c r="G7467" s="921"/>
      <c r="H7467" s="924" t="s">
        <v>33</v>
      </c>
      <c r="I7467" s="924"/>
      <c r="J7467" s="14" t="s">
        <v>31</v>
      </c>
      <c r="K7467" s="14" t="s">
        <v>32</v>
      </c>
      <c r="L7467" s="16">
        <v>729.75</v>
      </c>
    </row>
    <row r="7468" spans="1:12" s="1" customFormat="1" ht="24" customHeight="1" x14ac:dyDescent="0.15">
      <c r="A7468" s="918"/>
      <c r="B7468" s="9" t="s">
        <v>34</v>
      </c>
      <c r="C7468" s="13" t="s">
        <v>35</v>
      </c>
      <c r="D7468" s="13" t="s">
        <v>36</v>
      </c>
      <c r="E7468" s="13" t="s">
        <v>37</v>
      </c>
      <c r="F7468" s="920"/>
      <c r="G7468" s="920"/>
      <c r="H7468" s="924" t="s">
        <v>38</v>
      </c>
      <c r="I7468" s="924"/>
      <c r="J7468" s="921" t="s">
        <v>31</v>
      </c>
      <c r="K7468" s="921" t="s">
        <v>32</v>
      </c>
      <c r="L7468" s="925">
        <v>106</v>
      </c>
    </row>
    <row r="7469" spans="1:12" s="1" customFormat="1" ht="24" customHeight="1" x14ac:dyDescent="0.15">
      <c r="A7469" s="918"/>
      <c r="B7469" s="14" t="s">
        <v>45</v>
      </c>
      <c r="C7469" s="14" t="s">
        <v>4126</v>
      </c>
      <c r="D7469" s="15">
        <v>43587</v>
      </c>
      <c r="E7469" s="14" t="s">
        <v>1353</v>
      </c>
      <c r="F7469" s="920"/>
      <c r="G7469" s="920"/>
      <c r="H7469" s="924"/>
      <c r="I7469" s="924"/>
      <c r="J7469" s="921"/>
      <c r="K7469" s="921"/>
      <c r="L7469" s="925"/>
    </row>
    <row r="7470" spans="1:12" s="1" customFormat="1" ht="24" customHeight="1" x14ac:dyDescent="0.15">
      <c r="A7470" s="918">
        <v>1391</v>
      </c>
      <c r="B7470" s="9" t="s">
        <v>22</v>
      </c>
      <c r="C7470" s="13" t="s">
        <v>23</v>
      </c>
      <c r="D7470" s="13" t="s">
        <v>24</v>
      </c>
      <c r="E7470" s="13" t="s">
        <v>25</v>
      </c>
      <c r="F7470" s="919" t="s">
        <v>17</v>
      </c>
      <c r="G7470" s="919"/>
      <c r="H7470" s="920"/>
      <c r="I7470" s="920"/>
      <c r="J7470" s="920"/>
      <c r="K7470" s="920"/>
      <c r="L7470" s="920"/>
    </row>
    <row r="7471" spans="1:12" s="1" customFormat="1" ht="26.25" customHeight="1" x14ac:dyDescent="0.15">
      <c r="A7471" s="918"/>
      <c r="B7471" s="921" t="s">
        <v>4127</v>
      </c>
      <c r="C7471" s="922" t="s">
        <v>4128</v>
      </c>
      <c r="D7471" s="923">
        <v>43602</v>
      </c>
      <c r="E7471" s="921" t="s">
        <v>4129</v>
      </c>
      <c r="F7471" s="921" t="s">
        <v>4130</v>
      </c>
      <c r="G7471" s="921"/>
      <c r="H7471" s="924" t="s">
        <v>30</v>
      </c>
      <c r="I7471" s="924"/>
      <c r="J7471" s="14" t="s">
        <v>31</v>
      </c>
      <c r="K7471" s="14" t="s">
        <v>32</v>
      </c>
      <c r="L7471" s="16">
        <v>450.36</v>
      </c>
    </row>
    <row r="7472" spans="1:12" s="1" customFormat="1" ht="409.2" customHeight="1" x14ac:dyDescent="0.15">
      <c r="A7472" s="918"/>
      <c r="B7472" s="921"/>
      <c r="C7472" s="922"/>
      <c r="D7472" s="923"/>
      <c r="E7472" s="921"/>
      <c r="F7472" s="921"/>
      <c r="G7472" s="921"/>
      <c r="H7472" s="924" t="s">
        <v>33</v>
      </c>
      <c r="I7472" s="924"/>
      <c r="J7472" s="921" t="s">
        <v>31</v>
      </c>
      <c r="K7472" s="921" t="s">
        <v>32</v>
      </c>
      <c r="L7472" s="925">
        <v>1704.62</v>
      </c>
    </row>
    <row r="7473" spans="1:12" s="1" customFormat="1" ht="302.85000000000002" customHeight="1" x14ac:dyDescent="0.15">
      <c r="A7473" s="918"/>
      <c r="B7473" s="921"/>
      <c r="C7473" s="922"/>
      <c r="D7473" s="923"/>
      <c r="E7473" s="921"/>
      <c r="F7473" s="921"/>
      <c r="G7473" s="921"/>
      <c r="H7473" s="924"/>
      <c r="I7473" s="924"/>
      <c r="J7473" s="921"/>
      <c r="K7473" s="921"/>
      <c r="L7473" s="925"/>
    </row>
    <row r="7474" spans="1:12" s="1" customFormat="1" ht="24" customHeight="1" x14ac:dyDescent="0.15">
      <c r="A7474" s="918"/>
      <c r="B7474" s="9" t="s">
        <v>34</v>
      </c>
      <c r="C7474" s="13" t="s">
        <v>35</v>
      </c>
      <c r="D7474" s="13" t="s">
        <v>36</v>
      </c>
      <c r="E7474" s="13" t="s">
        <v>37</v>
      </c>
      <c r="F7474" s="920"/>
      <c r="G7474" s="920"/>
      <c r="H7474" s="924" t="s">
        <v>38</v>
      </c>
      <c r="I7474" s="924"/>
      <c r="J7474" s="921" t="s">
        <v>31</v>
      </c>
      <c r="K7474" s="921" t="s">
        <v>32</v>
      </c>
      <c r="L7474" s="925">
        <v>746.16</v>
      </c>
    </row>
    <row r="7475" spans="1:12" s="1" customFormat="1" ht="34.5" customHeight="1" x14ac:dyDescent="0.15">
      <c r="A7475" s="918"/>
      <c r="B7475" s="14" t="s">
        <v>4131</v>
      </c>
      <c r="C7475" s="14" t="s">
        <v>4130</v>
      </c>
      <c r="D7475" s="15">
        <v>43609</v>
      </c>
      <c r="E7475" s="14" t="s">
        <v>660</v>
      </c>
      <c r="F7475" s="920"/>
      <c r="G7475" s="920"/>
      <c r="H7475" s="924"/>
      <c r="I7475" s="924"/>
      <c r="J7475" s="921"/>
      <c r="K7475" s="921"/>
      <c r="L7475" s="925"/>
    </row>
    <row r="7476" spans="1:12" s="1" customFormat="1" ht="24" customHeight="1" x14ac:dyDescent="0.15">
      <c r="A7476" s="918">
        <v>1392</v>
      </c>
      <c r="B7476" s="9" t="s">
        <v>22</v>
      </c>
      <c r="C7476" s="13" t="s">
        <v>23</v>
      </c>
      <c r="D7476" s="13" t="s">
        <v>24</v>
      </c>
      <c r="E7476" s="13" t="s">
        <v>25</v>
      </c>
      <c r="F7476" s="919" t="s">
        <v>17</v>
      </c>
      <c r="G7476" s="919"/>
      <c r="H7476" s="920"/>
      <c r="I7476" s="920"/>
      <c r="J7476" s="920"/>
      <c r="K7476" s="920"/>
      <c r="L7476" s="920"/>
    </row>
    <row r="7477" spans="1:12" s="1" customFormat="1" ht="26.25" customHeight="1" x14ac:dyDescent="0.15">
      <c r="A7477" s="918"/>
      <c r="B7477" s="921" t="s">
        <v>4132</v>
      </c>
      <c r="C7477" s="921" t="s">
        <v>4133</v>
      </c>
      <c r="D7477" s="923">
        <v>43646</v>
      </c>
      <c r="E7477" s="921" t="s">
        <v>1650</v>
      </c>
      <c r="F7477" s="921" t="s">
        <v>4134</v>
      </c>
      <c r="G7477" s="921"/>
      <c r="H7477" s="924" t="s">
        <v>30</v>
      </c>
      <c r="I7477" s="924"/>
      <c r="J7477" s="14" t="s">
        <v>31</v>
      </c>
      <c r="K7477" s="14" t="s">
        <v>32</v>
      </c>
      <c r="L7477" s="16">
        <v>1064</v>
      </c>
    </row>
    <row r="7478" spans="1:12" s="1" customFormat="1" ht="81.75" customHeight="1" x14ac:dyDescent="0.15">
      <c r="A7478" s="918"/>
      <c r="B7478" s="921"/>
      <c r="C7478" s="921"/>
      <c r="D7478" s="923"/>
      <c r="E7478" s="921"/>
      <c r="F7478" s="921"/>
      <c r="G7478" s="921"/>
      <c r="H7478" s="924" t="s">
        <v>33</v>
      </c>
      <c r="I7478" s="924"/>
      <c r="J7478" s="14" t="s">
        <v>31</v>
      </c>
      <c r="K7478" s="14" t="s">
        <v>32</v>
      </c>
      <c r="L7478" s="16">
        <v>2086</v>
      </c>
    </row>
    <row r="7479" spans="1:12" s="1" customFormat="1" ht="24" customHeight="1" x14ac:dyDescent="0.15">
      <c r="A7479" s="918"/>
      <c r="B7479" s="9" t="s">
        <v>34</v>
      </c>
      <c r="C7479" s="13" t="s">
        <v>35</v>
      </c>
      <c r="D7479" s="13" t="s">
        <v>36</v>
      </c>
      <c r="E7479" s="13" t="s">
        <v>37</v>
      </c>
      <c r="F7479" s="920"/>
      <c r="G7479" s="920"/>
      <c r="H7479" s="924" t="s">
        <v>38</v>
      </c>
      <c r="I7479" s="924"/>
      <c r="J7479" s="921" t="s">
        <v>31</v>
      </c>
      <c r="K7479" s="921" t="s">
        <v>31</v>
      </c>
      <c r="L7479" s="925">
        <v>0</v>
      </c>
    </row>
    <row r="7480" spans="1:12" s="1" customFormat="1" ht="24" customHeight="1" x14ac:dyDescent="0.15">
      <c r="A7480" s="918"/>
      <c r="B7480" s="14" t="s">
        <v>61</v>
      </c>
      <c r="C7480" s="14" t="s">
        <v>4134</v>
      </c>
      <c r="D7480" s="15">
        <v>43652</v>
      </c>
      <c r="E7480" s="14" t="s">
        <v>3414</v>
      </c>
      <c r="F7480" s="920"/>
      <c r="G7480" s="920"/>
      <c r="H7480" s="924"/>
      <c r="I7480" s="924"/>
      <c r="J7480" s="921"/>
      <c r="K7480" s="921"/>
      <c r="L7480" s="925"/>
    </row>
    <row r="7481" spans="1:12" s="1" customFormat="1" ht="24" customHeight="1" x14ac:dyDescent="0.15">
      <c r="A7481" s="918">
        <v>1393</v>
      </c>
      <c r="B7481" s="9" t="s">
        <v>22</v>
      </c>
      <c r="C7481" s="13" t="s">
        <v>23</v>
      </c>
      <c r="D7481" s="13" t="s">
        <v>24</v>
      </c>
      <c r="E7481" s="13" t="s">
        <v>25</v>
      </c>
      <c r="F7481" s="919" t="s">
        <v>17</v>
      </c>
      <c r="G7481" s="919"/>
      <c r="H7481" s="920"/>
      <c r="I7481" s="920"/>
      <c r="J7481" s="920"/>
      <c r="K7481" s="920"/>
      <c r="L7481" s="920"/>
    </row>
    <row r="7482" spans="1:12" s="1" customFormat="1" ht="26.25" customHeight="1" x14ac:dyDescent="0.15">
      <c r="A7482" s="918"/>
      <c r="B7482" s="921" t="s">
        <v>4132</v>
      </c>
      <c r="C7482" s="921" t="s">
        <v>4135</v>
      </c>
      <c r="D7482" s="923">
        <v>43657</v>
      </c>
      <c r="E7482" s="921" t="s">
        <v>1542</v>
      </c>
      <c r="F7482" s="921" t="s">
        <v>1543</v>
      </c>
      <c r="G7482" s="921"/>
      <c r="H7482" s="924" t="s">
        <v>30</v>
      </c>
      <c r="I7482" s="924"/>
      <c r="J7482" s="14" t="s">
        <v>31</v>
      </c>
      <c r="K7482" s="14" t="s">
        <v>32</v>
      </c>
      <c r="L7482" s="16">
        <v>445.45</v>
      </c>
    </row>
    <row r="7483" spans="1:12" s="1" customFormat="1" ht="92.25" customHeight="1" x14ac:dyDescent="0.15">
      <c r="A7483" s="918"/>
      <c r="B7483" s="921"/>
      <c r="C7483" s="921"/>
      <c r="D7483" s="923"/>
      <c r="E7483" s="921"/>
      <c r="F7483" s="921"/>
      <c r="G7483" s="921"/>
      <c r="H7483" s="924" t="s">
        <v>33</v>
      </c>
      <c r="I7483" s="924"/>
      <c r="J7483" s="14" t="s">
        <v>31</v>
      </c>
      <c r="K7483" s="14" t="s">
        <v>32</v>
      </c>
      <c r="L7483" s="16">
        <v>652</v>
      </c>
    </row>
    <row r="7484" spans="1:12" s="1" customFormat="1" ht="24" customHeight="1" x14ac:dyDescent="0.15">
      <c r="A7484" s="918"/>
      <c r="B7484" s="9" t="s">
        <v>34</v>
      </c>
      <c r="C7484" s="13" t="s">
        <v>35</v>
      </c>
      <c r="D7484" s="13" t="s">
        <v>36</v>
      </c>
      <c r="E7484" s="13" t="s">
        <v>37</v>
      </c>
      <c r="F7484" s="920"/>
      <c r="G7484" s="920"/>
      <c r="H7484" s="924" t="s">
        <v>38</v>
      </c>
      <c r="I7484" s="924"/>
      <c r="J7484" s="921" t="s">
        <v>31</v>
      </c>
      <c r="K7484" s="921" t="s">
        <v>31</v>
      </c>
      <c r="L7484" s="925">
        <v>0</v>
      </c>
    </row>
    <row r="7485" spans="1:12" s="1" customFormat="1" ht="24" customHeight="1" x14ac:dyDescent="0.15">
      <c r="A7485" s="918"/>
      <c r="B7485" s="14" t="s">
        <v>61</v>
      </c>
      <c r="C7485" s="14" t="s">
        <v>1543</v>
      </c>
      <c r="D7485" s="15">
        <v>43659</v>
      </c>
      <c r="E7485" s="14" t="s">
        <v>1204</v>
      </c>
      <c r="F7485" s="920"/>
      <c r="G7485" s="920"/>
      <c r="H7485" s="924"/>
      <c r="I7485" s="924"/>
      <c r="J7485" s="921"/>
      <c r="K7485" s="921"/>
      <c r="L7485" s="925"/>
    </row>
    <row r="7486" spans="1:12" s="1" customFormat="1" ht="24" customHeight="1" x14ac:dyDescent="0.15">
      <c r="A7486" s="918">
        <v>1394</v>
      </c>
      <c r="B7486" s="9" t="s">
        <v>22</v>
      </c>
      <c r="C7486" s="13" t="s">
        <v>23</v>
      </c>
      <c r="D7486" s="13" t="s">
        <v>24</v>
      </c>
      <c r="E7486" s="13" t="s">
        <v>25</v>
      </c>
      <c r="F7486" s="919" t="s">
        <v>17</v>
      </c>
      <c r="G7486" s="919"/>
      <c r="H7486" s="920"/>
      <c r="I7486" s="920"/>
      <c r="J7486" s="920"/>
      <c r="K7486" s="920"/>
      <c r="L7486" s="920"/>
    </row>
    <row r="7487" spans="1:12" s="1" customFormat="1" ht="26.25" customHeight="1" x14ac:dyDescent="0.15">
      <c r="A7487" s="918"/>
      <c r="B7487" s="921" t="s">
        <v>4132</v>
      </c>
      <c r="C7487" s="922" t="s">
        <v>4136</v>
      </c>
      <c r="D7487" s="923">
        <v>43736</v>
      </c>
      <c r="E7487" s="921" t="s">
        <v>1650</v>
      </c>
      <c r="F7487" s="921" t="s">
        <v>2171</v>
      </c>
      <c r="G7487" s="921"/>
      <c r="H7487" s="924" t="s">
        <v>30</v>
      </c>
      <c r="I7487" s="924"/>
      <c r="J7487" s="14" t="s">
        <v>31</v>
      </c>
      <c r="K7487" s="14" t="s">
        <v>31</v>
      </c>
      <c r="L7487" s="16">
        <v>0</v>
      </c>
    </row>
    <row r="7488" spans="1:12" s="1" customFormat="1" ht="113.25" customHeight="1" x14ac:dyDescent="0.15">
      <c r="A7488" s="918"/>
      <c r="B7488" s="921"/>
      <c r="C7488" s="922"/>
      <c r="D7488" s="923"/>
      <c r="E7488" s="921"/>
      <c r="F7488" s="921"/>
      <c r="G7488" s="921"/>
      <c r="H7488" s="924" t="s">
        <v>33</v>
      </c>
      <c r="I7488" s="924"/>
      <c r="J7488" s="14" t="s">
        <v>31</v>
      </c>
      <c r="K7488" s="14" t="s">
        <v>32</v>
      </c>
      <c r="L7488" s="16">
        <v>2086</v>
      </c>
    </row>
    <row r="7489" spans="1:12" s="1" customFormat="1" ht="24" customHeight="1" x14ac:dyDescent="0.15">
      <c r="A7489" s="918"/>
      <c r="B7489" s="9" t="s">
        <v>34</v>
      </c>
      <c r="C7489" s="13" t="s">
        <v>35</v>
      </c>
      <c r="D7489" s="13" t="s">
        <v>36</v>
      </c>
      <c r="E7489" s="13" t="s">
        <v>37</v>
      </c>
      <c r="F7489" s="920"/>
      <c r="G7489" s="920"/>
      <c r="H7489" s="924" t="s">
        <v>38</v>
      </c>
      <c r="I7489" s="924"/>
      <c r="J7489" s="921" t="s">
        <v>31</v>
      </c>
      <c r="K7489" s="921" t="s">
        <v>31</v>
      </c>
      <c r="L7489" s="925">
        <v>0</v>
      </c>
    </row>
    <row r="7490" spans="1:12" s="1" customFormat="1" ht="24" customHeight="1" x14ac:dyDescent="0.15">
      <c r="A7490" s="918"/>
      <c r="B7490" s="14" t="s">
        <v>61</v>
      </c>
      <c r="C7490" s="14" t="s">
        <v>2171</v>
      </c>
      <c r="D7490" s="15">
        <v>43738</v>
      </c>
      <c r="E7490" s="14" t="s">
        <v>433</v>
      </c>
      <c r="F7490" s="920"/>
      <c r="G7490" s="920"/>
      <c r="H7490" s="924"/>
      <c r="I7490" s="924"/>
      <c r="J7490" s="921"/>
      <c r="K7490" s="921"/>
      <c r="L7490" s="925"/>
    </row>
    <row r="7491" spans="1:12" s="1" customFormat="1" ht="24" customHeight="1" x14ac:dyDescent="0.15">
      <c r="A7491" s="918">
        <v>1395</v>
      </c>
      <c r="B7491" s="9" t="s">
        <v>22</v>
      </c>
      <c r="C7491" s="13" t="s">
        <v>23</v>
      </c>
      <c r="D7491" s="13" t="s">
        <v>24</v>
      </c>
      <c r="E7491" s="13" t="s">
        <v>25</v>
      </c>
      <c r="F7491" s="919" t="s">
        <v>17</v>
      </c>
      <c r="G7491" s="919"/>
      <c r="H7491" s="920"/>
      <c r="I7491" s="920"/>
      <c r="J7491" s="920"/>
      <c r="K7491" s="920"/>
      <c r="L7491" s="920"/>
    </row>
    <row r="7492" spans="1:12" s="1" customFormat="1" ht="26.25" customHeight="1" x14ac:dyDescent="0.15">
      <c r="A7492" s="918"/>
      <c r="B7492" s="921" t="s">
        <v>4137</v>
      </c>
      <c r="C7492" s="922" t="s">
        <v>4138</v>
      </c>
      <c r="D7492" s="923">
        <v>43596</v>
      </c>
      <c r="E7492" s="921" t="s">
        <v>770</v>
      </c>
      <c r="F7492" s="921" t="s">
        <v>4139</v>
      </c>
      <c r="G7492" s="921"/>
      <c r="H7492" s="924" t="s">
        <v>30</v>
      </c>
      <c r="I7492" s="924"/>
      <c r="J7492" s="14" t="s">
        <v>31</v>
      </c>
      <c r="K7492" s="14" t="s">
        <v>32</v>
      </c>
      <c r="L7492" s="16">
        <v>268.86</v>
      </c>
    </row>
    <row r="7493" spans="1:12" s="1" customFormat="1" ht="409.2" customHeight="1" x14ac:dyDescent="0.15">
      <c r="A7493" s="918"/>
      <c r="B7493" s="921"/>
      <c r="C7493" s="922"/>
      <c r="D7493" s="923"/>
      <c r="E7493" s="921"/>
      <c r="F7493" s="921"/>
      <c r="G7493" s="921"/>
      <c r="H7493" s="924" t="s">
        <v>33</v>
      </c>
      <c r="I7493" s="924"/>
      <c r="J7493" s="921" t="s">
        <v>31</v>
      </c>
      <c r="K7493" s="921" t="s">
        <v>32</v>
      </c>
      <c r="L7493" s="925">
        <v>100</v>
      </c>
    </row>
    <row r="7494" spans="1:12" s="1" customFormat="1" ht="145.35" customHeight="1" x14ac:dyDescent="0.15">
      <c r="A7494" s="918"/>
      <c r="B7494" s="921"/>
      <c r="C7494" s="922"/>
      <c r="D7494" s="923"/>
      <c r="E7494" s="921"/>
      <c r="F7494" s="921"/>
      <c r="G7494" s="921"/>
      <c r="H7494" s="924"/>
      <c r="I7494" s="924"/>
      <c r="J7494" s="921"/>
      <c r="K7494" s="921"/>
      <c r="L7494" s="925"/>
    </row>
    <row r="7495" spans="1:12" s="1" customFormat="1" ht="24" customHeight="1" x14ac:dyDescent="0.15">
      <c r="A7495" s="918"/>
      <c r="B7495" s="9" t="s">
        <v>34</v>
      </c>
      <c r="C7495" s="13" t="s">
        <v>35</v>
      </c>
      <c r="D7495" s="13" t="s">
        <v>36</v>
      </c>
      <c r="E7495" s="13" t="s">
        <v>37</v>
      </c>
      <c r="F7495" s="920"/>
      <c r="G7495" s="920"/>
      <c r="H7495" s="924" t="s">
        <v>38</v>
      </c>
      <c r="I7495" s="924"/>
      <c r="J7495" s="921" t="s">
        <v>31</v>
      </c>
      <c r="K7495" s="921" t="s">
        <v>31</v>
      </c>
      <c r="L7495" s="925">
        <v>0</v>
      </c>
    </row>
    <row r="7496" spans="1:12" s="1" customFormat="1" ht="34.5" customHeight="1" x14ac:dyDescent="0.15">
      <c r="A7496" s="918"/>
      <c r="B7496" s="14" t="s">
        <v>4140</v>
      </c>
      <c r="C7496" s="14" t="s">
        <v>4139</v>
      </c>
      <c r="D7496" s="15">
        <v>43606</v>
      </c>
      <c r="E7496" s="14" t="s">
        <v>4141</v>
      </c>
      <c r="F7496" s="920"/>
      <c r="G7496" s="920"/>
      <c r="H7496" s="924"/>
      <c r="I7496" s="924"/>
      <c r="J7496" s="921"/>
      <c r="K7496" s="921"/>
      <c r="L7496" s="925"/>
    </row>
    <row r="7497" spans="1:12" s="1" customFormat="1" ht="24" customHeight="1" x14ac:dyDescent="0.15">
      <c r="A7497" s="918">
        <v>1396</v>
      </c>
      <c r="B7497" s="9" t="s">
        <v>22</v>
      </c>
      <c r="C7497" s="13" t="s">
        <v>23</v>
      </c>
      <c r="D7497" s="13" t="s">
        <v>24</v>
      </c>
      <c r="E7497" s="13" t="s">
        <v>25</v>
      </c>
      <c r="F7497" s="919" t="s">
        <v>17</v>
      </c>
      <c r="G7497" s="919"/>
      <c r="H7497" s="920"/>
      <c r="I7497" s="920"/>
      <c r="J7497" s="920"/>
      <c r="K7497" s="920"/>
      <c r="L7497" s="920"/>
    </row>
    <row r="7498" spans="1:12" s="1" customFormat="1" ht="26.25" customHeight="1" x14ac:dyDescent="0.15">
      <c r="A7498" s="918"/>
      <c r="B7498" s="921" t="s">
        <v>4137</v>
      </c>
      <c r="C7498" s="922" t="s">
        <v>4138</v>
      </c>
      <c r="D7498" s="923">
        <v>43596</v>
      </c>
      <c r="E7498" s="921" t="s">
        <v>770</v>
      </c>
      <c r="F7498" s="921" t="s">
        <v>4142</v>
      </c>
      <c r="G7498" s="921"/>
      <c r="H7498" s="924" t="s">
        <v>30</v>
      </c>
      <c r="I7498" s="924"/>
      <c r="J7498" s="14" t="s">
        <v>31</v>
      </c>
      <c r="K7498" s="14" t="s">
        <v>32</v>
      </c>
      <c r="L7498" s="16">
        <v>820.32</v>
      </c>
    </row>
    <row r="7499" spans="1:12" s="1" customFormat="1" ht="409.2" customHeight="1" x14ac:dyDescent="0.15">
      <c r="A7499" s="918"/>
      <c r="B7499" s="921"/>
      <c r="C7499" s="922"/>
      <c r="D7499" s="923"/>
      <c r="E7499" s="921"/>
      <c r="F7499" s="921"/>
      <c r="G7499" s="921"/>
      <c r="H7499" s="924" t="s">
        <v>33</v>
      </c>
      <c r="I7499" s="924"/>
      <c r="J7499" s="921" t="s">
        <v>31</v>
      </c>
      <c r="K7499" s="921" t="s">
        <v>32</v>
      </c>
      <c r="L7499" s="925">
        <v>750.73</v>
      </c>
    </row>
    <row r="7500" spans="1:12" s="1" customFormat="1" ht="145.35" customHeight="1" x14ac:dyDescent="0.15">
      <c r="A7500" s="918"/>
      <c r="B7500" s="921"/>
      <c r="C7500" s="922"/>
      <c r="D7500" s="923"/>
      <c r="E7500" s="921"/>
      <c r="F7500" s="921"/>
      <c r="G7500" s="921"/>
      <c r="H7500" s="924"/>
      <c r="I7500" s="924"/>
      <c r="J7500" s="921"/>
      <c r="K7500" s="921"/>
      <c r="L7500" s="925"/>
    </row>
    <row r="7501" spans="1:12" s="1" customFormat="1" ht="24" customHeight="1" x14ac:dyDescent="0.15">
      <c r="A7501" s="918"/>
      <c r="B7501" s="9" t="s">
        <v>34</v>
      </c>
      <c r="C7501" s="13" t="s">
        <v>35</v>
      </c>
      <c r="D7501" s="13" t="s">
        <v>36</v>
      </c>
      <c r="E7501" s="13" t="s">
        <v>37</v>
      </c>
      <c r="F7501" s="920"/>
      <c r="G7501" s="920"/>
      <c r="H7501" s="924" t="s">
        <v>38</v>
      </c>
      <c r="I7501" s="924"/>
      <c r="J7501" s="921" t="s">
        <v>31</v>
      </c>
      <c r="K7501" s="921" t="s">
        <v>31</v>
      </c>
      <c r="L7501" s="925">
        <v>0</v>
      </c>
    </row>
    <row r="7502" spans="1:12" s="1" customFormat="1" ht="34.5" customHeight="1" x14ac:dyDescent="0.15">
      <c r="A7502" s="918"/>
      <c r="B7502" s="14" t="s">
        <v>4140</v>
      </c>
      <c r="C7502" s="14" t="s">
        <v>4142</v>
      </c>
      <c r="D7502" s="15">
        <v>43606</v>
      </c>
      <c r="E7502" s="14" t="s">
        <v>4141</v>
      </c>
      <c r="F7502" s="920"/>
      <c r="G7502" s="920"/>
      <c r="H7502" s="924"/>
      <c r="I7502" s="924"/>
      <c r="J7502" s="921"/>
      <c r="K7502" s="921"/>
      <c r="L7502" s="925"/>
    </row>
    <row r="7503" spans="1:12" s="1" customFormat="1" ht="24" customHeight="1" x14ac:dyDescent="0.15">
      <c r="A7503" s="918">
        <v>1397</v>
      </c>
      <c r="B7503" s="9" t="s">
        <v>22</v>
      </c>
      <c r="C7503" s="13" t="s">
        <v>23</v>
      </c>
      <c r="D7503" s="13" t="s">
        <v>24</v>
      </c>
      <c r="E7503" s="13" t="s">
        <v>25</v>
      </c>
      <c r="F7503" s="919" t="s">
        <v>17</v>
      </c>
      <c r="G7503" s="919"/>
      <c r="H7503" s="920"/>
      <c r="I7503" s="920"/>
      <c r="J7503" s="920"/>
      <c r="K7503" s="920"/>
      <c r="L7503" s="920"/>
    </row>
    <row r="7504" spans="1:12" s="1" customFormat="1" ht="26.25" customHeight="1" x14ac:dyDescent="0.15">
      <c r="A7504" s="918"/>
      <c r="B7504" s="921" t="s">
        <v>4137</v>
      </c>
      <c r="C7504" s="922" t="s">
        <v>4143</v>
      </c>
      <c r="D7504" s="923">
        <v>43728</v>
      </c>
      <c r="E7504" s="921" t="s">
        <v>1924</v>
      </c>
      <c r="F7504" s="921" t="s">
        <v>1925</v>
      </c>
      <c r="G7504" s="921"/>
      <c r="H7504" s="924" t="s">
        <v>30</v>
      </c>
      <c r="I7504" s="924"/>
      <c r="J7504" s="14" t="s">
        <v>31</v>
      </c>
      <c r="K7504" s="14" t="s">
        <v>32</v>
      </c>
      <c r="L7504" s="16">
        <v>730</v>
      </c>
    </row>
    <row r="7505" spans="1:12" s="1" customFormat="1" ht="207.75" customHeight="1" x14ac:dyDescent="0.15">
      <c r="A7505" s="918"/>
      <c r="B7505" s="921"/>
      <c r="C7505" s="922"/>
      <c r="D7505" s="923"/>
      <c r="E7505" s="921"/>
      <c r="F7505" s="921"/>
      <c r="G7505" s="921"/>
      <c r="H7505" s="924" t="s">
        <v>33</v>
      </c>
      <c r="I7505" s="924"/>
      <c r="J7505" s="14" t="s">
        <v>31</v>
      </c>
      <c r="K7505" s="14" t="s">
        <v>32</v>
      </c>
      <c r="L7505" s="16">
        <v>1035.5</v>
      </c>
    </row>
    <row r="7506" spans="1:12" s="1" customFormat="1" ht="24" customHeight="1" x14ac:dyDescent="0.15">
      <c r="A7506" s="918"/>
      <c r="B7506" s="9" t="s">
        <v>34</v>
      </c>
      <c r="C7506" s="13" t="s">
        <v>35</v>
      </c>
      <c r="D7506" s="13" t="s">
        <v>36</v>
      </c>
      <c r="E7506" s="13" t="s">
        <v>37</v>
      </c>
      <c r="F7506" s="920"/>
      <c r="G7506" s="920"/>
      <c r="H7506" s="924" t="s">
        <v>38</v>
      </c>
      <c r="I7506" s="924"/>
      <c r="J7506" s="921" t="s">
        <v>31</v>
      </c>
      <c r="K7506" s="921" t="s">
        <v>32</v>
      </c>
      <c r="L7506" s="925">
        <v>275.52</v>
      </c>
    </row>
    <row r="7507" spans="1:12" s="1" customFormat="1" ht="34.5" customHeight="1" x14ac:dyDescent="0.15">
      <c r="A7507" s="918"/>
      <c r="B7507" s="14" t="s">
        <v>4140</v>
      </c>
      <c r="C7507" s="14" t="s">
        <v>1925</v>
      </c>
      <c r="D7507" s="15">
        <v>43734</v>
      </c>
      <c r="E7507" s="14" t="s">
        <v>1793</v>
      </c>
      <c r="F7507" s="920"/>
      <c r="G7507" s="920"/>
      <c r="H7507" s="924"/>
      <c r="I7507" s="924"/>
      <c r="J7507" s="921"/>
      <c r="K7507" s="921"/>
      <c r="L7507" s="925"/>
    </row>
    <row r="7508" spans="1:12" s="1" customFormat="1" ht="24" customHeight="1" x14ac:dyDescent="0.15">
      <c r="A7508" s="918">
        <v>1398</v>
      </c>
      <c r="B7508" s="9" t="s">
        <v>22</v>
      </c>
      <c r="C7508" s="13" t="s">
        <v>23</v>
      </c>
      <c r="D7508" s="13" t="s">
        <v>24</v>
      </c>
      <c r="E7508" s="13" t="s">
        <v>25</v>
      </c>
      <c r="F7508" s="919" t="s">
        <v>17</v>
      </c>
      <c r="G7508" s="919"/>
      <c r="H7508" s="920"/>
      <c r="I7508" s="920"/>
      <c r="J7508" s="920"/>
      <c r="K7508" s="920"/>
      <c r="L7508" s="920"/>
    </row>
    <row r="7509" spans="1:12" s="1" customFormat="1" ht="26.25" customHeight="1" x14ac:dyDescent="0.15">
      <c r="A7509" s="918"/>
      <c r="B7509" s="921" t="s">
        <v>4144</v>
      </c>
      <c r="C7509" s="922" t="s">
        <v>4145</v>
      </c>
      <c r="D7509" s="923">
        <v>43724</v>
      </c>
      <c r="E7509" s="921" t="s">
        <v>490</v>
      </c>
      <c r="F7509" s="921" t="s">
        <v>1809</v>
      </c>
      <c r="G7509" s="921"/>
      <c r="H7509" s="924" t="s">
        <v>30</v>
      </c>
      <c r="I7509" s="924"/>
      <c r="J7509" s="14" t="s">
        <v>31</v>
      </c>
      <c r="K7509" s="14" t="s">
        <v>32</v>
      </c>
      <c r="L7509" s="16">
        <v>744</v>
      </c>
    </row>
    <row r="7510" spans="1:12" s="1" customFormat="1" ht="409.2" customHeight="1" x14ac:dyDescent="0.15">
      <c r="A7510" s="918"/>
      <c r="B7510" s="921"/>
      <c r="C7510" s="922"/>
      <c r="D7510" s="923"/>
      <c r="E7510" s="921"/>
      <c r="F7510" s="921"/>
      <c r="G7510" s="921"/>
      <c r="H7510" s="924" t="s">
        <v>33</v>
      </c>
      <c r="I7510" s="924"/>
      <c r="J7510" s="921" t="s">
        <v>31</v>
      </c>
      <c r="K7510" s="921" t="s">
        <v>32</v>
      </c>
      <c r="L7510" s="925">
        <v>361.6</v>
      </c>
    </row>
    <row r="7511" spans="1:12" s="1" customFormat="1" ht="82.35" customHeight="1" x14ac:dyDescent="0.15">
      <c r="A7511" s="918"/>
      <c r="B7511" s="921"/>
      <c r="C7511" s="922"/>
      <c r="D7511" s="923"/>
      <c r="E7511" s="921"/>
      <c r="F7511" s="921"/>
      <c r="G7511" s="921"/>
      <c r="H7511" s="924"/>
      <c r="I7511" s="924"/>
      <c r="J7511" s="921"/>
      <c r="K7511" s="921"/>
      <c r="L7511" s="925"/>
    </row>
    <row r="7512" spans="1:12" s="1" customFormat="1" ht="24" customHeight="1" x14ac:dyDescent="0.15">
      <c r="A7512" s="918"/>
      <c r="B7512" s="9" t="s">
        <v>34</v>
      </c>
      <c r="C7512" s="13" t="s">
        <v>35</v>
      </c>
      <c r="D7512" s="13" t="s">
        <v>36</v>
      </c>
      <c r="E7512" s="13" t="s">
        <v>37</v>
      </c>
      <c r="F7512" s="920"/>
      <c r="G7512" s="920"/>
      <c r="H7512" s="924" t="s">
        <v>38</v>
      </c>
      <c r="I7512" s="924"/>
      <c r="J7512" s="921" t="s">
        <v>31</v>
      </c>
      <c r="K7512" s="921" t="s">
        <v>32</v>
      </c>
      <c r="L7512" s="925">
        <v>192.6</v>
      </c>
    </row>
    <row r="7513" spans="1:12" s="1" customFormat="1" ht="24" customHeight="1" x14ac:dyDescent="0.15">
      <c r="A7513" s="918"/>
      <c r="B7513" s="14" t="s">
        <v>39</v>
      </c>
      <c r="C7513" s="14" t="s">
        <v>1809</v>
      </c>
      <c r="D7513" s="15">
        <v>43727</v>
      </c>
      <c r="E7513" s="14" t="s">
        <v>2373</v>
      </c>
      <c r="F7513" s="920"/>
      <c r="G7513" s="920"/>
      <c r="H7513" s="924"/>
      <c r="I7513" s="924"/>
      <c r="J7513" s="921"/>
      <c r="K7513" s="921"/>
      <c r="L7513" s="925"/>
    </row>
    <row r="7514" spans="1:12" s="1" customFormat="1" ht="24" customHeight="1" x14ac:dyDescent="0.15">
      <c r="A7514" s="918">
        <v>1399</v>
      </c>
      <c r="B7514" s="9" t="s">
        <v>22</v>
      </c>
      <c r="C7514" s="13" t="s">
        <v>23</v>
      </c>
      <c r="D7514" s="13" t="s">
        <v>24</v>
      </c>
      <c r="E7514" s="13" t="s">
        <v>25</v>
      </c>
      <c r="F7514" s="919" t="s">
        <v>17</v>
      </c>
      <c r="G7514" s="919"/>
      <c r="H7514" s="920"/>
      <c r="I7514" s="920"/>
      <c r="J7514" s="920"/>
      <c r="K7514" s="920"/>
      <c r="L7514" s="920"/>
    </row>
    <row r="7515" spans="1:12" s="1" customFormat="1" ht="26.25" customHeight="1" x14ac:dyDescent="0.15">
      <c r="A7515" s="918"/>
      <c r="B7515" s="921" t="s">
        <v>4146</v>
      </c>
      <c r="C7515" s="922" t="s">
        <v>4147</v>
      </c>
      <c r="D7515" s="923">
        <v>43659</v>
      </c>
      <c r="E7515" s="921" t="s">
        <v>465</v>
      </c>
      <c r="F7515" s="921" t="s">
        <v>210</v>
      </c>
      <c r="G7515" s="921"/>
      <c r="H7515" s="924" t="s">
        <v>30</v>
      </c>
      <c r="I7515" s="924"/>
      <c r="J7515" s="14" t="s">
        <v>31</v>
      </c>
      <c r="K7515" s="14" t="s">
        <v>31</v>
      </c>
      <c r="L7515" s="16">
        <v>0</v>
      </c>
    </row>
    <row r="7516" spans="1:12" s="1" customFormat="1" ht="375.75" customHeight="1" x14ac:dyDescent="0.15">
      <c r="A7516" s="918"/>
      <c r="B7516" s="921"/>
      <c r="C7516" s="922"/>
      <c r="D7516" s="923"/>
      <c r="E7516" s="921"/>
      <c r="F7516" s="921"/>
      <c r="G7516" s="921"/>
      <c r="H7516" s="924" t="s">
        <v>33</v>
      </c>
      <c r="I7516" s="924"/>
      <c r="J7516" s="14" t="s">
        <v>31</v>
      </c>
      <c r="K7516" s="14" t="s">
        <v>31</v>
      </c>
      <c r="L7516" s="16">
        <v>0</v>
      </c>
    </row>
    <row r="7517" spans="1:12" s="1" customFormat="1" ht="24" customHeight="1" x14ac:dyDescent="0.15">
      <c r="A7517" s="918"/>
      <c r="B7517" s="9" t="s">
        <v>34</v>
      </c>
      <c r="C7517" s="13" t="s">
        <v>35</v>
      </c>
      <c r="D7517" s="13" t="s">
        <v>36</v>
      </c>
      <c r="E7517" s="13" t="s">
        <v>37</v>
      </c>
      <c r="F7517" s="920"/>
      <c r="G7517" s="920"/>
      <c r="H7517" s="924" t="s">
        <v>38</v>
      </c>
      <c r="I7517" s="924"/>
      <c r="J7517" s="921" t="s">
        <v>32</v>
      </c>
      <c r="K7517" s="921" t="s">
        <v>31</v>
      </c>
      <c r="L7517" s="925">
        <v>1530</v>
      </c>
    </row>
    <row r="7518" spans="1:12" s="1" customFormat="1" ht="24" customHeight="1" x14ac:dyDescent="0.15">
      <c r="A7518" s="918"/>
      <c r="B7518" s="14" t="s">
        <v>452</v>
      </c>
      <c r="C7518" s="14" t="s">
        <v>210</v>
      </c>
      <c r="D7518" s="15">
        <v>43665</v>
      </c>
      <c r="E7518" s="14" t="s">
        <v>328</v>
      </c>
      <c r="F7518" s="920"/>
      <c r="G7518" s="920"/>
      <c r="H7518" s="924"/>
      <c r="I7518" s="924"/>
      <c r="J7518" s="921"/>
      <c r="K7518" s="921"/>
      <c r="L7518" s="925"/>
    </row>
    <row r="7519" spans="1:12" s="1" customFormat="1" ht="24" customHeight="1" x14ac:dyDescent="0.15">
      <c r="A7519" s="918">
        <v>1400</v>
      </c>
      <c r="B7519" s="9" t="s">
        <v>22</v>
      </c>
      <c r="C7519" s="13" t="s">
        <v>23</v>
      </c>
      <c r="D7519" s="13" t="s">
        <v>24</v>
      </c>
      <c r="E7519" s="13" t="s">
        <v>25</v>
      </c>
      <c r="F7519" s="919" t="s">
        <v>17</v>
      </c>
      <c r="G7519" s="919"/>
      <c r="H7519" s="920"/>
      <c r="I7519" s="920"/>
      <c r="J7519" s="920"/>
      <c r="K7519" s="920"/>
      <c r="L7519" s="920"/>
    </row>
    <row r="7520" spans="1:12" s="1" customFormat="1" ht="26.25" customHeight="1" x14ac:dyDescent="0.15">
      <c r="A7520" s="918"/>
      <c r="B7520" s="921" t="s">
        <v>4148</v>
      </c>
      <c r="C7520" s="921" t="s">
        <v>4149</v>
      </c>
      <c r="D7520" s="923">
        <v>43694</v>
      </c>
      <c r="E7520" s="921" t="s">
        <v>1704</v>
      </c>
      <c r="F7520" s="921" t="s">
        <v>2892</v>
      </c>
      <c r="G7520" s="921"/>
      <c r="H7520" s="924" t="s">
        <v>30</v>
      </c>
      <c r="I7520" s="924"/>
      <c r="J7520" s="14" t="s">
        <v>31</v>
      </c>
      <c r="K7520" s="14" t="s">
        <v>32</v>
      </c>
      <c r="L7520" s="16">
        <v>27.75</v>
      </c>
    </row>
    <row r="7521" spans="1:12" s="1" customFormat="1" ht="50.25" customHeight="1" x14ac:dyDescent="0.15">
      <c r="A7521" s="918"/>
      <c r="B7521" s="921"/>
      <c r="C7521" s="921"/>
      <c r="D7521" s="923"/>
      <c r="E7521" s="921"/>
      <c r="F7521" s="921"/>
      <c r="G7521" s="921"/>
      <c r="H7521" s="924" t="s">
        <v>33</v>
      </c>
      <c r="I7521" s="924"/>
      <c r="J7521" s="14" t="s">
        <v>31</v>
      </c>
      <c r="K7521" s="14" t="s">
        <v>32</v>
      </c>
      <c r="L7521" s="16">
        <v>169.96</v>
      </c>
    </row>
    <row r="7522" spans="1:12" s="1" customFormat="1" ht="24" customHeight="1" x14ac:dyDescent="0.15">
      <c r="A7522" s="918"/>
      <c r="B7522" s="9" t="s">
        <v>34</v>
      </c>
      <c r="C7522" s="13" t="s">
        <v>35</v>
      </c>
      <c r="D7522" s="13" t="s">
        <v>36</v>
      </c>
      <c r="E7522" s="13" t="s">
        <v>37</v>
      </c>
      <c r="F7522" s="920"/>
      <c r="G7522" s="920"/>
      <c r="H7522" s="924" t="s">
        <v>38</v>
      </c>
      <c r="I7522" s="924"/>
      <c r="J7522" s="921" t="s">
        <v>31</v>
      </c>
      <c r="K7522" s="921" t="s">
        <v>32</v>
      </c>
      <c r="L7522" s="925">
        <v>160.47999999999999</v>
      </c>
    </row>
    <row r="7523" spans="1:12" s="1" customFormat="1" ht="24" customHeight="1" x14ac:dyDescent="0.15">
      <c r="A7523" s="918"/>
      <c r="B7523" s="14" t="s">
        <v>39</v>
      </c>
      <c r="C7523" s="14" t="s">
        <v>2892</v>
      </c>
      <c r="D7523" s="15">
        <v>43694</v>
      </c>
      <c r="E7523" s="14" t="s">
        <v>4150</v>
      </c>
      <c r="F7523" s="920"/>
      <c r="G7523" s="920"/>
      <c r="H7523" s="924"/>
      <c r="I7523" s="924"/>
      <c r="J7523" s="921"/>
      <c r="K7523" s="921"/>
      <c r="L7523" s="925"/>
    </row>
    <row r="7524" spans="1:12" s="1" customFormat="1" ht="24" customHeight="1" x14ac:dyDescent="0.15">
      <c r="A7524" s="918">
        <v>1401</v>
      </c>
      <c r="B7524" s="9" t="s">
        <v>22</v>
      </c>
      <c r="C7524" s="13" t="s">
        <v>23</v>
      </c>
      <c r="D7524" s="13" t="s">
        <v>24</v>
      </c>
      <c r="E7524" s="13" t="s">
        <v>25</v>
      </c>
      <c r="F7524" s="919" t="s">
        <v>17</v>
      </c>
      <c r="G7524" s="919"/>
      <c r="H7524" s="920"/>
      <c r="I7524" s="920"/>
      <c r="J7524" s="920"/>
      <c r="K7524" s="920"/>
      <c r="L7524" s="920"/>
    </row>
    <row r="7525" spans="1:12" s="1" customFormat="1" ht="26.25" customHeight="1" x14ac:dyDescent="0.15">
      <c r="A7525" s="918"/>
      <c r="B7525" s="921" t="s">
        <v>4148</v>
      </c>
      <c r="C7525" s="921" t="s">
        <v>4151</v>
      </c>
      <c r="D7525" s="923">
        <v>43728</v>
      </c>
      <c r="E7525" s="921" t="s">
        <v>115</v>
      </c>
      <c r="F7525" s="921" t="s">
        <v>1775</v>
      </c>
      <c r="G7525" s="921"/>
      <c r="H7525" s="924" t="s">
        <v>30</v>
      </c>
      <c r="I7525" s="924"/>
      <c r="J7525" s="14" t="s">
        <v>31</v>
      </c>
      <c r="K7525" s="14" t="s">
        <v>32</v>
      </c>
      <c r="L7525" s="16">
        <v>414.56</v>
      </c>
    </row>
    <row r="7526" spans="1:12" s="1" customFormat="1" ht="92.25" customHeight="1" x14ac:dyDescent="0.15">
      <c r="A7526" s="918"/>
      <c r="B7526" s="921"/>
      <c r="C7526" s="921"/>
      <c r="D7526" s="923"/>
      <c r="E7526" s="921"/>
      <c r="F7526" s="921"/>
      <c r="G7526" s="921"/>
      <c r="H7526" s="924" t="s">
        <v>33</v>
      </c>
      <c r="I7526" s="924"/>
      <c r="J7526" s="14" t="s">
        <v>31</v>
      </c>
      <c r="K7526" s="14" t="s">
        <v>32</v>
      </c>
      <c r="L7526" s="16">
        <v>414.3</v>
      </c>
    </row>
    <row r="7527" spans="1:12" s="1" customFormat="1" ht="24" customHeight="1" x14ac:dyDescent="0.15">
      <c r="A7527" s="918"/>
      <c r="B7527" s="9" t="s">
        <v>34</v>
      </c>
      <c r="C7527" s="13" t="s">
        <v>35</v>
      </c>
      <c r="D7527" s="13" t="s">
        <v>36</v>
      </c>
      <c r="E7527" s="13" t="s">
        <v>37</v>
      </c>
      <c r="F7527" s="920"/>
      <c r="G7527" s="920"/>
      <c r="H7527" s="924" t="s">
        <v>38</v>
      </c>
      <c r="I7527" s="924"/>
      <c r="J7527" s="921" t="s">
        <v>31</v>
      </c>
      <c r="K7527" s="921" t="s">
        <v>32</v>
      </c>
      <c r="L7527" s="925">
        <v>125</v>
      </c>
    </row>
    <row r="7528" spans="1:12" s="1" customFormat="1" ht="24" customHeight="1" x14ac:dyDescent="0.15">
      <c r="A7528" s="918"/>
      <c r="B7528" s="14" t="s">
        <v>39</v>
      </c>
      <c r="C7528" s="14" t="s">
        <v>1775</v>
      </c>
      <c r="D7528" s="15">
        <v>43732</v>
      </c>
      <c r="E7528" s="14" t="s">
        <v>224</v>
      </c>
      <c r="F7528" s="920"/>
      <c r="G7528" s="920"/>
      <c r="H7528" s="924"/>
      <c r="I7528" s="924"/>
      <c r="J7528" s="921"/>
      <c r="K7528" s="921"/>
      <c r="L7528" s="925"/>
    </row>
    <row r="7529" spans="1:12" s="1" customFormat="1" ht="24" customHeight="1" x14ac:dyDescent="0.15">
      <c r="A7529" s="918">
        <v>1402</v>
      </c>
      <c r="B7529" s="9" t="s">
        <v>22</v>
      </c>
      <c r="C7529" s="13" t="s">
        <v>23</v>
      </c>
      <c r="D7529" s="13" t="s">
        <v>24</v>
      </c>
      <c r="E7529" s="13" t="s">
        <v>25</v>
      </c>
      <c r="F7529" s="919" t="s">
        <v>17</v>
      </c>
      <c r="G7529" s="919"/>
      <c r="H7529" s="920"/>
      <c r="I7529" s="920"/>
      <c r="J7529" s="920"/>
      <c r="K7529" s="920"/>
      <c r="L7529" s="920"/>
    </row>
    <row r="7530" spans="1:12" s="1" customFormat="1" ht="26.25" customHeight="1" x14ac:dyDescent="0.15">
      <c r="A7530" s="918"/>
      <c r="B7530" s="921" t="s">
        <v>4152</v>
      </c>
      <c r="C7530" s="922" t="s">
        <v>4153</v>
      </c>
      <c r="D7530" s="923">
        <v>43728</v>
      </c>
      <c r="E7530" s="921" t="s">
        <v>4154</v>
      </c>
      <c r="F7530" s="921" t="s">
        <v>4155</v>
      </c>
      <c r="G7530" s="921"/>
      <c r="H7530" s="924" t="s">
        <v>30</v>
      </c>
      <c r="I7530" s="924"/>
      <c r="J7530" s="14" t="s">
        <v>31</v>
      </c>
      <c r="K7530" s="14" t="s">
        <v>32</v>
      </c>
      <c r="L7530" s="16">
        <v>420</v>
      </c>
    </row>
    <row r="7531" spans="1:12" s="1" customFormat="1" ht="407.25" customHeight="1" x14ac:dyDescent="0.15">
      <c r="A7531" s="918"/>
      <c r="B7531" s="921"/>
      <c r="C7531" s="922"/>
      <c r="D7531" s="923"/>
      <c r="E7531" s="921"/>
      <c r="F7531" s="921"/>
      <c r="G7531" s="921"/>
      <c r="H7531" s="924" t="s">
        <v>33</v>
      </c>
      <c r="I7531" s="924"/>
      <c r="J7531" s="14" t="s">
        <v>31</v>
      </c>
      <c r="K7531" s="14" t="s">
        <v>32</v>
      </c>
      <c r="L7531" s="16">
        <v>800</v>
      </c>
    </row>
    <row r="7532" spans="1:12" s="1" customFormat="1" ht="24" customHeight="1" x14ac:dyDescent="0.15">
      <c r="A7532" s="918"/>
      <c r="B7532" s="9" t="s">
        <v>34</v>
      </c>
      <c r="C7532" s="13" t="s">
        <v>35</v>
      </c>
      <c r="D7532" s="13" t="s">
        <v>36</v>
      </c>
      <c r="E7532" s="13" t="s">
        <v>37</v>
      </c>
      <c r="F7532" s="920"/>
      <c r="G7532" s="920"/>
      <c r="H7532" s="924" t="s">
        <v>38</v>
      </c>
      <c r="I7532" s="924"/>
      <c r="J7532" s="921" t="s">
        <v>31</v>
      </c>
      <c r="K7532" s="921" t="s">
        <v>31</v>
      </c>
      <c r="L7532" s="925">
        <v>0</v>
      </c>
    </row>
    <row r="7533" spans="1:12" s="1" customFormat="1" ht="24" customHeight="1" x14ac:dyDescent="0.15">
      <c r="A7533" s="918"/>
      <c r="B7533" s="14" t="s">
        <v>105</v>
      </c>
      <c r="C7533" s="14" t="s">
        <v>4155</v>
      </c>
      <c r="D7533" s="15">
        <v>43738</v>
      </c>
      <c r="E7533" s="14" t="s">
        <v>4156</v>
      </c>
      <c r="F7533" s="920"/>
      <c r="G7533" s="920"/>
      <c r="H7533" s="924"/>
      <c r="I7533" s="924"/>
      <c r="J7533" s="921"/>
      <c r="K7533" s="921"/>
      <c r="L7533" s="925"/>
    </row>
    <row r="7534" spans="1:12" s="1" customFormat="1" ht="24" customHeight="1" x14ac:dyDescent="0.15">
      <c r="A7534" s="918">
        <v>1403</v>
      </c>
      <c r="B7534" s="9" t="s">
        <v>22</v>
      </c>
      <c r="C7534" s="13" t="s">
        <v>23</v>
      </c>
      <c r="D7534" s="13" t="s">
        <v>24</v>
      </c>
      <c r="E7534" s="13" t="s">
        <v>25</v>
      </c>
      <c r="F7534" s="919" t="s">
        <v>17</v>
      </c>
      <c r="G7534" s="919"/>
      <c r="H7534" s="920"/>
      <c r="I7534" s="920"/>
      <c r="J7534" s="920"/>
      <c r="K7534" s="920"/>
      <c r="L7534" s="920"/>
    </row>
    <row r="7535" spans="1:12" s="1" customFormat="1" ht="26.25" customHeight="1" x14ac:dyDescent="0.15">
      <c r="A7535" s="918"/>
      <c r="B7535" s="921" t="s">
        <v>4157</v>
      </c>
      <c r="C7535" s="922" t="s">
        <v>4158</v>
      </c>
      <c r="D7535" s="923">
        <v>43577</v>
      </c>
      <c r="E7535" s="921" t="s">
        <v>1623</v>
      </c>
      <c r="F7535" s="921" t="s">
        <v>3827</v>
      </c>
      <c r="G7535" s="921"/>
      <c r="H7535" s="924" t="s">
        <v>30</v>
      </c>
      <c r="I7535" s="924"/>
      <c r="J7535" s="14" t="s">
        <v>31</v>
      </c>
      <c r="K7535" s="14" t="s">
        <v>32</v>
      </c>
      <c r="L7535" s="16">
        <v>394.9</v>
      </c>
    </row>
    <row r="7536" spans="1:12" s="1" customFormat="1" ht="302.25" customHeight="1" x14ac:dyDescent="0.15">
      <c r="A7536" s="918"/>
      <c r="B7536" s="921"/>
      <c r="C7536" s="922"/>
      <c r="D7536" s="923"/>
      <c r="E7536" s="921"/>
      <c r="F7536" s="921"/>
      <c r="G7536" s="921"/>
      <c r="H7536" s="924" t="s">
        <v>33</v>
      </c>
      <c r="I7536" s="924"/>
      <c r="J7536" s="14" t="s">
        <v>31</v>
      </c>
      <c r="K7536" s="14" t="s">
        <v>32</v>
      </c>
      <c r="L7536" s="16">
        <v>299.95999999999998</v>
      </c>
    </row>
    <row r="7537" spans="1:12" s="1" customFormat="1" ht="24" customHeight="1" x14ac:dyDescent="0.15">
      <c r="A7537" s="918"/>
      <c r="B7537" s="9" t="s">
        <v>34</v>
      </c>
      <c r="C7537" s="13" t="s">
        <v>35</v>
      </c>
      <c r="D7537" s="13" t="s">
        <v>36</v>
      </c>
      <c r="E7537" s="13" t="s">
        <v>37</v>
      </c>
      <c r="F7537" s="920"/>
      <c r="G7537" s="920"/>
      <c r="H7537" s="924" t="s">
        <v>38</v>
      </c>
      <c r="I7537" s="924"/>
      <c r="J7537" s="921" t="s">
        <v>31</v>
      </c>
      <c r="K7537" s="921" t="s">
        <v>32</v>
      </c>
      <c r="L7537" s="925">
        <v>244</v>
      </c>
    </row>
    <row r="7538" spans="1:12" s="1" customFormat="1" ht="24" customHeight="1" x14ac:dyDescent="0.15">
      <c r="A7538" s="918"/>
      <c r="B7538" s="14" t="s">
        <v>204</v>
      </c>
      <c r="C7538" s="14" t="s">
        <v>3827</v>
      </c>
      <c r="D7538" s="15">
        <v>43579</v>
      </c>
      <c r="E7538" s="14" t="s">
        <v>369</v>
      </c>
      <c r="F7538" s="920"/>
      <c r="G7538" s="920"/>
      <c r="H7538" s="924"/>
      <c r="I7538" s="924"/>
      <c r="J7538" s="921"/>
      <c r="K7538" s="921"/>
      <c r="L7538" s="925"/>
    </row>
    <row r="7539" spans="1:12" s="1" customFormat="1" ht="24" customHeight="1" x14ac:dyDescent="0.15">
      <c r="A7539" s="918">
        <v>1404</v>
      </c>
      <c r="B7539" s="9" t="s">
        <v>22</v>
      </c>
      <c r="C7539" s="13" t="s">
        <v>23</v>
      </c>
      <c r="D7539" s="13" t="s">
        <v>24</v>
      </c>
      <c r="E7539" s="13" t="s">
        <v>25</v>
      </c>
      <c r="F7539" s="919" t="s">
        <v>17</v>
      </c>
      <c r="G7539" s="919"/>
      <c r="H7539" s="920"/>
      <c r="I7539" s="920"/>
      <c r="J7539" s="920"/>
      <c r="K7539" s="920"/>
      <c r="L7539" s="920"/>
    </row>
    <row r="7540" spans="1:12" s="1" customFormat="1" ht="26.25" customHeight="1" x14ac:dyDescent="0.15">
      <c r="A7540" s="918"/>
      <c r="B7540" s="921" t="s">
        <v>4159</v>
      </c>
      <c r="C7540" s="922" t="s">
        <v>4160</v>
      </c>
      <c r="D7540" s="923">
        <v>43613</v>
      </c>
      <c r="E7540" s="921" t="s">
        <v>727</v>
      </c>
      <c r="F7540" s="921" t="s">
        <v>4161</v>
      </c>
      <c r="G7540" s="921"/>
      <c r="H7540" s="924" t="s">
        <v>30</v>
      </c>
      <c r="I7540" s="924"/>
      <c r="J7540" s="14" t="s">
        <v>31</v>
      </c>
      <c r="K7540" s="14" t="s">
        <v>32</v>
      </c>
      <c r="L7540" s="16">
        <v>562.69000000000005</v>
      </c>
    </row>
    <row r="7541" spans="1:12" s="1" customFormat="1" ht="407.25" customHeight="1" x14ac:dyDescent="0.15">
      <c r="A7541" s="918"/>
      <c r="B7541" s="921"/>
      <c r="C7541" s="922"/>
      <c r="D7541" s="923"/>
      <c r="E7541" s="921"/>
      <c r="F7541" s="921"/>
      <c r="G7541" s="921"/>
      <c r="H7541" s="924" t="s">
        <v>33</v>
      </c>
      <c r="I7541" s="924"/>
      <c r="J7541" s="14" t="s">
        <v>31</v>
      </c>
      <c r="K7541" s="14" t="s">
        <v>32</v>
      </c>
      <c r="L7541" s="16">
        <v>257.60000000000002</v>
      </c>
    </row>
    <row r="7542" spans="1:12" s="1" customFormat="1" ht="24" customHeight="1" x14ac:dyDescent="0.15">
      <c r="A7542" s="918"/>
      <c r="B7542" s="9" t="s">
        <v>34</v>
      </c>
      <c r="C7542" s="13" t="s">
        <v>35</v>
      </c>
      <c r="D7542" s="13" t="s">
        <v>36</v>
      </c>
      <c r="E7542" s="13" t="s">
        <v>37</v>
      </c>
      <c r="F7542" s="920"/>
      <c r="G7542" s="920"/>
      <c r="H7542" s="924" t="s">
        <v>38</v>
      </c>
      <c r="I7542" s="924"/>
      <c r="J7542" s="921" t="s">
        <v>31</v>
      </c>
      <c r="K7542" s="921" t="s">
        <v>32</v>
      </c>
      <c r="L7542" s="925">
        <v>230</v>
      </c>
    </row>
    <row r="7543" spans="1:12" s="1" customFormat="1" ht="24" customHeight="1" x14ac:dyDescent="0.15">
      <c r="A7543" s="918"/>
      <c r="B7543" s="14" t="s">
        <v>39</v>
      </c>
      <c r="C7543" s="14" t="s">
        <v>4161</v>
      </c>
      <c r="D7543" s="15">
        <v>43617</v>
      </c>
      <c r="E7543" s="14" t="s">
        <v>822</v>
      </c>
      <c r="F7543" s="920"/>
      <c r="G7543" s="920"/>
      <c r="H7543" s="924"/>
      <c r="I7543" s="924"/>
      <c r="J7543" s="921"/>
      <c r="K7543" s="921"/>
      <c r="L7543" s="925"/>
    </row>
    <row r="7544" spans="1:12" s="1" customFormat="1" ht="24" customHeight="1" x14ac:dyDescent="0.15">
      <c r="A7544" s="918">
        <v>1405</v>
      </c>
      <c r="B7544" s="9" t="s">
        <v>22</v>
      </c>
      <c r="C7544" s="13" t="s">
        <v>23</v>
      </c>
      <c r="D7544" s="13" t="s">
        <v>24</v>
      </c>
      <c r="E7544" s="13" t="s">
        <v>25</v>
      </c>
      <c r="F7544" s="919" t="s">
        <v>17</v>
      </c>
      <c r="G7544" s="919"/>
      <c r="H7544" s="920"/>
      <c r="I7544" s="920"/>
      <c r="J7544" s="920"/>
      <c r="K7544" s="920"/>
      <c r="L7544" s="920"/>
    </row>
    <row r="7545" spans="1:12" s="1" customFormat="1" ht="26.25" customHeight="1" x14ac:dyDescent="0.15">
      <c r="A7545" s="918"/>
      <c r="B7545" s="921" t="s">
        <v>4162</v>
      </c>
      <c r="C7545" s="922" t="s">
        <v>4163</v>
      </c>
      <c r="D7545" s="923">
        <v>43639</v>
      </c>
      <c r="E7545" s="921" t="s">
        <v>43</v>
      </c>
      <c r="F7545" s="921" t="s">
        <v>665</v>
      </c>
      <c r="G7545" s="921"/>
      <c r="H7545" s="924" t="s">
        <v>30</v>
      </c>
      <c r="I7545" s="924"/>
      <c r="J7545" s="14" t="s">
        <v>31</v>
      </c>
      <c r="K7545" s="14" t="s">
        <v>32</v>
      </c>
      <c r="L7545" s="16">
        <v>594.06000000000006</v>
      </c>
    </row>
    <row r="7546" spans="1:12" s="1" customFormat="1" ht="134.25" customHeight="1" x14ac:dyDescent="0.15">
      <c r="A7546" s="918"/>
      <c r="B7546" s="921"/>
      <c r="C7546" s="922"/>
      <c r="D7546" s="923"/>
      <c r="E7546" s="921"/>
      <c r="F7546" s="921"/>
      <c r="G7546" s="921"/>
      <c r="H7546" s="924" t="s">
        <v>33</v>
      </c>
      <c r="I7546" s="924"/>
      <c r="J7546" s="14" t="s">
        <v>31</v>
      </c>
      <c r="K7546" s="14" t="s">
        <v>32</v>
      </c>
      <c r="L7546" s="16">
        <v>1642.5</v>
      </c>
    </row>
    <row r="7547" spans="1:12" s="1" customFormat="1" ht="24" customHeight="1" x14ac:dyDescent="0.15">
      <c r="A7547" s="918"/>
      <c r="B7547" s="9" t="s">
        <v>34</v>
      </c>
      <c r="C7547" s="13" t="s">
        <v>35</v>
      </c>
      <c r="D7547" s="13" t="s">
        <v>36</v>
      </c>
      <c r="E7547" s="13" t="s">
        <v>37</v>
      </c>
      <c r="F7547" s="920"/>
      <c r="G7547" s="920"/>
      <c r="H7547" s="924" t="s">
        <v>38</v>
      </c>
      <c r="I7547" s="924"/>
      <c r="J7547" s="921" t="s">
        <v>31</v>
      </c>
      <c r="K7547" s="921" t="s">
        <v>31</v>
      </c>
      <c r="L7547" s="925">
        <v>0</v>
      </c>
    </row>
    <row r="7548" spans="1:12" s="1" customFormat="1" ht="24" customHeight="1" x14ac:dyDescent="0.15">
      <c r="A7548" s="918"/>
      <c r="B7548" s="14" t="s">
        <v>229</v>
      </c>
      <c r="C7548" s="14" t="s">
        <v>665</v>
      </c>
      <c r="D7548" s="15">
        <v>43642</v>
      </c>
      <c r="E7548" s="14" t="s">
        <v>509</v>
      </c>
      <c r="F7548" s="920"/>
      <c r="G7548" s="920"/>
      <c r="H7548" s="924"/>
      <c r="I7548" s="924"/>
      <c r="J7548" s="921"/>
      <c r="K7548" s="921"/>
      <c r="L7548" s="925"/>
    </row>
    <row r="7549" spans="1:12" s="1" customFormat="1" ht="24" customHeight="1" x14ac:dyDescent="0.15">
      <c r="A7549" s="918">
        <v>1406</v>
      </c>
      <c r="B7549" s="9" t="s">
        <v>22</v>
      </c>
      <c r="C7549" s="13" t="s">
        <v>23</v>
      </c>
      <c r="D7549" s="13" t="s">
        <v>24</v>
      </c>
      <c r="E7549" s="13" t="s">
        <v>25</v>
      </c>
      <c r="F7549" s="919" t="s">
        <v>17</v>
      </c>
      <c r="G7549" s="919"/>
      <c r="H7549" s="920"/>
      <c r="I7549" s="920"/>
      <c r="J7549" s="920"/>
      <c r="K7549" s="920"/>
      <c r="L7549" s="920"/>
    </row>
    <row r="7550" spans="1:12" s="1" customFormat="1" ht="26.25" customHeight="1" x14ac:dyDescent="0.15">
      <c r="A7550" s="918"/>
      <c r="B7550" s="921" t="s">
        <v>4162</v>
      </c>
      <c r="C7550" s="922" t="s">
        <v>4164</v>
      </c>
      <c r="D7550" s="923">
        <v>43670</v>
      </c>
      <c r="E7550" s="921" t="s">
        <v>53</v>
      </c>
      <c r="F7550" s="921" t="s">
        <v>577</v>
      </c>
      <c r="G7550" s="921"/>
      <c r="H7550" s="924" t="s">
        <v>30</v>
      </c>
      <c r="I7550" s="924"/>
      <c r="J7550" s="14" t="s">
        <v>31</v>
      </c>
      <c r="K7550" s="14" t="s">
        <v>32</v>
      </c>
      <c r="L7550" s="16">
        <v>361</v>
      </c>
    </row>
    <row r="7551" spans="1:12" s="1" customFormat="1" ht="409.2" customHeight="1" x14ac:dyDescent="0.15">
      <c r="A7551" s="918"/>
      <c r="B7551" s="921"/>
      <c r="C7551" s="922"/>
      <c r="D7551" s="923"/>
      <c r="E7551" s="921"/>
      <c r="F7551" s="921"/>
      <c r="G7551" s="921"/>
      <c r="H7551" s="924" t="s">
        <v>33</v>
      </c>
      <c r="I7551" s="924"/>
      <c r="J7551" s="921" t="s">
        <v>31</v>
      </c>
      <c r="K7551" s="921" t="s">
        <v>31</v>
      </c>
      <c r="L7551" s="925">
        <v>0</v>
      </c>
    </row>
    <row r="7552" spans="1:12" s="1" customFormat="1" ht="71.849999999999994" customHeight="1" x14ac:dyDescent="0.15">
      <c r="A7552" s="918"/>
      <c r="B7552" s="921"/>
      <c r="C7552" s="922"/>
      <c r="D7552" s="923"/>
      <c r="E7552" s="921"/>
      <c r="F7552" s="921"/>
      <c r="G7552" s="921"/>
      <c r="H7552" s="924"/>
      <c r="I7552" s="924"/>
      <c r="J7552" s="921"/>
      <c r="K7552" s="921"/>
      <c r="L7552" s="925"/>
    </row>
    <row r="7553" spans="1:12" s="1" customFormat="1" ht="24" customHeight="1" x14ac:dyDescent="0.15">
      <c r="A7553" s="918"/>
      <c r="B7553" s="9" t="s">
        <v>34</v>
      </c>
      <c r="C7553" s="13" t="s">
        <v>35</v>
      </c>
      <c r="D7553" s="13" t="s">
        <v>36</v>
      </c>
      <c r="E7553" s="13" t="s">
        <v>37</v>
      </c>
      <c r="F7553" s="920"/>
      <c r="G7553" s="920"/>
      <c r="H7553" s="924" t="s">
        <v>38</v>
      </c>
      <c r="I7553" s="924"/>
      <c r="J7553" s="921" t="s">
        <v>31</v>
      </c>
      <c r="K7553" s="921" t="s">
        <v>31</v>
      </c>
      <c r="L7553" s="925">
        <v>0</v>
      </c>
    </row>
    <row r="7554" spans="1:12" s="1" customFormat="1" ht="24" customHeight="1" x14ac:dyDescent="0.15">
      <c r="A7554" s="918"/>
      <c r="B7554" s="14" t="s">
        <v>229</v>
      </c>
      <c r="C7554" s="14" t="s">
        <v>577</v>
      </c>
      <c r="D7554" s="15">
        <v>43673</v>
      </c>
      <c r="E7554" s="14" t="s">
        <v>813</v>
      </c>
      <c r="F7554" s="920"/>
      <c r="G7554" s="920"/>
      <c r="H7554" s="924"/>
      <c r="I7554" s="924"/>
      <c r="J7554" s="921"/>
      <c r="K7554" s="921"/>
      <c r="L7554" s="925"/>
    </row>
    <row r="7555" spans="1:12" s="1" customFormat="1" ht="24" customHeight="1" x14ac:dyDescent="0.15">
      <c r="A7555" s="918">
        <v>1407</v>
      </c>
      <c r="B7555" s="9" t="s">
        <v>22</v>
      </c>
      <c r="C7555" s="13" t="s">
        <v>23</v>
      </c>
      <c r="D7555" s="13" t="s">
        <v>24</v>
      </c>
      <c r="E7555" s="13" t="s">
        <v>25</v>
      </c>
      <c r="F7555" s="919" t="s">
        <v>17</v>
      </c>
      <c r="G7555" s="919"/>
      <c r="H7555" s="920"/>
      <c r="I7555" s="920"/>
      <c r="J7555" s="920"/>
      <c r="K7555" s="920"/>
      <c r="L7555" s="920"/>
    </row>
    <row r="7556" spans="1:12" s="1" customFormat="1" ht="26.25" customHeight="1" x14ac:dyDescent="0.15">
      <c r="A7556" s="918"/>
      <c r="B7556" s="921" t="s">
        <v>4165</v>
      </c>
      <c r="C7556" s="921" t="s">
        <v>4166</v>
      </c>
      <c r="D7556" s="923">
        <v>43564</v>
      </c>
      <c r="E7556" s="921" t="s">
        <v>187</v>
      </c>
      <c r="F7556" s="921" t="s">
        <v>982</v>
      </c>
      <c r="G7556" s="921"/>
      <c r="H7556" s="924" t="s">
        <v>30</v>
      </c>
      <c r="I7556" s="924"/>
      <c r="J7556" s="14" t="s">
        <v>31</v>
      </c>
      <c r="K7556" s="14" t="s">
        <v>32</v>
      </c>
      <c r="L7556" s="16">
        <v>609.82000000000005</v>
      </c>
    </row>
    <row r="7557" spans="1:12" s="1" customFormat="1" ht="60.75" customHeight="1" x14ac:dyDescent="0.15">
      <c r="A7557" s="918"/>
      <c r="B7557" s="921"/>
      <c r="C7557" s="921"/>
      <c r="D7557" s="923"/>
      <c r="E7557" s="921"/>
      <c r="F7557" s="921"/>
      <c r="G7557" s="921"/>
      <c r="H7557" s="924" t="s">
        <v>33</v>
      </c>
      <c r="I7557" s="924"/>
      <c r="J7557" s="14" t="s">
        <v>31</v>
      </c>
      <c r="K7557" s="14" t="s">
        <v>32</v>
      </c>
      <c r="L7557" s="16">
        <v>366.99</v>
      </c>
    </row>
    <row r="7558" spans="1:12" s="1" customFormat="1" ht="24" customHeight="1" x14ac:dyDescent="0.15">
      <c r="A7558" s="918"/>
      <c r="B7558" s="9" t="s">
        <v>34</v>
      </c>
      <c r="C7558" s="13" t="s">
        <v>35</v>
      </c>
      <c r="D7558" s="13" t="s">
        <v>36</v>
      </c>
      <c r="E7558" s="13" t="s">
        <v>37</v>
      </c>
      <c r="F7558" s="920"/>
      <c r="G7558" s="920"/>
      <c r="H7558" s="924" t="s">
        <v>38</v>
      </c>
      <c r="I7558" s="924"/>
      <c r="J7558" s="921" t="s">
        <v>31</v>
      </c>
      <c r="K7558" s="921" t="s">
        <v>31</v>
      </c>
      <c r="L7558" s="925">
        <v>0</v>
      </c>
    </row>
    <row r="7559" spans="1:12" s="1" customFormat="1" ht="24" customHeight="1" x14ac:dyDescent="0.15">
      <c r="A7559" s="918"/>
      <c r="B7559" s="14" t="s">
        <v>702</v>
      </c>
      <c r="C7559" s="14" t="s">
        <v>982</v>
      </c>
      <c r="D7559" s="15">
        <v>43566</v>
      </c>
      <c r="E7559" s="14" t="s">
        <v>365</v>
      </c>
      <c r="F7559" s="920"/>
      <c r="G7559" s="920"/>
      <c r="H7559" s="924"/>
      <c r="I7559" s="924"/>
      <c r="J7559" s="921"/>
      <c r="K7559" s="921"/>
      <c r="L7559" s="925"/>
    </row>
    <row r="7560" spans="1:12" s="1" customFormat="1" ht="24" customHeight="1" x14ac:dyDescent="0.15">
      <c r="A7560" s="918">
        <v>1408</v>
      </c>
      <c r="B7560" s="9" t="s">
        <v>22</v>
      </c>
      <c r="C7560" s="13" t="s">
        <v>23</v>
      </c>
      <c r="D7560" s="13" t="s">
        <v>24</v>
      </c>
      <c r="E7560" s="13" t="s">
        <v>25</v>
      </c>
      <c r="F7560" s="919" t="s">
        <v>17</v>
      </c>
      <c r="G7560" s="919"/>
      <c r="H7560" s="920"/>
      <c r="I7560" s="920"/>
      <c r="J7560" s="920"/>
      <c r="K7560" s="920"/>
      <c r="L7560" s="920"/>
    </row>
    <row r="7561" spans="1:12" s="1" customFormat="1" ht="26.25" customHeight="1" x14ac:dyDescent="0.15">
      <c r="A7561" s="918"/>
      <c r="B7561" s="921" t="s">
        <v>4165</v>
      </c>
      <c r="C7561" s="921" t="s">
        <v>4167</v>
      </c>
      <c r="D7561" s="923">
        <v>43630</v>
      </c>
      <c r="E7561" s="921" t="s">
        <v>1876</v>
      </c>
      <c r="F7561" s="921" t="s">
        <v>724</v>
      </c>
      <c r="G7561" s="921"/>
      <c r="H7561" s="924" t="s">
        <v>30</v>
      </c>
      <c r="I7561" s="924"/>
      <c r="J7561" s="14" t="s">
        <v>31</v>
      </c>
      <c r="K7561" s="14" t="s">
        <v>31</v>
      </c>
      <c r="L7561" s="16">
        <v>0</v>
      </c>
    </row>
    <row r="7562" spans="1:12" s="1" customFormat="1" ht="102.75" customHeight="1" x14ac:dyDescent="0.15">
      <c r="A7562" s="918"/>
      <c r="B7562" s="921"/>
      <c r="C7562" s="921"/>
      <c r="D7562" s="923"/>
      <c r="E7562" s="921"/>
      <c r="F7562" s="921"/>
      <c r="G7562" s="921"/>
      <c r="H7562" s="924" t="s">
        <v>33</v>
      </c>
      <c r="I7562" s="924"/>
      <c r="J7562" s="14" t="s">
        <v>31</v>
      </c>
      <c r="K7562" s="14" t="s">
        <v>31</v>
      </c>
      <c r="L7562" s="16">
        <v>0</v>
      </c>
    </row>
    <row r="7563" spans="1:12" s="1" customFormat="1" ht="24" customHeight="1" x14ac:dyDescent="0.15">
      <c r="A7563" s="918"/>
      <c r="B7563" s="9" t="s">
        <v>34</v>
      </c>
      <c r="C7563" s="13" t="s">
        <v>35</v>
      </c>
      <c r="D7563" s="13" t="s">
        <v>36</v>
      </c>
      <c r="E7563" s="13" t="s">
        <v>37</v>
      </c>
      <c r="F7563" s="920"/>
      <c r="G7563" s="920"/>
      <c r="H7563" s="924" t="s">
        <v>38</v>
      </c>
      <c r="I7563" s="924"/>
      <c r="J7563" s="921" t="s">
        <v>31</v>
      </c>
      <c r="K7563" s="921" t="s">
        <v>32</v>
      </c>
      <c r="L7563" s="925">
        <v>625</v>
      </c>
    </row>
    <row r="7564" spans="1:12" s="1" customFormat="1" ht="24" customHeight="1" x14ac:dyDescent="0.15">
      <c r="A7564" s="918"/>
      <c r="B7564" s="14" t="s">
        <v>702</v>
      </c>
      <c r="C7564" s="14" t="s">
        <v>724</v>
      </c>
      <c r="D7564" s="15">
        <v>43630</v>
      </c>
      <c r="E7564" s="14" t="s">
        <v>2987</v>
      </c>
      <c r="F7564" s="920"/>
      <c r="G7564" s="920"/>
      <c r="H7564" s="924"/>
      <c r="I7564" s="924"/>
      <c r="J7564" s="921"/>
      <c r="K7564" s="921"/>
      <c r="L7564" s="925"/>
    </row>
    <row r="7565" spans="1:12" s="1" customFormat="1" ht="24" customHeight="1" x14ac:dyDescent="0.15">
      <c r="A7565" s="918">
        <v>1409</v>
      </c>
      <c r="B7565" s="9" t="s">
        <v>22</v>
      </c>
      <c r="C7565" s="13" t="s">
        <v>23</v>
      </c>
      <c r="D7565" s="13" t="s">
        <v>24</v>
      </c>
      <c r="E7565" s="13" t="s">
        <v>25</v>
      </c>
      <c r="F7565" s="919" t="s">
        <v>17</v>
      </c>
      <c r="G7565" s="919"/>
      <c r="H7565" s="920"/>
      <c r="I7565" s="920"/>
      <c r="J7565" s="920"/>
      <c r="K7565" s="920"/>
      <c r="L7565" s="920"/>
    </row>
    <row r="7566" spans="1:12" s="1" customFormat="1" ht="26.25" customHeight="1" x14ac:dyDescent="0.15">
      <c r="A7566" s="918"/>
      <c r="B7566" s="921" t="s">
        <v>4168</v>
      </c>
      <c r="C7566" s="922" t="s">
        <v>4169</v>
      </c>
      <c r="D7566" s="923">
        <v>43736</v>
      </c>
      <c r="E7566" s="921" t="s">
        <v>4170</v>
      </c>
      <c r="F7566" s="921" t="s">
        <v>4171</v>
      </c>
      <c r="G7566" s="921"/>
      <c r="H7566" s="924" t="s">
        <v>30</v>
      </c>
      <c r="I7566" s="924"/>
      <c r="J7566" s="14" t="s">
        <v>31</v>
      </c>
      <c r="K7566" s="14" t="s">
        <v>32</v>
      </c>
      <c r="L7566" s="16">
        <v>106</v>
      </c>
    </row>
    <row r="7567" spans="1:12" s="1" customFormat="1" ht="144.75" customHeight="1" x14ac:dyDescent="0.15">
      <c r="A7567" s="918"/>
      <c r="B7567" s="921"/>
      <c r="C7567" s="922"/>
      <c r="D7567" s="923"/>
      <c r="E7567" s="921"/>
      <c r="F7567" s="921"/>
      <c r="G7567" s="921"/>
      <c r="H7567" s="924" t="s">
        <v>33</v>
      </c>
      <c r="I7567" s="924"/>
      <c r="J7567" s="14" t="s">
        <v>31</v>
      </c>
      <c r="K7567" s="14" t="s">
        <v>32</v>
      </c>
      <c r="L7567" s="16">
        <v>1840.71</v>
      </c>
    </row>
    <row r="7568" spans="1:12" s="1" customFormat="1" ht="24" customHeight="1" x14ac:dyDescent="0.15">
      <c r="A7568" s="918"/>
      <c r="B7568" s="9" t="s">
        <v>34</v>
      </c>
      <c r="C7568" s="13" t="s">
        <v>35</v>
      </c>
      <c r="D7568" s="13" t="s">
        <v>36</v>
      </c>
      <c r="E7568" s="13" t="s">
        <v>37</v>
      </c>
      <c r="F7568" s="920"/>
      <c r="G7568" s="920"/>
      <c r="H7568" s="924" t="s">
        <v>38</v>
      </c>
      <c r="I7568" s="924"/>
      <c r="J7568" s="921" t="s">
        <v>31</v>
      </c>
      <c r="K7568" s="921" t="s">
        <v>32</v>
      </c>
      <c r="L7568" s="925">
        <v>106</v>
      </c>
    </row>
    <row r="7569" spans="1:12" s="1" customFormat="1" ht="24" customHeight="1" x14ac:dyDescent="0.15">
      <c r="A7569" s="918"/>
      <c r="B7569" s="14" t="s">
        <v>702</v>
      </c>
      <c r="C7569" s="14" t="s">
        <v>4171</v>
      </c>
      <c r="D7569" s="15">
        <v>43738</v>
      </c>
      <c r="E7569" s="14" t="s">
        <v>433</v>
      </c>
      <c r="F7569" s="920"/>
      <c r="G7569" s="920"/>
      <c r="H7569" s="924"/>
      <c r="I7569" s="924"/>
      <c r="J7569" s="921"/>
      <c r="K7569" s="921"/>
      <c r="L7569" s="925"/>
    </row>
    <row r="7570" spans="1:12" s="1" customFormat="1" ht="24" customHeight="1" x14ac:dyDescent="0.15">
      <c r="A7570" s="918">
        <v>1410</v>
      </c>
      <c r="B7570" s="9" t="s">
        <v>22</v>
      </c>
      <c r="C7570" s="13" t="s">
        <v>23</v>
      </c>
      <c r="D7570" s="13" t="s">
        <v>24</v>
      </c>
      <c r="E7570" s="13" t="s">
        <v>25</v>
      </c>
      <c r="F7570" s="919" t="s">
        <v>17</v>
      </c>
      <c r="G7570" s="919"/>
      <c r="H7570" s="920"/>
      <c r="I7570" s="920"/>
      <c r="J7570" s="920"/>
      <c r="K7570" s="920"/>
      <c r="L7570" s="920"/>
    </row>
    <row r="7571" spans="1:12" s="1" customFormat="1" ht="26.25" customHeight="1" x14ac:dyDescent="0.15">
      <c r="A7571" s="918"/>
      <c r="B7571" s="921" t="s">
        <v>4172</v>
      </c>
      <c r="C7571" s="922" t="s">
        <v>4173</v>
      </c>
      <c r="D7571" s="923">
        <v>43722</v>
      </c>
      <c r="E7571" s="921" t="s">
        <v>378</v>
      </c>
      <c r="F7571" s="921" t="s">
        <v>4174</v>
      </c>
      <c r="G7571" s="921"/>
      <c r="H7571" s="924" t="s">
        <v>30</v>
      </c>
      <c r="I7571" s="924"/>
      <c r="J7571" s="14" t="s">
        <v>31</v>
      </c>
      <c r="K7571" s="14" t="s">
        <v>32</v>
      </c>
      <c r="L7571" s="16">
        <v>1356</v>
      </c>
    </row>
    <row r="7572" spans="1:12" s="1" customFormat="1" ht="333.75" customHeight="1" x14ac:dyDescent="0.15">
      <c r="A7572" s="918"/>
      <c r="B7572" s="921"/>
      <c r="C7572" s="922"/>
      <c r="D7572" s="923"/>
      <c r="E7572" s="921"/>
      <c r="F7572" s="921"/>
      <c r="G7572" s="921"/>
      <c r="H7572" s="924" t="s">
        <v>33</v>
      </c>
      <c r="I7572" s="924"/>
      <c r="J7572" s="14" t="s">
        <v>31</v>
      </c>
      <c r="K7572" s="14" t="s">
        <v>31</v>
      </c>
      <c r="L7572" s="16">
        <v>0</v>
      </c>
    </row>
    <row r="7573" spans="1:12" s="1" customFormat="1" ht="24" customHeight="1" x14ac:dyDescent="0.15">
      <c r="A7573" s="918"/>
      <c r="B7573" s="9" t="s">
        <v>34</v>
      </c>
      <c r="C7573" s="13" t="s">
        <v>35</v>
      </c>
      <c r="D7573" s="13" t="s">
        <v>36</v>
      </c>
      <c r="E7573" s="13" t="s">
        <v>37</v>
      </c>
      <c r="F7573" s="920"/>
      <c r="G7573" s="920"/>
      <c r="H7573" s="924" t="s">
        <v>38</v>
      </c>
      <c r="I7573" s="924"/>
      <c r="J7573" s="921" t="s">
        <v>31</v>
      </c>
      <c r="K7573" s="921" t="s">
        <v>32</v>
      </c>
      <c r="L7573" s="925">
        <v>500</v>
      </c>
    </row>
    <row r="7574" spans="1:12" s="1" customFormat="1" ht="24" customHeight="1" x14ac:dyDescent="0.15">
      <c r="A7574" s="918"/>
      <c r="B7574" s="14" t="s">
        <v>4175</v>
      </c>
      <c r="C7574" s="14" t="s">
        <v>4174</v>
      </c>
      <c r="D7574" s="15">
        <v>43730</v>
      </c>
      <c r="E7574" s="14" t="s">
        <v>4176</v>
      </c>
      <c r="F7574" s="920"/>
      <c r="G7574" s="920"/>
      <c r="H7574" s="924"/>
      <c r="I7574" s="924"/>
      <c r="J7574" s="921"/>
      <c r="K7574" s="921"/>
      <c r="L7574" s="925"/>
    </row>
    <row r="7575" spans="1:12" s="1" customFormat="1" ht="24" customHeight="1" x14ac:dyDescent="0.15">
      <c r="A7575" s="918">
        <v>1411</v>
      </c>
      <c r="B7575" s="9" t="s">
        <v>22</v>
      </c>
      <c r="C7575" s="13" t="s">
        <v>23</v>
      </c>
      <c r="D7575" s="13" t="s">
        <v>24</v>
      </c>
      <c r="E7575" s="13" t="s">
        <v>25</v>
      </c>
      <c r="F7575" s="919" t="s">
        <v>17</v>
      </c>
      <c r="G7575" s="919"/>
      <c r="H7575" s="920"/>
      <c r="I7575" s="920"/>
      <c r="J7575" s="920"/>
      <c r="K7575" s="920"/>
      <c r="L7575" s="920"/>
    </row>
    <row r="7576" spans="1:12" s="1" customFormat="1" ht="26.25" customHeight="1" x14ac:dyDescent="0.15">
      <c r="A7576" s="918"/>
      <c r="B7576" s="921" t="s">
        <v>4177</v>
      </c>
      <c r="C7576" s="922" t="s">
        <v>4178</v>
      </c>
      <c r="D7576" s="923">
        <v>43558</v>
      </c>
      <c r="E7576" s="921" t="s">
        <v>53</v>
      </c>
      <c r="F7576" s="921" t="s">
        <v>1025</v>
      </c>
      <c r="G7576" s="921"/>
      <c r="H7576" s="924" t="s">
        <v>30</v>
      </c>
      <c r="I7576" s="924"/>
      <c r="J7576" s="14" t="s">
        <v>31</v>
      </c>
      <c r="K7576" s="14" t="s">
        <v>32</v>
      </c>
      <c r="L7576" s="16">
        <v>555.5</v>
      </c>
    </row>
    <row r="7577" spans="1:12" s="1" customFormat="1" ht="396.75" customHeight="1" x14ac:dyDescent="0.15">
      <c r="A7577" s="918"/>
      <c r="B7577" s="921"/>
      <c r="C7577" s="922"/>
      <c r="D7577" s="923"/>
      <c r="E7577" s="921"/>
      <c r="F7577" s="921"/>
      <c r="G7577" s="921"/>
      <c r="H7577" s="924" t="s">
        <v>33</v>
      </c>
      <c r="I7577" s="924"/>
      <c r="J7577" s="14" t="s">
        <v>31</v>
      </c>
      <c r="K7577" s="14" t="s">
        <v>32</v>
      </c>
      <c r="L7577" s="16">
        <v>346</v>
      </c>
    </row>
    <row r="7578" spans="1:12" s="1" customFormat="1" ht="24" customHeight="1" x14ac:dyDescent="0.15">
      <c r="A7578" s="918"/>
      <c r="B7578" s="9" t="s">
        <v>34</v>
      </c>
      <c r="C7578" s="13" t="s">
        <v>35</v>
      </c>
      <c r="D7578" s="13" t="s">
        <v>36</v>
      </c>
      <c r="E7578" s="13" t="s">
        <v>37</v>
      </c>
      <c r="F7578" s="920"/>
      <c r="G7578" s="920"/>
      <c r="H7578" s="924" t="s">
        <v>38</v>
      </c>
      <c r="I7578" s="924"/>
      <c r="J7578" s="921" t="s">
        <v>31</v>
      </c>
      <c r="K7578" s="921" t="s">
        <v>32</v>
      </c>
      <c r="L7578" s="925">
        <v>950</v>
      </c>
    </row>
    <row r="7579" spans="1:12" s="1" customFormat="1" ht="24" customHeight="1" x14ac:dyDescent="0.15">
      <c r="A7579" s="918"/>
      <c r="B7579" s="14" t="s">
        <v>229</v>
      </c>
      <c r="C7579" s="14" t="s">
        <v>1025</v>
      </c>
      <c r="D7579" s="15">
        <v>43560</v>
      </c>
      <c r="E7579" s="14" t="s">
        <v>153</v>
      </c>
      <c r="F7579" s="920"/>
      <c r="G7579" s="920"/>
      <c r="H7579" s="924"/>
      <c r="I7579" s="924"/>
      <c r="J7579" s="921"/>
      <c r="K7579" s="921"/>
      <c r="L7579" s="925"/>
    </row>
    <row r="7580" spans="1:12" s="1" customFormat="1" ht="24" customHeight="1" x14ac:dyDescent="0.15">
      <c r="A7580" s="918">
        <v>1412</v>
      </c>
      <c r="B7580" s="9" t="s">
        <v>22</v>
      </c>
      <c r="C7580" s="13" t="s">
        <v>23</v>
      </c>
      <c r="D7580" s="13" t="s">
        <v>24</v>
      </c>
      <c r="E7580" s="13" t="s">
        <v>25</v>
      </c>
      <c r="F7580" s="919" t="s">
        <v>17</v>
      </c>
      <c r="G7580" s="919"/>
      <c r="H7580" s="920"/>
      <c r="I7580" s="920"/>
      <c r="J7580" s="920"/>
      <c r="K7580" s="920"/>
      <c r="L7580" s="920"/>
    </row>
    <row r="7581" spans="1:12" s="1" customFormat="1" ht="26.25" customHeight="1" x14ac:dyDescent="0.15">
      <c r="A7581" s="918"/>
      <c r="B7581" s="921" t="s">
        <v>4177</v>
      </c>
      <c r="C7581" s="922" t="s">
        <v>4179</v>
      </c>
      <c r="D7581" s="923">
        <v>43572</v>
      </c>
      <c r="E7581" s="921" t="s">
        <v>3371</v>
      </c>
      <c r="F7581" s="921" t="s">
        <v>4180</v>
      </c>
      <c r="G7581" s="921"/>
      <c r="H7581" s="924" t="s">
        <v>30</v>
      </c>
      <c r="I7581" s="924"/>
      <c r="J7581" s="14" t="s">
        <v>31</v>
      </c>
      <c r="K7581" s="14" t="s">
        <v>32</v>
      </c>
      <c r="L7581" s="16">
        <v>179.8</v>
      </c>
    </row>
    <row r="7582" spans="1:12" s="1" customFormat="1" ht="123.75" customHeight="1" x14ac:dyDescent="0.15">
      <c r="A7582" s="918"/>
      <c r="B7582" s="921"/>
      <c r="C7582" s="922"/>
      <c r="D7582" s="923"/>
      <c r="E7582" s="921"/>
      <c r="F7582" s="921"/>
      <c r="G7582" s="921"/>
      <c r="H7582" s="924" t="s">
        <v>33</v>
      </c>
      <c r="I7582" s="924"/>
      <c r="J7582" s="14" t="s">
        <v>31</v>
      </c>
      <c r="K7582" s="14" t="s">
        <v>32</v>
      </c>
      <c r="L7582" s="16">
        <v>398.6</v>
      </c>
    </row>
    <row r="7583" spans="1:12" s="1" customFormat="1" ht="24" customHeight="1" x14ac:dyDescent="0.15">
      <c r="A7583" s="918"/>
      <c r="B7583" s="9" t="s">
        <v>34</v>
      </c>
      <c r="C7583" s="13" t="s">
        <v>35</v>
      </c>
      <c r="D7583" s="13" t="s">
        <v>36</v>
      </c>
      <c r="E7583" s="13" t="s">
        <v>37</v>
      </c>
      <c r="F7583" s="920"/>
      <c r="G7583" s="920"/>
      <c r="H7583" s="924" t="s">
        <v>38</v>
      </c>
      <c r="I7583" s="924"/>
      <c r="J7583" s="921" t="s">
        <v>31</v>
      </c>
      <c r="K7583" s="921" t="s">
        <v>32</v>
      </c>
      <c r="L7583" s="925">
        <v>150</v>
      </c>
    </row>
    <row r="7584" spans="1:12" s="1" customFormat="1" ht="24" customHeight="1" x14ac:dyDescent="0.15">
      <c r="A7584" s="918"/>
      <c r="B7584" s="14" t="s">
        <v>229</v>
      </c>
      <c r="C7584" s="14" t="s">
        <v>4180</v>
      </c>
      <c r="D7584" s="15">
        <v>43573</v>
      </c>
      <c r="E7584" s="14" t="s">
        <v>1736</v>
      </c>
      <c r="F7584" s="920"/>
      <c r="G7584" s="920"/>
      <c r="H7584" s="924"/>
      <c r="I7584" s="924"/>
      <c r="J7584" s="921"/>
      <c r="K7584" s="921"/>
      <c r="L7584" s="925"/>
    </row>
    <row r="7585" spans="1:12" s="1" customFormat="1" ht="24" customHeight="1" x14ac:dyDescent="0.15">
      <c r="A7585" s="918">
        <v>1413</v>
      </c>
      <c r="B7585" s="9" t="s">
        <v>22</v>
      </c>
      <c r="C7585" s="13" t="s">
        <v>23</v>
      </c>
      <c r="D7585" s="13" t="s">
        <v>24</v>
      </c>
      <c r="E7585" s="13" t="s">
        <v>25</v>
      </c>
      <c r="F7585" s="919" t="s">
        <v>17</v>
      </c>
      <c r="G7585" s="919"/>
      <c r="H7585" s="920"/>
      <c r="I7585" s="920"/>
      <c r="J7585" s="920"/>
      <c r="K7585" s="920"/>
      <c r="L7585" s="920"/>
    </row>
    <row r="7586" spans="1:12" s="1" customFormat="1" ht="26.25" customHeight="1" x14ac:dyDescent="0.15">
      <c r="A7586" s="918"/>
      <c r="B7586" s="921" t="s">
        <v>4177</v>
      </c>
      <c r="C7586" s="922" t="s">
        <v>4181</v>
      </c>
      <c r="D7586" s="923">
        <v>43599</v>
      </c>
      <c r="E7586" s="921" t="s">
        <v>136</v>
      </c>
      <c r="F7586" s="921" t="s">
        <v>2278</v>
      </c>
      <c r="G7586" s="921"/>
      <c r="H7586" s="924" t="s">
        <v>30</v>
      </c>
      <c r="I7586" s="924"/>
      <c r="J7586" s="14" t="s">
        <v>31</v>
      </c>
      <c r="K7586" s="14" t="s">
        <v>32</v>
      </c>
      <c r="L7586" s="16">
        <v>238.66</v>
      </c>
    </row>
    <row r="7587" spans="1:12" s="1" customFormat="1" ht="144.75" customHeight="1" x14ac:dyDescent="0.15">
      <c r="A7587" s="918"/>
      <c r="B7587" s="921"/>
      <c r="C7587" s="922"/>
      <c r="D7587" s="923"/>
      <c r="E7587" s="921"/>
      <c r="F7587" s="921"/>
      <c r="G7587" s="921"/>
      <c r="H7587" s="924" t="s">
        <v>33</v>
      </c>
      <c r="I7587" s="924"/>
      <c r="J7587" s="14" t="s">
        <v>31</v>
      </c>
      <c r="K7587" s="14" t="s">
        <v>32</v>
      </c>
      <c r="L7587" s="16">
        <v>173</v>
      </c>
    </row>
    <row r="7588" spans="1:12" s="1" customFormat="1" ht="24" customHeight="1" x14ac:dyDescent="0.15">
      <c r="A7588" s="918"/>
      <c r="B7588" s="9" t="s">
        <v>34</v>
      </c>
      <c r="C7588" s="13" t="s">
        <v>35</v>
      </c>
      <c r="D7588" s="13" t="s">
        <v>36</v>
      </c>
      <c r="E7588" s="13" t="s">
        <v>37</v>
      </c>
      <c r="F7588" s="920"/>
      <c r="G7588" s="920"/>
      <c r="H7588" s="924" t="s">
        <v>38</v>
      </c>
      <c r="I7588" s="924"/>
      <c r="J7588" s="921" t="s">
        <v>31</v>
      </c>
      <c r="K7588" s="921" t="s">
        <v>32</v>
      </c>
      <c r="L7588" s="925">
        <v>100</v>
      </c>
    </row>
    <row r="7589" spans="1:12" s="1" customFormat="1" ht="24" customHeight="1" x14ac:dyDescent="0.15">
      <c r="A7589" s="918"/>
      <c r="B7589" s="14" t="s">
        <v>229</v>
      </c>
      <c r="C7589" s="14" t="s">
        <v>2278</v>
      </c>
      <c r="D7589" s="15">
        <v>43600</v>
      </c>
      <c r="E7589" s="14" t="s">
        <v>2766</v>
      </c>
      <c r="F7589" s="920"/>
      <c r="G7589" s="920"/>
      <c r="H7589" s="924"/>
      <c r="I7589" s="924"/>
      <c r="J7589" s="921"/>
      <c r="K7589" s="921"/>
      <c r="L7589" s="925"/>
    </row>
    <row r="7590" spans="1:12" s="1" customFormat="1" ht="24" customHeight="1" x14ac:dyDescent="0.15">
      <c r="A7590" s="918">
        <v>1414</v>
      </c>
      <c r="B7590" s="9" t="s">
        <v>22</v>
      </c>
      <c r="C7590" s="13" t="s">
        <v>23</v>
      </c>
      <c r="D7590" s="13" t="s">
        <v>24</v>
      </c>
      <c r="E7590" s="13" t="s">
        <v>25</v>
      </c>
      <c r="F7590" s="919" t="s">
        <v>17</v>
      </c>
      <c r="G7590" s="919"/>
      <c r="H7590" s="920"/>
      <c r="I7590" s="920"/>
      <c r="J7590" s="920"/>
      <c r="K7590" s="920"/>
      <c r="L7590" s="920"/>
    </row>
    <row r="7591" spans="1:12" s="1" customFormat="1" ht="26.25" customHeight="1" x14ac:dyDescent="0.15">
      <c r="A7591" s="918"/>
      <c r="B7591" s="921" t="s">
        <v>4177</v>
      </c>
      <c r="C7591" s="922" t="s">
        <v>4182</v>
      </c>
      <c r="D7591" s="923">
        <v>43625</v>
      </c>
      <c r="E7591" s="921" t="s">
        <v>4183</v>
      </c>
      <c r="F7591" s="921" t="s">
        <v>4184</v>
      </c>
      <c r="G7591" s="921"/>
      <c r="H7591" s="924" t="s">
        <v>30</v>
      </c>
      <c r="I7591" s="924"/>
      <c r="J7591" s="14" t="s">
        <v>31</v>
      </c>
      <c r="K7591" s="14" t="s">
        <v>32</v>
      </c>
      <c r="L7591" s="16">
        <v>389.9</v>
      </c>
    </row>
    <row r="7592" spans="1:12" s="1" customFormat="1" ht="281.25" customHeight="1" x14ac:dyDescent="0.15">
      <c r="A7592" s="918"/>
      <c r="B7592" s="921"/>
      <c r="C7592" s="922"/>
      <c r="D7592" s="923"/>
      <c r="E7592" s="921"/>
      <c r="F7592" s="921"/>
      <c r="G7592" s="921"/>
      <c r="H7592" s="924" t="s">
        <v>33</v>
      </c>
      <c r="I7592" s="924"/>
      <c r="J7592" s="14" t="s">
        <v>31</v>
      </c>
      <c r="K7592" s="14" t="s">
        <v>32</v>
      </c>
      <c r="L7592" s="16">
        <v>1165.52</v>
      </c>
    </row>
    <row r="7593" spans="1:12" s="1" customFormat="1" ht="24" customHeight="1" x14ac:dyDescent="0.15">
      <c r="A7593" s="918"/>
      <c r="B7593" s="9" t="s">
        <v>34</v>
      </c>
      <c r="C7593" s="13" t="s">
        <v>35</v>
      </c>
      <c r="D7593" s="13" t="s">
        <v>36</v>
      </c>
      <c r="E7593" s="13" t="s">
        <v>37</v>
      </c>
      <c r="F7593" s="920"/>
      <c r="G7593" s="920"/>
      <c r="H7593" s="924" t="s">
        <v>38</v>
      </c>
      <c r="I7593" s="924"/>
      <c r="J7593" s="921" t="s">
        <v>31</v>
      </c>
      <c r="K7593" s="921" t="s">
        <v>32</v>
      </c>
      <c r="L7593" s="925">
        <v>339</v>
      </c>
    </row>
    <row r="7594" spans="1:12" s="1" customFormat="1" ht="24" customHeight="1" x14ac:dyDescent="0.15">
      <c r="A7594" s="918"/>
      <c r="B7594" s="14" t="s">
        <v>229</v>
      </c>
      <c r="C7594" s="14" t="s">
        <v>4184</v>
      </c>
      <c r="D7594" s="15">
        <v>43634</v>
      </c>
      <c r="E7594" s="14" t="s">
        <v>4185</v>
      </c>
      <c r="F7594" s="920"/>
      <c r="G7594" s="920"/>
      <c r="H7594" s="924"/>
      <c r="I7594" s="924"/>
      <c r="J7594" s="921"/>
      <c r="K7594" s="921"/>
      <c r="L7594" s="925"/>
    </row>
    <row r="7595" spans="1:12" s="1" customFormat="1" ht="24" customHeight="1" x14ac:dyDescent="0.15">
      <c r="A7595" s="918">
        <v>1415</v>
      </c>
      <c r="B7595" s="9" t="s">
        <v>22</v>
      </c>
      <c r="C7595" s="13" t="s">
        <v>23</v>
      </c>
      <c r="D7595" s="13" t="s">
        <v>24</v>
      </c>
      <c r="E7595" s="13" t="s">
        <v>25</v>
      </c>
      <c r="F7595" s="919" t="s">
        <v>17</v>
      </c>
      <c r="G7595" s="919"/>
      <c r="H7595" s="920"/>
      <c r="I7595" s="920"/>
      <c r="J7595" s="920"/>
      <c r="K7595" s="920"/>
      <c r="L7595" s="920"/>
    </row>
    <row r="7596" spans="1:12" s="1" customFormat="1" ht="26.25" customHeight="1" x14ac:dyDescent="0.15">
      <c r="A7596" s="918"/>
      <c r="B7596" s="921" t="s">
        <v>4177</v>
      </c>
      <c r="C7596" s="922" t="s">
        <v>4186</v>
      </c>
      <c r="D7596" s="923">
        <v>43718</v>
      </c>
      <c r="E7596" s="921" t="s">
        <v>633</v>
      </c>
      <c r="F7596" s="921" t="s">
        <v>609</v>
      </c>
      <c r="G7596" s="921"/>
      <c r="H7596" s="924" t="s">
        <v>30</v>
      </c>
      <c r="I7596" s="924"/>
      <c r="J7596" s="14" t="s">
        <v>31</v>
      </c>
      <c r="K7596" s="14" t="s">
        <v>32</v>
      </c>
      <c r="L7596" s="16">
        <v>1173</v>
      </c>
    </row>
    <row r="7597" spans="1:12" s="1" customFormat="1" ht="409.2" customHeight="1" x14ac:dyDescent="0.15">
      <c r="A7597" s="918"/>
      <c r="B7597" s="921"/>
      <c r="C7597" s="922"/>
      <c r="D7597" s="923"/>
      <c r="E7597" s="921"/>
      <c r="F7597" s="921"/>
      <c r="G7597" s="921"/>
      <c r="H7597" s="924" t="s">
        <v>33</v>
      </c>
      <c r="I7597" s="924"/>
      <c r="J7597" s="921" t="s">
        <v>31</v>
      </c>
      <c r="K7597" s="921" t="s">
        <v>31</v>
      </c>
      <c r="L7597" s="925">
        <v>0</v>
      </c>
    </row>
    <row r="7598" spans="1:12" s="1" customFormat="1" ht="208.35" customHeight="1" x14ac:dyDescent="0.15">
      <c r="A7598" s="918"/>
      <c r="B7598" s="921"/>
      <c r="C7598" s="922"/>
      <c r="D7598" s="923"/>
      <c r="E7598" s="921"/>
      <c r="F7598" s="921"/>
      <c r="G7598" s="921"/>
      <c r="H7598" s="924"/>
      <c r="I7598" s="924"/>
      <c r="J7598" s="921"/>
      <c r="K7598" s="921"/>
      <c r="L7598" s="925"/>
    </row>
    <row r="7599" spans="1:12" s="1" customFormat="1" ht="24" customHeight="1" x14ac:dyDescent="0.15">
      <c r="A7599" s="918"/>
      <c r="B7599" s="9" t="s">
        <v>34</v>
      </c>
      <c r="C7599" s="13" t="s">
        <v>35</v>
      </c>
      <c r="D7599" s="13" t="s">
        <v>36</v>
      </c>
      <c r="E7599" s="13" t="s">
        <v>37</v>
      </c>
      <c r="F7599" s="920"/>
      <c r="G7599" s="920"/>
      <c r="H7599" s="924" t="s">
        <v>38</v>
      </c>
      <c r="I7599" s="924"/>
      <c r="J7599" s="921" t="s">
        <v>31</v>
      </c>
      <c r="K7599" s="921" t="s">
        <v>32</v>
      </c>
      <c r="L7599" s="925">
        <v>112</v>
      </c>
    </row>
    <row r="7600" spans="1:12" s="1" customFormat="1" ht="24" customHeight="1" x14ac:dyDescent="0.15">
      <c r="A7600" s="918"/>
      <c r="B7600" s="14" t="s">
        <v>229</v>
      </c>
      <c r="C7600" s="14" t="s">
        <v>609</v>
      </c>
      <c r="D7600" s="15">
        <v>43728</v>
      </c>
      <c r="E7600" s="14" t="s">
        <v>4187</v>
      </c>
      <c r="F7600" s="920"/>
      <c r="G7600" s="920"/>
      <c r="H7600" s="924"/>
      <c r="I7600" s="924"/>
      <c r="J7600" s="921"/>
      <c r="K7600" s="921"/>
      <c r="L7600" s="925"/>
    </row>
    <row r="7601" spans="1:12" s="1" customFormat="1" ht="24" customHeight="1" x14ac:dyDescent="0.15">
      <c r="A7601" s="918">
        <v>1416</v>
      </c>
      <c r="B7601" s="9" t="s">
        <v>22</v>
      </c>
      <c r="C7601" s="13" t="s">
        <v>23</v>
      </c>
      <c r="D7601" s="13" t="s">
        <v>24</v>
      </c>
      <c r="E7601" s="13" t="s">
        <v>25</v>
      </c>
      <c r="F7601" s="919" t="s">
        <v>17</v>
      </c>
      <c r="G7601" s="919"/>
      <c r="H7601" s="920"/>
      <c r="I7601" s="920"/>
      <c r="J7601" s="920"/>
      <c r="K7601" s="920"/>
      <c r="L7601" s="920"/>
    </row>
    <row r="7602" spans="1:12" s="1" customFormat="1" ht="26.25" customHeight="1" x14ac:dyDescent="0.15">
      <c r="A7602" s="918"/>
      <c r="B7602" s="921" t="s">
        <v>4177</v>
      </c>
      <c r="C7602" s="922" t="s">
        <v>4188</v>
      </c>
      <c r="D7602" s="923">
        <v>43732</v>
      </c>
      <c r="E7602" s="921" t="s">
        <v>633</v>
      </c>
      <c r="F7602" s="921" t="s">
        <v>4189</v>
      </c>
      <c r="G7602" s="921"/>
      <c r="H7602" s="924" t="s">
        <v>30</v>
      </c>
      <c r="I7602" s="924"/>
      <c r="J7602" s="14" t="s">
        <v>31</v>
      </c>
      <c r="K7602" s="14" t="s">
        <v>31</v>
      </c>
      <c r="L7602" s="16">
        <v>0</v>
      </c>
    </row>
    <row r="7603" spans="1:12" s="1" customFormat="1" ht="365.25" customHeight="1" x14ac:dyDescent="0.15">
      <c r="A7603" s="918"/>
      <c r="B7603" s="921"/>
      <c r="C7603" s="922"/>
      <c r="D7603" s="923"/>
      <c r="E7603" s="921"/>
      <c r="F7603" s="921"/>
      <c r="G7603" s="921"/>
      <c r="H7603" s="924" t="s">
        <v>33</v>
      </c>
      <c r="I7603" s="924"/>
      <c r="J7603" s="14" t="s">
        <v>31</v>
      </c>
      <c r="K7603" s="14" t="s">
        <v>32</v>
      </c>
      <c r="L7603" s="16">
        <v>767.42</v>
      </c>
    </row>
    <row r="7604" spans="1:12" s="1" customFormat="1" ht="24" customHeight="1" x14ac:dyDescent="0.15">
      <c r="A7604" s="918"/>
      <c r="B7604" s="9" t="s">
        <v>34</v>
      </c>
      <c r="C7604" s="13" t="s">
        <v>35</v>
      </c>
      <c r="D7604" s="13" t="s">
        <v>36</v>
      </c>
      <c r="E7604" s="13" t="s">
        <v>37</v>
      </c>
      <c r="F7604" s="920"/>
      <c r="G7604" s="920"/>
      <c r="H7604" s="924" t="s">
        <v>38</v>
      </c>
      <c r="I7604" s="924"/>
      <c r="J7604" s="921" t="s">
        <v>31</v>
      </c>
      <c r="K7604" s="921" t="s">
        <v>31</v>
      </c>
      <c r="L7604" s="925">
        <v>0</v>
      </c>
    </row>
    <row r="7605" spans="1:12" s="1" customFormat="1" ht="24" customHeight="1" x14ac:dyDescent="0.15">
      <c r="A7605" s="918"/>
      <c r="B7605" s="14" t="s">
        <v>229</v>
      </c>
      <c r="C7605" s="14" t="s">
        <v>4189</v>
      </c>
      <c r="D7605" s="15">
        <v>43738</v>
      </c>
      <c r="E7605" s="14" t="s">
        <v>3767</v>
      </c>
      <c r="F7605" s="920"/>
      <c r="G7605" s="920"/>
      <c r="H7605" s="924"/>
      <c r="I7605" s="924"/>
      <c r="J7605" s="921"/>
      <c r="K7605" s="921"/>
      <c r="L7605" s="925"/>
    </row>
    <row r="7606" spans="1:12" s="1" customFormat="1" ht="24" customHeight="1" x14ac:dyDescent="0.15">
      <c r="A7606" s="918">
        <v>1417</v>
      </c>
      <c r="B7606" s="9" t="s">
        <v>22</v>
      </c>
      <c r="C7606" s="13" t="s">
        <v>23</v>
      </c>
      <c r="D7606" s="13" t="s">
        <v>24</v>
      </c>
      <c r="E7606" s="13" t="s">
        <v>25</v>
      </c>
      <c r="F7606" s="919" t="s">
        <v>17</v>
      </c>
      <c r="G7606" s="919"/>
      <c r="H7606" s="920"/>
      <c r="I7606" s="920"/>
      <c r="J7606" s="920"/>
      <c r="K7606" s="920"/>
      <c r="L7606" s="920"/>
    </row>
    <row r="7607" spans="1:12" s="1" customFormat="1" ht="26.25" customHeight="1" x14ac:dyDescent="0.15">
      <c r="A7607" s="918"/>
      <c r="B7607" s="921" t="s">
        <v>4190</v>
      </c>
      <c r="C7607" s="922" t="s">
        <v>4191</v>
      </c>
      <c r="D7607" s="923">
        <v>43615</v>
      </c>
      <c r="E7607" s="921" t="s">
        <v>4099</v>
      </c>
      <c r="F7607" s="921" t="s">
        <v>4100</v>
      </c>
      <c r="G7607" s="921"/>
      <c r="H7607" s="924" t="s">
        <v>30</v>
      </c>
      <c r="I7607" s="924"/>
      <c r="J7607" s="14" t="s">
        <v>31</v>
      </c>
      <c r="K7607" s="14" t="s">
        <v>32</v>
      </c>
      <c r="L7607" s="16">
        <v>430.26</v>
      </c>
    </row>
    <row r="7608" spans="1:12" s="1" customFormat="1" ht="409.2" customHeight="1" x14ac:dyDescent="0.15">
      <c r="A7608" s="918"/>
      <c r="B7608" s="921"/>
      <c r="C7608" s="922"/>
      <c r="D7608" s="923"/>
      <c r="E7608" s="921"/>
      <c r="F7608" s="921"/>
      <c r="G7608" s="921"/>
      <c r="H7608" s="924" t="s">
        <v>33</v>
      </c>
      <c r="I7608" s="924"/>
      <c r="J7608" s="921" t="s">
        <v>31</v>
      </c>
      <c r="K7608" s="921" t="s">
        <v>32</v>
      </c>
      <c r="L7608" s="925">
        <v>538</v>
      </c>
    </row>
    <row r="7609" spans="1:12" s="1" customFormat="1" ht="376.35" customHeight="1" x14ac:dyDescent="0.15">
      <c r="A7609" s="918"/>
      <c r="B7609" s="921"/>
      <c r="C7609" s="922"/>
      <c r="D7609" s="923"/>
      <c r="E7609" s="921"/>
      <c r="F7609" s="921"/>
      <c r="G7609" s="921"/>
      <c r="H7609" s="924"/>
      <c r="I7609" s="924"/>
      <c r="J7609" s="921"/>
      <c r="K7609" s="921"/>
      <c r="L7609" s="925"/>
    </row>
    <row r="7610" spans="1:12" s="1" customFormat="1" ht="24" customHeight="1" x14ac:dyDescent="0.15">
      <c r="A7610" s="918"/>
      <c r="B7610" s="9" t="s">
        <v>34</v>
      </c>
      <c r="C7610" s="13" t="s">
        <v>35</v>
      </c>
      <c r="D7610" s="13" t="s">
        <v>36</v>
      </c>
      <c r="E7610" s="13" t="s">
        <v>37</v>
      </c>
      <c r="F7610" s="920"/>
      <c r="G7610" s="920"/>
      <c r="H7610" s="924" t="s">
        <v>38</v>
      </c>
      <c r="I7610" s="924"/>
      <c r="J7610" s="921" t="s">
        <v>31</v>
      </c>
      <c r="K7610" s="921" t="s">
        <v>32</v>
      </c>
      <c r="L7610" s="925">
        <v>626.53</v>
      </c>
    </row>
    <row r="7611" spans="1:12" s="1" customFormat="1" ht="24" customHeight="1" x14ac:dyDescent="0.15">
      <c r="A7611" s="918"/>
      <c r="B7611" s="14" t="s">
        <v>204</v>
      </c>
      <c r="C7611" s="14" t="s">
        <v>4100</v>
      </c>
      <c r="D7611" s="15">
        <v>43620</v>
      </c>
      <c r="E7611" s="14" t="s">
        <v>2273</v>
      </c>
      <c r="F7611" s="920"/>
      <c r="G7611" s="920"/>
      <c r="H7611" s="924"/>
      <c r="I7611" s="924"/>
      <c r="J7611" s="921"/>
      <c r="K7611" s="921"/>
      <c r="L7611" s="925"/>
    </row>
    <row r="7612" spans="1:12" s="1" customFormat="1" ht="24" customHeight="1" x14ac:dyDescent="0.15">
      <c r="A7612" s="918">
        <v>1418</v>
      </c>
      <c r="B7612" s="9" t="s">
        <v>22</v>
      </c>
      <c r="C7612" s="13" t="s">
        <v>23</v>
      </c>
      <c r="D7612" s="13" t="s">
        <v>24</v>
      </c>
      <c r="E7612" s="13" t="s">
        <v>25</v>
      </c>
      <c r="F7612" s="919" t="s">
        <v>17</v>
      </c>
      <c r="G7612" s="919"/>
      <c r="H7612" s="920"/>
      <c r="I7612" s="920"/>
      <c r="J7612" s="920"/>
      <c r="K7612" s="920"/>
      <c r="L7612" s="920"/>
    </row>
    <row r="7613" spans="1:12" s="1" customFormat="1" ht="26.25" customHeight="1" x14ac:dyDescent="0.15">
      <c r="A7613" s="918"/>
      <c r="B7613" s="921" t="s">
        <v>4192</v>
      </c>
      <c r="C7613" s="922" t="s">
        <v>4193</v>
      </c>
      <c r="D7613" s="923">
        <v>43586</v>
      </c>
      <c r="E7613" s="921" t="s">
        <v>2343</v>
      </c>
      <c r="F7613" s="921" t="s">
        <v>4194</v>
      </c>
      <c r="G7613" s="921"/>
      <c r="H7613" s="924" t="s">
        <v>30</v>
      </c>
      <c r="I7613" s="924"/>
      <c r="J7613" s="14" t="s">
        <v>31</v>
      </c>
      <c r="K7613" s="14" t="s">
        <v>32</v>
      </c>
      <c r="L7613" s="16">
        <v>173.82</v>
      </c>
    </row>
    <row r="7614" spans="1:12" s="1" customFormat="1" ht="344.25" customHeight="1" x14ac:dyDescent="0.15">
      <c r="A7614" s="918"/>
      <c r="B7614" s="921"/>
      <c r="C7614" s="922"/>
      <c r="D7614" s="923"/>
      <c r="E7614" s="921"/>
      <c r="F7614" s="921"/>
      <c r="G7614" s="921"/>
      <c r="H7614" s="924" t="s">
        <v>33</v>
      </c>
      <c r="I7614" s="924"/>
      <c r="J7614" s="14" t="s">
        <v>31</v>
      </c>
      <c r="K7614" s="14" t="s">
        <v>32</v>
      </c>
      <c r="L7614" s="16">
        <v>779.47</v>
      </c>
    </row>
    <row r="7615" spans="1:12" s="1" customFormat="1" ht="24" customHeight="1" x14ac:dyDescent="0.15">
      <c r="A7615" s="918"/>
      <c r="B7615" s="9" t="s">
        <v>34</v>
      </c>
      <c r="C7615" s="13" t="s">
        <v>35</v>
      </c>
      <c r="D7615" s="13" t="s">
        <v>36</v>
      </c>
      <c r="E7615" s="13" t="s">
        <v>37</v>
      </c>
      <c r="F7615" s="920"/>
      <c r="G7615" s="920"/>
      <c r="H7615" s="924" t="s">
        <v>38</v>
      </c>
      <c r="I7615" s="924"/>
      <c r="J7615" s="921" t="s">
        <v>31</v>
      </c>
      <c r="K7615" s="921" t="s">
        <v>31</v>
      </c>
      <c r="L7615" s="925">
        <v>0</v>
      </c>
    </row>
    <row r="7616" spans="1:12" s="1" customFormat="1" ht="34.5" customHeight="1" x14ac:dyDescent="0.15">
      <c r="A7616" s="918"/>
      <c r="B7616" s="14" t="s">
        <v>4195</v>
      </c>
      <c r="C7616" s="14" t="s">
        <v>4194</v>
      </c>
      <c r="D7616" s="15">
        <v>43587</v>
      </c>
      <c r="E7616" s="14" t="s">
        <v>656</v>
      </c>
      <c r="F7616" s="920"/>
      <c r="G7616" s="920"/>
      <c r="H7616" s="924"/>
      <c r="I7616" s="924"/>
      <c r="J7616" s="921"/>
      <c r="K7616" s="921"/>
      <c r="L7616" s="925"/>
    </row>
    <row r="7617" spans="1:12" s="1" customFormat="1" ht="24" customHeight="1" x14ac:dyDescent="0.15">
      <c r="A7617" s="918">
        <v>1419</v>
      </c>
      <c r="B7617" s="9" t="s">
        <v>22</v>
      </c>
      <c r="C7617" s="13" t="s">
        <v>23</v>
      </c>
      <c r="D7617" s="13" t="s">
        <v>24</v>
      </c>
      <c r="E7617" s="13" t="s">
        <v>25</v>
      </c>
      <c r="F7617" s="919" t="s">
        <v>17</v>
      </c>
      <c r="G7617" s="919"/>
      <c r="H7617" s="920"/>
      <c r="I7617" s="920"/>
      <c r="J7617" s="920"/>
      <c r="K7617" s="920"/>
      <c r="L7617" s="920"/>
    </row>
    <row r="7618" spans="1:12" s="1" customFormat="1" ht="26.25" customHeight="1" x14ac:dyDescent="0.15">
      <c r="A7618" s="918"/>
      <c r="B7618" s="921" t="s">
        <v>4196</v>
      </c>
      <c r="C7618" s="922" t="s">
        <v>4197</v>
      </c>
      <c r="D7618" s="923">
        <v>43597</v>
      </c>
      <c r="E7618" s="921" t="s">
        <v>1164</v>
      </c>
      <c r="F7618" s="921" t="s">
        <v>2110</v>
      </c>
      <c r="G7618" s="921"/>
      <c r="H7618" s="924" t="s">
        <v>30</v>
      </c>
      <c r="I7618" s="924"/>
      <c r="J7618" s="14" t="s">
        <v>31</v>
      </c>
      <c r="K7618" s="14" t="s">
        <v>32</v>
      </c>
      <c r="L7618" s="16">
        <v>984</v>
      </c>
    </row>
    <row r="7619" spans="1:12" s="1" customFormat="1" ht="323.25" customHeight="1" x14ac:dyDescent="0.15">
      <c r="A7619" s="918"/>
      <c r="B7619" s="921"/>
      <c r="C7619" s="922"/>
      <c r="D7619" s="923"/>
      <c r="E7619" s="921"/>
      <c r="F7619" s="921"/>
      <c r="G7619" s="921"/>
      <c r="H7619" s="924" t="s">
        <v>33</v>
      </c>
      <c r="I7619" s="924"/>
      <c r="J7619" s="14" t="s">
        <v>31</v>
      </c>
      <c r="K7619" s="14" t="s">
        <v>32</v>
      </c>
      <c r="L7619" s="16">
        <v>3624</v>
      </c>
    </row>
    <row r="7620" spans="1:12" s="1" customFormat="1" ht="24" customHeight="1" x14ac:dyDescent="0.15">
      <c r="A7620" s="918"/>
      <c r="B7620" s="9" t="s">
        <v>34</v>
      </c>
      <c r="C7620" s="13" t="s">
        <v>35</v>
      </c>
      <c r="D7620" s="13" t="s">
        <v>36</v>
      </c>
      <c r="E7620" s="13" t="s">
        <v>37</v>
      </c>
      <c r="F7620" s="920"/>
      <c r="G7620" s="920"/>
      <c r="H7620" s="924" t="s">
        <v>38</v>
      </c>
      <c r="I7620" s="924"/>
      <c r="J7620" s="921" t="s">
        <v>31</v>
      </c>
      <c r="K7620" s="921" t="s">
        <v>31</v>
      </c>
      <c r="L7620" s="925">
        <v>0</v>
      </c>
    </row>
    <row r="7621" spans="1:12" s="1" customFormat="1" ht="24" customHeight="1" x14ac:dyDescent="0.15">
      <c r="A7621" s="918"/>
      <c r="B7621" s="14" t="s">
        <v>3012</v>
      </c>
      <c r="C7621" s="14" t="s">
        <v>2110</v>
      </c>
      <c r="D7621" s="15">
        <v>43603</v>
      </c>
      <c r="E7621" s="14" t="s">
        <v>1800</v>
      </c>
      <c r="F7621" s="920"/>
      <c r="G7621" s="920"/>
      <c r="H7621" s="924"/>
      <c r="I7621" s="924"/>
      <c r="J7621" s="921"/>
      <c r="K7621" s="921"/>
      <c r="L7621" s="925"/>
    </row>
    <row r="7622" spans="1:12" s="1" customFormat="1" ht="24" customHeight="1" x14ac:dyDescent="0.15">
      <c r="A7622" s="918">
        <v>1420</v>
      </c>
      <c r="B7622" s="9" t="s">
        <v>22</v>
      </c>
      <c r="C7622" s="13" t="s">
        <v>23</v>
      </c>
      <c r="D7622" s="13" t="s">
        <v>24</v>
      </c>
      <c r="E7622" s="13" t="s">
        <v>25</v>
      </c>
      <c r="F7622" s="919" t="s">
        <v>17</v>
      </c>
      <c r="G7622" s="919"/>
      <c r="H7622" s="920"/>
      <c r="I7622" s="920"/>
      <c r="J7622" s="920"/>
      <c r="K7622" s="920"/>
      <c r="L7622" s="920"/>
    </row>
    <row r="7623" spans="1:12" s="1" customFormat="1" ht="26.25" customHeight="1" x14ac:dyDescent="0.15">
      <c r="A7623" s="918"/>
      <c r="B7623" s="921" t="s">
        <v>4198</v>
      </c>
      <c r="C7623" s="922" t="s">
        <v>4199</v>
      </c>
      <c r="D7623" s="923">
        <v>43603</v>
      </c>
      <c r="E7623" s="921" t="s">
        <v>4200</v>
      </c>
      <c r="F7623" s="921" t="s">
        <v>4201</v>
      </c>
      <c r="G7623" s="921"/>
      <c r="H7623" s="924" t="s">
        <v>30</v>
      </c>
      <c r="I7623" s="924"/>
      <c r="J7623" s="14" t="s">
        <v>31</v>
      </c>
      <c r="K7623" s="14" t="s">
        <v>32</v>
      </c>
      <c r="L7623" s="16">
        <v>358.8</v>
      </c>
    </row>
    <row r="7624" spans="1:12" s="1" customFormat="1" ht="281.25" customHeight="1" x14ac:dyDescent="0.15">
      <c r="A7624" s="918"/>
      <c r="B7624" s="921"/>
      <c r="C7624" s="922"/>
      <c r="D7624" s="923"/>
      <c r="E7624" s="921"/>
      <c r="F7624" s="921"/>
      <c r="G7624" s="921"/>
      <c r="H7624" s="924" t="s">
        <v>33</v>
      </c>
      <c r="I7624" s="924"/>
      <c r="J7624" s="14" t="s">
        <v>31</v>
      </c>
      <c r="K7624" s="14" t="s">
        <v>32</v>
      </c>
      <c r="L7624" s="16">
        <v>2388.37</v>
      </c>
    </row>
    <row r="7625" spans="1:12" s="1" customFormat="1" ht="24" customHeight="1" x14ac:dyDescent="0.15">
      <c r="A7625" s="918"/>
      <c r="B7625" s="9" t="s">
        <v>34</v>
      </c>
      <c r="C7625" s="13" t="s">
        <v>35</v>
      </c>
      <c r="D7625" s="13" t="s">
        <v>36</v>
      </c>
      <c r="E7625" s="13" t="s">
        <v>37</v>
      </c>
      <c r="F7625" s="920"/>
      <c r="G7625" s="920"/>
      <c r="H7625" s="924" t="s">
        <v>38</v>
      </c>
      <c r="I7625" s="924"/>
      <c r="J7625" s="921" t="s">
        <v>31</v>
      </c>
      <c r="K7625" s="921" t="s">
        <v>32</v>
      </c>
      <c r="L7625" s="925">
        <v>241.5</v>
      </c>
    </row>
    <row r="7626" spans="1:12" s="1" customFormat="1" ht="24" customHeight="1" x14ac:dyDescent="0.15">
      <c r="A7626" s="918"/>
      <c r="B7626" s="14" t="s">
        <v>3012</v>
      </c>
      <c r="C7626" s="14" t="s">
        <v>4201</v>
      </c>
      <c r="D7626" s="15">
        <v>43609</v>
      </c>
      <c r="E7626" s="14" t="s">
        <v>3583</v>
      </c>
      <c r="F7626" s="920"/>
      <c r="G7626" s="920"/>
      <c r="H7626" s="924"/>
      <c r="I7626" s="924"/>
      <c r="J7626" s="921"/>
      <c r="K7626" s="921"/>
      <c r="L7626" s="925"/>
    </row>
    <row r="7627" spans="1:12" s="1" customFormat="1" ht="24" customHeight="1" x14ac:dyDescent="0.15">
      <c r="A7627" s="918">
        <v>1421</v>
      </c>
      <c r="B7627" s="9" t="s">
        <v>22</v>
      </c>
      <c r="C7627" s="13" t="s">
        <v>23</v>
      </c>
      <c r="D7627" s="13" t="s">
        <v>24</v>
      </c>
      <c r="E7627" s="13" t="s">
        <v>25</v>
      </c>
      <c r="F7627" s="919" t="s">
        <v>17</v>
      </c>
      <c r="G7627" s="919"/>
      <c r="H7627" s="920"/>
      <c r="I7627" s="920"/>
      <c r="J7627" s="920"/>
      <c r="K7627" s="920"/>
      <c r="L7627" s="920"/>
    </row>
    <row r="7628" spans="1:12" s="1" customFormat="1" ht="26.25" customHeight="1" x14ac:dyDescent="0.15">
      <c r="A7628" s="918"/>
      <c r="B7628" s="921" t="s">
        <v>4202</v>
      </c>
      <c r="C7628" s="922" t="s">
        <v>4203</v>
      </c>
      <c r="D7628" s="923">
        <v>43556</v>
      </c>
      <c r="E7628" s="921" t="s">
        <v>469</v>
      </c>
      <c r="F7628" s="921" t="s">
        <v>1442</v>
      </c>
      <c r="G7628" s="921"/>
      <c r="H7628" s="924" t="s">
        <v>30</v>
      </c>
      <c r="I7628" s="924"/>
      <c r="J7628" s="14" t="s">
        <v>31</v>
      </c>
      <c r="K7628" s="14" t="s">
        <v>32</v>
      </c>
      <c r="L7628" s="16">
        <v>469.3</v>
      </c>
    </row>
    <row r="7629" spans="1:12" s="1" customFormat="1" ht="197.25" customHeight="1" x14ac:dyDescent="0.15">
      <c r="A7629" s="918"/>
      <c r="B7629" s="921"/>
      <c r="C7629" s="922"/>
      <c r="D7629" s="923"/>
      <c r="E7629" s="921"/>
      <c r="F7629" s="921"/>
      <c r="G7629" s="921"/>
      <c r="H7629" s="924" t="s">
        <v>33</v>
      </c>
      <c r="I7629" s="924"/>
      <c r="J7629" s="14" t="s">
        <v>31</v>
      </c>
      <c r="K7629" s="14" t="s">
        <v>32</v>
      </c>
      <c r="L7629" s="16">
        <v>449.71</v>
      </c>
    </row>
    <row r="7630" spans="1:12" s="1" customFormat="1" ht="24" customHeight="1" x14ac:dyDescent="0.15">
      <c r="A7630" s="918"/>
      <c r="B7630" s="9" t="s">
        <v>34</v>
      </c>
      <c r="C7630" s="13" t="s">
        <v>35</v>
      </c>
      <c r="D7630" s="13" t="s">
        <v>36</v>
      </c>
      <c r="E7630" s="13" t="s">
        <v>37</v>
      </c>
      <c r="F7630" s="920"/>
      <c r="G7630" s="920"/>
      <c r="H7630" s="924" t="s">
        <v>38</v>
      </c>
      <c r="I7630" s="924"/>
      <c r="J7630" s="921" t="s">
        <v>31</v>
      </c>
      <c r="K7630" s="921" t="s">
        <v>32</v>
      </c>
      <c r="L7630" s="925">
        <v>192</v>
      </c>
    </row>
    <row r="7631" spans="1:12" s="1" customFormat="1" ht="24" customHeight="1" x14ac:dyDescent="0.15">
      <c r="A7631" s="918"/>
      <c r="B7631" s="14" t="s">
        <v>204</v>
      </c>
      <c r="C7631" s="14" t="s">
        <v>1442</v>
      </c>
      <c r="D7631" s="15">
        <v>43558</v>
      </c>
      <c r="E7631" s="14" t="s">
        <v>1009</v>
      </c>
      <c r="F7631" s="920"/>
      <c r="G7631" s="920"/>
      <c r="H7631" s="924"/>
      <c r="I7631" s="924"/>
      <c r="J7631" s="921"/>
      <c r="K7631" s="921"/>
      <c r="L7631" s="925"/>
    </row>
    <row r="7632" spans="1:12" s="1" customFormat="1" ht="24" customHeight="1" x14ac:dyDescent="0.15">
      <c r="A7632" s="918">
        <v>1422</v>
      </c>
      <c r="B7632" s="9" t="s">
        <v>22</v>
      </c>
      <c r="C7632" s="13" t="s">
        <v>23</v>
      </c>
      <c r="D7632" s="13" t="s">
        <v>24</v>
      </c>
      <c r="E7632" s="13" t="s">
        <v>25</v>
      </c>
      <c r="F7632" s="919" t="s">
        <v>17</v>
      </c>
      <c r="G7632" s="919"/>
      <c r="H7632" s="920"/>
      <c r="I7632" s="920"/>
      <c r="J7632" s="920"/>
      <c r="K7632" s="920"/>
      <c r="L7632" s="920"/>
    </row>
    <row r="7633" spans="1:12" s="1" customFormat="1" ht="26.25" customHeight="1" x14ac:dyDescent="0.15">
      <c r="A7633" s="918"/>
      <c r="B7633" s="921" t="s">
        <v>4202</v>
      </c>
      <c r="C7633" s="922" t="s">
        <v>4204</v>
      </c>
      <c r="D7633" s="923">
        <v>43564</v>
      </c>
      <c r="E7633" s="921" t="s">
        <v>1130</v>
      </c>
      <c r="F7633" s="921" t="s">
        <v>836</v>
      </c>
      <c r="G7633" s="921"/>
      <c r="H7633" s="924" t="s">
        <v>30</v>
      </c>
      <c r="I7633" s="924"/>
      <c r="J7633" s="14" t="s">
        <v>31</v>
      </c>
      <c r="K7633" s="14" t="s">
        <v>32</v>
      </c>
      <c r="L7633" s="16">
        <v>318.41000000000003</v>
      </c>
    </row>
    <row r="7634" spans="1:12" s="1" customFormat="1" ht="312.75" customHeight="1" x14ac:dyDescent="0.15">
      <c r="A7634" s="918"/>
      <c r="B7634" s="921"/>
      <c r="C7634" s="922"/>
      <c r="D7634" s="923"/>
      <c r="E7634" s="921"/>
      <c r="F7634" s="921"/>
      <c r="G7634" s="921"/>
      <c r="H7634" s="924" t="s">
        <v>33</v>
      </c>
      <c r="I7634" s="924"/>
      <c r="J7634" s="14" t="s">
        <v>31</v>
      </c>
      <c r="K7634" s="14" t="s">
        <v>32</v>
      </c>
      <c r="L7634" s="16">
        <v>1772.35</v>
      </c>
    </row>
    <row r="7635" spans="1:12" s="1" customFormat="1" ht="24" customHeight="1" x14ac:dyDescent="0.15">
      <c r="A7635" s="918"/>
      <c r="B7635" s="9" t="s">
        <v>34</v>
      </c>
      <c r="C7635" s="13" t="s">
        <v>35</v>
      </c>
      <c r="D7635" s="13" t="s">
        <v>36</v>
      </c>
      <c r="E7635" s="13" t="s">
        <v>37</v>
      </c>
      <c r="F7635" s="920"/>
      <c r="G7635" s="920"/>
      <c r="H7635" s="924" t="s">
        <v>38</v>
      </c>
      <c r="I7635" s="924"/>
      <c r="J7635" s="921" t="s">
        <v>31</v>
      </c>
      <c r="K7635" s="921" t="s">
        <v>32</v>
      </c>
      <c r="L7635" s="925">
        <v>609.54</v>
      </c>
    </row>
    <row r="7636" spans="1:12" s="1" customFormat="1" ht="24" customHeight="1" x14ac:dyDescent="0.15">
      <c r="A7636" s="918"/>
      <c r="B7636" s="14" t="s">
        <v>204</v>
      </c>
      <c r="C7636" s="14" t="s">
        <v>836</v>
      </c>
      <c r="D7636" s="15">
        <v>43570</v>
      </c>
      <c r="E7636" s="14" t="s">
        <v>3004</v>
      </c>
      <c r="F7636" s="920"/>
      <c r="G7636" s="920"/>
      <c r="H7636" s="924"/>
      <c r="I7636" s="924"/>
      <c r="J7636" s="921"/>
      <c r="K7636" s="921"/>
      <c r="L7636" s="925"/>
    </row>
    <row r="7637" spans="1:12" s="1" customFormat="1" ht="24" customHeight="1" x14ac:dyDescent="0.15">
      <c r="A7637" s="918">
        <v>1423</v>
      </c>
      <c r="B7637" s="9" t="s">
        <v>22</v>
      </c>
      <c r="C7637" s="13" t="s">
        <v>23</v>
      </c>
      <c r="D7637" s="13" t="s">
        <v>24</v>
      </c>
      <c r="E7637" s="13" t="s">
        <v>25</v>
      </c>
      <c r="F7637" s="919" t="s">
        <v>17</v>
      </c>
      <c r="G7637" s="919"/>
      <c r="H7637" s="920"/>
      <c r="I7637" s="920"/>
      <c r="J7637" s="920"/>
      <c r="K7637" s="920"/>
      <c r="L7637" s="920"/>
    </row>
    <row r="7638" spans="1:12" s="1" customFormat="1" ht="26.25" customHeight="1" x14ac:dyDescent="0.15">
      <c r="A7638" s="918"/>
      <c r="B7638" s="921" t="s">
        <v>4202</v>
      </c>
      <c r="C7638" s="921" t="s">
        <v>4205</v>
      </c>
      <c r="D7638" s="923">
        <v>43592</v>
      </c>
      <c r="E7638" s="921" t="s">
        <v>582</v>
      </c>
      <c r="F7638" s="921" t="s">
        <v>583</v>
      </c>
      <c r="G7638" s="921"/>
      <c r="H7638" s="924" t="s">
        <v>30</v>
      </c>
      <c r="I7638" s="924"/>
      <c r="J7638" s="14" t="s">
        <v>31</v>
      </c>
      <c r="K7638" s="14" t="s">
        <v>32</v>
      </c>
      <c r="L7638" s="16">
        <v>233.82</v>
      </c>
    </row>
    <row r="7639" spans="1:12" s="1" customFormat="1" ht="102.75" customHeight="1" x14ac:dyDescent="0.15">
      <c r="A7639" s="918"/>
      <c r="B7639" s="921"/>
      <c r="C7639" s="921"/>
      <c r="D7639" s="923"/>
      <c r="E7639" s="921"/>
      <c r="F7639" s="921"/>
      <c r="G7639" s="921"/>
      <c r="H7639" s="924" t="s">
        <v>33</v>
      </c>
      <c r="I7639" s="924"/>
      <c r="J7639" s="14" t="s">
        <v>31</v>
      </c>
      <c r="K7639" s="14" t="s">
        <v>32</v>
      </c>
      <c r="L7639" s="16">
        <v>382.65</v>
      </c>
    </row>
    <row r="7640" spans="1:12" s="1" customFormat="1" ht="24" customHeight="1" x14ac:dyDescent="0.15">
      <c r="A7640" s="918"/>
      <c r="B7640" s="9" t="s">
        <v>34</v>
      </c>
      <c r="C7640" s="13" t="s">
        <v>35</v>
      </c>
      <c r="D7640" s="13" t="s">
        <v>36</v>
      </c>
      <c r="E7640" s="13" t="s">
        <v>37</v>
      </c>
      <c r="F7640" s="920"/>
      <c r="G7640" s="920"/>
      <c r="H7640" s="924" t="s">
        <v>38</v>
      </c>
      <c r="I7640" s="924"/>
      <c r="J7640" s="921" t="s">
        <v>31</v>
      </c>
      <c r="K7640" s="921" t="s">
        <v>31</v>
      </c>
      <c r="L7640" s="925">
        <v>0</v>
      </c>
    </row>
    <row r="7641" spans="1:12" s="1" customFormat="1" ht="24" customHeight="1" x14ac:dyDescent="0.15">
      <c r="A7641" s="918"/>
      <c r="B7641" s="14" t="s">
        <v>204</v>
      </c>
      <c r="C7641" s="14" t="s">
        <v>583</v>
      </c>
      <c r="D7641" s="15">
        <v>43594</v>
      </c>
      <c r="E7641" s="14" t="s">
        <v>240</v>
      </c>
      <c r="F7641" s="920"/>
      <c r="G7641" s="920"/>
      <c r="H7641" s="924"/>
      <c r="I7641" s="924"/>
      <c r="J7641" s="921"/>
      <c r="K7641" s="921"/>
      <c r="L7641" s="925"/>
    </row>
    <row r="7642" spans="1:12" s="1" customFormat="1" ht="24" customHeight="1" x14ac:dyDescent="0.15">
      <c r="A7642" s="918">
        <v>1424</v>
      </c>
      <c r="B7642" s="9" t="s">
        <v>22</v>
      </c>
      <c r="C7642" s="13" t="s">
        <v>23</v>
      </c>
      <c r="D7642" s="13" t="s">
        <v>24</v>
      </c>
      <c r="E7642" s="13" t="s">
        <v>25</v>
      </c>
      <c r="F7642" s="919" t="s">
        <v>17</v>
      </c>
      <c r="G7642" s="919"/>
      <c r="H7642" s="920"/>
      <c r="I7642" s="920"/>
      <c r="J7642" s="920"/>
      <c r="K7642" s="920"/>
      <c r="L7642" s="920"/>
    </row>
    <row r="7643" spans="1:12" s="1" customFormat="1" ht="26.25" customHeight="1" x14ac:dyDescent="0.15">
      <c r="A7643" s="918"/>
      <c r="B7643" s="921" t="s">
        <v>4202</v>
      </c>
      <c r="C7643" s="922" t="s">
        <v>4206</v>
      </c>
      <c r="D7643" s="923">
        <v>43673</v>
      </c>
      <c r="E7643" s="921" t="s">
        <v>1540</v>
      </c>
      <c r="F7643" s="921" t="s">
        <v>210</v>
      </c>
      <c r="G7643" s="921"/>
      <c r="H7643" s="924" t="s">
        <v>30</v>
      </c>
      <c r="I7643" s="924"/>
      <c r="J7643" s="14" t="s">
        <v>31</v>
      </c>
      <c r="K7643" s="14" t="s">
        <v>31</v>
      </c>
      <c r="L7643" s="16">
        <v>0</v>
      </c>
    </row>
    <row r="7644" spans="1:12" s="1" customFormat="1" ht="375.75" customHeight="1" x14ac:dyDescent="0.15">
      <c r="A7644" s="918"/>
      <c r="B7644" s="921"/>
      <c r="C7644" s="922"/>
      <c r="D7644" s="923"/>
      <c r="E7644" s="921"/>
      <c r="F7644" s="921"/>
      <c r="G7644" s="921"/>
      <c r="H7644" s="924" t="s">
        <v>33</v>
      </c>
      <c r="I7644" s="924"/>
      <c r="J7644" s="14" t="s">
        <v>31</v>
      </c>
      <c r="K7644" s="14" t="s">
        <v>31</v>
      </c>
      <c r="L7644" s="16">
        <v>0</v>
      </c>
    </row>
    <row r="7645" spans="1:12" s="1" customFormat="1" ht="24" customHeight="1" x14ac:dyDescent="0.15">
      <c r="A7645" s="918"/>
      <c r="B7645" s="9" t="s">
        <v>34</v>
      </c>
      <c r="C7645" s="13" t="s">
        <v>35</v>
      </c>
      <c r="D7645" s="13" t="s">
        <v>36</v>
      </c>
      <c r="E7645" s="13" t="s">
        <v>37</v>
      </c>
      <c r="F7645" s="920"/>
      <c r="G7645" s="920"/>
      <c r="H7645" s="924" t="s">
        <v>38</v>
      </c>
      <c r="I7645" s="924"/>
      <c r="J7645" s="921" t="s">
        <v>31</v>
      </c>
      <c r="K7645" s="921" t="s">
        <v>32</v>
      </c>
      <c r="L7645" s="925">
        <v>1640</v>
      </c>
    </row>
    <row r="7646" spans="1:12" s="1" customFormat="1" ht="24" customHeight="1" x14ac:dyDescent="0.15">
      <c r="A7646" s="918"/>
      <c r="B7646" s="14" t="s">
        <v>204</v>
      </c>
      <c r="C7646" s="14" t="s">
        <v>210</v>
      </c>
      <c r="D7646" s="15">
        <v>43679</v>
      </c>
      <c r="E7646" s="14" t="s">
        <v>1483</v>
      </c>
      <c r="F7646" s="920"/>
      <c r="G7646" s="920"/>
      <c r="H7646" s="924"/>
      <c r="I7646" s="924"/>
      <c r="J7646" s="921"/>
      <c r="K7646" s="921"/>
      <c r="L7646" s="925"/>
    </row>
    <row r="7647" spans="1:12" s="1" customFormat="1" ht="24" customHeight="1" x14ac:dyDescent="0.15">
      <c r="A7647" s="918">
        <v>1425</v>
      </c>
      <c r="B7647" s="9" t="s">
        <v>22</v>
      </c>
      <c r="C7647" s="13" t="s">
        <v>23</v>
      </c>
      <c r="D7647" s="13" t="s">
        <v>24</v>
      </c>
      <c r="E7647" s="13" t="s">
        <v>25</v>
      </c>
      <c r="F7647" s="919" t="s">
        <v>17</v>
      </c>
      <c r="G7647" s="919"/>
      <c r="H7647" s="920"/>
      <c r="I7647" s="920"/>
      <c r="J7647" s="920"/>
      <c r="K7647" s="920"/>
      <c r="L7647" s="920"/>
    </row>
    <row r="7648" spans="1:12" s="1" customFormat="1" ht="26.25" customHeight="1" x14ac:dyDescent="0.15">
      <c r="A7648" s="918"/>
      <c r="B7648" s="921" t="s">
        <v>4207</v>
      </c>
      <c r="C7648" s="922" t="s">
        <v>4208</v>
      </c>
      <c r="D7648" s="923">
        <v>43596</v>
      </c>
      <c r="E7648" s="921" t="s">
        <v>805</v>
      </c>
      <c r="F7648" s="921" t="s">
        <v>3077</v>
      </c>
      <c r="G7648" s="921"/>
      <c r="H7648" s="924" t="s">
        <v>30</v>
      </c>
      <c r="I7648" s="924"/>
      <c r="J7648" s="14" t="s">
        <v>31</v>
      </c>
      <c r="K7648" s="14" t="s">
        <v>32</v>
      </c>
      <c r="L7648" s="16">
        <v>508</v>
      </c>
    </row>
    <row r="7649" spans="1:12" s="1" customFormat="1" ht="409.2" customHeight="1" x14ac:dyDescent="0.15">
      <c r="A7649" s="918"/>
      <c r="B7649" s="921"/>
      <c r="C7649" s="922"/>
      <c r="D7649" s="923"/>
      <c r="E7649" s="921"/>
      <c r="F7649" s="921"/>
      <c r="G7649" s="921"/>
      <c r="H7649" s="924" t="s">
        <v>33</v>
      </c>
      <c r="I7649" s="924"/>
      <c r="J7649" s="921" t="s">
        <v>31</v>
      </c>
      <c r="K7649" s="921" t="s">
        <v>32</v>
      </c>
      <c r="L7649" s="925">
        <v>1886.14</v>
      </c>
    </row>
    <row r="7650" spans="1:12" s="1" customFormat="1" ht="103.35" customHeight="1" x14ac:dyDescent="0.15">
      <c r="A7650" s="918"/>
      <c r="B7650" s="921"/>
      <c r="C7650" s="922"/>
      <c r="D7650" s="923"/>
      <c r="E7650" s="921"/>
      <c r="F7650" s="921"/>
      <c r="G7650" s="921"/>
      <c r="H7650" s="924"/>
      <c r="I7650" s="924"/>
      <c r="J7650" s="921"/>
      <c r="K7650" s="921"/>
      <c r="L7650" s="925"/>
    </row>
    <row r="7651" spans="1:12" s="1" customFormat="1" ht="24" customHeight="1" x14ac:dyDescent="0.15">
      <c r="A7651" s="918"/>
      <c r="B7651" s="9" t="s">
        <v>34</v>
      </c>
      <c r="C7651" s="13" t="s">
        <v>35</v>
      </c>
      <c r="D7651" s="13" t="s">
        <v>36</v>
      </c>
      <c r="E7651" s="13" t="s">
        <v>37</v>
      </c>
      <c r="F7651" s="920"/>
      <c r="G7651" s="920"/>
      <c r="H7651" s="924" t="s">
        <v>38</v>
      </c>
      <c r="I7651" s="924"/>
      <c r="J7651" s="921" t="s">
        <v>31</v>
      </c>
      <c r="K7651" s="921" t="s">
        <v>31</v>
      </c>
      <c r="L7651" s="925">
        <v>0</v>
      </c>
    </row>
    <row r="7652" spans="1:12" s="1" customFormat="1" ht="34.5" customHeight="1" x14ac:dyDescent="0.15">
      <c r="A7652" s="918"/>
      <c r="B7652" s="14" t="s">
        <v>496</v>
      </c>
      <c r="C7652" s="14" t="s">
        <v>3077</v>
      </c>
      <c r="D7652" s="15">
        <v>43603</v>
      </c>
      <c r="E7652" s="14" t="s">
        <v>3578</v>
      </c>
      <c r="F7652" s="920"/>
      <c r="G7652" s="920"/>
      <c r="H7652" s="924"/>
      <c r="I7652" s="924"/>
      <c r="J7652" s="921"/>
      <c r="K7652" s="921"/>
      <c r="L7652" s="925"/>
    </row>
    <row r="7653" spans="1:12" s="1" customFormat="1" ht="24" customHeight="1" x14ac:dyDescent="0.15">
      <c r="A7653" s="918">
        <v>1426</v>
      </c>
      <c r="B7653" s="9" t="s">
        <v>22</v>
      </c>
      <c r="C7653" s="13" t="s">
        <v>23</v>
      </c>
      <c r="D7653" s="13" t="s">
        <v>24</v>
      </c>
      <c r="E7653" s="13" t="s">
        <v>25</v>
      </c>
      <c r="F7653" s="919" t="s">
        <v>17</v>
      </c>
      <c r="G7653" s="919"/>
      <c r="H7653" s="920"/>
      <c r="I7653" s="920"/>
      <c r="J7653" s="920"/>
      <c r="K7653" s="920"/>
      <c r="L7653" s="920"/>
    </row>
    <row r="7654" spans="1:12" s="1" customFormat="1" ht="26.25" customHeight="1" x14ac:dyDescent="0.15">
      <c r="A7654" s="918"/>
      <c r="B7654" s="921" t="s">
        <v>4209</v>
      </c>
      <c r="C7654" s="921" t="s">
        <v>4210</v>
      </c>
      <c r="D7654" s="923">
        <v>43612</v>
      </c>
      <c r="E7654" s="921" t="s">
        <v>1035</v>
      </c>
      <c r="F7654" s="921" t="s">
        <v>949</v>
      </c>
      <c r="G7654" s="921"/>
      <c r="H7654" s="924" t="s">
        <v>30</v>
      </c>
      <c r="I7654" s="924"/>
      <c r="J7654" s="14" t="s">
        <v>31</v>
      </c>
      <c r="K7654" s="14" t="s">
        <v>32</v>
      </c>
      <c r="L7654" s="16">
        <v>700</v>
      </c>
    </row>
    <row r="7655" spans="1:12" s="1" customFormat="1" ht="71.25" customHeight="1" x14ac:dyDescent="0.15">
      <c r="A7655" s="918"/>
      <c r="B7655" s="921"/>
      <c r="C7655" s="921"/>
      <c r="D7655" s="923"/>
      <c r="E7655" s="921"/>
      <c r="F7655" s="921"/>
      <c r="G7655" s="921"/>
      <c r="H7655" s="924" t="s">
        <v>33</v>
      </c>
      <c r="I7655" s="924"/>
      <c r="J7655" s="14" t="s">
        <v>31</v>
      </c>
      <c r="K7655" s="14" t="s">
        <v>32</v>
      </c>
      <c r="L7655" s="16">
        <v>504.6</v>
      </c>
    </row>
    <row r="7656" spans="1:12" s="1" customFormat="1" ht="24" customHeight="1" x14ac:dyDescent="0.15">
      <c r="A7656" s="918"/>
      <c r="B7656" s="9" t="s">
        <v>34</v>
      </c>
      <c r="C7656" s="13" t="s">
        <v>35</v>
      </c>
      <c r="D7656" s="13" t="s">
        <v>36</v>
      </c>
      <c r="E7656" s="13" t="s">
        <v>37</v>
      </c>
      <c r="F7656" s="920"/>
      <c r="G7656" s="920"/>
      <c r="H7656" s="924" t="s">
        <v>38</v>
      </c>
      <c r="I7656" s="924"/>
      <c r="J7656" s="921" t="s">
        <v>31</v>
      </c>
      <c r="K7656" s="921" t="s">
        <v>31</v>
      </c>
      <c r="L7656" s="925">
        <v>0</v>
      </c>
    </row>
    <row r="7657" spans="1:12" s="1" customFormat="1" ht="24" customHeight="1" x14ac:dyDescent="0.15">
      <c r="A7657" s="918"/>
      <c r="B7657" s="14" t="s">
        <v>1234</v>
      </c>
      <c r="C7657" s="14" t="s">
        <v>949</v>
      </c>
      <c r="D7657" s="15">
        <v>43616</v>
      </c>
      <c r="E7657" s="14" t="s">
        <v>1530</v>
      </c>
      <c r="F7657" s="920"/>
      <c r="G7657" s="920"/>
      <c r="H7657" s="924"/>
      <c r="I7657" s="924"/>
      <c r="J7657" s="921"/>
      <c r="K7657" s="921"/>
      <c r="L7657" s="925"/>
    </row>
    <row r="7658" spans="1:12" s="1" customFormat="1" ht="24" customHeight="1" x14ac:dyDescent="0.15">
      <c r="A7658" s="918">
        <v>1427</v>
      </c>
      <c r="B7658" s="9" t="s">
        <v>22</v>
      </c>
      <c r="C7658" s="13" t="s">
        <v>23</v>
      </c>
      <c r="D7658" s="13" t="s">
        <v>24</v>
      </c>
      <c r="E7658" s="13" t="s">
        <v>25</v>
      </c>
      <c r="F7658" s="919" t="s">
        <v>17</v>
      </c>
      <c r="G7658" s="919"/>
      <c r="H7658" s="920"/>
      <c r="I7658" s="920"/>
      <c r="J7658" s="920"/>
      <c r="K7658" s="920"/>
      <c r="L7658" s="920"/>
    </row>
    <row r="7659" spans="1:12" s="1" customFormat="1" ht="26.25" customHeight="1" x14ac:dyDescent="0.15">
      <c r="A7659" s="918"/>
      <c r="B7659" s="921" t="s">
        <v>4211</v>
      </c>
      <c r="C7659" s="922" t="s">
        <v>4212</v>
      </c>
      <c r="D7659" s="923">
        <v>43564</v>
      </c>
      <c r="E7659" s="921" t="s">
        <v>136</v>
      </c>
      <c r="F7659" s="921" t="s">
        <v>137</v>
      </c>
      <c r="G7659" s="921"/>
      <c r="H7659" s="924" t="s">
        <v>30</v>
      </c>
      <c r="I7659" s="924"/>
      <c r="J7659" s="14" t="s">
        <v>31</v>
      </c>
      <c r="K7659" s="14" t="s">
        <v>32</v>
      </c>
      <c r="L7659" s="16">
        <v>206</v>
      </c>
    </row>
    <row r="7660" spans="1:12" s="1" customFormat="1" ht="207.75" customHeight="1" x14ac:dyDescent="0.15">
      <c r="A7660" s="918"/>
      <c r="B7660" s="921"/>
      <c r="C7660" s="922"/>
      <c r="D7660" s="923"/>
      <c r="E7660" s="921"/>
      <c r="F7660" s="921"/>
      <c r="G7660" s="921"/>
      <c r="H7660" s="924" t="s">
        <v>33</v>
      </c>
      <c r="I7660" s="924"/>
      <c r="J7660" s="14" t="s">
        <v>31</v>
      </c>
      <c r="K7660" s="14" t="s">
        <v>32</v>
      </c>
      <c r="L7660" s="16">
        <v>78</v>
      </c>
    </row>
    <row r="7661" spans="1:12" s="1" customFormat="1" ht="24" customHeight="1" x14ac:dyDescent="0.15">
      <c r="A7661" s="918"/>
      <c r="B7661" s="9" t="s">
        <v>34</v>
      </c>
      <c r="C7661" s="13" t="s">
        <v>35</v>
      </c>
      <c r="D7661" s="13" t="s">
        <v>36</v>
      </c>
      <c r="E7661" s="13" t="s">
        <v>37</v>
      </c>
      <c r="F7661" s="920"/>
      <c r="G7661" s="920"/>
      <c r="H7661" s="924" t="s">
        <v>38</v>
      </c>
      <c r="I7661" s="924"/>
      <c r="J7661" s="921" t="s">
        <v>31</v>
      </c>
      <c r="K7661" s="921" t="s">
        <v>31</v>
      </c>
      <c r="L7661" s="925">
        <v>0</v>
      </c>
    </row>
    <row r="7662" spans="1:12" s="1" customFormat="1" ht="24" customHeight="1" x14ac:dyDescent="0.15">
      <c r="A7662" s="918"/>
      <c r="B7662" s="14" t="s">
        <v>239</v>
      </c>
      <c r="C7662" s="14" t="s">
        <v>137</v>
      </c>
      <c r="D7662" s="15">
        <v>43565</v>
      </c>
      <c r="E7662" s="14" t="s">
        <v>3678</v>
      </c>
      <c r="F7662" s="920"/>
      <c r="G7662" s="920"/>
      <c r="H7662" s="924"/>
      <c r="I7662" s="924"/>
      <c r="J7662" s="921"/>
      <c r="K7662" s="921"/>
      <c r="L7662" s="925"/>
    </row>
    <row r="7663" spans="1:12" s="1" customFormat="1" ht="24" customHeight="1" x14ac:dyDescent="0.15">
      <c r="A7663" s="918">
        <v>1428</v>
      </c>
      <c r="B7663" s="9" t="s">
        <v>22</v>
      </c>
      <c r="C7663" s="13" t="s">
        <v>23</v>
      </c>
      <c r="D7663" s="13" t="s">
        <v>24</v>
      </c>
      <c r="E7663" s="13" t="s">
        <v>25</v>
      </c>
      <c r="F7663" s="919" t="s">
        <v>17</v>
      </c>
      <c r="G7663" s="919"/>
      <c r="H7663" s="920"/>
      <c r="I7663" s="920"/>
      <c r="J7663" s="920"/>
      <c r="K7663" s="920"/>
      <c r="L7663" s="920"/>
    </row>
    <row r="7664" spans="1:12" s="1" customFormat="1" ht="26.25" customHeight="1" x14ac:dyDescent="0.15">
      <c r="A7664" s="918"/>
      <c r="B7664" s="921" t="s">
        <v>4211</v>
      </c>
      <c r="C7664" s="922" t="s">
        <v>4213</v>
      </c>
      <c r="D7664" s="923">
        <v>43628</v>
      </c>
      <c r="E7664" s="921" t="s">
        <v>53</v>
      </c>
      <c r="F7664" s="921" t="s">
        <v>2815</v>
      </c>
      <c r="G7664" s="921"/>
      <c r="H7664" s="924" t="s">
        <v>30</v>
      </c>
      <c r="I7664" s="924"/>
      <c r="J7664" s="14" t="s">
        <v>31</v>
      </c>
      <c r="K7664" s="14" t="s">
        <v>32</v>
      </c>
      <c r="L7664" s="16">
        <v>458.18</v>
      </c>
    </row>
    <row r="7665" spans="1:12" s="1" customFormat="1" ht="270.75" customHeight="1" x14ac:dyDescent="0.15">
      <c r="A7665" s="918"/>
      <c r="B7665" s="921"/>
      <c r="C7665" s="922"/>
      <c r="D7665" s="923"/>
      <c r="E7665" s="921"/>
      <c r="F7665" s="921"/>
      <c r="G7665" s="921"/>
      <c r="H7665" s="924" t="s">
        <v>33</v>
      </c>
      <c r="I7665" s="924"/>
      <c r="J7665" s="14" t="s">
        <v>31</v>
      </c>
      <c r="K7665" s="14" t="s">
        <v>32</v>
      </c>
      <c r="L7665" s="16">
        <v>98</v>
      </c>
    </row>
    <row r="7666" spans="1:12" s="1" customFormat="1" ht="24" customHeight="1" x14ac:dyDescent="0.15">
      <c r="A7666" s="918"/>
      <c r="B7666" s="9" t="s">
        <v>34</v>
      </c>
      <c r="C7666" s="13" t="s">
        <v>35</v>
      </c>
      <c r="D7666" s="13" t="s">
        <v>36</v>
      </c>
      <c r="E7666" s="13" t="s">
        <v>37</v>
      </c>
      <c r="F7666" s="920"/>
      <c r="G7666" s="920"/>
      <c r="H7666" s="924" t="s">
        <v>38</v>
      </c>
      <c r="I7666" s="924"/>
      <c r="J7666" s="921" t="s">
        <v>31</v>
      </c>
      <c r="K7666" s="921" t="s">
        <v>32</v>
      </c>
      <c r="L7666" s="925">
        <v>80</v>
      </c>
    </row>
    <row r="7667" spans="1:12" s="1" customFormat="1" ht="24" customHeight="1" x14ac:dyDescent="0.15">
      <c r="A7667" s="918"/>
      <c r="B7667" s="14" t="s">
        <v>239</v>
      </c>
      <c r="C7667" s="14" t="s">
        <v>2815</v>
      </c>
      <c r="D7667" s="15">
        <v>43629</v>
      </c>
      <c r="E7667" s="14" t="s">
        <v>3960</v>
      </c>
      <c r="F7667" s="920"/>
      <c r="G7667" s="920"/>
      <c r="H7667" s="924"/>
      <c r="I7667" s="924"/>
      <c r="J7667" s="921"/>
      <c r="K7667" s="921"/>
      <c r="L7667" s="925"/>
    </row>
    <row r="7668" spans="1:12" s="1" customFormat="1" ht="24" customHeight="1" x14ac:dyDescent="0.15">
      <c r="A7668" s="918">
        <v>1429</v>
      </c>
      <c r="B7668" s="9" t="s">
        <v>22</v>
      </c>
      <c r="C7668" s="13" t="s">
        <v>23</v>
      </c>
      <c r="D7668" s="13" t="s">
        <v>24</v>
      </c>
      <c r="E7668" s="13" t="s">
        <v>25</v>
      </c>
      <c r="F7668" s="919" t="s">
        <v>17</v>
      </c>
      <c r="G7668" s="919"/>
      <c r="H7668" s="920"/>
      <c r="I7668" s="920"/>
      <c r="J7668" s="920"/>
      <c r="K7668" s="920"/>
      <c r="L7668" s="920"/>
    </row>
    <row r="7669" spans="1:12" s="1" customFormat="1" ht="26.25" customHeight="1" x14ac:dyDescent="0.15">
      <c r="A7669" s="918"/>
      <c r="B7669" s="921" t="s">
        <v>4214</v>
      </c>
      <c r="C7669" s="922" t="s">
        <v>4215</v>
      </c>
      <c r="D7669" s="923">
        <v>43615</v>
      </c>
      <c r="E7669" s="921" t="s">
        <v>187</v>
      </c>
      <c r="F7669" s="921" t="s">
        <v>1241</v>
      </c>
      <c r="G7669" s="921"/>
      <c r="H7669" s="924" t="s">
        <v>30</v>
      </c>
      <c r="I7669" s="924"/>
      <c r="J7669" s="14" t="s">
        <v>31</v>
      </c>
      <c r="K7669" s="14" t="s">
        <v>32</v>
      </c>
      <c r="L7669" s="16">
        <v>1151.95</v>
      </c>
    </row>
    <row r="7670" spans="1:12" s="1" customFormat="1" ht="409.2" customHeight="1" x14ac:dyDescent="0.15">
      <c r="A7670" s="918"/>
      <c r="B7670" s="921"/>
      <c r="C7670" s="922"/>
      <c r="D7670" s="923"/>
      <c r="E7670" s="921"/>
      <c r="F7670" s="921"/>
      <c r="G7670" s="921"/>
      <c r="H7670" s="924" t="s">
        <v>33</v>
      </c>
      <c r="I7670" s="924"/>
      <c r="J7670" s="921" t="s">
        <v>31</v>
      </c>
      <c r="K7670" s="921" t="s">
        <v>31</v>
      </c>
      <c r="L7670" s="925">
        <v>0</v>
      </c>
    </row>
    <row r="7671" spans="1:12" s="1" customFormat="1" ht="409.2" customHeight="1" x14ac:dyDescent="0.15">
      <c r="A7671" s="918"/>
      <c r="B7671" s="921"/>
      <c r="C7671" s="922"/>
      <c r="D7671" s="923"/>
      <c r="E7671" s="921"/>
      <c r="F7671" s="921"/>
      <c r="G7671" s="921"/>
      <c r="H7671" s="924"/>
      <c r="I7671" s="924"/>
      <c r="J7671" s="921"/>
      <c r="K7671" s="921"/>
      <c r="L7671" s="925"/>
    </row>
    <row r="7672" spans="1:12" s="1" customFormat="1" ht="145.94999999999999" customHeight="1" x14ac:dyDescent="0.15">
      <c r="A7672" s="918"/>
      <c r="B7672" s="921"/>
      <c r="C7672" s="922"/>
      <c r="D7672" s="923"/>
      <c r="E7672" s="921"/>
      <c r="F7672" s="921"/>
      <c r="G7672" s="921"/>
      <c r="H7672" s="924"/>
      <c r="I7672" s="924"/>
      <c r="J7672" s="921"/>
      <c r="K7672" s="921"/>
      <c r="L7672" s="925"/>
    </row>
    <row r="7673" spans="1:12" s="1" customFormat="1" ht="24" customHeight="1" x14ac:dyDescent="0.15">
      <c r="A7673" s="918"/>
      <c r="B7673" s="9" t="s">
        <v>34</v>
      </c>
      <c r="C7673" s="13" t="s">
        <v>35</v>
      </c>
      <c r="D7673" s="13" t="s">
        <v>36</v>
      </c>
      <c r="E7673" s="13" t="s">
        <v>37</v>
      </c>
      <c r="F7673" s="920"/>
      <c r="G7673" s="920"/>
      <c r="H7673" s="924" t="s">
        <v>38</v>
      </c>
      <c r="I7673" s="924"/>
      <c r="J7673" s="921" t="s">
        <v>31</v>
      </c>
      <c r="K7673" s="921" t="s">
        <v>32</v>
      </c>
      <c r="L7673" s="925">
        <v>160</v>
      </c>
    </row>
    <row r="7674" spans="1:12" s="1" customFormat="1" ht="24" customHeight="1" x14ac:dyDescent="0.15">
      <c r="A7674" s="918"/>
      <c r="B7674" s="14" t="s">
        <v>105</v>
      </c>
      <c r="C7674" s="14" t="s">
        <v>1241</v>
      </c>
      <c r="D7674" s="15">
        <v>43617</v>
      </c>
      <c r="E7674" s="14" t="s">
        <v>3439</v>
      </c>
      <c r="F7674" s="920"/>
      <c r="G7674" s="920"/>
      <c r="H7674" s="924"/>
      <c r="I7674" s="924"/>
      <c r="J7674" s="921"/>
      <c r="K7674" s="921"/>
      <c r="L7674" s="925"/>
    </row>
    <row r="7675" spans="1:12" s="1" customFormat="1" ht="24" customHeight="1" x14ac:dyDescent="0.15">
      <c r="A7675" s="918">
        <v>1430</v>
      </c>
      <c r="B7675" s="9" t="s">
        <v>22</v>
      </c>
      <c r="C7675" s="13" t="s">
        <v>23</v>
      </c>
      <c r="D7675" s="13" t="s">
        <v>24</v>
      </c>
      <c r="E7675" s="13" t="s">
        <v>25</v>
      </c>
      <c r="F7675" s="919" t="s">
        <v>17</v>
      </c>
      <c r="G7675" s="919"/>
      <c r="H7675" s="920"/>
      <c r="I7675" s="920"/>
      <c r="J7675" s="920"/>
      <c r="K7675" s="920"/>
      <c r="L7675" s="920"/>
    </row>
    <row r="7676" spans="1:12" s="1" customFormat="1" ht="26.25" customHeight="1" x14ac:dyDescent="0.15">
      <c r="A7676" s="918"/>
      <c r="B7676" s="921" t="s">
        <v>4216</v>
      </c>
      <c r="C7676" s="922" t="s">
        <v>4217</v>
      </c>
      <c r="D7676" s="923">
        <v>43581</v>
      </c>
      <c r="E7676" s="921" t="s">
        <v>2920</v>
      </c>
      <c r="F7676" s="921" t="s">
        <v>2921</v>
      </c>
      <c r="G7676" s="921"/>
      <c r="H7676" s="924" t="s">
        <v>30</v>
      </c>
      <c r="I7676" s="924"/>
      <c r="J7676" s="14" t="s">
        <v>31</v>
      </c>
      <c r="K7676" s="14" t="s">
        <v>31</v>
      </c>
      <c r="L7676" s="16">
        <v>0</v>
      </c>
    </row>
    <row r="7677" spans="1:12" s="1" customFormat="1" ht="407.25" customHeight="1" x14ac:dyDescent="0.15">
      <c r="A7677" s="918"/>
      <c r="B7677" s="921"/>
      <c r="C7677" s="922"/>
      <c r="D7677" s="923"/>
      <c r="E7677" s="921"/>
      <c r="F7677" s="921"/>
      <c r="G7677" s="921"/>
      <c r="H7677" s="924" t="s">
        <v>33</v>
      </c>
      <c r="I7677" s="924"/>
      <c r="J7677" s="14" t="s">
        <v>31</v>
      </c>
      <c r="K7677" s="14" t="s">
        <v>32</v>
      </c>
      <c r="L7677" s="16">
        <v>1984.76</v>
      </c>
    </row>
    <row r="7678" spans="1:12" s="1" customFormat="1" ht="24" customHeight="1" x14ac:dyDescent="0.15">
      <c r="A7678" s="918"/>
      <c r="B7678" s="9" t="s">
        <v>34</v>
      </c>
      <c r="C7678" s="13" t="s">
        <v>35</v>
      </c>
      <c r="D7678" s="13" t="s">
        <v>36</v>
      </c>
      <c r="E7678" s="13" t="s">
        <v>37</v>
      </c>
      <c r="F7678" s="920"/>
      <c r="G7678" s="920"/>
      <c r="H7678" s="924" t="s">
        <v>38</v>
      </c>
      <c r="I7678" s="924"/>
      <c r="J7678" s="921" t="s">
        <v>31</v>
      </c>
      <c r="K7678" s="921" t="s">
        <v>32</v>
      </c>
      <c r="L7678" s="925">
        <v>668</v>
      </c>
    </row>
    <row r="7679" spans="1:12" s="1" customFormat="1" ht="24" customHeight="1" x14ac:dyDescent="0.15">
      <c r="A7679" s="918"/>
      <c r="B7679" s="14" t="s">
        <v>2680</v>
      </c>
      <c r="C7679" s="14" t="s">
        <v>2921</v>
      </c>
      <c r="D7679" s="15">
        <v>43592</v>
      </c>
      <c r="E7679" s="14" t="s">
        <v>4218</v>
      </c>
      <c r="F7679" s="920"/>
      <c r="G7679" s="920"/>
      <c r="H7679" s="924"/>
      <c r="I7679" s="924"/>
      <c r="J7679" s="921"/>
      <c r="K7679" s="921"/>
      <c r="L7679" s="925"/>
    </row>
    <row r="7680" spans="1:12" s="1" customFormat="1" ht="24" customHeight="1" x14ac:dyDescent="0.15">
      <c r="A7680" s="918">
        <v>1431</v>
      </c>
      <c r="B7680" s="9" t="s">
        <v>22</v>
      </c>
      <c r="C7680" s="13" t="s">
        <v>23</v>
      </c>
      <c r="D7680" s="13" t="s">
        <v>24</v>
      </c>
      <c r="E7680" s="13" t="s">
        <v>25</v>
      </c>
      <c r="F7680" s="919" t="s">
        <v>17</v>
      </c>
      <c r="G7680" s="919"/>
      <c r="H7680" s="920"/>
      <c r="I7680" s="920"/>
      <c r="J7680" s="920"/>
      <c r="K7680" s="920"/>
      <c r="L7680" s="920"/>
    </row>
    <row r="7681" spans="1:12" s="1" customFormat="1" ht="26.25" customHeight="1" x14ac:dyDescent="0.15">
      <c r="A7681" s="918"/>
      <c r="B7681" s="921" t="s">
        <v>4219</v>
      </c>
      <c r="C7681" s="921" t="s">
        <v>4220</v>
      </c>
      <c r="D7681" s="923">
        <v>43727</v>
      </c>
      <c r="E7681" s="921" t="s">
        <v>2230</v>
      </c>
      <c r="F7681" s="921" t="s">
        <v>3621</v>
      </c>
      <c r="G7681" s="921"/>
      <c r="H7681" s="924" t="s">
        <v>30</v>
      </c>
      <c r="I7681" s="924"/>
      <c r="J7681" s="14" t="s">
        <v>31</v>
      </c>
      <c r="K7681" s="14" t="s">
        <v>32</v>
      </c>
      <c r="L7681" s="16">
        <v>1220.5</v>
      </c>
    </row>
    <row r="7682" spans="1:12" s="1" customFormat="1" ht="71.25" customHeight="1" x14ac:dyDescent="0.15">
      <c r="A7682" s="918"/>
      <c r="B7682" s="921"/>
      <c r="C7682" s="921"/>
      <c r="D7682" s="923"/>
      <c r="E7682" s="921"/>
      <c r="F7682" s="921"/>
      <c r="G7682" s="921"/>
      <c r="H7682" s="924" t="s">
        <v>33</v>
      </c>
      <c r="I7682" s="924"/>
      <c r="J7682" s="14" t="s">
        <v>31</v>
      </c>
      <c r="K7682" s="14" t="s">
        <v>32</v>
      </c>
      <c r="L7682" s="16">
        <v>1128.95</v>
      </c>
    </row>
    <row r="7683" spans="1:12" s="1" customFormat="1" ht="24" customHeight="1" x14ac:dyDescent="0.15">
      <c r="A7683" s="918"/>
      <c r="B7683" s="9" t="s">
        <v>34</v>
      </c>
      <c r="C7683" s="13" t="s">
        <v>35</v>
      </c>
      <c r="D7683" s="13" t="s">
        <v>36</v>
      </c>
      <c r="E7683" s="13" t="s">
        <v>37</v>
      </c>
      <c r="F7683" s="920"/>
      <c r="G7683" s="920"/>
      <c r="H7683" s="924" t="s">
        <v>38</v>
      </c>
      <c r="I7683" s="924"/>
      <c r="J7683" s="921" t="s">
        <v>31</v>
      </c>
      <c r="K7683" s="921" t="s">
        <v>31</v>
      </c>
      <c r="L7683" s="925">
        <v>0</v>
      </c>
    </row>
    <row r="7684" spans="1:12" s="1" customFormat="1" ht="24" customHeight="1" x14ac:dyDescent="0.15">
      <c r="A7684" s="918"/>
      <c r="B7684" s="14" t="s">
        <v>702</v>
      </c>
      <c r="C7684" s="14" t="s">
        <v>3621</v>
      </c>
      <c r="D7684" s="15">
        <v>43733</v>
      </c>
      <c r="E7684" s="14" t="s">
        <v>4221</v>
      </c>
      <c r="F7684" s="920"/>
      <c r="G7684" s="920"/>
      <c r="H7684" s="924"/>
      <c r="I7684" s="924"/>
      <c r="J7684" s="921"/>
      <c r="K7684" s="921"/>
      <c r="L7684" s="925"/>
    </row>
    <row r="7685" spans="1:12" s="1" customFormat="1" ht="24" customHeight="1" x14ac:dyDescent="0.15">
      <c r="A7685" s="918">
        <v>1432</v>
      </c>
      <c r="B7685" s="9" t="s">
        <v>22</v>
      </c>
      <c r="C7685" s="13" t="s">
        <v>23</v>
      </c>
      <c r="D7685" s="13" t="s">
        <v>24</v>
      </c>
      <c r="E7685" s="13" t="s">
        <v>25</v>
      </c>
      <c r="F7685" s="919" t="s">
        <v>17</v>
      </c>
      <c r="G7685" s="919"/>
      <c r="H7685" s="920"/>
      <c r="I7685" s="920"/>
      <c r="J7685" s="920"/>
      <c r="K7685" s="920"/>
      <c r="L7685" s="920"/>
    </row>
    <row r="7686" spans="1:12" s="1" customFormat="1" ht="26.25" customHeight="1" x14ac:dyDescent="0.15">
      <c r="A7686" s="918"/>
      <c r="B7686" s="921" t="s">
        <v>4222</v>
      </c>
      <c r="C7686" s="922" t="s">
        <v>4223</v>
      </c>
      <c r="D7686" s="923">
        <v>43738</v>
      </c>
      <c r="E7686" s="921" t="s">
        <v>4224</v>
      </c>
      <c r="F7686" s="921" t="s">
        <v>4225</v>
      </c>
      <c r="G7686" s="921"/>
      <c r="H7686" s="924" t="s">
        <v>30</v>
      </c>
      <c r="I7686" s="924"/>
      <c r="J7686" s="14" t="s">
        <v>31</v>
      </c>
      <c r="K7686" s="14" t="s">
        <v>31</v>
      </c>
      <c r="L7686" s="16">
        <v>0</v>
      </c>
    </row>
    <row r="7687" spans="1:12" s="1" customFormat="1" ht="409.2" customHeight="1" x14ac:dyDescent="0.15">
      <c r="A7687" s="918"/>
      <c r="B7687" s="921"/>
      <c r="C7687" s="922"/>
      <c r="D7687" s="923"/>
      <c r="E7687" s="921"/>
      <c r="F7687" s="921"/>
      <c r="G7687" s="921"/>
      <c r="H7687" s="924" t="s">
        <v>33</v>
      </c>
      <c r="I7687" s="924"/>
      <c r="J7687" s="921" t="s">
        <v>31</v>
      </c>
      <c r="K7687" s="921" t="s">
        <v>32</v>
      </c>
      <c r="L7687" s="925">
        <v>1132.3700000000001</v>
      </c>
    </row>
    <row r="7688" spans="1:12" s="1" customFormat="1" ht="239.85" customHeight="1" x14ac:dyDescent="0.15">
      <c r="A7688" s="918"/>
      <c r="B7688" s="921"/>
      <c r="C7688" s="922"/>
      <c r="D7688" s="923"/>
      <c r="E7688" s="921"/>
      <c r="F7688" s="921"/>
      <c r="G7688" s="921"/>
      <c r="H7688" s="924"/>
      <c r="I7688" s="924"/>
      <c r="J7688" s="921"/>
      <c r="K7688" s="921"/>
      <c r="L7688" s="925"/>
    </row>
    <row r="7689" spans="1:12" s="1" customFormat="1" ht="24" customHeight="1" x14ac:dyDescent="0.15">
      <c r="A7689" s="918"/>
      <c r="B7689" s="9" t="s">
        <v>34</v>
      </c>
      <c r="C7689" s="13" t="s">
        <v>35</v>
      </c>
      <c r="D7689" s="13" t="s">
        <v>36</v>
      </c>
      <c r="E7689" s="13" t="s">
        <v>37</v>
      </c>
      <c r="F7689" s="920"/>
      <c r="G7689" s="920"/>
      <c r="H7689" s="924" t="s">
        <v>38</v>
      </c>
      <c r="I7689" s="924"/>
      <c r="J7689" s="921" t="s">
        <v>31</v>
      </c>
      <c r="K7689" s="921" t="s">
        <v>31</v>
      </c>
      <c r="L7689" s="925">
        <v>0</v>
      </c>
    </row>
    <row r="7690" spans="1:12" s="1" customFormat="1" ht="24" customHeight="1" x14ac:dyDescent="0.15">
      <c r="A7690" s="918"/>
      <c r="B7690" s="14" t="s">
        <v>31</v>
      </c>
      <c r="C7690" s="14" t="s">
        <v>4225</v>
      </c>
      <c r="D7690" s="15">
        <v>43738</v>
      </c>
      <c r="E7690" s="14" t="s">
        <v>214</v>
      </c>
      <c r="F7690" s="920"/>
      <c r="G7690" s="920"/>
      <c r="H7690" s="924"/>
      <c r="I7690" s="924"/>
      <c r="J7690" s="921"/>
      <c r="K7690" s="921"/>
      <c r="L7690" s="925"/>
    </row>
    <row r="7691" spans="1:12" s="1" customFormat="1" ht="24" customHeight="1" x14ac:dyDescent="0.15">
      <c r="A7691" s="918">
        <v>1433</v>
      </c>
      <c r="B7691" s="9" t="s">
        <v>22</v>
      </c>
      <c r="C7691" s="13" t="s">
        <v>23</v>
      </c>
      <c r="D7691" s="13" t="s">
        <v>24</v>
      </c>
      <c r="E7691" s="13" t="s">
        <v>25</v>
      </c>
      <c r="F7691" s="919" t="s">
        <v>17</v>
      </c>
      <c r="G7691" s="919"/>
      <c r="H7691" s="920"/>
      <c r="I7691" s="920"/>
      <c r="J7691" s="920"/>
      <c r="K7691" s="920"/>
      <c r="L7691" s="920"/>
    </row>
    <row r="7692" spans="1:12" s="1" customFormat="1" ht="26.25" customHeight="1" x14ac:dyDescent="0.15">
      <c r="A7692" s="918"/>
      <c r="B7692" s="921" t="s">
        <v>4226</v>
      </c>
      <c r="C7692" s="922" t="s">
        <v>4227</v>
      </c>
      <c r="D7692" s="923">
        <v>43716</v>
      </c>
      <c r="E7692" s="921" t="s">
        <v>283</v>
      </c>
      <c r="F7692" s="921" t="s">
        <v>284</v>
      </c>
      <c r="G7692" s="921"/>
      <c r="H7692" s="924" t="s">
        <v>30</v>
      </c>
      <c r="I7692" s="924"/>
      <c r="J7692" s="14" t="s">
        <v>31</v>
      </c>
      <c r="K7692" s="14" t="s">
        <v>32</v>
      </c>
      <c r="L7692" s="16">
        <v>397.5</v>
      </c>
    </row>
    <row r="7693" spans="1:12" s="1" customFormat="1" ht="165.75" customHeight="1" x14ac:dyDescent="0.15">
      <c r="A7693" s="918"/>
      <c r="B7693" s="921"/>
      <c r="C7693" s="922"/>
      <c r="D7693" s="923"/>
      <c r="E7693" s="921"/>
      <c r="F7693" s="921"/>
      <c r="G7693" s="921"/>
      <c r="H7693" s="924" t="s">
        <v>33</v>
      </c>
      <c r="I7693" s="924"/>
      <c r="J7693" s="14" t="s">
        <v>31</v>
      </c>
      <c r="K7693" s="14" t="s">
        <v>32</v>
      </c>
      <c r="L7693" s="16">
        <v>337.6</v>
      </c>
    </row>
    <row r="7694" spans="1:12" s="1" customFormat="1" ht="24" customHeight="1" x14ac:dyDescent="0.15">
      <c r="A7694" s="918"/>
      <c r="B7694" s="9" t="s">
        <v>34</v>
      </c>
      <c r="C7694" s="13" t="s">
        <v>35</v>
      </c>
      <c r="D7694" s="13" t="s">
        <v>36</v>
      </c>
      <c r="E7694" s="13" t="s">
        <v>37</v>
      </c>
      <c r="F7694" s="920"/>
      <c r="G7694" s="920"/>
      <c r="H7694" s="924" t="s">
        <v>38</v>
      </c>
      <c r="I7694" s="924"/>
      <c r="J7694" s="921" t="s">
        <v>31</v>
      </c>
      <c r="K7694" s="921" t="s">
        <v>32</v>
      </c>
      <c r="L7694" s="925">
        <v>84</v>
      </c>
    </row>
    <row r="7695" spans="1:12" s="1" customFormat="1" ht="24" customHeight="1" x14ac:dyDescent="0.15">
      <c r="A7695" s="918"/>
      <c r="B7695" s="14" t="s">
        <v>204</v>
      </c>
      <c r="C7695" s="14" t="s">
        <v>284</v>
      </c>
      <c r="D7695" s="15">
        <v>43718</v>
      </c>
      <c r="E7695" s="14" t="s">
        <v>483</v>
      </c>
      <c r="F7695" s="920"/>
      <c r="G7695" s="920"/>
      <c r="H7695" s="924"/>
      <c r="I7695" s="924"/>
      <c r="J7695" s="921"/>
      <c r="K7695" s="921"/>
      <c r="L7695" s="925"/>
    </row>
    <row r="7696" spans="1:12" s="1" customFormat="1" ht="24" customHeight="1" x14ac:dyDescent="0.15">
      <c r="A7696" s="918">
        <v>1434</v>
      </c>
      <c r="B7696" s="9" t="s">
        <v>22</v>
      </c>
      <c r="C7696" s="13" t="s">
        <v>23</v>
      </c>
      <c r="D7696" s="13" t="s">
        <v>24</v>
      </c>
      <c r="E7696" s="13" t="s">
        <v>25</v>
      </c>
      <c r="F7696" s="919" t="s">
        <v>17</v>
      </c>
      <c r="G7696" s="919"/>
      <c r="H7696" s="920"/>
      <c r="I7696" s="920"/>
      <c r="J7696" s="920"/>
      <c r="K7696" s="920"/>
      <c r="L7696" s="920"/>
    </row>
    <row r="7697" spans="1:12" s="1" customFormat="1" ht="26.25" customHeight="1" x14ac:dyDescent="0.15">
      <c r="A7697" s="918"/>
      <c r="B7697" s="921" t="s">
        <v>4228</v>
      </c>
      <c r="C7697" s="922" t="s">
        <v>4229</v>
      </c>
      <c r="D7697" s="923">
        <v>43635</v>
      </c>
      <c r="E7697" s="921" t="s">
        <v>115</v>
      </c>
      <c r="F7697" s="921" t="s">
        <v>1174</v>
      </c>
      <c r="G7697" s="921"/>
      <c r="H7697" s="924" t="s">
        <v>30</v>
      </c>
      <c r="I7697" s="924"/>
      <c r="J7697" s="14" t="s">
        <v>31</v>
      </c>
      <c r="K7697" s="14" t="s">
        <v>32</v>
      </c>
      <c r="L7697" s="16">
        <v>1222.1400000000001</v>
      </c>
    </row>
    <row r="7698" spans="1:12" s="1" customFormat="1" ht="409.2" customHeight="1" x14ac:dyDescent="0.15">
      <c r="A7698" s="918"/>
      <c r="B7698" s="921"/>
      <c r="C7698" s="922"/>
      <c r="D7698" s="923"/>
      <c r="E7698" s="921"/>
      <c r="F7698" s="921"/>
      <c r="G7698" s="921"/>
      <c r="H7698" s="924" t="s">
        <v>33</v>
      </c>
      <c r="I7698" s="924"/>
      <c r="J7698" s="921" t="s">
        <v>31</v>
      </c>
      <c r="K7698" s="921" t="s">
        <v>31</v>
      </c>
      <c r="L7698" s="925">
        <v>0</v>
      </c>
    </row>
    <row r="7699" spans="1:12" s="1" customFormat="1" ht="8.85" customHeight="1" x14ac:dyDescent="0.15">
      <c r="A7699" s="918"/>
      <c r="B7699" s="921"/>
      <c r="C7699" s="922"/>
      <c r="D7699" s="923"/>
      <c r="E7699" s="921"/>
      <c r="F7699" s="921"/>
      <c r="G7699" s="921"/>
      <c r="H7699" s="924"/>
      <c r="I7699" s="924"/>
      <c r="J7699" s="921"/>
      <c r="K7699" s="921"/>
      <c r="L7699" s="925"/>
    </row>
    <row r="7700" spans="1:12" s="1" customFormat="1" ht="24" customHeight="1" x14ac:dyDescent="0.15">
      <c r="A7700" s="918"/>
      <c r="B7700" s="9" t="s">
        <v>34</v>
      </c>
      <c r="C7700" s="13" t="s">
        <v>35</v>
      </c>
      <c r="D7700" s="13" t="s">
        <v>36</v>
      </c>
      <c r="E7700" s="13" t="s">
        <v>37</v>
      </c>
      <c r="F7700" s="920"/>
      <c r="G7700" s="920"/>
      <c r="H7700" s="924" t="s">
        <v>38</v>
      </c>
      <c r="I7700" s="924"/>
      <c r="J7700" s="921" t="s">
        <v>31</v>
      </c>
      <c r="K7700" s="921" t="s">
        <v>32</v>
      </c>
      <c r="L7700" s="925">
        <v>815</v>
      </c>
    </row>
    <row r="7701" spans="1:12" s="1" customFormat="1" ht="24" customHeight="1" x14ac:dyDescent="0.15">
      <c r="A7701" s="918"/>
      <c r="B7701" s="14" t="s">
        <v>204</v>
      </c>
      <c r="C7701" s="14" t="s">
        <v>1174</v>
      </c>
      <c r="D7701" s="15">
        <v>43640</v>
      </c>
      <c r="E7701" s="14" t="s">
        <v>4230</v>
      </c>
      <c r="F7701" s="920"/>
      <c r="G7701" s="920"/>
      <c r="H7701" s="924"/>
      <c r="I7701" s="924"/>
      <c r="J7701" s="921"/>
      <c r="K7701" s="921"/>
      <c r="L7701" s="925"/>
    </row>
    <row r="7702" spans="1:12" s="1" customFormat="1" ht="24" customHeight="1" x14ac:dyDescent="0.15">
      <c r="A7702" s="918">
        <v>1435</v>
      </c>
      <c r="B7702" s="9" t="s">
        <v>22</v>
      </c>
      <c r="C7702" s="13" t="s">
        <v>23</v>
      </c>
      <c r="D7702" s="13" t="s">
        <v>24</v>
      </c>
      <c r="E7702" s="13" t="s">
        <v>25</v>
      </c>
      <c r="F7702" s="919" t="s">
        <v>17</v>
      </c>
      <c r="G7702" s="919"/>
      <c r="H7702" s="920"/>
      <c r="I7702" s="920"/>
      <c r="J7702" s="920"/>
      <c r="K7702" s="920"/>
      <c r="L7702" s="920"/>
    </row>
    <row r="7703" spans="1:12" s="1" customFormat="1" ht="26.25" customHeight="1" x14ac:dyDescent="0.15">
      <c r="A7703" s="918"/>
      <c r="B7703" s="921" t="s">
        <v>4231</v>
      </c>
      <c r="C7703" s="922" t="s">
        <v>4232</v>
      </c>
      <c r="D7703" s="923">
        <v>43583</v>
      </c>
      <c r="E7703" s="921" t="s">
        <v>839</v>
      </c>
      <c r="F7703" s="921" t="s">
        <v>840</v>
      </c>
      <c r="G7703" s="921"/>
      <c r="H7703" s="924" t="s">
        <v>30</v>
      </c>
      <c r="I7703" s="924"/>
      <c r="J7703" s="14" t="s">
        <v>31</v>
      </c>
      <c r="K7703" s="14" t="s">
        <v>32</v>
      </c>
      <c r="L7703" s="16">
        <v>379</v>
      </c>
    </row>
    <row r="7704" spans="1:12" s="1" customFormat="1" ht="144.75" customHeight="1" x14ac:dyDescent="0.15">
      <c r="A7704" s="918"/>
      <c r="B7704" s="921"/>
      <c r="C7704" s="922"/>
      <c r="D7704" s="923"/>
      <c r="E7704" s="921"/>
      <c r="F7704" s="921"/>
      <c r="G7704" s="921"/>
      <c r="H7704" s="924" t="s">
        <v>33</v>
      </c>
      <c r="I7704" s="924"/>
      <c r="J7704" s="14" t="s">
        <v>31</v>
      </c>
      <c r="K7704" s="14" t="s">
        <v>32</v>
      </c>
      <c r="L7704" s="16">
        <v>158</v>
      </c>
    </row>
    <row r="7705" spans="1:12" s="1" customFormat="1" ht="24" customHeight="1" x14ac:dyDescent="0.15">
      <c r="A7705" s="918"/>
      <c r="B7705" s="9" t="s">
        <v>34</v>
      </c>
      <c r="C7705" s="13" t="s">
        <v>35</v>
      </c>
      <c r="D7705" s="13" t="s">
        <v>36</v>
      </c>
      <c r="E7705" s="13" t="s">
        <v>37</v>
      </c>
      <c r="F7705" s="920"/>
      <c r="G7705" s="920"/>
      <c r="H7705" s="924" t="s">
        <v>38</v>
      </c>
      <c r="I7705" s="924"/>
      <c r="J7705" s="921" t="s">
        <v>31</v>
      </c>
      <c r="K7705" s="921" t="s">
        <v>31</v>
      </c>
      <c r="L7705" s="925">
        <v>0</v>
      </c>
    </row>
    <row r="7706" spans="1:12" s="1" customFormat="1" ht="24" customHeight="1" x14ac:dyDescent="0.15">
      <c r="A7706" s="918"/>
      <c r="B7706" s="14" t="s">
        <v>105</v>
      </c>
      <c r="C7706" s="14" t="s">
        <v>840</v>
      </c>
      <c r="D7706" s="15">
        <v>43585</v>
      </c>
      <c r="E7706" s="14" t="s">
        <v>2462</v>
      </c>
      <c r="F7706" s="920"/>
      <c r="G7706" s="920"/>
      <c r="H7706" s="924"/>
      <c r="I7706" s="924"/>
      <c r="J7706" s="921"/>
      <c r="K7706" s="921"/>
      <c r="L7706" s="925"/>
    </row>
    <row r="7707" spans="1:12" s="1" customFormat="1" ht="24" customHeight="1" x14ac:dyDescent="0.15">
      <c r="A7707" s="918">
        <v>1436</v>
      </c>
      <c r="B7707" s="9" t="s">
        <v>22</v>
      </c>
      <c r="C7707" s="13" t="s">
        <v>23</v>
      </c>
      <c r="D7707" s="13" t="s">
        <v>24</v>
      </c>
      <c r="E7707" s="13" t="s">
        <v>25</v>
      </c>
      <c r="F7707" s="919" t="s">
        <v>17</v>
      </c>
      <c r="G7707" s="919"/>
      <c r="H7707" s="920"/>
      <c r="I7707" s="920"/>
      <c r="J7707" s="920"/>
      <c r="K7707" s="920"/>
      <c r="L7707" s="920"/>
    </row>
    <row r="7708" spans="1:12" s="1" customFormat="1" ht="26.25" customHeight="1" x14ac:dyDescent="0.15">
      <c r="A7708" s="918"/>
      <c r="B7708" s="921" t="s">
        <v>4233</v>
      </c>
      <c r="C7708" s="921" t="s">
        <v>4234</v>
      </c>
      <c r="D7708" s="923">
        <v>43570</v>
      </c>
      <c r="E7708" s="921" t="s">
        <v>689</v>
      </c>
      <c r="F7708" s="921" t="s">
        <v>2012</v>
      </c>
      <c r="G7708" s="921"/>
      <c r="H7708" s="924" t="s">
        <v>30</v>
      </c>
      <c r="I7708" s="924"/>
      <c r="J7708" s="14" t="s">
        <v>31</v>
      </c>
      <c r="K7708" s="14" t="s">
        <v>32</v>
      </c>
      <c r="L7708" s="16">
        <v>856</v>
      </c>
    </row>
    <row r="7709" spans="1:12" s="1" customFormat="1" ht="71.25" customHeight="1" x14ac:dyDescent="0.15">
      <c r="A7709" s="918"/>
      <c r="B7709" s="921"/>
      <c r="C7709" s="921"/>
      <c r="D7709" s="923"/>
      <c r="E7709" s="921"/>
      <c r="F7709" s="921"/>
      <c r="G7709" s="921"/>
      <c r="H7709" s="924" t="s">
        <v>33</v>
      </c>
      <c r="I7709" s="924"/>
      <c r="J7709" s="14" t="s">
        <v>31</v>
      </c>
      <c r="K7709" s="14" t="s">
        <v>31</v>
      </c>
      <c r="L7709" s="16">
        <v>0</v>
      </c>
    </row>
    <row r="7710" spans="1:12" s="1" customFormat="1" ht="24" customHeight="1" x14ac:dyDescent="0.15">
      <c r="A7710" s="918"/>
      <c r="B7710" s="9" t="s">
        <v>34</v>
      </c>
      <c r="C7710" s="13" t="s">
        <v>35</v>
      </c>
      <c r="D7710" s="13" t="s">
        <v>36</v>
      </c>
      <c r="E7710" s="13" t="s">
        <v>37</v>
      </c>
      <c r="F7710" s="920"/>
      <c r="G7710" s="920"/>
      <c r="H7710" s="924" t="s">
        <v>38</v>
      </c>
      <c r="I7710" s="924"/>
      <c r="J7710" s="921" t="s">
        <v>31</v>
      </c>
      <c r="K7710" s="921" t="s">
        <v>31</v>
      </c>
      <c r="L7710" s="925">
        <v>0</v>
      </c>
    </row>
    <row r="7711" spans="1:12" s="1" customFormat="1" ht="34.5" customHeight="1" x14ac:dyDescent="0.15">
      <c r="A7711" s="918"/>
      <c r="B7711" s="14" t="s">
        <v>3721</v>
      </c>
      <c r="C7711" s="14" t="s">
        <v>2012</v>
      </c>
      <c r="D7711" s="15">
        <v>43574</v>
      </c>
      <c r="E7711" s="14" t="s">
        <v>4235</v>
      </c>
      <c r="F7711" s="920"/>
      <c r="G7711" s="920"/>
      <c r="H7711" s="924"/>
      <c r="I7711" s="924"/>
      <c r="J7711" s="921"/>
      <c r="K7711" s="921"/>
      <c r="L7711" s="925"/>
    </row>
    <row r="7712" spans="1:12" s="1" customFormat="1" ht="24" customHeight="1" x14ac:dyDescent="0.15">
      <c r="A7712" s="918">
        <v>1437</v>
      </c>
      <c r="B7712" s="9" t="s">
        <v>22</v>
      </c>
      <c r="C7712" s="13" t="s">
        <v>23</v>
      </c>
      <c r="D7712" s="13" t="s">
        <v>24</v>
      </c>
      <c r="E7712" s="13" t="s">
        <v>25</v>
      </c>
      <c r="F7712" s="919" t="s">
        <v>17</v>
      </c>
      <c r="G7712" s="919"/>
      <c r="H7712" s="920"/>
      <c r="I7712" s="920"/>
      <c r="J7712" s="920"/>
      <c r="K7712" s="920"/>
      <c r="L7712" s="920"/>
    </row>
    <row r="7713" spans="1:12" s="1" customFormat="1" ht="26.25" customHeight="1" x14ac:dyDescent="0.15">
      <c r="A7713" s="918"/>
      <c r="B7713" s="921" t="s">
        <v>4236</v>
      </c>
      <c r="C7713" s="922" t="s">
        <v>4237</v>
      </c>
      <c r="D7713" s="923">
        <v>43583</v>
      </c>
      <c r="E7713" s="921" t="s">
        <v>159</v>
      </c>
      <c r="F7713" s="921" t="s">
        <v>4238</v>
      </c>
      <c r="G7713" s="921"/>
      <c r="H7713" s="924" t="s">
        <v>30</v>
      </c>
      <c r="I7713" s="924"/>
      <c r="J7713" s="14" t="s">
        <v>31</v>
      </c>
      <c r="K7713" s="14" t="s">
        <v>32</v>
      </c>
      <c r="L7713" s="16">
        <v>390.39</v>
      </c>
    </row>
    <row r="7714" spans="1:12" s="1" customFormat="1" ht="155.25" customHeight="1" x14ac:dyDescent="0.15">
      <c r="A7714" s="918"/>
      <c r="B7714" s="921"/>
      <c r="C7714" s="922"/>
      <c r="D7714" s="923"/>
      <c r="E7714" s="921"/>
      <c r="F7714" s="921"/>
      <c r="G7714" s="921"/>
      <c r="H7714" s="924" t="s">
        <v>33</v>
      </c>
      <c r="I7714" s="924"/>
      <c r="J7714" s="14" t="s">
        <v>31</v>
      </c>
      <c r="K7714" s="14" t="s">
        <v>31</v>
      </c>
      <c r="L7714" s="16">
        <v>0</v>
      </c>
    </row>
    <row r="7715" spans="1:12" s="1" customFormat="1" ht="24" customHeight="1" x14ac:dyDescent="0.15">
      <c r="A7715" s="918"/>
      <c r="B7715" s="9" t="s">
        <v>34</v>
      </c>
      <c r="C7715" s="13" t="s">
        <v>35</v>
      </c>
      <c r="D7715" s="13" t="s">
        <v>36</v>
      </c>
      <c r="E7715" s="13" t="s">
        <v>37</v>
      </c>
      <c r="F7715" s="920"/>
      <c r="G7715" s="920"/>
      <c r="H7715" s="924" t="s">
        <v>38</v>
      </c>
      <c r="I7715" s="924"/>
      <c r="J7715" s="921" t="s">
        <v>31</v>
      </c>
      <c r="K7715" s="921" t="s">
        <v>32</v>
      </c>
      <c r="L7715" s="925">
        <v>120</v>
      </c>
    </row>
    <row r="7716" spans="1:12" s="1" customFormat="1" ht="24" customHeight="1" x14ac:dyDescent="0.15">
      <c r="A7716" s="918"/>
      <c r="B7716" s="14" t="s">
        <v>39</v>
      </c>
      <c r="C7716" s="14" t="s">
        <v>4238</v>
      </c>
      <c r="D7716" s="15">
        <v>43586</v>
      </c>
      <c r="E7716" s="14" t="s">
        <v>1970</v>
      </c>
      <c r="F7716" s="920"/>
      <c r="G7716" s="920"/>
      <c r="H7716" s="924"/>
      <c r="I7716" s="924"/>
      <c r="J7716" s="921"/>
      <c r="K7716" s="921"/>
      <c r="L7716" s="925"/>
    </row>
    <row r="7717" spans="1:12" s="1" customFormat="1" ht="24" customHeight="1" x14ac:dyDescent="0.15">
      <c r="A7717" s="918">
        <v>1438</v>
      </c>
      <c r="B7717" s="9" t="s">
        <v>22</v>
      </c>
      <c r="C7717" s="13" t="s">
        <v>23</v>
      </c>
      <c r="D7717" s="13" t="s">
        <v>24</v>
      </c>
      <c r="E7717" s="13" t="s">
        <v>25</v>
      </c>
      <c r="F7717" s="919" t="s">
        <v>17</v>
      </c>
      <c r="G7717" s="919"/>
      <c r="H7717" s="920"/>
      <c r="I7717" s="920"/>
      <c r="J7717" s="920"/>
      <c r="K7717" s="920"/>
      <c r="L7717" s="920"/>
    </row>
    <row r="7718" spans="1:12" s="1" customFormat="1" ht="26.25" customHeight="1" x14ac:dyDescent="0.15">
      <c r="A7718" s="918"/>
      <c r="B7718" s="921" t="s">
        <v>4236</v>
      </c>
      <c r="C7718" s="922" t="s">
        <v>4239</v>
      </c>
      <c r="D7718" s="923">
        <v>43725</v>
      </c>
      <c r="E7718" s="921" t="s">
        <v>298</v>
      </c>
      <c r="F7718" s="921" t="s">
        <v>54</v>
      </c>
      <c r="G7718" s="921"/>
      <c r="H7718" s="924" t="s">
        <v>30</v>
      </c>
      <c r="I7718" s="924"/>
      <c r="J7718" s="14" t="s">
        <v>31</v>
      </c>
      <c r="K7718" s="14" t="s">
        <v>32</v>
      </c>
      <c r="L7718" s="16">
        <v>368</v>
      </c>
    </row>
    <row r="7719" spans="1:12" s="1" customFormat="1" ht="344.25" customHeight="1" x14ac:dyDescent="0.15">
      <c r="A7719" s="918"/>
      <c r="B7719" s="921"/>
      <c r="C7719" s="922"/>
      <c r="D7719" s="923"/>
      <c r="E7719" s="921"/>
      <c r="F7719" s="921"/>
      <c r="G7719" s="921"/>
      <c r="H7719" s="924" t="s">
        <v>33</v>
      </c>
      <c r="I7719" s="924"/>
      <c r="J7719" s="14" t="s">
        <v>31</v>
      </c>
      <c r="K7719" s="14" t="s">
        <v>32</v>
      </c>
      <c r="L7719" s="16">
        <v>300</v>
      </c>
    </row>
    <row r="7720" spans="1:12" s="1" customFormat="1" ht="24" customHeight="1" x14ac:dyDescent="0.15">
      <c r="A7720" s="918"/>
      <c r="B7720" s="9" t="s">
        <v>34</v>
      </c>
      <c r="C7720" s="13" t="s">
        <v>35</v>
      </c>
      <c r="D7720" s="13" t="s">
        <v>36</v>
      </c>
      <c r="E7720" s="13" t="s">
        <v>37</v>
      </c>
      <c r="F7720" s="920"/>
      <c r="G7720" s="920"/>
      <c r="H7720" s="924" t="s">
        <v>38</v>
      </c>
      <c r="I7720" s="924"/>
      <c r="J7720" s="921" t="s">
        <v>31</v>
      </c>
      <c r="K7720" s="921" t="s">
        <v>31</v>
      </c>
      <c r="L7720" s="925">
        <v>0</v>
      </c>
    </row>
    <row r="7721" spans="1:12" s="1" customFormat="1" ht="24" customHeight="1" x14ac:dyDescent="0.15">
      <c r="A7721" s="918"/>
      <c r="B7721" s="14" t="s">
        <v>39</v>
      </c>
      <c r="C7721" s="14" t="s">
        <v>54</v>
      </c>
      <c r="D7721" s="15">
        <v>43730</v>
      </c>
      <c r="E7721" s="14" t="s">
        <v>453</v>
      </c>
      <c r="F7721" s="920"/>
      <c r="G7721" s="920"/>
      <c r="H7721" s="924"/>
      <c r="I7721" s="924"/>
      <c r="J7721" s="921"/>
      <c r="K7721" s="921"/>
      <c r="L7721" s="925"/>
    </row>
    <row r="7722" spans="1:12" s="1" customFormat="1" ht="24" customHeight="1" x14ac:dyDescent="0.15">
      <c r="A7722" s="918">
        <v>1439</v>
      </c>
      <c r="B7722" s="9" t="s">
        <v>22</v>
      </c>
      <c r="C7722" s="13" t="s">
        <v>23</v>
      </c>
      <c r="D7722" s="13" t="s">
        <v>24</v>
      </c>
      <c r="E7722" s="13" t="s">
        <v>25</v>
      </c>
      <c r="F7722" s="919" t="s">
        <v>17</v>
      </c>
      <c r="G7722" s="919"/>
      <c r="H7722" s="920"/>
      <c r="I7722" s="920"/>
      <c r="J7722" s="920"/>
      <c r="K7722" s="920"/>
      <c r="L7722" s="920"/>
    </row>
    <row r="7723" spans="1:12" s="1" customFormat="1" ht="26.25" customHeight="1" x14ac:dyDescent="0.15">
      <c r="A7723" s="918"/>
      <c r="B7723" s="921" t="s">
        <v>4236</v>
      </c>
      <c r="C7723" s="922" t="s">
        <v>4239</v>
      </c>
      <c r="D7723" s="923">
        <v>43725</v>
      </c>
      <c r="E7723" s="921" t="s">
        <v>298</v>
      </c>
      <c r="F7723" s="921" t="s">
        <v>4240</v>
      </c>
      <c r="G7723" s="921"/>
      <c r="H7723" s="924" t="s">
        <v>30</v>
      </c>
      <c r="I7723" s="924"/>
      <c r="J7723" s="14" t="s">
        <v>31</v>
      </c>
      <c r="K7723" s="14" t="s">
        <v>32</v>
      </c>
      <c r="L7723" s="16">
        <v>580</v>
      </c>
    </row>
    <row r="7724" spans="1:12" s="1" customFormat="1" ht="344.25" customHeight="1" x14ac:dyDescent="0.15">
      <c r="A7724" s="918"/>
      <c r="B7724" s="921"/>
      <c r="C7724" s="922"/>
      <c r="D7724" s="923"/>
      <c r="E7724" s="921"/>
      <c r="F7724" s="921"/>
      <c r="G7724" s="921"/>
      <c r="H7724" s="924" t="s">
        <v>33</v>
      </c>
      <c r="I7724" s="924"/>
      <c r="J7724" s="14" t="s">
        <v>31</v>
      </c>
      <c r="K7724" s="14" t="s">
        <v>32</v>
      </c>
      <c r="L7724" s="16">
        <v>205.8</v>
      </c>
    </row>
    <row r="7725" spans="1:12" s="1" customFormat="1" ht="24" customHeight="1" x14ac:dyDescent="0.15">
      <c r="A7725" s="918"/>
      <c r="B7725" s="9" t="s">
        <v>34</v>
      </c>
      <c r="C7725" s="13" t="s">
        <v>35</v>
      </c>
      <c r="D7725" s="13" t="s">
        <v>36</v>
      </c>
      <c r="E7725" s="13" t="s">
        <v>37</v>
      </c>
      <c r="F7725" s="920"/>
      <c r="G7725" s="920"/>
      <c r="H7725" s="924" t="s">
        <v>38</v>
      </c>
      <c r="I7725" s="924"/>
      <c r="J7725" s="921" t="s">
        <v>31</v>
      </c>
      <c r="K7725" s="921" t="s">
        <v>31</v>
      </c>
      <c r="L7725" s="925">
        <v>0</v>
      </c>
    </row>
    <row r="7726" spans="1:12" s="1" customFormat="1" ht="24" customHeight="1" x14ac:dyDescent="0.15">
      <c r="A7726" s="918"/>
      <c r="B7726" s="14" t="s">
        <v>39</v>
      </c>
      <c r="C7726" s="14" t="s">
        <v>4240</v>
      </c>
      <c r="D7726" s="15">
        <v>43730</v>
      </c>
      <c r="E7726" s="14" t="s">
        <v>453</v>
      </c>
      <c r="F7726" s="920"/>
      <c r="G7726" s="920"/>
      <c r="H7726" s="924"/>
      <c r="I7726" s="924"/>
      <c r="J7726" s="921"/>
      <c r="K7726" s="921"/>
      <c r="L7726" s="925"/>
    </row>
    <row r="7727" spans="1:12" s="1" customFormat="1" ht="24" customHeight="1" x14ac:dyDescent="0.15">
      <c r="A7727" s="918">
        <v>1440</v>
      </c>
      <c r="B7727" s="9" t="s">
        <v>22</v>
      </c>
      <c r="C7727" s="13" t="s">
        <v>23</v>
      </c>
      <c r="D7727" s="13" t="s">
        <v>24</v>
      </c>
      <c r="E7727" s="13" t="s">
        <v>25</v>
      </c>
      <c r="F7727" s="919" t="s">
        <v>17</v>
      </c>
      <c r="G7727" s="919"/>
      <c r="H7727" s="920"/>
      <c r="I7727" s="920"/>
      <c r="J7727" s="920"/>
      <c r="K7727" s="920"/>
      <c r="L7727" s="920"/>
    </row>
    <row r="7728" spans="1:12" s="1" customFormat="1" ht="26.25" customHeight="1" x14ac:dyDescent="0.15">
      <c r="A7728" s="918"/>
      <c r="B7728" s="921" t="s">
        <v>4241</v>
      </c>
      <c r="C7728" s="921" t="s">
        <v>4242</v>
      </c>
      <c r="D7728" s="923">
        <v>43583</v>
      </c>
      <c r="E7728" s="921" t="s">
        <v>4243</v>
      </c>
      <c r="F7728" s="921" t="s">
        <v>4244</v>
      </c>
      <c r="G7728" s="921"/>
      <c r="H7728" s="924" t="s">
        <v>30</v>
      </c>
      <c r="I7728" s="924"/>
      <c r="J7728" s="14" t="s">
        <v>31</v>
      </c>
      <c r="K7728" s="14" t="s">
        <v>32</v>
      </c>
      <c r="L7728" s="16">
        <v>393.11</v>
      </c>
    </row>
    <row r="7729" spans="1:12" s="1" customFormat="1" ht="50.25" customHeight="1" x14ac:dyDescent="0.15">
      <c r="A7729" s="918"/>
      <c r="B7729" s="921"/>
      <c r="C7729" s="921"/>
      <c r="D7729" s="923"/>
      <c r="E7729" s="921"/>
      <c r="F7729" s="921"/>
      <c r="G7729" s="921"/>
      <c r="H7729" s="924" t="s">
        <v>33</v>
      </c>
      <c r="I7729" s="924"/>
      <c r="J7729" s="14" t="s">
        <v>31</v>
      </c>
      <c r="K7729" s="14" t="s">
        <v>32</v>
      </c>
      <c r="L7729" s="16">
        <v>333.61</v>
      </c>
    </row>
    <row r="7730" spans="1:12" s="1" customFormat="1" ht="24" customHeight="1" x14ac:dyDescent="0.15">
      <c r="A7730" s="918"/>
      <c r="B7730" s="9" t="s">
        <v>34</v>
      </c>
      <c r="C7730" s="13" t="s">
        <v>35</v>
      </c>
      <c r="D7730" s="13" t="s">
        <v>36</v>
      </c>
      <c r="E7730" s="13" t="s">
        <v>37</v>
      </c>
      <c r="F7730" s="920"/>
      <c r="G7730" s="920"/>
      <c r="H7730" s="924" t="s">
        <v>38</v>
      </c>
      <c r="I7730" s="924"/>
      <c r="J7730" s="921" t="s">
        <v>31</v>
      </c>
      <c r="K7730" s="921" t="s">
        <v>32</v>
      </c>
      <c r="L7730" s="925">
        <v>100</v>
      </c>
    </row>
    <row r="7731" spans="1:12" s="1" customFormat="1" ht="24" customHeight="1" x14ac:dyDescent="0.15">
      <c r="A7731" s="918"/>
      <c r="B7731" s="14" t="s">
        <v>39</v>
      </c>
      <c r="C7731" s="14" t="s">
        <v>4244</v>
      </c>
      <c r="D7731" s="15">
        <v>43585</v>
      </c>
      <c r="E7731" s="14" t="s">
        <v>2462</v>
      </c>
      <c r="F7731" s="920"/>
      <c r="G7731" s="920"/>
      <c r="H7731" s="924"/>
      <c r="I7731" s="924"/>
      <c r="J7731" s="921"/>
      <c r="K7731" s="921"/>
      <c r="L7731" s="925"/>
    </row>
    <row r="7732" spans="1:12" s="1" customFormat="1" ht="24" customHeight="1" x14ac:dyDescent="0.15">
      <c r="A7732" s="918">
        <v>1441</v>
      </c>
      <c r="B7732" s="9" t="s">
        <v>22</v>
      </c>
      <c r="C7732" s="13" t="s">
        <v>23</v>
      </c>
      <c r="D7732" s="13" t="s">
        <v>24</v>
      </c>
      <c r="E7732" s="13" t="s">
        <v>25</v>
      </c>
      <c r="F7732" s="919" t="s">
        <v>17</v>
      </c>
      <c r="G7732" s="919"/>
      <c r="H7732" s="920"/>
      <c r="I7732" s="920"/>
      <c r="J7732" s="920"/>
      <c r="K7732" s="920"/>
      <c r="L7732" s="920"/>
    </row>
    <row r="7733" spans="1:12" s="1" customFormat="1" ht="26.25" customHeight="1" x14ac:dyDescent="0.15">
      <c r="A7733" s="918"/>
      <c r="B7733" s="921" t="s">
        <v>4245</v>
      </c>
      <c r="C7733" s="922" t="s">
        <v>4246</v>
      </c>
      <c r="D7733" s="923">
        <v>43664</v>
      </c>
      <c r="E7733" s="921" t="s">
        <v>2235</v>
      </c>
      <c r="F7733" s="921" t="s">
        <v>2236</v>
      </c>
      <c r="G7733" s="921"/>
      <c r="H7733" s="924" t="s">
        <v>30</v>
      </c>
      <c r="I7733" s="924"/>
      <c r="J7733" s="14" t="s">
        <v>31</v>
      </c>
      <c r="K7733" s="14" t="s">
        <v>32</v>
      </c>
      <c r="L7733" s="16">
        <v>398</v>
      </c>
    </row>
    <row r="7734" spans="1:12" s="1" customFormat="1" ht="197.25" customHeight="1" x14ac:dyDescent="0.15">
      <c r="A7734" s="918"/>
      <c r="B7734" s="921"/>
      <c r="C7734" s="922"/>
      <c r="D7734" s="923"/>
      <c r="E7734" s="921"/>
      <c r="F7734" s="921"/>
      <c r="G7734" s="921"/>
      <c r="H7734" s="924" t="s">
        <v>33</v>
      </c>
      <c r="I7734" s="924"/>
      <c r="J7734" s="14" t="s">
        <v>31</v>
      </c>
      <c r="K7734" s="14" t="s">
        <v>31</v>
      </c>
      <c r="L7734" s="16">
        <v>0</v>
      </c>
    </row>
    <row r="7735" spans="1:12" s="1" customFormat="1" ht="24" customHeight="1" x14ac:dyDescent="0.15">
      <c r="A7735" s="918"/>
      <c r="B7735" s="9" t="s">
        <v>34</v>
      </c>
      <c r="C7735" s="13" t="s">
        <v>35</v>
      </c>
      <c r="D7735" s="13" t="s">
        <v>36</v>
      </c>
      <c r="E7735" s="13" t="s">
        <v>37</v>
      </c>
      <c r="F7735" s="920"/>
      <c r="G7735" s="920"/>
      <c r="H7735" s="924" t="s">
        <v>38</v>
      </c>
      <c r="I7735" s="924"/>
      <c r="J7735" s="921" t="s">
        <v>31</v>
      </c>
      <c r="K7735" s="921" t="s">
        <v>31</v>
      </c>
      <c r="L7735" s="925">
        <v>0</v>
      </c>
    </row>
    <row r="7736" spans="1:12" s="1" customFormat="1" ht="24" customHeight="1" x14ac:dyDescent="0.15">
      <c r="A7736" s="918"/>
      <c r="B7736" s="14" t="s">
        <v>204</v>
      </c>
      <c r="C7736" s="14" t="s">
        <v>2236</v>
      </c>
      <c r="D7736" s="15">
        <v>43666</v>
      </c>
      <c r="E7736" s="14" t="s">
        <v>743</v>
      </c>
      <c r="F7736" s="920"/>
      <c r="G7736" s="920"/>
      <c r="H7736" s="924"/>
      <c r="I7736" s="924"/>
      <c r="J7736" s="921"/>
      <c r="K7736" s="921"/>
      <c r="L7736" s="925"/>
    </row>
    <row r="7737" spans="1:12" s="1" customFormat="1" ht="24" customHeight="1" x14ac:dyDescent="0.15">
      <c r="A7737" s="918">
        <v>1442</v>
      </c>
      <c r="B7737" s="9" t="s">
        <v>22</v>
      </c>
      <c r="C7737" s="13" t="s">
        <v>23</v>
      </c>
      <c r="D7737" s="13" t="s">
        <v>24</v>
      </c>
      <c r="E7737" s="13" t="s">
        <v>25</v>
      </c>
      <c r="F7737" s="919" t="s">
        <v>17</v>
      </c>
      <c r="G7737" s="919"/>
      <c r="H7737" s="920"/>
      <c r="I7737" s="920"/>
      <c r="J7737" s="920"/>
      <c r="K7737" s="920"/>
      <c r="L7737" s="920"/>
    </row>
    <row r="7738" spans="1:12" s="1" customFormat="1" ht="26.25" customHeight="1" x14ac:dyDescent="0.15">
      <c r="A7738" s="918"/>
      <c r="B7738" s="921" t="s">
        <v>4247</v>
      </c>
      <c r="C7738" s="922" t="s">
        <v>4248</v>
      </c>
      <c r="D7738" s="923">
        <v>43558</v>
      </c>
      <c r="E7738" s="921" t="s">
        <v>207</v>
      </c>
      <c r="F7738" s="921" t="s">
        <v>208</v>
      </c>
      <c r="G7738" s="921"/>
      <c r="H7738" s="924" t="s">
        <v>30</v>
      </c>
      <c r="I7738" s="924"/>
      <c r="J7738" s="14" t="s">
        <v>31</v>
      </c>
      <c r="K7738" s="14" t="s">
        <v>32</v>
      </c>
      <c r="L7738" s="16">
        <v>361.25</v>
      </c>
    </row>
    <row r="7739" spans="1:12" s="1" customFormat="1" ht="239.25" customHeight="1" x14ac:dyDescent="0.15">
      <c r="A7739" s="918"/>
      <c r="B7739" s="921"/>
      <c r="C7739" s="922"/>
      <c r="D7739" s="923"/>
      <c r="E7739" s="921"/>
      <c r="F7739" s="921"/>
      <c r="G7739" s="921"/>
      <c r="H7739" s="924" t="s">
        <v>33</v>
      </c>
      <c r="I7739" s="924"/>
      <c r="J7739" s="14" t="s">
        <v>31</v>
      </c>
      <c r="K7739" s="14" t="s">
        <v>31</v>
      </c>
      <c r="L7739" s="16">
        <v>0</v>
      </c>
    </row>
    <row r="7740" spans="1:12" s="1" customFormat="1" ht="24" customHeight="1" x14ac:dyDescent="0.15">
      <c r="A7740" s="918"/>
      <c r="B7740" s="9" t="s">
        <v>34</v>
      </c>
      <c r="C7740" s="13" t="s">
        <v>35</v>
      </c>
      <c r="D7740" s="13" t="s">
        <v>36</v>
      </c>
      <c r="E7740" s="13" t="s">
        <v>37</v>
      </c>
      <c r="F7740" s="920"/>
      <c r="G7740" s="920"/>
      <c r="H7740" s="924" t="s">
        <v>38</v>
      </c>
      <c r="I7740" s="924"/>
      <c r="J7740" s="921" t="s">
        <v>31</v>
      </c>
      <c r="K7740" s="921" t="s">
        <v>31</v>
      </c>
      <c r="L7740" s="925">
        <v>0</v>
      </c>
    </row>
    <row r="7741" spans="1:12" s="1" customFormat="1" ht="24" customHeight="1" x14ac:dyDescent="0.15">
      <c r="A7741" s="918"/>
      <c r="B7741" s="14" t="s">
        <v>4249</v>
      </c>
      <c r="C7741" s="14" t="s">
        <v>208</v>
      </c>
      <c r="D7741" s="15">
        <v>43561</v>
      </c>
      <c r="E7741" s="14" t="s">
        <v>1896</v>
      </c>
      <c r="F7741" s="920"/>
      <c r="G7741" s="920"/>
      <c r="H7741" s="924"/>
      <c r="I7741" s="924"/>
      <c r="J7741" s="921"/>
      <c r="K7741" s="921"/>
      <c r="L7741" s="925"/>
    </row>
    <row r="7742" spans="1:12" s="1" customFormat="1" ht="24" customHeight="1" x14ac:dyDescent="0.15">
      <c r="A7742" s="918">
        <v>1443</v>
      </c>
      <c r="B7742" s="9" t="s">
        <v>22</v>
      </c>
      <c r="C7742" s="13" t="s">
        <v>23</v>
      </c>
      <c r="D7742" s="13" t="s">
        <v>24</v>
      </c>
      <c r="E7742" s="13" t="s">
        <v>25</v>
      </c>
      <c r="F7742" s="919" t="s">
        <v>17</v>
      </c>
      <c r="G7742" s="919"/>
      <c r="H7742" s="920"/>
      <c r="I7742" s="920"/>
      <c r="J7742" s="920"/>
      <c r="K7742" s="920"/>
      <c r="L7742" s="920"/>
    </row>
    <row r="7743" spans="1:12" s="1" customFormat="1" ht="26.25" customHeight="1" x14ac:dyDescent="0.15">
      <c r="A7743" s="918"/>
      <c r="B7743" s="921" t="s">
        <v>4247</v>
      </c>
      <c r="C7743" s="922" t="s">
        <v>4250</v>
      </c>
      <c r="D7743" s="923">
        <v>43584</v>
      </c>
      <c r="E7743" s="921" t="s">
        <v>53</v>
      </c>
      <c r="F7743" s="921" t="s">
        <v>375</v>
      </c>
      <c r="G7743" s="921"/>
      <c r="H7743" s="924" t="s">
        <v>30</v>
      </c>
      <c r="I7743" s="924"/>
      <c r="J7743" s="14" t="s">
        <v>31</v>
      </c>
      <c r="K7743" s="14" t="s">
        <v>32</v>
      </c>
      <c r="L7743" s="16">
        <v>253</v>
      </c>
    </row>
    <row r="7744" spans="1:12" s="1" customFormat="1" ht="134.25" customHeight="1" x14ac:dyDescent="0.15">
      <c r="A7744" s="918"/>
      <c r="B7744" s="921"/>
      <c r="C7744" s="922"/>
      <c r="D7744" s="923"/>
      <c r="E7744" s="921"/>
      <c r="F7744" s="921"/>
      <c r="G7744" s="921"/>
      <c r="H7744" s="924" t="s">
        <v>33</v>
      </c>
      <c r="I7744" s="924"/>
      <c r="J7744" s="14" t="s">
        <v>31</v>
      </c>
      <c r="K7744" s="14" t="s">
        <v>32</v>
      </c>
      <c r="L7744" s="16">
        <v>260</v>
      </c>
    </row>
    <row r="7745" spans="1:12" s="1" customFormat="1" ht="24" customHeight="1" x14ac:dyDescent="0.15">
      <c r="A7745" s="918"/>
      <c r="B7745" s="9" t="s">
        <v>34</v>
      </c>
      <c r="C7745" s="13" t="s">
        <v>35</v>
      </c>
      <c r="D7745" s="13" t="s">
        <v>36</v>
      </c>
      <c r="E7745" s="13" t="s">
        <v>37</v>
      </c>
      <c r="F7745" s="920"/>
      <c r="G7745" s="920"/>
      <c r="H7745" s="924" t="s">
        <v>38</v>
      </c>
      <c r="I7745" s="924"/>
      <c r="J7745" s="921" t="s">
        <v>31</v>
      </c>
      <c r="K7745" s="921" t="s">
        <v>31</v>
      </c>
      <c r="L7745" s="925">
        <v>0</v>
      </c>
    </row>
    <row r="7746" spans="1:12" s="1" customFormat="1" ht="24" customHeight="1" x14ac:dyDescent="0.15">
      <c r="A7746" s="918"/>
      <c r="B7746" s="14" t="s">
        <v>4249</v>
      </c>
      <c r="C7746" s="14" t="s">
        <v>375</v>
      </c>
      <c r="D7746" s="15">
        <v>43585</v>
      </c>
      <c r="E7746" s="14" t="s">
        <v>4251</v>
      </c>
      <c r="F7746" s="920"/>
      <c r="G7746" s="920"/>
      <c r="H7746" s="924"/>
      <c r="I7746" s="924"/>
      <c r="J7746" s="921"/>
      <c r="K7746" s="921"/>
      <c r="L7746" s="925"/>
    </row>
    <row r="7747" spans="1:12" s="1" customFormat="1" ht="24" customHeight="1" x14ac:dyDescent="0.15">
      <c r="A7747" s="918">
        <v>1444</v>
      </c>
      <c r="B7747" s="9" t="s">
        <v>22</v>
      </c>
      <c r="C7747" s="13" t="s">
        <v>23</v>
      </c>
      <c r="D7747" s="13" t="s">
        <v>24</v>
      </c>
      <c r="E7747" s="13" t="s">
        <v>25</v>
      </c>
      <c r="F7747" s="919" t="s">
        <v>17</v>
      </c>
      <c r="G7747" s="919"/>
      <c r="H7747" s="920"/>
      <c r="I7747" s="920"/>
      <c r="J7747" s="920"/>
      <c r="K7747" s="920"/>
      <c r="L7747" s="920"/>
    </row>
    <row r="7748" spans="1:12" s="1" customFormat="1" ht="26.25" customHeight="1" x14ac:dyDescent="0.15">
      <c r="A7748" s="918"/>
      <c r="B7748" s="921" t="s">
        <v>4247</v>
      </c>
      <c r="C7748" s="922" t="s">
        <v>4252</v>
      </c>
      <c r="D7748" s="923">
        <v>43594</v>
      </c>
      <c r="E7748" s="921" t="s">
        <v>28</v>
      </c>
      <c r="F7748" s="921" t="s">
        <v>4253</v>
      </c>
      <c r="G7748" s="921"/>
      <c r="H7748" s="924" t="s">
        <v>30</v>
      </c>
      <c r="I7748" s="924"/>
      <c r="J7748" s="14" t="s">
        <v>31</v>
      </c>
      <c r="K7748" s="14" t="s">
        <v>32</v>
      </c>
      <c r="L7748" s="16">
        <v>213</v>
      </c>
    </row>
    <row r="7749" spans="1:12" s="1" customFormat="1" ht="207.75" customHeight="1" x14ac:dyDescent="0.15">
      <c r="A7749" s="918"/>
      <c r="B7749" s="921"/>
      <c r="C7749" s="922"/>
      <c r="D7749" s="923"/>
      <c r="E7749" s="921"/>
      <c r="F7749" s="921"/>
      <c r="G7749" s="921"/>
      <c r="H7749" s="924" t="s">
        <v>33</v>
      </c>
      <c r="I7749" s="924"/>
      <c r="J7749" s="14" t="s">
        <v>31</v>
      </c>
      <c r="K7749" s="14" t="s">
        <v>32</v>
      </c>
      <c r="L7749" s="16">
        <v>496.6</v>
      </c>
    </row>
    <row r="7750" spans="1:12" s="1" customFormat="1" ht="24" customHeight="1" x14ac:dyDescent="0.15">
      <c r="A7750" s="918"/>
      <c r="B7750" s="9" t="s">
        <v>34</v>
      </c>
      <c r="C7750" s="13" t="s">
        <v>35</v>
      </c>
      <c r="D7750" s="13" t="s">
        <v>36</v>
      </c>
      <c r="E7750" s="13" t="s">
        <v>37</v>
      </c>
      <c r="F7750" s="920"/>
      <c r="G7750" s="920"/>
      <c r="H7750" s="924" t="s">
        <v>38</v>
      </c>
      <c r="I7750" s="924"/>
      <c r="J7750" s="921" t="s">
        <v>31</v>
      </c>
      <c r="K7750" s="921" t="s">
        <v>31</v>
      </c>
      <c r="L7750" s="925">
        <v>0</v>
      </c>
    </row>
    <row r="7751" spans="1:12" s="1" customFormat="1" ht="24" customHeight="1" x14ac:dyDescent="0.15">
      <c r="A7751" s="918"/>
      <c r="B7751" s="14" t="s">
        <v>4249</v>
      </c>
      <c r="C7751" s="14" t="s">
        <v>4253</v>
      </c>
      <c r="D7751" s="15">
        <v>43596</v>
      </c>
      <c r="E7751" s="14" t="s">
        <v>1283</v>
      </c>
      <c r="F7751" s="920"/>
      <c r="G7751" s="920"/>
      <c r="H7751" s="924"/>
      <c r="I7751" s="924"/>
      <c r="J7751" s="921"/>
      <c r="K7751" s="921"/>
      <c r="L7751" s="925"/>
    </row>
    <row r="7752" spans="1:12" s="1" customFormat="1" ht="24" customHeight="1" x14ac:dyDescent="0.15">
      <c r="A7752" s="918">
        <v>1445</v>
      </c>
      <c r="B7752" s="9" t="s">
        <v>22</v>
      </c>
      <c r="C7752" s="13" t="s">
        <v>23</v>
      </c>
      <c r="D7752" s="13" t="s">
        <v>24</v>
      </c>
      <c r="E7752" s="13" t="s">
        <v>25</v>
      </c>
      <c r="F7752" s="919" t="s">
        <v>17</v>
      </c>
      <c r="G7752" s="919"/>
      <c r="H7752" s="920"/>
      <c r="I7752" s="920"/>
      <c r="J7752" s="920"/>
      <c r="K7752" s="920"/>
      <c r="L7752" s="920"/>
    </row>
    <row r="7753" spans="1:12" s="1" customFormat="1" ht="26.25" customHeight="1" x14ac:dyDescent="0.15">
      <c r="A7753" s="918"/>
      <c r="B7753" s="921" t="s">
        <v>4247</v>
      </c>
      <c r="C7753" s="922" t="s">
        <v>4254</v>
      </c>
      <c r="D7753" s="923">
        <v>43606</v>
      </c>
      <c r="E7753" s="921" t="s">
        <v>3131</v>
      </c>
      <c r="F7753" s="921" t="s">
        <v>4255</v>
      </c>
      <c r="G7753" s="921"/>
      <c r="H7753" s="924" t="s">
        <v>30</v>
      </c>
      <c r="I7753" s="924"/>
      <c r="J7753" s="14" t="s">
        <v>31</v>
      </c>
      <c r="K7753" s="14" t="s">
        <v>32</v>
      </c>
      <c r="L7753" s="16">
        <v>230</v>
      </c>
    </row>
    <row r="7754" spans="1:12" s="1" customFormat="1" ht="239.25" customHeight="1" x14ac:dyDescent="0.15">
      <c r="A7754" s="918"/>
      <c r="B7754" s="921"/>
      <c r="C7754" s="922"/>
      <c r="D7754" s="923"/>
      <c r="E7754" s="921"/>
      <c r="F7754" s="921"/>
      <c r="G7754" s="921"/>
      <c r="H7754" s="924" t="s">
        <v>33</v>
      </c>
      <c r="I7754" s="924"/>
      <c r="J7754" s="14" t="s">
        <v>31</v>
      </c>
      <c r="K7754" s="14" t="s">
        <v>32</v>
      </c>
      <c r="L7754" s="16">
        <v>764</v>
      </c>
    </row>
    <row r="7755" spans="1:12" s="1" customFormat="1" ht="24" customHeight="1" x14ac:dyDescent="0.15">
      <c r="A7755" s="918"/>
      <c r="B7755" s="9" t="s">
        <v>34</v>
      </c>
      <c r="C7755" s="13" t="s">
        <v>35</v>
      </c>
      <c r="D7755" s="13" t="s">
        <v>36</v>
      </c>
      <c r="E7755" s="13" t="s">
        <v>37</v>
      </c>
      <c r="F7755" s="920"/>
      <c r="G7755" s="920"/>
      <c r="H7755" s="924" t="s">
        <v>38</v>
      </c>
      <c r="I7755" s="924"/>
      <c r="J7755" s="921" t="s">
        <v>31</v>
      </c>
      <c r="K7755" s="921" t="s">
        <v>31</v>
      </c>
      <c r="L7755" s="925">
        <v>0</v>
      </c>
    </row>
    <row r="7756" spans="1:12" s="1" customFormat="1" ht="24" customHeight="1" x14ac:dyDescent="0.15">
      <c r="A7756" s="918"/>
      <c r="B7756" s="14" t="s">
        <v>4249</v>
      </c>
      <c r="C7756" s="14" t="s">
        <v>4255</v>
      </c>
      <c r="D7756" s="15">
        <v>43609</v>
      </c>
      <c r="E7756" s="14" t="s">
        <v>4256</v>
      </c>
      <c r="F7756" s="920"/>
      <c r="G7756" s="920"/>
      <c r="H7756" s="924"/>
      <c r="I7756" s="924"/>
      <c r="J7756" s="921"/>
      <c r="K7756" s="921"/>
      <c r="L7756" s="925"/>
    </row>
    <row r="7757" spans="1:12" s="1" customFormat="1" ht="24" customHeight="1" x14ac:dyDescent="0.15">
      <c r="A7757" s="918">
        <v>1446</v>
      </c>
      <c r="B7757" s="9" t="s">
        <v>22</v>
      </c>
      <c r="C7757" s="13" t="s">
        <v>23</v>
      </c>
      <c r="D7757" s="13" t="s">
        <v>24</v>
      </c>
      <c r="E7757" s="13" t="s">
        <v>25</v>
      </c>
      <c r="F7757" s="919" t="s">
        <v>17</v>
      </c>
      <c r="G7757" s="919"/>
      <c r="H7757" s="920"/>
      <c r="I7757" s="920"/>
      <c r="J7757" s="920"/>
      <c r="K7757" s="920"/>
      <c r="L7757" s="920"/>
    </row>
    <row r="7758" spans="1:12" s="1" customFormat="1" ht="26.25" customHeight="1" x14ac:dyDescent="0.15">
      <c r="A7758" s="918"/>
      <c r="B7758" s="921" t="s">
        <v>4247</v>
      </c>
      <c r="C7758" s="922" t="s">
        <v>4257</v>
      </c>
      <c r="D7758" s="923">
        <v>43614</v>
      </c>
      <c r="E7758" s="921" t="s">
        <v>151</v>
      </c>
      <c r="F7758" s="921" t="s">
        <v>1085</v>
      </c>
      <c r="G7758" s="921"/>
      <c r="H7758" s="924" t="s">
        <v>30</v>
      </c>
      <c r="I7758" s="924"/>
      <c r="J7758" s="14" t="s">
        <v>31</v>
      </c>
      <c r="K7758" s="14" t="s">
        <v>32</v>
      </c>
      <c r="L7758" s="16">
        <v>223</v>
      </c>
    </row>
    <row r="7759" spans="1:12" s="1" customFormat="1" ht="144.75" customHeight="1" x14ac:dyDescent="0.15">
      <c r="A7759" s="918"/>
      <c r="B7759" s="921"/>
      <c r="C7759" s="922"/>
      <c r="D7759" s="923"/>
      <c r="E7759" s="921"/>
      <c r="F7759" s="921"/>
      <c r="G7759" s="921"/>
      <c r="H7759" s="924" t="s">
        <v>33</v>
      </c>
      <c r="I7759" s="924"/>
      <c r="J7759" s="14" t="s">
        <v>31</v>
      </c>
      <c r="K7759" s="14" t="s">
        <v>32</v>
      </c>
      <c r="L7759" s="16">
        <v>1145.6000000000001</v>
      </c>
    </row>
    <row r="7760" spans="1:12" s="1" customFormat="1" ht="24" customHeight="1" x14ac:dyDescent="0.15">
      <c r="A7760" s="918"/>
      <c r="B7760" s="9" t="s">
        <v>34</v>
      </c>
      <c r="C7760" s="13" t="s">
        <v>35</v>
      </c>
      <c r="D7760" s="13" t="s">
        <v>36</v>
      </c>
      <c r="E7760" s="13" t="s">
        <v>37</v>
      </c>
      <c r="F7760" s="920"/>
      <c r="G7760" s="920"/>
      <c r="H7760" s="924" t="s">
        <v>38</v>
      </c>
      <c r="I7760" s="924"/>
      <c r="J7760" s="921" t="s">
        <v>31</v>
      </c>
      <c r="K7760" s="921" t="s">
        <v>32</v>
      </c>
      <c r="L7760" s="925">
        <v>450</v>
      </c>
    </row>
    <row r="7761" spans="1:12" s="1" customFormat="1" ht="24" customHeight="1" x14ac:dyDescent="0.15">
      <c r="A7761" s="918"/>
      <c r="B7761" s="14" t="s">
        <v>4249</v>
      </c>
      <c r="C7761" s="14" t="s">
        <v>1085</v>
      </c>
      <c r="D7761" s="15">
        <v>43616</v>
      </c>
      <c r="E7761" s="14" t="s">
        <v>4258</v>
      </c>
      <c r="F7761" s="920"/>
      <c r="G7761" s="920"/>
      <c r="H7761" s="924"/>
      <c r="I7761" s="924"/>
      <c r="J7761" s="921"/>
      <c r="K7761" s="921"/>
      <c r="L7761" s="925"/>
    </row>
    <row r="7762" spans="1:12" s="1" customFormat="1" ht="24" customHeight="1" x14ac:dyDescent="0.15">
      <c r="A7762" s="918">
        <v>1447</v>
      </c>
      <c r="B7762" s="9" t="s">
        <v>22</v>
      </c>
      <c r="C7762" s="13" t="s">
        <v>23</v>
      </c>
      <c r="D7762" s="13" t="s">
        <v>24</v>
      </c>
      <c r="E7762" s="13" t="s">
        <v>25</v>
      </c>
      <c r="F7762" s="919" t="s">
        <v>17</v>
      </c>
      <c r="G7762" s="919"/>
      <c r="H7762" s="920"/>
      <c r="I7762" s="920"/>
      <c r="J7762" s="920"/>
      <c r="K7762" s="920"/>
      <c r="L7762" s="920"/>
    </row>
    <row r="7763" spans="1:12" s="1" customFormat="1" ht="26.25" customHeight="1" x14ac:dyDescent="0.15">
      <c r="A7763" s="918"/>
      <c r="B7763" s="921" t="s">
        <v>4247</v>
      </c>
      <c r="C7763" s="922" t="s">
        <v>4259</v>
      </c>
      <c r="D7763" s="923">
        <v>43632</v>
      </c>
      <c r="E7763" s="921" t="s">
        <v>520</v>
      </c>
      <c r="F7763" s="921" t="s">
        <v>521</v>
      </c>
      <c r="G7763" s="921"/>
      <c r="H7763" s="924" t="s">
        <v>30</v>
      </c>
      <c r="I7763" s="924"/>
      <c r="J7763" s="14" t="s">
        <v>32</v>
      </c>
      <c r="K7763" s="14" t="s">
        <v>32</v>
      </c>
      <c r="L7763" s="16">
        <v>940.58</v>
      </c>
    </row>
    <row r="7764" spans="1:12" s="1" customFormat="1" ht="409.2" customHeight="1" x14ac:dyDescent="0.15">
      <c r="A7764" s="918"/>
      <c r="B7764" s="921"/>
      <c r="C7764" s="922"/>
      <c r="D7764" s="923"/>
      <c r="E7764" s="921"/>
      <c r="F7764" s="921"/>
      <c r="G7764" s="921"/>
      <c r="H7764" s="924" t="s">
        <v>33</v>
      </c>
      <c r="I7764" s="924"/>
      <c r="J7764" s="921" t="s">
        <v>32</v>
      </c>
      <c r="K7764" s="921" t="s">
        <v>31</v>
      </c>
      <c r="L7764" s="925">
        <v>717.05</v>
      </c>
    </row>
    <row r="7765" spans="1:12" s="1" customFormat="1" ht="260.85000000000002" customHeight="1" x14ac:dyDescent="0.15">
      <c r="A7765" s="918"/>
      <c r="B7765" s="921"/>
      <c r="C7765" s="922"/>
      <c r="D7765" s="923"/>
      <c r="E7765" s="921"/>
      <c r="F7765" s="921"/>
      <c r="G7765" s="921"/>
      <c r="H7765" s="924"/>
      <c r="I7765" s="924"/>
      <c r="J7765" s="921"/>
      <c r="K7765" s="921"/>
      <c r="L7765" s="925"/>
    </row>
    <row r="7766" spans="1:12" s="1" customFormat="1" ht="24" customHeight="1" x14ac:dyDescent="0.15">
      <c r="A7766" s="918"/>
      <c r="B7766" s="9" t="s">
        <v>34</v>
      </c>
      <c r="C7766" s="13" t="s">
        <v>35</v>
      </c>
      <c r="D7766" s="13" t="s">
        <v>36</v>
      </c>
      <c r="E7766" s="13" t="s">
        <v>37</v>
      </c>
      <c r="F7766" s="920"/>
      <c r="G7766" s="920"/>
      <c r="H7766" s="924" t="s">
        <v>38</v>
      </c>
      <c r="I7766" s="924"/>
      <c r="J7766" s="921" t="s">
        <v>32</v>
      </c>
      <c r="K7766" s="921" t="s">
        <v>32</v>
      </c>
      <c r="L7766" s="925">
        <v>945</v>
      </c>
    </row>
    <row r="7767" spans="1:12" s="1" customFormat="1" ht="24" customHeight="1" x14ac:dyDescent="0.15">
      <c r="A7767" s="918"/>
      <c r="B7767" s="14" t="s">
        <v>4249</v>
      </c>
      <c r="C7767" s="14" t="s">
        <v>521</v>
      </c>
      <c r="D7767" s="15">
        <v>43636</v>
      </c>
      <c r="E7767" s="14" t="s">
        <v>2761</v>
      </c>
      <c r="F7767" s="920"/>
      <c r="G7767" s="920"/>
      <c r="H7767" s="924"/>
      <c r="I7767" s="924"/>
      <c r="J7767" s="921"/>
      <c r="K7767" s="921"/>
      <c r="L7767" s="925"/>
    </row>
    <row r="7768" spans="1:12" s="1" customFormat="1" ht="24" customHeight="1" x14ac:dyDescent="0.15">
      <c r="A7768" s="918">
        <v>1448</v>
      </c>
      <c r="B7768" s="9" t="s">
        <v>22</v>
      </c>
      <c r="C7768" s="13" t="s">
        <v>23</v>
      </c>
      <c r="D7768" s="13" t="s">
        <v>24</v>
      </c>
      <c r="E7768" s="13" t="s">
        <v>25</v>
      </c>
      <c r="F7768" s="919" t="s">
        <v>17</v>
      </c>
      <c r="G7768" s="919"/>
      <c r="H7768" s="920"/>
      <c r="I7768" s="920"/>
      <c r="J7768" s="920"/>
      <c r="K7768" s="920"/>
      <c r="L7768" s="920"/>
    </row>
    <row r="7769" spans="1:12" s="1" customFormat="1" ht="26.25" customHeight="1" x14ac:dyDescent="0.15">
      <c r="A7769" s="918"/>
      <c r="B7769" s="921" t="s">
        <v>4247</v>
      </c>
      <c r="C7769" s="922" t="s">
        <v>4260</v>
      </c>
      <c r="D7769" s="923">
        <v>43717</v>
      </c>
      <c r="E7769" s="921" t="s">
        <v>593</v>
      </c>
      <c r="F7769" s="921" t="s">
        <v>710</v>
      </c>
      <c r="G7769" s="921"/>
      <c r="H7769" s="924" t="s">
        <v>30</v>
      </c>
      <c r="I7769" s="924"/>
      <c r="J7769" s="14" t="s">
        <v>31</v>
      </c>
      <c r="K7769" s="14" t="s">
        <v>32</v>
      </c>
      <c r="L7769" s="16">
        <v>983</v>
      </c>
    </row>
    <row r="7770" spans="1:12" s="1" customFormat="1" ht="409.2" customHeight="1" x14ac:dyDescent="0.15">
      <c r="A7770" s="918"/>
      <c r="B7770" s="921"/>
      <c r="C7770" s="922"/>
      <c r="D7770" s="923"/>
      <c r="E7770" s="921"/>
      <c r="F7770" s="921"/>
      <c r="G7770" s="921"/>
      <c r="H7770" s="924" t="s">
        <v>33</v>
      </c>
      <c r="I7770" s="924"/>
      <c r="J7770" s="921" t="s">
        <v>31</v>
      </c>
      <c r="K7770" s="921" t="s">
        <v>32</v>
      </c>
      <c r="L7770" s="925">
        <v>1372.24</v>
      </c>
    </row>
    <row r="7771" spans="1:12" s="1" customFormat="1" ht="197.85" customHeight="1" x14ac:dyDescent="0.15">
      <c r="A7771" s="918"/>
      <c r="B7771" s="921"/>
      <c r="C7771" s="922"/>
      <c r="D7771" s="923"/>
      <c r="E7771" s="921"/>
      <c r="F7771" s="921"/>
      <c r="G7771" s="921"/>
      <c r="H7771" s="924"/>
      <c r="I7771" s="924"/>
      <c r="J7771" s="921"/>
      <c r="K7771" s="921"/>
      <c r="L7771" s="925"/>
    </row>
    <row r="7772" spans="1:12" s="1" customFormat="1" ht="24" customHeight="1" x14ac:dyDescent="0.15">
      <c r="A7772" s="918"/>
      <c r="B7772" s="9" t="s">
        <v>34</v>
      </c>
      <c r="C7772" s="13" t="s">
        <v>35</v>
      </c>
      <c r="D7772" s="13" t="s">
        <v>36</v>
      </c>
      <c r="E7772" s="13" t="s">
        <v>37</v>
      </c>
      <c r="F7772" s="920"/>
      <c r="G7772" s="920"/>
      <c r="H7772" s="924" t="s">
        <v>38</v>
      </c>
      <c r="I7772" s="924"/>
      <c r="J7772" s="921" t="s">
        <v>31</v>
      </c>
      <c r="K7772" s="921" t="s">
        <v>32</v>
      </c>
      <c r="L7772" s="925">
        <v>542</v>
      </c>
    </row>
    <row r="7773" spans="1:12" s="1" customFormat="1" ht="24" customHeight="1" x14ac:dyDescent="0.15">
      <c r="A7773" s="918"/>
      <c r="B7773" s="14" t="s">
        <v>4249</v>
      </c>
      <c r="C7773" s="14" t="s">
        <v>710</v>
      </c>
      <c r="D7773" s="15">
        <v>43725</v>
      </c>
      <c r="E7773" s="14" t="s">
        <v>4261</v>
      </c>
      <c r="F7773" s="920"/>
      <c r="G7773" s="920"/>
      <c r="H7773" s="924"/>
      <c r="I7773" s="924"/>
      <c r="J7773" s="921"/>
      <c r="K7773" s="921"/>
      <c r="L7773" s="925"/>
    </row>
    <row r="7774" spans="1:12" s="1" customFormat="1" ht="24" customHeight="1" x14ac:dyDescent="0.15">
      <c r="A7774" s="918">
        <v>1449</v>
      </c>
      <c r="B7774" s="9" t="s">
        <v>22</v>
      </c>
      <c r="C7774" s="13" t="s">
        <v>23</v>
      </c>
      <c r="D7774" s="13" t="s">
        <v>24</v>
      </c>
      <c r="E7774" s="13" t="s">
        <v>25</v>
      </c>
      <c r="F7774" s="919" t="s">
        <v>17</v>
      </c>
      <c r="G7774" s="919"/>
      <c r="H7774" s="920"/>
      <c r="I7774" s="920"/>
      <c r="J7774" s="920"/>
      <c r="K7774" s="920"/>
      <c r="L7774" s="920"/>
    </row>
    <row r="7775" spans="1:12" s="1" customFormat="1" ht="26.25" customHeight="1" x14ac:dyDescent="0.15">
      <c r="A7775" s="918"/>
      <c r="B7775" s="921" t="s">
        <v>4247</v>
      </c>
      <c r="C7775" s="922" t="s">
        <v>4260</v>
      </c>
      <c r="D7775" s="923">
        <v>43717</v>
      </c>
      <c r="E7775" s="921" t="s">
        <v>593</v>
      </c>
      <c r="F7775" s="921" t="s">
        <v>4262</v>
      </c>
      <c r="G7775" s="921"/>
      <c r="H7775" s="924" t="s">
        <v>30</v>
      </c>
      <c r="I7775" s="924"/>
      <c r="J7775" s="14" t="s">
        <v>31</v>
      </c>
      <c r="K7775" s="14" t="s">
        <v>32</v>
      </c>
      <c r="L7775" s="16">
        <v>665</v>
      </c>
    </row>
    <row r="7776" spans="1:12" s="1" customFormat="1" ht="409.2" customHeight="1" x14ac:dyDescent="0.15">
      <c r="A7776" s="918"/>
      <c r="B7776" s="921"/>
      <c r="C7776" s="922"/>
      <c r="D7776" s="923"/>
      <c r="E7776" s="921"/>
      <c r="F7776" s="921"/>
      <c r="G7776" s="921"/>
      <c r="H7776" s="924" t="s">
        <v>33</v>
      </c>
      <c r="I7776" s="924"/>
      <c r="J7776" s="921" t="s">
        <v>31</v>
      </c>
      <c r="K7776" s="921" t="s">
        <v>32</v>
      </c>
      <c r="L7776" s="925">
        <v>519</v>
      </c>
    </row>
    <row r="7777" spans="1:12" s="1" customFormat="1" ht="197.85" customHeight="1" x14ac:dyDescent="0.15">
      <c r="A7777" s="918"/>
      <c r="B7777" s="921"/>
      <c r="C7777" s="922"/>
      <c r="D7777" s="923"/>
      <c r="E7777" s="921"/>
      <c r="F7777" s="921"/>
      <c r="G7777" s="921"/>
      <c r="H7777" s="924"/>
      <c r="I7777" s="924"/>
      <c r="J7777" s="921"/>
      <c r="K7777" s="921"/>
      <c r="L7777" s="925"/>
    </row>
    <row r="7778" spans="1:12" s="1" customFormat="1" ht="24" customHeight="1" x14ac:dyDescent="0.15">
      <c r="A7778" s="918"/>
      <c r="B7778" s="9" t="s">
        <v>34</v>
      </c>
      <c r="C7778" s="13" t="s">
        <v>35</v>
      </c>
      <c r="D7778" s="13" t="s">
        <v>36</v>
      </c>
      <c r="E7778" s="13" t="s">
        <v>37</v>
      </c>
      <c r="F7778" s="920"/>
      <c r="G7778" s="920"/>
      <c r="H7778" s="924" t="s">
        <v>38</v>
      </c>
      <c r="I7778" s="924"/>
      <c r="J7778" s="921" t="s">
        <v>31</v>
      </c>
      <c r="K7778" s="921" t="s">
        <v>31</v>
      </c>
      <c r="L7778" s="925">
        <v>0</v>
      </c>
    </row>
    <row r="7779" spans="1:12" s="1" customFormat="1" ht="24" customHeight="1" x14ac:dyDescent="0.15">
      <c r="A7779" s="918"/>
      <c r="B7779" s="14" t="s">
        <v>4249</v>
      </c>
      <c r="C7779" s="14" t="s">
        <v>4262</v>
      </c>
      <c r="D7779" s="15">
        <v>43725</v>
      </c>
      <c r="E7779" s="14" t="s">
        <v>4261</v>
      </c>
      <c r="F7779" s="920"/>
      <c r="G7779" s="920"/>
      <c r="H7779" s="924"/>
      <c r="I7779" s="924"/>
      <c r="J7779" s="921"/>
      <c r="K7779" s="921"/>
      <c r="L7779" s="925"/>
    </row>
    <row r="7780" spans="1:12" s="1" customFormat="1" ht="24" customHeight="1" x14ac:dyDescent="0.15">
      <c r="A7780" s="918">
        <v>1450</v>
      </c>
      <c r="B7780" s="9" t="s">
        <v>22</v>
      </c>
      <c r="C7780" s="13" t="s">
        <v>23</v>
      </c>
      <c r="D7780" s="13" t="s">
        <v>24</v>
      </c>
      <c r="E7780" s="13" t="s">
        <v>25</v>
      </c>
      <c r="F7780" s="919" t="s">
        <v>17</v>
      </c>
      <c r="G7780" s="919"/>
      <c r="H7780" s="920"/>
      <c r="I7780" s="920"/>
      <c r="J7780" s="920"/>
      <c r="K7780" s="920"/>
      <c r="L7780" s="920"/>
    </row>
    <row r="7781" spans="1:12" s="1" customFormat="1" ht="26.25" customHeight="1" x14ac:dyDescent="0.15">
      <c r="A7781" s="918"/>
      <c r="B7781" s="921" t="s">
        <v>4247</v>
      </c>
      <c r="C7781" s="922" t="s">
        <v>4263</v>
      </c>
      <c r="D7781" s="923">
        <v>43733</v>
      </c>
      <c r="E7781" s="921" t="s">
        <v>420</v>
      </c>
      <c r="F7781" s="921" t="s">
        <v>421</v>
      </c>
      <c r="G7781" s="921"/>
      <c r="H7781" s="924" t="s">
        <v>30</v>
      </c>
      <c r="I7781" s="924"/>
      <c r="J7781" s="14" t="s">
        <v>31</v>
      </c>
      <c r="K7781" s="14" t="s">
        <v>32</v>
      </c>
      <c r="L7781" s="16">
        <v>192.5</v>
      </c>
    </row>
    <row r="7782" spans="1:12" s="1" customFormat="1" ht="302.25" customHeight="1" x14ac:dyDescent="0.15">
      <c r="A7782" s="918"/>
      <c r="B7782" s="921"/>
      <c r="C7782" s="922"/>
      <c r="D7782" s="923"/>
      <c r="E7782" s="921"/>
      <c r="F7782" s="921"/>
      <c r="G7782" s="921"/>
      <c r="H7782" s="924" t="s">
        <v>33</v>
      </c>
      <c r="I7782" s="924"/>
      <c r="J7782" s="14" t="s">
        <v>31</v>
      </c>
      <c r="K7782" s="14" t="s">
        <v>32</v>
      </c>
      <c r="L7782" s="16">
        <v>369</v>
      </c>
    </row>
    <row r="7783" spans="1:12" s="1" customFormat="1" ht="24" customHeight="1" x14ac:dyDescent="0.15">
      <c r="A7783" s="918"/>
      <c r="B7783" s="9" t="s">
        <v>34</v>
      </c>
      <c r="C7783" s="13" t="s">
        <v>35</v>
      </c>
      <c r="D7783" s="13" t="s">
        <v>36</v>
      </c>
      <c r="E7783" s="13" t="s">
        <v>37</v>
      </c>
      <c r="F7783" s="920"/>
      <c r="G7783" s="920"/>
      <c r="H7783" s="924" t="s">
        <v>38</v>
      </c>
      <c r="I7783" s="924"/>
      <c r="J7783" s="921" t="s">
        <v>31</v>
      </c>
      <c r="K7783" s="921" t="s">
        <v>32</v>
      </c>
      <c r="L7783" s="925">
        <v>70</v>
      </c>
    </row>
    <row r="7784" spans="1:12" s="1" customFormat="1" ht="24" customHeight="1" x14ac:dyDescent="0.15">
      <c r="A7784" s="918"/>
      <c r="B7784" s="14" t="s">
        <v>4249</v>
      </c>
      <c r="C7784" s="14" t="s">
        <v>421</v>
      </c>
      <c r="D7784" s="15">
        <v>43735</v>
      </c>
      <c r="E7784" s="14" t="s">
        <v>1466</v>
      </c>
      <c r="F7784" s="920"/>
      <c r="G7784" s="920"/>
      <c r="H7784" s="924"/>
      <c r="I7784" s="924"/>
      <c r="J7784" s="921"/>
      <c r="K7784" s="921"/>
      <c r="L7784" s="925"/>
    </row>
    <row r="7785" spans="1:12" s="1" customFormat="1" ht="24" customHeight="1" x14ac:dyDescent="0.15">
      <c r="A7785" s="918">
        <v>1451</v>
      </c>
      <c r="B7785" s="9" t="s">
        <v>22</v>
      </c>
      <c r="C7785" s="13" t="s">
        <v>23</v>
      </c>
      <c r="D7785" s="13" t="s">
        <v>24</v>
      </c>
      <c r="E7785" s="13" t="s">
        <v>25</v>
      </c>
      <c r="F7785" s="919" t="s">
        <v>17</v>
      </c>
      <c r="G7785" s="919"/>
      <c r="H7785" s="920"/>
      <c r="I7785" s="920"/>
      <c r="J7785" s="920"/>
      <c r="K7785" s="920"/>
      <c r="L7785" s="920"/>
    </row>
    <row r="7786" spans="1:12" s="1" customFormat="1" ht="26.25" customHeight="1" x14ac:dyDescent="0.15">
      <c r="A7786" s="918"/>
      <c r="B7786" s="921" t="s">
        <v>4264</v>
      </c>
      <c r="C7786" s="922" t="s">
        <v>4265</v>
      </c>
      <c r="D7786" s="923">
        <v>43691</v>
      </c>
      <c r="E7786" s="921" t="s">
        <v>298</v>
      </c>
      <c r="F7786" s="921" t="s">
        <v>893</v>
      </c>
      <c r="G7786" s="921"/>
      <c r="H7786" s="924" t="s">
        <v>30</v>
      </c>
      <c r="I7786" s="924"/>
      <c r="J7786" s="14" t="s">
        <v>31</v>
      </c>
      <c r="K7786" s="14" t="s">
        <v>32</v>
      </c>
      <c r="L7786" s="16">
        <v>683.25</v>
      </c>
    </row>
    <row r="7787" spans="1:12" s="1" customFormat="1" ht="123.75" customHeight="1" x14ac:dyDescent="0.15">
      <c r="A7787" s="918"/>
      <c r="B7787" s="921"/>
      <c r="C7787" s="922"/>
      <c r="D7787" s="923"/>
      <c r="E7787" s="921"/>
      <c r="F7787" s="921"/>
      <c r="G7787" s="921"/>
      <c r="H7787" s="924" t="s">
        <v>33</v>
      </c>
      <c r="I7787" s="924"/>
      <c r="J7787" s="14" t="s">
        <v>31</v>
      </c>
      <c r="K7787" s="14" t="s">
        <v>31</v>
      </c>
      <c r="L7787" s="16">
        <v>0</v>
      </c>
    </row>
    <row r="7788" spans="1:12" s="1" customFormat="1" ht="24" customHeight="1" x14ac:dyDescent="0.15">
      <c r="A7788" s="918"/>
      <c r="B7788" s="9" t="s">
        <v>34</v>
      </c>
      <c r="C7788" s="13" t="s">
        <v>35</v>
      </c>
      <c r="D7788" s="13" t="s">
        <v>36</v>
      </c>
      <c r="E7788" s="13" t="s">
        <v>37</v>
      </c>
      <c r="F7788" s="920"/>
      <c r="G7788" s="920"/>
      <c r="H7788" s="924" t="s">
        <v>38</v>
      </c>
      <c r="I7788" s="924"/>
      <c r="J7788" s="921" t="s">
        <v>31</v>
      </c>
      <c r="K7788" s="921" t="s">
        <v>32</v>
      </c>
      <c r="L7788" s="925">
        <v>500</v>
      </c>
    </row>
    <row r="7789" spans="1:12" s="1" customFormat="1" ht="24" customHeight="1" x14ac:dyDescent="0.15">
      <c r="A7789" s="918"/>
      <c r="B7789" s="14" t="s">
        <v>229</v>
      </c>
      <c r="C7789" s="14" t="s">
        <v>893</v>
      </c>
      <c r="D7789" s="15">
        <v>43694</v>
      </c>
      <c r="E7789" s="14" t="s">
        <v>1881</v>
      </c>
      <c r="F7789" s="920"/>
      <c r="G7789" s="920"/>
      <c r="H7789" s="924"/>
      <c r="I7789" s="924"/>
      <c r="J7789" s="921"/>
      <c r="K7789" s="921"/>
      <c r="L7789" s="925"/>
    </row>
    <row r="7790" spans="1:12" s="1" customFormat="1" ht="24" customHeight="1" x14ac:dyDescent="0.15">
      <c r="A7790" s="918">
        <v>1452</v>
      </c>
      <c r="B7790" s="9" t="s">
        <v>22</v>
      </c>
      <c r="C7790" s="13" t="s">
        <v>23</v>
      </c>
      <c r="D7790" s="13" t="s">
        <v>24</v>
      </c>
      <c r="E7790" s="13" t="s">
        <v>25</v>
      </c>
      <c r="F7790" s="919" t="s">
        <v>17</v>
      </c>
      <c r="G7790" s="919"/>
      <c r="H7790" s="920"/>
      <c r="I7790" s="920"/>
      <c r="J7790" s="920"/>
      <c r="K7790" s="920"/>
      <c r="L7790" s="920"/>
    </row>
    <row r="7791" spans="1:12" s="1" customFormat="1" ht="26.25" customHeight="1" x14ac:dyDescent="0.15">
      <c r="A7791" s="918"/>
      <c r="B7791" s="921" t="s">
        <v>4266</v>
      </c>
      <c r="C7791" s="922" t="s">
        <v>4267</v>
      </c>
      <c r="D7791" s="923">
        <v>43564</v>
      </c>
      <c r="E7791" s="921" t="s">
        <v>3214</v>
      </c>
      <c r="F7791" s="921" t="s">
        <v>714</v>
      </c>
      <c r="G7791" s="921"/>
      <c r="H7791" s="924" t="s">
        <v>30</v>
      </c>
      <c r="I7791" s="924"/>
      <c r="J7791" s="14" t="s">
        <v>31</v>
      </c>
      <c r="K7791" s="14" t="s">
        <v>32</v>
      </c>
      <c r="L7791" s="16">
        <v>756</v>
      </c>
    </row>
    <row r="7792" spans="1:12" s="1" customFormat="1" ht="409.2" customHeight="1" x14ac:dyDescent="0.15">
      <c r="A7792" s="918"/>
      <c r="B7792" s="921"/>
      <c r="C7792" s="922"/>
      <c r="D7792" s="923"/>
      <c r="E7792" s="921"/>
      <c r="F7792" s="921"/>
      <c r="G7792" s="921"/>
      <c r="H7792" s="924" t="s">
        <v>33</v>
      </c>
      <c r="I7792" s="924"/>
      <c r="J7792" s="921" t="s">
        <v>31</v>
      </c>
      <c r="K7792" s="921" t="s">
        <v>32</v>
      </c>
      <c r="L7792" s="925">
        <v>453.59</v>
      </c>
    </row>
    <row r="7793" spans="1:12" s="1" customFormat="1" ht="166.35" customHeight="1" x14ac:dyDescent="0.15">
      <c r="A7793" s="918"/>
      <c r="B7793" s="921"/>
      <c r="C7793" s="922"/>
      <c r="D7793" s="923"/>
      <c r="E7793" s="921"/>
      <c r="F7793" s="921"/>
      <c r="G7793" s="921"/>
      <c r="H7793" s="924"/>
      <c r="I7793" s="924"/>
      <c r="J7793" s="921"/>
      <c r="K7793" s="921"/>
      <c r="L7793" s="925"/>
    </row>
    <row r="7794" spans="1:12" s="1" customFormat="1" ht="24" customHeight="1" x14ac:dyDescent="0.15">
      <c r="A7794" s="918"/>
      <c r="B7794" s="9" t="s">
        <v>34</v>
      </c>
      <c r="C7794" s="13" t="s">
        <v>35</v>
      </c>
      <c r="D7794" s="13" t="s">
        <v>36</v>
      </c>
      <c r="E7794" s="13" t="s">
        <v>37</v>
      </c>
      <c r="F7794" s="920"/>
      <c r="G7794" s="920"/>
      <c r="H7794" s="924" t="s">
        <v>38</v>
      </c>
      <c r="I7794" s="924"/>
      <c r="J7794" s="921" t="s">
        <v>31</v>
      </c>
      <c r="K7794" s="921" t="s">
        <v>32</v>
      </c>
      <c r="L7794" s="925">
        <v>380.3</v>
      </c>
    </row>
    <row r="7795" spans="1:12" s="1" customFormat="1" ht="24" customHeight="1" x14ac:dyDescent="0.15">
      <c r="A7795" s="918"/>
      <c r="B7795" s="14" t="s">
        <v>229</v>
      </c>
      <c r="C7795" s="14" t="s">
        <v>714</v>
      </c>
      <c r="D7795" s="15">
        <v>43569</v>
      </c>
      <c r="E7795" s="14" t="s">
        <v>4268</v>
      </c>
      <c r="F7795" s="920"/>
      <c r="G7795" s="920"/>
      <c r="H7795" s="924"/>
      <c r="I7795" s="924"/>
      <c r="J7795" s="921"/>
      <c r="K7795" s="921"/>
      <c r="L7795" s="925"/>
    </row>
    <row r="7796" spans="1:12" s="1" customFormat="1" ht="24" customHeight="1" x14ac:dyDescent="0.15">
      <c r="A7796" s="918">
        <v>1453</v>
      </c>
      <c r="B7796" s="9" t="s">
        <v>22</v>
      </c>
      <c r="C7796" s="13" t="s">
        <v>23</v>
      </c>
      <c r="D7796" s="13" t="s">
        <v>24</v>
      </c>
      <c r="E7796" s="13" t="s">
        <v>25</v>
      </c>
      <c r="F7796" s="919" t="s">
        <v>17</v>
      </c>
      <c r="G7796" s="919"/>
      <c r="H7796" s="920"/>
      <c r="I7796" s="920"/>
      <c r="J7796" s="920"/>
      <c r="K7796" s="920"/>
      <c r="L7796" s="920"/>
    </row>
    <row r="7797" spans="1:12" s="1" customFormat="1" ht="26.25" customHeight="1" x14ac:dyDescent="0.15">
      <c r="A7797" s="918"/>
      <c r="B7797" s="921" t="s">
        <v>4266</v>
      </c>
      <c r="C7797" s="922" t="s">
        <v>4269</v>
      </c>
      <c r="D7797" s="923">
        <v>43585</v>
      </c>
      <c r="E7797" s="921" t="s">
        <v>53</v>
      </c>
      <c r="F7797" s="921" t="s">
        <v>375</v>
      </c>
      <c r="G7797" s="921"/>
      <c r="H7797" s="924" t="s">
        <v>30</v>
      </c>
      <c r="I7797" s="924"/>
      <c r="J7797" s="14" t="s">
        <v>31</v>
      </c>
      <c r="K7797" s="14" t="s">
        <v>32</v>
      </c>
      <c r="L7797" s="16">
        <v>367</v>
      </c>
    </row>
    <row r="7798" spans="1:12" s="1" customFormat="1" ht="409.2" customHeight="1" x14ac:dyDescent="0.15">
      <c r="A7798" s="918"/>
      <c r="B7798" s="921"/>
      <c r="C7798" s="922"/>
      <c r="D7798" s="923"/>
      <c r="E7798" s="921"/>
      <c r="F7798" s="921"/>
      <c r="G7798" s="921"/>
      <c r="H7798" s="924" t="s">
        <v>33</v>
      </c>
      <c r="I7798" s="924"/>
      <c r="J7798" s="921" t="s">
        <v>31</v>
      </c>
      <c r="K7798" s="921" t="s">
        <v>32</v>
      </c>
      <c r="L7798" s="925">
        <v>251</v>
      </c>
    </row>
    <row r="7799" spans="1:12" s="1" customFormat="1" ht="71.849999999999994" customHeight="1" x14ac:dyDescent="0.15">
      <c r="A7799" s="918"/>
      <c r="B7799" s="921"/>
      <c r="C7799" s="922"/>
      <c r="D7799" s="923"/>
      <c r="E7799" s="921"/>
      <c r="F7799" s="921"/>
      <c r="G7799" s="921"/>
      <c r="H7799" s="924"/>
      <c r="I7799" s="924"/>
      <c r="J7799" s="921"/>
      <c r="K7799" s="921"/>
      <c r="L7799" s="925"/>
    </row>
    <row r="7800" spans="1:12" s="1" customFormat="1" ht="24" customHeight="1" x14ac:dyDescent="0.15">
      <c r="A7800" s="918"/>
      <c r="B7800" s="9" t="s">
        <v>34</v>
      </c>
      <c r="C7800" s="13" t="s">
        <v>35</v>
      </c>
      <c r="D7800" s="13" t="s">
        <v>36</v>
      </c>
      <c r="E7800" s="13" t="s">
        <v>37</v>
      </c>
      <c r="F7800" s="920"/>
      <c r="G7800" s="920"/>
      <c r="H7800" s="924" t="s">
        <v>38</v>
      </c>
      <c r="I7800" s="924"/>
      <c r="J7800" s="921" t="s">
        <v>31</v>
      </c>
      <c r="K7800" s="921" t="s">
        <v>32</v>
      </c>
      <c r="L7800" s="925">
        <v>350</v>
      </c>
    </row>
    <row r="7801" spans="1:12" s="1" customFormat="1" ht="24" customHeight="1" x14ac:dyDescent="0.15">
      <c r="A7801" s="918"/>
      <c r="B7801" s="14" t="s">
        <v>229</v>
      </c>
      <c r="C7801" s="14" t="s">
        <v>375</v>
      </c>
      <c r="D7801" s="15">
        <v>43587</v>
      </c>
      <c r="E7801" s="14" t="s">
        <v>1353</v>
      </c>
      <c r="F7801" s="920"/>
      <c r="G7801" s="920"/>
      <c r="H7801" s="924"/>
      <c r="I7801" s="924"/>
      <c r="J7801" s="921"/>
      <c r="K7801" s="921"/>
      <c r="L7801" s="925"/>
    </row>
    <row r="7802" spans="1:12" s="1" customFormat="1" ht="24" customHeight="1" x14ac:dyDescent="0.15">
      <c r="A7802" s="918">
        <v>1454</v>
      </c>
      <c r="B7802" s="9" t="s">
        <v>22</v>
      </c>
      <c r="C7802" s="13" t="s">
        <v>23</v>
      </c>
      <c r="D7802" s="13" t="s">
        <v>24</v>
      </c>
      <c r="E7802" s="13" t="s">
        <v>25</v>
      </c>
      <c r="F7802" s="919" t="s">
        <v>17</v>
      </c>
      <c r="G7802" s="919"/>
      <c r="H7802" s="920"/>
      <c r="I7802" s="920"/>
      <c r="J7802" s="920"/>
      <c r="K7802" s="920"/>
      <c r="L7802" s="920"/>
    </row>
    <row r="7803" spans="1:12" s="1" customFormat="1" ht="26.25" customHeight="1" x14ac:dyDescent="0.15">
      <c r="A7803" s="918"/>
      <c r="B7803" s="921" t="s">
        <v>4266</v>
      </c>
      <c r="C7803" s="922" t="s">
        <v>4270</v>
      </c>
      <c r="D7803" s="923">
        <v>43720</v>
      </c>
      <c r="E7803" s="921" t="s">
        <v>839</v>
      </c>
      <c r="F7803" s="921" t="s">
        <v>840</v>
      </c>
      <c r="G7803" s="921"/>
      <c r="H7803" s="924" t="s">
        <v>30</v>
      </c>
      <c r="I7803" s="924"/>
      <c r="J7803" s="14" t="s">
        <v>31</v>
      </c>
      <c r="K7803" s="14" t="s">
        <v>32</v>
      </c>
      <c r="L7803" s="16">
        <v>245</v>
      </c>
    </row>
    <row r="7804" spans="1:12" s="1" customFormat="1" ht="302.25" customHeight="1" x14ac:dyDescent="0.15">
      <c r="A7804" s="918"/>
      <c r="B7804" s="921"/>
      <c r="C7804" s="922"/>
      <c r="D7804" s="923"/>
      <c r="E7804" s="921"/>
      <c r="F7804" s="921"/>
      <c r="G7804" s="921"/>
      <c r="H7804" s="924" t="s">
        <v>33</v>
      </c>
      <c r="I7804" s="924"/>
      <c r="J7804" s="14" t="s">
        <v>31</v>
      </c>
      <c r="K7804" s="14" t="s">
        <v>32</v>
      </c>
      <c r="L7804" s="16">
        <v>189</v>
      </c>
    </row>
    <row r="7805" spans="1:12" s="1" customFormat="1" ht="24" customHeight="1" x14ac:dyDescent="0.15">
      <c r="A7805" s="918"/>
      <c r="B7805" s="9" t="s">
        <v>34</v>
      </c>
      <c r="C7805" s="13" t="s">
        <v>35</v>
      </c>
      <c r="D7805" s="13" t="s">
        <v>36</v>
      </c>
      <c r="E7805" s="13" t="s">
        <v>37</v>
      </c>
      <c r="F7805" s="920"/>
      <c r="G7805" s="920"/>
      <c r="H7805" s="924" t="s">
        <v>38</v>
      </c>
      <c r="I7805" s="924"/>
      <c r="J7805" s="921" t="s">
        <v>31</v>
      </c>
      <c r="K7805" s="921" t="s">
        <v>32</v>
      </c>
      <c r="L7805" s="925">
        <v>18.96</v>
      </c>
    </row>
    <row r="7806" spans="1:12" s="1" customFormat="1" ht="24" customHeight="1" x14ac:dyDescent="0.15">
      <c r="A7806" s="918"/>
      <c r="B7806" s="14" t="s">
        <v>229</v>
      </c>
      <c r="C7806" s="14" t="s">
        <v>840</v>
      </c>
      <c r="D7806" s="15">
        <v>43721</v>
      </c>
      <c r="E7806" s="14" t="s">
        <v>1238</v>
      </c>
      <c r="F7806" s="920"/>
      <c r="G7806" s="920"/>
      <c r="H7806" s="924"/>
      <c r="I7806" s="924"/>
      <c r="J7806" s="921"/>
      <c r="K7806" s="921"/>
      <c r="L7806" s="925"/>
    </row>
    <row r="7807" spans="1:12" s="1" customFormat="1" ht="24" customHeight="1" x14ac:dyDescent="0.15">
      <c r="A7807" s="918">
        <v>1455</v>
      </c>
      <c r="B7807" s="9" t="s">
        <v>22</v>
      </c>
      <c r="C7807" s="13" t="s">
        <v>23</v>
      </c>
      <c r="D7807" s="13" t="s">
        <v>24</v>
      </c>
      <c r="E7807" s="13" t="s">
        <v>25</v>
      </c>
      <c r="F7807" s="919" t="s">
        <v>17</v>
      </c>
      <c r="G7807" s="919"/>
      <c r="H7807" s="920"/>
      <c r="I7807" s="920"/>
      <c r="J7807" s="920"/>
      <c r="K7807" s="920"/>
      <c r="L7807" s="920"/>
    </row>
    <row r="7808" spans="1:12" s="1" customFormat="1" ht="26.25" customHeight="1" x14ac:dyDescent="0.15">
      <c r="A7808" s="918"/>
      <c r="B7808" s="921" t="s">
        <v>4271</v>
      </c>
      <c r="C7808" s="922" t="s">
        <v>4272</v>
      </c>
      <c r="D7808" s="923">
        <v>43600</v>
      </c>
      <c r="E7808" s="921" t="s">
        <v>2226</v>
      </c>
      <c r="F7808" s="921" t="s">
        <v>4273</v>
      </c>
      <c r="G7808" s="921"/>
      <c r="H7808" s="924" t="s">
        <v>30</v>
      </c>
      <c r="I7808" s="924"/>
      <c r="J7808" s="14" t="s">
        <v>31</v>
      </c>
      <c r="K7808" s="14" t="s">
        <v>32</v>
      </c>
      <c r="L7808" s="16">
        <v>1263</v>
      </c>
    </row>
    <row r="7809" spans="1:12" s="1" customFormat="1" ht="291.75" customHeight="1" x14ac:dyDescent="0.15">
      <c r="A7809" s="918"/>
      <c r="B7809" s="921"/>
      <c r="C7809" s="922"/>
      <c r="D7809" s="923"/>
      <c r="E7809" s="921"/>
      <c r="F7809" s="921"/>
      <c r="G7809" s="921"/>
      <c r="H7809" s="924" t="s">
        <v>33</v>
      </c>
      <c r="I7809" s="924"/>
      <c r="J7809" s="14" t="s">
        <v>31</v>
      </c>
      <c r="K7809" s="14" t="s">
        <v>32</v>
      </c>
      <c r="L7809" s="16">
        <v>650</v>
      </c>
    </row>
    <row r="7810" spans="1:12" s="1" customFormat="1" ht="24" customHeight="1" x14ac:dyDescent="0.15">
      <c r="A7810" s="918"/>
      <c r="B7810" s="9" t="s">
        <v>34</v>
      </c>
      <c r="C7810" s="13" t="s">
        <v>35</v>
      </c>
      <c r="D7810" s="13" t="s">
        <v>36</v>
      </c>
      <c r="E7810" s="13" t="s">
        <v>37</v>
      </c>
      <c r="F7810" s="920"/>
      <c r="G7810" s="920"/>
      <c r="H7810" s="924" t="s">
        <v>38</v>
      </c>
      <c r="I7810" s="924"/>
      <c r="J7810" s="921" t="s">
        <v>31</v>
      </c>
      <c r="K7810" s="921" t="s">
        <v>32</v>
      </c>
      <c r="L7810" s="925">
        <v>780</v>
      </c>
    </row>
    <row r="7811" spans="1:12" s="1" customFormat="1" ht="24" customHeight="1" x14ac:dyDescent="0.15">
      <c r="A7811" s="918"/>
      <c r="B7811" s="14" t="s">
        <v>578</v>
      </c>
      <c r="C7811" s="14" t="s">
        <v>4273</v>
      </c>
      <c r="D7811" s="15">
        <v>43604</v>
      </c>
      <c r="E7811" s="14" t="s">
        <v>2747</v>
      </c>
      <c r="F7811" s="920"/>
      <c r="G7811" s="920"/>
      <c r="H7811" s="924"/>
      <c r="I7811" s="924"/>
      <c r="J7811" s="921"/>
      <c r="K7811" s="921"/>
      <c r="L7811" s="925"/>
    </row>
    <row r="7812" spans="1:12" s="1" customFormat="1" ht="24" customHeight="1" x14ac:dyDescent="0.15">
      <c r="A7812" s="918">
        <v>1456</v>
      </c>
      <c r="B7812" s="9" t="s">
        <v>22</v>
      </c>
      <c r="C7812" s="13" t="s">
        <v>23</v>
      </c>
      <c r="D7812" s="13" t="s">
        <v>24</v>
      </c>
      <c r="E7812" s="13" t="s">
        <v>25</v>
      </c>
      <c r="F7812" s="919" t="s">
        <v>17</v>
      </c>
      <c r="G7812" s="919"/>
      <c r="H7812" s="920"/>
      <c r="I7812" s="920"/>
      <c r="J7812" s="920"/>
      <c r="K7812" s="920"/>
      <c r="L7812" s="920"/>
    </row>
    <row r="7813" spans="1:12" s="1" customFormat="1" ht="26.25" customHeight="1" x14ac:dyDescent="0.15">
      <c r="A7813" s="918"/>
      <c r="B7813" s="921" t="s">
        <v>4271</v>
      </c>
      <c r="C7813" s="922" t="s">
        <v>4274</v>
      </c>
      <c r="D7813" s="923">
        <v>43670</v>
      </c>
      <c r="E7813" s="921" t="s">
        <v>1437</v>
      </c>
      <c r="F7813" s="921" t="s">
        <v>1438</v>
      </c>
      <c r="G7813" s="921"/>
      <c r="H7813" s="924" t="s">
        <v>30</v>
      </c>
      <c r="I7813" s="924"/>
      <c r="J7813" s="14" t="s">
        <v>31</v>
      </c>
      <c r="K7813" s="14" t="s">
        <v>32</v>
      </c>
      <c r="L7813" s="16">
        <v>500</v>
      </c>
    </row>
    <row r="7814" spans="1:12" s="1" customFormat="1" ht="260.25" customHeight="1" x14ac:dyDescent="0.15">
      <c r="A7814" s="918"/>
      <c r="B7814" s="921"/>
      <c r="C7814" s="922"/>
      <c r="D7814" s="923"/>
      <c r="E7814" s="921"/>
      <c r="F7814" s="921"/>
      <c r="G7814" s="921"/>
      <c r="H7814" s="924" t="s">
        <v>33</v>
      </c>
      <c r="I7814" s="924"/>
      <c r="J7814" s="14" t="s">
        <v>31</v>
      </c>
      <c r="K7814" s="14" t="s">
        <v>32</v>
      </c>
      <c r="L7814" s="16">
        <v>558</v>
      </c>
    </row>
    <row r="7815" spans="1:12" s="1" customFormat="1" ht="24" customHeight="1" x14ac:dyDescent="0.15">
      <c r="A7815" s="918"/>
      <c r="B7815" s="9" t="s">
        <v>34</v>
      </c>
      <c r="C7815" s="13" t="s">
        <v>35</v>
      </c>
      <c r="D7815" s="13" t="s">
        <v>36</v>
      </c>
      <c r="E7815" s="13" t="s">
        <v>37</v>
      </c>
      <c r="F7815" s="920"/>
      <c r="G7815" s="920"/>
      <c r="H7815" s="924" t="s">
        <v>38</v>
      </c>
      <c r="I7815" s="924"/>
      <c r="J7815" s="921" t="s">
        <v>31</v>
      </c>
      <c r="K7815" s="921" t="s">
        <v>32</v>
      </c>
      <c r="L7815" s="925">
        <v>140</v>
      </c>
    </row>
    <row r="7816" spans="1:12" s="1" customFormat="1" ht="24" customHeight="1" x14ac:dyDescent="0.15">
      <c r="A7816" s="918"/>
      <c r="B7816" s="14" t="s">
        <v>578</v>
      </c>
      <c r="C7816" s="14" t="s">
        <v>1438</v>
      </c>
      <c r="D7816" s="15">
        <v>43672</v>
      </c>
      <c r="E7816" s="14" t="s">
        <v>2619</v>
      </c>
      <c r="F7816" s="920"/>
      <c r="G7816" s="920"/>
      <c r="H7816" s="924"/>
      <c r="I7816" s="924"/>
      <c r="J7816" s="921"/>
      <c r="K7816" s="921"/>
      <c r="L7816" s="925"/>
    </row>
    <row r="7817" spans="1:12" s="1" customFormat="1" ht="24" customHeight="1" x14ac:dyDescent="0.15">
      <c r="A7817" s="918">
        <v>1457</v>
      </c>
      <c r="B7817" s="9" t="s">
        <v>22</v>
      </c>
      <c r="C7817" s="13" t="s">
        <v>23</v>
      </c>
      <c r="D7817" s="13" t="s">
        <v>24</v>
      </c>
      <c r="E7817" s="13" t="s">
        <v>25</v>
      </c>
      <c r="F7817" s="919" t="s">
        <v>17</v>
      </c>
      <c r="G7817" s="919"/>
      <c r="H7817" s="920"/>
      <c r="I7817" s="920"/>
      <c r="J7817" s="920"/>
      <c r="K7817" s="920"/>
      <c r="L7817" s="920"/>
    </row>
    <row r="7818" spans="1:12" s="1" customFormat="1" ht="26.25" customHeight="1" x14ac:dyDescent="0.15">
      <c r="A7818" s="918"/>
      <c r="B7818" s="921" t="s">
        <v>4271</v>
      </c>
      <c r="C7818" s="922" t="s">
        <v>4275</v>
      </c>
      <c r="D7818" s="923">
        <v>43680</v>
      </c>
      <c r="E7818" s="921" t="s">
        <v>3918</v>
      </c>
      <c r="F7818" s="921" t="s">
        <v>4276</v>
      </c>
      <c r="G7818" s="921"/>
      <c r="H7818" s="924" t="s">
        <v>30</v>
      </c>
      <c r="I7818" s="924"/>
      <c r="J7818" s="14" t="s">
        <v>31</v>
      </c>
      <c r="K7818" s="14" t="s">
        <v>32</v>
      </c>
      <c r="L7818" s="16">
        <v>571</v>
      </c>
    </row>
    <row r="7819" spans="1:12" s="1" customFormat="1" ht="270.75" customHeight="1" x14ac:dyDescent="0.15">
      <c r="A7819" s="918"/>
      <c r="B7819" s="921"/>
      <c r="C7819" s="922"/>
      <c r="D7819" s="923"/>
      <c r="E7819" s="921"/>
      <c r="F7819" s="921"/>
      <c r="G7819" s="921"/>
      <c r="H7819" s="924" t="s">
        <v>33</v>
      </c>
      <c r="I7819" s="924"/>
      <c r="J7819" s="14" t="s">
        <v>31</v>
      </c>
      <c r="K7819" s="14" t="s">
        <v>32</v>
      </c>
      <c r="L7819" s="16">
        <v>626.01</v>
      </c>
    </row>
    <row r="7820" spans="1:12" s="1" customFormat="1" ht="24" customHeight="1" x14ac:dyDescent="0.15">
      <c r="A7820" s="918"/>
      <c r="B7820" s="9" t="s">
        <v>34</v>
      </c>
      <c r="C7820" s="13" t="s">
        <v>35</v>
      </c>
      <c r="D7820" s="13" t="s">
        <v>36</v>
      </c>
      <c r="E7820" s="13" t="s">
        <v>37</v>
      </c>
      <c r="F7820" s="920"/>
      <c r="G7820" s="920"/>
      <c r="H7820" s="924" t="s">
        <v>38</v>
      </c>
      <c r="I7820" s="924"/>
      <c r="J7820" s="921" t="s">
        <v>31</v>
      </c>
      <c r="K7820" s="921" t="s">
        <v>31</v>
      </c>
      <c r="L7820" s="925">
        <v>0</v>
      </c>
    </row>
    <row r="7821" spans="1:12" s="1" customFormat="1" ht="24" customHeight="1" x14ac:dyDescent="0.15">
      <c r="A7821" s="918"/>
      <c r="B7821" s="14" t="s">
        <v>578</v>
      </c>
      <c r="C7821" s="14" t="s">
        <v>4276</v>
      </c>
      <c r="D7821" s="15">
        <v>43685</v>
      </c>
      <c r="E7821" s="14" t="s">
        <v>4277</v>
      </c>
      <c r="F7821" s="920"/>
      <c r="G7821" s="920"/>
      <c r="H7821" s="924"/>
      <c r="I7821" s="924"/>
      <c r="J7821" s="921"/>
      <c r="K7821" s="921"/>
      <c r="L7821" s="925"/>
    </row>
    <row r="7822" spans="1:12" s="1" customFormat="1" ht="24" customHeight="1" x14ac:dyDescent="0.15">
      <c r="A7822" s="918">
        <v>1458</v>
      </c>
      <c r="B7822" s="9" t="s">
        <v>22</v>
      </c>
      <c r="C7822" s="13" t="s">
        <v>23</v>
      </c>
      <c r="D7822" s="13" t="s">
        <v>24</v>
      </c>
      <c r="E7822" s="13" t="s">
        <v>25</v>
      </c>
      <c r="F7822" s="919" t="s">
        <v>17</v>
      </c>
      <c r="G7822" s="919"/>
      <c r="H7822" s="920"/>
      <c r="I7822" s="920"/>
      <c r="J7822" s="920"/>
      <c r="K7822" s="920"/>
      <c r="L7822" s="920"/>
    </row>
    <row r="7823" spans="1:12" s="1" customFormat="1" ht="26.25" customHeight="1" x14ac:dyDescent="0.15">
      <c r="A7823" s="918"/>
      <c r="B7823" s="921" t="s">
        <v>4271</v>
      </c>
      <c r="C7823" s="922" t="s">
        <v>4278</v>
      </c>
      <c r="D7823" s="923">
        <v>43730</v>
      </c>
      <c r="E7823" s="921" t="s">
        <v>465</v>
      </c>
      <c r="F7823" s="921" t="s">
        <v>4279</v>
      </c>
      <c r="G7823" s="921"/>
      <c r="H7823" s="924" t="s">
        <v>30</v>
      </c>
      <c r="I7823" s="924"/>
      <c r="J7823" s="14" t="s">
        <v>31</v>
      </c>
      <c r="K7823" s="14" t="s">
        <v>32</v>
      </c>
      <c r="L7823" s="16">
        <v>160</v>
      </c>
    </row>
    <row r="7824" spans="1:12" s="1" customFormat="1" ht="409.2" customHeight="1" x14ac:dyDescent="0.15">
      <c r="A7824" s="918"/>
      <c r="B7824" s="921"/>
      <c r="C7824" s="922"/>
      <c r="D7824" s="923"/>
      <c r="E7824" s="921"/>
      <c r="F7824" s="921"/>
      <c r="G7824" s="921"/>
      <c r="H7824" s="924" t="s">
        <v>33</v>
      </c>
      <c r="I7824" s="924"/>
      <c r="J7824" s="921" t="s">
        <v>31</v>
      </c>
      <c r="K7824" s="921" t="s">
        <v>31</v>
      </c>
      <c r="L7824" s="925">
        <v>0</v>
      </c>
    </row>
    <row r="7825" spans="1:12" s="1" customFormat="1" ht="281.85000000000002" customHeight="1" x14ac:dyDescent="0.15">
      <c r="A7825" s="918"/>
      <c r="B7825" s="921"/>
      <c r="C7825" s="922"/>
      <c r="D7825" s="923"/>
      <c r="E7825" s="921"/>
      <c r="F7825" s="921"/>
      <c r="G7825" s="921"/>
      <c r="H7825" s="924"/>
      <c r="I7825" s="924"/>
      <c r="J7825" s="921"/>
      <c r="K7825" s="921"/>
      <c r="L7825" s="925"/>
    </row>
    <row r="7826" spans="1:12" s="1" customFormat="1" ht="24" customHeight="1" x14ac:dyDescent="0.15">
      <c r="A7826" s="918"/>
      <c r="B7826" s="9" t="s">
        <v>34</v>
      </c>
      <c r="C7826" s="13" t="s">
        <v>35</v>
      </c>
      <c r="D7826" s="13" t="s">
        <v>36</v>
      </c>
      <c r="E7826" s="13" t="s">
        <v>37</v>
      </c>
      <c r="F7826" s="920"/>
      <c r="G7826" s="920"/>
      <c r="H7826" s="924" t="s">
        <v>38</v>
      </c>
      <c r="I7826" s="924"/>
      <c r="J7826" s="921" t="s">
        <v>31</v>
      </c>
      <c r="K7826" s="921" t="s">
        <v>32</v>
      </c>
      <c r="L7826" s="925">
        <v>270</v>
      </c>
    </row>
    <row r="7827" spans="1:12" s="1" customFormat="1" ht="24" customHeight="1" x14ac:dyDescent="0.15">
      <c r="A7827" s="918"/>
      <c r="B7827" s="14" t="s">
        <v>578</v>
      </c>
      <c r="C7827" s="14" t="s">
        <v>4279</v>
      </c>
      <c r="D7827" s="15">
        <v>43735</v>
      </c>
      <c r="E7827" s="14" t="s">
        <v>1762</v>
      </c>
      <c r="F7827" s="920"/>
      <c r="G7827" s="920"/>
      <c r="H7827" s="924"/>
      <c r="I7827" s="924"/>
      <c r="J7827" s="921"/>
      <c r="K7827" s="921"/>
      <c r="L7827" s="925"/>
    </row>
    <row r="7828" spans="1:12" s="1" customFormat="1" ht="24" customHeight="1" x14ac:dyDescent="0.15">
      <c r="A7828" s="918">
        <v>1459</v>
      </c>
      <c r="B7828" s="9" t="s">
        <v>22</v>
      </c>
      <c r="C7828" s="13" t="s">
        <v>23</v>
      </c>
      <c r="D7828" s="13" t="s">
        <v>24</v>
      </c>
      <c r="E7828" s="13" t="s">
        <v>25</v>
      </c>
      <c r="F7828" s="919" t="s">
        <v>17</v>
      </c>
      <c r="G7828" s="919"/>
      <c r="H7828" s="920"/>
      <c r="I7828" s="920"/>
      <c r="J7828" s="920"/>
      <c r="K7828" s="920"/>
      <c r="L7828" s="920"/>
    </row>
    <row r="7829" spans="1:12" s="1" customFormat="1" ht="26.25" customHeight="1" x14ac:dyDescent="0.15">
      <c r="A7829" s="918"/>
      <c r="B7829" s="921" t="s">
        <v>4271</v>
      </c>
      <c r="C7829" s="922" t="s">
        <v>4278</v>
      </c>
      <c r="D7829" s="923">
        <v>43730</v>
      </c>
      <c r="E7829" s="921" t="s">
        <v>465</v>
      </c>
      <c r="F7829" s="921" t="s">
        <v>4280</v>
      </c>
      <c r="G7829" s="921"/>
      <c r="H7829" s="924" t="s">
        <v>30</v>
      </c>
      <c r="I7829" s="924"/>
      <c r="J7829" s="14" t="s">
        <v>31</v>
      </c>
      <c r="K7829" s="14" t="s">
        <v>32</v>
      </c>
      <c r="L7829" s="16">
        <v>686</v>
      </c>
    </row>
    <row r="7830" spans="1:12" s="1" customFormat="1" ht="409.2" customHeight="1" x14ac:dyDescent="0.15">
      <c r="A7830" s="918"/>
      <c r="B7830" s="921"/>
      <c r="C7830" s="922"/>
      <c r="D7830" s="923"/>
      <c r="E7830" s="921"/>
      <c r="F7830" s="921"/>
      <c r="G7830" s="921"/>
      <c r="H7830" s="924" t="s">
        <v>33</v>
      </c>
      <c r="I7830" s="924"/>
      <c r="J7830" s="921" t="s">
        <v>31</v>
      </c>
      <c r="K7830" s="921" t="s">
        <v>32</v>
      </c>
      <c r="L7830" s="925">
        <v>1000</v>
      </c>
    </row>
    <row r="7831" spans="1:12" s="1" customFormat="1" ht="281.85000000000002" customHeight="1" x14ac:dyDescent="0.15">
      <c r="A7831" s="918"/>
      <c r="B7831" s="921"/>
      <c r="C7831" s="922"/>
      <c r="D7831" s="923"/>
      <c r="E7831" s="921"/>
      <c r="F7831" s="921"/>
      <c r="G7831" s="921"/>
      <c r="H7831" s="924"/>
      <c r="I7831" s="924"/>
      <c r="J7831" s="921"/>
      <c r="K7831" s="921"/>
      <c r="L7831" s="925"/>
    </row>
    <row r="7832" spans="1:12" s="1" customFormat="1" ht="24" customHeight="1" x14ac:dyDescent="0.15">
      <c r="A7832" s="918"/>
      <c r="B7832" s="9" t="s">
        <v>34</v>
      </c>
      <c r="C7832" s="13" t="s">
        <v>35</v>
      </c>
      <c r="D7832" s="13" t="s">
        <v>36</v>
      </c>
      <c r="E7832" s="13" t="s">
        <v>37</v>
      </c>
      <c r="F7832" s="920"/>
      <c r="G7832" s="920"/>
      <c r="H7832" s="924" t="s">
        <v>38</v>
      </c>
      <c r="I7832" s="924"/>
      <c r="J7832" s="921" t="s">
        <v>31</v>
      </c>
      <c r="K7832" s="921" t="s">
        <v>32</v>
      </c>
      <c r="L7832" s="925">
        <v>878</v>
      </c>
    </row>
    <row r="7833" spans="1:12" s="1" customFormat="1" ht="24" customHeight="1" x14ac:dyDescent="0.15">
      <c r="A7833" s="918"/>
      <c r="B7833" s="14" t="s">
        <v>578</v>
      </c>
      <c r="C7833" s="14" t="s">
        <v>4280</v>
      </c>
      <c r="D7833" s="15">
        <v>43735</v>
      </c>
      <c r="E7833" s="14" t="s">
        <v>1762</v>
      </c>
      <c r="F7833" s="920"/>
      <c r="G7833" s="920"/>
      <c r="H7833" s="924"/>
      <c r="I7833" s="924"/>
      <c r="J7833" s="921"/>
      <c r="K7833" s="921"/>
      <c r="L7833" s="925"/>
    </row>
    <row r="7834" spans="1:12" s="1" customFormat="1" ht="24" customHeight="1" x14ac:dyDescent="0.15">
      <c r="A7834" s="918">
        <v>1460</v>
      </c>
      <c r="B7834" s="9" t="s">
        <v>22</v>
      </c>
      <c r="C7834" s="13" t="s">
        <v>23</v>
      </c>
      <c r="D7834" s="13" t="s">
        <v>24</v>
      </c>
      <c r="E7834" s="13" t="s">
        <v>25</v>
      </c>
      <c r="F7834" s="919" t="s">
        <v>17</v>
      </c>
      <c r="G7834" s="919"/>
      <c r="H7834" s="920"/>
      <c r="I7834" s="920"/>
      <c r="J7834" s="920"/>
      <c r="K7834" s="920"/>
      <c r="L7834" s="920"/>
    </row>
    <row r="7835" spans="1:12" s="1" customFormat="1" ht="26.25" customHeight="1" x14ac:dyDescent="0.15">
      <c r="A7835" s="918"/>
      <c r="B7835" s="921" t="s">
        <v>4281</v>
      </c>
      <c r="C7835" s="922" t="s">
        <v>4282</v>
      </c>
      <c r="D7835" s="923">
        <v>43616</v>
      </c>
      <c r="E7835" s="921" t="s">
        <v>2226</v>
      </c>
      <c r="F7835" s="921" t="s">
        <v>3178</v>
      </c>
      <c r="G7835" s="921"/>
      <c r="H7835" s="924" t="s">
        <v>30</v>
      </c>
      <c r="I7835" s="924"/>
      <c r="J7835" s="14" t="s">
        <v>31</v>
      </c>
      <c r="K7835" s="14" t="s">
        <v>32</v>
      </c>
      <c r="L7835" s="16">
        <v>421.54</v>
      </c>
    </row>
    <row r="7836" spans="1:12" s="1" customFormat="1" ht="409.2" customHeight="1" x14ac:dyDescent="0.15">
      <c r="A7836" s="918"/>
      <c r="B7836" s="921"/>
      <c r="C7836" s="922"/>
      <c r="D7836" s="923"/>
      <c r="E7836" s="921"/>
      <c r="F7836" s="921"/>
      <c r="G7836" s="921"/>
      <c r="H7836" s="924" t="s">
        <v>33</v>
      </c>
      <c r="I7836" s="924"/>
      <c r="J7836" s="921" t="s">
        <v>31</v>
      </c>
      <c r="K7836" s="921" t="s">
        <v>32</v>
      </c>
      <c r="L7836" s="925">
        <v>283.95999999999998</v>
      </c>
    </row>
    <row r="7837" spans="1:12" s="1" customFormat="1" ht="302.85000000000002" customHeight="1" x14ac:dyDescent="0.15">
      <c r="A7837" s="918"/>
      <c r="B7837" s="921"/>
      <c r="C7837" s="922"/>
      <c r="D7837" s="923"/>
      <c r="E7837" s="921"/>
      <c r="F7837" s="921"/>
      <c r="G7837" s="921"/>
      <c r="H7837" s="924"/>
      <c r="I7837" s="924"/>
      <c r="J7837" s="921"/>
      <c r="K7837" s="921"/>
      <c r="L7837" s="925"/>
    </row>
    <row r="7838" spans="1:12" s="1" customFormat="1" ht="24" customHeight="1" x14ac:dyDescent="0.15">
      <c r="A7838" s="918"/>
      <c r="B7838" s="9" t="s">
        <v>34</v>
      </c>
      <c r="C7838" s="13" t="s">
        <v>35</v>
      </c>
      <c r="D7838" s="13" t="s">
        <v>36</v>
      </c>
      <c r="E7838" s="13" t="s">
        <v>37</v>
      </c>
      <c r="F7838" s="920"/>
      <c r="G7838" s="920"/>
      <c r="H7838" s="924" t="s">
        <v>38</v>
      </c>
      <c r="I7838" s="924"/>
      <c r="J7838" s="921" t="s">
        <v>31</v>
      </c>
      <c r="K7838" s="921" t="s">
        <v>31</v>
      </c>
      <c r="L7838" s="925">
        <v>0</v>
      </c>
    </row>
    <row r="7839" spans="1:12" s="1" customFormat="1" ht="24" customHeight="1" x14ac:dyDescent="0.15">
      <c r="A7839" s="918"/>
      <c r="B7839" s="14" t="s">
        <v>4283</v>
      </c>
      <c r="C7839" s="14" t="s">
        <v>3178</v>
      </c>
      <c r="D7839" s="15">
        <v>43620</v>
      </c>
      <c r="E7839" s="14" t="s">
        <v>4101</v>
      </c>
      <c r="F7839" s="920"/>
      <c r="G7839" s="920"/>
      <c r="H7839" s="924"/>
      <c r="I7839" s="924"/>
      <c r="J7839" s="921"/>
      <c r="K7839" s="921"/>
      <c r="L7839" s="925"/>
    </row>
    <row r="7840" spans="1:12" s="1" customFormat="1" ht="24" customHeight="1" x14ac:dyDescent="0.15">
      <c r="A7840" s="918">
        <v>1461</v>
      </c>
      <c r="B7840" s="9" t="s">
        <v>22</v>
      </c>
      <c r="C7840" s="13" t="s">
        <v>23</v>
      </c>
      <c r="D7840" s="13" t="s">
        <v>24</v>
      </c>
      <c r="E7840" s="13" t="s">
        <v>25</v>
      </c>
      <c r="F7840" s="919" t="s">
        <v>17</v>
      </c>
      <c r="G7840" s="919"/>
      <c r="H7840" s="920"/>
      <c r="I7840" s="920"/>
      <c r="J7840" s="920"/>
      <c r="K7840" s="920"/>
      <c r="L7840" s="920"/>
    </row>
    <row r="7841" spans="1:12" s="1" customFormat="1" ht="26.25" customHeight="1" x14ac:dyDescent="0.15">
      <c r="A7841" s="918"/>
      <c r="B7841" s="921" t="s">
        <v>4284</v>
      </c>
      <c r="C7841" s="922" t="s">
        <v>4285</v>
      </c>
      <c r="D7841" s="923">
        <v>43566</v>
      </c>
      <c r="E7841" s="921" t="s">
        <v>4286</v>
      </c>
      <c r="F7841" s="921" t="s">
        <v>4287</v>
      </c>
      <c r="G7841" s="921"/>
      <c r="H7841" s="924" t="s">
        <v>30</v>
      </c>
      <c r="I7841" s="924"/>
      <c r="J7841" s="14" t="s">
        <v>31</v>
      </c>
      <c r="K7841" s="14" t="s">
        <v>31</v>
      </c>
      <c r="L7841" s="16">
        <v>0</v>
      </c>
    </row>
    <row r="7842" spans="1:12" s="1" customFormat="1" ht="260.25" customHeight="1" x14ac:dyDescent="0.15">
      <c r="A7842" s="918"/>
      <c r="B7842" s="921"/>
      <c r="C7842" s="922"/>
      <c r="D7842" s="923"/>
      <c r="E7842" s="921"/>
      <c r="F7842" s="921"/>
      <c r="G7842" s="921"/>
      <c r="H7842" s="924" t="s">
        <v>33</v>
      </c>
      <c r="I7842" s="924"/>
      <c r="J7842" s="14" t="s">
        <v>31</v>
      </c>
      <c r="K7842" s="14" t="s">
        <v>32</v>
      </c>
      <c r="L7842" s="16">
        <v>856.5</v>
      </c>
    </row>
    <row r="7843" spans="1:12" s="1" customFormat="1" ht="24" customHeight="1" x14ac:dyDescent="0.15">
      <c r="A7843" s="918"/>
      <c r="B7843" s="9" t="s">
        <v>34</v>
      </c>
      <c r="C7843" s="13" t="s">
        <v>35</v>
      </c>
      <c r="D7843" s="13" t="s">
        <v>36</v>
      </c>
      <c r="E7843" s="13" t="s">
        <v>37</v>
      </c>
      <c r="F7843" s="920"/>
      <c r="G7843" s="920"/>
      <c r="H7843" s="924" t="s">
        <v>38</v>
      </c>
      <c r="I7843" s="924"/>
      <c r="J7843" s="921" t="s">
        <v>31</v>
      </c>
      <c r="K7843" s="921" t="s">
        <v>31</v>
      </c>
      <c r="L7843" s="925">
        <v>0</v>
      </c>
    </row>
    <row r="7844" spans="1:12" s="1" customFormat="1" ht="24" customHeight="1" x14ac:dyDescent="0.15">
      <c r="A7844" s="918"/>
      <c r="B7844" s="14" t="s">
        <v>574</v>
      </c>
      <c r="C7844" s="14" t="s">
        <v>4287</v>
      </c>
      <c r="D7844" s="15">
        <v>43568</v>
      </c>
      <c r="E7844" s="14" t="s">
        <v>399</v>
      </c>
      <c r="F7844" s="920"/>
      <c r="G7844" s="920"/>
      <c r="H7844" s="924"/>
      <c r="I7844" s="924"/>
      <c r="J7844" s="921"/>
      <c r="K7844" s="921"/>
      <c r="L7844" s="925"/>
    </row>
    <row r="7845" spans="1:12" s="1" customFormat="1" ht="24" customHeight="1" x14ac:dyDescent="0.15">
      <c r="A7845" s="918">
        <v>1462</v>
      </c>
      <c r="B7845" s="9" t="s">
        <v>22</v>
      </c>
      <c r="C7845" s="13" t="s">
        <v>23</v>
      </c>
      <c r="D7845" s="13" t="s">
        <v>24</v>
      </c>
      <c r="E7845" s="13" t="s">
        <v>25</v>
      </c>
      <c r="F7845" s="919" t="s">
        <v>17</v>
      </c>
      <c r="G7845" s="919"/>
      <c r="H7845" s="920"/>
      <c r="I7845" s="920"/>
      <c r="J7845" s="920"/>
      <c r="K7845" s="920"/>
      <c r="L7845" s="920"/>
    </row>
    <row r="7846" spans="1:12" s="1" customFormat="1" ht="26.25" customHeight="1" x14ac:dyDescent="0.15">
      <c r="A7846" s="918"/>
      <c r="B7846" s="921" t="s">
        <v>4288</v>
      </c>
      <c r="C7846" s="922" t="s">
        <v>4289</v>
      </c>
      <c r="D7846" s="923">
        <v>43582</v>
      </c>
      <c r="E7846" s="921" t="s">
        <v>402</v>
      </c>
      <c r="F7846" s="921" t="s">
        <v>403</v>
      </c>
      <c r="G7846" s="921"/>
      <c r="H7846" s="924" t="s">
        <v>30</v>
      </c>
      <c r="I7846" s="924"/>
      <c r="J7846" s="14" t="s">
        <v>31</v>
      </c>
      <c r="K7846" s="14" t="s">
        <v>32</v>
      </c>
      <c r="L7846" s="16">
        <v>780</v>
      </c>
    </row>
    <row r="7847" spans="1:12" s="1" customFormat="1" ht="92.25" customHeight="1" x14ac:dyDescent="0.15">
      <c r="A7847" s="918"/>
      <c r="B7847" s="921"/>
      <c r="C7847" s="922"/>
      <c r="D7847" s="923"/>
      <c r="E7847" s="921"/>
      <c r="F7847" s="921"/>
      <c r="G7847" s="921"/>
      <c r="H7847" s="924" t="s">
        <v>33</v>
      </c>
      <c r="I7847" s="924"/>
      <c r="J7847" s="14" t="s">
        <v>31</v>
      </c>
      <c r="K7847" s="14" t="s">
        <v>32</v>
      </c>
      <c r="L7847" s="16">
        <v>297.98</v>
      </c>
    </row>
    <row r="7848" spans="1:12" s="1" customFormat="1" ht="24" customHeight="1" x14ac:dyDescent="0.15">
      <c r="A7848" s="918"/>
      <c r="B7848" s="9" t="s">
        <v>34</v>
      </c>
      <c r="C7848" s="13" t="s">
        <v>35</v>
      </c>
      <c r="D7848" s="13" t="s">
        <v>36</v>
      </c>
      <c r="E7848" s="13" t="s">
        <v>37</v>
      </c>
      <c r="F7848" s="920"/>
      <c r="G7848" s="920"/>
      <c r="H7848" s="924" t="s">
        <v>38</v>
      </c>
      <c r="I7848" s="924"/>
      <c r="J7848" s="921" t="s">
        <v>31</v>
      </c>
      <c r="K7848" s="921" t="s">
        <v>31</v>
      </c>
      <c r="L7848" s="925">
        <v>0</v>
      </c>
    </row>
    <row r="7849" spans="1:12" s="1" customFormat="1" ht="24" customHeight="1" x14ac:dyDescent="0.15">
      <c r="A7849" s="918"/>
      <c r="B7849" s="14" t="s">
        <v>4290</v>
      </c>
      <c r="C7849" s="14" t="s">
        <v>403</v>
      </c>
      <c r="D7849" s="15">
        <v>43589</v>
      </c>
      <c r="E7849" s="14" t="s">
        <v>458</v>
      </c>
      <c r="F7849" s="920"/>
      <c r="G7849" s="920"/>
      <c r="H7849" s="924"/>
      <c r="I7849" s="924"/>
      <c r="J7849" s="921"/>
      <c r="K7849" s="921"/>
      <c r="L7849" s="925"/>
    </row>
    <row r="7850" spans="1:12" s="1" customFormat="1" ht="24" customHeight="1" x14ac:dyDescent="0.15">
      <c r="A7850" s="918">
        <v>1463</v>
      </c>
      <c r="B7850" s="9" t="s">
        <v>22</v>
      </c>
      <c r="C7850" s="13" t="s">
        <v>23</v>
      </c>
      <c r="D7850" s="13" t="s">
        <v>24</v>
      </c>
      <c r="E7850" s="13" t="s">
        <v>25</v>
      </c>
      <c r="F7850" s="919" t="s">
        <v>17</v>
      </c>
      <c r="G7850" s="919"/>
      <c r="H7850" s="920"/>
      <c r="I7850" s="920"/>
      <c r="J7850" s="920"/>
      <c r="K7850" s="920"/>
      <c r="L7850" s="920"/>
    </row>
    <row r="7851" spans="1:12" s="1" customFormat="1" ht="26.25" customHeight="1" x14ac:dyDescent="0.15">
      <c r="A7851" s="918"/>
      <c r="B7851" s="921" t="s">
        <v>4291</v>
      </c>
      <c r="C7851" s="922" t="s">
        <v>4292</v>
      </c>
      <c r="D7851" s="923">
        <v>43601</v>
      </c>
      <c r="E7851" s="921" t="s">
        <v>1876</v>
      </c>
      <c r="F7851" s="921" t="s">
        <v>4293</v>
      </c>
      <c r="G7851" s="921"/>
      <c r="H7851" s="924" t="s">
        <v>30</v>
      </c>
      <c r="I7851" s="924"/>
      <c r="J7851" s="14" t="s">
        <v>31</v>
      </c>
      <c r="K7851" s="14" t="s">
        <v>32</v>
      </c>
      <c r="L7851" s="16">
        <v>253</v>
      </c>
    </row>
    <row r="7852" spans="1:12" s="1" customFormat="1" ht="134.25" customHeight="1" x14ac:dyDescent="0.15">
      <c r="A7852" s="918"/>
      <c r="B7852" s="921"/>
      <c r="C7852" s="922"/>
      <c r="D7852" s="923"/>
      <c r="E7852" s="921"/>
      <c r="F7852" s="921"/>
      <c r="G7852" s="921"/>
      <c r="H7852" s="924" t="s">
        <v>33</v>
      </c>
      <c r="I7852" s="924"/>
      <c r="J7852" s="14" t="s">
        <v>31</v>
      </c>
      <c r="K7852" s="14" t="s">
        <v>32</v>
      </c>
      <c r="L7852" s="16">
        <v>145</v>
      </c>
    </row>
    <row r="7853" spans="1:12" s="1" customFormat="1" ht="24" customHeight="1" x14ac:dyDescent="0.15">
      <c r="A7853" s="918"/>
      <c r="B7853" s="9" t="s">
        <v>34</v>
      </c>
      <c r="C7853" s="13" t="s">
        <v>35</v>
      </c>
      <c r="D7853" s="13" t="s">
        <v>36</v>
      </c>
      <c r="E7853" s="13" t="s">
        <v>37</v>
      </c>
      <c r="F7853" s="920"/>
      <c r="G7853" s="920"/>
      <c r="H7853" s="924" t="s">
        <v>38</v>
      </c>
      <c r="I7853" s="924"/>
      <c r="J7853" s="921" t="s">
        <v>31</v>
      </c>
      <c r="K7853" s="921" t="s">
        <v>31</v>
      </c>
      <c r="L7853" s="925">
        <v>0</v>
      </c>
    </row>
    <row r="7854" spans="1:12" s="1" customFormat="1" ht="24" customHeight="1" x14ac:dyDescent="0.15">
      <c r="A7854" s="918"/>
      <c r="B7854" s="14" t="s">
        <v>4294</v>
      </c>
      <c r="C7854" s="14" t="s">
        <v>4293</v>
      </c>
      <c r="D7854" s="15">
        <v>43602</v>
      </c>
      <c r="E7854" s="14" t="s">
        <v>1636</v>
      </c>
      <c r="F7854" s="920"/>
      <c r="G7854" s="920"/>
      <c r="H7854" s="924"/>
      <c r="I7854" s="924"/>
      <c r="J7854" s="921"/>
      <c r="K7854" s="921"/>
      <c r="L7854" s="925"/>
    </row>
    <row r="7855" spans="1:12" s="1" customFormat="1" ht="24" customHeight="1" x14ac:dyDescent="0.15">
      <c r="A7855" s="918">
        <v>1464</v>
      </c>
      <c r="B7855" s="9" t="s">
        <v>22</v>
      </c>
      <c r="C7855" s="13" t="s">
        <v>23</v>
      </c>
      <c r="D7855" s="13" t="s">
        <v>24</v>
      </c>
      <c r="E7855" s="13" t="s">
        <v>25</v>
      </c>
      <c r="F7855" s="919" t="s">
        <v>17</v>
      </c>
      <c r="G7855" s="919"/>
      <c r="H7855" s="920"/>
      <c r="I7855" s="920"/>
      <c r="J7855" s="920"/>
      <c r="K7855" s="920"/>
      <c r="L7855" s="920"/>
    </row>
    <row r="7856" spans="1:12" s="1" customFormat="1" ht="26.25" customHeight="1" x14ac:dyDescent="0.15">
      <c r="A7856" s="918"/>
      <c r="B7856" s="921" t="s">
        <v>4295</v>
      </c>
      <c r="C7856" s="922" t="s">
        <v>4296</v>
      </c>
      <c r="D7856" s="923">
        <v>43686</v>
      </c>
      <c r="E7856" s="921" t="s">
        <v>2828</v>
      </c>
      <c r="F7856" s="921" t="s">
        <v>3520</v>
      </c>
      <c r="G7856" s="921"/>
      <c r="H7856" s="924" t="s">
        <v>30</v>
      </c>
      <c r="I7856" s="924"/>
      <c r="J7856" s="14" t="s">
        <v>31</v>
      </c>
      <c r="K7856" s="14" t="s">
        <v>32</v>
      </c>
      <c r="L7856" s="16">
        <v>2895</v>
      </c>
    </row>
    <row r="7857" spans="1:12" s="1" customFormat="1" ht="409.2" customHeight="1" x14ac:dyDescent="0.15">
      <c r="A7857" s="918"/>
      <c r="B7857" s="921"/>
      <c r="C7857" s="922"/>
      <c r="D7857" s="923"/>
      <c r="E7857" s="921"/>
      <c r="F7857" s="921"/>
      <c r="G7857" s="921"/>
      <c r="H7857" s="924" t="s">
        <v>33</v>
      </c>
      <c r="I7857" s="924"/>
      <c r="J7857" s="921" t="s">
        <v>31</v>
      </c>
      <c r="K7857" s="921" t="s">
        <v>32</v>
      </c>
      <c r="L7857" s="925">
        <v>2262.3200000000002</v>
      </c>
    </row>
    <row r="7858" spans="1:12" s="1" customFormat="1" ht="82.35" customHeight="1" x14ac:dyDescent="0.15">
      <c r="A7858" s="918"/>
      <c r="B7858" s="921"/>
      <c r="C7858" s="922"/>
      <c r="D7858" s="923"/>
      <c r="E7858" s="921"/>
      <c r="F7858" s="921"/>
      <c r="G7858" s="921"/>
      <c r="H7858" s="924"/>
      <c r="I7858" s="924"/>
      <c r="J7858" s="921"/>
      <c r="K7858" s="921"/>
      <c r="L7858" s="925"/>
    </row>
    <row r="7859" spans="1:12" s="1" customFormat="1" ht="24" customHeight="1" x14ac:dyDescent="0.15">
      <c r="A7859" s="918"/>
      <c r="B7859" s="9" t="s">
        <v>34</v>
      </c>
      <c r="C7859" s="13" t="s">
        <v>35</v>
      </c>
      <c r="D7859" s="13" t="s">
        <v>36</v>
      </c>
      <c r="E7859" s="13" t="s">
        <v>37</v>
      </c>
      <c r="F7859" s="920"/>
      <c r="G7859" s="920"/>
      <c r="H7859" s="924" t="s">
        <v>38</v>
      </c>
      <c r="I7859" s="924"/>
      <c r="J7859" s="921" t="s">
        <v>31</v>
      </c>
      <c r="K7859" s="921" t="s">
        <v>31</v>
      </c>
      <c r="L7859" s="925">
        <v>0</v>
      </c>
    </row>
    <row r="7860" spans="1:12" s="1" customFormat="1" ht="34.5" customHeight="1" x14ac:dyDescent="0.15">
      <c r="A7860" s="918"/>
      <c r="B7860" s="14" t="s">
        <v>4297</v>
      </c>
      <c r="C7860" s="14" t="s">
        <v>3520</v>
      </c>
      <c r="D7860" s="15">
        <v>43698</v>
      </c>
      <c r="E7860" s="14" t="s">
        <v>4298</v>
      </c>
      <c r="F7860" s="920"/>
      <c r="G7860" s="920"/>
      <c r="H7860" s="924"/>
      <c r="I7860" s="924"/>
      <c r="J7860" s="921"/>
      <c r="K7860" s="921"/>
      <c r="L7860" s="925"/>
    </row>
    <row r="7861" spans="1:12" s="1" customFormat="1" ht="24" customHeight="1" x14ac:dyDescent="0.15">
      <c r="A7861" s="918">
        <v>1465</v>
      </c>
      <c r="B7861" s="9" t="s">
        <v>22</v>
      </c>
      <c r="C7861" s="13" t="s">
        <v>23</v>
      </c>
      <c r="D7861" s="13" t="s">
        <v>24</v>
      </c>
      <c r="E7861" s="13" t="s">
        <v>25</v>
      </c>
      <c r="F7861" s="919" t="s">
        <v>17</v>
      </c>
      <c r="G7861" s="919"/>
      <c r="H7861" s="920"/>
      <c r="I7861" s="920"/>
      <c r="J7861" s="920"/>
      <c r="K7861" s="920"/>
      <c r="L7861" s="920"/>
    </row>
    <row r="7862" spans="1:12" s="1" customFormat="1" ht="26.25" customHeight="1" x14ac:dyDescent="0.15">
      <c r="A7862" s="918"/>
      <c r="B7862" s="921" t="s">
        <v>4295</v>
      </c>
      <c r="C7862" s="922" t="s">
        <v>4299</v>
      </c>
      <c r="D7862" s="923">
        <v>43735</v>
      </c>
      <c r="E7862" s="921" t="s">
        <v>1570</v>
      </c>
      <c r="F7862" s="921" t="s">
        <v>4300</v>
      </c>
      <c r="G7862" s="921"/>
      <c r="H7862" s="924" t="s">
        <v>30</v>
      </c>
      <c r="I7862" s="924"/>
      <c r="J7862" s="14" t="s">
        <v>31</v>
      </c>
      <c r="K7862" s="14" t="s">
        <v>32</v>
      </c>
      <c r="L7862" s="16">
        <v>830</v>
      </c>
    </row>
    <row r="7863" spans="1:12" s="1" customFormat="1" ht="260.25" customHeight="1" x14ac:dyDescent="0.15">
      <c r="A7863" s="918"/>
      <c r="B7863" s="921"/>
      <c r="C7863" s="922"/>
      <c r="D7863" s="923"/>
      <c r="E7863" s="921"/>
      <c r="F7863" s="921"/>
      <c r="G7863" s="921"/>
      <c r="H7863" s="924" t="s">
        <v>33</v>
      </c>
      <c r="I7863" s="924"/>
      <c r="J7863" s="14" t="s">
        <v>31</v>
      </c>
      <c r="K7863" s="14" t="s">
        <v>31</v>
      </c>
      <c r="L7863" s="16">
        <v>0</v>
      </c>
    </row>
    <row r="7864" spans="1:12" s="1" customFormat="1" ht="24" customHeight="1" x14ac:dyDescent="0.15">
      <c r="A7864" s="918"/>
      <c r="B7864" s="9" t="s">
        <v>34</v>
      </c>
      <c r="C7864" s="13" t="s">
        <v>35</v>
      </c>
      <c r="D7864" s="13" t="s">
        <v>36</v>
      </c>
      <c r="E7864" s="13" t="s">
        <v>37</v>
      </c>
      <c r="F7864" s="920"/>
      <c r="G7864" s="920"/>
      <c r="H7864" s="924" t="s">
        <v>38</v>
      </c>
      <c r="I7864" s="924"/>
      <c r="J7864" s="921" t="s">
        <v>31</v>
      </c>
      <c r="K7864" s="921" t="s">
        <v>32</v>
      </c>
      <c r="L7864" s="925">
        <v>430</v>
      </c>
    </row>
    <row r="7865" spans="1:12" s="1" customFormat="1" ht="34.5" customHeight="1" x14ac:dyDescent="0.15">
      <c r="A7865" s="918"/>
      <c r="B7865" s="14" t="s">
        <v>4297</v>
      </c>
      <c r="C7865" s="14" t="s">
        <v>4300</v>
      </c>
      <c r="D7865" s="15">
        <v>43738</v>
      </c>
      <c r="E7865" s="14" t="s">
        <v>1161</v>
      </c>
      <c r="F7865" s="920"/>
      <c r="G7865" s="920"/>
      <c r="H7865" s="924"/>
      <c r="I7865" s="924"/>
      <c r="J7865" s="921"/>
      <c r="K7865" s="921"/>
      <c r="L7865" s="925"/>
    </row>
    <row r="7866" spans="1:12" s="1" customFormat="1" ht="24" customHeight="1" x14ac:dyDescent="0.15">
      <c r="A7866" s="918">
        <v>1466</v>
      </c>
      <c r="B7866" s="9" t="s">
        <v>22</v>
      </c>
      <c r="C7866" s="13" t="s">
        <v>23</v>
      </c>
      <c r="D7866" s="13" t="s">
        <v>24</v>
      </c>
      <c r="E7866" s="13" t="s">
        <v>25</v>
      </c>
      <c r="F7866" s="919" t="s">
        <v>17</v>
      </c>
      <c r="G7866" s="919"/>
      <c r="H7866" s="920"/>
      <c r="I7866" s="920"/>
      <c r="J7866" s="920"/>
      <c r="K7866" s="920"/>
      <c r="L7866" s="920"/>
    </row>
    <row r="7867" spans="1:12" s="1" customFormat="1" ht="26.25" customHeight="1" x14ac:dyDescent="0.15">
      <c r="A7867" s="918"/>
      <c r="B7867" s="921" t="s">
        <v>4301</v>
      </c>
      <c r="C7867" s="921" t="s">
        <v>4302</v>
      </c>
      <c r="D7867" s="923">
        <v>43618</v>
      </c>
      <c r="E7867" s="921" t="s">
        <v>187</v>
      </c>
      <c r="F7867" s="921" t="s">
        <v>4303</v>
      </c>
      <c r="G7867" s="921"/>
      <c r="H7867" s="924" t="s">
        <v>30</v>
      </c>
      <c r="I7867" s="924"/>
      <c r="J7867" s="14" t="s">
        <v>31</v>
      </c>
      <c r="K7867" s="14" t="s">
        <v>31</v>
      </c>
      <c r="L7867" s="16">
        <v>0</v>
      </c>
    </row>
    <row r="7868" spans="1:12" s="1" customFormat="1" ht="50.25" customHeight="1" x14ac:dyDescent="0.15">
      <c r="A7868" s="918"/>
      <c r="B7868" s="921"/>
      <c r="C7868" s="921"/>
      <c r="D7868" s="923"/>
      <c r="E7868" s="921"/>
      <c r="F7868" s="921"/>
      <c r="G7868" s="921"/>
      <c r="H7868" s="924" t="s">
        <v>33</v>
      </c>
      <c r="I7868" s="924"/>
      <c r="J7868" s="14" t="s">
        <v>31</v>
      </c>
      <c r="K7868" s="14" t="s">
        <v>32</v>
      </c>
      <c r="L7868" s="16">
        <v>396.6</v>
      </c>
    </row>
    <row r="7869" spans="1:12" s="1" customFormat="1" ht="24" customHeight="1" x14ac:dyDescent="0.15">
      <c r="A7869" s="918"/>
      <c r="B7869" s="9" t="s">
        <v>34</v>
      </c>
      <c r="C7869" s="13" t="s">
        <v>35</v>
      </c>
      <c r="D7869" s="13" t="s">
        <v>36</v>
      </c>
      <c r="E7869" s="13" t="s">
        <v>37</v>
      </c>
      <c r="F7869" s="920"/>
      <c r="G7869" s="920"/>
      <c r="H7869" s="924" t="s">
        <v>38</v>
      </c>
      <c r="I7869" s="924"/>
      <c r="J7869" s="921" t="s">
        <v>31</v>
      </c>
      <c r="K7869" s="921" t="s">
        <v>31</v>
      </c>
      <c r="L7869" s="925">
        <v>0</v>
      </c>
    </row>
    <row r="7870" spans="1:12" s="1" customFormat="1" ht="34.5" customHeight="1" x14ac:dyDescent="0.15">
      <c r="A7870" s="918"/>
      <c r="B7870" s="14" t="s">
        <v>496</v>
      </c>
      <c r="C7870" s="14" t="s">
        <v>4303</v>
      </c>
      <c r="D7870" s="15">
        <v>43622</v>
      </c>
      <c r="E7870" s="14" t="s">
        <v>4304</v>
      </c>
      <c r="F7870" s="920"/>
      <c r="G7870" s="920"/>
      <c r="H7870" s="924"/>
      <c r="I7870" s="924"/>
      <c r="J7870" s="921"/>
      <c r="K7870" s="921"/>
      <c r="L7870" s="925"/>
    </row>
    <row r="7871" spans="1:12" s="1" customFormat="1" ht="24" customHeight="1" x14ac:dyDescent="0.15">
      <c r="A7871" s="918">
        <v>1467</v>
      </c>
      <c r="B7871" s="9" t="s">
        <v>22</v>
      </c>
      <c r="C7871" s="13" t="s">
        <v>23</v>
      </c>
      <c r="D7871" s="13" t="s">
        <v>24</v>
      </c>
      <c r="E7871" s="13" t="s">
        <v>25</v>
      </c>
      <c r="F7871" s="919" t="s">
        <v>17</v>
      </c>
      <c r="G7871" s="919"/>
      <c r="H7871" s="920"/>
      <c r="I7871" s="920"/>
      <c r="J7871" s="920"/>
      <c r="K7871" s="920"/>
      <c r="L7871" s="920"/>
    </row>
    <row r="7872" spans="1:12" s="1" customFormat="1" ht="26.25" customHeight="1" x14ac:dyDescent="0.15">
      <c r="A7872" s="918"/>
      <c r="B7872" s="921" t="s">
        <v>4305</v>
      </c>
      <c r="C7872" s="922" t="s">
        <v>4306</v>
      </c>
      <c r="D7872" s="923">
        <v>43621</v>
      </c>
      <c r="E7872" s="921" t="s">
        <v>4307</v>
      </c>
      <c r="F7872" s="921" t="s">
        <v>327</v>
      </c>
      <c r="G7872" s="921"/>
      <c r="H7872" s="924" t="s">
        <v>30</v>
      </c>
      <c r="I7872" s="924"/>
      <c r="J7872" s="14" t="s">
        <v>31</v>
      </c>
      <c r="K7872" s="14" t="s">
        <v>32</v>
      </c>
      <c r="L7872" s="16">
        <v>679.2</v>
      </c>
    </row>
    <row r="7873" spans="1:12" s="1" customFormat="1" ht="409.2" customHeight="1" x14ac:dyDescent="0.15">
      <c r="A7873" s="918"/>
      <c r="B7873" s="921"/>
      <c r="C7873" s="922"/>
      <c r="D7873" s="923"/>
      <c r="E7873" s="921"/>
      <c r="F7873" s="921"/>
      <c r="G7873" s="921"/>
      <c r="H7873" s="924" t="s">
        <v>33</v>
      </c>
      <c r="I7873" s="924"/>
      <c r="J7873" s="921" t="s">
        <v>31</v>
      </c>
      <c r="K7873" s="921" t="s">
        <v>32</v>
      </c>
      <c r="L7873" s="925">
        <v>552.6</v>
      </c>
    </row>
    <row r="7874" spans="1:12" s="1" customFormat="1" ht="61.35" customHeight="1" x14ac:dyDescent="0.15">
      <c r="A7874" s="918"/>
      <c r="B7874" s="921"/>
      <c r="C7874" s="922"/>
      <c r="D7874" s="923"/>
      <c r="E7874" s="921"/>
      <c r="F7874" s="921"/>
      <c r="G7874" s="921"/>
      <c r="H7874" s="924"/>
      <c r="I7874" s="924"/>
      <c r="J7874" s="921"/>
      <c r="K7874" s="921"/>
      <c r="L7874" s="925"/>
    </row>
    <row r="7875" spans="1:12" s="1" customFormat="1" ht="24" customHeight="1" x14ac:dyDescent="0.15">
      <c r="A7875" s="918"/>
      <c r="B7875" s="9" t="s">
        <v>34</v>
      </c>
      <c r="C7875" s="13" t="s">
        <v>35</v>
      </c>
      <c r="D7875" s="13" t="s">
        <v>36</v>
      </c>
      <c r="E7875" s="13" t="s">
        <v>37</v>
      </c>
      <c r="F7875" s="920"/>
      <c r="G7875" s="920"/>
      <c r="H7875" s="924" t="s">
        <v>38</v>
      </c>
      <c r="I7875" s="924"/>
      <c r="J7875" s="921" t="s">
        <v>31</v>
      </c>
      <c r="K7875" s="921" t="s">
        <v>31</v>
      </c>
      <c r="L7875" s="925">
        <v>0</v>
      </c>
    </row>
    <row r="7876" spans="1:12" s="1" customFormat="1" ht="24" customHeight="1" x14ac:dyDescent="0.15">
      <c r="A7876" s="918"/>
      <c r="B7876" s="14" t="s">
        <v>1071</v>
      </c>
      <c r="C7876" s="14" t="s">
        <v>327</v>
      </c>
      <c r="D7876" s="15">
        <v>43623</v>
      </c>
      <c r="E7876" s="14" t="s">
        <v>673</v>
      </c>
      <c r="F7876" s="920"/>
      <c r="G7876" s="920"/>
      <c r="H7876" s="924"/>
      <c r="I7876" s="924"/>
      <c r="J7876" s="921"/>
      <c r="K7876" s="921"/>
      <c r="L7876" s="925"/>
    </row>
    <row r="7877" spans="1:12" s="1" customFormat="1" ht="24" customHeight="1" x14ac:dyDescent="0.15">
      <c r="A7877" s="918">
        <v>1468</v>
      </c>
      <c r="B7877" s="9" t="s">
        <v>22</v>
      </c>
      <c r="C7877" s="13" t="s">
        <v>23</v>
      </c>
      <c r="D7877" s="13" t="s">
        <v>24</v>
      </c>
      <c r="E7877" s="13" t="s">
        <v>25</v>
      </c>
      <c r="F7877" s="919" t="s">
        <v>17</v>
      </c>
      <c r="G7877" s="919"/>
      <c r="H7877" s="920"/>
      <c r="I7877" s="920"/>
      <c r="J7877" s="920"/>
      <c r="K7877" s="920"/>
      <c r="L7877" s="920"/>
    </row>
    <row r="7878" spans="1:12" s="1" customFormat="1" ht="26.25" customHeight="1" x14ac:dyDescent="0.15">
      <c r="A7878" s="918"/>
      <c r="B7878" s="921" t="s">
        <v>4305</v>
      </c>
      <c r="C7878" s="922" t="s">
        <v>4308</v>
      </c>
      <c r="D7878" s="923">
        <v>43643</v>
      </c>
      <c r="E7878" s="921" t="s">
        <v>4307</v>
      </c>
      <c r="F7878" s="921" t="s">
        <v>327</v>
      </c>
      <c r="G7878" s="921"/>
      <c r="H7878" s="924" t="s">
        <v>30</v>
      </c>
      <c r="I7878" s="924"/>
      <c r="J7878" s="14" t="s">
        <v>31</v>
      </c>
      <c r="K7878" s="14" t="s">
        <v>32</v>
      </c>
      <c r="L7878" s="16">
        <v>352.12</v>
      </c>
    </row>
    <row r="7879" spans="1:12" s="1" customFormat="1" ht="409.2" customHeight="1" x14ac:dyDescent="0.15">
      <c r="A7879" s="918"/>
      <c r="B7879" s="921"/>
      <c r="C7879" s="922"/>
      <c r="D7879" s="923"/>
      <c r="E7879" s="921"/>
      <c r="F7879" s="921"/>
      <c r="G7879" s="921"/>
      <c r="H7879" s="924" t="s">
        <v>33</v>
      </c>
      <c r="I7879" s="924"/>
      <c r="J7879" s="921" t="s">
        <v>31</v>
      </c>
      <c r="K7879" s="921" t="s">
        <v>32</v>
      </c>
      <c r="L7879" s="925">
        <v>461.55</v>
      </c>
    </row>
    <row r="7880" spans="1:12" s="1" customFormat="1" ht="8.85" customHeight="1" x14ac:dyDescent="0.15">
      <c r="A7880" s="918"/>
      <c r="B7880" s="921"/>
      <c r="C7880" s="922"/>
      <c r="D7880" s="923"/>
      <c r="E7880" s="921"/>
      <c r="F7880" s="921"/>
      <c r="G7880" s="921"/>
      <c r="H7880" s="924"/>
      <c r="I7880" s="924"/>
      <c r="J7880" s="921"/>
      <c r="K7880" s="921"/>
      <c r="L7880" s="925"/>
    </row>
    <row r="7881" spans="1:12" s="1" customFormat="1" ht="24" customHeight="1" x14ac:dyDescent="0.15">
      <c r="A7881" s="918"/>
      <c r="B7881" s="9" t="s">
        <v>34</v>
      </c>
      <c r="C7881" s="13" t="s">
        <v>35</v>
      </c>
      <c r="D7881" s="13" t="s">
        <v>36</v>
      </c>
      <c r="E7881" s="13" t="s">
        <v>37</v>
      </c>
      <c r="F7881" s="920"/>
      <c r="G7881" s="920"/>
      <c r="H7881" s="924" t="s">
        <v>38</v>
      </c>
      <c r="I7881" s="924"/>
      <c r="J7881" s="921" t="s">
        <v>31</v>
      </c>
      <c r="K7881" s="921" t="s">
        <v>31</v>
      </c>
      <c r="L7881" s="925">
        <v>0</v>
      </c>
    </row>
    <row r="7882" spans="1:12" s="1" customFormat="1" ht="24" customHeight="1" x14ac:dyDescent="0.15">
      <c r="A7882" s="918"/>
      <c r="B7882" s="14" t="s">
        <v>1071</v>
      </c>
      <c r="C7882" s="14" t="s">
        <v>327</v>
      </c>
      <c r="D7882" s="15">
        <v>43644</v>
      </c>
      <c r="E7882" s="14" t="s">
        <v>1378</v>
      </c>
      <c r="F7882" s="920"/>
      <c r="G7882" s="920"/>
      <c r="H7882" s="924"/>
      <c r="I7882" s="924"/>
      <c r="J7882" s="921"/>
      <c r="K7882" s="921"/>
      <c r="L7882" s="925"/>
    </row>
    <row r="7883" spans="1:12" s="1" customFormat="1" ht="24" customHeight="1" x14ac:dyDescent="0.15">
      <c r="A7883" s="918">
        <v>1469</v>
      </c>
      <c r="B7883" s="9" t="s">
        <v>22</v>
      </c>
      <c r="C7883" s="13" t="s">
        <v>23</v>
      </c>
      <c r="D7883" s="13" t="s">
        <v>24</v>
      </c>
      <c r="E7883" s="13" t="s">
        <v>25</v>
      </c>
      <c r="F7883" s="919" t="s">
        <v>17</v>
      </c>
      <c r="G7883" s="919"/>
      <c r="H7883" s="920"/>
      <c r="I7883" s="920"/>
      <c r="J7883" s="920"/>
      <c r="K7883" s="920"/>
      <c r="L7883" s="920"/>
    </row>
    <row r="7884" spans="1:12" s="1" customFormat="1" ht="26.25" customHeight="1" x14ac:dyDescent="0.15">
      <c r="A7884" s="918"/>
      <c r="B7884" s="921" t="s">
        <v>4305</v>
      </c>
      <c r="C7884" s="922" t="s">
        <v>4309</v>
      </c>
      <c r="D7884" s="923">
        <v>43655</v>
      </c>
      <c r="E7884" s="921" t="s">
        <v>1145</v>
      </c>
      <c r="F7884" s="921" t="s">
        <v>4310</v>
      </c>
      <c r="G7884" s="921"/>
      <c r="H7884" s="924" t="s">
        <v>30</v>
      </c>
      <c r="I7884" s="924"/>
      <c r="J7884" s="14" t="s">
        <v>31</v>
      </c>
      <c r="K7884" s="14" t="s">
        <v>31</v>
      </c>
      <c r="L7884" s="16">
        <v>0</v>
      </c>
    </row>
    <row r="7885" spans="1:12" s="1" customFormat="1" ht="375.75" customHeight="1" x14ac:dyDescent="0.15">
      <c r="A7885" s="918"/>
      <c r="B7885" s="921"/>
      <c r="C7885" s="922"/>
      <c r="D7885" s="923"/>
      <c r="E7885" s="921"/>
      <c r="F7885" s="921"/>
      <c r="G7885" s="921"/>
      <c r="H7885" s="924" t="s">
        <v>33</v>
      </c>
      <c r="I7885" s="924"/>
      <c r="J7885" s="14" t="s">
        <v>31</v>
      </c>
      <c r="K7885" s="14" t="s">
        <v>31</v>
      </c>
      <c r="L7885" s="16">
        <v>0</v>
      </c>
    </row>
    <row r="7886" spans="1:12" s="1" customFormat="1" ht="24" customHeight="1" x14ac:dyDescent="0.15">
      <c r="A7886" s="918"/>
      <c r="B7886" s="9" t="s">
        <v>34</v>
      </c>
      <c r="C7886" s="13" t="s">
        <v>35</v>
      </c>
      <c r="D7886" s="13" t="s">
        <v>36</v>
      </c>
      <c r="E7886" s="13" t="s">
        <v>37</v>
      </c>
      <c r="F7886" s="920"/>
      <c r="G7886" s="920"/>
      <c r="H7886" s="924" t="s">
        <v>38</v>
      </c>
      <c r="I7886" s="924"/>
      <c r="J7886" s="921" t="s">
        <v>31</v>
      </c>
      <c r="K7886" s="921" t="s">
        <v>32</v>
      </c>
      <c r="L7886" s="925">
        <v>450</v>
      </c>
    </row>
    <row r="7887" spans="1:12" s="1" customFormat="1" ht="24" customHeight="1" x14ac:dyDescent="0.15">
      <c r="A7887" s="918"/>
      <c r="B7887" s="14" t="s">
        <v>1071</v>
      </c>
      <c r="C7887" s="14" t="s">
        <v>4310</v>
      </c>
      <c r="D7887" s="15">
        <v>43658</v>
      </c>
      <c r="E7887" s="14" t="s">
        <v>4036</v>
      </c>
      <c r="F7887" s="920"/>
      <c r="G7887" s="920"/>
      <c r="H7887" s="924"/>
      <c r="I7887" s="924"/>
      <c r="J7887" s="921"/>
      <c r="K7887" s="921"/>
      <c r="L7887" s="925"/>
    </row>
    <row r="7888" spans="1:12" s="1" customFormat="1" ht="24" customHeight="1" x14ac:dyDescent="0.15">
      <c r="A7888" s="918">
        <v>1470</v>
      </c>
      <c r="B7888" s="9" t="s">
        <v>22</v>
      </c>
      <c r="C7888" s="13" t="s">
        <v>23</v>
      </c>
      <c r="D7888" s="13" t="s">
        <v>24</v>
      </c>
      <c r="E7888" s="13" t="s">
        <v>25</v>
      </c>
      <c r="F7888" s="919" t="s">
        <v>17</v>
      </c>
      <c r="G7888" s="919"/>
      <c r="H7888" s="920"/>
      <c r="I7888" s="920"/>
      <c r="J7888" s="920"/>
      <c r="K7888" s="920"/>
      <c r="L7888" s="920"/>
    </row>
    <row r="7889" spans="1:12" s="1" customFormat="1" ht="26.25" customHeight="1" x14ac:dyDescent="0.15">
      <c r="A7889" s="918"/>
      <c r="B7889" s="921" t="s">
        <v>4305</v>
      </c>
      <c r="C7889" s="922" t="s">
        <v>4311</v>
      </c>
      <c r="D7889" s="923">
        <v>43711</v>
      </c>
      <c r="E7889" s="921" t="s">
        <v>4307</v>
      </c>
      <c r="F7889" s="921" t="s">
        <v>327</v>
      </c>
      <c r="G7889" s="921"/>
      <c r="H7889" s="924" t="s">
        <v>30</v>
      </c>
      <c r="I7889" s="924"/>
      <c r="J7889" s="14" t="s">
        <v>31</v>
      </c>
      <c r="K7889" s="14" t="s">
        <v>32</v>
      </c>
      <c r="L7889" s="16">
        <v>641</v>
      </c>
    </row>
    <row r="7890" spans="1:12" s="1" customFormat="1" ht="409.2" customHeight="1" x14ac:dyDescent="0.15">
      <c r="A7890" s="918"/>
      <c r="B7890" s="921"/>
      <c r="C7890" s="922"/>
      <c r="D7890" s="923"/>
      <c r="E7890" s="921"/>
      <c r="F7890" s="921"/>
      <c r="G7890" s="921"/>
      <c r="H7890" s="924" t="s">
        <v>33</v>
      </c>
      <c r="I7890" s="924"/>
      <c r="J7890" s="921" t="s">
        <v>31</v>
      </c>
      <c r="K7890" s="921" t="s">
        <v>32</v>
      </c>
      <c r="L7890" s="925">
        <v>454.6</v>
      </c>
    </row>
    <row r="7891" spans="1:12" s="1" customFormat="1" ht="82.35" customHeight="1" x14ac:dyDescent="0.15">
      <c r="A7891" s="918"/>
      <c r="B7891" s="921"/>
      <c r="C7891" s="922"/>
      <c r="D7891" s="923"/>
      <c r="E7891" s="921"/>
      <c r="F7891" s="921"/>
      <c r="G7891" s="921"/>
      <c r="H7891" s="924"/>
      <c r="I7891" s="924"/>
      <c r="J7891" s="921"/>
      <c r="K7891" s="921"/>
      <c r="L7891" s="925"/>
    </row>
    <row r="7892" spans="1:12" s="1" customFormat="1" ht="24" customHeight="1" x14ac:dyDescent="0.15">
      <c r="A7892" s="918"/>
      <c r="B7892" s="9" t="s">
        <v>34</v>
      </c>
      <c r="C7892" s="13" t="s">
        <v>35</v>
      </c>
      <c r="D7892" s="13" t="s">
        <v>36</v>
      </c>
      <c r="E7892" s="13" t="s">
        <v>37</v>
      </c>
      <c r="F7892" s="920"/>
      <c r="G7892" s="920"/>
      <c r="H7892" s="924" t="s">
        <v>38</v>
      </c>
      <c r="I7892" s="924"/>
      <c r="J7892" s="921" t="s">
        <v>31</v>
      </c>
      <c r="K7892" s="921" t="s">
        <v>31</v>
      </c>
      <c r="L7892" s="925">
        <v>0</v>
      </c>
    </row>
    <row r="7893" spans="1:12" s="1" customFormat="1" ht="24" customHeight="1" x14ac:dyDescent="0.15">
      <c r="A7893" s="918"/>
      <c r="B7893" s="14" t="s">
        <v>1071</v>
      </c>
      <c r="C7893" s="14" t="s">
        <v>327</v>
      </c>
      <c r="D7893" s="15">
        <v>43713</v>
      </c>
      <c r="E7893" s="14" t="s">
        <v>4312</v>
      </c>
      <c r="F7893" s="920"/>
      <c r="G7893" s="920"/>
      <c r="H7893" s="924"/>
      <c r="I7893" s="924"/>
      <c r="J7893" s="921"/>
      <c r="K7893" s="921"/>
      <c r="L7893" s="925"/>
    </row>
    <row r="7894" spans="1:12" s="1" customFormat="1" ht="24" customHeight="1" x14ac:dyDescent="0.15">
      <c r="A7894" s="918">
        <v>1471</v>
      </c>
      <c r="B7894" s="9" t="s">
        <v>22</v>
      </c>
      <c r="C7894" s="13" t="s">
        <v>23</v>
      </c>
      <c r="D7894" s="13" t="s">
        <v>24</v>
      </c>
      <c r="E7894" s="13" t="s">
        <v>25</v>
      </c>
      <c r="F7894" s="919" t="s">
        <v>17</v>
      </c>
      <c r="G7894" s="919"/>
      <c r="H7894" s="920"/>
      <c r="I7894" s="920"/>
      <c r="J7894" s="920"/>
      <c r="K7894" s="920"/>
      <c r="L7894" s="920"/>
    </row>
    <row r="7895" spans="1:12" s="1" customFormat="1" ht="26.25" customHeight="1" x14ac:dyDescent="0.15">
      <c r="A7895" s="918"/>
      <c r="B7895" s="921" t="s">
        <v>4313</v>
      </c>
      <c r="C7895" s="922" t="s">
        <v>4314</v>
      </c>
      <c r="D7895" s="923">
        <v>43565</v>
      </c>
      <c r="E7895" s="921" t="s">
        <v>481</v>
      </c>
      <c r="F7895" s="921" t="s">
        <v>2135</v>
      </c>
      <c r="G7895" s="921"/>
      <c r="H7895" s="924" t="s">
        <v>30</v>
      </c>
      <c r="I7895" s="924"/>
      <c r="J7895" s="14" t="s">
        <v>31</v>
      </c>
      <c r="K7895" s="14" t="s">
        <v>32</v>
      </c>
      <c r="L7895" s="16">
        <v>544</v>
      </c>
    </row>
    <row r="7896" spans="1:12" s="1" customFormat="1" ht="409.2" customHeight="1" x14ac:dyDescent="0.15">
      <c r="A7896" s="918"/>
      <c r="B7896" s="921"/>
      <c r="C7896" s="922"/>
      <c r="D7896" s="923"/>
      <c r="E7896" s="921"/>
      <c r="F7896" s="921"/>
      <c r="G7896" s="921"/>
      <c r="H7896" s="924" t="s">
        <v>33</v>
      </c>
      <c r="I7896" s="924"/>
      <c r="J7896" s="921" t="s">
        <v>31</v>
      </c>
      <c r="K7896" s="921" t="s">
        <v>32</v>
      </c>
      <c r="L7896" s="925">
        <v>416.1</v>
      </c>
    </row>
    <row r="7897" spans="1:12" s="1" customFormat="1" ht="50.85" customHeight="1" x14ac:dyDescent="0.15">
      <c r="A7897" s="918"/>
      <c r="B7897" s="921"/>
      <c r="C7897" s="922"/>
      <c r="D7897" s="923"/>
      <c r="E7897" s="921"/>
      <c r="F7897" s="921"/>
      <c r="G7897" s="921"/>
      <c r="H7897" s="924"/>
      <c r="I7897" s="924"/>
      <c r="J7897" s="921"/>
      <c r="K7897" s="921"/>
      <c r="L7897" s="925"/>
    </row>
    <row r="7898" spans="1:12" s="1" customFormat="1" ht="24" customHeight="1" x14ac:dyDescent="0.15">
      <c r="A7898" s="918"/>
      <c r="B7898" s="9" t="s">
        <v>34</v>
      </c>
      <c r="C7898" s="13" t="s">
        <v>35</v>
      </c>
      <c r="D7898" s="13" t="s">
        <v>36</v>
      </c>
      <c r="E7898" s="13" t="s">
        <v>37</v>
      </c>
      <c r="F7898" s="920"/>
      <c r="G7898" s="920"/>
      <c r="H7898" s="924" t="s">
        <v>38</v>
      </c>
      <c r="I7898" s="924"/>
      <c r="J7898" s="921" t="s">
        <v>31</v>
      </c>
      <c r="K7898" s="921" t="s">
        <v>32</v>
      </c>
      <c r="L7898" s="925">
        <v>100</v>
      </c>
    </row>
    <row r="7899" spans="1:12" s="1" customFormat="1" ht="24" customHeight="1" x14ac:dyDescent="0.15">
      <c r="A7899" s="918"/>
      <c r="B7899" s="14" t="s">
        <v>452</v>
      </c>
      <c r="C7899" s="14" t="s">
        <v>2135</v>
      </c>
      <c r="D7899" s="15">
        <v>43569</v>
      </c>
      <c r="E7899" s="14" t="s">
        <v>2136</v>
      </c>
      <c r="F7899" s="920"/>
      <c r="G7899" s="920"/>
      <c r="H7899" s="924"/>
      <c r="I7899" s="924"/>
      <c r="J7899" s="921"/>
      <c r="K7899" s="921"/>
      <c r="L7899" s="925"/>
    </row>
    <row r="7900" spans="1:12" s="1" customFormat="1" ht="24" customHeight="1" x14ac:dyDescent="0.15">
      <c r="A7900" s="918">
        <v>1472</v>
      </c>
      <c r="B7900" s="9" t="s">
        <v>22</v>
      </c>
      <c r="C7900" s="13" t="s">
        <v>23</v>
      </c>
      <c r="D7900" s="13" t="s">
        <v>24</v>
      </c>
      <c r="E7900" s="13" t="s">
        <v>25</v>
      </c>
      <c r="F7900" s="919" t="s">
        <v>17</v>
      </c>
      <c r="G7900" s="919"/>
      <c r="H7900" s="920"/>
      <c r="I7900" s="920"/>
      <c r="J7900" s="920"/>
      <c r="K7900" s="920"/>
      <c r="L7900" s="920"/>
    </row>
    <row r="7901" spans="1:12" s="1" customFormat="1" ht="26.25" customHeight="1" x14ac:dyDescent="0.15">
      <c r="A7901" s="918"/>
      <c r="B7901" s="921" t="s">
        <v>4313</v>
      </c>
      <c r="C7901" s="922" t="s">
        <v>4315</v>
      </c>
      <c r="D7901" s="923">
        <v>43606</v>
      </c>
      <c r="E7901" s="921" t="s">
        <v>839</v>
      </c>
      <c r="F7901" s="921" t="s">
        <v>840</v>
      </c>
      <c r="G7901" s="921"/>
      <c r="H7901" s="924" t="s">
        <v>30</v>
      </c>
      <c r="I7901" s="924"/>
      <c r="J7901" s="14" t="s">
        <v>31</v>
      </c>
      <c r="K7901" s="14" t="s">
        <v>32</v>
      </c>
      <c r="L7901" s="16">
        <v>325</v>
      </c>
    </row>
    <row r="7902" spans="1:12" s="1" customFormat="1" ht="409.2" customHeight="1" x14ac:dyDescent="0.15">
      <c r="A7902" s="918"/>
      <c r="B7902" s="921"/>
      <c r="C7902" s="922"/>
      <c r="D7902" s="923"/>
      <c r="E7902" s="921"/>
      <c r="F7902" s="921"/>
      <c r="G7902" s="921"/>
      <c r="H7902" s="924" t="s">
        <v>33</v>
      </c>
      <c r="I7902" s="924"/>
      <c r="J7902" s="921" t="s">
        <v>31</v>
      </c>
      <c r="K7902" s="921" t="s">
        <v>32</v>
      </c>
      <c r="L7902" s="925">
        <v>276.95999999999998</v>
      </c>
    </row>
    <row r="7903" spans="1:12" s="1" customFormat="1" ht="166.35" customHeight="1" x14ac:dyDescent="0.15">
      <c r="A7903" s="918"/>
      <c r="B7903" s="921"/>
      <c r="C7903" s="922"/>
      <c r="D7903" s="923"/>
      <c r="E7903" s="921"/>
      <c r="F7903" s="921"/>
      <c r="G7903" s="921"/>
      <c r="H7903" s="924"/>
      <c r="I7903" s="924"/>
      <c r="J7903" s="921"/>
      <c r="K7903" s="921"/>
      <c r="L7903" s="925"/>
    </row>
    <row r="7904" spans="1:12" s="1" customFormat="1" ht="24" customHeight="1" x14ac:dyDescent="0.15">
      <c r="A7904" s="918"/>
      <c r="B7904" s="9" t="s">
        <v>34</v>
      </c>
      <c r="C7904" s="13" t="s">
        <v>35</v>
      </c>
      <c r="D7904" s="13" t="s">
        <v>36</v>
      </c>
      <c r="E7904" s="13" t="s">
        <v>37</v>
      </c>
      <c r="F7904" s="920"/>
      <c r="G7904" s="920"/>
      <c r="H7904" s="924" t="s">
        <v>38</v>
      </c>
      <c r="I7904" s="924"/>
      <c r="J7904" s="921" t="s">
        <v>31</v>
      </c>
      <c r="K7904" s="921" t="s">
        <v>32</v>
      </c>
      <c r="L7904" s="925">
        <v>250</v>
      </c>
    </row>
    <row r="7905" spans="1:12" s="1" customFormat="1" ht="24" customHeight="1" x14ac:dyDescent="0.15">
      <c r="A7905" s="918"/>
      <c r="B7905" s="14" t="s">
        <v>452</v>
      </c>
      <c r="C7905" s="14" t="s">
        <v>840</v>
      </c>
      <c r="D7905" s="15">
        <v>43607</v>
      </c>
      <c r="E7905" s="14" t="s">
        <v>1827</v>
      </c>
      <c r="F7905" s="920"/>
      <c r="G7905" s="920"/>
      <c r="H7905" s="924"/>
      <c r="I7905" s="924"/>
      <c r="J7905" s="921"/>
      <c r="K7905" s="921"/>
      <c r="L7905" s="925"/>
    </row>
    <row r="7906" spans="1:12" s="1" customFormat="1" ht="24" customHeight="1" x14ac:dyDescent="0.15">
      <c r="A7906" s="918">
        <v>1473</v>
      </c>
      <c r="B7906" s="9" t="s">
        <v>22</v>
      </c>
      <c r="C7906" s="13" t="s">
        <v>23</v>
      </c>
      <c r="D7906" s="13" t="s">
        <v>24</v>
      </c>
      <c r="E7906" s="13" t="s">
        <v>25</v>
      </c>
      <c r="F7906" s="919" t="s">
        <v>17</v>
      </c>
      <c r="G7906" s="919"/>
      <c r="H7906" s="920"/>
      <c r="I7906" s="920"/>
      <c r="J7906" s="920"/>
      <c r="K7906" s="920"/>
      <c r="L7906" s="920"/>
    </row>
    <row r="7907" spans="1:12" s="1" customFormat="1" ht="26.25" customHeight="1" x14ac:dyDescent="0.15">
      <c r="A7907" s="918"/>
      <c r="B7907" s="921" t="s">
        <v>4313</v>
      </c>
      <c r="C7907" s="922" t="s">
        <v>4316</v>
      </c>
      <c r="D7907" s="923">
        <v>43636</v>
      </c>
      <c r="E7907" s="921" t="s">
        <v>187</v>
      </c>
      <c r="F7907" s="921" t="s">
        <v>2875</v>
      </c>
      <c r="G7907" s="921"/>
      <c r="H7907" s="924" t="s">
        <v>30</v>
      </c>
      <c r="I7907" s="924"/>
      <c r="J7907" s="14" t="s">
        <v>31</v>
      </c>
      <c r="K7907" s="14" t="s">
        <v>32</v>
      </c>
      <c r="L7907" s="16">
        <v>630</v>
      </c>
    </row>
    <row r="7908" spans="1:12" s="1" customFormat="1" ht="409.2" customHeight="1" x14ac:dyDescent="0.15">
      <c r="A7908" s="918"/>
      <c r="B7908" s="921"/>
      <c r="C7908" s="922"/>
      <c r="D7908" s="923"/>
      <c r="E7908" s="921"/>
      <c r="F7908" s="921"/>
      <c r="G7908" s="921"/>
      <c r="H7908" s="924" t="s">
        <v>33</v>
      </c>
      <c r="I7908" s="924"/>
      <c r="J7908" s="921" t="s">
        <v>31</v>
      </c>
      <c r="K7908" s="921" t="s">
        <v>32</v>
      </c>
      <c r="L7908" s="925">
        <v>328.59</v>
      </c>
    </row>
    <row r="7909" spans="1:12" s="1" customFormat="1" ht="61.35" customHeight="1" x14ac:dyDescent="0.15">
      <c r="A7909" s="918"/>
      <c r="B7909" s="921"/>
      <c r="C7909" s="922"/>
      <c r="D7909" s="923"/>
      <c r="E7909" s="921"/>
      <c r="F7909" s="921"/>
      <c r="G7909" s="921"/>
      <c r="H7909" s="924"/>
      <c r="I7909" s="924"/>
      <c r="J7909" s="921"/>
      <c r="K7909" s="921"/>
      <c r="L7909" s="925"/>
    </row>
    <row r="7910" spans="1:12" s="1" customFormat="1" ht="24" customHeight="1" x14ac:dyDescent="0.15">
      <c r="A7910" s="918"/>
      <c r="B7910" s="9" t="s">
        <v>34</v>
      </c>
      <c r="C7910" s="13" t="s">
        <v>35</v>
      </c>
      <c r="D7910" s="13" t="s">
        <v>36</v>
      </c>
      <c r="E7910" s="13" t="s">
        <v>37</v>
      </c>
      <c r="F7910" s="920"/>
      <c r="G7910" s="920"/>
      <c r="H7910" s="924" t="s">
        <v>38</v>
      </c>
      <c r="I7910" s="924"/>
      <c r="J7910" s="921" t="s">
        <v>31</v>
      </c>
      <c r="K7910" s="921" t="s">
        <v>32</v>
      </c>
      <c r="L7910" s="925">
        <v>150</v>
      </c>
    </row>
    <row r="7911" spans="1:12" s="1" customFormat="1" ht="24" customHeight="1" x14ac:dyDescent="0.15">
      <c r="A7911" s="918"/>
      <c r="B7911" s="14" t="s">
        <v>452</v>
      </c>
      <c r="C7911" s="14" t="s">
        <v>2875</v>
      </c>
      <c r="D7911" s="15">
        <v>43639</v>
      </c>
      <c r="E7911" s="14" t="s">
        <v>40</v>
      </c>
      <c r="F7911" s="920"/>
      <c r="G7911" s="920"/>
      <c r="H7911" s="924"/>
      <c r="I7911" s="924"/>
      <c r="J7911" s="921"/>
      <c r="K7911" s="921"/>
      <c r="L7911" s="925"/>
    </row>
    <row r="7912" spans="1:12" s="1" customFormat="1" ht="24" customHeight="1" x14ac:dyDescent="0.15">
      <c r="A7912" s="918">
        <v>1474</v>
      </c>
      <c r="B7912" s="9" t="s">
        <v>22</v>
      </c>
      <c r="C7912" s="13" t="s">
        <v>23</v>
      </c>
      <c r="D7912" s="13" t="s">
        <v>24</v>
      </c>
      <c r="E7912" s="13" t="s">
        <v>25</v>
      </c>
      <c r="F7912" s="919" t="s">
        <v>17</v>
      </c>
      <c r="G7912" s="919"/>
      <c r="H7912" s="920"/>
      <c r="I7912" s="920"/>
      <c r="J7912" s="920"/>
      <c r="K7912" s="920"/>
      <c r="L7912" s="920"/>
    </row>
    <row r="7913" spans="1:12" s="1" customFormat="1" ht="26.25" customHeight="1" x14ac:dyDescent="0.15">
      <c r="A7913" s="918"/>
      <c r="B7913" s="921" t="s">
        <v>4313</v>
      </c>
      <c r="C7913" s="922" t="s">
        <v>4317</v>
      </c>
      <c r="D7913" s="923">
        <v>43727</v>
      </c>
      <c r="E7913" s="921" t="s">
        <v>95</v>
      </c>
      <c r="F7913" s="921" t="s">
        <v>3659</v>
      </c>
      <c r="G7913" s="921"/>
      <c r="H7913" s="924" t="s">
        <v>30</v>
      </c>
      <c r="I7913" s="924"/>
      <c r="J7913" s="14" t="s">
        <v>31</v>
      </c>
      <c r="K7913" s="14" t="s">
        <v>32</v>
      </c>
      <c r="L7913" s="16">
        <v>448.55</v>
      </c>
    </row>
    <row r="7914" spans="1:12" s="1" customFormat="1" ht="409.2" customHeight="1" x14ac:dyDescent="0.15">
      <c r="A7914" s="918"/>
      <c r="B7914" s="921"/>
      <c r="C7914" s="922"/>
      <c r="D7914" s="923"/>
      <c r="E7914" s="921"/>
      <c r="F7914" s="921"/>
      <c r="G7914" s="921"/>
      <c r="H7914" s="924" t="s">
        <v>33</v>
      </c>
      <c r="I7914" s="924"/>
      <c r="J7914" s="921" t="s">
        <v>31</v>
      </c>
      <c r="K7914" s="921" t="s">
        <v>31</v>
      </c>
      <c r="L7914" s="925">
        <v>0</v>
      </c>
    </row>
    <row r="7915" spans="1:12" s="1" customFormat="1" ht="313.35000000000002" customHeight="1" x14ac:dyDescent="0.15">
      <c r="A7915" s="918"/>
      <c r="B7915" s="921"/>
      <c r="C7915" s="922"/>
      <c r="D7915" s="923"/>
      <c r="E7915" s="921"/>
      <c r="F7915" s="921"/>
      <c r="G7915" s="921"/>
      <c r="H7915" s="924"/>
      <c r="I7915" s="924"/>
      <c r="J7915" s="921"/>
      <c r="K7915" s="921"/>
      <c r="L7915" s="925"/>
    </row>
    <row r="7916" spans="1:12" s="1" customFormat="1" ht="24" customHeight="1" x14ac:dyDescent="0.15">
      <c r="A7916" s="918"/>
      <c r="B7916" s="9" t="s">
        <v>34</v>
      </c>
      <c r="C7916" s="13" t="s">
        <v>35</v>
      </c>
      <c r="D7916" s="13" t="s">
        <v>36</v>
      </c>
      <c r="E7916" s="13" t="s">
        <v>37</v>
      </c>
      <c r="F7916" s="920"/>
      <c r="G7916" s="920"/>
      <c r="H7916" s="924" t="s">
        <v>38</v>
      </c>
      <c r="I7916" s="924"/>
      <c r="J7916" s="921" t="s">
        <v>31</v>
      </c>
      <c r="K7916" s="921" t="s">
        <v>32</v>
      </c>
      <c r="L7916" s="925">
        <v>400</v>
      </c>
    </row>
    <row r="7917" spans="1:12" s="1" customFormat="1" ht="24" customHeight="1" x14ac:dyDescent="0.15">
      <c r="A7917" s="918"/>
      <c r="B7917" s="14" t="s">
        <v>452</v>
      </c>
      <c r="C7917" s="14" t="s">
        <v>3659</v>
      </c>
      <c r="D7917" s="15">
        <v>43729</v>
      </c>
      <c r="E7917" s="14" t="s">
        <v>487</v>
      </c>
      <c r="F7917" s="920"/>
      <c r="G7917" s="920"/>
      <c r="H7917" s="924"/>
      <c r="I7917" s="924"/>
      <c r="J7917" s="921"/>
      <c r="K7917" s="921"/>
      <c r="L7917" s="925"/>
    </row>
    <row r="7918" spans="1:12" s="1" customFormat="1" ht="24" customHeight="1" x14ac:dyDescent="0.15">
      <c r="A7918" s="918">
        <v>1475</v>
      </c>
      <c r="B7918" s="9" t="s">
        <v>22</v>
      </c>
      <c r="C7918" s="13" t="s">
        <v>23</v>
      </c>
      <c r="D7918" s="13" t="s">
        <v>24</v>
      </c>
      <c r="E7918" s="13" t="s">
        <v>25</v>
      </c>
      <c r="F7918" s="919" t="s">
        <v>17</v>
      </c>
      <c r="G7918" s="919"/>
      <c r="H7918" s="920"/>
      <c r="I7918" s="920"/>
      <c r="J7918" s="920"/>
      <c r="K7918" s="920"/>
      <c r="L7918" s="920"/>
    </row>
    <row r="7919" spans="1:12" s="1" customFormat="1" ht="26.25" customHeight="1" x14ac:dyDescent="0.15">
      <c r="A7919" s="918"/>
      <c r="B7919" s="921" t="s">
        <v>4313</v>
      </c>
      <c r="C7919" s="922" t="s">
        <v>4318</v>
      </c>
      <c r="D7919" s="923">
        <v>43733</v>
      </c>
      <c r="E7919" s="921" t="s">
        <v>4319</v>
      </c>
      <c r="F7919" s="921" t="s">
        <v>4320</v>
      </c>
      <c r="G7919" s="921"/>
      <c r="H7919" s="924" t="s">
        <v>30</v>
      </c>
      <c r="I7919" s="924"/>
      <c r="J7919" s="14" t="s">
        <v>31</v>
      </c>
      <c r="K7919" s="14" t="s">
        <v>32</v>
      </c>
      <c r="L7919" s="16">
        <v>282.92</v>
      </c>
    </row>
    <row r="7920" spans="1:12" s="1" customFormat="1" ht="409.2" customHeight="1" x14ac:dyDescent="0.15">
      <c r="A7920" s="918"/>
      <c r="B7920" s="921"/>
      <c r="C7920" s="922"/>
      <c r="D7920" s="923"/>
      <c r="E7920" s="921"/>
      <c r="F7920" s="921"/>
      <c r="G7920" s="921"/>
      <c r="H7920" s="924" t="s">
        <v>33</v>
      </c>
      <c r="I7920" s="924"/>
      <c r="J7920" s="921" t="s">
        <v>31</v>
      </c>
      <c r="K7920" s="921" t="s">
        <v>32</v>
      </c>
      <c r="L7920" s="925">
        <v>528.6</v>
      </c>
    </row>
    <row r="7921" spans="1:12" s="1" customFormat="1" ht="365.85" customHeight="1" x14ac:dyDescent="0.15">
      <c r="A7921" s="918"/>
      <c r="B7921" s="921"/>
      <c r="C7921" s="922"/>
      <c r="D7921" s="923"/>
      <c r="E7921" s="921"/>
      <c r="F7921" s="921"/>
      <c r="G7921" s="921"/>
      <c r="H7921" s="924"/>
      <c r="I7921" s="924"/>
      <c r="J7921" s="921"/>
      <c r="K7921" s="921"/>
      <c r="L7921" s="925"/>
    </row>
    <row r="7922" spans="1:12" s="1" customFormat="1" ht="24" customHeight="1" x14ac:dyDescent="0.15">
      <c r="A7922" s="918"/>
      <c r="B7922" s="9" t="s">
        <v>34</v>
      </c>
      <c r="C7922" s="13" t="s">
        <v>35</v>
      </c>
      <c r="D7922" s="13" t="s">
        <v>36</v>
      </c>
      <c r="E7922" s="13" t="s">
        <v>37</v>
      </c>
      <c r="F7922" s="920"/>
      <c r="G7922" s="920"/>
      <c r="H7922" s="924" t="s">
        <v>38</v>
      </c>
      <c r="I7922" s="924"/>
      <c r="J7922" s="921" t="s">
        <v>31</v>
      </c>
      <c r="K7922" s="921" t="s">
        <v>32</v>
      </c>
      <c r="L7922" s="925">
        <v>175</v>
      </c>
    </row>
    <row r="7923" spans="1:12" s="1" customFormat="1" ht="24" customHeight="1" x14ac:dyDescent="0.15">
      <c r="A7923" s="918"/>
      <c r="B7923" s="14" t="s">
        <v>452</v>
      </c>
      <c r="C7923" s="14" t="s">
        <v>4320</v>
      </c>
      <c r="D7923" s="15">
        <v>43735</v>
      </c>
      <c r="E7923" s="14" t="s">
        <v>1466</v>
      </c>
      <c r="F7923" s="920"/>
      <c r="G7923" s="920"/>
      <c r="H7923" s="924"/>
      <c r="I7923" s="924"/>
      <c r="J7923" s="921"/>
      <c r="K7923" s="921"/>
      <c r="L7923" s="925"/>
    </row>
    <row r="7924" spans="1:12" s="1" customFormat="1" ht="24" customHeight="1" x14ac:dyDescent="0.15">
      <c r="A7924" s="918">
        <v>1476</v>
      </c>
      <c r="B7924" s="9" t="s">
        <v>22</v>
      </c>
      <c r="C7924" s="13" t="s">
        <v>23</v>
      </c>
      <c r="D7924" s="13" t="s">
        <v>24</v>
      </c>
      <c r="E7924" s="13" t="s">
        <v>25</v>
      </c>
      <c r="F7924" s="919" t="s">
        <v>17</v>
      </c>
      <c r="G7924" s="919"/>
      <c r="H7924" s="920"/>
      <c r="I7924" s="920"/>
      <c r="J7924" s="920"/>
      <c r="K7924" s="920"/>
      <c r="L7924" s="920"/>
    </row>
    <row r="7925" spans="1:12" s="1" customFormat="1" ht="26.25" customHeight="1" x14ac:dyDescent="0.15">
      <c r="A7925" s="918"/>
      <c r="B7925" s="921" t="s">
        <v>4321</v>
      </c>
      <c r="C7925" s="922" t="s">
        <v>4322</v>
      </c>
      <c r="D7925" s="923">
        <v>43639</v>
      </c>
      <c r="E7925" s="921" t="s">
        <v>1178</v>
      </c>
      <c r="F7925" s="921" t="s">
        <v>1179</v>
      </c>
      <c r="G7925" s="921"/>
      <c r="H7925" s="924" t="s">
        <v>30</v>
      </c>
      <c r="I7925" s="924"/>
      <c r="J7925" s="14" t="s">
        <v>31</v>
      </c>
      <c r="K7925" s="14" t="s">
        <v>32</v>
      </c>
      <c r="L7925" s="16">
        <v>381</v>
      </c>
    </row>
    <row r="7926" spans="1:12" s="1" customFormat="1" ht="113.25" customHeight="1" x14ac:dyDescent="0.15">
      <c r="A7926" s="918"/>
      <c r="B7926" s="921"/>
      <c r="C7926" s="922"/>
      <c r="D7926" s="923"/>
      <c r="E7926" s="921"/>
      <c r="F7926" s="921"/>
      <c r="G7926" s="921"/>
      <c r="H7926" s="924" t="s">
        <v>33</v>
      </c>
      <c r="I7926" s="924"/>
      <c r="J7926" s="14" t="s">
        <v>31</v>
      </c>
      <c r="K7926" s="14" t="s">
        <v>32</v>
      </c>
      <c r="L7926" s="16">
        <v>658.67</v>
      </c>
    </row>
    <row r="7927" spans="1:12" s="1" customFormat="1" ht="24" customHeight="1" x14ac:dyDescent="0.15">
      <c r="A7927" s="918"/>
      <c r="B7927" s="9" t="s">
        <v>34</v>
      </c>
      <c r="C7927" s="13" t="s">
        <v>35</v>
      </c>
      <c r="D7927" s="13" t="s">
        <v>36</v>
      </c>
      <c r="E7927" s="13" t="s">
        <v>37</v>
      </c>
      <c r="F7927" s="920"/>
      <c r="G7927" s="920"/>
      <c r="H7927" s="924" t="s">
        <v>38</v>
      </c>
      <c r="I7927" s="924"/>
      <c r="J7927" s="921" t="s">
        <v>31</v>
      </c>
      <c r="K7927" s="921" t="s">
        <v>31</v>
      </c>
      <c r="L7927" s="925">
        <v>0</v>
      </c>
    </row>
    <row r="7928" spans="1:12" s="1" customFormat="1" ht="24" customHeight="1" x14ac:dyDescent="0.15">
      <c r="A7928" s="918"/>
      <c r="B7928" s="14" t="s">
        <v>229</v>
      </c>
      <c r="C7928" s="14" t="s">
        <v>1179</v>
      </c>
      <c r="D7928" s="15">
        <v>43642</v>
      </c>
      <c r="E7928" s="14" t="s">
        <v>509</v>
      </c>
      <c r="F7928" s="920"/>
      <c r="G7928" s="920"/>
      <c r="H7928" s="924"/>
      <c r="I7928" s="924"/>
      <c r="J7928" s="921"/>
      <c r="K7928" s="921"/>
      <c r="L7928" s="925"/>
    </row>
    <row r="7929" spans="1:12" s="1" customFormat="1" ht="24" customHeight="1" x14ac:dyDescent="0.15">
      <c r="A7929" s="918">
        <v>1477</v>
      </c>
      <c r="B7929" s="9" t="s">
        <v>22</v>
      </c>
      <c r="C7929" s="13" t="s">
        <v>23</v>
      </c>
      <c r="D7929" s="13" t="s">
        <v>24</v>
      </c>
      <c r="E7929" s="13" t="s">
        <v>25</v>
      </c>
      <c r="F7929" s="919" t="s">
        <v>17</v>
      </c>
      <c r="G7929" s="919"/>
      <c r="H7929" s="920"/>
      <c r="I7929" s="920"/>
      <c r="J7929" s="920"/>
      <c r="K7929" s="920"/>
      <c r="L7929" s="920"/>
    </row>
    <row r="7930" spans="1:12" s="1" customFormat="1" ht="26.25" customHeight="1" x14ac:dyDescent="0.15">
      <c r="A7930" s="918"/>
      <c r="B7930" s="921" t="s">
        <v>4323</v>
      </c>
      <c r="C7930" s="922" t="s">
        <v>4324</v>
      </c>
      <c r="D7930" s="923">
        <v>43717</v>
      </c>
      <c r="E7930" s="921" t="s">
        <v>1306</v>
      </c>
      <c r="F7930" s="921" t="s">
        <v>2970</v>
      </c>
      <c r="G7930" s="921"/>
      <c r="H7930" s="924" t="s">
        <v>30</v>
      </c>
      <c r="I7930" s="924"/>
      <c r="J7930" s="14" t="s">
        <v>31</v>
      </c>
      <c r="K7930" s="14" t="s">
        <v>32</v>
      </c>
      <c r="L7930" s="16">
        <v>192.82</v>
      </c>
    </row>
    <row r="7931" spans="1:12" s="1" customFormat="1" ht="270.75" customHeight="1" x14ac:dyDescent="0.15">
      <c r="A7931" s="918"/>
      <c r="B7931" s="921"/>
      <c r="C7931" s="922"/>
      <c r="D7931" s="923"/>
      <c r="E7931" s="921"/>
      <c r="F7931" s="921"/>
      <c r="G7931" s="921"/>
      <c r="H7931" s="924" t="s">
        <v>33</v>
      </c>
      <c r="I7931" s="924"/>
      <c r="J7931" s="14" t="s">
        <v>31</v>
      </c>
      <c r="K7931" s="14" t="s">
        <v>32</v>
      </c>
      <c r="L7931" s="16">
        <v>374.54</v>
      </c>
    </row>
    <row r="7932" spans="1:12" s="1" customFormat="1" ht="24" customHeight="1" x14ac:dyDescent="0.15">
      <c r="A7932" s="918"/>
      <c r="B7932" s="9" t="s">
        <v>34</v>
      </c>
      <c r="C7932" s="13" t="s">
        <v>35</v>
      </c>
      <c r="D7932" s="13" t="s">
        <v>36</v>
      </c>
      <c r="E7932" s="13" t="s">
        <v>37</v>
      </c>
      <c r="F7932" s="920"/>
      <c r="G7932" s="920"/>
      <c r="H7932" s="924" t="s">
        <v>38</v>
      </c>
      <c r="I7932" s="924"/>
      <c r="J7932" s="921" t="s">
        <v>31</v>
      </c>
      <c r="K7932" s="921" t="s">
        <v>31</v>
      </c>
      <c r="L7932" s="925">
        <v>0</v>
      </c>
    </row>
    <row r="7933" spans="1:12" s="1" customFormat="1" ht="24" customHeight="1" x14ac:dyDescent="0.15">
      <c r="A7933" s="918"/>
      <c r="B7933" s="14" t="s">
        <v>141</v>
      </c>
      <c r="C7933" s="14" t="s">
        <v>2970</v>
      </c>
      <c r="D7933" s="15">
        <v>43718</v>
      </c>
      <c r="E7933" s="14" t="s">
        <v>3276</v>
      </c>
      <c r="F7933" s="920"/>
      <c r="G7933" s="920"/>
      <c r="H7933" s="924"/>
      <c r="I7933" s="924"/>
      <c r="J7933" s="921"/>
      <c r="K7933" s="921"/>
      <c r="L7933" s="925"/>
    </row>
    <row r="7934" spans="1:12" s="1" customFormat="1" ht="24" customHeight="1" x14ac:dyDescent="0.15">
      <c r="A7934" s="918">
        <v>1478</v>
      </c>
      <c r="B7934" s="9" t="s">
        <v>22</v>
      </c>
      <c r="C7934" s="13" t="s">
        <v>23</v>
      </c>
      <c r="D7934" s="13" t="s">
        <v>24</v>
      </c>
      <c r="E7934" s="13" t="s">
        <v>25</v>
      </c>
      <c r="F7934" s="919" t="s">
        <v>17</v>
      </c>
      <c r="G7934" s="919"/>
      <c r="H7934" s="920"/>
      <c r="I7934" s="920"/>
      <c r="J7934" s="920"/>
      <c r="K7934" s="920"/>
      <c r="L7934" s="920"/>
    </row>
    <row r="7935" spans="1:12" s="1" customFormat="1" ht="26.25" customHeight="1" x14ac:dyDescent="0.15">
      <c r="A7935" s="918"/>
      <c r="B7935" s="921" t="s">
        <v>4325</v>
      </c>
      <c r="C7935" s="922" t="s">
        <v>4326</v>
      </c>
      <c r="D7935" s="923">
        <v>43562</v>
      </c>
      <c r="E7935" s="921" t="s">
        <v>298</v>
      </c>
      <c r="F7935" s="921" t="s">
        <v>607</v>
      </c>
      <c r="G7935" s="921"/>
      <c r="H7935" s="924" t="s">
        <v>30</v>
      </c>
      <c r="I7935" s="924"/>
      <c r="J7935" s="14" t="s">
        <v>31</v>
      </c>
      <c r="K7935" s="14" t="s">
        <v>32</v>
      </c>
      <c r="L7935" s="16">
        <v>672.96</v>
      </c>
    </row>
    <row r="7936" spans="1:12" s="1" customFormat="1" ht="323.25" customHeight="1" x14ac:dyDescent="0.15">
      <c r="A7936" s="918"/>
      <c r="B7936" s="921"/>
      <c r="C7936" s="922"/>
      <c r="D7936" s="923"/>
      <c r="E7936" s="921"/>
      <c r="F7936" s="921"/>
      <c r="G7936" s="921"/>
      <c r="H7936" s="924" t="s">
        <v>33</v>
      </c>
      <c r="I7936" s="924"/>
      <c r="J7936" s="14" t="s">
        <v>31</v>
      </c>
      <c r="K7936" s="14" t="s">
        <v>32</v>
      </c>
      <c r="L7936" s="16">
        <v>171.96</v>
      </c>
    </row>
    <row r="7937" spans="1:12" s="1" customFormat="1" ht="24" customHeight="1" x14ac:dyDescent="0.15">
      <c r="A7937" s="918"/>
      <c r="B7937" s="9" t="s">
        <v>34</v>
      </c>
      <c r="C7937" s="13" t="s">
        <v>35</v>
      </c>
      <c r="D7937" s="13" t="s">
        <v>36</v>
      </c>
      <c r="E7937" s="13" t="s">
        <v>37</v>
      </c>
      <c r="F7937" s="920"/>
      <c r="G7937" s="920"/>
      <c r="H7937" s="924" t="s">
        <v>38</v>
      </c>
      <c r="I7937" s="924"/>
      <c r="J7937" s="921" t="s">
        <v>31</v>
      </c>
      <c r="K7937" s="921" t="s">
        <v>32</v>
      </c>
      <c r="L7937" s="925">
        <v>1249</v>
      </c>
    </row>
    <row r="7938" spans="1:12" s="1" customFormat="1" ht="24" customHeight="1" x14ac:dyDescent="0.15">
      <c r="A7938" s="918"/>
      <c r="B7938" s="14" t="s">
        <v>429</v>
      </c>
      <c r="C7938" s="14" t="s">
        <v>607</v>
      </c>
      <c r="D7938" s="15">
        <v>43564</v>
      </c>
      <c r="E7938" s="14" t="s">
        <v>77</v>
      </c>
      <c r="F7938" s="920"/>
      <c r="G7938" s="920"/>
      <c r="H7938" s="924"/>
      <c r="I7938" s="924"/>
      <c r="J7938" s="921"/>
      <c r="K7938" s="921"/>
      <c r="L7938" s="925"/>
    </row>
    <row r="7939" spans="1:12" s="1" customFormat="1" ht="24" customHeight="1" x14ac:dyDescent="0.15">
      <c r="A7939" s="918">
        <v>1479</v>
      </c>
      <c r="B7939" s="9" t="s">
        <v>22</v>
      </c>
      <c r="C7939" s="13" t="s">
        <v>23</v>
      </c>
      <c r="D7939" s="13" t="s">
        <v>24</v>
      </c>
      <c r="E7939" s="13" t="s">
        <v>25</v>
      </c>
      <c r="F7939" s="919" t="s">
        <v>17</v>
      </c>
      <c r="G7939" s="919"/>
      <c r="H7939" s="920"/>
      <c r="I7939" s="920"/>
      <c r="J7939" s="920"/>
      <c r="K7939" s="920"/>
      <c r="L7939" s="920"/>
    </row>
    <row r="7940" spans="1:12" s="1" customFormat="1" ht="26.25" customHeight="1" x14ac:dyDescent="0.15">
      <c r="A7940" s="918"/>
      <c r="B7940" s="921" t="s">
        <v>4325</v>
      </c>
      <c r="C7940" s="922" t="s">
        <v>4327</v>
      </c>
      <c r="D7940" s="923">
        <v>43656</v>
      </c>
      <c r="E7940" s="921" t="s">
        <v>3486</v>
      </c>
      <c r="F7940" s="921" t="s">
        <v>4328</v>
      </c>
      <c r="G7940" s="921"/>
      <c r="H7940" s="924" t="s">
        <v>30</v>
      </c>
      <c r="I7940" s="924"/>
      <c r="J7940" s="14" t="s">
        <v>31</v>
      </c>
      <c r="K7940" s="14" t="s">
        <v>32</v>
      </c>
      <c r="L7940" s="16">
        <v>352</v>
      </c>
    </row>
    <row r="7941" spans="1:12" s="1" customFormat="1" ht="260.25" customHeight="1" x14ac:dyDescent="0.15">
      <c r="A7941" s="918"/>
      <c r="B7941" s="921"/>
      <c r="C7941" s="922"/>
      <c r="D7941" s="923"/>
      <c r="E7941" s="921"/>
      <c r="F7941" s="921"/>
      <c r="G7941" s="921"/>
      <c r="H7941" s="924" t="s">
        <v>33</v>
      </c>
      <c r="I7941" s="924"/>
      <c r="J7941" s="14" t="s">
        <v>31</v>
      </c>
      <c r="K7941" s="14" t="s">
        <v>32</v>
      </c>
      <c r="L7941" s="16">
        <v>3216.85</v>
      </c>
    </row>
    <row r="7942" spans="1:12" s="1" customFormat="1" ht="24" customHeight="1" x14ac:dyDescent="0.15">
      <c r="A7942" s="918"/>
      <c r="B7942" s="9" t="s">
        <v>34</v>
      </c>
      <c r="C7942" s="13" t="s">
        <v>35</v>
      </c>
      <c r="D7942" s="13" t="s">
        <v>36</v>
      </c>
      <c r="E7942" s="13" t="s">
        <v>37</v>
      </c>
      <c r="F7942" s="920"/>
      <c r="G7942" s="920"/>
      <c r="H7942" s="924" t="s">
        <v>38</v>
      </c>
      <c r="I7942" s="924"/>
      <c r="J7942" s="921" t="s">
        <v>31</v>
      </c>
      <c r="K7942" s="921" t="s">
        <v>31</v>
      </c>
      <c r="L7942" s="925">
        <v>0</v>
      </c>
    </row>
    <row r="7943" spans="1:12" s="1" customFormat="1" ht="24" customHeight="1" x14ac:dyDescent="0.15">
      <c r="A7943" s="918"/>
      <c r="B7943" s="14" t="s">
        <v>429</v>
      </c>
      <c r="C7943" s="14" t="s">
        <v>4328</v>
      </c>
      <c r="D7943" s="15">
        <v>43665</v>
      </c>
      <c r="E7943" s="14" t="s">
        <v>4329</v>
      </c>
      <c r="F7943" s="920"/>
      <c r="G7943" s="920"/>
      <c r="H7943" s="924"/>
      <c r="I7943" s="924"/>
      <c r="J7943" s="921"/>
      <c r="K7943" s="921"/>
      <c r="L7943" s="925"/>
    </row>
    <row r="7944" spans="1:12" s="1" customFormat="1" ht="24" customHeight="1" x14ac:dyDescent="0.15">
      <c r="A7944" s="918">
        <v>1480</v>
      </c>
      <c r="B7944" s="9" t="s">
        <v>22</v>
      </c>
      <c r="C7944" s="13" t="s">
        <v>23</v>
      </c>
      <c r="D7944" s="13" t="s">
        <v>24</v>
      </c>
      <c r="E7944" s="13" t="s">
        <v>25</v>
      </c>
      <c r="F7944" s="919" t="s">
        <v>17</v>
      </c>
      <c r="G7944" s="919"/>
      <c r="H7944" s="920"/>
      <c r="I7944" s="920"/>
      <c r="J7944" s="920"/>
      <c r="K7944" s="920"/>
      <c r="L7944" s="920"/>
    </row>
    <row r="7945" spans="1:12" s="1" customFormat="1" ht="26.25" customHeight="1" x14ac:dyDescent="0.15">
      <c r="A7945" s="918"/>
      <c r="B7945" s="921" t="s">
        <v>4330</v>
      </c>
      <c r="C7945" s="922" t="s">
        <v>4331</v>
      </c>
      <c r="D7945" s="923">
        <v>43727</v>
      </c>
      <c r="E7945" s="921" t="s">
        <v>727</v>
      </c>
      <c r="F7945" s="921" t="s">
        <v>4332</v>
      </c>
      <c r="G7945" s="921"/>
      <c r="H7945" s="924" t="s">
        <v>30</v>
      </c>
      <c r="I7945" s="924"/>
      <c r="J7945" s="14" t="s">
        <v>31</v>
      </c>
      <c r="K7945" s="14" t="s">
        <v>32</v>
      </c>
      <c r="L7945" s="16">
        <v>836.2</v>
      </c>
    </row>
    <row r="7946" spans="1:12" s="1" customFormat="1" ht="155.25" customHeight="1" x14ac:dyDescent="0.15">
      <c r="A7946" s="918"/>
      <c r="B7946" s="921"/>
      <c r="C7946" s="922"/>
      <c r="D7946" s="923"/>
      <c r="E7946" s="921"/>
      <c r="F7946" s="921"/>
      <c r="G7946" s="921"/>
      <c r="H7946" s="924" t="s">
        <v>33</v>
      </c>
      <c r="I7946" s="924"/>
      <c r="J7946" s="14" t="s">
        <v>31</v>
      </c>
      <c r="K7946" s="14" t="s">
        <v>31</v>
      </c>
      <c r="L7946" s="16">
        <v>0</v>
      </c>
    </row>
    <row r="7947" spans="1:12" s="1" customFormat="1" ht="24" customHeight="1" x14ac:dyDescent="0.15">
      <c r="A7947" s="918"/>
      <c r="B7947" s="9" t="s">
        <v>34</v>
      </c>
      <c r="C7947" s="13" t="s">
        <v>35</v>
      </c>
      <c r="D7947" s="13" t="s">
        <v>36</v>
      </c>
      <c r="E7947" s="13" t="s">
        <v>37</v>
      </c>
      <c r="F7947" s="920"/>
      <c r="G7947" s="920"/>
      <c r="H7947" s="924" t="s">
        <v>38</v>
      </c>
      <c r="I7947" s="924"/>
      <c r="J7947" s="921" t="s">
        <v>31</v>
      </c>
      <c r="K7947" s="921" t="s">
        <v>31</v>
      </c>
      <c r="L7947" s="925">
        <v>0</v>
      </c>
    </row>
    <row r="7948" spans="1:12" s="1" customFormat="1" ht="24" customHeight="1" x14ac:dyDescent="0.15">
      <c r="A7948" s="918"/>
      <c r="B7948" s="14" t="s">
        <v>4333</v>
      </c>
      <c r="C7948" s="14" t="s">
        <v>4332</v>
      </c>
      <c r="D7948" s="15">
        <v>43731</v>
      </c>
      <c r="E7948" s="14" t="s">
        <v>874</v>
      </c>
      <c r="F7948" s="920"/>
      <c r="G7948" s="920"/>
      <c r="H7948" s="924"/>
      <c r="I7948" s="924"/>
      <c r="J7948" s="921"/>
      <c r="K7948" s="921"/>
      <c r="L7948" s="925"/>
    </row>
    <row r="7949" spans="1:12" s="1" customFormat="1" ht="24" customHeight="1" x14ac:dyDescent="0.15">
      <c r="A7949" s="918">
        <v>1481</v>
      </c>
      <c r="B7949" s="9" t="s">
        <v>22</v>
      </c>
      <c r="C7949" s="13" t="s">
        <v>23</v>
      </c>
      <c r="D7949" s="13" t="s">
        <v>24</v>
      </c>
      <c r="E7949" s="13" t="s">
        <v>25</v>
      </c>
      <c r="F7949" s="919" t="s">
        <v>17</v>
      </c>
      <c r="G7949" s="919"/>
      <c r="H7949" s="920"/>
      <c r="I7949" s="920"/>
      <c r="J7949" s="920"/>
      <c r="K7949" s="920"/>
      <c r="L7949" s="920"/>
    </row>
    <row r="7950" spans="1:12" s="1" customFormat="1" ht="26.25" customHeight="1" x14ac:dyDescent="0.15">
      <c r="A7950" s="918"/>
      <c r="B7950" s="921" t="s">
        <v>4334</v>
      </c>
      <c r="C7950" s="922" t="s">
        <v>4335</v>
      </c>
      <c r="D7950" s="923">
        <v>43625</v>
      </c>
      <c r="E7950" s="921" t="s">
        <v>3017</v>
      </c>
      <c r="F7950" s="921" t="s">
        <v>210</v>
      </c>
      <c r="G7950" s="921"/>
      <c r="H7950" s="924" t="s">
        <v>30</v>
      </c>
      <c r="I7950" s="924"/>
      <c r="J7950" s="14" t="s">
        <v>31</v>
      </c>
      <c r="K7950" s="14" t="s">
        <v>31</v>
      </c>
      <c r="L7950" s="16">
        <v>0</v>
      </c>
    </row>
    <row r="7951" spans="1:12" s="1" customFormat="1" ht="365.25" customHeight="1" x14ac:dyDescent="0.15">
      <c r="A7951" s="918"/>
      <c r="B7951" s="921"/>
      <c r="C7951" s="922"/>
      <c r="D7951" s="923"/>
      <c r="E7951" s="921"/>
      <c r="F7951" s="921"/>
      <c r="G7951" s="921"/>
      <c r="H7951" s="924" t="s">
        <v>33</v>
      </c>
      <c r="I7951" s="924"/>
      <c r="J7951" s="14" t="s">
        <v>31</v>
      </c>
      <c r="K7951" s="14" t="s">
        <v>31</v>
      </c>
      <c r="L7951" s="16">
        <v>0</v>
      </c>
    </row>
    <row r="7952" spans="1:12" s="1" customFormat="1" ht="24" customHeight="1" x14ac:dyDescent="0.15">
      <c r="A7952" s="918"/>
      <c r="B7952" s="9" t="s">
        <v>34</v>
      </c>
      <c r="C7952" s="13" t="s">
        <v>35</v>
      </c>
      <c r="D7952" s="13" t="s">
        <v>36</v>
      </c>
      <c r="E7952" s="13" t="s">
        <v>37</v>
      </c>
      <c r="F7952" s="920"/>
      <c r="G7952" s="920"/>
      <c r="H7952" s="924" t="s">
        <v>38</v>
      </c>
      <c r="I7952" s="924"/>
      <c r="J7952" s="921" t="s">
        <v>31</v>
      </c>
      <c r="K7952" s="921" t="s">
        <v>32</v>
      </c>
      <c r="L7952" s="925">
        <v>1065</v>
      </c>
    </row>
    <row r="7953" spans="1:12" s="1" customFormat="1" ht="34.5" customHeight="1" x14ac:dyDescent="0.15">
      <c r="A7953" s="918"/>
      <c r="B7953" s="14" t="s">
        <v>4336</v>
      </c>
      <c r="C7953" s="14" t="s">
        <v>210</v>
      </c>
      <c r="D7953" s="15">
        <v>43629</v>
      </c>
      <c r="E7953" s="14" t="s">
        <v>2355</v>
      </c>
      <c r="F7953" s="920"/>
      <c r="G7953" s="920"/>
      <c r="H7953" s="924"/>
      <c r="I7953" s="924"/>
      <c r="J7953" s="921"/>
      <c r="K7953" s="921"/>
      <c r="L7953" s="925"/>
    </row>
    <row r="7954" spans="1:12" s="1" customFormat="1" ht="24" customHeight="1" x14ac:dyDescent="0.15">
      <c r="A7954" s="918">
        <v>1482</v>
      </c>
      <c r="B7954" s="9" t="s">
        <v>22</v>
      </c>
      <c r="C7954" s="13" t="s">
        <v>23</v>
      </c>
      <c r="D7954" s="13" t="s">
        <v>24</v>
      </c>
      <c r="E7954" s="13" t="s">
        <v>25</v>
      </c>
      <c r="F7954" s="919" t="s">
        <v>17</v>
      </c>
      <c r="G7954" s="919"/>
      <c r="H7954" s="920"/>
      <c r="I7954" s="920"/>
      <c r="J7954" s="920"/>
      <c r="K7954" s="920"/>
      <c r="L7954" s="920"/>
    </row>
    <row r="7955" spans="1:12" s="1" customFormat="1" ht="26.25" customHeight="1" x14ac:dyDescent="0.15">
      <c r="A7955" s="918"/>
      <c r="B7955" s="921" t="s">
        <v>4334</v>
      </c>
      <c r="C7955" s="922" t="s">
        <v>4337</v>
      </c>
      <c r="D7955" s="923">
        <v>43631</v>
      </c>
      <c r="E7955" s="921" t="s">
        <v>3770</v>
      </c>
      <c r="F7955" s="921" t="s">
        <v>4338</v>
      </c>
      <c r="G7955" s="921"/>
      <c r="H7955" s="924" t="s">
        <v>30</v>
      </c>
      <c r="I7955" s="924"/>
      <c r="J7955" s="14" t="s">
        <v>31</v>
      </c>
      <c r="K7955" s="14" t="s">
        <v>32</v>
      </c>
      <c r="L7955" s="16">
        <v>525.12</v>
      </c>
    </row>
    <row r="7956" spans="1:12" s="1" customFormat="1" ht="409.2" customHeight="1" x14ac:dyDescent="0.15">
      <c r="A7956" s="918"/>
      <c r="B7956" s="921"/>
      <c r="C7956" s="922"/>
      <c r="D7956" s="923"/>
      <c r="E7956" s="921"/>
      <c r="F7956" s="921"/>
      <c r="G7956" s="921"/>
      <c r="H7956" s="924" t="s">
        <v>33</v>
      </c>
      <c r="I7956" s="924"/>
      <c r="J7956" s="921" t="s">
        <v>31</v>
      </c>
      <c r="K7956" s="921" t="s">
        <v>32</v>
      </c>
      <c r="L7956" s="925">
        <v>15344.13</v>
      </c>
    </row>
    <row r="7957" spans="1:12" s="1" customFormat="1" ht="409.2" customHeight="1" x14ac:dyDescent="0.15">
      <c r="A7957" s="918"/>
      <c r="B7957" s="921"/>
      <c r="C7957" s="922"/>
      <c r="D7957" s="923"/>
      <c r="E7957" s="921"/>
      <c r="F7957" s="921"/>
      <c r="G7957" s="921"/>
      <c r="H7957" s="924"/>
      <c r="I7957" s="924"/>
      <c r="J7957" s="921"/>
      <c r="K7957" s="921"/>
      <c r="L7957" s="925"/>
    </row>
    <row r="7958" spans="1:12" s="1" customFormat="1" ht="166.95" customHeight="1" x14ac:dyDescent="0.15">
      <c r="A7958" s="918"/>
      <c r="B7958" s="921"/>
      <c r="C7958" s="922"/>
      <c r="D7958" s="923"/>
      <c r="E7958" s="921"/>
      <c r="F7958" s="921"/>
      <c r="G7958" s="921"/>
      <c r="H7958" s="924"/>
      <c r="I7958" s="924"/>
      <c r="J7958" s="921"/>
      <c r="K7958" s="921"/>
      <c r="L7958" s="925"/>
    </row>
    <row r="7959" spans="1:12" s="1" customFormat="1" ht="24" customHeight="1" x14ac:dyDescent="0.15">
      <c r="A7959" s="918"/>
      <c r="B7959" s="9" t="s">
        <v>34</v>
      </c>
      <c r="C7959" s="13" t="s">
        <v>35</v>
      </c>
      <c r="D7959" s="13" t="s">
        <v>36</v>
      </c>
      <c r="E7959" s="13" t="s">
        <v>37</v>
      </c>
      <c r="F7959" s="920"/>
      <c r="G7959" s="920"/>
      <c r="H7959" s="924" t="s">
        <v>38</v>
      </c>
      <c r="I7959" s="924"/>
      <c r="J7959" s="921" t="s">
        <v>31</v>
      </c>
      <c r="K7959" s="921" t="s">
        <v>32</v>
      </c>
      <c r="L7959" s="925">
        <v>150</v>
      </c>
    </row>
    <row r="7960" spans="1:12" s="1" customFormat="1" ht="34.5" customHeight="1" x14ac:dyDescent="0.15">
      <c r="A7960" s="918"/>
      <c r="B7960" s="14" t="s">
        <v>4336</v>
      </c>
      <c r="C7960" s="14" t="s">
        <v>4338</v>
      </c>
      <c r="D7960" s="15">
        <v>43637</v>
      </c>
      <c r="E7960" s="14" t="s">
        <v>4339</v>
      </c>
      <c r="F7960" s="920"/>
      <c r="G7960" s="920"/>
      <c r="H7960" s="924"/>
      <c r="I7960" s="924"/>
      <c r="J7960" s="921"/>
      <c r="K7960" s="921"/>
      <c r="L7960" s="925"/>
    </row>
    <row r="7961" spans="1:12" s="1" customFormat="1" ht="24" customHeight="1" x14ac:dyDescent="0.15">
      <c r="A7961" s="918">
        <v>1483</v>
      </c>
      <c r="B7961" s="9" t="s">
        <v>22</v>
      </c>
      <c r="C7961" s="13" t="s">
        <v>23</v>
      </c>
      <c r="D7961" s="13" t="s">
        <v>24</v>
      </c>
      <c r="E7961" s="13" t="s">
        <v>25</v>
      </c>
      <c r="F7961" s="919" t="s">
        <v>17</v>
      </c>
      <c r="G7961" s="919"/>
      <c r="H7961" s="920"/>
      <c r="I7961" s="920"/>
      <c r="J7961" s="920"/>
      <c r="K7961" s="920"/>
      <c r="L7961" s="920"/>
    </row>
    <row r="7962" spans="1:12" s="1" customFormat="1" ht="26.25" customHeight="1" x14ac:dyDescent="0.15">
      <c r="A7962" s="918"/>
      <c r="B7962" s="921" t="s">
        <v>4334</v>
      </c>
      <c r="C7962" s="922" t="s">
        <v>4340</v>
      </c>
      <c r="D7962" s="923">
        <v>43660</v>
      </c>
      <c r="E7962" s="921" t="s">
        <v>43</v>
      </c>
      <c r="F7962" s="921" t="s">
        <v>71</v>
      </c>
      <c r="G7962" s="921"/>
      <c r="H7962" s="924" t="s">
        <v>30</v>
      </c>
      <c r="I7962" s="924"/>
      <c r="J7962" s="14" t="s">
        <v>31</v>
      </c>
      <c r="K7962" s="14" t="s">
        <v>32</v>
      </c>
      <c r="L7962" s="16">
        <v>1821</v>
      </c>
    </row>
    <row r="7963" spans="1:12" s="1" customFormat="1" ht="409.2" customHeight="1" x14ac:dyDescent="0.15">
      <c r="A7963" s="918"/>
      <c r="B7963" s="921"/>
      <c r="C7963" s="922"/>
      <c r="D7963" s="923"/>
      <c r="E7963" s="921"/>
      <c r="F7963" s="921"/>
      <c r="G7963" s="921"/>
      <c r="H7963" s="924" t="s">
        <v>33</v>
      </c>
      <c r="I7963" s="924"/>
      <c r="J7963" s="921" t="s">
        <v>31</v>
      </c>
      <c r="K7963" s="921" t="s">
        <v>32</v>
      </c>
      <c r="L7963" s="925">
        <v>1348</v>
      </c>
    </row>
    <row r="7964" spans="1:12" s="1" customFormat="1" ht="145.35" customHeight="1" x14ac:dyDescent="0.15">
      <c r="A7964" s="918"/>
      <c r="B7964" s="921"/>
      <c r="C7964" s="922"/>
      <c r="D7964" s="923"/>
      <c r="E7964" s="921"/>
      <c r="F7964" s="921"/>
      <c r="G7964" s="921"/>
      <c r="H7964" s="924"/>
      <c r="I7964" s="924"/>
      <c r="J7964" s="921"/>
      <c r="K7964" s="921"/>
      <c r="L7964" s="925"/>
    </row>
    <row r="7965" spans="1:12" s="1" customFormat="1" ht="24" customHeight="1" x14ac:dyDescent="0.15">
      <c r="A7965" s="918"/>
      <c r="B7965" s="9" t="s">
        <v>34</v>
      </c>
      <c r="C7965" s="13" t="s">
        <v>35</v>
      </c>
      <c r="D7965" s="13" t="s">
        <v>36</v>
      </c>
      <c r="E7965" s="13" t="s">
        <v>37</v>
      </c>
      <c r="F7965" s="920"/>
      <c r="G7965" s="920"/>
      <c r="H7965" s="924" t="s">
        <v>38</v>
      </c>
      <c r="I7965" s="924"/>
      <c r="J7965" s="921" t="s">
        <v>31</v>
      </c>
      <c r="K7965" s="921" t="s">
        <v>31</v>
      </c>
      <c r="L7965" s="925">
        <v>0</v>
      </c>
    </row>
    <row r="7966" spans="1:12" s="1" customFormat="1" ht="34.5" customHeight="1" x14ac:dyDescent="0.15">
      <c r="A7966" s="918"/>
      <c r="B7966" s="14" t="s">
        <v>4336</v>
      </c>
      <c r="C7966" s="14" t="s">
        <v>71</v>
      </c>
      <c r="D7966" s="15">
        <v>43665</v>
      </c>
      <c r="E7966" s="14" t="s">
        <v>846</v>
      </c>
      <c r="F7966" s="920"/>
      <c r="G7966" s="920"/>
      <c r="H7966" s="924"/>
      <c r="I7966" s="924"/>
      <c r="J7966" s="921"/>
      <c r="K7966" s="921"/>
      <c r="L7966" s="925"/>
    </row>
    <row r="7967" spans="1:12" s="1" customFormat="1" ht="24" customHeight="1" x14ac:dyDescent="0.15">
      <c r="A7967" s="918">
        <v>1484</v>
      </c>
      <c r="B7967" s="9" t="s">
        <v>22</v>
      </c>
      <c r="C7967" s="13" t="s">
        <v>23</v>
      </c>
      <c r="D7967" s="13" t="s">
        <v>24</v>
      </c>
      <c r="E7967" s="13" t="s">
        <v>25</v>
      </c>
      <c r="F7967" s="919" t="s">
        <v>17</v>
      </c>
      <c r="G7967" s="919"/>
      <c r="H7967" s="920"/>
      <c r="I7967" s="920"/>
      <c r="J7967" s="920"/>
      <c r="K7967" s="920"/>
      <c r="L7967" s="920"/>
    </row>
    <row r="7968" spans="1:12" s="1" customFormat="1" ht="26.25" customHeight="1" x14ac:dyDescent="0.15">
      <c r="A7968" s="918"/>
      <c r="B7968" s="921" t="s">
        <v>4334</v>
      </c>
      <c r="C7968" s="922" t="s">
        <v>4341</v>
      </c>
      <c r="D7968" s="923">
        <v>43667</v>
      </c>
      <c r="E7968" s="921" t="s">
        <v>4342</v>
      </c>
      <c r="F7968" s="921" t="s">
        <v>4343</v>
      </c>
      <c r="G7968" s="921"/>
      <c r="H7968" s="924" t="s">
        <v>30</v>
      </c>
      <c r="I7968" s="924"/>
      <c r="J7968" s="14" t="s">
        <v>31</v>
      </c>
      <c r="K7968" s="14" t="s">
        <v>32</v>
      </c>
      <c r="L7968" s="16">
        <v>1281</v>
      </c>
    </row>
    <row r="7969" spans="1:12" s="1" customFormat="1" ht="409.2" customHeight="1" x14ac:dyDescent="0.15">
      <c r="A7969" s="918"/>
      <c r="B7969" s="921"/>
      <c r="C7969" s="922"/>
      <c r="D7969" s="923"/>
      <c r="E7969" s="921"/>
      <c r="F7969" s="921"/>
      <c r="G7969" s="921"/>
      <c r="H7969" s="924" t="s">
        <v>33</v>
      </c>
      <c r="I7969" s="924"/>
      <c r="J7969" s="921" t="s">
        <v>31</v>
      </c>
      <c r="K7969" s="921" t="s">
        <v>32</v>
      </c>
      <c r="L7969" s="925">
        <v>782.1</v>
      </c>
    </row>
    <row r="7970" spans="1:12" s="1" customFormat="1" ht="409.2" customHeight="1" x14ac:dyDescent="0.15">
      <c r="A7970" s="918"/>
      <c r="B7970" s="921"/>
      <c r="C7970" s="922"/>
      <c r="D7970" s="923"/>
      <c r="E7970" s="921"/>
      <c r="F7970" s="921"/>
      <c r="G7970" s="921"/>
      <c r="H7970" s="924"/>
      <c r="I7970" s="924"/>
      <c r="J7970" s="921"/>
      <c r="K7970" s="921"/>
      <c r="L7970" s="925"/>
    </row>
    <row r="7971" spans="1:12" s="1" customFormat="1" ht="124.95" customHeight="1" x14ac:dyDescent="0.15">
      <c r="A7971" s="918"/>
      <c r="B7971" s="921"/>
      <c r="C7971" s="922"/>
      <c r="D7971" s="923"/>
      <c r="E7971" s="921"/>
      <c r="F7971" s="921"/>
      <c r="G7971" s="921"/>
      <c r="H7971" s="924"/>
      <c r="I7971" s="924"/>
      <c r="J7971" s="921"/>
      <c r="K7971" s="921"/>
      <c r="L7971" s="925"/>
    </row>
    <row r="7972" spans="1:12" s="1" customFormat="1" ht="24" customHeight="1" x14ac:dyDescent="0.15">
      <c r="A7972" s="918"/>
      <c r="B7972" s="9" t="s">
        <v>34</v>
      </c>
      <c r="C7972" s="13" t="s">
        <v>35</v>
      </c>
      <c r="D7972" s="13" t="s">
        <v>36</v>
      </c>
      <c r="E7972" s="13" t="s">
        <v>37</v>
      </c>
      <c r="F7972" s="920"/>
      <c r="G7972" s="920"/>
      <c r="H7972" s="924" t="s">
        <v>38</v>
      </c>
      <c r="I7972" s="924"/>
      <c r="J7972" s="921" t="s">
        <v>31</v>
      </c>
      <c r="K7972" s="921" t="s">
        <v>32</v>
      </c>
      <c r="L7972" s="925">
        <v>100</v>
      </c>
    </row>
    <row r="7973" spans="1:12" s="1" customFormat="1" ht="34.5" customHeight="1" x14ac:dyDescent="0.15">
      <c r="A7973" s="918"/>
      <c r="B7973" s="14" t="s">
        <v>4336</v>
      </c>
      <c r="C7973" s="14" t="s">
        <v>4343</v>
      </c>
      <c r="D7973" s="15">
        <v>43669</v>
      </c>
      <c r="E7973" s="14" t="s">
        <v>4344</v>
      </c>
      <c r="F7973" s="920"/>
      <c r="G7973" s="920"/>
      <c r="H7973" s="924"/>
      <c r="I7973" s="924"/>
      <c r="J7973" s="921"/>
      <c r="K7973" s="921"/>
      <c r="L7973" s="925"/>
    </row>
    <row r="7974" spans="1:12" s="1" customFormat="1" ht="24" customHeight="1" x14ac:dyDescent="0.15">
      <c r="A7974" s="918">
        <v>1485</v>
      </c>
      <c r="B7974" s="9" t="s">
        <v>22</v>
      </c>
      <c r="C7974" s="13" t="s">
        <v>23</v>
      </c>
      <c r="D7974" s="13" t="s">
        <v>24</v>
      </c>
      <c r="E7974" s="13" t="s">
        <v>25</v>
      </c>
      <c r="F7974" s="919" t="s">
        <v>17</v>
      </c>
      <c r="G7974" s="919"/>
      <c r="H7974" s="920"/>
      <c r="I7974" s="920"/>
      <c r="J7974" s="920"/>
      <c r="K7974" s="920"/>
      <c r="L7974" s="920"/>
    </row>
    <row r="7975" spans="1:12" s="1" customFormat="1" ht="26.25" customHeight="1" x14ac:dyDescent="0.15">
      <c r="A7975" s="918"/>
      <c r="B7975" s="921" t="s">
        <v>4334</v>
      </c>
      <c r="C7975" s="922" t="s">
        <v>4345</v>
      </c>
      <c r="D7975" s="923">
        <v>43705</v>
      </c>
      <c r="E7975" s="921" t="s">
        <v>3169</v>
      </c>
      <c r="F7975" s="921" t="s">
        <v>3170</v>
      </c>
      <c r="G7975" s="921"/>
      <c r="H7975" s="924" t="s">
        <v>30</v>
      </c>
      <c r="I7975" s="924"/>
      <c r="J7975" s="14" t="s">
        <v>31</v>
      </c>
      <c r="K7975" s="14" t="s">
        <v>32</v>
      </c>
      <c r="L7975" s="16">
        <v>203.05</v>
      </c>
    </row>
    <row r="7976" spans="1:12" s="1" customFormat="1" ht="409.2" customHeight="1" x14ac:dyDescent="0.15">
      <c r="A7976" s="918"/>
      <c r="B7976" s="921"/>
      <c r="C7976" s="922"/>
      <c r="D7976" s="923"/>
      <c r="E7976" s="921"/>
      <c r="F7976" s="921"/>
      <c r="G7976" s="921"/>
      <c r="H7976" s="924" t="s">
        <v>33</v>
      </c>
      <c r="I7976" s="924"/>
      <c r="J7976" s="921" t="s">
        <v>31</v>
      </c>
      <c r="K7976" s="921" t="s">
        <v>32</v>
      </c>
      <c r="L7976" s="925">
        <v>265</v>
      </c>
    </row>
    <row r="7977" spans="1:12" s="1" customFormat="1" ht="40.35" customHeight="1" x14ac:dyDescent="0.15">
      <c r="A7977" s="918"/>
      <c r="B7977" s="921"/>
      <c r="C7977" s="922"/>
      <c r="D7977" s="923"/>
      <c r="E7977" s="921"/>
      <c r="F7977" s="921"/>
      <c r="G7977" s="921"/>
      <c r="H7977" s="924"/>
      <c r="I7977" s="924"/>
      <c r="J7977" s="921"/>
      <c r="K7977" s="921"/>
      <c r="L7977" s="925"/>
    </row>
    <row r="7978" spans="1:12" s="1" customFormat="1" ht="24" customHeight="1" x14ac:dyDescent="0.15">
      <c r="A7978" s="918"/>
      <c r="B7978" s="9" t="s">
        <v>34</v>
      </c>
      <c r="C7978" s="13" t="s">
        <v>35</v>
      </c>
      <c r="D7978" s="13" t="s">
        <v>36</v>
      </c>
      <c r="E7978" s="13" t="s">
        <v>37</v>
      </c>
      <c r="F7978" s="920"/>
      <c r="G7978" s="920"/>
      <c r="H7978" s="924" t="s">
        <v>38</v>
      </c>
      <c r="I7978" s="924"/>
      <c r="J7978" s="921" t="s">
        <v>31</v>
      </c>
      <c r="K7978" s="921" t="s">
        <v>31</v>
      </c>
      <c r="L7978" s="925">
        <v>0</v>
      </c>
    </row>
    <row r="7979" spans="1:12" s="1" customFormat="1" ht="34.5" customHeight="1" x14ac:dyDescent="0.15">
      <c r="A7979" s="918"/>
      <c r="B7979" s="14" t="s">
        <v>4336</v>
      </c>
      <c r="C7979" s="14" t="s">
        <v>3170</v>
      </c>
      <c r="D7979" s="15">
        <v>43706</v>
      </c>
      <c r="E7979" s="14" t="s">
        <v>1841</v>
      </c>
      <c r="F7979" s="920"/>
      <c r="G7979" s="920"/>
      <c r="H7979" s="924"/>
      <c r="I7979" s="924"/>
      <c r="J7979" s="921"/>
      <c r="K7979" s="921"/>
      <c r="L7979" s="925"/>
    </row>
    <row r="7980" spans="1:12" s="1" customFormat="1" ht="24" customHeight="1" x14ac:dyDescent="0.15">
      <c r="A7980" s="918">
        <v>1486</v>
      </c>
      <c r="B7980" s="9" t="s">
        <v>22</v>
      </c>
      <c r="C7980" s="13" t="s">
        <v>23</v>
      </c>
      <c r="D7980" s="13" t="s">
        <v>24</v>
      </c>
      <c r="E7980" s="13" t="s">
        <v>25</v>
      </c>
      <c r="F7980" s="919" t="s">
        <v>17</v>
      </c>
      <c r="G7980" s="919"/>
      <c r="H7980" s="920"/>
      <c r="I7980" s="920"/>
      <c r="J7980" s="920"/>
      <c r="K7980" s="920"/>
      <c r="L7980" s="920"/>
    </row>
    <row r="7981" spans="1:12" s="1" customFormat="1" ht="26.25" customHeight="1" x14ac:dyDescent="0.15">
      <c r="A7981" s="918"/>
      <c r="B7981" s="921" t="s">
        <v>4334</v>
      </c>
      <c r="C7981" s="922" t="s">
        <v>4346</v>
      </c>
      <c r="D7981" s="923">
        <v>43720</v>
      </c>
      <c r="E7981" s="921" t="s">
        <v>90</v>
      </c>
      <c r="F7981" s="921" t="s">
        <v>933</v>
      </c>
      <c r="G7981" s="921"/>
      <c r="H7981" s="924" t="s">
        <v>30</v>
      </c>
      <c r="I7981" s="924"/>
      <c r="J7981" s="14" t="s">
        <v>31</v>
      </c>
      <c r="K7981" s="14" t="s">
        <v>32</v>
      </c>
      <c r="L7981" s="16">
        <v>424.98</v>
      </c>
    </row>
    <row r="7982" spans="1:12" s="1" customFormat="1" ht="409.2" customHeight="1" x14ac:dyDescent="0.15">
      <c r="A7982" s="918"/>
      <c r="B7982" s="921"/>
      <c r="C7982" s="922"/>
      <c r="D7982" s="923"/>
      <c r="E7982" s="921"/>
      <c r="F7982" s="921"/>
      <c r="G7982" s="921"/>
      <c r="H7982" s="924" t="s">
        <v>33</v>
      </c>
      <c r="I7982" s="924"/>
      <c r="J7982" s="921" t="s">
        <v>31</v>
      </c>
      <c r="K7982" s="921" t="s">
        <v>31</v>
      </c>
      <c r="L7982" s="925">
        <v>0</v>
      </c>
    </row>
    <row r="7983" spans="1:12" s="1" customFormat="1" ht="92.85" customHeight="1" x14ac:dyDescent="0.15">
      <c r="A7983" s="918"/>
      <c r="B7983" s="921"/>
      <c r="C7983" s="922"/>
      <c r="D7983" s="923"/>
      <c r="E7983" s="921"/>
      <c r="F7983" s="921"/>
      <c r="G7983" s="921"/>
      <c r="H7983" s="924"/>
      <c r="I7983" s="924"/>
      <c r="J7983" s="921"/>
      <c r="K7983" s="921"/>
      <c r="L7983" s="925"/>
    </row>
    <row r="7984" spans="1:12" s="1" customFormat="1" ht="24" customHeight="1" x14ac:dyDescent="0.15">
      <c r="A7984" s="918"/>
      <c r="B7984" s="9" t="s">
        <v>34</v>
      </c>
      <c r="C7984" s="13" t="s">
        <v>35</v>
      </c>
      <c r="D7984" s="13" t="s">
        <v>36</v>
      </c>
      <c r="E7984" s="13" t="s">
        <v>37</v>
      </c>
      <c r="F7984" s="920"/>
      <c r="G7984" s="920"/>
      <c r="H7984" s="924" t="s">
        <v>38</v>
      </c>
      <c r="I7984" s="924"/>
      <c r="J7984" s="921" t="s">
        <v>31</v>
      </c>
      <c r="K7984" s="921" t="s">
        <v>31</v>
      </c>
      <c r="L7984" s="925">
        <v>0</v>
      </c>
    </row>
    <row r="7985" spans="1:12" s="1" customFormat="1" ht="34.5" customHeight="1" x14ac:dyDescent="0.15">
      <c r="A7985" s="918"/>
      <c r="B7985" s="14" t="s">
        <v>4336</v>
      </c>
      <c r="C7985" s="14" t="s">
        <v>933</v>
      </c>
      <c r="D7985" s="15">
        <v>43722</v>
      </c>
      <c r="E7985" s="14" t="s">
        <v>4347</v>
      </c>
      <c r="F7985" s="920"/>
      <c r="G7985" s="920"/>
      <c r="H7985" s="924"/>
      <c r="I7985" s="924"/>
      <c r="J7985" s="921"/>
      <c r="K7985" s="921"/>
      <c r="L7985" s="925"/>
    </row>
    <row r="7986" spans="1:12" s="1" customFormat="1" ht="24" customHeight="1" x14ac:dyDescent="0.15">
      <c r="A7986" s="918">
        <v>1487</v>
      </c>
      <c r="B7986" s="9" t="s">
        <v>22</v>
      </c>
      <c r="C7986" s="13" t="s">
        <v>23</v>
      </c>
      <c r="D7986" s="13" t="s">
        <v>24</v>
      </c>
      <c r="E7986" s="13" t="s">
        <v>25</v>
      </c>
      <c r="F7986" s="919" t="s">
        <v>17</v>
      </c>
      <c r="G7986" s="919"/>
      <c r="H7986" s="920"/>
      <c r="I7986" s="920"/>
      <c r="J7986" s="920"/>
      <c r="K7986" s="920"/>
      <c r="L7986" s="920"/>
    </row>
    <row r="7987" spans="1:12" s="1" customFormat="1" ht="26.25" customHeight="1" x14ac:dyDescent="0.15">
      <c r="A7987" s="918"/>
      <c r="B7987" s="921" t="s">
        <v>4348</v>
      </c>
      <c r="C7987" s="922" t="s">
        <v>4349</v>
      </c>
      <c r="D7987" s="923">
        <v>43656</v>
      </c>
      <c r="E7987" s="921" t="s">
        <v>187</v>
      </c>
      <c r="F7987" s="921" t="s">
        <v>909</v>
      </c>
      <c r="G7987" s="921"/>
      <c r="H7987" s="924" t="s">
        <v>30</v>
      </c>
      <c r="I7987" s="924"/>
      <c r="J7987" s="14" t="s">
        <v>31</v>
      </c>
      <c r="K7987" s="14" t="s">
        <v>32</v>
      </c>
      <c r="L7987" s="16">
        <v>726.66</v>
      </c>
    </row>
    <row r="7988" spans="1:12" s="1" customFormat="1" ht="409.2" customHeight="1" x14ac:dyDescent="0.15">
      <c r="A7988" s="918"/>
      <c r="B7988" s="921"/>
      <c r="C7988" s="922"/>
      <c r="D7988" s="923"/>
      <c r="E7988" s="921"/>
      <c r="F7988" s="921"/>
      <c r="G7988" s="921"/>
      <c r="H7988" s="924" t="s">
        <v>33</v>
      </c>
      <c r="I7988" s="924"/>
      <c r="J7988" s="921" t="s">
        <v>31</v>
      </c>
      <c r="K7988" s="921" t="s">
        <v>31</v>
      </c>
      <c r="L7988" s="925">
        <v>0</v>
      </c>
    </row>
    <row r="7989" spans="1:12" s="1" customFormat="1" ht="29.85" customHeight="1" x14ac:dyDescent="0.15">
      <c r="A7989" s="918"/>
      <c r="B7989" s="921"/>
      <c r="C7989" s="922"/>
      <c r="D7989" s="923"/>
      <c r="E7989" s="921"/>
      <c r="F7989" s="921"/>
      <c r="G7989" s="921"/>
      <c r="H7989" s="924"/>
      <c r="I7989" s="924"/>
      <c r="J7989" s="921"/>
      <c r="K7989" s="921"/>
      <c r="L7989" s="925"/>
    </row>
    <row r="7990" spans="1:12" s="1" customFormat="1" ht="24" customHeight="1" x14ac:dyDescent="0.15">
      <c r="A7990" s="918"/>
      <c r="B7990" s="9" t="s">
        <v>34</v>
      </c>
      <c r="C7990" s="13" t="s">
        <v>35</v>
      </c>
      <c r="D7990" s="13" t="s">
        <v>36</v>
      </c>
      <c r="E7990" s="13" t="s">
        <v>37</v>
      </c>
      <c r="F7990" s="920"/>
      <c r="G7990" s="920"/>
      <c r="H7990" s="924" t="s">
        <v>38</v>
      </c>
      <c r="I7990" s="924"/>
      <c r="J7990" s="921" t="s">
        <v>31</v>
      </c>
      <c r="K7990" s="921" t="s">
        <v>31</v>
      </c>
      <c r="L7990" s="925">
        <v>0</v>
      </c>
    </row>
    <row r="7991" spans="1:12" s="1" customFormat="1" ht="24" customHeight="1" x14ac:dyDescent="0.15">
      <c r="A7991" s="918"/>
      <c r="B7991" s="14" t="s">
        <v>4350</v>
      </c>
      <c r="C7991" s="14" t="s">
        <v>909</v>
      </c>
      <c r="D7991" s="15">
        <v>43658</v>
      </c>
      <c r="E7991" s="14" t="s">
        <v>1713</v>
      </c>
      <c r="F7991" s="920"/>
      <c r="G7991" s="920"/>
      <c r="H7991" s="924"/>
      <c r="I7991" s="924"/>
      <c r="J7991" s="921"/>
      <c r="K7991" s="921"/>
      <c r="L7991" s="925"/>
    </row>
    <row r="7992" spans="1:12" s="1" customFormat="1" ht="24" customHeight="1" x14ac:dyDescent="0.15">
      <c r="A7992" s="918">
        <v>1488</v>
      </c>
      <c r="B7992" s="9" t="s">
        <v>22</v>
      </c>
      <c r="C7992" s="13" t="s">
        <v>23</v>
      </c>
      <c r="D7992" s="13" t="s">
        <v>24</v>
      </c>
      <c r="E7992" s="13" t="s">
        <v>25</v>
      </c>
      <c r="F7992" s="919" t="s">
        <v>17</v>
      </c>
      <c r="G7992" s="919"/>
      <c r="H7992" s="920"/>
      <c r="I7992" s="920"/>
      <c r="J7992" s="920"/>
      <c r="K7992" s="920"/>
      <c r="L7992" s="920"/>
    </row>
    <row r="7993" spans="1:12" s="1" customFormat="1" ht="26.25" customHeight="1" x14ac:dyDescent="0.15">
      <c r="A7993" s="918"/>
      <c r="B7993" s="921" t="s">
        <v>4351</v>
      </c>
      <c r="C7993" s="922" t="s">
        <v>4352</v>
      </c>
      <c r="D7993" s="923">
        <v>43632</v>
      </c>
      <c r="E7993" s="921" t="s">
        <v>119</v>
      </c>
      <c r="F7993" s="921" t="s">
        <v>4353</v>
      </c>
      <c r="G7993" s="921"/>
      <c r="H7993" s="924" t="s">
        <v>30</v>
      </c>
      <c r="I7993" s="924"/>
      <c r="J7993" s="14" t="s">
        <v>31</v>
      </c>
      <c r="K7993" s="14" t="s">
        <v>32</v>
      </c>
      <c r="L7993" s="16">
        <v>963.66</v>
      </c>
    </row>
    <row r="7994" spans="1:12" s="1" customFormat="1" ht="409.2" customHeight="1" x14ac:dyDescent="0.15">
      <c r="A7994" s="918"/>
      <c r="B7994" s="921"/>
      <c r="C7994" s="922"/>
      <c r="D7994" s="923"/>
      <c r="E7994" s="921"/>
      <c r="F7994" s="921"/>
      <c r="G7994" s="921"/>
      <c r="H7994" s="924" t="s">
        <v>33</v>
      </c>
      <c r="I7994" s="924"/>
      <c r="J7994" s="921" t="s">
        <v>31</v>
      </c>
      <c r="K7994" s="921" t="s">
        <v>32</v>
      </c>
      <c r="L7994" s="925">
        <v>1370.37</v>
      </c>
    </row>
    <row r="7995" spans="1:12" s="1" customFormat="1" ht="365.85" customHeight="1" x14ac:dyDescent="0.15">
      <c r="A7995" s="918"/>
      <c r="B7995" s="921"/>
      <c r="C7995" s="922"/>
      <c r="D7995" s="923"/>
      <c r="E7995" s="921"/>
      <c r="F7995" s="921"/>
      <c r="G7995" s="921"/>
      <c r="H7995" s="924"/>
      <c r="I7995" s="924"/>
      <c r="J7995" s="921"/>
      <c r="K7995" s="921"/>
      <c r="L7995" s="925"/>
    </row>
    <row r="7996" spans="1:12" s="1" customFormat="1" ht="24" customHeight="1" x14ac:dyDescent="0.15">
      <c r="A7996" s="918"/>
      <c r="B7996" s="9" t="s">
        <v>34</v>
      </c>
      <c r="C7996" s="13" t="s">
        <v>35</v>
      </c>
      <c r="D7996" s="13" t="s">
        <v>36</v>
      </c>
      <c r="E7996" s="13" t="s">
        <v>37</v>
      </c>
      <c r="F7996" s="920"/>
      <c r="G7996" s="920"/>
      <c r="H7996" s="924" t="s">
        <v>38</v>
      </c>
      <c r="I7996" s="924"/>
      <c r="J7996" s="921" t="s">
        <v>31</v>
      </c>
      <c r="K7996" s="921" t="s">
        <v>32</v>
      </c>
      <c r="L7996" s="925">
        <v>285.85000000000002</v>
      </c>
    </row>
    <row r="7997" spans="1:12" s="1" customFormat="1" ht="34.5" customHeight="1" x14ac:dyDescent="0.15">
      <c r="A7997" s="918"/>
      <c r="B7997" s="14" t="s">
        <v>4354</v>
      </c>
      <c r="C7997" s="14" t="s">
        <v>4353</v>
      </c>
      <c r="D7997" s="15">
        <v>43645</v>
      </c>
      <c r="E7997" s="14" t="s">
        <v>4355</v>
      </c>
      <c r="F7997" s="920"/>
      <c r="G7997" s="920"/>
      <c r="H7997" s="924"/>
      <c r="I7997" s="924"/>
      <c r="J7997" s="921"/>
      <c r="K7997" s="921"/>
      <c r="L7997" s="925"/>
    </row>
    <row r="7998" spans="1:12" s="1" customFormat="1" ht="24" customHeight="1" x14ac:dyDescent="0.15">
      <c r="A7998" s="918">
        <v>1489</v>
      </c>
      <c r="B7998" s="9" t="s">
        <v>22</v>
      </c>
      <c r="C7998" s="13" t="s">
        <v>23</v>
      </c>
      <c r="D7998" s="13" t="s">
        <v>24</v>
      </c>
      <c r="E7998" s="13" t="s">
        <v>25</v>
      </c>
      <c r="F7998" s="919" t="s">
        <v>17</v>
      </c>
      <c r="G7998" s="919"/>
      <c r="H7998" s="920"/>
      <c r="I7998" s="920"/>
      <c r="J7998" s="920"/>
      <c r="K7998" s="920"/>
      <c r="L7998" s="920"/>
    </row>
    <row r="7999" spans="1:12" s="1" customFormat="1" ht="26.25" customHeight="1" x14ac:dyDescent="0.15">
      <c r="A7999" s="918"/>
      <c r="B7999" s="921" t="s">
        <v>4351</v>
      </c>
      <c r="C7999" s="922" t="s">
        <v>4352</v>
      </c>
      <c r="D7999" s="923">
        <v>43632</v>
      </c>
      <c r="E7999" s="921" t="s">
        <v>119</v>
      </c>
      <c r="F7999" s="921" t="s">
        <v>4356</v>
      </c>
      <c r="G7999" s="921"/>
      <c r="H7999" s="924" t="s">
        <v>30</v>
      </c>
      <c r="I7999" s="924"/>
      <c r="J7999" s="14" t="s">
        <v>31</v>
      </c>
      <c r="K7999" s="14" t="s">
        <v>32</v>
      </c>
      <c r="L7999" s="16">
        <v>354.66</v>
      </c>
    </row>
    <row r="8000" spans="1:12" s="1" customFormat="1" ht="409.2" customHeight="1" x14ac:dyDescent="0.15">
      <c r="A8000" s="918"/>
      <c r="B8000" s="921"/>
      <c r="C8000" s="922"/>
      <c r="D8000" s="923"/>
      <c r="E8000" s="921"/>
      <c r="F8000" s="921"/>
      <c r="G8000" s="921"/>
      <c r="H8000" s="924" t="s">
        <v>33</v>
      </c>
      <c r="I8000" s="924"/>
      <c r="J8000" s="921" t="s">
        <v>31</v>
      </c>
      <c r="K8000" s="921" t="s">
        <v>32</v>
      </c>
      <c r="L8000" s="925">
        <v>3595.83</v>
      </c>
    </row>
    <row r="8001" spans="1:12" s="1" customFormat="1" ht="365.85" customHeight="1" x14ac:dyDescent="0.15">
      <c r="A8001" s="918"/>
      <c r="B8001" s="921"/>
      <c r="C8001" s="922"/>
      <c r="D8001" s="923"/>
      <c r="E8001" s="921"/>
      <c r="F8001" s="921"/>
      <c r="G8001" s="921"/>
      <c r="H8001" s="924"/>
      <c r="I8001" s="924"/>
      <c r="J8001" s="921"/>
      <c r="K8001" s="921"/>
      <c r="L8001" s="925"/>
    </row>
    <row r="8002" spans="1:12" s="1" customFormat="1" ht="24" customHeight="1" x14ac:dyDescent="0.15">
      <c r="A8002" s="918"/>
      <c r="B8002" s="9" t="s">
        <v>34</v>
      </c>
      <c r="C8002" s="13" t="s">
        <v>35</v>
      </c>
      <c r="D8002" s="13" t="s">
        <v>36</v>
      </c>
      <c r="E8002" s="13" t="s">
        <v>37</v>
      </c>
      <c r="F8002" s="920"/>
      <c r="G8002" s="920"/>
      <c r="H8002" s="924" t="s">
        <v>38</v>
      </c>
      <c r="I8002" s="924"/>
      <c r="J8002" s="921" t="s">
        <v>31</v>
      </c>
      <c r="K8002" s="921" t="s">
        <v>31</v>
      </c>
      <c r="L8002" s="925">
        <v>0</v>
      </c>
    </row>
    <row r="8003" spans="1:12" s="1" customFormat="1" ht="34.5" customHeight="1" x14ac:dyDescent="0.15">
      <c r="A8003" s="918"/>
      <c r="B8003" s="14" t="s">
        <v>4354</v>
      </c>
      <c r="C8003" s="14" t="s">
        <v>4356</v>
      </c>
      <c r="D8003" s="15">
        <v>43645</v>
      </c>
      <c r="E8003" s="14" t="s">
        <v>4355</v>
      </c>
      <c r="F8003" s="920"/>
      <c r="G8003" s="920"/>
      <c r="H8003" s="924"/>
      <c r="I8003" s="924"/>
      <c r="J8003" s="921"/>
      <c r="K8003" s="921"/>
      <c r="L8003" s="925"/>
    </row>
    <row r="8004" spans="1:12" s="1" customFormat="1" ht="24" customHeight="1" x14ac:dyDescent="0.15">
      <c r="A8004" s="918">
        <v>1490</v>
      </c>
      <c r="B8004" s="9" t="s">
        <v>22</v>
      </c>
      <c r="C8004" s="13" t="s">
        <v>23</v>
      </c>
      <c r="D8004" s="13" t="s">
        <v>24</v>
      </c>
      <c r="E8004" s="13" t="s">
        <v>25</v>
      </c>
      <c r="F8004" s="919" t="s">
        <v>17</v>
      </c>
      <c r="G8004" s="919"/>
      <c r="H8004" s="920"/>
      <c r="I8004" s="920"/>
      <c r="J8004" s="920"/>
      <c r="K8004" s="920"/>
      <c r="L8004" s="920"/>
    </row>
    <row r="8005" spans="1:12" s="1" customFormat="1" ht="26.25" customHeight="1" x14ac:dyDescent="0.15">
      <c r="A8005" s="918"/>
      <c r="B8005" s="921" t="s">
        <v>4351</v>
      </c>
      <c r="C8005" s="922" t="s">
        <v>4357</v>
      </c>
      <c r="D8005" s="923">
        <v>43718</v>
      </c>
      <c r="E8005" s="921" t="s">
        <v>3922</v>
      </c>
      <c r="F8005" s="921" t="s">
        <v>4358</v>
      </c>
      <c r="G8005" s="921"/>
      <c r="H8005" s="924" t="s">
        <v>30</v>
      </c>
      <c r="I8005" s="924"/>
      <c r="J8005" s="14" t="s">
        <v>31</v>
      </c>
      <c r="K8005" s="14" t="s">
        <v>32</v>
      </c>
      <c r="L8005" s="16">
        <v>1359.36</v>
      </c>
    </row>
    <row r="8006" spans="1:12" s="1" customFormat="1" ht="409.2" customHeight="1" x14ac:dyDescent="0.15">
      <c r="A8006" s="918"/>
      <c r="B8006" s="921"/>
      <c r="C8006" s="922"/>
      <c r="D8006" s="923"/>
      <c r="E8006" s="921"/>
      <c r="F8006" s="921"/>
      <c r="G8006" s="921"/>
      <c r="H8006" s="924" t="s">
        <v>33</v>
      </c>
      <c r="I8006" s="924"/>
      <c r="J8006" s="921" t="s">
        <v>31</v>
      </c>
      <c r="K8006" s="921" t="s">
        <v>31</v>
      </c>
      <c r="L8006" s="925">
        <v>0</v>
      </c>
    </row>
    <row r="8007" spans="1:12" s="1" customFormat="1" ht="61.35" customHeight="1" x14ac:dyDescent="0.15">
      <c r="A8007" s="918"/>
      <c r="B8007" s="921"/>
      <c r="C8007" s="922"/>
      <c r="D8007" s="923"/>
      <c r="E8007" s="921"/>
      <c r="F8007" s="921"/>
      <c r="G8007" s="921"/>
      <c r="H8007" s="924"/>
      <c r="I8007" s="924"/>
      <c r="J8007" s="921"/>
      <c r="K8007" s="921"/>
      <c r="L8007" s="925"/>
    </row>
    <row r="8008" spans="1:12" s="1" customFormat="1" ht="24" customHeight="1" x14ac:dyDescent="0.15">
      <c r="A8008" s="918"/>
      <c r="B8008" s="9" t="s">
        <v>34</v>
      </c>
      <c r="C8008" s="13" t="s">
        <v>35</v>
      </c>
      <c r="D8008" s="13" t="s">
        <v>36</v>
      </c>
      <c r="E8008" s="13" t="s">
        <v>37</v>
      </c>
      <c r="F8008" s="920"/>
      <c r="G8008" s="920"/>
      <c r="H8008" s="924" t="s">
        <v>38</v>
      </c>
      <c r="I8008" s="924"/>
      <c r="J8008" s="921" t="s">
        <v>31</v>
      </c>
      <c r="K8008" s="921" t="s">
        <v>31</v>
      </c>
      <c r="L8008" s="925">
        <v>0</v>
      </c>
    </row>
    <row r="8009" spans="1:12" s="1" customFormat="1" ht="34.5" customHeight="1" x14ac:dyDescent="0.15">
      <c r="A8009" s="918"/>
      <c r="B8009" s="14" t="s">
        <v>4354</v>
      </c>
      <c r="C8009" s="14" t="s">
        <v>4358</v>
      </c>
      <c r="D8009" s="15">
        <v>43729</v>
      </c>
      <c r="E8009" s="14" t="s">
        <v>3339</v>
      </c>
      <c r="F8009" s="920"/>
      <c r="G8009" s="920"/>
      <c r="H8009" s="924"/>
      <c r="I8009" s="924"/>
      <c r="J8009" s="921"/>
      <c r="K8009" s="921"/>
      <c r="L8009" s="925"/>
    </row>
    <row r="8010" spans="1:12" s="1" customFormat="1" ht="24" customHeight="1" x14ac:dyDescent="0.15">
      <c r="A8010" s="918">
        <v>1491</v>
      </c>
      <c r="B8010" s="9" t="s">
        <v>22</v>
      </c>
      <c r="C8010" s="13" t="s">
        <v>23</v>
      </c>
      <c r="D8010" s="13" t="s">
        <v>24</v>
      </c>
      <c r="E8010" s="13" t="s">
        <v>25</v>
      </c>
      <c r="F8010" s="919" t="s">
        <v>17</v>
      </c>
      <c r="G8010" s="919"/>
      <c r="H8010" s="920"/>
      <c r="I8010" s="920"/>
      <c r="J8010" s="920"/>
      <c r="K8010" s="920"/>
      <c r="L8010" s="920"/>
    </row>
    <row r="8011" spans="1:12" s="1" customFormat="1" ht="26.25" customHeight="1" x14ac:dyDescent="0.15">
      <c r="A8011" s="918"/>
      <c r="B8011" s="921" t="s">
        <v>4359</v>
      </c>
      <c r="C8011" s="922" t="s">
        <v>4360</v>
      </c>
      <c r="D8011" s="923">
        <v>43736</v>
      </c>
      <c r="E8011" s="921" t="s">
        <v>1650</v>
      </c>
      <c r="F8011" s="921" t="s">
        <v>2171</v>
      </c>
      <c r="G8011" s="921"/>
      <c r="H8011" s="924" t="s">
        <v>30</v>
      </c>
      <c r="I8011" s="924"/>
      <c r="J8011" s="14" t="s">
        <v>31</v>
      </c>
      <c r="K8011" s="14" t="s">
        <v>32</v>
      </c>
      <c r="L8011" s="16">
        <v>312</v>
      </c>
    </row>
    <row r="8012" spans="1:12" s="1" customFormat="1" ht="81.75" customHeight="1" x14ac:dyDescent="0.15">
      <c r="A8012" s="918"/>
      <c r="B8012" s="921"/>
      <c r="C8012" s="922"/>
      <c r="D8012" s="923"/>
      <c r="E8012" s="921"/>
      <c r="F8012" s="921"/>
      <c r="G8012" s="921"/>
      <c r="H8012" s="924" t="s">
        <v>33</v>
      </c>
      <c r="I8012" s="924"/>
      <c r="J8012" s="14" t="s">
        <v>31</v>
      </c>
      <c r="K8012" s="14" t="s">
        <v>31</v>
      </c>
      <c r="L8012" s="16">
        <v>0</v>
      </c>
    </row>
    <row r="8013" spans="1:12" s="1" customFormat="1" ht="24" customHeight="1" x14ac:dyDescent="0.15">
      <c r="A8013" s="918"/>
      <c r="B8013" s="9" t="s">
        <v>34</v>
      </c>
      <c r="C8013" s="13" t="s">
        <v>35</v>
      </c>
      <c r="D8013" s="13" t="s">
        <v>36</v>
      </c>
      <c r="E8013" s="13" t="s">
        <v>37</v>
      </c>
      <c r="F8013" s="920"/>
      <c r="G8013" s="920"/>
      <c r="H8013" s="924" t="s">
        <v>38</v>
      </c>
      <c r="I8013" s="924"/>
      <c r="J8013" s="921" t="s">
        <v>31</v>
      </c>
      <c r="K8013" s="921" t="s">
        <v>31</v>
      </c>
      <c r="L8013" s="925">
        <v>0</v>
      </c>
    </row>
    <row r="8014" spans="1:12" s="1" customFormat="1" ht="24" customHeight="1" x14ac:dyDescent="0.15">
      <c r="A8014" s="918"/>
      <c r="B8014" s="14" t="s">
        <v>204</v>
      </c>
      <c r="C8014" s="14" t="s">
        <v>2171</v>
      </c>
      <c r="D8014" s="15">
        <v>43738</v>
      </c>
      <c r="E8014" s="14" t="s">
        <v>433</v>
      </c>
      <c r="F8014" s="920"/>
      <c r="G8014" s="920"/>
      <c r="H8014" s="924"/>
      <c r="I8014" s="924"/>
      <c r="J8014" s="921"/>
      <c r="K8014" s="921"/>
      <c r="L8014" s="925"/>
    </row>
    <row r="8015" spans="1:12" s="1" customFormat="1" ht="24" customHeight="1" x14ac:dyDescent="0.15">
      <c r="A8015" s="918">
        <v>1492</v>
      </c>
      <c r="B8015" s="9" t="s">
        <v>22</v>
      </c>
      <c r="C8015" s="13" t="s">
        <v>23</v>
      </c>
      <c r="D8015" s="13" t="s">
        <v>24</v>
      </c>
      <c r="E8015" s="13" t="s">
        <v>25</v>
      </c>
      <c r="F8015" s="919" t="s">
        <v>17</v>
      </c>
      <c r="G8015" s="919"/>
      <c r="H8015" s="920"/>
      <c r="I8015" s="920"/>
      <c r="J8015" s="920"/>
      <c r="K8015" s="920"/>
      <c r="L8015" s="920"/>
    </row>
    <row r="8016" spans="1:12" s="1" customFormat="1" ht="26.25" customHeight="1" x14ac:dyDescent="0.15">
      <c r="A8016" s="918"/>
      <c r="B8016" s="921" t="s">
        <v>4361</v>
      </c>
      <c r="C8016" s="922" t="s">
        <v>4362</v>
      </c>
      <c r="D8016" s="923">
        <v>43591</v>
      </c>
      <c r="E8016" s="921" t="s">
        <v>367</v>
      </c>
      <c r="F8016" s="921" t="s">
        <v>678</v>
      </c>
      <c r="G8016" s="921"/>
      <c r="H8016" s="924" t="s">
        <v>30</v>
      </c>
      <c r="I8016" s="924"/>
      <c r="J8016" s="14" t="s">
        <v>31</v>
      </c>
      <c r="K8016" s="14" t="s">
        <v>32</v>
      </c>
      <c r="L8016" s="16">
        <v>325</v>
      </c>
    </row>
    <row r="8017" spans="1:12" s="1" customFormat="1" ht="409.2" customHeight="1" x14ac:dyDescent="0.15">
      <c r="A8017" s="918"/>
      <c r="B8017" s="921"/>
      <c r="C8017" s="922"/>
      <c r="D8017" s="923"/>
      <c r="E8017" s="921"/>
      <c r="F8017" s="921"/>
      <c r="G8017" s="921"/>
      <c r="H8017" s="924" t="s">
        <v>33</v>
      </c>
      <c r="I8017" s="924"/>
      <c r="J8017" s="921" t="s">
        <v>31</v>
      </c>
      <c r="K8017" s="921" t="s">
        <v>32</v>
      </c>
      <c r="L8017" s="925">
        <v>472.18</v>
      </c>
    </row>
    <row r="8018" spans="1:12" s="1" customFormat="1" ht="50.85" customHeight="1" x14ac:dyDescent="0.15">
      <c r="A8018" s="918"/>
      <c r="B8018" s="921"/>
      <c r="C8018" s="922"/>
      <c r="D8018" s="923"/>
      <c r="E8018" s="921"/>
      <c r="F8018" s="921"/>
      <c r="G8018" s="921"/>
      <c r="H8018" s="924"/>
      <c r="I8018" s="924"/>
      <c r="J8018" s="921"/>
      <c r="K8018" s="921"/>
      <c r="L8018" s="925"/>
    </row>
    <row r="8019" spans="1:12" s="1" customFormat="1" ht="24" customHeight="1" x14ac:dyDescent="0.15">
      <c r="A8019" s="918"/>
      <c r="B8019" s="9" t="s">
        <v>34</v>
      </c>
      <c r="C8019" s="13" t="s">
        <v>35</v>
      </c>
      <c r="D8019" s="13" t="s">
        <v>36</v>
      </c>
      <c r="E8019" s="13" t="s">
        <v>37</v>
      </c>
      <c r="F8019" s="920"/>
      <c r="G8019" s="920"/>
      <c r="H8019" s="924" t="s">
        <v>38</v>
      </c>
      <c r="I8019" s="924"/>
      <c r="J8019" s="921" t="s">
        <v>31</v>
      </c>
      <c r="K8019" s="921" t="s">
        <v>31</v>
      </c>
      <c r="L8019" s="925">
        <v>0</v>
      </c>
    </row>
    <row r="8020" spans="1:12" s="1" customFormat="1" ht="24" customHeight="1" x14ac:dyDescent="0.15">
      <c r="A8020" s="918"/>
      <c r="B8020" s="14" t="s">
        <v>39</v>
      </c>
      <c r="C8020" s="14" t="s">
        <v>678</v>
      </c>
      <c r="D8020" s="15">
        <v>43593</v>
      </c>
      <c r="E8020" s="14" t="s">
        <v>4363</v>
      </c>
      <c r="F8020" s="920"/>
      <c r="G8020" s="920"/>
      <c r="H8020" s="924"/>
      <c r="I8020" s="924"/>
      <c r="J8020" s="921"/>
      <c r="K8020" s="921"/>
      <c r="L8020" s="925"/>
    </row>
    <row r="8021" spans="1:12" s="1" customFormat="1" ht="24" customHeight="1" x14ac:dyDescent="0.15">
      <c r="A8021" s="918">
        <v>1493</v>
      </c>
      <c r="B8021" s="9" t="s">
        <v>22</v>
      </c>
      <c r="C8021" s="13" t="s">
        <v>23</v>
      </c>
      <c r="D8021" s="13" t="s">
        <v>24</v>
      </c>
      <c r="E8021" s="13" t="s">
        <v>25</v>
      </c>
      <c r="F8021" s="919" t="s">
        <v>17</v>
      </c>
      <c r="G8021" s="919"/>
      <c r="H8021" s="920"/>
      <c r="I8021" s="920"/>
      <c r="J8021" s="920"/>
      <c r="K8021" s="920"/>
      <c r="L8021" s="920"/>
    </row>
    <row r="8022" spans="1:12" s="1" customFormat="1" ht="26.25" customHeight="1" x14ac:dyDescent="0.15">
      <c r="A8022" s="918"/>
      <c r="B8022" s="921" t="s">
        <v>4364</v>
      </c>
      <c r="C8022" s="922" t="s">
        <v>4365</v>
      </c>
      <c r="D8022" s="923">
        <v>43572</v>
      </c>
      <c r="E8022" s="921" t="s">
        <v>233</v>
      </c>
      <c r="F8022" s="921" t="s">
        <v>4366</v>
      </c>
      <c r="G8022" s="921"/>
      <c r="H8022" s="924" t="s">
        <v>30</v>
      </c>
      <c r="I8022" s="924"/>
      <c r="J8022" s="14" t="s">
        <v>31</v>
      </c>
      <c r="K8022" s="14" t="s">
        <v>32</v>
      </c>
      <c r="L8022" s="16">
        <v>855.2</v>
      </c>
    </row>
    <row r="8023" spans="1:12" s="1" customFormat="1" ht="365.25" customHeight="1" x14ac:dyDescent="0.15">
      <c r="A8023" s="918"/>
      <c r="B8023" s="921"/>
      <c r="C8023" s="922"/>
      <c r="D8023" s="923"/>
      <c r="E8023" s="921"/>
      <c r="F8023" s="921"/>
      <c r="G8023" s="921"/>
      <c r="H8023" s="924" t="s">
        <v>33</v>
      </c>
      <c r="I8023" s="924"/>
      <c r="J8023" s="14" t="s">
        <v>31</v>
      </c>
      <c r="K8023" s="14" t="s">
        <v>32</v>
      </c>
      <c r="L8023" s="16">
        <v>4412.1099999999997</v>
      </c>
    </row>
    <row r="8024" spans="1:12" s="1" customFormat="1" ht="24" customHeight="1" x14ac:dyDescent="0.15">
      <c r="A8024" s="918"/>
      <c r="B8024" s="9" t="s">
        <v>34</v>
      </c>
      <c r="C8024" s="13" t="s">
        <v>35</v>
      </c>
      <c r="D8024" s="13" t="s">
        <v>36</v>
      </c>
      <c r="E8024" s="13" t="s">
        <v>37</v>
      </c>
      <c r="F8024" s="920"/>
      <c r="G8024" s="920"/>
      <c r="H8024" s="924" t="s">
        <v>38</v>
      </c>
      <c r="I8024" s="924"/>
      <c r="J8024" s="921" t="s">
        <v>31</v>
      </c>
      <c r="K8024" s="921" t="s">
        <v>32</v>
      </c>
      <c r="L8024" s="925">
        <v>50</v>
      </c>
    </row>
    <row r="8025" spans="1:12" s="1" customFormat="1" ht="24" customHeight="1" x14ac:dyDescent="0.15">
      <c r="A8025" s="918"/>
      <c r="B8025" s="14" t="s">
        <v>39</v>
      </c>
      <c r="C8025" s="14" t="s">
        <v>4366</v>
      </c>
      <c r="D8025" s="15">
        <v>43578</v>
      </c>
      <c r="E8025" s="14" t="s">
        <v>4367</v>
      </c>
      <c r="F8025" s="920"/>
      <c r="G8025" s="920"/>
      <c r="H8025" s="924"/>
      <c r="I8025" s="924"/>
      <c r="J8025" s="921"/>
      <c r="K8025" s="921"/>
      <c r="L8025" s="925"/>
    </row>
    <row r="8026" spans="1:12" s="1" customFormat="1" ht="24" customHeight="1" x14ac:dyDescent="0.15">
      <c r="A8026" s="918">
        <v>1494</v>
      </c>
      <c r="B8026" s="9" t="s">
        <v>22</v>
      </c>
      <c r="C8026" s="13" t="s">
        <v>23</v>
      </c>
      <c r="D8026" s="13" t="s">
        <v>24</v>
      </c>
      <c r="E8026" s="13" t="s">
        <v>25</v>
      </c>
      <c r="F8026" s="919" t="s">
        <v>17</v>
      </c>
      <c r="G8026" s="919"/>
      <c r="H8026" s="920"/>
      <c r="I8026" s="920"/>
      <c r="J8026" s="920"/>
      <c r="K8026" s="920"/>
      <c r="L8026" s="920"/>
    </row>
    <row r="8027" spans="1:12" s="1" customFormat="1" ht="26.25" customHeight="1" x14ac:dyDescent="0.15">
      <c r="A8027" s="918"/>
      <c r="B8027" s="921" t="s">
        <v>4364</v>
      </c>
      <c r="C8027" s="922" t="s">
        <v>4368</v>
      </c>
      <c r="D8027" s="923">
        <v>43613</v>
      </c>
      <c r="E8027" s="921" t="s">
        <v>465</v>
      </c>
      <c r="F8027" s="921" t="s">
        <v>4369</v>
      </c>
      <c r="G8027" s="921"/>
      <c r="H8027" s="924" t="s">
        <v>30</v>
      </c>
      <c r="I8027" s="924"/>
      <c r="J8027" s="14" t="s">
        <v>31</v>
      </c>
      <c r="K8027" s="14" t="s">
        <v>32</v>
      </c>
      <c r="L8027" s="16">
        <v>820.9</v>
      </c>
    </row>
    <row r="8028" spans="1:12" s="1" customFormat="1" ht="344.25" customHeight="1" x14ac:dyDescent="0.15">
      <c r="A8028" s="918"/>
      <c r="B8028" s="921"/>
      <c r="C8028" s="922"/>
      <c r="D8028" s="923"/>
      <c r="E8028" s="921"/>
      <c r="F8028" s="921"/>
      <c r="G8028" s="921"/>
      <c r="H8028" s="924" t="s">
        <v>33</v>
      </c>
      <c r="I8028" s="924"/>
      <c r="J8028" s="14" t="s">
        <v>31</v>
      </c>
      <c r="K8028" s="14" t="s">
        <v>32</v>
      </c>
      <c r="L8028" s="16">
        <v>1500.06</v>
      </c>
    </row>
    <row r="8029" spans="1:12" s="1" customFormat="1" ht="24" customHeight="1" x14ac:dyDescent="0.15">
      <c r="A8029" s="918"/>
      <c r="B8029" s="9" t="s">
        <v>34</v>
      </c>
      <c r="C8029" s="13" t="s">
        <v>35</v>
      </c>
      <c r="D8029" s="13" t="s">
        <v>36</v>
      </c>
      <c r="E8029" s="13" t="s">
        <v>37</v>
      </c>
      <c r="F8029" s="920"/>
      <c r="G8029" s="920"/>
      <c r="H8029" s="924" t="s">
        <v>38</v>
      </c>
      <c r="I8029" s="924"/>
      <c r="J8029" s="921" t="s">
        <v>31</v>
      </c>
      <c r="K8029" s="921" t="s">
        <v>32</v>
      </c>
      <c r="L8029" s="925">
        <v>195</v>
      </c>
    </row>
    <row r="8030" spans="1:12" s="1" customFormat="1" ht="24" customHeight="1" x14ac:dyDescent="0.15">
      <c r="A8030" s="918"/>
      <c r="B8030" s="14" t="s">
        <v>39</v>
      </c>
      <c r="C8030" s="14" t="s">
        <v>4369</v>
      </c>
      <c r="D8030" s="15">
        <v>43620</v>
      </c>
      <c r="E8030" s="14" t="s">
        <v>4370</v>
      </c>
      <c r="F8030" s="920"/>
      <c r="G8030" s="920"/>
      <c r="H8030" s="924"/>
      <c r="I8030" s="924"/>
      <c r="J8030" s="921"/>
      <c r="K8030" s="921"/>
      <c r="L8030" s="925"/>
    </row>
    <row r="8031" spans="1:12" s="1" customFormat="1" ht="24" customHeight="1" x14ac:dyDescent="0.15">
      <c r="A8031" s="918">
        <v>1495</v>
      </c>
      <c r="B8031" s="9" t="s">
        <v>22</v>
      </c>
      <c r="C8031" s="13" t="s">
        <v>23</v>
      </c>
      <c r="D8031" s="13" t="s">
        <v>24</v>
      </c>
      <c r="E8031" s="13" t="s">
        <v>25</v>
      </c>
      <c r="F8031" s="919" t="s">
        <v>17</v>
      </c>
      <c r="G8031" s="919"/>
      <c r="H8031" s="920"/>
      <c r="I8031" s="920"/>
      <c r="J8031" s="920"/>
      <c r="K8031" s="920"/>
      <c r="L8031" s="920"/>
    </row>
    <row r="8032" spans="1:12" s="1" customFormat="1" ht="26.25" customHeight="1" x14ac:dyDescent="0.15">
      <c r="A8032" s="918"/>
      <c r="B8032" s="921" t="s">
        <v>4364</v>
      </c>
      <c r="C8032" s="922" t="s">
        <v>4371</v>
      </c>
      <c r="D8032" s="923">
        <v>43724</v>
      </c>
      <c r="E8032" s="921" t="s">
        <v>4372</v>
      </c>
      <c r="F8032" s="921" t="s">
        <v>4373</v>
      </c>
      <c r="G8032" s="921"/>
      <c r="H8032" s="924" t="s">
        <v>30</v>
      </c>
      <c r="I8032" s="924"/>
      <c r="J8032" s="14" t="s">
        <v>31</v>
      </c>
      <c r="K8032" s="14" t="s">
        <v>32</v>
      </c>
      <c r="L8032" s="16">
        <v>544</v>
      </c>
    </row>
    <row r="8033" spans="1:12" s="1" customFormat="1" ht="409.2" customHeight="1" x14ac:dyDescent="0.15">
      <c r="A8033" s="918"/>
      <c r="B8033" s="921"/>
      <c r="C8033" s="922"/>
      <c r="D8033" s="923"/>
      <c r="E8033" s="921"/>
      <c r="F8033" s="921"/>
      <c r="G8033" s="921"/>
      <c r="H8033" s="924" t="s">
        <v>33</v>
      </c>
      <c r="I8033" s="924"/>
      <c r="J8033" s="921" t="s">
        <v>31</v>
      </c>
      <c r="K8033" s="921" t="s">
        <v>32</v>
      </c>
      <c r="L8033" s="925">
        <v>321.48</v>
      </c>
    </row>
    <row r="8034" spans="1:12" s="1" customFormat="1" ht="208.35" customHeight="1" x14ac:dyDescent="0.15">
      <c r="A8034" s="918"/>
      <c r="B8034" s="921"/>
      <c r="C8034" s="922"/>
      <c r="D8034" s="923"/>
      <c r="E8034" s="921"/>
      <c r="F8034" s="921"/>
      <c r="G8034" s="921"/>
      <c r="H8034" s="924"/>
      <c r="I8034" s="924"/>
      <c r="J8034" s="921"/>
      <c r="K8034" s="921"/>
      <c r="L8034" s="925"/>
    </row>
    <row r="8035" spans="1:12" s="1" customFormat="1" ht="24" customHeight="1" x14ac:dyDescent="0.15">
      <c r="A8035" s="918"/>
      <c r="B8035" s="9" t="s">
        <v>34</v>
      </c>
      <c r="C8035" s="13" t="s">
        <v>35</v>
      </c>
      <c r="D8035" s="13" t="s">
        <v>36</v>
      </c>
      <c r="E8035" s="13" t="s">
        <v>37</v>
      </c>
      <c r="F8035" s="920"/>
      <c r="G8035" s="920"/>
      <c r="H8035" s="924" t="s">
        <v>38</v>
      </c>
      <c r="I8035" s="924"/>
      <c r="J8035" s="921" t="s">
        <v>31</v>
      </c>
      <c r="K8035" s="921" t="s">
        <v>32</v>
      </c>
      <c r="L8035" s="925">
        <v>372.66</v>
      </c>
    </row>
    <row r="8036" spans="1:12" s="1" customFormat="1" ht="24" customHeight="1" x14ac:dyDescent="0.15">
      <c r="A8036" s="918"/>
      <c r="B8036" s="14" t="s">
        <v>39</v>
      </c>
      <c r="C8036" s="14" t="s">
        <v>4373</v>
      </c>
      <c r="D8036" s="15">
        <v>43726</v>
      </c>
      <c r="E8036" s="14" t="s">
        <v>1044</v>
      </c>
      <c r="F8036" s="920"/>
      <c r="G8036" s="920"/>
      <c r="H8036" s="924"/>
      <c r="I8036" s="924"/>
      <c r="J8036" s="921"/>
      <c r="K8036" s="921"/>
      <c r="L8036" s="925"/>
    </row>
    <row r="8037" spans="1:12" s="1" customFormat="1" ht="24" customHeight="1" x14ac:dyDescent="0.15">
      <c r="A8037" s="918">
        <v>1496</v>
      </c>
      <c r="B8037" s="9" t="s">
        <v>22</v>
      </c>
      <c r="C8037" s="13" t="s">
        <v>23</v>
      </c>
      <c r="D8037" s="13" t="s">
        <v>24</v>
      </c>
      <c r="E8037" s="13" t="s">
        <v>25</v>
      </c>
      <c r="F8037" s="919" t="s">
        <v>17</v>
      </c>
      <c r="G8037" s="919"/>
      <c r="H8037" s="920"/>
      <c r="I8037" s="920"/>
      <c r="J8037" s="920"/>
      <c r="K8037" s="920"/>
      <c r="L8037" s="920"/>
    </row>
    <row r="8038" spans="1:12" s="1" customFormat="1" ht="26.25" customHeight="1" x14ac:dyDescent="0.15">
      <c r="A8038" s="918"/>
      <c r="B8038" s="921" t="s">
        <v>4374</v>
      </c>
      <c r="C8038" s="922" t="s">
        <v>4375</v>
      </c>
      <c r="D8038" s="923">
        <v>43557</v>
      </c>
      <c r="E8038" s="921" t="s">
        <v>43</v>
      </c>
      <c r="F8038" s="921" t="s">
        <v>4376</v>
      </c>
      <c r="G8038" s="921"/>
      <c r="H8038" s="924" t="s">
        <v>30</v>
      </c>
      <c r="I8038" s="924"/>
      <c r="J8038" s="14" t="s">
        <v>31</v>
      </c>
      <c r="K8038" s="14" t="s">
        <v>32</v>
      </c>
      <c r="L8038" s="16">
        <v>999.45</v>
      </c>
    </row>
    <row r="8039" spans="1:12" s="1" customFormat="1" ht="409.2" customHeight="1" x14ac:dyDescent="0.15">
      <c r="A8039" s="918"/>
      <c r="B8039" s="921"/>
      <c r="C8039" s="922"/>
      <c r="D8039" s="923"/>
      <c r="E8039" s="921"/>
      <c r="F8039" s="921"/>
      <c r="G8039" s="921"/>
      <c r="H8039" s="924" t="s">
        <v>33</v>
      </c>
      <c r="I8039" s="924"/>
      <c r="J8039" s="921" t="s">
        <v>31</v>
      </c>
      <c r="K8039" s="921" t="s">
        <v>32</v>
      </c>
      <c r="L8039" s="925">
        <v>3402.52</v>
      </c>
    </row>
    <row r="8040" spans="1:12" s="1" customFormat="1" ht="19.350000000000001" customHeight="1" x14ac:dyDescent="0.15">
      <c r="A8040" s="918"/>
      <c r="B8040" s="921"/>
      <c r="C8040" s="922"/>
      <c r="D8040" s="923"/>
      <c r="E8040" s="921"/>
      <c r="F8040" s="921"/>
      <c r="G8040" s="921"/>
      <c r="H8040" s="924"/>
      <c r="I8040" s="924"/>
      <c r="J8040" s="921"/>
      <c r="K8040" s="921"/>
      <c r="L8040" s="925"/>
    </row>
    <row r="8041" spans="1:12" s="1" customFormat="1" ht="24" customHeight="1" x14ac:dyDescent="0.15">
      <c r="A8041" s="918"/>
      <c r="B8041" s="9" t="s">
        <v>34</v>
      </c>
      <c r="C8041" s="13" t="s">
        <v>35</v>
      </c>
      <c r="D8041" s="13" t="s">
        <v>36</v>
      </c>
      <c r="E8041" s="13" t="s">
        <v>37</v>
      </c>
      <c r="F8041" s="920"/>
      <c r="G8041" s="920"/>
      <c r="H8041" s="924" t="s">
        <v>38</v>
      </c>
      <c r="I8041" s="924"/>
      <c r="J8041" s="921" t="s">
        <v>31</v>
      </c>
      <c r="K8041" s="921" t="s">
        <v>31</v>
      </c>
      <c r="L8041" s="925">
        <v>0</v>
      </c>
    </row>
    <row r="8042" spans="1:12" s="1" customFormat="1" ht="24" customHeight="1" x14ac:dyDescent="0.15">
      <c r="A8042" s="918"/>
      <c r="B8042" s="14" t="s">
        <v>229</v>
      </c>
      <c r="C8042" s="14" t="s">
        <v>4376</v>
      </c>
      <c r="D8042" s="15">
        <v>43561</v>
      </c>
      <c r="E8042" s="14" t="s">
        <v>1621</v>
      </c>
      <c r="F8042" s="920"/>
      <c r="G8042" s="920"/>
      <c r="H8042" s="924"/>
      <c r="I8042" s="924"/>
      <c r="J8042" s="921"/>
      <c r="K8042" s="921"/>
      <c r="L8042" s="925"/>
    </row>
    <row r="8043" spans="1:12" s="1" customFormat="1" ht="24" customHeight="1" x14ac:dyDescent="0.15">
      <c r="A8043" s="918">
        <v>1497</v>
      </c>
      <c r="B8043" s="9" t="s">
        <v>22</v>
      </c>
      <c r="C8043" s="13" t="s">
        <v>23</v>
      </c>
      <c r="D8043" s="13" t="s">
        <v>24</v>
      </c>
      <c r="E8043" s="13" t="s">
        <v>25</v>
      </c>
      <c r="F8043" s="919" t="s">
        <v>17</v>
      </c>
      <c r="G8043" s="919"/>
      <c r="H8043" s="920"/>
      <c r="I8043" s="920"/>
      <c r="J8043" s="920"/>
      <c r="K8043" s="920"/>
      <c r="L8043" s="920"/>
    </row>
    <row r="8044" spans="1:12" s="1" customFormat="1" ht="26.25" customHeight="1" x14ac:dyDescent="0.15">
      <c r="A8044" s="918"/>
      <c r="B8044" s="921" t="s">
        <v>4374</v>
      </c>
      <c r="C8044" s="922" t="s">
        <v>4377</v>
      </c>
      <c r="D8044" s="923">
        <v>43592</v>
      </c>
      <c r="E8044" s="921" t="s">
        <v>53</v>
      </c>
      <c r="F8044" s="921" t="s">
        <v>4378</v>
      </c>
      <c r="G8044" s="921"/>
      <c r="H8044" s="924" t="s">
        <v>30</v>
      </c>
      <c r="I8044" s="924"/>
      <c r="J8044" s="14" t="s">
        <v>31</v>
      </c>
      <c r="K8044" s="14" t="s">
        <v>32</v>
      </c>
      <c r="L8044" s="16">
        <v>1010</v>
      </c>
    </row>
    <row r="8045" spans="1:12" s="1" customFormat="1" ht="228.75" customHeight="1" x14ac:dyDescent="0.15">
      <c r="A8045" s="918"/>
      <c r="B8045" s="921"/>
      <c r="C8045" s="922"/>
      <c r="D8045" s="923"/>
      <c r="E8045" s="921"/>
      <c r="F8045" s="921"/>
      <c r="G8045" s="921"/>
      <c r="H8045" s="924" t="s">
        <v>33</v>
      </c>
      <c r="I8045" s="924"/>
      <c r="J8045" s="14" t="s">
        <v>31</v>
      </c>
      <c r="K8045" s="14" t="s">
        <v>32</v>
      </c>
      <c r="L8045" s="16">
        <v>543.16999999999996</v>
      </c>
    </row>
    <row r="8046" spans="1:12" s="1" customFormat="1" ht="24" customHeight="1" x14ac:dyDescent="0.15">
      <c r="A8046" s="918"/>
      <c r="B8046" s="9" t="s">
        <v>34</v>
      </c>
      <c r="C8046" s="13" t="s">
        <v>35</v>
      </c>
      <c r="D8046" s="13" t="s">
        <v>36</v>
      </c>
      <c r="E8046" s="13" t="s">
        <v>37</v>
      </c>
      <c r="F8046" s="920"/>
      <c r="G8046" s="920"/>
      <c r="H8046" s="924" t="s">
        <v>38</v>
      </c>
      <c r="I8046" s="924"/>
      <c r="J8046" s="921" t="s">
        <v>31</v>
      </c>
      <c r="K8046" s="921" t="s">
        <v>32</v>
      </c>
      <c r="L8046" s="925">
        <v>380</v>
      </c>
    </row>
    <row r="8047" spans="1:12" s="1" customFormat="1" ht="24" customHeight="1" x14ac:dyDescent="0.15">
      <c r="A8047" s="918"/>
      <c r="B8047" s="14" t="s">
        <v>229</v>
      </c>
      <c r="C8047" s="14" t="s">
        <v>4378</v>
      </c>
      <c r="D8047" s="15">
        <v>43594</v>
      </c>
      <c r="E8047" s="14" t="s">
        <v>240</v>
      </c>
      <c r="F8047" s="920"/>
      <c r="G8047" s="920"/>
      <c r="H8047" s="924"/>
      <c r="I8047" s="924"/>
      <c r="J8047" s="921"/>
      <c r="K8047" s="921"/>
      <c r="L8047" s="925"/>
    </row>
    <row r="8048" spans="1:12" s="1" customFormat="1" ht="24" customHeight="1" x14ac:dyDescent="0.15">
      <c r="A8048" s="918">
        <v>1498</v>
      </c>
      <c r="B8048" s="9" t="s">
        <v>22</v>
      </c>
      <c r="C8048" s="13" t="s">
        <v>23</v>
      </c>
      <c r="D8048" s="13" t="s">
        <v>24</v>
      </c>
      <c r="E8048" s="13" t="s">
        <v>25</v>
      </c>
      <c r="F8048" s="919" t="s">
        <v>17</v>
      </c>
      <c r="G8048" s="919"/>
      <c r="H8048" s="920"/>
      <c r="I8048" s="920"/>
      <c r="J8048" s="920"/>
      <c r="K8048" s="920"/>
      <c r="L8048" s="920"/>
    </row>
    <row r="8049" spans="1:12" s="1" customFormat="1" ht="26.25" customHeight="1" x14ac:dyDescent="0.15">
      <c r="A8049" s="918"/>
      <c r="B8049" s="921" t="s">
        <v>4374</v>
      </c>
      <c r="C8049" s="922" t="s">
        <v>4379</v>
      </c>
      <c r="D8049" s="923">
        <v>43634</v>
      </c>
      <c r="E8049" s="921" t="s">
        <v>378</v>
      </c>
      <c r="F8049" s="921" t="s">
        <v>4380</v>
      </c>
      <c r="G8049" s="921"/>
      <c r="H8049" s="924" t="s">
        <v>30</v>
      </c>
      <c r="I8049" s="924"/>
      <c r="J8049" s="14" t="s">
        <v>31</v>
      </c>
      <c r="K8049" s="14" t="s">
        <v>32</v>
      </c>
      <c r="L8049" s="16">
        <v>2079.27</v>
      </c>
    </row>
    <row r="8050" spans="1:12" s="1" customFormat="1" ht="409.2" customHeight="1" x14ac:dyDescent="0.15">
      <c r="A8050" s="918"/>
      <c r="B8050" s="921"/>
      <c r="C8050" s="922"/>
      <c r="D8050" s="923"/>
      <c r="E8050" s="921"/>
      <c r="F8050" s="921"/>
      <c r="G8050" s="921"/>
      <c r="H8050" s="924" t="s">
        <v>33</v>
      </c>
      <c r="I8050" s="924"/>
      <c r="J8050" s="921" t="s">
        <v>31</v>
      </c>
      <c r="K8050" s="921" t="s">
        <v>32</v>
      </c>
      <c r="L8050" s="925">
        <v>2449.92</v>
      </c>
    </row>
    <row r="8051" spans="1:12" s="1" customFormat="1" ht="187.35" customHeight="1" x14ac:dyDescent="0.15">
      <c r="A8051" s="918"/>
      <c r="B8051" s="921"/>
      <c r="C8051" s="922"/>
      <c r="D8051" s="923"/>
      <c r="E8051" s="921"/>
      <c r="F8051" s="921"/>
      <c r="G8051" s="921"/>
      <c r="H8051" s="924"/>
      <c r="I8051" s="924"/>
      <c r="J8051" s="921"/>
      <c r="K8051" s="921"/>
      <c r="L8051" s="925"/>
    </row>
    <row r="8052" spans="1:12" s="1" customFormat="1" ht="24" customHeight="1" x14ac:dyDescent="0.15">
      <c r="A8052" s="918"/>
      <c r="B8052" s="9" t="s">
        <v>34</v>
      </c>
      <c r="C8052" s="13" t="s">
        <v>35</v>
      </c>
      <c r="D8052" s="13" t="s">
        <v>36</v>
      </c>
      <c r="E8052" s="13" t="s">
        <v>37</v>
      </c>
      <c r="F8052" s="920"/>
      <c r="G8052" s="920"/>
      <c r="H8052" s="924" t="s">
        <v>38</v>
      </c>
      <c r="I8052" s="924"/>
      <c r="J8052" s="921" t="s">
        <v>31</v>
      </c>
      <c r="K8052" s="921" t="s">
        <v>32</v>
      </c>
      <c r="L8052" s="925">
        <v>180</v>
      </c>
    </row>
    <row r="8053" spans="1:12" s="1" customFormat="1" ht="24" customHeight="1" x14ac:dyDescent="0.15">
      <c r="A8053" s="918"/>
      <c r="B8053" s="14" t="s">
        <v>229</v>
      </c>
      <c r="C8053" s="14" t="s">
        <v>4380</v>
      </c>
      <c r="D8053" s="15">
        <v>43647</v>
      </c>
      <c r="E8053" s="14" t="s">
        <v>4381</v>
      </c>
      <c r="F8053" s="920"/>
      <c r="G8053" s="920"/>
      <c r="H8053" s="924"/>
      <c r="I8053" s="924"/>
      <c r="J8053" s="921"/>
      <c r="K8053" s="921"/>
      <c r="L8053" s="925"/>
    </row>
    <row r="8054" spans="1:12" s="1" customFormat="1" ht="24" customHeight="1" x14ac:dyDescent="0.15">
      <c r="A8054" s="918">
        <v>1499</v>
      </c>
      <c r="B8054" s="9" t="s">
        <v>22</v>
      </c>
      <c r="C8054" s="13" t="s">
        <v>23</v>
      </c>
      <c r="D8054" s="13" t="s">
        <v>24</v>
      </c>
      <c r="E8054" s="13" t="s">
        <v>25</v>
      </c>
      <c r="F8054" s="919" t="s">
        <v>17</v>
      </c>
      <c r="G8054" s="919"/>
      <c r="H8054" s="920"/>
      <c r="I8054" s="920"/>
      <c r="J8054" s="920"/>
      <c r="K8054" s="920"/>
      <c r="L8054" s="920"/>
    </row>
    <row r="8055" spans="1:12" s="1" customFormat="1" ht="26.25" customHeight="1" x14ac:dyDescent="0.15">
      <c r="A8055" s="918"/>
      <c r="B8055" s="921" t="s">
        <v>4374</v>
      </c>
      <c r="C8055" s="922" t="s">
        <v>4379</v>
      </c>
      <c r="D8055" s="923">
        <v>43634</v>
      </c>
      <c r="E8055" s="921" t="s">
        <v>378</v>
      </c>
      <c r="F8055" s="921" t="s">
        <v>4382</v>
      </c>
      <c r="G8055" s="921"/>
      <c r="H8055" s="924" t="s">
        <v>30</v>
      </c>
      <c r="I8055" s="924"/>
      <c r="J8055" s="14" t="s">
        <v>31</v>
      </c>
      <c r="K8055" s="14" t="s">
        <v>32</v>
      </c>
      <c r="L8055" s="16">
        <v>847.3</v>
      </c>
    </row>
    <row r="8056" spans="1:12" s="1" customFormat="1" ht="409.2" customHeight="1" x14ac:dyDescent="0.15">
      <c r="A8056" s="918"/>
      <c r="B8056" s="921"/>
      <c r="C8056" s="922"/>
      <c r="D8056" s="923"/>
      <c r="E8056" s="921"/>
      <c r="F8056" s="921"/>
      <c r="G8056" s="921"/>
      <c r="H8056" s="924" t="s">
        <v>33</v>
      </c>
      <c r="I8056" s="924"/>
      <c r="J8056" s="921" t="s">
        <v>31</v>
      </c>
      <c r="K8056" s="921" t="s">
        <v>31</v>
      </c>
      <c r="L8056" s="925">
        <v>0</v>
      </c>
    </row>
    <row r="8057" spans="1:12" s="1" customFormat="1" ht="187.35" customHeight="1" x14ac:dyDescent="0.15">
      <c r="A8057" s="918"/>
      <c r="B8057" s="921"/>
      <c r="C8057" s="922"/>
      <c r="D8057" s="923"/>
      <c r="E8057" s="921"/>
      <c r="F8057" s="921"/>
      <c r="G8057" s="921"/>
      <c r="H8057" s="924"/>
      <c r="I8057" s="924"/>
      <c r="J8057" s="921"/>
      <c r="K8057" s="921"/>
      <c r="L8057" s="925"/>
    </row>
    <row r="8058" spans="1:12" s="1" customFormat="1" ht="24" customHeight="1" x14ac:dyDescent="0.15">
      <c r="A8058" s="918"/>
      <c r="B8058" s="9" t="s">
        <v>34</v>
      </c>
      <c r="C8058" s="13" t="s">
        <v>35</v>
      </c>
      <c r="D8058" s="13" t="s">
        <v>36</v>
      </c>
      <c r="E8058" s="13" t="s">
        <v>37</v>
      </c>
      <c r="F8058" s="920"/>
      <c r="G8058" s="920"/>
      <c r="H8058" s="924" t="s">
        <v>38</v>
      </c>
      <c r="I8058" s="924"/>
      <c r="J8058" s="921" t="s">
        <v>31</v>
      </c>
      <c r="K8058" s="921" t="s">
        <v>31</v>
      </c>
      <c r="L8058" s="925">
        <v>0</v>
      </c>
    </row>
    <row r="8059" spans="1:12" s="1" customFormat="1" ht="24" customHeight="1" x14ac:dyDescent="0.15">
      <c r="A8059" s="918"/>
      <c r="B8059" s="14" t="s">
        <v>229</v>
      </c>
      <c r="C8059" s="14" t="s">
        <v>4382</v>
      </c>
      <c r="D8059" s="15">
        <v>43647</v>
      </c>
      <c r="E8059" s="14" t="s">
        <v>4381</v>
      </c>
      <c r="F8059" s="920"/>
      <c r="G8059" s="920"/>
      <c r="H8059" s="924"/>
      <c r="I8059" s="924"/>
      <c r="J8059" s="921"/>
      <c r="K8059" s="921"/>
      <c r="L8059" s="925"/>
    </row>
    <row r="8060" spans="1:12" s="1" customFormat="1" ht="24" customHeight="1" x14ac:dyDescent="0.15">
      <c r="A8060" s="918">
        <v>1500</v>
      </c>
      <c r="B8060" s="9" t="s">
        <v>22</v>
      </c>
      <c r="C8060" s="13" t="s">
        <v>23</v>
      </c>
      <c r="D8060" s="13" t="s">
        <v>24</v>
      </c>
      <c r="E8060" s="13" t="s">
        <v>25</v>
      </c>
      <c r="F8060" s="919" t="s">
        <v>17</v>
      </c>
      <c r="G8060" s="919"/>
      <c r="H8060" s="920"/>
      <c r="I8060" s="920"/>
      <c r="J8060" s="920"/>
      <c r="K8060" s="920"/>
      <c r="L8060" s="920"/>
    </row>
    <row r="8061" spans="1:12" s="1" customFormat="1" ht="26.25" customHeight="1" x14ac:dyDescent="0.15">
      <c r="A8061" s="918"/>
      <c r="B8061" s="921" t="s">
        <v>4374</v>
      </c>
      <c r="C8061" s="922" t="s">
        <v>4379</v>
      </c>
      <c r="D8061" s="923">
        <v>43634</v>
      </c>
      <c r="E8061" s="921" t="s">
        <v>378</v>
      </c>
      <c r="F8061" s="921" t="s">
        <v>2444</v>
      </c>
      <c r="G8061" s="921"/>
      <c r="H8061" s="924" t="s">
        <v>30</v>
      </c>
      <c r="I8061" s="924"/>
      <c r="J8061" s="14" t="s">
        <v>31</v>
      </c>
      <c r="K8061" s="14" t="s">
        <v>32</v>
      </c>
      <c r="L8061" s="16">
        <v>296</v>
      </c>
    </row>
    <row r="8062" spans="1:12" s="1" customFormat="1" ht="409.2" customHeight="1" x14ac:dyDescent="0.15">
      <c r="A8062" s="918"/>
      <c r="B8062" s="921"/>
      <c r="C8062" s="922"/>
      <c r="D8062" s="923"/>
      <c r="E8062" s="921"/>
      <c r="F8062" s="921"/>
      <c r="G8062" s="921"/>
      <c r="H8062" s="924" t="s">
        <v>33</v>
      </c>
      <c r="I8062" s="924"/>
      <c r="J8062" s="921" t="s">
        <v>31</v>
      </c>
      <c r="K8062" s="921" t="s">
        <v>31</v>
      </c>
      <c r="L8062" s="925">
        <v>0</v>
      </c>
    </row>
    <row r="8063" spans="1:12" s="1" customFormat="1" ht="187.35" customHeight="1" x14ac:dyDescent="0.15">
      <c r="A8063" s="918"/>
      <c r="B8063" s="921"/>
      <c r="C8063" s="922"/>
      <c r="D8063" s="923"/>
      <c r="E8063" s="921"/>
      <c r="F8063" s="921"/>
      <c r="G8063" s="921"/>
      <c r="H8063" s="924"/>
      <c r="I8063" s="924"/>
      <c r="J8063" s="921"/>
      <c r="K8063" s="921"/>
      <c r="L8063" s="925"/>
    </row>
    <row r="8064" spans="1:12" s="1" customFormat="1" ht="24" customHeight="1" x14ac:dyDescent="0.15">
      <c r="A8064" s="918"/>
      <c r="B8064" s="9" t="s">
        <v>34</v>
      </c>
      <c r="C8064" s="13" t="s">
        <v>35</v>
      </c>
      <c r="D8064" s="13" t="s">
        <v>36</v>
      </c>
      <c r="E8064" s="13" t="s">
        <v>37</v>
      </c>
      <c r="F8064" s="920"/>
      <c r="G8064" s="920"/>
      <c r="H8064" s="924" t="s">
        <v>38</v>
      </c>
      <c r="I8064" s="924"/>
      <c r="J8064" s="921" t="s">
        <v>31</v>
      </c>
      <c r="K8064" s="921" t="s">
        <v>32</v>
      </c>
      <c r="L8064" s="925">
        <v>150</v>
      </c>
    </row>
    <row r="8065" spans="1:12" s="1" customFormat="1" ht="24" customHeight="1" x14ac:dyDescent="0.15">
      <c r="A8065" s="918"/>
      <c r="B8065" s="14" t="s">
        <v>229</v>
      </c>
      <c r="C8065" s="14" t="s">
        <v>2444</v>
      </c>
      <c r="D8065" s="15">
        <v>43647</v>
      </c>
      <c r="E8065" s="14" t="s">
        <v>4381</v>
      </c>
      <c r="F8065" s="920"/>
      <c r="G8065" s="920"/>
      <c r="H8065" s="924"/>
      <c r="I8065" s="924"/>
      <c r="J8065" s="921"/>
      <c r="K8065" s="921"/>
      <c r="L8065" s="925"/>
    </row>
    <row r="8066" spans="1:12" s="1" customFormat="1" ht="24" customHeight="1" x14ac:dyDescent="0.15">
      <c r="A8066" s="918">
        <v>1501</v>
      </c>
      <c r="B8066" s="9" t="s">
        <v>22</v>
      </c>
      <c r="C8066" s="13" t="s">
        <v>23</v>
      </c>
      <c r="D8066" s="13" t="s">
        <v>24</v>
      </c>
      <c r="E8066" s="13" t="s">
        <v>25</v>
      </c>
      <c r="F8066" s="919" t="s">
        <v>17</v>
      </c>
      <c r="G8066" s="919"/>
      <c r="H8066" s="920"/>
      <c r="I8066" s="920"/>
      <c r="J8066" s="920"/>
      <c r="K8066" s="920"/>
      <c r="L8066" s="920"/>
    </row>
    <row r="8067" spans="1:12" s="1" customFormat="1" ht="26.25" customHeight="1" x14ac:dyDescent="0.15">
      <c r="A8067" s="918"/>
      <c r="B8067" s="921" t="s">
        <v>4374</v>
      </c>
      <c r="C8067" s="922" t="s">
        <v>4383</v>
      </c>
      <c r="D8067" s="923">
        <v>43677</v>
      </c>
      <c r="E8067" s="921" t="s">
        <v>4384</v>
      </c>
      <c r="F8067" s="921" t="s">
        <v>4385</v>
      </c>
      <c r="G8067" s="921"/>
      <c r="H8067" s="924" t="s">
        <v>30</v>
      </c>
      <c r="I8067" s="924"/>
      <c r="J8067" s="14" t="s">
        <v>31</v>
      </c>
      <c r="K8067" s="14" t="s">
        <v>32</v>
      </c>
      <c r="L8067" s="16">
        <v>267.24</v>
      </c>
    </row>
    <row r="8068" spans="1:12" s="1" customFormat="1" ht="409.2" customHeight="1" x14ac:dyDescent="0.15">
      <c r="A8068" s="918"/>
      <c r="B8068" s="921"/>
      <c r="C8068" s="922"/>
      <c r="D8068" s="923"/>
      <c r="E8068" s="921"/>
      <c r="F8068" s="921"/>
      <c r="G8068" s="921"/>
      <c r="H8068" s="924" t="s">
        <v>33</v>
      </c>
      <c r="I8068" s="924"/>
      <c r="J8068" s="921" t="s">
        <v>31</v>
      </c>
      <c r="K8068" s="921" t="s">
        <v>32</v>
      </c>
      <c r="L8068" s="925">
        <v>1597.01</v>
      </c>
    </row>
    <row r="8069" spans="1:12" s="1" customFormat="1" ht="134.85" customHeight="1" x14ac:dyDescent="0.15">
      <c r="A8069" s="918"/>
      <c r="B8069" s="921"/>
      <c r="C8069" s="922"/>
      <c r="D8069" s="923"/>
      <c r="E8069" s="921"/>
      <c r="F8069" s="921"/>
      <c r="G8069" s="921"/>
      <c r="H8069" s="924"/>
      <c r="I8069" s="924"/>
      <c r="J8069" s="921"/>
      <c r="K8069" s="921"/>
      <c r="L8069" s="925"/>
    </row>
    <row r="8070" spans="1:12" s="1" customFormat="1" ht="24" customHeight="1" x14ac:dyDescent="0.15">
      <c r="A8070" s="918"/>
      <c r="B8070" s="9" t="s">
        <v>34</v>
      </c>
      <c r="C8070" s="13" t="s">
        <v>35</v>
      </c>
      <c r="D8070" s="13" t="s">
        <v>36</v>
      </c>
      <c r="E8070" s="13" t="s">
        <v>37</v>
      </c>
      <c r="F8070" s="920"/>
      <c r="G8070" s="920"/>
      <c r="H8070" s="924" t="s">
        <v>38</v>
      </c>
      <c r="I8070" s="924"/>
      <c r="J8070" s="921" t="s">
        <v>31</v>
      </c>
      <c r="K8070" s="921" t="s">
        <v>31</v>
      </c>
      <c r="L8070" s="925">
        <v>0</v>
      </c>
    </row>
    <row r="8071" spans="1:12" s="1" customFormat="1" ht="24" customHeight="1" x14ac:dyDescent="0.15">
      <c r="A8071" s="918"/>
      <c r="B8071" s="14" t="s">
        <v>229</v>
      </c>
      <c r="C8071" s="14" t="s">
        <v>4385</v>
      </c>
      <c r="D8071" s="15">
        <v>43680</v>
      </c>
      <c r="E8071" s="14" t="s">
        <v>4386</v>
      </c>
      <c r="F8071" s="920"/>
      <c r="G8071" s="920"/>
      <c r="H8071" s="924"/>
      <c r="I8071" s="924"/>
      <c r="J8071" s="921"/>
      <c r="K8071" s="921"/>
      <c r="L8071" s="925"/>
    </row>
    <row r="8072" spans="1:12" s="1" customFormat="1" ht="24" customHeight="1" x14ac:dyDescent="0.15">
      <c r="A8072" s="918">
        <v>1502</v>
      </c>
      <c r="B8072" s="9" t="s">
        <v>22</v>
      </c>
      <c r="C8072" s="13" t="s">
        <v>23</v>
      </c>
      <c r="D8072" s="13" t="s">
        <v>24</v>
      </c>
      <c r="E8072" s="13" t="s">
        <v>25</v>
      </c>
      <c r="F8072" s="919" t="s">
        <v>17</v>
      </c>
      <c r="G8072" s="919"/>
      <c r="H8072" s="920"/>
      <c r="I8072" s="920"/>
      <c r="J8072" s="920"/>
      <c r="K8072" s="920"/>
      <c r="L8072" s="920"/>
    </row>
    <row r="8073" spans="1:12" s="1" customFormat="1" ht="26.25" customHeight="1" x14ac:dyDescent="0.15">
      <c r="A8073" s="918"/>
      <c r="B8073" s="921" t="s">
        <v>4374</v>
      </c>
      <c r="C8073" s="922" t="s">
        <v>4387</v>
      </c>
      <c r="D8073" s="923">
        <v>43734</v>
      </c>
      <c r="E8073" s="921" t="s">
        <v>1212</v>
      </c>
      <c r="F8073" s="921" t="s">
        <v>4388</v>
      </c>
      <c r="G8073" s="921"/>
      <c r="H8073" s="924" t="s">
        <v>30</v>
      </c>
      <c r="I8073" s="924"/>
      <c r="J8073" s="14" t="s">
        <v>31</v>
      </c>
      <c r="K8073" s="14" t="s">
        <v>32</v>
      </c>
      <c r="L8073" s="16">
        <v>1427.37</v>
      </c>
    </row>
    <row r="8074" spans="1:12" s="1" customFormat="1" ht="312.75" customHeight="1" x14ac:dyDescent="0.15">
      <c r="A8074" s="918"/>
      <c r="B8074" s="921"/>
      <c r="C8074" s="922"/>
      <c r="D8074" s="923"/>
      <c r="E8074" s="921"/>
      <c r="F8074" s="921"/>
      <c r="G8074" s="921"/>
      <c r="H8074" s="924" t="s">
        <v>33</v>
      </c>
      <c r="I8074" s="924"/>
      <c r="J8074" s="14" t="s">
        <v>31</v>
      </c>
      <c r="K8074" s="14" t="s">
        <v>32</v>
      </c>
      <c r="L8074" s="16">
        <v>5876.14</v>
      </c>
    </row>
    <row r="8075" spans="1:12" s="1" customFormat="1" ht="24" customHeight="1" x14ac:dyDescent="0.15">
      <c r="A8075" s="918"/>
      <c r="B8075" s="9" t="s">
        <v>34</v>
      </c>
      <c r="C8075" s="13" t="s">
        <v>35</v>
      </c>
      <c r="D8075" s="13" t="s">
        <v>36</v>
      </c>
      <c r="E8075" s="13" t="s">
        <v>37</v>
      </c>
      <c r="F8075" s="920"/>
      <c r="G8075" s="920"/>
      <c r="H8075" s="924" t="s">
        <v>38</v>
      </c>
      <c r="I8075" s="924"/>
      <c r="J8075" s="921" t="s">
        <v>31</v>
      </c>
      <c r="K8075" s="921" t="s">
        <v>32</v>
      </c>
      <c r="L8075" s="925">
        <v>200</v>
      </c>
    </row>
    <row r="8076" spans="1:12" s="1" customFormat="1" ht="24" customHeight="1" x14ac:dyDescent="0.15">
      <c r="A8076" s="918"/>
      <c r="B8076" s="14" t="s">
        <v>229</v>
      </c>
      <c r="C8076" s="14" t="s">
        <v>4388</v>
      </c>
      <c r="D8076" s="15">
        <v>43738</v>
      </c>
      <c r="E8076" s="14" t="s">
        <v>50</v>
      </c>
      <c r="F8076" s="920"/>
      <c r="G8076" s="920"/>
      <c r="H8076" s="924"/>
      <c r="I8076" s="924"/>
      <c r="J8076" s="921"/>
      <c r="K8076" s="921"/>
      <c r="L8076" s="925"/>
    </row>
    <row r="8077" spans="1:12" s="1" customFormat="1" ht="24" customHeight="1" x14ac:dyDescent="0.15">
      <c r="A8077" s="918">
        <v>1503</v>
      </c>
      <c r="B8077" s="9" t="s">
        <v>22</v>
      </c>
      <c r="C8077" s="13" t="s">
        <v>23</v>
      </c>
      <c r="D8077" s="13" t="s">
        <v>24</v>
      </c>
      <c r="E8077" s="13" t="s">
        <v>25</v>
      </c>
      <c r="F8077" s="919" t="s">
        <v>17</v>
      </c>
      <c r="G8077" s="919"/>
      <c r="H8077" s="920"/>
      <c r="I8077" s="920"/>
      <c r="J8077" s="920"/>
      <c r="K8077" s="920"/>
      <c r="L8077" s="920"/>
    </row>
    <row r="8078" spans="1:12" s="1" customFormat="1" ht="26.25" customHeight="1" x14ac:dyDescent="0.15">
      <c r="A8078" s="918"/>
      <c r="B8078" s="921" t="s">
        <v>4389</v>
      </c>
      <c r="C8078" s="922" t="s">
        <v>4390</v>
      </c>
      <c r="D8078" s="923">
        <v>43619</v>
      </c>
      <c r="E8078" s="921" t="s">
        <v>1069</v>
      </c>
      <c r="F8078" s="921" t="s">
        <v>1070</v>
      </c>
      <c r="G8078" s="921"/>
      <c r="H8078" s="924" t="s">
        <v>30</v>
      </c>
      <c r="I8078" s="924"/>
      <c r="J8078" s="14" t="s">
        <v>31</v>
      </c>
      <c r="K8078" s="14" t="s">
        <v>32</v>
      </c>
      <c r="L8078" s="16">
        <v>377.63</v>
      </c>
    </row>
    <row r="8079" spans="1:12" s="1" customFormat="1" ht="354.75" customHeight="1" x14ac:dyDescent="0.15">
      <c r="A8079" s="918"/>
      <c r="B8079" s="921"/>
      <c r="C8079" s="922"/>
      <c r="D8079" s="923"/>
      <c r="E8079" s="921"/>
      <c r="F8079" s="921"/>
      <c r="G8079" s="921"/>
      <c r="H8079" s="924" t="s">
        <v>33</v>
      </c>
      <c r="I8079" s="924"/>
      <c r="J8079" s="14" t="s">
        <v>31</v>
      </c>
      <c r="K8079" s="14" t="s">
        <v>32</v>
      </c>
      <c r="L8079" s="16">
        <v>356.85</v>
      </c>
    </row>
    <row r="8080" spans="1:12" s="1" customFormat="1" ht="24" customHeight="1" x14ac:dyDescent="0.15">
      <c r="A8080" s="918"/>
      <c r="B8080" s="9" t="s">
        <v>34</v>
      </c>
      <c r="C8080" s="13" t="s">
        <v>35</v>
      </c>
      <c r="D8080" s="13" t="s">
        <v>36</v>
      </c>
      <c r="E8080" s="13" t="s">
        <v>37</v>
      </c>
      <c r="F8080" s="920"/>
      <c r="G8080" s="920"/>
      <c r="H8080" s="924" t="s">
        <v>38</v>
      </c>
      <c r="I8080" s="924"/>
      <c r="J8080" s="921" t="s">
        <v>31</v>
      </c>
      <c r="K8080" s="921" t="s">
        <v>31</v>
      </c>
      <c r="L8080" s="925">
        <v>0</v>
      </c>
    </row>
    <row r="8081" spans="1:12" s="1" customFormat="1" ht="24" customHeight="1" x14ac:dyDescent="0.15">
      <c r="A8081" s="918"/>
      <c r="B8081" s="14" t="s">
        <v>2563</v>
      </c>
      <c r="C8081" s="14" t="s">
        <v>1070</v>
      </c>
      <c r="D8081" s="15">
        <v>43620</v>
      </c>
      <c r="E8081" s="14" t="s">
        <v>934</v>
      </c>
      <c r="F8081" s="920"/>
      <c r="G8081" s="920"/>
      <c r="H8081" s="924"/>
      <c r="I8081" s="924"/>
      <c r="J8081" s="921"/>
      <c r="K8081" s="921"/>
      <c r="L8081" s="925"/>
    </row>
    <row r="8082" spans="1:12" s="1" customFormat="1" ht="24" customHeight="1" x14ac:dyDescent="0.15">
      <c r="A8082" s="918">
        <v>1504</v>
      </c>
      <c r="B8082" s="9" t="s">
        <v>22</v>
      </c>
      <c r="C8082" s="13" t="s">
        <v>23</v>
      </c>
      <c r="D8082" s="13" t="s">
        <v>24</v>
      </c>
      <c r="E8082" s="13" t="s">
        <v>25</v>
      </c>
      <c r="F8082" s="919" t="s">
        <v>17</v>
      </c>
      <c r="G8082" s="919"/>
      <c r="H8082" s="920"/>
      <c r="I8082" s="920"/>
      <c r="J8082" s="920"/>
      <c r="K8082" s="920"/>
      <c r="L8082" s="920"/>
    </row>
    <row r="8083" spans="1:12" s="1" customFormat="1" ht="26.25" customHeight="1" x14ac:dyDescent="0.15">
      <c r="A8083" s="918"/>
      <c r="B8083" s="921" t="s">
        <v>4391</v>
      </c>
      <c r="C8083" s="922" t="s">
        <v>4392</v>
      </c>
      <c r="D8083" s="923">
        <v>43633</v>
      </c>
      <c r="E8083" s="921" t="s">
        <v>115</v>
      </c>
      <c r="F8083" s="921" t="s">
        <v>116</v>
      </c>
      <c r="G8083" s="921"/>
      <c r="H8083" s="924" t="s">
        <v>30</v>
      </c>
      <c r="I8083" s="924"/>
      <c r="J8083" s="14" t="s">
        <v>31</v>
      </c>
      <c r="K8083" s="14" t="s">
        <v>32</v>
      </c>
      <c r="L8083" s="16">
        <v>1019</v>
      </c>
    </row>
    <row r="8084" spans="1:12" s="1" customFormat="1" ht="409.2" customHeight="1" x14ac:dyDescent="0.15">
      <c r="A8084" s="918"/>
      <c r="B8084" s="921"/>
      <c r="C8084" s="922"/>
      <c r="D8084" s="923"/>
      <c r="E8084" s="921"/>
      <c r="F8084" s="921"/>
      <c r="G8084" s="921"/>
      <c r="H8084" s="924" t="s">
        <v>33</v>
      </c>
      <c r="I8084" s="924"/>
      <c r="J8084" s="921" t="s">
        <v>31</v>
      </c>
      <c r="K8084" s="921" t="s">
        <v>32</v>
      </c>
      <c r="L8084" s="925">
        <v>518.51</v>
      </c>
    </row>
    <row r="8085" spans="1:12" s="1" customFormat="1" ht="197.85" customHeight="1" x14ac:dyDescent="0.15">
      <c r="A8085" s="918"/>
      <c r="B8085" s="921"/>
      <c r="C8085" s="922"/>
      <c r="D8085" s="923"/>
      <c r="E8085" s="921"/>
      <c r="F8085" s="921"/>
      <c r="G8085" s="921"/>
      <c r="H8085" s="924"/>
      <c r="I8085" s="924"/>
      <c r="J8085" s="921"/>
      <c r="K8085" s="921"/>
      <c r="L8085" s="925"/>
    </row>
    <row r="8086" spans="1:12" s="1" customFormat="1" ht="24" customHeight="1" x14ac:dyDescent="0.15">
      <c r="A8086" s="918"/>
      <c r="B8086" s="9" t="s">
        <v>34</v>
      </c>
      <c r="C8086" s="13" t="s">
        <v>35</v>
      </c>
      <c r="D8086" s="13" t="s">
        <v>36</v>
      </c>
      <c r="E8086" s="13" t="s">
        <v>37</v>
      </c>
      <c r="F8086" s="920"/>
      <c r="G8086" s="920"/>
      <c r="H8086" s="924" t="s">
        <v>38</v>
      </c>
      <c r="I8086" s="924"/>
      <c r="J8086" s="921" t="s">
        <v>31</v>
      </c>
      <c r="K8086" s="921" t="s">
        <v>32</v>
      </c>
      <c r="L8086" s="925">
        <v>50</v>
      </c>
    </row>
    <row r="8087" spans="1:12" s="1" customFormat="1" ht="24" customHeight="1" x14ac:dyDescent="0.15">
      <c r="A8087" s="918"/>
      <c r="B8087" s="14" t="s">
        <v>3012</v>
      </c>
      <c r="C8087" s="14" t="s">
        <v>116</v>
      </c>
      <c r="D8087" s="15">
        <v>43639</v>
      </c>
      <c r="E8087" s="14" t="s">
        <v>2124</v>
      </c>
      <c r="F8087" s="920"/>
      <c r="G8087" s="920"/>
      <c r="H8087" s="924"/>
      <c r="I8087" s="924"/>
      <c r="J8087" s="921"/>
      <c r="K8087" s="921"/>
      <c r="L8087" s="925"/>
    </row>
    <row r="8088" spans="1:12" s="1" customFormat="1" ht="24" customHeight="1" x14ac:dyDescent="0.15">
      <c r="A8088" s="918">
        <v>1505</v>
      </c>
      <c r="B8088" s="9" t="s">
        <v>22</v>
      </c>
      <c r="C8088" s="13" t="s">
        <v>23</v>
      </c>
      <c r="D8088" s="13" t="s">
        <v>24</v>
      </c>
      <c r="E8088" s="13" t="s">
        <v>25</v>
      </c>
      <c r="F8088" s="919" t="s">
        <v>17</v>
      </c>
      <c r="G8088" s="919"/>
      <c r="H8088" s="920"/>
      <c r="I8088" s="920"/>
      <c r="J8088" s="920"/>
      <c r="K8088" s="920"/>
      <c r="L8088" s="920"/>
    </row>
    <row r="8089" spans="1:12" s="1" customFormat="1" ht="26.25" customHeight="1" x14ac:dyDescent="0.15">
      <c r="A8089" s="918"/>
      <c r="B8089" s="921" t="s">
        <v>4393</v>
      </c>
      <c r="C8089" s="922" t="s">
        <v>4394</v>
      </c>
      <c r="D8089" s="923">
        <v>43567</v>
      </c>
      <c r="E8089" s="921" t="s">
        <v>187</v>
      </c>
      <c r="F8089" s="921" t="s">
        <v>982</v>
      </c>
      <c r="G8089" s="921"/>
      <c r="H8089" s="924" t="s">
        <v>30</v>
      </c>
      <c r="I8089" s="924"/>
      <c r="J8089" s="14" t="s">
        <v>31</v>
      </c>
      <c r="K8089" s="14" t="s">
        <v>32</v>
      </c>
      <c r="L8089" s="16">
        <v>243</v>
      </c>
    </row>
    <row r="8090" spans="1:12" s="1" customFormat="1" ht="155.25" customHeight="1" x14ac:dyDescent="0.15">
      <c r="A8090" s="918"/>
      <c r="B8090" s="921"/>
      <c r="C8090" s="922"/>
      <c r="D8090" s="923"/>
      <c r="E8090" s="921"/>
      <c r="F8090" s="921"/>
      <c r="G8090" s="921"/>
      <c r="H8090" s="924" t="s">
        <v>33</v>
      </c>
      <c r="I8090" s="924"/>
      <c r="J8090" s="14" t="s">
        <v>31</v>
      </c>
      <c r="K8090" s="14" t="s">
        <v>32</v>
      </c>
      <c r="L8090" s="16">
        <v>393.85</v>
      </c>
    </row>
    <row r="8091" spans="1:12" s="1" customFormat="1" ht="24" customHeight="1" x14ac:dyDescent="0.15">
      <c r="A8091" s="918"/>
      <c r="B8091" s="9" t="s">
        <v>34</v>
      </c>
      <c r="C8091" s="13" t="s">
        <v>35</v>
      </c>
      <c r="D8091" s="13" t="s">
        <v>36</v>
      </c>
      <c r="E8091" s="13" t="s">
        <v>37</v>
      </c>
      <c r="F8091" s="920"/>
      <c r="G8091" s="920"/>
      <c r="H8091" s="924" t="s">
        <v>38</v>
      </c>
      <c r="I8091" s="924"/>
      <c r="J8091" s="921" t="s">
        <v>31</v>
      </c>
      <c r="K8091" s="921" t="s">
        <v>32</v>
      </c>
      <c r="L8091" s="925">
        <v>615</v>
      </c>
    </row>
    <row r="8092" spans="1:12" s="1" customFormat="1" ht="24" customHeight="1" x14ac:dyDescent="0.15">
      <c r="A8092" s="918"/>
      <c r="B8092" s="14" t="s">
        <v>39</v>
      </c>
      <c r="C8092" s="14" t="s">
        <v>982</v>
      </c>
      <c r="D8092" s="15">
        <v>43568</v>
      </c>
      <c r="E8092" s="14" t="s">
        <v>92</v>
      </c>
      <c r="F8092" s="920"/>
      <c r="G8092" s="920"/>
      <c r="H8092" s="924"/>
      <c r="I8092" s="924"/>
      <c r="J8092" s="921"/>
      <c r="K8092" s="921"/>
      <c r="L8092" s="925"/>
    </row>
    <row r="8093" spans="1:12" s="1" customFormat="1" ht="24" customHeight="1" x14ac:dyDescent="0.15">
      <c r="A8093" s="918">
        <v>1506</v>
      </c>
      <c r="B8093" s="9" t="s">
        <v>22</v>
      </c>
      <c r="C8093" s="13" t="s">
        <v>23</v>
      </c>
      <c r="D8093" s="13" t="s">
        <v>24</v>
      </c>
      <c r="E8093" s="13" t="s">
        <v>25</v>
      </c>
      <c r="F8093" s="919" t="s">
        <v>17</v>
      </c>
      <c r="G8093" s="919"/>
      <c r="H8093" s="920"/>
      <c r="I8093" s="920"/>
      <c r="J8093" s="920"/>
      <c r="K8093" s="920"/>
      <c r="L8093" s="920"/>
    </row>
    <row r="8094" spans="1:12" s="1" customFormat="1" ht="26.25" customHeight="1" x14ac:dyDescent="0.15">
      <c r="A8094" s="918"/>
      <c r="B8094" s="921" t="s">
        <v>4393</v>
      </c>
      <c r="C8094" s="921" t="s">
        <v>4395</v>
      </c>
      <c r="D8094" s="923">
        <v>43619</v>
      </c>
      <c r="E8094" s="921" t="s">
        <v>187</v>
      </c>
      <c r="F8094" s="921" t="s">
        <v>2272</v>
      </c>
      <c r="G8094" s="921"/>
      <c r="H8094" s="924" t="s">
        <v>30</v>
      </c>
      <c r="I8094" s="924"/>
      <c r="J8094" s="14" t="s">
        <v>31</v>
      </c>
      <c r="K8094" s="14" t="s">
        <v>31</v>
      </c>
      <c r="L8094" s="16">
        <v>0</v>
      </c>
    </row>
    <row r="8095" spans="1:12" s="1" customFormat="1" ht="113.25" customHeight="1" x14ac:dyDescent="0.15">
      <c r="A8095" s="918"/>
      <c r="B8095" s="921"/>
      <c r="C8095" s="921"/>
      <c r="D8095" s="923"/>
      <c r="E8095" s="921"/>
      <c r="F8095" s="921"/>
      <c r="G8095" s="921"/>
      <c r="H8095" s="924" t="s">
        <v>33</v>
      </c>
      <c r="I8095" s="924"/>
      <c r="J8095" s="14" t="s">
        <v>31</v>
      </c>
      <c r="K8095" s="14" t="s">
        <v>31</v>
      </c>
      <c r="L8095" s="16">
        <v>0</v>
      </c>
    </row>
    <row r="8096" spans="1:12" s="1" customFormat="1" ht="24" customHeight="1" x14ac:dyDescent="0.15">
      <c r="A8096" s="918"/>
      <c r="B8096" s="9" t="s">
        <v>34</v>
      </c>
      <c r="C8096" s="13" t="s">
        <v>35</v>
      </c>
      <c r="D8096" s="13" t="s">
        <v>36</v>
      </c>
      <c r="E8096" s="13" t="s">
        <v>37</v>
      </c>
      <c r="F8096" s="920"/>
      <c r="G8096" s="920"/>
      <c r="H8096" s="924" t="s">
        <v>38</v>
      </c>
      <c r="I8096" s="924"/>
      <c r="J8096" s="921" t="s">
        <v>31</v>
      </c>
      <c r="K8096" s="921" t="s">
        <v>32</v>
      </c>
      <c r="L8096" s="925">
        <v>1020</v>
      </c>
    </row>
    <row r="8097" spans="1:12" s="1" customFormat="1" ht="24" customHeight="1" x14ac:dyDescent="0.15">
      <c r="A8097" s="918"/>
      <c r="B8097" s="14" t="s">
        <v>39</v>
      </c>
      <c r="C8097" s="14" t="s">
        <v>2272</v>
      </c>
      <c r="D8097" s="15">
        <v>43620</v>
      </c>
      <c r="E8097" s="14" t="s">
        <v>934</v>
      </c>
      <c r="F8097" s="920"/>
      <c r="G8097" s="920"/>
      <c r="H8097" s="924"/>
      <c r="I8097" s="924"/>
      <c r="J8097" s="921"/>
      <c r="K8097" s="921"/>
      <c r="L8097" s="925"/>
    </row>
    <row r="8098" spans="1:12" s="1" customFormat="1" ht="24" customHeight="1" x14ac:dyDescent="0.15">
      <c r="A8098" s="918">
        <v>1507</v>
      </c>
      <c r="B8098" s="9" t="s">
        <v>22</v>
      </c>
      <c r="C8098" s="13" t="s">
        <v>23</v>
      </c>
      <c r="D8098" s="13" t="s">
        <v>24</v>
      </c>
      <c r="E8098" s="13" t="s">
        <v>25</v>
      </c>
      <c r="F8098" s="919" t="s">
        <v>17</v>
      </c>
      <c r="G8098" s="919"/>
      <c r="H8098" s="920"/>
      <c r="I8098" s="920"/>
      <c r="J8098" s="920"/>
      <c r="K8098" s="920"/>
      <c r="L8098" s="920"/>
    </row>
    <row r="8099" spans="1:12" s="1" customFormat="1" ht="26.25" customHeight="1" x14ac:dyDescent="0.15">
      <c r="A8099" s="918"/>
      <c r="B8099" s="921" t="s">
        <v>4393</v>
      </c>
      <c r="C8099" s="922" t="s">
        <v>4396</v>
      </c>
      <c r="D8099" s="923">
        <v>43720</v>
      </c>
      <c r="E8099" s="921" t="s">
        <v>1306</v>
      </c>
      <c r="F8099" s="921" t="s">
        <v>4397</v>
      </c>
      <c r="G8099" s="921"/>
      <c r="H8099" s="924" t="s">
        <v>30</v>
      </c>
      <c r="I8099" s="924"/>
      <c r="J8099" s="14" t="s">
        <v>31</v>
      </c>
      <c r="K8099" s="14" t="s">
        <v>32</v>
      </c>
      <c r="L8099" s="16">
        <v>489.06</v>
      </c>
    </row>
    <row r="8100" spans="1:12" s="1" customFormat="1" ht="291.75" customHeight="1" x14ac:dyDescent="0.15">
      <c r="A8100" s="918"/>
      <c r="B8100" s="921"/>
      <c r="C8100" s="922"/>
      <c r="D8100" s="923"/>
      <c r="E8100" s="921"/>
      <c r="F8100" s="921"/>
      <c r="G8100" s="921"/>
      <c r="H8100" s="924" t="s">
        <v>33</v>
      </c>
      <c r="I8100" s="924"/>
      <c r="J8100" s="14" t="s">
        <v>31</v>
      </c>
      <c r="K8100" s="14" t="s">
        <v>32</v>
      </c>
      <c r="L8100" s="16">
        <v>481.6</v>
      </c>
    </row>
    <row r="8101" spans="1:12" s="1" customFormat="1" ht="24" customHeight="1" x14ac:dyDescent="0.15">
      <c r="A8101" s="918"/>
      <c r="B8101" s="9" t="s">
        <v>34</v>
      </c>
      <c r="C8101" s="13" t="s">
        <v>35</v>
      </c>
      <c r="D8101" s="13" t="s">
        <v>36</v>
      </c>
      <c r="E8101" s="13" t="s">
        <v>37</v>
      </c>
      <c r="F8101" s="920"/>
      <c r="G8101" s="920"/>
      <c r="H8101" s="924" t="s">
        <v>38</v>
      </c>
      <c r="I8101" s="924"/>
      <c r="J8101" s="921" t="s">
        <v>31</v>
      </c>
      <c r="K8101" s="921" t="s">
        <v>32</v>
      </c>
      <c r="L8101" s="925">
        <v>200</v>
      </c>
    </row>
    <row r="8102" spans="1:12" s="1" customFormat="1" ht="24" customHeight="1" x14ac:dyDescent="0.15">
      <c r="A8102" s="918"/>
      <c r="B8102" s="14" t="s">
        <v>39</v>
      </c>
      <c r="C8102" s="14" t="s">
        <v>4397</v>
      </c>
      <c r="D8102" s="15">
        <v>43722</v>
      </c>
      <c r="E8102" s="14" t="s">
        <v>4347</v>
      </c>
      <c r="F8102" s="920"/>
      <c r="G8102" s="920"/>
      <c r="H8102" s="924"/>
      <c r="I8102" s="924"/>
      <c r="J8102" s="921"/>
      <c r="K8102" s="921"/>
      <c r="L8102" s="925"/>
    </row>
    <row r="8103" spans="1:12" s="1" customFormat="1" ht="24" customHeight="1" x14ac:dyDescent="0.15">
      <c r="A8103" s="918">
        <v>1508</v>
      </c>
      <c r="B8103" s="9" t="s">
        <v>22</v>
      </c>
      <c r="C8103" s="13" t="s">
        <v>23</v>
      </c>
      <c r="D8103" s="13" t="s">
        <v>24</v>
      </c>
      <c r="E8103" s="13" t="s">
        <v>25</v>
      </c>
      <c r="F8103" s="919" t="s">
        <v>17</v>
      </c>
      <c r="G8103" s="919"/>
      <c r="H8103" s="920"/>
      <c r="I8103" s="920"/>
      <c r="J8103" s="920"/>
      <c r="K8103" s="920"/>
      <c r="L8103" s="920"/>
    </row>
    <row r="8104" spans="1:12" s="1" customFormat="1" ht="26.25" customHeight="1" x14ac:dyDescent="0.15">
      <c r="A8104" s="918"/>
      <c r="B8104" s="921" t="s">
        <v>4398</v>
      </c>
      <c r="C8104" s="922" t="s">
        <v>4399</v>
      </c>
      <c r="D8104" s="923">
        <v>43605</v>
      </c>
      <c r="E8104" s="921" t="s">
        <v>865</v>
      </c>
      <c r="F8104" s="921" t="s">
        <v>1488</v>
      </c>
      <c r="G8104" s="921"/>
      <c r="H8104" s="924" t="s">
        <v>30</v>
      </c>
      <c r="I8104" s="924"/>
      <c r="J8104" s="14" t="s">
        <v>31</v>
      </c>
      <c r="K8104" s="14" t="s">
        <v>32</v>
      </c>
      <c r="L8104" s="16">
        <v>476.38</v>
      </c>
    </row>
    <row r="8105" spans="1:12" s="1" customFormat="1" ht="409.2" customHeight="1" x14ac:dyDescent="0.15">
      <c r="A8105" s="918"/>
      <c r="B8105" s="921"/>
      <c r="C8105" s="922"/>
      <c r="D8105" s="923"/>
      <c r="E8105" s="921"/>
      <c r="F8105" s="921"/>
      <c r="G8105" s="921"/>
      <c r="H8105" s="924" t="s">
        <v>33</v>
      </c>
      <c r="I8105" s="924"/>
      <c r="J8105" s="921" t="s">
        <v>31</v>
      </c>
      <c r="K8105" s="921" t="s">
        <v>31</v>
      </c>
      <c r="L8105" s="925">
        <v>0</v>
      </c>
    </row>
    <row r="8106" spans="1:12" s="1" customFormat="1" ht="166.35" customHeight="1" x14ac:dyDescent="0.15">
      <c r="A8106" s="918"/>
      <c r="B8106" s="921"/>
      <c r="C8106" s="922"/>
      <c r="D8106" s="923"/>
      <c r="E8106" s="921"/>
      <c r="F8106" s="921"/>
      <c r="G8106" s="921"/>
      <c r="H8106" s="924"/>
      <c r="I8106" s="924"/>
      <c r="J8106" s="921"/>
      <c r="K8106" s="921"/>
      <c r="L8106" s="925"/>
    </row>
    <row r="8107" spans="1:12" s="1" customFormat="1" ht="24" customHeight="1" x14ac:dyDescent="0.15">
      <c r="A8107" s="918"/>
      <c r="B8107" s="9" t="s">
        <v>34</v>
      </c>
      <c r="C8107" s="13" t="s">
        <v>35</v>
      </c>
      <c r="D8107" s="13" t="s">
        <v>36</v>
      </c>
      <c r="E8107" s="13" t="s">
        <v>37</v>
      </c>
      <c r="F8107" s="920"/>
      <c r="G8107" s="920"/>
      <c r="H8107" s="924" t="s">
        <v>38</v>
      </c>
      <c r="I8107" s="924"/>
      <c r="J8107" s="921" t="s">
        <v>31</v>
      </c>
      <c r="K8107" s="921" t="s">
        <v>32</v>
      </c>
      <c r="L8107" s="925">
        <v>50</v>
      </c>
    </row>
    <row r="8108" spans="1:12" s="1" customFormat="1" ht="34.5" customHeight="1" x14ac:dyDescent="0.15">
      <c r="A8108" s="918"/>
      <c r="B8108" s="14" t="s">
        <v>1131</v>
      </c>
      <c r="C8108" s="14" t="s">
        <v>1488</v>
      </c>
      <c r="D8108" s="15">
        <v>43607</v>
      </c>
      <c r="E8108" s="14" t="s">
        <v>4400</v>
      </c>
      <c r="F8108" s="920"/>
      <c r="G8108" s="920"/>
      <c r="H8108" s="924"/>
      <c r="I8108" s="924"/>
      <c r="J8108" s="921"/>
      <c r="K8108" s="921"/>
      <c r="L8108" s="925"/>
    </row>
    <row r="8109" spans="1:12" s="1" customFormat="1" ht="24" customHeight="1" x14ac:dyDescent="0.15">
      <c r="A8109" s="918">
        <v>1509</v>
      </c>
      <c r="B8109" s="9" t="s">
        <v>22</v>
      </c>
      <c r="C8109" s="13" t="s">
        <v>23</v>
      </c>
      <c r="D8109" s="13" t="s">
        <v>24</v>
      </c>
      <c r="E8109" s="13" t="s">
        <v>25</v>
      </c>
      <c r="F8109" s="919" t="s">
        <v>17</v>
      </c>
      <c r="G8109" s="919"/>
      <c r="H8109" s="920"/>
      <c r="I8109" s="920"/>
      <c r="J8109" s="920"/>
      <c r="K8109" s="920"/>
      <c r="L8109" s="920"/>
    </row>
    <row r="8110" spans="1:12" s="1" customFormat="1" ht="26.25" customHeight="1" x14ac:dyDescent="0.15">
      <c r="A8110" s="918"/>
      <c r="B8110" s="921" t="s">
        <v>4401</v>
      </c>
      <c r="C8110" s="922" t="s">
        <v>4402</v>
      </c>
      <c r="D8110" s="923">
        <v>43556</v>
      </c>
      <c r="E8110" s="921" t="s">
        <v>90</v>
      </c>
      <c r="F8110" s="921" t="s">
        <v>223</v>
      </c>
      <c r="G8110" s="921"/>
      <c r="H8110" s="924" t="s">
        <v>30</v>
      </c>
      <c r="I8110" s="924"/>
      <c r="J8110" s="14" t="s">
        <v>31</v>
      </c>
      <c r="K8110" s="14" t="s">
        <v>32</v>
      </c>
      <c r="L8110" s="16">
        <v>249</v>
      </c>
    </row>
    <row r="8111" spans="1:12" s="1" customFormat="1" ht="270.75" customHeight="1" x14ac:dyDescent="0.15">
      <c r="A8111" s="918"/>
      <c r="B8111" s="921"/>
      <c r="C8111" s="922"/>
      <c r="D8111" s="923"/>
      <c r="E8111" s="921"/>
      <c r="F8111" s="921"/>
      <c r="G8111" s="921"/>
      <c r="H8111" s="924" t="s">
        <v>33</v>
      </c>
      <c r="I8111" s="924"/>
      <c r="J8111" s="14" t="s">
        <v>31</v>
      </c>
      <c r="K8111" s="14" t="s">
        <v>31</v>
      </c>
      <c r="L8111" s="16">
        <v>0</v>
      </c>
    </row>
    <row r="8112" spans="1:12" s="1" customFormat="1" ht="24" customHeight="1" x14ac:dyDescent="0.15">
      <c r="A8112" s="918"/>
      <c r="B8112" s="9" t="s">
        <v>34</v>
      </c>
      <c r="C8112" s="13" t="s">
        <v>35</v>
      </c>
      <c r="D8112" s="13" t="s">
        <v>36</v>
      </c>
      <c r="E8112" s="13" t="s">
        <v>37</v>
      </c>
      <c r="F8112" s="920"/>
      <c r="G8112" s="920"/>
      <c r="H8112" s="924" t="s">
        <v>38</v>
      </c>
      <c r="I8112" s="924"/>
      <c r="J8112" s="921" t="s">
        <v>31</v>
      </c>
      <c r="K8112" s="921" t="s">
        <v>32</v>
      </c>
      <c r="L8112" s="925">
        <v>755</v>
      </c>
    </row>
    <row r="8113" spans="1:12" s="1" customFormat="1" ht="34.5" customHeight="1" x14ac:dyDescent="0.15">
      <c r="A8113" s="918"/>
      <c r="B8113" s="14" t="s">
        <v>4403</v>
      </c>
      <c r="C8113" s="14" t="s">
        <v>223</v>
      </c>
      <c r="D8113" s="15">
        <v>43557</v>
      </c>
      <c r="E8113" s="14" t="s">
        <v>1332</v>
      </c>
      <c r="F8113" s="920"/>
      <c r="G8113" s="920"/>
      <c r="H8113" s="924"/>
      <c r="I8113" s="924"/>
      <c r="J8113" s="921"/>
      <c r="K8113" s="921"/>
      <c r="L8113" s="925"/>
    </row>
    <row r="8114" spans="1:12" s="1" customFormat="1" ht="24" customHeight="1" x14ac:dyDescent="0.15">
      <c r="A8114" s="918">
        <v>1510</v>
      </c>
      <c r="B8114" s="9" t="s">
        <v>22</v>
      </c>
      <c r="C8114" s="13" t="s">
        <v>23</v>
      </c>
      <c r="D8114" s="13" t="s">
        <v>24</v>
      </c>
      <c r="E8114" s="13" t="s">
        <v>25</v>
      </c>
      <c r="F8114" s="919" t="s">
        <v>17</v>
      </c>
      <c r="G8114" s="919"/>
      <c r="H8114" s="920"/>
      <c r="I8114" s="920"/>
      <c r="J8114" s="920"/>
      <c r="K8114" s="920"/>
      <c r="L8114" s="920"/>
    </row>
    <row r="8115" spans="1:12" s="1" customFormat="1" ht="26.25" customHeight="1" x14ac:dyDescent="0.15">
      <c r="A8115" s="918"/>
      <c r="B8115" s="921" t="s">
        <v>4401</v>
      </c>
      <c r="C8115" s="922" t="s">
        <v>4404</v>
      </c>
      <c r="D8115" s="923">
        <v>43596</v>
      </c>
      <c r="E8115" s="921" t="s">
        <v>95</v>
      </c>
      <c r="F8115" s="921" t="s">
        <v>96</v>
      </c>
      <c r="G8115" s="921"/>
      <c r="H8115" s="924" t="s">
        <v>30</v>
      </c>
      <c r="I8115" s="924"/>
      <c r="J8115" s="14" t="s">
        <v>31</v>
      </c>
      <c r="K8115" s="14" t="s">
        <v>32</v>
      </c>
      <c r="L8115" s="16">
        <v>495.88</v>
      </c>
    </row>
    <row r="8116" spans="1:12" s="1" customFormat="1" ht="409.2" customHeight="1" x14ac:dyDescent="0.15">
      <c r="A8116" s="918"/>
      <c r="B8116" s="921"/>
      <c r="C8116" s="922"/>
      <c r="D8116" s="923"/>
      <c r="E8116" s="921"/>
      <c r="F8116" s="921"/>
      <c r="G8116" s="921"/>
      <c r="H8116" s="924" t="s">
        <v>33</v>
      </c>
      <c r="I8116" s="924"/>
      <c r="J8116" s="921" t="s">
        <v>31</v>
      </c>
      <c r="K8116" s="921" t="s">
        <v>32</v>
      </c>
      <c r="L8116" s="925">
        <v>487.34</v>
      </c>
    </row>
    <row r="8117" spans="1:12" s="1" customFormat="1" ht="260.85000000000002" customHeight="1" x14ac:dyDescent="0.15">
      <c r="A8117" s="918"/>
      <c r="B8117" s="921"/>
      <c r="C8117" s="922"/>
      <c r="D8117" s="923"/>
      <c r="E8117" s="921"/>
      <c r="F8117" s="921"/>
      <c r="G8117" s="921"/>
      <c r="H8117" s="924"/>
      <c r="I8117" s="924"/>
      <c r="J8117" s="921"/>
      <c r="K8117" s="921"/>
      <c r="L8117" s="925"/>
    </row>
    <row r="8118" spans="1:12" s="1" customFormat="1" ht="24" customHeight="1" x14ac:dyDescent="0.15">
      <c r="A8118" s="918"/>
      <c r="B8118" s="9" t="s">
        <v>34</v>
      </c>
      <c r="C8118" s="13" t="s">
        <v>35</v>
      </c>
      <c r="D8118" s="13" t="s">
        <v>36</v>
      </c>
      <c r="E8118" s="13" t="s">
        <v>37</v>
      </c>
      <c r="F8118" s="920"/>
      <c r="G8118" s="920"/>
      <c r="H8118" s="924" t="s">
        <v>38</v>
      </c>
      <c r="I8118" s="924"/>
      <c r="J8118" s="921" t="s">
        <v>31</v>
      </c>
      <c r="K8118" s="921" t="s">
        <v>32</v>
      </c>
      <c r="L8118" s="925">
        <v>395</v>
      </c>
    </row>
    <row r="8119" spans="1:12" s="1" customFormat="1" ht="34.5" customHeight="1" x14ac:dyDescent="0.15">
      <c r="A8119" s="918"/>
      <c r="B8119" s="14" t="s">
        <v>4403</v>
      </c>
      <c r="C8119" s="14" t="s">
        <v>96</v>
      </c>
      <c r="D8119" s="15">
        <v>43600</v>
      </c>
      <c r="E8119" s="14" t="s">
        <v>463</v>
      </c>
      <c r="F8119" s="920"/>
      <c r="G8119" s="920"/>
      <c r="H8119" s="924"/>
      <c r="I8119" s="924"/>
      <c r="J8119" s="921"/>
      <c r="K8119" s="921"/>
      <c r="L8119" s="925"/>
    </row>
    <row r="8120" spans="1:12" s="1" customFormat="1" ht="24" customHeight="1" x14ac:dyDescent="0.15">
      <c r="A8120" s="918">
        <v>1511</v>
      </c>
      <c r="B8120" s="9" t="s">
        <v>22</v>
      </c>
      <c r="C8120" s="13" t="s">
        <v>23</v>
      </c>
      <c r="D8120" s="13" t="s">
        <v>24</v>
      </c>
      <c r="E8120" s="13" t="s">
        <v>25</v>
      </c>
      <c r="F8120" s="919" t="s">
        <v>17</v>
      </c>
      <c r="G8120" s="919"/>
      <c r="H8120" s="920"/>
      <c r="I8120" s="920"/>
      <c r="J8120" s="920"/>
      <c r="K8120" s="920"/>
      <c r="L8120" s="920"/>
    </row>
    <row r="8121" spans="1:12" s="1" customFormat="1" ht="26.25" customHeight="1" x14ac:dyDescent="0.15">
      <c r="A8121" s="918"/>
      <c r="B8121" s="921" t="s">
        <v>4401</v>
      </c>
      <c r="C8121" s="922" t="s">
        <v>4404</v>
      </c>
      <c r="D8121" s="923">
        <v>43596</v>
      </c>
      <c r="E8121" s="921" t="s">
        <v>95</v>
      </c>
      <c r="F8121" s="921" t="s">
        <v>4405</v>
      </c>
      <c r="G8121" s="921"/>
      <c r="H8121" s="924" t="s">
        <v>30</v>
      </c>
      <c r="I8121" s="924"/>
      <c r="J8121" s="14" t="s">
        <v>31</v>
      </c>
      <c r="K8121" s="14" t="s">
        <v>32</v>
      </c>
      <c r="L8121" s="16">
        <v>700.18</v>
      </c>
    </row>
    <row r="8122" spans="1:12" s="1" customFormat="1" ht="409.2" customHeight="1" x14ac:dyDescent="0.15">
      <c r="A8122" s="918"/>
      <c r="B8122" s="921"/>
      <c r="C8122" s="922"/>
      <c r="D8122" s="923"/>
      <c r="E8122" s="921"/>
      <c r="F8122" s="921"/>
      <c r="G8122" s="921"/>
      <c r="H8122" s="924" t="s">
        <v>33</v>
      </c>
      <c r="I8122" s="924"/>
      <c r="J8122" s="921" t="s">
        <v>31</v>
      </c>
      <c r="K8122" s="921" t="s">
        <v>32</v>
      </c>
      <c r="L8122" s="925">
        <v>165.58</v>
      </c>
    </row>
    <row r="8123" spans="1:12" s="1" customFormat="1" ht="260.85000000000002" customHeight="1" x14ac:dyDescent="0.15">
      <c r="A8123" s="918"/>
      <c r="B8123" s="921"/>
      <c r="C8123" s="922"/>
      <c r="D8123" s="923"/>
      <c r="E8123" s="921"/>
      <c r="F8123" s="921"/>
      <c r="G8123" s="921"/>
      <c r="H8123" s="924"/>
      <c r="I8123" s="924"/>
      <c r="J8123" s="921"/>
      <c r="K8123" s="921"/>
      <c r="L8123" s="925"/>
    </row>
    <row r="8124" spans="1:12" s="1" customFormat="1" ht="24" customHeight="1" x14ac:dyDescent="0.15">
      <c r="A8124" s="918"/>
      <c r="B8124" s="9" t="s">
        <v>34</v>
      </c>
      <c r="C8124" s="13" t="s">
        <v>35</v>
      </c>
      <c r="D8124" s="13" t="s">
        <v>36</v>
      </c>
      <c r="E8124" s="13" t="s">
        <v>37</v>
      </c>
      <c r="F8124" s="920"/>
      <c r="G8124" s="920"/>
      <c r="H8124" s="924" t="s">
        <v>38</v>
      </c>
      <c r="I8124" s="924"/>
      <c r="J8124" s="921" t="s">
        <v>31</v>
      </c>
      <c r="K8124" s="921" t="s">
        <v>32</v>
      </c>
      <c r="L8124" s="925">
        <v>207</v>
      </c>
    </row>
    <row r="8125" spans="1:12" s="1" customFormat="1" ht="34.5" customHeight="1" x14ac:dyDescent="0.15">
      <c r="A8125" s="918"/>
      <c r="B8125" s="14" t="s">
        <v>4403</v>
      </c>
      <c r="C8125" s="14" t="s">
        <v>4405</v>
      </c>
      <c r="D8125" s="15">
        <v>43600</v>
      </c>
      <c r="E8125" s="14" t="s">
        <v>463</v>
      </c>
      <c r="F8125" s="920"/>
      <c r="G8125" s="920"/>
      <c r="H8125" s="924"/>
      <c r="I8125" s="924"/>
      <c r="J8125" s="921"/>
      <c r="K8125" s="921"/>
      <c r="L8125" s="925"/>
    </row>
    <row r="8126" spans="1:12" s="1" customFormat="1" ht="24" customHeight="1" x14ac:dyDescent="0.15">
      <c r="A8126" s="918">
        <v>1512</v>
      </c>
      <c r="B8126" s="9" t="s">
        <v>22</v>
      </c>
      <c r="C8126" s="13" t="s">
        <v>23</v>
      </c>
      <c r="D8126" s="13" t="s">
        <v>24</v>
      </c>
      <c r="E8126" s="13" t="s">
        <v>25</v>
      </c>
      <c r="F8126" s="919" t="s">
        <v>17</v>
      </c>
      <c r="G8126" s="919"/>
      <c r="H8126" s="920"/>
      <c r="I8126" s="920"/>
      <c r="J8126" s="920"/>
      <c r="K8126" s="920"/>
      <c r="L8126" s="920"/>
    </row>
    <row r="8127" spans="1:12" s="1" customFormat="1" ht="26.25" customHeight="1" x14ac:dyDescent="0.15">
      <c r="A8127" s="918"/>
      <c r="B8127" s="921" t="s">
        <v>4401</v>
      </c>
      <c r="C8127" s="921" t="s">
        <v>4406</v>
      </c>
      <c r="D8127" s="923">
        <v>43725</v>
      </c>
      <c r="E8127" s="921" t="s">
        <v>397</v>
      </c>
      <c r="F8127" s="921" t="s">
        <v>4407</v>
      </c>
      <c r="G8127" s="921"/>
      <c r="H8127" s="924" t="s">
        <v>30</v>
      </c>
      <c r="I8127" s="924"/>
      <c r="J8127" s="14" t="s">
        <v>31</v>
      </c>
      <c r="K8127" s="14" t="s">
        <v>32</v>
      </c>
      <c r="L8127" s="16">
        <v>207.8</v>
      </c>
    </row>
    <row r="8128" spans="1:12" s="1" customFormat="1" ht="113.25" customHeight="1" x14ac:dyDescent="0.15">
      <c r="A8128" s="918"/>
      <c r="B8128" s="921"/>
      <c r="C8128" s="921"/>
      <c r="D8128" s="923"/>
      <c r="E8128" s="921"/>
      <c r="F8128" s="921"/>
      <c r="G8128" s="921"/>
      <c r="H8128" s="924" t="s">
        <v>33</v>
      </c>
      <c r="I8128" s="924"/>
      <c r="J8128" s="14" t="s">
        <v>31</v>
      </c>
      <c r="K8128" s="14" t="s">
        <v>32</v>
      </c>
      <c r="L8128" s="16">
        <v>349.75</v>
      </c>
    </row>
    <row r="8129" spans="1:12" s="1" customFormat="1" ht="24" customHeight="1" x14ac:dyDescent="0.15">
      <c r="A8129" s="918"/>
      <c r="B8129" s="9" t="s">
        <v>34</v>
      </c>
      <c r="C8129" s="13" t="s">
        <v>35</v>
      </c>
      <c r="D8129" s="13" t="s">
        <v>36</v>
      </c>
      <c r="E8129" s="13" t="s">
        <v>37</v>
      </c>
      <c r="F8129" s="920"/>
      <c r="G8129" s="920"/>
      <c r="H8129" s="924" t="s">
        <v>38</v>
      </c>
      <c r="I8129" s="924"/>
      <c r="J8129" s="921" t="s">
        <v>31</v>
      </c>
      <c r="K8129" s="921" t="s">
        <v>32</v>
      </c>
      <c r="L8129" s="925">
        <v>160</v>
      </c>
    </row>
    <row r="8130" spans="1:12" s="1" customFormat="1" ht="34.5" customHeight="1" x14ac:dyDescent="0.15">
      <c r="A8130" s="918"/>
      <c r="B8130" s="14" t="s">
        <v>4403</v>
      </c>
      <c r="C8130" s="14" t="s">
        <v>4407</v>
      </c>
      <c r="D8130" s="15">
        <v>43726</v>
      </c>
      <c r="E8130" s="14" t="s">
        <v>4008</v>
      </c>
      <c r="F8130" s="920"/>
      <c r="G8130" s="920"/>
      <c r="H8130" s="924"/>
      <c r="I8130" s="924"/>
      <c r="J8130" s="921"/>
      <c r="K8130" s="921"/>
      <c r="L8130" s="925"/>
    </row>
    <row r="8131" spans="1:12" s="1" customFormat="1" ht="24" customHeight="1" x14ac:dyDescent="0.15">
      <c r="A8131" s="918">
        <v>1513</v>
      </c>
      <c r="B8131" s="9" t="s">
        <v>22</v>
      </c>
      <c r="C8131" s="13" t="s">
        <v>23</v>
      </c>
      <c r="D8131" s="13" t="s">
        <v>24</v>
      </c>
      <c r="E8131" s="13" t="s">
        <v>25</v>
      </c>
      <c r="F8131" s="919" t="s">
        <v>17</v>
      </c>
      <c r="G8131" s="919"/>
      <c r="H8131" s="920"/>
      <c r="I8131" s="920"/>
      <c r="J8131" s="920"/>
      <c r="K8131" s="920"/>
      <c r="L8131" s="920"/>
    </row>
    <row r="8132" spans="1:12" s="1" customFormat="1" ht="26.25" customHeight="1" x14ac:dyDescent="0.15">
      <c r="A8132" s="918"/>
      <c r="B8132" s="921" t="s">
        <v>4401</v>
      </c>
      <c r="C8132" s="922" t="s">
        <v>4408</v>
      </c>
      <c r="D8132" s="923">
        <v>43735</v>
      </c>
      <c r="E8132" s="921" t="s">
        <v>1380</v>
      </c>
      <c r="F8132" s="921" t="s">
        <v>1394</v>
      </c>
      <c r="G8132" s="921"/>
      <c r="H8132" s="924" t="s">
        <v>30</v>
      </c>
      <c r="I8132" s="924"/>
      <c r="J8132" s="14" t="s">
        <v>31</v>
      </c>
      <c r="K8132" s="14" t="s">
        <v>32</v>
      </c>
      <c r="L8132" s="16">
        <v>312</v>
      </c>
    </row>
    <row r="8133" spans="1:12" s="1" customFormat="1" ht="302.25" customHeight="1" x14ac:dyDescent="0.15">
      <c r="A8133" s="918"/>
      <c r="B8133" s="921"/>
      <c r="C8133" s="922"/>
      <c r="D8133" s="923"/>
      <c r="E8133" s="921"/>
      <c r="F8133" s="921"/>
      <c r="G8133" s="921"/>
      <c r="H8133" s="924" t="s">
        <v>33</v>
      </c>
      <c r="I8133" s="924"/>
      <c r="J8133" s="14" t="s">
        <v>31</v>
      </c>
      <c r="K8133" s="14" t="s">
        <v>32</v>
      </c>
      <c r="L8133" s="16">
        <v>657.1</v>
      </c>
    </row>
    <row r="8134" spans="1:12" s="1" customFormat="1" ht="24" customHeight="1" x14ac:dyDescent="0.15">
      <c r="A8134" s="918"/>
      <c r="B8134" s="9" t="s">
        <v>34</v>
      </c>
      <c r="C8134" s="13" t="s">
        <v>35</v>
      </c>
      <c r="D8134" s="13" t="s">
        <v>36</v>
      </c>
      <c r="E8134" s="13" t="s">
        <v>37</v>
      </c>
      <c r="F8134" s="920"/>
      <c r="G8134" s="920"/>
      <c r="H8134" s="924" t="s">
        <v>38</v>
      </c>
      <c r="I8134" s="924"/>
      <c r="J8134" s="921" t="s">
        <v>31</v>
      </c>
      <c r="K8134" s="921" t="s">
        <v>31</v>
      </c>
      <c r="L8134" s="925">
        <v>0</v>
      </c>
    </row>
    <row r="8135" spans="1:12" s="1" customFormat="1" ht="34.5" customHeight="1" x14ac:dyDescent="0.15">
      <c r="A8135" s="918"/>
      <c r="B8135" s="14" t="s">
        <v>4403</v>
      </c>
      <c r="C8135" s="14" t="s">
        <v>1394</v>
      </c>
      <c r="D8135" s="15">
        <v>43736</v>
      </c>
      <c r="E8135" s="14" t="s">
        <v>4409</v>
      </c>
      <c r="F8135" s="920"/>
      <c r="G8135" s="920"/>
      <c r="H8135" s="924"/>
      <c r="I8135" s="924"/>
      <c r="J8135" s="921"/>
      <c r="K8135" s="921"/>
      <c r="L8135" s="925"/>
    </row>
    <row r="8136" spans="1:12" s="1" customFormat="1" ht="24" customHeight="1" x14ac:dyDescent="0.15">
      <c r="A8136" s="918">
        <v>1514</v>
      </c>
      <c r="B8136" s="9" t="s">
        <v>22</v>
      </c>
      <c r="C8136" s="13" t="s">
        <v>23</v>
      </c>
      <c r="D8136" s="13" t="s">
        <v>24</v>
      </c>
      <c r="E8136" s="13" t="s">
        <v>25</v>
      </c>
      <c r="F8136" s="919" t="s">
        <v>17</v>
      </c>
      <c r="G8136" s="919"/>
      <c r="H8136" s="920"/>
      <c r="I8136" s="920"/>
      <c r="J8136" s="920"/>
      <c r="K8136" s="920"/>
      <c r="L8136" s="920"/>
    </row>
    <row r="8137" spans="1:12" s="1" customFormat="1" ht="26.25" customHeight="1" x14ac:dyDescent="0.15">
      <c r="A8137" s="918"/>
      <c r="B8137" s="921" t="s">
        <v>4410</v>
      </c>
      <c r="C8137" s="921" t="s">
        <v>4411</v>
      </c>
      <c r="D8137" s="923">
        <v>43729</v>
      </c>
      <c r="E8137" s="921" t="s">
        <v>1889</v>
      </c>
      <c r="F8137" s="921" t="s">
        <v>1890</v>
      </c>
      <c r="G8137" s="921"/>
      <c r="H8137" s="924" t="s">
        <v>30</v>
      </c>
      <c r="I8137" s="924"/>
      <c r="J8137" s="14" t="s">
        <v>31</v>
      </c>
      <c r="K8137" s="14" t="s">
        <v>32</v>
      </c>
      <c r="L8137" s="16">
        <v>592</v>
      </c>
    </row>
    <row r="8138" spans="1:12" s="1" customFormat="1" ht="18.75" customHeight="1" x14ac:dyDescent="0.15">
      <c r="A8138" s="918"/>
      <c r="B8138" s="921"/>
      <c r="C8138" s="921"/>
      <c r="D8138" s="923"/>
      <c r="E8138" s="921"/>
      <c r="F8138" s="921"/>
      <c r="G8138" s="921"/>
      <c r="H8138" s="924" t="s">
        <v>33</v>
      </c>
      <c r="I8138" s="924"/>
      <c r="J8138" s="14" t="s">
        <v>31</v>
      </c>
      <c r="K8138" s="14" t="s">
        <v>32</v>
      </c>
      <c r="L8138" s="16">
        <v>9981.65</v>
      </c>
    </row>
    <row r="8139" spans="1:12" s="1" customFormat="1" ht="24" customHeight="1" x14ac:dyDescent="0.15">
      <c r="A8139" s="918"/>
      <c r="B8139" s="9" t="s">
        <v>34</v>
      </c>
      <c r="C8139" s="13" t="s">
        <v>35</v>
      </c>
      <c r="D8139" s="13" t="s">
        <v>36</v>
      </c>
      <c r="E8139" s="13" t="s">
        <v>37</v>
      </c>
      <c r="F8139" s="920"/>
      <c r="G8139" s="920"/>
      <c r="H8139" s="924" t="s">
        <v>38</v>
      </c>
      <c r="I8139" s="924"/>
      <c r="J8139" s="921" t="s">
        <v>31</v>
      </c>
      <c r="K8139" s="921" t="s">
        <v>31</v>
      </c>
      <c r="L8139" s="925">
        <v>0</v>
      </c>
    </row>
    <row r="8140" spans="1:12" s="1" customFormat="1" ht="34.5" customHeight="1" x14ac:dyDescent="0.15">
      <c r="A8140" s="918"/>
      <c r="B8140" s="14" t="s">
        <v>4412</v>
      </c>
      <c r="C8140" s="14" t="s">
        <v>1890</v>
      </c>
      <c r="D8140" s="15">
        <v>43734</v>
      </c>
      <c r="E8140" s="14" t="s">
        <v>1891</v>
      </c>
      <c r="F8140" s="920"/>
      <c r="G8140" s="920"/>
      <c r="H8140" s="924"/>
      <c r="I8140" s="924"/>
      <c r="J8140" s="921"/>
      <c r="K8140" s="921"/>
      <c r="L8140" s="925"/>
    </row>
    <row r="8141" spans="1:12" s="1" customFormat="1" ht="24" customHeight="1" x14ac:dyDescent="0.15">
      <c r="A8141" s="918">
        <v>1515</v>
      </c>
      <c r="B8141" s="9" t="s">
        <v>22</v>
      </c>
      <c r="C8141" s="13" t="s">
        <v>23</v>
      </c>
      <c r="D8141" s="13" t="s">
        <v>24</v>
      </c>
      <c r="E8141" s="13" t="s">
        <v>25</v>
      </c>
      <c r="F8141" s="919" t="s">
        <v>17</v>
      </c>
      <c r="G8141" s="919"/>
      <c r="H8141" s="920"/>
      <c r="I8141" s="920"/>
      <c r="J8141" s="920"/>
      <c r="K8141" s="920"/>
      <c r="L8141" s="920"/>
    </row>
    <row r="8142" spans="1:12" s="1" customFormat="1" ht="26.25" customHeight="1" x14ac:dyDescent="0.15">
      <c r="A8142" s="918"/>
      <c r="B8142" s="921" t="s">
        <v>4413</v>
      </c>
      <c r="C8142" s="921" t="s">
        <v>4414</v>
      </c>
      <c r="D8142" s="923">
        <v>43581</v>
      </c>
      <c r="E8142" s="921" t="s">
        <v>621</v>
      </c>
      <c r="F8142" s="921" t="s">
        <v>622</v>
      </c>
      <c r="G8142" s="921"/>
      <c r="H8142" s="924" t="s">
        <v>30</v>
      </c>
      <c r="I8142" s="924"/>
      <c r="J8142" s="14" t="s">
        <v>31</v>
      </c>
      <c r="K8142" s="14" t="s">
        <v>32</v>
      </c>
      <c r="L8142" s="16">
        <v>329</v>
      </c>
    </row>
    <row r="8143" spans="1:12" s="1" customFormat="1" ht="60.75" customHeight="1" x14ac:dyDescent="0.15">
      <c r="A8143" s="918"/>
      <c r="B8143" s="921"/>
      <c r="C8143" s="921"/>
      <c r="D8143" s="923"/>
      <c r="E8143" s="921"/>
      <c r="F8143" s="921"/>
      <c r="G8143" s="921"/>
      <c r="H8143" s="924" t="s">
        <v>33</v>
      </c>
      <c r="I8143" s="924"/>
      <c r="J8143" s="14" t="s">
        <v>31</v>
      </c>
      <c r="K8143" s="14" t="s">
        <v>32</v>
      </c>
      <c r="L8143" s="16">
        <v>280.60000000000002</v>
      </c>
    </row>
    <row r="8144" spans="1:12" s="1" customFormat="1" ht="24" customHeight="1" x14ac:dyDescent="0.15">
      <c r="A8144" s="918"/>
      <c r="B8144" s="9" t="s">
        <v>34</v>
      </c>
      <c r="C8144" s="13" t="s">
        <v>35</v>
      </c>
      <c r="D8144" s="13" t="s">
        <v>36</v>
      </c>
      <c r="E8144" s="13" t="s">
        <v>37</v>
      </c>
      <c r="F8144" s="920"/>
      <c r="G8144" s="920"/>
      <c r="H8144" s="924" t="s">
        <v>38</v>
      </c>
      <c r="I8144" s="924"/>
      <c r="J8144" s="921" t="s">
        <v>31</v>
      </c>
      <c r="K8144" s="921" t="s">
        <v>31</v>
      </c>
      <c r="L8144" s="925">
        <v>0</v>
      </c>
    </row>
    <row r="8145" spans="1:12" s="1" customFormat="1" ht="24" customHeight="1" x14ac:dyDescent="0.15">
      <c r="A8145" s="918"/>
      <c r="B8145" s="14" t="s">
        <v>4415</v>
      </c>
      <c r="C8145" s="14" t="s">
        <v>622</v>
      </c>
      <c r="D8145" s="15">
        <v>43583</v>
      </c>
      <c r="E8145" s="14" t="s">
        <v>4416</v>
      </c>
      <c r="F8145" s="920"/>
      <c r="G8145" s="920"/>
      <c r="H8145" s="924"/>
      <c r="I8145" s="924"/>
      <c r="J8145" s="921"/>
      <c r="K8145" s="921"/>
      <c r="L8145" s="925"/>
    </row>
    <row r="8146" spans="1:12" s="1" customFormat="1" ht="24" customHeight="1" x14ac:dyDescent="0.15">
      <c r="A8146" s="918">
        <v>1516</v>
      </c>
      <c r="B8146" s="9" t="s">
        <v>22</v>
      </c>
      <c r="C8146" s="13" t="s">
        <v>23</v>
      </c>
      <c r="D8146" s="13" t="s">
        <v>24</v>
      </c>
      <c r="E8146" s="13" t="s">
        <v>25</v>
      </c>
      <c r="F8146" s="919" t="s">
        <v>17</v>
      </c>
      <c r="G8146" s="919"/>
      <c r="H8146" s="920"/>
      <c r="I8146" s="920"/>
      <c r="J8146" s="920"/>
      <c r="K8146" s="920"/>
      <c r="L8146" s="920"/>
    </row>
    <row r="8147" spans="1:12" s="1" customFormat="1" ht="26.25" customHeight="1" x14ac:dyDescent="0.15">
      <c r="A8147" s="918"/>
      <c r="B8147" s="921" t="s">
        <v>4413</v>
      </c>
      <c r="C8147" s="921" t="s">
        <v>4417</v>
      </c>
      <c r="D8147" s="923">
        <v>43638</v>
      </c>
      <c r="E8147" s="921" t="s">
        <v>4418</v>
      </c>
      <c r="F8147" s="921" t="s">
        <v>4419</v>
      </c>
      <c r="G8147" s="921"/>
      <c r="H8147" s="924" t="s">
        <v>30</v>
      </c>
      <c r="I8147" s="924"/>
      <c r="J8147" s="14" t="s">
        <v>31</v>
      </c>
      <c r="K8147" s="14" t="s">
        <v>32</v>
      </c>
      <c r="L8147" s="16">
        <v>180</v>
      </c>
    </row>
    <row r="8148" spans="1:12" s="1" customFormat="1" ht="50.25" customHeight="1" x14ac:dyDescent="0.15">
      <c r="A8148" s="918"/>
      <c r="B8148" s="921"/>
      <c r="C8148" s="921"/>
      <c r="D8148" s="923"/>
      <c r="E8148" s="921"/>
      <c r="F8148" s="921"/>
      <c r="G8148" s="921"/>
      <c r="H8148" s="924" t="s">
        <v>33</v>
      </c>
      <c r="I8148" s="924"/>
      <c r="J8148" s="14" t="s">
        <v>31</v>
      </c>
      <c r="K8148" s="14" t="s">
        <v>32</v>
      </c>
      <c r="L8148" s="16">
        <v>633.30000000000007</v>
      </c>
    </row>
    <row r="8149" spans="1:12" s="1" customFormat="1" ht="24" customHeight="1" x14ac:dyDescent="0.15">
      <c r="A8149" s="918"/>
      <c r="B8149" s="9" t="s">
        <v>34</v>
      </c>
      <c r="C8149" s="13" t="s">
        <v>35</v>
      </c>
      <c r="D8149" s="13" t="s">
        <v>36</v>
      </c>
      <c r="E8149" s="13" t="s">
        <v>37</v>
      </c>
      <c r="F8149" s="920"/>
      <c r="G8149" s="920"/>
      <c r="H8149" s="924" t="s">
        <v>38</v>
      </c>
      <c r="I8149" s="924"/>
      <c r="J8149" s="921" t="s">
        <v>31</v>
      </c>
      <c r="K8149" s="921" t="s">
        <v>32</v>
      </c>
      <c r="L8149" s="925">
        <v>58.5</v>
      </c>
    </row>
    <row r="8150" spans="1:12" s="1" customFormat="1" ht="24" customHeight="1" x14ac:dyDescent="0.15">
      <c r="A8150" s="918"/>
      <c r="B8150" s="14" t="s">
        <v>4415</v>
      </c>
      <c r="C8150" s="14" t="s">
        <v>4419</v>
      </c>
      <c r="D8150" s="15">
        <v>43639</v>
      </c>
      <c r="E8150" s="14" t="s">
        <v>1563</v>
      </c>
      <c r="F8150" s="920"/>
      <c r="G8150" s="920"/>
      <c r="H8150" s="924"/>
      <c r="I8150" s="924"/>
      <c r="J8150" s="921"/>
      <c r="K8150" s="921"/>
      <c r="L8150" s="925"/>
    </row>
    <row r="8151" spans="1:12" s="1" customFormat="1" ht="24" customHeight="1" x14ac:dyDescent="0.15">
      <c r="A8151" s="918">
        <v>1517</v>
      </c>
      <c r="B8151" s="9" t="s">
        <v>22</v>
      </c>
      <c r="C8151" s="13" t="s">
        <v>23</v>
      </c>
      <c r="D8151" s="13" t="s">
        <v>24</v>
      </c>
      <c r="E8151" s="13" t="s">
        <v>25</v>
      </c>
      <c r="F8151" s="919" t="s">
        <v>17</v>
      </c>
      <c r="G8151" s="919"/>
      <c r="H8151" s="920"/>
      <c r="I8151" s="920"/>
      <c r="J8151" s="920"/>
      <c r="K8151" s="920"/>
      <c r="L8151" s="920"/>
    </row>
    <row r="8152" spans="1:12" s="1" customFormat="1" ht="26.25" customHeight="1" x14ac:dyDescent="0.15">
      <c r="A8152" s="918"/>
      <c r="B8152" s="921" t="s">
        <v>4413</v>
      </c>
      <c r="C8152" s="921" t="s">
        <v>4420</v>
      </c>
      <c r="D8152" s="923">
        <v>43711</v>
      </c>
      <c r="E8152" s="921" t="s">
        <v>397</v>
      </c>
      <c r="F8152" s="921" t="s">
        <v>4421</v>
      </c>
      <c r="G8152" s="921"/>
      <c r="H8152" s="924" t="s">
        <v>30</v>
      </c>
      <c r="I8152" s="924"/>
      <c r="J8152" s="14" t="s">
        <v>31</v>
      </c>
      <c r="K8152" s="14" t="s">
        <v>32</v>
      </c>
      <c r="L8152" s="16">
        <v>269</v>
      </c>
    </row>
    <row r="8153" spans="1:12" s="1" customFormat="1" ht="50.25" customHeight="1" x14ac:dyDescent="0.15">
      <c r="A8153" s="918"/>
      <c r="B8153" s="921"/>
      <c r="C8153" s="921"/>
      <c r="D8153" s="923"/>
      <c r="E8153" s="921"/>
      <c r="F8153" s="921"/>
      <c r="G8153" s="921"/>
      <c r="H8153" s="924" t="s">
        <v>33</v>
      </c>
      <c r="I8153" s="924"/>
      <c r="J8153" s="14" t="s">
        <v>31</v>
      </c>
      <c r="K8153" s="14" t="s">
        <v>32</v>
      </c>
      <c r="L8153" s="16">
        <v>338.25</v>
      </c>
    </row>
    <row r="8154" spans="1:12" s="1" customFormat="1" ht="24" customHeight="1" x14ac:dyDescent="0.15">
      <c r="A8154" s="918"/>
      <c r="B8154" s="9" t="s">
        <v>34</v>
      </c>
      <c r="C8154" s="13" t="s">
        <v>35</v>
      </c>
      <c r="D8154" s="13" t="s">
        <v>36</v>
      </c>
      <c r="E8154" s="13" t="s">
        <v>37</v>
      </c>
      <c r="F8154" s="920"/>
      <c r="G8154" s="920"/>
      <c r="H8154" s="924" t="s">
        <v>38</v>
      </c>
      <c r="I8154" s="924"/>
      <c r="J8154" s="921" t="s">
        <v>31</v>
      </c>
      <c r="K8154" s="921" t="s">
        <v>31</v>
      </c>
      <c r="L8154" s="925">
        <v>0</v>
      </c>
    </row>
    <row r="8155" spans="1:12" s="1" customFormat="1" ht="24" customHeight="1" x14ac:dyDescent="0.15">
      <c r="A8155" s="918"/>
      <c r="B8155" s="14" t="s">
        <v>4415</v>
      </c>
      <c r="C8155" s="14" t="s">
        <v>4421</v>
      </c>
      <c r="D8155" s="15">
        <v>43712</v>
      </c>
      <c r="E8155" s="14" t="s">
        <v>1945</v>
      </c>
      <c r="F8155" s="920"/>
      <c r="G8155" s="920"/>
      <c r="H8155" s="924"/>
      <c r="I8155" s="924"/>
      <c r="J8155" s="921"/>
      <c r="K8155" s="921"/>
      <c r="L8155" s="925"/>
    </row>
    <row r="8156" spans="1:12" s="1" customFormat="1" ht="24" customHeight="1" x14ac:dyDescent="0.15">
      <c r="A8156" s="918">
        <v>1518</v>
      </c>
      <c r="B8156" s="9" t="s">
        <v>22</v>
      </c>
      <c r="C8156" s="13" t="s">
        <v>23</v>
      </c>
      <c r="D8156" s="13" t="s">
        <v>24</v>
      </c>
      <c r="E8156" s="13" t="s">
        <v>25</v>
      </c>
      <c r="F8156" s="919" t="s">
        <v>17</v>
      </c>
      <c r="G8156" s="919"/>
      <c r="H8156" s="920"/>
      <c r="I8156" s="920"/>
      <c r="J8156" s="920"/>
      <c r="K8156" s="920"/>
      <c r="L8156" s="920"/>
    </row>
    <row r="8157" spans="1:12" s="1" customFormat="1" ht="26.25" customHeight="1" x14ac:dyDescent="0.15">
      <c r="A8157" s="918"/>
      <c r="B8157" s="921" t="s">
        <v>4413</v>
      </c>
      <c r="C8157" s="921" t="s">
        <v>4422</v>
      </c>
      <c r="D8157" s="923">
        <v>43719</v>
      </c>
      <c r="E8157" s="921" t="s">
        <v>4423</v>
      </c>
      <c r="F8157" s="921" t="s">
        <v>4424</v>
      </c>
      <c r="G8157" s="921"/>
      <c r="H8157" s="924" t="s">
        <v>30</v>
      </c>
      <c r="I8157" s="924"/>
      <c r="J8157" s="14" t="s">
        <v>31</v>
      </c>
      <c r="K8157" s="14" t="s">
        <v>32</v>
      </c>
      <c r="L8157" s="16">
        <v>360</v>
      </c>
    </row>
    <row r="8158" spans="1:12" s="1" customFormat="1" ht="39.75" customHeight="1" x14ac:dyDescent="0.15">
      <c r="A8158" s="918"/>
      <c r="B8158" s="921"/>
      <c r="C8158" s="921"/>
      <c r="D8158" s="923"/>
      <c r="E8158" s="921"/>
      <c r="F8158" s="921"/>
      <c r="G8158" s="921"/>
      <c r="H8158" s="924" t="s">
        <v>33</v>
      </c>
      <c r="I8158" s="924"/>
      <c r="J8158" s="14" t="s">
        <v>31</v>
      </c>
      <c r="K8158" s="14" t="s">
        <v>32</v>
      </c>
      <c r="L8158" s="16">
        <v>832</v>
      </c>
    </row>
    <row r="8159" spans="1:12" s="1" customFormat="1" ht="24" customHeight="1" x14ac:dyDescent="0.15">
      <c r="A8159" s="918"/>
      <c r="B8159" s="9" t="s">
        <v>34</v>
      </c>
      <c r="C8159" s="13" t="s">
        <v>35</v>
      </c>
      <c r="D8159" s="13" t="s">
        <v>36</v>
      </c>
      <c r="E8159" s="13" t="s">
        <v>37</v>
      </c>
      <c r="F8159" s="920"/>
      <c r="G8159" s="920"/>
      <c r="H8159" s="924" t="s">
        <v>38</v>
      </c>
      <c r="I8159" s="924"/>
      <c r="J8159" s="921" t="s">
        <v>31</v>
      </c>
      <c r="K8159" s="921" t="s">
        <v>31</v>
      </c>
      <c r="L8159" s="925">
        <v>0</v>
      </c>
    </row>
    <row r="8160" spans="1:12" s="1" customFormat="1" ht="24" customHeight="1" x14ac:dyDescent="0.15">
      <c r="A8160" s="918"/>
      <c r="B8160" s="14" t="s">
        <v>4415</v>
      </c>
      <c r="C8160" s="14" t="s">
        <v>4424</v>
      </c>
      <c r="D8160" s="15">
        <v>43722</v>
      </c>
      <c r="E8160" s="14" t="s">
        <v>4425</v>
      </c>
      <c r="F8160" s="920"/>
      <c r="G8160" s="920"/>
      <c r="H8160" s="924"/>
      <c r="I8160" s="924"/>
      <c r="J8160" s="921"/>
      <c r="K8160" s="921"/>
      <c r="L8160" s="925"/>
    </row>
    <row r="8161" spans="1:12" s="1" customFormat="1" ht="24" customHeight="1" x14ac:dyDescent="0.15">
      <c r="A8161" s="918">
        <v>1519</v>
      </c>
      <c r="B8161" s="9" t="s">
        <v>22</v>
      </c>
      <c r="C8161" s="13" t="s">
        <v>23</v>
      </c>
      <c r="D8161" s="13" t="s">
        <v>24</v>
      </c>
      <c r="E8161" s="13" t="s">
        <v>25</v>
      </c>
      <c r="F8161" s="919" t="s">
        <v>17</v>
      </c>
      <c r="G8161" s="919"/>
      <c r="H8161" s="920"/>
      <c r="I8161" s="920"/>
      <c r="J8161" s="920"/>
      <c r="K8161" s="920"/>
      <c r="L8161" s="920"/>
    </row>
    <row r="8162" spans="1:12" s="1" customFormat="1" ht="26.25" customHeight="1" x14ac:dyDescent="0.15">
      <c r="A8162" s="918"/>
      <c r="B8162" s="921" t="s">
        <v>4413</v>
      </c>
      <c r="C8162" s="921" t="s">
        <v>4426</v>
      </c>
      <c r="D8162" s="923">
        <v>43725</v>
      </c>
      <c r="E8162" s="921" t="s">
        <v>3345</v>
      </c>
      <c r="F8162" s="921" t="s">
        <v>4427</v>
      </c>
      <c r="G8162" s="921"/>
      <c r="H8162" s="924" t="s">
        <v>30</v>
      </c>
      <c r="I8162" s="924"/>
      <c r="J8162" s="14" t="s">
        <v>31</v>
      </c>
      <c r="K8162" s="14" t="s">
        <v>32</v>
      </c>
      <c r="L8162" s="16">
        <v>459</v>
      </c>
    </row>
    <row r="8163" spans="1:12" s="1" customFormat="1" ht="50.25" customHeight="1" x14ac:dyDescent="0.15">
      <c r="A8163" s="918"/>
      <c r="B8163" s="921"/>
      <c r="C8163" s="921"/>
      <c r="D8163" s="923"/>
      <c r="E8163" s="921"/>
      <c r="F8163" s="921"/>
      <c r="G8163" s="921"/>
      <c r="H8163" s="924" t="s">
        <v>33</v>
      </c>
      <c r="I8163" s="924"/>
      <c r="J8163" s="14" t="s">
        <v>31</v>
      </c>
      <c r="K8163" s="14" t="s">
        <v>32</v>
      </c>
      <c r="L8163" s="16">
        <v>1130</v>
      </c>
    </row>
    <row r="8164" spans="1:12" s="1" customFormat="1" ht="24" customHeight="1" x14ac:dyDescent="0.15">
      <c r="A8164" s="918"/>
      <c r="B8164" s="9" t="s">
        <v>34</v>
      </c>
      <c r="C8164" s="13" t="s">
        <v>35</v>
      </c>
      <c r="D8164" s="13" t="s">
        <v>36</v>
      </c>
      <c r="E8164" s="13" t="s">
        <v>37</v>
      </c>
      <c r="F8164" s="920"/>
      <c r="G8164" s="920"/>
      <c r="H8164" s="924" t="s">
        <v>38</v>
      </c>
      <c r="I8164" s="924"/>
      <c r="J8164" s="921" t="s">
        <v>31</v>
      </c>
      <c r="K8164" s="921" t="s">
        <v>31</v>
      </c>
      <c r="L8164" s="925">
        <v>0</v>
      </c>
    </row>
    <row r="8165" spans="1:12" s="1" customFormat="1" ht="24" customHeight="1" x14ac:dyDescent="0.15">
      <c r="A8165" s="918"/>
      <c r="B8165" s="14" t="s">
        <v>4415</v>
      </c>
      <c r="C8165" s="14" t="s">
        <v>4427</v>
      </c>
      <c r="D8165" s="15">
        <v>43730</v>
      </c>
      <c r="E8165" s="14" t="s">
        <v>453</v>
      </c>
      <c r="F8165" s="920"/>
      <c r="G8165" s="920"/>
      <c r="H8165" s="924"/>
      <c r="I8165" s="924"/>
      <c r="J8165" s="921"/>
      <c r="K8165" s="921"/>
      <c r="L8165" s="925"/>
    </row>
    <row r="8166" spans="1:12" s="1" customFormat="1" ht="24" customHeight="1" x14ac:dyDescent="0.15">
      <c r="A8166" s="918">
        <v>1520</v>
      </c>
      <c r="B8166" s="9" t="s">
        <v>22</v>
      </c>
      <c r="C8166" s="13" t="s">
        <v>23</v>
      </c>
      <c r="D8166" s="13" t="s">
        <v>24</v>
      </c>
      <c r="E8166" s="13" t="s">
        <v>25</v>
      </c>
      <c r="F8166" s="919" t="s">
        <v>17</v>
      </c>
      <c r="G8166" s="919"/>
      <c r="H8166" s="920"/>
      <c r="I8166" s="920"/>
      <c r="J8166" s="920"/>
      <c r="K8166" s="920"/>
      <c r="L8166" s="920"/>
    </row>
    <row r="8167" spans="1:12" s="1" customFormat="1" ht="26.25" customHeight="1" x14ac:dyDescent="0.15">
      <c r="A8167" s="918"/>
      <c r="B8167" s="921" t="s">
        <v>4413</v>
      </c>
      <c r="C8167" s="921" t="s">
        <v>4428</v>
      </c>
      <c r="D8167" s="923">
        <v>43731</v>
      </c>
      <c r="E8167" s="921" t="s">
        <v>1849</v>
      </c>
      <c r="F8167" s="921" t="s">
        <v>4429</v>
      </c>
      <c r="G8167" s="921"/>
      <c r="H8167" s="924" t="s">
        <v>30</v>
      </c>
      <c r="I8167" s="924"/>
      <c r="J8167" s="14" t="s">
        <v>31</v>
      </c>
      <c r="K8167" s="14" t="s">
        <v>32</v>
      </c>
      <c r="L8167" s="16">
        <v>858</v>
      </c>
    </row>
    <row r="8168" spans="1:12" s="1" customFormat="1" ht="60.75" customHeight="1" x14ac:dyDescent="0.15">
      <c r="A8168" s="918"/>
      <c r="B8168" s="921"/>
      <c r="C8168" s="921"/>
      <c r="D8168" s="923"/>
      <c r="E8168" s="921"/>
      <c r="F8168" s="921"/>
      <c r="G8168" s="921"/>
      <c r="H8168" s="924" t="s">
        <v>33</v>
      </c>
      <c r="I8168" s="924"/>
      <c r="J8168" s="14" t="s">
        <v>31</v>
      </c>
      <c r="K8168" s="14" t="s">
        <v>32</v>
      </c>
      <c r="L8168" s="16">
        <v>1324</v>
      </c>
    </row>
    <row r="8169" spans="1:12" s="1" customFormat="1" ht="24" customHeight="1" x14ac:dyDescent="0.15">
      <c r="A8169" s="918"/>
      <c r="B8169" s="9" t="s">
        <v>34</v>
      </c>
      <c r="C8169" s="13" t="s">
        <v>35</v>
      </c>
      <c r="D8169" s="13" t="s">
        <v>36</v>
      </c>
      <c r="E8169" s="13" t="s">
        <v>37</v>
      </c>
      <c r="F8169" s="920"/>
      <c r="G8169" s="920"/>
      <c r="H8169" s="924" t="s">
        <v>38</v>
      </c>
      <c r="I8169" s="924"/>
      <c r="J8169" s="921" t="s">
        <v>31</v>
      </c>
      <c r="K8169" s="921" t="s">
        <v>31</v>
      </c>
      <c r="L8169" s="925">
        <v>0</v>
      </c>
    </row>
    <row r="8170" spans="1:12" s="1" customFormat="1" ht="24" customHeight="1" x14ac:dyDescent="0.15">
      <c r="A8170" s="918"/>
      <c r="B8170" s="14" t="s">
        <v>4415</v>
      </c>
      <c r="C8170" s="14" t="s">
        <v>4429</v>
      </c>
      <c r="D8170" s="15">
        <v>43738</v>
      </c>
      <c r="E8170" s="14" t="s">
        <v>4430</v>
      </c>
      <c r="F8170" s="920"/>
      <c r="G8170" s="920"/>
      <c r="H8170" s="924"/>
      <c r="I8170" s="924"/>
      <c r="J8170" s="921"/>
      <c r="K8170" s="921"/>
      <c r="L8170" s="925"/>
    </row>
    <row r="8171" spans="1:12" s="1" customFormat="1" ht="24" customHeight="1" x14ac:dyDescent="0.15">
      <c r="A8171" s="918">
        <v>1521</v>
      </c>
      <c r="B8171" s="9" t="s">
        <v>22</v>
      </c>
      <c r="C8171" s="13" t="s">
        <v>23</v>
      </c>
      <c r="D8171" s="13" t="s">
        <v>24</v>
      </c>
      <c r="E8171" s="13" t="s">
        <v>25</v>
      </c>
      <c r="F8171" s="919" t="s">
        <v>17</v>
      </c>
      <c r="G8171" s="919"/>
      <c r="H8171" s="920"/>
      <c r="I8171" s="920"/>
      <c r="J8171" s="920"/>
      <c r="K8171" s="920"/>
      <c r="L8171" s="920"/>
    </row>
    <row r="8172" spans="1:12" s="1" customFormat="1" ht="26.25" customHeight="1" x14ac:dyDescent="0.15">
      <c r="A8172" s="918"/>
      <c r="B8172" s="921" t="s">
        <v>4431</v>
      </c>
      <c r="C8172" s="922" t="s">
        <v>4432</v>
      </c>
      <c r="D8172" s="923">
        <v>43570</v>
      </c>
      <c r="E8172" s="921" t="s">
        <v>4433</v>
      </c>
      <c r="F8172" s="921" t="s">
        <v>4434</v>
      </c>
      <c r="G8172" s="921"/>
      <c r="H8172" s="924" t="s">
        <v>30</v>
      </c>
      <c r="I8172" s="924"/>
      <c r="J8172" s="14" t="s">
        <v>31</v>
      </c>
      <c r="K8172" s="14" t="s">
        <v>32</v>
      </c>
      <c r="L8172" s="16">
        <v>186.25</v>
      </c>
    </row>
    <row r="8173" spans="1:12" s="1" customFormat="1" ht="354.75" customHeight="1" x14ac:dyDescent="0.15">
      <c r="A8173" s="918"/>
      <c r="B8173" s="921"/>
      <c r="C8173" s="922"/>
      <c r="D8173" s="923"/>
      <c r="E8173" s="921"/>
      <c r="F8173" s="921"/>
      <c r="G8173" s="921"/>
      <c r="H8173" s="924" t="s">
        <v>33</v>
      </c>
      <c r="I8173" s="924"/>
      <c r="J8173" s="14" t="s">
        <v>31</v>
      </c>
      <c r="K8173" s="14" t="s">
        <v>32</v>
      </c>
      <c r="L8173" s="16">
        <v>304.60000000000002</v>
      </c>
    </row>
    <row r="8174" spans="1:12" s="1" customFormat="1" ht="24" customHeight="1" x14ac:dyDescent="0.15">
      <c r="A8174" s="918"/>
      <c r="B8174" s="9" t="s">
        <v>34</v>
      </c>
      <c r="C8174" s="13" t="s">
        <v>35</v>
      </c>
      <c r="D8174" s="13" t="s">
        <v>36</v>
      </c>
      <c r="E8174" s="13" t="s">
        <v>37</v>
      </c>
      <c r="F8174" s="920"/>
      <c r="G8174" s="920"/>
      <c r="H8174" s="924" t="s">
        <v>38</v>
      </c>
      <c r="I8174" s="924"/>
      <c r="J8174" s="921" t="s">
        <v>31</v>
      </c>
      <c r="K8174" s="921" t="s">
        <v>32</v>
      </c>
      <c r="L8174" s="925">
        <v>120</v>
      </c>
    </row>
    <row r="8175" spans="1:12" s="1" customFormat="1" ht="24" customHeight="1" x14ac:dyDescent="0.15">
      <c r="A8175" s="918"/>
      <c r="B8175" s="14" t="s">
        <v>45</v>
      </c>
      <c r="C8175" s="14" t="s">
        <v>4434</v>
      </c>
      <c r="D8175" s="15">
        <v>43571</v>
      </c>
      <c r="E8175" s="14" t="s">
        <v>1001</v>
      </c>
      <c r="F8175" s="920"/>
      <c r="G8175" s="920"/>
      <c r="H8175" s="924"/>
      <c r="I8175" s="924"/>
      <c r="J8175" s="921"/>
      <c r="K8175" s="921"/>
      <c r="L8175" s="925"/>
    </row>
    <row r="8176" spans="1:12" s="1" customFormat="1" ht="24" customHeight="1" x14ac:dyDescent="0.15">
      <c r="A8176" s="918">
        <v>1522</v>
      </c>
      <c r="B8176" s="9" t="s">
        <v>22</v>
      </c>
      <c r="C8176" s="13" t="s">
        <v>23</v>
      </c>
      <c r="D8176" s="13" t="s">
        <v>24</v>
      </c>
      <c r="E8176" s="13" t="s">
        <v>25</v>
      </c>
      <c r="F8176" s="919" t="s">
        <v>17</v>
      </c>
      <c r="G8176" s="919"/>
      <c r="H8176" s="920"/>
      <c r="I8176" s="920"/>
      <c r="J8176" s="920"/>
      <c r="K8176" s="920"/>
      <c r="L8176" s="920"/>
    </row>
    <row r="8177" spans="1:12" s="1" customFormat="1" ht="26.25" customHeight="1" x14ac:dyDescent="0.15">
      <c r="A8177" s="918"/>
      <c r="B8177" s="921" t="s">
        <v>4435</v>
      </c>
      <c r="C8177" s="922" t="s">
        <v>4436</v>
      </c>
      <c r="D8177" s="923">
        <v>43577</v>
      </c>
      <c r="E8177" s="921" t="s">
        <v>684</v>
      </c>
      <c r="F8177" s="921" t="s">
        <v>685</v>
      </c>
      <c r="G8177" s="921"/>
      <c r="H8177" s="924" t="s">
        <v>30</v>
      </c>
      <c r="I8177" s="924"/>
      <c r="J8177" s="14" t="s">
        <v>31</v>
      </c>
      <c r="K8177" s="14" t="s">
        <v>32</v>
      </c>
      <c r="L8177" s="16">
        <v>657</v>
      </c>
    </row>
    <row r="8178" spans="1:12" s="1" customFormat="1" ht="409.2" customHeight="1" x14ac:dyDescent="0.15">
      <c r="A8178" s="918"/>
      <c r="B8178" s="921"/>
      <c r="C8178" s="922"/>
      <c r="D8178" s="923"/>
      <c r="E8178" s="921"/>
      <c r="F8178" s="921"/>
      <c r="G8178" s="921"/>
      <c r="H8178" s="924" t="s">
        <v>33</v>
      </c>
      <c r="I8178" s="924"/>
      <c r="J8178" s="921" t="s">
        <v>31</v>
      </c>
      <c r="K8178" s="921" t="s">
        <v>31</v>
      </c>
      <c r="L8178" s="925">
        <v>0</v>
      </c>
    </row>
    <row r="8179" spans="1:12" s="1" customFormat="1" ht="365.85" customHeight="1" x14ac:dyDescent="0.15">
      <c r="A8179" s="918"/>
      <c r="B8179" s="921"/>
      <c r="C8179" s="922"/>
      <c r="D8179" s="923"/>
      <c r="E8179" s="921"/>
      <c r="F8179" s="921"/>
      <c r="G8179" s="921"/>
      <c r="H8179" s="924"/>
      <c r="I8179" s="924"/>
      <c r="J8179" s="921"/>
      <c r="K8179" s="921"/>
      <c r="L8179" s="925"/>
    </row>
    <row r="8180" spans="1:12" s="1" customFormat="1" ht="24" customHeight="1" x14ac:dyDescent="0.15">
      <c r="A8180" s="918"/>
      <c r="B8180" s="9" t="s">
        <v>34</v>
      </c>
      <c r="C8180" s="13" t="s">
        <v>35</v>
      </c>
      <c r="D8180" s="13" t="s">
        <v>36</v>
      </c>
      <c r="E8180" s="13" t="s">
        <v>37</v>
      </c>
      <c r="F8180" s="920"/>
      <c r="G8180" s="920"/>
      <c r="H8180" s="924" t="s">
        <v>38</v>
      </c>
      <c r="I8180" s="924"/>
      <c r="J8180" s="921" t="s">
        <v>31</v>
      </c>
      <c r="K8180" s="921" t="s">
        <v>32</v>
      </c>
      <c r="L8180" s="925">
        <v>340</v>
      </c>
    </row>
    <row r="8181" spans="1:12" s="1" customFormat="1" ht="24" customHeight="1" x14ac:dyDescent="0.15">
      <c r="A8181" s="918"/>
      <c r="B8181" s="14" t="s">
        <v>229</v>
      </c>
      <c r="C8181" s="14" t="s">
        <v>685</v>
      </c>
      <c r="D8181" s="15">
        <v>43582</v>
      </c>
      <c r="E8181" s="14" t="s">
        <v>1277</v>
      </c>
      <c r="F8181" s="920"/>
      <c r="G8181" s="920"/>
      <c r="H8181" s="924"/>
      <c r="I8181" s="924"/>
      <c r="J8181" s="921"/>
      <c r="K8181" s="921"/>
      <c r="L8181" s="925"/>
    </row>
    <row r="8182" spans="1:12" s="1" customFormat="1" ht="24" customHeight="1" x14ac:dyDescent="0.15">
      <c r="A8182" s="918">
        <v>1523</v>
      </c>
      <c r="B8182" s="9" t="s">
        <v>22</v>
      </c>
      <c r="C8182" s="13" t="s">
        <v>23</v>
      </c>
      <c r="D8182" s="13" t="s">
        <v>24</v>
      </c>
      <c r="E8182" s="13" t="s">
        <v>25</v>
      </c>
      <c r="F8182" s="919" t="s">
        <v>17</v>
      </c>
      <c r="G8182" s="919"/>
      <c r="H8182" s="920"/>
      <c r="I8182" s="920"/>
      <c r="J8182" s="920"/>
      <c r="K8182" s="920"/>
      <c r="L8182" s="920"/>
    </row>
    <row r="8183" spans="1:12" s="1" customFormat="1" ht="26.25" customHeight="1" x14ac:dyDescent="0.15">
      <c r="A8183" s="918"/>
      <c r="B8183" s="921" t="s">
        <v>4437</v>
      </c>
      <c r="C8183" s="922" t="s">
        <v>4438</v>
      </c>
      <c r="D8183" s="923">
        <v>43662</v>
      </c>
      <c r="E8183" s="921" t="s">
        <v>278</v>
      </c>
      <c r="F8183" s="921" t="s">
        <v>279</v>
      </c>
      <c r="G8183" s="921"/>
      <c r="H8183" s="924" t="s">
        <v>30</v>
      </c>
      <c r="I8183" s="924"/>
      <c r="J8183" s="14" t="s">
        <v>31</v>
      </c>
      <c r="K8183" s="14" t="s">
        <v>31</v>
      </c>
      <c r="L8183" s="16">
        <v>0</v>
      </c>
    </row>
    <row r="8184" spans="1:12" s="1" customFormat="1" ht="409.2" customHeight="1" x14ac:dyDescent="0.15">
      <c r="A8184" s="918"/>
      <c r="B8184" s="921"/>
      <c r="C8184" s="922"/>
      <c r="D8184" s="923"/>
      <c r="E8184" s="921"/>
      <c r="F8184" s="921"/>
      <c r="G8184" s="921"/>
      <c r="H8184" s="924" t="s">
        <v>33</v>
      </c>
      <c r="I8184" s="924"/>
      <c r="J8184" s="921" t="s">
        <v>31</v>
      </c>
      <c r="K8184" s="921" t="s">
        <v>31</v>
      </c>
      <c r="L8184" s="925">
        <v>0</v>
      </c>
    </row>
    <row r="8185" spans="1:12" s="1" customFormat="1" ht="218.85" customHeight="1" x14ac:dyDescent="0.15">
      <c r="A8185" s="918"/>
      <c r="B8185" s="921"/>
      <c r="C8185" s="922"/>
      <c r="D8185" s="923"/>
      <c r="E8185" s="921"/>
      <c r="F8185" s="921"/>
      <c r="G8185" s="921"/>
      <c r="H8185" s="924"/>
      <c r="I8185" s="924"/>
      <c r="J8185" s="921"/>
      <c r="K8185" s="921"/>
      <c r="L8185" s="925"/>
    </row>
    <row r="8186" spans="1:12" s="1" customFormat="1" ht="24" customHeight="1" x14ac:dyDescent="0.15">
      <c r="A8186" s="918"/>
      <c r="B8186" s="9" t="s">
        <v>34</v>
      </c>
      <c r="C8186" s="13" t="s">
        <v>35</v>
      </c>
      <c r="D8186" s="13" t="s">
        <v>36</v>
      </c>
      <c r="E8186" s="13" t="s">
        <v>37</v>
      </c>
      <c r="F8186" s="920"/>
      <c r="G8186" s="920"/>
      <c r="H8186" s="924" t="s">
        <v>38</v>
      </c>
      <c r="I8186" s="924"/>
      <c r="J8186" s="921" t="s">
        <v>32</v>
      </c>
      <c r="K8186" s="921" t="s">
        <v>31</v>
      </c>
      <c r="L8186" s="925">
        <v>995</v>
      </c>
    </row>
    <row r="8187" spans="1:12" s="1" customFormat="1" ht="24" customHeight="1" x14ac:dyDescent="0.15">
      <c r="A8187" s="918"/>
      <c r="B8187" s="14" t="s">
        <v>2948</v>
      </c>
      <c r="C8187" s="14" t="s">
        <v>279</v>
      </c>
      <c r="D8187" s="15">
        <v>43665</v>
      </c>
      <c r="E8187" s="14" t="s">
        <v>2056</v>
      </c>
      <c r="F8187" s="920"/>
      <c r="G8187" s="920"/>
      <c r="H8187" s="924"/>
      <c r="I8187" s="924"/>
      <c r="J8187" s="921"/>
      <c r="K8187" s="921"/>
      <c r="L8187" s="925"/>
    </row>
    <row r="8188" spans="1:12" s="1" customFormat="1" ht="24" customHeight="1" x14ac:dyDescent="0.15">
      <c r="A8188" s="918">
        <v>1524</v>
      </c>
      <c r="B8188" s="9" t="s">
        <v>22</v>
      </c>
      <c r="C8188" s="13" t="s">
        <v>23</v>
      </c>
      <c r="D8188" s="13" t="s">
        <v>24</v>
      </c>
      <c r="E8188" s="13" t="s">
        <v>25</v>
      </c>
      <c r="F8188" s="919" t="s">
        <v>17</v>
      </c>
      <c r="G8188" s="919"/>
      <c r="H8188" s="920"/>
      <c r="I8188" s="920"/>
      <c r="J8188" s="920"/>
      <c r="K8188" s="920"/>
      <c r="L8188" s="920"/>
    </row>
    <row r="8189" spans="1:12" s="1" customFormat="1" ht="26.25" customHeight="1" x14ac:dyDescent="0.15">
      <c r="A8189" s="918"/>
      <c r="B8189" s="921" t="s">
        <v>4439</v>
      </c>
      <c r="C8189" s="921" t="s">
        <v>4440</v>
      </c>
      <c r="D8189" s="923">
        <v>43686</v>
      </c>
      <c r="E8189" s="921" t="s">
        <v>308</v>
      </c>
      <c r="F8189" s="921" t="s">
        <v>309</v>
      </c>
      <c r="G8189" s="921"/>
      <c r="H8189" s="924" t="s">
        <v>30</v>
      </c>
      <c r="I8189" s="924"/>
      <c r="J8189" s="14" t="s">
        <v>31</v>
      </c>
      <c r="K8189" s="14" t="s">
        <v>32</v>
      </c>
      <c r="L8189" s="16">
        <v>1219.5</v>
      </c>
    </row>
    <row r="8190" spans="1:12" s="1" customFormat="1" ht="60.75" customHeight="1" x14ac:dyDescent="0.15">
      <c r="A8190" s="918"/>
      <c r="B8190" s="921"/>
      <c r="C8190" s="921"/>
      <c r="D8190" s="923"/>
      <c r="E8190" s="921"/>
      <c r="F8190" s="921"/>
      <c r="G8190" s="921"/>
      <c r="H8190" s="924" t="s">
        <v>33</v>
      </c>
      <c r="I8190" s="924"/>
      <c r="J8190" s="14" t="s">
        <v>31</v>
      </c>
      <c r="K8190" s="14" t="s">
        <v>31</v>
      </c>
      <c r="L8190" s="16">
        <v>0</v>
      </c>
    </row>
    <row r="8191" spans="1:12" s="1" customFormat="1" ht="24" customHeight="1" x14ac:dyDescent="0.15">
      <c r="A8191" s="918"/>
      <c r="B8191" s="9" t="s">
        <v>34</v>
      </c>
      <c r="C8191" s="13" t="s">
        <v>35</v>
      </c>
      <c r="D8191" s="13" t="s">
        <v>36</v>
      </c>
      <c r="E8191" s="13" t="s">
        <v>37</v>
      </c>
      <c r="F8191" s="920"/>
      <c r="G8191" s="920"/>
      <c r="H8191" s="924" t="s">
        <v>38</v>
      </c>
      <c r="I8191" s="924"/>
      <c r="J8191" s="921" t="s">
        <v>31</v>
      </c>
      <c r="K8191" s="921" t="s">
        <v>31</v>
      </c>
      <c r="L8191" s="925">
        <v>0</v>
      </c>
    </row>
    <row r="8192" spans="1:12" s="1" customFormat="1" ht="34.5" customHeight="1" x14ac:dyDescent="0.15">
      <c r="A8192" s="918"/>
      <c r="B8192" s="14" t="s">
        <v>1412</v>
      </c>
      <c r="C8192" s="14" t="s">
        <v>309</v>
      </c>
      <c r="D8192" s="15">
        <v>43694</v>
      </c>
      <c r="E8192" s="14" t="s">
        <v>730</v>
      </c>
      <c r="F8192" s="920"/>
      <c r="G8192" s="920"/>
      <c r="H8192" s="924"/>
      <c r="I8192" s="924"/>
      <c r="J8192" s="921"/>
      <c r="K8192" s="921"/>
      <c r="L8192" s="925"/>
    </row>
    <row r="8193" spans="1:12" s="1" customFormat="1" ht="24" customHeight="1" x14ac:dyDescent="0.15">
      <c r="A8193" s="918">
        <v>1525</v>
      </c>
      <c r="B8193" s="9" t="s">
        <v>22</v>
      </c>
      <c r="C8193" s="13" t="s">
        <v>23</v>
      </c>
      <c r="D8193" s="13" t="s">
        <v>24</v>
      </c>
      <c r="E8193" s="13" t="s">
        <v>25</v>
      </c>
      <c r="F8193" s="919" t="s">
        <v>17</v>
      </c>
      <c r="G8193" s="919"/>
      <c r="H8193" s="920"/>
      <c r="I8193" s="920"/>
      <c r="J8193" s="920"/>
      <c r="K8193" s="920"/>
      <c r="L8193" s="920"/>
    </row>
    <row r="8194" spans="1:12" s="1" customFormat="1" ht="26.25" customHeight="1" x14ac:dyDescent="0.15">
      <c r="A8194" s="918"/>
      <c r="B8194" s="921" t="s">
        <v>4441</v>
      </c>
      <c r="C8194" s="922" t="s">
        <v>4442</v>
      </c>
      <c r="D8194" s="923">
        <v>43712</v>
      </c>
      <c r="E8194" s="921" t="s">
        <v>4443</v>
      </c>
      <c r="F8194" s="921" t="s">
        <v>4444</v>
      </c>
      <c r="G8194" s="921"/>
      <c r="H8194" s="924" t="s">
        <v>30</v>
      </c>
      <c r="I8194" s="924"/>
      <c r="J8194" s="14" t="s">
        <v>31</v>
      </c>
      <c r="K8194" s="14" t="s">
        <v>32</v>
      </c>
      <c r="L8194" s="16">
        <v>708</v>
      </c>
    </row>
    <row r="8195" spans="1:12" s="1" customFormat="1" ht="176.25" customHeight="1" x14ac:dyDescent="0.15">
      <c r="A8195" s="918"/>
      <c r="B8195" s="921"/>
      <c r="C8195" s="922"/>
      <c r="D8195" s="923"/>
      <c r="E8195" s="921"/>
      <c r="F8195" s="921"/>
      <c r="G8195" s="921"/>
      <c r="H8195" s="924" t="s">
        <v>33</v>
      </c>
      <c r="I8195" s="924"/>
      <c r="J8195" s="14" t="s">
        <v>31</v>
      </c>
      <c r="K8195" s="14" t="s">
        <v>32</v>
      </c>
      <c r="L8195" s="16">
        <v>2201</v>
      </c>
    </row>
    <row r="8196" spans="1:12" s="1" customFormat="1" ht="24" customHeight="1" x14ac:dyDescent="0.15">
      <c r="A8196" s="918"/>
      <c r="B8196" s="9" t="s">
        <v>34</v>
      </c>
      <c r="C8196" s="13" t="s">
        <v>35</v>
      </c>
      <c r="D8196" s="13" t="s">
        <v>36</v>
      </c>
      <c r="E8196" s="13" t="s">
        <v>37</v>
      </c>
      <c r="F8196" s="920"/>
      <c r="G8196" s="920"/>
      <c r="H8196" s="924" t="s">
        <v>38</v>
      </c>
      <c r="I8196" s="924"/>
      <c r="J8196" s="921" t="s">
        <v>31</v>
      </c>
      <c r="K8196" s="921" t="s">
        <v>32</v>
      </c>
      <c r="L8196" s="925">
        <v>504</v>
      </c>
    </row>
    <row r="8197" spans="1:12" s="1" customFormat="1" ht="24" customHeight="1" x14ac:dyDescent="0.15">
      <c r="A8197" s="918"/>
      <c r="B8197" s="14" t="s">
        <v>323</v>
      </c>
      <c r="C8197" s="14" t="s">
        <v>4444</v>
      </c>
      <c r="D8197" s="15">
        <v>43717</v>
      </c>
      <c r="E8197" s="14" t="s">
        <v>4445</v>
      </c>
      <c r="F8197" s="920"/>
      <c r="G8197" s="920"/>
      <c r="H8197" s="924"/>
      <c r="I8197" s="924"/>
      <c r="J8197" s="921"/>
      <c r="K8197" s="921"/>
      <c r="L8197" s="925"/>
    </row>
    <row r="8198" spans="1:12" s="1" customFormat="1" ht="24" customHeight="1" x14ac:dyDescent="0.15">
      <c r="A8198" s="918">
        <v>1526</v>
      </c>
      <c r="B8198" s="9" t="s">
        <v>22</v>
      </c>
      <c r="C8198" s="13" t="s">
        <v>23</v>
      </c>
      <c r="D8198" s="13" t="s">
        <v>24</v>
      </c>
      <c r="E8198" s="13" t="s">
        <v>25</v>
      </c>
      <c r="F8198" s="919" t="s">
        <v>17</v>
      </c>
      <c r="G8198" s="919"/>
      <c r="H8198" s="920"/>
      <c r="I8198" s="920"/>
      <c r="J8198" s="920"/>
      <c r="K8198" s="920"/>
      <c r="L8198" s="920"/>
    </row>
    <row r="8199" spans="1:12" s="1" customFormat="1" ht="26.25" customHeight="1" x14ac:dyDescent="0.15">
      <c r="A8199" s="918"/>
      <c r="B8199" s="921" t="s">
        <v>4446</v>
      </c>
      <c r="C8199" s="922" t="s">
        <v>4447</v>
      </c>
      <c r="D8199" s="923">
        <v>43701</v>
      </c>
      <c r="E8199" s="921" t="s">
        <v>95</v>
      </c>
      <c r="F8199" s="921" t="s">
        <v>590</v>
      </c>
      <c r="G8199" s="921"/>
      <c r="H8199" s="924" t="s">
        <v>30</v>
      </c>
      <c r="I8199" s="924"/>
      <c r="J8199" s="14" t="s">
        <v>31</v>
      </c>
      <c r="K8199" s="14" t="s">
        <v>32</v>
      </c>
      <c r="L8199" s="16">
        <v>773.3</v>
      </c>
    </row>
    <row r="8200" spans="1:12" s="1" customFormat="1" ht="197.25" customHeight="1" x14ac:dyDescent="0.15">
      <c r="A8200" s="918"/>
      <c r="B8200" s="921"/>
      <c r="C8200" s="922"/>
      <c r="D8200" s="923"/>
      <c r="E8200" s="921"/>
      <c r="F8200" s="921"/>
      <c r="G8200" s="921"/>
      <c r="H8200" s="924" t="s">
        <v>33</v>
      </c>
      <c r="I8200" s="924"/>
      <c r="J8200" s="14" t="s">
        <v>31</v>
      </c>
      <c r="K8200" s="14" t="s">
        <v>32</v>
      </c>
      <c r="L8200" s="16">
        <v>565.78</v>
      </c>
    </row>
    <row r="8201" spans="1:12" s="1" customFormat="1" ht="24" customHeight="1" x14ac:dyDescent="0.15">
      <c r="A8201" s="918"/>
      <c r="B8201" s="9" t="s">
        <v>34</v>
      </c>
      <c r="C8201" s="13" t="s">
        <v>35</v>
      </c>
      <c r="D8201" s="13" t="s">
        <v>36</v>
      </c>
      <c r="E8201" s="13" t="s">
        <v>37</v>
      </c>
      <c r="F8201" s="920"/>
      <c r="G8201" s="920"/>
      <c r="H8201" s="924" t="s">
        <v>38</v>
      </c>
      <c r="I8201" s="924"/>
      <c r="J8201" s="921" t="s">
        <v>31</v>
      </c>
      <c r="K8201" s="921" t="s">
        <v>32</v>
      </c>
      <c r="L8201" s="925">
        <v>75</v>
      </c>
    </row>
    <row r="8202" spans="1:12" s="1" customFormat="1" ht="24" customHeight="1" x14ac:dyDescent="0.15">
      <c r="A8202" s="918"/>
      <c r="B8202" s="14" t="s">
        <v>39</v>
      </c>
      <c r="C8202" s="14" t="s">
        <v>590</v>
      </c>
      <c r="D8202" s="15">
        <v>43705</v>
      </c>
      <c r="E8202" s="14" t="s">
        <v>4448</v>
      </c>
      <c r="F8202" s="920"/>
      <c r="G8202" s="920"/>
      <c r="H8202" s="924"/>
      <c r="I8202" s="924"/>
      <c r="J8202" s="921"/>
      <c r="K8202" s="921"/>
      <c r="L8202" s="925"/>
    </row>
    <row r="8203" spans="1:12" s="1" customFormat="1" ht="24" customHeight="1" x14ac:dyDescent="0.15">
      <c r="A8203" s="918">
        <v>1527</v>
      </c>
      <c r="B8203" s="9" t="s">
        <v>22</v>
      </c>
      <c r="C8203" s="13" t="s">
        <v>23</v>
      </c>
      <c r="D8203" s="13" t="s">
        <v>24</v>
      </c>
      <c r="E8203" s="13" t="s">
        <v>25</v>
      </c>
      <c r="F8203" s="919" t="s">
        <v>17</v>
      </c>
      <c r="G8203" s="919"/>
      <c r="H8203" s="920"/>
      <c r="I8203" s="920"/>
      <c r="J8203" s="920"/>
      <c r="K8203" s="920"/>
      <c r="L8203" s="920"/>
    </row>
    <row r="8204" spans="1:12" s="1" customFormat="1" ht="26.25" customHeight="1" x14ac:dyDescent="0.15">
      <c r="A8204" s="918"/>
      <c r="B8204" s="921" t="s">
        <v>4449</v>
      </c>
      <c r="C8204" s="922" t="s">
        <v>4450</v>
      </c>
      <c r="D8204" s="923">
        <v>43600</v>
      </c>
      <c r="E8204" s="921" t="s">
        <v>187</v>
      </c>
      <c r="F8204" s="921" t="s">
        <v>3467</v>
      </c>
      <c r="G8204" s="921"/>
      <c r="H8204" s="924" t="s">
        <v>30</v>
      </c>
      <c r="I8204" s="924"/>
      <c r="J8204" s="14" t="s">
        <v>31</v>
      </c>
      <c r="K8204" s="14" t="s">
        <v>31</v>
      </c>
      <c r="L8204" s="16">
        <v>0</v>
      </c>
    </row>
    <row r="8205" spans="1:12" s="1" customFormat="1" ht="312.75" customHeight="1" x14ac:dyDescent="0.15">
      <c r="A8205" s="918"/>
      <c r="B8205" s="921"/>
      <c r="C8205" s="922"/>
      <c r="D8205" s="923"/>
      <c r="E8205" s="921"/>
      <c r="F8205" s="921"/>
      <c r="G8205" s="921"/>
      <c r="H8205" s="924" t="s">
        <v>33</v>
      </c>
      <c r="I8205" s="924"/>
      <c r="J8205" s="14" t="s">
        <v>31</v>
      </c>
      <c r="K8205" s="14" t="s">
        <v>31</v>
      </c>
      <c r="L8205" s="16">
        <v>0</v>
      </c>
    </row>
    <row r="8206" spans="1:12" s="1" customFormat="1" ht="24" customHeight="1" x14ac:dyDescent="0.15">
      <c r="A8206" s="918"/>
      <c r="B8206" s="9" t="s">
        <v>34</v>
      </c>
      <c r="C8206" s="13" t="s">
        <v>35</v>
      </c>
      <c r="D8206" s="13" t="s">
        <v>36</v>
      </c>
      <c r="E8206" s="13" t="s">
        <v>37</v>
      </c>
      <c r="F8206" s="920"/>
      <c r="G8206" s="920"/>
      <c r="H8206" s="924" t="s">
        <v>38</v>
      </c>
      <c r="I8206" s="924"/>
      <c r="J8206" s="921" t="s">
        <v>31</v>
      </c>
      <c r="K8206" s="921" t="s">
        <v>32</v>
      </c>
      <c r="L8206" s="925">
        <v>745</v>
      </c>
    </row>
    <row r="8207" spans="1:12" s="1" customFormat="1" ht="24" customHeight="1" x14ac:dyDescent="0.15">
      <c r="A8207" s="918"/>
      <c r="B8207" s="14" t="s">
        <v>31</v>
      </c>
      <c r="C8207" s="14" t="s">
        <v>3467</v>
      </c>
      <c r="D8207" s="15">
        <v>43604</v>
      </c>
      <c r="E8207" s="14" t="s">
        <v>2747</v>
      </c>
      <c r="F8207" s="920"/>
      <c r="G8207" s="920"/>
      <c r="H8207" s="924"/>
      <c r="I8207" s="924"/>
      <c r="J8207" s="921"/>
      <c r="K8207" s="921"/>
      <c r="L8207" s="925"/>
    </row>
    <row r="8208" spans="1:12" s="1" customFormat="1" ht="24" customHeight="1" x14ac:dyDescent="0.15">
      <c r="A8208" s="918">
        <v>1528</v>
      </c>
      <c r="B8208" s="9" t="s">
        <v>22</v>
      </c>
      <c r="C8208" s="13" t="s">
        <v>23</v>
      </c>
      <c r="D8208" s="13" t="s">
        <v>24</v>
      </c>
      <c r="E8208" s="13" t="s">
        <v>25</v>
      </c>
      <c r="F8208" s="919" t="s">
        <v>17</v>
      </c>
      <c r="G8208" s="919"/>
      <c r="H8208" s="920"/>
      <c r="I8208" s="920"/>
      <c r="J8208" s="920"/>
      <c r="K8208" s="920"/>
      <c r="L8208" s="920"/>
    </row>
    <row r="8209" spans="1:12" s="1" customFormat="1" ht="26.25" customHeight="1" x14ac:dyDescent="0.15">
      <c r="A8209" s="918"/>
      <c r="B8209" s="921" t="s">
        <v>4451</v>
      </c>
      <c r="C8209" s="922" t="s">
        <v>4452</v>
      </c>
      <c r="D8209" s="923">
        <v>43693</v>
      </c>
      <c r="E8209" s="921" t="s">
        <v>4453</v>
      </c>
      <c r="F8209" s="921" t="s">
        <v>4454</v>
      </c>
      <c r="G8209" s="921"/>
      <c r="H8209" s="924" t="s">
        <v>30</v>
      </c>
      <c r="I8209" s="924"/>
      <c r="J8209" s="14" t="s">
        <v>31</v>
      </c>
      <c r="K8209" s="14" t="s">
        <v>32</v>
      </c>
      <c r="L8209" s="16">
        <v>569.56000000000006</v>
      </c>
    </row>
    <row r="8210" spans="1:12" s="1" customFormat="1" ht="333.75" customHeight="1" x14ac:dyDescent="0.15">
      <c r="A8210" s="918"/>
      <c r="B8210" s="921"/>
      <c r="C8210" s="922"/>
      <c r="D8210" s="923"/>
      <c r="E8210" s="921"/>
      <c r="F8210" s="921"/>
      <c r="G8210" s="921"/>
      <c r="H8210" s="924" t="s">
        <v>33</v>
      </c>
      <c r="I8210" s="924"/>
      <c r="J8210" s="14" t="s">
        <v>31</v>
      </c>
      <c r="K8210" s="14" t="s">
        <v>31</v>
      </c>
      <c r="L8210" s="16">
        <v>0</v>
      </c>
    </row>
    <row r="8211" spans="1:12" s="1" customFormat="1" ht="24" customHeight="1" x14ac:dyDescent="0.15">
      <c r="A8211" s="918"/>
      <c r="B8211" s="9" t="s">
        <v>34</v>
      </c>
      <c r="C8211" s="13" t="s">
        <v>35</v>
      </c>
      <c r="D8211" s="13" t="s">
        <v>36</v>
      </c>
      <c r="E8211" s="13" t="s">
        <v>37</v>
      </c>
      <c r="F8211" s="920"/>
      <c r="G8211" s="920"/>
      <c r="H8211" s="924" t="s">
        <v>38</v>
      </c>
      <c r="I8211" s="924"/>
      <c r="J8211" s="921" t="s">
        <v>31</v>
      </c>
      <c r="K8211" s="921" t="s">
        <v>32</v>
      </c>
      <c r="L8211" s="925">
        <v>296.10000000000002</v>
      </c>
    </row>
    <row r="8212" spans="1:12" s="1" customFormat="1" ht="24" customHeight="1" x14ac:dyDescent="0.15">
      <c r="A8212" s="918"/>
      <c r="B8212" s="14" t="s">
        <v>39</v>
      </c>
      <c r="C8212" s="14" t="s">
        <v>4454</v>
      </c>
      <c r="D8212" s="15">
        <v>43695</v>
      </c>
      <c r="E8212" s="14" t="s">
        <v>4455</v>
      </c>
      <c r="F8212" s="920"/>
      <c r="G8212" s="920"/>
      <c r="H8212" s="924"/>
      <c r="I8212" s="924"/>
      <c r="J8212" s="921"/>
      <c r="K8212" s="921"/>
      <c r="L8212" s="925"/>
    </row>
    <row r="8213" spans="1:12" s="1" customFormat="1" ht="24" customHeight="1" x14ac:dyDescent="0.15">
      <c r="A8213" s="918">
        <v>1529</v>
      </c>
      <c r="B8213" s="9" t="s">
        <v>22</v>
      </c>
      <c r="C8213" s="13" t="s">
        <v>23</v>
      </c>
      <c r="D8213" s="13" t="s">
        <v>24</v>
      </c>
      <c r="E8213" s="13" t="s">
        <v>25</v>
      </c>
      <c r="F8213" s="919" t="s">
        <v>17</v>
      </c>
      <c r="G8213" s="919"/>
      <c r="H8213" s="920"/>
      <c r="I8213" s="920"/>
      <c r="J8213" s="920"/>
      <c r="K8213" s="920"/>
      <c r="L8213" s="920"/>
    </row>
    <row r="8214" spans="1:12" s="1" customFormat="1" ht="26.25" customHeight="1" x14ac:dyDescent="0.15">
      <c r="A8214" s="918"/>
      <c r="B8214" s="921" t="s">
        <v>4456</v>
      </c>
      <c r="C8214" s="922" t="s">
        <v>4457</v>
      </c>
      <c r="D8214" s="923">
        <v>43608</v>
      </c>
      <c r="E8214" s="921" t="s">
        <v>4458</v>
      </c>
      <c r="F8214" s="921" t="s">
        <v>4459</v>
      </c>
      <c r="G8214" s="921"/>
      <c r="H8214" s="924" t="s">
        <v>30</v>
      </c>
      <c r="I8214" s="924"/>
      <c r="J8214" s="14" t="s">
        <v>31</v>
      </c>
      <c r="K8214" s="14" t="s">
        <v>32</v>
      </c>
      <c r="L8214" s="16">
        <v>113.41</v>
      </c>
    </row>
    <row r="8215" spans="1:12" s="1" customFormat="1" ht="312.75" customHeight="1" x14ac:dyDescent="0.15">
      <c r="A8215" s="918"/>
      <c r="B8215" s="921"/>
      <c r="C8215" s="922"/>
      <c r="D8215" s="923"/>
      <c r="E8215" s="921"/>
      <c r="F8215" s="921"/>
      <c r="G8215" s="921"/>
      <c r="H8215" s="924" t="s">
        <v>33</v>
      </c>
      <c r="I8215" s="924"/>
      <c r="J8215" s="14" t="s">
        <v>31</v>
      </c>
      <c r="K8215" s="14" t="s">
        <v>32</v>
      </c>
      <c r="L8215" s="16">
        <v>1028.26</v>
      </c>
    </row>
    <row r="8216" spans="1:12" s="1" customFormat="1" ht="24" customHeight="1" x14ac:dyDescent="0.15">
      <c r="A8216" s="918"/>
      <c r="B8216" s="9" t="s">
        <v>34</v>
      </c>
      <c r="C8216" s="13" t="s">
        <v>35</v>
      </c>
      <c r="D8216" s="13" t="s">
        <v>36</v>
      </c>
      <c r="E8216" s="13" t="s">
        <v>37</v>
      </c>
      <c r="F8216" s="920"/>
      <c r="G8216" s="920"/>
      <c r="H8216" s="924" t="s">
        <v>38</v>
      </c>
      <c r="I8216" s="924"/>
      <c r="J8216" s="921" t="s">
        <v>31</v>
      </c>
      <c r="K8216" s="921" t="s">
        <v>31</v>
      </c>
      <c r="L8216" s="925">
        <v>0</v>
      </c>
    </row>
    <row r="8217" spans="1:12" s="1" customFormat="1" ht="34.5" customHeight="1" x14ac:dyDescent="0.15">
      <c r="A8217" s="918"/>
      <c r="B8217" s="14" t="s">
        <v>496</v>
      </c>
      <c r="C8217" s="14" t="s">
        <v>4459</v>
      </c>
      <c r="D8217" s="15">
        <v>43610</v>
      </c>
      <c r="E8217" s="14" t="s">
        <v>4460</v>
      </c>
      <c r="F8217" s="920"/>
      <c r="G8217" s="920"/>
      <c r="H8217" s="924"/>
      <c r="I8217" s="924"/>
      <c r="J8217" s="921"/>
      <c r="K8217" s="921"/>
      <c r="L8217" s="925"/>
    </row>
    <row r="8218" spans="1:12" s="1" customFormat="1" ht="24" customHeight="1" x14ac:dyDescent="0.15">
      <c r="A8218" s="918">
        <v>1530</v>
      </c>
      <c r="B8218" s="9" t="s">
        <v>22</v>
      </c>
      <c r="C8218" s="13" t="s">
        <v>23</v>
      </c>
      <c r="D8218" s="13" t="s">
        <v>24</v>
      </c>
      <c r="E8218" s="13" t="s">
        <v>25</v>
      </c>
      <c r="F8218" s="919" t="s">
        <v>17</v>
      </c>
      <c r="G8218" s="919"/>
      <c r="H8218" s="920"/>
      <c r="I8218" s="920"/>
      <c r="J8218" s="920"/>
      <c r="K8218" s="920"/>
      <c r="L8218" s="920"/>
    </row>
    <row r="8219" spans="1:12" s="1" customFormat="1" ht="26.25" customHeight="1" x14ac:dyDescent="0.15">
      <c r="A8219" s="918"/>
      <c r="B8219" s="921" t="s">
        <v>4461</v>
      </c>
      <c r="C8219" s="922" t="s">
        <v>4462</v>
      </c>
      <c r="D8219" s="923">
        <v>43659</v>
      </c>
      <c r="E8219" s="921" t="s">
        <v>326</v>
      </c>
      <c r="F8219" s="921" t="s">
        <v>327</v>
      </c>
      <c r="G8219" s="921"/>
      <c r="H8219" s="924" t="s">
        <v>30</v>
      </c>
      <c r="I8219" s="924"/>
      <c r="J8219" s="14" t="s">
        <v>31</v>
      </c>
      <c r="K8219" s="14" t="s">
        <v>32</v>
      </c>
      <c r="L8219" s="16">
        <v>612</v>
      </c>
    </row>
    <row r="8220" spans="1:12" s="1" customFormat="1" ht="409.2" customHeight="1" x14ac:dyDescent="0.15">
      <c r="A8220" s="918"/>
      <c r="B8220" s="921"/>
      <c r="C8220" s="922"/>
      <c r="D8220" s="923"/>
      <c r="E8220" s="921"/>
      <c r="F8220" s="921"/>
      <c r="G8220" s="921"/>
      <c r="H8220" s="924" t="s">
        <v>33</v>
      </c>
      <c r="I8220" s="924"/>
      <c r="J8220" s="921" t="s">
        <v>31</v>
      </c>
      <c r="K8220" s="921" t="s">
        <v>32</v>
      </c>
      <c r="L8220" s="925">
        <v>1175.5899999999999</v>
      </c>
    </row>
    <row r="8221" spans="1:12" s="1" customFormat="1" ht="197.85" customHeight="1" x14ac:dyDescent="0.15">
      <c r="A8221" s="918"/>
      <c r="B8221" s="921"/>
      <c r="C8221" s="922"/>
      <c r="D8221" s="923"/>
      <c r="E8221" s="921"/>
      <c r="F8221" s="921"/>
      <c r="G8221" s="921"/>
      <c r="H8221" s="924"/>
      <c r="I8221" s="924"/>
      <c r="J8221" s="921"/>
      <c r="K8221" s="921"/>
      <c r="L8221" s="925"/>
    </row>
    <row r="8222" spans="1:12" s="1" customFormat="1" ht="24" customHeight="1" x14ac:dyDescent="0.15">
      <c r="A8222" s="918"/>
      <c r="B8222" s="9" t="s">
        <v>34</v>
      </c>
      <c r="C8222" s="13" t="s">
        <v>35</v>
      </c>
      <c r="D8222" s="13" t="s">
        <v>36</v>
      </c>
      <c r="E8222" s="13" t="s">
        <v>37</v>
      </c>
      <c r="F8222" s="920"/>
      <c r="G8222" s="920"/>
      <c r="H8222" s="924" t="s">
        <v>38</v>
      </c>
      <c r="I8222" s="924"/>
      <c r="J8222" s="921" t="s">
        <v>31</v>
      </c>
      <c r="K8222" s="921" t="s">
        <v>32</v>
      </c>
      <c r="L8222" s="925">
        <v>650</v>
      </c>
    </row>
    <row r="8223" spans="1:12" s="1" customFormat="1" ht="24" customHeight="1" x14ac:dyDescent="0.15">
      <c r="A8223" s="918"/>
      <c r="B8223" s="14" t="s">
        <v>31</v>
      </c>
      <c r="C8223" s="14" t="s">
        <v>327</v>
      </c>
      <c r="D8223" s="15">
        <v>43665</v>
      </c>
      <c r="E8223" s="14" t="s">
        <v>328</v>
      </c>
      <c r="F8223" s="920"/>
      <c r="G8223" s="920"/>
      <c r="H8223" s="924"/>
      <c r="I8223" s="924"/>
      <c r="J8223" s="921"/>
      <c r="K8223" s="921"/>
      <c r="L8223" s="925"/>
    </row>
    <row r="8224" spans="1:12" s="1" customFormat="1" ht="24" customHeight="1" x14ac:dyDescent="0.15">
      <c r="A8224" s="918">
        <v>1531</v>
      </c>
      <c r="B8224" s="9" t="s">
        <v>22</v>
      </c>
      <c r="C8224" s="13" t="s">
        <v>23</v>
      </c>
      <c r="D8224" s="13" t="s">
        <v>24</v>
      </c>
      <c r="E8224" s="13" t="s">
        <v>25</v>
      </c>
      <c r="F8224" s="919" t="s">
        <v>17</v>
      </c>
      <c r="G8224" s="919"/>
      <c r="H8224" s="920"/>
      <c r="I8224" s="920"/>
      <c r="J8224" s="920"/>
      <c r="K8224" s="920"/>
      <c r="L8224" s="920"/>
    </row>
    <row r="8225" spans="1:12" s="1" customFormat="1" ht="26.25" customHeight="1" x14ac:dyDescent="0.15">
      <c r="A8225" s="918"/>
      <c r="B8225" s="921" t="s">
        <v>4463</v>
      </c>
      <c r="C8225" s="922" t="s">
        <v>4464</v>
      </c>
      <c r="D8225" s="923">
        <v>43670</v>
      </c>
      <c r="E8225" s="921" t="s">
        <v>187</v>
      </c>
      <c r="F8225" s="921" t="s">
        <v>812</v>
      </c>
      <c r="G8225" s="921"/>
      <c r="H8225" s="924" t="s">
        <v>30</v>
      </c>
      <c r="I8225" s="924"/>
      <c r="J8225" s="14" t="s">
        <v>31</v>
      </c>
      <c r="K8225" s="14" t="s">
        <v>32</v>
      </c>
      <c r="L8225" s="16">
        <v>1931</v>
      </c>
    </row>
    <row r="8226" spans="1:12" s="1" customFormat="1" ht="409.2" customHeight="1" x14ac:dyDescent="0.15">
      <c r="A8226" s="918"/>
      <c r="B8226" s="921"/>
      <c r="C8226" s="922"/>
      <c r="D8226" s="923"/>
      <c r="E8226" s="921"/>
      <c r="F8226" s="921"/>
      <c r="G8226" s="921"/>
      <c r="H8226" s="924" t="s">
        <v>33</v>
      </c>
      <c r="I8226" s="924"/>
      <c r="J8226" s="921" t="s">
        <v>31</v>
      </c>
      <c r="K8226" s="921" t="s">
        <v>31</v>
      </c>
      <c r="L8226" s="925">
        <v>0</v>
      </c>
    </row>
    <row r="8227" spans="1:12" s="1" customFormat="1" ht="229.35" customHeight="1" x14ac:dyDescent="0.15">
      <c r="A8227" s="918"/>
      <c r="B8227" s="921"/>
      <c r="C8227" s="922"/>
      <c r="D8227" s="923"/>
      <c r="E8227" s="921"/>
      <c r="F8227" s="921"/>
      <c r="G8227" s="921"/>
      <c r="H8227" s="924"/>
      <c r="I8227" s="924"/>
      <c r="J8227" s="921"/>
      <c r="K8227" s="921"/>
      <c r="L8227" s="925"/>
    </row>
    <row r="8228" spans="1:12" s="1" customFormat="1" ht="24" customHeight="1" x14ac:dyDescent="0.15">
      <c r="A8228" s="918"/>
      <c r="B8228" s="9" t="s">
        <v>34</v>
      </c>
      <c r="C8228" s="13" t="s">
        <v>35</v>
      </c>
      <c r="D8228" s="13" t="s">
        <v>36</v>
      </c>
      <c r="E8228" s="13" t="s">
        <v>37</v>
      </c>
      <c r="F8228" s="920"/>
      <c r="G8228" s="920"/>
      <c r="H8228" s="924" t="s">
        <v>38</v>
      </c>
      <c r="I8228" s="924"/>
      <c r="J8228" s="921" t="s">
        <v>31</v>
      </c>
      <c r="K8228" s="921" t="s">
        <v>32</v>
      </c>
      <c r="L8228" s="925">
        <v>170</v>
      </c>
    </row>
    <row r="8229" spans="1:12" s="1" customFormat="1" ht="24" customHeight="1" x14ac:dyDescent="0.15">
      <c r="A8229" s="918"/>
      <c r="B8229" s="14" t="s">
        <v>39</v>
      </c>
      <c r="C8229" s="14" t="s">
        <v>812</v>
      </c>
      <c r="D8229" s="15">
        <v>43674</v>
      </c>
      <c r="E8229" s="14" t="s">
        <v>472</v>
      </c>
      <c r="F8229" s="920"/>
      <c r="G8229" s="920"/>
      <c r="H8229" s="924"/>
      <c r="I8229" s="924"/>
      <c r="J8229" s="921"/>
      <c r="K8229" s="921"/>
      <c r="L8229" s="925"/>
    </row>
    <row r="8230" spans="1:12" s="1" customFormat="1" ht="24" customHeight="1" x14ac:dyDescent="0.15">
      <c r="A8230" s="918">
        <v>1532</v>
      </c>
      <c r="B8230" s="9" t="s">
        <v>22</v>
      </c>
      <c r="C8230" s="13" t="s">
        <v>23</v>
      </c>
      <c r="D8230" s="13" t="s">
        <v>24</v>
      </c>
      <c r="E8230" s="13" t="s">
        <v>25</v>
      </c>
      <c r="F8230" s="919" t="s">
        <v>17</v>
      </c>
      <c r="G8230" s="919"/>
      <c r="H8230" s="920"/>
      <c r="I8230" s="920"/>
      <c r="J8230" s="920"/>
      <c r="K8230" s="920"/>
      <c r="L8230" s="920"/>
    </row>
    <row r="8231" spans="1:12" s="1" customFormat="1" ht="26.25" customHeight="1" x14ac:dyDescent="0.15">
      <c r="A8231" s="918"/>
      <c r="B8231" s="921" t="s">
        <v>4465</v>
      </c>
      <c r="C8231" s="922" t="s">
        <v>4466</v>
      </c>
      <c r="D8231" s="923">
        <v>43565</v>
      </c>
      <c r="E8231" s="921" t="s">
        <v>481</v>
      </c>
      <c r="F8231" s="921" t="s">
        <v>2135</v>
      </c>
      <c r="G8231" s="921"/>
      <c r="H8231" s="924" t="s">
        <v>30</v>
      </c>
      <c r="I8231" s="924"/>
      <c r="J8231" s="14" t="s">
        <v>31</v>
      </c>
      <c r="K8231" s="14" t="s">
        <v>32</v>
      </c>
      <c r="L8231" s="16">
        <v>426</v>
      </c>
    </row>
    <row r="8232" spans="1:12" s="1" customFormat="1" ht="409.2" customHeight="1" x14ac:dyDescent="0.15">
      <c r="A8232" s="918"/>
      <c r="B8232" s="921"/>
      <c r="C8232" s="922"/>
      <c r="D8232" s="923"/>
      <c r="E8232" s="921"/>
      <c r="F8232" s="921"/>
      <c r="G8232" s="921"/>
      <c r="H8232" s="924" t="s">
        <v>33</v>
      </c>
      <c r="I8232" s="924"/>
      <c r="J8232" s="921" t="s">
        <v>31</v>
      </c>
      <c r="K8232" s="921" t="s">
        <v>32</v>
      </c>
      <c r="L8232" s="925">
        <v>401.79</v>
      </c>
    </row>
    <row r="8233" spans="1:12" s="1" customFormat="1" ht="124.35" customHeight="1" x14ac:dyDescent="0.15">
      <c r="A8233" s="918"/>
      <c r="B8233" s="921"/>
      <c r="C8233" s="922"/>
      <c r="D8233" s="923"/>
      <c r="E8233" s="921"/>
      <c r="F8233" s="921"/>
      <c r="G8233" s="921"/>
      <c r="H8233" s="924"/>
      <c r="I8233" s="924"/>
      <c r="J8233" s="921"/>
      <c r="K8233" s="921"/>
      <c r="L8233" s="925"/>
    </row>
    <row r="8234" spans="1:12" s="1" customFormat="1" ht="24" customHeight="1" x14ac:dyDescent="0.15">
      <c r="A8234" s="918"/>
      <c r="B8234" s="9" t="s">
        <v>34</v>
      </c>
      <c r="C8234" s="13" t="s">
        <v>35</v>
      </c>
      <c r="D8234" s="13" t="s">
        <v>36</v>
      </c>
      <c r="E8234" s="13" t="s">
        <v>37</v>
      </c>
      <c r="F8234" s="920"/>
      <c r="G8234" s="920"/>
      <c r="H8234" s="924" t="s">
        <v>38</v>
      </c>
      <c r="I8234" s="924"/>
      <c r="J8234" s="921" t="s">
        <v>31</v>
      </c>
      <c r="K8234" s="921" t="s">
        <v>32</v>
      </c>
      <c r="L8234" s="925">
        <v>60</v>
      </c>
    </row>
    <row r="8235" spans="1:12" s="1" customFormat="1" ht="24" customHeight="1" x14ac:dyDescent="0.15">
      <c r="A8235" s="918"/>
      <c r="B8235" s="14" t="s">
        <v>39</v>
      </c>
      <c r="C8235" s="14" t="s">
        <v>2135</v>
      </c>
      <c r="D8235" s="15">
        <v>43568</v>
      </c>
      <c r="E8235" s="14" t="s">
        <v>2261</v>
      </c>
      <c r="F8235" s="920"/>
      <c r="G8235" s="920"/>
      <c r="H8235" s="924"/>
      <c r="I8235" s="924"/>
      <c r="J8235" s="921"/>
      <c r="K8235" s="921"/>
      <c r="L8235" s="925"/>
    </row>
    <row r="8236" spans="1:12" s="1" customFormat="1" ht="24" customHeight="1" x14ac:dyDescent="0.15">
      <c r="A8236" s="918">
        <v>1533</v>
      </c>
      <c r="B8236" s="9" t="s">
        <v>22</v>
      </c>
      <c r="C8236" s="13" t="s">
        <v>23</v>
      </c>
      <c r="D8236" s="13" t="s">
        <v>24</v>
      </c>
      <c r="E8236" s="13" t="s">
        <v>25</v>
      </c>
      <c r="F8236" s="919" t="s">
        <v>17</v>
      </c>
      <c r="G8236" s="919"/>
      <c r="H8236" s="920"/>
      <c r="I8236" s="920"/>
      <c r="J8236" s="920"/>
      <c r="K8236" s="920"/>
      <c r="L8236" s="920"/>
    </row>
    <row r="8237" spans="1:12" s="1" customFormat="1" ht="26.25" customHeight="1" x14ac:dyDescent="0.15">
      <c r="A8237" s="918"/>
      <c r="B8237" s="921" t="s">
        <v>4465</v>
      </c>
      <c r="C8237" s="922" t="s">
        <v>4467</v>
      </c>
      <c r="D8237" s="923">
        <v>43636</v>
      </c>
      <c r="E8237" s="921" t="s">
        <v>187</v>
      </c>
      <c r="F8237" s="921" t="s">
        <v>2875</v>
      </c>
      <c r="G8237" s="921"/>
      <c r="H8237" s="924" t="s">
        <v>30</v>
      </c>
      <c r="I8237" s="924"/>
      <c r="J8237" s="14" t="s">
        <v>31</v>
      </c>
      <c r="K8237" s="14" t="s">
        <v>32</v>
      </c>
      <c r="L8237" s="16">
        <v>105</v>
      </c>
    </row>
    <row r="8238" spans="1:12" s="1" customFormat="1" ht="270.75" customHeight="1" x14ac:dyDescent="0.15">
      <c r="A8238" s="918"/>
      <c r="B8238" s="921"/>
      <c r="C8238" s="922"/>
      <c r="D8238" s="923"/>
      <c r="E8238" s="921"/>
      <c r="F8238" s="921"/>
      <c r="G8238" s="921"/>
      <c r="H8238" s="924" t="s">
        <v>33</v>
      </c>
      <c r="I8238" s="924"/>
      <c r="J8238" s="14" t="s">
        <v>31</v>
      </c>
      <c r="K8238" s="14" t="s">
        <v>32</v>
      </c>
      <c r="L8238" s="16">
        <v>500</v>
      </c>
    </row>
    <row r="8239" spans="1:12" s="1" customFormat="1" ht="24" customHeight="1" x14ac:dyDescent="0.15">
      <c r="A8239" s="918"/>
      <c r="B8239" s="9" t="s">
        <v>34</v>
      </c>
      <c r="C8239" s="13" t="s">
        <v>35</v>
      </c>
      <c r="D8239" s="13" t="s">
        <v>36</v>
      </c>
      <c r="E8239" s="13" t="s">
        <v>37</v>
      </c>
      <c r="F8239" s="920"/>
      <c r="G8239" s="920"/>
      <c r="H8239" s="924" t="s">
        <v>38</v>
      </c>
      <c r="I8239" s="924"/>
      <c r="J8239" s="921" t="s">
        <v>31</v>
      </c>
      <c r="K8239" s="921" t="s">
        <v>31</v>
      </c>
      <c r="L8239" s="925">
        <v>0</v>
      </c>
    </row>
    <row r="8240" spans="1:12" s="1" customFormat="1" ht="24" customHeight="1" x14ac:dyDescent="0.15">
      <c r="A8240" s="918"/>
      <c r="B8240" s="14" t="s">
        <v>39</v>
      </c>
      <c r="C8240" s="14" t="s">
        <v>2875</v>
      </c>
      <c r="D8240" s="15">
        <v>43638</v>
      </c>
      <c r="E8240" s="14" t="s">
        <v>4468</v>
      </c>
      <c r="F8240" s="920"/>
      <c r="G8240" s="920"/>
      <c r="H8240" s="924"/>
      <c r="I8240" s="924"/>
      <c r="J8240" s="921"/>
      <c r="K8240" s="921"/>
      <c r="L8240" s="925"/>
    </row>
    <row r="8241" spans="1:12" s="1" customFormat="1" ht="24" customHeight="1" x14ac:dyDescent="0.15">
      <c r="A8241" s="918">
        <v>1534</v>
      </c>
      <c r="B8241" s="9" t="s">
        <v>22</v>
      </c>
      <c r="C8241" s="13" t="s">
        <v>23</v>
      </c>
      <c r="D8241" s="13" t="s">
        <v>24</v>
      </c>
      <c r="E8241" s="13" t="s">
        <v>25</v>
      </c>
      <c r="F8241" s="919" t="s">
        <v>17</v>
      </c>
      <c r="G8241" s="919"/>
      <c r="H8241" s="920"/>
      <c r="I8241" s="920"/>
      <c r="J8241" s="920"/>
      <c r="K8241" s="920"/>
      <c r="L8241" s="920"/>
    </row>
    <row r="8242" spans="1:12" s="1" customFormat="1" ht="26.25" customHeight="1" x14ac:dyDescent="0.15">
      <c r="A8242" s="918"/>
      <c r="B8242" s="921" t="s">
        <v>4469</v>
      </c>
      <c r="C8242" s="922" t="s">
        <v>4470</v>
      </c>
      <c r="D8242" s="923">
        <v>43671</v>
      </c>
      <c r="E8242" s="921" t="s">
        <v>298</v>
      </c>
      <c r="F8242" s="921" t="s">
        <v>653</v>
      </c>
      <c r="G8242" s="921"/>
      <c r="H8242" s="924" t="s">
        <v>30</v>
      </c>
      <c r="I8242" s="924"/>
      <c r="J8242" s="14" t="s">
        <v>31</v>
      </c>
      <c r="K8242" s="14" t="s">
        <v>32</v>
      </c>
      <c r="L8242" s="16">
        <v>907.25</v>
      </c>
    </row>
    <row r="8243" spans="1:12" s="1" customFormat="1" ht="409.2" customHeight="1" x14ac:dyDescent="0.15">
      <c r="A8243" s="918"/>
      <c r="B8243" s="921"/>
      <c r="C8243" s="922"/>
      <c r="D8243" s="923"/>
      <c r="E8243" s="921"/>
      <c r="F8243" s="921"/>
      <c r="G8243" s="921"/>
      <c r="H8243" s="924" t="s">
        <v>33</v>
      </c>
      <c r="I8243" s="924"/>
      <c r="J8243" s="921" t="s">
        <v>31</v>
      </c>
      <c r="K8243" s="921" t="s">
        <v>32</v>
      </c>
      <c r="L8243" s="925">
        <v>368.61</v>
      </c>
    </row>
    <row r="8244" spans="1:12" s="1" customFormat="1" ht="82.35" customHeight="1" x14ac:dyDescent="0.15">
      <c r="A8244" s="918"/>
      <c r="B8244" s="921"/>
      <c r="C8244" s="922"/>
      <c r="D8244" s="923"/>
      <c r="E8244" s="921"/>
      <c r="F8244" s="921"/>
      <c r="G8244" s="921"/>
      <c r="H8244" s="924"/>
      <c r="I8244" s="924"/>
      <c r="J8244" s="921"/>
      <c r="K8244" s="921"/>
      <c r="L8244" s="925"/>
    </row>
    <row r="8245" spans="1:12" s="1" customFormat="1" ht="24" customHeight="1" x14ac:dyDescent="0.15">
      <c r="A8245" s="918"/>
      <c r="B8245" s="9" t="s">
        <v>34</v>
      </c>
      <c r="C8245" s="13" t="s">
        <v>35</v>
      </c>
      <c r="D8245" s="13" t="s">
        <v>36</v>
      </c>
      <c r="E8245" s="13" t="s">
        <v>37</v>
      </c>
      <c r="F8245" s="920"/>
      <c r="G8245" s="920"/>
      <c r="H8245" s="924" t="s">
        <v>38</v>
      </c>
      <c r="I8245" s="924"/>
      <c r="J8245" s="921" t="s">
        <v>31</v>
      </c>
      <c r="K8245" s="921" t="s">
        <v>31</v>
      </c>
      <c r="L8245" s="925">
        <v>0</v>
      </c>
    </row>
    <row r="8246" spans="1:12" s="1" customFormat="1" ht="24" customHeight="1" x14ac:dyDescent="0.15">
      <c r="A8246" s="918"/>
      <c r="B8246" s="14" t="s">
        <v>39</v>
      </c>
      <c r="C8246" s="14" t="s">
        <v>653</v>
      </c>
      <c r="D8246" s="15">
        <v>43674</v>
      </c>
      <c r="E8246" s="14" t="s">
        <v>579</v>
      </c>
      <c r="F8246" s="920"/>
      <c r="G8246" s="920"/>
      <c r="H8246" s="924"/>
      <c r="I8246" s="924"/>
      <c r="J8246" s="921"/>
      <c r="K8246" s="921"/>
      <c r="L8246" s="925"/>
    </row>
    <row r="8247" spans="1:12" s="1" customFormat="1" ht="24" customHeight="1" x14ac:dyDescent="0.15">
      <c r="A8247" s="918">
        <v>1535</v>
      </c>
      <c r="B8247" s="9" t="s">
        <v>22</v>
      </c>
      <c r="C8247" s="13" t="s">
        <v>23</v>
      </c>
      <c r="D8247" s="13" t="s">
        <v>24</v>
      </c>
      <c r="E8247" s="13" t="s">
        <v>25</v>
      </c>
      <c r="F8247" s="919" t="s">
        <v>17</v>
      </c>
      <c r="G8247" s="919"/>
      <c r="H8247" s="920"/>
      <c r="I8247" s="920"/>
      <c r="J8247" s="920"/>
      <c r="K8247" s="920"/>
      <c r="L8247" s="920"/>
    </row>
    <row r="8248" spans="1:12" s="1" customFormat="1" ht="26.25" customHeight="1" x14ac:dyDescent="0.15">
      <c r="A8248" s="918"/>
      <c r="B8248" s="921" t="s">
        <v>4471</v>
      </c>
      <c r="C8248" s="922" t="s">
        <v>4472</v>
      </c>
      <c r="D8248" s="923">
        <v>43563</v>
      </c>
      <c r="E8248" s="921" t="s">
        <v>53</v>
      </c>
      <c r="F8248" s="921" t="s">
        <v>238</v>
      </c>
      <c r="G8248" s="921"/>
      <c r="H8248" s="924" t="s">
        <v>30</v>
      </c>
      <c r="I8248" s="924"/>
      <c r="J8248" s="14" t="s">
        <v>31</v>
      </c>
      <c r="K8248" s="14" t="s">
        <v>32</v>
      </c>
      <c r="L8248" s="16">
        <v>702</v>
      </c>
    </row>
    <row r="8249" spans="1:12" s="1" customFormat="1" ht="386.25" customHeight="1" x14ac:dyDescent="0.15">
      <c r="A8249" s="918"/>
      <c r="B8249" s="921"/>
      <c r="C8249" s="922"/>
      <c r="D8249" s="923"/>
      <c r="E8249" s="921"/>
      <c r="F8249" s="921"/>
      <c r="G8249" s="921"/>
      <c r="H8249" s="924" t="s">
        <v>33</v>
      </c>
      <c r="I8249" s="924"/>
      <c r="J8249" s="14" t="s">
        <v>31</v>
      </c>
      <c r="K8249" s="14" t="s">
        <v>32</v>
      </c>
      <c r="L8249" s="16">
        <v>98</v>
      </c>
    </row>
    <row r="8250" spans="1:12" s="1" customFormat="1" ht="24" customHeight="1" x14ac:dyDescent="0.15">
      <c r="A8250" s="918"/>
      <c r="B8250" s="9" t="s">
        <v>34</v>
      </c>
      <c r="C8250" s="13" t="s">
        <v>35</v>
      </c>
      <c r="D8250" s="13" t="s">
        <v>36</v>
      </c>
      <c r="E8250" s="13" t="s">
        <v>37</v>
      </c>
      <c r="F8250" s="920"/>
      <c r="G8250" s="920"/>
      <c r="H8250" s="924" t="s">
        <v>38</v>
      </c>
      <c r="I8250" s="924"/>
      <c r="J8250" s="921" t="s">
        <v>31</v>
      </c>
      <c r="K8250" s="921" t="s">
        <v>32</v>
      </c>
      <c r="L8250" s="925">
        <v>120</v>
      </c>
    </row>
    <row r="8251" spans="1:12" s="1" customFormat="1" ht="24" customHeight="1" x14ac:dyDescent="0.15">
      <c r="A8251" s="918"/>
      <c r="B8251" s="14" t="s">
        <v>4473</v>
      </c>
      <c r="C8251" s="14" t="s">
        <v>238</v>
      </c>
      <c r="D8251" s="15">
        <v>43565</v>
      </c>
      <c r="E8251" s="14" t="s">
        <v>2660</v>
      </c>
      <c r="F8251" s="920"/>
      <c r="G8251" s="920"/>
      <c r="H8251" s="924"/>
      <c r="I8251" s="924"/>
      <c r="J8251" s="921"/>
      <c r="K8251" s="921"/>
      <c r="L8251" s="925"/>
    </row>
    <row r="8252" spans="1:12" s="1" customFormat="1" ht="24" customHeight="1" x14ac:dyDescent="0.15">
      <c r="A8252" s="918">
        <v>1536</v>
      </c>
      <c r="B8252" s="9" t="s">
        <v>22</v>
      </c>
      <c r="C8252" s="13" t="s">
        <v>23</v>
      </c>
      <c r="D8252" s="13" t="s">
        <v>24</v>
      </c>
      <c r="E8252" s="13" t="s">
        <v>25</v>
      </c>
      <c r="F8252" s="919" t="s">
        <v>17</v>
      </c>
      <c r="G8252" s="919"/>
      <c r="H8252" s="920"/>
      <c r="I8252" s="920"/>
      <c r="J8252" s="920"/>
      <c r="K8252" s="920"/>
      <c r="L8252" s="920"/>
    </row>
    <row r="8253" spans="1:12" s="1" customFormat="1" ht="26.25" customHeight="1" x14ac:dyDescent="0.15">
      <c r="A8253" s="918"/>
      <c r="B8253" s="921" t="s">
        <v>4471</v>
      </c>
      <c r="C8253" s="922" t="s">
        <v>4474</v>
      </c>
      <c r="D8253" s="923">
        <v>43584</v>
      </c>
      <c r="E8253" s="921" t="s">
        <v>4065</v>
      </c>
      <c r="F8253" s="921" t="s">
        <v>363</v>
      </c>
      <c r="G8253" s="921"/>
      <c r="H8253" s="924" t="s">
        <v>30</v>
      </c>
      <c r="I8253" s="924"/>
      <c r="J8253" s="14" t="s">
        <v>31</v>
      </c>
      <c r="K8253" s="14" t="s">
        <v>32</v>
      </c>
      <c r="L8253" s="16">
        <v>381.32</v>
      </c>
    </row>
    <row r="8254" spans="1:12" s="1" customFormat="1" ht="207.75" customHeight="1" x14ac:dyDescent="0.15">
      <c r="A8254" s="918"/>
      <c r="B8254" s="921"/>
      <c r="C8254" s="922"/>
      <c r="D8254" s="923"/>
      <c r="E8254" s="921"/>
      <c r="F8254" s="921"/>
      <c r="G8254" s="921"/>
      <c r="H8254" s="924" t="s">
        <v>33</v>
      </c>
      <c r="I8254" s="924"/>
      <c r="J8254" s="14" t="s">
        <v>31</v>
      </c>
      <c r="K8254" s="14" t="s">
        <v>32</v>
      </c>
      <c r="L8254" s="16">
        <v>342.54</v>
      </c>
    </row>
    <row r="8255" spans="1:12" s="1" customFormat="1" ht="24" customHeight="1" x14ac:dyDescent="0.15">
      <c r="A8255" s="918"/>
      <c r="B8255" s="9" t="s">
        <v>34</v>
      </c>
      <c r="C8255" s="13" t="s">
        <v>35</v>
      </c>
      <c r="D8255" s="13" t="s">
        <v>36</v>
      </c>
      <c r="E8255" s="13" t="s">
        <v>37</v>
      </c>
      <c r="F8255" s="920"/>
      <c r="G8255" s="920"/>
      <c r="H8255" s="924" t="s">
        <v>38</v>
      </c>
      <c r="I8255" s="924"/>
      <c r="J8255" s="921" t="s">
        <v>31</v>
      </c>
      <c r="K8255" s="921" t="s">
        <v>32</v>
      </c>
      <c r="L8255" s="925">
        <v>120</v>
      </c>
    </row>
    <row r="8256" spans="1:12" s="1" customFormat="1" ht="24" customHeight="1" x14ac:dyDescent="0.15">
      <c r="A8256" s="918"/>
      <c r="B8256" s="14" t="s">
        <v>4473</v>
      </c>
      <c r="C8256" s="14" t="s">
        <v>363</v>
      </c>
      <c r="D8256" s="15">
        <v>43586</v>
      </c>
      <c r="E8256" s="14" t="s">
        <v>986</v>
      </c>
      <c r="F8256" s="920"/>
      <c r="G8256" s="920"/>
      <c r="H8256" s="924"/>
      <c r="I8256" s="924"/>
      <c r="J8256" s="921"/>
      <c r="K8256" s="921"/>
      <c r="L8256" s="925"/>
    </row>
    <row r="8257" spans="1:12" s="1" customFormat="1" ht="24" customHeight="1" x14ac:dyDescent="0.15">
      <c r="A8257" s="918">
        <v>1537</v>
      </c>
      <c r="B8257" s="9" t="s">
        <v>22</v>
      </c>
      <c r="C8257" s="13" t="s">
        <v>23</v>
      </c>
      <c r="D8257" s="13" t="s">
        <v>24</v>
      </c>
      <c r="E8257" s="13" t="s">
        <v>25</v>
      </c>
      <c r="F8257" s="919" t="s">
        <v>17</v>
      </c>
      <c r="G8257" s="919"/>
      <c r="H8257" s="920"/>
      <c r="I8257" s="920"/>
      <c r="J8257" s="920"/>
      <c r="K8257" s="920"/>
      <c r="L8257" s="920"/>
    </row>
    <row r="8258" spans="1:12" s="1" customFormat="1" ht="26.25" customHeight="1" x14ac:dyDescent="0.15">
      <c r="A8258" s="918"/>
      <c r="B8258" s="921" t="s">
        <v>4475</v>
      </c>
      <c r="C8258" s="922" t="s">
        <v>4476</v>
      </c>
      <c r="D8258" s="923">
        <v>43570</v>
      </c>
      <c r="E8258" s="921" t="s">
        <v>4477</v>
      </c>
      <c r="F8258" s="921" t="s">
        <v>4478</v>
      </c>
      <c r="G8258" s="921"/>
      <c r="H8258" s="924" t="s">
        <v>30</v>
      </c>
      <c r="I8258" s="924"/>
      <c r="J8258" s="14" t="s">
        <v>31</v>
      </c>
      <c r="K8258" s="14" t="s">
        <v>32</v>
      </c>
      <c r="L8258" s="16">
        <v>290</v>
      </c>
    </row>
    <row r="8259" spans="1:12" s="1" customFormat="1" ht="228.75" customHeight="1" x14ac:dyDescent="0.15">
      <c r="A8259" s="918"/>
      <c r="B8259" s="921"/>
      <c r="C8259" s="922"/>
      <c r="D8259" s="923"/>
      <c r="E8259" s="921"/>
      <c r="F8259" s="921"/>
      <c r="G8259" s="921"/>
      <c r="H8259" s="924" t="s">
        <v>33</v>
      </c>
      <c r="I8259" s="924"/>
      <c r="J8259" s="14" t="s">
        <v>31</v>
      </c>
      <c r="K8259" s="14" t="s">
        <v>32</v>
      </c>
      <c r="L8259" s="16">
        <v>310.83</v>
      </c>
    </row>
    <row r="8260" spans="1:12" s="1" customFormat="1" ht="24" customHeight="1" x14ac:dyDescent="0.15">
      <c r="A8260" s="918"/>
      <c r="B8260" s="9" t="s">
        <v>34</v>
      </c>
      <c r="C8260" s="13" t="s">
        <v>35</v>
      </c>
      <c r="D8260" s="13" t="s">
        <v>36</v>
      </c>
      <c r="E8260" s="13" t="s">
        <v>37</v>
      </c>
      <c r="F8260" s="920"/>
      <c r="G8260" s="920"/>
      <c r="H8260" s="924" t="s">
        <v>38</v>
      </c>
      <c r="I8260" s="924"/>
      <c r="J8260" s="921" t="s">
        <v>31</v>
      </c>
      <c r="K8260" s="921" t="s">
        <v>31</v>
      </c>
      <c r="L8260" s="925">
        <v>0</v>
      </c>
    </row>
    <row r="8261" spans="1:12" s="1" customFormat="1" ht="24" customHeight="1" x14ac:dyDescent="0.15">
      <c r="A8261" s="918"/>
      <c r="B8261" s="14" t="s">
        <v>239</v>
      </c>
      <c r="C8261" s="14" t="s">
        <v>4478</v>
      </c>
      <c r="D8261" s="15">
        <v>43572</v>
      </c>
      <c r="E8261" s="14" t="s">
        <v>2447</v>
      </c>
      <c r="F8261" s="920"/>
      <c r="G8261" s="920"/>
      <c r="H8261" s="924"/>
      <c r="I8261" s="924"/>
      <c r="J8261" s="921"/>
      <c r="K8261" s="921"/>
      <c r="L8261" s="925"/>
    </row>
    <row r="8262" spans="1:12" s="1" customFormat="1" ht="24" customHeight="1" x14ac:dyDescent="0.15">
      <c r="A8262" s="918">
        <v>1538</v>
      </c>
      <c r="B8262" s="9" t="s">
        <v>22</v>
      </c>
      <c r="C8262" s="13" t="s">
        <v>23</v>
      </c>
      <c r="D8262" s="13" t="s">
        <v>24</v>
      </c>
      <c r="E8262" s="13" t="s">
        <v>25</v>
      </c>
      <c r="F8262" s="919" t="s">
        <v>17</v>
      </c>
      <c r="G8262" s="919"/>
      <c r="H8262" s="920"/>
      <c r="I8262" s="920"/>
      <c r="J8262" s="920"/>
      <c r="K8262" s="920"/>
      <c r="L8262" s="920"/>
    </row>
    <row r="8263" spans="1:12" s="1" customFormat="1" ht="26.25" customHeight="1" x14ac:dyDescent="0.15">
      <c r="A8263" s="918"/>
      <c r="B8263" s="921" t="s">
        <v>4475</v>
      </c>
      <c r="C8263" s="922" t="s">
        <v>4479</v>
      </c>
      <c r="D8263" s="923">
        <v>43577</v>
      </c>
      <c r="E8263" s="921" t="s">
        <v>283</v>
      </c>
      <c r="F8263" s="921" t="s">
        <v>4480</v>
      </c>
      <c r="G8263" s="921"/>
      <c r="H8263" s="924" t="s">
        <v>30</v>
      </c>
      <c r="I8263" s="924"/>
      <c r="J8263" s="14" t="s">
        <v>31</v>
      </c>
      <c r="K8263" s="14" t="s">
        <v>32</v>
      </c>
      <c r="L8263" s="16">
        <v>159</v>
      </c>
    </row>
    <row r="8264" spans="1:12" s="1" customFormat="1" ht="249.75" customHeight="1" x14ac:dyDescent="0.15">
      <c r="A8264" s="918"/>
      <c r="B8264" s="921"/>
      <c r="C8264" s="922"/>
      <c r="D8264" s="923"/>
      <c r="E8264" s="921"/>
      <c r="F8264" s="921"/>
      <c r="G8264" s="921"/>
      <c r="H8264" s="924" t="s">
        <v>33</v>
      </c>
      <c r="I8264" s="924"/>
      <c r="J8264" s="14" t="s">
        <v>31</v>
      </c>
      <c r="K8264" s="14" t="s">
        <v>32</v>
      </c>
      <c r="L8264" s="16">
        <v>238.86</v>
      </c>
    </row>
    <row r="8265" spans="1:12" s="1" customFormat="1" ht="24" customHeight="1" x14ac:dyDescent="0.15">
      <c r="A8265" s="918"/>
      <c r="B8265" s="9" t="s">
        <v>34</v>
      </c>
      <c r="C8265" s="13" t="s">
        <v>35</v>
      </c>
      <c r="D8265" s="13" t="s">
        <v>36</v>
      </c>
      <c r="E8265" s="13" t="s">
        <v>37</v>
      </c>
      <c r="F8265" s="920"/>
      <c r="G8265" s="920"/>
      <c r="H8265" s="924" t="s">
        <v>38</v>
      </c>
      <c r="I8265" s="924"/>
      <c r="J8265" s="921" t="s">
        <v>31</v>
      </c>
      <c r="K8265" s="921" t="s">
        <v>31</v>
      </c>
      <c r="L8265" s="925">
        <v>0</v>
      </c>
    </row>
    <row r="8266" spans="1:12" s="1" customFormat="1" ht="24" customHeight="1" x14ac:dyDescent="0.15">
      <c r="A8266" s="918"/>
      <c r="B8266" s="14" t="s">
        <v>239</v>
      </c>
      <c r="C8266" s="14" t="s">
        <v>4480</v>
      </c>
      <c r="D8266" s="15">
        <v>43578</v>
      </c>
      <c r="E8266" s="14" t="s">
        <v>2499</v>
      </c>
      <c r="F8266" s="920"/>
      <c r="G8266" s="920"/>
      <c r="H8266" s="924"/>
      <c r="I8266" s="924"/>
      <c r="J8266" s="921"/>
      <c r="K8266" s="921"/>
      <c r="L8266" s="925"/>
    </row>
    <row r="8267" spans="1:12" s="1" customFormat="1" ht="24" customHeight="1" x14ac:dyDescent="0.15">
      <c r="A8267" s="918">
        <v>1539</v>
      </c>
      <c r="B8267" s="9" t="s">
        <v>22</v>
      </c>
      <c r="C8267" s="13" t="s">
        <v>23</v>
      </c>
      <c r="D8267" s="13" t="s">
        <v>24</v>
      </c>
      <c r="E8267" s="13" t="s">
        <v>25</v>
      </c>
      <c r="F8267" s="919" t="s">
        <v>17</v>
      </c>
      <c r="G8267" s="919"/>
      <c r="H8267" s="920"/>
      <c r="I8267" s="920"/>
      <c r="J8267" s="920"/>
      <c r="K8267" s="920"/>
      <c r="L8267" s="920"/>
    </row>
    <row r="8268" spans="1:12" s="1" customFormat="1" ht="26.25" customHeight="1" x14ac:dyDescent="0.15">
      <c r="A8268" s="918"/>
      <c r="B8268" s="921" t="s">
        <v>4481</v>
      </c>
      <c r="C8268" s="922" t="s">
        <v>4482</v>
      </c>
      <c r="D8268" s="923">
        <v>43628</v>
      </c>
      <c r="E8268" s="921" t="s">
        <v>904</v>
      </c>
      <c r="F8268" s="921" t="s">
        <v>4483</v>
      </c>
      <c r="G8268" s="921"/>
      <c r="H8268" s="924" t="s">
        <v>30</v>
      </c>
      <c r="I8268" s="924"/>
      <c r="J8268" s="14" t="s">
        <v>31</v>
      </c>
      <c r="K8268" s="14" t="s">
        <v>31</v>
      </c>
      <c r="L8268" s="16">
        <v>0</v>
      </c>
    </row>
    <row r="8269" spans="1:12" s="1" customFormat="1" ht="249.75" customHeight="1" x14ac:dyDescent="0.15">
      <c r="A8269" s="918"/>
      <c r="B8269" s="921"/>
      <c r="C8269" s="922"/>
      <c r="D8269" s="923"/>
      <c r="E8269" s="921"/>
      <c r="F8269" s="921"/>
      <c r="G8269" s="921"/>
      <c r="H8269" s="924" t="s">
        <v>33</v>
      </c>
      <c r="I8269" s="924"/>
      <c r="J8269" s="14" t="s">
        <v>31</v>
      </c>
      <c r="K8269" s="14" t="s">
        <v>32</v>
      </c>
      <c r="L8269" s="16">
        <v>1010.24</v>
      </c>
    </row>
    <row r="8270" spans="1:12" s="1" customFormat="1" ht="24" customHeight="1" x14ac:dyDescent="0.15">
      <c r="A8270" s="918"/>
      <c r="B8270" s="9" t="s">
        <v>34</v>
      </c>
      <c r="C8270" s="13" t="s">
        <v>35</v>
      </c>
      <c r="D8270" s="13" t="s">
        <v>36</v>
      </c>
      <c r="E8270" s="13" t="s">
        <v>37</v>
      </c>
      <c r="F8270" s="920"/>
      <c r="G8270" s="920"/>
      <c r="H8270" s="924" t="s">
        <v>38</v>
      </c>
      <c r="I8270" s="924"/>
      <c r="J8270" s="921" t="s">
        <v>31</v>
      </c>
      <c r="K8270" s="921" t="s">
        <v>31</v>
      </c>
      <c r="L8270" s="925">
        <v>0</v>
      </c>
    </row>
    <row r="8271" spans="1:12" s="1" customFormat="1" ht="24" customHeight="1" x14ac:dyDescent="0.15">
      <c r="A8271" s="918"/>
      <c r="B8271" s="14" t="s">
        <v>3012</v>
      </c>
      <c r="C8271" s="14" t="s">
        <v>4483</v>
      </c>
      <c r="D8271" s="15">
        <v>43636</v>
      </c>
      <c r="E8271" s="14" t="s">
        <v>4484</v>
      </c>
      <c r="F8271" s="920"/>
      <c r="G8271" s="920"/>
      <c r="H8271" s="924"/>
      <c r="I8271" s="924"/>
      <c r="J8271" s="921"/>
      <c r="K8271" s="921"/>
      <c r="L8271" s="925"/>
    </row>
    <row r="8272" spans="1:12" s="1" customFormat="1" ht="24" customHeight="1" x14ac:dyDescent="0.15">
      <c r="A8272" s="918">
        <v>1540</v>
      </c>
      <c r="B8272" s="9" t="s">
        <v>22</v>
      </c>
      <c r="C8272" s="13" t="s">
        <v>23</v>
      </c>
      <c r="D8272" s="13" t="s">
        <v>24</v>
      </c>
      <c r="E8272" s="13" t="s">
        <v>25</v>
      </c>
      <c r="F8272" s="919" t="s">
        <v>17</v>
      </c>
      <c r="G8272" s="919"/>
      <c r="H8272" s="920"/>
      <c r="I8272" s="920"/>
      <c r="J8272" s="920"/>
      <c r="K8272" s="920"/>
      <c r="L8272" s="920"/>
    </row>
    <row r="8273" spans="1:12" s="1" customFormat="1" ht="26.25" customHeight="1" x14ac:dyDescent="0.15">
      <c r="A8273" s="918"/>
      <c r="B8273" s="921" t="s">
        <v>4485</v>
      </c>
      <c r="C8273" s="921" t="s">
        <v>4486</v>
      </c>
      <c r="D8273" s="923">
        <v>43578</v>
      </c>
      <c r="E8273" s="921" t="s">
        <v>83</v>
      </c>
      <c r="F8273" s="921" t="s">
        <v>4487</v>
      </c>
      <c r="G8273" s="921"/>
      <c r="H8273" s="924" t="s">
        <v>30</v>
      </c>
      <c r="I8273" s="924"/>
      <c r="J8273" s="14" t="s">
        <v>31</v>
      </c>
      <c r="K8273" s="14" t="s">
        <v>32</v>
      </c>
      <c r="L8273" s="16">
        <v>1554</v>
      </c>
    </row>
    <row r="8274" spans="1:12" s="1" customFormat="1" ht="113.25" customHeight="1" x14ac:dyDescent="0.15">
      <c r="A8274" s="918"/>
      <c r="B8274" s="921"/>
      <c r="C8274" s="921"/>
      <c r="D8274" s="923"/>
      <c r="E8274" s="921"/>
      <c r="F8274" s="921"/>
      <c r="G8274" s="921"/>
      <c r="H8274" s="924" t="s">
        <v>33</v>
      </c>
      <c r="I8274" s="924"/>
      <c r="J8274" s="14" t="s">
        <v>31</v>
      </c>
      <c r="K8274" s="14" t="s">
        <v>32</v>
      </c>
      <c r="L8274" s="16">
        <v>4518.53</v>
      </c>
    </row>
    <row r="8275" spans="1:12" s="1" customFormat="1" ht="24" customHeight="1" x14ac:dyDescent="0.15">
      <c r="A8275" s="918"/>
      <c r="B8275" s="9" t="s">
        <v>34</v>
      </c>
      <c r="C8275" s="13" t="s">
        <v>35</v>
      </c>
      <c r="D8275" s="13" t="s">
        <v>36</v>
      </c>
      <c r="E8275" s="13" t="s">
        <v>37</v>
      </c>
      <c r="F8275" s="920"/>
      <c r="G8275" s="920"/>
      <c r="H8275" s="924" t="s">
        <v>38</v>
      </c>
      <c r="I8275" s="924"/>
      <c r="J8275" s="921" t="s">
        <v>31</v>
      </c>
      <c r="K8275" s="921" t="s">
        <v>31</v>
      </c>
      <c r="L8275" s="925">
        <v>0</v>
      </c>
    </row>
    <row r="8276" spans="1:12" s="1" customFormat="1" ht="34.5" customHeight="1" x14ac:dyDescent="0.15">
      <c r="A8276" s="918"/>
      <c r="B8276" s="14" t="s">
        <v>1273</v>
      </c>
      <c r="C8276" s="14" t="s">
        <v>4487</v>
      </c>
      <c r="D8276" s="15">
        <v>43584</v>
      </c>
      <c r="E8276" s="14" t="s">
        <v>4488</v>
      </c>
      <c r="F8276" s="920"/>
      <c r="G8276" s="920"/>
      <c r="H8276" s="924"/>
      <c r="I8276" s="924"/>
      <c r="J8276" s="921"/>
      <c r="K8276" s="921"/>
      <c r="L8276" s="925"/>
    </row>
    <row r="8277" spans="1:12" s="1" customFormat="1" ht="24" customHeight="1" x14ac:dyDescent="0.15">
      <c r="A8277" s="918">
        <v>1541</v>
      </c>
      <c r="B8277" s="9" t="s">
        <v>22</v>
      </c>
      <c r="C8277" s="13" t="s">
        <v>23</v>
      </c>
      <c r="D8277" s="13" t="s">
        <v>24</v>
      </c>
      <c r="E8277" s="13" t="s">
        <v>25</v>
      </c>
      <c r="F8277" s="919" t="s">
        <v>17</v>
      </c>
      <c r="G8277" s="919"/>
      <c r="H8277" s="920"/>
      <c r="I8277" s="920"/>
      <c r="J8277" s="920"/>
      <c r="K8277" s="920"/>
      <c r="L8277" s="920"/>
    </row>
    <row r="8278" spans="1:12" s="1" customFormat="1" ht="26.25" customHeight="1" x14ac:dyDescent="0.15">
      <c r="A8278" s="918"/>
      <c r="B8278" s="921" t="s">
        <v>4485</v>
      </c>
      <c r="C8278" s="921" t="s">
        <v>4489</v>
      </c>
      <c r="D8278" s="923">
        <v>43587</v>
      </c>
      <c r="E8278" s="921" t="s">
        <v>1198</v>
      </c>
      <c r="F8278" s="921" t="s">
        <v>2511</v>
      </c>
      <c r="G8278" s="921"/>
      <c r="H8278" s="924" t="s">
        <v>30</v>
      </c>
      <c r="I8278" s="924"/>
      <c r="J8278" s="14" t="s">
        <v>31</v>
      </c>
      <c r="K8278" s="14" t="s">
        <v>32</v>
      </c>
      <c r="L8278" s="16">
        <v>324</v>
      </c>
    </row>
    <row r="8279" spans="1:12" s="1" customFormat="1" ht="60.75" customHeight="1" x14ac:dyDescent="0.15">
      <c r="A8279" s="918"/>
      <c r="B8279" s="921"/>
      <c r="C8279" s="921"/>
      <c r="D8279" s="923"/>
      <c r="E8279" s="921"/>
      <c r="F8279" s="921"/>
      <c r="G8279" s="921"/>
      <c r="H8279" s="924" t="s">
        <v>33</v>
      </c>
      <c r="I8279" s="924"/>
      <c r="J8279" s="14" t="s">
        <v>31</v>
      </c>
      <c r="K8279" s="14" t="s">
        <v>32</v>
      </c>
      <c r="L8279" s="16">
        <v>550</v>
      </c>
    </row>
    <row r="8280" spans="1:12" s="1" customFormat="1" ht="24" customHeight="1" x14ac:dyDescent="0.15">
      <c r="A8280" s="918"/>
      <c r="B8280" s="9" t="s">
        <v>34</v>
      </c>
      <c r="C8280" s="13" t="s">
        <v>35</v>
      </c>
      <c r="D8280" s="13" t="s">
        <v>36</v>
      </c>
      <c r="E8280" s="13" t="s">
        <v>37</v>
      </c>
      <c r="F8280" s="920"/>
      <c r="G8280" s="920"/>
      <c r="H8280" s="924" t="s">
        <v>38</v>
      </c>
      <c r="I8280" s="924"/>
      <c r="J8280" s="921" t="s">
        <v>31</v>
      </c>
      <c r="K8280" s="921" t="s">
        <v>32</v>
      </c>
      <c r="L8280" s="925">
        <v>100</v>
      </c>
    </row>
    <row r="8281" spans="1:12" s="1" customFormat="1" ht="34.5" customHeight="1" x14ac:dyDescent="0.15">
      <c r="A8281" s="918"/>
      <c r="B8281" s="14" t="s">
        <v>1273</v>
      </c>
      <c r="C8281" s="14" t="s">
        <v>2511</v>
      </c>
      <c r="D8281" s="15">
        <v>43589</v>
      </c>
      <c r="E8281" s="14" t="s">
        <v>404</v>
      </c>
      <c r="F8281" s="920"/>
      <c r="G8281" s="920"/>
      <c r="H8281" s="924"/>
      <c r="I8281" s="924"/>
      <c r="J8281" s="921"/>
      <c r="K8281" s="921"/>
      <c r="L8281" s="925"/>
    </row>
    <row r="8282" spans="1:12" s="1" customFormat="1" ht="24" customHeight="1" x14ac:dyDescent="0.15">
      <c r="A8282" s="918">
        <v>1542</v>
      </c>
      <c r="B8282" s="9" t="s">
        <v>22</v>
      </c>
      <c r="C8282" s="13" t="s">
        <v>23</v>
      </c>
      <c r="D8282" s="13" t="s">
        <v>24</v>
      </c>
      <c r="E8282" s="13" t="s">
        <v>25</v>
      </c>
      <c r="F8282" s="919" t="s">
        <v>17</v>
      </c>
      <c r="G8282" s="919"/>
      <c r="H8282" s="920"/>
      <c r="I8282" s="920"/>
      <c r="J8282" s="920"/>
      <c r="K8282" s="920"/>
      <c r="L8282" s="920"/>
    </row>
    <row r="8283" spans="1:12" s="1" customFormat="1" ht="26.25" customHeight="1" x14ac:dyDescent="0.15">
      <c r="A8283" s="918"/>
      <c r="B8283" s="921" t="s">
        <v>4485</v>
      </c>
      <c r="C8283" s="921" t="s">
        <v>4490</v>
      </c>
      <c r="D8283" s="923">
        <v>43602</v>
      </c>
      <c r="E8283" s="921" t="s">
        <v>4491</v>
      </c>
      <c r="F8283" s="921" t="s">
        <v>4492</v>
      </c>
      <c r="G8283" s="921"/>
      <c r="H8283" s="924" t="s">
        <v>30</v>
      </c>
      <c r="I8283" s="924"/>
      <c r="J8283" s="14" t="s">
        <v>31</v>
      </c>
      <c r="K8283" s="14" t="s">
        <v>31</v>
      </c>
      <c r="L8283" s="16">
        <v>0</v>
      </c>
    </row>
    <row r="8284" spans="1:12" s="1" customFormat="1" ht="29.25" customHeight="1" x14ac:dyDescent="0.15">
      <c r="A8284" s="918"/>
      <c r="B8284" s="921"/>
      <c r="C8284" s="921"/>
      <c r="D8284" s="923"/>
      <c r="E8284" s="921"/>
      <c r="F8284" s="921"/>
      <c r="G8284" s="921"/>
      <c r="H8284" s="924" t="s">
        <v>33</v>
      </c>
      <c r="I8284" s="924"/>
      <c r="J8284" s="14" t="s">
        <v>31</v>
      </c>
      <c r="K8284" s="14" t="s">
        <v>32</v>
      </c>
      <c r="L8284" s="16">
        <v>550</v>
      </c>
    </row>
    <row r="8285" spans="1:12" s="1" customFormat="1" ht="24" customHeight="1" x14ac:dyDescent="0.15">
      <c r="A8285" s="918"/>
      <c r="B8285" s="9" t="s">
        <v>34</v>
      </c>
      <c r="C8285" s="13" t="s">
        <v>35</v>
      </c>
      <c r="D8285" s="13" t="s">
        <v>36</v>
      </c>
      <c r="E8285" s="13" t="s">
        <v>37</v>
      </c>
      <c r="F8285" s="920"/>
      <c r="G8285" s="920"/>
      <c r="H8285" s="924" t="s">
        <v>38</v>
      </c>
      <c r="I8285" s="924"/>
      <c r="J8285" s="921" t="s">
        <v>31</v>
      </c>
      <c r="K8285" s="921" t="s">
        <v>32</v>
      </c>
      <c r="L8285" s="925">
        <v>100</v>
      </c>
    </row>
    <row r="8286" spans="1:12" s="1" customFormat="1" ht="34.5" customHeight="1" x14ac:dyDescent="0.15">
      <c r="A8286" s="918"/>
      <c r="B8286" s="14" t="s">
        <v>1273</v>
      </c>
      <c r="C8286" s="14" t="s">
        <v>4492</v>
      </c>
      <c r="D8286" s="15">
        <v>43602</v>
      </c>
      <c r="E8286" s="14" t="s">
        <v>4493</v>
      </c>
      <c r="F8286" s="920"/>
      <c r="G8286" s="920"/>
      <c r="H8286" s="924"/>
      <c r="I8286" s="924"/>
      <c r="J8286" s="921"/>
      <c r="K8286" s="921"/>
      <c r="L8286" s="925"/>
    </row>
    <row r="8287" spans="1:12" s="1" customFormat="1" ht="24" customHeight="1" x14ac:dyDescent="0.15">
      <c r="A8287" s="918">
        <v>1543</v>
      </c>
      <c r="B8287" s="9" t="s">
        <v>22</v>
      </c>
      <c r="C8287" s="13" t="s">
        <v>23</v>
      </c>
      <c r="D8287" s="13" t="s">
        <v>24</v>
      </c>
      <c r="E8287" s="13" t="s">
        <v>25</v>
      </c>
      <c r="F8287" s="919" t="s">
        <v>17</v>
      </c>
      <c r="G8287" s="919"/>
      <c r="H8287" s="920"/>
      <c r="I8287" s="920"/>
      <c r="J8287" s="920"/>
      <c r="K8287" s="920"/>
      <c r="L8287" s="920"/>
    </row>
    <row r="8288" spans="1:12" s="1" customFormat="1" ht="26.25" customHeight="1" x14ac:dyDescent="0.15">
      <c r="A8288" s="918"/>
      <c r="B8288" s="921" t="s">
        <v>4485</v>
      </c>
      <c r="C8288" s="921" t="s">
        <v>4494</v>
      </c>
      <c r="D8288" s="923">
        <v>43604</v>
      </c>
      <c r="E8288" s="921" t="s">
        <v>465</v>
      </c>
      <c r="F8288" s="921" t="s">
        <v>4495</v>
      </c>
      <c r="G8288" s="921"/>
      <c r="H8288" s="924" t="s">
        <v>30</v>
      </c>
      <c r="I8288" s="924"/>
      <c r="J8288" s="14" t="s">
        <v>31</v>
      </c>
      <c r="K8288" s="14" t="s">
        <v>32</v>
      </c>
      <c r="L8288" s="16">
        <v>944</v>
      </c>
    </row>
    <row r="8289" spans="1:12" s="1" customFormat="1" ht="29.25" customHeight="1" x14ac:dyDescent="0.15">
      <c r="A8289" s="918"/>
      <c r="B8289" s="921"/>
      <c r="C8289" s="921"/>
      <c r="D8289" s="923"/>
      <c r="E8289" s="921"/>
      <c r="F8289" s="921"/>
      <c r="G8289" s="921"/>
      <c r="H8289" s="924" t="s">
        <v>33</v>
      </c>
      <c r="I8289" s="924"/>
      <c r="J8289" s="14" t="s">
        <v>31</v>
      </c>
      <c r="K8289" s="14" t="s">
        <v>32</v>
      </c>
      <c r="L8289" s="16">
        <v>3146.03</v>
      </c>
    </row>
    <row r="8290" spans="1:12" s="1" customFormat="1" ht="24" customHeight="1" x14ac:dyDescent="0.15">
      <c r="A8290" s="918"/>
      <c r="B8290" s="9" t="s">
        <v>34</v>
      </c>
      <c r="C8290" s="13" t="s">
        <v>35</v>
      </c>
      <c r="D8290" s="13" t="s">
        <v>36</v>
      </c>
      <c r="E8290" s="13" t="s">
        <v>37</v>
      </c>
      <c r="F8290" s="920"/>
      <c r="G8290" s="920"/>
      <c r="H8290" s="924" t="s">
        <v>38</v>
      </c>
      <c r="I8290" s="924"/>
      <c r="J8290" s="921" t="s">
        <v>31</v>
      </c>
      <c r="K8290" s="921" t="s">
        <v>31</v>
      </c>
      <c r="L8290" s="925">
        <v>0</v>
      </c>
    </row>
    <row r="8291" spans="1:12" s="1" customFormat="1" ht="34.5" customHeight="1" x14ac:dyDescent="0.15">
      <c r="A8291" s="918"/>
      <c r="B8291" s="14" t="s">
        <v>1273</v>
      </c>
      <c r="C8291" s="14" t="s">
        <v>4495</v>
      </c>
      <c r="D8291" s="15">
        <v>43608</v>
      </c>
      <c r="E8291" s="14" t="s">
        <v>4496</v>
      </c>
      <c r="F8291" s="920"/>
      <c r="G8291" s="920"/>
      <c r="H8291" s="924"/>
      <c r="I8291" s="924"/>
      <c r="J8291" s="921"/>
      <c r="K8291" s="921"/>
      <c r="L8291" s="925"/>
    </row>
    <row r="8292" spans="1:12" s="1" customFormat="1" ht="24" customHeight="1" x14ac:dyDescent="0.15">
      <c r="A8292" s="918">
        <v>1544</v>
      </c>
      <c r="B8292" s="9" t="s">
        <v>22</v>
      </c>
      <c r="C8292" s="13" t="s">
        <v>23</v>
      </c>
      <c r="D8292" s="13" t="s">
        <v>24</v>
      </c>
      <c r="E8292" s="13" t="s">
        <v>25</v>
      </c>
      <c r="F8292" s="919" t="s">
        <v>17</v>
      </c>
      <c r="G8292" s="919"/>
      <c r="H8292" s="920"/>
      <c r="I8292" s="920"/>
      <c r="J8292" s="920"/>
      <c r="K8292" s="920"/>
      <c r="L8292" s="920"/>
    </row>
    <row r="8293" spans="1:12" s="1" customFormat="1" ht="26.25" customHeight="1" x14ac:dyDescent="0.15">
      <c r="A8293" s="918"/>
      <c r="B8293" s="921" t="s">
        <v>4485</v>
      </c>
      <c r="C8293" s="921" t="s">
        <v>4497</v>
      </c>
      <c r="D8293" s="923">
        <v>43644</v>
      </c>
      <c r="E8293" s="921" t="s">
        <v>4498</v>
      </c>
      <c r="F8293" s="921" t="s">
        <v>4499</v>
      </c>
      <c r="G8293" s="921"/>
      <c r="H8293" s="924" t="s">
        <v>30</v>
      </c>
      <c r="I8293" s="924"/>
      <c r="J8293" s="14" t="s">
        <v>31</v>
      </c>
      <c r="K8293" s="14" t="s">
        <v>32</v>
      </c>
      <c r="L8293" s="16">
        <v>618</v>
      </c>
    </row>
    <row r="8294" spans="1:12" s="1" customFormat="1" ht="39.75" customHeight="1" x14ac:dyDescent="0.15">
      <c r="A8294" s="918"/>
      <c r="B8294" s="921"/>
      <c r="C8294" s="921"/>
      <c r="D8294" s="923"/>
      <c r="E8294" s="921"/>
      <c r="F8294" s="921"/>
      <c r="G8294" s="921"/>
      <c r="H8294" s="924" t="s">
        <v>33</v>
      </c>
      <c r="I8294" s="924"/>
      <c r="J8294" s="14" t="s">
        <v>31</v>
      </c>
      <c r="K8294" s="14" t="s">
        <v>32</v>
      </c>
      <c r="L8294" s="16">
        <v>1171</v>
      </c>
    </row>
    <row r="8295" spans="1:12" s="1" customFormat="1" ht="24" customHeight="1" x14ac:dyDescent="0.15">
      <c r="A8295" s="918"/>
      <c r="B8295" s="9" t="s">
        <v>34</v>
      </c>
      <c r="C8295" s="13" t="s">
        <v>35</v>
      </c>
      <c r="D8295" s="13" t="s">
        <v>36</v>
      </c>
      <c r="E8295" s="13" t="s">
        <v>37</v>
      </c>
      <c r="F8295" s="920"/>
      <c r="G8295" s="920"/>
      <c r="H8295" s="924" t="s">
        <v>38</v>
      </c>
      <c r="I8295" s="924"/>
      <c r="J8295" s="921" t="s">
        <v>31</v>
      </c>
      <c r="K8295" s="921" t="s">
        <v>32</v>
      </c>
      <c r="L8295" s="925">
        <v>100</v>
      </c>
    </row>
    <row r="8296" spans="1:12" s="1" customFormat="1" ht="34.5" customHeight="1" x14ac:dyDescent="0.15">
      <c r="A8296" s="918"/>
      <c r="B8296" s="14" t="s">
        <v>1273</v>
      </c>
      <c r="C8296" s="14" t="s">
        <v>4499</v>
      </c>
      <c r="D8296" s="15">
        <v>43646</v>
      </c>
      <c r="E8296" s="14" t="s">
        <v>475</v>
      </c>
      <c r="F8296" s="920"/>
      <c r="G8296" s="920"/>
      <c r="H8296" s="924"/>
      <c r="I8296" s="924"/>
      <c r="J8296" s="921"/>
      <c r="K8296" s="921"/>
      <c r="L8296" s="925"/>
    </row>
    <row r="8297" spans="1:12" s="1" customFormat="1" ht="24" customHeight="1" x14ac:dyDescent="0.15">
      <c r="A8297" s="918">
        <v>1545</v>
      </c>
      <c r="B8297" s="9" t="s">
        <v>22</v>
      </c>
      <c r="C8297" s="13" t="s">
        <v>23</v>
      </c>
      <c r="D8297" s="13" t="s">
        <v>24</v>
      </c>
      <c r="E8297" s="13" t="s">
        <v>25</v>
      </c>
      <c r="F8297" s="919" t="s">
        <v>17</v>
      </c>
      <c r="G8297" s="919"/>
      <c r="H8297" s="920"/>
      <c r="I8297" s="920"/>
      <c r="J8297" s="920"/>
      <c r="K8297" s="920"/>
      <c r="L8297" s="920"/>
    </row>
    <row r="8298" spans="1:12" s="1" customFormat="1" ht="26.25" customHeight="1" x14ac:dyDescent="0.15">
      <c r="A8298" s="918"/>
      <c r="B8298" s="921" t="s">
        <v>4485</v>
      </c>
      <c r="C8298" s="921" t="s">
        <v>4500</v>
      </c>
      <c r="D8298" s="923">
        <v>43718</v>
      </c>
      <c r="E8298" s="921" t="s">
        <v>3716</v>
      </c>
      <c r="F8298" s="921" t="s">
        <v>4495</v>
      </c>
      <c r="G8298" s="921"/>
      <c r="H8298" s="924" t="s">
        <v>30</v>
      </c>
      <c r="I8298" s="924"/>
      <c r="J8298" s="14" t="s">
        <v>31</v>
      </c>
      <c r="K8298" s="14" t="s">
        <v>32</v>
      </c>
      <c r="L8298" s="16">
        <v>451.4</v>
      </c>
    </row>
    <row r="8299" spans="1:12" s="1" customFormat="1" ht="29.25" customHeight="1" x14ac:dyDescent="0.15">
      <c r="A8299" s="918"/>
      <c r="B8299" s="921"/>
      <c r="C8299" s="921"/>
      <c r="D8299" s="923"/>
      <c r="E8299" s="921"/>
      <c r="F8299" s="921"/>
      <c r="G8299" s="921"/>
      <c r="H8299" s="924" t="s">
        <v>33</v>
      </c>
      <c r="I8299" s="924"/>
      <c r="J8299" s="14" t="s">
        <v>31</v>
      </c>
      <c r="K8299" s="14" t="s">
        <v>32</v>
      </c>
      <c r="L8299" s="16">
        <v>679.13</v>
      </c>
    </row>
    <row r="8300" spans="1:12" s="1" customFormat="1" ht="24" customHeight="1" x14ac:dyDescent="0.15">
      <c r="A8300" s="918"/>
      <c r="B8300" s="9" t="s">
        <v>34</v>
      </c>
      <c r="C8300" s="13" t="s">
        <v>35</v>
      </c>
      <c r="D8300" s="13" t="s">
        <v>36</v>
      </c>
      <c r="E8300" s="13" t="s">
        <v>37</v>
      </c>
      <c r="F8300" s="920"/>
      <c r="G8300" s="920"/>
      <c r="H8300" s="924" t="s">
        <v>38</v>
      </c>
      <c r="I8300" s="924"/>
      <c r="J8300" s="921" t="s">
        <v>31</v>
      </c>
      <c r="K8300" s="921" t="s">
        <v>31</v>
      </c>
      <c r="L8300" s="925">
        <v>0</v>
      </c>
    </row>
    <row r="8301" spans="1:12" s="1" customFormat="1" ht="34.5" customHeight="1" x14ac:dyDescent="0.15">
      <c r="A8301" s="918"/>
      <c r="B8301" s="14" t="s">
        <v>1273</v>
      </c>
      <c r="C8301" s="14" t="s">
        <v>4495</v>
      </c>
      <c r="D8301" s="15">
        <v>43721</v>
      </c>
      <c r="E8301" s="14" t="s">
        <v>1452</v>
      </c>
      <c r="F8301" s="920"/>
      <c r="G8301" s="920"/>
      <c r="H8301" s="924"/>
      <c r="I8301" s="924"/>
      <c r="J8301" s="921"/>
      <c r="K8301" s="921"/>
      <c r="L8301" s="925"/>
    </row>
    <row r="8302" spans="1:12" s="1" customFormat="1" ht="24" customHeight="1" x14ac:dyDescent="0.15">
      <c r="A8302" s="918">
        <v>1546</v>
      </c>
      <c r="B8302" s="9" t="s">
        <v>22</v>
      </c>
      <c r="C8302" s="13" t="s">
        <v>23</v>
      </c>
      <c r="D8302" s="13" t="s">
        <v>24</v>
      </c>
      <c r="E8302" s="13" t="s">
        <v>25</v>
      </c>
      <c r="F8302" s="919" t="s">
        <v>17</v>
      </c>
      <c r="G8302" s="919"/>
      <c r="H8302" s="920"/>
      <c r="I8302" s="920"/>
      <c r="J8302" s="920"/>
      <c r="K8302" s="920"/>
      <c r="L8302" s="920"/>
    </row>
    <row r="8303" spans="1:12" s="1" customFormat="1" ht="26.25" customHeight="1" x14ac:dyDescent="0.15">
      <c r="A8303" s="918"/>
      <c r="B8303" s="921" t="s">
        <v>4485</v>
      </c>
      <c r="C8303" s="921" t="s">
        <v>4501</v>
      </c>
      <c r="D8303" s="923">
        <v>43723</v>
      </c>
      <c r="E8303" s="921" t="s">
        <v>465</v>
      </c>
      <c r="F8303" s="921" t="s">
        <v>4487</v>
      </c>
      <c r="G8303" s="921"/>
      <c r="H8303" s="924" t="s">
        <v>30</v>
      </c>
      <c r="I8303" s="924"/>
      <c r="J8303" s="14" t="s">
        <v>31</v>
      </c>
      <c r="K8303" s="14" t="s">
        <v>32</v>
      </c>
      <c r="L8303" s="16">
        <v>669</v>
      </c>
    </row>
    <row r="8304" spans="1:12" s="1" customFormat="1" ht="29.25" customHeight="1" x14ac:dyDescent="0.15">
      <c r="A8304" s="918"/>
      <c r="B8304" s="921"/>
      <c r="C8304" s="921"/>
      <c r="D8304" s="923"/>
      <c r="E8304" s="921"/>
      <c r="F8304" s="921"/>
      <c r="G8304" s="921"/>
      <c r="H8304" s="924" t="s">
        <v>33</v>
      </c>
      <c r="I8304" s="924"/>
      <c r="J8304" s="14" t="s">
        <v>31</v>
      </c>
      <c r="K8304" s="14" t="s">
        <v>32</v>
      </c>
      <c r="L8304" s="16">
        <v>2872.83</v>
      </c>
    </row>
    <row r="8305" spans="1:12" s="1" customFormat="1" ht="24" customHeight="1" x14ac:dyDescent="0.15">
      <c r="A8305" s="918"/>
      <c r="B8305" s="9" t="s">
        <v>34</v>
      </c>
      <c r="C8305" s="13" t="s">
        <v>35</v>
      </c>
      <c r="D8305" s="13" t="s">
        <v>36</v>
      </c>
      <c r="E8305" s="13" t="s">
        <v>37</v>
      </c>
      <c r="F8305" s="920"/>
      <c r="G8305" s="920"/>
      <c r="H8305" s="924" t="s">
        <v>38</v>
      </c>
      <c r="I8305" s="924"/>
      <c r="J8305" s="921" t="s">
        <v>31</v>
      </c>
      <c r="K8305" s="921" t="s">
        <v>31</v>
      </c>
      <c r="L8305" s="925">
        <v>0</v>
      </c>
    </row>
    <row r="8306" spans="1:12" s="1" customFormat="1" ht="34.5" customHeight="1" x14ac:dyDescent="0.15">
      <c r="A8306" s="918"/>
      <c r="B8306" s="14" t="s">
        <v>1273</v>
      </c>
      <c r="C8306" s="14" t="s">
        <v>4487</v>
      </c>
      <c r="D8306" s="15">
        <v>43727</v>
      </c>
      <c r="E8306" s="14" t="s">
        <v>4502</v>
      </c>
      <c r="F8306" s="920"/>
      <c r="G8306" s="920"/>
      <c r="H8306" s="924"/>
      <c r="I8306" s="924"/>
      <c r="J8306" s="921"/>
      <c r="K8306" s="921"/>
      <c r="L8306" s="925"/>
    </row>
    <row r="8307" spans="1:12" s="1" customFormat="1" ht="24" customHeight="1" x14ac:dyDescent="0.15">
      <c r="A8307" s="918">
        <v>1547</v>
      </c>
      <c r="B8307" s="9" t="s">
        <v>22</v>
      </c>
      <c r="C8307" s="13" t="s">
        <v>23</v>
      </c>
      <c r="D8307" s="13" t="s">
        <v>24</v>
      </c>
      <c r="E8307" s="13" t="s">
        <v>25</v>
      </c>
      <c r="F8307" s="919" t="s">
        <v>17</v>
      </c>
      <c r="G8307" s="919"/>
      <c r="H8307" s="920"/>
      <c r="I8307" s="920"/>
      <c r="J8307" s="920"/>
      <c r="K8307" s="920"/>
      <c r="L8307" s="920"/>
    </row>
    <row r="8308" spans="1:12" s="1" customFormat="1" ht="26.25" customHeight="1" x14ac:dyDescent="0.15">
      <c r="A8308" s="918"/>
      <c r="B8308" s="921" t="s">
        <v>4503</v>
      </c>
      <c r="C8308" s="922" t="s">
        <v>4504</v>
      </c>
      <c r="D8308" s="923">
        <v>43680</v>
      </c>
      <c r="E8308" s="921" t="s">
        <v>207</v>
      </c>
      <c r="F8308" s="921" t="s">
        <v>208</v>
      </c>
      <c r="G8308" s="921"/>
      <c r="H8308" s="924" t="s">
        <v>30</v>
      </c>
      <c r="I8308" s="924"/>
      <c r="J8308" s="14" t="s">
        <v>31</v>
      </c>
      <c r="K8308" s="14" t="s">
        <v>32</v>
      </c>
      <c r="L8308" s="16">
        <v>156</v>
      </c>
    </row>
    <row r="8309" spans="1:12" s="1" customFormat="1" ht="323.25" customHeight="1" x14ac:dyDescent="0.15">
      <c r="A8309" s="918"/>
      <c r="B8309" s="921"/>
      <c r="C8309" s="922"/>
      <c r="D8309" s="923"/>
      <c r="E8309" s="921"/>
      <c r="F8309" s="921"/>
      <c r="G8309" s="921"/>
      <c r="H8309" s="924" t="s">
        <v>33</v>
      </c>
      <c r="I8309" s="924"/>
      <c r="J8309" s="14" t="s">
        <v>31</v>
      </c>
      <c r="K8309" s="14" t="s">
        <v>32</v>
      </c>
      <c r="L8309" s="16">
        <v>326.59000000000003</v>
      </c>
    </row>
    <row r="8310" spans="1:12" s="1" customFormat="1" ht="24" customHeight="1" x14ac:dyDescent="0.15">
      <c r="A8310" s="918"/>
      <c r="B8310" s="9" t="s">
        <v>34</v>
      </c>
      <c r="C8310" s="13" t="s">
        <v>35</v>
      </c>
      <c r="D8310" s="13" t="s">
        <v>36</v>
      </c>
      <c r="E8310" s="13" t="s">
        <v>37</v>
      </c>
      <c r="F8310" s="920"/>
      <c r="G8310" s="920"/>
      <c r="H8310" s="924" t="s">
        <v>38</v>
      </c>
      <c r="I8310" s="924"/>
      <c r="J8310" s="921" t="s">
        <v>31</v>
      </c>
      <c r="K8310" s="921" t="s">
        <v>32</v>
      </c>
      <c r="L8310" s="925">
        <v>199.74</v>
      </c>
    </row>
    <row r="8311" spans="1:12" s="1" customFormat="1" ht="24" customHeight="1" x14ac:dyDescent="0.15">
      <c r="A8311" s="918"/>
      <c r="B8311" s="14" t="s">
        <v>39</v>
      </c>
      <c r="C8311" s="14" t="s">
        <v>208</v>
      </c>
      <c r="D8311" s="15">
        <v>43681</v>
      </c>
      <c r="E8311" s="14" t="s">
        <v>4505</v>
      </c>
      <c r="F8311" s="920"/>
      <c r="G8311" s="920"/>
      <c r="H8311" s="924"/>
      <c r="I8311" s="924"/>
      <c r="J8311" s="921"/>
      <c r="K8311" s="921"/>
      <c r="L8311" s="925"/>
    </row>
    <row r="8312" spans="1:12" s="1" customFormat="1" ht="24" customHeight="1" x14ac:dyDescent="0.15">
      <c r="A8312" s="918">
        <v>1548</v>
      </c>
      <c r="B8312" s="9" t="s">
        <v>22</v>
      </c>
      <c r="C8312" s="13" t="s">
        <v>23</v>
      </c>
      <c r="D8312" s="13" t="s">
        <v>24</v>
      </c>
      <c r="E8312" s="13" t="s">
        <v>25</v>
      </c>
      <c r="F8312" s="919" t="s">
        <v>17</v>
      </c>
      <c r="G8312" s="919"/>
      <c r="H8312" s="920"/>
      <c r="I8312" s="920"/>
      <c r="J8312" s="920"/>
      <c r="K8312" s="920"/>
      <c r="L8312" s="920"/>
    </row>
    <row r="8313" spans="1:12" s="1" customFormat="1" ht="26.25" customHeight="1" x14ac:dyDescent="0.15">
      <c r="A8313" s="918"/>
      <c r="B8313" s="921" t="s">
        <v>4506</v>
      </c>
      <c r="C8313" s="922" t="s">
        <v>4507</v>
      </c>
      <c r="D8313" s="923">
        <v>43722</v>
      </c>
      <c r="E8313" s="921" t="s">
        <v>187</v>
      </c>
      <c r="F8313" s="921" t="s">
        <v>4508</v>
      </c>
      <c r="G8313" s="921"/>
      <c r="H8313" s="924" t="s">
        <v>30</v>
      </c>
      <c r="I8313" s="924"/>
      <c r="J8313" s="14" t="s">
        <v>31</v>
      </c>
      <c r="K8313" s="14" t="s">
        <v>31</v>
      </c>
      <c r="L8313" s="16">
        <v>0</v>
      </c>
    </row>
    <row r="8314" spans="1:12" s="1" customFormat="1" ht="113.25" customHeight="1" x14ac:dyDescent="0.15">
      <c r="A8314" s="918"/>
      <c r="B8314" s="921"/>
      <c r="C8314" s="922"/>
      <c r="D8314" s="923"/>
      <c r="E8314" s="921"/>
      <c r="F8314" s="921"/>
      <c r="G8314" s="921"/>
      <c r="H8314" s="924" t="s">
        <v>33</v>
      </c>
      <c r="I8314" s="924"/>
      <c r="J8314" s="14" t="s">
        <v>31</v>
      </c>
      <c r="K8314" s="14" t="s">
        <v>31</v>
      </c>
      <c r="L8314" s="16">
        <v>0</v>
      </c>
    </row>
    <row r="8315" spans="1:12" s="1" customFormat="1" ht="24" customHeight="1" x14ac:dyDescent="0.15">
      <c r="A8315" s="918"/>
      <c r="B8315" s="9" t="s">
        <v>34</v>
      </c>
      <c r="C8315" s="13" t="s">
        <v>35</v>
      </c>
      <c r="D8315" s="13" t="s">
        <v>36</v>
      </c>
      <c r="E8315" s="13" t="s">
        <v>37</v>
      </c>
      <c r="F8315" s="920"/>
      <c r="G8315" s="920"/>
      <c r="H8315" s="924" t="s">
        <v>38</v>
      </c>
      <c r="I8315" s="924"/>
      <c r="J8315" s="921" t="s">
        <v>31</v>
      </c>
      <c r="K8315" s="921" t="s">
        <v>32</v>
      </c>
      <c r="L8315" s="925">
        <v>640</v>
      </c>
    </row>
    <row r="8316" spans="1:12" s="1" customFormat="1" ht="24" customHeight="1" x14ac:dyDescent="0.15">
      <c r="A8316" s="918"/>
      <c r="B8316" s="14" t="s">
        <v>39</v>
      </c>
      <c r="C8316" s="14" t="s">
        <v>4508</v>
      </c>
      <c r="D8316" s="15">
        <v>43725</v>
      </c>
      <c r="E8316" s="14" t="s">
        <v>1617</v>
      </c>
      <c r="F8316" s="920"/>
      <c r="G8316" s="920"/>
      <c r="H8316" s="924"/>
      <c r="I8316" s="924"/>
      <c r="J8316" s="921"/>
      <c r="K8316" s="921"/>
      <c r="L8316" s="925"/>
    </row>
    <row r="8317" spans="1:12" s="1" customFormat="1" ht="24" customHeight="1" x14ac:dyDescent="0.15">
      <c r="A8317" s="918">
        <v>1549</v>
      </c>
      <c r="B8317" s="9" t="s">
        <v>22</v>
      </c>
      <c r="C8317" s="13" t="s">
        <v>23</v>
      </c>
      <c r="D8317" s="13" t="s">
        <v>24</v>
      </c>
      <c r="E8317" s="13" t="s">
        <v>25</v>
      </c>
      <c r="F8317" s="919" t="s">
        <v>17</v>
      </c>
      <c r="G8317" s="919"/>
      <c r="H8317" s="920"/>
      <c r="I8317" s="920"/>
      <c r="J8317" s="920"/>
      <c r="K8317" s="920"/>
      <c r="L8317" s="920"/>
    </row>
    <row r="8318" spans="1:12" s="1" customFormat="1" ht="26.25" customHeight="1" x14ac:dyDescent="0.15">
      <c r="A8318" s="918"/>
      <c r="B8318" s="921" t="s">
        <v>4509</v>
      </c>
      <c r="C8318" s="922" t="s">
        <v>4510</v>
      </c>
      <c r="D8318" s="923">
        <v>43558</v>
      </c>
      <c r="E8318" s="921" t="s">
        <v>172</v>
      </c>
      <c r="F8318" s="921" t="s">
        <v>3379</v>
      </c>
      <c r="G8318" s="921"/>
      <c r="H8318" s="924" t="s">
        <v>30</v>
      </c>
      <c r="I8318" s="924"/>
      <c r="J8318" s="14" t="s">
        <v>31</v>
      </c>
      <c r="K8318" s="14" t="s">
        <v>32</v>
      </c>
      <c r="L8318" s="16">
        <v>322</v>
      </c>
    </row>
    <row r="8319" spans="1:12" s="1" customFormat="1" ht="409.2" customHeight="1" x14ac:dyDescent="0.15">
      <c r="A8319" s="918"/>
      <c r="B8319" s="921"/>
      <c r="C8319" s="922"/>
      <c r="D8319" s="923"/>
      <c r="E8319" s="921"/>
      <c r="F8319" s="921"/>
      <c r="G8319" s="921"/>
      <c r="H8319" s="924" t="s">
        <v>33</v>
      </c>
      <c r="I8319" s="924"/>
      <c r="J8319" s="921" t="s">
        <v>31</v>
      </c>
      <c r="K8319" s="921" t="s">
        <v>32</v>
      </c>
      <c r="L8319" s="925">
        <v>450</v>
      </c>
    </row>
    <row r="8320" spans="1:12" s="1" customFormat="1" ht="92.85" customHeight="1" x14ac:dyDescent="0.15">
      <c r="A8320" s="918"/>
      <c r="B8320" s="921"/>
      <c r="C8320" s="922"/>
      <c r="D8320" s="923"/>
      <c r="E8320" s="921"/>
      <c r="F8320" s="921"/>
      <c r="G8320" s="921"/>
      <c r="H8320" s="924"/>
      <c r="I8320" s="924"/>
      <c r="J8320" s="921"/>
      <c r="K8320" s="921"/>
      <c r="L8320" s="925"/>
    </row>
    <row r="8321" spans="1:12" s="1" customFormat="1" ht="24" customHeight="1" x14ac:dyDescent="0.15">
      <c r="A8321" s="918"/>
      <c r="B8321" s="9" t="s">
        <v>34</v>
      </c>
      <c r="C8321" s="13" t="s">
        <v>35</v>
      </c>
      <c r="D8321" s="13" t="s">
        <v>36</v>
      </c>
      <c r="E8321" s="13" t="s">
        <v>37</v>
      </c>
      <c r="F8321" s="920"/>
      <c r="G8321" s="920"/>
      <c r="H8321" s="924" t="s">
        <v>38</v>
      </c>
      <c r="I8321" s="924"/>
      <c r="J8321" s="921" t="s">
        <v>31</v>
      </c>
      <c r="K8321" s="921" t="s">
        <v>32</v>
      </c>
      <c r="L8321" s="925">
        <v>150</v>
      </c>
    </row>
    <row r="8322" spans="1:12" s="1" customFormat="1" ht="24" customHeight="1" x14ac:dyDescent="0.15">
      <c r="A8322" s="918"/>
      <c r="B8322" s="14" t="s">
        <v>3975</v>
      </c>
      <c r="C8322" s="14" t="s">
        <v>3379</v>
      </c>
      <c r="D8322" s="15">
        <v>43562</v>
      </c>
      <c r="E8322" s="14" t="s">
        <v>746</v>
      </c>
      <c r="F8322" s="920"/>
      <c r="G8322" s="920"/>
      <c r="H8322" s="924"/>
      <c r="I8322" s="924"/>
      <c r="J8322" s="921"/>
      <c r="K8322" s="921"/>
      <c r="L8322" s="925"/>
    </row>
    <row r="8323" spans="1:12" s="1" customFormat="1" ht="24" customHeight="1" x14ac:dyDescent="0.15">
      <c r="A8323" s="918">
        <v>1550</v>
      </c>
      <c r="B8323" s="9" t="s">
        <v>22</v>
      </c>
      <c r="C8323" s="13" t="s">
        <v>23</v>
      </c>
      <c r="D8323" s="13" t="s">
        <v>24</v>
      </c>
      <c r="E8323" s="13" t="s">
        <v>25</v>
      </c>
      <c r="F8323" s="919" t="s">
        <v>17</v>
      </c>
      <c r="G8323" s="919"/>
      <c r="H8323" s="920"/>
      <c r="I8323" s="920"/>
      <c r="J8323" s="920"/>
      <c r="K8323" s="920"/>
      <c r="L8323" s="920"/>
    </row>
    <row r="8324" spans="1:12" s="1" customFormat="1" ht="26.25" customHeight="1" x14ac:dyDescent="0.15">
      <c r="A8324" s="918"/>
      <c r="B8324" s="921" t="s">
        <v>4509</v>
      </c>
      <c r="C8324" s="922" t="s">
        <v>4511</v>
      </c>
      <c r="D8324" s="923">
        <v>43598</v>
      </c>
      <c r="E8324" s="921" t="s">
        <v>53</v>
      </c>
      <c r="F8324" s="921" t="s">
        <v>4293</v>
      </c>
      <c r="G8324" s="921"/>
      <c r="H8324" s="924" t="s">
        <v>30</v>
      </c>
      <c r="I8324" s="924"/>
      <c r="J8324" s="14" t="s">
        <v>31</v>
      </c>
      <c r="K8324" s="14" t="s">
        <v>32</v>
      </c>
      <c r="L8324" s="16">
        <v>229</v>
      </c>
    </row>
    <row r="8325" spans="1:12" s="1" customFormat="1" ht="344.25" customHeight="1" x14ac:dyDescent="0.15">
      <c r="A8325" s="918"/>
      <c r="B8325" s="921"/>
      <c r="C8325" s="922"/>
      <c r="D8325" s="923"/>
      <c r="E8325" s="921"/>
      <c r="F8325" s="921"/>
      <c r="G8325" s="921"/>
      <c r="H8325" s="924" t="s">
        <v>33</v>
      </c>
      <c r="I8325" s="924"/>
      <c r="J8325" s="14" t="s">
        <v>31</v>
      </c>
      <c r="K8325" s="14" t="s">
        <v>32</v>
      </c>
      <c r="L8325" s="16">
        <v>250</v>
      </c>
    </row>
    <row r="8326" spans="1:12" s="1" customFormat="1" ht="24" customHeight="1" x14ac:dyDescent="0.15">
      <c r="A8326" s="918"/>
      <c r="B8326" s="9" t="s">
        <v>34</v>
      </c>
      <c r="C8326" s="13" t="s">
        <v>35</v>
      </c>
      <c r="D8326" s="13" t="s">
        <v>36</v>
      </c>
      <c r="E8326" s="13" t="s">
        <v>37</v>
      </c>
      <c r="F8326" s="920"/>
      <c r="G8326" s="920"/>
      <c r="H8326" s="924" t="s">
        <v>38</v>
      </c>
      <c r="I8326" s="924"/>
      <c r="J8326" s="921" t="s">
        <v>31</v>
      </c>
      <c r="K8326" s="921" t="s">
        <v>32</v>
      </c>
      <c r="L8326" s="925">
        <v>125</v>
      </c>
    </row>
    <row r="8327" spans="1:12" s="1" customFormat="1" ht="24" customHeight="1" x14ac:dyDescent="0.15">
      <c r="A8327" s="918"/>
      <c r="B8327" s="14" t="s">
        <v>3975</v>
      </c>
      <c r="C8327" s="14" t="s">
        <v>4293</v>
      </c>
      <c r="D8327" s="15">
        <v>43599</v>
      </c>
      <c r="E8327" s="14" t="s">
        <v>1311</v>
      </c>
      <c r="F8327" s="920"/>
      <c r="G8327" s="920"/>
      <c r="H8327" s="924"/>
      <c r="I8327" s="924"/>
      <c r="J8327" s="921"/>
      <c r="K8327" s="921"/>
      <c r="L8327" s="925"/>
    </row>
    <row r="8328" spans="1:12" s="1" customFormat="1" ht="24" customHeight="1" x14ac:dyDescent="0.15">
      <c r="A8328" s="918">
        <v>1551</v>
      </c>
      <c r="B8328" s="9" t="s">
        <v>22</v>
      </c>
      <c r="C8328" s="13" t="s">
        <v>23</v>
      </c>
      <c r="D8328" s="13" t="s">
        <v>24</v>
      </c>
      <c r="E8328" s="13" t="s">
        <v>25</v>
      </c>
      <c r="F8328" s="919" t="s">
        <v>17</v>
      </c>
      <c r="G8328" s="919"/>
      <c r="H8328" s="920"/>
      <c r="I8328" s="920"/>
      <c r="J8328" s="920"/>
      <c r="K8328" s="920"/>
      <c r="L8328" s="920"/>
    </row>
    <row r="8329" spans="1:12" s="1" customFormat="1" ht="26.25" customHeight="1" x14ac:dyDescent="0.15">
      <c r="A8329" s="918"/>
      <c r="B8329" s="921" t="s">
        <v>4512</v>
      </c>
      <c r="C8329" s="922" t="s">
        <v>4513</v>
      </c>
      <c r="D8329" s="923">
        <v>43592</v>
      </c>
      <c r="E8329" s="921" t="s">
        <v>1195</v>
      </c>
      <c r="F8329" s="921" t="s">
        <v>1376</v>
      </c>
      <c r="G8329" s="921"/>
      <c r="H8329" s="924" t="s">
        <v>30</v>
      </c>
      <c r="I8329" s="924"/>
      <c r="J8329" s="14" t="s">
        <v>31</v>
      </c>
      <c r="K8329" s="14" t="s">
        <v>32</v>
      </c>
      <c r="L8329" s="16">
        <v>258.49</v>
      </c>
    </row>
    <row r="8330" spans="1:12" s="1" customFormat="1" ht="365.25" customHeight="1" x14ac:dyDescent="0.15">
      <c r="A8330" s="918"/>
      <c r="B8330" s="921"/>
      <c r="C8330" s="922"/>
      <c r="D8330" s="923"/>
      <c r="E8330" s="921"/>
      <c r="F8330" s="921"/>
      <c r="G8330" s="921"/>
      <c r="H8330" s="924" t="s">
        <v>33</v>
      </c>
      <c r="I8330" s="924"/>
      <c r="J8330" s="14" t="s">
        <v>31</v>
      </c>
      <c r="K8330" s="14" t="s">
        <v>32</v>
      </c>
      <c r="L8330" s="16">
        <v>275.60000000000002</v>
      </c>
    </row>
    <row r="8331" spans="1:12" s="1" customFormat="1" ht="24" customHeight="1" x14ac:dyDescent="0.15">
      <c r="A8331" s="918"/>
      <c r="B8331" s="9" t="s">
        <v>34</v>
      </c>
      <c r="C8331" s="13" t="s">
        <v>35</v>
      </c>
      <c r="D8331" s="13" t="s">
        <v>36</v>
      </c>
      <c r="E8331" s="13" t="s">
        <v>37</v>
      </c>
      <c r="F8331" s="920"/>
      <c r="G8331" s="920"/>
      <c r="H8331" s="924" t="s">
        <v>38</v>
      </c>
      <c r="I8331" s="924"/>
      <c r="J8331" s="921" t="s">
        <v>31</v>
      </c>
      <c r="K8331" s="921" t="s">
        <v>32</v>
      </c>
      <c r="L8331" s="925">
        <v>67.75</v>
      </c>
    </row>
    <row r="8332" spans="1:12" s="1" customFormat="1" ht="24" customHeight="1" x14ac:dyDescent="0.15">
      <c r="A8332" s="918"/>
      <c r="B8332" s="14" t="s">
        <v>4514</v>
      </c>
      <c r="C8332" s="14" t="s">
        <v>1376</v>
      </c>
      <c r="D8332" s="15">
        <v>43593</v>
      </c>
      <c r="E8332" s="14" t="s">
        <v>205</v>
      </c>
      <c r="F8332" s="920"/>
      <c r="G8332" s="920"/>
      <c r="H8332" s="924"/>
      <c r="I8332" s="924"/>
      <c r="J8332" s="921"/>
      <c r="K8332" s="921"/>
      <c r="L8332" s="925"/>
    </row>
    <row r="8333" spans="1:12" s="1" customFormat="1" ht="24" customHeight="1" x14ac:dyDescent="0.15">
      <c r="A8333" s="918">
        <v>1552</v>
      </c>
      <c r="B8333" s="9" t="s">
        <v>22</v>
      </c>
      <c r="C8333" s="13" t="s">
        <v>23</v>
      </c>
      <c r="D8333" s="13" t="s">
        <v>24</v>
      </c>
      <c r="E8333" s="13" t="s">
        <v>25</v>
      </c>
      <c r="F8333" s="919" t="s">
        <v>17</v>
      </c>
      <c r="G8333" s="919"/>
      <c r="H8333" s="920"/>
      <c r="I8333" s="920"/>
      <c r="J8333" s="920"/>
      <c r="K8333" s="920"/>
      <c r="L8333" s="920"/>
    </row>
    <row r="8334" spans="1:12" s="1" customFormat="1" ht="26.25" customHeight="1" x14ac:dyDescent="0.15">
      <c r="A8334" s="918"/>
      <c r="B8334" s="921" t="s">
        <v>4512</v>
      </c>
      <c r="C8334" s="922" t="s">
        <v>4515</v>
      </c>
      <c r="D8334" s="923">
        <v>43632</v>
      </c>
      <c r="E8334" s="921" t="s">
        <v>4516</v>
      </c>
      <c r="F8334" s="921" t="s">
        <v>416</v>
      </c>
      <c r="G8334" s="921"/>
      <c r="H8334" s="924" t="s">
        <v>30</v>
      </c>
      <c r="I8334" s="924"/>
      <c r="J8334" s="14" t="s">
        <v>31</v>
      </c>
      <c r="K8334" s="14" t="s">
        <v>31</v>
      </c>
      <c r="L8334" s="16">
        <v>0</v>
      </c>
    </row>
    <row r="8335" spans="1:12" s="1" customFormat="1" ht="375.75" customHeight="1" x14ac:dyDescent="0.15">
      <c r="A8335" s="918"/>
      <c r="B8335" s="921"/>
      <c r="C8335" s="922"/>
      <c r="D8335" s="923"/>
      <c r="E8335" s="921"/>
      <c r="F8335" s="921"/>
      <c r="G8335" s="921"/>
      <c r="H8335" s="924" t="s">
        <v>33</v>
      </c>
      <c r="I8335" s="924"/>
      <c r="J8335" s="14" t="s">
        <v>31</v>
      </c>
      <c r="K8335" s="14" t="s">
        <v>31</v>
      </c>
      <c r="L8335" s="16">
        <v>0</v>
      </c>
    </row>
    <row r="8336" spans="1:12" s="1" customFormat="1" ht="24" customHeight="1" x14ac:dyDescent="0.15">
      <c r="A8336" s="918"/>
      <c r="B8336" s="9" t="s">
        <v>34</v>
      </c>
      <c r="C8336" s="13" t="s">
        <v>35</v>
      </c>
      <c r="D8336" s="13" t="s">
        <v>36</v>
      </c>
      <c r="E8336" s="13" t="s">
        <v>37</v>
      </c>
      <c r="F8336" s="920"/>
      <c r="G8336" s="920"/>
      <c r="H8336" s="924" t="s">
        <v>38</v>
      </c>
      <c r="I8336" s="924"/>
      <c r="J8336" s="921" t="s">
        <v>32</v>
      </c>
      <c r="K8336" s="921" t="s">
        <v>31</v>
      </c>
      <c r="L8336" s="925">
        <v>1835</v>
      </c>
    </row>
    <row r="8337" spans="1:12" s="1" customFormat="1" ht="24" customHeight="1" x14ac:dyDescent="0.15">
      <c r="A8337" s="918"/>
      <c r="B8337" s="14" t="s">
        <v>4514</v>
      </c>
      <c r="C8337" s="14" t="s">
        <v>416</v>
      </c>
      <c r="D8337" s="15">
        <v>43637</v>
      </c>
      <c r="E8337" s="14" t="s">
        <v>243</v>
      </c>
      <c r="F8337" s="920"/>
      <c r="G8337" s="920"/>
      <c r="H8337" s="924"/>
      <c r="I8337" s="924"/>
      <c r="J8337" s="921"/>
      <c r="K8337" s="921"/>
      <c r="L8337" s="925"/>
    </row>
    <row r="8338" spans="1:12" s="1" customFormat="1" ht="24" customHeight="1" x14ac:dyDescent="0.15">
      <c r="A8338" s="918">
        <v>1553</v>
      </c>
      <c r="B8338" s="9" t="s">
        <v>22</v>
      </c>
      <c r="C8338" s="13" t="s">
        <v>23</v>
      </c>
      <c r="D8338" s="13" t="s">
        <v>24</v>
      </c>
      <c r="E8338" s="13" t="s">
        <v>25</v>
      </c>
      <c r="F8338" s="919" t="s">
        <v>17</v>
      </c>
      <c r="G8338" s="919"/>
      <c r="H8338" s="920"/>
      <c r="I8338" s="920"/>
      <c r="J8338" s="920"/>
      <c r="K8338" s="920"/>
      <c r="L8338" s="920"/>
    </row>
    <row r="8339" spans="1:12" s="1" customFormat="1" ht="26.25" customHeight="1" x14ac:dyDescent="0.15">
      <c r="A8339" s="918"/>
      <c r="B8339" s="921" t="s">
        <v>4512</v>
      </c>
      <c r="C8339" s="922" t="s">
        <v>4517</v>
      </c>
      <c r="D8339" s="923">
        <v>43654</v>
      </c>
      <c r="E8339" s="921" t="s">
        <v>770</v>
      </c>
      <c r="F8339" s="921" t="s">
        <v>4518</v>
      </c>
      <c r="G8339" s="921"/>
      <c r="H8339" s="924" t="s">
        <v>30</v>
      </c>
      <c r="I8339" s="924"/>
      <c r="J8339" s="14" t="s">
        <v>31</v>
      </c>
      <c r="K8339" s="14" t="s">
        <v>32</v>
      </c>
      <c r="L8339" s="16">
        <v>525.86</v>
      </c>
    </row>
    <row r="8340" spans="1:12" s="1" customFormat="1" ht="291.75" customHeight="1" x14ac:dyDescent="0.15">
      <c r="A8340" s="918"/>
      <c r="B8340" s="921"/>
      <c r="C8340" s="922"/>
      <c r="D8340" s="923"/>
      <c r="E8340" s="921"/>
      <c r="F8340" s="921"/>
      <c r="G8340" s="921"/>
      <c r="H8340" s="924" t="s">
        <v>33</v>
      </c>
      <c r="I8340" s="924"/>
      <c r="J8340" s="14" t="s">
        <v>31</v>
      </c>
      <c r="K8340" s="14" t="s">
        <v>32</v>
      </c>
      <c r="L8340" s="16">
        <v>3340.25</v>
      </c>
    </row>
    <row r="8341" spans="1:12" s="1" customFormat="1" ht="24" customHeight="1" x14ac:dyDescent="0.15">
      <c r="A8341" s="918"/>
      <c r="B8341" s="9" t="s">
        <v>34</v>
      </c>
      <c r="C8341" s="13" t="s">
        <v>35</v>
      </c>
      <c r="D8341" s="13" t="s">
        <v>36</v>
      </c>
      <c r="E8341" s="13" t="s">
        <v>37</v>
      </c>
      <c r="F8341" s="920"/>
      <c r="G8341" s="920"/>
      <c r="H8341" s="924" t="s">
        <v>38</v>
      </c>
      <c r="I8341" s="924"/>
      <c r="J8341" s="921" t="s">
        <v>31</v>
      </c>
      <c r="K8341" s="921" t="s">
        <v>32</v>
      </c>
      <c r="L8341" s="925">
        <v>226.19</v>
      </c>
    </row>
    <row r="8342" spans="1:12" s="1" customFormat="1" ht="24" customHeight="1" x14ac:dyDescent="0.15">
      <c r="A8342" s="918"/>
      <c r="B8342" s="14" t="s">
        <v>4514</v>
      </c>
      <c r="C8342" s="14" t="s">
        <v>4518</v>
      </c>
      <c r="D8342" s="15">
        <v>43657</v>
      </c>
      <c r="E8342" s="14" t="s">
        <v>4519</v>
      </c>
      <c r="F8342" s="920"/>
      <c r="G8342" s="920"/>
      <c r="H8342" s="924"/>
      <c r="I8342" s="924"/>
      <c r="J8342" s="921"/>
      <c r="K8342" s="921"/>
      <c r="L8342" s="925"/>
    </row>
    <row r="8343" spans="1:12" s="1" customFormat="1" ht="24" customHeight="1" x14ac:dyDescent="0.15">
      <c r="A8343" s="918">
        <v>1554</v>
      </c>
      <c r="B8343" s="9" t="s">
        <v>22</v>
      </c>
      <c r="C8343" s="13" t="s">
        <v>23</v>
      </c>
      <c r="D8343" s="13" t="s">
        <v>24</v>
      </c>
      <c r="E8343" s="13" t="s">
        <v>25</v>
      </c>
      <c r="F8343" s="919" t="s">
        <v>17</v>
      </c>
      <c r="G8343" s="919"/>
      <c r="H8343" s="920"/>
      <c r="I8343" s="920"/>
      <c r="J8343" s="920"/>
      <c r="K8343" s="920"/>
      <c r="L8343" s="920"/>
    </row>
    <row r="8344" spans="1:12" s="1" customFormat="1" ht="26.25" customHeight="1" x14ac:dyDescent="0.15">
      <c r="A8344" s="918"/>
      <c r="B8344" s="921" t="s">
        <v>4512</v>
      </c>
      <c r="C8344" s="922" t="s">
        <v>4520</v>
      </c>
      <c r="D8344" s="923">
        <v>43728</v>
      </c>
      <c r="E8344" s="921" t="s">
        <v>658</v>
      </c>
      <c r="F8344" s="921" t="s">
        <v>4521</v>
      </c>
      <c r="G8344" s="921"/>
      <c r="H8344" s="924" t="s">
        <v>30</v>
      </c>
      <c r="I8344" s="924"/>
      <c r="J8344" s="14" t="s">
        <v>31</v>
      </c>
      <c r="K8344" s="14" t="s">
        <v>32</v>
      </c>
      <c r="L8344" s="16">
        <v>930</v>
      </c>
    </row>
    <row r="8345" spans="1:12" s="1" customFormat="1" ht="409.2" customHeight="1" x14ac:dyDescent="0.15">
      <c r="A8345" s="918"/>
      <c r="B8345" s="921"/>
      <c r="C8345" s="922"/>
      <c r="D8345" s="923"/>
      <c r="E8345" s="921"/>
      <c r="F8345" s="921"/>
      <c r="G8345" s="921"/>
      <c r="H8345" s="924" t="s">
        <v>33</v>
      </c>
      <c r="I8345" s="924"/>
      <c r="J8345" s="921" t="s">
        <v>31</v>
      </c>
      <c r="K8345" s="921" t="s">
        <v>32</v>
      </c>
      <c r="L8345" s="925">
        <v>2118.84</v>
      </c>
    </row>
    <row r="8346" spans="1:12" s="1" customFormat="1" ht="166.35" customHeight="1" x14ac:dyDescent="0.15">
      <c r="A8346" s="918"/>
      <c r="B8346" s="921"/>
      <c r="C8346" s="922"/>
      <c r="D8346" s="923"/>
      <c r="E8346" s="921"/>
      <c r="F8346" s="921"/>
      <c r="G8346" s="921"/>
      <c r="H8346" s="924"/>
      <c r="I8346" s="924"/>
      <c r="J8346" s="921"/>
      <c r="K8346" s="921"/>
      <c r="L8346" s="925"/>
    </row>
    <row r="8347" spans="1:12" s="1" customFormat="1" ht="24" customHeight="1" x14ac:dyDescent="0.15">
      <c r="A8347" s="918"/>
      <c r="B8347" s="9" t="s">
        <v>34</v>
      </c>
      <c r="C8347" s="13" t="s">
        <v>35</v>
      </c>
      <c r="D8347" s="13" t="s">
        <v>36</v>
      </c>
      <c r="E8347" s="13" t="s">
        <v>37</v>
      </c>
      <c r="F8347" s="920"/>
      <c r="G8347" s="920"/>
      <c r="H8347" s="924" t="s">
        <v>38</v>
      </c>
      <c r="I8347" s="924"/>
      <c r="J8347" s="921" t="s">
        <v>31</v>
      </c>
      <c r="K8347" s="921" t="s">
        <v>32</v>
      </c>
      <c r="L8347" s="925">
        <v>426</v>
      </c>
    </row>
    <row r="8348" spans="1:12" s="1" customFormat="1" ht="24" customHeight="1" x14ac:dyDescent="0.15">
      <c r="A8348" s="918"/>
      <c r="B8348" s="14" t="s">
        <v>4514</v>
      </c>
      <c r="C8348" s="14" t="s">
        <v>4521</v>
      </c>
      <c r="D8348" s="15">
        <v>43735</v>
      </c>
      <c r="E8348" s="14" t="s">
        <v>4522</v>
      </c>
      <c r="F8348" s="920"/>
      <c r="G8348" s="920"/>
      <c r="H8348" s="924"/>
      <c r="I8348" s="924"/>
      <c r="J8348" s="921"/>
      <c r="K8348" s="921"/>
      <c r="L8348" s="925"/>
    </row>
    <row r="8349" spans="1:12" s="1" customFormat="1" ht="24" customHeight="1" x14ac:dyDescent="0.15">
      <c r="A8349" s="918">
        <v>1555</v>
      </c>
      <c r="B8349" s="9" t="s">
        <v>22</v>
      </c>
      <c r="C8349" s="13" t="s">
        <v>23</v>
      </c>
      <c r="D8349" s="13" t="s">
        <v>24</v>
      </c>
      <c r="E8349" s="13" t="s">
        <v>25</v>
      </c>
      <c r="F8349" s="919" t="s">
        <v>17</v>
      </c>
      <c r="G8349" s="919"/>
      <c r="H8349" s="920"/>
      <c r="I8349" s="920"/>
      <c r="J8349" s="920"/>
      <c r="K8349" s="920"/>
      <c r="L8349" s="920"/>
    </row>
    <row r="8350" spans="1:12" s="1" customFormat="1" ht="26.25" customHeight="1" x14ac:dyDescent="0.15">
      <c r="A8350" s="918"/>
      <c r="B8350" s="921" t="s">
        <v>4523</v>
      </c>
      <c r="C8350" s="922" t="s">
        <v>4524</v>
      </c>
      <c r="D8350" s="923">
        <v>43623</v>
      </c>
      <c r="E8350" s="921" t="s">
        <v>212</v>
      </c>
      <c r="F8350" s="921" t="s">
        <v>4525</v>
      </c>
      <c r="G8350" s="921"/>
      <c r="H8350" s="924" t="s">
        <v>30</v>
      </c>
      <c r="I8350" s="924"/>
      <c r="J8350" s="14" t="s">
        <v>31</v>
      </c>
      <c r="K8350" s="14" t="s">
        <v>32</v>
      </c>
      <c r="L8350" s="16">
        <v>125</v>
      </c>
    </row>
    <row r="8351" spans="1:12" s="1" customFormat="1" ht="323.25" customHeight="1" x14ac:dyDescent="0.15">
      <c r="A8351" s="918"/>
      <c r="B8351" s="921"/>
      <c r="C8351" s="922"/>
      <c r="D8351" s="923"/>
      <c r="E8351" s="921"/>
      <c r="F8351" s="921"/>
      <c r="G8351" s="921"/>
      <c r="H8351" s="924" t="s">
        <v>33</v>
      </c>
      <c r="I8351" s="924"/>
      <c r="J8351" s="14" t="s">
        <v>31</v>
      </c>
      <c r="K8351" s="14" t="s">
        <v>32</v>
      </c>
      <c r="L8351" s="16">
        <v>325.60000000000002</v>
      </c>
    </row>
    <row r="8352" spans="1:12" s="1" customFormat="1" ht="24" customHeight="1" x14ac:dyDescent="0.15">
      <c r="A8352" s="918"/>
      <c r="B8352" s="9" t="s">
        <v>34</v>
      </c>
      <c r="C8352" s="13" t="s">
        <v>35</v>
      </c>
      <c r="D8352" s="13" t="s">
        <v>36</v>
      </c>
      <c r="E8352" s="13" t="s">
        <v>37</v>
      </c>
      <c r="F8352" s="920"/>
      <c r="G8352" s="920"/>
      <c r="H8352" s="924" t="s">
        <v>38</v>
      </c>
      <c r="I8352" s="924"/>
      <c r="J8352" s="921" t="s">
        <v>31</v>
      </c>
      <c r="K8352" s="921" t="s">
        <v>32</v>
      </c>
      <c r="L8352" s="925">
        <v>150</v>
      </c>
    </row>
    <row r="8353" spans="1:12" s="1" customFormat="1" ht="24" customHeight="1" x14ac:dyDescent="0.15">
      <c r="A8353" s="918"/>
      <c r="B8353" s="14" t="s">
        <v>257</v>
      </c>
      <c r="C8353" s="14" t="s">
        <v>4525</v>
      </c>
      <c r="D8353" s="15">
        <v>43624</v>
      </c>
      <c r="E8353" s="14" t="s">
        <v>4526</v>
      </c>
      <c r="F8353" s="920"/>
      <c r="G8353" s="920"/>
      <c r="H8353" s="924"/>
      <c r="I8353" s="924"/>
      <c r="J8353" s="921"/>
      <c r="K8353" s="921"/>
      <c r="L8353" s="925"/>
    </row>
    <row r="8354" spans="1:12" s="1" customFormat="1" ht="24" customHeight="1" x14ac:dyDescent="0.15">
      <c r="A8354" s="918">
        <v>1556</v>
      </c>
      <c r="B8354" s="9" t="s">
        <v>22</v>
      </c>
      <c r="C8354" s="13" t="s">
        <v>23</v>
      </c>
      <c r="D8354" s="13" t="s">
        <v>24</v>
      </c>
      <c r="E8354" s="13" t="s">
        <v>25</v>
      </c>
      <c r="F8354" s="919" t="s">
        <v>17</v>
      </c>
      <c r="G8354" s="919"/>
      <c r="H8354" s="920"/>
      <c r="I8354" s="920"/>
      <c r="J8354" s="920"/>
      <c r="K8354" s="920"/>
      <c r="L8354" s="920"/>
    </row>
    <row r="8355" spans="1:12" s="1" customFormat="1" ht="26.25" customHeight="1" x14ac:dyDescent="0.15">
      <c r="A8355" s="918"/>
      <c r="B8355" s="921" t="s">
        <v>4527</v>
      </c>
      <c r="C8355" s="922" t="s">
        <v>4528</v>
      </c>
      <c r="D8355" s="923">
        <v>43634</v>
      </c>
      <c r="E8355" s="921" t="s">
        <v>4529</v>
      </c>
      <c r="F8355" s="921" t="s">
        <v>4530</v>
      </c>
      <c r="G8355" s="921"/>
      <c r="H8355" s="924" t="s">
        <v>30</v>
      </c>
      <c r="I8355" s="924"/>
      <c r="J8355" s="14" t="s">
        <v>31</v>
      </c>
      <c r="K8355" s="14" t="s">
        <v>32</v>
      </c>
      <c r="L8355" s="16">
        <v>522.5</v>
      </c>
    </row>
    <row r="8356" spans="1:12" s="1" customFormat="1" ht="386.25" customHeight="1" x14ac:dyDescent="0.15">
      <c r="A8356" s="918"/>
      <c r="B8356" s="921"/>
      <c r="C8356" s="922"/>
      <c r="D8356" s="923"/>
      <c r="E8356" s="921"/>
      <c r="F8356" s="921"/>
      <c r="G8356" s="921"/>
      <c r="H8356" s="924" t="s">
        <v>33</v>
      </c>
      <c r="I8356" s="924"/>
      <c r="J8356" s="14" t="s">
        <v>31</v>
      </c>
      <c r="K8356" s="14" t="s">
        <v>32</v>
      </c>
      <c r="L8356" s="16">
        <v>375.3</v>
      </c>
    </row>
    <row r="8357" spans="1:12" s="1" customFormat="1" ht="24" customHeight="1" x14ac:dyDescent="0.15">
      <c r="A8357" s="918"/>
      <c r="B8357" s="9" t="s">
        <v>34</v>
      </c>
      <c r="C8357" s="13" t="s">
        <v>35</v>
      </c>
      <c r="D8357" s="13" t="s">
        <v>36</v>
      </c>
      <c r="E8357" s="13" t="s">
        <v>37</v>
      </c>
      <c r="F8357" s="920"/>
      <c r="G8357" s="920"/>
      <c r="H8357" s="924" t="s">
        <v>38</v>
      </c>
      <c r="I8357" s="924"/>
      <c r="J8357" s="921" t="s">
        <v>31</v>
      </c>
      <c r="K8357" s="921" t="s">
        <v>31</v>
      </c>
      <c r="L8357" s="925">
        <v>0</v>
      </c>
    </row>
    <row r="8358" spans="1:12" s="1" customFormat="1" ht="24" customHeight="1" x14ac:dyDescent="0.15">
      <c r="A8358" s="918"/>
      <c r="B8358" s="14" t="s">
        <v>204</v>
      </c>
      <c r="C8358" s="14" t="s">
        <v>4530</v>
      </c>
      <c r="D8358" s="15">
        <v>43636</v>
      </c>
      <c r="E8358" s="14" t="s">
        <v>2989</v>
      </c>
      <c r="F8358" s="920"/>
      <c r="G8358" s="920"/>
      <c r="H8358" s="924"/>
      <c r="I8358" s="924"/>
      <c r="J8358" s="921"/>
      <c r="K8358" s="921"/>
      <c r="L8358" s="925"/>
    </row>
    <row r="8359" spans="1:12" s="1" customFormat="1" ht="24" customHeight="1" x14ac:dyDescent="0.15">
      <c r="A8359" s="918">
        <v>1557</v>
      </c>
      <c r="B8359" s="9" t="s">
        <v>22</v>
      </c>
      <c r="C8359" s="13" t="s">
        <v>23</v>
      </c>
      <c r="D8359" s="13" t="s">
        <v>24</v>
      </c>
      <c r="E8359" s="13" t="s">
        <v>25</v>
      </c>
      <c r="F8359" s="919" t="s">
        <v>17</v>
      </c>
      <c r="G8359" s="919"/>
      <c r="H8359" s="920"/>
      <c r="I8359" s="920"/>
      <c r="J8359" s="920"/>
      <c r="K8359" s="920"/>
      <c r="L8359" s="920"/>
    </row>
    <row r="8360" spans="1:12" s="1" customFormat="1" ht="26.25" customHeight="1" x14ac:dyDescent="0.15">
      <c r="A8360" s="918"/>
      <c r="B8360" s="921" t="s">
        <v>4531</v>
      </c>
      <c r="C8360" s="922" t="s">
        <v>4532</v>
      </c>
      <c r="D8360" s="923">
        <v>43612</v>
      </c>
      <c r="E8360" s="921" t="s">
        <v>151</v>
      </c>
      <c r="F8360" s="921" t="s">
        <v>1085</v>
      </c>
      <c r="G8360" s="921"/>
      <c r="H8360" s="924" t="s">
        <v>30</v>
      </c>
      <c r="I8360" s="924"/>
      <c r="J8360" s="14" t="s">
        <v>32</v>
      </c>
      <c r="K8360" s="14" t="s">
        <v>31</v>
      </c>
      <c r="L8360" s="16">
        <v>946</v>
      </c>
    </row>
    <row r="8361" spans="1:12" s="1" customFormat="1" ht="409.2" customHeight="1" x14ac:dyDescent="0.15">
      <c r="A8361" s="918"/>
      <c r="B8361" s="921"/>
      <c r="C8361" s="922"/>
      <c r="D8361" s="923"/>
      <c r="E8361" s="921"/>
      <c r="F8361" s="921"/>
      <c r="G8361" s="921"/>
      <c r="H8361" s="924" t="s">
        <v>33</v>
      </c>
      <c r="I8361" s="924"/>
      <c r="J8361" s="921" t="s">
        <v>31</v>
      </c>
      <c r="K8361" s="921" t="s">
        <v>31</v>
      </c>
      <c r="L8361" s="925">
        <v>0</v>
      </c>
    </row>
    <row r="8362" spans="1:12" s="1" customFormat="1" ht="208.35" customHeight="1" x14ac:dyDescent="0.15">
      <c r="A8362" s="918"/>
      <c r="B8362" s="921"/>
      <c r="C8362" s="922"/>
      <c r="D8362" s="923"/>
      <c r="E8362" s="921"/>
      <c r="F8362" s="921"/>
      <c r="G8362" s="921"/>
      <c r="H8362" s="924"/>
      <c r="I8362" s="924"/>
      <c r="J8362" s="921"/>
      <c r="K8362" s="921"/>
      <c r="L8362" s="925"/>
    </row>
    <row r="8363" spans="1:12" s="1" customFormat="1" ht="24" customHeight="1" x14ac:dyDescent="0.15">
      <c r="A8363" s="918"/>
      <c r="B8363" s="9" t="s">
        <v>34</v>
      </c>
      <c r="C8363" s="13" t="s">
        <v>35</v>
      </c>
      <c r="D8363" s="13" t="s">
        <v>36</v>
      </c>
      <c r="E8363" s="13" t="s">
        <v>37</v>
      </c>
      <c r="F8363" s="920"/>
      <c r="G8363" s="920"/>
      <c r="H8363" s="924" t="s">
        <v>38</v>
      </c>
      <c r="I8363" s="924"/>
      <c r="J8363" s="921" t="s">
        <v>32</v>
      </c>
      <c r="K8363" s="921" t="s">
        <v>31</v>
      </c>
      <c r="L8363" s="925">
        <v>54</v>
      </c>
    </row>
    <row r="8364" spans="1:12" s="1" customFormat="1" ht="24" customHeight="1" x14ac:dyDescent="0.15">
      <c r="A8364" s="918"/>
      <c r="B8364" s="14" t="s">
        <v>39</v>
      </c>
      <c r="C8364" s="14" t="s">
        <v>1085</v>
      </c>
      <c r="D8364" s="15">
        <v>43617</v>
      </c>
      <c r="E8364" s="14" t="s">
        <v>121</v>
      </c>
      <c r="F8364" s="920"/>
      <c r="G8364" s="920"/>
      <c r="H8364" s="924"/>
      <c r="I8364" s="924"/>
      <c r="J8364" s="921"/>
      <c r="K8364" s="921"/>
      <c r="L8364" s="925"/>
    </row>
    <row r="8365" spans="1:12" s="1" customFormat="1" ht="24" customHeight="1" x14ac:dyDescent="0.15">
      <c r="A8365" s="918">
        <v>1558</v>
      </c>
      <c r="B8365" s="9" t="s">
        <v>22</v>
      </c>
      <c r="C8365" s="13" t="s">
        <v>23</v>
      </c>
      <c r="D8365" s="13" t="s">
        <v>24</v>
      </c>
      <c r="E8365" s="13" t="s">
        <v>25</v>
      </c>
      <c r="F8365" s="919" t="s">
        <v>17</v>
      </c>
      <c r="G8365" s="919"/>
      <c r="H8365" s="920"/>
      <c r="I8365" s="920"/>
      <c r="J8365" s="920"/>
      <c r="K8365" s="920"/>
      <c r="L8365" s="920"/>
    </row>
    <row r="8366" spans="1:12" s="1" customFormat="1" ht="26.25" customHeight="1" x14ac:dyDescent="0.15">
      <c r="A8366" s="918"/>
      <c r="B8366" s="921" t="s">
        <v>4533</v>
      </c>
      <c r="C8366" s="922" t="s">
        <v>4534</v>
      </c>
      <c r="D8366" s="923">
        <v>43603</v>
      </c>
      <c r="E8366" s="921" t="s">
        <v>4200</v>
      </c>
      <c r="F8366" s="921" t="s">
        <v>4535</v>
      </c>
      <c r="G8366" s="921"/>
      <c r="H8366" s="924" t="s">
        <v>30</v>
      </c>
      <c r="I8366" s="924"/>
      <c r="J8366" s="14" t="s">
        <v>31</v>
      </c>
      <c r="K8366" s="14" t="s">
        <v>32</v>
      </c>
      <c r="L8366" s="16">
        <v>523.26</v>
      </c>
    </row>
    <row r="8367" spans="1:12" s="1" customFormat="1" ht="386.25" customHeight="1" x14ac:dyDescent="0.15">
      <c r="A8367" s="918"/>
      <c r="B8367" s="921"/>
      <c r="C8367" s="922"/>
      <c r="D8367" s="923"/>
      <c r="E8367" s="921"/>
      <c r="F8367" s="921"/>
      <c r="G8367" s="921"/>
      <c r="H8367" s="924" t="s">
        <v>33</v>
      </c>
      <c r="I8367" s="924"/>
      <c r="J8367" s="14" t="s">
        <v>31</v>
      </c>
      <c r="K8367" s="14" t="s">
        <v>32</v>
      </c>
      <c r="L8367" s="16">
        <v>2838.86</v>
      </c>
    </row>
    <row r="8368" spans="1:12" s="1" customFormat="1" ht="24" customHeight="1" x14ac:dyDescent="0.15">
      <c r="A8368" s="918"/>
      <c r="B8368" s="9" t="s">
        <v>34</v>
      </c>
      <c r="C8368" s="13" t="s">
        <v>35</v>
      </c>
      <c r="D8368" s="13" t="s">
        <v>36</v>
      </c>
      <c r="E8368" s="13" t="s">
        <v>37</v>
      </c>
      <c r="F8368" s="920"/>
      <c r="G8368" s="920"/>
      <c r="H8368" s="924" t="s">
        <v>38</v>
      </c>
      <c r="I8368" s="924"/>
      <c r="J8368" s="921" t="s">
        <v>31</v>
      </c>
      <c r="K8368" s="921" t="s">
        <v>32</v>
      </c>
      <c r="L8368" s="925">
        <v>125</v>
      </c>
    </row>
    <row r="8369" spans="1:12" s="1" customFormat="1" ht="34.5" customHeight="1" x14ac:dyDescent="0.15">
      <c r="A8369" s="918"/>
      <c r="B8369" s="14" t="s">
        <v>353</v>
      </c>
      <c r="C8369" s="14" t="s">
        <v>4535</v>
      </c>
      <c r="D8369" s="15">
        <v>43609</v>
      </c>
      <c r="E8369" s="14" t="s">
        <v>3583</v>
      </c>
      <c r="F8369" s="920"/>
      <c r="G8369" s="920"/>
      <c r="H8369" s="924"/>
      <c r="I8369" s="924"/>
      <c r="J8369" s="921"/>
      <c r="K8369" s="921"/>
      <c r="L8369" s="925"/>
    </row>
    <row r="8370" spans="1:12" s="1" customFormat="1" ht="24" customHeight="1" x14ac:dyDescent="0.15">
      <c r="A8370" s="918">
        <v>1559</v>
      </c>
      <c r="B8370" s="9" t="s">
        <v>22</v>
      </c>
      <c r="C8370" s="13" t="s">
        <v>23</v>
      </c>
      <c r="D8370" s="13" t="s">
        <v>24</v>
      </c>
      <c r="E8370" s="13" t="s">
        <v>25</v>
      </c>
      <c r="F8370" s="919" t="s">
        <v>17</v>
      </c>
      <c r="G8370" s="919"/>
      <c r="H8370" s="920"/>
      <c r="I8370" s="920"/>
      <c r="J8370" s="920"/>
      <c r="K8370" s="920"/>
      <c r="L8370" s="920"/>
    </row>
    <row r="8371" spans="1:12" s="1" customFormat="1" ht="26.25" customHeight="1" x14ac:dyDescent="0.15">
      <c r="A8371" s="918"/>
      <c r="B8371" s="921" t="s">
        <v>4536</v>
      </c>
      <c r="C8371" s="922" t="s">
        <v>4537</v>
      </c>
      <c r="D8371" s="923">
        <v>43603</v>
      </c>
      <c r="E8371" s="921" t="s">
        <v>2643</v>
      </c>
      <c r="F8371" s="921" t="s">
        <v>416</v>
      </c>
      <c r="G8371" s="921"/>
      <c r="H8371" s="924" t="s">
        <v>30</v>
      </c>
      <c r="I8371" s="924"/>
      <c r="J8371" s="14" t="s">
        <v>31</v>
      </c>
      <c r="K8371" s="14" t="s">
        <v>31</v>
      </c>
      <c r="L8371" s="16">
        <v>0</v>
      </c>
    </row>
    <row r="8372" spans="1:12" s="1" customFormat="1" ht="409.2" customHeight="1" x14ac:dyDescent="0.15">
      <c r="A8372" s="918"/>
      <c r="B8372" s="921"/>
      <c r="C8372" s="922"/>
      <c r="D8372" s="923"/>
      <c r="E8372" s="921"/>
      <c r="F8372" s="921"/>
      <c r="G8372" s="921"/>
      <c r="H8372" s="924" t="s">
        <v>33</v>
      </c>
      <c r="I8372" s="924"/>
      <c r="J8372" s="921" t="s">
        <v>32</v>
      </c>
      <c r="K8372" s="921" t="s">
        <v>31</v>
      </c>
      <c r="L8372" s="925">
        <v>646</v>
      </c>
    </row>
    <row r="8373" spans="1:12" s="1" customFormat="1" ht="145.35" customHeight="1" x14ac:dyDescent="0.15">
      <c r="A8373" s="918"/>
      <c r="B8373" s="921"/>
      <c r="C8373" s="922"/>
      <c r="D8373" s="923"/>
      <c r="E8373" s="921"/>
      <c r="F8373" s="921"/>
      <c r="G8373" s="921"/>
      <c r="H8373" s="924"/>
      <c r="I8373" s="924"/>
      <c r="J8373" s="921"/>
      <c r="K8373" s="921"/>
      <c r="L8373" s="925"/>
    </row>
    <row r="8374" spans="1:12" s="1" customFormat="1" ht="24" customHeight="1" x14ac:dyDescent="0.15">
      <c r="A8374" s="918"/>
      <c r="B8374" s="9" t="s">
        <v>34</v>
      </c>
      <c r="C8374" s="13" t="s">
        <v>35</v>
      </c>
      <c r="D8374" s="13" t="s">
        <v>36</v>
      </c>
      <c r="E8374" s="13" t="s">
        <v>37</v>
      </c>
      <c r="F8374" s="920"/>
      <c r="G8374" s="920"/>
      <c r="H8374" s="924" t="s">
        <v>38</v>
      </c>
      <c r="I8374" s="924"/>
      <c r="J8374" s="921" t="s">
        <v>32</v>
      </c>
      <c r="K8374" s="921" t="s">
        <v>31</v>
      </c>
      <c r="L8374" s="925">
        <v>150</v>
      </c>
    </row>
    <row r="8375" spans="1:12" s="1" customFormat="1" ht="24" customHeight="1" x14ac:dyDescent="0.15">
      <c r="A8375" s="918"/>
      <c r="B8375" s="14" t="s">
        <v>39</v>
      </c>
      <c r="C8375" s="14" t="s">
        <v>416</v>
      </c>
      <c r="D8375" s="15">
        <v>43610</v>
      </c>
      <c r="E8375" s="14" t="s">
        <v>4538</v>
      </c>
      <c r="F8375" s="920"/>
      <c r="G8375" s="920"/>
      <c r="H8375" s="924"/>
      <c r="I8375" s="924"/>
      <c r="J8375" s="921"/>
      <c r="K8375" s="921"/>
      <c r="L8375" s="925"/>
    </row>
    <row r="8376" spans="1:12" s="1" customFormat="1" ht="24" customHeight="1" x14ac:dyDescent="0.15">
      <c r="A8376" s="918">
        <v>1560</v>
      </c>
      <c r="B8376" s="9" t="s">
        <v>22</v>
      </c>
      <c r="C8376" s="13" t="s">
        <v>23</v>
      </c>
      <c r="D8376" s="13" t="s">
        <v>24</v>
      </c>
      <c r="E8376" s="13" t="s">
        <v>25</v>
      </c>
      <c r="F8376" s="919" t="s">
        <v>17</v>
      </c>
      <c r="G8376" s="919"/>
      <c r="H8376" s="920"/>
      <c r="I8376" s="920"/>
      <c r="J8376" s="920"/>
      <c r="K8376" s="920"/>
      <c r="L8376" s="920"/>
    </row>
    <row r="8377" spans="1:12" s="1" customFormat="1" ht="26.25" customHeight="1" x14ac:dyDescent="0.15">
      <c r="A8377" s="918"/>
      <c r="B8377" s="921" t="s">
        <v>4539</v>
      </c>
      <c r="C8377" s="921" t="s">
        <v>4540</v>
      </c>
      <c r="D8377" s="923">
        <v>43639</v>
      </c>
      <c r="E8377" s="921" t="s">
        <v>159</v>
      </c>
      <c r="F8377" s="921" t="s">
        <v>1025</v>
      </c>
      <c r="G8377" s="921"/>
      <c r="H8377" s="924" t="s">
        <v>30</v>
      </c>
      <c r="I8377" s="924"/>
      <c r="J8377" s="14" t="s">
        <v>31</v>
      </c>
      <c r="K8377" s="14" t="s">
        <v>32</v>
      </c>
      <c r="L8377" s="16">
        <v>1125</v>
      </c>
    </row>
    <row r="8378" spans="1:12" s="1" customFormat="1" ht="29.25" customHeight="1" x14ac:dyDescent="0.15">
      <c r="A8378" s="918"/>
      <c r="B8378" s="921"/>
      <c r="C8378" s="921"/>
      <c r="D8378" s="923"/>
      <c r="E8378" s="921"/>
      <c r="F8378" s="921"/>
      <c r="G8378" s="921"/>
      <c r="H8378" s="924" t="s">
        <v>33</v>
      </c>
      <c r="I8378" s="924"/>
      <c r="J8378" s="14" t="s">
        <v>31</v>
      </c>
      <c r="K8378" s="14" t="s">
        <v>32</v>
      </c>
      <c r="L8378" s="16">
        <v>532.36</v>
      </c>
    </row>
    <row r="8379" spans="1:12" s="1" customFormat="1" ht="24" customHeight="1" x14ac:dyDescent="0.15">
      <c r="A8379" s="918"/>
      <c r="B8379" s="9" t="s">
        <v>34</v>
      </c>
      <c r="C8379" s="13" t="s">
        <v>35</v>
      </c>
      <c r="D8379" s="13" t="s">
        <v>36</v>
      </c>
      <c r="E8379" s="13" t="s">
        <v>37</v>
      </c>
      <c r="F8379" s="920"/>
      <c r="G8379" s="920"/>
      <c r="H8379" s="924" t="s">
        <v>38</v>
      </c>
      <c r="I8379" s="924"/>
      <c r="J8379" s="921" t="s">
        <v>31</v>
      </c>
      <c r="K8379" s="921" t="s">
        <v>32</v>
      </c>
      <c r="L8379" s="925">
        <v>600</v>
      </c>
    </row>
    <row r="8380" spans="1:12" s="1" customFormat="1" ht="24" customHeight="1" x14ac:dyDescent="0.15">
      <c r="A8380" s="918"/>
      <c r="B8380" s="14" t="s">
        <v>31</v>
      </c>
      <c r="C8380" s="14" t="s">
        <v>1025</v>
      </c>
      <c r="D8380" s="15">
        <v>43644</v>
      </c>
      <c r="E8380" s="14" t="s">
        <v>1368</v>
      </c>
      <c r="F8380" s="920"/>
      <c r="G8380" s="920"/>
      <c r="H8380" s="924"/>
      <c r="I8380" s="924"/>
      <c r="J8380" s="921"/>
      <c r="K8380" s="921"/>
      <c r="L8380" s="925"/>
    </row>
    <row r="8381" spans="1:12" s="1" customFormat="1" ht="24" customHeight="1" x14ac:dyDescent="0.15">
      <c r="A8381" s="918">
        <v>1561</v>
      </c>
      <c r="B8381" s="9" t="s">
        <v>22</v>
      </c>
      <c r="C8381" s="13" t="s">
        <v>23</v>
      </c>
      <c r="D8381" s="13" t="s">
        <v>24</v>
      </c>
      <c r="E8381" s="13" t="s">
        <v>25</v>
      </c>
      <c r="F8381" s="919" t="s">
        <v>17</v>
      </c>
      <c r="G8381" s="919"/>
      <c r="H8381" s="920"/>
      <c r="I8381" s="920"/>
      <c r="J8381" s="920"/>
      <c r="K8381" s="920"/>
      <c r="L8381" s="920"/>
    </row>
    <row r="8382" spans="1:12" s="1" customFormat="1" ht="26.25" customHeight="1" x14ac:dyDescent="0.15">
      <c r="A8382" s="918"/>
      <c r="B8382" s="921" t="s">
        <v>4541</v>
      </c>
      <c r="C8382" s="922" t="s">
        <v>4542</v>
      </c>
      <c r="D8382" s="923">
        <v>43622</v>
      </c>
      <c r="E8382" s="921" t="s">
        <v>1212</v>
      </c>
      <c r="F8382" s="921" t="s">
        <v>861</v>
      </c>
      <c r="G8382" s="921"/>
      <c r="H8382" s="924" t="s">
        <v>30</v>
      </c>
      <c r="I8382" s="924"/>
      <c r="J8382" s="14" t="s">
        <v>31</v>
      </c>
      <c r="K8382" s="14" t="s">
        <v>31</v>
      </c>
      <c r="L8382" s="16">
        <v>0</v>
      </c>
    </row>
    <row r="8383" spans="1:12" s="1" customFormat="1" ht="260.25" customHeight="1" x14ac:dyDescent="0.15">
      <c r="A8383" s="918"/>
      <c r="B8383" s="921"/>
      <c r="C8383" s="922"/>
      <c r="D8383" s="923"/>
      <c r="E8383" s="921"/>
      <c r="F8383" s="921"/>
      <c r="G8383" s="921"/>
      <c r="H8383" s="924" t="s">
        <v>33</v>
      </c>
      <c r="I8383" s="924"/>
      <c r="J8383" s="14" t="s">
        <v>31</v>
      </c>
      <c r="K8383" s="14" t="s">
        <v>31</v>
      </c>
      <c r="L8383" s="16">
        <v>0</v>
      </c>
    </row>
    <row r="8384" spans="1:12" s="1" customFormat="1" ht="24" customHeight="1" x14ac:dyDescent="0.15">
      <c r="A8384" s="918"/>
      <c r="B8384" s="9" t="s">
        <v>34</v>
      </c>
      <c r="C8384" s="13" t="s">
        <v>35</v>
      </c>
      <c r="D8384" s="13" t="s">
        <v>36</v>
      </c>
      <c r="E8384" s="13" t="s">
        <v>37</v>
      </c>
      <c r="F8384" s="920"/>
      <c r="G8384" s="920"/>
      <c r="H8384" s="924" t="s">
        <v>38</v>
      </c>
      <c r="I8384" s="924"/>
      <c r="J8384" s="921" t="s">
        <v>31</v>
      </c>
      <c r="K8384" s="921" t="s">
        <v>32</v>
      </c>
      <c r="L8384" s="925">
        <v>1025</v>
      </c>
    </row>
    <row r="8385" spans="1:12" s="1" customFormat="1" ht="34.5" customHeight="1" x14ac:dyDescent="0.15">
      <c r="A8385" s="918"/>
      <c r="B8385" s="14" t="s">
        <v>3763</v>
      </c>
      <c r="C8385" s="14" t="s">
        <v>861</v>
      </c>
      <c r="D8385" s="15">
        <v>43631</v>
      </c>
      <c r="E8385" s="14" t="s">
        <v>4543</v>
      </c>
      <c r="F8385" s="920"/>
      <c r="G8385" s="920"/>
      <c r="H8385" s="924"/>
      <c r="I8385" s="924"/>
      <c r="J8385" s="921"/>
      <c r="K8385" s="921"/>
      <c r="L8385" s="925"/>
    </row>
    <row r="8386" spans="1:12" s="1" customFormat="1" ht="24" customHeight="1" x14ac:dyDescent="0.15">
      <c r="A8386" s="918">
        <v>1562</v>
      </c>
      <c r="B8386" s="9" t="s">
        <v>22</v>
      </c>
      <c r="C8386" s="13" t="s">
        <v>23</v>
      </c>
      <c r="D8386" s="13" t="s">
        <v>24</v>
      </c>
      <c r="E8386" s="13" t="s">
        <v>25</v>
      </c>
      <c r="F8386" s="919" t="s">
        <v>17</v>
      </c>
      <c r="G8386" s="919"/>
      <c r="H8386" s="920"/>
      <c r="I8386" s="920"/>
      <c r="J8386" s="920"/>
      <c r="K8386" s="920"/>
      <c r="L8386" s="920"/>
    </row>
    <row r="8387" spans="1:12" s="1" customFormat="1" ht="26.25" customHeight="1" x14ac:dyDescent="0.15">
      <c r="A8387" s="918"/>
      <c r="B8387" s="921" t="s">
        <v>4544</v>
      </c>
      <c r="C8387" s="922" t="s">
        <v>4545</v>
      </c>
      <c r="D8387" s="923">
        <v>43614</v>
      </c>
      <c r="E8387" s="921" t="s">
        <v>151</v>
      </c>
      <c r="F8387" s="921" t="s">
        <v>1085</v>
      </c>
      <c r="G8387" s="921"/>
      <c r="H8387" s="924" t="s">
        <v>30</v>
      </c>
      <c r="I8387" s="924"/>
      <c r="J8387" s="14" t="s">
        <v>31</v>
      </c>
      <c r="K8387" s="14" t="s">
        <v>32</v>
      </c>
      <c r="L8387" s="16">
        <v>412</v>
      </c>
    </row>
    <row r="8388" spans="1:12" s="1" customFormat="1" ht="176.25" customHeight="1" x14ac:dyDescent="0.15">
      <c r="A8388" s="918"/>
      <c r="B8388" s="921"/>
      <c r="C8388" s="922"/>
      <c r="D8388" s="923"/>
      <c r="E8388" s="921"/>
      <c r="F8388" s="921"/>
      <c r="G8388" s="921"/>
      <c r="H8388" s="924" t="s">
        <v>33</v>
      </c>
      <c r="I8388" s="924"/>
      <c r="J8388" s="14" t="s">
        <v>31</v>
      </c>
      <c r="K8388" s="14" t="s">
        <v>32</v>
      </c>
      <c r="L8388" s="16">
        <v>514.1</v>
      </c>
    </row>
    <row r="8389" spans="1:12" s="1" customFormat="1" ht="24" customHeight="1" x14ac:dyDescent="0.15">
      <c r="A8389" s="918"/>
      <c r="B8389" s="9" t="s">
        <v>34</v>
      </c>
      <c r="C8389" s="13" t="s">
        <v>35</v>
      </c>
      <c r="D8389" s="13" t="s">
        <v>36</v>
      </c>
      <c r="E8389" s="13" t="s">
        <v>37</v>
      </c>
      <c r="F8389" s="920"/>
      <c r="G8389" s="920"/>
      <c r="H8389" s="924" t="s">
        <v>38</v>
      </c>
      <c r="I8389" s="924"/>
      <c r="J8389" s="921" t="s">
        <v>31</v>
      </c>
      <c r="K8389" s="921" t="s">
        <v>32</v>
      </c>
      <c r="L8389" s="925">
        <v>450</v>
      </c>
    </row>
    <row r="8390" spans="1:12" s="1" customFormat="1" ht="24" customHeight="1" x14ac:dyDescent="0.15">
      <c r="A8390" s="918"/>
      <c r="B8390" s="14" t="s">
        <v>61</v>
      </c>
      <c r="C8390" s="14" t="s">
        <v>1085</v>
      </c>
      <c r="D8390" s="15">
        <v>43617</v>
      </c>
      <c r="E8390" s="14" t="s">
        <v>4546</v>
      </c>
      <c r="F8390" s="920"/>
      <c r="G8390" s="920"/>
      <c r="H8390" s="924"/>
      <c r="I8390" s="924"/>
      <c r="J8390" s="921"/>
      <c r="K8390" s="921"/>
      <c r="L8390" s="925"/>
    </row>
    <row r="8391" spans="1:12" s="1" customFormat="1" ht="24" customHeight="1" x14ac:dyDescent="0.15">
      <c r="A8391" s="918">
        <v>1563</v>
      </c>
      <c r="B8391" s="9" t="s">
        <v>22</v>
      </c>
      <c r="C8391" s="13" t="s">
        <v>23</v>
      </c>
      <c r="D8391" s="13" t="s">
        <v>24</v>
      </c>
      <c r="E8391" s="13" t="s">
        <v>25</v>
      </c>
      <c r="F8391" s="919" t="s">
        <v>17</v>
      </c>
      <c r="G8391" s="919"/>
      <c r="H8391" s="920"/>
      <c r="I8391" s="920"/>
      <c r="J8391" s="920"/>
      <c r="K8391" s="920"/>
      <c r="L8391" s="920"/>
    </row>
    <row r="8392" spans="1:12" s="1" customFormat="1" ht="26.25" customHeight="1" x14ac:dyDescent="0.15">
      <c r="A8392" s="918"/>
      <c r="B8392" s="921" t="s">
        <v>4547</v>
      </c>
      <c r="C8392" s="922" t="s">
        <v>4548</v>
      </c>
      <c r="D8392" s="923">
        <v>43577</v>
      </c>
      <c r="E8392" s="921" t="s">
        <v>298</v>
      </c>
      <c r="F8392" s="921" t="s">
        <v>2465</v>
      </c>
      <c r="G8392" s="921"/>
      <c r="H8392" s="924" t="s">
        <v>30</v>
      </c>
      <c r="I8392" s="924"/>
      <c r="J8392" s="14" t="s">
        <v>31</v>
      </c>
      <c r="K8392" s="14" t="s">
        <v>32</v>
      </c>
      <c r="L8392" s="16">
        <v>712.5</v>
      </c>
    </row>
    <row r="8393" spans="1:12" s="1" customFormat="1" ht="409.2" customHeight="1" x14ac:dyDescent="0.15">
      <c r="A8393" s="918"/>
      <c r="B8393" s="921"/>
      <c r="C8393" s="922"/>
      <c r="D8393" s="923"/>
      <c r="E8393" s="921"/>
      <c r="F8393" s="921"/>
      <c r="G8393" s="921"/>
      <c r="H8393" s="924" t="s">
        <v>33</v>
      </c>
      <c r="I8393" s="924"/>
      <c r="J8393" s="921" t="s">
        <v>31</v>
      </c>
      <c r="K8393" s="921" t="s">
        <v>32</v>
      </c>
      <c r="L8393" s="925">
        <v>313.60000000000002</v>
      </c>
    </row>
    <row r="8394" spans="1:12" s="1" customFormat="1" ht="40.35" customHeight="1" x14ac:dyDescent="0.15">
      <c r="A8394" s="918"/>
      <c r="B8394" s="921"/>
      <c r="C8394" s="922"/>
      <c r="D8394" s="923"/>
      <c r="E8394" s="921"/>
      <c r="F8394" s="921"/>
      <c r="G8394" s="921"/>
      <c r="H8394" s="924"/>
      <c r="I8394" s="924"/>
      <c r="J8394" s="921"/>
      <c r="K8394" s="921"/>
      <c r="L8394" s="925"/>
    </row>
    <row r="8395" spans="1:12" s="1" customFormat="1" ht="24" customHeight="1" x14ac:dyDescent="0.15">
      <c r="A8395" s="918"/>
      <c r="B8395" s="9" t="s">
        <v>34</v>
      </c>
      <c r="C8395" s="13" t="s">
        <v>35</v>
      </c>
      <c r="D8395" s="13" t="s">
        <v>36</v>
      </c>
      <c r="E8395" s="13" t="s">
        <v>37</v>
      </c>
      <c r="F8395" s="920"/>
      <c r="G8395" s="920"/>
      <c r="H8395" s="924" t="s">
        <v>38</v>
      </c>
      <c r="I8395" s="924"/>
      <c r="J8395" s="921" t="s">
        <v>31</v>
      </c>
      <c r="K8395" s="921" t="s">
        <v>32</v>
      </c>
      <c r="L8395" s="925">
        <v>150</v>
      </c>
    </row>
    <row r="8396" spans="1:12" s="1" customFormat="1" ht="24" customHeight="1" x14ac:dyDescent="0.15">
      <c r="A8396" s="918"/>
      <c r="B8396" s="14" t="s">
        <v>55</v>
      </c>
      <c r="C8396" s="14" t="s">
        <v>2465</v>
      </c>
      <c r="D8396" s="15">
        <v>43579</v>
      </c>
      <c r="E8396" s="14" t="s">
        <v>369</v>
      </c>
      <c r="F8396" s="920"/>
      <c r="G8396" s="920"/>
      <c r="H8396" s="924"/>
      <c r="I8396" s="924"/>
      <c r="J8396" s="921"/>
      <c r="K8396" s="921"/>
      <c r="L8396" s="925"/>
    </row>
    <row r="8397" spans="1:12" s="1" customFormat="1" ht="24" customHeight="1" x14ac:dyDescent="0.15">
      <c r="A8397" s="918">
        <v>1564</v>
      </c>
      <c r="B8397" s="9" t="s">
        <v>22</v>
      </c>
      <c r="C8397" s="13" t="s">
        <v>23</v>
      </c>
      <c r="D8397" s="13" t="s">
        <v>24</v>
      </c>
      <c r="E8397" s="13" t="s">
        <v>25</v>
      </c>
      <c r="F8397" s="919" t="s">
        <v>17</v>
      </c>
      <c r="G8397" s="919"/>
      <c r="H8397" s="920"/>
      <c r="I8397" s="920"/>
      <c r="J8397" s="920"/>
      <c r="K8397" s="920"/>
      <c r="L8397" s="920"/>
    </row>
    <row r="8398" spans="1:12" s="1" customFormat="1" ht="26.25" customHeight="1" x14ac:dyDescent="0.15">
      <c r="A8398" s="918"/>
      <c r="B8398" s="921" t="s">
        <v>4549</v>
      </c>
      <c r="C8398" s="921" t="s">
        <v>4550</v>
      </c>
      <c r="D8398" s="923">
        <v>43657</v>
      </c>
      <c r="E8398" s="921" t="s">
        <v>187</v>
      </c>
      <c r="F8398" s="921" t="s">
        <v>1397</v>
      </c>
      <c r="G8398" s="921"/>
      <c r="H8398" s="924" t="s">
        <v>30</v>
      </c>
      <c r="I8398" s="924"/>
      <c r="J8398" s="14" t="s">
        <v>31</v>
      </c>
      <c r="K8398" s="14" t="s">
        <v>32</v>
      </c>
      <c r="L8398" s="16">
        <v>275.25</v>
      </c>
    </row>
    <row r="8399" spans="1:12" s="1" customFormat="1" ht="71.25" customHeight="1" x14ac:dyDescent="0.15">
      <c r="A8399" s="918"/>
      <c r="B8399" s="921"/>
      <c r="C8399" s="921"/>
      <c r="D8399" s="923"/>
      <c r="E8399" s="921"/>
      <c r="F8399" s="921"/>
      <c r="G8399" s="921"/>
      <c r="H8399" s="924" t="s">
        <v>33</v>
      </c>
      <c r="I8399" s="924"/>
      <c r="J8399" s="14" t="s">
        <v>31</v>
      </c>
      <c r="K8399" s="14" t="s">
        <v>32</v>
      </c>
      <c r="L8399" s="16">
        <v>450.6</v>
      </c>
    </row>
    <row r="8400" spans="1:12" s="1" customFormat="1" ht="24" customHeight="1" x14ac:dyDescent="0.15">
      <c r="A8400" s="918"/>
      <c r="B8400" s="9" t="s">
        <v>34</v>
      </c>
      <c r="C8400" s="13" t="s">
        <v>35</v>
      </c>
      <c r="D8400" s="13" t="s">
        <v>36</v>
      </c>
      <c r="E8400" s="13" t="s">
        <v>37</v>
      </c>
      <c r="F8400" s="920"/>
      <c r="G8400" s="920"/>
      <c r="H8400" s="924" t="s">
        <v>38</v>
      </c>
      <c r="I8400" s="924"/>
      <c r="J8400" s="921" t="s">
        <v>31</v>
      </c>
      <c r="K8400" s="921" t="s">
        <v>31</v>
      </c>
      <c r="L8400" s="925">
        <v>0</v>
      </c>
    </row>
    <row r="8401" spans="1:12" s="1" customFormat="1" ht="24" customHeight="1" x14ac:dyDescent="0.15">
      <c r="A8401" s="918"/>
      <c r="B8401" s="14" t="s">
        <v>39</v>
      </c>
      <c r="C8401" s="14" t="s">
        <v>1397</v>
      </c>
      <c r="D8401" s="15">
        <v>43660</v>
      </c>
      <c r="E8401" s="14" t="s">
        <v>758</v>
      </c>
      <c r="F8401" s="920"/>
      <c r="G8401" s="920"/>
      <c r="H8401" s="924"/>
      <c r="I8401" s="924"/>
      <c r="J8401" s="921"/>
      <c r="K8401" s="921"/>
      <c r="L8401" s="925"/>
    </row>
    <row r="8402" spans="1:12" s="1" customFormat="1" ht="24" customHeight="1" x14ac:dyDescent="0.15">
      <c r="A8402" s="918">
        <v>1565</v>
      </c>
      <c r="B8402" s="9" t="s">
        <v>22</v>
      </c>
      <c r="C8402" s="13" t="s">
        <v>23</v>
      </c>
      <c r="D8402" s="13" t="s">
        <v>24</v>
      </c>
      <c r="E8402" s="13" t="s">
        <v>25</v>
      </c>
      <c r="F8402" s="919" t="s">
        <v>17</v>
      </c>
      <c r="G8402" s="919"/>
      <c r="H8402" s="920"/>
      <c r="I8402" s="920"/>
      <c r="J8402" s="920"/>
      <c r="K8402" s="920"/>
      <c r="L8402" s="920"/>
    </row>
    <row r="8403" spans="1:12" s="1" customFormat="1" ht="26.25" customHeight="1" x14ac:dyDescent="0.15">
      <c r="A8403" s="918"/>
      <c r="B8403" s="921" t="s">
        <v>4551</v>
      </c>
      <c r="C8403" s="922" t="s">
        <v>4552</v>
      </c>
      <c r="D8403" s="923">
        <v>43570</v>
      </c>
      <c r="E8403" s="921" t="s">
        <v>53</v>
      </c>
      <c r="F8403" s="921" t="s">
        <v>4553</v>
      </c>
      <c r="G8403" s="921"/>
      <c r="H8403" s="924" t="s">
        <v>30</v>
      </c>
      <c r="I8403" s="924"/>
      <c r="J8403" s="14" t="s">
        <v>31</v>
      </c>
      <c r="K8403" s="14" t="s">
        <v>32</v>
      </c>
      <c r="L8403" s="16">
        <v>325.8</v>
      </c>
    </row>
    <row r="8404" spans="1:12" s="1" customFormat="1" ht="165.75" customHeight="1" x14ac:dyDescent="0.15">
      <c r="A8404" s="918"/>
      <c r="B8404" s="921"/>
      <c r="C8404" s="922"/>
      <c r="D8404" s="923"/>
      <c r="E8404" s="921"/>
      <c r="F8404" s="921"/>
      <c r="G8404" s="921"/>
      <c r="H8404" s="924" t="s">
        <v>33</v>
      </c>
      <c r="I8404" s="924"/>
      <c r="J8404" s="14" t="s">
        <v>31</v>
      </c>
      <c r="K8404" s="14" t="s">
        <v>32</v>
      </c>
      <c r="L8404" s="16">
        <v>221</v>
      </c>
    </row>
    <row r="8405" spans="1:12" s="1" customFormat="1" ht="24" customHeight="1" x14ac:dyDescent="0.15">
      <c r="A8405" s="918"/>
      <c r="B8405" s="9" t="s">
        <v>34</v>
      </c>
      <c r="C8405" s="13" t="s">
        <v>35</v>
      </c>
      <c r="D8405" s="13" t="s">
        <v>36</v>
      </c>
      <c r="E8405" s="13" t="s">
        <v>37</v>
      </c>
      <c r="F8405" s="920"/>
      <c r="G8405" s="920"/>
      <c r="H8405" s="924" t="s">
        <v>38</v>
      </c>
      <c r="I8405" s="924"/>
      <c r="J8405" s="921" t="s">
        <v>31</v>
      </c>
      <c r="K8405" s="921" t="s">
        <v>32</v>
      </c>
      <c r="L8405" s="925">
        <v>72</v>
      </c>
    </row>
    <row r="8406" spans="1:12" s="1" customFormat="1" ht="34.5" customHeight="1" x14ac:dyDescent="0.15">
      <c r="A8406" s="918"/>
      <c r="B8406" s="14" t="s">
        <v>2461</v>
      </c>
      <c r="C8406" s="14" t="s">
        <v>4553</v>
      </c>
      <c r="D8406" s="15">
        <v>43571</v>
      </c>
      <c r="E8406" s="14" t="s">
        <v>1001</v>
      </c>
      <c r="F8406" s="920"/>
      <c r="G8406" s="920"/>
      <c r="H8406" s="924"/>
      <c r="I8406" s="924"/>
      <c r="J8406" s="921"/>
      <c r="K8406" s="921"/>
      <c r="L8406" s="925"/>
    </row>
    <row r="8407" spans="1:12" s="1" customFormat="1" ht="24" customHeight="1" x14ac:dyDescent="0.15">
      <c r="A8407" s="918">
        <v>1566</v>
      </c>
      <c r="B8407" s="9" t="s">
        <v>22</v>
      </c>
      <c r="C8407" s="13" t="s">
        <v>23</v>
      </c>
      <c r="D8407" s="13" t="s">
        <v>24</v>
      </c>
      <c r="E8407" s="13" t="s">
        <v>25</v>
      </c>
      <c r="F8407" s="919" t="s">
        <v>17</v>
      </c>
      <c r="G8407" s="919"/>
      <c r="H8407" s="920"/>
      <c r="I8407" s="920"/>
      <c r="J8407" s="920"/>
      <c r="K8407" s="920"/>
      <c r="L8407" s="920"/>
    </row>
    <row r="8408" spans="1:12" s="1" customFormat="1" ht="26.25" customHeight="1" x14ac:dyDescent="0.15">
      <c r="A8408" s="918"/>
      <c r="B8408" s="921" t="s">
        <v>4551</v>
      </c>
      <c r="C8408" s="922" t="s">
        <v>4554</v>
      </c>
      <c r="D8408" s="923">
        <v>43620</v>
      </c>
      <c r="E8408" s="921" t="s">
        <v>1650</v>
      </c>
      <c r="F8408" s="921" t="s">
        <v>1651</v>
      </c>
      <c r="G8408" s="921"/>
      <c r="H8408" s="924" t="s">
        <v>30</v>
      </c>
      <c r="I8408" s="924"/>
      <c r="J8408" s="14" t="s">
        <v>31</v>
      </c>
      <c r="K8408" s="14" t="s">
        <v>32</v>
      </c>
      <c r="L8408" s="16">
        <v>1150.1100000000001</v>
      </c>
    </row>
    <row r="8409" spans="1:12" s="1" customFormat="1" ht="409.2" customHeight="1" x14ac:dyDescent="0.15">
      <c r="A8409" s="918"/>
      <c r="B8409" s="921"/>
      <c r="C8409" s="922"/>
      <c r="D8409" s="923"/>
      <c r="E8409" s="921"/>
      <c r="F8409" s="921"/>
      <c r="G8409" s="921"/>
      <c r="H8409" s="924" t="s">
        <v>33</v>
      </c>
      <c r="I8409" s="924"/>
      <c r="J8409" s="921" t="s">
        <v>31</v>
      </c>
      <c r="K8409" s="921" t="s">
        <v>32</v>
      </c>
      <c r="L8409" s="925">
        <v>3362.17</v>
      </c>
    </row>
    <row r="8410" spans="1:12" s="1" customFormat="1" ht="365.85" customHeight="1" x14ac:dyDescent="0.15">
      <c r="A8410" s="918"/>
      <c r="B8410" s="921"/>
      <c r="C8410" s="922"/>
      <c r="D8410" s="923"/>
      <c r="E8410" s="921"/>
      <c r="F8410" s="921"/>
      <c r="G8410" s="921"/>
      <c r="H8410" s="924"/>
      <c r="I8410" s="924"/>
      <c r="J8410" s="921"/>
      <c r="K8410" s="921"/>
      <c r="L8410" s="925"/>
    </row>
    <row r="8411" spans="1:12" s="1" customFormat="1" ht="24" customHeight="1" x14ac:dyDescent="0.15">
      <c r="A8411" s="918"/>
      <c r="B8411" s="9" t="s">
        <v>34</v>
      </c>
      <c r="C8411" s="13" t="s">
        <v>35</v>
      </c>
      <c r="D8411" s="13" t="s">
        <v>36</v>
      </c>
      <c r="E8411" s="13" t="s">
        <v>37</v>
      </c>
      <c r="F8411" s="920"/>
      <c r="G8411" s="920"/>
      <c r="H8411" s="924" t="s">
        <v>38</v>
      </c>
      <c r="I8411" s="924"/>
      <c r="J8411" s="921" t="s">
        <v>31</v>
      </c>
      <c r="K8411" s="921" t="s">
        <v>32</v>
      </c>
      <c r="L8411" s="925">
        <v>359.4</v>
      </c>
    </row>
    <row r="8412" spans="1:12" s="1" customFormat="1" ht="34.5" customHeight="1" x14ac:dyDescent="0.15">
      <c r="A8412" s="918"/>
      <c r="B8412" s="14" t="s">
        <v>2461</v>
      </c>
      <c r="C8412" s="14" t="s">
        <v>1651</v>
      </c>
      <c r="D8412" s="15">
        <v>43624</v>
      </c>
      <c r="E8412" s="14" t="s">
        <v>565</v>
      </c>
      <c r="F8412" s="920"/>
      <c r="G8412" s="920"/>
      <c r="H8412" s="924"/>
      <c r="I8412" s="924"/>
      <c r="J8412" s="921"/>
      <c r="K8412" s="921"/>
      <c r="L8412" s="925"/>
    </row>
    <row r="8413" spans="1:12" s="1" customFormat="1" ht="24" customHeight="1" x14ac:dyDescent="0.15">
      <c r="A8413" s="918">
        <v>1567</v>
      </c>
      <c r="B8413" s="9" t="s">
        <v>22</v>
      </c>
      <c r="C8413" s="13" t="s">
        <v>23</v>
      </c>
      <c r="D8413" s="13" t="s">
        <v>24</v>
      </c>
      <c r="E8413" s="13" t="s">
        <v>25</v>
      </c>
      <c r="F8413" s="919" t="s">
        <v>17</v>
      </c>
      <c r="G8413" s="919"/>
      <c r="H8413" s="920"/>
      <c r="I8413" s="920"/>
      <c r="J8413" s="920"/>
      <c r="K8413" s="920"/>
      <c r="L8413" s="920"/>
    </row>
    <row r="8414" spans="1:12" s="1" customFormat="1" ht="26.25" customHeight="1" x14ac:dyDescent="0.15">
      <c r="A8414" s="918"/>
      <c r="B8414" s="921" t="s">
        <v>4551</v>
      </c>
      <c r="C8414" s="922" t="s">
        <v>4555</v>
      </c>
      <c r="D8414" s="923">
        <v>43653</v>
      </c>
      <c r="E8414" s="921" t="s">
        <v>1267</v>
      </c>
      <c r="F8414" s="921" t="s">
        <v>3536</v>
      </c>
      <c r="G8414" s="921"/>
      <c r="H8414" s="924" t="s">
        <v>30</v>
      </c>
      <c r="I8414" s="924"/>
      <c r="J8414" s="14" t="s">
        <v>31</v>
      </c>
      <c r="K8414" s="14" t="s">
        <v>32</v>
      </c>
      <c r="L8414" s="16">
        <v>1105.32</v>
      </c>
    </row>
    <row r="8415" spans="1:12" s="1" customFormat="1" ht="207.75" customHeight="1" x14ac:dyDescent="0.15">
      <c r="A8415" s="918"/>
      <c r="B8415" s="921"/>
      <c r="C8415" s="922"/>
      <c r="D8415" s="923"/>
      <c r="E8415" s="921"/>
      <c r="F8415" s="921"/>
      <c r="G8415" s="921"/>
      <c r="H8415" s="924" t="s">
        <v>33</v>
      </c>
      <c r="I8415" s="924"/>
      <c r="J8415" s="14" t="s">
        <v>31</v>
      </c>
      <c r="K8415" s="14" t="s">
        <v>31</v>
      </c>
      <c r="L8415" s="16">
        <v>0</v>
      </c>
    </row>
    <row r="8416" spans="1:12" s="1" customFormat="1" ht="24" customHeight="1" x14ac:dyDescent="0.15">
      <c r="A8416" s="918"/>
      <c r="B8416" s="9" t="s">
        <v>34</v>
      </c>
      <c r="C8416" s="13" t="s">
        <v>35</v>
      </c>
      <c r="D8416" s="13" t="s">
        <v>36</v>
      </c>
      <c r="E8416" s="13" t="s">
        <v>37</v>
      </c>
      <c r="F8416" s="920"/>
      <c r="G8416" s="920"/>
      <c r="H8416" s="924" t="s">
        <v>38</v>
      </c>
      <c r="I8416" s="924"/>
      <c r="J8416" s="921" t="s">
        <v>31</v>
      </c>
      <c r="K8416" s="921" t="s">
        <v>32</v>
      </c>
      <c r="L8416" s="925">
        <v>813.17</v>
      </c>
    </row>
    <row r="8417" spans="1:12" s="1" customFormat="1" ht="34.5" customHeight="1" x14ac:dyDescent="0.15">
      <c r="A8417" s="918"/>
      <c r="B8417" s="14" t="s">
        <v>2461</v>
      </c>
      <c r="C8417" s="14" t="s">
        <v>3536</v>
      </c>
      <c r="D8417" s="15">
        <v>43660</v>
      </c>
      <c r="E8417" s="14" t="s">
        <v>1091</v>
      </c>
      <c r="F8417" s="920"/>
      <c r="G8417" s="920"/>
      <c r="H8417" s="924"/>
      <c r="I8417" s="924"/>
      <c r="J8417" s="921"/>
      <c r="K8417" s="921"/>
      <c r="L8417" s="925"/>
    </row>
    <row r="8418" spans="1:12" s="1" customFormat="1" ht="24" customHeight="1" x14ac:dyDescent="0.15">
      <c r="A8418" s="918">
        <v>1568</v>
      </c>
      <c r="B8418" s="9" t="s">
        <v>22</v>
      </c>
      <c r="C8418" s="13" t="s">
        <v>23</v>
      </c>
      <c r="D8418" s="13" t="s">
        <v>24</v>
      </c>
      <c r="E8418" s="13" t="s">
        <v>25</v>
      </c>
      <c r="F8418" s="919" t="s">
        <v>17</v>
      </c>
      <c r="G8418" s="919"/>
      <c r="H8418" s="920"/>
      <c r="I8418" s="920"/>
      <c r="J8418" s="920"/>
      <c r="K8418" s="920"/>
      <c r="L8418" s="920"/>
    </row>
    <row r="8419" spans="1:12" s="1" customFormat="1" ht="26.25" customHeight="1" x14ac:dyDescent="0.15">
      <c r="A8419" s="918"/>
      <c r="B8419" s="921" t="s">
        <v>4556</v>
      </c>
      <c r="C8419" s="922" t="s">
        <v>4557</v>
      </c>
      <c r="D8419" s="923">
        <v>43639</v>
      </c>
      <c r="E8419" s="921" t="s">
        <v>278</v>
      </c>
      <c r="F8419" s="921" t="s">
        <v>279</v>
      </c>
      <c r="G8419" s="921"/>
      <c r="H8419" s="924" t="s">
        <v>30</v>
      </c>
      <c r="I8419" s="924"/>
      <c r="J8419" s="14" t="s">
        <v>31</v>
      </c>
      <c r="K8419" s="14" t="s">
        <v>31</v>
      </c>
      <c r="L8419" s="16">
        <v>0</v>
      </c>
    </row>
    <row r="8420" spans="1:12" s="1" customFormat="1" ht="302.25" customHeight="1" x14ac:dyDescent="0.15">
      <c r="A8420" s="918"/>
      <c r="B8420" s="921"/>
      <c r="C8420" s="922"/>
      <c r="D8420" s="923"/>
      <c r="E8420" s="921"/>
      <c r="F8420" s="921"/>
      <c r="G8420" s="921"/>
      <c r="H8420" s="924" t="s">
        <v>33</v>
      </c>
      <c r="I8420" s="924"/>
      <c r="J8420" s="14" t="s">
        <v>31</v>
      </c>
      <c r="K8420" s="14" t="s">
        <v>31</v>
      </c>
      <c r="L8420" s="16">
        <v>0</v>
      </c>
    </row>
    <row r="8421" spans="1:12" s="1" customFormat="1" ht="24" customHeight="1" x14ac:dyDescent="0.15">
      <c r="A8421" s="918"/>
      <c r="B8421" s="9" t="s">
        <v>34</v>
      </c>
      <c r="C8421" s="13" t="s">
        <v>35</v>
      </c>
      <c r="D8421" s="13" t="s">
        <v>36</v>
      </c>
      <c r="E8421" s="13" t="s">
        <v>37</v>
      </c>
      <c r="F8421" s="920"/>
      <c r="G8421" s="920"/>
      <c r="H8421" s="924" t="s">
        <v>38</v>
      </c>
      <c r="I8421" s="924"/>
      <c r="J8421" s="921" t="s">
        <v>31</v>
      </c>
      <c r="K8421" s="921" t="s">
        <v>32</v>
      </c>
      <c r="L8421" s="925">
        <v>995</v>
      </c>
    </row>
    <row r="8422" spans="1:12" s="1" customFormat="1" ht="24" customHeight="1" x14ac:dyDescent="0.15">
      <c r="A8422" s="918"/>
      <c r="B8422" s="14" t="s">
        <v>204</v>
      </c>
      <c r="C8422" s="14" t="s">
        <v>279</v>
      </c>
      <c r="D8422" s="15">
        <v>43643</v>
      </c>
      <c r="E8422" s="14" t="s">
        <v>708</v>
      </c>
      <c r="F8422" s="920"/>
      <c r="G8422" s="920"/>
      <c r="H8422" s="924"/>
      <c r="I8422" s="924"/>
      <c r="J8422" s="921"/>
      <c r="K8422" s="921"/>
      <c r="L8422" s="925"/>
    </row>
    <row r="8423" spans="1:12" s="1" customFormat="1" ht="24" customHeight="1" x14ac:dyDescent="0.15">
      <c r="A8423" s="918">
        <v>1569</v>
      </c>
      <c r="B8423" s="9" t="s">
        <v>22</v>
      </c>
      <c r="C8423" s="13" t="s">
        <v>23</v>
      </c>
      <c r="D8423" s="13" t="s">
        <v>24</v>
      </c>
      <c r="E8423" s="13" t="s">
        <v>25</v>
      </c>
      <c r="F8423" s="919" t="s">
        <v>17</v>
      </c>
      <c r="G8423" s="919"/>
      <c r="H8423" s="920"/>
      <c r="I8423" s="920"/>
      <c r="J8423" s="920"/>
      <c r="K8423" s="920"/>
      <c r="L8423" s="920"/>
    </row>
    <row r="8424" spans="1:12" s="1" customFormat="1" ht="26.25" customHeight="1" x14ac:dyDescent="0.15">
      <c r="A8424" s="918"/>
      <c r="B8424" s="921" t="s">
        <v>4556</v>
      </c>
      <c r="C8424" s="922" t="s">
        <v>4558</v>
      </c>
      <c r="D8424" s="923">
        <v>43671</v>
      </c>
      <c r="E8424" s="921" t="s">
        <v>1380</v>
      </c>
      <c r="F8424" s="921" t="s">
        <v>1394</v>
      </c>
      <c r="G8424" s="921"/>
      <c r="H8424" s="924" t="s">
        <v>30</v>
      </c>
      <c r="I8424" s="924"/>
      <c r="J8424" s="14" t="s">
        <v>31</v>
      </c>
      <c r="K8424" s="14" t="s">
        <v>32</v>
      </c>
      <c r="L8424" s="16">
        <v>191</v>
      </c>
    </row>
    <row r="8425" spans="1:12" s="1" customFormat="1" ht="407.25" customHeight="1" x14ac:dyDescent="0.15">
      <c r="A8425" s="918"/>
      <c r="B8425" s="921"/>
      <c r="C8425" s="922"/>
      <c r="D8425" s="923"/>
      <c r="E8425" s="921"/>
      <c r="F8425" s="921"/>
      <c r="G8425" s="921"/>
      <c r="H8425" s="924" t="s">
        <v>33</v>
      </c>
      <c r="I8425" s="924"/>
      <c r="J8425" s="14" t="s">
        <v>31</v>
      </c>
      <c r="K8425" s="14" t="s">
        <v>32</v>
      </c>
      <c r="L8425" s="16">
        <v>568.6</v>
      </c>
    </row>
    <row r="8426" spans="1:12" s="1" customFormat="1" ht="24" customHeight="1" x14ac:dyDescent="0.15">
      <c r="A8426" s="918"/>
      <c r="B8426" s="9" t="s">
        <v>34</v>
      </c>
      <c r="C8426" s="13" t="s">
        <v>35</v>
      </c>
      <c r="D8426" s="13" t="s">
        <v>36</v>
      </c>
      <c r="E8426" s="13" t="s">
        <v>37</v>
      </c>
      <c r="F8426" s="920"/>
      <c r="G8426" s="920"/>
      <c r="H8426" s="924" t="s">
        <v>38</v>
      </c>
      <c r="I8426" s="924"/>
      <c r="J8426" s="921" t="s">
        <v>31</v>
      </c>
      <c r="K8426" s="921" t="s">
        <v>32</v>
      </c>
      <c r="L8426" s="925">
        <v>57</v>
      </c>
    </row>
    <row r="8427" spans="1:12" s="1" customFormat="1" ht="24" customHeight="1" x14ac:dyDescent="0.15">
      <c r="A8427" s="918"/>
      <c r="B8427" s="14" t="s">
        <v>204</v>
      </c>
      <c r="C8427" s="14" t="s">
        <v>1394</v>
      </c>
      <c r="D8427" s="15">
        <v>43672</v>
      </c>
      <c r="E8427" s="14" t="s">
        <v>4559</v>
      </c>
      <c r="F8427" s="920"/>
      <c r="G8427" s="920"/>
      <c r="H8427" s="924"/>
      <c r="I8427" s="924"/>
      <c r="J8427" s="921"/>
      <c r="K8427" s="921"/>
      <c r="L8427" s="925"/>
    </row>
    <row r="8428" spans="1:12" s="1" customFormat="1" ht="24" customHeight="1" x14ac:dyDescent="0.15">
      <c r="A8428" s="918">
        <v>1570</v>
      </c>
      <c r="B8428" s="9" t="s">
        <v>22</v>
      </c>
      <c r="C8428" s="13" t="s">
        <v>23</v>
      </c>
      <c r="D8428" s="13" t="s">
        <v>24</v>
      </c>
      <c r="E8428" s="13" t="s">
        <v>25</v>
      </c>
      <c r="F8428" s="919" t="s">
        <v>17</v>
      </c>
      <c r="G8428" s="919"/>
      <c r="H8428" s="920"/>
      <c r="I8428" s="920"/>
      <c r="J8428" s="920"/>
      <c r="K8428" s="920"/>
      <c r="L8428" s="920"/>
    </row>
    <row r="8429" spans="1:12" s="1" customFormat="1" ht="26.25" customHeight="1" x14ac:dyDescent="0.15">
      <c r="A8429" s="918"/>
      <c r="B8429" s="921" t="s">
        <v>4556</v>
      </c>
      <c r="C8429" s="922" t="s">
        <v>4560</v>
      </c>
      <c r="D8429" s="923">
        <v>43726</v>
      </c>
      <c r="E8429" s="921" t="s">
        <v>298</v>
      </c>
      <c r="F8429" s="921" t="s">
        <v>607</v>
      </c>
      <c r="G8429" s="921"/>
      <c r="H8429" s="924" t="s">
        <v>30</v>
      </c>
      <c r="I8429" s="924"/>
      <c r="J8429" s="14" t="s">
        <v>31</v>
      </c>
      <c r="K8429" s="14" t="s">
        <v>32</v>
      </c>
      <c r="L8429" s="16">
        <v>378.19</v>
      </c>
    </row>
    <row r="8430" spans="1:12" s="1" customFormat="1" ht="409.2" customHeight="1" x14ac:dyDescent="0.15">
      <c r="A8430" s="918"/>
      <c r="B8430" s="921"/>
      <c r="C8430" s="922"/>
      <c r="D8430" s="923"/>
      <c r="E8430" s="921"/>
      <c r="F8430" s="921"/>
      <c r="G8430" s="921"/>
      <c r="H8430" s="924" t="s">
        <v>33</v>
      </c>
      <c r="I8430" s="924"/>
      <c r="J8430" s="921" t="s">
        <v>31</v>
      </c>
      <c r="K8430" s="921" t="s">
        <v>32</v>
      </c>
      <c r="L8430" s="925">
        <v>241.6</v>
      </c>
    </row>
    <row r="8431" spans="1:12" s="1" customFormat="1" ht="197.85" customHeight="1" x14ac:dyDescent="0.15">
      <c r="A8431" s="918"/>
      <c r="B8431" s="921"/>
      <c r="C8431" s="922"/>
      <c r="D8431" s="923"/>
      <c r="E8431" s="921"/>
      <c r="F8431" s="921"/>
      <c r="G8431" s="921"/>
      <c r="H8431" s="924"/>
      <c r="I8431" s="924"/>
      <c r="J8431" s="921"/>
      <c r="K8431" s="921"/>
      <c r="L8431" s="925"/>
    </row>
    <row r="8432" spans="1:12" s="1" customFormat="1" ht="24" customHeight="1" x14ac:dyDescent="0.15">
      <c r="A8432" s="918"/>
      <c r="B8432" s="9" t="s">
        <v>34</v>
      </c>
      <c r="C8432" s="13" t="s">
        <v>35</v>
      </c>
      <c r="D8432" s="13" t="s">
        <v>36</v>
      </c>
      <c r="E8432" s="13" t="s">
        <v>37</v>
      </c>
      <c r="F8432" s="920"/>
      <c r="G8432" s="920"/>
      <c r="H8432" s="924" t="s">
        <v>38</v>
      </c>
      <c r="I8432" s="924"/>
      <c r="J8432" s="921" t="s">
        <v>31</v>
      </c>
      <c r="K8432" s="921" t="s">
        <v>32</v>
      </c>
      <c r="L8432" s="925">
        <v>1894</v>
      </c>
    </row>
    <row r="8433" spans="1:12" s="1" customFormat="1" ht="24" customHeight="1" x14ac:dyDescent="0.15">
      <c r="A8433" s="918"/>
      <c r="B8433" s="14" t="s">
        <v>204</v>
      </c>
      <c r="C8433" s="14" t="s">
        <v>607</v>
      </c>
      <c r="D8433" s="15">
        <v>43728</v>
      </c>
      <c r="E8433" s="14" t="s">
        <v>1676</v>
      </c>
      <c r="F8433" s="920"/>
      <c r="G8433" s="920"/>
      <c r="H8433" s="924"/>
      <c r="I8433" s="924"/>
      <c r="J8433" s="921"/>
      <c r="K8433" s="921"/>
      <c r="L8433" s="925"/>
    </row>
    <row r="8434" spans="1:12" s="1" customFormat="1" ht="24" customHeight="1" x14ac:dyDescent="0.15">
      <c r="A8434" s="918">
        <v>1571</v>
      </c>
      <c r="B8434" s="9" t="s">
        <v>22</v>
      </c>
      <c r="C8434" s="13" t="s">
        <v>23</v>
      </c>
      <c r="D8434" s="13" t="s">
        <v>24</v>
      </c>
      <c r="E8434" s="13" t="s">
        <v>25</v>
      </c>
      <c r="F8434" s="919" t="s">
        <v>17</v>
      </c>
      <c r="G8434" s="919"/>
      <c r="H8434" s="920"/>
      <c r="I8434" s="920"/>
      <c r="J8434" s="920"/>
      <c r="K8434" s="920"/>
      <c r="L8434" s="920"/>
    </row>
    <row r="8435" spans="1:12" s="1" customFormat="1" ht="26.25" customHeight="1" x14ac:dyDescent="0.15">
      <c r="A8435" s="918"/>
      <c r="B8435" s="921" t="s">
        <v>4561</v>
      </c>
      <c r="C8435" s="922" t="s">
        <v>4562</v>
      </c>
      <c r="D8435" s="923">
        <v>43579</v>
      </c>
      <c r="E8435" s="921" t="s">
        <v>582</v>
      </c>
      <c r="F8435" s="921" t="s">
        <v>583</v>
      </c>
      <c r="G8435" s="921"/>
      <c r="H8435" s="924" t="s">
        <v>30</v>
      </c>
      <c r="I8435" s="924"/>
      <c r="J8435" s="14" t="s">
        <v>31</v>
      </c>
      <c r="K8435" s="14" t="s">
        <v>32</v>
      </c>
      <c r="L8435" s="16">
        <v>284.8</v>
      </c>
    </row>
    <row r="8436" spans="1:12" s="1" customFormat="1" ht="323.25" customHeight="1" x14ac:dyDescent="0.15">
      <c r="A8436" s="918"/>
      <c r="B8436" s="921"/>
      <c r="C8436" s="922"/>
      <c r="D8436" s="923"/>
      <c r="E8436" s="921"/>
      <c r="F8436" s="921"/>
      <c r="G8436" s="921"/>
      <c r="H8436" s="924" t="s">
        <v>33</v>
      </c>
      <c r="I8436" s="924"/>
      <c r="J8436" s="14" t="s">
        <v>31</v>
      </c>
      <c r="K8436" s="14" t="s">
        <v>32</v>
      </c>
      <c r="L8436" s="16">
        <v>484.73</v>
      </c>
    </row>
    <row r="8437" spans="1:12" s="1" customFormat="1" ht="24" customHeight="1" x14ac:dyDescent="0.15">
      <c r="A8437" s="918"/>
      <c r="B8437" s="9" t="s">
        <v>34</v>
      </c>
      <c r="C8437" s="13" t="s">
        <v>35</v>
      </c>
      <c r="D8437" s="13" t="s">
        <v>36</v>
      </c>
      <c r="E8437" s="13" t="s">
        <v>37</v>
      </c>
      <c r="F8437" s="920"/>
      <c r="G8437" s="920"/>
      <c r="H8437" s="924" t="s">
        <v>38</v>
      </c>
      <c r="I8437" s="924"/>
      <c r="J8437" s="921" t="s">
        <v>31</v>
      </c>
      <c r="K8437" s="921" t="s">
        <v>31</v>
      </c>
      <c r="L8437" s="925">
        <v>0</v>
      </c>
    </row>
    <row r="8438" spans="1:12" s="1" customFormat="1" ht="24" customHeight="1" x14ac:dyDescent="0.15">
      <c r="A8438" s="918"/>
      <c r="B8438" s="14" t="s">
        <v>229</v>
      </c>
      <c r="C8438" s="14" t="s">
        <v>583</v>
      </c>
      <c r="D8438" s="15">
        <v>43581</v>
      </c>
      <c r="E8438" s="14" t="s">
        <v>117</v>
      </c>
      <c r="F8438" s="920"/>
      <c r="G8438" s="920"/>
      <c r="H8438" s="924"/>
      <c r="I8438" s="924"/>
      <c r="J8438" s="921"/>
      <c r="K8438" s="921"/>
      <c r="L8438" s="925"/>
    </row>
    <row r="8439" spans="1:12" s="1" customFormat="1" ht="24" customHeight="1" x14ac:dyDescent="0.15">
      <c r="A8439" s="918">
        <v>1572</v>
      </c>
      <c r="B8439" s="9" t="s">
        <v>22</v>
      </c>
      <c r="C8439" s="13" t="s">
        <v>23</v>
      </c>
      <c r="D8439" s="13" t="s">
        <v>24</v>
      </c>
      <c r="E8439" s="13" t="s">
        <v>25</v>
      </c>
      <c r="F8439" s="919" t="s">
        <v>17</v>
      </c>
      <c r="G8439" s="919"/>
      <c r="H8439" s="920"/>
      <c r="I8439" s="920"/>
      <c r="J8439" s="920"/>
      <c r="K8439" s="920"/>
      <c r="L8439" s="920"/>
    </row>
    <row r="8440" spans="1:12" s="1" customFormat="1" ht="26.25" customHeight="1" x14ac:dyDescent="0.15">
      <c r="A8440" s="918"/>
      <c r="B8440" s="921" t="s">
        <v>4561</v>
      </c>
      <c r="C8440" s="922" t="s">
        <v>4563</v>
      </c>
      <c r="D8440" s="923">
        <v>43619</v>
      </c>
      <c r="E8440" s="921" t="s">
        <v>2754</v>
      </c>
      <c r="F8440" s="921" t="s">
        <v>4564</v>
      </c>
      <c r="G8440" s="921"/>
      <c r="H8440" s="924" t="s">
        <v>30</v>
      </c>
      <c r="I8440" s="924"/>
      <c r="J8440" s="14" t="s">
        <v>31</v>
      </c>
      <c r="K8440" s="14" t="s">
        <v>32</v>
      </c>
      <c r="L8440" s="16">
        <v>449.99</v>
      </c>
    </row>
    <row r="8441" spans="1:12" s="1" customFormat="1" ht="375.75" customHeight="1" x14ac:dyDescent="0.15">
      <c r="A8441" s="918"/>
      <c r="B8441" s="921"/>
      <c r="C8441" s="922"/>
      <c r="D8441" s="923"/>
      <c r="E8441" s="921"/>
      <c r="F8441" s="921"/>
      <c r="G8441" s="921"/>
      <c r="H8441" s="924" t="s">
        <v>33</v>
      </c>
      <c r="I8441" s="924"/>
      <c r="J8441" s="14" t="s">
        <v>31</v>
      </c>
      <c r="K8441" s="14" t="s">
        <v>32</v>
      </c>
      <c r="L8441" s="16">
        <v>1679.24</v>
      </c>
    </row>
    <row r="8442" spans="1:12" s="1" customFormat="1" ht="24" customHeight="1" x14ac:dyDescent="0.15">
      <c r="A8442" s="918"/>
      <c r="B8442" s="9" t="s">
        <v>34</v>
      </c>
      <c r="C8442" s="13" t="s">
        <v>35</v>
      </c>
      <c r="D8442" s="13" t="s">
        <v>36</v>
      </c>
      <c r="E8442" s="13" t="s">
        <v>37</v>
      </c>
      <c r="F8442" s="920"/>
      <c r="G8442" s="920"/>
      <c r="H8442" s="924" t="s">
        <v>38</v>
      </c>
      <c r="I8442" s="924"/>
      <c r="J8442" s="921" t="s">
        <v>31</v>
      </c>
      <c r="K8442" s="921" t="s">
        <v>31</v>
      </c>
      <c r="L8442" s="925">
        <v>0</v>
      </c>
    </row>
    <row r="8443" spans="1:12" s="1" customFormat="1" ht="24" customHeight="1" x14ac:dyDescent="0.15">
      <c r="A8443" s="918"/>
      <c r="B8443" s="14" t="s">
        <v>229</v>
      </c>
      <c r="C8443" s="14" t="s">
        <v>4564</v>
      </c>
      <c r="D8443" s="15">
        <v>43623</v>
      </c>
      <c r="E8443" s="14" t="s">
        <v>2013</v>
      </c>
      <c r="F8443" s="920"/>
      <c r="G8443" s="920"/>
      <c r="H8443" s="924"/>
      <c r="I8443" s="924"/>
      <c r="J8443" s="921"/>
      <c r="K8443" s="921"/>
      <c r="L8443" s="925"/>
    </row>
    <row r="8444" spans="1:12" s="1" customFormat="1" ht="24" customHeight="1" x14ac:dyDescent="0.15">
      <c r="A8444" s="918">
        <v>1573</v>
      </c>
      <c r="B8444" s="9" t="s">
        <v>22</v>
      </c>
      <c r="C8444" s="13" t="s">
        <v>23</v>
      </c>
      <c r="D8444" s="13" t="s">
        <v>24</v>
      </c>
      <c r="E8444" s="13" t="s">
        <v>25</v>
      </c>
      <c r="F8444" s="919" t="s">
        <v>17</v>
      </c>
      <c r="G8444" s="919"/>
      <c r="H8444" s="920"/>
      <c r="I8444" s="920"/>
      <c r="J8444" s="920"/>
      <c r="K8444" s="920"/>
      <c r="L8444" s="920"/>
    </row>
    <row r="8445" spans="1:12" s="1" customFormat="1" ht="26.25" customHeight="1" x14ac:dyDescent="0.15">
      <c r="A8445" s="918"/>
      <c r="B8445" s="921" t="s">
        <v>4561</v>
      </c>
      <c r="C8445" s="922" t="s">
        <v>4565</v>
      </c>
      <c r="D8445" s="923">
        <v>43708</v>
      </c>
      <c r="E8445" s="921" t="s">
        <v>3770</v>
      </c>
      <c r="F8445" s="921" t="s">
        <v>4566</v>
      </c>
      <c r="G8445" s="921"/>
      <c r="H8445" s="924" t="s">
        <v>30</v>
      </c>
      <c r="I8445" s="924"/>
      <c r="J8445" s="14" t="s">
        <v>31</v>
      </c>
      <c r="K8445" s="14" t="s">
        <v>31</v>
      </c>
      <c r="L8445" s="16">
        <v>0</v>
      </c>
    </row>
    <row r="8446" spans="1:12" s="1" customFormat="1" ht="409.2" customHeight="1" x14ac:dyDescent="0.15">
      <c r="A8446" s="918"/>
      <c r="B8446" s="921"/>
      <c r="C8446" s="922"/>
      <c r="D8446" s="923"/>
      <c r="E8446" s="921"/>
      <c r="F8446" s="921"/>
      <c r="G8446" s="921"/>
      <c r="H8446" s="924" t="s">
        <v>33</v>
      </c>
      <c r="I8446" s="924"/>
      <c r="J8446" s="921" t="s">
        <v>31</v>
      </c>
      <c r="K8446" s="921" t="s">
        <v>31</v>
      </c>
      <c r="L8446" s="925">
        <v>0</v>
      </c>
    </row>
    <row r="8447" spans="1:12" s="1" customFormat="1" ht="409.2" customHeight="1" x14ac:dyDescent="0.15">
      <c r="A8447" s="918"/>
      <c r="B8447" s="921"/>
      <c r="C8447" s="922"/>
      <c r="D8447" s="923"/>
      <c r="E8447" s="921"/>
      <c r="F8447" s="921"/>
      <c r="G8447" s="921"/>
      <c r="H8447" s="924"/>
      <c r="I8447" s="924"/>
      <c r="J8447" s="921"/>
      <c r="K8447" s="921"/>
      <c r="L8447" s="925"/>
    </row>
    <row r="8448" spans="1:12" s="1" customFormat="1" ht="166.95" customHeight="1" x14ac:dyDescent="0.15">
      <c r="A8448" s="918"/>
      <c r="B8448" s="921"/>
      <c r="C8448" s="922"/>
      <c r="D8448" s="923"/>
      <c r="E8448" s="921"/>
      <c r="F8448" s="921"/>
      <c r="G8448" s="921"/>
      <c r="H8448" s="924"/>
      <c r="I8448" s="924"/>
      <c r="J8448" s="921"/>
      <c r="K8448" s="921"/>
      <c r="L8448" s="925"/>
    </row>
    <row r="8449" spans="1:12" s="1" customFormat="1" ht="24" customHeight="1" x14ac:dyDescent="0.15">
      <c r="A8449" s="918"/>
      <c r="B8449" s="9" t="s">
        <v>34</v>
      </c>
      <c r="C8449" s="13" t="s">
        <v>35</v>
      </c>
      <c r="D8449" s="13" t="s">
        <v>36</v>
      </c>
      <c r="E8449" s="13" t="s">
        <v>37</v>
      </c>
      <c r="F8449" s="920"/>
      <c r="G8449" s="920"/>
      <c r="H8449" s="924" t="s">
        <v>38</v>
      </c>
      <c r="I8449" s="924"/>
      <c r="J8449" s="921" t="s">
        <v>31</v>
      </c>
      <c r="K8449" s="921" t="s">
        <v>32</v>
      </c>
      <c r="L8449" s="925">
        <v>551.78</v>
      </c>
    </row>
    <row r="8450" spans="1:12" s="1" customFormat="1" ht="24" customHeight="1" x14ac:dyDescent="0.15">
      <c r="A8450" s="918"/>
      <c r="B8450" s="14" t="s">
        <v>229</v>
      </c>
      <c r="C8450" s="14" t="s">
        <v>4566</v>
      </c>
      <c r="D8450" s="15">
        <v>43722</v>
      </c>
      <c r="E8450" s="14" t="s">
        <v>4567</v>
      </c>
      <c r="F8450" s="920"/>
      <c r="G8450" s="920"/>
      <c r="H8450" s="924"/>
      <c r="I8450" s="924"/>
      <c r="J8450" s="921"/>
      <c r="K8450" s="921"/>
      <c r="L8450" s="925"/>
    </row>
    <row r="8451" spans="1:12" s="1" customFormat="1" ht="24" customHeight="1" x14ac:dyDescent="0.15">
      <c r="A8451" s="918">
        <v>1574</v>
      </c>
      <c r="B8451" s="9" t="s">
        <v>22</v>
      </c>
      <c r="C8451" s="13" t="s">
        <v>23</v>
      </c>
      <c r="D8451" s="13" t="s">
        <v>24</v>
      </c>
      <c r="E8451" s="13" t="s">
        <v>25</v>
      </c>
      <c r="F8451" s="919" t="s">
        <v>17</v>
      </c>
      <c r="G8451" s="919"/>
      <c r="H8451" s="920"/>
      <c r="I8451" s="920"/>
      <c r="J8451" s="920"/>
      <c r="K8451" s="920"/>
      <c r="L8451" s="920"/>
    </row>
    <row r="8452" spans="1:12" s="1" customFormat="1" ht="26.25" customHeight="1" x14ac:dyDescent="0.15">
      <c r="A8452" s="918"/>
      <c r="B8452" s="921" t="s">
        <v>4568</v>
      </c>
      <c r="C8452" s="922" t="s">
        <v>4569</v>
      </c>
      <c r="D8452" s="923">
        <v>43593</v>
      </c>
      <c r="E8452" s="921" t="s">
        <v>770</v>
      </c>
      <c r="F8452" s="921" t="s">
        <v>4570</v>
      </c>
      <c r="G8452" s="921"/>
      <c r="H8452" s="924" t="s">
        <v>30</v>
      </c>
      <c r="I8452" s="924"/>
      <c r="J8452" s="14" t="s">
        <v>31</v>
      </c>
      <c r="K8452" s="14" t="s">
        <v>32</v>
      </c>
      <c r="L8452" s="16">
        <v>633.08000000000004</v>
      </c>
    </row>
    <row r="8453" spans="1:12" s="1" customFormat="1" ht="354.75" customHeight="1" x14ac:dyDescent="0.15">
      <c r="A8453" s="918"/>
      <c r="B8453" s="921"/>
      <c r="C8453" s="922"/>
      <c r="D8453" s="923"/>
      <c r="E8453" s="921"/>
      <c r="F8453" s="921"/>
      <c r="G8453" s="921"/>
      <c r="H8453" s="924" t="s">
        <v>33</v>
      </c>
      <c r="I8453" s="924"/>
      <c r="J8453" s="14" t="s">
        <v>31</v>
      </c>
      <c r="K8453" s="14" t="s">
        <v>32</v>
      </c>
      <c r="L8453" s="16">
        <v>891.75</v>
      </c>
    </row>
    <row r="8454" spans="1:12" s="1" customFormat="1" ht="24" customHeight="1" x14ac:dyDescent="0.15">
      <c r="A8454" s="918"/>
      <c r="B8454" s="9" t="s">
        <v>34</v>
      </c>
      <c r="C8454" s="13" t="s">
        <v>35</v>
      </c>
      <c r="D8454" s="13" t="s">
        <v>36</v>
      </c>
      <c r="E8454" s="13" t="s">
        <v>37</v>
      </c>
      <c r="F8454" s="920"/>
      <c r="G8454" s="920"/>
      <c r="H8454" s="924" t="s">
        <v>38</v>
      </c>
      <c r="I8454" s="924"/>
      <c r="J8454" s="921" t="s">
        <v>31</v>
      </c>
      <c r="K8454" s="921" t="s">
        <v>31</v>
      </c>
      <c r="L8454" s="925">
        <v>0</v>
      </c>
    </row>
    <row r="8455" spans="1:12" s="1" customFormat="1" ht="24" customHeight="1" x14ac:dyDescent="0.15">
      <c r="A8455" s="918"/>
      <c r="B8455" s="14" t="s">
        <v>204</v>
      </c>
      <c r="C8455" s="14" t="s">
        <v>4570</v>
      </c>
      <c r="D8455" s="15">
        <v>43600</v>
      </c>
      <c r="E8455" s="14" t="s">
        <v>4571</v>
      </c>
      <c r="F8455" s="920"/>
      <c r="G8455" s="920"/>
      <c r="H8455" s="924"/>
      <c r="I8455" s="924"/>
      <c r="J8455" s="921"/>
      <c r="K8455" s="921"/>
      <c r="L8455" s="925"/>
    </row>
    <row r="8456" spans="1:12" s="1" customFormat="1" ht="24" customHeight="1" x14ac:dyDescent="0.15">
      <c r="A8456" s="918">
        <v>1575</v>
      </c>
      <c r="B8456" s="9" t="s">
        <v>22</v>
      </c>
      <c r="C8456" s="13" t="s">
        <v>23</v>
      </c>
      <c r="D8456" s="13" t="s">
        <v>24</v>
      </c>
      <c r="E8456" s="13" t="s">
        <v>25</v>
      </c>
      <c r="F8456" s="919" t="s">
        <v>17</v>
      </c>
      <c r="G8456" s="919"/>
      <c r="H8456" s="920"/>
      <c r="I8456" s="920"/>
      <c r="J8456" s="920"/>
      <c r="K8456" s="920"/>
      <c r="L8456" s="920"/>
    </row>
    <row r="8457" spans="1:12" s="1" customFormat="1" ht="26.25" customHeight="1" x14ac:dyDescent="0.15">
      <c r="A8457" s="918"/>
      <c r="B8457" s="921" t="s">
        <v>4568</v>
      </c>
      <c r="C8457" s="922" t="s">
        <v>4569</v>
      </c>
      <c r="D8457" s="923">
        <v>43593</v>
      </c>
      <c r="E8457" s="921" t="s">
        <v>770</v>
      </c>
      <c r="F8457" s="921" t="s">
        <v>2832</v>
      </c>
      <c r="G8457" s="921"/>
      <c r="H8457" s="924" t="s">
        <v>30</v>
      </c>
      <c r="I8457" s="924"/>
      <c r="J8457" s="14" t="s">
        <v>31</v>
      </c>
      <c r="K8457" s="14" t="s">
        <v>32</v>
      </c>
      <c r="L8457" s="16">
        <v>422.28</v>
      </c>
    </row>
    <row r="8458" spans="1:12" s="1" customFormat="1" ht="354.75" customHeight="1" x14ac:dyDescent="0.15">
      <c r="A8458" s="918"/>
      <c r="B8458" s="921"/>
      <c r="C8458" s="922"/>
      <c r="D8458" s="923"/>
      <c r="E8458" s="921"/>
      <c r="F8458" s="921"/>
      <c r="G8458" s="921"/>
      <c r="H8458" s="924" t="s">
        <v>33</v>
      </c>
      <c r="I8458" s="924"/>
      <c r="J8458" s="14" t="s">
        <v>31</v>
      </c>
      <c r="K8458" s="14" t="s">
        <v>31</v>
      </c>
      <c r="L8458" s="16">
        <v>0</v>
      </c>
    </row>
    <row r="8459" spans="1:12" s="1" customFormat="1" ht="24" customHeight="1" x14ac:dyDescent="0.15">
      <c r="A8459" s="918"/>
      <c r="B8459" s="9" t="s">
        <v>34</v>
      </c>
      <c r="C8459" s="13" t="s">
        <v>35</v>
      </c>
      <c r="D8459" s="13" t="s">
        <v>36</v>
      </c>
      <c r="E8459" s="13" t="s">
        <v>37</v>
      </c>
      <c r="F8459" s="920"/>
      <c r="G8459" s="920"/>
      <c r="H8459" s="924" t="s">
        <v>38</v>
      </c>
      <c r="I8459" s="924"/>
      <c r="J8459" s="921" t="s">
        <v>31</v>
      </c>
      <c r="K8459" s="921" t="s">
        <v>31</v>
      </c>
      <c r="L8459" s="925">
        <v>0</v>
      </c>
    </row>
    <row r="8460" spans="1:12" s="1" customFormat="1" ht="24" customHeight="1" x14ac:dyDescent="0.15">
      <c r="A8460" s="918"/>
      <c r="B8460" s="14" t="s">
        <v>204</v>
      </c>
      <c r="C8460" s="14" t="s">
        <v>2832</v>
      </c>
      <c r="D8460" s="15">
        <v>43600</v>
      </c>
      <c r="E8460" s="14" t="s">
        <v>4571</v>
      </c>
      <c r="F8460" s="920"/>
      <c r="G8460" s="920"/>
      <c r="H8460" s="924"/>
      <c r="I8460" s="924"/>
      <c r="J8460" s="921"/>
      <c r="K8460" s="921"/>
      <c r="L8460" s="925"/>
    </row>
    <row r="8461" spans="1:12" s="1" customFormat="1" ht="24" customHeight="1" x14ac:dyDescent="0.15">
      <c r="A8461" s="918">
        <v>1576</v>
      </c>
      <c r="B8461" s="9" t="s">
        <v>22</v>
      </c>
      <c r="C8461" s="13" t="s">
        <v>23</v>
      </c>
      <c r="D8461" s="13" t="s">
        <v>24</v>
      </c>
      <c r="E8461" s="13" t="s">
        <v>25</v>
      </c>
      <c r="F8461" s="919" t="s">
        <v>17</v>
      </c>
      <c r="G8461" s="919"/>
      <c r="H8461" s="920"/>
      <c r="I8461" s="920"/>
      <c r="J8461" s="920"/>
      <c r="K8461" s="920"/>
      <c r="L8461" s="920"/>
    </row>
    <row r="8462" spans="1:12" s="1" customFormat="1" ht="26.25" customHeight="1" x14ac:dyDescent="0.15">
      <c r="A8462" s="918"/>
      <c r="B8462" s="921" t="s">
        <v>4568</v>
      </c>
      <c r="C8462" s="922" t="s">
        <v>4572</v>
      </c>
      <c r="D8462" s="923">
        <v>43697</v>
      </c>
      <c r="E8462" s="921" t="s">
        <v>95</v>
      </c>
      <c r="F8462" s="921" t="s">
        <v>4573</v>
      </c>
      <c r="G8462" s="921"/>
      <c r="H8462" s="924" t="s">
        <v>30</v>
      </c>
      <c r="I8462" s="924"/>
      <c r="J8462" s="14" t="s">
        <v>31</v>
      </c>
      <c r="K8462" s="14" t="s">
        <v>32</v>
      </c>
      <c r="L8462" s="16">
        <v>1122.1200000000001</v>
      </c>
    </row>
    <row r="8463" spans="1:12" s="1" customFormat="1" ht="409.2" customHeight="1" x14ac:dyDescent="0.15">
      <c r="A8463" s="918"/>
      <c r="B8463" s="921"/>
      <c r="C8463" s="922"/>
      <c r="D8463" s="923"/>
      <c r="E8463" s="921"/>
      <c r="F8463" s="921"/>
      <c r="G8463" s="921"/>
      <c r="H8463" s="924" t="s">
        <v>33</v>
      </c>
      <c r="I8463" s="924"/>
      <c r="J8463" s="921" t="s">
        <v>31</v>
      </c>
      <c r="K8463" s="921" t="s">
        <v>31</v>
      </c>
      <c r="L8463" s="925">
        <v>0</v>
      </c>
    </row>
    <row r="8464" spans="1:12" s="1" customFormat="1" ht="302.85000000000002" customHeight="1" x14ac:dyDescent="0.15">
      <c r="A8464" s="918"/>
      <c r="B8464" s="921"/>
      <c r="C8464" s="922"/>
      <c r="D8464" s="923"/>
      <c r="E8464" s="921"/>
      <c r="F8464" s="921"/>
      <c r="G8464" s="921"/>
      <c r="H8464" s="924"/>
      <c r="I8464" s="924"/>
      <c r="J8464" s="921"/>
      <c r="K8464" s="921"/>
      <c r="L8464" s="925"/>
    </row>
    <row r="8465" spans="1:12" s="1" customFormat="1" ht="24" customHeight="1" x14ac:dyDescent="0.15">
      <c r="A8465" s="918"/>
      <c r="B8465" s="9" t="s">
        <v>34</v>
      </c>
      <c r="C8465" s="13" t="s">
        <v>35</v>
      </c>
      <c r="D8465" s="13" t="s">
        <v>36</v>
      </c>
      <c r="E8465" s="13" t="s">
        <v>37</v>
      </c>
      <c r="F8465" s="920"/>
      <c r="G8465" s="920"/>
      <c r="H8465" s="924" t="s">
        <v>38</v>
      </c>
      <c r="I8465" s="924"/>
      <c r="J8465" s="921" t="s">
        <v>31</v>
      </c>
      <c r="K8465" s="921" t="s">
        <v>32</v>
      </c>
      <c r="L8465" s="925">
        <v>950</v>
      </c>
    </row>
    <row r="8466" spans="1:12" s="1" customFormat="1" ht="24" customHeight="1" x14ac:dyDescent="0.15">
      <c r="A8466" s="918"/>
      <c r="B8466" s="14" t="s">
        <v>204</v>
      </c>
      <c r="C8466" s="14" t="s">
        <v>4573</v>
      </c>
      <c r="D8466" s="15">
        <v>43707</v>
      </c>
      <c r="E8466" s="14" t="s">
        <v>4574</v>
      </c>
      <c r="F8466" s="920"/>
      <c r="G8466" s="920"/>
      <c r="H8466" s="924"/>
      <c r="I8466" s="924"/>
      <c r="J8466" s="921"/>
      <c r="K8466" s="921"/>
      <c r="L8466" s="925"/>
    </row>
    <row r="8467" spans="1:12" s="1" customFormat="1" ht="24" customHeight="1" x14ac:dyDescent="0.15">
      <c r="A8467" s="918">
        <v>1577</v>
      </c>
      <c r="B8467" s="9" t="s">
        <v>22</v>
      </c>
      <c r="C8467" s="13" t="s">
        <v>23</v>
      </c>
      <c r="D8467" s="13" t="s">
        <v>24</v>
      </c>
      <c r="E8467" s="13" t="s">
        <v>25</v>
      </c>
      <c r="F8467" s="919" t="s">
        <v>17</v>
      </c>
      <c r="G8467" s="919"/>
      <c r="H8467" s="920"/>
      <c r="I8467" s="920"/>
      <c r="J8467" s="920"/>
      <c r="K8467" s="920"/>
      <c r="L8467" s="920"/>
    </row>
    <row r="8468" spans="1:12" s="1" customFormat="1" ht="26.25" customHeight="1" x14ac:dyDescent="0.15">
      <c r="A8468" s="918"/>
      <c r="B8468" s="921" t="s">
        <v>4575</v>
      </c>
      <c r="C8468" s="922" t="s">
        <v>4576</v>
      </c>
      <c r="D8468" s="923">
        <v>43557</v>
      </c>
      <c r="E8468" s="921" t="s">
        <v>2754</v>
      </c>
      <c r="F8468" s="921" t="s">
        <v>4577</v>
      </c>
      <c r="G8468" s="921"/>
      <c r="H8468" s="924" t="s">
        <v>30</v>
      </c>
      <c r="I8468" s="924"/>
      <c r="J8468" s="14" t="s">
        <v>31</v>
      </c>
      <c r="K8468" s="14" t="s">
        <v>32</v>
      </c>
      <c r="L8468" s="16">
        <v>255.3</v>
      </c>
    </row>
    <row r="8469" spans="1:12" s="1" customFormat="1" ht="144.75" customHeight="1" x14ac:dyDescent="0.15">
      <c r="A8469" s="918"/>
      <c r="B8469" s="921"/>
      <c r="C8469" s="922"/>
      <c r="D8469" s="923"/>
      <c r="E8469" s="921"/>
      <c r="F8469" s="921"/>
      <c r="G8469" s="921"/>
      <c r="H8469" s="924" t="s">
        <v>33</v>
      </c>
      <c r="I8469" s="924"/>
      <c r="J8469" s="14" t="s">
        <v>31</v>
      </c>
      <c r="K8469" s="14" t="s">
        <v>32</v>
      </c>
      <c r="L8469" s="16">
        <v>54.25</v>
      </c>
    </row>
    <row r="8470" spans="1:12" s="1" customFormat="1" ht="24" customHeight="1" x14ac:dyDescent="0.15">
      <c r="A8470" s="918"/>
      <c r="B8470" s="9" t="s">
        <v>34</v>
      </c>
      <c r="C8470" s="13" t="s">
        <v>35</v>
      </c>
      <c r="D8470" s="13" t="s">
        <v>36</v>
      </c>
      <c r="E8470" s="13" t="s">
        <v>37</v>
      </c>
      <c r="F8470" s="920"/>
      <c r="G8470" s="920"/>
      <c r="H8470" s="924" t="s">
        <v>38</v>
      </c>
      <c r="I8470" s="924"/>
      <c r="J8470" s="921" t="s">
        <v>31</v>
      </c>
      <c r="K8470" s="921" t="s">
        <v>31</v>
      </c>
      <c r="L8470" s="925">
        <v>0</v>
      </c>
    </row>
    <row r="8471" spans="1:12" s="1" customFormat="1" ht="24" customHeight="1" x14ac:dyDescent="0.15">
      <c r="A8471" s="918"/>
      <c r="B8471" s="14" t="s">
        <v>229</v>
      </c>
      <c r="C8471" s="14" t="s">
        <v>4577</v>
      </c>
      <c r="D8471" s="15">
        <v>43564</v>
      </c>
      <c r="E8471" s="14" t="s">
        <v>1766</v>
      </c>
      <c r="F8471" s="920"/>
      <c r="G8471" s="920"/>
      <c r="H8471" s="924"/>
      <c r="I8471" s="924"/>
      <c r="J8471" s="921"/>
      <c r="K8471" s="921"/>
      <c r="L8471" s="925"/>
    </row>
    <row r="8472" spans="1:12" s="1" customFormat="1" ht="24" customHeight="1" x14ac:dyDescent="0.15">
      <c r="A8472" s="918">
        <v>1578</v>
      </c>
      <c r="B8472" s="9" t="s">
        <v>22</v>
      </c>
      <c r="C8472" s="13" t="s">
        <v>23</v>
      </c>
      <c r="D8472" s="13" t="s">
        <v>24</v>
      </c>
      <c r="E8472" s="13" t="s">
        <v>25</v>
      </c>
      <c r="F8472" s="919" t="s">
        <v>17</v>
      </c>
      <c r="G8472" s="919"/>
      <c r="H8472" s="920"/>
      <c r="I8472" s="920"/>
      <c r="J8472" s="920"/>
      <c r="K8472" s="920"/>
      <c r="L8472" s="920"/>
    </row>
    <row r="8473" spans="1:12" s="1" customFormat="1" ht="26.25" customHeight="1" x14ac:dyDescent="0.15">
      <c r="A8473" s="918"/>
      <c r="B8473" s="921" t="s">
        <v>4575</v>
      </c>
      <c r="C8473" s="922" t="s">
        <v>4576</v>
      </c>
      <c r="D8473" s="923">
        <v>43557</v>
      </c>
      <c r="E8473" s="921" t="s">
        <v>2754</v>
      </c>
      <c r="F8473" s="921" t="s">
        <v>4578</v>
      </c>
      <c r="G8473" s="921"/>
      <c r="H8473" s="924" t="s">
        <v>30</v>
      </c>
      <c r="I8473" s="924"/>
      <c r="J8473" s="14" t="s">
        <v>31</v>
      </c>
      <c r="K8473" s="14" t="s">
        <v>31</v>
      </c>
      <c r="L8473" s="16">
        <v>0</v>
      </c>
    </row>
    <row r="8474" spans="1:12" s="1" customFormat="1" ht="144.75" customHeight="1" x14ac:dyDescent="0.15">
      <c r="A8474" s="918"/>
      <c r="B8474" s="921"/>
      <c r="C8474" s="922"/>
      <c r="D8474" s="923"/>
      <c r="E8474" s="921"/>
      <c r="F8474" s="921"/>
      <c r="G8474" s="921"/>
      <c r="H8474" s="924" t="s">
        <v>33</v>
      </c>
      <c r="I8474" s="924"/>
      <c r="J8474" s="14" t="s">
        <v>31</v>
      </c>
      <c r="K8474" s="14" t="s">
        <v>32</v>
      </c>
      <c r="L8474" s="16">
        <v>2821.82</v>
      </c>
    </row>
    <row r="8475" spans="1:12" s="1" customFormat="1" ht="24" customHeight="1" x14ac:dyDescent="0.15">
      <c r="A8475" s="918"/>
      <c r="B8475" s="9" t="s">
        <v>34</v>
      </c>
      <c r="C8475" s="13" t="s">
        <v>35</v>
      </c>
      <c r="D8475" s="13" t="s">
        <v>36</v>
      </c>
      <c r="E8475" s="13" t="s">
        <v>37</v>
      </c>
      <c r="F8475" s="920"/>
      <c r="G8475" s="920"/>
      <c r="H8475" s="924" t="s">
        <v>38</v>
      </c>
      <c r="I8475" s="924"/>
      <c r="J8475" s="921" t="s">
        <v>31</v>
      </c>
      <c r="K8475" s="921" t="s">
        <v>31</v>
      </c>
      <c r="L8475" s="925">
        <v>0</v>
      </c>
    </row>
    <row r="8476" spans="1:12" s="1" customFormat="1" ht="24" customHeight="1" x14ac:dyDescent="0.15">
      <c r="A8476" s="918"/>
      <c r="B8476" s="14" t="s">
        <v>229</v>
      </c>
      <c r="C8476" s="14" t="s">
        <v>4578</v>
      </c>
      <c r="D8476" s="15">
        <v>43564</v>
      </c>
      <c r="E8476" s="14" t="s">
        <v>1766</v>
      </c>
      <c r="F8476" s="920"/>
      <c r="G8476" s="920"/>
      <c r="H8476" s="924"/>
      <c r="I8476" s="924"/>
      <c r="J8476" s="921"/>
      <c r="K8476" s="921"/>
      <c r="L8476" s="925"/>
    </row>
    <row r="8477" spans="1:12" s="1" customFormat="1" ht="24" customHeight="1" x14ac:dyDescent="0.15">
      <c r="A8477" s="918">
        <v>1579</v>
      </c>
      <c r="B8477" s="9" t="s">
        <v>22</v>
      </c>
      <c r="C8477" s="13" t="s">
        <v>23</v>
      </c>
      <c r="D8477" s="13" t="s">
        <v>24</v>
      </c>
      <c r="E8477" s="13" t="s">
        <v>25</v>
      </c>
      <c r="F8477" s="919" t="s">
        <v>17</v>
      </c>
      <c r="G8477" s="919"/>
      <c r="H8477" s="920"/>
      <c r="I8477" s="920"/>
      <c r="J8477" s="920"/>
      <c r="K8477" s="920"/>
      <c r="L8477" s="920"/>
    </row>
    <row r="8478" spans="1:12" s="1" customFormat="1" ht="26.25" customHeight="1" x14ac:dyDescent="0.15">
      <c r="A8478" s="918"/>
      <c r="B8478" s="921" t="s">
        <v>4575</v>
      </c>
      <c r="C8478" s="922" t="s">
        <v>4579</v>
      </c>
      <c r="D8478" s="923">
        <v>43709</v>
      </c>
      <c r="E8478" s="921" t="s">
        <v>770</v>
      </c>
      <c r="F8478" s="921" t="s">
        <v>771</v>
      </c>
      <c r="G8478" s="921"/>
      <c r="H8478" s="924" t="s">
        <v>30</v>
      </c>
      <c r="I8478" s="924"/>
      <c r="J8478" s="14" t="s">
        <v>31</v>
      </c>
      <c r="K8478" s="14" t="s">
        <v>32</v>
      </c>
      <c r="L8478" s="16">
        <v>287.48</v>
      </c>
    </row>
    <row r="8479" spans="1:12" s="1" customFormat="1" ht="218.25" customHeight="1" x14ac:dyDescent="0.15">
      <c r="A8479" s="918"/>
      <c r="B8479" s="921"/>
      <c r="C8479" s="922"/>
      <c r="D8479" s="923"/>
      <c r="E8479" s="921"/>
      <c r="F8479" s="921"/>
      <c r="G8479" s="921"/>
      <c r="H8479" s="924" t="s">
        <v>33</v>
      </c>
      <c r="I8479" s="924"/>
      <c r="J8479" s="14" t="s">
        <v>31</v>
      </c>
      <c r="K8479" s="14" t="s">
        <v>32</v>
      </c>
      <c r="L8479" s="16">
        <v>11183.3</v>
      </c>
    </row>
    <row r="8480" spans="1:12" s="1" customFormat="1" ht="24" customHeight="1" x14ac:dyDescent="0.15">
      <c r="A8480" s="918"/>
      <c r="B8480" s="9" t="s">
        <v>34</v>
      </c>
      <c r="C8480" s="13" t="s">
        <v>35</v>
      </c>
      <c r="D8480" s="13" t="s">
        <v>36</v>
      </c>
      <c r="E8480" s="13" t="s">
        <v>37</v>
      </c>
      <c r="F8480" s="920"/>
      <c r="G8480" s="920"/>
      <c r="H8480" s="924" t="s">
        <v>38</v>
      </c>
      <c r="I8480" s="924"/>
      <c r="J8480" s="921" t="s">
        <v>31</v>
      </c>
      <c r="K8480" s="921" t="s">
        <v>31</v>
      </c>
      <c r="L8480" s="925">
        <v>0</v>
      </c>
    </row>
    <row r="8481" spans="1:12" s="1" customFormat="1" ht="24" customHeight="1" x14ac:dyDescent="0.15">
      <c r="A8481" s="918"/>
      <c r="B8481" s="14" t="s">
        <v>229</v>
      </c>
      <c r="C8481" s="14" t="s">
        <v>771</v>
      </c>
      <c r="D8481" s="15">
        <v>43712</v>
      </c>
      <c r="E8481" s="14" t="s">
        <v>4580</v>
      </c>
      <c r="F8481" s="920"/>
      <c r="G8481" s="920"/>
      <c r="H8481" s="924"/>
      <c r="I8481" s="924"/>
      <c r="J8481" s="921"/>
      <c r="K8481" s="921"/>
      <c r="L8481" s="925"/>
    </row>
    <row r="8482" spans="1:12" s="1" customFormat="1" ht="24" customHeight="1" x14ac:dyDescent="0.15">
      <c r="A8482" s="918">
        <v>1580</v>
      </c>
      <c r="B8482" s="9" t="s">
        <v>22</v>
      </c>
      <c r="C8482" s="13" t="s">
        <v>23</v>
      </c>
      <c r="D8482" s="13" t="s">
        <v>24</v>
      </c>
      <c r="E8482" s="13" t="s">
        <v>25</v>
      </c>
      <c r="F8482" s="919" t="s">
        <v>17</v>
      </c>
      <c r="G8482" s="919"/>
      <c r="H8482" s="920"/>
      <c r="I8482" s="920"/>
      <c r="J8482" s="920"/>
      <c r="K8482" s="920"/>
      <c r="L8482" s="920"/>
    </row>
    <row r="8483" spans="1:12" s="1" customFormat="1" ht="26.25" customHeight="1" x14ac:dyDescent="0.15">
      <c r="A8483" s="918"/>
      <c r="B8483" s="921" t="s">
        <v>4581</v>
      </c>
      <c r="C8483" s="922" t="s">
        <v>4582</v>
      </c>
      <c r="D8483" s="923">
        <v>43589</v>
      </c>
      <c r="E8483" s="921" t="s">
        <v>136</v>
      </c>
      <c r="F8483" s="921" t="s">
        <v>191</v>
      </c>
      <c r="G8483" s="921"/>
      <c r="H8483" s="924" t="s">
        <v>30</v>
      </c>
      <c r="I8483" s="924"/>
      <c r="J8483" s="14" t="s">
        <v>31</v>
      </c>
      <c r="K8483" s="14" t="s">
        <v>31</v>
      </c>
      <c r="L8483" s="16">
        <v>0</v>
      </c>
    </row>
    <row r="8484" spans="1:12" s="1" customFormat="1" ht="409.2" customHeight="1" x14ac:dyDescent="0.15">
      <c r="A8484" s="918"/>
      <c r="B8484" s="921"/>
      <c r="C8484" s="922"/>
      <c r="D8484" s="923"/>
      <c r="E8484" s="921"/>
      <c r="F8484" s="921"/>
      <c r="G8484" s="921"/>
      <c r="H8484" s="924" t="s">
        <v>33</v>
      </c>
      <c r="I8484" s="924"/>
      <c r="J8484" s="921" t="s">
        <v>31</v>
      </c>
      <c r="K8484" s="921" t="s">
        <v>31</v>
      </c>
      <c r="L8484" s="925">
        <v>0</v>
      </c>
    </row>
    <row r="8485" spans="1:12" s="1" customFormat="1" ht="71.849999999999994" customHeight="1" x14ac:dyDescent="0.15">
      <c r="A8485" s="918"/>
      <c r="B8485" s="921"/>
      <c r="C8485" s="922"/>
      <c r="D8485" s="923"/>
      <c r="E8485" s="921"/>
      <c r="F8485" s="921"/>
      <c r="G8485" s="921"/>
      <c r="H8485" s="924"/>
      <c r="I8485" s="924"/>
      <c r="J8485" s="921"/>
      <c r="K8485" s="921"/>
      <c r="L8485" s="925"/>
    </row>
    <row r="8486" spans="1:12" s="1" customFormat="1" ht="24" customHeight="1" x14ac:dyDescent="0.15">
      <c r="A8486" s="918"/>
      <c r="B8486" s="9" t="s">
        <v>34</v>
      </c>
      <c r="C8486" s="13" t="s">
        <v>35</v>
      </c>
      <c r="D8486" s="13" t="s">
        <v>36</v>
      </c>
      <c r="E8486" s="13" t="s">
        <v>37</v>
      </c>
      <c r="F8486" s="920"/>
      <c r="G8486" s="920"/>
      <c r="H8486" s="924" t="s">
        <v>38</v>
      </c>
      <c r="I8486" s="924"/>
      <c r="J8486" s="921" t="s">
        <v>31</v>
      </c>
      <c r="K8486" s="921" t="s">
        <v>32</v>
      </c>
      <c r="L8486" s="925">
        <v>1270</v>
      </c>
    </row>
    <row r="8487" spans="1:12" s="1" customFormat="1" ht="34.5" customHeight="1" x14ac:dyDescent="0.15">
      <c r="A8487" s="918"/>
      <c r="B8487" s="14" t="s">
        <v>496</v>
      </c>
      <c r="C8487" s="14" t="s">
        <v>191</v>
      </c>
      <c r="D8487" s="15">
        <v>43595</v>
      </c>
      <c r="E8487" s="14" t="s">
        <v>318</v>
      </c>
      <c r="F8487" s="920"/>
      <c r="G8487" s="920"/>
      <c r="H8487" s="924"/>
      <c r="I8487" s="924"/>
      <c r="J8487" s="921"/>
      <c r="K8487" s="921"/>
      <c r="L8487" s="925"/>
    </row>
    <row r="8488" spans="1:12" s="1" customFormat="1" ht="24" customHeight="1" x14ac:dyDescent="0.15">
      <c r="A8488" s="918">
        <v>1581</v>
      </c>
      <c r="B8488" s="9" t="s">
        <v>22</v>
      </c>
      <c r="C8488" s="13" t="s">
        <v>23</v>
      </c>
      <c r="D8488" s="13" t="s">
        <v>24</v>
      </c>
      <c r="E8488" s="13" t="s">
        <v>25</v>
      </c>
      <c r="F8488" s="919" t="s">
        <v>17</v>
      </c>
      <c r="G8488" s="919"/>
      <c r="H8488" s="920"/>
      <c r="I8488" s="920"/>
      <c r="J8488" s="920"/>
      <c r="K8488" s="920"/>
      <c r="L8488" s="920"/>
    </row>
    <row r="8489" spans="1:12" s="1" customFormat="1" ht="26.25" customHeight="1" x14ac:dyDescent="0.15">
      <c r="A8489" s="918"/>
      <c r="B8489" s="921" t="s">
        <v>4583</v>
      </c>
      <c r="C8489" s="922" t="s">
        <v>4584</v>
      </c>
      <c r="D8489" s="923">
        <v>43656</v>
      </c>
      <c r="E8489" s="921" t="s">
        <v>1219</v>
      </c>
      <c r="F8489" s="921" t="s">
        <v>4585</v>
      </c>
      <c r="G8489" s="921"/>
      <c r="H8489" s="924" t="s">
        <v>30</v>
      </c>
      <c r="I8489" s="924"/>
      <c r="J8489" s="14" t="s">
        <v>31</v>
      </c>
      <c r="K8489" s="14" t="s">
        <v>32</v>
      </c>
      <c r="L8489" s="16">
        <v>900.5</v>
      </c>
    </row>
    <row r="8490" spans="1:12" s="1" customFormat="1" ht="155.25" customHeight="1" x14ac:dyDescent="0.15">
      <c r="A8490" s="918"/>
      <c r="B8490" s="921"/>
      <c r="C8490" s="922"/>
      <c r="D8490" s="923"/>
      <c r="E8490" s="921"/>
      <c r="F8490" s="921"/>
      <c r="G8490" s="921"/>
      <c r="H8490" s="924" t="s">
        <v>33</v>
      </c>
      <c r="I8490" s="924"/>
      <c r="J8490" s="14" t="s">
        <v>31</v>
      </c>
      <c r="K8490" s="14" t="s">
        <v>31</v>
      </c>
      <c r="L8490" s="16">
        <v>0</v>
      </c>
    </row>
    <row r="8491" spans="1:12" s="1" customFormat="1" ht="24" customHeight="1" x14ac:dyDescent="0.15">
      <c r="A8491" s="918"/>
      <c r="B8491" s="9" t="s">
        <v>34</v>
      </c>
      <c r="C8491" s="13" t="s">
        <v>35</v>
      </c>
      <c r="D8491" s="13" t="s">
        <v>36</v>
      </c>
      <c r="E8491" s="13" t="s">
        <v>37</v>
      </c>
      <c r="F8491" s="920"/>
      <c r="G8491" s="920"/>
      <c r="H8491" s="924" t="s">
        <v>38</v>
      </c>
      <c r="I8491" s="924"/>
      <c r="J8491" s="921" t="s">
        <v>31</v>
      </c>
      <c r="K8491" s="921" t="s">
        <v>31</v>
      </c>
      <c r="L8491" s="925">
        <v>0</v>
      </c>
    </row>
    <row r="8492" spans="1:12" s="1" customFormat="1" ht="24" customHeight="1" x14ac:dyDescent="0.15">
      <c r="A8492" s="918"/>
      <c r="B8492" s="14" t="s">
        <v>39</v>
      </c>
      <c r="C8492" s="14" t="s">
        <v>4585</v>
      </c>
      <c r="D8492" s="15">
        <v>43661</v>
      </c>
      <c r="E8492" s="14" t="s">
        <v>4586</v>
      </c>
      <c r="F8492" s="920"/>
      <c r="G8492" s="920"/>
      <c r="H8492" s="924"/>
      <c r="I8492" s="924"/>
      <c r="J8492" s="921"/>
      <c r="K8492" s="921"/>
      <c r="L8492" s="925"/>
    </row>
    <row r="8493" spans="1:12" s="1" customFormat="1" ht="24" customHeight="1" x14ac:dyDescent="0.15">
      <c r="A8493" s="918">
        <v>1582</v>
      </c>
      <c r="B8493" s="9" t="s">
        <v>22</v>
      </c>
      <c r="C8493" s="13" t="s">
        <v>23</v>
      </c>
      <c r="D8493" s="13" t="s">
        <v>24</v>
      </c>
      <c r="E8493" s="13" t="s">
        <v>25</v>
      </c>
      <c r="F8493" s="919" t="s">
        <v>17</v>
      </c>
      <c r="G8493" s="919"/>
      <c r="H8493" s="920"/>
      <c r="I8493" s="920"/>
      <c r="J8493" s="920"/>
      <c r="K8493" s="920"/>
      <c r="L8493" s="920"/>
    </row>
    <row r="8494" spans="1:12" s="1" customFormat="1" ht="26.25" customHeight="1" x14ac:dyDescent="0.15">
      <c r="A8494" s="918"/>
      <c r="B8494" s="921" t="s">
        <v>4587</v>
      </c>
      <c r="C8494" s="921" t="s">
        <v>4588</v>
      </c>
      <c r="D8494" s="923">
        <v>43589</v>
      </c>
      <c r="E8494" s="921" t="s">
        <v>136</v>
      </c>
      <c r="F8494" s="921" t="s">
        <v>191</v>
      </c>
      <c r="G8494" s="921"/>
      <c r="H8494" s="924" t="s">
        <v>30</v>
      </c>
      <c r="I8494" s="924"/>
      <c r="J8494" s="14" t="s">
        <v>31</v>
      </c>
      <c r="K8494" s="14" t="s">
        <v>32</v>
      </c>
      <c r="L8494" s="16">
        <v>610.31000000000006</v>
      </c>
    </row>
    <row r="8495" spans="1:12" s="1" customFormat="1" ht="92.25" customHeight="1" x14ac:dyDescent="0.15">
      <c r="A8495" s="918"/>
      <c r="B8495" s="921"/>
      <c r="C8495" s="921"/>
      <c r="D8495" s="923"/>
      <c r="E8495" s="921"/>
      <c r="F8495" s="921"/>
      <c r="G8495" s="921"/>
      <c r="H8495" s="924" t="s">
        <v>33</v>
      </c>
      <c r="I8495" s="924"/>
      <c r="J8495" s="14" t="s">
        <v>31</v>
      </c>
      <c r="K8495" s="14" t="s">
        <v>31</v>
      </c>
      <c r="L8495" s="16">
        <v>0</v>
      </c>
    </row>
    <row r="8496" spans="1:12" s="1" customFormat="1" ht="24" customHeight="1" x14ac:dyDescent="0.15">
      <c r="A8496" s="918"/>
      <c r="B8496" s="9" t="s">
        <v>34</v>
      </c>
      <c r="C8496" s="13" t="s">
        <v>35</v>
      </c>
      <c r="D8496" s="13" t="s">
        <v>36</v>
      </c>
      <c r="E8496" s="13" t="s">
        <v>37</v>
      </c>
      <c r="F8496" s="920"/>
      <c r="G8496" s="920"/>
      <c r="H8496" s="924" t="s">
        <v>38</v>
      </c>
      <c r="I8496" s="924"/>
      <c r="J8496" s="921" t="s">
        <v>31</v>
      </c>
      <c r="K8496" s="921" t="s">
        <v>32</v>
      </c>
      <c r="L8496" s="925">
        <v>745</v>
      </c>
    </row>
    <row r="8497" spans="1:12" s="1" customFormat="1" ht="24" customHeight="1" x14ac:dyDescent="0.15">
      <c r="A8497" s="918"/>
      <c r="B8497" s="14" t="s">
        <v>39</v>
      </c>
      <c r="C8497" s="14" t="s">
        <v>191</v>
      </c>
      <c r="D8497" s="15">
        <v>43592</v>
      </c>
      <c r="E8497" s="14" t="s">
        <v>4589</v>
      </c>
      <c r="F8497" s="920"/>
      <c r="G8497" s="920"/>
      <c r="H8497" s="924"/>
      <c r="I8497" s="924"/>
      <c r="J8497" s="921"/>
      <c r="K8497" s="921"/>
      <c r="L8497" s="925"/>
    </row>
    <row r="8498" spans="1:12" s="1" customFormat="1" ht="24" customHeight="1" x14ac:dyDescent="0.15">
      <c r="A8498" s="918">
        <v>1583</v>
      </c>
      <c r="B8498" s="9" t="s">
        <v>22</v>
      </c>
      <c r="C8498" s="13" t="s">
        <v>23</v>
      </c>
      <c r="D8498" s="13" t="s">
        <v>24</v>
      </c>
      <c r="E8498" s="13" t="s">
        <v>25</v>
      </c>
      <c r="F8498" s="919" t="s">
        <v>17</v>
      </c>
      <c r="G8498" s="919"/>
      <c r="H8498" s="920"/>
      <c r="I8498" s="920"/>
      <c r="J8498" s="920"/>
      <c r="K8498" s="920"/>
      <c r="L8498" s="920"/>
    </row>
    <row r="8499" spans="1:12" s="1" customFormat="1" ht="26.25" customHeight="1" x14ac:dyDescent="0.15">
      <c r="A8499" s="918"/>
      <c r="B8499" s="921" t="s">
        <v>4590</v>
      </c>
      <c r="C8499" s="921" t="s">
        <v>4591</v>
      </c>
      <c r="D8499" s="923">
        <v>43601</v>
      </c>
      <c r="E8499" s="921" t="s">
        <v>298</v>
      </c>
      <c r="F8499" s="921" t="s">
        <v>4592</v>
      </c>
      <c r="G8499" s="921"/>
      <c r="H8499" s="924" t="s">
        <v>30</v>
      </c>
      <c r="I8499" s="924"/>
      <c r="J8499" s="14" t="s">
        <v>31</v>
      </c>
      <c r="K8499" s="14" t="s">
        <v>32</v>
      </c>
      <c r="L8499" s="16">
        <v>273</v>
      </c>
    </row>
    <row r="8500" spans="1:12" s="1" customFormat="1" ht="81.75" customHeight="1" x14ac:dyDescent="0.15">
      <c r="A8500" s="918"/>
      <c r="B8500" s="921"/>
      <c r="C8500" s="921"/>
      <c r="D8500" s="923"/>
      <c r="E8500" s="921"/>
      <c r="F8500" s="921"/>
      <c r="G8500" s="921"/>
      <c r="H8500" s="924" t="s">
        <v>33</v>
      </c>
      <c r="I8500" s="924"/>
      <c r="J8500" s="14" t="s">
        <v>31</v>
      </c>
      <c r="K8500" s="14" t="s">
        <v>32</v>
      </c>
      <c r="L8500" s="16">
        <v>275.07</v>
      </c>
    </row>
    <row r="8501" spans="1:12" s="1" customFormat="1" ht="24" customHeight="1" x14ac:dyDescent="0.15">
      <c r="A8501" s="918"/>
      <c r="B8501" s="9" t="s">
        <v>34</v>
      </c>
      <c r="C8501" s="13" t="s">
        <v>35</v>
      </c>
      <c r="D8501" s="13" t="s">
        <v>36</v>
      </c>
      <c r="E8501" s="13" t="s">
        <v>37</v>
      </c>
      <c r="F8501" s="920"/>
      <c r="G8501" s="920"/>
      <c r="H8501" s="924" t="s">
        <v>38</v>
      </c>
      <c r="I8501" s="924"/>
      <c r="J8501" s="921" t="s">
        <v>31</v>
      </c>
      <c r="K8501" s="921" t="s">
        <v>32</v>
      </c>
      <c r="L8501" s="925">
        <v>266</v>
      </c>
    </row>
    <row r="8502" spans="1:12" s="1" customFormat="1" ht="24" customHeight="1" x14ac:dyDescent="0.15">
      <c r="A8502" s="918"/>
      <c r="B8502" s="14" t="s">
        <v>31</v>
      </c>
      <c r="C8502" s="14" t="s">
        <v>4592</v>
      </c>
      <c r="D8502" s="15">
        <v>43602</v>
      </c>
      <c r="E8502" s="14" t="s">
        <v>1636</v>
      </c>
      <c r="F8502" s="920"/>
      <c r="G8502" s="920"/>
      <c r="H8502" s="924"/>
      <c r="I8502" s="924"/>
      <c r="J8502" s="921"/>
      <c r="K8502" s="921"/>
      <c r="L8502" s="925"/>
    </row>
    <row r="8503" spans="1:12" s="1" customFormat="1" ht="24" customHeight="1" x14ac:dyDescent="0.15">
      <c r="A8503" s="918">
        <v>1584</v>
      </c>
      <c r="B8503" s="9" t="s">
        <v>22</v>
      </c>
      <c r="C8503" s="13" t="s">
        <v>23</v>
      </c>
      <c r="D8503" s="13" t="s">
        <v>24</v>
      </c>
      <c r="E8503" s="13" t="s">
        <v>25</v>
      </c>
      <c r="F8503" s="919" t="s">
        <v>17</v>
      </c>
      <c r="G8503" s="919"/>
      <c r="H8503" s="920"/>
      <c r="I8503" s="920"/>
      <c r="J8503" s="920"/>
      <c r="K8503" s="920"/>
      <c r="L8503" s="920"/>
    </row>
    <row r="8504" spans="1:12" s="1" customFormat="1" ht="26.25" customHeight="1" x14ac:dyDescent="0.15">
      <c r="A8504" s="918"/>
      <c r="B8504" s="921" t="s">
        <v>4593</v>
      </c>
      <c r="C8504" s="922" t="s">
        <v>4594</v>
      </c>
      <c r="D8504" s="923">
        <v>43579</v>
      </c>
      <c r="E8504" s="921" t="s">
        <v>548</v>
      </c>
      <c r="F8504" s="921" t="s">
        <v>549</v>
      </c>
      <c r="G8504" s="921"/>
      <c r="H8504" s="924" t="s">
        <v>30</v>
      </c>
      <c r="I8504" s="924"/>
      <c r="J8504" s="14" t="s">
        <v>31</v>
      </c>
      <c r="K8504" s="14" t="s">
        <v>32</v>
      </c>
      <c r="L8504" s="16">
        <v>390.72</v>
      </c>
    </row>
    <row r="8505" spans="1:12" s="1" customFormat="1" ht="409.2" customHeight="1" x14ac:dyDescent="0.15">
      <c r="A8505" s="918"/>
      <c r="B8505" s="921"/>
      <c r="C8505" s="922"/>
      <c r="D8505" s="923"/>
      <c r="E8505" s="921"/>
      <c r="F8505" s="921"/>
      <c r="G8505" s="921"/>
      <c r="H8505" s="924" t="s">
        <v>33</v>
      </c>
      <c r="I8505" s="924"/>
      <c r="J8505" s="921" t="s">
        <v>31</v>
      </c>
      <c r="K8505" s="921" t="s">
        <v>32</v>
      </c>
      <c r="L8505" s="925">
        <v>371.37</v>
      </c>
    </row>
    <row r="8506" spans="1:12" s="1" customFormat="1" ht="134.85" customHeight="1" x14ac:dyDescent="0.15">
      <c r="A8506" s="918"/>
      <c r="B8506" s="921"/>
      <c r="C8506" s="922"/>
      <c r="D8506" s="923"/>
      <c r="E8506" s="921"/>
      <c r="F8506" s="921"/>
      <c r="G8506" s="921"/>
      <c r="H8506" s="924"/>
      <c r="I8506" s="924"/>
      <c r="J8506" s="921"/>
      <c r="K8506" s="921"/>
      <c r="L8506" s="925"/>
    </row>
    <row r="8507" spans="1:12" s="1" customFormat="1" ht="24" customHeight="1" x14ac:dyDescent="0.15">
      <c r="A8507" s="918"/>
      <c r="B8507" s="9" t="s">
        <v>34</v>
      </c>
      <c r="C8507" s="13" t="s">
        <v>35</v>
      </c>
      <c r="D8507" s="13" t="s">
        <v>36</v>
      </c>
      <c r="E8507" s="13" t="s">
        <v>37</v>
      </c>
      <c r="F8507" s="920"/>
      <c r="G8507" s="920"/>
      <c r="H8507" s="924" t="s">
        <v>38</v>
      </c>
      <c r="I8507" s="924"/>
      <c r="J8507" s="921" t="s">
        <v>31</v>
      </c>
      <c r="K8507" s="921" t="s">
        <v>32</v>
      </c>
      <c r="L8507" s="925">
        <v>138</v>
      </c>
    </row>
    <row r="8508" spans="1:12" s="1" customFormat="1" ht="24" customHeight="1" x14ac:dyDescent="0.15">
      <c r="A8508" s="918"/>
      <c r="B8508" s="14" t="s">
        <v>1021</v>
      </c>
      <c r="C8508" s="14" t="s">
        <v>549</v>
      </c>
      <c r="D8508" s="15">
        <v>43581</v>
      </c>
      <c r="E8508" s="14" t="s">
        <v>117</v>
      </c>
      <c r="F8508" s="920"/>
      <c r="G8508" s="920"/>
      <c r="H8508" s="924"/>
      <c r="I8508" s="924"/>
      <c r="J8508" s="921"/>
      <c r="K8508" s="921"/>
      <c r="L8508" s="925"/>
    </row>
    <row r="8509" spans="1:12" s="1" customFormat="1" ht="24" customHeight="1" x14ac:dyDescent="0.15">
      <c r="A8509" s="918">
        <v>1585</v>
      </c>
      <c r="B8509" s="9" t="s">
        <v>22</v>
      </c>
      <c r="C8509" s="13" t="s">
        <v>23</v>
      </c>
      <c r="D8509" s="13" t="s">
        <v>24</v>
      </c>
      <c r="E8509" s="13" t="s">
        <v>25</v>
      </c>
      <c r="F8509" s="919" t="s">
        <v>17</v>
      </c>
      <c r="G8509" s="919"/>
      <c r="H8509" s="920"/>
      <c r="I8509" s="920"/>
      <c r="J8509" s="920"/>
      <c r="K8509" s="920"/>
      <c r="L8509" s="920"/>
    </row>
    <row r="8510" spans="1:12" s="1" customFormat="1" ht="26.25" customHeight="1" x14ac:dyDescent="0.15">
      <c r="A8510" s="918"/>
      <c r="B8510" s="921" t="s">
        <v>4593</v>
      </c>
      <c r="C8510" s="922" t="s">
        <v>4595</v>
      </c>
      <c r="D8510" s="923">
        <v>43584</v>
      </c>
      <c r="E8510" s="921" t="s">
        <v>839</v>
      </c>
      <c r="F8510" s="921" t="s">
        <v>840</v>
      </c>
      <c r="G8510" s="921"/>
      <c r="H8510" s="924" t="s">
        <v>30</v>
      </c>
      <c r="I8510" s="924"/>
      <c r="J8510" s="14" t="s">
        <v>31</v>
      </c>
      <c r="K8510" s="14" t="s">
        <v>32</v>
      </c>
      <c r="L8510" s="16">
        <v>290</v>
      </c>
    </row>
    <row r="8511" spans="1:12" s="1" customFormat="1" ht="409.2" customHeight="1" x14ac:dyDescent="0.15">
      <c r="A8511" s="918"/>
      <c r="B8511" s="921"/>
      <c r="C8511" s="922"/>
      <c r="D8511" s="923"/>
      <c r="E8511" s="921"/>
      <c r="F8511" s="921"/>
      <c r="G8511" s="921"/>
      <c r="H8511" s="924" t="s">
        <v>33</v>
      </c>
      <c r="I8511" s="924"/>
      <c r="J8511" s="921" t="s">
        <v>31</v>
      </c>
      <c r="K8511" s="921" t="s">
        <v>32</v>
      </c>
      <c r="L8511" s="925">
        <v>400</v>
      </c>
    </row>
    <row r="8512" spans="1:12" s="1" customFormat="1" ht="113.85" customHeight="1" x14ac:dyDescent="0.15">
      <c r="A8512" s="918"/>
      <c r="B8512" s="921"/>
      <c r="C8512" s="922"/>
      <c r="D8512" s="923"/>
      <c r="E8512" s="921"/>
      <c r="F8512" s="921"/>
      <c r="G8512" s="921"/>
      <c r="H8512" s="924"/>
      <c r="I8512" s="924"/>
      <c r="J8512" s="921"/>
      <c r="K8512" s="921"/>
      <c r="L8512" s="925"/>
    </row>
    <row r="8513" spans="1:12" s="1" customFormat="1" ht="24" customHeight="1" x14ac:dyDescent="0.15">
      <c r="A8513" s="918"/>
      <c r="B8513" s="9" t="s">
        <v>34</v>
      </c>
      <c r="C8513" s="13" t="s">
        <v>35</v>
      </c>
      <c r="D8513" s="13" t="s">
        <v>36</v>
      </c>
      <c r="E8513" s="13" t="s">
        <v>37</v>
      </c>
      <c r="F8513" s="920"/>
      <c r="G8513" s="920"/>
      <c r="H8513" s="924" t="s">
        <v>38</v>
      </c>
      <c r="I8513" s="924"/>
      <c r="J8513" s="921" t="s">
        <v>31</v>
      </c>
      <c r="K8513" s="921" t="s">
        <v>32</v>
      </c>
      <c r="L8513" s="925">
        <v>400</v>
      </c>
    </row>
    <row r="8514" spans="1:12" s="1" customFormat="1" ht="24" customHeight="1" x14ac:dyDescent="0.15">
      <c r="A8514" s="918"/>
      <c r="B8514" s="14" t="s">
        <v>1021</v>
      </c>
      <c r="C8514" s="14" t="s">
        <v>840</v>
      </c>
      <c r="D8514" s="15">
        <v>43586</v>
      </c>
      <c r="E8514" s="14" t="s">
        <v>986</v>
      </c>
      <c r="F8514" s="920"/>
      <c r="G8514" s="920"/>
      <c r="H8514" s="924"/>
      <c r="I8514" s="924"/>
      <c r="J8514" s="921"/>
      <c r="K8514" s="921"/>
      <c r="L8514" s="925"/>
    </row>
    <row r="8515" spans="1:12" s="1" customFormat="1" ht="24" customHeight="1" x14ac:dyDescent="0.15">
      <c r="A8515" s="918">
        <v>1586</v>
      </c>
      <c r="B8515" s="9" t="s">
        <v>22</v>
      </c>
      <c r="C8515" s="13" t="s">
        <v>23</v>
      </c>
      <c r="D8515" s="13" t="s">
        <v>24</v>
      </c>
      <c r="E8515" s="13" t="s">
        <v>25</v>
      </c>
      <c r="F8515" s="919" t="s">
        <v>17</v>
      </c>
      <c r="G8515" s="919"/>
      <c r="H8515" s="920"/>
      <c r="I8515" s="920"/>
      <c r="J8515" s="920"/>
      <c r="K8515" s="920"/>
      <c r="L8515" s="920"/>
    </row>
    <row r="8516" spans="1:12" s="1" customFormat="1" ht="26.25" customHeight="1" x14ac:dyDescent="0.15">
      <c r="A8516" s="918"/>
      <c r="B8516" s="921" t="s">
        <v>4593</v>
      </c>
      <c r="C8516" s="922" t="s">
        <v>4596</v>
      </c>
      <c r="D8516" s="923">
        <v>43632</v>
      </c>
      <c r="E8516" s="921" t="s">
        <v>4516</v>
      </c>
      <c r="F8516" s="921" t="s">
        <v>416</v>
      </c>
      <c r="G8516" s="921"/>
      <c r="H8516" s="924" t="s">
        <v>30</v>
      </c>
      <c r="I8516" s="924"/>
      <c r="J8516" s="14" t="s">
        <v>32</v>
      </c>
      <c r="K8516" s="14" t="s">
        <v>32</v>
      </c>
      <c r="L8516" s="16">
        <v>1421</v>
      </c>
    </row>
    <row r="8517" spans="1:12" s="1" customFormat="1" ht="409.2" customHeight="1" x14ac:dyDescent="0.15">
      <c r="A8517" s="918"/>
      <c r="B8517" s="921"/>
      <c r="C8517" s="922"/>
      <c r="D8517" s="923"/>
      <c r="E8517" s="921"/>
      <c r="F8517" s="921"/>
      <c r="G8517" s="921"/>
      <c r="H8517" s="924" t="s">
        <v>33</v>
      </c>
      <c r="I8517" s="924"/>
      <c r="J8517" s="921" t="s">
        <v>31</v>
      </c>
      <c r="K8517" s="921" t="s">
        <v>31</v>
      </c>
      <c r="L8517" s="925">
        <v>0</v>
      </c>
    </row>
    <row r="8518" spans="1:12" s="1" customFormat="1" ht="302.85000000000002" customHeight="1" x14ac:dyDescent="0.15">
      <c r="A8518" s="918"/>
      <c r="B8518" s="921"/>
      <c r="C8518" s="922"/>
      <c r="D8518" s="923"/>
      <c r="E8518" s="921"/>
      <c r="F8518" s="921"/>
      <c r="G8518" s="921"/>
      <c r="H8518" s="924"/>
      <c r="I8518" s="924"/>
      <c r="J8518" s="921"/>
      <c r="K8518" s="921"/>
      <c r="L8518" s="925"/>
    </row>
    <row r="8519" spans="1:12" s="1" customFormat="1" ht="24" customHeight="1" x14ac:dyDescent="0.15">
      <c r="A8519" s="918"/>
      <c r="B8519" s="9" t="s">
        <v>34</v>
      </c>
      <c r="C8519" s="13" t="s">
        <v>35</v>
      </c>
      <c r="D8519" s="13" t="s">
        <v>36</v>
      </c>
      <c r="E8519" s="13" t="s">
        <v>37</v>
      </c>
      <c r="F8519" s="920"/>
      <c r="G8519" s="920"/>
      <c r="H8519" s="924" t="s">
        <v>38</v>
      </c>
      <c r="I8519" s="924"/>
      <c r="J8519" s="921" t="s">
        <v>31</v>
      </c>
      <c r="K8519" s="921" t="s">
        <v>32</v>
      </c>
      <c r="L8519" s="925">
        <v>400</v>
      </c>
    </row>
    <row r="8520" spans="1:12" s="1" customFormat="1" ht="24" customHeight="1" x14ac:dyDescent="0.15">
      <c r="A8520" s="918"/>
      <c r="B8520" s="14" t="s">
        <v>1021</v>
      </c>
      <c r="C8520" s="14" t="s">
        <v>416</v>
      </c>
      <c r="D8520" s="15">
        <v>43637</v>
      </c>
      <c r="E8520" s="14" t="s">
        <v>243</v>
      </c>
      <c r="F8520" s="920"/>
      <c r="G8520" s="920"/>
      <c r="H8520" s="924"/>
      <c r="I8520" s="924"/>
      <c r="J8520" s="921"/>
      <c r="K8520" s="921"/>
      <c r="L8520" s="925"/>
    </row>
    <row r="8521" spans="1:12" s="1" customFormat="1" ht="24" customHeight="1" x14ac:dyDescent="0.15">
      <c r="A8521" s="918">
        <v>1587</v>
      </c>
      <c r="B8521" s="9" t="s">
        <v>22</v>
      </c>
      <c r="C8521" s="13" t="s">
        <v>23</v>
      </c>
      <c r="D8521" s="13" t="s">
        <v>24</v>
      </c>
      <c r="E8521" s="13" t="s">
        <v>25</v>
      </c>
      <c r="F8521" s="919" t="s">
        <v>17</v>
      </c>
      <c r="G8521" s="919"/>
      <c r="H8521" s="920"/>
      <c r="I8521" s="920"/>
      <c r="J8521" s="920"/>
      <c r="K8521" s="920"/>
      <c r="L8521" s="920"/>
    </row>
    <row r="8522" spans="1:12" s="1" customFormat="1" ht="26.25" customHeight="1" x14ac:dyDescent="0.15">
      <c r="A8522" s="918"/>
      <c r="B8522" s="921" t="s">
        <v>4593</v>
      </c>
      <c r="C8522" s="922" t="s">
        <v>4597</v>
      </c>
      <c r="D8522" s="923">
        <v>43659</v>
      </c>
      <c r="E8522" s="921" t="s">
        <v>43</v>
      </c>
      <c r="F8522" s="921" t="s">
        <v>4598</v>
      </c>
      <c r="G8522" s="921"/>
      <c r="H8522" s="924" t="s">
        <v>30</v>
      </c>
      <c r="I8522" s="924"/>
      <c r="J8522" s="14" t="s">
        <v>31</v>
      </c>
      <c r="K8522" s="14" t="s">
        <v>32</v>
      </c>
      <c r="L8522" s="16">
        <v>793</v>
      </c>
    </row>
    <row r="8523" spans="1:12" s="1" customFormat="1" ht="409.2" customHeight="1" x14ac:dyDescent="0.15">
      <c r="A8523" s="918"/>
      <c r="B8523" s="921"/>
      <c r="C8523" s="922"/>
      <c r="D8523" s="923"/>
      <c r="E8523" s="921"/>
      <c r="F8523" s="921"/>
      <c r="G8523" s="921"/>
      <c r="H8523" s="924" t="s">
        <v>33</v>
      </c>
      <c r="I8523" s="924"/>
      <c r="J8523" s="921" t="s">
        <v>31</v>
      </c>
      <c r="K8523" s="921" t="s">
        <v>31</v>
      </c>
      <c r="L8523" s="925">
        <v>0</v>
      </c>
    </row>
    <row r="8524" spans="1:12" s="1" customFormat="1" ht="365.85" customHeight="1" x14ac:dyDescent="0.15">
      <c r="A8524" s="918"/>
      <c r="B8524" s="921"/>
      <c r="C8524" s="922"/>
      <c r="D8524" s="923"/>
      <c r="E8524" s="921"/>
      <c r="F8524" s="921"/>
      <c r="G8524" s="921"/>
      <c r="H8524" s="924"/>
      <c r="I8524" s="924"/>
      <c r="J8524" s="921"/>
      <c r="K8524" s="921"/>
      <c r="L8524" s="925"/>
    </row>
    <row r="8525" spans="1:12" s="1" customFormat="1" ht="24" customHeight="1" x14ac:dyDescent="0.15">
      <c r="A8525" s="918"/>
      <c r="B8525" s="9" t="s">
        <v>34</v>
      </c>
      <c r="C8525" s="13" t="s">
        <v>35</v>
      </c>
      <c r="D8525" s="13" t="s">
        <v>36</v>
      </c>
      <c r="E8525" s="13" t="s">
        <v>37</v>
      </c>
      <c r="F8525" s="920"/>
      <c r="G8525" s="920"/>
      <c r="H8525" s="924" t="s">
        <v>38</v>
      </c>
      <c r="I8525" s="924"/>
      <c r="J8525" s="921" t="s">
        <v>31</v>
      </c>
      <c r="K8525" s="921" t="s">
        <v>31</v>
      </c>
      <c r="L8525" s="925">
        <v>0</v>
      </c>
    </row>
    <row r="8526" spans="1:12" s="1" customFormat="1" ht="24" customHeight="1" x14ac:dyDescent="0.15">
      <c r="A8526" s="918"/>
      <c r="B8526" s="14" t="s">
        <v>1021</v>
      </c>
      <c r="C8526" s="14" t="s">
        <v>4598</v>
      </c>
      <c r="D8526" s="15">
        <v>43667</v>
      </c>
      <c r="E8526" s="14" t="s">
        <v>4599</v>
      </c>
      <c r="F8526" s="920"/>
      <c r="G8526" s="920"/>
      <c r="H8526" s="924"/>
      <c r="I8526" s="924"/>
      <c r="J8526" s="921"/>
      <c r="K8526" s="921"/>
      <c r="L8526" s="925"/>
    </row>
    <row r="8527" spans="1:12" s="1" customFormat="1" ht="24" customHeight="1" x14ac:dyDescent="0.15">
      <c r="A8527" s="918">
        <v>1588</v>
      </c>
      <c r="B8527" s="9" t="s">
        <v>22</v>
      </c>
      <c r="C8527" s="13" t="s">
        <v>23</v>
      </c>
      <c r="D8527" s="13" t="s">
        <v>24</v>
      </c>
      <c r="E8527" s="13" t="s">
        <v>25</v>
      </c>
      <c r="F8527" s="919" t="s">
        <v>17</v>
      </c>
      <c r="G8527" s="919"/>
      <c r="H8527" s="920"/>
      <c r="I8527" s="920"/>
      <c r="J8527" s="920"/>
      <c r="K8527" s="920"/>
      <c r="L8527" s="920"/>
    </row>
    <row r="8528" spans="1:12" s="1" customFormat="1" ht="26.25" customHeight="1" x14ac:dyDescent="0.15">
      <c r="A8528" s="918"/>
      <c r="B8528" s="921" t="s">
        <v>4593</v>
      </c>
      <c r="C8528" s="922" t="s">
        <v>4597</v>
      </c>
      <c r="D8528" s="923">
        <v>43659</v>
      </c>
      <c r="E8528" s="921" t="s">
        <v>43</v>
      </c>
      <c r="F8528" s="921" t="s">
        <v>1213</v>
      </c>
      <c r="G8528" s="921"/>
      <c r="H8528" s="924" t="s">
        <v>30</v>
      </c>
      <c r="I8528" s="924"/>
      <c r="J8528" s="14" t="s">
        <v>31</v>
      </c>
      <c r="K8528" s="14" t="s">
        <v>32</v>
      </c>
      <c r="L8528" s="16">
        <v>601</v>
      </c>
    </row>
    <row r="8529" spans="1:12" s="1" customFormat="1" ht="409.2" customHeight="1" x14ac:dyDescent="0.15">
      <c r="A8529" s="918"/>
      <c r="B8529" s="921"/>
      <c r="C8529" s="922"/>
      <c r="D8529" s="923"/>
      <c r="E8529" s="921"/>
      <c r="F8529" s="921"/>
      <c r="G8529" s="921"/>
      <c r="H8529" s="924" t="s">
        <v>33</v>
      </c>
      <c r="I8529" s="924"/>
      <c r="J8529" s="921" t="s">
        <v>31</v>
      </c>
      <c r="K8529" s="921" t="s">
        <v>31</v>
      </c>
      <c r="L8529" s="925">
        <v>0</v>
      </c>
    </row>
    <row r="8530" spans="1:12" s="1" customFormat="1" ht="365.85" customHeight="1" x14ac:dyDescent="0.15">
      <c r="A8530" s="918"/>
      <c r="B8530" s="921"/>
      <c r="C8530" s="922"/>
      <c r="D8530" s="923"/>
      <c r="E8530" s="921"/>
      <c r="F8530" s="921"/>
      <c r="G8530" s="921"/>
      <c r="H8530" s="924"/>
      <c r="I8530" s="924"/>
      <c r="J8530" s="921"/>
      <c r="K8530" s="921"/>
      <c r="L8530" s="925"/>
    </row>
    <row r="8531" spans="1:12" s="1" customFormat="1" ht="24" customHeight="1" x14ac:dyDescent="0.15">
      <c r="A8531" s="918"/>
      <c r="B8531" s="9" t="s">
        <v>34</v>
      </c>
      <c r="C8531" s="13" t="s">
        <v>35</v>
      </c>
      <c r="D8531" s="13" t="s">
        <v>36</v>
      </c>
      <c r="E8531" s="13" t="s">
        <v>37</v>
      </c>
      <c r="F8531" s="920"/>
      <c r="G8531" s="920"/>
      <c r="H8531" s="924" t="s">
        <v>38</v>
      </c>
      <c r="I8531" s="924"/>
      <c r="J8531" s="921" t="s">
        <v>31</v>
      </c>
      <c r="K8531" s="921" t="s">
        <v>31</v>
      </c>
      <c r="L8531" s="925">
        <v>0</v>
      </c>
    </row>
    <row r="8532" spans="1:12" s="1" customFormat="1" ht="24" customHeight="1" x14ac:dyDescent="0.15">
      <c r="A8532" s="918"/>
      <c r="B8532" s="14" t="s">
        <v>1021</v>
      </c>
      <c r="C8532" s="14" t="s">
        <v>1213</v>
      </c>
      <c r="D8532" s="15">
        <v>43667</v>
      </c>
      <c r="E8532" s="14" t="s">
        <v>4599</v>
      </c>
      <c r="F8532" s="920"/>
      <c r="G8532" s="920"/>
      <c r="H8532" s="924"/>
      <c r="I8532" s="924"/>
      <c r="J8532" s="921"/>
      <c r="K8532" s="921"/>
      <c r="L8532" s="925"/>
    </row>
    <row r="8533" spans="1:12" s="1" customFormat="1" ht="24" customHeight="1" x14ac:dyDescent="0.15">
      <c r="A8533" s="918">
        <v>1589</v>
      </c>
      <c r="B8533" s="9" t="s">
        <v>22</v>
      </c>
      <c r="C8533" s="13" t="s">
        <v>23</v>
      </c>
      <c r="D8533" s="13" t="s">
        <v>24</v>
      </c>
      <c r="E8533" s="13" t="s">
        <v>25</v>
      </c>
      <c r="F8533" s="919" t="s">
        <v>17</v>
      </c>
      <c r="G8533" s="919"/>
      <c r="H8533" s="920"/>
      <c r="I8533" s="920"/>
      <c r="J8533" s="920"/>
      <c r="K8533" s="920"/>
      <c r="L8533" s="920"/>
    </row>
    <row r="8534" spans="1:12" s="1" customFormat="1" ht="26.25" customHeight="1" x14ac:dyDescent="0.15">
      <c r="A8534" s="918"/>
      <c r="B8534" s="921" t="s">
        <v>4600</v>
      </c>
      <c r="C8534" s="922" t="s">
        <v>4601</v>
      </c>
      <c r="D8534" s="923">
        <v>43616</v>
      </c>
      <c r="E8534" s="921" t="s">
        <v>1570</v>
      </c>
      <c r="F8534" s="921" t="s">
        <v>4602</v>
      </c>
      <c r="G8534" s="921"/>
      <c r="H8534" s="924" t="s">
        <v>30</v>
      </c>
      <c r="I8534" s="924"/>
      <c r="J8534" s="14" t="s">
        <v>31</v>
      </c>
      <c r="K8534" s="14" t="s">
        <v>32</v>
      </c>
      <c r="L8534" s="16">
        <v>460</v>
      </c>
    </row>
    <row r="8535" spans="1:12" s="1" customFormat="1" ht="197.25" customHeight="1" x14ac:dyDescent="0.15">
      <c r="A8535" s="918"/>
      <c r="B8535" s="921"/>
      <c r="C8535" s="922"/>
      <c r="D8535" s="923"/>
      <c r="E8535" s="921"/>
      <c r="F8535" s="921"/>
      <c r="G8535" s="921"/>
      <c r="H8535" s="924" t="s">
        <v>33</v>
      </c>
      <c r="I8535" s="924"/>
      <c r="J8535" s="14" t="s">
        <v>31</v>
      </c>
      <c r="K8535" s="14" t="s">
        <v>32</v>
      </c>
      <c r="L8535" s="16">
        <v>2800</v>
      </c>
    </row>
    <row r="8536" spans="1:12" s="1" customFormat="1" ht="24" customHeight="1" x14ac:dyDescent="0.15">
      <c r="A8536" s="918"/>
      <c r="B8536" s="9" t="s">
        <v>34</v>
      </c>
      <c r="C8536" s="13" t="s">
        <v>35</v>
      </c>
      <c r="D8536" s="13" t="s">
        <v>36</v>
      </c>
      <c r="E8536" s="13" t="s">
        <v>37</v>
      </c>
      <c r="F8536" s="920"/>
      <c r="G8536" s="920"/>
      <c r="H8536" s="924" t="s">
        <v>38</v>
      </c>
      <c r="I8536" s="924"/>
      <c r="J8536" s="921" t="s">
        <v>31</v>
      </c>
      <c r="K8536" s="921" t="s">
        <v>32</v>
      </c>
      <c r="L8536" s="925">
        <v>330</v>
      </c>
    </row>
    <row r="8537" spans="1:12" s="1" customFormat="1" ht="24" customHeight="1" x14ac:dyDescent="0.15">
      <c r="A8537" s="918"/>
      <c r="B8537" s="14" t="s">
        <v>39</v>
      </c>
      <c r="C8537" s="14" t="s">
        <v>4602</v>
      </c>
      <c r="D8537" s="15">
        <v>43625</v>
      </c>
      <c r="E8537" s="14" t="s">
        <v>4603</v>
      </c>
      <c r="F8537" s="920"/>
      <c r="G8537" s="920"/>
      <c r="H8537" s="924"/>
      <c r="I8537" s="924"/>
      <c r="J8537" s="921"/>
      <c r="K8537" s="921"/>
      <c r="L8537" s="925"/>
    </row>
    <row r="8538" spans="1:12" s="1" customFormat="1" ht="24" customHeight="1" x14ac:dyDescent="0.15">
      <c r="A8538" s="918">
        <v>1590</v>
      </c>
      <c r="B8538" s="9" t="s">
        <v>22</v>
      </c>
      <c r="C8538" s="13" t="s">
        <v>23</v>
      </c>
      <c r="D8538" s="13" t="s">
        <v>24</v>
      </c>
      <c r="E8538" s="13" t="s">
        <v>25</v>
      </c>
      <c r="F8538" s="919" t="s">
        <v>17</v>
      </c>
      <c r="G8538" s="919"/>
      <c r="H8538" s="920"/>
      <c r="I8538" s="920"/>
      <c r="J8538" s="920"/>
      <c r="K8538" s="920"/>
      <c r="L8538" s="920"/>
    </row>
    <row r="8539" spans="1:12" s="1" customFormat="1" ht="26.25" customHeight="1" x14ac:dyDescent="0.15">
      <c r="A8539" s="918"/>
      <c r="B8539" s="921" t="s">
        <v>4604</v>
      </c>
      <c r="C8539" s="922" t="s">
        <v>4605</v>
      </c>
      <c r="D8539" s="923">
        <v>43586</v>
      </c>
      <c r="E8539" s="921" t="s">
        <v>3169</v>
      </c>
      <c r="F8539" s="921" t="s">
        <v>4606</v>
      </c>
      <c r="G8539" s="921"/>
      <c r="H8539" s="924" t="s">
        <v>30</v>
      </c>
      <c r="I8539" s="924"/>
      <c r="J8539" s="14" t="s">
        <v>31</v>
      </c>
      <c r="K8539" s="14" t="s">
        <v>32</v>
      </c>
      <c r="L8539" s="16">
        <v>70</v>
      </c>
    </row>
    <row r="8540" spans="1:12" s="1" customFormat="1" ht="260.25" customHeight="1" x14ac:dyDescent="0.15">
      <c r="A8540" s="918"/>
      <c r="B8540" s="921"/>
      <c r="C8540" s="922"/>
      <c r="D8540" s="923"/>
      <c r="E8540" s="921"/>
      <c r="F8540" s="921"/>
      <c r="G8540" s="921"/>
      <c r="H8540" s="924" t="s">
        <v>33</v>
      </c>
      <c r="I8540" s="924"/>
      <c r="J8540" s="14" t="s">
        <v>32</v>
      </c>
      <c r="K8540" s="14" t="s">
        <v>31</v>
      </c>
      <c r="L8540" s="16">
        <v>534.54999999999995</v>
      </c>
    </row>
    <row r="8541" spans="1:12" s="1" customFormat="1" ht="24" customHeight="1" x14ac:dyDescent="0.15">
      <c r="A8541" s="918"/>
      <c r="B8541" s="9" t="s">
        <v>34</v>
      </c>
      <c r="C8541" s="13" t="s">
        <v>35</v>
      </c>
      <c r="D8541" s="13" t="s">
        <v>36</v>
      </c>
      <c r="E8541" s="13" t="s">
        <v>37</v>
      </c>
      <c r="F8541" s="920"/>
      <c r="G8541" s="920"/>
      <c r="H8541" s="924" t="s">
        <v>38</v>
      </c>
      <c r="I8541" s="924"/>
      <c r="J8541" s="921" t="s">
        <v>32</v>
      </c>
      <c r="K8541" s="921" t="s">
        <v>32</v>
      </c>
      <c r="L8541" s="925">
        <v>482.73</v>
      </c>
    </row>
    <row r="8542" spans="1:12" s="1" customFormat="1" ht="24" customHeight="1" x14ac:dyDescent="0.15">
      <c r="A8542" s="918"/>
      <c r="B8542" s="14" t="s">
        <v>39</v>
      </c>
      <c r="C8542" s="14" t="s">
        <v>4606</v>
      </c>
      <c r="D8542" s="15">
        <v>43589</v>
      </c>
      <c r="E8542" s="14" t="s">
        <v>2169</v>
      </c>
      <c r="F8542" s="920"/>
      <c r="G8542" s="920"/>
      <c r="H8542" s="924"/>
      <c r="I8542" s="924"/>
      <c r="J8542" s="921"/>
      <c r="K8542" s="921"/>
      <c r="L8542" s="925"/>
    </row>
    <row r="8543" spans="1:12" s="1" customFormat="1" ht="24" customHeight="1" x14ac:dyDescent="0.15">
      <c r="A8543" s="918">
        <v>1591</v>
      </c>
      <c r="B8543" s="9" t="s">
        <v>22</v>
      </c>
      <c r="C8543" s="13" t="s">
        <v>23</v>
      </c>
      <c r="D8543" s="13" t="s">
        <v>24</v>
      </c>
      <c r="E8543" s="13" t="s">
        <v>25</v>
      </c>
      <c r="F8543" s="919" t="s">
        <v>17</v>
      </c>
      <c r="G8543" s="919"/>
      <c r="H8543" s="920"/>
      <c r="I8543" s="920"/>
      <c r="J8543" s="920"/>
      <c r="K8543" s="920"/>
      <c r="L8543" s="920"/>
    </row>
    <row r="8544" spans="1:12" s="1" customFormat="1" ht="26.25" customHeight="1" x14ac:dyDescent="0.15">
      <c r="A8544" s="918"/>
      <c r="B8544" s="921" t="s">
        <v>4607</v>
      </c>
      <c r="C8544" s="922" t="s">
        <v>4608</v>
      </c>
      <c r="D8544" s="923">
        <v>43621</v>
      </c>
      <c r="E8544" s="921" t="s">
        <v>1623</v>
      </c>
      <c r="F8544" s="921" t="s">
        <v>1620</v>
      </c>
      <c r="G8544" s="921"/>
      <c r="H8544" s="924" t="s">
        <v>30</v>
      </c>
      <c r="I8544" s="924"/>
      <c r="J8544" s="14" t="s">
        <v>31</v>
      </c>
      <c r="K8544" s="14" t="s">
        <v>32</v>
      </c>
      <c r="L8544" s="16">
        <v>596</v>
      </c>
    </row>
    <row r="8545" spans="1:12" s="1" customFormat="1" ht="409.2" customHeight="1" x14ac:dyDescent="0.15">
      <c r="A8545" s="918"/>
      <c r="B8545" s="921"/>
      <c r="C8545" s="922"/>
      <c r="D8545" s="923"/>
      <c r="E8545" s="921"/>
      <c r="F8545" s="921"/>
      <c r="G8545" s="921"/>
      <c r="H8545" s="924" t="s">
        <v>33</v>
      </c>
      <c r="I8545" s="924"/>
      <c r="J8545" s="921" t="s">
        <v>31</v>
      </c>
      <c r="K8545" s="921" t="s">
        <v>32</v>
      </c>
      <c r="L8545" s="925">
        <v>550</v>
      </c>
    </row>
    <row r="8546" spans="1:12" s="1" customFormat="1" ht="313.35000000000002" customHeight="1" x14ac:dyDescent="0.15">
      <c r="A8546" s="918"/>
      <c r="B8546" s="921"/>
      <c r="C8546" s="922"/>
      <c r="D8546" s="923"/>
      <c r="E8546" s="921"/>
      <c r="F8546" s="921"/>
      <c r="G8546" s="921"/>
      <c r="H8546" s="924"/>
      <c r="I8546" s="924"/>
      <c r="J8546" s="921"/>
      <c r="K8546" s="921"/>
      <c r="L8546" s="925"/>
    </row>
    <row r="8547" spans="1:12" s="1" customFormat="1" ht="24" customHeight="1" x14ac:dyDescent="0.15">
      <c r="A8547" s="918"/>
      <c r="B8547" s="9" t="s">
        <v>34</v>
      </c>
      <c r="C8547" s="13" t="s">
        <v>35</v>
      </c>
      <c r="D8547" s="13" t="s">
        <v>36</v>
      </c>
      <c r="E8547" s="13" t="s">
        <v>37</v>
      </c>
      <c r="F8547" s="920"/>
      <c r="G8547" s="920"/>
      <c r="H8547" s="924" t="s">
        <v>38</v>
      </c>
      <c r="I8547" s="924"/>
      <c r="J8547" s="921" t="s">
        <v>31</v>
      </c>
      <c r="K8547" s="921" t="s">
        <v>32</v>
      </c>
      <c r="L8547" s="925">
        <v>150</v>
      </c>
    </row>
    <row r="8548" spans="1:12" s="1" customFormat="1" ht="24" customHeight="1" x14ac:dyDescent="0.15">
      <c r="A8548" s="918"/>
      <c r="B8548" s="14" t="s">
        <v>105</v>
      </c>
      <c r="C8548" s="14" t="s">
        <v>1620</v>
      </c>
      <c r="D8548" s="15">
        <v>43623</v>
      </c>
      <c r="E8548" s="14" t="s">
        <v>673</v>
      </c>
      <c r="F8548" s="920"/>
      <c r="G8548" s="920"/>
      <c r="H8548" s="924"/>
      <c r="I8548" s="924"/>
      <c r="J8548" s="921"/>
      <c r="K8548" s="921"/>
      <c r="L8548" s="925"/>
    </row>
    <row r="8549" spans="1:12" s="1" customFormat="1" ht="24" customHeight="1" x14ac:dyDescent="0.15">
      <c r="A8549" s="918">
        <v>1592</v>
      </c>
      <c r="B8549" s="9" t="s">
        <v>22</v>
      </c>
      <c r="C8549" s="13" t="s">
        <v>23</v>
      </c>
      <c r="D8549" s="13" t="s">
        <v>24</v>
      </c>
      <c r="E8549" s="13" t="s">
        <v>25</v>
      </c>
      <c r="F8549" s="919" t="s">
        <v>17</v>
      </c>
      <c r="G8549" s="919"/>
      <c r="H8549" s="920"/>
      <c r="I8549" s="920"/>
      <c r="J8549" s="920"/>
      <c r="K8549" s="920"/>
      <c r="L8549" s="920"/>
    </row>
    <row r="8550" spans="1:12" s="1" customFormat="1" ht="26.25" customHeight="1" x14ac:dyDescent="0.15">
      <c r="A8550" s="918"/>
      <c r="B8550" s="921" t="s">
        <v>4609</v>
      </c>
      <c r="C8550" s="922" t="s">
        <v>4610</v>
      </c>
      <c r="D8550" s="923">
        <v>43608</v>
      </c>
      <c r="E8550" s="921" t="s">
        <v>977</v>
      </c>
      <c r="F8550" s="921" t="s">
        <v>978</v>
      </c>
      <c r="G8550" s="921"/>
      <c r="H8550" s="924" t="s">
        <v>30</v>
      </c>
      <c r="I8550" s="924"/>
      <c r="J8550" s="14" t="s">
        <v>31</v>
      </c>
      <c r="K8550" s="14" t="s">
        <v>32</v>
      </c>
      <c r="L8550" s="16">
        <v>777</v>
      </c>
    </row>
    <row r="8551" spans="1:12" s="1" customFormat="1" ht="291.75" customHeight="1" x14ac:dyDescent="0.15">
      <c r="A8551" s="918"/>
      <c r="B8551" s="921"/>
      <c r="C8551" s="922"/>
      <c r="D8551" s="923"/>
      <c r="E8551" s="921"/>
      <c r="F8551" s="921"/>
      <c r="G8551" s="921"/>
      <c r="H8551" s="924" t="s">
        <v>33</v>
      </c>
      <c r="I8551" s="924"/>
      <c r="J8551" s="14" t="s">
        <v>31</v>
      </c>
      <c r="K8551" s="14" t="s">
        <v>32</v>
      </c>
      <c r="L8551" s="16">
        <v>314.60000000000002</v>
      </c>
    </row>
    <row r="8552" spans="1:12" s="1" customFormat="1" ht="24" customHeight="1" x14ac:dyDescent="0.15">
      <c r="A8552" s="918"/>
      <c r="B8552" s="9" t="s">
        <v>34</v>
      </c>
      <c r="C8552" s="13" t="s">
        <v>35</v>
      </c>
      <c r="D8552" s="13" t="s">
        <v>36</v>
      </c>
      <c r="E8552" s="13" t="s">
        <v>37</v>
      </c>
      <c r="F8552" s="920"/>
      <c r="G8552" s="920"/>
      <c r="H8552" s="924" t="s">
        <v>38</v>
      </c>
      <c r="I8552" s="924"/>
      <c r="J8552" s="921" t="s">
        <v>31</v>
      </c>
      <c r="K8552" s="921" t="s">
        <v>32</v>
      </c>
      <c r="L8552" s="925">
        <v>90</v>
      </c>
    </row>
    <row r="8553" spans="1:12" s="1" customFormat="1" ht="24" customHeight="1" x14ac:dyDescent="0.15">
      <c r="A8553" s="918"/>
      <c r="B8553" s="14" t="s">
        <v>141</v>
      </c>
      <c r="C8553" s="14" t="s">
        <v>978</v>
      </c>
      <c r="D8553" s="15">
        <v>43613</v>
      </c>
      <c r="E8553" s="14" t="s">
        <v>1525</v>
      </c>
      <c r="F8553" s="920"/>
      <c r="G8553" s="920"/>
      <c r="H8553" s="924"/>
      <c r="I8553" s="924"/>
      <c r="J8553" s="921"/>
      <c r="K8553" s="921"/>
      <c r="L8553" s="925"/>
    </row>
    <row r="8554" spans="1:12" s="1" customFormat="1" ht="24" customHeight="1" x14ac:dyDescent="0.15">
      <c r="A8554" s="918">
        <v>1593</v>
      </c>
      <c r="B8554" s="9" t="s">
        <v>22</v>
      </c>
      <c r="C8554" s="13" t="s">
        <v>23</v>
      </c>
      <c r="D8554" s="13" t="s">
        <v>24</v>
      </c>
      <c r="E8554" s="13" t="s">
        <v>25</v>
      </c>
      <c r="F8554" s="919" t="s">
        <v>17</v>
      </c>
      <c r="G8554" s="919"/>
      <c r="H8554" s="920"/>
      <c r="I8554" s="920"/>
      <c r="J8554" s="920"/>
      <c r="K8554" s="920"/>
      <c r="L8554" s="920"/>
    </row>
    <row r="8555" spans="1:12" s="1" customFormat="1" ht="26.25" customHeight="1" x14ac:dyDescent="0.15">
      <c r="A8555" s="918"/>
      <c r="B8555" s="921" t="s">
        <v>4611</v>
      </c>
      <c r="C8555" s="921" t="s">
        <v>4612</v>
      </c>
      <c r="D8555" s="923">
        <v>43565</v>
      </c>
      <c r="E8555" s="921" t="s">
        <v>90</v>
      </c>
      <c r="F8555" s="921" t="s">
        <v>933</v>
      </c>
      <c r="G8555" s="921"/>
      <c r="H8555" s="924" t="s">
        <v>30</v>
      </c>
      <c r="I8555" s="924"/>
      <c r="J8555" s="14" t="s">
        <v>31</v>
      </c>
      <c r="K8555" s="14" t="s">
        <v>32</v>
      </c>
      <c r="L8555" s="16">
        <v>201</v>
      </c>
    </row>
    <row r="8556" spans="1:12" s="1" customFormat="1" ht="29.25" customHeight="1" x14ac:dyDescent="0.15">
      <c r="A8556" s="918"/>
      <c r="B8556" s="921"/>
      <c r="C8556" s="921"/>
      <c r="D8556" s="923"/>
      <c r="E8556" s="921"/>
      <c r="F8556" s="921"/>
      <c r="G8556" s="921"/>
      <c r="H8556" s="924" t="s">
        <v>33</v>
      </c>
      <c r="I8556" s="924"/>
      <c r="J8556" s="14" t="s">
        <v>31</v>
      </c>
      <c r="K8556" s="14" t="s">
        <v>32</v>
      </c>
      <c r="L8556" s="16">
        <v>509.24</v>
      </c>
    </row>
    <row r="8557" spans="1:12" s="1" customFormat="1" ht="24" customHeight="1" x14ac:dyDescent="0.15">
      <c r="A8557" s="918"/>
      <c r="B8557" s="9" t="s">
        <v>34</v>
      </c>
      <c r="C8557" s="13" t="s">
        <v>35</v>
      </c>
      <c r="D8557" s="13" t="s">
        <v>36</v>
      </c>
      <c r="E8557" s="13" t="s">
        <v>37</v>
      </c>
      <c r="F8557" s="920"/>
      <c r="G8557" s="920"/>
      <c r="H8557" s="924" t="s">
        <v>38</v>
      </c>
      <c r="I8557" s="924"/>
      <c r="J8557" s="921" t="s">
        <v>31</v>
      </c>
      <c r="K8557" s="921" t="s">
        <v>32</v>
      </c>
      <c r="L8557" s="925">
        <v>126</v>
      </c>
    </row>
    <row r="8558" spans="1:12" s="1" customFormat="1" ht="24" customHeight="1" x14ac:dyDescent="0.15">
      <c r="A8558" s="918"/>
      <c r="B8558" s="14" t="s">
        <v>229</v>
      </c>
      <c r="C8558" s="14" t="s">
        <v>933</v>
      </c>
      <c r="D8558" s="15">
        <v>43566</v>
      </c>
      <c r="E8558" s="14" t="s">
        <v>1147</v>
      </c>
      <c r="F8558" s="920"/>
      <c r="G8558" s="920"/>
      <c r="H8558" s="924"/>
      <c r="I8558" s="924"/>
      <c r="J8558" s="921"/>
      <c r="K8558" s="921"/>
      <c r="L8558" s="925"/>
    </row>
    <row r="8559" spans="1:12" s="1" customFormat="1" ht="24" customHeight="1" x14ac:dyDescent="0.15">
      <c r="A8559" s="918">
        <v>1594</v>
      </c>
      <c r="B8559" s="9" t="s">
        <v>22</v>
      </c>
      <c r="C8559" s="13" t="s">
        <v>23</v>
      </c>
      <c r="D8559" s="13" t="s">
        <v>24</v>
      </c>
      <c r="E8559" s="13" t="s">
        <v>25</v>
      </c>
      <c r="F8559" s="919" t="s">
        <v>17</v>
      </c>
      <c r="G8559" s="919"/>
      <c r="H8559" s="920"/>
      <c r="I8559" s="920"/>
      <c r="J8559" s="920"/>
      <c r="K8559" s="920"/>
      <c r="L8559" s="920"/>
    </row>
    <row r="8560" spans="1:12" s="1" customFormat="1" ht="26.25" customHeight="1" x14ac:dyDescent="0.15">
      <c r="A8560" s="918"/>
      <c r="B8560" s="921" t="s">
        <v>4611</v>
      </c>
      <c r="C8560" s="921" t="s">
        <v>4613</v>
      </c>
      <c r="D8560" s="923">
        <v>43620</v>
      </c>
      <c r="E8560" s="921" t="s">
        <v>669</v>
      </c>
      <c r="F8560" s="921" t="s">
        <v>670</v>
      </c>
      <c r="G8560" s="921"/>
      <c r="H8560" s="924" t="s">
        <v>30</v>
      </c>
      <c r="I8560" s="924"/>
      <c r="J8560" s="14" t="s">
        <v>31</v>
      </c>
      <c r="K8560" s="14" t="s">
        <v>31</v>
      </c>
      <c r="L8560" s="16">
        <v>0</v>
      </c>
    </row>
    <row r="8561" spans="1:12" s="1" customFormat="1" ht="50.25" customHeight="1" x14ac:dyDescent="0.15">
      <c r="A8561" s="918"/>
      <c r="B8561" s="921"/>
      <c r="C8561" s="921"/>
      <c r="D8561" s="923"/>
      <c r="E8561" s="921"/>
      <c r="F8561" s="921"/>
      <c r="G8561" s="921"/>
      <c r="H8561" s="924" t="s">
        <v>33</v>
      </c>
      <c r="I8561" s="924"/>
      <c r="J8561" s="14" t="s">
        <v>31</v>
      </c>
      <c r="K8561" s="14" t="s">
        <v>32</v>
      </c>
      <c r="L8561" s="16">
        <v>405.68</v>
      </c>
    </row>
    <row r="8562" spans="1:12" s="1" customFormat="1" ht="24" customHeight="1" x14ac:dyDescent="0.15">
      <c r="A8562" s="918"/>
      <c r="B8562" s="9" t="s">
        <v>34</v>
      </c>
      <c r="C8562" s="13" t="s">
        <v>35</v>
      </c>
      <c r="D8562" s="13" t="s">
        <v>36</v>
      </c>
      <c r="E8562" s="13" t="s">
        <v>37</v>
      </c>
      <c r="F8562" s="920"/>
      <c r="G8562" s="920"/>
      <c r="H8562" s="924" t="s">
        <v>38</v>
      </c>
      <c r="I8562" s="924"/>
      <c r="J8562" s="921" t="s">
        <v>31</v>
      </c>
      <c r="K8562" s="921" t="s">
        <v>32</v>
      </c>
      <c r="L8562" s="925">
        <v>150</v>
      </c>
    </row>
    <row r="8563" spans="1:12" s="1" customFormat="1" ht="24" customHeight="1" x14ac:dyDescent="0.15">
      <c r="A8563" s="918"/>
      <c r="B8563" s="14" t="s">
        <v>229</v>
      </c>
      <c r="C8563" s="14" t="s">
        <v>670</v>
      </c>
      <c r="D8563" s="15">
        <v>43620</v>
      </c>
      <c r="E8563" s="14" t="s">
        <v>4614</v>
      </c>
      <c r="F8563" s="920"/>
      <c r="G8563" s="920"/>
      <c r="H8563" s="924"/>
      <c r="I8563" s="924"/>
      <c r="J8563" s="921"/>
      <c r="K8563" s="921"/>
      <c r="L8563" s="925"/>
    </row>
    <row r="8564" spans="1:12" s="1" customFormat="1" ht="24" customHeight="1" x14ac:dyDescent="0.15">
      <c r="A8564" s="918">
        <v>1595</v>
      </c>
      <c r="B8564" s="9" t="s">
        <v>22</v>
      </c>
      <c r="C8564" s="13" t="s">
        <v>23</v>
      </c>
      <c r="D8564" s="13" t="s">
        <v>24</v>
      </c>
      <c r="E8564" s="13" t="s">
        <v>25</v>
      </c>
      <c r="F8564" s="919" t="s">
        <v>17</v>
      </c>
      <c r="G8564" s="919"/>
      <c r="H8564" s="920"/>
      <c r="I8564" s="920"/>
      <c r="J8564" s="920"/>
      <c r="K8564" s="920"/>
      <c r="L8564" s="920"/>
    </row>
    <row r="8565" spans="1:12" s="1" customFormat="1" ht="26.25" customHeight="1" x14ac:dyDescent="0.15">
      <c r="A8565" s="918"/>
      <c r="B8565" s="921" t="s">
        <v>4611</v>
      </c>
      <c r="C8565" s="921" t="s">
        <v>4615</v>
      </c>
      <c r="D8565" s="923">
        <v>43634</v>
      </c>
      <c r="E8565" s="921" t="s">
        <v>151</v>
      </c>
      <c r="F8565" s="921" t="s">
        <v>423</v>
      </c>
      <c r="G8565" s="921"/>
      <c r="H8565" s="924" t="s">
        <v>30</v>
      </c>
      <c r="I8565" s="924"/>
      <c r="J8565" s="14" t="s">
        <v>31</v>
      </c>
      <c r="K8565" s="14" t="s">
        <v>32</v>
      </c>
      <c r="L8565" s="16">
        <v>637</v>
      </c>
    </row>
    <row r="8566" spans="1:12" s="1" customFormat="1" ht="39.75" customHeight="1" x14ac:dyDescent="0.15">
      <c r="A8566" s="918"/>
      <c r="B8566" s="921"/>
      <c r="C8566" s="921"/>
      <c r="D8566" s="923"/>
      <c r="E8566" s="921"/>
      <c r="F8566" s="921"/>
      <c r="G8566" s="921"/>
      <c r="H8566" s="924" t="s">
        <v>33</v>
      </c>
      <c r="I8566" s="924"/>
      <c r="J8566" s="14" t="s">
        <v>31</v>
      </c>
      <c r="K8566" s="14" t="s">
        <v>32</v>
      </c>
      <c r="L8566" s="16">
        <v>597.08000000000004</v>
      </c>
    </row>
    <row r="8567" spans="1:12" s="1" customFormat="1" ht="24" customHeight="1" x14ac:dyDescent="0.15">
      <c r="A8567" s="918"/>
      <c r="B8567" s="9" t="s">
        <v>34</v>
      </c>
      <c r="C8567" s="13" t="s">
        <v>35</v>
      </c>
      <c r="D8567" s="13" t="s">
        <v>36</v>
      </c>
      <c r="E8567" s="13" t="s">
        <v>37</v>
      </c>
      <c r="F8567" s="920"/>
      <c r="G8567" s="920"/>
      <c r="H8567" s="924" t="s">
        <v>38</v>
      </c>
      <c r="I8567" s="924"/>
      <c r="J8567" s="921" t="s">
        <v>31</v>
      </c>
      <c r="K8567" s="921" t="s">
        <v>32</v>
      </c>
      <c r="L8567" s="925">
        <v>90.9</v>
      </c>
    </row>
    <row r="8568" spans="1:12" s="1" customFormat="1" ht="24" customHeight="1" x14ac:dyDescent="0.15">
      <c r="A8568" s="918"/>
      <c r="B8568" s="14" t="s">
        <v>229</v>
      </c>
      <c r="C8568" s="14" t="s">
        <v>423</v>
      </c>
      <c r="D8568" s="15">
        <v>43636</v>
      </c>
      <c r="E8568" s="14" t="s">
        <v>2989</v>
      </c>
      <c r="F8568" s="920"/>
      <c r="G8568" s="920"/>
      <c r="H8568" s="924"/>
      <c r="I8568" s="924"/>
      <c r="J8568" s="921"/>
      <c r="K8568" s="921"/>
      <c r="L8568" s="925"/>
    </row>
    <row r="8569" spans="1:12" s="1" customFormat="1" ht="24" customHeight="1" x14ac:dyDescent="0.15">
      <c r="A8569" s="918">
        <v>1596</v>
      </c>
      <c r="B8569" s="9" t="s">
        <v>22</v>
      </c>
      <c r="C8569" s="13" t="s">
        <v>23</v>
      </c>
      <c r="D8569" s="13" t="s">
        <v>24</v>
      </c>
      <c r="E8569" s="13" t="s">
        <v>25</v>
      </c>
      <c r="F8569" s="919" t="s">
        <v>17</v>
      </c>
      <c r="G8569" s="919"/>
      <c r="H8569" s="920"/>
      <c r="I8569" s="920"/>
      <c r="J8569" s="920"/>
      <c r="K8569" s="920"/>
      <c r="L8569" s="920"/>
    </row>
    <row r="8570" spans="1:12" s="1" customFormat="1" ht="26.25" customHeight="1" x14ac:dyDescent="0.15">
      <c r="A8570" s="918"/>
      <c r="B8570" s="921" t="s">
        <v>4611</v>
      </c>
      <c r="C8570" s="922" t="s">
        <v>4616</v>
      </c>
      <c r="D8570" s="923">
        <v>43643</v>
      </c>
      <c r="E8570" s="921" t="s">
        <v>1650</v>
      </c>
      <c r="F8570" s="921" t="s">
        <v>459</v>
      </c>
      <c r="G8570" s="921"/>
      <c r="H8570" s="924" t="s">
        <v>30</v>
      </c>
      <c r="I8570" s="924"/>
      <c r="J8570" s="14" t="s">
        <v>31</v>
      </c>
      <c r="K8570" s="14" t="s">
        <v>32</v>
      </c>
      <c r="L8570" s="16">
        <v>1650</v>
      </c>
    </row>
    <row r="8571" spans="1:12" s="1" customFormat="1" ht="92.25" customHeight="1" x14ac:dyDescent="0.15">
      <c r="A8571" s="918"/>
      <c r="B8571" s="921"/>
      <c r="C8571" s="922"/>
      <c r="D8571" s="923"/>
      <c r="E8571" s="921"/>
      <c r="F8571" s="921"/>
      <c r="G8571" s="921"/>
      <c r="H8571" s="924" t="s">
        <v>33</v>
      </c>
      <c r="I8571" s="924"/>
      <c r="J8571" s="14" t="s">
        <v>31</v>
      </c>
      <c r="K8571" s="14" t="s">
        <v>32</v>
      </c>
      <c r="L8571" s="16">
        <v>5811.73</v>
      </c>
    </row>
    <row r="8572" spans="1:12" s="1" customFormat="1" ht="24" customHeight="1" x14ac:dyDescent="0.15">
      <c r="A8572" s="918"/>
      <c r="B8572" s="9" t="s">
        <v>34</v>
      </c>
      <c r="C8572" s="13" t="s">
        <v>35</v>
      </c>
      <c r="D8572" s="13" t="s">
        <v>36</v>
      </c>
      <c r="E8572" s="13" t="s">
        <v>37</v>
      </c>
      <c r="F8572" s="920"/>
      <c r="G8572" s="920"/>
      <c r="H8572" s="924" t="s">
        <v>38</v>
      </c>
      <c r="I8572" s="924"/>
      <c r="J8572" s="921" t="s">
        <v>31</v>
      </c>
      <c r="K8572" s="921" t="s">
        <v>32</v>
      </c>
      <c r="L8572" s="925">
        <v>120</v>
      </c>
    </row>
    <row r="8573" spans="1:12" s="1" customFormat="1" ht="24" customHeight="1" x14ac:dyDescent="0.15">
      <c r="A8573" s="918"/>
      <c r="B8573" s="14" t="s">
        <v>229</v>
      </c>
      <c r="C8573" s="14" t="s">
        <v>459</v>
      </c>
      <c r="D8573" s="15">
        <v>43651</v>
      </c>
      <c r="E8573" s="14" t="s">
        <v>4617</v>
      </c>
      <c r="F8573" s="920"/>
      <c r="G8573" s="920"/>
      <c r="H8573" s="924"/>
      <c r="I8573" s="924"/>
      <c r="J8573" s="921"/>
      <c r="K8573" s="921"/>
      <c r="L8573" s="925"/>
    </row>
    <row r="8574" spans="1:12" s="1" customFormat="1" ht="24" customHeight="1" x14ac:dyDescent="0.15">
      <c r="A8574" s="918">
        <v>1597</v>
      </c>
      <c r="B8574" s="9" t="s">
        <v>22</v>
      </c>
      <c r="C8574" s="13" t="s">
        <v>23</v>
      </c>
      <c r="D8574" s="13" t="s">
        <v>24</v>
      </c>
      <c r="E8574" s="13" t="s">
        <v>25</v>
      </c>
      <c r="F8574" s="919" t="s">
        <v>17</v>
      </c>
      <c r="G8574" s="919"/>
      <c r="H8574" s="920"/>
      <c r="I8574" s="920"/>
      <c r="J8574" s="920"/>
      <c r="K8574" s="920"/>
      <c r="L8574" s="920"/>
    </row>
    <row r="8575" spans="1:12" s="1" customFormat="1" ht="26.25" customHeight="1" x14ac:dyDescent="0.15">
      <c r="A8575" s="918"/>
      <c r="B8575" s="921" t="s">
        <v>4618</v>
      </c>
      <c r="C8575" s="922" t="s">
        <v>4619</v>
      </c>
      <c r="D8575" s="923">
        <v>43560</v>
      </c>
      <c r="E8575" s="921" t="s">
        <v>90</v>
      </c>
      <c r="F8575" s="921" t="s">
        <v>4620</v>
      </c>
      <c r="G8575" s="921"/>
      <c r="H8575" s="924" t="s">
        <v>30</v>
      </c>
      <c r="I8575" s="924"/>
      <c r="J8575" s="14" t="s">
        <v>31</v>
      </c>
      <c r="K8575" s="14" t="s">
        <v>31</v>
      </c>
      <c r="L8575" s="16">
        <v>0</v>
      </c>
    </row>
    <row r="8576" spans="1:12" s="1" customFormat="1" ht="281.25" customHeight="1" x14ac:dyDescent="0.15">
      <c r="A8576" s="918"/>
      <c r="B8576" s="921"/>
      <c r="C8576" s="922"/>
      <c r="D8576" s="923"/>
      <c r="E8576" s="921"/>
      <c r="F8576" s="921"/>
      <c r="G8576" s="921"/>
      <c r="H8576" s="924" t="s">
        <v>33</v>
      </c>
      <c r="I8576" s="924"/>
      <c r="J8576" s="14" t="s">
        <v>31</v>
      </c>
      <c r="K8576" s="14" t="s">
        <v>31</v>
      </c>
      <c r="L8576" s="16">
        <v>0</v>
      </c>
    </row>
    <row r="8577" spans="1:12" s="1" customFormat="1" ht="24" customHeight="1" x14ac:dyDescent="0.15">
      <c r="A8577" s="918"/>
      <c r="B8577" s="9" t="s">
        <v>34</v>
      </c>
      <c r="C8577" s="13" t="s">
        <v>35</v>
      </c>
      <c r="D8577" s="13" t="s">
        <v>36</v>
      </c>
      <c r="E8577" s="13" t="s">
        <v>37</v>
      </c>
      <c r="F8577" s="920"/>
      <c r="G8577" s="920"/>
      <c r="H8577" s="924" t="s">
        <v>38</v>
      </c>
      <c r="I8577" s="924"/>
      <c r="J8577" s="921" t="s">
        <v>31</v>
      </c>
      <c r="K8577" s="921" t="s">
        <v>32</v>
      </c>
      <c r="L8577" s="925">
        <v>420</v>
      </c>
    </row>
    <row r="8578" spans="1:12" s="1" customFormat="1" ht="24" customHeight="1" x14ac:dyDescent="0.15">
      <c r="A8578" s="918"/>
      <c r="B8578" s="14" t="s">
        <v>4621</v>
      </c>
      <c r="C8578" s="14" t="s">
        <v>4620</v>
      </c>
      <c r="D8578" s="15">
        <v>43567</v>
      </c>
      <c r="E8578" s="14" t="s">
        <v>3692</v>
      </c>
      <c r="F8578" s="920"/>
      <c r="G8578" s="920"/>
      <c r="H8578" s="924"/>
      <c r="I8578" s="924"/>
      <c r="J8578" s="921"/>
      <c r="K8578" s="921"/>
      <c r="L8578" s="925"/>
    </row>
    <row r="8579" spans="1:12" s="1" customFormat="1" ht="24" customHeight="1" x14ac:dyDescent="0.15">
      <c r="A8579" s="918">
        <v>1598</v>
      </c>
      <c r="B8579" s="9" t="s">
        <v>22</v>
      </c>
      <c r="C8579" s="13" t="s">
        <v>23</v>
      </c>
      <c r="D8579" s="13" t="s">
        <v>24</v>
      </c>
      <c r="E8579" s="13" t="s">
        <v>25</v>
      </c>
      <c r="F8579" s="919" t="s">
        <v>17</v>
      </c>
      <c r="G8579" s="919"/>
      <c r="H8579" s="920"/>
      <c r="I8579" s="920"/>
      <c r="J8579" s="920"/>
      <c r="K8579" s="920"/>
      <c r="L8579" s="920"/>
    </row>
    <row r="8580" spans="1:12" s="1" customFormat="1" ht="26.25" customHeight="1" x14ac:dyDescent="0.15">
      <c r="A8580" s="918"/>
      <c r="B8580" s="921" t="s">
        <v>4618</v>
      </c>
      <c r="C8580" s="922" t="s">
        <v>4619</v>
      </c>
      <c r="D8580" s="923">
        <v>43560</v>
      </c>
      <c r="E8580" s="921" t="s">
        <v>90</v>
      </c>
      <c r="F8580" s="921" t="s">
        <v>653</v>
      </c>
      <c r="G8580" s="921"/>
      <c r="H8580" s="924" t="s">
        <v>30</v>
      </c>
      <c r="I8580" s="924"/>
      <c r="J8580" s="14" t="s">
        <v>31</v>
      </c>
      <c r="K8580" s="14" t="s">
        <v>32</v>
      </c>
      <c r="L8580" s="16">
        <v>221.27</v>
      </c>
    </row>
    <row r="8581" spans="1:12" s="1" customFormat="1" ht="281.25" customHeight="1" x14ac:dyDescent="0.15">
      <c r="A8581" s="918"/>
      <c r="B8581" s="921"/>
      <c r="C8581" s="922"/>
      <c r="D8581" s="923"/>
      <c r="E8581" s="921"/>
      <c r="F8581" s="921"/>
      <c r="G8581" s="921"/>
      <c r="H8581" s="924" t="s">
        <v>33</v>
      </c>
      <c r="I8581" s="924"/>
      <c r="J8581" s="14" t="s">
        <v>31</v>
      </c>
      <c r="K8581" s="14" t="s">
        <v>32</v>
      </c>
      <c r="L8581" s="16">
        <v>340.61</v>
      </c>
    </row>
    <row r="8582" spans="1:12" s="1" customFormat="1" ht="24" customHeight="1" x14ac:dyDescent="0.15">
      <c r="A8582" s="918"/>
      <c r="B8582" s="9" t="s">
        <v>34</v>
      </c>
      <c r="C8582" s="13" t="s">
        <v>35</v>
      </c>
      <c r="D8582" s="13" t="s">
        <v>36</v>
      </c>
      <c r="E8582" s="13" t="s">
        <v>37</v>
      </c>
      <c r="F8582" s="920"/>
      <c r="G8582" s="920"/>
      <c r="H8582" s="924" t="s">
        <v>38</v>
      </c>
      <c r="I8582" s="924"/>
      <c r="J8582" s="921" t="s">
        <v>31</v>
      </c>
      <c r="K8582" s="921" t="s">
        <v>32</v>
      </c>
      <c r="L8582" s="925">
        <v>450</v>
      </c>
    </row>
    <row r="8583" spans="1:12" s="1" customFormat="1" ht="24" customHeight="1" x14ac:dyDescent="0.15">
      <c r="A8583" s="918"/>
      <c r="B8583" s="14" t="s">
        <v>4621</v>
      </c>
      <c r="C8583" s="14" t="s">
        <v>653</v>
      </c>
      <c r="D8583" s="15">
        <v>43567</v>
      </c>
      <c r="E8583" s="14" t="s">
        <v>3692</v>
      </c>
      <c r="F8583" s="920"/>
      <c r="G8583" s="920"/>
      <c r="H8583" s="924"/>
      <c r="I8583" s="924"/>
      <c r="J8583" s="921"/>
      <c r="K8583" s="921"/>
      <c r="L8583" s="925"/>
    </row>
    <row r="8584" spans="1:12" s="1" customFormat="1" ht="24" customHeight="1" x14ac:dyDescent="0.15">
      <c r="A8584" s="918">
        <v>1599</v>
      </c>
      <c r="B8584" s="9" t="s">
        <v>22</v>
      </c>
      <c r="C8584" s="13" t="s">
        <v>23</v>
      </c>
      <c r="D8584" s="13" t="s">
        <v>24</v>
      </c>
      <c r="E8584" s="13" t="s">
        <v>25</v>
      </c>
      <c r="F8584" s="919" t="s">
        <v>17</v>
      </c>
      <c r="G8584" s="919"/>
      <c r="H8584" s="920"/>
      <c r="I8584" s="920"/>
      <c r="J8584" s="920"/>
      <c r="K8584" s="920"/>
      <c r="L8584" s="920"/>
    </row>
    <row r="8585" spans="1:12" s="1" customFormat="1" ht="26.25" customHeight="1" x14ac:dyDescent="0.15">
      <c r="A8585" s="918"/>
      <c r="B8585" s="921" t="s">
        <v>4618</v>
      </c>
      <c r="C8585" s="922" t="s">
        <v>4619</v>
      </c>
      <c r="D8585" s="923">
        <v>43560</v>
      </c>
      <c r="E8585" s="921" t="s">
        <v>90</v>
      </c>
      <c r="F8585" s="921" t="s">
        <v>521</v>
      </c>
      <c r="G8585" s="921"/>
      <c r="H8585" s="924" t="s">
        <v>30</v>
      </c>
      <c r="I8585" s="924"/>
      <c r="J8585" s="14" t="s">
        <v>32</v>
      </c>
      <c r="K8585" s="14" t="s">
        <v>31</v>
      </c>
      <c r="L8585" s="16">
        <v>470.68</v>
      </c>
    </row>
    <row r="8586" spans="1:12" s="1" customFormat="1" ht="281.25" customHeight="1" x14ac:dyDescent="0.15">
      <c r="A8586" s="918"/>
      <c r="B8586" s="921"/>
      <c r="C8586" s="922"/>
      <c r="D8586" s="923"/>
      <c r="E8586" s="921"/>
      <c r="F8586" s="921"/>
      <c r="G8586" s="921"/>
      <c r="H8586" s="924" t="s">
        <v>33</v>
      </c>
      <c r="I8586" s="924"/>
      <c r="J8586" s="14" t="s">
        <v>32</v>
      </c>
      <c r="K8586" s="14" t="s">
        <v>31</v>
      </c>
      <c r="L8586" s="16">
        <v>1771.08</v>
      </c>
    </row>
    <row r="8587" spans="1:12" s="1" customFormat="1" ht="24" customHeight="1" x14ac:dyDescent="0.15">
      <c r="A8587" s="918"/>
      <c r="B8587" s="9" t="s">
        <v>34</v>
      </c>
      <c r="C8587" s="13" t="s">
        <v>35</v>
      </c>
      <c r="D8587" s="13" t="s">
        <v>36</v>
      </c>
      <c r="E8587" s="13" t="s">
        <v>37</v>
      </c>
      <c r="F8587" s="920"/>
      <c r="G8587" s="920"/>
      <c r="H8587" s="924" t="s">
        <v>38</v>
      </c>
      <c r="I8587" s="924"/>
      <c r="J8587" s="921" t="s">
        <v>32</v>
      </c>
      <c r="K8587" s="921" t="s">
        <v>32</v>
      </c>
      <c r="L8587" s="925">
        <v>1120</v>
      </c>
    </row>
    <row r="8588" spans="1:12" s="1" customFormat="1" ht="24" customHeight="1" x14ac:dyDescent="0.15">
      <c r="A8588" s="918"/>
      <c r="B8588" s="14" t="s">
        <v>4621</v>
      </c>
      <c r="C8588" s="14" t="s">
        <v>521</v>
      </c>
      <c r="D8588" s="15">
        <v>43567</v>
      </c>
      <c r="E8588" s="14" t="s">
        <v>3692</v>
      </c>
      <c r="F8588" s="920"/>
      <c r="G8588" s="920"/>
      <c r="H8588" s="924"/>
      <c r="I8588" s="924"/>
      <c r="J8588" s="921"/>
      <c r="K8588" s="921"/>
      <c r="L8588" s="925"/>
    </row>
    <row r="8589" spans="1:12" s="1" customFormat="1" ht="24" customHeight="1" x14ac:dyDescent="0.15">
      <c r="A8589" s="918">
        <v>1600</v>
      </c>
      <c r="B8589" s="9" t="s">
        <v>22</v>
      </c>
      <c r="C8589" s="13" t="s">
        <v>23</v>
      </c>
      <c r="D8589" s="13" t="s">
        <v>24</v>
      </c>
      <c r="E8589" s="13" t="s">
        <v>25</v>
      </c>
      <c r="F8589" s="919" t="s">
        <v>17</v>
      </c>
      <c r="G8589" s="919"/>
      <c r="H8589" s="920"/>
      <c r="I8589" s="920"/>
      <c r="J8589" s="920"/>
      <c r="K8589" s="920"/>
      <c r="L8589" s="920"/>
    </row>
    <row r="8590" spans="1:12" s="1" customFormat="1" ht="26.25" customHeight="1" x14ac:dyDescent="0.15">
      <c r="A8590" s="918"/>
      <c r="B8590" s="921" t="s">
        <v>4618</v>
      </c>
      <c r="C8590" s="922" t="s">
        <v>4622</v>
      </c>
      <c r="D8590" s="923">
        <v>43600</v>
      </c>
      <c r="E8590" s="921" t="s">
        <v>298</v>
      </c>
      <c r="F8590" s="921" t="s">
        <v>601</v>
      </c>
      <c r="G8590" s="921"/>
      <c r="H8590" s="924" t="s">
        <v>30</v>
      </c>
      <c r="I8590" s="924"/>
      <c r="J8590" s="14" t="s">
        <v>31</v>
      </c>
      <c r="K8590" s="14" t="s">
        <v>32</v>
      </c>
      <c r="L8590" s="16">
        <v>338.03</v>
      </c>
    </row>
    <row r="8591" spans="1:12" s="1" customFormat="1" ht="302.25" customHeight="1" x14ac:dyDescent="0.15">
      <c r="A8591" s="918"/>
      <c r="B8591" s="921"/>
      <c r="C8591" s="922"/>
      <c r="D8591" s="923"/>
      <c r="E8591" s="921"/>
      <c r="F8591" s="921"/>
      <c r="G8591" s="921"/>
      <c r="H8591" s="924" t="s">
        <v>33</v>
      </c>
      <c r="I8591" s="924"/>
      <c r="J8591" s="14" t="s">
        <v>31</v>
      </c>
      <c r="K8591" s="14" t="s">
        <v>32</v>
      </c>
      <c r="L8591" s="16">
        <v>271.89999999999998</v>
      </c>
    </row>
    <row r="8592" spans="1:12" s="1" customFormat="1" ht="24" customHeight="1" x14ac:dyDescent="0.15">
      <c r="A8592" s="918"/>
      <c r="B8592" s="9" t="s">
        <v>34</v>
      </c>
      <c r="C8592" s="13" t="s">
        <v>35</v>
      </c>
      <c r="D8592" s="13" t="s">
        <v>36</v>
      </c>
      <c r="E8592" s="13" t="s">
        <v>37</v>
      </c>
      <c r="F8592" s="920"/>
      <c r="G8592" s="920"/>
      <c r="H8592" s="924" t="s">
        <v>38</v>
      </c>
      <c r="I8592" s="924"/>
      <c r="J8592" s="921" t="s">
        <v>31</v>
      </c>
      <c r="K8592" s="921" t="s">
        <v>31</v>
      </c>
      <c r="L8592" s="925">
        <v>0</v>
      </c>
    </row>
    <row r="8593" spans="1:12" s="1" customFormat="1" ht="24" customHeight="1" x14ac:dyDescent="0.15">
      <c r="A8593" s="918"/>
      <c r="B8593" s="14" t="s">
        <v>4621</v>
      </c>
      <c r="C8593" s="14" t="s">
        <v>601</v>
      </c>
      <c r="D8593" s="15">
        <v>43601</v>
      </c>
      <c r="E8593" s="14" t="s">
        <v>1104</v>
      </c>
      <c r="F8593" s="920"/>
      <c r="G8593" s="920"/>
      <c r="H8593" s="924"/>
      <c r="I8593" s="924"/>
      <c r="J8593" s="921"/>
      <c r="K8593" s="921"/>
      <c r="L8593" s="925"/>
    </row>
    <row r="8594" spans="1:12" s="1" customFormat="1" ht="24" customHeight="1" x14ac:dyDescent="0.15">
      <c r="A8594" s="918">
        <v>1601</v>
      </c>
      <c r="B8594" s="9" t="s">
        <v>22</v>
      </c>
      <c r="C8594" s="13" t="s">
        <v>23</v>
      </c>
      <c r="D8594" s="13" t="s">
        <v>24</v>
      </c>
      <c r="E8594" s="13" t="s">
        <v>25</v>
      </c>
      <c r="F8594" s="919" t="s">
        <v>17</v>
      </c>
      <c r="G8594" s="919"/>
      <c r="H8594" s="920"/>
      <c r="I8594" s="920"/>
      <c r="J8594" s="920"/>
      <c r="K8594" s="920"/>
      <c r="L8594" s="920"/>
    </row>
    <row r="8595" spans="1:12" s="1" customFormat="1" ht="26.25" customHeight="1" x14ac:dyDescent="0.15">
      <c r="A8595" s="918"/>
      <c r="B8595" s="921" t="s">
        <v>4618</v>
      </c>
      <c r="C8595" s="922" t="s">
        <v>4623</v>
      </c>
      <c r="D8595" s="923">
        <v>43629</v>
      </c>
      <c r="E8595" s="921" t="s">
        <v>4624</v>
      </c>
      <c r="F8595" s="921" t="s">
        <v>4625</v>
      </c>
      <c r="G8595" s="921"/>
      <c r="H8595" s="924" t="s">
        <v>30</v>
      </c>
      <c r="I8595" s="924"/>
      <c r="J8595" s="14" t="s">
        <v>31</v>
      </c>
      <c r="K8595" s="14" t="s">
        <v>32</v>
      </c>
      <c r="L8595" s="16">
        <v>158.82</v>
      </c>
    </row>
    <row r="8596" spans="1:12" s="1" customFormat="1" ht="396.75" customHeight="1" x14ac:dyDescent="0.15">
      <c r="A8596" s="918"/>
      <c r="B8596" s="921"/>
      <c r="C8596" s="922"/>
      <c r="D8596" s="923"/>
      <c r="E8596" s="921"/>
      <c r="F8596" s="921"/>
      <c r="G8596" s="921"/>
      <c r="H8596" s="924" t="s">
        <v>33</v>
      </c>
      <c r="I8596" s="924"/>
      <c r="J8596" s="14" t="s">
        <v>31</v>
      </c>
      <c r="K8596" s="14" t="s">
        <v>32</v>
      </c>
      <c r="L8596" s="16">
        <v>475.55</v>
      </c>
    </row>
    <row r="8597" spans="1:12" s="1" customFormat="1" ht="24" customHeight="1" x14ac:dyDescent="0.15">
      <c r="A8597" s="918"/>
      <c r="B8597" s="9" t="s">
        <v>34</v>
      </c>
      <c r="C8597" s="13" t="s">
        <v>35</v>
      </c>
      <c r="D8597" s="13" t="s">
        <v>36</v>
      </c>
      <c r="E8597" s="13" t="s">
        <v>37</v>
      </c>
      <c r="F8597" s="920"/>
      <c r="G8597" s="920"/>
      <c r="H8597" s="924" t="s">
        <v>38</v>
      </c>
      <c r="I8597" s="924"/>
      <c r="J8597" s="921" t="s">
        <v>31</v>
      </c>
      <c r="K8597" s="921" t="s">
        <v>31</v>
      </c>
      <c r="L8597" s="925">
        <v>0</v>
      </c>
    </row>
    <row r="8598" spans="1:12" s="1" customFormat="1" ht="24" customHeight="1" x14ac:dyDescent="0.15">
      <c r="A8598" s="918"/>
      <c r="B8598" s="14" t="s">
        <v>4621</v>
      </c>
      <c r="C8598" s="14" t="s">
        <v>4625</v>
      </c>
      <c r="D8598" s="15">
        <v>43631</v>
      </c>
      <c r="E8598" s="14" t="s">
        <v>1200</v>
      </c>
      <c r="F8598" s="920"/>
      <c r="G8598" s="920"/>
      <c r="H8598" s="924"/>
      <c r="I8598" s="924"/>
      <c r="J8598" s="921"/>
      <c r="K8598" s="921"/>
      <c r="L8598" s="925"/>
    </row>
    <row r="8599" spans="1:12" s="1" customFormat="1" ht="24" customHeight="1" x14ac:dyDescent="0.15">
      <c r="A8599" s="918">
        <v>1602</v>
      </c>
      <c r="B8599" s="9" t="s">
        <v>22</v>
      </c>
      <c r="C8599" s="13" t="s">
        <v>23</v>
      </c>
      <c r="D8599" s="13" t="s">
        <v>24</v>
      </c>
      <c r="E8599" s="13" t="s">
        <v>25</v>
      </c>
      <c r="F8599" s="919" t="s">
        <v>17</v>
      </c>
      <c r="G8599" s="919"/>
      <c r="H8599" s="920"/>
      <c r="I8599" s="920"/>
      <c r="J8599" s="920"/>
      <c r="K8599" s="920"/>
      <c r="L8599" s="920"/>
    </row>
    <row r="8600" spans="1:12" s="1" customFormat="1" ht="26.25" customHeight="1" x14ac:dyDescent="0.15">
      <c r="A8600" s="918"/>
      <c r="B8600" s="921" t="s">
        <v>4618</v>
      </c>
      <c r="C8600" s="922" t="s">
        <v>4626</v>
      </c>
      <c r="D8600" s="923">
        <v>43634</v>
      </c>
      <c r="E8600" s="921" t="s">
        <v>159</v>
      </c>
      <c r="F8600" s="921" t="s">
        <v>1276</v>
      </c>
      <c r="G8600" s="921"/>
      <c r="H8600" s="924" t="s">
        <v>30</v>
      </c>
      <c r="I8600" s="924"/>
      <c r="J8600" s="14" t="s">
        <v>31</v>
      </c>
      <c r="K8600" s="14" t="s">
        <v>32</v>
      </c>
      <c r="L8600" s="16">
        <v>231.22</v>
      </c>
    </row>
    <row r="8601" spans="1:12" s="1" customFormat="1" ht="409.2" customHeight="1" x14ac:dyDescent="0.15">
      <c r="A8601" s="918"/>
      <c r="B8601" s="921"/>
      <c r="C8601" s="922"/>
      <c r="D8601" s="923"/>
      <c r="E8601" s="921"/>
      <c r="F8601" s="921"/>
      <c r="G8601" s="921"/>
      <c r="H8601" s="924" t="s">
        <v>33</v>
      </c>
      <c r="I8601" s="924"/>
      <c r="J8601" s="921" t="s">
        <v>31</v>
      </c>
      <c r="K8601" s="921" t="s">
        <v>32</v>
      </c>
      <c r="L8601" s="925">
        <v>762.68</v>
      </c>
    </row>
    <row r="8602" spans="1:12" s="1" customFormat="1" ht="8.85" customHeight="1" x14ac:dyDescent="0.15">
      <c r="A8602" s="918"/>
      <c r="B8602" s="921"/>
      <c r="C8602" s="922"/>
      <c r="D8602" s="923"/>
      <c r="E8602" s="921"/>
      <c r="F8602" s="921"/>
      <c r="G8602" s="921"/>
      <c r="H8602" s="924"/>
      <c r="I8602" s="924"/>
      <c r="J8602" s="921"/>
      <c r="K8602" s="921"/>
      <c r="L8602" s="925"/>
    </row>
    <row r="8603" spans="1:12" s="1" customFormat="1" ht="24" customHeight="1" x14ac:dyDescent="0.15">
      <c r="A8603" s="918"/>
      <c r="B8603" s="9" t="s">
        <v>34</v>
      </c>
      <c r="C8603" s="13" t="s">
        <v>35</v>
      </c>
      <c r="D8603" s="13" t="s">
        <v>36</v>
      </c>
      <c r="E8603" s="13" t="s">
        <v>37</v>
      </c>
      <c r="F8603" s="920"/>
      <c r="G8603" s="920"/>
      <c r="H8603" s="924" t="s">
        <v>38</v>
      </c>
      <c r="I8603" s="924"/>
      <c r="J8603" s="921" t="s">
        <v>31</v>
      </c>
      <c r="K8603" s="921" t="s">
        <v>31</v>
      </c>
      <c r="L8603" s="925">
        <v>0</v>
      </c>
    </row>
    <row r="8604" spans="1:12" s="1" customFormat="1" ht="24" customHeight="1" x14ac:dyDescent="0.15">
      <c r="A8604" s="918"/>
      <c r="B8604" s="14" t="s">
        <v>4621</v>
      </c>
      <c r="C8604" s="14" t="s">
        <v>1276</v>
      </c>
      <c r="D8604" s="15">
        <v>43635</v>
      </c>
      <c r="E8604" s="14" t="s">
        <v>2279</v>
      </c>
      <c r="F8604" s="920"/>
      <c r="G8604" s="920"/>
      <c r="H8604" s="924"/>
      <c r="I8604" s="924"/>
      <c r="J8604" s="921"/>
      <c r="K8604" s="921"/>
      <c r="L8604" s="925"/>
    </row>
    <row r="8605" spans="1:12" s="1" customFormat="1" ht="24" customHeight="1" x14ac:dyDescent="0.15">
      <c r="A8605" s="918">
        <v>1603</v>
      </c>
      <c r="B8605" s="9" t="s">
        <v>22</v>
      </c>
      <c r="C8605" s="13" t="s">
        <v>23</v>
      </c>
      <c r="D8605" s="13" t="s">
        <v>24</v>
      </c>
      <c r="E8605" s="13" t="s">
        <v>25</v>
      </c>
      <c r="F8605" s="919" t="s">
        <v>17</v>
      </c>
      <c r="G8605" s="919"/>
      <c r="H8605" s="920"/>
      <c r="I8605" s="920"/>
      <c r="J8605" s="920"/>
      <c r="K8605" s="920"/>
      <c r="L8605" s="920"/>
    </row>
    <row r="8606" spans="1:12" s="1" customFormat="1" ht="26.25" customHeight="1" x14ac:dyDescent="0.15">
      <c r="A8606" s="918"/>
      <c r="B8606" s="921" t="s">
        <v>4618</v>
      </c>
      <c r="C8606" s="922" t="s">
        <v>4627</v>
      </c>
      <c r="D8606" s="923">
        <v>43664</v>
      </c>
      <c r="E8606" s="921" t="s">
        <v>207</v>
      </c>
      <c r="F8606" s="921" t="s">
        <v>208</v>
      </c>
      <c r="G8606" s="921"/>
      <c r="H8606" s="924" t="s">
        <v>30</v>
      </c>
      <c r="I8606" s="924"/>
      <c r="J8606" s="14" t="s">
        <v>31</v>
      </c>
      <c r="K8606" s="14" t="s">
        <v>31</v>
      </c>
      <c r="L8606" s="16">
        <v>0</v>
      </c>
    </row>
    <row r="8607" spans="1:12" s="1" customFormat="1" ht="409.2" customHeight="1" x14ac:dyDescent="0.15">
      <c r="A8607" s="918"/>
      <c r="B8607" s="921"/>
      <c r="C8607" s="922"/>
      <c r="D8607" s="923"/>
      <c r="E8607" s="921"/>
      <c r="F8607" s="921"/>
      <c r="G8607" s="921"/>
      <c r="H8607" s="924" t="s">
        <v>33</v>
      </c>
      <c r="I8607" s="924"/>
      <c r="J8607" s="921" t="s">
        <v>31</v>
      </c>
      <c r="K8607" s="921" t="s">
        <v>31</v>
      </c>
      <c r="L8607" s="925">
        <v>0</v>
      </c>
    </row>
    <row r="8608" spans="1:12" s="1" customFormat="1" ht="29.85" customHeight="1" x14ac:dyDescent="0.15">
      <c r="A8608" s="918"/>
      <c r="B8608" s="921"/>
      <c r="C8608" s="922"/>
      <c r="D8608" s="923"/>
      <c r="E8608" s="921"/>
      <c r="F8608" s="921"/>
      <c r="G8608" s="921"/>
      <c r="H8608" s="924"/>
      <c r="I8608" s="924"/>
      <c r="J8608" s="921"/>
      <c r="K8608" s="921"/>
      <c r="L8608" s="925"/>
    </row>
    <row r="8609" spans="1:12" s="1" customFormat="1" ht="24" customHeight="1" x14ac:dyDescent="0.15">
      <c r="A8609" s="918"/>
      <c r="B8609" s="9" t="s">
        <v>34</v>
      </c>
      <c r="C8609" s="13" t="s">
        <v>35</v>
      </c>
      <c r="D8609" s="13" t="s">
        <v>36</v>
      </c>
      <c r="E8609" s="13" t="s">
        <v>37</v>
      </c>
      <c r="F8609" s="920"/>
      <c r="G8609" s="920"/>
      <c r="H8609" s="924" t="s">
        <v>38</v>
      </c>
      <c r="I8609" s="924"/>
      <c r="J8609" s="921" t="s">
        <v>31</v>
      </c>
      <c r="K8609" s="921" t="s">
        <v>32</v>
      </c>
      <c r="L8609" s="925">
        <v>800</v>
      </c>
    </row>
    <row r="8610" spans="1:12" s="1" customFormat="1" ht="24" customHeight="1" x14ac:dyDescent="0.15">
      <c r="A8610" s="918"/>
      <c r="B8610" s="14" t="s">
        <v>4621</v>
      </c>
      <c r="C8610" s="14" t="s">
        <v>208</v>
      </c>
      <c r="D8610" s="15">
        <v>43667</v>
      </c>
      <c r="E8610" s="14" t="s">
        <v>2521</v>
      </c>
      <c r="F8610" s="920"/>
      <c r="G8610" s="920"/>
      <c r="H8610" s="924"/>
      <c r="I8610" s="924"/>
      <c r="J8610" s="921"/>
      <c r="K8610" s="921"/>
      <c r="L8610" s="925"/>
    </row>
    <row r="8611" spans="1:12" s="1" customFormat="1" ht="24" customHeight="1" x14ac:dyDescent="0.15">
      <c r="A8611" s="918">
        <v>1604</v>
      </c>
      <c r="B8611" s="9" t="s">
        <v>22</v>
      </c>
      <c r="C8611" s="13" t="s">
        <v>23</v>
      </c>
      <c r="D8611" s="13" t="s">
        <v>24</v>
      </c>
      <c r="E8611" s="13" t="s">
        <v>25</v>
      </c>
      <c r="F8611" s="919" t="s">
        <v>17</v>
      </c>
      <c r="G8611" s="919"/>
      <c r="H8611" s="920"/>
      <c r="I8611" s="920"/>
      <c r="J8611" s="920"/>
      <c r="K8611" s="920"/>
      <c r="L8611" s="920"/>
    </row>
    <row r="8612" spans="1:12" s="1" customFormat="1" ht="26.25" customHeight="1" x14ac:dyDescent="0.15">
      <c r="A8612" s="918"/>
      <c r="B8612" s="921" t="s">
        <v>4618</v>
      </c>
      <c r="C8612" s="922" t="s">
        <v>4628</v>
      </c>
      <c r="D8612" s="923">
        <v>43710</v>
      </c>
      <c r="E8612" s="921" t="s">
        <v>461</v>
      </c>
      <c r="F8612" s="921" t="s">
        <v>2648</v>
      </c>
      <c r="G8612" s="921"/>
      <c r="H8612" s="924" t="s">
        <v>30</v>
      </c>
      <c r="I8612" s="924"/>
      <c r="J8612" s="14" t="s">
        <v>31</v>
      </c>
      <c r="K8612" s="14" t="s">
        <v>32</v>
      </c>
      <c r="L8612" s="16">
        <v>113</v>
      </c>
    </row>
    <row r="8613" spans="1:12" s="1" customFormat="1" ht="409.2" customHeight="1" x14ac:dyDescent="0.15">
      <c r="A8613" s="918"/>
      <c r="B8613" s="921"/>
      <c r="C8613" s="922"/>
      <c r="D8613" s="923"/>
      <c r="E8613" s="921"/>
      <c r="F8613" s="921"/>
      <c r="G8613" s="921"/>
      <c r="H8613" s="924" t="s">
        <v>33</v>
      </c>
      <c r="I8613" s="924"/>
      <c r="J8613" s="921" t="s">
        <v>31</v>
      </c>
      <c r="K8613" s="921" t="s">
        <v>32</v>
      </c>
      <c r="L8613" s="925">
        <v>2992.74</v>
      </c>
    </row>
    <row r="8614" spans="1:12" s="1" customFormat="1" ht="29.85" customHeight="1" x14ac:dyDescent="0.15">
      <c r="A8614" s="918"/>
      <c r="B8614" s="921"/>
      <c r="C8614" s="922"/>
      <c r="D8614" s="923"/>
      <c r="E8614" s="921"/>
      <c r="F8614" s="921"/>
      <c r="G8614" s="921"/>
      <c r="H8614" s="924"/>
      <c r="I8614" s="924"/>
      <c r="J8614" s="921"/>
      <c r="K8614" s="921"/>
      <c r="L8614" s="925"/>
    </row>
    <row r="8615" spans="1:12" s="1" customFormat="1" ht="24" customHeight="1" x14ac:dyDescent="0.15">
      <c r="A8615" s="918"/>
      <c r="B8615" s="9" t="s">
        <v>34</v>
      </c>
      <c r="C8615" s="13" t="s">
        <v>35</v>
      </c>
      <c r="D8615" s="13" t="s">
        <v>36</v>
      </c>
      <c r="E8615" s="13" t="s">
        <v>37</v>
      </c>
      <c r="F8615" s="920"/>
      <c r="G8615" s="920"/>
      <c r="H8615" s="924" t="s">
        <v>38</v>
      </c>
      <c r="I8615" s="924"/>
      <c r="J8615" s="921" t="s">
        <v>31</v>
      </c>
      <c r="K8615" s="921" t="s">
        <v>32</v>
      </c>
      <c r="L8615" s="925">
        <v>555.19000000000005</v>
      </c>
    </row>
    <row r="8616" spans="1:12" s="1" customFormat="1" ht="24" customHeight="1" x14ac:dyDescent="0.15">
      <c r="A8616" s="918"/>
      <c r="B8616" s="14" t="s">
        <v>4621</v>
      </c>
      <c r="C8616" s="14" t="s">
        <v>2648</v>
      </c>
      <c r="D8616" s="15">
        <v>43713</v>
      </c>
      <c r="E8616" s="14" t="s">
        <v>4023</v>
      </c>
      <c r="F8616" s="920"/>
      <c r="G8616" s="920"/>
      <c r="H8616" s="924"/>
      <c r="I8616" s="924"/>
      <c r="J8616" s="921"/>
      <c r="K8616" s="921"/>
      <c r="L8616" s="925"/>
    </row>
    <row r="8617" spans="1:12" s="1" customFormat="1" ht="24" customHeight="1" x14ac:dyDescent="0.15">
      <c r="A8617" s="918">
        <v>1605</v>
      </c>
      <c r="B8617" s="9" t="s">
        <v>22</v>
      </c>
      <c r="C8617" s="13" t="s">
        <v>23</v>
      </c>
      <c r="D8617" s="13" t="s">
        <v>24</v>
      </c>
      <c r="E8617" s="13" t="s">
        <v>25</v>
      </c>
      <c r="F8617" s="919" t="s">
        <v>17</v>
      </c>
      <c r="G8617" s="919"/>
      <c r="H8617" s="920"/>
      <c r="I8617" s="920"/>
      <c r="J8617" s="920"/>
      <c r="K8617" s="920"/>
      <c r="L8617" s="920"/>
    </row>
    <row r="8618" spans="1:12" s="1" customFormat="1" ht="26.25" customHeight="1" x14ac:dyDescent="0.15">
      <c r="A8618" s="918"/>
      <c r="B8618" s="921" t="s">
        <v>4618</v>
      </c>
      <c r="C8618" s="922" t="s">
        <v>4629</v>
      </c>
      <c r="D8618" s="923">
        <v>43737</v>
      </c>
      <c r="E8618" s="921" t="s">
        <v>115</v>
      </c>
      <c r="F8618" s="921" t="s">
        <v>4630</v>
      </c>
      <c r="G8618" s="921"/>
      <c r="H8618" s="924" t="s">
        <v>30</v>
      </c>
      <c r="I8618" s="924"/>
      <c r="J8618" s="14" t="s">
        <v>31</v>
      </c>
      <c r="K8618" s="14" t="s">
        <v>32</v>
      </c>
      <c r="L8618" s="16">
        <v>333</v>
      </c>
    </row>
    <row r="8619" spans="1:12" s="1" customFormat="1" ht="323.25" customHeight="1" x14ac:dyDescent="0.15">
      <c r="A8619" s="918"/>
      <c r="B8619" s="921"/>
      <c r="C8619" s="922"/>
      <c r="D8619" s="923"/>
      <c r="E8619" s="921"/>
      <c r="F8619" s="921"/>
      <c r="G8619" s="921"/>
      <c r="H8619" s="924" t="s">
        <v>33</v>
      </c>
      <c r="I8619" s="924"/>
      <c r="J8619" s="14" t="s">
        <v>31</v>
      </c>
      <c r="K8619" s="14" t="s">
        <v>32</v>
      </c>
      <c r="L8619" s="16">
        <v>617.6</v>
      </c>
    </row>
    <row r="8620" spans="1:12" s="1" customFormat="1" ht="24" customHeight="1" x14ac:dyDescent="0.15">
      <c r="A8620" s="918"/>
      <c r="B8620" s="9" t="s">
        <v>34</v>
      </c>
      <c r="C8620" s="13" t="s">
        <v>35</v>
      </c>
      <c r="D8620" s="13" t="s">
        <v>36</v>
      </c>
      <c r="E8620" s="13" t="s">
        <v>37</v>
      </c>
      <c r="F8620" s="920"/>
      <c r="G8620" s="920"/>
      <c r="H8620" s="924" t="s">
        <v>38</v>
      </c>
      <c r="I8620" s="924"/>
      <c r="J8620" s="921" t="s">
        <v>31</v>
      </c>
      <c r="K8620" s="921" t="s">
        <v>32</v>
      </c>
      <c r="L8620" s="925">
        <v>223</v>
      </c>
    </row>
    <row r="8621" spans="1:12" s="1" customFormat="1" ht="24" customHeight="1" x14ac:dyDescent="0.15">
      <c r="A8621" s="918"/>
      <c r="B8621" s="14" t="s">
        <v>4621</v>
      </c>
      <c r="C8621" s="14" t="s">
        <v>4630</v>
      </c>
      <c r="D8621" s="15">
        <v>43738</v>
      </c>
      <c r="E8621" s="14" t="s">
        <v>946</v>
      </c>
      <c r="F8621" s="920"/>
      <c r="G8621" s="920"/>
      <c r="H8621" s="924"/>
      <c r="I8621" s="924"/>
      <c r="J8621" s="921"/>
      <c r="K8621" s="921"/>
      <c r="L8621" s="925"/>
    </row>
    <row r="8622" spans="1:12" s="1" customFormat="1" ht="24" customHeight="1" x14ac:dyDescent="0.15">
      <c r="A8622" s="918">
        <v>1606</v>
      </c>
      <c r="B8622" s="9" t="s">
        <v>22</v>
      </c>
      <c r="C8622" s="13" t="s">
        <v>23</v>
      </c>
      <c r="D8622" s="13" t="s">
        <v>24</v>
      </c>
      <c r="E8622" s="13" t="s">
        <v>25</v>
      </c>
      <c r="F8622" s="919" t="s">
        <v>17</v>
      </c>
      <c r="G8622" s="919"/>
      <c r="H8622" s="920"/>
      <c r="I8622" s="920"/>
      <c r="J8622" s="920"/>
      <c r="K8622" s="920"/>
      <c r="L8622" s="920"/>
    </row>
    <row r="8623" spans="1:12" s="1" customFormat="1" ht="26.25" customHeight="1" x14ac:dyDescent="0.15">
      <c r="A8623" s="918"/>
      <c r="B8623" s="921" t="s">
        <v>4631</v>
      </c>
      <c r="C8623" s="922" t="s">
        <v>4632</v>
      </c>
      <c r="D8623" s="923">
        <v>43599</v>
      </c>
      <c r="E8623" s="921" t="s">
        <v>187</v>
      </c>
      <c r="F8623" s="921" t="s">
        <v>91</v>
      </c>
      <c r="G8623" s="921"/>
      <c r="H8623" s="924" t="s">
        <v>30</v>
      </c>
      <c r="I8623" s="924"/>
      <c r="J8623" s="14" t="s">
        <v>31</v>
      </c>
      <c r="K8623" s="14" t="s">
        <v>32</v>
      </c>
      <c r="L8623" s="16">
        <v>369.59</v>
      </c>
    </row>
    <row r="8624" spans="1:12" s="1" customFormat="1" ht="302.25" customHeight="1" x14ac:dyDescent="0.15">
      <c r="A8624" s="918"/>
      <c r="B8624" s="921"/>
      <c r="C8624" s="922"/>
      <c r="D8624" s="923"/>
      <c r="E8624" s="921"/>
      <c r="F8624" s="921"/>
      <c r="G8624" s="921"/>
      <c r="H8624" s="924" t="s">
        <v>33</v>
      </c>
      <c r="I8624" s="924"/>
      <c r="J8624" s="14" t="s">
        <v>31</v>
      </c>
      <c r="K8624" s="14" t="s">
        <v>32</v>
      </c>
      <c r="L8624" s="16">
        <v>322.60000000000002</v>
      </c>
    </row>
    <row r="8625" spans="1:12" s="1" customFormat="1" ht="24" customHeight="1" x14ac:dyDescent="0.15">
      <c r="A8625" s="918"/>
      <c r="B8625" s="9" t="s">
        <v>34</v>
      </c>
      <c r="C8625" s="13" t="s">
        <v>35</v>
      </c>
      <c r="D8625" s="13" t="s">
        <v>36</v>
      </c>
      <c r="E8625" s="13" t="s">
        <v>37</v>
      </c>
      <c r="F8625" s="920"/>
      <c r="G8625" s="920"/>
      <c r="H8625" s="924" t="s">
        <v>38</v>
      </c>
      <c r="I8625" s="924"/>
      <c r="J8625" s="921" t="s">
        <v>31</v>
      </c>
      <c r="K8625" s="921" t="s">
        <v>32</v>
      </c>
      <c r="L8625" s="925">
        <v>53.03</v>
      </c>
    </row>
    <row r="8626" spans="1:12" s="1" customFormat="1" ht="34.5" customHeight="1" x14ac:dyDescent="0.15">
      <c r="A8626" s="918"/>
      <c r="B8626" s="14" t="s">
        <v>2771</v>
      </c>
      <c r="C8626" s="14" t="s">
        <v>91</v>
      </c>
      <c r="D8626" s="15">
        <v>43600</v>
      </c>
      <c r="E8626" s="14" t="s">
        <v>2766</v>
      </c>
      <c r="F8626" s="920"/>
      <c r="G8626" s="920"/>
      <c r="H8626" s="924"/>
      <c r="I8626" s="924"/>
      <c r="J8626" s="921"/>
      <c r="K8626" s="921"/>
      <c r="L8626" s="925"/>
    </row>
    <row r="8627" spans="1:12" s="1" customFormat="1" ht="24" customHeight="1" x14ac:dyDescent="0.15">
      <c r="A8627" s="918">
        <v>1607</v>
      </c>
      <c r="B8627" s="9" t="s">
        <v>22</v>
      </c>
      <c r="C8627" s="13" t="s">
        <v>23</v>
      </c>
      <c r="D8627" s="13" t="s">
        <v>24</v>
      </c>
      <c r="E8627" s="13" t="s">
        <v>25</v>
      </c>
      <c r="F8627" s="919" t="s">
        <v>17</v>
      </c>
      <c r="G8627" s="919"/>
      <c r="H8627" s="920"/>
      <c r="I8627" s="920"/>
      <c r="J8627" s="920"/>
      <c r="K8627" s="920"/>
      <c r="L8627" s="920"/>
    </row>
    <row r="8628" spans="1:12" s="1" customFormat="1" ht="26.25" customHeight="1" x14ac:dyDescent="0.15">
      <c r="A8628" s="918"/>
      <c r="B8628" s="921" t="s">
        <v>4631</v>
      </c>
      <c r="C8628" s="922" t="s">
        <v>4633</v>
      </c>
      <c r="D8628" s="923">
        <v>43660</v>
      </c>
      <c r="E8628" s="921" t="s">
        <v>736</v>
      </c>
      <c r="F8628" s="921" t="s">
        <v>4634</v>
      </c>
      <c r="G8628" s="921"/>
      <c r="H8628" s="924" t="s">
        <v>30</v>
      </c>
      <c r="I8628" s="924"/>
      <c r="J8628" s="14" t="s">
        <v>31</v>
      </c>
      <c r="K8628" s="14" t="s">
        <v>32</v>
      </c>
      <c r="L8628" s="16">
        <v>850.9</v>
      </c>
    </row>
    <row r="8629" spans="1:12" s="1" customFormat="1" ht="260.25" customHeight="1" x14ac:dyDescent="0.15">
      <c r="A8629" s="918"/>
      <c r="B8629" s="921"/>
      <c r="C8629" s="922"/>
      <c r="D8629" s="923"/>
      <c r="E8629" s="921"/>
      <c r="F8629" s="921"/>
      <c r="G8629" s="921"/>
      <c r="H8629" s="924" t="s">
        <v>33</v>
      </c>
      <c r="I8629" s="924"/>
      <c r="J8629" s="14" t="s">
        <v>31</v>
      </c>
      <c r="K8629" s="14" t="s">
        <v>32</v>
      </c>
      <c r="L8629" s="16">
        <v>8241.18</v>
      </c>
    </row>
    <row r="8630" spans="1:12" s="1" customFormat="1" ht="24" customHeight="1" x14ac:dyDescent="0.15">
      <c r="A8630" s="918"/>
      <c r="B8630" s="9" t="s">
        <v>34</v>
      </c>
      <c r="C8630" s="13" t="s">
        <v>35</v>
      </c>
      <c r="D8630" s="13" t="s">
        <v>36</v>
      </c>
      <c r="E8630" s="13" t="s">
        <v>37</v>
      </c>
      <c r="F8630" s="920"/>
      <c r="G8630" s="920"/>
      <c r="H8630" s="924" t="s">
        <v>38</v>
      </c>
      <c r="I8630" s="924"/>
      <c r="J8630" s="921" t="s">
        <v>31</v>
      </c>
      <c r="K8630" s="921" t="s">
        <v>32</v>
      </c>
      <c r="L8630" s="925">
        <v>591.86</v>
      </c>
    </row>
    <row r="8631" spans="1:12" s="1" customFormat="1" ht="34.5" customHeight="1" x14ac:dyDescent="0.15">
      <c r="A8631" s="918"/>
      <c r="B8631" s="14" t="s">
        <v>2771</v>
      </c>
      <c r="C8631" s="14" t="s">
        <v>4634</v>
      </c>
      <c r="D8631" s="15">
        <v>43667</v>
      </c>
      <c r="E8631" s="14" t="s">
        <v>4635</v>
      </c>
      <c r="F8631" s="920"/>
      <c r="G8631" s="920"/>
      <c r="H8631" s="924"/>
      <c r="I8631" s="924"/>
      <c r="J8631" s="921"/>
      <c r="K8631" s="921"/>
      <c r="L8631" s="925"/>
    </row>
    <row r="8632" spans="1:12" s="1" customFormat="1" ht="24" customHeight="1" x14ac:dyDescent="0.15">
      <c r="A8632" s="918">
        <v>1608</v>
      </c>
      <c r="B8632" s="9" t="s">
        <v>22</v>
      </c>
      <c r="C8632" s="13" t="s">
        <v>23</v>
      </c>
      <c r="D8632" s="13" t="s">
        <v>24</v>
      </c>
      <c r="E8632" s="13" t="s">
        <v>25</v>
      </c>
      <c r="F8632" s="919" t="s">
        <v>17</v>
      </c>
      <c r="G8632" s="919"/>
      <c r="H8632" s="920"/>
      <c r="I8632" s="920"/>
      <c r="J8632" s="920"/>
      <c r="K8632" s="920"/>
      <c r="L8632" s="920"/>
    </row>
    <row r="8633" spans="1:12" s="1" customFormat="1" ht="26.25" customHeight="1" x14ac:dyDescent="0.15">
      <c r="A8633" s="918"/>
      <c r="B8633" s="921" t="s">
        <v>4636</v>
      </c>
      <c r="C8633" s="922" t="s">
        <v>4637</v>
      </c>
      <c r="D8633" s="923">
        <v>43730</v>
      </c>
      <c r="E8633" s="921" t="s">
        <v>770</v>
      </c>
      <c r="F8633" s="921" t="s">
        <v>4638</v>
      </c>
      <c r="G8633" s="921"/>
      <c r="H8633" s="924" t="s">
        <v>30</v>
      </c>
      <c r="I8633" s="924"/>
      <c r="J8633" s="14" t="s">
        <v>31</v>
      </c>
      <c r="K8633" s="14" t="s">
        <v>32</v>
      </c>
      <c r="L8633" s="16">
        <v>750.42</v>
      </c>
    </row>
    <row r="8634" spans="1:12" s="1" customFormat="1" ht="312.75" customHeight="1" x14ac:dyDescent="0.15">
      <c r="A8634" s="918"/>
      <c r="B8634" s="921"/>
      <c r="C8634" s="922"/>
      <c r="D8634" s="923"/>
      <c r="E8634" s="921"/>
      <c r="F8634" s="921"/>
      <c r="G8634" s="921"/>
      <c r="H8634" s="924" t="s">
        <v>33</v>
      </c>
      <c r="I8634" s="924"/>
      <c r="J8634" s="14" t="s">
        <v>31</v>
      </c>
      <c r="K8634" s="14" t="s">
        <v>31</v>
      </c>
      <c r="L8634" s="16">
        <v>0</v>
      </c>
    </row>
    <row r="8635" spans="1:12" s="1" customFormat="1" ht="24" customHeight="1" x14ac:dyDescent="0.15">
      <c r="A8635" s="918"/>
      <c r="B8635" s="9" t="s">
        <v>34</v>
      </c>
      <c r="C8635" s="13" t="s">
        <v>35</v>
      </c>
      <c r="D8635" s="13" t="s">
        <v>36</v>
      </c>
      <c r="E8635" s="13" t="s">
        <v>37</v>
      </c>
      <c r="F8635" s="920"/>
      <c r="G8635" s="920"/>
      <c r="H8635" s="924" t="s">
        <v>38</v>
      </c>
      <c r="I8635" s="924"/>
      <c r="J8635" s="921" t="s">
        <v>31</v>
      </c>
      <c r="K8635" s="921" t="s">
        <v>31</v>
      </c>
      <c r="L8635" s="925">
        <v>0</v>
      </c>
    </row>
    <row r="8636" spans="1:12" s="1" customFormat="1" ht="24" customHeight="1" x14ac:dyDescent="0.15">
      <c r="A8636" s="918"/>
      <c r="B8636" s="14" t="s">
        <v>471</v>
      </c>
      <c r="C8636" s="14" t="s">
        <v>4638</v>
      </c>
      <c r="D8636" s="15">
        <v>43734</v>
      </c>
      <c r="E8636" s="14" t="s">
        <v>1360</v>
      </c>
      <c r="F8636" s="920"/>
      <c r="G8636" s="920"/>
      <c r="H8636" s="924"/>
      <c r="I8636" s="924"/>
      <c r="J8636" s="921"/>
      <c r="K8636" s="921"/>
      <c r="L8636" s="925"/>
    </row>
    <row r="8637" spans="1:12" s="1" customFormat="1" ht="24" customHeight="1" x14ac:dyDescent="0.15">
      <c r="A8637" s="918">
        <v>1609</v>
      </c>
      <c r="B8637" s="9" t="s">
        <v>22</v>
      </c>
      <c r="C8637" s="13" t="s">
        <v>23</v>
      </c>
      <c r="D8637" s="13" t="s">
        <v>24</v>
      </c>
      <c r="E8637" s="13" t="s">
        <v>25</v>
      </c>
      <c r="F8637" s="919" t="s">
        <v>17</v>
      </c>
      <c r="G8637" s="919"/>
      <c r="H8637" s="920"/>
      <c r="I8637" s="920"/>
      <c r="J8637" s="920"/>
      <c r="K8637" s="920"/>
      <c r="L8637" s="920"/>
    </row>
    <row r="8638" spans="1:12" s="1" customFormat="1" ht="26.25" customHeight="1" x14ac:dyDescent="0.15">
      <c r="A8638" s="918"/>
      <c r="B8638" s="921" t="s">
        <v>4639</v>
      </c>
      <c r="C8638" s="922" t="s">
        <v>4640</v>
      </c>
      <c r="D8638" s="923">
        <v>43560</v>
      </c>
      <c r="E8638" s="921" t="s">
        <v>1542</v>
      </c>
      <c r="F8638" s="921" t="s">
        <v>4126</v>
      </c>
      <c r="G8638" s="921"/>
      <c r="H8638" s="924" t="s">
        <v>30</v>
      </c>
      <c r="I8638" s="924"/>
      <c r="J8638" s="14" t="s">
        <v>31</v>
      </c>
      <c r="K8638" s="14" t="s">
        <v>32</v>
      </c>
      <c r="L8638" s="16">
        <v>159</v>
      </c>
    </row>
    <row r="8639" spans="1:12" s="1" customFormat="1" ht="134.25" customHeight="1" x14ac:dyDescent="0.15">
      <c r="A8639" s="918"/>
      <c r="B8639" s="921"/>
      <c r="C8639" s="922"/>
      <c r="D8639" s="923"/>
      <c r="E8639" s="921"/>
      <c r="F8639" s="921"/>
      <c r="G8639" s="921"/>
      <c r="H8639" s="924" t="s">
        <v>33</v>
      </c>
      <c r="I8639" s="924"/>
      <c r="J8639" s="14" t="s">
        <v>31</v>
      </c>
      <c r="K8639" s="14" t="s">
        <v>32</v>
      </c>
      <c r="L8639" s="16">
        <v>278.49</v>
      </c>
    </row>
    <row r="8640" spans="1:12" s="1" customFormat="1" ht="24" customHeight="1" x14ac:dyDescent="0.15">
      <c r="A8640" s="918"/>
      <c r="B8640" s="9" t="s">
        <v>34</v>
      </c>
      <c r="C8640" s="13" t="s">
        <v>35</v>
      </c>
      <c r="D8640" s="13" t="s">
        <v>36</v>
      </c>
      <c r="E8640" s="13" t="s">
        <v>37</v>
      </c>
      <c r="F8640" s="920"/>
      <c r="G8640" s="920"/>
      <c r="H8640" s="924" t="s">
        <v>38</v>
      </c>
      <c r="I8640" s="924"/>
      <c r="J8640" s="921" t="s">
        <v>31</v>
      </c>
      <c r="K8640" s="921" t="s">
        <v>32</v>
      </c>
      <c r="L8640" s="925">
        <v>100</v>
      </c>
    </row>
    <row r="8641" spans="1:12" s="1" customFormat="1" ht="24" customHeight="1" x14ac:dyDescent="0.15">
      <c r="A8641" s="918"/>
      <c r="B8641" s="14" t="s">
        <v>2680</v>
      </c>
      <c r="C8641" s="14" t="s">
        <v>4126</v>
      </c>
      <c r="D8641" s="15">
        <v>43561</v>
      </c>
      <c r="E8641" s="14" t="s">
        <v>1446</v>
      </c>
      <c r="F8641" s="920"/>
      <c r="G8641" s="920"/>
      <c r="H8641" s="924"/>
      <c r="I8641" s="924"/>
      <c r="J8641" s="921"/>
      <c r="K8641" s="921"/>
      <c r="L8641" s="925"/>
    </row>
    <row r="8642" spans="1:12" s="1" customFormat="1" ht="24" customHeight="1" x14ac:dyDescent="0.15">
      <c r="A8642" s="918">
        <v>1610</v>
      </c>
      <c r="B8642" s="9" t="s">
        <v>22</v>
      </c>
      <c r="C8642" s="13" t="s">
        <v>23</v>
      </c>
      <c r="D8642" s="13" t="s">
        <v>24</v>
      </c>
      <c r="E8642" s="13" t="s">
        <v>25</v>
      </c>
      <c r="F8642" s="919" t="s">
        <v>17</v>
      </c>
      <c r="G8642" s="919"/>
      <c r="H8642" s="920"/>
      <c r="I8642" s="920"/>
      <c r="J8642" s="920"/>
      <c r="K8642" s="920"/>
      <c r="L8642" s="920"/>
    </row>
    <row r="8643" spans="1:12" s="1" customFormat="1" ht="26.25" customHeight="1" x14ac:dyDescent="0.15">
      <c r="A8643" s="918"/>
      <c r="B8643" s="921" t="s">
        <v>4639</v>
      </c>
      <c r="C8643" s="921" t="s">
        <v>4641</v>
      </c>
      <c r="D8643" s="923">
        <v>43608</v>
      </c>
      <c r="E8643" s="921" t="s">
        <v>1198</v>
      </c>
      <c r="F8643" s="921" t="s">
        <v>1193</v>
      </c>
      <c r="G8643" s="921"/>
      <c r="H8643" s="924" t="s">
        <v>30</v>
      </c>
      <c r="I8643" s="924"/>
      <c r="J8643" s="14" t="s">
        <v>31</v>
      </c>
      <c r="K8643" s="14" t="s">
        <v>32</v>
      </c>
      <c r="L8643" s="16">
        <v>152</v>
      </c>
    </row>
    <row r="8644" spans="1:12" s="1" customFormat="1" ht="71.25" customHeight="1" x14ac:dyDescent="0.15">
      <c r="A8644" s="918"/>
      <c r="B8644" s="921"/>
      <c r="C8644" s="921"/>
      <c r="D8644" s="923"/>
      <c r="E8644" s="921"/>
      <c r="F8644" s="921"/>
      <c r="G8644" s="921"/>
      <c r="H8644" s="924" t="s">
        <v>33</v>
      </c>
      <c r="I8644" s="924"/>
      <c r="J8644" s="14" t="s">
        <v>31</v>
      </c>
      <c r="K8644" s="14" t="s">
        <v>32</v>
      </c>
      <c r="L8644" s="16">
        <v>1678.05</v>
      </c>
    </row>
    <row r="8645" spans="1:12" s="1" customFormat="1" ht="24" customHeight="1" x14ac:dyDescent="0.15">
      <c r="A8645" s="918"/>
      <c r="B8645" s="9" t="s">
        <v>34</v>
      </c>
      <c r="C8645" s="13" t="s">
        <v>35</v>
      </c>
      <c r="D8645" s="13" t="s">
        <v>36</v>
      </c>
      <c r="E8645" s="13" t="s">
        <v>37</v>
      </c>
      <c r="F8645" s="920"/>
      <c r="G8645" s="920"/>
      <c r="H8645" s="924" t="s">
        <v>38</v>
      </c>
      <c r="I8645" s="924"/>
      <c r="J8645" s="921" t="s">
        <v>31</v>
      </c>
      <c r="K8645" s="921" t="s">
        <v>32</v>
      </c>
      <c r="L8645" s="925">
        <v>80</v>
      </c>
    </row>
    <row r="8646" spans="1:12" s="1" customFormat="1" ht="24" customHeight="1" x14ac:dyDescent="0.15">
      <c r="A8646" s="918"/>
      <c r="B8646" s="14" t="s">
        <v>2680</v>
      </c>
      <c r="C8646" s="14" t="s">
        <v>1193</v>
      </c>
      <c r="D8646" s="15">
        <v>43609</v>
      </c>
      <c r="E8646" s="14" t="s">
        <v>2184</v>
      </c>
      <c r="F8646" s="920"/>
      <c r="G8646" s="920"/>
      <c r="H8646" s="924"/>
      <c r="I8646" s="924"/>
      <c r="J8646" s="921"/>
      <c r="K8646" s="921"/>
      <c r="L8646" s="925"/>
    </row>
    <row r="8647" spans="1:12" s="1" customFormat="1" ht="24" customHeight="1" x14ac:dyDescent="0.15">
      <c r="A8647" s="918">
        <v>1611</v>
      </c>
      <c r="B8647" s="9" t="s">
        <v>22</v>
      </c>
      <c r="C8647" s="13" t="s">
        <v>23</v>
      </c>
      <c r="D8647" s="13" t="s">
        <v>24</v>
      </c>
      <c r="E8647" s="13" t="s">
        <v>25</v>
      </c>
      <c r="F8647" s="919" t="s">
        <v>17</v>
      </c>
      <c r="G8647" s="919"/>
      <c r="H8647" s="920"/>
      <c r="I8647" s="920"/>
      <c r="J8647" s="920"/>
      <c r="K8647" s="920"/>
      <c r="L8647" s="920"/>
    </row>
    <row r="8648" spans="1:12" s="1" customFormat="1" ht="26.25" customHeight="1" x14ac:dyDescent="0.15">
      <c r="A8648" s="918"/>
      <c r="B8648" s="921" t="s">
        <v>4642</v>
      </c>
      <c r="C8648" s="922" t="s">
        <v>4643</v>
      </c>
      <c r="D8648" s="923">
        <v>43736</v>
      </c>
      <c r="E8648" s="921" t="s">
        <v>4644</v>
      </c>
      <c r="F8648" s="921" t="s">
        <v>4645</v>
      </c>
      <c r="G8648" s="921"/>
      <c r="H8648" s="924" t="s">
        <v>30</v>
      </c>
      <c r="I8648" s="924"/>
      <c r="J8648" s="14" t="s">
        <v>31</v>
      </c>
      <c r="K8648" s="14" t="s">
        <v>32</v>
      </c>
      <c r="L8648" s="16">
        <v>177</v>
      </c>
    </row>
    <row r="8649" spans="1:12" s="1" customFormat="1" ht="409.2" customHeight="1" x14ac:dyDescent="0.15">
      <c r="A8649" s="918"/>
      <c r="B8649" s="921"/>
      <c r="C8649" s="922"/>
      <c r="D8649" s="923"/>
      <c r="E8649" s="921"/>
      <c r="F8649" s="921"/>
      <c r="G8649" s="921"/>
      <c r="H8649" s="924" t="s">
        <v>33</v>
      </c>
      <c r="I8649" s="924"/>
      <c r="J8649" s="921" t="s">
        <v>31</v>
      </c>
      <c r="K8649" s="921" t="s">
        <v>32</v>
      </c>
      <c r="L8649" s="925">
        <v>1500</v>
      </c>
    </row>
    <row r="8650" spans="1:12" s="1" customFormat="1" ht="134.85" customHeight="1" x14ac:dyDescent="0.15">
      <c r="A8650" s="918"/>
      <c r="B8650" s="921"/>
      <c r="C8650" s="922"/>
      <c r="D8650" s="923"/>
      <c r="E8650" s="921"/>
      <c r="F8650" s="921"/>
      <c r="G8650" s="921"/>
      <c r="H8650" s="924"/>
      <c r="I8650" s="924"/>
      <c r="J8650" s="921"/>
      <c r="K8650" s="921"/>
      <c r="L8650" s="925"/>
    </row>
    <row r="8651" spans="1:12" s="1" customFormat="1" ht="24" customHeight="1" x14ac:dyDescent="0.15">
      <c r="A8651" s="918"/>
      <c r="B8651" s="9" t="s">
        <v>34</v>
      </c>
      <c r="C8651" s="13" t="s">
        <v>35</v>
      </c>
      <c r="D8651" s="13" t="s">
        <v>36</v>
      </c>
      <c r="E8651" s="13" t="s">
        <v>37</v>
      </c>
      <c r="F8651" s="920"/>
      <c r="G8651" s="920"/>
      <c r="H8651" s="924" t="s">
        <v>38</v>
      </c>
      <c r="I8651" s="924"/>
      <c r="J8651" s="921" t="s">
        <v>31</v>
      </c>
      <c r="K8651" s="921" t="s">
        <v>31</v>
      </c>
      <c r="L8651" s="925">
        <v>0</v>
      </c>
    </row>
    <row r="8652" spans="1:12" s="1" customFormat="1" ht="24" customHeight="1" x14ac:dyDescent="0.15">
      <c r="A8652" s="918"/>
      <c r="B8652" s="14" t="s">
        <v>55</v>
      </c>
      <c r="C8652" s="14" t="s">
        <v>4645</v>
      </c>
      <c r="D8652" s="15">
        <v>43738</v>
      </c>
      <c r="E8652" s="14" t="s">
        <v>433</v>
      </c>
      <c r="F8652" s="920"/>
      <c r="G8652" s="920"/>
      <c r="H8652" s="924"/>
      <c r="I8652" s="924"/>
      <c r="J8652" s="921"/>
      <c r="K8652" s="921"/>
      <c r="L8652" s="925"/>
    </row>
    <row r="8653" spans="1:12" s="1" customFormat="1" ht="24" customHeight="1" x14ac:dyDescent="0.15">
      <c r="A8653" s="918">
        <v>1612</v>
      </c>
      <c r="B8653" s="9" t="s">
        <v>22</v>
      </c>
      <c r="C8653" s="13" t="s">
        <v>23</v>
      </c>
      <c r="D8653" s="13" t="s">
        <v>24</v>
      </c>
      <c r="E8653" s="13" t="s">
        <v>25</v>
      </c>
      <c r="F8653" s="919" t="s">
        <v>17</v>
      </c>
      <c r="G8653" s="919"/>
      <c r="H8653" s="920"/>
      <c r="I8653" s="920"/>
      <c r="J8653" s="920"/>
      <c r="K8653" s="920"/>
      <c r="L8653" s="920"/>
    </row>
    <row r="8654" spans="1:12" s="1" customFormat="1" ht="26.25" customHeight="1" x14ac:dyDescent="0.15">
      <c r="A8654" s="918"/>
      <c r="B8654" s="921" t="s">
        <v>4646</v>
      </c>
      <c r="C8654" s="922" t="s">
        <v>4647</v>
      </c>
      <c r="D8654" s="923">
        <v>43559</v>
      </c>
      <c r="E8654" s="921" t="s">
        <v>4372</v>
      </c>
      <c r="F8654" s="921" t="s">
        <v>4373</v>
      </c>
      <c r="G8654" s="921"/>
      <c r="H8654" s="924" t="s">
        <v>30</v>
      </c>
      <c r="I8654" s="924"/>
      <c r="J8654" s="14" t="s">
        <v>31</v>
      </c>
      <c r="K8654" s="14" t="s">
        <v>32</v>
      </c>
      <c r="L8654" s="16">
        <v>406.76</v>
      </c>
    </row>
    <row r="8655" spans="1:12" s="1" customFormat="1" ht="409.2" customHeight="1" x14ac:dyDescent="0.15">
      <c r="A8655" s="918"/>
      <c r="B8655" s="921"/>
      <c r="C8655" s="922"/>
      <c r="D8655" s="923"/>
      <c r="E8655" s="921"/>
      <c r="F8655" s="921"/>
      <c r="G8655" s="921"/>
      <c r="H8655" s="924" t="s">
        <v>33</v>
      </c>
      <c r="I8655" s="924"/>
      <c r="J8655" s="921" t="s">
        <v>31</v>
      </c>
      <c r="K8655" s="921" t="s">
        <v>32</v>
      </c>
      <c r="L8655" s="925">
        <v>212.96</v>
      </c>
    </row>
    <row r="8656" spans="1:12" s="1" customFormat="1" ht="71.849999999999994" customHeight="1" x14ac:dyDescent="0.15">
      <c r="A8656" s="918"/>
      <c r="B8656" s="921"/>
      <c r="C8656" s="922"/>
      <c r="D8656" s="923"/>
      <c r="E8656" s="921"/>
      <c r="F8656" s="921"/>
      <c r="G8656" s="921"/>
      <c r="H8656" s="924"/>
      <c r="I8656" s="924"/>
      <c r="J8656" s="921"/>
      <c r="K8656" s="921"/>
      <c r="L8656" s="925"/>
    </row>
    <row r="8657" spans="1:12" s="1" customFormat="1" ht="24" customHeight="1" x14ac:dyDescent="0.15">
      <c r="A8657" s="918"/>
      <c r="B8657" s="9" t="s">
        <v>34</v>
      </c>
      <c r="C8657" s="13" t="s">
        <v>35</v>
      </c>
      <c r="D8657" s="13" t="s">
        <v>36</v>
      </c>
      <c r="E8657" s="13" t="s">
        <v>37</v>
      </c>
      <c r="F8657" s="920"/>
      <c r="G8657" s="920"/>
      <c r="H8657" s="924" t="s">
        <v>38</v>
      </c>
      <c r="I8657" s="924"/>
      <c r="J8657" s="921" t="s">
        <v>31</v>
      </c>
      <c r="K8657" s="921" t="s">
        <v>31</v>
      </c>
      <c r="L8657" s="925">
        <v>0</v>
      </c>
    </row>
    <row r="8658" spans="1:12" s="1" customFormat="1" ht="24" customHeight="1" x14ac:dyDescent="0.15">
      <c r="A8658" s="918"/>
      <c r="B8658" s="14" t="s">
        <v>204</v>
      </c>
      <c r="C8658" s="14" t="s">
        <v>4373</v>
      </c>
      <c r="D8658" s="15">
        <v>43561</v>
      </c>
      <c r="E8658" s="14" t="s">
        <v>1911</v>
      </c>
      <c r="F8658" s="920"/>
      <c r="G8658" s="920"/>
      <c r="H8658" s="924"/>
      <c r="I8658" s="924"/>
      <c r="J8658" s="921"/>
      <c r="K8658" s="921"/>
      <c r="L8658" s="925"/>
    </row>
    <row r="8659" spans="1:12" s="1" customFormat="1" ht="24" customHeight="1" x14ac:dyDescent="0.15">
      <c r="A8659" s="918">
        <v>1613</v>
      </c>
      <c r="B8659" s="9" t="s">
        <v>22</v>
      </c>
      <c r="C8659" s="13" t="s">
        <v>23</v>
      </c>
      <c r="D8659" s="13" t="s">
        <v>24</v>
      </c>
      <c r="E8659" s="13" t="s">
        <v>25</v>
      </c>
      <c r="F8659" s="919" t="s">
        <v>17</v>
      </c>
      <c r="G8659" s="919"/>
      <c r="H8659" s="920"/>
      <c r="I8659" s="920"/>
      <c r="J8659" s="920"/>
      <c r="K8659" s="920"/>
      <c r="L8659" s="920"/>
    </row>
    <row r="8660" spans="1:12" s="1" customFormat="1" ht="26.25" customHeight="1" x14ac:dyDescent="0.15">
      <c r="A8660" s="918"/>
      <c r="B8660" s="921" t="s">
        <v>4646</v>
      </c>
      <c r="C8660" s="922" t="s">
        <v>4648</v>
      </c>
      <c r="D8660" s="923">
        <v>43570</v>
      </c>
      <c r="E8660" s="921" t="s">
        <v>163</v>
      </c>
      <c r="F8660" s="921" t="s">
        <v>164</v>
      </c>
      <c r="G8660" s="921"/>
      <c r="H8660" s="924" t="s">
        <v>30</v>
      </c>
      <c r="I8660" s="924"/>
      <c r="J8660" s="14" t="s">
        <v>31</v>
      </c>
      <c r="K8660" s="14" t="s">
        <v>32</v>
      </c>
      <c r="L8660" s="16">
        <v>507.08</v>
      </c>
    </row>
    <row r="8661" spans="1:12" s="1" customFormat="1" ht="409.2" customHeight="1" x14ac:dyDescent="0.15">
      <c r="A8661" s="918"/>
      <c r="B8661" s="921"/>
      <c r="C8661" s="922"/>
      <c r="D8661" s="923"/>
      <c r="E8661" s="921"/>
      <c r="F8661" s="921"/>
      <c r="G8661" s="921"/>
      <c r="H8661" s="924" t="s">
        <v>33</v>
      </c>
      <c r="I8661" s="924"/>
      <c r="J8661" s="921" t="s">
        <v>31</v>
      </c>
      <c r="K8661" s="921" t="s">
        <v>32</v>
      </c>
      <c r="L8661" s="925">
        <v>221.91</v>
      </c>
    </row>
    <row r="8662" spans="1:12" s="1" customFormat="1" ht="208.35" customHeight="1" x14ac:dyDescent="0.15">
      <c r="A8662" s="918"/>
      <c r="B8662" s="921"/>
      <c r="C8662" s="922"/>
      <c r="D8662" s="923"/>
      <c r="E8662" s="921"/>
      <c r="F8662" s="921"/>
      <c r="G8662" s="921"/>
      <c r="H8662" s="924"/>
      <c r="I8662" s="924"/>
      <c r="J8662" s="921"/>
      <c r="K8662" s="921"/>
      <c r="L8662" s="925"/>
    </row>
    <row r="8663" spans="1:12" s="1" customFormat="1" ht="24" customHeight="1" x14ac:dyDescent="0.15">
      <c r="A8663" s="918"/>
      <c r="B8663" s="9" t="s">
        <v>34</v>
      </c>
      <c r="C8663" s="13" t="s">
        <v>35</v>
      </c>
      <c r="D8663" s="13" t="s">
        <v>36</v>
      </c>
      <c r="E8663" s="13" t="s">
        <v>37</v>
      </c>
      <c r="F8663" s="920"/>
      <c r="G8663" s="920"/>
      <c r="H8663" s="924" t="s">
        <v>38</v>
      </c>
      <c r="I8663" s="924"/>
      <c r="J8663" s="921" t="s">
        <v>31</v>
      </c>
      <c r="K8663" s="921" t="s">
        <v>31</v>
      </c>
      <c r="L8663" s="925">
        <v>0</v>
      </c>
    </row>
    <row r="8664" spans="1:12" s="1" customFormat="1" ht="24" customHeight="1" x14ac:dyDescent="0.15">
      <c r="A8664" s="918"/>
      <c r="B8664" s="14" t="s">
        <v>204</v>
      </c>
      <c r="C8664" s="14" t="s">
        <v>164</v>
      </c>
      <c r="D8664" s="15">
        <v>43572</v>
      </c>
      <c r="E8664" s="14" t="s">
        <v>2447</v>
      </c>
      <c r="F8664" s="920"/>
      <c r="G8664" s="920"/>
      <c r="H8664" s="924"/>
      <c r="I8664" s="924"/>
      <c r="J8664" s="921"/>
      <c r="K8664" s="921"/>
      <c r="L8664" s="925"/>
    </row>
    <row r="8665" spans="1:12" s="1" customFormat="1" ht="24" customHeight="1" x14ac:dyDescent="0.15">
      <c r="A8665" s="918">
        <v>1614</v>
      </c>
      <c r="B8665" s="9" t="s">
        <v>22</v>
      </c>
      <c r="C8665" s="13" t="s">
        <v>23</v>
      </c>
      <c r="D8665" s="13" t="s">
        <v>24</v>
      </c>
      <c r="E8665" s="13" t="s">
        <v>25</v>
      </c>
      <c r="F8665" s="919" t="s">
        <v>17</v>
      </c>
      <c r="G8665" s="919"/>
      <c r="H8665" s="920"/>
      <c r="I8665" s="920"/>
      <c r="J8665" s="920"/>
      <c r="K8665" s="920"/>
      <c r="L8665" s="920"/>
    </row>
    <row r="8666" spans="1:12" s="1" customFormat="1" ht="26.25" customHeight="1" x14ac:dyDescent="0.15">
      <c r="A8666" s="918"/>
      <c r="B8666" s="921" t="s">
        <v>4646</v>
      </c>
      <c r="C8666" s="922" t="s">
        <v>4649</v>
      </c>
      <c r="D8666" s="923">
        <v>43600</v>
      </c>
      <c r="E8666" s="921" t="s">
        <v>53</v>
      </c>
      <c r="F8666" s="921" t="s">
        <v>4650</v>
      </c>
      <c r="G8666" s="921"/>
      <c r="H8666" s="924" t="s">
        <v>30</v>
      </c>
      <c r="I8666" s="924"/>
      <c r="J8666" s="14" t="s">
        <v>31</v>
      </c>
      <c r="K8666" s="14" t="s">
        <v>32</v>
      </c>
      <c r="L8666" s="16">
        <v>739.36</v>
      </c>
    </row>
    <row r="8667" spans="1:12" s="1" customFormat="1" ht="409.2" customHeight="1" x14ac:dyDescent="0.15">
      <c r="A8667" s="918"/>
      <c r="B8667" s="921"/>
      <c r="C8667" s="922"/>
      <c r="D8667" s="923"/>
      <c r="E8667" s="921"/>
      <c r="F8667" s="921"/>
      <c r="G8667" s="921"/>
      <c r="H8667" s="924" t="s">
        <v>33</v>
      </c>
      <c r="I8667" s="924"/>
      <c r="J8667" s="921" t="s">
        <v>31</v>
      </c>
      <c r="K8667" s="921" t="s">
        <v>32</v>
      </c>
      <c r="L8667" s="925">
        <v>140</v>
      </c>
    </row>
    <row r="8668" spans="1:12" s="1" customFormat="1" ht="187.35" customHeight="1" x14ac:dyDescent="0.15">
      <c r="A8668" s="918"/>
      <c r="B8668" s="921"/>
      <c r="C8668" s="922"/>
      <c r="D8668" s="923"/>
      <c r="E8668" s="921"/>
      <c r="F8668" s="921"/>
      <c r="G8668" s="921"/>
      <c r="H8668" s="924"/>
      <c r="I8668" s="924"/>
      <c r="J8668" s="921"/>
      <c r="K8668" s="921"/>
      <c r="L8668" s="925"/>
    </row>
    <row r="8669" spans="1:12" s="1" customFormat="1" ht="24" customHeight="1" x14ac:dyDescent="0.15">
      <c r="A8669" s="918"/>
      <c r="B8669" s="9" t="s">
        <v>34</v>
      </c>
      <c r="C8669" s="13" t="s">
        <v>35</v>
      </c>
      <c r="D8669" s="13" t="s">
        <v>36</v>
      </c>
      <c r="E8669" s="13" t="s">
        <v>37</v>
      </c>
      <c r="F8669" s="920"/>
      <c r="G8669" s="920"/>
      <c r="H8669" s="924" t="s">
        <v>38</v>
      </c>
      <c r="I8669" s="924"/>
      <c r="J8669" s="921" t="s">
        <v>31</v>
      </c>
      <c r="K8669" s="921" t="s">
        <v>31</v>
      </c>
      <c r="L8669" s="925">
        <v>0</v>
      </c>
    </row>
    <row r="8670" spans="1:12" s="1" customFormat="1" ht="24" customHeight="1" x14ac:dyDescent="0.15">
      <c r="A8670" s="918"/>
      <c r="B8670" s="14" t="s">
        <v>204</v>
      </c>
      <c r="C8670" s="14" t="s">
        <v>4650</v>
      </c>
      <c r="D8670" s="15">
        <v>43602</v>
      </c>
      <c r="E8670" s="14" t="s">
        <v>275</v>
      </c>
      <c r="F8670" s="920"/>
      <c r="G8670" s="920"/>
      <c r="H8670" s="924"/>
      <c r="I8670" s="924"/>
      <c r="J8670" s="921"/>
      <c r="K8670" s="921"/>
      <c r="L8670" s="925"/>
    </row>
    <row r="8671" spans="1:12" s="1" customFormat="1" ht="24" customHeight="1" x14ac:dyDescent="0.15">
      <c r="A8671" s="918">
        <v>1615</v>
      </c>
      <c r="B8671" s="9" t="s">
        <v>22</v>
      </c>
      <c r="C8671" s="13" t="s">
        <v>23</v>
      </c>
      <c r="D8671" s="13" t="s">
        <v>24</v>
      </c>
      <c r="E8671" s="13" t="s">
        <v>25</v>
      </c>
      <c r="F8671" s="919" t="s">
        <v>17</v>
      </c>
      <c r="G8671" s="919"/>
      <c r="H8671" s="920"/>
      <c r="I8671" s="920"/>
      <c r="J8671" s="920"/>
      <c r="K8671" s="920"/>
      <c r="L8671" s="920"/>
    </row>
    <row r="8672" spans="1:12" s="1" customFormat="1" ht="26.25" customHeight="1" x14ac:dyDescent="0.15">
      <c r="A8672" s="918"/>
      <c r="B8672" s="921" t="s">
        <v>4646</v>
      </c>
      <c r="C8672" s="922" t="s">
        <v>4651</v>
      </c>
      <c r="D8672" s="923">
        <v>43620</v>
      </c>
      <c r="E8672" s="921" t="s">
        <v>494</v>
      </c>
      <c r="F8672" s="921" t="s">
        <v>495</v>
      </c>
      <c r="G8672" s="921"/>
      <c r="H8672" s="924" t="s">
        <v>30</v>
      </c>
      <c r="I8672" s="924"/>
      <c r="J8672" s="14" t="s">
        <v>31</v>
      </c>
      <c r="K8672" s="14" t="s">
        <v>32</v>
      </c>
      <c r="L8672" s="16">
        <v>323.28000000000003</v>
      </c>
    </row>
    <row r="8673" spans="1:12" s="1" customFormat="1" ht="409.2" customHeight="1" x14ac:dyDescent="0.15">
      <c r="A8673" s="918"/>
      <c r="B8673" s="921"/>
      <c r="C8673" s="922"/>
      <c r="D8673" s="923"/>
      <c r="E8673" s="921"/>
      <c r="F8673" s="921"/>
      <c r="G8673" s="921"/>
      <c r="H8673" s="924" t="s">
        <v>33</v>
      </c>
      <c r="I8673" s="924"/>
      <c r="J8673" s="921" t="s">
        <v>31</v>
      </c>
      <c r="K8673" s="921" t="s">
        <v>32</v>
      </c>
      <c r="L8673" s="925">
        <v>375.6</v>
      </c>
    </row>
    <row r="8674" spans="1:12" s="1" customFormat="1" ht="176.85" customHeight="1" x14ac:dyDescent="0.15">
      <c r="A8674" s="918"/>
      <c r="B8674" s="921"/>
      <c r="C8674" s="922"/>
      <c r="D8674" s="923"/>
      <c r="E8674" s="921"/>
      <c r="F8674" s="921"/>
      <c r="G8674" s="921"/>
      <c r="H8674" s="924"/>
      <c r="I8674" s="924"/>
      <c r="J8674" s="921"/>
      <c r="K8674" s="921"/>
      <c r="L8674" s="925"/>
    </row>
    <row r="8675" spans="1:12" s="1" customFormat="1" ht="24" customHeight="1" x14ac:dyDescent="0.15">
      <c r="A8675" s="918"/>
      <c r="B8675" s="9" t="s">
        <v>34</v>
      </c>
      <c r="C8675" s="13" t="s">
        <v>35</v>
      </c>
      <c r="D8675" s="13" t="s">
        <v>36</v>
      </c>
      <c r="E8675" s="13" t="s">
        <v>37</v>
      </c>
      <c r="F8675" s="920"/>
      <c r="G8675" s="920"/>
      <c r="H8675" s="924" t="s">
        <v>38</v>
      </c>
      <c r="I8675" s="924"/>
      <c r="J8675" s="921" t="s">
        <v>31</v>
      </c>
      <c r="K8675" s="921" t="s">
        <v>31</v>
      </c>
      <c r="L8675" s="925">
        <v>0</v>
      </c>
    </row>
    <row r="8676" spans="1:12" s="1" customFormat="1" ht="24" customHeight="1" x14ac:dyDescent="0.15">
      <c r="A8676" s="918"/>
      <c r="B8676" s="14" t="s">
        <v>204</v>
      </c>
      <c r="C8676" s="14" t="s">
        <v>495</v>
      </c>
      <c r="D8676" s="15">
        <v>43622</v>
      </c>
      <c r="E8676" s="14" t="s">
        <v>2758</v>
      </c>
      <c r="F8676" s="920"/>
      <c r="G8676" s="920"/>
      <c r="H8676" s="924"/>
      <c r="I8676" s="924"/>
      <c r="J8676" s="921"/>
      <c r="K8676" s="921"/>
      <c r="L8676" s="925"/>
    </row>
    <row r="8677" spans="1:12" s="1" customFormat="1" ht="24" customHeight="1" x14ac:dyDescent="0.15">
      <c r="A8677" s="918">
        <v>1616</v>
      </c>
      <c r="B8677" s="9" t="s">
        <v>22</v>
      </c>
      <c r="C8677" s="13" t="s">
        <v>23</v>
      </c>
      <c r="D8677" s="13" t="s">
        <v>24</v>
      </c>
      <c r="E8677" s="13" t="s">
        <v>25</v>
      </c>
      <c r="F8677" s="919" t="s">
        <v>17</v>
      </c>
      <c r="G8677" s="919"/>
      <c r="H8677" s="920"/>
      <c r="I8677" s="920"/>
      <c r="J8677" s="920"/>
      <c r="K8677" s="920"/>
      <c r="L8677" s="920"/>
    </row>
    <row r="8678" spans="1:12" s="1" customFormat="1" ht="26.25" customHeight="1" x14ac:dyDescent="0.15">
      <c r="A8678" s="918"/>
      <c r="B8678" s="921" t="s">
        <v>4646</v>
      </c>
      <c r="C8678" s="922" t="s">
        <v>4652</v>
      </c>
      <c r="D8678" s="923">
        <v>43627</v>
      </c>
      <c r="E8678" s="921" t="s">
        <v>95</v>
      </c>
      <c r="F8678" s="921" t="s">
        <v>662</v>
      </c>
      <c r="G8678" s="921"/>
      <c r="H8678" s="924" t="s">
        <v>30</v>
      </c>
      <c r="I8678" s="924"/>
      <c r="J8678" s="14" t="s">
        <v>31</v>
      </c>
      <c r="K8678" s="14" t="s">
        <v>32</v>
      </c>
      <c r="L8678" s="16">
        <v>485</v>
      </c>
    </row>
    <row r="8679" spans="1:12" s="1" customFormat="1" ht="409.2" customHeight="1" x14ac:dyDescent="0.15">
      <c r="A8679" s="918"/>
      <c r="B8679" s="921"/>
      <c r="C8679" s="922"/>
      <c r="D8679" s="923"/>
      <c r="E8679" s="921"/>
      <c r="F8679" s="921"/>
      <c r="G8679" s="921"/>
      <c r="H8679" s="924" t="s">
        <v>33</v>
      </c>
      <c r="I8679" s="924"/>
      <c r="J8679" s="921" t="s">
        <v>31</v>
      </c>
      <c r="K8679" s="921" t="s">
        <v>32</v>
      </c>
      <c r="L8679" s="925">
        <v>942.99</v>
      </c>
    </row>
    <row r="8680" spans="1:12" s="1" customFormat="1" ht="82.35" customHeight="1" x14ac:dyDescent="0.15">
      <c r="A8680" s="918"/>
      <c r="B8680" s="921"/>
      <c r="C8680" s="922"/>
      <c r="D8680" s="923"/>
      <c r="E8680" s="921"/>
      <c r="F8680" s="921"/>
      <c r="G8680" s="921"/>
      <c r="H8680" s="924"/>
      <c r="I8680" s="924"/>
      <c r="J8680" s="921"/>
      <c r="K8680" s="921"/>
      <c r="L8680" s="925"/>
    </row>
    <row r="8681" spans="1:12" s="1" customFormat="1" ht="24" customHeight="1" x14ac:dyDescent="0.15">
      <c r="A8681" s="918"/>
      <c r="B8681" s="9" t="s">
        <v>34</v>
      </c>
      <c r="C8681" s="13" t="s">
        <v>35</v>
      </c>
      <c r="D8681" s="13" t="s">
        <v>36</v>
      </c>
      <c r="E8681" s="13" t="s">
        <v>37</v>
      </c>
      <c r="F8681" s="920"/>
      <c r="G8681" s="920"/>
      <c r="H8681" s="924" t="s">
        <v>38</v>
      </c>
      <c r="I8681" s="924"/>
      <c r="J8681" s="921" t="s">
        <v>31</v>
      </c>
      <c r="K8681" s="921" t="s">
        <v>31</v>
      </c>
      <c r="L8681" s="925">
        <v>0</v>
      </c>
    </row>
    <row r="8682" spans="1:12" s="1" customFormat="1" ht="24" customHeight="1" x14ac:dyDescent="0.15">
      <c r="A8682" s="918"/>
      <c r="B8682" s="14" t="s">
        <v>204</v>
      </c>
      <c r="C8682" s="14" t="s">
        <v>662</v>
      </c>
      <c r="D8682" s="15">
        <v>43629</v>
      </c>
      <c r="E8682" s="14" t="s">
        <v>3026</v>
      </c>
      <c r="F8682" s="920"/>
      <c r="G8682" s="920"/>
      <c r="H8682" s="924"/>
      <c r="I8682" s="924"/>
      <c r="J8682" s="921"/>
      <c r="K8682" s="921"/>
      <c r="L8682" s="925"/>
    </row>
    <row r="8683" spans="1:12" s="1" customFormat="1" ht="24" customHeight="1" x14ac:dyDescent="0.15">
      <c r="A8683" s="918">
        <v>1617</v>
      </c>
      <c r="B8683" s="9" t="s">
        <v>22</v>
      </c>
      <c r="C8683" s="13" t="s">
        <v>23</v>
      </c>
      <c r="D8683" s="13" t="s">
        <v>24</v>
      </c>
      <c r="E8683" s="13" t="s">
        <v>25</v>
      </c>
      <c r="F8683" s="919" t="s">
        <v>17</v>
      </c>
      <c r="G8683" s="919"/>
      <c r="H8683" s="920"/>
      <c r="I8683" s="920"/>
      <c r="J8683" s="920"/>
      <c r="K8683" s="920"/>
      <c r="L8683" s="920"/>
    </row>
    <row r="8684" spans="1:12" s="1" customFormat="1" ht="26.25" customHeight="1" x14ac:dyDescent="0.15">
      <c r="A8684" s="918"/>
      <c r="B8684" s="921" t="s">
        <v>4646</v>
      </c>
      <c r="C8684" s="922" t="s">
        <v>4653</v>
      </c>
      <c r="D8684" s="923">
        <v>43639</v>
      </c>
      <c r="E8684" s="921" t="s">
        <v>658</v>
      </c>
      <c r="F8684" s="921" t="s">
        <v>294</v>
      </c>
      <c r="G8684" s="921"/>
      <c r="H8684" s="924" t="s">
        <v>30</v>
      </c>
      <c r="I8684" s="924"/>
      <c r="J8684" s="14" t="s">
        <v>31</v>
      </c>
      <c r="K8684" s="14" t="s">
        <v>31</v>
      </c>
      <c r="L8684" s="16">
        <v>0</v>
      </c>
    </row>
    <row r="8685" spans="1:12" s="1" customFormat="1" ht="409.2" customHeight="1" x14ac:dyDescent="0.15">
      <c r="A8685" s="918"/>
      <c r="B8685" s="921"/>
      <c r="C8685" s="922"/>
      <c r="D8685" s="923"/>
      <c r="E8685" s="921"/>
      <c r="F8685" s="921"/>
      <c r="G8685" s="921"/>
      <c r="H8685" s="924" t="s">
        <v>33</v>
      </c>
      <c r="I8685" s="924"/>
      <c r="J8685" s="921" t="s">
        <v>31</v>
      </c>
      <c r="K8685" s="921" t="s">
        <v>32</v>
      </c>
      <c r="L8685" s="925">
        <v>1686.84</v>
      </c>
    </row>
    <row r="8686" spans="1:12" s="1" customFormat="1" ht="82.35" customHeight="1" x14ac:dyDescent="0.15">
      <c r="A8686" s="918"/>
      <c r="B8686" s="921"/>
      <c r="C8686" s="922"/>
      <c r="D8686" s="923"/>
      <c r="E8686" s="921"/>
      <c r="F8686" s="921"/>
      <c r="G8686" s="921"/>
      <c r="H8686" s="924"/>
      <c r="I8686" s="924"/>
      <c r="J8686" s="921"/>
      <c r="K8686" s="921"/>
      <c r="L8686" s="925"/>
    </row>
    <row r="8687" spans="1:12" s="1" customFormat="1" ht="24" customHeight="1" x14ac:dyDescent="0.15">
      <c r="A8687" s="918"/>
      <c r="B8687" s="9" t="s">
        <v>34</v>
      </c>
      <c r="C8687" s="13" t="s">
        <v>35</v>
      </c>
      <c r="D8687" s="13" t="s">
        <v>36</v>
      </c>
      <c r="E8687" s="13" t="s">
        <v>37</v>
      </c>
      <c r="F8687" s="920"/>
      <c r="G8687" s="920"/>
      <c r="H8687" s="924" t="s">
        <v>38</v>
      </c>
      <c r="I8687" s="924"/>
      <c r="J8687" s="921" t="s">
        <v>31</v>
      </c>
      <c r="K8687" s="921" t="s">
        <v>31</v>
      </c>
      <c r="L8687" s="925">
        <v>0</v>
      </c>
    </row>
    <row r="8688" spans="1:12" s="1" customFormat="1" ht="24" customHeight="1" x14ac:dyDescent="0.15">
      <c r="A8688" s="918"/>
      <c r="B8688" s="14" t="s">
        <v>204</v>
      </c>
      <c r="C8688" s="14" t="s">
        <v>294</v>
      </c>
      <c r="D8688" s="15">
        <v>43648</v>
      </c>
      <c r="E8688" s="14" t="s">
        <v>4654</v>
      </c>
      <c r="F8688" s="920"/>
      <c r="G8688" s="920"/>
      <c r="H8688" s="924"/>
      <c r="I8688" s="924"/>
      <c r="J8688" s="921"/>
      <c r="K8688" s="921"/>
      <c r="L8688" s="925"/>
    </row>
    <row r="8689" spans="1:12" s="1" customFormat="1" ht="24" customHeight="1" x14ac:dyDescent="0.15">
      <c r="A8689" s="918">
        <v>1618</v>
      </c>
      <c r="B8689" s="9" t="s">
        <v>22</v>
      </c>
      <c r="C8689" s="13" t="s">
        <v>23</v>
      </c>
      <c r="D8689" s="13" t="s">
        <v>24</v>
      </c>
      <c r="E8689" s="13" t="s">
        <v>25</v>
      </c>
      <c r="F8689" s="919" t="s">
        <v>17</v>
      </c>
      <c r="G8689" s="919"/>
      <c r="H8689" s="920"/>
      <c r="I8689" s="920"/>
      <c r="J8689" s="920"/>
      <c r="K8689" s="920"/>
      <c r="L8689" s="920"/>
    </row>
    <row r="8690" spans="1:12" s="1" customFormat="1" ht="26.25" customHeight="1" x14ac:dyDescent="0.15">
      <c r="A8690" s="918"/>
      <c r="B8690" s="921" t="s">
        <v>4646</v>
      </c>
      <c r="C8690" s="922" t="s">
        <v>4655</v>
      </c>
      <c r="D8690" s="923">
        <v>43665</v>
      </c>
      <c r="E8690" s="921" t="s">
        <v>187</v>
      </c>
      <c r="F8690" s="921" t="s">
        <v>922</v>
      </c>
      <c r="G8690" s="921"/>
      <c r="H8690" s="924" t="s">
        <v>30</v>
      </c>
      <c r="I8690" s="924"/>
      <c r="J8690" s="14" t="s">
        <v>31</v>
      </c>
      <c r="K8690" s="14" t="s">
        <v>32</v>
      </c>
      <c r="L8690" s="16">
        <v>689.17</v>
      </c>
    </row>
    <row r="8691" spans="1:12" s="1" customFormat="1" ht="409.2" customHeight="1" x14ac:dyDescent="0.15">
      <c r="A8691" s="918"/>
      <c r="B8691" s="921"/>
      <c r="C8691" s="922"/>
      <c r="D8691" s="923"/>
      <c r="E8691" s="921"/>
      <c r="F8691" s="921"/>
      <c r="G8691" s="921"/>
      <c r="H8691" s="924" t="s">
        <v>33</v>
      </c>
      <c r="I8691" s="924"/>
      <c r="J8691" s="921" t="s">
        <v>31</v>
      </c>
      <c r="K8691" s="921" t="s">
        <v>32</v>
      </c>
      <c r="L8691" s="925">
        <v>426.81</v>
      </c>
    </row>
    <row r="8692" spans="1:12" s="1" customFormat="1" ht="82.35" customHeight="1" x14ac:dyDescent="0.15">
      <c r="A8692" s="918"/>
      <c r="B8692" s="921"/>
      <c r="C8692" s="922"/>
      <c r="D8692" s="923"/>
      <c r="E8692" s="921"/>
      <c r="F8692" s="921"/>
      <c r="G8692" s="921"/>
      <c r="H8692" s="924"/>
      <c r="I8692" s="924"/>
      <c r="J8692" s="921"/>
      <c r="K8692" s="921"/>
      <c r="L8692" s="925"/>
    </row>
    <row r="8693" spans="1:12" s="1" customFormat="1" ht="24" customHeight="1" x14ac:dyDescent="0.15">
      <c r="A8693" s="918"/>
      <c r="B8693" s="9" t="s">
        <v>34</v>
      </c>
      <c r="C8693" s="13" t="s">
        <v>35</v>
      </c>
      <c r="D8693" s="13" t="s">
        <v>36</v>
      </c>
      <c r="E8693" s="13" t="s">
        <v>37</v>
      </c>
      <c r="F8693" s="920"/>
      <c r="G8693" s="920"/>
      <c r="H8693" s="924" t="s">
        <v>38</v>
      </c>
      <c r="I8693" s="924"/>
      <c r="J8693" s="921" t="s">
        <v>31</v>
      </c>
      <c r="K8693" s="921" t="s">
        <v>31</v>
      </c>
      <c r="L8693" s="925">
        <v>0</v>
      </c>
    </row>
    <row r="8694" spans="1:12" s="1" customFormat="1" ht="24" customHeight="1" x14ac:dyDescent="0.15">
      <c r="A8694" s="918"/>
      <c r="B8694" s="14" t="s">
        <v>204</v>
      </c>
      <c r="C8694" s="14" t="s">
        <v>922</v>
      </c>
      <c r="D8694" s="15">
        <v>43667</v>
      </c>
      <c r="E8694" s="14" t="s">
        <v>923</v>
      </c>
      <c r="F8694" s="920"/>
      <c r="G8694" s="920"/>
      <c r="H8694" s="924"/>
      <c r="I8694" s="924"/>
      <c r="J8694" s="921"/>
      <c r="K8694" s="921"/>
      <c r="L8694" s="925"/>
    </row>
    <row r="8695" spans="1:12" s="1" customFormat="1" ht="24" customHeight="1" x14ac:dyDescent="0.15">
      <c r="A8695" s="918">
        <v>1619</v>
      </c>
      <c r="B8695" s="9" t="s">
        <v>22</v>
      </c>
      <c r="C8695" s="13" t="s">
        <v>23</v>
      </c>
      <c r="D8695" s="13" t="s">
        <v>24</v>
      </c>
      <c r="E8695" s="13" t="s">
        <v>25</v>
      </c>
      <c r="F8695" s="919" t="s">
        <v>17</v>
      </c>
      <c r="G8695" s="919"/>
      <c r="H8695" s="920"/>
      <c r="I8695" s="920"/>
      <c r="J8695" s="920"/>
      <c r="K8695" s="920"/>
      <c r="L8695" s="920"/>
    </row>
    <row r="8696" spans="1:12" s="1" customFormat="1" ht="26.25" customHeight="1" x14ac:dyDescent="0.15">
      <c r="A8696" s="918"/>
      <c r="B8696" s="921" t="s">
        <v>4646</v>
      </c>
      <c r="C8696" s="922" t="s">
        <v>4656</v>
      </c>
      <c r="D8696" s="923">
        <v>43738</v>
      </c>
      <c r="E8696" s="921" t="s">
        <v>1019</v>
      </c>
      <c r="F8696" s="921" t="s">
        <v>1188</v>
      </c>
      <c r="G8696" s="921"/>
      <c r="H8696" s="924" t="s">
        <v>30</v>
      </c>
      <c r="I8696" s="924"/>
      <c r="J8696" s="14" t="s">
        <v>31</v>
      </c>
      <c r="K8696" s="14" t="s">
        <v>31</v>
      </c>
      <c r="L8696" s="16">
        <v>0</v>
      </c>
    </row>
    <row r="8697" spans="1:12" s="1" customFormat="1" ht="409.2" customHeight="1" x14ac:dyDescent="0.15">
      <c r="A8697" s="918"/>
      <c r="B8697" s="921"/>
      <c r="C8697" s="922"/>
      <c r="D8697" s="923"/>
      <c r="E8697" s="921"/>
      <c r="F8697" s="921"/>
      <c r="G8697" s="921"/>
      <c r="H8697" s="924" t="s">
        <v>33</v>
      </c>
      <c r="I8697" s="924"/>
      <c r="J8697" s="921" t="s">
        <v>31</v>
      </c>
      <c r="K8697" s="921" t="s">
        <v>32</v>
      </c>
      <c r="L8697" s="925">
        <v>929.21</v>
      </c>
    </row>
    <row r="8698" spans="1:12" s="1" customFormat="1" ht="19.350000000000001" customHeight="1" x14ac:dyDescent="0.15">
      <c r="A8698" s="918"/>
      <c r="B8698" s="921"/>
      <c r="C8698" s="922"/>
      <c r="D8698" s="923"/>
      <c r="E8698" s="921"/>
      <c r="F8698" s="921"/>
      <c r="G8698" s="921"/>
      <c r="H8698" s="924"/>
      <c r="I8698" s="924"/>
      <c r="J8698" s="921"/>
      <c r="K8698" s="921"/>
      <c r="L8698" s="925"/>
    </row>
    <row r="8699" spans="1:12" s="1" customFormat="1" ht="24" customHeight="1" x14ac:dyDescent="0.15">
      <c r="A8699" s="918"/>
      <c r="B8699" s="9" t="s">
        <v>34</v>
      </c>
      <c r="C8699" s="13" t="s">
        <v>35</v>
      </c>
      <c r="D8699" s="13" t="s">
        <v>36</v>
      </c>
      <c r="E8699" s="13" t="s">
        <v>37</v>
      </c>
      <c r="F8699" s="920"/>
      <c r="G8699" s="920"/>
      <c r="H8699" s="924" t="s">
        <v>38</v>
      </c>
      <c r="I8699" s="924"/>
      <c r="J8699" s="921" t="s">
        <v>31</v>
      </c>
      <c r="K8699" s="921" t="s">
        <v>31</v>
      </c>
      <c r="L8699" s="925">
        <v>0</v>
      </c>
    </row>
    <row r="8700" spans="1:12" s="1" customFormat="1" ht="24" customHeight="1" x14ac:dyDescent="0.15">
      <c r="A8700" s="918"/>
      <c r="B8700" s="14" t="s">
        <v>204</v>
      </c>
      <c r="C8700" s="14" t="s">
        <v>1188</v>
      </c>
      <c r="D8700" s="15">
        <v>43738</v>
      </c>
      <c r="E8700" s="14" t="s">
        <v>214</v>
      </c>
      <c r="F8700" s="920"/>
      <c r="G8700" s="920"/>
      <c r="H8700" s="924"/>
      <c r="I8700" s="924"/>
      <c r="J8700" s="921"/>
      <c r="K8700" s="921"/>
      <c r="L8700" s="925"/>
    </row>
    <row r="8701" spans="1:12" s="1" customFormat="1" ht="24" customHeight="1" x14ac:dyDescent="0.15">
      <c r="A8701" s="918">
        <v>1620</v>
      </c>
      <c r="B8701" s="9" t="s">
        <v>22</v>
      </c>
      <c r="C8701" s="13" t="s">
        <v>23</v>
      </c>
      <c r="D8701" s="13" t="s">
        <v>24</v>
      </c>
      <c r="E8701" s="13" t="s">
        <v>25</v>
      </c>
      <c r="F8701" s="919" t="s">
        <v>17</v>
      </c>
      <c r="G8701" s="919"/>
      <c r="H8701" s="920"/>
      <c r="I8701" s="920"/>
      <c r="J8701" s="920"/>
      <c r="K8701" s="920"/>
      <c r="L8701" s="920"/>
    </row>
    <row r="8702" spans="1:12" s="1" customFormat="1" ht="26.25" customHeight="1" x14ac:dyDescent="0.15">
      <c r="A8702" s="918"/>
      <c r="B8702" s="921" t="s">
        <v>4657</v>
      </c>
      <c r="C8702" s="922" t="s">
        <v>4658</v>
      </c>
      <c r="D8702" s="923">
        <v>43719</v>
      </c>
      <c r="E8702" s="921" t="s">
        <v>1306</v>
      </c>
      <c r="F8702" s="921" t="s">
        <v>4397</v>
      </c>
      <c r="G8702" s="921"/>
      <c r="H8702" s="924" t="s">
        <v>30</v>
      </c>
      <c r="I8702" s="924"/>
      <c r="J8702" s="14" t="s">
        <v>31</v>
      </c>
      <c r="K8702" s="14" t="s">
        <v>32</v>
      </c>
      <c r="L8702" s="16">
        <v>244.53</v>
      </c>
    </row>
    <row r="8703" spans="1:12" s="1" customFormat="1" ht="281.25" customHeight="1" x14ac:dyDescent="0.15">
      <c r="A8703" s="918"/>
      <c r="B8703" s="921"/>
      <c r="C8703" s="922"/>
      <c r="D8703" s="923"/>
      <c r="E8703" s="921"/>
      <c r="F8703" s="921"/>
      <c r="G8703" s="921"/>
      <c r="H8703" s="924" t="s">
        <v>33</v>
      </c>
      <c r="I8703" s="924"/>
      <c r="J8703" s="14" t="s">
        <v>31</v>
      </c>
      <c r="K8703" s="14" t="s">
        <v>32</v>
      </c>
      <c r="L8703" s="16">
        <v>326.60000000000002</v>
      </c>
    </row>
    <row r="8704" spans="1:12" s="1" customFormat="1" ht="24" customHeight="1" x14ac:dyDescent="0.15">
      <c r="A8704" s="918"/>
      <c r="B8704" s="9" t="s">
        <v>34</v>
      </c>
      <c r="C8704" s="13" t="s">
        <v>35</v>
      </c>
      <c r="D8704" s="13" t="s">
        <v>36</v>
      </c>
      <c r="E8704" s="13" t="s">
        <v>37</v>
      </c>
      <c r="F8704" s="920"/>
      <c r="G8704" s="920"/>
      <c r="H8704" s="924" t="s">
        <v>38</v>
      </c>
      <c r="I8704" s="924"/>
      <c r="J8704" s="921" t="s">
        <v>31</v>
      </c>
      <c r="K8704" s="921" t="s">
        <v>32</v>
      </c>
      <c r="L8704" s="925">
        <v>550</v>
      </c>
    </row>
    <row r="8705" spans="1:12" s="1" customFormat="1" ht="24" customHeight="1" x14ac:dyDescent="0.15">
      <c r="A8705" s="918"/>
      <c r="B8705" s="14" t="s">
        <v>55</v>
      </c>
      <c r="C8705" s="14" t="s">
        <v>4397</v>
      </c>
      <c r="D8705" s="15">
        <v>43720</v>
      </c>
      <c r="E8705" s="14" t="s">
        <v>3497</v>
      </c>
      <c r="F8705" s="920"/>
      <c r="G8705" s="920"/>
      <c r="H8705" s="924"/>
      <c r="I8705" s="924"/>
      <c r="J8705" s="921"/>
      <c r="K8705" s="921"/>
      <c r="L8705" s="925"/>
    </row>
    <row r="8706" spans="1:12" s="1" customFormat="1" ht="24" customHeight="1" x14ac:dyDescent="0.15">
      <c r="A8706" s="918">
        <v>1621</v>
      </c>
      <c r="B8706" s="9" t="s">
        <v>22</v>
      </c>
      <c r="C8706" s="13" t="s">
        <v>23</v>
      </c>
      <c r="D8706" s="13" t="s">
        <v>24</v>
      </c>
      <c r="E8706" s="13" t="s">
        <v>25</v>
      </c>
      <c r="F8706" s="919" t="s">
        <v>17</v>
      </c>
      <c r="G8706" s="919"/>
      <c r="H8706" s="920"/>
      <c r="I8706" s="920"/>
      <c r="J8706" s="920"/>
      <c r="K8706" s="920"/>
      <c r="L8706" s="920"/>
    </row>
    <row r="8707" spans="1:12" s="1" customFormat="1" ht="26.25" customHeight="1" x14ac:dyDescent="0.15">
      <c r="A8707" s="918"/>
      <c r="B8707" s="921" t="s">
        <v>4659</v>
      </c>
      <c r="C8707" s="921" t="s">
        <v>4660</v>
      </c>
      <c r="D8707" s="923">
        <v>43727</v>
      </c>
      <c r="E8707" s="921" t="s">
        <v>727</v>
      </c>
      <c r="F8707" s="921" t="s">
        <v>4332</v>
      </c>
      <c r="G8707" s="921"/>
      <c r="H8707" s="924" t="s">
        <v>30</v>
      </c>
      <c r="I8707" s="924"/>
      <c r="J8707" s="14" t="s">
        <v>32</v>
      </c>
      <c r="K8707" s="14" t="s">
        <v>31</v>
      </c>
      <c r="L8707" s="16">
        <v>366</v>
      </c>
    </row>
    <row r="8708" spans="1:12" s="1" customFormat="1" ht="18.75" customHeight="1" x14ac:dyDescent="0.15">
      <c r="A8708" s="918"/>
      <c r="B8708" s="921"/>
      <c r="C8708" s="921"/>
      <c r="D8708" s="923"/>
      <c r="E8708" s="921"/>
      <c r="F8708" s="921"/>
      <c r="G8708" s="921"/>
      <c r="H8708" s="924" t="s">
        <v>33</v>
      </c>
      <c r="I8708" s="924"/>
      <c r="J8708" s="14" t="s">
        <v>31</v>
      </c>
      <c r="K8708" s="14" t="s">
        <v>31</v>
      </c>
      <c r="L8708" s="16">
        <v>0</v>
      </c>
    </row>
    <row r="8709" spans="1:12" s="1" customFormat="1" ht="24" customHeight="1" x14ac:dyDescent="0.15">
      <c r="A8709" s="918"/>
      <c r="B8709" s="9" t="s">
        <v>34</v>
      </c>
      <c r="C8709" s="13" t="s">
        <v>35</v>
      </c>
      <c r="D8709" s="13" t="s">
        <v>36</v>
      </c>
      <c r="E8709" s="13" t="s">
        <v>37</v>
      </c>
      <c r="F8709" s="920"/>
      <c r="G8709" s="920"/>
      <c r="H8709" s="924" t="s">
        <v>38</v>
      </c>
      <c r="I8709" s="924"/>
      <c r="J8709" s="921" t="s">
        <v>32</v>
      </c>
      <c r="K8709" s="921" t="s">
        <v>31</v>
      </c>
      <c r="L8709" s="925">
        <v>134</v>
      </c>
    </row>
    <row r="8710" spans="1:12" s="1" customFormat="1" ht="24" customHeight="1" x14ac:dyDescent="0.15">
      <c r="A8710" s="918"/>
      <c r="B8710" s="14" t="s">
        <v>31</v>
      </c>
      <c r="C8710" s="14" t="s">
        <v>4332</v>
      </c>
      <c r="D8710" s="15">
        <v>43731</v>
      </c>
      <c r="E8710" s="14" t="s">
        <v>874</v>
      </c>
      <c r="F8710" s="920"/>
      <c r="G8710" s="920"/>
      <c r="H8710" s="924"/>
      <c r="I8710" s="924"/>
      <c r="J8710" s="921"/>
      <c r="K8710" s="921"/>
      <c r="L8710" s="925"/>
    </row>
    <row r="8711" spans="1:12" s="1" customFormat="1" ht="24" customHeight="1" x14ac:dyDescent="0.15">
      <c r="A8711" s="918">
        <v>1622</v>
      </c>
      <c r="B8711" s="9" t="s">
        <v>22</v>
      </c>
      <c r="C8711" s="13" t="s">
        <v>23</v>
      </c>
      <c r="D8711" s="13" t="s">
        <v>24</v>
      </c>
      <c r="E8711" s="13" t="s">
        <v>25</v>
      </c>
      <c r="F8711" s="919" t="s">
        <v>17</v>
      </c>
      <c r="G8711" s="919"/>
      <c r="H8711" s="920"/>
      <c r="I8711" s="920"/>
      <c r="J8711" s="920"/>
      <c r="K8711" s="920"/>
      <c r="L8711" s="920"/>
    </row>
    <row r="8712" spans="1:12" s="1" customFormat="1" ht="26.25" customHeight="1" x14ac:dyDescent="0.15">
      <c r="A8712" s="918"/>
      <c r="B8712" s="921" t="s">
        <v>4661</v>
      </c>
      <c r="C8712" s="922" t="s">
        <v>4662</v>
      </c>
      <c r="D8712" s="923">
        <v>43715</v>
      </c>
      <c r="E8712" s="921" t="s">
        <v>321</v>
      </c>
      <c r="F8712" s="921" t="s">
        <v>4663</v>
      </c>
      <c r="G8712" s="921"/>
      <c r="H8712" s="924" t="s">
        <v>30</v>
      </c>
      <c r="I8712" s="924"/>
      <c r="J8712" s="14" t="s">
        <v>31</v>
      </c>
      <c r="K8712" s="14" t="s">
        <v>32</v>
      </c>
      <c r="L8712" s="16">
        <v>251</v>
      </c>
    </row>
    <row r="8713" spans="1:12" s="1" customFormat="1" ht="409.2" customHeight="1" x14ac:dyDescent="0.15">
      <c r="A8713" s="918"/>
      <c r="B8713" s="921"/>
      <c r="C8713" s="922"/>
      <c r="D8713" s="923"/>
      <c r="E8713" s="921"/>
      <c r="F8713" s="921"/>
      <c r="G8713" s="921"/>
      <c r="H8713" s="924" t="s">
        <v>33</v>
      </c>
      <c r="I8713" s="924"/>
      <c r="J8713" s="921" t="s">
        <v>31</v>
      </c>
      <c r="K8713" s="921" t="s">
        <v>32</v>
      </c>
      <c r="L8713" s="925">
        <v>935.97</v>
      </c>
    </row>
    <row r="8714" spans="1:12" s="1" customFormat="1" ht="19.350000000000001" customHeight="1" x14ac:dyDescent="0.15">
      <c r="A8714" s="918"/>
      <c r="B8714" s="921"/>
      <c r="C8714" s="922"/>
      <c r="D8714" s="923"/>
      <c r="E8714" s="921"/>
      <c r="F8714" s="921"/>
      <c r="G8714" s="921"/>
      <c r="H8714" s="924"/>
      <c r="I8714" s="924"/>
      <c r="J8714" s="921"/>
      <c r="K8714" s="921"/>
      <c r="L8714" s="925"/>
    </row>
    <row r="8715" spans="1:12" s="1" customFormat="1" ht="24" customHeight="1" x14ac:dyDescent="0.15">
      <c r="A8715" s="918"/>
      <c r="B8715" s="9" t="s">
        <v>34</v>
      </c>
      <c r="C8715" s="13" t="s">
        <v>35</v>
      </c>
      <c r="D8715" s="13" t="s">
        <v>36</v>
      </c>
      <c r="E8715" s="13" t="s">
        <v>37</v>
      </c>
      <c r="F8715" s="920"/>
      <c r="G8715" s="920"/>
      <c r="H8715" s="924" t="s">
        <v>38</v>
      </c>
      <c r="I8715" s="924"/>
      <c r="J8715" s="921" t="s">
        <v>31</v>
      </c>
      <c r="K8715" s="921" t="s">
        <v>32</v>
      </c>
      <c r="L8715" s="925">
        <v>682.48</v>
      </c>
    </row>
    <row r="8716" spans="1:12" s="1" customFormat="1" ht="24" customHeight="1" x14ac:dyDescent="0.15">
      <c r="A8716" s="918"/>
      <c r="B8716" s="14" t="s">
        <v>204</v>
      </c>
      <c r="C8716" s="14" t="s">
        <v>4663</v>
      </c>
      <c r="D8716" s="15">
        <v>43721</v>
      </c>
      <c r="E8716" s="14" t="s">
        <v>4664</v>
      </c>
      <c r="F8716" s="920"/>
      <c r="G8716" s="920"/>
      <c r="H8716" s="924"/>
      <c r="I8716" s="924"/>
      <c r="J8716" s="921"/>
      <c r="K8716" s="921"/>
      <c r="L8716" s="925"/>
    </row>
    <row r="8717" spans="1:12" s="1" customFormat="1" ht="24" customHeight="1" x14ac:dyDescent="0.15">
      <c r="A8717" s="918">
        <v>1623</v>
      </c>
      <c r="B8717" s="9" t="s">
        <v>22</v>
      </c>
      <c r="C8717" s="13" t="s">
        <v>23</v>
      </c>
      <c r="D8717" s="13" t="s">
        <v>24</v>
      </c>
      <c r="E8717" s="13" t="s">
        <v>25</v>
      </c>
      <c r="F8717" s="919" t="s">
        <v>17</v>
      </c>
      <c r="G8717" s="919"/>
      <c r="H8717" s="920"/>
      <c r="I8717" s="920"/>
      <c r="J8717" s="920"/>
      <c r="K8717" s="920"/>
      <c r="L8717" s="920"/>
    </row>
    <row r="8718" spans="1:12" s="1" customFormat="1" ht="26.25" customHeight="1" x14ac:dyDescent="0.15">
      <c r="A8718" s="918"/>
      <c r="B8718" s="921" t="s">
        <v>4665</v>
      </c>
      <c r="C8718" s="922" t="s">
        <v>4666</v>
      </c>
      <c r="D8718" s="923">
        <v>43614</v>
      </c>
      <c r="E8718" s="921" t="s">
        <v>187</v>
      </c>
      <c r="F8718" s="921" t="s">
        <v>2272</v>
      </c>
      <c r="G8718" s="921"/>
      <c r="H8718" s="924" t="s">
        <v>30</v>
      </c>
      <c r="I8718" s="924"/>
      <c r="J8718" s="14" t="s">
        <v>31</v>
      </c>
      <c r="K8718" s="14" t="s">
        <v>32</v>
      </c>
      <c r="L8718" s="16">
        <v>37</v>
      </c>
    </row>
    <row r="8719" spans="1:12" s="1" customFormat="1" ht="176.25" customHeight="1" x14ac:dyDescent="0.15">
      <c r="A8719" s="918"/>
      <c r="B8719" s="921"/>
      <c r="C8719" s="922"/>
      <c r="D8719" s="923"/>
      <c r="E8719" s="921"/>
      <c r="F8719" s="921"/>
      <c r="G8719" s="921"/>
      <c r="H8719" s="924" t="s">
        <v>33</v>
      </c>
      <c r="I8719" s="924"/>
      <c r="J8719" s="14" t="s">
        <v>31</v>
      </c>
      <c r="K8719" s="14" t="s">
        <v>31</v>
      </c>
      <c r="L8719" s="16">
        <v>0</v>
      </c>
    </row>
    <row r="8720" spans="1:12" s="1" customFormat="1" ht="24" customHeight="1" x14ac:dyDescent="0.15">
      <c r="A8720" s="918"/>
      <c r="B8720" s="9" t="s">
        <v>34</v>
      </c>
      <c r="C8720" s="13" t="s">
        <v>35</v>
      </c>
      <c r="D8720" s="13" t="s">
        <v>36</v>
      </c>
      <c r="E8720" s="13" t="s">
        <v>37</v>
      </c>
      <c r="F8720" s="920"/>
      <c r="G8720" s="920"/>
      <c r="H8720" s="924" t="s">
        <v>38</v>
      </c>
      <c r="I8720" s="924"/>
      <c r="J8720" s="921" t="s">
        <v>31</v>
      </c>
      <c r="K8720" s="921" t="s">
        <v>32</v>
      </c>
      <c r="L8720" s="925">
        <v>750</v>
      </c>
    </row>
    <row r="8721" spans="1:12" s="1" customFormat="1" ht="24" customHeight="1" x14ac:dyDescent="0.15">
      <c r="A8721" s="918"/>
      <c r="B8721" s="14" t="s">
        <v>55</v>
      </c>
      <c r="C8721" s="14" t="s">
        <v>2272</v>
      </c>
      <c r="D8721" s="15">
        <v>43620</v>
      </c>
      <c r="E8721" s="14" t="s">
        <v>2599</v>
      </c>
      <c r="F8721" s="920"/>
      <c r="G8721" s="920"/>
      <c r="H8721" s="924"/>
      <c r="I8721" s="924"/>
      <c r="J8721" s="921"/>
      <c r="K8721" s="921"/>
      <c r="L8721" s="925"/>
    </row>
    <row r="8722" spans="1:12" s="1" customFormat="1" ht="24" customHeight="1" x14ac:dyDescent="0.15">
      <c r="A8722" s="918">
        <v>1624</v>
      </c>
      <c r="B8722" s="9" t="s">
        <v>22</v>
      </c>
      <c r="C8722" s="13" t="s">
        <v>23</v>
      </c>
      <c r="D8722" s="13" t="s">
        <v>24</v>
      </c>
      <c r="E8722" s="13" t="s">
        <v>25</v>
      </c>
      <c r="F8722" s="919" t="s">
        <v>17</v>
      </c>
      <c r="G8722" s="919"/>
      <c r="H8722" s="920"/>
      <c r="I8722" s="920"/>
      <c r="J8722" s="920"/>
      <c r="K8722" s="920"/>
      <c r="L8722" s="920"/>
    </row>
    <row r="8723" spans="1:12" s="1" customFormat="1" ht="26.25" customHeight="1" x14ac:dyDescent="0.15">
      <c r="A8723" s="918"/>
      <c r="B8723" s="921" t="s">
        <v>4667</v>
      </c>
      <c r="C8723" s="922" t="s">
        <v>4668</v>
      </c>
      <c r="D8723" s="923">
        <v>43728</v>
      </c>
      <c r="E8723" s="921" t="s">
        <v>53</v>
      </c>
      <c r="F8723" s="921" t="s">
        <v>54</v>
      </c>
      <c r="G8723" s="921"/>
      <c r="H8723" s="924" t="s">
        <v>30</v>
      </c>
      <c r="I8723" s="924"/>
      <c r="J8723" s="14" t="s">
        <v>31</v>
      </c>
      <c r="K8723" s="14" t="s">
        <v>32</v>
      </c>
      <c r="L8723" s="16">
        <v>327.19</v>
      </c>
    </row>
    <row r="8724" spans="1:12" s="1" customFormat="1" ht="409.2" customHeight="1" x14ac:dyDescent="0.15">
      <c r="A8724" s="918"/>
      <c r="B8724" s="921"/>
      <c r="C8724" s="922"/>
      <c r="D8724" s="923"/>
      <c r="E8724" s="921"/>
      <c r="F8724" s="921"/>
      <c r="G8724" s="921"/>
      <c r="H8724" s="924" t="s">
        <v>33</v>
      </c>
      <c r="I8724" s="924"/>
      <c r="J8724" s="921" t="s">
        <v>31</v>
      </c>
      <c r="K8724" s="921" t="s">
        <v>32</v>
      </c>
      <c r="L8724" s="925">
        <v>266.60000000000002</v>
      </c>
    </row>
    <row r="8725" spans="1:12" s="1" customFormat="1" ht="19.350000000000001" customHeight="1" x14ac:dyDescent="0.15">
      <c r="A8725" s="918"/>
      <c r="B8725" s="921"/>
      <c r="C8725" s="922"/>
      <c r="D8725" s="923"/>
      <c r="E8725" s="921"/>
      <c r="F8725" s="921"/>
      <c r="G8725" s="921"/>
      <c r="H8725" s="924"/>
      <c r="I8725" s="924"/>
      <c r="J8725" s="921"/>
      <c r="K8725" s="921"/>
      <c r="L8725" s="925"/>
    </row>
    <row r="8726" spans="1:12" s="1" customFormat="1" ht="24" customHeight="1" x14ac:dyDescent="0.15">
      <c r="A8726" s="918"/>
      <c r="B8726" s="9" t="s">
        <v>34</v>
      </c>
      <c r="C8726" s="13" t="s">
        <v>35</v>
      </c>
      <c r="D8726" s="13" t="s">
        <v>36</v>
      </c>
      <c r="E8726" s="13" t="s">
        <v>37</v>
      </c>
      <c r="F8726" s="920"/>
      <c r="G8726" s="920"/>
      <c r="H8726" s="924" t="s">
        <v>38</v>
      </c>
      <c r="I8726" s="924"/>
      <c r="J8726" s="921" t="s">
        <v>31</v>
      </c>
      <c r="K8726" s="921" t="s">
        <v>31</v>
      </c>
      <c r="L8726" s="925">
        <v>0</v>
      </c>
    </row>
    <row r="8727" spans="1:12" s="1" customFormat="1" ht="24" customHeight="1" x14ac:dyDescent="0.15">
      <c r="A8727" s="918"/>
      <c r="B8727" s="14" t="s">
        <v>39</v>
      </c>
      <c r="C8727" s="14" t="s">
        <v>54</v>
      </c>
      <c r="D8727" s="15">
        <v>43729</v>
      </c>
      <c r="E8727" s="14" t="s">
        <v>3915</v>
      </c>
      <c r="F8727" s="920"/>
      <c r="G8727" s="920"/>
      <c r="H8727" s="924"/>
      <c r="I8727" s="924"/>
      <c r="J8727" s="921"/>
      <c r="K8727" s="921"/>
      <c r="L8727" s="925"/>
    </row>
    <row r="8728" spans="1:12" s="1" customFormat="1" ht="24" customHeight="1" x14ac:dyDescent="0.15">
      <c r="A8728" s="918">
        <v>1625</v>
      </c>
      <c r="B8728" s="9" t="s">
        <v>22</v>
      </c>
      <c r="C8728" s="13" t="s">
        <v>23</v>
      </c>
      <c r="D8728" s="13" t="s">
        <v>24</v>
      </c>
      <c r="E8728" s="13" t="s">
        <v>25</v>
      </c>
      <c r="F8728" s="919" t="s">
        <v>17</v>
      </c>
      <c r="G8728" s="919"/>
      <c r="H8728" s="920"/>
      <c r="I8728" s="920"/>
      <c r="J8728" s="920"/>
      <c r="K8728" s="920"/>
      <c r="L8728" s="920"/>
    </row>
    <row r="8729" spans="1:12" s="1" customFormat="1" ht="26.25" customHeight="1" x14ac:dyDescent="0.15">
      <c r="A8729" s="918"/>
      <c r="B8729" s="921" t="s">
        <v>4669</v>
      </c>
      <c r="C8729" s="922" t="s">
        <v>4670</v>
      </c>
      <c r="D8729" s="923">
        <v>43576</v>
      </c>
      <c r="E8729" s="921" t="s">
        <v>298</v>
      </c>
      <c r="F8729" s="921" t="s">
        <v>3292</v>
      </c>
      <c r="G8729" s="921"/>
      <c r="H8729" s="924" t="s">
        <v>30</v>
      </c>
      <c r="I8729" s="924"/>
      <c r="J8729" s="14" t="s">
        <v>31</v>
      </c>
      <c r="K8729" s="14" t="s">
        <v>32</v>
      </c>
      <c r="L8729" s="16">
        <v>421.43</v>
      </c>
    </row>
    <row r="8730" spans="1:12" s="1" customFormat="1" ht="407.25" customHeight="1" x14ac:dyDescent="0.15">
      <c r="A8730" s="918"/>
      <c r="B8730" s="921"/>
      <c r="C8730" s="922"/>
      <c r="D8730" s="923"/>
      <c r="E8730" s="921"/>
      <c r="F8730" s="921"/>
      <c r="G8730" s="921"/>
      <c r="H8730" s="924" t="s">
        <v>33</v>
      </c>
      <c r="I8730" s="924"/>
      <c r="J8730" s="14" t="s">
        <v>31</v>
      </c>
      <c r="K8730" s="14" t="s">
        <v>31</v>
      </c>
      <c r="L8730" s="16">
        <v>0</v>
      </c>
    </row>
    <row r="8731" spans="1:12" s="1" customFormat="1" ht="24" customHeight="1" x14ac:dyDescent="0.15">
      <c r="A8731" s="918"/>
      <c r="B8731" s="9" t="s">
        <v>34</v>
      </c>
      <c r="C8731" s="13" t="s">
        <v>35</v>
      </c>
      <c r="D8731" s="13" t="s">
        <v>36</v>
      </c>
      <c r="E8731" s="13" t="s">
        <v>37</v>
      </c>
      <c r="F8731" s="920"/>
      <c r="G8731" s="920"/>
      <c r="H8731" s="924" t="s">
        <v>38</v>
      </c>
      <c r="I8731" s="924"/>
      <c r="J8731" s="921" t="s">
        <v>31</v>
      </c>
      <c r="K8731" s="921" t="s">
        <v>31</v>
      </c>
      <c r="L8731" s="925">
        <v>0</v>
      </c>
    </row>
    <row r="8732" spans="1:12" s="1" customFormat="1" ht="24" customHeight="1" x14ac:dyDescent="0.15">
      <c r="A8732" s="918"/>
      <c r="B8732" s="14" t="s">
        <v>61</v>
      </c>
      <c r="C8732" s="14" t="s">
        <v>3292</v>
      </c>
      <c r="D8732" s="15">
        <v>43578</v>
      </c>
      <c r="E8732" s="14" t="s">
        <v>271</v>
      </c>
      <c r="F8732" s="920"/>
      <c r="G8732" s="920"/>
      <c r="H8732" s="924"/>
      <c r="I8732" s="924"/>
      <c r="J8732" s="921"/>
      <c r="K8732" s="921"/>
      <c r="L8732" s="925"/>
    </row>
    <row r="8733" spans="1:12" s="1" customFormat="1" ht="24" customHeight="1" x14ac:dyDescent="0.15">
      <c r="A8733" s="918">
        <v>1626</v>
      </c>
      <c r="B8733" s="9" t="s">
        <v>22</v>
      </c>
      <c r="C8733" s="13" t="s">
        <v>23</v>
      </c>
      <c r="D8733" s="13" t="s">
        <v>24</v>
      </c>
      <c r="E8733" s="13" t="s">
        <v>25</v>
      </c>
      <c r="F8733" s="919" t="s">
        <v>17</v>
      </c>
      <c r="G8733" s="919"/>
      <c r="H8733" s="920"/>
      <c r="I8733" s="920"/>
      <c r="J8733" s="920"/>
      <c r="K8733" s="920"/>
      <c r="L8733" s="920"/>
    </row>
    <row r="8734" spans="1:12" s="1" customFormat="1" ht="26.25" customHeight="1" x14ac:dyDescent="0.15">
      <c r="A8734" s="918"/>
      <c r="B8734" s="921" t="s">
        <v>4669</v>
      </c>
      <c r="C8734" s="922" t="s">
        <v>4671</v>
      </c>
      <c r="D8734" s="923">
        <v>43717</v>
      </c>
      <c r="E8734" s="921" t="s">
        <v>43</v>
      </c>
      <c r="F8734" s="921" t="s">
        <v>2894</v>
      </c>
      <c r="G8734" s="921"/>
      <c r="H8734" s="924" t="s">
        <v>30</v>
      </c>
      <c r="I8734" s="924"/>
      <c r="J8734" s="14" t="s">
        <v>31</v>
      </c>
      <c r="K8734" s="14" t="s">
        <v>32</v>
      </c>
      <c r="L8734" s="16">
        <v>293.14</v>
      </c>
    </row>
    <row r="8735" spans="1:12" s="1" customFormat="1" ht="409.2" customHeight="1" x14ac:dyDescent="0.15">
      <c r="A8735" s="918"/>
      <c r="B8735" s="921"/>
      <c r="C8735" s="922"/>
      <c r="D8735" s="923"/>
      <c r="E8735" s="921"/>
      <c r="F8735" s="921"/>
      <c r="G8735" s="921"/>
      <c r="H8735" s="924" t="s">
        <v>33</v>
      </c>
      <c r="I8735" s="924"/>
      <c r="J8735" s="921" t="s">
        <v>31</v>
      </c>
      <c r="K8735" s="921" t="s">
        <v>32</v>
      </c>
      <c r="L8735" s="925">
        <v>957.78</v>
      </c>
    </row>
    <row r="8736" spans="1:12" s="1" customFormat="1" ht="82.35" customHeight="1" x14ac:dyDescent="0.15">
      <c r="A8736" s="918"/>
      <c r="B8736" s="921"/>
      <c r="C8736" s="922"/>
      <c r="D8736" s="923"/>
      <c r="E8736" s="921"/>
      <c r="F8736" s="921"/>
      <c r="G8736" s="921"/>
      <c r="H8736" s="924"/>
      <c r="I8736" s="924"/>
      <c r="J8736" s="921"/>
      <c r="K8736" s="921"/>
      <c r="L8736" s="925"/>
    </row>
    <row r="8737" spans="1:12" s="1" customFormat="1" ht="24" customHeight="1" x14ac:dyDescent="0.15">
      <c r="A8737" s="918"/>
      <c r="B8737" s="9" t="s">
        <v>34</v>
      </c>
      <c r="C8737" s="13" t="s">
        <v>35</v>
      </c>
      <c r="D8737" s="13" t="s">
        <v>36</v>
      </c>
      <c r="E8737" s="13" t="s">
        <v>37</v>
      </c>
      <c r="F8737" s="920"/>
      <c r="G8737" s="920"/>
      <c r="H8737" s="924" t="s">
        <v>38</v>
      </c>
      <c r="I8737" s="924"/>
      <c r="J8737" s="921" t="s">
        <v>31</v>
      </c>
      <c r="K8737" s="921" t="s">
        <v>32</v>
      </c>
      <c r="L8737" s="925">
        <v>10.94</v>
      </c>
    </row>
    <row r="8738" spans="1:12" s="1" customFormat="1" ht="24" customHeight="1" x14ac:dyDescent="0.15">
      <c r="A8738" s="918"/>
      <c r="B8738" s="14" t="s">
        <v>61</v>
      </c>
      <c r="C8738" s="14" t="s">
        <v>2894</v>
      </c>
      <c r="D8738" s="15">
        <v>43723</v>
      </c>
      <c r="E8738" s="14" t="s">
        <v>80</v>
      </c>
      <c r="F8738" s="920"/>
      <c r="G8738" s="920"/>
      <c r="H8738" s="924"/>
      <c r="I8738" s="924"/>
      <c r="J8738" s="921"/>
      <c r="K8738" s="921"/>
      <c r="L8738" s="925"/>
    </row>
    <row r="8739" spans="1:12" s="1" customFormat="1" ht="24" customHeight="1" x14ac:dyDescent="0.15">
      <c r="A8739" s="918">
        <v>1627</v>
      </c>
      <c r="B8739" s="9" t="s">
        <v>22</v>
      </c>
      <c r="C8739" s="13" t="s">
        <v>23</v>
      </c>
      <c r="D8739" s="13" t="s">
        <v>24</v>
      </c>
      <c r="E8739" s="13" t="s">
        <v>25</v>
      </c>
      <c r="F8739" s="919" t="s">
        <v>17</v>
      </c>
      <c r="G8739" s="919"/>
      <c r="H8739" s="920"/>
      <c r="I8739" s="920"/>
      <c r="J8739" s="920"/>
      <c r="K8739" s="920"/>
      <c r="L8739" s="920"/>
    </row>
    <row r="8740" spans="1:12" s="1" customFormat="1" ht="26.25" customHeight="1" x14ac:dyDescent="0.15">
      <c r="A8740" s="918"/>
      <c r="B8740" s="921" t="s">
        <v>4672</v>
      </c>
      <c r="C8740" s="922" t="s">
        <v>4673</v>
      </c>
      <c r="D8740" s="923">
        <v>43576</v>
      </c>
      <c r="E8740" s="921" t="s">
        <v>2230</v>
      </c>
      <c r="F8740" s="921" t="s">
        <v>4674</v>
      </c>
      <c r="G8740" s="921"/>
      <c r="H8740" s="924" t="s">
        <v>30</v>
      </c>
      <c r="I8740" s="924"/>
      <c r="J8740" s="14" t="s">
        <v>31</v>
      </c>
      <c r="K8740" s="14" t="s">
        <v>32</v>
      </c>
      <c r="L8740" s="16">
        <v>934</v>
      </c>
    </row>
    <row r="8741" spans="1:12" s="1" customFormat="1" ht="409.2" customHeight="1" x14ac:dyDescent="0.15">
      <c r="A8741" s="918"/>
      <c r="B8741" s="921"/>
      <c r="C8741" s="922"/>
      <c r="D8741" s="923"/>
      <c r="E8741" s="921"/>
      <c r="F8741" s="921"/>
      <c r="G8741" s="921"/>
      <c r="H8741" s="924" t="s">
        <v>33</v>
      </c>
      <c r="I8741" s="924"/>
      <c r="J8741" s="921" t="s">
        <v>31</v>
      </c>
      <c r="K8741" s="921" t="s">
        <v>32</v>
      </c>
      <c r="L8741" s="925">
        <v>1748.48</v>
      </c>
    </row>
    <row r="8742" spans="1:12" s="1" customFormat="1" ht="19.350000000000001" customHeight="1" x14ac:dyDescent="0.15">
      <c r="A8742" s="918"/>
      <c r="B8742" s="921"/>
      <c r="C8742" s="922"/>
      <c r="D8742" s="923"/>
      <c r="E8742" s="921"/>
      <c r="F8742" s="921"/>
      <c r="G8742" s="921"/>
      <c r="H8742" s="924"/>
      <c r="I8742" s="924"/>
      <c r="J8742" s="921"/>
      <c r="K8742" s="921"/>
      <c r="L8742" s="925"/>
    </row>
    <row r="8743" spans="1:12" s="1" customFormat="1" ht="24" customHeight="1" x14ac:dyDescent="0.15">
      <c r="A8743" s="918"/>
      <c r="B8743" s="9" t="s">
        <v>34</v>
      </c>
      <c r="C8743" s="13" t="s">
        <v>35</v>
      </c>
      <c r="D8743" s="13" t="s">
        <v>36</v>
      </c>
      <c r="E8743" s="13" t="s">
        <v>37</v>
      </c>
      <c r="F8743" s="920"/>
      <c r="G8743" s="920"/>
      <c r="H8743" s="924" t="s">
        <v>38</v>
      </c>
      <c r="I8743" s="924"/>
      <c r="J8743" s="921" t="s">
        <v>31</v>
      </c>
      <c r="K8743" s="921" t="s">
        <v>31</v>
      </c>
      <c r="L8743" s="925">
        <v>0</v>
      </c>
    </row>
    <row r="8744" spans="1:12" s="1" customFormat="1" ht="24" customHeight="1" x14ac:dyDescent="0.15">
      <c r="A8744" s="918"/>
      <c r="B8744" s="14" t="s">
        <v>229</v>
      </c>
      <c r="C8744" s="14" t="s">
        <v>4674</v>
      </c>
      <c r="D8744" s="15">
        <v>43581</v>
      </c>
      <c r="E8744" s="14" t="s">
        <v>687</v>
      </c>
      <c r="F8744" s="920"/>
      <c r="G8744" s="920"/>
      <c r="H8744" s="924"/>
      <c r="I8744" s="924"/>
      <c r="J8744" s="921"/>
      <c r="K8744" s="921"/>
      <c r="L8744" s="925"/>
    </row>
    <row r="8745" spans="1:12" s="1" customFormat="1" ht="24" customHeight="1" x14ac:dyDescent="0.15">
      <c r="A8745" s="918">
        <v>1628</v>
      </c>
      <c r="B8745" s="9" t="s">
        <v>22</v>
      </c>
      <c r="C8745" s="13" t="s">
        <v>23</v>
      </c>
      <c r="D8745" s="13" t="s">
        <v>24</v>
      </c>
      <c r="E8745" s="13" t="s">
        <v>25</v>
      </c>
      <c r="F8745" s="919" t="s">
        <v>17</v>
      </c>
      <c r="G8745" s="919"/>
      <c r="H8745" s="920"/>
      <c r="I8745" s="920"/>
      <c r="J8745" s="920"/>
      <c r="K8745" s="920"/>
      <c r="L8745" s="920"/>
    </row>
    <row r="8746" spans="1:12" s="1" customFormat="1" ht="26.25" customHeight="1" x14ac:dyDescent="0.15">
      <c r="A8746" s="918"/>
      <c r="B8746" s="921" t="s">
        <v>4672</v>
      </c>
      <c r="C8746" s="922" t="s">
        <v>4675</v>
      </c>
      <c r="D8746" s="923">
        <v>43736</v>
      </c>
      <c r="E8746" s="921" t="s">
        <v>4183</v>
      </c>
      <c r="F8746" s="921" t="s">
        <v>4676</v>
      </c>
      <c r="G8746" s="921"/>
      <c r="H8746" s="924" t="s">
        <v>30</v>
      </c>
      <c r="I8746" s="924"/>
      <c r="J8746" s="14" t="s">
        <v>31</v>
      </c>
      <c r="K8746" s="14" t="s">
        <v>32</v>
      </c>
      <c r="L8746" s="16">
        <v>461</v>
      </c>
    </row>
    <row r="8747" spans="1:12" s="1" customFormat="1" ht="409.2" customHeight="1" x14ac:dyDescent="0.15">
      <c r="A8747" s="918"/>
      <c r="B8747" s="921"/>
      <c r="C8747" s="922"/>
      <c r="D8747" s="923"/>
      <c r="E8747" s="921"/>
      <c r="F8747" s="921"/>
      <c r="G8747" s="921"/>
      <c r="H8747" s="924" t="s">
        <v>33</v>
      </c>
      <c r="I8747" s="924"/>
      <c r="J8747" s="921" t="s">
        <v>31</v>
      </c>
      <c r="K8747" s="921" t="s">
        <v>31</v>
      </c>
      <c r="L8747" s="925">
        <v>0</v>
      </c>
    </row>
    <row r="8748" spans="1:12" s="1" customFormat="1" ht="344.85" customHeight="1" x14ac:dyDescent="0.15">
      <c r="A8748" s="918"/>
      <c r="B8748" s="921"/>
      <c r="C8748" s="922"/>
      <c r="D8748" s="923"/>
      <c r="E8748" s="921"/>
      <c r="F8748" s="921"/>
      <c r="G8748" s="921"/>
      <c r="H8748" s="924"/>
      <c r="I8748" s="924"/>
      <c r="J8748" s="921"/>
      <c r="K8748" s="921"/>
      <c r="L8748" s="925"/>
    </row>
    <row r="8749" spans="1:12" s="1" customFormat="1" ht="24" customHeight="1" x14ac:dyDescent="0.15">
      <c r="A8749" s="918"/>
      <c r="B8749" s="9" t="s">
        <v>34</v>
      </c>
      <c r="C8749" s="13" t="s">
        <v>35</v>
      </c>
      <c r="D8749" s="13" t="s">
        <v>36</v>
      </c>
      <c r="E8749" s="13" t="s">
        <v>37</v>
      </c>
      <c r="F8749" s="920"/>
      <c r="G8749" s="920"/>
      <c r="H8749" s="924" t="s">
        <v>38</v>
      </c>
      <c r="I8749" s="924"/>
      <c r="J8749" s="921" t="s">
        <v>31</v>
      </c>
      <c r="K8749" s="921" t="s">
        <v>32</v>
      </c>
      <c r="L8749" s="925">
        <v>280</v>
      </c>
    </row>
    <row r="8750" spans="1:12" s="1" customFormat="1" ht="24" customHeight="1" x14ac:dyDescent="0.15">
      <c r="A8750" s="918"/>
      <c r="B8750" s="14" t="s">
        <v>229</v>
      </c>
      <c r="C8750" s="14" t="s">
        <v>4676</v>
      </c>
      <c r="D8750" s="15">
        <v>43738</v>
      </c>
      <c r="E8750" s="14" t="s">
        <v>433</v>
      </c>
      <c r="F8750" s="920"/>
      <c r="G8750" s="920"/>
      <c r="H8750" s="924"/>
      <c r="I8750" s="924"/>
      <c r="J8750" s="921"/>
      <c r="K8750" s="921"/>
      <c r="L8750" s="925"/>
    </row>
    <row r="8751" spans="1:12" s="1" customFormat="1" ht="24" customHeight="1" x14ac:dyDescent="0.15">
      <c r="A8751" s="918">
        <v>1629</v>
      </c>
      <c r="B8751" s="9" t="s">
        <v>22</v>
      </c>
      <c r="C8751" s="13" t="s">
        <v>23</v>
      </c>
      <c r="D8751" s="13" t="s">
        <v>24</v>
      </c>
      <c r="E8751" s="13" t="s">
        <v>25</v>
      </c>
      <c r="F8751" s="919" t="s">
        <v>17</v>
      </c>
      <c r="G8751" s="919"/>
      <c r="H8751" s="920"/>
      <c r="I8751" s="920"/>
      <c r="J8751" s="920"/>
      <c r="K8751" s="920"/>
      <c r="L8751" s="920"/>
    </row>
    <row r="8752" spans="1:12" s="1" customFormat="1" ht="26.25" customHeight="1" x14ac:dyDescent="0.15">
      <c r="A8752" s="918"/>
      <c r="B8752" s="921" t="s">
        <v>4677</v>
      </c>
      <c r="C8752" s="922" t="s">
        <v>4678</v>
      </c>
      <c r="D8752" s="923">
        <v>43568</v>
      </c>
      <c r="E8752" s="921" t="s">
        <v>1753</v>
      </c>
      <c r="F8752" s="921" t="s">
        <v>4679</v>
      </c>
      <c r="G8752" s="921"/>
      <c r="H8752" s="924" t="s">
        <v>30</v>
      </c>
      <c r="I8752" s="924"/>
      <c r="J8752" s="14" t="s">
        <v>31</v>
      </c>
      <c r="K8752" s="14" t="s">
        <v>32</v>
      </c>
      <c r="L8752" s="16">
        <v>817</v>
      </c>
    </row>
    <row r="8753" spans="1:12" s="1" customFormat="1" ht="365.25" customHeight="1" x14ac:dyDescent="0.15">
      <c r="A8753" s="918"/>
      <c r="B8753" s="921"/>
      <c r="C8753" s="922"/>
      <c r="D8753" s="923"/>
      <c r="E8753" s="921"/>
      <c r="F8753" s="921"/>
      <c r="G8753" s="921"/>
      <c r="H8753" s="924" t="s">
        <v>33</v>
      </c>
      <c r="I8753" s="924"/>
      <c r="J8753" s="14" t="s">
        <v>31</v>
      </c>
      <c r="K8753" s="14" t="s">
        <v>31</v>
      </c>
      <c r="L8753" s="16">
        <v>0</v>
      </c>
    </row>
    <row r="8754" spans="1:12" s="1" customFormat="1" ht="24" customHeight="1" x14ac:dyDescent="0.15">
      <c r="A8754" s="918"/>
      <c r="B8754" s="9" t="s">
        <v>34</v>
      </c>
      <c r="C8754" s="13" t="s">
        <v>35</v>
      </c>
      <c r="D8754" s="13" t="s">
        <v>36</v>
      </c>
      <c r="E8754" s="13" t="s">
        <v>37</v>
      </c>
      <c r="F8754" s="920"/>
      <c r="G8754" s="920"/>
      <c r="H8754" s="924" t="s">
        <v>38</v>
      </c>
      <c r="I8754" s="924"/>
      <c r="J8754" s="921" t="s">
        <v>31</v>
      </c>
      <c r="K8754" s="921" t="s">
        <v>31</v>
      </c>
      <c r="L8754" s="925">
        <v>0</v>
      </c>
    </row>
    <row r="8755" spans="1:12" s="1" customFormat="1" ht="24" customHeight="1" x14ac:dyDescent="0.15">
      <c r="A8755" s="918"/>
      <c r="B8755" s="14" t="s">
        <v>61</v>
      </c>
      <c r="C8755" s="14" t="s">
        <v>4679</v>
      </c>
      <c r="D8755" s="15">
        <v>43575</v>
      </c>
      <c r="E8755" s="14" t="s">
        <v>4680</v>
      </c>
      <c r="F8755" s="920"/>
      <c r="G8755" s="920"/>
      <c r="H8755" s="924"/>
      <c r="I8755" s="924"/>
      <c r="J8755" s="921"/>
      <c r="K8755" s="921"/>
      <c r="L8755" s="925"/>
    </row>
    <row r="8756" spans="1:12" s="1" customFormat="1" ht="24" customHeight="1" x14ac:dyDescent="0.15">
      <c r="A8756" s="918">
        <v>1630</v>
      </c>
      <c r="B8756" s="9" t="s">
        <v>22</v>
      </c>
      <c r="C8756" s="13" t="s">
        <v>23</v>
      </c>
      <c r="D8756" s="13" t="s">
        <v>24</v>
      </c>
      <c r="E8756" s="13" t="s">
        <v>25</v>
      </c>
      <c r="F8756" s="919" t="s">
        <v>17</v>
      </c>
      <c r="G8756" s="919"/>
      <c r="H8756" s="920"/>
      <c r="I8756" s="920"/>
      <c r="J8756" s="920"/>
      <c r="K8756" s="920"/>
      <c r="L8756" s="920"/>
    </row>
    <row r="8757" spans="1:12" s="1" customFormat="1" ht="26.25" customHeight="1" x14ac:dyDescent="0.15">
      <c r="A8757" s="918"/>
      <c r="B8757" s="921" t="s">
        <v>4677</v>
      </c>
      <c r="C8757" s="922" t="s">
        <v>4681</v>
      </c>
      <c r="D8757" s="923">
        <v>43627</v>
      </c>
      <c r="E8757" s="921" t="s">
        <v>83</v>
      </c>
      <c r="F8757" s="921" t="s">
        <v>4682</v>
      </c>
      <c r="G8757" s="921"/>
      <c r="H8757" s="924" t="s">
        <v>30</v>
      </c>
      <c r="I8757" s="924"/>
      <c r="J8757" s="14" t="s">
        <v>31</v>
      </c>
      <c r="K8757" s="14" t="s">
        <v>32</v>
      </c>
      <c r="L8757" s="16">
        <v>721.8</v>
      </c>
    </row>
    <row r="8758" spans="1:12" s="1" customFormat="1" ht="344.25" customHeight="1" x14ac:dyDescent="0.15">
      <c r="A8758" s="918"/>
      <c r="B8758" s="921"/>
      <c r="C8758" s="922"/>
      <c r="D8758" s="923"/>
      <c r="E8758" s="921"/>
      <c r="F8758" s="921"/>
      <c r="G8758" s="921"/>
      <c r="H8758" s="924" t="s">
        <v>33</v>
      </c>
      <c r="I8758" s="924"/>
      <c r="J8758" s="14" t="s">
        <v>31</v>
      </c>
      <c r="K8758" s="14" t="s">
        <v>32</v>
      </c>
      <c r="L8758" s="16">
        <v>1503.03</v>
      </c>
    </row>
    <row r="8759" spans="1:12" s="1" customFormat="1" ht="24" customHeight="1" x14ac:dyDescent="0.15">
      <c r="A8759" s="918"/>
      <c r="B8759" s="9" t="s">
        <v>34</v>
      </c>
      <c r="C8759" s="13" t="s">
        <v>35</v>
      </c>
      <c r="D8759" s="13" t="s">
        <v>36</v>
      </c>
      <c r="E8759" s="13" t="s">
        <v>37</v>
      </c>
      <c r="F8759" s="920"/>
      <c r="G8759" s="920"/>
      <c r="H8759" s="924" t="s">
        <v>38</v>
      </c>
      <c r="I8759" s="924"/>
      <c r="J8759" s="921" t="s">
        <v>31</v>
      </c>
      <c r="K8759" s="921" t="s">
        <v>32</v>
      </c>
      <c r="L8759" s="925">
        <v>52.09</v>
      </c>
    </row>
    <row r="8760" spans="1:12" s="1" customFormat="1" ht="24" customHeight="1" x14ac:dyDescent="0.15">
      <c r="A8760" s="918"/>
      <c r="B8760" s="14" t="s">
        <v>61</v>
      </c>
      <c r="C8760" s="14" t="s">
        <v>4682</v>
      </c>
      <c r="D8760" s="15">
        <v>43632</v>
      </c>
      <c r="E8760" s="14" t="s">
        <v>4683</v>
      </c>
      <c r="F8760" s="920"/>
      <c r="G8760" s="920"/>
      <c r="H8760" s="924"/>
      <c r="I8760" s="924"/>
      <c r="J8760" s="921"/>
      <c r="K8760" s="921"/>
      <c r="L8760" s="925"/>
    </row>
    <row r="8761" spans="1:12" s="1" customFormat="1" ht="24" customHeight="1" x14ac:dyDescent="0.15">
      <c r="A8761" s="918">
        <v>1631</v>
      </c>
      <c r="B8761" s="9" t="s">
        <v>22</v>
      </c>
      <c r="C8761" s="13" t="s">
        <v>23</v>
      </c>
      <c r="D8761" s="13" t="s">
        <v>24</v>
      </c>
      <c r="E8761" s="13" t="s">
        <v>25</v>
      </c>
      <c r="F8761" s="919" t="s">
        <v>17</v>
      </c>
      <c r="G8761" s="919"/>
      <c r="H8761" s="920"/>
      <c r="I8761" s="920"/>
      <c r="J8761" s="920"/>
      <c r="K8761" s="920"/>
      <c r="L8761" s="920"/>
    </row>
    <row r="8762" spans="1:12" s="1" customFormat="1" ht="26.25" customHeight="1" x14ac:dyDescent="0.15">
      <c r="A8762" s="918"/>
      <c r="B8762" s="921" t="s">
        <v>4677</v>
      </c>
      <c r="C8762" s="922" t="s">
        <v>4684</v>
      </c>
      <c r="D8762" s="923">
        <v>43729</v>
      </c>
      <c r="E8762" s="921" t="s">
        <v>696</v>
      </c>
      <c r="F8762" s="921" t="s">
        <v>4685</v>
      </c>
      <c r="G8762" s="921"/>
      <c r="H8762" s="924" t="s">
        <v>30</v>
      </c>
      <c r="I8762" s="924"/>
      <c r="J8762" s="14" t="s">
        <v>31</v>
      </c>
      <c r="K8762" s="14" t="s">
        <v>32</v>
      </c>
      <c r="L8762" s="16">
        <v>529.26</v>
      </c>
    </row>
    <row r="8763" spans="1:12" s="1" customFormat="1" ht="409.2" customHeight="1" x14ac:dyDescent="0.15">
      <c r="A8763" s="918"/>
      <c r="B8763" s="921"/>
      <c r="C8763" s="922"/>
      <c r="D8763" s="923"/>
      <c r="E8763" s="921"/>
      <c r="F8763" s="921"/>
      <c r="G8763" s="921"/>
      <c r="H8763" s="924" t="s">
        <v>33</v>
      </c>
      <c r="I8763" s="924"/>
      <c r="J8763" s="921" t="s">
        <v>31</v>
      </c>
      <c r="K8763" s="921" t="s">
        <v>31</v>
      </c>
      <c r="L8763" s="925">
        <v>0</v>
      </c>
    </row>
    <row r="8764" spans="1:12" s="1" customFormat="1" ht="8.85" customHeight="1" x14ac:dyDescent="0.15">
      <c r="A8764" s="918"/>
      <c r="B8764" s="921"/>
      <c r="C8764" s="922"/>
      <c r="D8764" s="923"/>
      <c r="E8764" s="921"/>
      <c r="F8764" s="921"/>
      <c r="G8764" s="921"/>
      <c r="H8764" s="924"/>
      <c r="I8764" s="924"/>
      <c r="J8764" s="921"/>
      <c r="K8764" s="921"/>
      <c r="L8764" s="925"/>
    </row>
    <row r="8765" spans="1:12" s="1" customFormat="1" ht="24" customHeight="1" x14ac:dyDescent="0.15">
      <c r="A8765" s="918"/>
      <c r="B8765" s="9" t="s">
        <v>34</v>
      </c>
      <c r="C8765" s="13" t="s">
        <v>35</v>
      </c>
      <c r="D8765" s="13" t="s">
        <v>36</v>
      </c>
      <c r="E8765" s="13" t="s">
        <v>37</v>
      </c>
      <c r="F8765" s="920"/>
      <c r="G8765" s="920"/>
      <c r="H8765" s="924" t="s">
        <v>38</v>
      </c>
      <c r="I8765" s="924"/>
      <c r="J8765" s="921" t="s">
        <v>31</v>
      </c>
      <c r="K8765" s="921" t="s">
        <v>31</v>
      </c>
      <c r="L8765" s="925">
        <v>0</v>
      </c>
    </row>
    <row r="8766" spans="1:12" s="1" customFormat="1" ht="24" customHeight="1" x14ac:dyDescent="0.15">
      <c r="A8766" s="918"/>
      <c r="B8766" s="14" t="s">
        <v>61</v>
      </c>
      <c r="C8766" s="14" t="s">
        <v>4685</v>
      </c>
      <c r="D8766" s="15">
        <v>43736</v>
      </c>
      <c r="E8766" s="14" t="s">
        <v>4686</v>
      </c>
      <c r="F8766" s="920"/>
      <c r="G8766" s="920"/>
      <c r="H8766" s="924"/>
      <c r="I8766" s="924"/>
      <c r="J8766" s="921"/>
      <c r="K8766" s="921"/>
      <c r="L8766" s="925"/>
    </row>
    <row r="8767" spans="1:12" s="1" customFormat="1" ht="24" customHeight="1" x14ac:dyDescent="0.15">
      <c r="A8767" s="918">
        <v>1632</v>
      </c>
      <c r="B8767" s="9" t="s">
        <v>22</v>
      </c>
      <c r="C8767" s="13" t="s">
        <v>23</v>
      </c>
      <c r="D8767" s="13" t="s">
        <v>24</v>
      </c>
      <c r="E8767" s="13" t="s">
        <v>25</v>
      </c>
      <c r="F8767" s="919" t="s">
        <v>17</v>
      </c>
      <c r="G8767" s="919"/>
      <c r="H8767" s="920"/>
      <c r="I8767" s="920"/>
      <c r="J8767" s="920"/>
      <c r="K8767" s="920"/>
      <c r="L8767" s="920"/>
    </row>
    <row r="8768" spans="1:12" s="1" customFormat="1" ht="26.25" customHeight="1" x14ac:dyDescent="0.15">
      <c r="A8768" s="918"/>
      <c r="B8768" s="921" t="s">
        <v>4677</v>
      </c>
      <c r="C8768" s="922" t="s">
        <v>4684</v>
      </c>
      <c r="D8768" s="923">
        <v>43729</v>
      </c>
      <c r="E8768" s="921" t="s">
        <v>696</v>
      </c>
      <c r="F8768" s="921" t="s">
        <v>1977</v>
      </c>
      <c r="G8768" s="921"/>
      <c r="H8768" s="924" t="s">
        <v>30</v>
      </c>
      <c r="I8768" s="924"/>
      <c r="J8768" s="14" t="s">
        <v>31</v>
      </c>
      <c r="K8768" s="14" t="s">
        <v>32</v>
      </c>
      <c r="L8768" s="16">
        <v>732.84</v>
      </c>
    </row>
    <row r="8769" spans="1:12" s="1" customFormat="1" ht="409.2" customHeight="1" x14ac:dyDescent="0.15">
      <c r="A8769" s="918"/>
      <c r="B8769" s="921"/>
      <c r="C8769" s="922"/>
      <c r="D8769" s="923"/>
      <c r="E8769" s="921"/>
      <c r="F8769" s="921"/>
      <c r="G8769" s="921"/>
      <c r="H8769" s="924" t="s">
        <v>33</v>
      </c>
      <c r="I8769" s="924"/>
      <c r="J8769" s="921" t="s">
        <v>31</v>
      </c>
      <c r="K8769" s="921" t="s">
        <v>32</v>
      </c>
      <c r="L8769" s="925">
        <v>1878.5</v>
      </c>
    </row>
    <row r="8770" spans="1:12" s="1" customFormat="1" ht="8.85" customHeight="1" x14ac:dyDescent="0.15">
      <c r="A8770" s="918"/>
      <c r="B8770" s="921"/>
      <c r="C8770" s="922"/>
      <c r="D8770" s="923"/>
      <c r="E8770" s="921"/>
      <c r="F8770" s="921"/>
      <c r="G8770" s="921"/>
      <c r="H8770" s="924"/>
      <c r="I8770" s="924"/>
      <c r="J8770" s="921"/>
      <c r="K8770" s="921"/>
      <c r="L8770" s="925"/>
    </row>
    <row r="8771" spans="1:12" s="1" customFormat="1" ht="24" customHeight="1" x14ac:dyDescent="0.15">
      <c r="A8771" s="918"/>
      <c r="B8771" s="9" t="s">
        <v>34</v>
      </c>
      <c r="C8771" s="13" t="s">
        <v>35</v>
      </c>
      <c r="D8771" s="13" t="s">
        <v>36</v>
      </c>
      <c r="E8771" s="13" t="s">
        <v>37</v>
      </c>
      <c r="F8771" s="920"/>
      <c r="G8771" s="920"/>
      <c r="H8771" s="924" t="s">
        <v>38</v>
      </c>
      <c r="I8771" s="924"/>
      <c r="J8771" s="921" t="s">
        <v>31</v>
      </c>
      <c r="K8771" s="921" t="s">
        <v>31</v>
      </c>
      <c r="L8771" s="925">
        <v>0</v>
      </c>
    </row>
    <row r="8772" spans="1:12" s="1" customFormat="1" ht="24" customHeight="1" x14ac:dyDescent="0.15">
      <c r="A8772" s="918"/>
      <c r="B8772" s="14" t="s">
        <v>61</v>
      </c>
      <c r="C8772" s="14" t="s">
        <v>1977</v>
      </c>
      <c r="D8772" s="15">
        <v>43736</v>
      </c>
      <c r="E8772" s="14" t="s">
        <v>4686</v>
      </c>
      <c r="F8772" s="920"/>
      <c r="G8772" s="920"/>
      <c r="H8772" s="924"/>
      <c r="I8772" s="924"/>
      <c r="J8772" s="921"/>
      <c r="K8772" s="921"/>
      <c r="L8772" s="925"/>
    </row>
    <row r="8773" spans="1:12" s="1" customFormat="1" ht="24" customHeight="1" x14ac:dyDescent="0.15">
      <c r="A8773" s="918">
        <v>1633</v>
      </c>
      <c r="B8773" s="9" t="s">
        <v>22</v>
      </c>
      <c r="C8773" s="13" t="s">
        <v>23</v>
      </c>
      <c r="D8773" s="13" t="s">
        <v>24</v>
      </c>
      <c r="E8773" s="13" t="s">
        <v>25</v>
      </c>
      <c r="F8773" s="919" t="s">
        <v>17</v>
      </c>
      <c r="G8773" s="919"/>
      <c r="H8773" s="920"/>
      <c r="I8773" s="920"/>
      <c r="J8773" s="920"/>
      <c r="K8773" s="920"/>
      <c r="L8773" s="920"/>
    </row>
    <row r="8774" spans="1:12" s="1" customFormat="1" ht="26.25" customHeight="1" x14ac:dyDescent="0.15">
      <c r="A8774" s="918"/>
      <c r="B8774" s="921" t="s">
        <v>4687</v>
      </c>
      <c r="C8774" s="922" t="s">
        <v>4688</v>
      </c>
      <c r="D8774" s="923">
        <v>43580</v>
      </c>
      <c r="E8774" s="921" t="s">
        <v>1542</v>
      </c>
      <c r="F8774" s="921" t="s">
        <v>1543</v>
      </c>
      <c r="G8774" s="921"/>
      <c r="H8774" s="924" t="s">
        <v>30</v>
      </c>
      <c r="I8774" s="924"/>
      <c r="J8774" s="14" t="s">
        <v>31</v>
      </c>
      <c r="K8774" s="14" t="s">
        <v>32</v>
      </c>
      <c r="L8774" s="16">
        <v>377.5</v>
      </c>
    </row>
    <row r="8775" spans="1:12" s="1" customFormat="1" ht="281.25" customHeight="1" x14ac:dyDescent="0.15">
      <c r="A8775" s="918"/>
      <c r="B8775" s="921"/>
      <c r="C8775" s="922"/>
      <c r="D8775" s="923"/>
      <c r="E8775" s="921"/>
      <c r="F8775" s="921"/>
      <c r="G8775" s="921"/>
      <c r="H8775" s="924" t="s">
        <v>33</v>
      </c>
      <c r="I8775" s="924"/>
      <c r="J8775" s="14" t="s">
        <v>31</v>
      </c>
      <c r="K8775" s="14" t="s">
        <v>32</v>
      </c>
      <c r="L8775" s="16">
        <v>385.6</v>
      </c>
    </row>
    <row r="8776" spans="1:12" s="1" customFormat="1" ht="24" customHeight="1" x14ac:dyDescent="0.15">
      <c r="A8776" s="918"/>
      <c r="B8776" s="9" t="s">
        <v>34</v>
      </c>
      <c r="C8776" s="13" t="s">
        <v>35</v>
      </c>
      <c r="D8776" s="13" t="s">
        <v>36</v>
      </c>
      <c r="E8776" s="13" t="s">
        <v>37</v>
      </c>
      <c r="F8776" s="920"/>
      <c r="G8776" s="920"/>
      <c r="H8776" s="924" t="s">
        <v>38</v>
      </c>
      <c r="I8776" s="924"/>
      <c r="J8776" s="921" t="s">
        <v>31</v>
      </c>
      <c r="K8776" s="921" t="s">
        <v>32</v>
      </c>
      <c r="L8776" s="925">
        <v>114</v>
      </c>
    </row>
    <row r="8777" spans="1:12" s="1" customFormat="1" ht="34.5" customHeight="1" x14ac:dyDescent="0.15">
      <c r="A8777" s="918"/>
      <c r="B8777" s="14" t="s">
        <v>4689</v>
      </c>
      <c r="C8777" s="14" t="s">
        <v>1543</v>
      </c>
      <c r="D8777" s="15">
        <v>43582</v>
      </c>
      <c r="E8777" s="14" t="s">
        <v>914</v>
      </c>
      <c r="F8777" s="920"/>
      <c r="G8777" s="920"/>
      <c r="H8777" s="924"/>
      <c r="I8777" s="924"/>
      <c r="J8777" s="921"/>
      <c r="K8777" s="921"/>
      <c r="L8777" s="925"/>
    </row>
    <row r="8778" spans="1:12" s="1" customFormat="1" ht="24" customHeight="1" x14ac:dyDescent="0.15">
      <c r="A8778" s="918">
        <v>1634</v>
      </c>
      <c r="B8778" s="9" t="s">
        <v>22</v>
      </c>
      <c r="C8778" s="13" t="s">
        <v>23</v>
      </c>
      <c r="D8778" s="13" t="s">
        <v>24</v>
      </c>
      <c r="E8778" s="13" t="s">
        <v>25</v>
      </c>
      <c r="F8778" s="919" t="s">
        <v>17</v>
      </c>
      <c r="G8778" s="919"/>
      <c r="H8778" s="920"/>
      <c r="I8778" s="920"/>
      <c r="J8778" s="920"/>
      <c r="K8778" s="920"/>
      <c r="L8778" s="920"/>
    </row>
    <row r="8779" spans="1:12" s="1" customFormat="1" ht="26.25" customHeight="1" x14ac:dyDescent="0.15">
      <c r="A8779" s="918"/>
      <c r="B8779" s="921" t="s">
        <v>4687</v>
      </c>
      <c r="C8779" s="922" t="s">
        <v>4690</v>
      </c>
      <c r="D8779" s="923">
        <v>43614</v>
      </c>
      <c r="E8779" s="921" t="s">
        <v>621</v>
      </c>
      <c r="F8779" s="921" t="s">
        <v>622</v>
      </c>
      <c r="G8779" s="921"/>
      <c r="H8779" s="924" t="s">
        <v>30</v>
      </c>
      <c r="I8779" s="924"/>
      <c r="J8779" s="14" t="s">
        <v>31</v>
      </c>
      <c r="K8779" s="14" t="s">
        <v>32</v>
      </c>
      <c r="L8779" s="16">
        <v>452</v>
      </c>
    </row>
    <row r="8780" spans="1:12" s="1" customFormat="1" ht="176.25" customHeight="1" x14ac:dyDescent="0.15">
      <c r="A8780" s="918"/>
      <c r="B8780" s="921"/>
      <c r="C8780" s="922"/>
      <c r="D8780" s="923"/>
      <c r="E8780" s="921"/>
      <c r="F8780" s="921"/>
      <c r="G8780" s="921"/>
      <c r="H8780" s="924" t="s">
        <v>33</v>
      </c>
      <c r="I8780" s="924"/>
      <c r="J8780" s="14" t="s">
        <v>31</v>
      </c>
      <c r="K8780" s="14" t="s">
        <v>32</v>
      </c>
      <c r="L8780" s="16">
        <v>276.5</v>
      </c>
    </row>
    <row r="8781" spans="1:12" s="1" customFormat="1" ht="24" customHeight="1" x14ac:dyDescent="0.15">
      <c r="A8781" s="918"/>
      <c r="B8781" s="9" t="s">
        <v>34</v>
      </c>
      <c r="C8781" s="13" t="s">
        <v>35</v>
      </c>
      <c r="D8781" s="13" t="s">
        <v>36</v>
      </c>
      <c r="E8781" s="13" t="s">
        <v>37</v>
      </c>
      <c r="F8781" s="920"/>
      <c r="G8781" s="920"/>
      <c r="H8781" s="924" t="s">
        <v>38</v>
      </c>
      <c r="I8781" s="924"/>
      <c r="J8781" s="921" t="s">
        <v>31</v>
      </c>
      <c r="K8781" s="921" t="s">
        <v>32</v>
      </c>
      <c r="L8781" s="925">
        <v>100</v>
      </c>
    </row>
    <row r="8782" spans="1:12" s="1" customFormat="1" ht="34.5" customHeight="1" x14ac:dyDescent="0.15">
      <c r="A8782" s="918"/>
      <c r="B8782" s="14" t="s">
        <v>4689</v>
      </c>
      <c r="C8782" s="14" t="s">
        <v>622</v>
      </c>
      <c r="D8782" s="15">
        <v>43616</v>
      </c>
      <c r="E8782" s="14" t="s">
        <v>4258</v>
      </c>
      <c r="F8782" s="920"/>
      <c r="G8782" s="920"/>
      <c r="H8782" s="924"/>
      <c r="I8782" s="924"/>
      <c r="J8782" s="921"/>
      <c r="K8782" s="921"/>
      <c r="L8782" s="925"/>
    </row>
    <row r="8783" spans="1:12" s="1" customFormat="1" ht="24" customHeight="1" x14ac:dyDescent="0.15">
      <c r="A8783" s="918">
        <v>1635</v>
      </c>
      <c r="B8783" s="9" t="s">
        <v>22</v>
      </c>
      <c r="C8783" s="13" t="s">
        <v>23</v>
      </c>
      <c r="D8783" s="13" t="s">
        <v>24</v>
      </c>
      <c r="E8783" s="13" t="s">
        <v>25</v>
      </c>
      <c r="F8783" s="919" t="s">
        <v>17</v>
      </c>
      <c r="G8783" s="919"/>
      <c r="H8783" s="920"/>
      <c r="I8783" s="920"/>
      <c r="J8783" s="920"/>
      <c r="K8783" s="920"/>
      <c r="L8783" s="920"/>
    </row>
    <row r="8784" spans="1:12" s="1" customFormat="1" ht="26.25" customHeight="1" x14ac:dyDescent="0.15">
      <c r="A8784" s="918"/>
      <c r="B8784" s="921" t="s">
        <v>4687</v>
      </c>
      <c r="C8784" s="922" t="s">
        <v>4691</v>
      </c>
      <c r="D8784" s="923">
        <v>43634</v>
      </c>
      <c r="E8784" s="921" t="s">
        <v>151</v>
      </c>
      <c r="F8784" s="921" t="s">
        <v>423</v>
      </c>
      <c r="G8784" s="921"/>
      <c r="H8784" s="924" t="s">
        <v>30</v>
      </c>
      <c r="I8784" s="924"/>
      <c r="J8784" s="14" t="s">
        <v>31</v>
      </c>
      <c r="K8784" s="14" t="s">
        <v>32</v>
      </c>
      <c r="L8784" s="16">
        <v>919.25</v>
      </c>
    </row>
    <row r="8785" spans="1:12" s="1" customFormat="1" ht="186.75" customHeight="1" x14ac:dyDescent="0.15">
      <c r="A8785" s="918"/>
      <c r="B8785" s="921"/>
      <c r="C8785" s="922"/>
      <c r="D8785" s="923"/>
      <c r="E8785" s="921"/>
      <c r="F8785" s="921"/>
      <c r="G8785" s="921"/>
      <c r="H8785" s="924" t="s">
        <v>33</v>
      </c>
      <c r="I8785" s="924"/>
      <c r="J8785" s="14" t="s">
        <v>31</v>
      </c>
      <c r="K8785" s="14" t="s">
        <v>32</v>
      </c>
      <c r="L8785" s="16">
        <v>689.56</v>
      </c>
    </row>
    <row r="8786" spans="1:12" s="1" customFormat="1" ht="24" customHeight="1" x14ac:dyDescent="0.15">
      <c r="A8786" s="918"/>
      <c r="B8786" s="9" t="s">
        <v>34</v>
      </c>
      <c r="C8786" s="13" t="s">
        <v>35</v>
      </c>
      <c r="D8786" s="13" t="s">
        <v>36</v>
      </c>
      <c r="E8786" s="13" t="s">
        <v>37</v>
      </c>
      <c r="F8786" s="920"/>
      <c r="G8786" s="920"/>
      <c r="H8786" s="924" t="s">
        <v>38</v>
      </c>
      <c r="I8786" s="924"/>
      <c r="J8786" s="921" t="s">
        <v>31</v>
      </c>
      <c r="K8786" s="921" t="s">
        <v>32</v>
      </c>
      <c r="L8786" s="925">
        <v>90.9</v>
      </c>
    </row>
    <row r="8787" spans="1:12" s="1" customFormat="1" ht="34.5" customHeight="1" x14ac:dyDescent="0.15">
      <c r="A8787" s="918"/>
      <c r="B8787" s="14" t="s">
        <v>4689</v>
      </c>
      <c r="C8787" s="14" t="s">
        <v>423</v>
      </c>
      <c r="D8787" s="15">
        <v>43637</v>
      </c>
      <c r="E8787" s="14" t="s">
        <v>300</v>
      </c>
      <c r="F8787" s="920"/>
      <c r="G8787" s="920"/>
      <c r="H8787" s="924"/>
      <c r="I8787" s="924"/>
      <c r="J8787" s="921"/>
      <c r="K8787" s="921"/>
      <c r="L8787" s="925"/>
    </row>
    <row r="8788" spans="1:12" s="1" customFormat="1" ht="24" customHeight="1" x14ac:dyDescent="0.15">
      <c r="A8788" s="918">
        <v>1636</v>
      </c>
      <c r="B8788" s="9" t="s">
        <v>22</v>
      </c>
      <c r="C8788" s="13" t="s">
        <v>23</v>
      </c>
      <c r="D8788" s="13" t="s">
        <v>24</v>
      </c>
      <c r="E8788" s="13" t="s">
        <v>25</v>
      </c>
      <c r="F8788" s="919" t="s">
        <v>17</v>
      </c>
      <c r="G8788" s="919"/>
      <c r="H8788" s="920"/>
      <c r="I8788" s="920"/>
      <c r="J8788" s="920"/>
      <c r="K8788" s="920"/>
      <c r="L8788" s="920"/>
    </row>
    <row r="8789" spans="1:12" s="1" customFormat="1" ht="26.25" customHeight="1" x14ac:dyDescent="0.15">
      <c r="A8789" s="918"/>
      <c r="B8789" s="921" t="s">
        <v>4687</v>
      </c>
      <c r="C8789" s="922" t="s">
        <v>4692</v>
      </c>
      <c r="D8789" s="923">
        <v>43672</v>
      </c>
      <c r="E8789" s="921" t="s">
        <v>4693</v>
      </c>
      <c r="F8789" s="921" t="s">
        <v>4694</v>
      </c>
      <c r="G8789" s="921"/>
      <c r="H8789" s="924" t="s">
        <v>30</v>
      </c>
      <c r="I8789" s="924"/>
      <c r="J8789" s="14" t="s">
        <v>31</v>
      </c>
      <c r="K8789" s="14" t="s">
        <v>32</v>
      </c>
      <c r="L8789" s="16">
        <v>992.6</v>
      </c>
    </row>
    <row r="8790" spans="1:12" s="1" customFormat="1" ht="270.75" customHeight="1" x14ac:dyDescent="0.15">
      <c r="A8790" s="918"/>
      <c r="B8790" s="921"/>
      <c r="C8790" s="922"/>
      <c r="D8790" s="923"/>
      <c r="E8790" s="921"/>
      <c r="F8790" s="921"/>
      <c r="G8790" s="921"/>
      <c r="H8790" s="924" t="s">
        <v>33</v>
      </c>
      <c r="I8790" s="924"/>
      <c r="J8790" s="14" t="s">
        <v>31</v>
      </c>
      <c r="K8790" s="14" t="s">
        <v>32</v>
      </c>
      <c r="L8790" s="16">
        <v>991</v>
      </c>
    </row>
    <row r="8791" spans="1:12" s="1" customFormat="1" ht="24" customHeight="1" x14ac:dyDescent="0.15">
      <c r="A8791" s="918"/>
      <c r="B8791" s="9" t="s">
        <v>34</v>
      </c>
      <c r="C8791" s="13" t="s">
        <v>35</v>
      </c>
      <c r="D8791" s="13" t="s">
        <v>36</v>
      </c>
      <c r="E8791" s="13" t="s">
        <v>37</v>
      </c>
      <c r="F8791" s="920"/>
      <c r="G8791" s="920"/>
      <c r="H8791" s="924" t="s">
        <v>38</v>
      </c>
      <c r="I8791" s="924"/>
      <c r="J8791" s="921" t="s">
        <v>31</v>
      </c>
      <c r="K8791" s="921" t="s">
        <v>32</v>
      </c>
      <c r="L8791" s="925">
        <v>500</v>
      </c>
    </row>
    <row r="8792" spans="1:12" s="1" customFormat="1" ht="34.5" customHeight="1" x14ac:dyDescent="0.15">
      <c r="A8792" s="918"/>
      <c r="B8792" s="14" t="s">
        <v>4689</v>
      </c>
      <c r="C8792" s="14" t="s">
        <v>4694</v>
      </c>
      <c r="D8792" s="15">
        <v>43678</v>
      </c>
      <c r="E8792" s="14" t="s">
        <v>4695</v>
      </c>
      <c r="F8792" s="920"/>
      <c r="G8792" s="920"/>
      <c r="H8792" s="924"/>
      <c r="I8792" s="924"/>
      <c r="J8792" s="921"/>
      <c r="K8792" s="921"/>
      <c r="L8792" s="925"/>
    </row>
    <row r="8793" spans="1:12" s="1" customFormat="1" ht="24" customHeight="1" x14ac:dyDescent="0.15">
      <c r="A8793" s="918">
        <v>1637</v>
      </c>
      <c r="B8793" s="9" t="s">
        <v>22</v>
      </c>
      <c r="C8793" s="13" t="s">
        <v>23</v>
      </c>
      <c r="D8793" s="13" t="s">
        <v>24</v>
      </c>
      <c r="E8793" s="13" t="s">
        <v>25</v>
      </c>
      <c r="F8793" s="919" t="s">
        <v>17</v>
      </c>
      <c r="G8793" s="919"/>
      <c r="H8793" s="920"/>
      <c r="I8793" s="920"/>
      <c r="J8793" s="920"/>
      <c r="K8793" s="920"/>
      <c r="L8793" s="920"/>
    </row>
    <row r="8794" spans="1:12" s="1" customFormat="1" ht="26.25" customHeight="1" x14ac:dyDescent="0.15">
      <c r="A8794" s="918"/>
      <c r="B8794" s="921" t="s">
        <v>4696</v>
      </c>
      <c r="C8794" s="922" t="s">
        <v>4697</v>
      </c>
      <c r="D8794" s="923">
        <v>43667</v>
      </c>
      <c r="E8794" s="921" t="s">
        <v>159</v>
      </c>
      <c r="F8794" s="921" t="s">
        <v>4698</v>
      </c>
      <c r="G8794" s="921"/>
      <c r="H8794" s="924" t="s">
        <v>30</v>
      </c>
      <c r="I8794" s="924"/>
      <c r="J8794" s="14" t="s">
        <v>31</v>
      </c>
      <c r="K8794" s="14" t="s">
        <v>32</v>
      </c>
      <c r="L8794" s="16">
        <v>44</v>
      </c>
    </row>
    <row r="8795" spans="1:12" s="1" customFormat="1" ht="365.25" customHeight="1" x14ac:dyDescent="0.15">
      <c r="A8795" s="918"/>
      <c r="B8795" s="921"/>
      <c r="C8795" s="922"/>
      <c r="D8795" s="923"/>
      <c r="E8795" s="921"/>
      <c r="F8795" s="921"/>
      <c r="G8795" s="921"/>
      <c r="H8795" s="924" t="s">
        <v>33</v>
      </c>
      <c r="I8795" s="924"/>
      <c r="J8795" s="14" t="s">
        <v>31</v>
      </c>
      <c r="K8795" s="14" t="s">
        <v>32</v>
      </c>
      <c r="L8795" s="16">
        <v>673.65</v>
      </c>
    </row>
    <row r="8796" spans="1:12" s="1" customFormat="1" ht="24" customHeight="1" x14ac:dyDescent="0.15">
      <c r="A8796" s="918"/>
      <c r="B8796" s="9" t="s">
        <v>34</v>
      </c>
      <c r="C8796" s="13" t="s">
        <v>35</v>
      </c>
      <c r="D8796" s="13" t="s">
        <v>36</v>
      </c>
      <c r="E8796" s="13" t="s">
        <v>37</v>
      </c>
      <c r="F8796" s="920"/>
      <c r="G8796" s="920"/>
      <c r="H8796" s="924" t="s">
        <v>38</v>
      </c>
      <c r="I8796" s="924"/>
      <c r="J8796" s="921" t="s">
        <v>31</v>
      </c>
      <c r="K8796" s="921" t="s">
        <v>32</v>
      </c>
      <c r="L8796" s="925">
        <v>336</v>
      </c>
    </row>
    <row r="8797" spans="1:12" s="1" customFormat="1" ht="34.5" customHeight="1" x14ac:dyDescent="0.15">
      <c r="A8797" s="918"/>
      <c r="B8797" s="14" t="s">
        <v>4699</v>
      </c>
      <c r="C8797" s="14" t="s">
        <v>4698</v>
      </c>
      <c r="D8797" s="15">
        <v>43671</v>
      </c>
      <c r="E8797" s="14" t="s">
        <v>4700</v>
      </c>
      <c r="F8797" s="920"/>
      <c r="G8797" s="920"/>
      <c r="H8797" s="924"/>
      <c r="I8797" s="924"/>
      <c r="J8797" s="921"/>
      <c r="K8797" s="921"/>
      <c r="L8797" s="925"/>
    </row>
    <row r="8798" spans="1:12" s="1" customFormat="1" ht="24" customHeight="1" x14ac:dyDescent="0.15">
      <c r="A8798" s="918">
        <v>1638</v>
      </c>
      <c r="B8798" s="9" t="s">
        <v>22</v>
      </c>
      <c r="C8798" s="13" t="s">
        <v>23</v>
      </c>
      <c r="D8798" s="13" t="s">
        <v>24</v>
      </c>
      <c r="E8798" s="13" t="s">
        <v>25</v>
      </c>
      <c r="F8798" s="919" t="s">
        <v>17</v>
      </c>
      <c r="G8798" s="919"/>
      <c r="H8798" s="920"/>
      <c r="I8798" s="920"/>
      <c r="J8798" s="920"/>
      <c r="K8798" s="920"/>
      <c r="L8798" s="920"/>
    </row>
    <row r="8799" spans="1:12" s="1" customFormat="1" ht="26.25" customHeight="1" x14ac:dyDescent="0.15">
      <c r="A8799" s="918"/>
      <c r="B8799" s="921" t="s">
        <v>4701</v>
      </c>
      <c r="C8799" s="921" t="s">
        <v>4702</v>
      </c>
      <c r="D8799" s="923">
        <v>43688</v>
      </c>
      <c r="E8799" s="921" t="s">
        <v>308</v>
      </c>
      <c r="F8799" s="921" t="s">
        <v>309</v>
      </c>
      <c r="G8799" s="921"/>
      <c r="H8799" s="924" t="s">
        <v>30</v>
      </c>
      <c r="I8799" s="924"/>
      <c r="J8799" s="14" t="s">
        <v>31</v>
      </c>
      <c r="K8799" s="14" t="s">
        <v>32</v>
      </c>
      <c r="L8799" s="16">
        <v>921.5</v>
      </c>
    </row>
    <row r="8800" spans="1:12" s="1" customFormat="1" ht="60.75" customHeight="1" x14ac:dyDescent="0.15">
      <c r="A8800" s="918"/>
      <c r="B8800" s="921"/>
      <c r="C8800" s="921"/>
      <c r="D8800" s="923"/>
      <c r="E8800" s="921"/>
      <c r="F8800" s="921"/>
      <c r="G8800" s="921"/>
      <c r="H8800" s="924" t="s">
        <v>33</v>
      </c>
      <c r="I8800" s="924"/>
      <c r="J8800" s="14" t="s">
        <v>31</v>
      </c>
      <c r="K8800" s="14" t="s">
        <v>31</v>
      </c>
      <c r="L8800" s="16">
        <v>0</v>
      </c>
    </row>
    <row r="8801" spans="1:12" s="1" customFormat="1" ht="24" customHeight="1" x14ac:dyDescent="0.15">
      <c r="A8801" s="918"/>
      <c r="B8801" s="9" t="s">
        <v>34</v>
      </c>
      <c r="C8801" s="13" t="s">
        <v>35</v>
      </c>
      <c r="D8801" s="13" t="s">
        <v>36</v>
      </c>
      <c r="E8801" s="13" t="s">
        <v>37</v>
      </c>
      <c r="F8801" s="920"/>
      <c r="G8801" s="920"/>
      <c r="H8801" s="924" t="s">
        <v>38</v>
      </c>
      <c r="I8801" s="924"/>
      <c r="J8801" s="921" t="s">
        <v>31</v>
      </c>
      <c r="K8801" s="921" t="s">
        <v>31</v>
      </c>
      <c r="L8801" s="925">
        <v>0</v>
      </c>
    </row>
    <row r="8802" spans="1:12" s="1" customFormat="1" ht="24" customHeight="1" x14ac:dyDescent="0.15">
      <c r="A8802" s="918"/>
      <c r="B8802" s="14" t="s">
        <v>141</v>
      </c>
      <c r="C8802" s="14" t="s">
        <v>309</v>
      </c>
      <c r="D8802" s="15">
        <v>43694</v>
      </c>
      <c r="E8802" s="14" t="s">
        <v>2248</v>
      </c>
      <c r="F8802" s="920"/>
      <c r="G8802" s="920"/>
      <c r="H8802" s="924"/>
      <c r="I8802" s="924"/>
      <c r="J8802" s="921"/>
      <c r="K8802" s="921"/>
      <c r="L8802" s="925"/>
    </row>
    <row r="8803" spans="1:12" s="1" customFormat="1" ht="24" customHeight="1" x14ac:dyDescent="0.15">
      <c r="A8803" s="918">
        <v>1639</v>
      </c>
      <c r="B8803" s="9" t="s">
        <v>22</v>
      </c>
      <c r="C8803" s="13" t="s">
        <v>23</v>
      </c>
      <c r="D8803" s="13" t="s">
        <v>24</v>
      </c>
      <c r="E8803" s="13" t="s">
        <v>25</v>
      </c>
      <c r="F8803" s="919" t="s">
        <v>17</v>
      </c>
      <c r="G8803" s="919"/>
      <c r="H8803" s="920"/>
      <c r="I8803" s="920"/>
      <c r="J8803" s="920"/>
      <c r="K8803" s="920"/>
      <c r="L8803" s="920"/>
    </row>
    <row r="8804" spans="1:12" s="1" customFormat="1" ht="26.25" customHeight="1" x14ac:dyDescent="0.15">
      <c r="A8804" s="918"/>
      <c r="B8804" s="921" t="s">
        <v>4703</v>
      </c>
      <c r="C8804" s="922" t="s">
        <v>4704</v>
      </c>
      <c r="D8804" s="923">
        <v>43631</v>
      </c>
      <c r="E8804" s="921" t="s">
        <v>904</v>
      </c>
      <c r="F8804" s="921" t="s">
        <v>4705</v>
      </c>
      <c r="G8804" s="921"/>
      <c r="H8804" s="924" t="s">
        <v>30</v>
      </c>
      <c r="I8804" s="924"/>
      <c r="J8804" s="14" t="s">
        <v>31</v>
      </c>
      <c r="K8804" s="14" t="s">
        <v>32</v>
      </c>
      <c r="L8804" s="16">
        <v>510</v>
      </c>
    </row>
    <row r="8805" spans="1:12" s="1" customFormat="1" ht="123.75" customHeight="1" x14ac:dyDescent="0.15">
      <c r="A8805" s="918"/>
      <c r="B8805" s="921"/>
      <c r="C8805" s="922"/>
      <c r="D8805" s="923"/>
      <c r="E8805" s="921"/>
      <c r="F8805" s="921"/>
      <c r="G8805" s="921"/>
      <c r="H8805" s="924" t="s">
        <v>33</v>
      </c>
      <c r="I8805" s="924"/>
      <c r="J8805" s="14" t="s">
        <v>31</v>
      </c>
      <c r="K8805" s="14" t="s">
        <v>32</v>
      </c>
      <c r="L8805" s="16">
        <v>1551</v>
      </c>
    </row>
    <row r="8806" spans="1:12" s="1" customFormat="1" ht="24" customHeight="1" x14ac:dyDescent="0.15">
      <c r="A8806" s="918"/>
      <c r="B8806" s="9" t="s">
        <v>34</v>
      </c>
      <c r="C8806" s="13" t="s">
        <v>35</v>
      </c>
      <c r="D8806" s="13" t="s">
        <v>36</v>
      </c>
      <c r="E8806" s="13" t="s">
        <v>37</v>
      </c>
      <c r="F8806" s="920"/>
      <c r="G8806" s="920"/>
      <c r="H8806" s="924" t="s">
        <v>38</v>
      </c>
      <c r="I8806" s="924"/>
      <c r="J8806" s="921" t="s">
        <v>31</v>
      </c>
      <c r="K8806" s="921" t="s">
        <v>31</v>
      </c>
      <c r="L8806" s="925">
        <v>0</v>
      </c>
    </row>
    <row r="8807" spans="1:12" s="1" customFormat="1" ht="24" customHeight="1" x14ac:dyDescent="0.15">
      <c r="A8807" s="918"/>
      <c r="B8807" s="14" t="s">
        <v>229</v>
      </c>
      <c r="C8807" s="14" t="s">
        <v>4705</v>
      </c>
      <c r="D8807" s="15">
        <v>43636</v>
      </c>
      <c r="E8807" s="14" t="s">
        <v>4706</v>
      </c>
      <c r="F8807" s="920"/>
      <c r="G8807" s="920"/>
      <c r="H8807" s="924"/>
      <c r="I8807" s="924"/>
      <c r="J8807" s="921"/>
      <c r="K8807" s="921"/>
      <c r="L8807" s="925"/>
    </row>
    <row r="8808" spans="1:12" s="1" customFormat="1" ht="24" customHeight="1" x14ac:dyDescent="0.15">
      <c r="A8808" s="918">
        <v>1640</v>
      </c>
      <c r="B8808" s="9" t="s">
        <v>22</v>
      </c>
      <c r="C8808" s="13" t="s">
        <v>23</v>
      </c>
      <c r="D8808" s="13" t="s">
        <v>24</v>
      </c>
      <c r="E8808" s="13" t="s">
        <v>25</v>
      </c>
      <c r="F8808" s="919" t="s">
        <v>17</v>
      </c>
      <c r="G8808" s="919"/>
      <c r="H8808" s="920"/>
      <c r="I8808" s="920"/>
      <c r="J8808" s="920"/>
      <c r="K8808" s="920"/>
      <c r="L8808" s="920"/>
    </row>
    <row r="8809" spans="1:12" s="1" customFormat="1" ht="26.25" customHeight="1" x14ac:dyDescent="0.15">
      <c r="A8809" s="918"/>
      <c r="B8809" s="921" t="s">
        <v>4703</v>
      </c>
      <c r="C8809" s="922" t="s">
        <v>4707</v>
      </c>
      <c r="D8809" s="923">
        <v>43722</v>
      </c>
      <c r="E8809" s="921" t="s">
        <v>1493</v>
      </c>
      <c r="F8809" s="921" t="s">
        <v>4708</v>
      </c>
      <c r="G8809" s="921"/>
      <c r="H8809" s="924" t="s">
        <v>30</v>
      </c>
      <c r="I8809" s="924"/>
      <c r="J8809" s="14" t="s">
        <v>31</v>
      </c>
      <c r="K8809" s="14" t="s">
        <v>32</v>
      </c>
      <c r="L8809" s="16">
        <v>501.89</v>
      </c>
    </row>
    <row r="8810" spans="1:12" s="1" customFormat="1" ht="155.25" customHeight="1" x14ac:dyDescent="0.15">
      <c r="A8810" s="918"/>
      <c r="B8810" s="921"/>
      <c r="C8810" s="922"/>
      <c r="D8810" s="923"/>
      <c r="E8810" s="921"/>
      <c r="F8810" s="921"/>
      <c r="G8810" s="921"/>
      <c r="H8810" s="924" t="s">
        <v>33</v>
      </c>
      <c r="I8810" s="924"/>
      <c r="J8810" s="14" t="s">
        <v>31</v>
      </c>
      <c r="K8810" s="14" t="s">
        <v>32</v>
      </c>
      <c r="L8810" s="16">
        <v>3805.53</v>
      </c>
    </row>
    <row r="8811" spans="1:12" s="1" customFormat="1" ht="24" customHeight="1" x14ac:dyDescent="0.15">
      <c r="A8811" s="918"/>
      <c r="B8811" s="9" t="s">
        <v>34</v>
      </c>
      <c r="C8811" s="13" t="s">
        <v>35</v>
      </c>
      <c r="D8811" s="13" t="s">
        <v>36</v>
      </c>
      <c r="E8811" s="13" t="s">
        <v>37</v>
      </c>
      <c r="F8811" s="920"/>
      <c r="G8811" s="920"/>
      <c r="H8811" s="924" t="s">
        <v>38</v>
      </c>
      <c r="I8811" s="924"/>
      <c r="J8811" s="921" t="s">
        <v>31</v>
      </c>
      <c r="K8811" s="921" t="s">
        <v>31</v>
      </c>
      <c r="L8811" s="925">
        <v>0</v>
      </c>
    </row>
    <row r="8812" spans="1:12" s="1" customFormat="1" ht="24" customHeight="1" x14ac:dyDescent="0.15">
      <c r="A8812" s="918"/>
      <c r="B8812" s="14" t="s">
        <v>229</v>
      </c>
      <c r="C8812" s="14" t="s">
        <v>4708</v>
      </c>
      <c r="D8812" s="15">
        <v>43727</v>
      </c>
      <c r="E8812" s="14" t="s">
        <v>4709</v>
      </c>
      <c r="F8812" s="920"/>
      <c r="G8812" s="920"/>
      <c r="H8812" s="924"/>
      <c r="I8812" s="924"/>
      <c r="J8812" s="921"/>
      <c r="K8812" s="921"/>
      <c r="L8812" s="925"/>
    </row>
    <row r="8813" spans="1:12" s="1" customFormat="1" ht="24" customHeight="1" x14ac:dyDescent="0.15">
      <c r="A8813" s="918">
        <v>1641</v>
      </c>
      <c r="B8813" s="9" t="s">
        <v>22</v>
      </c>
      <c r="C8813" s="13" t="s">
        <v>23</v>
      </c>
      <c r="D8813" s="13" t="s">
        <v>24</v>
      </c>
      <c r="E8813" s="13" t="s">
        <v>25</v>
      </c>
      <c r="F8813" s="919" t="s">
        <v>17</v>
      </c>
      <c r="G8813" s="919"/>
      <c r="H8813" s="920"/>
      <c r="I8813" s="920"/>
      <c r="J8813" s="920"/>
      <c r="K8813" s="920"/>
      <c r="L8813" s="920"/>
    </row>
    <row r="8814" spans="1:12" s="1" customFormat="1" ht="26.25" customHeight="1" x14ac:dyDescent="0.15">
      <c r="A8814" s="918"/>
      <c r="B8814" s="921" t="s">
        <v>4703</v>
      </c>
      <c r="C8814" s="922" t="s">
        <v>4710</v>
      </c>
      <c r="D8814" s="923">
        <v>43731</v>
      </c>
      <c r="E8814" s="921" t="s">
        <v>684</v>
      </c>
      <c r="F8814" s="921" t="s">
        <v>4711</v>
      </c>
      <c r="G8814" s="921"/>
      <c r="H8814" s="924" t="s">
        <v>30</v>
      </c>
      <c r="I8814" s="924"/>
      <c r="J8814" s="14" t="s">
        <v>31</v>
      </c>
      <c r="K8814" s="14" t="s">
        <v>32</v>
      </c>
      <c r="L8814" s="16">
        <v>690</v>
      </c>
    </row>
    <row r="8815" spans="1:12" s="1" customFormat="1" ht="409.2" customHeight="1" x14ac:dyDescent="0.15">
      <c r="A8815" s="918"/>
      <c r="B8815" s="921"/>
      <c r="C8815" s="922"/>
      <c r="D8815" s="923"/>
      <c r="E8815" s="921"/>
      <c r="F8815" s="921"/>
      <c r="G8815" s="921"/>
      <c r="H8815" s="924" t="s">
        <v>33</v>
      </c>
      <c r="I8815" s="924"/>
      <c r="J8815" s="921" t="s">
        <v>31</v>
      </c>
      <c r="K8815" s="921" t="s">
        <v>32</v>
      </c>
      <c r="L8815" s="925">
        <v>10000</v>
      </c>
    </row>
    <row r="8816" spans="1:12" s="1" customFormat="1" ht="19.350000000000001" customHeight="1" x14ac:dyDescent="0.15">
      <c r="A8816" s="918"/>
      <c r="B8816" s="921"/>
      <c r="C8816" s="922"/>
      <c r="D8816" s="923"/>
      <c r="E8816" s="921"/>
      <c r="F8816" s="921"/>
      <c r="G8816" s="921"/>
      <c r="H8816" s="924"/>
      <c r="I8816" s="924"/>
      <c r="J8816" s="921"/>
      <c r="K8816" s="921"/>
      <c r="L8816" s="925"/>
    </row>
    <row r="8817" spans="1:12" s="1" customFormat="1" ht="24" customHeight="1" x14ac:dyDescent="0.15">
      <c r="A8817" s="918"/>
      <c r="B8817" s="9" t="s">
        <v>34</v>
      </c>
      <c r="C8817" s="13" t="s">
        <v>35</v>
      </c>
      <c r="D8817" s="13" t="s">
        <v>36</v>
      </c>
      <c r="E8817" s="13" t="s">
        <v>37</v>
      </c>
      <c r="F8817" s="920"/>
      <c r="G8817" s="920"/>
      <c r="H8817" s="924" t="s">
        <v>38</v>
      </c>
      <c r="I8817" s="924"/>
      <c r="J8817" s="921" t="s">
        <v>31</v>
      </c>
      <c r="K8817" s="921" t="s">
        <v>31</v>
      </c>
      <c r="L8817" s="925">
        <v>0</v>
      </c>
    </row>
    <row r="8818" spans="1:12" s="1" customFormat="1" ht="24" customHeight="1" x14ac:dyDescent="0.15">
      <c r="A8818" s="918"/>
      <c r="B8818" s="14" t="s">
        <v>229</v>
      </c>
      <c r="C8818" s="14" t="s">
        <v>4711</v>
      </c>
      <c r="D8818" s="15">
        <v>43736</v>
      </c>
      <c r="E8818" s="14" t="s">
        <v>4712</v>
      </c>
      <c r="F8818" s="920"/>
      <c r="G8818" s="920"/>
      <c r="H8818" s="924"/>
      <c r="I8818" s="924"/>
      <c r="J8818" s="921"/>
      <c r="K8818" s="921"/>
      <c r="L8818" s="925"/>
    </row>
    <row r="8819" spans="1:12" s="1" customFormat="1" ht="24" customHeight="1" x14ac:dyDescent="0.15">
      <c r="A8819" s="918">
        <v>1642</v>
      </c>
      <c r="B8819" s="9" t="s">
        <v>22</v>
      </c>
      <c r="C8819" s="13" t="s">
        <v>23</v>
      </c>
      <c r="D8819" s="13" t="s">
        <v>24</v>
      </c>
      <c r="E8819" s="13" t="s">
        <v>25</v>
      </c>
      <c r="F8819" s="919" t="s">
        <v>17</v>
      </c>
      <c r="G8819" s="919"/>
      <c r="H8819" s="920"/>
      <c r="I8819" s="920"/>
      <c r="J8819" s="920"/>
      <c r="K8819" s="920"/>
      <c r="L8819" s="920"/>
    </row>
    <row r="8820" spans="1:12" s="1" customFormat="1" ht="26.25" customHeight="1" x14ac:dyDescent="0.15">
      <c r="A8820" s="918"/>
      <c r="B8820" s="921" t="s">
        <v>4713</v>
      </c>
      <c r="C8820" s="922" t="s">
        <v>4714</v>
      </c>
      <c r="D8820" s="923">
        <v>43643</v>
      </c>
      <c r="E8820" s="921" t="s">
        <v>83</v>
      </c>
      <c r="F8820" s="921" t="s">
        <v>3158</v>
      </c>
      <c r="G8820" s="921"/>
      <c r="H8820" s="924" t="s">
        <v>30</v>
      </c>
      <c r="I8820" s="924"/>
      <c r="J8820" s="14" t="s">
        <v>31</v>
      </c>
      <c r="K8820" s="14" t="s">
        <v>32</v>
      </c>
      <c r="L8820" s="16">
        <v>508.14</v>
      </c>
    </row>
    <row r="8821" spans="1:12" s="1" customFormat="1" ht="323.25" customHeight="1" x14ac:dyDescent="0.15">
      <c r="A8821" s="918"/>
      <c r="B8821" s="921"/>
      <c r="C8821" s="922"/>
      <c r="D8821" s="923"/>
      <c r="E8821" s="921"/>
      <c r="F8821" s="921"/>
      <c r="G8821" s="921"/>
      <c r="H8821" s="924" t="s">
        <v>33</v>
      </c>
      <c r="I8821" s="924"/>
      <c r="J8821" s="14" t="s">
        <v>31</v>
      </c>
      <c r="K8821" s="14" t="s">
        <v>31</v>
      </c>
      <c r="L8821" s="16">
        <v>0</v>
      </c>
    </row>
    <row r="8822" spans="1:12" s="1" customFormat="1" ht="24" customHeight="1" x14ac:dyDescent="0.15">
      <c r="A8822" s="918"/>
      <c r="B8822" s="9" t="s">
        <v>34</v>
      </c>
      <c r="C8822" s="13" t="s">
        <v>35</v>
      </c>
      <c r="D8822" s="13" t="s">
        <v>36</v>
      </c>
      <c r="E8822" s="13" t="s">
        <v>37</v>
      </c>
      <c r="F8822" s="920"/>
      <c r="G8822" s="920"/>
      <c r="H8822" s="924" t="s">
        <v>38</v>
      </c>
      <c r="I8822" s="924"/>
      <c r="J8822" s="921" t="s">
        <v>31</v>
      </c>
      <c r="K8822" s="921" t="s">
        <v>31</v>
      </c>
      <c r="L8822" s="925">
        <v>0</v>
      </c>
    </row>
    <row r="8823" spans="1:12" s="1" customFormat="1" ht="24" customHeight="1" x14ac:dyDescent="0.15">
      <c r="A8823" s="918"/>
      <c r="B8823" s="14" t="s">
        <v>4715</v>
      </c>
      <c r="C8823" s="14" t="s">
        <v>3158</v>
      </c>
      <c r="D8823" s="15">
        <v>43660</v>
      </c>
      <c r="E8823" s="14" t="s">
        <v>4716</v>
      </c>
      <c r="F8823" s="920"/>
      <c r="G8823" s="920"/>
      <c r="H8823" s="924"/>
      <c r="I8823" s="924"/>
      <c r="J8823" s="921"/>
      <c r="K8823" s="921"/>
      <c r="L8823" s="925"/>
    </row>
    <row r="8824" spans="1:12" s="1" customFormat="1" ht="24" customHeight="1" x14ac:dyDescent="0.15">
      <c r="A8824" s="918">
        <v>1643</v>
      </c>
      <c r="B8824" s="9" t="s">
        <v>22</v>
      </c>
      <c r="C8824" s="13" t="s">
        <v>23</v>
      </c>
      <c r="D8824" s="13" t="s">
        <v>24</v>
      </c>
      <c r="E8824" s="13" t="s">
        <v>25</v>
      </c>
      <c r="F8824" s="919" t="s">
        <v>17</v>
      </c>
      <c r="G8824" s="919"/>
      <c r="H8824" s="920"/>
      <c r="I8824" s="920"/>
      <c r="J8824" s="920"/>
      <c r="K8824" s="920"/>
      <c r="L8824" s="920"/>
    </row>
    <row r="8825" spans="1:12" s="1" customFormat="1" ht="26.25" customHeight="1" x14ac:dyDescent="0.15">
      <c r="A8825" s="918"/>
      <c r="B8825" s="921" t="s">
        <v>4713</v>
      </c>
      <c r="C8825" s="922" t="s">
        <v>4714</v>
      </c>
      <c r="D8825" s="923">
        <v>43643</v>
      </c>
      <c r="E8825" s="921" t="s">
        <v>83</v>
      </c>
      <c r="F8825" s="921" t="s">
        <v>4717</v>
      </c>
      <c r="G8825" s="921"/>
      <c r="H8825" s="924" t="s">
        <v>30</v>
      </c>
      <c r="I8825" s="924"/>
      <c r="J8825" s="14" t="s">
        <v>31</v>
      </c>
      <c r="K8825" s="14" t="s">
        <v>32</v>
      </c>
      <c r="L8825" s="16">
        <v>219.91</v>
      </c>
    </row>
    <row r="8826" spans="1:12" s="1" customFormat="1" ht="323.25" customHeight="1" x14ac:dyDescent="0.15">
      <c r="A8826" s="918"/>
      <c r="B8826" s="921"/>
      <c r="C8826" s="922"/>
      <c r="D8826" s="923"/>
      <c r="E8826" s="921"/>
      <c r="F8826" s="921"/>
      <c r="G8826" s="921"/>
      <c r="H8826" s="924" t="s">
        <v>33</v>
      </c>
      <c r="I8826" s="924"/>
      <c r="J8826" s="14" t="s">
        <v>31</v>
      </c>
      <c r="K8826" s="14" t="s">
        <v>32</v>
      </c>
      <c r="L8826" s="16">
        <v>60</v>
      </c>
    </row>
    <row r="8827" spans="1:12" s="1" customFormat="1" ht="24" customHeight="1" x14ac:dyDescent="0.15">
      <c r="A8827" s="918"/>
      <c r="B8827" s="9" t="s">
        <v>34</v>
      </c>
      <c r="C8827" s="13" t="s">
        <v>35</v>
      </c>
      <c r="D8827" s="13" t="s">
        <v>36</v>
      </c>
      <c r="E8827" s="13" t="s">
        <v>37</v>
      </c>
      <c r="F8827" s="920"/>
      <c r="G8827" s="920"/>
      <c r="H8827" s="924" t="s">
        <v>38</v>
      </c>
      <c r="I8827" s="924"/>
      <c r="J8827" s="921" t="s">
        <v>31</v>
      </c>
      <c r="K8827" s="921" t="s">
        <v>32</v>
      </c>
      <c r="L8827" s="925">
        <v>350.52</v>
      </c>
    </row>
    <row r="8828" spans="1:12" s="1" customFormat="1" ht="24" customHeight="1" x14ac:dyDescent="0.15">
      <c r="A8828" s="918"/>
      <c r="B8828" s="14" t="s">
        <v>4715</v>
      </c>
      <c r="C8828" s="14" t="s">
        <v>4717</v>
      </c>
      <c r="D8828" s="15">
        <v>43660</v>
      </c>
      <c r="E8828" s="14" t="s">
        <v>4716</v>
      </c>
      <c r="F8828" s="920"/>
      <c r="G8828" s="920"/>
      <c r="H8828" s="924"/>
      <c r="I8828" s="924"/>
      <c r="J8828" s="921"/>
      <c r="K8828" s="921"/>
      <c r="L8828" s="925"/>
    </row>
    <row r="8829" spans="1:12" s="1" customFormat="1" ht="24" customHeight="1" x14ac:dyDescent="0.15">
      <c r="A8829" s="918">
        <v>1644</v>
      </c>
      <c r="B8829" s="9" t="s">
        <v>22</v>
      </c>
      <c r="C8829" s="13" t="s">
        <v>23</v>
      </c>
      <c r="D8829" s="13" t="s">
        <v>24</v>
      </c>
      <c r="E8829" s="13" t="s">
        <v>25</v>
      </c>
      <c r="F8829" s="919" t="s">
        <v>17</v>
      </c>
      <c r="G8829" s="919"/>
      <c r="H8829" s="920"/>
      <c r="I8829" s="920"/>
      <c r="J8829" s="920"/>
      <c r="K8829" s="920"/>
      <c r="L8829" s="920"/>
    </row>
    <row r="8830" spans="1:12" s="1" customFormat="1" ht="26.25" customHeight="1" x14ac:dyDescent="0.15">
      <c r="A8830" s="918"/>
      <c r="B8830" s="921" t="s">
        <v>4718</v>
      </c>
      <c r="C8830" s="921" t="s">
        <v>4719</v>
      </c>
      <c r="D8830" s="923">
        <v>43590</v>
      </c>
      <c r="E8830" s="921" t="s">
        <v>3131</v>
      </c>
      <c r="F8830" s="921" t="s">
        <v>4720</v>
      </c>
      <c r="G8830" s="921"/>
      <c r="H8830" s="924" t="s">
        <v>30</v>
      </c>
      <c r="I8830" s="924"/>
      <c r="J8830" s="14" t="s">
        <v>31</v>
      </c>
      <c r="K8830" s="14" t="s">
        <v>31</v>
      </c>
      <c r="L8830" s="16">
        <v>0</v>
      </c>
    </row>
    <row r="8831" spans="1:12" s="1" customFormat="1" ht="92.25" customHeight="1" x14ac:dyDescent="0.15">
      <c r="A8831" s="918"/>
      <c r="B8831" s="921"/>
      <c r="C8831" s="921"/>
      <c r="D8831" s="923"/>
      <c r="E8831" s="921"/>
      <c r="F8831" s="921"/>
      <c r="G8831" s="921"/>
      <c r="H8831" s="924" t="s">
        <v>33</v>
      </c>
      <c r="I8831" s="924"/>
      <c r="J8831" s="14" t="s">
        <v>31</v>
      </c>
      <c r="K8831" s="14" t="s">
        <v>31</v>
      </c>
      <c r="L8831" s="16">
        <v>0</v>
      </c>
    </row>
    <row r="8832" spans="1:12" s="1" customFormat="1" ht="24" customHeight="1" x14ac:dyDescent="0.15">
      <c r="A8832" s="918"/>
      <c r="B8832" s="9" t="s">
        <v>34</v>
      </c>
      <c r="C8832" s="13" t="s">
        <v>35</v>
      </c>
      <c r="D8832" s="13" t="s">
        <v>36</v>
      </c>
      <c r="E8832" s="13" t="s">
        <v>37</v>
      </c>
      <c r="F8832" s="920"/>
      <c r="G8832" s="920"/>
      <c r="H8832" s="924" t="s">
        <v>38</v>
      </c>
      <c r="I8832" s="924"/>
      <c r="J8832" s="921" t="s">
        <v>31</v>
      </c>
      <c r="K8832" s="921" t="s">
        <v>32</v>
      </c>
      <c r="L8832" s="925">
        <v>1295</v>
      </c>
    </row>
    <row r="8833" spans="1:12" s="1" customFormat="1" ht="24" customHeight="1" x14ac:dyDescent="0.15">
      <c r="A8833" s="918"/>
      <c r="B8833" s="14" t="s">
        <v>105</v>
      </c>
      <c r="C8833" s="14" t="s">
        <v>4720</v>
      </c>
      <c r="D8833" s="15">
        <v>43595</v>
      </c>
      <c r="E8833" s="14" t="s">
        <v>192</v>
      </c>
      <c r="F8833" s="920"/>
      <c r="G8833" s="920"/>
      <c r="H8833" s="924"/>
      <c r="I8833" s="924"/>
      <c r="J8833" s="921"/>
      <c r="K8833" s="921"/>
      <c r="L8833" s="925"/>
    </row>
    <row r="8834" spans="1:12" s="1" customFormat="1" ht="24" customHeight="1" x14ac:dyDescent="0.15">
      <c r="A8834" s="918">
        <v>1645</v>
      </c>
      <c r="B8834" s="9" t="s">
        <v>22</v>
      </c>
      <c r="C8834" s="13" t="s">
        <v>23</v>
      </c>
      <c r="D8834" s="13" t="s">
        <v>24</v>
      </c>
      <c r="E8834" s="13" t="s">
        <v>25</v>
      </c>
      <c r="F8834" s="919" t="s">
        <v>17</v>
      </c>
      <c r="G8834" s="919"/>
      <c r="H8834" s="920"/>
      <c r="I8834" s="920"/>
      <c r="J8834" s="920"/>
      <c r="K8834" s="920"/>
      <c r="L8834" s="920"/>
    </row>
    <row r="8835" spans="1:12" s="1" customFormat="1" ht="26.25" customHeight="1" x14ac:dyDescent="0.15">
      <c r="A8835" s="918"/>
      <c r="B8835" s="921" t="s">
        <v>4721</v>
      </c>
      <c r="C8835" s="922" t="s">
        <v>4722</v>
      </c>
      <c r="D8835" s="923">
        <v>43565</v>
      </c>
      <c r="E8835" s="921" t="s">
        <v>298</v>
      </c>
      <c r="F8835" s="921" t="s">
        <v>607</v>
      </c>
      <c r="G8835" s="921"/>
      <c r="H8835" s="924" t="s">
        <v>30</v>
      </c>
      <c r="I8835" s="924"/>
      <c r="J8835" s="14" t="s">
        <v>31</v>
      </c>
      <c r="K8835" s="14" t="s">
        <v>32</v>
      </c>
      <c r="L8835" s="16">
        <v>294</v>
      </c>
    </row>
    <row r="8836" spans="1:12" s="1" customFormat="1" ht="354.75" customHeight="1" x14ac:dyDescent="0.15">
      <c r="A8836" s="918"/>
      <c r="B8836" s="921"/>
      <c r="C8836" s="922"/>
      <c r="D8836" s="923"/>
      <c r="E8836" s="921"/>
      <c r="F8836" s="921"/>
      <c r="G8836" s="921"/>
      <c r="H8836" s="924" t="s">
        <v>33</v>
      </c>
      <c r="I8836" s="924"/>
      <c r="J8836" s="14" t="s">
        <v>31</v>
      </c>
      <c r="K8836" s="14" t="s">
        <v>31</v>
      </c>
      <c r="L8836" s="16">
        <v>0</v>
      </c>
    </row>
    <row r="8837" spans="1:12" s="1" customFormat="1" ht="24" customHeight="1" x14ac:dyDescent="0.15">
      <c r="A8837" s="918"/>
      <c r="B8837" s="9" t="s">
        <v>34</v>
      </c>
      <c r="C8837" s="13" t="s">
        <v>35</v>
      </c>
      <c r="D8837" s="13" t="s">
        <v>36</v>
      </c>
      <c r="E8837" s="13" t="s">
        <v>37</v>
      </c>
      <c r="F8837" s="920"/>
      <c r="G8837" s="920"/>
      <c r="H8837" s="924" t="s">
        <v>38</v>
      </c>
      <c r="I8837" s="924"/>
      <c r="J8837" s="921" t="s">
        <v>31</v>
      </c>
      <c r="K8837" s="921" t="s">
        <v>32</v>
      </c>
      <c r="L8837" s="925">
        <v>949</v>
      </c>
    </row>
    <row r="8838" spans="1:12" s="1" customFormat="1" ht="24" customHeight="1" x14ac:dyDescent="0.15">
      <c r="A8838" s="918"/>
      <c r="B8838" s="14" t="s">
        <v>229</v>
      </c>
      <c r="C8838" s="14" t="s">
        <v>607</v>
      </c>
      <c r="D8838" s="15">
        <v>43566</v>
      </c>
      <c r="E8838" s="14" t="s">
        <v>1147</v>
      </c>
      <c r="F8838" s="920"/>
      <c r="G8838" s="920"/>
      <c r="H8838" s="924"/>
      <c r="I8838" s="924"/>
      <c r="J8838" s="921"/>
      <c r="K8838" s="921"/>
      <c r="L8838" s="925"/>
    </row>
    <row r="8839" spans="1:12" s="1" customFormat="1" ht="24" customHeight="1" x14ac:dyDescent="0.15">
      <c r="A8839" s="918">
        <v>1646</v>
      </c>
      <c r="B8839" s="9" t="s">
        <v>22</v>
      </c>
      <c r="C8839" s="13" t="s">
        <v>23</v>
      </c>
      <c r="D8839" s="13" t="s">
        <v>24</v>
      </c>
      <c r="E8839" s="13" t="s">
        <v>25</v>
      </c>
      <c r="F8839" s="919" t="s">
        <v>17</v>
      </c>
      <c r="G8839" s="919"/>
      <c r="H8839" s="920"/>
      <c r="I8839" s="920"/>
      <c r="J8839" s="920"/>
      <c r="K8839" s="920"/>
      <c r="L8839" s="920"/>
    </row>
    <row r="8840" spans="1:12" s="1" customFormat="1" ht="26.25" customHeight="1" x14ac:dyDescent="0.15">
      <c r="A8840" s="918"/>
      <c r="B8840" s="921" t="s">
        <v>4723</v>
      </c>
      <c r="C8840" s="922" t="s">
        <v>4724</v>
      </c>
      <c r="D8840" s="923">
        <v>43686</v>
      </c>
      <c r="E8840" s="921" t="s">
        <v>298</v>
      </c>
      <c r="F8840" s="921" t="s">
        <v>601</v>
      </c>
      <c r="G8840" s="921"/>
      <c r="H8840" s="924" t="s">
        <v>30</v>
      </c>
      <c r="I8840" s="924"/>
      <c r="J8840" s="14" t="s">
        <v>31</v>
      </c>
      <c r="K8840" s="14" t="s">
        <v>32</v>
      </c>
      <c r="L8840" s="16">
        <v>383.82</v>
      </c>
    </row>
    <row r="8841" spans="1:12" s="1" customFormat="1" ht="409.2" customHeight="1" x14ac:dyDescent="0.15">
      <c r="A8841" s="918"/>
      <c r="B8841" s="921"/>
      <c r="C8841" s="922"/>
      <c r="D8841" s="923"/>
      <c r="E8841" s="921"/>
      <c r="F8841" s="921"/>
      <c r="G8841" s="921"/>
      <c r="H8841" s="924" t="s">
        <v>33</v>
      </c>
      <c r="I8841" s="924"/>
      <c r="J8841" s="921" t="s">
        <v>31</v>
      </c>
      <c r="K8841" s="921" t="s">
        <v>32</v>
      </c>
      <c r="L8841" s="925">
        <v>291.95999999999998</v>
      </c>
    </row>
    <row r="8842" spans="1:12" s="1" customFormat="1" ht="61.35" customHeight="1" x14ac:dyDescent="0.15">
      <c r="A8842" s="918"/>
      <c r="B8842" s="921"/>
      <c r="C8842" s="922"/>
      <c r="D8842" s="923"/>
      <c r="E8842" s="921"/>
      <c r="F8842" s="921"/>
      <c r="G8842" s="921"/>
      <c r="H8842" s="924"/>
      <c r="I8842" s="924"/>
      <c r="J8842" s="921"/>
      <c r="K8842" s="921"/>
      <c r="L8842" s="925"/>
    </row>
    <row r="8843" spans="1:12" s="1" customFormat="1" ht="24" customHeight="1" x14ac:dyDescent="0.15">
      <c r="A8843" s="918"/>
      <c r="B8843" s="9" t="s">
        <v>34</v>
      </c>
      <c r="C8843" s="13" t="s">
        <v>35</v>
      </c>
      <c r="D8843" s="13" t="s">
        <v>36</v>
      </c>
      <c r="E8843" s="13" t="s">
        <v>37</v>
      </c>
      <c r="F8843" s="920"/>
      <c r="G8843" s="920"/>
      <c r="H8843" s="924" t="s">
        <v>38</v>
      </c>
      <c r="I8843" s="924"/>
      <c r="J8843" s="921" t="s">
        <v>31</v>
      </c>
      <c r="K8843" s="921" t="s">
        <v>31</v>
      </c>
      <c r="L8843" s="925">
        <v>0</v>
      </c>
    </row>
    <row r="8844" spans="1:12" s="1" customFormat="1" ht="24" customHeight="1" x14ac:dyDescent="0.15">
      <c r="A8844" s="918"/>
      <c r="B8844" s="14" t="s">
        <v>39</v>
      </c>
      <c r="C8844" s="14" t="s">
        <v>601</v>
      </c>
      <c r="D8844" s="15">
        <v>43687</v>
      </c>
      <c r="E8844" s="14" t="s">
        <v>4725</v>
      </c>
      <c r="F8844" s="920"/>
      <c r="G8844" s="920"/>
      <c r="H8844" s="924"/>
      <c r="I8844" s="924"/>
      <c r="J8844" s="921"/>
      <c r="K8844" s="921"/>
      <c r="L8844" s="925"/>
    </row>
    <row r="8845" spans="1:12" s="1" customFormat="1" ht="24" customHeight="1" x14ac:dyDescent="0.15">
      <c r="A8845" s="918">
        <v>1647</v>
      </c>
      <c r="B8845" s="9" t="s">
        <v>22</v>
      </c>
      <c r="C8845" s="13" t="s">
        <v>23</v>
      </c>
      <c r="D8845" s="13" t="s">
        <v>24</v>
      </c>
      <c r="E8845" s="13" t="s">
        <v>25</v>
      </c>
      <c r="F8845" s="919" t="s">
        <v>17</v>
      </c>
      <c r="G8845" s="919"/>
      <c r="H8845" s="920"/>
      <c r="I8845" s="920"/>
      <c r="J8845" s="920"/>
      <c r="K8845" s="920"/>
      <c r="L8845" s="920"/>
    </row>
    <row r="8846" spans="1:12" s="1" customFormat="1" ht="26.25" customHeight="1" x14ac:dyDescent="0.15">
      <c r="A8846" s="918"/>
      <c r="B8846" s="921" t="s">
        <v>4726</v>
      </c>
      <c r="C8846" s="922" t="s">
        <v>4727</v>
      </c>
      <c r="D8846" s="923">
        <v>43673</v>
      </c>
      <c r="E8846" s="921" t="s">
        <v>298</v>
      </c>
      <c r="F8846" s="921" t="s">
        <v>4728</v>
      </c>
      <c r="G8846" s="921"/>
      <c r="H8846" s="924" t="s">
        <v>30</v>
      </c>
      <c r="I8846" s="924"/>
      <c r="J8846" s="14" t="s">
        <v>31</v>
      </c>
      <c r="K8846" s="14" t="s">
        <v>32</v>
      </c>
      <c r="L8846" s="16">
        <v>277.89</v>
      </c>
    </row>
    <row r="8847" spans="1:12" s="1" customFormat="1" ht="281.25" customHeight="1" x14ac:dyDescent="0.15">
      <c r="A8847" s="918"/>
      <c r="B8847" s="921"/>
      <c r="C8847" s="922"/>
      <c r="D8847" s="923"/>
      <c r="E8847" s="921"/>
      <c r="F8847" s="921"/>
      <c r="G8847" s="921"/>
      <c r="H8847" s="924" t="s">
        <v>33</v>
      </c>
      <c r="I8847" s="924"/>
      <c r="J8847" s="14" t="s">
        <v>31</v>
      </c>
      <c r="K8847" s="14" t="s">
        <v>31</v>
      </c>
      <c r="L8847" s="16">
        <v>0</v>
      </c>
    </row>
    <row r="8848" spans="1:12" s="1" customFormat="1" ht="24" customHeight="1" x14ac:dyDescent="0.15">
      <c r="A8848" s="918"/>
      <c r="B8848" s="9" t="s">
        <v>34</v>
      </c>
      <c r="C8848" s="13" t="s">
        <v>35</v>
      </c>
      <c r="D8848" s="13" t="s">
        <v>36</v>
      </c>
      <c r="E8848" s="13" t="s">
        <v>37</v>
      </c>
      <c r="F8848" s="920"/>
      <c r="G8848" s="920"/>
      <c r="H8848" s="924" t="s">
        <v>38</v>
      </c>
      <c r="I8848" s="924"/>
      <c r="J8848" s="921" t="s">
        <v>31</v>
      </c>
      <c r="K8848" s="921" t="s">
        <v>32</v>
      </c>
      <c r="L8848" s="925">
        <v>100</v>
      </c>
    </row>
    <row r="8849" spans="1:12" s="1" customFormat="1" ht="24" customHeight="1" x14ac:dyDescent="0.15">
      <c r="A8849" s="918"/>
      <c r="B8849" s="14" t="s">
        <v>39</v>
      </c>
      <c r="C8849" s="14" t="s">
        <v>4728</v>
      </c>
      <c r="D8849" s="15">
        <v>43678</v>
      </c>
      <c r="E8849" s="14" t="s">
        <v>4729</v>
      </c>
      <c r="F8849" s="920"/>
      <c r="G8849" s="920"/>
      <c r="H8849" s="924"/>
      <c r="I8849" s="924"/>
      <c r="J8849" s="921"/>
      <c r="K8849" s="921"/>
      <c r="L8849" s="925"/>
    </row>
    <row r="8850" spans="1:12" s="1" customFormat="1" ht="24" customHeight="1" x14ac:dyDescent="0.15">
      <c r="A8850" s="918">
        <v>1648</v>
      </c>
      <c r="B8850" s="9" t="s">
        <v>22</v>
      </c>
      <c r="C8850" s="13" t="s">
        <v>23</v>
      </c>
      <c r="D8850" s="13" t="s">
        <v>24</v>
      </c>
      <c r="E8850" s="13" t="s">
        <v>25</v>
      </c>
      <c r="F8850" s="919" t="s">
        <v>17</v>
      </c>
      <c r="G8850" s="919"/>
      <c r="H8850" s="920"/>
      <c r="I8850" s="920"/>
      <c r="J8850" s="920"/>
      <c r="K8850" s="920"/>
      <c r="L8850" s="920"/>
    </row>
    <row r="8851" spans="1:12" s="1" customFormat="1" ht="26.25" customHeight="1" x14ac:dyDescent="0.15">
      <c r="A8851" s="918"/>
      <c r="B8851" s="921" t="s">
        <v>4730</v>
      </c>
      <c r="C8851" s="922" t="s">
        <v>4731</v>
      </c>
      <c r="D8851" s="923">
        <v>43666</v>
      </c>
      <c r="E8851" s="921" t="s">
        <v>83</v>
      </c>
      <c r="F8851" s="921" t="s">
        <v>1118</v>
      </c>
      <c r="G8851" s="921"/>
      <c r="H8851" s="924" t="s">
        <v>30</v>
      </c>
      <c r="I8851" s="924"/>
      <c r="J8851" s="14" t="s">
        <v>31</v>
      </c>
      <c r="K8851" s="14" t="s">
        <v>32</v>
      </c>
      <c r="L8851" s="16">
        <v>540</v>
      </c>
    </row>
    <row r="8852" spans="1:12" s="1" customFormat="1" ht="409.2" customHeight="1" x14ac:dyDescent="0.15">
      <c r="A8852" s="918"/>
      <c r="B8852" s="921"/>
      <c r="C8852" s="922"/>
      <c r="D8852" s="923"/>
      <c r="E8852" s="921"/>
      <c r="F8852" s="921"/>
      <c r="G8852" s="921"/>
      <c r="H8852" s="924" t="s">
        <v>33</v>
      </c>
      <c r="I8852" s="924"/>
      <c r="J8852" s="921" t="s">
        <v>31</v>
      </c>
      <c r="K8852" s="921" t="s">
        <v>32</v>
      </c>
      <c r="L8852" s="925">
        <v>400.31</v>
      </c>
    </row>
    <row r="8853" spans="1:12" s="1" customFormat="1" ht="61.35" customHeight="1" x14ac:dyDescent="0.15">
      <c r="A8853" s="918"/>
      <c r="B8853" s="921"/>
      <c r="C8853" s="922"/>
      <c r="D8853" s="923"/>
      <c r="E8853" s="921"/>
      <c r="F8853" s="921"/>
      <c r="G8853" s="921"/>
      <c r="H8853" s="924"/>
      <c r="I8853" s="924"/>
      <c r="J8853" s="921"/>
      <c r="K8853" s="921"/>
      <c r="L8853" s="925"/>
    </row>
    <row r="8854" spans="1:12" s="1" customFormat="1" ht="24" customHeight="1" x14ac:dyDescent="0.15">
      <c r="A8854" s="918"/>
      <c r="B8854" s="9" t="s">
        <v>34</v>
      </c>
      <c r="C8854" s="13" t="s">
        <v>35</v>
      </c>
      <c r="D8854" s="13" t="s">
        <v>36</v>
      </c>
      <c r="E8854" s="13" t="s">
        <v>37</v>
      </c>
      <c r="F8854" s="920"/>
      <c r="G8854" s="920"/>
      <c r="H8854" s="924" t="s">
        <v>38</v>
      </c>
      <c r="I8854" s="924"/>
      <c r="J8854" s="921" t="s">
        <v>31</v>
      </c>
      <c r="K8854" s="921" t="s">
        <v>31</v>
      </c>
      <c r="L8854" s="925">
        <v>0</v>
      </c>
    </row>
    <row r="8855" spans="1:12" s="1" customFormat="1" ht="24" customHeight="1" x14ac:dyDescent="0.15">
      <c r="A8855" s="918"/>
      <c r="B8855" s="14" t="s">
        <v>204</v>
      </c>
      <c r="C8855" s="14" t="s">
        <v>1118</v>
      </c>
      <c r="D8855" s="15">
        <v>43675</v>
      </c>
      <c r="E8855" s="14" t="s">
        <v>1119</v>
      </c>
      <c r="F8855" s="920"/>
      <c r="G8855" s="920"/>
      <c r="H8855" s="924"/>
      <c r="I8855" s="924"/>
      <c r="J8855" s="921"/>
      <c r="K8855" s="921"/>
      <c r="L8855" s="925"/>
    </row>
    <row r="8856" spans="1:12" s="1" customFormat="1" ht="24" customHeight="1" x14ac:dyDescent="0.15">
      <c r="A8856" s="918">
        <v>1649</v>
      </c>
      <c r="B8856" s="9" t="s">
        <v>22</v>
      </c>
      <c r="C8856" s="13" t="s">
        <v>23</v>
      </c>
      <c r="D8856" s="13" t="s">
        <v>24</v>
      </c>
      <c r="E8856" s="13" t="s">
        <v>25</v>
      </c>
      <c r="F8856" s="919" t="s">
        <v>17</v>
      </c>
      <c r="G8856" s="919"/>
      <c r="H8856" s="920"/>
      <c r="I8856" s="920"/>
      <c r="J8856" s="920"/>
      <c r="K8856" s="920"/>
      <c r="L8856" s="920"/>
    </row>
    <row r="8857" spans="1:12" s="1" customFormat="1" ht="26.25" customHeight="1" x14ac:dyDescent="0.15">
      <c r="A8857" s="918"/>
      <c r="B8857" s="921" t="s">
        <v>4730</v>
      </c>
      <c r="C8857" s="922" t="s">
        <v>4731</v>
      </c>
      <c r="D8857" s="923">
        <v>43666</v>
      </c>
      <c r="E8857" s="921" t="s">
        <v>83</v>
      </c>
      <c r="F8857" s="921" t="s">
        <v>4732</v>
      </c>
      <c r="G8857" s="921"/>
      <c r="H8857" s="924" t="s">
        <v>30</v>
      </c>
      <c r="I8857" s="924"/>
      <c r="J8857" s="14" t="s">
        <v>31</v>
      </c>
      <c r="K8857" s="14" t="s">
        <v>31</v>
      </c>
      <c r="L8857" s="16">
        <v>0</v>
      </c>
    </row>
    <row r="8858" spans="1:12" s="1" customFormat="1" ht="409.2" customHeight="1" x14ac:dyDescent="0.15">
      <c r="A8858" s="918"/>
      <c r="B8858" s="921"/>
      <c r="C8858" s="922"/>
      <c r="D8858" s="923"/>
      <c r="E8858" s="921"/>
      <c r="F8858" s="921"/>
      <c r="G8858" s="921"/>
      <c r="H8858" s="924" t="s">
        <v>33</v>
      </c>
      <c r="I8858" s="924"/>
      <c r="J8858" s="921" t="s">
        <v>31</v>
      </c>
      <c r="K8858" s="921" t="s">
        <v>31</v>
      </c>
      <c r="L8858" s="925">
        <v>0</v>
      </c>
    </row>
    <row r="8859" spans="1:12" s="1" customFormat="1" ht="61.35" customHeight="1" x14ac:dyDescent="0.15">
      <c r="A8859" s="918"/>
      <c r="B8859" s="921"/>
      <c r="C8859" s="922"/>
      <c r="D8859" s="923"/>
      <c r="E8859" s="921"/>
      <c r="F8859" s="921"/>
      <c r="G8859" s="921"/>
      <c r="H8859" s="924"/>
      <c r="I8859" s="924"/>
      <c r="J8859" s="921"/>
      <c r="K8859" s="921"/>
      <c r="L8859" s="925"/>
    </row>
    <row r="8860" spans="1:12" s="1" customFormat="1" ht="24" customHeight="1" x14ac:dyDescent="0.15">
      <c r="A8860" s="918"/>
      <c r="B8860" s="9" t="s">
        <v>34</v>
      </c>
      <c r="C8860" s="13" t="s">
        <v>35</v>
      </c>
      <c r="D8860" s="13" t="s">
        <v>36</v>
      </c>
      <c r="E8860" s="13" t="s">
        <v>37</v>
      </c>
      <c r="F8860" s="920"/>
      <c r="G8860" s="920"/>
      <c r="H8860" s="924" t="s">
        <v>38</v>
      </c>
      <c r="I8860" s="924"/>
      <c r="J8860" s="921" t="s">
        <v>31</v>
      </c>
      <c r="K8860" s="921" t="s">
        <v>32</v>
      </c>
      <c r="L8860" s="925">
        <v>350</v>
      </c>
    </row>
    <row r="8861" spans="1:12" s="1" customFormat="1" ht="24" customHeight="1" x14ac:dyDescent="0.15">
      <c r="A8861" s="918"/>
      <c r="B8861" s="14" t="s">
        <v>204</v>
      </c>
      <c r="C8861" s="14" t="s">
        <v>4732</v>
      </c>
      <c r="D8861" s="15">
        <v>43675</v>
      </c>
      <c r="E8861" s="14" t="s">
        <v>1119</v>
      </c>
      <c r="F8861" s="920"/>
      <c r="G8861" s="920"/>
      <c r="H8861" s="924"/>
      <c r="I8861" s="924"/>
      <c r="J8861" s="921"/>
      <c r="K8861" s="921"/>
      <c r="L8861" s="925"/>
    </row>
    <row r="8862" spans="1:12" s="1" customFormat="1" ht="24" customHeight="1" x14ac:dyDescent="0.15">
      <c r="A8862" s="918">
        <v>1650</v>
      </c>
      <c r="B8862" s="9" t="s">
        <v>22</v>
      </c>
      <c r="C8862" s="13" t="s">
        <v>23</v>
      </c>
      <c r="D8862" s="13" t="s">
        <v>24</v>
      </c>
      <c r="E8862" s="13" t="s">
        <v>25</v>
      </c>
      <c r="F8862" s="919" t="s">
        <v>17</v>
      </c>
      <c r="G8862" s="919"/>
      <c r="H8862" s="920"/>
      <c r="I8862" s="920"/>
      <c r="J8862" s="920"/>
      <c r="K8862" s="920"/>
      <c r="L8862" s="920"/>
    </row>
    <row r="8863" spans="1:12" s="1" customFormat="1" ht="26.25" customHeight="1" x14ac:dyDescent="0.15">
      <c r="A8863" s="918"/>
      <c r="B8863" s="921" t="s">
        <v>4733</v>
      </c>
      <c r="C8863" s="922" t="s">
        <v>4734</v>
      </c>
      <c r="D8863" s="923">
        <v>43556</v>
      </c>
      <c r="E8863" s="921" t="s">
        <v>283</v>
      </c>
      <c r="F8863" s="921" t="s">
        <v>284</v>
      </c>
      <c r="G8863" s="921"/>
      <c r="H8863" s="924" t="s">
        <v>30</v>
      </c>
      <c r="I8863" s="924"/>
      <c r="J8863" s="14" t="s">
        <v>31</v>
      </c>
      <c r="K8863" s="14" t="s">
        <v>32</v>
      </c>
      <c r="L8863" s="16">
        <v>605.38</v>
      </c>
    </row>
    <row r="8864" spans="1:12" s="1" customFormat="1" ht="102.75" customHeight="1" x14ac:dyDescent="0.15">
      <c r="A8864" s="918"/>
      <c r="B8864" s="921"/>
      <c r="C8864" s="922"/>
      <c r="D8864" s="923"/>
      <c r="E8864" s="921"/>
      <c r="F8864" s="921"/>
      <c r="G8864" s="921"/>
      <c r="H8864" s="924" t="s">
        <v>33</v>
      </c>
      <c r="I8864" s="924"/>
      <c r="J8864" s="14" t="s">
        <v>31</v>
      </c>
      <c r="K8864" s="14" t="s">
        <v>32</v>
      </c>
      <c r="L8864" s="16">
        <v>346.14</v>
      </c>
    </row>
    <row r="8865" spans="1:12" s="1" customFormat="1" ht="24" customHeight="1" x14ac:dyDescent="0.15">
      <c r="A8865" s="918"/>
      <c r="B8865" s="9" t="s">
        <v>34</v>
      </c>
      <c r="C8865" s="13" t="s">
        <v>35</v>
      </c>
      <c r="D8865" s="13" t="s">
        <v>36</v>
      </c>
      <c r="E8865" s="13" t="s">
        <v>37</v>
      </c>
      <c r="F8865" s="920"/>
      <c r="G8865" s="920"/>
      <c r="H8865" s="924" t="s">
        <v>38</v>
      </c>
      <c r="I8865" s="924"/>
      <c r="J8865" s="921" t="s">
        <v>31</v>
      </c>
      <c r="K8865" s="921" t="s">
        <v>32</v>
      </c>
      <c r="L8865" s="925">
        <v>75</v>
      </c>
    </row>
    <row r="8866" spans="1:12" s="1" customFormat="1" ht="24" customHeight="1" x14ac:dyDescent="0.15">
      <c r="A8866" s="918"/>
      <c r="B8866" s="14" t="s">
        <v>39</v>
      </c>
      <c r="C8866" s="14" t="s">
        <v>284</v>
      </c>
      <c r="D8866" s="15">
        <v>43558</v>
      </c>
      <c r="E8866" s="14" t="s">
        <v>1009</v>
      </c>
      <c r="F8866" s="920"/>
      <c r="G8866" s="920"/>
      <c r="H8866" s="924"/>
      <c r="I8866" s="924"/>
      <c r="J8866" s="921"/>
      <c r="K8866" s="921"/>
      <c r="L8866" s="925"/>
    </row>
    <row r="8867" spans="1:12" s="1" customFormat="1" ht="24" customHeight="1" x14ac:dyDescent="0.15">
      <c r="A8867" s="918">
        <v>1651</v>
      </c>
      <c r="B8867" s="9" t="s">
        <v>22</v>
      </c>
      <c r="C8867" s="13" t="s">
        <v>23</v>
      </c>
      <c r="D8867" s="13" t="s">
        <v>24</v>
      </c>
      <c r="E8867" s="13" t="s">
        <v>25</v>
      </c>
      <c r="F8867" s="919" t="s">
        <v>17</v>
      </c>
      <c r="G8867" s="919"/>
      <c r="H8867" s="920"/>
      <c r="I8867" s="920"/>
      <c r="J8867" s="920"/>
      <c r="K8867" s="920"/>
      <c r="L8867" s="920"/>
    </row>
    <row r="8868" spans="1:12" s="1" customFormat="1" ht="26.25" customHeight="1" x14ac:dyDescent="0.15">
      <c r="A8868" s="918"/>
      <c r="B8868" s="921" t="s">
        <v>4733</v>
      </c>
      <c r="C8868" s="922" t="s">
        <v>4735</v>
      </c>
      <c r="D8868" s="923">
        <v>43568</v>
      </c>
      <c r="E8868" s="921" t="s">
        <v>207</v>
      </c>
      <c r="F8868" s="921" t="s">
        <v>208</v>
      </c>
      <c r="G8868" s="921"/>
      <c r="H8868" s="924" t="s">
        <v>30</v>
      </c>
      <c r="I8868" s="924"/>
      <c r="J8868" s="14" t="s">
        <v>31</v>
      </c>
      <c r="K8868" s="14" t="s">
        <v>32</v>
      </c>
      <c r="L8868" s="16">
        <v>251</v>
      </c>
    </row>
    <row r="8869" spans="1:12" s="1" customFormat="1" ht="123.75" customHeight="1" x14ac:dyDescent="0.15">
      <c r="A8869" s="918"/>
      <c r="B8869" s="921"/>
      <c r="C8869" s="922"/>
      <c r="D8869" s="923"/>
      <c r="E8869" s="921"/>
      <c r="F8869" s="921"/>
      <c r="G8869" s="921"/>
      <c r="H8869" s="924" t="s">
        <v>33</v>
      </c>
      <c r="I8869" s="924"/>
      <c r="J8869" s="14" t="s">
        <v>31</v>
      </c>
      <c r="K8869" s="14" t="s">
        <v>32</v>
      </c>
      <c r="L8869" s="16">
        <v>321.59000000000003</v>
      </c>
    </row>
    <row r="8870" spans="1:12" s="1" customFormat="1" ht="24" customHeight="1" x14ac:dyDescent="0.15">
      <c r="A8870" s="918"/>
      <c r="B8870" s="9" t="s">
        <v>34</v>
      </c>
      <c r="C8870" s="13" t="s">
        <v>35</v>
      </c>
      <c r="D8870" s="13" t="s">
        <v>36</v>
      </c>
      <c r="E8870" s="13" t="s">
        <v>37</v>
      </c>
      <c r="F8870" s="920"/>
      <c r="G8870" s="920"/>
      <c r="H8870" s="924" t="s">
        <v>38</v>
      </c>
      <c r="I8870" s="924"/>
      <c r="J8870" s="921" t="s">
        <v>31</v>
      </c>
      <c r="K8870" s="921" t="s">
        <v>32</v>
      </c>
      <c r="L8870" s="925">
        <v>258</v>
      </c>
    </row>
    <row r="8871" spans="1:12" s="1" customFormat="1" ht="24" customHeight="1" x14ac:dyDescent="0.15">
      <c r="A8871" s="918"/>
      <c r="B8871" s="14" t="s">
        <v>39</v>
      </c>
      <c r="C8871" s="14" t="s">
        <v>208</v>
      </c>
      <c r="D8871" s="15">
        <v>43570</v>
      </c>
      <c r="E8871" s="14" t="s">
        <v>1796</v>
      </c>
      <c r="F8871" s="920"/>
      <c r="G8871" s="920"/>
      <c r="H8871" s="924"/>
      <c r="I8871" s="924"/>
      <c r="J8871" s="921"/>
      <c r="K8871" s="921"/>
      <c r="L8871" s="925"/>
    </row>
    <row r="8872" spans="1:12" s="1" customFormat="1" ht="24" customHeight="1" x14ac:dyDescent="0.15">
      <c r="A8872" s="918">
        <v>1652</v>
      </c>
      <c r="B8872" s="9" t="s">
        <v>22</v>
      </c>
      <c r="C8872" s="13" t="s">
        <v>23</v>
      </c>
      <c r="D8872" s="13" t="s">
        <v>24</v>
      </c>
      <c r="E8872" s="13" t="s">
        <v>25</v>
      </c>
      <c r="F8872" s="919" t="s">
        <v>17</v>
      </c>
      <c r="G8872" s="919"/>
      <c r="H8872" s="920"/>
      <c r="I8872" s="920"/>
      <c r="J8872" s="920"/>
      <c r="K8872" s="920"/>
      <c r="L8872" s="920"/>
    </row>
    <row r="8873" spans="1:12" s="1" customFormat="1" ht="26.25" customHeight="1" x14ac:dyDescent="0.15">
      <c r="A8873" s="918"/>
      <c r="B8873" s="921" t="s">
        <v>4733</v>
      </c>
      <c r="C8873" s="922" t="s">
        <v>4736</v>
      </c>
      <c r="D8873" s="923">
        <v>43584</v>
      </c>
      <c r="E8873" s="921" t="s">
        <v>839</v>
      </c>
      <c r="F8873" s="921" t="s">
        <v>840</v>
      </c>
      <c r="G8873" s="921"/>
      <c r="H8873" s="924" t="s">
        <v>30</v>
      </c>
      <c r="I8873" s="924"/>
      <c r="J8873" s="14" t="s">
        <v>31</v>
      </c>
      <c r="K8873" s="14" t="s">
        <v>32</v>
      </c>
      <c r="L8873" s="16">
        <v>479</v>
      </c>
    </row>
    <row r="8874" spans="1:12" s="1" customFormat="1" ht="123.75" customHeight="1" x14ac:dyDescent="0.15">
      <c r="A8874" s="918"/>
      <c r="B8874" s="921"/>
      <c r="C8874" s="922"/>
      <c r="D8874" s="923"/>
      <c r="E8874" s="921"/>
      <c r="F8874" s="921"/>
      <c r="G8874" s="921"/>
      <c r="H8874" s="924" t="s">
        <v>33</v>
      </c>
      <c r="I8874" s="924"/>
      <c r="J8874" s="14" t="s">
        <v>31</v>
      </c>
      <c r="K8874" s="14" t="s">
        <v>32</v>
      </c>
      <c r="L8874" s="16">
        <v>302.02</v>
      </c>
    </row>
    <row r="8875" spans="1:12" s="1" customFormat="1" ht="24" customHeight="1" x14ac:dyDescent="0.15">
      <c r="A8875" s="918"/>
      <c r="B8875" s="9" t="s">
        <v>34</v>
      </c>
      <c r="C8875" s="13" t="s">
        <v>35</v>
      </c>
      <c r="D8875" s="13" t="s">
        <v>36</v>
      </c>
      <c r="E8875" s="13" t="s">
        <v>37</v>
      </c>
      <c r="F8875" s="920"/>
      <c r="G8875" s="920"/>
      <c r="H8875" s="924" t="s">
        <v>38</v>
      </c>
      <c r="I8875" s="924"/>
      <c r="J8875" s="921" t="s">
        <v>31</v>
      </c>
      <c r="K8875" s="921" t="s">
        <v>32</v>
      </c>
      <c r="L8875" s="925">
        <v>308.5</v>
      </c>
    </row>
    <row r="8876" spans="1:12" s="1" customFormat="1" ht="24" customHeight="1" x14ac:dyDescent="0.15">
      <c r="A8876" s="918"/>
      <c r="B8876" s="14" t="s">
        <v>39</v>
      </c>
      <c r="C8876" s="14" t="s">
        <v>840</v>
      </c>
      <c r="D8876" s="15">
        <v>43586</v>
      </c>
      <c r="E8876" s="14" t="s">
        <v>986</v>
      </c>
      <c r="F8876" s="920"/>
      <c r="G8876" s="920"/>
      <c r="H8876" s="924"/>
      <c r="I8876" s="924"/>
      <c r="J8876" s="921"/>
      <c r="K8876" s="921"/>
      <c r="L8876" s="925"/>
    </row>
    <row r="8877" spans="1:12" s="1" customFormat="1" ht="24" customHeight="1" x14ac:dyDescent="0.15">
      <c r="A8877" s="918">
        <v>1653</v>
      </c>
      <c r="B8877" s="9" t="s">
        <v>22</v>
      </c>
      <c r="C8877" s="13" t="s">
        <v>23</v>
      </c>
      <c r="D8877" s="13" t="s">
        <v>24</v>
      </c>
      <c r="E8877" s="13" t="s">
        <v>25</v>
      </c>
      <c r="F8877" s="919" t="s">
        <v>17</v>
      </c>
      <c r="G8877" s="919"/>
      <c r="H8877" s="920"/>
      <c r="I8877" s="920"/>
      <c r="J8877" s="920"/>
      <c r="K8877" s="920"/>
      <c r="L8877" s="920"/>
    </row>
    <row r="8878" spans="1:12" s="1" customFormat="1" ht="26.25" customHeight="1" x14ac:dyDescent="0.15">
      <c r="A8878" s="918"/>
      <c r="B8878" s="921" t="s">
        <v>4733</v>
      </c>
      <c r="C8878" s="922" t="s">
        <v>4737</v>
      </c>
      <c r="D8878" s="923">
        <v>43592</v>
      </c>
      <c r="E8878" s="921" t="s">
        <v>187</v>
      </c>
      <c r="F8878" s="921" t="s">
        <v>982</v>
      </c>
      <c r="G8878" s="921"/>
      <c r="H8878" s="924" t="s">
        <v>30</v>
      </c>
      <c r="I8878" s="924"/>
      <c r="J8878" s="14" t="s">
        <v>31</v>
      </c>
      <c r="K8878" s="14" t="s">
        <v>32</v>
      </c>
      <c r="L8878" s="16">
        <v>130</v>
      </c>
    </row>
    <row r="8879" spans="1:12" s="1" customFormat="1" ht="123.75" customHeight="1" x14ac:dyDescent="0.15">
      <c r="A8879" s="918"/>
      <c r="B8879" s="921"/>
      <c r="C8879" s="922"/>
      <c r="D8879" s="923"/>
      <c r="E8879" s="921"/>
      <c r="F8879" s="921"/>
      <c r="G8879" s="921"/>
      <c r="H8879" s="924" t="s">
        <v>33</v>
      </c>
      <c r="I8879" s="924"/>
      <c r="J8879" s="14" t="s">
        <v>31</v>
      </c>
      <c r="K8879" s="14" t="s">
        <v>32</v>
      </c>
      <c r="L8879" s="16">
        <v>311.95999999999998</v>
      </c>
    </row>
    <row r="8880" spans="1:12" s="1" customFormat="1" ht="24" customHeight="1" x14ac:dyDescent="0.15">
      <c r="A8880" s="918"/>
      <c r="B8880" s="9" t="s">
        <v>34</v>
      </c>
      <c r="C8880" s="13" t="s">
        <v>35</v>
      </c>
      <c r="D8880" s="13" t="s">
        <v>36</v>
      </c>
      <c r="E8880" s="13" t="s">
        <v>37</v>
      </c>
      <c r="F8880" s="920"/>
      <c r="G8880" s="920"/>
      <c r="H8880" s="924" t="s">
        <v>38</v>
      </c>
      <c r="I8880" s="924"/>
      <c r="J8880" s="921" t="s">
        <v>31</v>
      </c>
      <c r="K8880" s="921" t="s">
        <v>31</v>
      </c>
      <c r="L8880" s="925">
        <v>0</v>
      </c>
    </row>
    <row r="8881" spans="1:12" s="1" customFormat="1" ht="24" customHeight="1" x14ac:dyDescent="0.15">
      <c r="A8881" s="918"/>
      <c r="B8881" s="14" t="s">
        <v>39</v>
      </c>
      <c r="C8881" s="14" t="s">
        <v>982</v>
      </c>
      <c r="D8881" s="15">
        <v>43593</v>
      </c>
      <c r="E8881" s="14" t="s">
        <v>205</v>
      </c>
      <c r="F8881" s="920"/>
      <c r="G8881" s="920"/>
      <c r="H8881" s="924"/>
      <c r="I8881" s="924"/>
      <c r="J8881" s="921"/>
      <c r="K8881" s="921"/>
      <c r="L8881" s="925"/>
    </row>
    <row r="8882" spans="1:12" s="1" customFormat="1" ht="24" customHeight="1" x14ac:dyDescent="0.15">
      <c r="A8882" s="918">
        <v>1654</v>
      </c>
      <c r="B8882" s="9" t="s">
        <v>22</v>
      </c>
      <c r="C8882" s="13" t="s">
        <v>23</v>
      </c>
      <c r="D8882" s="13" t="s">
        <v>24</v>
      </c>
      <c r="E8882" s="13" t="s">
        <v>25</v>
      </c>
      <c r="F8882" s="919" t="s">
        <v>17</v>
      </c>
      <c r="G8882" s="919"/>
      <c r="H8882" s="920"/>
      <c r="I8882" s="920"/>
      <c r="J8882" s="920"/>
      <c r="K8882" s="920"/>
      <c r="L8882" s="920"/>
    </row>
    <row r="8883" spans="1:12" s="1" customFormat="1" ht="26.25" customHeight="1" x14ac:dyDescent="0.15">
      <c r="A8883" s="918"/>
      <c r="B8883" s="921" t="s">
        <v>4733</v>
      </c>
      <c r="C8883" s="922" t="s">
        <v>4738</v>
      </c>
      <c r="D8883" s="923">
        <v>43640</v>
      </c>
      <c r="E8883" s="921" t="s">
        <v>977</v>
      </c>
      <c r="F8883" s="921" t="s">
        <v>978</v>
      </c>
      <c r="G8883" s="921"/>
      <c r="H8883" s="924" t="s">
        <v>30</v>
      </c>
      <c r="I8883" s="924"/>
      <c r="J8883" s="14" t="s">
        <v>31</v>
      </c>
      <c r="K8883" s="14" t="s">
        <v>32</v>
      </c>
      <c r="L8883" s="16">
        <v>4626.25</v>
      </c>
    </row>
    <row r="8884" spans="1:12" s="1" customFormat="1" ht="134.25" customHeight="1" x14ac:dyDescent="0.15">
      <c r="A8884" s="918"/>
      <c r="B8884" s="921"/>
      <c r="C8884" s="922"/>
      <c r="D8884" s="923"/>
      <c r="E8884" s="921"/>
      <c r="F8884" s="921"/>
      <c r="G8884" s="921"/>
      <c r="H8884" s="924" t="s">
        <v>33</v>
      </c>
      <c r="I8884" s="924"/>
      <c r="J8884" s="14" t="s">
        <v>31</v>
      </c>
      <c r="K8884" s="14" t="s">
        <v>31</v>
      </c>
      <c r="L8884" s="16">
        <v>0</v>
      </c>
    </row>
    <row r="8885" spans="1:12" s="1" customFormat="1" ht="24" customHeight="1" x14ac:dyDescent="0.15">
      <c r="A8885" s="918"/>
      <c r="B8885" s="9" t="s">
        <v>34</v>
      </c>
      <c r="C8885" s="13" t="s">
        <v>35</v>
      </c>
      <c r="D8885" s="13" t="s">
        <v>36</v>
      </c>
      <c r="E8885" s="13" t="s">
        <v>37</v>
      </c>
      <c r="F8885" s="920"/>
      <c r="G8885" s="920"/>
      <c r="H8885" s="924" t="s">
        <v>38</v>
      </c>
      <c r="I8885" s="924"/>
      <c r="J8885" s="921" t="s">
        <v>31</v>
      </c>
      <c r="K8885" s="921" t="s">
        <v>31</v>
      </c>
      <c r="L8885" s="925">
        <v>0</v>
      </c>
    </row>
    <row r="8886" spans="1:12" s="1" customFormat="1" ht="24" customHeight="1" x14ac:dyDescent="0.15">
      <c r="A8886" s="918"/>
      <c r="B8886" s="14" t="s">
        <v>39</v>
      </c>
      <c r="C8886" s="14" t="s">
        <v>978</v>
      </c>
      <c r="D8886" s="15">
        <v>43660</v>
      </c>
      <c r="E8886" s="14" t="s">
        <v>4739</v>
      </c>
      <c r="F8886" s="920"/>
      <c r="G8886" s="920"/>
      <c r="H8886" s="924"/>
      <c r="I8886" s="924"/>
      <c r="J8886" s="921"/>
      <c r="K8886" s="921"/>
      <c r="L8886" s="925"/>
    </row>
    <row r="8887" spans="1:12" s="1" customFormat="1" ht="24" customHeight="1" x14ac:dyDescent="0.15">
      <c r="A8887" s="918">
        <v>1655</v>
      </c>
      <c r="B8887" s="9" t="s">
        <v>22</v>
      </c>
      <c r="C8887" s="13" t="s">
        <v>23</v>
      </c>
      <c r="D8887" s="13" t="s">
        <v>24</v>
      </c>
      <c r="E8887" s="13" t="s">
        <v>25</v>
      </c>
      <c r="F8887" s="919" t="s">
        <v>17</v>
      </c>
      <c r="G8887" s="919"/>
      <c r="H8887" s="920"/>
      <c r="I8887" s="920"/>
      <c r="J8887" s="920"/>
      <c r="K8887" s="920"/>
      <c r="L8887" s="920"/>
    </row>
    <row r="8888" spans="1:12" s="1" customFormat="1" ht="26.25" customHeight="1" x14ac:dyDescent="0.15">
      <c r="A8888" s="918"/>
      <c r="B8888" s="921" t="s">
        <v>4733</v>
      </c>
      <c r="C8888" s="922" t="s">
        <v>4740</v>
      </c>
      <c r="D8888" s="923">
        <v>43681</v>
      </c>
      <c r="E8888" s="921" t="s">
        <v>2105</v>
      </c>
      <c r="F8888" s="921" t="s">
        <v>4741</v>
      </c>
      <c r="G8888" s="921"/>
      <c r="H8888" s="924" t="s">
        <v>30</v>
      </c>
      <c r="I8888" s="924"/>
      <c r="J8888" s="14" t="s">
        <v>31</v>
      </c>
      <c r="K8888" s="14" t="s">
        <v>32</v>
      </c>
      <c r="L8888" s="16">
        <v>896</v>
      </c>
    </row>
    <row r="8889" spans="1:12" s="1" customFormat="1" ht="409.2" customHeight="1" x14ac:dyDescent="0.15">
      <c r="A8889" s="918"/>
      <c r="B8889" s="921"/>
      <c r="C8889" s="922"/>
      <c r="D8889" s="923"/>
      <c r="E8889" s="921"/>
      <c r="F8889" s="921"/>
      <c r="G8889" s="921"/>
      <c r="H8889" s="924" t="s">
        <v>33</v>
      </c>
      <c r="I8889" s="924"/>
      <c r="J8889" s="921" t="s">
        <v>31</v>
      </c>
      <c r="K8889" s="921" t="s">
        <v>32</v>
      </c>
      <c r="L8889" s="925">
        <v>573</v>
      </c>
    </row>
    <row r="8890" spans="1:12" s="1" customFormat="1" ht="40.35" customHeight="1" x14ac:dyDescent="0.15">
      <c r="A8890" s="918"/>
      <c r="B8890" s="921"/>
      <c r="C8890" s="922"/>
      <c r="D8890" s="923"/>
      <c r="E8890" s="921"/>
      <c r="F8890" s="921"/>
      <c r="G8890" s="921"/>
      <c r="H8890" s="924"/>
      <c r="I8890" s="924"/>
      <c r="J8890" s="921"/>
      <c r="K8890" s="921"/>
      <c r="L8890" s="925"/>
    </row>
    <row r="8891" spans="1:12" s="1" customFormat="1" ht="24" customHeight="1" x14ac:dyDescent="0.15">
      <c r="A8891" s="918"/>
      <c r="B8891" s="9" t="s">
        <v>34</v>
      </c>
      <c r="C8891" s="13" t="s">
        <v>35</v>
      </c>
      <c r="D8891" s="13" t="s">
        <v>36</v>
      </c>
      <c r="E8891" s="13" t="s">
        <v>37</v>
      </c>
      <c r="F8891" s="920"/>
      <c r="G8891" s="920"/>
      <c r="H8891" s="924" t="s">
        <v>38</v>
      </c>
      <c r="I8891" s="924"/>
      <c r="J8891" s="921" t="s">
        <v>31</v>
      </c>
      <c r="K8891" s="921" t="s">
        <v>32</v>
      </c>
      <c r="L8891" s="925">
        <v>139</v>
      </c>
    </row>
    <row r="8892" spans="1:12" s="1" customFormat="1" ht="24" customHeight="1" x14ac:dyDescent="0.15">
      <c r="A8892" s="918"/>
      <c r="B8892" s="14" t="s">
        <v>39</v>
      </c>
      <c r="C8892" s="14" t="s">
        <v>4741</v>
      </c>
      <c r="D8892" s="15">
        <v>43688</v>
      </c>
      <c r="E8892" s="14" t="s">
        <v>4742</v>
      </c>
      <c r="F8892" s="920"/>
      <c r="G8892" s="920"/>
      <c r="H8892" s="924"/>
      <c r="I8892" s="924"/>
      <c r="J8892" s="921"/>
      <c r="K8892" s="921"/>
      <c r="L8892" s="925"/>
    </row>
    <row r="8893" spans="1:12" s="1" customFormat="1" ht="24" customHeight="1" x14ac:dyDescent="0.15">
      <c r="A8893" s="918">
        <v>1656</v>
      </c>
      <c r="B8893" s="9" t="s">
        <v>22</v>
      </c>
      <c r="C8893" s="13" t="s">
        <v>23</v>
      </c>
      <c r="D8893" s="13" t="s">
        <v>24</v>
      </c>
      <c r="E8893" s="13" t="s">
        <v>25</v>
      </c>
      <c r="F8893" s="919" t="s">
        <v>17</v>
      </c>
      <c r="G8893" s="919"/>
      <c r="H8893" s="920"/>
      <c r="I8893" s="920"/>
      <c r="J8893" s="920"/>
      <c r="K8893" s="920"/>
      <c r="L8893" s="920"/>
    </row>
    <row r="8894" spans="1:12" s="1" customFormat="1" ht="26.25" customHeight="1" x14ac:dyDescent="0.15">
      <c r="A8894" s="918"/>
      <c r="B8894" s="921" t="s">
        <v>4733</v>
      </c>
      <c r="C8894" s="922" t="s">
        <v>4743</v>
      </c>
      <c r="D8894" s="923">
        <v>43709</v>
      </c>
      <c r="E8894" s="921" t="s">
        <v>617</v>
      </c>
      <c r="F8894" s="921" t="s">
        <v>4744</v>
      </c>
      <c r="G8894" s="921"/>
      <c r="H8894" s="924" t="s">
        <v>30</v>
      </c>
      <c r="I8894" s="924"/>
      <c r="J8894" s="14" t="s">
        <v>31</v>
      </c>
      <c r="K8894" s="14" t="s">
        <v>32</v>
      </c>
      <c r="L8894" s="16">
        <v>630.80000000000007</v>
      </c>
    </row>
    <row r="8895" spans="1:12" s="1" customFormat="1" ht="197.25" customHeight="1" x14ac:dyDescent="0.15">
      <c r="A8895" s="918"/>
      <c r="B8895" s="921"/>
      <c r="C8895" s="922"/>
      <c r="D8895" s="923"/>
      <c r="E8895" s="921"/>
      <c r="F8895" s="921"/>
      <c r="G8895" s="921"/>
      <c r="H8895" s="924" t="s">
        <v>33</v>
      </c>
      <c r="I8895" s="924"/>
      <c r="J8895" s="14" t="s">
        <v>31</v>
      </c>
      <c r="K8895" s="14" t="s">
        <v>32</v>
      </c>
      <c r="L8895" s="16">
        <v>1250.4100000000001</v>
      </c>
    </row>
    <row r="8896" spans="1:12" s="1" customFormat="1" ht="24" customHeight="1" x14ac:dyDescent="0.15">
      <c r="A8896" s="918"/>
      <c r="B8896" s="9" t="s">
        <v>34</v>
      </c>
      <c r="C8896" s="13" t="s">
        <v>35</v>
      </c>
      <c r="D8896" s="13" t="s">
        <v>36</v>
      </c>
      <c r="E8896" s="13" t="s">
        <v>37</v>
      </c>
      <c r="F8896" s="920"/>
      <c r="G8896" s="920"/>
      <c r="H8896" s="924" t="s">
        <v>38</v>
      </c>
      <c r="I8896" s="924"/>
      <c r="J8896" s="921" t="s">
        <v>31</v>
      </c>
      <c r="K8896" s="921" t="s">
        <v>32</v>
      </c>
      <c r="L8896" s="925">
        <v>107</v>
      </c>
    </row>
    <row r="8897" spans="1:12" s="1" customFormat="1" ht="24" customHeight="1" x14ac:dyDescent="0.15">
      <c r="A8897" s="918"/>
      <c r="B8897" s="14" t="s">
        <v>39</v>
      </c>
      <c r="C8897" s="14" t="s">
        <v>4744</v>
      </c>
      <c r="D8897" s="15">
        <v>43714</v>
      </c>
      <c r="E8897" s="14" t="s">
        <v>4745</v>
      </c>
      <c r="F8897" s="920"/>
      <c r="G8897" s="920"/>
      <c r="H8897" s="924"/>
      <c r="I8897" s="924"/>
      <c r="J8897" s="921"/>
      <c r="K8897" s="921"/>
      <c r="L8897" s="925"/>
    </row>
    <row r="8898" spans="1:12" s="1" customFormat="1" ht="24" customHeight="1" x14ac:dyDescent="0.15">
      <c r="A8898" s="918">
        <v>1657</v>
      </c>
      <c r="B8898" s="9" t="s">
        <v>22</v>
      </c>
      <c r="C8898" s="13" t="s">
        <v>23</v>
      </c>
      <c r="D8898" s="13" t="s">
        <v>24</v>
      </c>
      <c r="E8898" s="13" t="s">
        <v>25</v>
      </c>
      <c r="F8898" s="919" t="s">
        <v>17</v>
      </c>
      <c r="G8898" s="919"/>
      <c r="H8898" s="920"/>
      <c r="I8898" s="920"/>
      <c r="J8898" s="920"/>
      <c r="K8898" s="920"/>
      <c r="L8898" s="920"/>
    </row>
    <row r="8899" spans="1:12" s="1" customFormat="1" ht="26.25" customHeight="1" x14ac:dyDescent="0.15">
      <c r="A8899" s="918"/>
      <c r="B8899" s="921" t="s">
        <v>4733</v>
      </c>
      <c r="C8899" s="922" t="s">
        <v>4746</v>
      </c>
      <c r="D8899" s="923">
        <v>43725</v>
      </c>
      <c r="E8899" s="921" t="s">
        <v>621</v>
      </c>
      <c r="F8899" s="921" t="s">
        <v>622</v>
      </c>
      <c r="G8899" s="921"/>
      <c r="H8899" s="924" t="s">
        <v>30</v>
      </c>
      <c r="I8899" s="924"/>
      <c r="J8899" s="14" t="s">
        <v>31</v>
      </c>
      <c r="K8899" s="14" t="s">
        <v>32</v>
      </c>
      <c r="L8899" s="16">
        <v>242.89</v>
      </c>
    </row>
    <row r="8900" spans="1:12" s="1" customFormat="1" ht="92.25" customHeight="1" x14ac:dyDescent="0.15">
      <c r="A8900" s="918"/>
      <c r="B8900" s="921"/>
      <c r="C8900" s="922"/>
      <c r="D8900" s="923"/>
      <c r="E8900" s="921"/>
      <c r="F8900" s="921"/>
      <c r="G8900" s="921"/>
      <c r="H8900" s="924" t="s">
        <v>33</v>
      </c>
      <c r="I8900" s="924"/>
      <c r="J8900" s="14" t="s">
        <v>31</v>
      </c>
      <c r="K8900" s="14" t="s">
        <v>32</v>
      </c>
      <c r="L8900" s="16">
        <v>166.6</v>
      </c>
    </row>
    <row r="8901" spans="1:12" s="1" customFormat="1" ht="24" customHeight="1" x14ac:dyDescent="0.15">
      <c r="A8901" s="918"/>
      <c r="B8901" s="9" t="s">
        <v>34</v>
      </c>
      <c r="C8901" s="13" t="s">
        <v>35</v>
      </c>
      <c r="D8901" s="13" t="s">
        <v>36</v>
      </c>
      <c r="E8901" s="13" t="s">
        <v>37</v>
      </c>
      <c r="F8901" s="920"/>
      <c r="G8901" s="920"/>
      <c r="H8901" s="924" t="s">
        <v>38</v>
      </c>
      <c r="I8901" s="924"/>
      <c r="J8901" s="921" t="s">
        <v>31</v>
      </c>
      <c r="K8901" s="921" t="s">
        <v>32</v>
      </c>
      <c r="L8901" s="925">
        <v>150</v>
      </c>
    </row>
    <row r="8902" spans="1:12" s="1" customFormat="1" ht="24" customHeight="1" x14ac:dyDescent="0.15">
      <c r="A8902" s="918"/>
      <c r="B8902" s="14" t="s">
        <v>39</v>
      </c>
      <c r="C8902" s="14" t="s">
        <v>622</v>
      </c>
      <c r="D8902" s="15">
        <v>43726</v>
      </c>
      <c r="E8902" s="14" t="s">
        <v>4008</v>
      </c>
      <c r="F8902" s="920"/>
      <c r="G8902" s="920"/>
      <c r="H8902" s="924"/>
      <c r="I8902" s="924"/>
      <c r="J8902" s="921"/>
      <c r="K8902" s="921"/>
      <c r="L8902" s="925"/>
    </row>
    <row r="8903" spans="1:12" s="1" customFormat="1" ht="24" customHeight="1" x14ac:dyDescent="0.15">
      <c r="A8903" s="918">
        <v>1658</v>
      </c>
      <c r="B8903" s="9" t="s">
        <v>22</v>
      </c>
      <c r="C8903" s="13" t="s">
        <v>23</v>
      </c>
      <c r="D8903" s="13" t="s">
        <v>24</v>
      </c>
      <c r="E8903" s="13" t="s">
        <v>25</v>
      </c>
      <c r="F8903" s="919" t="s">
        <v>17</v>
      </c>
      <c r="G8903" s="919"/>
      <c r="H8903" s="920"/>
      <c r="I8903" s="920"/>
      <c r="J8903" s="920"/>
      <c r="K8903" s="920"/>
      <c r="L8903" s="920"/>
    </row>
    <row r="8904" spans="1:12" s="1" customFormat="1" ht="26.25" customHeight="1" x14ac:dyDescent="0.15">
      <c r="A8904" s="918"/>
      <c r="B8904" s="921" t="s">
        <v>4747</v>
      </c>
      <c r="C8904" s="922" t="s">
        <v>4748</v>
      </c>
      <c r="D8904" s="923">
        <v>43556</v>
      </c>
      <c r="E8904" s="921" t="s">
        <v>43</v>
      </c>
      <c r="F8904" s="921" t="s">
        <v>1620</v>
      </c>
      <c r="G8904" s="921"/>
      <c r="H8904" s="924" t="s">
        <v>30</v>
      </c>
      <c r="I8904" s="924"/>
      <c r="J8904" s="14" t="s">
        <v>32</v>
      </c>
      <c r="K8904" s="14" t="s">
        <v>32</v>
      </c>
      <c r="L8904" s="16">
        <v>1081</v>
      </c>
    </row>
    <row r="8905" spans="1:12" s="1" customFormat="1" ht="228.75" customHeight="1" x14ac:dyDescent="0.15">
      <c r="A8905" s="918"/>
      <c r="B8905" s="921"/>
      <c r="C8905" s="922"/>
      <c r="D8905" s="923"/>
      <c r="E8905" s="921"/>
      <c r="F8905" s="921"/>
      <c r="G8905" s="921"/>
      <c r="H8905" s="924" t="s">
        <v>33</v>
      </c>
      <c r="I8905" s="924"/>
      <c r="J8905" s="14" t="s">
        <v>31</v>
      </c>
      <c r="K8905" s="14" t="s">
        <v>32</v>
      </c>
      <c r="L8905" s="16">
        <v>2557.92</v>
      </c>
    </row>
    <row r="8906" spans="1:12" s="1" customFormat="1" ht="24" customHeight="1" x14ac:dyDescent="0.15">
      <c r="A8906" s="918"/>
      <c r="B8906" s="9" t="s">
        <v>34</v>
      </c>
      <c r="C8906" s="13" t="s">
        <v>35</v>
      </c>
      <c r="D8906" s="13" t="s">
        <v>36</v>
      </c>
      <c r="E8906" s="13" t="s">
        <v>37</v>
      </c>
      <c r="F8906" s="920"/>
      <c r="G8906" s="920"/>
      <c r="H8906" s="924" t="s">
        <v>38</v>
      </c>
      <c r="I8906" s="924"/>
      <c r="J8906" s="921" t="s">
        <v>31</v>
      </c>
      <c r="K8906" s="921" t="s">
        <v>31</v>
      </c>
      <c r="L8906" s="925">
        <v>0</v>
      </c>
    </row>
    <row r="8907" spans="1:12" s="1" customFormat="1" ht="24" customHeight="1" x14ac:dyDescent="0.15">
      <c r="A8907" s="918"/>
      <c r="B8907" s="14" t="s">
        <v>39</v>
      </c>
      <c r="C8907" s="14" t="s">
        <v>1620</v>
      </c>
      <c r="D8907" s="15">
        <v>43561</v>
      </c>
      <c r="E8907" s="14" t="s">
        <v>3797</v>
      </c>
      <c r="F8907" s="920"/>
      <c r="G8907" s="920"/>
      <c r="H8907" s="924"/>
      <c r="I8907" s="924"/>
      <c r="J8907" s="921"/>
      <c r="K8907" s="921"/>
      <c r="L8907" s="925"/>
    </row>
    <row r="8908" spans="1:12" s="1" customFormat="1" ht="24" customHeight="1" x14ac:dyDescent="0.15">
      <c r="A8908" s="918">
        <v>1659</v>
      </c>
      <c r="B8908" s="9" t="s">
        <v>22</v>
      </c>
      <c r="C8908" s="13" t="s">
        <v>23</v>
      </c>
      <c r="D8908" s="13" t="s">
        <v>24</v>
      </c>
      <c r="E8908" s="13" t="s">
        <v>25</v>
      </c>
      <c r="F8908" s="919" t="s">
        <v>17</v>
      </c>
      <c r="G8908" s="919"/>
      <c r="H8908" s="920"/>
      <c r="I8908" s="920"/>
      <c r="J8908" s="920"/>
      <c r="K8908" s="920"/>
      <c r="L8908" s="920"/>
    </row>
    <row r="8909" spans="1:12" s="1" customFormat="1" ht="26.25" customHeight="1" x14ac:dyDescent="0.15">
      <c r="A8909" s="918"/>
      <c r="B8909" s="921" t="s">
        <v>4749</v>
      </c>
      <c r="C8909" s="922" t="s">
        <v>4750</v>
      </c>
      <c r="D8909" s="923">
        <v>43560</v>
      </c>
      <c r="E8909" s="921" t="s">
        <v>43</v>
      </c>
      <c r="F8909" s="921" t="s">
        <v>4751</v>
      </c>
      <c r="G8909" s="921"/>
      <c r="H8909" s="924" t="s">
        <v>30</v>
      </c>
      <c r="I8909" s="924"/>
      <c r="J8909" s="14" t="s">
        <v>31</v>
      </c>
      <c r="K8909" s="14" t="s">
        <v>32</v>
      </c>
      <c r="L8909" s="16">
        <v>397.63</v>
      </c>
    </row>
    <row r="8910" spans="1:12" s="1" customFormat="1" ht="409.2" customHeight="1" x14ac:dyDescent="0.15">
      <c r="A8910" s="918"/>
      <c r="B8910" s="921"/>
      <c r="C8910" s="922"/>
      <c r="D8910" s="923"/>
      <c r="E8910" s="921"/>
      <c r="F8910" s="921"/>
      <c r="G8910" s="921"/>
      <c r="H8910" s="924" t="s">
        <v>33</v>
      </c>
      <c r="I8910" s="924"/>
      <c r="J8910" s="921" t="s">
        <v>31</v>
      </c>
      <c r="K8910" s="921" t="s">
        <v>32</v>
      </c>
      <c r="L8910" s="925">
        <v>1304.52</v>
      </c>
    </row>
    <row r="8911" spans="1:12" s="1" customFormat="1" ht="82.35" customHeight="1" x14ac:dyDescent="0.15">
      <c r="A8911" s="918"/>
      <c r="B8911" s="921"/>
      <c r="C8911" s="922"/>
      <c r="D8911" s="923"/>
      <c r="E8911" s="921"/>
      <c r="F8911" s="921"/>
      <c r="G8911" s="921"/>
      <c r="H8911" s="924"/>
      <c r="I8911" s="924"/>
      <c r="J8911" s="921"/>
      <c r="K8911" s="921"/>
      <c r="L8911" s="925"/>
    </row>
    <row r="8912" spans="1:12" s="1" customFormat="1" ht="24" customHeight="1" x14ac:dyDescent="0.15">
      <c r="A8912" s="918"/>
      <c r="B8912" s="9" t="s">
        <v>34</v>
      </c>
      <c r="C8912" s="13" t="s">
        <v>35</v>
      </c>
      <c r="D8912" s="13" t="s">
        <v>36</v>
      </c>
      <c r="E8912" s="13" t="s">
        <v>37</v>
      </c>
      <c r="F8912" s="920"/>
      <c r="G8912" s="920"/>
      <c r="H8912" s="924" t="s">
        <v>38</v>
      </c>
      <c r="I8912" s="924"/>
      <c r="J8912" s="921" t="s">
        <v>31</v>
      </c>
      <c r="K8912" s="921" t="s">
        <v>31</v>
      </c>
      <c r="L8912" s="925">
        <v>0</v>
      </c>
    </row>
    <row r="8913" spans="1:12" s="1" customFormat="1" ht="24" customHeight="1" x14ac:dyDescent="0.15">
      <c r="A8913" s="918"/>
      <c r="B8913" s="14" t="s">
        <v>452</v>
      </c>
      <c r="C8913" s="14" t="s">
        <v>4751</v>
      </c>
      <c r="D8913" s="15">
        <v>43563</v>
      </c>
      <c r="E8913" s="14" t="s">
        <v>2752</v>
      </c>
      <c r="F8913" s="920"/>
      <c r="G8913" s="920"/>
      <c r="H8913" s="924"/>
      <c r="I8913" s="924"/>
      <c r="J8913" s="921"/>
      <c r="K8913" s="921"/>
      <c r="L8913" s="925"/>
    </row>
    <row r="8914" spans="1:12" s="1" customFormat="1" ht="24" customHeight="1" x14ac:dyDescent="0.15">
      <c r="A8914" s="918">
        <v>1660</v>
      </c>
      <c r="B8914" s="9" t="s">
        <v>22</v>
      </c>
      <c r="C8914" s="13" t="s">
        <v>23</v>
      </c>
      <c r="D8914" s="13" t="s">
        <v>24</v>
      </c>
      <c r="E8914" s="13" t="s">
        <v>25</v>
      </c>
      <c r="F8914" s="919" t="s">
        <v>17</v>
      </c>
      <c r="G8914" s="919"/>
      <c r="H8914" s="920"/>
      <c r="I8914" s="920"/>
      <c r="J8914" s="920"/>
      <c r="K8914" s="920"/>
      <c r="L8914" s="920"/>
    </row>
    <row r="8915" spans="1:12" s="1" customFormat="1" ht="26.25" customHeight="1" x14ac:dyDescent="0.15">
      <c r="A8915" s="918"/>
      <c r="B8915" s="921" t="s">
        <v>4749</v>
      </c>
      <c r="C8915" s="922" t="s">
        <v>4752</v>
      </c>
      <c r="D8915" s="923">
        <v>43635</v>
      </c>
      <c r="E8915" s="921" t="s">
        <v>4753</v>
      </c>
      <c r="F8915" s="921" t="s">
        <v>4751</v>
      </c>
      <c r="G8915" s="921"/>
      <c r="H8915" s="924" t="s">
        <v>30</v>
      </c>
      <c r="I8915" s="924"/>
      <c r="J8915" s="14" t="s">
        <v>31</v>
      </c>
      <c r="K8915" s="14" t="s">
        <v>32</v>
      </c>
      <c r="L8915" s="16">
        <v>605.9</v>
      </c>
    </row>
    <row r="8916" spans="1:12" s="1" customFormat="1" ht="409.2" customHeight="1" x14ac:dyDescent="0.15">
      <c r="A8916" s="918"/>
      <c r="B8916" s="921"/>
      <c r="C8916" s="922"/>
      <c r="D8916" s="923"/>
      <c r="E8916" s="921"/>
      <c r="F8916" s="921"/>
      <c r="G8916" s="921"/>
      <c r="H8916" s="924" t="s">
        <v>33</v>
      </c>
      <c r="I8916" s="924"/>
      <c r="J8916" s="921" t="s">
        <v>31</v>
      </c>
      <c r="K8916" s="921" t="s">
        <v>32</v>
      </c>
      <c r="L8916" s="925">
        <v>948.24</v>
      </c>
    </row>
    <row r="8917" spans="1:12" s="1" customFormat="1" ht="103.35" customHeight="1" x14ac:dyDescent="0.15">
      <c r="A8917" s="918"/>
      <c r="B8917" s="921"/>
      <c r="C8917" s="922"/>
      <c r="D8917" s="923"/>
      <c r="E8917" s="921"/>
      <c r="F8917" s="921"/>
      <c r="G8917" s="921"/>
      <c r="H8917" s="924"/>
      <c r="I8917" s="924"/>
      <c r="J8917" s="921"/>
      <c r="K8917" s="921"/>
      <c r="L8917" s="925"/>
    </row>
    <row r="8918" spans="1:12" s="1" customFormat="1" ht="24" customHeight="1" x14ac:dyDescent="0.15">
      <c r="A8918" s="918"/>
      <c r="B8918" s="9" t="s">
        <v>34</v>
      </c>
      <c r="C8918" s="13" t="s">
        <v>35</v>
      </c>
      <c r="D8918" s="13" t="s">
        <v>36</v>
      </c>
      <c r="E8918" s="13" t="s">
        <v>37</v>
      </c>
      <c r="F8918" s="920"/>
      <c r="G8918" s="920"/>
      <c r="H8918" s="924" t="s">
        <v>38</v>
      </c>
      <c r="I8918" s="924"/>
      <c r="J8918" s="921" t="s">
        <v>31</v>
      </c>
      <c r="K8918" s="921" t="s">
        <v>32</v>
      </c>
      <c r="L8918" s="925">
        <v>66.930000000000007</v>
      </c>
    </row>
    <row r="8919" spans="1:12" s="1" customFormat="1" ht="24" customHeight="1" x14ac:dyDescent="0.15">
      <c r="A8919" s="918"/>
      <c r="B8919" s="14" t="s">
        <v>452</v>
      </c>
      <c r="C8919" s="14" t="s">
        <v>4751</v>
      </c>
      <c r="D8919" s="15">
        <v>43639</v>
      </c>
      <c r="E8919" s="14" t="s">
        <v>394</v>
      </c>
      <c r="F8919" s="920"/>
      <c r="G8919" s="920"/>
      <c r="H8919" s="924"/>
      <c r="I8919" s="924"/>
      <c r="J8919" s="921"/>
      <c r="K8919" s="921"/>
      <c r="L8919" s="925"/>
    </row>
    <row r="8920" spans="1:12" s="1" customFormat="1" ht="24" customHeight="1" x14ac:dyDescent="0.15">
      <c r="A8920" s="918">
        <v>1661</v>
      </c>
      <c r="B8920" s="9" t="s">
        <v>22</v>
      </c>
      <c r="C8920" s="13" t="s">
        <v>23</v>
      </c>
      <c r="D8920" s="13" t="s">
        <v>24</v>
      </c>
      <c r="E8920" s="13" t="s">
        <v>25</v>
      </c>
      <c r="F8920" s="919" t="s">
        <v>17</v>
      </c>
      <c r="G8920" s="919"/>
      <c r="H8920" s="920"/>
      <c r="I8920" s="920"/>
      <c r="J8920" s="920"/>
      <c r="K8920" s="920"/>
      <c r="L8920" s="920"/>
    </row>
    <row r="8921" spans="1:12" s="1" customFormat="1" ht="26.25" customHeight="1" x14ac:dyDescent="0.15">
      <c r="A8921" s="918"/>
      <c r="B8921" s="921" t="s">
        <v>4749</v>
      </c>
      <c r="C8921" s="922" t="s">
        <v>4754</v>
      </c>
      <c r="D8921" s="923">
        <v>43648</v>
      </c>
      <c r="E8921" s="921" t="s">
        <v>633</v>
      </c>
      <c r="F8921" s="921" t="s">
        <v>3363</v>
      </c>
      <c r="G8921" s="921"/>
      <c r="H8921" s="924" t="s">
        <v>30</v>
      </c>
      <c r="I8921" s="924"/>
      <c r="J8921" s="14" t="s">
        <v>31</v>
      </c>
      <c r="K8921" s="14" t="s">
        <v>32</v>
      </c>
      <c r="L8921" s="16">
        <v>458.55</v>
      </c>
    </row>
    <row r="8922" spans="1:12" s="1" customFormat="1" ht="409.2" customHeight="1" x14ac:dyDescent="0.15">
      <c r="A8922" s="918"/>
      <c r="B8922" s="921"/>
      <c r="C8922" s="922"/>
      <c r="D8922" s="923"/>
      <c r="E8922" s="921"/>
      <c r="F8922" s="921"/>
      <c r="G8922" s="921"/>
      <c r="H8922" s="924" t="s">
        <v>33</v>
      </c>
      <c r="I8922" s="924"/>
      <c r="J8922" s="921" t="s">
        <v>31</v>
      </c>
      <c r="K8922" s="921" t="s">
        <v>32</v>
      </c>
      <c r="L8922" s="925">
        <v>2210.4</v>
      </c>
    </row>
    <row r="8923" spans="1:12" s="1" customFormat="1" ht="197.85" customHeight="1" x14ac:dyDescent="0.15">
      <c r="A8923" s="918"/>
      <c r="B8923" s="921"/>
      <c r="C8923" s="922"/>
      <c r="D8923" s="923"/>
      <c r="E8923" s="921"/>
      <c r="F8923" s="921"/>
      <c r="G8923" s="921"/>
      <c r="H8923" s="924"/>
      <c r="I8923" s="924"/>
      <c r="J8923" s="921"/>
      <c r="K8923" s="921"/>
      <c r="L8923" s="925"/>
    </row>
    <row r="8924" spans="1:12" s="1" customFormat="1" ht="24" customHeight="1" x14ac:dyDescent="0.15">
      <c r="A8924" s="918"/>
      <c r="B8924" s="9" t="s">
        <v>34</v>
      </c>
      <c r="C8924" s="13" t="s">
        <v>35</v>
      </c>
      <c r="D8924" s="13" t="s">
        <v>36</v>
      </c>
      <c r="E8924" s="13" t="s">
        <v>37</v>
      </c>
      <c r="F8924" s="920"/>
      <c r="G8924" s="920"/>
      <c r="H8924" s="924" t="s">
        <v>38</v>
      </c>
      <c r="I8924" s="924"/>
      <c r="J8924" s="921" t="s">
        <v>31</v>
      </c>
      <c r="K8924" s="921" t="s">
        <v>32</v>
      </c>
      <c r="L8924" s="925">
        <v>644.22</v>
      </c>
    </row>
    <row r="8925" spans="1:12" s="1" customFormat="1" ht="24" customHeight="1" x14ac:dyDescent="0.15">
      <c r="A8925" s="918"/>
      <c r="B8925" s="14" t="s">
        <v>452</v>
      </c>
      <c r="C8925" s="14" t="s">
        <v>3363</v>
      </c>
      <c r="D8925" s="15">
        <v>43652</v>
      </c>
      <c r="E8925" s="14" t="s">
        <v>4755</v>
      </c>
      <c r="F8925" s="920"/>
      <c r="G8925" s="920"/>
      <c r="H8925" s="924"/>
      <c r="I8925" s="924"/>
      <c r="J8925" s="921"/>
      <c r="K8925" s="921"/>
      <c r="L8925" s="925"/>
    </row>
    <row r="8926" spans="1:12" s="1" customFormat="1" ht="24" customHeight="1" x14ac:dyDescent="0.15">
      <c r="A8926" s="918">
        <v>1662</v>
      </c>
      <c r="B8926" s="9" t="s">
        <v>22</v>
      </c>
      <c r="C8926" s="13" t="s">
        <v>23</v>
      </c>
      <c r="D8926" s="13" t="s">
        <v>24</v>
      </c>
      <c r="E8926" s="13" t="s">
        <v>25</v>
      </c>
      <c r="F8926" s="919" t="s">
        <v>17</v>
      </c>
      <c r="G8926" s="919"/>
      <c r="H8926" s="920"/>
      <c r="I8926" s="920"/>
      <c r="J8926" s="920"/>
      <c r="K8926" s="920"/>
      <c r="L8926" s="920"/>
    </row>
    <row r="8927" spans="1:12" s="1" customFormat="1" ht="26.25" customHeight="1" x14ac:dyDescent="0.15">
      <c r="A8927" s="918"/>
      <c r="B8927" s="921" t="s">
        <v>4749</v>
      </c>
      <c r="C8927" s="922" t="s">
        <v>4756</v>
      </c>
      <c r="D8927" s="923">
        <v>43697</v>
      </c>
      <c r="E8927" s="921" t="s">
        <v>2992</v>
      </c>
      <c r="F8927" s="921" t="s">
        <v>4757</v>
      </c>
      <c r="G8927" s="921"/>
      <c r="H8927" s="924" t="s">
        <v>30</v>
      </c>
      <c r="I8927" s="924"/>
      <c r="J8927" s="14" t="s">
        <v>31</v>
      </c>
      <c r="K8927" s="14" t="s">
        <v>32</v>
      </c>
      <c r="L8927" s="16">
        <v>510.35</v>
      </c>
    </row>
    <row r="8928" spans="1:12" s="1" customFormat="1" ht="407.25" customHeight="1" x14ac:dyDescent="0.15">
      <c r="A8928" s="918"/>
      <c r="B8928" s="921"/>
      <c r="C8928" s="922"/>
      <c r="D8928" s="923"/>
      <c r="E8928" s="921"/>
      <c r="F8928" s="921"/>
      <c r="G8928" s="921"/>
      <c r="H8928" s="924" t="s">
        <v>33</v>
      </c>
      <c r="I8928" s="924"/>
      <c r="J8928" s="14" t="s">
        <v>31</v>
      </c>
      <c r="K8928" s="14" t="s">
        <v>32</v>
      </c>
      <c r="L8928" s="16">
        <v>228.96</v>
      </c>
    </row>
    <row r="8929" spans="1:12" s="1" customFormat="1" ht="24" customHeight="1" x14ac:dyDescent="0.15">
      <c r="A8929" s="918"/>
      <c r="B8929" s="9" t="s">
        <v>34</v>
      </c>
      <c r="C8929" s="13" t="s">
        <v>35</v>
      </c>
      <c r="D8929" s="13" t="s">
        <v>36</v>
      </c>
      <c r="E8929" s="13" t="s">
        <v>37</v>
      </c>
      <c r="F8929" s="920"/>
      <c r="G8929" s="920"/>
      <c r="H8929" s="924" t="s">
        <v>38</v>
      </c>
      <c r="I8929" s="924"/>
      <c r="J8929" s="921" t="s">
        <v>31</v>
      </c>
      <c r="K8929" s="921" t="s">
        <v>32</v>
      </c>
      <c r="L8929" s="925">
        <v>200</v>
      </c>
    </row>
    <row r="8930" spans="1:12" s="1" customFormat="1" ht="24" customHeight="1" x14ac:dyDescent="0.15">
      <c r="A8930" s="918"/>
      <c r="B8930" s="14" t="s">
        <v>452</v>
      </c>
      <c r="C8930" s="14" t="s">
        <v>4757</v>
      </c>
      <c r="D8930" s="15">
        <v>43699</v>
      </c>
      <c r="E8930" s="14" t="s">
        <v>4758</v>
      </c>
      <c r="F8930" s="920"/>
      <c r="G8930" s="920"/>
      <c r="H8930" s="924"/>
      <c r="I8930" s="924"/>
      <c r="J8930" s="921"/>
      <c r="K8930" s="921"/>
      <c r="L8930" s="925"/>
    </row>
    <row r="8931" spans="1:12" s="1" customFormat="1" ht="24" customHeight="1" x14ac:dyDescent="0.15">
      <c r="A8931" s="918">
        <v>1663</v>
      </c>
      <c r="B8931" s="9" t="s">
        <v>22</v>
      </c>
      <c r="C8931" s="13" t="s">
        <v>23</v>
      </c>
      <c r="D8931" s="13" t="s">
        <v>24</v>
      </c>
      <c r="E8931" s="13" t="s">
        <v>25</v>
      </c>
      <c r="F8931" s="919" t="s">
        <v>17</v>
      </c>
      <c r="G8931" s="919"/>
      <c r="H8931" s="920"/>
      <c r="I8931" s="920"/>
      <c r="J8931" s="920"/>
      <c r="K8931" s="920"/>
      <c r="L8931" s="920"/>
    </row>
    <row r="8932" spans="1:12" s="1" customFormat="1" ht="26.25" customHeight="1" x14ac:dyDescent="0.15">
      <c r="A8932" s="918"/>
      <c r="B8932" s="921" t="s">
        <v>4749</v>
      </c>
      <c r="C8932" s="922" t="s">
        <v>4759</v>
      </c>
      <c r="D8932" s="923">
        <v>43707</v>
      </c>
      <c r="E8932" s="921" t="s">
        <v>1420</v>
      </c>
      <c r="F8932" s="921" t="s">
        <v>4760</v>
      </c>
      <c r="G8932" s="921"/>
      <c r="H8932" s="924" t="s">
        <v>30</v>
      </c>
      <c r="I8932" s="924"/>
      <c r="J8932" s="14" t="s">
        <v>31</v>
      </c>
      <c r="K8932" s="14" t="s">
        <v>32</v>
      </c>
      <c r="L8932" s="16">
        <v>295.92</v>
      </c>
    </row>
    <row r="8933" spans="1:12" s="1" customFormat="1" ht="409.2" customHeight="1" x14ac:dyDescent="0.15">
      <c r="A8933" s="918"/>
      <c r="B8933" s="921"/>
      <c r="C8933" s="922"/>
      <c r="D8933" s="923"/>
      <c r="E8933" s="921"/>
      <c r="F8933" s="921"/>
      <c r="G8933" s="921"/>
      <c r="H8933" s="924" t="s">
        <v>33</v>
      </c>
      <c r="I8933" s="924"/>
      <c r="J8933" s="921" t="s">
        <v>31</v>
      </c>
      <c r="K8933" s="921" t="s">
        <v>31</v>
      </c>
      <c r="L8933" s="925">
        <v>0</v>
      </c>
    </row>
    <row r="8934" spans="1:12" s="1" customFormat="1" ht="29.85" customHeight="1" x14ac:dyDescent="0.15">
      <c r="A8934" s="918"/>
      <c r="B8934" s="921"/>
      <c r="C8934" s="922"/>
      <c r="D8934" s="923"/>
      <c r="E8934" s="921"/>
      <c r="F8934" s="921"/>
      <c r="G8934" s="921"/>
      <c r="H8934" s="924"/>
      <c r="I8934" s="924"/>
      <c r="J8934" s="921"/>
      <c r="K8934" s="921"/>
      <c r="L8934" s="925"/>
    </row>
    <row r="8935" spans="1:12" s="1" customFormat="1" ht="24" customHeight="1" x14ac:dyDescent="0.15">
      <c r="A8935" s="918"/>
      <c r="B8935" s="9" t="s">
        <v>34</v>
      </c>
      <c r="C8935" s="13" t="s">
        <v>35</v>
      </c>
      <c r="D8935" s="13" t="s">
        <v>36</v>
      </c>
      <c r="E8935" s="13" t="s">
        <v>37</v>
      </c>
      <c r="F8935" s="920"/>
      <c r="G8935" s="920"/>
      <c r="H8935" s="924" t="s">
        <v>38</v>
      </c>
      <c r="I8935" s="924"/>
      <c r="J8935" s="921" t="s">
        <v>31</v>
      </c>
      <c r="K8935" s="921" t="s">
        <v>32</v>
      </c>
      <c r="L8935" s="925">
        <v>512</v>
      </c>
    </row>
    <row r="8936" spans="1:12" s="1" customFormat="1" ht="24" customHeight="1" x14ac:dyDescent="0.15">
      <c r="A8936" s="918"/>
      <c r="B8936" s="14" t="s">
        <v>452</v>
      </c>
      <c r="C8936" s="14" t="s">
        <v>4760</v>
      </c>
      <c r="D8936" s="15">
        <v>43713</v>
      </c>
      <c r="E8936" s="14" t="s">
        <v>3709</v>
      </c>
      <c r="F8936" s="920"/>
      <c r="G8936" s="920"/>
      <c r="H8936" s="924"/>
      <c r="I8936" s="924"/>
      <c r="J8936" s="921"/>
      <c r="K8936" s="921"/>
      <c r="L8936" s="925"/>
    </row>
    <row r="8937" spans="1:12" s="1" customFormat="1" ht="24" customHeight="1" x14ac:dyDescent="0.15">
      <c r="A8937" s="918">
        <v>1664</v>
      </c>
      <c r="B8937" s="9" t="s">
        <v>22</v>
      </c>
      <c r="C8937" s="13" t="s">
        <v>23</v>
      </c>
      <c r="D8937" s="13" t="s">
        <v>24</v>
      </c>
      <c r="E8937" s="13" t="s">
        <v>25</v>
      </c>
      <c r="F8937" s="919" t="s">
        <v>17</v>
      </c>
      <c r="G8937" s="919"/>
      <c r="H8937" s="920"/>
      <c r="I8937" s="920"/>
      <c r="J8937" s="920"/>
      <c r="K8937" s="920"/>
      <c r="L8937" s="920"/>
    </row>
    <row r="8938" spans="1:12" s="1" customFormat="1" ht="26.25" customHeight="1" x14ac:dyDescent="0.15">
      <c r="A8938" s="918"/>
      <c r="B8938" s="921" t="s">
        <v>4761</v>
      </c>
      <c r="C8938" s="922" t="s">
        <v>4762</v>
      </c>
      <c r="D8938" s="923">
        <v>43614</v>
      </c>
      <c r="E8938" s="921" t="s">
        <v>1528</v>
      </c>
      <c r="F8938" s="921" t="s">
        <v>1529</v>
      </c>
      <c r="G8938" s="921"/>
      <c r="H8938" s="924" t="s">
        <v>30</v>
      </c>
      <c r="I8938" s="924"/>
      <c r="J8938" s="14" t="s">
        <v>31</v>
      </c>
      <c r="K8938" s="14" t="s">
        <v>31</v>
      </c>
      <c r="L8938" s="16">
        <v>0</v>
      </c>
    </row>
    <row r="8939" spans="1:12" s="1" customFormat="1" ht="102.75" customHeight="1" x14ac:dyDescent="0.15">
      <c r="A8939" s="918"/>
      <c r="B8939" s="921"/>
      <c r="C8939" s="922"/>
      <c r="D8939" s="923"/>
      <c r="E8939" s="921"/>
      <c r="F8939" s="921"/>
      <c r="G8939" s="921"/>
      <c r="H8939" s="924" t="s">
        <v>33</v>
      </c>
      <c r="I8939" s="924"/>
      <c r="J8939" s="14" t="s">
        <v>31</v>
      </c>
      <c r="K8939" s="14" t="s">
        <v>31</v>
      </c>
      <c r="L8939" s="16">
        <v>0</v>
      </c>
    </row>
    <row r="8940" spans="1:12" s="1" customFormat="1" ht="24" customHeight="1" x14ac:dyDescent="0.15">
      <c r="A8940" s="918"/>
      <c r="B8940" s="9" t="s">
        <v>34</v>
      </c>
      <c r="C8940" s="13" t="s">
        <v>35</v>
      </c>
      <c r="D8940" s="13" t="s">
        <v>36</v>
      </c>
      <c r="E8940" s="13" t="s">
        <v>37</v>
      </c>
      <c r="F8940" s="920"/>
      <c r="G8940" s="920"/>
      <c r="H8940" s="924" t="s">
        <v>38</v>
      </c>
      <c r="I8940" s="924"/>
      <c r="J8940" s="921" t="s">
        <v>31</v>
      </c>
      <c r="K8940" s="921" t="s">
        <v>32</v>
      </c>
      <c r="L8940" s="925">
        <v>425</v>
      </c>
    </row>
    <row r="8941" spans="1:12" s="1" customFormat="1" ht="24" customHeight="1" x14ac:dyDescent="0.15">
      <c r="A8941" s="918"/>
      <c r="B8941" s="14" t="s">
        <v>39</v>
      </c>
      <c r="C8941" s="14" t="s">
        <v>1529</v>
      </c>
      <c r="D8941" s="15">
        <v>43616</v>
      </c>
      <c r="E8941" s="14" t="s">
        <v>4258</v>
      </c>
      <c r="F8941" s="920"/>
      <c r="G8941" s="920"/>
      <c r="H8941" s="924"/>
      <c r="I8941" s="924"/>
      <c r="J8941" s="921"/>
      <c r="K8941" s="921"/>
      <c r="L8941" s="925"/>
    </row>
    <row r="8942" spans="1:12" s="1" customFormat="1" ht="24" customHeight="1" x14ac:dyDescent="0.15">
      <c r="A8942" s="918">
        <v>1665</v>
      </c>
      <c r="B8942" s="9" t="s">
        <v>22</v>
      </c>
      <c r="C8942" s="13" t="s">
        <v>23</v>
      </c>
      <c r="D8942" s="13" t="s">
        <v>24</v>
      </c>
      <c r="E8942" s="13" t="s">
        <v>25</v>
      </c>
      <c r="F8942" s="919" t="s">
        <v>17</v>
      </c>
      <c r="G8942" s="919"/>
      <c r="H8942" s="920"/>
      <c r="I8942" s="920"/>
      <c r="J8942" s="920"/>
      <c r="K8942" s="920"/>
      <c r="L8942" s="920"/>
    </row>
    <row r="8943" spans="1:12" s="1" customFormat="1" ht="26.25" customHeight="1" x14ac:dyDescent="0.15">
      <c r="A8943" s="918"/>
      <c r="B8943" s="921" t="s">
        <v>4763</v>
      </c>
      <c r="C8943" s="922" t="s">
        <v>4764</v>
      </c>
      <c r="D8943" s="923">
        <v>43586</v>
      </c>
      <c r="E8943" s="921" t="s">
        <v>159</v>
      </c>
      <c r="F8943" s="921" t="s">
        <v>4765</v>
      </c>
      <c r="G8943" s="921"/>
      <c r="H8943" s="924" t="s">
        <v>30</v>
      </c>
      <c r="I8943" s="924"/>
      <c r="J8943" s="14" t="s">
        <v>31</v>
      </c>
      <c r="K8943" s="14" t="s">
        <v>32</v>
      </c>
      <c r="L8943" s="16">
        <v>227</v>
      </c>
    </row>
    <row r="8944" spans="1:12" s="1" customFormat="1" ht="102.75" customHeight="1" x14ac:dyDescent="0.15">
      <c r="A8944" s="918"/>
      <c r="B8944" s="921"/>
      <c r="C8944" s="922"/>
      <c r="D8944" s="923"/>
      <c r="E8944" s="921"/>
      <c r="F8944" s="921"/>
      <c r="G8944" s="921"/>
      <c r="H8944" s="924" t="s">
        <v>33</v>
      </c>
      <c r="I8944" s="924"/>
      <c r="J8944" s="14" t="s">
        <v>31</v>
      </c>
      <c r="K8944" s="14" t="s">
        <v>32</v>
      </c>
      <c r="L8944" s="16">
        <v>342.3</v>
      </c>
    </row>
    <row r="8945" spans="1:12" s="1" customFormat="1" ht="24" customHeight="1" x14ac:dyDescent="0.15">
      <c r="A8945" s="918"/>
      <c r="B8945" s="9" t="s">
        <v>34</v>
      </c>
      <c r="C8945" s="13" t="s">
        <v>35</v>
      </c>
      <c r="D8945" s="13" t="s">
        <v>36</v>
      </c>
      <c r="E8945" s="13" t="s">
        <v>37</v>
      </c>
      <c r="F8945" s="920"/>
      <c r="G8945" s="920"/>
      <c r="H8945" s="924" t="s">
        <v>38</v>
      </c>
      <c r="I8945" s="924"/>
      <c r="J8945" s="921" t="s">
        <v>31</v>
      </c>
      <c r="K8945" s="921" t="s">
        <v>31</v>
      </c>
      <c r="L8945" s="925">
        <v>0</v>
      </c>
    </row>
    <row r="8946" spans="1:12" s="1" customFormat="1" ht="24" customHeight="1" x14ac:dyDescent="0.15">
      <c r="A8946" s="918"/>
      <c r="B8946" s="14" t="s">
        <v>105</v>
      </c>
      <c r="C8946" s="14" t="s">
        <v>4765</v>
      </c>
      <c r="D8946" s="15">
        <v>43587</v>
      </c>
      <c r="E8946" s="14" t="s">
        <v>656</v>
      </c>
      <c r="F8946" s="920"/>
      <c r="G8946" s="920"/>
      <c r="H8946" s="924"/>
      <c r="I8946" s="924"/>
      <c r="J8946" s="921"/>
      <c r="K8946" s="921"/>
      <c r="L8946" s="925"/>
    </row>
    <row r="8947" spans="1:12" s="1" customFormat="1" ht="24" customHeight="1" x14ac:dyDescent="0.15">
      <c r="A8947" s="918">
        <v>1666</v>
      </c>
      <c r="B8947" s="9" t="s">
        <v>22</v>
      </c>
      <c r="C8947" s="13" t="s">
        <v>23</v>
      </c>
      <c r="D8947" s="13" t="s">
        <v>24</v>
      </c>
      <c r="E8947" s="13" t="s">
        <v>25</v>
      </c>
      <c r="F8947" s="919" t="s">
        <v>17</v>
      </c>
      <c r="G8947" s="919"/>
      <c r="H8947" s="920"/>
      <c r="I8947" s="920"/>
      <c r="J8947" s="920"/>
      <c r="K8947" s="920"/>
      <c r="L8947" s="920"/>
    </row>
    <row r="8948" spans="1:12" s="1" customFormat="1" ht="26.25" customHeight="1" x14ac:dyDescent="0.15">
      <c r="A8948" s="918"/>
      <c r="B8948" s="921" t="s">
        <v>4763</v>
      </c>
      <c r="C8948" s="922" t="s">
        <v>4766</v>
      </c>
      <c r="D8948" s="923">
        <v>43712</v>
      </c>
      <c r="E8948" s="921" t="s">
        <v>2061</v>
      </c>
      <c r="F8948" s="921" t="s">
        <v>2062</v>
      </c>
      <c r="G8948" s="921"/>
      <c r="H8948" s="924" t="s">
        <v>30</v>
      </c>
      <c r="I8948" s="924"/>
      <c r="J8948" s="14" t="s">
        <v>31</v>
      </c>
      <c r="K8948" s="14" t="s">
        <v>32</v>
      </c>
      <c r="L8948" s="16">
        <v>333</v>
      </c>
    </row>
    <row r="8949" spans="1:12" s="1" customFormat="1" ht="176.25" customHeight="1" x14ac:dyDescent="0.15">
      <c r="A8949" s="918"/>
      <c r="B8949" s="921"/>
      <c r="C8949" s="922"/>
      <c r="D8949" s="923"/>
      <c r="E8949" s="921"/>
      <c r="F8949" s="921"/>
      <c r="G8949" s="921"/>
      <c r="H8949" s="924" t="s">
        <v>33</v>
      </c>
      <c r="I8949" s="924"/>
      <c r="J8949" s="14" t="s">
        <v>31</v>
      </c>
      <c r="K8949" s="14" t="s">
        <v>32</v>
      </c>
      <c r="L8949" s="16">
        <v>1723.78</v>
      </c>
    </row>
    <row r="8950" spans="1:12" s="1" customFormat="1" ht="24" customHeight="1" x14ac:dyDescent="0.15">
      <c r="A8950" s="918"/>
      <c r="B8950" s="9" t="s">
        <v>34</v>
      </c>
      <c r="C8950" s="13" t="s">
        <v>35</v>
      </c>
      <c r="D8950" s="13" t="s">
        <v>36</v>
      </c>
      <c r="E8950" s="13" t="s">
        <v>37</v>
      </c>
      <c r="F8950" s="920"/>
      <c r="G8950" s="920"/>
      <c r="H8950" s="924" t="s">
        <v>38</v>
      </c>
      <c r="I8950" s="924"/>
      <c r="J8950" s="921" t="s">
        <v>31</v>
      </c>
      <c r="K8950" s="921" t="s">
        <v>32</v>
      </c>
      <c r="L8950" s="925">
        <v>252</v>
      </c>
    </row>
    <row r="8951" spans="1:12" s="1" customFormat="1" ht="24" customHeight="1" x14ac:dyDescent="0.15">
      <c r="A8951" s="918"/>
      <c r="B8951" s="14" t="s">
        <v>105</v>
      </c>
      <c r="C8951" s="14" t="s">
        <v>2062</v>
      </c>
      <c r="D8951" s="15">
        <v>43721</v>
      </c>
      <c r="E8951" s="14" t="s">
        <v>4767</v>
      </c>
      <c r="F8951" s="920"/>
      <c r="G8951" s="920"/>
      <c r="H8951" s="924"/>
      <c r="I8951" s="924"/>
      <c r="J8951" s="921"/>
      <c r="K8951" s="921"/>
      <c r="L8951" s="925"/>
    </row>
    <row r="8952" spans="1:12" s="1" customFormat="1" ht="24" customHeight="1" x14ac:dyDescent="0.15">
      <c r="A8952" s="918">
        <v>1667</v>
      </c>
      <c r="B8952" s="9" t="s">
        <v>22</v>
      </c>
      <c r="C8952" s="13" t="s">
        <v>23</v>
      </c>
      <c r="D8952" s="13" t="s">
        <v>24</v>
      </c>
      <c r="E8952" s="13" t="s">
        <v>25</v>
      </c>
      <c r="F8952" s="919" t="s">
        <v>17</v>
      </c>
      <c r="G8952" s="919"/>
      <c r="H8952" s="920"/>
      <c r="I8952" s="920"/>
      <c r="J8952" s="920"/>
      <c r="K8952" s="920"/>
      <c r="L8952" s="920"/>
    </row>
    <row r="8953" spans="1:12" s="1" customFormat="1" ht="26.25" customHeight="1" x14ac:dyDescent="0.15">
      <c r="A8953" s="918"/>
      <c r="B8953" s="921" t="s">
        <v>4768</v>
      </c>
      <c r="C8953" s="922" t="s">
        <v>4769</v>
      </c>
      <c r="D8953" s="923">
        <v>43677</v>
      </c>
      <c r="E8953" s="921" t="s">
        <v>1035</v>
      </c>
      <c r="F8953" s="921" t="s">
        <v>3199</v>
      </c>
      <c r="G8953" s="921"/>
      <c r="H8953" s="924" t="s">
        <v>30</v>
      </c>
      <c r="I8953" s="924"/>
      <c r="J8953" s="14" t="s">
        <v>31</v>
      </c>
      <c r="K8953" s="14" t="s">
        <v>32</v>
      </c>
      <c r="L8953" s="16">
        <v>787.59</v>
      </c>
    </row>
    <row r="8954" spans="1:12" s="1" customFormat="1" ht="409.2" customHeight="1" x14ac:dyDescent="0.15">
      <c r="A8954" s="918"/>
      <c r="B8954" s="921"/>
      <c r="C8954" s="922"/>
      <c r="D8954" s="923"/>
      <c r="E8954" s="921"/>
      <c r="F8954" s="921"/>
      <c r="G8954" s="921"/>
      <c r="H8954" s="924" t="s">
        <v>33</v>
      </c>
      <c r="I8954" s="924"/>
      <c r="J8954" s="921" t="s">
        <v>31</v>
      </c>
      <c r="K8954" s="921" t="s">
        <v>31</v>
      </c>
      <c r="L8954" s="925">
        <v>0</v>
      </c>
    </row>
    <row r="8955" spans="1:12" s="1" customFormat="1" ht="103.35" customHeight="1" x14ac:dyDescent="0.15">
      <c r="A8955" s="918"/>
      <c r="B8955" s="921"/>
      <c r="C8955" s="922"/>
      <c r="D8955" s="923"/>
      <c r="E8955" s="921"/>
      <c r="F8955" s="921"/>
      <c r="G8955" s="921"/>
      <c r="H8955" s="924"/>
      <c r="I8955" s="924"/>
      <c r="J8955" s="921"/>
      <c r="K8955" s="921"/>
      <c r="L8955" s="925"/>
    </row>
    <row r="8956" spans="1:12" s="1" customFormat="1" ht="24" customHeight="1" x14ac:dyDescent="0.15">
      <c r="A8956" s="918"/>
      <c r="B8956" s="9" t="s">
        <v>34</v>
      </c>
      <c r="C8956" s="13" t="s">
        <v>35</v>
      </c>
      <c r="D8956" s="13" t="s">
        <v>36</v>
      </c>
      <c r="E8956" s="13" t="s">
        <v>37</v>
      </c>
      <c r="F8956" s="920"/>
      <c r="G8956" s="920"/>
      <c r="H8956" s="924" t="s">
        <v>38</v>
      </c>
      <c r="I8956" s="924"/>
      <c r="J8956" s="921" t="s">
        <v>31</v>
      </c>
      <c r="K8956" s="921" t="s">
        <v>31</v>
      </c>
      <c r="L8956" s="925">
        <v>0</v>
      </c>
    </row>
    <row r="8957" spans="1:12" s="1" customFormat="1" ht="24" customHeight="1" x14ac:dyDescent="0.15">
      <c r="A8957" s="918"/>
      <c r="B8957" s="14" t="s">
        <v>39</v>
      </c>
      <c r="C8957" s="14" t="s">
        <v>3199</v>
      </c>
      <c r="D8957" s="15">
        <v>43680</v>
      </c>
      <c r="E8957" s="14" t="s">
        <v>4386</v>
      </c>
      <c r="F8957" s="920"/>
      <c r="G8957" s="920"/>
      <c r="H8957" s="924"/>
      <c r="I8957" s="924"/>
      <c r="J8957" s="921"/>
      <c r="K8957" s="921"/>
      <c r="L8957" s="925"/>
    </row>
    <row r="8958" spans="1:12" s="1" customFormat="1" ht="24" customHeight="1" x14ac:dyDescent="0.15">
      <c r="A8958" s="918">
        <v>1668</v>
      </c>
      <c r="B8958" s="9" t="s">
        <v>22</v>
      </c>
      <c r="C8958" s="13" t="s">
        <v>23</v>
      </c>
      <c r="D8958" s="13" t="s">
        <v>24</v>
      </c>
      <c r="E8958" s="13" t="s">
        <v>25</v>
      </c>
      <c r="F8958" s="919" t="s">
        <v>17</v>
      </c>
      <c r="G8958" s="919"/>
      <c r="H8958" s="920"/>
      <c r="I8958" s="920"/>
      <c r="J8958" s="920"/>
      <c r="K8958" s="920"/>
      <c r="L8958" s="920"/>
    </row>
    <row r="8959" spans="1:12" s="1" customFormat="1" ht="26.25" customHeight="1" x14ac:dyDescent="0.15">
      <c r="A8959" s="918"/>
      <c r="B8959" s="921" t="s">
        <v>4768</v>
      </c>
      <c r="C8959" s="922" t="s">
        <v>4770</v>
      </c>
      <c r="D8959" s="923">
        <v>43716</v>
      </c>
      <c r="E8959" s="921" t="s">
        <v>445</v>
      </c>
      <c r="F8959" s="921" t="s">
        <v>1758</v>
      </c>
      <c r="G8959" s="921"/>
      <c r="H8959" s="924" t="s">
        <v>30</v>
      </c>
      <c r="I8959" s="924"/>
      <c r="J8959" s="14" t="s">
        <v>31</v>
      </c>
      <c r="K8959" s="14" t="s">
        <v>32</v>
      </c>
      <c r="L8959" s="16">
        <v>330.05</v>
      </c>
    </row>
    <row r="8960" spans="1:12" s="1" customFormat="1" ht="409.2" customHeight="1" x14ac:dyDescent="0.15">
      <c r="A8960" s="918"/>
      <c r="B8960" s="921"/>
      <c r="C8960" s="922"/>
      <c r="D8960" s="923"/>
      <c r="E8960" s="921"/>
      <c r="F8960" s="921"/>
      <c r="G8960" s="921"/>
      <c r="H8960" s="924" t="s">
        <v>33</v>
      </c>
      <c r="I8960" s="924"/>
      <c r="J8960" s="921" t="s">
        <v>31</v>
      </c>
      <c r="K8960" s="921" t="s">
        <v>32</v>
      </c>
      <c r="L8960" s="925">
        <v>421.48</v>
      </c>
    </row>
    <row r="8961" spans="1:12" s="1" customFormat="1" ht="386.85" customHeight="1" x14ac:dyDescent="0.15">
      <c r="A8961" s="918"/>
      <c r="B8961" s="921"/>
      <c r="C8961" s="922"/>
      <c r="D8961" s="923"/>
      <c r="E8961" s="921"/>
      <c r="F8961" s="921"/>
      <c r="G8961" s="921"/>
      <c r="H8961" s="924"/>
      <c r="I8961" s="924"/>
      <c r="J8961" s="921"/>
      <c r="K8961" s="921"/>
      <c r="L8961" s="925"/>
    </row>
    <row r="8962" spans="1:12" s="1" customFormat="1" ht="24" customHeight="1" x14ac:dyDescent="0.15">
      <c r="A8962" s="918"/>
      <c r="B8962" s="9" t="s">
        <v>34</v>
      </c>
      <c r="C8962" s="13" t="s">
        <v>35</v>
      </c>
      <c r="D8962" s="13" t="s">
        <v>36</v>
      </c>
      <c r="E8962" s="13" t="s">
        <v>37</v>
      </c>
      <c r="F8962" s="920"/>
      <c r="G8962" s="920"/>
      <c r="H8962" s="924" t="s">
        <v>38</v>
      </c>
      <c r="I8962" s="924"/>
      <c r="J8962" s="921" t="s">
        <v>31</v>
      </c>
      <c r="K8962" s="921" t="s">
        <v>31</v>
      </c>
      <c r="L8962" s="925">
        <v>0</v>
      </c>
    </row>
    <row r="8963" spans="1:12" s="1" customFormat="1" ht="24" customHeight="1" x14ac:dyDescent="0.15">
      <c r="A8963" s="918"/>
      <c r="B8963" s="14" t="s">
        <v>39</v>
      </c>
      <c r="C8963" s="14" t="s">
        <v>1758</v>
      </c>
      <c r="D8963" s="15">
        <v>43717</v>
      </c>
      <c r="E8963" s="14" t="s">
        <v>2870</v>
      </c>
      <c r="F8963" s="920"/>
      <c r="G8963" s="920"/>
      <c r="H8963" s="924"/>
      <c r="I8963" s="924"/>
      <c r="J8963" s="921"/>
      <c r="K8963" s="921"/>
      <c r="L8963" s="925"/>
    </row>
    <row r="8964" spans="1:12" s="1" customFormat="1" ht="24" customHeight="1" x14ac:dyDescent="0.15">
      <c r="A8964" s="918">
        <v>1669</v>
      </c>
      <c r="B8964" s="9" t="s">
        <v>22</v>
      </c>
      <c r="C8964" s="13" t="s">
        <v>23</v>
      </c>
      <c r="D8964" s="13" t="s">
        <v>24</v>
      </c>
      <c r="E8964" s="13" t="s">
        <v>25</v>
      </c>
      <c r="F8964" s="919" t="s">
        <v>17</v>
      </c>
      <c r="G8964" s="919"/>
      <c r="H8964" s="920"/>
      <c r="I8964" s="920"/>
      <c r="J8964" s="920"/>
      <c r="K8964" s="920"/>
      <c r="L8964" s="920"/>
    </row>
    <row r="8965" spans="1:12" s="1" customFormat="1" ht="26.25" customHeight="1" x14ac:dyDescent="0.15">
      <c r="A8965" s="918"/>
      <c r="B8965" s="921" t="s">
        <v>4771</v>
      </c>
      <c r="C8965" s="922" t="s">
        <v>4772</v>
      </c>
      <c r="D8965" s="923">
        <v>43579</v>
      </c>
      <c r="E8965" s="921" t="s">
        <v>397</v>
      </c>
      <c r="F8965" s="921" t="s">
        <v>4773</v>
      </c>
      <c r="G8965" s="921"/>
      <c r="H8965" s="924" t="s">
        <v>30</v>
      </c>
      <c r="I8965" s="924"/>
      <c r="J8965" s="14" t="s">
        <v>31</v>
      </c>
      <c r="K8965" s="14" t="s">
        <v>32</v>
      </c>
      <c r="L8965" s="16">
        <v>649.12</v>
      </c>
    </row>
    <row r="8966" spans="1:12" s="1" customFormat="1" ht="409.2" customHeight="1" x14ac:dyDescent="0.15">
      <c r="A8966" s="918"/>
      <c r="B8966" s="921"/>
      <c r="C8966" s="922"/>
      <c r="D8966" s="923"/>
      <c r="E8966" s="921"/>
      <c r="F8966" s="921"/>
      <c r="G8966" s="921"/>
      <c r="H8966" s="924" t="s">
        <v>33</v>
      </c>
      <c r="I8966" s="924"/>
      <c r="J8966" s="921" t="s">
        <v>31</v>
      </c>
      <c r="K8966" s="921" t="s">
        <v>32</v>
      </c>
      <c r="L8966" s="925">
        <v>334.63</v>
      </c>
    </row>
    <row r="8967" spans="1:12" s="1" customFormat="1" ht="92.85" customHeight="1" x14ac:dyDescent="0.15">
      <c r="A8967" s="918"/>
      <c r="B8967" s="921"/>
      <c r="C8967" s="922"/>
      <c r="D8967" s="923"/>
      <c r="E8967" s="921"/>
      <c r="F8967" s="921"/>
      <c r="G8967" s="921"/>
      <c r="H8967" s="924"/>
      <c r="I8967" s="924"/>
      <c r="J8967" s="921"/>
      <c r="K8967" s="921"/>
      <c r="L8967" s="925"/>
    </row>
    <row r="8968" spans="1:12" s="1" customFormat="1" ht="24" customHeight="1" x14ac:dyDescent="0.15">
      <c r="A8968" s="918"/>
      <c r="B8968" s="9" t="s">
        <v>34</v>
      </c>
      <c r="C8968" s="13" t="s">
        <v>35</v>
      </c>
      <c r="D8968" s="13" t="s">
        <v>36</v>
      </c>
      <c r="E8968" s="13" t="s">
        <v>37</v>
      </c>
      <c r="F8968" s="920"/>
      <c r="G8968" s="920"/>
      <c r="H8968" s="924" t="s">
        <v>38</v>
      </c>
      <c r="I8968" s="924"/>
      <c r="J8968" s="921" t="s">
        <v>31</v>
      </c>
      <c r="K8968" s="921" t="s">
        <v>32</v>
      </c>
      <c r="L8968" s="925">
        <v>400</v>
      </c>
    </row>
    <row r="8969" spans="1:12" s="1" customFormat="1" ht="24" customHeight="1" x14ac:dyDescent="0.15">
      <c r="A8969" s="918"/>
      <c r="B8969" s="14" t="s">
        <v>239</v>
      </c>
      <c r="C8969" s="14" t="s">
        <v>4773</v>
      </c>
      <c r="D8969" s="15">
        <v>43581</v>
      </c>
      <c r="E8969" s="14" t="s">
        <v>117</v>
      </c>
      <c r="F8969" s="920"/>
      <c r="G8969" s="920"/>
      <c r="H8969" s="924"/>
      <c r="I8969" s="924"/>
      <c r="J8969" s="921"/>
      <c r="K8969" s="921"/>
      <c r="L8969" s="925"/>
    </row>
    <row r="8970" spans="1:12" s="1" customFormat="1" ht="24" customHeight="1" x14ac:dyDescent="0.15">
      <c r="A8970" s="918">
        <v>1670</v>
      </c>
      <c r="B8970" s="9" t="s">
        <v>22</v>
      </c>
      <c r="C8970" s="13" t="s">
        <v>23</v>
      </c>
      <c r="D8970" s="13" t="s">
        <v>24</v>
      </c>
      <c r="E8970" s="13" t="s">
        <v>25</v>
      </c>
      <c r="F8970" s="919" t="s">
        <v>17</v>
      </c>
      <c r="G8970" s="919"/>
      <c r="H8970" s="920"/>
      <c r="I8970" s="920"/>
      <c r="J8970" s="920"/>
      <c r="K8970" s="920"/>
      <c r="L8970" s="920"/>
    </row>
    <row r="8971" spans="1:12" s="1" customFormat="1" ht="26.25" customHeight="1" x14ac:dyDescent="0.15">
      <c r="A8971" s="918"/>
      <c r="B8971" s="921" t="s">
        <v>4771</v>
      </c>
      <c r="C8971" s="921" t="s">
        <v>4774</v>
      </c>
      <c r="D8971" s="923">
        <v>43585</v>
      </c>
      <c r="E8971" s="921" t="s">
        <v>53</v>
      </c>
      <c r="F8971" s="921" t="s">
        <v>1350</v>
      </c>
      <c r="G8971" s="921"/>
      <c r="H8971" s="924" t="s">
        <v>30</v>
      </c>
      <c r="I8971" s="924"/>
      <c r="J8971" s="14" t="s">
        <v>31</v>
      </c>
      <c r="K8971" s="14" t="s">
        <v>32</v>
      </c>
      <c r="L8971" s="16">
        <v>576</v>
      </c>
    </row>
    <row r="8972" spans="1:12" s="1" customFormat="1" ht="39.75" customHeight="1" x14ac:dyDescent="0.15">
      <c r="A8972" s="918"/>
      <c r="B8972" s="921"/>
      <c r="C8972" s="921"/>
      <c r="D8972" s="923"/>
      <c r="E8972" s="921"/>
      <c r="F8972" s="921"/>
      <c r="G8972" s="921"/>
      <c r="H8972" s="924" t="s">
        <v>33</v>
      </c>
      <c r="I8972" s="924"/>
      <c r="J8972" s="14" t="s">
        <v>31</v>
      </c>
      <c r="K8972" s="14" t="s">
        <v>32</v>
      </c>
      <c r="L8972" s="16">
        <v>117</v>
      </c>
    </row>
    <row r="8973" spans="1:12" s="1" customFormat="1" ht="24" customHeight="1" x14ac:dyDescent="0.15">
      <c r="A8973" s="918"/>
      <c r="B8973" s="9" t="s">
        <v>34</v>
      </c>
      <c r="C8973" s="13" t="s">
        <v>35</v>
      </c>
      <c r="D8973" s="13" t="s">
        <v>36</v>
      </c>
      <c r="E8973" s="13" t="s">
        <v>37</v>
      </c>
      <c r="F8973" s="920"/>
      <c r="G8973" s="920"/>
      <c r="H8973" s="924" t="s">
        <v>38</v>
      </c>
      <c r="I8973" s="924"/>
      <c r="J8973" s="921" t="s">
        <v>31</v>
      </c>
      <c r="K8973" s="921" t="s">
        <v>31</v>
      </c>
      <c r="L8973" s="925">
        <v>0</v>
      </c>
    </row>
    <row r="8974" spans="1:12" s="1" customFormat="1" ht="24" customHeight="1" x14ac:dyDescent="0.15">
      <c r="A8974" s="918"/>
      <c r="B8974" s="14" t="s">
        <v>239</v>
      </c>
      <c r="C8974" s="14" t="s">
        <v>1350</v>
      </c>
      <c r="D8974" s="15">
        <v>43587</v>
      </c>
      <c r="E8974" s="14" t="s">
        <v>1353</v>
      </c>
      <c r="F8974" s="920"/>
      <c r="G8974" s="920"/>
      <c r="H8974" s="924"/>
      <c r="I8974" s="924"/>
      <c r="J8974" s="921"/>
      <c r="K8974" s="921"/>
      <c r="L8974" s="925"/>
    </row>
    <row r="8975" spans="1:12" s="1" customFormat="1" ht="24" customHeight="1" x14ac:dyDescent="0.15">
      <c r="A8975" s="918">
        <v>1671</v>
      </c>
      <c r="B8975" s="9" t="s">
        <v>22</v>
      </c>
      <c r="C8975" s="13" t="s">
        <v>23</v>
      </c>
      <c r="D8975" s="13" t="s">
        <v>24</v>
      </c>
      <c r="E8975" s="13" t="s">
        <v>25</v>
      </c>
      <c r="F8975" s="919" t="s">
        <v>17</v>
      </c>
      <c r="G8975" s="919"/>
      <c r="H8975" s="920"/>
      <c r="I8975" s="920"/>
      <c r="J8975" s="920"/>
      <c r="K8975" s="920"/>
      <c r="L8975" s="920"/>
    </row>
    <row r="8976" spans="1:12" s="1" customFormat="1" ht="26.25" customHeight="1" x14ac:dyDescent="0.15">
      <c r="A8976" s="918"/>
      <c r="B8976" s="921" t="s">
        <v>4771</v>
      </c>
      <c r="C8976" s="922" t="s">
        <v>4775</v>
      </c>
      <c r="D8976" s="923">
        <v>43633</v>
      </c>
      <c r="E8976" s="921" t="s">
        <v>233</v>
      </c>
      <c r="F8976" s="921" t="s">
        <v>1140</v>
      </c>
      <c r="G8976" s="921"/>
      <c r="H8976" s="924" t="s">
        <v>30</v>
      </c>
      <c r="I8976" s="924"/>
      <c r="J8976" s="14" t="s">
        <v>31</v>
      </c>
      <c r="K8976" s="14" t="s">
        <v>32</v>
      </c>
      <c r="L8976" s="16">
        <v>1057</v>
      </c>
    </row>
    <row r="8977" spans="1:12" s="1" customFormat="1" ht="386.25" customHeight="1" x14ac:dyDescent="0.15">
      <c r="A8977" s="918"/>
      <c r="B8977" s="921"/>
      <c r="C8977" s="922"/>
      <c r="D8977" s="923"/>
      <c r="E8977" s="921"/>
      <c r="F8977" s="921"/>
      <c r="G8977" s="921"/>
      <c r="H8977" s="924" t="s">
        <v>33</v>
      </c>
      <c r="I8977" s="924"/>
      <c r="J8977" s="14" t="s">
        <v>31</v>
      </c>
      <c r="K8977" s="14" t="s">
        <v>32</v>
      </c>
      <c r="L8977" s="16">
        <v>8357.2999999999993</v>
      </c>
    </row>
    <row r="8978" spans="1:12" s="1" customFormat="1" ht="24" customHeight="1" x14ac:dyDescent="0.15">
      <c r="A8978" s="918"/>
      <c r="B8978" s="9" t="s">
        <v>34</v>
      </c>
      <c r="C8978" s="13" t="s">
        <v>35</v>
      </c>
      <c r="D8978" s="13" t="s">
        <v>36</v>
      </c>
      <c r="E8978" s="13" t="s">
        <v>37</v>
      </c>
      <c r="F8978" s="920"/>
      <c r="G8978" s="920"/>
      <c r="H8978" s="924" t="s">
        <v>38</v>
      </c>
      <c r="I8978" s="924"/>
      <c r="J8978" s="921" t="s">
        <v>31</v>
      </c>
      <c r="K8978" s="921" t="s">
        <v>32</v>
      </c>
      <c r="L8978" s="925">
        <v>250</v>
      </c>
    </row>
    <row r="8979" spans="1:12" s="1" customFormat="1" ht="24" customHeight="1" x14ac:dyDescent="0.15">
      <c r="A8979" s="918"/>
      <c r="B8979" s="14" t="s">
        <v>239</v>
      </c>
      <c r="C8979" s="14" t="s">
        <v>1140</v>
      </c>
      <c r="D8979" s="15">
        <v>43639</v>
      </c>
      <c r="E8979" s="14" t="s">
        <v>2124</v>
      </c>
      <c r="F8979" s="920"/>
      <c r="G8979" s="920"/>
      <c r="H8979" s="924"/>
      <c r="I8979" s="924"/>
      <c r="J8979" s="921"/>
      <c r="K8979" s="921"/>
      <c r="L8979" s="925"/>
    </row>
    <row r="8980" spans="1:12" s="1" customFormat="1" ht="24" customHeight="1" x14ac:dyDescent="0.15">
      <c r="A8980" s="918">
        <v>1672</v>
      </c>
      <c r="B8980" s="9" t="s">
        <v>22</v>
      </c>
      <c r="C8980" s="13" t="s">
        <v>23</v>
      </c>
      <c r="D8980" s="13" t="s">
        <v>24</v>
      </c>
      <c r="E8980" s="13" t="s">
        <v>25</v>
      </c>
      <c r="F8980" s="919" t="s">
        <v>17</v>
      </c>
      <c r="G8980" s="919"/>
      <c r="H8980" s="920"/>
      <c r="I8980" s="920"/>
      <c r="J8980" s="920"/>
      <c r="K8980" s="920"/>
      <c r="L8980" s="920"/>
    </row>
    <row r="8981" spans="1:12" s="1" customFormat="1" ht="26.25" customHeight="1" x14ac:dyDescent="0.15">
      <c r="A8981" s="918"/>
      <c r="B8981" s="921" t="s">
        <v>4771</v>
      </c>
      <c r="C8981" s="922" t="s">
        <v>4776</v>
      </c>
      <c r="D8981" s="923">
        <v>43640</v>
      </c>
      <c r="E8981" s="921" t="s">
        <v>183</v>
      </c>
      <c r="F8981" s="921" t="s">
        <v>210</v>
      </c>
      <c r="G8981" s="921"/>
      <c r="H8981" s="924" t="s">
        <v>30</v>
      </c>
      <c r="I8981" s="924"/>
      <c r="J8981" s="14" t="s">
        <v>31</v>
      </c>
      <c r="K8981" s="14" t="s">
        <v>31</v>
      </c>
      <c r="L8981" s="16">
        <v>0</v>
      </c>
    </row>
    <row r="8982" spans="1:12" s="1" customFormat="1" ht="155.25" customHeight="1" x14ac:dyDescent="0.15">
      <c r="A8982" s="918"/>
      <c r="B8982" s="921"/>
      <c r="C8982" s="922"/>
      <c r="D8982" s="923"/>
      <c r="E8982" s="921"/>
      <c r="F8982" s="921"/>
      <c r="G8982" s="921"/>
      <c r="H8982" s="924" t="s">
        <v>33</v>
      </c>
      <c r="I8982" s="924"/>
      <c r="J8982" s="14" t="s">
        <v>31</v>
      </c>
      <c r="K8982" s="14" t="s">
        <v>31</v>
      </c>
      <c r="L8982" s="16">
        <v>0</v>
      </c>
    </row>
    <row r="8983" spans="1:12" s="1" customFormat="1" ht="24" customHeight="1" x14ac:dyDescent="0.15">
      <c r="A8983" s="918"/>
      <c r="B8983" s="9" t="s">
        <v>34</v>
      </c>
      <c r="C8983" s="13" t="s">
        <v>35</v>
      </c>
      <c r="D8983" s="13" t="s">
        <v>36</v>
      </c>
      <c r="E8983" s="13" t="s">
        <v>37</v>
      </c>
      <c r="F8983" s="920"/>
      <c r="G8983" s="920"/>
      <c r="H8983" s="924" t="s">
        <v>38</v>
      </c>
      <c r="I8983" s="924"/>
      <c r="J8983" s="921" t="s">
        <v>31</v>
      </c>
      <c r="K8983" s="921" t="s">
        <v>32</v>
      </c>
      <c r="L8983" s="925">
        <v>1420</v>
      </c>
    </row>
    <row r="8984" spans="1:12" s="1" customFormat="1" ht="24" customHeight="1" x14ac:dyDescent="0.15">
      <c r="A8984" s="918"/>
      <c r="B8984" s="14" t="s">
        <v>239</v>
      </c>
      <c r="C8984" s="14" t="s">
        <v>210</v>
      </c>
      <c r="D8984" s="15">
        <v>43643</v>
      </c>
      <c r="E8984" s="14" t="s">
        <v>3784</v>
      </c>
      <c r="F8984" s="920"/>
      <c r="G8984" s="920"/>
      <c r="H8984" s="924"/>
      <c r="I8984" s="924"/>
      <c r="J8984" s="921"/>
      <c r="K8984" s="921"/>
      <c r="L8984" s="925"/>
    </row>
    <row r="8985" spans="1:12" s="1" customFormat="1" ht="24" customHeight="1" x14ac:dyDescent="0.15">
      <c r="A8985" s="918">
        <v>1673</v>
      </c>
      <c r="B8985" s="9" t="s">
        <v>22</v>
      </c>
      <c r="C8985" s="13" t="s">
        <v>23</v>
      </c>
      <c r="D8985" s="13" t="s">
        <v>24</v>
      </c>
      <c r="E8985" s="13" t="s">
        <v>25</v>
      </c>
      <c r="F8985" s="919" t="s">
        <v>17</v>
      </c>
      <c r="G8985" s="919"/>
      <c r="H8985" s="920"/>
      <c r="I8985" s="920"/>
      <c r="J8985" s="920"/>
      <c r="K8985" s="920"/>
      <c r="L8985" s="920"/>
    </row>
    <row r="8986" spans="1:12" s="1" customFormat="1" ht="26.25" customHeight="1" x14ac:dyDescent="0.15">
      <c r="A8986" s="918"/>
      <c r="B8986" s="921" t="s">
        <v>4771</v>
      </c>
      <c r="C8986" s="922" t="s">
        <v>4777</v>
      </c>
      <c r="D8986" s="923">
        <v>43719</v>
      </c>
      <c r="E8986" s="921" t="s">
        <v>53</v>
      </c>
      <c r="F8986" s="921" t="s">
        <v>1350</v>
      </c>
      <c r="G8986" s="921"/>
      <c r="H8986" s="924" t="s">
        <v>30</v>
      </c>
      <c r="I8986" s="924"/>
      <c r="J8986" s="14" t="s">
        <v>31</v>
      </c>
      <c r="K8986" s="14" t="s">
        <v>32</v>
      </c>
      <c r="L8986" s="16">
        <v>376</v>
      </c>
    </row>
    <row r="8987" spans="1:12" s="1" customFormat="1" ht="409.2" customHeight="1" x14ac:dyDescent="0.15">
      <c r="A8987" s="918"/>
      <c r="B8987" s="921"/>
      <c r="C8987" s="922"/>
      <c r="D8987" s="923"/>
      <c r="E8987" s="921"/>
      <c r="F8987" s="921"/>
      <c r="G8987" s="921"/>
      <c r="H8987" s="924" t="s">
        <v>33</v>
      </c>
      <c r="I8987" s="924"/>
      <c r="J8987" s="921" t="s">
        <v>31</v>
      </c>
      <c r="K8987" s="921" t="s">
        <v>32</v>
      </c>
      <c r="L8987" s="925">
        <v>117</v>
      </c>
    </row>
    <row r="8988" spans="1:12" s="1" customFormat="1" ht="82.35" customHeight="1" x14ac:dyDescent="0.15">
      <c r="A8988" s="918"/>
      <c r="B8988" s="921"/>
      <c r="C8988" s="922"/>
      <c r="D8988" s="923"/>
      <c r="E8988" s="921"/>
      <c r="F8988" s="921"/>
      <c r="G8988" s="921"/>
      <c r="H8988" s="924"/>
      <c r="I8988" s="924"/>
      <c r="J8988" s="921"/>
      <c r="K8988" s="921"/>
      <c r="L8988" s="925"/>
    </row>
    <row r="8989" spans="1:12" s="1" customFormat="1" ht="24" customHeight="1" x14ac:dyDescent="0.15">
      <c r="A8989" s="918"/>
      <c r="B8989" s="9" t="s">
        <v>34</v>
      </c>
      <c r="C8989" s="13" t="s">
        <v>35</v>
      </c>
      <c r="D8989" s="13" t="s">
        <v>36</v>
      </c>
      <c r="E8989" s="13" t="s">
        <v>37</v>
      </c>
      <c r="F8989" s="920"/>
      <c r="G8989" s="920"/>
      <c r="H8989" s="924" t="s">
        <v>38</v>
      </c>
      <c r="I8989" s="924"/>
      <c r="J8989" s="921" t="s">
        <v>31</v>
      </c>
      <c r="K8989" s="921" t="s">
        <v>31</v>
      </c>
      <c r="L8989" s="925">
        <v>0</v>
      </c>
    </row>
    <row r="8990" spans="1:12" s="1" customFormat="1" ht="24" customHeight="1" x14ac:dyDescent="0.15">
      <c r="A8990" s="918"/>
      <c r="B8990" s="14" t="s">
        <v>239</v>
      </c>
      <c r="C8990" s="14" t="s">
        <v>1350</v>
      </c>
      <c r="D8990" s="15">
        <v>43720</v>
      </c>
      <c r="E8990" s="14" t="s">
        <v>3497</v>
      </c>
      <c r="F8990" s="920"/>
      <c r="G8990" s="920"/>
      <c r="H8990" s="924"/>
      <c r="I8990" s="924"/>
      <c r="J8990" s="921"/>
      <c r="K8990" s="921"/>
      <c r="L8990" s="925"/>
    </row>
    <row r="8991" spans="1:12" s="1" customFormat="1" ht="24" customHeight="1" x14ac:dyDescent="0.15">
      <c r="A8991" s="918">
        <v>1674</v>
      </c>
      <c r="B8991" s="9" t="s">
        <v>22</v>
      </c>
      <c r="C8991" s="13" t="s">
        <v>23</v>
      </c>
      <c r="D8991" s="13" t="s">
        <v>24</v>
      </c>
      <c r="E8991" s="13" t="s">
        <v>25</v>
      </c>
      <c r="F8991" s="919" t="s">
        <v>17</v>
      </c>
      <c r="G8991" s="919"/>
      <c r="H8991" s="920"/>
      <c r="I8991" s="920"/>
      <c r="J8991" s="920"/>
      <c r="K8991" s="920"/>
      <c r="L8991" s="920"/>
    </row>
    <row r="8992" spans="1:12" s="1" customFormat="1" ht="26.25" customHeight="1" x14ac:dyDescent="0.15">
      <c r="A8992" s="918"/>
      <c r="B8992" s="921" t="s">
        <v>4778</v>
      </c>
      <c r="C8992" s="922" t="s">
        <v>4779</v>
      </c>
      <c r="D8992" s="923">
        <v>43708</v>
      </c>
      <c r="E8992" s="921" t="s">
        <v>780</v>
      </c>
      <c r="F8992" s="921" t="s">
        <v>2007</v>
      </c>
      <c r="G8992" s="921"/>
      <c r="H8992" s="924" t="s">
        <v>30</v>
      </c>
      <c r="I8992" s="924"/>
      <c r="J8992" s="14" t="s">
        <v>31</v>
      </c>
      <c r="K8992" s="14" t="s">
        <v>32</v>
      </c>
      <c r="L8992" s="16">
        <v>4986.3599999999997</v>
      </c>
    </row>
    <row r="8993" spans="1:12" s="1" customFormat="1" ht="333.75" customHeight="1" x14ac:dyDescent="0.15">
      <c r="A8993" s="918"/>
      <c r="B8993" s="921"/>
      <c r="C8993" s="922"/>
      <c r="D8993" s="923"/>
      <c r="E8993" s="921"/>
      <c r="F8993" s="921"/>
      <c r="G8993" s="921"/>
      <c r="H8993" s="924" t="s">
        <v>33</v>
      </c>
      <c r="I8993" s="924"/>
      <c r="J8993" s="14" t="s">
        <v>31</v>
      </c>
      <c r="K8993" s="14" t="s">
        <v>31</v>
      </c>
      <c r="L8993" s="16">
        <v>0</v>
      </c>
    </row>
    <row r="8994" spans="1:12" s="1" customFormat="1" ht="24" customHeight="1" x14ac:dyDescent="0.15">
      <c r="A8994" s="918"/>
      <c r="B8994" s="9" t="s">
        <v>34</v>
      </c>
      <c r="C8994" s="13" t="s">
        <v>35</v>
      </c>
      <c r="D8994" s="13" t="s">
        <v>36</v>
      </c>
      <c r="E8994" s="13" t="s">
        <v>37</v>
      </c>
      <c r="F8994" s="920"/>
      <c r="G8994" s="920"/>
      <c r="H8994" s="924" t="s">
        <v>38</v>
      </c>
      <c r="I8994" s="924"/>
      <c r="J8994" s="921" t="s">
        <v>31</v>
      </c>
      <c r="K8994" s="921" t="s">
        <v>32</v>
      </c>
      <c r="L8994" s="925">
        <v>96.84</v>
      </c>
    </row>
    <row r="8995" spans="1:12" s="1" customFormat="1" ht="34.5" customHeight="1" x14ac:dyDescent="0.15">
      <c r="A8995" s="918"/>
      <c r="B8995" s="14" t="s">
        <v>2452</v>
      </c>
      <c r="C8995" s="14" t="s">
        <v>2007</v>
      </c>
      <c r="D8995" s="15">
        <v>43738</v>
      </c>
      <c r="E8995" s="14" t="s">
        <v>4780</v>
      </c>
      <c r="F8995" s="920"/>
      <c r="G8995" s="920"/>
      <c r="H8995" s="924"/>
      <c r="I8995" s="924"/>
      <c r="J8995" s="921"/>
      <c r="K8995" s="921"/>
      <c r="L8995" s="925"/>
    </row>
    <row r="8996" spans="1:12" s="1" customFormat="1" ht="24" customHeight="1" x14ac:dyDescent="0.15">
      <c r="A8996" s="918">
        <v>1675</v>
      </c>
      <c r="B8996" s="9" t="s">
        <v>22</v>
      </c>
      <c r="C8996" s="13" t="s">
        <v>23</v>
      </c>
      <c r="D8996" s="13" t="s">
        <v>24</v>
      </c>
      <c r="E8996" s="13" t="s">
        <v>25</v>
      </c>
      <c r="F8996" s="919" t="s">
        <v>17</v>
      </c>
      <c r="G8996" s="919"/>
      <c r="H8996" s="920"/>
      <c r="I8996" s="920"/>
      <c r="J8996" s="920"/>
      <c r="K8996" s="920"/>
      <c r="L8996" s="920"/>
    </row>
    <row r="8997" spans="1:12" s="1" customFormat="1" ht="26.25" customHeight="1" x14ac:dyDescent="0.15">
      <c r="A8997" s="918"/>
      <c r="B8997" s="921" t="s">
        <v>4781</v>
      </c>
      <c r="C8997" s="921" t="s">
        <v>4782</v>
      </c>
      <c r="D8997" s="923">
        <v>43632</v>
      </c>
      <c r="E8997" s="921" t="s">
        <v>548</v>
      </c>
      <c r="F8997" s="921" t="s">
        <v>4783</v>
      </c>
      <c r="G8997" s="921"/>
      <c r="H8997" s="924" t="s">
        <v>30</v>
      </c>
      <c r="I8997" s="924"/>
      <c r="J8997" s="14" t="s">
        <v>31</v>
      </c>
      <c r="K8997" s="14" t="s">
        <v>32</v>
      </c>
      <c r="L8997" s="16">
        <v>382.39</v>
      </c>
    </row>
    <row r="8998" spans="1:12" s="1" customFormat="1" ht="29.25" customHeight="1" x14ac:dyDescent="0.15">
      <c r="A8998" s="918"/>
      <c r="B8998" s="921"/>
      <c r="C8998" s="921"/>
      <c r="D8998" s="923"/>
      <c r="E8998" s="921"/>
      <c r="F8998" s="921"/>
      <c r="G8998" s="921"/>
      <c r="H8998" s="924" t="s">
        <v>33</v>
      </c>
      <c r="I8998" s="924"/>
      <c r="J8998" s="14" t="s">
        <v>31</v>
      </c>
      <c r="K8998" s="14" t="s">
        <v>32</v>
      </c>
      <c r="L8998" s="16">
        <v>415.97</v>
      </c>
    </row>
    <row r="8999" spans="1:12" s="1" customFormat="1" ht="24" customHeight="1" x14ac:dyDescent="0.15">
      <c r="A8999" s="918"/>
      <c r="B8999" s="9" t="s">
        <v>34</v>
      </c>
      <c r="C8999" s="13" t="s">
        <v>35</v>
      </c>
      <c r="D8999" s="13" t="s">
        <v>36</v>
      </c>
      <c r="E8999" s="13" t="s">
        <v>37</v>
      </c>
      <c r="F8999" s="920"/>
      <c r="G8999" s="920"/>
      <c r="H8999" s="924" t="s">
        <v>38</v>
      </c>
      <c r="I8999" s="924"/>
      <c r="J8999" s="921" t="s">
        <v>31</v>
      </c>
      <c r="K8999" s="921" t="s">
        <v>31</v>
      </c>
      <c r="L8999" s="925">
        <v>0</v>
      </c>
    </row>
    <row r="9000" spans="1:12" s="1" customFormat="1" ht="24" customHeight="1" x14ac:dyDescent="0.15">
      <c r="A9000" s="918"/>
      <c r="B9000" s="14" t="s">
        <v>4784</v>
      </c>
      <c r="C9000" s="14" t="s">
        <v>4783</v>
      </c>
      <c r="D9000" s="15">
        <v>43634</v>
      </c>
      <c r="E9000" s="14" t="s">
        <v>1339</v>
      </c>
      <c r="F9000" s="920"/>
      <c r="G9000" s="920"/>
      <c r="H9000" s="924"/>
      <c r="I9000" s="924"/>
      <c r="J9000" s="921"/>
      <c r="K9000" s="921"/>
      <c r="L9000" s="925"/>
    </row>
    <row r="9001" spans="1:12" s="1" customFormat="1" ht="24" customHeight="1" x14ac:dyDescent="0.15">
      <c r="A9001" s="918">
        <v>1676</v>
      </c>
      <c r="B9001" s="9" t="s">
        <v>22</v>
      </c>
      <c r="C9001" s="13" t="s">
        <v>23</v>
      </c>
      <c r="D9001" s="13" t="s">
        <v>24</v>
      </c>
      <c r="E9001" s="13" t="s">
        <v>25</v>
      </c>
      <c r="F9001" s="919" t="s">
        <v>17</v>
      </c>
      <c r="G9001" s="919"/>
      <c r="H9001" s="920"/>
      <c r="I9001" s="920"/>
      <c r="J9001" s="920"/>
      <c r="K9001" s="920"/>
      <c r="L9001" s="920"/>
    </row>
    <row r="9002" spans="1:12" s="1" customFormat="1" ht="26.25" customHeight="1" x14ac:dyDescent="0.15">
      <c r="A9002" s="918"/>
      <c r="B9002" s="921" t="s">
        <v>4785</v>
      </c>
      <c r="C9002" s="922" t="s">
        <v>4786</v>
      </c>
      <c r="D9002" s="923">
        <v>43604</v>
      </c>
      <c r="E9002" s="921" t="s">
        <v>4787</v>
      </c>
      <c r="F9002" s="921" t="s">
        <v>4788</v>
      </c>
      <c r="G9002" s="921"/>
      <c r="H9002" s="924" t="s">
        <v>30</v>
      </c>
      <c r="I9002" s="924"/>
      <c r="J9002" s="14" t="s">
        <v>31</v>
      </c>
      <c r="K9002" s="14" t="s">
        <v>32</v>
      </c>
      <c r="L9002" s="16">
        <v>408</v>
      </c>
    </row>
    <row r="9003" spans="1:12" s="1" customFormat="1" ht="409.2" customHeight="1" x14ac:dyDescent="0.15">
      <c r="A9003" s="918"/>
      <c r="B9003" s="921"/>
      <c r="C9003" s="922"/>
      <c r="D9003" s="923"/>
      <c r="E9003" s="921"/>
      <c r="F9003" s="921"/>
      <c r="G9003" s="921"/>
      <c r="H9003" s="924" t="s">
        <v>33</v>
      </c>
      <c r="I9003" s="924"/>
      <c r="J9003" s="921" t="s">
        <v>31</v>
      </c>
      <c r="K9003" s="921" t="s">
        <v>31</v>
      </c>
      <c r="L9003" s="925">
        <v>0</v>
      </c>
    </row>
    <row r="9004" spans="1:12" s="1" customFormat="1" ht="29.85" customHeight="1" x14ac:dyDescent="0.15">
      <c r="A9004" s="918"/>
      <c r="B9004" s="921"/>
      <c r="C9004" s="922"/>
      <c r="D9004" s="923"/>
      <c r="E9004" s="921"/>
      <c r="F9004" s="921"/>
      <c r="G9004" s="921"/>
      <c r="H9004" s="924"/>
      <c r="I9004" s="924"/>
      <c r="J9004" s="921"/>
      <c r="K9004" s="921"/>
      <c r="L9004" s="925"/>
    </row>
    <row r="9005" spans="1:12" s="1" customFormat="1" ht="24" customHeight="1" x14ac:dyDescent="0.15">
      <c r="A9005" s="918"/>
      <c r="B9005" s="9" t="s">
        <v>34</v>
      </c>
      <c r="C9005" s="13" t="s">
        <v>35</v>
      </c>
      <c r="D9005" s="13" t="s">
        <v>36</v>
      </c>
      <c r="E9005" s="13" t="s">
        <v>37</v>
      </c>
      <c r="F9005" s="920"/>
      <c r="G9005" s="920"/>
      <c r="H9005" s="924" t="s">
        <v>38</v>
      </c>
      <c r="I9005" s="924"/>
      <c r="J9005" s="921" t="s">
        <v>31</v>
      </c>
      <c r="K9005" s="921" t="s">
        <v>32</v>
      </c>
      <c r="L9005" s="925">
        <v>228.27</v>
      </c>
    </row>
    <row r="9006" spans="1:12" s="1" customFormat="1" ht="24" customHeight="1" x14ac:dyDescent="0.15">
      <c r="A9006" s="918"/>
      <c r="B9006" s="14" t="s">
        <v>39</v>
      </c>
      <c r="C9006" s="14" t="s">
        <v>4788</v>
      </c>
      <c r="D9006" s="15">
        <v>43608</v>
      </c>
      <c r="E9006" s="14" t="s">
        <v>4496</v>
      </c>
      <c r="F9006" s="920"/>
      <c r="G9006" s="920"/>
      <c r="H9006" s="924"/>
      <c r="I9006" s="924"/>
      <c r="J9006" s="921"/>
      <c r="K9006" s="921"/>
      <c r="L9006" s="925"/>
    </row>
    <row r="9007" spans="1:12" s="1" customFormat="1" ht="24" customHeight="1" x14ac:dyDescent="0.15">
      <c r="A9007" s="918">
        <v>1677</v>
      </c>
      <c r="B9007" s="9" t="s">
        <v>22</v>
      </c>
      <c r="C9007" s="13" t="s">
        <v>23</v>
      </c>
      <c r="D9007" s="13" t="s">
        <v>24</v>
      </c>
      <c r="E9007" s="13" t="s">
        <v>25</v>
      </c>
      <c r="F9007" s="919" t="s">
        <v>17</v>
      </c>
      <c r="G9007" s="919"/>
      <c r="H9007" s="920"/>
      <c r="I9007" s="920"/>
      <c r="J9007" s="920"/>
      <c r="K9007" s="920"/>
      <c r="L9007" s="920"/>
    </row>
    <row r="9008" spans="1:12" s="1" customFormat="1" ht="26.25" customHeight="1" x14ac:dyDescent="0.15">
      <c r="A9008" s="918"/>
      <c r="B9008" s="921" t="s">
        <v>4789</v>
      </c>
      <c r="C9008" s="921" t="s">
        <v>4790</v>
      </c>
      <c r="D9008" s="923">
        <v>43690</v>
      </c>
      <c r="E9008" s="921" t="s">
        <v>308</v>
      </c>
      <c r="F9008" s="921" t="s">
        <v>309</v>
      </c>
      <c r="G9008" s="921"/>
      <c r="H9008" s="924" t="s">
        <v>30</v>
      </c>
      <c r="I9008" s="924"/>
      <c r="J9008" s="14" t="s">
        <v>31</v>
      </c>
      <c r="K9008" s="14" t="s">
        <v>32</v>
      </c>
      <c r="L9008" s="16">
        <v>325.5</v>
      </c>
    </row>
    <row r="9009" spans="1:12" s="1" customFormat="1" ht="18" customHeight="1" x14ac:dyDescent="0.15">
      <c r="A9009" s="918"/>
      <c r="B9009" s="921"/>
      <c r="C9009" s="921"/>
      <c r="D9009" s="923"/>
      <c r="E9009" s="921"/>
      <c r="F9009" s="921"/>
      <c r="G9009" s="921"/>
      <c r="H9009" s="924" t="s">
        <v>33</v>
      </c>
      <c r="I9009" s="924"/>
      <c r="J9009" s="14" t="s">
        <v>31</v>
      </c>
      <c r="K9009" s="14" t="s">
        <v>31</v>
      </c>
      <c r="L9009" s="16">
        <v>0</v>
      </c>
    </row>
    <row r="9010" spans="1:12" s="1" customFormat="1" ht="24" customHeight="1" x14ac:dyDescent="0.15">
      <c r="A9010" s="918"/>
      <c r="B9010" s="9" t="s">
        <v>34</v>
      </c>
      <c r="C9010" s="13" t="s">
        <v>35</v>
      </c>
      <c r="D9010" s="13" t="s">
        <v>36</v>
      </c>
      <c r="E9010" s="13" t="s">
        <v>37</v>
      </c>
      <c r="F9010" s="920"/>
      <c r="G9010" s="920"/>
      <c r="H9010" s="924" t="s">
        <v>38</v>
      </c>
      <c r="I9010" s="924"/>
      <c r="J9010" s="921" t="s">
        <v>31</v>
      </c>
      <c r="K9010" s="921" t="s">
        <v>31</v>
      </c>
      <c r="L9010" s="925">
        <v>0</v>
      </c>
    </row>
    <row r="9011" spans="1:12" s="1" customFormat="1" ht="34.5" customHeight="1" x14ac:dyDescent="0.15">
      <c r="A9011" s="918"/>
      <c r="B9011" s="14" t="s">
        <v>1412</v>
      </c>
      <c r="C9011" s="14" t="s">
        <v>309</v>
      </c>
      <c r="D9011" s="15">
        <v>43692</v>
      </c>
      <c r="E9011" s="14" t="s">
        <v>930</v>
      </c>
      <c r="F9011" s="920"/>
      <c r="G9011" s="920"/>
      <c r="H9011" s="924"/>
      <c r="I9011" s="924"/>
      <c r="J9011" s="921"/>
      <c r="K9011" s="921"/>
      <c r="L9011" s="925"/>
    </row>
    <row r="9012" spans="1:12" s="1" customFormat="1" ht="24" customHeight="1" x14ac:dyDescent="0.15">
      <c r="A9012" s="918">
        <v>1678</v>
      </c>
      <c r="B9012" s="9" t="s">
        <v>22</v>
      </c>
      <c r="C9012" s="13" t="s">
        <v>23</v>
      </c>
      <c r="D9012" s="13" t="s">
        <v>24</v>
      </c>
      <c r="E9012" s="13" t="s">
        <v>25</v>
      </c>
      <c r="F9012" s="919" t="s">
        <v>17</v>
      </c>
      <c r="G9012" s="919"/>
      <c r="H9012" s="920"/>
      <c r="I9012" s="920"/>
      <c r="J9012" s="920"/>
      <c r="K9012" s="920"/>
      <c r="L9012" s="920"/>
    </row>
    <row r="9013" spans="1:12" s="1" customFormat="1" ht="26.25" customHeight="1" x14ac:dyDescent="0.15">
      <c r="A9013" s="918"/>
      <c r="B9013" s="921" t="s">
        <v>4791</v>
      </c>
      <c r="C9013" s="922" t="s">
        <v>4792</v>
      </c>
      <c r="D9013" s="923">
        <v>43589</v>
      </c>
      <c r="E9013" s="921" t="s">
        <v>977</v>
      </c>
      <c r="F9013" s="921" t="s">
        <v>978</v>
      </c>
      <c r="G9013" s="921"/>
      <c r="H9013" s="924" t="s">
        <v>30</v>
      </c>
      <c r="I9013" s="924"/>
      <c r="J9013" s="14" t="s">
        <v>31</v>
      </c>
      <c r="K9013" s="14" t="s">
        <v>32</v>
      </c>
      <c r="L9013" s="16">
        <v>384</v>
      </c>
    </row>
    <row r="9014" spans="1:12" s="1" customFormat="1" ht="409.2" customHeight="1" x14ac:dyDescent="0.15">
      <c r="A9014" s="918"/>
      <c r="B9014" s="921"/>
      <c r="C9014" s="922"/>
      <c r="D9014" s="923"/>
      <c r="E9014" s="921"/>
      <c r="F9014" s="921"/>
      <c r="G9014" s="921"/>
      <c r="H9014" s="924" t="s">
        <v>33</v>
      </c>
      <c r="I9014" s="924"/>
      <c r="J9014" s="921" t="s">
        <v>31</v>
      </c>
      <c r="K9014" s="921" t="s">
        <v>31</v>
      </c>
      <c r="L9014" s="925">
        <v>0</v>
      </c>
    </row>
    <row r="9015" spans="1:12" s="1" customFormat="1" ht="134.85" customHeight="1" x14ac:dyDescent="0.15">
      <c r="A9015" s="918"/>
      <c r="B9015" s="921"/>
      <c r="C9015" s="922"/>
      <c r="D9015" s="923"/>
      <c r="E9015" s="921"/>
      <c r="F9015" s="921"/>
      <c r="G9015" s="921"/>
      <c r="H9015" s="924"/>
      <c r="I9015" s="924"/>
      <c r="J9015" s="921"/>
      <c r="K9015" s="921"/>
      <c r="L9015" s="925"/>
    </row>
    <row r="9016" spans="1:12" s="1" customFormat="1" ht="24" customHeight="1" x14ac:dyDescent="0.15">
      <c r="A9016" s="918"/>
      <c r="B9016" s="9" t="s">
        <v>34</v>
      </c>
      <c r="C9016" s="13" t="s">
        <v>35</v>
      </c>
      <c r="D9016" s="13" t="s">
        <v>36</v>
      </c>
      <c r="E9016" s="13" t="s">
        <v>37</v>
      </c>
      <c r="F9016" s="920"/>
      <c r="G9016" s="920"/>
      <c r="H9016" s="924" t="s">
        <v>38</v>
      </c>
      <c r="I9016" s="924"/>
      <c r="J9016" s="921" t="s">
        <v>31</v>
      </c>
      <c r="K9016" s="921" t="s">
        <v>31</v>
      </c>
      <c r="L9016" s="925">
        <v>0</v>
      </c>
    </row>
    <row r="9017" spans="1:12" s="1" customFormat="1" ht="24" customHeight="1" x14ac:dyDescent="0.15">
      <c r="A9017" s="918"/>
      <c r="B9017" s="14" t="s">
        <v>323</v>
      </c>
      <c r="C9017" s="14" t="s">
        <v>978</v>
      </c>
      <c r="D9017" s="15">
        <v>43592</v>
      </c>
      <c r="E9017" s="14" t="s">
        <v>4589</v>
      </c>
      <c r="F9017" s="920"/>
      <c r="G9017" s="920"/>
      <c r="H9017" s="924"/>
      <c r="I9017" s="924"/>
      <c r="J9017" s="921"/>
      <c r="K9017" s="921"/>
      <c r="L9017" s="925"/>
    </row>
    <row r="9018" spans="1:12" s="1" customFormat="1" ht="24" customHeight="1" x14ac:dyDescent="0.15">
      <c r="A9018" s="918">
        <v>1679</v>
      </c>
      <c r="B9018" s="9" t="s">
        <v>22</v>
      </c>
      <c r="C9018" s="13" t="s">
        <v>23</v>
      </c>
      <c r="D9018" s="13" t="s">
        <v>24</v>
      </c>
      <c r="E9018" s="13" t="s">
        <v>25</v>
      </c>
      <c r="F9018" s="919" t="s">
        <v>17</v>
      </c>
      <c r="G9018" s="919"/>
      <c r="H9018" s="920"/>
      <c r="I9018" s="920"/>
      <c r="J9018" s="920"/>
      <c r="K9018" s="920"/>
      <c r="L9018" s="920"/>
    </row>
    <row r="9019" spans="1:12" s="1" customFormat="1" ht="26.25" customHeight="1" x14ac:dyDescent="0.15">
      <c r="A9019" s="918"/>
      <c r="B9019" s="921" t="s">
        <v>4793</v>
      </c>
      <c r="C9019" s="922" t="s">
        <v>4794</v>
      </c>
      <c r="D9019" s="923">
        <v>43715</v>
      </c>
      <c r="E9019" s="921" t="s">
        <v>4795</v>
      </c>
      <c r="F9019" s="921" t="s">
        <v>4796</v>
      </c>
      <c r="G9019" s="921"/>
      <c r="H9019" s="924" t="s">
        <v>30</v>
      </c>
      <c r="I9019" s="924"/>
      <c r="J9019" s="14" t="s">
        <v>31</v>
      </c>
      <c r="K9019" s="14" t="s">
        <v>31</v>
      </c>
      <c r="L9019" s="16">
        <v>0</v>
      </c>
    </row>
    <row r="9020" spans="1:12" s="1" customFormat="1" ht="165.75" customHeight="1" x14ac:dyDescent="0.15">
      <c r="A9020" s="918"/>
      <c r="B9020" s="921"/>
      <c r="C9020" s="922"/>
      <c r="D9020" s="923"/>
      <c r="E9020" s="921"/>
      <c r="F9020" s="921"/>
      <c r="G9020" s="921"/>
      <c r="H9020" s="924" t="s">
        <v>33</v>
      </c>
      <c r="I9020" s="924"/>
      <c r="J9020" s="14" t="s">
        <v>31</v>
      </c>
      <c r="K9020" s="14" t="s">
        <v>31</v>
      </c>
      <c r="L9020" s="16">
        <v>0</v>
      </c>
    </row>
    <row r="9021" spans="1:12" s="1" customFormat="1" ht="24" customHeight="1" x14ac:dyDescent="0.15">
      <c r="A9021" s="918"/>
      <c r="B9021" s="9" t="s">
        <v>34</v>
      </c>
      <c r="C9021" s="13" t="s">
        <v>35</v>
      </c>
      <c r="D9021" s="13" t="s">
        <v>36</v>
      </c>
      <c r="E9021" s="13" t="s">
        <v>37</v>
      </c>
      <c r="F9021" s="920"/>
      <c r="G9021" s="920"/>
      <c r="H9021" s="924" t="s">
        <v>38</v>
      </c>
      <c r="I9021" s="924"/>
      <c r="J9021" s="921" t="s">
        <v>31</v>
      </c>
      <c r="K9021" s="921" t="s">
        <v>32</v>
      </c>
      <c r="L9021" s="925">
        <v>699</v>
      </c>
    </row>
    <row r="9022" spans="1:12" s="1" customFormat="1" ht="34.5" customHeight="1" x14ac:dyDescent="0.15">
      <c r="A9022" s="918"/>
      <c r="B9022" s="14" t="s">
        <v>4797</v>
      </c>
      <c r="C9022" s="14" t="s">
        <v>4796</v>
      </c>
      <c r="D9022" s="15">
        <v>43720</v>
      </c>
      <c r="E9022" s="14" t="s">
        <v>2366</v>
      </c>
      <c r="F9022" s="920"/>
      <c r="G9022" s="920"/>
      <c r="H9022" s="924"/>
      <c r="I9022" s="924"/>
      <c r="J9022" s="921"/>
      <c r="K9022" s="921"/>
      <c r="L9022" s="925"/>
    </row>
    <row r="9023" spans="1:12" s="1" customFormat="1" ht="24" customHeight="1" x14ac:dyDescent="0.15">
      <c r="A9023" s="918">
        <v>1680</v>
      </c>
      <c r="B9023" s="9" t="s">
        <v>22</v>
      </c>
      <c r="C9023" s="13" t="s">
        <v>23</v>
      </c>
      <c r="D9023" s="13" t="s">
        <v>24</v>
      </c>
      <c r="E9023" s="13" t="s">
        <v>25</v>
      </c>
      <c r="F9023" s="919" t="s">
        <v>17</v>
      </c>
      <c r="G9023" s="919"/>
      <c r="H9023" s="920"/>
      <c r="I9023" s="920"/>
      <c r="J9023" s="920"/>
      <c r="K9023" s="920"/>
      <c r="L9023" s="920"/>
    </row>
    <row r="9024" spans="1:12" s="1" customFormat="1" ht="26.25" customHeight="1" x14ac:dyDescent="0.15">
      <c r="A9024" s="918"/>
      <c r="B9024" s="921" t="s">
        <v>4798</v>
      </c>
      <c r="C9024" s="922" t="s">
        <v>4799</v>
      </c>
      <c r="D9024" s="923">
        <v>43712</v>
      </c>
      <c r="E9024" s="921" t="s">
        <v>187</v>
      </c>
      <c r="F9024" s="921" t="s">
        <v>4800</v>
      </c>
      <c r="G9024" s="921"/>
      <c r="H9024" s="924" t="s">
        <v>30</v>
      </c>
      <c r="I9024" s="924"/>
      <c r="J9024" s="14" t="s">
        <v>31</v>
      </c>
      <c r="K9024" s="14" t="s">
        <v>32</v>
      </c>
      <c r="L9024" s="16">
        <v>197.61</v>
      </c>
    </row>
    <row r="9025" spans="1:12" s="1" customFormat="1" ht="134.25" customHeight="1" x14ac:dyDescent="0.15">
      <c r="A9025" s="918"/>
      <c r="B9025" s="921"/>
      <c r="C9025" s="922"/>
      <c r="D9025" s="923"/>
      <c r="E9025" s="921"/>
      <c r="F9025" s="921"/>
      <c r="G9025" s="921"/>
      <c r="H9025" s="924" t="s">
        <v>33</v>
      </c>
      <c r="I9025" s="924"/>
      <c r="J9025" s="14" t="s">
        <v>31</v>
      </c>
      <c r="K9025" s="14" t="s">
        <v>32</v>
      </c>
      <c r="L9025" s="16">
        <v>313.60000000000002</v>
      </c>
    </row>
    <row r="9026" spans="1:12" s="1" customFormat="1" ht="24" customHeight="1" x14ac:dyDescent="0.15">
      <c r="A9026" s="918"/>
      <c r="B9026" s="9" t="s">
        <v>34</v>
      </c>
      <c r="C9026" s="13" t="s">
        <v>35</v>
      </c>
      <c r="D9026" s="13" t="s">
        <v>36</v>
      </c>
      <c r="E9026" s="13" t="s">
        <v>37</v>
      </c>
      <c r="F9026" s="920"/>
      <c r="G9026" s="920"/>
      <c r="H9026" s="924" t="s">
        <v>38</v>
      </c>
      <c r="I9026" s="924"/>
      <c r="J9026" s="921" t="s">
        <v>31</v>
      </c>
      <c r="K9026" s="921" t="s">
        <v>32</v>
      </c>
      <c r="L9026" s="925">
        <v>200</v>
      </c>
    </row>
    <row r="9027" spans="1:12" s="1" customFormat="1" ht="34.5" customHeight="1" x14ac:dyDescent="0.15">
      <c r="A9027" s="918"/>
      <c r="B9027" s="14" t="s">
        <v>353</v>
      </c>
      <c r="C9027" s="14" t="s">
        <v>4800</v>
      </c>
      <c r="D9027" s="15">
        <v>43713</v>
      </c>
      <c r="E9027" s="14" t="s">
        <v>1443</v>
      </c>
      <c r="F9027" s="920"/>
      <c r="G9027" s="920"/>
      <c r="H9027" s="924"/>
      <c r="I9027" s="924"/>
      <c r="J9027" s="921"/>
      <c r="K9027" s="921"/>
      <c r="L9027" s="925"/>
    </row>
    <row r="9028" spans="1:12" s="1" customFormat="1" ht="24" customHeight="1" x14ac:dyDescent="0.15">
      <c r="A9028" s="918">
        <v>1681</v>
      </c>
      <c r="B9028" s="9" t="s">
        <v>22</v>
      </c>
      <c r="C9028" s="13" t="s">
        <v>23</v>
      </c>
      <c r="D9028" s="13" t="s">
        <v>24</v>
      </c>
      <c r="E9028" s="13" t="s">
        <v>25</v>
      </c>
      <c r="F9028" s="919" t="s">
        <v>17</v>
      </c>
      <c r="G9028" s="919"/>
      <c r="H9028" s="920"/>
      <c r="I9028" s="920"/>
      <c r="J9028" s="920"/>
      <c r="K9028" s="920"/>
      <c r="L9028" s="920"/>
    </row>
    <row r="9029" spans="1:12" s="1" customFormat="1" ht="26.25" customHeight="1" x14ac:dyDescent="0.15">
      <c r="A9029" s="918"/>
      <c r="B9029" s="921" t="s">
        <v>4801</v>
      </c>
      <c r="C9029" s="922" t="s">
        <v>4802</v>
      </c>
      <c r="D9029" s="923">
        <v>43598</v>
      </c>
      <c r="E9029" s="921" t="s">
        <v>298</v>
      </c>
      <c r="F9029" s="921" t="s">
        <v>3273</v>
      </c>
      <c r="G9029" s="921"/>
      <c r="H9029" s="924" t="s">
        <v>30</v>
      </c>
      <c r="I9029" s="924"/>
      <c r="J9029" s="14" t="s">
        <v>31</v>
      </c>
      <c r="K9029" s="14" t="s">
        <v>31</v>
      </c>
      <c r="L9029" s="16">
        <v>0</v>
      </c>
    </row>
    <row r="9030" spans="1:12" s="1" customFormat="1" ht="302.25" customHeight="1" x14ac:dyDescent="0.15">
      <c r="A9030" s="918"/>
      <c r="B9030" s="921"/>
      <c r="C9030" s="922"/>
      <c r="D9030" s="923"/>
      <c r="E9030" s="921"/>
      <c r="F9030" s="921"/>
      <c r="G9030" s="921"/>
      <c r="H9030" s="924" t="s">
        <v>33</v>
      </c>
      <c r="I9030" s="924"/>
      <c r="J9030" s="14" t="s">
        <v>31</v>
      </c>
      <c r="K9030" s="14" t="s">
        <v>31</v>
      </c>
      <c r="L9030" s="16">
        <v>0</v>
      </c>
    </row>
    <row r="9031" spans="1:12" s="1" customFormat="1" ht="24" customHeight="1" x14ac:dyDescent="0.15">
      <c r="A9031" s="918"/>
      <c r="B9031" s="9" t="s">
        <v>34</v>
      </c>
      <c r="C9031" s="13" t="s">
        <v>35</v>
      </c>
      <c r="D9031" s="13" t="s">
        <v>36</v>
      </c>
      <c r="E9031" s="13" t="s">
        <v>37</v>
      </c>
      <c r="F9031" s="920"/>
      <c r="G9031" s="920"/>
      <c r="H9031" s="924" t="s">
        <v>38</v>
      </c>
      <c r="I9031" s="924"/>
      <c r="J9031" s="921" t="s">
        <v>31</v>
      </c>
      <c r="K9031" s="921" t="s">
        <v>32</v>
      </c>
      <c r="L9031" s="925">
        <v>415</v>
      </c>
    </row>
    <row r="9032" spans="1:12" s="1" customFormat="1" ht="24" customHeight="1" x14ac:dyDescent="0.15">
      <c r="A9032" s="918"/>
      <c r="B9032" s="14" t="s">
        <v>105</v>
      </c>
      <c r="C9032" s="14" t="s">
        <v>3273</v>
      </c>
      <c r="D9032" s="15">
        <v>43600</v>
      </c>
      <c r="E9032" s="14" t="s">
        <v>1975</v>
      </c>
      <c r="F9032" s="920"/>
      <c r="G9032" s="920"/>
      <c r="H9032" s="924"/>
      <c r="I9032" s="924"/>
      <c r="J9032" s="921"/>
      <c r="K9032" s="921"/>
      <c r="L9032" s="925"/>
    </row>
    <row r="9033" spans="1:12" s="1" customFormat="1" ht="24" customHeight="1" x14ac:dyDescent="0.15">
      <c r="A9033" s="918">
        <v>1682</v>
      </c>
      <c r="B9033" s="9" t="s">
        <v>22</v>
      </c>
      <c r="C9033" s="13" t="s">
        <v>23</v>
      </c>
      <c r="D9033" s="13" t="s">
        <v>24</v>
      </c>
      <c r="E9033" s="13" t="s">
        <v>25</v>
      </c>
      <c r="F9033" s="919" t="s">
        <v>17</v>
      </c>
      <c r="G9033" s="919"/>
      <c r="H9033" s="920"/>
      <c r="I9033" s="920"/>
      <c r="J9033" s="920"/>
      <c r="K9033" s="920"/>
      <c r="L9033" s="920"/>
    </row>
    <row r="9034" spans="1:12" s="1" customFormat="1" ht="26.25" customHeight="1" x14ac:dyDescent="0.15">
      <c r="A9034" s="918"/>
      <c r="B9034" s="921" t="s">
        <v>4803</v>
      </c>
      <c r="C9034" s="922" t="s">
        <v>4804</v>
      </c>
      <c r="D9034" s="923">
        <v>43632</v>
      </c>
      <c r="E9034" s="921" t="s">
        <v>351</v>
      </c>
      <c r="F9034" s="921" t="s">
        <v>4805</v>
      </c>
      <c r="G9034" s="921"/>
      <c r="H9034" s="924" t="s">
        <v>30</v>
      </c>
      <c r="I9034" s="924"/>
      <c r="J9034" s="14" t="s">
        <v>32</v>
      </c>
      <c r="K9034" s="14" t="s">
        <v>31</v>
      </c>
      <c r="L9034" s="16">
        <v>843</v>
      </c>
    </row>
    <row r="9035" spans="1:12" s="1" customFormat="1" ht="386.25" customHeight="1" x14ac:dyDescent="0.15">
      <c r="A9035" s="918"/>
      <c r="B9035" s="921"/>
      <c r="C9035" s="922"/>
      <c r="D9035" s="923"/>
      <c r="E9035" s="921"/>
      <c r="F9035" s="921"/>
      <c r="G9035" s="921"/>
      <c r="H9035" s="924" t="s">
        <v>33</v>
      </c>
      <c r="I9035" s="924"/>
      <c r="J9035" s="14" t="s">
        <v>31</v>
      </c>
      <c r="K9035" s="14" t="s">
        <v>31</v>
      </c>
      <c r="L9035" s="16">
        <v>0</v>
      </c>
    </row>
    <row r="9036" spans="1:12" s="1" customFormat="1" ht="24" customHeight="1" x14ac:dyDescent="0.15">
      <c r="A9036" s="918"/>
      <c r="B9036" s="9" t="s">
        <v>34</v>
      </c>
      <c r="C9036" s="13" t="s">
        <v>35</v>
      </c>
      <c r="D9036" s="13" t="s">
        <v>36</v>
      </c>
      <c r="E9036" s="13" t="s">
        <v>37</v>
      </c>
      <c r="F9036" s="920"/>
      <c r="G9036" s="920"/>
      <c r="H9036" s="924" t="s">
        <v>38</v>
      </c>
      <c r="I9036" s="924"/>
      <c r="J9036" s="921" t="s">
        <v>31</v>
      </c>
      <c r="K9036" s="921" t="s">
        <v>32</v>
      </c>
      <c r="L9036" s="925">
        <v>700</v>
      </c>
    </row>
    <row r="9037" spans="1:12" s="1" customFormat="1" ht="34.5" customHeight="1" x14ac:dyDescent="0.15">
      <c r="A9037" s="918"/>
      <c r="B9037" s="14" t="s">
        <v>496</v>
      </c>
      <c r="C9037" s="14" t="s">
        <v>4805</v>
      </c>
      <c r="D9037" s="15">
        <v>43635</v>
      </c>
      <c r="E9037" s="14" t="s">
        <v>4806</v>
      </c>
      <c r="F9037" s="920"/>
      <c r="G9037" s="920"/>
      <c r="H9037" s="924"/>
      <c r="I9037" s="924"/>
      <c r="J9037" s="921"/>
      <c r="K9037" s="921"/>
      <c r="L9037" s="925"/>
    </row>
    <row r="9038" spans="1:12" s="1" customFormat="1" ht="24" customHeight="1" x14ac:dyDescent="0.15">
      <c r="A9038" s="918">
        <v>1683</v>
      </c>
      <c r="B9038" s="9" t="s">
        <v>22</v>
      </c>
      <c r="C9038" s="13" t="s">
        <v>23</v>
      </c>
      <c r="D9038" s="13" t="s">
        <v>24</v>
      </c>
      <c r="E9038" s="13" t="s">
        <v>25</v>
      </c>
      <c r="F9038" s="919" t="s">
        <v>17</v>
      </c>
      <c r="G9038" s="919"/>
      <c r="H9038" s="920"/>
      <c r="I9038" s="920"/>
      <c r="J9038" s="920"/>
      <c r="K9038" s="920"/>
      <c r="L9038" s="920"/>
    </row>
    <row r="9039" spans="1:12" s="1" customFormat="1" ht="26.25" customHeight="1" x14ac:dyDescent="0.15">
      <c r="A9039" s="918"/>
      <c r="B9039" s="921" t="s">
        <v>4807</v>
      </c>
      <c r="C9039" s="922" t="s">
        <v>4808</v>
      </c>
      <c r="D9039" s="923">
        <v>43693</v>
      </c>
      <c r="E9039" s="921" t="s">
        <v>469</v>
      </c>
      <c r="F9039" s="921" t="s">
        <v>4809</v>
      </c>
      <c r="G9039" s="921"/>
      <c r="H9039" s="924" t="s">
        <v>30</v>
      </c>
      <c r="I9039" s="924"/>
      <c r="J9039" s="14" t="s">
        <v>31</v>
      </c>
      <c r="K9039" s="14" t="s">
        <v>32</v>
      </c>
      <c r="L9039" s="16">
        <v>222.25</v>
      </c>
    </row>
    <row r="9040" spans="1:12" s="1" customFormat="1" ht="123.75" customHeight="1" x14ac:dyDescent="0.15">
      <c r="A9040" s="918"/>
      <c r="B9040" s="921"/>
      <c r="C9040" s="922"/>
      <c r="D9040" s="923"/>
      <c r="E9040" s="921"/>
      <c r="F9040" s="921"/>
      <c r="G9040" s="921"/>
      <c r="H9040" s="924" t="s">
        <v>33</v>
      </c>
      <c r="I9040" s="924"/>
      <c r="J9040" s="14" t="s">
        <v>31</v>
      </c>
      <c r="K9040" s="14" t="s">
        <v>32</v>
      </c>
      <c r="L9040" s="16">
        <v>517.6</v>
      </c>
    </row>
    <row r="9041" spans="1:12" s="1" customFormat="1" ht="24" customHeight="1" x14ac:dyDescent="0.15">
      <c r="A9041" s="918"/>
      <c r="B9041" s="9" t="s">
        <v>34</v>
      </c>
      <c r="C9041" s="13" t="s">
        <v>35</v>
      </c>
      <c r="D9041" s="13" t="s">
        <v>36</v>
      </c>
      <c r="E9041" s="13" t="s">
        <v>37</v>
      </c>
      <c r="F9041" s="920"/>
      <c r="G9041" s="920"/>
      <c r="H9041" s="924" t="s">
        <v>38</v>
      </c>
      <c r="I9041" s="924"/>
      <c r="J9041" s="921" t="s">
        <v>31</v>
      </c>
      <c r="K9041" s="921" t="s">
        <v>31</v>
      </c>
      <c r="L9041" s="925">
        <v>0</v>
      </c>
    </row>
    <row r="9042" spans="1:12" s="1" customFormat="1" ht="24" customHeight="1" x14ac:dyDescent="0.15">
      <c r="A9042" s="918"/>
      <c r="B9042" s="14" t="s">
        <v>55</v>
      </c>
      <c r="C9042" s="14" t="s">
        <v>4809</v>
      </c>
      <c r="D9042" s="15">
        <v>43694</v>
      </c>
      <c r="E9042" s="14" t="s">
        <v>4810</v>
      </c>
      <c r="F9042" s="920"/>
      <c r="G9042" s="920"/>
      <c r="H9042" s="924"/>
      <c r="I9042" s="924"/>
      <c r="J9042" s="921"/>
      <c r="K9042" s="921"/>
      <c r="L9042" s="925"/>
    </row>
    <row r="9043" spans="1:12" s="1" customFormat="1" ht="24" customHeight="1" x14ac:dyDescent="0.15">
      <c r="A9043" s="918">
        <v>1684</v>
      </c>
      <c r="B9043" s="9" t="s">
        <v>22</v>
      </c>
      <c r="C9043" s="13" t="s">
        <v>23</v>
      </c>
      <c r="D9043" s="13" t="s">
        <v>24</v>
      </c>
      <c r="E9043" s="13" t="s">
        <v>25</v>
      </c>
      <c r="F9043" s="919" t="s">
        <v>17</v>
      </c>
      <c r="G9043" s="919"/>
      <c r="H9043" s="920"/>
      <c r="I9043" s="920"/>
      <c r="J9043" s="920"/>
      <c r="K9043" s="920"/>
      <c r="L9043" s="920"/>
    </row>
    <row r="9044" spans="1:12" s="1" customFormat="1" ht="26.25" customHeight="1" x14ac:dyDescent="0.15">
      <c r="A9044" s="918"/>
      <c r="B9044" s="921" t="s">
        <v>4811</v>
      </c>
      <c r="C9044" s="922" t="s">
        <v>4812</v>
      </c>
      <c r="D9044" s="923">
        <v>43731</v>
      </c>
      <c r="E9044" s="921" t="s">
        <v>633</v>
      </c>
      <c r="F9044" s="921" t="s">
        <v>4813</v>
      </c>
      <c r="G9044" s="921"/>
      <c r="H9044" s="924" t="s">
        <v>30</v>
      </c>
      <c r="I9044" s="924"/>
      <c r="J9044" s="14" t="s">
        <v>31</v>
      </c>
      <c r="K9044" s="14" t="s">
        <v>32</v>
      </c>
      <c r="L9044" s="16">
        <v>440</v>
      </c>
    </row>
    <row r="9045" spans="1:12" s="1" customFormat="1" ht="354.75" customHeight="1" x14ac:dyDescent="0.15">
      <c r="A9045" s="918"/>
      <c r="B9045" s="921"/>
      <c r="C9045" s="922"/>
      <c r="D9045" s="923"/>
      <c r="E9045" s="921"/>
      <c r="F9045" s="921"/>
      <c r="G9045" s="921"/>
      <c r="H9045" s="924" t="s">
        <v>33</v>
      </c>
      <c r="I9045" s="924"/>
      <c r="J9045" s="14" t="s">
        <v>31</v>
      </c>
      <c r="K9045" s="14" t="s">
        <v>32</v>
      </c>
      <c r="L9045" s="16">
        <v>2819.04</v>
      </c>
    </row>
    <row r="9046" spans="1:12" s="1" customFormat="1" ht="24" customHeight="1" x14ac:dyDescent="0.15">
      <c r="A9046" s="918"/>
      <c r="B9046" s="9" t="s">
        <v>34</v>
      </c>
      <c r="C9046" s="13" t="s">
        <v>35</v>
      </c>
      <c r="D9046" s="13" t="s">
        <v>36</v>
      </c>
      <c r="E9046" s="13" t="s">
        <v>37</v>
      </c>
      <c r="F9046" s="920"/>
      <c r="G9046" s="920"/>
      <c r="H9046" s="924" t="s">
        <v>38</v>
      </c>
      <c r="I9046" s="924"/>
      <c r="J9046" s="921" t="s">
        <v>31</v>
      </c>
      <c r="K9046" s="921" t="s">
        <v>31</v>
      </c>
      <c r="L9046" s="925">
        <v>0</v>
      </c>
    </row>
    <row r="9047" spans="1:12" s="1" customFormat="1" ht="34.5" customHeight="1" x14ac:dyDescent="0.15">
      <c r="A9047" s="918"/>
      <c r="B9047" s="14" t="s">
        <v>4814</v>
      </c>
      <c r="C9047" s="14" t="s">
        <v>4813</v>
      </c>
      <c r="D9047" s="15">
        <v>43736</v>
      </c>
      <c r="E9047" s="14" t="s">
        <v>4712</v>
      </c>
      <c r="F9047" s="920"/>
      <c r="G9047" s="920"/>
      <c r="H9047" s="924"/>
      <c r="I9047" s="924"/>
      <c r="J9047" s="921"/>
      <c r="K9047" s="921"/>
      <c r="L9047" s="925"/>
    </row>
    <row r="9048" spans="1:12" s="1" customFormat="1" ht="24" customHeight="1" x14ac:dyDescent="0.15">
      <c r="A9048" s="918">
        <v>1685</v>
      </c>
      <c r="B9048" s="9" t="s">
        <v>22</v>
      </c>
      <c r="C9048" s="13" t="s">
        <v>23</v>
      </c>
      <c r="D9048" s="13" t="s">
        <v>24</v>
      </c>
      <c r="E9048" s="13" t="s">
        <v>25</v>
      </c>
      <c r="F9048" s="919" t="s">
        <v>17</v>
      </c>
      <c r="G9048" s="919"/>
      <c r="H9048" s="920"/>
      <c r="I9048" s="920"/>
      <c r="J9048" s="920"/>
      <c r="K9048" s="920"/>
      <c r="L9048" s="920"/>
    </row>
    <row r="9049" spans="1:12" s="1" customFormat="1" ht="26.25" customHeight="1" x14ac:dyDescent="0.15">
      <c r="A9049" s="918"/>
      <c r="B9049" s="921" t="s">
        <v>4815</v>
      </c>
      <c r="C9049" s="922" t="s">
        <v>4816</v>
      </c>
      <c r="D9049" s="923">
        <v>43594</v>
      </c>
      <c r="E9049" s="921" t="s">
        <v>53</v>
      </c>
      <c r="F9049" s="921" t="s">
        <v>2815</v>
      </c>
      <c r="G9049" s="921"/>
      <c r="H9049" s="924" t="s">
        <v>30</v>
      </c>
      <c r="I9049" s="924"/>
      <c r="J9049" s="14" t="s">
        <v>31</v>
      </c>
      <c r="K9049" s="14" t="s">
        <v>32</v>
      </c>
      <c r="L9049" s="16">
        <v>688</v>
      </c>
    </row>
    <row r="9050" spans="1:12" s="1" customFormat="1" ht="409.2" customHeight="1" x14ac:dyDescent="0.15">
      <c r="A9050" s="918"/>
      <c r="B9050" s="921"/>
      <c r="C9050" s="922"/>
      <c r="D9050" s="923"/>
      <c r="E9050" s="921"/>
      <c r="F9050" s="921"/>
      <c r="G9050" s="921"/>
      <c r="H9050" s="924" t="s">
        <v>33</v>
      </c>
      <c r="I9050" s="924"/>
      <c r="J9050" s="921" t="s">
        <v>31</v>
      </c>
      <c r="K9050" s="921" t="s">
        <v>32</v>
      </c>
      <c r="L9050" s="925">
        <v>133.30000000000001</v>
      </c>
    </row>
    <row r="9051" spans="1:12" s="1" customFormat="1" ht="124.35" customHeight="1" x14ac:dyDescent="0.15">
      <c r="A9051" s="918"/>
      <c r="B9051" s="921"/>
      <c r="C9051" s="922"/>
      <c r="D9051" s="923"/>
      <c r="E9051" s="921"/>
      <c r="F9051" s="921"/>
      <c r="G9051" s="921"/>
      <c r="H9051" s="924"/>
      <c r="I9051" s="924"/>
      <c r="J9051" s="921"/>
      <c r="K9051" s="921"/>
      <c r="L9051" s="925"/>
    </row>
    <row r="9052" spans="1:12" s="1" customFormat="1" ht="24" customHeight="1" x14ac:dyDescent="0.15">
      <c r="A9052" s="918"/>
      <c r="B9052" s="9" t="s">
        <v>34</v>
      </c>
      <c r="C9052" s="13" t="s">
        <v>35</v>
      </c>
      <c r="D9052" s="13" t="s">
        <v>36</v>
      </c>
      <c r="E9052" s="13" t="s">
        <v>37</v>
      </c>
      <c r="F9052" s="920"/>
      <c r="G9052" s="920"/>
      <c r="H9052" s="924" t="s">
        <v>38</v>
      </c>
      <c r="I9052" s="924"/>
      <c r="J9052" s="921" t="s">
        <v>31</v>
      </c>
      <c r="K9052" s="921" t="s">
        <v>32</v>
      </c>
      <c r="L9052" s="925">
        <v>350</v>
      </c>
    </row>
    <row r="9053" spans="1:12" s="1" customFormat="1" ht="34.5" customHeight="1" x14ac:dyDescent="0.15">
      <c r="A9053" s="918"/>
      <c r="B9053" s="14" t="s">
        <v>343</v>
      </c>
      <c r="C9053" s="14" t="s">
        <v>2815</v>
      </c>
      <c r="D9053" s="15">
        <v>43600</v>
      </c>
      <c r="E9053" s="14" t="s">
        <v>4817</v>
      </c>
      <c r="F9053" s="920"/>
      <c r="G9053" s="920"/>
      <c r="H9053" s="924"/>
      <c r="I9053" s="924"/>
      <c r="J9053" s="921"/>
      <c r="K9053" s="921"/>
      <c r="L9053" s="925"/>
    </row>
    <row r="9054" spans="1:12" s="1" customFormat="1" ht="24" customHeight="1" x14ac:dyDescent="0.15">
      <c r="A9054" s="918">
        <v>1686</v>
      </c>
      <c r="B9054" s="9" t="s">
        <v>22</v>
      </c>
      <c r="C9054" s="13" t="s">
        <v>23</v>
      </c>
      <c r="D9054" s="13" t="s">
        <v>24</v>
      </c>
      <c r="E9054" s="13" t="s">
        <v>25</v>
      </c>
      <c r="F9054" s="919" t="s">
        <v>17</v>
      </c>
      <c r="G9054" s="919"/>
      <c r="H9054" s="920"/>
      <c r="I9054" s="920"/>
      <c r="J9054" s="920"/>
      <c r="K9054" s="920"/>
      <c r="L9054" s="920"/>
    </row>
    <row r="9055" spans="1:12" s="1" customFormat="1" ht="26.25" customHeight="1" x14ac:dyDescent="0.15">
      <c r="A9055" s="918"/>
      <c r="B9055" s="921" t="s">
        <v>4815</v>
      </c>
      <c r="C9055" s="922" t="s">
        <v>4816</v>
      </c>
      <c r="D9055" s="923">
        <v>43594</v>
      </c>
      <c r="E9055" s="921" t="s">
        <v>53</v>
      </c>
      <c r="F9055" s="921" t="s">
        <v>4818</v>
      </c>
      <c r="G9055" s="921"/>
      <c r="H9055" s="924" t="s">
        <v>30</v>
      </c>
      <c r="I9055" s="924"/>
      <c r="J9055" s="14" t="s">
        <v>31</v>
      </c>
      <c r="K9055" s="14" t="s">
        <v>32</v>
      </c>
      <c r="L9055" s="16">
        <v>522.33000000000004</v>
      </c>
    </row>
    <row r="9056" spans="1:12" s="1" customFormat="1" ht="409.2" customHeight="1" x14ac:dyDescent="0.15">
      <c r="A9056" s="918"/>
      <c r="B9056" s="921"/>
      <c r="C9056" s="922"/>
      <c r="D9056" s="923"/>
      <c r="E9056" s="921"/>
      <c r="F9056" s="921"/>
      <c r="G9056" s="921"/>
      <c r="H9056" s="924" t="s">
        <v>33</v>
      </c>
      <c r="I9056" s="924"/>
      <c r="J9056" s="921" t="s">
        <v>31</v>
      </c>
      <c r="K9056" s="921" t="s">
        <v>32</v>
      </c>
      <c r="L9056" s="925">
        <v>10234</v>
      </c>
    </row>
    <row r="9057" spans="1:12" s="1" customFormat="1" ht="124.35" customHeight="1" x14ac:dyDescent="0.15">
      <c r="A9057" s="918"/>
      <c r="B9057" s="921"/>
      <c r="C9057" s="922"/>
      <c r="D9057" s="923"/>
      <c r="E9057" s="921"/>
      <c r="F9057" s="921"/>
      <c r="G9057" s="921"/>
      <c r="H9057" s="924"/>
      <c r="I9057" s="924"/>
      <c r="J9057" s="921"/>
      <c r="K9057" s="921"/>
      <c r="L9057" s="925"/>
    </row>
    <row r="9058" spans="1:12" s="1" customFormat="1" ht="24" customHeight="1" x14ac:dyDescent="0.15">
      <c r="A9058" s="918"/>
      <c r="B9058" s="9" t="s">
        <v>34</v>
      </c>
      <c r="C9058" s="13" t="s">
        <v>35</v>
      </c>
      <c r="D9058" s="13" t="s">
        <v>36</v>
      </c>
      <c r="E9058" s="13" t="s">
        <v>37</v>
      </c>
      <c r="F9058" s="920"/>
      <c r="G9058" s="920"/>
      <c r="H9058" s="924" t="s">
        <v>38</v>
      </c>
      <c r="I9058" s="924"/>
      <c r="J9058" s="921" t="s">
        <v>31</v>
      </c>
      <c r="K9058" s="921" t="s">
        <v>32</v>
      </c>
      <c r="L9058" s="925">
        <v>282.64</v>
      </c>
    </row>
    <row r="9059" spans="1:12" s="1" customFormat="1" ht="34.5" customHeight="1" x14ac:dyDescent="0.15">
      <c r="A9059" s="918"/>
      <c r="B9059" s="14" t="s">
        <v>343</v>
      </c>
      <c r="C9059" s="14" t="s">
        <v>4818</v>
      </c>
      <c r="D9059" s="15">
        <v>43600</v>
      </c>
      <c r="E9059" s="14" t="s">
        <v>4817</v>
      </c>
      <c r="F9059" s="920"/>
      <c r="G9059" s="920"/>
      <c r="H9059" s="924"/>
      <c r="I9059" s="924"/>
      <c r="J9059" s="921"/>
      <c r="K9059" s="921"/>
      <c r="L9059" s="925"/>
    </row>
    <row r="9060" spans="1:12" s="1" customFormat="1" ht="24" customHeight="1" x14ac:dyDescent="0.15">
      <c r="A9060" s="918">
        <v>1687</v>
      </c>
      <c r="B9060" s="9" t="s">
        <v>22</v>
      </c>
      <c r="C9060" s="13" t="s">
        <v>23</v>
      </c>
      <c r="D9060" s="13" t="s">
        <v>24</v>
      </c>
      <c r="E9060" s="13" t="s">
        <v>25</v>
      </c>
      <c r="F9060" s="919" t="s">
        <v>17</v>
      </c>
      <c r="G9060" s="919"/>
      <c r="H9060" s="920"/>
      <c r="I9060" s="920"/>
      <c r="J9060" s="920"/>
      <c r="K9060" s="920"/>
      <c r="L9060" s="920"/>
    </row>
    <row r="9061" spans="1:12" s="1" customFormat="1" ht="26.25" customHeight="1" x14ac:dyDescent="0.15">
      <c r="A9061" s="918"/>
      <c r="B9061" s="921" t="s">
        <v>4815</v>
      </c>
      <c r="C9061" s="922" t="s">
        <v>4819</v>
      </c>
      <c r="D9061" s="923">
        <v>43631</v>
      </c>
      <c r="E9061" s="921" t="s">
        <v>3939</v>
      </c>
      <c r="F9061" s="921" t="s">
        <v>4820</v>
      </c>
      <c r="G9061" s="921"/>
      <c r="H9061" s="924" t="s">
        <v>30</v>
      </c>
      <c r="I9061" s="924"/>
      <c r="J9061" s="14" t="s">
        <v>31</v>
      </c>
      <c r="K9061" s="14" t="s">
        <v>31</v>
      </c>
      <c r="L9061" s="16">
        <v>0</v>
      </c>
    </row>
    <row r="9062" spans="1:12" s="1" customFormat="1" ht="409.2" customHeight="1" x14ac:dyDescent="0.15">
      <c r="A9062" s="918"/>
      <c r="B9062" s="921"/>
      <c r="C9062" s="922"/>
      <c r="D9062" s="923"/>
      <c r="E9062" s="921"/>
      <c r="F9062" s="921"/>
      <c r="G9062" s="921"/>
      <c r="H9062" s="924" t="s">
        <v>33</v>
      </c>
      <c r="I9062" s="924"/>
      <c r="J9062" s="921" t="s">
        <v>31</v>
      </c>
      <c r="K9062" s="921" t="s">
        <v>32</v>
      </c>
      <c r="L9062" s="925">
        <v>9261.0300000000007</v>
      </c>
    </row>
    <row r="9063" spans="1:12" s="1" customFormat="1" ht="376.35" customHeight="1" x14ac:dyDescent="0.15">
      <c r="A9063" s="918"/>
      <c r="B9063" s="921"/>
      <c r="C9063" s="922"/>
      <c r="D9063" s="923"/>
      <c r="E9063" s="921"/>
      <c r="F9063" s="921"/>
      <c r="G9063" s="921"/>
      <c r="H9063" s="924"/>
      <c r="I9063" s="924"/>
      <c r="J9063" s="921"/>
      <c r="K9063" s="921"/>
      <c r="L9063" s="925"/>
    </row>
    <row r="9064" spans="1:12" s="1" customFormat="1" ht="24" customHeight="1" x14ac:dyDescent="0.15">
      <c r="A9064" s="918"/>
      <c r="B9064" s="9" t="s">
        <v>34</v>
      </c>
      <c r="C9064" s="13" t="s">
        <v>35</v>
      </c>
      <c r="D9064" s="13" t="s">
        <v>36</v>
      </c>
      <c r="E9064" s="13" t="s">
        <v>37</v>
      </c>
      <c r="F9064" s="920"/>
      <c r="G9064" s="920"/>
      <c r="H9064" s="924" t="s">
        <v>38</v>
      </c>
      <c r="I9064" s="924"/>
      <c r="J9064" s="921" t="s">
        <v>31</v>
      </c>
      <c r="K9064" s="921" t="s">
        <v>31</v>
      </c>
      <c r="L9064" s="925">
        <v>0</v>
      </c>
    </row>
    <row r="9065" spans="1:12" s="1" customFormat="1" ht="34.5" customHeight="1" x14ac:dyDescent="0.15">
      <c r="A9065" s="918"/>
      <c r="B9065" s="14" t="s">
        <v>343</v>
      </c>
      <c r="C9065" s="14" t="s">
        <v>4820</v>
      </c>
      <c r="D9065" s="15">
        <v>43637</v>
      </c>
      <c r="E9065" s="14" t="s">
        <v>4339</v>
      </c>
      <c r="F9065" s="920"/>
      <c r="G9065" s="920"/>
      <c r="H9065" s="924"/>
      <c r="I9065" s="924"/>
      <c r="J9065" s="921"/>
      <c r="K9065" s="921"/>
      <c r="L9065" s="925"/>
    </row>
    <row r="9066" spans="1:12" s="1" customFormat="1" ht="24" customHeight="1" x14ac:dyDescent="0.15">
      <c r="A9066" s="918">
        <v>1688</v>
      </c>
      <c r="B9066" s="9" t="s">
        <v>22</v>
      </c>
      <c r="C9066" s="13" t="s">
        <v>23</v>
      </c>
      <c r="D9066" s="13" t="s">
        <v>24</v>
      </c>
      <c r="E9066" s="13" t="s">
        <v>25</v>
      </c>
      <c r="F9066" s="919" t="s">
        <v>17</v>
      </c>
      <c r="G9066" s="919"/>
      <c r="H9066" s="920"/>
      <c r="I9066" s="920"/>
      <c r="J9066" s="920"/>
      <c r="K9066" s="920"/>
      <c r="L9066" s="920"/>
    </row>
    <row r="9067" spans="1:12" s="1" customFormat="1" ht="26.25" customHeight="1" x14ac:dyDescent="0.15">
      <c r="A9067" s="918"/>
      <c r="B9067" s="921" t="s">
        <v>4815</v>
      </c>
      <c r="C9067" s="922" t="s">
        <v>4819</v>
      </c>
      <c r="D9067" s="923">
        <v>43631</v>
      </c>
      <c r="E9067" s="921" t="s">
        <v>3939</v>
      </c>
      <c r="F9067" s="921" t="s">
        <v>4821</v>
      </c>
      <c r="G9067" s="921"/>
      <c r="H9067" s="924" t="s">
        <v>30</v>
      </c>
      <c r="I9067" s="924"/>
      <c r="J9067" s="14" t="s">
        <v>31</v>
      </c>
      <c r="K9067" s="14" t="s">
        <v>32</v>
      </c>
      <c r="L9067" s="16">
        <v>2246.25</v>
      </c>
    </row>
    <row r="9068" spans="1:12" s="1" customFormat="1" ht="409.2" customHeight="1" x14ac:dyDescent="0.15">
      <c r="A9068" s="918"/>
      <c r="B9068" s="921"/>
      <c r="C9068" s="922"/>
      <c r="D9068" s="923"/>
      <c r="E9068" s="921"/>
      <c r="F9068" s="921"/>
      <c r="G9068" s="921"/>
      <c r="H9068" s="924" t="s">
        <v>33</v>
      </c>
      <c r="I9068" s="924"/>
      <c r="J9068" s="921" t="s">
        <v>31</v>
      </c>
      <c r="K9068" s="921" t="s">
        <v>31</v>
      </c>
      <c r="L9068" s="925">
        <v>0</v>
      </c>
    </row>
    <row r="9069" spans="1:12" s="1" customFormat="1" ht="376.35" customHeight="1" x14ac:dyDescent="0.15">
      <c r="A9069" s="918"/>
      <c r="B9069" s="921"/>
      <c r="C9069" s="922"/>
      <c r="D9069" s="923"/>
      <c r="E9069" s="921"/>
      <c r="F9069" s="921"/>
      <c r="G9069" s="921"/>
      <c r="H9069" s="924"/>
      <c r="I9069" s="924"/>
      <c r="J9069" s="921"/>
      <c r="K9069" s="921"/>
      <c r="L9069" s="925"/>
    </row>
    <row r="9070" spans="1:12" s="1" customFormat="1" ht="24" customHeight="1" x14ac:dyDescent="0.15">
      <c r="A9070" s="918"/>
      <c r="B9070" s="9" t="s">
        <v>34</v>
      </c>
      <c r="C9070" s="13" t="s">
        <v>35</v>
      </c>
      <c r="D9070" s="13" t="s">
        <v>36</v>
      </c>
      <c r="E9070" s="13" t="s">
        <v>37</v>
      </c>
      <c r="F9070" s="920"/>
      <c r="G9070" s="920"/>
      <c r="H9070" s="924" t="s">
        <v>38</v>
      </c>
      <c r="I9070" s="924"/>
      <c r="J9070" s="921" t="s">
        <v>31</v>
      </c>
      <c r="K9070" s="921" t="s">
        <v>31</v>
      </c>
      <c r="L9070" s="925">
        <v>0</v>
      </c>
    </row>
    <row r="9071" spans="1:12" s="1" customFormat="1" ht="34.5" customHeight="1" x14ac:dyDescent="0.15">
      <c r="A9071" s="918"/>
      <c r="B9071" s="14" t="s">
        <v>343</v>
      </c>
      <c r="C9071" s="14" t="s">
        <v>4821</v>
      </c>
      <c r="D9071" s="15">
        <v>43637</v>
      </c>
      <c r="E9071" s="14" t="s">
        <v>4339</v>
      </c>
      <c r="F9071" s="920"/>
      <c r="G9071" s="920"/>
      <c r="H9071" s="924"/>
      <c r="I9071" s="924"/>
      <c r="J9071" s="921"/>
      <c r="K9071" s="921"/>
      <c r="L9071" s="925"/>
    </row>
    <row r="9072" spans="1:12" s="1" customFormat="1" ht="24" customHeight="1" x14ac:dyDescent="0.15">
      <c r="A9072" s="918">
        <v>1689</v>
      </c>
      <c r="B9072" s="9" t="s">
        <v>22</v>
      </c>
      <c r="C9072" s="13" t="s">
        <v>23</v>
      </c>
      <c r="D9072" s="13" t="s">
        <v>24</v>
      </c>
      <c r="E9072" s="13" t="s">
        <v>25</v>
      </c>
      <c r="F9072" s="919" t="s">
        <v>17</v>
      </c>
      <c r="G9072" s="919"/>
      <c r="H9072" s="920"/>
      <c r="I9072" s="920"/>
      <c r="J9072" s="920"/>
      <c r="K9072" s="920"/>
      <c r="L9072" s="920"/>
    </row>
    <row r="9073" spans="1:12" s="1" customFormat="1" ht="26.25" customHeight="1" x14ac:dyDescent="0.15">
      <c r="A9073" s="918"/>
      <c r="B9073" s="921" t="s">
        <v>4815</v>
      </c>
      <c r="C9073" s="922" t="s">
        <v>4822</v>
      </c>
      <c r="D9073" s="923">
        <v>43645</v>
      </c>
      <c r="E9073" s="921" t="s">
        <v>597</v>
      </c>
      <c r="F9073" s="921" t="s">
        <v>665</v>
      </c>
      <c r="G9073" s="921"/>
      <c r="H9073" s="924" t="s">
        <v>30</v>
      </c>
      <c r="I9073" s="924"/>
      <c r="J9073" s="14" t="s">
        <v>31</v>
      </c>
      <c r="K9073" s="14" t="s">
        <v>32</v>
      </c>
      <c r="L9073" s="16">
        <v>598.41999999999996</v>
      </c>
    </row>
    <row r="9074" spans="1:12" s="1" customFormat="1" ht="409.2" customHeight="1" x14ac:dyDescent="0.15">
      <c r="A9074" s="918"/>
      <c r="B9074" s="921"/>
      <c r="C9074" s="922"/>
      <c r="D9074" s="923"/>
      <c r="E9074" s="921"/>
      <c r="F9074" s="921"/>
      <c r="G9074" s="921"/>
      <c r="H9074" s="924" t="s">
        <v>33</v>
      </c>
      <c r="I9074" s="924"/>
      <c r="J9074" s="921" t="s">
        <v>31</v>
      </c>
      <c r="K9074" s="921" t="s">
        <v>32</v>
      </c>
      <c r="L9074" s="925">
        <v>7924.62</v>
      </c>
    </row>
    <row r="9075" spans="1:12" s="1" customFormat="1" ht="61.35" customHeight="1" x14ac:dyDescent="0.15">
      <c r="A9075" s="918"/>
      <c r="B9075" s="921"/>
      <c r="C9075" s="922"/>
      <c r="D9075" s="923"/>
      <c r="E9075" s="921"/>
      <c r="F9075" s="921"/>
      <c r="G9075" s="921"/>
      <c r="H9075" s="924"/>
      <c r="I9075" s="924"/>
      <c r="J9075" s="921"/>
      <c r="K9075" s="921"/>
      <c r="L9075" s="925"/>
    </row>
    <row r="9076" spans="1:12" s="1" customFormat="1" ht="24" customHeight="1" x14ac:dyDescent="0.15">
      <c r="A9076" s="918"/>
      <c r="B9076" s="9" t="s">
        <v>34</v>
      </c>
      <c r="C9076" s="13" t="s">
        <v>35</v>
      </c>
      <c r="D9076" s="13" t="s">
        <v>36</v>
      </c>
      <c r="E9076" s="13" t="s">
        <v>37</v>
      </c>
      <c r="F9076" s="920"/>
      <c r="G9076" s="920"/>
      <c r="H9076" s="924" t="s">
        <v>38</v>
      </c>
      <c r="I9076" s="924"/>
      <c r="J9076" s="921" t="s">
        <v>31</v>
      </c>
      <c r="K9076" s="921" t="s">
        <v>32</v>
      </c>
      <c r="L9076" s="925">
        <v>265.04000000000002</v>
      </c>
    </row>
    <row r="9077" spans="1:12" s="1" customFormat="1" ht="34.5" customHeight="1" x14ac:dyDescent="0.15">
      <c r="A9077" s="918"/>
      <c r="B9077" s="14" t="s">
        <v>343</v>
      </c>
      <c r="C9077" s="14" t="s">
        <v>665</v>
      </c>
      <c r="D9077" s="15">
        <v>43650</v>
      </c>
      <c r="E9077" s="14" t="s">
        <v>4823</v>
      </c>
      <c r="F9077" s="920"/>
      <c r="G9077" s="920"/>
      <c r="H9077" s="924"/>
      <c r="I9077" s="924"/>
      <c r="J9077" s="921"/>
      <c r="K9077" s="921"/>
      <c r="L9077" s="925"/>
    </row>
    <row r="9078" spans="1:12" s="1" customFormat="1" ht="24" customHeight="1" x14ac:dyDescent="0.15">
      <c r="A9078" s="918">
        <v>1690</v>
      </c>
      <c r="B9078" s="9" t="s">
        <v>22</v>
      </c>
      <c r="C9078" s="13" t="s">
        <v>23</v>
      </c>
      <c r="D9078" s="13" t="s">
        <v>24</v>
      </c>
      <c r="E9078" s="13" t="s">
        <v>25</v>
      </c>
      <c r="F9078" s="919" t="s">
        <v>17</v>
      </c>
      <c r="G9078" s="919"/>
      <c r="H9078" s="920"/>
      <c r="I9078" s="920"/>
      <c r="J9078" s="920"/>
      <c r="K9078" s="920"/>
      <c r="L9078" s="920"/>
    </row>
    <row r="9079" spans="1:12" s="1" customFormat="1" ht="26.25" customHeight="1" x14ac:dyDescent="0.15">
      <c r="A9079" s="918"/>
      <c r="B9079" s="921" t="s">
        <v>4815</v>
      </c>
      <c r="C9079" s="922" t="s">
        <v>4824</v>
      </c>
      <c r="D9079" s="923">
        <v>43656</v>
      </c>
      <c r="E9079" s="921" t="s">
        <v>136</v>
      </c>
      <c r="F9079" s="921" t="s">
        <v>223</v>
      </c>
      <c r="G9079" s="921"/>
      <c r="H9079" s="924" t="s">
        <v>30</v>
      </c>
      <c r="I9079" s="924"/>
      <c r="J9079" s="14" t="s">
        <v>31</v>
      </c>
      <c r="K9079" s="14" t="s">
        <v>32</v>
      </c>
      <c r="L9079" s="16">
        <v>742.62</v>
      </c>
    </row>
    <row r="9080" spans="1:12" s="1" customFormat="1" ht="281.25" customHeight="1" x14ac:dyDescent="0.15">
      <c r="A9080" s="918"/>
      <c r="B9080" s="921"/>
      <c r="C9080" s="922"/>
      <c r="D9080" s="923"/>
      <c r="E9080" s="921"/>
      <c r="F9080" s="921"/>
      <c r="G9080" s="921"/>
      <c r="H9080" s="924" t="s">
        <v>33</v>
      </c>
      <c r="I9080" s="924"/>
      <c r="J9080" s="14" t="s">
        <v>31</v>
      </c>
      <c r="K9080" s="14" t="s">
        <v>32</v>
      </c>
      <c r="L9080" s="16">
        <v>276</v>
      </c>
    </row>
    <row r="9081" spans="1:12" s="1" customFormat="1" ht="24" customHeight="1" x14ac:dyDescent="0.15">
      <c r="A9081" s="918"/>
      <c r="B9081" s="9" t="s">
        <v>34</v>
      </c>
      <c r="C9081" s="13" t="s">
        <v>35</v>
      </c>
      <c r="D9081" s="13" t="s">
        <v>36</v>
      </c>
      <c r="E9081" s="13" t="s">
        <v>37</v>
      </c>
      <c r="F9081" s="920"/>
      <c r="G9081" s="920"/>
      <c r="H9081" s="924" t="s">
        <v>38</v>
      </c>
      <c r="I9081" s="924"/>
      <c r="J9081" s="921" t="s">
        <v>31</v>
      </c>
      <c r="K9081" s="921" t="s">
        <v>31</v>
      </c>
      <c r="L9081" s="925">
        <v>0</v>
      </c>
    </row>
    <row r="9082" spans="1:12" s="1" customFormat="1" ht="34.5" customHeight="1" x14ac:dyDescent="0.15">
      <c r="A9082" s="918"/>
      <c r="B9082" s="14" t="s">
        <v>343</v>
      </c>
      <c r="C9082" s="14" t="s">
        <v>223</v>
      </c>
      <c r="D9082" s="15">
        <v>43658</v>
      </c>
      <c r="E9082" s="14" t="s">
        <v>1713</v>
      </c>
      <c r="F9082" s="920"/>
      <c r="G9082" s="920"/>
      <c r="H9082" s="924"/>
      <c r="I9082" s="924"/>
      <c r="J9082" s="921"/>
      <c r="K9082" s="921"/>
      <c r="L9082" s="925"/>
    </row>
    <row r="9083" spans="1:12" s="1" customFormat="1" ht="24" customHeight="1" x14ac:dyDescent="0.15">
      <c r="A9083" s="918">
        <v>1691</v>
      </c>
      <c r="B9083" s="9" t="s">
        <v>22</v>
      </c>
      <c r="C9083" s="13" t="s">
        <v>23</v>
      </c>
      <c r="D9083" s="13" t="s">
        <v>24</v>
      </c>
      <c r="E9083" s="13" t="s">
        <v>25</v>
      </c>
      <c r="F9083" s="919" t="s">
        <v>17</v>
      </c>
      <c r="G9083" s="919"/>
      <c r="H9083" s="920"/>
      <c r="I9083" s="920"/>
      <c r="J9083" s="920"/>
      <c r="K9083" s="920"/>
      <c r="L9083" s="920"/>
    </row>
    <row r="9084" spans="1:12" s="1" customFormat="1" ht="26.25" customHeight="1" x14ac:dyDescent="0.15">
      <c r="A9084" s="918"/>
      <c r="B9084" s="921" t="s">
        <v>4815</v>
      </c>
      <c r="C9084" s="922" t="s">
        <v>4825</v>
      </c>
      <c r="D9084" s="923">
        <v>43676</v>
      </c>
      <c r="E9084" s="921" t="s">
        <v>3152</v>
      </c>
      <c r="F9084" s="921" t="s">
        <v>416</v>
      </c>
      <c r="G9084" s="921"/>
      <c r="H9084" s="924" t="s">
        <v>30</v>
      </c>
      <c r="I9084" s="924"/>
      <c r="J9084" s="14" t="s">
        <v>31</v>
      </c>
      <c r="K9084" s="14" t="s">
        <v>31</v>
      </c>
      <c r="L9084" s="16">
        <v>0</v>
      </c>
    </row>
    <row r="9085" spans="1:12" s="1" customFormat="1" ht="312.75" customHeight="1" x14ac:dyDescent="0.15">
      <c r="A9085" s="918"/>
      <c r="B9085" s="921"/>
      <c r="C9085" s="922"/>
      <c r="D9085" s="923"/>
      <c r="E9085" s="921"/>
      <c r="F9085" s="921"/>
      <c r="G9085" s="921"/>
      <c r="H9085" s="924" t="s">
        <v>33</v>
      </c>
      <c r="I9085" s="924"/>
      <c r="J9085" s="14" t="s">
        <v>31</v>
      </c>
      <c r="K9085" s="14" t="s">
        <v>31</v>
      </c>
      <c r="L9085" s="16">
        <v>0</v>
      </c>
    </row>
    <row r="9086" spans="1:12" s="1" customFormat="1" ht="24" customHeight="1" x14ac:dyDescent="0.15">
      <c r="A9086" s="918"/>
      <c r="B9086" s="9" t="s">
        <v>34</v>
      </c>
      <c r="C9086" s="13" t="s">
        <v>35</v>
      </c>
      <c r="D9086" s="13" t="s">
        <v>36</v>
      </c>
      <c r="E9086" s="13" t="s">
        <v>37</v>
      </c>
      <c r="F9086" s="920"/>
      <c r="G9086" s="920"/>
      <c r="H9086" s="924" t="s">
        <v>38</v>
      </c>
      <c r="I9086" s="924"/>
      <c r="J9086" s="921" t="s">
        <v>32</v>
      </c>
      <c r="K9086" s="921" t="s">
        <v>31</v>
      </c>
      <c r="L9086" s="925">
        <v>1725</v>
      </c>
    </row>
    <row r="9087" spans="1:12" s="1" customFormat="1" ht="34.5" customHeight="1" x14ac:dyDescent="0.15">
      <c r="A9087" s="918"/>
      <c r="B9087" s="14" t="s">
        <v>343</v>
      </c>
      <c r="C9087" s="14" t="s">
        <v>416</v>
      </c>
      <c r="D9087" s="15">
        <v>43679</v>
      </c>
      <c r="E9087" s="14" t="s">
        <v>4826</v>
      </c>
      <c r="F9087" s="920"/>
      <c r="G9087" s="920"/>
      <c r="H9087" s="924"/>
      <c r="I9087" s="924"/>
      <c r="J9087" s="921"/>
      <c r="K9087" s="921"/>
      <c r="L9087" s="925"/>
    </row>
    <row r="9088" spans="1:12" s="1" customFormat="1" ht="24" customHeight="1" x14ac:dyDescent="0.15">
      <c r="A9088" s="918">
        <v>1692</v>
      </c>
      <c r="B9088" s="9" t="s">
        <v>22</v>
      </c>
      <c r="C9088" s="13" t="s">
        <v>23</v>
      </c>
      <c r="D9088" s="13" t="s">
        <v>24</v>
      </c>
      <c r="E9088" s="13" t="s">
        <v>25</v>
      </c>
      <c r="F9088" s="919" t="s">
        <v>17</v>
      </c>
      <c r="G9088" s="919"/>
      <c r="H9088" s="920"/>
      <c r="I9088" s="920"/>
      <c r="J9088" s="920"/>
      <c r="K9088" s="920"/>
      <c r="L9088" s="920"/>
    </row>
    <row r="9089" spans="1:12" s="1" customFormat="1" ht="26.25" customHeight="1" x14ac:dyDescent="0.15">
      <c r="A9089" s="918"/>
      <c r="B9089" s="921" t="s">
        <v>4815</v>
      </c>
      <c r="C9089" s="922" t="s">
        <v>4827</v>
      </c>
      <c r="D9089" s="923">
        <v>43725</v>
      </c>
      <c r="E9089" s="921" t="s">
        <v>465</v>
      </c>
      <c r="F9089" s="921" t="s">
        <v>4828</v>
      </c>
      <c r="G9089" s="921"/>
      <c r="H9089" s="924" t="s">
        <v>30</v>
      </c>
      <c r="I9089" s="924"/>
      <c r="J9089" s="14" t="s">
        <v>31</v>
      </c>
      <c r="K9089" s="14" t="s">
        <v>32</v>
      </c>
      <c r="L9089" s="16">
        <v>818.46</v>
      </c>
    </row>
    <row r="9090" spans="1:12" s="1" customFormat="1" ht="409.2" customHeight="1" x14ac:dyDescent="0.15">
      <c r="A9090" s="918"/>
      <c r="B9090" s="921"/>
      <c r="C9090" s="922"/>
      <c r="D9090" s="923"/>
      <c r="E9090" s="921"/>
      <c r="F9090" s="921"/>
      <c r="G9090" s="921"/>
      <c r="H9090" s="924" t="s">
        <v>33</v>
      </c>
      <c r="I9090" s="924"/>
      <c r="J9090" s="921" t="s">
        <v>31</v>
      </c>
      <c r="K9090" s="921" t="s">
        <v>32</v>
      </c>
      <c r="L9090" s="925">
        <v>6678.64</v>
      </c>
    </row>
    <row r="9091" spans="1:12" s="1" customFormat="1" ht="40.35" customHeight="1" x14ac:dyDescent="0.15">
      <c r="A9091" s="918"/>
      <c r="B9091" s="921"/>
      <c r="C9091" s="922"/>
      <c r="D9091" s="923"/>
      <c r="E9091" s="921"/>
      <c r="F9091" s="921"/>
      <c r="G9091" s="921"/>
      <c r="H9091" s="924"/>
      <c r="I9091" s="924"/>
      <c r="J9091" s="921"/>
      <c r="K9091" s="921"/>
      <c r="L9091" s="925"/>
    </row>
    <row r="9092" spans="1:12" s="1" customFormat="1" ht="24" customHeight="1" x14ac:dyDescent="0.15">
      <c r="A9092" s="918"/>
      <c r="B9092" s="9" t="s">
        <v>34</v>
      </c>
      <c r="C9092" s="13" t="s">
        <v>35</v>
      </c>
      <c r="D9092" s="13" t="s">
        <v>36</v>
      </c>
      <c r="E9092" s="13" t="s">
        <v>37</v>
      </c>
      <c r="F9092" s="920"/>
      <c r="G9092" s="920"/>
      <c r="H9092" s="924" t="s">
        <v>38</v>
      </c>
      <c r="I9092" s="924"/>
      <c r="J9092" s="921" t="s">
        <v>31</v>
      </c>
      <c r="K9092" s="921" t="s">
        <v>32</v>
      </c>
      <c r="L9092" s="925">
        <v>252.18</v>
      </c>
    </row>
    <row r="9093" spans="1:12" s="1" customFormat="1" ht="34.5" customHeight="1" x14ac:dyDescent="0.15">
      <c r="A9093" s="918"/>
      <c r="B9093" s="14" t="s">
        <v>343</v>
      </c>
      <c r="C9093" s="14" t="s">
        <v>4828</v>
      </c>
      <c r="D9093" s="15">
        <v>43729</v>
      </c>
      <c r="E9093" s="14" t="s">
        <v>4829</v>
      </c>
      <c r="F9093" s="920"/>
      <c r="G9093" s="920"/>
      <c r="H9093" s="924"/>
      <c r="I9093" s="924"/>
      <c r="J9093" s="921"/>
      <c r="K9093" s="921"/>
      <c r="L9093" s="925"/>
    </row>
    <row r="9094" spans="1:12" s="1" customFormat="1" ht="24" customHeight="1" x14ac:dyDescent="0.15">
      <c r="A9094" s="918">
        <v>1693</v>
      </c>
      <c r="B9094" s="9" t="s">
        <v>22</v>
      </c>
      <c r="C9094" s="13" t="s">
        <v>23</v>
      </c>
      <c r="D9094" s="13" t="s">
        <v>24</v>
      </c>
      <c r="E9094" s="13" t="s">
        <v>25</v>
      </c>
      <c r="F9094" s="919" t="s">
        <v>17</v>
      </c>
      <c r="G9094" s="919"/>
      <c r="H9094" s="920"/>
      <c r="I9094" s="920"/>
      <c r="J9094" s="920"/>
      <c r="K9094" s="920"/>
      <c r="L9094" s="920"/>
    </row>
    <row r="9095" spans="1:12" s="1" customFormat="1" ht="26.25" customHeight="1" x14ac:dyDescent="0.15">
      <c r="A9095" s="918"/>
      <c r="B9095" s="921" t="s">
        <v>4830</v>
      </c>
      <c r="C9095" s="922" t="s">
        <v>4831</v>
      </c>
      <c r="D9095" s="923">
        <v>43566</v>
      </c>
      <c r="E9095" s="921" t="s">
        <v>298</v>
      </c>
      <c r="F9095" s="921" t="s">
        <v>607</v>
      </c>
      <c r="G9095" s="921"/>
      <c r="H9095" s="924" t="s">
        <v>30</v>
      </c>
      <c r="I9095" s="924"/>
      <c r="J9095" s="14" t="s">
        <v>31</v>
      </c>
      <c r="K9095" s="14" t="s">
        <v>32</v>
      </c>
      <c r="L9095" s="16">
        <v>339.48</v>
      </c>
    </row>
    <row r="9096" spans="1:12" s="1" customFormat="1" ht="386.25" customHeight="1" x14ac:dyDescent="0.15">
      <c r="A9096" s="918"/>
      <c r="B9096" s="921"/>
      <c r="C9096" s="922"/>
      <c r="D9096" s="923"/>
      <c r="E9096" s="921"/>
      <c r="F9096" s="921"/>
      <c r="G9096" s="921"/>
      <c r="H9096" s="924" t="s">
        <v>33</v>
      </c>
      <c r="I9096" s="924"/>
      <c r="J9096" s="14" t="s">
        <v>31</v>
      </c>
      <c r="K9096" s="14" t="s">
        <v>32</v>
      </c>
      <c r="L9096" s="16">
        <v>384.9</v>
      </c>
    </row>
    <row r="9097" spans="1:12" s="1" customFormat="1" ht="24" customHeight="1" x14ac:dyDescent="0.15">
      <c r="A9097" s="918"/>
      <c r="B9097" s="9" t="s">
        <v>34</v>
      </c>
      <c r="C9097" s="13" t="s">
        <v>35</v>
      </c>
      <c r="D9097" s="13" t="s">
        <v>36</v>
      </c>
      <c r="E9097" s="13" t="s">
        <v>37</v>
      </c>
      <c r="F9097" s="920"/>
      <c r="G9097" s="920"/>
      <c r="H9097" s="924" t="s">
        <v>38</v>
      </c>
      <c r="I9097" s="924"/>
      <c r="J9097" s="921" t="s">
        <v>31</v>
      </c>
      <c r="K9097" s="921" t="s">
        <v>32</v>
      </c>
      <c r="L9097" s="925">
        <v>1799</v>
      </c>
    </row>
    <row r="9098" spans="1:12" s="1" customFormat="1" ht="24" customHeight="1" x14ac:dyDescent="0.15">
      <c r="A9098" s="918"/>
      <c r="B9098" s="14" t="s">
        <v>239</v>
      </c>
      <c r="C9098" s="14" t="s">
        <v>607</v>
      </c>
      <c r="D9098" s="15">
        <v>43567</v>
      </c>
      <c r="E9098" s="14" t="s">
        <v>138</v>
      </c>
      <c r="F9098" s="920"/>
      <c r="G9098" s="920"/>
      <c r="H9098" s="924"/>
      <c r="I9098" s="924"/>
      <c r="J9098" s="921"/>
      <c r="K9098" s="921"/>
      <c r="L9098" s="925"/>
    </row>
    <row r="9099" spans="1:12" s="1" customFormat="1" ht="24" customHeight="1" x14ac:dyDescent="0.15">
      <c r="A9099" s="918">
        <v>1694</v>
      </c>
      <c r="B9099" s="9" t="s">
        <v>22</v>
      </c>
      <c r="C9099" s="13" t="s">
        <v>23</v>
      </c>
      <c r="D9099" s="13" t="s">
        <v>24</v>
      </c>
      <c r="E9099" s="13" t="s">
        <v>25</v>
      </c>
      <c r="F9099" s="919" t="s">
        <v>17</v>
      </c>
      <c r="G9099" s="919"/>
      <c r="H9099" s="920"/>
      <c r="I9099" s="920"/>
      <c r="J9099" s="920"/>
      <c r="K9099" s="920"/>
      <c r="L9099" s="920"/>
    </row>
    <row r="9100" spans="1:12" s="1" customFormat="1" ht="26.25" customHeight="1" x14ac:dyDescent="0.15">
      <c r="A9100" s="918"/>
      <c r="B9100" s="921" t="s">
        <v>4832</v>
      </c>
      <c r="C9100" s="922" t="s">
        <v>4833</v>
      </c>
      <c r="D9100" s="923">
        <v>43642</v>
      </c>
      <c r="E9100" s="921" t="s">
        <v>450</v>
      </c>
      <c r="F9100" s="921" t="s">
        <v>4834</v>
      </c>
      <c r="G9100" s="921"/>
      <c r="H9100" s="924" t="s">
        <v>30</v>
      </c>
      <c r="I9100" s="924"/>
      <c r="J9100" s="14" t="s">
        <v>31</v>
      </c>
      <c r="K9100" s="14" t="s">
        <v>32</v>
      </c>
      <c r="L9100" s="16">
        <v>663</v>
      </c>
    </row>
    <row r="9101" spans="1:12" s="1" customFormat="1" ht="113.25" customHeight="1" x14ac:dyDescent="0.15">
      <c r="A9101" s="918"/>
      <c r="B9101" s="921"/>
      <c r="C9101" s="922"/>
      <c r="D9101" s="923"/>
      <c r="E9101" s="921"/>
      <c r="F9101" s="921"/>
      <c r="G9101" s="921"/>
      <c r="H9101" s="924" t="s">
        <v>33</v>
      </c>
      <c r="I9101" s="924"/>
      <c r="J9101" s="14" t="s">
        <v>31</v>
      </c>
      <c r="K9101" s="14" t="s">
        <v>31</v>
      </c>
      <c r="L9101" s="16">
        <v>0</v>
      </c>
    </row>
    <row r="9102" spans="1:12" s="1" customFormat="1" ht="24" customHeight="1" x14ac:dyDescent="0.15">
      <c r="A9102" s="918"/>
      <c r="B9102" s="9" t="s">
        <v>34</v>
      </c>
      <c r="C9102" s="13" t="s">
        <v>35</v>
      </c>
      <c r="D9102" s="13" t="s">
        <v>36</v>
      </c>
      <c r="E9102" s="13" t="s">
        <v>37</v>
      </c>
      <c r="F9102" s="920"/>
      <c r="G9102" s="920"/>
      <c r="H9102" s="924" t="s">
        <v>38</v>
      </c>
      <c r="I9102" s="924"/>
      <c r="J9102" s="921" t="s">
        <v>31</v>
      </c>
      <c r="K9102" s="921" t="s">
        <v>31</v>
      </c>
      <c r="L9102" s="925">
        <v>0</v>
      </c>
    </row>
    <row r="9103" spans="1:12" s="1" customFormat="1" ht="24" customHeight="1" x14ac:dyDescent="0.15">
      <c r="A9103" s="918"/>
      <c r="B9103" s="14" t="s">
        <v>471</v>
      </c>
      <c r="C9103" s="14" t="s">
        <v>4834</v>
      </c>
      <c r="D9103" s="15">
        <v>43646</v>
      </c>
      <c r="E9103" s="14" t="s">
        <v>3446</v>
      </c>
      <c r="F9103" s="920"/>
      <c r="G9103" s="920"/>
      <c r="H9103" s="924"/>
      <c r="I9103" s="924"/>
      <c r="J9103" s="921"/>
      <c r="K9103" s="921"/>
      <c r="L9103" s="925"/>
    </row>
    <row r="9104" spans="1:12" s="1" customFormat="1" ht="24" customHeight="1" x14ac:dyDescent="0.15">
      <c r="A9104" s="918">
        <v>1695</v>
      </c>
      <c r="B9104" s="9" t="s">
        <v>22</v>
      </c>
      <c r="C9104" s="13" t="s">
        <v>23</v>
      </c>
      <c r="D9104" s="13" t="s">
        <v>24</v>
      </c>
      <c r="E9104" s="13" t="s">
        <v>25</v>
      </c>
      <c r="F9104" s="919" t="s">
        <v>17</v>
      </c>
      <c r="G9104" s="919"/>
      <c r="H9104" s="920"/>
      <c r="I9104" s="920"/>
      <c r="J9104" s="920"/>
      <c r="K9104" s="920"/>
      <c r="L9104" s="920"/>
    </row>
    <row r="9105" spans="1:12" s="1" customFormat="1" ht="26.25" customHeight="1" x14ac:dyDescent="0.15">
      <c r="A9105" s="918"/>
      <c r="B9105" s="921" t="s">
        <v>4832</v>
      </c>
      <c r="C9105" s="922" t="s">
        <v>4835</v>
      </c>
      <c r="D9105" s="923">
        <v>43692</v>
      </c>
      <c r="E9105" s="921" t="s">
        <v>53</v>
      </c>
      <c r="F9105" s="921" t="s">
        <v>4836</v>
      </c>
      <c r="G9105" s="921"/>
      <c r="H9105" s="924" t="s">
        <v>30</v>
      </c>
      <c r="I9105" s="924"/>
      <c r="J9105" s="14" t="s">
        <v>31</v>
      </c>
      <c r="K9105" s="14" t="s">
        <v>32</v>
      </c>
      <c r="L9105" s="16">
        <v>508</v>
      </c>
    </row>
    <row r="9106" spans="1:12" s="1" customFormat="1" ht="281.25" customHeight="1" x14ac:dyDescent="0.15">
      <c r="A9106" s="918"/>
      <c r="B9106" s="921"/>
      <c r="C9106" s="922"/>
      <c r="D9106" s="923"/>
      <c r="E9106" s="921"/>
      <c r="F9106" s="921"/>
      <c r="G9106" s="921"/>
      <c r="H9106" s="924" t="s">
        <v>33</v>
      </c>
      <c r="I9106" s="924"/>
      <c r="J9106" s="14" t="s">
        <v>31</v>
      </c>
      <c r="K9106" s="14" t="s">
        <v>32</v>
      </c>
      <c r="L9106" s="16">
        <v>108</v>
      </c>
    </row>
    <row r="9107" spans="1:12" s="1" customFormat="1" ht="24" customHeight="1" x14ac:dyDescent="0.15">
      <c r="A9107" s="918"/>
      <c r="B9107" s="9" t="s">
        <v>34</v>
      </c>
      <c r="C9107" s="13" t="s">
        <v>35</v>
      </c>
      <c r="D9107" s="13" t="s">
        <v>36</v>
      </c>
      <c r="E9107" s="13" t="s">
        <v>37</v>
      </c>
      <c r="F9107" s="920"/>
      <c r="G9107" s="920"/>
      <c r="H9107" s="924" t="s">
        <v>38</v>
      </c>
      <c r="I9107" s="924"/>
      <c r="J9107" s="921" t="s">
        <v>31</v>
      </c>
      <c r="K9107" s="921" t="s">
        <v>32</v>
      </c>
      <c r="L9107" s="925">
        <v>415</v>
      </c>
    </row>
    <row r="9108" spans="1:12" s="1" customFormat="1" ht="24" customHeight="1" x14ac:dyDescent="0.15">
      <c r="A9108" s="918"/>
      <c r="B9108" s="14" t="s">
        <v>471</v>
      </c>
      <c r="C9108" s="14" t="s">
        <v>4836</v>
      </c>
      <c r="D9108" s="15">
        <v>43694</v>
      </c>
      <c r="E9108" s="14" t="s">
        <v>2847</v>
      </c>
      <c r="F9108" s="920"/>
      <c r="G9108" s="920"/>
      <c r="H9108" s="924"/>
      <c r="I9108" s="924"/>
      <c r="J9108" s="921"/>
      <c r="K9108" s="921"/>
      <c r="L9108" s="925"/>
    </row>
    <row r="9109" spans="1:12" s="1" customFormat="1" ht="24" customHeight="1" x14ac:dyDescent="0.15">
      <c r="A9109" s="918">
        <v>1696</v>
      </c>
      <c r="B9109" s="9" t="s">
        <v>22</v>
      </c>
      <c r="C9109" s="13" t="s">
        <v>23</v>
      </c>
      <c r="D9109" s="13" t="s">
        <v>24</v>
      </c>
      <c r="E9109" s="13" t="s">
        <v>25</v>
      </c>
      <c r="F9109" s="919" t="s">
        <v>17</v>
      </c>
      <c r="G9109" s="919"/>
      <c r="H9109" s="920"/>
      <c r="I9109" s="920"/>
      <c r="J9109" s="920"/>
      <c r="K9109" s="920"/>
      <c r="L9109" s="920"/>
    </row>
    <row r="9110" spans="1:12" s="1" customFormat="1" ht="26.25" customHeight="1" x14ac:dyDescent="0.15">
      <c r="A9110" s="918"/>
      <c r="B9110" s="921" t="s">
        <v>4837</v>
      </c>
      <c r="C9110" s="922" t="s">
        <v>4838</v>
      </c>
      <c r="D9110" s="923">
        <v>43624</v>
      </c>
      <c r="E9110" s="921" t="s">
        <v>4839</v>
      </c>
      <c r="F9110" s="921" t="s">
        <v>4840</v>
      </c>
      <c r="G9110" s="921"/>
      <c r="H9110" s="924" t="s">
        <v>30</v>
      </c>
      <c r="I9110" s="924"/>
      <c r="J9110" s="14" t="s">
        <v>31</v>
      </c>
      <c r="K9110" s="14" t="s">
        <v>32</v>
      </c>
      <c r="L9110" s="16">
        <v>1376.5</v>
      </c>
    </row>
    <row r="9111" spans="1:12" s="1" customFormat="1" ht="186.75" customHeight="1" x14ac:dyDescent="0.15">
      <c r="A9111" s="918"/>
      <c r="B9111" s="921"/>
      <c r="C9111" s="922"/>
      <c r="D9111" s="923"/>
      <c r="E9111" s="921"/>
      <c r="F9111" s="921"/>
      <c r="G9111" s="921"/>
      <c r="H9111" s="924" t="s">
        <v>33</v>
      </c>
      <c r="I9111" s="924"/>
      <c r="J9111" s="14" t="s">
        <v>31</v>
      </c>
      <c r="K9111" s="14" t="s">
        <v>32</v>
      </c>
      <c r="L9111" s="16">
        <v>290.64</v>
      </c>
    </row>
    <row r="9112" spans="1:12" s="1" customFormat="1" ht="24" customHeight="1" x14ac:dyDescent="0.15">
      <c r="A9112" s="918"/>
      <c r="B9112" s="9" t="s">
        <v>34</v>
      </c>
      <c r="C9112" s="13" t="s">
        <v>35</v>
      </c>
      <c r="D9112" s="13" t="s">
        <v>36</v>
      </c>
      <c r="E9112" s="13" t="s">
        <v>37</v>
      </c>
      <c r="F9112" s="920"/>
      <c r="G9112" s="920"/>
      <c r="H9112" s="924" t="s">
        <v>38</v>
      </c>
      <c r="I9112" s="924"/>
      <c r="J9112" s="921" t="s">
        <v>31</v>
      </c>
      <c r="K9112" s="921" t="s">
        <v>31</v>
      </c>
      <c r="L9112" s="925">
        <v>0</v>
      </c>
    </row>
    <row r="9113" spans="1:12" s="1" customFormat="1" ht="34.5" customHeight="1" x14ac:dyDescent="0.15">
      <c r="A9113" s="918"/>
      <c r="B9113" s="14" t="s">
        <v>4841</v>
      </c>
      <c r="C9113" s="14" t="s">
        <v>4840</v>
      </c>
      <c r="D9113" s="15">
        <v>43636</v>
      </c>
      <c r="E9113" s="14" t="s">
        <v>4842</v>
      </c>
      <c r="F9113" s="920"/>
      <c r="G9113" s="920"/>
      <c r="H9113" s="924"/>
      <c r="I9113" s="924"/>
      <c r="J9113" s="921"/>
      <c r="K9113" s="921"/>
      <c r="L9113" s="925"/>
    </row>
    <row r="9114" spans="1:12" s="1" customFormat="1" ht="24" customHeight="1" x14ac:dyDescent="0.15">
      <c r="A9114" s="918">
        <v>1697</v>
      </c>
      <c r="B9114" s="9" t="s">
        <v>22</v>
      </c>
      <c r="C9114" s="13" t="s">
        <v>23</v>
      </c>
      <c r="D9114" s="13" t="s">
        <v>24</v>
      </c>
      <c r="E9114" s="13" t="s">
        <v>25</v>
      </c>
      <c r="F9114" s="919" t="s">
        <v>17</v>
      </c>
      <c r="G9114" s="919"/>
      <c r="H9114" s="920"/>
      <c r="I9114" s="920"/>
      <c r="J9114" s="920"/>
      <c r="K9114" s="920"/>
      <c r="L9114" s="920"/>
    </row>
    <row r="9115" spans="1:12" s="1" customFormat="1" ht="26.25" customHeight="1" x14ac:dyDescent="0.15">
      <c r="A9115" s="918"/>
      <c r="B9115" s="921" t="s">
        <v>4837</v>
      </c>
      <c r="C9115" s="921" t="s">
        <v>4843</v>
      </c>
      <c r="D9115" s="923">
        <v>43645</v>
      </c>
      <c r="E9115" s="921" t="s">
        <v>4844</v>
      </c>
      <c r="F9115" s="921" t="s">
        <v>4845</v>
      </c>
      <c r="G9115" s="921"/>
      <c r="H9115" s="924" t="s">
        <v>30</v>
      </c>
      <c r="I9115" s="924"/>
      <c r="J9115" s="14" t="s">
        <v>31</v>
      </c>
      <c r="K9115" s="14" t="s">
        <v>32</v>
      </c>
      <c r="L9115" s="16">
        <v>1064.56</v>
      </c>
    </row>
    <row r="9116" spans="1:12" s="1" customFormat="1" ht="71.25" customHeight="1" x14ac:dyDescent="0.15">
      <c r="A9116" s="918"/>
      <c r="B9116" s="921"/>
      <c r="C9116" s="921"/>
      <c r="D9116" s="923"/>
      <c r="E9116" s="921"/>
      <c r="F9116" s="921"/>
      <c r="G9116" s="921"/>
      <c r="H9116" s="924" t="s">
        <v>33</v>
      </c>
      <c r="I9116" s="924"/>
      <c r="J9116" s="14" t="s">
        <v>31</v>
      </c>
      <c r="K9116" s="14" t="s">
        <v>32</v>
      </c>
      <c r="L9116" s="16">
        <v>2366.3200000000002</v>
      </c>
    </row>
    <row r="9117" spans="1:12" s="1" customFormat="1" ht="24" customHeight="1" x14ac:dyDescent="0.15">
      <c r="A9117" s="918"/>
      <c r="B9117" s="9" t="s">
        <v>34</v>
      </c>
      <c r="C9117" s="13" t="s">
        <v>35</v>
      </c>
      <c r="D9117" s="13" t="s">
        <v>36</v>
      </c>
      <c r="E9117" s="13" t="s">
        <v>37</v>
      </c>
      <c r="F9117" s="920"/>
      <c r="G9117" s="920"/>
      <c r="H9117" s="924" t="s">
        <v>38</v>
      </c>
      <c r="I9117" s="924"/>
      <c r="J9117" s="921" t="s">
        <v>31</v>
      </c>
      <c r="K9117" s="921" t="s">
        <v>32</v>
      </c>
      <c r="L9117" s="925">
        <v>350</v>
      </c>
    </row>
    <row r="9118" spans="1:12" s="1" customFormat="1" ht="34.5" customHeight="1" x14ac:dyDescent="0.15">
      <c r="A9118" s="918"/>
      <c r="B9118" s="14" t="s">
        <v>4841</v>
      </c>
      <c r="C9118" s="14" t="s">
        <v>4845</v>
      </c>
      <c r="D9118" s="15">
        <v>43653</v>
      </c>
      <c r="E9118" s="14" t="s">
        <v>4846</v>
      </c>
      <c r="F9118" s="920"/>
      <c r="G9118" s="920"/>
      <c r="H9118" s="924"/>
      <c r="I9118" s="924"/>
      <c r="J9118" s="921"/>
      <c r="K9118" s="921"/>
      <c r="L9118" s="925"/>
    </row>
    <row r="9119" spans="1:12" s="1" customFormat="1" ht="24" customHeight="1" x14ac:dyDescent="0.15">
      <c r="A9119" s="918">
        <v>1698</v>
      </c>
      <c r="B9119" s="9" t="s">
        <v>22</v>
      </c>
      <c r="C9119" s="13" t="s">
        <v>23</v>
      </c>
      <c r="D9119" s="13" t="s">
        <v>24</v>
      </c>
      <c r="E9119" s="13" t="s">
        <v>25</v>
      </c>
      <c r="F9119" s="919" t="s">
        <v>17</v>
      </c>
      <c r="G9119" s="919"/>
      <c r="H9119" s="920"/>
      <c r="I9119" s="920"/>
      <c r="J9119" s="920"/>
      <c r="K9119" s="920"/>
      <c r="L9119" s="920"/>
    </row>
    <row r="9120" spans="1:12" s="1" customFormat="1" ht="26.25" customHeight="1" x14ac:dyDescent="0.15">
      <c r="A9120" s="918"/>
      <c r="B9120" s="921" t="s">
        <v>4847</v>
      </c>
      <c r="C9120" s="922" t="s">
        <v>4848</v>
      </c>
      <c r="D9120" s="923">
        <v>43594</v>
      </c>
      <c r="E9120" s="921" t="s">
        <v>977</v>
      </c>
      <c r="F9120" s="921" t="s">
        <v>978</v>
      </c>
      <c r="G9120" s="921"/>
      <c r="H9120" s="924" t="s">
        <v>30</v>
      </c>
      <c r="I9120" s="924"/>
      <c r="J9120" s="14" t="s">
        <v>31</v>
      </c>
      <c r="K9120" s="14" t="s">
        <v>32</v>
      </c>
      <c r="L9120" s="16">
        <v>2693</v>
      </c>
    </row>
    <row r="9121" spans="1:12" s="1" customFormat="1" ht="409.2" customHeight="1" x14ac:dyDescent="0.15">
      <c r="A9121" s="918"/>
      <c r="B9121" s="921"/>
      <c r="C9121" s="922"/>
      <c r="D9121" s="923"/>
      <c r="E9121" s="921"/>
      <c r="F9121" s="921"/>
      <c r="G9121" s="921"/>
      <c r="H9121" s="924" t="s">
        <v>33</v>
      </c>
      <c r="I9121" s="924"/>
      <c r="J9121" s="921" t="s">
        <v>31</v>
      </c>
      <c r="K9121" s="921" t="s">
        <v>32</v>
      </c>
      <c r="L9121" s="925">
        <v>426.94</v>
      </c>
    </row>
    <row r="9122" spans="1:12" s="1" customFormat="1" ht="71.849999999999994" customHeight="1" x14ac:dyDescent="0.15">
      <c r="A9122" s="918"/>
      <c r="B9122" s="921"/>
      <c r="C9122" s="922"/>
      <c r="D9122" s="923"/>
      <c r="E9122" s="921"/>
      <c r="F9122" s="921"/>
      <c r="G9122" s="921"/>
      <c r="H9122" s="924"/>
      <c r="I9122" s="924"/>
      <c r="J9122" s="921"/>
      <c r="K9122" s="921"/>
      <c r="L9122" s="925"/>
    </row>
    <row r="9123" spans="1:12" s="1" customFormat="1" ht="24" customHeight="1" x14ac:dyDescent="0.15">
      <c r="A9123" s="918"/>
      <c r="B9123" s="9" t="s">
        <v>34</v>
      </c>
      <c r="C9123" s="13" t="s">
        <v>35</v>
      </c>
      <c r="D9123" s="13" t="s">
        <v>36</v>
      </c>
      <c r="E9123" s="13" t="s">
        <v>37</v>
      </c>
      <c r="F9123" s="920"/>
      <c r="G9123" s="920"/>
      <c r="H9123" s="924" t="s">
        <v>38</v>
      </c>
      <c r="I9123" s="924"/>
      <c r="J9123" s="921" t="s">
        <v>31</v>
      </c>
      <c r="K9123" s="921" t="s">
        <v>32</v>
      </c>
      <c r="L9123" s="925">
        <v>80</v>
      </c>
    </row>
    <row r="9124" spans="1:12" s="1" customFormat="1" ht="24" customHeight="1" x14ac:dyDescent="0.15">
      <c r="A9124" s="918"/>
      <c r="B9124" s="14" t="s">
        <v>39</v>
      </c>
      <c r="C9124" s="14" t="s">
        <v>978</v>
      </c>
      <c r="D9124" s="15">
        <v>43612</v>
      </c>
      <c r="E9124" s="14" t="s">
        <v>4849</v>
      </c>
      <c r="F9124" s="920"/>
      <c r="G9124" s="920"/>
      <c r="H9124" s="924"/>
      <c r="I9124" s="924"/>
      <c r="J9124" s="921"/>
      <c r="K9124" s="921"/>
      <c r="L9124" s="925"/>
    </row>
    <row r="9125" spans="1:12" s="1" customFormat="1" ht="24" customHeight="1" x14ac:dyDescent="0.15">
      <c r="A9125" s="918">
        <v>1699</v>
      </c>
      <c r="B9125" s="9" t="s">
        <v>22</v>
      </c>
      <c r="C9125" s="13" t="s">
        <v>23</v>
      </c>
      <c r="D9125" s="13" t="s">
        <v>24</v>
      </c>
      <c r="E9125" s="13" t="s">
        <v>25</v>
      </c>
      <c r="F9125" s="919" t="s">
        <v>17</v>
      </c>
      <c r="G9125" s="919"/>
      <c r="H9125" s="920"/>
      <c r="I9125" s="920"/>
      <c r="J9125" s="920"/>
      <c r="K9125" s="920"/>
      <c r="L9125" s="920"/>
    </row>
    <row r="9126" spans="1:12" s="1" customFormat="1" ht="26.25" customHeight="1" x14ac:dyDescent="0.15">
      <c r="A9126" s="918"/>
      <c r="B9126" s="921" t="s">
        <v>4847</v>
      </c>
      <c r="C9126" s="922" t="s">
        <v>4850</v>
      </c>
      <c r="D9126" s="923">
        <v>43622</v>
      </c>
      <c r="E9126" s="921" t="s">
        <v>977</v>
      </c>
      <c r="F9126" s="921" t="s">
        <v>978</v>
      </c>
      <c r="G9126" s="921"/>
      <c r="H9126" s="924" t="s">
        <v>30</v>
      </c>
      <c r="I9126" s="924"/>
      <c r="J9126" s="14" t="s">
        <v>31</v>
      </c>
      <c r="K9126" s="14" t="s">
        <v>32</v>
      </c>
      <c r="L9126" s="16">
        <v>594</v>
      </c>
    </row>
    <row r="9127" spans="1:12" s="1" customFormat="1" ht="409.2" customHeight="1" x14ac:dyDescent="0.15">
      <c r="A9127" s="918"/>
      <c r="B9127" s="921"/>
      <c r="C9127" s="922"/>
      <c r="D9127" s="923"/>
      <c r="E9127" s="921"/>
      <c r="F9127" s="921"/>
      <c r="G9127" s="921"/>
      <c r="H9127" s="924" t="s">
        <v>33</v>
      </c>
      <c r="I9127" s="924"/>
      <c r="J9127" s="921" t="s">
        <v>31</v>
      </c>
      <c r="K9127" s="921" t="s">
        <v>32</v>
      </c>
      <c r="L9127" s="925">
        <v>321.60000000000002</v>
      </c>
    </row>
    <row r="9128" spans="1:12" s="1" customFormat="1" ht="19.350000000000001" customHeight="1" x14ac:dyDescent="0.15">
      <c r="A9128" s="918"/>
      <c r="B9128" s="921"/>
      <c r="C9128" s="922"/>
      <c r="D9128" s="923"/>
      <c r="E9128" s="921"/>
      <c r="F9128" s="921"/>
      <c r="G9128" s="921"/>
      <c r="H9128" s="924"/>
      <c r="I9128" s="924"/>
      <c r="J9128" s="921"/>
      <c r="K9128" s="921"/>
      <c r="L9128" s="925"/>
    </row>
    <row r="9129" spans="1:12" s="1" customFormat="1" ht="24" customHeight="1" x14ac:dyDescent="0.15">
      <c r="A9129" s="918"/>
      <c r="B9129" s="9" t="s">
        <v>34</v>
      </c>
      <c r="C9129" s="13" t="s">
        <v>35</v>
      </c>
      <c r="D9129" s="13" t="s">
        <v>36</v>
      </c>
      <c r="E9129" s="13" t="s">
        <v>37</v>
      </c>
      <c r="F9129" s="920"/>
      <c r="G9129" s="920"/>
      <c r="H9129" s="924" t="s">
        <v>38</v>
      </c>
      <c r="I9129" s="924"/>
      <c r="J9129" s="921" t="s">
        <v>31</v>
      </c>
      <c r="K9129" s="921" t="s">
        <v>32</v>
      </c>
      <c r="L9129" s="925">
        <v>90</v>
      </c>
    </row>
    <row r="9130" spans="1:12" s="1" customFormat="1" ht="24" customHeight="1" x14ac:dyDescent="0.15">
      <c r="A9130" s="918"/>
      <c r="B9130" s="14" t="s">
        <v>39</v>
      </c>
      <c r="C9130" s="14" t="s">
        <v>978</v>
      </c>
      <c r="D9130" s="15">
        <v>43625</v>
      </c>
      <c r="E9130" s="14" t="s">
        <v>4851</v>
      </c>
      <c r="F9130" s="920"/>
      <c r="G9130" s="920"/>
      <c r="H9130" s="924"/>
      <c r="I9130" s="924"/>
      <c r="J9130" s="921"/>
      <c r="K9130" s="921"/>
      <c r="L9130" s="925"/>
    </row>
    <row r="9131" spans="1:12" s="1" customFormat="1" ht="24" customHeight="1" x14ac:dyDescent="0.15">
      <c r="A9131" s="918">
        <v>1700</v>
      </c>
      <c r="B9131" s="9" t="s">
        <v>22</v>
      </c>
      <c r="C9131" s="13" t="s">
        <v>23</v>
      </c>
      <c r="D9131" s="13" t="s">
        <v>24</v>
      </c>
      <c r="E9131" s="13" t="s">
        <v>25</v>
      </c>
      <c r="F9131" s="919" t="s">
        <v>17</v>
      </c>
      <c r="G9131" s="919"/>
      <c r="H9131" s="920"/>
      <c r="I9131" s="920"/>
      <c r="J9131" s="920"/>
      <c r="K9131" s="920"/>
      <c r="L9131" s="920"/>
    </row>
    <row r="9132" spans="1:12" s="1" customFormat="1" ht="26.25" customHeight="1" x14ac:dyDescent="0.15">
      <c r="A9132" s="918"/>
      <c r="B9132" s="921" t="s">
        <v>4852</v>
      </c>
      <c r="C9132" s="922" t="s">
        <v>4853</v>
      </c>
      <c r="D9132" s="923">
        <v>43729</v>
      </c>
      <c r="E9132" s="921" t="s">
        <v>2122</v>
      </c>
      <c r="F9132" s="921" t="s">
        <v>3782</v>
      </c>
      <c r="G9132" s="921"/>
      <c r="H9132" s="924" t="s">
        <v>30</v>
      </c>
      <c r="I9132" s="924"/>
      <c r="J9132" s="14" t="s">
        <v>31</v>
      </c>
      <c r="K9132" s="14" t="s">
        <v>31</v>
      </c>
      <c r="L9132" s="16">
        <v>0</v>
      </c>
    </row>
    <row r="9133" spans="1:12" s="1" customFormat="1" ht="239.25" customHeight="1" x14ac:dyDescent="0.15">
      <c r="A9133" s="918"/>
      <c r="B9133" s="921"/>
      <c r="C9133" s="922"/>
      <c r="D9133" s="923"/>
      <c r="E9133" s="921"/>
      <c r="F9133" s="921"/>
      <c r="G9133" s="921"/>
      <c r="H9133" s="924" t="s">
        <v>33</v>
      </c>
      <c r="I9133" s="924"/>
      <c r="J9133" s="14" t="s">
        <v>31</v>
      </c>
      <c r="K9133" s="14" t="s">
        <v>31</v>
      </c>
      <c r="L9133" s="16">
        <v>0</v>
      </c>
    </row>
    <row r="9134" spans="1:12" s="1" customFormat="1" ht="24" customHeight="1" x14ac:dyDescent="0.15">
      <c r="A9134" s="918"/>
      <c r="B9134" s="9" t="s">
        <v>34</v>
      </c>
      <c r="C9134" s="13" t="s">
        <v>35</v>
      </c>
      <c r="D9134" s="13" t="s">
        <v>36</v>
      </c>
      <c r="E9134" s="13" t="s">
        <v>37</v>
      </c>
      <c r="F9134" s="920"/>
      <c r="G9134" s="920"/>
      <c r="H9134" s="924" t="s">
        <v>38</v>
      </c>
      <c r="I9134" s="924"/>
      <c r="J9134" s="921" t="s">
        <v>31</v>
      </c>
      <c r="K9134" s="921" t="s">
        <v>32</v>
      </c>
      <c r="L9134" s="925">
        <v>559.68000000000006</v>
      </c>
    </row>
    <row r="9135" spans="1:12" s="1" customFormat="1" ht="24" customHeight="1" x14ac:dyDescent="0.15">
      <c r="A9135" s="918"/>
      <c r="B9135" s="14" t="s">
        <v>45</v>
      </c>
      <c r="C9135" s="14" t="s">
        <v>3782</v>
      </c>
      <c r="D9135" s="15">
        <v>43737</v>
      </c>
      <c r="E9135" s="14" t="s">
        <v>220</v>
      </c>
      <c r="F9135" s="920"/>
      <c r="G9135" s="920"/>
      <c r="H9135" s="924"/>
      <c r="I9135" s="924"/>
      <c r="J9135" s="921"/>
      <c r="K9135" s="921"/>
      <c r="L9135" s="925"/>
    </row>
    <row r="9136" spans="1:12" s="1" customFormat="1" ht="24" customHeight="1" x14ac:dyDescent="0.15">
      <c r="A9136" s="918">
        <v>1701</v>
      </c>
      <c r="B9136" s="9" t="s">
        <v>22</v>
      </c>
      <c r="C9136" s="13" t="s">
        <v>23</v>
      </c>
      <c r="D9136" s="13" t="s">
        <v>24</v>
      </c>
      <c r="E9136" s="13" t="s">
        <v>25</v>
      </c>
      <c r="F9136" s="919" t="s">
        <v>17</v>
      </c>
      <c r="G9136" s="919"/>
      <c r="H9136" s="920"/>
      <c r="I9136" s="920"/>
      <c r="J9136" s="920"/>
      <c r="K9136" s="920"/>
      <c r="L9136" s="920"/>
    </row>
    <row r="9137" spans="1:12" s="1" customFormat="1" ht="26.25" customHeight="1" x14ac:dyDescent="0.15">
      <c r="A9137" s="918"/>
      <c r="B9137" s="921" t="s">
        <v>4854</v>
      </c>
      <c r="C9137" s="922" t="s">
        <v>4855</v>
      </c>
      <c r="D9137" s="923">
        <v>43593</v>
      </c>
      <c r="E9137" s="921" t="s">
        <v>187</v>
      </c>
      <c r="F9137" s="921" t="s">
        <v>4303</v>
      </c>
      <c r="G9137" s="921"/>
      <c r="H9137" s="924" t="s">
        <v>30</v>
      </c>
      <c r="I9137" s="924"/>
      <c r="J9137" s="14" t="s">
        <v>31</v>
      </c>
      <c r="K9137" s="14" t="s">
        <v>32</v>
      </c>
      <c r="L9137" s="16">
        <v>463.67</v>
      </c>
    </row>
    <row r="9138" spans="1:12" s="1" customFormat="1" ht="134.25" customHeight="1" x14ac:dyDescent="0.15">
      <c r="A9138" s="918"/>
      <c r="B9138" s="921"/>
      <c r="C9138" s="922"/>
      <c r="D9138" s="923"/>
      <c r="E9138" s="921"/>
      <c r="F9138" s="921"/>
      <c r="G9138" s="921"/>
      <c r="H9138" s="924" t="s">
        <v>33</v>
      </c>
      <c r="I9138" s="924"/>
      <c r="J9138" s="14" t="s">
        <v>31</v>
      </c>
      <c r="K9138" s="14" t="s">
        <v>32</v>
      </c>
      <c r="L9138" s="16">
        <v>388.6</v>
      </c>
    </row>
    <row r="9139" spans="1:12" s="1" customFormat="1" ht="24" customHeight="1" x14ac:dyDescent="0.15">
      <c r="A9139" s="918"/>
      <c r="B9139" s="9" t="s">
        <v>34</v>
      </c>
      <c r="C9139" s="13" t="s">
        <v>35</v>
      </c>
      <c r="D9139" s="13" t="s">
        <v>36</v>
      </c>
      <c r="E9139" s="13" t="s">
        <v>37</v>
      </c>
      <c r="F9139" s="920"/>
      <c r="G9139" s="920"/>
      <c r="H9139" s="924" t="s">
        <v>38</v>
      </c>
      <c r="I9139" s="924"/>
      <c r="J9139" s="921" t="s">
        <v>31</v>
      </c>
      <c r="K9139" s="921" t="s">
        <v>32</v>
      </c>
      <c r="L9139" s="925">
        <v>20</v>
      </c>
    </row>
    <row r="9140" spans="1:12" s="1" customFormat="1" ht="34.5" customHeight="1" x14ac:dyDescent="0.15">
      <c r="A9140" s="918"/>
      <c r="B9140" s="14" t="s">
        <v>4856</v>
      </c>
      <c r="C9140" s="14" t="s">
        <v>4303</v>
      </c>
      <c r="D9140" s="15">
        <v>43595</v>
      </c>
      <c r="E9140" s="14" t="s">
        <v>553</v>
      </c>
      <c r="F9140" s="920"/>
      <c r="G9140" s="920"/>
      <c r="H9140" s="924"/>
      <c r="I9140" s="924"/>
      <c r="J9140" s="921"/>
      <c r="K9140" s="921"/>
      <c r="L9140" s="925"/>
    </row>
    <row r="9141" spans="1:12" s="1" customFormat="1" ht="24" customHeight="1" x14ac:dyDescent="0.15">
      <c r="A9141" s="918">
        <v>1702</v>
      </c>
      <c r="B9141" s="9" t="s">
        <v>22</v>
      </c>
      <c r="C9141" s="13" t="s">
        <v>23</v>
      </c>
      <c r="D9141" s="13" t="s">
        <v>24</v>
      </c>
      <c r="E9141" s="13" t="s">
        <v>25</v>
      </c>
      <c r="F9141" s="919" t="s">
        <v>17</v>
      </c>
      <c r="G9141" s="919"/>
      <c r="H9141" s="920"/>
      <c r="I9141" s="920"/>
      <c r="J9141" s="920"/>
      <c r="K9141" s="920"/>
      <c r="L9141" s="920"/>
    </row>
    <row r="9142" spans="1:12" s="1" customFormat="1" ht="26.25" customHeight="1" x14ac:dyDescent="0.15">
      <c r="A9142" s="918"/>
      <c r="B9142" s="921" t="s">
        <v>4854</v>
      </c>
      <c r="C9142" s="922" t="s">
        <v>4857</v>
      </c>
      <c r="D9142" s="923">
        <v>43722</v>
      </c>
      <c r="E9142" s="921" t="s">
        <v>2828</v>
      </c>
      <c r="F9142" s="921" t="s">
        <v>2755</v>
      </c>
      <c r="G9142" s="921"/>
      <c r="H9142" s="924" t="s">
        <v>30</v>
      </c>
      <c r="I9142" s="924"/>
      <c r="J9142" s="14" t="s">
        <v>31</v>
      </c>
      <c r="K9142" s="14" t="s">
        <v>32</v>
      </c>
      <c r="L9142" s="16">
        <v>1029</v>
      </c>
    </row>
    <row r="9143" spans="1:12" s="1" customFormat="1" ht="354.75" customHeight="1" x14ac:dyDescent="0.15">
      <c r="A9143" s="918"/>
      <c r="B9143" s="921"/>
      <c r="C9143" s="922"/>
      <c r="D9143" s="923"/>
      <c r="E9143" s="921"/>
      <c r="F9143" s="921"/>
      <c r="G9143" s="921"/>
      <c r="H9143" s="924" t="s">
        <v>33</v>
      </c>
      <c r="I9143" s="924"/>
      <c r="J9143" s="14" t="s">
        <v>31</v>
      </c>
      <c r="K9143" s="14" t="s">
        <v>31</v>
      </c>
      <c r="L9143" s="16">
        <v>0</v>
      </c>
    </row>
    <row r="9144" spans="1:12" s="1" customFormat="1" ht="24" customHeight="1" x14ac:dyDescent="0.15">
      <c r="A9144" s="918"/>
      <c r="B9144" s="9" t="s">
        <v>34</v>
      </c>
      <c r="C9144" s="13" t="s">
        <v>35</v>
      </c>
      <c r="D9144" s="13" t="s">
        <v>36</v>
      </c>
      <c r="E9144" s="13" t="s">
        <v>37</v>
      </c>
      <c r="F9144" s="920"/>
      <c r="G9144" s="920"/>
      <c r="H9144" s="924" t="s">
        <v>38</v>
      </c>
      <c r="I9144" s="924"/>
      <c r="J9144" s="921" t="s">
        <v>31</v>
      </c>
      <c r="K9144" s="921" t="s">
        <v>32</v>
      </c>
      <c r="L9144" s="925">
        <v>613</v>
      </c>
    </row>
    <row r="9145" spans="1:12" s="1" customFormat="1" ht="34.5" customHeight="1" x14ac:dyDescent="0.15">
      <c r="A9145" s="918"/>
      <c r="B9145" s="14" t="s">
        <v>4856</v>
      </c>
      <c r="C9145" s="14" t="s">
        <v>2755</v>
      </c>
      <c r="D9145" s="15">
        <v>43730</v>
      </c>
      <c r="E9145" s="14" t="s">
        <v>4176</v>
      </c>
      <c r="F9145" s="920"/>
      <c r="G9145" s="920"/>
      <c r="H9145" s="924"/>
      <c r="I9145" s="924"/>
      <c r="J9145" s="921"/>
      <c r="K9145" s="921"/>
      <c r="L9145" s="925"/>
    </row>
    <row r="9146" spans="1:12" s="1" customFormat="1" ht="24" customHeight="1" x14ac:dyDescent="0.15">
      <c r="A9146" s="918">
        <v>1703</v>
      </c>
      <c r="B9146" s="9" t="s">
        <v>22</v>
      </c>
      <c r="C9146" s="13" t="s">
        <v>23</v>
      </c>
      <c r="D9146" s="13" t="s">
        <v>24</v>
      </c>
      <c r="E9146" s="13" t="s">
        <v>25</v>
      </c>
      <c r="F9146" s="919" t="s">
        <v>17</v>
      </c>
      <c r="G9146" s="919"/>
      <c r="H9146" s="920"/>
      <c r="I9146" s="920"/>
      <c r="J9146" s="920"/>
      <c r="K9146" s="920"/>
      <c r="L9146" s="920"/>
    </row>
    <row r="9147" spans="1:12" s="1" customFormat="1" ht="26.25" customHeight="1" x14ac:dyDescent="0.15">
      <c r="A9147" s="918"/>
      <c r="B9147" s="921" t="s">
        <v>4858</v>
      </c>
      <c r="C9147" s="922" t="s">
        <v>4859</v>
      </c>
      <c r="D9147" s="923">
        <v>43618</v>
      </c>
      <c r="E9147" s="921" t="s">
        <v>1198</v>
      </c>
      <c r="F9147" s="921" t="s">
        <v>4860</v>
      </c>
      <c r="G9147" s="921"/>
      <c r="H9147" s="924" t="s">
        <v>30</v>
      </c>
      <c r="I9147" s="924"/>
      <c r="J9147" s="14" t="s">
        <v>31</v>
      </c>
      <c r="K9147" s="14" t="s">
        <v>31</v>
      </c>
      <c r="L9147" s="16">
        <v>0</v>
      </c>
    </row>
    <row r="9148" spans="1:12" s="1" customFormat="1" ht="409.2" customHeight="1" x14ac:dyDescent="0.15">
      <c r="A9148" s="918"/>
      <c r="B9148" s="921"/>
      <c r="C9148" s="922"/>
      <c r="D9148" s="923"/>
      <c r="E9148" s="921"/>
      <c r="F9148" s="921"/>
      <c r="G9148" s="921"/>
      <c r="H9148" s="924" t="s">
        <v>33</v>
      </c>
      <c r="I9148" s="924"/>
      <c r="J9148" s="921" t="s">
        <v>31</v>
      </c>
      <c r="K9148" s="921" t="s">
        <v>31</v>
      </c>
      <c r="L9148" s="925">
        <v>0</v>
      </c>
    </row>
    <row r="9149" spans="1:12" s="1" customFormat="1" ht="145.35" customHeight="1" x14ac:dyDescent="0.15">
      <c r="A9149" s="918"/>
      <c r="B9149" s="921"/>
      <c r="C9149" s="922"/>
      <c r="D9149" s="923"/>
      <c r="E9149" s="921"/>
      <c r="F9149" s="921"/>
      <c r="G9149" s="921"/>
      <c r="H9149" s="924"/>
      <c r="I9149" s="924"/>
      <c r="J9149" s="921"/>
      <c r="K9149" s="921"/>
      <c r="L9149" s="925"/>
    </row>
    <row r="9150" spans="1:12" s="1" customFormat="1" ht="24" customHeight="1" x14ac:dyDescent="0.15">
      <c r="A9150" s="918"/>
      <c r="B9150" s="9" t="s">
        <v>34</v>
      </c>
      <c r="C9150" s="13" t="s">
        <v>35</v>
      </c>
      <c r="D9150" s="13" t="s">
        <v>36</v>
      </c>
      <c r="E9150" s="13" t="s">
        <v>37</v>
      </c>
      <c r="F9150" s="920"/>
      <c r="G9150" s="920"/>
      <c r="H9150" s="924" t="s">
        <v>38</v>
      </c>
      <c r="I9150" s="924"/>
      <c r="J9150" s="921" t="s">
        <v>31</v>
      </c>
      <c r="K9150" s="921" t="s">
        <v>32</v>
      </c>
      <c r="L9150" s="925">
        <v>400</v>
      </c>
    </row>
    <row r="9151" spans="1:12" s="1" customFormat="1" ht="24" customHeight="1" x14ac:dyDescent="0.15">
      <c r="A9151" s="918"/>
      <c r="B9151" s="14" t="s">
        <v>39</v>
      </c>
      <c r="C9151" s="14" t="s">
        <v>4860</v>
      </c>
      <c r="D9151" s="15">
        <v>43623</v>
      </c>
      <c r="E9151" s="14" t="s">
        <v>3825</v>
      </c>
      <c r="F9151" s="920"/>
      <c r="G9151" s="920"/>
      <c r="H9151" s="924"/>
      <c r="I9151" s="924"/>
      <c r="J9151" s="921"/>
      <c r="K9151" s="921"/>
      <c r="L9151" s="925"/>
    </row>
    <row r="9152" spans="1:12" s="1" customFormat="1" ht="24" customHeight="1" x14ac:dyDescent="0.15">
      <c r="A9152" s="918">
        <v>1704</v>
      </c>
      <c r="B9152" s="9" t="s">
        <v>22</v>
      </c>
      <c r="C9152" s="13" t="s">
        <v>23</v>
      </c>
      <c r="D9152" s="13" t="s">
        <v>24</v>
      </c>
      <c r="E9152" s="13" t="s">
        <v>25</v>
      </c>
      <c r="F9152" s="919" t="s">
        <v>17</v>
      </c>
      <c r="G9152" s="919"/>
      <c r="H9152" s="920"/>
      <c r="I9152" s="920"/>
      <c r="J9152" s="920"/>
      <c r="K9152" s="920"/>
      <c r="L9152" s="920"/>
    </row>
    <row r="9153" spans="1:12" s="1" customFormat="1" ht="26.25" customHeight="1" x14ac:dyDescent="0.15">
      <c r="A9153" s="918"/>
      <c r="B9153" s="921" t="s">
        <v>4861</v>
      </c>
      <c r="C9153" s="922" t="s">
        <v>4862</v>
      </c>
      <c r="D9153" s="923">
        <v>43581</v>
      </c>
      <c r="E9153" s="921" t="s">
        <v>255</v>
      </c>
      <c r="F9153" s="921" t="s">
        <v>4863</v>
      </c>
      <c r="G9153" s="921"/>
      <c r="H9153" s="924" t="s">
        <v>30</v>
      </c>
      <c r="I9153" s="924"/>
      <c r="J9153" s="14" t="s">
        <v>31</v>
      </c>
      <c r="K9153" s="14" t="s">
        <v>32</v>
      </c>
      <c r="L9153" s="16">
        <v>195.67</v>
      </c>
    </row>
    <row r="9154" spans="1:12" s="1" customFormat="1" ht="409.2" customHeight="1" x14ac:dyDescent="0.15">
      <c r="A9154" s="918"/>
      <c r="B9154" s="921"/>
      <c r="C9154" s="922"/>
      <c r="D9154" s="923"/>
      <c r="E9154" s="921"/>
      <c r="F9154" s="921"/>
      <c r="G9154" s="921"/>
      <c r="H9154" s="924" t="s">
        <v>33</v>
      </c>
      <c r="I9154" s="924"/>
      <c r="J9154" s="921" t="s">
        <v>31</v>
      </c>
      <c r="K9154" s="921" t="s">
        <v>32</v>
      </c>
      <c r="L9154" s="925">
        <v>579.97</v>
      </c>
    </row>
    <row r="9155" spans="1:12" s="1" customFormat="1" ht="134.85" customHeight="1" x14ac:dyDescent="0.15">
      <c r="A9155" s="918"/>
      <c r="B9155" s="921"/>
      <c r="C9155" s="922"/>
      <c r="D9155" s="923"/>
      <c r="E9155" s="921"/>
      <c r="F9155" s="921"/>
      <c r="G9155" s="921"/>
      <c r="H9155" s="924"/>
      <c r="I9155" s="924"/>
      <c r="J9155" s="921"/>
      <c r="K9155" s="921"/>
      <c r="L9155" s="925"/>
    </row>
    <row r="9156" spans="1:12" s="1" customFormat="1" ht="24" customHeight="1" x14ac:dyDescent="0.15">
      <c r="A9156" s="918"/>
      <c r="B9156" s="9" t="s">
        <v>34</v>
      </c>
      <c r="C9156" s="13" t="s">
        <v>35</v>
      </c>
      <c r="D9156" s="13" t="s">
        <v>36</v>
      </c>
      <c r="E9156" s="13" t="s">
        <v>37</v>
      </c>
      <c r="F9156" s="920"/>
      <c r="G9156" s="920"/>
      <c r="H9156" s="924" t="s">
        <v>38</v>
      </c>
      <c r="I9156" s="924"/>
      <c r="J9156" s="921" t="s">
        <v>31</v>
      </c>
      <c r="K9156" s="921" t="s">
        <v>32</v>
      </c>
      <c r="L9156" s="925">
        <v>55.46</v>
      </c>
    </row>
    <row r="9157" spans="1:12" s="1" customFormat="1" ht="24" customHeight="1" x14ac:dyDescent="0.15">
      <c r="A9157" s="918"/>
      <c r="B9157" s="14" t="s">
        <v>702</v>
      </c>
      <c r="C9157" s="14" t="s">
        <v>4863</v>
      </c>
      <c r="D9157" s="15">
        <v>43582</v>
      </c>
      <c r="E9157" s="14" t="s">
        <v>4864</v>
      </c>
      <c r="F9157" s="920"/>
      <c r="G9157" s="920"/>
      <c r="H9157" s="924"/>
      <c r="I9157" s="924"/>
      <c r="J9157" s="921"/>
      <c r="K9157" s="921"/>
      <c r="L9157" s="925"/>
    </row>
    <row r="9158" spans="1:12" s="1" customFormat="1" ht="24" customHeight="1" x14ac:dyDescent="0.15">
      <c r="A9158" s="918">
        <v>1705</v>
      </c>
      <c r="B9158" s="9" t="s">
        <v>22</v>
      </c>
      <c r="C9158" s="13" t="s">
        <v>23</v>
      </c>
      <c r="D9158" s="13" t="s">
        <v>24</v>
      </c>
      <c r="E9158" s="13" t="s">
        <v>25</v>
      </c>
      <c r="F9158" s="919" t="s">
        <v>17</v>
      </c>
      <c r="G9158" s="919"/>
      <c r="H9158" s="920"/>
      <c r="I9158" s="920"/>
      <c r="J9158" s="920"/>
      <c r="K9158" s="920"/>
      <c r="L9158" s="920"/>
    </row>
    <row r="9159" spans="1:12" s="1" customFormat="1" ht="26.25" customHeight="1" x14ac:dyDescent="0.15">
      <c r="A9159" s="918"/>
      <c r="B9159" s="921" t="s">
        <v>4865</v>
      </c>
      <c r="C9159" s="922" t="s">
        <v>4866</v>
      </c>
      <c r="D9159" s="923">
        <v>43575</v>
      </c>
      <c r="E9159" s="921" t="s">
        <v>65</v>
      </c>
      <c r="F9159" s="921" t="s">
        <v>1011</v>
      </c>
      <c r="G9159" s="921"/>
      <c r="H9159" s="924" t="s">
        <v>30</v>
      </c>
      <c r="I9159" s="924"/>
      <c r="J9159" s="14" t="s">
        <v>31</v>
      </c>
      <c r="K9159" s="14" t="s">
        <v>32</v>
      </c>
      <c r="L9159" s="16">
        <v>669</v>
      </c>
    </row>
    <row r="9160" spans="1:12" s="1" customFormat="1" ht="409.2" customHeight="1" x14ac:dyDescent="0.15">
      <c r="A9160" s="918"/>
      <c r="B9160" s="921"/>
      <c r="C9160" s="922"/>
      <c r="D9160" s="923"/>
      <c r="E9160" s="921"/>
      <c r="F9160" s="921"/>
      <c r="G9160" s="921"/>
      <c r="H9160" s="924" t="s">
        <v>33</v>
      </c>
      <c r="I9160" s="924"/>
      <c r="J9160" s="921" t="s">
        <v>31</v>
      </c>
      <c r="K9160" s="921" t="s">
        <v>32</v>
      </c>
      <c r="L9160" s="925">
        <v>1150</v>
      </c>
    </row>
    <row r="9161" spans="1:12" s="1" customFormat="1" ht="218.85" customHeight="1" x14ac:dyDescent="0.15">
      <c r="A9161" s="918"/>
      <c r="B9161" s="921"/>
      <c r="C9161" s="922"/>
      <c r="D9161" s="923"/>
      <c r="E9161" s="921"/>
      <c r="F9161" s="921"/>
      <c r="G9161" s="921"/>
      <c r="H9161" s="924"/>
      <c r="I9161" s="924"/>
      <c r="J9161" s="921"/>
      <c r="K9161" s="921"/>
      <c r="L9161" s="925"/>
    </row>
    <row r="9162" spans="1:12" s="1" customFormat="1" ht="24" customHeight="1" x14ac:dyDescent="0.15">
      <c r="A9162" s="918"/>
      <c r="B9162" s="9" t="s">
        <v>34</v>
      </c>
      <c r="C9162" s="13" t="s">
        <v>35</v>
      </c>
      <c r="D9162" s="13" t="s">
        <v>36</v>
      </c>
      <c r="E9162" s="13" t="s">
        <v>37</v>
      </c>
      <c r="F9162" s="920"/>
      <c r="G9162" s="920"/>
      <c r="H9162" s="924" t="s">
        <v>38</v>
      </c>
      <c r="I9162" s="924"/>
      <c r="J9162" s="921" t="s">
        <v>31</v>
      </c>
      <c r="K9162" s="921" t="s">
        <v>32</v>
      </c>
      <c r="L9162" s="925">
        <v>72</v>
      </c>
    </row>
    <row r="9163" spans="1:12" s="1" customFormat="1" ht="24" customHeight="1" x14ac:dyDescent="0.15">
      <c r="A9163" s="918"/>
      <c r="B9163" s="14" t="s">
        <v>204</v>
      </c>
      <c r="C9163" s="14" t="s">
        <v>1011</v>
      </c>
      <c r="D9163" s="15">
        <v>43581</v>
      </c>
      <c r="E9163" s="14" t="s">
        <v>1012</v>
      </c>
      <c r="F9163" s="920"/>
      <c r="G9163" s="920"/>
      <c r="H9163" s="924"/>
      <c r="I9163" s="924"/>
      <c r="J9163" s="921"/>
      <c r="K9163" s="921"/>
      <c r="L9163" s="925"/>
    </row>
    <row r="9164" spans="1:12" s="1" customFormat="1" ht="24" customHeight="1" x14ac:dyDescent="0.15">
      <c r="A9164" s="918">
        <v>1706</v>
      </c>
      <c r="B9164" s="9" t="s">
        <v>22</v>
      </c>
      <c r="C9164" s="13" t="s">
        <v>23</v>
      </c>
      <c r="D9164" s="13" t="s">
        <v>24</v>
      </c>
      <c r="E9164" s="13" t="s">
        <v>25</v>
      </c>
      <c r="F9164" s="919" t="s">
        <v>17</v>
      </c>
      <c r="G9164" s="919"/>
      <c r="H9164" s="920"/>
      <c r="I9164" s="920"/>
      <c r="J9164" s="920"/>
      <c r="K9164" s="920"/>
      <c r="L9164" s="920"/>
    </row>
    <row r="9165" spans="1:12" s="1" customFormat="1" ht="26.25" customHeight="1" x14ac:dyDescent="0.15">
      <c r="A9165" s="918"/>
      <c r="B9165" s="921" t="s">
        <v>4865</v>
      </c>
      <c r="C9165" s="922" t="s">
        <v>4867</v>
      </c>
      <c r="D9165" s="923">
        <v>43657</v>
      </c>
      <c r="E9165" s="921" t="s">
        <v>465</v>
      </c>
      <c r="F9165" s="921" t="s">
        <v>2484</v>
      </c>
      <c r="G9165" s="921"/>
      <c r="H9165" s="924" t="s">
        <v>30</v>
      </c>
      <c r="I9165" s="924"/>
      <c r="J9165" s="14" t="s">
        <v>31</v>
      </c>
      <c r="K9165" s="14" t="s">
        <v>31</v>
      </c>
      <c r="L9165" s="16">
        <v>0</v>
      </c>
    </row>
    <row r="9166" spans="1:12" s="1" customFormat="1" ht="409.2" customHeight="1" x14ac:dyDescent="0.15">
      <c r="A9166" s="918"/>
      <c r="B9166" s="921"/>
      <c r="C9166" s="922"/>
      <c r="D9166" s="923"/>
      <c r="E9166" s="921"/>
      <c r="F9166" s="921"/>
      <c r="G9166" s="921"/>
      <c r="H9166" s="924" t="s">
        <v>33</v>
      </c>
      <c r="I9166" s="924"/>
      <c r="J9166" s="921" t="s">
        <v>31</v>
      </c>
      <c r="K9166" s="921" t="s">
        <v>31</v>
      </c>
      <c r="L9166" s="925">
        <v>0</v>
      </c>
    </row>
    <row r="9167" spans="1:12" s="1" customFormat="1" ht="82.35" customHeight="1" x14ac:dyDescent="0.15">
      <c r="A9167" s="918"/>
      <c r="B9167" s="921"/>
      <c r="C9167" s="922"/>
      <c r="D9167" s="923"/>
      <c r="E9167" s="921"/>
      <c r="F9167" s="921"/>
      <c r="G9167" s="921"/>
      <c r="H9167" s="924"/>
      <c r="I9167" s="924"/>
      <c r="J9167" s="921"/>
      <c r="K9167" s="921"/>
      <c r="L9167" s="925"/>
    </row>
    <row r="9168" spans="1:12" s="1" customFormat="1" ht="24" customHeight="1" x14ac:dyDescent="0.15">
      <c r="A9168" s="918"/>
      <c r="B9168" s="9" t="s">
        <v>34</v>
      </c>
      <c r="C9168" s="13" t="s">
        <v>35</v>
      </c>
      <c r="D9168" s="13" t="s">
        <v>36</v>
      </c>
      <c r="E9168" s="13" t="s">
        <v>37</v>
      </c>
      <c r="F9168" s="920"/>
      <c r="G9168" s="920"/>
      <c r="H9168" s="924" t="s">
        <v>38</v>
      </c>
      <c r="I9168" s="924"/>
      <c r="J9168" s="921" t="s">
        <v>31</v>
      </c>
      <c r="K9168" s="921" t="s">
        <v>32</v>
      </c>
      <c r="L9168" s="925">
        <v>420</v>
      </c>
    </row>
    <row r="9169" spans="1:12" s="1" customFormat="1" ht="24" customHeight="1" x14ac:dyDescent="0.15">
      <c r="A9169" s="918"/>
      <c r="B9169" s="14" t="s">
        <v>204</v>
      </c>
      <c r="C9169" s="14" t="s">
        <v>2484</v>
      </c>
      <c r="D9169" s="15">
        <v>43664</v>
      </c>
      <c r="E9169" s="14" t="s">
        <v>1567</v>
      </c>
      <c r="F9169" s="920"/>
      <c r="G9169" s="920"/>
      <c r="H9169" s="924"/>
      <c r="I9169" s="924"/>
      <c r="J9169" s="921"/>
      <c r="K9169" s="921"/>
      <c r="L9169" s="925"/>
    </row>
    <row r="9170" spans="1:12" s="1" customFormat="1" ht="24" customHeight="1" x14ac:dyDescent="0.15">
      <c r="A9170" s="918">
        <v>1707</v>
      </c>
      <c r="B9170" s="9" t="s">
        <v>22</v>
      </c>
      <c r="C9170" s="13" t="s">
        <v>23</v>
      </c>
      <c r="D9170" s="13" t="s">
        <v>24</v>
      </c>
      <c r="E9170" s="13" t="s">
        <v>25</v>
      </c>
      <c r="F9170" s="919" t="s">
        <v>17</v>
      </c>
      <c r="G9170" s="919"/>
      <c r="H9170" s="920"/>
      <c r="I9170" s="920"/>
      <c r="J9170" s="920"/>
      <c r="K9170" s="920"/>
      <c r="L9170" s="920"/>
    </row>
    <row r="9171" spans="1:12" s="1" customFormat="1" ht="26.25" customHeight="1" x14ac:dyDescent="0.15">
      <c r="A9171" s="918"/>
      <c r="B9171" s="921" t="s">
        <v>4868</v>
      </c>
      <c r="C9171" s="922" t="s">
        <v>4869</v>
      </c>
      <c r="D9171" s="923">
        <v>43580</v>
      </c>
      <c r="E9171" s="921" t="s">
        <v>839</v>
      </c>
      <c r="F9171" s="921" t="s">
        <v>840</v>
      </c>
      <c r="G9171" s="921"/>
      <c r="H9171" s="924" t="s">
        <v>30</v>
      </c>
      <c r="I9171" s="924"/>
      <c r="J9171" s="14" t="s">
        <v>31</v>
      </c>
      <c r="K9171" s="14" t="s">
        <v>32</v>
      </c>
      <c r="L9171" s="16">
        <v>224.85</v>
      </c>
    </row>
    <row r="9172" spans="1:12" s="1" customFormat="1" ht="239.25" customHeight="1" x14ac:dyDescent="0.15">
      <c r="A9172" s="918"/>
      <c r="B9172" s="921"/>
      <c r="C9172" s="922"/>
      <c r="D9172" s="923"/>
      <c r="E9172" s="921"/>
      <c r="F9172" s="921"/>
      <c r="G9172" s="921"/>
      <c r="H9172" s="924" t="s">
        <v>33</v>
      </c>
      <c r="I9172" s="924"/>
      <c r="J9172" s="14" t="s">
        <v>31</v>
      </c>
      <c r="K9172" s="14" t="s">
        <v>32</v>
      </c>
      <c r="L9172" s="16">
        <v>305.07</v>
      </c>
    </row>
    <row r="9173" spans="1:12" s="1" customFormat="1" ht="24" customHeight="1" x14ac:dyDescent="0.15">
      <c r="A9173" s="918"/>
      <c r="B9173" s="9" t="s">
        <v>34</v>
      </c>
      <c r="C9173" s="13" t="s">
        <v>35</v>
      </c>
      <c r="D9173" s="13" t="s">
        <v>36</v>
      </c>
      <c r="E9173" s="13" t="s">
        <v>37</v>
      </c>
      <c r="F9173" s="920"/>
      <c r="G9173" s="920"/>
      <c r="H9173" s="924" t="s">
        <v>38</v>
      </c>
      <c r="I9173" s="924"/>
      <c r="J9173" s="921" t="s">
        <v>31</v>
      </c>
      <c r="K9173" s="921" t="s">
        <v>32</v>
      </c>
      <c r="L9173" s="925">
        <v>308.5</v>
      </c>
    </row>
    <row r="9174" spans="1:12" s="1" customFormat="1" ht="24" customHeight="1" x14ac:dyDescent="0.15">
      <c r="A9174" s="918"/>
      <c r="B9174" s="14" t="s">
        <v>229</v>
      </c>
      <c r="C9174" s="14" t="s">
        <v>840</v>
      </c>
      <c r="D9174" s="15">
        <v>43581</v>
      </c>
      <c r="E9174" s="14" t="s">
        <v>1385</v>
      </c>
      <c r="F9174" s="920"/>
      <c r="G9174" s="920"/>
      <c r="H9174" s="924"/>
      <c r="I9174" s="924"/>
      <c r="J9174" s="921"/>
      <c r="K9174" s="921"/>
      <c r="L9174" s="925"/>
    </row>
    <row r="9175" spans="1:12" s="1" customFormat="1" ht="24" customHeight="1" x14ac:dyDescent="0.15">
      <c r="A9175" s="918">
        <v>1708</v>
      </c>
      <c r="B9175" s="9" t="s">
        <v>22</v>
      </c>
      <c r="C9175" s="13" t="s">
        <v>23</v>
      </c>
      <c r="D9175" s="13" t="s">
        <v>24</v>
      </c>
      <c r="E9175" s="13" t="s">
        <v>25</v>
      </c>
      <c r="F9175" s="919" t="s">
        <v>17</v>
      </c>
      <c r="G9175" s="919"/>
      <c r="H9175" s="920"/>
      <c r="I9175" s="920"/>
      <c r="J9175" s="920"/>
      <c r="K9175" s="920"/>
      <c r="L9175" s="920"/>
    </row>
    <row r="9176" spans="1:12" s="1" customFormat="1" ht="26.25" customHeight="1" x14ac:dyDescent="0.15">
      <c r="A9176" s="918"/>
      <c r="B9176" s="921" t="s">
        <v>4868</v>
      </c>
      <c r="C9176" s="922" t="s">
        <v>4870</v>
      </c>
      <c r="D9176" s="923">
        <v>43644</v>
      </c>
      <c r="E9176" s="921" t="s">
        <v>3266</v>
      </c>
      <c r="F9176" s="921" t="s">
        <v>3267</v>
      </c>
      <c r="G9176" s="921"/>
      <c r="H9176" s="924" t="s">
        <v>30</v>
      </c>
      <c r="I9176" s="924"/>
      <c r="J9176" s="14" t="s">
        <v>31</v>
      </c>
      <c r="K9176" s="14" t="s">
        <v>32</v>
      </c>
      <c r="L9176" s="16">
        <v>827.08</v>
      </c>
    </row>
    <row r="9177" spans="1:12" s="1" customFormat="1" ht="409.2" customHeight="1" x14ac:dyDescent="0.15">
      <c r="A9177" s="918"/>
      <c r="B9177" s="921"/>
      <c r="C9177" s="922"/>
      <c r="D9177" s="923"/>
      <c r="E9177" s="921"/>
      <c r="F9177" s="921"/>
      <c r="G9177" s="921"/>
      <c r="H9177" s="924" t="s">
        <v>33</v>
      </c>
      <c r="I9177" s="924"/>
      <c r="J9177" s="921" t="s">
        <v>31</v>
      </c>
      <c r="K9177" s="921" t="s">
        <v>32</v>
      </c>
      <c r="L9177" s="925">
        <v>558</v>
      </c>
    </row>
    <row r="9178" spans="1:12" s="1" customFormat="1" ht="134.85" customHeight="1" x14ac:dyDescent="0.15">
      <c r="A9178" s="918"/>
      <c r="B9178" s="921"/>
      <c r="C9178" s="922"/>
      <c r="D9178" s="923"/>
      <c r="E9178" s="921"/>
      <c r="F9178" s="921"/>
      <c r="G9178" s="921"/>
      <c r="H9178" s="924"/>
      <c r="I9178" s="924"/>
      <c r="J9178" s="921"/>
      <c r="K9178" s="921"/>
      <c r="L9178" s="925"/>
    </row>
    <row r="9179" spans="1:12" s="1" customFormat="1" ht="24" customHeight="1" x14ac:dyDescent="0.15">
      <c r="A9179" s="918"/>
      <c r="B9179" s="9" t="s">
        <v>34</v>
      </c>
      <c r="C9179" s="13" t="s">
        <v>35</v>
      </c>
      <c r="D9179" s="13" t="s">
        <v>36</v>
      </c>
      <c r="E9179" s="13" t="s">
        <v>37</v>
      </c>
      <c r="F9179" s="920"/>
      <c r="G9179" s="920"/>
      <c r="H9179" s="924" t="s">
        <v>38</v>
      </c>
      <c r="I9179" s="924"/>
      <c r="J9179" s="921" t="s">
        <v>31</v>
      </c>
      <c r="K9179" s="921" t="s">
        <v>31</v>
      </c>
      <c r="L9179" s="925">
        <v>0</v>
      </c>
    </row>
    <row r="9180" spans="1:12" s="1" customFormat="1" ht="24" customHeight="1" x14ac:dyDescent="0.15">
      <c r="A9180" s="918"/>
      <c r="B9180" s="14" t="s">
        <v>229</v>
      </c>
      <c r="C9180" s="14" t="s">
        <v>3267</v>
      </c>
      <c r="D9180" s="15">
        <v>43647</v>
      </c>
      <c r="E9180" s="14" t="s">
        <v>4871</v>
      </c>
      <c r="F9180" s="920"/>
      <c r="G9180" s="920"/>
      <c r="H9180" s="924"/>
      <c r="I9180" s="924"/>
      <c r="J9180" s="921"/>
      <c r="K9180" s="921"/>
      <c r="L9180" s="925"/>
    </row>
    <row r="9181" spans="1:12" s="1" customFormat="1" ht="24" customHeight="1" x14ac:dyDescent="0.15">
      <c r="A9181" s="918">
        <v>1709</v>
      </c>
      <c r="B9181" s="9" t="s">
        <v>22</v>
      </c>
      <c r="C9181" s="13" t="s">
        <v>23</v>
      </c>
      <c r="D9181" s="13" t="s">
        <v>24</v>
      </c>
      <c r="E9181" s="13" t="s">
        <v>25</v>
      </c>
      <c r="F9181" s="919" t="s">
        <v>17</v>
      </c>
      <c r="G9181" s="919"/>
      <c r="H9181" s="920"/>
      <c r="I9181" s="920"/>
      <c r="J9181" s="920"/>
      <c r="K9181" s="920"/>
      <c r="L9181" s="920"/>
    </row>
    <row r="9182" spans="1:12" s="1" customFormat="1" ht="26.25" customHeight="1" x14ac:dyDescent="0.15">
      <c r="A9182" s="918"/>
      <c r="B9182" s="921" t="s">
        <v>4868</v>
      </c>
      <c r="C9182" s="922" t="s">
        <v>4872</v>
      </c>
      <c r="D9182" s="923">
        <v>43674</v>
      </c>
      <c r="E9182" s="921" t="s">
        <v>2480</v>
      </c>
      <c r="F9182" s="921" t="s">
        <v>210</v>
      </c>
      <c r="G9182" s="921"/>
      <c r="H9182" s="924" t="s">
        <v>30</v>
      </c>
      <c r="I9182" s="924"/>
      <c r="J9182" s="14" t="s">
        <v>31</v>
      </c>
      <c r="K9182" s="14" t="s">
        <v>31</v>
      </c>
      <c r="L9182" s="16">
        <v>0</v>
      </c>
    </row>
    <row r="9183" spans="1:12" s="1" customFormat="1" ht="249.75" customHeight="1" x14ac:dyDescent="0.15">
      <c r="A9183" s="918"/>
      <c r="B9183" s="921"/>
      <c r="C9183" s="922"/>
      <c r="D9183" s="923"/>
      <c r="E9183" s="921"/>
      <c r="F9183" s="921"/>
      <c r="G9183" s="921"/>
      <c r="H9183" s="924" t="s">
        <v>33</v>
      </c>
      <c r="I9183" s="924"/>
      <c r="J9183" s="14" t="s">
        <v>31</v>
      </c>
      <c r="K9183" s="14" t="s">
        <v>31</v>
      </c>
      <c r="L9183" s="16">
        <v>0</v>
      </c>
    </row>
    <row r="9184" spans="1:12" s="1" customFormat="1" ht="24" customHeight="1" x14ac:dyDescent="0.15">
      <c r="A9184" s="918"/>
      <c r="B9184" s="9" t="s">
        <v>34</v>
      </c>
      <c r="C9184" s="13" t="s">
        <v>35</v>
      </c>
      <c r="D9184" s="13" t="s">
        <v>36</v>
      </c>
      <c r="E9184" s="13" t="s">
        <v>37</v>
      </c>
      <c r="F9184" s="920"/>
      <c r="G9184" s="920"/>
      <c r="H9184" s="924" t="s">
        <v>38</v>
      </c>
      <c r="I9184" s="924"/>
      <c r="J9184" s="921" t="s">
        <v>32</v>
      </c>
      <c r="K9184" s="921" t="s">
        <v>31</v>
      </c>
      <c r="L9184" s="925">
        <v>462</v>
      </c>
    </row>
    <row r="9185" spans="1:12" s="1" customFormat="1" ht="24" customHeight="1" x14ac:dyDescent="0.15">
      <c r="A9185" s="918"/>
      <c r="B9185" s="14" t="s">
        <v>229</v>
      </c>
      <c r="C9185" s="14" t="s">
        <v>210</v>
      </c>
      <c r="D9185" s="15">
        <v>43678</v>
      </c>
      <c r="E9185" s="14" t="s">
        <v>938</v>
      </c>
      <c r="F9185" s="920"/>
      <c r="G9185" s="920"/>
      <c r="H9185" s="924"/>
      <c r="I9185" s="924"/>
      <c r="J9185" s="921"/>
      <c r="K9185" s="921"/>
      <c r="L9185" s="925"/>
    </row>
    <row r="9186" spans="1:12" s="1" customFormat="1" ht="24" customHeight="1" x14ac:dyDescent="0.15">
      <c r="A9186" s="918">
        <v>1710</v>
      </c>
      <c r="B9186" s="9" t="s">
        <v>22</v>
      </c>
      <c r="C9186" s="13" t="s">
        <v>23</v>
      </c>
      <c r="D9186" s="13" t="s">
        <v>24</v>
      </c>
      <c r="E9186" s="13" t="s">
        <v>25</v>
      </c>
      <c r="F9186" s="919" t="s">
        <v>17</v>
      </c>
      <c r="G9186" s="919"/>
      <c r="H9186" s="920"/>
      <c r="I9186" s="920"/>
      <c r="J9186" s="920"/>
      <c r="K9186" s="920"/>
      <c r="L9186" s="920"/>
    </row>
    <row r="9187" spans="1:12" s="1" customFormat="1" ht="26.25" customHeight="1" x14ac:dyDescent="0.15">
      <c r="A9187" s="918"/>
      <c r="B9187" s="921" t="s">
        <v>4868</v>
      </c>
      <c r="C9187" s="922" t="s">
        <v>4873</v>
      </c>
      <c r="D9187" s="923">
        <v>43708</v>
      </c>
      <c r="E9187" s="921" t="s">
        <v>43</v>
      </c>
      <c r="F9187" s="921" t="s">
        <v>2999</v>
      </c>
      <c r="G9187" s="921"/>
      <c r="H9187" s="924" t="s">
        <v>30</v>
      </c>
      <c r="I9187" s="924"/>
      <c r="J9187" s="14" t="s">
        <v>31</v>
      </c>
      <c r="K9187" s="14" t="s">
        <v>32</v>
      </c>
      <c r="L9187" s="16">
        <v>503.44</v>
      </c>
    </row>
    <row r="9188" spans="1:12" s="1" customFormat="1" ht="144.75" customHeight="1" x14ac:dyDescent="0.15">
      <c r="A9188" s="918"/>
      <c r="B9188" s="921"/>
      <c r="C9188" s="922"/>
      <c r="D9188" s="923"/>
      <c r="E9188" s="921"/>
      <c r="F9188" s="921"/>
      <c r="G9188" s="921"/>
      <c r="H9188" s="924" t="s">
        <v>33</v>
      </c>
      <c r="I9188" s="924"/>
      <c r="J9188" s="14" t="s">
        <v>31</v>
      </c>
      <c r="K9188" s="14" t="s">
        <v>32</v>
      </c>
      <c r="L9188" s="16">
        <v>2832.28</v>
      </c>
    </row>
    <row r="9189" spans="1:12" s="1" customFormat="1" ht="24" customHeight="1" x14ac:dyDescent="0.15">
      <c r="A9189" s="918"/>
      <c r="B9189" s="9" t="s">
        <v>34</v>
      </c>
      <c r="C9189" s="13" t="s">
        <v>35</v>
      </c>
      <c r="D9189" s="13" t="s">
        <v>36</v>
      </c>
      <c r="E9189" s="13" t="s">
        <v>37</v>
      </c>
      <c r="F9189" s="920"/>
      <c r="G9189" s="920"/>
      <c r="H9189" s="924" t="s">
        <v>38</v>
      </c>
      <c r="I9189" s="924"/>
      <c r="J9189" s="921" t="s">
        <v>31</v>
      </c>
      <c r="K9189" s="921" t="s">
        <v>32</v>
      </c>
      <c r="L9189" s="925">
        <v>169.04</v>
      </c>
    </row>
    <row r="9190" spans="1:12" s="1" customFormat="1" ht="24" customHeight="1" x14ac:dyDescent="0.15">
      <c r="A9190" s="918"/>
      <c r="B9190" s="14" t="s">
        <v>229</v>
      </c>
      <c r="C9190" s="14" t="s">
        <v>2999</v>
      </c>
      <c r="D9190" s="15">
        <v>43711</v>
      </c>
      <c r="E9190" s="14" t="s">
        <v>4874</v>
      </c>
      <c r="F9190" s="920"/>
      <c r="G9190" s="920"/>
      <c r="H9190" s="924"/>
      <c r="I9190" s="924"/>
      <c r="J9190" s="921"/>
      <c r="K9190" s="921"/>
      <c r="L9190" s="925"/>
    </row>
    <row r="9191" spans="1:12" s="1" customFormat="1" ht="24" customHeight="1" x14ac:dyDescent="0.15">
      <c r="A9191" s="918">
        <v>1711</v>
      </c>
      <c r="B9191" s="9" t="s">
        <v>22</v>
      </c>
      <c r="C9191" s="13" t="s">
        <v>23</v>
      </c>
      <c r="D9191" s="13" t="s">
        <v>24</v>
      </c>
      <c r="E9191" s="13" t="s">
        <v>25</v>
      </c>
      <c r="F9191" s="919" t="s">
        <v>17</v>
      </c>
      <c r="G9191" s="919"/>
      <c r="H9191" s="920"/>
      <c r="I9191" s="920"/>
      <c r="J9191" s="920"/>
      <c r="K9191" s="920"/>
      <c r="L9191" s="920"/>
    </row>
    <row r="9192" spans="1:12" s="1" customFormat="1" ht="26.25" customHeight="1" x14ac:dyDescent="0.15">
      <c r="A9192" s="918"/>
      <c r="B9192" s="921" t="s">
        <v>4875</v>
      </c>
      <c r="C9192" s="922" t="s">
        <v>4876</v>
      </c>
      <c r="D9192" s="923">
        <v>43564</v>
      </c>
      <c r="E9192" s="921" t="s">
        <v>1542</v>
      </c>
      <c r="F9192" s="921" t="s">
        <v>1543</v>
      </c>
      <c r="G9192" s="921"/>
      <c r="H9192" s="924" t="s">
        <v>30</v>
      </c>
      <c r="I9192" s="924"/>
      <c r="J9192" s="14" t="s">
        <v>31</v>
      </c>
      <c r="K9192" s="14" t="s">
        <v>32</v>
      </c>
      <c r="L9192" s="16">
        <v>165</v>
      </c>
    </row>
    <row r="9193" spans="1:12" s="1" customFormat="1" ht="386.25" customHeight="1" x14ac:dyDescent="0.15">
      <c r="A9193" s="918"/>
      <c r="B9193" s="921"/>
      <c r="C9193" s="922"/>
      <c r="D9193" s="923"/>
      <c r="E9193" s="921"/>
      <c r="F9193" s="921"/>
      <c r="G9193" s="921"/>
      <c r="H9193" s="924" t="s">
        <v>33</v>
      </c>
      <c r="I9193" s="924"/>
      <c r="J9193" s="14" t="s">
        <v>31</v>
      </c>
      <c r="K9193" s="14" t="s">
        <v>32</v>
      </c>
      <c r="L9193" s="16">
        <v>264.33</v>
      </c>
    </row>
    <row r="9194" spans="1:12" s="1" customFormat="1" ht="24" customHeight="1" x14ac:dyDescent="0.15">
      <c r="A9194" s="918"/>
      <c r="B9194" s="9" t="s">
        <v>34</v>
      </c>
      <c r="C9194" s="13" t="s">
        <v>35</v>
      </c>
      <c r="D9194" s="13" t="s">
        <v>36</v>
      </c>
      <c r="E9194" s="13" t="s">
        <v>37</v>
      </c>
      <c r="F9194" s="920"/>
      <c r="G9194" s="920"/>
      <c r="H9194" s="924" t="s">
        <v>38</v>
      </c>
      <c r="I9194" s="924"/>
      <c r="J9194" s="921" t="s">
        <v>31</v>
      </c>
      <c r="K9194" s="921" t="s">
        <v>31</v>
      </c>
      <c r="L9194" s="925">
        <v>0</v>
      </c>
    </row>
    <row r="9195" spans="1:12" s="1" customFormat="1" ht="24" customHeight="1" x14ac:dyDescent="0.15">
      <c r="A9195" s="918"/>
      <c r="B9195" s="14" t="s">
        <v>204</v>
      </c>
      <c r="C9195" s="14" t="s">
        <v>1543</v>
      </c>
      <c r="D9195" s="15">
        <v>43565</v>
      </c>
      <c r="E9195" s="14" t="s">
        <v>3678</v>
      </c>
      <c r="F9195" s="920"/>
      <c r="G9195" s="920"/>
      <c r="H9195" s="924"/>
      <c r="I9195" s="924"/>
      <c r="J9195" s="921"/>
      <c r="K9195" s="921"/>
      <c r="L9195" s="925"/>
    </row>
    <row r="9196" spans="1:12" s="1" customFormat="1" ht="24" customHeight="1" x14ac:dyDescent="0.15">
      <c r="A9196" s="918">
        <v>1712</v>
      </c>
      <c r="B9196" s="9" t="s">
        <v>22</v>
      </c>
      <c r="C9196" s="13" t="s">
        <v>23</v>
      </c>
      <c r="D9196" s="13" t="s">
        <v>24</v>
      </c>
      <c r="E9196" s="13" t="s">
        <v>25</v>
      </c>
      <c r="F9196" s="919" t="s">
        <v>17</v>
      </c>
      <c r="G9196" s="919"/>
      <c r="H9196" s="920"/>
      <c r="I9196" s="920"/>
      <c r="J9196" s="920"/>
      <c r="K9196" s="920"/>
      <c r="L9196" s="920"/>
    </row>
    <row r="9197" spans="1:12" s="1" customFormat="1" ht="26.25" customHeight="1" x14ac:dyDescent="0.15">
      <c r="A9197" s="918"/>
      <c r="B9197" s="921" t="s">
        <v>4875</v>
      </c>
      <c r="C9197" s="922" t="s">
        <v>4877</v>
      </c>
      <c r="D9197" s="923">
        <v>43568</v>
      </c>
      <c r="E9197" s="921" t="s">
        <v>1560</v>
      </c>
      <c r="F9197" s="921" t="s">
        <v>4878</v>
      </c>
      <c r="G9197" s="921"/>
      <c r="H9197" s="924" t="s">
        <v>30</v>
      </c>
      <c r="I9197" s="924"/>
      <c r="J9197" s="14" t="s">
        <v>31</v>
      </c>
      <c r="K9197" s="14" t="s">
        <v>32</v>
      </c>
      <c r="L9197" s="16">
        <v>682.84</v>
      </c>
    </row>
    <row r="9198" spans="1:12" s="1" customFormat="1" ht="409.2" customHeight="1" x14ac:dyDescent="0.15">
      <c r="A9198" s="918"/>
      <c r="B9198" s="921"/>
      <c r="C9198" s="922"/>
      <c r="D9198" s="923"/>
      <c r="E9198" s="921"/>
      <c r="F9198" s="921"/>
      <c r="G9198" s="921"/>
      <c r="H9198" s="924" t="s">
        <v>33</v>
      </c>
      <c r="I9198" s="924"/>
      <c r="J9198" s="921" t="s">
        <v>31</v>
      </c>
      <c r="K9198" s="921" t="s">
        <v>31</v>
      </c>
      <c r="L9198" s="925">
        <v>0</v>
      </c>
    </row>
    <row r="9199" spans="1:12" s="1" customFormat="1" ht="409.2" customHeight="1" x14ac:dyDescent="0.15">
      <c r="A9199" s="918"/>
      <c r="B9199" s="921"/>
      <c r="C9199" s="922"/>
      <c r="D9199" s="923"/>
      <c r="E9199" s="921"/>
      <c r="F9199" s="921"/>
      <c r="G9199" s="921"/>
      <c r="H9199" s="924"/>
      <c r="I9199" s="924"/>
      <c r="J9199" s="921"/>
      <c r="K9199" s="921"/>
      <c r="L9199" s="925"/>
    </row>
    <row r="9200" spans="1:12" s="1" customFormat="1" ht="156.44999999999999" customHeight="1" x14ac:dyDescent="0.15">
      <c r="A9200" s="918"/>
      <c r="B9200" s="921"/>
      <c r="C9200" s="922"/>
      <c r="D9200" s="923"/>
      <c r="E9200" s="921"/>
      <c r="F9200" s="921"/>
      <c r="G9200" s="921"/>
      <c r="H9200" s="924"/>
      <c r="I9200" s="924"/>
      <c r="J9200" s="921"/>
      <c r="K9200" s="921"/>
      <c r="L9200" s="925"/>
    </row>
    <row r="9201" spans="1:12" s="1" customFormat="1" ht="24" customHeight="1" x14ac:dyDescent="0.15">
      <c r="A9201" s="918"/>
      <c r="B9201" s="9" t="s">
        <v>34</v>
      </c>
      <c r="C9201" s="13" t="s">
        <v>35</v>
      </c>
      <c r="D9201" s="13" t="s">
        <v>36</v>
      </c>
      <c r="E9201" s="13" t="s">
        <v>37</v>
      </c>
      <c r="F9201" s="920"/>
      <c r="G9201" s="920"/>
      <c r="H9201" s="924" t="s">
        <v>38</v>
      </c>
      <c r="I9201" s="924"/>
      <c r="J9201" s="921" t="s">
        <v>31</v>
      </c>
      <c r="K9201" s="921" t="s">
        <v>32</v>
      </c>
      <c r="L9201" s="925">
        <v>253.33</v>
      </c>
    </row>
    <row r="9202" spans="1:12" s="1" customFormat="1" ht="24" customHeight="1" x14ac:dyDescent="0.15">
      <c r="A9202" s="918"/>
      <c r="B9202" s="14" t="s">
        <v>204</v>
      </c>
      <c r="C9202" s="14" t="s">
        <v>4878</v>
      </c>
      <c r="D9202" s="15">
        <v>43579</v>
      </c>
      <c r="E9202" s="14" t="s">
        <v>4879</v>
      </c>
      <c r="F9202" s="920"/>
      <c r="G9202" s="920"/>
      <c r="H9202" s="924"/>
      <c r="I9202" s="924"/>
      <c r="J9202" s="921"/>
      <c r="K9202" s="921"/>
      <c r="L9202" s="925"/>
    </row>
    <row r="9203" spans="1:12" s="1" customFormat="1" ht="24" customHeight="1" x14ac:dyDescent="0.15">
      <c r="A9203" s="918">
        <v>1713</v>
      </c>
      <c r="B9203" s="9" t="s">
        <v>22</v>
      </c>
      <c r="C9203" s="13" t="s">
        <v>23</v>
      </c>
      <c r="D9203" s="13" t="s">
        <v>24</v>
      </c>
      <c r="E9203" s="13" t="s">
        <v>25</v>
      </c>
      <c r="F9203" s="919" t="s">
        <v>17</v>
      </c>
      <c r="G9203" s="919"/>
      <c r="H9203" s="920"/>
      <c r="I9203" s="920"/>
      <c r="J9203" s="920"/>
      <c r="K9203" s="920"/>
      <c r="L9203" s="920"/>
    </row>
    <row r="9204" spans="1:12" s="1" customFormat="1" ht="26.25" customHeight="1" x14ac:dyDescent="0.15">
      <c r="A9204" s="918"/>
      <c r="B9204" s="921" t="s">
        <v>4875</v>
      </c>
      <c r="C9204" s="922" t="s">
        <v>4877</v>
      </c>
      <c r="D9204" s="923">
        <v>43568</v>
      </c>
      <c r="E9204" s="921" t="s">
        <v>1560</v>
      </c>
      <c r="F9204" s="921" t="s">
        <v>4880</v>
      </c>
      <c r="G9204" s="921"/>
      <c r="H9204" s="924" t="s">
        <v>30</v>
      </c>
      <c r="I9204" s="924"/>
      <c r="J9204" s="14" t="s">
        <v>31</v>
      </c>
      <c r="K9204" s="14" t="s">
        <v>32</v>
      </c>
      <c r="L9204" s="16">
        <v>1321.08</v>
      </c>
    </row>
    <row r="9205" spans="1:12" s="1" customFormat="1" ht="409.2" customHeight="1" x14ac:dyDescent="0.15">
      <c r="A9205" s="918"/>
      <c r="B9205" s="921"/>
      <c r="C9205" s="922"/>
      <c r="D9205" s="923"/>
      <c r="E9205" s="921"/>
      <c r="F9205" s="921"/>
      <c r="G9205" s="921"/>
      <c r="H9205" s="924" t="s">
        <v>33</v>
      </c>
      <c r="I9205" s="924"/>
      <c r="J9205" s="921" t="s">
        <v>31</v>
      </c>
      <c r="K9205" s="921" t="s">
        <v>32</v>
      </c>
      <c r="L9205" s="925">
        <v>9582.93</v>
      </c>
    </row>
    <row r="9206" spans="1:12" s="1" customFormat="1" ht="409.2" customHeight="1" x14ac:dyDescent="0.15">
      <c r="A9206" s="918"/>
      <c r="B9206" s="921"/>
      <c r="C9206" s="922"/>
      <c r="D9206" s="923"/>
      <c r="E9206" s="921"/>
      <c r="F9206" s="921"/>
      <c r="G9206" s="921"/>
      <c r="H9206" s="924"/>
      <c r="I9206" s="924"/>
      <c r="J9206" s="921"/>
      <c r="K9206" s="921"/>
      <c r="L9206" s="925"/>
    </row>
    <row r="9207" spans="1:12" s="1" customFormat="1" ht="156.44999999999999" customHeight="1" x14ac:dyDescent="0.15">
      <c r="A9207" s="918"/>
      <c r="B9207" s="921"/>
      <c r="C9207" s="922"/>
      <c r="D9207" s="923"/>
      <c r="E9207" s="921"/>
      <c r="F9207" s="921"/>
      <c r="G9207" s="921"/>
      <c r="H9207" s="924"/>
      <c r="I9207" s="924"/>
      <c r="J9207" s="921"/>
      <c r="K9207" s="921"/>
      <c r="L9207" s="925"/>
    </row>
    <row r="9208" spans="1:12" s="1" customFormat="1" ht="24" customHeight="1" x14ac:dyDescent="0.15">
      <c r="A9208" s="918"/>
      <c r="B9208" s="9" t="s">
        <v>34</v>
      </c>
      <c r="C9208" s="13" t="s">
        <v>35</v>
      </c>
      <c r="D9208" s="13" t="s">
        <v>36</v>
      </c>
      <c r="E9208" s="13" t="s">
        <v>37</v>
      </c>
      <c r="F9208" s="920"/>
      <c r="G9208" s="920"/>
      <c r="H9208" s="924" t="s">
        <v>38</v>
      </c>
      <c r="I9208" s="924"/>
      <c r="J9208" s="921" t="s">
        <v>31</v>
      </c>
      <c r="K9208" s="921" t="s">
        <v>32</v>
      </c>
      <c r="L9208" s="925">
        <v>134.53</v>
      </c>
    </row>
    <row r="9209" spans="1:12" s="1" customFormat="1" ht="24" customHeight="1" x14ac:dyDescent="0.15">
      <c r="A9209" s="918"/>
      <c r="B9209" s="14" t="s">
        <v>204</v>
      </c>
      <c r="C9209" s="14" t="s">
        <v>4880</v>
      </c>
      <c r="D9209" s="15">
        <v>43579</v>
      </c>
      <c r="E9209" s="14" t="s">
        <v>4879</v>
      </c>
      <c r="F9209" s="920"/>
      <c r="G9209" s="920"/>
      <c r="H9209" s="924"/>
      <c r="I9209" s="924"/>
      <c r="J9209" s="921"/>
      <c r="K9209" s="921"/>
      <c r="L9209" s="925"/>
    </row>
    <row r="9210" spans="1:12" s="1" customFormat="1" ht="24" customHeight="1" x14ac:dyDescent="0.15">
      <c r="A9210" s="918">
        <v>1714</v>
      </c>
      <c r="B9210" s="9" t="s">
        <v>22</v>
      </c>
      <c r="C9210" s="13" t="s">
        <v>23</v>
      </c>
      <c r="D9210" s="13" t="s">
        <v>24</v>
      </c>
      <c r="E9210" s="13" t="s">
        <v>25</v>
      </c>
      <c r="F9210" s="919" t="s">
        <v>17</v>
      </c>
      <c r="G9210" s="919"/>
      <c r="H9210" s="920"/>
      <c r="I9210" s="920"/>
      <c r="J9210" s="920"/>
      <c r="K9210" s="920"/>
      <c r="L9210" s="920"/>
    </row>
    <row r="9211" spans="1:12" s="1" customFormat="1" ht="26.25" customHeight="1" x14ac:dyDescent="0.15">
      <c r="A9211" s="918"/>
      <c r="B9211" s="921" t="s">
        <v>4875</v>
      </c>
      <c r="C9211" s="922" t="s">
        <v>4881</v>
      </c>
      <c r="D9211" s="923">
        <v>43592</v>
      </c>
      <c r="E9211" s="921" t="s">
        <v>4882</v>
      </c>
      <c r="F9211" s="921" t="s">
        <v>4883</v>
      </c>
      <c r="G9211" s="921"/>
      <c r="H9211" s="924" t="s">
        <v>30</v>
      </c>
      <c r="I9211" s="924"/>
      <c r="J9211" s="14" t="s">
        <v>31</v>
      </c>
      <c r="K9211" s="14" t="s">
        <v>32</v>
      </c>
      <c r="L9211" s="16">
        <v>413</v>
      </c>
    </row>
    <row r="9212" spans="1:12" s="1" customFormat="1" ht="365.25" customHeight="1" x14ac:dyDescent="0.15">
      <c r="A9212" s="918"/>
      <c r="B9212" s="921"/>
      <c r="C9212" s="922"/>
      <c r="D9212" s="923"/>
      <c r="E9212" s="921"/>
      <c r="F9212" s="921"/>
      <c r="G9212" s="921"/>
      <c r="H9212" s="924" t="s">
        <v>33</v>
      </c>
      <c r="I9212" s="924"/>
      <c r="J9212" s="14" t="s">
        <v>31</v>
      </c>
      <c r="K9212" s="14" t="s">
        <v>32</v>
      </c>
      <c r="L9212" s="16">
        <v>2273.6</v>
      </c>
    </row>
    <row r="9213" spans="1:12" s="1" customFormat="1" ht="24" customHeight="1" x14ac:dyDescent="0.15">
      <c r="A9213" s="918"/>
      <c r="B9213" s="9" t="s">
        <v>34</v>
      </c>
      <c r="C9213" s="13" t="s">
        <v>35</v>
      </c>
      <c r="D9213" s="13" t="s">
        <v>36</v>
      </c>
      <c r="E9213" s="13" t="s">
        <v>37</v>
      </c>
      <c r="F9213" s="920"/>
      <c r="G9213" s="920"/>
      <c r="H9213" s="924" t="s">
        <v>38</v>
      </c>
      <c r="I9213" s="924"/>
      <c r="J9213" s="921" t="s">
        <v>31</v>
      </c>
      <c r="K9213" s="921" t="s">
        <v>32</v>
      </c>
      <c r="L9213" s="925">
        <v>38</v>
      </c>
    </row>
    <row r="9214" spans="1:12" s="1" customFormat="1" ht="24" customHeight="1" x14ac:dyDescent="0.15">
      <c r="A9214" s="918"/>
      <c r="B9214" s="14" t="s">
        <v>204</v>
      </c>
      <c r="C9214" s="14" t="s">
        <v>4883</v>
      </c>
      <c r="D9214" s="15">
        <v>43595</v>
      </c>
      <c r="E9214" s="14" t="s">
        <v>517</v>
      </c>
      <c r="F9214" s="920"/>
      <c r="G9214" s="920"/>
      <c r="H9214" s="924"/>
      <c r="I9214" s="924"/>
      <c r="J9214" s="921"/>
      <c r="K9214" s="921"/>
      <c r="L9214" s="925"/>
    </row>
    <row r="9215" spans="1:12" s="1" customFormat="1" ht="24" customHeight="1" x14ac:dyDescent="0.15">
      <c r="A9215" s="918">
        <v>1715</v>
      </c>
      <c r="B9215" s="9" t="s">
        <v>22</v>
      </c>
      <c r="C9215" s="13" t="s">
        <v>23</v>
      </c>
      <c r="D9215" s="13" t="s">
        <v>24</v>
      </c>
      <c r="E9215" s="13" t="s">
        <v>25</v>
      </c>
      <c r="F9215" s="919" t="s">
        <v>17</v>
      </c>
      <c r="G9215" s="919"/>
      <c r="H9215" s="920"/>
      <c r="I9215" s="920"/>
      <c r="J9215" s="920"/>
      <c r="K9215" s="920"/>
      <c r="L9215" s="920"/>
    </row>
    <row r="9216" spans="1:12" s="1" customFormat="1" ht="26.25" customHeight="1" x14ac:dyDescent="0.15">
      <c r="A9216" s="918"/>
      <c r="B9216" s="921" t="s">
        <v>4875</v>
      </c>
      <c r="C9216" s="922" t="s">
        <v>4884</v>
      </c>
      <c r="D9216" s="923">
        <v>43635</v>
      </c>
      <c r="E9216" s="921" t="s">
        <v>2253</v>
      </c>
      <c r="F9216" s="921" t="s">
        <v>2254</v>
      </c>
      <c r="G9216" s="921"/>
      <c r="H9216" s="924" t="s">
        <v>30</v>
      </c>
      <c r="I9216" s="924"/>
      <c r="J9216" s="14" t="s">
        <v>31</v>
      </c>
      <c r="K9216" s="14" t="s">
        <v>32</v>
      </c>
      <c r="L9216" s="16">
        <v>534</v>
      </c>
    </row>
    <row r="9217" spans="1:12" s="1" customFormat="1" ht="249.75" customHeight="1" x14ac:dyDescent="0.15">
      <c r="A9217" s="918"/>
      <c r="B9217" s="921"/>
      <c r="C9217" s="922"/>
      <c r="D9217" s="923"/>
      <c r="E9217" s="921"/>
      <c r="F9217" s="921"/>
      <c r="G9217" s="921"/>
      <c r="H9217" s="924" t="s">
        <v>33</v>
      </c>
      <c r="I9217" s="924"/>
      <c r="J9217" s="14" t="s">
        <v>31</v>
      </c>
      <c r="K9217" s="14" t="s">
        <v>32</v>
      </c>
      <c r="L9217" s="16">
        <v>297.95</v>
      </c>
    </row>
    <row r="9218" spans="1:12" s="1" customFormat="1" ht="24" customHeight="1" x14ac:dyDescent="0.15">
      <c r="A9218" s="918"/>
      <c r="B9218" s="9" t="s">
        <v>34</v>
      </c>
      <c r="C9218" s="13" t="s">
        <v>35</v>
      </c>
      <c r="D9218" s="13" t="s">
        <v>36</v>
      </c>
      <c r="E9218" s="13" t="s">
        <v>37</v>
      </c>
      <c r="F9218" s="920"/>
      <c r="G9218" s="920"/>
      <c r="H9218" s="924" t="s">
        <v>38</v>
      </c>
      <c r="I9218" s="924"/>
      <c r="J9218" s="921" t="s">
        <v>31</v>
      </c>
      <c r="K9218" s="921" t="s">
        <v>31</v>
      </c>
      <c r="L9218" s="925">
        <v>0</v>
      </c>
    </row>
    <row r="9219" spans="1:12" s="1" customFormat="1" ht="24" customHeight="1" x14ac:dyDescent="0.15">
      <c r="A9219" s="918"/>
      <c r="B9219" s="14" t="s">
        <v>204</v>
      </c>
      <c r="C9219" s="14" t="s">
        <v>2254</v>
      </c>
      <c r="D9219" s="15">
        <v>43637</v>
      </c>
      <c r="E9219" s="14" t="s">
        <v>2039</v>
      </c>
      <c r="F9219" s="920"/>
      <c r="G9219" s="920"/>
      <c r="H9219" s="924"/>
      <c r="I9219" s="924"/>
      <c r="J9219" s="921"/>
      <c r="K9219" s="921"/>
      <c r="L9219" s="925"/>
    </row>
    <row r="9220" spans="1:12" s="1" customFormat="1" ht="24" customHeight="1" x14ac:dyDescent="0.15">
      <c r="A9220" s="918">
        <v>1716</v>
      </c>
      <c r="B9220" s="9" t="s">
        <v>22</v>
      </c>
      <c r="C9220" s="13" t="s">
        <v>23</v>
      </c>
      <c r="D9220" s="13" t="s">
        <v>24</v>
      </c>
      <c r="E9220" s="13" t="s">
        <v>25</v>
      </c>
      <c r="F9220" s="919" t="s">
        <v>17</v>
      </c>
      <c r="G9220" s="919"/>
      <c r="H9220" s="920"/>
      <c r="I9220" s="920"/>
      <c r="J9220" s="920"/>
      <c r="K9220" s="920"/>
      <c r="L9220" s="920"/>
    </row>
    <row r="9221" spans="1:12" s="1" customFormat="1" ht="26.25" customHeight="1" x14ac:dyDescent="0.15">
      <c r="A9221" s="918"/>
      <c r="B9221" s="921" t="s">
        <v>4875</v>
      </c>
      <c r="C9221" s="922" t="s">
        <v>4885</v>
      </c>
      <c r="D9221" s="923">
        <v>43640</v>
      </c>
      <c r="E9221" s="921" t="s">
        <v>1542</v>
      </c>
      <c r="F9221" s="921" t="s">
        <v>4126</v>
      </c>
      <c r="G9221" s="921"/>
      <c r="H9221" s="924" t="s">
        <v>30</v>
      </c>
      <c r="I9221" s="924"/>
      <c r="J9221" s="14" t="s">
        <v>31</v>
      </c>
      <c r="K9221" s="14" t="s">
        <v>32</v>
      </c>
      <c r="L9221" s="16">
        <v>239</v>
      </c>
    </row>
    <row r="9222" spans="1:12" s="1" customFormat="1" ht="270.75" customHeight="1" x14ac:dyDescent="0.15">
      <c r="A9222" s="918"/>
      <c r="B9222" s="921"/>
      <c r="C9222" s="922"/>
      <c r="D9222" s="923"/>
      <c r="E9222" s="921"/>
      <c r="F9222" s="921"/>
      <c r="G9222" s="921"/>
      <c r="H9222" s="924" t="s">
        <v>33</v>
      </c>
      <c r="I9222" s="924"/>
      <c r="J9222" s="14" t="s">
        <v>31</v>
      </c>
      <c r="K9222" s="14" t="s">
        <v>32</v>
      </c>
      <c r="L9222" s="16">
        <v>273.60000000000002</v>
      </c>
    </row>
    <row r="9223" spans="1:12" s="1" customFormat="1" ht="24" customHeight="1" x14ac:dyDescent="0.15">
      <c r="A9223" s="918"/>
      <c r="B9223" s="9" t="s">
        <v>34</v>
      </c>
      <c r="C9223" s="13" t="s">
        <v>35</v>
      </c>
      <c r="D9223" s="13" t="s">
        <v>36</v>
      </c>
      <c r="E9223" s="13" t="s">
        <v>37</v>
      </c>
      <c r="F9223" s="920"/>
      <c r="G9223" s="920"/>
      <c r="H9223" s="924" t="s">
        <v>38</v>
      </c>
      <c r="I9223" s="924"/>
      <c r="J9223" s="921" t="s">
        <v>31</v>
      </c>
      <c r="K9223" s="921" t="s">
        <v>32</v>
      </c>
      <c r="L9223" s="925">
        <v>104</v>
      </c>
    </row>
    <row r="9224" spans="1:12" s="1" customFormat="1" ht="24" customHeight="1" x14ac:dyDescent="0.15">
      <c r="A9224" s="918"/>
      <c r="B9224" s="14" t="s">
        <v>204</v>
      </c>
      <c r="C9224" s="14" t="s">
        <v>4126</v>
      </c>
      <c r="D9224" s="15">
        <v>43641</v>
      </c>
      <c r="E9224" s="14" t="s">
        <v>973</v>
      </c>
      <c r="F9224" s="920"/>
      <c r="G9224" s="920"/>
      <c r="H9224" s="924"/>
      <c r="I9224" s="924"/>
      <c r="J9224" s="921"/>
      <c r="K9224" s="921"/>
      <c r="L9224" s="925"/>
    </row>
    <row r="9225" spans="1:12" s="1" customFormat="1" ht="24" customHeight="1" x14ac:dyDescent="0.15">
      <c r="A9225" s="918">
        <v>1717</v>
      </c>
      <c r="B9225" s="9" t="s">
        <v>22</v>
      </c>
      <c r="C9225" s="13" t="s">
        <v>23</v>
      </c>
      <c r="D9225" s="13" t="s">
        <v>24</v>
      </c>
      <c r="E9225" s="13" t="s">
        <v>25</v>
      </c>
      <c r="F9225" s="919" t="s">
        <v>17</v>
      </c>
      <c r="G9225" s="919"/>
      <c r="H9225" s="920"/>
      <c r="I9225" s="920"/>
      <c r="J9225" s="920"/>
      <c r="K9225" s="920"/>
      <c r="L9225" s="920"/>
    </row>
    <row r="9226" spans="1:12" s="1" customFormat="1" ht="26.25" customHeight="1" x14ac:dyDescent="0.15">
      <c r="A9226" s="918"/>
      <c r="B9226" s="921" t="s">
        <v>4875</v>
      </c>
      <c r="C9226" s="922" t="s">
        <v>4886</v>
      </c>
      <c r="D9226" s="923">
        <v>43698</v>
      </c>
      <c r="E9226" s="921" t="s">
        <v>4887</v>
      </c>
      <c r="F9226" s="921" t="s">
        <v>4888</v>
      </c>
      <c r="G9226" s="921"/>
      <c r="H9226" s="924" t="s">
        <v>30</v>
      </c>
      <c r="I9226" s="924"/>
      <c r="J9226" s="14" t="s">
        <v>31</v>
      </c>
      <c r="K9226" s="14" t="s">
        <v>32</v>
      </c>
      <c r="L9226" s="16">
        <v>996.48</v>
      </c>
    </row>
    <row r="9227" spans="1:12" s="1" customFormat="1" ht="409.2" customHeight="1" x14ac:dyDescent="0.15">
      <c r="A9227" s="918"/>
      <c r="B9227" s="921"/>
      <c r="C9227" s="922"/>
      <c r="D9227" s="923"/>
      <c r="E9227" s="921"/>
      <c r="F9227" s="921"/>
      <c r="G9227" s="921"/>
      <c r="H9227" s="924" t="s">
        <v>33</v>
      </c>
      <c r="I9227" s="924"/>
      <c r="J9227" s="921" t="s">
        <v>31</v>
      </c>
      <c r="K9227" s="921" t="s">
        <v>32</v>
      </c>
      <c r="L9227" s="925">
        <v>3997.7</v>
      </c>
    </row>
    <row r="9228" spans="1:12" s="1" customFormat="1" ht="40.35" customHeight="1" x14ac:dyDescent="0.15">
      <c r="A9228" s="918"/>
      <c r="B9228" s="921"/>
      <c r="C9228" s="922"/>
      <c r="D9228" s="923"/>
      <c r="E9228" s="921"/>
      <c r="F9228" s="921"/>
      <c r="G9228" s="921"/>
      <c r="H9228" s="924"/>
      <c r="I9228" s="924"/>
      <c r="J9228" s="921"/>
      <c r="K9228" s="921"/>
      <c r="L9228" s="925"/>
    </row>
    <row r="9229" spans="1:12" s="1" customFormat="1" ht="24" customHeight="1" x14ac:dyDescent="0.15">
      <c r="A9229" s="918"/>
      <c r="B9229" s="9" t="s">
        <v>34</v>
      </c>
      <c r="C9229" s="13" t="s">
        <v>35</v>
      </c>
      <c r="D9229" s="13" t="s">
        <v>36</v>
      </c>
      <c r="E9229" s="13" t="s">
        <v>37</v>
      </c>
      <c r="F9229" s="920"/>
      <c r="G9229" s="920"/>
      <c r="H9229" s="924" t="s">
        <v>38</v>
      </c>
      <c r="I9229" s="924"/>
      <c r="J9229" s="921" t="s">
        <v>31</v>
      </c>
      <c r="K9229" s="921" t="s">
        <v>32</v>
      </c>
      <c r="L9229" s="925">
        <v>116.82</v>
      </c>
    </row>
    <row r="9230" spans="1:12" s="1" customFormat="1" ht="24" customHeight="1" x14ac:dyDescent="0.15">
      <c r="A9230" s="918"/>
      <c r="B9230" s="14" t="s">
        <v>204</v>
      </c>
      <c r="C9230" s="14" t="s">
        <v>4888</v>
      </c>
      <c r="D9230" s="15">
        <v>43703</v>
      </c>
      <c r="E9230" s="14" t="s">
        <v>4889</v>
      </c>
      <c r="F9230" s="920"/>
      <c r="G9230" s="920"/>
      <c r="H9230" s="924"/>
      <c r="I9230" s="924"/>
      <c r="J9230" s="921"/>
      <c r="K9230" s="921"/>
      <c r="L9230" s="925"/>
    </row>
    <row r="9231" spans="1:12" s="1" customFormat="1" ht="24" customHeight="1" x14ac:dyDescent="0.15">
      <c r="A9231" s="918">
        <v>1718</v>
      </c>
      <c r="B9231" s="9" t="s">
        <v>22</v>
      </c>
      <c r="C9231" s="13" t="s">
        <v>23</v>
      </c>
      <c r="D9231" s="13" t="s">
        <v>24</v>
      </c>
      <c r="E9231" s="13" t="s">
        <v>25</v>
      </c>
      <c r="F9231" s="919" t="s">
        <v>17</v>
      </c>
      <c r="G9231" s="919"/>
      <c r="H9231" s="920"/>
      <c r="I9231" s="920"/>
      <c r="J9231" s="920"/>
      <c r="K9231" s="920"/>
      <c r="L9231" s="920"/>
    </row>
    <row r="9232" spans="1:12" s="1" customFormat="1" ht="26.25" customHeight="1" x14ac:dyDescent="0.15">
      <c r="A9232" s="918"/>
      <c r="B9232" s="921" t="s">
        <v>4875</v>
      </c>
      <c r="C9232" s="922" t="s">
        <v>4890</v>
      </c>
      <c r="D9232" s="923">
        <v>43719</v>
      </c>
      <c r="E9232" s="921" t="s">
        <v>1306</v>
      </c>
      <c r="F9232" s="921" t="s">
        <v>4891</v>
      </c>
      <c r="G9232" s="921"/>
      <c r="H9232" s="924" t="s">
        <v>30</v>
      </c>
      <c r="I9232" s="924"/>
      <c r="J9232" s="14" t="s">
        <v>31</v>
      </c>
      <c r="K9232" s="14" t="s">
        <v>32</v>
      </c>
      <c r="L9232" s="16">
        <v>464</v>
      </c>
    </row>
    <row r="9233" spans="1:12" s="1" customFormat="1" ht="228.75" customHeight="1" x14ac:dyDescent="0.15">
      <c r="A9233" s="918"/>
      <c r="B9233" s="921"/>
      <c r="C9233" s="922"/>
      <c r="D9233" s="923"/>
      <c r="E9233" s="921"/>
      <c r="F9233" s="921"/>
      <c r="G9233" s="921"/>
      <c r="H9233" s="924" t="s">
        <v>33</v>
      </c>
      <c r="I9233" s="924"/>
      <c r="J9233" s="14" t="s">
        <v>31</v>
      </c>
      <c r="K9233" s="14" t="s">
        <v>32</v>
      </c>
      <c r="L9233" s="16">
        <v>360.41</v>
      </c>
    </row>
    <row r="9234" spans="1:12" s="1" customFormat="1" ht="24" customHeight="1" x14ac:dyDescent="0.15">
      <c r="A9234" s="918"/>
      <c r="B9234" s="9" t="s">
        <v>34</v>
      </c>
      <c r="C9234" s="13" t="s">
        <v>35</v>
      </c>
      <c r="D9234" s="13" t="s">
        <v>36</v>
      </c>
      <c r="E9234" s="13" t="s">
        <v>37</v>
      </c>
      <c r="F9234" s="920"/>
      <c r="G9234" s="920"/>
      <c r="H9234" s="924" t="s">
        <v>38</v>
      </c>
      <c r="I9234" s="924"/>
      <c r="J9234" s="921" t="s">
        <v>31</v>
      </c>
      <c r="K9234" s="921" t="s">
        <v>32</v>
      </c>
      <c r="L9234" s="925">
        <v>197.36</v>
      </c>
    </row>
    <row r="9235" spans="1:12" s="1" customFormat="1" ht="24" customHeight="1" x14ac:dyDescent="0.15">
      <c r="A9235" s="918"/>
      <c r="B9235" s="14" t="s">
        <v>204</v>
      </c>
      <c r="C9235" s="14" t="s">
        <v>4891</v>
      </c>
      <c r="D9235" s="15">
        <v>43721</v>
      </c>
      <c r="E9235" s="14" t="s">
        <v>165</v>
      </c>
      <c r="F9235" s="920"/>
      <c r="G9235" s="920"/>
      <c r="H9235" s="924"/>
      <c r="I9235" s="924"/>
      <c r="J9235" s="921"/>
      <c r="K9235" s="921"/>
      <c r="L9235" s="925"/>
    </row>
    <row r="9236" spans="1:12" s="1" customFormat="1" ht="24" customHeight="1" x14ac:dyDescent="0.15">
      <c r="A9236" s="918">
        <v>1719</v>
      </c>
      <c r="B9236" s="9" t="s">
        <v>22</v>
      </c>
      <c r="C9236" s="13" t="s">
        <v>23</v>
      </c>
      <c r="D9236" s="13" t="s">
        <v>24</v>
      </c>
      <c r="E9236" s="13" t="s">
        <v>25</v>
      </c>
      <c r="F9236" s="919" t="s">
        <v>17</v>
      </c>
      <c r="G9236" s="919"/>
      <c r="H9236" s="920"/>
      <c r="I9236" s="920"/>
      <c r="J9236" s="920"/>
      <c r="K9236" s="920"/>
      <c r="L9236" s="920"/>
    </row>
    <row r="9237" spans="1:12" s="1" customFormat="1" ht="26.25" customHeight="1" x14ac:dyDescent="0.15">
      <c r="A9237" s="918"/>
      <c r="B9237" s="921" t="s">
        <v>4875</v>
      </c>
      <c r="C9237" s="922" t="s">
        <v>4892</v>
      </c>
      <c r="D9237" s="923">
        <v>43731</v>
      </c>
      <c r="E9237" s="921" t="s">
        <v>436</v>
      </c>
      <c r="F9237" s="921" t="s">
        <v>4893</v>
      </c>
      <c r="G9237" s="921"/>
      <c r="H9237" s="924" t="s">
        <v>30</v>
      </c>
      <c r="I9237" s="924"/>
      <c r="J9237" s="14" t="s">
        <v>31</v>
      </c>
      <c r="K9237" s="14" t="s">
        <v>32</v>
      </c>
      <c r="L9237" s="16">
        <v>933</v>
      </c>
    </row>
    <row r="9238" spans="1:12" s="1" customFormat="1" ht="409.2" customHeight="1" x14ac:dyDescent="0.15">
      <c r="A9238" s="918"/>
      <c r="B9238" s="921"/>
      <c r="C9238" s="922"/>
      <c r="D9238" s="923"/>
      <c r="E9238" s="921"/>
      <c r="F9238" s="921"/>
      <c r="G9238" s="921"/>
      <c r="H9238" s="924" t="s">
        <v>33</v>
      </c>
      <c r="I9238" s="924"/>
      <c r="J9238" s="921" t="s">
        <v>31</v>
      </c>
      <c r="K9238" s="921" t="s">
        <v>32</v>
      </c>
      <c r="L9238" s="925">
        <v>1716</v>
      </c>
    </row>
    <row r="9239" spans="1:12" s="1" customFormat="1" ht="355.35" customHeight="1" x14ac:dyDescent="0.15">
      <c r="A9239" s="918"/>
      <c r="B9239" s="921"/>
      <c r="C9239" s="922"/>
      <c r="D9239" s="923"/>
      <c r="E9239" s="921"/>
      <c r="F9239" s="921"/>
      <c r="G9239" s="921"/>
      <c r="H9239" s="924"/>
      <c r="I9239" s="924"/>
      <c r="J9239" s="921"/>
      <c r="K9239" s="921"/>
      <c r="L9239" s="925"/>
    </row>
    <row r="9240" spans="1:12" s="1" customFormat="1" ht="24" customHeight="1" x14ac:dyDescent="0.15">
      <c r="A9240" s="918"/>
      <c r="B9240" s="9" t="s">
        <v>34</v>
      </c>
      <c r="C9240" s="13" t="s">
        <v>35</v>
      </c>
      <c r="D9240" s="13" t="s">
        <v>36</v>
      </c>
      <c r="E9240" s="13" t="s">
        <v>37</v>
      </c>
      <c r="F9240" s="920"/>
      <c r="G9240" s="920"/>
      <c r="H9240" s="924" t="s">
        <v>38</v>
      </c>
      <c r="I9240" s="924"/>
      <c r="J9240" s="921" t="s">
        <v>31</v>
      </c>
      <c r="K9240" s="921" t="s">
        <v>32</v>
      </c>
      <c r="L9240" s="925">
        <v>426</v>
      </c>
    </row>
    <row r="9241" spans="1:12" s="1" customFormat="1" ht="24" customHeight="1" x14ac:dyDescent="0.15">
      <c r="A9241" s="918"/>
      <c r="B9241" s="14" t="s">
        <v>204</v>
      </c>
      <c r="C9241" s="14" t="s">
        <v>4893</v>
      </c>
      <c r="D9241" s="15">
        <v>43737</v>
      </c>
      <c r="E9241" s="14" t="s">
        <v>1821</v>
      </c>
      <c r="F9241" s="920"/>
      <c r="G9241" s="920"/>
      <c r="H9241" s="924"/>
      <c r="I9241" s="924"/>
      <c r="J9241" s="921"/>
      <c r="K9241" s="921"/>
      <c r="L9241" s="925"/>
    </row>
    <row r="9242" spans="1:12" s="1" customFormat="1" ht="24" customHeight="1" x14ac:dyDescent="0.15">
      <c r="A9242" s="918">
        <v>1720</v>
      </c>
      <c r="B9242" s="9" t="s">
        <v>22</v>
      </c>
      <c r="C9242" s="13" t="s">
        <v>23</v>
      </c>
      <c r="D9242" s="13" t="s">
        <v>24</v>
      </c>
      <c r="E9242" s="13" t="s">
        <v>25</v>
      </c>
      <c r="F9242" s="919" t="s">
        <v>17</v>
      </c>
      <c r="G9242" s="919"/>
      <c r="H9242" s="920"/>
      <c r="I9242" s="920"/>
      <c r="J9242" s="920"/>
      <c r="K9242" s="920"/>
      <c r="L9242" s="920"/>
    </row>
    <row r="9243" spans="1:12" s="1" customFormat="1" ht="26.25" customHeight="1" x14ac:dyDescent="0.15">
      <c r="A9243" s="918"/>
      <c r="B9243" s="921" t="s">
        <v>4894</v>
      </c>
      <c r="C9243" s="922" t="s">
        <v>4895</v>
      </c>
      <c r="D9243" s="923">
        <v>43690</v>
      </c>
      <c r="E9243" s="921" t="s">
        <v>283</v>
      </c>
      <c r="F9243" s="921" t="s">
        <v>284</v>
      </c>
      <c r="G9243" s="921"/>
      <c r="H9243" s="924" t="s">
        <v>30</v>
      </c>
      <c r="I9243" s="924"/>
      <c r="J9243" s="14" t="s">
        <v>31</v>
      </c>
      <c r="K9243" s="14" t="s">
        <v>32</v>
      </c>
      <c r="L9243" s="16">
        <v>418</v>
      </c>
    </row>
    <row r="9244" spans="1:12" s="1" customFormat="1" ht="281.25" customHeight="1" x14ac:dyDescent="0.15">
      <c r="A9244" s="918"/>
      <c r="B9244" s="921"/>
      <c r="C9244" s="922"/>
      <c r="D9244" s="923"/>
      <c r="E9244" s="921"/>
      <c r="F9244" s="921"/>
      <c r="G9244" s="921"/>
      <c r="H9244" s="924" t="s">
        <v>33</v>
      </c>
      <c r="I9244" s="924"/>
      <c r="J9244" s="14" t="s">
        <v>31</v>
      </c>
      <c r="K9244" s="14" t="s">
        <v>32</v>
      </c>
      <c r="L9244" s="16">
        <v>361.81</v>
      </c>
    </row>
    <row r="9245" spans="1:12" s="1" customFormat="1" ht="24" customHeight="1" x14ac:dyDescent="0.15">
      <c r="A9245" s="918"/>
      <c r="B9245" s="9" t="s">
        <v>34</v>
      </c>
      <c r="C9245" s="13" t="s">
        <v>35</v>
      </c>
      <c r="D9245" s="13" t="s">
        <v>36</v>
      </c>
      <c r="E9245" s="13" t="s">
        <v>37</v>
      </c>
      <c r="F9245" s="920"/>
      <c r="G9245" s="920"/>
      <c r="H9245" s="924" t="s">
        <v>38</v>
      </c>
      <c r="I9245" s="924"/>
      <c r="J9245" s="921" t="s">
        <v>31</v>
      </c>
      <c r="K9245" s="921" t="s">
        <v>31</v>
      </c>
      <c r="L9245" s="925">
        <v>0</v>
      </c>
    </row>
    <row r="9246" spans="1:12" s="1" customFormat="1" ht="34.5" customHeight="1" x14ac:dyDescent="0.15">
      <c r="A9246" s="918"/>
      <c r="B9246" s="14" t="s">
        <v>496</v>
      </c>
      <c r="C9246" s="14" t="s">
        <v>284</v>
      </c>
      <c r="D9246" s="15">
        <v>43692</v>
      </c>
      <c r="E9246" s="14" t="s">
        <v>930</v>
      </c>
      <c r="F9246" s="920"/>
      <c r="G9246" s="920"/>
      <c r="H9246" s="924"/>
      <c r="I9246" s="924"/>
      <c r="J9246" s="921"/>
      <c r="K9246" s="921"/>
      <c r="L9246" s="925"/>
    </row>
    <row r="9247" spans="1:12" s="1" customFormat="1" ht="24" customHeight="1" x14ac:dyDescent="0.15">
      <c r="A9247" s="918">
        <v>1721</v>
      </c>
      <c r="B9247" s="9" t="s">
        <v>22</v>
      </c>
      <c r="C9247" s="13" t="s">
        <v>23</v>
      </c>
      <c r="D9247" s="13" t="s">
        <v>24</v>
      </c>
      <c r="E9247" s="13" t="s">
        <v>25</v>
      </c>
      <c r="F9247" s="919" t="s">
        <v>17</v>
      </c>
      <c r="G9247" s="919"/>
      <c r="H9247" s="920"/>
      <c r="I9247" s="920"/>
      <c r="J9247" s="920"/>
      <c r="K9247" s="920"/>
      <c r="L9247" s="920"/>
    </row>
    <row r="9248" spans="1:12" s="1" customFormat="1" ht="26.25" customHeight="1" x14ac:dyDescent="0.15">
      <c r="A9248" s="918"/>
      <c r="B9248" s="921" t="s">
        <v>4896</v>
      </c>
      <c r="C9248" s="922" t="s">
        <v>4897</v>
      </c>
      <c r="D9248" s="923">
        <v>43580</v>
      </c>
      <c r="E9248" s="921" t="s">
        <v>28</v>
      </c>
      <c r="F9248" s="921" t="s">
        <v>2305</v>
      </c>
      <c r="G9248" s="921"/>
      <c r="H9248" s="924" t="s">
        <v>30</v>
      </c>
      <c r="I9248" s="924"/>
      <c r="J9248" s="14" t="s">
        <v>31</v>
      </c>
      <c r="K9248" s="14" t="s">
        <v>32</v>
      </c>
      <c r="L9248" s="16">
        <v>205.49</v>
      </c>
    </row>
    <row r="9249" spans="1:12" s="1" customFormat="1" ht="134.25" customHeight="1" x14ac:dyDescent="0.15">
      <c r="A9249" s="918"/>
      <c r="B9249" s="921"/>
      <c r="C9249" s="922"/>
      <c r="D9249" s="923"/>
      <c r="E9249" s="921"/>
      <c r="F9249" s="921"/>
      <c r="G9249" s="921"/>
      <c r="H9249" s="924" t="s">
        <v>33</v>
      </c>
      <c r="I9249" s="924"/>
      <c r="J9249" s="14" t="s">
        <v>31</v>
      </c>
      <c r="K9249" s="14" t="s">
        <v>31</v>
      </c>
      <c r="L9249" s="16">
        <v>0</v>
      </c>
    </row>
    <row r="9250" spans="1:12" s="1" customFormat="1" ht="24" customHeight="1" x14ac:dyDescent="0.15">
      <c r="A9250" s="918"/>
      <c r="B9250" s="9" t="s">
        <v>34</v>
      </c>
      <c r="C9250" s="13" t="s">
        <v>35</v>
      </c>
      <c r="D9250" s="13" t="s">
        <v>36</v>
      </c>
      <c r="E9250" s="13" t="s">
        <v>37</v>
      </c>
      <c r="F9250" s="920"/>
      <c r="G9250" s="920"/>
      <c r="H9250" s="924" t="s">
        <v>38</v>
      </c>
      <c r="I9250" s="924"/>
      <c r="J9250" s="921" t="s">
        <v>31</v>
      </c>
      <c r="K9250" s="921" t="s">
        <v>32</v>
      </c>
      <c r="L9250" s="925">
        <v>685</v>
      </c>
    </row>
    <row r="9251" spans="1:12" s="1" customFormat="1" ht="24" customHeight="1" x14ac:dyDescent="0.15">
      <c r="A9251" s="918"/>
      <c r="B9251" s="14" t="s">
        <v>39</v>
      </c>
      <c r="C9251" s="14" t="s">
        <v>2305</v>
      </c>
      <c r="D9251" s="15">
        <v>43583</v>
      </c>
      <c r="E9251" s="14" t="s">
        <v>290</v>
      </c>
      <c r="F9251" s="920"/>
      <c r="G9251" s="920"/>
      <c r="H9251" s="924"/>
      <c r="I9251" s="924"/>
      <c r="J9251" s="921"/>
      <c r="K9251" s="921"/>
      <c r="L9251" s="925"/>
    </row>
    <row r="9252" spans="1:12" s="1" customFormat="1" ht="24" customHeight="1" x14ac:dyDescent="0.15">
      <c r="A9252" s="918">
        <v>1722</v>
      </c>
      <c r="B9252" s="9" t="s">
        <v>22</v>
      </c>
      <c r="C9252" s="13" t="s">
        <v>23</v>
      </c>
      <c r="D9252" s="13" t="s">
        <v>24</v>
      </c>
      <c r="E9252" s="13" t="s">
        <v>25</v>
      </c>
      <c r="F9252" s="919" t="s">
        <v>17</v>
      </c>
      <c r="G9252" s="919"/>
      <c r="H9252" s="920"/>
      <c r="I9252" s="920"/>
      <c r="J9252" s="920"/>
      <c r="K9252" s="920"/>
      <c r="L9252" s="920"/>
    </row>
    <row r="9253" spans="1:12" s="1" customFormat="1" ht="26.25" customHeight="1" x14ac:dyDescent="0.15">
      <c r="A9253" s="918"/>
      <c r="B9253" s="921" t="s">
        <v>4898</v>
      </c>
      <c r="C9253" s="921" t="s">
        <v>4899</v>
      </c>
      <c r="D9253" s="923">
        <v>43664</v>
      </c>
      <c r="E9253" s="921" t="s">
        <v>520</v>
      </c>
      <c r="F9253" s="921" t="s">
        <v>4900</v>
      </c>
      <c r="G9253" s="921"/>
      <c r="H9253" s="924" t="s">
        <v>30</v>
      </c>
      <c r="I9253" s="924"/>
      <c r="J9253" s="14" t="s">
        <v>31</v>
      </c>
      <c r="K9253" s="14" t="s">
        <v>32</v>
      </c>
      <c r="L9253" s="16">
        <v>339</v>
      </c>
    </row>
    <row r="9254" spans="1:12" s="1" customFormat="1" ht="29.25" customHeight="1" x14ac:dyDescent="0.15">
      <c r="A9254" s="918"/>
      <c r="B9254" s="921"/>
      <c r="C9254" s="921"/>
      <c r="D9254" s="923"/>
      <c r="E9254" s="921"/>
      <c r="F9254" s="921"/>
      <c r="G9254" s="921"/>
      <c r="H9254" s="924" t="s">
        <v>33</v>
      </c>
      <c r="I9254" s="924"/>
      <c r="J9254" s="14" t="s">
        <v>31</v>
      </c>
      <c r="K9254" s="14" t="s">
        <v>32</v>
      </c>
      <c r="L9254" s="16">
        <v>469</v>
      </c>
    </row>
    <row r="9255" spans="1:12" s="1" customFormat="1" ht="24" customHeight="1" x14ac:dyDescent="0.15">
      <c r="A9255" s="918"/>
      <c r="B9255" s="9" t="s">
        <v>34</v>
      </c>
      <c r="C9255" s="13" t="s">
        <v>35</v>
      </c>
      <c r="D9255" s="13" t="s">
        <v>36</v>
      </c>
      <c r="E9255" s="13" t="s">
        <v>37</v>
      </c>
      <c r="F9255" s="920"/>
      <c r="G9255" s="920"/>
      <c r="H9255" s="924" t="s">
        <v>38</v>
      </c>
      <c r="I9255" s="924"/>
      <c r="J9255" s="921" t="s">
        <v>31</v>
      </c>
      <c r="K9255" s="921" t="s">
        <v>32</v>
      </c>
      <c r="L9255" s="925">
        <v>587</v>
      </c>
    </row>
    <row r="9256" spans="1:12" s="1" customFormat="1" ht="24" customHeight="1" x14ac:dyDescent="0.15">
      <c r="A9256" s="918"/>
      <c r="B9256" s="14" t="s">
        <v>4901</v>
      </c>
      <c r="C9256" s="14" t="s">
        <v>4900</v>
      </c>
      <c r="D9256" s="15">
        <v>43666</v>
      </c>
      <c r="E9256" s="14" t="s">
        <v>743</v>
      </c>
      <c r="F9256" s="920"/>
      <c r="G9256" s="920"/>
      <c r="H9256" s="924"/>
      <c r="I9256" s="924"/>
      <c r="J9256" s="921"/>
      <c r="K9256" s="921"/>
      <c r="L9256" s="925"/>
    </row>
    <row r="9257" spans="1:12" s="1" customFormat="1" ht="24" customHeight="1" x14ac:dyDescent="0.15">
      <c r="A9257" s="918">
        <v>1723</v>
      </c>
      <c r="B9257" s="9" t="s">
        <v>22</v>
      </c>
      <c r="C9257" s="13" t="s">
        <v>23</v>
      </c>
      <c r="D9257" s="13" t="s">
        <v>24</v>
      </c>
      <c r="E9257" s="13" t="s">
        <v>25</v>
      </c>
      <c r="F9257" s="919" t="s">
        <v>17</v>
      </c>
      <c r="G9257" s="919"/>
      <c r="H9257" s="920"/>
      <c r="I9257" s="920"/>
      <c r="J9257" s="920"/>
      <c r="K9257" s="920"/>
      <c r="L9257" s="920"/>
    </row>
    <row r="9258" spans="1:12" s="1" customFormat="1" ht="26.25" customHeight="1" x14ac:dyDescent="0.15">
      <c r="A9258" s="918"/>
      <c r="B9258" s="921" t="s">
        <v>4902</v>
      </c>
      <c r="C9258" s="922" t="s">
        <v>4903</v>
      </c>
      <c r="D9258" s="923">
        <v>43571</v>
      </c>
      <c r="E9258" s="921" t="s">
        <v>2580</v>
      </c>
      <c r="F9258" s="921" t="s">
        <v>556</v>
      </c>
      <c r="G9258" s="921"/>
      <c r="H9258" s="924" t="s">
        <v>30</v>
      </c>
      <c r="I9258" s="924"/>
      <c r="J9258" s="14" t="s">
        <v>31</v>
      </c>
      <c r="K9258" s="14" t="s">
        <v>32</v>
      </c>
      <c r="L9258" s="16">
        <v>144.1</v>
      </c>
    </row>
    <row r="9259" spans="1:12" s="1" customFormat="1" ht="302.25" customHeight="1" x14ac:dyDescent="0.15">
      <c r="A9259" s="918"/>
      <c r="B9259" s="921"/>
      <c r="C9259" s="922"/>
      <c r="D9259" s="923"/>
      <c r="E9259" s="921"/>
      <c r="F9259" s="921"/>
      <c r="G9259" s="921"/>
      <c r="H9259" s="924" t="s">
        <v>33</v>
      </c>
      <c r="I9259" s="924"/>
      <c r="J9259" s="14" t="s">
        <v>31</v>
      </c>
      <c r="K9259" s="14" t="s">
        <v>32</v>
      </c>
      <c r="L9259" s="16">
        <v>270.60000000000002</v>
      </c>
    </row>
    <row r="9260" spans="1:12" s="1" customFormat="1" ht="24" customHeight="1" x14ac:dyDescent="0.15">
      <c r="A9260" s="918"/>
      <c r="B9260" s="9" t="s">
        <v>34</v>
      </c>
      <c r="C9260" s="13" t="s">
        <v>35</v>
      </c>
      <c r="D9260" s="13" t="s">
        <v>36</v>
      </c>
      <c r="E9260" s="13" t="s">
        <v>37</v>
      </c>
      <c r="F9260" s="920"/>
      <c r="G9260" s="920"/>
      <c r="H9260" s="924" t="s">
        <v>38</v>
      </c>
      <c r="I9260" s="924"/>
      <c r="J9260" s="921" t="s">
        <v>31</v>
      </c>
      <c r="K9260" s="921" t="s">
        <v>31</v>
      </c>
      <c r="L9260" s="925">
        <v>0</v>
      </c>
    </row>
    <row r="9261" spans="1:12" s="1" customFormat="1" ht="24" customHeight="1" x14ac:dyDescent="0.15">
      <c r="A9261" s="918"/>
      <c r="B9261" s="14" t="s">
        <v>61</v>
      </c>
      <c r="C9261" s="14" t="s">
        <v>556</v>
      </c>
      <c r="D9261" s="15">
        <v>43572</v>
      </c>
      <c r="E9261" s="14" t="s">
        <v>285</v>
      </c>
      <c r="F9261" s="920"/>
      <c r="G9261" s="920"/>
      <c r="H9261" s="924"/>
      <c r="I9261" s="924"/>
      <c r="J9261" s="921"/>
      <c r="K9261" s="921"/>
      <c r="L9261" s="925"/>
    </row>
    <row r="9262" spans="1:12" s="1" customFormat="1" ht="24" customHeight="1" x14ac:dyDescent="0.15">
      <c r="A9262" s="918">
        <v>1724</v>
      </c>
      <c r="B9262" s="9" t="s">
        <v>22</v>
      </c>
      <c r="C9262" s="13" t="s">
        <v>23</v>
      </c>
      <c r="D9262" s="13" t="s">
        <v>24</v>
      </c>
      <c r="E9262" s="13" t="s">
        <v>25</v>
      </c>
      <c r="F9262" s="919" t="s">
        <v>17</v>
      </c>
      <c r="G9262" s="919"/>
      <c r="H9262" s="920"/>
      <c r="I9262" s="920"/>
      <c r="J9262" s="920"/>
      <c r="K9262" s="920"/>
      <c r="L9262" s="920"/>
    </row>
    <row r="9263" spans="1:12" s="1" customFormat="1" ht="26.25" customHeight="1" x14ac:dyDescent="0.15">
      <c r="A9263" s="918"/>
      <c r="B9263" s="921" t="s">
        <v>4902</v>
      </c>
      <c r="C9263" s="922" t="s">
        <v>4904</v>
      </c>
      <c r="D9263" s="923">
        <v>43601</v>
      </c>
      <c r="E9263" s="921" t="s">
        <v>187</v>
      </c>
      <c r="F9263" s="921" t="s">
        <v>3467</v>
      </c>
      <c r="G9263" s="921"/>
      <c r="H9263" s="924" t="s">
        <v>30</v>
      </c>
      <c r="I9263" s="924"/>
      <c r="J9263" s="14" t="s">
        <v>31</v>
      </c>
      <c r="K9263" s="14" t="s">
        <v>32</v>
      </c>
      <c r="L9263" s="16">
        <v>409</v>
      </c>
    </row>
    <row r="9264" spans="1:12" s="1" customFormat="1" ht="302.25" customHeight="1" x14ac:dyDescent="0.15">
      <c r="A9264" s="918"/>
      <c r="B9264" s="921"/>
      <c r="C9264" s="922"/>
      <c r="D9264" s="923"/>
      <c r="E9264" s="921"/>
      <c r="F9264" s="921"/>
      <c r="G9264" s="921"/>
      <c r="H9264" s="924" t="s">
        <v>33</v>
      </c>
      <c r="I9264" s="924"/>
      <c r="J9264" s="14" t="s">
        <v>31</v>
      </c>
      <c r="K9264" s="14" t="s">
        <v>31</v>
      </c>
      <c r="L9264" s="16">
        <v>0</v>
      </c>
    </row>
    <row r="9265" spans="1:12" s="1" customFormat="1" ht="24" customHeight="1" x14ac:dyDescent="0.15">
      <c r="A9265" s="918"/>
      <c r="B9265" s="9" t="s">
        <v>34</v>
      </c>
      <c r="C9265" s="13" t="s">
        <v>35</v>
      </c>
      <c r="D9265" s="13" t="s">
        <v>36</v>
      </c>
      <c r="E9265" s="13" t="s">
        <v>37</v>
      </c>
      <c r="F9265" s="920"/>
      <c r="G9265" s="920"/>
      <c r="H9265" s="924" t="s">
        <v>38</v>
      </c>
      <c r="I9265" s="924"/>
      <c r="J9265" s="921" t="s">
        <v>31</v>
      </c>
      <c r="K9265" s="921" t="s">
        <v>32</v>
      </c>
      <c r="L9265" s="925">
        <v>295</v>
      </c>
    </row>
    <row r="9266" spans="1:12" s="1" customFormat="1" ht="24" customHeight="1" x14ac:dyDescent="0.15">
      <c r="A9266" s="918"/>
      <c r="B9266" s="14" t="s">
        <v>61</v>
      </c>
      <c r="C9266" s="14" t="s">
        <v>3467</v>
      </c>
      <c r="D9266" s="15">
        <v>43603</v>
      </c>
      <c r="E9266" s="14" t="s">
        <v>197</v>
      </c>
      <c r="F9266" s="920"/>
      <c r="G9266" s="920"/>
      <c r="H9266" s="924"/>
      <c r="I9266" s="924"/>
      <c r="J9266" s="921"/>
      <c r="K9266" s="921"/>
      <c r="L9266" s="925"/>
    </row>
    <row r="9267" spans="1:12" s="1" customFormat="1" ht="24" customHeight="1" x14ac:dyDescent="0.15">
      <c r="A9267" s="918">
        <v>1725</v>
      </c>
      <c r="B9267" s="9" t="s">
        <v>22</v>
      </c>
      <c r="C9267" s="13" t="s">
        <v>23</v>
      </c>
      <c r="D9267" s="13" t="s">
        <v>24</v>
      </c>
      <c r="E9267" s="13" t="s">
        <v>25</v>
      </c>
      <c r="F9267" s="919" t="s">
        <v>17</v>
      </c>
      <c r="G9267" s="919"/>
      <c r="H9267" s="920"/>
      <c r="I9267" s="920"/>
      <c r="J9267" s="920"/>
      <c r="K9267" s="920"/>
      <c r="L9267" s="920"/>
    </row>
    <row r="9268" spans="1:12" s="1" customFormat="1" ht="26.25" customHeight="1" x14ac:dyDescent="0.15">
      <c r="A9268" s="918"/>
      <c r="B9268" s="921" t="s">
        <v>4902</v>
      </c>
      <c r="C9268" s="922" t="s">
        <v>4905</v>
      </c>
      <c r="D9268" s="923">
        <v>43639</v>
      </c>
      <c r="E9268" s="921" t="s">
        <v>43</v>
      </c>
      <c r="F9268" s="921" t="s">
        <v>665</v>
      </c>
      <c r="G9268" s="921"/>
      <c r="H9268" s="924" t="s">
        <v>30</v>
      </c>
      <c r="I9268" s="924"/>
      <c r="J9268" s="14" t="s">
        <v>31</v>
      </c>
      <c r="K9268" s="14" t="s">
        <v>32</v>
      </c>
      <c r="L9268" s="16">
        <v>198.02</v>
      </c>
    </row>
    <row r="9269" spans="1:12" s="1" customFormat="1" ht="123.75" customHeight="1" x14ac:dyDescent="0.15">
      <c r="A9269" s="918"/>
      <c r="B9269" s="921"/>
      <c r="C9269" s="922"/>
      <c r="D9269" s="923"/>
      <c r="E9269" s="921"/>
      <c r="F9269" s="921"/>
      <c r="G9269" s="921"/>
      <c r="H9269" s="924" t="s">
        <v>33</v>
      </c>
      <c r="I9269" s="924"/>
      <c r="J9269" s="14" t="s">
        <v>31</v>
      </c>
      <c r="K9269" s="14" t="s">
        <v>32</v>
      </c>
      <c r="L9269" s="16">
        <v>698.17</v>
      </c>
    </row>
    <row r="9270" spans="1:12" s="1" customFormat="1" ht="24" customHeight="1" x14ac:dyDescent="0.15">
      <c r="A9270" s="918"/>
      <c r="B9270" s="9" t="s">
        <v>34</v>
      </c>
      <c r="C9270" s="13" t="s">
        <v>35</v>
      </c>
      <c r="D9270" s="13" t="s">
        <v>36</v>
      </c>
      <c r="E9270" s="13" t="s">
        <v>37</v>
      </c>
      <c r="F9270" s="920"/>
      <c r="G9270" s="920"/>
      <c r="H9270" s="924" t="s">
        <v>38</v>
      </c>
      <c r="I9270" s="924"/>
      <c r="J9270" s="921" t="s">
        <v>31</v>
      </c>
      <c r="K9270" s="921" t="s">
        <v>31</v>
      </c>
      <c r="L9270" s="925">
        <v>0</v>
      </c>
    </row>
    <row r="9271" spans="1:12" s="1" customFormat="1" ht="24" customHeight="1" x14ac:dyDescent="0.15">
      <c r="A9271" s="918"/>
      <c r="B9271" s="14" t="s">
        <v>61</v>
      </c>
      <c r="C9271" s="14" t="s">
        <v>665</v>
      </c>
      <c r="D9271" s="15">
        <v>43641</v>
      </c>
      <c r="E9271" s="14" t="s">
        <v>1202</v>
      </c>
      <c r="F9271" s="920"/>
      <c r="G9271" s="920"/>
      <c r="H9271" s="924"/>
      <c r="I9271" s="924"/>
      <c r="J9271" s="921"/>
      <c r="K9271" s="921"/>
      <c r="L9271" s="925"/>
    </row>
    <row r="9272" spans="1:12" s="1" customFormat="1" ht="24" customHeight="1" x14ac:dyDescent="0.15">
      <c r="A9272" s="918">
        <v>1726</v>
      </c>
      <c r="B9272" s="9" t="s">
        <v>22</v>
      </c>
      <c r="C9272" s="13" t="s">
        <v>23</v>
      </c>
      <c r="D9272" s="13" t="s">
        <v>24</v>
      </c>
      <c r="E9272" s="13" t="s">
        <v>25</v>
      </c>
      <c r="F9272" s="919" t="s">
        <v>17</v>
      </c>
      <c r="G9272" s="919"/>
      <c r="H9272" s="920"/>
      <c r="I9272" s="920"/>
      <c r="J9272" s="920"/>
      <c r="K9272" s="920"/>
      <c r="L9272" s="920"/>
    </row>
    <row r="9273" spans="1:12" s="1" customFormat="1" ht="26.25" customHeight="1" x14ac:dyDescent="0.15">
      <c r="A9273" s="918"/>
      <c r="B9273" s="921" t="s">
        <v>4906</v>
      </c>
      <c r="C9273" s="921" t="s">
        <v>4907</v>
      </c>
      <c r="D9273" s="923">
        <v>43565</v>
      </c>
      <c r="E9273" s="921" t="s">
        <v>1849</v>
      </c>
      <c r="F9273" s="921" t="s">
        <v>4908</v>
      </c>
      <c r="G9273" s="921"/>
      <c r="H9273" s="924" t="s">
        <v>30</v>
      </c>
      <c r="I9273" s="924"/>
      <c r="J9273" s="14" t="s">
        <v>31</v>
      </c>
      <c r="K9273" s="14" t="s">
        <v>32</v>
      </c>
      <c r="L9273" s="16">
        <v>445</v>
      </c>
    </row>
    <row r="9274" spans="1:12" s="1" customFormat="1" ht="71.25" customHeight="1" x14ac:dyDescent="0.15">
      <c r="A9274" s="918"/>
      <c r="B9274" s="921"/>
      <c r="C9274" s="921"/>
      <c r="D9274" s="923"/>
      <c r="E9274" s="921"/>
      <c r="F9274" s="921"/>
      <c r="G9274" s="921"/>
      <c r="H9274" s="924" t="s">
        <v>33</v>
      </c>
      <c r="I9274" s="924"/>
      <c r="J9274" s="14" t="s">
        <v>31</v>
      </c>
      <c r="K9274" s="14" t="s">
        <v>32</v>
      </c>
      <c r="L9274" s="16">
        <v>6582.16</v>
      </c>
    </row>
    <row r="9275" spans="1:12" s="1" customFormat="1" ht="24" customHeight="1" x14ac:dyDescent="0.15">
      <c r="A9275" s="918"/>
      <c r="B9275" s="9" t="s">
        <v>34</v>
      </c>
      <c r="C9275" s="13" t="s">
        <v>35</v>
      </c>
      <c r="D9275" s="13" t="s">
        <v>36</v>
      </c>
      <c r="E9275" s="13" t="s">
        <v>37</v>
      </c>
      <c r="F9275" s="920"/>
      <c r="G9275" s="920"/>
      <c r="H9275" s="924" t="s">
        <v>38</v>
      </c>
      <c r="I9275" s="924"/>
      <c r="J9275" s="921" t="s">
        <v>31</v>
      </c>
      <c r="K9275" s="921" t="s">
        <v>32</v>
      </c>
      <c r="L9275" s="925">
        <v>284.26</v>
      </c>
    </row>
    <row r="9276" spans="1:12" s="1" customFormat="1" ht="24" customHeight="1" x14ac:dyDescent="0.15">
      <c r="A9276" s="918"/>
      <c r="B9276" s="14" t="s">
        <v>605</v>
      </c>
      <c r="C9276" s="14" t="s">
        <v>4908</v>
      </c>
      <c r="D9276" s="15">
        <v>43569</v>
      </c>
      <c r="E9276" s="14" t="s">
        <v>2136</v>
      </c>
      <c r="F9276" s="920"/>
      <c r="G9276" s="920"/>
      <c r="H9276" s="924"/>
      <c r="I9276" s="924"/>
      <c r="J9276" s="921"/>
      <c r="K9276" s="921"/>
      <c r="L9276" s="925"/>
    </row>
    <row r="9277" spans="1:12" s="1" customFormat="1" ht="24" customHeight="1" x14ac:dyDescent="0.15">
      <c r="A9277" s="918">
        <v>1727</v>
      </c>
      <c r="B9277" s="9" t="s">
        <v>22</v>
      </c>
      <c r="C9277" s="13" t="s">
        <v>23</v>
      </c>
      <c r="D9277" s="13" t="s">
        <v>24</v>
      </c>
      <c r="E9277" s="13" t="s">
        <v>25</v>
      </c>
      <c r="F9277" s="919" t="s">
        <v>17</v>
      </c>
      <c r="G9277" s="919"/>
      <c r="H9277" s="920"/>
      <c r="I9277" s="920"/>
      <c r="J9277" s="920"/>
      <c r="K9277" s="920"/>
      <c r="L9277" s="920"/>
    </row>
    <row r="9278" spans="1:12" s="1" customFormat="1" ht="26.25" customHeight="1" x14ac:dyDescent="0.15">
      <c r="A9278" s="918"/>
      <c r="B9278" s="921" t="s">
        <v>4906</v>
      </c>
      <c r="C9278" s="921" t="s">
        <v>4909</v>
      </c>
      <c r="D9278" s="923">
        <v>43578</v>
      </c>
      <c r="E9278" s="921" t="s">
        <v>4910</v>
      </c>
      <c r="F9278" s="921" t="s">
        <v>4911</v>
      </c>
      <c r="G9278" s="921"/>
      <c r="H9278" s="924" t="s">
        <v>30</v>
      </c>
      <c r="I9278" s="924"/>
      <c r="J9278" s="14" t="s">
        <v>32</v>
      </c>
      <c r="K9278" s="14" t="s">
        <v>31</v>
      </c>
      <c r="L9278" s="16">
        <v>1269.5</v>
      </c>
    </row>
    <row r="9279" spans="1:12" s="1" customFormat="1" ht="29.25" customHeight="1" x14ac:dyDescent="0.15">
      <c r="A9279" s="918"/>
      <c r="B9279" s="921"/>
      <c r="C9279" s="921"/>
      <c r="D9279" s="923"/>
      <c r="E9279" s="921"/>
      <c r="F9279" s="921"/>
      <c r="G9279" s="921"/>
      <c r="H9279" s="924" t="s">
        <v>33</v>
      </c>
      <c r="I9279" s="924"/>
      <c r="J9279" s="14" t="s">
        <v>32</v>
      </c>
      <c r="K9279" s="14" t="s">
        <v>31</v>
      </c>
      <c r="L9279" s="16">
        <v>1212.78</v>
      </c>
    </row>
    <row r="9280" spans="1:12" s="1" customFormat="1" ht="24" customHeight="1" x14ac:dyDescent="0.15">
      <c r="A9280" s="918"/>
      <c r="B9280" s="9" t="s">
        <v>34</v>
      </c>
      <c r="C9280" s="13" t="s">
        <v>35</v>
      </c>
      <c r="D9280" s="13" t="s">
        <v>36</v>
      </c>
      <c r="E9280" s="13" t="s">
        <v>37</v>
      </c>
      <c r="F9280" s="920"/>
      <c r="G9280" s="920"/>
      <c r="H9280" s="924" t="s">
        <v>38</v>
      </c>
      <c r="I9280" s="924"/>
      <c r="J9280" s="921" t="s">
        <v>32</v>
      </c>
      <c r="K9280" s="921" t="s">
        <v>31</v>
      </c>
      <c r="L9280" s="925">
        <v>20</v>
      </c>
    </row>
    <row r="9281" spans="1:12" s="1" customFormat="1" ht="24" customHeight="1" x14ac:dyDescent="0.15">
      <c r="A9281" s="918"/>
      <c r="B9281" s="14" t="s">
        <v>605</v>
      </c>
      <c r="C9281" s="14" t="s">
        <v>4911</v>
      </c>
      <c r="D9281" s="15">
        <v>43583</v>
      </c>
      <c r="E9281" s="14" t="s">
        <v>3612</v>
      </c>
      <c r="F9281" s="920"/>
      <c r="G9281" s="920"/>
      <c r="H9281" s="924"/>
      <c r="I9281" s="924"/>
      <c r="J9281" s="921"/>
      <c r="K9281" s="921"/>
      <c r="L9281" s="925"/>
    </row>
    <row r="9282" spans="1:12" s="1" customFormat="1" ht="24" customHeight="1" x14ac:dyDescent="0.15">
      <c r="A9282" s="918">
        <v>1728</v>
      </c>
      <c r="B9282" s="9" t="s">
        <v>22</v>
      </c>
      <c r="C9282" s="13" t="s">
        <v>23</v>
      </c>
      <c r="D9282" s="13" t="s">
        <v>24</v>
      </c>
      <c r="E9282" s="13" t="s">
        <v>25</v>
      </c>
      <c r="F9282" s="919" t="s">
        <v>17</v>
      </c>
      <c r="G9282" s="919"/>
      <c r="H9282" s="920"/>
      <c r="I9282" s="920"/>
      <c r="J9282" s="920"/>
      <c r="K9282" s="920"/>
      <c r="L9282" s="920"/>
    </row>
    <row r="9283" spans="1:12" s="1" customFormat="1" ht="26.25" customHeight="1" x14ac:dyDescent="0.15">
      <c r="A9283" s="918"/>
      <c r="B9283" s="921" t="s">
        <v>4906</v>
      </c>
      <c r="C9283" s="922" t="s">
        <v>4912</v>
      </c>
      <c r="D9283" s="923">
        <v>43704</v>
      </c>
      <c r="E9283" s="921" t="s">
        <v>1849</v>
      </c>
      <c r="F9283" s="921" t="s">
        <v>1850</v>
      </c>
      <c r="G9283" s="921"/>
      <c r="H9283" s="924" t="s">
        <v>30</v>
      </c>
      <c r="I9283" s="924"/>
      <c r="J9283" s="14" t="s">
        <v>31</v>
      </c>
      <c r="K9283" s="14" t="s">
        <v>32</v>
      </c>
      <c r="L9283" s="16">
        <v>661.5</v>
      </c>
    </row>
    <row r="9284" spans="1:12" s="1" customFormat="1" ht="123.75" customHeight="1" x14ac:dyDescent="0.15">
      <c r="A9284" s="918"/>
      <c r="B9284" s="921"/>
      <c r="C9284" s="922"/>
      <c r="D9284" s="923"/>
      <c r="E9284" s="921"/>
      <c r="F9284" s="921"/>
      <c r="G9284" s="921"/>
      <c r="H9284" s="924" t="s">
        <v>33</v>
      </c>
      <c r="I9284" s="924"/>
      <c r="J9284" s="14" t="s">
        <v>31</v>
      </c>
      <c r="K9284" s="14" t="s">
        <v>32</v>
      </c>
      <c r="L9284" s="16">
        <v>8750</v>
      </c>
    </row>
    <row r="9285" spans="1:12" s="1" customFormat="1" ht="24" customHeight="1" x14ac:dyDescent="0.15">
      <c r="A9285" s="918"/>
      <c r="B9285" s="9" t="s">
        <v>34</v>
      </c>
      <c r="C9285" s="13" t="s">
        <v>35</v>
      </c>
      <c r="D9285" s="13" t="s">
        <v>36</v>
      </c>
      <c r="E9285" s="13" t="s">
        <v>37</v>
      </c>
      <c r="F9285" s="920"/>
      <c r="G9285" s="920"/>
      <c r="H9285" s="924" t="s">
        <v>38</v>
      </c>
      <c r="I9285" s="924"/>
      <c r="J9285" s="921" t="s">
        <v>31</v>
      </c>
      <c r="K9285" s="921" t="s">
        <v>32</v>
      </c>
      <c r="L9285" s="925">
        <v>560</v>
      </c>
    </row>
    <row r="9286" spans="1:12" s="1" customFormat="1" ht="24" customHeight="1" x14ac:dyDescent="0.15">
      <c r="A9286" s="918"/>
      <c r="B9286" s="14" t="s">
        <v>605</v>
      </c>
      <c r="C9286" s="14" t="s">
        <v>1850</v>
      </c>
      <c r="D9286" s="15">
        <v>43708</v>
      </c>
      <c r="E9286" s="14" t="s">
        <v>4913</v>
      </c>
      <c r="F9286" s="920"/>
      <c r="G9286" s="920"/>
      <c r="H9286" s="924"/>
      <c r="I9286" s="924"/>
      <c r="J9286" s="921"/>
      <c r="K9286" s="921"/>
      <c r="L9286" s="925"/>
    </row>
    <row r="9287" spans="1:12" s="1" customFormat="1" ht="24" customHeight="1" x14ac:dyDescent="0.15">
      <c r="A9287" s="918">
        <v>1729</v>
      </c>
      <c r="B9287" s="9" t="s">
        <v>22</v>
      </c>
      <c r="C9287" s="13" t="s">
        <v>23</v>
      </c>
      <c r="D9287" s="13" t="s">
        <v>24</v>
      </c>
      <c r="E9287" s="13" t="s">
        <v>25</v>
      </c>
      <c r="F9287" s="919" t="s">
        <v>17</v>
      </c>
      <c r="G9287" s="919"/>
      <c r="H9287" s="920"/>
      <c r="I9287" s="920"/>
      <c r="J9287" s="920"/>
      <c r="K9287" s="920"/>
      <c r="L9287" s="920"/>
    </row>
    <row r="9288" spans="1:12" s="1" customFormat="1" ht="26.25" customHeight="1" x14ac:dyDescent="0.15">
      <c r="A9288" s="918"/>
      <c r="B9288" s="921" t="s">
        <v>4914</v>
      </c>
      <c r="C9288" s="922" t="s">
        <v>4915</v>
      </c>
      <c r="D9288" s="923">
        <v>43559</v>
      </c>
      <c r="E9288" s="921" t="s">
        <v>90</v>
      </c>
      <c r="F9288" s="921" t="s">
        <v>653</v>
      </c>
      <c r="G9288" s="921"/>
      <c r="H9288" s="924" t="s">
        <v>30</v>
      </c>
      <c r="I9288" s="924"/>
      <c r="J9288" s="14" t="s">
        <v>31</v>
      </c>
      <c r="K9288" s="14" t="s">
        <v>32</v>
      </c>
      <c r="L9288" s="16">
        <v>354</v>
      </c>
    </row>
    <row r="9289" spans="1:12" s="1" customFormat="1" ht="409.2" customHeight="1" x14ac:dyDescent="0.15">
      <c r="A9289" s="918"/>
      <c r="B9289" s="921"/>
      <c r="C9289" s="922"/>
      <c r="D9289" s="923"/>
      <c r="E9289" s="921"/>
      <c r="F9289" s="921"/>
      <c r="G9289" s="921"/>
      <c r="H9289" s="924" t="s">
        <v>33</v>
      </c>
      <c r="I9289" s="924"/>
      <c r="J9289" s="921" t="s">
        <v>31</v>
      </c>
      <c r="K9289" s="921" t="s">
        <v>32</v>
      </c>
      <c r="L9289" s="925">
        <v>301.61</v>
      </c>
    </row>
    <row r="9290" spans="1:12" s="1" customFormat="1" ht="8.85" customHeight="1" x14ac:dyDescent="0.15">
      <c r="A9290" s="918"/>
      <c r="B9290" s="921"/>
      <c r="C9290" s="922"/>
      <c r="D9290" s="923"/>
      <c r="E9290" s="921"/>
      <c r="F9290" s="921"/>
      <c r="G9290" s="921"/>
      <c r="H9290" s="924"/>
      <c r="I9290" s="924"/>
      <c r="J9290" s="921"/>
      <c r="K9290" s="921"/>
      <c r="L9290" s="925"/>
    </row>
    <row r="9291" spans="1:12" s="1" customFormat="1" ht="24" customHeight="1" x14ac:dyDescent="0.15">
      <c r="A9291" s="918"/>
      <c r="B9291" s="9" t="s">
        <v>34</v>
      </c>
      <c r="C9291" s="13" t="s">
        <v>35</v>
      </c>
      <c r="D9291" s="13" t="s">
        <v>36</v>
      </c>
      <c r="E9291" s="13" t="s">
        <v>37</v>
      </c>
      <c r="F9291" s="920"/>
      <c r="G9291" s="920"/>
      <c r="H9291" s="924" t="s">
        <v>38</v>
      </c>
      <c r="I9291" s="924"/>
      <c r="J9291" s="921" t="s">
        <v>31</v>
      </c>
      <c r="K9291" s="921" t="s">
        <v>31</v>
      </c>
      <c r="L9291" s="925">
        <v>0</v>
      </c>
    </row>
    <row r="9292" spans="1:12" s="1" customFormat="1" ht="24" customHeight="1" x14ac:dyDescent="0.15">
      <c r="A9292" s="918"/>
      <c r="B9292" s="14" t="s">
        <v>55</v>
      </c>
      <c r="C9292" s="14" t="s">
        <v>653</v>
      </c>
      <c r="D9292" s="15">
        <v>43561</v>
      </c>
      <c r="E9292" s="14" t="s">
        <v>1911</v>
      </c>
      <c r="F9292" s="920"/>
      <c r="G9292" s="920"/>
      <c r="H9292" s="924"/>
      <c r="I9292" s="924"/>
      <c r="J9292" s="921"/>
      <c r="K9292" s="921"/>
      <c r="L9292" s="925"/>
    </row>
    <row r="9293" spans="1:12" s="1" customFormat="1" ht="24" customHeight="1" x14ac:dyDescent="0.15">
      <c r="A9293" s="918">
        <v>1730</v>
      </c>
      <c r="B9293" s="9" t="s">
        <v>22</v>
      </c>
      <c r="C9293" s="13" t="s">
        <v>23</v>
      </c>
      <c r="D9293" s="13" t="s">
        <v>24</v>
      </c>
      <c r="E9293" s="13" t="s">
        <v>25</v>
      </c>
      <c r="F9293" s="919" t="s">
        <v>17</v>
      </c>
      <c r="G9293" s="919"/>
      <c r="H9293" s="920"/>
      <c r="I9293" s="920"/>
      <c r="J9293" s="920"/>
      <c r="K9293" s="920"/>
      <c r="L9293" s="920"/>
    </row>
    <row r="9294" spans="1:12" s="1" customFormat="1" ht="26.25" customHeight="1" x14ac:dyDescent="0.15">
      <c r="A9294" s="918"/>
      <c r="B9294" s="921" t="s">
        <v>4914</v>
      </c>
      <c r="C9294" s="922" t="s">
        <v>4916</v>
      </c>
      <c r="D9294" s="923">
        <v>43576</v>
      </c>
      <c r="E9294" s="921" t="s">
        <v>53</v>
      </c>
      <c r="F9294" s="921" t="s">
        <v>2816</v>
      </c>
      <c r="G9294" s="921"/>
      <c r="H9294" s="924" t="s">
        <v>30</v>
      </c>
      <c r="I9294" s="924"/>
      <c r="J9294" s="14" t="s">
        <v>31</v>
      </c>
      <c r="K9294" s="14" t="s">
        <v>32</v>
      </c>
      <c r="L9294" s="16">
        <v>273</v>
      </c>
    </row>
    <row r="9295" spans="1:12" s="1" customFormat="1" ht="409.2" customHeight="1" x14ac:dyDescent="0.15">
      <c r="A9295" s="918"/>
      <c r="B9295" s="921"/>
      <c r="C9295" s="922"/>
      <c r="D9295" s="923"/>
      <c r="E9295" s="921"/>
      <c r="F9295" s="921"/>
      <c r="G9295" s="921"/>
      <c r="H9295" s="924" t="s">
        <v>33</v>
      </c>
      <c r="I9295" s="924"/>
      <c r="J9295" s="921" t="s">
        <v>31</v>
      </c>
      <c r="K9295" s="921" t="s">
        <v>32</v>
      </c>
      <c r="L9295" s="925">
        <v>192</v>
      </c>
    </row>
    <row r="9296" spans="1:12" s="1" customFormat="1" ht="155.85" customHeight="1" x14ac:dyDescent="0.15">
      <c r="A9296" s="918"/>
      <c r="B9296" s="921"/>
      <c r="C9296" s="922"/>
      <c r="D9296" s="923"/>
      <c r="E9296" s="921"/>
      <c r="F9296" s="921"/>
      <c r="G9296" s="921"/>
      <c r="H9296" s="924"/>
      <c r="I9296" s="924"/>
      <c r="J9296" s="921"/>
      <c r="K9296" s="921"/>
      <c r="L9296" s="925"/>
    </row>
    <row r="9297" spans="1:12" s="1" customFormat="1" ht="24" customHeight="1" x14ac:dyDescent="0.15">
      <c r="A9297" s="918"/>
      <c r="B9297" s="9" t="s">
        <v>34</v>
      </c>
      <c r="C9297" s="13" t="s">
        <v>35</v>
      </c>
      <c r="D9297" s="13" t="s">
        <v>36</v>
      </c>
      <c r="E9297" s="13" t="s">
        <v>37</v>
      </c>
      <c r="F9297" s="920"/>
      <c r="G9297" s="920"/>
      <c r="H9297" s="924" t="s">
        <v>38</v>
      </c>
      <c r="I9297" s="924"/>
      <c r="J9297" s="921" t="s">
        <v>31</v>
      </c>
      <c r="K9297" s="921" t="s">
        <v>32</v>
      </c>
      <c r="L9297" s="925">
        <v>120</v>
      </c>
    </row>
    <row r="9298" spans="1:12" s="1" customFormat="1" ht="24" customHeight="1" x14ac:dyDescent="0.15">
      <c r="A9298" s="918"/>
      <c r="B9298" s="14" t="s">
        <v>55</v>
      </c>
      <c r="C9298" s="14" t="s">
        <v>2816</v>
      </c>
      <c r="D9298" s="15">
        <v>43577</v>
      </c>
      <c r="E9298" s="14" t="s">
        <v>4917</v>
      </c>
      <c r="F9298" s="920"/>
      <c r="G9298" s="920"/>
      <c r="H9298" s="924"/>
      <c r="I9298" s="924"/>
      <c r="J9298" s="921"/>
      <c r="K9298" s="921"/>
      <c r="L9298" s="925"/>
    </row>
    <row r="9299" spans="1:12" s="1" customFormat="1" ht="24" customHeight="1" x14ac:dyDescent="0.15">
      <c r="A9299" s="918">
        <v>1731</v>
      </c>
      <c r="B9299" s="9" t="s">
        <v>22</v>
      </c>
      <c r="C9299" s="13" t="s">
        <v>23</v>
      </c>
      <c r="D9299" s="13" t="s">
        <v>24</v>
      </c>
      <c r="E9299" s="13" t="s">
        <v>25</v>
      </c>
      <c r="F9299" s="919" t="s">
        <v>17</v>
      </c>
      <c r="G9299" s="919"/>
      <c r="H9299" s="920"/>
      <c r="I9299" s="920"/>
      <c r="J9299" s="920"/>
      <c r="K9299" s="920"/>
      <c r="L9299" s="920"/>
    </row>
    <row r="9300" spans="1:12" s="1" customFormat="1" ht="26.25" customHeight="1" x14ac:dyDescent="0.15">
      <c r="A9300" s="918"/>
      <c r="B9300" s="921" t="s">
        <v>4914</v>
      </c>
      <c r="C9300" s="922" t="s">
        <v>4918</v>
      </c>
      <c r="D9300" s="923">
        <v>43612</v>
      </c>
      <c r="E9300" s="921" t="s">
        <v>613</v>
      </c>
      <c r="F9300" s="921" t="s">
        <v>4328</v>
      </c>
      <c r="G9300" s="921"/>
      <c r="H9300" s="924" t="s">
        <v>30</v>
      </c>
      <c r="I9300" s="924"/>
      <c r="J9300" s="14" t="s">
        <v>31</v>
      </c>
      <c r="K9300" s="14" t="s">
        <v>32</v>
      </c>
      <c r="L9300" s="16">
        <v>1205.5</v>
      </c>
    </row>
    <row r="9301" spans="1:12" s="1" customFormat="1" ht="409.2" customHeight="1" x14ac:dyDescent="0.15">
      <c r="A9301" s="918"/>
      <c r="B9301" s="921"/>
      <c r="C9301" s="922"/>
      <c r="D9301" s="923"/>
      <c r="E9301" s="921"/>
      <c r="F9301" s="921"/>
      <c r="G9301" s="921"/>
      <c r="H9301" s="924" t="s">
        <v>33</v>
      </c>
      <c r="I9301" s="924"/>
      <c r="J9301" s="921" t="s">
        <v>31</v>
      </c>
      <c r="K9301" s="921" t="s">
        <v>31</v>
      </c>
      <c r="L9301" s="925">
        <v>0</v>
      </c>
    </row>
    <row r="9302" spans="1:12" s="1" customFormat="1" ht="313.35000000000002" customHeight="1" x14ac:dyDescent="0.15">
      <c r="A9302" s="918"/>
      <c r="B9302" s="921"/>
      <c r="C9302" s="922"/>
      <c r="D9302" s="923"/>
      <c r="E9302" s="921"/>
      <c r="F9302" s="921"/>
      <c r="G9302" s="921"/>
      <c r="H9302" s="924"/>
      <c r="I9302" s="924"/>
      <c r="J9302" s="921"/>
      <c r="K9302" s="921"/>
      <c r="L9302" s="925"/>
    </row>
    <row r="9303" spans="1:12" s="1" customFormat="1" ht="24" customHeight="1" x14ac:dyDescent="0.15">
      <c r="A9303" s="918"/>
      <c r="B9303" s="9" t="s">
        <v>34</v>
      </c>
      <c r="C9303" s="13" t="s">
        <v>35</v>
      </c>
      <c r="D9303" s="13" t="s">
        <v>36</v>
      </c>
      <c r="E9303" s="13" t="s">
        <v>37</v>
      </c>
      <c r="F9303" s="920"/>
      <c r="G9303" s="920"/>
      <c r="H9303" s="924" t="s">
        <v>38</v>
      </c>
      <c r="I9303" s="924"/>
      <c r="J9303" s="921" t="s">
        <v>31</v>
      </c>
      <c r="K9303" s="921" t="s">
        <v>32</v>
      </c>
      <c r="L9303" s="925">
        <v>448</v>
      </c>
    </row>
    <row r="9304" spans="1:12" s="1" customFormat="1" ht="24" customHeight="1" x14ac:dyDescent="0.15">
      <c r="A9304" s="918"/>
      <c r="B9304" s="14" t="s">
        <v>55</v>
      </c>
      <c r="C9304" s="14" t="s">
        <v>4328</v>
      </c>
      <c r="D9304" s="15">
        <v>43619</v>
      </c>
      <c r="E9304" s="14" t="s">
        <v>1978</v>
      </c>
      <c r="F9304" s="920"/>
      <c r="G9304" s="920"/>
      <c r="H9304" s="924"/>
      <c r="I9304" s="924"/>
      <c r="J9304" s="921"/>
      <c r="K9304" s="921"/>
      <c r="L9304" s="925"/>
    </row>
    <row r="9305" spans="1:12" s="1" customFormat="1" ht="24" customHeight="1" x14ac:dyDescent="0.15">
      <c r="A9305" s="918">
        <v>1732</v>
      </c>
      <c r="B9305" s="9" t="s">
        <v>22</v>
      </c>
      <c r="C9305" s="13" t="s">
        <v>23</v>
      </c>
      <c r="D9305" s="13" t="s">
        <v>24</v>
      </c>
      <c r="E9305" s="13" t="s">
        <v>25</v>
      </c>
      <c r="F9305" s="919" t="s">
        <v>17</v>
      </c>
      <c r="G9305" s="919"/>
      <c r="H9305" s="920"/>
      <c r="I9305" s="920"/>
      <c r="J9305" s="920"/>
      <c r="K9305" s="920"/>
      <c r="L9305" s="920"/>
    </row>
    <row r="9306" spans="1:12" s="1" customFormat="1" ht="26.25" customHeight="1" x14ac:dyDescent="0.15">
      <c r="A9306" s="918"/>
      <c r="B9306" s="921" t="s">
        <v>4914</v>
      </c>
      <c r="C9306" s="922" t="s">
        <v>4919</v>
      </c>
      <c r="D9306" s="923">
        <v>43632</v>
      </c>
      <c r="E9306" s="921" t="s">
        <v>4516</v>
      </c>
      <c r="F9306" s="921" t="s">
        <v>416</v>
      </c>
      <c r="G9306" s="921"/>
      <c r="H9306" s="924" t="s">
        <v>30</v>
      </c>
      <c r="I9306" s="924"/>
      <c r="J9306" s="14" t="s">
        <v>31</v>
      </c>
      <c r="K9306" s="14" t="s">
        <v>32</v>
      </c>
      <c r="L9306" s="16">
        <v>1556</v>
      </c>
    </row>
    <row r="9307" spans="1:12" s="1" customFormat="1" ht="409.2" customHeight="1" x14ac:dyDescent="0.15">
      <c r="A9307" s="918"/>
      <c r="B9307" s="921"/>
      <c r="C9307" s="922"/>
      <c r="D9307" s="923"/>
      <c r="E9307" s="921"/>
      <c r="F9307" s="921"/>
      <c r="G9307" s="921"/>
      <c r="H9307" s="924" t="s">
        <v>33</v>
      </c>
      <c r="I9307" s="924"/>
      <c r="J9307" s="921" t="s">
        <v>31</v>
      </c>
      <c r="K9307" s="921" t="s">
        <v>31</v>
      </c>
      <c r="L9307" s="925">
        <v>0</v>
      </c>
    </row>
    <row r="9308" spans="1:12" s="1" customFormat="1" ht="292.35000000000002" customHeight="1" x14ac:dyDescent="0.15">
      <c r="A9308" s="918"/>
      <c r="B9308" s="921"/>
      <c r="C9308" s="922"/>
      <c r="D9308" s="923"/>
      <c r="E9308" s="921"/>
      <c r="F9308" s="921"/>
      <c r="G9308" s="921"/>
      <c r="H9308" s="924"/>
      <c r="I9308" s="924"/>
      <c r="J9308" s="921"/>
      <c r="K9308" s="921"/>
      <c r="L9308" s="925"/>
    </row>
    <row r="9309" spans="1:12" s="1" customFormat="1" ht="24" customHeight="1" x14ac:dyDescent="0.15">
      <c r="A9309" s="918"/>
      <c r="B9309" s="9" t="s">
        <v>34</v>
      </c>
      <c r="C9309" s="13" t="s">
        <v>35</v>
      </c>
      <c r="D9309" s="13" t="s">
        <v>36</v>
      </c>
      <c r="E9309" s="13" t="s">
        <v>37</v>
      </c>
      <c r="F9309" s="920"/>
      <c r="G9309" s="920"/>
      <c r="H9309" s="924" t="s">
        <v>38</v>
      </c>
      <c r="I9309" s="924"/>
      <c r="J9309" s="921" t="s">
        <v>32</v>
      </c>
      <c r="K9309" s="921" t="s">
        <v>31</v>
      </c>
      <c r="L9309" s="925">
        <v>400</v>
      </c>
    </row>
    <row r="9310" spans="1:12" s="1" customFormat="1" ht="24" customHeight="1" x14ac:dyDescent="0.15">
      <c r="A9310" s="918"/>
      <c r="B9310" s="14" t="s">
        <v>55</v>
      </c>
      <c r="C9310" s="14" t="s">
        <v>416</v>
      </c>
      <c r="D9310" s="15">
        <v>43637</v>
      </c>
      <c r="E9310" s="14" t="s">
        <v>243</v>
      </c>
      <c r="F9310" s="920"/>
      <c r="G9310" s="920"/>
      <c r="H9310" s="924"/>
      <c r="I9310" s="924"/>
      <c r="J9310" s="921"/>
      <c r="K9310" s="921"/>
      <c r="L9310" s="925"/>
    </row>
    <row r="9311" spans="1:12" s="1" customFormat="1" ht="24" customHeight="1" x14ac:dyDescent="0.15">
      <c r="A9311" s="918">
        <v>1733</v>
      </c>
      <c r="B9311" s="9" t="s">
        <v>22</v>
      </c>
      <c r="C9311" s="13" t="s">
        <v>23</v>
      </c>
      <c r="D9311" s="13" t="s">
        <v>24</v>
      </c>
      <c r="E9311" s="13" t="s">
        <v>25</v>
      </c>
      <c r="F9311" s="919" t="s">
        <v>17</v>
      </c>
      <c r="G9311" s="919"/>
      <c r="H9311" s="920"/>
      <c r="I9311" s="920"/>
      <c r="J9311" s="920"/>
      <c r="K9311" s="920"/>
      <c r="L9311" s="920"/>
    </row>
    <row r="9312" spans="1:12" s="1" customFormat="1" ht="26.25" customHeight="1" x14ac:dyDescent="0.15">
      <c r="A9312" s="918"/>
      <c r="B9312" s="921" t="s">
        <v>4920</v>
      </c>
      <c r="C9312" s="922" t="s">
        <v>4921</v>
      </c>
      <c r="D9312" s="923">
        <v>43676</v>
      </c>
      <c r="E9312" s="921" t="s">
        <v>4693</v>
      </c>
      <c r="F9312" s="921" t="s">
        <v>4694</v>
      </c>
      <c r="G9312" s="921"/>
      <c r="H9312" s="924" t="s">
        <v>30</v>
      </c>
      <c r="I9312" s="924"/>
      <c r="J9312" s="14" t="s">
        <v>31</v>
      </c>
      <c r="K9312" s="14" t="s">
        <v>32</v>
      </c>
      <c r="L9312" s="16">
        <v>633.63</v>
      </c>
    </row>
    <row r="9313" spans="1:12" s="1" customFormat="1" ht="312.75" customHeight="1" x14ac:dyDescent="0.15">
      <c r="A9313" s="918"/>
      <c r="B9313" s="921"/>
      <c r="C9313" s="922"/>
      <c r="D9313" s="923"/>
      <c r="E9313" s="921"/>
      <c r="F9313" s="921"/>
      <c r="G9313" s="921"/>
      <c r="H9313" s="924" t="s">
        <v>33</v>
      </c>
      <c r="I9313" s="924"/>
      <c r="J9313" s="14" t="s">
        <v>31</v>
      </c>
      <c r="K9313" s="14" t="s">
        <v>31</v>
      </c>
      <c r="L9313" s="16">
        <v>0</v>
      </c>
    </row>
    <row r="9314" spans="1:12" s="1" customFormat="1" ht="24" customHeight="1" x14ac:dyDescent="0.15">
      <c r="A9314" s="918"/>
      <c r="B9314" s="9" t="s">
        <v>34</v>
      </c>
      <c r="C9314" s="13" t="s">
        <v>35</v>
      </c>
      <c r="D9314" s="13" t="s">
        <v>36</v>
      </c>
      <c r="E9314" s="13" t="s">
        <v>37</v>
      </c>
      <c r="F9314" s="920"/>
      <c r="G9314" s="920"/>
      <c r="H9314" s="924" t="s">
        <v>38</v>
      </c>
      <c r="I9314" s="924"/>
      <c r="J9314" s="921" t="s">
        <v>31</v>
      </c>
      <c r="K9314" s="921" t="s">
        <v>32</v>
      </c>
      <c r="L9314" s="925">
        <v>580</v>
      </c>
    </row>
    <row r="9315" spans="1:12" s="1" customFormat="1" ht="24" customHeight="1" x14ac:dyDescent="0.15">
      <c r="A9315" s="918"/>
      <c r="B9315" s="14" t="s">
        <v>45</v>
      </c>
      <c r="C9315" s="14" t="s">
        <v>4694</v>
      </c>
      <c r="D9315" s="15">
        <v>43678</v>
      </c>
      <c r="E9315" s="14" t="s">
        <v>3128</v>
      </c>
      <c r="F9315" s="920"/>
      <c r="G9315" s="920"/>
      <c r="H9315" s="924"/>
      <c r="I9315" s="924"/>
      <c r="J9315" s="921"/>
      <c r="K9315" s="921"/>
      <c r="L9315" s="925"/>
    </row>
    <row r="9316" spans="1:12" s="1" customFormat="1" ht="24" customHeight="1" x14ac:dyDescent="0.15">
      <c r="A9316" s="918">
        <v>1734</v>
      </c>
      <c r="B9316" s="9" t="s">
        <v>22</v>
      </c>
      <c r="C9316" s="13" t="s">
        <v>23</v>
      </c>
      <c r="D9316" s="13" t="s">
        <v>24</v>
      </c>
      <c r="E9316" s="13" t="s">
        <v>25</v>
      </c>
      <c r="F9316" s="919" t="s">
        <v>17</v>
      </c>
      <c r="G9316" s="919"/>
      <c r="H9316" s="920"/>
      <c r="I9316" s="920"/>
      <c r="J9316" s="920"/>
      <c r="K9316" s="920"/>
      <c r="L9316" s="920"/>
    </row>
    <row r="9317" spans="1:12" s="1" customFormat="1" ht="26.25" customHeight="1" x14ac:dyDescent="0.15">
      <c r="A9317" s="918"/>
      <c r="B9317" s="921" t="s">
        <v>4922</v>
      </c>
      <c r="C9317" s="921" t="s">
        <v>4923</v>
      </c>
      <c r="D9317" s="923">
        <v>43614</v>
      </c>
      <c r="E9317" s="921" t="s">
        <v>684</v>
      </c>
      <c r="F9317" s="921" t="s">
        <v>4924</v>
      </c>
      <c r="G9317" s="921"/>
      <c r="H9317" s="924" t="s">
        <v>30</v>
      </c>
      <c r="I9317" s="924"/>
      <c r="J9317" s="14" t="s">
        <v>31</v>
      </c>
      <c r="K9317" s="14" t="s">
        <v>32</v>
      </c>
      <c r="L9317" s="16">
        <v>678.62</v>
      </c>
    </row>
    <row r="9318" spans="1:12" s="1" customFormat="1" ht="39.75" customHeight="1" x14ac:dyDescent="0.15">
      <c r="A9318" s="918"/>
      <c r="B9318" s="921"/>
      <c r="C9318" s="921"/>
      <c r="D9318" s="923"/>
      <c r="E9318" s="921"/>
      <c r="F9318" s="921"/>
      <c r="G9318" s="921"/>
      <c r="H9318" s="924" t="s">
        <v>33</v>
      </c>
      <c r="I9318" s="924"/>
      <c r="J9318" s="14" t="s">
        <v>31</v>
      </c>
      <c r="K9318" s="14" t="s">
        <v>32</v>
      </c>
      <c r="L9318" s="16">
        <v>7125</v>
      </c>
    </row>
    <row r="9319" spans="1:12" s="1" customFormat="1" ht="24" customHeight="1" x14ac:dyDescent="0.15">
      <c r="A9319" s="918"/>
      <c r="B9319" s="9" t="s">
        <v>34</v>
      </c>
      <c r="C9319" s="13" t="s">
        <v>35</v>
      </c>
      <c r="D9319" s="13" t="s">
        <v>36</v>
      </c>
      <c r="E9319" s="13" t="s">
        <v>37</v>
      </c>
      <c r="F9319" s="920"/>
      <c r="G9319" s="920"/>
      <c r="H9319" s="924" t="s">
        <v>38</v>
      </c>
      <c r="I9319" s="924"/>
      <c r="J9319" s="921" t="s">
        <v>31</v>
      </c>
      <c r="K9319" s="921" t="s">
        <v>31</v>
      </c>
      <c r="L9319" s="925">
        <v>0</v>
      </c>
    </row>
    <row r="9320" spans="1:12" s="1" customFormat="1" ht="34.5" customHeight="1" x14ac:dyDescent="0.15">
      <c r="A9320" s="918"/>
      <c r="B9320" s="14" t="s">
        <v>111</v>
      </c>
      <c r="C9320" s="14" t="s">
        <v>4924</v>
      </c>
      <c r="D9320" s="15">
        <v>43618</v>
      </c>
      <c r="E9320" s="14" t="s">
        <v>4925</v>
      </c>
      <c r="F9320" s="920"/>
      <c r="G9320" s="920"/>
      <c r="H9320" s="924"/>
      <c r="I9320" s="924"/>
      <c r="J9320" s="921"/>
      <c r="K9320" s="921"/>
      <c r="L9320" s="925"/>
    </row>
    <row r="9321" spans="1:12" s="1" customFormat="1" ht="24" customHeight="1" x14ac:dyDescent="0.15">
      <c r="A9321" s="918">
        <v>1735</v>
      </c>
      <c r="B9321" s="9" t="s">
        <v>22</v>
      </c>
      <c r="C9321" s="13" t="s">
        <v>23</v>
      </c>
      <c r="D9321" s="13" t="s">
        <v>24</v>
      </c>
      <c r="E9321" s="13" t="s">
        <v>25</v>
      </c>
      <c r="F9321" s="919" t="s">
        <v>17</v>
      </c>
      <c r="G9321" s="919"/>
      <c r="H9321" s="920"/>
      <c r="I9321" s="920"/>
      <c r="J9321" s="920"/>
      <c r="K9321" s="920"/>
      <c r="L9321" s="920"/>
    </row>
    <row r="9322" spans="1:12" s="1" customFormat="1" ht="26.25" customHeight="1" x14ac:dyDescent="0.15">
      <c r="A9322" s="918"/>
      <c r="B9322" s="921" t="s">
        <v>4926</v>
      </c>
      <c r="C9322" s="922" t="s">
        <v>4927</v>
      </c>
      <c r="D9322" s="923">
        <v>43606</v>
      </c>
      <c r="E9322" s="921" t="s">
        <v>3807</v>
      </c>
      <c r="F9322" s="921" t="s">
        <v>3808</v>
      </c>
      <c r="G9322" s="921"/>
      <c r="H9322" s="924" t="s">
        <v>30</v>
      </c>
      <c r="I9322" s="924"/>
      <c r="J9322" s="14" t="s">
        <v>31</v>
      </c>
      <c r="K9322" s="14" t="s">
        <v>32</v>
      </c>
      <c r="L9322" s="16">
        <v>433</v>
      </c>
    </row>
    <row r="9323" spans="1:12" s="1" customFormat="1" ht="409.2" customHeight="1" x14ac:dyDescent="0.15">
      <c r="A9323" s="918"/>
      <c r="B9323" s="921"/>
      <c r="C9323" s="922"/>
      <c r="D9323" s="923"/>
      <c r="E9323" s="921"/>
      <c r="F9323" s="921"/>
      <c r="G9323" s="921"/>
      <c r="H9323" s="924" t="s">
        <v>33</v>
      </c>
      <c r="I9323" s="924"/>
      <c r="J9323" s="921" t="s">
        <v>31</v>
      </c>
      <c r="K9323" s="921" t="s">
        <v>31</v>
      </c>
      <c r="L9323" s="925">
        <v>0</v>
      </c>
    </row>
    <row r="9324" spans="1:12" s="1" customFormat="1" ht="134.85" customHeight="1" x14ac:dyDescent="0.15">
      <c r="A9324" s="918"/>
      <c r="B9324" s="921"/>
      <c r="C9324" s="922"/>
      <c r="D9324" s="923"/>
      <c r="E9324" s="921"/>
      <c r="F9324" s="921"/>
      <c r="G9324" s="921"/>
      <c r="H9324" s="924"/>
      <c r="I9324" s="924"/>
      <c r="J9324" s="921"/>
      <c r="K9324" s="921"/>
      <c r="L9324" s="925"/>
    </row>
    <row r="9325" spans="1:12" s="1" customFormat="1" ht="24" customHeight="1" x14ac:dyDescent="0.15">
      <c r="A9325" s="918"/>
      <c r="B9325" s="9" t="s">
        <v>34</v>
      </c>
      <c r="C9325" s="13" t="s">
        <v>35</v>
      </c>
      <c r="D9325" s="13" t="s">
        <v>36</v>
      </c>
      <c r="E9325" s="13" t="s">
        <v>37</v>
      </c>
      <c r="F9325" s="920"/>
      <c r="G9325" s="920"/>
      <c r="H9325" s="924" t="s">
        <v>38</v>
      </c>
      <c r="I9325" s="924"/>
      <c r="J9325" s="921" t="s">
        <v>31</v>
      </c>
      <c r="K9325" s="921" t="s">
        <v>31</v>
      </c>
      <c r="L9325" s="925">
        <v>0</v>
      </c>
    </row>
    <row r="9326" spans="1:12" s="1" customFormat="1" ht="24" customHeight="1" x14ac:dyDescent="0.15">
      <c r="A9326" s="918"/>
      <c r="B9326" s="14" t="s">
        <v>204</v>
      </c>
      <c r="C9326" s="14" t="s">
        <v>3808</v>
      </c>
      <c r="D9326" s="15">
        <v>43608</v>
      </c>
      <c r="E9326" s="14" t="s">
        <v>3809</v>
      </c>
      <c r="F9326" s="920"/>
      <c r="G9326" s="920"/>
      <c r="H9326" s="924"/>
      <c r="I9326" s="924"/>
      <c r="J9326" s="921"/>
      <c r="K9326" s="921"/>
      <c r="L9326" s="925"/>
    </row>
    <row r="9327" spans="1:12" s="1" customFormat="1" ht="24" customHeight="1" x14ac:dyDescent="0.15">
      <c r="A9327" s="918">
        <v>1736</v>
      </c>
      <c r="B9327" s="9" t="s">
        <v>22</v>
      </c>
      <c r="C9327" s="13" t="s">
        <v>23</v>
      </c>
      <c r="D9327" s="13" t="s">
        <v>24</v>
      </c>
      <c r="E9327" s="13" t="s">
        <v>25</v>
      </c>
      <c r="F9327" s="919" t="s">
        <v>17</v>
      </c>
      <c r="G9327" s="919"/>
      <c r="H9327" s="920"/>
      <c r="I9327" s="920"/>
      <c r="J9327" s="920"/>
      <c r="K9327" s="920"/>
      <c r="L9327" s="920"/>
    </row>
    <row r="9328" spans="1:12" s="1" customFormat="1" ht="26.25" customHeight="1" x14ac:dyDescent="0.15">
      <c r="A9328" s="918"/>
      <c r="B9328" s="921" t="s">
        <v>4926</v>
      </c>
      <c r="C9328" s="922" t="s">
        <v>4928</v>
      </c>
      <c r="D9328" s="923">
        <v>43667</v>
      </c>
      <c r="E9328" s="921" t="s">
        <v>4929</v>
      </c>
      <c r="F9328" s="921" t="s">
        <v>4930</v>
      </c>
      <c r="G9328" s="921"/>
      <c r="H9328" s="924" t="s">
        <v>30</v>
      </c>
      <c r="I9328" s="924"/>
      <c r="J9328" s="14" t="s">
        <v>31</v>
      </c>
      <c r="K9328" s="14" t="s">
        <v>32</v>
      </c>
      <c r="L9328" s="16">
        <v>1137</v>
      </c>
    </row>
    <row r="9329" spans="1:12" s="1" customFormat="1" ht="409.2" customHeight="1" x14ac:dyDescent="0.15">
      <c r="A9329" s="918"/>
      <c r="B9329" s="921"/>
      <c r="C9329" s="922"/>
      <c r="D9329" s="923"/>
      <c r="E9329" s="921"/>
      <c r="F9329" s="921"/>
      <c r="G9329" s="921"/>
      <c r="H9329" s="924" t="s">
        <v>33</v>
      </c>
      <c r="I9329" s="924"/>
      <c r="J9329" s="921" t="s">
        <v>31</v>
      </c>
      <c r="K9329" s="921" t="s">
        <v>32</v>
      </c>
      <c r="L9329" s="925">
        <v>1604.23</v>
      </c>
    </row>
    <row r="9330" spans="1:12" s="1" customFormat="1" ht="40.35" customHeight="1" x14ac:dyDescent="0.15">
      <c r="A9330" s="918"/>
      <c r="B9330" s="921"/>
      <c r="C9330" s="922"/>
      <c r="D9330" s="923"/>
      <c r="E9330" s="921"/>
      <c r="F9330" s="921"/>
      <c r="G9330" s="921"/>
      <c r="H9330" s="924"/>
      <c r="I9330" s="924"/>
      <c r="J9330" s="921"/>
      <c r="K9330" s="921"/>
      <c r="L9330" s="925"/>
    </row>
    <row r="9331" spans="1:12" s="1" customFormat="1" ht="24" customHeight="1" x14ac:dyDescent="0.15">
      <c r="A9331" s="918"/>
      <c r="B9331" s="9" t="s">
        <v>34</v>
      </c>
      <c r="C9331" s="13" t="s">
        <v>35</v>
      </c>
      <c r="D9331" s="13" t="s">
        <v>36</v>
      </c>
      <c r="E9331" s="13" t="s">
        <v>37</v>
      </c>
      <c r="F9331" s="920"/>
      <c r="G9331" s="920"/>
      <c r="H9331" s="924" t="s">
        <v>38</v>
      </c>
      <c r="I9331" s="924"/>
      <c r="J9331" s="921" t="s">
        <v>31</v>
      </c>
      <c r="K9331" s="921" t="s">
        <v>32</v>
      </c>
      <c r="L9331" s="925">
        <v>150</v>
      </c>
    </row>
    <row r="9332" spans="1:12" s="1" customFormat="1" ht="24" customHeight="1" x14ac:dyDescent="0.15">
      <c r="A9332" s="918"/>
      <c r="B9332" s="14" t="s">
        <v>204</v>
      </c>
      <c r="C9332" s="14" t="s">
        <v>4930</v>
      </c>
      <c r="D9332" s="15">
        <v>43674</v>
      </c>
      <c r="E9332" s="14" t="s">
        <v>4931</v>
      </c>
      <c r="F9332" s="920"/>
      <c r="G9332" s="920"/>
      <c r="H9332" s="924"/>
      <c r="I9332" s="924"/>
      <c r="J9332" s="921"/>
      <c r="K9332" s="921"/>
      <c r="L9332" s="925"/>
    </row>
    <row r="9333" spans="1:12" s="1" customFormat="1" ht="24" customHeight="1" x14ac:dyDescent="0.15">
      <c r="A9333" s="918">
        <v>1737</v>
      </c>
      <c r="B9333" s="9" t="s">
        <v>22</v>
      </c>
      <c r="C9333" s="13" t="s">
        <v>23</v>
      </c>
      <c r="D9333" s="13" t="s">
        <v>24</v>
      </c>
      <c r="E9333" s="13" t="s">
        <v>25</v>
      </c>
      <c r="F9333" s="919" t="s">
        <v>17</v>
      </c>
      <c r="G9333" s="919"/>
      <c r="H9333" s="920"/>
      <c r="I9333" s="920"/>
      <c r="J9333" s="920"/>
      <c r="K9333" s="920"/>
      <c r="L9333" s="920"/>
    </row>
    <row r="9334" spans="1:12" s="1" customFormat="1" ht="26.25" customHeight="1" x14ac:dyDescent="0.15">
      <c r="A9334" s="918"/>
      <c r="B9334" s="921" t="s">
        <v>4926</v>
      </c>
      <c r="C9334" s="922" t="s">
        <v>4932</v>
      </c>
      <c r="D9334" s="923">
        <v>43734</v>
      </c>
      <c r="E9334" s="921" t="s">
        <v>28</v>
      </c>
      <c r="F9334" s="921" t="s">
        <v>2709</v>
      </c>
      <c r="G9334" s="921"/>
      <c r="H9334" s="924" t="s">
        <v>30</v>
      </c>
      <c r="I9334" s="924"/>
      <c r="J9334" s="14" t="s">
        <v>31</v>
      </c>
      <c r="K9334" s="14" t="s">
        <v>32</v>
      </c>
      <c r="L9334" s="16">
        <v>464</v>
      </c>
    </row>
    <row r="9335" spans="1:12" s="1" customFormat="1" ht="249.75" customHeight="1" x14ac:dyDescent="0.15">
      <c r="A9335" s="918"/>
      <c r="B9335" s="921"/>
      <c r="C9335" s="922"/>
      <c r="D9335" s="923"/>
      <c r="E9335" s="921"/>
      <c r="F9335" s="921"/>
      <c r="G9335" s="921"/>
      <c r="H9335" s="924" t="s">
        <v>33</v>
      </c>
      <c r="I9335" s="924"/>
      <c r="J9335" s="14" t="s">
        <v>31</v>
      </c>
      <c r="K9335" s="14" t="s">
        <v>31</v>
      </c>
      <c r="L9335" s="16">
        <v>0</v>
      </c>
    </row>
    <row r="9336" spans="1:12" s="1" customFormat="1" ht="24" customHeight="1" x14ac:dyDescent="0.15">
      <c r="A9336" s="918"/>
      <c r="B9336" s="9" t="s">
        <v>34</v>
      </c>
      <c r="C9336" s="13" t="s">
        <v>35</v>
      </c>
      <c r="D9336" s="13" t="s">
        <v>36</v>
      </c>
      <c r="E9336" s="13" t="s">
        <v>37</v>
      </c>
      <c r="F9336" s="920"/>
      <c r="G9336" s="920"/>
      <c r="H9336" s="924" t="s">
        <v>38</v>
      </c>
      <c r="I9336" s="924"/>
      <c r="J9336" s="921" t="s">
        <v>31</v>
      </c>
      <c r="K9336" s="921" t="s">
        <v>31</v>
      </c>
      <c r="L9336" s="925">
        <v>0</v>
      </c>
    </row>
    <row r="9337" spans="1:12" s="1" customFormat="1" ht="24" customHeight="1" x14ac:dyDescent="0.15">
      <c r="A9337" s="918"/>
      <c r="B9337" s="14" t="s">
        <v>204</v>
      </c>
      <c r="C9337" s="14" t="s">
        <v>2709</v>
      </c>
      <c r="D9337" s="15">
        <v>43737</v>
      </c>
      <c r="E9337" s="14" t="s">
        <v>3383</v>
      </c>
      <c r="F9337" s="920"/>
      <c r="G9337" s="920"/>
      <c r="H9337" s="924"/>
      <c r="I9337" s="924"/>
      <c r="J9337" s="921"/>
      <c r="K9337" s="921"/>
      <c r="L9337" s="925"/>
    </row>
    <row r="9338" spans="1:12" s="1" customFormat="1" ht="24" customHeight="1" x14ac:dyDescent="0.15">
      <c r="A9338" s="918">
        <v>1738</v>
      </c>
      <c r="B9338" s="9" t="s">
        <v>22</v>
      </c>
      <c r="C9338" s="13" t="s">
        <v>23</v>
      </c>
      <c r="D9338" s="13" t="s">
        <v>24</v>
      </c>
      <c r="E9338" s="13" t="s">
        <v>25</v>
      </c>
      <c r="F9338" s="919" t="s">
        <v>17</v>
      </c>
      <c r="G9338" s="919"/>
      <c r="H9338" s="920"/>
      <c r="I9338" s="920"/>
      <c r="J9338" s="920"/>
      <c r="K9338" s="920"/>
      <c r="L9338" s="920"/>
    </row>
    <row r="9339" spans="1:12" s="1" customFormat="1" ht="26.25" customHeight="1" x14ac:dyDescent="0.15">
      <c r="A9339" s="918"/>
      <c r="B9339" s="921" t="s">
        <v>4933</v>
      </c>
      <c r="C9339" s="921" t="s">
        <v>4934</v>
      </c>
      <c r="D9339" s="923">
        <v>43690</v>
      </c>
      <c r="E9339" s="921" t="s">
        <v>308</v>
      </c>
      <c r="F9339" s="921" t="s">
        <v>309</v>
      </c>
      <c r="G9339" s="921"/>
      <c r="H9339" s="924" t="s">
        <v>30</v>
      </c>
      <c r="I9339" s="924"/>
      <c r="J9339" s="14" t="s">
        <v>31</v>
      </c>
      <c r="K9339" s="14" t="s">
        <v>32</v>
      </c>
      <c r="L9339" s="16">
        <v>325.5</v>
      </c>
    </row>
    <row r="9340" spans="1:12" s="1" customFormat="1" ht="60.75" customHeight="1" x14ac:dyDescent="0.15">
      <c r="A9340" s="918"/>
      <c r="B9340" s="921"/>
      <c r="C9340" s="921"/>
      <c r="D9340" s="923"/>
      <c r="E9340" s="921"/>
      <c r="F9340" s="921"/>
      <c r="G9340" s="921"/>
      <c r="H9340" s="924" t="s">
        <v>33</v>
      </c>
      <c r="I9340" s="924"/>
      <c r="J9340" s="14" t="s">
        <v>31</v>
      </c>
      <c r="K9340" s="14" t="s">
        <v>31</v>
      </c>
      <c r="L9340" s="16">
        <v>0</v>
      </c>
    </row>
    <row r="9341" spans="1:12" s="1" customFormat="1" ht="24" customHeight="1" x14ac:dyDescent="0.15">
      <c r="A9341" s="918"/>
      <c r="B9341" s="9" t="s">
        <v>34</v>
      </c>
      <c r="C9341" s="13" t="s">
        <v>35</v>
      </c>
      <c r="D9341" s="13" t="s">
        <v>36</v>
      </c>
      <c r="E9341" s="13" t="s">
        <v>37</v>
      </c>
      <c r="F9341" s="920"/>
      <c r="G9341" s="920"/>
      <c r="H9341" s="924" t="s">
        <v>38</v>
      </c>
      <c r="I9341" s="924"/>
      <c r="J9341" s="921" t="s">
        <v>31</v>
      </c>
      <c r="K9341" s="921" t="s">
        <v>31</v>
      </c>
      <c r="L9341" s="925">
        <v>0</v>
      </c>
    </row>
    <row r="9342" spans="1:12" s="1" customFormat="1" ht="24" customHeight="1" x14ac:dyDescent="0.15">
      <c r="A9342" s="918"/>
      <c r="B9342" s="14" t="s">
        <v>39</v>
      </c>
      <c r="C9342" s="14" t="s">
        <v>309</v>
      </c>
      <c r="D9342" s="15">
        <v>43692</v>
      </c>
      <c r="E9342" s="14" t="s">
        <v>930</v>
      </c>
      <c r="F9342" s="920"/>
      <c r="G9342" s="920"/>
      <c r="H9342" s="924"/>
      <c r="I9342" s="924"/>
      <c r="J9342" s="921"/>
      <c r="K9342" s="921"/>
      <c r="L9342" s="925"/>
    </row>
    <row r="9343" spans="1:12" s="1" customFormat="1" ht="24" customHeight="1" x14ac:dyDescent="0.15">
      <c r="A9343" s="918">
        <v>1739</v>
      </c>
      <c r="B9343" s="9" t="s">
        <v>22</v>
      </c>
      <c r="C9343" s="13" t="s">
        <v>23</v>
      </c>
      <c r="D9343" s="13" t="s">
        <v>24</v>
      </c>
      <c r="E9343" s="13" t="s">
        <v>25</v>
      </c>
      <c r="F9343" s="919" t="s">
        <v>17</v>
      </c>
      <c r="G9343" s="919"/>
      <c r="H9343" s="920"/>
      <c r="I9343" s="920"/>
      <c r="J9343" s="920"/>
      <c r="K9343" s="920"/>
      <c r="L9343" s="920"/>
    </row>
    <row r="9344" spans="1:12" s="1" customFormat="1" ht="26.25" customHeight="1" x14ac:dyDescent="0.15">
      <c r="A9344" s="918"/>
      <c r="B9344" s="921" t="s">
        <v>4935</v>
      </c>
      <c r="C9344" s="922" t="s">
        <v>4936</v>
      </c>
      <c r="D9344" s="923">
        <v>43620</v>
      </c>
      <c r="E9344" s="921" t="s">
        <v>321</v>
      </c>
      <c r="F9344" s="921" t="s">
        <v>4937</v>
      </c>
      <c r="G9344" s="921"/>
      <c r="H9344" s="924" t="s">
        <v>30</v>
      </c>
      <c r="I9344" s="924"/>
      <c r="J9344" s="14" t="s">
        <v>31</v>
      </c>
      <c r="K9344" s="14" t="s">
        <v>32</v>
      </c>
      <c r="L9344" s="16">
        <v>286.24</v>
      </c>
    </row>
    <row r="9345" spans="1:12" s="1" customFormat="1" ht="409.2" customHeight="1" x14ac:dyDescent="0.15">
      <c r="A9345" s="918"/>
      <c r="B9345" s="921"/>
      <c r="C9345" s="922"/>
      <c r="D9345" s="923"/>
      <c r="E9345" s="921"/>
      <c r="F9345" s="921"/>
      <c r="G9345" s="921"/>
      <c r="H9345" s="924" t="s">
        <v>33</v>
      </c>
      <c r="I9345" s="924"/>
      <c r="J9345" s="921" t="s">
        <v>31</v>
      </c>
      <c r="K9345" s="921" t="s">
        <v>32</v>
      </c>
      <c r="L9345" s="925">
        <v>2094.23</v>
      </c>
    </row>
    <row r="9346" spans="1:12" s="1" customFormat="1" ht="61.35" customHeight="1" x14ac:dyDescent="0.15">
      <c r="A9346" s="918"/>
      <c r="B9346" s="921"/>
      <c r="C9346" s="922"/>
      <c r="D9346" s="923"/>
      <c r="E9346" s="921"/>
      <c r="F9346" s="921"/>
      <c r="G9346" s="921"/>
      <c r="H9346" s="924"/>
      <c r="I9346" s="924"/>
      <c r="J9346" s="921"/>
      <c r="K9346" s="921"/>
      <c r="L9346" s="925"/>
    </row>
    <row r="9347" spans="1:12" s="1" customFormat="1" ht="24" customHeight="1" x14ac:dyDescent="0.15">
      <c r="A9347" s="918"/>
      <c r="B9347" s="9" t="s">
        <v>34</v>
      </c>
      <c r="C9347" s="13" t="s">
        <v>35</v>
      </c>
      <c r="D9347" s="13" t="s">
        <v>36</v>
      </c>
      <c r="E9347" s="13" t="s">
        <v>37</v>
      </c>
      <c r="F9347" s="920"/>
      <c r="G9347" s="920"/>
      <c r="H9347" s="924" t="s">
        <v>38</v>
      </c>
      <c r="I9347" s="924"/>
      <c r="J9347" s="921" t="s">
        <v>31</v>
      </c>
      <c r="K9347" s="921" t="s">
        <v>32</v>
      </c>
      <c r="L9347" s="925">
        <v>4.67</v>
      </c>
    </row>
    <row r="9348" spans="1:12" s="1" customFormat="1" ht="24" customHeight="1" x14ac:dyDescent="0.15">
      <c r="A9348" s="918"/>
      <c r="B9348" s="14" t="s">
        <v>4938</v>
      </c>
      <c r="C9348" s="14" t="s">
        <v>4937</v>
      </c>
      <c r="D9348" s="15">
        <v>43623</v>
      </c>
      <c r="E9348" s="14" t="s">
        <v>2512</v>
      </c>
      <c r="F9348" s="920"/>
      <c r="G9348" s="920"/>
      <c r="H9348" s="924"/>
      <c r="I9348" s="924"/>
      <c r="J9348" s="921"/>
      <c r="K9348" s="921"/>
      <c r="L9348" s="925"/>
    </row>
    <row r="9349" spans="1:12" s="1" customFormat="1" ht="24" customHeight="1" x14ac:dyDescent="0.15">
      <c r="A9349" s="918">
        <v>1740</v>
      </c>
      <c r="B9349" s="9" t="s">
        <v>22</v>
      </c>
      <c r="C9349" s="13" t="s">
        <v>23</v>
      </c>
      <c r="D9349" s="13" t="s">
        <v>24</v>
      </c>
      <c r="E9349" s="13" t="s">
        <v>25</v>
      </c>
      <c r="F9349" s="919" t="s">
        <v>17</v>
      </c>
      <c r="G9349" s="919"/>
      <c r="H9349" s="920"/>
      <c r="I9349" s="920"/>
      <c r="J9349" s="920"/>
      <c r="K9349" s="920"/>
      <c r="L9349" s="920"/>
    </row>
    <row r="9350" spans="1:12" s="1" customFormat="1" ht="26.25" customHeight="1" x14ac:dyDescent="0.15">
      <c r="A9350" s="918"/>
      <c r="B9350" s="921" t="s">
        <v>4939</v>
      </c>
      <c r="C9350" s="922" t="s">
        <v>4940</v>
      </c>
      <c r="D9350" s="923">
        <v>43559</v>
      </c>
      <c r="E9350" s="921" t="s">
        <v>1320</v>
      </c>
      <c r="F9350" s="921" t="s">
        <v>1376</v>
      </c>
      <c r="G9350" s="921"/>
      <c r="H9350" s="924" t="s">
        <v>30</v>
      </c>
      <c r="I9350" s="924"/>
      <c r="J9350" s="14" t="s">
        <v>31</v>
      </c>
      <c r="K9350" s="14" t="s">
        <v>32</v>
      </c>
      <c r="L9350" s="16">
        <v>187.15</v>
      </c>
    </row>
    <row r="9351" spans="1:12" s="1" customFormat="1" ht="123.75" customHeight="1" x14ac:dyDescent="0.15">
      <c r="A9351" s="918"/>
      <c r="B9351" s="921"/>
      <c r="C9351" s="922"/>
      <c r="D9351" s="923"/>
      <c r="E9351" s="921"/>
      <c r="F9351" s="921"/>
      <c r="G9351" s="921"/>
      <c r="H9351" s="924" t="s">
        <v>33</v>
      </c>
      <c r="I9351" s="924"/>
      <c r="J9351" s="14" t="s">
        <v>31</v>
      </c>
      <c r="K9351" s="14" t="s">
        <v>32</v>
      </c>
      <c r="L9351" s="16">
        <v>295.10000000000002</v>
      </c>
    </row>
    <row r="9352" spans="1:12" s="1" customFormat="1" ht="24" customHeight="1" x14ac:dyDescent="0.15">
      <c r="A9352" s="918"/>
      <c r="B9352" s="9" t="s">
        <v>34</v>
      </c>
      <c r="C9352" s="13" t="s">
        <v>35</v>
      </c>
      <c r="D9352" s="13" t="s">
        <v>36</v>
      </c>
      <c r="E9352" s="13" t="s">
        <v>37</v>
      </c>
      <c r="F9352" s="920"/>
      <c r="G9352" s="920"/>
      <c r="H9352" s="924" t="s">
        <v>38</v>
      </c>
      <c r="I9352" s="924"/>
      <c r="J9352" s="921" t="s">
        <v>31</v>
      </c>
      <c r="K9352" s="921" t="s">
        <v>32</v>
      </c>
      <c r="L9352" s="925">
        <v>250</v>
      </c>
    </row>
    <row r="9353" spans="1:12" s="1" customFormat="1" ht="24" customHeight="1" x14ac:dyDescent="0.15">
      <c r="A9353" s="918"/>
      <c r="B9353" s="14" t="s">
        <v>204</v>
      </c>
      <c r="C9353" s="14" t="s">
        <v>1376</v>
      </c>
      <c r="D9353" s="15">
        <v>43560</v>
      </c>
      <c r="E9353" s="14" t="s">
        <v>2156</v>
      </c>
      <c r="F9353" s="920"/>
      <c r="G9353" s="920"/>
      <c r="H9353" s="924"/>
      <c r="I9353" s="924"/>
      <c r="J9353" s="921"/>
      <c r="K9353" s="921"/>
      <c r="L9353" s="925"/>
    </row>
    <row r="9354" spans="1:12" s="1" customFormat="1" ht="24" customHeight="1" x14ac:dyDescent="0.15">
      <c r="A9354" s="918">
        <v>1741</v>
      </c>
      <c r="B9354" s="9" t="s">
        <v>22</v>
      </c>
      <c r="C9354" s="13" t="s">
        <v>23</v>
      </c>
      <c r="D9354" s="13" t="s">
        <v>24</v>
      </c>
      <c r="E9354" s="13" t="s">
        <v>25</v>
      </c>
      <c r="F9354" s="919" t="s">
        <v>17</v>
      </c>
      <c r="G9354" s="919"/>
      <c r="H9354" s="920"/>
      <c r="I9354" s="920"/>
      <c r="J9354" s="920"/>
      <c r="K9354" s="920"/>
      <c r="L9354" s="920"/>
    </row>
    <row r="9355" spans="1:12" s="1" customFormat="1" ht="26.25" customHeight="1" x14ac:dyDescent="0.15">
      <c r="A9355" s="918"/>
      <c r="B9355" s="921" t="s">
        <v>4939</v>
      </c>
      <c r="C9355" s="922" t="s">
        <v>4941</v>
      </c>
      <c r="D9355" s="923">
        <v>43595</v>
      </c>
      <c r="E9355" s="921" t="s">
        <v>410</v>
      </c>
      <c r="F9355" s="921" t="s">
        <v>4942</v>
      </c>
      <c r="G9355" s="921"/>
      <c r="H9355" s="924" t="s">
        <v>30</v>
      </c>
      <c r="I9355" s="924"/>
      <c r="J9355" s="14" t="s">
        <v>31</v>
      </c>
      <c r="K9355" s="14" t="s">
        <v>32</v>
      </c>
      <c r="L9355" s="16">
        <v>435</v>
      </c>
    </row>
    <row r="9356" spans="1:12" s="1" customFormat="1" ht="396.75" customHeight="1" x14ac:dyDescent="0.15">
      <c r="A9356" s="918"/>
      <c r="B9356" s="921"/>
      <c r="C9356" s="922"/>
      <c r="D9356" s="923"/>
      <c r="E9356" s="921"/>
      <c r="F9356" s="921"/>
      <c r="G9356" s="921"/>
      <c r="H9356" s="924" t="s">
        <v>33</v>
      </c>
      <c r="I9356" s="924"/>
      <c r="J9356" s="14" t="s">
        <v>31</v>
      </c>
      <c r="K9356" s="14" t="s">
        <v>32</v>
      </c>
      <c r="L9356" s="16">
        <v>2500</v>
      </c>
    </row>
    <row r="9357" spans="1:12" s="1" customFormat="1" ht="24" customHeight="1" x14ac:dyDescent="0.15">
      <c r="A9357" s="918"/>
      <c r="B9357" s="9" t="s">
        <v>34</v>
      </c>
      <c r="C9357" s="13" t="s">
        <v>35</v>
      </c>
      <c r="D9357" s="13" t="s">
        <v>36</v>
      </c>
      <c r="E9357" s="13" t="s">
        <v>37</v>
      </c>
      <c r="F9357" s="920"/>
      <c r="G9357" s="920"/>
      <c r="H9357" s="924" t="s">
        <v>38</v>
      </c>
      <c r="I9357" s="924"/>
      <c r="J9357" s="921" t="s">
        <v>31</v>
      </c>
      <c r="K9357" s="921" t="s">
        <v>31</v>
      </c>
      <c r="L9357" s="925">
        <v>0</v>
      </c>
    </row>
    <row r="9358" spans="1:12" s="1" customFormat="1" ht="24" customHeight="1" x14ac:dyDescent="0.15">
      <c r="A9358" s="918"/>
      <c r="B9358" s="14" t="s">
        <v>204</v>
      </c>
      <c r="C9358" s="14" t="s">
        <v>4942</v>
      </c>
      <c r="D9358" s="15">
        <v>43603</v>
      </c>
      <c r="E9358" s="14" t="s">
        <v>4943</v>
      </c>
      <c r="F9358" s="920"/>
      <c r="G9358" s="920"/>
      <c r="H9358" s="924"/>
      <c r="I9358" s="924"/>
      <c r="J9358" s="921"/>
      <c r="K9358" s="921"/>
      <c r="L9358" s="925"/>
    </row>
    <row r="9359" spans="1:12" s="1" customFormat="1" ht="24" customHeight="1" x14ac:dyDescent="0.15">
      <c r="A9359" s="918">
        <v>1742</v>
      </c>
      <c r="B9359" s="9" t="s">
        <v>22</v>
      </c>
      <c r="C9359" s="13" t="s">
        <v>23</v>
      </c>
      <c r="D9359" s="13" t="s">
        <v>24</v>
      </c>
      <c r="E9359" s="13" t="s">
        <v>25</v>
      </c>
      <c r="F9359" s="919" t="s">
        <v>17</v>
      </c>
      <c r="G9359" s="919"/>
      <c r="H9359" s="920"/>
      <c r="I9359" s="920"/>
      <c r="J9359" s="920"/>
      <c r="K9359" s="920"/>
      <c r="L9359" s="920"/>
    </row>
    <row r="9360" spans="1:12" s="1" customFormat="1" ht="26.25" customHeight="1" x14ac:dyDescent="0.15">
      <c r="A9360" s="918"/>
      <c r="B9360" s="921" t="s">
        <v>4939</v>
      </c>
      <c r="C9360" s="922" t="s">
        <v>4941</v>
      </c>
      <c r="D9360" s="923">
        <v>43595</v>
      </c>
      <c r="E9360" s="921" t="s">
        <v>410</v>
      </c>
      <c r="F9360" s="921" t="s">
        <v>4944</v>
      </c>
      <c r="G9360" s="921"/>
      <c r="H9360" s="924" t="s">
        <v>30</v>
      </c>
      <c r="I9360" s="924"/>
      <c r="J9360" s="14" t="s">
        <v>31</v>
      </c>
      <c r="K9360" s="14" t="s">
        <v>32</v>
      </c>
      <c r="L9360" s="16">
        <v>100</v>
      </c>
    </row>
    <row r="9361" spans="1:12" s="1" customFormat="1" ht="396.75" customHeight="1" x14ac:dyDescent="0.15">
      <c r="A9361" s="918"/>
      <c r="B9361" s="921"/>
      <c r="C9361" s="922"/>
      <c r="D9361" s="923"/>
      <c r="E9361" s="921"/>
      <c r="F9361" s="921"/>
      <c r="G9361" s="921"/>
      <c r="H9361" s="924" t="s">
        <v>33</v>
      </c>
      <c r="I9361" s="924"/>
      <c r="J9361" s="14" t="s">
        <v>31</v>
      </c>
      <c r="K9361" s="14" t="s">
        <v>31</v>
      </c>
      <c r="L9361" s="16">
        <v>0</v>
      </c>
    </row>
    <row r="9362" spans="1:12" s="1" customFormat="1" ht="24" customHeight="1" x14ac:dyDescent="0.15">
      <c r="A9362" s="918"/>
      <c r="B9362" s="9" t="s">
        <v>34</v>
      </c>
      <c r="C9362" s="13" t="s">
        <v>35</v>
      </c>
      <c r="D9362" s="13" t="s">
        <v>36</v>
      </c>
      <c r="E9362" s="13" t="s">
        <v>37</v>
      </c>
      <c r="F9362" s="920"/>
      <c r="G9362" s="920"/>
      <c r="H9362" s="924" t="s">
        <v>38</v>
      </c>
      <c r="I9362" s="924"/>
      <c r="J9362" s="921" t="s">
        <v>31</v>
      </c>
      <c r="K9362" s="921" t="s">
        <v>32</v>
      </c>
      <c r="L9362" s="925">
        <v>600</v>
      </c>
    </row>
    <row r="9363" spans="1:12" s="1" customFormat="1" ht="24" customHeight="1" x14ac:dyDescent="0.15">
      <c r="A9363" s="918"/>
      <c r="B9363" s="14" t="s">
        <v>204</v>
      </c>
      <c r="C9363" s="14" t="s">
        <v>4944</v>
      </c>
      <c r="D9363" s="15">
        <v>43603</v>
      </c>
      <c r="E9363" s="14" t="s">
        <v>4943</v>
      </c>
      <c r="F9363" s="920"/>
      <c r="G9363" s="920"/>
      <c r="H9363" s="924"/>
      <c r="I9363" s="924"/>
      <c r="J9363" s="921"/>
      <c r="K9363" s="921"/>
      <c r="L9363" s="925"/>
    </row>
    <row r="9364" spans="1:12" s="1" customFormat="1" ht="24" customHeight="1" x14ac:dyDescent="0.15">
      <c r="A9364" s="918">
        <v>1743</v>
      </c>
      <c r="B9364" s="9" t="s">
        <v>22</v>
      </c>
      <c r="C9364" s="13" t="s">
        <v>23</v>
      </c>
      <c r="D9364" s="13" t="s">
        <v>24</v>
      </c>
      <c r="E9364" s="13" t="s">
        <v>25</v>
      </c>
      <c r="F9364" s="919" t="s">
        <v>17</v>
      </c>
      <c r="G9364" s="919"/>
      <c r="H9364" s="920"/>
      <c r="I9364" s="920"/>
      <c r="J9364" s="920"/>
      <c r="K9364" s="920"/>
      <c r="L9364" s="920"/>
    </row>
    <row r="9365" spans="1:12" s="1" customFormat="1" ht="26.25" customHeight="1" x14ac:dyDescent="0.15">
      <c r="A9365" s="918"/>
      <c r="B9365" s="921" t="s">
        <v>4945</v>
      </c>
      <c r="C9365" s="922" t="s">
        <v>4946</v>
      </c>
      <c r="D9365" s="923">
        <v>43590</v>
      </c>
      <c r="E9365" s="921" t="s">
        <v>53</v>
      </c>
      <c r="F9365" s="921" t="s">
        <v>2376</v>
      </c>
      <c r="G9365" s="921"/>
      <c r="H9365" s="924" t="s">
        <v>30</v>
      </c>
      <c r="I9365" s="924"/>
      <c r="J9365" s="14" t="s">
        <v>31</v>
      </c>
      <c r="K9365" s="14" t="s">
        <v>32</v>
      </c>
      <c r="L9365" s="16">
        <v>3108</v>
      </c>
    </row>
    <row r="9366" spans="1:12" s="1" customFormat="1" ht="302.25" customHeight="1" x14ac:dyDescent="0.15">
      <c r="A9366" s="918"/>
      <c r="B9366" s="921"/>
      <c r="C9366" s="922"/>
      <c r="D9366" s="923"/>
      <c r="E9366" s="921"/>
      <c r="F9366" s="921"/>
      <c r="G9366" s="921"/>
      <c r="H9366" s="924" t="s">
        <v>33</v>
      </c>
      <c r="I9366" s="924"/>
      <c r="J9366" s="14" t="s">
        <v>31</v>
      </c>
      <c r="K9366" s="14" t="s">
        <v>32</v>
      </c>
      <c r="L9366" s="16">
        <v>240.6</v>
      </c>
    </row>
    <row r="9367" spans="1:12" s="1" customFormat="1" ht="24" customHeight="1" x14ac:dyDescent="0.15">
      <c r="A9367" s="918"/>
      <c r="B9367" s="9" t="s">
        <v>34</v>
      </c>
      <c r="C9367" s="13" t="s">
        <v>35</v>
      </c>
      <c r="D9367" s="13" t="s">
        <v>36</v>
      </c>
      <c r="E9367" s="13" t="s">
        <v>37</v>
      </c>
      <c r="F9367" s="920"/>
      <c r="G9367" s="920"/>
      <c r="H9367" s="924" t="s">
        <v>38</v>
      </c>
      <c r="I9367" s="924"/>
      <c r="J9367" s="921" t="s">
        <v>31</v>
      </c>
      <c r="K9367" s="921" t="s">
        <v>31</v>
      </c>
      <c r="L9367" s="925">
        <v>0</v>
      </c>
    </row>
    <row r="9368" spans="1:12" s="1" customFormat="1" ht="24" customHeight="1" x14ac:dyDescent="0.15">
      <c r="A9368" s="918"/>
      <c r="B9368" s="14" t="s">
        <v>39</v>
      </c>
      <c r="C9368" s="14" t="s">
        <v>2376</v>
      </c>
      <c r="D9368" s="15">
        <v>43602</v>
      </c>
      <c r="E9368" s="14" t="s">
        <v>2377</v>
      </c>
      <c r="F9368" s="920"/>
      <c r="G9368" s="920"/>
      <c r="H9368" s="924"/>
      <c r="I9368" s="924"/>
      <c r="J9368" s="921"/>
      <c r="K9368" s="921"/>
      <c r="L9368" s="925"/>
    </row>
    <row r="9369" spans="1:12" s="1" customFormat="1" ht="24" customHeight="1" x14ac:dyDescent="0.15">
      <c r="A9369" s="918">
        <v>1744</v>
      </c>
      <c r="B9369" s="9" t="s">
        <v>22</v>
      </c>
      <c r="C9369" s="13" t="s">
        <v>23</v>
      </c>
      <c r="D9369" s="13" t="s">
        <v>24</v>
      </c>
      <c r="E9369" s="13" t="s">
        <v>25</v>
      </c>
      <c r="F9369" s="919" t="s">
        <v>17</v>
      </c>
      <c r="G9369" s="919"/>
      <c r="H9369" s="920"/>
      <c r="I9369" s="920"/>
      <c r="J9369" s="920"/>
      <c r="K9369" s="920"/>
      <c r="L9369" s="920"/>
    </row>
    <row r="9370" spans="1:12" s="1" customFormat="1" ht="26.25" customHeight="1" x14ac:dyDescent="0.15">
      <c r="A9370" s="918"/>
      <c r="B9370" s="921" t="s">
        <v>4947</v>
      </c>
      <c r="C9370" s="922" t="s">
        <v>4948</v>
      </c>
      <c r="D9370" s="923">
        <v>43606</v>
      </c>
      <c r="E9370" s="921" t="s">
        <v>115</v>
      </c>
      <c r="F9370" s="921" t="s">
        <v>116</v>
      </c>
      <c r="G9370" s="921"/>
      <c r="H9370" s="924" t="s">
        <v>30</v>
      </c>
      <c r="I9370" s="924"/>
      <c r="J9370" s="14" t="s">
        <v>31</v>
      </c>
      <c r="K9370" s="14" t="s">
        <v>32</v>
      </c>
      <c r="L9370" s="16">
        <v>1661.76</v>
      </c>
    </row>
    <row r="9371" spans="1:12" s="1" customFormat="1" ht="386.25" customHeight="1" x14ac:dyDescent="0.15">
      <c r="A9371" s="918"/>
      <c r="B9371" s="921"/>
      <c r="C9371" s="922"/>
      <c r="D9371" s="923"/>
      <c r="E9371" s="921"/>
      <c r="F9371" s="921"/>
      <c r="G9371" s="921"/>
      <c r="H9371" s="924" t="s">
        <v>33</v>
      </c>
      <c r="I9371" s="924"/>
      <c r="J9371" s="14" t="s">
        <v>31</v>
      </c>
      <c r="K9371" s="14" t="s">
        <v>32</v>
      </c>
      <c r="L9371" s="16">
        <v>561.09</v>
      </c>
    </row>
    <row r="9372" spans="1:12" s="1" customFormat="1" ht="24" customHeight="1" x14ac:dyDescent="0.15">
      <c r="A9372" s="918"/>
      <c r="B9372" s="9" t="s">
        <v>34</v>
      </c>
      <c r="C9372" s="13" t="s">
        <v>35</v>
      </c>
      <c r="D9372" s="13" t="s">
        <v>36</v>
      </c>
      <c r="E9372" s="13" t="s">
        <v>37</v>
      </c>
      <c r="F9372" s="920"/>
      <c r="G9372" s="920"/>
      <c r="H9372" s="924" t="s">
        <v>38</v>
      </c>
      <c r="I9372" s="924"/>
      <c r="J9372" s="921" t="s">
        <v>31</v>
      </c>
      <c r="K9372" s="921" t="s">
        <v>31</v>
      </c>
      <c r="L9372" s="925">
        <v>0</v>
      </c>
    </row>
    <row r="9373" spans="1:12" s="1" customFormat="1" ht="24" customHeight="1" x14ac:dyDescent="0.15">
      <c r="A9373" s="918"/>
      <c r="B9373" s="14" t="s">
        <v>229</v>
      </c>
      <c r="C9373" s="14" t="s">
        <v>116</v>
      </c>
      <c r="D9373" s="15">
        <v>43609</v>
      </c>
      <c r="E9373" s="14" t="s">
        <v>4256</v>
      </c>
      <c r="F9373" s="920"/>
      <c r="G9373" s="920"/>
      <c r="H9373" s="924"/>
      <c r="I9373" s="924"/>
      <c r="J9373" s="921"/>
      <c r="K9373" s="921"/>
      <c r="L9373" s="925"/>
    </row>
    <row r="9374" spans="1:12" s="1" customFormat="1" ht="24" customHeight="1" x14ac:dyDescent="0.15">
      <c r="A9374" s="918">
        <v>1745</v>
      </c>
      <c r="B9374" s="9" t="s">
        <v>22</v>
      </c>
      <c r="C9374" s="13" t="s">
        <v>23</v>
      </c>
      <c r="D9374" s="13" t="s">
        <v>24</v>
      </c>
      <c r="E9374" s="13" t="s">
        <v>25</v>
      </c>
      <c r="F9374" s="919" t="s">
        <v>17</v>
      </c>
      <c r="G9374" s="919"/>
      <c r="H9374" s="920"/>
      <c r="I9374" s="920"/>
      <c r="J9374" s="920"/>
      <c r="K9374" s="920"/>
      <c r="L9374" s="920"/>
    </row>
    <row r="9375" spans="1:12" s="1" customFormat="1" ht="26.25" customHeight="1" x14ac:dyDescent="0.15">
      <c r="A9375" s="918"/>
      <c r="B9375" s="921" t="s">
        <v>4947</v>
      </c>
      <c r="C9375" s="922" t="s">
        <v>4949</v>
      </c>
      <c r="D9375" s="923">
        <v>43663</v>
      </c>
      <c r="E9375" s="921" t="s">
        <v>115</v>
      </c>
      <c r="F9375" s="921" t="s">
        <v>347</v>
      </c>
      <c r="G9375" s="921"/>
      <c r="H9375" s="924" t="s">
        <v>30</v>
      </c>
      <c r="I9375" s="924"/>
      <c r="J9375" s="14" t="s">
        <v>31</v>
      </c>
      <c r="K9375" s="14" t="s">
        <v>32</v>
      </c>
      <c r="L9375" s="16">
        <v>624</v>
      </c>
    </row>
    <row r="9376" spans="1:12" s="1" customFormat="1" ht="197.25" customHeight="1" x14ac:dyDescent="0.15">
      <c r="A9376" s="918"/>
      <c r="B9376" s="921"/>
      <c r="C9376" s="922"/>
      <c r="D9376" s="923"/>
      <c r="E9376" s="921"/>
      <c r="F9376" s="921"/>
      <c r="G9376" s="921"/>
      <c r="H9376" s="924" t="s">
        <v>33</v>
      </c>
      <c r="I9376" s="924"/>
      <c r="J9376" s="14" t="s">
        <v>31</v>
      </c>
      <c r="K9376" s="14" t="s">
        <v>32</v>
      </c>
      <c r="L9376" s="16">
        <v>720.18</v>
      </c>
    </row>
    <row r="9377" spans="1:12" s="1" customFormat="1" ht="24" customHeight="1" x14ac:dyDescent="0.15">
      <c r="A9377" s="918"/>
      <c r="B9377" s="9" t="s">
        <v>34</v>
      </c>
      <c r="C9377" s="13" t="s">
        <v>35</v>
      </c>
      <c r="D9377" s="13" t="s">
        <v>36</v>
      </c>
      <c r="E9377" s="13" t="s">
        <v>37</v>
      </c>
      <c r="F9377" s="920"/>
      <c r="G9377" s="920"/>
      <c r="H9377" s="924" t="s">
        <v>38</v>
      </c>
      <c r="I9377" s="924"/>
      <c r="J9377" s="921" t="s">
        <v>31</v>
      </c>
      <c r="K9377" s="921" t="s">
        <v>31</v>
      </c>
      <c r="L9377" s="925">
        <v>0</v>
      </c>
    </row>
    <row r="9378" spans="1:12" s="1" customFormat="1" ht="24" customHeight="1" x14ac:dyDescent="0.15">
      <c r="A9378" s="918"/>
      <c r="B9378" s="14" t="s">
        <v>229</v>
      </c>
      <c r="C9378" s="14" t="s">
        <v>347</v>
      </c>
      <c r="D9378" s="15">
        <v>43665</v>
      </c>
      <c r="E9378" s="14" t="s">
        <v>691</v>
      </c>
      <c r="F9378" s="920"/>
      <c r="G9378" s="920"/>
      <c r="H9378" s="924"/>
      <c r="I9378" s="924"/>
      <c r="J9378" s="921"/>
      <c r="K9378" s="921"/>
      <c r="L9378" s="925"/>
    </row>
    <row r="9379" spans="1:12" s="1" customFormat="1" ht="24" customHeight="1" x14ac:dyDescent="0.15">
      <c r="A9379" s="918">
        <v>1746</v>
      </c>
      <c r="B9379" s="9" t="s">
        <v>22</v>
      </c>
      <c r="C9379" s="13" t="s">
        <v>23</v>
      </c>
      <c r="D9379" s="13" t="s">
        <v>24</v>
      </c>
      <c r="E9379" s="13" t="s">
        <v>25</v>
      </c>
      <c r="F9379" s="919" t="s">
        <v>17</v>
      </c>
      <c r="G9379" s="919"/>
      <c r="H9379" s="920"/>
      <c r="I9379" s="920"/>
      <c r="J9379" s="920"/>
      <c r="K9379" s="920"/>
      <c r="L9379" s="920"/>
    </row>
    <row r="9380" spans="1:12" s="1" customFormat="1" ht="26.25" customHeight="1" x14ac:dyDescent="0.15">
      <c r="A9380" s="918"/>
      <c r="B9380" s="921" t="s">
        <v>4947</v>
      </c>
      <c r="C9380" s="922" t="s">
        <v>4950</v>
      </c>
      <c r="D9380" s="923">
        <v>43677</v>
      </c>
      <c r="E9380" s="921" t="s">
        <v>1164</v>
      </c>
      <c r="F9380" s="921" t="s">
        <v>4951</v>
      </c>
      <c r="G9380" s="921"/>
      <c r="H9380" s="924" t="s">
        <v>30</v>
      </c>
      <c r="I9380" s="924"/>
      <c r="J9380" s="14" t="s">
        <v>31</v>
      </c>
      <c r="K9380" s="14" t="s">
        <v>32</v>
      </c>
      <c r="L9380" s="16">
        <v>1764.89</v>
      </c>
    </row>
    <row r="9381" spans="1:12" s="1" customFormat="1" ht="409.2" customHeight="1" x14ac:dyDescent="0.15">
      <c r="A9381" s="918"/>
      <c r="B9381" s="921"/>
      <c r="C9381" s="922"/>
      <c r="D9381" s="923"/>
      <c r="E9381" s="921"/>
      <c r="F9381" s="921"/>
      <c r="G9381" s="921"/>
      <c r="H9381" s="924" t="s">
        <v>33</v>
      </c>
      <c r="I9381" s="924"/>
      <c r="J9381" s="921" t="s">
        <v>31</v>
      </c>
      <c r="K9381" s="921" t="s">
        <v>32</v>
      </c>
      <c r="L9381" s="925">
        <v>488.28</v>
      </c>
    </row>
    <row r="9382" spans="1:12" s="1" customFormat="1" ht="19.350000000000001" customHeight="1" x14ac:dyDescent="0.15">
      <c r="A9382" s="918"/>
      <c r="B9382" s="921"/>
      <c r="C9382" s="922"/>
      <c r="D9382" s="923"/>
      <c r="E9382" s="921"/>
      <c r="F9382" s="921"/>
      <c r="G9382" s="921"/>
      <c r="H9382" s="924"/>
      <c r="I9382" s="924"/>
      <c r="J9382" s="921"/>
      <c r="K9382" s="921"/>
      <c r="L9382" s="925"/>
    </row>
    <row r="9383" spans="1:12" s="1" customFormat="1" ht="24" customHeight="1" x14ac:dyDescent="0.15">
      <c r="A9383" s="918"/>
      <c r="B9383" s="9" t="s">
        <v>34</v>
      </c>
      <c r="C9383" s="13" t="s">
        <v>35</v>
      </c>
      <c r="D9383" s="13" t="s">
        <v>36</v>
      </c>
      <c r="E9383" s="13" t="s">
        <v>37</v>
      </c>
      <c r="F9383" s="920"/>
      <c r="G9383" s="920"/>
      <c r="H9383" s="924" t="s">
        <v>38</v>
      </c>
      <c r="I9383" s="924"/>
      <c r="J9383" s="921" t="s">
        <v>31</v>
      </c>
      <c r="K9383" s="921" t="s">
        <v>32</v>
      </c>
      <c r="L9383" s="925">
        <v>114.67</v>
      </c>
    </row>
    <row r="9384" spans="1:12" s="1" customFormat="1" ht="24" customHeight="1" x14ac:dyDescent="0.15">
      <c r="A9384" s="918"/>
      <c r="B9384" s="14" t="s">
        <v>229</v>
      </c>
      <c r="C9384" s="14" t="s">
        <v>4951</v>
      </c>
      <c r="D9384" s="15">
        <v>43694</v>
      </c>
      <c r="E9384" s="14" t="s">
        <v>4952</v>
      </c>
      <c r="F9384" s="920"/>
      <c r="G9384" s="920"/>
      <c r="H9384" s="924"/>
      <c r="I9384" s="924"/>
      <c r="J9384" s="921"/>
      <c r="K9384" s="921"/>
      <c r="L9384" s="925"/>
    </row>
    <row r="9385" spans="1:12" s="1" customFormat="1" ht="24" customHeight="1" x14ac:dyDescent="0.15">
      <c r="A9385" s="918">
        <v>1747</v>
      </c>
      <c r="B9385" s="9" t="s">
        <v>22</v>
      </c>
      <c r="C9385" s="13" t="s">
        <v>23</v>
      </c>
      <c r="D9385" s="13" t="s">
        <v>24</v>
      </c>
      <c r="E9385" s="13" t="s">
        <v>25</v>
      </c>
      <c r="F9385" s="919" t="s">
        <v>17</v>
      </c>
      <c r="G9385" s="919"/>
      <c r="H9385" s="920"/>
      <c r="I9385" s="920"/>
      <c r="J9385" s="920"/>
      <c r="K9385" s="920"/>
      <c r="L9385" s="920"/>
    </row>
    <row r="9386" spans="1:12" s="1" customFormat="1" ht="26.25" customHeight="1" x14ac:dyDescent="0.15">
      <c r="A9386" s="918"/>
      <c r="B9386" s="921" t="s">
        <v>4947</v>
      </c>
      <c r="C9386" s="922" t="s">
        <v>4950</v>
      </c>
      <c r="D9386" s="923">
        <v>43677</v>
      </c>
      <c r="E9386" s="921" t="s">
        <v>1164</v>
      </c>
      <c r="F9386" s="921" t="s">
        <v>2110</v>
      </c>
      <c r="G9386" s="921"/>
      <c r="H9386" s="924" t="s">
        <v>30</v>
      </c>
      <c r="I9386" s="924"/>
      <c r="J9386" s="14" t="s">
        <v>31</v>
      </c>
      <c r="K9386" s="14" t="s">
        <v>32</v>
      </c>
      <c r="L9386" s="16">
        <v>1444.05</v>
      </c>
    </row>
    <row r="9387" spans="1:12" s="1" customFormat="1" ht="409.2" customHeight="1" x14ac:dyDescent="0.15">
      <c r="A9387" s="918"/>
      <c r="B9387" s="921"/>
      <c r="C9387" s="922"/>
      <c r="D9387" s="923"/>
      <c r="E9387" s="921"/>
      <c r="F9387" s="921"/>
      <c r="G9387" s="921"/>
      <c r="H9387" s="924" t="s">
        <v>33</v>
      </c>
      <c r="I9387" s="924"/>
      <c r="J9387" s="921" t="s">
        <v>31</v>
      </c>
      <c r="K9387" s="921" t="s">
        <v>32</v>
      </c>
      <c r="L9387" s="925">
        <v>7078.28</v>
      </c>
    </row>
    <row r="9388" spans="1:12" s="1" customFormat="1" ht="19.350000000000001" customHeight="1" x14ac:dyDescent="0.15">
      <c r="A9388" s="918"/>
      <c r="B9388" s="921"/>
      <c r="C9388" s="922"/>
      <c r="D9388" s="923"/>
      <c r="E9388" s="921"/>
      <c r="F9388" s="921"/>
      <c r="G9388" s="921"/>
      <c r="H9388" s="924"/>
      <c r="I9388" s="924"/>
      <c r="J9388" s="921"/>
      <c r="K9388" s="921"/>
      <c r="L9388" s="925"/>
    </row>
    <row r="9389" spans="1:12" s="1" customFormat="1" ht="24" customHeight="1" x14ac:dyDescent="0.15">
      <c r="A9389" s="918"/>
      <c r="B9389" s="9" t="s">
        <v>34</v>
      </c>
      <c r="C9389" s="13" t="s">
        <v>35</v>
      </c>
      <c r="D9389" s="13" t="s">
        <v>36</v>
      </c>
      <c r="E9389" s="13" t="s">
        <v>37</v>
      </c>
      <c r="F9389" s="920"/>
      <c r="G9389" s="920"/>
      <c r="H9389" s="924" t="s">
        <v>38</v>
      </c>
      <c r="I9389" s="924"/>
      <c r="J9389" s="921" t="s">
        <v>31</v>
      </c>
      <c r="K9389" s="921" t="s">
        <v>32</v>
      </c>
      <c r="L9389" s="925">
        <v>80.03</v>
      </c>
    </row>
    <row r="9390" spans="1:12" s="1" customFormat="1" ht="24" customHeight="1" x14ac:dyDescent="0.15">
      <c r="A9390" s="918"/>
      <c r="B9390" s="14" t="s">
        <v>229</v>
      </c>
      <c r="C9390" s="14" t="s">
        <v>2110</v>
      </c>
      <c r="D9390" s="15">
        <v>43694</v>
      </c>
      <c r="E9390" s="14" t="s">
        <v>4952</v>
      </c>
      <c r="F9390" s="920"/>
      <c r="G9390" s="920"/>
      <c r="H9390" s="924"/>
      <c r="I9390" s="924"/>
      <c r="J9390" s="921"/>
      <c r="K9390" s="921"/>
      <c r="L9390" s="925"/>
    </row>
    <row r="9391" spans="1:12" s="1" customFormat="1" ht="24" customHeight="1" x14ac:dyDescent="0.15">
      <c r="A9391" s="918">
        <v>1748</v>
      </c>
      <c r="B9391" s="9" t="s">
        <v>22</v>
      </c>
      <c r="C9391" s="13" t="s">
        <v>23</v>
      </c>
      <c r="D9391" s="13" t="s">
        <v>24</v>
      </c>
      <c r="E9391" s="13" t="s">
        <v>25</v>
      </c>
      <c r="F9391" s="919" t="s">
        <v>17</v>
      </c>
      <c r="G9391" s="919"/>
      <c r="H9391" s="920"/>
      <c r="I9391" s="920"/>
      <c r="J9391" s="920"/>
      <c r="K9391" s="920"/>
      <c r="L9391" s="920"/>
    </row>
    <row r="9392" spans="1:12" s="1" customFormat="1" ht="26.25" customHeight="1" x14ac:dyDescent="0.15">
      <c r="A9392" s="918"/>
      <c r="B9392" s="921" t="s">
        <v>4953</v>
      </c>
      <c r="C9392" s="922" t="s">
        <v>4954</v>
      </c>
      <c r="D9392" s="923">
        <v>43677</v>
      </c>
      <c r="E9392" s="921" t="s">
        <v>1164</v>
      </c>
      <c r="F9392" s="921" t="s">
        <v>4951</v>
      </c>
      <c r="G9392" s="921"/>
      <c r="H9392" s="924" t="s">
        <v>30</v>
      </c>
      <c r="I9392" s="924"/>
      <c r="J9392" s="14" t="s">
        <v>31</v>
      </c>
      <c r="K9392" s="14" t="s">
        <v>32</v>
      </c>
      <c r="L9392" s="16">
        <v>816</v>
      </c>
    </row>
    <row r="9393" spans="1:12" s="1" customFormat="1" ht="409.2" customHeight="1" x14ac:dyDescent="0.15">
      <c r="A9393" s="918"/>
      <c r="B9393" s="921"/>
      <c r="C9393" s="922"/>
      <c r="D9393" s="923"/>
      <c r="E9393" s="921"/>
      <c r="F9393" s="921"/>
      <c r="G9393" s="921"/>
      <c r="H9393" s="924" t="s">
        <v>33</v>
      </c>
      <c r="I9393" s="924"/>
      <c r="J9393" s="921" t="s">
        <v>31</v>
      </c>
      <c r="K9393" s="921" t="s">
        <v>32</v>
      </c>
      <c r="L9393" s="925">
        <v>731.98</v>
      </c>
    </row>
    <row r="9394" spans="1:12" s="1" customFormat="1" ht="397.35" customHeight="1" x14ac:dyDescent="0.15">
      <c r="A9394" s="918"/>
      <c r="B9394" s="921"/>
      <c r="C9394" s="922"/>
      <c r="D9394" s="923"/>
      <c r="E9394" s="921"/>
      <c r="F9394" s="921"/>
      <c r="G9394" s="921"/>
      <c r="H9394" s="924"/>
      <c r="I9394" s="924"/>
      <c r="J9394" s="921"/>
      <c r="K9394" s="921"/>
      <c r="L9394" s="925"/>
    </row>
    <row r="9395" spans="1:12" s="1" customFormat="1" ht="24" customHeight="1" x14ac:dyDescent="0.15">
      <c r="A9395" s="918"/>
      <c r="B9395" s="9" t="s">
        <v>34</v>
      </c>
      <c r="C9395" s="13" t="s">
        <v>35</v>
      </c>
      <c r="D9395" s="13" t="s">
        <v>36</v>
      </c>
      <c r="E9395" s="13" t="s">
        <v>37</v>
      </c>
      <c r="F9395" s="920"/>
      <c r="G9395" s="920"/>
      <c r="H9395" s="924" t="s">
        <v>38</v>
      </c>
      <c r="I9395" s="924"/>
      <c r="J9395" s="921" t="s">
        <v>31</v>
      </c>
      <c r="K9395" s="921" t="s">
        <v>32</v>
      </c>
      <c r="L9395" s="925">
        <v>156.5</v>
      </c>
    </row>
    <row r="9396" spans="1:12" s="1" customFormat="1" ht="24" customHeight="1" x14ac:dyDescent="0.15">
      <c r="A9396" s="918"/>
      <c r="B9396" s="14" t="s">
        <v>39</v>
      </c>
      <c r="C9396" s="14" t="s">
        <v>4951</v>
      </c>
      <c r="D9396" s="15">
        <v>43694</v>
      </c>
      <c r="E9396" s="14" t="s">
        <v>4952</v>
      </c>
      <c r="F9396" s="920"/>
      <c r="G9396" s="920"/>
      <c r="H9396" s="924"/>
      <c r="I9396" s="924"/>
      <c r="J9396" s="921"/>
      <c r="K9396" s="921"/>
      <c r="L9396" s="925"/>
    </row>
    <row r="9397" spans="1:12" s="1" customFormat="1" ht="24" customHeight="1" x14ac:dyDescent="0.15">
      <c r="A9397" s="918">
        <v>1749</v>
      </c>
      <c r="B9397" s="9" t="s">
        <v>22</v>
      </c>
      <c r="C9397" s="13" t="s">
        <v>23</v>
      </c>
      <c r="D9397" s="13" t="s">
        <v>24</v>
      </c>
      <c r="E9397" s="13" t="s">
        <v>25</v>
      </c>
      <c r="F9397" s="919" t="s">
        <v>17</v>
      </c>
      <c r="G9397" s="919"/>
      <c r="H9397" s="920"/>
      <c r="I9397" s="920"/>
      <c r="J9397" s="920"/>
      <c r="K9397" s="920"/>
      <c r="L9397" s="920"/>
    </row>
    <row r="9398" spans="1:12" s="1" customFormat="1" ht="26.25" customHeight="1" x14ac:dyDescent="0.15">
      <c r="A9398" s="918"/>
      <c r="B9398" s="921" t="s">
        <v>4953</v>
      </c>
      <c r="C9398" s="922" t="s">
        <v>4954</v>
      </c>
      <c r="D9398" s="923">
        <v>43677</v>
      </c>
      <c r="E9398" s="921" t="s">
        <v>1164</v>
      </c>
      <c r="F9398" s="921" t="s">
        <v>2110</v>
      </c>
      <c r="G9398" s="921"/>
      <c r="H9398" s="924" t="s">
        <v>30</v>
      </c>
      <c r="I9398" s="924"/>
      <c r="J9398" s="14" t="s">
        <v>31</v>
      </c>
      <c r="K9398" s="14" t="s">
        <v>32</v>
      </c>
      <c r="L9398" s="16">
        <v>505</v>
      </c>
    </row>
    <row r="9399" spans="1:12" s="1" customFormat="1" ht="409.2" customHeight="1" x14ac:dyDescent="0.15">
      <c r="A9399" s="918"/>
      <c r="B9399" s="921"/>
      <c r="C9399" s="922"/>
      <c r="D9399" s="923"/>
      <c r="E9399" s="921"/>
      <c r="F9399" s="921"/>
      <c r="G9399" s="921"/>
      <c r="H9399" s="924" t="s">
        <v>33</v>
      </c>
      <c r="I9399" s="924"/>
      <c r="J9399" s="921" t="s">
        <v>31</v>
      </c>
      <c r="K9399" s="921" t="s">
        <v>32</v>
      </c>
      <c r="L9399" s="925">
        <v>1007.74</v>
      </c>
    </row>
    <row r="9400" spans="1:12" s="1" customFormat="1" ht="397.35" customHeight="1" x14ac:dyDescent="0.15">
      <c r="A9400" s="918"/>
      <c r="B9400" s="921"/>
      <c r="C9400" s="922"/>
      <c r="D9400" s="923"/>
      <c r="E9400" s="921"/>
      <c r="F9400" s="921"/>
      <c r="G9400" s="921"/>
      <c r="H9400" s="924"/>
      <c r="I9400" s="924"/>
      <c r="J9400" s="921"/>
      <c r="K9400" s="921"/>
      <c r="L9400" s="925"/>
    </row>
    <row r="9401" spans="1:12" s="1" customFormat="1" ht="24" customHeight="1" x14ac:dyDescent="0.15">
      <c r="A9401" s="918"/>
      <c r="B9401" s="9" t="s">
        <v>34</v>
      </c>
      <c r="C9401" s="13" t="s">
        <v>35</v>
      </c>
      <c r="D9401" s="13" t="s">
        <v>36</v>
      </c>
      <c r="E9401" s="13" t="s">
        <v>37</v>
      </c>
      <c r="F9401" s="920"/>
      <c r="G9401" s="920"/>
      <c r="H9401" s="924" t="s">
        <v>38</v>
      </c>
      <c r="I9401" s="924"/>
      <c r="J9401" s="921" t="s">
        <v>31</v>
      </c>
      <c r="K9401" s="921" t="s">
        <v>32</v>
      </c>
      <c r="L9401" s="925">
        <v>37.97</v>
      </c>
    </row>
    <row r="9402" spans="1:12" s="1" customFormat="1" ht="24" customHeight="1" x14ac:dyDescent="0.15">
      <c r="A9402" s="918"/>
      <c r="B9402" s="14" t="s">
        <v>39</v>
      </c>
      <c r="C9402" s="14" t="s">
        <v>2110</v>
      </c>
      <c r="D9402" s="15">
        <v>43694</v>
      </c>
      <c r="E9402" s="14" t="s">
        <v>4952</v>
      </c>
      <c r="F9402" s="920"/>
      <c r="G9402" s="920"/>
      <c r="H9402" s="924"/>
      <c r="I9402" s="924"/>
      <c r="J9402" s="921"/>
      <c r="K9402" s="921"/>
      <c r="L9402" s="925"/>
    </row>
    <row r="9403" spans="1:12" s="1" customFormat="1" ht="24" customHeight="1" x14ac:dyDescent="0.15">
      <c r="A9403" s="918">
        <v>1750</v>
      </c>
      <c r="B9403" s="9" t="s">
        <v>22</v>
      </c>
      <c r="C9403" s="13" t="s">
        <v>23</v>
      </c>
      <c r="D9403" s="13" t="s">
        <v>24</v>
      </c>
      <c r="E9403" s="13" t="s">
        <v>25</v>
      </c>
      <c r="F9403" s="919" t="s">
        <v>17</v>
      </c>
      <c r="G9403" s="919"/>
      <c r="H9403" s="920"/>
      <c r="I9403" s="920"/>
      <c r="J9403" s="920"/>
      <c r="K9403" s="920"/>
      <c r="L9403" s="920"/>
    </row>
    <row r="9404" spans="1:12" s="1" customFormat="1" ht="26.25" customHeight="1" x14ac:dyDescent="0.15">
      <c r="A9404" s="918"/>
      <c r="B9404" s="921" t="s">
        <v>4955</v>
      </c>
      <c r="C9404" s="922" t="s">
        <v>4956</v>
      </c>
      <c r="D9404" s="923">
        <v>43585</v>
      </c>
      <c r="E9404" s="921" t="s">
        <v>266</v>
      </c>
      <c r="F9404" s="921" t="s">
        <v>363</v>
      </c>
      <c r="G9404" s="921"/>
      <c r="H9404" s="924" t="s">
        <v>30</v>
      </c>
      <c r="I9404" s="924"/>
      <c r="J9404" s="14" t="s">
        <v>31</v>
      </c>
      <c r="K9404" s="14" t="s">
        <v>32</v>
      </c>
      <c r="L9404" s="16">
        <v>389</v>
      </c>
    </row>
    <row r="9405" spans="1:12" s="1" customFormat="1" ht="155.25" customHeight="1" x14ac:dyDescent="0.15">
      <c r="A9405" s="918"/>
      <c r="B9405" s="921"/>
      <c r="C9405" s="922"/>
      <c r="D9405" s="923"/>
      <c r="E9405" s="921"/>
      <c r="F9405" s="921"/>
      <c r="G9405" s="921"/>
      <c r="H9405" s="924" t="s">
        <v>33</v>
      </c>
      <c r="I9405" s="924"/>
      <c r="J9405" s="14" t="s">
        <v>31</v>
      </c>
      <c r="K9405" s="14" t="s">
        <v>32</v>
      </c>
      <c r="L9405" s="16">
        <v>459.13</v>
      </c>
    </row>
    <row r="9406" spans="1:12" s="1" customFormat="1" ht="24" customHeight="1" x14ac:dyDescent="0.15">
      <c r="A9406" s="918"/>
      <c r="B9406" s="9" t="s">
        <v>34</v>
      </c>
      <c r="C9406" s="13" t="s">
        <v>35</v>
      </c>
      <c r="D9406" s="13" t="s">
        <v>36</v>
      </c>
      <c r="E9406" s="13" t="s">
        <v>37</v>
      </c>
      <c r="F9406" s="920"/>
      <c r="G9406" s="920"/>
      <c r="H9406" s="924" t="s">
        <v>38</v>
      </c>
      <c r="I9406" s="924"/>
      <c r="J9406" s="921" t="s">
        <v>31</v>
      </c>
      <c r="K9406" s="921" t="s">
        <v>31</v>
      </c>
      <c r="L9406" s="925">
        <v>0</v>
      </c>
    </row>
    <row r="9407" spans="1:12" s="1" customFormat="1" ht="24" customHeight="1" x14ac:dyDescent="0.15">
      <c r="A9407" s="918"/>
      <c r="B9407" s="14" t="s">
        <v>204</v>
      </c>
      <c r="C9407" s="14" t="s">
        <v>363</v>
      </c>
      <c r="D9407" s="15">
        <v>43587</v>
      </c>
      <c r="E9407" s="14" t="s">
        <v>1353</v>
      </c>
      <c r="F9407" s="920"/>
      <c r="G9407" s="920"/>
      <c r="H9407" s="924"/>
      <c r="I9407" s="924"/>
      <c r="J9407" s="921"/>
      <c r="K9407" s="921"/>
      <c r="L9407" s="925"/>
    </row>
    <row r="9408" spans="1:12" s="1" customFormat="1" ht="24" customHeight="1" x14ac:dyDescent="0.15">
      <c r="A9408" s="918">
        <v>1751</v>
      </c>
      <c r="B9408" s="9" t="s">
        <v>22</v>
      </c>
      <c r="C9408" s="13" t="s">
        <v>23</v>
      </c>
      <c r="D9408" s="13" t="s">
        <v>24</v>
      </c>
      <c r="E9408" s="13" t="s">
        <v>25</v>
      </c>
      <c r="F9408" s="919" t="s">
        <v>17</v>
      </c>
      <c r="G9408" s="919"/>
      <c r="H9408" s="920"/>
      <c r="I9408" s="920"/>
      <c r="J9408" s="920"/>
      <c r="K9408" s="920"/>
      <c r="L9408" s="920"/>
    </row>
    <row r="9409" spans="1:12" s="1" customFormat="1" ht="26.25" customHeight="1" x14ac:dyDescent="0.15">
      <c r="A9409" s="918"/>
      <c r="B9409" s="921" t="s">
        <v>4957</v>
      </c>
      <c r="C9409" s="922" t="s">
        <v>4958</v>
      </c>
      <c r="D9409" s="923">
        <v>43570</v>
      </c>
      <c r="E9409" s="921" t="s">
        <v>2854</v>
      </c>
      <c r="F9409" s="921" t="s">
        <v>4959</v>
      </c>
      <c r="G9409" s="921"/>
      <c r="H9409" s="924" t="s">
        <v>30</v>
      </c>
      <c r="I9409" s="924"/>
      <c r="J9409" s="14" t="s">
        <v>32</v>
      </c>
      <c r="K9409" s="14" t="s">
        <v>32</v>
      </c>
      <c r="L9409" s="16">
        <v>896.5</v>
      </c>
    </row>
    <row r="9410" spans="1:12" s="1" customFormat="1" ht="291.75" customHeight="1" x14ac:dyDescent="0.15">
      <c r="A9410" s="918"/>
      <c r="B9410" s="921"/>
      <c r="C9410" s="922"/>
      <c r="D9410" s="923"/>
      <c r="E9410" s="921"/>
      <c r="F9410" s="921"/>
      <c r="G9410" s="921"/>
      <c r="H9410" s="924" t="s">
        <v>33</v>
      </c>
      <c r="I9410" s="924"/>
      <c r="J9410" s="14" t="s">
        <v>31</v>
      </c>
      <c r="K9410" s="14" t="s">
        <v>31</v>
      </c>
      <c r="L9410" s="16">
        <v>0</v>
      </c>
    </row>
    <row r="9411" spans="1:12" s="1" customFormat="1" ht="24" customHeight="1" x14ac:dyDescent="0.15">
      <c r="A9411" s="918"/>
      <c r="B9411" s="9" t="s">
        <v>34</v>
      </c>
      <c r="C9411" s="13" t="s">
        <v>35</v>
      </c>
      <c r="D9411" s="13" t="s">
        <v>36</v>
      </c>
      <c r="E9411" s="13" t="s">
        <v>37</v>
      </c>
      <c r="F9411" s="920"/>
      <c r="G9411" s="920"/>
      <c r="H9411" s="924" t="s">
        <v>38</v>
      </c>
      <c r="I9411" s="924"/>
      <c r="J9411" s="921" t="s">
        <v>32</v>
      </c>
      <c r="K9411" s="921" t="s">
        <v>31</v>
      </c>
      <c r="L9411" s="925">
        <v>189.5</v>
      </c>
    </row>
    <row r="9412" spans="1:12" s="1" customFormat="1" ht="24" customHeight="1" x14ac:dyDescent="0.15">
      <c r="A9412" s="918"/>
      <c r="B9412" s="14" t="s">
        <v>429</v>
      </c>
      <c r="C9412" s="14" t="s">
        <v>4959</v>
      </c>
      <c r="D9412" s="15">
        <v>43575</v>
      </c>
      <c r="E9412" s="14" t="s">
        <v>3196</v>
      </c>
      <c r="F9412" s="920"/>
      <c r="G9412" s="920"/>
      <c r="H9412" s="924"/>
      <c r="I9412" s="924"/>
      <c r="J9412" s="921"/>
      <c r="K9412" s="921"/>
      <c r="L9412" s="925"/>
    </row>
    <row r="9413" spans="1:12" s="1" customFormat="1" ht="24" customHeight="1" x14ac:dyDescent="0.15">
      <c r="A9413" s="918">
        <v>1752</v>
      </c>
      <c r="B9413" s="9" t="s">
        <v>22</v>
      </c>
      <c r="C9413" s="13" t="s">
        <v>23</v>
      </c>
      <c r="D9413" s="13" t="s">
        <v>24</v>
      </c>
      <c r="E9413" s="13" t="s">
        <v>25</v>
      </c>
      <c r="F9413" s="919" t="s">
        <v>17</v>
      </c>
      <c r="G9413" s="919"/>
      <c r="H9413" s="920"/>
      <c r="I9413" s="920"/>
      <c r="J9413" s="920"/>
      <c r="K9413" s="920"/>
      <c r="L9413" s="920"/>
    </row>
    <row r="9414" spans="1:12" s="1" customFormat="1" ht="26.25" customHeight="1" x14ac:dyDescent="0.15">
      <c r="A9414" s="918"/>
      <c r="B9414" s="921" t="s">
        <v>4957</v>
      </c>
      <c r="C9414" s="922" t="s">
        <v>4960</v>
      </c>
      <c r="D9414" s="923">
        <v>43633</v>
      </c>
      <c r="E9414" s="921" t="s">
        <v>2854</v>
      </c>
      <c r="F9414" s="921" t="s">
        <v>4959</v>
      </c>
      <c r="G9414" s="921"/>
      <c r="H9414" s="924" t="s">
        <v>30</v>
      </c>
      <c r="I9414" s="924"/>
      <c r="J9414" s="14" t="s">
        <v>31</v>
      </c>
      <c r="K9414" s="14" t="s">
        <v>32</v>
      </c>
      <c r="L9414" s="16">
        <v>268.60000000000002</v>
      </c>
    </row>
    <row r="9415" spans="1:12" s="1" customFormat="1" ht="375.75" customHeight="1" x14ac:dyDescent="0.15">
      <c r="A9415" s="918"/>
      <c r="B9415" s="921"/>
      <c r="C9415" s="922"/>
      <c r="D9415" s="923"/>
      <c r="E9415" s="921"/>
      <c r="F9415" s="921"/>
      <c r="G9415" s="921"/>
      <c r="H9415" s="924" t="s">
        <v>33</v>
      </c>
      <c r="I9415" s="924"/>
      <c r="J9415" s="14" t="s">
        <v>31</v>
      </c>
      <c r="K9415" s="14" t="s">
        <v>32</v>
      </c>
      <c r="L9415" s="16">
        <v>335.74</v>
      </c>
    </row>
    <row r="9416" spans="1:12" s="1" customFormat="1" ht="24" customHeight="1" x14ac:dyDescent="0.15">
      <c r="A9416" s="918"/>
      <c r="B9416" s="9" t="s">
        <v>34</v>
      </c>
      <c r="C9416" s="13" t="s">
        <v>35</v>
      </c>
      <c r="D9416" s="13" t="s">
        <v>36</v>
      </c>
      <c r="E9416" s="13" t="s">
        <v>37</v>
      </c>
      <c r="F9416" s="920"/>
      <c r="G9416" s="920"/>
      <c r="H9416" s="924" t="s">
        <v>38</v>
      </c>
      <c r="I9416" s="924"/>
      <c r="J9416" s="921" t="s">
        <v>31</v>
      </c>
      <c r="K9416" s="921" t="s">
        <v>31</v>
      </c>
      <c r="L9416" s="925">
        <v>0</v>
      </c>
    </row>
    <row r="9417" spans="1:12" s="1" customFormat="1" ht="24" customHeight="1" x14ac:dyDescent="0.15">
      <c r="A9417" s="918"/>
      <c r="B9417" s="14" t="s">
        <v>429</v>
      </c>
      <c r="C9417" s="14" t="s">
        <v>4959</v>
      </c>
      <c r="D9417" s="15">
        <v>43638</v>
      </c>
      <c r="E9417" s="14" t="s">
        <v>619</v>
      </c>
      <c r="F9417" s="920"/>
      <c r="G9417" s="920"/>
      <c r="H9417" s="924"/>
      <c r="I9417" s="924"/>
      <c r="J9417" s="921"/>
      <c r="K9417" s="921"/>
      <c r="L9417" s="925"/>
    </row>
    <row r="9418" spans="1:12" s="1" customFormat="1" ht="24" customHeight="1" x14ac:dyDescent="0.15">
      <c r="A9418" s="918">
        <v>1753</v>
      </c>
      <c r="B9418" s="9" t="s">
        <v>22</v>
      </c>
      <c r="C9418" s="13" t="s">
        <v>23</v>
      </c>
      <c r="D9418" s="13" t="s">
        <v>24</v>
      </c>
      <c r="E9418" s="13" t="s">
        <v>25</v>
      </c>
      <c r="F9418" s="919" t="s">
        <v>17</v>
      </c>
      <c r="G9418" s="919"/>
      <c r="H9418" s="920"/>
      <c r="I9418" s="920"/>
      <c r="J9418" s="920"/>
      <c r="K9418" s="920"/>
      <c r="L9418" s="920"/>
    </row>
    <row r="9419" spans="1:12" s="1" customFormat="1" ht="26.25" customHeight="1" x14ac:dyDescent="0.15">
      <c r="A9419" s="918"/>
      <c r="B9419" s="921" t="s">
        <v>4961</v>
      </c>
      <c r="C9419" s="921" t="s">
        <v>4962</v>
      </c>
      <c r="D9419" s="923">
        <v>43572</v>
      </c>
      <c r="E9419" s="921" t="s">
        <v>115</v>
      </c>
      <c r="F9419" s="921" t="s">
        <v>168</v>
      </c>
      <c r="G9419" s="921"/>
      <c r="H9419" s="924" t="s">
        <v>30</v>
      </c>
      <c r="I9419" s="924"/>
      <c r="J9419" s="14" t="s">
        <v>31</v>
      </c>
      <c r="K9419" s="14" t="s">
        <v>32</v>
      </c>
      <c r="L9419" s="16">
        <v>226</v>
      </c>
    </row>
    <row r="9420" spans="1:12" s="1" customFormat="1" ht="92.25" customHeight="1" x14ac:dyDescent="0.15">
      <c r="A9420" s="918"/>
      <c r="B9420" s="921"/>
      <c r="C9420" s="921"/>
      <c r="D9420" s="923"/>
      <c r="E9420" s="921"/>
      <c r="F9420" s="921"/>
      <c r="G9420" s="921"/>
      <c r="H9420" s="924" t="s">
        <v>33</v>
      </c>
      <c r="I9420" s="924"/>
      <c r="J9420" s="14" t="s">
        <v>31</v>
      </c>
      <c r="K9420" s="14" t="s">
        <v>32</v>
      </c>
      <c r="L9420" s="16">
        <v>491.6</v>
      </c>
    </row>
    <row r="9421" spans="1:12" s="1" customFormat="1" ht="24" customHeight="1" x14ac:dyDescent="0.15">
      <c r="A9421" s="918"/>
      <c r="B9421" s="9" t="s">
        <v>34</v>
      </c>
      <c r="C9421" s="13" t="s">
        <v>35</v>
      </c>
      <c r="D9421" s="13" t="s">
        <v>36</v>
      </c>
      <c r="E9421" s="13" t="s">
        <v>37</v>
      </c>
      <c r="F9421" s="920"/>
      <c r="G9421" s="920"/>
      <c r="H9421" s="924" t="s">
        <v>38</v>
      </c>
      <c r="I9421" s="924"/>
      <c r="J9421" s="921" t="s">
        <v>31</v>
      </c>
      <c r="K9421" s="921" t="s">
        <v>31</v>
      </c>
      <c r="L9421" s="925">
        <v>0</v>
      </c>
    </row>
    <row r="9422" spans="1:12" s="1" customFormat="1" ht="24" customHeight="1" x14ac:dyDescent="0.15">
      <c r="A9422" s="918"/>
      <c r="B9422" s="14" t="s">
        <v>605</v>
      </c>
      <c r="C9422" s="14" t="s">
        <v>168</v>
      </c>
      <c r="D9422" s="15">
        <v>43574</v>
      </c>
      <c r="E9422" s="14" t="s">
        <v>170</v>
      </c>
      <c r="F9422" s="920"/>
      <c r="G9422" s="920"/>
      <c r="H9422" s="924"/>
      <c r="I9422" s="924"/>
      <c r="J9422" s="921"/>
      <c r="K9422" s="921"/>
      <c r="L9422" s="925"/>
    </row>
    <row r="9423" spans="1:12" s="1" customFormat="1" ht="24" customHeight="1" x14ac:dyDescent="0.15">
      <c r="A9423" s="918">
        <v>1754</v>
      </c>
      <c r="B9423" s="9" t="s">
        <v>22</v>
      </c>
      <c r="C9423" s="13" t="s">
        <v>23</v>
      </c>
      <c r="D9423" s="13" t="s">
        <v>24</v>
      </c>
      <c r="E9423" s="13" t="s">
        <v>25</v>
      </c>
      <c r="F9423" s="919" t="s">
        <v>17</v>
      </c>
      <c r="G9423" s="919"/>
      <c r="H9423" s="920"/>
      <c r="I9423" s="920"/>
      <c r="J9423" s="920"/>
      <c r="K9423" s="920"/>
      <c r="L9423" s="920"/>
    </row>
    <row r="9424" spans="1:12" s="1" customFormat="1" ht="26.25" customHeight="1" x14ac:dyDescent="0.15">
      <c r="A9424" s="918"/>
      <c r="B9424" s="921" t="s">
        <v>4963</v>
      </c>
      <c r="C9424" s="922" t="s">
        <v>4964</v>
      </c>
      <c r="D9424" s="923">
        <v>43625</v>
      </c>
      <c r="E9424" s="921" t="s">
        <v>633</v>
      </c>
      <c r="F9424" s="921" t="s">
        <v>4965</v>
      </c>
      <c r="G9424" s="921"/>
      <c r="H9424" s="924" t="s">
        <v>30</v>
      </c>
      <c r="I9424" s="924"/>
      <c r="J9424" s="14" t="s">
        <v>31</v>
      </c>
      <c r="K9424" s="14" t="s">
        <v>32</v>
      </c>
      <c r="L9424" s="16">
        <v>1025.2</v>
      </c>
    </row>
    <row r="9425" spans="1:12" s="1" customFormat="1" ht="409.2" customHeight="1" x14ac:dyDescent="0.15">
      <c r="A9425" s="918"/>
      <c r="B9425" s="921"/>
      <c r="C9425" s="922"/>
      <c r="D9425" s="923"/>
      <c r="E9425" s="921"/>
      <c r="F9425" s="921"/>
      <c r="G9425" s="921"/>
      <c r="H9425" s="924" t="s">
        <v>33</v>
      </c>
      <c r="I9425" s="924"/>
      <c r="J9425" s="921" t="s">
        <v>31</v>
      </c>
      <c r="K9425" s="921" t="s">
        <v>31</v>
      </c>
      <c r="L9425" s="925">
        <v>0</v>
      </c>
    </row>
    <row r="9426" spans="1:12" s="1" customFormat="1" ht="145.35" customHeight="1" x14ac:dyDescent="0.15">
      <c r="A9426" s="918"/>
      <c r="B9426" s="921"/>
      <c r="C9426" s="922"/>
      <c r="D9426" s="923"/>
      <c r="E9426" s="921"/>
      <c r="F9426" s="921"/>
      <c r="G9426" s="921"/>
      <c r="H9426" s="924"/>
      <c r="I9426" s="924"/>
      <c r="J9426" s="921"/>
      <c r="K9426" s="921"/>
      <c r="L9426" s="925"/>
    </row>
    <row r="9427" spans="1:12" s="1" customFormat="1" ht="24" customHeight="1" x14ac:dyDescent="0.15">
      <c r="A9427" s="918"/>
      <c r="B9427" s="9" t="s">
        <v>34</v>
      </c>
      <c r="C9427" s="13" t="s">
        <v>35</v>
      </c>
      <c r="D9427" s="13" t="s">
        <v>36</v>
      </c>
      <c r="E9427" s="13" t="s">
        <v>37</v>
      </c>
      <c r="F9427" s="920"/>
      <c r="G9427" s="920"/>
      <c r="H9427" s="924" t="s">
        <v>38</v>
      </c>
      <c r="I9427" s="924"/>
      <c r="J9427" s="921" t="s">
        <v>31</v>
      </c>
      <c r="K9427" s="921" t="s">
        <v>32</v>
      </c>
      <c r="L9427" s="925">
        <v>120</v>
      </c>
    </row>
    <row r="9428" spans="1:12" s="1" customFormat="1" ht="24" customHeight="1" x14ac:dyDescent="0.15">
      <c r="A9428" s="918"/>
      <c r="B9428" s="14" t="s">
        <v>31</v>
      </c>
      <c r="C9428" s="14" t="s">
        <v>4965</v>
      </c>
      <c r="D9428" s="15">
        <v>43631</v>
      </c>
      <c r="E9428" s="14" t="s">
        <v>1392</v>
      </c>
      <c r="F9428" s="920"/>
      <c r="G9428" s="920"/>
      <c r="H9428" s="924"/>
      <c r="I9428" s="924"/>
      <c r="J9428" s="921"/>
      <c r="K9428" s="921"/>
      <c r="L9428" s="925"/>
    </row>
    <row r="9429" spans="1:12" s="1" customFormat="1" ht="24" customHeight="1" x14ac:dyDescent="0.15">
      <c r="A9429" s="918">
        <v>1755</v>
      </c>
      <c r="B9429" s="9" t="s">
        <v>22</v>
      </c>
      <c r="C9429" s="13" t="s">
        <v>23</v>
      </c>
      <c r="D9429" s="13" t="s">
        <v>24</v>
      </c>
      <c r="E9429" s="13" t="s">
        <v>25</v>
      </c>
      <c r="F9429" s="919" t="s">
        <v>17</v>
      </c>
      <c r="G9429" s="919"/>
      <c r="H9429" s="920"/>
      <c r="I9429" s="920"/>
      <c r="J9429" s="920"/>
      <c r="K9429" s="920"/>
      <c r="L9429" s="920"/>
    </row>
    <row r="9430" spans="1:12" s="1" customFormat="1" ht="26.25" customHeight="1" x14ac:dyDescent="0.15">
      <c r="A9430" s="918"/>
      <c r="B9430" s="921" t="s">
        <v>4966</v>
      </c>
      <c r="C9430" s="921" t="s">
        <v>4967</v>
      </c>
      <c r="D9430" s="923">
        <v>43565</v>
      </c>
      <c r="E9430" s="921" t="s">
        <v>481</v>
      </c>
      <c r="F9430" s="921" t="s">
        <v>2135</v>
      </c>
      <c r="G9430" s="921"/>
      <c r="H9430" s="924" t="s">
        <v>30</v>
      </c>
      <c r="I9430" s="924"/>
      <c r="J9430" s="14" t="s">
        <v>31</v>
      </c>
      <c r="K9430" s="14" t="s">
        <v>32</v>
      </c>
      <c r="L9430" s="16">
        <v>477.5</v>
      </c>
    </row>
    <row r="9431" spans="1:12" s="1" customFormat="1" ht="50.25" customHeight="1" x14ac:dyDescent="0.15">
      <c r="A9431" s="918"/>
      <c r="B9431" s="921"/>
      <c r="C9431" s="921"/>
      <c r="D9431" s="923"/>
      <c r="E9431" s="921"/>
      <c r="F9431" s="921"/>
      <c r="G9431" s="921"/>
      <c r="H9431" s="924" t="s">
        <v>33</v>
      </c>
      <c r="I9431" s="924"/>
      <c r="J9431" s="14" t="s">
        <v>31</v>
      </c>
      <c r="K9431" s="14" t="s">
        <v>32</v>
      </c>
      <c r="L9431" s="16">
        <v>436.79</v>
      </c>
    </row>
    <row r="9432" spans="1:12" s="1" customFormat="1" ht="24" customHeight="1" x14ac:dyDescent="0.15">
      <c r="A9432" s="918"/>
      <c r="B9432" s="9" t="s">
        <v>34</v>
      </c>
      <c r="C9432" s="13" t="s">
        <v>35</v>
      </c>
      <c r="D9432" s="13" t="s">
        <v>36</v>
      </c>
      <c r="E9432" s="13" t="s">
        <v>37</v>
      </c>
      <c r="F9432" s="920"/>
      <c r="G9432" s="920"/>
      <c r="H9432" s="924" t="s">
        <v>38</v>
      </c>
      <c r="I9432" s="924"/>
      <c r="J9432" s="921" t="s">
        <v>31</v>
      </c>
      <c r="K9432" s="921" t="s">
        <v>32</v>
      </c>
      <c r="L9432" s="925">
        <v>50</v>
      </c>
    </row>
    <row r="9433" spans="1:12" s="1" customFormat="1" ht="24" customHeight="1" x14ac:dyDescent="0.15">
      <c r="A9433" s="918"/>
      <c r="B9433" s="14" t="s">
        <v>39</v>
      </c>
      <c r="C9433" s="14" t="s">
        <v>2135</v>
      </c>
      <c r="D9433" s="15">
        <v>43568</v>
      </c>
      <c r="E9433" s="14" t="s">
        <v>2261</v>
      </c>
      <c r="F9433" s="920"/>
      <c r="G9433" s="920"/>
      <c r="H9433" s="924"/>
      <c r="I9433" s="924"/>
      <c r="J9433" s="921"/>
      <c r="K9433" s="921"/>
      <c r="L9433" s="925"/>
    </row>
    <row r="9434" spans="1:12" s="1" customFormat="1" ht="24" customHeight="1" x14ac:dyDescent="0.15">
      <c r="A9434" s="918">
        <v>1756</v>
      </c>
      <c r="B9434" s="9" t="s">
        <v>22</v>
      </c>
      <c r="C9434" s="13" t="s">
        <v>23</v>
      </c>
      <c r="D9434" s="13" t="s">
        <v>24</v>
      </c>
      <c r="E9434" s="13" t="s">
        <v>25</v>
      </c>
      <c r="F9434" s="919" t="s">
        <v>17</v>
      </c>
      <c r="G9434" s="919"/>
      <c r="H9434" s="920"/>
      <c r="I9434" s="920"/>
      <c r="J9434" s="920"/>
      <c r="K9434" s="920"/>
      <c r="L9434" s="920"/>
    </row>
    <row r="9435" spans="1:12" s="1" customFormat="1" ht="26.25" customHeight="1" x14ac:dyDescent="0.15">
      <c r="A9435" s="918"/>
      <c r="B9435" s="921" t="s">
        <v>4968</v>
      </c>
      <c r="C9435" s="921" t="s">
        <v>4969</v>
      </c>
      <c r="D9435" s="923">
        <v>43584</v>
      </c>
      <c r="E9435" s="921" t="s">
        <v>2514</v>
      </c>
      <c r="F9435" s="921" t="s">
        <v>4970</v>
      </c>
      <c r="G9435" s="921"/>
      <c r="H9435" s="924" t="s">
        <v>30</v>
      </c>
      <c r="I9435" s="924"/>
      <c r="J9435" s="14" t="s">
        <v>31</v>
      </c>
      <c r="K9435" s="14" t="s">
        <v>32</v>
      </c>
      <c r="L9435" s="16">
        <v>570</v>
      </c>
    </row>
    <row r="9436" spans="1:12" s="1" customFormat="1" ht="81.75" customHeight="1" x14ac:dyDescent="0.15">
      <c r="A9436" s="918"/>
      <c r="B9436" s="921"/>
      <c r="C9436" s="921"/>
      <c r="D9436" s="923"/>
      <c r="E9436" s="921"/>
      <c r="F9436" s="921"/>
      <c r="G9436" s="921"/>
      <c r="H9436" s="924" t="s">
        <v>33</v>
      </c>
      <c r="I9436" s="924"/>
      <c r="J9436" s="14" t="s">
        <v>31</v>
      </c>
      <c r="K9436" s="14" t="s">
        <v>32</v>
      </c>
      <c r="L9436" s="16">
        <v>1921.7</v>
      </c>
    </row>
    <row r="9437" spans="1:12" s="1" customFormat="1" ht="24" customHeight="1" x14ac:dyDescent="0.15">
      <c r="A9437" s="918"/>
      <c r="B9437" s="9" t="s">
        <v>34</v>
      </c>
      <c r="C9437" s="13" t="s">
        <v>35</v>
      </c>
      <c r="D9437" s="13" t="s">
        <v>36</v>
      </c>
      <c r="E9437" s="13" t="s">
        <v>37</v>
      </c>
      <c r="F9437" s="920"/>
      <c r="G9437" s="920"/>
      <c r="H9437" s="924" t="s">
        <v>38</v>
      </c>
      <c r="I9437" s="924"/>
      <c r="J9437" s="921" t="s">
        <v>31</v>
      </c>
      <c r="K9437" s="921" t="s">
        <v>32</v>
      </c>
      <c r="L9437" s="925">
        <v>118</v>
      </c>
    </row>
    <row r="9438" spans="1:12" s="1" customFormat="1" ht="34.5" customHeight="1" x14ac:dyDescent="0.15">
      <c r="A9438" s="918"/>
      <c r="B9438" s="14" t="s">
        <v>353</v>
      </c>
      <c r="C9438" s="14" t="s">
        <v>4970</v>
      </c>
      <c r="D9438" s="15">
        <v>43590</v>
      </c>
      <c r="E9438" s="14" t="s">
        <v>3133</v>
      </c>
      <c r="F9438" s="920"/>
      <c r="G9438" s="920"/>
      <c r="H9438" s="924"/>
      <c r="I9438" s="924"/>
      <c r="J9438" s="921"/>
      <c r="K9438" s="921"/>
      <c r="L9438" s="925"/>
    </row>
    <row r="9439" spans="1:12" s="1" customFormat="1" ht="24" customHeight="1" x14ac:dyDescent="0.15">
      <c r="A9439" s="918">
        <v>1757</v>
      </c>
      <c r="B9439" s="9" t="s">
        <v>22</v>
      </c>
      <c r="C9439" s="13" t="s">
        <v>23</v>
      </c>
      <c r="D9439" s="13" t="s">
        <v>24</v>
      </c>
      <c r="E9439" s="13" t="s">
        <v>25</v>
      </c>
      <c r="F9439" s="919" t="s">
        <v>17</v>
      </c>
      <c r="G9439" s="919"/>
      <c r="H9439" s="920"/>
      <c r="I9439" s="920"/>
      <c r="J9439" s="920"/>
      <c r="K9439" s="920"/>
      <c r="L9439" s="920"/>
    </row>
    <row r="9440" spans="1:12" s="1" customFormat="1" ht="26.25" customHeight="1" x14ac:dyDescent="0.15">
      <c r="A9440" s="918"/>
      <c r="B9440" s="921" t="s">
        <v>4971</v>
      </c>
      <c r="C9440" s="922" t="s">
        <v>4972</v>
      </c>
      <c r="D9440" s="923">
        <v>43712</v>
      </c>
      <c r="E9440" s="921" t="s">
        <v>597</v>
      </c>
      <c r="F9440" s="921" t="s">
        <v>665</v>
      </c>
      <c r="G9440" s="921"/>
      <c r="H9440" s="924" t="s">
        <v>30</v>
      </c>
      <c r="I9440" s="924"/>
      <c r="J9440" s="14" t="s">
        <v>31</v>
      </c>
      <c r="K9440" s="14" t="s">
        <v>32</v>
      </c>
      <c r="L9440" s="16">
        <v>874</v>
      </c>
    </row>
    <row r="9441" spans="1:12" s="1" customFormat="1" ht="186.75" customHeight="1" x14ac:dyDescent="0.15">
      <c r="A9441" s="918"/>
      <c r="B9441" s="921"/>
      <c r="C9441" s="922"/>
      <c r="D9441" s="923"/>
      <c r="E9441" s="921"/>
      <c r="F9441" s="921"/>
      <c r="G9441" s="921"/>
      <c r="H9441" s="924" t="s">
        <v>33</v>
      </c>
      <c r="I9441" s="924"/>
      <c r="J9441" s="14" t="s">
        <v>31</v>
      </c>
      <c r="K9441" s="14" t="s">
        <v>32</v>
      </c>
      <c r="L9441" s="16">
        <v>1005.57</v>
      </c>
    </row>
    <row r="9442" spans="1:12" s="1" customFormat="1" ht="24" customHeight="1" x14ac:dyDescent="0.15">
      <c r="A9442" s="918"/>
      <c r="B9442" s="9" t="s">
        <v>34</v>
      </c>
      <c r="C9442" s="13" t="s">
        <v>35</v>
      </c>
      <c r="D9442" s="13" t="s">
        <v>36</v>
      </c>
      <c r="E9442" s="13" t="s">
        <v>37</v>
      </c>
      <c r="F9442" s="920"/>
      <c r="G9442" s="920"/>
      <c r="H9442" s="924" t="s">
        <v>38</v>
      </c>
      <c r="I9442" s="924"/>
      <c r="J9442" s="921" t="s">
        <v>31</v>
      </c>
      <c r="K9442" s="921" t="s">
        <v>31</v>
      </c>
      <c r="L9442" s="925">
        <v>0</v>
      </c>
    </row>
    <row r="9443" spans="1:12" s="1" customFormat="1" ht="34.5" customHeight="1" x14ac:dyDescent="0.15">
      <c r="A9443" s="918"/>
      <c r="B9443" s="14" t="s">
        <v>496</v>
      </c>
      <c r="C9443" s="14" t="s">
        <v>665</v>
      </c>
      <c r="D9443" s="15">
        <v>43736</v>
      </c>
      <c r="E9443" s="14" t="s">
        <v>4973</v>
      </c>
      <c r="F9443" s="920"/>
      <c r="G9443" s="920"/>
      <c r="H9443" s="924"/>
      <c r="I9443" s="924"/>
      <c r="J9443" s="921"/>
      <c r="K9443" s="921"/>
      <c r="L9443" s="925"/>
    </row>
    <row r="9444" spans="1:12" s="1" customFormat="1" ht="24" customHeight="1" x14ac:dyDescent="0.15">
      <c r="A9444" s="918">
        <v>1758</v>
      </c>
      <c r="B9444" s="9" t="s">
        <v>22</v>
      </c>
      <c r="C9444" s="13" t="s">
        <v>23</v>
      </c>
      <c r="D9444" s="13" t="s">
        <v>24</v>
      </c>
      <c r="E9444" s="13" t="s">
        <v>25</v>
      </c>
      <c r="F9444" s="919" t="s">
        <v>17</v>
      </c>
      <c r="G9444" s="919"/>
      <c r="H9444" s="920"/>
      <c r="I9444" s="920"/>
      <c r="J9444" s="920"/>
      <c r="K9444" s="920"/>
      <c r="L9444" s="920"/>
    </row>
    <row r="9445" spans="1:12" s="1" customFormat="1" ht="26.25" customHeight="1" x14ac:dyDescent="0.15">
      <c r="A9445" s="918"/>
      <c r="B9445" s="921" t="s">
        <v>4974</v>
      </c>
      <c r="C9445" s="922" t="s">
        <v>4975</v>
      </c>
      <c r="D9445" s="923">
        <v>43566</v>
      </c>
      <c r="E9445" s="921" t="s">
        <v>410</v>
      </c>
      <c r="F9445" s="921" t="s">
        <v>4976</v>
      </c>
      <c r="G9445" s="921"/>
      <c r="H9445" s="924" t="s">
        <v>30</v>
      </c>
      <c r="I9445" s="924"/>
      <c r="J9445" s="14" t="s">
        <v>31</v>
      </c>
      <c r="K9445" s="14" t="s">
        <v>31</v>
      </c>
      <c r="L9445" s="16">
        <v>0</v>
      </c>
    </row>
    <row r="9446" spans="1:12" s="1" customFormat="1" ht="409.2" customHeight="1" x14ac:dyDescent="0.15">
      <c r="A9446" s="918"/>
      <c r="B9446" s="921"/>
      <c r="C9446" s="922"/>
      <c r="D9446" s="923"/>
      <c r="E9446" s="921"/>
      <c r="F9446" s="921"/>
      <c r="G9446" s="921"/>
      <c r="H9446" s="924" t="s">
        <v>33</v>
      </c>
      <c r="I9446" s="924"/>
      <c r="J9446" s="921" t="s">
        <v>31</v>
      </c>
      <c r="K9446" s="921" t="s">
        <v>32</v>
      </c>
      <c r="L9446" s="925">
        <v>2920.21</v>
      </c>
    </row>
    <row r="9447" spans="1:12" s="1" customFormat="1" ht="302.85000000000002" customHeight="1" x14ac:dyDescent="0.15">
      <c r="A9447" s="918"/>
      <c r="B9447" s="921"/>
      <c r="C9447" s="922"/>
      <c r="D9447" s="923"/>
      <c r="E9447" s="921"/>
      <c r="F9447" s="921"/>
      <c r="G9447" s="921"/>
      <c r="H9447" s="924"/>
      <c r="I9447" s="924"/>
      <c r="J9447" s="921"/>
      <c r="K9447" s="921"/>
      <c r="L9447" s="925"/>
    </row>
    <row r="9448" spans="1:12" s="1" customFormat="1" ht="24" customHeight="1" x14ac:dyDescent="0.15">
      <c r="A9448" s="918"/>
      <c r="B9448" s="9" t="s">
        <v>34</v>
      </c>
      <c r="C9448" s="13" t="s">
        <v>35</v>
      </c>
      <c r="D9448" s="13" t="s">
        <v>36</v>
      </c>
      <c r="E9448" s="13" t="s">
        <v>37</v>
      </c>
      <c r="F9448" s="920"/>
      <c r="G9448" s="920"/>
      <c r="H9448" s="924" t="s">
        <v>38</v>
      </c>
      <c r="I9448" s="924"/>
      <c r="J9448" s="921" t="s">
        <v>31</v>
      </c>
      <c r="K9448" s="921" t="s">
        <v>31</v>
      </c>
      <c r="L9448" s="925">
        <v>0</v>
      </c>
    </row>
    <row r="9449" spans="1:12" s="1" customFormat="1" ht="24" customHeight="1" x14ac:dyDescent="0.15">
      <c r="A9449" s="918"/>
      <c r="B9449" s="14" t="s">
        <v>39</v>
      </c>
      <c r="C9449" s="14" t="s">
        <v>4976</v>
      </c>
      <c r="D9449" s="15">
        <v>43578</v>
      </c>
      <c r="E9449" s="14" t="s">
        <v>4977</v>
      </c>
      <c r="F9449" s="920"/>
      <c r="G9449" s="920"/>
      <c r="H9449" s="924"/>
      <c r="I9449" s="924"/>
      <c r="J9449" s="921"/>
      <c r="K9449" s="921"/>
      <c r="L9449" s="925"/>
    </row>
    <row r="9450" spans="1:12" s="1" customFormat="1" ht="24" customHeight="1" x14ac:dyDescent="0.15">
      <c r="A9450" s="918">
        <v>1759</v>
      </c>
      <c r="B9450" s="9" t="s">
        <v>22</v>
      </c>
      <c r="C9450" s="13" t="s">
        <v>23</v>
      </c>
      <c r="D9450" s="13" t="s">
        <v>24</v>
      </c>
      <c r="E9450" s="13" t="s">
        <v>25</v>
      </c>
      <c r="F9450" s="919" t="s">
        <v>17</v>
      </c>
      <c r="G9450" s="919"/>
      <c r="H9450" s="920"/>
      <c r="I9450" s="920"/>
      <c r="J9450" s="920"/>
      <c r="K9450" s="920"/>
      <c r="L9450" s="920"/>
    </row>
    <row r="9451" spans="1:12" s="1" customFormat="1" ht="26.25" customHeight="1" x14ac:dyDescent="0.15">
      <c r="A9451" s="918"/>
      <c r="B9451" s="921" t="s">
        <v>4974</v>
      </c>
      <c r="C9451" s="922" t="s">
        <v>4978</v>
      </c>
      <c r="D9451" s="923">
        <v>43602</v>
      </c>
      <c r="E9451" s="921" t="s">
        <v>293</v>
      </c>
      <c r="F9451" s="921" t="s">
        <v>659</v>
      </c>
      <c r="G9451" s="921"/>
      <c r="H9451" s="924" t="s">
        <v>30</v>
      </c>
      <c r="I9451" s="924"/>
      <c r="J9451" s="14" t="s">
        <v>31</v>
      </c>
      <c r="K9451" s="14" t="s">
        <v>32</v>
      </c>
      <c r="L9451" s="16">
        <v>1140</v>
      </c>
    </row>
    <row r="9452" spans="1:12" s="1" customFormat="1" ht="354.75" customHeight="1" x14ac:dyDescent="0.15">
      <c r="A9452" s="918"/>
      <c r="B9452" s="921"/>
      <c r="C9452" s="922"/>
      <c r="D9452" s="923"/>
      <c r="E9452" s="921"/>
      <c r="F9452" s="921"/>
      <c r="G9452" s="921"/>
      <c r="H9452" s="924" t="s">
        <v>33</v>
      </c>
      <c r="I9452" s="924"/>
      <c r="J9452" s="14" t="s">
        <v>31</v>
      </c>
      <c r="K9452" s="14" t="s">
        <v>31</v>
      </c>
      <c r="L9452" s="16">
        <v>0</v>
      </c>
    </row>
    <row r="9453" spans="1:12" s="1" customFormat="1" ht="24" customHeight="1" x14ac:dyDescent="0.15">
      <c r="A9453" s="918"/>
      <c r="B9453" s="9" t="s">
        <v>34</v>
      </c>
      <c r="C9453" s="13" t="s">
        <v>35</v>
      </c>
      <c r="D9453" s="13" t="s">
        <v>36</v>
      </c>
      <c r="E9453" s="13" t="s">
        <v>37</v>
      </c>
      <c r="F9453" s="920"/>
      <c r="G9453" s="920"/>
      <c r="H9453" s="924" t="s">
        <v>38</v>
      </c>
      <c r="I9453" s="924"/>
      <c r="J9453" s="921" t="s">
        <v>31</v>
      </c>
      <c r="K9453" s="921" t="s">
        <v>31</v>
      </c>
      <c r="L9453" s="925">
        <v>0</v>
      </c>
    </row>
    <row r="9454" spans="1:12" s="1" customFormat="1" ht="24" customHeight="1" x14ac:dyDescent="0.15">
      <c r="A9454" s="918"/>
      <c r="B9454" s="14" t="s">
        <v>39</v>
      </c>
      <c r="C9454" s="14" t="s">
        <v>659</v>
      </c>
      <c r="D9454" s="15">
        <v>43609</v>
      </c>
      <c r="E9454" s="14" t="s">
        <v>660</v>
      </c>
      <c r="F9454" s="920"/>
      <c r="G9454" s="920"/>
      <c r="H9454" s="924"/>
      <c r="I9454" s="924"/>
      <c r="J9454" s="921"/>
      <c r="K9454" s="921"/>
      <c r="L9454" s="925"/>
    </row>
    <row r="9455" spans="1:12" s="1" customFormat="1" ht="24" customHeight="1" x14ac:dyDescent="0.15">
      <c r="A9455" s="918">
        <v>1760</v>
      </c>
      <c r="B9455" s="9" t="s">
        <v>22</v>
      </c>
      <c r="C9455" s="13" t="s">
        <v>23</v>
      </c>
      <c r="D9455" s="13" t="s">
        <v>24</v>
      </c>
      <c r="E9455" s="13" t="s">
        <v>25</v>
      </c>
      <c r="F9455" s="919" t="s">
        <v>17</v>
      </c>
      <c r="G9455" s="919"/>
      <c r="H9455" s="920"/>
      <c r="I9455" s="920"/>
      <c r="J9455" s="920"/>
      <c r="K9455" s="920"/>
      <c r="L9455" s="920"/>
    </row>
    <row r="9456" spans="1:12" s="1" customFormat="1" ht="26.25" customHeight="1" x14ac:dyDescent="0.15">
      <c r="A9456" s="918"/>
      <c r="B9456" s="921" t="s">
        <v>4974</v>
      </c>
      <c r="C9456" s="922" t="s">
        <v>4979</v>
      </c>
      <c r="D9456" s="923">
        <v>43617</v>
      </c>
      <c r="E9456" s="921" t="s">
        <v>410</v>
      </c>
      <c r="F9456" s="921" t="s">
        <v>4980</v>
      </c>
      <c r="G9456" s="921"/>
      <c r="H9456" s="924" t="s">
        <v>30</v>
      </c>
      <c r="I9456" s="924"/>
      <c r="J9456" s="14" t="s">
        <v>31</v>
      </c>
      <c r="K9456" s="14" t="s">
        <v>32</v>
      </c>
      <c r="L9456" s="16">
        <v>180.07</v>
      </c>
    </row>
    <row r="9457" spans="1:12" s="1" customFormat="1" ht="409.2" customHeight="1" x14ac:dyDescent="0.15">
      <c r="A9457" s="918"/>
      <c r="B9457" s="921"/>
      <c r="C9457" s="922"/>
      <c r="D9457" s="923"/>
      <c r="E9457" s="921"/>
      <c r="F9457" s="921"/>
      <c r="G9457" s="921"/>
      <c r="H9457" s="924" t="s">
        <v>33</v>
      </c>
      <c r="I9457" s="924"/>
      <c r="J9457" s="921" t="s">
        <v>31</v>
      </c>
      <c r="K9457" s="921" t="s">
        <v>32</v>
      </c>
      <c r="L9457" s="925">
        <v>2985.75</v>
      </c>
    </row>
    <row r="9458" spans="1:12" s="1" customFormat="1" ht="409.2" customHeight="1" x14ac:dyDescent="0.15">
      <c r="A9458" s="918"/>
      <c r="B9458" s="921"/>
      <c r="C9458" s="922"/>
      <c r="D9458" s="923"/>
      <c r="E9458" s="921"/>
      <c r="F9458" s="921"/>
      <c r="G9458" s="921"/>
      <c r="H9458" s="924"/>
      <c r="I9458" s="924"/>
      <c r="J9458" s="921"/>
      <c r="K9458" s="921"/>
      <c r="L9458" s="925"/>
    </row>
    <row r="9459" spans="1:12" s="1" customFormat="1" ht="187.95" customHeight="1" x14ac:dyDescent="0.15">
      <c r="A9459" s="918"/>
      <c r="B9459" s="921"/>
      <c r="C9459" s="922"/>
      <c r="D9459" s="923"/>
      <c r="E9459" s="921"/>
      <c r="F9459" s="921"/>
      <c r="G9459" s="921"/>
      <c r="H9459" s="924"/>
      <c r="I9459" s="924"/>
      <c r="J9459" s="921"/>
      <c r="K9459" s="921"/>
      <c r="L9459" s="925"/>
    </row>
    <row r="9460" spans="1:12" s="1" customFormat="1" ht="24" customHeight="1" x14ac:dyDescent="0.15">
      <c r="A9460" s="918"/>
      <c r="B9460" s="9" t="s">
        <v>34</v>
      </c>
      <c r="C9460" s="13" t="s">
        <v>35</v>
      </c>
      <c r="D9460" s="13" t="s">
        <v>36</v>
      </c>
      <c r="E9460" s="13" t="s">
        <v>37</v>
      </c>
      <c r="F9460" s="920"/>
      <c r="G9460" s="920"/>
      <c r="H9460" s="924" t="s">
        <v>38</v>
      </c>
      <c r="I9460" s="924"/>
      <c r="J9460" s="921" t="s">
        <v>31</v>
      </c>
      <c r="K9460" s="921" t="s">
        <v>31</v>
      </c>
      <c r="L9460" s="925">
        <v>0</v>
      </c>
    </row>
    <row r="9461" spans="1:12" s="1" customFormat="1" ht="24" customHeight="1" x14ac:dyDescent="0.15">
      <c r="A9461" s="918"/>
      <c r="B9461" s="14" t="s">
        <v>39</v>
      </c>
      <c r="C9461" s="14" t="s">
        <v>4980</v>
      </c>
      <c r="D9461" s="15">
        <v>43625</v>
      </c>
      <c r="E9461" s="14" t="s">
        <v>3117</v>
      </c>
      <c r="F9461" s="920"/>
      <c r="G9461" s="920"/>
      <c r="H9461" s="924"/>
      <c r="I9461" s="924"/>
      <c r="J9461" s="921"/>
      <c r="K9461" s="921"/>
      <c r="L9461" s="925"/>
    </row>
    <row r="9462" spans="1:12" s="1" customFormat="1" ht="24" customHeight="1" x14ac:dyDescent="0.15">
      <c r="A9462" s="918">
        <v>1761</v>
      </c>
      <c r="B9462" s="9" t="s">
        <v>22</v>
      </c>
      <c r="C9462" s="13" t="s">
        <v>23</v>
      </c>
      <c r="D9462" s="13" t="s">
        <v>24</v>
      </c>
      <c r="E9462" s="13" t="s">
        <v>25</v>
      </c>
      <c r="F9462" s="919" t="s">
        <v>17</v>
      </c>
      <c r="G9462" s="919"/>
      <c r="H9462" s="920"/>
      <c r="I9462" s="920"/>
      <c r="J9462" s="920"/>
      <c r="K9462" s="920"/>
      <c r="L9462" s="920"/>
    </row>
    <row r="9463" spans="1:12" s="1" customFormat="1" ht="26.25" customHeight="1" x14ac:dyDescent="0.15">
      <c r="A9463" s="918"/>
      <c r="B9463" s="921" t="s">
        <v>4974</v>
      </c>
      <c r="C9463" s="922" t="s">
        <v>4981</v>
      </c>
      <c r="D9463" s="923">
        <v>43635</v>
      </c>
      <c r="E9463" s="921" t="s">
        <v>4982</v>
      </c>
      <c r="F9463" s="921" t="s">
        <v>1939</v>
      </c>
      <c r="G9463" s="921"/>
      <c r="H9463" s="924" t="s">
        <v>30</v>
      </c>
      <c r="I9463" s="924"/>
      <c r="J9463" s="14" t="s">
        <v>31</v>
      </c>
      <c r="K9463" s="14" t="s">
        <v>32</v>
      </c>
      <c r="L9463" s="16">
        <v>211.73</v>
      </c>
    </row>
    <row r="9464" spans="1:12" s="1" customFormat="1" ht="249.75" customHeight="1" x14ac:dyDescent="0.15">
      <c r="A9464" s="918"/>
      <c r="B9464" s="921"/>
      <c r="C9464" s="922"/>
      <c r="D9464" s="923"/>
      <c r="E9464" s="921"/>
      <c r="F9464" s="921"/>
      <c r="G9464" s="921"/>
      <c r="H9464" s="924" t="s">
        <v>33</v>
      </c>
      <c r="I9464" s="924"/>
      <c r="J9464" s="14" t="s">
        <v>31</v>
      </c>
      <c r="K9464" s="14" t="s">
        <v>32</v>
      </c>
      <c r="L9464" s="16">
        <v>422.6</v>
      </c>
    </row>
    <row r="9465" spans="1:12" s="1" customFormat="1" ht="24" customHeight="1" x14ac:dyDescent="0.15">
      <c r="A9465" s="918"/>
      <c r="B9465" s="9" t="s">
        <v>34</v>
      </c>
      <c r="C9465" s="13" t="s">
        <v>35</v>
      </c>
      <c r="D9465" s="13" t="s">
        <v>36</v>
      </c>
      <c r="E9465" s="13" t="s">
        <v>37</v>
      </c>
      <c r="F9465" s="920"/>
      <c r="G9465" s="920"/>
      <c r="H9465" s="924" t="s">
        <v>38</v>
      </c>
      <c r="I9465" s="924"/>
      <c r="J9465" s="921" t="s">
        <v>31</v>
      </c>
      <c r="K9465" s="921" t="s">
        <v>32</v>
      </c>
      <c r="L9465" s="925">
        <v>76</v>
      </c>
    </row>
    <row r="9466" spans="1:12" s="1" customFormat="1" ht="24" customHeight="1" x14ac:dyDescent="0.15">
      <c r="A9466" s="918"/>
      <c r="B9466" s="14" t="s">
        <v>39</v>
      </c>
      <c r="C9466" s="14" t="s">
        <v>1939</v>
      </c>
      <c r="D9466" s="15">
        <v>43636</v>
      </c>
      <c r="E9466" s="14" t="s">
        <v>2820</v>
      </c>
      <c r="F9466" s="920"/>
      <c r="G9466" s="920"/>
      <c r="H9466" s="924"/>
      <c r="I9466" s="924"/>
      <c r="J9466" s="921"/>
      <c r="K9466" s="921"/>
      <c r="L9466" s="925"/>
    </row>
    <row r="9467" spans="1:12" s="1" customFormat="1" ht="24" customHeight="1" x14ac:dyDescent="0.15">
      <c r="A9467" s="918">
        <v>1762</v>
      </c>
      <c r="B9467" s="9" t="s">
        <v>22</v>
      </c>
      <c r="C9467" s="13" t="s">
        <v>23</v>
      </c>
      <c r="D9467" s="13" t="s">
        <v>24</v>
      </c>
      <c r="E9467" s="13" t="s">
        <v>25</v>
      </c>
      <c r="F9467" s="919" t="s">
        <v>17</v>
      </c>
      <c r="G9467" s="919"/>
      <c r="H9467" s="920"/>
      <c r="I9467" s="920"/>
      <c r="J9467" s="920"/>
      <c r="K9467" s="920"/>
      <c r="L9467" s="920"/>
    </row>
    <row r="9468" spans="1:12" s="1" customFormat="1" ht="26.25" customHeight="1" x14ac:dyDescent="0.15">
      <c r="A9468" s="918"/>
      <c r="B9468" s="921" t="s">
        <v>4983</v>
      </c>
      <c r="C9468" s="922" t="s">
        <v>4984</v>
      </c>
      <c r="D9468" s="923">
        <v>43660</v>
      </c>
      <c r="E9468" s="921" t="s">
        <v>410</v>
      </c>
      <c r="F9468" s="921" t="s">
        <v>4634</v>
      </c>
      <c r="G9468" s="921"/>
      <c r="H9468" s="924" t="s">
        <v>30</v>
      </c>
      <c r="I9468" s="924"/>
      <c r="J9468" s="14" t="s">
        <v>31</v>
      </c>
      <c r="K9468" s="14" t="s">
        <v>32</v>
      </c>
      <c r="L9468" s="16">
        <v>768.54</v>
      </c>
    </row>
    <row r="9469" spans="1:12" s="1" customFormat="1" ht="409.2" customHeight="1" x14ac:dyDescent="0.15">
      <c r="A9469" s="918"/>
      <c r="B9469" s="921"/>
      <c r="C9469" s="922"/>
      <c r="D9469" s="923"/>
      <c r="E9469" s="921"/>
      <c r="F9469" s="921"/>
      <c r="G9469" s="921"/>
      <c r="H9469" s="924" t="s">
        <v>33</v>
      </c>
      <c r="I9469" s="924"/>
      <c r="J9469" s="921" t="s">
        <v>31</v>
      </c>
      <c r="K9469" s="921" t="s">
        <v>32</v>
      </c>
      <c r="L9469" s="925">
        <v>103</v>
      </c>
    </row>
    <row r="9470" spans="1:12" s="1" customFormat="1" ht="8.85" customHeight="1" x14ac:dyDescent="0.15">
      <c r="A9470" s="918"/>
      <c r="B9470" s="921"/>
      <c r="C9470" s="922"/>
      <c r="D9470" s="923"/>
      <c r="E9470" s="921"/>
      <c r="F9470" s="921"/>
      <c r="G9470" s="921"/>
      <c r="H9470" s="924"/>
      <c r="I9470" s="924"/>
      <c r="J9470" s="921"/>
      <c r="K9470" s="921"/>
      <c r="L9470" s="925"/>
    </row>
    <row r="9471" spans="1:12" s="1" customFormat="1" ht="24" customHeight="1" x14ac:dyDescent="0.15">
      <c r="A9471" s="918"/>
      <c r="B9471" s="9" t="s">
        <v>34</v>
      </c>
      <c r="C9471" s="13" t="s">
        <v>35</v>
      </c>
      <c r="D9471" s="13" t="s">
        <v>36</v>
      </c>
      <c r="E9471" s="13" t="s">
        <v>37</v>
      </c>
      <c r="F9471" s="920"/>
      <c r="G9471" s="920"/>
      <c r="H9471" s="924" t="s">
        <v>38</v>
      </c>
      <c r="I9471" s="924"/>
      <c r="J9471" s="921" t="s">
        <v>31</v>
      </c>
      <c r="K9471" s="921" t="s">
        <v>32</v>
      </c>
      <c r="L9471" s="925">
        <v>375.98</v>
      </c>
    </row>
    <row r="9472" spans="1:12" s="1" customFormat="1" ht="45" customHeight="1" x14ac:dyDescent="0.15">
      <c r="A9472" s="918"/>
      <c r="B9472" s="14" t="s">
        <v>4985</v>
      </c>
      <c r="C9472" s="14" t="s">
        <v>4634</v>
      </c>
      <c r="D9472" s="15">
        <v>43667</v>
      </c>
      <c r="E9472" s="14" t="s">
        <v>4635</v>
      </c>
      <c r="F9472" s="920"/>
      <c r="G9472" s="920"/>
      <c r="H9472" s="924"/>
      <c r="I9472" s="924"/>
      <c r="J9472" s="921"/>
      <c r="K9472" s="921"/>
      <c r="L9472" s="925"/>
    </row>
    <row r="9473" spans="1:12" s="1" customFormat="1" ht="24" customHeight="1" x14ac:dyDescent="0.15">
      <c r="A9473" s="918">
        <v>1763</v>
      </c>
      <c r="B9473" s="9" t="s">
        <v>22</v>
      </c>
      <c r="C9473" s="13" t="s">
        <v>23</v>
      </c>
      <c r="D9473" s="13" t="s">
        <v>24</v>
      </c>
      <c r="E9473" s="13" t="s">
        <v>25</v>
      </c>
      <c r="F9473" s="919" t="s">
        <v>17</v>
      </c>
      <c r="G9473" s="919"/>
      <c r="H9473" s="920"/>
      <c r="I9473" s="920"/>
      <c r="J9473" s="920"/>
      <c r="K9473" s="920"/>
      <c r="L9473" s="920"/>
    </row>
    <row r="9474" spans="1:12" s="1" customFormat="1" ht="26.25" customHeight="1" x14ac:dyDescent="0.15">
      <c r="A9474" s="918"/>
      <c r="B9474" s="921" t="s">
        <v>4986</v>
      </c>
      <c r="C9474" s="922" t="s">
        <v>4987</v>
      </c>
      <c r="D9474" s="923">
        <v>43637</v>
      </c>
      <c r="E9474" s="921" t="s">
        <v>1306</v>
      </c>
      <c r="F9474" s="921" t="s">
        <v>4988</v>
      </c>
      <c r="G9474" s="921"/>
      <c r="H9474" s="924" t="s">
        <v>30</v>
      </c>
      <c r="I9474" s="924"/>
      <c r="J9474" s="14" t="s">
        <v>31</v>
      </c>
      <c r="K9474" s="14" t="s">
        <v>32</v>
      </c>
      <c r="L9474" s="16">
        <v>407.16</v>
      </c>
    </row>
    <row r="9475" spans="1:12" s="1" customFormat="1" ht="281.25" customHeight="1" x14ac:dyDescent="0.15">
      <c r="A9475" s="918"/>
      <c r="B9475" s="921"/>
      <c r="C9475" s="922"/>
      <c r="D9475" s="923"/>
      <c r="E9475" s="921"/>
      <c r="F9475" s="921"/>
      <c r="G9475" s="921"/>
      <c r="H9475" s="924" t="s">
        <v>33</v>
      </c>
      <c r="I9475" s="924"/>
      <c r="J9475" s="14" t="s">
        <v>31</v>
      </c>
      <c r="K9475" s="14" t="s">
        <v>32</v>
      </c>
      <c r="L9475" s="16">
        <v>643.30000000000007</v>
      </c>
    </row>
    <row r="9476" spans="1:12" s="1" customFormat="1" ht="24" customHeight="1" x14ac:dyDescent="0.15">
      <c r="A9476" s="918"/>
      <c r="B9476" s="9" t="s">
        <v>34</v>
      </c>
      <c r="C9476" s="13" t="s">
        <v>35</v>
      </c>
      <c r="D9476" s="13" t="s">
        <v>36</v>
      </c>
      <c r="E9476" s="13" t="s">
        <v>37</v>
      </c>
      <c r="F9476" s="920"/>
      <c r="G9476" s="920"/>
      <c r="H9476" s="924" t="s">
        <v>38</v>
      </c>
      <c r="I9476" s="924"/>
      <c r="J9476" s="921" t="s">
        <v>31</v>
      </c>
      <c r="K9476" s="921" t="s">
        <v>32</v>
      </c>
      <c r="L9476" s="925">
        <v>225</v>
      </c>
    </row>
    <row r="9477" spans="1:12" s="1" customFormat="1" ht="34.5" customHeight="1" x14ac:dyDescent="0.15">
      <c r="A9477" s="918"/>
      <c r="B9477" s="14" t="s">
        <v>2306</v>
      </c>
      <c r="C9477" s="14" t="s">
        <v>4988</v>
      </c>
      <c r="D9477" s="15">
        <v>43639</v>
      </c>
      <c r="E9477" s="14" t="s">
        <v>2177</v>
      </c>
      <c r="F9477" s="920"/>
      <c r="G9477" s="920"/>
      <c r="H9477" s="924"/>
      <c r="I9477" s="924"/>
      <c r="J9477" s="921"/>
      <c r="K9477" s="921"/>
      <c r="L9477" s="925"/>
    </row>
    <row r="9478" spans="1:12" s="1" customFormat="1" ht="24" customHeight="1" x14ac:dyDescent="0.15">
      <c r="A9478" s="918">
        <v>1764</v>
      </c>
      <c r="B9478" s="9" t="s">
        <v>22</v>
      </c>
      <c r="C9478" s="13" t="s">
        <v>23</v>
      </c>
      <c r="D9478" s="13" t="s">
        <v>24</v>
      </c>
      <c r="E9478" s="13" t="s">
        <v>25</v>
      </c>
      <c r="F9478" s="919" t="s">
        <v>17</v>
      </c>
      <c r="G9478" s="919"/>
      <c r="H9478" s="920"/>
      <c r="I9478" s="920"/>
      <c r="J9478" s="920"/>
      <c r="K9478" s="920"/>
      <c r="L9478" s="920"/>
    </row>
    <row r="9479" spans="1:12" s="1" customFormat="1" ht="26.25" customHeight="1" x14ac:dyDescent="0.15">
      <c r="A9479" s="918"/>
      <c r="B9479" s="921" t="s">
        <v>4989</v>
      </c>
      <c r="C9479" s="921" t="s">
        <v>4990</v>
      </c>
      <c r="D9479" s="923">
        <v>43626</v>
      </c>
      <c r="E9479" s="921" t="s">
        <v>298</v>
      </c>
      <c r="F9479" s="921" t="s">
        <v>4991</v>
      </c>
      <c r="G9479" s="921"/>
      <c r="H9479" s="924" t="s">
        <v>30</v>
      </c>
      <c r="I9479" s="924"/>
      <c r="J9479" s="14" t="s">
        <v>31</v>
      </c>
      <c r="K9479" s="14" t="s">
        <v>32</v>
      </c>
      <c r="L9479" s="16">
        <v>623</v>
      </c>
    </row>
    <row r="9480" spans="1:12" s="1" customFormat="1" ht="39.75" customHeight="1" x14ac:dyDescent="0.15">
      <c r="A9480" s="918"/>
      <c r="B9480" s="921"/>
      <c r="C9480" s="921"/>
      <c r="D9480" s="923"/>
      <c r="E9480" s="921"/>
      <c r="F9480" s="921"/>
      <c r="G9480" s="921"/>
      <c r="H9480" s="924" t="s">
        <v>33</v>
      </c>
      <c r="I9480" s="924"/>
      <c r="J9480" s="14" t="s">
        <v>31</v>
      </c>
      <c r="K9480" s="14" t="s">
        <v>32</v>
      </c>
      <c r="L9480" s="16">
        <v>213.6</v>
      </c>
    </row>
    <row r="9481" spans="1:12" s="1" customFormat="1" ht="24" customHeight="1" x14ac:dyDescent="0.15">
      <c r="A9481" s="918"/>
      <c r="B9481" s="9" t="s">
        <v>34</v>
      </c>
      <c r="C9481" s="13" t="s">
        <v>35</v>
      </c>
      <c r="D9481" s="13" t="s">
        <v>36</v>
      </c>
      <c r="E9481" s="13" t="s">
        <v>37</v>
      </c>
      <c r="F9481" s="920"/>
      <c r="G9481" s="920"/>
      <c r="H9481" s="924" t="s">
        <v>38</v>
      </c>
      <c r="I9481" s="924"/>
      <c r="J9481" s="921" t="s">
        <v>31</v>
      </c>
      <c r="K9481" s="921" t="s">
        <v>32</v>
      </c>
      <c r="L9481" s="925">
        <v>800</v>
      </c>
    </row>
    <row r="9482" spans="1:12" s="1" customFormat="1" ht="24" customHeight="1" x14ac:dyDescent="0.15">
      <c r="A9482" s="918"/>
      <c r="B9482" s="14" t="s">
        <v>39</v>
      </c>
      <c r="C9482" s="14" t="s">
        <v>4991</v>
      </c>
      <c r="D9482" s="15">
        <v>43628</v>
      </c>
      <c r="E9482" s="14" t="s">
        <v>911</v>
      </c>
      <c r="F9482" s="920"/>
      <c r="G9482" s="920"/>
      <c r="H9482" s="924"/>
      <c r="I9482" s="924"/>
      <c r="J9482" s="921"/>
      <c r="K9482" s="921"/>
      <c r="L9482" s="925"/>
    </row>
    <row r="9483" spans="1:12" s="1" customFormat="1" ht="24" customHeight="1" x14ac:dyDescent="0.15">
      <c r="A9483" s="918">
        <v>1765</v>
      </c>
      <c r="B9483" s="9" t="s">
        <v>22</v>
      </c>
      <c r="C9483" s="13" t="s">
        <v>23</v>
      </c>
      <c r="D9483" s="13" t="s">
        <v>24</v>
      </c>
      <c r="E9483" s="13" t="s">
        <v>25</v>
      </c>
      <c r="F9483" s="919" t="s">
        <v>17</v>
      </c>
      <c r="G9483" s="919"/>
      <c r="H9483" s="920"/>
      <c r="I9483" s="920"/>
      <c r="J9483" s="920"/>
      <c r="K9483" s="920"/>
      <c r="L9483" s="920"/>
    </row>
    <row r="9484" spans="1:12" s="1" customFormat="1" ht="26.25" customHeight="1" x14ac:dyDescent="0.15">
      <c r="A9484" s="918"/>
      <c r="B9484" s="921" t="s">
        <v>4992</v>
      </c>
      <c r="C9484" s="922" t="s">
        <v>4993</v>
      </c>
      <c r="D9484" s="923">
        <v>43579</v>
      </c>
      <c r="E9484" s="921" t="s">
        <v>4887</v>
      </c>
      <c r="F9484" s="921" t="s">
        <v>4994</v>
      </c>
      <c r="G9484" s="921"/>
      <c r="H9484" s="924" t="s">
        <v>30</v>
      </c>
      <c r="I9484" s="924"/>
      <c r="J9484" s="14" t="s">
        <v>31</v>
      </c>
      <c r="K9484" s="14" t="s">
        <v>32</v>
      </c>
      <c r="L9484" s="16">
        <v>300</v>
      </c>
    </row>
    <row r="9485" spans="1:12" s="1" customFormat="1" ht="333.75" customHeight="1" x14ac:dyDescent="0.15">
      <c r="A9485" s="918"/>
      <c r="B9485" s="921"/>
      <c r="C9485" s="922"/>
      <c r="D9485" s="923"/>
      <c r="E9485" s="921"/>
      <c r="F9485" s="921"/>
      <c r="G9485" s="921"/>
      <c r="H9485" s="924" t="s">
        <v>33</v>
      </c>
      <c r="I9485" s="924"/>
      <c r="J9485" s="14" t="s">
        <v>31</v>
      </c>
      <c r="K9485" s="14" t="s">
        <v>32</v>
      </c>
      <c r="L9485" s="16">
        <v>897.09</v>
      </c>
    </row>
    <row r="9486" spans="1:12" s="1" customFormat="1" ht="24" customHeight="1" x14ac:dyDescent="0.15">
      <c r="A9486" s="918"/>
      <c r="B9486" s="9" t="s">
        <v>34</v>
      </c>
      <c r="C9486" s="13" t="s">
        <v>35</v>
      </c>
      <c r="D9486" s="13" t="s">
        <v>36</v>
      </c>
      <c r="E9486" s="13" t="s">
        <v>37</v>
      </c>
      <c r="F9486" s="920"/>
      <c r="G9486" s="920"/>
      <c r="H9486" s="924" t="s">
        <v>38</v>
      </c>
      <c r="I9486" s="924"/>
      <c r="J9486" s="921" t="s">
        <v>31</v>
      </c>
      <c r="K9486" s="921" t="s">
        <v>32</v>
      </c>
      <c r="L9486" s="925">
        <v>175</v>
      </c>
    </row>
    <row r="9487" spans="1:12" s="1" customFormat="1" ht="34.5" customHeight="1" x14ac:dyDescent="0.15">
      <c r="A9487" s="918"/>
      <c r="B9487" s="14" t="s">
        <v>85</v>
      </c>
      <c r="C9487" s="14" t="s">
        <v>4994</v>
      </c>
      <c r="D9487" s="15">
        <v>43584</v>
      </c>
      <c r="E9487" s="14" t="s">
        <v>3241</v>
      </c>
      <c r="F9487" s="920"/>
      <c r="G9487" s="920"/>
      <c r="H9487" s="924"/>
      <c r="I9487" s="924"/>
      <c r="J9487" s="921"/>
      <c r="K9487" s="921"/>
      <c r="L9487" s="925"/>
    </row>
    <row r="9488" spans="1:12" s="1" customFormat="1" ht="24" customHeight="1" x14ac:dyDescent="0.15">
      <c r="A9488" s="918">
        <v>1766</v>
      </c>
      <c r="B9488" s="9" t="s">
        <v>22</v>
      </c>
      <c r="C9488" s="13" t="s">
        <v>23</v>
      </c>
      <c r="D9488" s="13" t="s">
        <v>24</v>
      </c>
      <c r="E9488" s="13" t="s">
        <v>25</v>
      </c>
      <c r="F9488" s="919" t="s">
        <v>17</v>
      </c>
      <c r="G9488" s="919"/>
      <c r="H9488" s="920"/>
      <c r="I9488" s="920"/>
      <c r="J9488" s="920"/>
      <c r="K9488" s="920"/>
      <c r="L9488" s="920"/>
    </row>
    <row r="9489" spans="1:12" s="1" customFormat="1" ht="26.25" customHeight="1" x14ac:dyDescent="0.15">
      <c r="A9489" s="918"/>
      <c r="B9489" s="921" t="s">
        <v>4995</v>
      </c>
      <c r="C9489" s="922" t="s">
        <v>4996</v>
      </c>
      <c r="D9489" s="923">
        <v>43598</v>
      </c>
      <c r="E9489" s="921" t="s">
        <v>839</v>
      </c>
      <c r="F9489" s="921" t="s">
        <v>840</v>
      </c>
      <c r="G9489" s="921"/>
      <c r="H9489" s="924" t="s">
        <v>30</v>
      </c>
      <c r="I9489" s="924"/>
      <c r="J9489" s="14" t="s">
        <v>31</v>
      </c>
      <c r="K9489" s="14" t="s">
        <v>32</v>
      </c>
      <c r="L9489" s="16">
        <v>574.20000000000005</v>
      </c>
    </row>
    <row r="9490" spans="1:12" s="1" customFormat="1" ht="302.25" customHeight="1" x14ac:dyDescent="0.15">
      <c r="A9490" s="918"/>
      <c r="B9490" s="921"/>
      <c r="C9490" s="922"/>
      <c r="D9490" s="923"/>
      <c r="E9490" s="921"/>
      <c r="F9490" s="921"/>
      <c r="G9490" s="921"/>
      <c r="H9490" s="924" t="s">
        <v>33</v>
      </c>
      <c r="I9490" s="924"/>
      <c r="J9490" s="14" t="s">
        <v>31</v>
      </c>
      <c r="K9490" s="14" t="s">
        <v>32</v>
      </c>
      <c r="L9490" s="16">
        <v>144</v>
      </c>
    </row>
    <row r="9491" spans="1:12" s="1" customFormat="1" ht="24" customHeight="1" x14ac:dyDescent="0.15">
      <c r="A9491" s="918"/>
      <c r="B9491" s="9" t="s">
        <v>34</v>
      </c>
      <c r="C9491" s="13" t="s">
        <v>35</v>
      </c>
      <c r="D9491" s="13" t="s">
        <v>36</v>
      </c>
      <c r="E9491" s="13" t="s">
        <v>37</v>
      </c>
      <c r="F9491" s="920"/>
      <c r="G9491" s="920"/>
      <c r="H9491" s="924" t="s">
        <v>38</v>
      </c>
      <c r="I9491" s="924"/>
      <c r="J9491" s="921" t="s">
        <v>31</v>
      </c>
      <c r="K9491" s="921" t="s">
        <v>32</v>
      </c>
      <c r="L9491" s="925">
        <v>36.840000000000003</v>
      </c>
    </row>
    <row r="9492" spans="1:12" s="1" customFormat="1" ht="24" customHeight="1" x14ac:dyDescent="0.15">
      <c r="A9492" s="918"/>
      <c r="B9492" s="14" t="s">
        <v>239</v>
      </c>
      <c r="C9492" s="14" t="s">
        <v>840</v>
      </c>
      <c r="D9492" s="15">
        <v>43600</v>
      </c>
      <c r="E9492" s="14" t="s">
        <v>1975</v>
      </c>
      <c r="F9492" s="920"/>
      <c r="G9492" s="920"/>
      <c r="H9492" s="924"/>
      <c r="I9492" s="924"/>
      <c r="J9492" s="921"/>
      <c r="K9492" s="921"/>
      <c r="L9492" s="925"/>
    </row>
    <row r="9493" spans="1:12" s="1" customFormat="1" ht="24" customHeight="1" x14ac:dyDescent="0.15">
      <c r="A9493" s="918">
        <v>1767</v>
      </c>
      <c r="B9493" s="9" t="s">
        <v>22</v>
      </c>
      <c r="C9493" s="13" t="s">
        <v>23</v>
      </c>
      <c r="D9493" s="13" t="s">
        <v>24</v>
      </c>
      <c r="E9493" s="13" t="s">
        <v>25</v>
      </c>
      <c r="F9493" s="919" t="s">
        <v>17</v>
      </c>
      <c r="G9493" s="919"/>
      <c r="H9493" s="920"/>
      <c r="I9493" s="920"/>
      <c r="J9493" s="920"/>
      <c r="K9493" s="920"/>
      <c r="L9493" s="920"/>
    </row>
    <row r="9494" spans="1:12" s="1" customFormat="1" ht="26.25" customHeight="1" x14ac:dyDescent="0.15">
      <c r="A9494" s="918"/>
      <c r="B9494" s="921" t="s">
        <v>4997</v>
      </c>
      <c r="C9494" s="922" t="s">
        <v>4998</v>
      </c>
      <c r="D9494" s="923">
        <v>43729</v>
      </c>
      <c r="E9494" s="921" t="s">
        <v>4999</v>
      </c>
      <c r="F9494" s="921" t="s">
        <v>5000</v>
      </c>
      <c r="G9494" s="921"/>
      <c r="H9494" s="924" t="s">
        <v>30</v>
      </c>
      <c r="I9494" s="924"/>
      <c r="J9494" s="14" t="s">
        <v>31</v>
      </c>
      <c r="K9494" s="14" t="s">
        <v>31</v>
      </c>
      <c r="L9494" s="16">
        <v>0</v>
      </c>
    </row>
    <row r="9495" spans="1:12" s="1" customFormat="1" ht="409.2" customHeight="1" x14ac:dyDescent="0.15">
      <c r="A9495" s="918"/>
      <c r="B9495" s="921"/>
      <c r="C9495" s="922"/>
      <c r="D9495" s="923"/>
      <c r="E9495" s="921"/>
      <c r="F9495" s="921"/>
      <c r="G9495" s="921"/>
      <c r="H9495" s="924" t="s">
        <v>33</v>
      </c>
      <c r="I9495" s="924"/>
      <c r="J9495" s="921" t="s">
        <v>31</v>
      </c>
      <c r="K9495" s="921" t="s">
        <v>31</v>
      </c>
      <c r="L9495" s="925">
        <v>0</v>
      </c>
    </row>
    <row r="9496" spans="1:12" s="1" customFormat="1" ht="323.85000000000002" customHeight="1" x14ac:dyDescent="0.15">
      <c r="A9496" s="918"/>
      <c r="B9496" s="921"/>
      <c r="C9496" s="922"/>
      <c r="D9496" s="923"/>
      <c r="E9496" s="921"/>
      <c r="F9496" s="921"/>
      <c r="G9496" s="921"/>
      <c r="H9496" s="924"/>
      <c r="I9496" s="924"/>
      <c r="J9496" s="921"/>
      <c r="K9496" s="921"/>
      <c r="L9496" s="925"/>
    </row>
    <row r="9497" spans="1:12" s="1" customFormat="1" ht="24" customHeight="1" x14ac:dyDescent="0.15">
      <c r="A9497" s="918"/>
      <c r="B9497" s="9" t="s">
        <v>34</v>
      </c>
      <c r="C9497" s="13" t="s">
        <v>35</v>
      </c>
      <c r="D9497" s="13" t="s">
        <v>36</v>
      </c>
      <c r="E9497" s="13" t="s">
        <v>37</v>
      </c>
      <c r="F9497" s="920"/>
      <c r="G9497" s="920"/>
      <c r="H9497" s="924" t="s">
        <v>38</v>
      </c>
      <c r="I9497" s="924"/>
      <c r="J9497" s="921" t="s">
        <v>31</v>
      </c>
      <c r="K9497" s="921" t="s">
        <v>32</v>
      </c>
      <c r="L9497" s="925">
        <v>1532.48</v>
      </c>
    </row>
    <row r="9498" spans="1:12" s="1" customFormat="1" ht="34.5" customHeight="1" x14ac:dyDescent="0.15">
      <c r="A9498" s="918"/>
      <c r="B9498" s="14" t="s">
        <v>496</v>
      </c>
      <c r="C9498" s="14" t="s">
        <v>5000</v>
      </c>
      <c r="D9498" s="15">
        <v>43737</v>
      </c>
      <c r="E9498" s="14" t="s">
        <v>220</v>
      </c>
      <c r="F9498" s="920"/>
      <c r="G9498" s="920"/>
      <c r="H9498" s="924"/>
      <c r="I9498" s="924"/>
      <c r="J9498" s="921"/>
      <c r="K9498" s="921"/>
      <c r="L9498" s="925"/>
    </row>
    <row r="9499" spans="1:12" s="1" customFormat="1" ht="24" customHeight="1" x14ac:dyDescent="0.15">
      <c r="A9499" s="918">
        <v>1768</v>
      </c>
      <c r="B9499" s="9" t="s">
        <v>22</v>
      </c>
      <c r="C9499" s="13" t="s">
        <v>23</v>
      </c>
      <c r="D9499" s="13" t="s">
        <v>24</v>
      </c>
      <c r="E9499" s="13" t="s">
        <v>25</v>
      </c>
      <c r="F9499" s="919" t="s">
        <v>17</v>
      </c>
      <c r="G9499" s="919"/>
      <c r="H9499" s="920"/>
      <c r="I9499" s="920"/>
      <c r="J9499" s="920"/>
      <c r="K9499" s="920"/>
      <c r="L9499" s="920"/>
    </row>
    <row r="9500" spans="1:12" s="1" customFormat="1" ht="26.25" customHeight="1" x14ac:dyDescent="0.15">
      <c r="A9500" s="918"/>
      <c r="B9500" s="921" t="s">
        <v>5001</v>
      </c>
      <c r="C9500" s="922" t="s">
        <v>5002</v>
      </c>
      <c r="D9500" s="923">
        <v>43562</v>
      </c>
      <c r="E9500" s="921" t="s">
        <v>1056</v>
      </c>
      <c r="F9500" s="921" t="s">
        <v>5003</v>
      </c>
      <c r="G9500" s="921"/>
      <c r="H9500" s="924" t="s">
        <v>30</v>
      </c>
      <c r="I9500" s="924"/>
      <c r="J9500" s="14" t="s">
        <v>31</v>
      </c>
      <c r="K9500" s="14" t="s">
        <v>32</v>
      </c>
      <c r="L9500" s="16">
        <v>522.02</v>
      </c>
    </row>
    <row r="9501" spans="1:12" s="1" customFormat="1" ht="409.2" customHeight="1" x14ac:dyDescent="0.15">
      <c r="A9501" s="918"/>
      <c r="B9501" s="921"/>
      <c r="C9501" s="922"/>
      <c r="D9501" s="923"/>
      <c r="E9501" s="921"/>
      <c r="F9501" s="921"/>
      <c r="G9501" s="921"/>
      <c r="H9501" s="924" t="s">
        <v>33</v>
      </c>
      <c r="I9501" s="924"/>
      <c r="J9501" s="921" t="s">
        <v>31</v>
      </c>
      <c r="K9501" s="921" t="s">
        <v>32</v>
      </c>
      <c r="L9501" s="925">
        <v>512.79999999999995</v>
      </c>
    </row>
    <row r="9502" spans="1:12" s="1" customFormat="1" ht="124.35" customHeight="1" x14ac:dyDescent="0.15">
      <c r="A9502" s="918"/>
      <c r="B9502" s="921"/>
      <c r="C9502" s="922"/>
      <c r="D9502" s="923"/>
      <c r="E9502" s="921"/>
      <c r="F9502" s="921"/>
      <c r="G9502" s="921"/>
      <c r="H9502" s="924"/>
      <c r="I9502" s="924"/>
      <c r="J9502" s="921"/>
      <c r="K9502" s="921"/>
      <c r="L9502" s="925"/>
    </row>
    <row r="9503" spans="1:12" s="1" customFormat="1" ht="24" customHeight="1" x14ac:dyDescent="0.15">
      <c r="A9503" s="918"/>
      <c r="B9503" s="9" t="s">
        <v>34</v>
      </c>
      <c r="C9503" s="13" t="s">
        <v>35</v>
      </c>
      <c r="D9503" s="13" t="s">
        <v>36</v>
      </c>
      <c r="E9503" s="13" t="s">
        <v>37</v>
      </c>
      <c r="F9503" s="920"/>
      <c r="G9503" s="920"/>
      <c r="H9503" s="924" t="s">
        <v>38</v>
      </c>
      <c r="I9503" s="924"/>
      <c r="J9503" s="921" t="s">
        <v>31</v>
      </c>
      <c r="K9503" s="921" t="s">
        <v>31</v>
      </c>
      <c r="L9503" s="925">
        <v>0</v>
      </c>
    </row>
    <row r="9504" spans="1:12" s="1" customFormat="1" ht="34.5" customHeight="1" x14ac:dyDescent="0.15">
      <c r="A9504" s="918"/>
      <c r="B9504" s="14" t="s">
        <v>111</v>
      </c>
      <c r="C9504" s="14" t="s">
        <v>5003</v>
      </c>
      <c r="D9504" s="15">
        <v>43564</v>
      </c>
      <c r="E9504" s="14" t="s">
        <v>77</v>
      </c>
      <c r="F9504" s="920"/>
      <c r="G9504" s="920"/>
      <c r="H9504" s="924"/>
      <c r="I9504" s="924"/>
      <c r="J9504" s="921"/>
      <c r="K9504" s="921"/>
      <c r="L9504" s="925"/>
    </row>
    <row r="9505" spans="1:12" s="1" customFormat="1" ht="24" customHeight="1" x14ac:dyDescent="0.15">
      <c r="A9505" s="918">
        <v>1769</v>
      </c>
      <c r="B9505" s="9" t="s">
        <v>22</v>
      </c>
      <c r="C9505" s="13" t="s">
        <v>23</v>
      </c>
      <c r="D9505" s="13" t="s">
        <v>24</v>
      </c>
      <c r="E9505" s="13" t="s">
        <v>25</v>
      </c>
      <c r="F9505" s="919" t="s">
        <v>17</v>
      </c>
      <c r="G9505" s="919"/>
      <c r="H9505" s="920"/>
      <c r="I9505" s="920"/>
      <c r="J9505" s="920"/>
      <c r="K9505" s="920"/>
      <c r="L9505" s="920"/>
    </row>
    <row r="9506" spans="1:12" s="1" customFormat="1" ht="26.25" customHeight="1" x14ac:dyDescent="0.15">
      <c r="A9506" s="918"/>
      <c r="B9506" s="921" t="s">
        <v>5001</v>
      </c>
      <c r="C9506" s="922" t="s">
        <v>5004</v>
      </c>
      <c r="D9506" s="923">
        <v>43590</v>
      </c>
      <c r="E9506" s="921" t="s">
        <v>977</v>
      </c>
      <c r="F9506" s="921" t="s">
        <v>978</v>
      </c>
      <c r="G9506" s="921"/>
      <c r="H9506" s="924" t="s">
        <v>30</v>
      </c>
      <c r="I9506" s="924"/>
      <c r="J9506" s="14" t="s">
        <v>31</v>
      </c>
      <c r="K9506" s="14" t="s">
        <v>32</v>
      </c>
      <c r="L9506" s="16">
        <v>244.25</v>
      </c>
    </row>
    <row r="9507" spans="1:12" s="1" customFormat="1" ht="409.2" customHeight="1" x14ac:dyDescent="0.15">
      <c r="A9507" s="918"/>
      <c r="B9507" s="921"/>
      <c r="C9507" s="922"/>
      <c r="D9507" s="923"/>
      <c r="E9507" s="921"/>
      <c r="F9507" s="921"/>
      <c r="G9507" s="921"/>
      <c r="H9507" s="924" t="s">
        <v>33</v>
      </c>
      <c r="I9507" s="924"/>
      <c r="J9507" s="921" t="s">
        <v>31</v>
      </c>
      <c r="K9507" s="921" t="s">
        <v>32</v>
      </c>
      <c r="L9507" s="925">
        <v>200</v>
      </c>
    </row>
    <row r="9508" spans="1:12" s="1" customFormat="1" ht="29.85" customHeight="1" x14ac:dyDescent="0.15">
      <c r="A9508" s="918"/>
      <c r="B9508" s="921"/>
      <c r="C9508" s="922"/>
      <c r="D9508" s="923"/>
      <c r="E9508" s="921"/>
      <c r="F9508" s="921"/>
      <c r="G9508" s="921"/>
      <c r="H9508" s="924"/>
      <c r="I9508" s="924"/>
      <c r="J9508" s="921"/>
      <c r="K9508" s="921"/>
      <c r="L9508" s="925"/>
    </row>
    <row r="9509" spans="1:12" s="1" customFormat="1" ht="24" customHeight="1" x14ac:dyDescent="0.15">
      <c r="A9509" s="918"/>
      <c r="B9509" s="9" t="s">
        <v>34</v>
      </c>
      <c r="C9509" s="13" t="s">
        <v>35</v>
      </c>
      <c r="D9509" s="13" t="s">
        <v>36</v>
      </c>
      <c r="E9509" s="13" t="s">
        <v>37</v>
      </c>
      <c r="F9509" s="920"/>
      <c r="G9509" s="920"/>
      <c r="H9509" s="924" t="s">
        <v>38</v>
      </c>
      <c r="I9509" s="924"/>
      <c r="J9509" s="921" t="s">
        <v>31</v>
      </c>
      <c r="K9509" s="921" t="s">
        <v>32</v>
      </c>
      <c r="L9509" s="925">
        <v>149</v>
      </c>
    </row>
    <row r="9510" spans="1:12" s="1" customFormat="1" ht="34.5" customHeight="1" x14ac:dyDescent="0.15">
      <c r="A9510" s="918"/>
      <c r="B9510" s="14" t="s">
        <v>111</v>
      </c>
      <c r="C9510" s="14" t="s">
        <v>978</v>
      </c>
      <c r="D9510" s="15">
        <v>43592</v>
      </c>
      <c r="E9510" s="14" t="s">
        <v>3185</v>
      </c>
      <c r="F9510" s="920"/>
      <c r="G9510" s="920"/>
      <c r="H9510" s="924"/>
      <c r="I9510" s="924"/>
      <c r="J9510" s="921"/>
      <c r="K9510" s="921"/>
      <c r="L9510" s="925"/>
    </row>
    <row r="9511" spans="1:12" s="1" customFormat="1" ht="24" customHeight="1" x14ac:dyDescent="0.15">
      <c r="A9511" s="918">
        <v>1770</v>
      </c>
      <c r="B9511" s="9" t="s">
        <v>22</v>
      </c>
      <c r="C9511" s="13" t="s">
        <v>23</v>
      </c>
      <c r="D9511" s="13" t="s">
        <v>24</v>
      </c>
      <c r="E9511" s="13" t="s">
        <v>25</v>
      </c>
      <c r="F9511" s="919" t="s">
        <v>17</v>
      </c>
      <c r="G9511" s="919"/>
      <c r="H9511" s="920"/>
      <c r="I9511" s="920"/>
      <c r="J9511" s="920"/>
      <c r="K9511" s="920"/>
      <c r="L9511" s="920"/>
    </row>
    <row r="9512" spans="1:12" s="1" customFormat="1" ht="26.25" customHeight="1" x14ac:dyDescent="0.15">
      <c r="A9512" s="918"/>
      <c r="B9512" s="921" t="s">
        <v>5001</v>
      </c>
      <c r="C9512" s="922" t="s">
        <v>5005</v>
      </c>
      <c r="D9512" s="923">
        <v>43605</v>
      </c>
      <c r="E9512" s="921" t="s">
        <v>4065</v>
      </c>
      <c r="F9512" s="921" t="s">
        <v>363</v>
      </c>
      <c r="G9512" s="921"/>
      <c r="H9512" s="924" t="s">
        <v>30</v>
      </c>
      <c r="I9512" s="924"/>
      <c r="J9512" s="14" t="s">
        <v>31</v>
      </c>
      <c r="K9512" s="14" t="s">
        <v>32</v>
      </c>
      <c r="L9512" s="16">
        <v>731</v>
      </c>
    </row>
    <row r="9513" spans="1:12" s="1" customFormat="1" ht="409.2" customHeight="1" x14ac:dyDescent="0.15">
      <c r="A9513" s="918"/>
      <c r="B9513" s="921"/>
      <c r="C9513" s="922"/>
      <c r="D9513" s="923"/>
      <c r="E9513" s="921"/>
      <c r="F9513" s="921"/>
      <c r="G9513" s="921"/>
      <c r="H9513" s="924" t="s">
        <v>33</v>
      </c>
      <c r="I9513" s="924"/>
      <c r="J9513" s="921" t="s">
        <v>31</v>
      </c>
      <c r="K9513" s="921" t="s">
        <v>32</v>
      </c>
      <c r="L9513" s="925">
        <v>308.60000000000002</v>
      </c>
    </row>
    <row r="9514" spans="1:12" s="1" customFormat="1" ht="124.35" customHeight="1" x14ac:dyDescent="0.15">
      <c r="A9514" s="918"/>
      <c r="B9514" s="921"/>
      <c r="C9514" s="922"/>
      <c r="D9514" s="923"/>
      <c r="E9514" s="921"/>
      <c r="F9514" s="921"/>
      <c r="G9514" s="921"/>
      <c r="H9514" s="924"/>
      <c r="I9514" s="924"/>
      <c r="J9514" s="921"/>
      <c r="K9514" s="921"/>
      <c r="L9514" s="925"/>
    </row>
    <row r="9515" spans="1:12" s="1" customFormat="1" ht="24" customHeight="1" x14ac:dyDescent="0.15">
      <c r="A9515" s="918"/>
      <c r="B9515" s="9" t="s">
        <v>34</v>
      </c>
      <c r="C9515" s="13" t="s">
        <v>35</v>
      </c>
      <c r="D9515" s="13" t="s">
        <v>36</v>
      </c>
      <c r="E9515" s="13" t="s">
        <v>37</v>
      </c>
      <c r="F9515" s="920"/>
      <c r="G9515" s="920"/>
      <c r="H9515" s="924" t="s">
        <v>38</v>
      </c>
      <c r="I9515" s="924"/>
      <c r="J9515" s="921" t="s">
        <v>31</v>
      </c>
      <c r="K9515" s="921" t="s">
        <v>31</v>
      </c>
      <c r="L9515" s="925">
        <v>0</v>
      </c>
    </row>
    <row r="9516" spans="1:12" s="1" customFormat="1" ht="34.5" customHeight="1" x14ac:dyDescent="0.15">
      <c r="A9516" s="918"/>
      <c r="B9516" s="14" t="s">
        <v>111</v>
      </c>
      <c r="C9516" s="14" t="s">
        <v>363</v>
      </c>
      <c r="D9516" s="15">
        <v>43607</v>
      </c>
      <c r="E9516" s="14" t="s">
        <v>4400</v>
      </c>
      <c r="F9516" s="920"/>
      <c r="G9516" s="920"/>
      <c r="H9516" s="924"/>
      <c r="I9516" s="924"/>
      <c r="J9516" s="921"/>
      <c r="K9516" s="921"/>
      <c r="L9516" s="925"/>
    </row>
    <row r="9517" spans="1:12" s="1" customFormat="1" ht="24" customHeight="1" x14ac:dyDescent="0.15">
      <c r="A9517" s="918">
        <v>1771</v>
      </c>
      <c r="B9517" s="9" t="s">
        <v>22</v>
      </c>
      <c r="C9517" s="13" t="s">
        <v>23</v>
      </c>
      <c r="D9517" s="13" t="s">
        <v>24</v>
      </c>
      <c r="E9517" s="13" t="s">
        <v>25</v>
      </c>
      <c r="F9517" s="919" t="s">
        <v>17</v>
      </c>
      <c r="G9517" s="919"/>
      <c r="H9517" s="920"/>
      <c r="I9517" s="920"/>
      <c r="J9517" s="920"/>
      <c r="K9517" s="920"/>
      <c r="L9517" s="920"/>
    </row>
    <row r="9518" spans="1:12" s="1" customFormat="1" ht="26.25" customHeight="1" x14ac:dyDescent="0.15">
      <c r="A9518" s="918"/>
      <c r="B9518" s="921" t="s">
        <v>5001</v>
      </c>
      <c r="C9518" s="922" t="s">
        <v>5006</v>
      </c>
      <c r="D9518" s="923">
        <v>43646</v>
      </c>
      <c r="E9518" s="921" t="s">
        <v>1065</v>
      </c>
      <c r="F9518" s="921" t="s">
        <v>5007</v>
      </c>
      <c r="G9518" s="921"/>
      <c r="H9518" s="924" t="s">
        <v>30</v>
      </c>
      <c r="I9518" s="924"/>
      <c r="J9518" s="14" t="s">
        <v>31</v>
      </c>
      <c r="K9518" s="14" t="s">
        <v>32</v>
      </c>
      <c r="L9518" s="16">
        <v>1573.7</v>
      </c>
    </row>
    <row r="9519" spans="1:12" s="1" customFormat="1" ht="312.75" customHeight="1" x14ac:dyDescent="0.15">
      <c r="A9519" s="918"/>
      <c r="B9519" s="921"/>
      <c r="C9519" s="922"/>
      <c r="D9519" s="923"/>
      <c r="E9519" s="921"/>
      <c r="F9519" s="921"/>
      <c r="G9519" s="921"/>
      <c r="H9519" s="924" t="s">
        <v>33</v>
      </c>
      <c r="I9519" s="924"/>
      <c r="J9519" s="14" t="s">
        <v>31</v>
      </c>
      <c r="K9519" s="14" t="s">
        <v>32</v>
      </c>
      <c r="L9519" s="16">
        <v>9081.64</v>
      </c>
    </row>
    <row r="9520" spans="1:12" s="1" customFormat="1" ht="24" customHeight="1" x14ac:dyDescent="0.15">
      <c r="A9520" s="918"/>
      <c r="B9520" s="9" t="s">
        <v>34</v>
      </c>
      <c r="C9520" s="13" t="s">
        <v>35</v>
      </c>
      <c r="D9520" s="13" t="s">
        <v>36</v>
      </c>
      <c r="E9520" s="13" t="s">
        <v>37</v>
      </c>
      <c r="F9520" s="920"/>
      <c r="G9520" s="920"/>
      <c r="H9520" s="924" t="s">
        <v>38</v>
      </c>
      <c r="I9520" s="924"/>
      <c r="J9520" s="921" t="s">
        <v>31</v>
      </c>
      <c r="K9520" s="921" t="s">
        <v>32</v>
      </c>
      <c r="L9520" s="925">
        <v>234</v>
      </c>
    </row>
    <row r="9521" spans="1:12" s="1" customFormat="1" ht="34.5" customHeight="1" x14ac:dyDescent="0.15">
      <c r="A9521" s="918"/>
      <c r="B9521" s="14" t="s">
        <v>111</v>
      </c>
      <c r="C9521" s="14" t="s">
        <v>5007</v>
      </c>
      <c r="D9521" s="15">
        <v>43652</v>
      </c>
      <c r="E9521" s="14" t="s">
        <v>3414</v>
      </c>
      <c r="F9521" s="920"/>
      <c r="G9521" s="920"/>
      <c r="H9521" s="924"/>
      <c r="I9521" s="924"/>
      <c r="J9521" s="921"/>
      <c r="K9521" s="921"/>
      <c r="L9521" s="925"/>
    </row>
    <row r="9522" spans="1:12" s="1" customFormat="1" ht="24" customHeight="1" x14ac:dyDescent="0.15">
      <c r="A9522" s="918">
        <v>1772</v>
      </c>
      <c r="B9522" s="9" t="s">
        <v>22</v>
      </c>
      <c r="C9522" s="13" t="s">
        <v>23</v>
      </c>
      <c r="D9522" s="13" t="s">
        <v>24</v>
      </c>
      <c r="E9522" s="13" t="s">
        <v>25</v>
      </c>
      <c r="F9522" s="919" t="s">
        <v>17</v>
      </c>
      <c r="G9522" s="919"/>
      <c r="H9522" s="920"/>
      <c r="I9522" s="920"/>
      <c r="J9522" s="920"/>
      <c r="K9522" s="920"/>
      <c r="L9522" s="920"/>
    </row>
    <row r="9523" spans="1:12" s="1" customFormat="1" ht="26.25" customHeight="1" x14ac:dyDescent="0.15">
      <c r="A9523" s="918"/>
      <c r="B9523" s="921" t="s">
        <v>5008</v>
      </c>
      <c r="C9523" s="921" t="s">
        <v>5009</v>
      </c>
      <c r="D9523" s="923">
        <v>43723</v>
      </c>
      <c r="E9523" s="921" t="s">
        <v>5010</v>
      </c>
      <c r="F9523" s="921" t="s">
        <v>1890</v>
      </c>
      <c r="G9523" s="921"/>
      <c r="H9523" s="924" t="s">
        <v>30</v>
      </c>
      <c r="I9523" s="924"/>
      <c r="J9523" s="14" t="s">
        <v>31</v>
      </c>
      <c r="K9523" s="14" t="s">
        <v>32</v>
      </c>
      <c r="L9523" s="16">
        <v>592</v>
      </c>
    </row>
    <row r="9524" spans="1:12" s="1" customFormat="1" ht="39.75" customHeight="1" x14ac:dyDescent="0.15">
      <c r="A9524" s="918"/>
      <c r="B9524" s="921"/>
      <c r="C9524" s="921"/>
      <c r="D9524" s="923"/>
      <c r="E9524" s="921"/>
      <c r="F9524" s="921"/>
      <c r="G9524" s="921"/>
      <c r="H9524" s="924" t="s">
        <v>33</v>
      </c>
      <c r="I9524" s="924"/>
      <c r="J9524" s="14" t="s">
        <v>31</v>
      </c>
      <c r="K9524" s="14" t="s">
        <v>32</v>
      </c>
      <c r="L9524" s="16">
        <v>7316.49</v>
      </c>
    </row>
    <row r="9525" spans="1:12" s="1" customFormat="1" ht="24" customHeight="1" x14ac:dyDescent="0.15">
      <c r="A9525" s="918"/>
      <c r="B9525" s="9" t="s">
        <v>34</v>
      </c>
      <c r="C9525" s="13" t="s">
        <v>35</v>
      </c>
      <c r="D9525" s="13" t="s">
        <v>36</v>
      </c>
      <c r="E9525" s="13" t="s">
        <v>37</v>
      </c>
      <c r="F9525" s="920"/>
      <c r="G9525" s="920"/>
      <c r="H9525" s="924" t="s">
        <v>38</v>
      </c>
      <c r="I9525" s="924"/>
      <c r="J9525" s="921" t="s">
        <v>31</v>
      </c>
      <c r="K9525" s="921" t="s">
        <v>31</v>
      </c>
      <c r="L9525" s="925">
        <v>0</v>
      </c>
    </row>
    <row r="9526" spans="1:12" s="1" customFormat="1" ht="34.5" customHeight="1" x14ac:dyDescent="0.15">
      <c r="A9526" s="918"/>
      <c r="B9526" s="14" t="s">
        <v>5011</v>
      </c>
      <c r="C9526" s="14" t="s">
        <v>1890</v>
      </c>
      <c r="D9526" s="15">
        <v>43734</v>
      </c>
      <c r="E9526" s="14" t="s">
        <v>5012</v>
      </c>
      <c r="F9526" s="920"/>
      <c r="G9526" s="920"/>
      <c r="H9526" s="924"/>
      <c r="I9526" s="924"/>
      <c r="J9526" s="921"/>
      <c r="K9526" s="921"/>
      <c r="L9526" s="925"/>
    </row>
    <row r="9527" spans="1:12" s="1" customFormat="1" ht="24" customHeight="1" x14ac:dyDescent="0.15">
      <c r="A9527" s="918">
        <v>1773</v>
      </c>
      <c r="B9527" s="9" t="s">
        <v>22</v>
      </c>
      <c r="C9527" s="13" t="s">
        <v>23</v>
      </c>
      <c r="D9527" s="13" t="s">
        <v>24</v>
      </c>
      <c r="E9527" s="13" t="s">
        <v>25</v>
      </c>
      <c r="F9527" s="919" t="s">
        <v>17</v>
      </c>
      <c r="G9527" s="919"/>
      <c r="H9527" s="920"/>
      <c r="I9527" s="920"/>
      <c r="J9527" s="920"/>
      <c r="K9527" s="920"/>
      <c r="L9527" s="920"/>
    </row>
    <row r="9528" spans="1:12" s="1" customFormat="1" ht="26.25" customHeight="1" x14ac:dyDescent="0.15">
      <c r="A9528" s="918"/>
      <c r="B9528" s="921" t="s">
        <v>5013</v>
      </c>
      <c r="C9528" s="922" t="s">
        <v>5014</v>
      </c>
      <c r="D9528" s="923">
        <v>43562</v>
      </c>
      <c r="E9528" s="921" t="s">
        <v>785</v>
      </c>
      <c r="F9528" s="921" t="s">
        <v>5015</v>
      </c>
      <c r="G9528" s="921"/>
      <c r="H9528" s="924" t="s">
        <v>30</v>
      </c>
      <c r="I9528" s="924"/>
      <c r="J9528" s="14" t="s">
        <v>31</v>
      </c>
      <c r="K9528" s="14" t="s">
        <v>32</v>
      </c>
      <c r="L9528" s="16">
        <v>213</v>
      </c>
    </row>
    <row r="9529" spans="1:12" s="1" customFormat="1" ht="218.25" customHeight="1" x14ac:dyDescent="0.15">
      <c r="A9529" s="918"/>
      <c r="B9529" s="921"/>
      <c r="C9529" s="922"/>
      <c r="D9529" s="923"/>
      <c r="E9529" s="921"/>
      <c r="F9529" s="921"/>
      <c r="G9529" s="921"/>
      <c r="H9529" s="924" t="s">
        <v>33</v>
      </c>
      <c r="I9529" s="924"/>
      <c r="J9529" s="14" t="s">
        <v>31</v>
      </c>
      <c r="K9529" s="14" t="s">
        <v>31</v>
      </c>
      <c r="L9529" s="16">
        <v>0</v>
      </c>
    </row>
    <row r="9530" spans="1:12" s="1" customFormat="1" ht="24" customHeight="1" x14ac:dyDescent="0.15">
      <c r="A9530" s="918"/>
      <c r="B9530" s="9" t="s">
        <v>34</v>
      </c>
      <c r="C9530" s="13" t="s">
        <v>35</v>
      </c>
      <c r="D9530" s="13" t="s">
        <v>36</v>
      </c>
      <c r="E9530" s="13" t="s">
        <v>37</v>
      </c>
      <c r="F9530" s="920"/>
      <c r="G9530" s="920"/>
      <c r="H9530" s="924" t="s">
        <v>38</v>
      </c>
      <c r="I9530" s="924"/>
      <c r="J9530" s="921" t="s">
        <v>31</v>
      </c>
      <c r="K9530" s="921" t="s">
        <v>32</v>
      </c>
      <c r="L9530" s="925">
        <v>393.15</v>
      </c>
    </row>
    <row r="9531" spans="1:12" s="1" customFormat="1" ht="24" customHeight="1" x14ac:dyDescent="0.15">
      <c r="A9531" s="918"/>
      <c r="B9531" s="14" t="s">
        <v>229</v>
      </c>
      <c r="C9531" s="14" t="s">
        <v>5015</v>
      </c>
      <c r="D9531" s="15">
        <v>43563</v>
      </c>
      <c r="E9531" s="14" t="s">
        <v>1428</v>
      </c>
      <c r="F9531" s="920"/>
      <c r="G9531" s="920"/>
      <c r="H9531" s="924"/>
      <c r="I9531" s="924"/>
      <c r="J9531" s="921"/>
      <c r="K9531" s="921"/>
      <c r="L9531" s="925"/>
    </row>
    <row r="9532" spans="1:12" s="1" customFormat="1" ht="24" customHeight="1" x14ac:dyDescent="0.15">
      <c r="A9532" s="918">
        <v>1774</v>
      </c>
      <c r="B9532" s="9" t="s">
        <v>22</v>
      </c>
      <c r="C9532" s="13" t="s">
        <v>23</v>
      </c>
      <c r="D9532" s="13" t="s">
        <v>24</v>
      </c>
      <c r="E9532" s="13" t="s">
        <v>25</v>
      </c>
      <c r="F9532" s="919" t="s">
        <v>17</v>
      </c>
      <c r="G9532" s="919"/>
      <c r="H9532" s="920"/>
      <c r="I9532" s="920"/>
      <c r="J9532" s="920"/>
      <c r="K9532" s="920"/>
      <c r="L9532" s="920"/>
    </row>
    <row r="9533" spans="1:12" s="1" customFormat="1" ht="26.25" customHeight="1" x14ac:dyDescent="0.15">
      <c r="A9533" s="918"/>
      <c r="B9533" s="921" t="s">
        <v>5016</v>
      </c>
      <c r="C9533" s="922" t="s">
        <v>5017</v>
      </c>
      <c r="D9533" s="923">
        <v>43634</v>
      </c>
      <c r="E9533" s="921" t="s">
        <v>59</v>
      </c>
      <c r="F9533" s="921" t="s">
        <v>3363</v>
      </c>
      <c r="G9533" s="921"/>
      <c r="H9533" s="924" t="s">
        <v>30</v>
      </c>
      <c r="I9533" s="924"/>
      <c r="J9533" s="14" t="s">
        <v>31</v>
      </c>
      <c r="K9533" s="14" t="s">
        <v>32</v>
      </c>
      <c r="L9533" s="16">
        <v>739.4</v>
      </c>
    </row>
    <row r="9534" spans="1:12" s="1" customFormat="1" ht="409.2" customHeight="1" x14ac:dyDescent="0.15">
      <c r="A9534" s="918"/>
      <c r="B9534" s="921"/>
      <c r="C9534" s="922"/>
      <c r="D9534" s="923"/>
      <c r="E9534" s="921"/>
      <c r="F9534" s="921"/>
      <c r="G9534" s="921"/>
      <c r="H9534" s="924" t="s">
        <v>33</v>
      </c>
      <c r="I9534" s="924"/>
      <c r="J9534" s="921" t="s">
        <v>31</v>
      </c>
      <c r="K9534" s="921" t="s">
        <v>32</v>
      </c>
      <c r="L9534" s="925">
        <v>1045.26</v>
      </c>
    </row>
    <row r="9535" spans="1:12" s="1" customFormat="1" ht="365.85" customHeight="1" x14ac:dyDescent="0.15">
      <c r="A9535" s="918"/>
      <c r="B9535" s="921"/>
      <c r="C9535" s="922"/>
      <c r="D9535" s="923"/>
      <c r="E9535" s="921"/>
      <c r="F9535" s="921"/>
      <c r="G9535" s="921"/>
      <c r="H9535" s="924"/>
      <c r="I9535" s="924"/>
      <c r="J9535" s="921"/>
      <c r="K9535" s="921"/>
      <c r="L9535" s="925"/>
    </row>
    <row r="9536" spans="1:12" s="1" customFormat="1" ht="24" customHeight="1" x14ac:dyDescent="0.15">
      <c r="A9536" s="918"/>
      <c r="B9536" s="9" t="s">
        <v>34</v>
      </c>
      <c r="C9536" s="13" t="s">
        <v>35</v>
      </c>
      <c r="D9536" s="13" t="s">
        <v>36</v>
      </c>
      <c r="E9536" s="13" t="s">
        <v>37</v>
      </c>
      <c r="F9536" s="920"/>
      <c r="G9536" s="920"/>
      <c r="H9536" s="924" t="s">
        <v>38</v>
      </c>
      <c r="I9536" s="924"/>
      <c r="J9536" s="921" t="s">
        <v>31</v>
      </c>
      <c r="K9536" s="921" t="s">
        <v>32</v>
      </c>
      <c r="L9536" s="925">
        <v>66.930000000000007</v>
      </c>
    </row>
    <row r="9537" spans="1:12" s="1" customFormat="1" ht="24" customHeight="1" x14ac:dyDescent="0.15">
      <c r="A9537" s="918"/>
      <c r="B9537" s="14" t="s">
        <v>5018</v>
      </c>
      <c r="C9537" s="14" t="s">
        <v>3363</v>
      </c>
      <c r="D9537" s="15">
        <v>43639</v>
      </c>
      <c r="E9537" s="14" t="s">
        <v>3364</v>
      </c>
      <c r="F9537" s="920"/>
      <c r="G9537" s="920"/>
      <c r="H9537" s="924"/>
      <c r="I9537" s="924"/>
      <c r="J9537" s="921"/>
      <c r="K9537" s="921"/>
      <c r="L9537" s="925"/>
    </row>
    <row r="9538" spans="1:12" s="1" customFormat="1" ht="24" customHeight="1" x14ac:dyDescent="0.15">
      <c r="A9538" s="918">
        <v>1775</v>
      </c>
      <c r="B9538" s="9" t="s">
        <v>22</v>
      </c>
      <c r="C9538" s="13" t="s">
        <v>23</v>
      </c>
      <c r="D9538" s="13" t="s">
        <v>24</v>
      </c>
      <c r="E9538" s="13" t="s">
        <v>25</v>
      </c>
      <c r="F9538" s="919" t="s">
        <v>17</v>
      </c>
      <c r="G9538" s="919"/>
      <c r="H9538" s="920"/>
      <c r="I9538" s="920"/>
      <c r="J9538" s="920"/>
      <c r="K9538" s="920"/>
      <c r="L9538" s="920"/>
    </row>
    <row r="9539" spans="1:12" s="1" customFormat="1" ht="26.25" customHeight="1" x14ac:dyDescent="0.15">
      <c r="A9539" s="918"/>
      <c r="B9539" s="921" t="s">
        <v>5019</v>
      </c>
      <c r="C9539" s="922" t="s">
        <v>5020</v>
      </c>
      <c r="D9539" s="923">
        <v>43590</v>
      </c>
      <c r="E9539" s="921" t="s">
        <v>5021</v>
      </c>
      <c r="F9539" s="921" t="s">
        <v>840</v>
      </c>
      <c r="G9539" s="921"/>
      <c r="H9539" s="924" t="s">
        <v>30</v>
      </c>
      <c r="I9539" s="924"/>
      <c r="J9539" s="14" t="s">
        <v>31</v>
      </c>
      <c r="K9539" s="14" t="s">
        <v>32</v>
      </c>
      <c r="L9539" s="16">
        <v>391.7</v>
      </c>
    </row>
    <row r="9540" spans="1:12" s="1" customFormat="1" ht="291.75" customHeight="1" x14ac:dyDescent="0.15">
      <c r="A9540" s="918"/>
      <c r="B9540" s="921"/>
      <c r="C9540" s="922"/>
      <c r="D9540" s="923"/>
      <c r="E9540" s="921"/>
      <c r="F9540" s="921"/>
      <c r="G9540" s="921"/>
      <c r="H9540" s="924" t="s">
        <v>33</v>
      </c>
      <c r="I9540" s="924"/>
      <c r="J9540" s="14" t="s">
        <v>31</v>
      </c>
      <c r="K9540" s="14" t="s">
        <v>32</v>
      </c>
      <c r="L9540" s="16">
        <v>221.59</v>
      </c>
    </row>
    <row r="9541" spans="1:12" s="1" customFormat="1" ht="24" customHeight="1" x14ac:dyDescent="0.15">
      <c r="A9541" s="918"/>
      <c r="B9541" s="9" t="s">
        <v>34</v>
      </c>
      <c r="C9541" s="13" t="s">
        <v>35</v>
      </c>
      <c r="D9541" s="13" t="s">
        <v>36</v>
      </c>
      <c r="E9541" s="13" t="s">
        <v>37</v>
      </c>
      <c r="F9541" s="920"/>
      <c r="G9541" s="920"/>
      <c r="H9541" s="924" t="s">
        <v>38</v>
      </c>
      <c r="I9541" s="924"/>
      <c r="J9541" s="921" t="s">
        <v>31</v>
      </c>
      <c r="K9541" s="921" t="s">
        <v>32</v>
      </c>
      <c r="L9541" s="925">
        <v>308.5</v>
      </c>
    </row>
    <row r="9542" spans="1:12" s="1" customFormat="1" ht="24" customHeight="1" x14ac:dyDescent="0.15">
      <c r="A9542" s="918"/>
      <c r="B9542" s="14" t="s">
        <v>39</v>
      </c>
      <c r="C9542" s="14" t="s">
        <v>840</v>
      </c>
      <c r="D9542" s="15">
        <v>43592</v>
      </c>
      <c r="E9542" s="14" t="s">
        <v>3185</v>
      </c>
      <c r="F9542" s="920"/>
      <c r="G9542" s="920"/>
      <c r="H9542" s="924"/>
      <c r="I9542" s="924"/>
      <c r="J9542" s="921"/>
      <c r="K9542" s="921"/>
      <c r="L9542" s="925"/>
    </row>
    <row r="9543" spans="1:12" s="1" customFormat="1" ht="24" customHeight="1" x14ac:dyDescent="0.15">
      <c r="A9543" s="918">
        <v>1776</v>
      </c>
      <c r="B9543" s="9" t="s">
        <v>22</v>
      </c>
      <c r="C9543" s="13" t="s">
        <v>23</v>
      </c>
      <c r="D9543" s="13" t="s">
        <v>24</v>
      </c>
      <c r="E9543" s="13" t="s">
        <v>25</v>
      </c>
      <c r="F9543" s="919" t="s">
        <v>17</v>
      </c>
      <c r="G9543" s="919"/>
      <c r="H9543" s="920"/>
      <c r="I9543" s="920"/>
      <c r="J9543" s="920"/>
      <c r="K9543" s="920"/>
      <c r="L9543" s="920"/>
    </row>
    <row r="9544" spans="1:12" s="1" customFormat="1" ht="26.25" customHeight="1" x14ac:dyDescent="0.15">
      <c r="A9544" s="918"/>
      <c r="B9544" s="921" t="s">
        <v>5019</v>
      </c>
      <c r="C9544" s="922" t="s">
        <v>5022</v>
      </c>
      <c r="D9544" s="923">
        <v>43645</v>
      </c>
      <c r="E9544" s="921" t="s">
        <v>103</v>
      </c>
      <c r="F9544" s="921" t="s">
        <v>5023</v>
      </c>
      <c r="G9544" s="921"/>
      <c r="H9544" s="924" t="s">
        <v>30</v>
      </c>
      <c r="I9544" s="924"/>
      <c r="J9544" s="14" t="s">
        <v>31</v>
      </c>
      <c r="K9544" s="14" t="s">
        <v>32</v>
      </c>
      <c r="L9544" s="16">
        <v>787</v>
      </c>
    </row>
    <row r="9545" spans="1:12" s="1" customFormat="1" ht="165.75" customHeight="1" x14ac:dyDescent="0.15">
      <c r="A9545" s="918"/>
      <c r="B9545" s="921"/>
      <c r="C9545" s="922"/>
      <c r="D9545" s="923"/>
      <c r="E9545" s="921"/>
      <c r="F9545" s="921"/>
      <c r="G9545" s="921"/>
      <c r="H9545" s="924" t="s">
        <v>33</v>
      </c>
      <c r="I9545" s="924"/>
      <c r="J9545" s="14" t="s">
        <v>31</v>
      </c>
      <c r="K9545" s="14" t="s">
        <v>32</v>
      </c>
      <c r="L9545" s="16">
        <v>10993.75</v>
      </c>
    </row>
    <row r="9546" spans="1:12" s="1" customFormat="1" ht="24" customHeight="1" x14ac:dyDescent="0.15">
      <c r="A9546" s="918"/>
      <c r="B9546" s="9" t="s">
        <v>34</v>
      </c>
      <c r="C9546" s="13" t="s">
        <v>35</v>
      </c>
      <c r="D9546" s="13" t="s">
        <v>36</v>
      </c>
      <c r="E9546" s="13" t="s">
        <v>37</v>
      </c>
      <c r="F9546" s="920"/>
      <c r="G9546" s="920"/>
      <c r="H9546" s="924" t="s">
        <v>38</v>
      </c>
      <c r="I9546" s="924"/>
      <c r="J9546" s="921" t="s">
        <v>31</v>
      </c>
      <c r="K9546" s="921" t="s">
        <v>31</v>
      </c>
      <c r="L9546" s="925">
        <v>0</v>
      </c>
    </row>
    <row r="9547" spans="1:12" s="1" customFormat="1" ht="24" customHeight="1" x14ac:dyDescent="0.15">
      <c r="A9547" s="918"/>
      <c r="B9547" s="14" t="s">
        <v>39</v>
      </c>
      <c r="C9547" s="14" t="s">
        <v>5023</v>
      </c>
      <c r="D9547" s="15">
        <v>43649</v>
      </c>
      <c r="E9547" s="14" t="s">
        <v>5024</v>
      </c>
      <c r="F9547" s="920"/>
      <c r="G9547" s="920"/>
      <c r="H9547" s="924"/>
      <c r="I9547" s="924"/>
      <c r="J9547" s="921"/>
      <c r="K9547" s="921"/>
      <c r="L9547" s="925"/>
    </row>
    <row r="9548" spans="1:12" s="1" customFormat="1" ht="24" customHeight="1" x14ac:dyDescent="0.15">
      <c r="A9548" s="918">
        <v>1777</v>
      </c>
      <c r="B9548" s="9" t="s">
        <v>22</v>
      </c>
      <c r="C9548" s="13" t="s">
        <v>23</v>
      </c>
      <c r="D9548" s="13" t="s">
        <v>24</v>
      </c>
      <c r="E9548" s="13" t="s">
        <v>25</v>
      </c>
      <c r="F9548" s="919" t="s">
        <v>17</v>
      </c>
      <c r="G9548" s="919"/>
      <c r="H9548" s="920"/>
      <c r="I9548" s="920"/>
      <c r="J9548" s="920"/>
      <c r="K9548" s="920"/>
      <c r="L9548" s="920"/>
    </row>
    <row r="9549" spans="1:12" s="1" customFormat="1" ht="26.25" customHeight="1" x14ac:dyDescent="0.15">
      <c r="A9549" s="918"/>
      <c r="B9549" s="921" t="s">
        <v>5019</v>
      </c>
      <c r="C9549" s="922" t="s">
        <v>5025</v>
      </c>
      <c r="D9549" s="923">
        <v>43722</v>
      </c>
      <c r="E9549" s="921" t="s">
        <v>633</v>
      </c>
      <c r="F9549" s="921" t="s">
        <v>5026</v>
      </c>
      <c r="G9549" s="921"/>
      <c r="H9549" s="924" t="s">
        <v>30</v>
      </c>
      <c r="I9549" s="924"/>
      <c r="J9549" s="14" t="s">
        <v>31</v>
      </c>
      <c r="K9549" s="14" t="s">
        <v>32</v>
      </c>
      <c r="L9549" s="16">
        <v>484</v>
      </c>
    </row>
    <row r="9550" spans="1:12" s="1" customFormat="1" ht="144.75" customHeight="1" x14ac:dyDescent="0.15">
      <c r="A9550" s="918"/>
      <c r="B9550" s="921"/>
      <c r="C9550" s="922"/>
      <c r="D9550" s="923"/>
      <c r="E9550" s="921"/>
      <c r="F9550" s="921"/>
      <c r="G9550" s="921"/>
      <c r="H9550" s="924" t="s">
        <v>33</v>
      </c>
      <c r="I9550" s="924"/>
      <c r="J9550" s="14" t="s">
        <v>31</v>
      </c>
      <c r="K9550" s="14" t="s">
        <v>32</v>
      </c>
      <c r="L9550" s="16">
        <v>4068.9100000000003</v>
      </c>
    </row>
    <row r="9551" spans="1:12" s="1" customFormat="1" ht="24" customHeight="1" x14ac:dyDescent="0.15">
      <c r="A9551" s="918"/>
      <c r="B9551" s="9" t="s">
        <v>34</v>
      </c>
      <c r="C9551" s="13" t="s">
        <v>35</v>
      </c>
      <c r="D9551" s="13" t="s">
        <v>36</v>
      </c>
      <c r="E9551" s="13" t="s">
        <v>37</v>
      </c>
      <c r="F9551" s="920"/>
      <c r="G9551" s="920"/>
      <c r="H9551" s="924" t="s">
        <v>38</v>
      </c>
      <c r="I9551" s="924"/>
      <c r="J9551" s="921" t="s">
        <v>31</v>
      </c>
      <c r="K9551" s="921" t="s">
        <v>31</v>
      </c>
      <c r="L9551" s="925">
        <v>0</v>
      </c>
    </row>
    <row r="9552" spans="1:12" s="1" customFormat="1" ht="24" customHeight="1" x14ac:dyDescent="0.15">
      <c r="A9552" s="918"/>
      <c r="B9552" s="14" t="s">
        <v>39</v>
      </c>
      <c r="C9552" s="14" t="s">
        <v>5026</v>
      </c>
      <c r="D9552" s="15">
        <v>43725</v>
      </c>
      <c r="E9552" s="14" t="s">
        <v>1617</v>
      </c>
      <c r="F9552" s="920"/>
      <c r="G9552" s="920"/>
      <c r="H9552" s="924"/>
      <c r="I9552" s="924"/>
      <c r="J9552" s="921"/>
      <c r="K9552" s="921"/>
      <c r="L9552" s="925"/>
    </row>
    <row r="9553" spans="1:12" s="1" customFormat="1" ht="24" customHeight="1" x14ac:dyDescent="0.15">
      <c r="A9553" s="918">
        <v>1778</v>
      </c>
      <c r="B9553" s="9" t="s">
        <v>22</v>
      </c>
      <c r="C9553" s="13" t="s">
        <v>23</v>
      </c>
      <c r="D9553" s="13" t="s">
        <v>24</v>
      </c>
      <c r="E9553" s="13" t="s">
        <v>25</v>
      </c>
      <c r="F9553" s="919" t="s">
        <v>17</v>
      </c>
      <c r="G9553" s="919"/>
      <c r="H9553" s="920"/>
      <c r="I9553" s="920"/>
      <c r="J9553" s="920"/>
      <c r="K9553" s="920"/>
      <c r="L9553" s="920"/>
    </row>
    <row r="9554" spans="1:12" s="1" customFormat="1" ht="26.25" customHeight="1" x14ac:dyDescent="0.15">
      <c r="A9554" s="918"/>
      <c r="B9554" s="921" t="s">
        <v>5027</v>
      </c>
      <c r="C9554" s="922" t="s">
        <v>4289</v>
      </c>
      <c r="D9554" s="923">
        <v>43582</v>
      </c>
      <c r="E9554" s="921" t="s">
        <v>402</v>
      </c>
      <c r="F9554" s="921" t="s">
        <v>403</v>
      </c>
      <c r="G9554" s="921"/>
      <c r="H9554" s="924" t="s">
        <v>30</v>
      </c>
      <c r="I9554" s="924"/>
      <c r="J9554" s="14" t="s">
        <v>31</v>
      </c>
      <c r="K9554" s="14" t="s">
        <v>32</v>
      </c>
      <c r="L9554" s="16">
        <v>780</v>
      </c>
    </row>
    <row r="9555" spans="1:12" s="1" customFormat="1" ht="92.25" customHeight="1" x14ac:dyDescent="0.15">
      <c r="A9555" s="918"/>
      <c r="B9555" s="921"/>
      <c r="C9555" s="922"/>
      <c r="D9555" s="923"/>
      <c r="E9555" s="921"/>
      <c r="F9555" s="921"/>
      <c r="G9555" s="921"/>
      <c r="H9555" s="924" t="s">
        <v>33</v>
      </c>
      <c r="I9555" s="924"/>
      <c r="J9555" s="14" t="s">
        <v>31</v>
      </c>
      <c r="K9555" s="14" t="s">
        <v>32</v>
      </c>
      <c r="L9555" s="16">
        <v>283.98</v>
      </c>
    </row>
    <row r="9556" spans="1:12" s="1" customFormat="1" ht="24" customHeight="1" x14ac:dyDescent="0.15">
      <c r="A9556" s="918"/>
      <c r="B9556" s="9" t="s">
        <v>34</v>
      </c>
      <c r="C9556" s="13" t="s">
        <v>35</v>
      </c>
      <c r="D9556" s="13" t="s">
        <v>36</v>
      </c>
      <c r="E9556" s="13" t="s">
        <v>37</v>
      </c>
      <c r="F9556" s="920"/>
      <c r="G9556" s="920"/>
      <c r="H9556" s="924" t="s">
        <v>38</v>
      </c>
      <c r="I9556" s="924"/>
      <c r="J9556" s="921" t="s">
        <v>31</v>
      </c>
      <c r="K9556" s="921" t="s">
        <v>31</v>
      </c>
      <c r="L9556" s="925">
        <v>0</v>
      </c>
    </row>
    <row r="9557" spans="1:12" s="1" customFormat="1" ht="24" customHeight="1" x14ac:dyDescent="0.15">
      <c r="A9557" s="918"/>
      <c r="B9557" s="14" t="s">
        <v>39</v>
      </c>
      <c r="C9557" s="14" t="s">
        <v>403</v>
      </c>
      <c r="D9557" s="15">
        <v>43589</v>
      </c>
      <c r="E9557" s="14" t="s">
        <v>458</v>
      </c>
      <c r="F9557" s="920"/>
      <c r="G9557" s="920"/>
      <c r="H9557" s="924"/>
      <c r="I9557" s="924"/>
      <c r="J9557" s="921"/>
      <c r="K9557" s="921"/>
      <c r="L9557" s="925"/>
    </row>
    <row r="9558" spans="1:12" s="1" customFormat="1" ht="24" customHeight="1" x14ac:dyDescent="0.15">
      <c r="A9558" s="918">
        <v>1779</v>
      </c>
      <c r="B9558" s="9" t="s">
        <v>22</v>
      </c>
      <c r="C9558" s="13" t="s">
        <v>23</v>
      </c>
      <c r="D9558" s="13" t="s">
        <v>24</v>
      </c>
      <c r="E9558" s="13" t="s">
        <v>25</v>
      </c>
      <c r="F9558" s="919" t="s">
        <v>17</v>
      </c>
      <c r="G9558" s="919"/>
      <c r="H9558" s="920"/>
      <c r="I9558" s="920"/>
      <c r="J9558" s="920"/>
      <c r="K9558" s="920"/>
      <c r="L9558" s="920"/>
    </row>
    <row r="9559" spans="1:12" s="1" customFormat="1" ht="26.25" customHeight="1" x14ac:dyDescent="0.15">
      <c r="A9559" s="918"/>
      <c r="B9559" s="921" t="s">
        <v>5027</v>
      </c>
      <c r="C9559" s="922" t="s">
        <v>5028</v>
      </c>
      <c r="D9559" s="923">
        <v>43617</v>
      </c>
      <c r="E9559" s="921" t="s">
        <v>1407</v>
      </c>
      <c r="F9559" s="921" t="s">
        <v>1408</v>
      </c>
      <c r="G9559" s="921"/>
      <c r="H9559" s="924" t="s">
        <v>30</v>
      </c>
      <c r="I9559" s="924"/>
      <c r="J9559" s="14" t="s">
        <v>31</v>
      </c>
      <c r="K9559" s="14" t="s">
        <v>32</v>
      </c>
      <c r="L9559" s="16">
        <v>972.7</v>
      </c>
    </row>
    <row r="9560" spans="1:12" s="1" customFormat="1" ht="228.75" customHeight="1" x14ac:dyDescent="0.15">
      <c r="A9560" s="918"/>
      <c r="B9560" s="921"/>
      <c r="C9560" s="922"/>
      <c r="D9560" s="923"/>
      <c r="E9560" s="921"/>
      <c r="F9560" s="921"/>
      <c r="G9560" s="921"/>
      <c r="H9560" s="924" t="s">
        <v>33</v>
      </c>
      <c r="I9560" s="924"/>
      <c r="J9560" s="14" t="s">
        <v>31</v>
      </c>
      <c r="K9560" s="14" t="s">
        <v>31</v>
      </c>
      <c r="L9560" s="16">
        <v>0</v>
      </c>
    </row>
    <row r="9561" spans="1:12" s="1" customFormat="1" ht="24" customHeight="1" x14ac:dyDescent="0.15">
      <c r="A9561" s="918"/>
      <c r="B9561" s="9" t="s">
        <v>34</v>
      </c>
      <c r="C9561" s="13" t="s">
        <v>35</v>
      </c>
      <c r="D9561" s="13" t="s">
        <v>36</v>
      </c>
      <c r="E9561" s="13" t="s">
        <v>37</v>
      </c>
      <c r="F9561" s="920"/>
      <c r="G9561" s="920"/>
      <c r="H9561" s="924" t="s">
        <v>38</v>
      </c>
      <c r="I9561" s="924"/>
      <c r="J9561" s="921" t="s">
        <v>31</v>
      </c>
      <c r="K9561" s="921" t="s">
        <v>31</v>
      </c>
      <c r="L9561" s="925">
        <v>0</v>
      </c>
    </row>
    <row r="9562" spans="1:12" s="1" customFormat="1" ht="24" customHeight="1" x14ac:dyDescent="0.15">
      <c r="A9562" s="918"/>
      <c r="B9562" s="14" t="s">
        <v>39</v>
      </c>
      <c r="C9562" s="14" t="s">
        <v>1408</v>
      </c>
      <c r="D9562" s="15">
        <v>43630</v>
      </c>
      <c r="E9562" s="14" t="s">
        <v>1409</v>
      </c>
      <c r="F9562" s="920"/>
      <c r="G9562" s="920"/>
      <c r="H9562" s="924"/>
      <c r="I9562" s="924"/>
      <c r="J9562" s="921"/>
      <c r="K9562" s="921"/>
      <c r="L9562" s="925"/>
    </row>
    <row r="9563" spans="1:12" s="1" customFormat="1" ht="24" customHeight="1" x14ac:dyDescent="0.15">
      <c r="A9563" s="918">
        <v>1780</v>
      </c>
      <c r="B9563" s="9" t="s">
        <v>22</v>
      </c>
      <c r="C9563" s="13" t="s">
        <v>23</v>
      </c>
      <c r="D9563" s="13" t="s">
        <v>24</v>
      </c>
      <c r="E9563" s="13" t="s">
        <v>25</v>
      </c>
      <c r="F9563" s="919" t="s">
        <v>17</v>
      </c>
      <c r="G9563" s="919"/>
      <c r="H9563" s="920"/>
      <c r="I9563" s="920"/>
      <c r="J9563" s="920"/>
      <c r="K9563" s="920"/>
      <c r="L9563" s="920"/>
    </row>
    <row r="9564" spans="1:12" s="1" customFormat="1" ht="26.25" customHeight="1" x14ac:dyDescent="0.15">
      <c r="A9564" s="918"/>
      <c r="B9564" s="921" t="s">
        <v>5027</v>
      </c>
      <c r="C9564" s="922" t="s">
        <v>5029</v>
      </c>
      <c r="D9564" s="923">
        <v>43723</v>
      </c>
      <c r="E9564" s="921" t="s">
        <v>2105</v>
      </c>
      <c r="F9564" s="921" t="s">
        <v>5030</v>
      </c>
      <c r="G9564" s="921"/>
      <c r="H9564" s="924" t="s">
        <v>30</v>
      </c>
      <c r="I9564" s="924"/>
      <c r="J9564" s="14" t="s">
        <v>31</v>
      </c>
      <c r="K9564" s="14" t="s">
        <v>32</v>
      </c>
      <c r="L9564" s="16">
        <v>471.08</v>
      </c>
    </row>
    <row r="9565" spans="1:12" s="1" customFormat="1" ht="113.25" customHeight="1" x14ac:dyDescent="0.15">
      <c r="A9565" s="918"/>
      <c r="B9565" s="921"/>
      <c r="C9565" s="922"/>
      <c r="D9565" s="923"/>
      <c r="E9565" s="921"/>
      <c r="F9565" s="921"/>
      <c r="G9565" s="921"/>
      <c r="H9565" s="924" t="s">
        <v>33</v>
      </c>
      <c r="I9565" s="924"/>
      <c r="J9565" s="14" t="s">
        <v>31</v>
      </c>
      <c r="K9565" s="14" t="s">
        <v>32</v>
      </c>
      <c r="L9565" s="16">
        <v>546.6</v>
      </c>
    </row>
    <row r="9566" spans="1:12" s="1" customFormat="1" ht="24" customHeight="1" x14ac:dyDescent="0.15">
      <c r="A9566" s="918"/>
      <c r="B9566" s="9" t="s">
        <v>34</v>
      </c>
      <c r="C9566" s="13" t="s">
        <v>35</v>
      </c>
      <c r="D9566" s="13" t="s">
        <v>36</v>
      </c>
      <c r="E9566" s="13" t="s">
        <v>37</v>
      </c>
      <c r="F9566" s="920"/>
      <c r="G9566" s="920"/>
      <c r="H9566" s="924" t="s">
        <v>38</v>
      </c>
      <c r="I9566" s="924"/>
      <c r="J9566" s="921" t="s">
        <v>31</v>
      </c>
      <c r="K9566" s="921" t="s">
        <v>32</v>
      </c>
      <c r="L9566" s="925">
        <v>50</v>
      </c>
    </row>
    <row r="9567" spans="1:12" s="1" customFormat="1" ht="24" customHeight="1" x14ac:dyDescent="0.15">
      <c r="A9567" s="918"/>
      <c r="B9567" s="14" t="s">
        <v>39</v>
      </c>
      <c r="C9567" s="14" t="s">
        <v>5030</v>
      </c>
      <c r="D9567" s="15">
        <v>43727</v>
      </c>
      <c r="E9567" s="14" t="s">
        <v>4502</v>
      </c>
      <c r="F9567" s="920"/>
      <c r="G9567" s="920"/>
      <c r="H9567" s="924"/>
      <c r="I9567" s="924"/>
      <c r="J9567" s="921"/>
      <c r="K9567" s="921"/>
      <c r="L9567" s="925"/>
    </row>
    <row r="9568" spans="1:12" s="1" customFormat="1" ht="24" customHeight="1" x14ac:dyDescent="0.15">
      <c r="A9568" s="918">
        <v>1781</v>
      </c>
      <c r="B9568" s="9" t="s">
        <v>22</v>
      </c>
      <c r="C9568" s="13" t="s">
        <v>23</v>
      </c>
      <c r="D9568" s="13" t="s">
        <v>24</v>
      </c>
      <c r="E9568" s="13" t="s">
        <v>25</v>
      </c>
      <c r="F9568" s="919" t="s">
        <v>17</v>
      </c>
      <c r="G9568" s="919"/>
      <c r="H9568" s="920"/>
      <c r="I9568" s="920"/>
      <c r="J9568" s="920"/>
      <c r="K9568" s="920"/>
      <c r="L9568" s="920"/>
    </row>
    <row r="9569" spans="1:12" s="1" customFormat="1" ht="26.25" customHeight="1" x14ac:dyDescent="0.15">
      <c r="A9569" s="918"/>
      <c r="B9569" s="921" t="s">
        <v>5031</v>
      </c>
      <c r="C9569" s="922" t="s">
        <v>5032</v>
      </c>
      <c r="D9569" s="923">
        <v>43737</v>
      </c>
      <c r="E9569" s="921" t="s">
        <v>298</v>
      </c>
      <c r="F9569" s="921" t="s">
        <v>945</v>
      </c>
      <c r="G9569" s="921"/>
      <c r="H9569" s="924" t="s">
        <v>30</v>
      </c>
      <c r="I9569" s="924"/>
      <c r="J9569" s="14" t="s">
        <v>31</v>
      </c>
      <c r="K9569" s="14" t="s">
        <v>32</v>
      </c>
      <c r="L9569" s="16">
        <v>434.3</v>
      </c>
    </row>
    <row r="9570" spans="1:12" s="1" customFormat="1" ht="270.75" customHeight="1" x14ac:dyDescent="0.15">
      <c r="A9570" s="918"/>
      <c r="B9570" s="921"/>
      <c r="C9570" s="922"/>
      <c r="D9570" s="923"/>
      <c r="E9570" s="921"/>
      <c r="F9570" s="921"/>
      <c r="G9570" s="921"/>
      <c r="H9570" s="924" t="s">
        <v>33</v>
      </c>
      <c r="I9570" s="924"/>
      <c r="J9570" s="14" t="s">
        <v>31</v>
      </c>
      <c r="K9570" s="14" t="s">
        <v>31</v>
      </c>
      <c r="L9570" s="16">
        <v>0</v>
      </c>
    </row>
    <row r="9571" spans="1:12" s="1" customFormat="1" ht="24" customHeight="1" x14ac:dyDescent="0.15">
      <c r="A9571" s="918"/>
      <c r="B9571" s="9" t="s">
        <v>34</v>
      </c>
      <c r="C9571" s="13" t="s">
        <v>35</v>
      </c>
      <c r="D9571" s="13" t="s">
        <v>36</v>
      </c>
      <c r="E9571" s="13" t="s">
        <v>37</v>
      </c>
      <c r="F9571" s="920"/>
      <c r="G9571" s="920"/>
      <c r="H9571" s="924" t="s">
        <v>38</v>
      </c>
      <c r="I9571" s="924"/>
      <c r="J9571" s="921" t="s">
        <v>31</v>
      </c>
      <c r="K9571" s="921" t="s">
        <v>32</v>
      </c>
      <c r="L9571" s="925">
        <v>273</v>
      </c>
    </row>
    <row r="9572" spans="1:12" s="1" customFormat="1" ht="24" customHeight="1" x14ac:dyDescent="0.15">
      <c r="A9572" s="918"/>
      <c r="B9572" s="14" t="s">
        <v>39</v>
      </c>
      <c r="C9572" s="14" t="s">
        <v>945</v>
      </c>
      <c r="D9572" s="15">
        <v>43738</v>
      </c>
      <c r="E9572" s="14" t="s">
        <v>946</v>
      </c>
      <c r="F9572" s="920"/>
      <c r="G9572" s="920"/>
      <c r="H9572" s="924"/>
      <c r="I9572" s="924"/>
      <c r="J9572" s="921"/>
      <c r="K9572" s="921"/>
      <c r="L9572" s="925"/>
    </row>
    <row r="9573" spans="1:12" s="1" customFormat="1" ht="24" customHeight="1" x14ac:dyDescent="0.15">
      <c r="A9573" s="918">
        <v>1782</v>
      </c>
      <c r="B9573" s="9" t="s">
        <v>22</v>
      </c>
      <c r="C9573" s="13" t="s">
        <v>23</v>
      </c>
      <c r="D9573" s="13" t="s">
        <v>24</v>
      </c>
      <c r="E9573" s="13" t="s">
        <v>25</v>
      </c>
      <c r="F9573" s="919" t="s">
        <v>17</v>
      </c>
      <c r="G9573" s="919"/>
      <c r="H9573" s="920"/>
      <c r="I9573" s="920"/>
      <c r="J9573" s="920"/>
      <c r="K9573" s="920"/>
      <c r="L9573" s="920"/>
    </row>
    <row r="9574" spans="1:12" s="1" customFormat="1" ht="26.25" customHeight="1" x14ac:dyDescent="0.15">
      <c r="A9574" s="918"/>
      <c r="B9574" s="921" t="s">
        <v>5033</v>
      </c>
      <c r="C9574" s="921" t="s">
        <v>5034</v>
      </c>
      <c r="D9574" s="923">
        <v>43559</v>
      </c>
      <c r="E9574" s="921" t="s">
        <v>727</v>
      </c>
      <c r="F9574" s="921" t="s">
        <v>4620</v>
      </c>
      <c r="G9574" s="921"/>
      <c r="H9574" s="924" t="s">
        <v>30</v>
      </c>
      <c r="I9574" s="924"/>
      <c r="J9574" s="14" t="s">
        <v>31</v>
      </c>
      <c r="K9574" s="14" t="s">
        <v>32</v>
      </c>
      <c r="L9574" s="16">
        <v>1484.6</v>
      </c>
    </row>
    <row r="9575" spans="1:12" s="1" customFormat="1" ht="81.75" customHeight="1" x14ac:dyDescent="0.15">
      <c r="A9575" s="918"/>
      <c r="B9575" s="921"/>
      <c r="C9575" s="921"/>
      <c r="D9575" s="923"/>
      <c r="E9575" s="921"/>
      <c r="F9575" s="921"/>
      <c r="G9575" s="921"/>
      <c r="H9575" s="924" t="s">
        <v>33</v>
      </c>
      <c r="I9575" s="924"/>
      <c r="J9575" s="14" t="s">
        <v>31</v>
      </c>
      <c r="K9575" s="14" t="s">
        <v>32</v>
      </c>
      <c r="L9575" s="16">
        <v>320.01</v>
      </c>
    </row>
    <row r="9576" spans="1:12" s="1" customFormat="1" ht="24" customHeight="1" x14ac:dyDescent="0.15">
      <c r="A9576" s="918"/>
      <c r="B9576" s="9" t="s">
        <v>34</v>
      </c>
      <c r="C9576" s="13" t="s">
        <v>35</v>
      </c>
      <c r="D9576" s="13" t="s">
        <v>36</v>
      </c>
      <c r="E9576" s="13" t="s">
        <v>37</v>
      </c>
      <c r="F9576" s="920"/>
      <c r="G9576" s="920"/>
      <c r="H9576" s="924" t="s">
        <v>38</v>
      </c>
      <c r="I9576" s="924"/>
      <c r="J9576" s="921" t="s">
        <v>31</v>
      </c>
      <c r="K9576" s="921" t="s">
        <v>32</v>
      </c>
      <c r="L9576" s="925">
        <v>420</v>
      </c>
    </row>
    <row r="9577" spans="1:12" s="1" customFormat="1" ht="34.5" customHeight="1" x14ac:dyDescent="0.15">
      <c r="A9577" s="918"/>
      <c r="B9577" s="14" t="s">
        <v>1635</v>
      </c>
      <c r="C9577" s="14" t="s">
        <v>4620</v>
      </c>
      <c r="D9577" s="15">
        <v>43564</v>
      </c>
      <c r="E9577" s="14" t="s">
        <v>5035</v>
      </c>
      <c r="F9577" s="920"/>
      <c r="G9577" s="920"/>
      <c r="H9577" s="924"/>
      <c r="I9577" s="924"/>
      <c r="J9577" s="921"/>
      <c r="K9577" s="921"/>
      <c r="L9577" s="925"/>
    </row>
    <row r="9578" spans="1:12" s="1" customFormat="1" ht="24" customHeight="1" x14ac:dyDescent="0.15">
      <c r="A9578" s="918">
        <v>1783</v>
      </c>
      <c r="B9578" s="9" t="s">
        <v>22</v>
      </c>
      <c r="C9578" s="13" t="s">
        <v>23</v>
      </c>
      <c r="D9578" s="13" t="s">
        <v>24</v>
      </c>
      <c r="E9578" s="13" t="s">
        <v>25</v>
      </c>
      <c r="F9578" s="919" t="s">
        <v>17</v>
      </c>
      <c r="G9578" s="919"/>
      <c r="H9578" s="920"/>
      <c r="I9578" s="920"/>
      <c r="J9578" s="920"/>
      <c r="K9578" s="920"/>
      <c r="L9578" s="920"/>
    </row>
    <row r="9579" spans="1:12" s="1" customFormat="1" ht="26.25" customHeight="1" x14ac:dyDescent="0.15">
      <c r="A9579" s="918"/>
      <c r="B9579" s="921" t="s">
        <v>5036</v>
      </c>
      <c r="C9579" s="922" t="s">
        <v>5037</v>
      </c>
      <c r="D9579" s="923">
        <v>43562</v>
      </c>
      <c r="E9579" s="921" t="s">
        <v>53</v>
      </c>
      <c r="F9579" s="921" t="s">
        <v>724</v>
      </c>
      <c r="G9579" s="921"/>
      <c r="H9579" s="924" t="s">
        <v>30</v>
      </c>
      <c r="I9579" s="924"/>
      <c r="J9579" s="14" t="s">
        <v>31</v>
      </c>
      <c r="K9579" s="14" t="s">
        <v>32</v>
      </c>
      <c r="L9579" s="16">
        <v>683.86</v>
      </c>
    </row>
    <row r="9580" spans="1:12" s="1" customFormat="1" ht="409.2" customHeight="1" x14ac:dyDescent="0.15">
      <c r="A9580" s="918"/>
      <c r="B9580" s="921"/>
      <c r="C9580" s="922"/>
      <c r="D9580" s="923"/>
      <c r="E9580" s="921"/>
      <c r="F9580" s="921"/>
      <c r="G9580" s="921"/>
      <c r="H9580" s="924" t="s">
        <v>33</v>
      </c>
      <c r="I9580" s="924"/>
      <c r="J9580" s="921" t="s">
        <v>31</v>
      </c>
      <c r="K9580" s="921" t="s">
        <v>32</v>
      </c>
      <c r="L9580" s="925">
        <v>108</v>
      </c>
    </row>
    <row r="9581" spans="1:12" s="1" customFormat="1" ht="92.85" customHeight="1" x14ac:dyDescent="0.15">
      <c r="A9581" s="918"/>
      <c r="B9581" s="921"/>
      <c r="C9581" s="922"/>
      <c r="D9581" s="923"/>
      <c r="E9581" s="921"/>
      <c r="F9581" s="921"/>
      <c r="G9581" s="921"/>
      <c r="H9581" s="924"/>
      <c r="I9581" s="924"/>
      <c r="J9581" s="921"/>
      <c r="K9581" s="921"/>
      <c r="L9581" s="925"/>
    </row>
    <row r="9582" spans="1:12" s="1" customFormat="1" ht="24" customHeight="1" x14ac:dyDescent="0.15">
      <c r="A9582" s="918"/>
      <c r="B9582" s="9" t="s">
        <v>34</v>
      </c>
      <c r="C9582" s="13" t="s">
        <v>35</v>
      </c>
      <c r="D9582" s="13" t="s">
        <v>36</v>
      </c>
      <c r="E9582" s="13" t="s">
        <v>37</v>
      </c>
      <c r="F9582" s="920"/>
      <c r="G9582" s="920"/>
      <c r="H9582" s="924" t="s">
        <v>38</v>
      </c>
      <c r="I9582" s="924"/>
      <c r="J9582" s="921" t="s">
        <v>31</v>
      </c>
      <c r="K9582" s="921" t="s">
        <v>31</v>
      </c>
      <c r="L9582" s="925">
        <v>0</v>
      </c>
    </row>
    <row r="9583" spans="1:12" s="1" customFormat="1" ht="24" customHeight="1" x14ac:dyDescent="0.15">
      <c r="A9583" s="918"/>
      <c r="B9583" s="14" t="s">
        <v>5038</v>
      </c>
      <c r="C9583" s="14" t="s">
        <v>724</v>
      </c>
      <c r="D9583" s="15">
        <v>43564</v>
      </c>
      <c r="E9583" s="14" t="s">
        <v>77</v>
      </c>
      <c r="F9583" s="920"/>
      <c r="G9583" s="920"/>
      <c r="H9583" s="924"/>
      <c r="I9583" s="924"/>
      <c r="J9583" s="921"/>
      <c r="K9583" s="921"/>
      <c r="L9583" s="925"/>
    </row>
    <row r="9584" spans="1:12" s="1" customFormat="1" ht="24" customHeight="1" x14ac:dyDescent="0.15">
      <c r="A9584" s="918">
        <v>1784</v>
      </c>
      <c r="B9584" s="9" t="s">
        <v>22</v>
      </c>
      <c r="C9584" s="13" t="s">
        <v>23</v>
      </c>
      <c r="D9584" s="13" t="s">
        <v>24</v>
      </c>
      <c r="E9584" s="13" t="s">
        <v>25</v>
      </c>
      <c r="F9584" s="919" t="s">
        <v>17</v>
      </c>
      <c r="G9584" s="919"/>
      <c r="H9584" s="920"/>
      <c r="I9584" s="920"/>
      <c r="J9584" s="920"/>
      <c r="K9584" s="920"/>
      <c r="L9584" s="920"/>
    </row>
    <row r="9585" spans="1:12" s="1" customFormat="1" ht="26.25" customHeight="1" x14ac:dyDescent="0.15">
      <c r="A9585" s="918"/>
      <c r="B9585" s="921" t="s">
        <v>5036</v>
      </c>
      <c r="C9585" s="922" t="s">
        <v>5039</v>
      </c>
      <c r="D9585" s="923">
        <v>43712</v>
      </c>
      <c r="E9585" s="921" t="s">
        <v>410</v>
      </c>
      <c r="F9585" s="921" t="s">
        <v>5040</v>
      </c>
      <c r="G9585" s="921"/>
      <c r="H9585" s="924" t="s">
        <v>30</v>
      </c>
      <c r="I9585" s="924"/>
      <c r="J9585" s="14" t="s">
        <v>31</v>
      </c>
      <c r="K9585" s="14" t="s">
        <v>32</v>
      </c>
      <c r="L9585" s="16">
        <v>376.6</v>
      </c>
    </row>
    <row r="9586" spans="1:12" s="1" customFormat="1" ht="409.2" customHeight="1" x14ac:dyDescent="0.15">
      <c r="A9586" s="918"/>
      <c r="B9586" s="921"/>
      <c r="C9586" s="922"/>
      <c r="D9586" s="923"/>
      <c r="E9586" s="921"/>
      <c r="F9586" s="921"/>
      <c r="G9586" s="921"/>
      <c r="H9586" s="924" t="s">
        <v>33</v>
      </c>
      <c r="I9586" s="924"/>
      <c r="J9586" s="921" t="s">
        <v>31</v>
      </c>
      <c r="K9586" s="921" t="s">
        <v>32</v>
      </c>
      <c r="L9586" s="925">
        <v>4040</v>
      </c>
    </row>
    <row r="9587" spans="1:12" s="1" customFormat="1" ht="239.85" customHeight="1" x14ac:dyDescent="0.15">
      <c r="A9587" s="918"/>
      <c r="B9587" s="921"/>
      <c r="C9587" s="922"/>
      <c r="D9587" s="923"/>
      <c r="E9587" s="921"/>
      <c r="F9587" s="921"/>
      <c r="G9587" s="921"/>
      <c r="H9587" s="924"/>
      <c r="I9587" s="924"/>
      <c r="J9587" s="921"/>
      <c r="K9587" s="921"/>
      <c r="L9587" s="925"/>
    </row>
    <row r="9588" spans="1:12" s="1" customFormat="1" ht="24" customHeight="1" x14ac:dyDescent="0.15">
      <c r="A9588" s="918"/>
      <c r="B9588" s="9" t="s">
        <v>34</v>
      </c>
      <c r="C9588" s="13" t="s">
        <v>35</v>
      </c>
      <c r="D9588" s="13" t="s">
        <v>36</v>
      </c>
      <c r="E9588" s="13" t="s">
        <v>37</v>
      </c>
      <c r="F9588" s="920"/>
      <c r="G9588" s="920"/>
      <c r="H9588" s="924" t="s">
        <v>38</v>
      </c>
      <c r="I9588" s="924"/>
      <c r="J9588" s="921" t="s">
        <v>31</v>
      </c>
      <c r="K9588" s="921" t="s">
        <v>31</v>
      </c>
      <c r="L9588" s="925">
        <v>0</v>
      </c>
    </row>
    <row r="9589" spans="1:12" s="1" customFormat="1" ht="24" customHeight="1" x14ac:dyDescent="0.15">
      <c r="A9589" s="918"/>
      <c r="B9589" s="14" t="s">
        <v>5038</v>
      </c>
      <c r="C9589" s="14" t="s">
        <v>5040</v>
      </c>
      <c r="D9589" s="15">
        <v>43718</v>
      </c>
      <c r="E9589" s="14" t="s">
        <v>412</v>
      </c>
      <c r="F9589" s="920"/>
      <c r="G9589" s="920"/>
      <c r="H9589" s="924"/>
      <c r="I9589" s="924"/>
      <c r="J9589" s="921"/>
      <c r="K9589" s="921"/>
      <c r="L9589" s="925"/>
    </row>
    <row r="9590" spans="1:12" s="1" customFormat="1" ht="24" customHeight="1" x14ac:dyDescent="0.15">
      <c r="A9590" s="918">
        <v>1785</v>
      </c>
      <c r="B9590" s="9" t="s">
        <v>22</v>
      </c>
      <c r="C9590" s="13" t="s">
        <v>23</v>
      </c>
      <c r="D9590" s="13" t="s">
        <v>24</v>
      </c>
      <c r="E9590" s="13" t="s">
        <v>25</v>
      </c>
      <c r="F9590" s="919" t="s">
        <v>17</v>
      </c>
      <c r="G9590" s="919"/>
      <c r="H9590" s="920"/>
      <c r="I9590" s="920"/>
      <c r="J9590" s="920"/>
      <c r="K9590" s="920"/>
      <c r="L9590" s="920"/>
    </row>
    <row r="9591" spans="1:12" s="1" customFormat="1" ht="26.25" customHeight="1" x14ac:dyDescent="0.15">
      <c r="A9591" s="918"/>
      <c r="B9591" s="921" t="s">
        <v>5041</v>
      </c>
      <c r="C9591" s="921" t="s">
        <v>5042</v>
      </c>
      <c r="D9591" s="923">
        <v>43688</v>
      </c>
      <c r="E9591" s="921" t="s">
        <v>308</v>
      </c>
      <c r="F9591" s="921" t="s">
        <v>309</v>
      </c>
      <c r="G9591" s="921"/>
      <c r="H9591" s="924" t="s">
        <v>30</v>
      </c>
      <c r="I9591" s="924"/>
      <c r="J9591" s="14" t="s">
        <v>31</v>
      </c>
      <c r="K9591" s="14" t="s">
        <v>32</v>
      </c>
      <c r="L9591" s="16">
        <v>325.5</v>
      </c>
    </row>
    <row r="9592" spans="1:12" s="1" customFormat="1" ht="60.75" customHeight="1" x14ac:dyDescent="0.15">
      <c r="A9592" s="918"/>
      <c r="B9592" s="921"/>
      <c r="C9592" s="921"/>
      <c r="D9592" s="923"/>
      <c r="E9592" s="921"/>
      <c r="F9592" s="921"/>
      <c r="G9592" s="921"/>
      <c r="H9592" s="924" t="s">
        <v>33</v>
      </c>
      <c r="I9592" s="924"/>
      <c r="J9592" s="14" t="s">
        <v>31</v>
      </c>
      <c r="K9592" s="14" t="s">
        <v>31</v>
      </c>
      <c r="L9592" s="16">
        <v>0</v>
      </c>
    </row>
    <row r="9593" spans="1:12" s="1" customFormat="1" ht="24" customHeight="1" x14ac:dyDescent="0.15">
      <c r="A9593" s="918"/>
      <c r="B9593" s="9" t="s">
        <v>34</v>
      </c>
      <c r="C9593" s="13" t="s">
        <v>35</v>
      </c>
      <c r="D9593" s="13" t="s">
        <v>36</v>
      </c>
      <c r="E9593" s="13" t="s">
        <v>37</v>
      </c>
      <c r="F9593" s="920"/>
      <c r="G9593" s="920"/>
      <c r="H9593" s="924" t="s">
        <v>38</v>
      </c>
      <c r="I9593" s="924"/>
      <c r="J9593" s="921" t="s">
        <v>31</v>
      </c>
      <c r="K9593" s="921" t="s">
        <v>31</v>
      </c>
      <c r="L9593" s="925">
        <v>0</v>
      </c>
    </row>
    <row r="9594" spans="1:12" s="1" customFormat="1" ht="24" customHeight="1" x14ac:dyDescent="0.15">
      <c r="A9594" s="918"/>
      <c r="B9594" s="14" t="s">
        <v>229</v>
      </c>
      <c r="C9594" s="14" t="s">
        <v>309</v>
      </c>
      <c r="D9594" s="15">
        <v>43690</v>
      </c>
      <c r="E9594" s="14" t="s">
        <v>1413</v>
      </c>
      <c r="F9594" s="920"/>
      <c r="G9594" s="920"/>
      <c r="H9594" s="924"/>
      <c r="I9594" s="924"/>
      <c r="J9594" s="921"/>
      <c r="K9594" s="921"/>
      <c r="L9594" s="925"/>
    </row>
    <row r="9595" spans="1:12" s="1" customFormat="1" ht="24" customHeight="1" x14ac:dyDescent="0.15">
      <c r="A9595" s="918">
        <v>1786</v>
      </c>
      <c r="B9595" s="9" t="s">
        <v>22</v>
      </c>
      <c r="C9595" s="13" t="s">
        <v>23</v>
      </c>
      <c r="D9595" s="13" t="s">
        <v>24</v>
      </c>
      <c r="E9595" s="13" t="s">
        <v>25</v>
      </c>
      <c r="F9595" s="919" t="s">
        <v>17</v>
      </c>
      <c r="G9595" s="919"/>
      <c r="H9595" s="920"/>
      <c r="I9595" s="920"/>
      <c r="J9595" s="920"/>
      <c r="K9595" s="920"/>
      <c r="L9595" s="920"/>
    </row>
    <row r="9596" spans="1:12" s="1" customFormat="1" ht="26.25" customHeight="1" x14ac:dyDescent="0.15">
      <c r="A9596" s="918"/>
      <c r="B9596" s="921" t="s">
        <v>5043</v>
      </c>
      <c r="C9596" s="922" t="s">
        <v>5044</v>
      </c>
      <c r="D9596" s="923">
        <v>43558</v>
      </c>
      <c r="E9596" s="921" t="s">
        <v>2235</v>
      </c>
      <c r="F9596" s="921" t="s">
        <v>4578</v>
      </c>
      <c r="G9596" s="921"/>
      <c r="H9596" s="924" t="s">
        <v>30</v>
      </c>
      <c r="I9596" s="924"/>
      <c r="J9596" s="14" t="s">
        <v>31</v>
      </c>
      <c r="K9596" s="14" t="s">
        <v>32</v>
      </c>
      <c r="L9596" s="16">
        <v>181.22</v>
      </c>
    </row>
    <row r="9597" spans="1:12" s="1" customFormat="1" ht="50.25" customHeight="1" x14ac:dyDescent="0.15">
      <c r="A9597" s="918"/>
      <c r="B9597" s="921"/>
      <c r="C9597" s="922"/>
      <c r="D9597" s="923"/>
      <c r="E9597" s="921"/>
      <c r="F9597" s="921"/>
      <c r="G9597" s="921"/>
      <c r="H9597" s="924" t="s">
        <v>33</v>
      </c>
      <c r="I9597" s="924"/>
      <c r="J9597" s="14" t="s">
        <v>31</v>
      </c>
      <c r="K9597" s="14" t="s">
        <v>32</v>
      </c>
      <c r="L9597" s="16">
        <v>98</v>
      </c>
    </row>
    <row r="9598" spans="1:12" s="1" customFormat="1" ht="24" customHeight="1" x14ac:dyDescent="0.15">
      <c r="A9598" s="918"/>
      <c r="B9598" s="9" t="s">
        <v>34</v>
      </c>
      <c r="C9598" s="13" t="s">
        <v>35</v>
      </c>
      <c r="D9598" s="13" t="s">
        <v>36</v>
      </c>
      <c r="E9598" s="13" t="s">
        <v>37</v>
      </c>
      <c r="F9598" s="920"/>
      <c r="G9598" s="920"/>
      <c r="H9598" s="924" t="s">
        <v>38</v>
      </c>
      <c r="I9598" s="924"/>
      <c r="J9598" s="921" t="s">
        <v>31</v>
      </c>
      <c r="K9598" s="921" t="s">
        <v>32</v>
      </c>
      <c r="L9598" s="925">
        <v>150.5</v>
      </c>
    </row>
    <row r="9599" spans="1:12" s="1" customFormat="1" ht="24" customHeight="1" x14ac:dyDescent="0.15">
      <c r="A9599" s="918"/>
      <c r="B9599" s="14" t="s">
        <v>105</v>
      </c>
      <c r="C9599" s="14" t="s">
        <v>4578</v>
      </c>
      <c r="D9599" s="15">
        <v>43559</v>
      </c>
      <c r="E9599" s="14" t="s">
        <v>3369</v>
      </c>
      <c r="F9599" s="920"/>
      <c r="G9599" s="920"/>
      <c r="H9599" s="924"/>
      <c r="I9599" s="924"/>
      <c r="J9599" s="921"/>
      <c r="K9599" s="921"/>
      <c r="L9599" s="925"/>
    </row>
    <row r="9600" spans="1:12" s="1" customFormat="1" ht="24" customHeight="1" x14ac:dyDescent="0.15">
      <c r="A9600" s="918">
        <v>1787</v>
      </c>
      <c r="B9600" s="9" t="s">
        <v>22</v>
      </c>
      <c r="C9600" s="13" t="s">
        <v>23</v>
      </c>
      <c r="D9600" s="13" t="s">
        <v>24</v>
      </c>
      <c r="E9600" s="13" t="s">
        <v>25</v>
      </c>
      <c r="F9600" s="919" t="s">
        <v>17</v>
      </c>
      <c r="G9600" s="919"/>
      <c r="H9600" s="920"/>
      <c r="I9600" s="920"/>
      <c r="J9600" s="920"/>
      <c r="K9600" s="920"/>
      <c r="L9600" s="920"/>
    </row>
    <row r="9601" spans="1:12" s="1" customFormat="1" ht="26.25" customHeight="1" x14ac:dyDescent="0.15">
      <c r="A9601" s="918"/>
      <c r="B9601" s="921" t="s">
        <v>5043</v>
      </c>
      <c r="C9601" s="922" t="s">
        <v>5045</v>
      </c>
      <c r="D9601" s="923">
        <v>43586</v>
      </c>
      <c r="E9601" s="921" t="s">
        <v>115</v>
      </c>
      <c r="F9601" s="921" t="s">
        <v>5046</v>
      </c>
      <c r="G9601" s="921"/>
      <c r="H9601" s="924" t="s">
        <v>30</v>
      </c>
      <c r="I9601" s="924"/>
      <c r="J9601" s="14" t="s">
        <v>31</v>
      </c>
      <c r="K9601" s="14" t="s">
        <v>32</v>
      </c>
      <c r="L9601" s="16">
        <v>621.18000000000006</v>
      </c>
    </row>
    <row r="9602" spans="1:12" s="1" customFormat="1" ht="134.25" customHeight="1" x14ac:dyDescent="0.15">
      <c r="A9602" s="918"/>
      <c r="B9602" s="921"/>
      <c r="C9602" s="922"/>
      <c r="D9602" s="923"/>
      <c r="E9602" s="921"/>
      <c r="F9602" s="921"/>
      <c r="G9602" s="921"/>
      <c r="H9602" s="924" t="s">
        <v>33</v>
      </c>
      <c r="I9602" s="924"/>
      <c r="J9602" s="14" t="s">
        <v>31</v>
      </c>
      <c r="K9602" s="14" t="s">
        <v>31</v>
      </c>
      <c r="L9602" s="16">
        <v>0</v>
      </c>
    </row>
    <row r="9603" spans="1:12" s="1" customFormat="1" ht="24" customHeight="1" x14ac:dyDescent="0.15">
      <c r="A9603" s="918"/>
      <c r="B9603" s="9" t="s">
        <v>34</v>
      </c>
      <c r="C9603" s="13" t="s">
        <v>35</v>
      </c>
      <c r="D9603" s="13" t="s">
        <v>36</v>
      </c>
      <c r="E9603" s="13" t="s">
        <v>37</v>
      </c>
      <c r="F9603" s="920"/>
      <c r="G9603" s="920"/>
      <c r="H9603" s="924" t="s">
        <v>38</v>
      </c>
      <c r="I9603" s="924"/>
      <c r="J9603" s="921" t="s">
        <v>31</v>
      </c>
      <c r="K9603" s="921" t="s">
        <v>32</v>
      </c>
      <c r="L9603" s="925">
        <v>96.5</v>
      </c>
    </row>
    <row r="9604" spans="1:12" s="1" customFormat="1" ht="24" customHeight="1" x14ac:dyDescent="0.15">
      <c r="A9604" s="918"/>
      <c r="B9604" s="14" t="s">
        <v>105</v>
      </c>
      <c r="C9604" s="14" t="s">
        <v>5046</v>
      </c>
      <c r="D9604" s="15">
        <v>43589</v>
      </c>
      <c r="E9604" s="14" t="s">
        <v>2169</v>
      </c>
      <c r="F9604" s="920"/>
      <c r="G9604" s="920"/>
      <c r="H9604" s="924"/>
      <c r="I9604" s="924"/>
      <c r="J9604" s="921"/>
      <c r="K9604" s="921"/>
      <c r="L9604" s="925"/>
    </row>
    <row r="9605" spans="1:12" s="1" customFormat="1" ht="24" customHeight="1" x14ac:dyDescent="0.15">
      <c r="A9605" s="918">
        <v>1788</v>
      </c>
      <c r="B9605" s="9" t="s">
        <v>22</v>
      </c>
      <c r="C9605" s="13" t="s">
        <v>23</v>
      </c>
      <c r="D9605" s="13" t="s">
        <v>24</v>
      </c>
      <c r="E9605" s="13" t="s">
        <v>25</v>
      </c>
      <c r="F9605" s="919" t="s">
        <v>17</v>
      </c>
      <c r="G9605" s="919"/>
      <c r="H9605" s="920"/>
      <c r="I9605" s="920"/>
      <c r="J9605" s="920"/>
      <c r="K9605" s="920"/>
      <c r="L9605" s="920"/>
    </row>
    <row r="9606" spans="1:12" s="1" customFormat="1" ht="26.25" customHeight="1" x14ac:dyDescent="0.15">
      <c r="A9606" s="918"/>
      <c r="B9606" s="921" t="s">
        <v>5047</v>
      </c>
      <c r="C9606" s="922" t="s">
        <v>5048</v>
      </c>
      <c r="D9606" s="923">
        <v>43572</v>
      </c>
      <c r="E9606" s="921" t="s">
        <v>53</v>
      </c>
      <c r="F9606" s="921" t="s">
        <v>4553</v>
      </c>
      <c r="G9606" s="921"/>
      <c r="H9606" s="924" t="s">
        <v>30</v>
      </c>
      <c r="I9606" s="924"/>
      <c r="J9606" s="14" t="s">
        <v>31</v>
      </c>
      <c r="K9606" s="14" t="s">
        <v>32</v>
      </c>
      <c r="L9606" s="16">
        <v>382</v>
      </c>
    </row>
    <row r="9607" spans="1:12" s="1" customFormat="1" ht="409.2" customHeight="1" x14ac:dyDescent="0.15">
      <c r="A9607" s="918"/>
      <c r="B9607" s="921"/>
      <c r="C9607" s="922"/>
      <c r="D9607" s="923"/>
      <c r="E9607" s="921"/>
      <c r="F9607" s="921"/>
      <c r="G9607" s="921"/>
      <c r="H9607" s="924" t="s">
        <v>33</v>
      </c>
      <c r="I9607" s="924"/>
      <c r="J9607" s="921" t="s">
        <v>31</v>
      </c>
      <c r="K9607" s="921" t="s">
        <v>32</v>
      </c>
      <c r="L9607" s="925">
        <v>108</v>
      </c>
    </row>
    <row r="9608" spans="1:12" s="1" customFormat="1" ht="92.85" customHeight="1" x14ac:dyDescent="0.15">
      <c r="A9608" s="918"/>
      <c r="B9608" s="921"/>
      <c r="C9608" s="922"/>
      <c r="D9608" s="923"/>
      <c r="E9608" s="921"/>
      <c r="F9608" s="921"/>
      <c r="G9608" s="921"/>
      <c r="H9608" s="924"/>
      <c r="I9608" s="924"/>
      <c r="J9608" s="921"/>
      <c r="K9608" s="921"/>
      <c r="L9608" s="925"/>
    </row>
    <row r="9609" spans="1:12" s="1" customFormat="1" ht="24" customHeight="1" x14ac:dyDescent="0.15">
      <c r="A9609" s="918"/>
      <c r="B9609" s="9" t="s">
        <v>34</v>
      </c>
      <c r="C9609" s="13" t="s">
        <v>35</v>
      </c>
      <c r="D9609" s="13" t="s">
        <v>36</v>
      </c>
      <c r="E9609" s="13" t="s">
        <v>37</v>
      </c>
      <c r="F9609" s="920"/>
      <c r="G9609" s="920"/>
      <c r="H9609" s="924" t="s">
        <v>38</v>
      </c>
      <c r="I9609" s="924"/>
      <c r="J9609" s="921" t="s">
        <v>31</v>
      </c>
      <c r="K9609" s="921" t="s">
        <v>31</v>
      </c>
      <c r="L9609" s="925">
        <v>0</v>
      </c>
    </row>
    <row r="9610" spans="1:12" s="1" customFormat="1" ht="24" customHeight="1" x14ac:dyDescent="0.15">
      <c r="A9610" s="918"/>
      <c r="B9610" s="14" t="s">
        <v>5049</v>
      </c>
      <c r="C9610" s="14" t="s">
        <v>4553</v>
      </c>
      <c r="D9610" s="15">
        <v>43573</v>
      </c>
      <c r="E9610" s="14" t="s">
        <v>1736</v>
      </c>
      <c r="F9610" s="920"/>
      <c r="G9610" s="920"/>
      <c r="H9610" s="924"/>
      <c r="I9610" s="924"/>
      <c r="J9610" s="921"/>
      <c r="K9610" s="921"/>
      <c r="L9610" s="925"/>
    </row>
    <row r="9611" spans="1:12" s="1" customFormat="1" ht="24" customHeight="1" x14ac:dyDescent="0.15">
      <c r="A9611" s="918">
        <v>1789</v>
      </c>
      <c r="B9611" s="9" t="s">
        <v>22</v>
      </c>
      <c r="C9611" s="13" t="s">
        <v>23</v>
      </c>
      <c r="D9611" s="13" t="s">
        <v>24</v>
      </c>
      <c r="E9611" s="13" t="s">
        <v>25</v>
      </c>
      <c r="F9611" s="919" t="s">
        <v>17</v>
      </c>
      <c r="G9611" s="919"/>
      <c r="H9611" s="920"/>
      <c r="I9611" s="920"/>
      <c r="J9611" s="920"/>
      <c r="K9611" s="920"/>
      <c r="L9611" s="920"/>
    </row>
    <row r="9612" spans="1:12" s="1" customFormat="1" ht="26.25" customHeight="1" x14ac:dyDescent="0.15">
      <c r="A9612" s="918"/>
      <c r="B9612" s="921" t="s">
        <v>5050</v>
      </c>
      <c r="C9612" s="922" t="s">
        <v>5051</v>
      </c>
      <c r="D9612" s="923">
        <v>43599</v>
      </c>
      <c r="E9612" s="921" t="s">
        <v>770</v>
      </c>
      <c r="F9612" s="921" t="s">
        <v>4111</v>
      </c>
      <c r="G9612" s="921"/>
      <c r="H9612" s="924" t="s">
        <v>30</v>
      </c>
      <c r="I9612" s="924"/>
      <c r="J9612" s="14" t="s">
        <v>31</v>
      </c>
      <c r="K9612" s="14" t="s">
        <v>31</v>
      </c>
      <c r="L9612" s="16">
        <v>0</v>
      </c>
    </row>
    <row r="9613" spans="1:12" s="1" customFormat="1" ht="344.25" customHeight="1" x14ac:dyDescent="0.15">
      <c r="A9613" s="918"/>
      <c r="B9613" s="921"/>
      <c r="C9613" s="922"/>
      <c r="D9613" s="923"/>
      <c r="E9613" s="921"/>
      <c r="F9613" s="921"/>
      <c r="G9613" s="921"/>
      <c r="H9613" s="924" t="s">
        <v>33</v>
      </c>
      <c r="I9613" s="924"/>
      <c r="J9613" s="14" t="s">
        <v>31</v>
      </c>
      <c r="K9613" s="14" t="s">
        <v>32</v>
      </c>
      <c r="L9613" s="16">
        <v>1393.19</v>
      </c>
    </row>
    <row r="9614" spans="1:12" s="1" customFormat="1" ht="24" customHeight="1" x14ac:dyDescent="0.15">
      <c r="A9614" s="918"/>
      <c r="B9614" s="9" t="s">
        <v>34</v>
      </c>
      <c r="C9614" s="13" t="s">
        <v>35</v>
      </c>
      <c r="D9614" s="13" t="s">
        <v>36</v>
      </c>
      <c r="E9614" s="13" t="s">
        <v>37</v>
      </c>
      <c r="F9614" s="920"/>
      <c r="G9614" s="920"/>
      <c r="H9614" s="924" t="s">
        <v>38</v>
      </c>
      <c r="I9614" s="924"/>
      <c r="J9614" s="921" t="s">
        <v>31</v>
      </c>
      <c r="K9614" s="921" t="s">
        <v>32</v>
      </c>
      <c r="L9614" s="925">
        <v>40</v>
      </c>
    </row>
    <row r="9615" spans="1:12" s="1" customFormat="1" ht="24" customHeight="1" x14ac:dyDescent="0.15">
      <c r="A9615" s="918"/>
      <c r="B9615" s="14" t="s">
        <v>452</v>
      </c>
      <c r="C9615" s="14" t="s">
        <v>4111</v>
      </c>
      <c r="D9615" s="15">
        <v>43604</v>
      </c>
      <c r="E9615" s="14" t="s">
        <v>106</v>
      </c>
      <c r="F9615" s="920"/>
      <c r="G9615" s="920"/>
      <c r="H9615" s="924"/>
      <c r="I9615" s="924"/>
      <c r="J9615" s="921"/>
      <c r="K9615" s="921"/>
      <c r="L9615" s="925"/>
    </row>
    <row r="9616" spans="1:12" s="1" customFormat="1" ht="24" customHeight="1" x14ac:dyDescent="0.15">
      <c r="A9616" s="918">
        <v>1790</v>
      </c>
      <c r="B9616" s="9" t="s">
        <v>22</v>
      </c>
      <c r="C9616" s="13" t="s">
        <v>23</v>
      </c>
      <c r="D9616" s="13" t="s">
        <v>24</v>
      </c>
      <c r="E9616" s="13" t="s">
        <v>25</v>
      </c>
      <c r="F9616" s="919" t="s">
        <v>17</v>
      </c>
      <c r="G9616" s="919"/>
      <c r="H9616" s="920"/>
      <c r="I9616" s="920"/>
      <c r="J9616" s="920"/>
      <c r="K9616" s="920"/>
      <c r="L9616" s="920"/>
    </row>
    <row r="9617" spans="1:12" s="1" customFormat="1" ht="26.25" customHeight="1" x14ac:dyDescent="0.15">
      <c r="A9617" s="918"/>
      <c r="B9617" s="921" t="s">
        <v>5050</v>
      </c>
      <c r="C9617" s="922" t="s">
        <v>5052</v>
      </c>
      <c r="D9617" s="923">
        <v>43629</v>
      </c>
      <c r="E9617" s="921" t="s">
        <v>785</v>
      </c>
      <c r="F9617" s="921" t="s">
        <v>786</v>
      </c>
      <c r="G9617" s="921"/>
      <c r="H9617" s="924" t="s">
        <v>30</v>
      </c>
      <c r="I9617" s="924"/>
      <c r="J9617" s="14" t="s">
        <v>31</v>
      </c>
      <c r="K9617" s="14" t="s">
        <v>32</v>
      </c>
      <c r="L9617" s="16">
        <v>540.86</v>
      </c>
    </row>
    <row r="9618" spans="1:12" s="1" customFormat="1" ht="312.75" customHeight="1" x14ac:dyDescent="0.15">
      <c r="A9618" s="918"/>
      <c r="B9618" s="921"/>
      <c r="C9618" s="922"/>
      <c r="D9618" s="923"/>
      <c r="E9618" s="921"/>
      <c r="F9618" s="921"/>
      <c r="G9618" s="921"/>
      <c r="H9618" s="924" t="s">
        <v>33</v>
      </c>
      <c r="I9618" s="924"/>
      <c r="J9618" s="14" t="s">
        <v>31</v>
      </c>
      <c r="K9618" s="14" t="s">
        <v>32</v>
      </c>
      <c r="L9618" s="16">
        <v>393.15</v>
      </c>
    </row>
    <row r="9619" spans="1:12" s="1" customFormat="1" ht="24" customHeight="1" x14ac:dyDescent="0.15">
      <c r="A9619" s="918"/>
      <c r="B9619" s="9" t="s">
        <v>34</v>
      </c>
      <c r="C9619" s="13" t="s">
        <v>35</v>
      </c>
      <c r="D9619" s="13" t="s">
        <v>36</v>
      </c>
      <c r="E9619" s="13" t="s">
        <v>37</v>
      </c>
      <c r="F9619" s="920"/>
      <c r="G9619" s="920"/>
      <c r="H9619" s="924" t="s">
        <v>38</v>
      </c>
      <c r="I9619" s="924"/>
      <c r="J9619" s="921" t="s">
        <v>31</v>
      </c>
      <c r="K9619" s="921" t="s">
        <v>32</v>
      </c>
      <c r="L9619" s="925">
        <v>60</v>
      </c>
    </row>
    <row r="9620" spans="1:12" s="1" customFormat="1" ht="24" customHeight="1" x14ac:dyDescent="0.15">
      <c r="A9620" s="918"/>
      <c r="B9620" s="14" t="s">
        <v>452</v>
      </c>
      <c r="C9620" s="14" t="s">
        <v>786</v>
      </c>
      <c r="D9620" s="15">
        <v>43631</v>
      </c>
      <c r="E9620" s="14" t="s">
        <v>1200</v>
      </c>
      <c r="F9620" s="920"/>
      <c r="G9620" s="920"/>
      <c r="H9620" s="924"/>
      <c r="I9620" s="924"/>
      <c r="J9620" s="921"/>
      <c r="K9620" s="921"/>
      <c r="L9620" s="925"/>
    </row>
    <row r="9621" spans="1:12" s="1" customFormat="1" ht="24" customHeight="1" x14ac:dyDescent="0.15">
      <c r="A9621" s="918">
        <v>1791</v>
      </c>
      <c r="B9621" s="9" t="s">
        <v>22</v>
      </c>
      <c r="C9621" s="13" t="s">
        <v>23</v>
      </c>
      <c r="D9621" s="13" t="s">
        <v>24</v>
      </c>
      <c r="E9621" s="13" t="s">
        <v>25</v>
      </c>
      <c r="F9621" s="919" t="s">
        <v>17</v>
      </c>
      <c r="G9621" s="919"/>
      <c r="H9621" s="920"/>
      <c r="I9621" s="920"/>
      <c r="J9621" s="920"/>
      <c r="K9621" s="920"/>
      <c r="L9621" s="920"/>
    </row>
    <row r="9622" spans="1:12" s="1" customFormat="1" ht="26.25" customHeight="1" x14ac:dyDescent="0.15">
      <c r="A9622" s="918"/>
      <c r="B9622" s="921" t="s">
        <v>5050</v>
      </c>
      <c r="C9622" s="922" t="s">
        <v>5053</v>
      </c>
      <c r="D9622" s="923">
        <v>43732</v>
      </c>
      <c r="E9622" s="921" t="s">
        <v>283</v>
      </c>
      <c r="F9622" s="921" t="s">
        <v>5054</v>
      </c>
      <c r="G9622" s="921"/>
      <c r="H9622" s="924" t="s">
        <v>30</v>
      </c>
      <c r="I9622" s="924"/>
      <c r="J9622" s="14" t="s">
        <v>31</v>
      </c>
      <c r="K9622" s="14" t="s">
        <v>32</v>
      </c>
      <c r="L9622" s="16">
        <v>494.74</v>
      </c>
    </row>
    <row r="9623" spans="1:12" s="1" customFormat="1" ht="386.25" customHeight="1" x14ac:dyDescent="0.15">
      <c r="A9623" s="918"/>
      <c r="B9623" s="921"/>
      <c r="C9623" s="922"/>
      <c r="D9623" s="923"/>
      <c r="E9623" s="921"/>
      <c r="F9623" s="921"/>
      <c r="G9623" s="921"/>
      <c r="H9623" s="924" t="s">
        <v>33</v>
      </c>
      <c r="I9623" s="924"/>
      <c r="J9623" s="14" t="s">
        <v>31</v>
      </c>
      <c r="K9623" s="14" t="s">
        <v>32</v>
      </c>
      <c r="L9623" s="16">
        <v>302.60000000000002</v>
      </c>
    </row>
    <row r="9624" spans="1:12" s="1" customFormat="1" ht="24" customHeight="1" x14ac:dyDescent="0.15">
      <c r="A9624" s="918"/>
      <c r="B9624" s="9" t="s">
        <v>34</v>
      </c>
      <c r="C9624" s="13" t="s">
        <v>35</v>
      </c>
      <c r="D9624" s="13" t="s">
        <v>36</v>
      </c>
      <c r="E9624" s="13" t="s">
        <v>37</v>
      </c>
      <c r="F9624" s="920"/>
      <c r="G9624" s="920"/>
      <c r="H9624" s="924" t="s">
        <v>38</v>
      </c>
      <c r="I9624" s="924"/>
      <c r="J9624" s="921" t="s">
        <v>31</v>
      </c>
      <c r="K9624" s="921" t="s">
        <v>32</v>
      </c>
      <c r="L9624" s="925">
        <v>18</v>
      </c>
    </row>
    <row r="9625" spans="1:12" s="1" customFormat="1" ht="24" customHeight="1" x14ac:dyDescent="0.15">
      <c r="A9625" s="918"/>
      <c r="B9625" s="14" t="s">
        <v>452</v>
      </c>
      <c r="C9625" s="14" t="s">
        <v>5054</v>
      </c>
      <c r="D9625" s="15">
        <v>43734</v>
      </c>
      <c r="E9625" s="14" t="s">
        <v>2931</v>
      </c>
      <c r="F9625" s="920"/>
      <c r="G9625" s="920"/>
      <c r="H9625" s="924"/>
      <c r="I9625" s="924"/>
      <c r="J9625" s="921"/>
      <c r="K9625" s="921"/>
      <c r="L9625" s="925"/>
    </row>
    <row r="9626" spans="1:12" s="1" customFormat="1" ht="24" customHeight="1" x14ac:dyDescent="0.15">
      <c r="A9626" s="918">
        <v>1792</v>
      </c>
      <c r="B9626" s="9" t="s">
        <v>22</v>
      </c>
      <c r="C9626" s="13" t="s">
        <v>23</v>
      </c>
      <c r="D9626" s="13" t="s">
        <v>24</v>
      </c>
      <c r="E9626" s="13" t="s">
        <v>25</v>
      </c>
      <c r="F9626" s="919" t="s">
        <v>17</v>
      </c>
      <c r="G9626" s="919"/>
      <c r="H9626" s="920"/>
      <c r="I9626" s="920"/>
      <c r="J9626" s="920"/>
      <c r="K9626" s="920"/>
      <c r="L9626" s="920"/>
    </row>
    <row r="9627" spans="1:12" s="1" customFormat="1" ht="26.25" customHeight="1" x14ac:dyDescent="0.15">
      <c r="A9627" s="918"/>
      <c r="B9627" s="921" t="s">
        <v>5055</v>
      </c>
      <c r="C9627" s="922" t="s">
        <v>5056</v>
      </c>
      <c r="D9627" s="923">
        <v>43671</v>
      </c>
      <c r="E9627" s="921" t="s">
        <v>770</v>
      </c>
      <c r="F9627" s="921" t="s">
        <v>836</v>
      </c>
      <c r="G9627" s="921"/>
      <c r="H9627" s="924" t="s">
        <v>30</v>
      </c>
      <c r="I9627" s="924"/>
      <c r="J9627" s="14" t="s">
        <v>31</v>
      </c>
      <c r="K9627" s="14" t="s">
        <v>32</v>
      </c>
      <c r="L9627" s="16">
        <v>934</v>
      </c>
    </row>
    <row r="9628" spans="1:12" s="1" customFormat="1" ht="409.2" customHeight="1" x14ac:dyDescent="0.15">
      <c r="A9628" s="918"/>
      <c r="B9628" s="921"/>
      <c r="C9628" s="922"/>
      <c r="D9628" s="923"/>
      <c r="E9628" s="921"/>
      <c r="F9628" s="921"/>
      <c r="G9628" s="921"/>
      <c r="H9628" s="924" t="s">
        <v>33</v>
      </c>
      <c r="I9628" s="924"/>
      <c r="J9628" s="921" t="s">
        <v>31</v>
      </c>
      <c r="K9628" s="921" t="s">
        <v>32</v>
      </c>
      <c r="L9628" s="925">
        <v>1746</v>
      </c>
    </row>
    <row r="9629" spans="1:12" s="1" customFormat="1" ht="82.35" customHeight="1" x14ac:dyDescent="0.15">
      <c r="A9629" s="918"/>
      <c r="B9629" s="921"/>
      <c r="C9629" s="922"/>
      <c r="D9629" s="923"/>
      <c r="E9629" s="921"/>
      <c r="F9629" s="921"/>
      <c r="G9629" s="921"/>
      <c r="H9629" s="924"/>
      <c r="I9629" s="924"/>
      <c r="J9629" s="921"/>
      <c r="K9629" s="921"/>
      <c r="L9629" s="925"/>
    </row>
    <row r="9630" spans="1:12" s="1" customFormat="1" ht="24" customHeight="1" x14ac:dyDescent="0.15">
      <c r="A9630" s="918"/>
      <c r="B9630" s="9" t="s">
        <v>34</v>
      </c>
      <c r="C9630" s="13" t="s">
        <v>35</v>
      </c>
      <c r="D9630" s="13" t="s">
        <v>36</v>
      </c>
      <c r="E9630" s="13" t="s">
        <v>37</v>
      </c>
      <c r="F9630" s="920"/>
      <c r="G9630" s="920"/>
      <c r="H9630" s="924" t="s">
        <v>38</v>
      </c>
      <c r="I9630" s="924"/>
      <c r="J9630" s="921" t="s">
        <v>31</v>
      </c>
      <c r="K9630" s="921" t="s">
        <v>32</v>
      </c>
      <c r="L9630" s="925">
        <v>140</v>
      </c>
    </row>
    <row r="9631" spans="1:12" s="1" customFormat="1" ht="24" customHeight="1" x14ac:dyDescent="0.15">
      <c r="A9631" s="918"/>
      <c r="B9631" s="14" t="s">
        <v>229</v>
      </c>
      <c r="C9631" s="14" t="s">
        <v>836</v>
      </c>
      <c r="D9631" s="15">
        <v>43679</v>
      </c>
      <c r="E9631" s="14" t="s">
        <v>1656</v>
      </c>
      <c r="F9631" s="920"/>
      <c r="G9631" s="920"/>
      <c r="H9631" s="924"/>
      <c r="I9631" s="924"/>
      <c r="J9631" s="921"/>
      <c r="K9631" s="921"/>
      <c r="L9631" s="925"/>
    </row>
    <row r="9632" spans="1:12" s="1" customFormat="1" ht="24" customHeight="1" x14ac:dyDescent="0.15">
      <c r="A9632" s="918">
        <v>1793</v>
      </c>
      <c r="B9632" s="9" t="s">
        <v>22</v>
      </c>
      <c r="C9632" s="13" t="s">
        <v>23</v>
      </c>
      <c r="D9632" s="13" t="s">
        <v>24</v>
      </c>
      <c r="E9632" s="13" t="s">
        <v>25</v>
      </c>
      <c r="F9632" s="919" t="s">
        <v>17</v>
      </c>
      <c r="G9632" s="919"/>
      <c r="H9632" s="920"/>
      <c r="I9632" s="920"/>
      <c r="J9632" s="920"/>
      <c r="K9632" s="920"/>
      <c r="L9632" s="920"/>
    </row>
    <row r="9633" spans="1:12" s="1" customFormat="1" ht="26.25" customHeight="1" x14ac:dyDescent="0.15">
      <c r="A9633" s="918"/>
      <c r="B9633" s="921" t="s">
        <v>5057</v>
      </c>
      <c r="C9633" s="922" t="s">
        <v>5058</v>
      </c>
      <c r="D9633" s="923">
        <v>43622</v>
      </c>
      <c r="E9633" s="921" t="s">
        <v>548</v>
      </c>
      <c r="F9633" s="921" t="s">
        <v>5059</v>
      </c>
      <c r="G9633" s="921"/>
      <c r="H9633" s="924" t="s">
        <v>30</v>
      </c>
      <c r="I9633" s="924"/>
      <c r="J9633" s="14" t="s">
        <v>31</v>
      </c>
      <c r="K9633" s="14" t="s">
        <v>32</v>
      </c>
      <c r="L9633" s="16">
        <v>167</v>
      </c>
    </row>
    <row r="9634" spans="1:12" s="1" customFormat="1" ht="375.75" customHeight="1" x14ac:dyDescent="0.15">
      <c r="A9634" s="918"/>
      <c r="B9634" s="921"/>
      <c r="C9634" s="922"/>
      <c r="D9634" s="923"/>
      <c r="E9634" s="921"/>
      <c r="F9634" s="921"/>
      <c r="G9634" s="921"/>
      <c r="H9634" s="924" t="s">
        <v>33</v>
      </c>
      <c r="I9634" s="924"/>
      <c r="J9634" s="14" t="s">
        <v>31</v>
      </c>
      <c r="K9634" s="14" t="s">
        <v>32</v>
      </c>
      <c r="L9634" s="16">
        <v>258.60000000000002</v>
      </c>
    </row>
    <row r="9635" spans="1:12" s="1" customFormat="1" ht="24" customHeight="1" x14ac:dyDescent="0.15">
      <c r="A9635" s="918"/>
      <c r="B9635" s="9" t="s">
        <v>34</v>
      </c>
      <c r="C9635" s="13" t="s">
        <v>35</v>
      </c>
      <c r="D9635" s="13" t="s">
        <v>36</v>
      </c>
      <c r="E9635" s="13" t="s">
        <v>37</v>
      </c>
      <c r="F9635" s="920"/>
      <c r="G9635" s="920"/>
      <c r="H9635" s="924" t="s">
        <v>38</v>
      </c>
      <c r="I9635" s="924"/>
      <c r="J9635" s="921" t="s">
        <v>31</v>
      </c>
      <c r="K9635" s="921" t="s">
        <v>31</v>
      </c>
      <c r="L9635" s="925">
        <v>0</v>
      </c>
    </row>
    <row r="9636" spans="1:12" s="1" customFormat="1" ht="24" customHeight="1" x14ac:dyDescent="0.15">
      <c r="A9636" s="918"/>
      <c r="B9636" s="14" t="s">
        <v>31</v>
      </c>
      <c r="C9636" s="14" t="s">
        <v>5059</v>
      </c>
      <c r="D9636" s="15">
        <v>43623</v>
      </c>
      <c r="E9636" s="14" t="s">
        <v>3201</v>
      </c>
      <c r="F9636" s="920"/>
      <c r="G9636" s="920"/>
      <c r="H9636" s="924"/>
      <c r="I9636" s="924"/>
      <c r="J9636" s="921"/>
      <c r="K9636" s="921"/>
      <c r="L9636" s="925"/>
    </row>
    <row r="9637" spans="1:12" s="1" customFormat="1" ht="24" customHeight="1" x14ac:dyDescent="0.15">
      <c r="A9637" s="918">
        <v>1794</v>
      </c>
      <c r="B9637" s="9" t="s">
        <v>22</v>
      </c>
      <c r="C9637" s="13" t="s">
        <v>23</v>
      </c>
      <c r="D9637" s="13" t="s">
        <v>24</v>
      </c>
      <c r="E9637" s="13" t="s">
        <v>25</v>
      </c>
      <c r="F9637" s="919" t="s">
        <v>17</v>
      </c>
      <c r="G9637" s="919"/>
      <c r="H9637" s="920"/>
      <c r="I9637" s="920"/>
      <c r="J9637" s="920"/>
      <c r="K9637" s="920"/>
      <c r="L9637" s="920"/>
    </row>
    <row r="9638" spans="1:12" s="1" customFormat="1" ht="26.25" customHeight="1" x14ac:dyDescent="0.15">
      <c r="A9638" s="918"/>
      <c r="B9638" s="921" t="s">
        <v>5060</v>
      </c>
      <c r="C9638" s="922" t="s">
        <v>5061</v>
      </c>
      <c r="D9638" s="923">
        <v>43593</v>
      </c>
      <c r="E9638" s="921" t="s">
        <v>5062</v>
      </c>
      <c r="F9638" s="921" t="s">
        <v>5063</v>
      </c>
      <c r="G9638" s="921"/>
      <c r="H9638" s="924" t="s">
        <v>30</v>
      </c>
      <c r="I9638" s="924"/>
      <c r="J9638" s="14" t="s">
        <v>31</v>
      </c>
      <c r="K9638" s="14" t="s">
        <v>32</v>
      </c>
      <c r="L9638" s="16">
        <v>924</v>
      </c>
    </row>
    <row r="9639" spans="1:12" s="1" customFormat="1" ht="228.75" customHeight="1" x14ac:dyDescent="0.15">
      <c r="A9639" s="918"/>
      <c r="B9639" s="921"/>
      <c r="C9639" s="922"/>
      <c r="D9639" s="923"/>
      <c r="E9639" s="921"/>
      <c r="F9639" s="921"/>
      <c r="G9639" s="921"/>
      <c r="H9639" s="924" t="s">
        <v>33</v>
      </c>
      <c r="I9639" s="924"/>
      <c r="J9639" s="14" t="s">
        <v>31</v>
      </c>
      <c r="K9639" s="14" t="s">
        <v>32</v>
      </c>
      <c r="L9639" s="16">
        <v>1629.65</v>
      </c>
    </row>
    <row r="9640" spans="1:12" s="1" customFormat="1" ht="24" customHeight="1" x14ac:dyDescent="0.15">
      <c r="A9640" s="918"/>
      <c r="B9640" s="9" t="s">
        <v>34</v>
      </c>
      <c r="C9640" s="13" t="s">
        <v>35</v>
      </c>
      <c r="D9640" s="13" t="s">
        <v>36</v>
      </c>
      <c r="E9640" s="13" t="s">
        <v>37</v>
      </c>
      <c r="F9640" s="920"/>
      <c r="G9640" s="920"/>
      <c r="H9640" s="924" t="s">
        <v>38</v>
      </c>
      <c r="I9640" s="924"/>
      <c r="J9640" s="921" t="s">
        <v>31</v>
      </c>
      <c r="K9640" s="921" t="s">
        <v>32</v>
      </c>
      <c r="L9640" s="925">
        <v>200</v>
      </c>
    </row>
    <row r="9641" spans="1:12" s="1" customFormat="1" ht="24" customHeight="1" x14ac:dyDescent="0.15">
      <c r="A9641" s="918"/>
      <c r="B9641" s="14" t="s">
        <v>605</v>
      </c>
      <c r="C9641" s="14" t="s">
        <v>5063</v>
      </c>
      <c r="D9641" s="15">
        <v>43597</v>
      </c>
      <c r="E9641" s="14" t="s">
        <v>2322</v>
      </c>
      <c r="F9641" s="920"/>
      <c r="G9641" s="920"/>
      <c r="H9641" s="924"/>
      <c r="I9641" s="924"/>
      <c r="J9641" s="921"/>
      <c r="K9641" s="921"/>
      <c r="L9641" s="925"/>
    </row>
    <row r="9642" spans="1:12" s="1" customFormat="1" ht="24" customHeight="1" x14ac:dyDescent="0.15">
      <c r="A9642" s="918">
        <v>1795</v>
      </c>
      <c r="B9642" s="9" t="s">
        <v>22</v>
      </c>
      <c r="C9642" s="13" t="s">
        <v>23</v>
      </c>
      <c r="D9642" s="13" t="s">
        <v>24</v>
      </c>
      <c r="E9642" s="13" t="s">
        <v>25</v>
      </c>
      <c r="F9642" s="919" t="s">
        <v>17</v>
      </c>
      <c r="G9642" s="919"/>
      <c r="H9642" s="920"/>
      <c r="I9642" s="920"/>
      <c r="J9642" s="920"/>
      <c r="K9642" s="920"/>
      <c r="L9642" s="920"/>
    </row>
    <row r="9643" spans="1:12" s="1" customFormat="1" ht="26.25" customHeight="1" x14ac:dyDescent="0.15">
      <c r="A9643" s="918"/>
      <c r="B9643" s="921" t="s">
        <v>5060</v>
      </c>
      <c r="C9643" s="922" t="s">
        <v>5064</v>
      </c>
      <c r="D9643" s="923">
        <v>43616</v>
      </c>
      <c r="E9643" s="921" t="s">
        <v>2754</v>
      </c>
      <c r="F9643" s="921" t="s">
        <v>5065</v>
      </c>
      <c r="G9643" s="921"/>
      <c r="H9643" s="924" t="s">
        <v>30</v>
      </c>
      <c r="I9643" s="924"/>
      <c r="J9643" s="14" t="s">
        <v>31</v>
      </c>
      <c r="K9643" s="14" t="s">
        <v>32</v>
      </c>
      <c r="L9643" s="16">
        <v>997.24</v>
      </c>
    </row>
    <row r="9644" spans="1:12" s="1" customFormat="1" ht="249.75" customHeight="1" x14ac:dyDescent="0.15">
      <c r="A9644" s="918"/>
      <c r="B9644" s="921"/>
      <c r="C9644" s="922"/>
      <c r="D9644" s="923"/>
      <c r="E9644" s="921"/>
      <c r="F9644" s="921"/>
      <c r="G9644" s="921"/>
      <c r="H9644" s="924" t="s">
        <v>33</v>
      </c>
      <c r="I9644" s="924"/>
      <c r="J9644" s="14" t="s">
        <v>31</v>
      </c>
      <c r="K9644" s="14" t="s">
        <v>31</v>
      </c>
      <c r="L9644" s="16">
        <v>0</v>
      </c>
    </row>
    <row r="9645" spans="1:12" s="1" customFormat="1" ht="24" customHeight="1" x14ac:dyDescent="0.15">
      <c r="A9645" s="918"/>
      <c r="B9645" s="9" t="s">
        <v>34</v>
      </c>
      <c r="C9645" s="13" t="s">
        <v>35</v>
      </c>
      <c r="D9645" s="13" t="s">
        <v>36</v>
      </c>
      <c r="E9645" s="13" t="s">
        <v>37</v>
      </c>
      <c r="F9645" s="920"/>
      <c r="G9645" s="920"/>
      <c r="H9645" s="924" t="s">
        <v>38</v>
      </c>
      <c r="I9645" s="924"/>
      <c r="J9645" s="921" t="s">
        <v>31</v>
      </c>
      <c r="K9645" s="921" t="s">
        <v>32</v>
      </c>
      <c r="L9645" s="925">
        <v>1020.36</v>
      </c>
    </row>
    <row r="9646" spans="1:12" s="1" customFormat="1" ht="24" customHeight="1" x14ac:dyDescent="0.15">
      <c r="A9646" s="918"/>
      <c r="B9646" s="14" t="s">
        <v>605</v>
      </c>
      <c r="C9646" s="14" t="s">
        <v>5065</v>
      </c>
      <c r="D9646" s="15">
        <v>43621</v>
      </c>
      <c r="E9646" s="14" t="s">
        <v>5066</v>
      </c>
      <c r="F9646" s="920"/>
      <c r="G9646" s="920"/>
      <c r="H9646" s="924"/>
      <c r="I9646" s="924"/>
      <c r="J9646" s="921"/>
      <c r="K9646" s="921"/>
      <c r="L9646" s="925"/>
    </row>
    <row r="9647" spans="1:12" s="1" customFormat="1" ht="24" customHeight="1" x14ac:dyDescent="0.15">
      <c r="A9647" s="918">
        <v>1796</v>
      </c>
      <c r="B9647" s="9" t="s">
        <v>22</v>
      </c>
      <c r="C9647" s="13" t="s">
        <v>23</v>
      </c>
      <c r="D9647" s="13" t="s">
        <v>24</v>
      </c>
      <c r="E9647" s="13" t="s">
        <v>25</v>
      </c>
      <c r="F9647" s="919" t="s">
        <v>17</v>
      </c>
      <c r="G9647" s="919"/>
      <c r="H9647" s="920"/>
      <c r="I9647" s="920"/>
      <c r="J9647" s="920"/>
      <c r="K9647" s="920"/>
      <c r="L9647" s="920"/>
    </row>
    <row r="9648" spans="1:12" s="1" customFormat="1" ht="26.25" customHeight="1" x14ac:dyDescent="0.15">
      <c r="A9648" s="918"/>
      <c r="B9648" s="921" t="s">
        <v>5060</v>
      </c>
      <c r="C9648" s="922" t="s">
        <v>5067</v>
      </c>
      <c r="D9648" s="923">
        <v>43692</v>
      </c>
      <c r="E9648" s="921" t="s">
        <v>1060</v>
      </c>
      <c r="F9648" s="921" t="s">
        <v>1061</v>
      </c>
      <c r="G9648" s="921"/>
      <c r="H9648" s="924" t="s">
        <v>30</v>
      </c>
      <c r="I9648" s="924"/>
      <c r="J9648" s="14" t="s">
        <v>31</v>
      </c>
      <c r="K9648" s="14" t="s">
        <v>32</v>
      </c>
      <c r="L9648" s="16">
        <v>755</v>
      </c>
    </row>
    <row r="9649" spans="1:12" s="1" customFormat="1" ht="281.25" customHeight="1" x14ac:dyDescent="0.15">
      <c r="A9649" s="918"/>
      <c r="B9649" s="921"/>
      <c r="C9649" s="922"/>
      <c r="D9649" s="923"/>
      <c r="E9649" s="921"/>
      <c r="F9649" s="921"/>
      <c r="G9649" s="921"/>
      <c r="H9649" s="924" t="s">
        <v>33</v>
      </c>
      <c r="I9649" s="924"/>
      <c r="J9649" s="14" t="s">
        <v>31</v>
      </c>
      <c r="K9649" s="14" t="s">
        <v>32</v>
      </c>
      <c r="L9649" s="16">
        <v>479.6</v>
      </c>
    </row>
    <row r="9650" spans="1:12" s="1" customFormat="1" ht="24" customHeight="1" x14ac:dyDescent="0.15">
      <c r="A9650" s="918"/>
      <c r="B9650" s="9" t="s">
        <v>34</v>
      </c>
      <c r="C9650" s="13" t="s">
        <v>35</v>
      </c>
      <c r="D9650" s="13" t="s">
        <v>36</v>
      </c>
      <c r="E9650" s="13" t="s">
        <v>37</v>
      </c>
      <c r="F9650" s="920"/>
      <c r="G9650" s="920"/>
      <c r="H9650" s="924" t="s">
        <v>38</v>
      </c>
      <c r="I9650" s="924"/>
      <c r="J9650" s="921" t="s">
        <v>31</v>
      </c>
      <c r="K9650" s="921" t="s">
        <v>32</v>
      </c>
      <c r="L9650" s="925">
        <v>250</v>
      </c>
    </row>
    <row r="9651" spans="1:12" s="1" customFormat="1" ht="24" customHeight="1" x14ac:dyDescent="0.15">
      <c r="A9651" s="918"/>
      <c r="B9651" s="14" t="s">
        <v>605</v>
      </c>
      <c r="C9651" s="14" t="s">
        <v>1061</v>
      </c>
      <c r="D9651" s="15">
        <v>43695</v>
      </c>
      <c r="E9651" s="14" t="s">
        <v>1062</v>
      </c>
      <c r="F9651" s="920"/>
      <c r="G9651" s="920"/>
      <c r="H9651" s="924"/>
      <c r="I9651" s="924"/>
      <c r="J9651" s="921"/>
      <c r="K9651" s="921"/>
      <c r="L9651" s="925"/>
    </row>
    <row r="9652" spans="1:12" s="1" customFormat="1" ht="24" customHeight="1" x14ac:dyDescent="0.15">
      <c r="A9652" s="918">
        <v>1797</v>
      </c>
      <c r="B9652" s="9" t="s">
        <v>22</v>
      </c>
      <c r="C9652" s="13" t="s">
        <v>23</v>
      </c>
      <c r="D9652" s="13" t="s">
        <v>24</v>
      </c>
      <c r="E9652" s="13" t="s">
        <v>25</v>
      </c>
      <c r="F9652" s="919" t="s">
        <v>17</v>
      </c>
      <c r="G9652" s="919"/>
      <c r="H9652" s="920"/>
      <c r="I9652" s="920"/>
      <c r="J9652" s="920"/>
      <c r="K9652" s="920"/>
      <c r="L9652" s="920"/>
    </row>
    <row r="9653" spans="1:12" s="1" customFormat="1" ht="26.25" customHeight="1" x14ac:dyDescent="0.15">
      <c r="A9653" s="918"/>
      <c r="B9653" s="921" t="s">
        <v>5068</v>
      </c>
      <c r="C9653" s="922" t="s">
        <v>5069</v>
      </c>
      <c r="D9653" s="923">
        <v>43622</v>
      </c>
      <c r="E9653" s="921" t="s">
        <v>2784</v>
      </c>
      <c r="F9653" s="921" t="s">
        <v>5070</v>
      </c>
      <c r="G9653" s="921"/>
      <c r="H9653" s="924" t="s">
        <v>30</v>
      </c>
      <c r="I9653" s="924"/>
      <c r="J9653" s="14" t="s">
        <v>31</v>
      </c>
      <c r="K9653" s="14" t="s">
        <v>32</v>
      </c>
      <c r="L9653" s="16">
        <v>396.25</v>
      </c>
    </row>
    <row r="9654" spans="1:12" s="1" customFormat="1" ht="113.25" customHeight="1" x14ac:dyDescent="0.15">
      <c r="A9654" s="918"/>
      <c r="B9654" s="921"/>
      <c r="C9654" s="922"/>
      <c r="D9654" s="923"/>
      <c r="E9654" s="921"/>
      <c r="F9654" s="921"/>
      <c r="G9654" s="921"/>
      <c r="H9654" s="924" t="s">
        <v>33</v>
      </c>
      <c r="I9654" s="924"/>
      <c r="J9654" s="14" t="s">
        <v>31</v>
      </c>
      <c r="K9654" s="14" t="s">
        <v>32</v>
      </c>
      <c r="L9654" s="16">
        <v>610</v>
      </c>
    </row>
    <row r="9655" spans="1:12" s="1" customFormat="1" ht="24" customHeight="1" x14ac:dyDescent="0.15">
      <c r="A9655" s="918"/>
      <c r="B9655" s="9" t="s">
        <v>34</v>
      </c>
      <c r="C9655" s="13" t="s">
        <v>35</v>
      </c>
      <c r="D9655" s="13" t="s">
        <v>36</v>
      </c>
      <c r="E9655" s="13" t="s">
        <v>37</v>
      </c>
      <c r="F9655" s="920"/>
      <c r="G9655" s="920"/>
      <c r="H9655" s="924" t="s">
        <v>38</v>
      </c>
      <c r="I9655" s="924"/>
      <c r="J9655" s="921" t="s">
        <v>31</v>
      </c>
      <c r="K9655" s="921" t="s">
        <v>31</v>
      </c>
      <c r="L9655" s="925">
        <v>0</v>
      </c>
    </row>
    <row r="9656" spans="1:12" s="1" customFormat="1" ht="24" customHeight="1" x14ac:dyDescent="0.15">
      <c r="A9656" s="918"/>
      <c r="B9656" s="14" t="s">
        <v>105</v>
      </c>
      <c r="C9656" s="14" t="s">
        <v>5070</v>
      </c>
      <c r="D9656" s="15">
        <v>43625</v>
      </c>
      <c r="E9656" s="14" t="s">
        <v>4851</v>
      </c>
      <c r="F9656" s="920"/>
      <c r="G9656" s="920"/>
      <c r="H9656" s="924"/>
      <c r="I9656" s="924"/>
      <c r="J9656" s="921"/>
      <c r="K9656" s="921"/>
      <c r="L9656" s="925"/>
    </row>
    <row r="9657" spans="1:12" s="1" customFormat="1" ht="24" customHeight="1" x14ac:dyDescent="0.15">
      <c r="A9657" s="918">
        <v>1798</v>
      </c>
      <c r="B9657" s="9" t="s">
        <v>22</v>
      </c>
      <c r="C9657" s="13" t="s">
        <v>23</v>
      </c>
      <c r="D9657" s="13" t="s">
        <v>24</v>
      </c>
      <c r="E9657" s="13" t="s">
        <v>25</v>
      </c>
      <c r="F9657" s="919" t="s">
        <v>17</v>
      </c>
      <c r="G9657" s="919"/>
      <c r="H9657" s="920"/>
      <c r="I9657" s="920"/>
      <c r="J9657" s="920"/>
      <c r="K9657" s="920"/>
      <c r="L9657" s="920"/>
    </row>
    <row r="9658" spans="1:12" s="1" customFormat="1" ht="26.25" customHeight="1" x14ac:dyDescent="0.15">
      <c r="A9658" s="918"/>
      <c r="B9658" s="921" t="s">
        <v>5071</v>
      </c>
      <c r="C9658" s="921" t="s">
        <v>5072</v>
      </c>
      <c r="D9658" s="923">
        <v>43724</v>
      </c>
      <c r="E9658" s="921" t="s">
        <v>1542</v>
      </c>
      <c r="F9658" s="921" t="s">
        <v>4126</v>
      </c>
      <c r="G9658" s="921"/>
      <c r="H9658" s="924" t="s">
        <v>30</v>
      </c>
      <c r="I9658" s="924"/>
      <c r="J9658" s="14" t="s">
        <v>31</v>
      </c>
      <c r="K9658" s="14" t="s">
        <v>32</v>
      </c>
      <c r="L9658" s="16">
        <v>131</v>
      </c>
    </row>
    <row r="9659" spans="1:12" s="1" customFormat="1" ht="18.75" customHeight="1" x14ac:dyDescent="0.15">
      <c r="A9659" s="918"/>
      <c r="B9659" s="921"/>
      <c r="C9659" s="921"/>
      <c r="D9659" s="923"/>
      <c r="E9659" s="921"/>
      <c r="F9659" s="921"/>
      <c r="G9659" s="921"/>
      <c r="H9659" s="924" t="s">
        <v>33</v>
      </c>
      <c r="I9659" s="924"/>
      <c r="J9659" s="14" t="s">
        <v>31</v>
      </c>
      <c r="K9659" s="14" t="s">
        <v>32</v>
      </c>
      <c r="L9659" s="16">
        <v>289</v>
      </c>
    </row>
    <row r="9660" spans="1:12" s="1" customFormat="1" ht="24" customHeight="1" x14ac:dyDescent="0.15">
      <c r="A9660" s="918"/>
      <c r="B9660" s="9" t="s">
        <v>34</v>
      </c>
      <c r="C9660" s="13" t="s">
        <v>35</v>
      </c>
      <c r="D9660" s="13" t="s">
        <v>36</v>
      </c>
      <c r="E9660" s="13" t="s">
        <v>37</v>
      </c>
      <c r="F9660" s="920"/>
      <c r="G9660" s="920"/>
      <c r="H9660" s="924" t="s">
        <v>38</v>
      </c>
      <c r="I9660" s="924"/>
      <c r="J9660" s="921" t="s">
        <v>31</v>
      </c>
      <c r="K9660" s="921" t="s">
        <v>32</v>
      </c>
      <c r="L9660" s="925">
        <v>96</v>
      </c>
    </row>
    <row r="9661" spans="1:12" s="1" customFormat="1" ht="24" customHeight="1" x14ac:dyDescent="0.15">
      <c r="A9661" s="918"/>
      <c r="B9661" s="14" t="s">
        <v>55</v>
      </c>
      <c r="C9661" s="14" t="s">
        <v>4126</v>
      </c>
      <c r="D9661" s="15">
        <v>43725</v>
      </c>
      <c r="E9661" s="14" t="s">
        <v>3014</v>
      </c>
      <c r="F9661" s="920"/>
      <c r="G9661" s="920"/>
      <c r="H9661" s="924"/>
      <c r="I9661" s="924"/>
      <c r="J9661" s="921"/>
      <c r="K9661" s="921"/>
      <c r="L9661" s="925"/>
    </row>
    <row r="9662" spans="1:12" s="1" customFormat="1" ht="24" customHeight="1" x14ac:dyDescent="0.15">
      <c r="A9662" s="918">
        <v>1799</v>
      </c>
      <c r="B9662" s="9" t="s">
        <v>22</v>
      </c>
      <c r="C9662" s="13" t="s">
        <v>23</v>
      </c>
      <c r="D9662" s="13" t="s">
        <v>24</v>
      </c>
      <c r="E9662" s="13" t="s">
        <v>25</v>
      </c>
      <c r="F9662" s="919" t="s">
        <v>17</v>
      </c>
      <c r="G9662" s="919"/>
      <c r="H9662" s="920"/>
      <c r="I9662" s="920"/>
      <c r="J9662" s="920"/>
      <c r="K9662" s="920"/>
      <c r="L9662" s="920"/>
    </row>
    <row r="9663" spans="1:12" s="1" customFormat="1" ht="26.25" customHeight="1" x14ac:dyDescent="0.15">
      <c r="A9663" s="918"/>
      <c r="B9663" s="921" t="s">
        <v>5073</v>
      </c>
      <c r="C9663" s="922" t="s">
        <v>5074</v>
      </c>
      <c r="D9663" s="923">
        <v>43574</v>
      </c>
      <c r="E9663" s="921" t="s">
        <v>53</v>
      </c>
      <c r="F9663" s="921" t="s">
        <v>5075</v>
      </c>
      <c r="G9663" s="921"/>
      <c r="H9663" s="924" t="s">
        <v>30</v>
      </c>
      <c r="I9663" s="924"/>
      <c r="J9663" s="14" t="s">
        <v>31</v>
      </c>
      <c r="K9663" s="14" t="s">
        <v>32</v>
      </c>
      <c r="L9663" s="16">
        <v>582</v>
      </c>
    </row>
    <row r="9664" spans="1:12" s="1" customFormat="1" ht="155.25" customHeight="1" x14ac:dyDescent="0.15">
      <c r="A9664" s="918"/>
      <c r="B9664" s="921"/>
      <c r="C9664" s="922"/>
      <c r="D9664" s="923"/>
      <c r="E9664" s="921"/>
      <c r="F9664" s="921"/>
      <c r="G9664" s="921"/>
      <c r="H9664" s="924" t="s">
        <v>33</v>
      </c>
      <c r="I9664" s="924"/>
      <c r="J9664" s="14" t="s">
        <v>31</v>
      </c>
      <c r="K9664" s="14" t="s">
        <v>31</v>
      </c>
      <c r="L9664" s="16">
        <v>0</v>
      </c>
    </row>
    <row r="9665" spans="1:12" s="1" customFormat="1" ht="24" customHeight="1" x14ac:dyDescent="0.15">
      <c r="A9665" s="918"/>
      <c r="B9665" s="9" t="s">
        <v>34</v>
      </c>
      <c r="C9665" s="13" t="s">
        <v>35</v>
      </c>
      <c r="D9665" s="13" t="s">
        <v>36</v>
      </c>
      <c r="E9665" s="13" t="s">
        <v>37</v>
      </c>
      <c r="F9665" s="920"/>
      <c r="G9665" s="920"/>
      <c r="H9665" s="924" t="s">
        <v>38</v>
      </c>
      <c r="I9665" s="924"/>
      <c r="J9665" s="921" t="s">
        <v>31</v>
      </c>
      <c r="K9665" s="921" t="s">
        <v>32</v>
      </c>
      <c r="L9665" s="925">
        <v>70</v>
      </c>
    </row>
    <row r="9666" spans="1:12" s="1" customFormat="1" ht="24" customHeight="1" x14ac:dyDescent="0.15">
      <c r="A9666" s="918"/>
      <c r="B9666" s="14" t="s">
        <v>105</v>
      </c>
      <c r="C9666" s="14" t="s">
        <v>5075</v>
      </c>
      <c r="D9666" s="15">
        <v>43576</v>
      </c>
      <c r="E9666" s="14" t="s">
        <v>5076</v>
      </c>
      <c r="F9666" s="920"/>
      <c r="G9666" s="920"/>
      <c r="H9666" s="924"/>
      <c r="I9666" s="924"/>
      <c r="J9666" s="921"/>
      <c r="K9666" s="921"/>
      <c r="L9666" s="925"/>
    </row>
    <row r="9667" spans="1:12" s="1" customFormat="1" ht="24" customHeight="1" x14ac:dyDescent="0.15">
      <c r="A9667" s="918">
        <v>1800</v>
      </c>
      <c r="B9667" s="9" t="s">
        <v>22</v>
      </c>
      <c r="C9667" s="13" t="s">
        <v>23</v>
      </c>
      <c r="D9667" s="13" t="s">
        <v>24</v>
      </c>
      <c r="E9667" s="13" t="s">
        <v>25</v>
      </c>
      <c r="F9667" s="919" t="s">
        <v>17</v>
      </c>
      <c r="G9667" s="919"/>
      <c r="H9667" s="920"/>
      <c r="I9667" s="920"/>
      <c r="J9667" s="920"/>
      <c r="K9667" s="920"/>
      <c r="L9667" s="920"/>
    </row>
    <row r="9668" spans="1:12" s="1" customFormat="1" ht="26.25" customHeight="1" x14ac:dyDescent="0.15">
      <c r="A9668" s="918"/>
      <c r="B9668" s="921" t="s">
        <v>5077</v>
      </c>
      <c r="C9668" s="922" t="s">
        <v>5078</v>
      </c>
      <c r="D9668" s="923">
        <v>43570</v>
      </c>
      <c r="E9668" s="921" t="s">
        <v>4624</v>
      </c>
      <c r="F9668" s="921" t="s">
        <v>213</v>
      </c>
      <c r="G9668" s="921"/>
      <c r="H9668" s="924" t="s">
        <v>30</v>
      </c>
      <c r="I9668" s="924"/>
      <c r="J9668" s="14" t="s">
        <v>31</v>
      </c>
      <c r="K9668" s="14" t="s">
        <v>32</v>
      </c>
      <c r="L9668" s="16">
        <v>113</v>
      </c>
    </row>
    <row r="9669" spans="1:12" s="1" customFormat="1" ht="396.75" customHeight="1" x14ac:dyDescent="0.15">
      <c r="A9669" s="918"/>
      <c r="B9669" s="921"/>
      <c r="C9669" s="922"/>
      <c r="D9669" s="923"/>
      <c r="E9669" s="921"/>
      <c r="F9669" s="921"/>
      <c r="G9669" s="921"/>
      <c r="H9669" s="924" t="s">
        <v>33</v>
      </c>
      <c r="I9669" s="924"/>
      <c r="J9669" s="14" t="s">
        <v>31</v>
      </c>
      <c r="K9669" s="14" t="s">
        <v>32</v>
      </c>
      <c r="L9669" s="16">
        <v>229.4</v>
      </c>
    </row>
    <row r="9670" spans="1:12" s="1" customFormat="1" ht="24" customHeight="1" x14ac:dyDescent="0.15">
      <c r="A9670" s="918"/>
      <c r="B9670" s="9" t="s">
        <v>34</v>
      </c>
      <c r="C9670" s="13" t="s">
        <v>35</v>
      </c>
      <c r="D9670" s="13" t="s">
        <v>36</v>
      </c>
      <c r="E9670" s="13" t="s">
        <v>37</v>
      </c>
      <c r="F9670" s="920"/>
      <c r="G9670" s="920"/>
      <c r="H9670" s="924" t="s">
        <v>38</v>
      </c>
      <c r="I9670" s="924"/>
      <c r="J9670" s="921" t="s">
        <v>31</v>
      </c>
      <c r="K9670" s="921" t="s">
        <v>31</v>
      </c>
      <c r="L9670" s="925">
        <v>0</v>
      </c>
    </row>
    <row r="9671" spans="1:12" s="1" customFormat="1" ht="24" customHeight="1" x14ac:dyDescent="0.15">
      <c r="A9671" s="918"/>
      <c r="B9671" s="14" t="s">
        <v>2680</v>
      </c>
      <c r="C9671" s="14" t="s">
        <v>213</v>
      </c>
      <c r="D9671" s="15">
        <v>43571</v>
      </c>
      <c r="E9671" s="14" t="s">
        <v>1001</v>
      </c>
      <c r="F9671" s="920"/>
      <c r="G9671" s="920"/>
      <c r="H9671" s="924"/>
      <c r="I9671" s="924"/>
      <c r="J9671" s="921"/>
      <c r="K9671" s="921"/>
      <c r="L9671" s="925"/>
    </row>
    <row r="9672" spans="1:12" s="1" customFormat="1" ht="24" customHeight="1" x14ac:dyDescent="0.15">
      <c r="A9672" s="918">
        <v>1801</v>
      </c>
      <c r="B9672" s="9" t="s">
        <v>22</v>
      </c>
      <c r="C9672" s="13" t="s">
        <v>23</v>
      </c>
      <c r="D9672" s="13" t="s">
        <v>24</v>
      </c>
      <c r="E9672" s="13" t="s">
        <v>25</v>
      </c>
      <c r="F9672" s="919" t="s">
        <v>17</v>
      </c>
      <c r="G9672" s="919"/>
      <c r="H9672" s="920"/>
      <c r="I9672" s="920"/>
      <c r="J9672" s="920"/>
      <c r="K9672" s="920"/>
      <c r="L9672" s="920"/>
    </row>
    <row r="9673" spans="1:12" s="1" customFormat="1" ht="26.25" customHeight="1" x14ac:dyDescent="0.15">
      <c r="A9673" s="918"/>
      <c r="B9673" s="921" t="s">
        <v>5077</v>
      </c>
      <c r="C9673" s="922" t="s">
        <v>5079</v>
      </c>
      <c r="D9673" s="923">
        <v>43632</v>
      </c>
      <c r="E9673" s="921" t="s">
        <v>187</v>
      </c>
      <c r="F9673" s="921" t="s">
        <v>1397</v>
      </c>
      <c r="G9673" s="921"/>
      <c r="H9673" s="924" t="s">
        <v>30</v>
      </c>
      <c r="I9673" s="924"/>
      <c r="J9673" s="14" t="s">
        <v>31</v>
      </c>
      <c r="K9673" s="14" t="s">
        <v>32</v>
      </c>
      <c r="L9673" s="16">
        <v>188</v>
      </c>
    </row>
    <row r="9674" spans="1:12" s="1" customFormat="1" ht="134.25" customHeight="1" x14ac:dyDescent="0.15">
      <c r="A9674" s="918"/>
      <c r="B9674" s="921"/>
      <c r="C9674" s="922"/>
      <c r="D9674" s="923"/>
      <c r="E9674" s="921"/>
      <c r="F9674" s="921"/>
      <c r="G9674" s="921"/>
      <c r="H9674" s="924" t="s">
        <v>33</v>
      </c>
      <c r="I9674" s="924"/>
      <c r="J9674" s="14" t="s">
        <v>31</v>
      </c>
      <c r="K9674" s="14" t="s">
        <v>32</v>
      </c>
      <c r="L9674" s="16">
        <v>320</v>
      </c>
    </row>
    <row r="9675" spans="1:12" s="1" customFormat="1" ht="24" customHeight="1" x14ac:dyDescent="0.15">
      <c r="A9675" s="918"/>
      <c r="B9675" s="9" t="s">
        <v>34</v>
      </c>
      <c r="C9675" s="13" t="s">
        <v>35</v>
      </c>
      <c r="D9675" s="13" t="s">
        <v>36</v>
      </c>
      <c r="E9675" s="13" t="s">
        <v>37</v>
      </c>
      <c r="F9675" s="920"/>
      <c r="G9675" s="920"/>
      <c r="H9675" s="924" t="s">
        <v>38</v>
      </c>
      <c r="I9675" s="924"/>
      <c r="J9675" s="921" t="s">
        <v>31</v>
      </c>
      <c r="K9675" s="921" t="s">
        <v>31</v>
      </c>
      <c r="L9675" s="925">
        <v>0</v>
      </c>
    </row>
    <row r="9676" spans="1:12" s="1" customFormat="1" ht="24" customHeight="1" x14ac:dyDescent="0.15">
      <c r="A9676" s="918"/>
      <c r="B9676" s="14" t="s">
        <v>2680</v>
      </c>
      <c r="C9676" s="14" t="s">
        <v>1397</v>
      </c>
      <c r="D9676" s="15">
        <v>43633</v>
      </c>
      <c r="E9676" s="14" t="s">
        <v>5080</v>
      </c>
      <c r="F9676" s="920"/>
      <c r="G9676" s="920"/>
      <c r="H9676" s="924"/>
      <c r="I9676" s="924"/>
      <c r="J9676" s="921"/>
      <c r="K9676" s="921"/>
      <c r="L9676" s="925"/>
    </row>
    <row r="9677" spans="1:12" s="1" customFormat="1" ht="24" customHeight="1" x14ac:dyDescent="0.15">
      <c r="A9677" s="918">
        <v>1802</v>
      </c>
      <c r="B9677" s="9" t="s">
        <v>22</v>
      </c>
      <c r="C9677" s="13" t="s">
        <v>23</v>
      </c>
      <c r="D9677" s="13" t="s">
        <v>24</v>
      </c>
      <c r="E9677" s="13" t="s">
        <v>25</v>
      </c>
      <c r="F9677" s="919" t="s">
        <v>17</v>
      </c>
      <c r="G9677" s="919"/>
      <c r="H9677" s="920"/>
      <c r="I9677" s="920"/>
      <c r="J9677" s="920"/>
      <c r="K9677" s="920"/>
      <c r="L9677" s="920"/>
    </row>
    <row r="9678" spans="1:12" s="1" customFormat="1" ht="26.25" customHeight="1" x14ac:dyDescent="0.15">
      <c r="A9678" s="918"/>
      <c r="B9678" s="921" t="s">
        <v>5077</v>
      </c>
      <c r="C9678" s="922" t="s">
        <v>5081</v>
      </c>
      <c r="D9678" s="923">
        <v>43713</v>
      </c>
      <c r="E9678" s="921" t="s">
        <v>5082</v>
      </c>
      <c r="F9678" s="921" t="s">
        <v>5083</v>
      </c>
      <c r="G9678" s="921"/>
      <c r="H9678" s="924" t="s">
        <v>30</v>
      </c>
      <c r="I9678" s="924"/>
      <c r="J9678" s="14" t="s">
        <v>31</v>
      </c>
      <c r="K9678" s="14" t="s">
        <v>32</v>
      </c>
      <c r="L9678" s="16">
        <v>291.5</v>
      </c>
    </row>
    <row r="9679" spans="1:12" s="1" customFormat="1" ht="409.2" customHeight="1" x14ac:dyDescent="0.15">
      <c r="A9679" s="918"/>
      <c r="B9679" s="921"/>
      <c r="C9679" s="922"/>
      <c r="D9679" s="923"/>
      <c r="E9679" s="921"/>
      <c r="F9679" s="921"/>
      <c r="G9679" s="921"/>
      <c r="H9679" s="924" t="s">
        <v>33</v>
      </c>
      <c r="I9679" s="924"/>
      <c r="J9679" s="921" t="s">
        <v>31</v>
      </c>
      <c r="K9679" s="921" t="s">
        <v>32</v>
      </c>
      <c r="L9679" s="925">
        <v>165</v>
      </c>
    </row>
    <row r="9680" spans="1:12" s="1" customFormat="1" ht="61.35" customHeight="1" x14ac:dyDescent="0.15">
      <c r="A9680" s="918"/>
      <c r="B9680" s="921"/>
      <c r="C9680" s="922"/>
      <c r="D9680" s="923"/>
      <c r="E9680" s="921"/>
      <c r="F9680" s="921"/>
      <c r="G9680" s="921"/>
      <c r="H9680" s="924"/>
      <c r="I9680" s="924"/>
      <c r="J9680" s="921"/>
      <c r="K9680" s="921"/>
      <c r="L9680" s="925"/>
    </row>
    <row r="9681" spans="1:12" s="1" customFormat="1" ht="24" customHeight="1" x14ac:dyDescent="0.15">
      <c r="A9681" s="918"/>
      <c r="B9681" s="9" t="s">
        <v>34</v>
      </c>
      <c r="C9681" s="13" t="s">
        <v>35</v>
      </c>
      <c r="D9681" s="13" t="s">
        <v>36</v>
      </c>
      <c r="E9681" s="13" t="s">
        <v>37</v>
      </c>
      <c r="F9681" s="920"/>
      <c r="G9681" s="920"/>
      <c r="H9681" s="924" t="s">
        <v>38</v>
      </c>
      <c r="I9681" s="924"/>
      <c r="J9681" s="921" t="s">
        <v>31</v>
      </c>
      <c r="K9681" s="921" t="s">
        <v>32</v>
      </c>
      <c r="L9681" s="925">
        <v>110</v>
      </c>
    </row>
    <row r="9682" spans="1:12" s="1" customFormat="1" ht="24" customHeight="1" x14ac:dyDescent="0.15">
      <c r="A9682" s="918"/>
      <c r="B9682" s="14" t="s">
        <v>2680</v>
      </c>
      <c r="C9682" s="14" t="s">
        <v>5083</v>
      </c>
      <c r="D9682" s="15">
        <v>43714</v>
      </c>
      <c r="E9682" s="14" t="s">
        <v>1750</v>
      </c>
      <c r="F9682" s="920"/>
      <c r="G9682" s="920"/>
      <c r="H9682" s="924"/>
      <c r="I9682" s="924"/>
      <c r="J9682" s="921"/>
      <c r="K9682" s="921"/>
      <c r="L9682" s="925"/>
    </row>
    <row r="9683" spans="1:12" s="1" customFormat="1" ht="24" customHeight="1" x14ac:dyDescent="0.15">
      <c r="A9683" s="918">
        <v>1803</v>
      </c>
      <c r="B9683" s="9" t="s">
        <v>22</v>
      </c>
      <c r="C9683" s="13" t="s">
        <v>23</v>
      </c>
      <c r="D9683" s="13" t="s">
        <v>24</v>
      </c>
      <c r="E9683" s="13" t="s">
        <v>25</v>
      </c>
      <c r="F9683" s="919" t="s">
        <v>17</v>
      </c>
      <c r="G9683" s="919"/>
      <c r="H9683" s="920"/>
      <c r="I9683" s="920"/>
      <c r="J9683" s="920"/>
      <c r="K9683" s="920"/>
      <c r="L9683" s="920"/>
    </row>
    <row r="9684" spans="1:12" s="1" customFormat="1" ht="26.25" customHeight="1" x14ac:dyDescent="0.15">
      <c r="A9684" s="918"/>
      <c r="B9684" s="921" t="s">
        <v>5084</v>
      </c>
      <c r="C9684" s="922" t="s">
        <v>5085</v>
      </c>
      <c r="D9684" s="923">
        <v>43613</v>
      </c>
      <c r="E9684" s="921" t="s">
        <v>53</v>
      </c>
      <c r="F9684" s="921" t="s">
        <v>5086</v>
      </c>
      <c r="G9684" s="921"/>
      <c r="H9684" s="924" t="s">
        <v>30</v>
      </c>
      <c r="I9684" s="924"/>
      <c r="J9684" s="14" t="s">
        <v>31</v>
      </c>
      <c r="K9684" s="14" t="s">
        <v>32</v>
      </c>
      <c r="L9684" s="16">
        <v>422.8</v>
      </c>
    </row>
    <row r="9685" spans="1:12" s="1" customFormat="1" ht="375.75" customHeight="1" x14ac:dyDescent="0.15">
      <c r="A9685" s="918"/>
      <c r="B9685" s="921"/>
      <c r="C9685" s="922"/>
      <c r="D9685" s="923"/>
      <c r="E9685" s="921"/>
      <c r="F9685" s="921"/>
      <c r="G9685" s="921"/>
      <c r="H9685" s="924" t="s">
        <v>33</v>
      </c>
      <c r="I9685" s="924"/>
      <c r="J9685" s="14" t="s">
        <v>31</v>
      </c>
      <c r="K9685" s="14" t="s">
        <v>32</v>
      </c>
      <c r="L9685" s="16">
        <v>106</v>
      </c>
    </row>
    <row r="9686" spans="1:12" s="1" customFormat="1" ht="24" customHeight="1" x14ac:dyDescent="0.15">
      <c r="A9686" s="918"/>
      <c r="B9686" s="9" t="s">
        <v>34</v>
      </c>
      <c r="C9686" s="13" t="s">
        <v>35</v>
      </c>
      <c r="D9686" s="13" t="s">
        <v>36</v>
      </c>
      <c r="E9686" s="13" t="s">
        <v>37</v>
      </c>
      <c r="F9686" s="920"/>
      <c r="G9686" s="920"/>
      <c r="H9686" s="924" t="s">
        <v>38</v>
      </c>
      <c r="I9686" s="924"/>
      <c r="J9686" s="921" t="s">
        <v>31</v>
      </c>
      <c r="K9686" s="921" t="s">
        <v>32</v>
      </c>
      <c r="L9686" s="925">
        <v>104</v>
      </c>
    </row>
    <row r="9687" spans="1:12" s="1" customFormat="1" ht="24" customHeight="1" x14ac:dyDescent="0.15">
      <c r="A9687" s="918"/>
      <c r="B9687" s="14" t="s">
        <v>229</v>
      </c>
      <c r="C9687" s="14" t="s">
        <v>5086</v>
      </c>
      <c r="D9687" s="15">
        <v>43614</v>
      </c>
      <c r="E9687" s="14" t="s">
        <v>2050</v>
      </c>
      <c r="F9687" s="920"/>
      <c r="G9687" s="920"/>
      <c r="H9687" s="924"/>
      <c r="I9687" s="924"/>
      <c r="J9687" s="921"/>
      <c r="K9687" s="921"/>
      <c r="L9687" s="925"/>
    </row>
    <row r="9688" spans="1:12" s="1" customFormat="1" ht="24" customHeight="1" x14ac:dyDescent="0.15">
      <c r="A9688" s="918">
        <v>1804</v>
      </c>
      <c r="B9688" s="9" t="s">
        <v>22</v>
      </c>
      <c r="C9688" s="13" t="s">
        <v>23</v>
      </c>
      <c r="D9688" s="13" t="s">
        <v>24</v>
      </c>
      <c r="E9688" s="13" t="s">
        <v>25</v>
      </c>
      <c r="F9688" s="919" t="s">
        <v>17</v>
      </c>
      <c r="G9688" s="919"/>
      <c r="H9688" s="920"/>
      <c r="I9688" s="920"/>
      <c r="J9688" s="920"/>
      <c r="K9688" s="920"/>
      <c r="L9688" s="920"/>
    </row>
    <row r="9689" spans="1:12" s="1" customFormat="1" ht="26.25" customHeight="1" x14ac:dyDescent="0.15">
      <c r="A9689" s="918"/>
      <c r="B9689" s="921" t="s">
        <v>5084</v>
      </c>
      <c r="C9689" s="922" t="s">
        <v>5087</v>
      </c>
      <c r="D9689" s="923">
        <v>43618</v>
      </c>
      <c r="E9689" s="921" t="s">
        <v>613</v>
      </c>
      <c r="F9689" s="921" t="s">
        <v>3782</v>
      </c>
      <c r="G9689" s="921"/>
      <c r="H9689" s="924" t="s">
        <v>30</v>
      </c>
      <c r="I9689" s="924"/>
      <c r="J9689" s="14" t="s">
        <v>31</v>
      </c>
      <c r="K9689" s="14" t="s">
        <v>31</v>
      </c>
      <c r="L9689" s="16">
        <v>0</v>
      </c>
    </row>
    <row r="9690" spans="1:12" s="1" customFormat="1" ht="302.25" customHeight="1" x14ac:dyDescent="0.15">
      <c r="A9690" s="918"/>
      <c r="B9690" s="921"/>
      <c r="C9690" s="922"/>
      <c r="D9690" s="923"/>
      <c r="E9690" s="921"/>
      <c r="F9690" s="921"/>
      <c r="G9690" s="921"/>
      <c r="H9690" s="924" t="s">
        <v>33</v>
      </c>
      <c r="I9690" s="924"/>
      <c r="J9690" s="14" t="s">
        <v>31</v>
      </c>
      <c r="K9690" s="14" t="s">
        <v>31</v>
      </c>
      <c r="L9690" s="16">
        <v>0</v>
      </c>
    </row>
    <row r="9691" spans="1:12" s="1" customFormat="1" ht="24" customHeight="1" x14ac:dyDescent="0.15">
      <c r="A9691" s="918"/>
      <c r="B9691" s="9" t="s">
        <v>34</v>
      </c>
      <c r="C9691" s="13" t="s">
        <v>35</v>
      </c>
      <c r="D9691" s="13" t="s">
        <v>36</v>
      </c>
      <c r="E9691" s="13" t="s">
        <v>37</v>
      </c>
      <c r="F9691" s="920"/>
      <c r="G9691" s="920"/>
      <c r="H9691" s="924" t="s">
        <v>38</v>
      </c>
      <c r="I9691" s="924"/>
      <c r="J9691" s="921" t="s">
        <v>31</v>
      </c>
      <c r="K9691" s="921" t="s">
        <v>32</v>
      </c>
      <c r="L9691" s="925">
        <v>1535.14</v>
      </c>
    </row>
    <row r="9692" spans="1:12" s="1" customFormat="1" ht="24" customHeight="1" x14ac:dyDescent="0.15">
      <c r="A9692" s="918"/>
      <c r="B9692" s="14" t="s">
        <v>229</v>
      </c>
      <c r="C9692" s="14" t="s">
        <v>3782</v>
      </c>
      <c r="D9692" s="15">
        <v>43623</v>
      </c>
      <c r="E9692" s="14" t="s">
        <v>3825</v>
      </c>
      <c r="F9692" s="920"/>
      <c r="G9692" s="920"/>
      <c r="H9692" s="924"/>
      <c r="I9692" s="924"/>
      <c r="J9692" s="921"/>
      <c r="K9692" s="921"/>
      <c r="L9692" s="925"/>
    </row>
    <row r="9693" spans="1:12" s="1" customFormat="1" ht="24" customHeight="1" x14ac:dyDescent="0.15">
      <c r="A9693" s="918">
        <v>1805</v>
      </c>
      <c r="B9693" s="9" t="s">
        <v>22</v>
      </c>
      <c r="C9693" s="13" t="s">
        <v>23</v>
      </c>
      <c r="D9693" s="13" t="s">
        <v>24</v>
      </c>
      <c r="E9693" s="13" t="s">
        <v>25</v>
      </c>
      <c r="F9693" s="919" t="s">
        <v>17</v>
      </c>
      <c r="G9693" s="919"/>
      <c r="H9693" s="920"/>
      <c r="I9693" s="920"/>
      <c r="J9693" s="920"/>
      <c r="K9693" s="920"/>
      <c r="L9693" s="920"/>
    </row>
    <row r="9694" spans="1:12" s="1" customFormat="1" ht="26.25" customHeight="1" x14ac:dyDescent="0.15">
      <c r="A9694" s="918"/>
      <c r="B9694" s="921" t="s">
        <v>5084</v>
      </c>
      <c r="C9694" s="922" t="s">
        <v>5088</v>
      </c>
      <c r="D9694" s="923">
        <v>43643</v>
      </c>
      <c r="E9694" s="921" t="s">
        <v>1849</v>
      </c>
      <c r="F9694" s="921" t="s">
        <v>3003</v>
      </c>
      <c r="G9694" s="921"/>
      <c r="H9694" s="924" t="s">
        <v>30</v>
      </c>
      <c r="I9694" s="924"/>
      <c r="J9694" s="14" t="s">
        <v>31</v>
      </c>
      <c r="K9694" s="14" t="s">
        <v>32</v>
      </c>
      <c r="L9694" s="16">
        <v>627</v>
      </c>
    </row>
    <row r="9695" spans="1:12" s="1" customFormat="1" ht="409.2" customHeight="1" x14ac:dyDescent="0.15">
      <c r="A9695" s="918"/>
      <c r="B9695" s="921"/>
      <c r="C9695" s="922"/>
      <c r="D9695" s="923"/>
      <c r="E9695" s="921"/>
      <c r="F9695" s="921"/>
      <c r="G9695" s="921"/>
      <c r="H9695" s="924" t="s">
        <v>33</v>
      </c>
      <c r="I9695" s="924"/>
      <c r="J9695" s="921" t="s">
        <v>31</v>
      </c>
      <c r="K9695" s="921" t="s">
        <v>32</v>
      </c>
      <c r="L9695" s="925">
        <v>1343.24</v>
      </c>
    </row>
    <row r="9696" spans="1:12" s="1" customFormat="1" ht="40.35" customHeight="1" x14ac:dyDescent="0.15">
      <c r="A9696" s="918"/>
      <c r="B9696" s="921"/>
      <c r="C9696" s="922"/>
      <c r="D9696" s="923"/>
      <c r="E9696" s="921"/>
      <c r="F9696" s="921"/>
      <c r="G9696" s="921"/>
      <c r="H9696" s="924"/>
      <c r="I9696" s="924"/>
      <c r="J9696" s="921"/>
      <c r="K9696" s="921"/>
      <c r="L9696" s="925"/>
    </row>
    <row r="9697" spans="1:12" s="1" customFormat="1" ht="24" customHeight="1" x14ac:dyDescent="0.15">
      <c r="A9697" s="918"/>
      <c r="B9697" s="9" t="s">
        <v>34</v>
      </c>
      <c r="C9697" s="13" t="s">
        <v>35</v>
      </c>
      <c r="D9697" s="13" t="s">
        <v>36</v>
      </c>
      <c r="E9697" s="13" t="s">
        <v>37</v>
      </c>
      <c r="F9697" s="920"/>
      <c r="G9697" s="920"/>
      <c r="H9697" s="924" t="s">
        <v>38</v>
      </c>
      <c r="I9697" s="924"/>
      <c r="J9697" s="921" t="s">
        <v>31</v>
      </c>
      <c r="K9697" s="921" t="s">
        <v>32</v>
      </c>
      <c r="L9697" s="925">
        <v>205</v>
      </c>
    </row>
    <row r="9698" spans="1:12" s="1" customFormat="1" ht="24" customHeight="1" x14ac:dyDescent="0.15">
      <c r="A9698" s="918"/>
      <c r="B9698" s="14" t="s">
        <v>229</v>
      </c>
      <c r="C9698" s="14" t="s">
        <v>3003</v>
      </c>
      <c r="D9698" s="15">
        <v>43648</v>
      </c>
      <c r="E9698" s="14" t="s">
        <v>5089</v>
      </c>
      <c r="F9698" s="920"/>
      <c r="G9698" s="920"/>
      <c r="H9698" s="924"/>
      <c r="I9698" s="924"/>
      <c r="J9698" s="921"/>
      <c r="K9698" s="921"/>
      <c r="L9698" s="925"/>
    </row>
    <row r="9699" spans="1:12" s="1" customFormat="1" ht="24" customHeight="1" x14ac:dyDescent="0.15">
      <c r="A9699" s="918">
        <v>1806</v>
      </c>
      <c r="B9699" s="9" t="s">
        <v>22</v>
      </c>
      <c r="C9699" s="13" t="s">
        <v>23</v>
      </c>
      <c r="D9699" s="13" t="s">
        <v>24</v>
      </c>
      <c r="E9699" s="13" t="s">
        <v>25</v>
      </c>
      <c r="F9699" s="919" t="s">
        <v>17</v>
      </c>
      <c r="G9699" s="919"/>
      <c r="H9699" s="920"/>
      <c r="I9699" s="920"/>
      <c r="J9699" s="920"/>
      <c r="K9699" s="920"/>
      <c r="L9699" s="920"/>
    </row>
    <row r="9700" spans="1:12" s="1" customFormat="1" ht="26.25" customHeight="1" x14ac:dyDescent="0.15">
      <c r="A9700" s="918"/>
      <c r="B9700" s="921" t="s">
        <v>5084</v>
      </c>
      <c r="C9700" s="922" t="s">
        <v>5090</v>
      </c>
      <c r="D9700" s="923">
        <v>43725</v>
      </c>
      <c r="E9700" s="921" t="s">
        <v>298</v>
      </c>
      <c r="F9700" s="921" t="s">
        <v>3292</v>
      </c>
      <c r="G9700" s="921"/>
      <c r="H9700" s="924" t="s">
        <v>30</v>
      </c>
      <c r="I9700" s="924"/>
      <c r="J9700" s="14" t="s">
        <v>31</v>
      </c>
      <c r="K9700" s="14" t="s">
        <v>32</v>
      </c>
      <c r="L9700" s="16">
        <v>400</v>
      </c>
    </row>
    <row r="9701" spans="1:12" s="1" customFormat="1" ht="386.25" customHeight="1" x14ac:dyDescent="0.15">
      <c r="A9701" s="918"/>
      <c r="B9701" s="921"/>
      <c r="C9701" s="922"/>
      <c r="D9701" s="923"/>
      <c r="E9701" s="921"/>
      <c r="F9701" s="921"/>
      <c r="G9701" s="921"/>
      <c r="H9701" s="924" t="s">
        <v>33</v>
      </c>
      <c r="I9701" s="924"/>
      <c r="J9701" s="14" t="s">
        <v>31</v>
      </c>
      <c r="K9701" s="14" t="s">
        <v>32</v>
      </c>
      <c r="L9701" s="16">
        <v>339.61</v>
      </c>
    </row>
    <row r="9702" spans="1:12" s="1" customFormat="1" ht="24" customHeight="1" x14ac:dyDescent="0.15">
      <c r="A9702" s="918"/>
      <c r="B9702" s="9" t="s">
        <v>34</v>
      </c>
      <c r="C9702" s="13" t="s">
        <v>35</v>
      </c>
      <c r="D9702" s="13" t="s">
        <v>36</v>
      </c>
      <c r="E9702" s="13" t="s">
        <v>37</v>
      </c>
      <c r="F9702" s="920"/>
      <c r="G9702" s="920"/>
      <c r="H9702" s="924" t="s">
        <v>38</v>
      </c>
      <c r="I9702" s="924"/>
      <c r="J9702" s="921" t="s">
        <v>31</v>
      </c>
      <c r="K9702" s="921" t="s">
        <v>32</v>
      </c>
      <c r="L9702" s="925">
        <v>700</v>
      </c>
    </row>
    <row r="9703" spans="1:12" s="1" customFormat="1" ht="24" customHeight="1" x14ac:dyDescent="0.15">
      <c r="A9703" s="918"/>
      <c r="B9703" s="14" t="s">
        <v>229</v>
      </c>
      <c r="C9703" s="14" t="s">
        <v>3292</v>
      </c>
      <c r="D9703" s="15">
        <v>43726</v>
      </c>
      <c r="E9703" s="14" t="s">
        <v>4008</v>
      </c>
      <c r="F9703" s="920"/>
      <c r="G9703" s="920"/>
      <c r="H9703" s="924"/>
      <c r="I9703" s="924"/>
      <c r="J9703" s="921"/>
      <c r="K9703" s="921"/>
      <c r="L9703" s="925"/>
    </row>
    <row r="9704" spans="1:12" s="1" customFormat="1" ht="24" customHeight="1" x14ac:dyDescent="0.15">
      <c r="A9704" s="918">
        <v>1807</v>
      </c>
      <c r="B9704" s="9" t="s">
        <v>22</v>
      </c>
      <c r="C9704" s="13" t="s">
        <v>23</v>
      </c>
      <c r="D9704" s="13" t="s">
        <v>24</v>
      </c>
      <c r="E9704" s="13" t="s">
        <v>25</v>
      </c>
      <c r="F9704" s="919" t="s">
        <v>17</v>
      </c>
      <c r="G9704" s="919"/>
      <c r="H9704" s="920"/>
      <c r="I9704" s="920"/>
      <c r="J9704" s="920"/>
      <c r="K9704" s="920"/>
      <c r="L9704" s="920"/>
    </row>
    <row r="9705" spans="1:12" s="1" customFormat="1" ht="26.25" customHeight="1" x14ac:dyDescent="0.15">
      <c r="A9705" s="918"/>
      <c r="B9705" s="921" t="s">
        <v>5084</v>
      </c>
      <c r="C9705" s="922" t="s">
        <v>5091</v>
      </c>
      <c r="D9705" s="923">
        <v>43733</v>
      </c>
      <c r="E9705" s="921" t="s">
        <v>633</v>
      </c>
      <c r="F9705" s="921" t="s">
        <v>5092</v>
      </c>
      <c r="G9705" s="921"/>
      <c r="H9705" s="924" t="s">
        <v>30</v>
      </c>
      <c r="I9705" s="924"/>
      <c r="J9705" s="14" t="s">
        <v>31</v>
      </c>
      <c r="K9705" s="14" t="s">
        <v>32</v>
      </c>
      <c r="L9705" s="16">
        <v>927.16</v>
      </c>
    </row>
    <row r="9706" spans="1:12" s="1" customFormat="1" ht="409.2" customHeight="1" x14ac:dyDescent="0.15">
      <c r="A9706" s="918"/>
      <c r="B9706" s="921"/>
      <c r="C9706" s="922"/>
      <c r="D9706" s="923"/>
      <c r="E9706" s="921"/>
      <c r="F9706" s="921"/>
      <c r="G9706" s="921"/>
      <c r="H9706" s="924" t="s">
        <v>33</v>
      </c>
      <c r="I9706" s="924"/>
      <c r="J9706" s="921" t="s">
        <v>31</v>
      </c>
      <c r="K9706" s="921" t="s">
        <v>31</v>
      </c>
      <c r="L9706" s="925">
        <v>0</v>
      </c>
    </row>
    <row r="9707" spans="1:12" s="1" customFormat="1" ht="8.85" customHeight="1" x14ac:dyDescent="0.15">
      <c r="A9707" s="918"/>
      <c r="B9707" s="921"/>
      <c r="C9707" s="922"/>
      <c r="D9707" s="923"/>
      <c r="E9707" s="921"/>
      <c r="F9707" s="921"/>
      <c r="G9707" s="921"/>
      <c r="H9707" s="924"/>
      <c r="I9707" s="924"/>
      <c r="J9707" s="921"/>
      <c r="K9707" s="921"/>
      <c r="L9707" s="925"/>
    </row>
    <row r="9708" spans="1:12" s="1" customFormat="1" ht="24" customHeight="1" x14ac:dyDescent="0.15">
      <c r="A9708" s="918"/>
      <c r="B9708" s="9" t="s">
        <v>34</v>
      </c>
      <c r="C9708" s="13" t="s">
        <v>35</v>
      </c>
      <c r="D9708" s="13" t="s">
        <v>36</v>
      </c>
      <c r="E9708" s="13" t="s">
        <v>37</v>
      </c>
      <c r="F9708" s="920"/>
      <c r="G9708" s="920"/>
      <c r="H9708" s="924" t="s">
        <v>38</v>
      </c>
      <c r="I9708" s="924"/>
      <c r="J9708" s="921" t="s">
        <v>31</v>
      </c>
      <c r="K9708" s="921" t="s">
        <v>32</v>
      </c>
      <c r="L9708" s="925">
        <v>1441.07</v>
      </c>
    </row>
    <row r="9709" spans="1:12" s="1" customFormat="1" ht="24" customHeight="1" x14ac:dyDescent="0.15">
      <c r="A9709" s="918"/>
      <c r="B9709" s="14" t="s">
        <v>229</v>
      </c>
      <c r="C9709" s="14" t="s">
        <v>5092</v>
      </c>
      <c r="D9709" s="15">
        <v>43736</v>
      </c>
      <c r="E9709" s="14" t="s">
        <v>3120</v>
      </c>
      <c r="F9709" s="920"/>
      <c r="G9709" s="920"/>
      <c r="H9709" s="924"/>
      <c r="I9709" s="924"/>
      <c r="J9709" s="921"/>
      <c r="K9709" s="921"/>
      <c r="L9709" s="925"/>
    </row>
    <row r="9710" spans="1:12" s="1" customFormat="1" ht="24" customHeight="1" x14ac:dyDescent="0.15">
      <c r="A9710" s="918">
        <v>1808</v>
      </c>
      <c r="B9710" s="9" t="s">
        <v>22</v>
      </c>
      <c r="C9710" s="13" t="s">
        <v>23</v>
      </c>
      <c r="D9710" s="13" t="s">
        <v>24</v>
      </c>
      <c r="E9710" s="13" t="s">
        <v>25</v>
      </c>
      <c r="F9710" s="919" t="s">
        <v>17</v>
      </c>
      <c r="G9710" s="919"/>
      <c r="H9710" s="920"/>
      <c r="I9710" s="920"/>
      <c r="J9710" s="920"/>
      <c r="K9710" s="920"/>
      <c r="L9710" s="920"/>
    </row>
    <row r="9711" spans="1:12" s="1" customFormat="1" ht="26.25" customHeight="1" x14ac:dyDescent="0.15">
      <c r="A9711" s="918"/>
      <c r="B9711" s="921" t="s">
        <v>5093</v>
      </c>
      <c r="C9711" s="922" t="s">
        <v>5094</v>
      </c>
      <c r="D9711" s="923">
        <v>43592</v>
      </c>
      <c r="E9711" s="921" t="s">
        <v>115</v>
      </c>
      <c r="F9711" s="921" t="s">
        <v>516</v>
      </c>
      <c r="G9711" s="921"/>
      <c r="H9711" s="924" t="s">
        <v>30</v>
      </c>
      <c r="I9711" s="924"/>
      <c r="J9711" s="14" t="s">
        <v>31</v>
      </c>
      <c r="K9711" s="14" t="s">
        <v>32</v>
      </c>
      <c r="L9711" s="16">
        <v>1369</v>
      </c>
    </row>
    <row r="9712" spans="1:12" s="1" customFormat="1" ht="354.75" customHeight="1" x14ac:dyDescent="0.15">
      <c r="A9712" s="918"/>
      <c r="B9712" s="921"/>
      <c r="C9712" s="922"/>
      <c r="D9712" s="923"/>
      <c r="E9712" s="921"/>
      <c r="F9712" s="921"/>
      <c r="G9712" s="921"/>
      <c r="H9712" s="924" t="s">
        <v>33</v>
      </c>
      <c r="I9712" s="924"/>
      <c r="J9712" s="14" t="s">
        <v>31</v>
      </c>
      <c r="K9712" s="14" t="s">
        <v>32</v>
      </c>
      <c r="L9712" s="16">
        <v>700</v>
      </c>
    </row>
    <row r="9713" spans="1:12" s="1" customFormat="1" ht="24" customHeight="1" x14ac:dyDescent="0.15">
      <c r="A9713" s="918"/>
      <c r="B9713" s="9" t="s">
        <v>34</v>
      </c>
      <c r="C9713" s="13" t="s">
        <v>35</v>
      </c>
      <c r="D9713" s="13" t="s">
        <v>36</v>
      </c>
      <c r="E9713" s="13" t="s">
        <v>37</v>
      </c>
      <c r="F9713" s="920"/>
      <c r="G9713" s="920"/>
      <c r="H9713" s="924" t="s">
        <v>38</v>
      </c>
      <c r="I9713" s="924"/>
      <c r="J9713" s="921" t="s">
        <v>31</v>
      </c>
      <c r="K9713" s="921" t="s">
        <v>32</v>
      </c>
      <c r="L9713" s="925">
        <v>300</v>
      </c>
    </row>
    <row r="9714" spans="1:12" s="1" customFormat="1" ht="24" customHeight="1" x14ac:dyDescent="0.15">
      <c r="A9714" s="918"/>
      <c r="B9714" s="14" t="s">
        <v>239</v>
      </c>
      <c r="C9714" s="14" t="s">
        <v>516</v>
      </c>
      <c r="D9714" s="15">
        <v>43595</v>
      </c>
      <c r="E9714" s="14" t="s">
        <v>517</v>
      </c>
      <c r="F9714" s="920"/>
      <c r="G9714" s="920"/>
      <c r="H9714" s="924"/>
      <c r="I9714" s="924"/>
      <c r="J9714" s="921"/>
      <c r="K9714" s="921"/>
      <c r="L9714" s="925"/>
    </row>
    <row r="9715" spans="1:12" s="1" customFormat="1" ht="24" customHeight="1" x14ac:dyDescent="0.15">
      <c r="A9715" s="918">
        <v>1809</v>
      </c>
      <c r="B9715" s="9" t="s">
        <v>22</v>
      </c>
      <c r="C9715" s="13" t="s">
        <v>23</v>
      </c>
      <c r="D9715" s="13" t="s">
        <v>24</v>
      </c>
      <c r="E9715" s="13" t="s">
        <v>25</v>
      </c>
      <c r="F9715" s="919" t="s">
        <v>17</v>
      </c>
      <c r="G9715" s="919"/>
      <c r="H9715" s="920"/>
      <c r="I9715" s="920"/>
      <c r="J9715" s="920"/>
      <c r="K9715" s="920"/>
      <c r="L9715" s="920"/>
    </row>
    <row r="9716" spans="1:12" s="1" customFormat="1" ht="26.25" customHeight="1" x14ac:dyDescent="0.15">
      <c r="A9716" s="918"/>
      <c r="B9716" s="921" t="s">
        <v>5093</v>
      </c>
      <c r="C9716" s="922" t="s">
        <v>5095</v>
      </c>
      <c r="D9716" s="923">
        <v>43632</v>
      </c>
      <c r="E9716" s="921" t="s">
        <v>28</v>
      </c>
      <c r="F9716" s="921" t="s">
        <v>2174</v>
      </c>
      <c r="G9716" s="921"/>
      <c r="H9716" s="924" t="s">
        <v>30</v>
      </c>
      <c r="I9716" s="924"/>
      <c r="J9716" s="14" t="s">
        <v>31</v>
      </c>
      <c r="K9716" s="14" t="s">
        <v>32</v>
      </c>
      <c r="L9716" s="16">
        <v>525</v>
      </c>
    </row>
    <row r="9717" spans="1:12" s="1" customFormat="1" ht="113.25" customHeight="1" x14ac:dyDescent="0.15">
      <c r="A9717" s="918"/>
      <c r="B9717" s="921"/>
      <c r="C9717" s="922"/>
      <c r="D9717" s="923"/>
      <c r="E9717" s="921"/>
      <c r="F9717" s="921"/>
      <c r="G9717" s="921"/>
      <c r="H9717" s="924" t="s">
        <v>33</v>
      </c>
      <c r="I9717" s="924"/>
      <c r="J9717" s="14" t="s">
        <v>31</v>
      </c>
      <c r="K9717" s="14" t="s">
        <v>32</v>
      </c>
      <c r="L9717" s="16">
        <v>575</v>
      </c>
    </row>
    <row r="9718" spans="1:12" s="1" customFormat="1" ht="24" customHeight="1" x14ac:dyDescent="0.15">
      <c r="A9718" s="918"/>
      <c r="B9718" s="9" t="s">
        <v>34</v>
      </c>
      <c r="C9718" s="13" t="s">
        <v>35</v>
      </c>
      <c r="D9718" s="13" t="s">
        <v>36</v>
      </c>
      <c r="E9718" s="13" t="s">
        <v>37</v>
      </c>
      <c r="F9718" s="920"/>
      <c r="G9718" s="920"/>
      <c r="H9718" s="924" t="s">
        <v>38</v>
      </c>
      <c r="I9718" s="924"/>
      <c r="J9718" s="921" t="s">
        <v>31</v>
      </c>
      <c r="K9718" s="921" t="s">
        <v>31</v>
      </c>
      <c r="L9718" s="925">
        <v>0</v>
      </c>
    </row>
    <row r="9719" spans="1:12" s="1" customFormat="1" ht="24" customHeight="1" x14ac:dyDescent="0.15">
      <c r="A9719" s="918"/>
      <c r="B9719" s="14" t="s">
        <v>239</v>
      </c>
      <c r="C9719" s="14" t="s">
        <v>2174</v>
      </c>
      <c r="D9719" s="15">
        <v>43634</v>
      </c>
      <c r="E9719" s="14" t="s">
        <v>1339</v>
      </c>
      <c r="F9719" s="920"/>
      <c r="G9719" s="920"/>
      <c r="H9719" s="924"/>
      <c r="I9719" s="924"/>
      <c r="J9719" s="921"/>
      <c r="K9719" s="921"/>
      <c r="L9719" s="925"/>
    </row>
    <row r="9720" spans="1:12" s="1" customFormat="1" ht="24" customHeight="1" x14ac:dyDescent="0.15">
      <c r="A9720" s="918">
        <v>1810</v>
      </c>
      <c r="B9720" s="9" t="s">
        <v>22</v>
      </c>
      <c r="C9720" s="13" t="s">
        <v>23</v>
      </c>
      <c r="D9720" s="13" t="s">
        <v>24</v>
      </c>
      <c r="E9720" s="13" t="s">
        <v>25</v>
      </c>
      <c r="F9720" s="919" t="s">
        <v>17</v>
      </c>
      <c r="G9720" s="919"/>
      <c r="H9720" s="920"/>
      <c r="I9720" s="920"/>
      <c r="J9720" s="920"/>
      <c r="K9720" s="920"/>
      <c r="L9720" s="920"/>
    </row>
    <row r="9721" spans="1:12" s="1" customFormat="1" ht="26.25" customHeight="1" x14ac:dyDescent="0.15">
      <c r="A9721" s="918"/>
      <c r="B9721" s="921" t="s">
        <v>5093</v>
      </c>
      <c r="C9721" s="922" t="s">
        <v>5096</v>
      </c>
      <c r="D9721" s="923">
        <v>43710</v>
      </c>
      <c r="E9721" s="921" t="s">
        <v>820</v>
      </c>
      <c r="F9721" s="921" t="s">
        <v>3943</v>
      </c>
      <c r="G9721" s="921"/>
      <c r="H9721" s="924" t="s">
        <v>30</v>
      </c>
      <c r="I9721" s="924"/>
      <c r="J9721" s="14" t="s">
        <v>31</v>
      </c>
      <c r="K9721" s="14" t="s">
        <v>32</v>
      </c>
      <c r="L9721" s="16">
        <v>1545.4</v>
      </c>
    </row>
    <row r="9722" spans="1:12" s="1" customFormat="1" ht="386.25" customHeight="1" x14ac:dyDescent="0.15">
      <c r="A9722" s="918"/>
      <c r="B9722" s="921"/>
      <c r="C9722" s="922"/>
      <c r="D9722" s="923"/>
      <c r="E9722" s="921"/>
      <c r="F9722" s="921"/>
      <c r="G9722" s="921"/>
      <c r="H9722" s="924" t="s">
        <v>33</v>
      </c>
      <c r="I9722" s="924"/>
      <c r="J9722" s="14" t="s">
        <v>31</v>
      </c>
      <c r="K9722" s="14" t="s">
        <v>32</v>
      </c>
      <c r="L9722" s="16">
        <v>368.98</v>
      </c>
    </row>
    <row r="9723" spans="1:12" s="1" customFormat="1" ht="24" customHeight="1" x14ac:dyDescent="0.15">
      <c r="A9723" s="918"/>
      <c r="B9723" s="9" t="s">
        <v>34</v>
      </c>
      <c r="C9723" s="13" t="s">
        <v>35</v>
      </c>
      <c r="D9723" s="13" t="s">
        <v>36</v>
      </c>
      <c r="E9723" s="13" t="s">
        <v>37</v>
      </c>
      <c r="F9723" s="920"/>
      <c r="G9723" s="920"/>
      <c r="H9723" s="924" t="s">
        <v>38</v>
      </c>
      <c r="I9723" s="924"/>
      <c r="J9723" s="921" t="s">
        <v>31</v>
      </c>
      <c r="K9723" s="921" t="s">
        <v>32</v>
      </c>
      <c r="L9723" s="925">
        <v>456.48</v>
      </c>
    </row>
    <row r="9724" spans="1:12" s="1" customFormat="1" ht="24" customHeight="1" x14ac:dyDescent="0.15">
      <c r="A9724" s="918"/>
      <c r="B9724" s="14" t="s">
        <v>239</v>
      </c>
      <c r="C9724" s="14" t="s">
        <v>3943</v>
      </c>
      <c r="D9724" s="15">
        <v>43726</v>
      </c>
      <c r="E9724" s="14" t="s">
        <v>5097</v>
      </c>
      <c r="F9724" s="920"/>
      <c r="G9724" s="920"/>
      <c r="H9724" s="924"/>
      <c r="I9724" s="924"/>
      <c r="J9724" s="921"/>
      <c r="K9724" s="921"/>
      <c r="L9724" s="925"/>
    </row>
    <row r="9725" spans="1:12" s="1" customFormat="1" ht="24" customHeight="1" x14ac:dyDescent="0.15">
      <c r="A9725" s="918">
        <v>1811</v>
      </c>
      <c r="B9725" s="9" t="s">
        <v>22</v>
      </c>
      <c r="C9725" s="13" t="s">
        <v>23</v>
      </c>
      <c r="D9725" s="13" t="s">
        <v>24</v>
      </c>
      <c r="E9725" s="13" t="s">
        <v>25</v>
      </c>
      <c r="F9725" s="919" t="s">
        <v>17</v>
      </c>
      <c r="G9725" s="919"/>
      <c r="H9725" s="920"/>
      <c r="I9725" s="920"/>
      <c r="J9725" s="920"/>
      <c r="K9725" s="920"/>
      <c r="L9725" s="920"/>
    </row>
    <row r="9726" spans="1:12" s="1" customFormat="1" ht="26.25" customHeight="1" x14ac:dyDescent="0.15">
      <c r="A9726" s="918"/>
      <c r="B9726" s="921" t="s">
        <v>5093</v>
      </c>
      <c r="C9726" s="922" t="s">
        <v>5098</v>
      </c>
      <c r="D9726" s="923">
        <v>43732</v>
      </c>
      <c r="E9726" s="921" t="s">
        <v>53</v>
      </c>
      <c r="F9726" s="921" t="s">
        <v>4650</v>
      </c>
      <c r="G9726" s="921"/>
      <c r="H9726" s="924" t="s">
        <v>30</v>
      </c>
      <c r="I9726" s="924"/>
      <c r="J9726" s="14" t="s">
        <v>31</v>
      </c>
      <c r="K9726" s="14" t="s">
        <v>32</v>
      </c>
      <c r="L9726" s="16">
        <v>288</v>
      </c>
    </row>
    <row r="9727" spans="1:12" s="1" customFormat="1" ht="228.75" customHeight="1" x14ac:dyDescent="0.15">
      <c r="A9727" s="918"/>
      <c r="B9727" s="921"/>
      <c r="C9727" s="922"/>
      <c r="D9727" s="923"/>
      <c r="E9727" s="921"/>
      <c r="F9727" s="921"/>
      <c r="G9727" s="921"/>
      <c r="H9727" s="924" t="s">
        <v>33</v>
      </c>
      <c r="I9727" s="924"/>
      <c r="J9727" s="14" t="s">
        <v>31</v>
      </c>
      <c r="K9727" s="14" t="s">
        <v>32</v>
      </c>
      <c r="L9727" s="16">
        <v>106</v>
      </c>
    </row>
    <row r="9728" spans="1:12" s="1" customFormat="1" ht="24" customHeight="1" x14ac:dyDescent="0.15">
      <c r="A9728" s="918"/>
      <c r="B9728" s="9" t="s">
        <v>34</v>
      </c>
      <c r="C9728" s="13" t="s">
        <v>35</v>
      </c>
      <c r="D9728" s="13" t="s">
        <v>36</v>
      </c>
      <c r="E9728" s="13" t="s">
        <v>37</v>
      </c>
      <c r="F9728" s="920"/>
      <c r="G9728" s="920"/>
      <c r="H9728" s="924" t="s">
        <v>38</v>
      </c>
      <c r="I9728" s="924"/>
      <c r="J9728" s="921" t="s">
        <v>31</v>
      </c>
      <c r="K9728" s="921" t="s">
        <v>32</v>
      </c>
      <c r="L9728" s="925">
        <v>53</v>
      </c>
    </row>
    <row r="9729" spans="1:12" s="1" customFormat="1" ht="24" customHeight="1" x14ac:dyDescent="0.15">
      <c r="A9729" s="918"/>
      <c r="B9729" s="14" t="s">
        <v>239</v>
      </c>
      <c r="C9729" s="14" t="s">
        <v>4650</v>
      </c>
      <c r="D9729" s="15">
        <v>43733</v>
      </c>
      <c r="E9729" s="14" t="s">
        <v>602</v>
      </c>
      <c r="F9729" s="920"/>
      <c r="G9729" s="920"/>
      <c r="H9729" s="924"/>
      <c r="I9729" s="924"/>
      <c r="J9729" s="921"/>
      <c r="K9729" s="921"/>
      <c r="L9729" s="925"/>
    </row>
    <row r="9730" spans="1:12" s="1" customFormat="1" ht="24" customHeight="1" x14ac:dyDescent="0.15">
      <c r="A9730" s="918">
        <v>1812</v>
      </c>
      <c r="B9730" s="9" t="s">
        <v>22</v>
      </c>
      <c r="C9730" s="13" t="s">
        <v>23</v>
      </c>
      <c r="D9730" s="13" t="s">
        <v>24</v>
      </c>
      <c r="E9730" s="13" t="s">
        <v>25</v>
      </c>
      <c r="F9730" s="919" t="s">
        <v>17</v>
      </c>
      <c r="G9730" s="919"/>
      <c r="H9730" s="920"/>
      <c r="I9730" s="920"/>
      <c r="J9730" s="920"/>
      <c r="K9730" s="920"/>
      <c r="L9730" s="920"/>
    </row>
    <row r="9731" spans="1:12" s="1" customFormat="1" ht="26.25" customHeight="1" x14ac:dyDescent="0.15">
      <c r="A9731" s="918"/>
      <c r="B9731" s="921" t="s">
        <v>5099</v>
      </c>
      <c r="C9731" s="922" t="s">
        <v>5100</v>
      </c>
      <c r="D9731" s="923">
        <v>43613</v>
      </c>
      <c r="E9731" s="921" t="s">
        <v>613</v>
      </c>
      <c r="F9731" s="921" t="s">
        <v>3782</v>
      </c>
      <c r="G9731" s="921"/>
      <c r="H9731" s="924" t="s">
        <v>30</v>
      </c>
      <c r="I9731" s="924"/>
      <c r="J9731" s="14" t="s">
        <v>31</v>
      </c>
      <c r="K9731" s="14" t="s">
        <v>31</v>
      </c>
      <c r="L9731" s="16">
        <v>0</v>
      </c>
    </row>
    <row r="9732" spans="1:12" s="1" customFormat="1" ht="323.25" customHeight="1" x14ac:dyDescent="0.15">
      <c r="A9732" s="918"/>
      <c r="B9732" s="921"/>
      <c r="C9732" s="922"/>
      <c r="D9732" s="923"/>
      <c r="E9732" s="921"/>
      <c r="F9732" s="921"/>
      <c r="G9732" s="921"/>
      <c r="H9732" s="924" t="s">
        <v>33</v>
      </c>
      <c r="I9732" s="924"/>
      <c r="J9732" s="14" t="s">
        <v>31</v>
      </c>
      <c r="K9732" s="14" t="s">
        <v>31</v>
      </c>
      <c r="L9732" s="16">
        <v>0</v>
      </c>
    </row>
    <row r="9733" spans="1:12" s="1" customFormat="1" ht="24" customHeight="1" x14ac:dyDescent="0.15">
      <c r="A9733" s="918"/>
      <c r="B9733" s="9" t="s">
        <v>34</v>
      </c>
      <c r="C9733" s="13" t="s">
        <v>35</v>
      </c>
      <c r="D9733" s="13" t="s">
        <v>36</v>
      </c>
      <c r="E9733" s="13" t="s">
        <v>37</v>
      </c>
      <c r="F9733" s="920"/>
      <c r="G9733" s="920"/>
      <c r="H9733" s="924" t="s">
        <v>38</v>
      </c>
      <c r="I9733" s="924"/>
      <c r="J9733" s="921" t="s">
        <v>31</v>
      </c>
      <c r="K9733" s="921" t="s">
        <v>32</v>
      </c>
      <c r="L9733" s="925">
        <v>557.95000000000005</v>
      </c>
    </row>
    <row r="9734" spans="1:12" s="1" customFormat="1" ht="24" customHeight="1" x14ac:dyDescent="0.15">
      <c r="A9734" s="918"/>
      <c r="B9734" s="14" t="s">
        <v>39</v>
      </c>
      <c r="C9734" s="14" t="s">
        <v>3782</v>
      </c>
      <c r="D9734" s="15">
        <v>43640</v>
      </c>
      <c r="E9734" s="14" t="s">
        <v>5101</v>
      </c>
      <c r="F9734" s="920"/>
      <c r="G9734" s="920"/>
      <c r="H9734" s="924"/>
      <c r="I9734" s="924"/>
      <c r="J9734" s="921"/>
      <c r="K9734" s="921"/>
      <c r="L9734" s="925"/>
    </row>
    <row r="9735" spans="1:12" s="1" customFormat="1" ht="24" customHeight="1" x14ac:dyDescent="0.15">
      <c r="A9735" s="918">
        <v>1813</v>
      </c>
      <c r="B9735" s="9" t="s">
        <v>22</v>
      </c>
      <c r="C9735" s="13" t="s">
        <v>23</v>
      </c>
      <c r="D9735" s="13" t="s">
        <v>24</v>
      </c>
      <c r="E9735" s="13" t="s">
        <v>25</v>
      </c>
      <c r="F9735" s="919" t="s">
        <v>17</v>
      </c>
      <c r="G9735" s="919"/>
      <c r="H9735" s="920"/>
      <c r="I9735" s="920"/>
      <c r="J9735" s="920"/>
      <c r="K9735" s="920"/>
      <c r="L9735" s="920"/>
    </row>
    <row r="9736" spans="1:12" s="1" customFormat="1" ht="26.25" customHeight="1" x14ac:dyDescent="0.15">
      <c r="A9736" s="918"/>
      <c r="B9736" s="921" t="s">
        <v>5099</v>
      </c>
      <c r="C9736" s="922" t="s">
        <v>5100</v>
      </c>
      <c r="D9736" s="923">
        <v>43613</v>
      </c>
      <c r="E9736" s="921" t="s">
        <v>613</v>
      </c>
      <c r="F9736" s="921" t="s">
        <v>1721</v>
      </c>
      <c r="G9736" s="921"/>
      <c r="H9736" s="924" t="s">
        <v>30</v>
      </c>
      <c r="I9736" s="924"/>
      <c r="J9736" s="14" t="s">
        <v>31</v>
      </c>
      <c r="K9736" s="14" t="s">
        <v>31</v>
      </c>
      <c r="L9736" s="16">
        <v>0</v>
      </c>
    </row>
    <row r="9737" spans="1:12" s="1" customFormat="1" ht="323.25" customHeight="1" x14ac:dyDescent="0.15">
      <c r="A9737" s="918"/>
      <c r="B9737" s="921"/>
      <c r="C9737" s="922"/>
      <c r="D9737" s="923"/>
      <c r="E9737" s="921"/>
      <c r="F9737" s="921"/>
      <c r="G9737" s="921"/>
      <c r="H9737" s="924" t="s">
        <v>33</v>
      </c>
      <c r="I9737" s="924"/>
      <c r="J9737" s="14" t="s">
        <v>31</v>
      </c>
      <c r="K9737" s="14" t="s">
        <v>31</v>
      </c>
      <c r="L9737" s="16">
        <v>0</v>
      </c>
    </row>
    <row r="9738" spans="1:12" s="1" customFormat="1" ht="24" customHeight="1" x14ac:dyDescent="0.15">
      <c r="A9738" s="918"/>
      <c r="B9738" s="9" t="s">
        <v>34</v>
      </c>
      <c r="C9738" s="13" t="s">
        <v>35</v>
      </c>
      <c r="D9738" s="13" t="s">
        <v>36</v>
      </c>
      <c r="E9738" s="13" t="s">
        <v>37</v>
      </c>
      <c r="F9738" s="920"/>
      <c r="G9738" s="920"/>
      <c r="H9738" s="924" t="s">
        <v>38</v>
      </c>
      <c r="I9738" s="924"/>
      <c r="J9738" s="921" t="s">
        <v>31</v>
      </c>
      <c r="K9738" s="921" t="s">
        <v>32</v>
      </c>
      <c r="L9738" s="925">
        <v>1394.69</v>
      </c>
    </row>
    <row r="9739" spans="1:12" s="1" customFormat="1" ht="24" customHeight="1" x14ac:dyDescent="0.15">
      <c r="A9739" s="918"/>
      <c r="B9739" s="14" t="s">
        <v>39</v>
      </c>
      <c r="C9739" s="14" t="s">
        <v>1721</v>
      </c>
      <c r="D9739" s="15">
        <v>43640</v>
      </c>
      <c r="E9739" s="14" t="s">
        <v>5101</v>
      </c>
      <c r="F9739" s="920"/>
      <c r="G9739" s="920"/>
      <c r="H9739" s="924"/>
      <c r="I9739" s="924"/>
      <c r="J9739" s="921"/>
      <c r="K9739" s="921"/>
      <c r="L9739" s="925"/>
    </row>
    <row r="9740" spans="1:12" s="1" customFormat="1" ht="24" customHeight="1" x14ac:dyDescent="0.15">
      <c r="A9740" s="918">
        <v>1814</v>
      </c>
      <c r="B9740" s="9" t="s">
        <v>22</v>
      </c>
      <c r="C9740" s="13" t="s">
        <v>23</v>
      </c>
      <c r="D9740" s="13" t="s">
        <v>24</v>
      </c>
      <c r="E9740" s="13" t="s">
        <v>25</v>
      </c>
      <c r="F9740" s="919" t="s">
        <v>17</v>
      </c>
      <c r="G9740" s="919"/>
      <c r="H9740" s="920"/>
      <c r="I9740" s="920"/>
      <c r="J9740" s="920"/>
      <c r="K9740" s="920"/>
      <c r="L9740" s="920"/>
    </row>
    <row r="9741" spans="1:12" s="1" customFormat="1" ht="26.25" customHeight="1" x14ac:dyDescent="0.15">
      <c r="A9741" s="918"/>
      <c r="B9741" s="921" t="s">
        <v>5099</v>
      </c>
      <c r="C9741" s="921" t="s">
        <v>5102</v>
      </c>
      <c r="D9741" s="923">
        <v>43646</v>
      </c>
      <c r="E9741" s="921" t="s">
        <v>115</v>
      </c>
      <c r="F9741" s="921" t="s">
        <v>1088</v>
      </c>
      <c r="G9741" s="921"/>
      <c r="H9741" s="924" t="s">
        <v>30</v>
      </c>
      <c r="I9741" s="924"/>
      <c r="J9741" s="14" t="s">
        <v>31</v>
      </c>
      <c r="K9741" s="14" t="s">
        <v>32</v>
      </c>
      <c r="L9741" s="16">
        <v>330</v>
      </c>
    </row>
    <row r="9742" spans="1:12" s="1" customFormat="1" ht="50.25" customHeight="1" x14ac:dyDescent="0.15">
      <c r="A9742" s="918"/>
      <c r="B9742" s="921"/>
      <c r="C9742" s="921"/>
      <c r="D9742" s="923"/>
      <c r="E9742" s="921"/>
      <c r="F9742" s="921"/>
      <c r="G9742" s="921"/>
      <c r="H9742" s="924" t="s">
        <v>33</v>
      </c>
      <c r="I9742" s="924"/>
      <c r="J9742" s="14" t="s">
        <v>31</v>
      </c>
      <c r="K9742" s="14" t="s">
        <v>31</v>
      </c>
      <c r="L9742" s="16">
        <v>0</v>
      </c>
    </row>
    <row r="9743" spans="1:12" s="1" customFormat="1" ht="24" customHeight="1" x14ac:dyDescent="0.15">
      <c r="A9743" s="918"/>
      <c r="B9743" s="9" t="s">
        <v>34</v>
      </c>
      <c r="C9743" s="13" t="s">
        <v>35</v>
      </c>
      <c r="D9743" s="13" t="s">
        <v>36</v>
      </c>
      <c r="E9743" s="13" t="s">
        <v>37</v>
      </c>
      <c r="F9743" s="920"/>
      <c r="G9743" s="920"/>
      <c r="H9743" s="924" t="s">
        <v>38</v>
      </c>
      <c r="I9743" s="924"/>
      <c r="J9743" s="921" t="s">
        <v>31</v>
      </c>
      <c r="K9743" s="921" t="s">
        <v>32</v>
      </c>
      <c r="L9743" s="925">
        <v>399.5</v>
      </c>
    </row>
    <row r="9744" spans="1:12" s="1" customFormat="1" ht="24" customHeight="1" x14ac:dyDescent="0.15">
      <c r="A9744" s="918"/>
      <c r="B9744" s="14" t="s">
        <v>39</v>
      </c>
      <c r="C9744" s="14" t="s">
        <v>1088</v>
      </c>
      <c r="D9744" s="15">
        <v>43649</v>
      </c>
      <c r="E9744" s="14" t="s">
        <v>3210</v>
      </c>
      <c r="F9744" s="920"/>
      <c r="G9744" s="920"/>
      <c r="H9744" s="924"/>
      <c r="I9744" s="924"/>
      <c r="J9744" s="921"/>
      <c r="K9744" s="921"/>
      <c r="L9744" s="925"/>
    </row>
    <row r="9745" spans="1:12" s="1" customFormat="1" ht="24" customHeight="1" x14ac:dyDescent="0.15">
      <c r="A9745" s="918">
        <v>1815</v>
      </c>
      <c r="B9745" s="9" t="s">
        <v>22</v>
      </c>
      <c r="C9745" s="13" t="s">
        <v>23</v>
      </c>
      <c r="D9745" s="13" t="s">
        <v>24</v>
      </c>
      <c r="E9745" s="13" t="s">
        <v>25</v>
      </c>
      <c r="F9745" s="919" t="s">
        <v>17</v>
      </c>
      <c r="G9745" s="919"/>
      <c r="H9745" s="920"/>
      <c r="I9745" s="920"/>
      <c r="J9745" s="920"/>
      <c r="K9745" s="920"/>
      <c r="L9745" s="920"/>
    </row>
    <row r="9746" spans="1:12" s="1" customFormat="1" ht="26.25" customHeight="1" x14ac:dyDescent="0.15">
      <c r="A9746" s="918"/>
      <c r="B9746" s="921" t="s">
        <v>5099</v>
      </c>
      <c r="C9746" s="922" t="s">
        <v>5103</v>
      </c>
      <c r="D9746" s="923">
        <v>43712</v>
      </c>
      <c r="E9746" s="921" t="s">
        <v>533</v>
      </c>
      <c r="F9746" s="921" t="s">
        <v>536</v>
      </c>
      <c r="G9746" s="921"/>
      <c r="H9746" s="924" t="s">
        <v>30</v>
      </c>
      <c r="I9746" s="924"/>
      <c r="J9746" s="14" t="s">
        <v>31</v>
      </c>
      <c r="K9746" s="14" t="s">
        <v>32</v>
      </c>
      <c r="L9746" s="16">
        <v>720</v>
      </c>
    </row>
    <row r="9747" spans="1:12" s="1" customFormat="1" ht="207.75" customHeight="1" x14ac:dyDescent="0.15">
      <c r="A9747" s="918"/>
      <c r="B9747" s="921"/>
      <c r="C9747" s="922"/>
      <c r="D9747" s="923"/>
      <c r="E9747" s="921"/>
      <c r="F9747" s="921"/>
      <c r="G9747" s="921"/>
      <c r="H9747" s="924" t="s">
        <v>33</v>
      </c>
      <c r="I9747" s="924"/>
      <c r="J9747" s="14" t="s">
        <v>31</v>
      </c>
      <c r="K9747" s="14" t="s">
        <v>31</v>
      </c>
      <c r="L9747" s="16">
        <v>0</v>
      </c>
    </row>
    <row r="9748" spans="1:12" s="1" customFormat="1" ht="24" customHeight="1" x14ac:dyDescent="0.15">
      <c r="A9748" s="918"/>
      <c r="B9748" s="9" t="s">
        <v>34</v>
      </c>
      <c r="C9748" s="13" t="s">
        <v>35</v>
      </c>
      <c r="D9748" s="13" t="s">
        <v>36</v>
      </c>
      <c r="E9748" s="13" t="s">
        <v>37</v>
      </c>
      <c r="F9748" s="920"/>
      <c r="G9748" s="920"/>
      <c r="H9748" s="924" t="s">
        <v>38</v>
      </c>
      <c r="I9748" s="924"/>
      <c r="J9748" s="921" t="s">
        <v>31</v>
      </c>
      <c r="K9748" s="921" t="s">
        <v>32</v>
      </c>
      <c r="L9748" s="925">
        <v>321.87</v>
      </c>
    </row>
    <row r="9749" spans="1:12" s="1" customFormat="1" ht="24" customHeight="1" x14ac:dyDescent="0.15">
      <c r="A9749" s="918"/>
      <c r="B9749" s="14" t="s">
        <v>39</v>
      </c>
      <c r="C9749" s="14" t="s">
        <v>536</v>
      </c>
      <c r="D9749" s="15">
        <v>43739</v>
      </c>
      <c r="E9749" s="14" t="s">
        <v>5104</v>
      </c>
      <c r="F9749" s="920"/>
      <c r="G9749" s="920"/>
      <c r="H9749" s="924"/>
      <c r="I9749" s="924"/>
      <c r="J9749" s="921"/>
      <c r="K9749" s="921"/>
      <c r="L9749" s="925"/>
    </row>
    <row r="9750" spans="1:12" s="1" customFormat="1" ht="24" customHeight="1" x14ac:dyDescent="0.15">
      <c r="A9750" s="918">
        <v>1816</v>
      </c>
      <c r="B9750" s="9" t="s">
        <v>22</v>
      </c>
      <c r="C9750" s="13" t="s">
        <v>23</v>
      </c>
      <c r="D9750" s="13" t="s">
        <v>24</v>
      </c>
      <c r="E9750" s="13" t="s">
        <v>25</v>
      </c>
      <c r="F9750" s="919" t="s">
        <v>17</v>
      </c>
      <c r="G9750" s="919"/>
      <c r="H9750" s="920"/>
      <c r="I9750" s="920"/>
      <c r="J9750" s="920"/>
      <c r="K9750" s="920"/>
      <c r="L9750" s="920"/>
    </row>
    <row r="9751" spans="1:12" s="1" customFormat="1" ht="26.25" customHeight="1" x14ac:dyDescent="0.15">
      <c r="A9751" s="918"/>
      <c r="B9751" s="921" t="s">
        <v>5105</v>
      </c>
      <c r="C9751" s="922" t="s">
        <v>5106</v>
      </c>
      <c r="D9751" s="923">
        <v>43565</v>
      </c>
      <c r="E9751" s="921" t="s">
        <v>5107</v>
      </c>
      <c r="F9751" s="921" t="s">
        <v>521</v>
      </c>
      <c r="G9751" s="921"/>
      <c r="H9751" s="924" t="s">
        <v>30</v>
      </c>
      <c r="I9751" s="924"/>
      <c r="J9751" s="14" t="s">
        <v>32</v>
      </c>
      <c r="K9751" s="14" t="s">
        <v>31</v>
      </c>
      <c r="L9751" s="16">
        <v>848.04</v>
      </c>
    </row>
    <row r="9752" spans="1:12" s="1" customFormat="1" ht="386.25" customHeight="1" x14ac:dyDescent="0.15">
      <c r="A9752" s="918"/>
      <c r="B9752" s="921"/>
      <c r="C9752" s="922"/>
      <c r="D9752" s="923"/>
      <c r="E9752" s="921"/>
      <c r="F9752" s="921"/>
      <c r="G9752" s="921"/>
      <c r="H9752" s="924" t="s">
        <v>33</v>
      </c>
      <c r="I9752" s="924"/>
      <c r="J9752" s="14" t="s">
        <v>32</v>
      </c>
      <c r="K9752" s="14" t="s">
        <v>31</v>
      </c>
      <c r="L9752" s="16">
        <v>468.55</v>
      </c>
    </row>
    <row r="9753" spans="1:12" s="1" customFormat="1" ht="24" customHeight="1" x14ac:dyDescent="0.15">
      <c r="A9753" s="918"/>
      <c r="B9753" s="9" t="s">
        <v>34</v>
      </c>
      <c r="C9753" s="13" t="s">
        <v>35</v>
      </c>
      <c r="D9753" s="13" t="s">
        <v>36</v>
      </c>
      <c r="E9753" s="13" t="s">
        <v>37</v>
      </c>
      <c r="F9753" s="920"/>
      <c r="G9753" s="920"/>
      <c r="H9753" s="924" t="s">
        <v>38</v>
      </c>
      <c r="I9753" s="924"/>
      <c r="J9753" s="921" t="s">
        <v>32</v>
      </c>
      <c r="K9753" s="921" t="s">
        <v>32</v>
      </c>
      <c r="L9753" s="925">
        <v>942</v>
      </c>
    </row>
    <row r="9754" spans="1:12" s="1" customFormat="1" ht="34.5" customHeight="1" x14ac:dyDescent="0.15">
      <c r="A9754" s="918"/>
      <c r="B9754" s="14" t="s">
        <v>5108</v>
      </c>
      <c r="C9754" s="14" t="s">
        <v>521</v>
      </c>
      <c r="D9754" s="15">
        <v>43569</v>
      </c>
      <c r="E9754" s="14" t="s">
        <v>2136</v>
      </c>
      <c r="F9754" s="920"/>
      <c r="G9754" s="920"/>
      <c r="H9754" s="924"/>
      <c r="I9754" s="924"/>
      <c r="J9754" s="921"/>
      <c r="K9754" s="921"/>
      <c r="L9754" s="925"/>
    </row>
    <row r="9755" spans="1:12" s="1" customFormat="1" ht="24" customHeight="1" x14ac:dyDescent="0.15">
      <c r="A9755" s="918">
        <v>1817</v>
      </c>
      <c r="B9755" s="9" t="s">
        <v>22</v>
      </c>
      <c r="C9755" s="13" t="s">
        <v>23</v>
      </c>
      <c r="D9755" s="13" t="s">
        <v>24</v>
      </c>
      <c r="E9755" s="13" t="s">
        <v>25</v>
      </c>
      <c r="F9755" s="919" t="s">
        <v>17</v>
      </c>
      <c r="G9755" s="919"/>
      <c r="H9755" s="920"/>
      <c r="I9755" s="920"/>
      <c r="J9755" s="920"/>
      <c r="K9755" s="920"/>
      <c r="L9755" s="920"/>
    </row>
    <row r="9756" spans="1:12" s="1" customFormat="1" ht="26.25" customHeight="1" x14ac:dyDescent="0.15">
      <c r="A9756" s="918"/>
      <c r="B9756" s="921" t="s">
        <v>5105</v>
      </c>
      <c r="C9756" s="922" t="s">
        <v>5109</v>
      </c>
      <c r="D9756" s="923">
        <v>43625</v>
      </c>
      <c r="E9756" s="921" t="s">
        <v>3152</v>
      </c>
      <c r="F9756" s="921" t="s">
        <v>416</v>
      </c>
      <c r="G9756" s="921"/>
      <c r="H9756" s="924" t="s">
        <v>30</v>
      </c>
      <c r="I9756" s="924"/>
      <c r="J9756" s="14" t="s">
        <v>31</v>
      </c>
      <c r="K9756" s="14" t="s">
        <v>31</v>
      </c>
      <c r="L9756" s="16">
        <v>0</v>
      </c>
    </row>
    <row r="9757" spans="1:12" s="1" customFormat="1" ht="249.75" customHeight="1" x14ac:dyDescent="0.15">
      <c r="A9757" s="918"/>
      <c r="B9757" s="921"/>
      <c r="C9757" s="922"/>
      <c r="D9757" s="923"/>
      <c r="E9757" s="921"/>
      <c r="F9757" s="921"/>
      <c r="G9757" s="921"/>
      <c r="H9757" s="924" t="s">
        <v>33</v>
      </c>
      <c r="I9757" s="924"/>
      <c r="J9757" s="14" t="s">
        <v>31</v>
      </c>
      <c r="K9757" s="14" t="s">
        <v>31</v>
      </c>
      <c r="L9757" s="16">
        <v>0</v>
      </c>
    </row>
    <row r="9758" spans="1:12" s="1" customFormat="1" ht="24" customHeight="1" x14ac:dyDescent="0.15">
      <c r="A9758" s="918"/>
      <c r="B9758" s="9" t="s">
        <v>34</v>
      </c>
      <c r="C9758" s="13" t="s">
        <v>35</v>
      </c>
      <c r="D9758" s="13" t="s">
        <v>36</v>
      </c>
      <c r="E9758" s="13" t="s">
        <v>37</v>
      </c>
      <c r="F9758" s="920"/>
      <c r="G9758" s="920"/>
      <c r="H9758" s="924" t="s">
        <v>38</v>
      </c>
      <c r="I9758" s="924"/>
      <c r="J9758" s="921" t="s">
        <v>32</v>
      </c>
      <c r="K9758" s="921" t="s">
        <v>31</v>
      </c>
      <c r="L9758" s="925">
        <v>1325</v>
      </c>
    </row>
    <row r="9759" spans="1:12" s="1" customFormat="1" ht="34.5" customHeight="1" x14ac:dyDescent="0.15">
      <c r="A9759" s="918"/>
      <c r="B9759" s="14" t="s">
        <v>5108</v>
      </c>
      <c r="C9759" s="14" t="s">
        <v>416</v>
      </c>
      <c r="D9759" s="15">
        <v>43630</v>
      </c>
      <c r="E9759" s="14" t="s">
        <v>3153</v>
      </c>
      <c r="F9759" s="920"/>
      <c r="G9759" s="920"/>
      <c r="H9759" s="924"/>
      <c r="I9759" s="924"/>
      <c r="J9759" s="921"/>
      <c r="K9759" s="921"/>
      <c r="L9759" s="925"/>
    </row>
    <row r="9760" spans="1:12" s="1" customFormat="1" ht="24" customHeight="1" x14ac:dyDescent="0.15">
      <c r="A9760" s="918">
        <v>1818</v>
      </c>
      <c r="B9760" s="9" t="s">
        <v>22</v>
      </c>
      <c r="C9760" s="13" t="s">
        <v>23</v>
      </c>
      <c r="D9760" s="13" t="s">
        <v>24</v>
      </c>
      <c r="E9760" s="13" t="s">
        <v>25</v>
      </c>
      <c r="F9760" s="919" t="s">
        <v>17</v>
      </c>
      <c r="G9760" s="919"/>
      <c r="H9760" s="920"/>
      <c r="I9760" s="920"/>
      <c r="J9760" s="920"/>
      <c r="K9760" s="920"/>
      <c r="L9760" s="920"/>
    </row>
    <row r="9761" spans="1:12" s="1" customFormat="1" ht="26.25" customHeight="1" x14ac:dyDescent="0.15">
      <c r="A9761" s="918"/>
      <c r="B9761" s="921" t="s">
        <v>5105</v>
      </c>
      <c r="C9761" s="922" t="s">
        <v>5110</v>
      </c>
      <c r="D9761" s="923">
        <v>43640</v>
      </c>
      <c r="E9761" s="921" t="s">
        <v>5111</v>
      </c>
      <c r="F9761" s="921" t="s">
        <v>5112</v>
      </c>
      <c r="G9761" s="921"/>
      <c r="H9761" s="924" t="s">
        <v>30</v>
      </c>
      <c r="I9761" s="924"/>
      <c r="J9761" s="14" t="s">
        <v>31</v>
      </c>
      <c r="K9761" s="14" t="s">
        <v>31</v>
      </c>
      <c r="L9761" s="16">
        <v>0</v>
      </c>
    </row>
    <row r="9762" spans="1:12" s="1" customFormat="1" ht="176.25" customHeight="1" x14ac:dyDescent="0.15">
      <c r="A9762" s="918"/>
      <c r="B9762" s="921"/>
      <c r="C9762" s="922"/>
      <c r="D9762" s="923"/>
      <c r="E9762" s="921"/>
      <c r="F9762" s="921"/>
      <c r="G9762" s="921"/>
      <c r="H9762" s="924" t="s">
        <v>33</v>
      </c>
      <c r="I9762" s="924"/>
      <c r="J9762" s="14" t="s">
        <v>31</v>
      </c>
      <c r="K9762" s="14" t="s">
        <v>31</v>
      </c>
      <c r="L9762" s="16">
        <v>0</v>
      </c>
    </row>
    <row r="9763" spans="1:12" s="1" customFormat="1" ht="24" customHeight="1" x14ac:dyDescent="0.15">
      <c r="A9763" s="918"/>
      <c r="B9763" s="9" t="s">
        <v>34</v>
      </c>
      <c r="C9763" s="13" t="s">
        <v>35</v>
      </c>
      <c r="D9763" s="13" t="s">
        <v>36</v>
      </c>
      <c r="E9763" s="13" t="s">
        <v>37</v>
      </c>
      <c r="F9763" s="920"/>
      <c r="G9763" s="920"/>
      <c r="H9763" s="924" t="s">
        <v>38</v>
      </c>
      <c r="I9763" s="924"/>
      <c r="J9763" s="921" t="s">
        <v>31</v>
      </c>
      <c r="K9763" s="921" t="s">
        <v>32</v>
      </c>
      <c r="L9763" s="925">
        <v>995</v>
      </c>
    </row>
    <row r="9764" spans="1:12" s="1" customFormat="1" ht="34.5" customHeight="1" x14ac:dyDescent="0.15">
      <c r="A9764" s="918"/>
      <c r="B9764" s="14" t="s">
        <v>5108</v>
      </c>
      <c r="C9764" s="14" t="s">
        <v>5112</v>
      </c>
      <c r="D9764" s="15">
        <v>43643</v>
      </c>
      <c r="E9764" s="14" t="s">
        <v>3784</v>
      </c>
      <c r="F9764" s="920"/>
      <c r="G9764" s="920"/>
      <c r="H9764" s="924"/>
      <c r="I9764" s="924"/>
      <c r="J9764" s="921"/>
      <c r="K9764" s="921"/>
      <c r="L9764" s="925"/>
    </row>
    <row r="9765" spans="1:12" s="1" customFormat="1" ht="24" customHeight="1" x14ac:dyDescent="0.15">
      <c r="A9765" s="918">
        <v>1819</v>
      </c>
      <c r="B9765" s="9" t="s">
        <v>22</v>
      </c>
      <c r="C9765" s="13" t="s">
        <v>23</v>
      </c>
      <c r="D9765" s="13" t="s">
        <v>24</v>
      </c>
      <c r="E9765" s="13" t="s">
        <v>25</v>
      </c>
      <c r="F9765" s="919" t="s">
        <v>17</v>
      </c>
      <c r="G9765" s="919"/>
      <c r="H9765" s="920"/>
      <c r="I9765" s="920"/>
      <c r="J9765" s="920"/>
      <c r="K9765" s="920"/>
      <c r="L9765" s="920"/>
    </row>
    <row r="9766" spans="1:12" s="1" customFormat="1" ht="26.25" customHeight="1" x14ac:dyDescent="0.15">
      <c r="A9766" s="918"/>
      <c r="B9766" s="921" t="s">
        <v>5105</v>
      </c>
      <c r="C9766" s="922" t="s">
        <v>5113</v>
      </c>
      <c r="D9766" s="923">
        <v>43701</v>
      </c>
      <c r="E9766" s="921" t="s">
        <v>617</v>
      </c>
      <c r="F9766" s="921" t="s">
        <v>5114</v>
      </c>
      <c r="G9766" s="921"/>
      <c r="H9766" s="924" t="s">
        <v>30</v>
      </c>
      <c r="I9766" s="924"/>
      <c r="J9766" s="14" t="s">
        <v>31</v>
      </c>
      <c r="K9766" s="14" t="s">
        <v>31</v>
      </c>
      <c r="L9766" s="16">
        <v>0</v>
      </c>
    </row>
    <row r="9767" spans="1:12" s="1" customFormat="1" ht="302.25" customHeight="1" x14ac:dyDescent="0.15">
      <c r="A9767" s="918"/>
      <c r="B9767" s="921"/>
      <c r="C9767" s="922"/>
      <c r="D9767" s="923"/>
      <c r="E9767" s="921"/>
      <c r="F9767" s="921"/>
      <c r="G9767" s="921"/>
      <c r="H9767" s="924" t="s">
        <v>33</v>
      </c>
      <c r="I9767" s="924"/>
      <c r="J9767" s="14" t="s">
        <v>31</v>
      </c>
      <c r="K9767" s="14" t="s">
        <v>31</v>
      </c>
      <c r="L9767" s="16">
        <v>0</v>
      </c>
    </row>
    <row r="9768" spans="1:12" s="1" customFormat="1" ht="24" customHeight="1" x14ac:dyDescent="0.15">
      <c r="A9768" s="918"/>
      <c r="B9768" s="9" t="s">
        <v>34</v>
      </c>
      <c r="C9768" s="13" t="s">
        <v>35</v>
      </c>
      <c r="D9768" s="13" t="s">
        <v>36</v>
      </c>
      <c r="E9768" s="13" t="s">
        <v>37</v>
      </c>
      <c r="F9768" s="920"/>
      <c r="G9768" s="920"/>
      <c r="H9768" s="924" t="s">
        <v>38</v>
      </c>
      <c r="I9768" s="924"/>
      <c r="J9768" s="921" t="s">
        <v>31</v>
      </c>
      <c r="K9768" s="921" t="s">
        <v>32</v>
      </c>
      <c r="L9768" s="925">
        <v>724.15</v>
      </c>
    </row>
    <row r="9769" spans="1:12" s="1" customFormat="1" ht="34.5" customHeight="1" x14ac:dyDescent="0.15">
      <c r="A9769" s="918"/>
      <c r="B9769" s="14" t="s">
        <v>5108</v>
      </c>
      <c r="C9769" s="14" t="s">
        <v>5114</v>
      </c>
      <c r="D9769" s="15">
        <v>43708</v>
      </c>
      <c r="E9769" s="14" t="s">
        <v>5115</v>
      </c>
      <c r="F9769" s="920"/>
      <c r="G9769" s="920"/>
      <c r="H9769" s="924"/>
      <c r="I9769" s="924"/>
      <c r="J9769" s="921"/>
      <c r="K9769" s="921"/>
      <c r="L9769" s="925"/>
    </row>
    <row r="9770" spans="1:12" s="1" customFormat="1" ht="24" customHeight="1" x14ac:dyDescent="0.15">
      <c r="A9770" s="918">
        <v>1820</v>
      </c>
      <c r="B9770" s="9" t="s">
        <v>22</v>
      </c>
      <c r="C9770" s="13" t="s">
        <v>23</v>
      </c>
      <c r="D9770" s="13" t="s">
        <v>24</v>
      </c>
      <c r="E9770" s="13" t="s">
        <v>25</v>
      </c>
      <c r="F9770" s="919" t="s">
        <v>17</v>
      </c>
      <c r="G9770" s="919"/>
      <c r="H9770" s="920"/>
      <c r="I9770" s="920"/>
      <c r="J9770" s="920"/>
      <c r="K9770" s="920"/>
      <c r="L9770" s="920"/>
    </row>
    <row r="9771" spans="1:12" s="1" customFormat="1" ht="26.25" customHeight="1" x14ac:dyDescent="0.15">
      <c r="A9771" s="918"/>
      <c r="B9771" s="921" t="s">
        <v>5116</v>
      </c>
      <c r="C9771" s="922" t="s">
        <v>5117</v>
      </c>
      <c r="D9771" s="923">
        <v>43687</v>
      </c>
      <c r="E9771" s="921" t="s">
        <v>298</v>
      </c>
      <c r="F9771" s="921" t="s">
        <v>5118</v>
      </c>
      <c r="G9771" s="921"/>
      <c r="H9771" s="924" t="s">
        <v>30</v>
      </c>
      <c r="I9771" s="924"/>
      <c r="J9771" s="14" t="s">
        <v>31</v>
      </c>
      <c r="K9771" s="14" t="s">
        <v>32</v>
      </c>
      <c r="L9771" s="16">
        <v>658.5</v>
      </c>
    </row>
    <row r="9772" spans="1:12" s="1" customFormat="1" ht="165.75" customHeight="1" x14ac:dyDescent="0.15">
      <c r="A9772" s="918"/>
      <c r="B9772" s="921"/>
      <c r="C9772" s="922"/>
      <c r="D9772" s="923"/>
      <c r="E9772" s="921"/>
      <c r="F9772" s="921"/>
      <c r="G9772" s="921"/>
      <c r="H9772" s="924" t="s">
        <v>33</v>
      </c>
      <c r="I9772" s="924"/>
      <c r="J9772" s="14" t="s">
        <v>31</v>
      </c>
      <c r="K9772" s="14" t="s">
        <v>31</v>
      </c>
      <c r="L9772" s="16">
        <v>0</v>
      </c>
    </row>
    <row r="9773" spans="1:12" s="1" customFormat="1" ht="24" customHeight="1" x14ac:dyDescent="0.15">
      <c r="A9773" s="918"/>
      <c r="B9773" s="9" t="s">
        <v>34</v>
      </c>
      <c r="C9773" s="13" t="s">
        <v>35</v>
      </c>
      <c r="D9773" s="13" t="s">
        <v>36</v>
      </c>
      <c r="E9773" s="13" t="s">
        <v>37</v>
      </c>
      <c r="F9773" s="920"/>
      <c r="G9773" s="920"/>
      <c r="H9773" s="924" t="s">
        <v>38</v>
      </c>
      <c r="I9773" s="924"/>
      <c r="J9773" s="921" t="s">
        <v>31</v>
      </c>
      <c r="K9773" s="921" t="s">
        <v>31</v>
      </c>
      <c r="L9773" s="925">
        <v>0</v>
      </c>
    </row>
    <row r="9774" spans="1:12" s="1" customFormat="1" ht="34.5" customHeight="1" x14ac:dyDescent="0.15">
      <c r="A9774" s="918"/>
      <c r="B9774" s="14" t="s">
        <v>5119</v>
      </c>
      <c r="C9774" s="14" t="s">
        <v>5118</v>
      </c>
      <c r="D9774" s="15">
        <v>43693</v>
      </c>
      <c r="E9774" s="14" t="s">
        <v>5120</v>
      </c>
      <c r="F9774" s="920"/>
      <c r="G9774" s="920"/>
      <c r="H9774" s="924"/>
      <c r="I9774" s="924"/>
      <c r="J9774" s="921"/>
      <c r="K9774" s="921"/>
      <c r="L9774" s="925"/>
    </row>
    <row r="9775" spans="1:12" s="1" customFormat="1" ht="24" customHeight="1" x14ac:dyDescent="0.15">
      <c r="A9775" s="918">
        <v>1821</v>
      </c>
      <c r="B9775" s="9" t="s">
        <v>22</v>
      </c>
      <c r="C9775" s="13" t="s">
        <v>23</v>
      </c>
      <c r="D9775" s="13" t="s">
        <v>24</v>
      </c>
      <c r="E9775" s="13" t="s">
        <v>25</v>
      </c>
      <c r="F9775" s="919" t="s">
        <v>17</v>
      </c>
      <c r="G9775" s="919"/>
      <c r="H9775" s="920"/>
      <c r="I9775" s="920"/>
      <c r="J9775" s="920"/>
      <c r="K9775" s="920"/>
      <c r="L9775" s="920"/>
    </row>
    <row r="9776" spans="1:12" s="1" customFormat="1" ht="26.25" customHeight="1" x14ac:dyDescent="0.15">
      <c r="A9776" s="918"/>
      <c r="B9776" s="921" t="s">
        <v>5121</v>
      </c>
      <c r="C9776" s="922" t="s">
        <v>5122</v>
      </c>
      <c r="D9776" s="923">
        <v>43559</v>
      </c>
      <c r="E9776" s="921" t="s">
        <v>785</v>
      </c>
      <c r="F9776" s="921" t="s">
        <v>5015</v>
      </c>
      <c r="G9776" s="921"/>
      <c r="H9776" s="924" t="s">
        <v>30</v>
      </c>
      <c r="I9776" s="924"/>
      <c r="J9776" s="14" t="s">
        <v>31</v>
      </c>
      <c r="K9776" s="14" t="s">
        <v>32</v>
      </c>
      <c r="L9776" s="16">
        <v>179.5</v>
      </c>
    </row>
    <row r="9777" spans="1:12" s="1" customFormat="1" ht="323.25" customHeight="1" x14ac:dyDescent="0.15">
      <c r="A9777" s="918"/>
      <c r="B9777" s="921"/>
      <c r="C9777" s="922"/>
      <c r="D9777" s="923"/>
      <c r="E9777" s="921"/>
      <c r="F9777" s="921"/>
      <c r="G9777" s="921"/>
      <c r="H9777" s="924" t="s">
        <v>33</v>
      </c>
      <c r="I9777" s="924"/>
      <c r="J9777" s="14" t="s">
        <v>31</v>
      </c>
      <c r="K9777" s="14" t="s">
        <v>32</v>
      </c>
      <c r="L9777" s="16">
        <v>393.15</v>
      </c>
    </row>
    <row r="9778" spans="1:12" s="1" customFormat="1" ht="24" customHeight="1" x14ac:dyDescent="0.15">
      <c r="A9778" s="918"/>
      <c r="B9778" s="9" t="s">
        <v>34</v>
      </c>
      <c r="C9778" s="13" t="s">
        <v>35</v>
      </c>
      <c r="D9778" s="13" t="s">
        <v>36</v>
      </c>
      <c r="E9778" s="13" t="s">
        <v>37</v>
      </c>
      <c r="F9778" s="920"/>
      <c r="G9778" s="920"/>
      <c r="H9778" s="924" t="s">
        <v>38</v>
      </c>
      <c r="I9778" s="924"/>
      <c r="J9778" s="921" t="s">
        <v>31</v>
      </c>
      <c r="K9778" s="921" t="s">
        <v>31</v>
      </c>
      <c r="L9778" s="925">
        <v>0</v>
      </c>
    </row>
    <row r="9779" spans="1:12" s="1" customFormat="1" ht="34.5" customHeight="1" x14ac:dyDescent="0.15">
      <c r="A9779" s="918"/>
      <c r="B9779" s="14" t="s">
        <v>496</v>
      </c>
      <c r="C9779" s="14" t="s">
        <v>5015</v>
      </c>
      <c r="D9779" s="15">
        <v>43560</v>
      </c>
      <c r="E9779" s="14" t="s">
        <v>2156</v>
      </c>
      <c r="F9779" s="920"/>
      <c r="G9779" s="920"/>
      <c r="H9779" s="924"/>
      <c r="I9779" s="924"/>
      <c r="J9779" s="921"/>
      <c r="K9779" s="921"/>
      <c r="L9779" s="925"/>
    </row>
    <row r="9780" spans="1:12" s="1" customFormat="1" ht="24" customHeight="1" x14ac:dyDescent="0.15">
      <c r="A9780" s="918">
        <v>1822</v>
      </c>
      <c r="B9780" s="9" t="s">
        <v>22</v>
      </c>
      <c r="C9780" s="13" t="s">
        <v>23</v>
      </c>
      <c r="D9780" s="13" t="s">
        <v>24</v>
      </c>
      <c r="E9780" s="13" t="s">
        <v>25</v>
      </c>
      <c r="F9780" s="919" t="s">
        <v>17</v>
      </c>
      <c r="G9780" s="919"/>
      <c r="H9780" s="920"/>
      <c r="I9780" s="920"/>
      <c r="J9780" s="920"/>
      <c r="K9780" s="920"/>
      <c r="L9780" s="920"/>
    </row>
    <row r="9781" spans="1:12" s="1" customFormat="1" ht="26.25" customHeight="1" x14ac:dyDescent="0.15">
      <c r="A9781" s="918"/>
      <c r="B9781" s="921" t="s">
        <v>5123</v>
      </c>
      <c r="C9781" s="922" t="s">
        <v>5124</v>
      </c>
      <c r="D9781" s="923">
        <v>43594</v>
      </c>
      <c r="E9781" s="921" t="s">
        <v>1437</v>
      </c>
      <c r="F9781" s="921" t="s">
        <v>1438</v>
      </c>
      <c r="G9781" s="921"/>
      <c r="H9781" s="924" t="s">
        <v>30</v>
      </c>
      <c r="I9781" s="924"/>
      <c r="J9781" s="14" t="s">
        <v>31</v>
      </c>
      <c r="K9781" s="14" t="s">
        <v>32</v>
      </c>
      <c r="L9781" s="16">
        <v>338</v>
      </c>
    </row>
    <row r="9782" spans="1:12" s="1" customFormat="1" ht="218.25" customHeight="1" x14ac:dyDescent="0.15">
      <c r="A9782" s="918"/>
      <c r="B9782" s="921"/>
      <c r="C9782" s="922"/>
      <c r="D9782" s="923"/>
      <c r="E9782" s="921"/>
      <c r="F9782" s="921"/>
      <c r="G9782" s="921"/>
      <c r="H9782" s="924" t="s">
        <v>33</v>
      </c>
      <c r="I9782" s="924"/>
      <c r="J9782" s="14" t="s">
        <v>31</v>
      </c>
      <c r="K9782" s="14" t="s">
        <v>32</v>
      </c>
      <c r="L9782" s="16">
        <v>436.5</v>
      </c>
    </row>
    <row r="9783" spans="1:12" s="1" customFormat="1" ht="24" customHeight="1" x14ac:dyDescent="0.15">
      <c r="A9783" s="918"/>
      <c r="B9783" s="9" t="s">
        <v>34</v>
      </c>
      <c r="C9783" s="13" t="s">
        <v>35</v>
      </c>
      <c r="D9783" s="13" t="s">
        <v>36</v>
      </c>
      <c r="E9783" s="13" t="s">
        <v>37</v>
      </c>
      <c r="F9783" s="920"/>
      <c r="G9783" s="920"/>
      <c r="H9783" s="924" t="s">
        <v>38</v>
      </c>
      <c r="I9783" s="924"/>
      <c r="J9783" s="921" t="s">
        <v>31</v>
      </c>
      <c r="K9783" s="921" t="s">
        <v>31</v>
      </c>
      <c r="L9783" s="925">
        <v>0</v>
      </c>
    </row>
    <row r="9784" spans="1:12" s="1" customFormat="1" ht="24" customHeight="1" x14ac:dyDescent="0.15">
      <c r="A9784" s="918"/>
      <c r="B9784" s="14" t="s">
        <v>5125</v>
      </c>
      <c r="C9784" s="14" t="s">
        <v>1438</v>
      </c>
      <c r="D9784" s="15">
        <v>43596</v>
      </c>
      <c r="E9784" s="14" t="s">
        <v>1283</v>
      </c>
      <c r="F9784" s="920"/>
      <c r="G9784" s="920"/>
      <c r="H9784" s="924"/>
      <c r="I9784" s="924"/>
      <c r="J9784" s="921"/>
      <c r="K9784" s="921"/>
      <c r="L9784" s="925"/>
    </row>
    <row r="9785" spans="1:12" s="1" customFormat="1" ht="24" customHeight="1" x14ac:dyDescent="0.15">
      <c r="A9785" s="918">
        <v>1823</v>
      </c>
      <c r="B9785" s="9" t="s">
        <v>22</v>
      </c>
      <c r="C9785" s="13" t="s">
        <v>23</v>
      </c>
      <c r="D9785" s="13" t="s">
        <v>24</v>
      </c>
      <c r="E9785" s="13" t="s">
        <v>25</v>
      </c>
      <c r="F9785" s="919" t="s">
        <v>17</v>
      </c>
      <c r="G9785" s="919"/>
      <c r="H9785" s="920"/>
      <c r="I9785" s="920"/>
      <c r="J9785" s="920"/>
      <c r="K9785" s="920"/>
      <c r="L9785" s="920"/>
    </row>
    <row r="9786" spans="1:12" s="1" customFormat="1" ht="26.25" customHeight="1" x14ac:dyDescent="0.15">
      <c r="A9786" s="918"/>
      <c r="B9786" s="921" t="s">
        <v>5126</v>
      </c>
      <c r="C9786" s="922" t="s">
        <v>5127</v>
      </c>
      <c r="D9786" s="923">
        <v>43616</v>
      </c>
      <c r="E9786" s="921" t="s">
        <v>1407</v>
      </c>
      <c r="F9786" s="921" t="s">
        <v>210</v>
      </c>
      <c r="G9786" s="921"/>
      <c r="H9786" s="924" t="s">
        <v>30</v>
      </c>
      <c r="I9786" s="924"/>
      <c r="J9786" s="14" t="s">
        <v>31</v>
      </c>
      <c r="K9786" s="14" t="s">
        <v>31</v>
      </c>
      <c r="L9786" s="16">
        <v>0</v>
      </c>
    </row>
    <row r="9787" spans="1:12" s="1" customFormat="1" ht="409.2" customHeight="1" x14ac:dyDescent="0.15">
      <c r="A9787" s="918"/>
      <c r="B9787" s="921"/>
      <c r="C9787" s="922"/>
      <c r="D9787" s="923"/>
      <c r="E9787" s="921"/>
      <c r="F9787" s="921"/>
      <c r="G9787" s="921"/>
      <c r="H9787" s="924" t="s">
        <v>33</v>
      </c>
      <c r="I9787" s="924"/>
      <c r="J9787" s="921" t="s">
        <v>32</v>
      </c>
      <c r="K9787" s="921" t="s">
        <v>31</v>
      </c>
      <c r="L9787" s="925">
        <v>1000</v>
      </c>
    </row>
    <row r="9788" spans="1:12" s="1" customFormat="1" ht="271.35000000000002" customHeight="1" x14ac:dyDescent="0.15">
      <c r="A9788" s="918"/>
      <c r="B9788" s="921"/>
      <c r="C9788" s="922"/>
      <c r="D9788" s="923"/>
      <c r="E9788" s="921"/>
      <c r="F9788" s="921"/>
      <c r="G9788" s="921"/>
      <c r="H9788" s="924"/>
      <c r="I9788" s="924"/>
      <c r="J9788" s="921"/>
      <c r="K9788" s="921"/>
      <c r="L9788" s="925"/>
    </row>
    <row r="9789" spans="1:12" s="1" customFormat="1" ht="24" customHeight="1" x14ac:dyDescent="0.15">
      <c r="A9789" s="918"/>
      <c r="B9789" s="9" t="s">
        <v>34</v>
      </c>
      <c r="C9789" s="13" t="s">
        <v>35</v>
      </c>
      <c r="D9789" s="13" t="s">
        <v>36</v>
      </c>
      <c r="E9789" s="13" t="s">
        <v>37</v>
      </c>
      <c r="F9789" s="920"/>
      <c r="G9789" s="920"/>
      <c r="H9789" s="924" t="s">
        <v>38</v>
      </c>
      <c r="I9789" s="924"/>
      <c r="J9789" s="921" t="s">
        <v>31</v>
      </c>
      <c r="K9789" s="921" t="s">
        <v>32</v>
      </c>
      <c r="L9789" s="925">
        <v>1525</v>
      </c>
    </row>
    <row r="9790" spans="1:12" s="1" customFormat="1" ht="24" customHeight="1" x14ac:dyDescent="0.15">
      <c r="A9790" s="918"/>
      <c r="B9790" s="14" t="s">
        <v>204</v>
      </c>
      <c r="C9790" s="14" t="s">
        <v>210</v>
      </c>
      <c r="D9790" s="15">
        <v>43626</v>
      </c>
      <c r="E9790" s="14" t="s">
        <v>5128</v>
      </c>
      <c r="F9790" s="920"/>
      <c r="G9790" s="920"/>
      <c r="H9790" s="924"/>
      <c r="I9790" s="924"/>
      <c r="J9790" s="921"/>
      <c r="K9790" s="921"/>
      <c r="L9790" s="925"/>
    </row>
    <row r="9791" spans="1:12" s="1" customFormat="1" ht="24" customHeight="1" x14ac:dyDescent="0.15">
      <c r="A9791" s="918">
        <v>1824</v>
      </c>
      <c r="B9791" s="9" t="s">
        <v>22</v>
      </c>
      <c r="C9791" s="13" t="s">
        <v>23</v>
      </c>
      <c r="D9791" s="13" t="s">
        <v>24</v>
      </c>
      <c r="E9791" s="13" t="s">
        <v>25</v>
      </c>
      <c r="F9791" s="919" t="s">
        <v>17</v>
      </c>
      <c r="G9791" s="919"/>
      <c r="H9791" s="920"/>
      <c r="I9791" s="920"/>
      <c r="J9791" s="920"/>
      <c r="K9791" s="920"/>
      <c r="L9791" s="920"/>
    </row>
    <row r="9792" spans="1:12" s="1" customFormat="1" ht="26.25" customHeight="1" x14ac:dyDescent="0.15">
      <c r="A9792" s="918"/>
      <c r="B9792" s="921" t="s">
        <v>5129</v>
      </c>
      <c r="C9792" s="922" t="s">
        <v>5130</v>
      </c>
      <c r="D9792" s="923">
        <v>43580</v>
      </c>
      <c r="E9792" s="921" t="s">
        <v>865</v>
      </c>
      <c r="F9792" s="921" t="s">
        <v>5131</v>
      </c>
      <c r="G9792" s="921"/>
      <c r="H9792" s="924" t="s">
        <v>30</v>
      </c>
      <c r="I9792" s="924"/>
      <c r="J9792" s="14" t="s">
        <v>31</v>
      </c>
      <c r="K9792" s="14" t="s">
        <v>32</v>
      </c>
      <c r="L9792" s="16">
        <v>230.85</v>
      </c>
    </row>
    <row r="9793" spans="1:12" s="1" customFormat="1" ht="409.2" customHeight="1" x14ac:dyDescent="0.15">
      <c r="A9793" s="918"/>
      <c r="B9793" s="921"/>
      <c r="C9793" s="922"/>
      <c r="D9793" s="923"/>
      <c r="E9793" s="921"/>
      <c r="F9793" s="921"/>
      <c r="G9793" s="921"/>
      <c r="H9793" s="924" t="s">
        <v>33</v>
      </c>
      <c r="I9793" s="924"/>
      <c r="J9793" s="921" t="s">
        <v>31</v>
      </c>
      <c r="K9793" s="921" t="s">
        <v>32</v>
      </c>
      <c r="L9793" s="925">
        <v>300</v>
      </c>
    </row>
    <row r="9794" spans="1:12" s="1" customFormat="1" ht="229.35" customHeight="1" x14ac:dyDescent="0.15">
      <c r="A9794" s="918"/>
      <c r="B9794" s="921"/>
      <c r="C9794" s="922"/>
      <c r="D9794" s="923"/>
      <c r="E9794" s="921"/>
      <c r="F9794" s="921"/>
      <c r="G9794" s="921"/>
      <c r="H9794" s="924"/>
      <c r="I9794" s="924"/>
      <c r="J9794" s="921"/>
      <c r="K9794" s="921"/>
      <c r="L9794" s="925"/>
    </row>
    <row r="9795" spans="1:12" s="1" customFormat="1" ht="24" customHeight="1" x14ac:dyDescent="0.15">
      <c r="A9795" s="918"/>
      <c r="B9795" s="9" t="s">
        <v>34</v>
      </c>
      <c r="C9795" s="13" t="s">
        <v>35</v>
      </c>
      <c r="D9795" s="13" t="s">
        <v>36</v>
      </c>
      <c r="E9795" s="13" t="s">
        <v>37</v>
      </c>
      <c r="F9795" s="920"/>
      <c r="G9795" s="920"/>
      <c r="H9795" s="924" t="s">
        <v>38</v>
      </c>
      <c r="I9795" s="924"/>
      <c r="J9795" s="921" t="s">
        <v>31</v>
      </c>
      <c r="K9795" s="921" t="s">
        <v>32</v>
      </c>
      <c r="L9795" s="925">
        <v>125</v>
      </c>
    </row>
    <row r="9796" spans="1:12" s="1" customFormat="1" ht="24" customHeight="1" x14ac:dyDescent="0.15">
      <c r="A9796" s="918"/>
      <c r="B9796" s="14" t="s">
        <v>2680</v>
      </c>
      <c r="C9796" s="14" t="s">
        <v>5131</v>
      </c>
      <c r="D9796" s="15">
        <v>43581</v>
      </c>
      <c r="E9796" s="14" t="s">
        <v>1385</v>
      </c>
      <c r="F9796" s="920"/>
      <c r="G9796" s="920"/>
      <c r="H9796" s="924"/>
      <c r="I9796" s="924"/>
      <c r="J9796" s="921"/>
      <c r="K9796" s="921"/>
      <c r="L9796" s="925"/>
    </row>
    <row r="9797" spans="1:12" s="1" customFormat="1" ht="24" customHeight="1" x14ac:dyDescent="0.15">
      <c r="A9797" s="918">
        <v>1825</v>
      </c>
      <c r="B9797" s="9" t="s">
        <v>22</v>
      </c>
      <c r="C9797" s="13" t="s">
        <v>23</v>
      </c>
      <c r="D9797" s="13" t="s">
        <v>24</v>
      </c>
      <c r="E9797" s="13" t="s">
        <v>25</v>
      </c>
      <c r="F9797" s="919" t="s">
        <v>17</v>
      </c>
      <c r="G9797" s="919"/>
      <c r="H9797" s="920"/>
      <c r="I9797" s="920"/>
      <c r="J9797" s="920"/>
      <c r="K9797" s="920"/>
      <c r="L9797" s="920"/>
    </row>
    <row r="9798" spans="1:12" s="1" customFormat="1" ht="26.25" customHeight="1" x14ac:dyDescent="0.15">
      <c r="A9798" s="918"/>
      <c r="B9798" s="921" t="s">
        <v>5132</v>
      </c>
      <c r="C9798" s="922" t="s">
        <v>5133</v>
      </c>
      <c r="D9798" s="923">
        <v>43620</v>
      </c>
      <c r="E9798" s="921" t="s">
        <v>1550</v>
      </c>
      <c r="F9798" s="921" t="s">
        <v>1620</v>
      </c>
      <c r="G9798" s="921"/>
      <c r="H9798" s="924" t="s">
        <v>30</v>
      </c>
      <c r="I9798" s="924"/>
      <c r="J9798" s="14" t="s">
        <v>31</v>
      </c>
      <c r="K9798" s="14" t="s">
        <v>32</v>
      </c>
      <c r="L9798" s="16">
        <v>582</v>
      </c>
    </row>
    <row r="9799" spans="1:12" s="1" customFormat="1" ht="409.2" customHeight="1" x14ac:dyDescent="0.15">
      <c r="A9799" s="918"/>
      <c r="B9799" s="921"/>
      <c r="C9799" s="922"/>
      <c r="D9799" s="923"/>
      <c r="E9799" s="921"/>
      <c r="F9799" s="921"/>
      <c r="G9799" s="921"/>
      <c r="H9799" s="924" t="s">
        <v>33</v>
      </c>
      <c r="I9799" s="924"/>
      <c r="J9799" s="921" t="s">
        <v>31</v>
      </c>
      <c r="K9799" s="921" t="s">
        <v>32</v>
      </c>
      <c r="L9799" s="925">
        <v>550</v>
      </c>
    </row>
    <row r="9800" spans="1:12" s="1" customFormat="1" ht="40.35" customHeight="1" x14ac:dyDescent="0.15">
      <c r="A9800" s="918"/>
      <c r="B9800" s="921"/>
      <c r="C9800" s="922"/>
      <c r="D9800" s="923"/>
      <c r="E9800" s="921"/>
      <c r="F9800" s="921"/>
      <c r="G9800" s="921"/>
      <c r="H9800" s="924"/>
      <c r="I9800" s="924"/>
      <c r="J9800" s="921"/>
      <c r="K9800" s="921"/>
      <c r="L9800" s="925"/>
    </row>
    <row r="9801" spans="1:12" s="1" customFormat="1" ht="24" customHeight="1" x14ac:dyDescent="0.15">
      <c r="A9801" s="918"/>
      <c r="B9801" s="9" t="s">
        <v>34</v>
      </c>
      <c r="C9801" s="13" t="s">
        <v>35</v>
      </c>
      <c r="D9801" s="13" t="s">
        <v>36</v>
      </c>
      <c r="E9801" s="13" t="s">
        <v>37</v>
      </c>
      <c r="F9801" s="920"/>
      <c r="G9801" s="920"/>
      <c r="H9801" s="924" t="s">
        <v>38</v>
      </c>
      <c r="I9801" s="924"/>
      <c r="J9801" s="921" t="s">
        <v>31</v>
      </c>
      <c r="K9801" s="921" t="s">
        <v>31</v>
      </c>
      <c r="L9801" s="925">
        <v>0</v>
      </c>
    </row>
    <row r="9802" spans="1:12" s="1" customFormat="1" ht="24" customHeight="1" x14ac:dyDescent="0.15">
      <c r="A9802" s="918"/>
      <c r="B9802" s="14" t="s">
        <v>31</v>
      </c>
      <c r="C9802" s="14" t="s">
        <v>1620</v>
      </c>
      <c r="D9802" s="15">
        <v>43623</v>
      </c>
      <c r="E9802" s="14" t="s">
        <v>2512</v>
      </c>
      <c r="F9802" s="920"/>
      <c r="G9802" s="920"/>
      <c r="H9802" s="924"/>
      <c r="I9802" s="924"/>
      <c r="J9802" s="921"/>
      <c r="K9802" s="921"/>
      <c r="L9802" s="925"/>
    </row>
    <row r="9803" spans="1:12" s="1" customFormat="1" ht="24" customHeight="1" x14ac:dyDescent="0.15">
      <c r="A9803" s="918">
        <v>1826</v>
      </c>
      <c r="B9803" s="9" t="s">
        <v>22</v>
      </c>
      <c r="C9803" s="13" t="s">
        <v>23</v>
      </c>
      <c r="D9803" s="13" t="s">
        <v>24</v>
      </c>
      <c r="E9803" s="13" t="s">
        <v>25</v>
      </c>
      <c r="F9803" s="919" t="s">
        <v>17</v>
      </c>
      <c r="G9803" s="919"/>
      <c r="H9803" s="920"/>
      <c r="I9803" s="920"/>
      <c r="J9803" s="920"/>
      <c r="K9803" s="920"/>
      <c r="L9803" s="920"/>
    </row>
    <row r="9804" spans="1:12" s="1" customFormat="1" ht="26.25" customHeight="1" x14ac:dyDescent="0.15">
      <c r="A9804" s="918"/>
      <c r="B9804" s="921" t="s">
        <v>5134</v>
      </c>
      <c r="C9804" s="922" t="s">
        <v>5135</v>
      </c>
      <c r="D9804" s="923">
        <v>43717</v>
      </c>
      <c r="E9804" s="921" t="s">
        <v>2300</v>
      </c>
      <c r="F9804" s="921" t="s">
        <v>2301</v>
      </c>
      <c r="G9804" s="921"/>
      <c r="H9804" s="924" t="s">
        <v>30</v>
      </c>
      <c r="I9804" s="924"/>
      <c r="J9804" s="14" t="s">
        <v>31</v>
      </c>
      <c r="K9804" s="14" t="s">
        <v>32</v>
      </c>
      <c r="L9804" s="16">
        <v>1135</v>
      </c>
    </row>
    <row r="9805" spans="1:12" s="1" customFormat="1" ht="249.75" customHeight="1" x14ac:dyDescent="0.15">
      <c r="A9805" s="918"/>
      <c r="B9805" s="921"/>
      <c r="C9805" s="922"/>
      <c r="D9805" s="923"/>
      <c r="E9805" s="921"/>
      <c r="F9805" s="921"/>
      <c r="G9805" s="921"/>
      <c r="H9805" s="924" t="s">
        <v>33</v>
      </c>
      <c r="I9805" s="924"/>
      <c r="J9805" s="14" t="s">
        <v>31</v>
      </c>
      <c r="K9805" s="14" t="s">
        <v>31</v>
      </c>
      <c r="L9805" s="16">
        <v>0</v>
      </c>
    </row>
    <row r="9806" spans="1:12" s="1" customFormat="1" ht="24" customHeight="1" x14ac:dyDescent="0.15">
      <c r="A9806" s="918"/>
      <c r="B9806" s="9" t="s">
        <v>34</v>
      </c>
      <c r="C9806" s="13" t="s">
        <v>35</v>
      </c>
      <c r="D9806" s="13" t="s">
        <v>36</v>
      </c>
      <c r="E9806" s="13" t="s">
        <v>37</v>
      </c>
      <c r="F9806" s="920"/>
      <c r="G9806" s="920"/>
      <c r="H9806" s="924" t="s">
        <v>38</v>
      </c>
      <c r="I9806" s="924"/>
      <c r="J9806" s="921" t="s">
        <v>31</v>
      </c>
      <c r="K9806" s="921" t="s">
        <v>31</v>
      </c>
      <c r="L9806" s="925">
        <v>0</v>
      </c>
    </row>
    <row r="9807" spans="1:12" s="1" customFormat="1" ht="34.5" customHeight="1" x14ac:dyDescent="0.15">
      <c r="A9807" s="918"/>
      <c r="B9807" s="14" t="s">
        <v>496</v>
      </c>
      <c r="C9807" s="14" t="s">
        <v>2301</v>
      </c>
      <c r="D9807" s="15">
        <v>43723</v>
      </c>
      <c r="E9807" s="14" t="s">
        <v>80</v>
      </c>
      <c r="F9807" s="920"/>
      <c r="G9807" s="920"/>
      <c r="H9807" s="924"/>
      <c r="I9807" s="924"/>
      <c r="J9807" s="921"/>
      <c r="K9807" s="921"/>
      <c r="L9807" s="925"/>
    </row>
    <row r="9808" spans="1:12" s="1" customFormat="1" ht="24" customHeight="1" x14ac:dyDescent="0.15">
      <c r="A9808" s="918">
        <v>1827</v>
      </c>
      <c r="B9808" s="9" t="s">
        <v>22</v>
      </c>
      <c r="C9808" s="13" t="s">
        <v>23</v>
      </c>
      <c r="D9808" s="13" t="s">
        <v>24</v>
      </c>
      <c r="E9808" s="13" t="s">
        <v>25</v>
      </c>
      <c r="F9808" s="919" t="s">
        <v>17</v>
      </c>
      <c r="G9808" s="919"/>
      <c r="H9808" s="920"/>
      <c r="I9808" s="920"/>
      <c r="J9808" s="920"/>
      <c r="K9808" s="920"/>
      <c r="L9808" s="920"/>
    </row>
    <row r="9809" spans="1:12" s="1" customFormat="1" ht="26.25" customHeight="1" x14ac:dyDescent="0.15">
      <c r="A9809" s="918"/>
      <c r="B9809" s="921" t="s">
        <v>5136</v>
      </c>
      <c r="C9809" s="922" t="s">
        <v>5137</v>
      </c>
      <c r="D9809" s="923">
        <v>43721</v>
      </c>
      <c r="E9809" s="921" t="s">
        <v>898</v>
      </c>
      <c r="F9809" s="921" t="s">
        <v>5138</v>
      </c>
      <c r="G9809" s="921"/>
      <c r="H9809" s="924" t="s">
        <v>30</v>
      </c>
      <c r="I9809" s="924"/>
      <c r="J9809" s="14" t="s">
        <v>31</v>
      </c>
      <c r="K9809" s="14" t="s">
        <v>32</v>
      </c>
      <c r="L9809" s="16">
        <v>1827.18</v>
      </c>
    </row>
    <row r="9810" spans="1:12" s="1" customFormat="1" ht="270.75" customHeight="1" x14ac:dyDescent="0.15">
      <c r="A9810" s="918"/>
      <c r="B9810" s="921"/>
      <c r="C9810" s="922"/>
      <c r="D9810" s="923"/>
      <c r="E9810" s="921"/>
      <c r="F9810" s="921"/>
      <c r="G9810" s="921"/>
      <c r="H9810" s="924" t="s">
        <v>33</v>
      </c>
      <c r="I9810" s="924"/>
      <c r="J9810" s="14" t="s">
        <v>31</v>
      </c>
      <c r="K9810" s="14" t="s">
        <v>31</v>
      </c>
      <c r="L9810" s="16">
        <v>0</v>
      </c>
    </row>
    <row r="9811" spans="1:12" s="1" customFormat="1" ht="24" customHeight="1" x14ac:dyDescent="0.15">
      <c r="A9811" s="918"/>
      <c r="B9811" s="9" t="s">
        <v>34</v>
      </c>
      <c r="C9811" s="13" t="s">
        <v>35</v>
      </c>
      <c r="D9811" s="13" t="s">
        <v>36</v>
      </c>
      <c r="E9811" s="13" t="s">
        <v>37</v>
      </c>
      <c r="F9811" s="920"/>
      <c r="G9811" s="920"/>
      <c r="H9811" s="924" t="s">
        <v>38</v>
      </c>
      <c r="I9811" s="924"/>
      <c r="J9811" s="921" t="s">
        <v>31</v>
      </c>
      <c r="K9811" s="921" t="s">
        <v>32</v>
      </c>
      <c r="L9811" s="925">
        <v>100</v>
      </c>
    </row>
    <row r="9812" spans="1:12" s="1" customFormat="1" ht="34.5" customHeight="1" x14ac:dyDescent="0.15">
      <c r="A9812" s="918"/>
      <c r="B9812" s="14" t="s">
        <v>1635</v>
      </c>
      <c r="C9812" s="14" t="s">
        <v>5138</v>
      </c>
      <c r="D9812" s="15">
        <v>43731</v>
      </c>
      <c r="E9812" s="14" t="s">
        <v>3071</v>
      </c>
      <c r="F9812" s="920"/>
      <c r="G9812" s="920"/>
      <c r="H9812" s="924"/>
      <c r="I9812" s="924"/>
      <c r="J9812" s="921"/>
      <c r="K9812" s="921"/>
      <c r="L9812" s="925"/>
    </row>
    <row r="9813" spans="1:12" s="1" customFormat="1" ht="24" customHeight="1" x14ac:dyDescent="0.15">
      <c r="A9813" s="918">
        <v>1828</v>
      </c>
      <c r="B9813" s="9" t="s">
        <v>22</v>
      </c>
      <c r="C9813" s="13" t="s">
        <v>23</v>
      </c>
      <c r="D9813" s="13" t="s">
        <v>24</v>
      </c>
      <c r="E9813" s="13" t="s">
        <v>25</v>
      </c>
      <c r="F9813" s="919" t="s">
        <v>17</v>
      </c>
      <c r="G9813" s="919"/>
      <c r="H9813" s="920"/>
      <c r="I9813" s="920"/>
      <c r="J9813" s="920"/>
      <c r="K9813" s="920"/>
      <c r="L9813" s="920"/>
    </row>
    <row r="9814" spans="1:12" s="1" customFormat="1" ht="26.25" customHeight="1" x14ac:dyDescent="0.15">
      <c r="A9814" s="918"/>
      <c r="B9814" s="921" t="s">
        <v>5139</v>
      </c>
      <c r="C9814" s="922" t="s">
        <v>5140</v>
      </c>
      <c r="D9814" s="923">
        <v>43590</v>
      </c>
      <c r="E9814" s="921" t="s">
        <v>5141</v>
      </c>
      <c r="F9814" s="921" t="s">
        <v>342</v>
      </c>
      <c r="G9814" s="921"/>
      <c r="H9814" s="924" t="s">
        <v>30</v>
      </c>
      <c r="I9814" s="924"/>
      <c r="J9814" s="14" t="s">
        <v>31</v>
      </c>
      <c r="K9814" s="14" t="s">
        <v>32</v>
      </c>
      <c r="L9814" s="16">
        <v>955</v>
      </c>
    </row>
    <row r="9815" spans="1:12" s="1" customFormat="1" ht="409.2" customHeight="1" x14ac:dyDescent="0.15">
      <c r="A9815" s="918"/>
      <c r="B9815" s="921"/>
      <c r="C9815" s="922"/>
      <c r="D9815" s="923"/>
      <c r="E9815" s="921"/>
      <c r="F9815" s="921"/>
      <c r="G9815" s="921"/>
      <c r="H9815" s="924" t="s">
        <v>33</v>
      </c>
      <c r="I9815" s="924"/>
      <c r="J9815" s="921" t="s">
        <v>31</v>
      </c>
      <c r="K9815" s="921" t="s">
        <v>31</v>
      </c>
      <c r="L9815" s="925">
        <v>0</v>
      </c>
    </row>
    <row r="9816" spans="1:12" s="1" customFormat="1" ht="71.849999999999994" customHeight="1" x14ac:dyDescent="0.15">
      <c r="A9816" s="918"/>
      <c r="B9816" s="921"/>
      <c r="C9816" s="922"/>
      <c r="D9816" s="923"/>
      <c r="E9816" s="921"/>
      <c r="F9816" s="921"/>
      <c r="G9816" s="921"/>
      <c r="H9816" s="924"/>
      <c r="I9816" s="924"/>
      <c r="J9816" s="921"/>
      <c r="K9816" s="921"/>
      <c r="L9816" s="925"/>
    </row>
    <row r="9817" spans="1:12" s="1" customFormat="1" ht="24" customHeight="1" x14ac:dyDescent="0.15">
      <c r="A9817" s="918"/>
      <c r="B9817" s="9" t="s">
        <v>34</v>
      </c>
      <c r="C9817" s="13" t="s">
        <v>35</v>
      </c>
      <c r="D9817" s="13" t="s">
        <v>36</v>
      </c>
      <c r="E9817" s="13" t="s">
        <v>37</v>
      </c>
      <c r="F9817" s="920"/>
      <c r="G9817" s="920"/>
      <c r="H9817" s="924" t="s">
        <v>38</v>
      </c>
      <c r="I9817" s="924"/>
      <c r="J9817" s="921" t="s">
        <v>31</v>
      </c>
      <c r="K9817" s="921" t="s">
        <v>32</v>
      </c>
      <c r="L9817" s="925">
        <v>275</v>
      </c>
    </row>
    <row r="9818" spans="1:12" s="1" customFormat="1" ht="24" customHeight="1" x14ac:dyDescent="0.15">
      <c r="A9818" s="918"/>
      <c r="B9818" s="14" t="s">
        <v>39</v>
      </c>
      <c r="C9818" s="14" t="s">
        <v>342</v>
      </c>
      <c r="D9818" s="15">
        <v>43596</v>
      </c>
      <c r="E9818" s="14" t="s">
        <v>5142</v>
      </c>
      <c r="F9818" s="920"/>
      <c r="G9818" s="920"/>
      <c r="H9818" s="924"/>
      <c r="I9818" s="924"/>
      <c r="J9818" s="921"/>
      <c r="K9818" s="921"/>
      <c r="L9818" s="925"/>
    </row>
    <row r="9819" spans="1:12" s="1" customFormat="1" ht="24" customHeight="1" x14ac:dyDescent="0.15">
      <c r="A9819" s="918">
        <v>1829</v>
      </c>
      <c r="B9819" s="9" t="s">
        <v>22</v>
      </c>
      <c r="C9819" s="13" t="s">
        <v>23</v>
      </c>
      <c r="D9819" s="13" t="s">
        <v>24</v>
      </c>
      <c r="E9819" s="13" t="s">
        <v>25</v>
      </c>
      <c r="F9819" s="919" t="s">
        <v>17</v>
      </c>
      <c r="G9819" s="919"/>
      <c r="H9819" s="920"/>
      <c r="I9819" s="920"/>
      <c r="J9819" s="920"/>
      <c r="K9819" s="920"/>
      <c r="L9819" s="920"/>
    </row>
    <row r="9820" spans="1:12" s="1" customFormat="1" ht="26.25" customHeight="1" x14ac:dyDescent="0.15">
      <c r="A9820" s="918"/>
      <c r="B9820" s="921" t="s">
        <v>5143</v>
      </c>
      <c r="C9820" s="922" t="s">
        <v>5144</v>
      </c>
      <c r="D9820" s="923">
        <v>43560</v>
      </c>
      <c r="E9820" s="921" t="s">
        <v>957</v>
      </c>
      <c r="F9820" s="921" t="s">
        <v>958</v>
      </c>
      <c r="G9820" s="921"/>
      <c r="H9820" s="924" t="s">
        <v>30</v>
      </c>
      <c r="I9820" s="924"/>
      <c r="J9820" s="14" t="s">
        <v>31</v>
      </c>
      <c r="K9820" s="14" t="s">
        <v>31</v>
      </c>
      <c r="L9820" s="16">
        <v>0</v>
      </c>
    </row>
    <row r="9821" spans="1:12" s="1" customFormat="1" ht="409.2" customHeight="1" x14ac:dyDescent="0.15">
      <c r="A9821" s="918"/>
      <c r="B9821" s="921"/>
      <c r="C9821" s="922"/>
      <c r="D9821" s="923"/>
      <c r="E9821" s="921"/>
      <c r="F9821" s="921"/>
      <c r="G9821" s="921"/>
      <c r="H9821" s="924" t="s">
        <v>33</v>
      </c>
      <c r="I9821" s="924"/>
      <c r="J9821" s="921" t="s">
        <v>31</v>
      </c>
      <c r="K9821" s="921" t="s">
        <v>31</v>
      </c>
      <c r="L9821" s="925">
        <v>0</v>
      </c>
    </row>
    <row r="9822" spans="1:12" s="1" customFormat="1" ht="124.35" customHeight="1" x14ac:dyDescent="0.15">
      <c r="A9822" s="918"/>
      <c r="B9822" s="921"/>
      <c r="C9822" s="922"/>
      <c r="D9822" s="923"/>
      <c r="E9822" s="921"/>
      <c r="F9822" s="921"/>
      <c r="G9822" s="921"/>
      <c r="H9822" s="924"/>
      <c r="I9822" s="924"/>
      <c r="J9822" s="921"/>
      <c r="K9822" s="921"/>
      <c r="L9822" s="925"/>
    </row>
    <row r="9823" spans="1:12" s="1" customFormat="1" ht="24" customHeight="1" x14ac:dyDescent="0.15">
      <c r="A9823" s="918"/>
      <c r="B9823" s="9" t="s">
        <v>34</v>
      </c>
      <c r="C9823" s="13" t="s">
        <v>35</v>
      </c>
      <c r="D9823" s="13" t="s">
        <v>36</v>
      </c>
      <c r="E9823" s="13" t="s">
        <v>37</v>
      </c>
      <c r="F9823" s="920"/>
      <c r="G9823" s="920"/>
      <c r="H9823" s="924" t="s">
        <v>38</v>
      </c>
      <c r="I9823" s="924"/>
      <c r="J9823" s="921" t="s">
        <v>31</v>
      </c>
      <c r="K9823" s="921" t="s">
        <v>32</v>
      </c>
      <c r="L9823" s="925">
        <v>660</v>
      </c>
    </row>
    <row r="9824" spans="1:12" s="1" customFormat="1" ht="24" customHeight="1" x14ac:dyDescent="0.15">
      <c r="A9824" s="918"/>
      <c r="B9824" s="14" t="s">
        <v>5145</v>
      </c>
      <c r="C9824" s="14" t="s">
        <v>958</v>
      </c>
      <c r="D9824" s="15">
        <v>43565</v>
      </c>
      <c r="E9824" s="14" t="s">
        <v>2187</v>
      </c>
      <c r="F9824" s="920"/>
      <c r="G9824" s="920"/>
      <c r="H9824" s="924"/>
      <c r="I9824" s="924"/>
      <c r="J9824" s="921"/>
      <c r="K9824" s="921"/>
      <c r="L9824" s="925"/>
    </row>
    <row r="9825" spans="1:12" s="1" customFormat="1" ht="24" customHeight="1" x14ac:dyDescent="0.15">
      <c r="A9825" s="918">
        <v>1830</v>
      </c>
      <c r="B9825" s="9" t="s">
        <v>22</v>
      </c>
      <c r="C9825" s="13" t="s">
        <v>23</v>
      </c>
      <c r="D9825" s="13" t="s">
        <v>24</v>
      </c>
      <c r="E9825" s="13" t="s">
        <v>25</v>
      </c>
      <c r="F9825" s="919" t="s">
        <v>17</v>
      </c>
      <c r="G9825" s="919"/>
      <c r="H9825" s="920"/>
      <c r="I9825" s="920"/>
      <c r="J9825" s="920"/>
      <c r="K9825" s="920"/>
      <c r="L9825" s="920"/>
    </row>
    <row r="9826" spans="1:12" s="1" customFormat="1" ht="26.25" customHeight="1" x14ac:dyDescent="0.15">
      <c r="A9826" s="918"/>
      <c r="B9826" s="921" t="s">
        <v>5143</v>
      </c>
      <c r="C9826" s="922" t="s">
        <v>5146</v>
      </c>
      <c r="D9826" s="923">
        <v>43596</v>
      </c>
      <c r="E9826" s="921" t="s">
        <v>2337</v>
      </c>
      <c r="F9826" s="921" t="s">
        <v>5147</v>
      </c>
      <c r="G9826" s="921"/>
      <c r="H9826" s="924" t="s">
        <v>30</v>
      </c>
      <c r="I9826" s="924"/>
      <c r="J9826" s="14" t="s">
        <v>31</v>
      </c>
      <c r="K9826" s="14" t="s">
        <v>32</v>
      </c>
      <c r="L9826" s="16">
        <v>1215</v>
      </c>
    </row>
    <row r="9827" spans="1:12" s="1" customFormat="1" ht="409.2" customHeight="1" x14ac:dyDescent="0.15">
      <c r="A9827" s="918"/>
      <c r="B9827" s="921"/>
      <c r="C9827" s="922"/>
      <c r="D9827" s="923"/>
      <c r="E9827" s="921"/>
      <c r="F9827" s="921"/>
      <c r="G9827" s="921"/>
      <c r="H9827" s="924" t="s">
        <v>33</v>
      </c>
      <c r="I9827" s="924"/>
      <c r="J9827" s="921" t="s">
        <v>31</v>
      </c>
      <c r="K9827" s="921" t="s">
        <v>32</v>
      </c>
      <c r="L9827" s="925">
        <v>1503</v>
      </c>
    </row>
    <row r="9828" spans="1:12" s="1" customFormat="1" ht="187.35" customHeight="1" x14ac:dyDescent="0.15">
      <c r="A9828" s="918"/>
      <c r="B9828" s="921"/>
      <c r="C9828" s="922"/>
      <c r="D9828" s="923"/>
      <c r="E9828" s="921"/>
      <c r="F9828" s="921"/>
      <c r="G9828" s="921"/>
      <c r="H9828" s="924"/>
      <c r="I9828" s="924"/>
      <c r="J9828" s="921"/>
      <c r="K9828" s="921"/>
      <c r="L9828" s="925"/>
    </row>
    <row r="9829" spans="1:12" s="1" customFormat="1" ht="24" customHeight="1" x14ac:dyDescent="0.15">
      <c r="A9829" s="918"/>
      <c r="B9829" s="9" t="s">
        <v>34</v>
      </c>
      <c r="C9829" s="13" t="s">
        <v>35</v>
      </c>
      <c r="D9829" s="13" t="s">
        <v>36</v>
      </c>
      <c r="E9829" s="13" t="s">
        <v>37</v>
      </c>
      <c r="F9829" s="920"/>
      <c r="G9829" s="920"/>
      <c r="H9829" s="924" t="s">
        <v>38</v>
      </c>
      <c r="I9829" s="924"/>
      <c r="J9829" s="921" t="s">
        <v>31</v>
      </c>
      <c r="K9829" s="921" t="s">
        <v>32</v>
      </c>
      <c r="L9829" s="925">
        <v>400</v>
      </c>
    </row>
    <row r="9830" spans="1:12" s="1" customFormat="1" ht="24" customHeight="1" x14ac:dyDescent="0.15">
      <c r="A9830" s="918"/>
      <c r="B9830" s="14" t="s">
        <v>5145</v>
      </c>
      <c r="C9830" s="14" t="s">
        <v>5147</v>
      </c>
      <c r="D9830" s="15">
        <v>43601</v>
      </c>
      <c r="E9830" s="14" t="s">
        <v>5148</v>
      </c>
      <c r="F9830" s="920"/>
      <c r="G9830" s="920"/>
      <c r="H9830" s="924"/>
      <c r="I9830" s="924"/>
      <c r="J9830" s="921"/>
      <c r="K9830" s="921"/>
      <c r="L9830" s="925"/>
    </row>
    <row r="9831" spans="1:12" s="1" customFormat="1" ht="24" customHeight="1" x14ac:dyDescent="0.15">
      <c r="A9831" s="918">
        <v>1831</v>
      </c>
      <c r="B9831" s="9" t="s">
        <v>22</v>
      </c>
      <c r="C9831" s="13" t="s">
        <v>23</v>
      </c>
      <c r="D9831" s="13" t="s">
        <v>24</v>
      </c>
      <c r="E9831" s="13" t="s">
        <v>25</v>
      </c>
      <c r="F9831" s="919" t="s">
        <v>17</v>
      </c>
      <c r="G9831" s="919"/>
      <c r="H9831" s="920"/>
      <c r="I9831" s="920"/>
      <c r="J9831" s="920"/>
      <c r="K9831" s="920"/>
      <c r="L9831" s="920"/>
    </row>
    <row r="9832" spans="1:12" s="1" customFormat="1" ht="26.25" customHeight="1" x14ac:dyDescent="0.15">
      <c r="A9832" s="918"/>
      <c r="B9832" s="921" t="s">
        <v>5143</v>
      </c>
      <c r="C9832" s="922" t="s">
        <v>5149</v>
      </c>
      <c r="D9832" s="923">
        <v>43624</v>
      </c>
      <c r="E9832" s="921" t="s">
        <v>647</v>
      </c>
      <c r="F9832" s="921" t="s">
        <v>949</v>
      </c>
      <c r="G9832" s="921"/>
      <c r="H9832" s="924" t="s">
        <v>30</v>
      </c>
      <c r="I9832" s="924"/>
      <c r="J9832" s="14" t="s">
        <v>31</v>
      </c>
      <c r="K9832" s="14" t="s">
        <v>32</v>
      </c>
      <c r="L9832" s="16">
        <v>515.20000000000005</v>
      </c>
    </row>
    <row r="9833" spans="1:12" s="1" customFormat="1" ht="409.2" customHeight="1" x14ac:dyDescent="0.15">
      <c r="A9833" s="918"/>
      <c r="B9833" s="921"/>
      <c r="C9833" s="922"/>
      <c r="D9833" s="923"/>
      <c r="E9833" s="921"/>
      <c r="F9833" s="921"/>
      <c r="G9833" s="921"/>
      <c r="H9833" s="924" t="s">
        <v>33</v>
      </c>
      <c r="I9833" s="924"/>
      <c r="J9833" s="921" t="s">
        <v>31</v>
      </c>
      <c r="K9833" s="921" t="s">
        <v>31</v>
      </c>
      <c r="L9833" s="925">
        <v>0</v>
      </c>
    </row>
    <row r="9834" spans="1:12" s="1" customFormat="1" ht="92.85" customHeight="1" x14ac:dyDescent="0.15">
      <c r="A9834" s="918"/>
      <c r="B9834" s="921"/>
      <c r="C9834" s="922"/>
      <c r="D9834" s="923"/>
      <c r="E9834" s="921"/>
      <c r="F9834" s="921"/>
      <c r="G9834" s="921"/>
      <c r="H9834" s="924"/>
      <c r="I9834" s="924"/>
      <c r="J9834" s="921"/>
      <c r="K9834" s="921"/>
      <c r="L9834" s="925"/>
    </row>
    <row r="9835" spans="1:12" s="1" customFormat="1" ht="24" customHeight="1" x14ac:dyDescent="0.15">
      <c r="A9835" s="918"/>
      <c r="B9835" s="9" t="s">
        <v>34</v>
      </c>
      <c r="C9835" s="13" t="s">
        <v>35</v>
      </c>
      <c r="D9835" s="13" t="s">
        <v>36</v>
      </c>
      <c r="E9835" s="13" t="s">
        <v>37</v>
      </c>
      <c r="F9835" s="920"/>
      <c r="G9835" s="920"/>
      <c r="H9835" s="924" t="s">
        <v>38</v>
      </c>
      <c r="I9835" s="924"/>
      <c r="J9835" s="921" t="s">
        <v>31</v>
      </c>
      <c r="K9835" s="921" t="s">
        <v>32</v>
      </c>
      <c r="L9835" s="925">
        <v>1098.43</v>
      </c>
    </row>
    <row r="9836" spans="1:12" s="1" customFormat="1" ht="24" customHeight="1" x14ac:dyDescent="0.15">
      <c r="A9836" s="918"/>
      <c r="B9836" s="14" t="s">
        <v>5145</v>
      </c>
      <c r="C9836" s="14" t="s">
        <v>949</v>
      </c>
      <c r="D9836" s="15">
        <v>43629</v>
      </c>
      <c r="E9836" s="14" t="s">
        <v>5150</v>
      </c>
      <c r="F9836" s="920"/>
      <c r="G9836" s="920"/>
      <c r="H9836" s="924"/>
      <c r="I9836" s="924"/>
      <c r="J9836" s="921"/>
      <c r="K9836" s="921"/>
      <c r="L9836" s="925"/>
    </row>
    <row r="9837" spans="1:12" s="1" customFormat="1" ht="24" customHeight="1" x14ac:dyDescent="0.15">
      <c r="A9837" s="918">
        <v>1832</v>
      </c>
      <c r="B9837" s="9" t="s">
        <v>22</v>
      </c>
      <c r="C9837" s="13" t="s">
        <v>23</v>
      </c>
      <c r="D9837" s="13" t="s">
        <v>24</v>
      </c>
      <c r="E9837" s="13" t="s">
        <v>25</v>
      </c>
      <c r="F9837" s="919" t="s">
        <v>17</v>
      </c>
      <c r="G9837" s="919"/>
      <c r="H9837" s="920"/>
      <c r="I9837" s="920"/>
      <c r="J9837" s="920"/>
      <c r="K9837" s="920"/>
      <c r="L9837" s="920"/>
    </row>
    <row r="9838" spans="1:12" s="1" customFormat="1" ht="26.25" customHeight="1" x14ac:dyDescent="0.15">
      <c r="A9838" s="918"/>
      <c r="B9838" s="921" t="s">
        <v>5151</v>
      </c>
      <c r="C9838" s="922" t="s">
        <v>5152</v>
      </c>
      <c r="D9838" s="923">
        <v>43602</v>
      </c>
      <c r="E9838" s="921" t="s">
        <v>233</v>
      </c>
      <c r="F9838" s="921" t="s">
        <v>459</v>
      </c>
      <c r="G9838" s="921"/>
      <c r="H9838" s="924" t="s">
        <v>30</v>
      </c>
      <c r="I9838" s="924"/>
      <c r="J9838" s="14" t="s">
        <v>31</v>
      </c>
      <c r="K9838" s="14" t="s">
        <v>32</v>
      </c>
      <c r="L9838" s="16">
        <v>1279</v>
      </c>
    </row>
    <row r="9839" spans="1:12" s="1" customFormat="1" ht="409.2" customHeight="1" x14ac:dyDescent="0.15">
      <c r="A9839" s="918"/>
      <c r="B9839" s="921"/>
      <c r="C9839" s="922"/>
      <c r="D9839" s="923"/>
      <c r="E9839" s="921"/>
      <c r="F9839" s="921"/>
      <c r="G9839" s="921"/>
      <c r="H9839" s="924" t="s">
        <v>33</v>
      </c>
      <c r="I9839" s="924"/>
      <c r="J9839" s="921" t="s">
        <v>31</v>
      </c>
      <c r="K9839" s="921" t="s">
        <v>31</v>
      </c>
      <c r="L9839" s="925">
        <v>0</v>
      </c>
    </row>
    <row r="9840" spans="1:12" s="1" customFormat="1" ht="239.85" customHeight="1" x14ac:dyDescent="0.15">
      <c r="A9840" s="918"/>
      <c r="B9840" s="921"/>
      <c r="C9840" s="922"/>
      <c r="D9840" s="923"/>
      <c r="E9840" s="921"/>
      <c r="F9840" s="921"/>
      <c r="G9840" s="921"/>
      <c r="H9840" s="924"/>
      <c r="I9840" s="924"/>
      <c r="J9840" s="921"/>
      <c r="K9840" s="921"/>
      <c r="L9840" s="925"/>
    </row>
    <row r="9841" spans="1:12" s="1" customFormat="1" ht="24" customHeight="1" x14ac:dyDescent="0.15">
      <c r="A9841" s="918"/>
      <c r="B9841" s="9" t="s">
        <v>34</v>
      </c>
      <c r="C9841" s="13" t="s">
        <v>35</v>
      </c>
      <c r="D9841" s="13" t="s">
        <v>36</v>
      </c>
      <c r="E9841" s="13" t="s">
        <v>37</v>
      </c>
      <c r="F9841" s="920"/>
      <c r="G9841" s="920"/>
      <c r="H9841" s="924" t="s">
        <v>38</v>
      </c>
      <c r="I9841" s="924"/>
      <c r="J9841" s="921" t="s">
        <v>31</v>
      </c>
      <c r="K9841" s="921" t="s">
        <v>32</v>
      </c>
      <c r="L9841" s="925">
        <v>120</v>
      </c>
    </row>
    <row r="9842" spans="1:12" s="1" customFormat="1" ht="24" customHeight="1" x14ac:dyDescent="0.15">
      <c r="A9842" s="918"/>
      <c r="B9842" s="14" t="s">
        <v>105</v>
      </c>
      <c r="C9842" s="14" t="s">
        <v>459</v>
      </c>
      <c r="D9842" s="15">
        <v>43615</v>
      </c>
      <c r="E9842" s="14" t="s">
        <v>5153</v>
      </c>
      <c r="F9842" s="920"/>
      <c r="G9842" s="920"/>
      <c r="H9842" s="924"/>
      <c r="I9842" s="924"/>
      <c r="J9842" s="921"/>
      <c r="K9842" s="921"/>
      <c r="L9842" s="925"/>
    </row>
    <row r="9843" spans="1:12" s="1" customFormat="1" ht="24" customHeight="1" x14ac:dyDescent="0.15">
      <c r="A9843" s="918">
        <v>1833</v>
      </c>
      <c r="B9843" s="9" t="s">
        <v>22</v>
      </c>
      <c r="C9843" s="13" t="s">
        <v>23</v>
      </c>
      <c r="D9843" s="13" t="s">
        <v>24</v>
      </c>
      <c r="E9843" s="13" t="s">
        <v>25</v>
      </c>
      <c r="F9843" s="919" t="s">
        <v>17</v>
      </c>
      <c r="G9843" s="919"/>
      <c r="H9843" s="920"/>
      <c r="I9843" s="920"/>
      <c r="J9843" s="920"/>
      <c r="K9843" s="920"/>
      <c r="L9843" s="920"/>
    </row>
    <row r="9844" spans="1:12" s="1" customFormat="1" ht="26.25" customHeight="1" x14ac:dyDescent="0.15">
      <c r="A9844" s="918"/>
      <c r="B9844" s="921" t="s">
        <v>5151</v>
      </c>
      <c r="C9844" s="922" t="s">
        <v>5154</v>
      </c>
      <c r="D9844" s="923">
        <v>43633</v>
      </c>
      <c r="E9844" s="921" t="s">
        <v>151</v>
      </c>
      <c r="F9844" s="921" t="s">
        <v>423</v>
      </c>
      <c r="G9844" s="921"/>
      <c r="H9844" s="924" t="s">
        <v>30</v>
      </c>
      <c r="I9844" s="924"/>
      <c r="J9844" s="14" t="s">
        <v>31</v>
      </c>
      <c r="K9844" s="14" t="s">
        <v>32</v>
      </c>
      <c r="L9844" s="16">
        <v>940</v>
      </c>
    </row>
    <row r="9845" spans="1:12" s="1" customFormat="1" ht="409.2" customHeight="1" x14ac:dyDescent="0.15">
      <c r="A9845" s="918"/>
      <c r="B9845" s="921"/>
      <c r="C9845" s="922"/>
      <c r="D9845" s="923"/>
      <c r="E9845" s="921"/>
      <c r="F9845" s="921"/>
      <c r="G9845" s="921"/>
      <c r="H9845" s="924" t="s">
        <v>33</v>
      </c>
      <c r="I9845" s="924"/>
      <c r="J9845" s="921" t="s">
        <v>31</v>
      </c>
      <c r="K9845" s="921" t="s">
        <v>32</v>
      </c>
      <c r="L9845" s="925">
        <v>551.97</v>
      </c>
    </row>
    <row r="9846" spans="1:12" s="1" customFormat="1" ht="397.35" customHeight="1" x14ac:dyDescent="0.15">
      <c r="A9846" s="918"/>
      <c r="B9846" s="921"/>
      <c r="C9846" s="922"/>
      <c r="D9846" s="923"/>
      <c r="E9846" s="921"/>
      <c r="F9846" s="921"/>
      <c r="G9846" s="921"/>
      <c r="H9846" s="924"/>
      <c r="I9846" s="924"/>
      <c r="J9846" s="921"/>
      <c r="K9846" s="921"/>
      <c r="L9846" s="925"/>
    </row>
    <row r="9847" spans="1:12" s="1" customFormat="1" ht="24" customHeight="1" x14ac:dyDescent="0.15">
      <c r="A9847" s="918"/>
      <c r="B9847" s="9" t="s">
        <v>34</v>
      </c>
      <c r="C9847" s="13" t="s">
        <v>35</v>
      </c>
      <c r="D9847" s="13" t="s">
        <v>36</v>
      </c>
      <c r="E9847" s="13" t="s">
        <v>37</v>
      </c>
      <c r="F9847" s="920"/>
      <c r="G9847" s="920"/>
      <c r="H9847" s="924" t="s">
        <v>38</v>
      </c>
      <c r="I9847" s="924"/>
      <c r="J9847" s="921" t="s">
        <v>31</v>
      </c>
      <c r="K9847" s="921" t="s">
        <v>31</v>
      </c>
      <c r="L9847" s="925">
        <v>0</v>
      </c>
    </row>
    <row r="9848" spans="1:12" s="1" customFormat="1" ht="24" customHeight="1" x14ac:dyDescent="0.15">
      <c r="A9848" s="918"/>
      <c r="B9848" s="14" t="s">
        <v>105</v>
      </c>
      <c r="C9848" s="14" t="s">
        <v>423</v>
      </c>
      <c r="D9848" s="15">
        <v>43637</v>
      </c>
      <c r="E9848" s="14" t="s">
        <v>1459</v>
      </c>
      <c r="F9848" s="920"/>
      <c r="G9848" s="920"/>
      <c r="H9848" s="924"/>
      <c r="I9848" s="924"/>
      <c r="J9848" s="921"/>
      <c r="K9848" s="921"/>
      <c r="L9848" s="925"/>
    </row>
    <row r="9849" spans="1:12" s="1" customFormat="1" ht="24" customHeight="1" x14ac:dyDescent="0.15">
      <c r="A9849" s="918">
        <v>1834</v>
      </c>
      <c r="B9849" s="9" t="s">
        <v>22</v>
      </c>
      <c r="C9849" s="13" t="s">
        <v>23</v>
      </c>
      <c r="D9849" s="13" t="s">
        <v>24</v>
      </c>
      <c r="E9849" s="13" t="s">
        <v>25</v>
      </c>
      <c r="F9849" s="919" t="s">
        <v>17</v>
      </c>
      <c r="G9849" s="919"/>
      <c r="H9849" s="920"/>
      <c r="I9849" s="920"/>
      <c r="J9849" s="920"/>
      <c r="K9849" s="920"/>
      <c r="L9849" s="920"/>
    </row>
    <row r="9850" spans="1:12" s="1" customFormat="1" ht="26.25" customHeight="1" x14ac:dyDescent="0.15">
      <c r="A9850" s="918"/>
      <c r="B9850" s="921" t="s">
        <v>5155</v>
      </c>
      <c r="C9850" s="921" t="s">
        <v>5156</v>
      </c>
      <c r="D9850" s="923">
        <v>43598</v>
      </c>
      <c r="E9850" s="921" t="s">
        <v>2235</v>
      </c>
      <c r="F9850" s="921" t="s">
        <v>4578</v>
      </c>
      <c r="G9850" s="921"/>
      <c r="H9850" s="924" t="s">
        <v>30</v>
      </c>
      <c r="I9850" s="924"/>
      <c r="J9850" s="14" t="s">
        <v>31</v>
      </c>
      <c r="K9850" s="14" t="s">
        <v>32</v>
      </c>
      <c r="L9850" s="16">
        <v>128</v>
      </c>
    </row>
    <row r="9851" spans="1:12" s="1" customFormat="1" ht="71.25" customHeight="1" x14ac:dyDescent="0.15">
      <c r="A9851" s="918"/>
      <c r="B9851" s="921"/>
      <c r="C9851" s="921"/>
      <c r="D9851" s="923"/>
      <c r="E9851" s="921"/>
      <c r="F9851" s="921"/>
      <c r="G9851" s="921"/>
      <c r="H9851" s="924" t="s">
        <v>33</v>
      </c>
      <c r="I9851" s="924"/>
      <c r="J9851" s="14" t="s">
        <v>31</v>
      </c>
      <c r="K9851" s="14" t="s">
        <v>32</v>
      </c>
      <c r="L9851" s="16">
        <v>155</v>
      </c>
    </row>
    <row r="9852" spans="1:12" s="1" customFormat="1" ht="24" customHeight="1" x14ac:dyDescent="0.15">
      <c r="A9852" s="918"/>
      <c r="B9852" s="9" t="s">
        <v>34</v>
      </c>
      <c r="C9852" s="13" t="s">
        <v>35</v>
      </c>
      <c r="D9852" s="13" t="s">
        <v>36</v>
      </c>
      <c r="E9852" s="13" t="s">
        <v>37</v>
      </c>
      <c r="F9852" s="920"/>
      <c r="G9852" s="920"/>
      <c r="H9852" s="924" t="s">
        <v>38</v>
      </c>
      <c r="I9852" s="924"/>
      <c r="J9852" s="921" t="s">
        <v>31</v>
      </c>
      <c r="K9852" s="921" t="s">
        <v>31</v>
      </c>
      <c r="L9852" s="925">
        <v>0</v>
      </c>
    </row>
    <row r="9853" spans="1:12" s="1" customFormat="1" ht="34.5" customHeight="1" x14ac:dyDescent="0.15">
      <c r="A9853" s="918"/>
      <c r="B9853" s="14" t="s">
        <v>496</v>
      </c>
      <c r="C9853" s="14" t="s">
        <v>4578</v>
      </c>
      <c r="D9853" s="15">
        <v>43599</v>
      </c>
      <c r="E9853" s="14" t="s">
        <v>1311</v>
      </c>
      <c r="F9853" s="920"/>
      <c r="G9853" s="920"/>
      <c r="H9853" s="924"/>
      <c r="I9853" s="924"/>
      <c r="J9853" s="921"/>
      <c r="K9853" s="921"/>
      <c r="L9853" s="925"/>
    </row>
    <row r="9854" spans="1:12" s="1" customFormat="1" ht="24" customHeight="1" x14ac:dyDescent="0.15">
      <c r="A9854" s="918">
        <v>1835</v>
      </c>
      <c r="B9854" s="9" t="s">
        <v>22</v>
      </c>
      <c r="C9854" s="13" t="s">
        <v>23</v>
      </c>
      <c r="D9854" s="13" t="s">
        <v>24</v>
      </c>
      <c r="E9854" s="13" t="s">
        <v>25</v>
      </c>
      <c r="F9854" s="919" t="s">
        <v>17</v>
      </c>
      <c r="G9854" s="919"/>
      <c r="H9854" s="920"/>
      <c r="I9854" s="920"/>
      <c r="J9854" s="920"/>
      <c r="K9854" s="920"/>
      <c r="L9854" s="920"/>
    </row>
    <row r="9855" spans="1:12" s="1" customFormat="1" ht="26.25" customHeight="1" x14ac:dyDescent="0.15">
      <c r="A9855" s="918"/>
      <c r="B9855" s="921" t="s">
        <v>5155</v>
      </c>
      <c r="C9855" s="922" t="s">
        <v>5157</v>
      </c>
      <c r="D9855" s="923">
        <v>43617</v>
      </c>
      <c r="E9855" s="921" t="s">
        <v>842</v>
      </c>
      <c r="F9855" s="921" t="s">
        <v>5158</v>
      </c>
      <c r="G9855" s="921"/>
      <c r="H9855" s="924" t="s">
        <v>30</v>
      </c>
      <c r="I9855" s="924"/>
      <c r="J9855" s="14" t="s">
        <v>31</v>
      </c>
      <c r="K9855" s="14" t="s">
        <v>32</v>
      </c>
      <c r="L9855" s="16">
        <v>990</v>
      </c>
    </row>
    <row r="9856" spans="1:12" s="1" customFormat="1" ht="155.25" customHeight="1" x14ac:dyDescent="0.15">
      <c r="A9856" s="918"/>
      <c r="B9856" s="921"/>
      <c r="C9856" s="922"/>
      <c r="D9856" s="923"/>
      <c r="E9856" s="921"/>
      <c r="F9856" s="921"/>
      <c r="G9856" s="921"/>
      <c r="H9856" s="924" t="s">
        <v>33</v>
      </c>
      <c r="I9856" s="924"/>
      <c r="J9856" s="14" t="s">
        <v>31</v>
      </c>
      <c r="K9856" s="14" t="s">
        <v>32</v>
      </c>
      <c r="L9856" s="16">
        <v>2968.26</v>
      </c>
    </row>
    <row r="9857" spans="1:12" s="1" customFormat="1" ht="24" customHeight="1" x14ac:dyDescent="0.15">
      <c r="A9857" s="918"/>
      <c r="B9857" s="9" t="s">
        <v>34</v>
      </c>
      <c r="C9857" s="13" t="s">
        <v>35</v>
      </c>
      <c r="D9857" s="13" t="s">
        <v>36</v>
      </c>
      <c r="E9857" s="13" t="s">
        <v>37</v>
      </c>
      <c r="F9857" s="920"/>
      <c r="G9857" s="920"/>
      <c r="H9857" s="924" t="s">
        <v>38</v>
      </c>
      <c r="I9857" s="924"/>
      <c r="J9857" s="921" t="s">
        <v>31</v>
      </c>
      <c r="K9857" s="921" t="s">
        <v>31</v>
      </c>
      <c r="L9857" s="925">
        <v>0</v>
      </c>
    </row>
    <row r="9858" spans="1:12" s="1" customFormat="1" ht="34.5" customHeight="1" x14ac:dyDescent="0.15">
      <c r="A9858" s="918"/>
      <c r="B9858" s="14" t="s">
        <v>496</v>
      </c>
      <c r="C9858" s="14" t="s">
        <v>5158</v>
      </c>
      <c r="D9858" s="15">
        <v>43624</v>
      </c>
      <c r="E9858" s="14" t="s">
        <v>5159</v>
      </c>
      <c r="F9858" s="920"/>
      <c r="G9858" s="920"/>
      <c r="H9858" s="924"/>
      <c r="I9858" s="924"/>
      <c r="J9858" s="921"/>
      <c r="K9858" s="921"/>
      <c r="L9858" s="925"/>
    </row>
    <row r="9859" spans="1:12" s="1" customFormat="1" ht="24" customHeight="1" x14ac:dyDescent="0.15">
      <c r="A9859" s="918">
        <v>1836</v>
      </c>
      <c r="B9859" s="9" t="s">
        <v>22</v>
      </c>
      <c r="C9859" s="13" t="s">
        <v>23</v>
      </c>
      <c r="D9859" s="13" t="s">
        <v>24</v>
      </c>
      <c r="E9859" s="13" t="s">
        <v>25</v>
      </c>
      <c r="F9859" s="919" t="s">
        <v>17</v>
      </c>
      <c r="G9859" s="919"/>
      <c r="H9859" s="920"/>
      <c r="I9859" s="920"/>
      <c r="J9859" s="920"/>
      <c r="K9859" s="920"/>
      <c r="L9859" s="920"/>
    </row>
    <row r="9860" spans="1:12" s="1" customFormat="1" ht="26.25" customHeight="1" x14ac:dyDescent="0.15">
      <c r="A9860" s="918"/>
      <c r="B9860" s="921" t="s">
        <v>5155</v>
      </c>
      <c r="C9860" s="922" t="s">
        <v>5160</v>
      </c>
      <c r="D9860" s="923">
        <v>43667</v>
      </c>
      <c r="E9860" s="921" t="s">
        <v>151</v>
      </c>
      <c r="F9860" s="921" t="s">
        <v>5161</v>
      </c>
      <c r="G9860" s="921"/>
      <c r="H9860" s="924" t="s">
        <v>30</v>
      </c>
      <c r="I9860" s="924"/>
      <c r="J9860" s="14" t="s">
        <v>31</v>
      </c>
      <c r="K9860" s="14" t="s">
        <v>32</v>
      </c>
      <c r="L9860" s="16">
        <v>514</v>
      </c>
    </row>
    <row r="9861" spans="1:12" s="1" customFormat="1" ht="113.25" customHeight="1" x14ac:dyDescent="0.15">
      <c r="A9861" s="918"/>
      <c r="B9861" s="921"/>
      <c r="C9861" s="922"/>
      <c r="D9861" s="923"/>
      <c r="E9861" s="921"/>
      <c r="F9861" s="921"/>
      <c r="G9861" s="921"/>
      <c r="H9861" s="924" t="s">
        <v>33</v>
      </c>
      <c r="I9861" s="924"/>
      <c r="J9861" s="14" t="s">
        <v>31</v>
      </c>
      <c r="K9861" s="14" t="s">
        <v>32</v>
      </c>
      <c r="L9861" s="16">
        <v>987.99</v>
      </c>
    </row>
    <row r="9862" spans="1:12" s="1" customFormat="1" ht="24" customHeight="1" x14ac:dyDescent="0.15">
      <c r="A9862" s="918"/>
      <c r="B9862" s="9" t="s">
        <v>34</v>
      </c>
      <c r="C9862" s="13" t="s">
        <v>35</v>
      </c>
      <c r="D9862" s="13" t="s">
        <v>36</v>
      </c>
      <c r="E9862" s="13" t="s">
        <v>37</v>
      </c>
      <c r="F9862" s="920"/>
      <c r="G9862" s="920"/>
      <c r="H9862" s="924" t="s">
        <v>38</v>
      </c>
      <c r="I9862" s="924"/>
      <c r="J9862" s="921" t="s">
        <v>31</v>
      </c>
      <c r="K9862" s="921" t="s">
        <v>31</v>
      </c>
      <c r="L9862" s="925">
        <v>0</v>
      </c>
    </row>
    <row r="9863" spans="1:12" s="1" customFormat="1" ht="34.5" customHeight="1" x14ac:dyDescent="0.15">
      <c r="A9863" s="918"/>
      <c r="B9863" s="14" t="s">
        <v>496</v>
      </c>
      <c r="C9863" s="14" t="s">
        <v>5161</v>
      </c>
      <c r="D9863" s="15">
        <v>43669</v>
      </c>
      <c r="E9863" s="14" t="s">
        <v>4344</v>
      </c>
      <c r="F9863" s="920"/>
      <c r="G9863" s="920"/>
      <c r="H9863" s="924"/>
      <c r="I9863" s="924"/>
      <c r="J9863" s="921"/>
      <c r="K9863" s="921"/>
      <c r="L9863" s="925"/>
    </row>
    <row r="9864" spans="1:12" s="1" customFormat="1" ht="24" customHeight="1" x14ac:dyDescent="0.15">
      <c r="A9864" s="918">
        <v>1837</v>
      </c>
      <c r="B9864" s="9" t="s">
        <v>22</v>
      </c>
      <c r="C9864" s="13" t="s">
        <v>23</v>
      </c>
      <c r="D9864" s="13" t="s">
        <v>24</v>
      </c>
      <c r="E9864" s="13" t="s">
        <v>25</v>
      </c>
      <c r="F9864" s="919" t="s">
        <v>17</v>
      </c>
      <c r="G9864" s="919"/>
      <c r="H9864" s="920"/>
      <c r="I9864" s="920"/>
      <c r="J9864" s="920"/>
      <c r="K9864" s="920"/>
      <c r="L9864" s="920"/>
    </row>
    <row r="9865" spans="1:12" s="1" customFormat="1" ht="26.25" customHeight="1" x14ac:dyDescent="0.15">
      <c r="A9865" s="918"/>
      <c r="B9865" s="921" t="s">
        <v>5162</v>
      </c>
      <c r="C9865" s="922" t="s">
        <v>5163</v>
      </c>
      <c r="D9865" s="923">
        <v>43701</v>
      </c>
      <c r="E9865" s="921" t="s">
        <v>1363</v>
      </c>
      <c r="F9865" s="921" t="s">
        <v>2163</v>
      </c>
      <c r="G9865" s="921"/>
      <c r="H9865" s="924" t="s">
        <v>30</v>
      </c>
      <c r="I9865" s="924"/>
      <c r="J9865" s="14" t="s">
        <v>31</v>
      </c>
      <c r="K9865" s="14" t="s">
        <v>31</v>
      </c>
      <c r="L9865" s="16">
        <v>0</v>
      </c>
    </row>
    <row r="9866" spans="1:12" s="1" customFormat="1" ht="123.75" customHeight="1" x14ac:dyDescent="0.15">
      <c r="A9866" s="918"/>
      <c r="B9866" s="921"/>
      <c r="C9866" s="922"/>
      <c r="D9866" s="923"/>
      <c r="E9866" s="921"/>
      <c r="F9866" s="921"/>
      <c r="G9866" s="921"/>
      <c r="H9866" s="924" t="s">
        <v>33</v>
      </c>
      <c r="I9866" s="924"/>
      <c r="J9866" s="14" t="s">
        <v>31</v>
      </c>
      <c r="K9866" s="14" t="s">
        <v>31</v>
      </c>
      <c r="L9866" s="16">
        <v>0</v>
      </c>
    </row>
    <row r="9867" spans="1:12" s="1" customFormat="1" ht="24" customHeight="1" x14ac:dyDescent="0.15">
      <c r="A9867" s="918"/>
      <c r="B9867" s="9" t="s">
        <v>34</v>
      </c>
      <c r="C9867" s="13" t="s">
        <v>35</v>
      </c>
      <c r="D9867" s="13" t="s">
        <v>36</v>
      </c>
      <c r="E9867" s="13" t="s">
        <v>37</v>
      </c>
      <c r="F9867" s="920"/>
      <c r="G9867" s="920"/>
      <c r="H9867" s="924" t="s">
        <v>38</v>
      </c>
      <c r="I9867" s="924"/>
      <c r="J9867" s="921" t="s">
        <v>31</v>
      </c>
      <c r="K9867" s="921" t="s">
        <v>32</v>
      </c>
      <c r="L9867" s="925">
        <v>485</v>
      </c>
    </row>
    <row r="9868" spans="1:12" s="1" customFormat="1" ht="34.5" customHeight="1" x14ac:dyDescent="0.15">
      <c r="A9868" s="918"/>
      <c r="B9868" s="14" t="s">
        <v>5164</v>
      </c>
      <c r="C9868" s="14" t="s">
        <v>2163</v>
      </c>
      <c r="D9868" s="15">
        <v>43707</v>
      </c>
      <c r="E9868" s="14" t="s">
        <v>3270</v>
      </c>
      <c r="F9868" s="920"/>
      <c r="G9868" s="920"/>
      <c r="H9868" s="924"/>
      <c r="I9868" s="924"/>
      <c r="J9868" s="921"/>
      <c r="K9868" s="921"/>
      <c r="L9868" s="925"/>
    </row>
    <row r="9869" spans="1:12" s="1" customFormat="1" ht="24" customHeight="1" x14ac:dyDescent="0.15">
      <c r="A9869" s="918">
        <v>1838</v>
      </c>
      <c r="B9869" s="9" t="s">
        <v>22</v>
      </c>
      <c r="C9869" s="13" t="s">
        <v>23</v>
      </c>
      <c r="D9869" s="13" t="s">
        <v>24</v>
      </c>
      <c r="E9869" s="13" t="s">
        <v>25</v>
      </c>
      <c r="F9869" s="919" t="s">
        <v>17</v>
      </c>
      <c r="G9869" s="919"/>
      <c r="H9869" s="920"/>
      <c r="I9869" s="920"/>
      <c r="J9869" s="920"/>
      <c r="K9869" s="920"/>
      <c r="L9869" s="920"/>
    </row>
    <row r="9870" spans="1:12" s="1" customFormat="1" ht="26.25" customHeight="1" x14ac:dyDescent="0.15">
      <c r="A9870" s="918"/>
      <c r="B9870" s="921" t="s">
        <v>5165</v>
      </c>
      <c r="C9870" s="922" t="s">
        <v>5166</v>
      </c>
      <c r="D9870" s="923">
        <v>43699</v>
      </c>
      <c r="E9870" s="921" t="s">
        <v>5167</v>
      </c>
      <c r="F9870" s="921" t="s">
        <v>5168</v>
      </c>
      <c r="G9870" s="921"/>
      <c r="H9870" s="924" t="s">
        <v>30</v>
      </c>
      <c r="I9870" s="924"/>
      <c r="J9870" s="14" t="s">
        <v>31</v>
      </c>
      <c r="K9870" s="14" t="s">
        <v>32</v>
      </c>
      <c r="L9870" s="16">
        <v>320</v>
      </c>
    </row>
    <row r="9871" spans="1:12" s="1" customFormat="1" ht="409.2" customHeight="1" x14ac:dyDescent="0.15">
      <c r="A9871" s="918"/>
      <c r="B9871" s="921"/>
      <c r="C9871" s="922"/>
      <c r="D9871" s="923"/>
      <c r="E9871" s="921"/>
      <c r="F9871" s="921"/>
      <c r="G9871" s="921"/>
      <c r="H9871" s="924" t="s">
        <v>33</v>
      </c>
      <c r="I9871" s="924"/>
      <c r="J9871" s="921" t="s">
        <v>31</v>
      </c>
      <c r="K9871" s="921" t="s">
        <v>32</v>
      </c>
      <c r="L9871" s="925">
        <v>346.5</v>
      </c>
    </row>
    <row r="9872" spans="1:12" s="1" customFormat="1" ht="50.85" customHeight="1" x14ac:dyDescent="0.15">
      <c r="A9872" s="918"/>
      <c r="B9872" s="921"/>
      <c r="C9872" s="922"/>
      <c r="D9872" s="923"/>
      <c r="E9872" s="921"/>
      <c r="F9872" s="921"/>
      <c r="G9872" s="921"/>
      <c r="H9872" s="924"/>
      <c r="I9872" s="924"/>
      <c r="J9872" s="921"/>
      <c r="K9872" s="921"/>
      <c r="L9872" s="925"/>
    </row>
    <row r="9873" spans="1:12" s="1" customFormat="1" ht="24" customHeight="1" x14ac:dyDescent="0.15">
      <c r="A9873" s="918"/>
      <c r="B9873" s="9" t="s">
        <v>34</v>
      </c>
      <c r="C9873" s="13" t="s">
        <v>35</v>
      </c>
      <c r="D9873" s="13" t="s">
        <v>36</v>
      </c>
      <c r="E9873" s="13" t="s">
        <v>37</v>
      </c>
      <c r="F9873" s="920"/>
      <c r="G9873" s="920"/>
      <c r="H9873" s="924" t="s">
        <v>38</v>
      </c>
      <c r="I9873" s="924"/>
      <c r="J9873" s="921" t="s">
        <v>31</v>
      </c>
      <c r="K9873" s="921" t="s">
        <v>32</v>
      </c>
      <c r="L9873" s="925">
        <v>195.5</v>
      </c>
    </row>
    <row r="9874" spans="1:12" s="1" customFormat="1" ht="24" customHeight="1" x14ac:dyDescent="0.15">
      <c r="A9874" s="918"/>
      <c r="B9874" s="14" t="s">
        <v>1021</v>
      </c>
      <c r="C9874" s="14" t="s">
        <v>5168</v>
      </c>
      <c r="D9874" s="15">
        <v>43701</v>
      </c>
      <c r="E9874" s="14" t="s">
        <v>199</v>
      </c>
      <c r="F9874" s="920"/>
      <c r="G9874" s="920"/>
      <c r="H9874" s="924"/>
      <c r="I9874" s="924"/>
      <c r="J9874" s="921"/>
      <c r="K9874" s="921"/>
      <c r="L9874" s="925"/>
    </row>
    <row r="9875" spans="1:12" s="1" customFormat="1" ht="24" customHeight="1" x14ac:dyDescent="0.15">
      <c r="A9875" s="918">
        <v>1839</v>
      </c>
      <c r="B9875" s="9" t="s">
        <v>22</v>
      </c>
      <c r="C9875" s="13" t="s">
        <v>23</v>
      </c>
      <c r="D9875" s="13" t="s">
        <v>24</v>
      </c>
      <c r="E9875" s="13" t="s">
        <v>25</v>
      </c>
      <c r="F9875" s="919" t="s">
        <v>17</v>
      </c>
      <c r="G9875" s="919"/>
      <c r="H9875" s="920"/>
      <c r="I9875" s="920"/>
      <c r="J9875" s="920"/>
      <c r="K9875" s="920"/>
      <c r="L9875" s="920"/>
    </row>
    <row r="9876" spans="1:12" s="1" customFormat="1" ht="26.25" customHeight="1" x14ac:dyDescent="0.15">
      <c r="A9876" s="918"/>
      <c r="B9876" s="921" t="s">
        <v>5169</v>
      </c>
      <c r="C9876" s="922" t="s">
        <v>5170</v>
      </c>
      <c r="D9876" s="923">
        <v>43562</v>
      </c>
      <c r="E9876" s="921" t="s">
        <v>5171</v>
      </c>
      <c r="F9876" s="921" t="s">
        <v>5172</v>
      </c>
      <c r="G9876" s="921"/>
      <c r="H9876" s="924" t="s">
        <v>30</v>
      </c>
      <c r="I9876" s="924"/>
      <c r="J9876" s="14" t="s">
        <v>31</v>
      </c>
      <c r="K9876" s="14" t="s">
        <v>31</v>
      </c>
      <c r="L9876" s="16">
        <v>0</v>
      </c>
    </row>
    <row r="9877" spans="1:12" s="1" customFormat="1" ht="344.25" customHeight="1" x14ac:dyDescent="0.15">
      <c r="A9877" s="918"/>
      <c r="B9877" s="921"/>
      <c r="C9877" s="922"/>
      <c r="D9877" s="923"/>
      <c r="E9877" s="921"/>
      <c r="F9877" s="921"/>
      <c r="G9877" s="921"/>
      <c r="H9877" s="924" t="s">
        <v>33</v>
      </c>
      <c r="I9877" s="924"/>
      <c r="J9877" s="14" t="s">
        <v>31</v>
      </c>
      <c r="K9877" s="14" t="s">
        <v>31</v>
      </c>
      <c r="L9877" s="16">
        <v>0</v>
      </c>
    </row>
    <row r="9878" spans="1:12" s="1" customFormat="1" ht="24" customHeight="1" x14ac:dyDescent="0.15">
      <c r="A9878" s="918"/>
      <c r="B9878" s="9" t="s">
        <v>34</v>
      </c>
      <c r="C9878" s="13" t="s">
        <v>35</v>
      </c>
      <c r="D9878" s="13" t="s">
        <v>36</v>
      </c>
      <c r="E9878" s="13" t="s">
        <v>37</v>
      </c>
      <c r="F9878" s="920"/>
      <c r="G9878" s="920"/>
      <c r="H9878" s="924" t="s">
        <v>38</v>
      </c>
      <c r="I9878" s="924"/>
      <c r="J9878" s="921" t="s">
        <v>31</v>
      </c>
      <c r="K9878" s="921" t="s">
        <v>32</v>
      </c>
      <c r="L9878" s="925">
        <v>600</v>
      </c>
    </row>
    <row r="9879" spans="1:12" s="1" customFormat="1" ht="24" customHeight="1" x14ac:dyDescent="0.15">
      <c r="A9879" s="918"/>
      <c r="B9879" s="14" t="s">
        <v>5173</v>
      </c>
      <c r="C9879" s="14" t="s">
        <v>5172</v>
      </c>
      <c r="D9879" s="15">
        <v>43567</v>
      </c>
      <c r="E9879" s="14" t="s">
        <v>2807</v>
      </c>
      <c r="F9879" s="920"/>
      <c r="G9879" s="920"/>
      <c r="H9879" s="924"/>
      <c r="I9879" s="924"/>
      <c r="J9879" s="921"/>
      <c r="K9879" s="921"/>
      <c r="L9879" s="925"/>
    </row>
    <row r="9880" spans="1:12" s="1" customFormat="1" ht="24" customHeight="1" x14ac:dyDescent="0.15">
      <c r="A9880" s="918">
        <v>1840</v>
      </c>
      <c r="B9880" s="9" t="s">
        <v>22</v>
      </c>
      <c r="C9880" s="13" t="s">
        <v>23</v>
      </c>
      <c r="D9880" s="13" t="s">
        <v>24</v>
      </c>
      <c r="E9880" s="13" t="s">
        <v>25</v>
      </c>
      <c r="F9880" s="919" t="s">
        <v>17</v>
      </c>
      <c r="G9880" s="919"/>
      <c r="H9880" s="920"/>
      <c r="I9880" s="920"/>
      <c r="J9880" s="920"/>
      <c r="K9880" s="920"/>
      <c r="L9880" s="920"/>
    </row>
    <row r="9881" spans="1:12" s="1" customFormat="1" ht="26.25" customHeight="1" x14ac:dyDescent="0.15">
      <c r="A9881" s="918"/>
      <c r="B9881" s="921" t="s">
        <v>5174</v>
      </c>
      <c r="C9881" s="921" t="s">
        <v>5175</v>
      </c>
      <c r="D9881" s="923">
        <v>43563</v>
      </c>
      <c r="E9881" s="921" t="s">
        <v>298</v>
      </c>
      <c r="F9881" s="921" t="s">
        <v>856</v>
      </c>
      <c r="G9881" s="921"/>
      <c r="H9881" s="924" t="s">
        <v>30</v>
      </c>
      <c r="I9881" s="924"/>
      <c r="J9881" s="14" t="s">
        <v>31</v>
      </c>
      <c r="K9881" s="14" t="s">
        <v>32</v>
      </c>
      <c r="L9881" s="16">
        <v>723.5</v>
      </c>
    </row>
    <row r="9882" spans="1:12" s="1" customFormat="1" ht="18.75" customHeight="1" x14ac:dyDescent="0.15">
      <c r="A9882" s="918"/>
      <c r="B9882" s="921"/>
      <c r="C9882" s="921"/>
      <c r="D9882" s="923"/>
      <c r="E9882" s="921"/>
      <c r="F9882" s="921"/>
      <c r="G9882" s="921"/>
      <c r="H9882" s="924" t="s">
        <v>33</v>
      </c>
      <c r="I9882" s="924"/>
      <c r="J9882" s="14" t="s">
        <v>31</v>
      </c>
      <c r="K9882" s="14" t="s">
        <v>32</v>
      </c>
      <c r="L9882" s="16">
        <v>400</v>
      </c>
    </row>
    <row r="9883" spans="1:12" s="1" customFormat="1" ht="24" customHeight="1" x14ac:dyDescent="0.15">
      <c r="A9883" s="918"/>
      <c r="B9883" s="9" t="s">
        <v>34</v>
      </c>
      <c r="C9883" s="13" t="s">
        <v>35</v>
      </c>
      <c r="D9883" s="13" t="s">
        <v>36</v>
      </c>
      <c r="E9883" s="13" t="s">
        <v>37</v>
      </c>
      <c r="F9883" s="920"/>
      <c r="G9883" s="920"/>
      <c r="H9883" s="924" t="s">
        <v>38</v>
      </c>
      <c r="I9883" s="924"/>
      <c r="J9883" s="921" t="s">
        <v>31</v>
      </c>
      <c r="K9883" s="921" t="s">
        <v>32</v>
      </c>
      <c r="L9883" s="925">
        <v>50</v>
      </c>
    </row>
    <row r="9884" spans="1:12" s="1" customFormat="1" ht="24" customHeight="1" x14ac:dyDescent="0.15">
      <c r="A9884" s="918"/>
      <c r="B9884" s="14" t="s">
        <v>5176</v>
      </c>
      <c r="C9884" s="14" t="s">
        <v>856</v>
      </c>
      <c r="D9884" s="15">
        <v>43565</v>
      </c>
      <c r="E9884" s="14" t="s">
        <v>2660</v>
      </c>
      <c r="F9884" s="920"/>
      <c r="G9884" s="920"/>
      <c r="H9884" s="924"/>
      <c r="I9884" s="924"/>
      <c r="J9884" s="921"/>
      <c r="K9884" s="921"/>
      <c r="L9884" s="925"/>
    </row>
    <row r="9885" spans="1:12" s="1" customFormat="1" ht="24" customHeight="1" x14ac:dyDescent="0.15">
      <c r="A9885" s="918">
        <v>1841</v>
      </c>
      <c r="B9885" s="9" t="s">
        <v>22</v>
      </c>
      <c r="C9885" s="13" t="s">
        <v>23</v>
      </c>
      <c r="D9885" s="13" t="s">
        <v>24</v>
      </c>
      <c r="E9885" s="13" t="s">
        <v>25</v>
      </c>
      <c r="F9885" s="919" t="s">
        <v>17</v>
      </c>
      <c r="G9885" s="919"/>
      <c r="H9885" s="920"/>
      <c r="I9885" s="920"/>
      <c r="J9885" s="920"/>
      <c r="K9885" s="920"/>
      <c r="L9885" s="920"/>
    </row>
    <row r="9886" spans="1:12" s="1" customFormat="1" ht="26.25" customHeight="1" x14ac:dyDescent="0.15">
      <c r="A9886" s="918"/>
      <c r="B9886" s="921" t="s">
        <v>5177</v>
      </c>
      <c r="C9886" s="922" t="s">
        <v>5178</v>
      </c>
      <c r="D9886" s="923">
        <v>43658</v>
      </c>
      <c r="E9886" s="921" t="s">
        <v>43</v>
      </c>
      <c r="F9886" s="921" t="s">
        <v>3101</v>
      </c>
      <c r="G9886" s="921"/>
      <c r="H9886" s="924" t="s">
        <v>30</v>
      </c>
      <c r="I9886" s="924"/>
      <c r="J9886" s="14" t="s">
        <v>31</v>
      </c>
      <c r="K9886" s="14" t="s">
        <v>32</v>
      </c>
      <c r="L9886" s="16">
        <v>1056</v>
      </c>
    </row>
    <row r="9887" spans="1:12" s="1" customFormat="1" ht="409.2" customHeight="1" x14ac:dyDescent="0.15">
      <c r="A9887" s="918"/>
      <c r="B9887" s="921"/>
      <c r="C9887" s="922"/>
      <c r="D9887" s="923"/>
      <c r="E9887" s="921"/>
      <c r="F9887" s="921"/>
      <c r="G9887" s="921"/>
      <c r="H9887" s="924" t="s">
        <v>33</v>
      </c>
      <c r="I9887" s="924"/>
      <c r="J9887" s="921" t="s">
        <v>31</v>
      </c>
      <c r="K9887" s="921" t="s">
        <v>32</v>
      </c>
      <c r="L9887" s="925">
        <v>1200</v>
      </c>
    </row>
    <row r="9888" spans="1:12" s="1" customFormat="1" ht="29.85" customHeight="1" x14ac:dyDescent="0.15">
      <c r="A9888" s="918"/>
      <c r="B9888" s="921"/>
      <c r="C9888" s="922"/>
      <c r="D9888" s="923"/>
      <c r="E9888" s="921"/>
      <c r="F9888" s="921"/>
      <c r="G9888" s="921"/>
      <c r="H9888" s="924"/>
      <c r="I9888" s="924"/>
      <c r="J9888" s="921"/>
      <c r="K9888" s="921"/>
      <c r="L9888" s="925"/>
    </row>
    <row r="9889" spans="1:12" s="1" customFormat="1" ht="24" customHeight="1" x14ac:dyDescent="0.15">
      <c r="A9889" s="918"/>
      <c r="B9889" s="9" t="s">
        <v>34</v>
      </c>
      <c r="C9889" s="13" t="s">
        <v>35</v>
      </c>
      <c r="D9889" s="13" t="s">
        <v>36</v>
      </c>
      <c r="E9889" s="13" t="s">
        <v>37</v>
      </c>
      <c r="F9889" s="920"/>
      <c r="G9889" s="920"/>
      <c r="H9889" s="924" t="s">
        <v>38</v>
      </c>
      <c r="I9889" s="924"/>
      <c r="J9889" s="921" t="s">
        <v>31</v>
      </c>
      <c r="K9889" s="921" t="s">
        <v>31</v>
      </c>
      <c r="L9889" s="925">
        <v>0</v>
      </c>
    </row>
    <row r="9890" spans="1:12" s="1" customFormat="1" ht="24" customHeight="1" x14ac:dyDescent="0.15">
      <c r="A9890" s="918"/>
      <c r="B9890" s="14" t="s">
        <v>1693</v>
      </c>
      <c r="C9890" s="14" t="s">
        <v>3101</v>
      </c>
      <c r="D9890" s="15">
        <v>43664</v>
      </c>
      <c r="E9890" s="14" t="s">
        <v>5179</v>
      </c>
      <c r="F9890" s="920"/>
      <c r="G9890" s="920"/>
      <c r="H9890" s="924"/>
      <c r="I9890" s="924"/>
      <c r="J9890" s="921"/>
      <c r="K9890" s="921"/>
      <c r="L9890" s="925"/>
    </row>
    <row r="9891" spans="1:12" s="1" customFormat="1" ht="24" customHeight="1" x14ac:dyDescent="0.15">
      <c r="A9891" s="918">
        <v>1842</v>
      </c>
      <c r="B9891" s="9" t="s">
        <v>22</v>
      </c>
      <c r="C9891" s="13" t="s">
        <v>23</v>
      </c>
      <c r="D9891" s="13" t="s">
        <v>24</v>
      </c>
      <c r="E9891" s="13" t="s">
        <v>25</v>
      </c>
      <c r="F9891" s="919" t="s">
        <v>17</v>
      </c>
      <c r="G9891" s="919"/>
      <c r="H9891" s="920"/>
      <c r="I9891" s="920"/>
      <c r="J9891" s="920"/>
      <c r="K9891" s="920"/>
      <c r="L9891" s="920"/>
    </row>
    <row r="9892" spans="1:12" s="1" customFormat="1" ht="26.25" customHeight="1" x14ac:dyDescent="0.15">
      <c r="A9892" s="918"/>
      <c r="B9892" s="921" t="s">
        <v>5177</v>
      </c>
      <c r="C9892" s="922" t="s">
        <v>5180</v>
      </c>
      <c r="D9892" s="923">
        <v>43719</v>
      </c>
      <c r="E9892" s="921" t="s">
        <v>351</v>
      </c>
      <c r="F9892" s="921" t="s">
        <v>5181</v>
      </c>
      <c r="G9892" s="921"/>
      <c r="H9892" s="924" t="s">
        <v>30</v>
      </c>
      <c r="I9892" s="924"/>
      <c r="J9892" s="14" t="s">
        <v>31</v>
      </c>
      <c r="K9892" s="14" t="s">
        <v>32</v>
      </c>
      <c r="L9892" s="16">
        <v>375.24</v>
      </c>
    </row>
    <row r="9893" spans="1:12" s="1" customFormat="1" ht="409.2" customHeight="1" x14ac:dyDescent="0.15">
      <c r="A9893" s="918"/>
      <c r="B9893" s="921"/>
      <c r="C9893" s="922"/>
      <c r="D9893" s="923"/>
      <c r="E9893" s="921"/>
      <c r="F9893" s="921"/>
      <c r="G9893" s="921"/>
      <c r="H9893" s="924" t="s">
        <v>33</v>
      </c>
      <c r="I9893" s="924"/>
      <c r="J9893" s="921" t="s">
        <v>31</v>
      </c>
      <c r="K9893" s="921" t="s">
        <v>32</v>
      </c>
      <c r="L9893" s="925">
        <v>483</v>
      </c>
    </row>
    <row r="9894" spans="1:12" s="1" customFormat="1" ht="166.35" customHeight="1" x14ac:dyDescent="0.15">
      <c r="A9894" s="918"/>
      <c r="B9894" s="921"/>
      <c r="C9894" s="922"/>
      <c r="D9894" s="923"/>
      <c r="E9894" s="921"/>
      <c r="F9894" s="921"/>
      <c r="G9894" s="921"/>
      <c r="H9894" s="924"/>
      <c r="I9894" s="924"/>
      <c r="J9894" s="921"/>
      <c r="K9894" s="921"/>
      <c r="L9894" s="925"/>
    </row>
    <row r="9895" spans="1:12" s="1" customFormat="1" ht="24" customHeight="1" x14ac:dyDescent="0.15">
      <c r="A9895" s="918"/>
      <c r="B9895" s="9" t="s">
        <v>34</v>
      </c>
      <c r="C9895" s="13" t="s">
        <v>35</v>
      </c>
      <c r="D9895" s="13" t="s">
        <v>36</v>
      </c>
      <c r="E9895" s="13" t="s">
        <v>37</v>
      </c>
      <c r="F9895" s="920"/>
      <c r="G9895" s="920"/>
      <c r="H9895" s="924" t="s">
        <v>38</v>
      </c>
      <c r="I9895" s="924"/>
      <c r="J9895" s="921" t="s">
        <v>31</v>
      </c>
      <c r="K9895" s="921" t="s">
        <v>32</v>
      </c>
      <c r="L9895" s="925">
        <v>50</v>
      </c>
    </row>
    <row r="9896" spans="1:12" s="1" customFormat="1" ht="24" customHeight="1" x14ac:dyDescent="0.15">
      <c r="A9896" s="918"/>
      <c r="B9896" s="14" t="s">
        <v>1693</v>
      </c>
      <c r="C9896" s="14" t="s">
        <v>5181</v>
      </c>
      <c r="D9896" s="15">
        <v>43721</v>
      </c>
      <c r="E9896" s="14" t="s">
        <v>165</v>
      </c>
      <c r="F9896" s="920"/>
      <c r="G9896" s="920"/>
      <c r="H9896" s="924"/>
      <c r="I9896" s="924"/>
      <c r="J9896" s="921"/>
      <c r="K9896" s="921"/>
      <c r="L9896" s="925"/>
    </row>
    <row r="9897" spans="1:12" s="1" customFormat="1" ht="24" customHeight="1" x14ac:dyDescent="0.15">
      <c r="A9897" s="918">
        <v>1843</v>
      </c>
      <c r="B9897" s="9" t="s">
        <v>22</v>
      </c>
      <c r="C9897" s="13" t="s">
        <v>23</v>
      </c>
      <c r="D9897" s="13" t="s">
        <v>24</v>
      </c>
      <c r="E9897" s="13" t="s">
        <v>25</v>
      </c>
      <c r="F9897" s="919" t="s">
        <v>17</v>
      </c>
      <c r="G9897" s="919"/>
      <c r="H9897" s="920"/>
      <c r="I9897" s="920"/>
      <c r="J9897" s="920"/>
      <c r="K9897" s="920"/>
      <c r="L9897" s="920"/>
    </row>
    <row r="9898" spans="1:12" s="1" customFormat="1" ht="26.25" customHeight="1" x14ac:dyDescent="0.15">
      <c r="A9898" s="918"/>
      <c r="B9898" s="921" t="s">
        <v>5182</v>
      </c>
      <c r="C9898" s="922" t="s">
        <v>5183</v>
      </c>
      <c r="D9898" s="923">
        <v>43578</v>
      </c>
      <c r="E9898" s="921" t="s">
        <v>207</v>
      </c>
      <c r="F9898" s="921" t="s">
        <v>208</v>
      </c>
      <c r="G9898" s="921"/>
      <c r="H9898" s="924" t="s">
        <v>30</v>
      </c>
      <c r="I9898" s="924"/>
      <c r="J9898" s="14" t="s">
        <v>31</v>
      </c>
      <c r="K9898" s="14" t="s">
        <v>31</v>
      </c>
      <c r="L9898" s="16">
        <v>0</v>
      </c>
    </row>
    <row r="9899" spans="1:12" s="1" customFormat="1" ht="228.75" customHeight="1" x14ac:dyDescent="0.15">
      <c r="A9899" s="918"/>
      <c r="B9899" s="921"/>
      <c r="C9899" s="922"/>
      <c r="D9899" s="923"/>
      <c r="E9899" s="921"/>
      <c r="F9899" s="921"/>
      <c r="G9899" s="921"/>
      <c r="H9899" s="924" t="s">
        <v>33</v>
      </c>
      <c r="I9899" s="924"/>
      <c r="J9899" s="14" t="s">
        <v>31</v>
      </c>
      <c r="K9899" s="14" t="s">
        <v>31</v>
      </c>
      <c r="L9899" s="16">
        <v>0</v>
      </c>
    </row>
    <row r="9900" spans="1:12" s="1" customFormat="1" ht="24" customHeight="1" x14ac:dyDescent="0.15">
      <c r="A9900" s="918"/>
      <c r="B9900" s="9" t="s">
        <v>34</v>
      </c>
      <c r="C9900" s="13" t="s">
        <v>35</v>
      </c>
      <c r="D9900" s="13" t="s">
        <v>36</v>
      </c>
      <c r="E9900" s="13" t="s">
        <v>37</v>
      </c>
      <c r="F9900" s="920"/>
      <c r="G9900" s="920"/>
      <c r="H9900" s="924" t="s">
        <v>38</v>
      </c>
      <c r="I9900" s="924"/>
      <c r="J9900" s="921" t="s">
        <v>31</v>
      </c>
      <c r="K9900" s="921" t="s">
        <v>32</v>
      </c>
      <c r="L9900" s="925">
        <v>1515</v>
      </c>
    </row>
    <row r="9901" spans="1:12" s="1" customFormat="1" ht="24" customHeight="1" x14ac:dyDescent="0.15">
      <c r="A9901" s="918"/>
      <c r="B9901" s="14" t="s">
        <v>39</v>
      </c>
      <c r="C9901" s="14" t="s">
        <v>208</v>
      </c>
      <c r="D9901" s="15">
        <v>43582</v>
      </c>
      <c r="E9901" s="14" t="s">
        <v>514</v>
      </c>
      <c r="F9901" s="920"/>
      <c r="G9901" s="920"/>
      <c r="H9901" s="924"/>
      <c r="I9901" s="924"/>
      <c r="J9901" s="921"/>
      <c r="K9901" s="921"/>
      <c r="L9901" s="925"/>
    </row>
    <row r="9902" spans="1:12" s="1" customFormat="1" ht="24" customHeight="1" x14ac:dyDescent="0.15">
      <c r="A9902" s="918">
        <v>1844</v>
      </c>
      <c r="B9902" s="9" t="s">
        <v>22</v>
      </c>
      <c r="C9902" s="13" t="s">
        <v>23</v>
      </c>
      <c r="D9902" s="13" t="s">
        <v>24</v>
      </c>
      <c r="E9902" s="13" t="s">
        <v>25</v>
      </c>
      <c r="F9902" s="919" t="s">
        <v>17</v>
      </c>
      <c r="G9902" s="919"/>
      <c r="H9902" s="920"/>
      <c r="I9902" s="920"/>
      <c r="J9902" s="920"/>
      <c r="K9902" s="920"/>
      <c r="L9902" s="920"/>
    </row>
    <row r="9903" spans="1:12" s="1" customFormat="1" ht="26.25" customHeight="1" x14ac:dyDescent="0.15">
      <c r="A9903" s="918"/>
      <c r="B9903" s="921" t="s">
        <v>5182</v>
      </c>
      <c r="C9903" s="922" t="s">
        <v>5184</v>
      </c>
      <c r="D9903" s="923">
        <v>43720</v>
      </c>
      <c r="E9903" s="921" t="s">
        <v>5185</v>
      </c>
      <c r="F9903" s="921" t="s">
        <v>609</v>
      </c>
      <c r="G9903" s="921"/>
      <c r="H9903" s="924" t="s">
        <v>30</v>
      </c>
      <c r="I9903" s="924"/>
      <c r="J9903" s="14" t="s">
        <v>31</v>
      </c>
      <c r="K9903" s="14" t="s">
        <v>32</v>
      </c>
      <c r="L9903" s="16">
        <v>1019.88</v>
      </c>
    </row>
    <row r="9904" spans="1:12" s="1" customFormat="1" ht="123.75" customHeight="1" x14ac:dyDescent="0.15">
      <c r="A9904" s="918"/>
      <c r="B9904" s="921"/>
      <c r="C9904" s="922"/>
      <c r="D9904" s="923"/>
      <c r="E9904" s="921"/>
      <c r="F9904" s="921"/>
      <c r="G9904" s="921"/>
      <c r="H9904" s="924" t="s">
        <v>33</v>
      </c>
      <c r="I9904" s="924"/>
      <c r="J9904" s="14" t="s">
        <v>31</v>
      </c>
      <c r="K9904" s="14" t="s">
        <v>31</v>
      </c>
      <c r="L9904" s="16">
        <v>0</v>
      </c>
    </row>
    <row r="9905" spans="1:12" s="1" customFormat="1" ht="24" customHeight="1" x14ac:dyDescent="0.15">
      <c r="A9905" s="918"/>
      <c r="B9905" s="9" t="s">
        <v>34</v>
      </c>
      <c r="C9905" s="13" t="s">
        <v>35</v>
      </c>
      <c r="D9905" s="13" t="s">
        <v>36</v>
      </c>
      <c r="E9905" s="13" t="s">
        <v>37</v>
      </c>
      <c r="F9905" s="920"/>
      <c r="G9905" s="920"/>
      <c r="H9905" s="924" t="s">
        <v>38</v>
      </c>
      <c r="I9905" s="924"/>
      <c r="J9905" s="921" t="s">
        <v>31</v>
      </c>
      <c r="K9905" s="921" t="s">
        <v>32</v>
      </c>
      <c r="L9905" s="925">
        <v>561</v>
      </c>
    </row>
    <row r="9906" spans="1:12" s="1" customFormat="1" ht="24" customHeight="1" x14ac:dyDescent="0.15">
      <c r="A9906" s="918"/>
      <c r="B9906" s="14" t="s">
        <v>39</v>
      </c>
      <c r="C9906" s="14" t="s">
        <v>609</v>
      </c>
      <c r="D9906" s="15">
        <v>43725</v>
      </c>
      <c r="E9906" s="14" t="s">
        <v>5186</v>
      </c>
      <c r="F9906" s="920"/>
      <c r="G9906" s="920"/>
      <c r="H9906" s="924"/>
      <c r="I9906" s="924"/>
      <c r="J9906" s="921"/>
      <c r="K9906" s="921"/>
      <c r="L9906" s="925"/>
    </row>
    <row r="9907" spans="1:12" s="1" customFormat="1" ht="24" customHeight="1" x14ac:dyDescent="0.15">
      <c r="A9907" s="918">
        <v>1845</v>
      </c>
      <c r="B9907" s="9" t="s">
        <v>22</v>
      </c>
      <c r="C9907" s="13" t="s">
        <v>23</v>
      </c>
      <c r="D9907" s="13" t="s">
        <v>24</v>
      </c>
      <c r="E9907" s="13" t="s">
        <v>25</v>
      </c>
      <c r="F9907" s="919" t="s">
        <v>17</v>
      </c>
      <c r="G9907" s="919"/>
      <c r="H9907" s="920"/>
      <c r="I9907" s="920"/>
      <c r="J9907" s="920"/>
      <c r="K9907" s="920"/>
      <c r="L9907" s="920"/>
    </row>
    <row r="9908" spans="1:12" s="1" customFormat="1" ht="26.25" customHeight="1" x14ac:dyDescent="0.15">
      <c r="A9908" s="918"/>
      <c r="B9908" s="921" t="s">
        <v>5187</v>
      </c>
      <c r="C9908" s="922" t="s">
        <v>5188</v>
      </c>
      <c r="D9908" s="923">
        <v>43645</v>
      </c>
      <c r="E9908" s="921" t="s">
        <v>1135</v>
      </c>
      <c r="F9908" s="921" t="s">
        <v>4845</v>
      </c>
      <c r="G9908" s="921"/>
      <c r="H9908" s="924" t="s">
        <v>30</v>
      </c>
      <c r="I9908" s="924"/>
      <c r="J9908" s="14" t="s">
        <v>31</v>
      </c>
      <c r="K9908" s="14" t="s">
        <v>32</v>
      </c>
      <c r="L9908" s="16">
        <v>1237.3600000000001</v>
      </c>
    </row>
    <row r="9909" spans="1:12" s="1" customFormat="1" ht="218.25" customHeight="1" x14ac:dyDescent="0.15">
      <c r="A9909" s="918"/>
      <c r="B9909" s="921"/>
      <c r="C9909" s="922"/>
      <c r="D9909" s="923"/>
      <c r="E9909" s="921"/>
      <c r="F9909" s="921"/>
      <c r="G9909" s="921"/>
      <c r="H9909" s="924" t="s">
        <v>33</v>
      </c>
      <c r="I9909" s="924"/>
      <c r="J9909" s="14" t="s">
        <v>31</v>
      </c>
      <c r="K9909" s="14" t="s">
        <v>32</v>
      </c>
      <c r="L9909" s="16">
        <v>2139.6799999999998</v>
      </c>
    </row>
    <row r="9910" spans="1:12" s="1" customFormat="1" ht="24" customHeight="1" x14ac:dyDescent="0.15">
      <c r="A9910" s="918"/>
      <c r="B9910" s="9" t="s">
        <v>34</v>
      </c>
      <c r="C9910" s="13" t="s">
        <v>35</v>
      </c>
      <c r="D9910" s="13" t="s">
        <v>36</v>
      </c>
      <c r="E9910" s="13" t="s">
        <v>37</v>
      </c>
      <c r="F9910" s="920"/>
      <c r="G9910" s="920"/>
      <c r="H9910" s="924" t="s">
        <v>38</v>
      </c>
      <c r="I9910" s="924"/>
      <c r="J9910" s="921" t="s">
        <v>31</v>
      </c>
      <c r="K9910" s="921" t="s">
        <v>31</v>
      </c>
      <c r="L9910" s="925">
        <v>0</v>
      </c>
    </row>
    <row r="9911" spans="1:12" s="1" customFormat="1" ht="24" customHeight="1" x14ac:dyDescent="0.15">
      <c r="A9911" s="918"/>
      <c r="B9911" s="14" t="s">
        <v>39</v>
      </c>
      <c r="C9911" s="14" t="s">
        <v>4845</v>
      </c>
      <c r="D9911" s="15">
        <v>43653</v>
      </c>
      <c r="E9911" s="14" t="s">
        <v>4846</v>
      </c>
      <c r="F9911" s="920"/>
      <c r="G9911" s="920"/>
      <c r="H9911" s="924"/>
      <c r="I9911" s="924"/>
      <c r="J9911" s="921"/>
      <c r="K9911" s="921"/>
      <c r="L9911" s="925"/>
    </row>
    <row r="9912" spans="1:12" s="1" customFormat="1" ht="24" customHeight="1" x14ac:dyDescent="0.15">
      <c r="A9912" s="918">
        <v>1846</v>
      </c>
      <c r="B9912" s="9" t="s">
        <v>22</v>
      </c>
      <c r="C9912" s="13" t="s">
        <v>23</v>
      </c>
      <c r="D9912" s="13" t="s">
        <v>24</v>
      </c>
      <c r="E9912" s="13" t="s">
        <v>25</v>
      </c>
      <c r="F9912" s="919" t="s">
        <v>17</v>
      </c>
      <c r="G9912" s="919"/>
      <c r="H9912" s="920"/>
      <c r="I9912" s="920"/>
      <c r="J9912" s="920"/>
      <c r="K9912" s="920"/>
      <c r="L9912" s="920"/>
    </row>
    <row r="9913" spans="1:12" s="1" customFormat="1" ht="26.25" customHeight="1" x14ac:dyDescent="0.15">
      <c r="A9913" s="918"/>
      <c r="B9913" s="921" t="s">
        <v>5187</v>
      </c>
      <c r="C9913" s="921" t="s">
        <v>5189</v>
      </c>
      <c r="D9913" s="923">
        <v>43691</v>
      </c>
      <c r="E9913" s="921" t="s">
        <v>187</v>
      </c>
      <c r="F9913" s="921" t="s">
        <v>5190</v>
      </c>
      <c r="G9913" s="921"/>
      <c r="H9913" s="924" t="s">
        <v>30</v>
      </c>
      <c r="I9913" s="924"/>
      <c r="J9913" s="14" t="s">
        <v>31</v>
      </c>
      <c r="K9913" s="14" t="s">
        <v>32</v>
      </c>
      <c r="L9913" s="16">
        <v>415.29</v>
      </c>
    </row>
    <row r="9914" spans="1:12" s="1" customFormat="1" ht="102.75" customHeight="1" x14ac:dyDescent="0.15">
      <c r="A9914" s="918"/>
      <c r="B9914" s="921"/>
      <c r="C9914" s="921"/>
      <c r="D9914" s="923"/>
      <c r="E9914" s="921"/>
      <c r="F9914" s="921"/>
      <c r="G9914" s="921"/>
      <c r="H9914" s="924" t="s">
        <v>33</v>
      </c>
      <c r="I9914" s="924"/>
      <c r="J9914" s="14" t="s">
        <v>31</v>
      </c>
      <c r="K9914" s="14" t="s">
        <v>32</v>
      </c>
      <c r="L9914" s="16">
        <v>416.6</v>
      </c>
    </row>
    <row r="9915" spans="1:12" s="1" customFormat="1" ht="24" customHeight="1" x14ac:dyDescent="0.15">
      <c r="A9915" s="918"/>
      <c r="B9915" s="9" t="s">
        <v>34</v>
      </c>
      <c r="C9915" s="13" t="s">
        <v>35</v>
      </c>
      <c r="D9915" s="13" t="s">
        <v>36</v>
      </c>
      <c r="E9915" s="13" t="s">
        <v>37</v>
      </c>
      <c r="F9915" s="920"/>
      <c r="G9915" s="920"/>
      <c r="H9915" s="924" t="s">
        <v>38</v>
      </c>
      <c r="I9915" s="924"/>
      <c r="J9915" s="921" t="s">
        <v>31</v>
      </c>
      <c r="K9915" s="921" t="s">
        <v>31</v>
      </c>
      <c r="L9915" s="925">
        <v>0</v>
      </c>
    </row>
    <row r="9916" spans="1:12" s="1" customFormat="1" ht="24" customHeight="1" x14ac:dyDescent="0.15">
      <c r="A9916" s="918"/>
      <c r="B9916" s="14" t="s">
        <v>39</v>
      </c>
      <c r="C9916" s="14" t="s">
        <v>5190</v>
      </c>
      <c r="D9916" s="15">
        <v>43692</v>
      </c>
      <c r="E9916" s="14" t="s">
        <v>5191</v>
      </c>
      <c r="F9916" s="920"/>
      <c r="G9916" s="920"/>
      <c r="H9916" s="924"/>
      <c r="I9916" s="924"/>
      <c r="J9916" s="921"/>
      <c r="K9916" s="921"/>
      <c r="L9916" s="925"/>
    </row>
    <row r="9917" spans="1:12" s="1" customFormat="1" ht="24" customHeight="1" x14ac:dyDescent="0.15">
      <c r="A9917" s="918">
        <v>1847</v>
      </c>
      <c r="B9917" s="9" t="s">
        <v>22</v>
      </c>
      <c r="C9917" s="13" t="s">
        <v>23</v>
      </c>
      <c r="D9917" s="13" t="s">
        <v>24</v>
      </c>
      <c r="E9917" s="13" t="s">
        <v>25</v>
      </c>
      <c r="F9917" s="919" t="s">
        <v>17</v>
      </c>
      <c r="G9917" s="919"/>
      <c r="H9917" s="920"/>
      <c r="I9917" s="920"/>
      <c r="J9917" s="920"/>
      <c r="K9917" s="920"/>
      <c r="L9917" s="920"/>
    </row>
    <row r="9918" spans="1:12" s="1" customFormat="1" ht="26.25" customHeight="1" x14ac:dyDescent="0.15">
      <c r="A9918" s="918"/>
      <c r="B9918" s="921" t="s">
        <v>5192</v>
      </c>
      <c r="C9918" s="922" t="s">
        <v>5193</v>
      </c>
      <c r="D9918" s="923">
        <v>43593</v>
      </c>
      <c r="E9918" s="921" t="s">
        <v>1039</v>
      </c>
      <c r="F9918" s="921" t="s">
        <v>1040</v>
      </c>
      <c r="G9918" s="921"/>
      <c r="H9918" s="924" t="s">
        <v>30</v>
      </c>
      <c r="I9918" s="924"/>
      <c r="J9918" s="14" t="s">
        <v>31</v>
      </c>
      <c r="K9918" s="14" t="s">
        <v>32</v>
      </c>
      <c r="L9918" s="16">
        <v>900</v>
      </c>
    </row>
    <row r="9919" spans="1:12" s="1" customFormat="1" ht="354.75" customHeight="1" x14ac:dyDescent="0.15">
      <c r="A9919" s="918"/>
      <c r="B9919" s="921"/>
      <c r="C9919" s="922"/>
      <c r="D9919" s="923"/>
      <c r="E9919" s="921"/>
      <c r="F9919" s="921"/>
      <c r="G9919" s="921"/>
      <c r="H9919" s="924" t="s">
        <v>33</v>
      </c>
      <c r="I9919" s="924"/>
      <c r="J9919" s="14" t="s">
        <v>31</v>
      </c>
      <c r="K9919" s="14" t="s">
        <v>32</v>
      </c>
      <c r="L9919" s="16">
        <v>518.03</v>
      </c>
    </row>
    <row r="9920" spans="1:12" s="1" customFormat="1" ht="24" customHeight="1" x14ac:dyDescent="0.15">
      <c r="A9920" s="918"/>
      <c r="B9920" s="9" t="s">
        <v>34</v>
      </c>
      <c r="C9920" s="13" t="s">
        <v>35</v>
      </c>
      <c r="D9920" s="13" t="s">
        <v>36</v>
      </c>
      <c r="E9920" s="13" t="s">
        <v>37</v>
      </c>
      <c r="F9920" s="920"/>
      <c r="G9920" s="920"/>
      <c r="H9920" s="924" t="s">
        <v>38</v>
      </c>
      <c r="I9920" s="924"/>
      <c r="J9920" s="921" t="s">
        <v>31</v>
      </c>
      <c r="K9920" s="921" t="s">
        <v>32</v>
      </c>
      <c r="L9920" s="925">
        <v>599</v>
      </c>
    </row>
    <row r="9921" spans="1:12" s="1" customFormat="1" ht="24" customHeight="1" x14ac:dyDescent="0.15">
      <c r="A9921" s="918"/>
      <c r="B9921" s="14" t="s">
        <v>39</v>
      </c>
      <c r="C9921" s="14" t="s">
        <v>1040</v>
      </c>
      <c r="D9921" s="15">
        <v>43596</v>
      </c>
      <c r="E9921" s="14" t="s">
        <v>384</v>
      </c>
      <c r="F9921" s="920"/>
      <c r="G9921" s="920"/>
      <c r="H9921" s="924"/>
      <c r="I9921" s="924"/>
      <c r="J9921" s="921"/>
      <c r="K9921" s="921"/>
      <c r="L9921" s="925"/>
    </row>
    <row r="9922" spans="1:12" s="1" customFormat="1" ht="24" customHeight="1" x14ac:dyDescent="0.15">
      <c r="A9922" s="918">
        <v>1848</v>
      </c>
      <c r="B9922" s="9" t="s">
        <v>22</v>
      </c>
      <c r="C9922" s="13" t="s">
        <v>23</v>
      </c>
      <c r="D9922" s="13" t="s">
        <v>24</v>
      </c>
      <c r="E9922" s="13" t="s">
        <v>25</v>
      </c>
      <c r="F9922" s="919" t="s">
        <v>17</v>
      </c>
      <c r="G9922" s="919"/>
      <c r="H9922" s="920"/>
      <c r="I9922" s="920"/>
      <c r="J9922" s="920"/>
      <c r="K9922" s="920"/>
      <c r="L9922" s="920"/>
    </row>
    <row r="9923" spans="1:12" s="1" customFormat="1" ht="26.25" customHeight="1" x14ac:dyDescent="0.15">
      <c r="A9923" s="918"/>
      <c r="B9923" s="921" t="s">
        <v>5192</v>
      </c>
      <c r="C9923" s="922" t="s">
        <v>5194</v>
      </c>
      <c r="D9923" s="923">
        <v>43629</v>
      </c>
      <c r="E9923" s="921" t="s">
        <v>313</v>
      </c>
      <c r="F9923" s="921" t="s">
        <v>5195</v>
      </c>
      <c r="G9923" s="921"/>
      <c r="H9923" s="924" t="s">
        <v>30</v>
      </c>
      <c r="I9923" s="924"/>
      <c r="J9923" s="14" t="s">
        <v>31</v>
      </c>
      <c r="K9923" s="14" t="s">
        <v>32</v>
      </c>
      <c r="L9923" s="16">
        <v>779</v>
      </c>
    </row>
    <row r="9924" spans="1:12" s="1" customFormat="1" ht="333.75" customHeight="1" x14ac:dyDescent="0.15">
      <c r="A9924" s="918"/>
      <c r="B9924" s="921"/>
      <c r="C9924" s="922"/>
      <c r="D9924" s="923"/>
      <c r="E9924" s="921"/>
      <c r="F9924" s="921"/>
      <c r="G9924" s="921"/>
      <c r="H9924" s="924" t="s">
        <v>33</v>
      </c>
      <c r="I9924" s="924"/>
      <c r="J9924" s="14" t="s">
        <v>31</v>
      </c>
      <c r="K9924" s="14" t="s">
        <v>32</v>
      </c>
      <c r="L9924" s="16">
        <v>1700</v>
      </c>
    </row>
    <row r="9925" spans="1:12" s="1" customFormat="1" ht="24" customHeight="1" x14ac:dyDescent="0.15">
      <c r="A9925" s="918"/>
      <c r="B9925" s="9" t="s">
        <v>34</v>
      </c>
      <c r="C9925" s="13" t="s">
        <v>35</v>
      </c>
      <c r="D9925" s="13" t="s">
        <v>36</v>
      </c>
      <c r="E9925" s="13" t="s">
        <v>37</v>
      </c>
      <c r="F9925" s="920"/>
      <c r="G9925" s="920"/>
      <c r="H9925" s="924" t="s">
        <v>38</v>
      </c>
      <c r="I9925" s="924"/>
      <c r="J9925" s="921" t="s">
        <v>31</v>
      </c>
      <c r="K9925" s="921" t="s">
        <v>32</v>
      </c>
      <c r="L9925" s="925">
        <v>695</v>
      </c>
    </row>
    <row r="9926" spans="1:12" s="1" customFormat="1" ht="24" customHeight="1" x14ac:dyDescent="0.15">
      <c r="A9926" s="918"/>
      <c r="B9926" s="14" t="s">
        <v>39</v>
      </c>
      <c r="C9926" s="14" t="s">
        <v>5195</v>
      </c>
      <c r="D9926" s="15">
        <v>43632</v>
      </c>
      <c r="E9926" s="14" t="s">
        <v>5196</v>
      </c>
      <c r="F9926" s="920"/>
      <c r="G9926" s="920"/>
      <c r="H9926" s="924"/>
      <c r="I9926" s="924"/>
      <c r="J9926" s="921"/>
      <c r="K9926" s="921"/>
      <c r="L9926" s="925"/>
    </row>
    <row r="9927" spans="1:12" s="1" customFormat="1" ht="24" customHeight="1" x14ac:dyDescent="0.15">
      <c r="A9927" s="918">
        <v>1849</v>
      </c>
      <c r="B9927" s="9" t="s">
        <v>22</v>
      </c>
      <c r="C9927" s="13" t="s">
        <v>23</v>
      </c>
      <c r="D9927" s="13" t="s">
        <v>24</v>
      </c>
      <c r="E9927" s="13" t="s">
        <v>25</v>
      </c>
      <c r="F9927" s="919" t="s">
        <v>17</v>
      </c>
      <c r="G9927" s="919"/>
      <c r="H9927" s="920"/>
      <c r="I9927" s="920"/>
      <c r="J9927" s="920"/>
      <c r="K9927" s="920"/>
      <c r="L9927" s="920"/>
    </row>
    <row r="9928" spans="1:12" s="1" customFormat="1" ht="26.25" customHeight="1" x14ac:dyDescent="0.15">
      <c r="A9928" s="918"/>
      <c r="B9928" s="921" t="s">
        <v>5197</v>
      </c>
      <c r="C9928" s="922" t="s">
        <v>5198</v>
      </c>
      <c r="D9928" s="923">
        <v>43605</v>
      </c>
      <c r="E9928" s="921" t="s">
        <v>233</v>
      </c>
      <c r="F9928" s="921" t="s">
        <v>5199</v>
      </c>
      <c r="G9928" s="921"/>
      <c r="H9928" s="924" t="s">
        <v>30</v>
      </c>
      <c r="I9928" s="924"/>
      <c r="J9928" s="14" t="s">
        <v>31</v>
      </c>
      <c r="K9928" s="14" t="s">
        <v>32</v>
      </c>
      <c r="L9928" s="16">
        <v>804</v>
      </c>
    </row>
    <row r="9929" spans="1:12" s="1" customFormat="1" ht="409.2" customHeight="1" x14ac:dyDescent="0.15">
      <c r="A9929" s="918"/>
      <c r="B9929" s="921"/>
      <c r="C9929" s="922"/>
      <c r="D9929" s="923"/>
      <c r="E9929" s="921"/>
      <c r="F9929" s="921"/>
      <c r="G9929" s="921"/>
      <c r="H9929" s="924" t="s">
        <v>33</v>
      </c>
      <c r="I9929" s="924"/>
      <c r="J9929" s="921" t="s">
        <v>31</v>
      </c>
      <c r="K9929" s="921" t="s">
        <v>32</v>
      </c>
      <c r="L9929" s="925">
        <v>1590.43</v>
      </c>
    </row>
    <row r="9930" spans="1:12" s="1" customFormat="1" ht="71.849999999999994" customHeight="1" x14ac:dyDescent="0.15">
      <c r="A9930" s="918"/>
      <c r="B9930" s="921"/>
      <c r="C9930" s="922"/>
      <c r="D9930" s="923"/>
      <c r="E9930" s="921"/>
      <c r="F9930" s="921"/>
      <c r="G9930" s="921"/>
      <c r="H9930" s="924"/>
      <c r="I9930" s="924"/>
      <c r="J9930" s="921"/>
      <c r="K9930" s="921"/>
      <c r="L9930" s="925"/>
    </row>
    <row r="9931" spans="1:12" s="1" customFormat="1" ht="24" customHeight="1" x14ac:dyDescent="0.15">
      <c r="A9931" s="918"/>
      <c r="B9931" s="9" t="s">
        <v>34</v>
      </c>
      <c r="C9931" s="13" t="s">
        <v>35</v>
      </c>
      <c r="D9931" s="13" t="s">
        <v>36</v>
      </c>
      <c r="E9931" s="13" t="s">
        <v>37</v>
      </c>
      <c r="F9931" s="920"/>
      <c r="G9931" s="920"/>
      <c r="H9931" s="924" t="s">
        <v>38</v>
      </c>
      <c r="I9931" s="924"/>
      <c r="J9931" s="921" t="s">
        <v>31</v>
      </c>
      <c r="K9931" s="921" t="s">
        <v>31</v>
      </c>
      <c r="L9931" s="925">
        <v>0</v>
      </c>
    </row>
    <row r="9932" spans="1:12" s="1" customFormat="1" ht="24" customHeight="1" x14ac:dyDescent="0.15">
      <c r="A9932" s="918"/>
      <c r="B9932" s="14" t="s">
        <v>204</v>
      </c>
      <c r="C9932" s="14" t="s">
        <v>5199</v>
      </c>
      <c r="D9932" s="15">
        <v>43618</v>
      </c>
      <c r="E9932" s="14" t="s">
        <v>5200</v>
      </c>
      <c r="F9932" s="920"/>
      <c r="G9932" s="920"/>
      <c r="H9932" s="924"/>
      <c r="I9932" s="924"/>
      <c r="J9932" s="921"/>
      <c r="K9932" s="921"/>
      <c r="L9932" s="925"/>
    </row>
    <row r="9933" spans="1:12" s="1" customFormat="1" ht="24" customHeight="1" x14ac:dyDescent="0.15">
      <c r="A9933" s="918">
        <v>1850</v>
      </c>
      <c r="B9933" s="9" t="s">
        <v>22</v>
      </c>
      <c r="C9933" s="13" t="s">
        <v>23</v>
      </c>
      <c r="D9933" s="13" t="s">
        <v>24</v>
      </c>
      <c r="E9933" s="13" t="s">
        <v>25</v>
      </c>
      <c r="F9933" s="919" t="s">
        <v>17</v>
      </c>
      <c r="G9933" s="919"/>
      <c r="H9933" s="920"/>
      <c r="I9933" s="920"/>
      <c r="J9933" s="920"/>
      <c r="K9933" s="920"/>
      <c r="L9933" s="920"/>
    </row>
    <row r="9934" spans="1:12" s="1" customFormat="1" ht="26.25" customHeight="1" x14ac:dyDescent="0.15">
      <c r="A9934" s="918"/>
      <c r="B9934" s="921" t="s">
        <v>5201</v>
      </c>
      <c r="C9934" s="922" t="s">
        <v>5202</v>
      </c>
      <c r="D9934" s="923">
        <v>43624</v>
      </c>
      <c r="E9934" s="921" t="s">
        <v>1164</v>
      </c>
      <c r="F9934" s="921" t="s">
        <v>1167</v>
      </c>
      <c r="G9934" s="921"/>
      <c r="H9934" s="924" t="s">
        <v>30</v>
      </c>
      <c r="I9934" s="924"/>
      <c r="J9934" s="14" t="s">
        <v>31</v>
      </c>
      <c r="K9934" s="14" t="s">
        <v>32</v>
      </c>
      <c r="L9934" s="16">
        <v>303.48</v>
      </c>
    </row>
    <row r="9935" spans="1:12" s="1" customFormat="1" ht="365.25" customHeight="1" x14ac:dyDescent="0.15">
      <c r="A9935" s="918"/>
      <c r="B9935" s="921"/>
      <c r="C9935" s="922"/>
      <c r="D9935" s="923"/>
      <c r="E9935" s="921"/>
      <c r="F9935" s="921"/>
      <c r="G9935" s="921"/>
      <c r="H9935" s="924" t="s">
        <v>33</v>
      </c>
      <c r="I9935" s="924"/>
      <c r="J9935" s="14" t="s">
        <v>31</v>
      </c>
      <c r="K9935" s="14" t="s">
        <v>32</v>
      </c>
      <c r="L9935" s="16">
        <v>2220.83</v>
      </c>
    </row>
    <row r="9936" spans="1:12" s="1" customFormat="1" ht="24" customHeight="1" x14ac:dyDescent="0.15">
      <c r="A9936" s="918"/>
      <c r="B9936" s="9" t="s">
        <v>34</v>
      </c>
      <c r="C9936" s="13" t="s">
        <v>35</v>
      </c>
      <c r="D9936" s="13" t="s">
        <v>36</v>
      </c>
      <c r="E9936" s="13" t="s">
        <v>37</v>
      </c>
      <c r="F9936" s="920"/>
      <c r="G9936" s="920"/>
      <c r="H9936" s="924" t="s">
        <v>38</v>
      </c>
      <c r="I9936" s="924"/>
      <c r="J9936" s="921" t="s">
        <v>31</v>
      </c>
      <c r="K9936" s="921" t="s">
        <v>31</v>
      </c>
      <c r="L9936" s="925">
        <v>0</v>
      </c>
    </row>
    <row r="9937" spans="1:12" s="1" customFormat="1" ht="24" customHeight="1" x14ac:dyDescent="0.15">
      <c r="A9937" s="918"/>
      <c r="B9937" s="14" t="s">
        <v>204</v>
      </c>
      <c r="C9937" s="14" t="s">
        <v>1167</v>
      </c>
      <c r="D9937" s="15">
        <v>43628</v>
      </c>
      <c r="E9937" s="14" t="s">
        <v>2537</v>
      </c>
      <c r="F9937" s="920"/>
      <c r="G9937" s="920"/>
      <c r="H9937" s="924"/>
      <c r="I9937" s="924"/>
      <c r="J9937" s="921"/>
      <c r="K9937" s="921"/>
      <c r="L9937" s="925"/>
    </row>
    <row r="9938" spans="1:12" s="1" customFormat="1" ht="24" customHeight="1" x14ac:dyDescent="0.15">
      <c r="A9938" s="918">
        <v>1851</v>
      </c>
      <c r="B9938" s="9" t="s">
        <v>22</v>
      </c>
      <c r="C9938" s="13" t="s">
        <v>23</v>
      </c>
      <c r="D9938" s="13" t="s">
        <v>24</v>
      </c>
      <c r="E9938" s="13" t="s">
        <v>25</v>
      </c>
      <c r="F9938" s="919" t="s">
        <v>17</v>
      </c>
      <c r="G9938" s="919"/>
      <c r="H9938" s="920"/>
      <c r="I9938" s="920"/>
      <c r="J9938" s="920"/>
      <c r="K9938" s="920"/>
      <c r="L9938" s="920"/>
    </row>
    <row r="9939" spans="1:12" s="1" customFormat="1" ht="26.25" customHeight="1" x14ac:dyDescent="0.15">
      <c r="A9939" s="918"/>
      <c r="B9939" s="921" t="s">
        <v>5201</v>
      </c>
      <c r="C9939" s="922" t="s">
        <v>5203</v>
      </c>
      <c r="D9939" s="923">
        <v>43703</v>
      </c>
      <c r="E9939" s="921" t="s">
        <v>410</v>
      </c>
      <c r="F9939" s="921" t="s">
        <v>5204</v>
      </c>
      <c r="G9939" s="921"/>
      <c r="H9939" s="924" t="s">
        <v>30</v>
      </c>
      <c r="I9939" s="924"/>
      <c r="J9939" s="14" t="s">
        <v>31</v>
      </c>
      <c r="K9939" s="14" t="s">
        <v>32</v>
      </c>
      <c r="L9939" s="16">
        <v>630</v>
      </c>
    </row>
    <row r="9940" spans="1:12" s="1" customFormat="1" ht="302.25" customHeight="1" x14ac:dyDescent="0.15">
      <c r="A9940" s="918"/>
      <c r="B9940" s="921"/>
      <c r="C9940" s="922"/>
      <c r="D9940" s="923"/>
      <c r="E9940" s="921"/>
      <c r="F9940" s="921"/>
      <c r="G9940" s="921"/>
      <c r="H9940" s="924" t="s">
        <v>33</v>
      </c>
      <c r="I9940" s="924"/>
      <c r="J9940" s="14" t="s">
        <v>31</v>
      </c>
      <c r="K9940" s="14" t="s">
        <v>32</v>
      </c>
      <c r="L9940" s="16">
        <v>12547.7</v>
      </c>
    </row>
    <row r="9941" spans="1:12" s="1" customFormat="1" ht="24" customHeight="1" x14ac:dyDescent="0.15">
      <c r="A9941" s="918"/>
      <c r="B9941" s="9" t="s">
        <v>34</v>
      </c>
      <c r="C9941" s="13" t="s">
        <v>35</v>
      </c>
      <c r="D9941" s="13" t="s">
        <v>36</v>
      </c>
      <c r="E9941" s="13" t="s">
        <v>37</v>
      </c>
      <c r="F9941" s="920"/>
      <c r="G9941" s="920"/>
      <c r="H9941" s="924" t="s">
        <v>38</v>
      </c>
      <c r="I9941" s="924"/>
      <c r="J9941" s="921" t="s">
        <v>31</v>
      </c>
      <c r="K9941" s="921" t="s">
        <v>32</v>
      </c>
      <c r="L9941" s="925">
        <v>139</v>
      </c>
    </row>
    <row r="9942" spans="1:12" s="1" customFormat="1" ht="24" customHeight="1" x14ac:dyDescent="0.15">
      <c r="A9942" s="918"/>
      <c r="B9942" s="14" t="s">
        <v>204</v>
      </c>
      <c r="C9942" s="14" t="s">
        <v>5204</v>
      </c>
      <c r="D9942" s="15">
        <v>43709</v>
      </c>
      <c r="E9942" s="14" t="s">
        <v>2181</v>
      </c>
      <c r="F9942" s="920"/>
      <c r="G9942" s="920"/>
      <c r="H9942" s="924"/>
      <c r="I9942" s="924"/>
      <c r="J9942" s="921"/>
      <c r="K9942" s="921"/>
      <c r="L9942" s="925"/>
    </row>
    <row r="9943" spans="1:12" s="1" customFormat="1" ht="24" customHeight="1" x14ac:dyDescent="0.15">
      <c r="A9943" s="918">
        <v>1852</v>
      </c>
      <c r="B9943" s="9" t="s">
        <v>22</v>
      </c>
      <c r="C9943" s="13" t="s">
        <v>23</v>
      </c>
      <c r="D9943" s="13" t="s">
        <v>24</v>
      </c>
      <c r="E9943" s="13" t="s">
        <v>25</v>
      </c>
      <c r="F9943" s="919" t="s">
        <v>17</v>
      </c>
      <c r="G9943" s="919"/>
      <c r="H9943" s="920"/>
      <c r="I9943" s="920"/>
      <c r="J9943" s="920"/>
      <c r="K9943" s="920"/>
      <c r="L9943" s="920"/>
    </row>
    <row r="9944" spans="1:12" s="1" customFormat="1" ht="26.25" customHeight="1" x14ac:dyDescent="0.15">
      <c r="A9944" s="918"/>
      <c r="B9944" s="921" t="s">
        <v>5201</v>
      </c>
      <c r="C9944" s="922" t="s">
        <v>5203</v>
      </c>
      <c r="D9944" s="923">
        <v>43703</v>
      </c>
      <c r="E9944" s="921" t="s">
        <v>410</v>
      </c>
      <c r="F9944" s="921" t="s">
        <v>5205</v>
      </c>
      <c r="G9944" s="921"/>
      <c r="H9944" s="924" t="s">
        <v>30</v>
      </c>
      <c r="I9944" s="924"/>
      <c r="J9944" s="14" t="s">
        <v>31</v>
      </c>
      <c r="K9944" s="14" t="s">
        <v>32</v>
      </c>
      <c r="L9944" s="16">
        <v>382.6</v>
      </c>
    </row>
    <row r="9945" spans="1:12" s="1" customFormat="1" ht="302.25" customHeight="1" x14ac:dyDescent="0.15">
      <c r="A9945" s="918"/>
      <c r="B9945" s="921"/>
      <c r="C9945" s="922"/>
      <c r="D9945" s="923"/>
      <c r="E9945" s="921"/>
      <c r="F9945" s="921"/>
      <c r="G9945" s="921"/>
      <c r="H9945" s="924" t="s">
        <v>33</v>
      </c>
      <c r="I9945" s="924"/>
      <c r="J9945" s="14" t="s">
        <v>31</v>
      </c>
      <c r="K9945" s="14" t="s">
        <v>32</v>
      </c>
      <c r="L9945" s="16">
        <v>505.2</v>
      </c>
    </row>
    <row r="9946" spans="1:12" s="1" customFormat="1" ht="24" customHeight="1" x14ac:dyDescent="0.15">
      <c r="A9946" s="918"/>
      <c r="B9946" s="9" t="s">
        <v>34</v>
      </c>
      <c r="C9946" s="13" t="s">
        <v>35</v>
      </c>
      <c r="D9946" s="13" t="s">
        <v>36</v>
      </c>
      <c r="E9946" s="13" t="s">
        <v>37</v>
      </c>
      <c r="F9946" s="920"/>
      <c r="G9946" s="920"/>
      <c r="H9946" s="924" t="s">
        <v>38</v>
      </c>
      <c r="I9946" s="924"/>
      <c r="J9946" s="921" t="s">
        <v>31</v>
      </c>
      <c r="K9946" s="921" t="s">
        <v>31</v>
      </c>
      <c r="L9946" s="925">
        <v>0</v>
      </c>
    </row>
    <row r="9947" spans="1:12" s="1" customFormat="1" ht="24" customHeight="1" x14ac:dyDescent="0.15">
      <c r="A9947" s="918"/>
      <c r="B9947" s="14" t="s">
        <v>204</v>
      </c>
      <c r="C9947" s="14" t="s">
        <v>5205</v>
      </c>
      <c r="D9947" s="15">
        <v>43709</v>
      </c>
      <c r="E9947" s="14" t="s">
        <v>2181</v>
      </c>
      <c r="F9947" s="920"/>
      <c r="G9947" s="920"/>
      <c r="H9947" s="924"/>
      <c r="I9947" s="924"/>
      <c r="J9947" s="921"/>
      <c r="K9947" s="921"/>
      <c r="L9947" s="925"/>
    </row>
    <row r="9948" spans="1:12" s="1" customFormat="1" ht="24" customHeight="1" x14ac:dyDescent="0.15">
      <c r="A9948" s="918">
        <v>1853</v>
      </c>
      <c r="B9948" s="9" t="s">
        <v>22</v>
      </c>
      <c r="C9948" s="13" t="s">
        <v>23</v>
      </c>
      <c r="D9948" s="13" t="s">
        <v>24</v>
      </c>
      <c r="E9948" s="13" t="s">
        <v>25</v>
      </c>
      <c r="F9948" s="919" t="s">
        <v>17</v>
      </c>
      <c r="G9948" s="919"/>
      <c r="H9948" s="920"/>
      <c r="I9948" s="920"/>
      <c r="J9948" s="920"/>
      <c r="K9948" s="920"/>
      <c r="L9948" s="920"/>
    </row>
    <row r="9949" spans="1:12" s="1" customFormat="1" ht="26.25" customHeight="1" x14ac:dyDescent="0.15">
      <c r="A9949" s="918"/>
      <c r="B9949" s="921" t="s">
        <v>5201</v>
      </c>
      <c r="C9949" s="922" t="s">
        <v>5206</v>
      </c>
      <c r="D9949" s="923">
        <v>43728</v>
      </c>
      <c r="E9949" s="921" t="s">
        <v>115</v>
      </c>
      <c r="F9949" s="921" t="s">
        <v>223</v>
      </c>
      <c r="G9949" s="921"/>
      <c r="H9949" s="924" t="s">
        <v>30</v>
      </c>
      <c r="I9949" s="924"/>
      <c r="J9949" s="14" t="s">
        <v>31</v>
      </c>
      <c r="K9949" s="14" t="s">
        <v>32</v>
      </c>
      <c r="L9949" s="16">
        <v>827</v>
      </c>
    </row>
    <row r="9950" spans="1:12" s="1" customFormat="1" ht="312.75" customHeight="1" x14ac:dyDescent="0.15">
      <c r="A9950" s="918"/>
      <c r="B9950" s="921"/>
      <c r="C9950" s="922"/>
      <c r="D9950" s="923"/>
      <c r="E9950" s="921"/>
      <c r="F9950" s="921"/>
      <c r="G9950" s="921"/>
      <c r="H9950" s="924" t="s">
        <v>33</v>
      </c>
      <c r="I9950" s="924"/>
      <c r="J9950" s="14" t="s">
        <v>31</v>
      </c>
      <c r="K9950" s="14" t="s">
        <v>32</v>
      </c>
      <c r="L9950" s="16">
        <v>727.11</v>
      </c>
    </row>
    <row r="9951" spans="1:12" s="1" customFormat="1" ht="24" customHeight="1" x14ac:dyDescent="0.15">
      <c r="A9951" s="918"/>
      <c r="B9951" s="9" t="s">
        <v>34</v>
      </c>
      <c r="C9951" s="13" t="s">
        <v>35</v>
      </c>
      <c r="D9951" s="13" t="s">
        <v>36</v>
      </c>
      <c r="E9951" s="13" t="s">
        <v>37</v>
      </c>
      <c r="F9951" s="920"/>
      <c r="G9951" s="920"/>
      <c r="H9951" s="924" t="s">
        <v>38</v>
      </c>
      <c r="I9951" s="924"/>
      <c r="J9951" s="921" t="s">
        <v>31</v>
      </c>
      <c r="K9951" s="921" t="s">
        <v>32</v>
      </c>
      <c r="L9951" s="925">
        <v>1285</v>
      </c>
    </row>
    <row r="9952" spans="1:12" s="1" customFormat="1" ht="24" customHeight="1" x14ac:dyDescent="0.15">
      <c r="A9952" s="918"/>
      <c r="B9952" s="14" t="s">
        <v>204</v>
      </c>
      <c r="C9952" s="14" t="s">
        <v>223</v>
      </c>
      <c r="D9952" s="15">
        <v>43732</v>
      </c>
      <c r="E9952" s="14" t="s">
        <v>224</v>
      </c>
      <c r="F9952" s="920"/>
      <c r="G9952" s="920"/>
      <c r="H9952" s="924"/>
      <c r="I9952" s="924"/>
      <c r="J9952" s="921"/>
      <c r="K9952" s="921"/>
      <c r="L9952" s="925"/>
    </row>
    <row r="9953" spans="1:12" s="1" customFormat="1" ht="24" customHeight="1" x14ac:dyDescent="0.15">
      <c r="A9953" s="918">
        <v>1854</v>
      </c>
      <c r="B9953" s="9" t="s">
        <v>22</v>
      </c>
      <c r="C9953" s="13" t="s">
        <v>23</v>
      </c>
      <c r="D9953" s="13" t="s">
        <v>24</v>
      </c>
      <c r="E9953" s="13" t="s">
        <v>25</v>
      </c>
      <c r="F9953" s="919" t="s">
        <v>17</v>
      </c>
      <c r="G9953" s="919"/>
      <c r="H9953" s="920"/>
      <c r="I9953" s="920"/>
      <c r="J9953" s="920"/>
      <c r="K9953" s="920"/>
      <c r="L9953" s="920"/>
    </row>
    <row r="9954" spans="1:12" s="1" customFormat="1" ht="26.25" customHeight="1" x14ac:dyDescent="0.15">
      <c r="A9954" s="918"/>
      <c r="B9954" s="921" t="s">
        <v>5207</v>
      </c>
      <c r="C9954" s="922" t="s">
        <v>5208</v>
      </c>
      <c r="D9954" s="923">
        <v>43565</v>
      </c>
      <c r="E9954" s="921" t="s">
        <v>2143</v>
      </c>
      <c r="F9954" s="921" t="s">
        <v>5209</v>
      </c>
      <c r="G9954" s="921"/>
      <c r="H9954" s="924" t="s">
        <v>30</v>
      </c>
      <c r="I9954" s="924"/>
      <c r="J9954" s="14" t="s">
        <v>31</v>
      </c>
      <c r="K9954" s="14" t="s">
        <v>32</v>
      </c>
      <c r="L9954" s="16">
        <v>430.92</v>
      </c>
    </row>
    <row r="9955" spans="1:12" s="1" customFormat="1" ht="207.75" customHeight="1" x14ac:dyDescent="0.15">
      <c r="A9955" s="918"/>
      <c r="B9955" s="921"/>
      <c r="C9955" s="922"/>
      <c r="D9955" s="923"/>
      <c r="E9955" s="921"/>
      <c r="F9955" s="921"/>
      <c r="G9955" s="921"/>
      <c r="H9955" s="924" t="s">
        <v>33</v>
      </c>
      <c r="I9955" s="924"/>
      <c r="J9955" s="14" t="s">
        <v>31</v>
      </c>
      <c r="K9955" s="14" t="s">
        <v>32</v>
      </c>
      <c r="L9955" s="16">
        <v>1465.13</v>
      </c>
    </row>
    <row r="9956" spans="1:12" s="1" customFormat="1" ht="24" customHeight="1" x14ac:dyDescent="0.15">
      <c r="A9956" s="918"/>
      <c r="B9956" s="9" t="s">
        <v>34</v>
      </c>
      <c r="C9956" s="13" t="s">
        <v>35</v>
      </c>
      <c r="D9956" s="13" t="s">
        <v>36</v>
      </c>
      <c r="E9956" s="13" t="s">
        <v>37</v>
      </c>
      <c r="F9956" s="920"/>
      <c r="G9956" s="920"/>
      <c r="H9956" s="924" t="s">
        <v>38</v>
      </c>
      <c r="I9956" s="924"/>
      <c r="J9956" s="921" t="s">
        <v>31</v>
      </c>
      <c r="K9956" s="921" t="s">
        <v>32</v>
      </c>
      <c r="L9956" s="925">
        <v>587.84</v>
      </c>
    </row>
    <row r="9957" spans="1:12" s="1" customFormat="1" ht="34.5" customHeight="1" x14ac:dyDescent="0.15">
      <c r="A9957" s="918"/>
      <c r="B9957" s="14" t="s">
        <v>5210</v>
      </c>
      <c r="C9957" s="14" t="s">
        <v>5209</v>
      </c>
      <c r="D9957" s="15">
        <v>43569</v>
      </c>
      <c r="E9957" s="14" t="s">
        <v>2136</v>
      </c>
      <c r="F9957" s="920"/>
      <c r="G9957" s="920"/>
      <c r="H9957" s="924"/>
      <c r="I9957" s="924"/>
      <c r="J9957" s="921"/>
      <c r="K9957" s="921"/>
      <c r="L9957" s="925"/>
    </row>
    <row r="9958" spans="1:12" s="1" customFormat="1" ht="24" customHeight="1" x14ac:dyDescent="0.15">
      <c r="A9958" s="918">
        <v>1855</v>
      </c>
      <c r="B9958" s="9" t="s">
        <v>22</v>
      </c>
      <c r="C9958" s="13" t="s">
        <v>23</v>
      </c>
      <c r="D9958" s="13" t="s">
        <v>24</v>
      </c>
      <c r="E9958" s="13" t="s">
        <v>25</v>
      </c>
      <c r="F9958" s="919" t="s">
        <v>17</v>
      </c>
      <c r="G9958" s="919"/>
      <c r="H9958" s="920"/>
      <c r="I9958" s="920"/>
      <c r="J9958" s="920"/>
      <c r="K9958" s="920"/>
      <c r="L9958" s="920"/>
    </row>
    <row r="9959" spans="1:12" s="1" customFormat="1" ht="26.25" customHeight="1" x14ac:dyDescent="0.15">
      <c r="A9959" s="918"/>
      <c r="B9959" s="921" t="s">
        <v>5207</v>
      </c>
      <c r="C9959" s="922" t="s">
        <v>5211</v>
      </c>
      <c r="D9959" s="923">
        <v>43727</v>
      </c>
      <c r="E9959" s="921" t="s">
        <v>5212</v>
      </c>
      <c r="F9959" s="921" t="s">
        <v>5213</v>
      </c>
      <c r="G9959" s="921"/>
      <c r="H9959" s="924" t="s">
        <v>30</v>
      </c>
      <c r="I9959" s="924"/>
      <c r="J9959" s="14" t="s">
        <v>31</v>
      </c>
      <c r="K9959" s="14" t="s">
        <v>32</v>
      </c>
      <c r="L9959" s="16">
        <v>469.8</v>
      </c>
    </row>
    <row r="9960" spans="1:12" s="1" customFormat="1" ht="281.25" customHeight="1" x14ac:dyDescent="0.15">
      <c r="A9960" s="918"/>
      <c r="B9960" s="921"/>
      <c r="C9960" s="922"/>
      <c r="D9960" s="923"/>
      <c r="E9960" s="921"/>
      <c r="F9960" s="921"/>
      <c r="G9960" s="921"/>
      <c r="H9960" s="924" t="s">
        <v>33</v>
      </c>
      <c r="I9960" s="924"/>
      <c r="J9960" s="14" t="s">
        <v>31</v>
      </c>
      <c r="K9960" s="14" t="s">
        <v>32</v>
      </c>
      <c r="L9960" s="16">
        <v>768.02</v>
      </c>
    </row>
    <row r="9961" spans="1:12" s="1" customFormat="1" ht="24" customHeight="1" x14ac:dyDescent="0.15">
      <c r="A9961" s="918"/>
      <c r="B9961" s="9" t="s">
        <v>34</v>
      </c>
      <c r="C9961" s="13" t="s">
        <v>35</v>
      </c>
      <c r="D9961" s="13" t="s">
        <v>36</v>
      </c>
      <c r="E9961" s="13" t="s">
        <v>37</v>
      </c>
      <c r="F9961" s="920"/>
      <c r="G9961" s="920"/>
      <c r="H9961" s="924" t="s">
        <v>38</v>
      </c>
      <c r="I9961" s="924"/>
      <c r="J9961" s="921" t="s">
        <v>31</v>
      </c>
      <c r="K9961" s="921" t="s">
        <v>31</v>
      </c>
      <c r="L9961" s="925">
        <v>0</v>
      </c>
    </row>
    <row r="9962" spans="1:12" s="1" customFormat="1" ht="34.5" customHeight="1" x14ac:dyDescent="0.15">
      <c r="A9962" s="918"/>
      <c r="B9962" s="14" t="s">
        <v>5210</v>
      </c>
      <c r="C9962" s="14" t="s">
        <v>5213</v>
      </c>
      <c r="D9962" s="15">
        <v>43735</v>
      </c>
      <c r="E9962" s="14" t="s">
        <v>5214</v>
      </c>
      <c r="F9962" s="920"/>
      <c r="G9962" s="920"/>
      <c r="H9962" s="924"/>
      <c r="I9962" s="924"/>
      <c r="J9962" s="921"/>
      <c r="K9962" s="921"/>
      <c r="L9962" s="925"/>
    </row>
    <row r="9963" spans="1:12" s="1" customFormat="1" ht="24" customHeight="1" x14ac:dyDescent="0.15">
      <c r="A9963" s="918">
        <v>1856</v>
      </c>
      <c r="B9963" s="9" t="s">
        <v>22</v>
      </c>
      <c r="C9963" s="13" t="s">
        <v>23</v>
      </c>
      <c r="D9963" s="13" t="s">
        <v>24</v>
      </c>
      <c r="E9963" s="13" t="s">
        <v>25</v>
      </c>
      <c r="F9963" s="919" t="s">
        <v>17</v>
      </c>
      <c r="G9963" s="919"/>
      <c r="H9963" s="920"/>
      <c r="I9963" s="920"/>
      <c r="J9963" s="920"/>
      <c r="K9963" s="920"/>
      <c r="L9963" s="920"/>
    </row>
    <row r="9964" spans="1:12" s="1" customFormat="1" ht="26.25" customHeight="1" x14ac:dyDescent="0.15">
      <c r="A9964" s="918"/>
      <c r="B9964" s="921" t="s">
        <v>5215</v>
      </c>
      <c r="C9964" s="922" t="s">
        <v>5216</v>
      </c>
      <c r="D9964" s="923">
        <v>43586</v>
      </c>
      <c r="E9964" s="921" t="s">
        <v>1430</v>
      </c>
      <c r="F9964" s="921" t="s">
        <v>1519</v>
      </c>
      <c r="G9964" s="921"/>
      <c r="H9964" s="924" t="s">
        <v>30</v>
      </c>
      <c r="I9964" s="924"/>
      <c r="J9964" s="14" t="s">
        <v>31</v>
      </c>
      <c r="K9964" s="14" t="s">
        <v>32</v>
      </c>
      <c r="L9964" s="16">
        <v>628.25</v>
      </c>
    </row>
    <row r="9965" spans="1:12" s="1" customFormat="1" ht="165.75" customHeight="1" x14ac:dyDescent="0.15">
      <c r="A9965" s="918"/>
      <c r="B9965" s="921"/>
      <c r="C9965" s="922"/>
      <c r="D9965" s="923"/>
      <c r="E9965" s="921"/>
      <c r="F9965" s="921"/>
      <c r="G9965" s="921"/>
      <c r="H9965" s="924" t="s">
        <v>33</v>
      </c>
      <c r="I9965" s="924"/>
      <c r="J9965" s="14" t="s">
        <v>31</v>
      </c>
      <c r="K9965" s="14" t="s">
        <v>32</v>
      </c>
      <c r="L9965" s="16">
        <v>268.61</v>
      </c>
    </row>
    <row r="9966" spans="1:12" s="1" customFormat="1" ht="24" customHeight="1" x14ac:dyDescent="0.15">
      <c r="A9966" s="918"/>
      <c r="B9966" s="9" t="s">
        <v>34</v>
      </c>
      <c r="C9966" s="13" t="s">
        <v>35</v>
      </c>
      <c r="D9966" s="13" t="s">
        <v>36</v>
      </c>
      <c r="E9966" s="13" t="s">
        <v>37</v>
      </c>
      <c r="F9966" s="920"/>
      <c r="G9966" s="920"/>
      <c r="H9966" s="924" t="s">
        <v>38</v>
      </c>
      <c r="I9966" s="924"/>
      <c r="J9966" s="921" t="s">
        <v>31</v>
      </c>
      <c r="K9966" s="921" t="s">
        <v>31</v>
      </c>
      <c r="L9966" s="925">
        <v>0</v>
      </c>
    </row>
    <row r="9967" spans="1:12" s="1" customFormat="1" ht="24" customHeight="1" x14ac:dyDescent="0.15">
      <c r="A9967" s="918"/>
      <c r="B9967" s="14" t="s">
        <v>452</v>
      </c>
      <c r="C9967" s="14" t="s">
        <v>1519</v>
      </c>
      <c r="D9967" s="15">
        <v>43588</v>
      </c>
      <c r="E9967" s="14" t="s">
        <v>376</v>
      </c>
      <c r="F9967" s="920"/>
      <c r="G9967" s="920"/>
      <c r="H9967" s="924"/>
      <c r="I9967" s="924"/>
      <c r="J9967" s="921"/>
      <c r="K9967" s="921"/>
      <c r="L9967" s="925"/>
    </row>
    <row r="9968" spans="1:12" s="1" customFormat="1" ht="24" customHeight="1" x14ac:dyDescent="0.15">
      <c r="A9968" s="918">
        <v>1857</v>
      </c>
      <c r="B9968" s="9" t="s">
        <v>22</v>
      </c>
      <c r="C9968" s="13" t="s">
        <v>23</v>
      </c>
      <c r="D9968" s="13" t="s">
        <v>24</v>
      </c>
      <c r="E9968" s="13" t="s">
        <v>25</v>
      </c>
      <c r="F9968" s="919" t="s">
        <v>17</v>
      </c>
      <c r="G9968" s="919"/>
      <c r="H9968" s="920"/>
      <c r="I9968" s="920"/>
      <c r="J9968" s="920"/>
      <c r="K9968" s="920"/>
      <c r="L9968" s="920"/>
    </row>
    <row r="9969" spans="1:12" s="1" customFormat="1" ht="26.25" customHeight="1" x14ac:dyDescent="0.15">
      <c r="A9969" s="918"/>
      <c r="B9969" s="921" t="s">
        <v>5217</v>
      </c>
      <c r="C9969" s="922" t="s">
        <v>5218</v>
      </c>
      <c r="D9969" s="923">
        <v>43598</v>
      </c>
      <c r="E9969" s="921" t="s">
        <v>839</v>
      </c>
      <c r="F9969" s="921" t="s">
        <v>840</v>
      </c>
      <c r="G9969" s="921"/>
      <c r="H9969" s="924" t="s">
        <v>30</v>
      </c>
      <c r="I9969" s="924"/>
      <c r="J9969" s="14" t="s">
        <v>31</v>
      </c>
      <c r="K9969" s="14" t="s">
        <v>32</v>
      </c>
      <c r="L9969" s="16">
        <v>499</v>
      </c>
    </row>
    <row r="9970" spans="1:12" s="1" customFormat="1" ht="409.2" customHeight="1" x14ac:dyDescent="0.15">
      <c r="A9970" s="918"/>
      <c r="B9970" s="921"/>
      <c r="C9970" s="922"/>
      <c r="D9970" s="923"/>
      <c r="E9970" s="921"/>
      <c r="F9970" s="921"/>
      <c r="G9970" s="921"/>
      <c r="H9970" s="924" t="s">
        <v>33</v>
      </c>
      <c r="I9970" s="924"/>
      <c r="J9970" s="921" t="s">
        <v>31</v>
      </c>
      <c r="K9970" s="921" t="s">
        <v>32</v>
      </c>
      <c r="L9970" s="925">
        <v>360</v>
      </c>
    </row>
    <row r="9971" spans="1:12" s="1" customFormat="1" ht="218.85" customHeight="1" x14ac:dyDescent="0.15">
      <c r="A9971" s="918"/>
      <c r="B9971" s="921"/>
      <c r="C9971" s="922"/>
      <c r="D9971" s="923"/>
      <c r="E9971" s="921"/>
      <c r="F9971" s="921"/>
      <c r="G9971" s="921"/>
      <c r="H9971" s="924"/>
      <c r="I9971" s="924"/>
      <c r="J9971" s="921"/>
      <c r="K9971" s="921"/>
      <c r="L9971" s="925"/>
    </row>
    <row r="9972" spans="1:12" s="1" customFormat="1" ht="24" customHeight="1" x14ac:dyDescent="0.15">
      <c r="A9972" s="918"/>
      <c r="B9972" s="9" t="s">
        <v>34</v>
      </c>
      <c r="C9972" s="13" t="s">
        <v>35</v>
      </c>
      <c r="D9972" s="13" t="s">
        <v>36</v>
      </c>
      <c r="E9972" s="13" t="s">
        <v>37</v>
      </c>
      <c r="F9972" s="920"/>
      <c r="G9972" s="920"/>
      <c r="H9972" s="924" t="s">
        <v>38</v>
      </c>
      <c r="I9972" s="924"/>
      <c r="J9972" s="921" t="s">
        <v>31</v>
      </c>
      <c r="K9972" s="921" t="s">
        <v>32</v>
      </c>
      <c r="L9972" s="925">
        <v>153.4</v>
      </c>
    </row>
    <row r="9973" spans="1:12" s="1" customFormat="1" ht="24" customHeight="1" x14ac:dyDescent="0.15">
      <c r="A9973" s="918"/>
      <c r="B9973" s="14" t="s">
        <v>39</v>
      </c>
      <c r="C9973" s="14" t="s">
        <v>840</v>
      </c>
      <c r="D9973" s="15">
        <v>43600</v>
      </c>
      <c r="E9973" s="14" t="s">
        <v>1975</v>
      </c>
      <c r="F9973" s="920"/>
      <c r="G9973" s="920"/>
      <c r="H9973" s="924"/>
      <c r="I9973" s="924"/>
      <c r="J9973" s="921"/>
      <c r="K9973" s="921"/>
      <c r="L9973" s="925"/>
    </row>
    <row r="9974" spans="1:12" s="1" customFormat="1" ht="24" customHeight="1" x14ac:dyDescent="0.15">
      <c r="A9974" s="918">
        <v>1858</v>
      </c>
      <c r="B9974" s="9" t="s">
        <v>22</v>
      </c>
      <c r="C9974" s="13" t="s">
        <v>23</v>
      </c>
      <c r="D9974" s="13" t="s">
        <v>24</v>
      </c>
      <c r="E9974" s="13" t="s">
        <v>25</v>
      </c>
      <c r="F9974" s="919" t="s">
        <v>17</v>
      </c>
      <c r="G9974" s="919"/>
      <c r="H9974" s="920"/>
      <c r="I9974" s="920"/>
      <c r="J9974" s="920"/>
      <c r="K9974" s="920"/>
      <c r="L9974" s="920"/>
    </row>
    <row r="9975" spans="1:12" s="1" customFormat="1" ht="26.25" customHeight="1" x14ac:dyDescent="0.15">
      <c r="A9975" s="918"/>
      <c r="B9975" s="921" t="s">
        <v>5217</v>
      </c>
      <c r="C9975" s="922" t="s">
        <v>5219</v>
      </c>
      <c r="D9975" s="923">
        <v>43667</v>
      </c>
      <c r="E9975" s="921" t="s">
        <v>5220</v>
      </c>
      <c r="F9975" s="921" t="s">
        <v>5221</v>
      </c>
      <c r="G9975" s="921"/>
      <c r="H9975" s="924" t="s">
        <v>30</v>
      </c>
      <c r="I9975" s="924"/>
      <c r="J9975" s="14" t="s">
        <v>31</v>
      </c>
      <c r="K9975" s="14" t="s">
        <v>31</v>
      </c>
      <c r="L9975" s="16">
        <v>0</v>
      </c>
    </row>
    <row r="9976" spans="1:12" s="1" customFormat="1" ht="409.2" customHeight="1" x14ac:dyDescent="0.15">
      <c r="A9976" s="918"/>
      <c r="B9976" s="921"/>
      <c r="C9976" s="922"/>
      <c r="D9976" s="923"/>
      <c r="E9976" s="921"/>
      <c r="F9976" s="921"/>
      <c r="G9976" s="921"/>
      <c r="H9976" s="924" t="s">
        <v>33</v>
      </c>
      <c r="I9976" s="924"/>
      <c r="J9976" s="921" t="s">
        <v>32</v>
      </c>
      <c r="K9976" s="921" t="s">
        <v>31</v>
      </c>
      <c r="L9976" s="925">
        <v>176.6</v>
      </c>
    </row>
    <row r="9977" spans="1:12" s="1" customFormat="1" ht="409.2" customHeight="1" x14ac:dyDescent="0.15">
      <c r="A9977" s="918"/>
      <c r="B9977" s="921"/>
      <c r="C9977" s="922"/>
      <c r="D9977" s="923"/>
      <c r="E9977" s="921"/>
      <c r="F9977" s="921"/>
      <c r="G9977" s="921"/>
      <c r="H9977" s="924"/>
      <c r="I9977" s="924"/>
      <c r="J9977" s="921"/>
      <c r="K9977" s="921"/>
      <c r="L9977" s="925"/>
    </row>
    <row r="9978" spans="1:12" s="1" customFormat="1" ht="9.4499999999999993" customHeight="1" x14ac:dyDescent="0.15">
      <c r="A9978" s="918"/>
      <c r="B9978" s="921"/>
      <c r="C9978" s="922"/>
      <c r="D9978" s="923"/>
      <c r="E9978" s="921"/>
      <c r="F9978" s="921"/>
      <c r="G9978" s="921"/>
      <c r="H9978" s="924"/>
      <c r="I9978" s="924"/>
      <c r="J9978" s="921"/>
      <c r="K9978" s="921"/>
      <c r="L9978" s="925"/>
    </row>
    <row r="9979" spans="1:12" s="1" customFormat="1" ht="24" customHeight="1" x14ac:dyDescent="0.15">
      <c r="A9979" s="918"/>
      <c r="B9979" s="9" t="s">
        <v>34</v>
      </c>
      <c r="C9979" s="13" t="s">
        <v>35</v>
      </c>
      <c r="D9979" s="13" t="s">
        <v>36</v>
      </c>
      <c r="E9979" s="13" t="s">
        <v>37</v>
      </c>
      <c r="F9979" s="920"/>
      <c r="G9979" s="920"/>
      <c r="H9979" s="924" t="s">
        <v>38</v>
      </c>
      <c r="I9979" s="924"/>
      <c r="J9979" s="921" t="s">
        <v>31</v>
      </c>
      <c r="K9979" s="921" t="s">
        <v>32</v>
      </c>
      <c r="L9979" s="925">
        <v>1375</v>
      </c>
    </row>
    <row r="9980" spans="1:12" s="1" customFormat="1" ht="24" customHeight="1" x14ac:dyDescent="0.15">
      <c r="A9980" s="918"/>
      <c r="B9980" s="14" t="s">
        <v>39</v>
      </c>
      <c r="C9980" s="14" t="s">
        <v>5221</v>
      </c>
      <c r="D9980" s="15">
        <v>43672</v>
      </c>
      <c r="E9980" s="14" t="s">
        <v>850</v>
      </c>
      <c r="F9980" s="920"/>
      <c r="G9980" s="920"/>
      <c r="H9980" s="924"/>
      <c r="I9980" s="924"/>
      <c r="J9980" s="921"/>
      <c r="K9980" s="921"/>
      <c r="L9980" s="925"/>
    </row>
    <row r="9981" spans="1:12" s="1" customFormat="1" ht="24" customHeight="1" x14ac:dyDescent="0.15">
      <c r="A9981" s="918">
        <v>1859</v>
      </c>
      <c r="B9981" s="9" t="s">
        <v>22</v>
      </c>
      <c r="C9981" s="13" t="s">
        <v>23</v>
      </c>
      <c r="D9981" s="13" t="s">
        <v>24</v>
      </c>
      <c r="E9981" s="13" t="s">
        <v>25</v>
      </c>
      <c r="F9981" s="919" t="s">
        <v>17</v>
      </c>
      <c r="G9981" s="919"/>
      <c r="H9981" s="920"/>
      <c r="I9981" s="920"/>
      <c r="J9981" s="920"/>
      <c r="K9981" s="920"/>
      <c r="L9981" s="920"/>
    </row>
    <row r="9982" spans="1:12" s="1" customFormat="1" ht="26.25" customHeight="1" x14ac:dyDescent="0.15">
      <c r="A9982" s="918"/>
      <c r="B9982" s="921" t="s">
        <v>5217</v>
      </c>
      <c r="C9982" s="922" t="s">
        <v>5222</v>
      </c>
      <c r="D9982" s="923">
        <v>43703</v>
      </c>
      <c r="E9982" s="921" t="s">
        <v>785</v>
      </c>
      <c r="F9982" s="921" t="s">
        <v>786</v>
      </c>
      <c r="G9982" s="921"/>
      <c r="H9982" s="924" t="s">
        <v>30</v>
      </c>
      <c r="I9982" s="924"/>
      <c r="J9982" s="14" t="s">
        <v>31</v>
      </c>
      <c r="K9982" s="14" t="s">
        <v>32</v>
      </c>
      <c r="L9982" s="16">
        <v>171</v>
      </c>
    </row>
    <row r="9983" spans="1:12" s="1" customFormat="1" ht="409.2" customHeight="1" x14ac:dyDescent="0.15">
      <c r="A9983" s="918"/>
      <c r="B9983" s="921"/>
      <c r="C9983" s="922"/>
      <c r="D9983" s="923"/>
      <c r="E9983" s="921"/>
      <c r="F9983" s="921"/>
      <c r="G9983" s="921"/>
      <c r="H9983" s="924" t="s">
        <v>33</v>
      </c>
      <c r="I9983" s="924"/>
      <c r="J9983" s="921" t="s">
        <v>31</v>
      </c>
      <c r="K9983" s="921" t="s">
        <v>32</v>
      </c>
      <c r="L9983" s="925">
        <v>467.64</v>
      </c>
    </row>
    <row r="9984" spans="1:12" s="1" customFormat="1" ht="155.85" customHeight="1" x14ac:dyDescent="0.15">
      <c r="A9984" s="918"/>
      <c r="B9984" s="921"/>
      <c r="C9984" s="922"/>
      <c r="D9984" s="923"/>
      <c r="E9984" s="921"/>
      <c r="F9984" s="921"/>
      <c r="G9984" s="921"/>
      <c r="H9984" s="924"/>
      <c r="I9984" s="924"/>
      <c r="J9984" s="921"/>
      <c r="K9984" s="921"/>
      <c r="L9984" s="925"/>
    </row>
    <row r="9985" spans="1:12" s="1" customFormat="1" ht="24" customHeight="1" x14ac:dyDescent="0.15">
      <c r="A9985" s="918"/>
      <c r="B9985" s="9" t="s">
        <v>34</v>
      </c>
      <c r="C9985" s="13" t="s">
        <v>35</v>
      </c>
      <c r="D9985" s="13" t="s">
        <v>36</v>
      </c>
      <c r="E9985" s="13" t="s">
        <v>37</v>
      </c>
      <c r="F9985" s="920"/>
      <c r="G9985" s="920"/>
      <c r="H9985" s="924" t="s">
        <v>38</v>
      </c>
      <c r="I9985" s="924"/>
      <c r="J9985" s="921" t="s">
        <v>31</v>
      </c>
      <c r="K9985" s="921" t="s">
        <v>31</v>
      </c>
      <c r="L9985" s="925">
        <v>0</v>
      </c>
    </row>
    <row r="9986" spans="1:12" s="1" customFormat="1" ht="24" customHeight="1" x14ac:dyDescent="0.15">
      <c r="A9986" s="918"/>
      <c r="B9986" s="14" t="s">
        <v>39</v>
      </c>
      <c r="C9986" s="14" t="s">
        <v>786</v>
      </c>
      <c r="D9986" s="15">
        <v>43704</v>
      </c>
      <c r="E9986" s="14" t="s">
        <v>5223</v>
      </c>
      <c r="F9986" s="920"/>
      <c r="G9986" s="920"/>
      <c r="H9986" s="924"/>
      <c r="I9986" s="924"/>
      <c r="J9986" s="921"/>
      <c r="K9986" s="921"/>
      <c r="L9986" s="925"/>
    </row>
    <row r="9987" spans="1:12" s="1" customFormat="1" ht="24" customHeight="1" x14ac:dyDescent="0.15">
      <c r="A9987" s="918">
        <v>1860</v>
      </c>
      <c r="B9987" s="9" t="s">
        <v>22</v>
      </c>
      <c r="C9987" s="13" t="s">
        <v>23</v>
      </c>
      <c r="D9987" s="13" t="s">
        <v>24</v>
      </c>
      <c r="E9987" s="13" t="s">
        <v>25</v>
      </c>
      <c r="F9987" s="919" t="s">
        <v>17</v>
      </c>
      <c r="G9987" s="919"/>
      <c r="H9987" s="920"/>
      <c r="I9987" s="920"/>
      <c r="J9987" s="920"/>
      <c r="K9987" s="920"/>
      <c r="L9987" s="920"/>
    </row>
    <row r="9988" spans="1:12" s="1" customFormat="1" ht="26.25" customHeight="1" x14ac:dyDescent="0.15">
      <c r="A9988" s="918"/>
      <c r="B9988" s="921" t="s">
        <v>5217</v>
      </c>
      <c r="C9988" s="922" t="s">
        <v>5224</v>
      </c>
      <c r="D9988" s="923">
        <v>43711</v>
      </c>
      <c r="E9988" s="921" t="s">
        <v>1430</v>
      </c>
      <c r="F9988" s="921" t="s">
        <v>5225</v>
      </c>
      <c r="G9988" s="921"/>
      <c r="H9988" s="924" t="s">
        <v>30</v>
      </c>
      <c r="I9988" s="924"/>
      <c r="J9988" s="14" t="s">
        <v>32</v>
      </c>
      <c r="K9988" s="14" t="s">
        <v>31</v>
      </c>
      <c r="L9988" s="16">
        <v>312.45</v>
      </c>
    </row>
    <row r="9989" spans="1:12" s="1" customFormat="1" ht="409.2" customHeight="1" x14ac:dyDescent="0.15">
      <c r="A9989" s="918"/>
      <c r="B9989" s="921"/>
      <c r="C9989" s="922"/>
      <c r="D9989" s="923"/>
      <c r="E9989" s="921"/>
      <c r="F9989" s="921"/>
      <c r="G9989" s="921"/>
      <c r="H9989" s="924" t="s">
        <v>33</v>
      </c>
      <c r="I9989" s="924"/>
      <c r="J9989" s="921" t="s">
        <v>32</v>
      </c>
      <c r="K9989" s="921" t="s">
        <v>31</v>
      </c>
      <c r="L9989" s="925">
        <v>154.6</v>
      </c>
    </row>
    <row r="9990" spans="1:12" s="1" customFormat="1" ht="271.35000000000002" customHeight="1" x14ac:dyDescent="0.15">
      <c r="A9990" s="918"/>
      <c r="B9990" s="921"/>
      <c r="C9990" s="922"/>
      <c r="D9990" s="923"/>
      <c r="E9990" s="921"/>
      <c r="F9990" s="921"/>
      <c r="G9990" s="921"/>
      <c r="H9990" s="924"/>
      <c r="I9990" s="924"/>
      <c r="J9990" s="921"/>
      <c r="K9990" s="921"/>
      <c r="L9990" s="925"/>
    </row>
    <row r="9991" spans="1:12" s="1" customFormat="1" ht="24" customHeight="1" x14ac:dyDescent="0.15">
      <c r="A9991" s="918"/>
      <c r="B9991" s="9" t="s">
        <v>34</v>
      </c>
      <c r="C9991" s="13" t="s">
        <v>35</v>
      </c>
      <c r="D9991" s="13" t="s">
        <v>36</v>
      </c>
      <c r="E9991" s="13" t="s">
        <v>37</v>
      </c>
      <c r="F9991" s="920"/>
      <c r="G9991" s="920"/>
      <c r="H9991" s="924" t="s">
        <v>38</v>
      </c>
      <c r="I9991" s="924"/>
      <c r="J9991" s="921" t="s">
        <v>32</v>
      </c>
      <c r="K9991" s="921" t="s">
        <v>31</v>
      </c>
      <c r="L9991" s="925">
        <v>132</v>
      </c>
    </row>
    <row r="9992" spans="1:12" s="1" customFormat="1" ht="24" customHeight="1" x14ac:dyDescent="0.15">
      <c r="A9992" s="918"/>
      <c r="B9992" s="14" t="s">
        <v>39</v>
      </c>
      <c r="C9992" s="14" t="s">
        <v>5225</v>
      </c>
      <c r="D9992" s="15">
        <v>43712</v>
      </c>
      <c r="E9992" s="14" t="s">
        <v>1945</v>
      </c>
      <c r="F9992" s="920"/>
      <c r="G9992" s="920"/>
      <c r="H9992" s="924"/>
      <c r="I9992" s="924"/>
      <c r="J9992" s="921"/>
      <c r="K9992" s="921"/>
      <c r="L9992" s="925"/>
    </row>
    <row r="9993" spans="1:12" s="1" customFormat="1" ht="24" customHeight="1" x14ac:dyDescent="0.15">
      <c r="A9993" s="918">
        <v>1861</v>
      </c>
      <c r="B9993" s="9" t="s">
        <v>22</v>
      </c>
      <c r="C9993" s="13" t="s">
        <v>23</v>
      </c>
      <c r="D9993" s="13" t="s">
        <v>24</v>
      </c>
      <c r="E9993" s="13" t="s">
        <v>25</v>
      </c>
      <c r="F9993" s="919" t="s">
        <v>17</v>
      </c>
      <c r="G9993" s="919"/>
      <c r="H9993" s="920"/>
      <c r="I9993" s="920"/>
      <c r="J9993" s="920"/>
      <c r="K9993" s="920"/>
      <c r="L9993" s="920"/>
    </row>
    <row r="9994" spans="1:12" s="1" customFormat="1" ht="26.25" customHeight="1" x14ac:dyDescent="0.15">
      <c r="A9994" s="918"/>
      <c r="B9994" s="921" t="s">
        <v>5226</v>
      </c>
      <c r="C9994" s="922" t="s">
        <v>5227</v>
      </c>
      <c r="D9994" s="923">
        <v>43607</v>
      </c>
      <c r="E9994" s="921" t="s">
        <v>1493</v>
      </c>
      <c r="F9994" s="921" t="s">
        <v>5228</v>
      </c>
      <c r="G9994" s="921"/>
      <c r="H9994" s="924" t="s">
        <v>30</v>
      </c>
      <c r="I9994" s="924"/>
      <c r="J9994" s="14" t="s">
        <v>31</v>
      </c>
      <c r="K9994" s="14" t="s">
        <v>32</v>
      </c>
      <c r="L9994" s="16">
        <v>720</v>
      </c>
    </row>
    <row r="9995" spans="1:12" s="1" customFormat="1" ht="281.25" customHeight="1" x14ac:dyDescent="0.15">
      <c r="A9995" s="918"/>
      <c r="B9995" s="921"/>
      <c r="C9995" s="922"/>
      <c r="D9995" s="923"/>
      <c r="E9995" s="921"/>
      <c r="F9995" s="921"/>
      <c r="G9995" s="921"/>
      <c r="H9995" s="924" t="s">
        <v>33</v>
      </c>
      <c r="I9995" s="924"/>
      <c r="J9995" s="14" t="s">
        <v>31</v>
      </c>
      <c r="K9995" s="14" t="s">
        <v>31</v>
      </c>
      <c r="L9995" s="16">
        <v>0</v>
      </c>
    </row>
    <row r="9996" spans="1:12" s="1" customFormat="1" ht="24" customHeight="1" x14ac:dyDescent="0.15">
      <c r="A9996" s="918"/>
      <c r="B9996" s="9" t="s">
        <v>34</v>
      </c>
      <c r="C9996" s="13" t="s">
        <v>35</v>
      </c>
      <c r="D9996" s="13" t="s">
        <v>36</v>
      </c>
      <c r="E9996" s="13" t="s">
        <v>37</v>
      </c>
      <c r="F9996" s="920"/>
      <c r="G9996" s="920"/>
      <c r="H9996" s="924" t="s">
        <v>38</v>
      </c>
      <c r="I9996" s="924"/>
      <c r="J9996" s="921" t="s">
        <v>31</v>
      </c>
      <c r="K9996" s="921" t="s">
        <v>32</v>
      </c>
      <c r="L9996" s="925">
        <v>1150</v>
      </c>
    </row>
    <row r="9997" spans="1:12" s="1" customFormat="1" ht="24" customHeight="1" x14ac:dyDescent="0.15">
      <c r="A9997" s="918"/>
      <c r="B9997" s="14" t="s">
        <v>578</v>
      </c>
      <c r="C9997" s="14" t="s">
        <v>5228</v>
      </c>
      <c r="D9997" s="15">
        <v>43616</v>
      </c>
      <c r="E9997" s="14" t="s">
        <v>649</v>
      </c>
      <c r="F9997" s="920"/>
      <c r="G9997" s="920"/>
      <c r="H9997" s="924"/>
      <c r="I9997" s="924"/>
      <c r="J9997" s="921"/>
      <c r="K9997" s="921"/>
      <c r="L9997" s="925"/>
    </row>
    <row r="9998" spans="1:12" s="1" customFormat="1" ht="24" customHeight="1" x14ac:dyDescent="0.15">
      <c r="A9998" s="918">
        <v>1862</v>
      </c>
      <c r="B9998" s="9" t="s">
        <v>22</v>
      </c>
      <c r="C9998" s="13" t="s">
        <v>23</v>
      </c>
      <c r="D9998" s="13" t="s">
        <v>24</v>
      </c>
      <c r="E9998" s="13" t="s">
        <v>25</v>
      </c>
      <c r="F9998" s="919" t="s">
        <v>17</v>
      </c>
      <c r="G9998" s="919"/>
      <c r="H9998" s="920"/>
      <c r="I9998" s="920"/>
      <c r="J9998" s="920"/>
      <c r="K9998" s="920"/>
      <c r="L9998" s="920"/>
    </row>
    <row r="9999" spans="1:12" s="1" customFormat="1" ht="26.25" customHeight="1" x14ac:dyDescent="0.15">
      <c r="A9999" s="918"/>
      <c r="B9999" s="921" t="s">
        <v>5229</v>
      </c>
      <c r="C9999" s="922" t="s">
        <v>5230</v>
      </c>
      <c r="D9999" s="923">
        <v>43721</v>
      </c>
      <c r="E9999" s="921" t="s">
        <v>1076</v>
      </c>
      <c r="F9999" s="921" t="s">
        <v>4240</v>
      </c>
      <c r="G9999" s="921"/>
      <c r="H9999" s="924" t="s">
        <v>30</v>
      </c>
      <c r="I9999" s="924"/>
      <c r="J9999" s="14" t="s">
        <v>31</v>
      </c>
      <c r="K9999" s="14" t="s">
        <v>32</v>
      </c>
      <c r="L9999" s="16">
        <v>932</v>
      </c>
    </row>
    <row r="10000" spans="1:12" s="1" customFormat="1" ht="176.25" customHeight="1" x14ac:dyDescent="0.15">
      <c r="A10000" s="918"/>
      <c r="B10000" s="921"/>
      <c r="C10000" s="922"/>
      <c r="D10000" s="923"/>
      <c r="E10000" s="921"/>
      <c r="F10000" s="921"/>
      <c r="G10000" s="921"/>
      <c r="H10000" s="924" t="s">
        <v>33</v>
      </c>
      <c r="I10000" s="924"/>
      <c r="J10000" s="14" t="s">
        <v>31</v>
      </c>
      <c r="K10000" s="14" t="s">
        <v>31</v>
      </c>
      <c r="L10000" s="16">
        <v>0</v>
      </c>
    </row>
    <row r="10001" spans="1:12" s="1" customFormat="1" ht="24" customHeight="1" x14ac:dyDescent="0.15">
      <c r="A10001" s="918"/>
      <c r="B10001" s="9" t="s">
        <v>34</v>
      </c>
      <c r="C10001" s="13" t="s">
        <v>35</v>
      </c>
      <c r="D10001" s="13" t="s">
        <v>36</v>
      </c>
      <c r="E10001" s="13" t="s">
        <v>37</v>
      </c>
      <c r="F10001" s="920"/>
      <c r="G10001" s="920"/>
      <c r="H10001" s="924" t="s">
        <v>38</v>
      </c>
      <c r="I10001" s="924"/>
      <c r="J10001" s="921" t="s">
        <v>31</v>
      </c>
      <c r="K10001" s="921" t="s">
        <v>31</v>
      </c>
      <c r="L10001" s="925">
        <v>0</v>
      </c>
    </row>
    <row r="10002" spans="1:12" s="1" customFormat="1" ht="24" customHeight="1" x14ac:dyDescent="0.15">
      <c r="A10002" s="918"/>
      <c r="B10002" s="14" t="s">
        <v>229</v>
      </c>
      <c r="C10002" s="14" t="s">
        <v>4240</v>
      </c>
      <c r="D10002" s="15">
        <v>43726</v>
      </c>
      <c r="E10002" s="14" t="s">
        <v>2850</v>
      </c>
      <c r="F10002" s="920"/>
      <c r="G10002" s="920"/>
      <c r="H10002" s="924"/>
      <c r="I10002" s="924"/>
      <c r="J10002" s="921"/>
      <c r="K10002" s="921"/>
      <c r="L10002" s="925"/>
    </row>
    <row r="10003" spans="1:12" s="1" customFormat="1" ht="24" customHeight="1" x14ac:dyDescent="0.15">
      <c r="A10003" s="918">
        <v>1863</v>
      </c>
      <c r="B10003" s="9" t="s">
        <v>22</v>
      </c>
      <c r="C10003" s="13" t="s">
        <v>23</v>
      </c>
      <c r="D10003" s="13" t="s">
        <v>24</v>
      </c>
      <c r="E10003" s="13" t="s">
        <v>25</v>
      </c>
      <c r="F10003" s="919" t="s">
        <v>17</v>
      </c>
      <c r="G10003" s="919"/>
      <c r="H10003" s="920"/>
      <c r="I10003" s="920"/>
      <c r="J10003" s="920"/>
      <c r="K10003" s="920"/>
      <c r="L10003" s="920"/>
    </row>
    <row r="10004" spans="1:12" s="1" customFormat="1" ht="26.25" customHeight="1" x14ac:dyDescent="0.15">
      <c r="A10004" s="918"/>
      <c r="B10004" s="921" t="s">
        <v>5229</v>
      </c>
      <c r="C10004" s="921" t="s">
        <v>5231</v>
      </c>
      <c r="D10004" s="923">
        <v>43728</v>
      </c>
      <c r="E10004" s="921" t="s">
        <v>770</v>
      </c>
      <c r="F10004" s="921" t="s">
        <v>2240</v>
      </c>
      <c r="G10004" s="921"/>
      <c r="H10004" s="924" t="s">
        <v>30</v>
      </c>
      <c r="I10004" s="924"/>
      <c r="J10004" s="14" t="s">
        <v>31</v>
      </c>
      <c r="K10004" s="14" t="s">
        <v>32</v>
      </c>
      <c r="L10004" s="16">
        <v>890</v>
      </c>
    </row>
    <row r="10005" spans="1:12" s="1" customFormat="1" ht="102.75" customHeight="1" x14ac:dyDescent="0.15">
      <c r="A10005" s="918"/>
      <c r="B10005" s="921"/>
      <c r="C10005" s="921"/>
      <c r="D10005" s="923"/>
      <c r="E10005" s="921"/>
      <c r="F10005" s="921"/>
      <c r="G10005" s="921"/>
      <c r="H10005" s="924" t="s">
        <v>33</v>
      </c>
      <c r="I10005" s="924"/>
      <c r="J10005" s="14" t="s">
        <v>31</v>
      </c>
      <c r="K10005" s="14" t="s">
        <v>32</v>
      </c>
      <c r="L10005" s="16">
        <v>1330.42</v>
      </c>
    </row>
    <row r="10006" spans="1:12" s="1" customFormat="1" ht="24" customHeight="1" x14ac:dyDescent="0.15">
      <c r="A10006" s="918"/>
      <c r="B10006" s="9" t="s">
        <v>34</v>
      </c>
      <c r="C10006" s="13" t="s">
        <v>35</v>
      </c>
      <c r="D10006" s="13" t="s">
        <v>36</v>
      </c>
      <c r="E10006" s="13" t="s">
        <v>37</v>
      </c>
      <c r="F10006" s="920"/>
      <c r="G10006" s="920"/>
      <c r="H10006" s="924" t="s">
        <v>38</v>
      </c>
      <c r="I10006" s="924"/>
      <c r="J10006" s="921" t="s">
        <v>31</v>
      </c>
      <c r="K10006" s="921" t="s">
        <v>32</v>
      </c>
      <c r="L10006" s="925">
        <v>50</v>
      </c>
    </row>
    <row r="10007" spans="1:12" s="1" customFormat="1" ht="24" customHeight="1" x14ac:dyDescent="0.15">
      <c r="A10007" s="918"/>
      <c r="B10007" s="14" t="s">
        <v>229</v>
      </c>
      <c r="C10007" s="14" t="s">
        <v>2240</v>
      </c>
      <c r="D10007" s="15">
        <v>43733</v>
      </c>
      <c r="E10007" s="14" t="s">
        <v>635</v>
      </c>
      <c r="F10007" s="920"/>
      <c r="G10007" s="920"/>
      <c r="H10007" s="924"/>
      <c r="I10007" s="924"/>
      <c r="J10007" s="921"/>
      <c r="K10007" s="921"/>
      <c r="L10007" s="925"/>
    </row>
    <row r="10008" spans="1:12" s="1" customFormat="1" ht="24" customHeight="1" x14ac:dyDescent="0.15">
      <c r="A10008" s="918">
        <v>1864</v>
      </c>
      <c r="B10008" s="9" t="s">
        <v>22</v>
      </c>
      <c r="C10008" s="13" t="s">
        <v>23</v>
      </c>
      <c r="D10008" s="13" t="s">
        <v>24</v>
      </c>
      <c r="E10008" s="13" t="s">
        <v>25</v>
      </c>
      <c r="F10008" s="919" t="s">
        <v>17</v>
      </c>
      <c r="G10008" s="919"/>
      <c r="H10008" s="920"/>
      <c r="I10008" s="920"/>
      <c r="J10008" s="920"/>
      <c r="K10008" s="920"/>
      <c r="L10008" s="920"/>
    </row>
    <row r="10009" spans="1:12" s="1" customFormat="1" ht="26.25" customHeight="1" x14ac:dyDescent="0.15">
      <c r="A10009" s="918"/>
      <c r="B10009" s="921" t="s">
        <v>5232</v>
      </c>
      <c r="C10009" s="922" t="s">
        <v>5233</v>
      </c>
      <c r="D10009" s="923">
        <v>43576</v>
      </c>
      <c r="E10009" s="921" t="s">
        <v>3371</v>
      </c>
      <c r="F10009" s="921" t="s">
        <v>3372</v>
      </c>
      <c r="G10009" s="921"/>
      <c r="H10009" s="924" t="s">
        <v>30</v>
      </c>
      <c r="I10009" s="924"/>
      <c r="J10009" s="14" t="s">
        <v>31</v>
      </c>
      <c r="K10009" s="14" t="s">
        <v>32</v>
      </c>
      <c r="L10009" s="16">
        <v>403.9</v>
      </c>
    </row>
    <row r="10010" spans="1:12" s="1" customFormat="1" ht="396.75" customHeight="1" x14ac:dyDescent="0.15">
      <c r="A10010" s="918"/>
      <c r="B10010" s="921"/>
      <c r="C10010" s="922"/>
      <c r="D10010" s="923"/>
      <c r="E10010" s="921"/>
      <c r="F10010" s="921"/>
      <c r="G10010" s="921"/>
      <c r="H10010" s="924" t="s">
        <v>33</v>
      </c>
      <c r="I10010" s="924"/>
      <c r="J10010" s="14" t="s">
        <v>31</v>
      </c>
      <c r="K10010" s="14" t="s">
        <v>32</v>
      </c>
      <c r="L10010" s="16">
        <v>331.97</v>
      </c>
    </row>
    <row r="10011" spans="1:12" s="1" customFormat="1" ht="24" customHeight="1" x14ac:dyDescent="0.15">
      <c r="A10011" s="918"/>
      <c r="B10011" s="9" t="s">
        <v>34</v>
      </c>
      <c r="C10011" s="13" t="s">
        <v>35</v>
      </c>
      <c r="D10011" s="13" t="s">
        <v>36</v>
      </c>
      <c r="E10011" s="13" t="s">
        <v>37</v>
      </c>
      <c r="F10011" s="920"/>
      <c r="G10011" s="920"/>
      <c r="H10011" s="924" t="s">
        <v>38</v>
      </c>
      <c r="I10011" s="924"/>
      <c r="J10011" s="921" t="s">
        <v>31</v>
      </c>
      <c r="K10011" s="921" t="s">
        <v>32</v>
      </c>
      <c r="L10011" s="925">
        <v>368.68</v>
      </c>
    </row>
    <row r="10012" spans="1:12" s="1" customFormat="1" ht="24" customHeight="1" x14ac:dyDescent="0.15">
      <c r="A10012" s="918"/>
      <c r="B10012" s="14" t="s">
        <v>61</v>
      </c>
      <c r="C10012" s="14" t="s">
        <v>3372</v>
      </c>
      <c r="D10012" s="15">
        <v>43578</v>
      </c>
      <c r="E10012" s="14" t="s">
        <v>271</v>
      </c>
      <c r="F10012" s="920"/>
      <c r="G10012" s="920"/>
      <c r="H10012" s="924"/>
      <c r="I10012" s="924"/>
      <c r="J10012" s="921"/>
      <c r="K10012" s="921"/>
      <c r="L10012" s="925"/>
    </row>
    <row r="10013" spans="1:12" s="1" customFormat="1" ht="24" customHeight="1" x14ac:dyDescent="0.15">
      <c r="A10013" s="918">
        <v>1865</v>
      </c>
      <c r="B10013" s="9" t="s">
        <v>22</v>
      </c>
      <c r="C10013" s="13" t="s">
        <v>23</v>
      </c>
      <c r="D10013" s="13" t="s">
        <v>24</v>
      </c>
      <c r="E10013" s="13" t="s">
        <v>25</v>
      </c>
      <c r="F10013" s="919" t="s">
        <v>17</v>
      </c>
      <c r="G10013" s="919"/>
      <c r="H10013" s="920"/>
      <c r="I10013" s="920"/>
      <c r="J10013" s="920"/>
      <c r="K10013" s="920"/>
      <c r="L10013" s="920"/>
    </row>
    <row r="10014" spans="1:12" s="1" customFormat="1" ht="26.25" customHeight="1" x14ac:dyDescent="0.15">
      <c r="A10014" s="918"/>
      <c r="B10014" s="921" t="s">
        <v>5232</v>
      </c>
      <c r="C10014" s="922" t="s">
        <v>5234</v>
      </c>
      <c r="D10014" s="923">
        <v>43588</v>
      </c>
      <c r="E10014" s="921" t="s">
        <v>136</v>
      </c>
      <c r="F10014" s="921" t="s">
        <v>5235</v>
      </c>
      <c r="G10014" s="921"/>
      <c r="H10014" s="924" t="s">
        <v>30</v>
      </c>
      <c r="I10014" s="924"/>
      <c r="J10014" s="14" t="s">
        <v>31</v>
      </c>
      <c r="K10014" s="14" t="s">
        <v>32</v>
      </c>
      <c r="L10014" s="16">
        <v>752.87</v>
      </c>
    </row>
    <row r="10015" spans="1:12" s="1" customFormat="1" ht="344.25" customHeight="1" x14ac:dyDescent="0.15">
      <c r="A10015" s="918"/>
      <c r="B10015" s="921"/>
      <c r="C10015" s="922"/>
      <c r="D10015" s="923"/>
      <c r="E10015" s="921"/>
      <c r="F10015" s="921"/>
      <c r="G10015" s="921"/>
      <c r="H10015" s="924" t="s">
        <v>33</v>
      </c>
      <c r="I10015" s="924"/>
      <c r="J10015" s="14" t="s">
        <v>31</v>
      </c>
      <c r="K10015" s="14" t="s">
        <v>32</v>
      </c>
      <c r="L10015" s="16">
        <v>98</v>
      </c>
    </row>
    <row r="10016" spans="1:12" s="1" customFormat="1" ht="24" customHeight="1" x14ac:dyDescent="0.15">
      <c r="A10016" s="918"/>
      <c r="B10016" s="9" t="s">
        <v>34</v>
      </c>
      <c r="C10016" s="13" t="s">
        <v>35</v>
      </c>
      <c r="D10016" s="13" t="s">
        <v>36</v>
      </c>
      <c r="E10016" s="13" t="s">
        <v>37</v>
      </c>
      <c r="F10016" s="920"/>
      <c r="G10016" s="920"/>
      <c r="H10016" s="924" t="s">
        <v>38</v>
      </c>
      <c r="I10016" s="924"/>
      <c r="J10016" s="921" t="s">
        <v>31</v>
      </c>
      <c r="K10016" s="921" t="s">
        <v>31</v>
      </c>
      <c r="L10016" s="925">
        <v>0</v>
      </c>
    </row>
    <row r="10017" spans="1:12" s="1" customFormat="1" ht="24" customHeight="1" x14ac:dyDescent="0.15">
      <c r="A10017" s="918"/>
      <c r="B10017" s="14" t="s">
        <v>61</v>
      </c>
      <c r="C10017" s="14" t="s">
        <v>5235</v>
      </c>
      <c r="D10017" s="15">
        <v>43590</v>
      </c>
      <c r="E10017" s="14" t="s">
        <v>5236</v>
      </c>
      <c r="F10017" s="920"/>
      <c r="G10017" s="920"/>
      <c r="H10017" s="924"/>
      <c r="I10017" s="924"/>
      <c r="J10017" s="921"/>
      <c r="K10017" s="921"/>
      <c r="L10017" s="925"/>
    </row>
    <row r="10018" spans="1:12" s="1" customFormat="1" ht="24" customHeight="1" x14ac:dyDescent="0.15">
      <c r="A10018" s="918">
        <v>1866</v>
      </c>
      <c r="B10018" s="9" t="s">
        <v>22</v>
      </c>
      <c r="C10018" s="13" t="s">
        <v>23</v>
      </c>
      <c r="D10018" s="13" t="s">
        <v>24</v>
      </c>
      <c r="E10018" s="13" t="s">
        <v>25</v>
      </c>
      <c r="F10018" s="919" t="s">
        <v>17</v>
      </c>
      <c r="G10018" s="919"/>
      <c r="H10018" s="920"/>
      <c r="I10018" s="920"/>
      <c r="J10018" s="920"/>
      <c r="K10018" s="920"/>
      <c r="L10018" s="920"/>
    </row>
    <row r="10019" spans="1:12" s="1" customFormat="1" ht="26.25" customHeight="1" x14ac:dyDescent="0.15">
      <c r="A10019" s="918"/>
      <c r="B10019" s="921" t="s">
        <v>5232</v>
      </c>
      <c r="C10019" s="922" t="s">
        <v>5237</v>
      </c>
      <c r="D10019" s="923">
        <v>43602</v>
      </c>
      <c r="E10019" s="921" t="s">
        <v>2754</v>
      </c>
      <c r="F10019" s="921" t="s">
        <v>5238</v>
      </c>
      <c r="G10019" s="921"/>
      <c r="H10019" s="924" t="s">
        <v>30</v>
      </c>
      <c r="I10019" s="924"/>
      <c r="J10019" s="14" t="s">
        <v>31</v>
      </c>
      <c r="K10019" s="14" t="s">
        <v>31</v>
      </c>
      <c r="L10019" s="16">
        <v>0</v>
      </c>
    </row>
    <row r="10020" spans="1:12" s="1" customFormat="1" ht="291.75" customHeight="1" x14ac:dyDescent="0.15">
      <c r="A10020" s="918"/>
      <c r="B10020" s="921"/>
      <c r="C10020" s="922"/>
      <c r="D10020" s="923"/>
      <c r="E10020" s="921"/>
      <c r="F10020" s="921"/>
      <c r="G10020" s="921"/>
      <c r="H10020" s="924" t="s">
        <v>33</v>
      </c>
      <c r="I10020" s="924"/>
      <c r="J10020" s="14" t="s">
        <v>31</v>
      </c>
      <c r="K10020" s="14" t="s">
        <v>32</v>
      </c>
      <c r="L10020" s="16">
        <v>1156.93</v>
      </c>
    </row>
    <row r="10021" spans="1:12" s="1" customFormat="1" ht="24" customHeight="1" x14ac:dyDescent="0.15">
      <c r="A10021" s="918"/>
      <c r="B10021" s="9" t="s">
        <v>34</v>
      </c>
      <c r="C10021" s="13" t="s">
        <v>35</v>
      </c>
      <c r="D10021" s="13" t="s">
        <v>36</v>
      </c>
      <c r="E10021" s="13" t="s">
        <v>37</v>
      </c>
      <c r="F10021" s="920"/>
      <c r="G10021" s="920"/>
      <c r="H10021" s="924" t="s">
        <v>38</v>
      </c>
      <c r="I10021" s="924"/>
      <c r="J10021" s="921" t="s">
        <v>31</v>
      </c>
      <c r="K10021" s="921" t="s">
        <v>32</v>
      </c>
      <c r="L10021" s="925">
        <v>1508.7</v>
      </c>
    </row>
    <row r="10022" spans="1:12" s="1" customFormat="1" ht="24" customHeight="1" x14ac:dyDescent="0.15">
      <c r="A10022" s="918"/>
      <c r="B10022" s="14" t="s">
        <v>61</v>
      </c>
      <c r="C10022" s="14" t="s">
        <v>5238</v>
      </c>
      <c r="D10022" s="15">
        <v>43607</v>
      </c>
      <c r="E10022" s="14" t="s">
        <v>1580</v>
      </c>
      <c r="F10022" s="920"/>
      <c r="G10022" s="920"/>
      <c r="H10022" s="924"/>
      <c r="I10022" s="924"/>
      <c r="J10022" s="921"/>
      <c r="K10022" s="921"/>
      <c r="L10022" s="925"/>
    </row>
    <row r="10023" spans="1:12" s="1" customFormat="1" ht="24" customHeight="1" x14ac:dyDescent="0.15">
      <c r="A10023" s="918">
        <v>1867</v>
      </c>
      <c r="B10023" s="9" t="s">
        <v>22</v>
      </c>
      <c r="C10023" s="13" t="s">
        <v>23</v>
      </c>
      <c r="D10023" s="13" t="s">
        <v>24</v>
      </c>
      <c r="E10023" s="13" t="s">
        <v>25</v>
      </c>
      <c r="F10023" s="919" t="s">
        <v>17</v>
      </c>
      <c r="G10023" s="919"/>
      <c r="H10023" s="920"/>
      <c r="I10023" s="920"/>
      <c r="J10023" s="920"/>
      <c r="K10023" s="920"/>
      <c r="L10023" s="920"/>
    </row>
    <row r="10024" spans="1:12" s="1" customFormat="1" ht="26.25" customHeight="1" x14ac:dyDescent="0.15">
      <c r="A10024" s="918"/>
      <c r="B10024" s="921" t="s">
        <v>5239</v>
      </c>
      <c r="C10024" s="922" t="s">
        <v>5240</v>
      </c>
      <c r="D10024" s="923">
        <v>43606</v>
      </c>
      <c r="E10024" s="921" t="s">
        <v>172</v>
      </c>
      <c r="F10024" s="921" t="s">
        <v>573</v>
      </c>
      <c r="G10024" s="921"/>
      <c r="H10024" s="924" t="s">
        <v>30</v>
      </c>
      <c r="I10024" s="924"/>
      <c r="J10024" s="14" t="s">
        <v>31</v>
      </c>
      <c r="K10024" s="14" t="s">
        <v>32</v>
      </c>
      <c r="L10024" s="16">
        <v>627</v>
      </c>
    </row>
    <row r="10025" spans="1:12" s="1" customFormat="1" ht="312.75" customHeight="1" x14ac:dyDescent="0.15">
      <c r="A10025" s="918"/>
      <c r="B10025" s="921"/>
      <c r="C10025" s="922"/>
      <c r="D10025" s="923"/>
      <c r="E10025" s="921"/>
      <c r="F10025" s="921"/>
      <c r="G10025" s="921"/>
      <c r="H10025" s="924" t="s">
        <v>33</v>
      </c>
      <c r="I10025" s="924"/>
      <c r="J10025" s="14" t="s">
        <v>31</v>
      </c>
      <c r="K10025" s="14" t="s">
        <v>32</v>
      </c>
      <c r="L10025" s="16">
        <v>350.36</v>
      </c>
    </row>
    <row r="10026" spans="1:12" s="1" customFormat="1" ht="24" customHeight="1" x14ac:dyDescent="0.15">
      <c r="A10026" s="918"/>
      <c r="B10026" s="9" t="s">
        <v>34</v>
      </c>
      <c r="C10026" s="13" t="s">
        <v>35</v>
      </c>
      <c r="D10026" s="13" t="s">
        <v>36</v>
      </c>
      <c r="E10026" s="13" t="s">
        <v>37</v>
      </c>
      <c r="F10026" s="920"/>
      <c r="G10026" s="920"/>
      <c r="H10026" s="924" t="s">
        <v>38</v>
      </c>
      <c r="I10026" s="924"/>
      <c r="J10026" s="921" t="s">
        <v>31</v>
      </c>
      <c r="K10026" s="921" t="s">
        <v>32</v>
      </c>
      <c r="L10026" s="925">
        <v>832</v>
      </c>
    </row>
    <row r="10027" spans="1:12" s="1" customFormat="1" ht="34.5" customHeight="1" x14ac:dyDescent="0.15">
      <c r="A10027" s="918"/>
      <c r="B10027" s="14" t="s">
        <v>2164</v>
      </c>
      <c r="C10027" s="14" t="s">
        <v>573</v>
      </c>
      <c r="D10027" s="15">
        <v>43609</v>
      </c>
      <c r="E10027" s="14" t="s">
        <v>4256</v>
      </c>
      <c r="F10027" s="920"/>
      <c r="G10027" s="920"/>
      <c r="H10027" s="924"/>
      <c r="I10027" s="924"/>
      <c r="J10027" s="921"/>
      <c r="K10027" s="921"/>
      <c r="L10027" s="925"/>
    </row>
    <row r="10028" spans="1:12" s="1" customFormat="1" ht="24" customHeight="1" x14ac:dyDescent="0.15">
      <c r="A10028" s="918">
        <v>1868</v>
      </c>
      <c r="B10028" s="9" t="s">
        <v>22</v>
      </c>
      <c r="C10028" s="13" t="s">
        <v>23</v>
      </c>
      <c r="D10028" s="13" t="s">
        <v>24</v>
      </c>
      <c r="E10028" s="13" t="s">
        <v>25</v>
      </c>
      <c r="F10028" s="919" t="s">
        <v>17</v>
      </c>
      <c r="G10028" s="919"/>
      <c r="H10028" s="920"/>
      <c r="I10028" s="920"/>
      <c r="J10028" s="920"/>
      <c r="K10028" s="920"/>
      <c r="L10028" s="920"/>
    </row>
    <row r="10029" spans="1:12" s="1" customFormat="1" ht="26.25" customHeight="1" x14ac:dyDescent="0.15">
      <c r="A10029" s="918"/>
      <c r="B10029" s="921" t="s">
        <v>5241</v>
      </c>
      <c r="C10029" s="922" t="s">
        <v>5242</v>
      </c>
      <c r="D10029" s="923">
        <v>43616</v>
      </c>
      <c r="E10029" s="921" t="s">
        <v>633</v>
      </c>
      <c r="F10029" s="921" t="s">
        <v>5243</v>
      </c>
      <c r="G10029" s="921"/>
      <c r="H10029" s="924" t="s">
        <v>30</v>
      </c>
      <c r="I10029" s="924"/>
      <c r="J10029" s="14" t="s">
        <v>31</v>
      </c>
      <c r="K10029" s="14" t="s">
        <v>32</v>
      </c>
      <c r="L10029" s="16">
        <v>1006.98</v>
      </c>
    </row>
    <row r="10030" spans="1:12" s="1" customFormat="1" ht="207.75" customHeight="1" x14ac:dyDescent="0.15">
      <c r="A10030" s="918"/>
      <c r="B10030" s="921"/>
      <c r="C10030" s="922"/>
      <c r="D10030" s="923"/>
      <c r="E10030" s="921"/>
      <c r="F10030" s="921"/>
      <c r="G10030" s="921"/>
      <c r="H10030" s="924" t="s">
        <v>33</v>
      </c>
      <c r="I10030" s="924"/>
      <c r="J10030" s="14" t="s">
        <v>31</v>
      </c>
      <c r="K10030" s="14" t="s">
        <v>32</v>
      </c>
      <c r="L10030" s="16">
        <v>1535</v>
      </c>
    </row>
    <row r="10031" spans="1:12" s="1" customFormat="1" ht="24" customHeight="1" x14ac:dyDescent="0.15">
      <c r="A10031" s="918"/>
      <c r="B10031" s="9" t="s">
        <v>34</v>
      </c>
      <c r="C10031" s="13" t="s">
        <v>35</v>
      </c>
      <c r="D10031" s="13" t="s">
        <v>36</v>
      </c>
      <c r="E10031" s="13" t="s">
        <v>37</v>
      </c>
      <c r="F10031" s="920"/>
      <c r="G10031" s="920"/>
      <c r="H10031" s="924" t="s">
        <v>38</v>
      </c>
      <c r="I10031" s="924"/>
      <c r="J10031" s="921" t="s">
        <v>31</v>
      </c>
      <c r="K10031" s="921" t="s">
        <v>31</v>
      </c>
      <c r="L10031" s="925">
        <v>0</v>
      </c>
    </row>
    <row r="10032" spans="1:12" s="1" customFormat="1" ht="24" customHeight="1" x14ac:dyDescent="0.15">
      <c r="A10032" s="918"/>
      <c r="B10032" s="14" t="s">
        <v>605</v>
      </c>
      <c r="C10032" s="14" t="s">
        <v>5243</v>
      </c>
      <c r="D10032" s="15">
        <v>43622</v>
      </c>
      <c r="E10032" s="14" t="s">
        <v>5244</v>
      </c>
      <c r="F10032" s="920"/>
      <c r="G10032" s="920"/>
      <c r="H10032" s="924"/>
      <c r="I10032" s="924"/>
      <c r="J10032" s="921"/>
      <c r="K10032" s="921"/>
      <c r="L10032" s="925"/>
    </row>
    <row r="10033" spans="1:12" s="1" customFormat="1" ht="24" customHeight="1" x14ac:dyDescent="0.15">
      <c r="A10033" s="918">
        <v>1869</v>
      </c>
      <c r="B10033" s="9" t="s">
        <v>22</v>
      </c>
      <c r="C10033" s="13" t="s">
        <v>23</v>
      </c>
      <c r="D10033" s="13" t="s">
        <v>24</v>
      </c>
      <c r="E10033" s="13" t="s">
        <v>25</v>
      </c>
      <c r="F10033" s="919" t="s">
        <v>17</v>
      </c>
      <c r="G10033" s="919"/>
      <c r="H10033" s="920"/>
      <c r="I10033" s="920"/>
      <c r="J10033" s="920"/>
      <c r="K10033" s="920"/>
      <c r="L10033" s="920"/>
    </row>
    <row r="10034" spans="1:12" s="1" customFormat="1" ht="26.25" customHeight="1" x14ac:dyDescent="0.15">
      <c r="A10034" s="918"/>
      <c r="B10034" s="921" t="s">
        <v>5245</v>
      </c>
      <c r="C10034" s="922" t="s">
        <v>5246</v>
      </c>
      <c r="D10034" s="923">
        <v>43626</v>
      </c>
      <c r="E10034" s="921" t="s">
        <v>1982</v>
      </c>
      <c r="F10034" s="921" t="s">
        <v>5247</v>
      </c>
      <c r="G10034" s="921"/>
      <c r="H10034" s="924" t="s">
        <v>30</v>
      </c>
      <c r="I10034" s="924"/>
      <c r="J10034" s="14" t="s">
        <v>31</v>
      </c>
      <c r="K10034" s="14" t="s">
        <v>31</v>
      </c>
      <c r="L10034" s="16">
        <v>0</v>
      </c>
    </row>
    <row r="10035" spans="1:12" s="1" customFormat="1" ht="409.2" customHeight="1" x14ac:dyDescent="0.15">
      <c r="A10035" s="918"/>
      <c r="B10035" s="921"/>
      <c r="C10035" s="922"/>
      <c r="D10035" s="923"/>
      <c r="E10035" s="921"/>
      <c r="F10035" s="921"/>
      <c r="G10035" s="921"/>
      <c r="H10035" s="924" t="s">
        <v>33</v>
      </c>
      <c r="I10035" s="924"/>
      <c r="J10035" s="921" t="s">
        <v>31</v>
      </c>
      <c r="K10035" s="921" t="s">
        <v>31</v>
      </c>
      <c r="L10035" s="925">
        <v>0</v>
      </c>
    </row>
    <row r="10036" spans="1:12" s="1" customFormat="1" ht="29.85" customHeight="1" x14ac:dyDescent="0.15">
      <c r="A10036" s="918"/>
      <c r="B10036" s="921"/>
      <c r="C10036" s="922"/>
      <c r="D10036" s="923"/>
      <c r="E10036" s="921"/>
      <c r="F10036" s="921"/>
      <c r="G10036" s="921"/>
      <c r="H10036" s="924"/>
      <c r="I10036" s="924"/>
      <c r="J10036" s="921"/>
      <c r="K10036" s="921"/>
      <c r="L10036" s="925"/>
    </row>
    <row r="10037" spans="1:12" s="1" customFormat="1" ht="24" customHeight="1" x14ac:dyDescent="0.15">
      <c r="A10037" s="918"/>
      <c r="B10037" s="9" t="s">
        <v>34</v>
      </c>
      <c r="C10037" s="13" t="s">
        <v>35</v>
      </c>
      <c r="D10037" s="13" t="s">
        <v>36</v>
      </c>
      <c r="E10037" s="13" t="s">
        <v>37</v>
      </c>
      <c r="F10037" s="920"/>
      <c r="G10037" s="920"/>
      <c r="H10037" s="924" t="s">
        <v>38</v>
      </c>
      <c r="I10037" s="924"/>
      <c r="J10037" s="921" t="s">
        <v>31</v>
      </c>
      <c r="K10037" s="921" t="s">
        <v>32</v>
      </c>
      <c r="L10037" s="925">
        <v>590</v>
      </c>
    </row>
    <row r="10038" spans="1:12" s="1" customFormat="1" ht="24" customHeight="1" x14ac:dyDescent="0.15">
      <c r="A10038" s="918"/>
      <c r="B10038" s="14" t="s">
        <v>204</v>
      </c>
      <c r="C10038" s="14" t="s">
        <v>5247</v>
      </c>
      <c r="D10038" s="15">
        <v>43632</v>
      </c>
      <c r="E10038" s="14" t="s">
        <v>2327</v>
      </c>
      <c r="F10038" s="920"/>
      <c r="G10038" s="920"/>
      <c r="H10038" s="924"/>
      <c r="I10038" s="924"/>
      <c r="J10038" s="921"/>
      <c r="K10038" s="921"/>
      <c r="L10038" s="925"/>
    </row>
    <row r="10039" spans="1:12" s="1" customFormat="1" ht="24" customHeight="1" x14ac:dyDescent="0.15">
      <c r="A10039" s="918">
        <v>1870</v>
      </c>
      <c r="B10039" s="9" t="s">
        <v>22</v>
      </c>
      <c r="C10039" s="13" t="s">
        <v>23</v>
      </c>
      <c r="D10039" s="13" t="s">
        <v>24</v>
      </c>
      <c r="E10039" s="13" t="s">
        <v>25</v>
      </c>
      <c r="F10039" s="919" t="s">
        <v>17</v>
      </c>
      <c r="G10039" s="919"/>
      <c r="H10039" s="920"/>
      <c r="I10039" s="920"/>
      <c r="J10039" s="920"/>
      <c r="K10039" s="920"/>
      <c r="L10039" s="920"/>
    </row>
    <row r="10040" spans="1:12" s="1" customFormat="1" ht="26.25" customHeight="1" x14ac:dyDescent="0.15">
      <c r="A10040" s="918"/>
      <c r="B10040" s="921" t="s">
        <v>5248</v>
      </c>
      <c r="C10040" s="922" t="s">
        <v>5249</v>
      </c>
      <c r="D10040" s="923">
        <v>43682</v>
      </c>
      <c r="E10040" s="921" t="s">
        <v>266</v>
      </c>
      <c r="F10040" s="921" t="s">
        <v>363</v>
      </c>
      <c r="G10040" s="921"/>
      <c r="H10040" s="924" t="s">
        <v>30</v>
      </c>
      <c r="I10040" s="924"/>
      <c r="J10040" s="14" t="s">
        <v>31</v>
      </c>
      <c r="K10040" s="14" t="s">
        <v>32</v>
      </c>
      <c r="L10040" s="16">
        <v>506</v>
      </c>
    </row>
    <row r="10041" spans="1:12" s="1" customFormat="1" ht="409.2" customHeight="1" x14ac:dyDescent="0.15">
      <c r="A10041" s="918"/>
      <c r="B10041" s="921"/>
      <c r="C10041" s="922"/>
      <c r="D10041" s="923"/>
      <c r="E10041" s="921"/>
      <c r="F10041" s="921"/>
      <c r="G10041" s="921"/>
      <c r="H10041" s="924" t="s">
        <v>33</v>
      </c>
      <c r="I10041" s="924"/>
      <c r="J10041" s="921" t="s">
        <v>31</v>
      </c>
      <c r="K10041" s="921" t="s">
        <v>32</v>
      </c>
      <c r="L10041" s="925">
        <v>341.79</v>
      </c>
    </row>
    <row r="10042" spans="1:12" s="1" customFormat="1" ht="145.35" customHeight="1" x14ac:dyDescent="0.15">
      <c r="A10042" s="918"/>
      <c r="B10042" s="921"/>
      <c r="C10042" s="922"/>
      <c r="D10042" s="923"/>
      <c r="E10042" s="921"/>
      <c r="F10042" s="921"/>
      <c r="G10042" s="921"/>
      <c r="H10042" s="924"/>
      <c r="I10042" s="924"/>
      <c r="J10042" s="921"/>
      <c r="K10042" s="921"/>
      <c r="L10042" s="925"/>
    </row>
    <row r="10043" spans="1:12" s="1" customFormat="1" ht="24" customHeight="1" x14ac:dyDescent="0.15">
      <c r="A10043" s="918"/>
      <c r="B10043" s="9" t="s">
        <v>34</v>
      </c>
      <c r="C10043" s="13" t="s">
        <v>35</v>
      </c>
      <c r="D10043" s="13" t="s">
        <v>36</v>
      </c>
      <c r="E10043" s="13" t="s">
        <v>37</v>
      </c>
      <c r="F10043" s="920"/>
      <c r="G10043" s="920"/>
      <c r="H10043" s="924" t="s">
        <v>38</v>
      </c>
      <c r="I10043" s="924"/>
      <c r="J10043" s="921" t="s">
        <v>31</v>
      </c>
      <c r="K10043" s="921" t="s">
        <v>31</v>
      </c>
      <c r="L10043" s="925">
        <v>0</v>
      </c>
    </row>
    <row r="10044" spans="1:12" s="1" customFormat="1" ht="24" customHeight="1" x14ac:dyDescent="0.15">
      <c r="A10044" s="918"/>
      <c r="B10044" s="14" t="s">
        <v>1071</v>
      </c>
      <c r="C10044" s="14" t="s">
        <v>363</v>
      </c>
      <c r="D10044" s="15">
        <v>43687</v>
      </c>
      <c r="E10044" s="14" t="s">
        <v>5250</v>
      </c>
      <c r="F10044" s="920"/>
      <c r="G10044" s="920"/>
      <c r="H10044" s="924"/>
      <c r="I10044" s="924"/>
      <c r="J10044" s="921"/>
      <c r="K10044" s="921"/>
      <c r="L10044" s="925"/>
    </row>
    <row r="10045" spans="1:12" s="1" customFormat="1" ht="24" customHeight="1" x14ac:dyDescent="0.15">
      <c r="A10045" s="918">
        <v>1871</v>
      </c>
      <c r="B10045" s="9" t="s">
        <v>22</v>
      </c>
      <c r="C10045" s="13" t="s">
        <v>23</v>
      </c>
      <c r="D10045" s="13" t="s">
        <v>24</v>
      </c>
      <c r="E10045" s="13" t="s">
        <v>25</v>
      </c>
      <c r="F10045" s="919" t="s">
        <v>17</v>
      </c>
      <c r="G10045" s="919"/>
      <c r="H10045" s="920"/>
      <c r="I10045" s="920"/>
      <c r="J10045" s="920"/>
      <c r="K10045" s="920"/>
      <c r="L10045" s="920"/>
    </row>
    <row r="10046" spans="1:12" s="1" customFormat="1" ht="26.25" customHeight="1" x14ac:dyDescent="0.15">
      <c r="A10046" s="918"/>
      <c r="B10046" s="921" t="s">
        <v>5251</v>
      </c>
      <c r="C10046" s="922" t="s">
        <v>5252</v>
      </c>
      <c r="D10046" s="923">
        <v>43581</v>
      </c>
      <c r="E10046" s="921" t="s">
        <v>1819</v>
      </c>
      <c r="F10046" s="921" t="s">
        <v>5253</v>
      </c>
      <c r="G10046" s="921"/>
      <c r="H10046" s="924" t="s">
        <v>30</v>
      </c>
      <c r="I10046" s="924"/>
      <c r="J10046" s="14" t="s">
        <v>31</v>
      </c>
      <c r="K10046" s="14" t="s">
        <v>31</v>
      </c>
      <c r="L10046" s="16">
        <v>0</v>
      </c>
    </row>
    <row r="10047" spans="1:12" s="1" customFormat="1" ht="270.75" customHeight="1" x14ac:dyDescent="0.15">
      <c r="A10047" s="918"/>
      <c r="B10047" s="921"/>
      <c r="C10047" s="922"/>
      <c r="D10047" s="923"/>
      <c r="E10047" s="921"/>
      <c r="F10047" s="921"/>
      <c r="G10047" s="921"/>
      <c r="H10047" s="924" t="s">
        <v>33</v>
      </c>
      <c r="I10047" s="924"/>
      <c r="J10047" s="14" t="s">
        <v>31</v>
      </c>
      <c r="K10047" s="14" t="s">
        <v>31</v>
      </c>
      <c r="L10047" s="16">
        <v>0</v>
      </c>
    </row>
    <row r="10048" spans="1:12" s="1" customFormat="1" ht="24" customHeight="1" x14ac:dyDescent="0.15">
      <c r="A10048" s="918"/>
      <c r="B10048" s="9" t="s">
        <v>34</v>
      </c>
      <c r="C10048" s="13" t="s">
        <v>35</v>
      </c>
      <c r="D10048" s="13" t="s">
        <v>36</v>
      </c>
      <c r="E10048" s="13" t="s">
        <v>37</v>
      </c>
      <c r="F10048" s="920"/>
      <c r="G10048" s="920"/>
      <c r="H10048" s="924" t="s">
        <v>38</v>
      </c>
      <c r="I10048" s="924"/>
      <c r="J10048" s="921" t="s">
        <v>31</v>
      </c>
      <c r="K10048" s="921" t="s">
        <v>32</v>
      </c>
      <c r="L10048" s="925">
        <v>1200</v>
      </c>
    </row>
    <row r="10049" spans="1:12" s="1" customFormat="1" ht="24" customHeight="1" x14ac:dyDescent="0.15">
      <c r="A10049" s="918"/>
      <c r="B10049" s="14" t="s">
        <v>105</v>
      </c>
      <c r="C10049" s="14" t="s">
        <v>5253</v>
      </c>
      <c r="D10049" s="15">
        <v>43588</v>
      </c>
      <c r="E10049" s="14" t="s">
        <v>1083</v>
      </c>
      <c r="F10049" s="920"/>
      <c r="G10049" s="920"/>
      <c r="H10049" s="924"/>
      <c r="I10049" s="924"/>
      <c r="J10049" s="921"/>
      <c r="K10049" s="921"/>
      <c r="L10049" s="925"/>
    </row>
    <row r="10050" spans="1:12" s="1" customFormat="1" ht="24" customHeight="1" x14ac:dyDescent="0.15">
      <c r="A10050" s="918">
        <v>1872</v>
      </c>
      <c r="B10050" s="9" t="s">
        <v>22</v>
      </c>
      <c r="C10050" s="13" t="s">
        <v>23</v>
      </c>
      <c r="D10050" s="13" t="s">
        <v>24</v>
      </c>
      <c r="E10050" s="13" t="s">
        <v>25</v>
      </c>
      <c r="F10050" s="919" t="s">
        <v>17</v>
      </c>
      <c r="G10050" s="919"/>
      <c r="H10050" s="920"/>
      <c r="I10050" s="920"/>
      <c r="J10050" s="920"/>
      <c r="K10050" s="920"/>
      <c r="L10050" s="920"/>
    </row>
    <row r="10051" spans="1:12" s="1" customFormat="1" ht="26.25" customHeight="1" x14ac:dyDescent="0.15">
      <c r="A10051" s="918"/>
      <c r="B10051" s="921" t="s">
        <v>5254</v>
      </c>
      <c r="C10051" s="922" t="s">
        <v>5255</v>
      </c>
      <c r="D10051" s="923">
        <v>43593</v>
      </c>
      <c r="E10051" s="921" t="s">
        <v>5256</v>
      </c>
      <c r="F10051" s="921" t="s">
        <v>3695</v>
      </c>
      <c r="G10051" s="921"/>
      <c r="H10051" s="924" t="s">
        <v>30</v>
      </c>
      <c r="I10051" s="924"/>
      <c r="J10051" s="14" t="s">
        <v>31</v>
      </c>
      <c r="K10051" s="14" t="s">
        <v>32</v>
      </c>
      <c r="L10051" s="16">
        <v>557.80000000000007</v>
      </c>
    </row>
    <row r="10052" spans="1:12" s="1" customFormat="1" ht="134.25" customHeight="1" x14ac:dyDescent="0.15">
      <c r="A10052" s="918"/>
      <c r="B10052" s="921"/>
      <c r="C10052" s="922"/>
      <c r="D10052" s="923"/>
      <c r="E10052" s="921"/>
      <c r="F10052" s="921"/>
      <c r="G10052" s="921"/>
      <c r="H10052" s="924" t="s">
        <v>33</v>
      </c>
      <c r="I10052" s="924"/>
      <c r="J10052" s="14" t="s">
        <v>31</v>
      </c>
      <c r="K10052" s="14" t="s">
        <v>32</v>
      </c>
      <c r="L10052" s="16">
        <v>241.98</v>
      </c>
    </row>
    <row r="10053" spans="1:12" s="1" customFormat="1" ht="24" customHeight="1" x14ac:dyDescent="0.15">
      <c r="A10053" s="918"/>
      <c r="B10053" s="9" t="s">
        <v>34</v>
      </c>
      <c r="C10053" s="13" t="s">
        <v>35</v>
      </c>
      <c r="D10053" s="13" t="s">
        <v>36</v>
      </c>
      <c r="E10053" s="13" t="s">
        <v>37</v>
      </c>
      <c r="F10053" s="920"/>
      <c r="G10053" s="920"/>
      <c r="H10053" s="924" t="s">
        <v>38</v>
      </c>
      <c r="I10053" s="924"/>
      <c r="J10053" s="921" t="s">
        <v>31</v>
      </c>
      <c r="K10053" s="921" t="s">
        <v>32</v>
      </c>
      <c r="L10053" s="925">
        <v>114.08</v>
      </c>
    </row>
    <row r="10054" spans="1:12" s="1" customFormat="1" ht="24" customHeight="1" x14ac:dyDescent="0.15">
      <c r="A10054" s="918"/>
      <c r="B10054" s="14" t="s">
        <v>39</v>
      </c>
      <c r="C10054" s="14" t="s">
        <v>3695</v>
      </c>
      <c r="D10054" s="15">
        <v>43595</v>
      </c>
      <c r="E10054" s="14" t="s">
        <v>553</v>
      </c>
      <c r="F10054" s="920"/>
      <c r="G10054" s="920"/>
      <c r="H10054" s="924"/>
      <c r="I10054" s="924"/>
      <c r="J10054" s="921"/>
      <c r="K10054" s="921"/>
      <c r="L10054" s="925"/>
    </row>
    <row r="10055" spans="1:12" s="1" customFormat="1" ht="24" customHeight="1" x14ac:dyDescent="0.15">
      <c r="A10055" s="918">
        <v>1873</v>
      </c>
      <c r="B10055" s="9" t="s">
        <v>22</v>
      </c>
      <c r="C10055" s="13" t="s">
        <v>23</v>
      </c>
      <c r="D10055" s="13" t="s">
        <v>24</v>
      </c>
      <c r="E10055" s="13" t="s">
        <v>25</v>
      </c>
      <c r="F10055" s="919" t="s">
        <v>17</v>
      </c>
      <c r="G10055" s="919"/>
      <c r="H10055" s="920"/>
      <c r="I10055" s="920"/>
      <c r="J10055" s="920"/>
      <c r="K10055" s="920"/>
      <c r="L10055" s="920"/>
    </row>
    <row r="10056" spans="1:12" s="1" customFormat="1" ht="26.25" customHeight="1" x14ac:dyDescent="0.15">
      <c r="A10056" s="918"/>
      <c r="B10056" s="921" t="s">
        <v>5257</v>
      </c>
      <c r="C10056" s="922" t="s">
        <v>5258</v>
      </c>
      <c r="D10056" s="923">
        <v>43712</v>
      </c>
      <c r="E10056" s="921" t="s">
        <v>548</v>
      </c>
      <c r="F10056" s="921" t="s">
        <v>549</v>
      </c>
      <c r="G10056" s="921"/>
      <c r="H10056" s="924" t="s">
        <v>30</v>
      </c>
      <c r="I10056" s="924"/>
      <c r="J10056" s="14" t="s">
        <v>31</v>
      </c>
      <c r="K10056" s="14" t="s">
        <v>32</v>
      </c>
      <c r="L10056" s="16">
        <v>504.56</v>
      </c>
    </row>
    <row r="10057" spans="1:12" s="1" customFormat="1" ht="239.25" customHeight="1" x14ac:dyDescent="0.15">
      <c r="A10057" s="918"/>
      <c r="B10057" s="921"/>
      <c r="C10057" s="922"/>
      <c r="D10057" s="923"/>
      <c r="E10057" s="921"/>
      <c r="F10057" s="921"/>
      <c r="G10057" s="921"/>
      <c r="H10057" s="924" t="s">
        <v>33</v>
      </c>
      <c r="I10057" s="924"/>
      <c r="J10057" s="14" t="s">
        <v>31</v>
      </c>
      <c r="K10057" s="14" t="s">
        <v>32</v>
      </c>
      <c r="L10057" s="16">
        <v>268.61</v>
      </c>
    </row>
    <row r="10058" spans="1:12" s="1" customFormat="1" ht="24" customHeight="1" x14ac:dyDescent="0.15">
      <c r="A10058" s="918"/>
      <c r="B10058" s="9" t="s">
        <v>34</v>
      </c>
      <c r="C10058" s="13" t="s">
        <v>35</v>
      </c>
      <c r="D10058" s="13" t="s">
        <v>36</v>
      </c>
      <c r="E10058" s="13" t="s">
        <v>37</v>
      </c>
      <c r="F10058" s="920"/>
      <c r="G10058" s="920"/>
      <c r="H10058" s="924" t="s">
        <v>38</v>
      </c>
      <c r="I10058" s="924"/>
      <c r="J10058" s="921" t="s">
        <v>31</v>
      </c>
      <c r="K10058" s="921" t="s">
        <v>32</v>
      </c>
      <c r="L10058" s="925">
        <v>100</v>
      </c>
    </row>
    <row r="10059" spans="1:12" s="1" customFormat="1" ht="34.5" customHeight="1" x14ac:dyDescent="0.15">
      <c r="A10059" s="918"/>
      <c r="B10059" s="14" t="s">
        <v>353</v>
      </c>
      <c r="C10059" s="14" t="s">
        <v>549</v>
      </c>
      <c r="D10059" s="15">
        <v>43714</v>
      </c>
      <c r="E10059" s="14" t="s">
        <v>1873</v>
      </c>
      <c r="F10059" s="920"/>
      <c r="G10059" s="920"/>
      <c r="H10059" s="924"/>
      <c r="I10059" s="924"/>
      <c r="J10059" s="921"/>
      <c r="K10059" s="921"/>
      <c r="L10059" s="925"/>
    </row>
    <row r="10060" spans="1:12" s="1" customFormat="1" ht="24" customHeight="1" x14ac:dyDescent="0.15">
      <c r="A10060" s="918">
        <v>1874</v>
      </c>
      <c r="B10060" s="9" t="s">
        <v>22</v>
      </c>
      <c r="C10060" s="13" t="s">
        <v>23</v>
      </c>
      <c r="D10060" s="13" t="s">
        <v>24</v>
      </c>
      <c r="E10060" s="13" t="s">
        <v>25</v>
      </c>
      <c r="F10060" s="919" t="s">
        <v>17</v>
      </c>
      <c r="G10060" s="919"/>
      <c r="H10060" s="920"/>
      <c r="I10060" s="920"/>
      <c r="J10060" s="920"/>
      <c r="K10060" s="920"/>
      <c r="L10060" s="920"/>
    </row>
    <row r="10061" spans="1:12" s="1" customFormat="1" ht="26.25" customHeight="1" x14ac:dyDescent="0.15">
      <c r="A10061" s="918"/>
      <c r="B10061" s="921" t="s">
        <v>5259</v>
      </c>
      <c r="C10061" s="921" t="s">
        <v>5260</v>
      </c>
      <c r="D10061" s="923">
        <v>43588</v>
      </c>
      <c r="E10061" s="921" t="s">
        <v>53</v>
      </c>
      <c r="F10061" s="921" t="s">
        <v>1000</v>
      </c>
      <c r="G10061" s="921"/>
      <c r="H10061" s="924" t="s">
        <v>30</v>
      </c>
      <c r="I10061" s="924"/>
      <c r="J10061" s="14" t="s">
        <v>31</v>
      </c>
      <c r="K10061" s="14" t="s">
        <v>32</v>
      </c>
      <c r="L10061" s="16">
        <v>506</v>
      </c>
    </row>
    <row r="10062" spans="1:12" s="1" customFormat="1" ht="81.75" customHeight="1" x14ac:dyDescent="0.15">
      <c r="A10062" s="918"/>
      <c r="B10062" s="921"/>
      <c r="C10062" s="921"/>
      <c r="D10062" s="923"/>
      <c r="E10062" s="921"/>
      <c r="F10062" s="921"/>
      <c r="G10062" s="921"/>
      <c r="H10062" s="924" t="s">
        <v>33</v>
      </c>
      <c r="I10062" s="924"/>
      <c r="J10062" s="14" t="s">
        <v>31</v>
      </c>
      <c r="K10062" s="14" t="s">
        <v>32</v>
      </c>
      <c r="L10062" s="16">
        <v>212.61</v>
      </c>
    </row>
    <row r="10063" spans="1:12" s="1" customFormat="1" ht="24" customHeight="1" x14ac:dyDescent="0.15">
      <c r="A10063" s="918"/>
      <c r="B10063" s="9" t="s">
        <v>34</v>
      </c>
      <c r="C10063" s="13" t="s">
        <v>35</v>
      </c>
      <c r="D10063" s="13" t="s">
        <v>36</v>
      </c>
      <c r="E10063" s="13" t="s">
        <v>37</v>
      </c>
      <c r="F10063" s="920"/>
      <c r="G10063" s="920"/>
      <c r="H10063" s="924" t="s">
        <v>38</v>
      </c>
      <c r="I10063" s="924"/>
      <c r="J10063" s="921" t="s">
        <v>31</v>
      </c>
      <c r="K10063" s="921" t="s">
        <v>32</v>
      </c>
      <c r="L10063" s="925">
        <v>161</v>
      </c>
    </row>
    <row r="10064" spans="1:12" s="1" customFormat="1" ht="24" customHeight="1" x14ac:dyDescent="0.15">
      <c r="A10064" s="918"/>
      <c r="B10064" s="14" t="s">
        <v>5261</v>
      </c>
      <c r="C10064" s="14" t="s">
        <v>1000</v>
      </c>
      <c r="D10064" s="15">
        <v>43590</v>
      </c>
      <c r="E10064" s="14" t="s">
        <v>5236</v>
      </c>
      <c r="F10064" s="920"/>
      <c r="G10064" s="920"/>
      <c r="H10064" s="924"/>
      <c r="I10064" s="924"/>
      <c r="J10064" s="921"/>
      <c r="K10064" s="921"/>
      <c r="L10064" s="925"/>
    </row>
    <row r="10065" spans="1:12" s="1" customFormat="1" ht="24" customHeight="1" x14ac:dyDescent="0.15">
      <c r="A10065" s="918">
        <v>1875</v>
      </c>
      <c r="B10065" s="9" t="s">
        <v>22</v>
      </c>
      <c r="C10065" s="13" t="s">
        <v>23</v>
      </c>
      <c r="D10065" s="13" t="s">
        <v>24</v>
      </c>
      <c r="E10065" s="13" t="s">
        <v>25</v>
      </c>
      <c r="F10065" s="919" t="s">
        <v>17</v>
      </c>
      <c r="G10065" s="919"/>
      <c r="H10065" s="920"/>
      <c r="I10065" s="920"/>
      <c r="J10065" s="920"/>
      <c r="K10065" s="920"/>
      <c r="L10065" s="920"/>
    </row>
    <row r="10066" spans="1:12" s="1" customFormat="1" ht="26.25" customHeight="1" x14ac:dyDescent="0.15">
      <c r="A10066" s="918"/>
      <c r="B10066" s="921" t="s">
        <v>5262</v>
      </c>
      <c r="C10066" s="922" t="s">
        <v>5263</v>
      </c>
      <c r="D10066" s="923">
        <v>43646</v>
      </c>
      <c r="E10066" s="921" t="s">
        <v>5264</v>
      </c>
      <c r="F10066" s="921" t="s">
        <v>1088</v>
      </c>
      <c r="G10066" s="921"/>
      <c r="H10066" s="924" t="s">
        <v>30</v>
      </c>
      <c r="I10066" s="924"/>
      <c r="J10066" s="14" t="s">
        <v>31</v>
      </c>
      <c r="K10066" s="14" t="s">
        <v>32</v>
      </c>
      <c r="L10066" s="16">
        <v>660</v>
      </c>
    </row>
    <row r="10067" spans="1:12" s="1" customFormat="1" ht="409.2" customHeight="1" x14ac:dyDescent="0.15">
      <c r="A10067" s="918"/>
      <c r="B10067" s="921"/>
      <c r="C10067" s="922"/>
      <c r="D10067" s="923"/>
      <c r="E10067" s="921"/>
      <c r="F10067" s="921"/>
      <c r="G10067" s="921"/>
      <c r="H10067" s="924" t="s">
        <v>33</v>
      </c>
      <c r="I10067" s="924"/>
      <c r="J10067" s="921" t="s">
        <v>31</v>
      </c>
      <c r="K10067" s="921" t="s">
        <v>31</v>
      </c>
      <c r="L10067" s="925">
        <v>0</v>
      </c>
    </row>
    <row r="10068" spans="1:12" s="1" customFormat="1" ht="82.35" customHeight="1" x14ac:dyDescent="0.15">
      <c r="A10068" s="918"/>
      <c r="B10068" s="921"/>
      <c r="C10068" s="922"/>
      <c r="D10068" s="923"/>
      <c r="E10068" s="921"/>
      <c r="F10068" s="921"/>
      <c r="G10068" s="921"/>
      <c r="H10068" s="924"/>
      <c r="I10068" s="924"/>
      <c r="J10068" s="921"/>
      <c r="K10068" s="921"/>
      <c r="L10068" s="925"/>
    </row>
    <row r="10069" spans="1:12" s="1" customFormat="1" ht="24" customHeight="1" x14ac:dyDescent="0.15">
      <c r="A10069" s="918"/>
      <c r="B10069" s="9" t="s">
        <v>34</v>
      </c>
      <c r="C10069" s="13" t="s">
        <v>35</v>
      </c>
      <c r="D10069" s="13" t="s">
        <v>36</v>
      </c>
      <c r="E10069" s="13" t="s">
        <v>37</v>
      </c>
      <c r="F10069" s="920"/>
      <c r="G10069" s="920"/>
      <c r="H10069" s="924" t="s">
        <v>38</v>
      </c>
      <c r="I10069" s="924"/>
      <c r="J10069" s="921" t="s">
        <v>31</v>
      </c>
      <c r="K10069" s="921" t="s">
        <v>32</v>
      </c>
      <c r="L10069" s="925">
        <v>649</v>
      </c>
    </row>
    <row r="10070" spans="1:12" s="1" customFormat="1" ht="24" customHeight="1" x14ac:dyDescent="0.15">
      <c r="A10070" s="918"/>
      <c r="B10070" s="14" t="s">
        <v>204</v>
      </c>
      <c r="C10070" s="14" t="s">
        <v>1088</v>
      </c>
      <c r="D10070" s="15">
        <v>43651</v>
      </c>
      <c r="E10070" s="14" t="s">
        <v>5265</v>
      </c>
      <c r="F10070" s="920"/>
      <c r="G10070" s="920"/>
      <c r="H10070" s="924"/>
      <c r="I10070" s="924"/>
      <c r="J10070" s="921"/>
      <c r="K10070" s="921"/>
      <c r="L10070" s="925"/>
    </row>
    <row r="10071" spans="1:12" s="1" customFormat="1" ht="24" customHeight="1" x14ac:dyDescent="0.15">
      <c r="A10071" s="918">
        <v>1876</v>
      </c>
      <c r="B10071" s="9" t="s">
        <v>22</v>
      </c>
      <c r="C10071" s="13" t="s">
        <v>23</v>
      </c>
      <c r="D10071" s="13" t="s">
        <v>24</v>
      </c>
      <c r="E10071" s="13" t="s">
        <v>25</v>
      </c>
      <c r="F10071" s="919" t="s">
        <v>17</v>
      </c>
      <c r="G10071" s="919"/>
      <c r="H10071" s="920"/>
      <c r="I10071" s="920"/>
      <c r="J10071" s="920"/>
      <c r="K10071" s="920"/>
      <c r="L10071" s="920"/>
    </row>
    <row r="10072" spans="1:12" s="1" customFormat="1" ht="26.25" customHeight="1" x14ac:dyDescent="0.15">
      <c r="A10072" s="918"/>
      <c r="B10072" s="921" t="s">
        <v>5266</v>
      </c>
      <c r="C10072" s="922" t="s">
        <v>5267</v>
      </c>
      <c r="D10072" s="923">
        <v>43604</v>
      </c>
      <c r="E10072" s="921" t="s">
        <v>469</v>
      </c>
      <c r="F10072" s="921" t="s">
        <v>1729</v>
      </c>
      <c r="G10072" s="921"/>
      <c r="H10072" s="924" t="s">
        <v>30</v>
      </c>
      <c r="I10072" s="924"/>
      <c r="J10072" s="14" t="s">
        <v>31</v>
      </c>
      <c r="K10072" s="14" t="s">
        <v>32</v>
      </c>
      <c r="L10072" s="16">
        <v>557.86</v>
      </c>
    </row>
    <row r="10073" spans="1:12" s="1" customFormat="1" ht="409.2" customHeight="1" x14ac:dyDescent="0.15">
      <c r="A10073" s="918"/>
      <c r="B10073" s="921"/>
      <c r="C10073" s="922"/>
      <c r="D10073" s="923"/>
      <c r="E10073" s="921"/>
      <c r="F10073" s="921"/>
      <c r="G10073" s="921"/>
      <c r="H10073" s="924" t="s">
        <v>33</v>
      </c>
      <c r="I10073" s="924"/>
      <c r="J10073" s="921" t="s">
        <v>31</v>
      </c>
      <c r="K10073" s="921" t="s">
        <v>32</v>
      </c>
      <c r="L10073" s="925">
        <v>437.5</v>
      </c>
    </row>
    <row r="10074" spans="1:12" s="1" customFormat="1" ht="376.35" customHeight="1" x14ac:dyDescent="0.15">
      <c r="A10074" s="918"/>
      <c r="B10074" s="921"/>
      <c r="C10074" s="922"/>
      <c r="D10074" s="923"/>
      <c r="E10074" s="921"/>
      <c r="F10074" s="921"/>
      <c r="G10074" s="921"/>
      <c r="H10074" s="924"/>
      <c r="I10074" s="924"/>
      <c r="J10074" s="921"/>
      <c r="K10074" s="921"/>
      <c r="L10074" s="925"/>
    </row>
    <row r="10075" spans="1:12" s="1" customFormat="1" ht="24" customHeight="1" x14ac:dyDescent="0.15">
      <c r="A10075" s="918"/>
      <c r="B10075" s="9" t="s">
        <v>34</v>
      </c>
      <c r="C10075" s="13" t="s">
        <v>35</v>
      </c>
      <c r="D10075" s="13" t="s">
        <v>36</v>
      </c>
      <c r="E10075" s="13" t="s">
        <v>37</v>
      </c>
      <c r="F10075" s="920"/>
      <c r="G10075" s="920"/>
      <c r="H10075" s="924" t="s">
        <v>38</v>
      </c>
      <c r="I10075" s="924"/>
      <c r="J10075" s="921" t="s">
        <v>31</v>
      </c>
      <c r="K10075" s="921" t="s">
        <v>32</v>
      </c>
      <c r="L10075" s="925">
        <v>800</v>
      </c>
    </row>
    <row r="10076" spans="1:12" s="1" customFormat="1" ht="24" customHeight="1" x14ac:dyDescent="0.15">
      <c r="A10076" s="918"/>
      <c r="B10076" s="14" t="s">
        <v>204</v>
      </c>
      <c r="C10076" s="14" t="s">
        <v>1729</v>
      </c>
      <c r="D10076" s="15">
        <v>43607</v>
      </c>
      <c r="E10076" s="14" t="s">
        <v>2270</v>
      </c>
      <c r="F10076" s="920"/>
      <c r="G10076" s="920"/>
      <c r="H10076" s="924"/>
      <c r="I10076" s="924"/>
      <c r="J10076" s="921"/>
      <c r="K10076" s="921"/>
      <c r="L10076" s="925"/>
    </row>
    <row r="10077" spans="1:12" s="1" customFormat="1" ht="24" customHeight="1" x14ac:dyDescent="0.15">
      <c r="A10077" s="918">
        <v>1877</v>
      </c>
      <c r="B10077" s="9" t="s">
        <v>22</v>
      </c>
      <c r="C10077" s="13" t="s">
        <v>23</v>
      </c>
      <c r="D10077" s="13" t="s">
        <v>24</v>
      </c>
      <c r="E10077" s="13" t="s">
        <v>25</v>
      </c>
      <c r="F10077" s="919" t="s">
        <v>17</v>
      </c>
      <c r="G10077" s="919"/>
      <c r="H10077" s="920"/>
      <c r="I10077" s="920"/>
      <c r="J10077" s="920"/>
      <c r="K10077" s="920"/>
      <c r="L10077" s="920"/>
    </row>
    <row r="10078" spans="1:12" s="1" customFormat="1" ht="26.25" customHeight="1" x14ac:dyDescent="0.15">
      <c r="A10078" s="918"/>
      <c r="B10078" s="921" t="s">
        <v>5266</v>
      </c>
      <c r="C10078" s="922" t="s">
        <v>5268</v>
      </c>
      <c r="D10078" s="923">
        <v>43649</v>
      </c>
      <c r="E10078" s="921" t="s">
        <v>770</v>
      </c>
      <c r="F10078" s="921" t="s">
        <v>5269</v>
      </c>
      <c r="G10078" s="921"/>
      <c r="H10078" s="924" t="s">
        <v>30</v>
      </c>
      <c r="I10078" s="924"/>
      <c r="J10078" s="14" t="s">
        <v>31</v>
      </c>
      <c r="K10078" s="14" t="s">
        <v>32</v>
      </c>
      <c r="L10078" s="16">
        <v>444</v>
      </c>
    </row>
    <row r="10079" spans="1:12" s="1" customFormat="1" ht="409.2" customHeight="1" x14ac:dyDescent="0.15">
      <c r="A10079" s="918"/>
      <c r="B10079" s="921"/>
      <c r="C10079" s="922"/>
      <c r="D10079" s="923"/>
      <c r="E10079" s="921"/>
      <c r="F10079" s="921"/>
      <c r="G10079" s="921"/>
      <c r="H10079" s="924" t="s">
        <v>33</v>
      </c>
      <c r="I10079" s="924"/>
      <c r="J10079" s="921" t="s">
        <v>31</v>
      </c>
      <c r="K10079" s="921" t="s">
        <v>31</v>
      </c>
      <c r="L10079" s="925">
        <v>0</v>
      </c>
    </row>
    <row r="10080" spans="1:12" s="1" customFormat="1" ht="124.35" customHeight="1" x14ac:dyDescent="0.15">
      <c r="A10080" s="918"/>
      <c r="B10080" s="921"/>
      <c r="C10080" s="922"/>
      <c r="D10080" s="923"/>
      <c r="E10080" s="921"/>
      <c r="F10080" s="921"/>
      <c r="G10080" s="921"/>
      <c r="H10080" s="924"/>
      <c r="I10080" s="924"/>
      <c r="J10080" s="921"/>
      <c r="K10080" s="921"/>
      <c r="L10080" s="925"/>
    </row>
    <row r="10081" spans="1:12" s="1" customFormat="1" ht="24" customHeight="1" x14ac:dyDescent="0.15">
      <c r="A10081" s="918"/>
      <c r="B10081" s="9" t="s">
        <v>34</v>
      </c>
      <c r="C10081" s="13" t="s">
        <v>35</v>
      </c>
      <c r="D10081" s="13" t="s">
        <v>36</v>
      </c>
      <c r="E10081" s="13" t="s">
        <v>37</v>
      </c>
      <c r="F10081" s="920"/>
      <c r="G10081" s="920"/>
      <c r="H10081" s="924" t="s">
        <v>38</v>
      </c>
      <c r="I10081" s="924"/>
      <c r="J10081" s="921" t="s">
        <v>31</v>
      </c>
      <c r="K10081" s="921" t="s">
        <v>31</v>
      </c>
      <c r="L10081" s="925">
        <v>0</v>
      </c>
    </row>
    <row r="10082" spans="1:12" s="1" customFormat="1" ht="24" customHeight="1" x14ac:dyDescent="0.15">
      <c r="A10082" s="918"/>
      <c r="B10082" s="14" t="s">
        <v>204</v>
      </c>
      <c r="C10082" s="14" t="s">
        <v>5269</v>
      </c>
      <c r="D10082" s="15">
        <v>43653</v>
      </c>
      <c r="E10082" s="14" t="s">
        <v>2651</v>
      </c>
      <c r="F10082" s="920"/>
      <c r="G10082" s="920"/>
      <c r="H10082" s="924"/>
      <c r="I10082" s="924"/>
      <c r="J10082" s="921"/>
      <c r="K10082" s="921"/>
      <c r="L10082" s="925"/>
    </row>
    <row r="10083" spans="1:12" s="1" customFormat="1" ht="24" customHeight="1" x14ac:dyDescent="0.15">
      <c r="A10083" s="918">
        <v>1878</v>
      </c>
      <c r="B10083" s="9" t="s">
        <v>22</v>
      </c>
      <c r="C10083" s="13" t="s">
        <v>23</v>
      </c>
      <c r="D10083" s="13" t="s">
        <v>24</v>
      </c>
      <c r="E10083" s="13" t="s">
        <v>25</v>
      </c>
      <c r="F10083" s="919" t="s">
        <v>17</v>
      </c>
      <c r="G10083" s="919"/>
      <c r="H10083" s="920"/>
      <c r="I10083" s="920"/>
      <c r="J10083" s="920"/>
      <c r="K10083" s="920"/>
      <c r="L10083" s="920"/>
    </row>
    <row r="10084" spans="1:12" s="1" customFormat="1" ht="26.25" customHeight="1" x14ac:dyDescent="0.15">
      <c r="A10084" s="918"/>
      <c r="B10084" s="921" t="s">
        <v>5270</v>
      </c>
      <c r="C10084" s="922" t="s">
        <v>5271</v>
      </c>
      <c r="D10084" s="923">
        <v>43559</v>
      </c>
      <c r="E10084" s="921" t="s">
        <v>90</v>
      </c>
      <c r="F10084" s="921" t="s">
        <v>1252</v>
      </c>
      <c r="G10084" s="921"/>
      <c r="H10084" s="924" t="s">
        <v>30</v>
      </c>
      <c r="I10084" s="924"/>
      <c r="J10084" s="14" t="s">
        <v>31</v>
      </c>
      <c r="K10084" s="14" t="s">
        <v>32</v>
      </c>
      <c r="L10084" s="16">
        <v>545.4</v>
      </c>
    </row>
    <row r="10085" spans="1:12" s="1" customFormat="1" ht="409.2" customHeight="1" x14ac:dyDescent="0.15">
      <c r="A10085" s="918"/>
      <c r="B10085" s="921"/>
      <c r="C10085" s="922"/>
      <c r="D10085" s="923"/>
      <c r="E10085" s="921"/>
      <c r="F10085" s="921"/>
      <c r="G10085" s="921"/>
      <c r="H10085" s="924" t="s">
        <v>33</v>
      </c>
      <c r="I10085" s="924"/>
      <c r="J10085" s="921" t="s">
        <v>31</v>
      </c>
      <c r="K10085" s="921" t="s">
        <v>32</v>
      </c>
      <c r="L10085" s="925">
        <v>374.6</v>
      </c>
    </row>
    <row r="10086" spans="1:12" s="1" customFormat="1" ht="197.85" customHeight="1" x14ac:dyDescent="0.15">
      <c r="A10086" s="918"/>
      <c r="B10086" s="921"/>
      <c r="C10086" s="922"/>
      <c r="D10086" s="923"/>
      <c r="E10086" s="921"/>
      <c r="F10086" s="921"/>
      <c r="G10086" s="921"/>
      <c r="H10086" s="924"/>
      <c r="I10086" s="924"/>
      <c r="J10086" s="921"/>
      <c r="K10086" s="921"/>
      <c r="L10086" s="925"/>
    </row>
    <row r="10087" spans="1:12" s="1" customFormat="1" ht="24" customHeight="1" x14ac:dyDescent="0.15">
      <c r="A10087" s="918"/>
      <c r="B10087" s="9" t="s">
        <v>34</v>
      </c>
      <c r="C10087" s="13" t="s">
        <v>35</v>
      </c>
      <c r="D10087" s="13" t="s">
        <v>36</v>
      </c>
      <c r="E10087" s="13" t="s">
        <v>37</v>
      </c>
      <c r="F10087" s="920"/>
      <c r="G10087" s="920"/>
      <c r="H10087" s="924" t="s">
        <v>38</v>
      </c>
      <c r="I10087" s="924"/>
      <c r="J10087" s="921" t="s">
        <v>31</v>
      </c>
      <c r="K10087" s="921" t="s">
        <v>32</v>
      </c>
      <c r="L10087" s="925">
        <v>1275</v>
      </c>
    </row>
    <row r="10088" spans="1:12" s="1" customFormat="1" ht="55.5" customHeight="1" x14ac:dyDescent="0.15">
      <c r="A10088" s="918"/>
      <c r="B10088" s="14" t="s">
        <v>147</v>
      </c>
      <c r="C10088" s="14" t="s">
        <v>1252</v>
      </c>
      <c r="D10088" s="15">
        <v>43562</v>
      </c>
      <c r="E10088" s="14" t="s">
        <v>1254</v>
      </c>
      <c r="F10088" s="920"/>
      <c r="G10088" s="920"/>
      <c r="H10088" s="924"/>
      <c r="I10088" s="924"/>
      <c r="J10088" s="921"/>
      <c r="K10088" s="921"/>
      <c r="L10088" s="925"/>
    </row>
    <row r="10089" spans="1:12" s="1" customFormat="1" ht="24" customHeight="1" x14ac:dyDescent="0.15">
      <c r="A10089" s="918">
        <v>1879</v>
      </c>
      <c r="B10089" s="9" t="s">
        <v>22</v>
      </c>
      <c r="C10089" s="13" t="s">
        <v>23</v>
      </c>
      <c r="D10089" s="13" t="s">
        <v>24</v>
      </c>
      <c r="E10089" s="13" t="s">
        <v>25</v>
      </c>
      <c r="F10089" s="919" t="s">
        <v>17</v>
      </c>
      <c r="G10089" s="919"/>
      <c r="H10089" s="920"/>
      <c r="I10089" s="920"/>
      <c r="J10089" s="920"/>
      <c r="K10089" s="920"/>
      <c r="L10089" s="920"/>
    </row>
    <row r="10090" spans="1:12" s="1" customFormat="1" ht="26.25" customHeight="1" x14ac:dyDescent="0.15">
      <c r="A10090" s="918"/>
      <c r="B10090" s="921" t="s">
        <v>5272</v>
      </c>
      <c r="C10090" s="922" t="s">
        <v>5273</v>
      </c>
      <c r="D10090" s="923">
        <v>43605</v>
      </c>
      <c r="E10090" s="921" t="s">
        <v>5274</v>
      </c>
      <c r="F10090" s="921" t="s">
        <v>5275</v>
      </c>
      <c r="G10090" s="921"/>
      <c r="H10090" s="924" t="s">
        <v>30</v>
      </c>
      <c r="I10090" s="924"/>
      <c r="J10090" s="14" t="s">
        <v>31</v>
      </c>
      <c r="K10090" s="14" t="s">
        <v>32</v>
      </c>
      <c r="L10090" s="16">
        <v>931.8</v>
      </c>
    </row>
    <row r="10091" spans="1:12" s="1" customFormat="1" ht="409.2" customHeight="1" x14ac:dyDescent="0.15">
      <c r="A10091" s="918"/>
      <c r="B10091" s="921"/>
      <c r="C10091" s="922"/>
      <c r="D10091" s="923"/>
      <c r="E10091" s="921"/>
      <c r="F10091" s="921"/>
      <c r="G10091" s="921"/>
      <c r="H10091" s="924" t="s">
        <v>33</v>
      </c>
      <c r="I10091" s="924"/>
      <c r="J10091" s="921" t="s">
        <v>31</v>
      </c>
      <c r="K10091" s="921" t="s">
        <v>32</v>
      </c>
      <c r="L10091" s="925">
        <v>11572</v>
      </c>
    </row>
    <row r="10092" spans="1:12" s="1" customFormat="1" ht="19.350000000000001" customHeight="1" x14ac:dyDescent="0.15">
      <c r="A10092" s="918"/>
      <c r="B10092" s="921"/>
      <c r="C10092" s="922"/>
      <c r="D10092" s="923"/>
      <c r="E10092" s="921"/>
      <c r="F10092" s="921"/>
      <c r="G10092" s="921"/>
      <c r="H10092" s="924"/>
      <c r="I10092" s="924"/>
      <c r="J10092" s="921"/>
      <c r="K10092" s="921"/>
      <c r="L10092" s="925"/>
    </row>
    <row r="10093" spans="1:12" s="1" customFormat="1" ht="24" customHeight="1" x14ac:dyDescent="0.15">
      <c r="A10093" s="918"/>
      <c r="B10093" s="9" t="s">
        <v>34</v>
      </c>
      <c r="C10093" s="13" t="s">
        <v>35</v>
      </c>
      <c r="D10093" s="13" t="s">
        <v>36</v>
      </c>
      <c r="E10093" s="13" t="s">
        <v>37</v>
      </c>
      <c r="F10093" s="920"/>
      <c r="G10093" s="920"/>
      <c r="H10093" s="924" t="s">
        <v>38</v>
      </c>
      <c r="I10093" s="924"/>
      <c r="J10093" s="921" t="s">
        <v>31</v>
      </c>
      <c r="K10093" s="921" t="s">
        <v>32</v>
      </c>
      <c r="L10093" s="925">
        <v>336.37</v>
      </c>
    </row>
    <row r="10094" spans="1:12" s="1" customFormat="1" ht="24" customHeight="1" x14ac:dyDescent="0.15">
      <c r="A10094" s="918"/>
      <c r="B10094" s="14" t="s">
        <v>229</v>
      </c>
      <c r="C10094" s="14" t="s">
        <v>5275</v>
      </c>
      <c r="D10094" s="15">
        <v>43610</v>
      </c>
      <c r="E10094" s="14" t="s">
        <v>752</v>
      </c>
      <c r="F10094" s="920"/>
      <c r="G10094" s="920"/>
      <c r="H10094" s="924"/>
      <c r="I10094" s="924"/>
      <c r="J10094" s="921"/>
      <c r="K10094" s="921"/>
      <c r="L10094" s="925"/>
    </row>
    <row r="10095" spans="1:12" s="1" customFormat="1" ht="24" customHeight="1" x14ac:dyDescent="0.15">
      <c r="A10095" s="918">
        <v>1880</v>
      </c>
      <c r="B10095" s="9" t="s">
        <v>22</v>
      </c>
      <c r="C10095" s="13" t="s">
        <v>23</v>
      </c>
      <c r="D10095" s="13" t="s">
        <v>24</v>
      </c>
      <c r="E10095" s="13" t="s">
        <v>25</v>
      </c>
      <c r="F10095" s="919" t="s">
        <v>17</v>
      </c>
      <c r="G10095" s="919"/>
      <c r="H10095" s="920"/>
      <c r="I10095" s="920"/>
      <c r="J10095" s="920"/>
      <c r="K10095" s="920"/>
      <c r="L10095" s="920"/>
    </row>
    <row r="10096" spans="1:12" s="1" customFormat="1" ht="26.25" customHeight="1" x14ac:dyDescent="0.15">
      <c r="A10096" s="918"/>
      <c r="B10096" s="921" t="s">
        <v>5272</v>
      </c>
      <c r="C10096" s="922" t="s">
        <v>5276</v>
      </c>
      <c r="D10096" s="923">
        <v>43704</v>
      </c>
      <c r="E10096" s="921" t="s">
        <v>5277</v>
      </c>
      <c r="F10096" s="921" t="s">
        <v>5278</v>
      </c>
      <c r="G10096" s="921"/>
      <c r="H10096" s="924" t="s">
        <v>30</v>
      </c>
      <c r="I10096" s="924"/>
      <c r="J10096" s="14" t="s">
        <v>31</v>
      </c>
      <c r="K10096" s="14" t="s">
        <v>32</v>
      </c>
      <c r="L10096" s="16">
        <v>402.78</v>
      </c>
    </row>
    <row r="10097" spans="1:12" s="1" customFormat="1" ht="302.25" customHeight="1" x14ac:dyDescent="0.15">
      <c r="A10097" s="918"/>
      <c r="B10097" s="921"/>
      <c r="C10097" s="922"/>
      <c r="D10097" s="923"/>
      <c r="E10097" s="921"/>
      <c r="F10097" s="921"/>
      <c r="G10097" s="921"/>
      <c r="H10097" s="924" t="s">
        <v>33</v>
      </c>
      <c r="I10097" s="924"/>
      <c r="J10097" s="14" t="s">
        <v>32</v>
      </c>
      <c r="K10097" s="14" t="s">
        <v>31</v>
      </c>
      <c r="L10097" s="16">
        <v>2234.2800000000002</v>
      </c>
    </row>
    <row r="10098" spans="1:12" s="1" customFormat="1" ht="24" customHeight="1" x14ac:dyDescent="0.15">
      <c r="A10098" s="918"/>
      <c r="B10098" s="9" t="s">
        <v>34</v>
      </c>
      <c r="C10098" s="13" t="s">
        <v>35</v>
      </c>
      <c r="D10098" s="13" t="s">
        <v>36</v>
      </c>
      <c r="E10098" s="13" t="s">
        <v>37</v>
      </c>
      <c r="F10098" s="920"/>
      <c r="G10098" s="920"/>
      <c r="H10098" s="924" t="s">
        <v>38</v>
      </c>
      <c r="I10098" s="924"/>
      <c r="J10098" s="921" t="s">
        <v>31</v>
      </c>
      <c r="K10098" s="921" t="s">
        <v>31</v>
      </c>
      <c r="L10098" s="925">
        <v>0</v>
      </c>
    </row>
    <row r="10099" spans="1:12" s="1" customFormat="1" ht="24" customHeight="1" x14ac:dyDescent="0.15">
      <c r="A10099" s="918"/>
      <c r="B10099" s="14" t="s">
        <v>229</v>
      </c>
      <c r="C10099" s="14" t="s">
        <v>5278</v>
      </c>
      <c r="D10099" s="15">
        <v>43709</v>
      </c>
      <c r="E10099" s="14" t="s">
        <v>235</v>
      </c>
      <c r="F10099" s="920"/>
      <c r="G10099" s="920"/>
      <c r="H10099" s="924"/>
      <c r="I10099" s="924"/>
      <c r="J10099" s="921"/>
      <c r="K10099" s="921"/>
      <c r="L10099" s="925"/>
    </row>
    <row r="10100" spans="1:12" s="1" customFormat="1" ht="24" customHeight="1" x14ac:dyDescent="0.15">
      <c r="A10100" s="918">
        <v>1881</v>
      </c>
      <c r="B10100" s="9" t="s">
        <v>22</v>
      </c>
      <c r="C10100" s="13" t="s">
        <v>23</v>
      </c>
      <c r="D10100" s="13" t="s">
        <v>24</v>
      </c>
      <c r="E10100" s="13" t="s">
        <v>25</v>
      </c>
      <c r="F10100" s="919" t="s">
        <v>17</v>
      </c>
      <c r="G10100" s="919"/>
      <c r="H10100" s="920"/>
      <c r="I10100" s="920"/>
      <c r="J10100" s="920"/>
      <c r="K10100" s="920"/>
      <c r="L10100" s="920"/>
    </row>
    <row r="10101" spans="1:12" s="1" customFormat="1" ht="26.25" customHeight="1" x14ac:dyDescent="0.15">
      <c r="A10101" s="918"/>
      <c r="B10101" s="921" t="s">
        <v>5272</v>
      </c>
      <c r="C10101" s="922" t="s">
        <v>5279</v>
      </c>
      <c r="D10101" s="923">
        <v>43735</v>
      </c>
      <c r="E10101" s="921" t="s">
        <v>5280</v>
      </c>
      <c r="F10101" s="921" t="s">
        <v>1008</v>
      </c>
      <c r="G10101" s="921"/>
      <c r="H10101" s="924" t="s">
        <v>30</v>
      </c>
      <c r="I10101" s="924"/>
      <c r="J10101" s="14" t="s">
        <v>31</v>
      </c>
      <c r="K10101" s="14" t="s">
        <v>32</v>
      </c>
      <c r="L10101" s="16">
        <v>539.54999999999995</v>
      </c>
    </row>
    <row r="10102" spans="1:12" s="1" customFormat="1" ht="218.25" customHeight="1" x14ac:dyDescent="0.15">
      <c r="A10102" s="918"/>
      <c r="B10102" s="921"/>
      <c r="C10102" s="922"/>
      <c r="D10102" s="923"/>
      <c r="E10102" s="921"/>
      <c r="F10102" s="921"/>
      <c r="G10102" s="921"/>
      <c r="H10102" s="924" t="s">
        <v>33</v>
      </c>
      <c r="I10102" s="924"/>
      <c r="J10102" s="14" t="s">
        <v>31</v>
      </c>
      <c r="K10102" s="14" t="s">
        <v>31</v>
      </c>
      <c r="L10102" s="16">
        <v>0</v>
      </c>
    </row>
    <row r="10103" spans="1:12" s="1" customFormat="1" ht="24" customHeight="1" x14ac:dyDescent="0.15">
      <c r="A10103" s="918"/>
      <c r="B10103" s="9" t="s">
        <v>34</v>
      </c>
      <c r="C10103" s="13" t="s">
        <v>35</v>
      </c>
      <c r="D10103" s="13" t="s">
        <v>36</v>
      </c>
      <c r="E10103" s="13" t="s">
        <v>37</v>
      </c>
      <c r="F10103" s="920"/>
      <c r="G10103" s="920"/>
      <c r="H10103" s="924" t="s">
        <v>38</v>
      </c>
      <c r="I10103" s="924"/>
      <c r="J10103" s="921" t="s">
        <v>31</v>
      </c>
      <c r="K10103" s="921" t="s">
        <v>32</v>
      </c>
      <c r="L10103" s="925">
        <v>250</v>
      </c>
    </row>
    <row r="10104" spans="1:12" s="1" customFormat="1" ht="24" customHeight="1" x14ac:dyDescent="0.15">
      <c r="A10104" s="918"/>
      <c r="B10104" s="14" t="s">
        <v>229</v>
      </c>
      <c r="C10104" s="14" t="s">
        <v>1008</v>
      </c>
      <c r="D10104" s="15">
        <v>43737</v>
      </c>
      <c r="E10104" s="14" t="s">
        <v>1424</v>
      </c>
      <c r="F10104" s="920"/>
      <c r="G10104" s="920"/>
      <c r="H10104" s="924"/>
      <c r="I10104" s="924"/>
      <c r="J10104" s="921"/>
      <c r="K10104" s="921"/>
      <c r="L10104" s="925"/>
    </row>
    <row r="10105" spans="1:12" s="1" customFormat="1" ht="24" customHeight="1" x14ac:dyDescent="0.15">
      <c r="A10105" s="918">
        <v>1882</v>
      </c>
      <c r="B10105" s="9" t="s">
        <v>22</v>
      </c>
      <c r="C10105" s="13" t="s">
        <v>23</v>
      </c>
      <c r="D10105" s="13" t="s">
        <v>24</v>
      </c>
      <c r="E10105" s="13" t="s">
        <v>25</v>
      </c>
      <c r="F10105" s="919" t="s">
        <v>17</v>
      </c>
      <c r="G10105" s="919"/>
      <c r="H10105" s="920"/>
      <c r="I10105" s="920"/>
      <c r="J10105" s="920"/>
      <c r="K10105" s="920"/>
      <c r="L10105" s="920"/>
    </row>
    <row r="10106" spans="1:12" s="1" customFormat="1" ht="26.25" customHeight="1" x14ac:dyDescent="0.15">
      <c r="A10106" s="918"/>
      <c r="B10106" s="921" t="s">
        <v>5281</v>
      </c>
      <c r="C10106" s="922" t="s">
        <v>5282</v>
      </c>
      <c r="D10106" s="923">
        <v>43598</v>
      </c>
      <c r="E10106" s="921" t="s">
        <v>115</v>
      </c>
      <c r="F10106" s="921" t="s">
        <v>500</v>
      </c>
      <c r="G10106" s="921"/>
      <c r="H10106" s="924" t="s">
        <v>30</v>
      </c>
      <c r="I10106" s="924"/>
      <c r="J10106" s="14" t="s">
        <v>31</v>
      </c>
      <c r="K10106" s="14" t="s">
        <v>31</v>
      </c>
      <c r="L10106" s="16">
        <v>0</v>
      </c>
    </row>
    <row r="10107" spans="1:12" s="1" customFormat="1" ht="260.25" customHeight="1" x14ac:dyDescent="0.15">
      <c r="A10107" s="918"/>
      <c r="B10107" s="921"/>
      <c r="C10107" s="922"/>
      <c r="D10107" s="923"/>
      <c r="E10107" s="921"/>
      <c r="F10107" s="921"/>
      <c r="G10107" s="921"/>
      <c r="H10107" s="924" t="s">
        <v>33</v>
      </c>
      <c r="I10107" s="924"/>
      <c r="J10107" s="14" t="s">
        <v>31</v>
      </c>
      <c r="K10107" s="14" t="s">
        <v>32</v>
      </c>
      <c r="L10107" s="16">
        <v>651.6</v>
      </c>
    </row>
    <row r="10108" spans="1:12" s="1" customFormat="1" ht="24" customHeight="1" x14ac:dyDescent="0.15">
      <c r="A10108" s="918"/>
      <c r="B10108" s="9" t="s">
        <v>34</v>
      </c>
      <c r="C10108" s="13" t="s">
        <v>35</v>
      </c>
      <c r="D10108" s="13" t="s">
        <v>36</v>
      </c>
      <c r="E10108" s="13" t="s">
        <v>37</v>
      </c>
      <c r="F10108" s="920"/>
      <c r="G10108" s="920"/>
      <c r="H10108" s="924" t="s">
        <v>38</v>
      </c>
      <c r="I10108" s="924"/>
      <c r="J10108" s="921" t="s">
        <v>31</v>
      </c>
      <c r="K10108" s="921" t="s">
        <v>31</v>
      </c>
      <c r="L10108" s="925">
        <v>0</v>
      </c>
    </row>
    <row r="10109" spans="1:12" s="1" customFormat="1" ht="24" customHeight="1" x14ac:dyDescent="0.15">
      <c r="A10109" s="918"/>
      <c r="B10109" s="14" t="s">
        <v>239</v>
      </c>
      <c r="C10109" s="14" t="s">
        <v>500</v>
      </c>
      <c r="D10109" s="15">
        <v>43601</v>
      </c>
      <c r="E10109" s="14" t="s">
        <v>5283</v>
      </c>
      <c r="F10109" s="920"/>
      <c r="G10109" s="920"/>
      <c r="H10109" s="924"/>
      <c r="I10109" s="924"/>
      <c r="J10109" s="921"/>
      <c r="K10109" s="921"/>
      <c r="L10109" s="925"/>
    </row>
    <row r="10110" spans="1:12" s="1" customFormat="1" ht="24" customHeight="1" x14ac:dyDescent="0.15">
      <c r="A10110" s="918">
        <v>1883</v>
      </c>
      <c r="B10110" s="9" t="s">
        <v>22</v>
      </c>
      <c r="C10110" s="13" t="s">
        <v>23</v>
      </c>
      <c r="D10110" s="13" t="s">
        <v>24</v>
      </c>
      <c r="E10110" s="13" t="s">
        <v>25</v>
      </c>
      <c r="F10110" s="919" t="s">
        <v>17</v>
      </c>
      <c r="G10110" s="919"/>
      <c r="H10110" s="920"/>
      <c r="I10110" s="920"/>
      <c r="J10110" s="920"/>
      <c r="K10110" s="920"/>
      <c r="L10110" s="920"/>
    </row>
    <row r="10111" spans="1:12" s="1" customFormat="1" ht="26.25" customHeight="1" x14ac:dyDescent="0.15">
      <c r="A10111" s="918"/>
      <c r="B10111" s="921" t="s">
        <v>5284</v>
      </c>
      <c r="C10111" s="922" t="s">
        <v>5285</v>
      </c>
      <c r="D10111" s="923">
        <v>43628</v>
      </c>
      <c r="E10111" s="921" t="s">
        <v>53</v>
      </c>
      <c r="F10111" s="921" t="s">
        <v>375</v>
      </c>
      <c r="G10111" s="921"/>
      <c r="H10111" s="924" t="s">
        <v>30</v>
      </c>
      <c r="I10111" s="924"/>
      <c r="J10111" s="14" t="s">
        <v>31</v>
      </c>
      <c r="K10111" s="14" t="s">
        <v>32</v>
      </c>
      <c r="L10111" s="16">
        <v>583</v>
      </c>
    </row>
    <row r="10112" spans="1:12" s="1" customFormat="1" ht="409.2" customHeight="1" x14ac:dyDescent="0.15">
      <c r="A10112" s="918"/>
      <c r="B10112" s="921"/>
      <c r="C10112" s="922"/>
      <c r="D10112" s="923"/>
      <c r="E10112" s="921"/>
      <c r="F10112" s="921"/>
      <c r="G10112" s="921"/>
      <c r="H10112" s="924" t="s">
        <v>33</v>
      </c>
      <c r="I10112" s="924"/>
      <c r="J10112" s="921" t="s">
        <v>31</v>
      </c>
      <c r="K10112" s="921" t="s">
        <v>32</v>
      </c>
      <c r="L10112" s="925">
        <v>365.59</v>
      </c>
    </row>
    <row r="10113" spans="1:12" s="1" customFormat="1" ht="61.35" customHeight="1" x14ac:dyDescent="0.15">
      <c r="A10113" s="918"/>
      <c r="B10113" s="921"/>
      <c r="C10113" s="922"/>
      <c r="D10113" s="923"/>
      <c r="E10113" s="921"/>
      <c r="F10113" s="921"/>
      <c r="G10113" s="921"/>
      <c r="H10113" s="924"/>
      <c r="I10113" s="924"/>
      <c r="J10113" s="921"/>
      <c r="K10113" s="921"/>
      <c r="L10113" s="925"/>
    </row>
    <row r="10114" spans="1:12" s="1" customFormat="1" ht="24" customHeight="1" x14ac:dyDescent="0.15">
      <c r="A10114" s="918"/>
      <c r="B10114" s="9" t="s">
        <v>34</v>
      </c>
      <c r="C10114" s="13" t="s">
        <v>35</v>
      </c>
      <c r="D10114" s="13" t="s">
        <v>36</v>
      </c>
      <c r="E10114" s="13" t="s">
        <v>37</v>
      </c>
      <c r="F10114" s="920"/>
      <c r="G10114" s="920"/>
      <c r="H10114" s="924" t="s">
        <v>38</v>
      </c>
      <c r="I10114" s="924"/>
      <c r="J10114" s="921" t="s">
        <v>31</v>
      </c>
      <c r="K10114" s="921" t="s">
        <v>32</v>
      </c>
      <c r="L10114" s="925">
        <v>100</v>
      </c>
    </row>
    <row r="10115" spans="1:12" s="1" customFormat="1" ht="34.5" customHeight="1" x14ac:dyDescent="0.15">
      <c r="A10115" s="918"/>
      <c r="B10115" s="14" t="s">
        <v>388</v>
      </c>
      <c r="C10115" s="14" t="s">
        <v>375</v>
      </c>
      <c r="D10115" s="15">
        <v>43630</v>
      </c>
      <c r="E10115" s="14" t="s">
        <v>5286</v>
      </c>
      <c r="F10115" s="920"/>
      <c r="G10115" s="920"/>
      <c r="H10115" s="924"/>
      <c r="I10115" s="924"/>
      <c r="J10115" s="921"/>
      <c r="K10115" s="921"/>
      <c r="L10115" s="925"/>
    </row>
    <row r="10116" spans="1:12" s="1" customFormat="1" ht="24" customHeight="1" x14ac:dyDescent="0.15">
      <c r="A10116" s="918">
        <v>1884</v>
      </c>
      <c r="B10116" s="9" t="s">
        <v>22</v>
      </c>
      <c r="C10116" s="13" t="s">
        <v>23</v>
      </c>
      <c r="D10116" s="13" t="s">
        <v>24</v>
      </c>
      <c r="E10116" s="13" t="s">
        <v>25</v>
      </c>
      <c r="F10116" s="919" t="s">
        <v>17</v>
      </c>
      <c r="G10116" s="919"/>
      <c r="H10116" s="920"/>
      <c r="I10116" s="920"/>
      <c r="J10116" s="920"/>
      <c r="K10116" s="920"/>
      <c r="L10116" s="920"/>
    </row>
    <row r="10117" spans="1:12" s="1" customFormat="1" ht="26.25" customHeight="1" x14ac:dyDescent="0.15">
      <c r="A10117" s="918"/>
      <c r="B10117" s="921" t="s">
        <v>5287</v>
      </c>
      <c r="C10117" s="922" t="s">
        <v>5288</v>
      </c>
      <c r="D10117" s="923">
        <v>43575</v>
      </c>
      <c r="E10117" s="921" t="s">
        <v>65</v>
      </c>
      <c r="F10117" s="921" t="s">
        <v>1011</v>
      </c>
      <c r="G10117" s="921"/>
      <c r="H10117" s="924" t="s">
        <v>30</v>
      </c>
      <c r="I10117" s="924"/>
      <c r="J10117" s="14" t="s">
        <v>31</v>
      </c>
      <c r="K10117" s="14" t="s">
        <v>32</v>
      </c>
      <c r="L10117" s="16">
        <v>630</v>
      </c>
    </row>
    <row r="10118" spans="1:12" s="1" customFormat="1" ht="144.75" customHeight="1" x14ac:dyDescent="0.15">
      <c r="A10118" s="918"/>
      <c r="B10118" s="921"/>
      <c r="C10118" s="922"/>
      <c r="D10118" s="923"/>
      <c r="E10118" s="921"/>
      <c r="F10118" s="921"/>
      <c r="G10118" s="921"/>
      <c r="H10118" s="924" t="s">
        <v>33</v>
      </c>
      <c r="I10118" s="924"/>
      <c r="J10118" s="14" t="s">
        <v>31</v>
      </c>
      <c r="K10118" s="14" t="s">
        <v>32</v>
      </c>
      <c r="L10118" s="16">
        <v>1166.18</v>
      </c>
    </row>
    <row r="10119" spans="1:12" s="1" customFormat="1" ht="24" customHeight="1" x14ac:dyDescent="0.15">
      <c r="A10119" s="918"/>
      <c r="B10119" s="9" t="s">
        <v>34</v>
      </c>
      <c r="C10119" s="13" t="s">
        <v>35</v>
      </c>
      <c r="D10119" s="13" t="s">
        <v>36</v>
      </c>
      <c r="E10119" s="13" t="s">
        <v>37</v>
      </c>
      <c r="F10119" s="920"/>
      <c r="G10119" s="920"/>
      <c r="H10119" s="924" t="s">
        <v>38</v>
      </c>
      <c r="I10119" s="924"/>
      <c r="J10119" s="921" t="s">
        <v>31</v>
      </c>
      <c r="K10119" s="921" t="s">
        <v>31</v>
      </c>
      <c r="L10119" s="925">
        <v>0</v>
      </c>
    </row>
    <row r="10120" spans="1:12" s="1" customFormat="1" ht="24" customHeight="1" x14ac:dyDescent="0.15">
      <c r="A10120" s="918"/>
      <c r="B10120" s="14" t="s">
        <v>204</v>
      </c>
      <c r="C10120" s="14" t="s">
        <v>1011</v>
      </c>
      <c r="D10120" s="15">
        <v>43581</v>
      </c>
      <c r="E10120" s="14" t="s">
        <v>1012</v>
      </c>
      <c r="F10120" s="920"/>
      <c r="G10120" s="920"/>
      <c r="H10120" s="924"/>
      <c r="I10120" s="924"/>
      <c r="J10120" s="921"/>
      <c r="K10120" s="921"/>
      <c r="L10120" s="925"/>
    </row>
    <row r="10121" spans="1:12" s="1" customFormat="1" ht="24" customHeight="1" x14ac:dyDescent="0.15">
      <c r="A10121" s="918">
        <v>1885</v>
      </c>
      <c r="B10121" s="9" t="s">
        <v>22</v>
      </c>
      <c r="C10121" s="13" t="s">
        <v>23</v>
      </c>
      <c r="D10121" s="13" t="s">
        <v>24</v>
      </c>
      <c r="E10121" s="13" t="s">
        <v>25</v>
      </c>
      <c r="F10121" s="919" t="s">
        <v>17</v>
      </c>
      <c r="G10121" s="919"/>
      <c r="H10121" s="920"/>
      <c r="I10121" s="920"/>
      <c r="J10121" s="920"/>
      <c r="K10121" s="920"/>
      <c r="L10121" s="920"/>
    </row>
    <row r="10122" spans="1:12" s="1" customFormat="1" ht="26.25" customHeight="1" x14ac:dyDescent="0.15">
      <c r="A10122" s="918"/>
      <c r="B10122" s="921" t="s">
        <v>5289</v>
      </c>
      <c r="C10122" s="922" t="s">
        <v>5290</v>
      </c>
      <c r="D10122" s="923">
        <v>43722</v>
      </c>
      <c r="E10122" s="921" t="s">
        <v>1836</v>
      </c>
      <c r="F10122" s="921" t="s">
        <v>5291</v>
      </c>
      <c r="G10122" s="921"/>
      <c r="H10122" s="924" t="s">
        <v>30</v>
      </c>
      <c r="I10122" s="924"/>
      <c r="J10122" s="14" t="s">
        <v>31</v>
      </c>
      <c r="K10122" s="14" t="s">
        <v>32</v>
      </c>
      <c r="L10122" s="16">
        <v>588</v>
      </c>
    </row>
    <row r="10123" spans="1:12" s="1" customFormat="1" ht="354.75" customHeight="1" x14ac:dyDescent="0.15">
      <c r="A10123" s="918"/>
      <c r="B10123" s="921"/>
      <c r="C10123" s="922"/>
      <c r="D10123" s="923"/>
      <c r="E10123" s="921"/>
      <c r="F10123" s="921"/>
      <c r="G10123" s="921"/>
      <c r="H10123" s="924" t="s">
        <v>33</v>
      </c>
      <c r="I10123" s="924"/>
      <c r="J10123" s="14" t="s">
        <v>31</v>
      </c>
      <c r="K10123" s="14" t="s">
        <v>32</v>
      </c>
      <c r="L10123" s="16">
        <v>2385.64</v>
      </c>
    </row>
    <row r="10124" spans="1:12" s="1" customFormat="1" ht="24" customHeight="1" x14ac:dyDescent="0.15">
      <c r="A10124" s="918"/>
      <c r="B10124" s="9" t="s">
        <v>34</v>
      </c>
      <c r="C10124" s="13" t="s">
        <v>35</v>
      </c>
      <c r="D10124" s="13" t="s">
        <v>36</v>
      </c>
      <c r="E10124" s="13" t="s">
        <v>37</v>
      </c>
      <c r="F10124" s="920"/>
      <c r="G10124" s="920"/>
      <c r="H10124" s="924" t="s">
        <v>38</v>
      </c>
      <c r="I10124" s="924"/>
      <c r="J10124" s="921" t="s">
        <v>31</v>
      </c>
      <c r="K10124" s="921" t="s">
        <v>31</v>
      </c>
      <c r="L10124" s="925">
        <v>0</v>
      </c>
    </row>
    <row r="10125" spans="1:12" s="1" customFormat="1" ht="24" customHeight="1" x14ac:dyDescent="0.15">
      <c r="A10125" s="918"/>
      <c r="B10125" s="14" t="s">
        <v>105</v>
      </c>
      <c r="C10125" s="14" t="s">
        <v>5291</v>
      </c>
      <c r="D10125" s="15">
        <v>43730</v>
      </c>
      <c r="E10125" s="14" t="s">
        <v>4176</v>
      </c>
      <c r="F10125" s="920"/>
      <c r="G10125" s="920"/>
      <c r="H10125" s="924"/>
      <c r="I10125" s="924"/>
      <c r="J10125" s="921"/>
      <c r="K10125" s="921"/>
      <c r="L10125" s="925"/>
    </row>
    <row r="10126" spans="1:12" s="1" customFormat="1" ht="24" customHeight="1" x14ac:dyDescent="0.15">
      <c r="A10126" s="918">
        <v>1886</v>
      </c>
      <c r="B10126" s="9" t="s">
        <v>22</v>
      </c>
      <c r="C10126" s="13" t="s">
        <v>23</v>
      </c>
      <c r="D10126" s="13" t="s">
        <v>24</v>
      </c>
      <c r="E10126" s="13" t="s">
        <v>25</v>
      </c>
      <c r="F10126" s="919" t="s">
        <v>17</v>
      </c>
      <c r="G10126" s="919"/>
      <c r="H10126" s="920"/>
      <c r="I10126" s="920"/>
      <c r="J10126" s="920"/>
      <c r="K10126" s="920"/>
      <c r="L10126" s="920"/>
    </row>
    <row r="10127" spans="1:12" s="1" customFormat="1" ht="26.25" customHeight="1" x14ac:dyDescent="0.15">
      <c r="A10127" s="918"/>
      <c r="B10127" s="921" t="s">
        <v>5292</v>
      </c>
      <c r="C10127" s="921" t="s">
        <v>5293</v>
      </c>
      <c r="D10127" s="923">
        <v>43688</v>
      </c>
      <c r="E10127" s="921" t="s">
        <v>308</v>
      </c>
      <c r="F10127" s="921" t="s">
        <v>309</v>
      </c>
      <c r="G10127" s="921"/>
      <c r="H10127" s="924" t="s">
        <v>30</v>
      </c>
      <c r="I10127" s="924"/>
      <c r="J10127" s="14" t="s">
        <v>31</v>
      </c>
      <c r="K10127" s="14" t="s">
        <v>32</v>
      </c>
      <c r="L10127" s="16">
        <v>921.5</v>
      </c>
    </row>
    <row r="10128" spans="1:12" s="1" customFormat="1" ht="18.75" customHeight="1" x14ac:dyDescent="0.15">
      <c r="A10128" s="918"/>
      <c r="B10128" s="921"/>
      <c r="C10128" s="921"/>
      <c r="D10128" s="923"/>
      <c r="E10128" s="921"/>
      <c r="F10128" s="921"/>
      <c r="G10128" s="921"/>
      <c r="H10128" s="924" t="s">
        <v>33</v>
      </c>
      <c r="I10128" s="924"/>
      <c r="J10128" s="14" t="s">
        <v>31</v>
      </c>
      <c r="K10128" s="14" t="s">
        <v>31</v>
      </c>
      <c r="L10128" s="16">
        <v>0</v>
      </c>
    </row>
    <row r="10129" spans="1:12" s="1" customFormat="1" ht="24" customHeight="1" x14ac:dyDescent="0.15">
      <c r="A10129" s="918"/>
      <c r="B10129" s="9" t="s">
        <v>34</v>
      </c>
      <c r="C10129" s="13" t="s">
        <v>35</v>
      </c>
      <c r="D10129" s="13" t="s">
        <v>36</v>
      </c>
      <c r="E10129" s="13" t="s">
        <v>37</v>
      </c>
      <c r="F10129" s="920"/>
      <c r="G10129" s="920"/>
      <c r="H10129" s="924" t="s">
        <v>38</v>
      </c>
      <c r="I10129" s="924"/>
      <c r="J10129" s="921" t="s">
        <v>31</v>
      </c>
      <c r="K10129" s="921" t="s">
        <v>31</v>
      </c>
      <c r="L10129" s="925">
        <v>0</v>
      </c>
    </row>
    <row r="10130" spans="1:12" s="1" customFormat="1" ht="24" customHeight="1" x14ac:dyDescent="0.15">
      <c r="A10130" s="918"/>
      <c r="B10130" s="14" t="s">
        <v>39</v>
      </c>
      <c r="C10130" s="14" t="s">
        <v>309</v>
      </c>
      <c r="D10130" s="15">
        <v>43694</v>
      </c>
      <c r="E10130" s="14" t="s">
        <v>2248</v>
      </c>
      <c r="F10130" s="920"/>
      <c r="G10130" s="920"/>
      <c r="H10130" s="924"/>
      <c r="I10130" s="924"/>
      <c r="J10130" s="921"/>
      <c r="K10130" s="921"/>
      <c r="L10130" s="925"/>
    </row>
    <row r="10131" spans="1:12" s="1" customFormat="1" ht="24" customHeight="1" x14ac:dyDescent="0.15">
      <c r="A10131" s="918">
        <v>1887</v>
      </c>
      <c r="B10131" s="9" t="s">
        <v>22</v>
      </c>
      <c r="C10131" s="13" t="s">
        <v>23</v>
      </c>
      <c r="D10131" s="13" t="s">
        <v>24</v>
      </c>
      <c r="E10131" s="13" t="s">
        <v>25</v>
      </c>
      <c r="F10131" s="919" t="s">
        <v>17</v>
      </c>
      <c r="G10131" s="919"/>
      <c r="H10131" s="920"/>
      <c r="I10131" s="920"/>
      <c r="J10131" s="920"/>
      <c r="K10131" s="920"/>
      <c r="L10131" s="920"/>
    </row>
    <row r="10132" spans="1:12" s="1" customFormat="1" ht="26.25" customHeight="1" x14ac:dyDescent="0.15">
      <c r="A10132" s="918"/>
      <c r="B10132" s="921" t="s">
        <v>5294</v>
      </c>
      <c r="C10132" s="922" t="s">
        <v>5295</v>
      </c>
      <c r="D10132" s="923">
        <v>43632</v>
      </c>
      <c r="E10132" s="921" t="s">
        <v>5296</v>
      </c>
      <c r="F10132" s="921" t="s">
        <v>371</v>
      </c>
      <c r="G10132" s="921"/>
      <c r="H10132" s="924" t="s">
        <v>30</v>
      </c>
      <c r="I10132" s="924"/>
      <c r="J10132" s="14" t="s">
        <v>31</v>
      </c>
      <c r="K10132" s="14" t="s">
        <v>32</v>
      </c>
      <c r="L10132" s="16">
        <v>1215</v>
      </c>
    </row>
    <row r="10133" spans="1:12" s="1" customFormat="1" ht="239.25" customHeight="1" x14ac:dyDescent="0.15">
      <c r="A10133" s="918"/>
      <c r="B10133" s="921"/>
      <c r="C10133" s="922"/>
      <c r="D10133" s="923"/>
      <c r="E10133" s="921"/>
      <c r="F10133" s="921"/>
      <c r="G10133" s="921"/>
      <c r="H10133" s="924" t="s">
        <v>33</v>
      </c>
      <c r="I10133" s="924"/>
      <c r="J10133" s="14" t="s">
        <v>31</v>
      </c>
      <c r="K10133" s="14" t="s">
        <v>31</v>
      </c>
      <c r="L10133" s="16">
        <v>0</v>
      </c>
    </row>
    <row r="10134" spans="1:12" s="1" customFormat="1" ht="24" customHeight="1" x14ac:dyDescent="0.15">
      <c r="A10134" s="918"/>
      <c r="B10134" s="9" t="s">
        <v>34</v>
      </c>
      <c r="C10134" s="13" t="s">
        <v>35</v>
      </c>
      <c r="D10134" s="13" t="s">
        <v>36</v>
      </c>
      <c r="E10134" s="13" t="s">
        <v>37</v>
      </c>
      <c r="F10134" s="920"/>
      <c r="G10134" s="920"/>
      <c r="H10134" s="924" t="s">
        <v>38</v>
      </c>
      <c r="I10134" s="924"/>
      <c r="J10134" s="921" t="s">
        <v>31</v>
      </c>
      <c r="K10134" s="921" t="s">
        <v>31</v>
      </c>
      <c r="L10134" s="925">
        <v>0</v>
      </c>
    </row>
    <row r="10135" spans="1:12" s="1" customFormat="1" ht="24" customHeight="1" x14ac:dyDescent="0.15">
      <c r="A10135" s="918"/>
      <c r="B10135" s="14" t="s">
        <v>229</v>
      </c>
      <c r="C10135" s="14" t="s">
        <v>371</v>
      </c>
      <c r="D10135" s="15">
        <v>43642</v>
      </c>
      <c r="E10135" s="14" t="s">
        <v>5297</v>
      </c>
      <c r="F10135" s="920"/>
      <c r="G10135" s="920"/>
      <c r="H10135" s="924"/>
      <c r="I10135" s="924"/>
      <c r="J10135" s="921"/>
      <c r="K10135" s="921"/>
      <c r="L10135" s="925"/>
    </row>
    <row r="10136" spans="1:12" s="1" customFormat="1" ht="24" customHeight="1" x14ac:dyDescent="0.15">
      <c r="A10136" s="918">
        <v>1888</v>
      </c>
      <c r="B10136" s="9" t="s">
        <v>22</v>
      </c>
      <c r="C10136" s="13" t="s">
        <v>23</v>
      </c>
      <c r="D10136" s="13" t="s">
        <v>24</v>
      </c>
      <c r="E10136" s="13" t="s">
        <v>25</v>
      </c>
      <c r="F10136" s="919" t="s">
        <v>17</v>
      </c>
      <c r="G10136" s="919"/>
      <c r="H10136" s="920"/>
      <c r="I10136" s="920"/>
      <c r="J10136" s="920"/>
      <c r="K10136" s="920"/>
      <c r="L10136" s="920"/>
    </row>
    <row r="10137" spans="1:12" s="1" customFormat="1" ht="26.25" customHeight="1" x14ac:dyDescent="0.15">
      <c r="A10137" s="918"/>
      <c r="B10137" s="921" t="s">
        <v>5294</v>
      </c>
      <c r="C10137" s="922" t="s">
        <v>5295</v>
      </c>
      <c r="D10137" s="923">
        <v>43632</v>
      </c>
      <c r="E10137" s="921" t="s">
        <v>5296</v>
      </c>
      <c r="F10137" s="921" t="s">
        <v>5298</v>
      </c>
      <c r="G10137" s="921"/>
      <c r="H10137" s="924" t="s">
        <v>30</v>
      </c>
      <c r="I10137" s="924"/>
      <c r="J10137" s="14" t="s">
        <v>31</v>
      </c>
      <c r="K10137" s="14" t="s">
        <v>32</v>
      </c>
      <c r="L10137" s="16">
        <v>1030</v>
      </c>
    </row>
    <row r="10138" spans="1:12" s="1" customFormat="1" ht="239.25" customHeight="1" x14ac:dyDescent="0.15">
      <c r="A10138" s="918"/>
      <c r="B10138" s="921"/>
      <c r="C10138" s="922"/>
      <c r="D10138" s="923"/>
      <c r="E10138" s="921"/>
      <c r="F10138" s="921"/>
      <c r="G10138" s="921"/>
      <c r="H10138" s="924" t="s">
        <v>33</v>
      </c>
      <c r="I10138" s="924"/>
      <c r="J10138" s="14" t="s">
        <v>31</v>
      </c>
      <c r="K10138" s="14" t="s">
        <v>32</v>
      </c>
      <c r="L10138" s="16">
        <v>2416.06</v>
      </c>
    </row>
    <row r="10139" spans="1:12" s="1" customFormat="1" ht="24" customHeight="1" x14ac:dyDescent="0.15">
      <c r="A10139" s="918"/>
      <c r="B10139" s="9" t="s">
        <v>34</v>
      </c>
      <c r="C10139" s="13" t="s">
        <v>35</v>
      </c>
      <c r="D10139" s="13" t="s">
        <v>36</v>
      </c>
      <c r="E10139" s="13" t="s">
        <v>37</v>
      </c>
      <c r="F10139" s="920"/>
      <c r="G10139" s="920"/>
      <c r="H10139" s="924" t="s">
        <v>38</v>
      </c>
      <c r="I10139" s="924"/>
      <c r="J10139" s="921" t="s">
        <v>31</v>
      </c>
      <c r="K10139" s="921" t="s">
        <v>32</v>
      </c>
      <c r="L10139" s="925">
        <v>281.83</v>
      </c>
    </row>
    <row r="10140" spans="1:12" s="1" customFormat="1" ht="24" customHeight="1" x14ac:dyDescent="0.15">
      <c r="A10140" s="918"/>
      <c r="B10140" s="14" t="s">
        <v>229</v>
      </c>
      <c r="C10140" s="14" t="s">
        <v>5298</v>
      </c>
      <c r="D10140" s="15">
        <v>43642</v>
      </c>
      <c r="E10140" s="14" t="s">
        <v>5297</v>
      </c>
      <c r="F10140" s="920"/>
      <c r="G10140" s="920"/>
      <c r="H10140" s="924"/>
      <c r="I10140" s="924"/>
      <c r="J10140" s="921"/>
      <c r="K10140" s="921"/>
      <c r="L10140" s="925"/>
    </row>
    <row r="10141" spans="1:12" s="1" customFormat="1" ht="24" customHeight="1" x14ac:dyDescent="0.15">
      <c r="A10141" s="918">
        <v>1889</v>
      </c>
      <c r="B10141" s="9" t="s">
        <v>22</v>
      </c>
      <c r="C10141" s="13" t="s">
        <v>23</v>
      </c>
      <c r="D10141" s="13" t="s">
        <v>24</v>
      </c>
      <c r="E10141" s="13" t="s">
        <v>25</v>
      </c>
      <c r="F10141" s="919" t="s">
        <v>17</v>
      </c>
      <c r="G10141" s="919"/>
      <c r="H10141" s="920"/>
      <c r="I10141" s="920"/>
      <c r="J10141" s="920"/>
      <c r="K10141" s="920"/>
      <c r="L10141" s="920"/>
    </row>
    <row r="10142" spans="1:12" s="1" customFormat="1" ht="26.25" customHeight="1" x14ac:dyDescent="0.15">
      <c r="A10142" s="918"/>
      <c r="B10142" s="921" t="s">
        <v>5299</v>
      </c>
      <c r="C10142" s="921" t="s">
        <v>5300</v>
      </c>
      <c r="D10142" s="923">
        <v>43728</v>
      </c>
      <c r="E10142" s="921" t="s">
        <v>115</v>
      </c>
      <c r="F10142" s="921" t="s">
        <v>1775</v>
      </c>
      <c r="G10142" s="921"/>
      <c r="H10142" s="924" t="s">
        <v>30</v>
      </c>
      <c r="I10142" s="924"/>
      <c r="J10142" s="14" t="s">
        <v>31</v>
      </c>
      <c r="K10142" s="14" t="s">
        <v>32</v>
      </c>
      <c r="L10142" s="16">
        <v>885.78</v>
      </c>
    </row>
    <row r="10143" spans="1:12" s="1" customFormat="1" ht="102.75" customHeight="1" x14ac:dyDescent="0.15">
      <c r="A10143" s="918"/>
      <c r="B10143" s="921"/>
      <c r="C10143" s="921"/>
      <c r="D10143" s="923"/>
      <c r="E10143" s="921"/>
      <c r="F10143" s="921"/>
      <c r="G10143" s="921"/>
      <c r="H10143" s="924" t="s">
        <v>33</v>
      </c>
      <c r="I10143" s="924"/>
      <c r="J10143" s="14" t="s">
        <v>31</v>
      </c>
      <c r="K10143" s="14" t="s">
        <v>31</v>
      </c>
      <c r="L10143" s="16">
        <v>0</v>
      </c>
    </row>
    <row r="10144" spans="1:12" s="1" customFormat="1" ht="24" customHeight="1" x14ac:dyDescent="0.15">
      <c r="A10144" s="918"/>
      <c r="B10144" s="9" t="s">
        <v>34</v>
      </c>
      <c r="C10144" s="13" t="s">
        <v>35</v>
      </c>
      <c r="D10144" s="13" t="s">
        <v>36</v>
      </c>
      <c r="E10144" s="13" t="s">
        <v>37</v>
      </c>
      <c r="F10144" s="920"/>
      <c r="G10144" s="920"/>
      <c r="H10144" s="924" t="s">
        <v>38</v>
      </c>
      <c r="I10144" s="924"/>
      <c r="J10144" s="921" t="s">
        <v>31</v>
      </c>
      <c r="K10144" s="921" t="s">
        <v>32</v>
      </c>
      <c r="L10144" s="925">
        <v>450</v>
      </c>
    </row>
    <row r="10145" spans="1:12" s="1" customFormat="1" ht="24" customHeight="1" x14ac:dyDescent="0.15">
      <c r="A10145" s="918"/>
      <c r="B10145" s="14" t="s">
        <v>239</v>
      </c>
      <c r="C10145" s="14" t="s">
        <v>1775</v>
      </c>
      <c r="D10145" s="15">
        <v>43731</v>
      </c>
      <c r="E10145" s="14" t="s">
        <v>3607</v>
      </c>
      <c r="F10145" s="920"/>
      <c r="G10145" s="920"/>
      <c r="H10145" s="924"/>
      <c r="I10145" s="924"/>
      <c r="J10145" s="921"/>
      <c r="K10145" s="921"/>
      <c r="L10145" s="925"/>
    </row>
    <row r="10146" spans="1:12" s="1" customFormat="1" ht="24" customHeight="1" x14ac:dyDescent="0.15">
      <c r="A10146" s="918">
        <v>1890</v>
      </c>
      <c r="B10146" s="9" t="s">
        <v>22</v>
      </c>
      <c r="C10146" s="13" t="s">
        <v>23</v>
      </c>
      <c r="D10146" s="13" t="s">
        <v>24</v>
      </c>
      <c r="E10146" s="13" t="s">
        <v>25</v>
      </c>
      <c r="F10146" s="919" t="s">
        <v>17</v>
      </c>
      <c r="G10146" s="919"/>
      <c r="H10146" s="920"/>
      <c r="I10146" s="920"/>
      <c r="J10146" s="920"/>
      <c r="K10146" s="920"/>
      <c r="L10146" s="920"/>
    </row>
    <row r="10147" spans="1:12" s="1" customFormat="1" ht="26.25" customHeight="1" x14ac:dyDescent="0.15">
      <c r="A10147" s="918"/>
      <c r="B10147" s="921" t="s">
        <v>5301</v>
      </c>
      <c r="C10147" s="922" t="s">
        <v>5302</v>
      </c>
      <c r="D10147" s="923">
        <v>43598</v>
      </c>
      <c r="E10147" s="921" t="s">
        <v>2974</v>
      </c>
      <c r="F10147" s="921" t="s">
        <v>3830</v>
      </c>
      <c r="G10147" s="921"/>
      <c r="H10147" s="924" t="s">
        <v>30</v>
      </c>
      <c r="I10147" s="924"/>
      <c r="J10147" s="14" t="s">
        <v>31</v>
      </c>
      <c r="K10147" s="14" t="s">
        <v>32</v>
      </c>
      <c r="L10147" s="16">
        <v>381</v>
      </c>
    </row>
    <row r="10148" spans="1:12" s="1" customFormat="1" ht="123.75" customHeight="1" x14ac:dyDescent="0.15">
      <c r="A10148" s="918"/>
      <c r="B10148" s="921"/>
      <c r="C10148" s="922"/>
      <c r="D10148" s="923"/>
      <c r="E10148" s="921"/>
      <c r="F10148" s="921"/>
      <c r="G10148" s="921"/>
      <c r="H10148" s="924" t="s">
        <v>33</v>
      </c>
      <c r="I10148" s="924"/>
      <c r="J10148" s="14" t="s">
        <v>31</v>
      </c>
      <c r="K10148" s="14" t="s">
        <v>32</v>
      </c>
      <c r="L10148" s="16">
        <v>854.82</v>
      </c>
    </row>
    <row r="10149" spans="1:12" s="1" customFormat="1" ht="24" customHeight="1" x14ac:dyDescent="0.15">
      <c r="A10149" s="918"/>
      <c r="B10149" s="9" t="s">
        <v>34</v>
      </c>
      <c r="C10149" s="13" t="s">
        <v>35</v>
      </c>
      <c r="D10149" s="13" t="s">
        <v>36</v>
      </c>
      <c r="E10149" s="13" t="s">
        <v>37</v>
      </c>
      <c r="F10149" s="920"/>
      <c r="G10149" s="920"/>
      <c r="H10149" s="924" t="s">
        <v>38</v>
      </c>
      <c r="I10149" s="924"/>
      <c r="J10149" s="921" t="s">
        <v>31</v>
      </c>
      <c r="K10149" s="921" t="s">
        <v>31</v>
      </c>
      <c r="L10149" s="925">
        <v>0</v>
      </c>
    </row>
    <row r="10150" spans="1:12" s="1" customFormat="1" ht="34.5" customHeight="1" x14ac:dyDescent="0.15">
      <c r="A10150" s="918"/>
      <c r="B10150" s="14" t="s">
        <v>5303</v>
      </c>
      <c r="C10150" s="14" t="s">
        <v>3830</v>
      </c>
      <c r="D10150" s="15">
        <v>43601</v>
      </c>
      <c r="E10150" s="14" t="s">
        <v>5283</v>
      </c>
      <c r="F10150" s="920"/>
      <c r="G10150" s="920"/>
      <c r="H10150" s="924"/>
      <c r="I10150" s="924"/>
      <c r="J10150" s="921"/>
      <c r="K10150" s="921"/>
      <c r="L10150" s="925"/>
    </row>
    <row r="10151" spans="1:12" s="1" customFormat="1" ht="24" customHeight="1" x14ac:dyDescent="0.15">
      <c r="A10151" s="918">
        <v>1891</v>
      </c>
      <c r="B10151" s="9" t="s">
        <v>22</v>
      </c>
      <c r="C10151" s="13" t="s">
        <v>23</v>
      </c>
      <c r="D10151" s="13" t="s">
        <v>24</v>
      </c>
      <c r="E10151" s="13" t="s">
        <v>25</v>
      </c>
      <c r="F10151" s="919" t="s">
        <v>17</v>
      </c>
      <c r="G10151" s="919"/>
      <c r="H10151" s="920"/>
      <c r="I10151" s="920"/>
      <c r="J10151" s="920"/>
      <c r="K10151" s="920"/>
      <c r="L10151" s="920"/>
    </row>
    <row r="10152" spans="1:12" s="1" customFormat="1" ht="26.25" customHeight="1" x14ac:dyDescent="0.15">
      <c r="A10152" s="918"/>
      <c r="B10152" s="921" t="s">
        <v>5301</v>
      </c>
      <c r="C10152" s="922" t="s">
        <v>5304</v>
      </c>
      <c r="D10152" s="923">
        <v>43720</v>
      </c>
      <c r="E10152" s="921" t="s">
        <v>90</v>
      </c>
      <c r="F10152" s="921" t="s">
        <v>5305</v>
      </c>
      <c r="G10152" s="921"/>
      <c r="H10152" s="924" t="s">
        <v>30</v>
      </c>
      <c r="I10152" s="924"/>
      <c r="J10152" s="14" t="s">
        <v>31</v>
      </c>
      <c r="K10152" s="14" t="s">
        <v>32</v>
      </c>
      <c r="L10152" s="16">
        <v>280.94</v>
      </c>
    </row>
    <row r="10153" spans="1:12" s="1" customFormat="1" ht="260.25" customHeight="1" x14ac:dyDescent="0.15">
      <c r="A10153" s="918"/>
      <c r="B10153" s="921"/>
      <c r="C10153" s="922"/>
      <c r="D10153" s="923"/>
      <c r="E10153" s="921"/>
      <c r="F10153" s="921"/>
      <c r="G10153" s="921"/>
      <c r="H10153" s="924" t="s">
        <v>33</v>
      </c>
      <c r="I10153" s="924"/>
      <c r="J10153" s="14" t="s">
        <v>31</v>
      </c>
      <c r="K10153" s="14" t="s">
        <v>32</v>
      </c>
      <c r="L10153" s="16">
        <v>276.60000000000002</v>
      </c>
    </row>
    <row r="10154" spans="1:12" s="1" customFormat="1" ht="24" customHeight="1" x14ac:dyDescent="0.15">
      <c r="A10154" s="918"/>
      <c r="B10154" s="9" t="s">
        <v>34</v>
      </c>
      <c r="C10154" s="13" t="s">
        <v>35</v>
      </c>
      <c r="D10154" s="13" t="s">
        <v>36</v>
      </c>
      <c r="E10154" s="13" t="s">
        <v>37</v>
      </c>
      <c r="F10154" s="920"/>
      <c r="G10154" s="920"/>
      <c r="H10154" s="924" t="s">
        <v>38</v>
      </c>
      <c r="I10154" s="924"/>
      <c r="J10154" s="921" t="s">
        <v>31</v>
      </c>
      <c r="K10154" s="921" t="s">
        <v>32</v>
      </c>
      <c r="L10154" s="925">
        <v>50</v>
      </c>
    </row>
    <row r="10155" spans="1:12" s="1" customFormat="1" ht="34.5" customHeight="1" x14ac:dyDescent="0.15">
      <c r="A10155" s="918"/>
      <c r="B10155" s="14" t="s">
        <v>5303</v>
      </c>
      <c r="C10155" s="14" t="s">
        <v>5305</v>
      </c>
      <c r="D10155" s="15">
        <v>43721</v>
      </c>
      <c r="E10155" s="14" t="s">
        <v>1238</v>
      </c>
      <c r="F10155" s="920"/>
      <c r="G10155" s="920"/>
      <c r="H10155" s="924"/>
      <c r="I10155" s="924"/>
      <c r="J10155" s="921"/>
      <c r="K10155" s="921"/>
      <c r="L10155" s="925"/>
    </row>
    <row r="10156" spans="1:12" s="1" customFormat="1" ht="24" customHeight="1" x14ac:dyDescent="0.15">
      <c r="A10156" s="918">
        <v>1892</v>
      </c>
      <c r="B10156" s="9" t="s">
        <v>22</v>
      </c>
      <c r="C10156" s="13" t="s">
        <v>23</v>
      </c>
      <c r="D10156" s="13" t="s">
        <v>24</v>
      </c>
      <c r="E10156" s="13" t="s">
        <v>25</v>
      </c>
      <c r="F10156" s="919" t="s">
        <v>17</v>
      </c>
      <c r="G10156" s="919"/>
      <c r="H10156" s="920"/>
      <c r="I10156" s="920"/>
      <c r="J10156" s="920"/>
      <c r="K10156" s="920"/>
      <c r="L10156" s="920"/>
    </row>
    <row r="10157" spans="1:12" s="1" customFormat="1" ht="26.25" customHeight="1" x14ac:dyDescent="0.15">
      <c r="A10157" s="918"/>
      <c r="B10157" s="921" t="s">
        <v>5306</v>
      </c>
      <c r="C10157" s="922" t="s">
        <v>5307</v>
      </c>
      <c r="D10157" s="923">
        <v>43664</v>
      </c>
      <c r="E10157" s="921" t="s">
        <v>839</v>
      </c>
      <c r="F10157" s="921" t="s">
        <v>840</v>
      </c>
      <c r="G10157" s="921"/>
      <c r="H10157" s="924" t="s">
        <v>30</v>
      </c>
      <c r="I10157" s="924"/>
      <c r="J10157" s="14" t="s">
        <v>31</v>
      </c>
      <c r="K10157" s="14" t="s">
        <v>32</v>
      </c>
      <c r="L10157" s="16">
        <v>378</v>
      </c>
    </row>
    <row r="10158" spans="1:12" s="1" customFormat="1" ht="144.75" customHeight="1" x14ac:dyDescent="0.15">
      <c r="A10158" s="918"/>
      <c r="B10158" s="921"/>
      <c r="C10158" s="922"/>
      <c r="D10158" s="923"/>
      <c r="E10158" s="921"/>
      <c r="F10158" s="921"/>
      <c r="G10158" s="921"/>
      <c r="H10158" s="924" t="s">
        <v>33</v>
      </c>
      <c r="I10158" s="924"/>
      <c r="J10158" s="14" t="s">
        <v>31</v>
      </c>
      <c r="K10158" s="14" t="s">
        <v>32</v>
      </c>
      <c r="L10158" s="16">
        <v>154</v>
      </c>
    </row>
    <row r="10159" spans="1:12" s="1" customFormat="1" ht="24" customHeight="1" x14ac:dyDescent="0.15">
      <c r="A10159" s="918"/>
      <c r="B10159" s="9" t="s">
        <v>34</v>
      </c>
      <c r="C10159" s="13" t="s">
        <v>35</v>
      </c>
      <c r="D10159" s="13" t="s">
        <v>36</v>
      </c>
      <c r="E10159" s="13" t="s">
        <v>37</v>
      </c>
      <c r="F10159" s="920"/>
      <c r="G10159" s="920"/>
      <c r="H10159" s="924" t="s">
        <v>38</v>
      </c>
      <c r="I10159" s="924"/>
      <c r="J10159" s="921" t="s">
        <v>31</v>
      </c>
      <c r="K10159" s="921" t="s">
        <v>32</v>
      </c>
      <c r="L10159" s="925">
        <v>140</v>
      </c>
    </row>
    <row r="10160" spans="1:12" s="1" customFormat="1" ht="24" customHeight="1" x14ac:dyDescent="0.15">
      <c r="A10160" s="918"/>
      <c r="B10160" s="14" t="s">
        <v>31</v>
      </c>
      <c r="C10160" s="14" t="s">
        <v>840</v>
      </c>
      <c r="D10160" s="15">
        <v>43666</v>
      </c>
      <c r="E10160" s="14" t="s">
        <v>743</v>
      </c>
      <c r="F10160" s="920"/>
      <c r="G10160" s="920"/>
      <c r="H10160" s="924"/>
      <c r="I10160" s="924"/>
      <c r="J10160" s="921"/>
      <c r="K10160" s="921"/>
      <c r="L10160" s="925"/>
    </row>
    <row r="10161" spans="1:12" s="1" customFormat="1" ht="24" customHeight="1" x14ac:dyDescent="0.15">
      <c r="A10161" s="918">
        <v>1893</v>
      </c>
      <c r="B10161" s="9" t="s">
        <v>22</v>
      </c>
      <c r="C10161" s="13" t="s">
        <v>23</v>
      </c>
      <c r="D10161" s="13" t="s">
        <v>24</v>
      </c>
      <c r="E10161" s="13" t="s">
        <v>25</v>
      </c>
      <c r="F10161" s="919" t="s">
        <v>17</v>
      </c>
      <c r="G10161" s="919"/>
      <c r="H10161" s="920"/>
      <c r="I10161" s="920"/>
      <c r="J10161" s="920"/>
      <c r="K10161" s="920"/>
      <c r="L10161" s="920"/>
    </row>
    <row r="10162" spans="1:12" s="1" customFormat="1" ht="26.25" customHeight="1" x14ac:dyDescent="0.15">
      <c r="A10162" s="918"/>
      <c r="B10162" s="921" t="s">
        <v>5308</v>
      </c>
      <c r="C10162" s="922" t="s">
        <v>5309</v>
      </c>
      <c r="D10162" s="923">
        <v>43606</v>
      </c>
      <c r="E10162" s="921" t="s">
        <v>1542</v>
      </c>
      <c r="F10162" s="921" t="s">
        <v>5310</v>
      </c>
      <c r="G10162" s="921"/>
      <c r="H10162" s="924" t="s">
        <v>30</v>
      </c>
      <c r="I10162" s="924"/>
      <c r="J10162" s="14" t="s">
        <v>31</v>
      </c>
      <c r="K10162" s="14" t="s">
        <v>32</v>
      </c>
      <c r="L10162" s="16">
        <v>868</v>
      </c>
    </row>
    <row r="10163" spans="1:12" s="1" customFormat="1" ht="228.75" customHeight="1" x14ac:dyDescent="0.15">
      <c r="A10163" s="918"/>
      <c r="B10163" s="921"/>
      <c r="C10163" s="922"/>
      <c r="D10163" s="923"/>
      <c r="E10163" s="921"/>
      <c r="F10163" s="921"/>
      <c r="G10163" s="921"/>
      <c r="H10163" s="924" t="s">
        <v>33</v>
      </c>
      <c r="I10163" s="924"/>
      <c r="J10163" s="14" t="s">
        <v>31</v>
      </c>
      <c r="K10163" s="14" t="s">
        <v>32</v>
      </c>
      <c r="L10163" s="16">
        <v>273.60000000000002</v>
      </c>
    </row>
    <row r="10164" spans="1:12" s="1" customFormat="1" ht="24" customHeight="1" x14ac:dyDescent="0.15">
      <c r="A10164" s="918"/>
      <c r="B10164" s="9" t="s">
        <v>34</v>
      </c>
      <c r="C10164" s="13" t="s">
        <v>35</v>
      </c>
      <c r="D10164" s="13" t="s">
        <v>36</v>
      </c>
      <c r="E10164" s="13" t="s">
        <v>37</v>
      </c>
      <c r="F10164" s="920"/>
      <c r="G10164" s="920"/>
      <c r="H10164" s="924" t="s">
        <v>38</v>
      </c>
      <c r="I10164" s="924"/>
      <c r="J10164" s="921" t="s">
        <v>31</v>
      </c>
      <c r="K10164" s="921" t="s">
        <v>31</v>
      </c>
      <c r="L10164" s="925">
        <v>0</v>
      </c>
    </row>
    <row r="10165" spans="1:12" s="1" customFormat="1" ht="24" customHeight="1" x14ac:dyDescent="0.15">
      <c r="A10165" s="918"/>
      <c r="B10165" s="14" t="s">
        <v>2680</v>
      </c>
      <c r="C10165" s="14" t="s">
        <v>5310</v>
      </c>
      <c r="D10165" s="15">
        <v>43608</v>
      </c>
      <c r="E10165" s="14" t="s">
        <v>3809</v>
      </c>
      <c r="F10165" s="920"/>
      <c r="G10165" s="920"/>
      <c r="H10165" s="924"/>
      <c r="I10165" s="924"/>
      <c r="J10165" s="921"/>
      <c r="K10165" s="921"/>
      <c r="L10165" s="925"/>
    </row>
    <row r="10166" spans="1:12" s="1" customFormat="1" ht="24" customHeight="1" x14ac:dyDescent="0.15">
      <c r="A10166" s="918">
        <v>1894</v>
      </c>
      <c r="B10166" s="9" t="s">
        <v>22</v>
      </c>
      <c r="C10166" s="13" t="s">
        <v>23</v>
      </c>
      <c r="D10166" s="13" t="s">
        <v>24</v>
      </c>
      <c r="E10166" s="13" t="s">
        <v>25</v>
      </c>
      <c r="F10166" s="919" t="s">
        <v>17</v>
      </c>
      <c r="G10166" s="919"/>
      <c r="H10166" s="920"/>
      <c r="I10166" s="920"/>
      <c r="J10166" s="920"/>
      <c r="K10166" s="920"/>
      <c r="L10166" s="920"/>
    </row>
    <row r="10167" spans="1:12" s="1" customFormat="1" ht="26.25" customHeight="1" x14ac:dyDescent="0.15">
      <c r="A10167" s="918"/>
      <c r="B10167" s="921" t="s">
        <v>5308</v>
      </c>
      <c r="C10167" s="922" t="s">
        <v>5311</v>
      </c>
      <c r="D10167" s="923">
        <v>43640</v>
      </c>
      <c r="E10167" s="921" t="s">
        <v>151</v>
      </c>
      <c r="F10167" s="921" t="s">
        <v>791</v>
      </c>
      <c r="G10167" s="921"/>
      <c r="H10167" s="924" t="s">
        <v>30</v>
      </c>
      <c r="I10167" s="924"/>
      <c r="J10167" s="14" t="s">
        <v>31</v>
      </c>
      <c r="K10167" s="14" t="s">
        <v>32</v>
      </c>
      <c r="L10167" s="16">
        <v>877.58</v>
      </c>
    </row>
    <row r="10168" spans="1:12" s="1" customFormat="1" ht="197.25" customHeight="1" x14ac:dyDescent="0.15">
      <c r="A10168" s="918"/>
      <c r="B10168" s="921"/>
      <c r="C10168" s="922"/>
      <c r="D10168" s="923"/>
      <c r="E10168" s="921"/>
      <c r="F10168" s="921"/>
      <c r="G10168" s="921"/>
      <c r="H10168" s="924" t="s">
        <v>33</v>
      </c>
      <c r="I10168" s="924"/>
      <c r="J10168" s="14" t="s">
        <v>31</v>
      </c>
      <c r="K10168" s="14" t="s">
        <v>32</v>
      </c>
      <c r="L10168" s="16">
        <v>568.6</v>
      </c>
    </row>
    <row r="10169" spans="1:12" s="1" customFormat="1" ht="24" customHeight="1" x14ac:dyDescent="0.15">
      <c r="A10169" s="918"/>
      <c r="B10169" s="9" t="s">
        <v>34</v>
      </c>
      <c r="C10169" s="13" t="s">
        <v>35</v>
      </c>
      <c r="D10169" s="13" t="s">
        <v>36</v>
      </c>
      <c r="E10169" s="13" t="s">
        <v>37</v>
      </c>
      <c r="F10169" s="920"/>
      <c r="G10169" s="920"/>
      <c r="H10169" s="924" t="s">
        <v>38</v>
      </c>
      <c r="I10169" s="924"/>
      <c r="J10169" s="921" t="s">
        <v>31</v>
      </c>
      <c r="K10169" s="921" t="s">
        <v>31</v>
      </c>
      <c r="L10169" s="925">
        <v>0</v>
      </c>
    </row>
    <row r="10170" spans="1:12" s="1" customFormat="1" ht="24" customHeight="1" x14ac:dyDescent="0.15">
      <c r="A10170" s="918"/>
      <c r="B10170" s="14" t="s">
        <v>2680</v>
      </c>
      <c r="C10170" s="14" t="s">
        <v>791</v>
      </c>
      <c r="D10170" s="15">
        <v>43642</v>
      </c>
      <c r="E10170" s="14" t="s">
        <v>1988</v>
      </c>
      <c r="F10170" s="920"/>
      <c r="G10170" s="920"/>
      <c r="H10170" s="924"/>
      <c r="I10170" s="924"/>
      <c r="J10170" s="921"/>
      <c r="K10170" s="921"/>
      <c r="L10170" s="925"/>
    </row>
    <row r="10171" spans="1:12" s="1" customFormat="1" ht="24" customHeight="1" x14ac:dyDescent="0.15">
      <c r="A10171" s="918">
        <v>1895</v>
      </c>
      <c r="B10171" s="9" t="s">
        <v>22</v>
      </c>
      <c r="C10171" s="13" t="s">
        <v>23</v>
      </c>
      <c r="D10171" s="13" t="s">
        <v>24</v>
      </c>
      <c r="E10171" s="13" t="s">
        <v>25</v>
      </c>
      <c r="F10171" s="919" t="s">
        <v>17</v>
      </c>
      <c r="G10171" s="919"/>
      <c r="H10171" s="920"/>
      <c r="I10171" s="920"/>
      <c r="J10171" s="920"/>
      <c r="K10171" s="920"/>
      <c r="L10171" s="920"/>
    </row>
    <row r="10172" spans="1:12" s="1" customFormat="1" ht="26.25" customHeight="1" x14ac:dyDescent="0.15">
      <c r="A10172" s="918"/>
      <c r="B10172" s="921" t="s">
        <v>5308</v>
      </c>
      <c r="C10172" s="922" t="s">
        <v>5312</v>
      </c>
      <c r="D10172" s="923">
        <v>43720</v>
      </c>
      <c r="E10172" s="921" t="s">
        <v>1306</v>
      </c>
      <c r="F10172" s="921" t="s">
        <v>4397</v>
      </c>
      <c r="G10172" s="921"/>
      <c r="H10172" s="924" t="s">
        <v>30</v>
      </c>
      <c r="I10172" s="924"/>
      <c r="J10172" s="14" t="s">
        <v>31</v>
      </c>
      <c r="K10172" s="14" t="s">
        <v>32</v>
      </c>
      <c r="L10172" s="16">
        <v>350.8</v>
      </c>
    </row>
    <row r="10173" spans="1:12" s="1" customFormat="1" ht="155.25" customHeight="1" x14ac:dyDescent="0.15">
      <c r="A10173" s="918"/>
      <c r="B10173" s="921"/>
      <c r="C10173" s="922"/>
      <c r="D10173" s="923"/>
      <c r="E10173" s="921"/>
      <c r="F10173" s="921"/>
      <c r="G10173" s="921"/>
      <c r="H10173" s="924" t="s">
        <v>33</v>
      </c>
      <c r="I10173" s="924"/>
      <c r="J10173" s="14" t="s">
        <v>31</v>
      </c>
      <c r="K10173" s="14" t="s">
        <v>32</v>
      </c>
      <c r="L10173" s="16">
        <v>438.6</v>
      </c>
    </row>
    <row r="10174" spans="1:12" s="1" customFormat="1" ht="24" customHeight="1" x14ac:dyDescent="0.15">
      <c r="A10174" s="918"/>
      <c r="B10174" s="9" t="s">
        <v>34</v>
      </c>
      <c r="C10174" s="13" t="s">
        <v>35</v>
      </c>
      <c r="D10174" s="13" t="s">
        <v>36</v>
      </c>
      <c r="E10174" s="13" t="s">
        <v>37</v>
      </c>
      <c r="F10174" s="920"/>
      <c r="G10174" s="920"/>
      <c r="H10174" s="924" t="s">
        <v>38</v>
      </c>
      <c r="I10174" s="924"/>
      <c r="J10174" s="921" t="s">
        <v>31</v>
      </c>
      <c r="K10174" s="921" t="s">
        <v>32</v>
      </c>
      <c r="L10174" s="925">
        <v>300</v>
      </c>
    </row>
    <row r="10175" spans="1:12" s="1" customFormat="1" ht="24" customHeight="1" x14ac:dyDescent="0.15">
      <c r="A10175" s="918"/>
      <c r="B10175" s="14" t="s">
        <v>2680</v>
      </c>
      <c r="C10175" s="14" t="s">
        <v>4397</v>
      </c>
      <c r="D10175" s="15">
        <v>43722</v>
      </c>
      <c r="E10175" s="14" t="s">
        <v>4347</v>
      </c>
      <c r="F10175" s="920"/>
      <c r="G10175" s="920"/>
      <c r="H10175" s="924"/>
      <c r="I10175" s="924"/>
      <c r="J10175" s="921"/>
      <c r="K10175" s="921"/>
      <c r="L10175" s="925"/>
    </row>
    <row r="10176" spans="1:12" s="1" customFormat="1" ht="24" customHeight="1" x14ac:dyDescent="0.15">
      <c r="A10176" s="918">
        <v>1896</v>
      </c>
      <c r="B10176" s="9" t="s">
        <v>22</v>
      </c>
      <c r="C10176" s="13" t="s">
        <v>23</v>
      </c>
      <c r="D10176" s="13" t="s">
        <v>24</v>
      </c>
      <c r="E10176" s="13" t="s">
        <v>25</v>
      </c>
      <c r="F10176" s="919" t="s">
        <v>17</v>
      </c>
      <c r="G10176" s="919"/>
      <c r="H10176" s="920"/>
      <c r="I10176" s="920"/>
      <c r="J10176" s="920"/>
      <c r="K10176" s="920"/>
      <c r="L10176" s="920"/>
    </row>
    <row r="10177" spans="1:12" s="1" customFormat="1" ht="26.25" customHeight="1" x14ac:dyDescent="0.15">
      <c r="A10177" s="918"/>
      <c r="B10177" s="921" t="s">
        <v>5313</v>
      </c>
      <c r="C10177" s="921" t="s">
        <v>5314</v>
      </c>
      <c r="D10177" s="923">
        <v>43592</v>
      </c>
      <c r="E10177" s="921" t="s">
        <v>3371</v>
      </c>
      <c r="F10177" s="921" t="s">
        <v>4180</v>
      </c>
      <c r="G10177" s="921"/>
      <c r="H10177" s="924" t="s">
        <v>30</v>
      </c>
      <c r="I10177" s="924"/>
      <c r="J10177" s="14" t="s">
        <v>32</v>
      </c>
      <c r="K10177" s="14" t="s">
        <v>32</v>
      </c>
      <c r="L10177" s="16">
        <v>202.72</v>
      </c>
    </row>
    <row r="10178" spans="1:12" s="1" customFormat="1" ht="18.75" customHeight="1" x14ac:dyDescent="0.15">
      <c r="A10178" s="918"/>
      <c r="B10178" s="921"/>
      <c r="C10178" s="921"/>
      <c r="D10178" s="923"/>
      <c r="E10178" s="921"/>
      <c r="F10178" s="921"/>
      <c r="G10178" s="921"/>
      <c r="H10178" s="924" t="s">
        <v>33</v>
      </c>
      <c r="I10178" s="924"/>
      <c r="J10178" s="14" t="s">
        <v>32</v>
      </c>
      <c r="K10178" s="14" t="s">
        <v>31</v>
      </c>
      <c r="L10178" s="16">
        <v>656.55</v>
      </c>
    </row>
    <row r="10179" spans="1:12" s="1" customFormat="1" ht="24" customHeight="1" x14ac:dyDescent="0.15">
      <c r="A10179" s="918"/>
      <c r="B10179" s="9" t="s">
        <v>34</v>
      </c>
      <c r="C10179" s="13" t="s">
        <v>35</v>
      </c>
      <c r="D10179" s="13" t="s">
        <v>36</v>
      </c>
      <c r="E10179" s="13" t="s">
        <v>37</v>
      </c>
      <c r="F10179" s="920"/>
      <c r="G10179" s="920"/>
      <c r="H10179" s="924" t="s">
        <v>38</v>
      </c>
      <c r="I10179" s="924"/>
      <c r="J10179" s="921" t="s">
        <v>31</v>
      </c>
      <c r="K10179" s="921" t="s">
        <v>31</v>
      </c>
      <c r="L10179" s="925">
        <v>0</v>
      </c>
    </row>
    <row r="10180" spans="1:12" s="1" customFormat="1" ht="24" customHeight="1" x14ac:dyDescent="0.15">
      <c r="A10180" s="918"/>
      <c r="B10180" s="14" t="s">
        <v>31</v>
      </c>
      <c r="C10180" s="14" t="s">
        <v>4180</v>
      </c>
      <c r="D10180" s="15">
        <v>43593</v>
      </c>
      <c r="E10180" s="14" t="s">
        <v>205</v>
      </c>
      <c r="F10180" s="920"/>
      <c r="G10180" s="920"/>
      <c r="H10180" s="924"/>
      <c r="I10180" s="924"/>
      <c r="J10180" s="921"/>
      <c r="K10180" s="921"/>
      <c r="L10180" s="925"/>
    </row>
    <row r="10181" spans="1:12" s="1" customFormat="1" ht="24" customHeight="1" x14ac:dyDescent="0.15">
      <c r="A10181" s="918">
        <v>1897</v>
      </c>
      <c r="B10181" s="9" t="s">
        <v>22</v>
      </c>
      <c r="C10181" s="13" t="s">
        <v>23</v>
      </c>
      <c r="D10181" s="13" t="s">
        <v>24</v>
      </c>
      <c r="E10181" s="13" t="s">
        <v>25</v>
      </c>
      <c r="F10181" s="919" t="s">
        <v>17</v>
      </c>
      <c r="G10181" s="919"/>
      <c r="H10181" s="920"/>
      <c r="I10181" s="920"/>
      <c r="J10181" s="920"/>
      <c r="K10181" s="920"/>
      <c r="L10181" s="920"/>
    </row>
    <row r="10182" spans="1:12" s="1" customFormat="1" ht="26.25" customHeight="1" x14ac:dyDescent="0.15">
      <c r="A10182" s="918"/>
      <c r="B10182" s="921" t="s">
        <v>5313</v>
      </c>
      <c r="C10182" s="921" t="s">
        <v>5314</v>
      </c>
      <c r="D10182" s="923">
        <v>43592</v>
      </c>
      <c r="E10182" s="921" t="s">
        <v>3371</v>
      </c>
      <c r="F10182" s="921" t="s">
        <v>4180</v>
      </c>
      <c r="G10182" s="921"/>
      <c r="H10182" s="924" t="s">
        <v>30</v>
      </c>
      <c r="I10182" s="924"/>
      <c r="J10182" s="14" t="s">
        <v>32</v>
      </c>
      <c r="K10182" s="14" t="s">
        <v>32</v>
      </c>
      <c r="L10182" s="16">
        <v>202.72</v>
      </c>
    </row>
    <row r="10183" spans="1:12" s="1" customFormat="1" ht="18.75" customHeight="1" x14ac:dyDescent="0.15">
      <c r="A10183" s="918"/>
      <c r="B10183" s="921"/>
      <c r="C10183" s="921"/>
      <c r="D10183" s="923"/>
      <c r="E10183" s="921"/>
      <c r="F10183" s="921"/>
      <c r="G10183" s="921"/>
      <c r="H10183" s="924" t="s">
        <v>33</v>
      </c>
      <c r="I10183" s="924"/>
      <c r="J10183" s="14" t="s">
        <v>32</v>
      </c>
      <c r="K10183" s="14" t="s">
        <v>31</v>
      </c>
      <c r="L10183" s="16">
        <v>656.55</v>
      </c>
    </row>
    <row r="10184" spans="1:12" s="1" customFormat="1" ht="24" customHeight="1" x14ac:dyDescent="0.15">
      <c r="A10184" s="918"/>
      <c r="B10184" s="9" t="s">
        <v>34</v>
      </c>
      <c r="C10184" s="13" t="s">
        <v>35</v>
      </c>
      <c r="D10184" s="13" t="s">
        <v>36</v>
      </c>
      <c r="E10184" s="13" t="s">
        <v>37</v>
      </c>
      <c r="F10184" s="920"/>
      <c r="G10184" s="920"/>
      <c r="H10184" s="924" t="s">
        <v>38</v>
      </c>
      <c r="I10184" s="924"/>
      <c r="J10184" s="921" t="s">
        <v>31</v>
      </c>
      <c r="K10184" s="921" t="s">
        <v>31</v>
      </c>
      <c r="L10184" s="925">
        <v>0</v>
      </c>
    </row>
    <row r="10185" spans="1:12" s="1" customFormat="1" ht="24" customHeight="1" x14ac:dyDescent="0.15">
      <c r="A10185" s="918"/>
      <c r="B10185" s="14"/>
      <c r="C10185" s="14" t="s">
        <v>4180</v>
      </c>
      <c r="D10185" s="15">
        <v>43593</v>
      </c>
      <c r="E10185" s="14" t="s">
        <v>205</v>
      </c>
      <c r="F10185" s="920"/>
      <c r="G10185" s="920"/>
      <c r="H10185" s="924"/>
      <c r="I10185" s="924"/>
      <c r="J10185" s="921"/>
      <c r="K10185" s="921"/>
      <c r="L10185" s="925"/>
    </row>
    <row r="10186" spans="1:12" s="1" customFormat="1" ht="24" customHeight="1" x14ac:dyDescent="0.15">
      <c r="A10186" s="918">
        <v>1898</v>
      </c>
      <c r="B10186" s="9" t="s">
        <v>22</v>
      </c>
      <c r="C10186" s="13" t="s">
        <v>23</v>
      </c>
      <c r="D10186" s="13" t="s">
        <v>24</v>
      </c>
      <c r="E10186" s="13" t="s">
        <v>25</v>
      </c>
      <c r="F10186" s="919" t="s">
        <v>17</v>
      </c>
      <c r="G10186" s="919"/>
      <c r="H10186" s="920"/>
      <c r="I10186" s="920"/>
      <c r="J10186" s="920"/>
      <c r="K10186" s="920"/>
      <c r="L10186" s="920"/>
    </row>
    <row r="10187" spans="1:12" s="1" customFormat="1" ht="26.25" customHeight="1" x14ac:dyDescent="0.15">
      <c r="A10187" s="918"/>
      <c r="B10187" s="921" t="s">
        <v>5315</v>
      </c>
      <c r="C10187" s="922" t="s">
        <v>5316</v>
      </c>
      <c r="D10187" s="923">
        <v>43600</v>
      </c>
      <c r="E10187" s="921" t="s">
        <v>5317</v>
      </c>
      <c r="F10187" s="921" t="s">
        <v>5318</v>
      </c>
      <c r="G10187" s="921"/>
      <c r="H10187" s="924" t="s">
        <v>30</v>
      </c>
      <c r="I10187" s="924"/>
      <c r="J10187" s="14" t="s">
        <v>31</v>
      </c>
      <c r="K10187" s="14" t="s">
        <v>32</v>
      </c>
      <c r="L10187" s="16">
        <v>207</v>
      </c>
    </row>
    <row r="10188" spans="1:12" s="1" customFormat="1" ht="409.2" customHeight="1" x14ac:dyDescent="0.15">
      <c r="A10188" s="918"/>
      <c r="B10188" s="921"/>
      <c r="C10188" s="922"/>
      <c r="D10188" s="923"/>
      <c r="E10188" s="921"/>
      <c r="F10188" s="921"/>
      <c r="G10188" s="921"/>
      <c r="H10188" s="924" t="s">
        <v>33</v>
      </c>
      <c r="I10188" s="924"/>
      <c r="J10188" s="921" t="s">
        <v>31</v>
      </c>
      <c r="K10188" s="921" t="s">
        <v>32</v>
      </c>
      <c r="L10188" s="925">
        <v>280</v>
      </c>
    </row>
    <row r="10189" spans="1:12" s="1" customFormat="1" ht="187.35" customHeight="1" x14ac:dyDescent="0.15">
      <c r="A10189" s="918"/>
      <c r="B10189" s="921"/>
      <c r="C10189" s="922"/>
      <c r="D10189" s="923"/>
      <c r="E10189" s="921"/>
      <c r="F10189" s="921"/>
      <c r="G10189" s="921"/>
      <c r="H10189" s="924"/>
      <c r="I10189" s="924"/>
      <c r="J10189" s="921"/>
      <c r="K10189" s="921"/>
      <c r="L10189" s="925"/>
    </row>
    <row r="10190" spans="1:12" s="1" customFormat="1" ht="24" customHeight="1" x14ac:dyDescent="0.15">
      <c r="A10190" s="918"/>
      <c r="B10190" s="9" t="s">
        <v>34</v>
      </c>
      <c r="C10190" s="13" t="s">
        <v>35</v>
      </c>
      <c r="D10190" s="13" t="s">
        <v>36</v>
      </c>
      <c r="E10190" s="13" t="s">
        <v>37</v>
      </c>
      <c r="F10190" s="920"/>
      <c r="G10190" s="920"/>
      <c r="H10190" s="924" t="s">
        <v>38</v>
      </c>
      <c r="I10190" s="924"/>
      <c r="J10190" s="921" t="s">
        <v>31</v>
      </c>
      <c r="K10190" s="921" t="s">
        <v>32</v>
      </c>
      <c r="L10190" s="925">
        <v>300</v>
      </c>
    </row>
    <row r="10191" spans="1:12" s="1" customFormat="1" ht="24" customHeight="1" x14ac:dyDescent="0.15">
      <c r="A10191" s="918"/>
      <c r="B10191" s="14" t="s">
        <v>39</v>
      </c>
      <c r="C10191" s="14" t="s">
        <v>5318</v>
      </c>
      <c r="D10191" s="15">
        <v>43603</v>
      </c>
      <c r="E10191" s="14" t="s">
        <v>3437</v>
      </c>
      <c r="F10191" s="920"/>
      <c r="G10191" s="920"/>
      <c r="H10191" s="924"/>
      <c r="I10191" s="924"/>
      <c r="J10191" s="921"/>
      <c r="K10191" s="921"/>
      <c r="L10191" s="925"/>
    </row>
    <row r="10192" spans="1:12" s="1" customFormat="1" ht="24" customHeight="1" x14ac:dyDescent="0.15">
      <c r="A10192" s="918">
        <v>1899</v>
      </c>
      <c r="B10192" s="9" t="s">
        <v>22</v>
      </c>
      <c r="C10192" s="13" t="s">
        <v>23</v>
      </c>
      <c r="D10192" s="13" t="s">
        <v>24</v>
      </c>
      <c r="E10192" s="13" t="s">
        <v>25</v>
      </c>
      <c r="F10192" s="919" t="s">
        <v>17</v>
      </c>
      <c r="G10192" s="919"/>
      <c r="H10192" s="920"/>
      <c r="I10192" s="920"/>
      <c r="J10192" s="920"/>
      <c r="K10192" s="920"/>
      <c r="L10192" s="920"/>
    </row>
    <row r="10193" spans="1:12" s="1" customFormat="1" ht="26.25" customHeight="1" x14ac:dyDescent="0.15">
      <c r="A10193" s="918"/>
      <c r="B10193" s="921" t="s">
        <v>5319</v>
      </c>
      <c r="C10193" s="922" t="s">
        <v>5320</v>
      </c>
      <c r="D10193" s="923">
        <v>43594</v>
      </c>
      <c r="E10193" s="921" t="s">
        <v>977</v>
      </c>
      <c r="F10193" s="921" t="s">
        <v>978</v>
      </c>
      <c r="G10193" s="921"/>
      <c r="H10193" s="924" t="s">
        <v>30</v>
      </c>
      <c r="I10193" s="924"/>
      <c r="J10193" s="14" t="s">
        <v>31</v>
      </c>
      <c r="K10193" s="14" t="s">
        <v>32</v>
      </c>
      <c r="L10193" s="16">
        <v>2517</v>
      </c>
    </row>
    <row r="10194" spans="1:12" s="1" customFormat="1" ht="409.2" customHeight="1" x14ac:dyDescent="0.15">
      <c r="A10194" s="918"/>
      <c r="B10194" s="921"/>
      <c r="C10194" s="922"/>
      <c r="D10194" s="923"/>
      <c r="E10194" s="921"/>
      <c r="F10194" s="921"/>
      <c r="G10194" s="921"/>
      <c r="H10194" s="924" t="s">
        <v>33</v>
      </c>
      <c r="I10194" s="924"/>
      <c r="J10194" s="921" t="s">
        <v>31</v>
      </c>
      <c r="K10194" s="921" t="s">
        <v>32</v>
      </c>
      <c r="L10194" s="925">
        <v>379.25</v>
      </c>
    </row>
    <row r="10195" spans="1:12" s="1" customFormat="1" ht="407.85" customHeight="1" x14ac:dyDescent="0.15">
      <c r="A10195" s="918"/>
      <c r="B10195" s="921"/>
      <c r="C10195" s="922"/>
      <c r="D10195" s="923"/>
      <c r="E10195" s="921"/>
      <c r="F10195" s="921"/>
      <c r="G10195" s="921"/>
      <c r="H10195" s="924"/>
      <c r="I10195" s="924"/>
      <c r="J10195" s="921"/>
      <c r="K10195" s="921"/>
      <c r="L10195" s="925"/>
    </row>
    <row r="10196" spans="1:12" s="1" customFormat="1" ht="24" customHeight="1" x14ac:dyDescent="0.15">
      <c r="A10196" s="918"/>
      <c r="B10196" s="9" t="s">
        <v>34</v>
      </c>
      <c r="C10196" s="13" t="s">
        <v>35</v>
      </c>
      <c r="D10196" s="13" t="s">
        <v>36</v>
      </c>
      <c r="E10196" s="13" t="s">
        <v>37</v>
      </c>
      <c r="F10196" s="920"/>
      <c r="G10196" s="920"/>
      <c r="H10196" s="924" t="s">
        <v>38</v>
      </c>
      <c r="I10196" s="924"/>
      <c r="J10196" s="921" t="s">
        <v>31</v>
      </c>
      <c r="K10196" s="921" t="s">
        <v>32</v>
      </c>
      <c r="L10196" s="925">
        <v>108.07</v>
      </c>
    </row>
    <row r="10197" spans="1:12" s="1" customFormat="1" ht="24" customHeight="1" x14ac:dyDescent="0.15">
      <c r="A10197" s="918"/>
      <c r="B10197" s="14" t="s">
        <v>5321</v>
      </c>
      <c r="C10197" s="14" t="s">
        <v>978</v>
      </c>
      <c r="D10197" s="15">
        <v>43610</v>
      </c>
      <c r="E10197" s="14" t="s">
        <v>5322</v>
      </c>
      <c r="F10197" s="920"/>
      <c r="G10197" s="920"/>
      <c r="H10197" s="924"/>
      <c r="I10197" s="924"/>
      <c r="J10197" s="921"/>
      <c r="K10197" s="921"/>
      <c r="L10197" s="925"/>
    </row>
    <row r="10198" spans="1:12" s="1" customFormat="1" ht="24" customHeight="1" x14ac:dyDescent="0.15">
      <c r="A10198" s="918">
        <v>1900</v>
      </c>
      <c r="B10198" s="9" t="s">
        <v>22</v>
      </c>
      <c r="C10198" s="13" t="s">
        <v>23</v>
      </c>
      <c r="D10198" s="13" t="s">
        <v>24</v>
      </c>
      <c r="E10198" s="13" t="s">
        <v>25</v>
      </c>
      <c r="F10198" s="919" t="s">
        <v>17</v>
      </c>
      <c r="G10198" s="919"/>
      <c r="H10198" s="920"/>
      <c r="I10198" s="920"/>
      <c r="J10198" s="920"/>
      <c r="K10198" s="920"/>
      <c r="L10198" s="920"/>
    </row>
    <row r="10199" spans="1:12" s="1" customFormat="1" ht="26.25" customHeight="1" x14ac:dyDescent="0.15">
      <c r="A10199" s="918"/>
      <c r="B10199" s="921" t="s">
        <v>5319</v>
      </c>
      <c r="C10199" s="922" t="s">
        <v>5320</v>
      </c>
      <c r="D10199" s="923">
        <v>43594</v>
      </c>
      <c r="E10199" s="921" t="s">
        <v>977</v>
      </c>
      <c r="F10199" s="921" t="s">
        <v>160</v>
      </c>
      <c r="G10199" s="921"/>
      <c r="H10199" s="924" t="s">
        <v>30</v>
      </c>
      <c r="I10199" s="924"/>
      <c r="J10199" s="14" t="s">
        <v>31</v>
      </c>
      <c r="K10199" s="14" t="s">
        <v>32</v>
      </c>
      <c r="L10199" s="16">
        <v>528</v>
      </c>
    </row>
    <row r="10200" spans="1:12" s="1" customFormat="1" ht="409.2" customHeight="1" x14ac:dyDescent="0.15">
      <c r="A10200" s="918"/>
      <c r="B10200" s="921"/>
      <c r="C10200" s="922"/>
      <c r="D10200" s="923"/>
      <c r="E10200" s="921"/>
      <c r="F10200" s="921"/>
      <c r="G10200" s="921"/>
      <c r="H10200" s="924" t="s">
        <v>33</v>
      </c>
      <c r="I10200" s="924"/>
      <c r="J10200" s="921" t="s">
        <v>31</v>
      </c>
      <c r="K10200" s="921" t="s">
        <v>32</v>
      </c>
      <c r="L10200" s="925">
        <v>337.25</v>
      </c>
    </row>
    <row r="10201" spans="1:12" s="1" customFormat="1" ht="407.85" customHeight="1" x14ac:dyDescent="0.15">
      <c r="A10201" s="918"/>
      <c r="B10201" s="921"/>
      <c r="C10201" s="922"/>
      <c r="D10201" s="923"/>
      <c r="E10201" s="921"/>
      <c r="F10201" s="921"/>
      <c r="G10201" s="921"/>
      <c r="H10201" s="924"/>
      <c r="I10201" s="924"/>
      <c r="J10201" s="921"/>
      <c r="K10201" s="921"/>
      <c r="L10201" s="925"/>
    </row>
    <row r="10202" spans="1:12" s="1" customFormat="1" ht="24" customHeight="1" x14ac:dyDescent="0.15">
      <c r="A10202" s="918"/>
      <c r="B10202" s="9" t="s">
        <v>34</v>
      </c>
      <c r="C10202" s="13" t="s">
        <v>35</v>
      </c>
      <c r="D10202" s="13" t="s">
        <v>36</v>
      </c>
      <c r="E10202" s="13" t="s">
        <v>37</v>
      </c>
      <c r="F10202" s="920"/>
      <c r="G10202" s="920"/>
      <c r="H10202" s="924" t="s">
        <v>38</v>
      </c>
      <c r="I10202" s="924"/>
      <c r="J10202" s="921" t="s">
        <v>31</v>
      </c>
      <c r="K10202" s="921" t="s">
        <v>32</v>
      </c>
      <c r="L10202" s="925">
        <v>37</v>
      </c>
    </row>
    <row r="10203" spans="1:12" s="1" customFormat="1" ht="24" customHeight="1" x14ac:dyDescent="0.15">
      <c r="A10203" s="918"/>
      <c r="B10203" s="14" t="s">
        <v>5321</v>
      </c>
      <c r="C10203" s="14" t="s">
        <v>160</v>
      </c>
      <c r="D10203" s="15">
        <v>43610</v>
      </c>
      <c r="E10203" s="14" t="s">
        <v>5322</v>
      </c>
      <c r="F10203" s="920"/>
      <c r="G10203" s="920"/>
      <c r="H10203" s="924"/>
      <c r="I10203" s="924"/>
      <c r="J10203" s="921"/>
      <c r="K10203" s="921"/>
      <c r="L10203" s="925"/>
    </row>
    <row r="10204" spans="1:12" s="1" customFormat="1" ht="24" customHeight="1" x14ac:dyDescent="0.15">
      <c r="A10204" s="918">
        <v>1901</v>
      </c>
      <c r="B10204" s="9" t="s">
        <v>22</v>
      </c>
      <c r="C10204" s="13" t="s">
        <v>23</v>
      </c>
      <c r="D10204" s="13" t="s">
        <v>24</v>
      </c>
      <c r="E10204" s="13" t="s">
        <v>25</v>
      </c>
      <c r="F10204" s="919" t="s">
        <v>17</v>
      </c>
      <c r="G10204" s="919"/>
      <c r="H10204" s="920"/>
      <c r="I10204" s="920"/>
      <c r="J10204" s="920"/>
      <c r="K10204" s="920"/>
      <c r="L10204" s="920"/>
    </row>
    <row r="10205" spans="1:12" s="1" customFormat="1" ht="26.25" customHeight="1" x14ac:dyDescent="0.15">
      <c r="A10205" s="918"/>
      <c r="B10205" s="921" t="s">
        <v>5319</v>
      </c>
      <c r="C10205" s="922" t="s">
        <v>5323</v>
      </c>
      <c r="D10205" s="923">
        <v>43621</v>
      </c>
      <c r="E10205" s="921" t="s">
        <v>977</v>
      </c>
      <c r="F10205" s="921" t="s">
        <v>978</v>
      </c>
      <c r="G10205" s="921"/>
      <c r="H10205" s="924" t="s">
        <v>30</v>
      </c>
      <c r="I10205" s="924"/>
      <c r="J10205" s="14" t="s">
        <v>31</v>
      </c>
      <c r="K10205" s="14" t="s">
        <v>32</v>
      </c>
      <c r="L10205" s="16">
        <v>742</v>
      </c>
    </row>
    <row r="10206" spans="1:12" s="1" customFormat="1" ht="409.2" customHeight="1" x14ac:dyDescent="0.15">
      <c r="A10206" s="918"/>
      <c r="B10206" s="921"/>
      <c r="C10206" s="922"/>
      <c r="D10206" s="923"/>
      <c r="E10206" s="921"/>
      <c r="F10206" s="921"/>
      <c r="G10206" s="921"/>
      <c r="H10206" s="924" t="s">
        <v>33</v>
      </c>
      <c r="I10206" s="924"/>
      <c r="J10206" s="921" t="s">
        <v>31</v>
      </c>
      <c r="K10206" s="921" t="s">
        <v>32</v>
      </c>
      <c r="L10206" s="925">
        <v>519.61</v>
      </c>
    </row>
    <row r="10207" spans="1:12" s="1" customFormat="1" ht="82.35" customHeight="1" x14ac:dyDescent="0.15">
      <c r="A10207" s="918"/>
      <c r="B10207" s="921"/>
      <c r="C10207" s="922"/>
      <c r="D10207" s="923"/>
      <c r="E10207" s="921"/>
      <c r="F10207" s="921"/>
      <c r="G10207" s="921"/>
      <c r="H10207" s="924"/>
      <c r="I10207" s="924"/>
      <c r="J10207" s="921"/>
      <c r="K10207" s="921"/>
      <c r="L10207" s="925"/>
    </row>
    <row r="10208" spans="1:12" s="1" customFormat="1" ht="24" customHeight="1" x14ac:dyDescent="0.15">
      <c r="A10208" s="918"/>
      <c r="B10208" s="9" t="s">
        <v>34</v>
      </c>
      <c r="C10208" s="13" t="s">
        <v>35</v>
      </c>
      <c r="D10208" s="13" t="s">
        <v>36</v>
      </c>
      <c r="E10208" s="13" t="s">
        <v>37</v>
      </c>
      <c r="F10208" s="920"/>
      <c r="G10208" s="920"/>
      <c r="H10208" s="924" t="s">
        <v>38</v>
      </c>
      <c r="I10208" s="924"/>
      <c r="J10208" s="921" t="s">
        <v>31</v>
      </c>
      <c r="K10208" s="921" t="s">
        <v>32</v>
      </c>
      <c r="L10208" s="925">
        <v>80</v>
      </c>
    </row>
    <row r="10209" spans="1:12" s="1" customFormat="1" ht="24" customHeight="1" x14ac:dyDescent="0.15">
      <c r="A10209" s="918"/>
      <c r="B10209" s="14" t="s">
        <v>5321</v>
      </c>
      <c r="C10209" s="14" t="s">
        <v>978</v>
      </c>
      <c r="D10209" s="15">
        <v>43625</v>
      </c>
      <c r="E10209" s="14" t="s">
        <v>5324</v>
      </c>
      <c r="F10209" s="920"/>
      <c r="G10209" s="920"/>
      <c r="H10209" s="924"/>
      <c r="I10209" s="924"/>
      <c r="J10209" s="921"/>
      <c r="K10209" s="921"/>
      <c r="L10209" s="925"/>
    </row>
    <row r="10210" spans="1:12" s="1" customFormat="1" ht="24" customHeight="1" x14ac:dyDescent="0.15">
      <c r="A10210" s="918">
        <v>1902</v>
      </c>
      <c r="B10210" s="9" t="s">
        <v>22</v>
      </c>
      <c r="C10210" s="13" t="s">
        <v>23</v>
      </c>
      <c r="D10210" s="13" t="s">
        <v>24</v>
      </c>
      <c r="E10210" s="13" t="s">
        <v>25</v>
      </c>
      <c r="F10210" s="919" t="s">
        <v>17</v>
      </c>
      <c r="G10210" s="919"/>
      <c r="H10210" s="920"/>
      <c r="I10210" s="920"/>
      <c r="J10210" s="920"/>
      <c r="K10210" s="920"/>
      <c r="L10210" s="920"/>
    </row>
    <row r="10211" spans="1:12" s="1" customFormat="1" ht="26.25" customHeight="1" x14ac:dyDescent="0.15">
      <c r="A10211" s="918"/>
      <c r="B10211" s="921" t="s">
        <v>5319</v>
      </c>
      <c r="C10211" s="922" t="s">
        <v>5325</v>
      </c>
      <c r="D10211" s="923">
        <v>43730</v>
      </c>
      <c r="E10211" s="921" t="s">
        <v>5326</v>
      </c>
      <c r="F10211" s="921" t="s">
        <v>5327</v>
      </c>
      <c r="G10211" s="921"/>
      <c r="H10211" s="924" t="s">
        <v>30</v>
      </c>
      <c r="I10211" s="924"/>
      <c r="J10211" s="14" t="s">
        <v>31</v>
      </c>
      <c r="K10211" s="14" t="s">
        <v>32</v>
      </c>
      <c r="L10211" s="16">
        <v>522.26</v>
      </c>
    </row>
    <row r="10212" spans="1:12" s="1" customFormat="1" ht="407.25" customHeight="1" x14ac:dyDescent="0.15">
      <c r="A10212" s="918"/>
      <c r="B10212" s="921"/>
      <c r="C10212" s="922"/>
      <c r="D10212" s="923"/>
      <c r="E10212" s="921"/>
      <c r="F10212" s="921"/>
      <c r="G10212" s="921"/>
      <c r="H10212" s="924" t="s">
        <v>33</v>
      </c>
      <c r="I10212" s="924"/>
      <c r="J10212" s="14" t="s">
        <v>31</v>
      </c>
      <c r="K10212" s="14" t="s">
        <v>32</v>
      </c>
      <c r="L10212" s="16">
        <v>391</v>
      </c>
    </row>
    <row r="10213" spans="1:12" s="1" customFormat="1" ht="24" customHeight="1" x14ac:dyDescent="0.15">
      <c r="A10213" s="918"/>
      <c r="B10213" s="9" t="s">
        <v>34</v>
      </c>
      <c r="C10213" s="13" t="s">
        <v>35</v>
      </c>
      <c r="D10213" s="13" t="s">
        <v>36</v>
      </c>
      <c r="E10213" s="13" t="s">
        <v>37</v>
      </c>
      <c r="F10213" s="920"/>
      <c r="G10213" s="920"/>
      <c r="H10213" s="924" t="s">
        <v>38</v>
      </c>
      <c r="I10213" s="924"/>
      <c r="J10213" s="921" t="s">
        <v>31</v>
      </c>
      <c r="K10213" s="921" t="s">
        <v>32</v>
      </c>
      <c r="L10213" s="925">
        <v>40</v>
      </c>
    </row>
    <row r="10214" spans="1:12" s="1" customFormat="1" ht="24" customHeight="1" x14ac:dyDescent="0.15">
      <c r="A10214" s="918"/>
      <c r="B10214" s="14" t="s">
        <v>5321</v>
      </c>
      <c r="C10214" s="14" t="s">
        <v>5327</v>
      </c>
      <c r="D10214" s="15">
        <v>43732</v>
      </c>
      <c r="E10214" s="14" t="s">
        <v>5328</v>
      </c>
      <c r="F10214" s="920"/>
      <c r="G10214" s="920"/>
      <c r="H10214" s="924"/>
      <c r="I10214" s="924"/>
      <c r="J10214" s="921"/>
      <c r="K10214" s="921"/>
      <c r="L10214" s="925"/>
    </row>
    <row r="10215" spans="1:12" s="1" customFormat="1" ht="24" customHeight="1" x14ac:dyDescent="0.15">
      <c r="A10215" s="918">
        <v>1903</v>
      </c>
      <c r="B10215" s="9" t="s">
        <v>22</v>
      </c>
      <c r="C10215" s="13" t="s">
        <v>23</v>
      </c>
      <c r="D10215" s="13" t="s">
        <v>24</v>
      </c>
      <c r="E10215" s="13" t="s">
        <v>25</v>
      </c>
      <c r="F10215" s="919" t="s">
        <v>17</v>
      </c>
      <c r="G10215" s="919"/>
      <c r="H10215" s="920"/>
      <c r="I10215" s="920"/>
      <c r="J10215" s="920"/>
      <c r="K10215" s="920"/>
      <c r="L10215" s="920"/>
    </row>
    <row r="10216" spans="1:12" s="1" customFormat="1" ht="26.25" customHeight="1" x14ac:dyDescent="0.15">
      <c r="A10216" s="918"/>
      <c r="B10216" s="921" t="s">
        <v>5329</v>
      </c>
      <c r="C10216" s="922" t="s">
        <v>5330</v>
      </c>
      <c r="D10216" s="923">
        <v>43637</v>
      </c>
      <c r="E10216" s="921" t="s">
        <v>43</v>
      </c>
      <c r="F10216" s="921" t="s">
        <v>5331</v>
      </c>
      <c r="G10216" s="921"/>
      <c r="H10216" s="924" t="s">
        <v>30</v>
      </c>
      <c r="I10216" s="924"/>
      <c r="J10216" s="14" t="s">
        <v>31</v>
      </c>
      <c r="K10216" s="14" t="s">
        <v>32</v>
      </c>
      <c r="L10216" s="16">
        <v>1908.5</v>
      </c>
    </row>
    <row r="10217" spans="1:12" s="1" customFormat="1" ht="123.75" customHeight="1" x14ac:dyDescent="0.15">
      <c r="A10217" s="918"/>
      <c r="B10217" s="921"/>
      <c r="C10217" s="922"/>
      <c r="D10217" s="923"/>
      <c r="E10217" s="921"/>
      <c r="F10217" s="921"/>
      <c r="G10217" s="921"/>
      <c r="H10217" s="924" t="s">
        <v>33</v>
      </c>
      <c r="I10217" s="924"/>
      <c r="J10217" s="14" t="s">
        <v>31</v>
      </c>
      <c r="K10217" s="14" t="s">
        <v>32</v>
      </c>
      <c r="L10217" s="16">
        <v>1183.29</v>
      </c>
    </row>
    <row r="10218" spans="1:12" s="1" customFormat="1" ht="24" customHeight="1" x14ac:dyDescent="0.15">
      <c r="A10218" s="918"/>
      <c r="B10218" s="9" t="s">
        <v>34</v>
      </c>
      <c r="C10218" s="13" t="s">
        <v>35</v>
      </c>
      <c r="D10218" s="13" t="s">
        <v>36</v>
      </c>
      <c r="E10218" s="13" t="s">
        <v>37</v>
      </c>
      <c r="F10218" s="920"/>
      <c r="G10218" s="920"/>
      <c r="H10218" s="924" t="s">
        <v>38</v>
      </c>
      <c r="I10218" s="924"/>
      <c r="J10218" s="921" t="s">
        <v>31</v>
      </c>
      <c r="K10218" s="921" t="s">
        <v>32</v>
      </c>
      <c r="L10218" s="925">
        <v>146</v>
      </c>
    </row>
    <row r="10219" spans="1:12" s="1" customFormat="1" ht="24" customHeight="1" x14ac:dyDescent="0.15">
      <c r="A10219" s="918"/>
      <c r="B10219" s="14" t="s">
        <v>5332</v>
      </c>
      <c r="C10219" s="14" t="s">
        <v>5331</v>
      </c>
      <c r="D10219" s="15">
        <v>43641</v>
      </c>
      <c r="E10219" s="14" t="s">
        <v>181</v>
      </c>
      <c r="F10219" s="920"/>
      <c r="G10219" s="920"/>
      <c r="H10219" s="924"/>
      <c r="I10219" s="924"/>
      <c r="J10219" s="921"/>
      <c r="K10219" s="921"/>
      <c r="L10219" s="925"/>
    </row>
    <row r="10220" spans="1:12" s="1" customFormat="1" ht="24" customHeight="1" x14ac:dyDescent="0.15">
      <c r="A10220" s="918">
        <v>1904</v>
      </c>
      <c r="B10220" s="9" t="s">
        <v>22</v>
      </c>
      <c r="C10220" s="13" t="s">
        <v>23</v>
      </c>
      <c r="D10220" s="13" t="s">
        <v>24</v>
      </c>
      <c r="E10220" s="13" t="s">
        <v>25</v>
      </c>
      <c r="F10220" s="919" t="s">
        <v>17</v>
      </c>
      <c r="G10220" s="919"/>
      <c r="H10220" s="920"/>
      <c r="I10220" s="920"/>
      <c r="J10220" s="920"/>
      <c r="K10220" s="920"/>
      <c r="L10220" s="920"/>
    </row>
    <row r="10221" spans="1:12" s="1" customFormat="1" ht="26.25" customHeight="1" x14ac:dyDescent="0.15">
      <c r="A10221" s="918"/>
      <c r="B10221" s="921" t="s">
        <v>5333</v>
      </c>
      <c r="C10221" s="922" t="s">
        <v>5334</v>
      </c>
      <c r="D10221" s="923">
        <v>43579</v>
      </c>
      <c r="E10221" s="921" t="s">
        <v>2244</v>
      </c>
      <c r="F10221" s="921" t="s">
        <v>2245</v>
      </c>
      <c r="G10221" s="921"/>
      <c r="H10221" s="924" t="s">
        <v>30</v>
      </c>
      <c r="I10221" s="924"/>
      <c r="J10221" s="14" t="s">
        <v>31</v>
      </c>
      <c r="K10221" s="14" t="s">
        <v>32</v>
      </c>
      <c r="L10221" s="16">
        <v>283.25</v>
      </c>
    </row>
    <row r="10222" spans="1:12" s="1" customFormat="1" ht="409.2" customHeight="1" x14ac:dyDescent="0.15">
      <c r="A10222" s="918"/>
      <c r="B10222" s="921"/>
      <c r="C10222" s="922"/>
      <c r="D10222" s="923"/>
      <c r="E10222" s="921"/>
      <c r="F10222" s="921"/>
      <c r="G10222" s="921"/>
      <c r="H10222" s="924" t="s">
        <v>33</v>
      </c>
      <c r="I10222" s="924"/>
      <c r="J10222" s="921" t="s">
        <v>31</v>
      </c>
      <c r="K10222" s="921" t="s">
        <v>31</v>
      </c>
      <c r="L10222" s="925">
        <v>0</v>
      </c>
    </row>
    <row r="10223" spans="1:12" s="1" customFormat="1" ht="260.85000000000002" customHeight="1" x14ac:dyDescent="0.15">
      <c r="A10223" s="918"/>
      <c r="B10223" s="921"/>
      <c r="C10223" s="922"/>
      <c r="D10223" s="923"/>
      <c r="E10223" s="921"/>
      <c r="F10223" s="921"/>
      <c r="G10223" s="921"/>
      <c r="H10223" s="924"/>
      <c r="I10223" s="924"/>
      <c r="J10223" s="921"/>
      <c r="K10223" s="921"/>
      <c r="L10223" s="925"/>
    </row>
    <row r="10224" spans="1:12" s="1" customFormat="1" ht="24" customHeight="1" x14ac:dyDescent="0.15">
      <c r="A10224" s="918"/>
      <c r="B10224" s="9" t="s">
        <v>34</v>
      </c>
      <c r="C10224" s="13" t="s">
        <v>35</v>
      </c>
      <c r="D10224" s="13" t="s">
        <v>36</v>
      </c>
      <c r="E10224" s="13" t="s">
        <v>37</v>
      </c>
      <c r="F10224" s="920"/>
      <c r="G10224" s="920"/>
      <c r="H10224" s="924" t="s">
        <v>38</v>
      </c>
      <c r="I10224" s="924"/>
      <c r="J10224" s="921" t="s">
        <v>31</v>
      </c>
      <c r="K10224" s="921" t="s">
        <v>32</v>
      </c>
      <c r="L10224" s="925">
        <v>50</v>
      </c>
    </row>
    <row r="10225" spans="1:12" s="1" customFormat="1" ht="24" customHeight="1" x14ac:dyDescent="0.15">
      <c r="A10225" s="918"/>
      <c r="B10225" s="14" t="s">
        <v>105</v>
      </c>
      <c r="C10225" s="14" t="s">
        <v>2245</v>
      </c>
      <c r="D10225" s="15">
        <v>43581</v>
      </c>
      <c r="E10225" s="14" t="s">
        <v>117</v>
      </c>
      <c r="F10225" s="920"/>
      <c r="G10225" s="920"/>
      <c r="H10225" s="924"/>
      <c r="I10225" s="924"/>
      <c r="J10225" s="921"/>
      <c r="K10225" s="921"/>
      <c r="L10225" s="925"/>
    </row>
    <row r="10226" spans="1:12" s="1" customFormat="1" ht="24" customHeight="1" x14ac:dyDescent="0.15">
      <c r="A10226" s="918">
        <v>1905</v>
      </c>
      <c r="B10226" s="9" t="s">
        <v>22</v>
      </c>
      <c r="C10226" s="13" t="s">
        <v>23</v>
      </c>
      <c r="D10226" s="13" t="s">
        <v>24</v>
      </c>
      <c r="E10226" s="13" t="s">
        <v>25</v>
      </c>
      <c r="F10226" s="919" t="s">
        <v>17</v>
      </c>
      <c r="G10226" s="919"/>
      <c r="H10226" s="920"/>
      <c r="I10226" s="920"/>
      <c r="J10226" s="920"/>
      <c r="K10226" s="920"/>
      <c r="L10226" s="920"/>
    </row>
    <row r="10227" spans="1:12" s="1" customFormat="1" ht="26.25" customHeight="1" x14ac:dyDescent="0.15">
      <c r="A10227" s="918"/>
      <c r="B10227" s="921" t="s">
        <v>5335</v>
      </c>
      <c r="C10227" s="922" t="s">
        <v>5336</v>
      </c>
      <c r="D10227" s="923">
        <v>43578</v>
      </c>
      <c r="E10227" s="921" t="s">
        <v>420</v>
      </c>
      <c r="F10227" s="921" t="s">
        <v>421</v>
      </c>
      <c r="G10227" s="921"/>
      <c r="H10227" s="924" t="s">
        <v>30</v>
      </c>
      <c r="I10227" s="924"/>
      <c r="J10227" s="14" t="s">
        <v>31</v>
      </c>
      <c r="K10227" s="14" t="s">
        <v>32</v>
      </c>
      <c r="L10227" s="16">
        <v>246.53</v>
      </c>
    </row>
    <row r="10228" spans="1:12" s="1" customFormat="1" ht="409.2" customHeight="1" x14ac:dyDescent="0.15">
      <c r="A10228" s="918"/>
      <c r="B10228" s="921"/>
      <c r="C10228" s="922"/>
      <c r="D10228" s="923"/>
      <c r="E10228" s="921"/>
      <c r="F10228" s="921"/>
      <c r="G10228" s="921"/>
      <c r="H10228" s="924" t="s">
        <v>33</v>
      </c>
      <c r="I10228" s="924"/>
      <c r="J10228" s="921" t="s">
        <v>31</v>
      </c>
      <c r="K10228" s="921" t="s">
        <v>32</v>
      </c>
      <c r="L10228" s="925">
        <v>214.83</v>
      </c>
    </row>
    <row r="10229" spans="1:12" s="1" customFormat="1" ht="323.85000000000002" customHeight="1" x14ac:dyDescent="0.15">
      <c r="A10229" s="918"/>
      <c r="B10229" s="921"/>
      <c r="C10229" s="922"/>
      <c r="D10229" s="923"/>
      <c r="E10229" s="921"/>
      <c r="F10229" s="921"/>
      <c r="G10229" s="921"/>
      <c r="H10229" s="924"/>
      <c r="I10229" s="924"/>
      <c r="J10229" s="921"/>
      <c r="K10229" s="921"/>
      <c r="L10229" s="925"/>
    </row>
    <row r="10230" spans="1:12" s="1" customFormat="1" ht="24" customHeight="1" x14ac:dyDescent="0.15">
      <c r="A10230" s="918"/>
      <c r="B10230" s="9" t="s">
        <v>34</v>
      </c>
      <c r="C10230" s="13" t="s">
        <v>35</v>
      </c>
      <c r="D10230" s="13" t="s">
        <v>36</v>
      </c>
      <c r="E10230" s="13" t="s">
        <v>37</v>
      </c>
      <c r="F10230" s="920"/>
      <c r="G10230" s="920"/>
      <c r="H10230" s="924" t="s">
        <v>38</v>
      </c>
      <c r="I10230" s="924"/>
      <c r="J10230" s="921" t="s">
        <v>31</v>
      </c>
      <c r="K10230" s="921" t="s">
        <v>32</v>
      </c>
      <c r="L10230" s="925">
        <v>456</v>
      </c>
    </row>
    <row r="10231" spans="1:12" s="1" customFormat="1" ht="24" customHeight="1" x14ac:dyDescent="0.15">
      <c r="A10231" s="918"/>
      <c r="B10231" s="14" t="s">
        <v>1234</v>
      </c>
      <c r="C10231" s="14" t="s">
        <v>421</v>
      </c>
      <c r="D10231" s="15">
        <v>43579</v>
      </c>
      <c r="E10231" s="14" t="s">
        <v>263</v>
      </c>
      <c r="F10231" s="920"/>
      <c r="G10231" s="920"/>
      <c r="H10231" s="924"/>
      <c r="I10231" s="924"/>
      <c r="J10231" s="921"/>
      <c r="K10231" s="921"/>
      <c r="L10231" s="925"/>
    </row>
    <row r="10232" spans="1:12" s="1" customFormat="1" ht="24" customHeight="1" x14ac:dyDescent="0.15">
      <c r="A10232" s="918">
        <v>1906</v>
      </c>
      <c r="B10232" s="9" t="s">
        <v>22</v>
      </c>
      <c r="C10232" s="13" t="s">
        <v>23</v>
      </c>
      <c r="D10232" s="13" t="s">
        <v>24</v>
      </c>
      <c r="E10232" s="13" t="s">
        <v>25</v>
      </c>
      <c r="F10232" s="919" t="s">
        <v>17</v>
      </c>
      <c r="G10232" s="919"/>
      <c r="H10232" s="920"/>
      <c r="I10232" s="920"/>
      <c r="J10232" s="920"/>
      <c r="K10232" s="920"/>
      <c r="L10232" s="920"/>
    </row>
    <row r="10233" spans="1:12" s="1" customFormat="1" ht="26.25" customHeight="1" x14ac:dyDescent="0.15">
      <c r="A10233" s="918"/>
      <c r="B10233" s="921" t="s">
        <v>5337</v>
      </c>
      <c r="C10233" s="922" t="s">
        <v>5338</v>
      </c>
      <c r="D10233" s="923">
        <v>43562</v>
      </c>
      <c r="E10233" s="921" t="s">
        <v>5339</v>
      </c>
      <c r="F10233" s="921" t="s">
        <v>457</v>
      </c>
      <c r="G10233" s="921"/>
      <c r="H10233" s="924" t="s">
        <v>30</v>
      </c>
      <c r="I10233" s="924"/>
      <c r="J10233" s="14" t="s">
        <v>31</v>
      </c>
      <c r="K10233" s="14" t="s">
        <v>32</v>
      </c>
      <c r="L10233" s="16">
        <v>443.6</v>
      </c>
    </row>
    <row r="10234" spans="1:12" s="1" customFormat="1" ht="409.2" customHeight="1" x14ac:dyDescent="0.15">
      <c r="A10234" s="918"/>
      <c r="B10234" s="921"/>
      <c r="C10234" s="922"/>
      <c r="D10234" s="923"/>
      <c r="E10234" s="921"/>
      <c r="F10234" s="921"/>
      <c r="G10234" s="921"/>
      <c r="H10234" s="924" t="s">
        <v>33</v>
      </c>
      <c r="I10234" s="924"/>
      <c r="J10234" s="921" t="s">
        <v>31</v>
      </c>
      <c r="K10234" s="921" t="s">
        <v>32</v>
      </c>
      <c r="L10234" s="925">
        <v>1220.8500000000001</v>
      </c>
    </row>
    <row r="10235" spans="1:12" s="1" customFormat="1" ht="103.35" customHeight="1" x14ac:dyDescent="0.15">
      <c r="A10235" s="918"/>
      <c r="B10235" s="921"/>
      <c r="C10235" s="922"/>
      <c r="D10235" s="923"/>
      <c r="E10235" s="921"/>
      <c r="F10235" s="921"/>
      <c r="G10235" s="921"/>
      <c r="H10235" s="924"/>
      <c r="I10235" s="924"/>
      <c r="J10235" s="921"/>
      <c r="K10235" s="921"/>
      <c r="L10235" s="925"/>
    </row>
    <row r="10236" spans="1:12" s="1" customFormat="1" ht="24" customHeight="1" x14ac:dyDescent="0.15">
      <c r="A10236" s="918"/>
      <c r="B10236" s="9" t="s">
        <v>34</v>
      </c>
      <c r="C10236" s="13" t="s">
        <v>35</v>
      </c>
      <c r="D10236" s="13" t="s">
        <v>36</v>
      </c>
      <c r="E10236" s="13" t="s">
        <v>37</v>
      </c>
      <c r="F10236" s="920"/>
      <c r="G10236" s="920"/>
      <c r="H10236" s="924" t="s">
        <v>38</v>
      </c>
      <c r="I10236" s="924"/>
      <c r="J10236" s="921" t="s">
        <v>31</v>
      </c>
      <c r="K10236" s="921" t="s">
        <v>31</v>
      </c>
      <c r="L10236" s="925">
        <v>0</v>
      </c>
    </row>
    <row r="10237" spans="1:12" s="1" customFormat="1" ht="24" customHeight="1" x14ac:dyDescent="0.15">
      <c r="A10237" s="918"/>
      <c r="B10237" s="14" t="s">
        <v>239</v>
      </c>
      <c r="C10237" s="14" t="s">
        <v>457</v>
      </c>
      <c r="D10237" s="15">
        <v>43564</v>
      </c>
      <c r="E10237" s="14" t="s">
        <v>77</v>
      </c>
      <c r="F10237" s="920"/>
      <c r="G10237" s="920"/>
      <c r="H10237" s="924"/>
      <c r="I10237" s="924"/>
      <c r="J10237" s="921"/>
      <c r="K10237" s="921"/>
      <c r="L10237" s="925"/>
    </row>
    <row r="10238" spans="1:12" s="1" customFormat="1" ht="24" customHeight="1" x14ac:dyDescent="0.15">
      <c r="A10238" s="918">
        <v>1907</v>
      </c>
      <c r="B10238" s="9" t="s">
        <v>22</v>
      </c>
      <c r="C10238" s="13" t="s">
        <v>23</v>
      </c>
      <c r="D10238" s="13" t="s">
        <v>24</v>
      </c>
      <c r="E10238" s="13" t="s">
        <v>25</v>
      </c>
      <c r="F10238" s="919" t="s">
        <v>17</v>
      </c>
      <c r="G10238" s="919"/>
      <c r="H10238" s="920"/>
      <c r="I10238" s="920"/>
      <c r="J10238" s="920"/>
      <c r="K10238" s="920"/>
      <c r="L10238" s="920"/>
    </row>
    <row r="10239" spans="1:12" s="1" customFormat="1" ht="26.25" customHeight="1" x14ac:dyDescent="0.15">
      <c r="A10239" s="918"/>
      <c r="B10239" s="921" t="s">
        <v>5337</v>
      </c>
      <c r="C10239" s="922" t="s">
        <v>5340</v>
      </c>
      <c r="D10239" s="923">
        <v>43722</v>
      </c>
      <c r="E10239" s="921" t="s">
        <v>227</v>
      </c>
      <c r="F10239" s="921" t="s">
        <v>5341</v>
      </c>
      <c r="G10239" s="921"/>
      <c r="H10239" s="924" t="s">
        <v>30</v>
      </c>
      <c r="I10239" s="924"/>
      <c r="J10239" s="14" t="s">
        <v>31</v>
      </c>
      <c r="K10239" s="14" t="s">
        <v>32</v>
      </c>
      <c r="L10239" s="16">
        <v>1512</v>
      </c>
    </row>
    <row r="10240" spans="1:12" s="1" customFormat="1" ht="409.2" customHeight="1" x14ac:dyDescent="0.15">
      <c r="A10240" s="918"/>
      <c r="B10240" s="921"/>
      <c r="C10240" s="922"/>
      <c r="D10240" s="923"/>
      <c r="E10240" s="921"/>
      <c r="F10240" s="921"/>
      <c r="G10240" s="921"/>
      <c r="H10240" s="924" t="s">
        <v>33</v>
      </c>
      <c r="I10240" s="924"/>
      <c r="J10240" s="921" t="s">
        <v>31</v>
      </c>
      <c r="K10240" s="921" t="s">
        <v>31</v>
      </c>
      <c r="L10240" s="925">
        <v>0</v>
      </c>
    </row>
    <row r="10241" spans="1:12" s="1" customFormat="1" ht="409.2" customHeight="1" x14ac:dyDescent="0.15">
      <c r="A10241" s="918"/>
      <c r="B10241" s="921"/>
      <c r="C10241" s="922"/>
      <c r="D10241" s="923"/>
      <c r="E10241" s="921"/>
      <c r="F10241" s="921"/>
      <c r="G10241" s="921"/>
      <c r="H10241" s="924"/>
      <c r="I10241" s="924"/>
      <c r="J10241" s="921"/>
      <c r="K10241" s="921"/>
      <c r="L10241" s="925"/>
    </row>
    <row r="10242" spans="1:12" s="1" customFormat="1" ht="198.45" customHeight="1" x14ac:dyDescent="0.15">
      <c r="A10242" s="918"/>
      <c r="B10242" s="921"/>
      <c r="C10242" s="922"/>
      <c r="D10242" s="923"/>
      <c r="E10242" s="921"/>
      <c r="F10242" s="921"/>
      <c r="G10242" s="921"/>
      <c r="H10242" s="924"/>
      <c r="I10242" s="924"/>
      <c r="J10242" s="921"/>
      <c r="K10242" s="921"/>
      <c r="L10242" s="925"/>
    </row>
    <row r="10243" spans="1:12" s="1" customFormat="1" ht="24" customHeight="1" x14ac:dyDescent="0.15">
      <c r="A10243" s="918"/>
      <c r="B10243" s="9" t="s">
        <v>34</v>
      </c>
      <c r="C10243" s="13" t="s">
        <v>35</v>
      </c>
      <c r="D10243" s="13" t="s">
        <v>36</v>
      </c>
      <c r="E10243" s="13" t="s">
        <v>37</v>
      </c>
      <c r="F10243" s="920"/>
      <c r="G10243" s="920"/>
      <c r="H10243" s="924" t="s">
        <v>38</v>
      </c>
      <c r="I10243" s="924"/>
      <c r="J10243" s="921" t="s">
        <v>31</v>
      </c>
      <c r="K10243" s="921" t="s">
        <v>32</v>
      </c>
      <c r="L10243" s="925">
        <v>111</v>
      </c>
    </row>
    <row r="10244" spans="1:12" s="1" customFormat="1" ht="24" customHeight="1" x14ac:dyDescent="0.15">
      <c r="A10244" s="918"/>
      <c r="B10244" s="14" t="s">
        <v>239</v>
      </c>
      <c r="C10244" s="14" t="s">
        <v>5341</v>
      </c>
      <c r="D10244" s="15">
        <v>43729</v>
      </c>
      <c r="E10244" s="14" t="s">
        <v>942</v>
      </c>
      <c r="F10244" s="920"/>
      <c r="G10244" s="920"/>
      <c r="H10244" s="924"/>
      <c r="I10244" s="924"/>
      <c r="J10244" s="921"/>
      <c r="K10244" s="921"/>
      <c r="L10244" s="925"/>
    </row>
    <row r="10245" spans="1:12" s="1" customFormat="1" ht="24" customHeight="1" x14ac:dyDescent="0.15">
      <c r="A10245" s="918">
        <v>1908</v>
      </c>
      <c r="B10245" s="9" t="s">
        <v>22</v>
      </c>
      <c r="C10245" s="13" t="s">
        <v>23</v>
      </c>
      <c r="D10245" s="13" t="s">
        <v>24</v>
      </c>
      <c r="E10245" s="13" t="s">
        <v>25</v>
      </c>
      <c r="F10245" s="919" t="s">
        <v>17</v>
      </c>
      <c r="G10245" s="919"/>
      <c r="H10245" s="920"/>
      <c r="I10245" s="920"/>
      <c r="J10245" s="920"/>
      <c r="K10245" s="920"/>
      <c r="L10245" s="920"/>
    </row>
    <row r="10246" spans="1:12" s="1" customFormat="1" ht="26.25" customHeight="1" x14ac:dyDescent="0.15">
      <c r="A10246" s="918"/>
      <c r="B10246" s="921" t="s">
        <v>5342</v>
      </c>
      <c r="C10246" s="922" t="s">
        <v>5343</v>
      </c>
      <c r="D10246" s="923">
        <v>43559</v>
      </c>
      <c r="E10246" s="921" t="s">
        <v>187</v>
      </c>
      <c r="F10246" s="921" t="s">
        <v>1282</v>
      </c>
      <c r="G10246" s="921"/>
      <c r="H10246" s="924" t="s">
        <v>30</v>
      </c>
      <c r="I10246" s="924"/>
      <c r="J10246" s="14" t="s">
        <v>31</v>
      </c>
      <c r="K10246" s="14" t="s">
        <v>31</v>
      </c>
      <c r="L10246" s="16">
        <v>0</v>
      </c>
    </row>
    <row r="10247" spans="1:12" s="1" customFormat="1" ht="375.75" customHeight="1" x14ac:dyDescent="0.15">
      <c r="A10247" s="918"/>
      <c r="B10247" s="921"/>
      <c r="C10247" s="922"/>
      <c r="D10247" s="923"/>
      <c r="E10247" s="921"/>
      <c r="F10247" s="921"/>
      <c r="G10247" s="921"/>
      <c r="H10247" s="924" t="s">
        <v>33</v>
      </c>
      <c r="I10247" s="924"/>
      <c r="J10247" s="14" t="s">
        <v>31</v>
      </c>
      <c r="K10247" s="14" t="s">
        <v>31</v>
      </c>
      <c r="L10247" s="16">
        <v>0</v>
      </c>
    </row>
    <row r="10248" spans="1:12" s="1" customFormat="1" ht="24" customHeight="1" x14ac:dyDescent="0.15">
      <c r="A10248" s="918"/>
      <c r="B10248" s="9" t="s">
        <v>34</v>
      </c>
      <c r="C10248" s="13" t="s">
        <v>35</v>
      </c>
      <c r="D10248" s="13" t="s">
        <v>36</v>
      </c>
      <c r="E10248" s="13" t="s">
        <v>37</v>
      </c>
      <c r="F10248" s="920"/>
      <c r="G10248" s="920"/>
      <c r="H10248" s="924" t="s">
        <v>38</v>
      </c>
      <c r="I10248" s="924"/>
      <c r="J10248" s="921" t="s">
        <v>31</v>
      </c>
      <c r="K10248" s="921" t="s">
        <v>32</v>
      </c>
      <c r="L10248" s="925">
        <v>400</v>
      </c>
    </row>
    <row r="10249" spans="1:12" s="1" customFormat="1" ht="24" customHeight="1" x14ac:dyDescent="0.15">
      <c r="A10249" s="918"/>
      <c r="B10249" s="14" t="s">
        <v>39</v>
      </c>
      <c r="C10249" s="14" t="s">
        <v>1282</v>
      </c>
      <c r="D10249" s="15">
        <v>43568</v>
      </c>
      <c r="E10249" s="14" t="s">
        <v>5344</v>
      </c>
      <c r="F10249" s="920"/>
      <c r="G10249" s="920"/>
      <c r="H10249" s="924"/>
      <c r="I10249" s="924"/>
      <c r="J10249" s="921"/>
      <c r="K10249" s="921"/>
      <c r="L10249" s="925"/>
    </row>
    <row r="10250" spans="1:12" s="1" customFormat="1" ht="24" customHeight="1" x14ac:dyDescent="0.15">
      <c r="A10250" s="918">
        <v>1909</v>
      </c>
      <c r="B10250" s="9" t="s">
        <v>22</v>
      </c>
      <c r="C10250" s="13" t="s">
        <v>23</v>
      </c>
      <c r="D10250" s="13" t="s">
        <v>24</v>
      </c>
      <c r="E10250" s="13" t="s">
        <v>25</v>
      </c>
      <c r="F10250" s="919" t="s">
        <v>17</v>
      </c>
      <c r="G10250" s="919"/>
      <c r="H10250" s="920"/>
      <c r="I10250" s="920"/>
      <c r="J10250" s="920"/>
      <c r="K10250" s="920"/>
      <c r="L10250" s="920"/>
    </row>
    <row r="10251" spans="1:12" s="1" customFormat="1" ht="26.25" customHeight="1" x14ac:dyDescent="0.15">
      <c r="A10251" s="918"/>
      <c r="B10251" s="921" t="s">
        <v>5345</v>
      </c>
      <c r="C10251" s="921" t="s">
        <v>5346</v>
      </c>
      <c r="D10251" s="923">
        <v>43703</v>
      </c>
      <c r="E10251" s="921" t="s">
        <v>1363</v>
      </c>
      <c r="F10251" s="921" t="s">
        <v>2163</v>
      </c>
      <c r="G10251" s="921"/>
      <c r="H10251" s="924" t="s">
        <v>30</v>
      </c>
      <c r="I10251" s="924"/>
      <c r="J10251" s="14" t="s">
        <v>31</v>
      </c>
      <c r="K10251" s="14" t="s">
        <v>31</v>
      </c>
      <c r="L10251" s="16">
        <v>0</v>
      </c>
    </row>
    <row r="10252" spans="1:12" s="1" customFormat="1" ht="71.25" customHeight="1" x14ac:dyDescent="0.15">
      <c r="A10252" s="918"/>
      <c r="B10252" s="921"/>
      <c r="C10252" s="921"/>
      <c r="D10252" s="923"/>
      <c r="E10252" s="921"/>
      <c r="F10252" s="921"/>
      <c r="G10252" s="921"/>
      <c r="H10252" s="924" t="s">
        <v>33</v>
      </c>
      <c r="I10252" s="924"/>
      <c r="J10252" s="14" t="s">
        <v>31</v>
      </c>
      <c r="K10252" s="14" t="s">
        <v>31</v>
      </c>
      <c r="L10252" s="16">
        <v>0</v>
      </c>
    </row>
    <row r="10253" spans="1:12" s="1" customFormat="1" ht="24" customHeight="1" x14ac:dyDescent="0.15">
      <c r="A10253" s="918"/>
      <c r="B10253" s="9" t="s">
        <v>34</v>
      </c>
      <c r="C10253" s="13" t="s">
        <v>35</v>
      </c>
      <c r="D10253" s="13" t="s">
        <v>36</v>
      </c>
      <c r="E10253" s="13" t="s">
        <v>37</v>
      </c>
      <c r="F10253" s="920"/>
      <c r="G10253" s="920"/>
      <c r="H10253" s="924" t="s">
        <v>38</v>
      </c>
      <c r="I10253" s="924"/>
      <c r="J10253" s="921" t="s">
        <v>31</v>
      </c>
      <c r="K10253" s="921" t="s">
        <v>32</v>
      </c>
      <c r="L10253" s="925">
        <v>485</v>
      </c>
    </row>
    <row r="10254" spans="1:12" s="1" customFormat="1" ht="24" customHeight="1" x14ac:dyDescent="0.15">
      <c r="A10254" s="918"/>
      <c r="B10254" s="14" t="s">
        <v>169</v>
      </c>
      <c r="C10254" s="14" t="s">
        <v>2163</v>
      </c>
      <c r="D10254" s="15">
        <v>43706</v>
      </c>
      <c r="E10254" s="14" t="s">
        <v>2383</v>
      </c>
      <c r="F10254" s="920"/>
      <c r="G10254" s="920"/>
      <c r="H10254" s="924"/>
      <c r="I10254" s="924"/>
      <c r="J10254" s="921"/>
      <c r="K10254" s="921"/>
      <c r="L10254" s="925"/>
    </row>
    <row r="10255" spans="1:12" s="1" customFormat="1" ht="24" customHeight="1" x14ac:dyDescent="0.15">
      <c r="A10255" s="918">
        <v>1910</v>
      </c>
      <c r="B10255" s="9" t="s">
        <v>22</v>
      </c>
      <c r="C10255" s="13" t="s">
        <v>23</v>
      </c>
      <c r="D10255" s="13" t="s">
        <v>24</v>
      </c>
      <c r="E10255" s="13" t="s">
        <v>25</v>
      </c>
      <c r="F10255" s="919" t="s">
        <v>17</v>
      </c>
      <c r="G10255" s="919"/>
      <c r="H10255" s="920"/>
      <c r="I10255" s="920"/>
      <c r="J10255" s="920"/>
      <c r="K10255" s="920"/>
      <c r="L10255" s="920"/>
    </row>
    <row r="10256" spans="1:12" s="1" customFormat="1" ht="26.25" customHeight="1" x14ac:dyDescent="0.15">
      <c r="A10256" s="918"/>
      <c r="B10256" s="921" t="s">
        <v>5347</v>
      </c>
      <c r="C10256" s="922" t="s">
        <v>5348</v>
      </c>
      <c r="D10256" s="923">
        <v>43591</v>
      </c>
      <c r="E10256" s="921" t="s">
        <v>5349</v>
      </c>
      <c r="F10256" s="921" t="s">
        <v>4818</v>
      </c>
      <c r="G10256" s="921"/>
      <c r="H10256" s="924" t="s">
        <v>30</v>
      </c>
      <c r="I10256" s="924"/>
      <c r="J10256" s="14" t="s">
        <v>31</v>
      </c>
      <c r="K10256" s="14" t="s">
        <v>32</v>
      </c>
      <c r="L10256" s="16">
        <v>607.30000000000007</v>
      </c>
    </row>
    <row r="10257" spans="1:12" s="1" customFormat="1" ht="365.25" customHeight="1" x14ac:dyDescent="0.15">
      <c r="A10257" s="918"/>
      <c r="B10257" s="921"/>
      <c r="C10257" s="922"/>
      <c r="D10257" s="923"/>
      <c r="E10257" s="921"/>
      <c r="F10257" s="921"/>
      <c r="G10257" s="921"/>
      <c r="H10257" s="924" t="s">
        <v>33</v>
      </c>
      <c r="I10257" s="924"/>
      <c r="J10257" s="14" t="s">
        <v>31</v>
      </c>
      <c r="K10257" s="14" t="s">
        <v>32</v>
      </c>
      <c r="L10257" s="16">
        <v>11014</v>
      </c>
    </row>
    <row r="10258" spans="1:12" s="1" customFormat="1" ht="24" customHeight="1" x14ac:dyDescent="0.15">
      <c r="A10258" s="918"/>
      <c r="B10258" s="9" t="s">
        <v>34</v>
      </c>
      <c r="C10258" s="13" t="s">
        <v>35</v>
      </c>
      <c r="D10258" s="13" t="s">
        <v>36</v>
      </c>
      <c r="E10258" s="13" t="s">
        <v>37</v>
      </c>
      <c r="F10258" s="920"/>
      <c r="G10258" s="920"/>
      <c r="H10258" s="924" t="s">
        <v>38</v>
      </c>
      <c r="I10258" s="924"/>
      <c r="J10258" s="921" t="s">
        <v>31</v>
      </c>
      <c r="K10258" s="921" t="s">
        <v>32</v>
      </c>
      <c r="L10258" s="925">
        <v>396.09</v>
      </c>
    </row>
    <row r="10259" spans="1:12" s="1" customFormat="1" ht="34.5" customHeight="1" x14ac:dyDescent="0.15">
      <c r="A10259" s="918"/>
      <c r="B10259" s="14" t="s">
        <v>1131</v>
      </c>
      <c r="C10259" s="14" t="s">
        <v>4818</v>
      </c>
      <c r="D10259" s="15">
        <v>43600</v>
      </c>
      <c r="E10259" s="14" t="s">
        <v>5350</v>
      </c>
      <c r="F10259" s="920"/>
      <c r="G10259" s="920"/>
      <c r="H10259" s="924"/>
      <c r="I10259" s="924"/>
      <c r="J10259" s="921"/>
      <c r="K10259" s="921"/>
      <c r="L10259" s="925"/>
    </row>
    <row r="10260" spans="1:12" s="1" customFormat="1" ht="24" customHeight="1" x14ac:dyDescent="0.15">
      <c r="A10260" s="918">
        <v>1911</v>
      </c>
      <c r="B10260" s="9" t="s">
        <v>22</v>
      </c>
      <c r="C10260" s="13" t="s">
        <v>23</v>
      </c>
      <c r="D10260" s="13" t="s">
        <v>24</v>
      </c>
      <c r="E10260" s="13" t="s">
        <v>25</v>
      </c>
      <c r="F10260" s="919" t="s">
        <v>17</v>
      </c>
      <c r="G10260" s="919"/>
      <c r="H10260" s="920"/>
      <c r="I10260" s="920"/>
      <c r="J10260" s="920"/>
      <c r="K10260" s="920"/>
      <c r="L10260" s="920"/>
    </row>
    <row r="10261" spans="1:12" s="1" customFormat="1" ht="26.25" customHeight="1" x14ac:dyDescent="0.15">
      <c r="A10261" s="918"/>
      <c r="B10261" s="921" t="s">
        <v>5347</v>
      </c>
      <c r="C10261" s="922" t="s">
        <v>5351</v>
      </c>
      <c r="D10261" s="923">
        <v>43631</v>
      </c>
      <c r="E10261" s="921" t="s">
        <v>3939</v>
      </c>
      <c r="F10261" s="921" t="s">
        <v>4821</v>
      </c>
      <c r="G10261" s="921"/>
      <c r="H10261" s="924" t="s">
        <v>30</v>
      </c>
      <c r="I10261" s="924"/>
      <c r="J10261" s="14" t="s">
        <v>31</v>
      </c>
      <c r="K10261" s="14" t="s">
        <v>32</v>
      </c>
      <c r="L10261" s="16">
        <v>2086.5700000000002</v>
      </c>
    </row>
    <row r="10262" spans="1:12" s="1" customFormat="1" ht="409.2" customHeight="1" x14ac:dyDescent="0.15">
      <c r="A10262" s="918"/>
      <c r="B10262" s="921"/>
      <c r="C10262" s="922"/>
      <c r="D10262" s="923"/>
      <c r="E10262" s="921"/>
      <c r="F10262" s="921"/>
      <c r="G10262" s="921"/>
      <c r="H10262" s="924" t="s">
        <v>33</v>
      </c>
      <c r="I10262" s="924"/>
      <c r="J10262" s="921" t="s">
        <v>31</v>
      </c>
      <c r="K10262" s="921" t="s">
        <v>32</v>
      </c>
      <c r="L10262" s="925">
        <v>7514.69</v>
      </c>
    </row>
    <row r="10263" spans="1:12" s="1" customFormat="1" ht="82.35" customHeight="1" x14ac:dyDescent="0.15">
      <c r="A10263" s="918"/>
      <c r="B10263" s="921"/>
      <c r="C10263" s="922"/>
      <c r="D10263" s="923"/>
      <c r="E10263" s="921"/>
      <c r="F10263" s="921"/>
      <c r="G10263" s="921"/>
      <c r="H10263" s="924"/>
      <c r="I10263" s="924"/>
      <c r="J10263" s="921"/>
      <c r="K10263" s="921"/>
      <c r="L10263" s="925"/>
    </row>
    <row r="10264" spans="1:12" s="1" customFormat="1" ht="24" customHeight="1" x14ac:dyDescent="0.15">
      <c r="A10264" s="918"/>
      <c r="B10264" s="9" t="s">
        <v>34</v>
      </c>
      <c r="C10264" s="13" t="s">
        <v>35</v>
      </c>
      <c r="D10264" s="13" t="s">
        <v>36</v>
      </c>
      <c r="E10264" s="13" t="s">
        <v>37</v>
      </c>
      <c r="F10264" s="920"/>
      <c r="G10264" s="920"/>
      <c r="H10264" s="924" t="s">
        <v>38</v>
      </c>
      <c r="I10264" s="924"/>
      <c r="J10264" s="921" t="s">
        <v>31</v>
      </c>
      <c r="K10264" s="921" t="s">
        <v>32</v>
      </c>
      <c r="L10264" s="925">
        <v>1356.91</v>
      </c>
    </row>
    <row r="10265" spans="1:12" s="1" customFormat="1" ht="34.5" customHeight="1" x14ac:dyDescent="0.15">
      <c r="A10265" s="918"/>
      <c r="B10265" s="14" t="s">
        <v>1131</v>
      </c>
      <c r="C10265" s="14" t="s">
        <v>4821</v>
      </c>
      <c r="D10265" s="15">
        <v>43638</v>
      </c>
      <c r="E10265" s="14" t="s">
        <v>2729</v>
      </c>
      <c r="F10265" s="920"/>
      <c r="G10265" s="920"/>
      <c r="H10265" s="924"/>
      <c r="I10265" s="924"/>
      <c r="J10265" s="921"/>
      <c r="K10265" s="921"/>
      <c r="L10265" s="925"/>
    </row>
    <row r="10266" spans="1:12" s="1" customFormat="1" ht="24" customHeight="1" x14ac:dyDescent="0.15">
      <c r="A10266" s="918">
        <v>1912</v>
      </c>
      <c r="B10266" s="9" t="s">
        <v>22</v>
      </c>
      <c r="C10266" s="13" t="s">
        <v>23</v>
      </c>
      <c r="D10266" s="13" t="s">
        <v>24</v>
      </c>
      <c r="E10266" s="13" t="s">
        <v>25</v>
      </c>
      <c r="F10266" s="919" t="s">
        <v>17</v>
      </c>
      <c r="G10266" s="919"/>
      <c r="H10266" s="920"/>
      <c r="I10266" s="920"/>
      <c r="J10266" s="920"/>
      <c r="K10266" s="920"/>
      <c r="L10266" s="920"/>
    </row>
    <row r="10267" spans="1:12" s="1" customFormat="1" ht="26.25" customHeight="1" x14ac:dyDescent="0.15">
      <c r="A10267" s="918"/>
      <c r="B10267" s="921" t="s">
        <v>5347</v>
      </c>
      <c r="C10267" s="922" t="s">
        <v>5352</v>
      </c>
      <c r="D10267" s="923">
        <v>43712</v>
      </c>
      <c r="E10267" s="921" t="s">
        <v>1164</v>
      </c>
      <c r="F10267" s="921" t="s">
        <v>5353</v>
      </c>
      <c r="G10267" s="921"/>
      <c r="H10267" s="924" t="s">
        <v>30</v>
      </c>
      <c r="I10267" s="924"/>
      <c r="J10267" s="14" t="s">
        <v>31</v>
      </c>
      <c r="K10267" s="14" t="s">
        <v>32</v>
      </c>
      <c r="L10267" s="16">
        <v>1335.19</v>
      </c>
    </row>
    <row r="10268" spans="1:12" s="1" customFormat="1" ht="312.75" customHeight="1" x14ac:dyDescent="0.15">
      <c r="A10268" s="918"/>
      <c r="B10268" s="921"/>
      <c r="C10268" s="922"/>
      <c r="D10268" s="923"/>
      <c r="E10268" s="921"/>
      <c r="F10268" s="921"/>
      <c r="G10268" s="921"/>
      <c r="H10268" s="924" t="s">
        <v>33</v>
      </c>
      <c r="I10268" s="924"/>
      <c r="J10268" s="14" t="s">
        <v>31</v>
      </c>
      <c r="K10268" s="14" t="s">
        <v>32</v>
      </c>
      <c r="L10268" s="16">
        <v>10105.76</v>
      </c>
    </row>
    <row r="10269" spans="1:12" s="1" customFormat="1" ht="24" customHeight="1" x14ac:dyDescent="0.15">
      <c r="A10269" s="918"/>
      <c r="B10269" s="9" t="s">
        <v>34</v>
      </c>
      <c r="C10269" s="13" t="s">
        <v>35</v>
      </c>
      <c r="D10269" s="13" t="s">
        <v>36</v>
      </c>
      <c r="E10269" s="13" t="s">
        <v>37</v>
      </c>
      <c r="F10269" s="920"/>
      <c r="G10269" s="920"/>
      <c r="H10269" s="924" t="s">
        <v>38</v>
      </c>
      <c r="I10269" s="924"/>
      <c r="J10269" s="921" t="s">
        <v>31</v>
      </c>
      <c r="K10269" s="921" t="s">
        <v>32</v>
      </c>
      <c r="L10269" s="925">
        <v>100</v>
      </c>
    </row>
    <row r="10270" spans="1:12" s="1" customFormat="1" ht="34.5" customHeight="1" x14ac:dyDescent="0.15">
      <c r="A10270" s="918"/>
      <c r="B10270" s="14" t="s">
        <v>1131</v>
      </c>
      <c r="C10270" s="14" t="s">
        <v>5353</v>
      </c>
      <c r="D10270" s="15">
        <v>43720</v>
      </c>
      <c r="E10270" s="14" t="s">
        <v>5354</v>
      </c>
      <c r="F10270" s="920"/>
      <c r="G10270" s="920"/>
      <c r="H10270" s="924"/>
      <c r="I10270" s="924"/>
      <c r="J10270" s="921"/>
      <c r="K10270" s="921"/>
      <c r="L10270" s="925"/>
    </row>
    <row r="10271" spans="1:12" s="1" customFormat="1" ht="24" customHeight="1" x14ac:dyDescent="0.15">
      <c r="A10271" s="918">
        <v>1913</v>
      </c>
      <c r="B10271" s="9" t="s">
        <v>22</v>
      </c>
      <c r="C10271" s="13" t="s">
        <v>23</v>
      </c>
      <c r="D10271" s="13" t="s">
        <v>24</v>
      </c>
      <c r="E10271" s="13" t="s">
        <v>25</v>
      </c>
      <c r="F10271" s="919" t="s">
        <v>17</v>
      </c>
      <c r="G10271" s="919"/>
      <c r="H10271" s="920"/>
      <c r="I10271" s="920"/>
      <c r="J10271" s="920"/>
      <c r="K10271" s="920"/>
      <c r="L10271" s="920"/>
    </row>
    <row r="10272" spans="1:12" s="1" customFormat="1" ht="26.25" customHeight="1" x14ac:dyDescent="0.15">
      <c r="A10272" s="918"/>
      <c r="B10272" s="921" t="s">
        <v>5355</v>
      </c>
      <c r="C10272" s="922" t="s">
        <v>5356</v>
      </c>
      <c r="D10272" s="923">
        <v>43715</v>
      </c>
      <c r="E10272" s="921" t="s">
        <v>5274</v>
      </c>
      <c r="F10272" s="921" t="s">
        <v>1343</v>
      </c>
      <c r="G10272" s="921"/>
      <c r="H10272" s="924" t="s">
        <v>30</v>
      </c>
      <c r="I10272" s="924"/>
      <c r="J10272" s="14" t="s">
        <v>31</v>
      </c>
      <c r="K10272" s="14" t="s">
        <v>32</v>
      </c>
      <c r="L10272" s="16">
        <v>566.1</v>
      </c>
    </row>
    <row r="10273" spans="1:12" s="1" customFormat="1" ht="207.75" customHeight="1" x14ac:dyDescent="0.15">
      <c r="A10273" s="918"/>
      <c r="B10273" s="921"/>
      <c r="C10273" s="922"/>
      <c r="D10273" s="923"/>
      <c r="E10273" s="921"/>
      <c r="F10273" s="921"/>
      <c r="G10273" s="921"/>
      <c r="H10273" s="924" t="s">
        <v>33</v>
      </c>
      <c r="I10273" s="924"/>
      <c r="J10273" s="14" t="s">
        <v>31</v>
      </c>
      <c r="K10273" s="14" t="s">
        <v>32</v>
      </c>
      <c r="L10273" s="16">
        <v>3987</v>
      </c>
    </row>
    <row r="10274" spans="1:12" s="1" customFormat="1" ht="24" customHeight="1" x14ac:dyDescent="0.15">
      <c r="A10274" s="918"/>
      <c r="B10274" s="9" t="s">
        <v>34</v>
      </c>
      <c r="C10274" s="13" t="s">
        <v>35</v>
      </c>
      <c r="D10274" s="13" t="s">
        <v>36</v>
      </c>
      <c r="E10274" s="13" t="s">
        <v>37</v>
      </c>
      <c r="F10274" s="920"/>
      <c r="G10274" s="920"/>
      <c r="H10274" s="924" t="s">
        <v>38</v>
      </c>
      <c r="I10274" s="924"/>
      <c r="J10274" s="921" t="s">
        <v>31</v>
      </c>
      <c r="K10274" s="921" t="s">
        <v>32</v>
      </c>
      <c r="L10274" s="925">
        <v>47.13</v>
      </c>
    </row>
    <row r="10275" spans="1:12" s="1" customFormat="1" ht="24" customHeight="1" x14ac:dyDescent="0.15">
      <c r="A10275" s="918"/>
      <c r="B10275" s="14" t="s">
        <v>5173</v>
      </c>
      <c r="C10275" s="14" t="s">
        <v>1343</v>
      </c>
      <c r="D10275" s="15">
        <v>43720</v>
      </c>
      <c r="E10275" s="14" t="s">
        <v>2366</v>
      </c>
      <c r="F10275" s="920"/>
      <c r="G10275" s="920"/>
      <c r="H10275" s="924"/>
      <c r="I10275" s="924"/>
      <c r="J10275" s="921"/>
      <c r="K10275" s="921"/>
      <c r="L10275" s="925"/>
    </row>
    <row r="10276" spans="1:12" s="1" customFormat="1" ht="24" customHeight="1" x14ac:dyDescent="0.15">
      <c r="A10276" s="918">
        <v>1914</v>
      </c>
      <c r="B10276" s="9" t="s">
        <v>22</v>
      </c>
      <c r="C10276" s="13" t="s">
        <v>23</v>
      </c>
      <c r="D10276" s="13" t="s">
        <v>24</v>
      </c>
      <c r="E10276" s="13" t="s">
        <v>25</v>
      </c>
      <c r="F10276" s="919" t="s">
        <v>17</v>
      </c>
      <c r="G10276" s="919"/>
      <c r="H10276" s="920"/>
      <c r="I10276" s="920"/>
      <c r="J10276" s="920"/>
      <c r="K10276" s="920"/>
      <c r="L10276" s="920"/>
    </row>
    <row r="10277" spans="1:12" s="1" customFormat="1" ht="26.25" customHeight="1" x14ac:dyDescent="0.15">
      <c r="A10277" s="918"/>
      <c r="B10277" s="921" t="s">
        <v>5357</v>
      </c>
      <c r="C10277" s="922" t="s">
        <v>5358</v>
      </c>
      <c r="D10277" s="923">
        <v>43655</v>
      </c>
      <c r="E10277" s="921" t="s">
        <v>5359</v>
      </c>
      <c r="F10277" s="921" t="s">
        <v>556</v>
      </c>
      <c r="G10277" s="921"/>
      <c r="H10277" s="924" t="s">
        <v>30</v>
      </c>
      <c r="I10277" s="924"/>
      <c r="J10277" s="14" t="s">
        <v>31</v>
      </c>
      <c r="K10277" s="14" t="s">
        <v>32</v>
      </c>
      <c r="L10277" s="16">
        <v>572</v>
      </c>
    </row>
    <row r="10278" spans="1:12" s="1" customFormat="1" ht="134.25" customHeight="1" x14ac:dyDescent="0.15">
      <c r="A10278" s="918"/>
      <c r="B10278" s="921"/>
      <c r="C10278" s="922"/>
      <c r="D10278" s="923"/>
      <c r="E10278" s="921"/>
      <c r="F10278" s="921"/>
      <c r="G10278" s="921"/>
      <c r="H10278" s="924" t="s">
        <v>33</v>
      </c>
      <c r="I10278" s="924"/>
      <c r="J10278" s="14" t="s">
        <v>31</v>
      </c>
      <c r="K10278" s="14" t="s">
        <v>32</v>
      </c>
      <c r="L10278" s="16">
        <v>616.86</v>
      </c>
    </row>
    <row r="10279" spans="1:12" s="1" customFormat="1" ht="24" customHeight="1" x14ac:dyDescent="0.15">
      <c r="A10279" s="918"/>
      <c r="B10279" s="9" t="s">
        <v>34</v>
      </c>
      <c r="C10279" s="13" t="s">
        <v>35</v>
      </c>
      <c r="D10279" s="13" t="s">
        <v>36</v>
      </c>
      <c r="E10279" s="13" t="s">
        <v>37</v>
      </c>
      <c r="F10279" s="920"/>
      <c r="G10279" s="920"/>
      <c r="H10279" s="924" t="s">
        <v>38</v>
      </c>
      <c r="I10279" s="924"/>
      <c r="J10279" s="921" t="s">
        <v>31</v>
      </c>
      <c r="K10279" s="921" t="s">
        <v>31</v>
      </c>
      <c r="L10279" s="925">
        <v>0</v>
      </c>
    </row>
    <row r="10280" spans="1:12" s="1" customFormat="1" ht="24" customHeight="1" x14ac:dyDescent="0.15">
      <c r="A10280" s="918"/>
      <c r="B10280" s="14" t="s">
        <v>39</v>
      </c>
      <c r="C10280" s="14" t="s">
        <v>556</v>
      </c>
      <c r="D10280" s="15">
        <v>43658</v>
      </c>
      <c r="E10280" s="14" t="s">
        <v>4036</v>
      </c>
      <c r="F10280" s="920"/>
      <c r="G10280" s="920"/>
      <c r="H10280" s="924"/>
      <c r="I10280" s="924"/>
      <c r="J10280" s="921"/>
      <c r="K10280" s="921"/>
      <c r="L10280" s="925"/>
    </row>
    <row r="10281" spans="1:12" s="1" customFormat="1" ht="24" customHeight="1" x14ac:dyDescent="0.15">
      <c r="A10281" s="918">
        <v>1915</v>
      </c>
      <c r="B10281" s="9" t="s">
        <v>22</v>
      </c>
      <c r="C10281" s="13" t="s">
        <v>23</v>
      </c>
      <c r="D10281" s="13" t="s">
        <v>24</v>
      </c>
      <c r="E10281" s="13" t="s">
        <v>25</v>
      </c>
      <c r="F10281" s="919" t="s">
        <v>17</v>
      </c>
      <c r="G10281" s="919"/>
      <c r="H10281" s="920"/>
      <c r="I10281" s="920"/>
      <c r="J10281" s="920"/>
      <c r="K10281" s="920"/>
      <c r="L10281" s="920"/>
    </row>
    <row r="10282" spans="1:12" s="1" customFormat="1" ht="26.25" customHeight="1" x14ac:dyDescent="0.15">
      <c r="A10282" s="918"/>
      <c r="B10282" s="921" t="s">
        <v>5360</v>
      </c>
      <c r="C10282" s="922" t="s">
        <v>5361</v>
      </c>
      <c r="D10282" s="923">
        <v>43601</v>
      </c>
      <c r="E10282" s="921" t="s">
        <v>1407</v>
      </c>
      <c r="F10282" s="921" t="s">
        <v>210</v>
      </c>
      <c r="G10282" s="921"/>
      <c r="H10282" s="924" t="s">
        <v>30</v>
      </c>
      <c r="I10282" s="924"/>
      <c r="J10282" s="14" t="s">
        <v>32</v>
      </c>
      <c r="K10282" s="14" t="s">
        <v>32</v>
      </c>
      <c r="L10282" s="16">
        <v>1545.15</v>
      </c>
    </row>
    <row r="10283" spans="1:12" s="1" customFormat="1" ht="409.2" customHeight="1" x14ac:dyDescent="0.15">
      <c r="A10283" s="918"/>
      <c r="B10283" s="921"/>
      <c r="C10283" s="922"/>
      <c r="D10283" s="923"/>
      <c r="E10283" s="921"/>
      <c r="F10283" s="921"/>
      <c r="G10283" s="921"/>
      <c r="H10283" s="924" t="s">
        <v>33</v>
      </c>
      <c r="I10283" s="924"/>
      <c r="J10283" s="921" t="s">
        <v>31</v>
      </c>
      <c r="K10283" s="921" t="s">
        <v>31</v>
      </c>
      <c r="L10283" s="925">
        <v>0</v>
      </c>
    </row>
    <row r="10284" spans="1:12" s="1" customFormat="1" ht="145.35" customHeight="1" x14ac:dyDescent="0.15">
      <c r="A10284" s="918"/>
      <c r="B10284" s="921"/>
      <c r="C10284" s="922"/>
      <c r="D10284" s="923"/>
      <c r="E10284" s="921"/>
      <c r="F10284" s="921"/>
      <c r="G10284" s="921"/>
      <c r="H10284" s="924"/>
      <c r="I10284" s="924"/>
      <c r="J10284" s="921"/>
      <c r="K10284" s="921"/>
      <c r="L10284" s="925"/>
    </row>
    <row r="10285" spans="1:12" s="1" customFormat="1" ht="24" customHeight="1" x14ac:dyDescent="0.15">
      <c r="A10285" s="918"/>
      <c r="B10285" s="9" t="s">
        <v>34</v>
      </c>
      <c r="C10285" s="13" t="s">
        <v>35</v>
      </c>
      <c r="D10285" s="13" t="s">
        <v>36</v>
      </c>
      <c r="E10285" s="13" t="s">
        <v>37</v>
      </c>
      <c r="F10285" s="920"/>
      <c r="G10285" s="920"/>
      <c r="H10285" s="924" t="s">
        <v>38</v>
      </c>
      <c r="I10285" s="924"/>
      <c r="J10285" s="921" t="s">
        <v>31</v>
      </c>
      <c r="K10285" s="921" t="s">
        <v>32</v>
      </c>
      <c r="L10285" s="925">
        <v>1431</v>
      </c>
    </row>
    <row r="10286" spans="1:12" s="1" customFormat="1" ht="34.5" customHeight="1" x14ac:dyDescent="0.15">
      <c r="A10286" s="918"/>
      <c r="B10286" s="14" t="s">
        <v>388</v>
      </c>
      <c r="C10286" s="14" t="s">
        <v>210</v>
      </c>
      <c r="D10286" s="15">
        <v>43609</v>
      </c>
      <c r="E10286" s="14" t="s">
        <v>5362</v>
      </c>
      <c r="F10286" s="920"/>
      <c r="G10286" s="920"/>
      <c r="H10286" s="924"/>
      <c r="I10286" s="924"/>
      <c r="J10286" s="921"/>
      <c r="K10286" s="921"/>
      <c r="L10286" s="925"/>
    </row>
    <row r="10287" spans="1:12" s="1" customFormat="1" ht="24" customHeight="1" x14ac:dyDescent="0.15">
      <c r="A10287" s="918">
        <v>1916</v>
      </c>
      <c r="B10287" s="9" t="s">
        <v>22</v>
      </c>
      <c r="C10287" s="13" t="s">
        <v>23</v>
      </c>
      <c r="D10287" s="13" t="s">
        <v>24</v>
      </c>
      <c r="E10287" s="13" t="s">
        <v>25</v>
      </c>
      <c r="F10287" s="919" t="s">
        <v>17</v>
      </c>
      <c r="G10287" s="919"/>
      <c r="H10287" s="920"/>
      <c r="I10287" s="920"/>
      <c r="J10287" s="920"/>
      <c r="K10287" s="920"/>
      <c r="L10287" s="920"/>
    </row>
    <row r="10288" spans="1:12" s="1" customFormat="1" ht="26.25" customHeight="1" x14ac:dyDescent="0.15">
      <c r="A10288" s="918"/>
      <c r="B10288" s="921" t="s">
        <v>5360</v>
      </c>
      <c r="C10288" s="922" t="s">
        <v>5363</v>
      </c>
      <c r="D10288" s="923">
        <v>43719</v>
      </c>
      <c r="E10288" s="921" t="s">
        <v>638</v>
      </c>
      <c r="F10288" s="921" t="s">
        <v>1571</v>
      </c>
      <c r="G10288" s="921"/>
      <c r="H10288" s="924" t="s">
        <v>30</v>
      </c>
      <c r="I10288" s="924"/>
      <c r="J10288" s="14" t="s">
        <v>31</v>
      </c>
      <c r="K10288" s="14" t="s">
        <v>32</v>
      </c>
      <c r="L10288" s="16">
        <v>1066.6400000000001</v>
      </c>
    </row>
    <row r="10289" spans="1:12" s="1" customFormat="1" ht="123.75" customHeight="1" x14ac:dyDescent="0.15">
      <c r="A10289" s="918"/>
      <c r="B10289" s="921"/>
      <c r="C10289" s="922"/>
      <c r="D10289" s="923"/>
      <c r="E10289" s="921"/>
      <c r="F10289" s="921"/>
      <c r="G10289" s="921"/>
      <c r="H10289" s="924" t="s">
        <v>33</v>
      </c>
      <c r="I10289" s="924"/>
      <c r="J10289" s="14" t="s">
        <v>31</v>
      </c>
      <c r="K10289" s="14" t="s">
        <v>32</v>
      </c>
      <c r="L10289" s="16">
        <v>1321.39</v>
      </c>
    </row>
    <row r="10290" spans="1:12" s="1" customFormat="1" ht="24" customHeight="1" x14ac:dyDescent="0.15">
      <c r="A10290" s="918"/>
      <c r="B10290" s="9" t="s">
        <v>34</v>
      </c>
      <c r="C10290" s="13" t="s">
        <v>35</v>
      </c>
      <c r="D10290" s="13" t="s">
        <v>36</v>
      </c>
      <c r="E10290" s="13" t="s">
        <v>37</v>
      </c>
      <c r="F10290" s="920"/>
      <c r="G10290" s="920"/>
      <c r="H10290" s="924" t="s">
        <v>38</v>
      </c>
      <c r="I10290" s="924"/>
      <c r="J10290" s="921" t="s">
        <v>31</v>
      </c>
      <c r="K10290" s="921" t="s">
        <v>31</v>
      </c>
      <c r="L10290" s="925">
        <v>0</v>
      </c>
    </row>
    <row r="10291" spans="1:12" s="1" customFormat="1" ht="34.5" customHeight="1" x14ac:dyDescent="0.15">
      <c r="A10291" s="918"/>
      <c r="B10291" s="14" t="s">
        <v>388</v>
      </c>
      <c r="C10291" s="14" t="s">
        <v>1571</v>
      </c>
      <c r="D10291" s="15">
        <v>43728</v>
      </c>
      <c r="E10291" s="14" t="s">
        <v>2397</v>
      </c>
      <c r="F10291" s="920"/>
      <c r="G10291" s="920"/>
      <c r="H10291" s="924"/>
      <c r="I10291" s="924"/>
      <c r="J10291" s="921"/>
      <c r="K10291" s="921"/>
      <c r="L10291" s="925"/>
    </row>
    <row r="10292" spans="1:12" s="1" customFormat="1" ht="24" customHeight="1" x14ac:dyDescent="0.15">
      <c r="A10292" s="918">
        <v>1917</v>
      </c>
      <c r="B10292" s="9" t="s">
        <v>22</v>
      </c>
      <c r="C10292" s="13" t="s">
        <v>23</v>
      </c>
      <c r="D10292" s="13" t="s">
        <v>24</v>
      </c>
      <c r="E10292" s="13" t="s">
        <v>25</v>
      </c>
      <c r="F10292" s="919" t="s">
        <v>17</v>
      </c>
      <c r="G10292" s="919"/>
      <c r="H10292" s="920"/>
      <c r="I10292" s="920"/>
      <c r="J10292" s="920"/>
      <c r="K10292" s="920"/>
      <c r="L10292" s="920"/>
    </row>
    <row r="10293" spans="1:12" s="1" customFormat="1" ht="26.25" customHeight="1" x14ac:dyDescent="0.15">
      <c r="A10293" s="918"/>
      <c r="B10293" s="921" t="s">
        <v>5364</v>
      </c>
      <c r="C10293" s="922" t="s">
        <v>5365</v>
      </c>
      <c r="D10293" s="923">
        <v>43721</v>
      </c>
      <c r="E10293" s="921" t="s">
        <v>1575</v>
      </c>
      <c r="F10293" s="921" t="s">
        <v>1576</v>
      </c>
      <c r="G10293" s="921"/>
      <c r="H10293" s="924" t="s">
        <v>30</v>
      </c>
      <c r="I10293" s="924"/>
      <c r="J10293" s="14" t="s">
        <v>31</v>
      </c>
      <c r="K10293" s="14" t="s">
        <v>32</v>
      </c>
      <c r="L10293" s="16">
        <v>188</v>
      </c>
    </row>
    <row r="10294" spans="1:12" s="1" customFormat="1" ht="207.75" customHeight="1" x14ac:dyDescent="0.15">
      <c r="A10294" s="918"/>
      <c r="B10294" s="921"/>
      <c r="C10294" s="922"/>
      <c r="D10294" s="923"/>
      <c r="E10294" s="921"/>
      <c r="F10294" s="921"/>
      <c r="G10294" s="921"/>
      <c r="H10294" s="924" t="s">
        <v>33</v>
      </c>
      <c r="I10294" s="924"/>
      <c r="J10294" s="14" t="s">
        <v>31</v>
      </c>
      <c r="K10294" s="14" t="s">
        <v>32</v>
      </c>
      <c r="L10294" s="16">
        <v>834.25</v>
      </c>
    </row>
    <row r="10295" spans="1:12" s="1" customFormat="1" ht="24" customHeight="1" x14ac:dyDescent="0.15">
      <c r="A10295" s="918"/>
      <c r="B10295" s="9" t="s">
        <v>34</v>
      </c>
      <c r="C10295" s="13" t="s">
        <v>35</v>
      </c>
      <c r="D10295" s="13" t="s">
        <v>36</v>
      </c>
      <c r="E10295" s="13" t="s">
        <v>37</v>
      </c>
      <c r="F10295" s="920"/>
      <c r="G10295" s="920"/>
      <c r="H10295" s="924" t="s">
        <v>38</v>
      </c>
      <c r="I10295" s="924"/>
      <c r="J10295" s="921" t="s">
        <v>31</v>
      </c>
      <c r="K10295" s="921" t="s">
        <v>32</v>
      </c>
      <c r="L10295" s="925">
        <v>100</v>
      </c>
    </row>
    <row r="10296" spans="1:12" s="1" customFormat="1" ht="24" customHeight="1" x14ac:dyDescent="0.15">
      <c r="A10296" s="918"/>
      <c r="B10296" s="14" t="s">
        <v>323</v>
      </c>
      <c r="C10296" s="14" t="s">
        <v>1576</v>
      </c>
      <c r="D10296" s="15">
        <v>43723</v>
      </c>
      <c r="E10296" s="14" t="s">
        <v>2945</v>
      </c>
      <c r="F10296" s="920"/>
      <c r="G10296" s="920"/>
      <c r="H10296" s="924"/>
      <c r="I10296" s="924"/>
      <c r="J10296" s="921"/>
      <c r="K10296" s="921"/>
      <c r="L10296" s="925"/>
    </row>
    <row r="10297" spans="1:12" s="1" customFormat="1" ht="24" customHeight="1" x14ac:dyDescent="0.15">
      <c r="A10297" s="918">
        <v>1918</v>
      </c>
      <c r="B10297" s="9" t="s">
        <v>22</v>
      </c>
      <c r="C10297" s="13" t="s">
        <v>23</v>
      </c>
      <c r="D10297" s="13" t="s">
        <v>24</v>
      </c>
      <c r="E10297" s="13" t="s">
        <v>25</v>
      </c>
      <c r="F10297" s="919" t="s">
        <v>17</v>
      </c>
      <c r="G10297" s="919"/>
      <c r="H10297" s="920"/>
      <c r="I10297" s="920"/>
      <c r="J10297" s="920"/>
      <c r="K10297" s="920"/>
      <c r="L10297" s="920"/>
    </row>
    <row r="10298" spans="1:12" s="1" customFormat="1" ht="26.25" customHeight="1" x14ac:dyDescent="0.15">
      <c r="A10298" s="918"/>
      <c r="B10298" s="921" t="s">
        <v>5366</v>
      </c>
      <c r="C10298" s="922" t="s">
        <v>5367</v>
      </c>
      <c r="D10298" s="923">
        <v>43602</v>
      </c>
      <c r="E10298" s="921" t="s">
        <v>436</v>
      </c>
      <c r="F10298" s="921" t="s">
        <v>5368</v>
      </c>
      <c r="G10298" s="921"/>
      <c r="H10298" s="924" t="s">
        <v>30</v>
      </c>
      <c r="I10298" s="924"/>
      <c r="J10298" s="14" t="s">
        <v>31</v>
      </c>
      <c r="K10298" s="14" t="s">
        <v>32</v>
      </c>
      <c r="L10298" s="16">
        <v>852</v>
      </c>
    </row>
    <row r="10299" spans="1:12" s="1" customFormat="1" ht="409.2" customHeight="1" x14ac:dyDescent="0.15">
      <c r="A10299" s="918"/>
      <c r="B10299" s="921"/>
      <c r="C10299" s="922"/>
      <c r="D10299" s="923"/>
      <c r="E10299" s="921"/>
      <c r="F10299" s="921"/>
      <c r="G10299" s="921"/>
      <c r="H10299" s="924" t="s">
        <v>33</v>
      </c>
      <c r="I10299" s="924"/>
      <c r="J10299" s="921" t="s">
        <v>31</v>
      </c>
      <c r="K10299" s="921" t="s">
        <v>32</v>
      </c>
      <c r="L10299" s="925">
        <v>1624.53</v>
      </c>
    </row>
    <row r="10300" spans="1:12" s="1" customFormat="1" ht="134.85" customHeight="1" x14ac:dyDescent="0.15">
      <c r="A10300" s="918"/>
      <c r="B10300" s="921"/>
      <c r="C10300" s="922"/>
      <c r="D10300" s="923"/>
      <c r="E10300" s="921"/>
      <c r="F10300" s="921"/>
      <c r="G10300" s="921"/>
      <c r="H10300" s="924"/>
      <c r="I10300" s="924"/>
      <c r="J10300" s="921"/>
      <c r="K10300" s="921"/>
      <c r="L10300" s="925"/>
    </row>
    <row r="10301" spans="1:12" s="1" customFormat="1" ht="24" customHeight="1" x14ac:dyDescent="0.15">
      <c r="A10301" s="918"/>
      <c r="B10301" s="9" t="s">
        <v>34</v>
      </c>
      <c r="C10301" s="13" t="s">
        <v>35</v>
      </c>
      <c r="D10301" s="13" t="s">
        <v>36</v>
      </c>
      <c r="E10301" s="13" t="s">
        <v>37</v>
      </c>
      <c r="F10301" s="920"/>
      <c r="G10301" s="920"/>
      <c r="H10301" s="924" t="s">
        <v>38</v>
      </c>
      <c r="I10301" s="924"/>
      <c r="J10301" s="921" t="s">
        <v>31</v>
      </c>
      <c r="K10301" s="921" t="s">
        <v>32</v>
      </c>
      <c r="L10301" s="925">
        <v>600</v>
      </c>
    </row>
    <row r="10302" spans="1:12" s="1" customFormat="1" ht="24" customHeight="1" x14ac:dyDescent="0.15">
      <c r="A10302" s="918"/>
      <c r="B10302" s="14" t="s">
        <v>1071</v>
      </c>
      <c r="C10302" s="14" t="s">
        <v>5368</v>
      </c>
      <c r="D10302" s="15">
        <v>43609</v>
      </c>
      <c r="E10302" s="14" t="s">
        <v>660</v>
      </c>
      <c r="F10302" s="920"/>
      <c r="G10302" s="920"/>
      <c r="H10302" s="924"/>
      <c r="I10302" s="924"/>
      <c r="J10302" s="921"/>
      <c r="K10302" s="921"/>
      <c r="L10302" s="925"/>
    </row>
    <row r="10303" spans="1:12" s="1" customFormat="1" ht="24" customHeight="1" x14ac:dyDescent="0.15">
      <c r="A10303" s="918">
        <v>1919</v>
      </c>
      <c r="B10303" s="9" t="s">
        <v>22</v>
      </c>
      <c r="C10303" s="13" t="s">
        <v>23</v>
      </c>
      <c r="D10303" s="13" t="s">
        <v>24</v>
      </c>
      <c r="E10303" s="13" t="s">
        <v>25</v>
      </c>
      <c r="F10303" s="919" t="s">
        <v>17</v>
      </c>
      <c r="G10303" s="919"/>
      <c r="H10303" s="920"/>
      <c r="I10303" s="920"/>
      <c r="J10303" s="920"/>
      <c r="K10303" s="920"/>
      <c r="L10303" s="920"/>
    </row>
    <row r="10304" spans="1:12" s="1" customFormat="1" ht="26.25" customHeight="1" x14ac:dyDescent="0.15">
      <c r="A10304" s="918"/>
      <c r="B10304" s="921" t="s">
        <v>5366</v>
      </c>
      <c r="C10304" s="922" t="s">
        <v>5369</v>
      </c>
      <c r="D10304" s="923">
        <v>43726</v>
      </c>
      <c r="E10304" s="921" t="s">
        <v>1069</v>
      </c>
      <c r="F10304" s="921" t="s">
        <v>3051</v>
      </c>
      <c r="G10304" s="921"/>
      <c r="H10304" s="924" t="s">
        <v>30</v>
      </c>
      <c r="I10304" s="924"/>
      <c r="J10304" s="14" t="s">
        <v>31</v>
      </c>
      <c r="K10304" s="14" t="s">
        <v>31</v>
      </c>
      <c r="L10304" s="16">
        <v>0</v>
      </c>
    </row>
    <row r="10305" spans="1:12" s="1" customFormat="1" ht="354.75" customHeight="1" x14ac:dyDescent="0.15">
      <c r="A10305" s="918"/>
      <c r="B10305" s="921"/>
      <c r="C10305" s="922"/>
      <c r="D10305" s="923"/>
      <c r="E10305" s="921"/>
      <c r="F10305" s="921"/>
      <c r="G10305" s="921"/>
      <c r="H10305" s="924" t="s">
        <v>33</v>
      </c>
      <c r="I10305" s="924"/>
      <c r="J10305" s="14" t="s">
        <v>31</v>
      </c>
      <c r="K10305" s="14" t="s">
        <v>31</v>
      </c>
      <c r="L10305" s="16">
        <v>0</v>
      </c>
    </row>
    <row r="10306" spans="1:12" s="1" customFormat="1" ht="24" customHeight="1" x14ac:dyDescent="0.15">
      <c r="A10306" s="918"/>
      <c r="B10306" s="9" t="s">
        <v>34</v>
      </c>
      <c r="C10306" s="13" t="s">
        <v>35</v>
      </c>
      <c r="D10306" s="13" t="s">
        <v>36</v>
      </c>
      <c r="E10306" s="13" t="s">
        <v>37</v>
      </c>
      <c r="F10306" s="920"/>
      <c r="G10306" s="920"/>
      <c r="H10306" s="924" t="s">
        <v>38</v>
      </c>
      <c r="I10306" s="924"/>
      <c r="J10306" s="921" t="s">
        <v>31</v>
      </c>
      <c r="K10306" s="921" t="s">
        <v>32</v>
      </c>
      <c r="L10306" s="925">
        <v>395</v>
      </c>
    </row>
    <row r="10307" spans="1:12" s="1" customFormat="1" ht="24" customHeight="1" x14ac:dyDescent="0.15">
      <c r="A10307" s="918"/>
      <c r="B10307" s="14" t="s">
        <v>1071</v>
      </c>
      <c r="C10307" s="14" t="s">
        <v>3051</v>
      </c>
      <c r="D10307" s="15">
        <v>43732</v>
      </c>
      <c r="E10307" s="14" t="s">
        <v>2128</v>
      </c>
      <c r="F10307" s="920"/>
      <c r="G10307" s="920"/>
      <c r="H10307" s="924"/>
      <c r="I10307" s="924"/>
      <c r="J10307" s="921"/>
      <c r="K10307" s="921"/>
      <c r="L10307" s="925"/>
    </row>
    <row r="10308" spans="1:12" s="1" customFormat="1" ht="24" customHeight="1" x14ac:dyDescent="0.15">
      <c r="A10308" s="918">
        <v>1920</v>
      </c>
      <c r="B10308" s="9" t="s">
        <v>22</v>
      </c>
      <c r="C10308" s="13" t="s">
        <v>23</v>
      </c>
      <c r="D10308" s="13" t="s">
        <v>24</v>
      </c>
      <c r="E10308" s="13" t="s">
        <v>25</v>
      </c>
      <c r="F10308" s="919" t="s">
        <v>17</v>
      </c>
      <c r="G10308" s="919"/>
      <c r="H10308" s="920"/>
      <c r="I10308" s="920"/>
      <c r="J10308" s="920"/>
      <c r="K10308" s="920"/>
      <c r="L10308" s="920"/>
    </row>
    <row r="10309" spans="1:12" s="1" customFormat="1" ht="26.25" customHeight="1" x14ac:dyDescent="0.15">
      <c r="A10309" s="918"/>
      <c r="B10309" s="921" t="s">
        <v>5370</v>
      </c>
      <c r="C10309" s="922" t="s">
        <v>5371</v>
      </c>
      <c r="D10309" s="923">
        <v>43596</v>
      </c>
      <c r="E10309" s="921" t="s">
        <v>1849</v>
      </c>
      <c r="F10309" s="921" t="s">
        <v>5372</v>
      </c>
      <c r="G10309" s="921"/>
      <c r="H10309" s="924" t="s">
        <v>30</v>
      </c>
      <c r="I10309" s="924"/>
      <c r="J10309" s="14" t="s">
        <v>31</v>
      </c>
      <c r="K10309" s="14" t="s">
        <v>32</v>
      </c>
      <c r="L10309" s="16">
        <v>433.88</v>
      </c>
    </row>
    <row r="10310" spans="1:12" s="1" customFormat="1" ht="396.75" customHeight="1" x14ac:dyDescent="0.15">
      <c r="A10310" s="918"/>
      <c r="B10310" s="921"/>
      <c r="C10310" s="922"/>
      <c r="D10310" s="923"/>
      <c r="E10310" s="921"/>
      <c r="F10310" s="921"/>
      <c r="G10310" s="921"/>
      <c r="H10310" s="924" t="s">
        <v>33</v>
      </c>
      <c r="I10310" s="924"/>
      <c r="J10310" s="14" t="s">
        <v>31</v>
      </c>
      <c r="K10310" s="14" t="s">
        <v>32</v>
      </c>
      <c r="L10310" s="16">
        <v>1084.23</v>
      </c>
    </row>
    <row r="10311" spans="1:12" s="1" customFormat="1" ht="24" customHeight="1" x14ac:dyDescent="0.15">
      <c r="A10311" s="918"/>
      <c r="B10311" s="9" t="s">
        <v>34</v>
      </c>
      <c r="C10311" s="13" t="s">
        <v>35</v>
      </c>
      <c r="D10311" s="13" t="s">
        <v>36</v>
      </c>
      <c r="E10311" s="13" t="s">
        <v>37</v>
      </c>
      <c r="F10311" s="920"/>
      <c r="G10311" s="920"/>
      <c r="H10311" s="924" t="s">
        <v>38</v>
      </c>
      <c r="I10311" s="924"/>
      <c r="J10311" s="921" t="s">
        <v>31</v>
      </c>
      <c r="K10311" s="921" t="s">
        <v>32</v>
      </c>
      <c r="L10311" s="925">
        <v>850</v>
      </c>
    </row>
    <row r="10312" spans="1:12" s="1" customFormat="1" ht="24" customHeight="1" x14ac:dyDescent="0.15">
      <c r="A10312" s="918"/>
      <c r="B10312" s="14" t="s">
        <v>229</v>
      </c>
      <c r="C10312" s="14" t="s">
        <v>5372</v>
      </c>
      <c r="D10312" s="15">
        <v>43604</v>
      </c>
      <c r="E10312" s="14" t="s">
        <v>5373</v>
      </c>
      <c r="F10312" s="920"/>
      <c r="G10312" s="920"/>
      <c r="H10312" s="924"/>
      <c r="I10312" s="924"/>
      <c r="J10312" s="921"/>
      <c r="K10312" s="921"/>
      <c r="L10312" s="925"/>
    </row>
    <row r="10313" spans="1:12" s="1" customFormat="1" ht="24" customHeight="1" x14ac:dyDescent="0.15">
      <c r="A10313" s="918">
        <v>1921</v>
      </c>
      <c r="B10313" s="9" t="s">
        <v>22</v>
      </c>
      <c r="C10313" s="13" t="s">
        <v>23</v>
      </c>
      <c r="D10313" s="13" t="s">
        <v>24</v>
      </c>
      <c r="E10313" s="13" t="s">
        <v>25</v>
      </c>
      <c r="F10313" s="919" t="s">
        <v>17</v>
      </c>
      <c r="G10313" s="919"/>
      <c r="H10313" s="920"/>
      <c r="I10313" s="920"/>
      <c r="J10313" s="920"/>
      <c r="K10313" s="920"/>
      <c r="L10313" s="920"/>
    </row>
    <row r="10314" spans="1:12" s="1" customFormat="1" ht="26.25" customHeight="1" x14ac:dyDescent="0.15">
      <c r="A10314" s="918"/>
      <c r="B10314" s="921" t="s">
        <v>5370</v>
      </c>
      <c r="C10314" s="922" t="s">
        <v>5374</v>
      </c>
      <c r="D10314" s="923">
        <v>43644</v>
      </c>
      <c r="E10314" s="921" t="s">
        <v>533</v>
      </c>
      <c r="F10314" s="921" t="s">
        <v>5375</v>
      </c>
      <c r="G10314" s="921"/>
      <c r="H10314" s="924" t="s">
        <v>30</v>
      </c>
      <c r="I10314" s="924"/>
      <c r="J10314" s="14" t="s">
        <v>31</v>
      </c>
      <c r="K10314" s="14" t="s">
        <v>31</v>
      </c>
      <c r="L10314" s="16">
        <v>0</v>
      </c>
    </row>
    <row r="10315" spans="1:12" s="1" customFormat="1" ht="409.2" customHeight="1" x14ac:dyDescent="0.15">
      <c r="A10315" s="918"/>
      <c r="B10315" s="921"/>
      <c r="C10315" s="922"/>
      <c r="D10315" s="923"/>
      <c r="E10315" s="921"/>
      <c r="F10315" s="921"/>
      <c r="G10315" s="921"/>
      <c r="H10315" s="924" t="s">
        <v>33</v>
      </c>
      <c r="I10315" s="924"/>
      <c r="J10315" s="921" t="s">
        <v>31</v>
      </c>
      <c r="K10315" s="921" t="s">
        <v>31</v>
      </c>
      <c r="L10315" s="925">
        <v>0</v>
      </c>
    </row>
    <row r="10316" spans="1:12" s="1" customFormat="1" ht="124.35" customHeight="1" x14ac:dyDescent="0.15">
      <c r="A10316" s="918"/>
      <c r="B10316" s="921"/>
      <c r="C10316" s="922"/>
      <c r="D10316" s="923"/>
      <c r="E10316" s="921"/>
      <c r="F10316" s="921"/>
      <c r="G10316" s="921"/>
      <c r="H10316" s="924"/>
      <c r="I10316" s="924"/>
      <c r="J10316" s="921"/>
      <c r="K10316" s="921"/>
      <c r="L10316" s="925"/>
    </row>
    <row r="10317" spans="1:12" s="1" customFormat="1" ht="24" customHeight="1" x14ac:dyDescent="0.15">
      <c r="A10317" s="918"/>
      <c r="B10317" s="9" t="s">
        <v>34</v>
      </c>
      <c r="C10317" s="13" t="s">
        <v>35</v>
      </c>
      <c r="D10317" s="13" t="s">
        <v>36</v>
      </c>
      <c r="E10317" s="13" t="s">
        <v>37</v>
      </c>
      <c r="F10317" s="920"/>
      <c r="G10317" s="920"/>
      <c r="H10317" s="924" t="s">
        <v>38</v>
      </c>
      <c r="I10317" s="924"/>
      <c r="J10317" s="921" t="s">
        <v>31</v>
      </c>
      <c r="K10317" s="921" t="s">
        <v>32</v>
      </c>
      <c r="L10317" s="925">
        <v>569</v>
      </c>
    </row>
    <row r="10318" spans="1:12" s="1" customFormat="1" ht="24" customHeight="1" x14ac:dyDescent="0.15">
      <c r="A10318" s="918"/>
      <c r="B10318" s="14" t="s">
        <v>229</v>
      </c>
      <c r="C10318" s="14" t="s">
        <v>5375</v>
      </c>
      <c r="D10318" s="15">
        <v>43661</v>
      </c>
      <c r="E10318" s="14" t="s">
        <v>5376</v>
      </c>
      <c r="F10318" s="920"/>
      <c r="G10318" s="920"/>
      <c r="H10318" s="924"/>
      <c r="I10318" s="924"/>
      <c r="J10318" s="921"/>
      <c r="K10318" s="921"/>
      <c r="L10318" s="925"/>
    </row>
    <row r="10319" spans="1:12" s="1" customFormat="1" ht="24" customHeight="1" x14ac:dyDescent="0.15">
      <c r="A10319" s="918">
        <v>1922</v>
      </c>
      <c r="B10319" s="9" t="s">
        <v>22</v>
      </c>
      <c r="C10319" s="13" t="s">
        <v>23</v>
      </c>
      <c r="D10319" s="13" t="s">
        <v>24</v>
      </c>
      <c r="E10319" s="13" t="s">
        <v>25</v>
      </c>
      <c r="F10319" s="919" t="s">
        <v>17</v>
      </c>
      <c r="G10319" s="919"/>
      <c r="H10319" s="920"/>
      <c r="I10319" s="920"/>
      <c r="J10319" s="920"/>
      <c r="K10319" s="920"/>
      <c r="L10319" s="920"/>
    </row>
    <row r="10320" spans="1:12" s="1" customFormat="1" ht="26.25" customHeight="1" x14ac:dyDescent="0.15">
      <c r="A10320" s="918"/>
      <c r="B10320" s="921" t="s">
        <v>5370</v>
      </c>
      <c r="C10320" s="922" t="s">
        <v>5377</v>
      </c>
      <c r="D10320" s="923">
        <v>43721</v>
      </c>
      <c r="E10320" s="921" t="s">
        <v>3094</v>
      </c>
      <c r="F10320" s="921" t="s">
        <v>5378</v>
      </c>
      <c r="G10320" s="921"/>
      <c r="H10320" s="924" t="s">
        <v>30</v>
      </c>
      <c r="I10320" s="924"/>
      <c r="J10320" s="14" t="s">
        <v>31</v>
      </c>
      <c r="K10320" s="14" t="s">
        <v>32</v>
      </c>
      <c r="L10320" s="16">
        <v>435.73</v>
      </c>
    </row>
    <row r="10321" spans="1:12" s="1" customFormat="1" ht="409.2" customHeight="1" x14ac:dyDescent="0.15">
      <c r="A10321" s="918"/>
      <c r="B10321" s="921"/>
      <c r="C10321" s="922"/>
      <c r="D10321" s="923"/>
      <c r="E10321" s="921"/>
      <c r="F10321" s="921"/>
      <c r="G10321" s="921"/>
      <c r="H10321" s="924" t="s">
        <v>33</v>
      </c>
      <c r="I10321" s="924"/>
      <c r="J10321" s="921" t="s">
        <v>31</v>
      </c>
      <c r="K10321" s="921" t="s">
        <v>32</v>
      </c>
      <c r="L10321" s="925">
        <v>1460.81</v>
      </c>
    </row>
    <row r="10322" spans="1:12" s="1" customFormat="1" ht="50.85" customHeight="1" x14ac:dyDescent="0.15">
      <c r="A10322" s="918"/>
      <c r="B10322" s="921"/>
      <c r="C10322" s="922"/>
      <c r="D10322" s="923"/>
      <c r="E10322" s="921"/>
      <c r="F10322" s="921"/>
      <c r="G10322" s="921"/>
      <c r="H10322" s="924"/>
      <c r="I10322" s="924"/>
      <c r="J10322" s="921"/>
      <c r="K10322" s="921"/>
      <c r="L10322" s="925"/>
    </row>
    <row r="10323" spans="1:12" s="1" customFormat="1" ht="24" customHeight="1" x14ac:dyDescent="0.15">
      <c r="A10323" s="918"/>
      <c r="B10323" s="9" t="s">
        <v>34</v>
      </c>
      <c r="C10323" s="13" t="s">
        <v>35</v>
      </c>
      <c r="D10323" s="13" t="s">
        <v>36</v>
      </c>
      <c r="E10323" s="13" t="s">
        <v>37</v>
      </c>
      <c r="F10323" s="920"/>
      <c r="G10323" s="920"/>
      <c r="H10323" s="924" t="s">
        <v>38</v>
      </c>
      <c r="I10323" s="924"/>
      <c r="J10323" s="921" t="s">
        <v>31</v>
      </c>
      <c r="K10323" s="921" t="s">
        <v>32</v>
      </c>
      <c r="L10323" s="925">
        <v>20</v>
      </c>
    </row>
    <row r="10324" spans="1:12" s="1" customFormat="1" ht="24" customHeight="1" x14ac:dyDescent="0.15">
      <c r="A10324" s="918"/>
      <c r="B10324" s="14" t="s">
        <v>229</v>
      </c>
      <c r="C10324" s="14" t="s">
        <v>5378</v>
      </c>
      <c r="D10324" s="15">
        <v>43730</v>
      </c>
      <c r="E10324" s="14" t="s">
        <v>5379</v>
      </c>
      <c r="F10324" s="920"/>
      <c r="G10324" s="920"/>
      <c r="H10324" s="924"/>
      <c r="I10324" s="924"/>
      <c r="J10324" s="921"/>
      <c r="K10324" s="921"/>
      <c r="L10324" s="925"/>
    </row>
    <row r="10325" spans="1:12" s="1" customFormat="1" ht="24" customHeight="1" x14ac:dyDescent="0.15">
      <c r="A10325" s="918">
        <v>1923</v>
      </c>
      <c r="B10325" s="9" t="s">
        <v>22</v>
      </c>
      <c r="C10325" s="13" t="s">
        <v>23</v>
      </c>
      <c r="D10325" s="13" t="s">
        <v>24</v>
      </c>
      <c r="E10325" s="13" t="s">
        <v>25</v>
      </c>
      <c r="F10325" s="919" t="s">
        <v>17</v>
      </c>
      <c r="G10325" s="919"/>
      <c r="H10325" s="920"/>
      <c r="I10325" s="920"/>
      <c r="J10325" s="920"/>
      <c r="K10325" s="920"/>
      <c r="L10325" s="920"/>
    </row>
    <row r="10326" spans="1:12" s="1" customFormat="1" ht="26.25" customHeight="1" x14ac:dyDescent="0.15">
      <c r="A10326" s="918"/>
      <c r="B10326" s="921" t="s">
        <v>5370</v>
      </c>
      <c r="C10326" s="922" t="s">
        <v>5377</v>
      </c>
      <c r="D10326" s="923">
        <v>43721</v>
      </c>
      <c r="E10326" s="921" t="s">
        <v>3094</v>
      </c>
      <c r="F10326" s="921" t="s">
        <v>5380</v>
      </c>
      <c r="G10326" s="921"/>
      <c r="H10326" s="924" t="s">
        <v>30</v>
      </c>
      <c r="I10326" s="924"/>
      <c r="J10326" s="14" t="s">
        <v>31</v>
      </c>
      <c r="K10326" s="14" t="s">
        <v>31</v>
      </c>
      <c r="L10326" s="16">
        <v>0</v>
      </c>
    </row>
    <row r="10327" spans="1:12" s="1" customFormat="1" ht="409.2" customHeight="1" x14ac:dyDescent="0.15">
      <c r="A10327" s="918"/>
      <c r="B10327" s="921"/>
      <c r="C10327" s="922"/>
      <c r="D10327" s="923"/>
      <c r="E10327" s="921"/>
      <c r="F10327" s="921"/>
      <c r="G10327" s="921"/>
      <c r="H10327" s="924" t="s">
        <v>33</v>
      </c>
      <c r="I10327" s="924"/>
      <c r="J10327" s="921" t="s">
        <v>31</v>
      </c>
      <c r="K10327" s="921" t="s">
        <v>32</v>
      </c>
      <c r="L10327" s="925">
        <v>422.83</v>
      </c>
    </row>
    <row r="10328" spans="1:12" s="1" customFormat="1" ht="50.85" customHeight="1" x14ac:dyDescent="0.15">
      <c r="A10328" s="918"/>
      <c r="B10328" s="921"/>
      <c r="C10328" s="922"/>
      <c r="D10328" s="923"/>
      <c r="E10328" s="921"/>
      <c r="F10328" s="921"/>
      <c r="G10328" s="921"/>
      <c r="H10328" s="924"/>
      <c r="I10328" s="924"/>
      <c r="J10328" s="921"/>
      <c r="K10328" s="921"/>
      <c r="L10328" s="925"/>
    </row>
    <row r="10329" spans="1:12" s="1" customFormat="1" ht="24" customHeight="1" x14ac:dyDescent="0.15">
      <c r="A10329" s="918"/>
      <c r="B10329" s="9" t="s">
        <v>34</v>
      </c>
      <c r="C10329" s="13" t="s">
        <v>35</v>
      </c>
      <c r="D10329" s="13" t="s">
        <v>36</v>
      </c>
      <c r="E10329" s="13" t="s">
        <v>37</v>
      </c>
      <c r="F10329" s="920"/>
      <c r="G10329" s="920"/>
      <c r="H10329" s="924" t="s">
        <v>38</v>
      </c>
      <c r="I10329" s="924"/>
      <c r="J10329" s="921" t="s">
        <v>31</v>
      </c>
      <c r="K10329" s="921" t="s">
        <v>32</v>
      </c>
      <c r="L10329" s="925">
        <v>280</v>
      </c>
    </row>
    <row r="10330" spans="1:12" s="1" customFormat="1" ht="24" customHeight="1" x14ac:dyDescent="0.15">
      <c r="A10330" s="918"/>
      <c r="B10330" s="14" t="s">
        <v>229</v>
      </c>
      <c r="C10330" s="14" t="s">
        <v>5380</v>
      </c>
      <c r="D10330" s="15">
        <v>43730</v>
      </c>
      <c r="E10330" s="14" t="s">
        <v>5379</v>
      </c>
      <c r="F10330" s="920"/>
      <c r="G10330" s="920"/>
      <c r="H10330" s="924"/>
      <c r="I10330" s="924"/>
      <c r="J10330" s="921"/>
      <c r="K10330" s="921"/>
      <c r="L10330" s="925"/>
    </row>
    <row r="10331" spans="1:12" s="1" customFormat="1" ht="24" customHeight="1" x14ac:dyDescent="0.15">
      <c r="A10331" s="918">
        <v>1924</v>
      </c>
      <c r="B10331" s="9" t="s">
        <v>22</v>
      </c>
      <c r="C10331" s="13" t="s">
        <v>23</v>
      </c>
      <c r="D10331" s="13" t="s">
        <v>24</v>
      </c>
      <c r="E10331" s="13" t="s">
        <v>25</v>
      </c>
      <c r="F10331" s="919" t="s">
        <v>17</v>
      </c>
      <c r="G10331" s="919"/>
      <c r="H10331" s="920"/>
      <c r="I10331" s="920"/>
      <c r="J10331" s="920"/>
      <c r="K10331" s="920"/>
      <c r="L10331" s="920"/>
    </row>
    <row r="10332" spans="1:12" s="1" customFormat="1" ht="26.25" customHeight="1" x14ac:dyDescent="0.15">
      <c r="A10332" s="918"/>
      <c r="B10332" s="921" t="s">
        <v>5370</v>
      </c>
      <c r="C10332" s="922" t="s">
        <v>5381</v>
      </c>
      <c r="D10332" s="923">
        <v>43736</v>
      </c>
      <c r="E10332" s="921" t="s">
        <v>5382</v>
      </c>
      <c r="F10332" s="921" t="s">
        <v>5378</v>
      </c>
      <c r="G10332" s="921"/>
      <c r="H10332" s="924" t="s">
        <v>30</v>
      </c>
      <c r="I10332" s="924"/>
      <c r="J10332" s="14" t="s">
        <v>31</v>
      </c>
      <c r="K10332" s="14" t="s">
        <v>31</v>
      </c>
      <c r="L10332" s="16">
        <v>0</v>
      </c>
    </row>
    <row r="10333" spans="1:12" s="1" customFormat="1" ht="354.75" customHeight="1" x14ac:dyDescent="0.15">
      <c r="A10333" s="918"/>
      <c r="B10333" s="921"/>
      <c r="C10333" s="922"/>
      <c r="D10333" s="923"/>
      <c r="E10333" s="921"/>
      <c r="F10333" s="921"/>
      <c r="G10333" s="921"/>
      <c r="H10333" s="924" t="s">
        <v>33</v>
      </c>
      <c r="I10333" s="924"/>
      <c r="J10333" s="14" t="s">
        <v>31</v>
      </c>
      <c r="K10333" s="14" t="s">
        <v>31</v>
      </c>
      <c r="L10333" s="16">
        <v>0</v>
      </c>
    </row>
    <row r="10334" spans="1:12" s="1" customFormat="1" ht="24" customHeight="1" x14ac:dyDescent="0.15">
      <c r="A10334" s="918"/>
      <c r="B10334" s="9" t="s">
        <v>34</v>
      </c>
      <c r="C10334" s="13" t="s">
        <v>35</v>
      </c>
      <c r="D10334" s="13" t="s">
        <v>36</v>
      </c>
      <c r="E10334" s="13" t="s">
        <v>37</v>
      </c>
      <c r="F10334" s="920"/>
      <c r="G10334" s="920"/>
      <c r="H10334" s="924" t="s">
        <v>38</v>
      </c>
      <c r="I10334" s="924"/>
      <c r="J10334" s="921" t="s">
        <v>31</v>
      </c>
      <c r="K10334" s="921" t="s">
        <v>32</v>
      </c>
      <c r="L10334" s="925">
        <v>797.9</v>
      </c>
    </row>
    <row r="10335" spans="1:12" s="1" customFormat="1" ht="24" customHeight="1" x14ac:dyDescent="0.15">
      <c r="A10335" s="918"/>
      <c r="B10335" s="14" t="s">
        <v>229</v>
      </c>
      <c r="C10335" s="14" t="s">
        <v>5378</v>
      </c>
      <c r="D10335" s="15">
        <v>43738</v>
      </c>
      <c r="E10335" s="14" t="s">
        <v>433</v>
      </c>
      <c r="F10335" s="920"/>
      <c r="G10335" s="920"/>
      <c r="H10335" s="924"/>
      <c r="I10335" s="924"/>
      <c r="J10335" s="921"/>
      <c r="K10335" s="921"/>
      <c r="L10335" s="925"/>
    </row>
    <row r="10336" spans="1:12" s="1" customFormat="1" ht="24" customHeight="1" x14ac:dyDescent="0.15">
      <c r="A10336" s="918">
        <v>1925</v>
      </c>
      <c r="B10336" s="9" t="s">
        <v>22</v>
      </c>
      <c r="C10336" s="13" t="s">
        <v>23</v>
      </c>
      <c r="D10336" s="13" t="s">
        <v>24</v>
      </c>
      <c r="E10336" s="13" t="s">
        <v>25</v>
      </c>
      <c r="F10336" s="919" t="s">
        <v>17</v>
      </c>
      <c r="G10336" s="919"/>
      <c r="H10336" s="920"/>
      <c r="I10336" s="920"/>
      <c r="J10336" s="920"/>
      <c r="K10336" s="920"/>
      <c r="L10336" s="920"/>
    </row>
    <row r="10337" spans="1:12" s="1" customFormat="1" ht="26.25" customHeight="1" x14ac:dyDescent="0.15">
      <c r="A10337" s="918"/>
      <c r="B10337" s="921" t="s">
        <v>5383</v>
      </c>
      <c r="C10337" s="922" t="s">
        <v>5384</v>
      </c>
      <c r="D10337" s="923">
        <v>43600</v>
      </c>
      <c r="E10337" s="921" t="s">
        <v>5385</v>
      </c>
      <c r="F10337" s="921" t="s">
        <v>5386</v>
      </c>
      <c r="G10337" s="921"/>
      <c r="H10337" s="924" t="s">
        <v>30</v>
      </c>
      <c r="I10337" s="924"/>
      <c r="J10337" s="14" t="s">
        <v>31</v>
      </c>
      <c r="K10337" s="14" t="s">
        <v>32</v>
      </c>
      <c r="L10337" s="16">
        <v>1075.3700000000001</v>
      </c>
    </row>
    <row r="10338" spans="1:12" s="1" customFormat="1" ht="409.2" customHeight="1" x14ac:dyDescent="0.15">
      <c r="A10338" s="918"/>
      <c r="B10338" s="921"/>
      <c r="C10338" s="922"/>
      <c r="D10338" s="923"/>
      <c r="E10338" s="921"/>
      <c r="F10338" s="921"/>
      <c r="G10338" s="921"/>
      <c r="H10338" s="924" t="s">
        <v>33</v>
      </c>
      <c r="I10338" s="924"/>
      <c r="J10338" s="921" t="s">
        <v>31</v>
      </c>
      <c r="K10338" s="921" t="s">
        <v>32</v>
      </c>
      <c r="L10338" s="925">
        <v>471.34</v>
      </c>
    </row>
    <row r="10339" spans="1:12" s="1" customFormat="1" ht="229.35" customHeight="1" x14ac:dyDescent="0.15">
      <c r="A10339" s="918"/>
      <c r="B10339" s="921"/>
      <c r="C10339" s="922"/>
      <c r="D10339" s="923"/>
      <c r="E10339" s="921"/>
      <c r="F10339" s="921"/>
      <c r="G10339" s="921"/>
      <c r="H10339" s="924"/>
      <c r="I10339" s="924"/>
      <c r="J10339" s="921"/>
      <c r="K10339" s="921"/>
      <c r="L10339" s="925"/>
    </row>
    <row r="10340" spans="1:12" s="1" customFormat="1" ht="24" customHeight="1" x14ac:dyDescent="0.15">
      <c r="A10340" s="918"/>
      <c r="B10340" s="9" t="s">
        <v>34</v>
      </c>
      <c r="C10340" s="13" t="s">
        <v>35</v>
      </c>
      <c r="D10340" s="13" t="s">
        <v>36</v>
      </c>
      <c r="E10340" s="13" t="s">
        <v>37</v>
      </c>
      <c r="F10340" s="920"/>
      <c r="G10340" s="920"/>
      <c r="H10340" s="924" t="s">
        <v>38</v>
      </c>
      <c r="I10340" s="924"/>
      <c r="J10340" s="921" t="s">
        <v>31</v>
      </c>
      <c r="K10340" s="921" t="s">
        <v>31</v>
      </c>
      <c r="L10340" s="925">
        <v>0</v>
      </c>
    </row>
    <row r="10341" spans="1:12" s="1" customFormat="1" ht="24" customHeight="1" x14ac:dyDescent="0.15">
      <c r="A10341" s="918"/>
      <c r="B10341" s="14" t="s">
        <v>3975</v>
      </c>
      <c r="C10341" s="14" t="s">
        <v>5386</v>
      </c>
      <c r="D10341" s="15">
        <v>43604</v>
      </c>
      <c r="E10341" s="14" t="s">
        <v>2747</v>
      </c>
      <c r="F10341" s="920"/>
      <c r="G10341" s="920"/>
      <c r="H10341" s="924"/>
      <c r="I10341" s="924"/>
      <c r="J10341" s="921"/>
      <c r="K10341" s="921"/>
      <c r="L10341" s="925"/>
    </row>
    <row r="10342" spans="1:12" s="1" customFormat="1" ht="24" customHeight="1" x14ac:dyDescent="0.15">
      <c r="A10342" s="918">
        <v>1926</v>
      </c>
      <c r="B10342" s="9" t="s">
        <v>22</v>
      </c>
      <c r="C10342" s="13" t="s">
        <v>23</v>
      </c>
      <c r="D10342" s="13" t="s">
        <v>24</v>
      </c>
      <c r="E10342" s="13" t="s">
        <v>25</v>
      </c>
      <c r="F10342" s="919" t="s">
        <v>17</v>
      </c>
      <c r="G10342" s="919"/>
      <c r="H10342" s="920"/>
      <c r="I10342" s="920"/>
      <c r="J10342" s="920"/>
      <c r="K10342" s="920"/>
      <c r="L10342" s="920"/>
    </row>
    <row r="10343" spans="1:12" s="1" customFormat="1" ht="26.25" customHeight="1" x14ac:dyDescent="0.15">
      <c r="A10343" s="918"/>
      <c r="B10343" s="921" t="s">
        <v>5387</v>
      </c>
      <c r="C10343" s="922" t="s">
        <v>5388</v>
      </c>
      <c r="D10343" s="923">
        <v>43634</v>
      </c>
      <c r="E10343" s="921" t="s">
        <v>392</v>
      </c>
      <c r="F10343" s="921" t="s">
        <v>1620</v>
      </c>
      <c r="G10343" s="921"/>
      <c r="H10343" s="924" t="s">
        <v>30</v>
      </c>
      <c r="I10343" s="924"/>
      <c r="J10343" s="14" t="s">
        <v>31</v>
      </c>
      <c r="K10343" s="14" t="s">
        <v>32</v>
      </c>
      <c r="L10343" s="16">
        <v>645</v>
      </c>
    </row>
    <row r="10344" spans="1:12" s="1" customFormat="1" ht="354.75" customHeight="1" x14ac:dyDescent="0.15">
      <c r="A10344" s="918"/>
      <c r="B10344" s="921"/>
      <c r="C10344" s="922"/>
      <c r="D10344" s="923"/>
      <c r="E10344" s="921"/>
      <c r="F10344" s="921"/>
      <c r="G10344" s="921"/>
      <c r="H10344" s="924" t="s">
        <v>33</v>
      </c>
      <c r="I10344" s="924"/>
      <c r="J10344" s="14" t="s">
        <v>31</v>
      </c>
      <c r="K10344" s="14" t="s">
        <v>32</v>
      </c>
      <c r="L10344" s="16">
        <v>1600</v>
      </c>
    </row>
    <row r="10345" spans="1:12" s="1" customFormat="1" ht="24" customHeight="1" x14ac:dyDescent="0.15">
      <c r="A10345" s="918"/>
      <c r="B10345" s="9" t="s">
        <v>34</v>
      </c>
      <c r="C10345" s="13" t="s">
        <v>35</v>
      </c>
      <c r="D10345" s="13" t="s">
        <v>36</v>
      </c>
      <c r="E10345" s="13" t="s">
        <v>37</v>
      </c>
      <c r="F10345" s="920"/>
      <c r="G10345" s="920"/>
      <c r="H10345" s="924" t="s">
        <v>38</v>
      </c>
      <c r="I10345" s="924"/>
      <c r="J10345" s="921" t="s">
        <v>31</v>
      </c>
      <c r="K10345" s="921" t="s">
        <v>32</v>
      </c>
      <c r="L10345" s="925">
        <v>46</v>
      </c>
    </row>
    <row r="10346" spans="1:12" s="1" customFormat="1" ht="24" customHeight="1" x14ac:dyDescent="0.15">
      <c r="A10346" s="918"/>
      <c r="B10346" s="14" t="s">
        <v>61</v>
      </c>
      <c r="C10346" s="14" t="s">
        <v>1620</v>
      </c>
      <c r="D10346" s="15">
        <v>43638</v>
      </c>
      <c r="E10346" s="14" t="s">
        <v>5389</v>
      </c>
      <c r="F10346" s="920"/>
      <c r="G10346" s="920"/>
      <c r="H10346" s="924"/>
      <c r="I10346" s="924"/>
      <c r="J10346" s="921"/>
      <c r="K10346" s="921"/>
      <c r="L10346" s="925"/>
    </row>
    <row r="10347" spans="1:12" s="1" customFormat="1" ht="24" customHeight="1" x14ac:dyDescent="0.15">
      <c r="A10347" s="918">
        <v>1927</v>
      </c>
      <c r="B10347" s="9" t="s">
        <v>22</v>
      </c>
      <c r="C10347" s="13" t="s">
        <v>23</v>
      </c>
      <c r="D10347" s="13" t="s">
        <v>24</v>
      </c>
      <c r="E10347" s="13" t="s">
        <v>25</v>
      </c>
      <c r="F10347" s="919" t="s">
        <v>17</v>
      </c>
      <c r="G10347" s="919"/>
      <c r="H10347" s="920"/>
      <c r="I10347" s="920"/>
      <c r="J10347" s="920"/>
      <c r="K10347" s="920"/>
      <c r="L10347" s="920"/>
    </row>
    <row r="10348" spans="1:12" s="1" customFormat="1" ht="26.25" customHeight="1" x14ac:dyDescent="0.15">
      <c r="A10348" s="918"/>
      <c r="B10348" s="921" t="s">
        <v>5390</v>
      </c>
      <c r="C10348" s="922" t="s">
        <v>5391</v>
      </c>
      <c r="D10348" s="923">
        <v>43579</v>
      </c>
      <c r="E10348" s="921" t="s">
        <v>298</v>
      </c>
      <c r="F10348" s="921" t="s">
        <v>2114</v>
      </c>
      <c r="G10348" s="921"/>
      <c r="H10348" s="924" t="s">
        <v>30</v>
      </c>
      <c r="I10348" s="924"/>
      <c r="J10348" s="14" t="s">
        <v>31</v>
      </c>
      <c r="K10348" s="14" t="s">
        <v>32</v>
      </c>
      <c r="L10348" s="16">
        <v>363.64</v>
      </c>
    </row>
    <row r="10349" spans="1:12" s="1" customFormat="1" ht="260.25" customHeight="1" x14ac:dyDescent="0.15">
      <c r="A10349" s="918"/>
      <c r="B10349" s="921"/>
      <c r="C10349" s="922"/>
      <c r="D10349" s="923"/>
      <c r="E10349" s="921"/>
      <c r="F10349" s="921"/>
      <c r="G10349" s="921"/>
      <c r="H10349" s="924" t="s">
        <v>33</v>
      </c>
      <c r="I10349" s="924"/>
      <c r="J10349" s="14" t="s">
        <v>31</v>
      </c>
      <c r="K10349" s="14" t="s">
        <v>32</v>
      </c>
      <c r="L10349" s="16">
        <v>343.6</v>
      </c>
    </row>
    <row r="10350" spans="1:12" s="1" customFormat="1" ht="24" customHeight="1" x14ac:dyDescent="0.15">
      <c r="A10350" s="918"/>
      <c r="B10350" s="9" t="s">
        <v>34</v>
      </c>
      <c r="C10350" s="13" t="s">
        <v>35</v>
      </c>
      <c r="D10350" s="13" t="s">
        <v>36</v>
      </c>
      <c r="E10350" s="13" t="s">
        <v>37</v>
      </c>
      <c r="F10350" s="920"/>
      <c r="G10350" s="920"/>
      <c r="H10350" s="924" t="s">
        <v>38</v>
      </c>
      <c r="I10350" s="924"/>
      <c r="J10350" s="921" t="s">
        <v>31</v>
      </c>
      <c r="K10350" s="921" t="s">
        <v>32</v>
      </c>
      <c r="L10350" s="925">
        <v>60</v>
      </c>
    </row>
    <row r="10351" spans="1:12" s="1" customFormat="1" ht="24" customHeight="1" x14ac:dyDescent="0.15">
      <c r="A10351" s="918"/>
      <c r="B10351" s="14" t="s">
        <v>39</v>
      </c>
      <c r="C10351" s="14" t="s">
        <v>2114</v>
      </c>
      <c r="D10351" s="15">
        <v>43580</v>
      </c>
      <c r="E10351" s="14" t="s">
        <v>2115</v>
      </c>
      <c r="F10351" s="920"/>
      <c r="G10351" s="920"/>
      <c r="H10351" s="924"/>
      <c r="I10351" s="924"/>
      <c r="J10351" s="921"/>
      <c r="K10351" s="921"/>
      <c r="L10351" s="925"/>
    </row>
    <row r="10352" spans="1:12" s="1" customFormat="1" ht="24" customHeight="1" x14ac:dyDescent="0.15">
      <c r="A10352" s="918">
        <v>1928</v>
      </c>
      <c r="B10352" s="9" t="s">
        <v>22</v>
      </c>
      <c r="C10352" s="13" t="s">
        <v>23</v>
      </c>
      <c r="D10352" s="13" t="s">
        <v>24</v>
      </c>
      <c r="E10352" s="13" t="s">
        <v>25</v>
      </c>
      <c r="F10352" s="919" t="s">
        <v>17</v>
      </c>
      <c r="G10352" s="919"/>
      <c r="H10352" s="920"/>
      <c r="I10352" s="920"/>
      <c r="J10352" s="920"/>
      <c r="K10352" s="920"/>
      <c r="L10352" s="920"/>
    </row>
    <row r="10353" spans="1:12" s="1" customFormat="1" ht="26.25" customHeight="1" x14ac:dyDescent="0.15">
      <c r="A10353" s="918"/>
      <c r="B10353" s="921" t="s">
        <v>5392</v>
      </c>
      <c r="C10353" s="922" t="s">
        <v>5393</v>
      </c>
      <c r="D10353" s="923">
        <v>43679</v>
      </c>
      <c r="E10353" s="921" t="s">
        <v>5394</v>
      </c>
      <c r="F10353" s="921" t="s">
        <v>5395</v>
      </c>
      <c r="G10353" s="921"/>
      <c r="H10353" s="924" t="s">
        <v>30</v>
      </c>
      <c r="I10353" s="924"/>
      <c r="J10353" s="14" t="s">
        <v>31</v>
      </c>
      <c r="K10353" s="14" t="s">
        <v>32</v>
      </c>
      <c r="L10353" s="16">
        <v>294.12</v>
      </c>
    </row>
    <row r="10354" spans="1:12" s="1" customFormat="1" ht="344.25" customHeight="1" x14ac:dyDescent="0.15">
      <c r="A10354" s="918"/>
      <c r="B10354" s="921"/>
      <c r="C10354" s="922"/>
      <c r="D10354" s="923"/>
      <c r="E10354" s="921"/>
      <c r="F10354" s="921"/>
      <c r="G10354" s="921"/>
      <c r="H10354" s="924" t="s">
        <v>33</v>
      </c>
      <c r="I10354" s="924"/>
      <c r="J10354" s="14" t="s">
        <v>31</v>
      </c>
      <c r="K10354" s="14" t="s">
        <v>31</v>
      </c>
      <c r="L10354" s="16">
        <v>0</v>
      </c>
    </row>
    <row r="10355" spans="1:12" s="1" customFormat="1" ht="24" customHeight="1" x14ac:dyDescent="0.15">
      <c r="A10355" s="918"/>
      <c r="B10355" s="9" t="s">
        <v>34</v>
      </c>
      <c r="C10355" s="13" t="s">
        <v>35</v>
      </c>
      <c r="D10355" s="13" t="s">
        <v>36</v>
      </c>
      <c r="E10355" s="13" t="s">
        <v>37</v>
      </c>
      <c r="F10355" s="920"/>
      <c r="G10355" s="920"/>
      <c r="H10355" s="924" t="s">
        <v>38</v>
      </c>
      <c r="I10355" s="924"/>
      <c r="J10355" s="921" t="s">
        <v>31</v>
      </c>
      <c r="K10355" s="921" t="s">
        <v>32</v>
      </c>
      <c r="L10355" s="925">
        <v>250</v>
      </c>
    </row>
    <row r="10356" spans="1:12" s="1" customFormat="1" ht="24" customHeight="1" x14ac:dyDescent="0.15">
      <c r="A10356" s="918"/>
      <c r="B10356" s="14" t="s">
        <v>105</v>
      </c>
      <c r="C10356" s="14" t="s">
        <v>5395</v>
      </c>
      <c r="D10356" s="15">
        <v>43681</v>
      </c>
      <c r="E10356" s="14" t="s">
        <v>1395</v>
      </c>
      <c r="F10356" s="920"/>
      <c r="G10356" s="920"/>
      <c r="H10356" s="924"/>
      <c r="I10356" s="924"/>
      <c r="J10356" s="921"/>
      <c r="K10356" s="921"/>
      <c r="L10356" s="925"/>
    </row>
    <row r="10357" spans="1:12" s="1" customFormat="1" ht="24" customHeight="1" x14ac:dyDescent="0.15">
      <c r="A10357" s="918">
        <v>1929</v>
      </c>
      <c r="B10357" s="9" t="s">
        <v>22</v>
      </c>
      <c r="C10357" s="13" t="s">
        <v>23</v>
      </c>
      <c r="D10357" s="13" t="s">
        <v>24</v>
      </c>
      <c r="E10357" s="13" t="s">
        <v>25</v>
      </c>
      <c r="F10357" s="919" t="s">
        <v>17</v>
      </c>
      <c r="G10357" s="919"/>
      <c r="H10357" s="920"/>
      <c r="I10357" s="920"/>
      <c r="J10357" s="920"/>
      <c r="K10357" s="920"/>
      <c r="L10357" s="920"/>
    </row>
    <row r="10358" spans="1:12" s="1" customFormat="1" ht="26.25" customHeight="1" x14ac:dyDescent="0.15">
      <c r="A10358" s="918"/>
      <c r="B10358" s="921" t="s">
        <v>5396</v>
      </c>
      <c r="C10358" s="922" t="s">
        <v>5397</v>
      </c>
      <c r="D10358" s="923">
        <v>43676</v>
      </c>
      <c r="E10358" s="921" t="s">
        <v>298</v>
      </c>
      <c r="F10358" s="921" t="s">
        <v>2765</v>
      </c>
      <c r="G10358" s="921"/>
      <c r="H10358" s="924" t="s">
        <v>30</v>
      </c>
      <c r="I10358" s="924"/>
      <c r="J10358" s="14" t="s">
        <v>31</v>
      </c>
      <c r="K10358" s="14" t="s">
        <v>32</v>
      </c>
      <c r="L10358" s="16">
        <v>19</v>
      </c>
    </row>
    <row r="10359" spans="1:12" s="1" customFormat="1" ht="260.25" customHeight="1" x14ac:dyDescent="0.15">
      <c r="A10359" s="918"/>
      <c r="B10359" s="921"/>
      <c r="C10359" s="922"/>
      <c r="D10359" s="923"/>
      <c r="E10359" s="921"/>
      <c r="F10359" s="921"/>
      <c r="G10359" s="921"/>
      <c r="H10359" s="924" t="s">
        <v>33</v>
      </c>
      <c r="I10359" s="924"/>
      <c r="J10359" s="14" t="s">
        <v>31</v>
      </c>
      <c r="K10359" s="14" t="s">
        <v>31</v>
      </c>
      <c r="L10359" s="16">
        <v>0</v>
      </c>
    </row>
    <row r="10360" spans="1:12" s="1" customFormat="1" ht="24" customHeight="1" x14ac:dyDescent="0.15">
      <c r="A10360" s="918"/>
      <c r="B10360" s="9" t="s">
        <v>34</v>
      </c>
      <c r="C10360" s="13" t="s">
        <v>35</v>
      </c>
      <c r="D10360" s="13" t="s">
        <v>36</v>
      </c>
      <c r="E10360" s="13" t="s">
        <v>37</v>
      </c>
      <c r="F10360" s="920"/>
      <c r="G10360" s="920"/>
      <c r="H10360" s="924" t="s">
        <v>38</v>
      </c>
      <c r="I10360" s="924"/>
      <c r="J10360" s="921" t="s">
        <v>31</v>
      </c>
      <c r="K10360" s="921" t="s">
        <v>32</v>
      </c>
      <c r="L10360" s="925">
        <v>500</v>
      </c>
    </row>
    <row r="10361" spans="1:12" s="1" customFormat="1" ht="24" customHeight="1" x14ac:dyDescent="0.15">
      <c r="A10361" s="918"/>
      <c r="B10361" s="14" t="s">
        <v>323</v>
      </c>
      <c r="C10361" s="14" t="s">
        <v>2765</v>
      </c>
      <c r="D10361" s="15">
        <v>43677</v>
      </c>
      <c r="E10361" s="14" t="s">
        <v>5398</v>
      </c>
      <c r="F10361" s="920"/>
      <c r="G10361" s="920"/>
      <c r="H10361" s="924"/>
      <c r="I10361" s="924"/>
      <c r="J10361" s="921"/>
      <c r="K10361" s="921"/>
      <c r="L10361" s="925"/>
    </row>
    <row r="10362" spans="1:12" s="1" customFormat="1" ht="24" customHeight="1" x14ac:dyDescent="0.15">
      <c r="A10362" s="918">
        <v>1930</v>
      </c>
      <c r="B10362" s="9" t="s">
        <v>22</v>
      </c>
      <c r="C10362" s="13" t="s">
        <v>23</v>
      </c>
      <c r="D10362" s="13" t="s">
        <v>24</v>
      </c>
      <c r="E10362" s="13" t="s">
        <v>25</v>
      </c>
      <c r="F10362" s="919" t="s">
        <v>17</v>
      </c>
      <c r="G10362" s="919"/>
      <c r="H10362" s="920"/>
      <c r="I10362" s="920"/>
      <c r="J10362" s="920"/>
      <c r="K10362" s="920"/>
      <c r="L10362" s="920"/>
    </row>
    <row r="10363" spans="1:12" s="1" customFormat="1" ht="26.25" customHeight="1" x14ac:dyDescent="0.15">
      <c r="A10363" s="918"/>
      <c r="B10363" s="921" t="s">
        <v>5399</v>
      </c>
      <c r="C10363" s="922" t="s">
        <v>5400</v>
      </c>
      <c r="D10363" s="923">
        <v>43559</v>
      </c>
      <c r="E10363" s="921" t="s">
        <v>1430</v>
      </c>
      <c r="F10363" s="921" t="s">
        <v>1815</v>
      </c>
      <c r="G10363" s="921"/>
      <c r="H10363" s="924" t="s">
        <v>30</v>
      </c>
      <c r="I10363" s="924"/>
      <c r="J10363" s="14" t="s">
        <v>31</v>
      </c>
      <c r="K10363" s="14" t="s">
        <v>32</v>
      </c>
      <c r="L10363" s="16">
        <v>410.87</v>
      </c>
    </row>
    <row r="10364" spans="1:12" s="1" customFormat="1" ht="344.25" customHeight="1" x14ac:dyDescent="0.15">
      <c r="A10364" s="918"/>
      <c r="B10364" s="921"/>
      <c r="C10364" s="922"/>
      <c r="D10364" s="923"/>
      <c r="E10364" s="921"/>
      <c r="F10364" s="921"/>
      <c r="G10364" s="921"/>
      <c r="H10364" s="924" t="s">
        <v>33</v>
      </c>
      <c r="I10364" s="924"/>
      <c r="J10364" s="14" t="s">
        <v>31</v>
      </c>
      <c r="K10364" s="14" t="s">
        <v>32</v>
      </c>
      <c r="L10364" s="16">
        <v>300.33</v>
      </c>
    </row>
    <row r="10365" spans="1:12" s="1" customFormat="1" ht="24" customHeight="1" x14ac:dyDescent="0.15">
      <c r="A10365" s="918"/>
      <c r="B10365" s="9" t="s">
        <v>34</v>
      </c>
      <c r="C10365" s="13" t="s">
        <v>35</v>
      </c>
      <c r="D10365" s="13" t="s">
        <v>36</v>
      </c>
      <c r="E10365" s="13" t="s">
        <v>37</v>
      </c>
      <c r="F10365" s="920"/>
      <c r="G10365" s="920"/>
      <c r="H10365" s="924" t="s">
        <v>38</v>
      </c>
      <c r="I10365" s="924"/>
      <c r="J10365" s="921" t="s">
        <v>31</v>
      </c>
      <c r="K10365" s="921" t="s">
        <v>32</v>
      </c>
      <c r="L10365" s="925">
        <v>156</v>
      </c>
    </row>
    <row r="10366" spans="1:12" s="1" customFormat="1" ht="24" customHeight="1" x14ac:dyDescent="0.15">
      <c r="A10366" s="918"/>
      <c r="B10366" s="14" t="s">
        <v>55</v>
      </c>
      <c r="C10366" s="14" t="s">
        <v>1815</v>
      </c>
      <c r="D10366" s="15">
        <v>43560</v>
      </c>
      <c r="E10366" s="14" t="s">
        <v>2156</v>
      </c>
      <c r="F10366" s="920"/>
      <c r="G10366" s="920"/>
      <c r="H10366" s="924"/>
      <c r="I10366" s="924"/>
      <c r="J10366" s="921"/>
      <c r="K10366" s="921"/>
      <c r="L10366" s="925"/>
    </row>
    <row r="10367" spans="1:12" s="1" customFormat="1" ht="24" customHeight="1" x14ac:dyDescent="0.15">
      <c r="A10367" s="918">
        <v>1931</v>
      </c>
      <c r="B10367" s="9" t="s">
        <v>22</v>
      </c>
      <c r="C10367" s="13" t="s">
        <v>23</v>
      </c>
      <c r="D10367" s="13" t="s">
        <v>24</v>
      </c>
      <c r="E10367" s="13" t="s">
        <v>25</v>
      </c>
      <c r="F10367" s="919" t="s">
        <v>17</v>
      </c>
      <c r="G10367" s="919"/>
      <c r="H10367" s="920"/>
      <c r="I10367" s="920"/>
      <c r="J10367" s="920"/>
      <c r="K10367" s="920"/>
      <c r="L10367" s="920"/>
    </row>
    <row r="10368" spans="1:12" s="1" customFormat="1" ht="26.25" customHeight="1" x14ac:dyDescent="0.15">
      <c r="A10368" s="918"/>
      <c r="B10368" s="921" t="s">
        <v>5399</v>
      </c>
      <c r="C10368" s="922" t="s">
        <v>5401</v>
      </c>
      <c r="D10368" s="923">
        <v>43590</v>
      </c>
      <c r="E10368" s="921" t="s">
        <v>115</v>
      </c>
      <c r="F10368" s="921" t="s">
        <v>347</v>
      </c>
      <c r="G10368" s="921"/>
      <c r="H10368" s="924" t="s">
        <v>30</v>
      </c>
      <c r="I10368" s="924"/>
      <c r="J10368" s="14" t="s">
        <v>31</v>
      </c>
      <c r="K10368" s="14" t="s">
        <v>32</v>
      </c>
      <c r="L10368" s="16">
        <v>567</v>
      </c>
    </row>
    <row r="10369" spans="1:12" s="1" customFormat="1" ht="144.75" customHeight="1" x14ac:dyDescent="0.15">
      <c r="A10369" s="918"/>
      <c r="B10369" s="921"/>
      <c r="C10369" s="922"/>
      <c r="D10369" s="923"/>
      <c r="E10369" s="921"/>
      <c r="F10369" s="921"/>
      <c r="G10369" s="921"/>
      <c r="H10369" s="924" t="s">
        <v>33</v>
      </c>
      <c r="I10369" s="924"/>
      <c r="J10369" s="14" t="s">
        <v>31</v>
      </c>
      <c r="K10369" s="14" t="s">
        <v>32</v>
      </c>
      <c r="L10369" s="16">
        <v>686.61</v>
      </c>
    </row>
    <row r="10370" spans="1:12" s="1" customFormat="1" ht="24" customHeight="1" x14ac:dyDescent="0.15">
      <c r="A10370" s="918"/>
      <c r="B10370" s="9" t="s">
        <v>34</v>
      </c>
      <c r="C10370" s="13" t="s">
        <v>35</v>
      </c>
      <c r="D10370" s="13" t="s">
        <v>36</v>
      </c>
      <c r="E10370" s="13" t="s">
        <v>37</v>
      </c>
      <c r="F10370" s="920"/>
      <c r="G10370" s="920"/>
      <c r="H10370" s="924" t="s">
        <v>38</v>
      </c>
      <c r="I10370" s="924"/>
      <c r="J10370" s="921" t="s">
        <v>31</v>
      </c>
      <c r="K10370" s="921" t="s">
        <v>32</v>
      </c>
      <c r="L10370" s="925">
        <v>100</v>
      </c>
    </row>
    <row r="10371" spans="1:12" s="1" customFormat="1" ht="24" customHeight="1" x14ac:dyDescent="0.15">
      <c r="A10371" s="918"/>
      <c r="B10371" s="14" t="s">
        <v>55</v>
      </c>
      <c r="C10371" s="14" t="s">
        <v>347</v>
      </c>
      <c r="D10371" s="15">
        <v>43592</v>
      </c>
      <c r="E10371" s="14" t="s">
        <v>3185</v>
      </c>
      <c r="F10371" s="920"/>
      <c r="G10371" s="920"/>
      <c r="H10371" s="924"/>
      <c r="I10371" s="924"/>
      <c r="J10371" s="921"/>
      <c r="K10371" s="921"/>
      <c r="L10371" s="925"/>
    </row>
    <row r="10372" spans="1:12" s="1" customFormat="1" ht="24" customHeight="1" x14ac:dyDescent="0.15">
      <c r="A10372" s="918">
        <v>1932</v>
      </c>
      <c r="B10372" s="9" t="s">
        <v>22</v>
      </c>
      <c r="C10372" s="13" t="s">
        <v>23</v>
      </c>
      <c r="D10372" s="13" t="s">
        <v>24</v>
      </c>
      <c r="E10372" s="13" t="s">
        <v>25</v>
      </c>
      <c r="F10372" s="919" t="s">
        <v>17</v>
      </c>
      <c r="G10372" s="919"/>
      <c r="H10372" s="920"/>
      <c r="I10372" s="920"/>
      <c r="J10372" s="920"/>
      <c r="K10372" s="920"/>
      <c r="L10372" s="920"/>
    </row>
    <row r="10373" spans="1:12" s="1" customFormat="1" ht="26.25" customHeight="1" x14ac:dyDescent="0.15">
      <c r="A10373" s="918"/>
      <c r="B10373" s="921" t="s">
        <v>5399</v>
      </c>
      <c r="C10373" s="922" t="s">
        <v>5402</v>
      </c>
      <c r="D10373" s="923">
        <v>43639</v>
      </c>
      <c r="E10373" s="921" t="s">
        <v>808</v>
      </c>
      <c r="F10373" s="921" t="s">
        <v>416</v>
      </c>
      <c r="G10373" s="921"/>
      <c r="H10373" s="924" t="s">
        <v>30</v>
      </c>
      <c r="I10373" s="924"/>
      <c r="J10373" s="14" t="s">
        <v>31</v>
      </c>
      <c r="K10373" s="14" t="s">
        <v>31</v>
      </c>
      <c r="L10373" s="16">
        <v>0</v>
      </c>
    </row>
    <row r="10374" spans="1:12" s="1" customFormat="1" ht="409.2" customHeight="1" x14ac:dyDescent="0.15">
      <c r="A10374" s="918"/>
      <c r="B10374" s="921"/>
      <c r="C10374" s="922"/>
      <c r="D10374" s="923"/>
      <c r="E10374" s="921"/>
      <c r="F10374" s="921"/>
      <c r="G10374" s="921"/>
      <c r="H10374" s="924" t="s">
        <v>33</v>
      </c>
      <c r="I10374" s="924"/>
      <c r="J10374" s="921" t="s">
        <v>31</v>
      </c>
      <c r="K10374" s="921" t="s">
        <v>31</v>
      </c>
      <c r="L10374" s="925">
        <v>0</v>
      </c>
    </row>
    <row r="10375" spans="1:12" s="1" customFormat="1" ht="409.2" customHeight="1" x14ac:dyDescent="0.15">
      <c r="A10375" s="918"/>
      <c r="B10375" s="921"/>
      <c r="C10375" s="922"/>
      <c r="D10375" s="923"/>
      <c r="E10375" s="921"/>
      <c r="F10375" s="921"/>
      <c r="G10375" s="921"/>
      <c r="H10375" s="924"/>
      <c r="I10375" s="924"/>
      <c r="J10375" s="921"/>
      <c r="K10375" s="921"/>
      <c r="L10375" s="925"/>
    </row>
    <row r="10376" spans="1:12" s="1" customFormat="1" ht="9.4499999999999993" customHeight="1" x14ac:dyDescent="0.15">
      <c r="A10376" s="918"/>
      <c r="B10376" s="921"/>
      <c r="C10376" s="922"/>
      <c r="D10376" s="923"/>
      <c r="E10376" s="921"/>
      <c r="F10376" s="921"/>
      <c r="G10376" s="921"/>
      <c r="H10376" s="924"/>
      <c r="I10376" s="924"/>
      <c r="J10376" s="921"/>
      <c r="K10376" s="921"/>
      <c r="L10376" s="925"/>
    </row>
    <row r="10377" spans="1:12" s="1" customFormat="1" ht="24" customHeight="1" x14ac:dyDescent="0.15">
      <c r="A10377" s="918"/>
      <c r="B10377" s="9" t="s">
        <v>34</v>
      </c>
      <c r="C10377" s="13" t="s">
        <v>35</v>
      </c>
      <c r="D10377" s="13" t="s">
        <v>36</v>
      </c>
      <c r="E10377" s="13" t="s">
        <v>37</v>
      </c>
      <c r="F10377" s="920"/>
      <c r="G10377" s="920"/>
      <c r="H10377" s="924" t="s">
        <v>38</v>
      </c>
      <c r="I10377" s="924"/>
      <c r="J10377" s="921" t="s">
        <v>32</v>
      </c>
      <c r="K10377" s="921" t="s">
        <v>31</v>
      </c>
      <c r="L10377" s="925">
        <v>1570</v>
      </c>
    </row>
    <row r="10378" spans="1:12" s="1" customFormat="1" ht="24" customHeight="1" x14ac:dyDescent="0.15">
      <c r="A10378" s="918"/>
      <c r="B10378" s="14" t="s">
        <v>55</v>
      </c>
      <c r="C10378" s="14" t="s">
        <v>416</v>
      </c>
      <c r="D10378" s="15">
        <v>43644</v>
      </c>
      <c r="E10378" s="14" t="s">
        <v>1368</v>
      </c>
      <c r="F10378" s="920"/>
      <c r="G10378" s="920"/>
      <c r="H10378" s="924"/>
      <c r="I10378" s="924"/>
      <c r="J10378" s="921"/>
      <c r="K10378" s="921"/>
      <c r="L10378" s="925"/>
    </row>
    <row r="10379" spans="1:12" s="1" customFormat="1" ht="24" customHeight="1" x14ac:dyDescent="0.15">
      <c r="A10379" s="918">
        <v>1933</v>
      </c>
      <c r="B10379" s="9" t="s">
        <v>22</v>
      </c>
      <c r="C10379" s="13" t="s">
        <v>23</v>
      </c>
      <c r="D10379" s="13" t="s">
        <v>24</v>
      </c>
      <c r="E10379" s="13" t="s">
        <v>25</v>
      </c>
      <c r="F10379" s="919" t="s">
        <v>17</v>
      </c>
      <c r="G10379" s="919"/>
      <c r="H10379" s="920"/>
      <c r="I10379" s="920"/>
      <c r="J10379" s="920"/>
      <c r="K10379" s="920"/>
      <c r="L10379" s="920"/>
    </row>
    <row r="10380" spans="1:12" s="1" customFormat="1" ht="26.25" customHeight="1" x14ac:dyDescent="0.15">
      <c r="A10380" s="918"/>
      <c r="B10380" s="921" t="s">
        <v>5403</v>
      </c>
      <c r="C10380" s="921" t="s">
        <v>5404</v>
      </c>
      <c r="D10380" s="923">
        <v>43561</v>
      </c>
      <c r="E10380" s="921" t="s">
        <v>313</v>
      </c>
      <c r="F10380" s="921" t="s">
        <v>5405</v>
      </c>
      <c r="G10380" s="921"/>
      <c r="H10380" s="924" t="s">
        <v>30</v>
      </c>
      <c r="I10380" s="924"/>
      <c r="J10380" s="14" t="s">
        <v>31</v>
      </c>
      <c r="K10380" s="14" t="s">
        <v>32</v>
      </c>
      <c r="L10380" s="16">
        <v>1165</v>
      </c>
    </row>
    <row r="10381" spans="1:12" s="1" customFormat="1" ht="92.25" customHeight="1" x14ac:dyDescent="0.15">
      <c r="A10381" s="918"/>
      <c r="B10381" s="921"/>
      <c r="C10381" s="921"/>
      <c r="D10381" s="923"/>
      <c r="E10381" s="921"/>
      <c r="F10381" s="921"/>
      <c r="G10381" s="921"/>
      <c r="H10381" s="924" t="s">
        <v>33</v>
      </c>
      <c r="I10381" s="924"/>
      <c r="J10381" s="14" t="s">
        <v>31</v>
      </c>
      <c r="K10381" s="14" t="s">
        <v>31</v>
      </c>
      <c r="L10381" s="16">
        <v>0</v>
      </c>
    </row>
    <row r="10382" spans="1:12" s="1" customFormat="1" ht="24" customHeight="1" x14ac:dyDescent="0.15">
      <c r="A10382" s="918"/>
      <c r="B10382" s="9" t="s">
        <v>34</v>
      </c>
      <c r="C10382" s="13" t="s">
        <v>35</v>
      </c>
      <c r="D10382" s="13" t="s">
        <v>36</v>
      </c>
      <c r="E10382" s="13" t="s">
        <v>37</v>
      </c>
      <c r="F10382" s="920"/>
      <c r="G10382" s="920"/>
      <c r="H10382" s="924" t="s">
        <v>38</v>
      </c>
      <c r="I10382" s="924"/>
      <c r="J10382" s="921" t="s">
        <v>31</v>
      </c>
      <c r="K10382" s="921" t="s">
        <v>31</v>
      </c>
      <c r="L10382" s="925">
        <v>0</v>
      </c>
    </row>
    <row r="10383" spans="1:12" s="1" customFormat="1" ht="24" customHeight="1" x14ac:dyDescent="0.15">
      <c r="A10383" s="918"/>
      <c r="B10383" s="14" t="s">
        <v>702</v>
      </c>
      <c r="C10383" s="14" t="s">
        <v>5405</v>
      </c>
      <c r="D10383" s="15">
        <v>43568</v>
      </c>
      <c r="E10383" s="14" t="s">
        <v>5406</v>
      </c>
      <c r="F10383" s="920"/>
      <c r="G10383" s="920"/>
      <c r="H10383" s="924"/>
      <c r="I10383" s="924"/>
      <c r="J10383" s="921"/>
      <c r="K10383" s="921"/>
      <c r="L10383" s="925"/>
    </row>
    <row r="10384" spans="1:12" s="1" customFormat="1" ht="24" customHeight="1" x14ac:dyDescent="0.15">
      <c r="A10384" s="918">
        <v>1934</v>
      </c>
      <c r="B10384" s="9" t="s">
        <v>22</v>
      </c>
      <c r="C10384" s="13" t="s">
        <v>23</v>
      </c>
      <c r="D10384" s="13" t="s">
        <v>24</v>
      </c>
      <c r="E10384" s="13" t="s">
        <v>25</v>
      </c>
      <c r="F10384" s="919" t="s">
        <v>17</v>
      </c>
      <c r="G10384" s="919"/>
      <c r="H10384" s="920"/>
      <c r="I10384" s="920"/>
      <c r="J10384" s="920"/>
      <c r="K10384" s="920"/>
      <c r="L10384" s="920"/>
    </row>
    <row r="10385" spans="1:12" s="1" customFormat="1" ht="26.25" customHeight="1" x14ac:dyDescent="0.15">
      <c r="A10385" s="918"/>
      <c r="B10385" s="921" t="s">
        <v>5403</v>
      </c>
      <c r="C10385" s="922" t="s">
        <v>5407</v>
      </c>
      <c r="D10385" s="923">
        <v>43623</v>
      </c>
      <c r="E10385" s="921" t="s">
        <v>298</v>
      </c>
      <c r="F10385" s="921" t="s">
        <v>5408</v>
      </c>
      <c r="G10385" s="921"/>
      <c r="H10385" s="924" t="s">
        <v>30</v>
      </c>
      <c r="I10385" s="924"/>
      <c r="J10385" s="14" t="s">
        <v>31</v>
      </c>
      <c r="K10385" s="14" t="s">
        <v>32</v>
      </c>
      <c r="L10385" s="16">
        <v>819</v>
      </c>
    </row>
    <row r="10386" spans="1:12" s="1" customFormat="1" ht="134.25" customHeight="1" x14ac:dyDescent="0.15">
      <c r="A10386" s="918"/>
      <c r="B10386" s="921"/>
      <c r="C10386" s="922"/>
      <c r="D10386" s="923"/>
      <c r="E10386" s="921"/>
      <c r="F10386" s="921"/>
      <c r="G10386" s="921"/>
      <c r="H10386" s="924" t="s">
        <v>33</v>
      </c>
      <c r="I10386" s="924"/>
      <c r="J10386" s="14" t="s">
        <v>31</v>
      </c>
      <c r="K10386" s="14" t="s">
        <v>31</v>
      </c>
      <c r="L10386" s="16">
        <v>0</v>
      </c>
    </row>
    <row r="10387" spans="1:12" s="1" customFormat="1" ht="24" customHeight="1" x14ac:dyDescent="0.15">
      <c r="A10387" s="918"/>
      <c r="B10387" s="9" t="s">
        <v>34</v>
      </c>
      <c r="C10387" s="13" t="s">
        <v>35</v>
      </c>
      <c r="D10387" s="13" t="s">
        <v>36</v>
      </c>
      <c r="E10387" s="13" t="s">
        <v>37</v>
      </c>
      <c r="F10387" s="920"/>
      <c r="G10387" s="920"/>
      <c r="H10387" s="924" t="s">
        <v>38</v>
      </c>
      <c r="I10387" s="924"/>
      <c r="J10387" s="921" t="s">
        <v>31</v>
      </c>
      <c r="K10387" s="921" t="s">
        <v>32</v>
      </c>
      <c r="L10387" s="925">
        <v>650</v>
      </c>
    </row>
    <row r="10388" spans="1:12" s="1" customFormat="1" ht="24" customHeight="1" x14ac:dyDescent="0.15">
      <c r="A10388" s="918"/>
      <c r="B10388" s="14" t="s">
        <v>702</v>
      </c>
      <c r="C10388" s="14" t="s">
        <v>5408</v>
      </c>
      <c r="D10388" s="15">
        <v>43626</v>
      </c>
      <c r="E10388" s="14" t="s">
        <v>5409</v>
      </c>
      <c r="F10388" s="920"/>
      <c r="G10388" s="920"/>
      <c r="H10388" s="924"/>
      <c r="I10388" s="924"/>
      <c r="J10388" s="921"/>
      <c r="K10388" s="921"/>
      <c r="L10388" s="925"/>
    </row>
    <row r="10389" spans="1:12" s="1" customFormat="1" ht="24" customHeight="1" x14ac:dyDescent="0.15">
      <c r="A10389" s="918">
        <v>1935</v>
      </c>
      <c r="B10389" s="9" t="s">
        <v>22</v>
      </c>
      <c r="C10389" s="13" t="s">
        <v>23</v>
      </c>
      <c r="D10389" s="13" t="s">
        <v>24</v>
      </c>
      <c r="E10389" s="13" t="s">
        <v>25</v>
      </c>
      <c r="F10389" s="919" t="s">
        <v>17</v>
      </c>
      <c r="G10389" s="919"/>
      <c r="H10389" s="920"/>
      <c r="I10389" s="920"/>
      <c r="J10389" s="920"/>
      <c r="K10389" s="920"/>
      <c r="L10389" s="920"/>
    </row>
    <row r="10390" spans="1:12" s="1" customFormat="1" ht="26.25" customHeight="1" x14ac:dyDescent="0.15">
      <c r="A10390" s="918"/>
      <c r="B10390" s="921" t="s">
        <v>5403</v>
      </c>
      <c r="C10390" s="922" t="s">
        <v>5410</v>
      </c>
      <c r="D10390" s="923">
        <v>43715</v>
      </c>
      <c r="E10390" s="921" t="s">
        <v>465</v>
      </c>
      <c r="F10390" s="921" t="s">
        <v>5405</v>
      </c>
      <c r="G10390" s="921"/>
      <c r="H10390" s="924" t="s">
        <v>30</v>
      </c>
      <c r="I10390" s="924"/>
      <c r="J10390" s="14" t="s">
        <v>31</v>
      </c>
      <c r="K10390" s="14" t="s">
        <v>31</v>
      </c>
      <c r="L10390" s="16">
        <v>0</v>
      </c>
    </row>
    <row r="10391" spans="1:12" s="1" customFormat="1" ht="144.75" customHeight="1" x14ac:dyDescent="0.15">
      <c r="A10391" s="918"/>
      <c r="B10391" s="921"/>
      <c r="C10391" s="922"/>
      <c r="D10391" s="923"/>
      <c r="E10391" s="921"/>
      <c r="F10391" s="921"/>
      <c r="G10391" s="921"/>
      <c r="H10391" s="924" t="s">
        <v>33</v>
      </c>
      <c r="I10391" s="924"/>
      <c r="J10391" s="14" t="s">
        <v>31</v>
      </c>
      <c r="K10391" s="14" t="s">
        <v>31</v>
      </c>
      <c r="L10391" s="16">
        <v>0</v>
      </c>
    </row>
    <row r="10392" spans="1:12" s="1" customFormat="1" ht="24" customHeight="1" x14ac:dyDescent="0.15">
      <c r="A10392" s="918"/>
      <c r="B10392" s="9" t="s">
        <v>34</v>
      </c>
      <c r="C10392" s="13" t="s">
        <v>35</v>
      </c>
      <c r="D10392" s="13" t="s">
        <v>36</v>
      </c>
      <c r="E10392" s="13" t="s">
        <v>37</v>
      </c>
      <c r="F10392" s="920"/>
      <c r="G10392" s="920"/>
      <c r="H10392" s="924" t="s">
        <v>38</v>
      </c>
      <c r="I10392" s="924"/>
      <c r="J10392" s="921" t="s">
        <v>31</v>
      </c>
      <c r="K10392" s="921" t="s">
        <v>32</v>
      </c>
      <c r="L10392" s="925">
        <v>1247</v>
      </c>
    </row>
    <row r="10393" spans="1:12" s="1" customFormat="1" ht="24" customHeight="1" x14ac:dyDescent="0.15">
      <c r="A10393" s="918"/>
      <c r="B10393" s="14" t="s">
        <v>702</v>
      </c>
      <c r="C10393" s="14" t="s">
        <v>5405</v>
      </c>
      <c r="D10393" s="15">
        <v>43719</v>
      </c>
      <c r="E10393" s="14" t="s">
        <v>2965</v>
      </c>
      <c r="F10393" s="920"/>
      <c r="G10393" s="920"/>
      <c r="H10393" s="924"/>
      <c r="I10393" s="924"/>
      <c r="J10393" s="921"/>
      <c r="K10393" s="921"/>
      <c r="L10393" s="925"/>
    </row>
    <row r="10394" spans="1:12" s="1" customFormat="1" ht="24" customHeight="1" x14ac:dyDescent="0.15">
      <c r="A10394" s="918">
        <v>1936</v>
      </c>
      <c r="B10394" s="9" t="s">
        <v>22</v>
      </c>
      <c r="C10394" s="13" t="s">
        <v>23</v>
      </c>
      <c r="D10394" s="13" t="s">
        <v>24</v>
      </c>
      <c r="E10394" s="13" t="s">
        <v>25</v>
      </c>
      <c r="F10394" s="919" t="s">
        <v>17</v>
      </c>
      <c r="G10394" s="919"/>
      <c r="H10394" s="920"/>
      <c r="I10394" s="920"/>
      <c r="J10394" s="920"/>
      <c r="K10394" s="920"/>
      <c r="L10394" s="920"/>
    </row>
    <row r="10395" spans="1:12" s="1" customFormat="1" ht="26.25" customHeight="1" x14ac:dyDescent="0.15">
      <c r="A10395" s="918"/>
      <c r="B10395" s="921" t="s">
        <v>5403</v>
      </c>
      <c r="C10395" s="921" t="s">
        <v>5411</v>
      </c>
      <c r="D10395" s="923">
        <v>43730</v>
      </c>
      <c r="E10395" s="921" t="s">
        <v>597</v>
      </c>
      <c r="F10395" s="921" t="s">
        <v>665</v>
      </c>
      <c r="G10395" s="921"/>
      <c r="H10395" s="924" t="s">
        <v>30</v>
      </c>
      <c r="I10395" s="924"/>
      <c r="J10395" s="14" t="s">
        <v>31</v>
      </c>
      <c r="K10395" s="14" t="s">
        <v>32</v>
      </c>
      <c r="L10395" s="16">
        <v>500</v>
      </c>
    </row>
    <row r="10396" spans="1:12" s="1" customFormat="1" ht="123.75" customHeight="1" x14ac:dyDescent="0.15">
      <c r="A10396" s="918"/>
      <c r="B10396" s="921"/>
      <c r="C10396" s="921"/>
      <c r="D10396" s="923"/>
      <c r="E10396" s="921"/>
      <c r="F10396" s="921"/>
      <c r="G10396" s="921"/>
      <c r="H10396" s="924" t="s">
        <v>33</v>
      </c>
      <c r="I10396" s="924"/>
      <c r="J10396" s="14" t="s">
        <v>31</v>
      </c>
      <c r="K10396" s="14" t="s">
        <v>32</v>
      </c>
      <c r="L10396" s="16">
        <v>2400</v>
      </c>
    </row>
    <row r="10397" spans="1:12" s="1" customFormat="1" ht="24" customHeight="1" x14ac:dyDescent="0.15">
      <c r="A10397" s="918"/>
      <c r="B10397" s="9" t="s">
        <v>34</v>
      </c>
      <c r="C10397" s="13" t="s">
        <v>35</v>
      </c>
      <c r="D10397" s="13" t="s">
        <v>36</v>
      </c>
      <c r="E10397" s="13" t="s">
        <v>37</v>
      </c>
      <c r="F10397" s="920"/>
      <c r="G10397" s="920"/>
      <c r="H10397" s="924" t="s">
        <v>38</v>
      </c>
      <c r="I10397" s="924"/>
      <c r="J10397" s="921" t="s">
        <v>31</v>
      </c>
      <c r="K10397" s="921" t="s">
        <v>32</v>
      </c>
      <c r="L10397" s="925">
        <v>200</v>
      </c>
    </row>
    <row r="10398" spans="1:12" s="1" customFormat="1" ht="24" customHeight="1" x14ac:dyDescent="0.15">
      <c r="A10398" s="918"/>
      <c r="B10398" s="14" t="s">
        <v>702</v>
      </c>
      <c r="C10398" s="14" t="s">
        <v>665</v>
      </c>
      <c r="D10398" s="15">
        <v>43733</v>
      </c>
      <c r="E10398" s="14" t="s">
        <v>2069</v>
      </c>
      <c r="F10398" s="920"/>
      <c r="G10398" s="920"/>
      <c r="H10398" s="924"/>
      <c r="I10398" s="924"/>
      <c r="J10398" s="921"/>
      <c r="K10398" s="921"/>
      <c r="L10398" s="925"/>
    </row>
    <row r="10399" spans="1:12" s="1" customFormat="1" ht="24" customHeight="1" x14ac:dyDescent="0.15">
      <c r="A10399" s="918">
        <v>1937</v>
      </c>
      <c r="B10399" s="9" t="s">
        <v>22</v>
      </c>
      <c r="C10399" s="13" t="s">
        <v>23</v>
      </c>
      <c r="D10399" s="13" t="s">
        <v>24</v>
      </c>
      <c r="E10399" s="13" t="s">
        <v>25</v>
      </c>
      <c r="F10399" s="919" t="s">
        <v>17</v>
      </c>
      <c r="G10399" s="919"/>
      <c r="H10399" s="920"/>
      <c r="I10399" s="920"/>
      <c r="J10399" s="920"/>
      <c r="K10399" s="920"/>
      <c r="L10399" s="920"/>
    </row>
    <row r="10400" spans="1:12" s="1" customFormat="1" ht="26.25" customHeight="1" x14ac:dyDescent="0.15">
      <c r="A10400" s="918"/>
      <c r="B10400" s="921" t="s">
        <v>5412</v>
      </c>
      <c r="C10400" s="922" t="s">
        <v>5413</v>
      </c>
      <c r="D10400" s="923">
        <v>43682</v>
      </c>
      <c r="E10400" s="921" t="s">
        <v>461</v>
      </c>
      <c r="F10400" s="921" t="s">
        <v>2648</v>
      </c>
      <c r="G10400" s="921"/>
      <c r="H10400" s="924" t="s">
        <v>30</v>
      </c>
      <c r="I10400" s="924"/>
      <c r="J10400" s="14" t="s">
        <v>31</v>
      </c>
      <c r="K10400" s="14" t="s">
        <v>32</v>
      </c>
      <c r="L10400" s="16">
        <v>2220.14</v>
      </c>
    </row>
    <row r="10401" spans="1:12" s="1" customFormat="1" ht="260.25" customHeight="1" x14ac:dyDescent="0.15">
      <c r="A10401" s="918"/>
      <c r="B10401" s="921"/>
      <c r="C10401" s="922"/>
      <c r="D10401" s="923"/>
      <c r="E10401" s="921"/>
      <c r="F10401" s="921"/>
      <c r="G10401" s="921"/>
      <c r="H10401" s="924" t="s">
        <v>33</v>
      </c>
      <c r="I10401" s="924"/>
      <c r="J10401" s="14" t="s">
        <v>31</v>
      </c>
      <c r="K10401" s="14" t="s">
        <v>31</v>
      </c>
      <c r="L10401" s="16">
        <v>0</v>
      </c>
    </row>
    <row r="10402" spans="1:12" s="1" customFormat="1" ht="24" customHeight="1" x14ac:dyDescent="0.15">
      <c r="A10402" s="918"/>
      <c r="B10402" s="9" t="s">
        <v>34</v>
      </c>
      <c r="C10402" s="13" t="s">
        <v>35</v>
      </c>
      <c r="D10402" s="13" t="s">
        <v>36</v>
      </c>
      <c r="E10402" s="13" t="s">
        <v>37</v>
      </c>
      <c r="F10402" s="920"/>
      <c r="G10402" s="920"/>
      <c r="H10402" s="924" t="s">
        <v>38</v>
      </c>
      <c r="I10402" s="924"/>
      <c r="J10402" s="921" t="s">
        <v>31</v>
      </c>
      <c r="K10402" s="921" t="s">
        <v>31</v>
      </c>
      <c r="L10402" s="925">
        <v>0</v>
      </c>
    </row>
    <row r="10403" spans="1:12" s="1" customFormat="1" ht="24" customHeight="1" x14ac:dyDescent="0.15">
      <c r="A10403" s="918"/>
      <c r="B10403" s="14" t="s">
        <v>229</v>
      </c>
      <c r="C10403" s="14" t="s">
        <v>2648</v>
      </c>
      <c r="D10403" s="15">
        <v>43687</v>
      </c>
      <c r="E10403" s="14" t="s">
        <v>5250</v>
      </c>
      <c r="F10403" s="920"/>
      <c r="G10403" s="920"/>
      <c r="H10403" s="924"/>
      <c r="I10403" s="924"/>
      <c r="J10403" s="921"/>
      <c r="K10403" s="921"/>
      <c r="L10403" s="925"/>
    </row>
    <row r="10404" spans="1:12" s="1" customFormat="1" ht="24" customHeight="1" x14ac:dyDescent="0.15">
      <c r="A10404" s="918">
        <v>1938</v>
      </c>
      <c r="B10404" s="9" t="s">
        <v>22</v>
      </c>
      <c r="C10404" s="13" t="s">
        <v>23</v>
      </c>
      <c r="D10404" s="13" t="s">
        <v>24</v>
      </c>
      <c r="E10404" s="13" t="s">
        <v>25</v>
      </c>
      <c r="F10404" s="919" t="s">
        <v>17</v>
      </c>
      <c r="G10404" s="919"/>
      <c r="H10404" s="920"/>
      <c r="I10404" s="920"/>
      <c r="J10404" s="920"/>
      <c r="K10404" s="920"/>
      <c r="L10404" s="920"/>
    </row>
    <row r="10405" spans="1:12" s="1" customFormat="1" ht="26.25" customHeight="1" x14ac:dyDescent="0.15">
      <c r="A10405" s="918"/>
      <c r="B10405" s="921" t="s">
        <v>5414</v>
      </c>
      <c r="C10405" s="922" t="s">
        <v>5415</v>
      </c>
      <c r="D10405" s="923">
        <v>43686</v>
      </c>
      <c r="E10405" s="921" t="s">
        <v>308</v>
      </c>
      <c r="F10405" s="921" t="s">
        <v>309</v>
      </c>
      <c r="G10405" s="921"/>
      <c r="H10405" s="924" t="s">
        <v>30</v>
      </c>
      <c r="I10405" s="924"/>
      <c r="J10405" s="14" t="s">
        <v>31</v>
      </c>
      <c r="K10405" s="14" t="s">
        <v>32</v>
      </c>
      <c r="L10405" s="16">
        <v>1125.5</v>
      </c>
    </row>
    <row r="10406" spans="1:12" s="1" customFormat="1" ht="123.75" customHeight="1" x14ac:dyDescent="0.15">
      <c r="A10406" s="918"/>
      <c r="B10406" s="921"/>
      <c r="C10406" s="922"/>
      <c r="D10406" s="923"/>
      <c r="E10406" s="921"/>
      <c r="F10406" s="921"/>
      <c r="G10406" s="921"/>
      <c r="H10406" s="924" t="s">
        <v>33</v>
      </c>
      <c r="I10406" s="924"/>
      <c r="J10406" s="14" t="s">
        <v>31</v>
      </c>
      <c r="K10406" s="14" t="s">
        <v>31</v>
      </c>
      <c r="L10406" s="16">
        <v>0</v>
      </c>
    </row>
    <row r="10407" spans="1:12" s="1" customFormat="1" ht="24" customHeight="1" x14ac:dyDescent="0.15">
      <c r="A10407" s="918"/>
      <c r="B10407" s="9" t="s">
        <v>34</v>
      </c>
      <c r="C10407" s="13" t="s">
        <v>35</v>
      </c>
      <c r="D10407" s="13" t="s">
        <v>36</v>
      </c>
      <c r="E10407" s="13" t="s">
        <v>37</v>
      </c>
      <c r="F10407" s="920"/>
      <c r="G10407" s="920"/>
      <c r="H10407" s="924" t="s">
        <v>38</v>
      </c>
      <c r="I10407" s="924"/>
      <c r="J10407" s="921" t="s">
        <v>31</v>
      </c>
      <c r="K10407" s="921" t="s">
        <v>31</v>
      </c>
      <c r="L10407" s="925">
        <v>0</v>
      </c>
    </row>
    <row r="10408" spans="1:12" s="1" customFormat="1" ht="34.5" customHeight="1" x14ac:dyDescent="0.15">
      <c r="A10408" s="918"/>
      <c r="B10408" s="14" t="s">
        <v>2668</v>
      </c>
      <c r="C10408" s="14" t="s">
        <v>309</v>
      </c>
      <c r="D10408" s="15">
        <v>43694</v>
      </c>
      <c r="E10408" s="14" t="s">
        <v>730</v>
      </c>
      <c r="F10408" s="920"/>
      <c r="G10408" s="920"/>
      <c r="H10408" s="924"/>
      <c r="I10408" s="924"/>
      <c r="J10408" s="921"/>
      <c r="K10408" s="921"/>
      <c r="L10408" s="925"/>
    </row>
    <row r="10409" spans="1:12" s="1" customFormat="1" ht="24" customHeight="1" x14ac:dyDescent="0.15">
      <c r="A10409" s="918">
        <v>1939</v>
      </c>
      <c r="B10409" s="9" t="s">
        <v>22</v>
      </c>
      <c r="C10409" s="13" t="s">
        <v>23</v>
      </c>
      <c r="D10409" s="13" t="s">
        <v>24</v>
      </c>
      <c r="E10409" s="13" t="s">
        <v>25</v>
      </c>
      <c r="F10409" s="919" t="s">
        <v>17</v>
      </c>
      <c r="G10409" s="919"/>
      <c r="H10409" s="920"/>
      <c r="I10409" s="920"/>
      <c r="J10409" s="920"/>
      <c r="K10409" s="920"/>
      <c r="L10409" s="920"/>
    </row>
    <row r="10410" spans="1:12" s="1" customFormat="1" ht="26.25" customHeight="1" x14ac:dyDescent="0.15">
      <c r="A10410" s="918"/>
      <c r="B10410" s="921" t="s">
        <v>5416</v>
      </c>
      <c r="C10410" s="921" t="s">
        <v>5417</v>
      </c>
      <c r="D10410" s="923">
        <v>43638</v>
      </c>
      <c r="E10410" s="921" t="s">
        <v>53</v>
      </c>
      <c r="F10410" s="921" t="s">
        <v>208</v>
      </c>
      <c r="G10410" s="921"/>
      <c r="H10410" s="924" t="s">
        <v>30</v>
      </c>
      <c r="I10410" s="924"/>
      <c r="J10410" s="14" t="s">
        <v>31</v>
      </c>
      <c r="K10410" s="14" t="s">
        <v>32</v>
      </c>
      <c r="L10410" s="16">
        <v>180</v>
      </c>
    </row>
    <row r="10411" spans="1:12" s="1" customFormat="1" ht="50.25" customHeight="1" x14ac:dyDescent="0.15">
      <c r="A10411" s="918"/>
      <c r="B10411" s="921"/>
      <c r="C10411" s="921"/>
      <c r="D10411" s="923"/>
      <c r="E10411" s="921"/>
      <c r="F10411" s="921"/>
      <c r="G10411" s="921"/>
      <c r="H10411" s="924" t="s">
        <v>33</v>
      </c>
      <c r="I10411" s="924"/>
      <c r="J10411" s="14" t="s">
        <v>31</v>
      </c>
      <c r="K10411" s="14" t="s">
        <v>32</v>
      </c>
      <c r="L10411" s="16">
        <v>386.61</v>
      </c>
    </row>
    <row r="10412" spans="1:12" s="1" customFormat="1" ht="24" customHeight="1" x14ac:dyDescent="0.15">
      <c r="A10412" s="918"/>
      <c r="B10412" s="9" t="s">
        <v>34</v>
      </c>
      <c r="C10412" s="13" t="s">
        <v>35</v>
      </c>
      <c r="D10412" s="13" t="s">
        <v>36</v>
      </c>
      <c r="E10412" s="13" t="s">
        <v>37</v>
      </c>
      <c r="F10412" s="920"/>
      <c r="G10412" s="920"/>
      <c r="H10412" s="924" t="s">
        <v>38</v>
      </c>
      <c r="I10412" s="924"/>
      <c r="J10412" s="921" t="s">
        <v>31</v>
      </c>
      <c r="K10412" s="921" t="s">
        <v>32</v>
      </c>
      <c r="L10412" s="925">
        <v>210</v>
      </c>
    </row>
    <row r="10413" spans="1:12" s="1" customFormat="1" ht="24" customHeight="1" x14ac:dyDescent="0.15">
      <c r="A10413" s="918"/>
      <c r="B10413" s="14" t="s">
        <v>39</v>
      </c>
      <c r="C10413" s="14" t="s">
        <v>208</v>
      </c>
      <c r="D10413" s="15">
        <v>43640</v>
      </c>
      <c r="E10413" s="14" t="s">
        <v>1322</v>
      </c>
      <c r="F10413" s="920"/>
      <c r="G10413" s="920"/>
      <c r="H10413" s="924"/>
      <c r="I10413" s="924"/>
      <c r="J10413" s="921"/>
      <c r="K10413" s="921"/>
      <c r="L10413" s="925"/>
    </row>
    <row r="10414" spans="1:12" s="1" customFormat="1" ht="24" customHeight="1" x14ac:dyDescent="0.15">
      <c r="A10414" s="918">
        <v>1940</v>
      </c>
      <c r="B10414" s="9" t="s">
        <v>22</v>
      </c>
      <c r="C10414" s="13" t="s">
        <v>23</v>
      </c>
      <c r="D10414" s="13" t="s">
        <v>24</v>
      </c>
      <c r="E10414" s="13" t="s">
        <v>25</v>
      </c>
      <c r="F10414" s="919" t="s">
        <v>17</v>
      </c>
      <c r="G10414" s="919"/>
      <c r="H10414" s="920"/>
      <c r="I10414" s="920"/>
      <c r="J10414" s="920"/>
      <c r="K10414" s="920"/>
      <c r="L10414" s="920"/>
    </row>
    <row r="10415" spans="1:12" s="1" customFormat="1" ht="26.25" customHeight="1" x14ac:dyDescent="0.15">
      <c r="A10415" s="918"/>
      <c r="B10415" s="921" t="s">
        <v>5418</v>
      </c>
      <c r="C10415" s="922" t="s">
        <v>5419</v>
      </c>
      <c r="D10415" s="923">
        <v>43588</v>
      </c>
      <c r="E10415" s="921" t="s">
        <v>53</v>
      </c>
      <c r="F10415" s="921" t="s">
        <v>5420</v>
      </c>
      <c r="G10415" s="921"/>
      <c r="H10415" s="924" t="s">
        <v>30</v>
      </c>
      <c r="I10415" s="924"/>
      <c r="J10415" s="14" t="s">
        <v>31</v>
      </c>
      <c r="K10415" s="14" t="s">
        <v>32</v>
      </c>
      <c r="L10415" s="16">
        <v>703</v>
      </c>
    </row>
    <row r="10416" spans="1:12" s="1" customFormat="1" ht="344.25" customHeight="1" x14ac:dyDescent="0.15">
      <c r="A10416" s="918"/>
      <c r="B10416" s="921"/>
      <c r="C10416" s="922"/>
      <c r="D10416" s="923"/>
      <c r="E10416" s="921"/>
      <c r="F10416" s="921"/>
      <c r="G10416" s="921"/>
      <c r="H10416" s="924" t="s">
        <v>33</v>
      </c>
      <c r="I10416" s="924"/>
      <c r="J10416" s="14" t="s">
        <v>31</v>
      </c>
      <c r="K10416" s="14" t="s">
        <v>32</v>
      </c>
      <c r="L10416" s="16">
        <v>168.75</v>
      </c>
    </row>
    <row r="10417" spans="1:12" s="1" customFormat="1" ht="24" customHeight="1" x14ac:dyDescent="0.15">
      <c r="A10417" s="918"/>
      <c r="B10417" s="9" t="s">
        <v>34</v>
      </c>
      <c r="C10417" s="13" t="s">
        <v>35</v>
      </c>
      <c r="D10417" s="13" t="s">
        <v>36</v>
      </c>
      <c r="E10417" s="13" t="s">
        <v>37</v>
      </c>
      <c r="F10417" s="920"/>
      <c r="G10417" s="920"/>
      <c r="H10417" s="924" t="s">
        <v>38</v>
      </c>
      <c r="I10417" s="924"/>
      <c r="J10417" s="921" t="s">
        <v>31</v>
      </c>
      <c r="K10417" s="921" t="s">
        <v>31</v>
      </c>
      <c r="L10417" s="925">
        <v>0</v>
      </c>
    </row>
    <row r="10418" spans="1:12" s="1" customFormat="1" ht="34.5" customHeight="1" x14ac:dyDescent="0.15">
      <c r="A10418" s="918"/>
      <c r="B10418" s="14" t="s">
        <v>5421</v>
      </c>
      <c r="C10418" s="14" t="s">
        <v>5420</v>
      </c>
      <c r="D10418" s="15">
        <v>43591</v>
      </c>
      <c r="E10418" s="14" t="s">
        <v>5422</v>
      </c>
      <c r="F10418" s="920"/>
      <c r="G10418" s="920"/>
      <c r="H10418" s="924"/>
      <c r="I10418" s="924"/>
      <c r="J10418" s="921"/>
      <c r="K10418" s="921"/>
      <c r="L10418" s="925"/>
    </row>
    <row r="10419" spans="1:12" s="1" customFormat="1" ht="24" customHeight="1" x14ac:dyDescent="0.15">
      <c r="A10419" s="918">
        <v>1941</v>
      </c>
      <c r="B10419" s="9" t="s">
        <v>22</v>
      </c>
      <c r="C10419" s="13" t="s">
        <v>23</v>
      </c>
      <c r="D10419" s="13" t="s">
        <v>24</v>
      </c>
      <c r="E10419" s="13" t="s">
        <v>25</v>
      </c>
      <c r="F10419" s="919" t="s">
        <v>17</v>
      </c>
      <c r="G10419" s="919"/>
      <c r="H10419" s="920"/>
      <c r="I10419" s="920"/>
      <c r="J10419" s="920"/>
      <c r="K10419" s="920"/>
      <c r="L10419" s="920"/>
    </row>
    <row r="10420" spans="1:12" s="1" customFormat="1" ht="26.25" customHeight="1" x14ac:dyDescent="0.15">
      <c r="A10420" s="918"/>
      <c r="B10420" s="921" t="s">
        <v>5423</v>
      </c>
      <c r="C10420" s="922" t="s">
        <v>5424</v>
      </c>
      <c r="D10420" s="923">
        <v>43594</v>
      </c>
      <c r="E10420" s="921" t="s">
        <v>83</v>
      </c>
      <c r="F10420" s="921" t="s">
        <v>3158</v>
      </c>
      <c r="G10420" s="921"/>
      <c r="H10420" s="924" t="s">
        <v>30</v>
      </c>
      <c r="I10420" s="924"/>
      <c r="J10420" s="14" t="s">
        <v>31</v>
      </c>
      <c r="K10420" s="14" t="s">
        <v>32</v>
      </c>
      <c r="L10420" s="16">
        <v>758.8</v>
      </c>
    </row>
    <row r="10421" spans="1:12" s="1" customFormat="1" ht="409.2" customHeight="1" x14ac:dyDescent="0.15">
      <c r="A10421" s="918"/>
      <c r="B10421" s="921"/>
      <c r="C10421" s="922"/>
      <c r="D10421" s="923"/>
      <c r="E10421" s="921"/>
      <c r="F10421" s="921"/>
      <c r="G10421" s="921"/>
      <c r="H10421" s="924" t="s">
        <v>33</v>
      </c>
      <c r="I10421" s="924"/>
      <c r="J10421" s="921" t="s">
        <v>31</v>
      </c>
      <c r="K10421" s="921" t="s">
        <v>32</v>
      </c>
      <c r="L10421" s="925">
        <v>1869.89</v>
      </c>
    </row>
    <row r="10422" spans="1:12" s="1" customFormat="1" ht="409.2" customHeight="1" x14ac:dyDescent="0.15">
      <c r="A10422" s="918"/>
      <c r="B10422" s="921"/>
      <c r="C10422" s="922"/>
      <c r="D10422" s="923"/>
      <c r="E10422" s="921"/>
      <c r="F10422" s="921"/>
      <c r="G10422" s="921"/>
      <c r="H10422" s="924"/>
      <c r="I10422" s="924"/>
      <c r="J10422" s="921"/>
      <c r="K10422" s="921"/>
      <c r="L10422" s="925"/>
    </row>
    <row r="10423" spans="1:12" s="1" customFormat="1" ht="93.45" customHeight="1" x14ac:dyDescent="0.15">
      <c r="A10423" s="918"/>
      <c r="B10423" s="921"/>
      <c r="C10423" s="922"/>
      <c r="D10423" s="923"/>
      <c r="E10423" s="921"/>
      <c r="F10423" s="921"/>
      <c r="G10423" s="921"/>
      <c r="H10423" s="924"/>
      <c r="I10423" s="924"/>
      <c r="J10423" s="921"/>
      <c r="K10423" s="921"/>
      <c r="L10423" s="925"/>
    </row>
    <row r="10424" spans="1:12" s="1" customFormat="1" ht="24" customHeight="1" x14ac:dyDescent="0.15">
      <c r="A10424" s="918"/>
      <c r="B10424" s="9" t="s">
        <v>34</v>
      </c>
      <c r="C10424" s="13" t="s">
        <v>35</v>
      </c>
      <c r="D10424" s="13" t="s">
        <v>36</v>
      </c>
      <c r="E10424" s="13" t="s">
        <v>37</v>
      </c>
      <c r="F10424" s="920"/>
      <c r="G10424" s="920"/>
      <c r="H10424" s="924" t="s">
        <v>38</v>
      </c>
      <c r="I10424" s="924"/>
      <c r="J10424" s="921" t="s">
        <v>31</v>
      </c>
      <c r="K10424" s="921" t="s">
        <v>31</v>
      </c>
      <c r="L10424" s="925">
        <v>0</v>
      </c>
    </row>
    <row r="10425" spans="1:12" s="1" customFormat="1" ht="24" customHeight="1" x14ac:dyDescent="0.15">
      <c r="A10425" s="918"/>
      <c r="B10425" s="14" t="s">
        <v>39</v>
      </c>
      <c r="C10425" s="14" t="s">
        <v>3158</v>
      </c>
      <c r="D10425" s="15">
        <v>43603</v>
      </c>
      <c r="E10425" s="14" t="s">
        <v>5425</v>
      </c>
      <c r="F10425" s="920"/>
      <c r="G10425" s="920"/>
      <c r="H10425" s="924"/>
      <c r="I10425" s="924"/>
      <c r="J10425" s="921"/>
      <c r="K10425" s="921"/>
      <c r="L10425" s="925"/>
    </row>
    <row r="10426" spans="1:12" s="1" customFormat="1" ht="24" customHeight="1" x14ac:dyDescent="0.15">
      <c r="A10426" s="918">
        <v>1942</v>
      </c>
      <c r="B10426" s="9" t="s">
        <v>22</v>
      </c>
      <c r="C10426" s="13" t="s">
        <v>23</v>
      </c>
      <c r="D10426" s="13" t="s">
        <v>24</v>
      </c>
      <c r="E10426" s="13" t="s">
        <v>25</v>
      </c>
      <c r="F10426" s="919" t="s">
        <v>17</v>
      </c>
      <c r="G10426" s="919"/>
      <c r="H10426" s="920"/>
      <c r="I10426" s="920"/>
      <c r="J10426" s="920"/>
      <c r="K10426" s="920"/>
      <c r="L10426" s="920"/>
    </row>
    <row r="10427" spans="1:12" s="1" customFormat="1" ht="26.25" customHeight="1" x14ac:dyDescent="0.15">
      <c r="A10427" s="918"/>
      <c r="B10427" s="921" t="s">
        <v>5426</v>
      </c>
      <c r="C10427" s="922" t="s">
        <v>5427</v>
      </c>
      <c r="D10427" s="923">
        <v>43567</v>
      </c>
      <c r="E10427" s="921" t="s">
        <v>1212</v>
      </c>
      <c r="F10427" s="921" t="s">
        <v>210</v>
      </c>
      <c r="G10427" s="921"/>
      <c r="H10427" s="924" t="s">
        <v>30</v>
      </c>
      <c r="I10427" s="924"/>
      <c r="J10427" s="14" t="s">
        <v>31</v>
      </c>
      <c r="K10427" s="14" t="s">
        <v>32</v>
      </c>
      <c r="L10427" s="16">
        <v>812</v>
      </c>
    </row>
    <row r="10428" spans="1:12" s="1" customFormat="1" ht="144.75" customHeight="1" x14ac:dyDescent="0.15">
      <c r="A10428" s="918"/>
      <c r="B10428" s="921"/>
      <c r="C10428" s="922"/>
      <c r="D10428" s="923"/>
      <c r="E10428" s="921"/>
      <c r="F10428" s="921"/>
      <c r="G10428" s="921"/>
      <c r="H10428" s="924" t="s">
        <v>33</v>
      </c>
      <c r="I10428" s="924"/>
      <c r="J10428" s="14" t="s">
        <v>31</v>
      </c>
      <c r="K10428" s="14" t="s">
        <v>31</v>
      </c>
      <c r="L10428" s="16">
        <v>0</v>
      </c>
    </row>
    <row r="10429" spans="1:12" s="1" customFormat="1" ht="24" customHeight="1" x14ac:dyDescent="0.15">
      <c r="A10429" s="918"/>
      <c r="B10429" s="9" t="s">
        <v>34</v>
      </c>
      <c r="C10429" s="13" t="s">
        <v>35</v>
      </c>
      <c r="D10429" s="13" t="s">
        <v>36</v>
      </c>
      <c r="E10429" s="13" t="s">
        <v>37</v>
      </c>
      <c r="F10429" s="920"/>
      <c r="G10429" s="920"/>
      <c r="H10429" s="924" t="s">
        <v>38</v>
      </c>
      <c r="I10429" s="924"/>
      <c r="J10429" s="921" t="s">
        <v>31</v>
      </c>
      <c r="K10429" s="921" t="s">
        <v>31</v>
      </c>
      <c r="L10429" s="925">
        <v>0</v>
      </c>
    </row>
    <row r="10430" spans="1:12" s="1" customFormat="1" ht="24" customHeight="1" x14ac:dyDescent="0.15">
      <c r="A10430" s="918"/>
      <c r="B10430" s="14" t="s">
        <v>1234</v>
      </c>
      <c r="C10430" s="14" t="s">
        <v>210</v>
      </c>
      <c r="D10430" s="15">
        <v>43576</v>
      </c>
      <c r="E10430" s="14" t="s">
        <v>545</v>
      </c>
      <c r="F10430" s="920"/>
      <c r="G10430" s="920"/>
      <c r="H10430" s="924"/>
      <c r="I10430" s="924"/>
      <c r="J10430" s="921"/>
      <c r="K10430" s="921"/>
      <c r="L10430" s="925"/>
    </row>
    <row r="10431" spans="1:12" s="1" customFormat="1" ht="24" customHeight="1" x14ac:dyDescent="0.15">
      <c r="A10431" s="918">
        <v>1943</v>
      </c>
      <c r="B10431" s="9" t="s">
        <v>22</v>
      </c>
      <c r="C10431" s="13" t="s">
        <v>23</v>
      </c>
      <c r="D10431" s="13" t="s">
        <v>24</v>
      </c>
      <c r="E10431" s="13" t="s">
        <v>25</v>
      </c>
      <c r="F10431" s="919" t="s">
        <v>17</v>
      </c>
      <c r="G10431" s="919"/>
      <c r="H10431" s="920"/>
      <c r="I10431" s="920"/>
      <c r="J10431" s="920"/>
      <c r="K10431" s="920"/>
      <c r="L10431" s="920"/>
    </row>
    <row r="10432" spans="1:12" s="1" customFormat="1" ht="26.25" customHeight="1" x14ac:dyDescent="0.15">
      <c r="A10432" s="918"/>
      <c r="B10432" s="921" t="s">
        <v>5426</v>
      </c>
      <c r="C10432" s="921" t="s">
        <v>5428</v>
      </c>
      <c r="D10432" s="923">
        <v>43683</v>
      </c>
      <c r="E10432" s="921" t="s">
        <v>977</v>
      </c>
      <c r="F10432" s="921" t="s">
        <v>978</v>
      </c>
      <c r="G10432" s="921"/>
      <c r="H10432" s="924" t="s">
        <v>30</v>
      </c>
      <c r="I10432" s="924"/>
      <c r="J10432" s="14" t="s">
        <v>31</v>
      </c>
      <c r="K10432" s="14" t="s">
        <v>32</v>
      </c>
      <c r="L10432" s="16">
        <v>3084.9</v>
      </c>
    </row>
    <row r="10433" spans="1:12" s="1" customFormat="1" ht="71.25" customHeight="1" x14ac:dyDescent="0.15">
      <c r="A10433" s="918"/>
      <c r="B10433" s="921"/>
      <c r="C10433" s="921"/>
      <c r="D10433" s="923"/>
      <c r="E10433" s="921"/>
      <c r="F10433" s="921"/>
      <c r="G10433" s="921"/>
      <c r="H10433" s="924" t="s">
        <v>33</v>
      </c>
      <c r="I10433" s="924"/>
      <c r="J10433" s="14" t="s">
        <v>31</v>
      </c>
      <c r="K10433" s="14" t="s">
        <v>32</v>
      </c>
      <c r="L10433" s="16">
        <v>185.3</v>
      </c>
    </row>
    <row r="10434" spans="1:12" s="1" customFormat="1" ht="24" customHeight="1" x14ac:dyDescent="0.15">
      <c r="A10434" s="918"/>
      <c r="B10434" s="9" t="s">
        <v>34</v>
      </c>
      <c r="C10434" s="13" t="s">
        <v>35</v>
      </c>
      <c r="D10434" s="13" t="s">
        <v>36</v>
      </c>
      <c r="E10434" s="13" t="s">
        <v>37</v>
      </c>
      <c r="F10434" s="920"/>
      <c r="G10434" s="920"/>
      <c r="H10434" s="924" t="s">
        <v>38</v>
      </c>
      <c r="I10434" s="924"/>
      <c r="J10434" s="921" t="s">
        <v>31</v>
      </c>
      <c r="K10434" s="921" t="s">
        <v>31</v>
      </c>
      <c r="L10434" s="925">
        <v>0</v>
      </c>
    </row>
    <row r="10435" spans="1:12" s="1" customFormat="1" ht="24" customHeight="1" x14ac:dyDescent="0.15">
      <c r="A10435" s="918"/>
      <c r="B10435" s="14" t="s">
        <v>1234</v>
      </c>
      <c r="C10435" s="14" t="s">
        <v>978</v>
      </c>
      <c r="D10435" s="15">
        <v>43694</v>
      </c>
      <c r="E10435" s="14" t="s">
        <v>5429</v>
      </c>
      <c r="F10435" s="920"/>
      <c r="G10435" s="920"/>
      <c r="H10435" s="924"/>
      <c r="I10435" s="924"/>
      <c r="J10435" s="921"/>
      <c r="K10435" s="921"/>
      <c r="L10435" s="925"/>
    </row>
    <row r="10436" spans="1:12" s="1" customFormat="1" ht="24" customHeight="1" x14ac:dyDescent="0.15">
      <c r="A10436" s="918">
        <v>1944</v>
      </c>
      <c r="B10436" s="9" t="s">
        <v>22</v>
      </c>
      <c r="C10436" s="13" t="s">
        <v>23</v>
      </c>
      <c r="D10436" s="13" t="s">
        <v>24</v>
      </c>
      <c r="E10436" s="13" t="s">
        <v>25</v>
      </c>
      <c r="F10436" s="919" t="s">
        <v>17</v>
      </c>
      <c r="G10436" s="919"/>
      <c r="H10436" s="920"/>
      <c r="I10436" s="920"/>
      <c r="J10436" s="920"/>
      <c r="K10436" s="920"/>
      <c r="L10436" s="920"/>
    </row>
    <row r="10437" spans="1:12" s="1" customFormat="1" ht="26.25" customHeight="1" x14ac:dyDescent="0.15">
      <c r="A10437" s="918"/>
      <c r="B10437" s="921" t="s">
        <v>5430</v>
      </c>
      <c r="C10437" s="922" t="s">
        <v>5431</v>
      </c>
      <c r="D10437" s="923">
        <v>43575</v>
      </c>
      <c r="E10437" s="921" t="s">
        <v>65</v>
      </c>
      <c r="F10437" s="921" t="s">
        <v>1011</v>
      </c>
      <c r="G10437" s="921"/>
      <c r="H10437" s="924" t="s">
        <v>30</v>
      </c>
      <c r="I10437" s="924"/>
      <c r="J10437" s="14" t="s">
        <v>31</v>
      </c>
      <c r="K10437" s="14" t="s">
        <v>32</v>
      </c>
      <c r="L10437" s="16">
        <v>612</v>
      </c>
    </row>
    <row r="10438" spans="1:12" s="1" customFormat="1" ht="375.75" customHeight="1" x14ac:dyDescent="0.15">
      <c r="A10438" s="918"/>
      <c r="B10438" s="921"/>
      <c r="C10438" s="922"/>
      <c r="D10438" s="923"/>
      <c r="E10438" s="921"/>
      <c r="F10438" s="921"/>
      <c r="G10438" s="921"/>
      <c r="H10438" s="924" t="s">
        <v>33</v>
      </c>
      <c r="I10438" s="924"/>
      <c r="J10438" s="14" t="s">
        <v>31</v>
      </c>
      <c r="K10438" s="14" t="s">
        <v>32</v>
      </c>
      <c r="L10438" s="16">
        <v>1271.32</v>
      </c>
    </row>
    <row r="10439" spans="1:12" s="1" customFormat="1" ht="24" customHeight="1" x14ac:dyDescent="0.15">
      <c r="A10439" s="918"/>
      <c r="B10439" s="9" t="s">
        <v>34</v>
      </c>
      <c r="C10439" s="13" t="s">
        <v>35</v>
      </c>
      <c r="D10439" s="13" t="s">
        <v>36</v>
      </c>
      <c r="E10439" s="13" t="s">
        <v>37</v>
      </c>
      <c r="F10439" s="920"/>
      <c r="G10439" s="920"/>
      <c r="H10439" s="924" t="s">
        <v>38</v>
      </c>
      <c r="I10439" s="924"/>
      <c r="J10439" s="921" t="s">
        <v>31</v>
      </c>
      <c r="K10439" s="921" t="s">
        <v>32</v>
      </c>
      <c r="L10439" s="925">
        <v>72</v>
      </c>
    </row>
    <row r="10440" spans="1:12" s="1" customFormat="1" ht="34.5" customHeight="1" x14ac:dyDescent="0.15">
      <c r="A10440" s="918"/>
      <c r="B10440" s="14" t="s">
        <v>111</v>
      </c>
      <c r="C10440" s="14" t="s">
        <v>1011</v>
      </c>
      <c r="D10440" s="15">
        <v>43581</v>
      </c>
      <c r="E10440" s="14" t="s">
        <v>1012</v>
      </c>
      <c r="F10440" s="920"/>
      <c r="G10440" s="920"/>
      <c r="H10440" s="924"/>
      <c r="I10440" s="924"/>
      <c r="J10440" s="921"/>
      <c r="K10440" s="921"/>
      <c r="L10440" s="925"/>
    </row>
    <row r="10441" spans="1:12" s="1" customFormat="1" ht="24" customHeight="1" x14ac:dyDescent="0.15">
      <c r="A10441" s="918">
        <v>1945</v>
      </c>
      <c r="B10441" s="9" t="s">
        <v>22</v>
      </c>
      <c r="C10441" s="13" t="s">
        <v>23</v>
      </c>
      <c r="D10441" s="13" t="s">
        <v>24</v>
      </c>
      <c r="E10441" s="13" t="s">
        <v>25</v>
      </c>
      <c r="F10441" s="919" t="s">
        <v>17</v>
      </c>
      <c r="G10441" s="919"/>
      <c r="H10441" s="920"/>
      <c r="I10441" s="920"/>
      <c r="J10441" s="920"/>
      <c r="K10441" s="920"/>
      <c r="L10441" s="920"/>
    </row>
    <row r="10442" spans="1:12" s="1" customFormat="1" ht="26.25" customHeight="1" x14ac:dyDescent="0.15">
      <c r="A10442" s="918"/>
      <c r="B10442" s="921" t="s">
        <v>5430</v>
      </c>
      <c r="C10442" s="922" t="s">
        <v>5432</v>
      </c>
      <c r="D10442" s="923">
        <v>43589</v>
      </c>
      <c r="E10442" s="921" t="s">
        <v>1570</v>
      </c>
      <c r="F10442" s="921" t="s">
        <v>2471</v>
      </c>
      <c r="G10442" s="921"/>
      <c r="H10442" s="924" t="s">
        <v>30</v>
      </c>
      <c r="I10442" s="924"/>
      <c r="J10442" s="14" t="s">
        <v>31</v>
      </c>
      <c r="K10442" s="14" t="s">
        <v>32</v>
      </c>
      <c r="L10442" s="16">
        <v>295.10000000000002</v>
      </c>
    </row>
    <row r="10443" spans="1:12" s="1" customFormat="1" ht="333.75" customHeight="1" x14ac:dyDescent="0.15">
      <c r="A10443" s="918"/>
      <c r="B10443" s="921"/>
      <c r="C10443" s="922"/>
      <c r="D10443" s="923"/>
      <c r="E10443" s="921"/>
      <c r="F10443" s="921"/>
      <c r="G10443" s="921"/>
      <c r="H10443" s="924" t="s">
        <v>33</v>
      </c>
      <c r="I10443" s="924"/>
      <c r="J10443" s="14" t="s">
        <v>31</v>
      </c>
      <c r="K10443" s="14" t="s">
        <v>31</v>
      </c>
      <c r="L10443" s="16">
        <v>0</v>
      </c>
    </row>
    <row r="10444" spans="1:12" s="1" customFormat="1" ht="24" customHeight="1" x14ac:dyDescent="0.15">
      <c r="A10444" s="918"/>
      <c r="B10444" s="9" t="s">
        <v>34</v>
      </c>
      <c r="C10444" s="13" t="s">
        <v>35</v>
      </c>
      <c r="D10444" s="13" t="s">
        <v>36</v>
      </c>
      <c r="E10444" s="13" t="s">
        <v>37</v>
      </c>
      <c r="F10444" s="920"/>
      <c r="G10444" s="920"/>
      <c r="H10444" s="924" t="s">
        <v>38</v>
      </c>
      <c r="I10444" s="924"/>
      <c r="J10444" s="921" t="s">
        <v>31</v>
      </c>
      <c r="K10444" s="921" t="s">
        <v>32</v>
      </c>
      <c r="L10444" s="925">
        <v>575</v>
      </c>
    </row>
    <row r="10445" spans="1:12" s="1" customFormat="1" ht="34.5" customHeight="1" x14ac:dyDescent="0.15">
      <c r="A10445" s="918"/>
      <c r="B10445" s="14" t="s">
        <v>111</v>
      </c>
      <c r="C10445" s="14" t="s">
        <v>2471</v>
      </c>
      <c r="D10445" s="15">
        <v>43596</v>
      </c>
      <c r="E10445" s="14" t="s">
        <v>3743</v>
      </c>
      <c r="F10445" s="920"/>
      <c r="G10445" s="920"/>
      <c r="H10445" s="924"/>
      <c r="I10445" s="924"/>
      <c r="J10445" s="921"/>
      <c r="K10445" s="921"/>
      <c r="L10445" s="925"/>
    </row>
    <row r="10446" spans="1:12" s="1" customFormat="1" ht="24" customHeight="1" x14ac:dyDescent="0.15">
      <c r="A10446" s="918">
        <v>1946</v>
      </c>
      <c r="B10446" s="9" t="s">
        <v>22</v>
      </c>
      <c r="C10446" s="13" t="s">
        <v>23</v>
      </c>
      <c r="D10446" s="13" t="s">
        <v>24</v>
      </c>
      <c r="E10446" s="13" t="s">
        <v>25</v>
      </c>
      <c r="F10446" s="919" t="s">
        <v>17</v>
      </c>
      <c r="G10446" s="919"/>
      <c r="H10446" s="920"/>
      <c r="I10446" s="920"/>
      <c r="J10446" s="920"/>
      <c r="K10446" s="920"/>
      <c r="L10446" s="920"/>
    </row>
    <row r="10447" spans="1:12" s="1" customFormat="1" ht="26.25" customHeight="1" x14ac:dyDescent="0.15">
      <c r="A10447" s="918"/>
      <c r="B10447" s="921" t="s">
        <v>5433</v>
      </c>
      <c r="C10447" s="922" t="s">
        <v>5434</v>
      </c>
      <c r="D10447" s="923">
        <v>43624</v>
      </c>
      <c r="E10447" s="921" t="s">
        <v>1065</v>
      </c>
      <c r="F10447" s="921" t="s">
        <v>2532</v>
      </c>
      <c r="G10447" s="921"/>
      <c r="H10447" s="924" t="s">
        <v>30</v>
      </c>
      <c r="I10447" s="924"/>
      <c r="J10447" s="14" t="s">
        <v>31</v>
      </c>
      <c r="K10447" s="14" t="s">
        <v>32</v>
      </c>
      <c r="L10447" s="16">
        <v>1043.8499999999999</v>
      </c>
    </row>
    <row r="10448" spans="1:12" s="1" customFormat="1" ht="409.2" customHeight="1" x14ac:dyDescent="0.15">
      <c r="A10448" s="918"/>
      <c r="B10448" s="921"/>
      <c r="C10448" s="922"/>
      <c r="D10448" s="923"/>
      <c r="E10448" s="921"/>
      <c r="F10448" s="921"/>
      <c r="G10448" s="921"/>
      <c r="H10448" s="924" t="s">
        <v>33</v>
      </c>
      <c r="I10448" s="924"/>
      <c r="J10448" s="921" t="s">
        <v>31</v>
      </c>
      <c r="K10448" s="921" t="s">
        <v>32</v>
      </c>
      <c r="L10448" s="925">
        <v>269.14999999999998</v>
      </c>
    </row>
    <row r="10449" spans="1:12" s="1" customFormat="1" ht="376.35" customHeight="1" x14ac:dyDescent="0.15">
      <c r="A10449" s="918"/>
      <c r="B10449" s="921"/>
      <c r="C10449" s="922"/>
      <c r="D10449" s="923"/>
      <c r="E10449" s="921"/>
      <c r="F10449" s="921"/>
      <c r="G10449" s="921"/>
      <c r="H10449" s="924"/>
      <c r="I10449" s="924"/>
      <c r="J10449" s="921"/>
      <c r="K10449" s="921"/>
      <c r="L10449" s="925"/>
    </row>
    <row r="10450" spans="1:12" s="1" customFormat="1" ht="24" customHeight="1" x14ac:dyDescent="0.15">
      <c r="A10450" s="918"/>
      <c r="B10450" s="9" t="s">
        <v>34</v>
      </c>
      <c r="C10450" s="13" t="s">
        <v>35</v>
      </c>
      <c r="D10450" s="13" t="s">
        <v>36</v>
      </c>
      <c r="E10450" s="13" t="s">
        <v>37</v>
      </c>
      <c r="F10450" s="920"/>
      <c r="G10450" s="920"/>
      <c r="H10450" s="924" t="s">
        <v>38</v>
      </c>
      <c r="I10450" s="924"/>
      <c r="J10450" s="921" t="s">
        <v>31</v>
      </c>
      <c r="K10450" s="921" t="s">
        <v>32</v>
      </c>
      <c r="L10450" s="925">
        <v>450</v>
      </c>
    </row>
    <row r="10451" spans="1:12" s="1" customFormat="1" ht="24" customHeight="1" x14ac:dyDescent="0.15">
      <c r="A10451" s="918"/>
      <c r="B10451" s="14" t="s">
        <v>105</v>
      </c>
      <c r="C10451" s="14" t="s">
        <v>2532</v>
      </c>
      <c r="D10451" s="15">
        <v>43636</v>
      </c>
      <c r="E10451" s="14" t="s">
        <v>4842</v>
      </c>
      <c r="F10451" s="920"/>
      <c r="G10451" s="920"/>
      <c r="H10451" s="924"/>
      <c r="I10451" s="924"/>
      <c r="J10451" s="921"/>
      <c r="K10451" s="921"/>
      <c r="L10451" s="925"/>
    </row>
    <row r="10452" spans="1:12" s="1" customFormat="1" ht="24" customHeight="1" x14ac:dyDescent="0.15">
      <c r="A10452" s="918">
        <v>1947</v>
      </c>
      <c r="B10452" s="9" t="s">
        <v>22</v>
      </c>
      <c r="C10452" s="13" t="s">
        <v>23</v>
      </c>
      <c r="D10452" s="13" t="s">
        <v>24</v>
      </c>
      <c r="E10452" s="13" t="s">
        <v>25</v>
      </c>
      <c r="F10452" s="919" t="s">
        <v>17</v>
      </c>
      <c r="G10452" s="919"/>
      <c r="H10452" s="920"/>
      <c r="I10452" s="920"/>
      <c r="J10452" s="920"/>
      <c r="K10452" s="920"/>
      <c r="L10452" s="920"/>
    </row>
    <row r="10453" spans="1:12" s="1" customFormat="1" ht="26.25" customHeight="1" x14ac:dyDescent="0.15">
      <c r="A10453" s="918"/>
      <c r="B10453" s="921" t="s">
        <v>5435</v>
      </c>
      <c r="C10453" s="922" t="s">
        <v>5436</v>
      </c>
      <c r="D10453" s="923">
        <v>43595</v>
      </c>
      <c r="E10453" s="921" t="s">
        <v>977</v>
      </c>
      <c r="F10453" s="921" t="s">
        <v>982</v>
      </c>
      <c r="G10453" s="921"/>
      <c r="H10453" s="924" t="s">
        <v>30</v>
      </c>
      <c r="I10453" s="924"/>
      <c r="J10453" s="14" t="s">
        <v>31</v>
      </c>
      <c r="K10453" s="14" t="s">
        <v>32</v>
      </c>
      <c r="L10453" s="16">
        <v>493</v>
      </c>
    </row>
    <row r="10454" spans="1:12" s="1" customFormat="1" ht="134.25" customHeight="1" x14ac:dyDescent="0.15">
      <c r="A10454" s="918"/>
      <c r="B10454" s="921"/>
      <c r="C10454" s="922"/>
      <c r="D10454" s="923"/>
      <c r="E10454" s="921"/>
      <c r="F10454" s="921"/>
      <c r="G10454" s="921"/>
      <c r="H10454" s="924" t="s">
        <v>33</v>
      </c>
      <c r="I10454" s="924"/>
      <c r="J10454" s="14" t="s">
        <v>31</v>
      </c>
      <c r="K10454" s="14" t="s">
        <v>32</v>
      </c>
      <c r="L10454" s="16">
        <v>245.6</v>
      </c>
    </row>
    <row r="10455" spans="1:12" s="1" customFormat="1" ht="24" customHeight="1" x14ac:dyDescent="0.15">
      <c r="A10455" s="918"/>
      <c r="B10455" s="9" t="s">
        <v>34</v>
      </c>
      <c r="C10455" s="13" t="s">
        <v>35</v>
      </c>
      <c r="D10455" s="13" t="s">
        <v>36</v>
      </c>
      <c r="E10455" s="13" t="s">
        <v>37</v>
      </c>
      <c r="F10455" s="920"/>
      <c r="G10455" s="920"/>
      <c r="H10455" s="924" t="s">
        <v>38</v>
      </c>
      <c r="I10455" s="924"/>
      <c r="J10455" s="921" t="s">
        <v>31</v>
      </c>
      <c r="K10455" s="921" t="s">
        <v>32</v>
      </c>
      <c r="L10455" s="925">
        <v>48</v>
      </c>
    </row>
    <row r="10456" spans="1:12" s="1" customFormat="1" ht="24" customHeight="1" x14ac:dyDescent="0.15">
      <c r="A10456" s="918"/>
      <c r="B10456" s="14" t="s">
        <v>45</v>
      </c>
      <c r="C10456" s="14" t="s">
        <v>982</v>
      </c>
      <c r="D10456" s="15">
        <v>43599</v>
      </c>
      <c r="E10456" s="14" t="s">
        <v>1122</v>
      </c>
      <c r="F10456" s="920"/>
      <c r="G10456" s="920"/>
      <c r="H10456" s="924"/>
      <c r="I10456" s="924"/>
      <c r="J10456" s="921"/>
      <c r="K10456" s="921"/>
      <c r="L10456" s="925"/>
    </row>
    <row r="10457" spans="1:12" s="1" customFormat="1" ht="24" customHeight="1" x14ac:dyDescent="0.15">
      <c r="A10457" s="918">
        <v>1948</v>
      </c>
      <c r="B10457" s="9" t="s">
        <v>22</v>
      </c>
      <c r="C10457" s="13" t="s">
        <v>23</v>
      </c>
      <c r="D10457" s="13" t="s">
        <v>24</v>
      </c>
      <c r="E10457" s="13" t="s">
        <v>25</v>
      </c>
      <c r="F10457" s="919" t="s">
        <v>17</v>
      </c>
      <c r="G10457" s="919"/>
      <c r="H10457" s="920"/>
      <c r="I10457" s="920"/>
      <c r="J10457" s="920"/>
      <c r="K10457" s="920"/>
      <c r="L10457" s="920"/>
    </row>
    <row r="10458" spans="1:12" s="1" customFormat="1" ht="26.25" customHeight="1" x14ac:dyDescent="0.15">
      <c r="A10458" s="918"/>
      <c r="B10458" s="921" t="s">
        <v>5437</v>
      </c>
      <c r="C10458" s="922" t="s">
        <v>5438</v>
      </c>
      <c r="D10458" s="923">
        <v>43599</v>
      </c>
      <c r="E10458" s="921" t="s">
        <v>1164</v>
      </c>
      <c r="F10458" s="921" t="s">
        <v>2110</v>
      </c>
      <c r="G10458" s="921"/>
      <c r="H10458" s="924" t="s">
        <v>30</v>
      </c>
      <c r="I10458" s="924"/>
      <c r="J10458" s="14" t="s">
        <v>31</v>
      </c>
      <c r="K10458" s="14" t="s">
        <v>32</v>
      </c>
      <c r="L10458" s="16">
        <v>268</v>
      </c>
    </row>
    <row r="10459" spans="1:12" s="1" customFormat="1" ht="207.75" customHeight="1" x14ac:dyDescent="0.15">
      <c r="A10459" s="918"/>
      <c r="B10459" s="921"/>
      <c r="C10459" s="922"/>
      <c r="D10459" s="923"/>
      <c r="E10459" s="921"/>
      <c r="F10459" s="921"/>
      <c r="G10459" s="921"/>
      <c r="H10459" s="924" t="s">
        <v>33</v>
      </c>
      <c r="I10459" s="924"/>
      <c r="J10459" s="14" t="s">
        <v>31</v>
      </c>
      <c r="K10459" s="14" t="s">
        <v>32</v>
      </c>
      <c r="L10459" s="16">
        <v>1541.53</v>
      </c>
    </row>
    <row r="10460" spans="1:12" s="1" customFormat="1" ht="24" customHeight="1" x14ac:dyDescent="0.15">
      <c r="A10460" s="918"/>
      <c r="B10460" s="9" t="s">
        <v>34</v>
      </c>
      <c r="C10460" s="13" t="s">
        <v>35</v>
      </c>
      <c r="D10460" s="13" t="s">
        <v>36</v>
      </c>
      <c r="E10460" s="13" t="s">
        <v>37</v>
      </c>
      <c r="F10460" s="920"/>
      <c r="G10460" s="920"/>
      <c r="H10460" s="924" t="s">
        <v>38</v>
      </c>
      <c r="I10460" s="924"/>
      <c r="J10460" s="921" t="s">
        <v>31</v>
      </c>
      <c r="K10460" s="921" t="s">
        <v>31</v>
      </c>
      <c r="L10460" s="925">
        <v>0</v>
      </c>
    </row>
    <row r="10461" spans="1:12" s="1" customFormat="1" ht="24" customHeight="1" x14ac:dyDescent="0.15">
      <c r="A10461" s="918"/>
      <c r="B10461" s="14" t="s">
        <v>45</v>
      </c>
      <c r="C10461" s="14" t="s">
        <v>2110</v>
      </c>
      <c r="D10461" s="15">
        <v>43605</v>
      </c>
      <c r="E10461" s="14" t="s">
        <v>3080</v>
      </c>
      <c r="F10461" s="920"/>
      <c r="G10461" s="920"/>
      <c r="H10461" s="924"/>
      <c r="I10461" s="924"/>
      <c r="J10461" s="921"/>
      <c r="K10461" s="921"/>
      <c r="L10461" s="925"/>
    </row>
    <row r="10462" spans="1:12" s="1" customFormat="1" ht="24" customHeight="1" x14ac:dyDescent="0.15">
      <c r="A10462" s="918">
        <v>1949</v>
      </c>
      <c r="B10462" s="9" t="s">
        <v>22</v>
      </c>
      <c r="C10462" s="13" t="s">
        <v>23</v>
      </c>
      <c r="D10462" s="13" t="s">
        <v>24</v>
      </c>
      <c r="E10462" s="13" t="s">
        <v>25</v>
      </c>
      <c r="F10462" s="919" t="s">
        <v>17</v>
      </c>
      <c r="G10462" s="919"/>
      <c r="H10462" s="920"/>
      <c r="I10462" s="920"/>
      <c r="J10462" s="920"/>
      <c r="K10462" s="920"/>
      <c r="L10462" s="920"/>
    </row>
    <row r="10463" spans="1:12" s="1" customFormat="1" ht="26.25" customHeight="1" x14ac:dyDescent="0.15">
      <c r="A10463" s="918"/>
      <c r="B10463" s="921" t="s">
        <v>5439</v>
      </c>
      <c r="C10463" s="921" t="s">
        <v>5440</v>
      </c>
      <c r="D10463" s="923">
        <v>43690</v>
      </c>
      <c r="E10463" s="921" t="s">
        <v>917</v>
      </c>
      <c r="F10463" s="921" t="s">
        <v>918</v>
      </c>
      <c r="G10463" s="921"/>
      <c r="H10463" s="924" t="s">
        <v>30</v>
      </c>
      <c r="I10463" s="924"/>
      <c r="J10463" s="14" t="s">
        <v>31</v>
      </c>
      <c r="K10463" s="14" t="s">
        <v>32</v>
      </c>
      <c r="L10463" s="16">
        <v>347.46</v>
      </c>
    </row>
    <row r="10464" spans="1:12" s="1" customFormat="1" ht="81.75" customHeight="1" x14ac:dyDescent="0.15">
      <c r="A10464" s="918"/>
      <c r="B10464" s="921"/>
      <c r="C10464" s="921"/>
      <c r="D10464" s="923"/>
      <c r="E10464" s="921"/>
      <c r="F10464" s="921"/>
      <c r="G10464" s="921"/>
      <c r="H10464" s="924" t="s">
        <v>33</v>
      </c>
      <c r="I10464" s="924"/>
      <c r="J10464" s="14" t="s">
        <v>31</v>
      </c>
      <c r="K10464" s="14" t="s">
        <v>32</v>
      </c>
      <c r="L10464" s="16">
        <v>2302.16</v>
      </c>
    </row>
    <row r="10465" spans="1:12" s="1" customFormat="1" ht="24" customHeight="1" x14ac:dyDescent="0.15">
      <c r="A10465" s="918"/>
      <c r="B10465" s="9" t="s">
        <v>34</v>
      </c>
      <c r="C10465" s="13" t="s">
        <v>35</v>
      </c>
      <c r="D10465" s="13" t="s">
        <v>36</v>
      </c>
      <c r="E10465" s="13" t="s">
        <v>37</v>
      </c>
      <c r="F10465" s="920"/>
      <c r="G10465" s="920"/>
      <c r="H10465" s="924" t="s">
        <v>38</v>
      </c>
      <c r="I10465" s="924"/>
      <c r="J10465" s="921" t="s">
        <v>31</v>
      </c>
      <c r="K10465" s="921" t="s">
        <v>32</v>
      </c>
      <c r="L10465" s="925">
        <v>396.52</v>
      </c>
    </row>
    <row r="10466" spans="1:12" s="1" customFormat="1" ht="24" customHeight="1" x14ac:dyDescent="0.15">
      <c r="A10466" s="918"/>
      <c r="B10466" s="14" t="s">
        <v>105</v>
      </c>
      <c r="C10466" s="14" t="s">
        <v>918</v>
      </c>
      <c r="D10466" s="15">
        <v>43697</v>
      </c>
      <c r="E10466" s="14" t="s">
        <v>5441</v>
      </c>
      <c r="F10466" s="920"/>
      <c r="G10466" s="920"/>
      <c r="H10466" s="924"/>
      <c r="I10466" s="924"/>
      <c r="J10466" s="921"/>
      <c r="K10466" s="921"/>
      <c r="L10466" s="925"/>
    </row>
    <row r="10467" spans="1:12" s="1" customFormat="1" ht="24" customHeight="1" x14ac:dyDescent="0.15">
      <c r="A10467" s="918">
        <v>1950</v>
      </c>
      <c r="B10467" s="9" t="s">
        <v>22</v>
      </c>
      <c r="C10467" s="13" t="s">
        <v>23</v>
      </c>
      <c r="D10467" s="13" t="s">
        <v>24</v>
      </c>
      <c r="E10467" s="13" t="s">
        <v>25</v>
      </c>
      <c r="F10467" s="919" t="s">
        <v>17</v>
      </c>
      <c r="G10467" s="919"/>
      <c r="H10467" s="920"/>
      <c r="I10467" s="920"/>
      <c r="J10467" s="920"/>
      <c r="K10467" s="920"/>
      <c r="L10467" s="920"/>
    </row>
    <row r="10468" spans="1:12" s="1" customFormat="1" ht="26.25" customHeight="1" x14ac:dyDescent="0.15">
      <c r="A10468" s="918"/>
      <c r="B10468" s="921" t="s">
        <v>5442</v>
      </c>
      <c r="C10468" s="922" t="s">
        <v>5443</v>
      </c>
      <c r="D10468" s="923">
        <v>43730</v>
      </c>
      <c r="E10468" s="921" t="s">
        <v>1060</v>
      </c>
      <c r="F10468" s="921" t="s">
        <v>958</v>
      </c>
      <c r="G10468" s="921"/>
      <c r="H10468" s="924" t="s">
        <v>30</v>
      </c>
      <c r="I10468" s="924"/>
      <c r="J10468" s="14" t="s">
        <v>31</v>
      </c>
      <c r="K10468" s="14" t="s">
        <v>31</v>
      </c>
      <c r="L10468" s="16">
        <v>0</v>
      </c>
    </row>
    <row r="10469" spans="1:12" s="1" customFormat="1" ht="409.2" customHeight="1" x14ac:dyDescent="0.15">
      <c r="A10469" s="918"/>
      <c r="B10469" s="921"/>
      <c r="C10469" s="922"/>
      <c r="D10469" s="923"/>
      <c r="E10469" s="921"/>
      <c r="F10469" s="921"/>
      <c r="G10469" s="921"/>
      <c r="H10469" s="924" t="s">
        <v>33</v>
      </c>
      <c r="I10469" s="924"/>
      <c r="J10469" s="921" t="s">
        <v>31</v>
      </c>
      <c r="K10469" s="921" t="s">
        <v>31</v>
      </c>
      <c r="L10469" s="925">
        <v>0</v>
      </c>
    </row>
    <row r="10470" spans="1:12" s="1" customFormat="1" ht="19.350000000000001" customHeight="1" x14ac:dyDescent="0.15">
      <c r="A10470" s="918"/>
      <c r="B10470" s="921"/>
      <c r="C10470" s="922"/>
      <c r="D10470" s="923"/>
      <c r="E10470" s="921"/>
      <c r="F10470" s="921"/>
      <c r="G10470" s="921"/>
      <c r="H10470" s="924"/>
      <c r="I10470" s="924"/>
      <c r="J10470" s="921"/>
      <c r="K10470" s="921"/>
      <c r="L10470" s="925"/>
    </row>
    <row r="10471" spans="1:12" s="1" customFormat="1" ht="24" customHeight="1" x14ac:dyDescent="0.15">
      <c r="A10471" s="918"/>
      <c r="B10471" s="9" t="s">
        <v>34</v>
      </c>
      <c r="C10471" s="13" t="s">
        <v>35</v>
      </c>
      <c r="D10471" s="13" t="s">
        <v>36</v>
      </c>
      <c r="E10471" s="13" t="s">
        <v>37</v>
      </c>
      <c r="F10471" s="920"/>
      <c r="G10471" s="920"/>
      <c r="H10471" s="924" t="s">
        <v>38</v>
      </c>
      <c r="I10471" s="924"/>
      <c r="J10471" s="921" t="s">
        <v>31</v>
      </c>
      <c r="K10471" s="921" t="s">
        <v>32</v>
      </c>
      <c r="L10471" s="925">
        <v>500</v>
      </c>
    </row>
    <row r="10472" spans="1:12" s="1" customFormat="1" ht="24" customHeight="1" x14ac:dyDescent="0.15">
      <c r="A10472" s="918"/>
      <c r="B10472" s="14" t="s">
        <v>39</v>
      </c>
      <c r="C10472" s="14" t="s">
        <v>958</v>
      </c>
      <c r="D10472" s="15">
        <v>43736</v>
      </c>
      <c r="E10472" s="14" t="s">
        <v>1772</v>
      </c>
      <c r="F10472" s="920"/>
      <c r="G10472" s="920"/>
      <c r="H10472" s="924"/>
      <c r="I10472" s="924"/>
      <c r="J10472" s="921"/>
      <c r="K10472" s="921"/>
      <c r="L10472" s="925"/>
    </row>
    <row r="10473" spans="1:12" s="1" customFormat="1" ht="24" customHeight="1" x14ac:dyDescent="0.15">
      <c r="A10473" s="918">
        <v>1951</v>
      </c>
      <c r="B10473" s="9" t="s">
        <v>22</v>
      </c>
      <c r="C10473" s="13" t="s">
        <v>23</v>
      </c>
      <c r="D10473" s="13" t="s">
        <v>24</v>
      </c>
      <c r="E10473" s="13" t="s">
        <v>25</v>
      </c>
      <c r="F10473" s="919" t="s">
        <v>17</v>
      </c>
      <c r="G10473" s="919"/>
      <c r="H10473" s="920"/>
      <c r="I10473" s="920"/>
      <c r="J10473" s="920"/>
      <c r="K10473" s="920"/>
      <c r="L10473" s="920"/>
    </row>
    <row r="10474" spans="1:12" s="1" customFormat="1" ht="26.25" customHeight="1" x14ac:dyDescent="0.15">
      <c r="A10474" s="918"/>
      <c r="B10474" s="921" t="s">
        <v>5444</v>
      </c>
      <c r="C10474" s="922" t="s">
        <v>5445</v>
      </c>
      <c r="D10474" s="923">
        <v>43640</v>
      </c>
      <c r="E10474" s="921" t="s">
        <v>5446</v>
      </c>
      <c r="F10474" s="921" t="s">
        <v>2429</v>
      </c>
      <c r="G10474" s="921"/>
      <c r="H10474" s="924" t="s">
        <v>30</v>
      </c>
      <c r="I10474" s="924"/>
      <c r="J10474" s="14" t="s">
        <v>31</v>
      </c>
      <c r="K10474" s="14" t="s">
        <v>32</v>
      </c>
      <c r="L10474" s="16">
        <v>3454</v>
      </c>
    </row>
    <row r="10475" spans="1:12" s="1" customFormat="1" ht="409.2" customHeight="1" x14ac:dyDescent="0.15">
      <c r="A10475" s="918"/>
      <c r="B10475" s="921"/>
      <c r="C10475" s="922"/>
      <c r="D10475" s="923"/>
      <c r="E10475" s="921"/>
      <c r="F10475" s="921"/>
      <c r="G10475" s="921"/>
      <c r="H10475" s="924" t="s">
        <v>33</v>
      </c>
      <c r="I10475" s="924"/>
      <c r="J10475" s="921" t="s">
        <v>31</v>
      </c>
      <c r="K10475" s="921" t="s">
        <v>31</v>
      </c>
      <c r="L10475" s="925">
        <v>0</v>
      </c>
    </row>
    <row r="10476" spans="1:12" s="1" customFormat="1" ht="134.85" customHeight="1" x14ac:dyDescent="0.15">
      <c r="A10476" s="918"/>
      <c r="B10476" s="921"/>
      <c r="C10476" s="922"/>
      <c r="D10476" s="923"/>
      <c r="E10476" s="921"/>
      <c r="F10476" s="921"/>
      <c r="G10476" s="921"/>
      <c r="H10476" s="924"/>
      <c r="I10476" s="924"/>
      <c r="J10476" s="921"/>
      <c r="K10476" s="921"/>
      <c r="L10476" s="925"/>
    </row>
    <row r="10477" spans="1:12" s="1" customFormat="1" ht="24" customHeight="1" x14ac:dyDescent="0.15">
      <c r="A10477" s="918"/>
      <c r="B10477" s="9" t="s">
        <v>34</v>
      </c>
      <c r="C10477" s="13" t="s">
        <v>35</v>
      </c>
      <c r="D10477" s="13" t="s">
        <v>36</v>
      </c>
      <c r="E10477" s="13" t="s">
        <v>37</v>
      </c>
      <c r="F10477" s="920"/>
      <c r="G10477" s="920"/>
      <c r="H10477" s="924" t="s">
        <v>38</v>
      </c>
      <c r="I10477" s="924"/>
      <c r="J10477" s="921" t="s">
        <v>31</v>
      </c>
      <c r="K10477" s="921" t="s">
        <v>31</v>
      </c>
      <c r="L10477" s="925">
        <v>0</v>
      </c>
    </row>
    <row r="10478" spans="1:12" s="1" customFormat="1" ht="24" customHeight="1" x14ac:dyDescent="0.15">
      <c r="A10478" s="918"/>
      <c r="B10478" s="14" t="s">
        <v>31</v>
      </c>
      <c r="C10478" s="14" t="s">
        <v>2429</v>
      </c>
      <c r="D10478" s="15">
        <v>43656</v>
      </c>
      <c r="E10478" s="14" t="s">
        <v>5447</v>
      </c>
      <c r="F10478" s="920"/>
      <c r="G10478" s="920"/>
      <c r="H10478" s="924"/>
      <c r="I10478" s="924"/>
      <c r="J10478" s="921"/>
      <c r="K10478" s="921"/>
      <c r="L10478" s="925"/>
    </row>
    <row r="10479" spans="1:12" s="1" customFormat="1" ht="24" customHeight="1" x14ac:dyDescent="0.15">
      <c r="A10479" s="918">
        <v>1952</v>
      </c>
      <c r="B10479" s="9" t="s">
        <v>22</v>
      </c>
      <c r="C10479" s="13" t="s">
        <v>23</v>
      </c>
      <c r="D10479" s="13" t="s">
        <v>24</v>
      </c>
      <c r="E10479" s="13" t="s">
        <v>25</v>
      </c>
      <c r="F10479" s="919" t="s">
        <v>17</v>
      </c>
      <c r="G10479" s="919"/>
      <c r="H10479" s="920"/>
      <c r="I10479" s="920"/>
      <c r="J10479" s="920"/>
      <c r="K10479" s="920"/>
      <c r="L10479" s="920"/>
    </row>
    <row r="10480" spans="1:12" s="1" customFormat="1" ht="26.25" customHeight="1" x14ac:dyDescent="0.15">
      <c r="A10480" s="918"/>
      <c r="B10480" s="921" t="s">
        <v>5448</v>
      </c>
      <c r="C10480" s="922" t="s">
        <v>5449</v>
      </c>
      <c r="D10480" s="923">
        <v>43731</v>
      </c>
      <c r="E10480" s="921" t="s">
        <v>53</v>
      </c>
      <c r="F10480" s="921" t="s">
        <v>1000</v>
      </c>
      <c r="G10480" s="921"/>
      <c r="H10480" s="924" t="s">
        <v>30</v>
      </c>
      <c r="I10480" s="924"/>
      <c r="J10480" s="14" t="s">
        <v>31</v>
      </c>
      <c r="K10480" s="14" t="s">
        <v>32</v>
      </c>
      <c r="L10480" s="16">
        <v>723</v>
      </c>
    </row>
    <row r="10481" spans="1:12" s="1" customFormat="1" ht="302.25" customHeight="1" x14ac:dyDescent="0.15">
      <c r="A10481" s="918"/>
      <c r="B10481" s="921"/>
      <c r="C10481" s="922"/>
      <c r="D10481" s="923"/>
      <c r="E10481" s="921"/>
      <c r="F10481" s="921"/>
      <c r="G10481" s="921"/>
      <c r="H10481" s="924" t="s">
        <v>33</v>
      </c>
      <c r="I10481" s="924"/>
      <c r="J10481" s="14" t="s">
        <v>31</v>
      </c>
      <c r="K10481" s="14" t="s">
        <v>31</v>
      </c>
      <c r="L10481" s="16">
        <v>0</v>
      </c>
    </row>
    <row r="10482" spans="1:12" s="1" customFormat="1" ht="24" customHeight="1" x14ac:dyDescent="0.15">
      <c r="A10482" s="918"/>
      <c r="B10482" s="9" t="s">
        <v>34</v>
      </c>
      <c r="C10482" s="13" t="s">
        <v>35</v>
      </c>
      <c r="D10482" s="13" t="s">
        <v>36</v>
      </c>
      <c r="E10482" s="13" t="s">
        <v>37</v>
      </c>
      <c r="F10482" s="920"/>
      <c r="G10482" s="920"/>
      <c r="H10482" s="924" t="s">
        <v>38</v>
      </c>
      <c r="I10482" s="924"/>
      <c r="J10482" s="921" t="s">
        <v>31</v>
      </c>
      <c r="K10482" s="921" t="s">
        <v>31</v>
      </c>
      <c r="L10482" s="925">
        <v>0</v>
      </c>
    </row>
    <row r="10483" spans="1:12" s="1" customFormat="1" ht="24" customHeight="1" x14ac:dyDescent="0.15">
      <c r="A10483" s="918"/>
      <c r="B10483" s="14" t="s">
        <v>39</v>
      </c>
      <c r="C10483" s="14" t="s">
        <v>1000</v>
      </c>
      <c r="D10483" s="15">
        <v>43733</v>
      </c>
      <c r="E10483" s="14" t="s">
        <v>5450</v>
      </c>
      <c r="F10483" s="920"/>
      <c r="G10483" s="920"/>
      <c r="H10483" s="924"/>
      <c r="I10483" s="924"/>
      <c r="J10483" s="921"/>
      <c r="K10483" s="921"/>
      <c r="L10483" s="925"/>
    </row>
    <row r="10484" spans="1:12" s="1" customFormat="1" ht="24" customHeight="1" x14ac:dyDescent="0.15">
      <c r="A10484" s="918">
        <v>1953</v>
      </c>
      <c r="B10484" s="9" t="s">
        <v>22</v>
      </c>
      <c r="C10484" s="13" t="s">
        <v>23</v>
      </c>
      <c r="D10484" s="13" t="s">
        <v>24</v>
      </c>
      <c r="E10484" s="13" t="s">
        <v>25</v>
      </c>
      <c r="F10484" s="919" t="s">
        <v>17</v>
      </c>
      <c r="G10484" s="919"/>
      <c r="H10484" s="920"/>
      <c r="I10484" s="920"/>
      <c r="J10484" s="920"/>
      <c r="K10484" s="920"/>
      <c r="L10484" s="920"/>
    </row>
    <row r="10485" spans="1:12" s="1" customFormat="1" ht="26.25" customHeight="1" x14ac:dyDescent="0.15">
      <c r="A10485" s="918"/>
      <c r="B10485" s="921" t="s">
        <v>5451</v>
      </c>
      <c r="C10485" s="922" t="s">
        <v>5452</v>
      </c>
      <c r="D10485" s="923">
        <v>43633</v>
      </c>
      <c r="E10485" s="921" t="s">
        <v>298</v>
      </c>
      <c r="F10485" s="921" t="s">
        <v>607</v>
      </c>
      <c r="G10485" s="921"/>
      <c r="H10485" s="924" t="s">
        <v>30</v>
      </c>
      <c r="I10485" s="924"/>
      <c r="J10485" s="14" t="s">
        <v>31</v>
      </c>
      <c r="K10485" s="14" t="s">
        <v>31</v>
      </c>
      <c r="L10485" s="16">
        <v>0</v>
      </c>
    </row>
    <row r="10486" spans="1:12" s="1" customFormat="1" ht="155.25" customHeight="1" x14ac:dyDescent="0.15">
      <c r="A10486" s="918"/>
      <c r="B10486" s="921"/>
      <c r="C10486" s="922"/>
      <c r="D10486" s="923"/>
      <c r="E10486" s="921"/>
      <c r="F10486" s="921"/>
      <c r="G10486" s="921"/>
      <c r="H10486" s="924" t="s">
        <v>33</v>
      </c>
      <c r="I10486" s="924"/>
      <c r="J10486" s="14" t="s">
        <v>31</v>
      </c>
      <c r="K10486" s="14" t="s">
        <v>32</v>
      </c>
      <c r="L10486" s="16">
        <v>331.6</v>
      </c>
    </row>
    <row r="10487" spans="1:12" s="1" customFormat="1" ht="24" customHeight="1" x14ac:dyDescent="0.15">
      <c r="A10487" s="918"/>
      <c r="B10487" s="9" t="s">
        <v>34</v>
      </c>
      <c r="C10487" s="13" t="s">
        <v>35</v>
      </c>
      <c r="D10487" s="13" t="s">
        <v>36</v>
      </c>
      <c r="E10487" s="13" t="s">
        <v>37</v>
      </c>
      <c r="F10487" s="920"/>
      <c r="G10487" s="920"/>
      <c r="H10487" s="924" t="s">
        <v>38</v>
      </c>
      <c r="I10487" s="924"/>
      <c r="J10487" s="921" t="s">
        <v>31</v>
      </c>
      <c r="K10487" s="921" t="s">
        <v>32</v>
      </c>
      <c r="L10487" s="925">
        <v>1099</v>
      </c>
    </row>
    <row r="10488" spans="1:12" s="1" customFormat="1" ht="24" customHeight="1" x14ac:dyDescent="0.15">
      <c r="A10488" s="918"/>
      <c r="B10488" s="14" t="s">
        <v>39</v>
      </c>
      <c r="C10488" s="14" t="s">
        <v>607</v>
      </c>
      <c r="D10488" s="15">
        <v>43635</v>
      </c>
      <c r="E10488" s="14" t="s">
        <v>525</v>
      </c>
      <c r="F10488" s="920"/>
      <c r="G10488" s="920"/>
      <c r="H10488" s="924"/>
      <c r="I10488" s="924"/>
      <c r="J10488" s="921"/>
      <c r="K10488" s="921"/>
      <c r="L10488" s="925"/>
    </row>
    <row r="10489" spans="1:12" s="1" customFormat="1" ht="24" customHeight="1" x14ac:dyDescent="0.15">
      <c r="A10489" s="918">
        <v>1954</v>
      </c>
      <c r="B10489" s="9" t="s">
        <v>22</v>
      </c>
      <c r="C10489" s="13" t="s">
        <v>23</v>
      </c>
      <c r="D10489" s="13" t="s">
        <v>24</v>
      </c>
      <c r="E10489" s="13" t="s">
        <v>25</v>
      </c>
      <c r="F10489" s="919" t="s">
        <v>17</v>
      </c>
      <c r="G10489" s="919"/>
      <c r="H10489" s="920"/>
      <c r="I10489" s="920"/>
      <c r="J10489" s="920"/>
      <c r="K10489" s="920"/>
      <c r="L10489" s="920"/>
    </row>
    <row r="10490" spans="1:12" s="1" customFormat="1" ht="26.25" customHeight="1" x14ac:dyDescent="0.15">
      <c r="A10490" s="918"/>
      <c r="B10490" s="921" t="s">
        <v>5453</v>
      </c>
      <c r="C10490" s="922" t="s">
        <v>5454</v>
      </c>
      <c r="D10490" s="923">
        <v>43570</v>
      </c>
      <c r="E10490" s="921" t="s">
        <v>2295</v>
      </c>
      <c r="F10490" s="921" t="s">
        <v>2296</v>
      </c>
      <c r="G10490" s="921"/>
      <c r="H10490" s="924" t="s">
        <v>30</v>
      </c>
      <c r="I10490" s="924"/>
      <c r="J10490" s="14" t="s">
        <v>31</v>
      </c>
      <c r="K10490" s="14" t="s">
        <v>32</v>
      </c>
      <c r="L10490" s="16">
        <v>868</v>
      </c>
    </row>
    <row r="10491" spans="1:12" s="1" customFormat="1" ht="409.2" customHeight="1" x14ac:dyDescent="0.15">
      <c r="A10491" s="918"/>
      <c r="B10491" s="921"/>
      <c r="C10491" s="922"/>
      <c r="D10491" s="923"/>
      <c r="E10491" s="921"/>
      <c r="F10491" s="921"/>
      <c r="G10491" s="921"/>
      <c r="H10491" s="924" t="s">
        <v>33</v>
      </c>
      <c r="I10491" s="924"/>
      <c r="J10491" s="921" t="s">
        <v>31</v>
      </c>
      <c r="K10491" s="921" t="s">
        <v>32</v>
      </c>
      <c r="L10491" s="925">
        <v>1615.49</v>
      </c>
    </row>
    <row r="10492" spans="1:12" s="1" customFormat="1" ht="40.35" customHeight="1" x14ac:dyDescent="0.15">
      <c r="A10492" s="918"/>
      <c r="B10492" s="921"/>
      <c r="C10492" s="922"/>
      <c r="D10492" s="923"/>
      <c r="E10492" s="921"/>
      <c r="F10492" s="921"/>
      <c r="G10492" s="921"/>
      <c r="H10492" s="924"/>
      <c r="I10492" s="924"/>
      <c r="J10492" s="921"/>
      <c r="K10492" s="921"/>
      <c r="L10492" s="925"/>
    </row>
    <row r="10493" spans="1:12" s="1" customFormat="1" ht="24" customHeight="1" x14ac:dyDescent="0.15">
      <c r="A10493" s="918"/>
      <c r="B10493" s="9" t="s">
        <v>34</v>
      </c>
      <c r="C10493" s="13" t="s">
        <v>35</v>
      </c>
      <c r="D10493" s="13" t="s">
        <v>36</v>
      </c>
      <c r="E10493" s="13" t="s">
        <v>37</v>
      </c>
      <c r="F10493" s="920"/>
      <c r="G10493" s="920"/>
      <c r="H10493" s="924" t="s">
        <v>38</v>
      </c>
      <c r="I10493" s="924"/>
      <c r="J10493" s="921" t="s">
        <v>31</v>
      </c>
      <c r="K10493" s="921" t="s">
        <v>31</v>
      </c>
      <c r="L10493" s="925">
        <v>0</v>
      </c>
    </row>
    <row r="10494" spans="1:12" s="1" customFormat="1" ht="24" customHeight="1" x14ac:dyDescent="0.15">
      <c r="A10494" s="918"/>
      <c r="B10494" s="14" t="s">
        <v>141</v>
      </c>
      <c r="C10494" s="14" t="s">
        <v>2296</v>
      </c>
      <c r="D10494" s="15">
        <v>43575</v>
      </c>
      <c r="E10494" s="14" t="s">
        <v>3196</v>
      </c>
      <c r="F10494" s="920"/>
      <c r="G10494" s="920"/>
      <c r="H10494" s="924"/>
      <c r="I10494" s="924"/>
      <c r="J10494" s="921"/>
      <c r="K10494" s="921"/>
      <c r="L10494" s="925"/>
    </row>
    <row r="10495" spans="1:12" s="1" customFormat="1" ht="24" customHeight="1" x14ac:dyDescent="0.15">
      <c r="A10495" s="918">
        <v>1955</v>
      </c>
      <c r="B10495" s="9" t="s">
        <v>22</v>
      </c>
      <c r="C10495" s="13" t="s">
        <v>23</v>
      </c>
      <c r="D10495" s="13" t="s">
        <v>24</v>
      </c>
      <c r="E10495" s="13" t="s">
        <v>25</v>
      </c>
      <c r="F10495" s="919" t="s">
        <v>17</v>
      </c>
      <c r="G10495" s="919"/>
      <c r="H10495" s="920"/>
      <c r="I10495" s="920"/>
      <c r="J10495" s="920"/>
      <c r="K10495" s="920"/>
      <c r="L10495" s="920"/>
    </row>
    <row r="10496" spans="1:12" s="1" customFormat="1" ht="26.25" customHeight="1" x14ac:dyDescent="0.15">
      <c r="A10496" s="918"/>
      <c r="B10496" s="921" t="s">
        <v>5455</v>
      </c>
      <c r="C10496" s="921" t="s">
        <v>5456</v>
      </c>
      <c r="D10496" s="923">
        <v>43692</v>
      </c>
      <c r="E10496" s="921" t="s">
        <v>187</v>
      </c>
      <c r="F10496" s="921" t="s">
        <v>2878</v>
      </c>
      <c r="G10496" s="921"/>
      <c r="H10496" s="924" t="s">
        <v>30</v>
      </c>
      <c r="I10496" s="924"/>
      <c r="J10496" s="14" t="s">
        <v>31</v>
      </c>
      <c r="K10496" s="14" t="s">
        <v>32</v>
      </c>
      <c r="L10496" s="16">
        <v>190.1</v>
      </c>
    </row>
    <row r="10497" spans="1:12" s="1" customFormat="1" ht="113.25" customHeight="1" x14ac:dyDescent="0.15">
      <c r="A10497" s="918"/>
      <c r="B10497" s="921"/>
      <c r="C10497" s="921"/>
      <c r="D10497" s="923"/>
      <c r="E10497" s="921"/>
      <c r="F10497" s="921"/>
      <c r="G10497" s="921"/>
      <c r="H10497" s="924" t="s">
        <v>33</v>
      </c>
      <c r="I10497" s="924"/>
      <c r="J10497" s="14" t="s">
        <v>31</v>
      </c>
      <c r="K10497" s="14" t="s">
        <v>32</v>
      </c>
      <c r="L10497" s="16">
        <v>450.6</v>
      </c>
    </row>
    <row r="10498" spans="1:12" s="1" customFormat="1" ht="24" customHeight="1" x14ac:dyDescent="0.15">
      <c r="A10498" s="918"/>
      <c r="B10498" s="9" t="s">
        <v>34</v>
      </c>
      <c r="C10498" s="13" t="s">
        <v>35</v>
      </c>
      <c r="D10498" s="13" t="s">
        <v>36</v>
      </c>
      <c r="E10498" s="13" t="s">
        <v>37</v>
      </c>
      <c r="F10498" s="920"/>
      <c r="G10498" s="920"/>
      <c r="H10498" s="924" t="s">
        <v>38</v>
      </c>
      <c r="I10498" s="924"/>
      <c r="J10498" s="921" t="s">
        <v>31</v>
      </c>
      <c r="K10498" s="921" t="s">
        <v>32</v>
      </c>
      <c r="L10498" s="925">
        <v>500</v>
      </c>
    </row>
    <row r="10499" spans="1:12" s="1" customFormat="1" ht="24" customHeight="1" x14ac:dyDescent="0.15">
      <c r="A10499" s="918"/>
      <c r="B10499" s="14" t="s">
        <v>2072</v>
      </c>
      <c r="C10499" s="14" t="s">
        <v>2878</v>
      </c>
      <c r="D10499" s="15">
        <v>43693</v>
      </c>
      <c r="E10499" s="14" t="s">
        <v>5457</v>
      </c>
      <c r="F10499" s="920"/>
      <c r="G10499" s="920"/>
      <c r="H10499" s="924"/>
      <c r="I10499" s="924"/>
      <c r="J10499" s="921"/>
      <c r="K10499" s="921"/>
      <c r="L10499" s="925"/>
    </row>
    <row r="10500" spans="1:12" s="1" customFormat="1" ht="24" customHeight="1" x14ac:dyDescent="0.15">
      <c r="A10500" s="918">
        <v>1956</v>
      </c>
      <c r="B10500" s="9" t="s">
        <v>22</v>
      </c>
      <c r="C10500" s="13" t="s">
        <v>23</v>
      </c>
      <c r="D10500" s="13" t="s">
        <v>24</v>
      </c>
      <c r="E10500" s="13" t="s">
        <v>25</v>
      </c>
      <c r="F10500" s="919" t="s">
        <v>17</v>
      </c>
      <c r="G10500" s="919"/>
      <c r="H10500" s="920"/>
      <c r="I10500" s="920"/>
      <c r="J10500" s="920"/>
      <c r="K10500" s="920"/>
      <c r="L10500" s="920"/>
    </row>
    <row r="10501" spans="1:12" s="1" customFormat="1" ht="26.25" customHeight="1" x14ac:dyDescent="0.15">
      <c r="A10501" s="918"/>
      <c r="B10501" s="921" t="s">
        <v>5458</v>
      </c>
      <c r="C10501" s="922" t="s">
        <v>5459</v>
      </c>
      <c r="D10501" s="923">
        <v>43732</v>
      </c>
      <c r="E10501" s="921" t="s">
        <v>736</v>
      </c>
      <c r="F10501" s="921" t="s">
        <v>5460</v>
      </c>
      <c r="G10501" s="921"/>
      <c r="H10501" s="924" t="s">
        <v>30</v>
      </c>
      <c r="I10501" s="924"/>
      <c r="J10501" s="14" t="s">
        <v>31</v>
      </c>
      <c r="K10501" s="14" t="s">
        <v>32</v>
      </c>
      <c r="L10501" s="16">
        <v>1619.52</v>
      </c>
    </row>
    <row r="10502" spans="1:12" s="1" customFormat="1" ht="409.2" customHeight="1" x14ac:dyDescent="0.15">
      <c r="A10502" s="918"/>
      <c r="B10502" s="921"/>
      <c r="C10502" s="922"/>
      <c r="D10502" s="923"/>
      <c r="E10502" s="921"/>
      <c r="F10502" s="921"/>
      <c r="G10502" s="921"/>
      <c r="H10502" s="924" t="s">
        <v>33</v>
      </c>
      <c r="I10502" s="924"/>
      <c r="J10502" s="921" t="s">
        <v>31</v>
      </c>
      <c r="K10502" s="921" t="s">
        <v>31</v>
      </c>
      <c r="L10502" s="925">
        <v>0</v>
      </c>
    </row>
    <row r="10503" spans="1:12" s="1" customFormat="1" ht="292.35000000000002" customHeight="1" x14ac:dyDescent="0.15">
      <c r="A10503" s="918"/>
      <c r="B10503" s="921"/>
      <c r="C10503" s="922"/>
      <c r="D10503" s="923"/>
      <c r="E10503" s="921"/>
      <c r="F10503" s="921"/>
      <c r="G10503" s="921"/>
      <c r="H10503" s="924"/>
      <c r="I10503" s="924"/>
      <c r="J10503" s="921"/>
      <c r="K10503" s="921"/>
      <c r="L10503" s="925"/>
    </row>
    <row r="10504" spans="1:12" s="1" customFormat="1" ht="24" customHeight="1" x14ac:dyDescent="0.15">
      <c r="A10504" s="918"/>
      <c r="B10504" s="9" t="s">
        <v>34</v>
      </c>
      <c r="C10504" s="13" t="s">
        <v>35</v>
      </c>
      <c r="D10504" s="13" t="s">
        <v>36</v>
      </c>
      <c r="E10504" s="13" t="s">
        <v>37</v>
      </c>
      <c r="F10504" s="920"/>
      <c r="G10504" s="920"/>
      <c r="H10504" s="924" t="s">
        <v>38</v>
      </c>
      <c r="I10504" s="924"/>
      <c r="J10504" s="921" t="s">
        <v>31</v>
      </c>
      <c r="K10504" s="921" t="s">
        <v>32</v>
      </c>
      <c r="L10504" s="925">
        <v>450.61</v>
      </c>
    </row>
    <row r="10505" spans="1:12" s="1" customFormat="1" ht="24" customHeight="1" x14ac:dyDescent="0.15">
      <c r="A10505" s="918"/>
      <c r="B10505" s="14" t="s">
        <v>204</v>
      </c>
      <c r="C10505" s="14" t="s">
        <v>5460</v>
      </c>
      <c r="D10505" s="15">
        <v>43738</v>
      </c>
      <c r="E10505" s="14" t="s">
        <v>3767</v>
      </c>
      <c r="F10505" s="920"/>
      <c r="G10505" s="920"/>
      <c r="H10505" s="924"/>
      <c r="I10505" s="924"/>
      <c r="J10505" s="921"/>
      <c r="K10505" s="921"/>
      <c r="L10505" s="925"/>
    </row>
    <row r="10506" spans="1:12" s="1" customFormat="1" ht="24" customHeight="1" x14ac:dyDescent="0.15">
      <c r="A10506" s="918">
        <v>1957</v>
      </c>
      <c r="B10506" s="9" t="s">
        <v>22</v>
      </c>
      <c r="C10506" s="13" t="s">
        <v>23</v>
      </c>
      <c r="D10506" s="13" t="s">
        <v>24</v>
      </c>
      <c r="E10506" s="13" t="s">
        <v>25</v>
      </c>
      <c r="F10506" s="919" t="s">
        <v>17</v>
      </c>
      <c r="G10506" s="919"/>
      <c r="H10506" s="920"/>
      <c r="I10506" s="920"/>
      <c r="J10506" s="920"/>
      <c r="K10506" s="920"/>
      <c r="L10506" s="920"/>
    </row>
    <row r="10507" spans="1:12" s="1" customFormat="1" ht="26.25" customHeight="1" x14ac:dyDescent="0.15">
      <c r="A10507" s="918"/>
      <c r="B10507" s="921" t="s">
        <v>5458</v>
      </c>
      <c r="C10507" s="922" t="s">
        <v>5459</v>
      </c>
      <c r="D10507" s="923">
        <v>43732</v>
      </c>
      <c r="E10507" s="921" t="s">
        <v>736</v>
      </c>
      <c r="F10507" s="921" t="s">
        <v>1588</v>
      </c>
      <c r="G10507" s="921"/>
      <c r="H10507" s="924" t="s">
        <v>30</v>
      </c>
      <c r="I10507" s="924"/>
      <c r="J10507" s="14" t="s">
        <v>31</v>
      </c>
      <c r="K10507" s="14" t="s">
        <v>31</v>
      </c>
      <c r="L10507" s="16">
        <v>0</v>
      </c>
    </row>
    <row r="10508" spans="1:12" s="1" customFormat="1" ht="409.2" customHeight="1" x14ac:dyDescent="0.15">
      <c r="A10508" s="918"/>
      <c r="B10508" s="921"/>
      <c r="C10508" s="922"/>
      <c r="D10508" s="923"/>
      <c r="E10508" s="921"/>
      <c r="F10508" s="921"/>
      <c r="G10508" s="921"/>
      <c r="H10508" s="924" t="s">
        <v>33</v>
      </c>
      <c r="I10508" s="924"/>
      <c r="J10508" s="921" t="s">
        <v>31</v>
      </c>
      <c r="K10508" s="921" t="s">
        <v>32</v>
      </c>
      <c r="L10508" s="925">
        <v>613</v>
      </c>
    </row>
    <row r="10509" spans="1:12" s="1" customFormat="1" ht="292.35000000000002" customHeight="1" x14ac:dyDescent="0.15">
      <c r="A10509" s="918"/>
      <c r="B10509" s="921"/>
      <c r="C10509" s="922"/>
      <c r="D10509" s="923"/>
      <c r="E10509" s="921"/>
      <c r="F10509" s="921"/>
      <c r="G10509" s="921"/>
      <c r="H10509" s="924"/>
      <c r="I10509" s="924"/>
      <c r="J10509" s="921"/>
      <c r="K10509" s="921"/>
      <c r="L10509" s="925"/>
    </row>
    <row r="10510" spans="1:12" s="1" customFormat="1" ht="24" customHeight="1" x14ac:dyDescent="0.15">
      <c r="A10510" s="918"/>
      <c r="B10510" s="9" t="s">
        <v>34</v>
      </c>
      <c r="C10510" s="13" t="s">
        <v>35</v>
      </c>
      <c r="D10510" s="13" t="s">
        <v>36</v>
      </c>
      <c r="E10510" s="13" t="s">
        <v>37</v>
      </c>
      <c r="F10510" s="920"/>
      <c r="G10510" s="920"/>
      <c r="H10510" s="924" t="s">
        <v>38</v>
      </c>
      <c r="I10510" s="924"/>
      <c r="J10510" s="921" t="s">
        <v>31</v>
      </c>
      <c r="K10510" s="921" t="s">
        <v>31</v>
      </c>
      <c r="L10510" s="925">
        <v>0</v>
      </c>
    </row>
    <row r="10511" spans="1:12" s="1" customFormat="1" ht="24" customHeight="1" x14ac:dyDescent="0.15">
      <c r="A10511" s="918"/>
      <c r="B10511" s="14" t="s">
        <v>204</v>
      </c>
      <c r="C10511" s="14" t="s">
        <v>1588</v>
      </c>
      <c r="D10511" s="15">
        <v>43738</v>
      </c>
      <c r="E10511" s="14" t="s">
        <v>3767</v>
      </c>
      <c r="F10511" s="920"/>
      <c r="G10511" s="920"/>
      <c r="H10511" s="924"/>
      <c r="I10511" s="924"/>
      <c r="J10511" s="921"/>
      <c r="K10511" s="921"/>
      <c r="L10511" s="925"/>
    </row>
    <row r="10512" spans="1:12" s="1" customFormat="1" ht="24" customHeight="1" x14ac:dyDescent="0.15">
      <c r="A10512" s="918">
        <v>1958</v>
      </c>
      <c r="B10512" s="9" t="s">
        <v>22</v>
      </c>
      <c r="C10512" s="13" t="s">
        <v>23</v>
      </c>
      <c r="D10512" s="13" t="s">
        <v>24</v>
      </c>
      <c r="E10512" s="13" t="s">
        <v>25</v>
      </c>
      <c r="F10512" s="919" t="s">
        <v>17</v>
      </c>
      <c r="G10512" s="919"/>
      <c r="H10512" s="920"/>
      <c r="I10512" s="920"/>
      <c r="J10512" s="920"/>
      <c r="K10512" s="920"/>
      <c r="L10512" s="920"/>
    </row>
    <row r="10513" spans="1:12" s="1" customFormat="1" ht="26.25" customHeight="1" x14ac:dyDescent="0.15">
      <c r="A10513" s="918"/>
      <c r="B10513" s="921" t="s">
        <v>5458</v>
      </c>
      <c r="C10513" s="922" t="s">
        <v>5459</v>
      </c>
      <c r="D10513" s="923">
        <v>43732</v>
      </c>
      <c r="E10513" s="921" t="s">
        <v>736</v>
      </c>
      <c r="F10513" s="921" t="s">
        <v>1127</v>
      </c>
      <c r="G10513" s="921"/>
      <c r="H10513" s="924" t="s">
        <v>30</v>
      </c>
      <c r="I10513" s="924"/>
      <c r="J10513" s="14" t="s">
        <v>31</v>
      </c>
      <c r="K10513" s="14" t="s">
        <v>31</v>
      </c>
      <c r="L10513" s="16">
        <v>0</v>
      </c>
    </row>
    <row r="10514" spans="1:12" s="1" customFormat="1" ht="409.2" customHeight="1" x14ac:dyDescent="0.15">
      <c r="A10514" s="918"/>
      <c r="B10514" s="921"/>
      <c r="C10514" s="922"/>
      <c r="D10514" s="923"/>
      <c r="E10514" s="921"/>
      <c r="F10514" s="921"/>
      <c r="G10514" s="921"/>
      <c r="H10514" s="924" t="s">
        <v>33</v>
      </c>
      <c r="I10514" s="924"/>
      <c r="J10514" s="921" t="s">
        <v>31</v>
      </c>
      <c r="K10514" s="921" t="s">
        <v>32</v>
      </c>
      <c r="L10514" s="925">
        <v>7132.63</v>
      </c>
    </row>
    <row r="10515" spans="1:12" s="1" customFormat="1" ht="292.35000000000002" customHeight="1" x14ac:dyDescent="0.15">
      <c r="A10515" s="918"/>
      <c r="B10515" s="921"/>
      <c r="C10515" s="922"/>
      <c r="D10515" s="923"/>
      <c r="E10515" s="921"/>
      <c r="F10515" s="921"/>
      <c r="G10515" s="921"/>
      <c r="H10515" s="924"/>
      <c r="I10515" s="924"/>
      <c r="J10515" s="921"/>
      <c r="K10515" s="921"/>
      <c r="L10515" s="925"/>
    </row>
    <row r="10516" spans="1:12" s="1" customFormat="1" ht="24" customHeight="1" x14ac:dyDescent="0.15">
      <c r="A10516" s="918"/>
      <c r="B10516" s="9" t="s">
        <v>34</v>
      </c>
      <c r="C10516" s="13" t="s">
        <v>35</v>
      </c>
      <c r="D10516" s="13" t="s">
        <v>36</v>
      </c>
      <c r="E10516" s="13" t="s">
        <v>37</v>
      </c>
      <c r="F10516" s="920"/>
      <c r="G10516" s="920"/>
      <c r="H10516" s="924" t="s">
        <v>38</v>
      </c>
      <c r="I10516" s="924"/>
      <c r="J10516" s="921" t="s">
        <v>31</v>
      </c>
      <c r="K10516" s="921" t="s">
        <v>31</v>
      </c>
      <c r="L10516" s="925">
        <v>0</v>
      </c>
    </row>
    <row r="10517" spans="1:12" s="1" customFormat="1" ht="24" customHeight="1" x14ac:dyDescent="0.15">
      <c r="A10517" s="918"/>
      <c r="B10517" s="14" t="s">
        <v>204</v>
      </c>
      <c r="C10517" s="14" t="s">
        <v>1127</v>
      </c>
      <c r="D10517" s="15">
        <v>43738</v>
      </c>
      <c r="E10517" s="14" t="s">
        <v>3767</v>
      </c>
      <c r="F10517" s="920"/>
      <c r="G10517" s="920"/>
      <c r="H10517" s="924"/>
      <c r="I10517" s="924"/>
      <c r="J10517" s="921"/>
      <c r="K10517" s="921"/>
      <c r="L10517" s="925"/>
    </row>
    <row r="10518" spans="1:12" s="1" customFormat="1" ht="24" customHeight="1" x14ac:dyDescent="0.15">
      <c r="A10518" s="918">
        <v>1959</v>
      </c>
      <c r="B10518" s="9" t="s">
        <v>22</v>
      </c>
      <c r="C10518" s="13" t="s">
        <v>23</v>
      </c>
      <c r="D10518" s="13" t="s">
        <v>24</v>
      </c>
      <c r="E10518" s="13" t="s">
        <v>25</v>
      </c>
      <c r="F10518" s="919" t="s">
        <v>17</v>
      </c>
      <c r="G10518" s="919"/>
      <c r="H10518" s="920"/>
      <c r="I10518" s="920"/>
      <c r="J10518" s="920"/>
      <c r="K10518" s="920"/>
      <c r="L10518" s="920"/>
    </row>
    <row r="10519" spans="1:12" s="1" customFormat="1" ht="26.25" customHeight="1" x14ac:dyDescent="0.15">
      <c r="A10519" s="918"/>
      <c r="B10519" s="921" t="s">
        <v>5461</v>
      </c>
      <c r="C10519" s="922" t="s">
        <v>5462</v>
      </c>
      <c r="D10519" s="923">
        <v>43558</v>
      </c>
      <c r="E10519" s="921" t="s">
        <v>53</v>
      </c>
      <c r="F10519" s="921" t="s">
        <v>375</v>
      </c>
      <c r="G10519" s="921"/>
      <c r="H10519" s="924" t="s">
        <v>30</v>
      </c>
      <c r="I10519" s="924"/>
      <c r="J10519" s="14" t="s">
        <v>31</v>
      </c>
      <c r="K10519" s="14" t="s">
        <v>32</v>
      </c>
      <c r="L10519" s="16">
        <v>253</v>
      </c>
    </row>
    <row r="10520" spans="1:12" s="1" customFormat="1" ht="312.75" customHeight="1" x14ac:dyDescent="0.15">
      <c r="A10520" s="918"/>
      <c r="B10520" s="921"/>
      <c r="C10520" s="922"/>
      <c r="D10520" s="923"/>
      <c r="E10520" s="921"/>
      <c r="F10520" s="921"/>
      <c r="G10520" s="921"/>
      <c r="H10520" s="924" t="s">
        <v>33</v>
      </c>
      <c r="I10520" s="924"/>
      <c r="J10520" s="14" t="s">
        <v>31</v>
      </c>
      <c r="K10520" s="14" t="s">
        <v>32</v>
      </c>
      <c r="L10520" s="16">
        <v>250</v>
      </c>
    </row>
    <row r="10521" spans="1:12" s="1" customFormat="1" ht="24" customHeight="1" x14ac:dyDescent="0.15">
      <c r="A10521" s="918"/>
      <c r="B10521" s="9" t="s">
        <v>34</v>
      </c>
      <c r="C10521" s="13" t="s">
        <v>35</v>
      </c>
      <c r="D10521" s="13" t="s">
        <v>36</v>
      </c>
      <c r="E10521" s="13" t="s">
        <v>37</v>
      </c>
      <c r="F10521" s="920"/>
      <c r="G10521" s="920"/>
      <c r="H10521" s="924" t="s">
        <v>38</v>
      </c>
      <c r="I10521" s="924"/>
      <c r="J10521" s="921" t="s">
        <v>31</v>
      </c>
      <c r="K10521" s="921" t="s">
        <v>31</v>
      </c>
      <c r="L10521" s="925">
        <v>0</v>
      </c>
    </row>
    <row r="10522" spans="1:12" s="1" customFormat="1" ht="24" customHeight="1" x14ac:dyDescent="0.15">
      <c r="A10522" s="918"/>
      <c r="B10522" s="14" t="s">
        <v>229</v>
      </c>
      <c r="C10522" s="14" t="s">
        <v>375</v>
      </c>
      <c r="D10522" s="15">
        <v>43559</v>
      </c>
      <c r="E10522" s="14" t="s">
        <v>3369</v>
      </c>
      <c r="F10522" s="920"/>
      <c r="G10522" s="920"/>
      <c r="H10522" s="924"/>
      <c r="I10522" s="924"/>
      <c r="J10522" s="921"/>
      <c r="K10522" s="921"/>
      <c r="L10522" s="925"/>
    </row>
    <row r="10523" spans="1:12" s="1" customFormat="1" ht="24" customHeight="1" x14ac:dyDescent="0.15">
      <c r="A10523" s="918">
        <v>1960</v>
      </c>
      <c r="B10523" s="9" t="s">
        <v>22</v>
      </c>
      <c r="C10523" s="13" t="s">
        <v>23</v>
      </c>
      <c r="D10523" s="13" t="s">
        <v>24</v>
      </c>
      <c r="E10523" s="13" t="s">
        <v>25</v>
      </c>
      <c r="F10523" s="919" t="s">
        <v>17</v>
      </c>
      <c r="G10523" s="919"/>
      <c r="H10523" s="920"/>
      <c r="I10523" s="920"/>
      <c r="J10523" s="920"/>
      <c r="K10523" s="920"/>
      <c r="L10523" s="920"/>
    </row>
    <row r="10524" spans="1:12" s="1" customFormat="1" ht="26.25" customHeight="1" x14ac:dyDescent="0.15">
      <c r="A10524" s="918"/>
      <c r="B10524" s="921" t="s">
        <v>5461</v>
      </c>
      <c r="C10524" s="922" t="s">
        <v>5463</v>
      </c>
      <c r="D10524" s="923">
        <v>43575</v>
      </c>
      <c r="E10524" s="921" t="s">
        <v>1035</v>
      </c>
      <c r="F10524" s="921" t="s">
        <v>3199</v>
      </c>
      <c r="G10524" s="921"/>
      <c r="H10524" s="924" t="s">
        <v>30</v>
      </c>
      <c r="I10524" s="924"/>
      <c r="J10524" s="14" t="s">
        <v>31</v>
      </c>
      <c r="K10524" s="14" t="s">
        <v>32</v>
      </c>
      <c r="L10524" s="16">
        <v>525</v>
      </c>
    </row>
    <row r="10525" spans="1:12" s="1" customFormat="1" ht="409.2" customHeight="1" x14ac:dyDescent="0.15">
      <c r="A10525" s="918"/>
      <c r="B10525" s="921"/>
      <c r="C10525" s="922"/>
      <c r="D10525" s="923"/>
      <c r="E10525" s="921"/>
      <c r="F10525" s="921"/>
      <c r="G10525" s="921"/>
      <c r="H10525" s="924" t="s">
        <v>33</v>
      </c>
      <c r="I10525" s="924"/>
      <c r="J10525" s="921" t="s">
        <v>31</v>
      </c>
      <c r="K10525" s="921" t="s">
        <v>31</v>
      </c>
      <c r="L10525" s="925">
        <v>0</v>
      </c>
    </row>
    <row r="10526" spans="1:12" s="1" customFormat="1" ht="239.85" customHeight="1" x14ac:dyDescent="0.15">
      <c r="A10526" s="918"/>
      <c r="B10526" s="921"/>
      <c r="C10526" s="922"/>
      <c r="D10526" s="923"/>
      <c r="E10526" s="921"/>
      <c r="F10526" s="921"/>
      <c r="G10526" s="921"/>
      <c r="H10526" s="924"/>
      <c r="I10526" s="924"/>
      <c r="J10526" s="921"/>
      <c r="K10526" s="921"/>
      <c r="L10526" s="925"/>
    </row>
    <row r="10527" spans="1:12" s="1" customFormat="1" ht="24" customHeight="1" x14ac:dyDescent="0.15">
      <c r="A10527" s="918"/>
      <c r="B10527" s="9" t="s">
        <v>34</v>
      </c>
      <c r="C10527" s="13" t="s">
        <v>35</v>
      </c>
      <c r="D10527" s="13" t="s">
        <v>36</v>
      </c>
      <c r="E10527" s="13" t="s">
        <v>37</v>
      </c>
      <c r="F10527" s="920"/>
      <c r="G10527" s="920"/>
      <c r="H10527" s="924" t="s">
        <v>38</v>
      </c>
      <c r="I10527" s="924"/>
      <c r="J10527" s="921" t="s">
        <v>31</v>
      </c>
      <c r="K10527" s="921" t="s">
        <v>32</v>
      </c>
      <c r="L10527" s="925">
        <v>50</v>
      </c>
    </row>
    <row r="10528" spans="1:12" s="1" customFormat="1" ht="24" customHeight="1" x14ac:dyDescent="0.15">
      <c r="A10528" s="918"/>
      <c r="B10528" s="14" t="s">
        <v>229</v>
      </c>
      <c r="C10528" s="14" t="s">
        <v>3199</v>
      </c>
      <c r="D10528" s="15">
        <v>43579</v>
      </c>
      <c r="E10528" s="14" t="s">
        <v>5464</v>
      </c>
      <c r="F10528" s="920"/>
      <c r="G10528" s="920"/>
      <c r="H10528" s="924"/>
      <c r="I10528" s="924"/>
      <c r="J10528" s="921"/>
      <c r="K10528" s="921"/>
      <c r="L10528" s="925"/>
    </row>
    <row r="10529" spans="1:12" s="1" customFormat="1" ht="24" customHeight="1" x14ac:dyDescent="0.15">
      <c r="A10529" s="918">
        <v>1961</v>
      </c>
      <c r="B10529" s="9" t="s">
        <v>22</v>
      </c>
      <c r="C10529" s="13" t="s">
        <v>23</v>
      </c>
      <c r="D10529" s="13" t="s">
        <v>24</v>
      </c>
      <c r="E10529" s="13" t="s">
        <v>25</v>
      </c>
      <c r="F10529" s="919" t="s">
        <v>17</v>
      </c>
      <c r="G10529" s="919"/>
      <c r="H10529" s="920"/>
      <c r="I10529" s="920"/>
      <c r="J10529" s="920"/>
      <c r="K10529" s="920"/>
      <c r="L10529" s="920"/>
    </row>
    <row r="10530" spans="1:12" s="1" customFormat="1" ht="26.25" customHeight="1" x14ac:dyDescent="0.15">
      <c r="A10530" s="918"/>
      <c r="B10530" s="921" t="s">
        <v>5461</v>
      </c>
      <c r="C10530" s="922" t="s">
        <v>5463</v>
      </c>
      <c r="D10530" s="923">
        <v>43575</v>
      </c>
      <c r="E10530" s="921" t="s">
        <v>1035</v>
      </c>
      <c r="F10530" s="921" t="s">
        <v>549</v>
      </c>
      <c r="G10530" s="921"/>
      <c r="H10530" s="924" t="s">
        <v>30</v>
      </c>
      <c r="I10530" s="924"/>
      <c r="J10530" s="14" t="s">
        <v>31</v>
      </c>
      <c r="K10530" s="14" t="s">
        <v>32</v>
      </c>
      <c r="L10530" s="16">
        <v>197</v>
      </c>
    </row>
    <row r="10531" spans="1:12" s="1" customFormat="1" ht="409.2" customHeight="1" x14ac:dyDescent="0.15">
      <c r="A10531" s="918"/>
      <c r="B10531" s="921"/>
      <c r="C10531" s="922"/>
      <c r="D10531" s="923"/>
      <c r="E10531" s="921"/>
      <c r="F10531" s="921"/>
      <c r="G10531" s="921"/>
      <c r="H10531" s="924" t="s">
        <v>33</v>
      </c>
      <c r="I10531" s="924"/>
      <c r="J10531" s="921" t="s">
        <v>31</v>
      </c>
      <c r="K10531" s="921" t="s">
        <v>32</v>
      </c>
      <c r="L10531" s="925">
        <v>951.6</v>
      </c>
    </row>
    <row r="10532" spans="1:12" s="1" customFormat="1" ht="239.85" customHeight="1" x14ac:dyDescent="0.15">
      <c r="A10532" s="918"/>
      <c r="B10532" s="921"/>
      <c r="C10532" s="922"/>
      <c r="D10532" s="923"/>
      <c r="E10532" s="921"/>
      <c r="F10532" s="921"/>
      <c r="G10532" s="921"/>
      <c r="H10532" s="924"/>
      <c r="I10532" s="924"/>
      <c r="J10532" s="921"/>
      <c r="K10532" s="921"/>
      <c r="L10532" s="925"/>
    </row>
    <row r="10533" spans="1:12" s="1" customFormat="1" ht="24" customHeight="1" x14ac:dyDescent="0.15">
      <c r="A10533" s="918"/>
      <c r="B10533" s="9" t="s">
        <v>34</v>
      </c>
      <c r="C10533" s="13" t="s">
        <v>35</v>
      </c>
      <c r="D10533" s="13" t="s">
        <v>36</v>
      </c>
      <c r="E10533" s="13" t="s">
        <v>37</v>
      </c>
      <c r="F10533" s="920"/>
      <c r="G10533" s="920"/>
      <c r="H10533" s="924" t="s">
        <v>38</v>
      </c>
      <c r="I10533" s="924"/>
      <c r="J10533" s="921" t="s">
        <v>31</v>
      </c>
      <c r="K10533" s="921" t="s">
        <v>32</v>
      </c>
      <c r="L10533" s="925">
        <v>55</v>
      </c>
    </row>
    <row r="10534" spans="1:12" s="1" customFormat="1" ht="24" customHeight="1" x14ac:dyDescent="0.15">
      <c r="A10534" s="918"/>
      <c r="B10534" s="14" t="s">
        <v>229</v>
      </c>
      <c r="C10534" s="14" t="s">
        <v>549</v>
      </c>
      <c r="D10534" s="15">
        <v>43579</v>
      </c>
      <c r="E10534" s="14" t="s">
        <v>5464</v>
      </c>
      <c r="F10534" s="920"/>
      <c r="G10534" s="920"/>
      <c r="H10534" s="924"/>
      <c r="I10534" s="924"/>
      <c r="J10534" s="921"/>
      <c r="K10534" s="921"/>
      <c r="L10534" s="925"/>
    </row>
    <row r="10535" spans="1:12" s="1" customFormat="1" ht="24" customHeight="1" x14ac:dyDescent="0.15">
      <c r="A10535" s="918">
        <v>1962</v>
      </c>
      <c r="B10535" s="9" t="s">
        <v>22</v>
      </c>
      <c r="C10535" s="13" t="s">
        <v>23</v>
      </c>
      <c r="D10535" s="13" t="s">
        <v>24</v>
      </c>
      <c r="E10535" s="13" t="s">
        <v>25</v>
      </c>
      <c r="F10535" s="919" t="s">
        <v>17</v>
      </c>
      <c r="G10535" s="919"/>
      <c r="H10535" s="920"/>
      <c r="I10535" s="920"/>
      <c r="J10535" s="920"/>
      <c r="K10535" s="920"/>
      <c r="L10535" s="920"/>
    </row>
    <row r="10536" spans="1:12" s="1" customFormat="1" ht="26.25" customHeight="1" x14ac:dyDescent="0.15">
      <c r="A10536" s="918"/>
      <c r="B10536" s="921" t="s">
        <v>5461</v>
      </c>
      <c r="C10536" s="922" t="s">
        <v>5465</v>
      </c>
      <c r="D10536" s="923">
        <v>43601</v>
      </c>
      <c r="E10536" s="921" t="s">
        <v>212</v>
      </c>
      <c r="F10536" s="921" t="s">
        <v>213</v>
      </c>
      <c r="G10536" s="921"/>
      <c r="H10536" s="924" t="s">
        <v>30</v>
      </c>
      <c r="I10536" s="924"/>
      <c r="J10536" s="14" t="s">
        <v>31</v>
      </c>
      <c r="K10536" s="14" t="s">
        <v>32</v>
      </c>
      <c r="L10536" s="16">
        <v>165.5</v>
      </c>
    </row>
    <row r="10537" spans="1:12" s="1" customFormat="1" ht="260.25" customHeight="1" x14ac:dyDescent="0.15">
      <c r="A10537" s="918"/>
      <c r="B10537" s="921"/>
      <c r="C10537" s="922"/>
      <c r="D10537" s="923"/>
      <c r="E10537" s="921"/>
      <c r="F10537" s="921"/>
      <c r="G10537" s="921"/>
      <c r="H10537" s="924" t="s">
        <v>33</v>
      </c>
      <c r="I10537" s="924"/>
      <c r="J10537" s="14" t="s">
        <v>31</v>
      </c>
      <c r="K10537" s="14" t="s">
        <v>32</v>
      </c>
      <c r="L10537" s="16">
        <v>304.60000000000002</v>
      </c>
    </row>
    <row r="10538" spans="1:12" s="1" customFormat="1" ht="24" customHeight="1" x14ac:dyDescent="0.15">
      <c r="A10538" s="918"/>
      <c r="B10538" s="9" t="s">
        <v>34</v>
      </c>
      <c r="C10538" s="13" t="s">
        <v>35</v>
      </c>
      <c r="D10538" s="13" t="s">
        <v>36</v>
      </c>
      <c r="E10538" s="13" t="s">
        <v>37</v>
      </c>
      <c r="F10538" s="920"/>
      <c r="G10538" s="920"/>
      <c r="H10538" s="924" t="s">
        <v>38</v>
      </c>
      <c r="I10538" s="924"/>
      <c r="J10538" s="921" t="s">
        <v>31</v>
      </c>
      <c r="K10538" s="921" t="s">
        <v>31</v>
      </c>
      <c r="L10538" s="925">
        <v>0</v>
      </c>
    </row>
    <row r="10539" spans="1:12" s="1" customFormat="1" ht="24" customHeight="1" x14ac:dyDescent="0.15">
      <c r="A10539" s="918"/>
      <c r="B10539" s="14" t="s">
        <v>229</v>
      </c>
      <c r="C10539" s="14" t="s">
        <v>213</v>
      </c>
      <c r="D10539" s="15">
        <v>43602</v>
      </c>
      <c r="E10539" s="14" t="s">
        <v>1636</v>
      </c>
      <c r="F10539" s="920"/>
      <c r="G10539" s="920"/>
      <c r="H10539" s="924"/>
      <c r="I10539" s="924"/>
      <c r="J10539" s="921"/>
      <c r="K10539" s="921"/>
      <c r="L10539" s="925"/>
    </row>
    <row r="10540" spans="1:12" s="1" customFormat="1" ht="24" customHeight="1" x14ac:dyDescent="0.15">
      <c r="A10540" s="918">
        <v>1963</v>
      </c>
      <c r="B10540" s="9" t="s">
        <v>22</v>
      </c>
      <c r="C10540" s="13" t="s">
        <v>23</v>
      </c>
      <c r="D10540" s="13" t="s">
        <v>24</v>
      </c>
      <c r="E10540" s="13" t="s">
        <v>25</v>
      </c>
      <c r="F10540" s="919" t="s">
        <v>17</v>
      </c>
      <c r="G10540" s="919"/>
      <c r="H10540" s="920"/>
      <c r="I10540" s="920"/>
      <c r="J10540" s="920"/>
      <c r="K10540" s="920"/>
      <c r="L10540" s="920"/>
    </row>
    <row r="10541" spans="1:12" s="1" customFormat="1" ht="26.25" customHeight="1" x14ac:dyDescent="0.15">
      <c r="A10541" s="918"/>
      <c r="B10541" s="921" t="s">
        <v>5461</v>
      </c>
      <c r="C10541" s="922" t="s">
        <v>5466</v>
      </c>
      <c r="D10541" s="923">
        <v>43603</v>
      </c>
      <c r="E10541" s="921" t="s">
        <v>378</v>
      </c>
      <c r="F10541" s="921" t="s">
        <v>5467</v>
      </c>
      <c r="G10541" s="921"/>
      <c r="H10541" s="924" t="s">
        <v>30</v>
      </c>
      <c r="I10541" s="924"/>
      <c r="J10541" s="14" t="s">
        <v>31</v>
      </c>
      <c r="K10541" s="14" t="s">
        <v>32</v>
      </c>
      <c r="L10541" s="16">
        <v>1054</v>
      </c>
    </row>
    <row r="10542" spans="1:12" s="1" customFormat="1" ht="409.2" customHeight="1" x14ac:dyDescent="0.15">
      <c r="A10542" s="918"/>
      <c r="B10542" s="921"/>
      <c r="C10542" s="922"/>
      <c r="D10542" s="923"/>
      <c r="E10542" s="921"/>
      <c r="F10542" s="921"/>
      <c r="G10542" s="921"/>
      <c r="H10542" s="924" t="s">
        <v>33</v>
      </c>
      <c r="I10542" s="924"/>
      <c r="J10542" s="921" t="s">
        <v>31</v>
      </c>
      <c r="K10542" s="921" t="s">
        <v>32</v>
      </c>
      <c r="L10542" s="925">
        <v>3072.29</v>
      </c>
    </row>
    <row r="10543" spans="1:12" s="1" customFormat="1" ht="92.85" customHeight="1" x14ac:dyDescent="0.15">
      <c r="A10543" s="918"/>
      <c r="B10543" s="921"/>
      <c r="C10543" s="922"/>
      <c r="D10543" s="923"/>
      <c r="E10543" s="921"/>
      <c r="F10543" s="921"/>
      <c r="G10543" s="921"/>
      <c r="H10543" s="924"/>
      <c r="I10543" s="924"/>
      <c r="J10543" s="921"/>
      <c r="K10543" s="921"/>
      <c r="L10543" s="925"/>
    </row>
    <row r="10544" spans="1:12" s="1" customFormat="1" ht="24" customHeight="1" x14ac:dyDescent="0.15">
      <c r="A10544" s="918"/>
      <c r="B10544" s="9" t="s">
        <v>34</v>
      </c>
      <c r="C10544" s="13" t="s">
        <v>35</v>
      </c>
      <c r="D10544" s="13" t="s">
        <v>36</v>
      </c>
      <c r="E10544" s="13" t="s">
        <v>37</v>
      </c>
      <c r="F10544" s="920"/>
      <c r="G10544" s="920"/>
      <c r="H10544" s="924" t="s">
        <v>38</v>
      </c>
      <c r="I10544" s="924"/>
      <c r="J10544" s="921" t="s">
        <v>31</v>
      </c>
      <c r="K10544" s="921" t="s">
        <v>32</v>
      </c>
      <c r="L10544" s="925">
        <v>449.98</v>
      </c>
    </row>
    <row r="10545" spans="1:12" s="1" customFormat="1" ht="24" customHeight="1" x14ac:dyDescent="0.15">
      <c r="A10545" s="918"/>
      <c r="B10545" s="14" t="s">
        <v>229</v>
      </c>
      <c r="C10545" s="14" t="s">
        <v>5467</v>
      </c>
      <c r="D10545" s="15">
        <v>43608</v>
      </c>
      <c r="E10545" s="14" t="s">
        <v>5468</v>
      </c>
      <c r="F10545" s="920"/>
      <c r="G10545" s="920"/>
      <c r="H10545" s="924"/>
      <c r="I10545" s="924"/>
      <c r="J10545" s="921"/>
      <c r="K10545" s="921"/>
      <c r="L10545" s="925"/>
    </row>
    <row r="10546" spans="1:12" s="1" customFormat="1" ht="24" customHeight="1" x14ac:dyDescent="0.15">
      <c r="A10546" s="918">
        <v>1964</v>
      </c>
      <c r="B10546" s="9" t="s">
        <v>22</v>
      </c>
      <c r="C10546" s="13" t="s">
        <v>23</v>
      </c>
      <c r="D10546" s="13" t="s">
        <v>24</v>
      </c>
      <c r="E10546" s="13" t="s">
        <v>25</v>
      </c>
      <c r="F10546" s="919" t="s">
        <v>17</v>
      </c>
      <c r="G10546" s="919"/>
      <c r="H10546" s="920"/>
      <c r="I10546" s="920"/>
      <c r="J10546" s="920"/>
      <c r="K10546" s="920"/>
      <c r="L10546" s="920"/>
    </row>
    <row r="10547" spans="1:12" s="1" customFormat="1" ht="26.25" customHeight="1" x14ac:dyDescent="0.15">
      <c r="A10547" s="918"/>
      <c r="B10547" s="921" t="s">
        <v>5461</v>
      </c>
      <c r="C10547" s="922" t="s">
        <v>5469</v>
      </c>
      <c r="D10547" s="923">
        <v>43618</v>
      </c>
      <c r="E10547" s="921" t="s">
        <v>183</v>
      </c>
      <c r="F10547" s="921" t="s">
        <v>210</v>
      </c>
      <c r="G10547" s="921"/>
      <c r="H10547" s="924" t="s">
        <v>30</v>
      </c>
      <c r="I10547" s="924"/>
      <c r="J10547" s="14" t="s">
        <v>31</v>
      </c>
      <c r="K10547" s="14" t="s">
        <v>31</v>
      </c>
      <c r="L10547" s="16">
        <v>0</v>
      </c>
    </row>
    <row r="10548" spans="1:12" s="1" customFormat="1" ht="365.25" customHeight="1" x14ac:dyDescent="0.15">
      <c r="A10548" s="918"/>
      <c r="B10548" s="921"/>
      <c r="C10548" s="922"/>
      <c r="D10548" s="923"/>
      <c r="E10548" s="921"/>
      <c r="F10548" s="921"/>
      <c r="G10548" s="921"/>
      <c r="H10548" s="924" t="s">
        <v>33</v>
      </c>
      <c r="I10548" s="924"/>
      <c r="J10548" s="14" t="s">
        <v>31</v>
      </c>
      <c r="K10548" s="14" t="s">
        <v>31</v>
      </c>
      <c r="L10548" s="16">
        <v>0</v>
      </c>
    </row>
    <row r="10549" spans="1:12" s="1" customFormat="1" ht="24" customHeight="1" x14ac:dyDescent="0.15">
      <c r="A10549" s="918"/>
      <c r="B10549" s="9" t="s">
        <v>34</v>
      </c>
      <c r="C10549" s="13" t="s">
        <v>35</v>
      </c>
      <c r="D10549" s="13" t="s">
        <v>36</v>
      </c>
      <c r="E10549" s="13" t="s">
        <v>37</v>
      </c>
      <c r="F10549" s="920"/>
      <c r="G10549" s="920"/>
      <c r="H10549" s="924" t="s">
        <v>38</v>
      </c>
      <c r="I10549" s="924"/>
      <c r="J10549" s="921" t="s">
        <v>32</v>
      </c>
      <c r="K10549" s="921" t="s">
        <v>32</v>
      </c>
      <c r="L10549" s="925">
        <v>1420</v>
      </c>
    </row>
    <row r="10550" spans="1:12" s="1" customFormat="1" ht="24" customHeight="1" x14ac:dyDescent="0.15">
      <c r="A10550" s="918"/>
      <c r="B10550" s="14" t="s">
        <v>229</v>
      </c>
      <c r="C10550" s="14" t="s">
        <v>210</v>
      </c>
      <c r="D10550" s="15">
        <v>43623</v>
      </c>
      <c r="E10550" s="14" t="s">
        <v>3825</v>
      </c>
      <c r="F10550" s="920"/>
      <c r="G10550" s="920"/>
      <c r="H10550" s="924"/>
      <c r="I10550" s="924"/>
      <c r="J10550" s="921"/>
      <c r="K10550" s="921"/>
      <c r="L10550" s="925"/>
    </row>
    <row r="10551" spans="1:12" s="1" customFormat="1" ht="24" customHeight="1" x14ac:dyDescent="0.15">
      <c r="A10551" s="918">
        <v>1965</v>
      </c>
      <c r="B10551" s="9" t="s">
        <v>22</v>
      </c>
      <c r="C10551" s="13" t="s">
        <v>23</v>
      </c>
      <c r="D10551" s="13" t="s">
        <v>24</v>
      </c>
      <c r="E10551" s="13" t="s">
        <v>25</v>
      </c>
      <c r="F10551" s="919" t="s">
        <v>17</v>
      </c>
      <c r="G10551" s="919"/>
      <c r="H10551" s="920"/>
      <c r="I10551" s="920"/>
      <c r="J10551" s="920"/>
      <c r="K10551" s="920"/>
      <c r="L10551" s="920"/>
    </row>
    <row r="10552" spans="1:12" s="1" customFormat="1" ht="26.25" customHeight="1" x14ac:dyDescent="0.15">
      <c r="A10552" s="918"/>
      <c r="B10552" s="921" t="s">
        <v>5461</v>
      </c>
      <c r="C10552" s="922" t="s">
        <v>5470</v>
      </c>
      <c r="D10552" s="923">
        <v>43629</v>
      </c>
      <c r="E10552" s="921" t="s">
        <v>1019</v>
      </c>
      <c r="F10552" s="921" t="s">
        <v>5471</v>
      </c>
      <c r="G10552" s="921"/>
      <c r="H10552" s="924" t="s">
        <v>30</v>
      </c>
      <c r="I10552" s="924"/>
      <c r="J10552" s="14" t="s">
        <v>31</v>
      </c>
      <c r="K10552" s="14" t="s">
        <v>32</v>
      </c>
      <c r="L10552" s="16">
        <v>192.19</v>
      </c>
    </row>
    <row r="10553" spans="1:12" s="1" customFormat="1" ht="409.2" customHeight="1" x14ac:dyDescent="0.15">
      <c r="A10553" s="918"/>
      <c r="B10553" s="921"/>
      <c r="C10553" s="922"/>
      <c r="D10553" s="923"/>
      <c r="E10553" s="921"/>
      <c r="F10553" s="921"/>
      <c r="G10553" s="921"/>
      <c r="H10553" s="924" t="s">
        <v>33</v>
      </c>
      <c r="I10553" s="924"/>
      <c r="J10553" s="921" t="s">
        <v>31</v>
      </c>
      <c r="K10553" s="921" t="s">
        <v>32</v>
      </c>
      <c r="L10553" s="925">
        <v>1242</v>
      </c>
    </row>
    <row r="10554" spans="1:12" s="1" customFormat="1" ht="250.35" customHeight="1" x14ac:dyDescent="0.15">
      <c r="A10554" s="918"/>
      <c r="B10554" s="921"/>
      <c r="C10554" s="922"/>
      <c r="D10554" s="923"/>
      <c r="E10554" s="921"/>
      <c r="F10554" s="921"/>
      <c r="G10554" s="921"/>
      <c r="H10554" s="924"/>
      <c r="I10554" s="924"/>
      <c r="J10554" s="921"/>
      <c r="K10554" s="921"/>
      <c r="L10554" s="925"/>
    </row>
    <row r="10555" spans="1:12" s="1" customFormat="1" ht="24" customHeight="1" x14ac:dyDescent="0.15">
      <c r="A10555" s="918"/>
      <c r="B10555" s="9" t="s">
        <v>34</v>
      </c>
      <c r="C10555" s="13" t="s">
        <v>35</v>
      </c>
      <c r="D10555" s="13" t="s">
        <v>36</v>
      </c>
      <c r="E10555" s="13" t="s">
        <v>37</v>
      </c>
      <c r="F10555" s="920"/>
      <c r="G10555" s="920"/>
      <c r="H10555" s="924" t="s">
        <v>38</v>
      </c>
      <c r="I10555" s="924"/>
      <c r="J10555" s="921" t="s">
        <v>31</v>
      </c>
      <c r="K10555" s="921" t="s">
        <v>32</v>
      </c>
      <c r="L10555" s="925">
        <v>595</v>
      </c>
    </row>
    <row r="10556" spans="1:12" s="1" customFormat="1" ht="24" customHeight="1" x14ac:dyDescent="0.15">
      <c r="A10556" s="918"/>
      <c r="B10556" s="14" t="s">
        <v>229</v>
      </c>
      <c r="C10556" s="14" t="s">
        <v>5471</v>
      </c>
      <c r="D10556" s="15">
        <v>43634</v>
      </c>
      <c r="E10556" s="14" t="s">
        <v>5472</v>
      </c>
      <c r="F10556" s="920"/>
      <c r="G10556" s="920"/>
      <c r="H10556" s="924"/>
      <c r="I10556" s="924"/>
      <c r="J10556" s="921"/>
      <c r="K10556" s="921"/>
      <c r="L10556" s="925"/>
    </row>
    <row r="10557" spans="1:12" s="1" customFormat="1" ht="24" customHeight="1" x14ac:dyDescent="0.15">
      <c r="A10557" s="918">
        <v>1966</v>
      </c>
      <c r="B10557" s="9" t="s">
        <v>22</v>
      </c>
      <c r="C10557" s="13" t="s">
        <v>23</v>
      </c>
      <c r="D10557" s="13" t="s">
        <v>24</v>
      </c>
      <c r="E10557" s="13" t="s">
        <v>25</v>
      </c>
      <c r="F10557" s="919" t="s">
        <v>17</v>
      </c>
      <c r="G10557" s="919"/>
      <c r="H10557" s="920"/>
      <c r="I10557" s="920"/>
      <c r="J10557" s="920"/>
      <c r="K10557" s="920"/>
      <c r="L10557" s="920"/>
    </row>
    <row r="10558" spans="1:12" s="1" customFormat="1" ht="26.25" customHeight="1" x14ac:dyDescent="0.15">
      <c r="A10558" s="918"/>
      <c r="B10558" s="921" t="s">
        <v>5461</v>
      </c>
      <c r="C10558" s="922" t="s">
        <v>5473</v>
      </c>
      <c r="D10558" s="923">
        <v>43643</v>
      </c>
      <c r="E10558" s="921" t="s">
        <v>2143</v>
      </c>
      <c r="F10558" s="921" t="s">
        <v>5474</v>
      </c>
      <c r="G10558" s="921"/>
      <c r="H10558" s="924" t="s">
        <v>30</v>
      </c>
      <c r="I10558" s="924"/>
      <c r="J10558" s="14" t="s">
        <v>31</v>
      </c>
      <c r="K10558" s="14" t="s">
        <v>32</v>
      </c>
      <c r="L10558" s="16">
        <v>426</v>
      </c>
    </row>
    <row r="10559" spans="1:12" s="1" customFormat="1" ht="409.2" customHeight="1" x14ac:dyDescent="0.15">
      <c r="A10559" s="918"/>
      <c r="B10559" s="921"/>
      <c r="C10559" s="922"/>
      <c r="D10559" s="923"/>
      <c r="E10559" s="921"/>
      <c r="F10559" s="921"/>
      <c r="G10559" s="921"/>
      <c r="H10559" s="924" t="s">
        <v>33</v>
      </c>
      <c r="I10559" s="924"/>
      <c r="J10559" s="921" t="s">
        <v>31</v>
      </c>
      <c r="K10559" s="921" t="s">
        <v>32</v>
      </c>
      <c r="L10559" s="925">
        <v>269</v>
      </c>
    </row>
    <row r="10560" spans="1:12" s="1" customFormat="1" ht="92.85" customHeight="1" x14ac:dyDescent="0.15">
      <c r="A10560" s="918"/>
      <c r="B10560" s="921"/>
      <c r="C10560" s="922"/>
      <c r="D10560" s="923"/>
      <c r="E10560" s="921"/>
      <c r="F10560" s="921"/>
      <c r="G10560" s="921"/>
      <c r="H10560" s="924"/>
      <c r="I10560" s="924"/>
      <c r="J10560" s="921"/>
      <c r="K10560" s="921"/>
      <c r="L10560" s="925"/>
    </row>
    <row r="10561" spans="1:12" s="1" customFormat="1" ht="24" customHeight="1" x14ac:dyDescent="0.15">
      <c r="A10561" s="918"/>
      <c r="B10561" s="9" t="s">
        <v>34</v>
      </c>
      <c r="C10561" s="13" t="s">
        <v>35</v>
      </c>
      <c r="D10561" s="13" t="s">
        <v>36</v>
      </c>
      <c r="E10561" s="13" t="s">
        <v>37</v>
      </c>
      <c r="F10561" s="920"/>
      <c r="G10561" s="920"/>
      <c r="H10561" s="924" t="s">
        <v>38</v>
      </c>
      <c r="I10561" s="924"/>
      <c r="J10561" s="921" t="s">
        <v>31</v>
      </c>
      <c r="K10561" s="921" t="s">
        <v>31</v>
      </c>
      <c r="L10561" s="925">
        <v>0</v>
      </c>
    </row>
    <row r="10562" spans="1:12" s="1" customFormat="1" ht="24" customHeight="1" x14ac:dyDescent="0.15">
      <c r="A10562" s="918"/>
      <c r="B10562" s="14" t="s">
        <v>229</v>
      </c>
      <c r="C10562" s="14" t="s">
        <v>5474</v>
      </c>
      <c r="D10562" s="15">
        <v>43658</v>
      </c>
      <c r="E10562" s="14" t="s">
        <v>5475</v>
      </c>
      <c r="F10562" s="920"/>
      <c r="G10562" s="920"/>
      <c r="H10562" s="924"/>
      <c r="I10562" s="924"/>
      <c r="J10562" s="921"/>
      <c r="K10562" s="921"/>
      <c r="L10562" s="925"/>
    </row>
    <row r="10563" spans="1:12" s="1" customFormat="1" ht="24" customHeight="1" x14ac:dyDescent="0.15">
      <c r="A10563" s="918">
        <v>1967</v>
      </c>
      <c r="B10563" s="9" t="s">
        <v>22</v>
      </c>
      <c r="C10563" s="13" t="s">
        <v>23</v>
      </c>
      <c r="D10563" s="13" t="s">
        <v>24</v>
      </c>
      <c r="E10563" s="13" t="s">
        <v>25</v>
      </c>
      <c r="F10563" s="919" t="s">
        <v>17</v>
      </c>
      <c r="G10563" s="919"/>
      <c r="H10563" s="920"/>
      <c r="I10563" s="920"/>
      <c r="J10563" s="920"/>
      <c r="K10563" s="920"/>
      <c r="L10563" s="920"/>
    </row>
    <row r="10564" spans="1:12" s="1" customFormat="1" ht="26.25" customHeight="1" x14ac:dyDescent="0.15">
      <c r="A10564" s="918"/>
      <c r="B10564" s="921" t="s">
        <v>5461</v>
      </c>
      <c r="C10564" s="922" t="s">
        <v>5473</v>
      </c>
      <c r="D10564" s="923">
        <v>43643</v>
      </c>
      <c r="E10564" s="921" t="s">
        <v>2143</v>
      </c>
      <c r="F10564" s="921" t="s">
        <v>5476</v>
      </c>
      <c r="G10564" s="921"/>
      <c r="H10564" s="924" t="s">
        <v>30</v>
      </c>
      <c r="I10564" s="924"/>
      <c r="J10564" s="14" t="s">
        <v>31</v>
      </c>
      <c r="K10564" s="14" t="s">
        <v>32</v>
      </c>
      <c r="L10564" s="16">
        <v>902</v>
      </c>
    </row>
    <row r="10565" spans="1:12" s="1" customFormat="1" ht="409.2" customHeight="1" x14ac:dyDescent="0.15">
      <c r="A10565" s="918"/>
      <c r="B10565" s="921"/>
      <c r="C10565" s="922"/>
      <c r="D10565" s="923"/>
      <c r="E10565" s="921"/>
      <c r="F10565" s="921"/>
      <c r="G10565" s="921"/>
      <c r="H10565" s="924" t="s">
        <v>33</v>
      </c>
      <c r="I10565" s="924"/>
      <c r="J10565" s="921" t="s">
        <v>31</v>
      </c>
      <c r="K10565" s="921" t="s">
        <v>32</v>
      </c>
      <c r="L10565" s="925">
        <v>75</v>
      </c>
    </row>
    <row r="10566" spans="1:12" s="1" customFormat="1" ht="92.85" customHeight="1" x14ac:dyDescent="0.15">
      <c r="A10566" s="918"/>
      <c r="B10566" s="921"/>
      <c r="C10566" s="922"/>
      <c r="D10566" s="923"/>
      <c r="E10566" s="921"/>
      <c r="F10566" s="921"/>
      <c r="G10566" s="921"/>
      <c r="H10566" s="924"/>
      <c r="I10566" s="924"/>
      <c r="J10566" s="921"/>
      <c r="K10566" s="921"/>
      <c r="L10566" s="925"/>
    </row>
    <row r="10567" spans="1:12" s="1" customFormat="1" ht="24" customHeight="1" x14ac:dyDescent="0.15">
      <c r="A10567" s="918"/>
      <c r="B10567" s="9" t="s">
        <v>34</v>
      </c>
      <c r="C10567" s="13" t="s">
        <v>35</v>
      </c>
      <c r="D10567" s="13" t="s">
        <v>36</v>
      </c>
      <c r="E10567" s="13" t="s">
        <v>37</v>
      </c>
      <c r="F10567" s="920"/>
      <c r="G10567" s="920"/>
      <c r="H10567" s="924" t="s">
        <v>38</v>
      </c>
      <c r="I10567" s="924"/>
      <c r="J10567" s="921" t="s">
        <v>31</v>
      </c>
      <c r="K10567" s="921" t="s">
        <v>31</v>
      </c>
      <c r="L10567" s="925">
        <v>0</v>
      </c>
    </row>
    <row r="10568" spans="1:12" s="1" customFormat="1" ht="24" customHeight="1" x14ac:dyDescent="0.15">
      <c r="A10568" s="918"/>
      <c r="B10568" s="14" t="s">
        <v>229</v>
      </c>
      <c r="C10568" s="14" t="s">
        <v>5476</v>
      </c>
      <c r="D10568" s="15">
        <v>43658</v>
      </c>
      <c r="E10568" s="14" t="s">
        <v>5475</v>
      </c>
      <c r="F10568" s="920"/>
      <c r="G10568" s="920"/>
      <c r="H10568" s="924"/>
      <c r="I10568" s="924"/>
      <c r="J10568" s="921"/>
      <c r="K10568" s="921"/>
      <c r="L10568" s="925"/>
    </row>
    <row r="10569" spans="1:12" s="1" customFormat="1" ht="24" customHeight="1" x14ac:dyDescent="0.15">
      <c r="A10569" s="918">
        <v>1968</v>
      </c>
      <c r="B10569" s="9" t="s">
        <v>22</v>
      </c>
      <c r="C10569" s="13" t="s">
        <v>23</v>
      </c>
      <c r="D10569" s="13" t="s">
        <v>24</v>
      </c>
      <c r="E10569" s="13" t="s">
        <v>25</v>
      </c>
      <c r="F10569" s="919" t="s">
        <v>17</v>
      </c>
      <c r="G10569" s="919"/>
      <c r="H10569" s="920"/>
      <c r="I10569" s="920"/>
      <c r="J10569" s="920"/>
      <c r="K10569" s="920"/>
      <c r="L10569" s="920"/>
    </row>
    <row r="10570" spans="1:12" s="1" customFormat="1" ht="26.25" customHeight="1" x14ac:dyDescent="0.15">
      <c r="A10570" s="918"/>
      <c r="B10570" s="921" t="s">
        <v>5461</v>
      </c>
      <c r="C10570" s="922" t="s">
        <v>5473</v>
      </c>
      <c r="D10570" s="923">
        <v>43643</v>
      </c>
      <c r="E10570" s="921" t="s">
        <v>2143</v>
      </c>
      <c r="F10570" s="921" t="s">
        <v>5477</v>
      </c>
      <c r="G10570" s="921"/>
      <c r="H10570" s="924" t="s">
        <v>30</v>
      </c>
      <c r="I10570" s="924"/>
      <c r="J10570" s="14" t="s">
        <v>31</v>
      </c>
      <c r="K10570" s="14" t="s">
        <v>32</v>
      </c>
      <c r="L10570" s="16">
        <v>516</v>
      </c>
    </row>
    <row r="10571" spans="1:12" s="1" customFormat="1" ht="409.2" customHeight="1" x14ac:dyDescent="0.15">
      <c r="A10571" s="918"/>
      <c r="B10571" s="921"/>
      <c r="C10571" s="922"/>
      <c r="D10571" s="923"/>
      <c r="E10571" s="921"/>
      <c r="F10571" s="921"/>
      <c r="G10571" s="921"/>
      <c r="H10571" s="924" t="s">
        <v>33</v>
      </c>
      <c r="I10571" s="924"/>
      <c r="J10571" s="921" t="s">
        <v>31</v>
      </c>
      <c r="K10571" s="921" t="s">
        <v>31</v>
      </c>
      <c r="L10571" s="925">
        <v>0</v>
      </c>
    </row>
    <row r="10572" spans="1:12" s="1" customFormat="1" ht="92.85" customHeight="1" x14ac:dyDescent="0.15">
      <c r="A10572" s="918"/>
      <c r="B10572" s="921"/>
      <c r="C10572" s="922"/>
      <c r="D10572" s="923"/>
      <c r="E10572" s="921"/>
      <c r="F10572" s="921"/>
      <c r="G10572" s="921"/>
      <c r="H10572" s="924"/>
      <c r="I10572" s="924"/>
      <c r="J10572" s="921"/>
      <c r="K10572" s="921"/>
      <c r="L10572" s="925"/>
    </row>
    <row r="10573" spans="1:12" s="1" customFormat="1" ht="24" customHeight="1" x14ac:dyDescent="0.15">
      <c r="A10573" s="918"/>
      <c r="B10573" s="9" t="s">
        <v>34</v>
      </c>
      <c r="C10573" s="13" t="s">
        <v>35</v>
      </c>
      <c r="D10573" s="13" t="s">
        <v>36</v>
      </c>
      <c r="E10573" s="13" t="s">
        <v>37</v>
      </c>
      <c r="F10573" s="920"/>
      <c r="G10573" s="920"/>
      <c r="H10573" s="924" t="s">
        <v>38</v>
      </c>
      <c r="I10573" s="924"/>
      <c r="J10573" s="921" t="s">
        <v>31</v>
      </c>
      <c r="K10573" s="921" t="s">
        <v>32</v>
      </c>
      <c r="L10573" s="925">
        <v>303</v>
      </c>
    </row>
    <row r="10574" spans="1:12" s="1" customFormat="1" ht="24" customHeight="1" x14ac:dyDescent="0.15">
      <c r="A10574" s="918"/>
      <c r="B10574" s="14" t="s">
        <v>229</v>
      </c>
      <c r="C10574" s="14" t="s">
        <v>5477</v>
      </c>
      <c r="D10574" s="15">
        <v>43658</v>
      </c>
      <c r="E10574" s="14" t="s">
        <v>5475</v>
      </c>
      <c r="F10574" s="920"/>
      <c r="G10574" s="920"/>
      <c r="H10574" s="924"/>
      <c r="I10574" s="924"/>
      <c r="J10574" s="921"/>
      <c r="K10574" s="921"/>
      <c r="L10574" s="925"/>
    </row>
    <row r="10575" spans="1:12" s="1" customFormat="1" ht="24" customHeight="1" x14ac:dyDescent="0.15">
      <c r="A10575" s="918">
        <v>1969</v>
      </c>
      <c r="B10575" s="9" t="s">
        <v>22</v>
      </c>
      <c r="C10575" s="13" t="s">
        <v>23</v>
      </c>
      <c r="D10575" s="13" t="s">
        <v>24</v>
      </c>
      <c r="E10575" s="13" t="s">
        <v>25</v>
      </c>
      <c r="F10575" s="919" t="s">
        <v>17</v>
      </c>
      <c r="G10575" s="919"/>
      <c r="H10575" s="920"/>
      <c r="I10575" s="920"/>
      <c r="J10575" s="920"/>
      <c r="K10575" s="920"/>
      <c r="L10575" s="920"/>
    </row>
    <row r="10576" spans="1:12" s="1" customFormat="1" ht="26.25" customHeight="1" x14ac:dyDescent="0.15">
      <c r="A10576" s="918"/>
      <c r="B10576" s="921" t="s">
        <v>5461</v>
      </c>
      <c r="C10576" s="922" t="s">
        <v>5478</v>
      </c>
      <c r="D10576" s="923">
        <v>43698</v>
      </c>
      <c r="E10576" s="921" t="s">
        <v>83</v>
      </c>
      <c r="F10576" s="921" t="s">
        <v>3158</v>
      </c>
      <c r="G10576" s="921"/>
      <c r="H10576" s="924" t="s">
        <v>30</v>
      </c>
      <c r="I10576" s="924"/>
      <c r="J10576" s="14" t="s">
        <v>31</v>
      </c>
      <c r="K10576" s="14" t="s">
        <v>32</v>
      </c>
      <c r="L10576" s="16">
        <v>1036</v>
      </c>
    </row>
    <row r="10577" spans="1:12" s="1" customFormat="1" ht="291.75" customHeight="1" x14ac:dyDescent="0.15">
      <c r="A10577" s="918"/>
      <c r="B10577" s="921"/>
      <c r="C10577" s="922"/>
      <c r="D10577" s="923"/>
      <c r="E10577" s="921"/>
      <c r="F10577" s="921"/>
      <c r="G10577" s="921"/>
      <c r="H10577" s="924" t="s">
        <v>33</v>
      </c>
      <c r="I10577" s="924"/>
      <c r="J10577" s="14" t="s">
        <v>31</v>
      </c>
      <c r="K10577" s="14" t="s">
        <v>32</v>
      </c>
      <c r="L10577" s="16">
        <v>5146.09</v>
      </c>
    </row>
    <row r="10578" spans="1:12" s="1" customFormat="1" ht="24" customHeight="1" x14ac:dyDescent="0.15">
      <c r="A10578" s="918"/>
      <c r="B10578" s="9" t="s">
        <v>34</v>
      </c>
      <c r="C10578" s="13" t="s">
        <v>35</v>
      </c>
      <c r="D10578" s="13" t="s">
        <v>36</v>
      </c>
      <c r="E10578" s="13" t="s">
        <v>37</v>
      </c>
      <c r="F10578" s="920"/>
      <c r="G10578" s="920"/>
      <c r="H10578" s="924" t="s">
        <v>38</v>
      </c>
      <c r="I10578" s="924"/>
      <c r="J10578" s="921" t="s">
        <v>31</v>
      </c>
      <c r="K10578" s="921" t="s">
        <v>32</v>
      </c>
      <c r="L10578" s="925">
        <v>200</v>
      </c>
    </row>
    <row r="10579" spans="1:12" s="1" customFormat="1" ht="24" customHeight="1" x14ac:dyDescent="0.15">
      <c r="A10579" s="918"/>
      <c r="B10579" s="14" t="s">
        <v>229</v>
      </c>
      <c r="C10579" s="14" t="s">
        <v>3158</v>
      </c>
      <c r="D10579" s="15">
        <v>43703</v>
      </c>
      <c r="E10579" s="14" t="s">
        <v>4889</v>
      </c>
      <c r="F10579" s="920"/>
      <c r="G10579" s="920"/>
      <c r="H10579" s="924"/>
      <c r="I10579" s="924"/>
      <c r="J10579" s="921"/>
      <c r="K10579" s="921"/>
      <c r="L10579" s="925"/>
    </row>
    <row r="10580" spans="1:12" s="1" customFormat="1" ht="24" customHeight="1" x14ac:dyDescent="0.15">
      <c r="A10580" s="918">
        <v>1970</v>
      </c>
      <c r="B10580" s="9" t="s">
        <v>22</v>
      </c>
      <c r="C10580" s="13" t="s">
        <v>23</v>
      </c>
      <c r="D10580" s="13" t="s">
        <v>24</v>
      </c>
      <c r="E10580" s="13" t="s">
        <v>25</v>
      </c>
      <c r="F10580" s="919" t="s">
        <v>17</v>
      </c>
      <c r="G10580" s="919"/>
      <c r="H10580" s="920"/>
      <c r="I10580" s="920"/>
      <c r="J10580" s="920"/>
      <c r="K10580" s="920"/>
      <c r="L10580" s="920"/>
    </row>
    <row r="10581" spans="1:12" s="1" customFormat="1" ht="26.25" customHeight="1" x14ac:dyDescent="0.15">
      <c r="A10581" s="918"/>
      <c r="B10581" s="921" t="s">
        <v>5479</v>
      </c>
      <c r="C10581" s="922" t="s">
        <v>5480</v>
      </c>
      <c r="D10581" s="923">
        <v>43557</v>
      </c>
      <c r="E10581" s="921" t="s">
        <v>151</v>
      </c>
      <c r="F10581" s="921" t="s">
        <v>958</v>
      </c>
      <c r="G10581" s="921"/>
      <c r="H10581" s="924" t="s">
        <v>30</v>
      </c>
      <c r="I10581" s="924"/>
      <c r="J10581" s="14" t="s">
        <v>31</v>
      </c>
      <c r="K10581" s="14" t="s">
        <v>32</v>
      </c>
      <c r="L10581" s="16">
        <v>501.01</v>
      </c>
    </row>
    <row r="10582" spans="1:12" s="1" customFormat="1" ht="409.2" customHeight="1" x14ac:dyDescent="0.15">
      <c r="A10582" s="918"/>
      <c r="B10582" s="921"/>
      <c r="C10582" s="922"/>
      <c r="D10582" s="923"/>
      <c r="E10582" s="921"/>
      <c r="F10582" s="921"/>
      <c r="G10582" s="921"/>
      <c r="H10582" s="924" t="s">
        <v>33</v>
      </c>
      <c r="I10582" s="924"/>
      <c r="J10582" s="921" t="s">
        <v>31</v>
      </c>
      <c r="K10582" s="921" t="s">
        <v>32</v>
      </c>
      <c r="L10582" s="925">
        <v>333.99</v>
      </c>
    </row>
    <row r="10583" spans="1:12" s="1" customFormat="1" ht="409.2" customHeight="1" x14ac:dyDescent="0.15">
      <c r="A10583" s="918"/>
      <c r="B10583" s="921"/>
      <c r="C10583" s="922"/>
      <c r="D10583" s="923"/>
      <c r="E10583" s="921"/>
      <c r="F10583" s="921"/>
      <c r="G10583" s="921"/>
      <c r="H10583" s="924"/>
      <c r="I10583" s="924"/>
      <c r="J10583" s="921"/>
      <c r="K10583" s="921"/>
      <c r="L10583" s="925"/>
    </row>
    <row r="10584" spans="1:12" s="1" customFormat="1" ht="124.95" customHeight="1" x14ac:dyDescent="0.15">
      <c r="A10584" s="918"/>
      <c r="B10584" s="921"/>
      <c r="C10584" s="922"/>
      <c r="D10584" s="923"/>
      <c r="E10584" s="921"/>
      <c r="F10584" s="921"/>
      <c r="G10584" s="921"/>
      <c r="H10584" s="924"/>
      <c r="I10584" s="924"/>
      <c r="J10584" s="921"/>
      <c r="K10584" s="921"/>
      <c r="L10584" s="925"/>
    </row>
    <row r="10585" spans="1:12" s="1" customFormat="1" ht="24" customHeight="1" x14ac:dyDescent="0.15">
      <c r="A10585" s="918"/>
      <c r="B10585" s="9" t="s">
        <v>34</v>
      </c>
      <c r="C10585" s="13" t="s">
        <v>35</v>
      </c>
      <c r="D10585" s="13" t="s">
        <v>36</v>
      </c>
      <c r="E10585" s="13" t="s">
        <v>37</v>
      </c>
      <c r="F10585" s="920"/>
      <c r="G10585" s="920"/>
      <c r="H10585" s="924" t="s">
        <v>38</v>
      </c>
      <c r="I10585" s="924"/>
      <c r="J10585" s="921" t="s">
        <v>31</v>
      </c>
      <c r="K10585" s="921" t="s">
        <v>32</v>
      </c>
      <c r="L10585" s="925">
        <v>165</v>
      </c>
    </row>
    <row r="10586" spans="1:12" s="1" customFormat="1" ht="24" customHeight="1" x14ac:dyDescent="0.15">
      <c r="A10586" s="918"/>
      <c r="B10586" s="14" t="s">
        <v>39</v>
      </c>
      <c r="C10586" s="14" t="s">
        <v>958</v>
      </c>
      <c r="D10586" s="15">
        <v>43564</v>
      </c>
      <c r="E10586" s="14" t="s">
        <v>1766</v>
      </c>
      <c r="F10586" s="920"/>
      <c r="G10586" s="920"/>
      <c r="H10586" s="924"/>
      <c r="I10586" s="924"/>
      <c r="J10586" s="921"/>
      <c r="K10586" s="921"/>
      <c r="L10586" s="925"/>
    </row>
    <row r="10587" spans="1:12" s="1" customFormat="1" ht="24" customHeight="1" x14ac:dyDescent="0.15">
      <c r="A10587" s="918">
        <v>1971</v>
      </c>
      <c r="B10587" s="9" t="s">
        <v>22</v>
      </c>
      <c r="C10587" s="13" t="s">
        <v>23</v>
      </c>
      <c r="D10587" s="13" t="s">
        <v>24</v>
      </c>
      <c r="E10587" s="13" t="s">
        <v>25</v>
      </c>
      <c r="F10587" s="919" t="s">
        <v>17</v>
      </c>
      <c r="G10587" s="919"/>
      <c r="H10587" s="920"/>
      <c r="I10587" s="920"/>
      <c r="J10587" s="920"/>
      <c r="K10587" s="920"/>
      <c r="L10587" s="920"/>
    </row>
    <row r="10588" spans="1:12" s="1" customFormat="1" ht="26.25" customHeight="1" x14ac:dyDescent="0.15">
      <c r="A10588" s="918"/>
      <c r="B10588" s="921" t="s">
        <v>5479</v>
      </c>
      <c r="C10588" s="922" t="s">
        <v>5481</v>
      </c>
      <c r="D10588" s="923">
        <v>43730</v>
      </c>
      <c r="E10588" s="921" t="s">
        <v>1060</v>
      </c>
      <c r="F10588" s="921" t="s">
        <v>958</v>
      </c>
      <c r="G10588" s="921"/>
      <c r="H10588" s="924" t="s">
        <v>30</v>
      </c>
      <c r="I10588" s="924"/>
      <c r="J10588" s="14" t="s">
        <v>31</v>
      </c>
      <c r="K10588" s="14" t="s">
        <v>31</v>
      </c>
      <c r="L10588" s="16">
        <v>0</v>
      </c>
    </row>
    <row r="10589" spans="1:12" s="1" customFormat="1" ht="409.2" customHeight="1" x14ac:dyDescent="0.15">
      <c r="A10589" s="918"/>
      <c r="B10589" s="921"/>
      <c r="C10589" s="922"/>
      <c r="D10589" s="923"/>
      <c r="E10589" s="921"/>
      <c r="F10589" s="921"/>
      <c r="G10589" s="921"/>
      <c r="H10589" s="924" t="s">
        <v>33</v>
      </c>
      <c r="I10589" s="924"/>
      <c r="J10589" s="921" t="s">
        <v>31</v>
      </c>
      <c r="K10589" s="921" t="s">
        <v>31</v>
      </c>
      <c r="L10589" s="925">
        <v>0</v>
      </c>
    </row>
    <row r="10590" spans="1:12" s="1" customFormat="1" ht="61.35" customHeight="1" x14ac:dyDescent="0.15">
      <c r="A10590" s="918"/>
      <c r="B10590" s="921"/>
      <c r="C10590" s="922"/>
      <c r="D10590" s="923"/>
      <c r="E10590" s="921"/>
      <c r="F10590" s="921"/>
      <c r="G10590" s="921"/>
      <c r="H10590" s="924"/>
      <c r="I10590" s="924"/>
      <c r="J10590" s="921"/>
      <c r="K10590" s="921"/>
      <c r="L10590" s="925"/>
    </row>
    <row r="10591" spans="1:12" s="1" customFormat="1" ht="24" customHeight="1" x14ac:dyDescent="0.15">
      <c r="A10591" s="918"/>
      <c r="B10591" s="9" t="s">
        <v>34</v>
      </c>
      <c r="C10591" s="13" t="s">
        <v>35</v>
      </c>
      <c r="D10591" s="13" t="s">
        <v>36</v>
      </c>
      <c r="E10591" s="13" t="s">
        <v>37</v>
      </c>
      <c r="F10591" s="920"/>
      <c r="G10591" s="920"/>
      <c r="H10591" s="924" t="s">
        <v>38</v>
      </c>
      <c r="I10591" s="924"/>
      <c r="J10591" s="921" t="s">
        <v>31</v>
      </c>
      <c r="K10591" s="921" t="s">
        <v>32</v>
      </c>
      <c r="L10591" s="925">
        <v>500</v>
      </c>
    </row>
    <row r="10592" spans="1:12" s="1" customFormat="1" ht="24" customHeight="1" x14ac:dyDescent="0.15">
      <c r="A10592" s="918"/>
      <c r="B10592" s="14" t="s">
        <v>39</v>
      </c>
      <c r="C10592" s="14" t="s">
        <v>958</v>
      </c>
      <c r="D10592" s="15">
        <v>43736</v>
      </c>
      <c r="E10592" s="14" t="s">
        <v>1772</v>
      </c>
      <c r="F10592" s="920"/>
      <c r="G10592" s="920"/>
      <c r="H10592" s="924"/>
      <c r="I10592" s="924"/>
      <c r="J10592" s="921"/>
      <c r="K10592" s="921"/>
      <c r="L10592" s="925"/>
    </row>
    <row r="10593" spans="1:12" s="1" customFormat="1" ht="24" customHeight="1" x14ac:dyDescent="0.15">
      <c r="A10593" s="918">
        <v>1972</v>
      </c>
      <c r="B10593" s="9" t="s">
        <v>22</v>
      </c>
      <c r="C10593" s="13" t="s">
        <v>23</v>
      </c>
      <c r="D10593" s="13" t="s">
        <v>24</v>
      </c>
      <c r="E10593" s="13" t="s">
        <v>25</v>
      </c>
      <c r="F10593" s="919" t="s">
        <v>17</v>
      </c>
      <c r="G10593" s="919"/>
      <c r="H10593" s="920"/>
      <c r="I10593" s="920"/>
      <c r="J10593" s="920"/>
      <c r="K10593" s="920"/>
      <c r="L10593" s="920"/>
    </row>
    <row r="10594" spans="1:12" s="1" customFormat="1" ht="26.25" customHeight="1" x14ac:dyDescent="0.15">
      <c r="A10594" s="918"/>
      <c r="B10594" s="921" t="s">
        <v>5482</v>
      </c>
      <c r="C10594" s="922" t="s">
        <v>5483</v>
      </c>
      <c r="D10594" s="923">
        <v>43563</v>
      </c>
      <c r="E10594" s="921" t="s">
        <v>28</v>
      </c>
      <c r="F10594" s="921" t="s">
        <v>1183</v>
      </c>
      <c r="G10594" s="921"/>
      <c r="H10594" s="924" t="s">
        <v>30</v>
      </c>
      <c r="I10594" s="924"/>
      <c r="J10594" s="14" t="s">
        <v>31</v>
      </c>
      <c r="K10594" s="14" t="s">
        <v>32</v>
      </c>
      <c r="L10594" s="16">
        <v>422.46</v>
      </c>
    </row>
    <row r="10595" spans="1:12" s="1" customFormat="1" ht="409.2" customHeight="1" x14ac:dyDescent="0.15">
      <c r="A10595" s="918"/>
      <c r="B10595" s="921"/>
      <c r="C10595" s="922"/>
      <c r="D10595" s="923"/>
      <c r="E10595" s="921"/>
      <c r="F10595" s="921"/>
      <c r="G10595" s="921"/>
      <c r="H10595" s="924" t="s">
        <v>33</v>
      </c>
      <c r="I10595" s="924"/>
      <c r="J10595" s="921" t="s">
        <v>31</v>
      </c>
      <c r="K10595" s="921" t="s">
        <v>32</v>
      </c>
      <c r="L10595" s="925">
        <v>329.28</v>
      </c>
    </row>
    <row r="10596" spans="1:12" s="1" customFormat="1" ht="19.350000000000001" customHeight="1" x14ac:dyDescent="0.15">
      <c r="A10596" s="918"/>
      <c r="B10596" s="921"/>
      <c r="C10596" s="922"/>
      <c r="D10596" s="923"/>
      <c r="E10596" s="921"/>
      <c r="F10596" s="921"/>
      <c r="G10596" s="921"/>
      <c r="H10596" s="924"/>
      <c r="I10596" s="924"/>
      <c r="J10596" s="921"/>
      <c r="K10596" s="921"/>
      <c r="L10596" s="925"/>
    </row>
    <row r="10597" spans="1:12" s="1" customFormat="1" ht="24" customHeight="1" x14ac:dyDescent="0.15">
      <c r="A10597" s="918"/>
      <c r="B10597" s="9" t="s">
        <v>34</v>
      </c>
      <c r="C10597" s="13" t="s">
        <v>35</v>
      </c>
      <c r="D10597" s="13" t="s">
        <v>36</v>
      </c>
      <c r="E10597" s="13" t="s">
        <v>37</v>
      </c>
      <c r="F10597" s="920"/>
      <c r="G10597" s="920"/>
      <c r="H10597" s="924" t="s">
        <v>38</v>
      </c>
      <c r="I10597" s="924"/>
      <c r="J10597" s="921" t="s">
        <v>31</v>
      </c>
      <c r="K10597" s="921" t="s">
        <v>32</v>
      </c>
      <c r="L10597" s="925">
        <v>278.2</v>
      </c>
    </row>
    <row r="10598" spans="1:12" s="1" customFormat="1" ht="24" customHeight="1" x14ac:dyDescent="0.15">
      <c r="A10598" s="918"/>
      <c r="B10598" s="14" t="s">
        <v>5484</v>
      </c>
      <c r="C10598" s="14" t="s">
        <v>1183</v>
      </c>
      <c r="D10598" s="15">
        <v>43565</v>
      </c>
      <c r="E10598" s="14" t="s">
        <v>2660</v>
      </c>
      <c r="F10598" s="920"/>
      <c r="G10598" s="920"/>
      <c r="H10598" s="924"/>
      <c r="I10598" s="924"/>
      <c r="J10598" s="921"/>
      <c r="K10598" s="921"/>
      <c r="L10598" s="925"/>
    </row>
    <row r="10599" spans="1:12" s="1" customFormat="1" ht="24" customHeight="1" x14ac:dyDescent="0.15">
      <c r="A10599" s="918">
        <v>1973</v>
      </c>
      <c r="B10599" s="9" t="s">
        <v>22</v>
      </c>
      <c r="C10599" s="13" t="s">
        <v>23</v>
      </c>
      <c r="D10599" s="13" t="s">
        <v>24</v>
      </c>
      <c r="E10599" s="13" t="s">
        <v>25</v>
      </c>
      <c r="F10599" s="919" t="s">
        <v>17</v>
      </c>
      <c r="G10599" s="919"/>
      <c r="H10599" s="920"/>
      <c r="I10599" s="920"/>
      <c r="J10599" s="920"/>
      <c r="K10599" s="920"/>
      <c r="L10599" s="920"/>
    </row>
    <row r="10600" spans="1:12" s="1" customFormat="1" ht="26.25" customHeight="1" x14ac:dyDescent="0.15">
      <c r="A10600" s="918"/>
      <c r="B10600" s="921" t="s">
        <v>5485</v>
      </c>
      <c r="C10600" s="922" t="s">
        <v>5486</v>
      </c>
      <c r="D10600" s="923">
        <v>43568</v>
      </c>
      <c r="E10600" s="921" t="s">
        <v>233</v>
      </c>
      <c r="F10600" s="921" t="s">
        <v>5487</v>
      </c>
      <c r="G10600" s="921"/>
      <c r="H10600" s="924" t="s">
        <v>30</v>
      </c>
      <c r="I10600" s="924"/>
      <c r="J10600" s="14" t="s">
        <v>31</v>
      </c>
      <c r="K10600" s="14" t="s">
        <v>32</v>
      </c>
      <c r="L10600" s="16">
        <v>1416</v>
      </c>
    </row>
    <row r="10601" spans="1:12" s="1" customFormat="1" ht="409.2" customHeight="1" x14ac:dyDescent="0.15">
      <c r="A10601" s="918"/>
      <c r="B10601" s="921"/>
      <c r="C10601" s="922"/>
      <c r="D10601" s="923"/>
      <c r="E10601" s="921"/>
      <c r="F10601" s="921"/>
      <c r="G10601" s="921"/>
      <c r="H10601" s="924" t="s">
        <v>33</v>
      </c>
      <c r="I10601" s="924"/>
      <c r="J10601" s="921" t="s">
        <v>31</v>
      </c>
      <c r="K10601" s="921" t="s">
        <v>32</v>
      </c>
      <c r="L10601" s="925">
        <v>2186.4299999999998</v>
      </c>
    </row>
    <row r="10602" spans="1:12" s="1" customFormat="1" ht="50.85" customHeight="1" x14ac:dyDescent="0.15">
      <c r="A10602" s="918"/>
      <c r="B10602" s="921"/>
      <c r="C10602" s="922"/>
      <c r="D10602" s="923"/>
      <c r="E10602" s="921"/>
      <c r="F10602" s="921"/>
      <c r="G10602" s="921"/>
      <c r="H10602" s="924"/>
      <c r="I10602" s="924"/>
      <c r="J10602" s="921"/>
      <c r="K10602" s="921"/>
      <c r="L10602" s="925"/>
    </row>
    <row r="10603" spans="1:12" s="1" customFormat="1" ht="24" customHeight="1" x14ac:dyDescent="0.15">
      <c r="A10603" s="918"/>
      <c r="B10603" s="9" t="s">
        <v>34</v>
      </c>
      <c r="C10603" s="13" t="s">
        <v>35</v>
      </c>
      <c r="D10603" s="13" t="s">
        <v>36</v>
      </c>
      <c r="E10603" s="13" t="s">
        <v>37</v>
      </c>
      <c r="F10603" s="920"/>
      <c r="G10603" s="920"/>
      <c r="H10603" s="924" t="s">
        <v>38</v>
      </c>
      <c r="I10603" s="924"/>
      <c r="J10603" s="921" t="s">
        <v>31</v>
      </c>
      <c r="K10603" s="921" t="s">
        <v>31</v>
      </c>
      <c r="L10603" s="925">
        <v>0</v>
      </c>
    </row>
    <row r="10604" spans="1:12" s="1" customFormat="1" ht="24" customHeight="1" x14ac:dyDescent="0.15">
      <c r="A10604" s="918"/>
      <c r="B10604" s="14" t="s">
        <v>204</v>
      </c>
      <c r="C10604" s="14" t="s">
        <v>5487</v>
      </c>
      <c r="D10604" s="15">
        <v>43575</v>
      </c>
      <c r="E10604" s="14" t="s">
        <v>4680</v>
      </c>
      <c r="F10604" s="920"/>
      <c r="G10604" s="920"/>
      <c r="H10604" s="924"/>
      <c r="I10604" s="924"/>
      <c r="J10604" s="921"/>
      <c r="K10604" s="921"/>
      <c r="L10604" s="925"/>
    </row>
    <row r="10605" spans="1:12" s="1" customFormat="1" ht="24" customHeight="1" x14ac:dyDescent="0.15">
      <c r="A10605" s="918">
        <v>1974</v>
      </c>
      <c r="B10605" s="9" t="s">
        <v>22</v>
      </c>
      <c r="C10605" s="13" t="s">
        <v>23</v>
      </c>
      <c r="D10605" s="13" t="s">
        <v>24</v>
      </c>
      <c r="E10605" s="13" t="s">
        <v>25</v>
      </c>
      <c r="F10605" s="919" t="s">
        <v>17</v>
      </c>
      <c r="G10605" s="919"/>
      <c r="H10605" s="920"/>
      <c r="I10605" s="920"/>
      <c r="J10605" s="920"/>
      <c r="K10605" s="920"/>
      <c r="L10605" s="920"/>
    </row>
    <row r="10606" spans="1:12" s="1" customFormat="1" ht="26.25" customHeight="1" x14ac:dyDescent="0.15">
      <c r="A10606" s="918"/>
      <c r="B10606" s="921" t="s">
        <v>5485</v>
      </c>
      <c r="C10606" s="922" t="s">
        <v>5488</v>
      </c>
      <c r="D10606" s="923">
        <v>43584</v>
      </c>
      <c r="E10606" s="921" t="s">
        <v>469</v>
      </c>
      <c r="F10606" s="921" t="s">
        <v>1442</v>
      </c>
      <c r="G10606" s="921"/>
      <c r="H10606" s="924" t="s">
        <v>30</v>
      </c>
      <c r="I10606" s="924"/>
      <c r="J10606" s="14" t="s">
        <v>31</v>
      </c>
      <c r="K10606" s="14" t="s">
        <v>32</v>
      </c>
      <c r="L10606" s="16">
        <v>166</v>
      </c>
    </row>
    <row r="10607" spans="1:12" s="1" customFormat="1" ht="409.2" customHeight="1" x14ac:dyDescent="0.15">
      <c r="A10607" s="918"/>
      <c r="B10607" s="921"/>
      <c r="C10607" s="922"/>
      <c r="D10607" s="923"/>
      <c r="E10607" s="921"/>
      <c r="F10607" s="921"/>
      <c r="G10607" s="921"/>
      <c r="H10607" s="924" t="s">
        <v>33</v>
      </c>
      <c r="I10607" s="924"/>
      <c r="J10607" s="921" t="s">
        <v>31</v>
      </c>
      <c r="K10607" s="921" t="s">
        <v>32</v>
      </c>
      <c r="L10607" s="925">
        <v>365.95</v>
      </c>
    </row>
    <row r="10608" spans="1:12" s="1" customFormat="1" ht="61.35" customHeight="1" x14ac:dyDescent="0.15">
      <c r="A10608" s="918"/>
      <c r="B10608" s="921"/>
      <c r="C10608" s="922"/>
      <c r="D10608" s="923"/>
      <c r="E10608" s="921"/>
      <c r="F10608" s="921"/>
      <c r="G10608" s="921"/>
      <c r="H10608" s="924"/>
      <c r="I10608" s="924"/>
      <c r="J10608" s="921"/>
      <c r="K10608" s="921"/>
      <c r="L10608" s="925"/>
    </row>
    <row r="10609" spans="1:12" s="1" customFormat="1" ht="24" customHeight="1" x14ac:dyDescent="0.15">
      <c r="A10609" s="918"/>
      <c r="B10609" s="9" t="s">
        <v>34</v>
      </c>
      <c r="C10609" s="13" t="s">
        <v>35</v>
      </c>
      <c r="D10609" s="13" t="s">
        <v>36</v>
      </c>
      <c r="E10609" s="13" t="s">
        <v>37</v>
      </c>
      <c r="F10609" s="920"/>
      <c r="G10609" s="920"/>
      <c r="H10609" s="924" t="s">
        <v>38</v>
      </c>
      <c r="I10609" s="924"/>
      <c r="J10609" s="921" t="s">
        <v>31</v>
      </c>
      <c r="K10609" s="921" t="s">
        <v>31</v>
      </c>
      <c r="L10609" s="925">
        <v>0</v>
      </c>
    </row>
    <row r="10610" spans="1:12" s="1" customFormat="1" ht="24" customHeight="1" x14ac:dyDescent="0.15">
      <c r="A10610" s="918"/>
      <c r="B10610" s="14" t="s">
        <v>204</v>
      </c>
      <c r="C10610" s="14" t="s">
        <v>1442</v>
      </c>
      <c r="D10610" s="15">
        <v>43585</v>
      </c>
      <c r="E10610" s="14" t="s">
        <v>4251</v>
      </c>
      <c r="F10610" s="920"/>
      <c r="G10610" s="920"/>
      <c r="H10610" s="924"/>
      <c r="I10610" s="924"/>
      <c r="J10610" s="921"/>
      <c r="K10610" s="921"/>
      <c r="L10610" s="925"/>
    </row>
    <row r="10611" spans="1:12" s="1" customFormat="1" ht="24" customHeight="1" x14ac:dyDescent="0.15">
      <c r="A10611" s="918">
        <v>1975</v>
      </c>
      <c r="B10611" s="9" t="s">
        <v>22</v>
      </c>
      <c r="C10611" s="13" t="s">
        <v>23</v>
      </c>
      <c r="D10611" s="13" t="s">
        <v>24</v>
      </c>
      <c r="E10611" s="13" t="s">
        <v>25</v>
      </c>
      <c r="F10611" s="919" t="s">
        <v>17</v>
      </c>
      <c r="G10611" s="919"/>
      <c r="H10611" s="920"/>
      <c r="I10611" s="920"/>
      <c r="J10611" s="920"/>
      <c r="K10611" s="920"/>
      <c r="L10611" s="920"/>
    </row>
    <row r="10612" spans="1:12" s="1" customFormat="1" ht="26.25" customHeight="1" x14ac:dyDescent="0.15">
      <c r="A10612" s="918"/>
      <c r="B10612" s="921" t="s">
        <v>5485</v>
      </c>
      <c r="C10612" s="922" t="s">
        <v>5489</v>
      </c>
      <c r="D10612" s="923">
        <v>43610</v>
      </c>
      <c r="E10612" s="921" t="s">
        <v>658</v>
      </c>
      <c r="F10612" s="921" t="s">
        <v>5490</v>
      </c>
      <c r="G10612" s="921"/>
      <c r="H10612" s="924" t="s">
        <v>30</v>
      </c>
      <c r="I10612" s="924"/>
      <c r="J10612" s="14" t="s">
        <v>31</v>
      </c>
      <c r="K10612" s="14" t="s">
        <v>32</v>
      </c>
      <c r="L10612" s="16">
        <v>1260</v>
      </c>
    </row>
    <row r="10613" spans="1:12" s="1" customFormat="1" ht="312.75" customHeight="1" x14ac:dyDescent="0.15">
      <c r="A10613" s="918"/>
      <c r="B10613" s="921"/>
      <c r="C10613" s="922"/>
      <c r="D10613" s="923"/>
      <c r="E10613" s="921"/>
      <c r="F10613" s="921"/>
      <c r="G10613" s="921"/>
      <c r="H10613" s="924" t="s">
        <v>33</v>
      </c>
      <c r="I10613" s="924"/>
      <c r="J10613" s="14" t="s">
        <v>31</v>
      </c>
      <c r="K10613" s="14" t="s">
        <v>32</v>
      </c>
      <c r="L10613" s="16">
        <v>1378.64</v>
      </c>
    </row>
    <row r="10614" spans="1:12" s="1" customFormat="1" ht="24" customHeight="1" x14ac:dyDescent="0.15">
      <c r="A10614" s="918"/>
      <c r="B10614" s="9" t="s">
        <v>34</v>
      </c>
      <c r="C10614" s="13" t="s">
        <v>35</v>
      </c>
      <c r="D10614" s="13" t="s">
        <v>36</v>
      </c>
      <c r="E10614" s="13" t="s">
        <v>37</v>
      </c>
      <c r="F10614" s="920"/>
      <c r="G10614" s="920"/>
      <c r="H10614" s="924" t="s">
        <v>38</v>
      </c>
      <c r="I10614" s="924"/>
      <c r="J10614" s="921" t="s">
        <v>31</v>
      </c>
      <c r="K10614" s="921" t="s">
        <v>32</v>
      </c>
      <c r="L10614" s="925">
        <v>200</v>
      </c>
    </row>
    <row r="10615" spans="1:12" s="1" customFormat="1" ht="24" customHeight="1" x14ac:dyDescent="0.15">
      <c r="A10615" s="918"/>
      <c r="B10615" s="14" t="s">
        <v>204</v>
      </c>
      <c r="C10615" s="14" t="s">
        <v>5490</v>
      </c>
      <c r="D10615" s="15">
        <v>43614</v>
      </c>
      <c r="E10615" s="14" t="s">
        <v>1918</v>
      </c>
      <c r="F10615" s="920"/>
      <c r="G10615" s="920"/>
      <c r="H10615" s="924"/>
      <c r="I10615" s="924"/>
      <c r="J10615" s="921"/>
      <c r="K10615" s="921"/>
      <c r="L10615" s="925"/>
    </row>
    <row r="10616" spans="1:12" s="1" customFormat="1" ht="24" customHeight="1" x14ac:dyDescent="0.15">
      <c r="A10616" s="918">
        <v>1976</v>
      </c>
      <c r="B10616" s="9" t="s">
        <v>22</v>
      </c>
      <c r="C10616" s="13" t="s">
        <v>23</v>
      </c>
      <c r="D10616" s="13" t="s">
        <v>24</v>
      </c>
      <c r="E10616" s="13" t="s">
        <v>25</v>
      </c>
      <c r="F10616" s="919" t="s">
        <v>17</v>
      </c>
      <c r="G10616" s="919"/>
      <c r="H10616" s="920"/>
      <c r="I10616" s="920"/>
      <c r="J10616" s="920"/>
      <c r="K10616" s="920"/>
      <c r="L10616" s="920"/>
    </row>
    <row r="10617" spans="1:12" s="1" customFormat="1" ht="26.25" customHeight="1" x14ac:dyDescent="0.15">
      <c r="A10617" s="918"/>
      <c r="B10617" s="921" t="s">
        <v>5485</v>
      </c>
      <c r="C10617" s="922" t="s">
        <v>5491</v>
      </c>
      <c r="D10617" s="923">
        <v>43729</v>
      </c>
      <c r="E10617" s="921" t="s">
        <v>628</v>
      </c>
      <c r="F10617" s="921" t="s">
        <v>5492</v>
      </c>
      <c r="G10617" s="921"/>
      <c r="H10617" s="924" t="s">
        <v>30</v>
      </c>
      <c r="I10617" s="924"/>
      <c r="J10617" s="14" t="s">
        <v>31</v>
      </c>
      <c r="K10617" s="14" t="s">
        <v>32</v>
      </c>
      <c r="L10617" s="16">
        <v>1045</v>
      </c>
    </row>
    <row r="10618" spans="1:12" s="1" customFormat="1" ht="409.2" customHeight="1" x14ac:dyDescent="0.15">
      <c r="A10618" s="918"/>
      <c r="B10618" s="921"/>
      <c r="C10618" s="922"/>
      <c r="D10618" s="923"/>
      <c r="E10618" s="921"/>
      <c r="F10618" s="921"/>
      <c r="G10618" s="921"/>
      <c r="H10618" s="924" t="s">
        <v>33</v>
      </c>
      <c r="I10618" s="924"/>
      <c r="J10618" s="921" t="s">
        <v>31</v>
      </c>
      <c r="K10618" s="921" t="s">
        <v>31</v>
      </c>
      <c r="L10618" s="925">
        <v>0</v>
      </c>
    </row>
    <row r="10619" spans="1:12" s="1" customFormat="1" ht="92.85" customHeight="1" x14ac:dyDescent="0.15">
      <c r="A10619" s="918"/>
      <c r="B10619" s="921"/>
      <c r="C10619" s="922"/>
      <c r="D10619" s="923"/>
      <c r="E10619" s="921"/>
      <c r="F10619" s="921"/>
      <c r="G10619" s="921"/>
      <c r="H10619" s="924"/>
      <c r="I10619" s="924"/>
      <c r="J10619" s="921"/>
      <c r="K10619" s="921"/>
      <c r="L10619" s="925"/>
    </row>
    <row r="10620" spans="1:12" s="1" customFormat="1" ht="24" customHeight="1" x14ac:dyDescent="0.15">
      <c r="A10620" s="918"/>
      <c r="B10620" s="9" t="s">
        <v>34</v>
      </c>
      <c r="C10620" s="13" t="s">
        <v>35</v>
      </c>
      <c r="D10620" s="13" t="s">
        <v>36</v>
      </c>
      <c r="E10620" s="13" t="s">
        <v>37</v>
      </c>
      <c r="F10620" s="920"/>
      <c r="G10620" s="920"/>
      <c r="H10620" s="924" t="s">
        <v>38</v>
      </c>
      <c r="I10620" s="924"/>
      <c r="J10620" s="921" t="s">
        <v>31</v>
      </c>
      <c r="K10620" s="921" t="s">
        <v>32</v>
      </c>
      <c r="L10620" s="925">
        <v>224.49</v>
      </c>
    </row>
    <row r="10621" spans="1:12" s="1" customFormat="1" ht="24" customHeight="1" x14ac:dyDescent="0.15">
      <c r="A10621" s="918"/>
      <c r="B10621" s="14" t="s">
        <v>204</v>
      </c>
      <c r="C10621" s="14" t="s">
        <v>5492</v>
      </c>
      <c r="D10621" s="15">
        <v>43735</v>
      </c>
      <c r="E10621" s="14" t="s">
        <v>3487</v>
      </c>
      <c r="F10621" s="920"/>
      <c r="G10621" s="920"/>
      <c r="H10621" s="924"/>
      <c r="I10621" s="924"/>
      <c r="J10621" s="921"/>
      <c r="K10621" s="921"/>
      <c r="L10621" s="925"/>
    </row>
    <row r="10622" spans="1:12" s="1" customFormat="1" ht="24" customHeight="1" x14ac:dyDescent="0.15">
      <c r="A10622" s="918">
        <v>1977</v>
      </c>
      <c r="B10622" s="9" t="s">
        <v>22</v>
      </c>
      <c r="C10622" s="13" t="s">
        <v>23</v>
      </c>
      <c r="D10622" s="13" t="s">
        <v>24</v>
      </c>
      <c r="E10622" s="13" t="s">
        <v>25</v>
      </c>
      <c r="F10622" s="919" t="s">
        <v>17</v>
      </c>
      <c r="G10622" s="919"/>
      <c r="H10622" s="920"/>
      <c r="I10622" s="920"/>
      <c r="J10622" s="920"/>
      <c r="K10622" s="920"/>
      <c r="L10622" s="920"/>
    </row>
    <row r="10623" spans="1:12" s="1" customFormat="1" ht="26.25" customHeight="1" x14ac:dyDescent="0.15">
      <c r="A10623" s="918"/>
      <c r="B10623" s="921" t="s">
        <v>5493</v>
      </c>
      <c r="C10623" s="921" t="s">
        <v>5494</v>
      </c>
      <c r="D10623" s="923">
        <v>43704</v>
      </c>
      <c r="E10623" s="921" t="s">
        <v>1720</v>
      </c>
      <c r="F10623" s="921" t="s">
        <v>1721</v>
      </c>
      <c r="G10623" s="921"/>
      <c r="H10623" s="924" t="s">
        <v>30</v>
      </c>
      <c r="I10623" s="924"/>
      <c r="J10623" s="14" t="s">
        <v>31</v>
      </c>
      <c r="K10623" s="14" t="s">
        <v>32</v>
      </c>
      <c r="L10623" s="16">
        <v>200</v>
      </c>
    </row>
    <row r="10624" spans="1:12" s="1" customFormat="1" ht="92.25" customHeight="1" x14ac:dyDescent="0.15">
      <c r="A10624" s="918"/>
      <c r="B10624" s="921"/>
      <c r="C10624" s="921"/>
      <c r="D10624" s="923"/>
      <c r="E10624" s="921"/>
      <c r="F10624" s="921"/>
      <c r="G10624" s="921"/>
      <c r="H10624" s="924" t="s">
        <v>33</v>
      </c>
      <c r="I10624" s="924"/>
      <c r="J10624" s="14" t="s">
        <v>31</v>
      </c>
      <c r="K10624" s="14" t="s">
        <v>32</v>
      </c>
      <c r="L10624" s="16">
        <v>800</v>
      </c>
    </row>
    <row r="10625" spans="1:12" s="1" customFormat="1" ht="24" customHeight="1" x14ac:dyDescent="0.15">
      <c r="A10625" s="918"/>
      <c r="B10625" s="9" t="s">
        <v>34</v>
      </c>
      <c r="C10625" s="13" t="s">
        <v>35</v>
      </c>
      <c r="D10625" s="13" t="s">
        <v>36</v>
      </c>
      <c r="E10625" s="13" t="s">
        <v>37</v>
      </c>
      <c r="F10625" s="920"/>
      <c r="G10625" s="920"/>
      <c r="H10625" s="924" t="s">
        <v>38</v>
      </c>
      <c r="I10625" s="924"/>
      <c r="J10625" s="921" t="s">
        <v>31</v>
      </c>
      <c r="K10625" s="921" t="s">
        <v>31</v>
      </c>
      <c r="L10625" s="925">
        <v>0</v>
      </c>
    </row>
    <row r="10626" spans="1:12" s="1" customFormat="1" ht="24" customHeight="1" x14ac:dyDescent="0.15">
      <c r="A10626" s="918"/>
      <c r="B10626" s="14" t="s">
        <v>323</v>
      </c>
      <c r="C10626" s="14" t="s">
        <v>1721</v>
      </c>
      <c r="D10626" s="15">
        <v>43707</v>
      </c>
      <c r="E10626" s="14" t="s">
        <v>5495</v>
      </c>
      <c r="F10626" s="920"/>
      <c r="G10626" s="920"/>
      <c r="H10626" s="924"/>
      <c r="I10626" s="924"/>
      <c r="J10626" s="921"/>
      <c r="K10626" s="921"/>
      <c r="L10626" s="925"/>
    </row>
    <row r="10627" spans="1:12" s="1" customFormat="1" ht="24" customHeight="1" x14ac:dyDescent="0.15">
      <c r="A10627" s="918">
        <v>1978</v>
      </c>
      <c r="B10627" s="9" t="s">
        <v>22</v>
      </c>
      <c r="C10627" s="13" t="s">
        <v>23</v>
      </c>
      <c r="D10627" s="13" t="s">
        <v>24</v>
      </c>
      <c r="E10627" s="13" t="s">
        <v>25</v>
      </c>
      <c r="F10627" s="919" t="s">
        <v>17</v>
      </c>
      <c r="G10627" s="919"/>
      <c r="H10627" s="920"/>
      <c r="I10627" s="920"/>
      <c r="J10627" s="920"/>
      <c r="K10627" s="920"/>
      <c r="L10627" s="920"/>
    </row>
    <row r="10628" spans="1:12" s="1" customFormat="1" ht="26.25" customHeight="1" x14ac:dyDescent="0.15">
      <c r="A10628" s="918"/>
      <c r="B10628" s="921" t="s">
        <v>5496</v>
      </c>
      <c r="C10628" s="922" t="s">
        <v>5497</v>
      </c>
      <c r="D10628" s="923">
        <v>43626</v>
      </c>
      <c r="E10628" s="921" t="s">
        <v>159</v>
      </c>
      <c r="F10628" s="921" t="s">
        <v>160</v>
      </c>
      <c r="G10628" s="921"/>
      <c r="H10628" s="924" t="s">
        <v>30</v>
      </c>
      <c r="I10628" s="924"/>
      <c r="J10628" s="14" t="s">
        <v>31</v>
      </c>
      <c r="K10628" s="14" t="s">
        <v>32</v>
      </c>
      <c r="L10628" s="16">
        <v>522.5</v>
      </c>
    </row>
    <row r="10629" spans="1:12" s="1" customFormat="1" ht="354.75" customHeight="1" x14ac:dyDescent="0.15">
      <c r="A10629" s="918"/>
      <c r="B10629" s="921"/>
      <c r="C10629" s="922"/>
      <c r="D10629" s="923"/>
      <c r="E10629" s="921"/>
      <c r="F10629" s="921"/>
      <c r="G10629" s="921"/>
      <c r="H10629" s="924" t="s">
        <v>33</v>
      </c>
      <c r="I10629" s="924"/>
      <c r="J10629" s="14" t="s">
        <v>31</v>
      </c>
      <c r="K10629" s="14" t="s">
        <v>32</v>
      </c>
      <c r="L10629" s="16">
        <v>461.79</v>
      </c>
    </row>
    <row r="10630" spans="1:12" s="1" customFormat="1" ht="24" customHeight="1" x14ac:dyDescent="0.15">
      <c r="A10630" s="918"/>
      <c r="B10630" s="9" t="s">
        <v>34</v>
      </c>
      <c r="C10630" s="13" t="s">
        <v>35</v>
      </c>
      <c r="D10630" s="13" t="s">
        <v>36</v>
      </c>
      <c r="E10630" s="13" t="s">
        <v>37</v>
      </c>
      <c r="F10630" s="920"/>
      <c r="G10630" s="920"/>
      <c r="H10630" s="924" t="s">
        <v>38</v>
      </c>
      <c r="I10630" s="924"/>
      <c r="J10630" s="921" t="s">
        <v>31</v>
      </c>
      <c r="K10630" s="921" t="s">
        <v>31</v>
      </c>
      <c r="L10630" s="925">
        <v>0</v>
      </c>
    </row>
    <row r="10631" spans="1:12" s="1" customFormat="1" ht="24" customHeight="1" x14ac:dyDescent="0.15">
      <c r="A10631" s="918"/>
      <c r="B10631" s="14" t="s">
        <v>204</v>
      </c>
      <c r="C10631" s="14" t="s">
        <v>160</v>
      </c>
      <c r="D10631" s="15">
        <v>43628</v>
      </c>
      <c r="E10631" s="14" t="s">
        <v>911</v>
      </c>
      <c r="F10631" s="920"/>
      <c r="G10631" s="920"/>
      <c r="H10631" s="924"/>
      <c r="I10631" s="924"/>
      <c r="J10631" s="921"/>
      <c r="K10631" s="921"/>
      <c r="L10631" s="925"/>
    </row>
    <row r="10632" spans="1:12" s="1" customFormat="1" ht="24" customHeight="1" x14ac:dyDescent="0.15">
      <c r="A10632" s="918">
        <v>1979</v>
      </c>
      <c r="B10632" s="9" t="s">
        <v>22</v>
      </c>
      <c r="C10632" s="13" t="s">
        <v>23</v>
      </c>
      <c r="D10632" s="13" t="s">
        <v>24</v>
      </c>
      <c r="E10632" s="13" t="s">
        <v>25</v>
      </c>
      <c r="F10632" s="919" t="s">
        <v>17</v>
      </c>
      <c r="G10632" s="919"/>
      <c r="H10632" s="920"/>
      <c r="I10632" s="920"/>
      <c r="J10632" s="920"/>
      <c r="K10632" s="920"/>
      <c r="L10632" s="920"/>
    </row>
    <row r="10633" spans="1:12" s="1" customFormat="1" ht="26.25" customHeight="1" x14ac:dyDescent="0.15">
      <c r="A10633" s="918"/>
      <c r="B10633" s="921" t="s">
        <v>5496</v>
      </c>
      <c r="C10633" s="922" t="s">
        <v>5498</v>
      </c>
      <c r="D10633" s="923">
        <v>43723</v>
      </c>
      <c r="E10633" s="921" t="s">
        <v>1570</v>
      </c>
      <c r="F10633" s="921" t="s">
        <v>836</v>
      </c>
      <c r="G10633" s="921"/>
      <c r="H10633" s="924" t="s">
        <v>30</v>
      </c>
      <c r="I10633" s="924"/>
      <c r="J10633" s="14" t="s">
        <v>31</v>
      </c>
      <c r="K10633" s="14" t="s">
        <v>32</v>
      </c>
      <c r="L10633" s="16">
        <v>550</v>
      </c>
    </row>
    <row r="10634" spans="1:12" s="1" customFormat="1" ht="409.2" customHeight="1" x14ac:dyDescent="0.15">
      <c r="A10634" s="918"/>
      <c r="B10634" s="921"/>
      <c r="C10634" s="922"/>
      <c r="D10634" s="923"/>
      <c r="E10634" s="921"/>
      <c r="F10634" s="921"/>
      <c r="G10634" s="921"/>
      <c r="H10634" s="924" t="s">
        <v>33</v>
      </c>
      <c r="I10634" s="924"/>
      <c r="J10634" s="921" t="s">
        <v>31</v>
      </c>
      <c r="K10634" s="921" t="s">
        <v>31</v>
      </c>
      <c r="L10634" s="925">
        <v>0</v>
      </c>
    </row>
    <row r="10635" spans="1:12" s="1" customFormat="1" ht="409.2" customHeight="1" x14ac:dyDescent="0.15">
      <c r="A10635" s="918"/>
      <c r="B10635" s="921"/>
      <c r="C10635" s="922"/>
      <c r="D10635" s="923"/>
      <c r="E10635" s="921"/>
      <c r="F10635" s="921"/>
      <c r="G10635" s="921"/>
      <c r="H10635" s="924"/>
      <c r="I10635" s="924"/>
      <c r="J10635" s="921"/>
      <c r="K10635" s="921"/>
      <c r="L10635" s="925"/>
    </row>
    <row r="10636" spans="1:12" s="1" customFormat="1" ht="82.95" customHeight="1" x14ac:dyDescent="0.15">
      <c r="A10636" s="918"/>
      <c r="B10636" s="921"/>
      <c r="C10636" s="922"/>
      <c r="D10636" s="923"/>
      <c r="E10636" s="921"/>
      <c r="F10636" s="921"/>
      <c r="G10636" s="921"/>
      <c r="H10636" s="924"/>
      <c r="I10636" s="924"/>
      <c r="J10636" s="921"/>
      <c r="K10636" s="921"/>
      <c r="L10636" s="925"/>
    </row>
    <row r="10637" spans="1:12" s="1" customFormat="1" ht="24" customHeight="1" x14ac:dyDescent="0.15">
      <c r="A10637" s="918"/>
      <c r="B10637" s="9" t="s">
        <v>34</v>
      </c>
      <c r="C10637" s="13" t="s">
        <v>35</v>
      </c>
      <c r="D10637" s="13" t="s">
        <v>36</v>
      </c>
      <c r="E10637" s="13" t="s">
        <v>37</v>
      </c>
      <c r="F10637" s="920"/>
      <c r="G10637" s="920"/>
      <c r="H10637" s="924" t="s">
        <v>38</v>
      </c>
      <c r="I10637" s="924"/>
      <c r="J10637" s="921" t="s">
        <v>31</v>
      </c>
      <c r="K10637" s="921" t="s">
        <v>31</v>
      </c>
      <c r="L10637" s="925">
        <v>0</v>
      </c>
    </row>
    <row r="10638" spans="1:12" s="1" customFormat="1" ht="24" customHeight="1" x14ac:dyDescent="0.15">
      <c r="A10638" s="918"/>
      <c r="B10638" s="14" t="s">
        <v>204</v>
      </c>
      <c r="C10638" s="14" t="s">
        <v>836</v>
      </c>
      <c r="D10638" s="15">
        <v>43732</v>
      </c>
      <c r="E10638" s="14" t="s">
        <v>5499</v>
      </c>
      <c r="F10638" s="920"/>
      <c r="G10638" s="920"/>
      <c r="H10638" s="924"/>
      <c r="I10638" s="924"/>
      <c r="J10638" s="921"/>
      <c r="K10638" s="921"/>
      <c r="L10638" s="925"/>
    </row>
    <row r="10639" spans="1:12" s="1" customFormat="1" ht="24" customHeight="1" x14ac:dyDescent="0.15">
      <c r="A10639" s="918">
        <v>1980</v>
      </c>
      <c r="B10639" s="9" t="s">
        <v>22</v>
      </c>
      <c r="C10639" s="13" t="s">
        <v>23</v>
      </c>
      <c r="D10639" s="13" t="s">
        <v>24</v>
      </c>
      <c r="E10639" s="13" t="s">
        <v>25</v>
      </c>
      <c r="F10639" s="919" t="s">
        <v>17</v>
      </c>
      <c r="G10639" s="919"/>
      <c r="H10639" s="920"/>
      <c r="I10639" s="920"/>
      <c r="J10639" s="920"/>
      <c r="K10639" s="920"/>
      <c r="L10639" s="920"/>
    </row>
    <row r="10640" spans="1:12" s="1" customFormat="1" ht="26.25" customHeight="1" x14ac:dyDescent="0.15">
      <c r="A10640" s="918"/>
      <c r="B10640" s="921" t="s">
        <v>5496</v>
      </c>
      <c r="C10640" s="922" t="s">
        <v>5498</v>
      </c>
      <c r="D10640" s="923">
        <v>43723</v>
      </c>
      <c r="E10640" s="921" t="s">
        <v>1570</v>
      </c>
      <c r="F10640" s="921" t="s">
        <v>4638</v>
      </c>
      <c r="G10640" s="921"/>
      <c r="H10640" s="924" t="s">
        <v>30</v>
      </c>
      <c r="I10640" s="924"/>
      <c r="J10640" s="14" t="s">
        <v>31</v>
      </c>
      <c r="K10640" s="14" t="s">
        <v>32</v>
      </c>
      <c r="L10640" s="16">
        <v>466</v>
      </c>
    </row>
    <row r="10641" spans="1:12" s="1" customFormat="1" ht="409.2" customHeight="1" x14ac:dyDescent="0.15">
      <c r="A10641" s="918"/>
      <c r="B10641" s="921"/>
      <c r="C10641" s="922"/>
      <c r="D10641" s="923"/>
      <c r="E10641" s="921"/>
      <c r="F10641" s="921"/>
      <c r="G10641" s="921"/>
      <c r="H10641" s="924" t="s">
        <v>33</v>
      </c>
      <c r="I10641" s="924"/>
      <c r="J10641" s="921" t="s">
        <v>31</v>
      </c>
      <c r="K10641" s="921" t="s">
        <v>31</v>
      </c>
      <c r="L10641" s="925">
        <v>0</v>
      </c>
    </row>
    <row r="10642" spans="1:12" s="1" customFormat="1" ht="409.2" customHeight="1" x14ac:dyDescent="0.15">
      <c r="A10642" s="918"/>
      <c r="B10642" s="921"/>
      <c r="C10642" s="922"/>
      <c r="D10642" s="923"/>
      <c r="E10642" s="921"/>
      <c r="F10642" s="921"/>
      <c r="G10642" s="921"/>
      <c r="H10642" s="924"/>
      <c r="I10642" s="924"/>
      <c r="J10642" s="921"/>
      <c r="K10642" s="921"/>
      <c r="L10642" s="925"/>
    </row>
    <row r="10643" spans="1:12" s="1" customFormat="1" ht="82.95" customHeight="1" x14ac:dyDescent="0.15">
      <c r="A10643" s="918"/>
      <c r="B10643" s="921"/>
      <c r="C10643" s="922"/>
      <c r="D10643" s="923"/>
      <c r="E10643" s="921"/>
      <c r="F10643" s="921"/>
      <c r="G10643" s="921"/>
      <c r="H10643" s="924"/>
      <c r="I10643" s="924"/>
      <c r="J10643" s="921"/>
      <c r="K10643" s="921"/>
      <c r="L10643" s="925"/>
    </row>
    <row r="10644" spans="1:12" s="1" customFormat="1" ht="24" customHeight="1" x14ac:dyDescent="0.15">
      <c r="A10644" s="918"/>
      <c r="B10644" s="9" t="s">
        <v>34</v>
      </c>
      <c r="C10644" s="13" t="s">
        <v>35</v>
      </c>
      <c r="D10644" s="13" t="s">
        <v>36</v>
      </c>
      <c r="E10644" s="13" t="s">
        <v>37</v>
      </c>
      <c r="F10644" s="920"/>
      <c r="G10644" s="920"/>
      <c r="H10644" s="924" t="s">
        <v>38</v>
      </c>
      <c r="I10644" s="924"/>
      <c r="J10644" s="921" t="s">
        <v>31</v>
      </c>
      <c r="K10644" s="921" t="s">
        <v>31</v>
      </c>
      <c r="L10644" s="925">
        <v>0</v>
      </c>
    </row>
    <row r="10645" spans="1:12" s="1" customFormat="1" ht="24" customHeight="1" x14ac:dyDescent="0.15">
      <c r="A10645" s="918"/>
      <c r="B10645" s="14" t="s">
        <v>204</v>
      </c>
      <c r="C10645" s="14" t="s">
        <v>4638</v>
      </c>
      <c r="D10645" s="15">
        <v>43732</v>
      </c>
      <c r="E10645" s="14" t="s">
        <v>5499</v>
      </c>
      <c r="F10645" s="920"/>
      <c r="G10645" s="920"/>
      <c r="H10645" s="924"/>
      <c r="I10645" s="924"/>
      <c r="J10645" s="921"/>
      <c r="K10645" s="921"/>
      <c r="L10645" s="925"/>
    </row>
    <row r="10646" spans="1:12" s="1" customFormat="1" ht="24" customHeight="1" x14ac:dyDescent="0.15">
      <c r="A10646" s="918">
        <v>1981</v>
      </c>
      <c r="B10646" s="9" t="s">
        <v>22</v>
      </c>
      <c r="C10646" s="13" t="s">
        <v>23</v>
      </c>
      <c r="D10646" s="13" t="s">
        <v>24</v>
      </c>
      <c r="E10646" s="13" t="s">
        <v>25</v>
      </c>
      <c r="F10646" s="919" t="s">
        <v>17</v>
      </c>
      <c r="G10646" s="919"/>
      <c r="H10646" s="920"/>
      <c r="I10646" s="920"/>
      <c r="J10646" s="920"/>
      <c r="K10646" s="920"/>
      <c r="L10646" s="920"/>
    </row>
    <row r="10647" spans="1:12" s="1" customFormat="1" ht="26.25" customHeight="1" x14ac:dyDescent="0.15">
      <c r="A10647" s="918"/>
      <c r="B10647" s="921" t="s">
        <v>5496</v>
      </c>
      <c r="C10647" s="922" t="s">
        <v>5498</v>
      </c>
      <c r="D10647" s="923">
        <v>43723</v>
      </c>
      <c r="E10647" s="921" t="s">
        <v>1570</v>
      </c>
      <c r="F10647" s="921" t="s">
        <v>5500</v>
      </c>
      <c r="G10647" s="921"/>
      <c r="H10647" s="924" t="s">
        <v>30</v>
      </c>
      <c r="I10647" s="924"/>
      <c r="J10647" s="14" t="s">
        <v>31</v>
      </c>
      <c r="K10647" s="14" t="s">
        <v>32</v>
      </c>
      <c r="L10647" s="16">
        <v>418</v>
      </c>
    </row>
    <row r="10648" spans="1:12" s="1" customFormat="1" ht="409.2" customHeight="1" x14ac:dyDescent="0.15">
      <c r="A10648" s="918"/>
      <c r="B10648" s="921"/>
      <c r="C10648" s="922"/>
      <c r="D10648" s="923"/>
      <c r="E10648" s="921"/>
      <c r="F10648" s="921"/>
      <c r="G10648" s="921"/>
      <c r="H10648" s="924" t="s">
        <v>33</v>
      </c>
      <c r="I10648" s="924"/>
      <c r="J10648" s="921" t="s">
        <v>31</v>
      </c>
      <c r="K10648" s="921" t="s">
        <v>31</v>
      </c>
      <c r="L10648" s="925">
        <v>0</v>
      </c>
    </row>
    <row r="10649" spans="1:12" s="1" customFormat="1" ht="409.2" customHeight="1" x14ac:dyDescent="0.15">
      <c r="A10649" s="918"/>
      <c r="B10649" s="921"/>
      <c r="C10649" s="922"/>
      <c r="D10649" s="923"/>
      <c r="E10649" s="921"/>
      <c r="F10649" s="921"/>
      <c r="G10649" s="921"/>
      <c r="H10649" s="924"/>
      <c r="I10649" s="924"/>
      <c r="J10649" s="921"/>
      <c r="K10649" s="921"/>
      <c r="L10649" s="925"/>
    </row>
    <row r="10650" spans="1:12" s="1" customFormat="1" ht="82.95" customHeight="1" x14ac:dyDescent="0.15">
      <c r="A10650" s="918"/>
      <c r="B10650" s="921"/>
      <c r="C10650" s="922"/>
      <c r="D10650" s="923"/>
      <c r="E10650" s="921"/>
      <c r="F10650" s="921"/>
      <c r="G10650" s="921"/>
      <c r="H10650" s="924"/>
      <c r="I10650" s="924"/>
      <c r="J10650" s="921"/>
      <c r="K10650" s="921"/>
      <c r="L10650" s="925"/>
    </row>
    <row r="10651" spans="1:12" s="1" customFormat="1" ht="24" customHeight="1" x14ac:dyDescent="0.15">
      <c r="A10651" s="918"/>
      <c r="B10651" s="9" t="s">
        <v>34</v>
      </c>
      <c r="C10651" s="13" t="s">
        <v>35</v>
      </c>
      <c r="D10651" s="13" t="s">
        <v>36</v>
      </c>
      <c r="E10651" s="13" t="s">
        <v>37</v>
      </c>
      <c r="F10651" s="920"/>
      <c r="G10651" s="920"/>
      <c r="H10651" s="924" t="s">
        <v>38</v>
      </c>
      <c r="I10651" s="924"/>
      <c r="J10651" s="921" t="s">
        <v>31</v>
      </c>
      <c r="K10651" s="921" t="s">
        <v>31</v>
      </c>
      <c r="L10651" s="925">
        <v>0</v>
      </c>
    </row>
    <row r="10652" spans="1:12" s="1" customFormat="1" ht="24" customHeight="1" x14ac:dyDescent="0.15">
      <c r="A10652" s="918"/>
      <c r="B10652" s="14" t="s">
        <v>204</v>
      </c>
      <c r="C10652" s="14" t="s">
        <v>5500</v>
      </c>
      <c r="D10652" s="15">
        <v>43732</v>
      </c>
      <c r="E10652" s="14" t="s">
        <v>5499</v>
      </c>
      <c r="F10652" s="920"/>
      <c r="G10652" s="920"/>
      <c r="H10652" s="924"/>
      <c r="I10652" s="924"/>
      <c r="J10652" s="921"/>
      <c r="K10652" s="921"/>
      <c r="L10652" s="925"/>
    </row>
    <row r="10653" spans="1:12" s="1" customFormat="1" ht="24" customHeight="1" x14ac:dyDescent="0.15">
      <c r="A10653" s="918">
        <v>1982</v>
      </c>
      <c r="B10653" s="9" t="s">
        <v>22</v>
      </c>
      <c r="C10653" s="13" t="s">
        <v>23</v>
      </c>
      <c r="D10653" s="13" t="s">
        <v>24</v>
      </c>
      <c r="E10653" s="13" t="s">
        <v>25</v>
      </c>
      <c r="F10653" s="919" t="s">
        <v>17</v>
      </c>
      <c r="G10653" s="919"/>
      <c r="H10653" s="920"/>
      <c r="I10653" s="920"/>
      <c r="J10653" s="920"/>
      <c r="K10653" s="920"/>
      <c r="L10653" s="920"/>
    </row>
    <row r="10654" spans="1:12" s="1" customFormat="1" ht="26.25" customHeight="1" x14ac:dyDescent="0.15">
      <c r="A10654" s="918"/>
      <c r="B10654" s="921" t="s">
        <v>5501</v>
      </c>
      <c r="C10654" s="922" t="s">
        <v>5502</v>
      </c>
      <c r="D10654" s="923">
        <v>43728</v>
      </c>
      <c r="E10654" s="921" t="s">
        <v>852</v>
      </c>
      <c r="F10654" s="921" t="s">
        <v>1220</v>
      </c>
      <c r="G10654" s="921"/>
      <c r="H10654" s="924" t="s">
        <v>30</v>
      </c>
      <c r="I10654" s="924"/>
      <c r="J10654" s="14" t="s">
        <v>31</v>
      </c>
      <c r="K10654" s="14" t="s">
        <v>31</v>
      </c>
      <c r="L10654" s="16">
        <v>0</v>
      </c>
    </row>
    <row r="10655" spans="1:12" s="1" customFormat="1" ht="354.75" customHeight="1" x14ac:dyDescent="0.15">
      <c r="A10655" s="918"/>
      <c r="B10655" s="921"/>
      <c r="C10655" s="922"/>
      <c r="D10655" s="923"/>
      <c r="E10655" s="921"/>
      <c r="F10655" s="921"/>
      <c r="G10655" s="921"/>
      <c r="H10655" s="924" t="s">
        <v>33</v>
      </c>
      <c r="I10655" s="924"/>
      <c r="J10655" s="14" t="s">
        <v>31</v>
      </c>
      <c r="K10655" s="14" t="s">
        <v>31</v>
      </c>
      <c r="L10655" s="16">
        <v>0</v>
      </c>
    </row>
    <row r="10656" spans="1:12" s="1" customFormat="1" ht="24" customHeight="1" x14ac:dyDescent="0.15">
      <c r="A10656" s="918"/>
      <c r="B10656" s="9" t="s">
        <v>34</v>
      </c>
      <c r="C10656" s="13" t="s">
        <v>35</v>
      </c>
      <c r="D10656" s="13" t="s">
        <v>36</v>
      </c>
      <c r="E10656" s="13" t="s">
        <v>37</v>
      </c>
      <c r="F10656" s="920"/>
      <c r="G10656" s="920"/>
      <c r="H10656" s="924" t="s">
        <v>38</v>
      </c>
      <c r="I10656" s="924"/>
      <c r="J10656" s="921" t="s">
        <v>31</v>
      </c>
      <c r="K10656" s="921" t="s">
        <v>32</v>
      </c>
      <c r="L10656" s="925">
        <v>350</v>
      </c>
    </row>
    <row r="10657" spans="1:12" s="1" customFormat="1" ht="24" customHeight="1" x14ac:dyDescent="0.15">
      <c r="A10657" s="918"/>
      <c r="B10657" s="14" t="s">
        <v>31</v>
      </c>
      <c r="C10657" s="14" t="s">
        <v>1220</v>
      </c>
      <c r="D10657" s="15">
        <v>43735</v>
      </c>
      <c r="E10657" s="14" t="s">
        <v>4522</v>
      </c>
      <c r="F10657" s="920"/>
      <c r="G10657" s="920"/>
      <c r="H10657" s="924"/>
      <c r="I10657" s="924"/>
      <c r="J10657" s="921"/>
      <c r="K10657" s="921"/>
      <c r="L10657" s="925"/>
    </row>
    <row r="10658" spans="1:12" s="1" customFormat="1" ht="24" customHeight="1" x14ac:dyDescent="0.15">
      <c r="A10658" s="918">
        <v>1983</v>
      </c>
      <c r="B10658" s="9" t="s">
        <v>22</v>
      </c>
      <c r="C10658" s="13" t="s">
        <v>23</v>
      </c>
      <c r="D10658" s="13" t="s">
        <v>24</v>
      </c>
      <c r="E10658" s="13" t="s">
        <v>25</v>
      </c>
      <c r="F10658" s="919" t="s">
        <v>17</v>
      </c>
      <c r="G10658" s="919"/>
      <c r="H10658" s="920"/>
      <c r="I10658" s="920"/>
      <c r="J10658" s="920"/>
      <c r="K10658" s="920"/>
      <c r="L10658" s="920"/>
    </row>
    <row r="10659" spans="1:12" s="1" customFormat="1" ht="26.25" customHeight="1" x14ac:dyDescent="0.15">
      <c r="A10659" s="918"/>
      <c r="B10659" s="921" t="s">
        <v>5503</v>
      </c>
      <c r="C10659" s="922" t="s">
        <v>5504</v>
      </c>
      <c r="D10659" s="923">
        <v>43578</v>
      </c>
      <c r="E10659" s="921" t="s">
        <v>207</v>
      </c>
      <c r="F10659" s="921" t="s">
        <v>208</v>
      </c>
      <c r="G10659" s="921"/>
      <c r="H10659" s="924" t="s">
        <v>30</v>
      </c>
      <c r="I10659" s="924"/>
      <c r="J10659" s="14" t="s">
        <v>31</v>
      </c>
      <c r="K10659" s="14" t="s">
        <v>32</v>
      </c>
      <c r="L10659" s="16">
        <v>724</v>
      </c>
    </row>
    <row r="10660" spans="1:12" s="1" customFormat="1" ht="396.75" customHeight="1" x14ac:dyDescent="0.15">
      <c r="A10660" s="918"/>
      <c r="B10660" s="921"/>
      <c r="C10660" s="922"/>
      <c r="D10660" s="923"/>
      <c r="E10660" s="921"/>
      <c r="F10660" s="921"/>
      <c r="G10660" s="921"/>
      <c r="H10660" s="924" t="s">
        <v>33</v>
      </c>
      <c r="I10660" s="924"/>
      <c r="J10660" s="14" t="s">
        <v>31</v>
      </c>
      <c r="K10660" s="14" t="s">
        <v>32</v>
      </c>
      <c r="L10660" s="16">
        <v>303</v>
      </c>
    </row>
    <row r="10661" spans="1:12" s="1" customFormat="1" ht="24" customHeight="1" x14ac:dyDescent="0.15">
      <c r="A10661" s="918"/>
      <c r="B10661" s="9" t="s">
        <v>34</v>
      </c>
      <c r="C10661" s="13" t="s">
        <v>35</v>
      </c>
      <c r="D10661" s="13" t="s">
        <v>36</v>
      </c>
      <c r="E10661" s="13" t="s">
        <v>37</v>
      </c>
      <c r="F10661" s="920"/>
      <c r="G10661" s="920"/>
      <c r="H10661" s="924" t="s">
        <v>38</v>
      </c>
      <c r="I10661" s="924"/>
      <c r="J10661" s="921" t="s">
        <v>31</v>
      </c>
      <c r="K10661" s="921" t="s">
        <v>32</v>
      </c>
      <c r="L10661" s="925">
        <v>665</v>
      </c>
    </row>
    <row r="10662" spans="1:12" s="1" customFormat="1" ht="34.5" customHeight="1" x14ac:dyDescent="0.15">
      <c r="A10662" s="918"/>
      <c r="B10662" s="14" t="s">
        <v>5505</v>
      </c>
      <c r="C10662" s="14" t="s">
        <v>208</v>
      </c>
      <c r="D10662" s="15">
        <v>43582</v>
      </c>
      <c r="E10662" s="14" t="s">
        <v>514</v>
      </c>
      <c r="F10662" s="920"/>
      <c r="G10662" s="920"/>
      <c r="H10662" s="924"/>
      <c r="I10662" s="924"/>
      <c r="J10662" s="921"/>
      <c r="K10662" s="921"/>
      <c r="L10662" s="925"/>
    </row>
    <row r="10663" spans="1:12" s="1" customFormat="1" ht="24" customHeight="1" x14ac:dyDescent="0.15">
      <c r="A10663" s="918">
        <v>1984</v>
      </c>
      <c r="B10663" s="9" t="s">
        <v>22</v>
      </c>
      <c r="C10663" s="13" t="s">
        <v>23</v>
      </c>
      <c r="D10663" s="13" t="s">
        <v>24</v>
      </c>
      <c r="E10663" s="13" t="s">
        <v>25</v>
      </c>
      <c r="F10663" s="919" t="s">
        <v>17</v>
      </c>
      <c r="G10663" s="919"/>
      <c r="H10663" s="920"/>
      <c r="I10663" s="920"/>
      <c r="J10663" s="920"/>
      <c r="K10663" s="920"/>
      <c r="L10663" s="920"/>
    </row>
    <row r="10664" spans="1:12" s="1" customFormat="1" ht="26.25" customHeight="1" x14ac:dyDescent="0.15">
      <c r="A10664" s="918"/>
      <c r="B10664" s="921" t="s">
        <v>5503</v>
      </c>
      <c r="C10664" s="922" t="s">
        <v>5506</v>
      </c>
      <c r="D10664" s="923">
        <v>43585</v>
      </c>
      <c r="E10664" s="921" t="s">
        <v>136</v>
      </c>
      <c r="F10664" s="921" t="s">
        <v>2869</v>
      </c>
      <c r="G10664" s="921"/>
      <c r="H10664" s="924" t="s">
        <v>30</v>
      </c>
      <c r="I10664" s="924"/>
      <c r="J10664" s="14" t="s">
        <v>31</v>
      </c>
      <c r="K10664" s="14" t="s">
        <v>32</v>
      </c>
      <c r="L10664" s="16">
        <v>174.73</v>
      </c>
    </row>
    <row r="10665" spans="1:12" s="1" customFormat="1" ht="409.2" customHeight="1" x14ac:dyDescent="0.15">
      <c r="A10665" s="918"/>
      <c r="B10665" s="921"/>
      <c r="C10665" s="922"/>
      <c r="D10665" s="923"/>
      <c r="E10665" s="921"/>
      <c r="F10665" s="921"/>
      <c r="G10665" s="921"/>
      <c r="H10665" s="924" t="s">
        <v>33</v>
      </c>
      <c r="I10665" s="924"/>
      <c r="J10665" s="921" t="s">
        <v>31</v>
      </c>
      <c r="K10665" s="921" t="s">
        <v>32</v>
      </c>
      <c r="L10665" s="925">
        <v>300</v>
      </c>
    </row>
    <row r="10666" spans="1:12" s="1" customFormat="1" ht="113.85" customHeight="1" x14ac:dyDescent="0.15">
      <c r="A10666" s="918"/>
      <c r="B10666" s="921"/>
      <c r="C10666" s="922"/>
      <c r="D10666" s="923"/>
      <c r="E10666" s="921"/>
      <c r="F10666" s="921"/>
      <c r="G10666" s="921"/>
      <c r="H10666" s="924"/>
      <c r="I10666" s="924"/>
      <c r="J10666" s="921"/>
      <c r="K10666" s="921"/>
      <c r="L10666" s="925"/>
    </row>
    <row r="10667" spans="1:12" s="1" customFormat="1" ht="24" customHeight="1" x14ac:dyDescent="0.15">
      <c r="A10667" s="918"/>
      <c r="B10667" s="9" t="s">
        <v>34</v>
      </c>
      <c r="C10667" s="13" t="s">
        <v>35</v>
      </c>
      <c r="D10667" s="13" t="s">
        <v>36</v>
      </c>
      <c r="E10667" s="13" t="s">
        <v>37</v>
      </c>
      <c r="F10667" s="920"/>
      <c r="G10667" s="920"/>
      <c r="H10667" s="924" t="s">
        <v>38</v>
      </c>
      <c r="I10667" s="924"/>
      <c r="J10667" s="921" t="s">
        <v>31</v>
      </c>
      <c r="K10667" s="921" t="s">
        <v>31</v>
      </c>
      <c r="L10667" s="925">
        <v>0</v>
      </c>
    </row>
    <row r="10668" spans="1:12" s="1" customFormat="1" ht="34.5" customHeight="1" x14ac:dyDescent="0.15">
      <c r="A10668" s="918"/>
      <c r="B10668" s="14" t="s">
        <v>5505</v>
      </c>
      <c r="C10668" s="14" t="s">
        <v>2869</v>
      </c>
      <c r="D10668" s="15">
        <v>43586</v>
      </c>
      <c r="E10668" s="14" t="s">
        <v>1149</v>
      </c>
      <c r="F10668" s="920"/>
      <c r="G10668" s="920"/>
      <c r="H10668" s="924"/>
      <c r="I10668" s="924"/>
      <c r="J10668" s="921"/>
      <c r="K10668" s="921"/>
      <c r="L10668" s="925"/>
    </row>
    <row r="10669" spans="1:12" s="1" customFormat="1" ht="24" customHeight="1" x14ac:dyDescent="0.15">
      <c r="A10669" s="918">
        <v>1985</v>
      </c>
      <c r="B10669" s="9" t="s">
        <v>22</v>
      </c>
      <c r="C10669" s="13" t="s">
        <v>23</v>
      </c>
      <c r="D10669" s="13" t="s">
        <v>24</v>
      </c>
      <c r="E10669" s="13" t="s">
        <v>25</v>
      </c>
      <c r="F10669" s="919" t="s">
        <v>17</v>
      </c>
      <c r="G10669" s="919"/>
      <c r="H10669" s="920"/>
      <c r="I10669" s="920"/>
      <c r="J10669" s="920"/>
      <c r="K10669" s="920"/>
      <c r="L10669" s="920"/>
    </row>
    <row r="10670" spans="1:12" s="1" customFormat="1" ht="26.25" customHeight="1" x14ac:dyDescent="0.15">
      <c r="A10670" s="918"/>
      <c r="B10670" s="921" t="s">
        <v>5503</v>
      </c>
      <c r="C10670" s="922" t="s">
        <v>5507</v>
      </c>
      <c r="D10670" s="923">
        <v>43590</v>
      </c>
      <c r="E10670" s="921" t="s">
        <v>53</v>
      </c>
      <c r="F10670" s="921" t="s">
        <v>1350</v>
      </c>
      <c r="G10670" s="921"/>
      <c r="H10670" s="924" t="s">
        <v>30</v>
      </c>
      <c r="I10670" s="924"/>
      <c r="J10670" s="14" t="s">
        <v>31</v>
      </c>
      <c r="K10670" s="14" t="s">
        <v>32</v>
      </c>
      <c r="L10670" s="16">
        <v>252</v>
      </c>
    </row>
    <row r="10671" spans="1:12" s="1" customFormat="1" ht="407.25" customHeight="1" x14ac:dyDescent="0.15">
      <c r="A10671" s="918"/>
      <c r="B10671" s="921"/>
      <c r="C10671" s="922"/>
      <c r="D10671" s="923"/>
      <c r="E10671" s="921"/>
      <c r="F10671" s="921"/>
      <c r="G10671" s="921"/>
      <c r="H10671" s="924" t="s">
        <v>33</v>
      </c>
      <c r="I10671" s="924"/>
      <c r="J10671" s="14" t="s">
        <v>31</v>
      </c>
      <c r="K10671" s="14" t="s">
        <v>32</v>
      </c>
      <c r="L10671" s="16">
        <v>284</v>
      </c>
    </row>
    <row r="10672" spans="1:12" s="1" customFormat="1" ht="24" customHeight="1" x14ac:dyDescent="0.15">
      <c r="A10672" s="918"/>
      <c r="B10672" s="9" t="s">
        <v>34</v>
      </c>
      <c r="C10672" s="13" t="s">
        <v>35</v>
      </c>
      <c r="D10672" s="13" t="s">
        <v>36</v>
      </c>
      <c r="E10672" s="13" t="s">
        <v>37</v>
      </c>
      <c r="F10672" s="920"/>
      <c r="G10672" s="920"/>
      <c r="H10672" s="924" t="s">
        <v>38</v>
      </c>
      <c r="I10672" s="924"/>
      <c r="J10672" s="921" t="s">
        <v>31</v>
      </c>
      <c r="K10672" s="921" t="s">
        <v>31</v>
      </c>
      <c r="L10672" s="925">
        <v>0</v>
      </c>
    </row>
    <row r="10673" spans="1:12" s="1" customFormat="1" ht="34.5" customHeight="1" x14ac:dyDescent="0.15">
      <c r="A10673" s="918"/>
      <c r="B10673" s="14" t="s">
        <v>5505</v>
      </c>
      <c r="C10673" s="14" t="s">
        <v>1350</v>
      </c>
      <c r="D10673" s="15">
        <v>43591</v>
      </c>
      <c r="E10673" s="14" t="s">
        <v>5508</v>
      </c>
      <c r="F10673" s="920"/>
      <c r="G10673" s="920"/>
      <c r="H10673" s="924"/>
      <c r="I10673" s="924"/>
      <c r="J10673" s="921"/>
      <c r="K10673" s="921"/>
      <c r="L10673" s="925"/>
    </row>
    <row r="10674" spans="1:12" s="1" customFormat="1" ht="24" customHeight="1" x14ac:dyDescent="0.15">
      <c r="A10674" s="918">
        <v>1986</v>
      </c>
      <c r="B10674" s="9" t="s">
        <v>22</v>
      </c>
      <c r="C10674" s="13" t="s">
        <v>23</v>
      </c>
      <c r="D10674" s="13" t="s">
        <v>24</v>
      </c>
      <c r="E10674" s="13" t="s">
        <v>25</v>
      </c>
      <c r="F10674" s="919" t="s">
        <v>17</v>
      </c>
      <c r="G10674" s="919"/>
      <c r="H10674" s="920"/>
      <c r="I10674" s="920"/>
      <c r="J10674" s="920"/>
      <c r="K10674" s="920"/>
      <c r="L10674" s="920"/>
    </row>
    <row r="10675" spans="1:12" s="1" customFormat="1" ht="26.25" customHeight="1" x14ac:dyDescent="0.15">
      <c r="A10675" s="918"/>
      <c r="B10675" s="921" t="s">
        <v>5503</v>
      </c>
      <c r="C10675" s="922" t="s">
        <v>5509</v>
      </c>
      <c r="D10675" s="923">
        <v>43605</v>
      </c>
      <c r="E10675" s="921" t="s">
        <v>159</v>
      </c>
      <c r="F10675" s="921" t="s">
        <v>4698</v>
      </c>
      <c r="G10675" s="921"/>
      <c r="H10675" s="924" t="s">
        <v>30</v>
      </c>
      <c r="I10675" s="924"/>
      <c r="J10675" s="14" t="s">
        <v>31</v>
      </c>
      <c r="K10675" s="14" t="s">
        <v>32</v>
      </c>
      <c r="L10675" s="16">
        <v>206.42</v>
      </c>
    </row>
    <row r="10676" spans="1:12" s="1" customFormat="1" ht="409.2" customHeight="1" x14ac:dyDescent="0.15">
      <c r="A10676" s="918"/>
      <c r="B10676" s="921"/>
      <c r="C10676" s="922"/>
      <c r="D10676" s="923"/>
      <c r="E10676" s="921"/>
      <c r="F10676" s="921"/>
      <c r="G10676" s="921"/>
      <c r="H10676" s="924" t="s">
        <v>33</v>
      </c>
      <c r="I10676" s="924"/>
      <c r="J10676" s="921" t="s">
        <v>31</v>
      </c>
      <c r="K10676" s="921" t="s">
        <v>32</v>
      </c>
      <c r="L10676" s="925">
        <v>1423.4</v>
      </c>
    </row>
    <row r="10677" spans="1:12" s="1" customFormat="1" ht="29.85" customHeight="1" x14ac:dyDescent="0.15">
      <c r="A10677" s="918"/>
      <c r="B10677" s="921"/>
      <c r="C10677" s="922"/>
      <c r="D10677" s="923"/>
      <c r="E10677" s="921"/>
      <c r="F10677" s="921"/>
      <c r="G10677" s="921"/>
      <c r="H10677" s="924"/>
      <c r="I10677" s="924"/>
      <c r="J10677" s="921"/>
      <c r="K10677" s="921"/>
      <c r="L10677" s="925"/>
    </row>
    <row r="10678" spans="1:12" s="1" customFormat="1" ht="24" customHeight="1" x14ac:dyDescent="0.15">
      <c r="A10678" s="918"/>
      <c r="B10678" s="9" t="s">
        <v>34</v>
      </c>
      <c r="C10678" s="13" t="s">
        <v>35</v>
      </c>
      <c r="D10678" s="13" t="s">
        <v>36</v>
      </c>
      <c r="E10678" s="13" t="s">
        <v>37</v>
      </c>
      <c r="F10678" s="920"/>
      <c r="G10678" s="920"/>
      <c r="H10678" s="924" t="s">
        <v>38</v>
      </c>
      <c r="I10678" s="924"/>
      <c r="J10678" s="921" t="s">
        <v>31</v>
      </c>
      <c r="K10678" s="921" t="s">
        <v>31</v>
      </c>
      <c r="L10678" s="925">
        <v>0</v>
      </c>
    </row>
    <row r="10679" spans="1:12" s="1" customFormat="1" ht="34.5" customHeight="1" x14ac:dyDescent="0.15">
      <c r="A10679" s="918"/>
      <c r="B10679" s="14" t="s">
        <v>5505</v>
      </c>
      <c r="C10679" s="14" t="s">
        <v>4698</v>
      </c>
      <c r="D10679" s="15">
        <v>43607</v>
      </c>
      <c r="E10679" s="14" t="s">
        <v>4400</v>
      </c>
      <c r="F10679" s="920"/>
      <c r="G10679" s="920"/>
      <c r="H10679" s="924"/>
      <c r="I10679" s="924"/>
      <c r="J10679" s="921"/>
      <c r="K10679" s="921"/>
      <c r="L10679" s="925"/>
    </row>
    <row r="10680" spans="1:12" s="1" customFormat="1" ht="24" customHeight="1" x14ac:dyDescent="0.15">
      <c r="A10680" s="918">
        <v>1987</v>
      </c>
      <c r="B10680" s="9" t="s">
        <v>22</v>
      </c>
      <c r="C10680" s="13" t="s">
        <v>23</v>
      </c>
      <c r="D10680" s="13" t="s">
        <v>24</v>
      </c>
      <c r="E10680" s="13" t="s">
        <v>25</v>
      </c>
      <c r="F10680" s="919" t="s">
        <v>17</v>
      </c>
      <c r="G10680" s="919"/>
      <c r="H10680" s="920"/>
      <c r="I10680" s="920"/>
      <c r="J10680" s="920"/>
      <c r="K10680" s="920"/>
      <c r="L10680" s="920"/>
    </row>
    <row r="10681" spans="1:12" s="1" customFormat="1" ht="26.25" customHeight="1" x14ac:dyDescent="0.15">
      <c r="A10681" s="918"/>
      <c r="B10681" s="921" t="s">
        <v>5503</v>
      </c>
      <c r="C10681" s="922" t="s">
        <v>5510</v>
      </c>
      <c r="D10681" s="923">
        <v>43632</v>
      </c>
      <c r="E10681" s="921" t="s">
        <v>298</v>
      </c>
      <c r="F10681" s="921" t="s">
        <v>5511</v>
      </c>
      <c r="G10681" s="921"/>
      <c r="H10681" s="924" t="s">
        <v>30</v>
      </c>
      <c r="I10681" s="924"/>
      <c r="J10681" s="14" t="s">
        <v>31</v>
      </c>
      <c r="K10681" s="14" t="s">
        <v>32</v>
      </c>
      <c r="L10681" s="16">
        <v>524.99</v>
      </c>
    </row>
    <row r="10682" spans="1:12" s="1" customFormat="1" ht="407.25" customHeight="1" x14ac:dyDescent="0.15">
      <c r="A10682" s="918"/>
      <c r="B10682" s="921"/>
      <c r="C10682" s="922"/>
      <c r="D10682" s="923"/>
      <c r="E10682" s="921"/>
      <c r="F10682" s="921"/>
      <c r="G10682" s="921"/>
      <c r="H10682" s="924" t="s">
        <v>33</v>
      </c>
      <c r="I10682" s="924"/>
      <c r="J10682" s="14" t="s">
        <v>31</v>
      </c>
      <c r="K10682" s="14" t="s">
        <v>32</v>
      </c>
      <c r="L10682" s="16">
        <v>353.33</v>
      </c>
    </row>
    <row r="10683" spans="1:12" s="1" customFormat="1" ht="24" customHeight="1" x14ac:dyDescent="0.15">
      <c r="A10683" s="918"/>
      <c r="B10683" s="9" t="s">
        <v>34</v>
      </c>
      <c r="C10683" s="13" t="s">
        <v>35</v>
      </c>
      <c r="D10683" s="13" t="s">
        <v>36</v>
      </c>
      <c r="E10683" s="13" t="s">
        <v>37</v>
      </c>
      <c r="F10683" s="920"/>
      <c r="G10683" s="920"/>
      <c r="H10683" s="924" t="s">
        <v>38</v>
      </c>
      <c r="I10683" s="924"/>
      <c r="J10683" s="921" t="s">
        <v>31</v>
      </c>
      <c r="K10683" s="921" t="s">
        <v>31</v>
      </c>
      <c r="L10683" s="925">
        <v>0</v>
      </c>
    </row>
    <row r="10684" spans="1:12" s="1" customFormat="1" ht="34.5" customHeight="1" x14ac:dyDescent="0.15">
      <c r="A10684" s="918"/>
      <c r="B10684" s="14" t="s">
        <v>5505</v>
      </c>
      <c r="C10684" s="14" t="s">
        <v>5511</v>
      </c>
      <c r="D10684" s="15">
        <v>43634</v>
      </c>
      <c r="E10684" s="14" t="s">
        <v>1339</v>
      </c>
      <c r="F10684" s="920"/>
      <c r="G10684" s="920"/>
      <c r="H10684" s="924"/>
      <c r="I10684" s="924"/>
      <c r="J10684" s="921"/>
      <c r="K10684" s="921"/>
      <c r="L10684" s="925"/>
    </row>
    <row r="10685" spans="1:12" s="1" customFormat="1" ht="24" customHeight="1" x14ac:dyDescent="0.15">
      <c r="A10685" s="918">
        <v>1988</v>
      </c>
      <c r="B10685" s="9" t="s">
        <v>22</v>
      </c>
      <c r="C10685" s="13" t="s">
        <v>23</v>
      </c>
      <c r="D10685" s="13" t="s">
        <v>24</v>
      </c>
      <c r="E10685" s="13" t="s">
        <v>25</v>
      </c>
      <c r="F10685" s="919" t="s">
        <v>17</v>
      </c>
      <c r="G10685" s="919"/>
      <c r="H10685" s="920"/>
      <c r="I10685" s="920"/>
      <c r="J10685" s="920"/>
      <c r="K10685" s="920"/>
      <c r="L10685" s="920"/>
    </row>
    <row r="10686" spans="1:12" s="1" customFormat="1" ht="26.25" customHeight="1" x14ac:dyDescent="0.15">
      <c r="A10686" s="918"/>
      <c r="B10686" s="921" t="s">
        <v>5503</v>
      </c>
      <c r="C10686" s="922" t="s">
        <v>5512</v>
      </c>
      <c r="D10686" s="923">
        <v>43637</v>
      </c>
      <c r="E10686" s="921" t="s">
        <v>1720</v>
      </c>
      <c r="F10686" s="921" t="s">
        <v>4328</v>
      </c>
      <c r="G10686" s="921"/>
      <c r="H10686" s="924" t="s">
        <v>30</v>
      </c>
      <c r="I10686" s="924"/>
      <c r="J10686" s="14" t="s">
        <v>31</v>
      </c>
      <c r="K10686" s="14" t="s">
        <v>32</v>
      </c>
      <c r="L10686" s="16">
        <v>980</v>
      </c>
    </row>
    <row r="10687" spans="1:12" s="1" customFormat="1" ht="409.2" customHeight="1" x14ac:dyDescent="0.15">
      <c r="A10687" s="918"/>
      <c r="B10687" s="921"/>
      <c r="C10687" s="922"/>
      <c r="D10687" s="923"/>
      <c r="E10687" s="921"/>
      <c r="F10687" s="921"/>
      <c r="G10687" s="921"/>
      <c r="H10687" s="924" t="s">
        <v>33</v>
      </c>
      <c r="I10687" s="924"/>
      <c r="J10687" s="921" t="s">
        <v>31</v>
      </c>
      <c r="K10687" s="921" t="s">
        <v>32</v>
      </c>
      <c r="L10687" s="925">
        <v>2362.73</v>
      </c>
    </row>
    <row r="10688" spans="1:12" s="1" customFormat="1" ht="229.35" customHeight="1" x14ac:dyDescent="0.15">
      <c r="A10688" s="918"/>
      <c r="B10688" s="921"/>
      <c r="C10688" s="922"/>
      <c r="D10688" s="923"/>
      <c r="E10688" s="921"/>
      <c r="F10688" s="921"/>
      <c r="G10688" s="921"/>
      <c r="H10688" s="924"/>
      <c r="I10688" s="924"/>
      <c r="J10688" s="921"/>
      <c r="K10688" s="921"/>
      <c r="L10688" s="925"/>
    </row>
    <row r="10689" spans="1:12" s="1" customFormat="1" ht="24" customHeight="1" x14ac:dyDescent="0.15">
      <c r="A10689" s="918"/>
      <c r="B10689" s="9" t="s">
        <v>34</v>
      </c>
      <c r="C10689" s="13" t="s">
        <v>35</v>
      </c>
      <c r="D10689" s="13" t="s">
        <v>36</v>
      </c>
      <c r="E10689" s="13" t="s">
        <v>37</v>
      </c>
      <c r="F10689" s="920"/>
      <c r="G10689" s="920"/>
      <c r="H10689" s="924" t="s">
        <v>38</v>
      </c>
      <c r="I10689" s="924"/>
      <c r="J10689" s="921" t="s">
        <v>31</v>
      </c>
      <c r="K10689" s="921" t="s">
        <v>32</v>
      </c>
      <c r="L10689" s="925">
        <v>884</v>
      </c>
    </row>
    <row r="10690" spans="1:12" s="1" customFormat="1" ht="34.5" customHeight="1" x14ac:dyDescent="0.15">
      <c r="A10690" s="918"/>
      <c r="B10690" s="14" t="s">
        <v>5505</v>
      </c>
      <c r="C10690" s="14" t="s">
        <v>4328</v>
      </c>
      <c r="D10690" s="15">
        <v>43643</v>
      </c>
      <c r="E10690" s="14" t="s">
        <v>5513</v>
      </c>
      <c r="F10690" s="920"/>
      <c r="G10690" s="920"/>
      <c r="H10690" s="924"/>
      <c r="I10690" s="924"/>
      <c r="J10690" s="921"/>
      <c r="K10690" s="921"/>
      <c r="L10690" s="925"/>
    </row>
    <row r="10691" spans="1:12" s="1" customFormat="1" ht="24" customHeight="1" x14ac:dyDescent="0.15">
      <c r="A10691" s="918">
        <v>1989</v>
      </c>
      <c r="B10691" s="9" t="s">
        <v>22</v>
      </c>
      <c r="C10691" s="13" t="s">
        <v>23</v>
      </c>
      <c r="D10691" s="13" t="s">
        <v>24</v>
      </c>
      <c r="E10691" s="13" t="s">
        <v>25</v>
      </c>
      <c r="F10691" s="919" t="s">
        <v>17</v>
      </c>
      <c r="G10691" s="919"/>
      <c r="H10691" s="920"/>
      <c r="I10691" s="920"/>
      <c r="J10691" s="920"/>
      <c r="K10691" s="920"/>
      <c r="L10691" s="920"/>
    </row>
    <row r="10692" spans="1:12" s="1" customFormat="1" ht="26.25" customHeight="1" x14ac:dyDescent="0.15">
      <c r="A10692" s="918"/>
      <c r="B10692" s="921" t="s">
        <v>5503</v>
      </c>
      <c r="C10692" s="922" t="s">
        <v>5514</v>
      </c>
      <c r="D10692" s="923">
        <v>43732</v>
      </c>
      <c r="E10692" s="921" t="s">
        <v>5515</v>
      </c>
      <c r="F10692" s="921" t="s">
        <v>5516</v>
      </c>
      <c r="G10692" s="921"/>
      <c r="H10692" s="924" t="s">
        <v>30</v>
      </c>
      <c r="I10692" s="924"/>
      <c r="J10692" s="14" t="s">
        <v>31</v>
      </c>
      <c r="K10692" s="14" t="s">
        <v>32</v>
      </c>
      <c r="L10692" s="16">
        <v>132.65</v>
      </c>
    </row>
    <row r="10693" spans="1:12" s="1" customFormat="1" ht="333.75" customHeight="1" x14ac:dyDescent="0.15">
      <c r="A10693" s="918"/>
      <c r="B10693" s="921"/>
      <c r="C10693" s="922"/>
      <c r="D10693" s="923"/>
      <c r="E10693" s="921"/>
      <c r="F10693" s="921"/>
      <c r="G10693" s="921"/>
      <c r="H10693" s="924" t="s">
        <v>33</v>
      </c>
      <c r="I10693" s="924"/>
      <c r="J10693" s="14" t="s">
        <v>31</v>
      </c>
      <c r="K10693" s="14" t="s">
        <v>32</v>
      </c>
      <c r="L10693" s="16">
        <v>252.06</v>
      </c>
    </row>
    <row r="10694" spans="1:12" s="1" customFormat="1" ht="24" customHeight="1" x14ac:dyDescent="0.15">
      <c r="A10694" s="918"/>
      <c r="B10694" s="9" t="s">
        <v>34</v>
      </c>
      <c r="C10694" s="13" t="s">
        <v>35</v>
      </c>
      <c r="D10694" s="13" t="s">
        <v>36</v>
      </c>
      <c r="E10694" s="13" t="s">
        <v>37</v>
      </c>
      <c r="F10694" s="920"/>
      <c r="G10694" s="920"/>
      <c r="H10694" s="924" t="s">
        <v>38</v>
      </c>
      <c r="I10694" s="924"/>
      <c r="J10694" s="921" t="s">
        <v>31</v>
      </c>
      <c r="K10694" s="921" t="s">
        <v>31</v>
      </c>
      <c r="L10694" s="925">
        <v>0</v>
      </c>
    </row>
    <row r="10695" spans="1:12" s="1" customFormat="1" ht="34.5" customHeight="1" x14ac:dyDescent="0.15">
      <c r="A10695" s="918"/>
      <c r="B10695" s="14" t="s">
        <v>5505</v>
      </c>
      <c r="C10695" s="14" t="s">
        <v>5516</v>
      </c>
      <c r="D10695" s="15">
        <v>43738</v>
      </c>
      <c r="E10695" s="14" t="s">
        <v>3767</v>
      </c>
      <c r="F10695" s="920"/>
      <c r="G10695" s="920"/>
      <c r="H10695" s="924"/>
      <c r="I10695" s="924"/>
      <c r="J10695" s="921"/>
      <c r="K10695" s="921"/>
      <c r="L10695" s="925"/>
    </row>
    <row r="10696" spans="1:12" s="1" customFormat="1" ht="24" customHeight="1" x14ac:dyDescent="0.15">
      <c r="A10696" s="918">
        <v>1990</v>
      </c>
      <c r="B10696" s="9" t="s">
        <v>22</v>
      </c>
      <c r="C10696" s="13" t="s">
        <v>23</v>
      </c>
      <c r="D10696" s="13" t="s">
        <v>24</v>
      </c>
      <c r="E10696" s="13" t="s">
        <v>25</v>
      </c>
      <c r="F10696" s="919" t="s">
        <v>17</v>
      </c>
      <c r="G10696" s="919"/>
      <c r="H10696" s="920"/>
      <c r="I10696" s="920"/>
      <c r="J10696" s="920"/>
      <c r="K10696" s="920"/>
      <c r="L10696" s="920"/>
    </row>
    <row r="10697" spans="1:12" s="1" customFormat="1" ht="26.25" customHeight="1" x14ac:dyDescent="0.15">
      <c r="A10697" s="918"/>
      <c r="B10697" s="921" t="s">
        <v>5503</v>
      </c>
      <c r="C10697" s="922" t="s">
        <v>5514</v>
      </c>
      <c r="D10697" s="923">
        <v>43732</v>
      </c>
      <c r="E10697" s="921" t="s">
        <v>5515</v>
      </c>
      <c r="F10697" s="921" t="s">
        <v>4033</v>
      </c>
      <c r="G10697" s="921"/>
      <c r="H10697" s="924" t="s">
        <v>30</v>
      </c>
      <c r="I10697" s="924"/>
      <c r="J10697" s="14" t="s">
        <v>31</v>
      </c>
      <c r="K10697" s="14" t="s">
        <v>32</v>
      </c>
      <c r="L10697" s="16">
        <v>543.6</v>
      </c>
    </row>
    <row r="10698" spans="1:12" s="1" customFormat="1" ht="333.75" customHeight="1" x14ac:dyDescent="0.15">
      <c r="A10698" s="918"/>
      <c r="B10698" s="921"/>
      <c r="C10698" s="922"/>
      <c r="D10698" s="923"/>
      <c r="E10698" s="921"/>
      <c r="F10698" s="921"/>
      <c r="G10698" s="921"/>
      <c r="H10698" s="924" t="s">
        <v>33</v>
      </c>
      <c r="I10698" s="924"/>
      <c r="J10698" s="14" t="s">
        <v>31</v>
      </c>
      <c r="K10698" s="14" t="s">
        <v>32</v>
      </c>
      <c r="L10698" s="16">
        <v>1442.57</v>
      </c>
    </row>
    <row r="10699" spans="1:12" s="1" customFormat="1" ht="24" customHeight="1" x14ac:dyDescent="0.15">
      <c r="A10699" s="918"/>
      <c r="B10699" s="9" t="s">
        <v>34</v>
      </c>
      <c r="C10699" s="13" t="s">
        <v>35</v>
      </c>
      <c r="D10699" s="13" t="s">
        <v>36</v>
      </c>
      <c r="E10699" s="13" t="s">
        <v>37</v>
      </c>
      <c r="F10699" s="920"/>
      <c r="G10699" s="920"/>
      <c r="H10699" s="924" t="s">
        <v>38</v>
      </c>
      <c r="I10699" s="924"/>
      <c r="J10699" s="921" t="s">
        <v>31</v>
      </c>
      <c r="K10699" s="921" t="s">
        <v>31</v>
      </c>
      <c r="L10699" s="925">
        <v>0</v>
      </c>
    </row>
    <row r="10700" spans="1:12" s="1" customFormat="1" ht="34.5" customHeight="1" x14ac:dyDescent="0.15">
      <c r="A10700" s="918"/>
      <c r="B10700" s="14" t="s">
        <v>5505</v>
      </c>
      <c r="C10700" s="14" t="s">
        <v>4033</v>
      </c>
      <c r="D10700" s="15">
        <v>43738</v>
      </c>
      <c r="E10700" s="14" t="s">
        <v>3767</v>
      </c>
      <c r="F10700" s="920"/>
      <c r="G10700" s="920"/>
      <c r="H10700" s="924"/>
      <c r="I10700" s="924"/>
      <c r="J10700" s="921"/>
      <c r="K10700" s="921"/>
      <c r="L10700" s="925"/>
    </row>
    <row r="10701" spans="1:12" s="1" customFormat="1" ht="24" customHeight="1" x14ac:dyDescent="0.15">
      <c r="A10701" s="918">
        <v>1991</v>
      </c>
      <c r="B10701" s="9" t="s">
        <v>22</v>
      </c>
      <c r="C10701" s="13" t="s">
        <v>23</v>
      </c>
      <c r="D10701" s="13" t="s">
        <v>24</v>
      </c>
      <c r="E10701" s="13" t="s">
        <v>25</v>
      </c>
      <c r="F10701" s="919" t="s">
        <v>17</v>
      </c>
      <c r="G10701" s="919"/>
      <c r="H10701" s="920"/>
      <c r="I10701" s="920"/>
      <c r="J10701" s="920"/>
      <c r="K10701" s="920"/>
      <c r="L10701" s="920"/>
    </row>
    <row r="10702" spans="1:12" s="1" customFormat="1" ht="26.25" customHeight="1" x14ac:dyDescent="0.15">
      <c r="A10702" s="918"/>
      <c r="B10702" s="921" t="s">
        <v>5517</v>
      </c>
      <c r="C10702" s="922" t="s">
        <v>5518</v>
      </c>
      <c r="D10702" s="923">
        <v>43576</v>
      </c>
      <c r="E10702" s="921" t="s">
        <v>1430</v>
      </c>
      <c r="F10702" s="921" t="s">
        <v>5519</v>
      </c>
      <c r="G10702" s="921"/>
      <c r="H10702" s="924" t="s">
        <v>30</v>
      </c>
      <c r="I10702" s="924"/>
      <c r="J10702" s="14" t="s">
        <v>31</v>
      </c>
      <c r="K10702" s="14" t="s">
        <v>32</v>
      </c>
      <c r="L10702" s="16">
        <v>753.77</v>
      </c>
    </row>
    <row r="10703" spans="1:12" s="1" customFormat="1" ht="144.75" customHeight="1" x14ac:dyDescent="0.15">
      <c r="A10703" s="918"/>
      <c r="B10703" s="921"/>
      <c r="C10703" s="922"/>
      <c r="D10703" s="923"/>
      <c r="E10703" s="921"/>
      <c r="F10703" s="921"/>
      <c r="G10703" s="921"/>
      <c r="H10703" s="924" t="s">
        <v>33</v>
      </c>
      <c r="I10703" s="924"/>
      <c r="J10703" s="14" t="s">
        <v>31</v>
      </c>
      <c r="K10703" s="14" t="s">
        <v>32</v>
      </c>
      <c r="L10703" s="16">
        <v>352.59</v>
      </c>
    </row>
    <row r="10704" spans="1:12" s="1" customFormat="1" ht="24" customHeight="1" x14ac:dyDescent="0.15">
      <c r="A10704" s="918"/>
      <c r="B10704" s="9" t="s">
        <v>34</v>
      </c>
      <c r="C10704" s="13" t="s">
        <v>35</v>
      </c>
      <c r="D10704" s="13" t="s">
        <v>36</v>
      </c>
      <c r="E10704" s="13" t="s">
        <v>37</v>
      </c>
      <c r="F10704" s="920"/>
      <c r="G10704" s="920"/>
      <c r="H10704" s="924" t="s">
        <v>38</v>
      </c>
      <c r="I10704" s="924"/>
      <c r="J10704" s="921" t="s">
        <v>31</v>
      </c>
      <c r="K10704" s="921" t="s">
        <v>31</v>
      </c>
      <c r="L10704" s="925">
        <v>0</v>
      </c>
    </row>
    <row r="10705" spans="1:12" s="1" customFormat="1" ht="24" customHeight="1" x14ac:dyDescent="0.15">
      <c r="A10705" s="918"/>
      <c r="B10705" s="14" t="s">
        <v>471</v>
      </c>
      <c r="C10705" s="14" t="s">
        <v>5519</v>
      </c>
      <c r="D10705" s="15">
        <v>43578</v>
      </c>
      <c r="E10705" s="14" t="s">
        <v>271</v>
      </c>
      <c r="F10705" s="920"/>
      <c r="G10705" s="920"/>
      <c r="H10705" s="924"/>
      <c r="I10705" s="924"/>
      <c r="J10705" s="921"/>
      <c r="K10705" s="921"/>
      <c r="L10705" s="925"/>
    </row>
    <row r="10706" spans="1:12" s="1" customFormat="1" ht="24" customHeight="1" x14ac:dyDescent="0.15">
      <c r="A10706" s="918">
        <v>1992</v>
      </c>
      <c r="B10706" s="9" t="s">
        <v>22</v>
      </c>
      <c r="C10706" s="13" t="s">
        <v>23</v>
      </c>
      <c r="D10706" s="13" t="s">
        <v>24</v>
      </c>
      <c r="E10706" s="13" t="s">
        <v>25</v>
      </c>
      <c r="F10706" s="919" t="s">
        <v>17</v>
      </c>
      <c r="G10706" s="919"/>
      <c r="H10706" s="920"/>
      <c r="I10706" s="920"/>
      <c r="J10706" s="920"/>
      <c r="K10706" s="920"/>
      <c r="L10706" s="920"/>
    </row>
    <row r="10707" spans="1:12" s="1" customFormat="1" ht="26.25" customHeight="1" x14ac:dyDescent="0.15">
      <c r="A10707" s="918"/>
      <c r="B10707" s="921" t="s">
        <v>5520</v>
      </c>
      <c r="C10707" s="922" t="s">
        <v>5521</v>
      </c>
      <c r="D10707" s="923">
        <v>43579</v>
      </c>
      <c r="E10707" s="921" t="s">
        <v>5522</v>
      </c>
      <c r="F10707" s="921" t="s">
        <v>5523</v>
      </c>
      <c r="G10707" s="921"/>
      <c r="H10707" s="924" t="s">
        <v>30</v>
      </c>
      <c r="I10707" s="924"/>
      <c r="J10707" s="14" t="s">
        <v>31</v>
      </c>
      <c r="K10707" s="14" t="s">
        <v>32</v>
      </c>
      <c r="L10707" s="16">
        <v>287.7</v>
      </c>
    </row>
    <row r="10708" spans="1:12" s="1" customFormat="1" ht="312.75" customHeight="1" x14ac:dyDescent="0.15">
      <c r="A10708" s="918"/>
      <c r="B10708" s="921"/>
      <c r="C10708" s="922"/>
      <c r="D10708" s="923"/>
      <c r="E10708" s="921"/>
      <c r="F10708" s="921"/>
      <c r="G10708" s="921"/>
      <c r="H10708" s="924" t="s">
        <v>33</v>
      </c>
      <c r="I10708" s="924"/>
      <c r="J10708" s="14" t="s">
        <v>31</v>
      </c>
      <c r="K10708" s="14" t="s">
        <v>32</v>
      </c>
      <c r="L10708" s="16">
        <v>800</v>
      </c>
    </row>
    <row r="10709" spans="1:12" s="1" customFormat="1" ht="24" customHeight="1" x14ac:dyDescent="0.15">
      <c r="A10709" s="918"/>
      <c r="B10709" s="9" t="s">
        <v>34</v>
      </c>
      <c r="C10709" s="13" t="s">
        <v>35</v>
      </c>
      <c r="D10709" s="13" t="s">
        <v>36</v>
      </c>
      <c r="E10709" s="13" t="s">
        <v>37</v>
      </c>
      <c r="F10709" s="920"/>
      <c r="G10709" s="920"/>
      <c r="H10709" s="924" t="s">
        <v>38</v>
      </c>
      <c r="I10709" s="924"/>
      <c r="J10709" s="921" t="s">
        <v>31</v>
      </c>
      <c r="K10709" s="921" t="s">
        <v>32</v>
      </c>
      <c r="L10709" s="925">
        <v>100</v>
      </c>
    </row>
    <row r="10710" spans="1:12" s="1" customFormat="1" ht="24" customHeight="1" x14ac:dyDescent="0.15">
      <c r="A10710" s="918"/>
      <c r="B10710" s="14" t="s">
        <v>229</v>
      </c>
      <c r="C10710" s="14" t="s">
        <v>5523</v>
      </c>
      <c r="D10710" s="15">
        <v>43582</v>
      </c>
      <c r="E10710" s="14" t="s">
        <v>2712</v>
      </c>
      <c r="F10710" s="920"/>
      <c r="G10710" s="920"/>
      <c r="H10710" s="924"/>
      <c r="I10710" s="924"/>
      <c r="J10710" s="921"/>
      <c r="K10710" s="921"/>
      <c r="L10710" s="925"/>
    </row>
    <row r="10711" spans="1:12" s="1" customFormat="1" ht="24" customHeight="1" x14ac:dyDescent="0.15">
      <c r="A10711" s="918">
        <v>1993</v>
      </c>
      <c r="B10711" s="9" t="s">
        <v>22</v>
      </c>
      <c r="C10711" s="13" t="s">
        <v>23</v>
      </c>
      <c r="D10711" s="13" t="s">
        <v>24</v>
      </c>
      <c r="E10711" s="13" t="s">
        <v>25</v>
      </c>
      <c r="F10711" s="919" t="s">
        <v>17</v>
      </c>
      <c r="G10711" s="919"/>
      <c r="H10711" s="920"/>
      <c r="I10711" s="920"/>
      <c r="J10711" s="920"/>
      <c r="K10711" s="920"/>
      <c r="L10711" s="920"/>
    </row>
    <row r="10712" spans="1:12" s="1" customFormat="1" ht="26.25" customHeight="1" x14ac:dyDescent="0.15">
      <c r="A10712" s="918"/>
      <c r="B10712" s="921" t="s">
        <v>5520</v>
      </c>
      <c r="C10712" s="922" t="s">
        <v>5524</v>
      </c>
      <c r="D10712" s="923">
        <v>43599</v>
      </c>
      <c r="E10712" s="921" t="s">
        <v>5525</v>
      </c>
      <c r="F10712" s="921" t="s">
        <v>4818</v>
      </c>
      <c r="G10712" s="921"/>
      <c r="H10712" s="924" t="s">
        <v>30</v>
      </c>
      <c r="I10712" s="924"/>
      <c r="J10712" s="14" t="s">
        <v>31</v>
      </c>
      <c r="K10712" s="14" t="s">
        <v>32</v>
      </c>
      <c r="L10712" s="16">
        <v>899</v>
      </c>
    </row>
    <row r="10713" spans="1:12" s="1" customFormat="1" ht="165.75" customHeight="1" x14ac:dyDescent="0.15">
      <c r="A10713" s="918"/>
      <c r="B10713" s="921"/>
      <c r="C10713" s="922"/>
      <c r="D10713" s="923"/>
      <c r="E10713" s="921"/>
      <c r="F10713" s="921"/>
      <c r="G10713" s="921"/>
      <c r="H10713" s="924" t="s">
        <v>33</v>
      </c>
      <c r="I10713" s="924"/>
      <c r="J10713" s="14" t="s">
        <v>31</v>
      </c>
      <c r="K10713" s="14" t="s">
        <v>32</v>
      </c>
      <c r="L10713" s="16">
        <v>3543</v>
      </c>
    </row>
    <row r="10714" spans="1:12" s="1" customFormat="1" ht="24" customHeight="1" x14ac:dyDescent="0.15">
      <c r="A10714" s="918"/>
      <c r="B10714" s="9" t="s">
        <v>34</v>
      </c>
      <c r="C10714" s="13" t="s">
        <v>35</v>
      </c>
      <c r="D10714" s="13" t="s">
        <v>36</v>
      </c>
      <c r="E10714" s="13" t="s">
        <v>37</v>
      </c>
      <c r="F10714" s="920"/>
      <c r="G10714" s="920"/>
      <c r="H10714" s="924" t="s">
        <v>38</v>
      </c>
      <c r="I10714" s="924"/>
      <c r="J10714" s="921" t="s">
        <v>31</v>
      </c>
      <c r="K10714" s="921" t="s">
        <v>32</v>
      </c>
      <c r="L10714" s="925">
        <v>100</v>
      </c>
    </row>
    <row r="10715" spans="1:12" s="1" customFormat="1" ht="24" customHeight="1" x14ac:dyDescent="0.15">
      <c r="A10715" s="918"/>
      <c r="B10715" s="14" t="s">
        <v>229</v>
      </c>
      <c r="C10715" s="14" t="s">
        <v>4818</v>
      </c>
      <c r="D10715" s="15">
        <v>43603</v>
      </c>
      <c r="E10715" s="14" t="s">
        <v>5526</v>
      </c>
      <c r="F10715" s="920"/>
      <c r="G10715" s="920"/>
      <c r="H10715" s="924"/>
      <c r="I10715" s="924"/>
      <c r="J10715" s="921"/>
      <c r="K10715" s="921"/>
      <c r="L10715" s="925"/>
    </row>
    <row r="10716" spans="1:12" s="1" customFormat="1" ht="24" customHeight="1" x14ac:dyDescent="0.15">
      <c r="A10716" s="918">
        <v>1994</v>
      </c>
      <c r="B10716" s="9" t="s">
        <v>22</v>
      </c>
      <c r="C10716" s="13" t="s">
        <v>23</v>
      </c>
      <c r="D10716" s="13" t="s">
        <v>24</v>
      </c>
      <c r="E10716" s="13" t="s">
        <v>25</v>
      </c>
      <c r="F10716" s="919" t="s">
        <v>17</v>
      </c>
      <c r="G10716" s="919"/>
      <c r="H10716" s="920"/>
      <c r="I10716" s="920"/>
      <c r="J10716" s="920"/>
      <c r="K10716" s="920"/>
      <c r="L10716" s="920"/>
    </row>
    <row r="10717" spans="1:12" s="1" customFormat="1" ht="26.25" customHeight="1" x14ac:dyDescent="0.15">
      <c r="A10717" s="918"/>
      <c r="B10717" s="921" t="s">
        <v>5520</v>
      </c>
      <c r="C10717" s="922" t="s">
        <v>5527</v>
      </c>
      <c r="D10717" s="923">
        <v>43620</v>
      </c>
      <c r="E10717" s="921" t="s">
        <v>1306</v>
      </c>
      <c r="F10717" s="921" t="s">
        <v>2970</v>
      </c>
      <c r="G10717" s="921"/>
      <c r="H10717" s="924" t="s">
        <v>30</v>
      </c>
      <c r="I10717" s="924"/>
      <c r="J10717" s="14" t="s">
        <v>31</v>
      </c>
      <c r="K10717" s="14" t="s">
        <v>32</v>
      </c>
      <c r="L10717" s="16">
        <v>393.12</v>
      </c>
    </row>
    <row r="10718" spans="1:12" s="1" customFormat="1" ht="218.25" customHeight="1" x14ac:dyDescent="0.15">
      <c r="A10718" s="918"/>
      <c r="B10718" s="921"/>
      <c r="C10718" s="922"/>
      <c r="D10718" s="923"/>
      <c r="E10718" s="921"/>
      <c r="F10718" s="921"/>
      <c r="G10718" s="921"/>
      <c r="H10718" s="924" t="s">
        <v>33</v>
      </c>
      <c r="I10718" s="924"/>
      <c r="J10718" s="14" t="s">
        <v>31</v>
      </c>
      <c r="K10718" s="14" t="s">
        <v>32</v>
      </c>
      <c r="L10718" s="16">
        <v>449.72</v>
      </c>
    </row>
    <row r="10719" spans="1:12" s="1" customFormat="1" ht="24" customHeight="1" x14ac:dyDescent="0.15">
      <c r="A10719" s="918"/>
      <c r="B10719" s="9" t="s">
        <v>34</v>
      </c>
      <c r="C10719" s="13" t="s">
        <v>35</v>
      </c>
      <c r="D10719" s="13" t="s">
        <v>36</v>
      </c>
      <c r="E10719" s="13" t="s">
        <v>37</v>
      </c>
      <c r="F10719" s="920"/>
      <c r="G10719" s="920"/>
      <c r="H10719" s="924" t="s">
        <v>38</v>
      </c>
      <c r="I10719" s="924"/>
      <c r="J10719" s="921" t="s">
        <v>31</v>
      </c>
      <c r="K10719" s="921" t="s">
        <v>32</v>
      </c>
      <c r="L10719" s="925">
        <v>300</v>
      </c>
    </row>
    <row r="10720" spans="1:12" s="1" customFormat="1" ht="24" customHeight="1" x14ac:dyDescent="0.15">
      <c r="A10720" s="918"/>
      <c r="B10720" s="14" t="s">
        <v>229</v>
      </c>
      <c r="C10720" s="14" t="s">
        <v>2970</v>
      </c>
      <c r="D10720" s="15">
        <v>43622</v>
      </c>
      <c r="E10720" s="14" t="s">
        <v>2758</v>
      </c>
      <c r="F10720" s="920"/>
      <c r="G10720" s="920"/>
      <c r="H10720" s="924"/>
      <c r="I10720" s="924"/>
      <c r="J10720" s="921"/>
      <c r="K10720" s="921"/>
      <c r="L10720" s="925"/>
    </row>
    <row r="10721" spans="1:12" s="1" customFormat="1" ht="24" customHeight="1" x14ac:dyDescent="0.15">
      <c r="A10721" s="918">
        <v>1995</v>
      </c>
      <c r="B10721" s="9" t="s">
        <v>22</v>
      </c>
      <c r="C10721" s="13" t="s">
        <v>23</v>
      </c>
      <c r="D10721" s="13" t="s">
        <v>24</v>
      </c>
      <c r="E10721" s="13" t="s">
        <v>25</v>
      </c>
      <c r="F10721" s="919" t="s">
        <v>17</v>
      </c>
      <c r="G10721" s="919"/>
      <c r="H10721" s="920"/>
      <c r="I10721" s="920"/>
      <c r="J10721" s="920"/>
      <c r="K10721" s="920"/>
      <c r="L10721" s="920"/>
    </row>
    <row r="10722" spans="1:12" s="1" customFormat="1" ht="26.25" customHeight="1" x14ac:dyDescent="0.15">
      <c r="A10722" s="918"/>
      <c r="B10722" s="921" t="s">
        <v>5520</v>
      </c>
      <c r="C10722" s="922" t="s">
        <v>5528</v>
      </c>
      <c r="D10722" s="923">
        <v>43627</v>
      </c>
      <c r="E10722" s="921" t="s">
        <v>313</v>
      </c>
      <c r="F10722" s="921" t="s">
        <v>5195</v>
      </c>
      <c r="G10722" s="921"/>
      <c r="H10722" s="924" t="s">
        <v>30</v>
      </c>
      <c r="I10722" s="924"/>
      <c r="J10722" s="14" t="s">
        <v>31</v>
      </c>
      <c r="K10722" s="14" t="s">
        <v>32</v>
      </c>
      <c r="L10722" s="16">
        <v>1825</v>
      </c>
    </row>
    <row r="10723" spans="1:12" s="1" customFormat="1" ht="323.25" customHeight="1" x14ac:dyDescent="0.15">
      <c r="A10723" s="918"/>
      <c r="B10723" s="921"/>
      <c r="C10723" s="922"/>
      <c r="D10723" s="923"/>
      <c r="E10723" s="921"/>
      <c r="F10723" s="921"/>
      <c r="G10723" s="921"/>
      <c r="H10723" s="924" t="s">
        <v>33</v>
      </c>
      <c r="I10723" s="924"/>
      <c r="J10723" s="14" t="s">
        <v>31</v>
      </c>
      <c r="K10723" s="14" t="s">
        <v>32</v>
      </c>
      <c r="L10723" s="16">
        <v>1700</v>
      </c>
    </row>
    <row r="10724" spans="1:12" s="1" customFormat="1" ht="24" customHeight="1" x14ac:dyDescent="0.15">
      <c r="A10724" s="918"/>
      <c r="B10724" s="9" t="s">
        <v>34</v>
      </c>
      <c r="C10724" s="13" t="s">
        <v>35</v>
      </c>
      <c r="D10724" s="13" t="s">
        <v>36</v>
      </c>
      <c r="E10724" s="13" t="s">
        <v>37</v>
      </c>
      <c r="F10724" s="920"/>
      <c r="G10724" s="920"/>
      <c r="H10724" s="924" t="s">
        <v>38</v>
      </c>
      <c r="I10724" s="924"/>
      <c r="J10724" s="921" t="s">
        <v>31</v>
      </c>
      <c r="K10724" s="921" t="s">
        <v>32</v>
      </c>
      <c r="L10724" s="925">
        <v>695</v>
      </c>
    </row>
    <row r="10725" spans="1:12" s="1" customFormat="1" ht="24" customHeight="1" x14ac:dyDescent="0.15">
      <c r="A10725" s="918"/>
      <c r="B10725" s="14" t="s">
        <v>229</v>
      </c>
      <c r="C10725" s="14" t="s">
        <v>5195</v>
      </c>
      <c r="D10725" s="15">
        <v>43633</v>
      </c>
      <c r="E10725" s="14" t="s">
        <v>5529</v>
      </c>
      <c r="F10725" s="920"/>
      <c r="G10725" s="920"/>
      <c r="H10725" s="924"/>
      <c r="I10725" s="924"/>
      <c r="J10725" s="921"/>
      <c r="K10725" s="921"/>
      <c r="L10725" s="925"/>
    </row>
    <row r="10726" spans="1:12" s="1" customFormat="1" ht="24" customHeight="1" x14ac:dyDescent="0.15">
      <c r="A10726" s="918">
        <v>1996</v>
      </c>
      <c r="B10726" s="9" t="s">
        <v>22</v>
      </c>
      <c r="C10726" s="13" t="s">
        <v>23</v>
      </c>
      <c r="D10726" s="13" t="s">
        <v>24</v>
      </c>
      <c r="E10726" s="13" t="s">
        <v>25</v>
      </c>
      <c r="F10726" s="919" t="s">
        <v>17</v>
      </c>
      <c r="G10726" s="919"/>
      <c r="H10726" s="920"/>
      <c r="I10726" s="920"/>
      <c r="J10726" s="920"/>
      <c r="K10726" s="920"/>
      <c r="L10726" s="920"/>
    </row>
    <row r="10727" spans="1:12" s="1" customFormat="1" ht="26.25" customHeight="1" x14ac:dyDescent="0.15">
      <c r="A10727" s="918"/>
      <c r="B10727" s="921" t="s">
        <v>5520</v>
      </c>
      <c r="C10727" s="922" t="s">
        <v>5530</v>
      </c>
      <c r="D10727" s="923">
        <v>43675</v>
      </c>
      <c r="E10727" s="921" t="s">
        <v>1876</v>
      </c>
      <c r="F10727" s="921" t="s">
        <v>4293</v>
      </c>
      <c r="G10727" s="921"/>
      <c r="H10727" s="924" t="s">
        <v>30</v>
      </c>
      <c r="I10727" s="924"/>
      <c r="J10727" s="14" t="s">
        <v>31</v>
      </c>
      <c r="K10727" s="14" t="s">
        <v>32</v>
      </c>
      <c r="L10727" s="16">
        <v>728</v>
      </c>
    </row>
    <row r="10728" spans="1:12" s="1" customFormat="1" ht="176.25" customHeight="1" x14ac:dyDescent="0.15">
      <c r="A10728" s="918"/>
      <c r="B10728" s="921"/>
      <c r="C10728" s="922"/>
      <c r="D10728" s="923"/>
      <c r="E10728" s="921"/>
      <c r="F10728" s="921"/>
      <c r="G10728" s="921"/>
      <c r="H10728" s="924" t="s">
        <v>33</v>
      </c>
      <c r="I10728" s="924"/>
      <c r="J10728" s="14" t="s">
        <v>31</v>
      </c>
      <c r="K10728" s="14" t="s">
        <v>32</v>
      </c>
      <c r="L10728" s="16">
        <v>346</v>
      </c>
    </row>
    <row r="10729" spans="1:12" s="1" customFormat="1" ht="24" customHeight="1" x14ac:dyDescent="0.15">
      <c r="A10729" s="918"/>
      <c r="B10729" s="9" t="s">
        <v>34</v>
      </c>
      <c r="C10729" s="13" t="s">
        <v>35</v>
      </c>
      <c r="D10729" s="13" t="s">
        <v>36</v>
      </c>
      <c r="E10729" s="13" t="s">
        <v>37</v>
      </c>
      <c r="F10729" s="920"/>
      <c r="G10729" s="920"/>
      <c r="H10729" s="924" t="s">
        <v>38</v>
      </c>
      <c r="I10729" s="924"/>
      <c r="J10729" s="921" t="s">
        <v>31</v>
      </c>
      <c r="K10729" s="921" t="s">
        <v>32</v>
      </c>
      <c r="L10729" s="925">
        <v>80</v>
      </c>
    </row>
    <row r="10730" spans="1:12" s="1" customFormat="1" ht="24" customHeight="1" x14ac:dyDescent="0.15">
      <c r="A10730" s="918"/>
      <c r="B10730" s="14" t="s">
        <v>229</v>
      </c>
      <c r="C10730" s="14" t="s">
        <v>4293</v>
      </c>
      <c r="D10730" s="15">
        <v>43677</v>
      </c>
      <c r="E10730" s="14" t="s">
        <v>3087</v>
      </c>
      <c r="F10730" s="920"/>
      <c r="G10730" s="920"/>
      <c r="H10730" s="924"/>
      <c r="I10730" s="924"/>
      <c r="J10730" s="921"/>
      <c r="K10730" s="921"/>
      <c r="L10730" s="925"/>
    </row>
    <row r="10731" spans="1:12" s="1" customFormat="1" ht="24" customHeight="1" x14ac:dyDescent="0.15">
      <c r="A10731" s="918">
        <v>1997</v>
      </c>
      <c r="B10731" s="9" t="s">
        <v>22</v>
      </c>
      <c r="C10731" s="13" t="s">
        <v>23</v>
      </c>
      <c r="D10731" s="13" t="s">
        <v>24</v>
      </c>
      <c r="E10731" s="13" t="s">
        <v>25</v>
      </c>
      <c r="F10731" s="919" t="s">
        <v>17</v>
      </c>
      <c r="G10731" s="919"/>
      <c r="H10731" s="920"/>
      <c r="I10731" s="920"/>
      <c r="J10731" s="920"/>
      <c r="K10731" s="920"/>
      <c r="L10731" s="920"/>
    </row>
    <row r="10732" spans="1:12" s="1" customFormat="1" ht="26.25" customHeight="1" x14ac:dyDescent="0.15">
      <c r="A10732" s="918"/>
      <c r="B10732" s="921" t="s">
        <v>5520</v>
      </c>
      <c r="C10732" s="921" t="s">
        <v>5531</v>
      </c>
      <c r="D10732" s="923">
        <v>43736</v>
      </c>
      <c r="E10732" s="921" t="s">
        <v>298</v>
      </c>
      <c r="F10732" s="921" t="s">
        <v>5238</v>
      </c>
      <c r="G10732" s="921"/>
      <c r="H10732" s="924" t="s">
        <v>30</v>
      </c>
      <c r="I10732" s="924"/>
      <c r="J10732" s="14" t="s">
        <v>31</v>
      </c>
      <c r="K10732" s="14" t="s">
        <v>32</v>
      </c>
      <c r="L10732" s="16">
        <v>870</v>
      </c>
    </row>
    <row r="10733" spans="1:12" s="1" customFormat="1" ht="71.25" customHeight="1" x14ac:dyDescent="0.15">
      <c r="A10733" s="918"/>
      <c r="B10733" s="921"/>
      <c r="C10733" s="921"/>
      <c r="D10733" s="923"/>
      <c r="E10733" s="921"/>
      <c r="F10733" s="921"/>
      <c r="G10733" s="921"/>
      <c r="H10733" s="924" t="s">
        <v>33</v>
      </c>
      <c r="I10733" s="924"/>
      <c r="J10733" s="14" t="s">
        <v>31</v>
      </c>
      <c r="K10733" s="14" t="s">
        <v>32</v>
      </c>
      <c r="L10733" s="16">
        <v>400</v>
      </c>
    </row>
    <row r="10734" spans="1:12" s="1" customFormat="1" ht="24" customHeight="1" x14ac:dyDescent="0.15">
      <c r="A10734" s="918"/>
      <c r="B10734" s="9" t="s">
        <v>34</v>
      </c>
      <c r="C10734" s="13" t="s">
        <v>35</v>
      </c>
      <c r="D10734" s="13" t="s">
        <v>36</v>
      </c>
      <c r="E10734" s="13" t="s">
        <v>37</v>
      </c>
      <c r="F10734" s="920"/>
      <c r="G10734" s="920"/>
      <c r="H10734" s="924" t="s">
        <v>38</v>
      </c>
      <c r="I10734" s="924"/>
      <c r="J10734" s="921" t="s">
        <v>31</v>
      </c>
      <c r="K10734" s="921" t="s">
        <v>32</v>
      </c>
      <c r="L10734" s="925">
        <v>661.5</v>
      </c>
    </row>
    <row r="10735" spans="1:12" s="1" customFormat="1" ht="24" customHeight="1" x14ac:dyDescent="0.15">
      <c r="A10735" s="918"/>
      <c r="B10735" s="14" t="s">
        <v>229</v>
      </c>
      <c r="C10735" s="14" t="s">
        <v>5238</v>
      </c>
      <c r="D10735" s="15">
        <v>43738</v>
      </c>
      <c r="E10735" s="14" t="s">
        <v>433</v>
      </c>
      <c r="F10735" s="920"/>
      <c r="G10735" s="920"/>
      <c r="H10735" s="924"/>
      <c r="I10735" s="924"/>
      <c r="J10735" s="921"/>
      <c r="K10735" s="921"/>
      <c r="L10735" s="925"/>
    </row>
    <row r="10736" spans="1:12" s="1" customFormat="1" ht="24" customHeight="1" x14ac:dyDescent="0.15">
      <c r="A10736" s="918">
        <v>1998</v>
      </c>
      <c r="B10736" s="9" t="s">
        <v>22</v>
      </c>
      <c r="C10736" s="13" t="s">
        <v>23</v>
      </c>
      <c r="D10736" s="13" t="s">
        <v>24</v>
      </c>
      <c r="E10736" s="13" t="s">
        <v>25</v>
      </c>
      <c r="F10736" s="919" t="s">
        <v>17</v>
      </c>
      <c r="G10736" s="919"/>
      <c r="H10736" s="920"/>
      <c r="I10736" s="920"/>
      <c r="J10736" s="920"/>
      <c r="K10736" s="920"/>
      <c r="L10736" s="920"/>
    </row>
    <row r="10737" spans="1:12" s="1" customFormat="1" ht="26.25" customHeight="1" x14ac:dyDescent="0.15">
      <c r="A10737" s="918"/>
      <c r="B10737" s="921" t="s">
        <v>5532</v>
      </c>
      <c r="C10737" s="922" t="s">
        <v>5533</v>
      </c>
      <c r="D10737" s="923">
        <v>43593</v>
      </c>
      <c r="E10737" s="921" t="s">
        <v>187</v>
      </c>
      <c r="F10737" s="921" t="s">
        <v>518</v>
      </c>
      <c r="G10737" s="921"/>
      <c r="H10737" s="924" t="s">
        <v>30</v>
      </c>
      <c r="I10737" s="924"/>
      <c r="J10737" s="14" t="s">
        <v>31</v>
      </c>
      <c r="K10737" s="14" t="s">
        <v>31</v>
      </c>
      <c r="L10737" s="16">
        <v>0</v>
      </c>
    </row>
    <row r="10738" spans="1:12" s="1" customFormat="1" ht="123.75" customHeight="1" x14ac:dyDescent="0.15">
      <c r="A10738" s="918"/>
      <c r="B10738" s="921"/>
      <c r="C10738" s="922"/>
      <c r="D10738" s="923"/>
      <c r="E10738" s="921"/>
      <c r="F10738" s="921"/>
      <c r="G10738" s="921"/>
      <c r="H10738" s="924" t="s">
        <v>33</v>
      </c>
      <c r="I10738" s="924"/>
      <c r="J10738" s="14" t="s">
        <v>31</v>
      </c>
      <c r="K10738" s="14" t="s">
        <v>31</v>
      </c>
      <c r="L10738" s="16">
        <v>0</v>
      </c>
    </row>
    <row r="10739" spans="1:12" s="1" customFormat="1" ht="24" customHeight="1" x14ac:dyDescent="0.15">
      <c r="A10739" s="918"/>
      <c r="B10739" s="9" t="s">
        <v>34</v>
      </c>
      <c r="C10739" s="13" t="s">
        <v>35</v>
      </c>
      <c r="D10739" s="13" t="s">
        <v>36</v>
      </c>
      <c r="E10739" s="13" t="s">
        <v>37</v>
      </c>
      <c r="F10739" s="920"/>
      <c r="G10739" s="920"/>
      <c r="H10739" s="924" t="s">
        <v>38</v>
      </c>
      <c r="I10739" s="924"/>
      <c r="J10739" s="921" t="s">
        <v>31</v>
      </c>
      <c r="K10739" s="921" t="s">
        <v>32</v>
      </c>
      <c r="L10739" s="925">
        <v>599</v>
      </c>
    </row>
    <row r="10740" spans="1:12" s="1" customFormat="1" ht="24" customHeight="1" x14ac:dyDescent="0.15">
      <c r="A10740" s="918"/>
      <c r="B10740" s="14" t="s">
        <v>229</v>
      </c>
      <c r="C10740" s="14" t="s">
        <v>518</v>
      </c>
      <c r="D10740" s="15">
        <v>43597</v>
      </c>
      <c r="E10740" s="14" t="s">
        <v>2322</v>
      </c>
      <c r="F10740" s="920"/>
      <c r="G10740" s="920"/>
      <c r="H10740" s="924"/>
      <c r="I10740" s="924"/>
      <c r="J10740" s="921"/>
      <c r="K10740" s="921"/>
      <c r="L10740" s="925"/>
    </row>
    <row r="10741" spans="1:12" s="1" customFormat="1" ht="24" customHeight="1" x14ac:dyDescent="0.15">
      <c r="A10741" s="918">
        <v>1999</v>
      </c>
      <c r="B10741" s="9" t="s">
        <v>22</v>
      </c>
      <c r="C10741" s="13" t="s">
        <v>23</v>
      </c>
      <c r="D10741" s="13" t="s">
        <v>24</v>
      </c>
      <c r="E10741" s="13" t="s">
        <v>25</v>
      </c>
      <c r="F10741" s="919" t="s">
        <v>17</v>
      </c>
      <c r="G10741" s="919"/>
      <c r="H10741" s="920"/>
      <c r="I10741" s="920"/>
      <c r="J10741" s="920"/>
      <c r="K10741" s="920"/>
      <c r="L10741" s="920"/>
    </row>
    <row r="10742" spans="1:12" s="1" customFormat="1" ht="26.25" customHeight="1" x14ac:dyDescent="0.15">
      <c r="A10742" s="918"/>
      <c r="B10742" s="921" t="s">
        <v>5532</v>
      </c>
      <c r="C10742" s="922" t="s">
        <v>5534</v>
      </c>
      <c r="D10742" s="923">
        <v>43659</v>
      </c>
      <c r="E10742" s="921" t="s">
        <v>1219</v>
      </c>
      <c r="F10742" s="921" t="s">
        <v>5535</v>
      </c>
      <c r="G10742" s="921"/>
      <c r="H10742" s="924" t="s">
        <v>30</v>
      </c>
      <c r="I10742" s="924"/>
      <c r="J10742" s="14" t="s">
        <v>31</v>
      </c>
      <c r="K10742" s="14" t="s">
        <v>32</v>
      </c>
      <c r="L10742" s="16">
        <v>1428.52</v>
      </c>
    </row>
    <row r="10743" spans="1:12" s="1" customFormat="1" ht="281.25" customHeight="1" x14ac:dyDescent="0.15">
      <c r="A10743" s="918"/>
      <c r="B10743" s="921"/>
      <c r="C10743" s="922"/>
      <c r="D10743" s="923"/>
      <c r="E10743" s="921"/>
      <c r="F10743" s="921"/>
      <c r="G10743" s="921"/>
      <c r="H10743" s="924" t="s">
        <v>33</v>
      </c>
      <c r="I10743" s="924"/>
      <c r="J10743" s="14" t="s">
        <v>31</v>
      </c>
      <c r="K10743" s="14" t="s">
        <v>31</v>
      </c>
      <c r="L10743" s="16">
        <v>0</v>
      </c>
    </row>
    <row r="10744" spans="1:12" s="1" customFormat="1" ht="24" customHeight="1" x14ac:dyDescent="0.15">
      <c r="A10744" s="918"/>
      <c r="B10744" s="9" t="s">
        <v>34</v>
      </c>
      <c r="C10744" s="13" t="s">
        <v>35</v>
      </c>
      <c r="D10744" s="13" t="s">
        <v>36</v>
      </c>
      <c r="E10744" s="13" t="s">
        <v>37</v>
      </c>
      <c r="F10744" s="920"/>
      <c r="G10744" s="920"/>
      <c r="H10744" s="924" t="s">
        <v>38</v>
      </c>
      <c r="I10744" s="924"/>
      <c r="J10744" s="921" t="s">
        <v>31</v>
      </c>
      <c r="K10744" s="921" t="s">
        <v>32</v>
      </c>
      <c r="L10744" s="925">
        <v>700</v>
      </c>
    </row>
    <row r="10745" spans="1:12" s="1" customFormat="1" ht="24" customHeight="1" x14ac:dyDescent="0.15">
      <c r="A10745" s="918"/>
      <c r="B10745" s="14" t="s">
        <v>229</v>
      </c>
      <c r="C10745" s="14" t="s">
        <v>5535</v>
      </c>
      <c r="D10745" s="15">
        <v>43663</v>
      </c>
      <c r="E10745" s="14" t="s">
        <v>5536</v>
      </c>
      <c r="F10745" s="920"/>
      <c r="G10745" s="920"/>
      <c r="H10745" s="924"/>
      <c r="I10745" s="924"/>
      <c r="J10745" s="921"/>
      <c r="K10745" s="921"/>
      <c r="L10745" s="925"/>
    </row>
    <row r="10746" spans="1:12" s="1" customFormat="1" ht="24" customHeight="1" x14ac:dyDescent="0.15">
      <c r="A10746" s="918">
        <v>2000</v>
      </c>
      <c r="B10746" s="9" t="s">
        <v>22</v>
      </c>
      <c r="C10746" s="13" t="s">
        <v>23</v>
      </c>
      <c r="D10746" s="13" t="s">
        <v>24</v>
      </c>
      <c r="E10746" s="13" t="s">
        <v>25</v>
      </c>
      <c r="F10746" s="919" t="s">
        <v>17</v>
      </c>
      <c r="G10746" s="919"/>
      <c r="H10746" s="920"/>
      <c r="I10746" s="920"/>
      <c r="J10746" s="920"/>
      <c r="K10746" s="920"/>
      <c r="L10746" s="920"/>
    </row>
    <row r="10747" spans="1:12" s="1" customFormat="1" ht="26.25" customHeight="1" x14ac:dyDescent="0.15">
      <c r="A10747" s="918"/>
      <c r="B10747" s="921" t="s">
        <v>5537</v>
      </c>
      <c r="C10747" s="922" t="s">
        <v>5538</v>
      </c>
      <c r="D10747" s="923">
        <v>43729</v>
      </c>
      <c r="E10747" s="921" t="s">
        <v>217</v>
      </c>
      <c r="F10747" s="921" t="s">
        <v>1011</v>
      </c>
      <c r="G10747" s="921"/>
      <c r="H10747" s="924" t="s">
        <v>30</v>
      </c>
      <c r="I10747" s="924"/>
      <c r="J10747" s="14" t="s">
        <v>31</v>
      </c>
      <c r="K10747" s="14" t="s">
        <v>32</v>
      </c>
      <c r="L10747" s="16">
        <v>78</v>
      </c>
    </row>
    <row r="10748" spans="1:12" s="1" customFormat="1" ht="291.75" customHeight="1" x14ac:dyDescent="0.15">
      <c r="A10748" s="918"/>
      <c r="B10748" s="921"/>
      <c r="C10748" s="922"/>
      <c r="D10748" s="923"/>
      <c r="E10748" s="921"/>
      <c r="F10748" s="921"/>
      <c r="G10748" s="921"/>
      <c r="H10748" s="924" t="s">
        <v>33</v>
      </c>
      <c r="I10748" s="924"/>
      <c r="J10748" s="14" t="s">
        <v>31</v>
      </c>
      <c r="K10748" s="14" t="s">
        <v>31</v>
      </c>
      <c r="L10748" s="16">
        <v>0</v>
      </c>
    </row>
    <row r="10749" spans="1:12" s="1" customFormat="1" ht="24" customHeight="1" x14ac:dyDescent="0.15">
      <c r="A10749" s="918"/>
      <c r="B10749" s="9" t="s">
        <v>34</v>
      </c>
      <c r="C10749" s="13" t="s">
        <v>35</v>
      </c>
      <c r="D10749" s="13" t="s">
        <v>36</v>
      </c>
      <c r="E10749" s="13" t="s">
        <v>37</v>
      </c>
      <c r="F10749" s="920"/>
      <c r="G10749" s="920"/>
      <c r="H10749" s="924" t="s">
        <v>38</v>
      </c>
      <c r="I10749" s="924"/>
      <c r="J10749" s="921" t="s">
        <v>31</v>
      </c>
      <c r="K10749" s="921" t="s">
        <v>32</v>
      </c>
      <c r="L10749" s="925">
        <v>200</v>
      </c>
    </row>
    <row r="10750" spans="1:12" s="1" customFormat="1" ht="24" customHeight="1" x14ac:dyDescent="0.15">
      <c r="A10750" s="918"/>
      <c r="B10750" s="14" t="s">
        <v>105</v>
      </c>
      <c r="C10750" s="14" t="s">
        <v>1011</v>
      </c>
      <c r="D10750" s="15">
        <v>43738</v>
      </c>
      <c r="E10750" s="14" t="s">
        <v>2791</v>
      </c>
      <c r="F10750" s="920"/>
      <c r="G10750" s="920"/>
      <c r="H10750" s="924"/>
      <c r="I10750" s="924"/>
      <c r="J10750" s="921"/>
      <c r="K10750" s="921"/>
      <c r="L10750" s="925"/>
    </row>
    <row r="10751" spans="1:12" s="1" customFormat="1" ht="24" customHeight="1" x14ac:dyDescent="0.15">
      <c r="A10751" s="918">
        <v>2001</v>
      </c>
      <c r="B10751" s="9" t="s">
        <v>22</v>
      </c>
      <c r="C10751" s="13" t="s">
        <v>23</v>
      </c>
      <c r="D10751" s="13" t="s">
        <v>24</v>
      </c>
      <c r="E10751" s="13" t="s">
        <v>25</v>
      </c>
      <c r="F10751" s="919" t="s">
        <v>17</v>
      </c>
      <c r="G10751" s="919"/>
      <c r="H10751" s="920"/>
      <c r="I10751" s="920"/>
      <c r="J10751" s="920"/>
      <c r="K10751" s="920"/>
      <c r="L10751" s="920"/>
    </row>
    <row r="10752" spans="1:12" s="1" customFormat="1" ht="26.25" customHeight="1" x14ac:dyDescent="0.15">
      <c r="A10752" s="918"/>
      <c r="B10752" s="921" t="s">
        <v>5537</v>
      </c>
      <c r="C10752" s="922" t="s">
        <v>5538</v>
      </c>
      <c r="D10752" s="923">
        <v>43729</v>
      </c>
      <c r="E10752" s="921" t="s">
        <v>217</v>
      </c>
      <c r="F10752" s="921" t="s">
        <v>218</v>
      </c>
      <c r="G10752" s="921"/>
      <c r="H10752" s="924" t="s">
        <v>30</v>
      </c>
      <c r="I10752" s="924"/>
      <c r="J10752" s="14" t="s">
        <v>31</v>
      </c>
      <c r="K10752" s="14" t="s">
        <v>32</v>
      </c>
      <c r="L10752" s="16">
        <v>588</v>
      </c>
    </row>
    <row r="10753" spans="1:12" s="1" customFormat="1" ht="291.75" customHeight="1" x14ac:dyDescent="0.15">
      <c r="A10753" s="918"/>
      <c r="B10753" s="921"/>
      <c r="C10753" s="922"/>
      <c r="D10753" s="923"/>
      <c r="E10753" s="921"/>
      <c r="F10753" s="921"/>
      <c r="G10753" s="921"/>
      <c r="H10753" s="924" t="s">
        <v>33</v>
      </c>
      <c r="I10753" s="924"/>
      <c r="J10753" s="14" t="s">
        <v>31</v>
      </c>
      <c r="K10753" s="14" t="s">
        <v>32</v>
      </c>
      <c r="L10753" s="16">
        <v>128</v>
      </c>
    </row>
    <row r="10754" spans="1:12" s="1" customFormat="1" ht="24" customHeight="1" x14ac:dyDescent="0.15">
      <c r="A10754" s="918"/>
      <c r="B10754" s="9" t="s">
        <v>34</v>
      </c>
      <c r="C10754" s="13" t="s">
        <v>35</v>
      </c>
      <c r="D10754" s="13" t="s">
        <v>36</v>
      </c>
      <c r="E10754" s="13" t="s">
        <v>37</v>
      </c>
      <c r="F10754" s="920"/>
      <c r="G10754" s="920"/>
      <c r="H10754" s="924" t="s">
        <v>38</v>
      </c>
      <c r="I10754" s="924"/>
      <c r="J10754" s="921" t="s">
        <v>31</v>
      </c>
      <c r="K10754" s="921" t="s">
        <v>31</v>
      </c>
      <c r="L10754" s="925">
        <v>0</v>
      </c>
    </row>
    <row r="10755" spans="1:12" s="1" customFormat="1" ht="24" customHeight="1" x14ac:dyDescent="0.15">
      <c r="A10755" s="918"/>
      <c r="B10755" s="14" t="s">
        <v>105</v>
      </c>
      <c r="C10755" s="14" t="s">
        <v>218</v>
      </c>
      <c r="D10755" s="15">
        <v>43738</v>
      </c>
      <c r="E10755" s="14" t="s">
        <v>2791</v>
      </c>
      <c r="F10755" s="920"/>
      <c r="G10755" s="920"/>
      <c r="H10755" s="924"/>
      <c r="I10755" s="924"/>
      <c r="J10755" s="921"/>
      <c r="K10755" s="921"/>
      <c r="L10755" s="925"/>
    </row>
    <row r="10756" spans="1:12" s="1" customFormat="1" ht="24" customHeight="1" x14ac:dyDescent="0.15">
      <c r="A10756" s="918">
        <v>2002</v>
      </c>
      <c r="B10756" s="9" t="s">
        <v>22</v>
      </c>
      <c r="C10756" s="13" t="s">
        <v>23</v>
      </c>
      <c r="D10756" s="13" t="s">
        <v>24</v>
      </c>
      <c r="E10756" s="13" t="s">
        <v>25</v>
      </c>
      <c r="F10756" s="919" t="s">
        <v>17</v>
      </c>
      <c r="G10756" s="919"/>
      <c r="H10756" s="920"/>
      <c r="I10756" s="920"/>
      <c r="J10756" s="920"/>
      <c r="K10756" s="920"/>
      <c r="L10756" s="920"/>
    </row>
    <row r="10757" spans="1:12" s="1" customFormat="1" ht="26.25" customHeight="1" x14ac:dyDescent="0.15">
      <c r="A10757" s="918"/>
      <c r="B10757" s="921" t="s">
        <v>5539</v>
      </c>
      <c r="C10757" s="921" t="s">
        <v>5540</v>
      </c>
      <c r="D10757" s="923">
        <v>43629</v>
      </c>
      <c r="E10757" s="921" t="s">
        <v>548</v>
      </c>
      <c r="F10757" s="921" t="s">
        <v>549</v>
      </c>
      <c r="G10757" s="921"/>
      <c r="H10757" s="924" t="s">
        <v>30</v>
      </c>
      <c r="I10757" s="924"/>
      <c r="J10757" s="14" t="s">
        <v>31</v>
      </c>
      <c r="K10757" s="14" t="s">
        <v>32</v>
      </c>
      <c r="L10757" s="16">
        <v>348</v>
      </c>
    </row>
    <row r="10758" spans="1:12" s="1" customFormat="1" ht="60.75" customHeight="1" x14ac:dyDescent="0.15">
      <c r="A10758" s="918"/>
      <c r="B10758" s="921"/>
      <c r="C10758" s="921"/>
      <c r="D10758" s="923"/>
      <c r="E10758" s="921"/>
      <c r="F10758" s="921"/>
      <c r="G10758" s="921"/>
      <c r="H10758" s="924" t="s">
        <v>33</v>
      </c>
      <c r="I10758" s="924"/>
      <c r="J10758" s="14" t="s">
        <v>31</v>
      </c>
      <c r="K10758" s="14" t="s">
        <v>31</v>
      </c>
      <c r="L10758" s="16">
        <v>0</v>
      </c>
    </row>
    <row r="10759" spans="1:12" s="1" customFormat="1" ht="24" customHeight="1" x14ac:dyDescent="0.15">
      <c r="A10759" s="918"/>
      <c r="B10759" s="9" t="s">
        <v>34</v>
      </c>
      <c r="C10759" s="13" t="s">
        <v>35</v>
      </c>
      <c r="D10759" s="13" t="s">
        <v>36</v>
      </c>
      <c r="E10759" s="13" t="s">
        <v>37</v>
      </c>
      <c r="F10759" s="920"/>
      <c r="G10759" s="920"/>
      <c r="H10759" s="924" t="s">
        <v>38</v>
      </c>
      <c r="I10759" s="924"/>
      <c r="J10759" s="921" t="s">
        <v>31</v>
      </c>
      <c r="K10759" s="921" t="s">
        <v>31</v>
      </c>
      <c r="L10759" s="925">
        <v>0</v>
      </c>
    </row>
    <row r="10760" spans="1:12" s="1" customFormat="1" ht="24" customHeight="1" x14ac:dyDescent="0.15">
      <c r="A10760" s="918"/>
      <c r="B10760" s="14" t="s">
        <v>5541</v>
      </c>
      <c r="C10760" s="14" t="s">
        <v>549</v>
      </c>
      <c r="D10760" s="15">
        <v>43631</v>
      </c>
      <c r="E10760" s="14" t="s">
        <v>1200</v>
      </c>
      <c r="F10760" s="920"/>
      <c r="G10760" s="920"/>
      <c r="H10760" s="924"/>
      <c r="I10760" s="924"/>
      <c r="J10760" s="921"/>
      <c r="K10760" s="921"/>
      <c r="L10760" s="925"/>
    </row>
    <row r="10761" spans="1:12" s="1" customFormat="1" ht="24" customHeight="1" x14ac:dyDescent="0.15">
      <c r="A10761" s="918">
        <v>2003</v>
      </c>
      <c r="B10761" s="9" t="s">
        <v>22</v>
      </c>
      <c r="C10761" s="13" t="s">
        <v>23</v>
      </c>
      <c r="D10761" s="13" t="s">
        <v>24</v>
      </c>
      <c r="E10761" s="13" t="s">
        <v>25</v>
      </c>
      <c r="F10761" s="919" t="s">
        <v>17</v>
      </c>
      <c r="G10761" s="919"/>
      <c r="H10761" s="920"/>
      <c r="I10761" s="920"/>
      <c r="J10761" s="920"/>
      <c r="K10761" s="920"/>
      <c r="L10761" s="920"/>
    </row>
    <row r="10762" spans="1:12" s="1" customFormat="1" ht="26.25" customHeight="1" x14ac:dyDescent="0.15">
      <c r="A10762" s="918"/>
      <c r="B10762" s="921" t="s">
        <v>5542</v>
      </c>
      <c r="C10762" s="922" t="s">
        <v>5543</v>
      </c>
      <c r="D10762" s="923">
        <v>43612</v>
      </c>
      <c r="E10762" s="921" t="s">
        <v>1528</v>
      </c>
      <c r="F10762" s="921" t="s">
        <v>1529</v>
      </c>
      <c r="G10762" s="921"/>
      <c r="H10762" s="924" t="s">
        <v>30</v>
      </c>
      <c r="I10762" s="924"/>
      <c r="J10762" s="14" t="s">
        <v>31</v>
      </c>
      <c r="K10762" s="14" t="s">
        <v>31</v>
      </c>
      <c r="L10762" s="16">
        <v>0</v>
      </c>
    </row>
    <row r="10763" spans="1:12" s="1" customFormat="1" ht="239.25" customHeight="1" x14ac:dyDescent="0.15">
      <c r="A10763" s="918"/>
      <c r="B10763" s="921"/>
      <c r="C10763" s="922"/>
      <c r="D10763" s="923"/>
      <c r="E10763" s="921"/>
      <c r="F10763" s="921"/>
      <c r="G10763" s="921"/>
      <c r="H10763" s="924" t="s">
        <v>33</v>
      </c>
      <c r="I10763" s="924"/>
      <c r="J10763" s="14" t="s">
        <v>31</v>
      </c>
      <c r="K10763" s="14" t="s">
        <v>31</v>
      </c>
      <c r="L10763" s="16">
        <v>0</v>
      </c>
    </row>
    <row r="10764" spans="1:12" s="1" customFormat="1" ht="24" customHeight="1" x14ac:dyDescent="0.15">
      <c r="A10764" s="918"/>
      <c r="B10764" s="9" t="s">
        <v>34</v>
      </c>
      <c r="C10764" s="13" t="s">
        <v>35</v>
      </c>
      <c r="D10764" s="13" t="s">
        <v>36</v>
      </c>
      <c r="E10764" s="13" t="s">
        <v>37</v>
      </c>
      <c r="F10764" s="920"/>
      <c r="G10764" s="920"/>
      <c r="H10764" s="924" t="s">
        <v>38</v>
      </c>
      <c r="I10764" s="924"/>
      <c r="J10764" s="921" t="s">
        <v>31</v>
      </c>
      <c r="K10764" s="921" t="s">
        <v>32</v>
      </c>
      <c r="L10764" s="925">
        <v>325</v>
      </c>
    </row>
    <row r="10765" spans="1:12" s="1" customFormat="1" ht="24" customHeight="1" x14ac:dyDescent="0.15">
      <c r="A10765" s="918"/>
      <c r="B10765" s="14" t="s">
        <v>702</v>
      </c>
      <c r="C10765" s="14" t="s">
        <v>1529</v>
      </c>
      <c r="D10765" s="15">
        <v>43616</v>
      </c>
      <c r="E10765" s="14" t="s">
        <v>1530</v>
      </c>
      <c r="F10765" s="920"/>
      <c r="G10765" s="920"/>
      <c r="H10765" s="924"/>
      <c r="I10765" s="924"/>
      <c r="J10765" s="921"/>
      <c r="K10765" s="921"/>
      <c r="L10765" s="925"/>
    </row>
    <row r="10766" spans="1:12" s="1" customFormat="1" ht="24" customHeight="1" x14ac:dyDescent="0.15">
      <c r="A10766" s="918">
        <v>2004</v>
      </c>
      <c r="B10766" s="9" t="s">
        <v>22</v>
      </c>
      <c r="C10766" s="13" t="s">
        <v>23</v>
      </c>
      <c r="D10766" s="13" t="s">
        <v>24</v>
      </c>
      <c r="E10766" s="13" t="s">
        <v>25</v>
      </c>
      <c r="F10766" s="919" t="s">
        <v>17</v>
      </c>
      <c r="G10766" s="919"/>
      <c r="H10766" s="920"/>
      <c r="I10766" s="920"/>
      <c r="J10766" s="920"/>
      <c r="K10766" s="920"/>
      <c r="L10766" s="920"/>
    </row>
    <row r="10767" spans="1:12" s="1" customFormat="1" ht="26.25" customHeight="1" x14ac:dyDescent="0.15">
      <c r="A10767" s="918"/>
      <c r="B10767" s="921" t="s">
        <v>5542</v>
      </c>
      <c r="C10767" s="922" t="s">
        <v>5544</v>
      </c>
      <c r="D10767" s="923">
        <v>43656</v>
      </c>
      <c r="E10767" s="921" t="s">
        <v>43</v>
      </c>
      <c r="F10767" s="921" t="s">
        <v>5545</v>
      </c>
      <c r="G10767" s="921"/>
      <c r="H10767" s="924" t="s">
        <v>30</v>
      </c>
      <c r="I10767" s="924"/>
      <c r="J10767" s="14" t="s">
        <v>31</v>
      </c>
      <c r="K10767" s="14" t="s">
        <v>32</v>
      </c>
      <c r="L10767" s="16">
        <v>457.04</v>
      </c>
    </row>
    <row r="10768" spans="1:12" s="1" customFormat="1" ht="409.2" customHeight="1" x14ac:dyDescent="0.15">
      <c r="A10768" s="918"/>
      <c r="B10768" s="921"/>
      <c r="C10768" s="922"/>
      <c r="D10768" s="923"/>
      <c r="E10768" s="921"/>
      <c r="F10768" s="921"/>
      <c r="G10768" s="921"/>
      <c r="H10768" s="924" t="s">
        <v>33</v>
      </c>
      <c r="I10768" s="924"/>
      <c r="J10768" s="921" t="s">
        <v>31</v>
      </c>
      <c r="K10768" s="921" t="s">
        <v>32</v>
      </c>
      <c r="L10768" s="925">
        <v>2022.91</v>
      </c>
    </row>
    <row r="10769" spans="1:12" s="1" customFormat="1" ht="409.2" customHeight="1" x14ac:dyDescent="0.15">
      <c r="A10769" s="918"/>
      <c r="B10769" s="921"/>
      <c r="C10769" s="922"/>
      <c r="D10769" s="923"/>
      <c r="E10769" s="921"/>
      <c r="F10769" s="921"/>
      <c r="G10769" s="921"/>
      <c r="H10769" s="924"/>
      <c r="I10769" s="924"/>
      <c r="J10769" s="921"/>
      <c r="K10769" s="921"/>
      <c r="L10769" s="925"/>
    </row>
    <row r="10770" spans="1:12" s="1" customFormat="1" ht="145.94999999999999" customHeight="1" x14ac:dyDescent="0.15">
      <c r="A10770" s="918"/>
      <c r="B10770" s="921"/>
      <c r="C10770" s="922"/>
      <c r="D10770" s="923"/>
      <c r="E10770" s="921"/>
      <c r="F10770" s="921"/>
      <c r="G10770" s="921"/>
      <c r="H10770" s="924"/>
      <c r="I10770" s="924"/>
      <c r="J10770" s="921"/>
      <c r="K10770" s="921"/>
      <c r="L10770" s="925"/>
    </row>
    <row r="10771" spans="1:12" s="1" customFormat="1" ht="24" customHeight="1" x14ac:dyDescent="0.15">
      <c r="A10771" s="918"/>
      <c r="B10771" s="9" t="s">
        <v>34</v>
      </c>
      <c r="C10771" s="13" t="s">
        <v>35</v>
      </c>
      <c r="D10771" s="13" t="s">
        <v>36</v>
      </c>
      <c r="E10771" s="13" t="s">
        <v>37</v>
      </c>
      <c r="F10771" s="920"/>
      <c r="G10771" s="920"/>
      <c r="H10771" s="924" t="s">
        <v>38</v>
      </c>
      <c r="I10771" s="924"/>
      <c r="J10771" s="921" t="s">
        <v>31</v>
      </c>
      <c r="K10771" s="921" t="s">
        <v>31</v>
      </c>
      <c r="L10771" s="925">
        <v>0</v>
      </c>
    </row>
    <row r="10772" spans="1:12" s="1" customFormat="1" ht="24" customHeight="1" x14ac:dyDescent="0.15">
      <c r="A10772" s="918"/>
      <c r="B10772" s="14" t="s">
        <v>702</v>
      </c>
      <c r="C10772" s="14" t="s">
        <v>5545</v>
      </c>
      <c r="D10772" s="15">
        <v>43663</v>
      </c>
      <c r="E10772" s="14" t="s">
        <v>5546</v>
      </c>
      <c r="F10772" s="920"/>
      <c r="G10772" s="920"/>
      <c r="H10772" s="924"/>
      <c r="I10772" s="924"/>
      <c r="J10772" s="921"/>
      <c r="K10772" s="921"/>
      <c r="L10772" s="925"/>
    </row>
    <row r="10773" spans="1:12" s="1" customFormat="1" ht="24" customHeight="1" x14ac:dyDescent="0.15">
      <c r="A10773" s="918">
        <v>2005</v>
      </c>
      <c r="B10773" s="9" t="s">
        <v>22</v>
      </c>
      <c r="C10773" s="13" t="s">
        <v>23</v>
      </c>
      <c r="D10773" s="13" t="s">
        <v>24</v>
      </c>
      <c r="E10773" s="13" t="s">
        <v>25</v>
      </c>
      <c r="F10773" s="919" t="s">
        <v>17</v>
      </c>
      <c r="G10773" s="919"/>
      <c r="H10773" s="920"/>
      <c r="I10773" s="920"/>
      <c r="J10773" s="920"/>
      <c r="K10773" s="920"/>
      <c r="L10773" s="920"/>
    </row>
    <row r="10774" spans="1:12" s="1" customFormat="1" ht="26.25" customHeight="1" x14ac:dyDescent="0.15">
      <c r="A10774" s="918"/>
      <c r="B10774" s="921" t="s">
        <v>5542</v>
      </c>
      <c r="C10774" s="922" t="s">
        <v>5547</v>
      </c>
      <c r="D10774" s="923">
        <v>43665</v>
      </c>
      <c r="E10774" s="921" t="s">
        <v>187</v>
      </c>
      <c r="F10774" s="921" t="s">
        <v>922</v>
      </c>
      <c r="G10774" s="921"/>
      <c r="H10774" s="924" t="s">
        <v>30</v>
      </c>
      <c r="I10774" s="924"/>
      <c r="J10774" s="14" t="s">
        <v>31</v>
      </c>
      <c r="K10774" s="14" t="s">
        <v>32</v>
      </c>
      <c r="L10774" s="16">
        <v>637.18000000000006</v>
      </c>
    </row>
    <row r="10775" spans="1:12" s="1" customFormat="1" ht="409.2" customHeight="1" x14ac:dyDescent="0.15">
      <c r="A10775" s="918"/>
      <c r="B10775" s="921"/>
      <c r="C10775" s="922"/>
      <c r="D10775" s="923"/>
      <c r="E10775" s="921"/>
      <c r="F10775" s="921"/>
      <c r="G10775" s="921"/>
      <c r="H10775" s="924" t="s">
        <v>33</v>
      </c>
      <c r="I10775" s="924"/>
      <c r="J10775" s="921" t="s">
        <v>31</v>
      </c>
      <c r="K10775" s="921" t="s">
        <v>32</v>
      </c>
      <c r="L10775" s="925">
        <v>497.6</v>
      </c>
    </row>
    <row r="10776" spans="1:12" s="1" customFormat="1" ht="50.85" customHeight="1" x14ac:dyDescent="0.15">
      <c r="A10776" s="918"/>
      <c r="B10776" s="921"/>
      <c r="C10776" s="922"/>
      <c r="D10776" s="923"/>
      <c r="E10776" s="921"/>
      <c r="F10776" s="921"/>
      <c r="G10776" s="921"/>
      <c r="H10776" s="924"/>
      <c r="I10776" s="924"/>
      <c r="J10776" s="921"/>
      <c r="K10776" s="921"/>
      <c r="L10776" s="925"/>
    </row>
    <row r="10777" spans="1:12" s="1" customFormat="1" ht="24" customHeight="1" x14ac:dyDescent="0.15">
      <c r="A10777" s="918"/>
      <c r="B10777" s="9" t="s">
        <v>34</v>
      </c>
      <c r="C10777" s="13" t="s">
        <v>35</v>
      </c>
      <c r="D10777" s="13" t="s">
        <v>36</v>
      </c>
      <c r="E10777" s="13" t="s">
        <v>37</v>
      </c>
      <c r="F10777" s="920"/>
      <c r="G10777" s="920"/>
      <c r="H10777" s="924" t="s">
        <v>38</v>
      </c>
      <c r="I10777" s="924"/>
      <c r="J10777" s="921" t="s">
        <v>31</v>
      </c>
      <c r="K10777" s="921" t="s">
        <v>31</v>
      </c>
      <c r="L10777" s="925">
        <v>0</v>
      </c>
    </row>
    <row r="10778" spans="1:12" s="1" customFormat="1" ht="24" customHeight="1" x14ac:dyDescent="0.15">
      <c r="A10778" s="918"/>
      <c r="B10778" s="14" t="s">
        <v>702</v>
      </c>
      <c r="C10778" s="14" t="s">
        <v>922</v>
      </c>
      <c r="D10778" s="15">
        <v>43669</v>
      </c>
      <c r="E10778" s="14" t="s">
        <v>5548</v>
      </c>
      <c r="F10778" s="920"/>
      <c r="G10778" s="920"/>
      <c r="H10778" s="924"/>
      <c r="I10778" s="924"/>
      <c r="J10778" s="921"/>
      <c r="K10778" s="921"/>
      <c r="L10778" s="925"/>
    </row>
    <row r="10779" spans="1:12" s="1" customFormat="1" ht="24" customHeight="1" x14ac:dyDescent="0.15">
      <c r="A10779" s="918">
        <v>2006</v>
      </c>
      <c r="B10779" s="9" t="s">
        <v>22</v>
      </c>
      <c r="C10779" s="13" t="s">
        <v>23</v>
      </c>
      <c r="D10779" s="13" t="s">
        <v>24</v>
      </c>
      <c r="E10779" s="13" t="s">
        <v>25</v>
      </c>
      <c r="F10779" s="919" t="s">
        <v>17</v>
      </c>
      <c r="G10779" s="919"/>
      <c r="H10779" s="920"/>
      <c r="I10779" s="920"/>
      <c r="J10779" s="920"/>
      <c r="K10779" s="920"/>
      <c r="L10779" s="920"/>
    </row>
    <row r="10780" spans="1:12" s="1" customFormat="1" ht="26.25" customHeight="1" x14ac:dyDescent="0.15">
      <c r="A10780" s="918"/>
      <c r="B10780" s="921" t="s">
        <v>5542</v>
      </c>
      <c r="C10780" s="922" t="s">
        <v>5549</v>
      </c>
      <c r="D10780" s="923">
        <v>43725</v>
      </c>
      <c r="E10780" s="921" t="s">
        <v>420</v>
      </c>
      <c r="F10780" s="921" t="s">
        <v>5550</v>
      </c>
      <c r="G10780" s="921"/>
      <c r="H10780" s="924" t="s">
        <v>30</v>
      </c>
      <c r="I10780" s="924"/>
      <c r="J10780" s="14" t="s">
        <v>31</v>
      </c>
      <c r="K10780" s="14" t="s">
        <v>32</v>
      </c>
      <c r="L10780" s="16">
        <v>384.72</v>
      </c>
    </row>
    <row r="10781" spans="1:12" s="1" customFormat="1" ht="323.25" customHeight="1" x14ac:dyDescent="0.15">
      <c r="A10781" s="918"/>
      <c r="B10781" s="921"/>
      <c r="C10781" s="922"/>
      <c r="D10781" s="923"/>
      <c r="E10781" s="921"/>
      <c r="F10781" s="921"/>
      <c r="G10781" s="921"/>
      <c r="H10781" s="924" t="s">
        <v>33</v>
      </c>
      <c r="I10781" s="924"/>
      <c r="J10781" s="14" t="s">
        <v>31</v>
      </c>
      <c r="K10781" s="14" t="s">
        <v>32</v>
      </c>
      <c r="L10781" s="16">
        <v>745.2</v>
      </c>
    </row>
    <row r="10782" spans="1:12" s="1" customFormat="1" ht="24" customHeight="1" x14ac:dyDescent="0.15">
      <c r="A10782" s="918"/>
      <c r="B10782" s="9" t="s">
        <v>34</v>
      </c>
      <c r="C10782" s="13" t="s">
        <v>35</v>
      </c>
      <c r="D10782" s="13" t="s">
        <v>36</v>
      </c>
      <c r="E10782" s="13" t="s">
        <v>37</v>
      </c>
      <c r="F10782" s="920"/>
      <c r="G10782" s="920"/>
      <c r="H10782" s="924" t="s">
        <v>38</v>
      </c>
      <c r="I10782" s="924"/>
      <c r="J10782" s="921" t="s">
        <v>31</v>
      </c>
      <c r="K10782" s="921" t="s">
        <v>32</v>
      </c>
      <c r="L10782" s="925">
        <v>130</v>
      </c>
    </row>
    <row r="10783" spans="1:12" s="1" customFormat="1" ht="24" customHeight="1" x14ac:dyDescent="0.15">
      <c r="A10783" s="918"/>
      <c r="B10783" s="14" t="s">
        <v>702</v>
      </c>
      <c r="C10783" s="14" t="s">
        <v>5550</v>
      </c>
      <c r="D10783" s="15">
        <v>43727</v>
      </c>
      <c r="E10783" s="14" t="s">
        <v>541</v>
      </c>
      <c r="F10783" s="920"/>
      <c r="G10783" s="920"/>
      <c r="H10783" s="924"/>
      <c r="I10783" s="924"/>
      <c r="J10783" s="921"/>
      <c r="K10783" s="921"/>
      <c r="L10783" s="925"/>
    </row>
    <row r="10784" spans="1:12" s="1" customFormat="1" ht="24" customHeight="1" x14ac:dyDescent="0.15">
      <c r="A10784" s="918">
        <v>2007</v>
      </c>
      <c r="B10784" s="9" t="s">
        <v>22</v>
      </c>
      <c r="C10784" s="13" t="s">
        <v>23</v>
      </c>
      <c r="D10784" s="13" t="s">
        <v>24</v>
      </c>
      <c r="E10784" s="13" t="s">
        <v>25</v>
      </c>
      <c r="F10784" s="919" t="s">
        <v>17</v>
      </c>
      <c r="G10784" s="919"/>
      <c r="H10784" s="920"/>
      <c r="I10784" s="920"/>
      <c r="J10784" s="920"/>
      <c r="K10784" s="920"/>
      <c r="L10784" s="920"/>
    </row>
    <row r="10785" spans="1:12" s="1" customFormat="1" ht="26.25" customHeight="1" x14ac:dyDescent="0.15">
      <c r="A10785" s="918"/>
      <c r="B10785" s="921" t="s">
        <v>5551</v>
      </c>
      <c r="C10785" s="922" t="s">
        <v>5552</v>
      </c>
      <c r="D10785" s="923">
        <v>43560</v>
      </c>
      <c r="E10785" s="921" t="s">
        <v>187</v>
      </c>
      <c r="F10785" s="921" t="s">
        <v>5553</v>
      </c>
      <c r="G10785" s="921"/>
      <c r="H10785" s="924" t="s">
        <v>30</v>
      </c>
      <c r="I10785" s="924"/>
      <c r="J10785" s="14" t="s">
        <v>31</v>
      </c>
      <c r="K10785" s="14" t="s">
        <v>31</v>
      </c>
      <c r="L10785" s="16">
        <v>0</v>
      </c>
    </row>
    <row r="10786" spans="1:12" s="1" customFormat="1" ht="409.2" customHeight="1" x14ac:dyDescent="0.15">
      <c r="A10786" s="918"/>
      <c r="B10786" s="921"/>
      <c r="C10786" s="922"/>
      <c r="D10786" s="923"/>
      <c r="E10786" s="921"/>
      <c r="F10786" s="921"/>
      <c r="G10786" s="921"/>
      <c r="H10786" s="924" t="s">
        <v>33</v>
      </c>
      <c r="I10786" s="924"/>
      <c r="J10786" s="921" t="s">
        <v>31</v>
      </c>
      <c r="K10786" s="921" t="s">
        <v>32</v>
      </c>
      <c r="L10786" s="925">
        <v>498.8</v>
      </c>
    </row>
    <row r="10787" spans="1:12" s="1" customFormat="1" ht="29.85" customHeight="1" x14ac:dyDescent="0.15">
      <c r="A10787" s="918"/>
      <c r="B10787" s="921"/>
      <c r="C10787" s="922"/>
      <c r="D10787" s="923"/>
      <c r="E10787" s="921"/>
      <c r="F10787" s="921"/>
      <c r="G10787" s="921"/>
      <c r="H10787" s="924"/>
      <c r="I10787" s="924"/>
      <c r="J10787" s="921"/>
      <c r="K10787" s="921"/>
      <c r="L10787" s="925"/>
    </row>
    <row r="10788" spans="1:12" s="1" customFormat="1" ht="24" customHeight="1" x14ac:dyDescent="0.15">
      <c r="A10788" s="918"/>
      <c r="B10788" s="9" t="s">
        <v>34</v>
      </c>
      <c r="C10788" s="13" t="s">
        <v>35</v>
      </c>
      <c r="D10788" s="13" t="s">
        <v>36</v>
      </c>
      <c r="E10788" s="13" t="s">
        <v>37</v>
      </c>
      <c r="F10788" s="920"/>
      <c r="G10788" s="920"/>
      <c r="H10788" s="924" t="s">
        <v>38</v>
      </c>
      <c r="I10788" s="924"/>
      <c r="J10788" s="921" t="s">
        <v>31</v>
      </c>
      <c r="K10788" s="921" t="s">
        <v>32</v>
      </c>
      <c r="L10788" s="925">
        <v>285</v>
      </c>
    </row>
    <row r="10789" spans="1:12" s="1" customFormat="1" ht="24" customHeight="1" x14ac:dyDescent="0.15">
      <c r="A10789" s="918"/>
      <c r="B10789" s="14" t="s">
        <v>229</v>
      </c>
      <c r="C10789" s="14" t="s">
        <v>5553</v>
      </c>
      <c r="D10789" s="15">
        <v>43562</v>
      </c>
      <c r="E10789" s="14" t="s">
        <v>3206</v>
      </c>
      <c r="F10789" s="920"/>
      <c r="G10789" s="920"/>
      <c r="H10789" s="924"/>
      <c r="I10789" s="924"/>
      <c r="J10789" s="921"/>
      <c r="K10789" s="921"/>
      <c r="L10789" s="925"/>
    </row>
    <row r="10790" spans="1:12" s="1" customFormat="1" ht="24" customHeight="1" x14ac:dyDescent="0.15">
      <c r="A10790" s="918">
        <v>2008</v>
      </c>
      <c r="B10790" s="9" t="s">
        <v>22</v>
      </c>
      <c r="C10790" s="13" t="s">
        <v>23</v>
      </c>
      <c r="D10790" s="13" t="s">
        <v>24</v>
      </c>
      <c r="E10790" s="13" t="s">
        <v>25</v>
      </c>
      <c r="F10790" s="919" t="s">
        <v>17</v>
      </c>
      <c r="G10790" s="919"/>
      <c r="H10790" s="920"/>
      <c r="I10790" s="920"/>
      <c r="J10790" s="920"/>
      <c r="K10790" s="920"/>
      <c r="L10790" s="920"/>
    </row>
    <row r="10791" spans="1:12" s="1" customFormat="1" ht="26.25" customHeight="1" x14ac:dyDescent="0.15">
      <c r="A10791" s="918"/>
      <c r="B10791" s="921" t="s">
        <v>5554</v>
      </c>
      <c r="C10791" s="922" t="s">
        <v>5555</v>
      </c>
      <c r="D10791" s="923">
        <v>43565</v>
      </c>
      <c r="E10791" s="921" t="s">
        <v>2143</v>
      </c>
      <c r="F10791" s="921" t="s">
        <v>5209</v>
      </c>
      <c r="G10791" s="921"/>
      <c r="H10791" s="924" t="s">
        <v>30</v>
      </c>
      <c r="I10791" s="924"/>
      <c r="J10791" s="14" t="s">
        <v>31</v>
      </c>
      <c r="K10791" s="14" t="s">
        <v>32</v>
      </c>
      <c r="L10791" s="16">
        <v>430.92</v>
      </c>
    </row>
    <row r="10792" spans="1:12" s="1" customFormat="1" ht="218.25" customHeight="1" x14ac:dyDescent="0.15">
      <c r="A10792" s="918"/>
      <c r="B10792" s="921"/>
      <c r="C10792" s="922"/>
      <c r="D10792" s="923"/>
      <c r="E10792" s="921"/>
      <c r="F10792" s="921"/>
      <c r="G10792" s="921"/>
      <c r="H10792" s="924" t="s">
        <v>33</v>
      </c>
      <c r="I10792" s="924"/>
      <c r="J10792" s="14" t="s">
        <v>31</v>
      </c>
      <c r="K10792" s="14" t="s">
        <v>32</v>
      </c>
      <c r="L10792" s="16">
        <v>1465.13</v>
      </c>
    </row>
    <row r="10793" spans="1:12" s="1" customFormat="1" ht="24" customHeight="1" x14ac:dyDescent="0.15">
      <c r="A10793" s="918"/>
      <c r="B10793" s="9" t="s">
        <v>34</v>
      </c>
      <c r="C10793" s="13" t="s">
        <v>35</v>
      </c>
      <c r="D10793" s="13" t="s">
        <v>36</v>
      </c>
      <c r="E10793" s="13" t="s">
        <v>37</v>
      </c>
      <c r="F10793" s="920"/>
      <c r="G10793" s="920"/>
      <c r="H10793" s="924" t="s">
        <v>38</v>
      </c>
      <c r="I10793" s="924"/>
      <c r="J10793" s="921" t="s">
        <v>31</v>
      </c>
      <c r="K10793" s="921" t="s">
        <v>32</v>
      </c>
      <c r="L10793" s="925">
        <v>587.84</v>
      </c>
    </row>
    <row r="10794" spans="1:12" s="1" customFormat="1" ht="24" customHeight="1" x14ac:dyDescent="0.15">
      <c r="A10794" s="918"/>
      <c r="B10794" s="14" t="s">
        <v>105</v>
      </c>
      <c r="C10794" s="14" t="s">
        <v>5209</v>
      </c>
      <c r="D10794" s="15">
        <v>43569</v>
      </c>
      <c r="E10794" s="14" t="s">
        <v>2136</v>
      </c>
      <c r="F10794" s="920"/>
      <c r="G10794" s="920"/>
      <c r="H10794" s="924"/>
      <c r="I10794" s="924"/>
      <c r="J10794" s="921"/>
      <c r="K10794" s="921"/>
      <c r="L10794" s="925"/>
    </row>
    <row r="10795" spans="1:12" s="1" customFormat="1" ht="24" customHeight="1" x14ac:dyDescent="0.15">
      <c r="A10795" s="918">
        <v>2009</v>
      </c>
      <c r="B10795" s="9" t="s">
        <v>22</v>
      </c>
      <c r="C10795" s="13" t="s">
        <v>23</v>
      </c>
      <c r="D10795" s="13" t="s">
        <v>24</v>
      </c>
      <c r="E10795" s="13" t="s">
        <v>25</v>
      </c>
      <c r="F10795" s="919" t="s">
        <v>17</v>
      </c>
      <c r="G10795" s="919"/>
      <c r="H10795" s="920"/>
      <c r="I10795" s="920"/>
      <c r="J10795" s="920"/>
      <c r="K10795" s="920"/>
      <c r="L10795" s="920"/>
    </row>
    <row r="10796" spans="1:12" s="1" customFormat="1" ht="26.25" customHeight="1" x14ac:dyDescent="0.15">
      <c r="A10796" s="918"/>
      <c r="B10796" s="921" t="s">
        <v>5554</v>
      </c>
      <c r="C10796" s="922" t="s">
        <v>5556</v>
      </c>
      <c r="D10796" s="923">
        <v>43716</v>
      </c>
      <c r="E10796" s="921" t="s">
        <v>852</v>
      </c>
      <c r="F10796" s="921" t="s">
        <v>5557</v>
      </c>
      <c r="G10796" s="921"/>
      <c r="H10796" s="924" t="s">
        <v>30</v>
      </c>
      <c r="I10796" s="924"/>
      <c r="J10796" s="14" t="s">
        <v>31</v>
      </c>
      <c r="K10796" s="14" t="s">
        <v>32</v>
      </c>
      <c r="L10796" s="16">
        <v>750.2</v>
      </c>
    </row>
    <row r="10797" spans="1:12" s="1" customFormat="1" ht="396.75" customHeight="1" x14ac:dyDescent="0.15">
      <c r="A10797" s="918"/>
      <c r="B10797" s="921"/>
      <c r="C10797" s="922"/>
      <c r="D10797" s="923"/>
      <c r="E10797" s="921"/>
      <c r="F10797" s="921"/>
      <c r="G10797" s="921"/>
      <c r="H10797" s="924" t="s">
        <v>33</v>
      </c>
      <c r="I10797" s="924"/>
      <c r="J10797" s="14" t="s">
        <v>31</v>
      </c>
      <c r="K10797" s="14" t="s">
        <v>32</v>
      </c>
      <c r="L10797" s="16">
        <v>1311.29</v>
      </c>
    </row>
    <row r="10798" spans="1:12" s="1" customFormat="1" ht="24" customHeight="1" x14ac:dyDescent="0.15">
      <c r="A10798" s="918"/>
      <c r="B10798" s="9" t="s">
        <v>34</v>
      </c>
      <c r="C10798" s="13" t="s">
        <v>35</v>
      </c>
      <c r="D10798" s="13" t="s">
        <v>36</v>
      </c>
      <c r="E10798" s="13" t="s">
        <v>37</v>
      </c>
      <c r="F10798" s="920"/>
      <c r="G10798" s="920"/>
      <c r="H10798" s="924" t="s">
        <v>38</v>
      </c>
      <c r="I10798" s="924"/>
      <c r="J10798" s="921" t="s">
        <v>31</v>
      </c>
      <c r="K10798" s="921" t="s">
        <v>32</v>
      </c>
      <c r="L10798" s="925">
        <v>245.2</v>
      </c>
    </row>
    <row r="10799" spans="1:12" s="1" customFormat="1" ht="24" customHeight="1" x14ac:dyDescent="0.15">
      <c r="A10799" s="918"/>
      <c r="B10799" s="14" t="s">
        <v>105</v>
      </c>
      <c r="C10799" s="14" t="s">
        <v>5557</v>
      </c>
      <c r="D10799" s="15">
        <v>43719</v>
      </c>
      <c r="E10799" s="14" t="s">
        <v>128</v>
      </c>
      <c r="F10799" s="920"/>
      <c r="G10799" s="920"/>
      <c r="H10799" s="924"/>
      <c r="I10799" s="924"/>
      <c r="J10799" s="921"/>
      <c r="K10799" s="921"/>
      <c r="L10799" s="925"/>
    </row>
    <row r="10800" spans="1:12" s="1" customFormat="1" ht="24" customHeight="1" x14ac:dyDescent="0.15">
      <c r="A10800" s="918">
        <v>2010</v>
      </c>
      <c r="B10800" s="9" t="s">
        <v>22</v>
      </c>
      <c r="C10800" s="13" t="s">
        <v>23</v>
      </c>
      <c r="D10800" s="13" t="s">
        <v>24</v>
      </c>
      <c r="E10800" s="13" t="s">
        <v>25</v>
      </c>
      <c r="F10800" s="919" t="s">
        <v>17</v>
      </c>
      <c r="G10800" s="919"/>
      <c r="H10800" s="920"/>
      <c r="I10800" s="920"/>
      <c r="J10800" s="920"/>
      <c r="K10800" s="920"/>
      <c r="L10800" s="920"/>
    </row>
    <row r="10801" spans="1:12" s="1" customFormat="1" ht="26.25" customHeight="1" x14ac:dyDescent="0.15">
      <c r="A10801" s="918"/>
      <c r="B10801" s="921" t="s">
        <v>5554</v>
      </c>
      <c r="C10801" s="922" t="s">
        <v>5558</v>
      </c>
      <c r="D10801" s="923">
        <v>43727</v>
      </c>
      <c r="E10801" s="921" t="s">
        <v>5212</v>
      </c>
      <c r="F10801" s="921" t="s">
        <v>5213</v>
      </c>
      <c r="G10801" s="921"/>
      <c r="H10801" s="924" t="s">
        <v>30</v>
      </c>
      <c r="I10801" s="924"/>
      <c r="J10801" s="14" t="s">
        <v>31</v>
      </c>
      <c r="K10801" s="14" t="s">
        <v>32</v>
      </c>
      <c r="L10801" s="16">
        <v>469.8</v>
      </c>
    </row>
    <row r="10802" spans="1:12" s="1" customFormat="1" ht="291.75" customHeight="1" x14ac:dyDescent="0.15">
      <c r="A10802" s="918"/>
      <c r="B10802" s="921"/>
      <c r="C10802" s="922"/>
      <c r="D10802" s="923"/>
      <c r="E10802" s="921"/>
      <c r="F10802" s="921"/>
      <c r="G10802" s="921"/>
      <c r="H10802" s="924" t="s">
        <v>33</v>
      </c>
      <c r="I10802" s="924"/>
      <c r="J10802" s="14" t="s">
        <v>31</v>
      </c>
      <c r="K10802" s="14" t="s">
        <v>32</v>
      </c>
      <c r="L10802" s="16">
        <v>768.02</v>
      </c>
    </row>
    <row r="10803" spans="1:12" s="1" customFormat="1" ht="24" customHeight="1" x14ac:dyDescent="0.15">
      <c r="A10803" s="918"/>
      <c r="B10803" s="9" t="s">
        <v>34</v>
      </c>
      <c r="C10803" s="13" t="s">
        <v>35</v>
      </c>
      <c r="D10803" s="13" t="s">
        <v>36</v>
      </c>
      <c r="E10803" s="13" t="s">
        <v>37</v>
      </c>
      <c r="F10803" s="920"/>
      <c r="G10803" s="920"/>
      <c r="H10803" s="924" t="s">
        <v>38</v>
      </c>
      <c r="I10803" s="924"/>
      <c r="J10803" s="921" t="s">
        <v>31</v>
      </c>
      <c r="K10803" s="921" t="s">
        <v>31</v>
      </c>
      <c r="L10803" s="925">
        <v>0</v>
      </c>
    </row>
    <row r="10804" spans="1:12" s="1" customFormat="1" ht="24" customHeight="1" x14ac:dyDescent="0.15">
      <c r="A10804" s="918"/>
      <c r="B10804" s="14" t="s">
        <v>105</v>
      </c>
      <c r="C10804" s="14" t="s">
        <v>5213</v>
      </c>
      <c r="D10804" s="15">
        <v>43735</v>
      </c>
      <c r="E10804" s="14" t="s">
        <v>5214</v>
      </c>
      <c r="F10804" s="920"/>
      <c r="G10804" s="920"/>
      <c r="H10804" s="924"/>
      <c r="I10804" s="924"/>
      <c r="J10804" s="921"/>
      <c r="K10804" s="921"/>
      <c r="L10804" s="925"/>
    </row>
    <row r="10805" spans="1:12" s="1" customFormat="1" ht="24" customHeight="1" x14ac:dyDescent="0.15">
      <c r="A10805" s="918">
        <v>2011</v>
      </c>
      <c r="B10805" s="9" t="s">
        <v>22</v>
      </c>
      <c r="C10805" s="13" t="s">
        <v>23</v>
      </c>
      <c r="D10805" s="13" t="s">
        <v>24</v>
      </c>
      <c r="E10805" s="13" t="s">
        <v>25</v>
      </c>
      <c r="F10805" s="919" t="s">
        <v>17</v>
      </c>
      <c r="G10805" s="919"/>
      <c r="H10805" s="920"/>
      <c r="I10805" s="920"/>
      <c r="J10805" s="920"/>
      <c r="K10805" s="920"/>
      <c r="L10805" s="920"/>
    </row>
    <row r="10806" spans="1:12" s="1" customFormat="1" ht="26.25" customHeight="1" x14ac:dyDescent="0.15">
      <c r="A10806" s="918"/>
      <c r="B10806" s="921" t="s">
        <v>5559</v>
      </c>
      <c r="C10806" s="922" t="s">
        <v>5560</v>
      </c>
      <c r="D10806" s="923">
        <v>43590</v>
      </c>
      <c r="E10806" s="921" t="s">
        <v>53</v>
      </c>
      <c r="F10806" s="921" t="s">
        <v>2376</v>
      </c>
      <c r="G10806" s="921"/>
      <c r="H10806" s="924" t="s">
        <v>30</v>
      </c>
      <c r="I10806" s="924"/>
      <c r="J10806" s="14" t="s">
        <v>31</v>
      </c>
      <c r="K10806" s="14" t="s">
        <v>32</v>
      </c>
      <c r="L10806" s="16">
        <v>3108</v>
      </c>
    </row>
    <row r="10807" spans="1:12" s="1" customFormat="1" ht="155.25" customHeight="1" x14ac:dyDescent="0.15">
      <c r="A10807" s="918"/>
      <c r="B10807" s="921"/>
      <c r="C10807" s="922"/>
      <c r="D10807" s="923"/>
      <c r="E10807" s="921"/>
      <c r="F10807" s="921"/>
      <c r="G10807" s="921"/>
      <c r="H10807" s="924" t="s">
        <v>33</v>
      </c>
      <c r="I10807" s="924"/>
      <c r="J10807" s="14" t="s">
        <v>31</v>
      </c>
      <c r="K10807" s="14" t="s">
        <v>32</v>
      </c>
      <c r="L10807" s="16">
        <v>269</v>
      </c>
    </row>
    <row r="10808" spans="1:12" s="1" customFormat="1" ht="24" customHeight="1" x14ac:dyDescent="0.15">
      <c r="A10808" s="918"/>
      <c r="B10808" s="9" t="s">
        <v>34</v>
      </c>
      <c r="C10808" s="13" t="s">
        <v>35</v>
      </c>
      <c r="D10808" s="13" t="s">
        <v>36</v>
      </c>
      <c r="E10808" s="13" t="s">
        <v>37</v>
      </c>
      <c r="F10808" s="920"/>
      <c r="G10808" s="920"/>
      <c r="H10808" s="924" t="s">
        <v>38</v>
      </c>
      <c r="I10808" s="924"/>
      <c r="J10808" s="921" t="s">
        <v>31</v>
      </c>
      <c r="K10808" s="921" t="s">
        <v>31</v>
      </c>
      <c r="L10808" s="925">
        <v>0</v>
      </c>
    </row>
    <row r="10809" spans="1:12" s="1" customFormat="1" ht="24" customHeight="1" x14ac:dyDescent="0.15">
      <c r="A10809" s="918"/>
      <c r="B10809" s="14" t="s">
        <v>39</v>
      </c>
      <c r="C10809" s="14" t="s">
        <v>2376</v>
      </c>
      <c r="D10809" s="15">
        <v>43602</v>
      </c>
      <c r="E10809" s="14" t="s">
        <v>2377</v>
      </c>
      <c r="F10809" s="920"/>
      <c r="G10809" s="920"/>
      <c r="H10809" s="924"/>
      <c r="I10809" s="924"/>
      <c r="J10809" s="921"/>
      <c r="K10809" s="921"/>
      <c r="L10809" s="925"/>
    </row>
    <row r="10810" spans="1:12" s="1" customFormat="1" ht="24" customHeight="1" x14ac:dyDescent="0.15">
      <c r="A10810" s="918">
        <v>2012</v>
      </c>
      <c r="B10810" s="9" t="s">
        <v>22</v>
      </c>
      <c r="C10810" s="13" t="s">
        <v>23</v>
      </c>
      <c r="D10810" s="13" t="s">
        <v>24</v>
      </c>
      <c r="E10810" s="13" t="s">
        <v>25</v>
      </c>
      <c r="F10810" s="919" t="s">
        <v>17</v>
      </c>
      <c r="G10810" s="919"/>
      <c r="H10810" s="920"/>
      <c r="I10810" s="920"/>
      <c r="J10810" s="920"/>
      <c r="K10810" s="920"/>
      <c r="L10810" s="920"/>
    </row>
    <row r="10811" spans="1:12" s="1" customFormat="1" ht="26.25" customHeight="1" x14ac:dyDescent="0.15">
      <c r="A10811" s="918"/>
      <c r="B10811" s="921" t="s">
        <v>5559</v>
      </c>
      <c r="C10811" s="921" t="s">
        <v>5561</v>
      </c>
      <c r="D10811" s="923">
        <v>43726</v>
      </c>
      <c r="E10811" s="921" t="s">
        <v>727</v>
      </c>
      <c r="F10811" s="921" t="s">
        <v>2379</v>
      </c>
      <c r="G10811" s="921"/>
      <c r="H10811" s="924" t="s">
        <v>30</v>
      </c>
      <c r="I10811" s="924"/>
      <c r="J10811" s="14" t="s">
        <v>31</v>
      </c>
      <c r="K10811" s="14" t="s">
        <v>32</v>
      </c>
      <c r="L10811" s="16">
        <v>453.5</v>
      </c>
    </row>
    <row r="10812" spans="1:12" s="1" customFormat="1" ht="60.75" customHeight="1" x14ac:dyDescent="0.15">
      <c r="A10812" s="918"/>
      <c r="B10812" s="921"/>
      <c r="C10812" s="921"/>
      <c r="D10812" s="923"/>
      <c r="E10812" s="921"/>
      <c r="F10812" s="921"/>
      <c r="G10812" s="921"/>
      <c r="H10812" s="924" t="s">
        <v>33</v>
      </c>
      <c r="I10812" s="924"/>
      <c r="J10812" s="14" t="s">
        <v>31</v>
      </c>
      <c r="K10812" s="14" t="s">
        <v>32</v>
      </c>
      <c r="L10812" s="16">
        <v>274.10000000000002</v>
      </c>
    </row>
    <row r="10813" spans="1:12" s="1" customFormat="1" ht="24" customHeight="1" x14ac:dyDescent="0.15">
      <c r="A10813" s="918"/>
      <c r="B10813" s="9" t="s">
        <v>34</v>
      </c>
      <c r="C10813" s="13" t="s">
        <v>35</v>
      </c>
      <c r="D10813" s="13" t="s">
        <v>36</v>
      </c>
      <c r="E10813" s="13" t="s">
        <v>37</v>
      </c>
      <c r="F10813" s="920"/>
      <c r="G10813" s="920"/>
      <c r="H10813" s="924" t="s">
        <v>38</v>
      </c>
      <c r="I10813" s="924"/>
      <c r="J10813" s="921" t="s">
        <v>31</v>
      </c>
      <c r="K10813" s="921" t="s">
        <v>31</v>
      </c>
      <c r="L10813" s="925">
        <v>0</v>
      </c>
    </row>
    <row r="10814" spans="1:12" s="1" customFormat="1" ht="24" customHeight="1" x14ac:dyDescent="0.15">
      <c r="A10814" s="918"/>
      <c r="B10814" s="14" t="s">
        <v>39</v>
      </c>
      <c r="C10814" s="14" t="s">
        <v>2379</v>
      </c>
      <c r="D10814" s="15">
        <v>43731</v>
      </c>
      <c r="E10814" s="14" t="s">
        <v>1108</v>
      </c>
      <c r="F10814" s="920"/>
      <c r="G10814" s="920"/>
      <c r="H10814" s="924"/>
      <c r="I10814" s="924"/>
      <c r="J10814" s="921"/>
      <c r="K10814" s="921"/>
      <c r="L10814" s="925"/>
    </row>
    <row r="10815" spans="1:12" s="1" customFormat="1" ht="24" customHeight="1" x14ac:dyDescent="0.15">
      <c r="A10815" s="918">
        <v>2013</v>
      </c>
      <c r="B10815" s="9" t="s">
        <v>22</v>
      </c>
      <c r="C10815" s="13" t="s">
        <v>23</v>
      </c>
      <c r="D10815" s="13" t="s">
        <v>24</v>
      </c>
      <c r="E10815" s="13" t="s">
        <v>25</v>
      </c>
      <c r="F10815" s="919" t="s">
        <v>17</v>
      </c>
      <c r="G10815" s="919"/>
      <c r="H10815" s="920"/>
      <c r="I10815" s="920"/>
      <c r="J10815" s="920"/>
      <c r="K10815" s="920"/>
      <c r="L10815" s="920"/>
    </row>
    <row r="10816" spans="1:12" s="1" customFormat="1" ht="26.25" customHeight="1" x14ac:dyDescent="0.15">
      <c r="A10816" s="918"/>
      <c r="B10816" s="921" t="s">
        <v>5562</v>
      </c>
      <c r="C10816" s="922" t="s">
        <v>5563</v>
      </c>
      <c r="D10816" s="923">
        <v>43661</v>
      </c>
      <c r="E10816" s="921" t="s">
        <v>410</v>
      </c>
      <c r="F10816" s="921" t="s">
        <v>5564</v>
      </c>
      <c r="G10816" s="921"/>
      <c r="H10816" s="924" t="s">
        <v>30</v>
      </c>
      <c r="I10816" s="924"/>
      <c r="J10816" s="14" t="s">
        <v>31</v>
      </c>
      <c r="K10816" s="14" t="s">
        <v>32</v>
      </c>
      <c r="L10816" s="16">
        <v>1112</v>
      </c>
    </row>
    <row r="10817" spans="1:12" s="1" customFormat="1" ht="409.2" customHeight="1" x14ac:dyDescent="0.15">
      <c r="A10817" s="918"/>
      <c r="B10817" s="921"/>
      <c r="C10817" s="922"/>
      <c r="D10817" s="923"/>
      <c r="E10817" s="921"/>
      <c r="F10817" s="921"/>
      <c r="G10817" s="921"/>
      <c r="H10817" s="924" t="s">
        <v>33</v>
      </c>
      <c r="I10817" s="924"/>
      <c r="J10817" s="921" t="s">
        <v>31</v>
      </c>
      <c r="K10817" s="921" t="s">
        <v>32</v>
      </c>
      <c r="L10817" s="925">
        <v>2258</v>
      </c>
    </row>
    <row r="10818" spans="1:12" s="1" customFormat="1" ht="82.35" customHeight="1" x14ac:dyDescent="0.15">
      <c r="A10818" s="918"/>
      <c r="B10818" s="921"/>
      <c r="C10818" s="922"/>
      <c r="D10818" s="923"/>
      <c r="E10818" s="921"/>
      <c r="F10818" s="921"/>
      <c r="G10818" s="921"/>
      <c r="H10818" s="924"/>
      <c r="I10818" s="924"/>
      <c r="J10818" s="921"/>
      <c r="K10818" s="921"/>
      <c r="L10818" s="925"/>
    </row>
    <row r="10819" spans="1:12" s="1" customFormat="1" ht="24" customHeight="1" x14ac:dyDescent="0.15">
      <c r="A10819" s="918"/>
      <c r="B10819" s="9" t="s">
        <v>34</v>
      </c>
      <c r="C10819" s="13" t="s">
        <v>35</v>
      </c>
      <c r="D10819" s="13" t="s">
        <v>36</v>
      </c>
      <c r="E10819" s="13" t="s">
        <v>37</v>
      </c>
      <c r="F10819" s="920"/>
      <c r="G10819" s="920"/>
      <c r="H10819" s="924" t="s">
        <v>38</v>
      </c>
      <c r="I10819" s="924"/>
      <c r="J10819" s="921" t="s">
        <v>31</v>
      </c>
      <c r="K10819" s="921" t="s">
        <v>31</v>
      </c>
      <c r="L10819" s="925">
        <v>0</v>
      </c>
    </row>
    <row r="10820" spans="1:12" s="1" customFormat="1" ht="24" customHeight="1" x14ac:dyDescent="0.15">
      <c r="A10820" s="918"/>
      <c r="B10820" s="14" t="s">
        <v>61</v>
      </c>
      <c r="C10820" s="14" t="s">
        <v>5564</v>
      </c>
      <c r="D10820" s="15">
        <v>43670</v>
      </c>
      <c r="E10820" s="14" t="s">
        <v>5565</v>
      </c>
      <c r="F10820" s="920"/>
      <c r="G10820" s="920"/>
      <c r="H10820" s="924"/>
      <c r="I10820" s="924"/>
      <c r="J10820" s="921"/>
      <c r="K10820" s="921"/>
      <c r="L10820" s="925"/>
    </row>
    <row r="10821" spans="1:12" s="1" customFormat="1" ht="24" customHeight="1" x14ac:dyDescent="0.15">
      <c r="A10821" s="918">
        <v>2014</v>
      </c>
      <c r="B10821" s="9" t="s">
        <v>22</v>
      </c>
      <c r="C10821" s="13" t="s">
        <v>23</v>
      </c>
      <c r="D10821" s="13" t="s">
        <v>24</v>
      </c>
      <c r="E10821" s="13" t="s">
        <v>25</v>
      </c>
      <c r="F10821" s="919" t="s">
        <v>17</v>
      </c>
      <c r="G10821" s="919"/>
      <c r="H10821" s="920"/>
      <c r="I10821" s="920"/>
      <c r="J10821" s="920"/>
      <c r="K10821" s="920"/>
      <c r="L10821" s="920"/>
    </row>
    <row r="10822" spans="1:12" s="1" customFormat="1" ht="26.25" customHeight="1" x14ac:dyDescent="0.15">
      <c r="A10822" s="918"/>
      <c r="B10822" s="921" t="s">
        <v>5566</v>
      </c>
      <c r="C10822" s="922" t="s">
        <v>5567</v>
      </c>
      <c r="D10822" s="923">
        <v>43661</v>
      </c>
      <c r="E10822" s="921" t="s">
        <v>298</v>
      </c>
      <c r="F10822" s="921" t="s">
        <v>5568</v>
      </c>
      <c r="G10822" s="921"/>
      <c r="H10822" s="924" t="s">
        <v>30</v>
      </c>
      <c r="I10822" s="924"/>
      <c r="J10822" s="14" t="s">
        <v>31</v>
      </c>
      <c r="K10822" s="14" t="s">
        <v>31</v>
      </c>
      <c r="L10822" s="16">
        <v>0</v>
      </c>
    </row>
    <row r="10823" spans="1:12" s="1" customFormat="1" ht="260.25" customHeight="1" x14ac:dyDescent="0.15">
      <c r="A10823" s="918"/>
      <c r="B10823" s="921"/>
      <c r="C10823" s="922"/>
      <c r="D10823" s="923"/>
      <c r="E10823" s="921"/>
      <c r="F10823" s="921"/>
      <c r="G10823" s="921"/>
      <c r="H10823" s="924" t="s">
        <v>33</v>
      </c>
      <c r="I10823" s="924"/>
      <c r="J10823" s="14" t="s">
        <v>31</v>
      </c>
      <c r="K10823" s="14" t="s">
        <v>31</v>
      </c>
      <c r="L10823" s="16">
        <v>0</v>
      </c>
    </row>
    <row r="10824" spans="1:12" s="1" customFormat="1" ht="24" customHeight="1" x14ac:dyDescent="0.15">
      <c r="A10824" s="918"/>
      <c r="B10824" s="9" t="s">
        <v>34</v>
      </c>
      <c r="C10824" s="13" t="s">
        <v>35</v>
      </c>
      <c r="D10824" s="13" t="s">
        <v>36</v>
      </c>
      <c r="E10824" s="13" t="s">
        <v>37</v>
      </c>
      <c r="F10824" s="920"/>
      <c r="G10824" s="920"/>
      <c r="H10824" s="924" t="s">
        <v>38</v>
      </c>
      <c r="I10824" s="924"/>
      <c r="J10824" s="921" t="s">
        <v>31</v>
      </c>
      <c r="K10824" s="921" t="s">
        <v>32</v>
      </c>
      <c r="L10824" s="925">
        <v>3097</v>
      </c>
    </row>
    <row r="10825" spans="1:12" s="1" customFormat="1" ht="24" customHeight="1" x14ac:dyDescent="0.15">
      <c r="A10825" s="918"/>
      <c r="B10825" s="14" t="s">
        <v>39</v>
      </c>
      <c r="C10825" s="14" t="s">
        <v>5568</v>
      </c>
      <c r="D10825" s="15">
        <v>43663</v>
      </c>
      <c r="E10825" s="14" t="s">
        <v>333</v>
      </c>
      <c r="F10825" s="920"/>
      <c r="G10825" s="920"/>
      <c r="H10825" s="924"/>
      <c r="I10825" s="924"/>
      <c r="J10825" s="921"/>
      <c r="K10825" s="921"/>
      <c r="L10825" s="925"/>
    </row>
    <row r="10826" spans="1:12" s="1" customFormat="1" ht="24" customHeight="1" x14ac:dyDescent="0.15">
      <c r="A10826" s="918">
        <v>2015</v>
      </c>
      <c r="B10826" s="9" t="s">
        <v>22</v>
      </c>
      <c r="C10826" s="13" t="s">
        <v>23</v>
      </c>
      <c r="D10826" s="13" t="s">
        <v>24</v>
      </c>
      <c r="E10826" s="13" t="s">
        <v>25</v>
      </c>
      <c r="F10826" s="919" t="s">
        <v>17</v>
      </c>
      <c r="G10826" s="919"/>
      <c r="H10826" s="920"/>
      <c r="I10826" s="920"/>
      <c r="J10826" s="920"/>
      <c r="K10826" s="920"/>
      <c r="L10826" s="920"/>
    </row>
    <row r="10827" spans="1:12" s="1" customFormat="1" ht="26.25" customHeight="1" x14ac:dyDescent="0.15">
      <c r="A10827" s="918"/>
      <c r="B10827" s="921" t="s">
        <v>5566</v>
      </c>
      <c r="C10827" s="922" t="s">
        <v>5569</v>
      </c>
      <c r="D10827" s="923">
        <v>43693</v>
      </c>
      <c r="E10827" s="921" t="s">
        <v>718</v>
      </c>
      <c r="F10827" s="921" t="s">
        <v>719</v>
      </c>
      <c r="G10827" s="921"/>
      <c r="H10827" s="924" t="s">
        <v>30</v>
      </c>
      <c r="I10827" s="924"/>
      <c r="J10827" s="14" t="s">
        <v>31</v>
      </c>
      <c r="K10827" s="14" t="s">
        <v>32</v>
      </c>
      <c r="L10827" s="16">
        <v>1154</v>
      </c>
    </row>
    <row r="10828" spans="1:12" s="1" customFormat="1" ht="409.2" customHeight="1" x14ac:dyDescent="0.15">
      <c r="A10828" s="918"/>
      <c r="B10828" s="921"/>
      <c r="C10828" s="922"/>
      <c r="D10828" s="923"/>
      <c r="E10828" s="921"/>
      <c r="F10828" s="921"/>
      <c r="G10828" s="921"/>
      <c r="H10828" s="924" t="s">
        <v>33</v>
      </c>
      <c r="I10828" s="924"/>
      <c r="J10828" s="921" t="s">
        <v>31</v>
      </c>
      <c r="K10828" s="921" t="s">
        <v>31</v>
      </c>
      <c r="L10828" s="925">
        <v>0</v>
      </c>
    </row>
    <row r="10829" spans="1:12" s="1" customFormat="1" ht="334.35" customHeight="1" x14ac:dyDescent="0.15">
      <c r="A10829" s="918"/>
      <c r="B10829" s="921"/>
      <c r="C10829" s="922"/>
      <c r="D10829" s="923"/>
      <c r="E10829" s="921"/>
      <c r="F10829" s="921"/>
      <c r="G10829" s="921"/>
      <c r="H10829" s="924"/>
      <c r="I10829" s="924"/>
      <c r="J10829" s="921"/>
      <c r="K10829" s="921"/>
      <c r="L10829" s="925"/>
    </row>
    <row r="10830" spans="1:12" s="1" customFormat="1" ht="24" customHeight="1" x14ac:dyDescent="0.15">
      <c r="A10830" s="918"/>
      <c r="B10830" s="9" t="s">
        <v>34</v>
      </c>
      <c r="C10830" s="13" t="s">
        <v>35</v>
      </c>
      <c r="D10830" s="13" t="s">
        <v>36</v>
      </c>
      <c r="E10830" s="13" t="s">
        <v>37</v>
      </c>
      <c r="F10830" s="920"/>
      <c r="G10830" s="920"/>
      <c r="H10830" s="924" t="s">
        <v>38</v>
      </c>
      <c r="I10830" s="924"/>
      <c r="J10830" s="921" t="s">
        <v>31</v>
      </c>
      <c r="K10830" s="921" t="s">
        <v>32</v>
      </c>
      <c r="L10830" s="925">
        <v>2879.09</v>
      </c>
    </row>
    <row r="10831" spans="1:12" s="1" customFormat="1" ht="24" customHeight="1" x14ac:dyDescent="0.15">
      <c r="A10831" s="918"/>
      <c r="B10831" s="14" t="s">
        <v>39</v>
      </c>
      <c r="C10831" s="14" t="s">
        <v>719</v>
      </c>
      <c r="D10831" s="15">
        <v>43696</v>
      </c>
      <c r="E10831" s="14" t="s">
        <v>5570</v>
      </c>
      <c r="F10831" s="920"/>
      <c r="G10831" s="920"/>
      <c r="H10831" s="924"/>
      <c r="I10831" s="924"/>
      <c r="J10831" s="921"/>
      <c r="K10831" s="921"/>
      <c r="L10831" s="925"/>
    </row>
    <row r="10832" spans="1:12" s="1" customFormat="1" ht="24" customHeight="1" x14ac:dyDescent="0.15">
      <c r="A10832" s="918">
        <v>2016</v>
      </c>
      <c r="B10832" s="9" t="s">
        <v>22</v>
      </c>
      <c r="C10832" s="13" t="s">
        <v>23</v>
      </c>
      <c r="D10832" s="13" t="s">
        <v>24</v>
      </c>
      <c r="E10832" s="13" t="s">
        <v>25</v>
      </c>
      <c r="F10832" s="919" t="s">
        <v>17</v>
      </c>
      <c r="G10832" s="919"/>
      <c r="H10832" s="920"/>
      <c r="I10832" s="920"/>
      <c r="J10832" s="920"/>
      <c r="K10832" s="920"/>
      <c r="L10832" s="920"/>
    </row>
    <row r="10833" spans="1:12" s="1" customFormat="1" ht="26.25" customHeight="1" x14ac:dyDescent="0.15">
      <c r="A10833" s="918"/>
      <c r="B10833" s="921" t="s">
        <v>5571</v>
      </c>
      <c r="C10833" s="922" t="s">
        <v>5572</v>
      </c>
      <c r="D10833" s="923">
        <v>43683</v>
      </c>
      <c r="E10833" s="921" t="s">
        <v>53</v>
      </c>
      <c r="F10833" s="921" t="s">
        <v>3068</v>
      </c>
      <c r="G10833" s="921"/>
      <c r="H10833" s="924" t="s">
        <v>30</v>
      </c>
      <c r="I10833" s="924"/>
      <c r="J10833" s="14" t="s">
        <v>31</v>
      </c>
      <c r="K10833" s="14" t="s">
        <v>32</v>
      </c>
      <c r="L10833" s="16">
        <v>765</v>
      </c>
    </row>
    <row r="10834" spans="1:12" s="1" customFormat="1" ht="312.75" customHeight="1" x14ac:dyDescent="0.15">
      <c r="A10834" s="918"/>
      <c r="B10834" s="921"/>
      <c r="C10834" s="922"/>
      <c r="D10834" s="923"/>
      <c r="E10834" s="921"/>
      <c r="F10834" s="921"/>
      <c r="G10834" s="921"/>
      <c r="H10834" s="924" t="s">
        <v>33</v>
      </c>
      <c r="I10834" s="924"/>
      <c r="J10834" s="14" t="s">
        <v>31</v>
      </c>
      <c r="K10834" s="14" t="s">
        <v>32</v>
      </c>
      <c r="L10834" s="16">
        <v>400</v>
      </c>
    </row>
    <row r="10835" spans="1:12" s="1" customFormat="1" ht="24" customHeight="1" x14ac:dyDescent="0.15">
      <c r="A10835" s="918"/>
      <c r="B10835" s="9" t="s">
        <v>34</v>
      </c>
      <c r="C10835" s="13" t="s">
        <v>35</v>
      </c>
      <c r="D10835" s="13" t="s">
        <v>36</v>
      </c>
      <c r="E10835" s="13" t="s">
        <v>37</v>
      </c>
      <c r="F10835" s="920"/>
      <c r="G10835" s="920"/>
      <c r="H10835" s="924" t="s">
        <v>38</v>
      </c>
      <c r="I10835" s="924"/>
      <c r="J10835" s="921" t="s">
        <v>31</v>
      </c>
      <c r="K10835" s="921" t="s">
        <v>31</v>
      </c>
      <c r="L10835" s="925">
        <v>0</v>
      </c>
    </row>
    <row r="10836" spans="1:12" s="1" customFormat="1" ht="24" customHeight="1" x14ac:dyDescent="0.15">
      <c r="A10836" s="918"/>
      <c r="B10836" s="14" t="s">
        <v>239</v>
      </c>
      <c r="C10836" s="14" t="s">
        <v>3068</v>
      </c>
      <c r="D10836" s="15">
        <v>43685</v>
      </c>
      <c r="E10836" s="14" t="s">
        <v>2073</v>
      </c>
      <c r="F10836" s="920"/>
      <c r="G10836" s="920"/>
      <c r="H10836" s="924"/>
      <c r="I10836" s="924"/>
      <c r="J10836" s="921"/>
      <c r="K10836" s="921"/>
      <c r="L10836" s="925"/>
    </row>
    <row r="10837" spans="1:12" s="1" customFormat="1" ht="24" customHeight="1" x14ac:dyDescent="0.15">
      <c r="A10837" s="918">
        <v>2017</v>
      </c>
      <c r="B10837" s="9" t="s">
        <v>22</v>
      </c>
      <c r="C10837" s="13" t="s">
        <v>23</v>
      </c>
      <c r="D10837" s="13" t="s">
        <v>24</v>
      </c>
      <c r="E10837" s="13" t="s">
        <v>25</v>
      </c>
      <c r="F10837" s="919" t="s">
        <v>17</v>
      </c>
      <c r="G10837" s="919"/>
      <c r="H10837" s="920"/>
      <c r="I10837" s="920"/>
      <c r="J10837" s="920"/>
      <c r="K10837" s="920"/>
      <c r="L10837" s="920"/>
    </row>
    <row r="10838" spans="1:12" s="1" customFormat="1" ht="26.25" customHeight="1" x14ac:dyDescent="0.15">
      <c r="A10838" s="918"/>
      <c r="B10838" s="921" t="s">
        <v>5573</v>
      </c>
      <c r="C10838" s="921" t="s">
        <v>5574</v>
      </c>
      <c r="D10838" s="923">
        <v>43579</v>
      </c>
      <c r="E10838" s="921" t="s">
        <v>59</v>
      </c>
      <c r="F10838" s="921" t="s">
        <v>5575</v>
      </c>
      <c r="G10838" s="921"/>
      <c r="H10838" s="924" t="s">
        <v>30</v>
      </c>
      <c r="I10838" s="924"/>
      <c r="J10838" s="14" t="s">
        <v>31</v>
      </c>
      <c r="K10838" s="14" t="s">
        <v>32</v>
      </c>
      <c r="L10838" s="16">
        <v>172.14</v>
      </c>
    </row>
    <row r="10839" spans="1:12" s="1" customFormat="1" ht="102.75" customHeight="1" x14ac:dyDescent="0.15">
      <c r="A10839" s="918"/>
      <c r="B10839" s="921"/>
      <c r="C10839" s="921"/>
      <c r="D10839" s="923"/>
      <c r="E10839" s="921"/>
      <c r="F10839" s="921"/>
      <c r="G10839" s="921"/>
      <c r="H10839" s="924" t="s">
        <v>33</v>
      </c>
      <c r="I10839" s="924"/>
      <c r="J10839" s="14" t="s">
        <v>31</v>
      </c>
      <c r="K10839" s="14" t="s">
        <v>32</v>
      </c>
      <c r="L10839" s="16">
        <v>797.3</v>
      </c>
    </row>
    <row r="10840" spans="1:12" s="1" customFormat="1" ht="24" customHeight="1" x14ac:dyDescent="0.15">
      <c r="A10840" s="918"/>
      <c r="B10840" s="9" t="s">
        <v>34</v>
      </c>
      <c r="C10840" s="13" t="s">
        <v>35</v>
      </c>
      <c r="D10840" s="13" t="s">
        <v>36</v>
      </c>
      <c r="E10840" s="13" t="s">
        <v>37</v>
      </c>
      <c r="F10840" s="920"/>
      <c r="G10840" s="920"/>
      <c r="H10840" s="924" t="s">
        <v>38</v>
      </c>
      <c r="I10840" s="924"/>
      <c r="J10840" s="921" t="s">
        <v>31</v>
      </c>
      <c r="K10840" s="921" t="s">
        <v>32</v>
      </c>
      <c r="L10840" s="925">
        <v>168</v>
      </c>
    </row>
    <row r="10841" spans="1:12" s="1" customFormat="1" ht="24" customHeight="1" x14ac:dyDescent="0.15">
      <c r="A10841" s="918"/>
      <c r="B10841" s="14" t="s">
        <v>105</v>
      </c>
      <c r="C10841" s="14" t="s">
        <v>5575</v>
      </c>
      <c r="D10841" s="15">
        <v>43582</v>
      </c>
      <c r="E10841" s="14" t="s">
        <v>2712</v>
      </c>
      <c r="F10841" s="920"/>
      <c r="G10841" s="920"/>
      <c r="H10841" s="924"/>
      <c r="I10841" s="924"/>
      <c r="J10841" s="921"/>
      <c r="K10841" s="921"/>
      <c r="L10841" s="925"/>
    </row>
    <row r="10842" spans="1:12" s="1" customFormat="1" ht="24" customHeight="1" x14ac:dyDescent="0.15">
      <c r="A10842" s="918">
        <v>2018</v>
      </c>
      <c r="B10842" s="9" t="s">
        <v>22</v>
      </c>
      <c r="C10842" s="13" t="s">
        <v>23</v>
      </c>
      <c r="D10842" s="13" t="s">
        <v>24</v>
      </c>
      <c r="E10842" s="13" t="s">
        <v>25</v>
      </c>
      <c r="F10842" s="919" t="s">
        <v>17</v>
      </c>
      <c r="G10842" s="919"/>
      <c r="H10842" s="920"/>
      <c r="I10842" s="920"/>
      <c r="J10842" s="920"/>
      <c r="K10842" s="920"/>
      <c r="L10842" s="920"/>
    </row>
    <row r="10843" spans="1:12" s="1" customFormat="1" ht="26.25" customHeight="1" x14ac:dyDescent="0.15">
      <c r="A10843" s="918"/>
      <c r="B10843" s="921" t="s">
        <v>5576</v>
      </c>
      <c r="C10843" s="922" t="s">
        <v>5577</v>
      </c>
      <c r="D10843" s="923">
        <v>43615</v>
      </c>
      <c r="E10843" s="921" t="s">
        <v>163</v>
      </c>
      <c r="F10843" s="921" t="s">
        <v>164</v>
      </c>
      <c r="G10843" s="921"/>
      <c r="H10843" s="924" t="s">
        <v>30</v>
      </c>
      <c r="I10843" s="924"/>
      <c r="J10843" s="14" t="s">
        <v>31</v>
      </c>
      <c r="K10843" s="14" t="s">
        <v>32</v>
      </c>
      <c r="L10843" s="16">
        <v>331.8</v>
      </c>
    </row>
    <row r="10844" spans="1:12" s="1" customFormat="1" ht="239.25" customHeight="1" x14ac:dyDescent="0.15">
      <c r="A10844" s="918"/>
      <c r="B10844" s="921"/>
      <c r="C10844" s="922"/>
      <c r="D10844" s="923"/>
      <c r="E10844" s="921"/>
      <c r="F10844" s="921"/>
      <c r="G10844" s="921"/>
      <c r="H10844" s="924" t="s">
        <v>33</v>
      </c>
      <c r="I10844" s="924"/>
      <c r="J10844" s="14" t="s">
        <v>31</v>
      </c>
      <c r="K10844" s="14" t="s">
        <v>32</v>
      </c>
      <c r="L10844" s="16">
        <v>216.6</v>
      </c>
    </row>
    <row r="10845" spans="1:12" s="1" customFormat="1" ht="24" customHeight="1" x14ac:dyDescent="0.15">
      <c r="A10845" s="918"/>
      <c r="B10845" s="9" t="s">
        <v>34</v>
      </c>
      <c r="C10845" s="13" t="s">
        <v>35</v>
      </c>
      <c r="D10845" s="13" t="s">
        <v>36</v>
      </c>
      <c r="E10845" s="13" t="s">
        <v>37</v>
      </c>
      <c r="F10845" s="920"/>
      <c r="G10845" s="920"/>
      <c r="H10845" s="924" t="s">
        <v>38</v>
      </c>
      <c r="I10845" s="924"/>
      <c r="J10845" s="921" t="s">
        <v>31</v>
      </c>
      <c r="K10845" s="921" t="s">
        <v>31</v>
      </c>
      <c r="L10845" s="925">
        <v>0</v>
      </c>
    </row>
    <row r="10846" spans="1:12" s="1" customFormat="1" ht="24" customHeight="1" x14ac:dyDescent="0.15">
      <c r="A10846" s="918"/>
      <c r="B10846" s="14" t="s">
        <v>2072</v>
      </c>
      <c r="C10846" s="14" t="s">
        <v>164</v>
      </c>
      <c r="D10846" s="15">
        <v>43617</v>
      </c>
      <c r="E10846" s="14" t="s">
        <v>3439</v>
      </c>
      <c r="F10846" s="920"/>
      <c r="G10846" s="920"/>
      <c r="H10846" s="924"/>
      <c r="I10846" s="924"/>
      <c r="J10846" s="921"/>
      <c r="K10846" s="921"/>
      <c r="L10846" s="925"/>
    </row>
    <row r="10847" spans="1:12" s="1" customFormat="1" ht="24" customHeight="1" x14ac:dyDescent="0.15">
      <c r="A10847" s="918">
        <v>2019</v>
      </c>
      <c r="B10847" s="9" t="s">
        <v>22</v>
      </c>
      <c r="C10847" s="13" t="s">
        <v>23</v>
      </c>
      <c r="D10847" s="13" t="s">
        <v>24</v>
      </c>
      <c r="E10847" s="13" t="s">
        <v>25</v>
      </c>
      <c r="F10847" s="919" t="s">
        <v>17</v>
      </c>
      <c r="G10847" s="919"/>
      <c r="H10847" s="920"/>
      <c r="I10847" s="920"/>
      <c r="J10847" s="920"/>
      <c r="K10847" s="920"/>
      <c r="L10847" s="920"/>
    </row>
    <row r="10848" spans="1:12" s="1" customFormat="1" ht="26.25" customHeight="1" x14ac:dyDescent="0.15">
      <c r="A10848" s="918"/>
      <c r="B10848" s="921" t="s">
        <v>5576</v>
      </c>
      <c r="C10848" s="922" t="s">
        <v>5578</v>
      </c>
      <c r="D10848" s="923">
        <v>43670</v>
      </c>
      <c r="E10848" s="921" t="s">
        <v>4443</v>
      </c>
      <c r="F10848" s="921" t="s">
        <v>3374</v>
      </c>
      <c r="G10848" s="921"/>
      <c r="H10848" s="924" t="s">
        <v>30</v>
      </c>
      <c r="I10848" s="924"/>
      <c r="J10848" s="14" t="s">
        <v>31</v>
      </c>
      <c r="K10848" s="14" t="s">
        <v>31</v>
      </c>
      <c r="L10848" s="16">
        <v>0</v>
      </c>
    </row>
    <row r="10849" spans="1:12" s="1" customFormat="1" ht="144.75" customHeight="1" x14ac:dyDescent="0.15">
      <c r="A10849" s="918"/>
      <c r="B10849" s="921"/>
      <c r="C10849" s="922"/>
      <c r="D10849" s="923"/>
      <c r="E10849" s="921"/>
      <c r="F10849" s="921"/>
      <c r="G10849" s="921"/>
      <c r="H10849" s="924" t="s">
        <v>33</v>
      </c>
      <c r="I10849" s="924"/>
      <c r="J10849" s="14" t="s">
        <v>31</v>
      </c>
      <c r="K10849" s="14" t="s">
        <v>31</v>
      </c>
      <c r="L10849" s="16">
        <v>0</v>
      </c>
    </row>
    <row r="10850" spans="1:12" s="1" customFormat="1" ht="24" customHeight="1" x14ac:dyDescent="0.15">
      <c r="A10850" s="918"/>
      <c r="B10850" s="9" t="s">
        <v>34</v>
      </c>
      <c r="C10850" s="13" t="s">
        <v>35</v>
      </c>
      <c r="D10850" s="13" t="s">
        <v>36</v>
      </c>
      <c r="E10850" s="13" t="s">
        <v>37</v>
      </c>
      <c r="F10850" s="920"/>
      <c r="G10850" s="920"/>
      <c r="H10850" s="924" t="s">
        <v>38</v>
      </c>
      <c r="I10850" s="924"/>
      <c r="J10850" s="921" t="s">
        <v>31</v>
      </c>
      <c r="K10850" s="921" t="s">
        <v>32</v>
      </c>
      <c r="L10850" s="925">
        <v>397.21</v>
      </c>
    </row>
    <row r="10851" spans="1:12" s="1" customFormat="1" ht="24" customHeight="1" x14ac:dyDescent="0.15">
      <c r="A10851" s="918"/>
      <c r="B10851" s="14" t="s">
        <v>2072</v>
      </c>
      <c r="C10851" s="14" t="s">
        <v>3374</v>
      </c>
      <c r="D10851" s="15">
        <v>43674</v>
      </c>
      <c r="E10851" s="14" t="s">
        <v>472</v>
      </c>
      <c r="F10851" s="920"/>
      <c r="G10851" s="920"/>
      <c r="H10851" s="924"/>
      <c r="I10851" s="924"/>
      <c r="J10851" s="921"/>
      <c r="K10851" s="921"/>
      <c r="L10851" s="925"/>
    </row>
  </sheetData>
  <mergeCells count="32274">
    <mergeCell ref="A10847:A10851"/>
    <mergeCell ref="F10847:G10847"/>
    <mergeCell ref="H10847:L10847"/>
    <mergeCell ref="B10848:B10849"/>
    <mergeCell ref="C10848:C10849"/>
    <mergeCell ref="D10848:D10849"/>
    <mergeCell ref="E10848:E10849"/>
    <mergeCell ref="F10848:G10849"/>
    <mergeCell ref="L10850:L10851"/>
    <mergeCell ref="H10848:I10848"/>
    <mergeCell ref="H10849:I10849"/>
    <mergeCell ref="F10850:G10851"/>
    <mergeCell ref="H10850:I10851"/>
    <mergeCell ref="J10850:J10851"/>
    <mergeCell ref="K10850:K10851"/>
    <mergeCell ref="A10832:A10836"/>
    <mergeCell ref="F10832:G10832"/>
    <mergeCell ref="H10832:L10832"/>
    <mergeCell ref="B10833:B10834"/>
    <mergeCell ref="C10833:C10834"/>
    <mergeCell ref="D10833:D10834"/>
    <mergeCell ref="E10833:E10834"/>
    <mergeCell ref="F10833:G10834"/>
    <mergeCell ref="H10833:I10833"/>
    <mergeCell ref="H10834:I10834"/>
    <mergeCell ref="F10835:G10836"/>
    <mergeCell ref="H10835:I10836"/>
    <mergeCell ref="J10835:J10836"/>
    <mergeCell ref="K10835:K10836"/>
    <mergeCell ref="L10835:L10836"/>
    <mergeCell ref="A10837:A10841"/>
    <mergeCell ref="F10837:G10837"/>
    <mergeCell ref="H10837:L10837"/>
    <mergeCell ref="B10838:B10839"/>
    <mergeCell ref="C10838:C10839"/>
    <mergeCell ref="D10838:D10839"/>
    <mergeCell ref="E10838:E10839"/>
    <mergeCell ref="F10838:G10839"/>
    <mergeCell ref="H10838:I10838"/>
    <mergeCell ref="H10839:I10839"/>
    <mergeCell ref="F10840:G10841"/>
    <mergeCell ref="H10840:I10841"/>
    <mergeCell ref="J10840:J10841"/>
    <mergeCell ref="K10840:K10841"/>
    <mergeCell ref="L10840:L10841"/>
    <mergeCell ref="A10842:A10846"/>
    <mergeCell ref="F10842:G10842"/>
    <mergeCell ref="H10842:L10842"/>
    <mergeCell ref="B10843:B10844"/>
    <mergeCell ref="C10843:C10844"/>
    <mergeCell ref="D10843:D10844"/>
    <mergeCell ref="E10843:E10844"/>
    <mergeCell ref="F10843:G10844"/>
    <mergeCell ref="H10843:I10843"/>
    <mergeCell ref="H10844:I10844"/>
    <mergeCell ref="F10845:G10846"/>
    <mergeCell ref="H10845:I10846"/>
    <mergeCell ref="J10845:J10846"/>
    <mergeCell ref="K10845:K10846"/>
    <mergeCell ref="L10845:L10846"/>
    <mergeCell ref="A10821:A10825"/>
    <mergeCell ref="F10821:G10821"/>
    <mergeCell ref="H10821:L10821"/>
    <mergeCell ref="B10822:B10823"/>
    <mergeCell ref="C10822:C10823"/>
    <mergeCell ref="D10822:D10823"/>
    <mergeCell ref="E10822:E10823"/>
    <mergeCell ref="F10822:G10823"/>
    <mergeCell ref="H10822:I10822"/>
    <mergeCell ref="H10823:I10823"/>
    <mergeCell ref="F10824:G10825"/>
    <mergeCell ref="H10824:I10825"/>
    <mergeCell ref="J10824:J10825"/>
    <mergeCell ref="K10824:K10825"/>
    <mergeCell ref="L10824:L10825"/>
    <mergeCell ref="A10826:A10831"/>
    <mergeCell ref="F10826:G10826"/>
    <mergeCell ref="H10826:L10826"/>
    <mergeCell ref="B10827:B10829"/>
    <mergeCell ref="C10827:C10829"/>
    <mergeCell ref="D10827:D10829"/>
    <mergeCell ref="E10827:E10829"/>
    <mergeCell ref="F10827:G10829"/>
    <mergeCell ref="H10827:I10827"/>
    <mergeCell ref="H10828:I10829"/>
    <mergeCell ref="J10828:J10829"/>
    <mergeCell ref="K10828:K10829"/>
    <mergeCell ref="L10828:L10829"/>
    <mergeCell ref="F10830:G10831"/>
    <mergeCell ref="H10830:I10831"/>
    <mergeCell ref="J10830:J10831"/>
    <mergeCell ref="K10830:K10831"/>
    <mergeCell ref="L10830:L10831"/>
    <mergeCell ref="A10805:A10809"/>
    <mergeCell ref="F10805:G10805"/>
    <mergeCell ref="H10805:L10805"/>
    <mergeCell ref="B10806:B10807"/>
    <mergeCell ref="C10806:C10807"/>
    <mergeCell ref="D10806:D10807"/>
    <mergeCell ref="E10806:E10807"/>
    <mergeCell ref="F10806:G10807"/>
    <mergeCell ref="H10806:I10806"/>
    <mergeCell ref="H10807:I10807"/>
    <mergeCell ref="F10808:G10809"/>
    <mergeCell ref="H10808:I10809"/>
    <mergeCell ref="J10808:J10809"/>
    <mergeCell ref="K10808:K10809"/>
    <mergeCell ref="L10808:L10809"/>
    <mergeCell ref="A10810:A10814"/>
    <mergeCell ref="F10810:G10810"/>
    <mergeCell ref="H10810:L10810"/>
    <mergeCell ref="B10811:B10812"/>
    <mergeCell ref="C10811:C10812"/>
    <mergeCell ref="D10811:D10812"/>
    <mergeCell ref="E10811:E10812"/>
    <mergeCell ref="F10811:G10812"/>
    <mergeCell ref="H10811:I10811"/>
    <mergeCell ref="H10812:I10812"/>
    <mergeCell ref="F10813:G10814"/>
    <mergeCell ref="H10813:I10814"/>
    <mergeCell ref="J10813:J10814"/>
    <mergeCell ref="K10813:K10814"/>
    <mergeCell ref="L10813:L10814"/>
    <mergeCell ref="A10815:A10820"/>
    <mergeCell ref="F10815:G10815"/>
    <mergeCell ref="H10815:L10815"/>
    <mergeCell ref="B10816:B10818"/>
    <mergeCell ref="C10816:C10818"/>
    <mergeCell ref="D10816:D10818"/>
    <mergeCell ref="E10816:E10818"/>
    <mergeCell ref="F10816:G10818"/>
    <mergeCell ref="H10816:I10816"/>
    <mergeCell ref="H10817:I10818"/>
    <mergeCell ref="J10817:J10818"/>
    <mergeCell ref="K10817:K10818"/>
    <mergeCell ref="L10817:L10818"/>
    <mergeCell ref="F10819:G10820"/>
    <mergeCell ref="H10819:I10820"/>
    <mergeCell ref="J10819:J10820"/>
    <mergeCell ref="K10819:K10820"/>
    <mergeCell ref="L10819:L10820"/>
    <mergeCell ref="A10790:A10794"/>
    <mergeCell ref="F10790:G10790"/>
    <mergeCell ref="H10790:L10790"/>
    <mergeCell ref="B10791:B10792"/>
    <mergeCell ref="C10791:C10792"/>
    <mergeCell ref="D10791:D10792"/>
    <mergeCell ref="E10791:E10792"/>
    <mergeCell ref="F10791:G10792"/>
    <mergeCell ref="H10791:I10791"/>
    <mergeCell ref="H10792:I10792"/>
    <mergeCell ref="F10793:G10794"/>
    <mergeCell ref="H10793:I10794"/>
    <mergeCell ref="J10793:J10794"/>
    <mergeCell ref="K10793:K10794"/>
    <mergeCell ref="L10793:L10794"/>
    <mergeCell ref="A10795:A10799"/>
    <mergeCell ref="F10795:G10795"/>
    <mergeCell ref="H10795:L10795"/>
    <mergeCell ref="B10796:B10797"/>
    <mergeCell ref="C10796:C10797"/>
    <mergeCell ref="D10796:D10797"/>
    <mergeCell ref="E10796:E10797"/>
    <mergeCell ref="F10796:G10797"/>
    <mergeCell ref="H10796:I10796"/>
    <mergeCell ref="H10797:I10797"/>
    <mergeCell ref="F10798:G10799"/>
    <mergeCell ref="H10798:I10799"/>
    <mergeCell ref="J10798:J10799"/>
    <mergeCell ref="K10798:K10799"/>
    <mergeCell ref="L10798:L10799"/>
    <mergeCell ref="A10800:A10804"/>
    <mergeCell ref="F10800:G10800"/>
    <mergeCell ref="H10800:L10800"/>
    <mergeCell ref="B10801:B10802"/>
    <mergeCell ref="C10801:C10802"/>
    <mergeCell ref="D10801:D10802"/>
    <mergeCell ref="E10801:E10802"/>
    <mergeCell ref="F10801:G10802"/>
    <mergeCell ref="H10801:I10801"/>
    <mergeCell ref="H10802:I10802"/>
    <mergeCell ref="F10803:G10804"/>
    <mergeCell ref="H10803:I10804"/>
    <mergeCell ref="J10803:J10804"/>
    <mergeCell ref="K10803:K10804"/>
    <mergeCell ref="L10803:L10804"/>
    <mergeCell ref="A10779:A10783"/>
    <mergeCell ref="F10779:G10779"/>
    <mergeCell ref="H10779:L10779"/>
    <mergeCell ref="B10780:B10781"/>
    <mergeCell ref="C10780:C10781"/>
    <mergeCell ref="D10780:D10781"/>
    <mergeCell ref="E10780:E10781"/>
    <mergeCell ref="F10780:G10781"/>
    <mergeCell ref="H10780:I10780"/>
    <mergeCell ref="H10781:I10781"/>
    <mergeCell ref="F10782:G10783"/>
    <mergeCell ref="H10782:I10783"/>
    <mergeCell ref="J10782:J10783"/>
    <mergeCell ref="K10782:K10783"/>
    <mergeCell ref="L10782:L10783"/>
    <mergeCell ref="A10784:A10789"/>
    <mergeCell ref="F10784:G10784"/>
    <mergeCell ref="H10784:L10784"/>
    <mergeCell ref="B10785:B10787"/>
    <mergeCell ref="C10785:C10787"/>
    <mergeCell ref="D10785:D10787"/>
    <mergeCell ref="E10785:E10787"/>
    <mergeCell ref="F10785:G10787"/>
    <mergeCell ref="H10785:I10785"/>
    <mergeCell ref="H10786:I10787"/>
    <mergeCell ref="J10786:J10787"/>
    <mergeCell ref="K10786:K10787"/>
    <mergeCell ref="L10786:L10787"/>
    <mergeCell ref="F10788:G10789"/>
    <mergeCell ref="H10788:I10789"/>
    <mergeCell ref="J10788:J10789"/>
    <mergeCell ref="K10788:K10789"/>
    <mergeCell ref="L10788:L10789"/>
    <mergeCell ref="A10766:A10772"/>
    <mergeCell ref="F10766:G10766"/>
    <mergeCell ref="H10766:L10766"/>
    <mergeCell ref="B10767:B10770"/>
    <mergeCell ref="C10767:C10770"/>
    <mergeCell ref="D10767:D10770"/>
    <mergeCell ref="E10767:E10770"/>
    <mergeCell ref="F10767:G10770"/>
    <mergeCell ref="H10767:I10767"/>
    <mergeCell ref="H10768:I10770"/>
    <mergeCell ref="J10768:J10770"/>
    <mergeCell ref="K10768:K10770"/>
    <mergeCell ref="L10768:L10770"/>
    <mergeCell ref="F10771:G10772"/>
    <mergeCell ref="H10771:I10772"/>
    <mergeCell ref="J10771:J10772"/>
    <mergeCell ref="K10771:K10772"/>
    <mergeCell ref="L10771:L10772"/>
    <mergeCell ref="A10773:A10778"/>
    <mergeCell ref="F10773:G10773"/>
    <mergeCell ref="H10773:L10773"/>
    <mergeCell ref="B10774:B10776"/>
    <mergeCell ref="C10774:C10776"/>
    <mergeCell ref="D10774:D10776"/>
    <mergeCell ref="E10774:E10776"/>
    <mergeCell ref="F10774:G10776"/>
    <mergeCell ref="H10774:I10774"/>
    <mergeCell ref="H10775:I10776"/>
    <mergeCell ref="J10775:J10776"/>
    <mergeCell ref="K10775:K10776"/>
    <mergeCell ref="L10775:L10776"/>
    <mergeCell ref="F10777:G10778"/>
    <mergeCell ref="H10777:I10778"/>
    <mergeCell ref="J10777:J10778"/>
    <mergeCell ref="K10777:K10778"/>
    <mergeCell ref="L10777:L10778"/>
    <mergeCell ref="A10751:A10755"/>
    <mergeCell ref="F10751:G10751"/>
    <mergeCell ref="H10751:L10751"/>
    <mergeCell ref="B10752:B10753"/>
    <mergeCell ref="C10752:C10753"/>
    <mergeCell ref="D10752:D10753"/>
    <mergeCell ref="E10752:E10753"/>
    <mergeCell ref="F10752:G10753"/>
    <mergeCell ref="H10752:I10752"/>
    <mergeCell ref="H10753:I10753"/>
    <mergeCell ref="F10754:G10755"/>
    <mergeCell ref="H10754:I10755"/>
    <mergeCell ref="J10754:J10755"/>
    <mergeCell ref="K10754:K10755"/>
    <mergeCell ref="L10754:L10755"/>
    <mergeCell ref="A10756:A10760"/>
    <mergeCell ref="F10756:G10756"/>
    <mergeCell ref="H10756:L10756"/>
    <mergeCell ref="B10757:B10758"/>
    <mergeCell ref="C10757:C10758"/>
    <mergeCell ref="D10757:D10758"/>
    <mergeCell ref="E10757:E10758"/>
    <mergeCell ref="F10757:G10758"/>
    <mergeCell ref="H10757:I10757"/>
    <mergeCell ref="H10758:I10758"/>
    <mergeCell ref="F10759:G10760"/>
    <mergeCell ref="H10759:I10760"/>
    <mergeCell ref="J10759:J10760"/>
    <mergeCell ref="K10759:K10760"/>
    <mergeCell ref="L10759:L10760"/>
    <mergeCell ref="A10761:A10765"/>
    <mergeCell ref="F10761:G10761"/>
    <mergeCell ref="H10761:L10761"/>
    <mergeCell ref="B10762:B10763"/>
    <mergeCell ref="C10762:C10763"/>
    <mergeCell ref="D10762:D10763"/>
    <mergeCell ref="E10762:E10763"/>
    <mergeCell ref="F10762:G10763"/>
    <mergeCell ref="H10762:I10762"/>
    <mergeCell ref="H10763:I10763"/>
    <mergeCell ref="F10764:G10765"/>
    <mergeCell ref="H10764:I10765"/>
    <mergeCell ref="J10764:J10765"/>
    <mergeCell ref="K10764:K10765"/>
    <mergeCell ref="L10764:L10765"/>
    <mergeCell ref="A10736:A10740"/>
    <mergeCell ref="F10736:G10736"/>
    <mergeCell ref="H10736:L10736"/>
    <mergeCell ref="B10737:B10738"/>
    <mergeCell ref="C10737:C10738"/>
    <mergeCell ref="D10737:D10738"/>
    <mergeCell ref="E10737:E10738"/>
    <mergeCell ref="F10737:G10738"/>
    <mergeCell ref="H10737:I10737"/>
    <mergeCell ref="H10738:I10738"/>
    <mergeCell ref="F10739:G10740"/>
    <mergeCell ref="H10739:I10740"/>
    <mergeCell ref="J10739:J10740"/>
    <mergeCell ref="K10739:K10740"/>
    <mergeCell ref="L10739:L10740"/>
    <mergeCell ref="A10741:A10745"/>
    <mergeCell ref="F10741:G10741"/>
    <mergeCell ref="H10741:L10741"/>
    <mergeCell ref="B10742:B10743"/>
    <mergeCell ref="C10742:C10743"/>
    <mergeCell ref="D10742:D10743"/>
    <mergeCell ref="E10742:E10743"/>
    <mergeCell ref="F10742:G10743"/>
    <mergeCell ref="H10742:I10742"/>
    <mergeCell ref="H10743:I10743"/>
    <mergeCell ref="F10744:G10745"/>
    <mergeCell ref="H10744:I10745"/>
    <mergeCell ref="J10744:J10745"/>
    <mergeCell ref="K10744:K10745"/>
    <mergeCell ref="L10744:L10745"/>
    <mergeCell ref="A10746:A10750"/>
    <mergeCell ref="F10746:G10746"/>
    <mergeCell ref="H10746:L10746"/>
    <mergeCell ref="B10747:B10748"/>
    <mergeCell ref="C10747:C10748"/>
    <mergeCell ref="D10747:D10748"/>
    <mergeCell ref="E10747:E10748"/>
    <mergeCell ref="F10747:G10748"/>
    <mergeCell ref="H10747:I10747"/>
    <mergeCell ref="H10748:I10748"/>
    <mergeCell ref="F10749:G10750"/>
    <mergeCell ref="H10749:I10750"/>
    <mergeCell ref="J10749:J10750"/>
    <mergeCell ref="K10749:K10750"/>
    <mergeCell ref="L10749:L10750"/>
    <mergeCell ref="A10721:A10725"/>
    <mergeCell ref="F10721:G10721"/>
    <mergeCell ref="H10721:L10721"/>
    <mergeCell ref="B10722:B10723"/>
    <mergeCell ref="C10722:C10723"/>
    <mergeCell ref="D10722:D10723"/>
    <mergeCell ref="E10722:E10723"/>
    <mergeCell ref="F10722:G10723"/>
    <mergeCell ref="H10722:I10722"/>
    <mergeCell ref="H10723:I10723"/>
    <mergeCell ref="F10724:G10725"/>
    <mergeCell ref="H10724:I10725"/>
    <mergeCell ref="J10724:J10725"/>
    <mergeCell ref="K10724:K10725"/>
    <mergeCell ref="L10724:L10725"/>
    <mergeCell ref="A10726:A10730"/>
    <mergeCell ref="F10726:G10726"/>
    <mergeCell ref="H10726:L10726"/>
    <mergeCell ref="B10727:B10728"/>
    <mergeCell ref="C10727:C10728"/>
    <mergeCell ref="D10727:D10728"/>
    <mergeCell ref="E10727:E10728"/>
    <mergeCell ref="F10727:G10728"/>
    <mergeCell ref="H10727:I10727"/>
    <mergeCell ref="H10728:I10728"/>
    <mergeCell ref="F10729:G10730"/>
    <mergeCell ref="H10729:I10730"/>
    <mergeCell ref="J10729:J10730"/>
    <mergeCell ref="K10729:K10730"/>
    <mergeCell ref="L10729:L10730"/>
    <mergeCell ref="A10731:A10735"/>
    <mergeCell ref="F10731:G10731"/>
    <mergeCell ref="H10731:L10731"/>
    <mergeCell ref="B10732:B10733"/>
    <mergeCell ref="C10732:C10733"/>
    <mergeCell ref="D10732:D10733"/>
    <mergeCell ref="E10732:E10733"/>
    <mergeCell ref="F10732:G10733"/>
    <mergeCell ref="H10732:I10732"/>
    <mergeCell ref="H10733:I10733"/>
    <mergeCell ref="F10734:G10735"/>
    <mergeCell ref="H10734:I10735"/>
    <mergeCell ref="J10734:J10735"/>
    <mergeCell ref="K10734:K10735"/>
    <mergeCell ref="L10734:L10735"/>
    <mergeCell ref="A10706:A10710"/>
    <mergeCell ref="F10706:G10706"/>
    <mergeCell ref="H10706:L10706"/>
    <mergeCell ref="B10707:B10708"/>
    <mergeCell ref="C10707:C10708"/>
    <mergeCell ref="D10707:D10708"/>
    <mergeCell ref="E10707:E10708"/>
    <mergeCell ref="F10707:G10708"/>
    <mergeCell ref="H10707:I10707"/>
    <mergeCell ref="H10708:I10708"/>
    <mergeCell ref="F10709:G10710"/>
    <mergeCell ref="H10709:I10710"/>
    <mergeCell ref="J10709:J10710"/>
    <mergeCell ref="K10709:K10710"/>
    <mergeCell ref="L10709:L10710"/>
    <mergeCell ref="A10711:A10715"/>
    <mergeCell ref="F10711:G10711"/>
    <mergeCell ref="H10711:L10711"/>
    <mergeCell ref="B10712:B10713"/>
    <mergeCell ref="C10712:C10713"/>
    <mergeCell ref="D10712:D10713"/>
    <mergeCell ref="E10712:E10713"/>
    <mergeCell ref="F10712:G10713"/>
    <mergeCell ref="H10712:I10712"/>
    <mergeCell ref="H10713:I10713"/>
    <mergeCell ref="F10714:G10715"/>
    <mergeCell ref="H10714:I10715"/>
    <mergeCell ref="J10714:J10715"/>
    <mergeCell ref="K10714:K10715"/>
    <mergeCell ref="L10714:L10715"/>
    <mergeCell ref="A10716:A10720"/>
    <mergeCell ref="F10716:G10716"/>
    <mergeCell ref="H10716:L10716"/>
    <mergeCell ref="B10717:B10718"/>
    <mergeCell ref="C10717:C10718"/>
    <mergeCell ref="D10717:D10718"/>
    <mergeCell ref="E10717:E10718"/>
    <mergeCell ref="F10717:G10718"/>
    <mergeCell ref="H10717:I10717"/>
    <mergeCell ref="H10718:I10718"/>
    <mergeCell ref="F10719:G10720"/>
    <mergeCell ref="H10719:I10720"/>
    <mergeCell ref="J10719:J10720"/>
    <mergeCell ref="K10719:K10720"/>
    <mergeCell ref="L10719:L10720"/>
    <mergeCell ref="A10691:A10695"/>
    <mergeCell ref="F10691:G10691"/>
    <mergeCell ref="H10691:L10691"/>
    <mergeCell ref="B10692:B10693"/>
    <mergeCell ref="C10692:C10693"/>
    <mergeCell ref="D10692:D10693"/>
    <mergeCell ref="E10692:E10693"/>
    <mergeCell ref="F10692:G10693"/>
    <mergeCell ref="H10692:I10692"/>
    <mergeCell ref="H10693:I10693"/>
    <mergeCell ref="F10694:G10695"/>
    <mergeCell ref="H10694:I10695"/>
    <mergeCell ref="J10694:J10695"/>
    <mergeCell ref="K10694:K10695"/>
    <mergeCell ref="L10694:L10695"/>
    <mergeCell ref="A10696:A10700"/>
    <mergeCell ref="F10696:G10696"/>
    <mergeCell ref="H10696:L10696"/>
    <mergeCell ref="B10697:B10698"/>
    <mergeCell ref="C10697:C10698"/>
    <mergeCell ref="D10697:D10698"/>
    <mergeCell ref="E10697:E10698"/>
    <mergeCell ref="F10697:G10698"/>
    <mergeCell ref="H10697:I10697"/>
    <mergeCell ref="H10698:I10698"/>
    <mergeCell ref="F10699:G10700"/>
    <mergeCell ref="H10699:I10700"/>
    <mergeCell ref="J10699:J10700"/>
    <mergeCell ref="K10699:K10700"/>
    <mergeCell ref="L10699:L10700"/>
    <mergeCell ref="A10701:A10705"/>
    <mergeCell ref="F10701:G10701"/>
    <mergeCell ref="H10701:L10701"/>
    <mergeCell ref="B10702:B10703"/>
    <mergeCell ref="C10702:C10703"/>
    <mergeCell ref="D10702:D10703"/>
    <mergeCell ref="E10702:E10703"/>
    <mergeCell ref="F10702:G10703"/>
    <mergeCell ref="H10702:I10702"/>
    <mergeCell ref="H10703:I10703"/>
    <mergeCell ref="F10704:G10705"/>
    <mergeCell ref="H10704:I10705"/>
    <mergeCell ref="J10704:J10705"/>
    <mergeCell ref="K10704:K10705"/>
    <mergeCell ref="L10704:L10705"/>
    <mergeCell ref="A10680:A10684"/>
    <mergeCell ref="F10680:G10680"/>
    <mergeCell ref="H10680:L10680"/>
    <mergeCell ref="B10681:B10682"/>
    <mergeCell ref="C10681:C10682"/>
    <mergeCell ref="D10681:D10682"/>
    <mergeCell ref="E10681:E10682"/>
    <mergeCell ref="F10681:G10682"/>
    <mergeCell ref="H10681:I10681"/>
    <mergeCell ref="H10682:I10682"/>
    <mergeCell ref="F10683:G10684"/>
    <mergeCell ref="H10683:I10684"/>
    <mergeCell ref="J10683:J10684"/>
    <mergeCell ref="K10683:K10684"/>
    <mergeCell ref="L10683:L10684"/>
    <mergeCell ref="A10685:A10690"/>
    <mergeCell ref="F10685:G10685"/>
    <mergeCell ref="H10685:L10685"/>
    <mergeCell ref="B10686:B10688"/>
    <mergeCell ref="C10686:C10688"/>
    <mergeCell ref="D10686:D10688"/>
    <mergeCell ref="E10686:E10688"/>
    <mergeCell ref="F10686:G10688"/>
    <mergeCell ref="H10686:I10686"/>
    <mergeCell ref="H10687:I10688"/>
    <mergeCell ref="J10687:J10688"/>
    <mergeCell ref="K10687:K10688"/>
    <mergeCell ref="L10687:L10688"/>
    <mergeCell ref="F10689:G10690"/>
    <mergeCell ref="H10689:I10690"/>
    <mergeCell ref="J10689:J10690"/>
    <mergeCell ref="K10689:K10690"/>
    <mergeCell ref="L10689:L10690"/>
    <mergeCell ref="A10669:A10673"/>
    <mergeCell ref="F10669:G10669"/>
    <mergeCell ref="H10669:L10669"/>
    <mergeCell ref="B10670:B10671"/>
    <mergeCell ref="C10670:C10671"/>
    <mergeCell ref="D10670:D10671"/>
    <mergeCell ref="E10670:E10671"/>
    <mergeCell ref="F10670:G10671"/>
    <mergeCell ref="H10670:I10670"/>
    <mergeCell ref="H10671:I10671"/>
    <mergeCell ref="F10672:G10673"/>
    <mergeCell ref="H10672:I10673"/>
    <mergeCell ref="J10672:J10673"/>
    <mergeCell ref="K10672:K10673"/>
    <mergeCell ref="L10672:L10673"/>
    <mergeCell ref="A10674:A10679"/>
    <mergeCell ref="F10674:G10674"/>
    <mergeCell ref="H10674:L10674"/>
    <mergeCell ref="B10675:B10677"/>
    <mergeCell ref="C10675:C10677"/>
    <mergeCell ref="D10675:D10677"/>
    <mergeCell ref="E10675:E10677"/>
    <mergeCell ref="F10675:G10677"/>
    <mergeCell ref="H10675:I10675"/>
    <mergeCell ref="H10676:I10677"/>
    <mergeCell ref="J10676:J10677"/>
    <mergeCell ref="K10676:K10677"/>
    <mergeCell ref="L10676:L10677"/>
    <mergeCell ref="F10678:G10679"/>
    <mergeCell ref="H10678:I10679"/>
    <mergeCell ref="J10678:J10679"/>
    <mergeCell ref="K10678:K10679"/>
    <mergeCell ref="L10678:L10679"/>
    <mergeCell ref="A10653:A10657"/>
    <mergeCell ref="F10653:G10653"/>
    <mergeCell ref="H10653:L10653"/>
    <mergeCell ref="B10654:B10655"/>
    <mergeCell ref="C10654:C10655"/>
    <mergeCell ref="D10654:D10655"/>
    <mergeCell ref="E10654:E10655"/>
    <mergeCell ref="F10654:G10655"/>
    <mergeCell ref="H10654:I10654"/>
    <mergeCell ref="H10655:I10655"/>
    <mergeCell ref="F10656:G10657"/>
    <mergeCell ref="H10656:I10657"/>
    <mergeCell ref="J10656:J10657"/>
    <mergeCell ref="K10656:K10657"/>
    <mergeCell ref="L10656:L10657"/>
    <mergeCell ref="A10658:A10662"/>
    <mergeCell ref="F10658:G10658"/>
    <mergeCell ref="H10658:L10658"/>
    <mergeCell ref="B10659:B10660"/>
    <mergeCell ref="C10659:C10660"/>
    <mergeCell ref="D10659:D10660"/>
    <mergeCell ref="E10659:E10660"/>
    <mergeCell ref="F10659:G10660"/>
    <mergeCell ref="H10659:I10659"/>
    <mergeCell ref="H10660:I10660"/>
    <mergeCell ref="F10661:G10662"/>
    <mergeCell ref="H10661:I10662"/>
    <mergeCell ref="J10661:J10662"/>
    <mergeCell ref="K10661:K10662"/>
    <mergeCell ref="L10661:L10662"/>
    <mergeCell ref="A10663:A10668"/>
    <mergeCell ref="F10663:G10663"/>
    <mergeCell ref="H10663:L10663"/>
    <mergeCell ref="B10664:B10666"/>
    <mergeCell ref="C10664:C10666"/>
    <mergeCell ref="D10664:D10666"/>
    <mergeCell ref="E10664:E10666"/>
    <mergeCell ref="F10664:G10666"/>
    <mergeCell ref="H10664:I10664"/>
    <mergeCell ref="H10665:I10666"/>
    <mergeCell ref="J10665:J10666"/>
    <mergeCell ref="K10665:K10666"/>
    <mergeCell ref="L10665:L10666"/>
    <mergeCell ref="F10667:G10668"/>
    <mergeCell ref="H10667:I10668"/>
    <mergeCell ref="J10667:J10668"/>
    <mergeCell ref="K10667:K10668"/>
    <mergeCell ref="L10667:L10668"/>
    <mergeCell ref="A10639:A10645"/>
    <mergeCell ref="F10639:G10639"/>
    <mergeCell ref="H10639:L10639"/>
    <mergeCell ref="B10640:B10643"/>
    <mergeCell ref="C10640:C10643"/>
    <mergeCell ref="D10640:D10643"/>
    <mergeCell ref="E10640:E10643"/>
    <mergeCell ref="F10640:G10643"/>
    <mergeCell ref="H10640:I10640"/>
    <mergeCell ref="H10641:I10643"/>
    <mergeCell ref="J10641:J10643"/>
    <mergeCell ref="K10641:K10643"/>
    <mergeCell ref="L10641:L10643"/>
    <mergeCell ref="F10644:G10645"/>
    <mergeCell ref="H10644:I10645"/>
    <mergeCell ref="J10644:J10645"/>
    <mergeCell ref="K10644:K10645"/>
    <mergeCell ref="L10644:L10645"/>
    <mergeCell ref="A10646:A10652"/>
    <mergeCell ref="F10646:G10646"/>
    <mergeCell ref="H10646:L10646"/>
    <mergeCell ref="B10647:B10650"/>
    <mergeCell ref="C10647:C10650"/>
    <mergeCell ref="D10647:D10650"/>
    <mergeCell ref="E10647:E10650"/>
    <mergeCell ref="F10647:G10650"/>
    <mergeCell ref="H10647:I10647"/>
    <mergeCell ref="H10648:I10650"/>
    <mergeCell ref="J10648:J10650"/>
    <mergeCell ref="K10648:K10650"/>
    <mergeCell ref="L10648:L10650"/>
    <mergeCell ref="F10651:G10652"/>
    <mergeCell ref="H10651:I10652"/>
    <mergeCell ref="J10651:J10652"/>
    <mergeCell ref="K10651:K10652"/>
    <mergeCell ref="L10651:L10652"/>
    <mergeCell ref="A10622:A10626"/>
    <mergeCell ref="F10622:G10622"/>
    <mergeCell ref="H10622:L10622"/>
    <mergeCell ref="B10623:B10624"/>
    <mergeCell ref="C10623:C10624"/>
    <mergeCell ref="D10623:D10624"/>
    <mergeCell ref="E10623:E10624"/>
    <mergeCell ref="F10623:G10624"/>
    <mergeCell ref="H10623:I10623"/>
    <mergeCell ref="H10624:I10624"/>
    <mergeCell ref="F10625:G10626"/>
    <mergeCell ref="H10625:I10626"/>
    <mergeCell ref="J10625:J10626"/>
    <mergeCell ref="K10625:K10626"/>
    <mergeCell ref="L10625:L10626"/>
    <mergeCell ref="A10627:A10631"/>
    <mergeCell ref="F10627:G10627"/>
    <mergeCell ref="H10627:L10627"/>
    <mergeCell ref="B10628:B10629"/>
    <mergeCell ref="C10628:C10629"/>
    <mergeCell ref="D10628:D10629"/>
    <mergeCell ref="E10628:E10629"/>
    <mergeCell ref="F10628:G10629"/>
    <mergeCell ref="H10628:I10628"/>
    <mergeCell ref="H10629:I10629"/>
    <mergeCell ref="F10630:G10631"/>
    <mergeCell ref="H10630:I10631"/>
    <mergeCell ref="J10630:J10631"/>
    <mergeCell ref="K10630:K10631"/>
    <mergeCell ref="L10630:L10631"/>
    <mergeCell ref="A10632:A10638"/>
    <mergeCell ref="F10632:G10632"/>
    <mergeCell ref="H10632:L10632"/>
    <mergeCell ref="B10633:B10636"/>
    <mergeCell ref="C10633:C10636"/>
    <mergeCell ref="D10633:D10636"/>
    <mergeCell ref="E10633:E10636"/>
    <mergeCell ref="F10633:G10636"/>
    <mergeCell ref="H10633:I10633"/>
    <mergeCell ref="H10634:I10636"/>
    <mergeCell ref="J10634:J10636"/>
    <mergeCell ref="K10634:K10636"/>
    <mergeCell ref="L10634:L10636"/>
    <mergeCell ref="F10637:G10638"/>
    <mergeCell ref="H10637:I10638"/>
    <mergeCell ref="J10637:J10638"/>
    <mergeCell ref="K10637:K10638"/>
    <mergeCell ref="L10637:L10638"/>
    <mergeCell ref="A10611:A10615"/>
    <mergeCell ref="F10611:G10611"/>
    <mergeCell ref="H10611:L10611"/>
    <mergeCell ref="B10612:B10613"/>
    <mergeCell ref="C10612:C10613"/>
    <mergeCell ref="D10612:D10613"/>
    <mergeCell ref="E10612:E10613"/>
    <mergeCell ref="F10612:G10613"/>
    <mergeCell ref="H10612:I10612"/>
    <mergeCell ref="H10613:I10613"/>
    <mergeCell ref="F10614:G10615"/>
    <mergeCell ref="H10614:I10615"/>
    <mergeCell ref="J10614:J10615"/>
    <mergeCell ref="K10614:K10615"/>
    <mergeCell ref="L10614:L10615"/>
    <mergeCell ref="A10616:A10621"/>
    <mergeCell ref="F10616:G10616"/>
    <mergeCell ref="H10616:L10616"/>
    <mergeCell ref="B10617:B10619"/>
    <mergeCell ref="C10617:C10619"/>
    <mergeCell ref="D10617:D10619"/>
    <mergeCell ref="E10617:E10619"/>
    <mergeCell ref="F10617:G10619"/>
    <mergeCell ref="H10617:I10617"/>
    <mergeCell ref="H10618:I10619"/>
    <mergeCell ref="J10618:J10619"/>
    <mergeCell ref="K10618:K10619"/>
    <mergeCell ref="L10618:L10619"/>
    <mergeCell ref="F10620:G10621"/>
    <mergeCell ref="H10620:I10621"/>
    <mergeCell ref="J10620:J10621"/>
    <mergeCell ref="K10620:K10621"/>
    <mergeCell ref="L10620:L10621"/>
    <mergeCell ref="A10599:A10604"/>
    <mergeCell ref="F10599:G10599"/>
    <mergeCell ref="H10599:L10599"/>
    <mergeCell ref="B10600:B10602"/>
    <mergeCell ref="C10600:C10602"/>
    <mergeCell ref="D10600:D10602"/>
    <mergeCell ref="E10600:E10602"/>
    <mergeCell ref="F10600:G10602"/>
    <mergeCell ref="H10600:I10600"/>
    <mergeCell ref="H10601:I10602"/>
    <mergeCell ref="J10601:J10602"/>
    <mergeCell ref="K10601:K10602"/>
    <mergeCell ref="L10601:L10602"/>
    <mergeCell ref="F10603:G10604"/>
    <mergeCell ref="H10603:I10604"/>
    <mergeCell ref="J10603:J10604"/>
    <mergeCell ref="K10603:K10604"/>
    <mergeCell ref="L10603:L10604"/>
    <mergeCell ref="A10605:A10610"/>
    <mergeCell ref="F10605:G10605"/>
    <mergeCell ref="H10605:L10605"/>
    <mergeCell ref="B10606:B10608"/>
    <mergeCell ref="C10606:C10608"/>
    <mergeCell ref="D10606:D10608"/>
    <mergeCell ref="E10606:E10608"/>
    <mergeCell ref="F10606:G10608"/>
    <mergeCell ref="H10606:I10606"/>
    <mergeCell ref="H10607:I10608"/>
    <mergeCell ref="J10607:J10608"/>
    <mergeCell ref="K10607:K10608"/>
    <mergeCell ref="L10607:L10608"/>
    <mergeCell ref="F10609:G10610"/>
    <mergeCell ref="H10609:I10610"/>
    <mergeCell ref="J10609:J10610"/>
    <mergeCell ref="K10609:K10610"/>
    <mergeCell ref="L10609:L10610"/>
    <mergeCell ref="A10587:A10592"/>
    <mergeCell ref="F10587:G10587"/>
    <mergeCell ref="H10587:L10587"/>
    <mergeCell ref="B10588:B10590"/>
    <mergeCell ref="C10588:C10590"/>
    <mergeCell ref="D10588:D10590"/>
    <mergeCell ref="E10588:E10590"/>
    <mergeCell ref="F10588:G10590"/>
    <mergeCell ref="H10588:I10588"/>
    <mergeCell ref="H10589:I10590"/>
    <mergeCell ref="J10589:J10590"/>
    <mergeCell ref="K10589:K10590"/>
    <mergeCell ref="L10589:L10590"/>
    <mergeCell ref="F10591:G10592"/>
    <mergeCell ref="H10591:I10592"/>
    <mergeCell ref="J10591:J10592"/>
    <mergeCell ref="K10591:K10592"/>
    <mergeCell ref="L10591:L10592"/>
    <mergeCell ref="A10593:A10598"/>
    <mergeCell ref="F10593:G10593"/>
    <mergeCell ref="H10593:L10593"/>
    <mergeCell ref="B10594:B10596"/>
    <mergeCell ref="C10594:C10596"/>
    <mergeCell ref="D10594:D10596"/>
    <mergeCell ref="E10594:E10596"/>
    <mergeCell ref="F10594:G10596"/>
    <mergeCell ref="H10594:I10594"/>
    <mergeCell ref="H10595:I10596"/>
    <mergeCell ref="J10595:J10596"/>
    <mergeCell ref="K10595:K10596"/>
    <mergeCell ref="L10595:L10596"/>
    <mergeCell ref="F10597:G10598"/>
    <mergeCell ref="H10597:I10598"/>
    <mergeCell ref="J10597:J10598"/>
    <mergeCell ref="K10597:K10598"/>
    <mergeCell ref="L10597:L10598"/>
    <mergeCell ref="A10575:A10579"/>
    <mergeCell ref="F10575:G10575"/>
    <mergeCell ref="H10575:L10575"/>
    <mergeCell ref="B10576:B10577"/>
    <mergeCell ref="C10576:C10577"/>
    <mergeCell ref="D10576:D10577"/>
    <mergeCell ref="E10576:E10577"/>
    <mergeCell ref="F10576:G10577"/>
    <mergeCell ref="H10576:I10576"/>
    <mergeCell ref="H10577:I10577"/>
    <mergeCell ref="F10578:G10579"/>
    <mergeCell ref="H10578:I10579"/>
    <mergeCell ref="J10578:J10579"/>
    <mergeCell ref="K10578:K10579"/>
    <mergeCell ref="L10578:L10579"/>
    <mergeCell ref="A10580:A10586"/>
    <mergeCell ref="F10580:G10580"/>
    <mergeCell ref="H10580:L10580"/>
    <mergeCell ref="B10581:B10584"/>
    <mergeCell ref="C10581:C10584"/>
    <mergeCell ref="D10581:D10584"/>
    <mergeCell ref="E10581:E10584"/>
    <mergeCell ref="F10581:G10584"/>
    <mergeCell ref="H10581:I10581"/>
    <mergeCell ref="H10582:I10584"/>
    <mergeCell ref="J10582:J10584"/>
    <mergeCell ref="K10582:K10584"/>
    <mergeCell ref="L10582:L10584"/>
    <mergeCell ref="F10585:G10586"/>
    <mergeCell ref="H10585:I10586"/>
    <mergeCell ref="J10585:J10586"/>
    <mergeCell ref="K10585:K10586"/>
    <mergeCell ref="L10585:L10586"/>
    <mergeCell ref="A10563:A10568"/>
    <mergeCell ref="F10563:G10563"/>
    <mergeCell ref="H10563:L10563"/>
    <mergeCell ref="B10564:B10566"/>
    <mergeCell ref="C10564:C10566"/>
    <mergeCell ref="D10564:D10566"/>
    <mergeCell ref="E10564:E10566"/>
    <mergeCell ref="F10564:G10566"/>
    <mergeCell ref="H10564:I10564"/>
    <mergeCell ref="H10565:I10566"/>
    <mergeCell ref="J10565:J10566"/>
    <mergeCell ref="K10565:K10566"/>
    <mergeCell ref="L10565:L10566"/>
    <mergeCell ref="F10567:G10568"/>
    <mergeCell ref="H10567:I10568"/>
    <mergeCell ref="J10567:J10568"/>
    <mergeCell ref="K10567:K10568"/>
    <mergeCell ref="L10567:L10568"/>
    <mergeCell ref="A10569:A10574"/>
    <mergeCell ref="F10569:G10569"/>
    <mergeCell ref="H10569:L10569"/>
    <mergeCell ref="B10570:B10572"/>
    <mergeCell ref="C10570:C10572"/>
    <mergeCell ref="D10570:D10572"/>
    <mergeCell ref="E10570:E10572"/>
    <mergeCell ref="F10570:G10572"/>
    <mergeCell ref="H10570:I10570"/>
    <mergeCell ref="H10571:I10572"/>
    <mergeCell ref="J10571:J10572"/>
    <mergeCell ref="K10571:K10572"/>
    <mergeCell ref="L10571:L10572"/>
    <mergeCell ref="F10573:G10574"/>
    <mergeCell ref="H10573:I10574"/>
    <mergeCell ref="J10573:J10574"/>
    <mergeCell ref="K10573:K10574"/>
    <mergeCell ref="L10573:L10574"/>
    <mergeCell ref="A10551:A10556"/>
    <mergeCell ref="F10551:G10551"/>
    <mergeCell ref="H10551:L10551"/>
    <mergeCell ref="B10552:B10554"/>
    <mergeCell ref="C10552:C10554"/>
    <mergeCell ref="D10552:D10554"/>
    <mergeCell ref="E10552:E10554"/>
    <mergeCell ref="F10552:G10554"/>
    <mergeCell ref="H10552:I10552"/>
    <mergeCell ref="H10553:I10554"/>
    <mergeCell ref="J10553:J10554"/>
    <mergeCell ref="K10553:K10554"/>
    <mergeCell ref="L10553:L10554"/>
    <mergeCell ref="F10555:G10556"/>
    <mergeCell ref="H10555:I10556"/>
    <mergeCell ref="J10555:J10556"/>
    <mergeCell ref="K10555:K10556"/>
    <mergeCell ref="L10555:L10556"/>
    <mergeCell ref="A10557:A10562"/>
    <mergeCell ref="F10557:G10557"/>
    <mergeCell ref="H10557:L10557"/>
    <mergeCell ref="B10558:B10560"/>
    <mergeCell ref="C10558:C10560"/>
    <mergeCell ref="D10558:D10560"/>
    <mergeCell ref="E10558:E10560"/>
    <mergeCell ref="F10558:G10560"/>
    <mergeCell ref="H10558:I10558"/>
    <mergeCell ref="H10559:I10560"/>
    <mergeCell ref="J10559:J10560"/>
    <mergeCell ref="K10559:K10560"/>
    <mergeCell ref="L10559:L10560"/>
    <mergeCell ref="F10561:G10562"/>
    <mergeCell ref="H10561:I10562"/>
    <mergeCell ref="J10561:J10562"/>
    <mergeCell ref="K10561:K10562"/>
    <mergeCell ref="L10561:L10562"/>
    <mergeCell ref="A10540:A10545"/>
    <mergeCell ref="F10540:G10540"/>
    <mergeCell ref="H10540:L10540"/>
    <mergeCell ref="B10541:B10543"/>
    <mergeCell ref="C10541:C10543"/>
    <mergeCell ref="D10541:D10543"/>
    <mergeCell ref="E10541:E10543"/>
    <mergeCell ref="F10541:G10543"/>
    <mergeCell ref="H10541:I10541"/>
    <mergeCell ref="H10542:I10543"/>
    <mergeCell ref="J10542:J10543"/>
    <mergeCell ref="K10542:K10543"/>
    <mergeCell ref="L10542:L10543"/>
    <mergeCell ref="F10544:G10545"/>
    <mergeCell ref="H10544:I10545"/>
    <mergeCell ref="J10544:J10545"/>
    <mergeCell ref="K10544:K10545"/>
    <mergeCell ref="L10544:L10545"/>
    <mergeCell ref="A10546:A10550"/>
    <mergeCell ref="F10546:G10546"/>
    <mergeCell ref="H10546:L10546"/>
    <mergeCell ref="B10547:B10548"/>
    <mergeCell ref="C10547:C10548"/>
    <mergeCell ref="D10547:D10548"/>
    <mergeCell ref="E10547:E10548"/>
    <mergeCell ref="F10547:G10548"/>
    <mergeCell ref="H10547:I10547"/>
    <mergeCell ref="H10548:I10548"/>
    <mergeCell ref="F10549:G10550"/>
    <mergeCell ref="H10549:I10550"/>
    <mergeCell ref="J10549:J10550"/>
    <mergeCell ref="K10549:K10550"/>
    <mergeCell ref="L10549:L10550"/>
    <mergeCell ref="A10529:A10534"/>
    <mergeCell ref="F10529:G10529"/>
    <mergeCell ref="H10529:L10529"/>
    <mergeCell ref="B10530:B10532"/>
    <mergeCell ref="C10530:C10532"/>
    <mergeCell ref="D10530:D10532"/>
    <mergeCell ref="E10530:E10532"/>
    <mergeCell ref="F10530:G10532"/>
    <mergeCell ref="H10530:I10530"/>
    <mergeCell ref="H10531:I10532"/>
    <mergeCell ref="J10531:J10532"/>
    <mergeCell ref="K10531:K10532"/>
    <mergeCell ref="L10531:L10532"/>
    <mergeCell ref="F10533:G10534"/>
    <mergeCell ref="H10533:I10534"/>
    <mergeCell ref="J10533:J10534"/>
    <mergeCell ref="K10533:K10534"/>
    <mergeCell ref="L10533:L10534"/>
    <mergeCell ref="A10535:A10539"/>
    <mergeCell ref="F10535:G10535"/>
    <mergeCell ref="H10535:L10535"/>
    <mergeCell ref="B10536:B10537"/>
    <mergeCell ref="C10536:C10537"/>
    <mergeCell ref="D10536:D10537"/>
    <mergeCell ref="E10536:E10537"/>
    <mergeCell ref="F10536:G10537"/>
    <mergeCell ref="H10536:I10536"/>
    <mergeCell ref="H10537:I10537"/>
    <mergeCell ref="F10538:G10539"/>
    <mergeCell ref="H10538:I10539"/>
    <mergeCell ref="J10538:J10539"/>
    <mergeCell ref="K10538:K10539"/>
    <mergeCell ref="L10538:L10539"/>
    <mergeCell ref="A10518:A10522"/>
    <mergeCell ref="F10518:G10518"/>
    <mergeCell ref="H10518:L10518"/>
    <mergeCell ref="B10519:B10520"/>
    <mergeCell ref="C10519:C10520"/>
    <mergeCell ref="D10519:D10520"/>
    <mergeCell ref="E10519:E10520"/>
    <mergeCell ref="F10519:G10520"/>
    <mergeCell ref="H10519:I10519"/>
    <mergeCell ref="H10520:I10520"/>
    <mergeCell ref="F10521:G10522"/>
    <mergeCell ref="H10521:I10522"/>
    <mergeCell ref="J10521:J10522"/>
    <mergeCell ref="K10521:K10522"/>
    <mergeCell ref="L10521:L10522"/>
    <mergeCell ref="A10523:A10528"/>
    <mergeCell ref="F10523:G10523"/>
    <mergeCell ref="H10523:L10523"/>
    <mergeCell ref="B10524:B10526"/>
    <mergeCell ref="C10524:C10526"/>
    <mergeCell ref="D10524:D10526"/>
    <mergeCell ref="E10524:E10526"/>
    <mergeCell ref="F10524:G10526"/>
    <mergeCell ref="H10524:I10524"/>
    <mergeCell ref="H10525:I10526"/>
    <mergeCell ref="J10525:J10526"/>
    <mergeCell ref="K10525:K10526"/>
    <mergeCell ref="L10525:L10526"/>
    <mergeCell ref="F10527:G10528"/>
    <mergeCell ref="H10527:I10528"/>
    <mergeCell ref="J10527:J10528"/>
    <mergeCell ref="K10527:K10528"/>
    <mergeCell ref="L10527:L10528"/>
    <mergeCell ref="A10506:A10511"/>
    <mergeCell ref="F10506:G10506"/>
    <mergeCell ref="H10506:L10506"/>
    <mergeCell ref="B10507:B10509"/>
    <mergeCell ref="C10507:C10509"/>
    <mergeCell ref="D10507:D10509"/>
    <mergeCell ref="E10507:E10509"/>
    <mergeCell ref="F10507:G10509"/>
    <mergeCell ref="H10507:I10507"/>
    <mergeCell ref="H10508:I10509"/>
    <mergeCell ref="J10508:J10509"/>
    <mergeCell ref="K10508:K10509"/>
    <mergeCell ref="L10508:L10509"/>
    <mergeCell ref="F10510:G10511"/>
    <mergeCell ref="H10510:I10511"/>
    <mergeCell ref="J10510:J10511"/>
    <mergeCell ref="K10510:K10511"/>
    <mergeCell ref="L10510:L10511"/>
    <mergeCell ref="A10512:A10517"/>
    <mergeCell ref="F10512:G10512"/>
    <mergeCell ref="H10512:L10512"/>
    <mergeCell ref="B10513:B10515"/>
    <mergeCell ref="C10513:C10515"/>
    <mergeCell ref="D10513:D10515"/>
    <mergeCell ref="E10513:E10515"/>
    <mergeCell ref="F10513:G10515"/>
    <mergeCell ref="H10513:I10513"/>
    <mergeCell ref="H10514:I10515"/>
    <mergeCell ref="J10514:J10515"/>
    <mergeCell ref="K10514:K10515"/>
    <mergeCell ref="L10514:L10515"/>
    <mergeCell ref="F10516:G10517"/>
    <mergeCell ref="H10516:I10517"/>
    <mergeCell ref="J10516:J10517"/>
    <mergeCell ref="K10516:K10517"/>
    <mergeCell ref="L10516:L10517"/>
    <mergeCell ref="A10495:A10499"/>
    <mergeCell ref="F10495:G10495"/>
    <mergeCell ref="H10495:L10495"/>
    <mergeCell ref="B10496:B10497"/>
    <mergeCell ref="C10496:C10497"/>
    <mergeCell ref="D10496:D10497"/>
    <mergeCell ref="E10496:E10497"/>
    <mergeCell ref="F10496:G10497"/>
    <mergeCell ref="H10496:I10496"/>
    <mergeCell ref="H10497:I10497"/>
    <mergeCell ref="F10498:G10499"/>
    <mergeCell ref="H10498:I10499"/>
    <mergeCell ref="J10498:J10499"/>
    <mergeCell ref="K10498:K10499"/>
    <mergeCell ref="L10498:L10499"/>
    <mergeCell ref="A10500:A10505"/>
    <mergeCell ref="F10500:G10500"/>
    <mergeCell ref="H10500:L10500"/>
    <mergeCell ref="B10501:B10503"/>
    <mergeCell ref="C10501:C10503"/>
    <mergeCell ref="D10501:D10503"/>
    <mergeCell ref="E10501:E10503"/>
    <mergeCell ref="F10501:G10503"/>
    <mergeCell ref="H10501:I10501"/>
    <mergeCell ref="H10502:I10503"/>
    <mergeCell ref="J10502:J10503"/>
    <mergeCell ref="K10502:K10503"/>
    <mergeCell ref="L10502:L10503"/>
    <mergeCell ref="F10504:G10505"/>
    <mergeCell ref="H10504:I10505"/>
    <mergeCell ref="J10504:J10505"/>
    <mergeCell ref="K10504:K10505"/>
    <mergeCell ref="L10504:L10505"/>
    <mergeCell ref="A10479:A10483"/>
    <mergeCell ref="F10479:G10479"/>
    <mergeCell ref="H10479:L10479"/>
    <mergeCell ref="B10480:B10481"/>
    <mergeCell ref="C10480:C10481"/>
    <mergeCell ref="D10480:D10481"/>
    <mergeCell ref="E10480:E10481"/>
    <mergeCell ref="F10480:G10481"/>
    <mergeCell ref="H10480:I10480"/>
    <mergeCell ref="H10481:I10481"/>
    <mergeCell ref="F10482:G10483"/>
    <mergeCell ref="H10482:I10483"/>
    <mergeCell ref="J10482:J10483"/>
    <mergeCell ref="K10482:K10483"/>
    <mergeCell ref="L10482:L10483"/>
    <mergeCell ref="A10484:A10488"/>
    <mergeCell ref="F10484:G10484"/>
    <mergeCell ref="H10484:L10484"/>
    <mergeCell ref="B10485:B10486"/>
    <mergeCell ref="C10485:C10486"/>
    <mergeCell ref="D10485:D10486"/>
    <mergeCell ref="E10485:E10486"/>
    <mergeCell ref="F10485:G10486"/>
    <mergeCell ref="H10485:I10485"/>
    <mergeCell ref="H10486:I10486"/>
    <mergeCell ref="F10487:G10488"/>
    <mergeCell ref="H10487:I10488"/>
    <mergeCell ref="J10487:J10488"/>
    <mergeCell ref="K10487:K10488"/>
    <mergeCell ref="L10487:L10488"/>
    <mergeCell ref="A10489:A10494"/>
    <mergeCell ref="F10489:G10489"/>
    <mergeCell ref="H10489:L10489"/>
    <mergeCell ref="B10490:B10492"/>
    <mergeCell ref="C10490:C10492"/>
    <mergeCell ref="D10490:D10492"/>
    <mergeCell ref="E10490:E10492"/>
    <mergeCell ref="F10490:G10492"/>
    <mergeCell ref="H10490:I10490"/>
    <mergeCell ref="H10491:I10492"/>
    <mergeCell ref="J10491:J10492"/>
    <mergeCell ref="K10491:K10492"/>
    <mergeCell ref="L10491:L10492"/>
    <mergeCell ref="F10493:G10494"/>
    <mergeCell ref="H10493:I10494"/>
    <mergeCell ref="J10493:J10494"/>
    <mergeCell ref="K10493:K10494"/>
    <mergeCell ref="L10493:L10494"/>
    <mergeCell ref="A10467:A10472"/>
    <mergeCell ref="F10467:G10467"/>
    <mergeCell ref="H10467:L10467"/>
    <mergeCell ref="B10468:B10470"/>
    <mergeCell ref="C10468:C10470"/>
    <mergeCell ref="D10468:D10470"/>
    <mergeCell ref="E10468:E10470"/>
    <mergeCell ref="F10468:G10470"/>
    <mergeCell ref="H10468:I10468"/>
    <mergeCell ref="H10469:I10470"/>
    <mergeCell ref="J10469:J10470"/>
    <mergeCell ref="K10469:K10470"/>
    <mergeCell ref="L10469:L10470"/>
    <mergeCell ref="F10471:G10472"/>
    <mergeCell ref="H10471:I10472"/>
    <mergeCell ref="J10471:J10472"/>
    <mergeCell ref="K10471:K10472"/>
    <mergeCell ref="L10471:L10472"/>
    <mergeCell ref="A10473:A10478"/>
    <mergeCell ref="F10473:G10473"/>
    <mergeCell ref="H10473:L10473"/>
    <mergeCell ref="B10474:B10476"/>
    <mergeCell ref="C10474:C10476"/>
    <mergeCell ref="D10474:D10476"/>
    <mergeCell ref="E10474:E10476"/>
    <mergeCell ref="F10474:G10476"/>
    <mergeCell ref="H10474:I10474"/>
    <mergeCell ref="H10475:I10476"/>
    <mergeCell ref="J10475:J10476"/>
    <mergeCell ref="K10475:K10476"/>
    <mergeCell ref="L10475:L10476"/>
    <mergeCell ref="F10477:G10478"/>
    <mergeCell ref="H10477:I10478"/>
    <mergeCell ref="J10477:J10478"/>
    <mergeCell ref="K10477:K10478"/>
    <mergeCell ref="L10477:L10478"/>
    <mergeCell ref="A10452:A10456"/>
    <mergeCell ref="F10452:G10452"/>
    <mergeCell ref="H10452:L10452"/>
    <mergeCell ref="B10453:B10454"/>
    <mergeCell ref="C10453:C10454"/>
    <mergeCell ref="D10453:D10454"/>
    <mergeCell ref="E10453:E10454"/>
    <mergeCell ref="F10453:G10454"/>
    <mergeCell ref="H10453:I10453"/>
    <mergeCell ref="H10454:I10454"/>
    <mergeCell ref="F10455:G10456"/>
    <mergeCell ref="H10455:I10456"/>
    <mergeCell ref="J10455:J10456"/>
    <mergeCell ref="K10455:K10456"/>
    <mergeCell ref="L10455:L10456"/>
    <mergeCell ref="A10457:A10461"/>
    <mergeCell ref="F10457:G10457"/>
    <mergeCell ref="H10457:L10457"/>
    <mergeCell ref="B10458:B10459"/>
    <mergeCell ref="C10458:C10459"/>
    <mergeCell ref="D10458:D10459"/>
    <mergeCell ref="E10458:E10459"/>
    <mergeCell ref="F10458:G10459"/>
    <mergeCell ref="H10458:I10458"/>
    <mergeCell ref="H10459:I10459"/>
    <mergeCell ref="F10460:G10461"/>
    <mergeCell ref="H10460:I10461"/>
    <mergeCell ref="J10460:J10461"/>
    <mergeCell ref="K10460:K10461"/>
    <mergeCell ref="L10460:L10461"/>
    <mergeCell ref="A10462:A10466"/>
    <mergeCell ref="F10462:G10462"/>
    <mergeCell ref="H10462:L10462"/>
    <mergeCell ref="B10463:B10464"/>
    <mergeCell ref="C10463:C10464"/>
    <mergeCell ref="D10463:D10464"/>
    <mergeCell ref="E10463:E10464"/>
    <mergeCell ref="F10463:G10464"/>
    <mergeCell ref="H10463:I10463"/>
    <mergeCell ref="H10464:I10464"/>
    <mergeCell ref="F10465:G10466"/>
    <mergeCell ref="H10465:I10466"/>
    <mergeCell ref="J10465:J10466"/>
    <mergeCell ref="K10465:K10466"/>
    <mergeCell ref="L10465:L10466"/>
    <mergeCell ref="A10441:A10445"/>
    <mergeCell ref="F10441:G10441"/>
    <mergeCell ref="H10441:L10441"/>
    <mergeCell ref="B10442:B10443"/>
    <mergeCell ref="C10442:C10443"/>
    <mergeCell ref="D10442:D10443"/>
    <mergeCell ref="E10442:E10443"/>
    <mergeCell ref="F10442:G10443"/>
    <mergeCell ref="H10442:I10442"/>
    <mergeCell ref="H10443:I10443"/>
    <mergeCell ref="F10444:G10445"/>
    <mergeCell ref="H10444:I10445"/>
    <mergeCell ref="J10444:J10445"/>
    <mergeCell ref="K10444:K10445"/>
    <mergeCell ref="L10444:L10445"/>
    <mergeCell ref="A10446:A10451"/>
    <mergeCell ref="F10446:G10446"/>
    <mergeCell ref="H10446:L10446"/>
    <mergeCell ref="B10447:B10449"/>
    <mergeCell ref="C10447:C10449"/>
    <mergeCell ref="D10447:D10449"/>
    <mergeCell ref="E10447:E10449"/>
    <mergeCell ref="F10447:G10449"/>
    <mergeCell ref="H10447:I10447"/>
    <mergeCell ref="H10448:I10449"/>
    <mergeCell ref="J10448:J10449"/>
    <mergeCell ref="K10448:K10449"/>
    <mergeCell ref="L10448:L10449"/>
    <mergeCell ref="F10450:G10451"/>
    <mergeCell ref="H10450:I10451"/>
    <mergeCell ref="J10450:J10451"/>
    <mergeCell ref="K10450:K10451"/>
    <mergeCell ref="L10450:L10451"/>
    <mergeCell ref="A10426:A10430"/>
    <mergeCell ref="F10426:G10426"/>
    <mergeCell ref="H10426:L10426"/>
    <mergeCell ref="B10427:B10428"/>
    <mergeCell ref="C10427:C10428"/>
    <mergeCell ref="D10427:D10428"/>
    <mergeCell ref="E10427:E10428"/>
    <mergeCell ref="F10427:G10428"/>
    <mergeCell ref="H10427:I10427"/>
    <mergeCell ref="H10428:I10428"/>
    <mergeCell ref="F10429:G10430"/>
    <mergeCell ref="H10429:I10430"/>
    <mergeCell ref="J10429:J10430"/>
    <mergeCell ref="K10429:K10430"/>
    <mergeCell ref="L10429:L10430"/>
    <mergeCell ref="A10431:A10435"/>
    <mergeCell ref="F10431:G10431"/>
    <mergeCell ref="H10431:L10431"/>
    <mergeCell ref="B10432:B10433"/>
    <mergeCell ref="C10432:C10433"/>
    <mergeCell ref="D10432:D10433"/>
    <mergeCell ref="E10432:E10433"/>
    <mergeCell ref="F10432:G10433"/>
    <mergeCell ref="H10432:I10432"/>
    <mergeCell ref="H10433:I10433"/>
    <mergeCell ref="F10434:G10435"/>
    <mergeCell ref="H10434:I10435"/>
    <mergeCell ref="J10434:J10435"/>
    <mergeCell ref="K10434:K10435"/>
    <mergeCell ref="L10434:L10435"/>
    <mergeCell ref="A10436:A10440"/>
    <mergeCell ref="F10436:G10436"/>
    <mergeCell ref="H10436:L10436"/>
    <mergeCell ref="B10437:B10438"/>
    <mergeCell ref="C10437:C10438"/>
    <mergeCell ref="D10437:D10438"/>
    <mergeCell ref="E10437:E10438"/>
    <mergeCell ref="F10437:G10438"/>
    <mergeCell ref="H10437:I10437"/>
    <mergeCell ref="H10438:I10438"/>
    <mergeCell ref="F10439:G10440"/>
    <mergeCell ref="H10439:I10440"/>
    <mergeCell ref="J10439:J10440"/>
    <mergeCell ref="K10439:K10440"/>
    <mergeCell ref="L10439:L10440"/>
    <mergeCell ref="A10414:A10418"/>
    <mergeCell ref="F10414:G10414"/>
    <mergeCell ref="H10414:L10414"/>
    <mergeCell ref="B10415:B10416"/>
    <mergeCell ref="C10415:C10416"/>
    <mergeCell ref="D10415:D10416"/>
    <mergeCell ref="E10415:E10416"/>
    <mergeCell ref="F10415:G10416"/>
    <mergeCell ref="H10415:I10415"/>
    <mergeCell ref="H10416:I10416"/>
    <mergeCell ref="F10417:G10418"/>
    <mergeCell ref="H10417:I10418"/>
    <mergeCell ref="J10417:J10418"/>
    <mergeCell ref="K10417:K10418"/>
    <mergeCell ref="L10417:L10418"/>
    <mergeCell ref="A10419:A10425"/>
    <mergeCell ref="F10419:G10419"/>
    <mergeCell ref="H10419:L10419"/>
    <mergeCell ref="B10420:B10423"/>
    <mergeCell ref="C10420:C10423"/>
    <mergeCell ref="D10420:D10423"/>
    <mergeCell ref="E10420:E10423"/>
    <mergeCell ref="F10420:G10423"/>
    <mergeCell ref="H10420:I10420"/>
    <mergeCell ref="H10421:I10423"/>
    <mergeCell ref="J10421:J10423"/>
    <mergeCell ref="K10421:K10423"/>
    <mergeCell ref="L10421:L10423"/>
    <mergeCell ref="F10424:G10425"/>
    <mergeCell ref="H10424:I10425"/>
    <mergeCell ref="J10424:J10425"/>
    <mergeCell ref="K10424:K10425"/>
    <mergeCell ref="L10424:L10425"/>
    <mergeCell ref="A10399:A10403"/>
    <mergeCell ref="F10399:G10399"/>
    <mergeCell ref="H10399:L10399"/>
    <mergeCell ref="B10400:B10401"/>
    <mergeCell ref="C10400:C10401"/>
    <mergeCell ref="D10400:D10401"/>
    <mergeCell ref="E10400:E10401"/>
    <mergeCell ref="F10400:G10401"/>
    <mergeCell ref="H10400:I10400"/>
    <mergeCell ref="H10401:I10401"/>
    <mergeCell ref="F10402:G10403"/>
    <mergeCell ref="H10402:I10403"/>
    <mergeCell ref="J10402:J10403"/>
    <mergeCell ref="K10402:K10403"/>
    <mergeCell ref="L10402:L10403"/>
    <mergeCell ref="A10404:A10408"/>
    <mergeCell ref="F10404:G10404"/>
    <mergeCell ref="H10404:L10404"/>
    <mergeCell ref="B10405:B10406"/>
    <mergeCell ref="C10405:C10406"/>
    <mergeCell ref="D10405:D10406"/>
    <mergeCell ref="E10405:E10406"/>
    <mergeCell ref="F10405:G10406"/>
    <mergeCell ref="H10405:I10405"/>
    <mergeCell ref="H10406:I10406"/>
    <mergeCell ref="F10407:G10408"/>
    <mergeCell ref="H10407:I10408"/>
    <mergeCell ref="J10407:J10408"/>
    <mergeCell ref="K10407:K10408"/>
    <mergeCell ref="L10407:L10408"/>
    <mergeCell ref="A10409:A10413"/>
    <mergeCell ref="F10409:G10409"/>
    <mergeCell ref="H10409:L10409"/>
    <mergeCell ref="B10410:B10411"/>
    <mergeCell ref="C10410:C10411"/>
    <mergeCell ref="D10410:D10411"/>
    <mergeCell ref="E10410:E10411"/>
    <mergeCell ref="F10410:G10411"/>
    <mergeCell ref="H10410:I10410"/>
    <mergeCell ref="H10411:I10411"/>
    <mergeCell ref="F10412:G10413"/>
    <mergeCell ref="H10412:I10413"/>
    <mergeCell ref="J10412:J10413"/>
    <mergeCell ref="K10412:K10413"/>
    <mergeCell ref="L10412:L10413"/>
    <mergeCell ref="A10384:A10388"/>
    <mergeCell ref="F10384:G10384"/>
    <mergeCell ref="H10384:L10384"/>
    <mergeCell ref="B10385:B10386"/>
    <mergeCell ref="C10385:C10386"/>
    <mergeCell ref="D10385:D10386"/>
    <mergeCell ref="E10385:E10386"/>
    <mergeCell ref="F10385:G10386"/>
    <mergeCell ref="H10385:I10385"/>
    <mergeCell ref="H10386:I10386"/>
    <mergeCell ref="F10387:G10388"/>
    <mergeCell ref="H10387:I10388"/>
    <mergeCell ref="J10387:J10388"/>
    <mergeCell ref="K10387:K10388"/>
    <mergeCell ref="L10387:L10388"/>
    <mergeCell ref="A10389:A10393"/>
    <mergeCell ref="F10389:G10389"/>
    <mergeCell ref="H10389:L10389"/>
    <mergeCell ref="B10390:B10391"/>
    <mergeCell ref="C10390:C10391"/>
    <mergeCell ref="D10390:D10391"/>
    <mergeCell ref="E10390:E10391"/>
    <mergeCell ref="F10390:G10391"/>
    <mergeCell ref="H10390:I10390"/>
    <mergeCell ref="H10391:I10391"/>
    <mergeCell ref="F10392:G10393"/>
    <mergeCell ref="H10392:I10393"/>
    <mergeCell ref="J10392:J10393"/>
    <mergeCell ref="K10392:K10393"/>
    <mergeCell ref="L10392:L10393"/>
    <mergeCell ref="A10394:A10398"/>
    <mergeCell ref="F10394:G10394"/>
    <mergeCell ref="H10394:L10394"/>
    <mergeCell ref="B10395:B10396"/>
    <mergeCell ref="C10395:C10396"/>
    <mergeCell ref="D10395:D10396"/>
    <mergeCell ref="E10395:E10396"/>
    <mergeCell ref="F10395:G10396"/>
    <mergeCell ref="H10395:I10395"/>
    <mergeCell ref="H10396:I10396"/>
    <mergeCell ref="F10397:G10398"/>
    <mergeCell ref="H10397:I10398"/>
    <mergeCell ref="J10397:J10398"/>
    <mergeCell ref="K10397:K10398"/>
    <mergeCell ref="L10397:L10398"/>
    <mergeCell ref="A10372:A10378"/>
    <mergeCell ref="F10372:G10372"/>
    <mergeCell ref="H10372:L10372"/>
    <mergeCell ref="B10373:B10376"/>
    <mergeCell ref="C10373:C10376"/>
    <mergeCell ref="D10373:D10376"/>
    <mergeCell ref="E10373:E10376"/>
    <mergeCell ref="F10373:G10376"/>
    <mergeCell ref="H10373:I10373"/>
    <mergeCell ref="H10374:I10376"/>
    <mergeCell ref="J10374:J10376"/>
    <mergeCell ref="K10374:K10376"/>
    <mergeCell ref="L10374:L10376"/>
    <mergeCell ref="F10377:G10378"/>
    <mergeCell ref="H10377:I10378"/>
    <mergeCell ref="J10377:J10378"/>
    <mergeCell ref="K10377:K10378"/>
    <mergeCell ref="L10377:L10378"/>
    <mergeCell ref="A10379:A10383"/>
    <mergeCell ref="F10379:G10379"/>
    <mergeCell ref="H10379:L10379"/>
    <mergeCell ref="B10380:B10381"/>
    <mergeCell ref="C10380:C10381"/>
    <mergeCell ref="D10380:D10381"/>
    <mergeCell ref="E10380:E10381"/>
    <mergeCell ref="F10380:G10381"/>
    <mergeCell ref="H10380:I10380"/>
    <mergeCell ref="H10381:I10381"/>
    <mergeCell ref="F10382:G10383"/>
    <mergeCell ref="H10382:I10383"/>
    <mergeCell ref="J10382:J10383"/>
    <mergeCell ref="K10382:K10383"/>
    <mergeCell ref="L10382:L10383"/>
    <mergeCell ref="A10357:A10361"/>
    <mergeCell ref="F10357:G10357"/>
    <mergeCell ref="H10357:L10357"/>
    <mergeCell ref="B10358:B10359"/>
    <mergeCell ref="C10358:C10359"/>
    <mergeCell ref="D10358:D10359"/>
    <mergeCell ref="E10358:E10359"/>
    <mergeCell ref="F10358:G10359"/>
    <mergeCell ref="H10358:I10358"/>
    <mergeCell ref="H10359:I10359"/>
    <mergeCell ref="F10360:G10361"/>
    <mergeCell ref="H10360:I10361"/>
    <mergeCell ref="J10360:J10361"/>
    <mergeCell ref="K10360:K10361"/>
    <mergeCell ref="L10360:L10361"/>
    <mergeCell ref="A10362:A10366"/>
    <mergeCell ref="F10362:G10362"/>
    <mergeCell ref="H10362:L10362"/>
    <mergeCell ref="B10363:B10364"/>
    <mergeCell ref="C10363:C10364"/>
    <mergeCell ref="D10363:D10364"/>
    <mergeCell ref="E10363:E10364"/>
    <mergeCell ref="F10363:G10364"/>
    <mergeCell ref="H10363:I10363"/>
    <mergeCell ref="H10364:I10364"/>
    <mergeCell ref="F10365:G10366"/>
    <mergeCell ref="H10365:I10366"/>
    <mergeCell ref="J10365:J10366"/>
    <mergeCell ref="K10365:K10366"/>
    <mergeCell ref="L10365:L10366"/>
    <mergeCell ref="A10367:A10371"/>
    <mergeCell ref="F10367:G10367"/>
    <mergeCell ref="H10367:L10367"/>
    <mergeCell ref="B10368:B10369"/>
    <mergeCell ref="C10368:C10369"/>
    <mergeCell ref="D10368:D10369"/>
    <mergeCell ref="E10368:E10369"/>
    <mergeCell ref="F10368:G10369"/>
    <mergeCell ref="H10368:I10368"/>
    <mergeCell ref="H10369:I10369"/>
    <mergeCell ref="F10370:G10371"/>
    <mergeCell ref="H10370:I10371"/>
    <mergeCell ref="J10370:J10371"/>
    <mergeCell ref="K10370:K10371"/>
    <mergeCell ref="L10370:L10371"/>
    <mergeCell ref="A10342:A10346"/>
    <mergeCell ref="F10342:G10342"/>
    <mergeCell ref="H10342:L10342"/>
    <mergeCell ref="B10343:B10344"/>
    <mergeCell ref="C10343:C10344"/>
    <mergeCell ref="D10343:D10344"/>
    <mergeCell ref="E10343:E10344"/>
    <mergeCell ref="F10343:G10344"/>
    <mergeCell ref="H10343:I10343"/>
    <mergeCell ref="H10344:I10344"/>
    <mergeCell ref="F10345:G10346"/>
    <mergeCell ref="H10345:I10346"/>
    <mergeCell ref="J10345:J10346"/>
    <mergeCell ref="K10345:K10346"/>
    <mergeCell ref="L10345:L10346"/>
    <mergeCell ref="A10347:A10351"/>
    <mergeCell ref="F10347:G10347"/>
    <mergeCell ref="H10347:L10347"/>
    <mergeCell ref="B10348:B10349"/>
    <mergeCell ref="C10348:C10349"/>
    <mergeCell ref="D10348:D10349"/>
    <mergeCell ref="E10348:E10349"/>
    <mergeCell ref="F10348:G10349"/>
    <mergeCell ref="H10348:I10348"/>
    <mergeCell ref="H10349:I10349"/>
    <mergeCell ref="F10350:G10351"/>
    <mergeCell ref="H10350:I10351"/>
    <mergeCell ref="J10350:J10351"/>
    <mergeCell ref="K10350:K10351"/>
    <mergeCell ref="L10350:L10351"/>
    <mergeCell ref="A10352:A10356"/>
    <mergeCell ref="F10352:G10352"/>
    <mergeCell ref="H10352:L10352"/>
    <mergeCell ref="B10353:B10354"/>
    <mergeCell ref="C10353:C10354"/>
    <mergeCell ref="D10353:D10354"/>
    <mergeCell ref="E10353:E10354"/>
    <mergeCell ref="F10353:G10354"/>
    <mergeCell ref="H10353:I10353"/>
    <mergeCell ref="H10354:I10354"/>
    <mergeCell ref="F10355:G10356"/>
    <mergeCell ref="H10355:I10356"/>
    <mergeCell ref="J10355:J10356"/>
    <mergeCell ref="K10355:K10356"/>
    <mergeCell ref="L10355:L10356"/>
    <mergeCell ref="A10331:A10335"/>
    <mergeCell ref="F10331:G10331"/>
    <mergeCell ref="H10331:L10331"/>
    <mergeCell ref="B10332:B10333"/>
    <mergeCell ref="C10332:C10333"/>
    <mergeCell ref="D10332:D10333"/>
    <mergeCell ref="E10332:E10333"/>
    <mergeCell ref="F10332:G10333"/>
    <mergeCell ref="H10332:I10332"/>
    <mergeCell ref="H10333:I10333"/>
    <mergeCell ref="F10334:G10335"/>
    <mergeCell ref="H10334:I10335"/>
    <mergeCell ref="J10334:J10335"/>
    <mergeCell ref="K10334:K10335"/>
    <mergeCell ref="L10334:L10335"/>
    <mergeCell ref="A10336:A10341"/>
    <mergeCell ref="F10336:G10336"/>
    <mergeCell ref="H10336:L10336"/>
    <mergeCell ref="B10337:B10339"/>
    <mergeCell ref="C10337:C10339"/>
    <mergeCell ref="D10337:D10339"/>
    <mergeCell ref="E10337:E10339"/>
    <mergeCell ref="F10337:G10339"/>
    <mergeCell ref="H10337:I10337"/>
    <mergeCell ref="H10338:I10339"/>
    <mergeCell ref="J10338:J10339"/>
    <mergeCell ref="K10338:K10339"/>
    <mergeCell ref="L10338:L10339"/>
    <mergeCell ref="F10340:G10341"/>
    <mergeCell ref="H10340:I10341"/>
    <mergeCell ref="J10340:J10341"/>
    <mergeCell ref="K10340:K10341"/>
    <mergeCell ref="L10340:L10341"/>
    <mergeCell ref="A10319:A10324"/>
    <mergeCell ref="F10319:G10319"/>
    <mergeCell ref="H10319:L10319"/>
    <mergeCell ref="B10320:B10322"/>
    <mergeCell ref="C10320:C10322"/>
    <mergeCell ref="D10320:D10322"/>
    <mergeCell ref="E10320:E10322"/>
    <mergeCell ref="F10320:G10322"/>
    <mergeCell ref="H10320:I10320"/>
    <mergeCell ref="H10321:I10322"/>
    <mergeCell ref="J10321:J10322"/>
    <mergeCell ref="K10321:K10322"/>
    <mergeCell ref="L10321:L10322"/>
    <mergeCell ref="F10323:G10324"/>
    <mergeCell ref="H10323:I10324"/>
    <mergeCell ref="J10323:J10324"/>
    <mergeCell ref="K10323:K10324"/>
    <mergeCell ref="L10323:L10324"/>
    <mergeCell ref="A10325:A10330"/>
    <mergeCell ref="F10325:G10325"/>
    <mergeCell ref="H10325:L10325"/>
    <mergeCell ref="B10326:B10328"/>
    <mergeCell ref="C10326:C10328"/>
    <mergeCell ref="D10326:D10328"/>
    <mergeCell ref="E10326:E10328"/>
    <mergeCell ref="F10326:G10328"/>
    <mergeCell ref="H10326:I10326"/>
    <mergeCell ref="H10327:I10328"/>
    <mergeCell ref="J10327:J10328"/>
    <mergeCell ref="K10327:K10328"/>
    <mergeCell ref="L10327:L10328"/>
    <mergeCell ref="F10329:G10330"/>
    <mergeCell ref="H10329:I10330"/>
    <mergeCell ref="J10329:J10330"/>
    <mergeCell ref="K10329:K10330"/>
    <mergeCell ref="L10329:L10330"/>
    <mergeCell ref="A10303:A10307"/>
    <mergeCell ref="F10303:G10303"/>
    <mergeCell ref="H10303:L10303"/>
    <mergeCell ref="B10304:B10305"/>
    <mergeCell ref="C10304:C10305"/>
    <mergeCell ref="D10304:D10305"/>
    <mergeCell ref="E10304:E10305"/>
    <mergeCell ref="F10304:G10305"/>
    <mergeCell ref="H10304:I10304"/>
    <mergeCell ref="H10305:I10305"/>
    <mergeCell ref="F10306:G10307"/>
    <mergeCell ref="H10306:I10307"/>
    <mergeCell ref="J10306:J10307"/>
    <mergeCell ref="K10306:K10307"/>
    <mergeCell ref="L10306:L10307"/>
    <mergeCell ref="A10308:A10312"/>
    <mergeCell ref="F10308:G10308"/>
    <mergeCell ref="H10308:L10308"/>
    <mergeCell ref="B10309:B10310"/>
    <mergeCell ref="C10309:C10310"/>
    <mergeCell ref="D10309:D10310"/>
    <mergeCell ref="E10309:E10310"/>
    <mergeCell ref="F10309:G10310"/>
    <mergeCell ref="H10309:I10309"/>
    <mergeCell ref="H10310:I10310"/>
    <mergeCell ref="F10311:G10312"/>
    <mergeCell ref="H10311:I10312"/>
    <mergeCell ref="J10311:J10312"/>
    <mergeCell ref="K10311:K10312"/>
    <mergeCell ref="L10311:L10312"/>
    <mergeCell ref="A10313:A10318"/>
    <mergeCell ref="F10313:G10313"/>
    <mergeCell ref="H10313:L10313"/>
    <mergeCell ref="B10314:B10316"/>
    <mergeCell ref="C10314:C10316"/>
    <mergeCell ref="D10314:D10316"/>
    <mergeCell ref="E10314:E10316"/>
    <mergeCell ref="F10314:G10316"/>
    <mergeCell ref="H10314:I10314"/>
    <mergeCell ref="H10315:I10316"/>
    <mergeCell ref="J10315:J10316"/>
    <mergeCell ref="K10315:K10316"/>
    <mergeCell ref="L10315:L10316"/>
    <mergeCell ref="F10317:G10318"/>
    <mergeCell ref="H10317:I10318"/>
    <mergeCell ref="J10317:J10318"/>
    <mergeCell ref="K10317:K10318"/>
    <mergeCell ref="L10317:L10318"/>
    <mergeCell ref="A10292:A10296"/>
    <mergeCell ref="F10292:G10292"/>
    <mergeCell ref="H10292:L10292"/>
    <mergeCell ref="B10293:B10294"/>
    <mergeCell ref="C10293:C10294"/>
    <mergeCell ref="D10293:D10294"/>
    <mergeCell ref="E10293:E10294"/>
    <mergeCell ref="F10293:G10294"/>
    <mergeCell ref="H10293:I10293"/>
    <mergeCell ref="H10294:I10294"/>
    <mergeCell ref="F10295:G10296"/>
    <mergeCell ref="H10295:I10296"/>
    <mergeCell ref="J10295:J10296"/>
    <mergeCell ref="K10295:K10296"/>
    <mergeCell ref="L10295:L10296"/>
    <mergeCell ref="A10297:A10302"/>
    <mergeCell ref="F10297:G10297"/>
    <mergeCell ref="H10297:L10297"/>
    <mergeCell ref="B10298:B10300"/>
    <mergeCell ref="C10298:C10300"/>
    <mergeCell ref="D10298:D10300"/>
    <mergeCell ref="E10298:E10300"/>
    <mergeCell ref="F10298:G10300"/>
    <mergeCell ref="H10298:I10298"/>
    <mergeCell ref="H10299:I10300"/>
    <mergeCell ref="J10299:J10300"/>
    <mergeCell ref="K10299:K10300"/>
    <mergeCell ref="L10299:L10300"/>
    <mergeCell ref="F10301:G10302"/>
    <mergeCell ref="H10301:I10302"/>
    <mergeCell ref="J10301:J10302"/>
    <mergeCell ref="K10301:K10302"/>
    <mergeCell ref="L10301:L10302"/>
    <mergeCell ref="A10281:A10286"/>
    <mergeCell ref="F10281:G10281"/>
    <mergeCell ref="H10281:L10281"/>
    <mergeCell ref="B10282:B10284"/>
    <mergeCell ref="C10282:C10284"/>
    <mergeCell ref="D10282:D10284"/>
    <mergeCell ref="E10282:E10284"/>
    <mergeCell ref="F10282:G10284"/>
    <mergeCell ref="H10282:I10282"/>
    <mergeCell ref="H10283:I10284"/>
    <mergeCell ref="J10283:J10284"/>
    <mergeCell ref="K10283:K10284"/>
    <mergeCell ref="L10283:L10284"/>
    <mergeCell ref="F10285:G10286"/>
    <mergeCell ref="H10285:I10286"/>
    <mergeCell ref="J10285:J10286"/>
    <mergeCell ref="K10285:K10286"/>
    <mergeCell ref="L10285:L10286"/>
    <mergeCell ref="A10287:A10291"/>
    <mergeCell ref="F10287:G10287"/>
    <mergeCell ref="H10287:L10287"/>
    <mergeCell ref="B10288:B10289"/>
    <mergeCell ref="C10288:C10289"/>
    <mergeCell ref="D10288:D10289"/>
    <mergeCell ref="E10288:E10289"/>
    <mergeCell ref="F10288:G10289"/>
    <mergeCell ref="H10288:I10288"/>
    <mergeCell ref="H10289:I10289"/>
    <mergeCell ref="F10290:G10291"/>
    <mergeCell ref="H10290:I10291"/>
    <mergeCell ref="J10290:J10291"/>
    <mergeCell ref="K10290:K10291"/>
    <mergeCell ref="L10290:L10291"/>
    <mergeCell ref="A10266:A10270"/>
    <mergeCell ref="F10266:G10266"/>
    <mergeCell ref="H10266:L10266"/>
    <mergeCell ref="B10267:B10268"/>
    <mergeCell ref="C10267:C10268"/>
    <mergeCell ref="D10267:D10268"/>
    <mergeCell ref="E10267:E10268"/>
    <mergeCell ref="F10267:G10268"/>
    <mergeCell ref="H10267:I10267"/>
    <mergeCell ref="H10268:I10268"/>
    <mergeCell ref="F10269:G10270"/>
    <mergeCell ref="H10269:I10270"/>
    <mergeCell ref="J10269:J10270"/>
    <mergeCell ref="K10269:K10270"/>
    <mergeCell ref="L10269:L10270"/>
    <mergeCell ref="A10271:A10275"/>
    <mergeCell ref="F10271:G10271"/>
    <mergeCell ref="H10271:L10271"/>
    <mergeCell ref="B10272:B10273"/>
    <mergeCell ref="C10272:C10273"/>
    <mergeCell ref="D10272:D10273"/>
    <mergeCell ref="E10272:E10273"/>
    <mergeCell ref="F10272:G10273"/>
    <mergeCell ref="H10272:I10272"/>
    <mergeCell ref="H10273:I10273"/>
    <mergeCell ref="F10274:G10275"/>
    <mergeCell ref="H10274:I10275"/>
    <mergeCell ref="J10274:J10275"/>
    <mergeCell ref="K10274:K10275"/>
    <mergeCell ref="L10274:L10275"/>
    <mergeCell ref="A10276:A10280"/>
    <mergeCell ref="F10276:G10276"/>
    <mergeCell ref="H10276:L10276"/>
    <mergeCell ref="B10277:B10278"/>
    <mergeCell ref="C10277:C10278"/>
    <mergeCell ref="D10277:D10278"/>
    <mergeCell ref="E10277:E10278"/>
    <mergeCell ref="F10277:G10278"/>
    <mergeCell ref="H10277:I10277"/>
    <mergeCell ref="H10278:I10278"/>
    <mergeCell ref="F10279:G10280"/>
    <mergeCell ref="H10279:I10280"/>
    <mergeCell ref="J10279:J10280"/>
    <mergeCell ref="K10279:K10280"/>
    <mergeCell ref="L10279:L10280"/>
    <mergeCell ref="A10250:A10254"/>
    <mergeCell ref="F10250:G10250"/>
    <mergeCell ref="H10250:L10250"/>
    <mergeCell ref="B10251:B10252"/>
    <mergeCell ref="C10251:C10252"/>
    <mergeCell ref="D10251:D10252"/>
    <mergeCell ref="E10251:E10252"/>
    <mergeCell ref="F10251:G10252"/>
    <mergeCell ref="H10251:I10251"/>
    <mergeCell ref="H10252:I10252"/>
    <mergeCell ref="F10253:G10254"/>
    <mergeCell ref="H10253:I10254"/>
    <mergeCell ref="J10253:J10254"/>
    <mergeCell ref="K10253:K10254"/>
    <mergeCell ref="L10253:L10254"/>
    <mergeCell ref="A10255:A10259"/>
    <mergeCell ref="F10255:G10255"/>
    <mergeCell ref="H10255:L10255"/>
    <mergeCell ref="B10256:B10257"/>
    <mergeCell ref="C10256:C10257"/>
    <mergeCell ref="D10256:D10257"/>
    <mergeCell ref="E10256:E10257"/>
    <mergeCell ref="F10256:G10257"/>
    <mergeCell ref="H10256:I10256"/>
    <mergeCell ref="H10257:I10257"/>
    <mergeCell ref="F10258:G10259"/>
    <mergeCell ref="H10258:I10259"/>
    <mergeCell ref="J10258:J10259"/>
    <mergeCell ref="K10258:K10259"/>
    <mergeCell ref="L10258:L10259"/>
    <mergeCell ref="A10260:A10265"/>
    <mergeCell ref="F10260:G10260"/>
    <mergeCell ref="H10260:L10260"/>
    <mergeCell ref="B10261:B10263"/>
    <mergeCell ref="C10261:C10263"/>
    <mergeCell ref="D10261:D10263"/>
    <mergeCell ref="E10261:E10263"/>
    <mergeCell ref="F10261:G10263"/>
    <mergeCell ref="H10261:I10261"/>
    <mergeCell ref="H10262:I10263"/>
    <mergeCell ref="J10262:J10263"/>
    <mergeCell ref="K10262:K10263"/>
    <mergeCell ref="L10262:L10263"/>
    <mergeCell ref="F10264:G10265"/>
    <mergeCell ref="H10264:I10265"/>
    <mergeCell ref="J10264:J10265"/>
    <mergeCell ref="K10264:K10265"/>
    <mergeCell ref="L10264:L10265"/>
    <mergeCell ref="A10238:A10244"/>
    <mergeCell ref="F10238:G10238"/>
    <mergeCell ref="H10238:L10238"/>
    <mergeCell ref="B10239:B10242"/>
    <mergeCell ref="C10239:C10242"/>
    <mergeCell ref="D10239:D10242"/>
    <mergeCell ref="E10239:E10242"/>
    <mergeCell ref="F10239:G10242"/>
    <mergeCell ref="H10239:I10239"/>
    <mergeCell ref="H10240:I10242"/>
    <mergeCell ref="J10240:J10242"/>
    <mergeCell ref="K10240:K10242"/>
    <mergeCell ref="L10240:L10242"/>
    <mergeCell ref="F10243:G10244"/>
    <mergeCell ref="H10243:I10244"/>
    <mergeCell ref="J10243:J10244"/>
    <mergeCell ref="K10243:K10244"/>
    <mergeCell ref="L10243:L10244"/>
    <mergeCell ref="A10245:A10249"/>
    <mergeCell ref="F10245:G10245"/>
    <mergeCell ref="H10245:L10245"/>
    <mergeCell ref="B10246:B10247"/>
    <mergeCell ref="C10246:C10247"/>
    <mergeCell ref="D10246:D10247"/>
    <mergeCell ref="E10246:E10247"/>
    <mergeCell ref="F10246:G10247"/>
    <mergeCell ref="H10246:I10246"/>
    <mergeCell ref="H10247:I10247"/>
    <mergeCell ref="F10248:G10249"/>
    <mergeCell ref="H10248:I10249"/>
    <mergeCell ref="J10248:J10249"/>
    <mergeCell ref="K10248:K10249"/>
    <mergeCell ref="L10248:L10249"/>
    <mergeCell ref="A10226:A10231"/>
    <mergeCell ref="F10226:G10226"/>
    <mergeCell ref="H10226:L10226"/>
    <mergeCell ref="B10227:B10229"/>
    <mergeCell ref="C10227:C10229"/>
    <mergeCell ref="D10227:D10229"/>
    <mergeCell ref="E10227:E10229"/>
    <mergeCell ref="F10227:G10229"/>
    <mergeCell ref="H10227:I10227"/>
    <mergeCell ref="H10228:I10229"/>
    <mergeCell ref="J10228:J10229"/>
    <mergeCell ref="K10228:K10229"/>
    <mergeCell ref="L10228:L10229"/>
    <mergeCell ref="F10230:G10231"/>
    <mergeCell ref="H10230:I10231"/>
    <mergeCell ref="J10230:J10231"/>
    <mergeCell ref="K10230:K10231"/>
    <mergeCell ref="L10230:L10231"/>
    <mergeCell ref="A10232:A10237"/>
    <mergeCell ref="F10232:G10232"/>
    <mergeCell ref="H10232:L10232"/>
    <mergeCell ref="B10233:B10235"/>
    <mergeCell ref="C10233:C10235"/>
    <mergeCell ref="D10233:D10235"/>
    <mergeCell ref="E10233:E10235"/>
    <mergeCell ref="F10233:G10235"/>
    <mergeCell ref="H10233:I10233"/>
    <mergeCell ref="H10234:I10235"/>
    <mergeCell ref="J10234:J10235"/>
    <mergeCell ref="K10234:K10235"/>
    <mergeCell ref="L10234:L10235"/>
    <mergeCell ref="F10236:G10237"/>
    <mergeCell ref="H10236:I10237"/>
    <mergeCell ref="J10236:J10237"/>
    <mergeCell ref="K10236:K10237"/>
    <mergeCell ref="L10236:L10237"/>
    <mergeCell ref="A10215:A10219"/>
    <mergeCell ref="F10215:G10215"/>
    <mergeCell ref="H10215:L10215"/>
    <mergeCell ref="B10216:B10217"/>
    <mergeCell ref="C10216:C10217"/>
    <mergeCell ref="D10216:D10217"/>
    <mergeCell ref="E10216:E10217"/>
    <mergeCell ref="F10216:G10217"/>
    <mergeCell ref="H10216:I10216"/>
    <mergeCell ref="H10217:I10217"/>
    <mergeCell ref="F10218:G10219"/>
    <mergeCell ref="H10218:I10219"/>
    <mergeCell ref="J10218:J10219"/>
    <mergeCell ref="K10218:K10219"/>
    <mergeCell ref="L10218:L10219"/>
    <mergeCell ref="A10220:A10225"/>
    <mergeCell ref="F10220:G10220"/>
    <mergeCell ref="H10220:L10220"/>
    <mergeCell ref="B10221:B10223"/>
    <mergeCell ref="C10221:C10223"/>
    <mergeCell ref="D10221:D10223"/>
    <mergeCell ref="E10221:E10223"/>
    <mergeCell ref="F10221:G10223"/>
    <mergeCell ref="H10221:I10221"/>
    <mergeCell ref="H10222:I10223"/>
    <mergeCell ref="J10222:J10223"/>
    <mergeCell ref="K10222:K10223"/>
    <mergeCell ref="L10222:L10223"/>
    <mergeCell ref="F10224:G10225"/>
    <mergeCell ref="H10224:I10225"/>
    <mergeCell ref="J10224:J10225"/>
    <mergeCell ref="K10224:K10225"/>
    <mergeCell ref="L10224:L10225"/>
    <mergeCell ref="A10204:A10209"/>
    <mergeCell ref="F10204:G10204"/>
    <mergeCell ref="H10204:L10204"/>
    <mergeCell ref="B10205:B10207"/>
    <mergeCell ref="C10205:C10207"/>
    <mergeCell ref="D10205:D10207"/>
    <mergeCell ref="E10205:E10207"/>
    <mergeCell ref="F10205:G10207"/>
    <mergeCell ref="H10205:I10205"/>
    <mergeCell ref="H10206:I10207"/>
    <mergeCell ref="J10206:J10207"/>
    <mergeCell ref="K10206:K10207"/>
    <mergeCell ref="L10206:L10207"/>
    <mergeCell ref="F10208:G10209"/>
    <mergeCell ref="H10208:I10209"/>
    <mergeCell ref="J10208:J10209"/>
    <mergeCell ref="K10208:K10209"/>
    <mergeCell ref="L10208:L10209"/>
    <mergeCell ref="A10210:A10214"/>
    <mergeCell ref="F10210:G10210"/>
    <mergeCell ref="H10210:L10210"/>
    <mergeCell ref="B10211:B10212"/>
    <mergeCell ref="C10211:C10212"/>
    <mergeCell ref="D10211:D10212"/>
    <mergeCell ref="E10211:E10212"/>
    <mergeCell ref="F10211:G10212"/>
    <mergeCell ref="H10211:I10211"/>
    <mergeCell ref="H10212:I10212"/>
    <mergeCell ref="F10213:G10214"/>
    <mergeCell ref="H10213:I10214"/>
    <mergeCell ref="J10213:J10214"/>
    <mergeCell ref="K10213:K10214"/>
    <mergeCell ref="L10213:L10214"/>
    <mergeCell ref="A10192:A10197"/>
    <mergeCell ref="F10192:G10192"/>
    <mergeCell ref="H10192:L10192"/>
    <mergeCell ref="B10193:B10195"/>
    <mergeCell ref="C10193:C10195"/>
    <mergeCell ref="D10193:D10195"/>
    <mergeCell ref="E10193:E10195"/>
    <mergeCell ref="F10193:G10195"/>
    <mergeCell ref="H10193:I10193"/>
    <mergeCell ref="H10194:I10195"/>
    <mergeCell ref="J10194:J10195"/>
    <mergeCell ref="K10194:K10195"/>
    <mergeCell ref="L10194:L10195"/>
    <mergeCell ref="F10196:G10197"/>
    <mergeCell ref="H10196:I10197"/>
    <mergeCell ref="J10196:J10197"/>
    <mergeCell ref="K10196:K10197"/>
    <mergeCell ref="L10196:L10197"/>
    <mergeCell ref="A10198:A10203"/>
    <mergeCell ref="F10198:G10198"/>
    <mergeCell ref="H10198:L10198"/>
    <mergeCell ref="B10199:B10201"/>
    <mergeCell ref="C10199:C10201"/>
    <mergeCell ref="D10199:D10201"/>
    <mergeCell ref="E10199:E10201"/>
    <mergeCell ref="F10199:G10201"/>
    <mergeCell ref="H10199:I10199"/>
    <mergeCell ref="H10200:I10201"/>
    <mergeCell ref="J10200:J10201"/>
    <mergeCell ref="K10200:K10201"/>
    <mergeCell ref="L10200:L10201"/>
    <mergeCell ref="F10202:G10203"/>
    <mergeCell ref="H10202:I10203"/>
    <mergeCell ref="J10202:J10203"/>
    <mergeCell ref="K10202:K10203"/>
    <mergeCell ref="L10202:L10203"/>
    <mergeCell ref="A10176:A10180"/>
    <mergeCell ref="F10176:G10176"/>
    <mergeCell ref="H10176:L10176"/>
    <mergeCell ref="B10177:B10178"/>
    <mergeCell ref="C10177:C10178"/>
    <mergeCell ref="D10177:D10178"/>
    <mergeCell ref="E10177:E10178"/>
    <mergeCell ref="F10177:G10178"/>
    <mergeCell ref="H10177:I10177"/>
    <mergeCell ref="H10178:I10178"/>
    <mergeCell ref="F10179:G10180"/>
    <mergeCell ref="H10179:I10180"/>
    <mergeCell ref="J10179:J10180"/>
    <mergeCell ref="K10179:K10180"/>
    <mergeCell ref="L10179:L10180"/>
    <mergeCell ref="A10181:A10185"/>
    <mergeCell ref="F10181:G10181"/>
    <mergeCell ref="H10181:L10181"/>
    <mergeCell ref="B10182:B10183"/>
    <mergeCell ref="C10182:C10183"/>
    <mergeCell ref="D10182:D10183"/>
    <mergeCell ref="E10182:E10183"/>
    <mergeCell ref="F10182:G10183"/>
    <mergeCell ref="H10182:I10182"/>
    <mergeCell ref="H10183:I10183"/>
    <mergeCell ref="F10184:G10185"/>
    <mergeCell ref="H10184:I10185"/>
    <mergeCell ref="J10184:J10185"/>
    <mergeCell ref="K10184:K10185"/>
    <mergeCell ref="L10184:L10185"/>
    <mergeCell ref="A10186:A10191"/>
    <mergeCell ref="F10186:G10186"/>
    <mergeCell ref="H10186:L10186"/>
    <mergeCell ref="B10187:B10189"/>
    <mergeCell ref="C10187:C10189"/>
    <mergeCell ref="D10187:D10189"/>
    <mergeCell ref="E10187:E10189"/>
    <mergeCell ref="F10187:G10189"/>
    <mergeCell ref="H10187:I10187"/>
    <mergeCell ref="H10188:I10189"/>
    <mergeCell ref="J10188:J10189"/>
    <mergeCell ref="K10188:K10189"/>
    <mergeCell ref="L10188:L10189"/>
    <mergeCell ref="F10190:G10191"/>
    <mergeCell ref="H10190:I10191"/>
    <mergeCell ref="J10190:J10191"/>
    <mergeCell ref="K10190:K10191"/>
    <mergeCell ref="L10190:L10191"/>
    <mergeCell ref="A10161:A10165"/>
    <mergeCell ref="F10161:G10161"/>
    <mergeCell ref="H10161:L10161"/>
    <mergeCell ref="B10162:B10163"/>
    <mergeCell ref="C10162:C10163"/>
    <mergeCell ref="D10162:D10163"/>
    <mergeCell ref="E10162:E10163"/>
    <mergeCell ref="F10162:G10163"/>
    <mergeCell ref="H10162:I10162"/>
    <mergeCell ref="H10163:I10163"/>
    <mergeCell ref="F10164:G10165"/>
    <mergeCell ref="H10164:I10165"/>
    <mergeCell ref="J10164:J10165"/>
    <mergeCell ref="K10164:K10165"/>
    <mergeCell ref="L10164:L10165"/>
    <mergeCell ref="A10166:A10170"/>
    <mergeCell ref="F10166:G10166"/>
    <mergeCell ref="H10166:L10166"/>
    <mergeCell ref="B10167:B10168"/>
    <mergeCell ref="C10167:C10168"/>
    <mergeCell ref="D10167:D10168"/>
    <mergeCell ref="E10167:E10168"/>
    <mergeCell ref="F10167:G10168"/>
    <mergeCell ref="H10167:I10167"/>
    <mergeCell ref="H10168:I10168"/>
    <mergeCell ref="F10169:G10170"/>
    <mergeCell ref="H10169:I10170"/>
    <mergeCell ref="J10169:J10170"/>
    <mergeCell ref="K10169:K10170"/>
    <mergeCell ref="L10169:L10170"/>
    <mergeCell ref="A10171:A10175"/>
    <mergeCell ref="F10171:G10171"/>
    <mergeCell ref="H10171:L10171"/>
    <mergeCell ref="B10172:B10173"/>
    <mergeCell ref="C10172:C10173"/>
    <mergeCell ref="D10172:D10173"/>
    <mergeCell ref="E10172:E10173"/>
    <mergeCell ref="F10172:G10173"/>
    <mergeCell ref="H10172:I10172"/>
    <mergeCell ref="H10173:I10173"/>
    <mergeCell ref="F10174:G10175"/>
    <mergeCell ref="H10174:I10175"/>
    <mergeCell ref="J10174:J10175"/>
    <mergeCell ref="K10174:K10175"/>
    <mergeCell ref="L10174:L10175"/>
    <mergeCell ref="A10146:A10150"/>
    <mergeCell ref="F10146:G10146"/>
    <mergeCell ref="H10146:L10146"/>
    <mergeCell ref="B10147:B10148"/>
    <mergeCell ref="C10147:C10148"/>
    <mergeCell ref="D10147:D10148"/>
    <mergeCell ref="E10147:E10148"/>
    <mergeCell ref="F10147:G10148"/>
    <mergeCell ref="H10147:I10147"/>
    <mergeCell ref="H10148:I10148"/>
    <mergeCell ref="F10149:G10150"/>
    <mergeCell ref="H10149:I10150"/>
    <mergeCell ref="J10149:J10150"/>
    <mergeCell ref="K10149:K10150"/>
    <mergeCell ref="L10149:L10150"/>
    <mergeCell ref="A10151:A10155"/>
    <mergeCell ref="F10151:G10151"/>
    <mergeCell ref="H10151:L10151"/>
    <mergeCell ref="B10152:B10153"/>
    <mergeCell ref="C10152:C10153"/>
    <mergeCell ref="D10152:D10153"/>
    <mergeCell ref="E10152:E10153"/>
    <mergeCell ref="F10152:G10153"/>
    <mergeCell ref="H10152:I10152"/>
    <mergeCell ref="H10153:I10153"/>
    <mergeCell ref="F10154:G10155"/>
    <mergeCell ref="H10154:I10155"/>
    <mergeCell ref="J10154:J10155"/>
    <mergeCell ref="K10154:K10155"/>
    <mergeCell ref="L10154:L10155"/>
    <mergeCell ref="A10156:A10160"/>
    <mergeCell ref="F10156:G10156"/>
    <mergeCell ref="H10156:L10156"/>
    <mergeCell ref="B10157:B10158"/>
    <mergeCell ref="C10157:C10158"/>
    <mergeCell ref="D10157:D10158"/>
    <mergeCell ref="E10157:E10158"/>
    <mergeCell ref="F10157:G10158"/>
    <mergeCell ref="H10157:I10157"/>
    <mergeCell ref="H10158:I10158"/>
    <mergeCell ref="F10159:G10160"/>
    <mergeCell ref="H10159:I10160"/>
    <mergeCell ref="J10159:J10160"/>
    <mergeCell ref="K10159:K10160"/>
    <mergeCell ref="L10159:L10160"/>
    <mergeCell ref="A10131:A10135"/>
    <mergeCell ref="F10131:G10131"/>
    <mergeCell ref="H10131:L10131"/>
    <mergeCell ref="B10132:B10133"/>
    <mergeCell ref="C10132:C10133"/>
    <mergeCell ref="D10132:D10133"/>
    <mergeCell ref="E10132:E10133"/>
    <mergeCell ref="F10132:G10133"/>
    <mergeCell ref="H10132:I10132"/>
    <mergeCell ref="H10133:I10133"/>
    <mergeCell ref="F10134:G10135"/>
    <mergeCell ref="H10134:I10135"/>
    <mergeCell ref="J10134:J10135"/>
    <mergeCell ref="K10134:K10135"/>
    <mergeCell ref="L10134:L10135"/>
    <mergeCell ref="A10136:A10140"/>
    <mergeCell ref="F10136:G10136"/>
    <mergeCell ref="H10136:L10136"/>
    <mergeCell ref="B10137:B10138"/>
    <mergeCell ref="C10137:C10138"/>
    <mergeCell ref="D10137:D10138"/>
    <mergeCell ref="E10137:E10138"/>
    <mergeCell ref="F10137:G10138"/>
    <mergeCell ref="H10137:I10137"/>
    <mergeCell ref="H10138:I10138"/>
    <mergeCell ref="F10139:G10140"/>
    <mergeCell ref="H10139:I10140"/>
    <mergeCell ref="J10139:J10140"/>
    <mergeCell ref="K10139:K10140"/>
    <mergeCell ref="L10139:L10140"/>
    <mergeCell ref="A10141:A10145"/>
    <mergeCell ref="F10141:G10141"/>
    <mergeCell ref="H10141:L10141"/>
    <mergeCell ref="B10142:B10143"/>
    <mergeCell ref="C10142:C10143"/>
    <mergeCell ref="D10142:D10143"/>
    <mergeCell ref="E10142:E10143"/>
    <mergeCell ref="F10142:G10143"/>
    <mergeCell ref="H10142:I10142"/>
    <mergeCell ref="H10143:I10143"/>
    <mergeCell ref="F10144:G10145"/>
    <mergeCell ref="H10144:I10145"/>
    <mergeCell ref="J10144:J10145"/>
    <mergeCell ref="K10144:K10145"/>
    <mergeCell ref="L10144:L10145"/>
    <mergeCell ref="A10116:A10120"/>
    <mergeCell ref="F10116:G10116"/>
    <mergeCell ref="H10116:L10116"/>
    <mergeCell ref="B10117:B10118"/>
    <mergeCell ref="C10117:C10118"/>
    <mergeCell ref="D10117:D10118"/>
    <mergeCell ref="E10117:E10118"/>
    <mergeCell ref="F10117:G10118"/>
    <mergeCell ref="H10117:I10117"/>
    <mergeCell ref="H10118:I10118"/>
    <mergeCell ref="F10119:G10120"/>
    <mergeCell ref="H10119:I10120"/>
    <mergeCell ref="J10119:J10120"/>
    <mergeCell ref="K10119:K10120"/>
    <mergeCell ref="L10119:L10120"/>
    <mergeCell ref="A10121:A10125"/>
    <mergeCell ref="F10121:G10121"/>
    <mergeCell ref="H10121:L10121"/>
    <mergeCell ref="B10122:B10123"/>
    <mergeCell ref="C10122:C10123"/>
    <mergeCell ref="D10122:D10123"/>
    <mergeCell ref="E10122:E10123"/>
    <mergeCell ref="F10122:G10123"/>
    <mergeCell ref="H10122:I10122"/>
    <mergeCell ref="H10123:I10123"/>
    <mergeCell ref="F10124:G10125"/>
    <mergeCell ref="H10124:I10125"/>
    <mergeCell ref="J10124:J10125"/>
    <mergeCell ref="K10124:K10125"/>
    <mergeCell ref="L10124:L10125"/>
    <mergeCell ref="A10126:A10130"/>
    <mergeCell ref="F10126:G10126"/>
    <mergeCell ref="H10126:L10126"/>
    <mergeCell ref="B10127:B10128"/>
    <mergeCell ref="C10127:C10128"/>
    <mergeCell ref="D10127:D10128"/>
    <mergeCell ref="E10127:E10128"/>
    <mergeCell ref="F10127:G10128"/>
    <mergeCell ref="H10127:I10127"/>
    <mergeCell ref="H10128:I10128"/>
    <mergeCell ref="F10129:G10130"/>
    <mergeCell ref="H10129:I10130"/>
    <mergeCell ref="J10129:J10130"/>
    <mergeCell ref="K10129:K10130"/>
    <mergeCell ref="L10129:L10130"/>
    <mergeCell ref="A10100:A10104"/>
    <mergeCell ref="F10100:G10100"/>
    <mergeCell ref="H10100:L10100"/>
    <mergeCell ref="B10101:B10102"/>
    <mergeCell ref="C10101:C10102"/>
    <mergeCell ref="D10101:D10102"/>
    <mergeCell ref="E10101:E10102"/>
    <mergeCell ref="F10101:G10102"/>
    <mergeCell ref="H10101:I10101"/>
    <mergeCell ref="H10102:I10102"/>
    <mergeCell ref="F10103:G10104"/>
    <mergeCell ref="H10103:I10104"/>
    <mergeCell ref="J10103:J10104"/>
    <mergeCell ref="K10103:K10104"/>
    <mergeCell ref="L10103:L10104"/>
    <mergeCell ref="A10105:A10109"/>
    <mergeCell ref="F10105:G10105"/>
    <mergeCell ref="H10105:L10105"/>
    <mergeCell ref="B10106:B10107"/>
    <mergeCell ref="C10106:C10107"/>
    <mergeCell ref="D10106:D10107"/>
    <mergeCell ref="E10106:E10107"/>
    <mergeCell ref="F10106:G10107"/>
    <mergeCell ref="H10106:I10106"/>
    <mergeCell ref="H10107:I10107"/>
    <mergeCell ref="F10108:G10109"/>
    <mergeCell ref="H10108:I10109"/>
    <mergeCell ref="J10108:J10109"/>
    <mergeCell ref="K10108:K10109"/>
    <mergeCell ref="L10108:L10109"/>
    <mergeCell ref="A10110:A10115"/>
    <mergeCell ref="F10110:G10110"/>
    <mergeCell ref="H10110:L10110"/>
    <mergeCell ref="B10111:B10113"/>
    <mergeCell ref="C10111:C10113"/>
    <mergeCell ref="D10111:D10113"/>
    <mergeCell ref="E10111:E10113"/>
    <mergeCell ref="F10111:G10113"/>
    <mergeCell ref="H10111:I10111"/>
    <mergeCell ref="H10112:I10113"/>
    <mergeCell ref="J10112:J10113"/>
    <mergeCell ref="K10112:K10113"/>
    <mergeCell ref="L10112:L10113"/>
    <mergeCell ref="F10114:G10115"/>
    <mergeCell ref="H10114:I10115"/>
    <mergeCell ref="J10114:J10115"/>
    <mergeCell ref="K10114:K10115"/>
    <mergeCell ref="L10114:L10115"/>
    <mergeCell ref="A10089:A10094"/>
    <mergeCell ref="F10089:G10089"/>
    <mergeCell ref="H10089:L10089"/>
    <mergeCell ref="B10090:B10092"/>
    <mergeCell ref="C10090:C10092"/>
    <mergeCell ref="D10090:D10092"/>
    <mergeCell ref="E10090:E10092"/>
    <mergeCell ref="F10090:G10092"/>
    <mergeCell ref="H10090:I10090"/>
    <mergeCell ref="H10091:I10092"/>
    <mergeCell ref="J10091:J10092"/>
    <mergeCell ref="K10091:K10092"/>
    <mergeCell ref="L10091:L10092"/>
    <mergeCell ref="F10093:G10094"/>
    <mergeCell ref="H10093:I10094"/>
    <mergeCell ref="J10093:J10094"/>
    <mergeCell ref="K10093:K10094"/>
    <mergeCell ref="L10093:L10094"/>
    <mergeCell ref="A10095:A10099"/>
    <mergeCell ref="F10095:G10095"/>
    <mergeCell ref="H10095:L10095"/>
    <mergeCell ref="B10096:B10097"/>
    <mergeCell ref="C10096:C10097"/>
    <mergeCell ref="D10096:D10097"/>
    <mergeCell ref="E10096:E10097"/>
    <mergeCell ref="F10096:G10097"/>
    <mergeCell ref="H10096:I10096"/>
    <mergeCell ref="H10097:I10097"/>
    <mergeCell ref="F10098:G10099"/>
    <mergeCell ref="H10098:I10099"/>
    <mergeCell ref="J10098:J10099"/>
    <mergeCell ref="K10098:K10099"/>
    <mergeCell ref="L10098:L10099"/>
    <mergeCell ref="A10077:A10082"/>
    <mergeCell ref="F10077:G10077"/>
    <mergeCell ref="H10077:L10077"/>
    <mergeCell ref="B10078:B10080"/>
    <mergeCell ref="C10078:C10080"/>
    <mergeCell ref="D10078:D10080"/>
    <mergeCell ref="E10078:E10080"/>
    <mergeCell ref="F10078:G10080"/>
    <mergeCell ref="H10078:I10078"/>
    <mergeCell ref="H10079:I10080"/>
    <mergeCell ref="J10079:J10080"/>
    <mergeCell ref="K10079:K10080"/>
    <mergeCell ref="L10079:L10080"/>
    <mergeCell ref="F10081:G10082"/>
    <mergeCell ref="H10081:I10082"/>
    <mergeCell ref="J10081:J10082"/>
    <mergeCell ref="K10081:K10082"/>
    <mergeCell ref="L10081:L10082"/>
    <mergeCell ref="A10083:A10088"/>
    <mergeCell ref="F10083:G10083"/>
    <mergeCell ref="H10083:L10083"/>
    <mergeCell ref="B10084:B10086"/>
    <mergeCell ref="C10084:C10086"/>
    <mergeCell ref="D10084:D10086"/>
    <mergeCell ref="E10084:E10086"/>
    <mergeCell ref="F10084:G10086"/>
    <mergeCell ref="H10084:I10084"/>
    <mergeCell ref="H10085:I10086"/>
    <mergeCell ref="J10085:J10086"/>
    <mergeCell ref="K10085:K10086"/>
    <mergeCell ref="L10085:L10086"/>
    <mergeCell ref="F10087:G10088"/>
    <mergeCell ref="H10087:I10088"/>
    <mergeCell ref="J10087:J10088"/>
    <mergeCell ref="K10087:K10088"/>
    <mergeCell ref="L10087:L10088"/>
    <mergeCell ref="A10065:A10070"/>
    <mergeCell ref="F10065:G10065"/>
    <mergeCell ref="H10065:L10065"/>
    <mergeCell ref="B10066:B10068"/>
    <mergeCell ref="C10066:C10068"/>
    <mergeCell ref="D10066:D10068"/>
    <mergeCell ref="E10066:E10068"/>
    <mergeCell ref="F10066:G10068"/>
    <mergeCell ref="H10066:I10066"/>
    <mergeCell ref="H10067:I10068"/>
    <mergeCell ref="J10067:J10068"/>
    <mergeCell ref="K10067:K10068"/>
    <mergeCell ref="L10067:L10068"/>
    <mergeCell ref="F10069:G10070"/>
    <mergeCell ref="H10069:I10070"/>
    <mergeCell ref="J10069:J10070"/>
    <mergeCell ref="K10069:K10070"/>
    <mergeCell ref="L10069:L10070"/>
    <mergeCell ref="A10071:A10076"/>
    <mergeCell ref="F10071:G10071"/>
    <mergeCell ref="H10071:L10071"/>
    <mergeCell ref="B10072:B10074"/>
    <mergeCell ref="C10072:C10074"/>
    <mergeCell ref="D10072:D10074"/>
    <mergeCell ref="E10072:E10074"/>
    <mergeCell ref="F10072:G10074"/>
    <mergeCell ref="H10072:I10072"/>
    <mergeCell ref="H10073:I10074"/>
    <mergeCell ref="J10073:J10074"/>
    <mergeCell ref="K10073:K10074"/>
    <mergeCell ref="L10073:L10074"/>
    <mergeCell ref="F10075:G10076"/>
    <mergeCell ref="H10075:I10076"/>
    <mergeCell ref="J10075:J10076"/>
    <mergeCell ref="K10075:K10076"/>
    <mergeCell ref="L10075:L10076"/>
    <mergeCell ref="A10050:A10054"/>
    <mergeCell ref="F10050:G10050"/>
    <mergeCell ref="H10050:L10050"/>
    <mergeCell ref="B10051:B10052"/>
    <mergeCell ref="C10051:C10052"/>
    <mergeCell ref="D10051:D10052"/>
    <mergeCell ref="E10051:E10052"/>
    <mergeCell ref="F10051:G10052"/>
    <mergeCell ref="H10051:I10051"/>
    <mergeCell ref="H10052:I10052"/>
    <mergeCell ref="F10053:G10054"/>
    <mergeCell ref="H10053:I10054"/>
    <mergeCell ref="J10053:J10054"/>
    <mergeCell ref="K10053:K10054"/>
    <mergeCell ref="L10053:L10054"/>
    <mergeCell ref="A10055:A10059"/>
    <mergeCell ref="F10055:G10055"/>
    <mergeCell ref="H10055:L10055"/>
    <mergeCell ref="B10056:B10057"/>
    <mergeCell ref="C10056:C10057"/>
    <mergeCell ref="D10056:D10057"/>
    <mergeCell ref="E10056:E10057"/>
    <mergeCell ref="F10056:G10057"/>
    <mergeCell ref="H10056:I10056"/>
    <mergeCell ref="H10057:I10057"/>
    <mergeCell ref="F10058:G10059"/>
    <mergeCell ref="H10058:I10059"/>
    <mergeCell ref="J10058:J10059"/>
    <mergeCell ref="K10058:K10059"/>
    <mergeCell ref="L10058:L10059"/>
    <mergeCell ref="A10060:A10064"/>
    <mergeCell ref="F10060:G10060"/>
    <mergeCell ref="H10060:L10060"/>
    <mergeCell ref="B10061:B10062"/>
    <mergeCell ref="C10061:C10062"/>
    <mergeCell ref="D10061:D10062"/>
    <mergeCell ref="E10061:E10062"/>
    <mergeCell ref="F10061:G10062"/>
    <mergeCell ref="H10061:I10061"/>
    <mergeCell ref="H10062:I10062"/>
    <mergeCell ref="F10063:G10064"/>
    <mergeCell ref="H10063:I10064"/>
    <mergeCell ref="J10063:J10064"/>
    <mergeCell ref="K10063:K10064"/>
    <mergeCell ref="L10063:L10064"/>
    <mergeCell ref="A10039:A10044"/>
    <mergeCell ref="F10039:G10039"/>
    <mergeCell ref="H10039:L10039"/>
    <mergeCell ref="B10040:B10042"/>
    <mergeCell ref="C10040:C10042"/>
    <mergeCell ref="D10040:D10042"/>
    <mergeCell ref="E10040:E10042"/>
    <mergeCell ref="F10040:G10042"/>
    <mergeCell ref="H10040:I10040"/>
    <mergeCell ref="H10041:I10042"/>
    <mergeCell ref="J10041:J10042"/>
    <mergeCell ref="K10041:K10042"/>
    <mergeCell ref="L10041:L10042"/>
    <mergeCell ref="F10043:G10044"/>
    <mergeCell ref="H10043:I10044"/>
    <mergeCell ref="J10043:J10044"/>
    <mergeCell ref="K10043:K10044"/>
    <mergeCell ref="L10043:L10044"/>
    <mergeCell ref="A10045:A10049"/>
    <mergeCell ref="F10045:G10045"/>
    <mergeCell ref="H10045:L10045"/>
    <mergeCell ref="B10046:B10047"/>
    <mergeCell ref="C10046:C10047"/>
    <mergeCell ref="D10046:D10047"/>
    <mergeCell ref="E10046:E10047"/>
    <mergeCell ref="F10046:G10047"/>
    <mergeCell ref="H10046:I10046"/>
    <mergeCell ref="H10047:I10047"/>
    <mergeCell ref="F10048:G10049"/>
    <mergeCell ref="H10048:I10049"/>
    <mergeCell ref="J10048:J10049"/>
    <mergeCell ref="K10048:K10049"/>
    <mergeCell ref="L10048:L10049"/>
    <mergeCell ref="A10028:A10032"/>
    <mergeCell ref="F10028:G10028"/>
    <mergeCell ref="H10028:L10028"/>
    <mergeCell ref="B10029:B10030"/>
    <mergeCell ref="C10029:C10030"/>
    <mergeCell ref="D10029:D10030"/>
    <mergeCell ref="E10029:E10030"/>
    <mergeCell ref="F10029:G10030"/>
    <mergeCell ref="H10029:I10029"/>
    <mergeCell ref="H10030:I10030"/>
    <mergeCell ref="F10031:G10032"/>
    <mergeCell ref="H10031:I10032"/>
    <mergeCell ref="J10031:J10032"/>
    <mergeCell ref="K10031:K10032"/>
    <mergeCell ref="L10031:L10032"/>
    <mergeCell ref="A10033:A10038"/>
    <mergeCell ref="F10033:G10033"/>
    <mergeCell ref="H10033:L10033"/>
    <mergeCell ref="B10034:B10036"/>
    <mergeCell ref="C10034:C10036"/>
    <mergeCell ref="D10034:D10036"/>
    <mergeCell ref="E10034:E10036"/>
    <mergeCell ref="F10034:G10036"/>
    <mergeCell ref="H10034:I10034"/>
    <mergeCell ref="H10035:I10036"/>
    <mergeCell ref="J10035:J10036"/>
    <mergeCell ref="K10035:K10036"/>
    <mergeCell ref="L10035:L10036"/>
    <mergeCell ref="F10037:G10038"/>
    <mergeCell ref="H10037:I10038"/>
    <mergeCell ref="J10037:J10038"/>
    <mergeCell ref="K10037:K10038"/>
    <mergeCell ref="L10037:L10038"/>
    <mergeCell ref="A10013:A10017"/>
    <mergeCell ref="F10013:G10013"/>
    <mergeCell ref="H10013:L10013"/>
    <mergeCell ref="B10014:B10015"/>
    <mergeCell ref="C10014:C10015"/>
    <mergeCell ref="D10014:D10015"/>
    <mergeCell ref="E10014:E10015"/>
    <mergeCell ref="F10014:G10015"/>
    <mergeCell ref="H10014:I10014"/>
    <mergeCell ref="H10015:I10015"/>
    <mergeCell ref="F10016:G10017"/>
    <mergeCell ref="H10016:I10017"/>
    <mergeCell ref="J10016:J10017"/>
    <mergeCell ref="K10016:K10017"/>
    <mergeCell ref="L10016:L10017"/>
    <mergeCell ref="A10018:A10022"/>
    <mergeCell ref="F10018:G10018"/>
    <mergeCell ref="H10018:L10018"/>
    <mergeCell ref="B10019:B10020"/>
    <mergeCell ref="C10019:C10020"/>
    <mergeCell ref="D10019:D10020"/>
    <mergeCell ref="E10019:E10020"/>
    <mergeCell ref="F10019:G10020"/>
    <mergeCell ref="H10019:I10019"/>
    <mergeCell ref="H10020:I10020"/>
    <mergeCell ref="F10021:G10022"/>
    <mergeCell ref="H10021:I10022"/>
    <mergeCell ref="J10021:J10022"/>
    <mergeCell ref="K10021:K10022"/>
    <mergeCell ref="L10021:L10022"/>
    <mergeCell ref="A10023:A10027"/>
    <mergeCell ref="F10023:G10023"/>
    <mergeCell ref="H10023:L10023"/>
    <mergeCell ref="B10024:B10025"/>
    <mergeCell ref="C10024:C10025"/>
    <mergeCell ref="D10024:D10025"/>
    <mergeCell ref="E10024:E10025"/>
    <mergeCell ref="F10024:G10025"/>
    <mergeCell ref="H10024:I10024"/>
    <mergeCell ref="H10025:I10025"/>
    <mergeCell ref="F10026:G10027"/>
    <mergeCell ref="H10026:I10027"/>
    <mergeCell ref="J10026:J10027"/>
    <mergeCell ref="K10026:K10027"/>
    <mergeCell ref="L10026:L10027"/>
    <mergeCell ref="A9998:A10002"/>
    <mergeCell ref="F9998:G9998"/>
    <mergeCell ref="H9998:L9998"/>
    <mergeCell ref="B9999:B10000"/>
    <mergeCell ref="C9999:C10000"/>
    <mergeCell ref="D9999:D10000"/>
    <mergeCell ref="E9999:E10000"/>
    <mergeCell ref="F9999:G10000"/>
    <mergeCell ref="H9999:I9999"/>
    <mergeCell ref="H10000:I10000"/>
    <mergeCell ref="F10001:G10002"/>
    <mergeCell ref="H10001:I10002"/>
    <mergeCell ref="J10001:J10002"/>
    <mergeCell ref="K10001:K10002"/>
    <mergeCell ref="L10001:L10002"/>
    <mergeCell ref="A10003:A10007"/>
    <mergeCell ref="F10003:G10003"/>
    <mergeCell ref="H10003:L10003"/>
    <mergeCell ref="B10004:B10005"/>
    <mergeCell ref="C10004:C10005"/>
    <mergeCell ref="D10004:D10005"/>
    <mergeCell ref="E10004:E10005"/>
    <mergeCell ref="F10004:G10005"/>
    <mergeCell ref="H10004:I10004"/>
    <mergeCell ref="H10005:I10005"/>
    <mergeCell ref="F10006:G10007"/>
    <mergeCell ref="H10006:I10007"/>
    <mergeCell ref="J10006:J10007"/>
    <mergeCell ref="K10006:K10007"/>
    <mergeCell ref="L10006:L10007"/>
    <mergeCell ref="A10008:A10012"/>
    <mergeCell ref="F10008:G10008"/>
    <mergeCell ref="H10008:L10008"/>
    <mergeCell ref="B10009:B10010"/>
    <mergeCell ref="C10009:C10010"/>
    <mergeCell ref="D10009:D10010"/>
    <mergeCell ref="E10009:E10010"/>
    <mergeCell ref="F10009:G10010"/>
    <mergeCell ref="H10009:I10009"/>
    <mergeCell ref="H10010:I10010"/>
    <mergeCell ref="F10011:G10012"/>
    <mergeCell ref="H10011:I10012"/>
    <mergeCell ref="J10011:J10012"/>
    <mergeCell ref="K10011:K10012"/>
    <mergeCell ref="L10011:L10012"/>
    <mergeCell ref="A9987:A9992"/>
    <mergeCell ref="F9987:G9987"/>
    <mergeCell ref="H9987:L9987"/>
    <mergeCell ref="B9988:B9990"/>
    <mergeCell ref="C9988:C9990"/>
    <mergeCell ref="D9988:D9990"/>
    <mergeCell ref="E9988:E9990"/>
    <mergeCell ref="F9988:G9990"/>
    <mergeCell ref="H9988:I9988"/>
    <mergeCell ref="H9989:I9990"/>
    <mergeCell ref="J9989:J9990"/>
    <mergeCell ref="K9989:K9990"/>
    <mergeCell ref="L9989:L9990"/>
    <mergeCell ref="F9991:G9992"/>
    <mergeCell ref="H9991:I9992"/>
    <mergeCell ref="J9991:J9992"/>
    <mergeCell ref="K9991:K9992"/>
    <mergeCell ref="L9991:L9992"/>
    <mergeCell ref="A9993:A9997"/>
    <mergeCell ref="F9993:G9993"/>
    <mergeCell ref="H9993:L9993"/>
    <mergeCell ref="B9994:B9995"/>
    <mergeCell ref="C9994:C9995"/>
    <mergeCell ref="D9994:D9995"/>
    <mergeCell ref="E9994:E9995"/>
    <mergeCell ref="F9994:G9995"/>
    <mergeCell ref="H9994:I9994"/>
    <mergeCell ref="H9995:I9995"/>
    <mergeCell ref="F9996:G9997"/>
    <mergeCell ref="H9996:I9997"/>
    <mergeCell ref="J9996:J9997"/>
    <mergeCell ref="K9996:K9997"/>
    <mergeCell ref="L9996:L9997"/>
    <mergeCell ref="A9974:A9980"/>
    <mergeCell ref="F9974:G9974"/>
    <mergeCell ref="H9974:L9974"/>
    <mergeCell ref="B9975:B9978"/>
    <mergeCell ref="C9975:C9978"/>
    <mergeCell ref="D9975:D9978"/>
    <mergeCell ref="E9975:E9978"/>
    <mergeCell ref="F9975:G9978"/>
    <mergeCell ref="H9975:I9975"/>
    <mergeCell ref="H9976:I9978"/>
    <mergeCell ref="J9976:J9978"/>
    <mergeCell ref="K9976:K9978"/>
    <mergeCell ref="L9976:L9978"/>
    <mergeCell ref="F9979:G9980"/>
    <mergeCell ref="H9979:I9980"/>
    <mergeCell ref="J9979:J9980"/>
    <mergeCell ref="K9979:K9980"/>
    <mergeCell ref="L9979:L9980"/>
    <mergeCell ref="A9981:A9986"/>
    <mergeCell ref="F9981:G9981"/>
    <mergeCell ref="H9981:L9981"/>
    <mergeCell ref="B9982:B9984"/>
    <mergeCell ref="C9982:C9984"/>
    <mergeCell ref="D9982:D9984"/>
    <mergeCell ref="E9982:E9984"/>
    <mergeCell ref="F9982:G9984"/>
    <mergeCell ref="H9982:I9982"/>
    <mergeCell ref="H9983:I9984"/>
    <mergeCell ref="J9983:J9984"/>
    <mergeCell ref="K9983:K9984"/>
    <mergeCell ref="L9983:L9984"/>
    <mergeCell ref="F9985:G9986"/>
    <mergeCell ref="H9985:I9986"/>
    <mergeCell ref="J9985:J9986"/>
    <mergeCell ref="K9985:K9986"/>
    <mergeCell ref="L9985:L9986"/>
    <mergeCell ref="A9963:A9967"/>
    <mergeCell ref="F9963:G9963"/>
    <mergeCell ref="H9963:L9963"/>
    <mergeCell ref="B9964:B9965"/>
    <mergeCell ref="C9964:C9965"/>
    <mergeCell ref="D9964:D9965"/>
    <mergeCell ref="E9964:E9965"/>
    <mergeCell ref="F9964:G9965"/>
    <mergeCell ref="H9964:I9964"/>
    <mergeCell ref="H9965:I9965"/>
    <mergeCell ref="F9966:G9967"/>
    <mergeCell ref="H9966:I9967"/>
    <mergeCell ref="J9966:J9967"/>
    <mergeCell ref="K9966:K9967"/>
    <mergeCell ref="L9966:L9967"/>
    <mergeCell ref="A9968:A9973"/>
    <mergeCell ref="F9968:G9968"/>
    <mergeCell ref="H9968:L9968"/>
    <mergeCell ref="B9969:B9971"/>
    <mergeCell ref="C9969:C9971"/>
    <mergeCell ref="D9969:D9971"/>
    <mergeCell ref="E9969:E9971"/>
    <mergeCell ref="F9969:G9971"/>
    <mergeCell ref="H9969:I9969"/>
    <mergeCell ref="H9970:I9971"/>
    <mergeCell ref="J9970:J9971"/>
    <mergeCell ref="K9970:K9971"/>
    <mergeCell ref="L9970:L9971"/>
    <mergeCell ref="F9972:G9973"/>
    <mergeCell ref="H9972:I9973"/>
    <mergeCell ref="J9972:J9973"/>
    <mergeCell ref="K9972:K9973"/>
    <mergeCell ref="L9972:L9973"/>
    <mergeCell ref="A9948:A9952"/>
    <mergeCell ref="F9948:G9948"/>
    <mergeCell ref="H9948:L9948"/>
    <mergeCell ref="B9949:B9950"/>
    <mergeCell ref="C9949:C9950"/>
    <mergeCell ref="D9949:D9950"/>
    <mergeCell ref="E9949:E9950"/>
    <mergeCell ref="F9949:G9950"/>
    <mergeCell ref="H9949:I9949"/>
    <mergeCell ref="H9950:I9950"/>
    <mergeCell ref="F9951:G9952"/>
    <mergeCell ref="H9951:I9952"/>
    <mergeCell ref="J9951:J9952"/>
    <mergeCell ref="K9951:K9952"/>
    <mergeCell ref="L9951:L9952"/>
    <mergeCell ref="A9953:A9957"/>
    <mergeCell ref="F9953:G9953"/>
    <mergeCell ref="H9953:L9953"/>
    <mergeCell ref="B9954:B9955"/>
    <mergeCell ref="C9954:C9955"/>
    <mergeCell ref="D9954:D9955"/>
    <mergeCell ref="E9954:E9955"/>
    <mergeCell ref="F9954:G9955"/>
    <mergeCell ref="H9954:I9954"/>
    <mergeCell ref="H9955:I9955"/>
    <mergeCell ref="F9956:G9957"/>
    <mergeCell ref="H9956:I9957"/>
    <mergeCell ref="J9956:J9957"/>
    <mergeCell ref="K9956:K9957"/>
    <mergeCell ref="L9956:L9957"/>
    <mergeCell ref="A9958:A9962"/>
    <mergeCell ref="F9958:G9958"/>
    <mergeCell ref="H9958:L9958"/>
    <mergeCell ref="B9959:B9960"/>
    <mergeCell ref="C9959:C9960"/>
    <mergeCell ref="D9959:D9960"/>
    <mergeCell ref="E9959:E9960"/>
    <mergeCell ref="F9959:G9960"/>
    <mergeCell ref="H9959:I9959"/>
    <mergeCell ref="H9960:I9960"/>
    <mergeCell ref="F9961:G9962"/>
    <mergeCell ref="H9961:I9962"/>
    <mergeCell ref="J9961:J9962"/>
    <mergeCell ref="K9961:K9962"/>
    <mergeCell ref="L9961:L9962"/>
    <mergeCell ref="A9933:A9937"/>
    <mergeCell ref="F9933:G9933"/>
    <mergeCell ref="H9933:L9933"/>
    <mergeCell ref="B9934:B9935"/>
    <mergeCell ref="C9934:C9935"/>
    <mergeCell ref="D9934:D9935"/>
    <mergeCell ref="E9934:E9935"/>
    <mergeCell ref="F9934:G9935"/>
    <mergeCell ref="H9934:I9934"/>
    <mergeCell ref="H9935:I9935"/>
    <mergeCell ref="F9936:G9937"/>
    <mergeCell ref="H9936:I9937"/>
    <mergeCell ref="J9936:J9937"/>
    <mergeCell ref="K9936:K9937"/>
    <mergeCell ref="L9936:L9937"/>
    <mergeCell ref="A9938:A9942"/>
    <mergeCell ref="F9938:G9938"/>
    <mergeCell ref="H9938:L9938"/>
    <mergeCell ref="B9939:B9940"/>
    <mergeCell ref="C9939:C9940"/>
    <mergeCell ref="D9939:D9940"/>
    <mergeCell ref="E9939:E9940"/>
    <mergeCell ref="F9939:G9940"/>
    <mergeCell ref="H9939:I9939"/>
    <mergeCell ref="H9940:I9940"/>
    <mergeCell ref="F9941:G9942"/>
    <mergeCell ref="H9941:I9942"/>
    <mergeCell ref="J9941:J9942"/>
    <mergeCell ref="K9941:K9942"/>
    <mergeCell ref="L9941:L9942"/>
    <mergeCell ref="A9943:A9947"/>
    <mergeCell ref="F9943:G9943"/>
    <mergeCell ref="H9943:L9943"/>
    <mergeCell ref="B9944:B9945"/>
    <mergeCell ref="C9944:C9945"/>
    <mergeCell ref="D9944:D9945"/>
    <mergeCell ref="E9944:E9945"/>
    <mergeCell ref="F9944:G9945"/>
    <mergeCell ref="H9944:I9944"/>
    <mergeCell ref="H9945:I9945"/>
    <mergeCell ref="F9946:G9947"/>
    <mergeCell ref="H9946:I9947"/>
    <mergeCell ref="J9946:J9947"/>
    <mergeCell ref="K9946:K9947"/>
    <mergeCell ref="L9946:L9947"/>
    <mergeCell ref="A9917:A9921"/>
    <mergeCell ref="F9917:G9917"/>
    <mergeCell ref="H9917:L9917"/>
    <mergeCell ref="B9918:B9919"/>
    <mergeCell ref="C9918:C9919"/>
    <mergeCell ref="D9918:D9919"/>
    <mergeCell ref="E9918:E9919"/>
    <mergeCell ref="F9918:G9919"/>
    <mergeCell ref="H9918:I9918"/>
    <mergeCell ref="H9919:I9919"/>
    <mergeCell ref="F9920:G9921"/>
    <mergeCell ref="H9920:I9921"/>
    <mergeCell ref="J9920:J9921"/>
    <mergeCell ref="K9920:K9921"/>
    <mergeCell ref="L9920:L9921"/>
    <mergeCell ref="A9922:A9926"/>
    <mergeCell ref="F9922:G9922"/>
    <mergeCell ref="H9922:L9922"/>
    <mergeCell ref="B9923:B9924"/>
    <mergeCell ref="C9923:C9924"/>
    <mergeCell ref="D9923:D9924"/>
    <mergeCell ref="E9923:E9924"/>
    <mergeCell ref="F9923:G9924"/>
    <mergeCell ref="H9923:I9923"/>
    <mergeCell ref="H9924:I9924"/>
    <mergeCell ref="F9925:G9926"/>
    <mergeCell ref="H9925:I9926"/>
    <mergeCell ref="J9925:J9926"/>
    <mergeCell ref="K9925:K9926"/>
    <mergeCell ref="L9925:L9926"/>
    <mergeCell ref="A9927:A9932"/>
    <mergeCell ref="F9927:G9927"/>
    <mergeCell ref="H9927:L9927"/>
    <mergeCell ref="B9928:B9930"/>
    <mergeCell ref="C9928:C9930"/>
    <mergeCell ref="D9928:D9930"/>
    <mergeCell ref="E9928:E9930"/>
    <mergeCell ref="F9928:G9930"/>
    <mergeCell ref="H9928:I9928"/>
    <mergeCell ref="H9929:I9930"/>
    <mergeCell ref="J9929:J9930"/>
    <mergeCell ref="K9929:K9930"/>
    <mergeCell ref="L9929:L9930"/>
    <mergeCell ref="F9931:G9932"/>
    <mergeCell ref="H9931:I9932"/>
    <mergeCell ref="J9931:J9932"/>
    <mergeCell ref="K9931:K9932"/>
    <mergeCell ref="L9931:L9932"/>
    <mergeCell ref="A9902:A9906"/>
    <mergeCell ref="F9902:G9902"/>
    <mergeCell ref="H9902:L9902"/>
    <mergeCell ref="B9903:B9904"/>
    <mergeCell ref="C9903:C9904"/>
    <mergeCell ref="D9903:D9904"/>
    <mergeCell ref="E9903:E9904"/>
    <mergeCell ref="F9903:G9904"/>
    <mergeCell ref="H9903:I9903"/>
    <mergeCell ref="H9904:I9904"/>
    <mergeCell ref="F9905:G9906"/>
    <mergeCell ref="H9905:I9906"/>
    <mergeCell ref="J9905:J9906"/>
    <mergeCell ref="K9905:K9906"/>
    <mergeCell ref="L9905:L9906"/>
    <mergeCell ref="A9907:A9911"/>
    <mergeCell ref="F9907:G9907"/>
    <mergeCell ref="H9907:L9907"/>
    <mergeCell ref="B9908:B9909"/>
    <mergeCell ref="C9908:C9909"/>
    <mergeCell ref="D9908:D9909"/>
    <mergeCell ref="E9908:E9909"/>
    <mergeCell ref="F9908:G9909"/>
    <mergeCell ref="H9908:I9908"/>
    <mergeCell ref="H9909:I9909"/>
    <mergeCell ref="F9910:G9911"/>
    <mergeCell ref="H9910:I9911"/>
    <mergeCell ref="J9910:J9911"/>
    <mergeCell ref="K9910:K9911"/>
    <mergeCell ref="L9910:L9911"/>
    <mergeCell ref="A9912:A9916"/>
    <mergeCell ref="F9912:G9912"/>
    <mergeCell ref="H9912:L9912"/>
    <mergeCell ref="B9913:B9914"/>
    <mergeCell ref="C9913:C9914"/>
    <mergeCell ref="D9913:D9914"/>
    <mergeCell ref="E9913:E9914"/>
    <mergeCell ref="F9913:G9914"/>
    <mergeCell ref="H9913:I9913"/>
    <mergeCell ref="H9914:I9914"/>
    <mergeCell ref="F9915:G9916"/>
    <mergeCell ref="H9915:I9916"/>
    <mergeCell ref="J9915:J9916"/>
    <mergeCell ref="K9915:K9916"/>
    <mergeCell ref="L9915:L9916"/>
    <mergeCell ref="A9891:A9896"/>
    <mergeCell ref="F9891:G9891"/>
    <mergeCell ref="H9891:L9891"/>
    <mergeCell ref="B9892:B9894"/>
    <mergeCell ref="C9892:C9894"/>
    <mergeCell ref="D9892:D9894"/>
    <mergeCell ref="E9892:E9894"/>
    <mergeCell ref="F9892:G9894"/>
    <mergeCell ref="H9892:I9892"/>
    <mergeCell ref="H9893:I9894"/>
    <mergeCell ref="J9893:J9894"/>
    <mergeCell ref="K9893:K9894"/>
    <mergeCell ref="L9893:L9894"/>
    <mergeCell ref="F9895:G9896"/>
    <mergeCell ref="H9895:I9896"/>
    <mergeCell ref="J9895:J9896"/>
    <mergeCell ref="K9895:K9896"/>
    <mergeCell ref="L9895:L9896"/>
    <mergeCell ref="A9897:A9901"/>
    <mergeCell ref="F9897:G9897"/>
    <mergeCell ref="H9897:L9897"/>
    <mergeCell ref="B9898:B9899"/>
    <mergeCell ref="C9898:C9899"/>
    <mergeCell ref="D9898:D9899"/>
    <mergeCell ref="E9898:E9899"/>
    <mergeCell ref="F9898:G9899"/>
    <mergeCell ref="H9898:I9898"/>
    <mergeCell ref="H9899:I9899"/>
    <mergeCell ref="F9900:G9901"/>
    <mergeCell ref="H9900:I9901"/>
    <mergeCell ref="J9900:J9901"/>
    <mergeCell ref="K9900:K9901"/>
    <mergeCell ref="L9900:L9901"/>
    <mergeCell ref="A9880:A9884"/>
    <mergeCell ref="F9880:G9880"/>
    <mergeCell ref="H9880:L9880"/>
    <mergeCell ref="B9881:B9882"/>
    <mergeCell ref="C9881:C9882"/>
    <mergeCell ref="D9881:D9882"/>
    <mergeCell ref="E9881:E9882"/>
    <mergeCell ref="F9881:G9882"/>
    <mergeCell ref="H9881:I9881"/>
    <mergeCell ref="H9882:I9882"/>
    <mergeCell ref="F9883:G9884"/>
    <mergeCell ref="H9883:I9884"/>
    <mergeCell ref="J9883:J9884"/>
    <mergeCell ref="K9883:K9884"/>
    <mergeCell ref="L9883:L9884"/>
    <mergeCell ref="A9885:A9890"/>
    <mergeCell ref="F9885:G9885"/>
    <mergeCell ref="H9885:L9885"/>
    <mergeCell ref="B9886:B9888"/>
    <mergeCell ref="C9886:C9888"/>
    <mergeCell ref="D9886:D9888"/>
    <mergeCell ref="E9886:E9888"/>
    <mergeCell ref="F9886:G9888"/>
    <mergeCell ref="H9886:I9886"/>
    <mergeCell ref="H9887:I9888"/>
    <mergeCell ref="J9887:J9888"/>
    <mergeCell ref="K9887:K9888"/>
    <mergeCell ref="L9887:L9888"/>
    <mergeCell ref="F9889:G9890"/>
    <mergeCell ref="H9889:I9890"/>
    <mergeCell ref="J9889:J9890"/>
    <mergeCell ref="K9889:K9890"/>
    <mergeCell ref="L9889:L9890"/>
    <mergeCell ref="A9869:A9874"/>
    <mergeCell ref="F9869:G9869"/>
    <mergeCell ref="H9869:L9869"/>
    <mergeCell ref="B9870:B9872"/>
    <mergeCell ref="C9870:C9872"/>
    <mergeCell ref="D9870:D9872"/>
    <mergeCell ref="E9870:E9872"/>
    <mergeCell ref="F9870:G9872"/>
    <mergeCell ref="H9870:I9870"/>
    <mergeCell ref="H9871:I9872"/>
    <mergeCell ref="J9871:J9872"/>
    <mergeCell ref="K9871:K9872"/>
    <mergeCell ref="L9871:L9872"/>
    <mergeCell ref="F9873:G9874"/>
    <mergeCell ref="H9873:I9874"/>
    <mergeCell ref="J9873:J9874"/>
    <mergeCell ref="K9873:K9874"/>
    <mergeCell ref="L9873:L9874"/>
    <mergeCell ref="A9875:A9879"/>
    <mergeCell ref="F9875:G9875"/>
    <mergeCell ref="H9875:L9875"/>
    <mergeCell ref="B9876:B9877"/>
    <mergeCell ref="C9876:C9877"/>
    <mergeCell ref="D9876:D9877"/>
    <mergeCell ref="E9876:E9877"/>
    <mergeCell ref="F9876:G9877"/>
    <mergeCell ref="H9876:I9876"/>
    <mergeCell ref="H9877:I9877"/>
    <mergeCell ref="F9878:G9879"/>
    <mergeCell ref="H9878:I9879"/>
    <mergeCell ref="J9878:J9879"/>
    <mergeCell ref="K9878:K9879"/>
    <mergeCell ref="L9878:L9879"/>
    <mergeCell ref="A9854:A9858"/>
    <mergeCell ref="F9854:G9854"/>
    <mergeCell ref="H9854:L9854"/>
    <mergeCell ref="B9855:B9856"/>
    <mergeCell ref="C9855:C9856"/>
    <mergeCell ref="D9855:D9856"/>
    <mergeCell ref="E9855:E9856"/>
    <mergeCell ref="F9855:G9856"/>
    <mergeCell ref="H9855:I9855"/>
    <mergeCell ref="H9856:I9856"/>
    <mergeCell ref="F9857:G9858"/>
    <mergeCell ref="H9857:I9858"/>
    <mergeCell ref="J9857:J9858"/>
    <mergeCell ref="K9857:K9858"/>
    <mergeCell ref="L9857:L9858"/>
    <mergeCell ref="A9859:A9863"/>
    <mergeCell ref="F9859:G9859"/>
    <mergeCell ref="H9859:L9859"/>
    <mergeCell ref="B9860:B9861"/>
    <mergeCell ref="C9860:C9861"/>
    <mergeCell ref="D9860:D9861"/>
    <mergeCell ref="E9860:E9861"/>
    <mergeCell ref="F9860:G9861"/>
    <mergeCell ref="H9860:I9860"/>
    <mergeCell ref="H9861:I9861"/>
    <mergeCell ref="F9862:G9863"/>
    <mergeCell ref="H9862:I9863"/>
    <mergeCell ref="J9862:J9863"/>
    <mergeCell ref="K9862:K9863"/>
    <mergeCell ref="L9862:L9863"/>
    <mergeCell ref="A9864:A9868"/>
    <mergeCell ref="F9864:G9864"/>
    <mergeCell ref="H9864:L9864"/>
    <mergeCell ref="B9865:B9866"/>
    <mergeCell ref="C9865:C9866"/>
    <mergeCell ref="D9865:D9866"/>
    <mergeCell ref="E9865:E9866"/>
    <mergeCell ref="F9865:G9866"/>
    <mergeCell ref="H9865:I9865"/>
    <mergeCell ref="H9866:I9866"/>
    <mergeCell ref="F9867:G9868"/>
    <mergeCell ref="H9867:I9868"/>
    <mergeCell ref="J9867:J9868"/>
    <mergeCell ref="K9867:K9868"/>
    <mergeCell ref="L9867:L9868"/>
    <mergeCell ref="A9843:A9848"/>
    <mergeCell ref="F9843:G9843"/>
    <mergeCell ref="H9843:L9843"/>
    <mergeCell ref="B9844:B9846"/>
    <mergeCell ref="C9844:C9846"/>
    <mergeCell ref="D9844:D9846"/>
    <mergeCell ref="E9844:E9846"/>
    <mergeCell ref="F9844:G9846"/>
    <mergeCell ref="H9844:I9844"/>
    <mergeCell ref="H9845:I9846"/>
    <mergeCell ref="J9845:J9846"/>
    <mergeCell ref="K9845:K9846"/>
    <mergeCell ref="L9845:L9846"/>
    <mergeCell ref="F9847:G9848"/>
    <mergeCell ref="H9847:I9848"/>
    <mergeCell ref="J9847:J9848"/>
    <mergeCell ref="K9847:K9848"/>
    <mergeCell ref="L9847:L9848"/>
    <mergeCell ref="A9849:A9853"/>
    <mergeCell ref="F9849:G9849"/>
    <mergeCell ref="H9849:L9849"/>
    <mergeCell ref="B9850:B9851"/>
    <mergeCell ref="C9850:C9851"/>
    <mergeCell ref="D9850:D9851"/>
    <mergeCell ref="E9850:E9851"/>
    <mergeCell ref="F9850:G9851"/>
    <mergeCell ref="H9850:I9850"/>
    <mergeCell ref="H9851:I9851"/>
    <mergeCell ref="F9852:G9853"/>
    <mergeCell ref="H9852:I9853"/>
    <mergeCell ref="J9852:J9853"/>
    <mergeCell ref="K9852:K9853"/>
    <mergeCell ref="L9852:L9853"/>
    <mergeCell ref="A9831:A9836"/>
    <mergeCell ref="F9831:G9831"/>
    <mergeCell ref="H9831:L9831"/>
    <mergeCell ref="B9832:B9834"/>
    <mergeCell ref="C9832:C9834"/>
    <mergeCell ref="D9832:D9834"/>
    <mergeCell ref="E9832:E9834"/>
    <mergeCell ref="F9832:G9834"/>
    <mergeCell ref="H9832:I9832"/>
    <mergeCell ref="H9833:I9834"/>
    <mergeCell ref="J9833:J9834"/>
    <mergeCell ref="K9833:K9834"/>
    <mergeCell ref="L9833:L9834"/>
    <mergeCell ref="F9835:G9836"/>
    <mergeCell ref="H9835:I9836"/>
    <mergeCell ref="J9835:J9836"/>
    <mergeCell ref="K9835:K9836"/>
    <mergeCell ref="L9835:L9836"/>
    <mergeCell ref="A9837:A9842"/>
    <mergeCell ref="F9837:G9837"/>
    <mergeCell ref="H9837:L9837"/>
    <mergeCell ref="B9838:B9840"/>
    <mergeCell ref="C9838:C9840"/>
    <mergeCell ref="D9838:D9840"/>
    <mergeCell ref="E9838:E9840"/>
    <mergeCell ref="F9838:G9840"/>
    <mergeCell ref="H9838:I9838"/>
    <mergeCell ref="H9839:I9840"/>
    <mergeCell ref="J9839:J9840"/>
    <mergeCell ref="K9839:K9840"/>
    <mergeCell ref="L9839:L9840"/>
    <mergeCell ref="F9841:G9842"/>
    <mergeCell ref="H9841:I9842"/>
    <mergeCell ref="J9841:J9842"/>
    <mergeCell ref="K9841:K9842"/>
    <mergeCell ref="L9841:L9842"/>
    <mergeCell ref="A9819:A9824"/>
    <mergeCell ref="F9819:G9819"/>
    <mergeCell ref="H9819:L9819"/>
    <mergeCell ref="B9820:B9822"/>
    <mergeCell ref="C9820:C9822"/>
    <mergeCell ref="D9820:D9822"/>
    <mergeCell ref="E9820:E9822"/>
    <mergeCell ref="F9820:G9822"/>
    <mergeCell ref="H9820:I9820"/>
    <mergeCell ref="H9821:I9822"/>
    <mergeCell ref="J9821:J9822"/>
    <mergeCell ref="K9821:K9822"/>
    <mergeCell ref="L9821:L9822"/>
    <mergeCell ref="F9823:G9824"/>
    <mergeCell ref="H9823:I9824"/>
    <mergeCell ref="J9823:J9824"/>
    <mergeCell ref="K9823:K9824"/>
    <mergeCell ref="L9823:L9824"/>
    <mergeCell ref="A9825:A9830"/>
    <mergeCell ref="F9825:G9825"/>
    <mergeCell ref="H9825:L9825"/>
    <mergeCell ref="B9826:B9828"/>
    <mergeCell ref="C9826:C9828"/>
    <mergeCell ref="D9826:D9828"/>
    <mergeCell ref="E9826:E9828"/>
    <mergeCell ref="F9826:G9828"/>
    <mergeCell ref="H9826:I9826"/>
    <mergeCell ref="H9827:I9828"/>
    <mergeCell ref="J9827:J9828"/>
    <mergeCell ref="K9827:K9828"/>
    <mergeCell ref="L9827:L9828"/>
    <mergeCell ref="F9829:G9830"/>
    <mergeCell ref="H9829:I9830"/>
    <mergeCell ref="J9829:J9830"/>
    <mergeCell ref="K9829:K9830"/>
    <mergeCell ref="L9829:L9830"/>
    <mergeCell ref="A9808:A9812"/>
    <mergeCell ref="F9808:G9808"/>
    <mergeCell ref="H9808:L9808"/>
    <mergeCell ref="B9809:B9810"/>
    <mergeCell ref="C9809:C9810"/>
    <mergeCell ref="D9809:D9810"/>
    <mergeCell ref="E9809:E9810"/>
    <mergeCell ref="F9809:G9810"/>
    <mergeCell ref="H9809:I9809"/>
    <mergeCell ref="H9810:I9810"/>
    <mergeCell ref="F9811:G9812"/>
    <mergeCell ref="H9811:I9812"/>
    <mergeCell ref="J9811:J9812"/>
    <mergeCell ref="K9811:K9812"/>
    <mergeCell ref="L9811:L9812"/>
    <mergeCell ref="A9813:A9818"/>
    <mergeCell ref="F9813:G9813"/>
    <mergeCell ref="H9813:L9813"/>
    <mergeCell ref="B9814:B9816"/>
    <mergeCell ref="C9814:C9816"/>
    <mergeCell ref="D9814:D9816"/>
    <mergeCell ref="E9814:E9816"/>
    <mergeCell ref="F9814:G9816"/>
    <mergeCell ref="H9814:I9814"/>
    <mergeCell ref="H9815:I9816"/>
    <mergeCell ref="J9815:J9816"/>
    <mergeCell ref="K9815:K9816"/>
    <mergeCell ref="L9815:L9816"/>
    <mergeCell ref="F9817:G9818"/>
    <mergeCell ref="H9817:I9818"/>
    <mergeCell ref="J9817:J9818"/>
    <mergeCell ref="K9817:K9818"/>
    <mergeCell ref="L9817:L9818"/>
    <mergeCell ref="A9797:A9802"/>
    <mergeCell ref="F9797:G9797"/>
    <mergeCell ref="H9797:L9797"/>
    <mergeCell ref="B9798:B9800"/>
    <mergeCell ref="C9798:C9800"/>
    <mergeCell ref="D9798:D9800"/>
    <mergeCell ref="E9798:E9800"/>
    <mergeCell ref="F9798:G9800"/>
    <mergeCell ref="H9798:I9798"/>
    <mergeCell ref="H9799:I9800"/>
    <mergeCell ref="J9799:J9800"/>
    <mergeCell ref="K9799:K9800"/>
    <mergeCell ref="L9799:L9800"/>
    <mergeCell ref="F9801:G9802"/>
    <mergeCell ref="H9801:I9802"/>
    <mergeCell ref="J9801:J9802"/>
    <mergeCell ref="K9801:K9802"/>
    <mergeCell ref="L9801:L9802"/>
    <mergeCell ref="A9803:A9807"/>
    <mergeCell ref="F9803:G9803"/>
    <mergeCell ref="H9803:L9803"/>
    <mergeCell ref="B9804:B9805"/>
    <mergeCell ref="C9804:C9805"/>
    <mergeCell ref="D9804:D9805"/>
    <mergeCell ref="E9804:E9805"/>
    <mergeCell ref="F9804:G9805"/>
    <mergeCell ref="H9804:I9804"/>
    <mergeCell ref="H9805:I9805"/>
    <mergeCell ref="F9806:G9807"/>
    <mergeCell ref="H9806:I9807"/>
    <mergeCell ref="J9806:J9807"/>
    <mergeCell ref="K9806:K9807"/>
    <mergeCell ref="L9806:L9807"/>
    <mergeCell ref="A9785:A9790"/>
    <mergeCell ref="F9785:G9785"/>
    <mergeCell ref="H9785:L9785"/>
    <mergeCell ref="B9786:B9788"/>
    <mergeCell ref="C9786:C9788"/>
    <mergeCell ref="D9786:D9788"/>
    <mergeCell ref="E9786:E9788"/>
    <mergeCell ref="F9786:G9788"/>
    <mergeCell ref="H9786:I9786"/>
    <mergeCell ref="H9787:I9788"/>
    <mergeCell ref="J9787:J9788"/>
    <mergeCell ref="K9787:K9788"/>
    <mergeCell ref="L9787:L9788"/>
    <mergeCell ref="F9789:G9790"/>
    <mergeCell ref="H9789:I9790"/>
    <mergeCell ref="J9789:J9790"/>
    <mergeCell ref="K9789:K9790"/>
    <mergeCell ref="L9789:L9790"/>
    <mergeCell ref="A9791:A9796"/>
    <mergeCell ref="F9791:G9791"/>
    <mergeCell ref="H9791:L9791"/>
    <mergeCell ref="B9792:B9794"/>
    <mergeCell ref="C9792:C9794"/>
    <mergeCell ref="D9792:D9794"/>
    <mergeCell ref="E9792:E9794"/>
    <mergeCell ref="F9792:G9794"/>
    <mergeCell ref="H9792:I9792"/>
    <mergeCell ref="H9793:I9794"/>
    <mergeCell ref="J9793:J9794"/>
    <mergeCell ref="K9793:K9794"/>
    <mergeCell ref="L9793:L9794"/>
    <mergeCell ref="F9795:G9796"/>
    <mergeCell ref="H9795:I9796"/>
    <mergeCell ref="J9795:J9796"/>
    <mergeCell ref="K9795:K9796"/>
    <mergeCell ref="L9795:L9796"/>
    <mergeCell ref="A9770:A9774"/>
    <mergeCell ref="F9770:G9770"/>
    <mergeCell ref="H9770:L9770"/>
    <mergeCell ref="B9771:B9772"/>
    <mergeCell ref="C9771:C9772"/>
    <mergeCell ref="D9771:D9772"/>
    <mergeCell ref="E9771:E9772"/>
    <mergeCell ref="F9771:G9772"/>
    <mergeCell ref="H9771:I9771"/>
    <mergeCell ref="H9772:I9772"/>
    <mergeCell ref="F9773:G9774"/>
    <mergeCell ref="H9773:I9774"/>
    <mergeCell ref="J9773:J9774"/>
    <mergeCell ref="K9773:K9774"/>
    <mergeCell ref="L9773:L9774"/>
    <mergeCell ref="A9775:A9779"/>
    <mergeCell ref="F9775:G9775"/>
    <mergeCell ref="H9775:L9775"/>
    <mergeCell ref="B9776:B9777"/>
    <mergeCell ref="C9776:C9777"/>
    <mergeCell ref="D9776:D9777"/>
    <mergeCell ref="E9776:E9777"/>
    <mergeCell ref="F9776:G9777"/>
    <mergeCell ref="H9776:I9776"/>
    <mergeCell ref="H9777:I9777"/>
    <mergeCell ref="F9778:G9779"/>
    <mergeCell ref="H9778:I9779"/>
    <mergeCell ref="J9778:J9779"/>
    <mergeCell ref="K9778:K9779"/>
    <mergeCell ref="L9778:L9779"/>
    <mergeCell ref="A9780:A9784"/>
    <mergeCell ref="F9780:G9780"/>
    <mergeCell ref="H9780:L9780"/>
    <mergeCell ref="B9781:B9782"/>
    <mergeCell ref="C9781:C9782"/>
    <mergeCell ref="D9781:D9782"/>
    <mergeCell ref="E9781:E9782"/>
    <mergeCell ref="F9781:G9782"/>
    <mergeCell ref="H9781:I9781"/>
    <mergeCell ref="H9782:I9782"/>
    <mergeCell ref="F9783:G9784"/>
    <mergeCell ref="H9783:I9784"/>
    <mergeCell ref="J9783:J9784"/>
    <mergeCell ref="K9783:K9784"/>
    <mergeCell ref="L9783:L9784"/>
    <mergeCell ref="A9755:A9759"/>
    <mergeCell ref="F9755:G9755"/>
    <mergeCell ref="H9755:L9755"/>
    <mergeCell ref="B9756:B9757"/>
    <mergeCell ref="C9756:C9757"/>
    <mergeCell ref="D9756:D9757"/>
    <mergeCell ref="E9756:E9757"/>
    <mergeCell ref="F9756:G9757"/>
    <mergeCell ref="H9756:I9756"/>
    <mergeCell ref="H9757:I9757"/>
    <mergeCell ref="F9758:G9759"/>
    <mergeCell ref="H9758:I9759"/>
    <mergeCell ref="J9758:J9759"/>
    <mergeCell ref="K9758:K9759"/>
    <mergeCell ref="L9758:L9759"/>
    <mergeCell ref="A9760:A9764"/>
    <mergeCell ref="F9760:G9760"/>
    <mergeCell ref="H9760:L9760"/>
    <mergeCell ref="B9761:B9762"/>
    <mergeCell ref="C9761:C9762"/>
    <mergeCell ref="D9761:D9762"/>
    <mergeCell ref="E9761:E9762"/>
    <mergeCell ref="F9761:G9762"/>
    <mergeCell ref="H9761:I9761"/>
    <mergeCell ref="H9762:I9762"/>
    <mergeCell ref="F9763:G9764"/>
    <mergeCell ref="H9763:I9764"/>
    <mergeCell ref="J9763:J9764"/>
    <mergeCell ref="K9763:K9764"/>
    <mergeCell ref="L9763:L9764"/>
    <mergeCell ref="A9765:A9769"/>
    <mergeCell ref="F9765:G9765"/>
    <mergeCell ref="H9765:L9765"/>
    <mergeCell ref="B9766:B9767"/>
    <mergeCell ref="C9766:C9767"/>
    <mergeCell ref="D9766:D9767"/>
    <mergeCell ref="E9766:E9767"/>
    <mergeCell ref="F9766:G9767"/>
    <mergeCell ref="H9766:I9766"/>
    <mergeCell ref="H9767:I9767"/>
    <mergeCell ref="F9768:G9769"/>
    <mergeCell ref="H9768:I9769"/>
    <mergeCell ref="J9768:J9769"/>
    <mergeCell ref="K9768:K9769"/>
    <mergeCell ref="L9768:L9769"/>
    <mergeCell ref="A9740:A9744"/>
    <mergeCell ref="F9740:G9740"/>
    <mergeCell ref="H9740:L9740"/>
    <mergeCell ref="B9741:B9742"/>
    <mergeCell ref="C9741:C9742"/>
    <mergeCell ref="D9741:D9742"/>
    <mergeCell ref="E9741:E9742"/>
    <mergeCell ref="F9741:G9742"/>
    <mergeCell ref="H9741:I9741"/>
    <mergeCell ref="H9742:I9742"/>
    <mergeCell ref="F9743:G9744"/>
    <mergeCell ref="H9743:I9744"/>
    <mergeCell ref="J9743:J9744"/>
    <mergeCell ref="K9743:K9744"/>
    <mergeCell ref="L9743:L9744"/>
    <mergeCell ref="A9745:A9749"/>
    <mergeCell ref="F9745:G9745"/>
    <mergeCell ref="H9745:L9745"/>
    <mergeCell ref="B9746:B9747"/>
    <mergeCell ref="C9746:C9747"/>
    <mergeCell ref="D9746:D9747"/>
    <mergeCell ref="E9746:E9747"/>
    <mergeCell ref="F9746:G9747"/>
    <mergeCell ref="H9746:I9746"/>
    <mergeCell ref="H9747:I9747"/>
    <mergeCell ref="F9748:G9749"/>
    <mergeCell ref="H9748:I9749"/>
    <mergeCell ref="J9748:J9749"/>
    <mergeCell ref="K9748:K9749"/>
    <mergeCell ref="L9748:L9749"/>
    <mergeCell ref="A9750:A9754"/>
    <mergeCell ref="F9750:G9750"/>
    <mergeCell ref="H9750:L9750"/>
    <mergeCell ref="B9751:B9752"/>
    <mergeCell ref="C9751:C9752"/>
    <mergeCell ref="D9751:D9752"/>
    <mergeCell ref="E9751:E9752"/>
    <mergeCell ref="F9751:G9752"/>
    <mergeCell ref="H9751:I9751"/>
    <mergeCell ref="H9752:I9752"/>
    <mergeCell ref="F9753:G9754"/>
    <mergeCell ref="H9753:I9754"/>
    <mergeCell ref="J9753:J9754"/>
    <mergeCell ref="K9753:K9754"/>
    <mergeCell ref="L9753:L9754"/>
    <mergeCell ref="A9725:A9729"/>
    <mergeCell ref="F9725:G9725"/>
    <mergeCell ref="H9725:L9725"/>
    <mergeCell ref="B9726:B9727"/>
    <mergeCell ref="C9726:C9727"/>
    <mergeCell ref="D9726:D9727"/>
    <mergeCell ref="E9726:E9727"/>
    <mergeCell ref="F9726:G9727"/>
    <mergeCell ref="H9726:I9726"/>
    <mergeCell ref="H9727:I9727"/>
    <mergeCell ref="F9728:G9729"/>
    <mergeCell ref="H9728:I9729"/>
    <mergeCell ref="J9728:J9729"/>
    <mergeCell ref="K9728:K9729"/>
    <mergeCell ref="L9728:L9729"/>
    <mergeCell ref="A9730:A9734"/>
    <mergeCell ref="F9730:G9730"/>
    <mergeCell ref="H9730:L9730"/>
    <mergeCell ref="B9731:B9732"/>
    <mergeCell ref="C9731:C9732"/>
    <mergeCell ref="D9731:D9732"/>
    <mergeCell ref="E9731:E9732"/>
    <mergeCell ref="F9731:G9732"/>
    <mergeCell ref="H9731:I9731"/>
    <mergeCell ref="H9732:I9732"/>
    <mergeCell ref="F9733:G9734"/>
    <mergeCell ref="H9733:I9734"/>
    <mergeCell ref="J9733:J9734"/>
    <mergeCell ref="K9733:K9734"/>
    <mergeCell ref="L9733:L9734"/>
    <mergeCell ref="A9735:A9739"/>
    <mergeCell ref="F9735:G9735"/>
    <mergeCell ref="H9735:L9735"/>
    <mergeCell ref="B9736:B9737"/>
    <mergeCell ref="C9736:C9737"/>
    <mergeCell ref="D9736:D9737"/>
    <mergeCell ref="E9736:E9737"/>
    <mergeCell ref="F9736:G9737"/>
    <mergeCell ref="H9736:I9736"/>
    <mergeCell ref="H9737:I9737"/>
    <mergeCell ref="F9738:G9739"/>
    <mergeCell ref="H9738:I9739"/>
    <mergeCell ref="J9738:J9739"/>
    <mergeCell ref="K9738:K9739"/>
    <mergeCell ref="L9738:L9739"/>
    <mergeCell ref="A9710:A9714"/>
    <mergeCell ref="F9710:G9710"/>
    <mergeCell ref="H9710:L9710"/>
    <mergeCell ref="B9711:B9712"/>
    <mergeCell ref="C9711:C9712"/>
    <mergeCell ref="D9711:D9712"/>
    <mergeCell ref="E9711:E9712"/>
    <mergeCell ref="F9711:G9712"/>
    <mergeCell ref="H9711:I9711"/>
    <mergeCell ref="H9712:I9712"/>
    <mergeCell ref="F9713:G9714"/>
    <mergeCell ref="H9713:I9714"/>
    <mergeCell ref="J9713:J9714"/>
    <mergeCell ref="K9713:K9714"/>
    <mergeCell ref="L9713:L9714"/>
    <mergeCell ref="A9715:A9719"/>
    <mergeCell ref="F9715:G9715"/>
    <mergeCell ref="H9715:L9715"/>
    <mergeCell ref="B9716:B9717"/>
    <mergeCell ref="C9716:C9717"/>
    <mergeCell ref="D9716:D9717"/>
    <mergeCell ref="E9716:E9717"/>
    <mergeCell ref="F9716:G9717"/>
    <mergeCell ref="H9716:I9716"/>
    <mergeCell ref="H9717:I9717"/>
    <mergeCell ref="F9718:G9719"/>
    <mergeCell ref="H9718:I9719"/>
    <mergeCell ref="J9718:J9719"/>
    <mergeCell ref="K9718:K9719"/>
    <mergeCell ref="L9718:L9719"/>
    <mergeCell ref="A9720:A9724"/>
    <mergeCell ref="F9720:G9720"/>
    <mergeCell ref="H9720:L9720"/>
    <mergeCell ref="B9721:B9722"/>
    <mergeCell ref="C9721:C9722"/>
    <mergeCell ref="D9721:D9722"/>
    <mergeCell ref="E9721:E9722"/>
    <mergeCell ref="F9721:G9722"/>
    <mergeCell ref="H9721:I9721"/>
    <mergeCell ref="H9722:I9722"/>
    <mergeCell ref="F9723:G9724"/>
    <mergeCell ref="H9723:I9724"/>
    <mergeCell ref="J9723:J9724"/>
    <mergeCell ref="K9723:K9724"/>
    <mergeCell ref="L9723:L9724"/>
    <mergeCell ref="A9699:A9703"/>
    <mergeCell ref="F9699:G9699"/>
    <mergeCell ref="H9699:L9699"/>
    <mergeCell ref="B9700:B9701"/>
    <mergeCell ref="C9700:C9701"/>
    <mergeCell ref="D9700:D9701"/>
    <mergeCell ref="E9700:E9701"/>
    <mergeCell ref="F9700:G9701"/>
    <mergeCell ref="H9700:I9700"/>
    <mergeCell ref="H9701:I9701"/>
    <mergeCell ref="F9702:G9703"/>
    <mergeCell ref="H9702:I9703"/>
    <mergeCell ref="J9702:J9703"/>
    <mergeCell ref="K9702:K9703"/>
    <mergeCell ref="L9702:L9703"/>
    <mergeCell ref="A9704:A9709"/>
    <mergeCell ref="F9704:G9704"/>
    <mergeCell ref="H9704:L9704"/>
    <mergeCell ref="B9705:B9707"/>
    <mergeCell ref="C9705:C9707"/>
    <mergeCell ref="D9705:D9707"/>
    <mergeCell ref="E9705:E9707"/>
    <mergeCell ref="F9705:G9707"/>
    <mergeCell ref="H9705:I9705"/>
    <mergeCell ref="H9706:I9707"/>
    <mergeCell ref="J9706:J9707"/>
    <mergeCell ref="K9706:K9707"/>
    <mergeCell ref="L9706:L9707"/>
    <mergeCell ref="F9708:G9709"/>
    <mergeCell ref="H9708:I9709"/>
    <mergeCell ref="J9708:J9709"/>
    <mergeCell ref="K9708:K9709"/>
    <mergeCell ref="L9708:L9709"/>
    <mergeCell ref="A9683:A9687"/>
    <mergeCell ref="F9683:G9683"/>
    <mergeCell ref="H9683:L9683"/>
    <mergeCell ref="B9684:B9685"/>
    <mergeCell ref="C9684:C9685"/>
    <mergeCell ref="D9684:D9685"/>
    <mergeCell ref="E9684:E9685"/>
    <mergeCell ref="F9684:G9685"/>
    <mergeCell ref="H9684:I9684"/>
    <mergeCell ref="H9685:I9685"/>
    <mergeCell ref="F9686:G9687"/>
    <mergeCell ref="H9686:I9687"/>
    <mergeCell ref="J9686:J9687"/>
    <mergeCell ref="K9686:K9687"/>
    <mergeCell ref="L9686:L9687"/>
    <mergeCell ref="A9688:A9692"/>
    <mergeCell ref="F9688:G9688"/>
    <mergeCell ref="H9688:L9688"/>
    <mergeCell ref="B9689:B9690"/>
    <mergeCell ref="C9689:C9690"/>
    <mergeCell ref="D9689:D9690"/>
    <mergeCell ref="E9689:E9690"/>
    <mergeCell ref="F9689:G9690"/>
    <mergeCell ref="H9689:I9689"/>
    <mergeCell ref="H9690:I9690"/>
    <mergeCell ref="F9691:G9692"/>
    <mergeCell ref="H9691:I9692"/>
    <mergeCell ref="J9691:J9692"/>
    <mergeCell ref="K9691:K9692"/>
    <mergeCell ref="L9691:L9692"/>
    <mergeCell ref="A9693:A9698"/>
    <mergeCell ref="F9693:G9693"/>
    <mergeCell ref="H9693:L9693"/>
    <mergeCell ref="B9694:B9696"/>
    <mergeCell ref="C9694:C9696"/>
    <mergeCell ref="D9694:D9696"/>
    <mergeCell ref="E9694:E9696"/>
    <mergeCell ref="F9694:G9696"/>
    <mergeCell ref="H9694:I9694"/>
    <mergeCell ref="H9695:I9696"/>
    <mergeCell ref="J9695:J9696"/>
    <mergeCell ref="K9695:K9696"/>
    <mergeCell ref="L9695:L9696"/>
    <mergeCell ref="F9697:G9698"/>
    <mergeCell ref="H9697:I9698"/>
    <mergeCell ref="J9697:J9698"/>
    <mergeCell ref="K9697:K9698"/>
    <mergeCell ref="L9697:L9698"/>
    <mergeCell ref="A9667:A9671"/>
    <mergeCell ref="F9667:G9667"/>
    <mergeCell ref="H9667:L9667"/>
    <mergeCell ref="B9668:B9669"/>
    <mergeCell ref="C9668:C9669"/>
    <mergeCell ref="D9668:D9669"/>
    <mergeCell ref="E9668:E9669"/>
    <mergeCell ref="F9668:G9669"/>
    <mergeCell ref="H9668:I9668"/>
    <mergeCell ref="H9669:I9669"/>
    <mergeCell ref="F9670:G9671"/>
    <mergeCell ref="H9670:I9671"/>
    <mergeCell ref="J9670:J9671"/>
    <mergeCell ref="K9670:K9671"/>
    <mergeCell ref="L9670:L9671"/>
    <mergeCell ref="A9672:A9676"/>
    <mergeCell ref="F9672:G9672"/>
    <mergeCell ref="H9672:L9672"/>
    <mergeCell ref="B9673:B9674"/>
    <mergeCell ref="C9673:C9674"/>
    <mergeCell ref="D9673:D9674"/>
    <mergeCell ref="E9673:E9674"/>
    <mergeCell ref="F9673:G9674"/>
    <mergeCell ref="H9673:I9673"/>
    <mergeCell ref="H9674:I9674"/>
    <mergeCell ref="F9675:G9676"/>
    <mergeCell ref="H9675:I9676"/>
    <mergeCell ref="J9675:J9676"/>
    <mergeCell ref="K9675:K9676"/>
    <mergeCell ref="L9675:L9676"/>
    <mergeCell ref="A9677:A9682"/>
    <mergeCell ref="F9677:G9677"/>
    <mergeCell ref="H9677:L9677"/>
    <mergeCell ref="B9678:B9680"/>
    <mergeCell ref="C9678:C9680"/>
    <mergeCell ref="D9678:D9680"/>
    <mergeCell ref="E9678:E9680"/>
    <mergeCell ref="F9678:G9680"/>
    <mergeCell ref="H9678:I9678"/>
    <mergeCell ref="H9679:I9680"/>
    <mergeCell ref="J9679:J9680"/>
    <mergeCell ref="K9679:K9680"/>
    <mergeCell ref="L9679:L9680"/>
    <mergeCell ref="F9681:G9682"/>
    <mergeCell ref="H9681:I9682"/>
    <mergeCell ref="J9681:J9682"/>
    <mergeCell ref="K9681:K9682"/>
    <mergeCell ref="L9681:L9682"/>
    <mergeCell ref="A9652:A9656"/>
    <mergeCell ref="F9652:G9652"/>
    <mergeCell ref="H9652:L9652"/>
    <mergeCell ref="B9653:B9654"/>
    <mergeCell ref="C9653:C9654"/>
    <mergeCell ref="D9653:D9654"/>
    <mergeCell ref="E9653:E9654"/>
    <mergeCell ref="F9653:G9654"/>
    <mergeCell ref="H9653:I9653"/>
    <mergeCell ref="H9654:I9654"/>
    <mergeCell ref="F9655:G9656"/>
    <mergeCell ref="H9655:I9656"/>
    <mergeCell ref="J9655:J9656"/>
    <mergeCell ref="K9655:K9656"/>
    <mergeCell ref="L9655:L9656"/>
    <mergeCell ref="A9657:A9661"/>
    <mergeCell ref="F9657:G9657"/>
    <mergeCell ref="H9657:L9657"/>
    <mergeCell ref="B9658:B9659"/>
    <mergeCell ref="C9658:C9659"/>
    <mergeCell ref="D9658:D9659"/>
    <mergeCell ref="E9658:E9659"/>
    <mergeCell ref="F9658:G9659"/>
    <mergeCell ref="H9658:I9658"/>
    <mergeCell ref="H9659:I9659"/>
    <mergeCell ref="F9660:G9661"/>
    <mergeCell ref="H9660:I9661"/>
    <mergeCell ref="J9660:J9661"/>
    <mergeCell ref="K9660:K9661"/>
    <mergeCell ref="L9660:L9661"/>
    <mergeCell ref="A9662:A9666"/>
    <mergeCell ref="F9662:G9662"/>
    <mergeCell ref="H9662:L9662"/>
    <mergeCell ref="B9663:B9664"/>
    <mergeCell ref="C9663:C9664"/>
    <mergeCell ref="D9663:D9664"/>
    <mergeCell ref="E9663:E9664"/>
    <mergeCell ref="F9663:G9664"/>
    <mergeCell ref="H9663:I9663"/>
    <mergeCell ref="H9664:I9664"/>
    <mergeCell ref="F9665:G9666"/>
    <mergeCell ref="H9665:I9666"/>
    <mergeCell ref="J9665:J9666"/>
    <mergeCell ref="K9665:K9666"/>
    <mergeCell ref="L9665:L9666"/>
    <mergeCell ref="A9637:A9641"/>
    <mergeCell ref="F9637:G9637"/>
    <mergeCell ref="H9637:L9637"/>
    <mergeCell ref="B9638:B9639"/>
    <mergeCell ref="C9638:C9639"/>
    <mergeCell ref="D9638:D9639"/>
    <mergeCell ref="E9638:E9639"/>
    <mergeCell ref="F9638:G9639"/>
    <mergeCell ref="H9638:I9638"/>
    <mergeCell ref="H9639:I9639"/>
    <mergeCell ref="F9640:G9641"/>
    <mergeCell ref="H9640:I9641"/>
    <mergeCell ref="J9640:J9641"/>
    <mergeCell ref="K9640:K9641"/>
    <mergeCell ref="L9640:L9641"/>
    <mergeCell ref="A9642:A9646"/>
    <mergeCell ref="F9642:G9642"/>
    <mergeCell ref="H9642:L9642"/>
    <mergeCell ref="B9643:B9644"/>
    <mergeCell ref="C9643:C9644"/>
    <mergeCell ref="D9643:D9644"/>
    <mergeCell ref="E9643:E9644"/>
    <mergeCell ref="F9643:G9644"/>
    <mergeCell ref="H9643:I9643"/>
    <mergeCell ref="H9644:I9644"/>
    <mergeCell ref="F9645:G9646"/>
    <mergeCell ref="H9645:I9646"/>
    <mergeCell ref="J9645:J9646"/>
    <mergeCell ref="K9645:K9646"/>
    <mergeCell ref="L9645:L9646"/>
    <mergeCell ref="A9647:A9651"/>
    <mergeCell ref="F9647:G9647"/>
    <mergeCell ref="H9647:L9647"/>
    <mergeCell ref="B9648:B9649"/>
    <mergeCell ref="C9648:C9649"/>
    <mergeCell ref="D9648:D9649"/>
    <mergeCell ref="E9648:E9649"/>
    <mergeCell ref="F9648:G9649"/>
    <mergeCell ref="H9648:I9648"/>
    <mergeCell ref="H9649:I9649"/>
    <mergeCell ref="F9650:G9651"/>
    <mergeCell ref="H9650:I9651"/>
    <mergeCell ref="J9650:J9651"/>
    <mergeCell ref="K9650:K9651"/>
    <mergeCell ref="L9650:L9651"/>
    <mergeCell ref="A9626:A9631"/>
    <mergeCell ref="F9626:G9626"/>
    <mergeCell ref="H9626:L9626"/>
    <mergeCell ref="B9627:B9629"/>
    <mergeCell ref="C9627:C9629"/>
    <mergeCell ref="D9627:D9629"/>
    <mergeCell ref="E9627:E9629"/>
    <mergeCell ref="F9627:G9629"/>
    <mergeCell ref="H9627:I9627"/>
    <mergeCell ref="H9628:I9629"/>
    <mergeCell ref="J9628:J9629"/>
    <mergeCell ref="K9628:K9629"/>
    <mergeCell ref="L9628:L9629"/>
    <mergeCell ref="F9630:G9631"/>
    <mergeCell ref="H9630:I9631"/>
    <mergeCell ref="J9630:J9631"/>
    <mergeCell ref="K9630:K9631"/>
    <mergeCell ref="L9630:L9631"/>
    <mergeCell ref="A9632:A9636"/>
    <mergeCell ref="F9632:G9632"/>
    <mergeCell ref="H9632:L9632"/>
    <mergeCell ref="B9633:B9634"/>
    <mergeCell ref="C9633:C9634"/>
    <mergeCell ref="D9633:D9634"/>
    <mergeCell ref="E9633:E9634"/>
    <mergeCell ref="F9633:G9634"/>
    <mergeCell ref="H9633:I9633"/>
    <mergeCell ref="H9634:I9634"/>
    <mergeCell ref="F9635:G9636"/>
    <mergeCell ref="H9635:I9636"/>
    <mergeCell ref="J9635:J9636"/>
    <mergeCell ref="K9635:K9636"/>
    <mergeCell ref="L9635:L9636"/>
    <mergeCell ref="A9611:A9615"/>
    <mergeCell ref="F9611:G9611"/>
    <mergeCell ref="H9611:L9611"/>
    <mergeCell ref="B9612:B9613"/>
    <mergeCell ref="C9612:C9613"/>
    <mergeCell ref="D9612:D9613"/>
    <mergeCell ref="E9612:E9613"/>
    <mergeCell ref="F9612:G9613"/>
    <mergeCell ref="H9612:I9612"/>
    <mergeCell ref="H9613:I9613"/>
    <mergeCell ref="F9614:G9615"/>
    <mergeCell ref="H9614:I9615"/>
    <mergeCell ref="J9614:J9615"/>
    <mergeCell ref="K9614:K9615"/>
    <mergeCell ref="L9614:L9615"/>
    <mergeCell ref="A9616:A9620"/>
    <mergeCell ref="F9616:G9616"/>
    <mergeCell ref="H9616:L9616"/>
    <mergeCell ref="B9617:B9618"/>
    <mergeCell ref="C9617:C9618"/>
    <mergeCell ref="D9617:D9618"/>
    <mergeCell ref="E9617:E9618"/>
    <mergeCell ref="F9617:G9618"/>
    <mergeCell ref="H9617:I9617"/>
    <mergeCell ref="H9618:I9618"/>
    <mergeCell ref="F9619:G9620"/>
    <mergeCell ref="H9619:I9620"/>
    <mergeCell ref="J9619:J9620"/>
    <mergeCell ref="K9619:K9620"/>
    <mergeCell ref="L9619:L9620"/>
    <mergeCell ref="A9621:A9625"/>
    <mergeCell ref="F9621:G9621"/>
    <mergeCell ref="H9621:L9621"/>
    <mergeCell ref="B9622:B9623"/>
    <mergeCell ref="C9622:C9623"/>
    <mergeCell ref="D9622:D9623"/>
    <mergeCell ref="E9622:E9623"/>
    <mergeCell ref="F9622:G9623"/>
    <mergeCell ref="H9622:I9622"/>
    <mergeCell ref="H9623:I9623"/>
    <mergeCell ref="F9624:G9625"/>
    <mergeCell ref="H9624:I9625"/>
    <mergeCell ref="J9624:J9625"/>
    <mergeCell ref="K9624:K9625"/>
    <mergeCell ref="L9624:L9625"/>
    <mergeCell ref="A9595:A9599"/>
    <mergeCell ref="F9595:G9595"/>
    <mergeCell ref="H9595:L9595"/>
    <mergeCell ref="B9596:B9597"/>
    <mergeCell ref="C9596:C9597"/>
    <mergeCell ref="D9596:D9597"/>
    <mergeCell ref="E9596:E9597"/>
    <mergeCell ref="F9596:G9597"/>
    <mergeCell ref="H9596:I9596"/>
    <mergeCell ref="H9597:I9597"/>
    <mergeCell ref="F9598:G9599"/>
    <mergeCell ref="H9598:I9599"/>
    <mergeCell ref="J9598:J9599"/>
    <mergeCell ref="K9598:K9599"/>
    <mergeCell ref="L9598:L9599"/>
    <mergeCell ref="A9600:A9604"/>
    <mergeCell ref="F9600:G9600"/>
    <mergeCell ref="H9600:L9600"/>
    <mergeCell ref="B9601:B9602"/>
    <mergeCell ref="C9601:C9602"/>
    <mergeCell ref="D9601:D9602"/>
    <mergeCell ref="E9601:E9602"/>
    <mergeCell ref="F9601:G9602"/>
    <mergeCell ref="H9601:I9601"/>
    <mergeCell ref="H9602:I9602"/>
    <mergeCell ref="F9603:G9604"/>
    <mergeCell ref="H9603:I9604"/>
    <mergeCell ref="J9603:J9604"/>
    <mergeCell ref="K9603:K9604"/>
    <mergeCell ref="L9603:L9604"/>
    <mergeCell ref="A9605:A9610"/>
    <mergeCell ref="F9605:G9605"/>
    <mergeCell ref="H9605:L9605"/>
    <mergeCell ref="B9606:B9608"/>
    <mergeCell ref="C9606:C9608"/>
    <mergeCell ref="D9606:D9608"/>
    <mergeCell ref="E9606:E9608"/>
    <mergeCell ref="F9606:G9608"/>
    <mergeCell ref="H9606:I9606"/>
    <mergeCell ref="H9607:I9608"/>
    <mergeCell ref="J9607:J9608"/>
    <mergeCell ref="K9607:K9608"/>
    <mergeCell ref="L9607:L9608"/>
    <mergeCell ref="F9609:G9610"/>
    <mergeCell ref="H9609:I9610"/>
    <mergeCell ref="J9609:J9610"/>
    <mergeCell ref="K9609:K9610"/>
    <mergeCell ref="L9609:L9610"/>
    <mergeCell ref="A9584:A9589"/>
    <mergeCell ref="F9584:G9584"/>
    <mergeCell ref="H9584:L9584"/>
    <mergeCell ref="B9585:B9587"/>
    <mergeCell ref="C9585:C9587"/>
    <mergeCell ref="D9585:D9587"/>
    <mergeCell ref="E9585:E9587"/>
    <mergeCell ref="F9585:G9587"/>
    <mergeCell ref="H9585:I9585"/>
    <mergeCell ref="H9586:I9587"/>
    <mergeCell ref="J9586:J9587"/>
    <mergeCell ref="K9586:K9587"/>
    <mergeCell ref="L9586:L9587"/>
    <mergeCell ref="F9588:G9589"/>
    <mergeCell ref="H9588:I9589"/>
    <mergeCell ref="J9588:J9589"/>
    <mergeCell ref="K9588:K9589"/>
    <mergeCell ref="L9588:L9589"/>
    <mergeCell ref="A9590:A9594"/>
    <mergeCell ref="F9590:G9590"/>
    <mergeCell ref="H9590:L9590"/>
    <mergeCell ref="B9591:B9592"/>
    <mergeCell ref="C9591:C9592"/>
    <mergeCell ref="D9591:D9592"/>
    <mergeCell ref="E9591:E9592"/>
    <mergeCell ref="F9591:G9592"/>
    <mergeCell ref="H9591:I9591"/>
    <mergeCell ref="H9592:I9592"/>
    <mergeCell ref="F9593:G9594"/>
    <mergeCell ref="H9593:I9594"/>
    <mergeCell ref="J9593:J9594"/>
    <mergeCell ref="K9593:K9594"/>
    <mergeCell ref="L9593:L9594"/>
    <mergeCell ref="A9573:A9577"/>
    <mergeCell ref="F9573:G9573"/>
    <mergeCell ref="H9573:L9573"/>
    <mergeCell ref="B9574:B9575"/>
    <mergeCell ref="C9574:C9575"/>
    <mergeCell ref="D9574:D9575"/>
    <mergeCell ref="E9574:E9575"/>
    <mergeCell ref="F9574:G9575"/>
    <mergeCell ref="H9574:I9574"/>
    <mergeCell ref="H9575:I9575"/>
    <mergeCell ref="F9576:G9577"/>
    <mergeCell ref="H9576:I9577"/>
    <mergeCell ref="J9576:J9577"/>
    <mergeCell ref="K9576:K9577"/>
    <mergeCell ref="L9576:L9577"/>
    <mergeCell ref="A9578:A9583"/>
    <mergeCell ref="F9578:G9578"/>
    <mergeCell ref="H9578:L9578"/>
    <mergeCell ref="B9579:B9581"/>
    <mergeCell ref="C9579:C9581"/>
    <mergeCell ref="D9579:D9581"/>
    <mergeCell ref="E9579:E9581"/>
    <mergeCell ref="F9579:G9581"/>
    <mergeCell ref="H9579:I9579"/>
    <mergeCell ref="H9580:I9581"/>
    <mergeCell ref="J9580:J9581"/>
    <mergeCell ref="K9580:K9581"/>
    <mergeCell ref="L9580:L9581"/>
    <mergeCell ref="F9582:G9583"/>
    <mergeCell ref="H9582:I9583"/>
    <mergeCell ref="J9582:J9583"/>
    <mergeCell ref="K9582:K9583"/>
    <mergeCell ref="L9582:L9583"/>
    <mergeCell ref="A9558:A9562"/>
    <mergeCell ref="F9558:G9558"/>
    <mergeCell ref="H9558:L9558"/>
    <mergeCell ref="B9559:B9560"/>
    <mergeCell ref="C9559:C9560"/>
    <mergeCell ref="D9559:D9560"/>
    <mergeCell ref="E9559:E9560"/>
    <mergeCell ref="F9559:G9560"/>
    <mergeCell ref="H9559:I9559"/>
    <mergeCell ref="H9560:I9560"/>
    <mergeCell ref="F9561:G9562"/>
    <mergeCell ref="H9561:I9562"/>
    <mergeCell ref="J9561:J9562"/>
    <mergeCell ref="K9561:K9562"/>
    <mergeCell ref="L9561:L9562"/>
    <mergeCell ref="A9563:A9567"/>
    <mergeCell ref="F9563:G9563"/>
    <mergeCell ref="H9563:L9563"/>
    <mergeCell ref="B9564:B9565"/>
    <mergeCell ref="C9564:C9565"/>
    <mergeCell ref="D9564:D9565"/>
    <mergeCell ref="E9564:E9565"/>
    <mergeCell ref="F9564:G9565"/>
    <mergeCell ref="H9564:I9564"/>
    <mergeCell ref="H9565:I9565"/>
    <mergeCell ref="F9566:G9567"/>
    <mergeCell ref="H9566:I9567"/>
    <mergeCell ref="J9566:J9567"/>
    <mergeCell ref="K9566:K9567"/>
    <mergeCell ref="L9566:L9567"/>
    <mergeCell ref="A9568:A9572"/>
    <mergeCell ref="F9568:G9568"/>
    <mergeCell ref="H9568:L9568"/>
    <mergeCell ref="B9569:B9570"/>
    <mergeCell ref="C9569:C9570"/>
    <mergeCell ref="D9569:D9570"/>
    <mergeCell ref="E9569:E9570"/>
    <mergeCell ref="F9569:G9570"/>
    <mergeCell ref="H9569:I9569"/>
    <mergeCell ref="H9570:I9570"/>
    <mergeCell ref="F9571:G9572"/>
    <mergeCell ref="H9571:I9572"/>
    <mergeCell ref="J9571:J9572"/>
    <mergeCell ref="K9571:K9572"/>
    <mergeCell ref="L9571:L9572"/>
    <mergeCell ref="A9543:A9547"/>
    <mergeCell ref="F9543:G9543"/>
    <mergeCell ref="H9543:L9543"/>
    <mergeCell ref="B9544:B9545"/>
    <mergeCell ref="C9544:C9545"/>
    <mergeCell ref="D9544:D9545"/>
    <mergeCell ref="E9544:E9545"/>
    <mergeCell ref="F9544:G9545"/>
    <mergeCell ref="H9544:I9544"/>
    <mergeCell ref="H9545:I9545"/>
    <mergeCell ref="F9546:G9547"/>
    <mergeCell ref="H9546:I9547"/>
    <mergeCell ref="J9546:J9547"/>
    <mergeCell ref="K9546:K9547"/>
    <mergeCell ref="L9546:L9547"/>
    <mergeCell ref="A9548:A9552"/>
    <mergeCell ref="F9548:G9548"/>
    <mergeCell ref="H9548:L9548"/>
    <mergeCell ref="B9549:B9550"/>
    <mergeCell ref="C9549:C9550"/>
    <mergeCell ref="D9549:D9550"/>
    <mergeCell ref="E9549:E9550"/>
    <mergeCell ref="F9549:G9550"/>
    <mergeCell ref="H9549:I9549"/>
    <mergeCell ref="H9550:I9550"/>
    <mergeCell ref="F9551:G9552"/>
    <mergeCell ref="H9551:I9552"/>
    <mergeCell ref="J9551:J9552"/>
    <mergeCell ref="K9551:K9552"/>
    <mergeCell ref="L9551:L9552"/>
    <mergeCell ref="A9553:A9557"/>
    <mergeCell ref="F9553:G9553"/>
    <mergeCell ref="H9553:L9553"/>
    <mergeCell ref="B9554:B9555"/>
    <mergeCell ref="C9554:C9555"/>
    <mergeCell ref="D9554:D9555"/>
    <mergeCell ref="E9554:E9555"/>
    <mergeCell ref="F9554:G9555"/>
    <mergeCell ref="H9554:I9554"/>
    <mergeCell ref="H9555:I9555"/>
    <mergeCell ref="F9556:G9557"/>
    <mergeCell ref="H9556:I9557"/>
    <mergeCell ref="J9556:J9557"/>
    <mergeCell ref="K9556:K9557"/>
    <mergeCell ref="L9556:L9557"/>
    <mergeCell ref="A9532:A9537"/>
    <mergeCell ref="F9532:G9532"/>
    <mergeCell ref="H9532:L9532"/>
    <mergeCell ref="B9533:B9535"/>
    <mergeCell ref="C9533:C9535"/>
    <mergeCell ref="D9533:D9535"/>
    <mergeCell ref="E9533:E9535"/>
    <mergeCell ref="F9533:G9535"/>
    <mergeCell ref="H9533:I9533"/>
    <mergeCell ref="H9534:I9535"/>
    <mergeCell ref="J9534:J9535"/>
    <mergeCell ref="K9534:K9535"/>
    <mergeCell ref="L9534:L9535"/>
    <mergeCell ref="F9536:G9537"/>
    <mergeCell ref="H9536:I9537"/>
    <mergeCell ref="J9536:J9537"/>
    <mergeCell ref="K9536:K9537"/>
    <mergeCell ref="L9536:L9537"/>
    <mergeCell ref="A9538:A9542"/>
    <mergeCell ref="F9538:G9538"/>
    <mergeCell ref="H9538:L9538"/>
    <mergeCell ref="B9539:B9540"/>
    <mergeCell ref="C9539:C9540"/>
    <mergeCell ref="D9539:D9540"/>
    <mergeCell ref="E9539:E9540"/>
    <mergeCell ref="F9539:G9540"/>
    <mergeCell ref="H9539:I9539"/>
    <mergeCell ref="H9540:I9540"/>
    <mergeCell ref="F9541:G9542"/>
    <mergeCell ref="H9541:I9542"/>
    <mergeCell ref="J9541:J9542"/>
    <mergeCell ref="K9541:K9542"/>
    <mergeCell ref="L9541:L9542"/>
    <mergeCell ref="A9517:A9521"/>
    <mergeCell ref="F9517:G9517"/>
    <mergeCell ref="H9517:L9517"/>
    <mergeCell ref="B9518:B9519"/>
    <mergeCell ref="C9518:C9519"/>
    <mergeCell ref="D9518:D9519"/>
    <mergeCell ref="E9518:E9519"/>
    <mergeCell ref="F9518:G9519"/>
    <mergeCell ref="H9518:I9518"/>
    <mergeCell ref="H9519:I9519"/>
    <mergeCell ref="F9520:G9521"/>
    <mergeCell ref="H9520:I9521"/>
    <mergeCell ref="J9520:J9521"/>
    <mergeCell ref="K9520:K9521"/>
    <mergeCell ref="L9520:L9521"/>
    <mergeCell ref="A9522:A9526"/>
    <mergeCell ref="F9522:G9522"/>
    <mergeCell ref="H9522:L9522"/>
    <mergeCell ref="B9523:B9524"/>
    <mergeCell ref="C9523:C9524"/>
    <mergeCell ref="D9523:D9524"/>
    <mergeCell ref="E9523:E9524"/>
    <mergeCell ref="F9523:G9524"/>
    <mergeCell ref="H9523:I9523"/>
    <mergeCell ref="H9524:I9524"/>
    <mergeCell ref="F9525:G9526"/>
    <mergeCell ref="H9525:I9526"/>
    <mergeCell ref="J9525:J9526"/>
    <mergeCell ref="K9525:K9526"/>
    <mergeCell ref="L9525:L9526"/>
    <mergeCell ref="A9527:A9531"/>
    <mergeCell ref="F9527:G9527"/>
    <mergeCell ref="H9527:L9527"/>
    <mergeCell ref="B9528:B9529"/>
    <mergeCell ref="C9528:C9529"/>
    <mergeCell ref="D9528:D9529"/>
    <mergeCell ref="E9528:E9529"/>
    <mergeCell ref="F9528:G9529"/>
    <mergeCell ref="H9528:I9528"/>
    <mergeCell ref="H9529:I9529"/>
    <mergeCell ref="F9530:G9531"/>
    <mergeCell ref="H9530:I9531"/>
    <mergeCell ref="J9530:J9531"/>
    <mergeCell ref="K9530:K9531"/>
    <mergeCell ref="L9530:L9531"/>
    <mergeCell ref="A9505:A9510"/>
    <mergeCell ref="F9505:G9505"/>
    <mergeCell ref="H9505:L9505"/>
    <mergeCell ref="B9506:B9508"/>
    <mergeCell ref="C9506:C9508"/>
    <mergeCell ref="D9506:D9508"/>
    <mergeCell ref="E9506:E9508"/>
    <mergeCell ref="F9506:G9508"/>
    <mergeCell ref="H9506:I9506"/>
    <mergeCell ref="H9507:I9508"/>
    <mergeCell ref="J9507:J9508"/>
    <mergeCell ref="K9507:K9508"/>
    <mergeCell ref="L9507:L9508"/>
    <mergeCell ref="F9509:G9510"/>
    <mergeCell ref="H9509:I9510"/>
    <mergeCell ref="J9509:J9510"/>
    <mergeCell ref="K9509:K9510"/>
    <mergeCell ref="L9509:L9510"/>
    <mergeCell ref="A9511:A9516"/>
    <mergeCell ref="F9511:G9511"/>
    <mergeCell ref="H9511:L9511"/>
    <mergeCell ref="B9512:B9514"/>
    <mergeCell ref="C9512:C9514"/>
    <mergeCell ref="D9512:D9514"/>
    <mergeCell ref="E9512:E9514"/>
    <mergeCell ref="F9512:G9514"/>
    <mergeCell ref="H9512:I9512"/>
    <mergeCell ref="H9513:I9514"/>
    <mergeCell ref="J9513:J9514"/>
    <mergeCell ref="K9513:K9514"/>
    <mergeCell ref="L9513:L9514"/>
    <mergeCell ref="F9515:G9516"/>
    <mergeCell ref="H9515:I9516"/>
    <mergeCell ref="J9515:J9516"/>
    <mergeCell ref="K9515:K9516"/>
    <mergeCell ref="L9515:L9516"/>
    <mergeCell ref="A9493:A9498"/>
    <mergeCell ref="F9493:G9493"/>
    <mergeCell ref="H9493:L9493"/>
    <mergeCell ref="B9494:B9496"/>
    <mergeCell ref="C9494:C9496"/>
    <mergeCell ref="D9494:D9496"/>
    <mergeCell ref="E9494:E9496"/>
    <mergeCell ref="F9494:G9496"/>
    <mergeCell ref="H9494:I9494"/>
    <mergeCell ref="H9495:I9496"/>
    <mergeCell ref="J9495:J9496"/>
    <mergeCell ref="K9495:K9496"/>
    <mergeCell ref="L9495:L9496"/>
    <mergeCell ref="F9497:G9498"/>
    <mergeCell ref="H9497:I9498"/>
    <mergeCell ref="J9497:J9498"/>
    <mergeCell ref="K9497:K9498"/>
    <mergeCell ref="L9497:L9498"/>
    <mergeCell ref="A9499:A9504"/>
    <mergeCell ref="F9499:G9499"/>
    <mergeCell ref="H9499:L9499"/>
    <mergeCell ref="B9500:B9502"/>
    <mergeCell ref="C9500:C9502"/>
    <mergeCell ref="D9500:D9502"/>
    <mergeCell ref="E9500:E9502"/>
    <mergeCell ref="F9500:G9502"/>
    <mergeCell ref="H9500:I9500"/>
    <mergeCell ref="H9501:I9502"/>
    <mergeCell ref="J9501:J9502"/>
    <mergeCell ref="K9501:K9502"/>
    <mergeCell ref="L9501:L9502"/>
    <mergeCell ref="F9503:G9504"/>
    <mergeCell ref="H9503:I9504"/>
    <mergeCell ref="J9503:J9504"/>
    <mergeCell ref="K9503:K9504"/>
    <mergeCell ref="L9503:L9504"/>
    <mergeCell ref="A9478:A9482"/>
    <mergeCell ref="F9478:G9478"/>
    <mergeCell ref="H9478:L9478"/>
    <mergeCell ref="B9479:B9480"/>
    <mergeCell ref="C9479:C9480"/>
    <mergeCell ref="D9479:D9480"/>
    <mergeCell ref="E9479:E9480"/>
    <mergeCell ref="F9479:G9480"/>
    <mergeCell ref="H9479:I9479"/>
    <mergeCell ref="H9480:I9480"/>
    <mergeCell ref="F9481:G9482"/>
    <mergeCell ref="H9481:I9482"/>
    <mergeCell ref="J9481:J9482"/>
    <mergeCell ref="K9481:K9482"/>
    <mergeCell ref="L9481:L9482"/>
    <mergeCell ref="A9483:A9487"/>
    <mergeCell ref="F9483:G9483"/>
    <mergeCell ref="H9483:L9483"/>
    <mergeCell ref="B9484:B9485"/>
    <mergeCell ref="C9484:C9485"/>
    <mergeCell ref="D9484:D9485"/>
    <mergeCell ref="E9484:E9485"/>
    <mergeCell ref="F9484:G9485"/>
    <mergeCell ref="H9484:I9484"/>
    <mergeCell ref="H9485:I9485"/>
    <mergeCell ref="F9486:G9487"/>
    <mergeCell ref="H9486:I9487"/>
    <mergeCell ref="J9486:J9487"/>
    <mergeCell ref="K9486:K9487"/>
    <mergeCell ref="L9486:L9487"/>
    <mergeCell ref="A9488:A9492"/>
    <mergeCell ref="F9488:G9488"/>
    <mergeCell ref="H9488:L9488"/>
    <mergeCell ref="B9489:B9490"/>
    <mergeCell ref="C9489:C9490"/>
    <mergeCell ref="D9489:D9490"/>
    <mergeCell ref="E9489:E9490"/>
    <mergeCell ref="F9489:G9490"/>
    <mergeCell ref="H9489:I9489"/>
    <mergeCell ref="H9490:I9490"/>
    <mergeCell ref="F9491:G9492"/>
    <mergeCell ref="H9491:I9492"/>
    <mergeCell ref="J9491:J9492"/>
    <mergeCell ref="K9491:K9492"/>
    <mergeCell ref="L9491:L9492"/>
    <mergeCell ref="A9467:A9472"/>
    <mergeCell ref="F9467:G9467"/>
    <mergeCell ref="H9467:L9467"/>
    <mergeCell ref="B9468:B9470"/>
    <mergeCell ref="C9468:C9470"/>
    <mergeCell ref="D9468:D9470"/>
    <mergeCell ref="E9468:E9470"/>
    <mergeCell ref="F9468:G9470"/>
    <mergeCell ref="H9468:I9468"/>
    <mergeCell ref="H9469:I9470"/>
    <mergeCell ref="J9469:J9470"/>
    <mergeCell ref="K9469:K9470"/>
    <mergeCell ref="L9469:L9470"/>
    <mergeCell ref="F9471:G9472"/>
    <mergeCell ref="H9471:I9472"/>
    <mergeCell ref="J9471:J9472"/>
    <mergeCell ref="K9471:K9472"/>
    <mergeCell ref="L9471:L9472"/>
    <mergeCell ref="A9473:A9477"/>
    <mergeCell ref="F9473:G9473"/>
    <mergeCell ref="H9473:L9473"/>
    <mergeCell ref="B9474:B9475"/>
    <mergeCell ref="C9474:C9475"/>
    <mergeCell ref="D9474:D9475"/>
    <mergeCell ref="E9474:E9475"/>
    <mergeCell ref="F9474:G9475"/>
    <mergeCell ref="H9474:I9474"/>
    <mergeCell ref="H9475:I9475"/>
    <mergeCell ref="F9476:G9477"/>
    <mergeCell ref="H9476:I9477"/>
    <mergeCell ref="J9476:J9477"/>
    <mergeCell ref="K9476:K9477"/>
    <mergeCell ref="L9476:L9477"/>
    <mergeCell ref="A9455:A9461"/>
    <mergeCell ref="F9455:G9455"/>
    <mergeCell ref="H9455:L9455"/>
    <mergeCell ref="B9456:B9459"/>
    <mergeCell ref="C9456:C9459"/>
    <mergeCell ref="D9456:D9459"/>
    <mergeCell ref="E9456:E9459"/>
    <mergeCell ref="F9456:G9459"/>
    <mergeCell ref="H9456:I9456"/>
    <mergeCell ref="H9457:I9459"/>
    <mergeCell ref="J9457:J9459"/>
    <mergeCell ref="K9457:K9459"/>
    <mergeCell ref="L9457:L9459"/>
    <mergeCell ref="F9460:G9461"/>
    <mergeCell ref="H9460:I9461"/>
    <mergeCell ref="J9460:J9461"/>
    <mergeCell ref="K9460:K9461"/>
    <mergeCell ref="L9460:L9461"/>
    <mergeCell ref="A9462:A9466"/>
    <mergeCell ref="F9462:G9462"/>
    <mergeCell ref="H9462:L9462"/>
    <mergeCell ref="B9463:B9464"/>
    <mergeCell ref="C9463:C9464"/>
    <mergeCell ref="D9463:D9464"/>
    <mergeCell ref="E9463:E9464"/>
    <mergeCell ref="F9463:G9464"/>
    <mergeCell ref="H9463:I9463"/>
    <mergeCell ref="H9464:I9464"/>
    <mergeCell ref="F9465:G9466"/>
    <mergeCell ref="H9465:I9466"/>
    <mergeCell ref="J9465:J9466"/>
    <mergeCell ref="K9465:K9466"/>
    <mergeCell ref="L9465:L9466"/>
    <mergeCell ref="A9444:A9449"/>
    <mergeCell ref="F9444:G9444"/>
    <mergeCell ref="H9444:L9444"/>
    <mergeCell ref="B9445:B9447"/>
    <mergeCell ref="C9445:C9447"/>
    <mergeCell ref="D9445:D9447"/>
    <mergeCell ref="E9445:E9447"/>
    <mergeCell ref="F9445:G9447"/>
    <mergeCell ref="H9445:I9445"/>
    <mergeCell ref="H9446:I9447"/>
    <mergeCell ref="J9446:J9447"/>
    <mergeCell ref="K9446:K9447"/>
    <mergeCell ref="L9446:L9447"/>
    <mergeCell ref="F9448:G9449"/>
    <mergeCell ref="H9448:I9449"/>
    <mergeCell ref="J9448:J9449"/>
    <mergeCell ref="K9448:K9449"/>
    <mergeCell ref="L9448:L9449"/>
    <mergeCell ref="A9450:A9454"/>
    <mergeCell ref="F9450:G9450"/>
    <mergeCell ref="H9450:L9450"/>
    <mergeCell ref="B9451:B9452"/>
    <mergeCell ref="C9451:C9452"/>
    <mergeCell ref="D9451:D9452"/>
    <mergeCell ref="E9451:E9452"/>
    <mergeCell ref="F9451:G9452"/>
    <mergeCell ref="H9451:I9451"/>
    <mergeCell ref="H9452:I9452"/>
    <mergeCell ref="F9453:G9454"/>
    <mergeCell ref="H9453:I9454"/>
    <mergeCell ref="J9453:J9454"/>
    <mergeCell ref="K9453:K9454"/>
    <mergeCell ref="L9453:L9454"/>
    <mergeCell ref="A9429:A9433"/>
    <mergeCell ref="F9429:G9429"/>
    <mergeCell ref="H9429:L9429"/>
    <mergeCell ref="B9430:B9431"/>
    <mergeCell ref="C9430:C9431"/>
    <mergeCell ref="D9430:D9431"/>
    <mergeCell ref="E9430:E9431"/>
    <mergeCell ref="F9430:G9431"/>
    <mergeCell ref="H9430:I9430"/>
    <mergeCell ref="H9431:I9431"/>
    <mergeCell ref="F9432:G9433"/>
    <mergeCell ref="H9432:I9433"/>
    <mergeCell ref="J9432:J9433"/>
    <mergeCell ref="K9432:K9433"/>
    <mergeCell ref="L9432:L9433"/>
    <mergeCell ref="A9434:A9438"/>
    <mergeCell ref="F9434:G9434"/>
    <mergeCell ref="H9434:L9434"/>
    <mergeCell ref="B9435:B9436"/>
    <mergeCell ref="C9435:C9436"/>
    <mergeCell ref="D9435:D9436"/>
    <mergeCell ref="E9435:E9436"/>
    <mergeCell ref="F9435:G9436"/>
    <mergeCell ref="H9435:I9435"/>
    <mergeCell ref="H9436:I9436"/>
    <mergeCell ref="F9437:G9438"/>
    <mergeCell ref="H9437:I9438"/>
    <mergeCell ref="J9437:J9438"/>
    <mergeCell ref="K9437:K9438"/>
    <mergeCell ref="L9437:L9438"/>
    <mergeCell ref="A9439:A9443"/>
    <mergeCell ref="F9439:G9439"/>
    <mergeCell ref="H9439:L9439"/>
    <mergeCell ref="B9440:B9441"/>
    <mergeCell ref="C9440:C9441"/>
    <mergeCell ref="D9440:D9441"/>
    <mergeCell ref="E9440:E9441"/>
    <mergeCell ref="F9440:G9441"/>
    <mergeCell ref="H9440:I9440"/>
    <mergeCell ref="H9441:I9441"/>
    <mergeCell ref="F9442:G9443"/>
    <mergeCell ref="H9442:I9443"/>
    <mergeCell ref="J9442:J9443"/>
    <mergeCell ref="K9442:K9443"/>
    <mergeCell ref="L9442:L9443"/>
    <mergeCell ref="A9418:A9422"/>
    <mergeCell ref="F9418:G9418"/>
    <mergeCell ref="H9418:L9418"/>
    <mergeCell ref="B9419:B9420"/>
    <mergeCell ref="C9419:C9420"/>
    <mergeCell ref="D9419:D9420"/>
    <mergeCell ref="E9419:E9420"/>
    <mergeCell ref="F9419:G9420"/>
    <mergeCell ref="H9419:I9419"/>
    <mergeCell ref="H9420:I9420"/>
    <mergeCell ref="F9421:G9422"/>
    <mergeCell ref="H9421:I9422"/>
    <mergeCell ref="J9421:J9422"/>
    <mergeCell ref="K9421:K9422"/>
    <mergeCell ref="L9421:L9422"/>
    <mergeCell ref="A9423:A9428"/>
    <mergeCell ref="F9423:G9423"/>
    <mergeCell ref="H9423:L9423"/>
    <mergeCell ref="B9424:B9426"/>
    <mergeCell ref="C9424:C9426"/>
    <mergeCell ref="D9424:D9426"/>
    <mergeCell ref="E9424:E9426"/>
    <mergeCell ref="F9424:G9426"/>
    <mergeCell ref="H9424:I9424"/>
    <mergeCell ref="H9425:I9426"/>
    <mergeCell ref="J9425:J9426"/>
    <mergeCell ref="K9425:K9426"/>
    <mergeCell ref="L9425:L9426"/>
    <mergeCell ref="F9427:G9428"/>
    <mergeCell ref="H9427:I9428"/>
    <mergeCell ref="J9427:J9428"/>
    <mergeCell ref="K9427:K9428"/>
    <mergeCell ref="L9427:L9428"/>
    <mergeCell ref="A9403:A9407"/>
    <mergeCell ref="F9403:G9403"/>
    <mergeCell ref="H9403:L9403"/>
    <mergeCell ref="B9404:B9405"/>
    <mergeCell ref="C9404:C9405"/>
    <mergeCell ref="D9404:D9405"/>
    <mergeCell ref="E9404:E9405"/>
    <mergeCell ref="F9404:G9405"/>
    <mergeCell ref="H9404:I9404"/>
    <mergeCell ref="H9405:I9405"/>
    <mergeCell ref="F9406:G9407"/>
    <mergeCell ref="H9406:I9407"/>
    <mergeCell ref="J9406:J9407"/>
    <mergeCell ref="K9406:K9407"/>
    <mergeCell ref="L9406:L9407"/>
    <mergeCell ref="A9408:A9412"/>
    <mergeCell ref="F9408:G9408"/>
    <mergeCell ref="H9408:L9408"/>
    <mergeCell ref="B9409:B9410"/>
    <mergeCell ref="C9409:C9410"/>
    <mergeCell ref="D9409:D9410"/>
    <mergeCell ref="E9409:E9410"/>
    <mergeCell ref="F9409:G9410"/>
    <mergeCell ref="H9409:I9409"/>
    <mergeCell ref="H9410:I9410"/>
    <mergeCell ref="F9411:G9412"/>
    <mergeCell ref="H9411:I9412"/>
    <mergeCell ref="J9411:J9412"/>
    <mergeCell ref="K9411:K9412"/>
    <mergeCell ref="L9411:L9412"/>
    <mergeCell ref="A9413:A9417"/>
    <mergeCell ref="F9413:G9413"/>
    <mergeCell ref="H9413:L9413"/>
    <mergeCell ref="B9414:B9415"/>
    <mergeCell ref="C9414:C9415"/>
    <mergeCell ref="D9414:D9415"/>
    <mergeCell ref="E9414:E9415"/>
    <mergeCell ref="F9414:G9415"/>
    <mergeCell ref="H9414:I9414"/>
    <mergeCell ref="H9415:I9415"/>
    <mergeCell ref="F9416:G9417"/>
    <mergeCell ref="H9416:I9417"/>
    <mergeCell ref="J9416:J9417"/>
    <mergeCell ref="K9416:K9417"/>
    <mergeCell ref="L9416:L9417"/>
    <mergeCell ref="A9391:A9396"/>
    <mergeCell ref="F9391:G9391"/>
    <mergeCell ref="H9391:L9391"/>
    <mergeCell ref="B9392:B9394"/>
    <mergeCell ref="C9392:C9394"/>
    <mergeCell ref="D9392:D9394"/>
    <mergeCell ref="E9392:E9394"/>
    <mergeCell ref="F9392:G9394"/>
    <mergeCell ref="H9392:I9392"/>
    <mergeCell ref="H9393:I9394"/>
    <mergeCell ref="J9393:J9394"/>
    <mergeCell ref="K9393:K9394"/>
    <mergeCell ref="L9393:L9394"/>
    <mergeCell ref="F9395:G9396"/>
    <mergeCell ref="H9395:I9396"/>
    <mergeCell ref="J9395:J9396"/>
    <mergeCell ref="K9395:K9396"/>
    <mergeCell ref="L9395:L9396"/>
    <mergeCell ref="A9397:A9402"/>
    <mergeCell ref="F9397:G9397"/>
    <mergeCell ref="H9397:L9397"/>
    <mergeCell ref="B9398:B9400"/>
    <mergeCell ref="C9398:C9400"/>
    <mergeCell ref="D9398:D9400"/>
    <mergeCell ref="E9398:E9400"/>
    <mergeCell ref="F9398:G9400"/>
    <mergeCell ref="H9398:I9398"/>
    <mergeCell ref="H9399:I9400"/>
    <mergeCell ref="J9399:J9400"/>
    <mergeCell ref="K9399:K9400"/>
    <mergeCell ref="L9399:L9400"/>
    <mergeCell ref="F9401:G9402"/>
    <mergeCell ref="H9401:I9402"/>
    <mergeCell ref="J9401:J9402"/>
    <mergeCell ref="K9401:K9402"/>
    <mergeCell ref="L9401:L9402"/>
    <mergeCell ref="A9379:A9384"/>
    <mergeCell ref="F9379:G9379"/>
    <mergeCell ref="H9379:L9379"/>
    <mergeCell ref="B9380:B9382"/>
    <mergeCell ref="C9380:C9382"/>
    <mergeCell ref="D9380:D9382"/>
    <mergeCell ref="E9380:E9382"/>
    <mergeCell ref="F9380:G9382"/>
    <mergeCell ref="H9380:I9380"/>
    <mergeCell ref="H9381:I9382"/>
    <mergeCell ref="J9381:J9382"/>
    <mergeCell ref="K9381:K9382"/>
    <mergeCell ref="L9381:L9382"/>
    <mergeCell ref="F9383:G9384"/>
    <mergeCell ref="H9383:I9384"/>
    <mergeCell ref="J9383:J9384"/>
    <mergeCell ref="K9383:K9384"/>
    <mergeCell ref="L9383:L9384"/>
    <mergeCell ref="A9385:A9390"/>
    <mergeCell ref="F9385:G9385"/>
    <mergeCell ref="H9385:L9385"/>
    <mergeCell ref="B9386:B9388"/>
    <mergeCell ref="C9386:C9388"/>
    <mergeCell ref="D9386:D9388"/>
    <mergeCell ref="E9386:E9388"/>
    <mergeCell ref="F9386:G9388"/>
    <mergeCell ref="H9386:I9386"/>
    <mergeCell ref="H9387:I9388"/>
    <mergeCell ref="J9387:J9388"/>
    <mergeCell ref="K9387:K9388"/>
    <mergeCell ref="L9387:L9388"/>
    <mergeCell ref="F9389:G9390"/>
    <mergeCell ref="H9389:I9390"/>
    <mergeCell ref="J9389:J9390"/>
    <mergeCell ref="K9389:K9390"/>
    <mergeCell ref="L9389:L9390"/>
    <mergeCell ref="A9364:A9368"/>
    <mergeCell ref="F9364:G9364"/>
    <mergeCell ref="H9364:L9364"/>
    <mergeCell ref="B9365:B9366"/>
    <mergeCell ref="C9365:C9366"/>
    <mergeCell ref="D9365:D9366"/>
    <mergeCell ref="E9365:E9366"/>
    <mergeCell ref="F9365:G9366"/>
    <mergeCell ref="H9365:I9365"/>
    <mergeCell ref="H9366:I9366"/>
    <mergeCell ref="F9367:G9368"/>
    <mergeCell ref="H9367:I9368"/>
    <mergeCell ref="J9367:J9368"/>
    <mergeCell ref="K9367:K9368"/>
    <mergeCell ref="L9367:L9368"/>
    <mergeCell ref="A9369:A9373"/>
    <mergeCell ref="F9369:G9369"/>
    <mergeCell ref="H9369:L9369"/>
    <mergeCell ref="B9370:B9371"/>
    <mergeCell ref="C9370:C9371"/>
    <mergeCell ref="D9370:D9371"/>
    <mergeCell ref="E9370:E9371"/>
    <mergeCell ref="F9370:G9371"/>
    <mergeCell ref="H9370:I9370"/>
    <mergeCell ref="H9371:I9371"/>
    <mergeCell ref="F9372:G9373"/>
    <mergeCell ref="H9372:I9373"/>
    <mergeCell ref="J9372:J9373"/>
    <mergeCell ref="K9372:K9373"/>
    <mergeCell ref="L9372:L9373"/>
    <mergeCell ref="A9374:A9378"/>
    <mergeCell ref="F9374:G9374"/>
    <mergeCell ref="H9374:L9374"/>
    <mergeCell ref="B9375:B9376"/>
    <mergeCell ref="C9375:C9376"/>
    <mergeCell ref="D9375:D9376"/>
    <mergeCell ref="E9375:E9376"/>
    <mergeCell ref="F9375:G9376"/>
    <mergeCell ref="H9375:I9375"/>
    <mergeCell ref="H9376:I9376"/>
    <mergeCell ref="F9377:G9378"/>
    <mergeCell ref="H9377:I9378"/>
    <mergeCell ref="J9377:J9378"/>
    <mergeCell ref="K9377:K9378"/>
    <mergeCell ref="L9377:L9378"/>
    <mergeCell ref="A9349:A9353"/>
    <mergeCell ref="F9349:G9349"/>
    <mergeCell ref="H9349:L9349"/>
    <mergeCell ref="B9350:B9351"/>
    <mergeCell ref="C9350:C9351"/>
    <mergeCell ref="D9350:D9351"/>
    <mergeCell ref="E9350:E9351"/>
    <mergeCell ref="F9350:G9351"/>
    <mergeCell ref="H9350:I9350"/>
    <mergeCell ref="H9351:I9351"/>
    <mergeCell ref="F9352:G9353"/>
    <mergeCell ref="H9352:I9353"/>
    <mergeCell ref="J9352:J9353"/>
    <mergeCell ref="K9352:K9353"/>
    <mergeCell ref="L9352:L9353"/>
    <mergeCell ref="A9354:A9358"/>
    <mergeCell ref="F9354:G9354"/>
    <mergeCell ref="H9354:L9354"/>
    <mergeCell ref="B9355:B9356"/>
    <mergeCell ref="C9355:C9356"/>
    <mergeCell ref="D9355:D9356"/>
    <mergeCell ref="E9355:E9356"/>
    <mergeCell ref="F9355:G9356"/>
    <mergeCell ref="H9355:I9355"/>
    <mergeCell ref="H9356:I9356"/>
    <mergeCell ref="F9357:G9358"/>
    <mergeCell ref="H9357:I9358"/>
    <mergeCell ref="J9357:J9358"/>
    <mergeCell ref="K9357:K9358"/>
    <mergeCell ref="L9357:L9358"/>
    <mergeCell ref="A9359:A9363"/>
    <mergeCell ref="F9359:G9359"/>
    <mergeCell ref="H9359:L9359"/>
    <mergeCell ref="B9360:B9361"/>
    <mergeCell ref="C9360:C9361"/>
    <mergeCell ref="D9360:D9361"/>
    <mergeCell ref="E9360:E9361"/>
    <mergeCell ref="F9360:G9361"/>
    <mergeCell ref="H9360:I9360"/>
    <mergeCell ref="H9361:I9361"/>
    <mergeCell ref="F9362:G9363"/>
    <mergeCell ref="H9362:I9363"/>
    <mergeCell ref="J9362:J9363"/>
    <mergeCell ref="K9362:K9363"/>
    <mergeCell ref="L9362:L9363"/>
    <mergeCell ref="A9338:A9342"/>
    <mergeCell ref="F9338:G9338"/>
    <mergeCell ref="H9338:L9338"/>
    <mergeCell ref="B9339:B9340"/>
    <mergeCell ref="C9339:C9340"/>
    <mergeCell ref="D9339:D9340"/>
    <mergeCell ref="E9339:E9340"/>
    <mergeCell ref="F9339:G9340"/>
    <mergeCell ref="H9339:I9339"/>
    <mergeCell ref="H9340:I9340"/>
    <mergeCell ref="F9341:G9342"/>
    <mergeCell ref="H9341:I9342"/>
    <mergeCell ref="J9341:J9342"/>
    <mergeCell ref="K9341:K9342"/>
    <mergeCell ref="L9341:L9342"/>
    <mergeCell ref="A9343:A9348"/>
    <mergeCell ref="F9343:G9343"/>
    <mergeCell ref="H9343:L9343"/>
    <mergeCell ref="B9344:B9346"/>
    <mergeCell ref="C9344:C9346"/>
    <mergeCell ref="D9344:D9346"/>
    <mergeCell ref="E9344:E9346"/>
    <mergeCell ref="F9344:G9346"/>
    <mergeCell ref="H9344:I9344"/>
    <mergeCell ref="H9345:I9346"/>
    <mergeCell ref="J9345:J9346"/>
    <mergeCell ref="K9345:K9346"/>
    <mergeCell ref="L9345:L9346"/>
    <mergeCell ref="F9347:G9348"/>
    <mergeCell ref="H9347:I9348"/>
    <mergeCell ref="J9347:J9348"/>
    <mergeCell ref="K9347:K9348"/>
    <mergeCell ref="L9347:L9348"/>
    <mergeCell ref="A9327:A9332"/>
    <mergeCell ref="F9327:G9327"/>
    <mergeCell ref="H9327:L9327"/>
    <mergeCell ref="B9328:B9330"/>
    <mergeCell ref="C9328:C9330"/>
    <mergeCell ref="D9328:D9330"/>
    <mergeCell ref="E9328:E9330"/>
    <mergeCell ref="F9328:G9330"/>
    <mergeCell ref="H9328:I9328"/>
    <mergeCell ref="H9329:I9330"/>
    <mergeCell ref="J9329:J9330"/>
    <mergeCell ref="K9329:K9330"/>
    <mergeCell ref="L9329:L9330"/>
    <mergeCell ref="F9331:G9332"/>
    <mergeCell ref="H9331:I9332"/>
    <mergeCell ref="J9331:J9332"/>
    <mergeCell ref="K9331:K9332"/>
    <mergeCell ref="L9331:L9332"/>
    <mergeCell ref="A9333:A9337"/>
    <mergeCell ref="F9333:G9333"/>
    <mergeCell ref="H9333:L9333"/>
    <mergeCell ref="B9334:B9335"/>
    <mergeCell ref="C9334:C9335"/>
    <mergeCell ref="D9334:D9335"/>
    <mergeCell ref="E9334:E9335"/>
    <mergeCell ref="F9334:G9335"/>
    <mergeCell ref="H9334:I9334"/>
    <mergeCell ref="H9335:I9335"/>
    <mergeCell ref="F9336:G9337"/>
    <mergeCell ref="H9336:I9337"/>
    <mergeCell ref="J9336:J9337"/>
    <mergeCell ref="K9336:K9337"/>
    <mergeCell ref="L9336:L9337"/>
    <mergeCell ref="A9311:A9315"/>
    <mergeCell ref="F9311:G9311"/>
    <mergeCell ref="H9311:L9311"/>
    <mergeCell ref="B9312:B9313"/>
    <mergeCell ref="C9312:C9313"/>
    <mergeCell ref="D9312:D9313"/>
    <mergeCell ref="E9312:E9313"/>
    <mergeCell ref="F9312:G9313"/>
    <mergeCell ref="H9312:I9312"/>
    <mergeCell ref="H9313:I9313"/>
    <mergeCell ref="F9314:G9315"/>
    <mergeCell ref="H9314:I9315"/>
    <mergeCell ref="J9314:J9315"/>
    <mergeCell ref="K9314:K9315"/>
    <mergeCell ref="L9314:L9315"/>
    <mergeCell ref="A9316:A9320"/>
    <mergeCell ref="F9316:G9316"/>
    <mergeCell ref="H9316:L9316"/>
    <mergeCell ref="B9317:B9318"/>
    <mergeCell ref="C9317:C9318"/>
    <mergeCell ref="D9317:D9318"/>
    <mergeCell ref="E9317:E9318"/>
    <mergeCell ref="F9317:G9318"/>
    <mergeCell ref="H9317:I9317"/>
    <mergeCell ref="H9318:I9318"/>
    <mergeCell ref="F9319:G9320"/>
    <mergeCell ref="H9319:I9320"/>
    <mergeCell ref="J9319:J9320"/>
    <mergeCell ref="K9319:K9320"/>
    <mergeCell ref="L9319:L9320"/>
    <mergeCell ref="A9321:A9326"/>
    <mergeCell ref="F9321:G9321"/>
    <mergeCell ref="H9321:L9321"/>
    <mergeCell ref="B9322:B9324"/>
    <mergeCell ref="C9322:C9324"/>
    <mergeCell ref="D9322:D9324"/>
    <mergeCell ref="E9322:E9324"/>
    <mergeCell ref="F9322:G9324"/>
    <mergeCell ref="H9322:I9322"/>
    <mergeCell ref="H9323:I9324"/>
    <mergeCell ref="J9323:J9324"/>
    <mergeCell ref="K9323:K9324"/>
    <mergeCell ref="L9323:L9324"/>
    <mergeCell ref="F9325:G9326"/>
    <mergeCell ref="H9325:I9326"/>
    <mergeCell ref="J9325:J9326"/>
    <mergeCell ref="K9325:K9326"/>
    <mergeCell ref="L9325:L9326"/>
    <mergeCell ref="A9299:A9304"/>
    <mergeCell ref="F9299:G9299"/>
    <mergeCell ref="H9299:L9299"/>
    <mergeCell ref="B9300:B9302"/>
    <mergeCell ref="C9300:C9302"/>
    <mergeCell ref="D9300:D9302"/>
    <mergeCell ref="E9300:E9302"/>
    <mergeCell ref="F9300:G9302"/>
    <mergeCell ref="H9300:I9300"/>
    <mergeCell ref="H9301:I9302"/>
    <mergeCell ref="J9301:J9302"/>
    <mergeCell ref="K9301:K9302"/>
    <mergeCell ref="L9301:L9302"/>
    <mergeCell ref="F9303:G9304"/>
    <mergeCell ref="H9303:I9304"/>
    <mergeCell ref="J9303:J9304"/>
    <mergeCell ref="K9303:K9304"/>
    <mergeCell ref="L9303:L9304"/>
    <mergeCell ref="A9305:A9310"/>
    <mergeCell ref="F9305:G9305"/>
    <mergeCell ref="H9305:L9305"/>
    <mergeCell ref="B9306:B9308"/>
    <mergeCell ref="C9306:C9308"/>
    <mergeCell ref="D9306:D9308"/>
    <mergeCell ref="E9306:E9308"/>
    <mergeCell ref="F9306:G9308"/>
    <mergeCell ref="H9306:I9306"/>
    <mergeCell ref="H9307:I9308"/>
    <mergeCell ref="J9307:J9308"/>
    <mergeCell ref="K9307:K9308"/>
    <mergeCell ref="L9307:L9308"/>
    <mergeCell ref="F9309:G9310"/>
    <mergeCell ref="H9309:I9310"/>
    <mergeCell ref="J9309:J9310"/>
    <mergeCell ref="K9309:K9310"/>
    <mergeCell ref="L9309:L9310"/>
    <mergeCell ref="A9287:A9292"/>
    <mergeCell ref="F9287:G9287"/>
    <mergeCell ref="H9287:L9287"/>
    <mergeCell ref="B9288:B9290"/>
    <mergeCell ref="C9288:C9290"/>
    <mergeCell ref="D9288:D9290"/>
    <mergeCell ref="E9288:E9290"/>
    <mergeCell ref="F9288:G9290"/>
    <mergeCell ref="H9288:I9288"/>
    <mergeCell ref="H9289:I9290"/>
    <mergeCell ref="J9289:J9290"/>
    <mergeCell ref="K9289:K9290"/>
    <mergeCell ref="L9289:L9290"/>
    <mergeCell ref="F9291:G9292"/>
    <mergeCell ref="H9291:I9292"/>
    <mergeCell ref="J9291:J9292"/>
    <mergeCell ref="K9291:K9292"/>
    <mergeCell ref="L9291:L9292"/>
    <mergeCell ref="A9293:A9298"/>
    <mergeCell ref="F9293:G9293"/>
    <mergeCell ref="H9293:L9293"/>
    <mergeCell ref="B9294:B9296"/>
    <mergeCell ref="C9294:C9296"/>
    <mergeCell ref="D9294:D9296"/>
    <mergeCell ref="E9294:E9296"/>
    <mergeCell ref="F9294:G9296"/>
    <mergeCell ref="H9294:I9294"/>
    <mergeCell ref="H9295:I9296"/>
    <mergeCell ref="J9295:J9296"/>
    <mergeCell ref="K9295:K9296"/>
    <mergeCell ref="L9295:L9296"/>
    <mergeCell ref="F9297:G9298"/>
    <mergeCell ref="H9297:I9298"/>
    <mergeCell ref="J9297:J9298"/>
    <mergeCell ref="K9297:K9298"/>
    <mergeCell ref="L9297:L9298"/>
    <mergeCell ref="A9272:A9276"/>
    <mergeCell ref="F9272:G9272"/>
    <mergeCell ref="H9272:L9272"/>
    <mergeCell ref="B9273:B9274"/>
    <mergeCell ref="C9273:C9274"/>
    <mergeCell ref="D9273:D9274"/>
    <mergeCell ref="E9273:E9274"/>
    <mergeCell ref="F9273:G9274"/>
    <mergeCell ref="H9273:I9273"/>
    <mergeCell ref="H9274:I9274"/>
    <mergeCell ref="F9275:G9276"/>
    <mergeCell ref="H9275:I9276"/>
    <mergeCell ref="J9275:J9276"/>
    <mergeCell ref="K9275:K9276"/>
    <mergeCell ref="L9275:L9276"/>
    <mergeCell ref="A9277:A9281"/>
    <mergeCell ref="F9277:G9277"/>
    <mergeCell ref="H9277:L9277"/>
    <mergeCell ref="B9278:B9279"/>
    <mergeCell ref="C9278:C9279"/>
    <mergeCell ref="D9278:D9279"/>
    <mergeCell ref="E9278:E9279"/>
    <mergeCell ref="F9278:G9279"/>
    <mergeCell ref="H9278:I9278"/>
    <mergeCell ref="H9279:I9279"/>
    <mergeCell ref="F9280:G9281"/>
    <mergeCell ref="H9280:I9281"/>
    <mergeCell ref="J9280:J9281"/>
    <mergeCell ref="K9280:K9281"/>
    <mergeCell ref="L9280:L9281"/>
    <mergeCell ref="A9282:A9286"/>
    <mergeCell ref="F9282:G9282"/>
    <mergeCell ref="H9282:L9282"/>
    <mergeCell ref="B9283:B9284"/>
    <mergeCell ref="C9283:C9284"/>
    <mergeCell ref="D9283:D9284"/>
    <mergeCell ref="E9283:E9284"/>
    <mergeCell ref="F9283:G9284"/>
    <mergeCell ref="H9283:I9283"/>
    <mergeCell ref="H9284:I9284"/>
    <mergeCell ref="F9285:G9286"/>
    <mergeCell ref="H9285:I9286"/>
    <mergeCell ref="J9285:J9286"/>
    <mergeCell ref="K9285:K9286"/>
    <mergeCell ref="L9285:L9286"/>
    <mergeCell ref="A9257:A9261"/>
    <mergeCell ref="F9257:G9257"/>
    <mergeCell ref="H9257:L9257"/>
    <mergeCell ref="B9258:B9259"/>
    <mergeCell ref="C9258:C9259"/>
    <mergeCell ref="D9258:D9259"/>
    <mergeCell ref="E9258:E9259"/>
    <mergeCell ref="F9258:G9259"/>
    <mergeCell ref="H9258:I9258"/>
    <mergeCell ref="H9259:I9259"/>
    <mergeCell ref="F9260:G9261"/>
    <mergeCell ref="H9260:I9261"/>
    <mergeCell ref="J9260:J9261"/>
    <mergeCell ref="K9260:K9261"/>
    <mergeCell ref="L9260:L9261"/>
    <mergeCell ref="A9262:A9266"/>
    <mergeCell ref="F9262:G9262"/>
    <mergeCell ref="H9262:L9262"/>
    <mergeCell ref="B9263:B9264"/>
    <mergeCell ref="C9263:C9264"/>
    <mergeCell ref="D9263:D9264"/>
    <mergeCell ref="E9263:E9264"/>
    <mergeCell ref="F9263:G9264"/>
    <mergeCell ref="H9263:I9263"/>
    <mergeCell ref="H9264:I9264"/>
    <mergeCell ref="F9265:G9266"/>
    <mergeCell ref="H9265:I9266"/>
    <mergeCell ref="J9265:J9266"/>
    <mergeCell ref="K9265:K9266"/>
    <mergeCell ref="L9265:L9266"/>
    <mergeCell ref="A9267:A9271"/>
    <mergeCell ref="F9267:G9267"/>
    <mergeCell ref="H9267:L9267"/>
    <mergeCell ref="B9268:B9269"/>
    <mergeCell ref="C9268:C9269"/>
    <mergeCell ref="D9268:D9269"/>
    <mergeCell ref="E9268:E9269"/>
    <mergeCell ref="F9268:G9269"/>
    <mergeCell ref="H9268:I9268"/>
    <mergeCell ref="H9269:I9269"/>
    <mergeCell ref="F9270:G9271"/>
    <mergeCell ref="H9270:I9271"/>
    <mergeCell ref="J9270:J9271"/>
    <mergeCell ref="K9270:K9271"/>
    <mergeCell ref="L9270:L9271"/>
    <mergeCell ref="A9242:A9246"/>
    <mergeCell ref="F9242:G9242"/>
    <mergeCell ref="H9242:L9242"/>
    <mergeCell ref="B9243:B9244"/>
    <mergeCell ref="C9243:C9244"/>
    <mergeCell ref="D9243:D9244"/>
    <mergeCell ref="E9243:E9244"/>
    <mergeCell ref="F9243:G9244"/>
    <mergeCell ref="H9243:I9243"/>
    <mergeCell ref="H9244:I9244"/>
    <mergeCell ref="F9245:G9246"/>
    <mergeCell ref="H9245:I9246"/>
    <mergeCell ref="J9245:J9246"/>
    <mergeCell ref="K9245:K9246"/>
    <mergeCell ref="L9245:L9246"/>
    <mergeCell ref="A9247:A9251"/>
    <mergeCell ref="F9247:G9247"/>
    <mergeCell ref="H9247:L9247"/>
    <mergeCell ref="B9248:B9249"/>
    <mergeCell ref="C9248:C9249"/>
    <mergeCell ref="D9248:D9249"/>
    <mergeCell ref="E9248:E9249"/>
    <mergeCell ref="F9248:G9249"/>
    <mergeCell ref="H9248:I9248"/>
    <mergeCell ref="H9249:I9249"/>
    <mergeCell ref="F9250:G9251"/>
    <mergeCell ref="H9250:I9251"/>
    <mergeCell ref="J9250:J9251"/>
    <mergeCell ref="K9250:K9251"/>
    <mergeCell ref="L9250:L9251"/>
    <mergeCell ref="A9252:A9256"/>
    <mergeCell ref="F9252:G9252"/>
    <mergeCell ref="H9252:L9252"/>
    <mergeCell ref="B9253:B9254"/>
    <mergeCell ref="C9253:C9254"/>
    <mergeCell ref="D9253:D9254"/>
    <mergeCell ref="E9253:E9254"/>
    <mergeCell ref="F9253:G9254"/>
    <mergeCell ref="H9253:I9253"/>
    <mergeCell ref="H9254:I9254"/>
    <mergeCell ref="F9255:G9256"/>
    <mergeCell ref="H9255:I9256"/>
    <mergeCell ref="J9255:J9256"/>
    <mergeCell ref="K9255:K9256"/>
    <mergeCell ref="L9255:L9256"/>
    <mergeCell ref="A9231:A9235"/>
    <mergeCell ref="F9231:G9231"/>
    <mergeCell ref="H9231:L9231"/>
    <mergeCell ref="B9232:B9233"/>
    <mergeCell ref="C9232:C9233"/>
    <mergeCell ref="D9232:D9233"/>
    <mergeCell ref="E9232:E9233"/>
    <mergeCell ref="F9232:G9233"/>
    <mergeCell ref="H9232:I9232"/>
    <mergeCell ref="H9233:I9233"/>
    <mergeCell ref="F9234:G9235"/>
    <mergeCell ref="H9234:I9235"/>
    <mergeCell ref="J9234:J9235"/>
    <mergeCell ref="K9234:K9235"/>
    <mergeCell ref="L9234:L9235"/>
    <mergeCell ref="A9236:A9241"/>
    <mergeCell ref="F9236:G9236"/>
    <mergeCell ref="H9236:L9236"/>
    <mergeCell ref="B9237:B9239"/>
    <mergeCell ref="C9237:C9239"/>
    <mergeCell ref="D9237:D9239"/>
    <mergeCell ref="E9237:E9239"/>
    <mergeCell ref="F9237:G9239"/>
    <mergeCell ref="H9237:I9237"/>
    <mergeCell ref="H9238:I9239"/>
    <mergeCell ref="J9238:J9239"/>
    <mergeCell ref="K9238:K9239"/>
    <mergeCell ref="L9238:L9239"/>
    <mergeCell ref="F9240:G9241"/>
    <mergeCell ref="H9240:I9241"/>
    <mergeCell ref="J9240:J9241"/>
    <mergeCell ref="K9240:K9241"/>
    <mergeCell ref="L9240:L9241"/>
    <mergeCell ref="A9215:A9219"/>
    <mergeCell ref="F9215:G9215"/>
    <mergeCell ref="H9215:L9215"/>
    <mergeCell ref="B9216:B9217"/>
    <mergeCell ref="C9216:C9217"/>
    <mergeCell ref="D9216:D9217"/>
    <mergeCell ref="E9216:E9217"/>
    <mergeCell ref="F9216:G9217"/>
    <mergeCell ref="H9216:I9216"/>
    <mergeCell ref="H9217:I9217"/>
    <mergeCell ref="F9218:G9219"/>
    <mergeCell ref="H9218:I9219"/>
    <mergeCell ref="J9218:J9219"/>
    <mergeCell ref="K9218:K9219"/>
    <mergeCell ref="L9218:L9219"/>
    <mergeCell ref="A9220:A9224"/>
    <mergeCell ref="F9220:G9220"/>
    <mergeCell ref="H9220:L9220"/>
    <mergeCell ref="B9221:B9222"/>
    <mergeCell ref="C9221:C9222"/>
    <mergeCell ref="D9221:D9222"/>
    <mergeCell ref="E9221:E9222"/>
    <mergeCell ref="F9221:G9222"/>
    <mergeCell ref="H9221:I9221"/>
    <mergeCell ref="H9222:I9222"/>
    <mergeCell ref="F9223:G9224"/>
    <mergeCell ref="H9223:I9224"/>
    <mergeCell ref="J9223:J9224"/>
    <mergeCell ref="K9223:K9224"/>
    <mergeCell ref="L9223:L9224"/>
    <mergeCell ref="A9225:A9230"/>
    <mergeCell ref="F9225:G9225"/>
    <mergeCell ref="H9225:L9225"/>
    <mergeCell ref="B9226:B9228"/>
    <mergeCell ref="C9226:C9228"/>
    <mergeCell ref="D9226:D9228"/>
    <mergeCell ref="E9226:E9228"/>
    <mergeCell ref="F9226:G9228"/>
    <mergeCell ref="H9226:I9226"/>
    <mergeCell ref="H9227:I9228"/>
    <mergeCell ref="J9227:J9228"/>
    <mergeCell ref="K9227:K9228"/>
    <mergeCell ref="L9227:L9228"/>
    <mergeCell ref="F9229:G9230"/>
    <mergeCell ref="H9229:I9230"/>
    <mergeCell ref="J9229:J9230"/>
    <mergeCell ref="K9229:K9230"/>
    <mergeCell ref="L9229:L9230"/>
    <mergeCell ref="A9203:A9209"/>
    <mergeCell ref="F9203:G9203"/>
    <mergeCell ref="H9203:L9203"/>
    <mergeCell ref="B9204:B9207"/>
    <mergeCell ref="C9204:C9207"/>
    <mergeCell ref="D9204:D9207"/>
    <mergeCell ref="E9204:E9207"/>
    <mergeCell ref="F9204:G9207"/>
    <mergeCell ref="H9204:I9204"/>
    <mergeCell ref="H9205:I9207"/>
    <mergeCell ref="J9205:J9207"/>
    <mergeCell ref="K9205:K9207"/>
    <mergeCell ref="L9205:L9207"/>
    <mergeCell ref="F9208:G9209"/>
    <mergeCell ref="H9208:I9209"/>
    <mergeCell ref="J9208:J9209"/>
    <mergeCell ref="K9208:K9209"/>
    <mergeCell ref="L9208:L9209"/>
    <mergeCell ref="A9210:A9214"/>
    <mergeCell ref="F9210:G9210"/>
    <mergeCell ref="H9210:L9210"/>
    <mergeCell ref="B9211:B9212"/>
    <mergeCell ref="C9211:C9212"/>
    <mergeCell ref="D9211:D9212"/>
    <mergeCell ref="E9211:E9212"/>
    <mergeCell ref="F9211:G9212"/>
    <mergeCell ref="H9211:I9211"/>
    <mergeCell ref="H9212:I9212"/>
    <mergeCell ref="F9213:G9214"/>
    <mergeCell ref="H9213:I9214"/>
    <mergeCell ref="J9213:J9214"/>
    <mergeCell ref="K9213:K9214"/>
    <mergeCell ref="L9213:L9214"/>
    <mergeCell ref="A9186:A9190"/>
    <mergeCell ref="F9186:G9186"/>
    <mergeCell ref="H9186:L9186"/>
    <mergeCell ref="B9187:B9188"/>
    <mergeCell ref="C9187:C9188"/>
    <mergeCell ref="D9187:D9188"/>
    <mergeCell ref="E9187:E9188"/>
    <mergeCell ref="F9187:G9188"/>
    <mergeCell ref="H9187:I9187"/>
    <mergeCell ref="H9188:I9188"/>
    <mergeCell ref="F9189:G9190"/>
    <mergeCell ref="H9189:I9190"/>
    <mergeCell ref="J9189:J9190"/>
    <mergeCell ref="K9189:K9190"/>
    <mergeCell ref="L9189:L9190"/>
    <mergeCell ref="A9191:A9195"/>
    <mergeCell ref="F9191:G9191"/>
    <mergeCell ref="H9191:L9191"/>
    <mergeCell ref="B9192:B9193"/>
    <mergeCell ref="C9192:C9193"/>
    <mergeCell ref="D9192:D9193"/>
    <mergeCell ref="E9192:E9193"/>
    <mergeCell ref="F9192:G9193"/>
    <mergeCell ref="H9192:I9192"/>
    <mergeCell ref="H9193:I9193"/>
    <mergeCell ref="F9194:G9195"/>
    <mergeCell ref="H9194:I9195"/>
    <mergeCell ref="J9194:J9195"/>
    <mergeCell ref="K9194:K9195"/>
    <mergeCell ref="L9194:L9195"/>
    <mergeCell ref="A9196:A9202"/>
    <mergeCell ref="F9196:G9196"/>
    <mergeCell ref="H9196:L9196"/>
    <mergeCell ref="B9197:B9200"/>
    <mergeCell ref="C9197:C9200"/>
    <mergeCell ref="D9197:D9200"/>
    <mergeCell ref="E9197:E9200"/>
    <mergeCell ref="F9197:G9200"/>
    <mergeCell ref="H9197:I9197"/>
    <mergeCell ref="H9198:I9200"/>
    <mergeCell ref="J9198:J9200"/>
    <mergeCell ref="K9198:K9200"/>
    <mergeCell ref="L9198:L9200"/>
    <mergeCell ref="F9201:G9202"/>
    <mergeCell ref="H9201:I9202"/>
    <mergeCell ref="J9201:J9202"/>
    <mergeCell ref="K9201:K9202"/>
    <mergeCell ref="L9201:L9202"/>
    <mergeCell ref="A9175:A9180"/>
    <mergeCell ref="F9175:G9175"/>
    <mergeCell ref="H9175:L9175"/>
    <mergeCell ref="B9176:B9178"/>
    <mergeCell ref="C9176:C9178"/>
    <mergeCell ref="D9176:D9178"/>
    <mergeCell ref="E9176:E9178"/>
    <mergeCell ref="F9176:G9178"/>
    <mergeCell ref="H9176:I9176"/>
    <mergeCell ref="H9177:I9178"/>
    <mergeCell ref="J9177:J9178"/>
    <mergeCell ref="K9177:K9178"/>
    <mergeCell ref="L9177:L9178"/>
    <mergeCell ref="F9179:G9180"/>
    <mergeCell ref="H9179:I9180"/>
    <mergeCell ref="J9179:J9180"/>
    <mergeCell ref="K9179:K9180"/>
    <mergeCell ref="L9179:L9180"/>
    <mergeCell ref="A9181:A9185"/>
    <mergeCell ref="F9181:G9181"/>
    <mergeCell ref="H9181:L9181"/>
    <mergeCell ref="B9182:B9183"/>
    <mergeCell ref="C9182:C9183"/>
    <mergeCell ref="D9182:D9183"/>
    <mergeCell ref="E9182:E9183"/>
    <mergeCell ref="F9182:G9183"/>
    <mergeCell ref="H9182:I9182"/>
    <mergeCell ref="H9183:I9183"/>
    <mergeCell ref="F9184:G9185"/>
    <mergeCell ref="H9184:I9185"/>
    <mergeCell ref="J9184:J9185"/>
    <mergeCell ref="K9184:K9185"/>
    <mergeCell ref="L9184:L9185"/>
    <mergeCell ref="A9164:A9169"/>
    <mergeCell ref="F9164:G9164"/>
    <mergeCell ref="H9164:L9164"/>
    <mergeCell ref="B9165:B9167"/>
    <mergeCell ref="C9165:C9167"/>
    <mergeCell ref="D9165:D9167"/>
    <mergeCell ref="E9165:E9167"/>
    <mergeCell ref="F9165:G9167"/>
    <mergeCell ref="H9165:I9165"/>
    <mergeCell ref="H9166:I9167"/>
    <mergeCell ref="J9166:J9167"/>
    <mergeCell ref="K9166:K9167"/>
    <mergeCell ref="L9166:L9167"/>
    <mergeCell ref="F9168:G9169"/>
    <mergeCell ref="H9168:I9169"/>
    <mergeCell ref="J9168:J9169"/>
    <mergeCell ref="K9168:K9169"/>
    <mergeCell ref="L9168:L9169"/>
    <mergeCell ref="A9170:A9174"/>
    <mergeCell ref="F9170:G9170"/>
    <mergeCell ref="H9170:L9170"/>
    <mergeCell ref="B9171:B9172"/>
    <mergeCell ref="C9171:C9172"/>
    <mergeCell ref="D9171:D9172"/>
    <mergeCell ref="E9171:E9172"/>
    <mergeCell ref="F9171:G9172"/>
    <mergeCell ref="H9171:I9171"/>
    <mergeCell ref="H9172:I9172"/>
    <mergeCell ref="F9173:G9174"/>
    <mergeCell ref="H9173:I9174"/>
    <mergeCell ref="J9173:J9174"/>
    <mergeCell ref="K9173:K9174"/>
    <mergeCell ref="L9173:L9174"/>
    <mergeCell ref="A9152:A9157"/>
    <mergeCell ref="F9152:G9152"/>
    <mergeCell ref="H9152:L9152"/>
    <mergeCell ref="B9153:B9155"/>
    <mergeCell ref="C9153:C9155"/>
    <mergeCell ref="D9153:D9155"/>
    <mergeCell ref="E9153:E9155"/>
    <mergeCell ref="F9153:G9155"/>
    <mergeCell ref="H9153:I9153"/>
    <mergeCell ref="H9154:I9155"/>
    <mergeCell ref="J9154:J9155"/>
    <mergeCell ref="K9154:K9155"/>
    <mergeCell ref="L9154:L9155"/>
    <mergeCell ref="F9156:G9157"/>
    <mergeCell ref="H9156:I9157"/>
    <mergeCell ref="J9156:J9157"/>
    <mergeCell ref="K9156:K9157"/>
    <mergeCell ref="L9156:L9157"/>
    <mergeCell ref="A9158:A9163"/>
    <mergeCell ref="F9158:G9158"/>
    <mergeCell ref="H9158:L9158"/>
    <mergeCell ref="B9159:B9161"/>
    <mergeCell ref="C9159:C9161"/>
    <mergeCell ref="D9159:D9161"/>
    <mergeCell ref="E9159:E9161"/>
    <mergeCell ref="F9159:G9161"/>
    <mergeCell ref="H9159:I9159"/>
    <mergeCell ref="H9160:I9161"/>
    <mergeCell ref="J9160:J9161"/>
    <mergeCell ref="K9160:K9161"/>
    <mergeCell ref="L9160:L9161"/>
    <mergeCell ref="F9162:G9163"/>
    <mergeCell ref="H9162:I9163"/>
    <mergeCell ref="J9162:J9163"/>
    <mergeCell ref="K9162:K9163"/>
    <mergeCell ref="L9162:L9163"/>
    <mergeCell ref="A9136:A9140"/>
    <mergeCell ref="F9136:G9136"/>
    <mergeCell ref="H9136:L9136"/>
    <mergeCell ref="B9137:B9138"/>
    <mergeCell ref="C9137:C9138"/>
    <mergeCell ref="D9137:D9138"/>
    <mergeCell ref="E9137:E9138"/>
    <mergeCell ref="F9137:G9138"/>
    <mergeCell ref="H9137:I9137"/>
    <mergeCell ref="H9138:I9138"/>
    <mergeCell ref="F9139:G9140"/>
    <mergeCell ref="H9139:I9140"/>
    <mergeCell ref="J9139:J9140"/>
    <mergeCell ref="K9139:K9140"/>
    <mergeCell ref="L9139:L9140"/>
    <mergeCell ref="A9141:A9145"/>
    <mergeCell ref="F9141:G9141"/>
    <mergeCell ref="H9141:L9141"/>
    <mergeCell ref="B9142:B9143"/>
    <mergeCell ref="C9142:C9143"/>
    <mergeCell ref="D9142:D9143"/>
    <mergeCell ref="E9142:E9143"/>
    <mergeCell ref="F9142:G9143"/>
    <mergeCell ref="H9142:I9142"/>
    <mergeCell ref="H9143:I9143"/>
    <mergeCell ref="F9144:G9145"/>
    <mergeCell ref="H9144:I9145"/>
    <mergeCell ref="J9144:J9145"/>
    <mergeCell ref="K9144:K9145"/>
    <mergeCell ref="L9144:L9145"/>
    <mergeCell ref="A9146:A9151"/>
    <mergeCell ref="F9146:G9146"/>
    <mergeCell ref="H9146:L9146"/>
    <mergeCell ref="B9147:B9149"/>
    <mergeCell ref="C9147:C9149"/>
    <mergeCell ref="D9147:D9149"/>
    <mergeCell ref="E9147:E9149"/>
    <mergeCell ref="F9147:G9149"/>
    <mergeCell ref="H9147:I9147"/>
    <mergeCell ref="H9148:I9149"/>
    <mergeCell ref="J9148:J9149"/>
    <mergeCell ref="K9148:K9149"/>
    <mergeCell ref="L9148:L9149"/>
    <mergeCell ref="F9150:G9151"/>
    <mergeCell ref="H9150:I9151"/>
    <mergeCell ref="J9150:J9151"/>
    <mergeCell ref="K9150:K9151"/>
    <mergeCell ref="L9150:L9151"/>
    <mergeCell ref="A9125:A9130"/>
    <mergeCell ref="F9125:G9125"/>
    <mergeCell ref="H9125:L9125"/>
    <mergeCell ref="B9126:B9128"/>
    <mergeCell ref="C9126:C9128"/>
    <mergeCell ref="D9126:D9128"/>
    <mergeCell ref="E9126:E9128"/>
    <mergeCell ref="F9126:G9128"/>
    <mergeCell ref="H9126:I9126"/>
    <mergeCell ref="H9127:I9128"/>
    <mergeCell ref="J9127:J9128"/>
    <mergeCell ref="K9127:K9128"/>
    <mergeCell ref="L9127:L9128"/>
    <mergeCell ref="F9129:G9130"/>
    <mergeCell ref="H9129:I9130"/>
    <mergeCell ref="J9129:J9130"/>
    <mergeCell ref="K9129:K9130"/>
    <mergeCell ref="L9129:L9130"/>
    <mergeCell ref="A9131:A9135"/>
    <mergeCell ref="F9131:G9131"/>
    <mergeCell ref="H9131:L9131"/>
    <mergeCell ref="B9132:B9133"/>
    <mergeCell ref="C9132:C9133"/>
    <mergeCell ref="D9132:D9133"/>
    <mergeCell ref="E9132:E9133"/>
    <mergeCell ref="F9132:G9133"/>
    <mergeCell ref="H9132:I9132"/>
    <mergeCell ref="H9133:I9133"/>
    <mergeCell ref="F9134:G9135"/>
    <mergeCell ref="H9134:I9135"/>
    <mergeCell ref="J9134:J9135"/>
    <mergeCell ref="K9134:K9135"/>
    <mergeCell ref="L9134:L9135"/>
    <mergeCell ref="A9109:A9113"/>
    <mergeCell ref="F9109:G9109"/>
    <mergeCell ref="H9109:L9109"/>
    <mergeCell ref="B9110:B9111"/>
    <mergeCell ref="C9110:C9111"/>
    <mergeCell ref="D9110:D9111"/>
    <mergeCell ref="E9110:E9111"/>
    <mergeCell ref="F9110:G9111"/>
    <mergeCell ref="H9110:I9110"/>
    <mergeCell ref="H9111:I9111"/>
    <mergeCell ref="F9112:G9113"/>
    <mergeCell ref="H9112:I9113"/>
    <mergeCell ref="J9112:J9113"/>
    <mergeCell ref="K9112:K9113"/>
    <mergeCell ref="L9112:L9113"/>
    <mergeCell ref="A9114:A9118"/>
    <mergeCell ref="F9114:G9114"/>
    <mergeCell ref="H9114:L9114"/>
    <mergeCell ref="B9115:B9116"/>
    <mergeCell ref="C9115:C9116"/>
    <mergeCell ref="D9115:D9116"/>
    <mergeCell ref="E9115:E9116"/>
    <mergeCell ref="F9115:G9116"/>
    <mergeCell ref="H9115:I9115"/>
    <mergeCell ref="H9116:I9116"/>
    <mergeCell ref="F9117:G9118"/>
    <mergeCell ref="H9117:I9118"/>
    <mergeCell ref="J9117:J9118"/>
    <mergeCell ref="K9117:K9118"/>
    <mergeCell ref="L9117:L9118"/>
    <mergeCell ref="A9119:A9124"/>
    <mergeCell ref="F9119:G9119"/>
    <mergeCell ref="H9119:L9119"/>
    <mergeCell ref="B9120:B9122"/>
    <mergeCell ref="C9120:C9122"/>
    <mergeCell ref="D9120:D9122"/>
    <mergeCell ref="E9120:E9122"/>
    <mergeCell ref="F9120:G9122"/>
    <mergeCell ref="H9120:I9120"/>
    <mergeCell ref="H9121:I9122"/>
    <mergeCell ref="J9121:J9122"/>
    <mergeCell ref="K9121:K9122"/>
    <mergeCell ref="L9121:L9122"/>
    <mergeCell ref="F9123:G9124"/>
    <mergeCell ref="H9123:I9124"/>
    <mergeCell ref="J9123:J9124"/>
    <mergeCell ref="K9123:K9124"/>
    <mergeCell ref="L9123:L9124"/>
    <mergeCell ref="A9094:A9098"/>
    <mergeCell ref="F9094:G9094"/>
    <mergeCell ref="H9094:L9094"/>
    <mergeCell ref="B9095:B9096"/>
    <mergeCell ref="C9095:C9096"/>
    <mergeCell ref="D9095:D9096"/>
    <mergeCell ref="E9095:E9096"/>
    <mergeCell ref="F9095:G9096"/>
    <mergeCell ref="H9095:I9095"/>
    <mergeCell ref="H9096:I9096"/>
    <mergeCell ref="F9097:G9098"/>
    <mergeCell ref="H9097:I9098"/>
    <mergeCell ref="J9097:J9098"/>
    <mergeCell ref="K9097:K9098"/>
    <mergeCell ref="L9097:L9098"/>
    <mergeCell ref="A9099:A9103"/>
    <mergeCell ref="F9099:G9099"/>
    <mergeCell ref="H9099:L9099"/>
    <mergeCell ref="B9100:B9101"/>
    <mergeCell ref="C9100:C9101"/>
    <mergeCell ref="D9100:D9101"/>
    <mergeCell ref="E9100:E9101"/>
    <mergeCell ref="F9100:G9101"/>
    <mergeCell ref="H9100:I9100"/>
    <mergeCell ref="H9101:I9101"/>
    <mergeCell ref="F9102:G9103"/>
    <mergeCell ref="H9102:I9103"/>
    <mergeCell ref="J9102:J9103"/>
    <mergeCell ref="K9102:K9103"/>
    <mergeCell ref="L9102:L9103"/>
    <mergeCell ref="A9104:A9108"/>
    <mergeCell ref="F9104:G9104"/>
    <mergeCell ref="H9104:L9104"/>
    <mergeCell ref="B9105:B9106"/>
    <mergeCell ref="C9105:C9106"/>
    <mergeCell ref="D9105:D9106"/>
    <mergeCell ref="E9105:E9106"/>
    <mergeCell ref="F9105:G9106"/>
    <mergeCell ref="H9105:I9105"/>
    <mergeCell ref="H9106:I9106"/>
    <mergeCell ref="F9107:G9108"/>
    <mergeCell ref="H9107:I9108"/>
    <mergeCell ref="J9107:J9108"/>
    <mergeCell ref="K9107:K9108"/>
    <mergeCell ref="L9107:L9108"/>
    <mergeCell ref="A9083:A9087"/>
    <mergeCell ref="F9083:G9083"/>
    <mergeCell ref="H9083:L9083"/>
    <mergeCell ref="B9084:B9085"/>
    <mergeCell ref="C9084:C9085"/>
    <mergeCell ref="D9084:D9085"/>
    <mergeCell ref="E9084:E9085"/>
    <mergeCell ref="F9084:G9085"/>
    <mergeCell ref="H9084:I9084"/>
    <mergeCell ref="H9085:I9085"/>
    <mergeCell ref="F9086:G9087"/>
    <mergeCell ref="H9086:I9087"/>
    <mergeCell ref="J9086:J9087"/>
    <mergeCell ref="K9086:K9087"/>
    <mergeCell ref="L9086:L9087"/>
    <mergeCell ref="A9088:A9093"/>
    <mergeCell ref="F9088:G9088"/>
    <mergeCell ref="H9088:L9088"/>
    <mergeCell ref="B9089:B9091"/>
    <mergeCell ref="C9089:C9091"/>
    <mergeCell ref="D9089:D9091"/>
    <mergeCell ref="E9089:E9091"/>
    <mergeCell ref="F9089:G9091"/>
    <mergeCell ref="H9089:I9089"/>
    <mergeCell ref="H9090:I9091"/>
    <mergeCell ref="J9090:J9091"/>
    <mergeCell ref="K9090:K9091"/>
    <mergeCell ref="L9090:L9091"/>
    <mergeCell ref="F9092:G9093"/>
    <mergeCell ref="H9092:I9093"/>
    <mergeCell ref="J9092:J9093"/>
    <mergeCell ref="K9092:K9093"/>
    <mergeCell ref="L9092:L9093"/>
    <mergeCell ref="A9072:A9077"/>
    <mergeCell ref="F9072:G9072"/>
    <mergeCell ref="H9072:L9072"/>
    <mergeCell ref="B9073:B9075"/>
    <mergeCell ref="C9073:C9075"/>
    <mergeCell ref="D9073:D9075"/>
    <mergeCell ref="E9073:E9075"/>
    <mergeCell ref="F9073:G9075"/>
    <mergeCell ref="H9073:I9073"/>
    <mergeCell ref="H9074:I9075"/>
    <mergeCell ref="J9074:J9075"/>
    <mergeCell ref="K9074:K9075"/>
    <mergeCell ref="L9074:L9075"/>
    <mergeCell ref="F9076:G9077"/>
    <mergeCell ref="H9076:I9077"/>
    <mergeCell ref="J9076:J9077"/>
    <mergeCell ref="K9076:K9077"/>
    <mergeCell ref="L9076:L9077"/>
    <mergeCell ref="A9078:A9082"/>
    <mergeCell ref="F9078:G9078"/>
    <mergeCell ref="H9078:L9078"/>
    <mergeCell ref="B9079:B9080"/>
    <mergeCell ref="C9079:C9080"/>
    <mergeCell ref="D9079:D9080"/>
    <mergeCell ref="E9079:E9080"/>
    <mergeCell ref="F9079:G9080"/>
    <mergeCell ref="H9079:I9079"/>
    <mergeCell ref="H9080:I9080"/>
    <mergeCell ref="F9081:G9082"/>
    <mergeCell ref="H9081:I9082"/>
    <mergeCell ref="J9081:J9082"/>
    <mergeCell ref="K9081:K9082"/>
    <mergeCell ref="L9081:L9082"/>
    <mergeCell ref="A9060:A9065"/>
    <mergeCell ref="F9060:G9060"/>
    <mergeCell ref="H9060:L9060"/>
    <mergeCell ref="B9061:B9063"/>
    <mergeCell ref="C9061:C9063"/>
    <mergeCell ref="D9061:D9063"/>
    <mergeCell ref="E9061:E9063"/>
    <mergeCell ref="F9061:G9063"/>
    <mergeCell ref="H9061:I9061"/>
    <mergeCell ref="H9062:I9063"/>
    <mergeCell ref="J9062:J9063"/>
    <mergeCell ref="K9062:K9063"/>
    <mergeCell ref="L9062:L9063"/>
    <mergeCell ref="F9064:G9065"/>
    <mergeCell ref="H9064:I9065"/>
    <mergeCell ref="J9064:J9065"/>
    <mergeCell ref="K9064:K9065"/>
    <mergeCell ref="L9064:L9065"/>
    <mergeCell ref="A9066:A9071"/>
    <mergeCell ref="F9066:G9066"/>
    <mergeCell ref="H9066:L9066"/>
    <mergeCell ref="B9067:B9069"/>
    <mergeCell ref="C9067:C9069"/>
    <mergeCell ref="D9067:D9069"/>
    <mergeCell ref="E9067:E9069"/>
    <mergeCell ref="F9067:G9069"/>
    <mergeCell ref="H9067:I9067"/>
    <mergeCell ref="H9068:I9069"/>
    <mergeCell ref="J9068:J9069"/>
    <mergeCell ref="K9068:K9069"/>
    <mergeCell ref="L9068:L9069"/>
    <mergeCell ref="F9070:G9071"/>
    <mergeCell ref="H9070:I9071"/>
    <mergeCell ref="J9070:J9071"/>
    <mergeCell ref="K9070:K9071"/>
    <mergeCell ref="L9070:L9071"/>
    <mergeCell ref="A9048:A9053"/>
    <mergeCell ref="F9048:G9048"/>
    <mergeCell ref="H9048:L9048"/>
    <mergeCell ref="B9049:B9051"/>
    <mergeCell ref="C9049:C9051"/>
    <mergeCell ref="D9049:D9051"/>
    <mergeCell ref="E9049:E9051"/>
    <mergeCell ref="F9049:G9051"/>
    <mergeCell ref="H9049:I9049"/>
    <mergeCell ref="H9050:I9051"/>
    <mergeCell ref="J9050:J9051"/>
    <mergeCell ref="K9050:K9051"/>
    <mergeCell ref="L9050:L9051"/>
    <mergeCell ref="F9052:G9053"/>
    <mergeCell ref="H9052:I9053"/>
    <mergeCell ref="J9052:J9053"/>
    <mergeCell ref="K9052:K9053"/>
    <mergeCell ref="L9052:L9053"/>
    <mergeCell ref="A9054:A9059"/>
    <mergeCell ref="F9054:G9054"/>
    <mergeCell ref="H9054:L9054"/>
    <mergeCell ref="B9055:B9057"/>
    <mergeCell ref="C9055:C9057"/>
    <mergeCell ref="D9055:D9057"/>
    <mergeCell ref="E9055:E9057"/>
    <mergeCell ref="F9055:G9057"/>
    <mergeCell ref="H9055:I9055"/>
    <mergeCell ref="H9056:I9057"/>
    <mergeCell ref="J9056:J9057"/>
    <mergeCell ref="K9056:K9057"/>
    <mergeCell ref="L9056:L9057"/>
    <mergeCell ref="F9058:G9059"/>
    <mergeCell ref="H9058:I9059"/>
    <mergeCell ref="J9058:J9059"/>
    <mergeCell ref="K9058:K9059"/>
    <mergeCell ref="L9058:L9059"/>
    <mergeCell ref="A9033:A9037"/>
    <mergeCell ref="F9033:G9033"/>
    <mergeCell ref="H9033:L9033"/>
    <mergeCell ref="B9034:B9035"/>
    <mergeCell ref="C9034:C9035"/>
    <mergeCell ref="D9034:D9035"/>
    <mergeCell ref="E9034:E9035"/>
    <mergeCell ref="F9034:G9035"/>
    <mergeCell ref="H9034:I9034"/>
    <mergeCell ref="H9035:I9035"/>
    <mergeCell ref="F9036:G9037"/>
    <mergeCell ref="H9036:I9037"/>
    <mergeCell ref="J9036:J9037"/>
    <mergeCell ref="K9036:K9037"/>
    <mergeCell ref="L9036:L9037"/>
    <mergeCell ref="A9038:A9042"/>
    <mergeCell ref="F9038:G9038"/>
    <mergeCell ref="H9038:L9038"/>
    <mergeCell ref="B9039:B9040"/>
    <mergeCell ref="C9039:C9040"/>
    <mergeCell ref="D9039:D9040"/>
    <mergeCell ref="E9039:E9040"/>
    <mergeCell ref="F9039:G9040"/>
    <mergeCell ref="H9039:I9039"/>
    <mergeCell ref="H9040:I9040"/>
    <mergeCell ref="F9041:G9042"/>
    <mergeCell ref="H9041:I9042"/>
    <mergeCell ref="J9041:J9042"/>
    <mergeCell ref="K9041:K9042"/>
    <mergeCell ref="L9041:L9042"/>
    <mergeCell ref="A9043:A9047"/>
    <mergeCell ref="F9043:G9043"/>
    <mergeCell ref="H9043:L9043"/>
    <mergeCell ref="B9044:B9045"/>
    <mergeCell ref="C9044:C9045"/>
    <mergeCell ref="D9044:D9045"/>
    <mergeCell ref="E9044:E9045"/>
    <mergeCell ref="F9044:G9045"/>
    <mergeCell ref="H9044:I9044"/>
    <mergeCell ref="H9045:I9045"/>
    <mergeCell ref="F9046:G9047"/>
    <mergeCell ref="H9046:I9047"/>
    <mergeCell ref="J9046:J9047"/>
    <mergeCell ref="K9046:K9047"/>
    <mergeCell ref="L9046:L9047"/>
    <mergeCell ref="A9018:A9022"/>
    <mergeCell ref="F9018:G9018"/>
    <mergeCell ref="H9018:L9018"/>
    <mergeCell ref="B9019:B9020"/>
    <mergeCell ref="C9019:C9020"/>
    <mergeCell ref="D9019:D9020"/>
    <mergeCell ref="E9019:E9020"/>
    <mergeCell ref="F9019:G9020"/>
    <mergeCell ref="H9019:I9019"/>
    <mergeCell ref="H9020:I9020"/>
    <mergeCell ref="F9021:G9022"/>
    <mergeCell ref="H9021:I9022"/>
    <mergeCell ref="J9021:J9022"/>
    <mergeCell ref="K9021:K9022"/>
    <mergeCell ref="L9021:L9022"/>
    <mergeCell ref="A9023:A9027"/>
    <mergeCell ref="F9023:G9023"/>
    <mergeCell ref="H9023:L9023"/>
    <mergeCell ref="B9024:B9025"/>
    <mergeCell ref="C9024:C9025"/>
    <mergeCell ref="D9024:D9025"/>
    <mergeCell ref="E9024:E9025"/>
    <mergeCell ref="F9024:G9025"/>
    <mergeCell ref="H9024:I9024"/>
    <mergeCell ref="H9025:I9025"/>
    <mergeCell ref="F9026:G9027"/>
    <mergeCell ref="H9026:I9027"/>
    <mergeCell ref="J9026:J9027"/>
    <mergeCell ref="K9026:K9027"/>
    <mergeCell ref="L9026:L9027"/>
    <mergeCell ref="A9028:A9032"/>
    <mergeCell ref="F9028:G9028"/>
    <mergeCell ref="H9028:L9028"/>
    <mergeCell ref="B9029:B9030"/>
    <mergeCell ref="C9029:C9030"/>
    <mergeCell ref="D9029:D9030"/>
    <mergeCell ref="E9029:E9030"/>
    <mergeCell ref="F9029:G9030"/>
    <mergeCell ref="H9029:I9029"/>
    <mergeCell ref="H9030:I9030"/>
    <mergeCell ref="F9031:G9032"/>
    <mergeCell ref="H9031:I9032"/>
    <mergeCell ref="J9031:J9032"/>
    <mergeCell ref="K9031:K9032"/>
    <mergeCell ref="L9031:L9032"/>
    <mergeCell ref="A9007:A9011"/>
    <mergeCell ref="F9007:G9007"/>
    <mergeCell ref="H9007:L9007"/>
    <mergeCell ref="B9008:B9009"/>
    <mergeCell ref="C9008:C9009"/>
    <mergeCell ref="D9008:D9009"/>
    <mergeCell ref="E9008:E9009"/>
    <mergeCell ref="F9008:G9009"/>
    <mergeCell ref="H9008:I9008"/>
    <mergeCell ref="H9009:I9009"/>
    <mergeCell ref="F9010:G9011"/>
    <mergeCell ref="H9010:I9011"/>
    <mergeCell ref="J9010:J9011"/>
    <mergeCell ref="K9010:K9011"/>
    <mergeCell ref="L9010:L9011"/>
    <mergeCell ref="A9012:A9017"/>
    <mergeCell ref="F9012:G9012"/>
    <mergeCell ref="H9012:L9012"/>
    <mergeCell ref="B9013:B9015"/>
    <mergeCell ref="C9013:C9015"/>
    <mergeCell ref="D9013:D9015"/>
    <mergeCell ref="E9013:E9015"/>
    <mergeCell ref="F9013:G9015"/>
    <mergeCell ref="H9013:I9013"/>
    <mergeCell ref="H9014:I9015"/>
    <mergeCell ref="J9014:J9015"/>
    <mergeCell ref="K9014:K9015"/>
    <mergeCell ref="L9014:L9015"/>
    <mergeCell ref="F9016:G9017"/>
    <mergeCell ref="H9016:I9017"/>
    <mergeCell ref="J9016:J9017"/>
    <mergeCell ref="K9016:K9017"/>
    <mergeCell ref="L9016:L9017"/>
    <mergeCell ref="A8996:A9000"/>
    <mergeCell ref="F8996:G8996"/>
    <mergeCell ref="H8996:L8996"/>
    <mergeCell ref="B8997:B8998"/>
    <mergeCell ref="C8997:C8998"/>
    <mergeCell ref="D8997:D8998"/>
    <mergeCell ref="E8997:E8998"/>
    <mergeCell ref="F8997:G8998"/>
    <mergeCell ref="H8997:I8997"/>
    <mergeCell ref="H8998:I8998"/>
    <mergeCell ref="F8999:G9000"/>
    <mergeCell ref="H8999:I9000"/>
    <mergeCell ref="J8999:J9000"/>
    <mergeCell ref="K8999:K9000"/>
    <mergeCell ref="L8999:L9000"/>
    <mergeCell ref="A9001:A9006"/>
    <mergeCell ref="F9001:G9001"/>
    <mergeCell ref="H9001:L9001"/>
    <mergeCell ref="B9002:B9004"/>
    <mergeCell ref="C9002:C9004"/>
    <mergeCell ref="D9002:D9004"/>
    <mergeCell ref="E9002:E9004"/>
    <mergeCell ref="F9002:G9004"/>
    <mergeCell ref="H9002:I9002"/>
    <mergeCell ref="H9003:I9004"/>
    <mergeCell ref="J9003:J9004"/>
    <mergeCell ref="K9003:K9004"/>
    <mergeCell ref="L9003:L9004"/>
    <mergeCell ref="F9005:G9006"/>
    <mergeCell ref="H9005:I9006"/>
    <mergeCell ref="J9005:J9006"/>
    <mergeCell ref="K9005:K9006"/>
    <mergeCell ref="L9005:L9006"/>
    <mergeCell ref="A8985:A8990"/>
    <mergeCell ref="F8985:G8985"/>
    <mergeCell ref="H8985:L8985"/>
    <mergeCell ref="B8986:B8988"/>
    <mergeCell ref="C8986:C8988"/>
    <mergeCell ref="D8986:D8988"/>
    <mergeCell ref="E8986:E8988"/>
    <mergeCell ref="F8986:G8988"/>
    <mergeCell ref="H8986:I8986"/>
    <mergeCell ref="H8987:I8988"/>
    <mergeCell ref="J8987:J8988"/>
    <mergeCell ref="K8987:K8988"/>
    <mergeCell ref="L8987:L8988"/>
    <mergeCell ref="F8989:G8990"/>
    <mergeCell ref="H8989:I8990"/>
    <mergeCell ref="J8989:J8990"/>
    <mergeCell ref="K8989:K8990"/>
    <mergeCell ref="L8989:L8990"/>
    <mergeCell ref="A8991:A8995"/>
    <mergeCell ref="F8991:G8991"/>
    <mergeCell ref="H8991:L8991"/>
    <mergeCell ref="B8992:B8993"/>
    <mergeCell ref="C8992:C8993"/>
    <mergeCell ref="D8992:D8993"/>
    <mergeCell ref="E8992:E8993"/>
    <mergeCell ref="F8992:G8993"/>
    <mergeCell ref="H8992:I8992"/>
    <mergeCell ref="H8993:I8993"/>
    <mergeCell ref="F8994:G8995"/>
    <mergeCell ref="H8994:I8995"/>
    <mergeCell ref="J8994:J8995"/>
    <mergeCell ref="K8994:K8995"/>
    <mergeCell ref="L8994:L8995"/>
    <mergeCell ref="A8970:A8974"/>
    <mergeCell ref="F8970:G8970"/>
    <mergeCell ref="H8970:L8970"/>
    <mergeCell ref="B8971:B8972"/>
    <mergeCell ref="C8971:C8972"/>
    <mergeCell ref="D8971:D8972"/>
    <mergeCell ref="E8971:E8972"/>
    <mergeCell ref="F8971:G8972"/>
    <mergeCell ref="H8971:I8971"/>
    <mergeCell ref="H8972:I8972"/>
    <mergeCell ref="F8973:G8974"/>
    <mergeCell ref="H8973:I8974"/>
    <mergeCell ref="J8973:J8974"/>
    <mergeCell ref="K8973:K8974"/>
    <mergeCell ref="L8973:L8974"/>
    <mergeCell ref="A8975:A8979"/>
    <mergeCell ref="F8975:G8975"/>
    <mergeCell ref="H8975:L8975"/>
    <mergeCell ref="B8976:B8977"/>
    <mergeCell ref="C8976:C8977"/>
    <mergeCell ref="D8976:D8977"/>
    <mergeCell ref="E8976:E8977"/>
    <mergeCell ref="F8976:G8977"/>
    <mergeCell ref="H8976:I8976"/>
    <mergeCell ref="H8977:I8977"/>
    <mergeCell ref="F8978:G8979"/>
    <mergeCell ref="H8978:I8979"/>
    <mergeCell ref="J8978:J8979"/>
    <mergeCell ref="K8978:K8979"/>
    <mergeCell ref="L8978:L8979"/>
    <mergeCell ref="A8980:A8984"/>
    <mergeCell ref="F8980:G8980"/>
    <mergeCell ref="H8980:L8980"/>
    <mergeCell ref="B8981:B8982"/>
    <mergeCell ref="C8981:C8982"/>
    <mergeCell ref="D8981:D8982"/>
    <mergeCell ref="E8981:E8982"/>
    <mergeCell ref="F8981:G8982"/>
    <mergeCell ref="H8981:I8981"/>
    <mergeCell ref="H8982:I8982"/>
    <mergeCell ref="F8983:G8984"/>
    <mergeCell ref="H8983:I8984"/>
    <mergeCell ref="J8983:J8984"/>
    <mergeCell ref="K8983:K8984"/>
    <mergeCell ref="L8983:L8984"/>
    <mergeCell ref="A8958:A8963"/>
    <mergeCell ref="F8958:G8958"/>
    <mergeCell ref="H8958:L8958"/>
    <mergeCell ref="B8959:B8961"/>
    <mergeCell ref="C8959:C8961"/>
    <mergeCell ref="D8959:D8961"/>
    <mergeCell ref="E8959:E8961"/>
    <mergeCell ref="F8959:G8961"/>
    <mergeCell ref="H8959:I8959"/>
    <mergeCell ref="H8960:I8961"/>
    <mergeCell ref="J8960:J8961"/>
    <mergeCell ref="K8960:K8961"/>
    <mergeCell ref="L8960:L8961"/>
    <mergeCell ref="F8962:G8963"/>
    <mergeCell ref="H8962:I8963"/>
    <mergeCell ref="J8962:J8963"/>
    <mergeCell ref="K8962:K8963"/>
    <mergeCell ref="L8962:L8963"/>
    <mergeCell ref="A8964:A8969"/>
    <mergeCell ref="F8964:G8964"/>
    <mergeCell ref="H8964:L8964"/>
    <mergeCell ref="B8965:B8967"/>
    <mergeCell ref="C8965:C8967"/>
    <mergeCell ref="D8965:D8967"/>
    <mergeCell ref="E8965:E8967"/>
    <mergeCell ref="F8965:G8967"/>
    <mergeCell ref="H8965:I8965"/>
    <mergeCell ref="H8966:I8967"/>
    <mergeCell ref="J8966:J8967"/>
    <mergeCell ref="K8966:K8967"/>
    <mergeCell ref="L8966:L8967"/>
    <mergeCell ref="F8968:G8969"/>
    <mergeCell ref="H8968:I8969"/>
    <mergeCell ref="J8968:J8969"/>
    <mergeCell ref="K8968:K8969"/>
    <mergeCell ref="L8968:L8969"/>
    <mergeCell ref="A8942:A8946"/>
    <mergeCell ref="F8942:G8942"/>
    <mergeCell ref="H8942:L8942"/>
    <mergeCell ref="B8943:B8944"/>
    <mergeCell ref="C8943:C8944"/>
    <mergeCell ref="D8943:D8944"/>
    <mergeCell ref="E8943:E8944"/>
    <mergeCell ref="F8943:G8944"/>
    <mergeCell ref="H8943:I8943"/>
    <mergeCell ref="H8944:I8944"/>
    <mergeCell ref="F8945:G8946"/>
    <mergeCell ref="H8945:I8946"/>
    <mergeCell ref="J8945:J8946"/>
    <mergeCell ref="K8945:K8946"/>
    <mergeCell ref="L8945:L8946"/>
    <mergeCell ref="A8947:A8951"/>
    <mergeCell ref="F8947:G8947"/>
    <mergeCell ref="H8947:L8947"/>
    <mergeCell ref="B8948:B8949"/>
    <mergeCell ref="C8948:C8949"/>
    <mergeCell ref="D8948:D8949"/>
    <mergeCell ref="E8948:E8949"/>
    <mergeCell ref="F8948:G8949"/>
    <mergeCell ref="H8948:I8948"/>
    <mergeCell ref="H8949:I8949"/>
    <mergeCell ref="F8950:G8951"/>
    <mergeCell ref="H8950:I8951"/>
    <mergeCell ref="J8950:J8951"/>
    <mergeCell ref="K8950:K8951"/>
    <mergeCell ref="L8950:L8951"/>
    <mergeCell ref="A8952:A8957"/>
    <mergeCell ref="F8952:G8952"/>
    <mergeCell ref="H8952:L8952"/>
    <mergeCell ref="B8953:B8955"/>
    <mergeCell ref="C8953:C8955"/>
    <mergeCell ref="D8953:D8955"/>
    <mergeCell ref="E8953:E8955"/>
    <mergeCell ref="F8953:G8955"/>
    <mergeCell ref="H8953:I8953"/>
    <mergeCell ref="H8954:I8955"/>
    <mergeCell ref="J8954:J8955"/>
    <mergeCell ref="K8954:K8955"/>
    <mergeCell ref="L8954:L8955"/>
    <mergeCell ref="F8956:G8957"/>
    <mergeCell ref="H8956:I8957"/>
    <mergeCell ref="J8956:J8957"/>
    <mergeCell ref="K8956:K8957"/>
    <mergeCell ref="L8956:L8957"/>
    <mergeCell ref="A8931:A8936"/>
    <mergeCell ref="F8931:G8931"/>
    <mergeCell ref="H8931:L8931"/>
    <mergeCell ref="B8932:B8934"/>
    <mergeCell ref="C8932:C8934"/>
    <mergeCell ref="D8932:D8934"/>
    <mergeCell ref="E8932:E8934"/>
    <mergeCell ref="F8932:G8934"/>
    <mergeCell ref="H8932:I8932"/>
    <mergeCell ref="H8933:I8934"/>
    <mergeCell ref="J8933:J8934"/>
    <mergeCell ref="K8933:K8934"/>
    <mergeCell ref="L8933:L8934"/>
    <mergeCell ref="F8935:G8936"/>
    <mergeCell ref="H8935:I8936"/>
    <mergeCell ref="J8935:J8936"/>
    <mergeCell ref="K8935:K8936"/>
    <mergeCell ref="L8935:L8936"/>
    <mergeCell ref="A8937:A8941"/>
    <mergeCell ref="F8937:G8937"/>
    <mergeCell ref="H8937:L8937"/>
    <mergeCell ref="B8938:B8939"/>
    <mergeCell ref="C8938:C8939"/>
    <mergeCell ref="D8938:D8939"/>
    <mergeCell ref="E8938:E8939"/>
    <mergeCell ref="F8938:G8939"/>
    <mergeCell ref="H8938:I8938"/>
    <mergeCell ref="H8939:I8939"/>
    <mergeCell ref="F8940:G8941"/>
    <mergeCell ref="H8940:I8941"/>
    <mergeCell ref="J8940:J8941"/>
    <mergeCell ref="K8940:K8941"/>
    <mergeCell ref="L8940:L8941"/>
    <mergeCell ref="A8920:A8925"/>
    <mergeCell ref="F8920:G8920"/>
    <mergeCell ref="H8920:L8920"/>
    <mergeCell ref="B8921:B8923"/>
    <mergeCell ref="C8921:C8923"/>
    <mergeCell ref="D8921:D8923"/>
    <mergeCell ref="E8921:E8923"/>
    <mergeCell ref="F8921:G8923"/>
    <mergeCell ref="H8921:I8921"/>
    <mergeCell ref="H8922:I8923"/>
    <mergeCell ref="J8922:J8923"/>
    <mergeCell ref="K8922:K8923"/>
    <mergeCell ref="L8922:L8923"/>
    <mergeCell ref="F8924:G8925"/>
    <mergeCell ref="H8924:I8925"/>
    <mergeCell ref="J8924:J8925"/>
    <mergeCell ref="K8924:K8925"/>
    <mergeCell ref="L8924:L8925"/>
    <mergeCell ref="A8926:A8930"/>
    <mergeCell ref="F8926:G8926"/>
    <mergeCell ref="H8926:L8926"/>
    <mergeCell ref="B8927:B8928"/>
    <mergeCell ref="C8927:C8928"/>
    <mergeCell ref="D8927:D8928"/>
    <mergeCell ref="E8927:E8928"/>
    <mergeCell ref="F8927:G8928"/>
    <mergeCell ref="H8927:I8927"/>
    <mergeCell ref="H8928:I8928"/>
    <mergeCell ref="F8929:G8930"/>
    <mergeCell ref="H8929:I8930"/>
    <mergeCell ref="J8929:J8930"/>
    <mergeCell ref="K8929:K8930"/>
    <mergeCell ref="L8929:L8930"/>
    <mergeCell ref="A8908:A8913"/>
    <mergeCell ref="F8908:G8908"/>
    <mergeCell ref="H8908:L8908"/>
    <mergeCell ref="B8909:B8911"/>
    <mergeCell ref="C8909:C8911"/>
    <mergeCell ref="D8909:D8911"/>
    <mergeCell ref="E8909:E8911"/>
    <mergeCell ref="F8909:G8911"/>
    <mergeCell ref="H8909:I8909"/>
    <mergeCell ref="H8910:I8911"/>
    <mergeCell ref="J8910:J8911"/>
    <mergeCell ref="K8910:K8911"/>
    <mergeCell ref="L8910:L8911"/>
    <mergeCell ref="F8912:G8913"/>
    <mergeCell ref="H8912:I8913"/>
    <mergeCell ref="J8912:J8913"/>
    <mergeCell ref="K8912:K8913"/>
    <mergeCell ref="L8912:L8913"/>
    <mergeCell ref="A8914:A8919"/>
    <mergeCell ref="F8914:G8914"/>
    <mergeCell ref="H8914:L8914"/>
    <mergeCell ref="B8915:B8917"/>
    <mergeCell ref="C8915:C8917"/>
    <mergeCell ref="D8915:D8917"/>
    <mergeCell ref="E8915:E8917"/>
    <mergeCell ref="F8915:G8917"/>
    <mergeCell ref="H8915:I8915"/>
    <mergeCell ref="H8916:I8917"/>
    <mergeCell ref="J8916:J8917"/>
    <mergeCell ref="K8916:K8917"/>
    <mergeCell ref="L8916:L8917"/>
    <mergeCell ref="F8918:G8919"/>
    <mergeCell ref="H8918:I8919"/>
    <mergeCell ref="J8918:J8919"/>
    <mergeCell ref="K8918:K8919"/>
    <mergeCell ref="L8918:L8919"/>
    <mergeCell ref="A8893:A8897"/>
    <mergeCell ref="F8893:G8893"/>
    <mergeCell ref="H8893:L8893"/>
    <mergeCell ref="B8894:B8895"/>
    <mergeCell ref="C8894:C8895"/>
    <mergeCell ref="D8894:D8895"/>
    <mergeCell ref="E8894:E8895"/>
    <mergeCell ref="F8894:G8895"/>
    <mergeCell ref="H8894:I8894"/>
    <mergeCell ref="H8895:I8895"/>
    <mergeCell ref="F8896:G8897"/>
    <mergeCell ref="H8896:I8897"/>
    <mergeCell ref="J8896:J8897"/>
    <mergeCell ref="K8896:K8897"/>
    <mergeCell ref="L8896:L8897"/>
    <mergeCell ref="A8898:A8902"/>
    <mergeCell ref="F8898:G8898"/>
    <mergeCell ref="H8898:L8898"/>
    <mergeCell ref="B8899:B8900"/>
    <mergeCell ref="C8899:C8900"/>
    <mergeCell ref="D8899:D8900"/>
    <mergeCell ref="E8899:E8900"/>
    <mergeCell ref="F8899:G8900"/>
    <mergeCell ref="H8899:I8899"/>
    <mergeCell ref="H8900:I8900"/>
    <mergeCell ref="F8901:G8902"/>
    <mergeCell ref="H8901:I8902"/>
    <mergeCell ref="J8901:J8902"/>
    <mergeCell ref="K8901:K8902"/>
    <mergeCell ref="L8901:L8902"/>
    <mergeCell ref="A8903:A8907"/>
    <mergeCell ref="F8903:G8903"/>
    <mergeCell ref="H8903:L8903"/>
    <mergeCell ref="B8904:B8905"/>
    <mergeCell ref="C8904:C8905"/>
    <mergeCell ref="D8904:D8905"/>
    <mergeCell ref="E8904:E8905"/>
    <mergeCell ref="F8904:G8905"/>
    <mergeCell ref="H8904:I8904"/>
    <mergeCell ref="H8905:I8905"/>
    <mergeCell ref="F8906:G8907"/>
    <mergeCell ref="H8906:I8907"/>
    <mergeCell ref="J8906:J8907"/>
    <mergeCell ref="K8906:K8907"/>
    <mergeCell ref="L8906:L8907"/>
    <mergeCell ref="A8882:A8886"/>
    <mergeCell ref="F8882:G8882"/>
    <mergeCell ref="H8882:L8882"/>
    <mergeCell ref="B8883:B8884"/>
    <mergeCell ref="C8883:C8884"/>
    <mergeCell ref="D8883:D8884"/>
    <mergeCell ref="E8883:E8884"/>
    <mergeCell ref="F8883:G8884"/>
    <mergeCell ref="H8883:I8883"/>
    <mergeCell ref="H8884:I8884"/>
    <mergeCell ref="F8885:G8886"/>
    <mergeCell ref="H8885:I8886"/>
    <mergeCell ref="J8885:J8886"/>
    <mergeCell ref="K8885:K8886"/>
    <mergeCell ref="L8885:L8886"/>
    <mergeCell ref="A8887:A8892"/>
    <mergeCell ref="F8887:G8887"/>
    <mergeCell ref="H8887:L8887"/>
    <mergeCell ref="B8888:B8890"/>
    <mergeCell ref="C8888:C8890"/>
    <mergeCell ref="D8888:D8890"/>
    <mergeCell ref="E8888:E8890"/>
    <mergeCell ref="F8888:G8890"/>
    <mergeCell ref="H8888:I8888"/>
    <mergeCell ref="H8889:I8890"/>
    <mergeCell ref="J8889:J8890"/>
    <mergeCell ref="K8889:K8890"/>
    <mergeCell ref="L8889:L8890"/>
    <mergeCell ref="F8891:G8892"/>
    <mergeCell ref="H8891:I8892"/>
    <mergeCell ref="J8891:J8892"/>
    <mergeCell ref="K8891:K8892"/>
    <mergeCell ref="L8891:L8892"/>
    <mergeCell ref="A8867:A8871"/>
    <mergeCell ref="F8867:G8867"/>
    <mergeCell ref="H8867:L8867"/>
    <mergeCell ref="B8868:B8869"/>
    <mergeCell ref="C8868:C8869"/>
    <mergeCell ref="D8868:D8869"/>
    <mergeCell ref="E8868:E8869"/>
    <mergeCell ref="F8868:G8869"/>
    <mergeCell ref="H8868:I8868"/>
    <mergeCell ref="H8869:I8869"/>
    <mergeCell ref="F8870:G8871"/>
    <mergeCell ref="H8870:I8871"/>
    <mergeCell ref="J8870:J8871"/>
    <mergeCell ref="K8870:K8871"/>
    <mergeCell ref="L8870:L8871"/>
    <mergeCell ref="A8872:A8876"/>
    <mergeCell ref="F8872:G8872"/>
    <mergeCell ref="H8872:L8872"/>
    <mergeCell ref="B8873:B8874"/>
    <mergeCell ref="C8873:C8874"/>
    <mergeCell ref="D8873:D8874"/>
    <mergeCell ref="E8873:E8874"/>
    <mergeCell ref="F8873:G8874"/>
    <mergeCell ref="H8873:I8873"/>
    <mergeCell ref="H8874:I8874"/>
    <mergeCell ref="F8875:G8876"/>
    <mergeCell ref="H8875:I8876"/>
    <mergeCell ref="J8875:J8876"/>
    <mergeCell ref="K8875:K8876"/>
    <mergeCell ref="L8875:L8876"/>
    <mergeCell ref="A8877:A8881"/>
    <mergeCell ref="F8877:G8877"/>
    <mergeCell ref="H8877:L8877"/>
    <mergeCell ref="B8878:B8879"/>
    <mergeCell ref="C8878:C8879"/>
    <mergeCell ref="D8878:D8879"/>
    <mergeCell ref="E8878:E8879"/>
    <mergeCell ref="F8878:G8879"/>
    <mergeCell ref="H8878:I8878"/>
    <mergeCell ref="H8879:I8879"/>
    <mergeCell ref="F8880:G8881"/>
    <mergeCell ref="H8880:I8881"/>
    <mergeCell ref="J8880:J8881"/>
    <mergeCell ref="K8880:K8881"/>
    <mergeCell ref="L8880:L8881"/>
    <mergeCell ref="A8856:A8861"/>
    <mergeCell ref="F8856:G8856"/>
    <mergeCell ref="H8856:L8856"/>
    <mergeCell ref="B8857:B8859"/>
    <mergeCell ref="C8857:C8859"/>
    <mergeCell ref="D8857:D8859"/>
    <mergeCell ref="E8857:E8859"/>
    <mergeCell ref="F8857:G8859"/>
    <mergeCell ref="H8857:I8857"/>
    <mergeCell ref="H8858:I8859"/>
    <mergeCell ref="J8858:J8859"/>
    <mergeCell ref="K8858:K8859"/>
    <mergeCell ref="L8858:L8859"/>
    <mergeCell ref="F8860:G8861"/>
    <mergeCell ref="H8860:I8861"/>
    <mergeCell ref="J8860:J8861"/>
    <mergeCell ref="K8860:K8861"/>
    <mergeCell ref="L8860:L8861"/>
    <mergeCell ref="A8862:A8866"/>
    <mergeCell ref="F8862:G8862"/>
    <mergeCell ref="H8862:L8862"/>
    <mergeCell ref="B8863:B8864"/>
    <mergeCell ref="C8863:C8864"/>
    <mergeCell ref="D8863:D8864"/>
    <mergeCell ref="E8863:E8864"/>
    <mergeCell ref="F8863:G8864"/>
    <mergeCell ref="H8863:I8863"/>
    <mergeCell ref="H8864:I8864"/>
    <mergeCell ref="F8865:G8866"/>
    <mergeCell ref="H8865:I8866"/>
    <mergeCell ref="J8865:J8866"/>
    <mergeCell ref="K8865:K8866"/>
    <mergeCell ref="L8865:L8866"/>
    <mergeCell ref="A8845:A8849"/>
    <mergeCell ref="F8845:G8845"/>
    <mergeCell ref="H8845:L8845"/>
    <mergeCell ref="B8846:B8847"/>
    <mergeCell ref="C8846:C8847"/>
    <mergeCell ref="D8846:D8847"/>
    <mergeCell ref="E8846:E8847"/>
    <mergeCell ref="F8846:G8847"/>
    <mergeCell ref="H8846:I8846"/>
    <mergeCell ref="H8847:I8847"/>
    <mergeCell ref="F8848:G8849"/>
    <mergeCell ref="H8848:I8849"/>
    <mergeCell ref="J8848:J8849"/>
    <mergeCell ref="K8848:K8849"/>
    <mergeCell ref="L8848:L8849"/>
    <mergeCell ref="A8850:A8855"/>
    <mergeCell ref="F8850:G8850"/>
    <mergeCell ref="H8850:L8850"/>
    <mergeCell ref="B8851:B8853"/>
    <mergeCell ref="C8851:C8853"/>
    <mergeCell ref="D8851:D8853"/>
    <mergeCell ref="E8851:E8853"/>
    <mergeCell ref="F8851:G8853"/>
    <mergeCell ref="H8851:I8851"/>
    <mergeCell ref="H8852:I8853"/>
    <mergeCell ref="J8852:J8853"/>
    <mergeCell ref="K8852:K8853"/>
    <mergeCell ref="L8852:L8853"/>
    <mergeCell ref="F8854:G8855"/>
    <mergeCell ref="H8854:I8855"/>
    <mergeCell ref="J8854:J8855"/>
    <mergeCell ref="K8854:K8855"/>
    <mergeCell ref="L8854:L8855"/>
    <mergeCell ref="A8834:A8838"/>
    <mergeCell ref="F8834:G8834"/>
    <mergeCell ref="H8834:L8834"/>
    <mergeCell ref="B8835:B8836"/>
    <mergeCell ref="C8835:C8836"/>
    <mergeCell ref="D8835:D8836"/>
    <mergeCell ref="E8835:E8836"/>
    <mergeCell ref="F8835:G8836"/>
    <mergeCell ref="H8835:I8835"/>
    <mergeCell ref="H8836:I8836"/>
    <mergeCell ref="F8837:G8838"/>
    <mergeCell ref="H8837:I8838"/>
    <mergeCell ref="J8837:J8838"/>
    <mergeCell ref="K8837:K8838"/>
    <mergeCell ref="L8837:L8838"/>
    <mergeCell ref="A8839:A8844"/>
    <mergeCell ref="F8839:G8839"/>
    <mergeCell ref="H8839:L8839"/>
    <mergeCell ref="B8840:B8842"/>
    <mergeCell ref="C8840:C8842"/>
    <mergeCell ref="D8840:D8842"/>
    <mergeCell ref="E8840:E8842"/>
    <mergeCell ref="F8840:G8842"/>
    <mergeCell ref="H8840:I8840"/>
    <mergeCell ref="H8841:I8842"/>
    <mergeCell ref="J8841:J8842"/>
    <mergeCell ref="K8841:K8842"/>
    <mergeCell ref="L8841:L8842"/>
    <mergeCell ref="F8843:G8844"/>
    <mergeCell ref="H8843:I8844"/>
    <mergeCell ref="J8843:J8844"/>
    <mergeCell ref="K8843:K8844"/>
    <mergeCell ref="L8843:L8844"/>
    <mergeCell ref="A8819:A8823"/>
    <mergeCell ref="F8819:G8819"/>
    <mergeCell ref="H8819:L8819"/>
    <mergeCell ref="B8820:B8821"/>
    <mergeCell ref="C8820:C8821"/>
    <mergeCell ref="D8820:D8821"/>
    <mergeCell ref="E8820:E8821"/>
    <mergeCell ref="F8820:G8821"/>
    <mergeCell ref="H8820:I8820"/>
    <mergeCell ref="H8821:I8821"/>
    <mergeCell ref="F8822:G8823"/>
    <mergeCell ref="H8822:I8823"/>
    <mergeCell ref="J8822:J8823"/>
    <mergeCell ref="K8822:K8823"/>
    <mergeCell ref="L8822:L8823"/>
    <mergeCell ref="A8824:A8828"/>
    <mergeCell ref="F8824:G8824"/>
    <mergeCell ref="H8824:L8824"/>
    <mergeCell ref="B8825:B8826"/>
    <mergeCell ref="C8825:C8826"/>
    <mergeCell ref="D8825:D8826"/>
    <mergeCell ref="E8825:E8826"/>
    <mergeCell ref="F8825:G8826"/>
    <mergeCell ref="H8825:I8825"/>
    <mergeCell ref="H8826:I8826"/>
    <mergeCell ref="F8827:G8828"/>
    <mergeCell ref="H8827:I8828"/>
    <mergeCell ref="J8827:J8828"/>
    <mergeCell ref="K8827:K8828"/>
    <mergeCell ref="L8827:L8828"/>
    <mergeCell ref="A8829:A8833"/>
    <mergeCell ref="F8829:G8829"/>
    <mergeCell ref="H8829:L8829"/>
    <mergeCell ref="B8830:B8831"/>
    <mergeCell ref="C8830:C8831"/>
    <mergeCell ref="D8830:D8831"/>
    <mergeCell ref="E8830:E8831"/>
    <mergeCell ref="F8830:G8831"/>
    <mergeCell ref="H8830:I8830"/>
    <mergeCell ref="H8831:I8831"/>
    <mergeCell ref="F8832:G8833"/>
    <mergeCell ref="H8832:I8833"/>
    <mergeCell ref="J8832:J8833"/>
    <mergeCell ref="K8832:K8833"/>
    <mergeCell ref="L8832:L8833"/>
    <mergeCell ref="A8808:A8812"/>
    <mergeCell ref="F8808:G8808"/>
    <mergeCell ref="H8808:L8808"/>
    <mergeCell ref="B8809:B8810"/>
    <mergeCell ref="C8809:C8810"/>
    <mergeCell ref="D8809:D8810"/>
    <mergeCell ref="E8809:E8810"/>
    <mergeCell ref="F8809:G8810"/>
    <mergeCell ref="H8809:I8809"/>
    <mergeCell ref="H8810:I8810"/>
    <mergeCell ref="F8811:G8812"/>
    <mergeCell ref="H8811:I8812"/>
    <mergeCell ref="J8811:J8812"/>
    <mergeCell ref="K8811:K8812"/>
    <mergeCell ref="L8811:L8812"/>
    <mergeCell ref="A8813:A8818"/>
    <mergeCell ref="F8813:G8813"/>
    <mergeCell ref="H8813:L8813"/>
    <mergeCell ref="B8814:B8816"/>
    <mergeCell ref="C8814:C8816"/>
    <mergeCell ref="D8814:D8816"/>
    <mergeCell ref="E8814:E8816"/>
    <mergeCell ref="F8814:G8816"/>
    <mergeCell ref="H8814:I8814"/>
    <mergeCell ref="H8815:I8816"/>
    <mergeCell ref="J8815:J8816"/>
    <mergeCell ref="K8815:K8816"/>
    <mergeCell ref="L8815:L8816"/>
    <mergeCell ref="F8817:G8818"/>
    <mergeCell ref="H8817:I8818"/>
    <mergeCell ref="J8817:J8818"/>
    <mergeCell ref="K8817:K8818"/>
    <mergeCell ref="L8817:L8818"/>
    <mergeCell ref="A8793:A8797"/>
    <mergeCell ref="F8793:G8793"/>
    <mergeCell ref="H8793:L8793"/>
    <mergeCell ref="B8794:B8795"/>
    <mergeCell ref="C8794:C8795"/>
    <mergeCell ref="D8794:D8795"/>
    <mergeCell ref="E8794:E8795"/>
    <mergeCell ref="F8794:G8795"/>
    <mergeCell ref="H8794:I8794"/>
    <mergeCell ref="H8795:I8795"/>
    <mergeCell ref="F8796:G8797"/>
    <mergeCell ref="H8796:I8797"/>
    <mergeCell ref="J8796:J8797"/>
    <mergeCell ref="K8796:K8797"/>
    <mergeCell ref="L8796:L8797"/>
    <mergeCell ref="A8798:A8802"/>
    <mergeCell ref="F8798:G8798"/>
    <mergeCell ref="H8798:L8798"/>
    <mergeCell ref="B8799:B8800"/>
    <mergeCell ref="C8799:C8800"/>
    <mergeCell ref="D8799:D8800"/>
    <mergeCell ref="E8799:E8800"/>
    <mergeCell ref="F8799:G8800"/>
    <mergeCell ref="H8799:I8799"/>
    <mergeCell ref="H8800:I8800"/>
    <mergeCell ref="F8801:G8802"/>
    <mergeCell ref="H8801:I8802"/>
    <mergeCell ref="J8801:J8802"/>
    <mergeCell ref="K8801:K8802"/>
    <mergeCell ref="L8801:L8802"/>
    <mergeCell ref="A8803:A8807"/>
    <mergeCell ref="F8803:G8803"/>
    <mergeCell ref="H8803:L8803"/>
    <mergeCell ref="B8804:B8805"/>
    <mergeCell ref="C8804:C8805"/>
    <mergeCell ref="D8804:D8805"/>
    <mergeCell ref="E8804:E8805"/>
    <mergeCell ref="F8804:G8805"/>
    <mergeCell ref="H8804:I8804"/>
    <mergeCell ref="H8805:I8805"/>
    <mergeCell ref="F8806:G8807"/>
    <mergeCell ref="H8806:I8807"/>
    <mergeCell ref="J8806:J8807"/>
    <mergeCell ref="K8806:K8807"/>
    <mergeCell ref="L8806:L8807"/>
    <mergeCell ref="A8778:A8782"/>
    <mergeCell ref="F8778:G8778"/>
    <mergeCell ref="H8778:L8778"/>
    <mergeCell ref="B8779:B8780"/>
    <mergeCell ref="C8779:C8780"/>
    <mergeCell ref="D8779:D8780"/>
    <mergeCell ref="E8779:E8780"/>
    <mergeCell ref="F8779:G8780"/>
    <mergeCell ref="H8779:I8779"/>
    <mergeCell ref="H8780:I8780"/>
    <mergeCell ref="F8781:G8782"/>
    <mergeCell ref="H8781:I8782"/>
    <mergeCell ref="J8781:J8782"/>
    <mergeCell ref="K8781:K8782"/>
    <mergeCell ref="L8781:L8782"/>
    <mergeCell ref="A8783:A8787"/>
    <mergeCell ref="F8783:G8783"/>
    <mergeCell ref="H8783:L8783"/>
    <mergeCell ref="B8784:B8785"/>
    <mergeCell ref="C8784:C8785"/>
    <mergeCell ref="D8784:D8785"/>
    <mergeCell ref="E8784:E8785"/>
    <mergeCell ref="F8784:G8785"/>
    <mergeCell ref="H8784:I8784"/>
    <mergeCell ref="H8785:I8785"/>
    <mergeCell ref="F8786:G8787"/>
    <mergeCell ref="H8786:I8787"/>
    <mergeCell ref="J8786:J8787"/>
    <mergeCell ref="K8786:K8787"/>
    <mergeCell ref="L8786:L8787"/>
    <mergeCell ref="A8788:A8792"/>
    <mergeCell ref="F8788:G8788"/>
    <mergeCell ref="H8788:L8788"/>
    <mergeCell ref="B8789:B8790"/>
    <mergeCell ref="C8789:C8790"/>
    <mergeCell ref="D8789:D8790"/>
    <mergeCell ref="E8789:E8790"/>
    <mergeCell ref="F8789:G8790"/>
    <mergeCell ref="H8789:I8789"/>
    <mergeCell ref="H8790:I8790"/>
    <mergeCell ref="F8791:G8792"/>
    <mergeCell ref="H8791:I8792"/>
    <mergeCell ref="J8791:J8792"/>
    <mergeCell ref="K8791:K8792"/>
    <mergeCell ref="L8791:L8792"/>
    <mergeCell ref="A8767:A8772"/>
    <mergeCell ref="F8767:G8767"/>
    <mergeCell ref="H8767:L8767"/>
    <mergeCell ref="B8768:B8770"/>
    <mergeCell ref="C8768:C8770"/>
    <mergeCell ref="D8768:D8770"/>
    <mergeCell ref="E8768:E8770"/>
    <mergeCell ref="F8768:G8770"/>
    <mergeCell ref="H8768:I8768"/>
    <mergeCell ref="H8769:I8770"/>
    <mergeCell ref="J8769:J8770"/>
    <mergeCell ref="K8769:K8770"/>
    <mergeCell ref="L8769:L8770"/>
    <mergeCell ref="F8771:G8772"/>
    <mergeCell ref="H8771:I8772"/>
    <mergeCell ref="J8771:J8772"/>
    <mergeCell ref="K8771:K8772"/>
    <mergeCell ref="L8771:L8772"/>
    <mergeCell ref="A8773:A8777"/>
    <mergeCell ref="F8773:G8773"/>
    <mergeCell ref="H8773:L8773"/>
    <mergeCell ref="B8774:B8775"/>
    <mergeCell ref="C8774:C8775"/>
    <mergeCell ref="D8774:D8775"/>
    <mergeCell ref="E8774:E8775"/>
    <mergeCell ref="F8774:G8775"/>
    <mergeCell ref="H8774:I8774"/>
    <mergeCell ref="H8775:I8775"/>
    <mergeCell ref="F8776:G8777"/>
    <mergeCell ref="H8776:I8777"/>
    <mergeCell ref="J8776:J8777"/>
    <mergeCell ref="K8776:K8777"/>
    <mergeCell ref="L8776:L8777"/>
    <mergeCell ref="A8751:A8755"/>
    <mergeCell ref="F8751:G8751"/>
    <mergeCell ref="H8751:L8751"/>
    <mergeCell ref="B8752:B8753"/>
    <mergeCell ref="C8752:C8753"/>
    <mergeCell ref="D8752:D8753"/>
    <mergeCell ref="E8752:E8753"/>
    <mergeCell ref="F8752:G8753"/>
    <mergeCell ref="H8752:I8752"/>
    <mergeCell ref="H8753:I8753"/>
    <mergeCell ref="F8754:G8755"/>
    <mergeCell ref="H8754:I8755"/>
    <mergeCell ref="J8754:J8755"/>
    <mergeCell ref="K8754:K8755"/>
    <mergeCell ref="L8754:L8755"/>
    <mergeCell ref="A8756:A8760"/>
    <mergeCell ref="F8756:G8756"/>
    <mergeCell ref="H8756:L8756"/>
    <mergeCell ref="B8757:B8758"/>
    <mergeCell ref="C8757:C8758"/>
    <mergeCell ref="D8757:D8758"/>
    <mergeCell ref="E8757:E8758"/>
    <mergeCell ref="F8757:G8758"/>
    <mergeCell ref="H8757:I8757"/>
    <mergeCell ref="H8758:I8758"/>
    <mergeCell ref="F8759:G8760"/>
    <mergeCell ref="H8759:I8760"/>
    <mergeCell ref="J8759:J8760"/>
    <mergeCell ref="K8759:K8760"/>
    <mergeCell ref="L8759:L8760"/>
    <mergeCell ref="A8761:A8766"/>
    <mergeCell ref="F8761:G8761"/>
    <mergeCell ref="H8761:L8761"/>
    <mergeCell ref="B8762:B8764"/>
    <mergeCell ref="C8762:C8764"/>
    <mergeCell ref="D8762:D8764"/>
    <mergeCell ref="E8762:E8764"/>
    <mergeCell ref="F8762:G8764"/>
    <mergeCell ref="H8762:I8762"/>
    <mergeCell ref="H8763:I8764"/>
    <mergeCell ref="J8763:J8764"/>
    <mergeCell ref="K8763:K8764"/>
    <mergeCell ref="L8763:L8764"/>
    <mergeCell ref="F8765:G8766"/>
    <mergeCell ref="H8765:I8766"/>
    <mergeCell ref="J8765:J8766"/>
    <mergeCell ref="K8765:K8766"/>
    <mergeCell ref="L8765:L8766"/>
    <mergeCell ref="A8739:A8744"/>
    <mergeCell ref="F8739:G8739"/>
    <mergeCell ref="H8739:L8739"/>
    <mergeCell ref="B8740:B8742"/>
    <mergeCell ref="C8740:C8742"/>
    <mergeCell ref="D8740:D8742"/>
    <mergeCell ref="E8740:E8742"/>
    <mergeCell ref="F8740:G8742"/>
    <mergeCell ref="H8740:I8740"/>
    <mergeCell ref="H8741:I8742"/>
    <mergeCell ref="J8741:J8742"/>
    <mergeCell ref="K8741:K8742"/>
    <mergeCell ref="L8741:L8742"/>
    <mergeCell ref="F8743:G8744"/>
    <mergeCell ref="H8743:I8744"/>
    <mergeCell ref="J8743:J8744"/>
    <mergeCell ref="K8743:K8744"/>
    <mergeCell ref="L8743:L8744"/>
    <mergeCell ref="A8745:A8750"/>
    <mergeCell ref="F8745:G8745"/>
    <mergeCell ref="H8745:L8745"/>
    <mergeCell ref="B8746:B8748"/>
    <mergeCell ref="C8746:C8748"/>
    <mergeCell ref="D8746:D8748"/>
    <mergeCell ref="E8746:E8748"/>
    <mergeCell ref="F8746:G8748"/>
    <mergeCell ref="H8746:I8746"/>
    <mergeCell ref="H8747:I8748"/>
    <mergeCell ref="J8747:J8748"/>
    <mergeCell ref="K8747:K8748"/>
    <mergeCell ref="L8747:L8748"/>
    <mergeCell ref="F8749:G8750"/>
    <mergeCell ref="H8749:I8750"/>
    <mergeCell ref="J8749:J8750"/>
    <mergeCell ref="K8749:K8750"/>
    <mergeCell ref="L8749:L8750"/>
    <mergeCell ref="A8728:A8732"/>
    <mergeCell ref="F8728:G8728"/>
    <mergeCell ref="H8728:L8728"/>
    <mergeCell ref="B8729:B8730"/>
    <mergeCell ref="C8729:C8730"/>
    <mergeCell ref="D8729:D8730"/>
    <mergeCell ref="E8729:E8730"/>
    <mergeCell ref="F8729:G8730"/>
    <mergeCell ref="H8729:I8729"/>
    <mergeCell ref="H8730:I8730"/>
    <mergeCell ref="F8731:G8732"/>
    <mergeCell ref="H8731:I8732"/>
    <mergeCell ref="J8731:J8732"/>
    <mergeCell ref="K8731:K8732"/>
    <mergeCell ref="L8731:L8732"/>
    <mergeCell ref="A8733:A8738"/>
    <mergeCell ref="F8733:G8733"/>
    <mergeCell ref="H8733:L8733"/>
    <mergeCell ref="B8734:B8736"/>
    <mergeCell ref="C8734:C8736"/>
    <mergeCell ref="D8734:D8736"/>
    <mergeCell ref="E8734:E8736"/>
    <mergeCell ref="F8734:G8736"/>
    <mergeCell ref="H8734:I8734"/>
    <mergeCell ref="H8735:I8736"/>
    <mergeCell ref="J8735:J8736"/>
    <mergeCell ref="K8735:K8736"/>
    <mergeCell ref="L8735:L8736"/>
    <mergeCell ref="F8737:G8738"/>
    <mergeCell ref="H8737:I8738"/>
    <mergeCell ref="J8737:J8738"/>
    <mergeCell ref="K8737:K8738"/>
    <mergeCell ref="L8737:L8738"/>
    <mergeCell ref="A8717:A8721"/>
    <mergeCell ref="F8717:G8717"/>
    <mergeCell ref="H8717:L8717"/>
    <mergeCell ref="B8718:B8719"/>
    <mergeCell ref="C8718:C8719"/>
    <mergeCell ref="D8718:D8719"/>
    <mergeCell ref="E8718:E8719"/>
    <mergeCell ref="F8718:G8719"/>
    <mergeCell ref="H8718:I8718"/>
    <mergeCell ref="H8719:I8719"/>
    <mergeCell ref="F8720:G8721"/>
    <mergeCell ref="H8720:I8721"/>
    <mergeCell ref="J8720:J8721"/>
    <mergeCell ref="K8720:K8721"/>
    <mergeCell ref="L8720:L8721"/>
    <mergeCell ref="A8722:A8727"/>
    <mergeCell ref="F8722:G8722"/>
    <mergeCell ref="H8722:L8722"/>
    <mergeCell ref="B8723:B8725"/>
    <mergeCell ref="C8723:C8725"/>
    <mergeCell ref="D8723:D8725"/>
    <mergeCell ref="E8723:E8725"/>
    <mergeCell ref="F8723:G8725"/>
    <mergeCell ref="H8723:I8723"/>
    <mergeCell ref="H8724:I8725"/>
    <mergeCell ref="J8724:J8725"/>
    <mergeCell ref="K8724:K8725"/>
    <mergeCell ref="L8724:L8725"/>
    <mergeCell ref="F8726:G8727"/>
    <mergeCell ref="H8726:I8727"/>
    <mergeCell ref="J8726:J8727"/>
    <mergeCell ref="K8726:K8727"/>
    <mergeCell ref="L8726:L8727"/>
    <mergeCell ref="A8706:A8710"/>
    <mergeCell ref="F8706:G8706"/>
    <mergeCell ref="H8706:L8706"/>
    <mergeCell ref="B8707:B8708"/>
    <mergeCell ref="C8707:C8708"/>
    <mergeCell ref="D8707:D8708"/>
    <mergeCell ref="E8707:E8708"/>
    <mergeCell ref="F8707:G8708"/>
    <mergeCell ref="H8707:I8707"/>
    <mergeCell ref="H8708:I8708"/>
    <mergeCell ref="F8709:G8710"/>
    <mergeCell ref="H8709:I8710"/>
    <mergeCell ref="J8709:J8710"/>
    <mergeCell ref="K8709:K8710"/>
    <mergeCell ref="L8709:L8710"/>
    <mergeCell ref="A8711:A8716"/>
    <mergeCell ref="F8711:G8711"/>
    <mergeCell ref="H8711:L8711"/>
    <mergeCell ref="B8712:B8714"/>
    <mergeCell ref="C8712:C8714"/>
    <mergeCell ref="D8712:D8714"/>
    <mergeCell ref="E8712:E8714"/>
    <mergeCell ref="F8712:G8714"/>
    <mergeCell ref="H8712:I8712"/>
    <mergeCell ref="H8713:I8714"/>
    <mergeCell ref="J8713:J8714"/>
    <mergeCell ref="K8713:K8714"/>
    <mergeCell ref="L8713:L8714"/>
    <mergeCell ref="F8715:G8716"/>
    <mergeCell ref="H8715:I8716"/>
    <mergeCell ref="J8715:J8716"/>
    <mergeCell ref="K8715:K8716"/>
    <mergeCell ref="L8715:L8716"/>
    <mergeCell ref="A8695:A8700"/>
    <mergeCell ref="F8695:G8695"/>
    <mergeCell ref="H8695:L8695"/>
    <mergeCell ref="B8696:B8698"/>
    <mergeCell ref="C8696:C8698"/>
    <mergeCell ref="D8696:D8698"/>
    <mergeCell ref="E8696:E8698"/>
    <mergeCell ref="F8696:G8698"/>
    <mergeCell ref="H8696:I8696"/>
    <mergeCell ref="H8697:I8698"/>
    <mergeCell ref="J8697:J8698"/>
    <mergeCell ref="K8697:K8698"/>
    <mergeCell ref="L8697:L8698"/>
    <mergeCell ref="F8699:G8700"/>
    <mergeCell ref="H8699:I8700"/>
    <mergeCell ref="J8699:J8700"/>
    <mergeCell ref="K8699:K8700"/>
    <mergeCell ref="L8699:L8700"/>
    <mergeCell ref="A8701:A8705"/>
    <mergeCell ref="F8701:G8701"/>
    <mergeCell ref="H8701:L8701"/>
    <mergeCell ref="B8702:B8703"/>
    <mergeCell ref="C8702:C8703"/>
    <mergeCell ref="D8702:D8703"/>
    <mergeCell ref="E8702:E8703"/>
    <mergeCell ref="F8702:G8703"/>
    <mergeCell ref="H8702:I8702"/>
    <mergeCell ref="H8703:I8703"/>
    <mergeCell ref="F8704:G8705"/>
    <mergeCell ref="H8704:I8705"/>
    <mergeCell ref="J8704:J8705"/>
    <mergeCell ref="K8704:K8705"/>
    <mergeCell ref="L8704:L8705"/>
    <mergeCell ref="A8683:A8688"/>
    <mergeCell ref="F8683:G8683"/>
    <mergeCell ref="H8683:L8683"/>
    <mergeCell ref="B8684:B8686"/>
    <mergeCell ref="C8684:C8686"/>
    <mergeCell ref="D8684:D8686"/>
    <mergeCell ref="E8684:E8686"/>
    <mergeCell ref="F8684:G8686"/>
    <mergeCell ref="H8684:I8684"/>
    <mergeCell ref="H8685:I8686"/>
    <mergeCell ref="J8685:J8686"/>
    <mergeCell ref="K8685:K8686"/>
    <mergeCell ref="L8685:L8686"/>
    <mergeCell ref="F8687:G8688"/>
    <mergeCell ref="H8687:I8688"/>
    <mergeCell ref="J8687:J8688"/>
    <mergeCell ref="K8687:K8688"/>
    <mergeCell ref="L8687:L8688"/>
    <mergeCell ref="A8689:A8694"/>
    <mergeCell ref="F8689:G8689"/>
    <mergeCell ref="H8689:L8689"/>
    <mergeCell ref="B8690:B8692"/>
    <mergeCell ref="C8690:C8692"/>
    <mergeCell ref="D8690:D8692"/>
    <mergeCell ref="E8690:E8692"/>
    <mergeCell ref="F8690:G8692"/>
    <mergeCell ref="H8690:I8690"/>
    <mergeCell ref="H8691:I8692"/>
    <mergeCell ref="J8691:J8692"/>
    <mergeCell ref="K8691:K8692"/>
    <mergeCell ref="L8691:L8692"/>
    <mergeCell ref="F8693:G8694"/>
    <mergeCell ref="H8693:I8694"/>
    <mergeCell ref="J8693:J8694"/>
    <mergeCell ref="K8693:K8694"/>
    <mergeCell ref="L8693:L8694"/>
    <mergeCell ref="A8671:A8676"/>
    <mergeCell ref="F8671:G8671"/>
    <mergeCell ref="H8671:L8671"/>
    <mergeCell ref="B8672:B8674"/>
    <mergeCell ref="C8672:C8674"/>
    <mergeCell ref="D8672:D8674"/>
    <mergeCell ref="E8672:E8674"/>
    <mergeCell ref="F8672:G8674"/>
    <mergeCell ref="H8672:I8672"/>
    <mergeCell ref="H8673:I8674"/>
    <mergeCell ref="J8673:J8674"/>
    <mergeCell ref="K8673:K8674"/>
    <mergeCell ref="L8673:L8674"/>
    <mergeCell ref="F8675:G8676"/>
    <mergeCell ref="H8675:I8676"/>
    <mergeCell ref="J8675:J8676"/>
    <mergeCell ref="K8675:K8676"/>
    <mergeCell ref="L8675:L8676"/>
    <mergeCell ref="A8677:A8682"/>
    <mergeCell ref="F8677:G8677"/>
    <mergeCell ref="H8677:L8677"/>
    <mergeCell ref="B8678:B8680"/>
    <mergeCell ref="C8678:C8680"/>
    <mergeCell ref="D8678:D8680"/>
    <mergeCell ref="E8678:E8680"/>
    <mergeCell ref="F8678:G8680"/>
    <mergeCell ref="H8678:I8678"/>
    <mergeCell ref="H8679:I8680"/>
    <mergeCell ref="J8679:J8680"/>
    <mergeCell ref="K8679:K8680"/>
    <mergeCell ref="L8679:L8680"/>
    <mergeCell ref="F8681:G8682"/>
    <mergeCell ref="H8681:I8682"/>
    <mergeCell ref="J8681:J8682"/>
    <mergeCell ref="K8681:K8682"/>
    <mergeCell ref="L8681:L8682"/>
    <mergeCell ref="A8659:A8664"/>
    <mergeCell ref="F8659:G8659"/>
    <mergeCell ref="H8659:L8659"/>
    <mergeCell ref="B8660:B8662"/>
    <mergeCell ref="C8660:C8662"/>
    <mergeCell ref="D8660:D8662"/>
    <mergeCell ref="E8660:E8662"/>
    <mergeCell ref="F8660:G8662"/>
    <mergeCell ref="H8660:I8660"/>
    <mergeCell ref="H8661:I8662"/>
    <mergeCell ref="J8661:J8662"/>
    <mergeCell ref="K8661:K8662"/>
    <mergeCell ref="L8661:L8662"/>
    <mergeCell ref="F8663:G8664"/>
    <mergeCell ref="H8663:I8664"/>
    <mergeCell ref="J8663:J8664"/>
    <mergeCell ref="K8663:K8664"/>
    <mergeCell ref="L8663:L8664"/>
    <mergeCell ref="A8665:A8670"/>
    <mergeCell ref="F8665:G8665"/>
    <mergeCell ref="H8665:L8665"/>
    <mergeCell ref="B8666:B8668"/>
    <mergeCell ref="C8666:C8668"/>
    <mergeCell ref="D8666:D8668"/>
    <mergeCell ref="E8666:E8668"/>
    <mergeCell ref="F8666:G8668"/>
    <mergeCell ref="H8666:I8666"/>
    <mergeCell ref="H8667:I8668"/>
    <mergeCell ref="J8667:J8668"/>
    <mergeCell ref="K8667:K8668"/>
    <mergeCell ref="L8667:L8668"/>
    <mergeCell ref="F8669:G8670"/>
    <mergeCell ref="H8669:I8670"/>
    <mergeCell ref="J8669:J8670"/>
    <mergeCell ref="K8669:K8670"/>
    <mergeCell ref="L8669:L8670"/>
    <mergeCell ref="A8647:A8652"/>
    <mergeCell ref="F8647:G8647"/>
    <mergeCell ref="H8647:L8647"/>
    <mergeCell ref="B8648:B8650"/>
    <mergeCell ref="C8648:C8650"/>
    <mergeCell ref="D8648:D8650"/>
    <mergeCell ref="E8648:E8650"/>
    <mergeCell ref="F8648:G8650"/>
    <mergeCell ref="H8648:I8648"/>
    <mergeCell ref="H8649:I8650"/>
    <mergeCell ref="J8649:J8650"/>
    <mergeCell ref="K8649:K8650"/>
    <mergeCell ref="L8649:L8650"/>
    <mergeCell ref="F8651:G8652"/>
    <mergeCell ref="H8651:I8652"/>
    <mergeCell ref="J8651:J8652"/>
    <mergeCell ref="K8651:K8652"/>
    <mergeCell ref="L8651:L8652"/>
    <mergeCell ref="A8653:A8658"/>
    <mergeCell ref="F8653:G8653"/>
    <mergeCell ref="H8653:L8653"/>
    <mergeCell ref="B8654:B8656"/>
    <mergeCell ref="C8654:C8656"/>
    <mergeCell ref="D8654:D8656"/>
    <mergeCell ref="E8654:E8656"/>
    <mergeCell ref="F8654:G8656"/>
    <mergeCell ref="H8654:I8654"/>
    <mergeCell ref="H8655:I8656"/>
    <mergeCell ref="J8655:J8656"/>
    <mergeCell ref="K8655:K8656"/>
    <mergeCell ref="L8655:L8656"/>
    <mergeCell ref="F8657:G8658"/>
    <mergeCell ref="H8657:I8658"/>
    <mergeCell ref="J8657:J8658"/>
    <mergeCell ref="K8657:K8658"/>
    <mergeCell ref="L8657:L8658"/>
    <mergeCell ref="A8632:A8636"/>
    <mergeCell ref="F8632:G8632"/>
    <mergeCell ref="H8632:L8632"/>
    <mergeCell ref="B8633:B8634"/>
    <mergeCell ref="C8633:C8634"/>
    <mergeCell ref="D8633:D8634"/>
    <mergeCell ref="E8633:E8634"/>
    <mergeCell ref="F8633:G8634"/>
    <mergeCell ref="H8633:I8633"/>
    <mergeCell ref="H8634:I8634"/>
    <mergeCell ref="F8635:G8636"/>
    <mergeCell ref="H8635:I8636"/>
    <mergeCell ref="J8635:J8636"/>
    <mergeCell ref="K8635:K8636"/>
    <mergeCell ref="L8635:L8636"/>
    <mergeCell ref="A8637:A8641"/>
    <mergeCell ref="F8637:G8637"/>
    <mergeCell ref="H8637:L8637"/>
    <mergeCell ref="B8638:B8639"/>
    <mergeCell ref="C8638:C8639"/>
    <mergeCell ref="D8638:D8639"/>
    <mergeCell ref="E8638:E8639"/>
    <mergeCell ref="F8638:G8639"/>
    <mergeCell ref="H8638:I8638"/>
    <mergeCell ref="H8639:I8639"/>
    <mergeCell ref="F8640:G8641"/>
    <mergeCell ref="H8640:I8641"/>
    <mergeCell ref="J8640:J8641"/>
    <mergeCell ref="K8640:K8641"/>
    <mergeCell ref="L8640:L8641"/>
    <mergeCell ref="A8642:A8646"/>
    <mergeCell ref="F8642:G8642"/>
    <mergeCell ref="H8642:L8642"/>
    <mergeCell ref="B8643:B8644"/>
    <mergeCell ref="C8643:C8644"/>
    <mergeCell ref="D8643:D8644"/>
    <mergeCell ref="E8643:E8644"/>
    <mergeCell ref="F8643:G8644"/>
    <mergeCell ref="H8643:I8643"/>
    <mergeCell ref="H8644:I8644"/>
    <mergeCell ref="F8645:G8646"/>
    <mergeCell ref="H8645:I8646"/>
    <mergeCell ref="J8645:J8646"/>
    <mergeCell ref="K8645:K8646"/>
    <mergeCell ref="L8645:L8646"/>
    <mergeCell ref="A8617:A8621"/>
    <mergeCell ref="F8617:G8617"/>
    <mergeCell ref="H8617:L8617"/>
    <mergeCell ref="B8618:B8619"/>
    <mergeCell ref="C8618:C8619"/>
    <mergeCell ref="D8618:D8619"/>
    <mergeCell ref="E8618:E8619"/>
    <mergeCell ref="F8618:G8619"/>
    <mergeCell ref="H8618:I8618"/>
    <mergeCell ref="H8619:I8619"/>
    <mergeCell ref="F8620:G8621"/>
    <mergeCell ref="H8620:I8621"/>
    <mergeCell ref="J8620:J8621"/>
    <mergeCell ref="K8620:K8621"/>
    <mergeCell ref="L8620:L8621"/>
    <mergeCell ref="A8622:A8626"/>
    <mergeCell ref="F8622:G8622"/>
    <mergeCell ref="H8622:L8622"/>
    <mergeCell ref="B8623:B8624"/>
    <mergeCell ref="C8623:C8624"/>
    <mergeCell ref="D8623:D8624"/>
    <mergeCell ref="E8623:E8624"/>
    <mergeCell ref="F8623:G8624"/>
    <mergeCell ref="H8623:I8623"/>
    <mergeCell ref="H8624:I8624"/>
    <mergeCell ref="F8625:G8626"/>
    <mergeCell ref="H8625:I8626"/>
    <mergeCell ref="J8625:J8626"/>
    <mergeCell ref="K8625:K8626"/>
    <mergeCell ref="L8625:L8626"/>
    <mergeCell ref="A8627:A8631"/>
    <mergeCell ref="F8627:G8627"/>
    <mergeCell ref="H8627:L8627"/>
    <mergeCell ref="B8628:B8629"/>
    <mergeCell ref="C8628:C8629"/>
    <mergeCell ref="D8628:D8629"/>
    <mergeCell ref="E8628:E8629"/>
    <mergeCell ref="F8628:G8629"/>
    <mergeCell ref="H8628:I8628"/>
    <mergeCell ref="H8629:I8629"/>
    <mergeCell ref="F8630:G8631"/>
    <mergeCell ref="H8630:I8631"/>
    <mergeCell ref="J8630:J8631"/>
    <mergeCell ref="K8630:K8631"/>
    <mergeCell ref="L8630:L8631"/>
    <mergeCell ref="A8605:A8610"/>
    <mergeCell ref="F8605:G8605"/>
    <mergeCell ref="H8605:L8605"/>
    <mergeCell ref="B8606:B8608"/>
    <mergeCell ref="C8606:C8608"/>
    <mergeCell ref="D8606:D8608"/>
    <mergeCell ref="E8606:E8608"/>
    <mergeCell ref="F8606:G8608"/>
    <mergeCell ref="H8606:I8606"/>
    <mergeCell ref="H8607:I8608"/>
    <mergeCell ref="J8607:J8608"/>
    <mergeCell ref="K8607:K8608"/>
    <mergeCell ref="L8607:L8608"/>
    <mergeCell ref="F8609:G8610"/>
    <mergeCell ref="H8609:I8610"/>
    <mergeCell ref="J8609:J8610"/>
    <mergeCell ref="K8609:K8610"/>
    <mergeCell ref="L8609:L8610"/>
    <mergeCell ref="A8611:A8616"/>
    <mergeCell ref="F8611:G8611"/>
    <mergeCell ref="H8611:L8611"/>
    <mergeCell ref="B8612:B8614"/>
    <mergeCell ref="C8612:C8614"/>
    <mergeCell ref="D8612:D8614"/>
    <mergeCell ref="E8612:E8614"/>
    <mergeCell ref="F8612:G8614"/>
    <mergeCell ref="H8612:I8612"/>
    <mergeCell ref="H8613:I8614"/>
    <mergeCell ref="J8613:J8614"/>
    <mergeCell ref="K8613:K8614"/>
    <mergeCell ref="L8613:L8614"/>
    <mergeCell ref="F8615:G8616"/>
    <mergeCell ref="H8615:I8616"/>
    <mergeCell ref="J8615:J8616"/>
    <mergeCell ref="K8615:K8616"/>
    <mergeCell ref="L8615:L8616"/>
    <mergeCell ref="A8594:A8598"/>
    <mergeCell ref="F8594:G8594"/>
    <mergeCell ref="H8594:L8594"/>
    <mergeCell ref="B8595:B8596"/>
    <mergeCell ref="C8595:C8596"/>
    <mergeCell ref="D8595:D8596"/>
    <mergeCell ref="E8595:E8596"/>
    <mergeCell ref="F8595:G8596"/>
    <mergeCell ref="H8595:I8595"/>
    <mergeCell ref="H8596:I8596"/>
    <mergeCell ref="F8597:G8598"/>
    <mergeCell ref="H8597:I8598"/>
    <mergeCell ref="J8597:J8598"/>
    <mergeCell ref="K8597:K8598"/>
    <mergeCell ref="L8597:L8598"/>
    <mergeCell ref="A8599:A8604"/>
    <mergeCell ref="F8599:G8599"/>
    <mergeCell ref="H8599:L8599"/>
    <mergeCell ref="B8600:B8602"/>
    <mergeCell ref="C8600:C8602"/>
    <mergeCell ref="D8600:D8602"/>
    <mergeCell ref="E8600:E8602"/>
    <mergeCell ref="F8600:G8602"/>
    <mergeCell ref="H8600:I8600"/>
    <mergeCell ref="H8601:I8602"/>
    <mergeCell ref="J8601:J8602"/>
    <mergeCell ref="K8601:K8602"/>
    <mergeCell ref="L8601:L8602"/>
    <mergeCell ref="F8603:G8604"/>
    <mergeCell ref="H8603:I8604"/>
    <mergeCell ref="J8603:J8604"/>
    <mergeCell ref="K8603:K8604"/>
    <mergeCell ref="L8603:L8604"/>
    <mergeCell ref="A8579:A8583"/>
    <mergeCell ref="F8579:G8579"/>
    <mergeCell ref="H8579:L8579"/>
    <mergeCell ref="B8580:B8581"/>
    <mergeCell ref="C8580:C8581"/>
    <mergeCell ref="D8580:D8581"/>
    <mergeCell ref="E8580:E8581"/>
    <mergeCell ref="F8580:G8581"/>
    <mergeCell ref="H8580:I8580"/>
    <mergeCell ref="H8581:I8581"/>
    <mergeCell ref="F8582:G8583"/>
    <mergeCell ref="H8582:I8583"/>
    <mergeCell ref="J8582:J8583"/>
    <mergeCell ref="K8582:K8583"/>
    <mergeCell ref="L8582:L8583"/>
    <mergeCell ref="A8584:A8588"/>
    <mergeCell ref="F8584:G8584"/>
    <mergeCell ref="H8584:L8584"/>
    <mergeCell ref="B8585:B8586"/>
    <mergeCell ref="C8585:C8586"/>
    <mergeCell ref="D8585:D8586"/>
    <mergeCell ref="E8585:E8586"/>
    <mergeCell ref="F8585:G8586"/>
    <mergeCell ref="H8585:I8585"/>
    <mergeCell ref="H8586:I8586"/>
    <mergeCell ref="F8587:G8588"/>
    <mergeCell ref="H8587:I8588"/>
    <mergeCell ref="J8587:J8588"/>
    <mergeCell ref="K8587:K8588"/>
    <mergeCell ref="L8587:L8588"/>
    <mergeCell ref="A8589:A8593"/>
    <mergeCell ref="F8589:G8589"/>
    <mergeCell ref="H8589:L8589"/>
    <mergeCell ref="B8590:B8591"/>
    <mergeCell ref="C8590:C8591"/>
    <mergeCell ref="D8590:D8591"/>
    <mergeCell ref="E8590:E8591"/>
    <mergeCell ref="F8590:G8591"/>
    <mergeCell ref="H8590:I8590"/>
    <mergeCell ref="H8591:I8591"/>
    <mergeCell ref="F8592:G8593"/>
    <mergeCell ref="H8592:I8593"/>
    <mergeCell ref="J8592:J8593"/>
    <mergeCell ref="K8592:K8593"/>
    <mergeCell ref="L8592:L8593"/>
    <mergeCell ref="A8564:A8568"/>
    <mergeCell ref="F8564:G8564"/>
    <mergeCell ref="H8564:L8564"/>
    <mergeCell ref="B8565:B8566"/>
    <mergeCell ref="C8565:C8566"/>
    <mergeCell ref="D8565:D8566"/>
    <mergeCell ref="E8565:E8566"/>
    <mergeCell ref="F8565:G8566"/>
    <mergeCell ref="H8565:I8565"/>
    <mergeCell ref="H8566:I8566"/>
    <mergeCell ref="F8567:G8568"/>
    <mergeCell ref="H8567:I8568"/>
    <mergeCell ref="J8567:J8568"/>
    <mergeCell ref="K8567:K8568"/>
    <mergeCell ref="L8567:L8568"/>
    <mergeCell ref="A8569:A8573"/>
    <mergeCell ref="F8569:G8569"/>
    <mergeCell ref="H8569:L8569"/>
    <mergeCell ref="B8570:B8571"/>
    <mergeCell ref="C8570:C8571"/>
    <mergeCell ref="D8570:D8571"/>
    <mergeCell ref="E8570:E8571"/>
    <mergeCell ref="F8570:G8571"/>
    <mergeCell ref="H8570:I8570"/>
    <mergeCell ref="H8571:I8571"/>
    <mergeCell ref="F8572:G8573"/>
    <mergeCell ref="H8572:I8573"/>
    <mergeCell ref="J8572:J8573"/>
    <mergeCell ref="K8572:K8573"/>
    <mergeCell ref="L8572:L8573"/>
    <mergeCell ref="A8574:A8578"/>
    <mergeCell ref="F8574:G8574"/>
    <mergeCell ref="H8574:L8574"/>
    <mergeCell ref="B8575:B8576"/>
    <mergeCell ref="C8575:C8576"/>
    <mergeCell ref="D8575:D8576"/>
    <mergeCell ref="E8575:E8576"/>
    <mergeCell ref="F8575:G8576"/>
    <mergeCell ref="H8575:I8575"/>
    <mergeCell ref="H8576:I8576"/>
    <mergeCell ref="F8577:G8578"/>
    <mergeCell ref="H8577:I8578"/>
    <mergeCell ref="J8577:J8578"/>
    <mergeCell ref="K8577:K8578"/>
    <mergeCell ref="L8577:L8578"/>
    <mergeCell ref="A8549:A8553"/>
    <mergeCell ref="F8549:G8549"/>
    <mergeCell ref="H8549:L8549"/>
    <mergeCell ref="B8550:B8551"/>
    <mergeCell ref="C8550:C8551"/>
    <mergeCell ref="D8550:D8551"/>
    <mergeCell ref="E8550:E8551"/>
    <mergeCell ref="F8550:G8551"/>
    <mergeCell ref="H8550:I8550"/>
    <mergeCell ref="H8551:I8551"/>
    <mergeCell ref="F8552:G8553"/>
    <mergeCell ref="H8552:I8553"/>
    <mergeCell ref="J8552:J8553"/>
    <mergeCell ref="K8552:K8553"/>
    <mergeCell ref="L8552:L8553"/>
    <mergeCell ref="A8554:A8558"/>
    <mergeCell ref="F8554:G8554"/>
    <mergeCell ref="H8554:L8554"/>
    <mergeCell ref="B8555:B8556"/>
    <mergeCell ref="C8555:C8556"/>
    <mergeCell ref="D8555:D8556"/>
    <mergeCell ref="E8555:E8556"/>
    <mergeCell ref="F8555:G8556"/>
    <mergeCell ref="H8555:I8555"/>
    <mergeCell ref="H8556:I8556"/>
    <mergeCell ref="F8557:G8558"/>
    <mergeCell ref="H8557:I8558"/>
    <mergeCell ref="J8557:J8558"/>
    <mergeCell ref="K8557:K8558"/>
    <mergeCell ref="L8557:L8558"/>
    <mergeCell ref="A8559:A8563"/>
    <mergeCell ref="F8559:G8559"/>
    <mergeCell ref="H8559:L8559"/>
    <mergeCell ref="B8560:B8561"/>
    <mergeCell ref="C8560:C8561"/>
    <mergeCell ref="D8560:D8561"/>
    <mergeCell ref="E8560:E8561"/>
    <mergeCell ref="F8560:G8561"/>
    <mergeCell ref="H8560:I8560"/>
    <mergeCell ref="H8561:I8561"/>
    <mergeCell ref="F8562:G8563"/>
    <mergeCell ref="H8562:I8563"/>
    <mergeCell ref="J8562:J8563"/>
    <mergeCell ref="K8562:K8563"/>
    <mergeCell ref="L8562:L8563"/>
    <mergeCell ref="A8533:A8537"/>
    <mergeCell ref="F8533:G8533"/>
    <mergeCell ref="H8533:L8533"/>
    <mergeCell ref="B8534:B8535"/>
    <mergeCell ref="C8534:C8535"/>
    <mergeCell ref="D8534:D8535"/>
    <mergeCell ref="E8534:E8535"/>
    <mergeCell ref="F8534:G8535"/>
    <mergeCell ref="H8534:I8534"/>
    <mergeCell ref="H8535:I8535"/>
    <mergeCell ref="F8536:G8537"/>
    <mergeCell ref="H8536:I8537"/>
    <mergeCell ref="J8536:J8537"/>
    <mergeCell ref="K8536:K8537"/>
    <mergeCell ref="L8536:L8537"/>
    <mergeCell ref="A8538:A8542"/>
    <mergeCell ref="F8538:G8538"/>
    <mergeCell ref="H8538:L8538"/>
    <mergeCell ref="B8539:B8540"/>
    <mergeCell ref="C8539:C8540"/>
    <mergeCell ref="D8539:D8540"/>
    <mergeCell ref="E8539:E8540"/>
    <mergeCell ref="F8539:G8540"/>
    <mergeCell ref="H8539:I8539"/>
    <mergeCell ref="H8540:I8540"/>
    <mergeCell ref="F8541:G8542"/>
    <mergeCell ref="H8541:I8542"/>
    <mergeCell ref="J8541:J8542"/>
    <mergeCell ref="K8541:K8542"/>
    <mergeCell ref="L8541:L8542"/>
    <mergeCell ref="A8543:A8548"/>
    <mergeCell ref="F8543:G8543"/>
    <mergeCell ref="H8543:L8543"/>
    <mergeCell ref="B8544:B8546"/>
    <mergeCell ref="C8544:C8546"/>
    <mergeCell ref="D8544:D8546"/>
    <mergeCell ref="E8544:E8546"/>
    <mergeCell ref="F8544:G8546"/>
    <mergeCell ref="H8544:I8544"/>
    <mergeCell ref="H8545:I8546"/>
    <mergeCell ref="J8545:J8546"/>
    <mergeCell ref="K8545:K8546"/>
    <mergeCell ref="L8545:L8546"/>
    <mergeCell ref="F8547:G8548"/>
    <mergeCell ref="H8547:I8548"/>
    <mergeCell ref="J8547:J8548"/>
    <mergeCell ref="K8547:K8548"/>
    <mergeCell ref="L8547:L8548"/>
    <mergeCell ref="A8521:A8526"/>
    <mergeCell ref="F8521:G8521"/>
    <mergeCell ref="H8521:L8521"/>
    <mergeCell ref="B8522:B8524"/>
    <mergeCell ref="C8522:C8524"/>
    <mergeCell ref="D8522:D8524"/>
    <mergeCell ref="E8522:E8524"/>
    <mergeCell ref="F8522:G8524"/>
    <mergeCell ref="H8522:I8522"/>
    <mergeCell ref="H8523:I8524"/>
    <mergeCell ref="J8523:J8524"/>
    <mergeCell ref="K8523:K8524"/>
    <mergeCell ref="L8523:L8524"/>
    <mergeCell ref="F8525:G8526"/>
    <mergeCell ref="H8525:I8526"/>
    <mergeCell ref="J8525:J8526"/>
    <mergeCell ref="K8525:K8526"/>
    <mergeCell ref="L8525:L8526"/>
    <mergeCell ref="A8527:A8532"/>
    <mergeCell ref="F8527:G8527"/>
    <mergeCell ref="H8527:L8527"/>
    <mergeCell ref="B8528:B8530"/>
    <mergeCell ref="C8528:C8530"/>
    <mergeCell ref="D8528:D8530"/>
    <mergeCell ref="E8528:E8530"/>
    <mergeCell ref="F8528:G8530"/>
    <mergeCell ref="H8528:I8528"/>
    <mergeCell ref="H8529:I8530"/>
    <mergeCell ref="J8529:J8530"/>
    <mergeCell ref="K8529:K8530"/>
    <mergeCell ref="L8529:L8530"/>
    <mergeCell ref="F8531:G8532"/>
    <mergeCell ref="H8531:I8532"/>
    <mergeCell ref="J8531:J8532"/>
    <mergeCell ref="K8531:K8532"/>
    <mergeCell ref="L8531:L8532"/>
    <mergeCell ref="A8509:A8514"/>
    <mergeCell ref="F8509:G8509"/>
    <mergeCell ref="H8509:L8509"/>
    <mergeCell ref="B8510:B8512"/>
    <mergeCell ref="C8510:C8512"/>
    <mergeCell ref="D8510:D8512"/>
    <mergeCell ref="E8510:E8512"/>
    <mergeCell ref="F8510:G8512"/>
    <mergeCell ref="H8510:I8510"/>
    <mergeCell ref="H8511:I8512"/>
    <mergeCell ref="J8511:J8512"/>
    <mergeCell ref="K8511:K8512"/>
    <mergeCell ref="L8511:L8512"/>
    <mergeCell ref="F8513:G8514"/>
    <mergeCell ref="H8513:I8514"/>
    <mergeCell ref="J8513:J8514"/>
    <mergeCell ref="K8513:K8514"/>
    <mergeCell ref="L8513:L8514"/>
    <mergeCell ref="A8515:A8520"/>
    <mergeCell ref="F8515:G8515"/>
    <mergeCell ref="H8515:L8515"/>
    <mergeCell ref="B8516:B8518"/>
    <mergeCell ref="C8516:C8518"/>
    <mergeCell ref="D8516:D8518"/>
    <mergeCell ref="E8516:E8518"/>
    <mergeCell ref="F8516:G8518"/>
    <mergeCell ref="H8516:I8516"/>
    <mergeCell ref="H8517:I8518"/>
    <mergeCell ref="J8517:J8518"/>
    <mergeCell ref="K8517:K8518"/>
    <mergeCell ref="L8517:L8518"/>
    <mergeCell ref="F8519:G8520"/>
    <mergeCell ref="H8519:I8520"/>
    <mergeCell ref="J8519:J8520"/>
    <mergeCell ref="K8519:K8520"/>
    <mergeCell ref="L8519:L8520"/>
    <mergeCell ref="A8493:A8497"/>
    <mergeCell ref="F8493:G8493"/>
    <mergeCell ref="H8493:L8493"/>
    <mergeCell ref="B8494:B8495"/>
    <mergeCell ref="C8494:C8495"/>
    <mergeCell ref="D8494:D8495"/>
    <mergeCell ref="E8494:E8495"/>
    <mergeCell ref="F8494:G8495"/>
    <mergeCell ref="H8494:I8494"/>
    <mergeCell ref="H8495:I8495"/>
    <mergeCell ref="F8496:G8497"/>
    <mergeCell ref="H8496:I8497"/>
    <mergeCell ref="J8496:J8497"/>
    <mergeCell ref="K8496:K8497"/>
    <mergeCell ref="L8496:L8497"/>
    <mergeCell ref="A8498:A8502"/>
    <mergeCell ref="F8498:G8498"/>
    <mergeCell ref="H8498:L8498"/>
    <mergeCell ref="B8499:B8500"/>
    <mergeCell ref="C8499:C8500"/>
    <mergeCell ref="D8499:D8500"/>
    <mergeCell ref="E8499:E8500"/>
    <mergeCell ref="F8499:G8500"/>
    <mergeCell ref="H8499:I8499"/>
    <mergeCell ref="H8500:I8500"/>
    <mergeCell ref="F8501:G8502"/>
    <mergeCell ref="H8501:I8502"/>
    <mergeCell ref="J8501:J8502"/>
    <mergeCell ref="K8501:K8502"/>
    <mergeCell ref="L8501:L8502"/>
    <mergeCell ref="A8503:A8508"/>
    <mergeCell ref="F8503:G8503"/>
    <mergeCell ref="H8503:L8503"/>
    <mergeCell ref="B8504:B8506"/>
    <mergeCell ref="C8504:C8506"/>
    <mergeCell ref="D8504:D8506"/>
    <mergeCell ref="E8504:E8506"/>
    <mergeCell ref="F8504:G8506"/>
    <mergeCell ref="H8504:I8504"/>
    <mergeCell ref="H8505:I8506"/>
    <mergeCell ref="J8505:J8506"/>
    <mergeCell ref="K8505:K8506"/>
    <mergeCell ref="L8505:L8506"/>
    <mergeCell ref="F8507:G8508"/>
    <mergeCell ref="H8507:I8508"/>
    <mergeCell ref="J8507:J8508"/>
    <mergeCell ref="K8507:K8508"/>
    <mergeCell ref="L8507:L8508"/>
    <mergeCell ref="A8482:A8487"/>
    <mergeCell ref="F8482:G8482"/>
    <mergeCell ref="H8482:L8482"/>
    <mergeCell ref="B8483:B8485"/>
    <mergeCell ref="C8483:C8485"/>
    <mergeCell ref="D8483:D8485"/>
    <mergeCell ref="E8483:E8485"/>
    <mergeCell ref="F8483:G8485"/>
    <mergeCell ref="H8483:I8483"/>
    <mergeCell ref="H8484:I8485"/>
    <mergeCell ref="J8484:J8485"/>
    <mergeCell ref="K8484:K8485"/>
    <mergeCell ref="L8484:L8485"/>
    <mergeCell ref="F8486:G8487"/>
    <mergeCell ref="H8486:I8487"/>
    <mergeCell ref="J8486:J8487"/>
    <mergeCell ref="K8486:K8487"/>
    <mergeCell ref="L8486:L8487"/>
    <mergeCell ref="A8488:A8492"/>
    <mergeCell ref="F8488:G8488"/>
    <mergeCell ref="H8488:L8488"/>
    <mergeCell ref="B8489:B8490"/>
    <mergeCell ref="C8489:C8490"/>
    <mergeCell ref="D8489:D8490"/>
    <mergeCell ref="E8489:E8490"/>
    <mergeCell ref="F8489:G8490"/>
    <mergeCell ref="H8489:I8489"/>
    <mergeCell ref="H8490:I8490"/>
    <mergeCell ref="F8491:G8492"/>
    <mergeCell ref="H8491:I8492"/>
    <mergeCell ref="J8491:J8492"/>
    <mergeCell ref="K8491:K8492"/>
    <mergeCell ref="L8491:L8492"/>
    <mergeCell ref="A8467:A8471"/>
    <mergeCell ref="F8467:G8467"/>
    <mergeCell ref="H8467:L8467"/>
    <mergeCell ref="B8468:B8469"/>
    <mergeCell ref="C8468:C8469"/>
    <mergeCell ref="D8468:D8469"/>
    <mergeCell ref="E8468:E8469"/>
    <mergeCell ref="F8468:G8469"/>
    <mergeCell ref="H8468:I8468"/>
    <mergeCell ref="H8469:I8469"/>
    <mergeCell ref="F8470:G8471"/>
    <mergeCell ref="H8470:I8471"/>
    <mergeCell ref="J8470:J8471"/>
    <mergeCell ref="K8470:K8471"/>
    <mergeCell ref="L8470:L8471"/>
    <mergeCell ref="A8472:A8476"/>
    <mergeCell ref="F8472:G8472"/>
    <mergeCell ref="H8472:L8472"/>
    <mergeCell ref="B8473:B8474"/>
    <mergeCell ref="C8473:C8474"/>
    <mergeCell ref="D8473:D8474"/>
    <mergeCell ref="E8473:E8474"/>
    <mergeCell ref="F8473:G8474"/>
    <mergeCell ref="H8473:I8473"/>
    <mergeCell ref="H8474:I8474"/>
    <mergeCell ref="F8475:G8476"/>
    <mergeCell ref="H8475:I8476"/>
    <mergeCell ref="J8475:J8476"/>
    <mergeCell ref="K8475:K8476"/>
    <mergeCell ref="L8475:L8476"/>
    <mergeCell ref="A8477:A8481"/>
    <mergeCell ref="F8477:G8477"/>
    <mergeCell ref="H8477:L8477"/>
    <mergeCell ref="B8478:B8479"/>
    <mergeCell ref="C8478:C8479"/>
    <mergeCell ref="D8478:D8479"/>
    <mergeCell ref="E8478:E8479"/>
    <mergeCell ref="F8478:G8479"/>
    <mergeCell ref="H8478:I8478"/>
    <mergeCell ref="H8479:I8479"/>
    <mergeCell ref="F8480:G8481"/>
    <mergeCell ref="H8480:I8481"/>
    <mergeCell ref="J8480:J8481"/>
    <mergeCell ref="K8480:K8481"/>
    <mergeCell ref="L8480:L8481"/>
    <mergeCell ref="A8451:A8455"/>
    <mergeCell ref="F8451:G8451"/>
    <mergeCell ref="H8451:L8451"/>
    <mergeCell ref="B8452:B8453"/>
    <mergeCell ref="C8452:C8453"/>
    <mergeCell ref="D8452:D8453"/>
    <mergeCell ref="E8452:E8453"/>
    <mergeCell ref="F8452:G8453"/>
    <mergeCell ref="H8452:I8452"/>
    <mergeCell ref="H8453:I8453"/>
    <mergeCell ref="F8454:G8455"/>
    <mergeCell ref="H8454:I8455"/>
    <mergeCell ref="J8454:J8455"/>
    <mergeCell ref="K8454:K8455"/>
    <mergeCell ref="L8454:L8455"/>
    <mergeCell ref="A8456:A8460"/>
    <mergeCell ref="F8456:G8456"/>
    <mergeCell ref="H8456:L8456"/>
    <mergeCell ref="B8457:B8458"/>
    <mergeCell ref="C8457:C8458"/>
    <mergeCell ref="D8457:D8458"/>
    <mergeCell ref="E8457:E8458"/>
    <mergeCell ref="F8457:G8458"/>
    <mergeCell ref="H8457:I8457"/>
    <mergeCell ref="H8458:I8458"/>
    <mergeCell ref="F8459:G8460"/>
    <mergeCell ref="H8459:I8460"/>
    <mergeCell ref="J8459:J8460"/>
    <mergeCell ref="K8459:K8460"/>
    <mergeCell ref="L8459:L8460"/>
    <mergeCell ref="A8461:A8466"/>
    <mergeCell ref="F8461:G8461"/>
    <mergeCell ref="H8461:L8461"/>
    <mergeCell ref="B8462:B8464"/>
    <mergeCell ref="C8462:C8464"/>
    <mergeCell ref="D8462:D8464"/>
    <mergeCell ref="E8462:E8464"/>
    <mergeCell ref="F8462:G8464"/>
    <mergeCell ref="H8462:I8462"/>
    <mergeCell ref="H8463:I8464"/>
    <mergeCell ref="J8463:J8464"/>
    <mergeCell ref="K8463:K8464"/>
    <mergeCell ref="L8463:L8464"/>
    <mergeCell ref="F8465:G8466"/>
    <mergeCell ref="H8465:I8466"/>
    <mergeCell ref="J8465:J8466"/>
    <mergeCell ref="K8465:K8466"/>
    <mergeCell ref="L8465:L8466"/>
    <mergeCell ref="A8439:A8443"/>
    <mergeCell ref="F8439:G8439"/>
    <mergeCell ref="H8439:L8439"/>
    <mergeCell ref="B8440:B8441"/>
    <mergeCell ref="C8440:C8441"/>
    <mergeCell ref="D8440:D8441"/>
    <mergeCell ref="E8440:E8441"/>
    <mergeCell ref="F8440:G8441"/>
    <mergeCell ref="H8440:I8440"/>
    <mergeCell ref="H8441:I8441"/>
    <mergeCell ref="F8442:G8443"/>
    <mergeCell ref="H8442:I8443"/>
    <mergeCell ref="J8442:J8443"/>
    <mergeCell ref="K8442:K8443"/>
    <mergeCell ref="L8442:L8443"/>
    <mergeCell ref="A8444:A8450"/>
    <mergeCell ref="F8444:G8444"/>
    <mergeCell ref="H8444:L8444"/>
    <mergeCell ref="B8445:B8448"/>
    <mergeCell ref="C8445:C8448"/>
    <mergeCell ref="D8445:D8448"/>
    <mergeCell ref="E8445:E8448"/>
    <mergeCell ref="F8445:G8448"/>
    <mergeCell ref="H8445:I8445"/>
    <mergeCell ref="H8446:I8448"/>
    <mergeCell ref="J8446:J8448"/>
    <mergeCell ref="K8446:K8448"/>
    <mergeCell ref="L8446:L8448"/>
    <mergeCell ref="F8449:G8450"/>
    <mergeCell ref="H8449:I8450"/>
    <mergeCell ref="J8449:J8450"/>
    <mergeCell ref="K8449:K8450"/>
    <mergeCell ref="L8449:L8450"/>
    <mergeCell ref="A8428:A8433"/>
    <mergeCell ref="F8428:G8428"/>
    <mergeCell ref="H8428:L8428"/>
    <mergeCell ref="B8429:B8431"/>
    <mergeCell ref="C8429:C8431"/>
    <mergeCell ref="D8429:D8431"/>
    <mergeCell ref="E8429:E8431"/>
    <mergeCell ref="F8429:G8431"/>
    <mergeCell ref="H8429:I8429"/>
    <mergeCell ref="H8430:I8431"/>
    <mergeCell ref="J8430:J8431"/>
    <mergeCell ref="K8430:K8431"/>
    <mergeCell ref="L8430:L8431"/>
    <mergeCell ref="F8432:G8433"/>
    <mergeCell ref="H8432:I8433"/>
    <mergeCell ref="J8432:J8433"/>
    <mergeCell ref="K8432:K8433"/>
    <mergeCell ref="L8432:L8433"/>
    <mergeCell ref="A8434:A8438"/>
    <mergeCell ref="F8434:G8434"/>
    <mergeCell ref="H8434:L8434"/>
    <mergeCell ref="B8435:B8436"/>
    <mergeCell ref="C8435:C8436"/>
    <mergeCell ref="D8435:D8436"/>
    <mergeCell ref="E8435:E8436"/>
    <mergeCell ref="F8435:G8436"/>
    <mergeCell ref="H8435:I8435"/>
    <mergeCell ref="H8436:I8436"/>
    <mergeCell ref="F8437:G8438"/>
    <mergeCell ref="H8437:I8438"/>
    <mergeCell ref="J8437:J8438"/>
    <mergeCell ref="K8437:K8438"/>
    <mergeCell ref="L8437:L8438"/>
    <mergeCell ref="A8413:A8417"/>
    <mergeCell ref="F8413:G8413"/>
    <mergeCell ref="H8413:L8413"/>
    <mergeCell ref="B8414:B8415"/>
    <mergeCell ref="C8414:C8415"/>
    <mergeCell ref="D8414:D8415"/>
    <mergeCell ref="E8414:E8415"/>
    <mergeCell ref="F8414:G8415"/>
    <mergeCell ref="H8414:I8414"/>
    <mergeCell ref="H8415:I8415"/>
    <mergeCell ref="F8416:G8417"/>
    <mergeCell ref="H8416:I8417"/>
    <mergeCell ref="J8416:J8417"/>
    <mergeCell ref="K8416:K8417"/>
    <mergeCell ref="L8416:L8417"/>
    <mergeCell ref="A8418:A8422"/>
    <mergeCell ref="F8418:G8418"/>
    <mergeCell ref="H8418:L8418"/>
    <mergeCell ref="B8419:B8420"/>
    <mergeCell ref="C8419:C8420"/>
    <mergeCell ref="D8419:D8420"/>
    <mergeCell ref="E8419:E8420"/>
    <mergeCell ref="F8419:G8420"/>
    <mergeCell ref="H8419:I8419"/>
    <mergeCell ref="H8420:I8420"/>
    <mergeCell ref="F8421:G8422"/>
    <mergeCell ref="H8421:I8422"/>
    <mergeCell ref="J8421:J8422"/>
    <mergeCell ref="K8421:K8422"/>
    <mergeCell ref="L8421:L8422"/>
    <mergeCell ref="A8423:A8427"/>
    <mergeCell ref="F8423:G8423"/>
    <mergeCell ref="H8423:L8423"/>
    <mergeCell ref="B8424:B8425"/>
    <mergeCell ref="C8424:C8425"/>
    <mergeCell ref="D8424:D8425"/>
    <mergeCell ref="E8424:E8425"/>
    <mergeCell ref="F8424:G8425"/>
    <mergeCell ref="H8424:I8424"/>
    <mergeCell ref="H8425:I8425"/>
    <mergeCell ref="F8426:G8427"/>
    <mergeCell ref="H8426:I8427"/>
    <mergeCell ref="J8426:J8427"/>
    <mergeCell ref="K8426:K8427"/>
    <mergeCell ref="L8426:L8427"/>
    <mergeCell ref="A8402:A8406"/>
    <mergeCell ref="F8402:G8402"/>
    <mergeCell ref="H8402:L8402"/>
    <mergeCell ref="B8403:B8404"/>
    <mergeCell ref="C8403:C8404"/>
    <mergeCell ref="D8403:D8404"/>
    <mergeCell ref="E8403:E8404"/>
    <mergeCell ref="F8403:G8404"/>
    <mergeCell ref="H8403:I8403"/>
    <mergeCell ref="H8404:I8404"/>
    <mergeCell ref="F8405:G8406"/>
    <mergeCell ref="H8405:I8406"/>
    <mergeCell ref="J8405:J8406"/>
    <mergeCell ref="K8405:K8406"/>
    <mergeCell ref="L8405:L8406"/>
    <mergeCell ref="A8407:A8412"/>
    <mergeCell ref="F8407:G8407"/>
    <mergeCell ref="H8407:L8407"/>
    <mergeCell ref="B8408:B8410"/>
    <mergeCell ref="C8408:C8410"/>
    <mergeCell ref="D8408:D8410"/>
    <mergeCell ref="E8408:E8410"/>
    <mergeCell ref="F8408:G8410"/>
    <mergeCell ref="H8408:I8408"/>
    <mergeCell ref="H8409:I8410"/>
    <mergeCell ref="J8409:J8410"/>
    <mergeCell ref="K8409:K8410"/>
    <mergeCell ref="L8409:L8410"/>
    <mergeCell ref="F8411:G8412"/>
    <mergeCell ref="H8411:I8412"/>
    <mergeCell ref="J8411:J8412"/>
    <mergeCell ref="K8411:K8412"/>
    <mergeCell ref="L8411:L8412"/>
    <mergeCell ref="A8391:A8396"/>
    <mergeCell ref="F8391:G8391"/>
    <mergeCell ref="H8391:L8391"/>
    <mergeCell ref="B8392:B8394"/>
    <mergeCell ref="C8392:C8394"/>
    <mergeCell ref="D8392:D8394"/>
    <mergeCell ref="E8392:E8394"/>
    <mergeCell ref="F8392:G8394"/>
    <mergeCell ref="H8392:I8392"/>
    <mergeCell ref="H8393:I8394"/>
    <mergeCell ref="J8393:J8394"/>
    <mergeCell ref="K8393:K8394"/>
    <mergeCell ref="L8393:L8394"/>
    <mergeCell ref="F8395:G8396"/>
    <mergeCell ref="H8395:I8396"/>
    <mergeCell ref="J8395:J8396"/>
    <mergeCell ref="K8395:K8396"/>
    <mergeCell ref="L8395:L8396"/>
    <mergeCell ref="A8397:A8401"/>
    <mergeCell ref="F8397:G8397"/>
    <mergeCell ref="H8397:L8397"/>
    <mergeCell ref="B8398:B8399"/>
    <mergeCell ref="C8398:C8399"/>
    <mergeCell ref="D8398:D8399"/>
    <mergeCell ref="E8398:E8399"/>
    <mergeCell ref="F8398:G8399"/>
    <mergeCell ref="H8398:I8398"/>
    <mergeCell ref="H8399:I8399"/>
    <mergeCell ref="F8400:G8401"/>
    <mergeCell ref="H8400:I8401"/>
    <mergeCell ref="J8400:J8401"/>
    <mergeCell ref="K8400:K8401"/>
    <mergeCell ref="L8400:L8401"/>
    <mergeCell ref="A8376:A8380"/>
    <mergeCell ref="F8376:G8376"/>
    <mergeCell ref="H8376:L8376"/>
    <mergeCell ref="B8377:B8378"/>
    <mergeCell ref="C8377:C8378"/>
    <mergeCell ref="D8377:D8378"/>
    <mergeCell ref="E8377:E8378"/>
    <mergeCell ref="F8377:G8378"/>
    <mergeCell ref="H8377:I8377"/>
    <mergeCell ref="H8378:I8378"/>
    <mergeCell ref="F8379:G8380"/>
    <mergeCell ref="H8379:I8380"/>
    <mergeCell ref="J8379:J8380"/>
    <mergeCell ref="K8379:K8380"/>
    <mergeCell ref="L8379:L8380"/>
    <mergeCell ref="A8381:A8385"/>
    <mergeCell ref="F8381:G8381"/>
    <mergeCell ref="H8381:L8381"/>
    <mergeCell ref="B8382:B8383"/>
    <mergeCell ref="C8382:C8383"/>
    <mergeCell ref="D8382:D8383"/>
    <mergeCell ref="E8382:E8383"/>
    <mergeCell ref="F8382:G8383"/>
    <mergeCell ref="H8382:I8382"/>
    <mergeCell ref="H8383:I8383"/>
    <mergeCell ref="F8384:G8385"/>
    <mergeCell ref="H8384:I8385"/>
    <mergeCell ref="J8384:J8385"/>
    <mergeCell ref="K8384:K8385"/>
    <mergeCell ref="L8384:L8385"/>
    <mergeCell ref="A8386:A8390"/>
    <mergeCell ref="F8386:G8386"/>
    <mergeCell ref="H8386:L8386"/>
    <mergeCell ref="B8387:B8388"/>
    <mergeCell ref="C8387:C8388"/>
    <mergeCell ref="D8387:D8388"/>
    <mergeCell ref="E8387:E8388"/>
    <mergeCell ref="F8387:G8388"/>
    <mergeCell ref="H8387:I8387"/>
    <mergeCell ref="H8388:I8388"/>
    <mergeCell ref="F8389:G8390"/>
    <mergeCell ref="H8389:I8390"/>
    <mergeCell ref="J8389:J8390"/>
    <mergeCell ref="K8389:K8390"/>
    <mergeCell ref="L8389:L8390"/>
    <mergeCell ref="A8365:A8369"/>
    <mergeCell ref="F8365:G8365"/>
    <mergeCell ref="H8365:L8365"/>
    <mergeCell ref="B8366:B8367"/>
    <mergeCell ref="C8366:C8367"/>
    <mergeCell ref="D8366:D8367"/>
    <mergeCell ref="E8366:E8367"/>
    <mergeCell ref="F8366:G8367"/>
    <mergeCell ref="H8366:I8366"/>
    <mergeCell ref="H8367:I8367"/>
    <mergeCell ref="F8368:G8369"/>
    <mergeCell ref="H8368:I8369"/>
    <mergeCell ref="J8368:J8369"/>
    <mergeCell ref="K8368:K8369"/>
    <mergeCell ref="L8368:L8369"/>
    <mergeCell ref="A8370:A8375"/>
    <mergeCell ref="F8370:G8370"/>
    <mergeCell ref="H8370:L8370"/>
    <mergeCell ref="B8371:B8373"/>
    <mergeCell ref="C8371:C8373"/>
    <mergeCell ref="D8371:D8373"/>
    <mergeCell ref="E8371:E8373"/>
    <mergeCell ref="F8371:G8373"/>
    <mergeCell ref="H8371:I8371"/>
    <mergeCell ref="H8372:I8373"/>
    <mergeCell ref="J8372:J8373"/>
    <mergeCell ref="K8372:K8373"/>
    <mergeCell ref="L8372:L8373"/>
    <mergeCell ref="F8374:G8375"/>
    <mergeCell ref="H8374:I8375"/>
    <mergeCell ref="J8374:J8375"/>
    <mergeCell ref="K8374:K8375"/>
    <mergeCell ref="L8374:L8375"/>
    <mergeCell ref="A8349:A8353"/>
    <mergeCell ref="F8349:G8349"/>
    <mergeCell ref="H8349:L8349"/>
    <mergeCell ref="B8350:B8351"/>
    <mergeCell ref="C8350:C8351"/>
    <mergeCell ref="D8350:D8351"/>
    <mergeCell ref="E8350:E8351"/>
    <mergeCell ref="F8350:G8351"/>
    <mergeCell ref="H8350:I8350"/>
    <mergeCell ref="H8351:I8351"/>
    <mergeCell ref="F8352:G8353"/>
    <mergeCell ref="H8352:I8353"/>
    <mergeCell ref="J8352:J8353"/>
    <mergeCell ref="K8352:K8353"/>
    <mergeCell ref="L8352:L8353"/>
    <mergeCell ref="A8354:A8358"/>
    <mergeCell ref="F8354:G8354"/>
    <mergeCell ref="H8354:L8354"/>
    <mergeCell ref="B8355:B8356"/>
    <mergeCell ref="C8355:C8356"/>
    <mergeCell ref="D8355:D8356"/>
    <mergeCell ref="E8355:E8356"/>
    <mergeCell ref="F8355:G8356"/>
    <mergeCell ref="H8355:I8355"/>
    <mergeCell ref="H8356:I8356"/>
    <mergeCell ref="F8357:G8358"/>
    <mergeCell ref="H8357:I8358"/>
    <mergeCell ref="J8357:J8358"/>
    <mergeCell ref="K8357:K8358"/>
    <mergeCell ref="L8357:L8358"/>
    <mergeCell ref="A8359:A8364"/>
    <mergeCell ref="F8359:G8359"/>
    <mergeCell ref="H8359:L8359"/>
    <mergeCell ref="B8360:B8362"/>
    <mergeCell ref="C8360:C8362"/>
    <mergeCell ref="D8360:D8362"/>
    <mergeCell ref="E8360:E8362"/>
    <mergeCell ref="F8360:G8362"/>
    <mergeCell ref="H8360:I8360"/>
    <mergeCell ref="H8361:I8362"/>
    <mergeCell ref="J8361:J8362"/>
    <mergeCell ref="K8361:K8362"/>
    <mergeCell ref="L8361:L8362"/>
    <mergeCell ref="F8363:G8364"/>
    <mergeCell ref="H8363:I8364"/>
    <mergeCell ref="J8363:J8364"/>
    <mergeCell ref="K8363:K8364"/>
    <mergeCell ref="L8363:L8364"/>
    <mergeCell ref="A8338:A8342"/>
    <mergeCell ref="F8338:G8338"/>
    <mergeCell ref="H8338:L8338"/>
    <mergeCell ref="B8339:B8340"/>
    <mergeCell ref="C8339:C8340"/>
    <mergeCell ref="D8339:D8340"/>
    <mergeCell ref="E8339:E8340"/>
    <mergeCell ref="F8339:G8340"/>
    <mergeCell ref="H8339:I8339"/>
    <mergeCell ref="H8340:I8340"/>
    <mergeCell ref="F8341:G8342"/>
    <mergeCell ref="H8341:I8342"/>
    <mergeCell ref="J8341:J8342"/>
    <mergeCell ref="K8341:K8342"/>
    <mergeCell ref="L8341:L8342"/>
    <mergeCell ref="A8343:A8348"/>
    <mergeCell ref="F8343:G8343"/>
    <mergeCell ref="H8343:L8343"/>
    <mergeCell ref="B8344:B8346"/>
    <mergeCell ref="C8344:C8346"/>
    <mergeCell ref="D8344:D8346"/>
    <mergeCell ref="E8344:E8346"/>
    <mergeCell ref="F8344:G8346"/>
    <mergeCell ref="H8344:I8344"/>
    <mergeCell ref="H8345:I8346"/>
    <mergeCell ref="J8345:J8346"/>
    <mergeCell ref="K8345:K8346"/>
    <mergeCell ref="L8345:L8346"/>
    <mergeCell ref="F8347:G8348"/>
    <mergeCell ref="H8347:I8348"/>
    <mergeCell ref="J8347:J8348"/>
    <mergeCell ref="K8347:K8348"/>
    <mergeCell ref="L8347:L8348"/>
    <mergeCell ref="A8323:A8327"/>
    <mergeCell ref="F8323:G8323"/>
    <mergeCell ref="H8323:L8323"/>
    <mergeCell ref="B8324:B8325"/>
    <mergeCell ref="C8324:C8325"/>
    <mergeCell ref="D8324:D8325"/>
    <mergeCell ref="E8324:E8325"/>
    <mergeCell ref="F8324:G8325"/>
    <mergeCell ref="H8324:I8324"/>
    <mergeCell ref="H8325:I8325"/>
    <mergeCell ref="F8326:G8327"/>
    <mergeCell ref="H8326:I8327"/>
    <mergeCell ref="J8326:J8327"/>
    <mergeCell ref="K8326:K8327"/>
    <mergeCell ref="L8326:L8327"/>
    <mergeCell ref="A8328:A8332"/>
    <mergeCell ref="F8328:G8328"/>
    <mergeCell ref="H8328:L8328"/>
    <mergeCell ref="B8329:B8330"/>
    <mergeCell ref="C8329:C8330"/>
    <mergeCell ref="D8329:D8330"/>
    <mergeCell ref="E8329:E8330"/>
    <mergeCell ref="F8329:G8330"/>
    <mergeCell ref="H8329:I8329"/>
    <mergeCell ref="H8330:I8330"/>
    <mergeCell ref="F8331:G8332"/>
    <mergeCell ref="H8331:I8332"/>
    <mergeCell ref="J8331:J8332"/>
    <mergeCell ref="K8331:K8332"/>
    <mergeCell ref="L8331:L8332"/>
    <mergeCell ref="A8333:A8337"/>
    <mergeCell ref="F8333:G8333"/>
    <mergeCell ref="H8333:L8333"/>
    <mergeCell ref="B8334:B8335"/>
    <mergeCell ref="C8334:C8335"/>
    <mergeCell ref="D8334:D8335"/>
    <mergeCell ref="E8334:E8335"/>
    <mergeCell ref="F8334:G8335"/>
    <mergeCell ref="H8334:I8334"/>
    <mergeCell ref="H8335:I8335"/>
    <mergeCell ref="F8336:G8337"/>
    <mergeCell ref="H8336:I8337"/>
    <mergeCell ref="J8336:J8337"/>
    <mergeCell ref="K8336:K8337"/>
    <mergeCell ref="L8336:L8337"/>
    <mergeCell ref="A8307:A8311"/>
    <mergeCell ref="F8307:G8307"/>
    <mergeCell ref="H8307:L8307"/>
    <mergeCell ref="B8308:B8309"/>
    <mergeCell ref="C8308:C8309"/>
    <mergeCell ref="D8308:D8309"/>
    <mergeCell ref="E8308:E8309"/>
    <mergeCell ref="F8308:G8309"/>
    <mergeCell ref="H8308:I8308"/>
    <mergeCell ref="H8309:I8309"/>
    <mergeCell ref="F8310:G8311"/>
    <mergeCell ref="H8310:I8311"/>
    <mergeCell ref="J8310:J8311"/>
    <mergeCell ref="K8310:K8311"/>
    <mergeCell ref="L8310:L8311"/>
    <mergeCell ref="A8312:A8316"/>
    <mergeCell ref="F8312:G8312"/>
    <mergeCell ref="H8312:L8312"/>
    <mergeCell ref="B8313:B8314"/>
    <mergeCell ref="C8313:C8314"/>
    <mergeCell ref="D8313:D8314"/>
    <mergeCell ref="E8313:E8314"/>
    <mergeCell ref="F8313:G8314"/>
    <mergeCell ref="H8313:I8313"/>
    <mergeCell ref="H8314:I8314"/>
    <mergeCell ref="F8315:G8316"/>
    <mergeCell ref="H8315:I8316"/>
    <mergeCell ref="J8315:J8316"/>
    <mergeCell ref="K8315:K8316"/>
    <mergeCell ref="L8315:L8316"/>
    <mergeCell ref="A8317:A8322"/>
    <mergeCell ref="F8317:G8317"/>
    <mergeCell ref="H8317:L8317"/>
    <mergeCell ref="B8318:B8320"/>
    <mergeCell ref="C8318:C8320"/>
    <mergeCell ref="D8318:D8320"/>
    <mergeCell ref="E8318:E8320"/>
    <mergeCell ref="F8318:G8320"/>
    <mergeCell ref="H8318:I8318"/>
    <mergeCell ref="H8319:I8320"/>
    <mergeCell ref="J8319:J8320"/>
    <mergeCell ref="K8319:K8320"/>
    <mergeCell ref="L8319:L8320"/>
    <mergeCell ref="F8321:G8322"/>
    <mergeCell ref="H8321:I8322"/>
    <mergeCell ref="J8321:J8322"/>
    <mergeCell ref="K8321:K8322"/>
    <mergeCell ref="L8321:L8322"/>
    <mergeCell ref="A8292:A8296"/>
    <mergeCell ref="F8292:G8292"/>
    <mergeCell ref="H8292:L8292"/>
    <mergeCell ref="B8293:B8294"/>
    <mergeCell ref="C8293:C8294"/>
    <mergeCell ref="D8293:D8294"/>
    <mergeCell ref="E8293:E8294"/>
    <mergeCell ref="F8293:G8294"/>
    <mergeCell ref="H8293:I8293"/>
    <mergeCell ref="H8294:I8294"/>
    <mergeCell ref="F8295:G8296"/>
    <mergeCell ref="H8295:I8296"/>
    <mergeCell ref="J8295:J8296"/>
    <mergeCell ref="K8295:K8296"/>
    <mergeCell ref="L8295:L8296"/>
    <mergeCell ref="A8297:A8301"/>
    <mergeCell ref="F8297:G8297"/>
    <mergeCell ref="H8297:L8297"/>
    <mergeCell ref="B8298:B8299"/>
    <mergeCell ref="C8298:C8299"/>
    <mergeCell ref="D8298:D8299"/>
    <mergeCell ref="E8298:E8299"/>
    <mergeCell ref="F8298:G8299"/>
    <mergeCell ref="H8298:I8298"/>
    <mergeCell ref="H8299:I8299"/>
    <mergeCell ref="F8300:G8301"/>
    <mergeCell ref="H8300:I8301"/>
    <mergeCell ref="J8300:J8301"/>
    <mergeCell ref="K8300:K8301"/>
    <mergeCell ref="L8300:L8301"/>
    <mergeCell ref="A8302:A8306"/>
    <mergeCell ref="F8302:G8302"/>
    <mergeCell ref="H8302:L8302"/>
    <mergeCell ref="B8303:B8304"/>
    <mergeCell ref="C8303:C8304"/>
    <mergeCell ref="D8303:D8304"/>
    <mergeCell ref="E8303:E8304"/>
    <mergeCell ref="F8303:G8304"/>
    <mergeCell ref="H8303:I8303"/>
    <mergeCell ref="H8304:I8304"/>
    <mergeCell ref="F8305:G8306"/>
    <mergeCell ref="H8305:I8306"/>
    <mergeCell ref="J8305:J8306"/>
    <mergeCell ref="K8305:K8306"/>
    <mergeCell ref="L8305:L8306"/>
    <mergeCell ref="A8277:A8281"/>
    <mergeCell ref="F8277:G8277"/>
    <mergeCell ref="H8277:L8277"/>
    <mergeCell ref="B8278:B8279"/>
    <mergeCell ref="C8278:C8279"/>
    <mergeCell ref="D8278:D8279"/>
    <mergeCell ref="E8278:E8279"/>
    <mergeCell ref="F8278:G8279"/>
    <mergeCell ref="H8278:I8278"/>
    <mergeCell ref="H8279:I8279"/>
    <mergeCell ref="F8280:G8281"/>
    <mergeCell ref="H8280:I8281"/>
    <mergeCell ref="J8280:J8281"/>
    <mergeCell ref="K8280:K8281"/>
    <mergeCell ref="L8280:L8281"/>
    <mergeCell ref="A8282:A8286"/>
    <mergeCell ref="F8282:G8282"/>
    <mergeCell ref="H8282:L8282"/>
    <mergeCell ref="B8283:B8284"/>
    <mergeCell ref="C8283:C8284"/>
    <mergeCell ref="D8283:D8284"/>
    <mergeCell ref="E8283:E8284"/>
    <mergeCell ref="F8283:G8284"/>
    <mergeCell ref="H8283:I8283"/>
    <mergeCell ref="H8284:I8284"/>
    <mergeCell ref="F8285:G8286"/>
    <mergeCell ref="H8285:I8286"/>
    <mergeCell ref="J8285:J8286"/>
    <mergeCell ref="K8285:K8286"/>
    <mergeCell ref="L8285:L8286"/>
    <mergeCell ref="A8287:A8291"/>
    <mergeCell ref="F8287:G8287"/>
    <mergeCell ref="H8287:L8287"/>
    <mergeCell ref="B8288:B8289"/>
    <mergeCell ref="C8288:C8289"/>
    <mergeCell ref="D8288:D8289"/>
    <mergeCell ref="E8288:E8289"/>
    <mergeCell ref="F8288:G8289"/>
    <mergeCell ref="H8288:I8288"/>
    <mergeCell ref="H8289:I8289"/>
    <mergeCell ref="F8290:G8291"/>
    <mergeCell ref="H8290:I8291"/>
    <mergeCell ref="J8290:J8291"/>
    <mergeCell ref="K8290:K8291"/>
    <mergeCell ref="L8290:L8291"/>
    <mergeCell ref="A8262:A8266"/>
    <mergeCell ref="F8262:G8262"/>
    <mergeCell ref="H8262:L8262"/>
    <mergeCell ref="B8263:B8264"/>
    <mergeCell ref="C8263:C8264"/>
    <mergeCell ref="D8263:D8264"/>
    <mergeCell ref="E8263:E8264"/>
    <mergeCell ref="F8263:G8264"/>
    <mergeCell ref="H8263:I8263"/>
    <mergeCell ref="H8264:I8264"/>
    <mergeCell ref="F8265:G8266"/>
    <mergeCell ref="H8265:I8266"/>
    <mergeCell ref="J8265:J8266"/>
    <mergeCell ref="K8265:K8266"/>
    <mergeCell ref="L8265:L8266"/>
    <mergeCell ref="A8267:A8271"/>
    <mergeCell ref="F8267:G8267"/>
    <mergeCell ref="H8267:L8267"/>
    <mergeCell ref="B8268:B8269"/>
    <mergeCell ref="C8268:C8269"/>
    <mergeCell ref="D8268:D8269"/>
    <mergeCell ref="E8268:E8269"/>
    <mergeCell ref="F8268:G8269"/>
    <mergeCell ref="H8268:I8268"/>
    <mergeCell ref="H8269:I8269"/>
    <mergeCell ref="F8270:G8271"/>
    <mergeCell ref="H8270:I8271"/>
    <mergeCell ref="J8270:J8271"/>
    <mergeCell ref="K8270:K8271"/>
    <mergeCell ref="L8270:L8271"/>
    <mergeCell ref="A8272:A8276"/>
    <mergeCell ref="F8272:G8272"/>
    <mergeCell ref="H8272:L8272"/>
    <mergeCell ref="B8273:B8274"/>
    <mergeCell ref="C8273:C8274"/>
    <mergeCell ref="D8273:D8274"/>
    <mergeCell ref="E8273:E8274"/>
    <mergeCell ref="F8273:G8274"/>
    <mergeCell ref="H8273:I8273"/>
    <mergeCell ref="H8274:I8274"/>
    <mergeCell ref="F8275:G8276"/>
    <mergeCell ref="H8275:I8276"/>
    <mergeCell ref="J8275:J8276"/>
    <mergeCell ref="K8275:K8276"/>
    <mergeCell ref="L8275:L8276"/>
    <mergeCell ref="A8247:A8251"/>
    <mergeCell ref="F8247:G8247"/>
    <mergeCell ref="H8247:L8247"/>
    <mergeCell ref="B8248:B8249"/>
    <mergeCell ref="C8248:C8249"/>
    <mergeCell ref="D8248:D8249"/>
    <mergeCell ref="E8248:E8249"/>
    <mergeCell ref="F8248:G8249"/>
    <mergeCell ref="H8248:I8248"/>
    <mergeCell ref="H8249:I8249"/>
    <mergeCell ref="F8250:G8251"/>
    <mergeCell ref="H8250:I8251"/>
    <mergeCell ref="J8250:J8251"/>
    <mergeCell ref="K8250:K8251"/>
    <mergeCell ref="L8250:L8251"/>
    <mergeCell ref="A8252:A8256"/>
    <mergeCell ref="F8252:G8252"/>
    <mergeCell ref="H8252:L8252"/>
    <mergeCell ref="B8253:B8254"/>
    <mergeCell ref="C8253:C8254"/>
    <mergeCell ref="D8253:D8254"/>
    <mergeCell ref="E8253:E8254"/>
    <mergeCell ref="F8253:G8254"/>
    <mergeCell ref="H8253:I8253"/>
    <mergeCell ref="H8254:I8254"/>
    <mergeCell ref="F8255:G8256"/>
    <mergeCell ref="H8255:I8256"/>
    <mergeCell ref="J8255:J8256"/>
    <mergeCell ref="K8255:K8256"/>
    <mergeCell ref="L8255:L8256"/>
    <mergeCell ref="A8257:A8261"/>
    <mergeCell ref="F8257:G8257"/>
    <mergeCell ref="H8257:L8257"/>
    <mergeCell ref="B8258:B8259"/>
    <mergeCell ref="C8258:C8259"/>
    <mergeCell ref="D8258:D8259"/>
    <mergeCell ref="E8258:E8259"/>
    <mergeCell ref="F8258:G8259"/>
    <mergeCell ref="H8258:I8258"/>
    <mergeCell ref="H8259:I8259"/>
    <mergeCell ref="F8260:G8261"/>
    <mergeCell ref="H8260:I8261"/>
    <mergeCell ref="J8260:J8261"/>
    <mergeCell ref="K8260:K8261"/>
    <mergeCell ref="L8260:L8261"/>
    <mergeCell ref="A8236:A8240"/>
    <mergeCell ref="F8236:G8236"/>
    <mergeCell ref="H8236:L8236"/>
    <mergeCell ref="B8237:B8238"/>
    <mergeCell ref="C8237:C8238"/>
    <mergeCell ref="D8237:D8238"/>
    <mergeCell ref="E8237:E8238"/>
    <mergeCell ref="F8237:G8238"/>
    <mergeCell ref="H8237:I8237"/>
    <mergeCell ref="H8238:I8238"/>
    <mergeCell ref="F8239:G8240"/>
    <mergeCell ref="H8239:I8240"/>
    <mergeCell ref="J8239:J8240"/>
    <mergeCell ref="K8239:K8240"/>
    <mergeCell ref="L8239:L8240"/>
    <mergeCell ref="A8241:A8246"/>
    <mergeCell ref="F8241:G8241"/>
    <mergeCell ref="H8241:L8241"/>
    <mergeCell ref="B8242:B8244"/>
    <mergeCell ref="C8242:C8244"/>
    <mergeCell ref="D8242:D8244"/>
    <mergeCell ref="E8242:E8244"/>
    <mergeCell ref="F8242:G8244"/>
    <mergeCell ref="H8242:I8242"/>
    <mergeCell ref="H8243:I8244"/>
    <mergeCell ref="J8243:J8244"/>
    <mergeCell ref="K8243:K8244"/>
    <mergeCell ref="L8243:L8244"/>
    <mergeCell ref="F8245:G8246"/>
    <mergeCell ref="H8245:I8246"/>
    <mergeCell ref="J8245:J8246"/>
    <mergeCell ref="K8245:K8246"/>
    <mergeCell ref="L8245:L8246"/>
    <mergeCell ref="A8224:A8229"/>
    <mergeCell ref="F8224:G8224"/>
    <mergeCell ref="H8224:L8224"/>
    <mergeCell ref="B8225:B8227"/>
    <mergeCell ref="C8225:C8227"/>
    <mergeCell ref="D8225:D8227"/>
    <mergeCell ref="E8225:E8227"/>
    <mergeCell ref="F8225:G8227"/>
    <mergeCell ref="H8225:I8225"/>
    <mergeCell ref="H8226:I8227"/>
    <mergeCell ref="J8226:J8227"/>
    <mergeCell ref="K8226:K8227"/>
    <mergeCell ref="L8226:L8227"/>
    <mergeCell ref="F8228:G8229"/>
    <mergeCell ref="H8228:I8229"/>
    <mergeCell ref="J8228:J8229"/>
    <mergeCell ref="K8228:K8229"/>
    <mergeCell ref="L8228:L8229"/>
    <mergeCell ref="A8230:A8235"/>
    <mergeCell ref="F8230:G8230"/>
    <mergeCell ref="H8230:L8230"/>
    <mergeCell ref="B8231:B8233"/>
    <mergeCell ref="C8231:C8233"/>
    <mergeCell ref="D8231:D8233"/>
    <mergeCell ref="E8231:E8233"/>
    <mergeCell ref="F8231:G8233"/>
    <mergeCell ref="H8231:I8231"/>
    <mergeCell ref="H8232:I8233"/>
    <mergeCell ref="J8232:J8233"/>
    <mergeCell ref="K8232:K8233"/>
    <mergeCell ref="L8232:L8233"/>
    <mergeCell ref="F8234:G8235"/>
    <mergeCell ref="H8234:I8235"/>
    <mergeCell ref="J8234:J8235"/>
    <mergeCell ref="K8234:K8235"/>
    <mergeCell ref="L8234:L8235"/>
    <mergeCell ref="A8208:A8212"/>
    <mergeCell ref="F8208:G8208"/>
    <mergeCell ref="H8208:L8208"/>
    <mergeCell ref="B8209:B8210"/>
    <mergeCell ref="C8209:C8210"/>
    <mergeCell ref="D8209:D8210"/>
    <mergeCell ref="E8209:E8210"/>
    <mergeCell ref="F8209:G8210"/>
    <mergeCell ref="H8209:I8209"/>
    <mergeCell ref="H8210:I8210"/>
    <mergeCell ref="F8211:G8212"/>
    <mergeCell ref="H8211:I8212"/>
    <mergeCell ref="J8211:J8212"/>
    <mergeCell ref="K8211:K8212"/>
    <mergeCell ref="L8211:L8212"/>
    <mergeCell ref="A8213:A8217"/>
    <mergeCell ref="F8213:G8213"/>
    <mergeCell ref="H8213:L8213"/>
    <mergeCell ref="B8214:B8215"/>
    <mergeCell ref="C8214:C8215"/>
    <mergeCell ref="D8214:D8215"/>
    <mergeCell ref="E8214:E8215"/>
    <mergeCell ref="F8214:G8215"/>
    <mergeCell ref="H8214:I8214"/>
    <mergeCell ref="H8215:I8215"/>
    <mergeCell ref="F8216:G8217"/>
    <mergeCell ref="H8216:I8217"/>
    <mergeCell ref="J8216:J8217"/>
    <mergeCell ref="K8216:K8217"/>
    <mergeCell ref="L8216:L8217"/>
    <mergeCell ref="A8218:A8223"/>
    <mergeCell ref="F8218:G8218"/>
    <mergeCell ref="H8218:L8218"/>
    <mergeCell ref="B8219:B8221"/>
    <mergeCell ref="C8219:C8221"/>
    <mergeCell ref="D8219:D8221"/>
    <mergeCell ref="E8219:E8221"/>
    <mergeCell ref="F8219:G8221"/>
    <mergeCell ref="H8219:I8219"/>
    <mergeCell ref="H8220:I8221"/>
    <mergeCell ref="J8220:J8221"/>
    <mergeCell ref="K8220:K8221"/>
    <mergeCell ref="L8220:L8221"/>
    <mergeCell ref="F8222:G8223"/>
    <mergeCell ref="H8222:I8223"/>
    <mergeCell ref="J8222:J8223"/>
    <mergeCell ref="K8222:K8223"/>
    <mergeCell ref="L8222:L8223"/>
    <mergeCell ref="A8193:A8197"/>
    <mergeCell ref="F8193:G8193"/>
    <mergeCell ref="H8193:L8193"/>
    <mergeCell ref="B8194:B8195"/>
    <mergeCell ref="C8194:C8195"/>
    <mergeCell ref="D8194:D8195"/>
    <mergeCell ref="E8194:E8195"/>
    <mergeCell ref="F8194:G8195"/>
    <mergeCell ref="H8194:I8194"/>
    <mergeCell ref="H8195:I8195"/>
    <mergeCell ref="F8196:G8197"/>
    <mergeCell ref="H8196:I8197"/>
    <mergeCell ref="J8196:J8197"/>
    <mergeCell ref="K8196:K8197"/>
    <mergeCell ref="L8196:L8197"/>
    <mergeCell ref="A8198:A8202"/>
    <mergeCell ref="F8198:G8198"/>
    <mergeCell ref="H8198:L8198"/>
    <mergeCell ref="B8199:B8200"/>
    <mergeCell ref="C8199:C8200"/>
    <mergeCell ref="D8199:D8200"/>
    <mergeCell ref="E8199:E8200"/>
    <mergeCell ref="F8199:G8200"/>
    <mergeCell ref="H8199:I8199"/>
    <mergeCell ref="H8200:I8200"/>
    <mergeCell ref="F8201:G8202"/>
    <mergeCell ref="H8201:I8202"/>
    <mergeCell ref="J8201:J8202"/>
    <mergeCell ref="K8201:K8202"/>
    <mergeCell ref="L8201:L8202"/>
    <mergeCell ref="A8203:A8207"/>
    <mergeCell ref="F8203:G8203"/>
    <mergeCell ref="H8203:L8203"/>
    <mergeCell ref="B8204:B8205"/>
    <mergeCell ref="C8204:C8205"/>
    <mergeCell ref="D8204:D8205"/>
    <mergeCell ref="E8204:E8205"/>
    <mergeCell ref="F8204:G8205"/>
    <mergeCell ref="H8204:I8204"/>
    <mergeCell ref="H8205:I8205"/>
    <mergeCell ref="F8206:G8207"/>
    <mergeCell ref="H8206:I8207"/>
    <mergeCell ref="J8206:J8207"/>
    <mergeCell ref="K8206:K8207"/>
    <mergeCell ref="L8206:L8207"/>
    <mergeCell ref="A8182:A8187"/>
    <mergeCell ref="F8182:G8182"/>
    <mergeCell ref="H8182:L8182"/>
    <mergeCell ref="B8183:B8185"/>
    <mergeCell ref="C8183:C8185"/>
    <mergeCell ref="D8183:D8185"/>
    <mergeCell ref="E8183:E8185"/>
    <mergeCell ref="F8183:G8185"/>
    <mergeCell ref="H8183:I8183"/>
    <mergeCell ref="H8184:I8185"/>
    <mergeCell ref="J8184:J8185"/>
    <mergeCell ref="K8184:K8185"/>
    <mergeCell ref="L8184:L8185"/>
    <mergeCell ref="F8186:G8187"/>
    <mergeCell ref="H8186:I8187"/>
    <mergeCell ref="J8186:J8187"/>
    <mergeCell ref="K8186:K8187"/>
    <mergeCell ref="L8186:L8187"/>
    <mergeCell ref="A8188:A8192"/>
    <mergeCell ref="F8188:G8188"/>
    <mergeCell ref="H8188:L8188"/>
    <mergeCell ref="B8189:B8190"/>
    <mergeCell ref="C8189:C8190"/>
    <mergeCell ref="D8189:D8190"/>
    <mergeCell ref="E8189:E8190"/>
    <mergeCell ref="F8189:G8190"/>
    <mergeCell ref="H8189:I8189"/>
    <mergeCell ref="H8190:I8190"/>
    <mergeCell ref="F8191:G8192"/>
    <mergeCell ref="H8191:I8192"/>
    <mergeCell ref="J8191:J8192"/>
    <mergeCell ref="K8191:K8192"/>
    <mergeCell ref="L8191:L8192"/>
    <mergeCell ref="A8171:A8175"/>
    <mergeCell ref="F8171:G8171"/>
    <mergeCell ref="H8171:L8171"/>
    <mergeCell ref="B8172:B8173"/>
    <mergeCell ref="C8172:C8173"/>
    <mergeCell ref="D8172:D8173"/>
    <mergeCell ref="E8172:E8173"/>
    <mergeCell ref="F8172:G8173"/>
    <mergeCell ref="H8172:I8172"/>
    <mergeCell ref="H8173:I8173"/>
    <mergeCell ref="F8174:G8175"/>
    <mergeCell ref="H8174:I8175"/>
    <mergeCell ref="J8174:J8175"/>
    <mergeCell ref="K8174:K8175"/>
    <mergeCell ref="L8174:L8175"/>
    <mergeCell ref="A8176:A8181"/>
    <mergeCell ref="F8176:G8176"/>
    <mergeCell ref="H8176:L8176"/>
    <mergeCell ref="B8177:B8179"/>
    <mergeCell ref="C8177:C8179"/>
    <mergeCell ref="D8177:D8179"/>
    <mergeCell ref="E8177:E8179"/>
    <mergeCell ref="F8177:G8179"/>
    <mergeCell ref="H8177:I8177"/>
    <mergeCell ref="H8178:I8179"/>
    <mergeCell ref="J8178:J8179"/>
    <mergeCell ref="K8178:K8179"/>
    <mergeCell ref="L8178:L8179"/>
    <mergeCell ref="F8180:G8181"/>
    <mergeCell ref="H8180:I8181"/>
    <mergeCell ref="J8180:J8181"/>
    <mergeCell ref="K8180:K8181"/>
    <mergeCell ref="L8180:L8181"/>
    <mergeCell ref="A8156:A8160"/>
    <mergeCell ref="F8156:G8156"/>
    <mergeCell ref="H8156:L8156"/>
    <mergeCell ref="B8157:B8158"/>
    <mergeCell ref="C8157:C8158"/>
    <mergeCell ref="D8157:D8158"/>
    <mergeCell ref="E8157:E8158"/>
    <mergeCell ref="F8157:G8158"/>
    <mergeCell ref="H8157:I8157"/>
    <mergeCell ref="H8158:I8158"/>
    <mergeCell ref="F8159:G8160"/>
    <mergeCell ref="H8159:I8160"/>
    <mergeCell ref="J8159:J8160"/>
    <mergeCell ref="K8159:K8160"/>
    <mergeCell ref="L8159:L8160"/>
    <mergeCell ref="A8161:A8165"/>
    <mergeCell ref="F8161:G8161"/>
    <mergeCell ref="H8161:L8161"/>
    <mergeCell ref="B8162:B8163"/>
    <mergeCell ref="C8162:C8163"/>
    <mergeCell ref="D8162:D8163"/>
    <mergeCell ref="E8162:E8163"/>
    <mergeCell ref="F8162:G8163"/>
    <mergeCell ref="H8162:I8162"/>
    <mergeCell ref="H8163:I8163"/>
    <mergeCell ref="F8164:G8165"/>
    <mergeCell ref="H8164:I8165"/>
    <mergeCell ref="J8164:J8165"/>
    <mergeCell ref="K8164:K8165"/>
    <mergeCell ref="L8164:L8165"/>
    <mergeCell ref="A8166:A8170"/>
    <mergeCell ref="F8166:G8166"/>
    <mergeCell ref="H8166:L8166"/>
    <mergeCell ref="B8167:B8168"/>
    <mergeCell ref="C8167:C8168"/>
    <mergeCell ref="D8167:D8168"/>
    <mergeCell ref="E8167:E8168"/>
    <mergeCell ref="F8167:G8168"/>
    <mergeCell ref="H8167:I8167"/>
    <mergeCell ref="H8168:I8168"/>
    <mergeCell ref="F8169:G8170"/>
    <mergeCell ref="H8169:I8170"/>
    <mergeCell ref="J8169:J8170"/>
    <mergeCell ref="K8169:K8170"/>
    <mergeCell ref="L8169:L8170"/>
    <mergeCell ref="A8141:A8145"/>
    <mergeCell ref="F8141:G8141"/>
    <mergeCell ref="H8141:L8141"/>
    <mergeCell ref="B8142:B8143"/>
    <mergeCell ref="C8142:C8143"/>
    <mergeCell ref="D8142:D8143"/>
    <mergeCell ref="E8142:E8143"/>
    <mergeCell ref="F8142:G8143"/>
    <mergeCell ref="H8142:I8142"/>
    <mergeCell ref="H8143:I8143"/>
    <mergeCell ref="F8144:G8145"/>
    <mergeCell ref="H8144:I8145"/>
    <mergeCell ref="J8144:J8145"/>
    <mergeCell ref="K8144:K8145"/>
    <mergeCell ref="L8144:L8145"/>
    <mergeCell ref="A8146:A8150"/>
    <mergeCell ref="F8146:G8146"/>
    <mergeCell ref="H8146:L8146"/>
    <mergeCell ref="B8147:B8148"/>
    <mergeCell ref="C8147:C8148"/>
    <mergeCell ref="D8147:D8148"/>
    <mergeCell ref="E8147:E8148"/>
    <mergeCell ref="F8147:G8148"/>
    <mergeCell ref="H8147:I8147"/>
    <mergeCell ref="H8148:I8148"/>
    <mergeCell ref="F8149:G8150"/>
    <mergeCell ref="H8149:I8150"/>
    <mergeCell ref="J8149:J8150"/>
    <mergeCell ref="K8149:K8150"/>
    <mergeCell ref="L8149:L8150"/>
    <mergeCell ref="A8151:A8155"/>
    <mergeCell ref="F8151:G8151"/>
    <mergeCell ref="H8151:L8151"/>
    <mergeCell ref="B8152:B8153"/>
    <mergeCell ref="C8152:C8153"/>
    <mergeCell ref="D8152:D8153"/>
    <mergeCell ref="E8152:E8153"/>
    <mergeCell ref="F8152:G8153"/>
    <mergeCell ref="H8152:I8152"/>
    <mergeCell ref="H8153:I8153"/>
    <mergeCell ref="F8154:G8155"/>
    <mergeCell ref="H8154:I8155"/>
    <mergeCell ref="J8154:J8155"/>
    <mergeCell ref="K8154:K8155"/>
    <mergeCell ref="L8154:L8155"/>
    <mergeCell ref="A8126:A8130"/>
    <mergeCell ref="F8126:G8126"/>
    <mergeCell ref="H8126:L8126"/>
    <mergeCell ref="B8127:B8128"/>
    <mergeCell ref="C8127:C8128"/>
    <mergeCell ref="D8127:D8128"/>
    <mergeCell ref="E8127:E8128"/>
    <mergeCell ref="F8127:G8128"/>
    <mergeCell ref="H8127:I8127"/>
    <mergeCell ref="H8128:I8128"/>
    <mergeCell ref="F8129:G8130"/>
    <mergeCell ref="H8129:I8130"/>
    <mergeCell ref="J8129:J8130"/>
    <mergeCell ref="K8129:K8130"/>
    <mergeCell ref="L8129:L8130"/>
    <mergeCell ref="A8131:A8135"/>
    <mergeCell ref="F8131:G8131"/>
    <mergeCell ref="H8131:L8131"/>
    <mergeCell ref="B8132:B8133"/>
    <mergeCell ref="C8132:C8133"/>
    <mergeCell ref="D8132:D8133"/>
    <mergeCell ref="E8132:E8133"/>
    <mergeCell ref="F8132:G8133"/>
    <mergeCell ref="H8132:I8132"/>
    <mergeCell ref="H8133:I8133"/>
    <mergeCell ref="F8134:G8135"/>
    <mergeCell ref="H8134:I8135"/>
    <mergeCell ref="J8134:J8135"/>
    <mergeCell ref="K8134:K8135"/>
    <mergeCell ref="L8134:L8135"/>
    <mergeCell ref="A8136:A8140"/>
    <mergeCell ref="F8136:G8136"/>
    <mergeCell ref="H8136:L8136"/>
    <mergeCell ref="B8137:B8138"/>
    <mergeCell ref="C8137:C8138"/>
    <mergeCell ref="D8137:D8138"/>
    <mergeCell ref="E8137:E8138"/>
    <mergeCell ref="F8137:G8138"/>
    <mergeCell ref="H8137:I8137"/>
    <mergeCell ref="H8138:I8138"/>
    <mergeCell ref="F8139:G8140"/>
    <mergeCell ref="H8139:I8140"/>
    <mergeCell ref="J8139:J8140"/>
    <mergeCell ref="K8139:K8140"/>
    <mergeCell ref="L8139:L8140"/>
    <mergeCell ref="A8114:A8119"/>
    <mergeCell ref="F8114:G8114"/>
    <mergeCell ref="H8114:L8114"/>
    <mergeCell ref="B8115:B8117"/>
    <mergeCell ref="C8115:C8117"/>
    <mergeCell ref="D8115:D8117"/>
    <mergeCell ref="E8115:E8117"/>
    <mergeCell ref="F8115:G8117"/>
    <mergeCell ref="H8115:I8115"/>
    <mergeCell ref="H8116:I8117"/>
    <mergeCell ref="J8116:J8117"/>
    <mergeCell ref="K8116:K8117"/>
    <mergeCell ref="L8116:L8117"/>
    <mergeCell ref="F8118:G8119"/>
    <mergeCell ref="H8118:I8119"/>
    <mergeCell ref="J8118:J8119"/>
    <mergeCell ref="K8118:K8119"/>
    <mergeCell ref="L8118:L8119"/>
    <mergeCell ref="A8120:A8125"/>
    <mergeCell ref="F8120:G8120"/>
    <mergeCell ref="H8120:L8120"/>
    <mergeCell ref="B8121:B8123"/>
    <mergeCell ref="C8121:C8123"/>
    <mergeCell ref="D8121:D8123"/>
    <mergeCell ref="E8121:E8123"/>
    <mergeCell ref="F8121:G8123"/>
    <mergeCell ref="H8121:I8121"/>
    <mergeCell ref="H8122:I8123"/>
    <mergeCell ref="J8122:J8123"/>
    <mergeCell ref="K8122:K8123"/>
    <mergeCell ref="L8122:L8123"/>
    <mergeCell ref="F8124:G8125"/>
    <mergeCell ref="H8124:I8125"/>
    <mergeCell ref="J8124:J8125"/>
    <mergeCell ref="K8124:K8125"/>
    <mergeCell ref="L8124:L8125"/>
    <mergeCell ref="A8103:A8108"/>
    <mergeCell ref="F8103:G8103"/>
    <mergeCell ref="H8103:L8103"/>
    <mergeCell ref="B8104:B8106"/>
    <mergeCell ref="C8104:C8106"/>
    <mergeCell ref="D8104:D8106"/>
    <mergeCell ref="E8104:E8106"/>
    <mergeCell ref="F8104:G8106"/>
    <mergeCell ref="H8104:I8104"/>
    <mergeCell ref="H8105:I8106"/>
    <mergeCell ref="J8105:J8106"/>
    <mergeCell ref="K8105:K8106"/>
    <mergeCell ref="L8105:L8106"/>
    <mergeCell ref="F8107:G8108"/>
    <mergeCell ref="H8107:I8108"/>
    <mergeCell ref="J8107:J8108"/>
    <mergeCell ref="K8107:K8108"/>
    <mergeCell ref="L8107:L8108"/>
    <mergeCell ref="A8109:A8113"/>
    <mergeCell ref="F8109:G8109"/>
    <mergeCell ref="H8109:L8109"/>
    <mergeCell ref="B8110:B8111"/>
    <mergeCell ref="C8110:C8111"/>
    <mergeCell ref="D8110:D8111"/>
    <mergeCell ref="E8110:E8111"/>
    <mergeCell ref="F8110:G8111"/>
    <mergeCell ref="H8110:I8110"/>
    <mergeCell ref="H8111:I8111"/>
    <mergeCell ref="F8112:G8113"/>
    <mergeCell ref="H8112:I8113"/>
    <mergeCell ref="J8112:J8113"/>
    <mergeCell ref="K8112:K8113"/>
    <mergeCell ref="L8112:L8113"/>
    <mergeCell ref="A8088:A8092"/>
    <mergeCell ref="F8088:G8088"/>
    <mergeCell ref="H8088:L8088"/>
    <mergeCell ref="B8089:B8090"/>
    <mergeCell ref="C8089:C8090"/>
    <mergeCell ref="D8089:D8090"/>
    <mergeCell ref="E8089:E8090"/>
    <mergeCell ref="F8089:G8090"/>
    <mergeCell ref="H8089:I8089"/>
    <mergeCell ref="H8090:I8090"/>
    <mergeCell ref="F8091:G8092"/>
    <mergeCell ref="H8091:I8092"/>
    <mergeCell ref="J8091:J8092"/>
    <mergeCell ref="K8091:K8092"/>
    <mergeCell ref="L8091:L8092"/>
    <mergeCell ref="A8093:A8097"/>
    <mergeCell ref="F8093:G8093"/>
    <mergeCell ref="H8093:L8093"/>
    <mergeCell ref="B8094:B8095"/>
    <mergeCell ref="C8094:C8095"/>
    <mergeCell ref="D8094:D8095"/>
    <mergeCell ref="E8094:E8095"/>
    <mergeCell ref="F8094:G8095"/>
    <mergeCell ref="H8094:I8094"/>
    <mergeCell ref="H8095:I8095"/>
    <mergeCell ref="F8096:G8097"/>
    <mergeCell ref="H8096:I8097"/>
    <mergeCell ref="J8096:J8097"/>
    <mergeCell ref="K8096:K8097"/>
    <mergeCell ref="L8096:L8097"/>
    <mergeCell ref="A8098:A8102"/>
    <mergeCell ref="F8098:G8098"/>
    <mergeCell ref="H8098:L8098"/>
    <mergeCell ref="B8099:B8100"/>
    <mergeCell ref="C8099:C8100"/>
    <mergeCell ref="D8099:D8100"/>
    <mergeCell ref="E8099:E8100"/>
    <mergeCell ref="F8099:G8100"/>
    <mergeCell ref="H8099:I8099"/>
    <mergeCell ref="H8100:I8100"/>
    <mergeCell ref="F8101:G8102"/>
    <mergeCell ref="H8101:I8102"/>
    <mergeCell ref="J8101:J8102"/>
    <mergeCell ref="K8101:K8102"/>
    <mergeCell ref="L8101:L8102"/>
    <mergeCell ref="A8072:A8076"/>
    <mergeCell ref="F8072:G8072"/>
    <mergeCell ref="H8072:L8072"/>
    <mergeCell ref="B8073:B8074"/>
    <mergeCell ref="C8073:C8074"/>
    <mergeCell ref="D8073:D8074"/>
    <mergeCell ref="E8073:E8074"/>
    <mergeCell ref="F8073:G8074"/>
    <mergeCell ref="H8073:I8073"/>
    <mergeCell ref="H8074:I8074"/>
    <mergeCell ref="F8075:G8076"/>
    <mergeCell ref="H8075:I8076"/>
    <mergeCell ref="J8075:J8076"/>
    <mergeCell ref="K8075:K8076"/>
    <mergeCell ref="L8075:L8076"/>
    <mergeCell ref="A8077:A8081"/>
    <mergeCell ref="F8077:G8077"/>
    <mergeCell ref="H8077:L8077"/>
    <mergeCell ref="B8078:B8079"/>
    <mergeCell ref="C8078:C8079"/>
    <mergeCell ref="D8078:D8079"/>
    <mergeCell ref="E8078:E8079"/>
    <mergeCell ref="F8078:G8079"/>
    <mergeCell ref="H8078:I8078"/>
    <mergeCell ref="H8079:I8079"/>
    <mergeCell ref="F8080:G8081"/>
    <mergeCell ref="H8080:I8081"/>
    <mergeCell ref="J8080:J8081"/>
    <mergeCell ref="K8080:K8081"/>
    <mergeCell ref="L8080:L8081"/>
    <mergeCell ref="A8082:A8087"/>
    <mergeCell ref="F8082:G8082"/>
    <mergeCell ref="H8082:L8082"/>
    <mergeCell ref="B8083:B8085"/>
    <mergeCell ref="C8083:C8085"/>
    <mergeCell ref="D8083:D8085"/>
    <mergeCell ref="E8083:E8085"/>
    <mergeCell ref="F8083:G8085"/>
    <mergeCell ref="H8083:I8083"/>
    <mergeCell ref="H8084:I8085"/>
    <mergeCell ref="J8084:J8085"/>
    <mergeCell ref="K8084:K8085"/>
    <mergeCell ref="L8084:L8085"/>
    <mergeCell ref="F8086:G8087"/>
    <mergeCell ref="H8086:I8087"/>
    <mergeCell ref="J8086:J8087"/>
    <mergeCell ref="K8086:K8087"/>
    <mergeCell ref="L8086:L8087"/>
    <mergeCell ref="A8060:A8065"/>
    <mergeCell ref="F8060:G8060"/>
    <mergeCell ref="H8060:L8060"/>
    <mergeCell ref="B8061:B8063"/>
    <mergeCell ref="C8061:C8063"/>
    <mergeCell ref="D8061:D8063"/>
    <mergeCell ref="E8061:E8063"/>
    <mergeCell ref="F8061:G8063"/>
    <mergeCell ref="H8061:I8061"/>
    <mergeCell ref="H8062:I8063"/>
    <mergeCell ref="J8062:J8063"/>
    <mergeCell ref="K8062:K8063"/>
    <mergeCell ref="L8062:L8063"/>
    <mergeCell ref="F8064:G8065"/>
    <mergeCell ref="H8064:I8065"/>
    <mergeCell ref="J8064:J8065"/>
    <mergeCell ref="K8064:K8065"/>
    <mergeCell ref="L8064:L8065"/>
    <mergeCell ref="A8066:A8071"/>
    <mergeCell ref="F8066:G8066"/>
    <mergeCell ref="H8066:L8066"/>
    <mergeCell ref="B8067:B8069"/>
    <mergeCell ref="C8067:C8069"/>
    <mergeCell ref="D8067:D8069"/>
    <mergeCell ref="E8067:E8069"/>
    <mergeCell ref="F8067:G8069"/>
    <mergeCell ref="H8067:I8067"/>
    <mergeCell ref="H8068:I8069"/>
    <mergeCell ref="J8068:J8069"/>
    <mergeCell ref="K8068:K8069"/>
    <mergeCell ref="L8068:L8069"/>
    <mergeCell ref="F8070:G8071"/>
    <mergeCell ref="H8070:I8071"/>
    <mergeCell ref="J8070:J8071"/>
    <mergeCell ref="K8070:K8071"/>
    <mergeCell ref="L8070:L8071"/>
    <mergeCell ref="A8048:A8053"/>
    <mergeCell ref="F8048:G8048"/>
    <mergeCell ref="H8048:L8048"/>
    <mergeCell ref="B8049:B8051"/>
    <mergeCell ref="C8049:C8051"/>
    <mergeCell ref="D8049:D8051"/>
    <mergeCell ref="E8049:E8051"/>
    <mergeCell ref="F8049:G8051"/>
    <mergeCell ref="H8049:I8049"/>
    <mergeCell ref="H8050:I8051"/>
    <mergeCell ref="J8050:J8051"/>
    <mergeCell ref="K8050:K8051"/>
    <mergeCell ref="L8050:L8051"/>
    <mergeCell ref="F8052:G8053"/>
    <mergeCell ref="H8052:I8053"/>
    <mergeCell ref="J8052:J8053"/>
    <mergeCell ref="K8052:K8053"/>
    <mergeCell ref="L8052:L8053"/>
    <mergeCell ref="A8054:A8059"/>
    <mergeCell ref="F8054:G8054"/>
    <mergeCell ref="H8054:L8054"/>
    <mergeCell ref="B8055:B8057"/>
    <mergeCell ref="C8055:C8057"/>
    <mergeCell ref="D8055:D8057"/>
    <mergeCell ref="E8055:E8057"/>
    <mergeCell ref="F8055:G8057"/>
    <mergeCell ref="H8055:I8055"/>
    <mergeCell ref="H8056:I8057"/>
    <mergeCell ref="J8056:J8057"/>
    <mergeCell ref="K8056:K8057"/>
    <mergeCell ref="L8056:L8057"/>
    <mergeCell ref="F8058:G8059"/>
    <mergeCell ref="H8058:I8059"/>
    <mergeCell ref="J8058:J8059"/>
    <mergeCell ref="K8058:K8059"/>
    <mergeCell ref="L8058:L8059"/>
    <mergeCell ref="A8037:A8042"/>
    <mergeCell ref="F8037:G8037"/>
    <mergeCell ref="H8037:L8037"/>
    <mergeCell ref="B8038:B8040"/>
    <mergeCell ref="C8038:C8040"/>
    <mergeCell ref="D8038:D8040"/>
    <mergeCell ref="E8038:E8040"/>
    <mergeCell ref="F8038:G8040"/>
    <mergeCell ref="H8038:I8038"/>
    <mergeCell ref="H8039:I8040"/>
    <mergeCell ref="J8039:J8040"/>
    <mergeCell ref="K8039:K8040"/>
    <mergeCell ref="L8039:L8040"/>
    <mergeCell ref="F8041:G8042"/>
    <mergeCell ref="H8041:I8042"/>
    <mergeCell ref="J8041:J8042"/>
    <mergeCell ref="K8041:K8042"/>
    <mergeCell ref="L8041:L8042"/>
    <mergeCell ref="A8043:A8047"/>
    <mergeCell ref="F8043:G8043"/>
    <mergeCell ref="H8043:L8043"/>
    <mergeCell ref="B8044:B8045"/>
    <mergeCell ref="C8044:C8045"/>
    <mergeCell ref="D8044:D8045"/>
    <mergeCell ref="E8044:E8045"/>
    <mergeCell ref="F8044:G8045"/>
    <mergeCell ref="H8044:I8044"/>
    <mergeCell ref="H8045:I8045"/>
    <mergeCell ref="F8046:G8047"/>
    <mergeCell ref="H8046:I8047"/>
    <mergeCell ref="J8046:J8047"/>
    <mergeCell ref="K8046:K8047"/>
    <mergeCell ref="L8046:L8047"/>
    <mergeCell ref="A8026:A8030"/>
    <mergeCell ref="F8026:G8026"/>
    <mergeCell ref="H8026:L8026"/>
    <mergeCell ref="B8027:B8028"/>
    <mergeCell ref="C8027:C8028"/>
    <mergeCell ref="D8027:D8028"/>
    <mergeCell ref="E8027:E8028"/>
    <mergeCell ref="F8027:G8028"/>
    <mergeCell ref="H8027:I8027"/>
    <mergeCell ref="H8028:I8028"/>
    <mergeCell ref="F8029:G8030"/>
    <mergeCell ref="H8029:I8030"/>
    <mergeCell ref="J8029:J8030"/>
    <mergeCell ref="K8029:K8030"/>
    <mergeCell ref="L8029:L8030"/>
    <mergeCell ref="A8031:A8036"/>
    <mergeCell ref="F8031:G8031"/>
    <mergeCell ref="H8031:L8031"/>
    <mergeCell ref="B8032:B8034"/>
    <mergeCell ref="C8032:C8034"/>
    <mergeCell ref="D8032:D8034"/>
    <mergeCell ref="E8032:E8034"/>
    <mergeCell ref="F8032:G8034"/>
    <mergeCell ref="H8032:I8032"/>
    <mergeCell ref="H8033:I8034"/>
    <mergeCell ref="J8033:J8034"/>
    <mergeCell ref="K8033:K8034"/>
    <mergeCell ref="L8033:L8034"/>
    <mergeCell ref="F8035:G8036"/>
    <mergeCell ref="H8035:I8036"/>
    <mergeCell ref="J8035:J8036"/>
    <mergeCell ref="K8035:K8036"/>
    <mergeCell ref="L8035:L8036"/>
    <mergeCell ref="A8015:A8020"/>
    <mergeCell ref="F8015:G8015"/>
    <mergeCell ref="H8015:L8015"/>
    <mergeCell ref="B8016:B8018"/>
    <mergeCell ref="C8016:C8018"/>
    <mergeCell ref="D8016:D8018"/>
    <mergeCell ref="E8016:E8018"/>
    <mergeCell ref="F8016:G8018"/>
    <mergeCell ref="H8016:I8016"/>
    <mergeCell ref="H8017:I8018"/>
    <mergeCell ref="J8017:J8018"/>
    <mergeCell ref="K8017:K8018"/>
    <mergeCell ref="L8017:L8018"/>
    <mergeCell ref="F8019:G8020"/>
    <mergeCell ref="H8019:I8020"/>
    <mergeCell ref="J8019:J8020"/>
    <mergeCell ref="K8019:K8020"/>
    <mergeCell ref="L8019:L8020"/>
    <mergeCell ref="A8021:A8025"/>
    <mergeCell ref="F8021:G8021"/>
    <mergeCell ref="H8021:L8021"/>
    <mergeCell ref="B8022:B8023"/>
    <mergeCell ref="C8022:C8023"/>
    <mergeCell ref="D8022:D8023"/>
    <mergeCell ref="E8022:E8023"/>
    <mergeCell ref="F8022:G8023"/>
    <mergeCell ref="H8022:I8022"/>
    <mergeCell ref="H8023:I8023"/>
    <mergeCell ref="F8024:G8025"/>
    <mergeCell ref="H8024:I8025"/>
    <mergeCell ref="J8024:J8025"/>
    <mergeCell ref="K8024:K8025"/>
    <mergeCell ref="L8024:L8025"/>
    <mergeCell ref="A8004:A8009"/>
    <mergeCell ref="F8004:G8004"/>
    <mergeCell ref="H8004:L8004"/>
    <mergeCell ref="B8005:B8007"/>
    <mergeCell ref="C8005:C8007"/>
    <mergeCell ref="D8005:D8007"/>
    <mergeCell ref="E8005:E8007"/>
    <mergeCell ref="F8005:G8007"/>
    <mergeCell ref="H8005:I8005"/>
    <mergeCell ref="H8006:I8007"/>
    <mergeCell ref="J8006:J8007"/>
    <mergeCell ref="K8006:K8007"/>
    <mergeCell ref="L8006:L8007"/>
    <mergeCell ref="F8008:G8009"/>
    <mergeCell ref="H8008:I8009"/>
    <mergeCell ref="J8008:J8009"/>
    <mergeCell ref="K8008:K8009"/>
    <mergeCell ref="L8008:L8009"/>
    <mergeCell ref="A8010:A8014"/>
    <mergeCell ref="F8010:G8010"/>
    <mergeCell ref="H8010:L8010"/>
    <mergeCell ref="B8011:B8012"/>
    <mergeCell ref="C8011:C8012"/>
    <mergeCell ref="D8011:D8012"/>
    <mergeCell ref="E8011:E8012"/>
    <mergeCell ref="F8011:G8012"/>
    <mergeCell ref="H8011:I8011"/>
    <mergeCell ref="H8012:I8012"/>
    <mergeCell ref="F8013:G8014"/>
    <mergeCell ref="H8013:I8014"/>
    <mergeCell ref="J8013:J8014"/>
    <mergeCell ref="K8013:K8014"/>
    <mergeCell ref="L8013:L8014"/>
    <mergeCell ref="A7992:A7997"/>
    <mergeCell ref="F7992:G7992"/>
    <mergeCell ref="H7992:L7992"/>
    <mergeCell ref="B7993:B7995"/>
    <mergeCell ref="C7993:C7995"/>
    <mergeCell ref="D7993:D7995"/>
    <mergeCell ref="E7993:E7995"/>
    <mergeCell ref="F7993:G7995"/>
    <mergeCell ref="H7993:I7993"/>
    <mergeCell ref="H7994:I7995"/>
    <mergeCell ref="J7994:J7995"/>
    <mergeCell ref="K7994:K7995"/>
    <mergeCell ref="L7994:L7995"/>
    <mergeCell ref="F7996:G7997"/>
    <mergeCell ref="H7996:I7997"/>
    <mergeCell ref="J7996:J7997"/>
    <mergeCell ref="K7996:K7997"/>
    <mergeCell ref="L7996:L7997"/>
    <mergeCell ref="A7998:A8003"/>
    <mergeCell ref="F7998:G7998"/>
    <mergeCell ref="H7998:L7998"/>
    <mergeCell ref="B7999:B8001"/>
    <mergeCell ref="C7999:C8001"/>
    <mergeCell ref="D7999:D8001"/>
    <mergeCell ref="E7999:E8001"/>
    <mergeCell ref="F7999:G8001"/>
    <mergeCell ref="H7999:I7999"/>
    <mergeCell ref="H8000:I8001"/>
    <mergeCell ref="J8000:J8001"/>
    <mergeCell ref="K8000:K8001"/>
    <mergeCell ref="L8000:L8001"/>
    <mergeCell ref="F8002:G8003"/>
    <mergeCell ref="H8002:I8003"/>
    <mergeCell ref="J8002:J8003"/>
    <mergeCell ref="K8002:K8003"/>
    <mergeCell ref="L8002:L8003"/>
    <mergeCell ref="A7980:A7985"/>
    <mergeCell ref="F7980:G7980"/>
    <mergeCell ref="H7980:L7980"/>
    <mergeCell ref="B7981:B7983"/>
    <mergeCell ref="C7981:C7983"/>
    <mergeCell ref="D7981:D7983"/>
    <mergeCell ref="E7981:E7983"/>
    <mergeCell ref="F7981:G7983"/>
    <mergeCell ref="H7981:I7981"/>
    <mergeCell ref="H7982:I7983"/>
    <mergeCell ref="J7982:J7983"/>
    <mergeCell ref="K7982:K7983"/>
    <mergeCell ref="L7982:L7983"/>
    <mergeCell ref="F7984:G7985"/>
    <mergeCell ref="H7984:I7985"/>
    <mergeCell ref="J7984:J7985"/>
    <mergeCell ref="K7984:K7985"/>
    <mergeCell ref="L7984:L7985"/>
    <mergeCell ref="A7986:A7991"/>
    <mergeCell ref="F7986:G7986"/>
    <mergeCell ref="H7986:L7986"/>
    <mergeCell ref="B7987:B7989"/>
    <mergeCell ref="C7987:C7989"/>
    <mergeCell ref="D7987:D7989"/>
    <mergeCell ref="E7987:E7989"/>
    <mergeCell ref="F7987:G7989"/>
    <mergeCell ref="H7987:I7987"/>
    <mergeCell ref="H7988:I7989"/>
    <mergeCell ref="J7988:J7989"/>
    <mergeCell ref="K7988:K7989"/>
    <mergeCell ref="L7988:L7989"/>
    <mergeCell ref="F7990:G7991"/>
    <mergeCell ref="H7990:I7991"/>
    <mergeCell ref="J7990:J7991"/>
    <mergeCell ref="K7990:K7991"/>
    <mergeCell ref="L7990:L7991"/>
    <mergeCell ref="A7967:A7973"/>
    <mergeCell ref="F7967:G7967"/>
    <mergeCell ref="H7967:L7967"/>
    <mergeCell ref="B7968:B7971"/>
    <mergeCell ref="C7968:C7971"/>
    <mergeCell ref="D7968:D7971"/>
    <mergeCell ref="E7968:E7971"/>
    <mergeCell ref="F7968:G7971"/>
    <mergeCell ref="H7968:I7968"/>
    <mergeCell ref="H7969:I7971"/>
    <mergeCell ref="J7969:J7971"/>
    <mergeCell ref="K7969:K7971"/>
    <mergeCell ref="L7969:L7971"/>
    <mergeCell ref="F7972:G7973"/>
    <mergeCell ref="H7972:I7973"/>
    <mergeCell ref="J7972:J7973"/>
    <mergeCell ref="K7972:K7973"/>
    <mergeCell ref="L7972:L7973"/>
    <mergeCell ref="A7974:A7979"/>
    <mergeCell ref="F7974:G7974"/>
    <mergeCell ref="H7974:L7974"/>
    <mergeCell ref="B7975:B7977"/>
    <mergeCell ref="C7975:C7977"/>
    <mergeCell ref="D7975:D7977"/>
    <mergeCell ref="E7975:E7977"/>
    <mergeCell ref="F7975:G7977"/>
    <mergeCell ref="H7975:I7975"/>
    <mergeCell ref="H7976:I7977"/>
    <mergeCell ref="J7976:J7977"/>
    <mergeCell ref="K7976:K7977"/>
    <mergeCell ref="L7976:L7977"/>
    <mergeCell ref="F7978:G7979"/>
    <mergeCell ref="H7978:I7979"/>
    <mergeCell ref="J7978:J7979"/>
    <mergeCell ref="K7978:K7979"/>
    <mergeCell ref="L7978:L7979"/>
    <mergeCell ref="A7954:A7960"/>
    <mergeCell ref="F7954:G7954"/>
    <mergeCell ref="H7954:L7954"/>
    <mergeCell ref="B7955:B7958"/>
    <mergeCell ref="C7955:C7958"/>
    <mergeCell ref="D7955:D7958"/>
    <mergeCell ref="E7955:E7958"/>
    <mergeCell ref="F7955:G7958"/>
    <mergeCell ref="H7955:I7955"/>
    <mergeCell ref="H7956:I7958"/>
    <mergeCell ref="J7956:J7958"/>
    <mergeCell ref="K7956:K7958"/>
    <mergeCell ref="L7956:L7958"/>
    <mergeCell ref="F7959:G7960"/>
    <mergeCell ref="H7959:I7960"/>
    <mergeCell ref="J7959:J7960"/>
    <mergeCell ref="K7959:K7960"/>
    <mergeCell ref="L7959:L7960"/>
    <mergeCell ref="A7961:A7966"/>
    <mergeCell ref="F7961:G7961"/>
    <mergeCell ref="H7961:L7961"/>
    <mergeCell ref="B7962:B7964"/>
    <mergeCell ref="C7962:C7964"/>
    <mergeCell ref="D7962:D7964"/>
    <mergeCell ref="E7962:E7964"/>
    <mergeCell ref="F7962:G7964"/>
    <mergeCell ref="H7962:I7962"/>
    <mergeCell ref="H7963:I7964"/>
    <mergeCell ref="J7963:J7964"/>
    <mergeCell ref="K7963:K7964"/>
    <mergeCell ref="L7963:L7964"/>
    <mergeCell ref="F7965:G7966"/>
    <mergeCell ref="H7965:I7966"/>
    <mergeCell ref="J7965:J7966"/>
    <mergeCell ref="K7965:K7966"/>
    <mergeCell ref="L7965:L7966"/>
    <mergeCell ref="A7939:A7943"/>
    <mergeCell ref="F7939:G7939"/>
    <mergeCell ref="H7939:L7939"/>
    <mergeCell ref="B7940:B7941"/>
    <mergeCell ref="C7940:C7941"/>
    <mergeCell ref="D7940:D7941"/>
    <mergeCell ref="E7940:E7941"/>
    <mergeCell ref="F7940:G7941"/>
    <mergeCell ref="H7940:I7940"/>
    <mergeCell ref="H7941:I7941"/>
    <mergeCell ref="F7942:G7943"/>
    <mergeCell ref="H7942:I7943"/>
    <mergeCell ref="J7942:J7943"/>
    <mergeCell ref="K7942:K7943"/>
    <mergeCell ref="L7942:L7943"/>
    <mergeCell ref="A7944:A7948"/>
    <mergeCell ref="F7944:G7944"/>
    <mergeCell ref="H7944:L7944"/>
    <mergeCell ref="B7945:B7946"/>
    <mergeCell ref="C7945:C7946"/>
    <mergeCell ref="D7945:D7946"/>
    <mergeCell ref="E7945:E7946"/>
    <mergeCell ref="F7945:G7946"/>
    <mergeCell ref="H7945:I7945"/>
    <mergeCell ref="H7946:I7946"/>
    <mergeCell ref="F7947:G7948"/>
    <mergeCell ref="H7947:I7948"/>
    <mergeCell ref="J7947:J7948"/>
    <mergeCell ref="K7947:K7948"/>
    <mergeCell ref="L7947:L7948"/>
    <mergeCell ref="A7949:A7953"/>
    <mergeCell ref="F7949:G7949"/>
    <mergeCell ref="H7949:L7949"/>
    <mergeCell ref="B7950:B7951"/>
    <mergeCell ref="C7950:C7951"/>
    <mergeCell ref="D7950:D7951"/>
    <mergeCell ref="E7950:E7951"/>
    <mergeCell ref="F7950:G7951"/>
    <mergeCell ref="H7950:I7950"/>
    <mergeCell ref="H7951:I7951"/>
    <mergeCell ref="F7952:G7953"/>
    <mergeCell ref="H7952:I7953"/>
    <mergeCell ref="J7952:J7953"/>
    <mergeCell ref="K7952:K7953"/>
    <mergeCell ref="L7952:L7953"/>
    <mergeCell ref="A7924:A7928"/>
    <mergeCell ref="F7924:G7924"/>
    <mergeCell ref="H7924:L7924"/>
    <mergeCell ref="B7925:B7926"/>
    <mergeCell ref="C7925:C7926"/>
    <mergeCell ref="D7925:D7926"/>
    <mergeCell ref="E7925:E7926"/>
    <mergeCell ref="F7925:G7926"/>
    <mergeCell ref="H7925:I7925"/>
    <mergeCell ref="H7926:I7926"/>
    <mergeCell ref="F7927:G7928"/>
    <mergeCell ref="H7927:I7928"/>
    <mergeCell ref="J7927:J7928"/>
    <mergeCell ref="K7927:K7928"/>
    <mergeCell ref="L7927:L7928"/>
    <mergeCell ref="A7929:A7933"/>
    <mergeCell ref="F7929:G7929"/>
    <mergeCell ref="H7929:L7929"/>
    <mergeCell ref="B7930:B7931"/>
    <mergeCell ref="C7930:C7931"/>
    <mergeCell ref="D7930:D7931"/>
    <mergeCell ref="E7930:E7931"/>
    <mergeCell ref="F7930:G7931"/>
    <mergeCell ref="H7930:I7930"/>
    <mergeCell ref="H7931:I7931"/>
    <mergeCell ref="F7932:G7933"/>
    <mergeCell ref="H7932:I7933"/>
    <mergeCell ref="J7932:J7933"/>
    <mergeCell ref="K7932:K7933"/>
    <mergeCell ref="L7932:L7933"/>
    <mergeCell ref="A7934:A7938"/>
    <mergeCell ref="F7934:G7934"/>
    <mergeCell ref="H7934:L7934"/>
    <mergeCell ref="B7935:B7936"/>
    <mergeCell ref="C7935:C7936"/>
    <mergeCell ref="D7935:D7936"/>
    <mergeCell ref="E7935:E7936"/>
    <mergeCell ref="F7935:G7936"/>
    <mergeCell ref="H7935:I7935"/>
    <mergeCell ref="H7936:I7936"/>
    <mergeCell ref="F7937:G7938"/>
    <mergeCell ref="H7937:I7938"/>
    <mergeCell ref="J7937:J7938"/>
    <mergeCell ref="K7937:K7938"/>
    <mergeCell ref="L7937:L7938"/>
    <mergeCell ref="A7912:A7917"/>
    <mergeCell ref="F7912:G7912"/>
    <mergeCell ref="H7912:L7912"/>
    <mergeCell ref="B7913:B7915"/>
    <mergeCell ref="C7913:C7915"/>
    <mergeCell ref="D7913:D7915"/>
    <mergeCell ref="E7913:E7915"/>
    <mergeCell ref="F7913:G7915"/>
    <mergeCell ref="H7913:I7913"/>
    <mergeCell ref="H7914:I7915"/>
    <mergeCell ref="J7914:J7915"/>
    <mergeCell ref="K7914:K7915"/>
    <mergeCell ref="L7914:L7915"/>
    <mergeCell ref="F7916:G7917"/>
    <mergeCell ref="H7916:I7917"/>
    <mergeCell ref="J7916:J7917"/>
    <mergeCell ref="K7916:K7917"/>
    <mergeCell ref="L7916:L7917"/>
    <mergeCell ref="A7918:A7923"/>
    <mergeCell ref="F7918:G7918"/>
    <mergeCell ref="H7918:L7918"/>
    <mergeCell ref="B7919:B7921"/>
    <mergeCell ref="C7919:C7921"/>
    <mergeCell ref="D7919:D7921"/>
    <mergeCell ref="E7919:E7921"/>
    <mergeCell ref="F7919:G7921"/>
    <mergeCell ref="H7919:I7919"/>
    <mergeCell ref="H7920:I7921"/>
    <mergeCell ref="J7920:J7921"/>
    <mergeCell ref="K7920:K7921"/>
    <mergeCell ref="L7920:L7921"/>
    <mergeCell ref="F7922:G7923"/>
    <mergeCell ref="H7922:I7923"/>
    <mergeCell ref="J7922:J7923"/>
    <mergeCell ref="K7922:K7923"/>
    <mergeCell ref="L7922:L7923"/>
    <mergeCell ref="A7900:A7905"/>
    <mergeCell ref="F7900:G7900"/>
    <mergeCell ref="H7900:L7900"/>
    <mergeCell ref="B7901:B7903"/>
    <mergeCell ref="C7901:C7903"/>
    <mergeCell ref="D7901:D7903"/>
    <mergeCell ref="E7901:E7903"/>
    <mergeCell ref="F7901:G7903"/>
    <mergeCell ref="H7901:I7901"/>
    <mergeCell ref="H7902:I7903"/>
    <mergeCell ref="J7902:J7903"/>
    <mergeCell ref="K7902:K7903"/>
    <mergeCell ref="L7902:L7903"/>
    <mergeCell ref="F7904:G7905"/>
    <mergeCell ref="H7904:I7905"/>
    <mergeCell ref="J7904:J7905"/>
    <mergeCell ref="K7904:K7905"/>
    <mergeCell ref="L7904:L7905"/>
    <mergeCell ref="A7906:A7911"/>
    <mergeCell ref="F7906:G7906"/>
    <mergeCell ref="H7906:L7906"/>
    <mergeCell ref="B7907:B7909"/>
    <mergeCell ref="C7907:C7909"/>
    <mergeCell ref="D7907:D7909"/>
    <mergeCell ref="E7907:E7909"/>
    <mergeCell ref="F7907:G7909"/>
    <mergeCell ref="H7907:I7907"/>
    <mergeCell ref="H7908:I7909"/>
    <mergeCell ref="J7908:J7909"/>
    <mergeCell ref="K7908:K7909"/>
    <mergeCell ref="L7908:L7909"/>
    <mergeCell ref="F7910:G7911"/>
    <mergeCell ref="H7910:I7911"/>
    <mergeCell ref="J7910:J7911"/>
    <mergeCell ref="K7910:K7911"/>
    <mergeCell ref="L7910:L7911"/>
    <mergeCell ref="A7888:A7893"/>
    <mergeCell ref="F7888:G7888"/>
    <mergeCell ref="H7888:L7888"/>
    <mergeCell ref="B7889:B7891"/>
    <mergeCell ref="C7889:C7891"/>
    <mergeCell ref="D7889:D7891"/>
    <mergeCell ref="E7889:E7891"/>
    <mergeCell ref="F7889:G7891"/>
    <mergeCell ref="H7889:I7889"/>
    <mergeCell ref="H7890:I7891"/>
    <mergeCell ref="J7890:J7891"/>
    <mergeCell ref="K7890:K7891"/>
    <mergeCell ref="L7890:L7891"/>
    <mergeCell ref="F7892:G7893"/>
    <mergeCell ref="H7892:I7893"/>
    <mergeCell ref="J7892:J7893"/>
    <mergeCell ref="K7892:K7893"/>
    <mergeCell ref="L7892:L7893"/>
    <mergeCell ref="A7894:A7899"/>
    <mergeCell ref="F7894:G7894"/>
    <mergeCell ref="H7894:L7894"/>
    <mergeCell ref="B7895:B7897"/>
    <mergeCell ref="C7895:C7897"/>
    <mergeCell ref="D7895:D7897"/>
    <mergeCell ref="E7895:E7897"/>
    <mergeCell ref="F7895:G7897"/>
    <mergeCell ref="H7895:I7895"/>
    <mergeCell ref="H7896:I7897"/>
    <mergeCell ref="J7896:J7897"/>
    <mergeCell ref="K7896:K7897"/>
    <mergeCell ref="L7896:L7897"/>
    <mergeCell ref="F7898:G7899"/>
    <mergeCell ref="H7898:I7899"/>
    <mergeCell ref="J7898:J7899"/>
    <mergeCell ref="K7898:K7899"/>
    <mergeCell ref="L7898:L7899"/>
    <mergeCell ref="A7877:A7882"/>
    <mergeCell ref="F7877:G7877"/>
    <mergeCell ref="H7877:L7877"/>
    <mergeCell ref="B7878:B7880"/>
    <mergeCell ref="C7878:C7880"/>
    <mergeCell ref="D7878:D7880"/>
    <mergeCell ref="E7878:E7880"/>
    <mergeCell ref="F7878:G7880"/>
    <mergeCell ref="H7878:I7878"/>
    <mergeCell ref="H7879:I7880"/>
    <mergeCell ref="J7879:J7880"/>
    <mergeCell ref="K7879:K7880"/>
    <mergeCell ref="L7879:L7880"/>
    <mergeCell ref="F7881:G7882"/>
    <mergeCell ref="H7881:I7882"/>
    <mergeCell ref="J7881:J7882"/>
    <mergeCell ref="K7881:K7882"/>
    <mergeCell ref="L7881:L7882"/>
    <mergeCell ref="A7883:A7887"/>
    <mergeCell ref="F7883:G7883"/>
    <mergeCell ref="H7883:L7883"/>
    <mergeCell ref="B7884:B7885"/>
    <mergeCell ref="C7884:C7885"/>
    <mergeCell ref="D7884:D7885"/>
    <mergeCell ref="E7884:E7885"/>
    <mergeCell ref="F7884:G7885"/>
    <mergeCell ref="H7884:I7884"/>
    <mergeCell ref="H7885:I7885"/>
    <mergeCell ref="F7886:G7887"/>
    <mergeCell ref="H7886:I7887"/>
    <mergeCell ref="J7886:J7887"/>
    <mergeCell ref="K7886:K7887"/>
    <mergeCell ref="L7886:L7887"/>
    <mergeCell ref="A7861:A7865"/>
    <mergeCell ref="F7861:G7861"/>
    <mergeCell ref="H7861:L7861"/>
    <mergeCell ref="B7862:B7863"/>
    <mergeCell ref="C7862:C7863"/>
    <mergeCell ref="D7862:D7863"/>
    <mergeCell ref="E7862:E7863"/>
    <mergeCell ref="F7862:G7863"/>
    <mergeCell ref="H7862:I7862"/>
    <mergeCell ref="H7863:I7863"/>
    <mergeCell ref="F7864:G7865"/>
    <mergeCell ref="H7864:I7865"/>
    <mergeCell ref="J7864:J7865"/>
    <mergeCell ref="K7864:K7865"/>
    <mergeCell ref="L7864:L7865"/>
    <mergeCell ref="A7866:A7870"/>
    <mergeCell ref="F7866:G7866"/>
    <mergeCell ref="H7866:L7866"/>
    <mergeCell ref="B7867:B7868"/>
    <mergeCell ref="C7867:C7868"/>
    <mergeCell ref="D7867:D7868"/>
    <mergeCell ref="E7867:E7868"/>
    <mergeCell ref="F7867:G7868"/>
    <mergeCell ref="H7867:I7867"/>
    <mergeCell ref="H7868:I7868"/>
    <mergeCell ref="F7869:G7870"/>
    <mergeCell ref="H7869:I7870"/>
    <mergeCell ref="J7869:J7870"/>
    <mergeCell ref="K7869:K7870"/>
    <mergeCell ref="L7869:L7870"/>
    <mergeCell ref="A7871:A7876"/>
    <mergeCell ref="F7871:G7871"/>
    <mergeCell ref="H7871:L7871"/>
    <mergeCell ref="B7872:B7874"/>
    <mergeCell ref="C7872:C7874"/>
    <mergeCell ref="D7872:D7874"/>
    <mergeCell ref="E7872:E7874"/>
    <mergeCell ref="F7872:G7874"/>
    <mergeCell ref="H7872:I7872"/>
    <mergeCell ref="H7873:I7874"/>
    <mergeCell ref="J7873:J7874"/>
    <mergeCell ref="K7873:K7874"/>
    <mergeCell ref="L7873:L7874"/>
    <mergeCell ref="F7875:G7876"/>
    <mergeCell ref="H7875:I7876"/>
    <mergeCell ref="J7875:J7876"/>
    <mergeCell ref="K7875:K7876"/>
    <mergeCell ref="L7875:L7876"/>
    <mergeCell ref="A7845:A7849"/>
    <mergeCell ref="F7845:G7845"/>
    <mergeCell ref="H7845:L7845"/>
    <mergeCell ref="B7846:B7847"/>
    <mergeCell ref="C7846:C7847"/>
    <mergeCell ref="D7846:D7847"/>
    <mergeCell ref="E7846:E7847"/>
    <mergeCell ref="F7846:G7847"/>
    <mergeCell ref="H7846:I7846"/>
    <mergeCell ref="H7847:I7847"/>
    <mergeCell ref="F7848:G7849"/>
    <mergeCell ref="H7848:I7849"/>
    <mergeCell ref="J7848:J7849"/>
    <mergeCell ref="K7848:K7849"/>
    <mergeCell ref="L7848:L7849"/>
    <mergeCell ref="A7850:A7854"/>
    <mergeCell ref="F7850:G7850"/>
    <mergeCell ref="H7850:L7850"/>
    <mergeCell ref="B7851:B7852"/>
    <mergeCell ref="C7851:C7852"/>
    <mergeCell ref="D7851:D7852"/>
    <mergeCell ref="E7851:E7852"/>
    <mergeCell ref="F7851:G7852"/>
    <mergeCell ref="H7851:I7851"/>
    <mergeCell ref="H7852:I7852"/>
    <mergeCell ref="F7853:G7854"/>
    <mergeCell ref="H7853:I7854"/>
    <mergeCell ref="J7853:J7854"/>
    <mergeCell ref="K7853:K7854"/>
    <mergeCell ref="L7853:L7854"/>
    <mergeCell ref="A7855:A7860"/>
    <mergeCell ref="F7855:G7855"/>
    <mergeCell ref="H7855:L7855"/>
    <mergeCell ref="B7856:B7858"/>
    <mergeCell ref="C7856:C7858"/>
    <mergeCell ref="D7856:D7858"/>
    <mergeCell ref="E7856:E7858"/>
    <mergeCell ref="F7856:G7858"/>
    <mergeCell ref="H7856:I7856"/>
    <mergeCell ref="H7857:I7858"/>
    <mergeCell ref="J7857:J7858"/>
    <mergeCell ref="K7857:K7858"/>
    <mergeCell ref="L7857:L7858"/>
    <mergeCell ref="F7859:G7860"/>
    <mergeCell ref="H7859:I7860"/>
    <mergeCell ref="J7859:J7860"/>
    <mergeCell ref="K7859:K7860"/>
    <mergeCell ref="L7859:L7860"/>
    <mergeCell ref="A7834:A7839"/>
    <mergeCell ref="F7834:G7834"/>
    <mergeCell ref="H7834:L7834"/>
    <mergeCell ref="B7835:B7837"/>
    <mergeCell ref="C7835:C7837"/>
    <mergeCell ref="D7835:D7837"/>
    <mergeCell ref="E7835:E7837"/>
    <mergeCell ref="F7835:G7837"/>
    <mergeCell ref="H7835:I7835"/>
    <mergeCell ref="H7836:I7837"/>
    <mergeCell ref="J7836:J7837"/>
    <mergeCell ref="K7836:K7837"/>
    <mergeCell ref="L7836:L7837"/>
    <mergeCell ref="F7838:G7839"/>
    <mergeCell ref="H7838:I7839"/>
    <mergeCell ref="J7838:J7839"/>
    <mergeCell ref="K7838:K7839"/>
    <mergeCell ref="L7838:L7839"/>
    <mergeCell ref="A7840:A7844"/>
    <mergeCell ref="F7840:G7840"/>
    <mergeCell ref="H7840:L7840"/>
    <mergeCell ref="B7841:B7842"/>
    <mergeCell ref="C7841:C7842"/>
    <mergeCell ref="D7841:D7842"/>
    <mergeCell ref="E7841:E7842"/>
    <mergeCell ref="F7841:G7842"/>
    <mergeCell ref="H7841:I7841"/>
    <mergeCell ref="H7842:I7842"/>
    <mergeCell ref="F7843:G7844"/>
    <mergeCell ref="H7843:I7844"/>
    <mergeCell ref="J7843:J7844"/>
    <mergeCell ref="K7843:K7844"/>
    <mergeCell ref="L7843:L7844"/>
    <mergeCell ref="A7822:A7827"/>
    <mergeCell ref="F7822:G7822"/>
    <mergeCell ref="H7822:L7822"/>
    <mergeCell ref="B7823:B7825"/>
    <mergeCell ref="C7823:C7825"/>
    <mergeCell ref="D7823:D7825"/>
    <mergeCell ref="E7823:E7825"/>
    <mergeCell ref="F7823:G7825"/>
    <mergeCell ref="H7823:I7823"/>
    <mergeCell ref="H7824:I7825"/>
    <mergeCell ref="J7824:J7825"/>
    <mergeCell ref="K7824:K7825"/>
    <mergeCell ref="L7824:L7825"/>
    <mergeCell ref="F7826:G7827"/>
    <mergeCell ref="H7826:I7827"/>
    <mergeCell ref="J7826:J7827"/>
    <mergeCell ref="K7826:K7827"/>
    <mergeCell ref="L7826:L7827"/>
    <mergeCell ref="A7828:A7833"/>
    <mergeCell ref="F7828:G7828"/>
    <mergeCell ref="H7828:L7828"/>
    <mergeCell ref="B7829:B7831"/>
    <mergeCell ref="C7829:C7831"/>
    <mergeCell ref="D7829:D7831"/>
    <mergeCell ref="E7829:E7831"/>
    <mergeCell ref="F7829:G7831"/>
    <mergeCell ref="H7829:I7829"/>
    <mergeCell ref="H7830:I7831"/>
    <mergeCell ref="J7830:J7831"/>
    <mergeCell ref="K7830:K7831"/>
    <mergeCell ref="L7830:L7831"/>
    <mergeCell ref="F7832:G7833"/>
    <mergeCell ref="H7832:I7833"/>
    <mergeCell ref="J7832:J7833"/>
    <mergeCell ref="K7832:K7833"/>
    <mergeCell ref="L7832:L7833"/>
    <mergeCell ref="A7807:A7811"/>
    <mergeCell ref="F7807:G7807"/>
    <mergeCell ref="H7807:L7807"/>
    <mergeCell ref="B7808:B7809"/>
    <mergeCell ref="C7808:C7809"/>
    <mergeCell ref="D7808:D7809"/>
    <mergeCell ref="E7808:E7809"/>
    <mergeCell ref="F7808:G7809"/>
    <mergeCell ref="H7808:I7808"/>
    <mergeCell ref="H7809:I7809"/>
    <mergeCell ref="F7810:G7811"/>
    <mergeCell ref="H7810:I7811"/>
    <mergeCell ref="J7810:J7811"/>
    <mergeCell ref="K7810:K7811"/>
    <mergeCell ref="L7810:L7811"/>
    <mergeCell ref="A7812:A7816"/>
    <mergeCell ref="F7812:G7812"/>
    <mergeCell ref="H7812:L7812"/>
    <mergeCell ref="B7813:B7814"/>
    <mergeCell ref="C7813:C7814"/>
    <mergeCell ref="D7813:D7814"/>
    <mergeCell ref="E7813:E7814"/>
    <mergeCell ref="F7813:G7814"/>
    <mergeCell ref="H7813:I7813"/>
    <mergeCell ref="H7814:I7814"/>
    <mergeCell ref="F7815:G7816"/>
    <mergeCell ref="H7815:I7816"/>
    <mergeCell ref="J7815:J7816"/>
    <mergeCell ref="K7815:K7816"/>
    <mergeCell ref="L7815:L7816"/>
    <mergeCell ref="A7817:A7821"/>
    <mergeCell ref="F7817:G7817"/>
    <mergeCell ref="H7817:L7817"/>
    <mergeCell ref="B7818:B7819"/>
    <mergeCell ref="C7818:C7819"/>
    <mergeCell ref="D7818:D7819"/>
    <mergeCell ref="E7818:E7819"/>
    <mergeCell ref="F7818:G7819"/>
    <mergeCell ref="H7818:I7818"/>
    <mergeCell ref="H7819:I7819"/>
    <mergeCell ref="F7820:G7821"/>
    <mergeCell ref="H7820:I7821"/>
    <mergeCell ref="J7820:J7821"/>
    <mergeCell ref="K7820:K7821"/>
    <mergeCell ref="L7820:L7821"/>
    <mergeCell ref="A7796:A7801"/>
    <mergeCell ref="F7796:G7796"/>
    <mergeCell ref="H7796:L7796"/>
    <mergeCell ref="B7797:B7799"/>
    <mergeCell ref="C7797:C7799"/>
    <mergeCell ref="D7797:D7799"/>
    <mergeCell ref="E7797:E7799"/>
    <mergeCell ref="F7797:G7799"/>
    <mergeCell ref="H7797:I7797"/>
    <mergeCell ref="H7798:I7799"/>
    <mergeCell ref="J7798:J7799"/>
    <mergeCell ref="K7798:K7799"/>
    <mergeCell ref="L7798:L7799"/>
    <mergeCell ref="F7800:G7801"/>
    <mergeCell ref="H7800:I7801"/>
    <mergeCell ref="J7800:J7801"/>
    <mergeCell ref="K7800:K7801"/>
    <mergeCell ref="L7800:L7801"/>
    <mergeCell ref="A7802:A7806"/>
    <mergeCell ref="F7802:G7802"/>
    <mergeCell ref="H7802:L7802"/>
    <mergeCell ref="B7803:B7804"/>
    <mergeCell ref="C7803:C7804"/>
    <mergeCell ref="D7803:D7804"/>
    <mergeCell ref="E7803:E7804"/>
    <mergeCell ref="F7803:G7804"/>
    <mergeCell ref="H7803:I7803"/>
    <mergeCell ref="H7804:I7804"/>
    <mergeCell ref="F7805:G7806"/>
    <mergeCell ref="H7805:I7806"/>
    <mergeCell ref="J7805:J7806"/>
    <mergeCell ref="K7805:K7806"/>
    <mergeCell ref="L7805:L7806"/>
    <mergeCell ref="A7785:A7789"/>
    <mergeCell ref="F7785:G7785"/>
    <mergeCell ref="H7785:L7785"/>
    <mergeCell ref="B7786:B7787"/>
    <mergeCell ref="C7786:C7787"/>
    <mergeCell ref="D7786:D7787"/>
    <mergeCell ref="E7786:E7787"/>
    <mergeCell ref="F7786:G7787"/>
    <mergeCell ref="H7786:I7786"/>
    <mergeCell ref="H7787:I7787"/>
    <mergeCell ref="F7788:G7789"/>
    <mergeCell ref="H7788:I7789"/>
    <mergeCell ref="J7788:J7789"/>
    <mergeCell ref="K7788:K7789"/>
    <mergeCell ref="L7788:L7789"/>
    <mergeCell ref="A7790:A7795"/>
    <mergeCell ref="F7790:G7790"/>
    <mergeCell ref="H7790:L7790"/>
    <mergeCell ref="B7791:B7793"/>
    <mergeCell ref="C7791:C7793"/>
    <mergeCell ref="D7791:D7793"/>
    <mergeCell ref="E7791:E7793"/>
    <mergeCell ref="F7791:G7793"/>
    <mergeCell ref="H7791:I7791"/>
    <mergeCell ref="H7792:I7793"/>
    <mergeCell ref="J7792:J7793"/>
    <mergeCell ref="K7792:K7793"/>
    <mergeCell ref="L7792:L7793"/>
    <mergeCell ref="F7794:G7795"/>
    <mergeCell ref="H7794:I7795"/>
    <mergeCell ref="J7794:J7795"/>
    <mergeCell ref="K7794:K7795"/>
    <mergeCell ref="L7794:L7795"/>
    <mergeCell ref="A7774:A7779"/>
    <mergeCell ref="F7774:G7774"/>
    <mergeCell ref="H7774:L7774"/>
    <mergeCell ref="B7775:B7777"/>
    <mergeCell ref="C7775:C7777"/>
    <mergeCell ref="D7775:D7777"/>
    <mergeCell ref="E7775:E7777"/>
    <mergeCell ref="F7775:G7777"/>
    <mergeCell ref="H7775:I7775"/>
    <mergeCell ref="H7776:I7777"/>
    <mergeCell ref="J7776:J7777"/>
    <mergeCell ref="K7776:K7777"/>
    <mergeCell ref="L7776:L7777"/>
    <mergeCell ref="F7778:G7779"/>
    <mergeCell ref="H7778:I7779"/>
    <mergeCell ref="J7778:J7779"/>
    <mergeCell ref="K7778:K7779"/>
    <mergeCell ref="L7778:L7779"/>
    <mergeCell ref="A7780:A7784"/>
    <mergeCell ref="F7780:G7780"/>
    <mergeCell ref="H7780:L7780"/>
    <mergeCell ref="B7781:B7782"/>
    <mergeCell ref="C7781:C7782"/>
    <mergeCell ref="D7781:D7782"/>
    <mergeCell ref="E7781:E7782"/>
    <mergeCell ref="F7781:G7782"/>
    <mergeCell ref="H7781:I7781"/>
    <mergeCell ref="H7782:I7782"/>
    <mergeCell ref="F7783:G7784"/>
    <mergeCell ref="H7783:I7784"/>
    <mergeCell ref="J7783:J7784"/>
    <mergeCell ref="K7783:K7784"/>
    <mergeCell ref="L7783:L7784"/>
    <mergeCell ref="A7762:A7767"/>
    <mergeCell ref="F7762:G7762"/>
    <mergeCell ref="H7762:L7762"/>
    <mergeCell ref="B7763:B7765"/>
    <mergeCell ref="C7763:C7765"/>
    <mergeCell ref="D7763:D7765"/>
    <mergeCell ref="E7763:E7765"/>
    <mergeCell ref="F7763:G7765"/>
    <mergeCell ref="H7763:I7763"/>
    <mergeCell ref="H7764:I7765"/>
    <mergeCell ref="J7764:J7765"/>
    <mergeCell ref="K7764:K7765"/>
    <mergeCell ref="L7764:L7765"/>
    <mergeCell ref="F7766:G7767"/>
    <mergeCell ref="H7766:I7767"/>
    <mergeCell ref="J7766:J7767"/>
    <mergeCell ref="K7766:K7767"/>
    <mergeCell ref="L7766:L7767"/>
    <mergeCell ref="A7768:A7773"/>
    <mergeCell ref="F7768:G7768"/>
    <mergeCell ref="H7768:L7768"/>
    <mergeCell ref="B7769:B7771"/>
    <mergeCell ref="C7769:C7771"/>
    <mergeCell ref="D7769:D7771"/>
    <mergeCell ref="E7769:E7771"/>
    <mergeCell ref="F7769:G7771"/>
    <mergeCell ref="H7769:I7769"/>
    <mergeCell ref="H7770:I7771"/>
    <mergeCell ref="J7770:J7771"/>
    <mergeCell ref="K7770:K7771"/>
    <mergeCell ref="L7770:L7771"/>
    <mergeCell ref="F7772:G7773"/>
    <mergeCell ref="H7772:I7773"/>
    <mergeCell ref="J7772:J7773"/>
    <mergeCell ref="K7772:K7773"/>
    <mergeCell ref="L7772:L7773"/>
    <mergeCell ref="A7747:A7751"/>
    <mergeCell ref="F7747:G7747"/>
    <mergeCell ref="H7747:L7747"/>
    <mergeCell ref="B7748:B7749"/>
    <mergeCell ref="C7748:C7749"/>
    <mergeCell ref="D7748:D7749"/>
    <mergeCell ref="E7748:E7749"/>
    <mergeCell ref="F7748:G7749"/>
    <mergeCell ref="H7748:I7748"/>
    <mergeCell ref="H7749:I7749"/>
    <mergeCell ref="F7750:G7751"/>
    <mergeCell ref="H7750:I7751"/>
    <mergeCell ref="J7750:J7751"/>
    <mergeCell ref="K7750:K7751"/>
    <mergeCell ref="L7750:L7751"/>
    <mergeCell ref="A7752:A7756"/>
    <mergeCell ref="F7752:G7752"/>
    <mergeCell ref="H7752:L7752"/>
    <mergeCell ref="B7753:B7754"/>
    <mergeCell ref="C7753:C7754"/>
    <mergeCell ref="D7753:D7754"/>
    <mergeCell ref="E7753:E7754"/>
    <mergeCell ref="F7753:G7754"/>
    <mergeCell ref="H7753:I7753"/>
    <mergeCell ref="H7754:I7754"/>
    <mergeCell ref="F7755:G7756"/>
    <mergeCell ref="H7755:I7756"/>
    <mergeCell ref="J7755:J7756"/>
    <mergeCell ref="K7755:K7756"/>
    <mergeCell ref="L7755:L7756"/>
    <mergeCell ref="A7757:A7761"/>
    <mergeCell ref="F7757:G7757"/>
    <mergeCell ref="H7757:L7757"/>
    <mergeCell ref="B7758:B7759"/>
    <mergeCell ref="C7758:C7759"/>
    <mergeCell ref="D7758:D7759"/>
    <mergeCell ref="E7758:E7759"/>
    <mergeCell ref="F7758:G7759"/>
    <mergeCell ref="H7758:I7758"/>
    <mergeCell ref="H7759:I7759"/>
    <mergeCell ref="F7760:G7761"/>
    <mergeCell ref="H7760:I7761"/>
    <mergeCell ref="J7760:J7761"/>
    <mergeCell ref="K7760:K7761"/>
    <mergeCell ref="L7760:L7761"/>
    <mergeCell ref="A7732:A7736"/>
    <mergeCell ref="F7732:G7732"/>
    <mergeCell ref="H7732:L7732"/>
    <mergeCell ref="B7733:B7734"/>
    <mergeCell ref="C7733:C7734"/>
    <mergeCell ref="D7733:D7734"/>
    <mergeCell ref="E7733:E7734"/>
    <mergeCell ref="F7733:G7734"/>
    <mergeCell ref="H7733:I7733"/>
    <mergeCell ref="H7734:I7734"/>
    <mergeCell ref="F7735:G7736"/>
    <mergeCell ref="H7735:I7736"/>
    <mergeCell ref="J7735:J7736"/>
    <mergeCell ref="K7735:K7736"/>
    <mergeCell ref="L7735:L7736"/>
    <mergeCell ref="A7737:A7741"/>
    <mergeCell ref="F7737:G7737"/>
    <mergeCell ref="H7737:L7737"/>
    <mergeCell ref="B7738:B7739"/>
    <mergeCell ref="C7738:C7739"/>
    <mergeCell ref="D7738:D7739"/>
    <mergeCell ref="E7738:E7739"/>
    <mergeCell ref="F7738:G7739"/>
    <mergeCell ref="H7738:I7738"/>
    <mergeCell ref="H7739:I7739"/>
    <mergeCell ref="F7740:G7741"/>
    <mergeCell ref="H7740:I7741"/>
    <mergeCell ref="J7740:J7741"/>
    <mergeCell ref="K7740:K7741"/>
    <mergeCell ref="L7740:L7741"/>
    <mergeCell ref="A7742:A7746"/>
    <mergeCell ref="F7742:G7742"/>
    <mergeCell ref="H7742:L7742"/>
    <mergeCell ref="B7743:B7744"/>
    <mergeCell ref="C7743:C7744"/>
    <mergeCell ref="D7743:D7744"/>
    <mergeCell ref="E7743:E7744"/>
    <mergeCell ref="F7743:G7744"/>
    <mergeCell ref="H7743:I7743"/>
    <mergeCell ref="H7744:I7744"/>
    <mergeCell ref="F7745:G7746"/>
    <mergeCell ref="H7745:I7746"/>
    <mergeCell ref="J7745:J7746"/>
    <mergeCell ref="K7745:K7746"/>
    <mergeCell ref="L7745:L7746"/>
    <mergeCell ref="A7717:A7721"/>
    <mergeCell ref="F7717:G7717"/>
    <mergeCell ref="H7717:L7717"/>
    <mergeCell ref="B7718:B7719"/>
    <mergeCell ref="C7718:C7719"/>
    <mergeCell ref="D7718:D7719"/>
    <mergeCell ref="E7718:E7719"/>
    <mergeCell ref="F7718:G7719"/>
    <mergeCell ref="H7718:I7718"/>
    <mergeCell ref="H7719:I7719"/>
    <mergeCell ref="F7720:G7721"/>
    <mergeCell ref="H7720:I7721"/>
    <mergeCell ref="J7720:J7721"/>
    <mergeCell ref="K7720:K7721"/>
    <mergeCell ref="L7720:L7721"/>
    <mergeCell ref="A7722:A7726"/>
    <mergeCell ref="F7722:G7722"/>
    <mergeCell ref="H7722:L7722"/>
    <mergeCell ref="B7723:B7724"/>
    <mergeCell ref="C7723:C7724"/>
    <mergeCell ref="D7723:D7724"/>
    <mergeCell ref="E7723:E7724"/>
    <mergeCell ref="F7723:G7724"/>
    <mergeCell ref="H7723:I7723"/>
    <mergeCell ref="H7724:I7724"/>
    <mergeCell ref="F7725:G7726"/>
    <mergeCell ref="H7725:I7726"/>
    <mergeCell ref="J7725:J7726"/>
    <mergeCell ref="K7725:K7726"/>
    <mergeCell ref="L7725:L7726"/>
    <mergeCell ref="A7727:A7731"/>
    <mergeCell ref="F7727:G7727"/>
    <mergeCell ref="H7727:L7727"/>
    <mergeCell ref="B7728:B7729"/>
    <mergeCell ref="C7728:C7729"/>
    <mergeCell ref="D7728:D7729"/>
    <mergeCell ref="E7728:E7729"/>
    <mergeCell ref="F7728:G7729"/>
    <mergeCell ref="H7728:I7728"/>
    <mergeCell ref="H7729:I7729"/>
    <mergeCell ref="F7730:G7731"/>
    <mergeCell ref="H7730:I7731"/>
    <mergeCell ref="J7730:J7731"/>
    <mergeCell ref="K7730:K7731"/>
    <mergeCell ref="L7730:L7731"/>
    <mergeCell ref="A7702:A7706"/>
    <mergeCell ref="F7702:G7702"/>
    <mergeCell ref="H7702:L7702"/>
    <mergeCell ref="B7703:B7704"/>
    <mergeCell ref="C7703:C7704"/>
    <mergeCell ref="D7703:D7704"/>
    <mergeCell ref="E7703:E7704"/>
    <mergeCell ref="F7703:G7704"/>
    <mergeCell ref="H7703:I7703"/>
    <mergeCell ref="H7704:I7704"/>
    <mergeCell ref="F7705:G7706"/>
    <mergeCell ref="H7705:I7706"/>
    <mergeCell ref="J7705:J7706"/>
    <mergeCell ref="K7705:K7706"/>
    <mergeCell ref="L7705:L7706"/>
    <mergeCell ref="A7707:A7711"/>
    <mergeCell ref="F7707:G7707"/>
    <mergeCell ref="H7707:L7707"/>
    <mergeCell ref="B7708:B7709"/>
    <mergeCell ref="C7708:C7709"/>
    <mergeCell ref="D7708:D7709"/>
    <mergeCell ref="E7708:E7709"/>
    <mergeCell ref="F7708:G7709"/>
    <mergeCell ref="H7708:I7708"/>
    <mergeCell ref="H7709:I7709"/>
    <mergeCell ref="F7710:G7711"/>
    <mergeCell ref="H7710:I7711"/>
    <mergeCell ref="J7710:J7711"/>
    <mergeCell ref="K7710:K7711"/>
    <mergeCell ref="L7710:L7711"/>
    <mergeCell ref="A7712:A7716"/>
    <mergeCell ref="F7712:G7712"/>
    <mergeCell ref="H7712:L7712"/>
    <mergeCell ref="B7713:B7714"/>
    <mergeCell ref="C7713:C7714"/>
    <mergeCell ref="D7713:D7714"/>
    <mergeCell ref="E7713:E7714"/>
    <mergeCell ref="F7713:G7714"/>
    <mergeCell ref="H7713:I7713"/>
    <mergeCell ref="H7714:I7714"/>
    <mergeCell ref="F7715:G7716"/>
    <mergeCell ref="H7715:I7716"/>
    <mergeCell ref="J7715:J7716"/>
    <mergeCell ref="K7715:K7716"/>
    <mergeCell ref="L7715:L7716"/>
    <mergeCell ref="A7691:A7695"/>
    <mergeCell ref="F7691:G7691"/>
    <mergeCell ref="H7691:L7691"/>
    <mergeCell ref="B7692:B7693"/>
    <mergeCell ref="C7692:C7693"/>
    <mergeCell ref="D7692:D7693"/>
    <mergeCell ref="E7692:E7693"/>
    <mergeCell ref="F7692:G7693"/>
    <mergeCell ref="H7692:I7692"/>
    <mergeCell ref="H7693:I7693"/>
    <mergeCell ref="F7694:G7695"/>
    <mergeCell ref="H7694:I7695"/>
    <mergeCell ref="J7694:J7695"/>
    <mergeCell ref="K7694:K7695"/>
    <mergeCell ref="L7694:L7695"/>
    <mergeCell ref="A7696:A7701"/>
    <mergeCell ref="F7696:G7696"/>
    <mergeCell ref="H7696:L7696"/>
    <mergeCell ref="B7697:B7699"/>
    <mergeCell ref="C7697:C7699"/>
    <mergeCell ref="D7697:D7699"/>
    <mergeCell ref="E7697:E7699"/>
    <mergeCell ref="F7697:G7699"/>
    <mergeCell ref="H7697:I7697"/>
    <mergeCell ref="H7698:I7699"/>
    <mergeCell ref="J7698:J7699"/>
    <mergeCell ref="K7698:K7699"/>
    <mergeCell ref="L7698:L7699"/>
    <mergeCell ref="F7700:G7701"/>
    <mergeCell ref="H7700:I7701"/>
    <mergeCell ref="J7700:J7701"/>
    <mergeCell ref="K7700:K7701"/>
    <mergeCell ref="L7700:L7701"/>
    <mergeCell ref="A7680:A7684"/>
    <mergeCell ref="F7680:G7680"/>
    <mergeCell ref="H7680:L7680"/>
    <mergeCell ref="B7681:B7682"/>
    <mergeCell ref="C7681:C7682"/>
    <mergeCell ref="D7681:D7682"/>
    <mergeCell ref="E7681:E7682"/>
    <mergeCell ref="F7681:G7682"/>
    <mergeCell ref="H7681:I7681"/>
    <mergeCell ref="H7682:I7682"/>
    <mergeCell ref="F7683:G7684"/>
    <mergeCell ref="H7683:I7684"/>
    <mergeCell ref="J7683:J7684"/>
    <mergeCell ref="K7683:K7684"/>
    <mergeCell ref="L7683:L7684"/>
    <mergeCell ref="A7685:A7690"/>
    <mergeCell ref="F7685:G7685"/>
    <mergeCell ref="H7685:L7685"/>
    <mergeCell ref="B7686:B7688"/>
    <mergeCell ref="C7686:C7688"/>
    <mergeCell ref="D7686:D7688"/>
    <mergeCell ref="E7686:E7688"/>
    <mergeCell ref="F7686:G7688"/>
    <mergeCell ref="H7686:I7686"/>
    <mergeCell ref="H7687:I7688"/>
    <mergeCell ref="J7687:J7688"/>
    <mergeCell ref="K7687:K7688"/>
    <mergeCell ref="L7687:L7688"/>
    <mergeCell ref="F7689:G7690"/>
    <mergeCell ref="H7689:I7690"/>
    <mergeCell ref="J7689:J7690"/>
    <mergeCell ref="K7689:K7690"/>
    <mergeCell ref="L7689:L7690"/>
    <mergeCell ref="A7668:A7674"/>
    <mergeCell ref="F7668:G7668"/>
    <mergeCell ref="H7668:L7668"/>
    <mergeCell ref="B7669:B7672"/>
    <mergeCell ref="C7669:C7672"/>
    <mergeCell ref="D7669:D7672"/>
    <mergeCell ref="E7669:E7672"/>
    <mergeCell ref="F7669:G7672"/>
    <mergeCell ref="H7669:I7669"/>
    <mergeCell ref="H7670:I7672"/>
    <mergeCell ref="J7670:J7672"/>
    <mergeCell ref="K7670:K7672"/>
    <mergeCell ref="L7670:L7672"/>
    <mergeCell ref="F7673:G7674"/>
    <mergeCell ref="H7673:I7674"/>
    <mergeCell ref="J7673:J7674"/>
    <mergeCell ref="K7673:K7674"/>
    <mergeCell ref="L7673:L7674"/>
    <mergeCell ref="A7675:A7679"/>
    <mergeCell ref="F7675:G7675"/>
    <mergeCell ref="H7675:L7675"/>
    <mergeCell ref="B7676:B7677"/>
    <mergeCell ref="C7676:C7677"/>
    <mergeCell ref="D7676:D7677"/>
    <mergeCell ref="E7676:E7677"/>
    <mergeCell ref="F7676:G7677"/>
    <mergeCell ref="H7676:I7676"/>
    <mergeCell ref="H7677:I7677"/>
    <mergeCell ref="F7678:G7679"/>
    <mergeCell ref="H7678:I7679"/>
    <mergeCell ref="J7678:J7679"/>
    <mergeCell ref="K7678:K7679"/>
    <mergeCell ref="L7678:L7679"/>
    <mergeCell ref="A7653:A7657"/>
    <mergeCell ref="F7653:G7653"/>
    <mergeCell ref="H7653:L7653"/>
    <mergeCell ref="B7654:B7655"/>
    <mergeCell ref="C7654:C7655"/>
    <mergeCell ref="D7654:D7655"/>
    <mergeCell ref="E7654:E7655"/>
    <mergeCell ref="F7654:G7655"/>
    <mergeCell ref="H7654:I7654"/>
    <mergeCell ref="H7655:I7655"/>
    <mergeCell ref="F7656:G7657"/>
    <mergeCell ref="H7656:I7657"/>
    <mergeCell ref="J7656:J7657"/>
    <mergeCell ref="K7656:K7657"/>
    <mergeCell ref="L7656:L7657"/>
    <mergeCell ref="A7658:A7662"/>
    <mergeCell ref="F7658:G7658"/>
    <mergeCell ref="H7658:L7658"/>
    <mergeCell ref="B7659:B7660"/>
    <mergeCell ref="C7659:C7660"/>
    <mergeCell ref="D7659:D7660"/>
    <mergeCell ref="E7659:E7660"/>
    <mergeCell ref="F7659:G7660"/>
    <mergeCell ref="H7659:I7659"/>
    <mergeCell ref="H7660:I7660"/>
    <mergeCell ref="F7661:G7662"/>
    <mergeCell ref="H7661:I7662"/>
    <mergeCell ref="J7661:J7662"/>
    <mergeCell ref="K7661:K7662"/>
    <mergeCell ref="L7661:L7662"/>
    <mergeCell ref="A7663:A7667"/>
    <mergeCell ref="F7663:G7663"/>
    <mergeCell ref="H7663:L7663"/>
    <mergeCell ref="B7664:B7665"/>
    <mergeCell ref="C7664:C7665"/>
    <mergeCell ref="D7664:D7665"/>
    <mergeCell ref="E7664:E7665"/>
    <mergeCell ref="F7664:G7665"/>
    <mergeCell ref="H7664:I7664"/>
    <mergeCell ref="H7665:I7665"/>
    <mergeCell ref="F7666:G7667"/>
    <mergeCell ref="H7666:I7667"/>
    <mergeCell ref="J7666:J7667"/>
    <mergeCell ref="K7666:K7667"/>
    <mergeCell ref="L7666:L7667"/>
    <mergeCell ref="A7642:A7646"/>
    <mergeCell ref="F7642:G7642"/>
    <mergeCell ref="H7642:L7642"/>
    <mergeCell ref="B7643:B7644"/>
    <mergeCell ref="C7643:C7644"/>
    <mergeCell ref="D7643:D7644"/>
    <mergeCell ref="E7643:E7644"/>
    <mergeCell ref="F7643:G7644"/>
    <mergeCell ref="H7643:I7643"/>
    <mergeCell ref="H7644:I7644"/>
    <mergeCell ref="F7645:G7646"/>
    <mergeCell ref="H7645:I7646"/>
    <mergeCell ref="J7645:J7646"/>
    <mergeCell ref="K7645:K7646"/>
    <mergeCell ref="L7645:L7646"/>
    <mergeCell ref="A7647:A7652"/>
    <mergeCell ref="F7647:G7647"/>
    <mergeCell ref="H7647:L7647"/>
    <mergeCell ref="B7648:B7650"/>
    <mergeCell ref="C7648:C7650"/>
    <mergeCell ref="D7648:D7650"/>
    <mergeCell ref="E7648:E7650"/>
    <mergeCell ref="F7648:G7650"/>
    <mergeCell ref="H7648:I7648"/>
    <mergeCell ref="H7649:I7650"/>
    <mergeCell ref="J7649:J7650"/>
    <mergeCell ref="K7649:K7650"/>
    <mergeCell ref="L7649:L7650"/>
    <mergeCell ref="F7651:G7652"/>
    <mergeCell ref="H7651:I7652"/>
    <mergeCell ref="J7651:J7652"/>
    <mergeCell ref="K7651:K7652"/>
    <mergeCell ref="L7651:L7652"/>
    <mergeCell ref="A7627:A7631"/>
    <mergeCell ref="F7627:G7627"/>
    <mergeCell ref="H7627:L7627"/>
    <mergeCell ref="B7628:B7629"/>
    <mergeCell ref="C7628:C7629"/>
    <mergeCell ref="D7628:D7629"/>
    <mergeCell ref="E7628:E7629"/>
    <mergeCell ref="F7628:G7629"/>
    <mergeCell ref="H7628:I7628"/>
    <mergeCell ref="H7629:I7629"/>
    <mergeCell ref="F7630:G7631"/>
    <mergeCell ref="H7630:I7631"/>
    <mergeCell ref="J7630:J7631"/>
    <mergeCell ref="K7630:K7631"/>
    <mergeCell ref="L7630:L7631"/>
    <mergeCell ref="A7632:A7636"/>
    <mergeCell ref="F7632:G7632"/>
    <mergeCell ref="H7632:L7632"/>
    <mergeCell ref="B7633:B7634"/>
    <mergeCell ref="C7633:C7634"/>
    <mergeCell ref="D7633:D7634"/>
    <mergeCell ref="E7633:E7634"/>
    <mergeCell ref="F7633:G7634"/>
    <mergeCell ref="H7633:I7633"/>
    <mergeCell ref="H7634:I7634"/>
    <mergeCell ref="F7635:G7636"/>
    <mergeCell ref="H7635:I7636"/>
    <mergeCell ref="J7635:J7636"/>
    <mergeCell ref="K7635:K7636"/>
    <mergeCell ref="L7635:L7636"/>
    <mergeCell ref="A7637:A7641"/>
    <mergeCell ref="F7637:G7637"/>
    <mergeCell ref="H7637:L7637"/>
    <mergeCell ref="B7638:B7639"/>
    <mergeCell ref="C7638:C7639"/>
    <mergeCell ref="D7638:D7639"/>
    <mergeCell ref="E7638:E7639"/>
    <mergeCell ref="F7638:G7639"/>
    <mergeCell ref="H7638:I7638"/>
    <mergeCell ref="H7639:I7639"/>
    <mergeCell ref="F7640:G7641"/>
    <mergeCell ref="H7640:I7641"/>
    <mergeCell ref="J7640:J7641"/>
    <mergeCell ref="K7640:K7641"/>
    <mergeCell ref="L7640:L7641"/>
    <mergeCell ref="A7612:A7616"/>
    <mergeCell ref="F7612:G7612"/>
    <mergeCell ref="H7612:L7612"/>
    <mergeCell ref="B7613:B7614"/>
    <mergeCell ref="C7613:C7614"/>
    <mergeCell ref="D7613:D7614"/>
    <mergeCell ref="E7613:E7614"/>
    <mergeCell ref="F7613:G7614"/>
    <mergeCell ref="H7613:I7613"/>
    <mergeCell ref="H7614:I7614"/>
    <mergeCell ref="F7615:G7616"/>
    <mergeCell ref="H7615:I7616"/>
    <mergeCell ref="J7615:J7616"/>
    <mergeCell ref="K7615:K7616"/>
    <mergeCell ref="L7615:L7616"/>
    <mergeCell ref="A7617:A7621"/>
    <mergeCell ref="F7617:G7617"/>
    <mergeCell ref="H7617:L7617"/>
    <mergeCell ref="B7618:B7619"/>
    <mergeCell ref="C7618:C7619"/>
    <mergeCell ref="D7618:D7619"/>
    <mergeCell ref="E7618:E7619"/>
    <mergeCell ref="F7618:G7619"/>
    <mergeCell ref="H7618:I7618"/>
    <mergeCell ref="H7619:I7619"/>
    <mergeCell ref="F7620:G7621"/>
    <mergeCell ref="H7620:I7621"/>
    <mergeCell ref="J7620:J7621"/>
    <mergeCell ref="K7620:K7621"/>
    <mergeCell ref="L7620:L7621"/>
    <mergeCell ref="A7622:A7626"/>
    <mergeCell ref="F7622:G7622"/>
    <mergeCell ref="H7622:L7622"/>
    <mergeCell ref="B7623:B7624"/>
    <mergeCell ref="C7623:C7624"/>
    <mergeCell ref="D7623:D7624"/>
    <mergeCell ref="E7623:E7624"/>
    <mergeCell ref="F7623:G7624"/>
    <mergeCell ref="H7623:I7623"/>
    <mergeCell ref="H7624:I7624"/>
    <mergeCell ref="F7625:G7626"/>
    <mergeCell ref="H7625:I7626"/>
    <mergeCell ref="J7625:J7626"/>
    <mergeCell ref="K7625:K7626"/>
    <mergeCell ref="L7625:L7626"/>
    <mergeCell ref="A7601:A7605"/>
    <mergeCell ref="F7601:G7601"/>
    <mergeCell ref="H7601:L7601"/>
    <mergeCell ref="B7602:B7603"/>
    <mergeCell ref="C7602:C7603"/>
    <mergeCell ref="D7602:D7603"/>
    <mergeCell ref="E7602:E7603"/>
    <mergeCell ref="F7602:G7603"/>
    <mergeCell ref="H7602:I7602"/>
    <mergeCell ref="H7603:I7603"/>
    <mergeCell ref="F7604:G7605"/>
    <mergeCell ref="H7604:I7605"/>
    <mergeCell ref="J7604:J7605"/>
    <mergeCell ref="K7604:K7605"/>
    <mergeCell ref="L7604:L7605"/>
    <mergeCell ref="A7606:A7611"/>
    <mergeCell ref="F7606:G7606"/>
    <mergeCell ref="H7606:L7606"/>
    <mergeCell ref="B7607:B7609"/>
    <mergeCell ref="C7607:C7609"/>
    <mergeCell ref="D7607:D7609"/>
    <mergeCell ref="E7607:E7609"/>
    <mergeCell ref="F7607:G7609"/>
    <mergeCell ref="H7607:I7607"/>
    <mergeCell ref="H7608:I7609"/>
    <mergeCell ref="J7608:J7609"/>
    <mergeCell ref="K7608:K7609"/>
    <mergeCell ref="L7608:L7609"/>
    <mergeCell ref="F7610:G7611"/>
    <mergeCell ref="H7610:I7611"/>
    <mergeCell ref="J7610:J7611"/>
    <mergeCell ref="K7610:K7611"/>
    <mergeCell ref="L7610:L7611"/>
    <mergeCell ref="A7585:A7589"/>
    <mergeCell ref="F7585:G7585"/>
    <mergeCell ref="H7585:L7585"/>
    <mergeCell ref="B7586:B7587"/>
    <mergeCell ref="C7586:C7587"/>
    <mergeCell ref="D7586:D7587"/>
    <mergeCell ref="E7586:E7587"/>
    <mergeCell ref="F7586:G7587"/>
    <mergeCell ref="H7586:I7586"/>
    <mergeCell ref="H7587:I7587"/>
    <mergeCell ref="F7588:G7589"/>
    <mergeCell ref="H7588:I7589"/>
    <mergeCell ref="J7588:J7589"/>
    <mergeCell ref="K7588:K7589"/>
    <mergeCell ref="L7588:L7589"/>
    <mergeCell ref="A7590:A7594"/>
    <mergeCell ref="F7590:G7590"/>
    <mergeCell ref="H7590:L7590"/>
    <mergeCell ref="B7591:B7592"/>
    <mergeCell ref="C7591:C7592"/>
    <mergeCell ref="D7591:D7592"/>
    <mergeCell ref="E7591:E7592"/>
    <mergeCell ref="F7591:G7592"/>
    <mergeCell ref="H7591:I7591"/>
    <mergeCell ref="H7592:I7592"/>
    <mergeCell ref="F7593:G7594"/>
    <mergeCell ref="H7593:I7594"/>
    <mergeCell ref="J7593:J7594"/>
    <mergeCell ref="K7593:K7594"/>
    <mergeCell ref="L7593:L7594"/>
    <mergeCell ref="A7595:A7600"/>
    <mergeCell ref="F7595:G7595"/>
    <mergeCell ref="H7595:L7595"/>
    <mergeCell ref="B7596:B7598"/>
    <mergeCell ref="C7596:C7598"/>
    <mergeCell ref="D7596:D7598"/>
    <mergeCell ref="E7596:E7598"/>
    <mergeCell ref="F7596:G7598"/>
    <mergeCell ref="H7596:I7596"/>
    <mergeCell ref="H7597:I7598"/>
    <mergeCell ref="J7597:J7598"/>
    <mergeCell ref="K7597:K7598"/>
    <mergeCell ref="L7597:L7598"/>
    <mergeCell ref="F7599:G7600"/>
    <mergeCell ref="H7599:I7600"/>
    <mergeCell ref="J7599:J7600"/>
    <mergeCell ref="K7599:K7600"/>
    <mergeCell ref="L7599:L7600"/>
    <mergeCell ref="A7570:A7574"/>
    <mergeCell ref="F7570:G7570"/>
    <mergeCell ref="H7570:L7570"/>
    <mergeCell ref="B7571:B7572"/>
    <mergeCell ref="C7571:C7572"/>
    <mergeCell ref="D7571:D7572"/>
    <mergeCell ref="E7571:E7572"/>
    <mergeCell ref="F7571:G7572"/>
    <mergeCell ref="H7571:I7571"/>
    <mergeCell ref="H7572:I7572"/>
    <mergeCell ref="F7573:G7574"/>
    <mergeCell ref="H7573:I7574"/>
    <mergeCell ref="J7573:J7574"/>
    <mergeCell ref="K7573:K7574"/>
    <mergeCell ref="L7573:L7574"/>
    <mergeCell ref="A7575:A7579"/>
    <mergeCell ref="F7575:G7575"/>
    <mergeCell ref="H7575:L7575"/>
    <mergeCell ref="B7576:B7577"/>
    <mergeCell ref="C7576:C7577"/>
    <mergeCell ref="D7576:D7577"/>
    <mergeCell ref="E7576:E7577"/>
    <mergeCell ref="F7576:G7577"/>
    <mergeCell ref="H7576:I7576"/>
    <mergeCell ref="H7577:I7577"/>
    <mergeCell ref="F7578:G7579"/>
    <mergeCell ref="H7578:I7579"/>
    <mergeCell ref="J7578:J7579"/>
    <mergeCell ref="K7578:K7579"/>
    <mergeCell ref="L7578:L7579"/>
    <mergeCell ref="A7580:A7584"/>
    <mergeCell ref="F7580:G7580"/>
    <mergeCell ref="H7580:L7580"/>
    <mergeCell ref="B7581:B7582"/>
    <mergeCell ref="C7581:C7582"/>
    <mergeCell ref="D7581:D7582"/>
    <mergeCell ref="E7581:E7582"/>
    <mergeCell ref="F7581:G7582"/>
    <mergeCell ref="H7581:I7581"/>
    <mergeCell ref="H7582:I7582"/>
    <mergeCell ref="F7583:G7584"/>
    <mergeCell ref="H7583:I7584"/>
    <mergeCell ref="J7583:J7584"/>
    <mergeCell ref="K7583:K7584"/>
    <mergeCell ref="L7583:L7584"/>
    <mergeCell ref="A7555:A7559"/>
    <mergeCell ref="F7555:G7555"/>
    <mergeCell ref="H7555:L7555"/>
    <mergeCell ref="B7556:B7557"/>
    <mergeCell ref="C7556:C7557"/>
    <mergeCell ref="D7556:D7557"/>
    <mergeCell ref="E7556:E7557"/>
    <mergeCell ref="F7556:G7557"/>
    <mergeCell ref="H7556:I7556"/>
    <mergeCell ref="H7557:I7557"/>
    <mergeCell ref="F7558:G7559"/>
    <mergeCell ref="H7558:I7559"/>
    <mergeCell ref="J7558:J7559"/>
    <mergeCell ref="K7558:K7559"/>
    <mergeCell ref="L7558:L7559"/>
    <mergeCell ref="A7560:A7564"/>
    <mergeCell ref="F7560:G7560"/>
    <mergeCell ref="H7560:L7560"/>
    <mergeCell ref="B7561:B7562"/>
    <mergeCell ref="C7561:C7562"/>
    <mergeCell ref="D7561:D7562"/>
    <mergeCell ref="E7561:E7562"/>
    <mergeCell ref="F7561:G7562"/>
    <mergeCell ref="H7561:I7561"/>
    <mergeCell ref="H7562:I7562"/>
    <mergeCell ref="F7563:G7564"/>
    <mergeCell ref="H7563:I7564"/>
    <mergeCell ref="J7563:J7564"/>
    <mergeCell ref="K7563:K7564"/>
    <mergeCell ref="L7563:L7564"/>
    <mergeCell ref="A7565:A7569"/>
    <mergeCell ref="F7565:G7565"/>
    <mergeCell ref="H7565:L7565"/>
    <mergeCell ref="B7566:B7567"/>
    <mergeCell ref="C7566:C7567"/>
    <mergeCell ref="D7566:D7567"/>
    <mergeCell ref="E7566:E7567"/>
    <mergeCell ref="F7566:G7567"/>
    <mergeCell ref="H7566:I7566"/>
    <mergeCell ref="H7567:I7567"/>
    <mergeCell ref="F7568:G7569"/>
    <mergeCell ref="H7568:I7569"/>
    <mergeCell ref="J7568:J7569"/>
    <mergeCell ref="K7568:K7569"/>
    <mergeCell ref="L7568:L7569"/>
    <mergeCell ref="A7544:A7548"/>
    <mergeCell ref="F7544:G7544"/>
    <mergeCell ref="H7544:L7544"/>
    <mergeCell ref="B7545:B7546"/>
    <mergeCell ref="C7545:C7546"/>
    <mergeCell ref="D7545:D7546"/>
    <mergeCell ref="E7545:E7546"/>
    <mergeCell ref="F7545:G7546"/>
    <mergeCell ref="H7545:I7545"/>
    <mergeCell ref="H7546:I7546"/>
    <mergeCell ref="F7547:G7548"/>
    <mergeCell ref="H7547:I7548"/>
    <mergeCell ref="J7547:J7548"/>
    <mergeCell ref="K7547:K7548"/>
    <mergeCell ref="L7547:L7548"/>
    <mergeCell ref="A7549:A7554"/>
    <mergeCell ref="F7549:G7549"/>
    <mergeCell ref="H7549:L7549"/>
    <mergeCell ref="B7550:B7552"/>
    <mergeCell ref="C7550:C7552"/>
    <mergeCell ref="D7550:D7552"/>
    <mergeCell ref="E7550:E7552"/>
    <mergeCell ref="F7550:G7552"/>
    <mergeCell ref="H7550:I7550"/>
    <mergeCell ref="H7551:I7552"/>
    <mergeCell ref="J7551:J7552"/>
    <mergeCell ref="K7551:K7552"/>
    <mergeCell ref="L7551:L7552"/>
    <mergeCell ref="F7553:G7554"/>
    <mergeCell ref="H7553:I7554"/>
    <mergeCell ref="J7553:J7554"/>
    <mergeCell ref="K7553:K7554"/>
    <mergeCell ref="L7553:L7554"/>
    <mergeCell ref="A7529:A7533"/>
    <mergeCell ref="F7529:G7529"/>
    <mergeCell ref="H7529:L7529"/>
    <mergeCell ref="B7530:B7531"/>
    <mergeCell ref="C7530:C7531"/>
    <mergeCell ref="D7530:D7531"/>
    <mergeCell ref="E7530:E7531"/>
    <mergeCell ref="F7530:G7531"/>
    <mergeCell ref="H7530:I7530"/>
    <mergeCell ref="H7531:I7531"/>
    <mergeCell ref="F7532:G7533"/>
    <mergeCell ref="H7532:I7533"/>
    <mergeCell ref="J7532:J7533"/>
    <mergeCell ref="K7532:K7533"/>
    <mergeCell ref="L7532:L7533"/>
    <mergeCell ref="A7534:A7538"/>
    <mergeCell ref="F7534:G7534"/>
    <mergeCell ref="H7534:L7534"/>
    <mergeCell ref="B7535:B7536"/>
    <mergeCell ref="C7535:C7536"/>
    <mergeCell ref="D7535:D7536"/>
    <mergeCell ref="E7535:E7536"/>
    <mergeCell ref="F7535:G7536"/>
    <mergeCell ref="H7535:I7535"/>
    <mergeCell ref="H7536:I7536"/>
    <mergeCell ref="F7537:G7538"/>
    <mergeCell ref="H7537:I7538"/>
    <mergeCell ref="J7537:J7538"/>
    <mergeCell ref="K7537:K7538"/>
    <mergeCell ref="L7537:L7538"/>
    <mergeCell ref="A7539:A7543"/>
    <mergeCell ref="F7539:G7539"/>
    <mergeCell ref="H7539:L7539"/>
    <mergeCell ref="B7540:B7541"/>
    <mergeCell ref="C7540:C7541"/>
    <mergeCell ref="D7540:D7541"/>
    <mergeCell ref="E7540:E7541"/>
    <mergeCell ref="F7540:G7541"/>
    <mergeCell ref="H7540:I7540"/>
    <mergeCell ref="H7541:I7541"/>
    <mergeCell ref="F7542:G7543"/>
    <mergeCell ref="H7542:I7543"/>
    <mergeCell ref="J7542:J7543"/>
    <mergeCell ref="K7542:K7543"/>
    <mergeCell ref="L7542:L7543"/>
    <mergeCell ref="A7514:A7518"/>
    <mergeCell ref="F7514:G7514"/>
    <mergeCell ref="H7514:L7514"/>
    <mergeCell ref="B7515:B7516"/>
    <mergeCell ref="C7515:C7516"/>
    <mergeCell ref="D7515:D7516"/>
    <mergeCell ref="E7515:E7516"/>
    <mergeCell ref="F7515:G7516"/>
    <mergeCell ref="H7515:I7515"/>
    <mergeCell ref="H7516:I7516"/>
    <mergeCell ref="F7517:G7518"/>
    <mergeCell ref="H7517:I7518"/>
    <mergeCell ref="J7517:J7518"/>
    <mergeCell ref="K7517:K7518"/>
    <mergeCell ref="L7517:L7518"/>
    <mergeCell ref="A7519:A7523"/>
    <mergeCell ref="F7519:G7519"/>
    <mergeCell ref="H7519:L7519"/>
    <mergeCell ref="B7520:B7521"/>
    <mergeCell ref="C7520:C7521"/>
    <mergeCell ref="D7520:D7521"/>
    <mergeCell ref="E7520:E7521"/>
    <mergeCell ref="F7520:G7521"/>
    <mergeCell ref="H7520:I7520"/>
    <mergeCell ref="H7521:I7521"/>
    <mergeCell ref="F7522:G7523"/>
    <mergeCell ref="H7522:I7523"/>
    <mergeCell ref="J7522:J7523"/>
    <mergeCell ref="K7522:K7523"/>
    <mergeCell ref="L7522:L7523"/>
    <mergeCell ref="A7524:A7528"/>
    <mergeCell ref="F7524:G7524"/>
    <mergeCell ref="H7524:L7524"/>
    <mergeCell ref="B7525:B7526"/>
    <mergeCell ref="C7525:C7526"/>
    <mergeCell ref="D7525:D7526"/>
    <mergeCell ref="E7525:E7526"/>
    <mergeCell ref="F7525:G7526"/>
    <mergeCell ref="H7525:I7525"/>
    <mergeCell ref="H7526:I7526"/>
    <mergeCell ref="F7527:G7528"/>
    <mergeCell ref="H7527:I7528"/>
    <mergeCell ref="J7527:J7528"/>
    <mergeCell ref="K7527:K7528"/>
    <mergeCell ref="L7527:L7528"/>
    <mergeCell ref="A7503:A7507"/>
    <mergeCell ref="F7503:G7503"/>
    <mergeCell ref="H7503:L7503"/>
    <mergeCell ref="B7504:B7505"/>
    <mergeCell ref="C7504:C7505"/>
    <mergeCell ref="D7504:D7505"/>
    <mergeCell ref="E7504:E7505"/>
    <mergeCell ref="F7504:G7505"/>
    <mergeCell ref="H7504:I7504"/>
    <mergeCell ref="H7505:I7505"/>
    <mergeCell ref="F7506:G7507"/>
    <mergeCell ref="H7506:I7507"/>
    <mergeCell ref="J7506:J7507"/>
    <mergeCell ref="K7506:K7507"/>
    <mergeCell ref="L7506:L7507"/>
    <mergeCell ref="A7508:A7513"/>
    <mergeCell ref="F7508:G7508"/>
    <mergeCell ref="H7508:L7508"/>
    <mergeCell ref="B7509:B7511"/>
    <mergeCell ref="C7509:C7511"/>
    <mergeCell ref="D7509:D7511"/>
    <mergeCell ref="E7509:E7511"/>
    <mergeCell ref="F7509:G7511"/>
    <mergeCell ref="H7509:I7509"/>
    <mergeCell ref="H7510:I7511"/>
    <mergeCell ref="J7510:J7511"/>
    <mergeCell ref="K7510:K7511"/>
    <mergeCell ref="L7510:L7511"/>
    <mergeCell ref="F7512:G7513"/>
    <mergeCell ref="H7512:I7513"/>
    <mergeCell ref="J7512:J7513"/>
    <mergeCell ref="K7512:K7513"/>
    <mergeCell ref="L7512:L7513"/>
    <mergeCell ref="A7491:A7496"/>
    <mergeCell ref="F7491:G7491"/>
    <mergeCell ref="H7491:L7491"/>
    <mergeCell ref="B7492:B7494"/>
    <mergeCell ref="C7492:C7494"/>
    <mergeCell ref="D7492:D7494"/>
    <mergeCell ref="E7492:E7494"/>
    <mergeCell ref="F7492:G7494"/>
    <mergeCell ref="H7492:I7492"/>
    <mergeCell ref="H7493:I7494"/>
    <mergeCell ref="J7493:J7494"/>
    <mergeCell ref="K7493:K7494"/>
    <mergeCell ref="L7493:L7494"/>
    <mergeCell ref="F7495:G7496"/>
    <mergeCell ref="H7495:I7496"/>
    <mergeCell ref="J7495:J7496"/>
    <mergeCell ref="K7495:K7496"/>
    <mergeCell ref="L7495:L7496"/>
    <mergeCell ref="A7497:A7502"/>
    <mergeCell ref="F7497:G7497"/>
    <mergeCell ref="H7497:L7497"/>
    <mergeCell ref="B7498:B7500"/>
    <mergeCell ref="C7498:C7500"/>
    <mergeCell ref="D7498:D7500"/>
    <mergeCell ref="E7498:E7500"/>
    <mergeCell ref="F7498:G7500"/>
    <mergeCell ref="H7498:I7498"/>
    <mergeCell ref="H7499:I7500"/>
    <mergeCell ref="J7499:J7500"/>
    <mergeCell ref="K7499:K7500"/>
    <mergeCell ref="L7499:L7500"/>
    <mergeCell ref="F7501:G7502"/>
    <mergeCell ref="H7501:I7502"/>
    <mergeCell ref="J7501:J7502"/>
    <mergeCell ref="K7501:K7502"/>
    <mergeCell ref="L7501:L7502"/>
    <mergeCell ref="A7476:A7480"/>
    <mergeCell ref="F7476:G7476"/>
    <mergeCell ref="H7476:L7476"/>
    <mergeCell ref="B7477:B7478"/>
    <mergeCell ref="C7477:C7478"/>
    <mergeCell ref="D7477:D7478"/>
    <mergeCell ref="E7477:E7478"/>
    <mergeCell ref="F7477:G7478"/>
    <mergeCell ref="H7477:I7477"/>
    <mergeCell ref="H7478:I7478"/>
    <mergeCell ref="F7479:G7480"/>
    <mergeCell ref="H7479:I7480"/>
    <mergeCell ref="J7479:J7480"/>
    <mergeCell ref="K7479:K7480"/>
    <mergeCell ref="L7479:L7480"/>
    <mergeCell ref="A7481:A7485"/>
    <mergeCell ref="F7481:G7481"/>
    <mergeCell ref="H7481:L7481"/>
    <mergeCell ref="B7482:B7483"/>
    <mergeCell ref="C7482:C7483"/>
    <mergeCell ref="D7482:D7483"/>
    <mergeCell ref="E7482:E7483"/>
    <mergeCell ref="F7482:G7483"/>
    <mergeCell ref="H7482:I7482"/>
    <mergeCell ref="H7483:I7483"/>
    <mergeCell ref="F7484:G7485"/>
    <mergeCell ref="H7484:I7485"/>
    <mergeCell ref="J7484:J7485"/>
    <mergeCell ref="K7484:K7485"/>
    <mergeCell ref="L7484:L7485"/>
    <mergeCell ref="A7486:A7490"/>
    <mergeCell ref="F7486:G7486"/>
    <mergeCell ref="H7486:L7486"/>
    <mergeCell ref="B7487:B7488"/>
    <mergeCell ref="C7487:C7488"/>
    <mergeCell ref="D7487:D7488"/>
    <mergeCell ref="E7487:E7488"/>
    <mergeCell ref="F7487:G7488"/>
    <mergeCell ref="H7487:I7487"/>
    <mergeCell ref="H7488:I7488"/>
    <mergeCell ref="F7489:G7490"/>
    <mergeCell ref="H7489:I7490"/>
    <mergeCell ref="J7489:J7490"/>
    <mergeCell ref="K7489:K7490"/>
    <mergeCell ref="L7489:L7490"/>
    <mergeCell ref="A7465:A7469"/>
    <mergeCell ref="F7465:G7465"/>
    <mergeCell ref="H7465:L7465"/>
    <mergeCell ref="B7466:B7467"/>
    <mergeCell ref="C7466:C7467"/>
    <mergeCell ref="D7466:D7467"/>
    <mergeCell ref="E7466:E7467"/>
    <mergeCell ref="F7466:G7467"/>
    <mergeCell ref="H7466:I7466"/>
    <mergeCell ref="H7467:I7467"/>
    <mergeCell ref="F7468:G7469"/>
    <mergeCell ref="H7468:I7469"/>
    <mergeCell ref="J7468:J7469"/>
    <mergeCell ref="K7468:K7469"/>
    <mergeCell ref="L7468:L7469"/>
    <mergeCell ref="A7470:A7475"/>
    <mergeCell ref="F7470:G7470"/>
    <mergeCell ref="H7470:L7470"/>
    <mergeCell ref="B7471:B7473"/>
    <mergeCell ref="C7471:C7473"/>
    <mergeCell ref="D7471:D7473"/>
    <mergeCell ref="E7471:E7473"/>
    <mergeCell ref="F7471:G7473"/>
    <mergeCell ref="H7471:I7471"/>
    <mergeCell ref="H7472:I7473"/>
    <mergeCell ref="J7472:J7473"/>
    <mergeCell ref="K7472:K7473"/>
    <mergeCell ref="L7472:L7473"/>
    <mergeCell ref="F7474:G7475"/>
    <mergeCell ref="H7474:I7475"/>
    <mergeCell ref="J7474:J7475"/>
    <mergeCell ref="K7474:K7475"/>
    <mergeCell ref="L7474:L7475"/>
    <mergeCell ref="A7454:A7458"/>
    <mergeCell ref="F7454:G7454"/>
    <mergeCell ref="H7454:L7454"/>
    <mergeCell ref="B7455:B7456"/>
    <mergeCell ref="C7455:C7456"/>
    <mergeCell ref="D7455:D7456"/>
    <mergeCell ref="E7455:E7456"/>
    <mergeCell ref="F7455:G7456"/>
    <mergeCell ref="H7455:I7455"/>
    <mergeCell ref="H7456:I7456"/>
    <mergeCell ref="F7457:G7458"/>
    <mergeCell ref="H7457:I7458"/>
    <mergeCell ref="J7457:J7458"/>
    <mergeCell ref="K7457:K7458"/>
    <mergeCell ref="L7457:L7458"/>
    <mergeCell ref="A7459:A7464"/>
    <mergeCell ref="F7459:G7459"/>
    <mergeCell ref="H7459:L7459"/>
    <mergeCell ref="B7460:B7462"/>
    <mergeCell ref="C7460:C7462"/>
    <mergeCell ref="D7460:D7462"/>
    <mergeCell ref="E7460:E7462"/>
    <mergeCell ref="F7460:G7462"/>
    <mergeCell ref="H7460:I7460"/>
    <mergeCell ref="H7461:I7462"/>
    <mergeCell ref="J7461:J7462"/>
    <mergeCell ref="K7461:K7462"/>
    <mergeCell ref="L7461:L7462"/>
    <mergeCell ref="F7463:G7464"/>
    <mergeCell ref="H7463:I7464"/>
    <mergeCell ref="J7463:J7464"/>
    <mergeCell ref="K7463:K7464"/>
    <mergeCell ref="L7463:L7464"/>
    <mergeCell ref="A7443:A7448"/>
    <mergeCell ref="F7443:G7443"/>
    <mergeCell ref="H7443:L7443"/>
    <mergeCell ref="B7444:B7446"/>
    <mergeCell ref="C7444:C7446"/>
    <mergeCell ref="D7444:D7446"/>
    <mergeCell ref="E7444:E7446"/>
    <mergeCell ref="F7444:G7446"/>
    <mergeCell ref="H7444:I7444"/>
    <mergeCell ref="H7445:I7446"/>
    <mergeCell ref="J7445:J7446"/>
    <mergeCell ref="K7445:K7446"/>
    <mergeCell ref="L7445:L7446"/>
    <mergeCell ref="F7447:G7448"/>
    <mergeCell ref="H7447:I7448"/>
    <mergeCell ref="J7447:J7448"/>
    <mergeCell ref="K7447:K7448"/>
    <mergeCell ref="L7447:L7448"/>
    <mergeCell ref="A7449:A7453"/>
    <mergeCell ref="F7449:G7449"/>
    <mergeCell ref="H7449:L7449"/>
    <mergeCell ref="B7450:B7451"/>
    <mergeCell ref="C7450:C7451"/>
    <mergeCell ref="D7450:D7451"/>
    <mergeCell ref="E7450:E7451"/>
    <mergeCell ref="F7450:G7451"/>
    <mergeCell ref="H7450:I7450"/>
    <mergeCell ref="H7451:I7451"/>
    <mergeCell ref="F7452:G7453"/>
    <mergeCell ref="H7452:I7453"/>
    <mergeCell ref="J7452:J7453"/>
    <mergeCell ref="K7452:K7453"/>
    <mergeCell ref="L7452:L7453"/>
    <mergeCell ref="A7428:A7432"/>
    <mergeCell ref="F7428:G7428"/>
    <mergeCell ref="H7428:L7428"/>
    <mergeCell ref="B7429:B7430"/>
    <mergeCell ref="C7429:C7430"/>
    <mergeCell ref="D7429:D7430"/>
    <mergeCell ref="E7429:E7430"/>
    <mergeCell ref="F7429:G7430"/>
    <mergeCell ref="H7429:I7429"/>
    <mergeCell ref="H7430:I7430"/>
    <mergeCell ref="F7431:G7432"/>
    <mergeCell ref="H7431:I7432"/>
    <mergeCell ref="J7431:J7432"/>
    <mergeCell ref="K7431:K7432"/>
    <mergeCell ref="L7431:L7432"/>
    <mergeCell ref="A7433:A7437"/>
    <mergeCell ref="F7433:G7433"/>
    <mergeCell ref="H7433:L7433"/>
    <mergeCell ref="B7434:B7435"/>
    <mergeCell ref="C7434:C7435"/>
    <mergeCell ref="D7434:D7435"/>
    <mergeCell ref="E7434:E7435"/>
    <mergeCell ref="F7434:G7435"/>
    <mergeCell ref="H7434:I7434"/>
    <mergeCell ref="H7435:I7435"/>
    <mergeCell ref="F7436:G7437"/>
    <mergeCell ref="H7436:I7437"/>
    <mergeCell ref="J7436:J7437"/>
    <mergeCell ref="K7436:K7437"/>
    <mergeCell ref="L7436:L7437"/>
    <mergeCell ref="A7438:A7442"/>
    <mergeCell ref="F7438:G7438"/>
    <mergeCell ref="H7438:L7438"/>
    <mergeCell ref="B7439:B7440"/>
    <mergeCell ref="C7439:C7440"/>
    <mergeCell ref="D7439:D7440"/>
    <mergeCell ref="E7439:E7440"/>
    <mergeCell ref="F7439:G7440"/>
    <mergeCell ref="H7439:I7439"/>
    <mergeCell ref="H7440:I7440"/>
    <mergeCell ref="F7441:G7442"/>
    <mergeCell ref="H7441:I7442"/>
    <mergeCell ref="J7441:J7442"/>
    <mergeCell ref="K7441:K7442"/>
    <mergeCell ref="L7441:L7442"/>
    <mergeCell ref="A7417:A7422"/>
    <mergeCell ref="F7417:G7417"/>
    <mergeCell ref="H7417:L7417"/>
    <mergeCell ref="B7418:B7420"/>
    <mergeCell ref="C7418:C7420"/>
    <mergeCell ref="D7418:D7420"/>
    <mergeCell ref="E7418:E7420"/>
    <mergeCell ref="F7418:G7420"/>
    <mergeCell ref="H7418:I7418"/>
    <mergeCell ref="H7419:I7420"/>
    <mergeCell ref="J7419:J7420"/>
    <mergeCell ref="K7419:K7420"/>
    <mergeCell ref="L7419:L7420"/>
    <mergeCell ref="F7421:G7422"/>
    <mergeCell ref="H7421:I7422"/>
    <mergeCell ref="J7421:J7422"/>
    <mergeCell ref="K7421:K7422"/>
    <mergeCell ref="L7421:L7422"/>
    <mergeCell ref="A7423:A7427"/>
    <mergeCell ref="F7423:G7423"/>
    <mergeCell ref="H7423:L7423"/>
    <mergeCell ref="B7424:B7425"/>
    <mergeCell ref="C7424:C7425"/>
    <mergeCell ref="D7424:D7425"/>
    <mergeCell ref="E7424:E7425"/>
    <mergeCell ref="F7424:G7425"/>
    <mergeCell ref="H7424:I7424"/>
    <mergeCell ref="H7425:I7425"/>
    <mergeCell ref="F7426:G7427"/>
    <mergeCell ref="H7426:I7427"/>
    <mergeCell ref="J7426:J7427"/>
    <mergeCell ref="K7426:K7427"/>
    <mergeCell ref="L7426:L7427"/>
    <mergeCell ref="A7405:A7410"/>
    <mergeCell ref="F7405:G7405"/>
    <mergeCell ref="H7405:L7405"/>
    <mergeCell ref="B7406:B7408"/>
    <mergeCell ref="C7406:C7408"/>
    <mergeCell ref="D7406:D7408"/>
    <mergeCell ref="E7406:E7408"/>
    <mergeCell ref="F7406:G7408"/>
    <mergeCell ref="H7406:I7406"/>
    <mergeCell ref="H7407:I7408"/>
    <mergeCell ref="J7407:J7408"/>
    <mergeCell ref="K7407:K7408"/>
    <mergeCell ref="L7407:L7408"/>
    <mergeCell ref="F7409:G7410"/>
    <mergeCell ref="H7409:I7410"/>
    <mergeCell ref="J7409:J7410"/>
    <mergeCell ref="K7409:K7410"/>
    <mergeCell ref="L7409:L7410"/>
    <mergeCell ref="A7411:A7416"/>
    <mergeCell ref="F7411:G7411"/>
    <mergeCell ref="H7411:L7411"/>
    <mergeCell ref="B7412:B7414"/>
    <mergeCell ref="C7412:C7414"/>
    <mergeCell ref="D7412:D7414"/>
    <mergeCell ref="E7412:E7414"/>
    <mergeCell ref="F7412:G7414"/>
    <mergeCell ref="H7412:I7412"/>
    <mergeCell ref="H7413:I7414"/>
    <mergeCell ref="J7413:J7414"/>
    <mergeCell ref="K7413:K7414"/>
    <mergeCell ref="L7413:L7414"/>
    <mergeCell ref="F7415:G7416"/>
    <mergeCell ref="H7415:I7416"/>
    <mergeCell ref="J7415:J7416"/>
    <mergeCell ref="K7415:K7416"/>
    <mergeCell ref="L7415:L7416"/>
    <mergeCell ref="A7394:A7398"/>
    <mergeCell ref="F7394:G7394"/>
    <mergeCell ref="H7394:L7394"/>
    <mergeCell ref="B7395:B7396"/>
    <mergeCell ref="C7395:C7396"/>
    <mergeCell ref="D7395:D7396"/>
    <mergeCell ref="E7395:E7396"/>
    <mergeCell ref="F7395:G7396"/>
    <mergeCell ref="H7395:I7395"/>
    <mergeCell ref="H7396:I7396"/>
    <mergeCell ref="F7397:G7398"/>
    <mergeCell ref="H7397:I7398"/>
    <mergeCell ref="J7397:J7398"/>
    <mergeCell ref="K7397:K7398"/>
    <mergeCell ref="L7397:L7398"/>
    <mergeCell ref="A7399:A7404"/>
    <mergeCell ref="F7399:G7399"/>
    <mergeCell ref="H7399:L7399"/>
    <mergeCell ref="B7400:B7402"/>
    <mergeCell ref="C7400:C7402"/>
    <mergeCell ref="D7400:D7402"/>
    <mergeCell ref="E7400:E7402"/>
    <mergeCell ref="F7400:G7402"/>
    <mergeCell ref="H7400:I7400"/>
    <mergeCell ref="H7401:I7402"/>
    <mergeCell ref="J7401:J7402"/>
    <mergeCell ref="K7401:K7402"/>
    <mergeCell ref="L7401:L7402"/>
    <mergeCell ref="F7403:G7404"/>
    <mergeCell ref="H7403:I7404"/>
    <mergeCell ref="J7403:J7404"/>
    <mergeCell ref="K7403:K7404"/>
    <mergeCell ref="L7403:L7404"/>
    <mergeCell ref="A7381:A7387"/>
    <mergeCell ref="F7381:G7381"/>
    <mergeCell ref="H7381:L7381"/>
    <mergeCell ref="B7382:B7385"/>
    <mergeCell ref="C7382:C7385"/>
    <mergeCell ref="D7382:D7385"/>
    <mergeCell ref="E7382:E7385"/>
    <mergeCell ref="F7382:G7385"/>
    <mergeCell ref="H7382:I7382"/>
    <mergeCell ref="H7383:I7385"/>
    <mergeCell ref="J7383:J7385"/>
    <mergeCell ref="K7383:K7385"/>
    <mergeCell ref="L7383:L7385"/>
    <mergeCell ref="F7386:G7387"/>
    <mergeCell ref="H7386:I7387"/>
    <mergeCell ref="J7386:J7387"/>
    <mergeCell ref="K7386:K7387"/>
    <mergeCell ref="L7386:L7387"/>
    <mergeCell ref="A7388:A7393"/>
    <mergeCell ref="F7388:G7388"/>
    <mergeCell ref="H7388:L7388"/>
    <mergeCell ref="B7389:B7391"/>
    <mergeCell ref="C7389:C7391"/>
    <mergeCell ref="D7389:D7391"/>
    <mergeCell ref="E7389:E7391"/>
    <mergeCell ref="F7389:G7391"/>
    <mergeCell ref="H7389:I7389"/>
    <mergeCell ref="H7390:I7391"/>
    <mergeCell ref="J7390:J7391"/>
    <mergeCell ref="K7390:K7391"/>
    <mergeCell ref="L7390:L7391"/>
    <mergeCell ref="F7392:G7393"/>
    <mergeCell ref="H7392:I7393"/>
    <mergeCell ref="J7392:J7393"/>
    <mergeCell ref="K7392:K7393"/>
    <mergeCell ref="L7392:L7393"/>
    <mergeCell ref="A7369:A7373"/>
    <mergeCell ref="F7369:G7369"/>
    <mergeCell ref="H7369:L7369"/>
    <mergeCell ref="B7370:B7371"/>
    <mergeCell ref="C7370:C7371"/>
    <mergeCell ref="D7370:D7371"/>
    <mergeCell ref="E7370:E7371"/>
    <mergeCell ref="F7370:G7371"/>
    <mergeCell ref="H7370:I7370"/>
    <mergeCell ref="H7371:I7371"/>
    <mergeCell ref="F7372:G7373"/>
    <mergeCell ref="H7372:I7373"/>
    <mergeCell ref="J7372:J7373"/>
    <mergeCell ref="K7372:K7373"/>
    <mergeCell ref="L7372:L7373"/>
    <mergeCell ref="A7374:A7380"/>
    <mergeCell ref="F7374:G7374"/>
    <mergeCell ref="H7374:L7374"/>
    <mergeCell ref="B7375:B7378"/>
    <mergeCell ref="C7375:C7378"/>
    <mergeCell ref="D7375:D7378"/>
    <mergeCell ref="E7375:E7378"/>
    <mergeCell ref="F7375:G7378"/>
    <mergeCell ref="H7375:I7375"/>
    <mergeCell ref="H7376:I7378"/>
    <mergeCell ref="J7376:J7378"/>
    <mergeCell ref="K7376:K7378"/>
    <mergeCell ref="L7376:L7378"/>
    <mergeCell ref="F7379:G7380"/>
    <mergeCell ref="H7379:I7380"/>
    <mergeCell ref="J7379:J7380"/>
    <mergeCell ref="K7379:K7380"/>
    <mergeCell ref="L7379:L7380"/>
    <mergeCell ref="A7358:A7362"/>
    <mergeCell ref="F7358:G7358"/>
    <mergeCell ref="H7358:L7358"/>
    <mergeCell ref="B7359:B7360"/>
    <mergeCell ref="C7359:C7360"/>
    <mergeCell ref="D7359:D7360"/>
    <mergeCell ref="E7359:E7360"/>
    <mergeCell ref="F7359:G7360"/>
    <mergeCell ref="H7359:I7359"/>
    <mergeCell ref="H7360:I7360"/>
    <mergeCell ref="F7361:G7362"/>
    <mergeCell ref="H7361:I7362"/>
    <mergeCell ref="J7361:J7362"/>
    <mergeCell ref="K7361:K7362"/>
    <mergeCell ref="L7361:L7362"/>
    <mergeCell ref="A7363:A7368"/>
    <mergeCell ref="F7363:G7363"/>
    <mergeCell ref="H7363:L7363"/>
    <mergeCell ref="B7364:B7366"/>
    <mergeCell ref="C7364:C7366"/>
    <mergeCell ref="D7364:D7366"/>
    <mergeCell ref="E7364:E7366"/>
    <mergeCell ref="F7364:G7366"/>
    <mergeCell ref="H7364:I7364"/>
    <mergeCell ref="H7365:I7366"/>
    <mergeCell ref="J7365:J7366"/>
    <mergeCell ref="K7365:K7366"/>
    <mergeCell ref="L7365:L7366"/>
    <mergeCell ref="F7367:G7368"/>
    <mergeCell ref="H7367:I7368"/>
    <mergeCell ref="J7367:J7368"/>
    <mergeCell ref="K7367:K7368"/>
    <mergeCell ref="L7367:L7368"/>
    <mergeCell ref="A7342:A7346"/>
    <mergeCell ref="F7342:G7342"/>
    <mergeCell ref="H7342:L7342"/>
    <mergeCell ref="B7343:B7344"/>
    <mergeCell ref="C7343:C7344"/>
    <mergeCell ref="D7343:D7344"/>
    <mergeCell ref="E7343:E7344"/>
    <mergeCell ref="F7343:G7344"/>
    <mergeCell ref="H7343:I7343"/>
    <mergeCell ref="H7344:I7344"/>
    <mergeCell ref="F7345:G7346"/>
    <mergeCell ref="H7345:I7346"/>
    <mergeCell ref="J7345:J7346"/>
    <mergeCell ref="K7345:K7346"/>
    <mergeCell ref="L7345:L7346"/>
    <mergeCell ref="A7347:A7351"/>
    <mergeCell ref="F7347:G7347"/>
    <mergeCell ref="H7347:L7347"/>
    <mergeCell ref="B7348:B7349"/>
    <mergeCell ref="C7348:C7349"/>
    <mergeCell ref="D7348:D7349"/>
    <mergeCell ref="E7348:E7349"/>
    <mergeCell ref="F7348:G7349"/>
    <mergeCell ref="H7348:I7348"/>
    <mergeCell ref="H7349:I7349"/>
    <mergeCell ref="F7350:G7351"/>
    <mergeCell ref="H7350:I7351"/>
    <mergeCell ref="J7350:J7351"/>
    <mergeCell ref="K7350:K7351"/>
    <mergeCell ref="L7350:L7351"/>
    <mergeCell ref="A7352:A7357"/>
    <mergeCell ref="F7352:G7352"/>
    <mergeCell ref="H7352:L7352"/>
    <mergeCell ref="B7353:B7355"/>
    <mergeCell ref="C7353:C7355"/>
    <mergeCell ref="D7353:D7355"/>
    <mergeCell ref="E7353:E7355"/>
    <mergeCell ref="F7353:G7355"/>
    <mergeCell ref="H7353:I7353"/>
    <mergeCell ref="H7354:I7355"/>
    <mergeCell ref="J7354:J7355"/>
    <mergeCell ref="K7354:K7355"/>
    <mergeCell ref="L7354:L7355"/>
    <mergeCell ref="F7356:G7357"/>
    <mergeCell ref="H7356:I7357"/>
    <mergeCell ref="J7356:J7357"/>
    <mergeCell ref="K7356:K7357"/>
    <mergeCell ref="L7356:L7357"/>
    <mergeCell ref="A7327:A7331"/>
    <mergeCell ref="F7327:G7327"/>
    <mergeCell ref="H7327:L7327"/>
    <mergeCell ref="B7328:B7329"/>
    <mergeCell ref="C7328:C7329"/>
    <mergeCell ref="D7328:D7329"/>
    <mergeCell ref="E7328:E7329"/>
    <mergeCell ref="F7328:G7329"/>
    <mergeCell ref="H7328:I7328"/>
    <mergeCell ref="H7329:I7329"/>
    <mergeCell ref="F7330:G7331"/>
    <mergeCell ref="H7330:I7331"/>
    <mergeCell ref="J7330:J7331"/>
    <mergeCell ref="K7330:K7331"/>
    <mergeCell ref="L7330:L7331"/>
    <mergeCell ref="A7332:A7336"/>
    <mergeCell ref="F7332:G7332"/>
    <mergeCell ref="H7332:L7332"/>
    <mergeCell ref="B7333:B7334"/>
    <mergeCell ref="C7333:C7334"/>
    <mergeCell ref="D7333:D7334"/>
    <mergeCell ref="E7333:E7334"/>
    <mergeCell ref="F7333:G7334"/>
    <mergeCell ref="H7333:I7333"/>
    <mergeCell ref="H7334:I7334"/>
    <mergeCell ref="F7335:G7336"/>
    <mergeCell ref="H7335:I7336"/>
    <mergeCell ref="J7335:J7336"/>
    <mergeCell ref="K7335:K7336"/>
    <mergeCell ref="L7335:L7336"/>
    <mergeCell ref="A7337:A7341"/>
    <mergeCell ref="F7337:G7337"/>
    <mergeCell ref="H7337:L7337"/>
    <mergeCell ref="B7338:B7339"/>
    <mergeCell ref="C7338:C7339"/>
    <mergeCell ref="D7338:D7339"/>
    <mergeCell ref="E7338:E7339"/>
    <mergeCell ref="F7338:G7339"/>
    <mergeCell ref="H7338:I7338"/>
    <mergeCell ref="H7339:I7339"/>
    <mergeCell ref="F7340:G7341"/>
    <mergeCell ref="H7340:I7341"/>
    <mergeCell ref="J7340:J7341"/>
    <mergeCell ref="K7340:K7341"/>
    <mergeCell ref="L7340:L7341"/>
    <mergeCell ref="A7315:A7320"/>
    <mergeCell ref="F7315:G7315"/>
    <mergeCell ref="H7315:L7315"/>
    <mergeCell ref="B7316:B7318"/>
    <mergeCell ref="C7316:C7318"/>
    <mergeCell ref="D7316:D7318"/>
    <mergeCell ref="E7316:E7318"/>
    <mergeCell ref="F7316:G7318"/>
    <mergeCell ref="H7316:I7316"/>
    <mergeCell ref="H7317:I7318"/>
    <mergeCell ref="J7317:J7318"/>
    <mergeCell ref="K7317:K7318"/>
    <mergeCell ref="L7317:L7318"/>
    <mergeCell ref="F7319:G7320"/>
    <mergeCell ref="H7319:I7320"/>
    <mergeCell ref="J7319:J7320"/>
    <mergeCell ref="K7319:K7320"/>
    <mergeCell ref="L7319:L7320"/>
    <mergeCell ref="A7321:A7326"/>
    <mergeCell ref="F7321:G7321"/>
    <mergeCell ref="H7321:L7321"/>
    <mergeCell ref="B7322:B7324"/>
    <mergeCell ref="C7322:C7324"/>
    <mergeCell ref="D7322:D7324"/>
    <mergeCell ref="E7322:E7324"/>
    <mergeCell ref="F7322:G7324"/>
    <mergeCell ref="H7322:I7322"/>
    <mergeCell ref="H7323:I7324"/>
    <mergeCell ref="J7323:J7324"/>
    <mergeCell ref="K7323:K7324"/>
    <mergeCell ref="L7323:L7324"/>
    <mergeCell ref="F7325:G7326"/>
    <mergeCell ref="H7325:I7326"/>
    <mergeCell ref="J7325:J7326"/>
    <mergeCell ref="K7325:K7326"/>
    <mergeCell ref="L7325:L7326"/>
    <mergeCell ref="A7303:A7308"/>
    <mergeCell ref="F7303:G7303"/>
    <mergeCell ref="H7303:L7303"/>
    <mergeCell ref="B7304:B7306"/>
    <mergeCell ref="C7304:C7306"/>
    <mergeCell ref="D7304:D7306"/>
    <mergeCell ref="E7304:E7306"/>
    <mergeCell ref="F7304:G7306"/>
    <mergeCell ref="H7304:I7304"/>
    <mergeCell ref="H7305:I7306"/>
    <mergeCell ref="J7305:J7306"/>
    <mergeCell ref="K7305:K7306"/>
    <mergeCell ref="L7305:L7306"/>
    <mergeCell ref="F7307:G7308"/>
    <mergeCell ref="H7307:I7308"/>
    <mergeCell ref="J7307:J7308"/>
    <mergeCell ref="K7307:K7308"/>
    <mergeCell ref="L7307:L7308"/>
    <mergeCell ref="A7309:A7314"/>
    <mergeCell ref="F7309:G7309"/>
    <mergeCell ref="H7309:L7309"/>
    <mergeCell ref="B7310:B7312"/>
    <mergeCell ref="C7310:C7312"/>
    <mergeCell ref="D7310:D7312"/>
    <mergeCell ref="E7310:E7312"/>
    <mergeCell ref="F7310:G7312"/>
    <mergeCell ref="H7310:I7310"/>
    <mergeCell ref="H7311:I7312"/>
    <mergeCell ref="J7311:J7312"/>
    <mergeCell ref="K7311:K7312"/>
    <mergeCell ref="L7311:L7312"/>
    <mergeCell ref="F7313:G7314"/>
    <mergeCell ref="H7313:I7314"/>
    <mergeCell ref="J7313:J7314"/>
    <mergeCell ref="K7313:K7314"/>
    <mergeCell ref="L7313:L7314"/>
    <mergeCell ref="A7291:A7297"/>
    <mergeCell ref="F7291:G7291"/>
    <mergeCell ref="H7291:L7291"/>
    <mergeCell ref="B7292:B7295"/>
    <mergeCell ref="C7292:C7295"/>
    <mergeCell ref="D7292:D7295"/>
    <mergeCell ref="E7292:E7295"/>
    <mergeCell ref="F7292:G7295"/>
    <mergeCell ref="H7292:I7292"/>
    <mergeCell ref="H7293:I7295"/>
    <mergeCell ref="J7293:J7295"/>
    <mergeCell ref="K7293:K7295"/>
    <mergeCell ref="L7293:L7295"/>
    <mergeCell ref="F7296:G7297"/>
    <mergeCell ref="H7296:I7297"/>
    <mergeCell ref="J7296:J7297"/>
    <mergeCell ref="K7296:K7297"/>
    <mergeCell ref="L7296:L7297"/>
    <mergeCell ref="A7298:A7302"/>
    <mergeCell ref="F7298:G7298"/>
    <mergeCell ref="H7298:L7298"/>
    <mergeCell ref="B7299:B7300"/>
    <mergeCell ref="C7299:C7300"/>
    <mergeCell ref="D7299:D7300"/>
    <mergeCell ref="E7299:E7300"/>
    <mergeCell ref="F7299:G7300"/>
    <mergeCell ref="H7299:I7299"/>
    <mergeCell ref="H7300:I7300"/>
    <mergeCell ref="F7301:G7302"/>
    <mergeCell ref="H7301:I7302"/>
    <mergeCell ref="J7301:J7302"/>
    <mergeCell ref="K7301:K7302"/>
    <mergeCell ref="L7301:L7302"/>
    <mergeCell ref="A7280:A7284"/>
    <mergeCell ref="F7280:G7280"/>
    <mergeCell ref="H7280:L7280"/>
    <mergeCell ref="B7281:B7282"/>
    <mergeCell ref="C7281:C7282"/>
    <mergeCell ref="D7281:D7282"/>
    <mergeCell ref="E7281:E7282"/>
    <mergeCell ref="F7281:G7282"/>
    <mergeCell ref="H7281:I7281"/>
    <mergeCell ref="H7282:I7282"/>
    <mergeCell ref="F7283:G7284"/>
    <mergeCell ref="H7283:I7284"/>
    <mergeCell ref="J7283:J7284"/>
    <mergeCell ref="K7283:K7284"/>
    <mergeCell ref="L7283:L7284"/>
    <mergeCell ref="A7285:A7290"/>
    <mergeCell ref="F7285:G7285"/>
    <mergeCell ref="H7285:L7285"/>
    <mergeCell ref="B7286:B7288"/>
    <mergeCell ref="C7286:C7288"/>
    <mergeCell ref="D7286:D7288"/>
    <mergeCell ref="E7286:E7288"/>
    <mergeCell ref="F7286:G7288"/>
    <mergeCell ref="H7286:I7286"/>
    <mergeCell ref="H7287:I7288"/>
    <mergeCell ref="J7287:J7288"/>
    <mergeCell ref="K7287:K7288"/>
    <mergeCell ref="L7287:L7288"/>
    <mergeCell ref="F7289:G7290"/>
    <mergeCell ref="H7289:I7290"/>
    <mergeCell ref="J7289:J7290"/>
    <mergeCell ref="K7289:K7290"/>
    <mergeCell ref="L7289:L7290"/>
    <mergeCell ref="A7263:A7267"/>
    <mergeCell ref="F7263:G7263"/>
    <mergeCell ref="H7263:L7263"/>
    <mergeCell ref="B7264:B7265"/>
    <mergeCell ref="C7264:C7265"/>
    <mergeCell ref="D7264:D7265"/>
    <mergeCell ref="E7264:E7265"/>
    <mergeCell ref="F7264:G7265"/>
    <mergeCell ref="H7264:I7264"/>
    <mergeCell ref="H7265:I7265"/>
    <mergeCell ref="F7266:G7267"/>
    <mergeCell ref="H7266:I7267"/>
    <mergeCell ref="J7266:J7267"/>
    <mergeCell ref="K7266:K7267"/>
    <mergeCell ref="L7266:L7267"/>
    <mergeCell ref="A7268:A7272"/>
    <mergeCell ref="F7268:G7268"/>
    <mergeCell ref="H7268:L7268"/>
    <mergeCell ref="B7269:B7270"/>
    <mergeCell ref="C7269:C7270"/>
    <mergeCell ref="D7269:D7270"/>
    <mergeCell ref="E7269:E7270"/>
    <mergeCell ref="F7269:G7270"/>
    <mergeCell ref="H7269:I7269"/>
    <mergeCell ref="H7270:I7270"/>
    <mergeCell ref="F7271:G7272"/>
    <mergeCell ref="H7271:I7272"/>
    <mergeCell ref="J7271:J7272"/>
    <mergeCell ref="K7271:K7272"/>
    <mergeCell ref="L7271:L7272"/>
    <mergeCell ref="A7273:A7279"/>
    <mergeCell ref="F7273:G7273"/>
    <mergeCell ref="H7273:L7273"/>
    <mergeCell ref="B7274:B7277"/>
    <mergeCell ref="C7274:C7277"/>
    <mergeCell ref="D7274:D7277"/>
    <mergeCell ref="E7274:E7277"/>
    <mergeCell ref="F7274:G7277"/>
    <mergeCell ref="H7274:I7274"/>
    <mergeCell ref="H7275:I7277"/>
    <mergeCell ref="J7275:J7277"/>
    <mergeCell ref="K7275:K7277"/>
    <mergeCell ref="L7275:L7277"/>
    <mergeCell ref="F7278:G7279"/>
    <mergeCell ref="H7278:I7279"/>
    <mergeCell ref="J7278:J7279"/>
    <mergeCell ref="K7278:K7279"/>
    <mergeCell ref="L7278:L7279"/>
    <mergeCell ref="A7252:A7256"/>
    <mergeCell ref="F7252:G7252"/>
    <mergeCell ref="H7252:L7252"/>
    <mergeCell ref="B7253:B7254"/>
    <mergeCell ref="C7253:C7254"/>
    <mergeCell ref="D7253:D7254"/>
    <mergeCell ref="E7253:E7254"/>
    <mergeCell ref="F7253:G7254"/>
    <mergeCell ref="H7253:I7253"/>
    <mergeCell ref="H7254:I7254"/>
    <mergeCell ref="F7255:G7256"/>
    <mergeCell ref="H7255:I7256"/>
    <mergeCell ref="J7255:J7256"/>
    <mergeCell ref="K7255:K7256"/>
    <mergeCell ref="L7255:L7256"/>
    <mergeCell ref="A7257:A7262"/>
    <mergeCell ref="F7257:G7257"/>
    <mergeCell ref="H7257:L7257"/>
    <mergeCell ref="B7258:B7260"/>
    <mergeCell ref="C7258:C7260"/>
    <mergeCell ref="D7258:D7260"/>
    <mergeCell ref="E7258:E7260"/>
    <mergeCell ref="F7258:G7260"/>
    <mergeCell ref="H7258:I7258"/>
    <mergeCell ref="H7259:I7260"/>
    <mergeCell ref="J7259:J7260"/>
    <mergeCell ref="K7259:K7260"/>
    <mergeCell ref="L7259:L7260"/>
    <mergeCell ref="F7261:G7262"/>
    <mergeCell ref="H7261:I7262"/>
    <mergeCell ref="J7261:J7262"/>
    <mergeCell ref="K7261:K7262"/>
    <mergeCell ref="L7261:L7262"/>
    <mergeCell ref="A7237:A7241"/>
    <mergeCell ref="F7237:G7237"/>
    <mergeCell ref="H7237:L7237"/>
    <mergeCell ref="B7238:B7239"/>
    <mergeCell ref="C7238:C7239"/>
    <mergeCell ref="D7238:D7239"/>
    <mergeCell ref="E7238:E7239"/>
    <mergeCell ref="F7238:G7239"/>
    <mergeCell ref="H7238:I7238"/>
    <mergeCell ref="H7239:I7239"/>
    <mergeCell ref="F7240:G7241"/>
    <mergeCell ref="H7240:I7241"/>
    <mergeCell ref="J7240:J7241"/>
    <mergeCell ref="K7240:K7241"/>
    <mergeCell ref="L7240:L7241"/>
    <mergeCell ref="A7242:A7246"/>
    <mergeCell ref="F7242:G7242"/>
    <mergeCell ref="H7242:L7242"/>
    <mergeCell ref="B7243:B7244"/>
    <mergeCell ref="C7243:C7244"/>
    <mergeCell ref="D7243:D7244"/>
    <mergeCell ref="E7243:E7244"/>
    <mergeCell ref="F7243:G7244"/>
    <mergeCell ref="H7243:I7243"/>
    <mergeCell ref="H7244:I7244"/>
    <mergeCell ref="F7245:G7246"/>
    <mergeCell ref="H7245:I7246"/>
    <mergeCell ref="J7245:J7246"/>
    <mergeCell ref="K7245:K7246"/>
    <mergeCell ref="L7245:L7246"/>
    <mergeCell ref="A7247:A7251"/>
    <mergeCell ref="F7247:G7247"/>
    <mergeCell ref="H7247:L7247"/>
    <mergeCell ref="B7248:B7249"/>
    <mergeCell ref="C7248:C7249"/>
    <mergeCell ref="D7248:D7249"/>
    <mergeCell ref="E7248:E7249"/>
    <mergeCell ref="F7248:G7249"/>
    <mergeCell ref="H7248:I7248"/>
    <mergeCell ref="H7249:I7249"/>
    <mergeCell ref="F7250:G7251"/>
    <mergeCell ref="H7250:I7251"/>
    <mergeCell ref="J7250:J7251"/>
    <mergeCell ref="K7250:K7251"/>
    <mergeCell ref="L7250:L7251"/>
    <mergeCell ref="A7222:A7226"/>
    <mergeCell ref="F7222:G7222"/>
    <mergeCell ref="H7222:L7222"/>
    <mergeCell ref="B7223:B7224"/>
    <mergeCell ref="C7223:C7224"/>
    <mergeCell ref="D7223:D7224"/>
    <mergeCell ref="E7223:E7224"/>
    <mergeCell ref="F7223:G7224"/>
    <mergeCell ref="H7223:I7223"/>
    <mergeCell ref="H7224:I7224"/>
    <mergeCell ref="F7225:G7226"/>
    <mergeCell ref="H7225:I7226"/>
    <mergeCell ref="J7225:J7226"/>
    <mergeCell ref="K7225:K7226"/>
    <mergeCell ref="L7225:L7226"/>
    <mergeCell ref="A7227:A7231"/>
    <mergeCell ref="F7227:G7227"/>
    <mergeCell ref="H7227:L7227"/>
    <mergeCell ref="B7228:B7229"/>
    <mergeCell ref="C7228:C7229"/>
    <mergeCell ref="D7228:D7229"/>
    <mergeCell ref="E7228:E7229"/>
    <mergeCell ref="F7228:G7229"/>
    <mergeCell ref="H7228:I7228"/>
    <mergeCell ref="H7229:I7229"/>
    <mergeCell ref="F7230:G7231"/>
    <mergeCell ref="H7230:I7231"/>
    <mergeCell ref="J7230:J7231"/>
    <mergeCell ref="K7230:K7231"/>
    <mergeCell ref="L7230:L7231"/>
    <mergeCell ref="A7232:A7236"/>
    <mergeCell ref="F7232:G7232"/>
    <mergeCell ref="H7232:L7232"/>
    <mergeCell ref="B7233:B7234"/>
    <mergeCell ref="C7233:C7234"/>
    <mergeCell ref="D7233:D7234"/>
    <mergeCell ref="E7233:E7234"/>
    <mergeCell ref="F7233:G7234"/>
    <mergeCell ref="H7233:I7233"/>
    <mergeCell ref="H7234:I7234"/>
    <mergeCell ref="F7235:G7236"/>
    <mergeCell ref="H7235:I7236"/>
    <mergeCell ref="J7235:J7236"/>
    <mergeCell ref="K7235:K7236"/>
    <mergeCell ref="L7235:L7236"/>
    <mergeCell ref="A7206:A7210"/>
    <mergeCell ref="F7206:G7206"/>
    <mergeCell ref="H7206:L7206"/>
    <mergeCell ref="B7207:B7208"/>
    <mergeCell ref="C7207:C7208"/>
    <mergeCell ref="D7207:D7208"/>
    <mergeCell ref="E7207:E7208"/>
    <mergeCell ref="F7207:G7208"/>
    <mergeCell ref="H7207:I7207"/>
    <mergeCell ref="H7208:I7208"/>
    <mergeCell ref="F7209:G7210"/>
    <mergeCell ref="H7209:I7210"/>
    <mergeCell ref="J7209:J7210"/>
    <mergeCell ref="K7209:K7210"/>
    <mergeCell ref="L7209:L7210"/>
    <mergeCell ref="A7211:A7215"/>
    <mergeCell ref="F7211:G7211"/>
    <mergeCell ref="H7211:L7211"/>
    <mergeCell ref="B7212:B7213"/>
    <mergeCell ref="C7212:C7213"/>
    <mergeCell ref="D7212:D7213"/>
    <mergeCell ref="E7212:E7213"/>
    <mergeCell ref="F7212:G7213"/>
    <mergeCell ref="H7212:I7212"/>
    <mergeCell ref="H7213:I7213"/>
    <mergeCell ref="F7214:G7215"/>
    <mergeCell ref="H7214:I7215"/>
    <mergeCell ref="J7214:J7215"/>
    <mergeCell ref="K7214:K7215"/>
    <mergeCell ref="L7214:L7215"/>
    <mergeCell ref="A7216:A7221"/>
    <mergeCell ref="F7216:G7216"/>
    <mergeCell ref="H7216:L7216"/>
    <mergeCell ref="B7217:B7219"/>
    <mergeCell ref="C7217:C7219"/>
    <mergeCell ref="D7217:D7219"/>
    <mergeCell ref="E7217:E7219"/>
    <mergeCell ref="F7217:G7219"/>
    <mergeCell ref="H7217:I7217"/>
    <mergeCell ref="H7218:I7219"/>
    <mergeCell ref="J7218:J7219"/>
    <mergeCell ref="K7218:K7219"/>
    <mergeCell ref="L7218:L7219"/>
    <mergeCell ref="F7220:G7221"/>
    <mergeCell ref="H7220:I7221"/>
    <mergeCell ref="J7220:J7221"/>
    <mergeCell ref="K7220:K7221"/>
    <mergeCell ref="L7220:L7221"/>
    <mergeCell ref="A7195:A7200"/>
    <mergeCell ref="F7195:G7195"/>
    <mergeCell ref="H7195:L7195"/>
    <mergeCell ref="B7196:B7198"/>
    <mergeCell ref="C7196:C7198"/>
    <mergeCell ref="D7196:D7198"/>
    <mergeCell ref="E7196:E7198"/>
    <mergeCell ref="F7196:G7198"/>
    <mergeCell ref="H7196:I7196"/>
    <mergeCell ref="H7197:I7198"/>
    <mergeCell ref="J7197:J7198"/>
    <mergeCell ref="K7197:K7198"/>
    <mergeCell ref="L7197:L7198"/>
    <mergeCell ref="F7199:G7200"/>
    <mergeCell ref="H7199:I7200"/>
    <mergeCell ref="J7199:J7200"/>
    <mergeCell ref="K7199:K7200"/>
    <mergeCell ref="L7199:L7200"/>
    <mergeCell ref="A7201:A7205"/>
    <mergeCell ref="F7201:G7201"/>
    <mergeCell ref="H7201:L7201"/>
    <mergeCell ref="B7202:B7203"/>
    <mergeCell ref="C7202:C7203"/>
    <mergeCell ref="D7202:D7203"/>
    <mergeCell ref="E7202:E7203"/>
    <mergeCell ref="F7202:G7203"/>
    <mergeCell ref="H7202:I7202"/>
    <mergeCell ref="H7203:I7203"/>
    <mergeCell ref="F7204:G7205"/>
    <mergeCell ref="H7204:I7205"/>
    <mergeCell ref="J7204:J7205"/>
    <mergeCell ref="K7204:K7205"/>
    <mergeCell ref="L7204:L7205"/>
    <mergeCell ref="A7183:A7189"/>
    <mergeCell ref="F7183:G7183"/>
    <mergeCell ref="H7183:L7183"/>
    <mergeCell ref="B7184:B7187"/>
    <mergeCell ref="C7184:C7187"/>
    <mergeCell ref="D7184:D7187"/>
    <mergeCell ref="E7184:E7187"/>
    <mergeCell ref="F7184:G7187"/>
    <mergeCell ref="H7184:I7184"/>
    <mergeCell ref="H7185:I7187"/>
    <mergeCell ref="J7185:J7187"/>
    <mergeCell ref="K7185:K7187"/>
    <mergeCell ref="L7185:L7187"/>
    <mergeCell ref="F7188:G7189"/>
    <mergeCell ref="H7188:I7189"/>
    <mergeCell ref="J7188:J7189"/>
    <mergeCell ref="K7188:K7189"/>
    <mergeCell ref="L7188:L7189"/>
    <mergeCell ref="A7190:A7194"/>
    <mergeCell ref="F7190:G7190"/>
    <mergeCell ref="H7190:L7190"/>
    <mergeCell ref="B7191:B7192"/>
    <mergeCell ref="C7191:C7192"/>
    <mergeCell ref="D7191:D7192"/>
    <mergeCell ref="E7191:E7192"/>
    <mergeCell ref="F7191:G7192"/>
    <mergeCell ref="H7191:I7191"/>
    <mergeCell ref="H7192:I7192"/>
    <mergeCell ref="F7193:G7194"/>
    <mergeCell ref="H7193:I7194"/>
    <mergeCell ref="J7193:J7194"/>
    <mergeCell ref="K7193:K7194"/>
    <mergeCell ref="L7193:L7194"/>
    <mergeCell ref="A7170:A7175"/>
    <mergeCell ref="F7170:G7170"/>
    <mergeCell ref="H7170:L7170"/>
    <mergeCell ref="B7171:B7173"/>
    <mergeCell ref="C7171:C7173"/>
    <mergeCell ref="D7171:D7173"/>
    <mergeCell ref="E7171:E7173"/>
    <mergeCell ref="F7171:G7173"/>
    <mergeCell ref="H7171:I7171"/>
    <mergeCell ref="H7172:I7173"/>
    <mergeCell ref="J7172:J7173"/>
    <mergeCell ref="K7172:K7173"/>
    <mergeCell ref="L7172:L7173"/>
    <mergeCell ref="F7174:G7175"/>
    <mergeCell ref="H7174:I7175"/>
    <mergeCell ref="J7174:J7175"/>
    <mergeCell ref="K7174:K7175"/>
    <mergeCell ref="L7174:L7175"/>
    <mergeCell ref="A7176:A7182"/>
    <mergeCell ref="F7176:G7176"/>
    <mergeCell ref="H7176:L7176"/>
    <mergeCell ref="B7177:B7180"/>
    <mergeCell ref="C7177:C7180"/>
    <mergeCell ref="D7177:D7180"/>
    <mergeCell ref="E7177:E7180"/>
    <mergeCell ref="F7177:G7180"/>
    <mergeCell ref="H7177:I7177"/>
    <mergeCell ref="H7178:I7180"/>
    <mergeCell ref="J7178:J7180"/>
    <mergeCell ref="K7178:K7180"/>
    <mergeCell ref="L7178:L7180"/>
    <mergeCell ref="F7181:G7182"/>
    <mergeCell ref="H7181:I7182"/>
    <mergeCell ref="J7181:J7182"/>
    <mergeCell ref="K7181:K7182"/>
    <mergeCell ref="L7181:L7182"/>
    <mergeCell ref="A7158:A7163"/>
    <mergeCell ref="F7158:G7158"/>
    <mergeCell ref="H7158:L7158"/>
    <mergeCell ref="B7159:B7161"/>
    <mergeCell ref="C7159:C7161"/>
    <mergeCell ref="D7159:D7161"/>
    <mergeCell ref="E7159:E7161"/>
    <mergeCell ref="F7159:G7161"/>
    <mergeCell ref="H7159:I7159"/>
    <mergeCell ref="H7160:I7161"/>
    <mergeCell ref="J7160:J7161"/>
    <mergeCell ref="K7160:K7161"/>
    <mergeCell ref="L7160:L7161"/>
    <mergeCell ref="F7162:G7163"/>
    <mergeCell ref="H7162:I7163"/>
    <mergeCell ref="J7162:J7163"/>
    <mergeCell ref="K7162:K7163"/>
    <mergeCell ref="L7162:L7163"/>
    <mergeCell ref="A7164:A7169"/>
    <mergeCell ref="F7164:G7164"/>
    <mergeCell ref="H7164:L7164"/>
    <mergeCell ref="B7165:B7167"/>
    <mergeCell ref="C7165:C7167"/>
    <mergeCell ref="D7165:D7167"/>
    <mergeCell ref="E7165:E7167"/>
    <mergeCell ref="F7165:G7167"/>
    <mergeCell ref="H7165:I7165"/>
    <mergeCell ref="H7166:I7167"/>
    <mergeCell ref="J7166:J7167"/>
    <mergeCell ref="K7166:K7167"/>
    <mergeCell ref="L7166:L7167"/>
    <mergeCell ref="F7168:G7169"/>
    <mergeCell ref="H7168:I7169"/>
    <mergeCell ref="J7168:J7169"/>
    <mergeCell ref="K7168:K7169"/>
    <mergeCell ref="L7168:L7169"/>
    <mergeCell ref="A7142:A7146"/>
    <mergeCell ref="F7142:G7142"/>
    <mergeCell ref="H7142:L7142"/>
    <mergeCell ref="B7143:B7144"/>
    <mergeCell ref="C7143:C7144"/>
    <mergeCell ref="D7143:D7144"/>
    <mergeCell ref="E7143:E7144"/>
    <mergeCell ref="F7143:G7144"/>
    <mergeCell ref="H7143:I7143"/>
    <mergeCell ref="H7144:I7144"/>
    <mergeCell ref="F7145:G7146"/>
    <mergeCell ref="H7145:I7146"/>
    <mergeCell ref="J7145:J7146"/>
    <mergeCell ref="K7145:K7146"/>
    <mergeCell ref="L7145:L7146"/>
    <mergeCell ref="A7147:A7151"/>
    <mergeCell ref="F7147:G7147"/>
    <mergeCell ref="H7147:L7147"/>
    <mergeCell ref="B7148:B7149"/>
    <mergeCell ref="C7148:C7149"/>
    <mergeCell ref="D7148:D7149"/>
    <mergeCell ref="E7148:E7149"/>
    <mergeCell ref="F7148:G7149"/>
    <mergeCell ref="H7148:I7148"/>
    <mergeCell ref="H7149:I7149"/>
    <mergeCell ref="F7150:G7151"/>
    <mergeCell ref="H7150:I7151"/>
    <mergeCell ref="J7150:J7151"/>
    <mergeCell ref="K7150:K7151"/>
    <mergeCell ref="L7150:L7151"/>
    <mergeCell ref="A7152:A7157"/>
    <mergeCell ref="F7152:G7152"/>
    <mergeCell ref="H7152:L7152"/>
    <mergeCell ref="B7153:B7155"/>
    <mergeCell ref="C7153:C7155"/>
    <mergeCell ref="D7153:D7155"/>
    <mergeCell ref="E7153:E7155"/>
    <mergeCell ref="F7153:G7155"/>
    <mergeCell ref="H7153:I7153"/>
    <mergeCell ref="H7154:I7155"/>
    <mergeCell ref="J7154:J7155"/>
    <mergeCell ref="K7154:K7155"/>
    <mergeCell ref="L7154:L7155"/>
    <mergeCell ref="F7156:G7157"/>
    <mergeCell ref="H7156:I7157"/>
    <mergeCell ref="J7156:J7157"/>
    <mergeCell ref="K7156:K7157"/>
    <mergeCell ref="L7156:L7157"/>
    <mergeCell ref="A7127:A7131"/>
    <mergeCell ref="F7127:G7127"/>
    <mergeCell ref="H7127:L7127"/>
    <mergeCell ref="B7128:B7129"/>
    <mergeCell ref="C7128:C7129"/>
    <mergeCell ref="D7128:D7129"/>
    <mergeCell ref="E7128:E7129"/>
    <mergeCell ref="F7128:G7129"/>
    <mergeCell ref="H7128:I7128"/>
    <mergeCell ref="H7129:I7129"/>
    <mergeCell ref="F7130:G7131"/>
    <mergeCell ref="H7130:I7131"/>
    <mergeCell ref="J7130:J7131"/>
    <mergeCell ref="K7130:K7131"/>
    <mergeCell ref="L7130:L7131"/>
    <mergeCell ref="A7132:A7136"/>
    <mergeCell ref="F7132:G7132"/>
    <mergeCell ref="H7132:L7132"/>
    <mergeCell ref="B7133:B7134"/>
    <mergeCell ref="C7133:C7134"/>
    <mergeCell ref="D7133:D7134"/>
    <mergeCell ref="E7133:E7134"/>
    <mergeCell ref="F7133:G7134"/>
    <mergeCell ref="H7133:I7133"/>
    <mergeCell ref="H7134:I7134"/>
    <mergeCell ref="F7135:G7136"/>
    <mergeCell ref="H7135:I7136"/>
    <mergeCell ref="J7135:J7136"/>
    <mergeCell ref="K7135:K7136"/>
    <mergeCell ref="L7135:L7136"/>
    <mergeCell ref="A7137:A7141"/>
    <mergeCell ref="F7137:G7137"/>
    <mergeCell ref="H7137:L7137"/>
    <mergeCell ref="B7138:B7139"/>
    <mergeCell ref="C7138:C7139"/>
    <mergeCell ref="D7138:D7139"/>
    <mergeCell ref="E7138:E7139"/>
    <mergeCell ref="F7138:G7139"/>
    <mergeCell ref="H7138:I7138"/>
    <mergeCell ref="H7139:I7139"/>
    <mergeCell ref="F7140:G7141"/>
    <mergeCell ref="H7140:I7141"/>
    <mergeCell ref="J7140:J7141"/>
    <mergeCell ref="K7140:K7141"/>
    <mergeCell ref="L7140:L7141"/>
    <mergeCell ref="A7116:A7121"/>
    <mergeCell ref="F7116:G7116"/>
    <mergeCell ref="H7116:L7116"/>
    <mergeCell ref="B7117:B7119"/>
    <mergeCell ref="C7117:C7119"/>
    <mergeCell ref="D7117:D7119"/>
    <mergeCell ref="E7117:E7119"/>
    <mergeCell ref="F7117:G7119"/>
    <mergeCell ref="H7117:I7117"/>
    <mergeCell ref="H7118:I7119"/>
    <mergeCell ref="J7118:J7119"/>
    <mergeCell ref="K7118:K7119"/>
    <mergeCell ref="L7118:L7119"/>
    <mergeCell ref="F7120:G7121"/>
    <mergeCell ref="H7120:I7121"/>
    <mergeCell ref="J7120:J7121"/>
    <mergeCell ref="K7120:K7121"/>
    <mergeCell ref="L7120:L7121"/>
    <mergeCell ref="A7122:A7126"/>
    <mergeCell ref="F7122:G7122"/>
    <mergeCell ref="H7122:L7122"/>
    <mergeCell ref="B7123:B7124"/>
    <mergeCell ref="C7123:C7124"/>
    <mergeCell ref="D7123:D7124"/>
    <mergeCell ref="E7123:E7124"/>
    <mergeCell ref="F7123:G7124"/>
    <mergeCell ref="H7123:I7123"/>
    <mergeCell ref="H7124:I7124"/>
    <mergeCell ref="F7125:G7126"/>
    <mergeCell ref="H7125:I7126"/>
    <mergeCell ref="J7125:J7126"/>
    <mergeCell ref="K7125:K7126"/>
    <mergeCell ref="L7125:L7126"/>
    <mergeCell ref="A7101:A7105"/>
    <mergeCell ref="F7101:G7101"/>
    <mergeCell ref="H7101:L7101"/>
    <mergeCell ref="B7102:B7103"/>
    <mergeCell ref="C7102:C7103"/>
    <mergeCell ref="D7102:D7103"/>
    <mergeCell ref="E7102:E7103"/>
    <mergeCell ref="F7102:G7103"/>
    <mergeCell ref="H7102:I7102"/>
    <mergeCell ref="H7103:I7103"/>
    <mergeCell ref="F7104:G7105"/>
    <mergeCell ref="H7104:I7105"/>
    <mergeCell ref="J7104:J7105"/>
    <mergeCell ref="K7104:K7105"/>
    <mergeCell ref="L7104:L7105"/>
    <mergeCell ref="A7106:A7110"/>
    <mergeCell ref="F7106:G7106"/>
    <mergeCell ref="H7106:L7106"/>
    <mergeCell ref="B7107:B7108"/>
    <mergeCell ref="C7107:C7108"/>
    <mergeCell ref="D7107:D7108"/>
    <mergeCell ref="E7107:E7108"/>
    <mergeCell ref="F7107:G7108"/>
    <mergeCell ref="H7107:I7107"/>
    <mergeCell ref="H7108:I7108"/>
    <mergeCell ref="F7109:G7110"/>
    <mergeCell ref="H7109:I7110"/>
    <mergeCell ref="J7109:J7110"/>
    <mergeCell ref="K7109:K7110"/>
    <mergeCell ref="L7109:L7110"/>
    <mergeCell ref="A7111:A7115"/>
    <mergeCell ref="F7111:G7111"/>
    <mergeCell ref="H7111:L7111"/>
    <mergeCell ref="B7112:B7113"/>
    <mergeCell ref="C7112:C7113"/>
    <mergeCell ref="D7112:D7113"/>
    <mergeCell ref="E7112:E7113"/>
    <mergeCell ref="F7112:G7113"/>
    <mergeCell ref="H7112:I7112"/>
    <mergeCell ref="H7113:I7113"/>
    <mergeCell ref="F7114:G7115"/>
    <mergeCell ref="H7114:I7115"/>
    <mergeCell ref="J7114:J7115"/>
    <mergeCell ref="K7114:K7115"/>
    <mergeCell ref="L7114:L7115"/>
    <mergeCell ref="A7089:A7095"/>
    <mergeCell ref="F7089:G7089"/>
    <mergeCell ref="H7089:L7089"/>
    <mergeCell ref="B7090:B7093"/>
    <mergeCell ref="C7090:C7093"/>
    <mergeCell ref="D7090:D7093"/>
    <mergeCell ref="E7090:E7093"/>
    <mergeCell ref="F7090:G7093"/>
    <mergeCell ref="H7090:I7090"/>
    <mergeCell ref="H7091:I7093"/>
    <mergeCell ref="J7091:J7093"/>
    <mergeCell ref="K7091:K7093"/>
    <mergeCell ref="L7091:L7093"/>
    <mergeCell ref="F7094:G7095"/>
    <mergeCell ref="H7094:I7095"/>
    <mergeCell ref="J7094:J7095"/>
    <mergeCell ref="K7094:K7095"/>
    <mergeCell ref="L7094:L7095"/>
    <mergeCell ref="A7096:A7100"/>
    <mergeCell ref="F7096:G7096"/>
    <mergeCell ref="H7096:L7096"/>
    <mergeCell ref="B7097:B7098"/>
    <mergeCell ref="C7097:C7098"/>
    <mergeCell ref="D7097:D7098"/>
    <mergeCell ref="E7097:E7098"/>
    <mergeCell ref="F7097:G7098"/>
    <mergeCell ref="H7097:I7097"/>
    <mergeCell ref="H7098:I7098"/>
    <mergeCell ref="F7099:G7100"/>
    <mergeCell ref="H7099:I7100"/>
    <mergeCell ref="J7099:J7100"/>
    <mergeCell ref="K7099:K7100"/>
    <mergeCell ref="L7099:L7100"/>
    <mergeCell ref="A7075:A7081"/>
    <mergeCell ref="F7075:G7075"/>
    <mergeCell ref="H7075:L7075"/>
    <mergeCell ref="B7076:B7079"/>
    <mergeCell ref="C7076:C7079"/>
    <mergeCell ref="D7076:D7079"/>
    <mergeCell ref="E7076:E7079"/>
    <mergeCell ref="F7076:G7079"/>
    <mergeCell ref="H7076:I7076"/>
    <mergeCell ref="H7077:I7079"/>
    <mergeCell ref="J7077:J7079"/>
    <mergeCell ref="K7077:K7079"/>
    <mergeCell ref="L7077:L7079"/>
    <mergeCell ref="F7080:G7081"/>
    <mergeCell ref="H7080:I7081"/>
    <mergeCell ref="J7080:J7081"/>
    <mergeCell ref="K7080:K7081"/>
    <mergeCell ref="L7080:L7081"/>
    <mergeCell ref="A7082:A7088"/>
    <mergeCell ref="F7082:G7082"/>
    <mergeCell ref="H7082:L7082"/>
    <mergeCell ref="B7083:B7086"/>
    <mergeCell ref="C7083:C7086"/>
    <mergeCell ref="D7083:D7086"/>
    <mergeCell ref="E7083:E7086"/>
    <mergeCell ref="F7083:G7086"/>
    <mergeCell ref="H7083:I7083"/>
    <mergeCell ref="H7084:I7086"/>
    <mergeCell ref="J7084:J7086"/>
    <mergeCell ref="K7084:K7086"/>
    <mergeCell ref="L7084:L7086"/>
    <mergeCell ref="F7087:G7088"/>
    <mergeCell ref="H7087:I7088"/>
    <mergeCell ref="J7087:J7088"/>
    <mergeCell ref="K7087:K7088"/>
    <mergeCell ref="L7087:L7088"/>
    <mergeCell ref="A7062:A7067"/>
    <mergeCell ref="F7062:G7062"/>
    <mergeCell ref="H7062:L7062"/>
    <mergeCell ref="B7063:B7065"/>
    <mergeCell ref="C7063:C7065"/>
    <mergeCell ref="D7063:D7065"/>
    <mergeCell ref="E7063:E7065"/>
    <mergeCell ref="F7063:G7065"/>
    <mergeCell ref="H7063:I7063"/>
    <mergeCell ref="H7064:I7065"/>
    <mergeCell ref="J7064:J7065"/>
    <mergeCell ref="K7064:K7065"/>
    <mergeCell ref="L7064:L7065"/>
    <mergeCell ref="F7066:G7067"/>
    <mergeCell ref="H7066:I7067"/>
    <mergeCell ref="J7066:J7067"/>
    <mergeCell ref="K7066:K7067"/>
    <mergeCell ref="L7066:L7067"/>
    <mergeCell ref="A7068:A7074"/>
    <mergeCell ref="F7068:G7068"/>
    <mergeCell ref="H7068:L7068"/>
    <mergeCell ref="B7069:B7072"/>
    <mergeCell ref="C7069:C7072"/>
    <mergeCell ref="D7069:D7072"/>
    <mergeCell ref="E7069:E7072"/>
    <mergeCell ref="F7069:G7072"/>
    <mergeCell ref="H7069:I7069"/>
    <mergeCell ref="H7070:I7072"/>
    <mergeCell ref="J7070:J7072"/>
    <mergeCell ref="K7070:K7072"/>
    <mergeCell ref="L7070:L7072"/>
    <mergeCell ref="F7073:G7074"/>
    <mergeCell ref="H7073:I7074"/>
    <mergeCell ref="J7073:J7074"/>
    <mergeCell ref="K7073:K7074"/>
    <mergeCell ref="L7073:L7074"/>
    <mergeCell ref="A7050:A7055"/>
    <mergeCell ref="F7050:G7050"/>
    <mergeCell ref="H7050:L7050"/>
    <mergeCell ref="B7051:B7053"/>
    <mergeCell ref="C7051:C7053"/>
    <mergeCell ref="D7051:D7053"/>
    <mergeCell ref="E7051:E7053"/>
    <mergeCell ref="F7051:G7053"/>
    <mergeCell ref="H7051:I7051"/>
    <mergeCell ref="H7052:I7053"/>
    <mergeCell ref="J7052:J7053"/>
    <mergeCell ref="K7052:K7053"/>
    <mergeCell ref="L7052:L7053"/>
    <mergeCell ref="F7054:G7055"/>
    <mergeCell ref="H7054:I7055"/>
    <mergeCell ref="J7054:J7055"/>
    <mergeCell ref="K7054:K7055"/>
    <mergeCell ref="L7054:L7055"/>
    <mergeCell ref="A7056:A7061"/>
    <mergeCell ref="F7056:G7056"/>
    <mergeCell ref="H7056:L7056"/>
    <mergeCell ref="B7057:B7059"/>
    <mergeCell ref="C7057:C7059"/>
    <mergeCell ref="D7057:D7059"/>
    <mergeCell ref="E7057:E7059"/>
    <mergeCell ref="F7057:G7059"/>
    <mergeCell ref="H7057:I7057"/>
    <mergeCell ref="H7058:I7059"/>
    <mergeCell ref="J7058:J7059"/>
    <mergeCell ref="K7058:K7059"/>
    <mergeCell ref="L7058:L7059"/>
    <mergeCell ref="F7060:G7061"/>
    <mergeCell ref="H7060:I7061"/>
    <mergeCell ref="J7060:J7061"/>
    <mergeCell ref="K7060:K7061"/>
    <mergeCell ref="L7060:L7061"/>
    <mergeCell ref="A7038:A7043"/>
    <mergeCell ref="F7038:G7038"/>
    <mergeCell ref="H7038:L7038"/>
    <mergeCell ref="B7039:B7041"/>
    <mergeCell ref="C7039:C7041"/>
    <mergeCell ref="D7039:D7041"/>
    <mergeCell ref="E7039:E7041"/>
    <mergeCell ref="F7039:G7041"/>
    <mergeCell ref="H7039:I7039"/>
    <mergeCell ref="H7040:I7041"/>
    <mergeCell ref="J7040:J7041"/>
    <mergeCell ref="K7040:K7041"/>
    <mergeCell ref="L7040:L7041"/>
    <mergeCell ref="F7042:G7043"/>
    <mergeCell ref="H7042:I7043"/>
    <mergeCell ref="J7042:J7043"/>
    <mergeCell ref="K7042:K7043"/>
    <mergeCell ref="L7042:L7043"/>
    <mergeCell ref="A7044:A7049"/>
    <mergeCell ref="F7044:G7044"/>
    <mergeCell ref="H7044:L7044"/>
    <mergeCell ref="B7045:B7047"/>
    <mergeCell ref="C7045:C7047"/>
    <mergeCell ref="D7045:D7047"/>
    <mergeCell ref="E7045:E7047"/>
    <mergeCell ref="F7045:G7047"/>
    <mergeCell ref="H7045:I7045"/>
    <mergeCell ref="H7046:I7047"/>
    <mergeCell ref="J7046:J7047"/>
    <mergeCell ref="K7046:K7047"/>
    <mergeCell ref="L7046:L7047"/>
    <mergeCell ref="F7048:G7049"/>
    <mergeCell ref="H7048:I7049"/>
    <mergeCell ref="J7048:J7049"/>
    <mergeCell ref="K7048:K7049"/>
    <mergeCell ref="L7048:L7049"/>
    <mergeCell ref="A7026:A7031"/>
    <mergeCell ref="F7026:G7026"/>
    <mergeCell ref="H7026:L7026"/>
    <mergeCell ref="B7027:B7029"/>
    <mergeCell ref="C7027:C7029"/>
    <mergeCell ref="D7027:D7029"/>
    <mergeCell ref="E7027:E7029"/>
    <mergeCell ref="F7027:G7029"/>
    <mergeCell ref="H7027:I7027"/>
    <mergeCell ref="H7028:I7029"/>
    <mergeCell ref="J7028:J7029"/>
    <mergeCell ref="K7028:K7029"/>
    <mergeCell ref="L7028:L7029"/>
    <mergeCell ref="F7030:G7031"/>
    <mergeCell ref="H7030:I7031"/>
    <mergeCell ref="J7030:J7031"/>
    <mergeCell ref="K7030:K7031"/>
    <mergeCell ref="L7030:L7031"/>
    <mergeCell ref="A7032:A7037"/>
    <mergeCell ref="F7032:G7032"/>
    <mergeCell ref="H7032:L7032"/>
    <mergeCell ref="B7033:B7035"/>
    <mergeCell ref="C7033:C7035"/>
    <mergeCell ref="D7033:D7035"/>
    <mergeCell ref="E7033:E7035"/>
    <mergeCell ref="F7033:G7035"/>
    <mergeCell ref="H7033:I7033"/>
    <mergeCell ref="H7034:I7035"/>
    <mergeCell ref="J7034:J7035"/>
    <mergeCell ref="K7034:K7035"/>
    <mergeCell ref="L7034:L7035"/>
    <mergeCell ref="F7036:G7037"/>
    <mergeCell ref="H7036:I7037"/>
    <mergeCell ref="J7036:J7037"/>
    <mergeCell ref="K7036:K7037"/>
    <mergeCell ref="L7036:L7037"/>
    <mergeCell ref="A7014:A7020"/>
    <mergeCell ref="F7014:G7014"/>
    <mergeCell ref="H7014:L7014"/>
    <mergeCell ref="B7015:B7018"/>
    <mergeCell ref="C7015:C7018"/>
    <mergeCell ref="D7015:D7018"/>
    <mergeCell ref="E7015:E7018"/>
    <mergeCell ref="F7015:G7018"/>
    <mergeCell ref="H7015:I7015"/>
    <mergeCell ref="H7016:I7018"/>
    <mergeCell ref="J7016:J7018"/>
    <mergeCell ref="K7016:K7018"/>
    <mergeCell ref="L7016:L7018"/>
    <mergeCell ref="F7019:G7020"/>
    <mergeCell ref="H7019:I7020"/>
    <mergeCell ref="J7019:J7020"/>
    <mergeCell ref="K7019:K7020"/>
    <mergeCell ref="L7019:L7020"/>
    <mergeCell ref="A7021:A7025"/>
    <mergeCell ref="F7021:G7021"/>
    <mergeCell ref="H7021:L7021"/>
    <mergeCell ref="B7022:B7023"/>
    <mergeCell ref="C7022:C7023"/>
    <mergeCell ref="D7022:D7023"/>
    <mergeCell ref="E7022:E7023"/>
    <mergeCell ref="F7022:G7023"/>
    <mergeCell ref="H7022:I7022"/>
    <mergeCell ref="H7023:I7023"/>
    <mergeCell ref="F7024:G7025"/>
    <mergeCell ref="H7024:I7025"/>
    <mergeCell ref="J7024:J7025"/>
    <mergeCell ref="K7024:K7025"/>
    <mergeCell ref="L7024:L7025"/>
    <mergeCell ref="A7001:A7006"/>
    <mergeCell ref="F7001:G7001"/>
    <mergeCell ref="H7001:L7001"/>
    <mergeCell ref="B7002:B7004"/>
    <mergeCell ref="C7002:C7004"/>
    <mergeCell ref="D7002:D7004"/>
    <mergeCell ref="E7002:E7004"/>
    <mergeCell ref="F7002:G7004"/>
    <mergeCell ref="H7002:I7002"/>
    <mergeCell ref="H7003:I7004"/>
    <mergeCell ref="J7003:J7004"/>
    <mergeCell ref="K7003:K7004"/>
    <mergeCell ref="L7003:L7004"/>
    <mergeCell ref="F7005:G7006"/>
    <mergeCell ref="H7005:I7006"/>
    <mergeCell ref="J7005:J7006"/>
    <mergeCell ref="K7005:K7006"/>
    <mergeCell ref="L7005:L7006"/>
    <mergeCell ref="A7007:A7013"/>
    <mergeCell ref="F7007:G7007"/>
    <mergeCell ref="H7007:L7007"/>
    <mergeCell ref="B7008:B7011"/>
    <mergeCell ref="C7008:C7011"/>
    <mergeCell ref="D7008:D7011"/>
    <mergeCell ref="E7008:E7011"/>
    <mergeCell ref="F7008:G7011"/>
    <mergeCell ref="H7008:I7008"/>
    <mergeCell ref="H7009:I7011"/>
    <mergeCell ref="J7009:J7011"/>
    <mergeCell ref="K7009:K7011"/>
    <mergeCell ref="L7009:L7011"/>
    <mergeCell ref="F7012:G7013"/>
    <mergeCell ref="H7012:I7013"/>
    <mergeCell ref="J7012:J7013"/>
    <mergeCell ref="K7012:K7013"/>
    <mergeCell ref="L7012:L7013"/>
    <mergeCell ref="A6988:A6993"/>
    <mergeCell ref="F6988:G6988"/>
    <mergeCell ref="H6988:L6988"/>
    <mergeCell ref="B6989:B6991"/>
    <mergeCell ref="C6989:C6991"/>
    <mergeCell ref="D6989:D6991"/>
    <mergeCell ref="E6989:E6991"/>
    <mergeCell ref="F6989:G6991"/>
    <mergeCell ref="H6989:I6989"/>
    <mergeCell ref="H6990:I6991"/>
    <mergeCell ref="J6990:J6991"/>
    <mergeCell ref="K6990:K6991"/>
    <mergeCell ref="L6990:L6991"/>
    <mergeCell ref="F6992:G6993"/>
    <mergeCell ref="H6992:I6993"/>
    <mergeCell ref="J6992:J6993"/>
    <mergeCell ref="K6992:K6993"/>
    <mergeCell ref="L6992:L6993"/>
    <mergeCell ref="A6994:A7000"/>
    <mergeCell ref="F6994:G6994"/>
    <mergeCell ref="H6994:L6994"/>
    <mergeCell ref="B6995:B6998"/>
    <mergeCell ref="C6995:C6998"/>
    <mergeCell ref="D6995:D6998"/>
    <mergeCell ref="E6995:E6998"/>
    <mergeCell ref="F6995:G6998"/>
    <mergeCell ref="H6995:I6995"/>
    <mergeCell ref="H6996:I6998"/>
    <mergeCell ref="J6996:J6998"/>
    <mergeCell ref="K6996:K6998"/>
    <mergeCell ref="L6996:L6998"/>
    <mergeCell ref="F6999:G7000"/>
    <mergeCell ref="H6999:I7000"/>
    <mergeCell ref="J6999:J7000"/>
    <mergeCell ref="K6999:K7000"/>
    <mergeCell ref="L6999:L7000"/>
    <mergeCell ref="A6977:A6982"/>
    <mergeCell ref="F6977:G6977"/>
    <mergeCell ref="H6977:L6977"/>
    <mergeCell ref="B6978:B6980"/>
    <mergeCell ref="C6978:C6980"/>
    <mergeCell ref="D6978:D6980"/>
    <mergeCell ref="E6978:E6980"/>
    <mergeCell ref="F6978:G6980"/>
    <mergeCell ref="H6978:I6978"/>
    <mergeCell ref="H6979:I6980"/>
    <mergeCell ref="J6979:J6980"/>
    <mergeCell ref="K6979:K6980"/>
    <mergeCell ref="L6979:L6980"/>
    <mergeCell ref="F6981:G6982"/>
    <mergeCell ref="H6981:I6982"/>
    <mergeCell ref="J6981:J6982"/>
    <mergeCell ref="K6981:K6982"/>
    <mergeCell ref="L6981:L6982"/>
    <mergeCell ref="A6983:A6987"/>
    <mergeCell ref="F6983:G6983"/>
    <mergeCell ref="H6983:L6983"/>
    <mergeCell ref="B6984:B6985"/>
    <mergeCell ref="C6984:C6985"/>
    <mergeCell ref="D6984:D6985"/>
    <mergeCell ref="E6984:E6985"/>
    <mergeCell ref="F6984:G6985"/>
    <mergeCell ref="H6984:I6984"/>
    <mergeCell ref="H6985:I6985"/>
    <mergeCell ref="F6986:G6987"/>
    <mergeCell ref="H6986:I6987"/>
    <mergeCell ref="J6986:J6987"/>
    <mergeCell ref="K6986:K6987"/>
    <mergeCell ref="L6986:L6987"/>
    <mergeCell ref="A6962:A6966"/>
    <mergeCell ref="F6962:G6962"/>
    <mergeCell ref="H6962:L6962"/>
    <mergeCell ref="B6963:B6964"/>
    <mergeCell ref="C6963:C6964"/>
    <mergeCell ref="D6963:D6964"/>
    <mergeCell ref="E6963:E6964"/>
    <mergeCell ref="F6963:G6964"/>
    <mergeCell ref="H6963:I6963"/>
    <mergeCell ref="H6964:I6964"/>
    <mergeCell ref="F6965:G6966"/>
    <mergeCell ref="H6965:I6966"/>
    <mergeCell ref="J6965:J6966"/>
    <mergeCell ref="K6965:K6966"/>
    <mergeCell ref="L6965:L6966"/>
    <mergeCell ref="A6967:A6971"/>
    <mergeCell ref="F6967:G6967"/>
    <mergeCell ref="H6967:L6967"/>
    <mergeCell ref="B6968:B6969"/>
    <mergeCell ref="C6968:C6969"/>
    <mergeCell ref="D6968:D6969"/>
    <mergeCell ref="E6968:E6969"/>
    <mergeCell ref="F6968:G6969"/>
    <mergeCell ref="H6968:I6968"/>
    <mergeCell ref="H6969:I6969"/>
    <mergeCell ref="F6970:G6971"/>
    <mergeCell ref="H6970:I6971"/>
    <mergeCell ref="J6970:J6971"/>
    <mergeCell ref="K6970:K6971"/>
    <mergeCell ref="L6970:L6971"/>
    <mergeCell ref="A6972:A6976"/>
    <mergeCell ref="F6972:G6972"/>
    <mergeCell ref="H6972:L6972"/>
    <mergeCell ref="B6973:B6974"/>
    <mergeCell ref="C6973:C6974"/>
    <mergeCell ref="D6973:D6974"/>
    <mergeCell ref="E6973:E6974"/>
    <mergeCell ref="F6973:G6974"/>
    <mergeCell ref="H6973:I6973"/>
    <mergeCell ref="H6974:I6974"/>
    <mergeCell ref="F6975:G6976"/>
    <mergeCell ref="H6975:I6976"/>
    <mergeCell ref="J6975:J6976"/>
    <mergeCell ref="K6975:K6976"/>
    <mergeCell ref="L6975:L6976"/>
    <mergeCell ref="A6950:A6955"/>
    <mergeCell ref="F6950:G6950"/>
    <mergeCell ref="H6950:L6950"/>
    <mergeCell ref="B6951:B6953"/>
    <mergeCell ref="C6951:C6953"/>
    <mergeCell ref="D6951:D6953"/>
    <mergeCell ref="E6951:E6953"/>
    <mergeCell ref="F6951:G6953"/>
    <mergeCell ref="H6951:I6951"/>
    <mergeCell ref="H6952:I6953"/>
    <mergeCell ref="J6952:J6953"/>
    <mergeCell ref="K6952:K6953"/>
    <mergeCell ref="L6952:L6953"/>
    <mergeCell ref="F6954:G6955"/>
    <mergeCell ref="H6954:I6955"/>
    <mergeCell ref="J6954:J6955"/>
    <mergeCell ref="K6954:K6955"/>
    <mergeCell ref="L6954:L6955"/>
    <mergeCell ref="A6956:A6961"/>
    <mergeCell ref="F6956:G6956"/>
    <mergeCell ref="H6956:L6956"/>
    <mergeCell ref="B6957:B6959"/>
    <mergeCell ref="C6957:C6959"/>
    <mergeCell ref="D6957:D6959"/>
    <mergeCell ref="E6957:E6959"/>
    <mergeCell ref="F6957:G6959"/>
    <mergeCell ref="H6957:I6957"/>
    <mergeCell ref="H6958:I6959"/>
    <mergeCell ref="J6958:J6959"/>
    <mergeCell ref="K6958:K6959"/>
    <mergeCell ref="L6958:L6959"/>
    <mergeCell ref="F6960:G6961"/>
    <mergeCell ref="H6960:I6961"/>
    <mergeCell ref="J6960:J6961"/>
    <mergeCell ref="K6960:K6961"/>
    <mergeCell ref="L6960:L6961"/>
    <mergeCell ref="A6934:A6938"/>
    <mergeCell ref="F6934:G6934"/>
    <mergeCell ref="H6934:L6934"/>
    <mergeCell ref="B6935:B6936"/>
    <mergeCell ref="C6935:C6936"/>
    <mergeCell ref="D6935:D6936"/>
    <mergeCell ref="E6935:E6936"/>
    <mergeCell ref="F6935:G6936"/>
    <mergeCell ref="H6935:I6935"/>
    <mergeCell ref="H6936:I6936"/>
    <mergeCell ref="F6937:G6938"/>
    <mergeCell ref="H6937:I6938"/>
    <mergeCell ref="J6937:J6938"/>
    <mergeCell ref="K6937:K6938"/>
    <mergeCell ref="L6937:L6938"/>
    <mergeCell ref="A6939:A6943"/>
    <mergeCell ref="F6939:G6939"/>
    <mergeCell ref="H6939:L6939"/>
    <mergeCell ref="B6940:B6941"/>
    <mergeCell ref="C6940:C6941"/>
    <mergeCell ref="D6940:D6941"/>
    <mergeCell ref="E6940:E6941"/>
    <mergeCell ref="F6940:G6941"/>
    <mergeCell ref="H6940:I6940"/>
    <mergeCell ref="H6941:I6941"/>
    <mergeCell ref="F6942:G6943"/>
    <mergeCell ref="H6942:I6943"/>
    <mergeCell ref="J6942:J6943"/>
    <mergeCell ref="K6942:K6943"/>
    <mergeCell ref="L6942:L6943"/>
    <mergeCell ref="A6944:A6949"/>
    <mergeCell ref="F6944:G6944"/>
    <mergeCell ref="H6944:L6944"/>
    <mergeCell ref="B6945:B6947"/>
    <mergeCell ref="C6945:C6947"/>
    <mergeCell ref="D6945:D6947"/>
    <mergeCell ref="E6945:E6947"/>
    <mergeCell ref="F6945:G6947"/>
    <mergeCell ref="H6945:I6945"/>
    <mergeCell ref="H6946:I6947"/>
    <mergeCell ref="J6946:J6947"/>
    <mergeCell ref="K6946:K6947"/>
    <mergeCell ref="L6946:L6947"/>
    <mergeCell ref="F6948:G6949"/>
    <mergeCell ref="H6948:I6949"/>
    <mergeCell ref="J6948:J6949"/>
    <mergeCell ref="K6948:K6949"/>
    <mergeCell ref="L6948:L6949"/>
    <mergeCell ref="A6922:A6927"/>
    <mergeCell ref="F6922:G6922"/>
    <mergeCell ref="H6922:L6922"/>
    <mergeCell ref="B6923:B6925"/>
    <mergeCell ref="C6923:C6925"/>
    <mergeCell ref="D6923:D6925"/>
    <mergeCell ref="E6923:E6925"/>
    <mergeCell ref="F6923:G6925"/>
    <mergeCell ref="H6923:I6923"/>
    <mergeCell ref="H6924:I6925"/>
    <mergeCell ref="J6924:J6925"/>
    <mergeCell ref="K6924:K6925"/>
    <mergeCell ref="L6924:L6925"/>
    <mergeCell ref="F6926:G6927"/>
    <mergeCell ref="H6926:I6927"/>
    <mergeCell ref="J6926:J6927"/>
    <mergeCell ref="K6926:K6927"/>
    <mergeCell ref="L6926:L6927"/>
    <mergeCell ref="A6928:A6933"/>
    <mergeCell ref="F6928:G6928"/>
    <mergeCell ref="H6928:L6928"/>
    <mergeCell ref="B6929:B6931"/>
    <mergeCell ref="C6929:C6931"/>
    <mergeCell ref="D6929:D6931"/>
    <mergeCell ref="E6929:E6931"/>
    <mergeCell ref="F6929:G6931"/>
    <mergeCell ref="H6929:I6929"/>
    <mergeCell ref="H6930:I6931"/>
    <mergeCell ref="J6930:J6931"/>
    <mergeCell ref="K6930:K6931"/>
    <mergeCell ref="L6930:L6931"/>
    <mergeCell ref="F6932:G6933"/>
    <mergeCell ref="H6932:I6933"/>
    <mergeCell ref="J6932:J6933"/>
    <mergeCell ref="K6932:K6933"/>
    <mergeCell ref="L6932:L6933"/>
    <mergeCell ref="A6911:A6915"/>
    <mergeCell ref="F6911:G6911"/>
    <mergeCell ref="H6911:L6911"/>
    <mergeCell ref="B6912:B6913"/>
    <mergeCell ref="C6912:C6913"/>
    <mergeCell ref="D6912:D6913"/>
    <mergeCell ref="E6912:E6913"/>
    <mergeCell ref="F6912:G6913"/>
    <mergeCell ref="H6912:I6912"/>
    <mergeCell ref="H6913:I6913"/>
    <mergeCell ref="F6914:G6915"/>
    <mergeCell ref="H6914:I6915"/>
    <mergeCell ref="J6914:J6915"/>
    <mergeCell ref="K6914:K6915"/>
    <mergeCell ref="L6914:L6915"/>
    <mergeCell ref="A6916:A6921"/>
    <mergeCell ref="F6916:G6916"/>
    <mergeCell ref="H6916:L6916"/>
    <mergeCell ref="B6917:B6919"/>
    <mergeCell ref="C6917:C6919"/>
    <mergeCell ref="D6917:D6919"/>
    <mergeCell ref="E6917:E6919"/>
    <mergeCell ref="F6917:G6919"/>
    <mergeCell ref="H6917:I6917"/>
    <mergeCell ref="H6918:I6919"/>
    <mergeCell ref="J6918:J6919"/>
    <mergeCell ref="K6918:K6919"/>
    <mergeCell ref="L6918:L6919"/>
    <mergeCell ref="F6920:G6921"/>
    <mergeCell ref="H6920:I6921"/>
    <mergeCell ref="J6920:J6921"/>
    <mergeCell ref="K6920:K6921"/>
    <mergeCell ref="L6920:L6921"/>
    <mergeCell ref="A6900:A6904"/>
    <mergeCell ref="F6900:G6900"/>
    <mergeCell ref="H6900:L6900"/>
    <mergeCell ref="B6901:B6902"/>
    <mergeCell ref="C6901:C6902"/>
    <mergeCell ref="D6901:D6902"/>
    <mergeCell ref="E6901:E6902"/>
    <mergeCell ref="F6901:G6902"/>
    <mergeCell ref="H6901:I6901"/>
    <mergeCell ref="H6902:I6902"/>
    <mergeCell ref="F6903:G6904"/>
    <mergeCell ref="H6903:I6904"/>
    <mergeCell ref="J6903:J6904"/>
    <mergeCell ref="K6903:K6904"/>
    <mergeCell ref="L6903:L6904"/>
    <mergeCell ref="A6905:A6910"/>
    <mergeCell ref="F6905:G6905"/>
    <mergeCell ref="H6905:L6905"/>
    <mergeCell ref="B6906:B6908"/>
    <mergeCell ref="C6906:C6908"/>
    <mergeCell ref="D6906:D6908"/>
    <mergeCell ref="E6906:E6908"/>
    <mergeCell ref="F6906:G6908"/>
    <mergeCell ref="H6906:I6906"/>
    <mergeCell ref="H6907:I6908"/>
    <mergeCell ref="J6907:J6908"/>
    <mergeCell ref="K6907:K6908"/>
    <mergeCell ref="L6907:L6908"/>
    <mergeCell ref="F6909:G6910"/>
    <mergeCell ref="H6909:I6910"/>
    <mergeCell ref="J6909:J6910"/>
    <mergeCell ref="K6909:K6910"/>
    <mergeCell ref="L6909:L6910"/>
    <mergeCell ref="A6888:A6892"/>
    <mergeCell ref="F6888:G6888"/>
    <mergeCell ref="H6888:L6888"/>
    <mergeCell ref="B6889:B6890"/>
    <mergeCell ref="C6889:C6890"/>
    <mergeCell ref="D6889:D6890"/>
    <mergeCell ref="E6889:E6890"/>
    <mergeCell ref="F6889:G6890"/>
    <mergeCell ref="H6889:I6889"/>
    <mergeCell ref="H6890:I6890"/>
    <mergeCell ref="F6891:G6892"/>
    <mergeCell ref="H6891:I6892"/>
    <mergeCell ref="J6891:J6892"/>
    <mergeCell ref="K6891:K6892"/>
    <mergeCell ref="L6891:L6892"/>
    <mergeCell ref="A6893:A6899"/>
    <mergeCell ref="F6893:G6893"/>
    <mergeCell ref="H6893:L6893"/>
    <mergeCell ref="B6894:B6897"/>
    <mergeCell ref="C6894:C6897"/>
    <mergeCell ref="D6894:D6897"/>
    <mergeCell ref="E6894:E6897"/>
    <mergeCell ref="F6894:G6897"/>
    <mergeCell ref="H6894:I6894"/>
    <mergeCell ref="H6895:I6897"/>
    <mergeCell ref="J6895:J6897"/>
    <mergeCell ref="K6895:K6897"/>
    <mergeCell ref="L6895:L6897"/>
    <mergeCell ref="F6898:G6899"/>
    <mergeCell ref="H6898:I6899"/>
    <mergeCell ref="J6898:J6899"/>
    <mergeCell ref="K6898:K6899"/>
    <mergeCell ref="L6898:L6899"/>
    <mergeCell ref="A6872:A6876"/>
    <mergeCell ref="F6872:G6872"/>
    <mergeCell ref="H6872:L6872"/>
    <mergeCell ref="B6873:B6874"/>
    <mergeCell ref="C6873:C6874"/>
    <mergeCell ref="D6873:D6874"/>
    <mergeCell ref="E6873:E6874"/>
    <mergeCell ref="F6873:G6874"/>
    <mergeCell ref="H6873:I6873"/>
    <mergeCell ref="H6874:I6874"/>
    <mergeCell ref="F6875:G6876"/>
    <mergeCell ref="H6875:I6876"/>
    <mergeCell ref="J6875:J6876"/>
    <mergeCell ref="K6875:K6876"/>
    <mergeCell ref="L6875:L6876"/>
    <mergeCell ref="A6877:A6881"/>
    <mergeCell ref="F6877:G6877"/>
    <mergeCell ref="H6877:L6877"/>
    <mergeCell ref="B6878:B6879"/>
    <mergeCell ref="C6878:C6879"/>
    <mergeCell ref="D6878:D6879"/>
    <mergeCell ref="E6878:E6879"/>
    <mergeCell ref="F6878:G6879"/>
    <mergeCell ref="H6878:I6878"/>
    <mergeCell ref="H6879:I6879"/>
    <mergeCell ref="F6880:G6881"/>
    <mergeCell ref="H6880:I6881"/>
    <mergeCell ref="J6880:J6881"/>
    <mergeCell ref="K6880:K6881"/>
    <mergeCell ref="L6880:L6881"/>
    <mergeCell ref="A6882:A6887"/>
    <mergeCell ref="F6882:G6882"/>
    <mergeCell ref="H6882:L6882"/>
    <mergeCell ref="B6883:B6885"/>
    <mergeCell ref="C6883:C6885"/>
    <mergeCell ref="D6883:D6885"/>
    <mergeCell ref="E6883:E6885"/>
    <mergeCell ref="F6883:G6885"/>
    <mergeCell ref="H6883:I6883"/>
    <mergeCell ref="H6884:I6885"/>
    <mergeCell ref="J6884:J6885"/>
    <mergeCell ref="K6884:K6885"/>
    <mergeCell ref="L6884:L6885"/>
    <mergeCell ref="F6886:G6887"/>
    <mergeCell ref="H6886:I6887"/>
    <mergeCell ref="J6886:J6887"/>
    <mergeCell ref="K6886:K6887"/>
    <mergeCell ref="L6886:L6887"/>
    <mergeCell ref="A6860:A6865"/>
    <mergeCell ref="F6860:G6860"/>
    <mergeCell ref="H6860:L6860"/>
    <mergeCell ref="B6861:B6863"/>
    <mergeCell ref="C6861:C6863"/>
    <mergeCell ref="D6861:D6863"/>
    <mergeCell ref="E6861:E6863"/>
    <mergeCell ref="F6861:G6863"/>
    <mergeCell ref="H6861:I6861"/>
    <mergeCell ref="H6862:I6863"/>
    <mergeCell ref="J6862:J6863"/>
    <mergeCell ref="K6862:K6863"/>
    <mergeCell ref="L6862:L6863"/>
    <mergeCell ref="F6864:G6865"/>
    <mergeCell ref="H6864:I6865"/>
    <mergeCell ref="J6864:J6865"/>
    <mergeCell ref="K6864:K6865"/>
    <mergeCell ref="L6864:L6865"/>
    <mergeCell ref="A6866:A6871"/>
    <mergeCell ref="F6866:G6866"/>
    <mergeCell ref="H6866:L6866"/>
    <mergeCell ref="B6867:B6869"/>
    <mergeCell ref="C6867:C6869"/>
    <mergeCell ref="D6867:D6869"/>
    <mergeCell ref="E6867:E6869"/>
    <mergeCell ref="F6867:G6869"/>
    <mergeCell ref="H6867:I6867"/>
    <mergeCell ref="H6868:I6869"/>
    <mergeCell ref="J6868:J6869"/>
    <mergeCell ref="K6868:K6869"/>
    <mergeCell ref="L6868:L6869"/>
    <mergeCell ref="F6870:G6871"/>
    <mergeCell ref="H6870:I6871"/>
    <mergeCell ref="J6870:J6871"/>
    <mergeCell ref="K6870:K6871"/>
    <mergeCell ref="L6870:L6871"/>
    <mergeCell ref="A6848:A6853"/>
    <mergeCell ref="F6848:G6848"/>
    <mergeCell ref="H6848:L6848"/>
    <mergeCell ref="B6849:B6851"/>
    <mergeCell ref="C6849:C6851"/>
    <mergeCell ref="D6849:D6851"/>
    <mergeCell ref="E6849:E6851"/>
    <mergeCell ref="F6849:G6851"/>
    <mergeCell ref="H6849:I6849"/>
    <mergeCell ref="H6850:I6851"/>
    <mergeCell ref="J6850:J6851"/>
    <mergeCell ref="K6850:K6851"/>
    <mergeCell ref="L6850:L6851"/>
    <mergeCell ref="F6852:G6853"/>
    <mergeCell ref="H6852:I6853"/>
    <mergeCell ref="J6852:J6853"/>
    <mergeCell ref="K6852:K6853"/>
    <mergeCell ref="L6852:L6853"/>
    <mergeCell ref="A6854:A6859"/>
    <mergeCell ref="F6854:G6854"/>
    <mergeCell ref="H6854:L6854"/>
    <mergeCell ref="B6855:B6857"/>
    <mergeCell ref="C6855:C6857"/>
    <mergeCell ref="D6855:D6857"/>
    <mergeCell ref="E6855:E6857"/>
    <mergeCell ref="F6855:G6857"/>
    <mergeCell ref="H6855:I6855"/>
    <mergeCell ref="H6856:I6857"/>
    <mergeCell ref="J6856:J6857"/>
    <mergeCell ref="K6856:K6857"/>
    <mergeCell ref="L6856:L6857"/>
    <mergeCell ref="F6858:G6859"/>
    <mergeCell ref="H6858:I6859"/>
    <mergeCell ref="J6858:J6859"/>
    <mergeCell ref="K6858:K6859"/>
    <mergeCell ref="L6858:L6859"/>
    <mergeCell ref="A6832:A6836"/>
    <mergeCell ref="F6832:G6832"/>
    <mergeCell ref="H6832:L6832"/>
    <mergeCell ref="B6833:B6834"/>
    <mergeCell ref="C6833:C6834"/>
    <mergeCell ref="D6833:D6834"/>
    <mergeCell ref="E6833:E6834"/>
    <mergeCell ref="F6833:G6834"/>
    <mergeCell ref="H6833:I6833"/>
    <mergeCell ref="H6834:I6834"/>
    <mergeCell ref="F6835:G6836"/>
    <mergeCell ref="H6835:I6836"/>
    <mergeCell ref="J6835:J6836"/>
    <mergeCell ref="K6835:K6836"/>
    <mergeCell ref="L6835:L6836"/>
    <mergeCell ref="A6837:A6841"/>
    <mergeCell ref="F6837:G6837"/>
    <mergeCell ref="H6837:L6837"/>
    <mergeCell ref="B6838:B6839"/>
    <mergeCell ref="C6838:C6839"/>
    <mergeCell ref="D6838:D6839"/>
    <mergeCell ref="E6838:E6839"/>
    <mergeCell ref="F6838:G6839"/>
    <mergeCell ref="H6838:I6838"/>
    <mergeCell ref="H6839:I6839"/>
    <mergeCell ref="F6840:G6841"/>
    <mergeCell ref="H6840:I6841"/>
    <mergeCell ref="J6840:J6841"/>
    <mergeCell ref="K6840:K6841"/>
    <mergeCell ref="L6840:L6841"/>
    <mergeCell ref="A6842:A6847"/>
    <mergeCell ref="F6842:G6842"/>
    <mergeCell ref="H6842:L6842"/>
    <mergeCell ref="B6843:B6845"/>
    <mergeCell ref="C6843:C6845"/>
    <mergeCell ref="D6843:D6845"/>
    <mergeCell ref="E6843:E6845"/>
    <mergeCell ref="F6843:G6845"/>
    <mergeCell ref="H6843:I6843"/>
    <mergeCell ref="H6844:I6845"/>
    <mergeCell ref="J6844:J6845"/>
    <mergeCell ref="K6844:K6845"/>
    <mergeCell ref="L6844:L6845"/>
    <mergeCell ref="F6846:G6847"/>
    <mergeCell ref="H6846:I6847"/>
    <mergeCell ref="J6846:J6847"/>
    <mergeCell ref="K6846:K6847"/>
    <mergeCell ref="L6846:L6847"/>
    <mergeCell ref="A6817:A6821"/>
    <mergeCell ref="F6817:G6817"/>
    <mergeCell ref="H6817:L6817"/>
    <mergeCell ref="B6818:B6819"/>
    <mergeCell ref="C6818:C6819"/>
    <mergeCell ref="D6818:D6819"/>
    <mergeCell ref="E6818:E6819"/>
    <mergeCell ref="F6818:G6819"/>
    <mergeCell ref="H6818:I6818"/>
    <mergeCell ref="H6819:I6819"/>
    <mergeCell ref="F6820:G6821"/>
    <mergeCell ref="H6820:I6821"/>
    <mergeCell ref="J6820:J6821"/>
    <mergeCell ref="K6820:K6821"/>
    <mergeCell ref="L6820:L6821"/>
    <mergeCell ref="A6822:A6826"/>
    <mergeCell ref="F6822:G6822"/>
    <mergeCell ref="H6822:L6822"/>
    <mergeCell ref="B6823:B6824"/>
    <mergeCell ref="C6823:C6824"/>
    <mergeCell ref="D6823:D6824"/>
    <mergeCell ref="E6823:E6824"/>
    <mergeCell ref="F6823:G6824"/>
    <mergeCell ref="H6823:I6823"/>
    <mergeCell ref="H6824:I6824"/>
    <mergeCell ref="F6825:G6826"/>
    <mergeCell ref="H6825:I6826"/>
    <mergeCell ref="J6825:J6826"/>
    <mergeCell ref="K6825:K6826"/>
    <mergeCell ref="L6825:L6826"/>
    <mergeCell ref="A6827:A6831"/>
    <mergeCell ref="F6827:G6827"/>
    <mergeCell ref="H6827:L6827"/>
    <mergeCell ref="B6828:B6829"/>
    <mergeCell ref="C6828:C6829"/>
    <mergeCell ref="D6828:D6829"/>
    <mergeCell ref="E6828:E6829"/>
    <mergeCell ref="F6828:G6829"/>
    <mergeCell ref="H6828:I6828"/>
    <mergeCell ref="H6829:I6829"/>
    <mergeCell ref="F6830:G6831"/>
    <mergeCell ref="H6830:I6831"/>
    <mergeCell ref="J6830:J6831"/>
    <mergeCell ref="K6830:K6831"/>
    <mergeCell ref="L6830:L6831"/>
    <mergeCell ref="A6802:A6806"/>
    <mergeCell ref="F6802:G6802"/>
    <mergeCell ref="H6802:L6802"/>
    <mergeCell ref="B6803:B6804"/>
    <mergeCell ref="C6803:C6804"/>
    <mergeCell ref="D6803:D6804"/>
    <mergeCell ref="E6803:E6804"/>
    <mergeCell ref="F6803:G6804"/>
    <mergeCell ref="H6803:I6803"/>
    <mergeCell ref="H6804:I6804"/>
    <mergeCell ref="F6805:G6806"/>
    <mergeCell ref="H6805:I6806"/>
    <mergeCell ref="J6805:J6806"/>
    <mergeCell ref="K6805:K6806"/>
    <mergeCell ref="L6805:L6806"/>
    <mergeCell ref="A6807:A6811"/>
    <mergeCell ref="F6807:G6807"/>
    <mergeCell ref="H6807:L6807"/>
    <mergeCell ref="B6808:B6809"/>
    <mergeCell ref="C6808:C6809"/>
    <mergeCell ref="D6808:D6809"/>
    <mergeCell ref="E6808:E6809"/>
    <mergeCell ref="F6808:G6809"/>
    <mergeCell ref="H6808:I6808"/>
    <mergeCell ref="H6809:I6809"/>
    <mergeCell ref="F6810:G6811"/>
    <mergeCell ref="H6810:I6811"/>
    <mergeCell ref="J6810:J6811"/>
    <mergeCell ref="K6810:K6811"/>
    <mergeCell ref="L6810:L6811"/>
    <mergeCell ref="A6812:A6816"/>
    <mergeCell ref="F6812:G6812"/>
    <mergeCell ref="H6812:L6812"/>
    <mergeCell ref="B6813:B6814"/>
    <mergeCell ref="C6813:C6814"/>
    <mergeCell ref="D6813:D6814"/>
    <mergeCell ref="E6813:E6814"/>
    <mergeCell ref="F6813:G6814"/>
    <mergeCell ref="H6813:I6813"/>
    <mergeCell ref="H6814:I6814"/>
    <mergeCell ref="F6815:G6816"/>
    <mergeCell ref="H6815:I6816"/>
    <mergeCell ref="J6815:J6816"/>
    <mergeCell ref="K6815:K6816"/>
    <mergeCell ref="L6815:L6816"/>
    <mergeCell ref="A6787:A6791"/>
    <mergeCell ref="F6787:G6787"/>
    <mergeCell ref="H6787:L6787"/>
    <mergeCell ref="B6788:B6789"/>
    <mergeCell ref="C6788:C6789"/>
    <mergeCell ref="D6788:D6789"/>
    <mergeCell ref="E6788:E6789"/>
    <mergeCell ref="F6788:G6789"/>
    <mergeCell ref="H6788:I6788"/>
    <mergeCell ref="H6789:I6789"/>
    <mergeCell ref="F6790:G6791"/>
    <mergeCell ref="H6790:I6791"/>
    <mergeCell ref="J6790:J6791"/>
    <mergeCell ref="K6790:K6791"/>
    <mergeCell ref="L6790:L6791"/>
    <mergeCell ref="A6792:A6796"/>
    <mergeCell ref="F6792:G6792"/>
    <mergeCell ref="H6792:L6792"/>
    <mergeCell ref="B6793:B6794"/>
    <mergeCell ref="C6793:C6794"/>
    <mergeCell ref="D6793:D6794"/>
    <mergeCell ref="E6793:E6794"/>
    <mergeCell ref="F6793:G6794"/>
    <mergeCell ref="H6793:I6793"/>
    <mergeCell ref="H6794:I6794"/>
    <mergeCell ref="F6795:G6796"/>
    <mergeCell ref="H6795:I6796"/>
    <mergeCell ref="J6795:J6796"/>
    <mergeCell ref="K6795:K6796"/>
    <mergeCell ref="L6795:L6796"/>
    <mergeCell ref="A6797:A6801"/>
    <mergeCell ref="F6797:G6797"/>
    <mergeCell ref="H6797:L6797"/>
    <mergeCell ref="B6798:B6799"/>
    <mergeCell ref="C6798:C6799"/>
    <mergeCell ref="D6798:D6799"/>
    <mergeCell ref="E6798:E6799"/>
    <mergeCell ref="F6798:G6799"/>
    <mergeCell ref="H6798:I6798"/>
    <mergeCell ref="H6799:I6799"/>
    <mergeCell ref="F6800:G6801"/>
    <mergeCell ref="H6800:I6801"/>
    <mergeCell ref="J6800:J6801"/>
    <mergeCell ref="K6800:K6801"/>
    <mergeCell ref="L6800:L6801"/>
    <mergeCell ref="A6776:A6781"/>
    <mergeCell ref="F6776:G6776"/>
    <mergeCell ref="H6776:L6776"/>
    <mergeCell ref="B6777:B6779"/>
    <mergeCell ref="C6777:C6779"/>
    <mergeCell ref="D6777:D6779"/>
    <mergeCell ref="E6777:E6779"/>
    <mergeCell ref="F6777:G6779"/>
    <mergeCell ref="H6777:I6777"/>
    <mergeCell ref="H6778:I6779"/>
    <mergeCell ref="J6778:J6779"/>
    <mergeCell ref="K6778:K6779"/>
    <mergeCell ref="L6778:L6779"/>
    <mergeCell ref="F6780:G6781"/>
    <mergeCell ref="H6780:I6781"/>
    <mergeCell ref="J6780:J6781"/>
    <mergeCell ref="K6780:K6781"/>
    <mergeCell ref="L6780:L6781"/>
    <mergeCell ref="A6782:A6786"/>
    <mergeCell ref="F6782:G6782"/>
    <mergeCell ref="H6782:L6782"/>
    <mergeCell ref="B6783:B6784"/>
    <mergeCell ref="C6783:C6784"/>
    <mergeCell ref="D6783:D6784"/>
    <mergeCell ref="E6783:E6784"/>
    <mergeCell ref="F6783:G6784"/>
    <mergeCell ref="H6783:I6783"/>
    <mergeCell ref="H6784:I6784"/>
    <mergeCell ref="F6785:G6786"/>
    <mergeCell ref="H6785:I6786"/>
    <mergeCell ref="J6785:J6786"/>
    <mergeCell ref="K6785:K6786"/>
    <mergeCell ref="L6785:L6786"/>
    <mergeCell ref="A6765:A6770"/>
    <mergeCell ref="F6765:G6765"/>
    <mergeCell ref="H6765:L6765"/>
    <mergeCell ref="B6766:B6768"/>
    <mergeCell ref="C6766:C6768"/>
    <mergeCell ref="D6766:D6768"/>
    <mergeCell ref="E6766:E6768"/>
    <mergeCell ref="F6766:G6768"/>
    <mergeCell ref="H6766:I6766"/>
    <mergeCell ref="H6767:I6768"/>
    <mergeCell ref="J6767:J6768"/>
    <mergeCell ref="K6767:K6768"/>
    <mergeCell ref="L6767:L6768"/>
    <mergeCell ref="F6769:G6770"/>
    <mergeCell ref="H6769:I6770"/>
    <mergeCell ref="J6769:J6770"/>
    <mergeCell ref="K6769:K6770"/>
    <mergeCell ref="L6769:L6770"/>
    <mergeCell ref="A6771:A6775"/>
    <mergeCell ref="F6771:G6771"/>
    <mergeCell ref="H6771:L6771"/>
    <mergeCell ref="B6772:B6773"/>
    <mergeCell ref="C6772:C6773"/>
    <mergeCell ref="D6772:D6773"/>
    <mergeCell ref="E6772:E6773"/>
    <mergeCell ref="F6772:G6773"/>
    <mergeCell ref="H6772:I6772"/>
    <mergeCell ref="H6773:I6773"/>
    <mergeCell ref="F6774:G6775"/>
    <mergeCell ref="H6774:I6775"/>
    <mergeCell ref="J6774:J6775"/>
    <mergeCell ref="K6774:K6775"/>
    <mergeCell ref="L6774:L6775"/>
    <mergeCell ref="A6754:A6758"/>
    <mergeCell ref="F6754:G6754"/>
    <mergeCell ref="H6754:L6754"/>
    <mergeCell ref="B6755:B6756"/>
    <mergeCell ref="C6755:C6756"/>
    <mergeCell ref="D6755:D6756"/>
    <mergeCell ref="E6755:E6756"/>
    <mergeCell ref="F6755:G6756"/>
    <mergeCell ref="H6755:I6755"/>
    <mergeCell ref="H6756:I6756"/>
    <mergeCell ref="F6757:G6758"/>
    <mergeCell ref="H6757:I6758"/>
    <mergeCell ref="J6757:J6758"/>
    <mergeCell ref="K6757:K6758"/>
    <mergeCell ref="L6757:L6758"/>
    <mergeCell ref="A6759:A6764"/>
    <mergeCell ref="F6759:G6759"/>
    <mergeCell ref="H6759:L6759"/>
    <mergeCell ref="B6760:B6762"/>
    <mergeCell ref="C6760:C6762"/>
    <mergeCell ref="D6760:D6762"/>
    <mergeCell ref="E6760:E6762"/>
    <mergeCell ref="F6760:G6762"/>
    <mergeCell ref="H6760:I6760"/>
    <mergeCell ref="H6761:I6762"/>
    <mergeCell ref="J6761:J6762"/>
    <mergeCell ref="K6761:K6762"/>
    <mergeCell ref="L6761:L6762"/>
    <mergeCell ref="F6763:G6764"/>
    <mergeCell ref="H6763:I6764"/>
    <mergeCell ref="J6763:J6764"/>
    <mergeCell ref="K6763:K6764"/>
    <mergeCell ref="L6763:L6764"/>
    <mergeCell ref="A6742:A6748"/>
    <mergeCell ref="F6742:G6742"/>
    <mergeCell ref="H6742:L6742"/>
    <mergeCell ref="B6743:B6746"/>
    <mergeCell ref="C6743:C6746"/>
    <mergeCell ref="D6743:D6746"/>
    <mergeCell ref="E6743:E6746"/>
    <mergeCell ref="F6743:G6746"/>
    <mergeCell ref="H6743:I6743"/>
    <mergeCell ref="H6744:I6746"/>
    <mergeCell ref="J6744:J6746"/>
    <mergeCell ref="K6744:K6746"/>
    <mergeCell ref="L6744:L6746"/>
    <mergeCell ref="F6747:G6748"/>
    <mergeCell ref="H6747:I6748"/>
    <mergeCell ref="J6747:J6748"/>
    <mergeCell ref="K6747:K6748"/>
    <mergeCell ref="L6747:L6748"/>
    <mergeCell ref="A6749:A6753"/>
    <mergeCell ref="F6749:G6749"/>
    <mergeCell ref="H6749:L6749"/>
    <mergeCell ref="B6750:B6751"/>
    <mergeCell ref="C6750:C6751"/>
    <mergeCell ref="D6750:D6751"/>
    <mergeCell ref="E6750:E6751"/>
    <mergeCell ref="F6750:G6751"/>
    <mergeCell ref="H6750:I6750"/>
    <mergeCell ref="H6751:I6751"/>
    <mergeCell ref="F6752:G6753"/>
    <mergeCell ref="H6752:I6753"/>
    <mergeCell ref="J6752:J6753"/>
    <mergeCell ref="K6752:K6753"/>
    <mergeCell ref="L6752:L6753"/>
    <mergeCell ref="A6731:A6736"/>
    <mergeCell ref="F6731:G6731"/>
    <mergeCell ref="H6731:L6731"/>
    <mergeCell ref="B6732:B6734"/>
    <mergeCell ref="C6732:C6734"/>
    <mergeCell ref="D6732:D6734"/>
    <mergeCell ref="E6732:E6734"/>
    <mergeCell ref="F6732:G6734"/>
    <mergeCell ref="H6732:I6732"/>
    <mergeCell ref="H6733:I6734"/>
    <mergeCell ref="J6733:J6734"/>
    <mergeCell ref="K6733:K6734"/>
    <mergeCell ref="L6733:L6734"/>
    <mergeCell ref="F6735:G6736"/>
    <mergeCell ref="H6735:I6736"/>
    <mergeCell ref="J6735:J6736"/>
    <mergeCell ref="K6735:K6736"/>
    <mergeCell ref="L6735:L6736"/>
    <mergeCell ref="A6737:A6741"/>
    <mergeCell ref="F6737:G6737"/>
    <mergeCell ref="H6737:L6737"/>
    <mergeCell ref="B6738:B6739"/>
    <mergeCell ref="C6738:C6739"/>
    <mergeCell ref="D6738:D6739"/>
    <mergeCell ref="E6738:E6739"/>
    <mergeCell ref="F6738:G6739"/>
    <mergeCell ref="H6738:I6738"/>
    <mergeCell ref="H6739:I6739"/>
    <mergeCell ref="F6740:G6741"/>
    <mergeCell ref="H6740:I6741"/>
    <mergeCell ref="J6740:J6741"/>
    <mergeCell ref="K6740:K6741"/>
    <mergeCell ref="L6740:L6741"/>
    <mergeCell ref="A6719:A6724"/>
    <mergeCell ref="F6719:G6719"/>
    <mergeCell ref="H6719:L6719"/>
    <mergeCell ref="B6720:B6722"/>
    <mergeCell ref="C6720:C6722"/>
    <mergeCell ref="D6720:D6722"/>
    <mergeCell ref="E6720:E6722"/>
    <mergeCell ref="F6720:G6722"/>
    <mergeCell ref="H6720:I6720"/>
    <mergeCell ref="H6721:I6722"/>
    <mergeCell ref="J6721:J6722"/>
    <mergeCell ref="K6721:K6722"/>
    <mergeCell ref="L6721:L6722"/>
    <mergeCell ref="F6723:G6724"/>
    <mergeCell ref="H6723:I6724"/>
    <mergeCell ref="J6723:J6724"/>
    <mergeCell ref="K6723:K6724"/>
    <mergeCell ref="L6723:L6724"/>
    <mergeCell ref="A6725:A6730"/>
    <mergeCell ref="F6725:G6725"/>
    <mergeCell ref="H6725:L6725"/>
    <mergeCell ref="B6726:B6728"/>
    <mergeCell ref="C6726:C6728"/>
    <mergeCell ref="D6726:D6728"/>
    <mergeCell ref="E6726:E6728"/>
    <mergeCell ref="F6726:G6728"/>
    <mergeCell ref="H6726:I6726"/>
    <mergeCell ref="H6727:I6728"/>
    <mergeCell ref="J6727:J6728"/>
    <mergeCell ref="K6727:K6728"/>
    <mergeCell ref="L6727:L6728"/>
    <mergeCell ref="F6729:G6730"/>
    <mergeCell ref="H6729:I6730"/>
    <mergeCell ref="J6729:J6730"/>
    <mergeCell ref="K6729:K6730"/>
    <mergeCell ref="L6729:L6730"/>
    <mergeCell ref="A6707:A6712"/>
    <mergeCell ref="F6707:G6707"/>
    <mergeCell ref="H6707:L6707"/>
    <mergeCell ref="B6708:B6710"/>
    <mergeCell ref="C6708:C6710"/>
    <mergeCell ref="D6708:D6710"/>
    <mergeCell ref="E6708:E6710"/>
    <mergeCell ref="F6708:G6710"/>
    <mergeCell ref="H6708:I6708"/>
    <mergeCell ref="H6709:I6710"/>
    <mergeCell ref="J6709:J6710"/>
    <mergeCell ref="K6709:K6710"/>
    <mergeCell ref="L6709:L6710"/>
    <mergeCell ref="F6711:G6712"/>
    <mergeCell ref="H6711:I6712"/>
    <mergeCell ref="J6711:J6712"/>
    <mergeCell ref="K6711:K6712"/>
    <mergeCell ref="L6711:L6712"/>
    <mergeCell ref="A6713:A6718"/>
    <mergeCell ref="F6713:G6713"/>
    <mergeCell ref="H6713:L6713"/>
    <mergeCell ref="B6714:B6716"/>
    <mergeCell ref="C6714:C6716"/>
    <mergeCell ref="D6714:D6716"/>
    <mergeCell ref="E6714:E6716"/>
    <mergeCell ref="F6714:G6716"/>
    <mergeCell ref="H6714:I6714"/>
    <mergeCell ref="H6715:I6716"/>
    <mergeCell ref="J6715:J6716"/>
    <mergeCell ref="K6715:K6716"/>
    <mergeCell ref="L6715:L6716"/>
    <mergeCell ref="F6717:G6718"/>
    <mergeCell ref="H6717:I6718"/>
    <mergeCell ref="J6717:J6718"/>
    <mergeCell ref="K6717:K6718"/>
    <mergeCell ref="L6717:L6718"/>
    <mergeCell ref="A6692:A6696"/>
    <mergeCell ref="F6692:G6692"/>
    <mergeCell ref="H6692:L6692"/>
    <mergeCell ref="B6693:B6694"/>
    <mergeCell ref="C6693:C6694"/>
    <mergeCell ref="D6693:D6694"/>
    <mergeCell ref="E6693:E6694"/>
    <mergeCell ref="F6693:G6694"/>
    <mergeCell ref="H6693:I6693"/>
    <mergeCell ref="H6694:I6694"/>
    <mergeCell ref="F6695:G6696"/>
    <mergeCell ref="H6695:I6696"/>
    <mergeCell ref="J6695:J6696"/>
    <mergeCell ref="K6695:K6696"/>
    <mergeCell ref="L6695:L6696"/>
    <mergeCell ref="A6697:A6701"/>
    <mergeCell ref="F6697:G6697"/>
    <mergeCell ref="H6697:L6697"/>
    <mergeCell ref="B6698:B6699"/>
    <mergeCell ref="C6698:C6699"/>
    <mergeCell ref="D6698:D6699"/>
    <mergeCell ref="E6698:E6699"/>
    <mergeCell ref="F6698:G6699"/>
    <mergeCell ref="H6698:I6698"/>
    <mergeCell ref="H6699:I6699"/>
    <mergeCell ref="F6700:G6701"/>
    <mergeCell ref="H6700:I6701"/>
    <mergeCell ref="J6700:J6701"/>
    <mergeCell ref="K6700:K6701"/>
    <mergeCell ref="L6700:L6701"/>
    <mergeCell ref="A6702:A6706"/>
    <mergeCell ref="F6702:G6702"/>
    <mergeCell ref="H6702:L6702"/>
    <mergeCell ref="B6703:B6704"/>
    <mergeCell ref="C6703:C6704"/>
    <mergeCell ref="D6703:D6704"/>
    <mergeCell ref="E6703:E6704"/>
    <mergeCell ref="F6703:G6704"/>
    <mergeCell ref="H6703:I6703"/>
    <mergeCell ref="H6704:I6704"/>
    <mergeCell ref="F6705:G6706"/>
    <mergeCell ref="H6705:I6706"/>
    <mergeCell ref="J6705:J6706"/>
    <mergeCell ref="K6705:K6706"/>
    <mergeCell ref="L6705:L6706"/>
    <mergeCell ref="A6677:A6681"/>
    <mergeCell ref="F6677:G6677"/>
    <mergeCell ref="H6677:L6677"/>
    <mergeCell ref="B6678:B6679"/>
    <mergeCell ref="C6678:C6679"/>
    <mergeCell ref="D6678:D6679"/>
    <mergeCell ref="E6678:E6679"/>
    <mergeCell ref="F6678:G6679"/>
    <mergeCell ref="H6678:I6678"/>
    <mergeCell ref="H6679:I6679"/>
    <mergeCell ref="F6680:G6681"/>
    <mergeCell ref="H6680:I6681"/>
    <mergeCell ref="J6680:J6681"/>
    <mergeCell ref="K6680:K6681"/>
    <mergeCell ref="L6680:L6681"/>
    <mergeCell ref="A6682:A6686"/>
    <mergeCell ref="F6682:G6682"/>
    <mergeCell ref="H6682:L6682"/>
    <mergeCell ref="B6683:B6684"/>
    <mergeCell ref="C6683:C6684"/>
    <mergeCell ref="D6683:D6684"/>
    <mergeCell ref="E6683:E6684"/>
    <mergeCell ref="F6683:G6684"/>
    <mergeCell ref="H6683:I6683"/>
    <mergeCell ref="H6684:I6684"/>
    <mergeCell ref="F6685:G6686"/>
    <mergeCell ref="H6685:I6686"/>
    <mergeCell ref="J6685:J6686"/>
    <mergeCell ref="K6685:K6686"/>
    <mergeCell ref="L6685:L6686"/>
    <mergeCell ref="A6687:A6691"/>
    <mergeCell ref="F6687:G6687"/>
    <mergeCell ref="H6687:L6687"/>
    <mergeCell ref="B6688:B6689"/>
    <mergeCell ref="C6688:C6689"/>
    <mergeCell ref="D6688:D6689"/>
    <mergeCell ref="E6688:E6689"/>
    <mergeCell ref="F6688:G6689"/>
    <mergeCell ref="H6688:I6688"/>
    <mergeCell ref="H6689:I6689"/>
    <mergeCell ref="F6690:G6691"/>
    <mergeCell ref="H6690:I6691"/>
    <mergeCell ref="J6690:J6691"/>
    <mergeCell ref="K6690:K6691"/>
    <mergeCell ref="L6690:L6691"/>
    <mergeCell ref="A6662:A6666"/>
    <mergeCell ref="F6662:G6662"/>
    <mergeCell ref="H6662:L6662"/>
    <mergeCell ref="B6663:B6664"/>
    <mergeCell ref="C6663:C6664"/>
    <mergeCell ref="D6663:D6664"/>
    <mergeCell ref="E6663:E6664"/>
    <mergeCell ref="F6663:G6664"/>
    <mergeCell ref="H6663:I6663"/>
    <mergeCell ref="H6664:I6664"/>
    <mergeCell ref="F6665:G6666"/>
    <mergeCell ref="H6665:I6666"/>
    <mergeCell ref="J6665:J6666"/>
    <mergeCell ref="K6665:K6666"/>
    <mergeCell ref="L6665:L6666"/>
    <mergeCell ref="A6667:A6671"/>
    <mergeCell ref="F6667:G6667"/>
    <mergeCell ref="H6667:L6667"/>
    <mergeCell ref="B6668:B6669"/>
    <mergeCell ref="C6668:C6669"/>
    <mergeCell ref="D6668:D6669"/>
    <mergeCell ref="E6668:E6669"/>
    <mergeCell ref="F6668:G6669"/>
    <mergeCell ref="H6668:I6668"/>
    <mergeCell ref="H6669:I6669"/>
    <mergeCell ref="F6670:G6671"/>
    <mergeCell ref="H6670:I6671"/>
    <mergeCell ref="J6670:J6671"/>
    <mergeCell ref="K6670:K6671"/>
    <mergeCell ref="L6670:L6671"/>
    <mergeCell ref="A6672:A6676"/>
    <mergeCell ref="F6672:G6672"/>
    <mergeCell ref="H6672:L6672"/>
    <mergeCell ref="B6673:B6674"/>
    <mergeCell ref="C6673:C6674"/>
    <mergeCell ref="D6673:D6674"/>
    <mergeCell ref="E6673:E6674"/>
    <mergeCell ref="F6673:G6674"/>
    <mergeCell ref="H6673:I6673"/>
    <mergeCell ref="H6674:I6674"/>
    <mergeCell ref="F6675:G6676"/>
    <mergeCell ref="H6675:I6676"/>
    <mergeCell ref="J6675:J6676"/>
    <mergeCell ref="K6675:K6676"/>
    <mergeCell ref="L6675:L6676"/>
    <mergeCell ref="A6647:A6651"/>
    <mergeCell ref="F6647:G6647"/>
    <mergeCell ref="H6647:L6647"/>
    <mergeCell ref="B6648:B6649"/>
    <mergeCell ref="C6648:C6649"/>
    <mergeCell ref="D6648:D6649"/>
    <mergeCell ref="E6648:E6649"/>
    <mergeCell ref="F6648:G6649"/>
    <mergeCell ref="H6648:I6648"/>
    <mergeCell ref="H6649:I6649"/>
    <mergeCell ref="F6650:G6651"/>
    <mergeCell ref="H6650:I6651"/>
    <mergeCell ref="J6650:J6651"/>
    <mergeCell ref="K6650:K6651"/>
    <mergeCell ref="L6650:L6651"/>
    <mergeCell ref="A6652:A6656"/>
    <mergeCell ref="F6652:G6652"/>
    <mergeCell ref="H6652:L6652"/>
    <mergeCell ref="B6653:B6654"/>
    <mergeCell ref="C6653:C6654"/>
    <mergeCell ref="D6653:D6654"/>
    <mergeCell ref="E6653:E6654"/>
    <mergeCell ref="F6653:G6654"/>
    <mergeCell ref="H6653:I6653"/>
    <mergeCell ref="H6654:I6654"/>
    <mergeCell ref="F6655:G6656"/>
    <mergeCell ref="H6655:I6656"/>
    <mergeCell ref="J6655:J6656"/>
    <mergeCell ref="K6655:K6656"/>
    <mergeCell ref="L6655:L6656"/>
    <mergeCell ref="A6657:A6661"/>
    <mergeCell ref="F6657:G6657"/>
    <mergeCell ref="H6657:L6657"/>
    <mergeCell ref="B6658:B6659"/>
    <mergeCell ref="C6658:C6659"/>
    <mergeCell ref="D6658:D6659"/>
    <mergeCell ref="E6658:E6659"/>
    <mergeCell ref="F6658:G6659"/>
    <mergeCell ref="H6658:I6658"/>
    <mergeCell ref="H6659:I6659"/>
    <mergeCell ref="F6660:G6661"/>
    <mergeCell ref="H6660:I6661"/>
    <mergeCell ref="J6660:J6661"/>
    <mergeCell ref="K6660:K6661"/>
    <mergeCell ref="L6660:L6661"/>
    <mergeCell ref="A6632:A6636"/>
    <mergeCell ref="F6632:G6632"/>
    <mergeCell ref="H6632:L6632"/>
    <mergeCell ref="B6633:B6634"/>
    <mergeCell ref="C6633:C6634"/>
    <mergeCell ref="D6633:D6634"/>
    <mergeCell ref="E6633:E6634"/>
    <mergeCell ref="F6633:G6634"/>
    <mergeCell ref="H6633:I6633"/>
    <mergeCell ref="H6634:I6634"/>
    <mergeCell ref="F6635:G6636"/>
    <mergeCell ref="H6635:I6636"/>
    <mergeCell ref="J6635:J6636"/>
    <mergeCell ref="K6635:K6636"/>
    <mergeCell ref="L6635:L6636"/>
    <mergeCell ref="A6637:A6641"/>
    <mergeCell ref="F6637:G6637"/>
    <mergeCell ref="H6637:L6637"/>
    <mergeCell ref="B6638:B6639"/>
    <mergeCell ref="C6638:C6639"/>
    <mergeCell ref="D6638:D6639"/>
    <mergeCell ref="E6638:E6639"/>
    <mergeCell ref="F6638:G6639"/>
    <mergeCell ref="H6638:I6638"/>
    <mergeCell ref="H6639:I6639"/>
    <mergeCell ref="F6640:G6641"/>
    <mergeCell ref="H6640:I6641"/>
    <mergeCell ref="J6640:J6641"/>
    <mergeCell ref="K6640:K6641"/>
    <mergeCell ref="L6640:L6641"/>
    <mergeCell ref="A6642:A6646"/>
    <mergeCell ref="F6642:G6642"/>
    <mergeCell ref="H6642:L6642"/>
    <mergeCell ref="B6643:B6644"/>
    <mergeCell ref="C6643:C6644"/>
    <mergeCell ref="D6643:D6644"/>
    <mergeCell ref="E6643:E6644"/>
    <mergeCell ref="F6643:G6644"/>
    <mergeCell ref="H6643:I6643"/>
    <mergeCell ref="H6644:I6644"/>
    <mergeCell ref="F6645:G6646"/>
    <mergeCell ref="H6645:I6646"/>
    <mergeCell ref="J6645:J6646"/>
    <mergeCell ref="K6645:K6646"/>
    <mergeCell ref="L6645:L6646"/>
    <mergeCell ref="A6617:A6621"/>
    <mergeCell ref="F6617:G6617"/>
    <mergeCell ref="H6617:L6617"/>
    <mergeCell ref="B6618:B6619"/>
    <mergeCell ref="C6618:C6619"/>
    <mergeCell ref="D6618:D6619"/>
    <mergeCell ref="E6618:E6619"/>
    <mergeCell ref="F6618:G6619"/>
    <mergeCell ref="H6618:I6618"/>
    <mergeCell ref="H6619:I6619"/>
    <mergeCell ref="F6620:G6621"/>
    <mergeCell ref="H6620:I6621"/>
    <mergeCell ref="J6620:J6621"/>
    <mergeCell ref="K6620:K6621"/>
    <mergeCell ref="L6620:L6621"/>
    <mergeCell ref="A6622:A6626"/>
    <mergeCell ref="F6622:G6622"/>
    <mergeCell ref="H6622:L6622"/>
    <mergeCell ref="B6623:B6624"/>
    <mergeCell ref="C6623:C6624"/>
    <mergeCell ref="D6623:D6624"/>
    <mergeCell ref="E6623:E6624"/>
    <mergeCell ref="F6623:G6624"/>
    <mergeCell ref="H6623:I6623"/>
    <mergeCell ref="H6624:I6624"/>
    <mergeCell ref="F6625:G6626"/>
    <mergeCell ref="H6625:I6626"/>
    <mergeCell ref="J6625:J6626"/>
    <mergeCell ref="K6625:K6626"/>
    <mergeCell ref="L6625:L6626"/>
    <mergeCell ref="A6627:A6631"/>
    <mergeCell ref="F6627:G6627"/>
    <mergeCell ref="H6627:L6627"/>
    <mergeCell ref="B6628:B6629"/>
    <mergeCell ref="C6628:C6629"/>
    <mergeCell ref="D6628:D6629"/>
    <mergeCell ref="E6628:E6629"/>
    <mergeCell ref="F6628:G6629"/>
    <mergeCell ref="H6628:I6628"/>
    <mergeCell ref="H6629:I6629"/>
    <mergeCell ref="F6630:G6631"/>
    <mergeCell ref="H6630:I6631"/>
    <mergeCell ref="J6630:J6631"/>
    <mergeCell ref="K6630:K6631"/>
    <mergeCell ref="L6630:L6631"/>
    <mergeCell ref="A6602:A6606"/>
    <mergeCell ref="F6602:G6602"/>
    <mergeCell ref="H6602:L6602"/>
    <mergeCell ref="B6603:B6604"/>
    <mergeCell ref="C6603:C6604"/>
    <mergeCell ref="D6603:D6604"/>
    <mergeCell ref="E6603:E6604"/>
    <mergeCell ref="F6603:G6604"/>
    <mergeCell ref="H6603:I6603"/>
    <mergeCell ref="H6604:I6604"/>
    <mergeCell ref="F6605:G6606"/>
    <mergeCell ref="H6605:I6606"/>
    <mergeCell ref="J6605:J6606"/>
    <mergeCell ref="K6605:K6606"/>
    <mergeCell ref="L6605:L6606"/>
    <mergeCell ref="A6607:A6611"/>
    <mergeCell ref="F6607:G6607"/>
    <mergeCell ref="H6607:L6607"/>
    <mergeCell ref="B6608:B6609"/>
    <mergeCell ref="C6608:C6609"/>
    <mergeCell ref="D6608:D6609"/>
    <mergeCell ref="E6608:E6609"/>
    <mergeCell ref="F6608:G6609"/>
    <mergeCell ref="H6608:I6608"/>
    <mergeCell ref="H6609:I6609"/>
    <mergeCell ref="F6610:G6611"/>
    <mergeCell ref="H6610:I6611"/>
    <mergeCell ref="J6610:J6611"/>
    <mergeCell ref="K6610:K6611"/>
    <mergeCell ref="L6610:L6611"/>
    <mergeCell ref="A6612:A6616"/>
    <mergeCell ref="F6612:G6612"/>
    <mergeCell ref="H6612:L6612"/>
    <mergeCell ref="B6613:B6614"/>
    <mergeCell ref="C6613:C6614"/>
    <mergeCell ref="D6613:D6614"/>
    <mergeCell ref="E6613:E6614"/>
    <mergeCell ref="F6613:G6614"/>
    <mergeCell ref="H6613:I6613"/>
    <mergeCell ref="H6614:I6614"/>
    <mergeCell ref="F6615:G6616"/>
    <mergeCell ref="H6615:I6616"/>
    <mergeCell ref="J6615:J6616"/>
    <mergeCell ref="K6615:K6616"/>
    <mergeCell ref="L6615:L6616"/>
    <mergeCell ref="A6587:A6591"/>
    <mergeCell ref="F6587:G6587"/>
    <mergeCell ref="H6587:L6587"/>
    <mergeCell ref="B6588:B6589"/>
    <mergeCell ref="C6588:C6589"/>
    <mergeCell ref="D6588:D6589"/>
    <mergeCell ref="E6588:E6589"/>
    <mergeCell ref="F6588:G6589"/>
    <mergeCell ref="H6588:I6588"/>
    <mergeCell ref="H6589:I6589"/>
    <mergeCell ref="F6590:G6591"/>
    <mergeCell ref="H6590:I6591"/>
    <mergeCell ref="J6590:J6591"/>
    <mergeCell ref="K6590:K6591"/>
    <mergeCell ref="L6590:L6591"/>
    <mergeCell ref="A6592:A6596"/>
    <mergeCell ref="F6592:G6592"/>
    <mergeCell ref="H6592:L6592"/>
    <mergeCell ref="B6593:B6594"/>
    <mergeCell ref="C6593:C6594"/>
    <mergeCell ref="D6593:D6594"/>
    <mergeCell ref="E6593:E6594"/>
    <mergeCell ref="F6593:G6594"/>
    <mergeCell ref="H6593:I6593"/>
    <mergeCell ref="H6594:I6594"/>
    <mergeCell ref="F6595:G6596"/>
    <mergeCell ref="H6595:I6596"/>
    <mergeCell ref="J6595:J6596"/>
    <mergeCell ref="K6595:K6596"/>
    <mergeCell ref="L6595:L6596"/>
    <mergeCell ref="A6597:A6601"/>
    <mergeCell ref="F6597:G6597"/>
    <mergeCell ref="H6597:L6597"/>
    <mergeCell ref="B6598:B6599"/>
    <mergeCell ref="C6598:C6599"/>
    <mergeCell ref="D6598:D6599"/>
    <mergeCell ref="E6598:E6599"/>
    <mergeCell ref="F6598:G6599"/>
    <mergeCell ref="H6598:I6598"/>
    <mergeCell ref="H6599:I6599"/>
    <mergeCell ref="F6600:G6601"/>
    <mergeCell ref="H6600:I6601"/>
    <mergeCell ref="J6600:J6601"/>
    <mergeCell ref="K6600:K6601"/>
    <mergeCell ref="L6600:L6601"/>
    <mergeCell ref="A6572:A6576"/>
    <mergeCell ref="F6572:G6572"/>
    <mergeCell ref="H6572:L6572"/>
    <mergeCell ref="B6573:B6574"/>
    <mergeCell ref="C6573:C6574"/>
    <mergeCell ref="D6573:D6574"/>
    <mergeCell ref="E6573:E6574"/>
    <mergeCell ref="F6573:G6574"/>
    <mergeCell ref="H6573:I6573"/>
    <mergeCell ref="H6574:I6574"/>
    <mergeCell ref="F6575:G6576"/>
    <mergeCell ref="H6575:I6576"/>
    <mergeCell ref="J6575:J6576"/>
    <mergeCell ref="K6575:K6576"/>
    <mergeCell ref="L6575:L6576"/>
    <mergeCell ref="A6577:A6581"/>
    <mergeCell ref="F6577:G6577"/>
    <mergeCell ref="H6577:L6577"/>
    <mergeCell ref="B6578:B6579"/>
    <mergeCell ref="C6578:C6579"/>
    <mergeCell ref="D6578:D6579"/>
    <mergeCell ref="E6578:E6579"/>
    <mergeCell ref="F6578:G6579"/>
    <mergeCell ref="H6578:I6578"/>
    <mergeCell ref="H6579:I6579"/>
    <mergeCell ref="F6580:G6581"/>
    <mergeCell ref="H6580:I6581"/>
    <mergeCell ref="J6580:J6581"/>
    <mergeCell ref="K6580:K6581"/>
    <mergeCell ref="L6580:L6581"/>
    <mergeCell ref="A6582:A6586"/>
    <mergeCell ref="F6582:G6582"/>
    <mergeCell ref="H6582:L6582"/>
    <mergeCell ref="B6583:B6584"/>
    <mergeCell ref="C6583:C6584"/>
    <mergeCell ref="D6583:D6584"/>
    <mergeCell ref="E6583:E6584"/>
    <mergeCell ref="F6583:G6584"/>
    <mergeCell ref="H6583:I6583"/>
    <mergeCell ref="H6584:I6584"/>
    <mergeCell ref="F6585:G6586"/>
    <mergeCell ref="H6585:I6586"/>
    <mergeCell ref="J6585:J6586"/>
    <mergeCell ref="K6585:K6586"/>
    <mergeCell ref="L6585:L6586"/>
    <mergeCell ref="A6557:A6561"/>
    <mergeCell ref="F6557:G6557"/>
    <mergeCell ref="H6557:L6557"/>
    <mergeCell ref="B6558:B6559"/>
    <mergeCell ref="C6558:C6559"/>
    <mergeCell ref="D6558:D6559"/>
    <mergeCell ref="E6558:E6559"/>
    <mergeCell ref="F6558:G6559"/>
    <mergeCell ref="H6558:I6558"/>
    <mergeCell ref="H6559:I6559"/>
    <mergeCell ref="F6560:G6561"/>
    <mergeCell ref="H6560:I6561"/>
    <mergeCell ref="J6560:J6561"/>
    <mergeCell ref="K6560:K6561"/>
    <mergeCell ref="L6560:L6561"/>
    <mergeCell ref="A6562:A6566"/>
    <mergeCell ref="F6562:G6562"/>
    <mergeCell ref="H6562:L6562"/>
    <mergeCell ref="B6563:B6564"/>
    <mergeCell ref="C6563:C6564"/>
    <mergeCell ref="D6563:D6564"/>
    <mergeCell ref="E6563:E6564"/>
    <mergeCell ref="F6563:G6564"/>
    <mergeCell ref="H6563:I6563"/>
    <mergeCell ref="H6564:I6564"/>
    <mergeCell ref="F6565:G6566"/>
    <mergeCell ref="H6565:I6566"/>
    <mergeCell ref="J6565:J6566"/>
    <mergeCell ref="K6565:K6566"/>
    <mergeCell ref="L6565:L6566"/>
    <mergeCell ref="A6567:A6571"/>
    <mergeCell ref="F6567:G6567"/>
    <mergeCell ref="H6567:L6567"/>
    <mergeCell ref="B6568:B6569"/>
    <mergeCell ref="C6568:C6569"/>
    <mergeCell ref="D6568:D6569"/>
    <mergeCell ref="E6568:E6569"/>
    <mergeCell ref="F6568:G6569"/>
    <mergeCell ref="H6568:I6568"/>
    <mergeCell ref="H6569:I6569"/>
    <mergeCell ref="F6570:G6571"/>
    <mergeCell ref="H6570:I6571"/>
    <mergeCell ref="J6570:J6571"/>
    <mergeCell ref="K6570:K6571"/>
    <mergeCell ref="L6570:L6571"/>
    <mergeCell ref="A6546:A6551"/>
    <mergeCell ref="F6546:G6546"/>
    <mergeCell ref="H6546:L6546"/>
    <mergeCell ref="B6547:B6549"/>
    <mergeCell ref="C6547:C6549"/>
    <mergeCell ref="D6547:D6549"/>
    <mergeCell ref="E6547:E6549"/>
    <mergeCell ref="F6547:G6549"/>
    <mergeCell ref="H6547:I6547"/>
    <mergeCell ref="H6548:I6549"/>
    <mergeCell ref="J6548:J6549"/>
    <mergeCell ref="K6548:K6549"/>
    <mergeCell ref="L6548:L6549"/>
    <mergeCell ref="F6550:G6551"/>
    <mergeCell ref="H6550:I6551"/>
    <mergeCell ref="J6550:J6551"/>
    <mergeCell ref="K6550:K6551"/>
    <mergeCell ref="L6550:L6551"/>
    <mergeCell ref="A6552:A6556"/>
    <mergeCell ref="F6552:G6552"/>
    <mergeCell ref="H6552:L6552"/>
    <mergeCell ref="B6553:B6554"/>
    <mergeCell ref="C6553:C6554"/>
    <mergeCell ref="D6553:D6554"/>
    <mergeCell ref="E6553:E6554"/>
    <mergeCell ref="F6553:G6554"/>
    <mergeCell ref="H6553:I6553"/>
    <mergeCell ref="H6554:I6554"/>
    <mergeCell ref="F6555:G6556"/>
    <mergeCell ref="H6555:I6556"/>
    <mergeCell ref="J6555:J6556"/>
    <mergeCell ref="K6555:K6556"/>
    <mergeCell ref="L6555:L6556"/>
    <mergeCell ref="A6535:A6539"/>
    <mergeCell ref="F6535:G6535"/>
    <mergeCell ref="H6535:L6535"/>
    <mergeCell ref="B6536:B6537"/>
    <mergeCell ref="C6536:C6537"/>
    <mergeCell ref="D6536:D6537"/>
    <mergeCell ref="E6536:E6537"/>
    <mergeCell ref="F6536:G6537"/>
    <mergeCell ref="H6536:I6536"/>
    <mergeCell ref="H6537:I6537"/>
    <mergeCell ref="F6538:G6539"/>
    <mergeCell ref="H6538:I6539"/>
    <mergeCell ref="J6538:J6539"/>
    <mergeCell ref="K6538:K6539"/>
    <mergeCell ref="L6538:L6539"/>
    <mergeCell ref="A6540:A6545"/>
    <mergeCell ref="F6540:G6540"/>
    <mergeCell ref="H6540:L6540"/>
    <mergeCell ref="B6541:B6543"/>
    <mergeCell ref="C6541:C6543"/>
    <mergeCell ref="D6541:D6543"/>
    <mergeCell ref="E6541:E6543"/>
    <mergeCell ref="F6541:G6543"/>
    <mergeCell ref="H6541:I6541"/>
    <mergeCell ref="H6542:I6543"/>
    <mergeCell ref="J6542:J6543"/>
    <mergeCell ref="K6542:K6543"/>
    <mergeCell ref="L6542:L6543"/>
    <mergeCell ref="F6544:G6545"/>
    <mergeCell ref="H6544:I6545"/>
    <mergeCell ref="J6544:J6545"/>
    <mergeCell ref="K6544:K6545"/>
    <mergeCell ref="L6544:L6545"/>
    <mergeCell ref="A6524:A6528"/>
    <mergeCell ref="F6524:G6524"/>
    <mergeCell ref="H6524:L6524"/>
    <mergeCell ref="B6525:B6526"/>
    <mergeCell ref="C6525:C6526"/>
    <mergeCell ref="D6525:D6526"/>
    <mergeCell ref="E6525:E6526"/>
    <mergeCell ref="F6525:G6526"/>
    <mergeCell ref="H6525:I6525"/>
    <mergeCell ref="H6526:I6526"/>
    <mergeCell ref="F6527:G6528"/>
    <mergeCell ref="H6527:I6528"/>
    <mergeCell ref="J6527:J6528"/>
    <mergeCell ref="K6527:K6528"/>
    <mergeCell ref="L6527:L6528"/>
    <mergeCell ref="A6529:A6534"/>
    <mergeCell ref="F6529:G6529"/>
    <mergeCell ref="H6529:L6529"/>
    <mergeCell ref="B6530:B6532"/>
    <mergeCell ref="C6530:C6532"/>
    <mergeCell ref="D6530:D6532"/>
    <mergeCell ref="E6530:E6532"/>
    <mergeCell ref="F6530:G6532"/>
    <mergeCell ref="H6530:I6530"/>
    <mergeCell ref="H6531:I6532"/>
    <mergeCell ref="J6531:J6532"/>
    <mergeCell ref="K6531:K6532"/>
    <mergeCell ref="L6531:L6532"/>
    <mergeCell ref="F6533:G6534"/>
    <mergeCell ref="H6533:I6534"/>
    <mergeCell ref="J6533:J6534"/>
    <mergeCell ref="K6533:K6534"/>
    <mergeCell ref="L6533:L6534"/>
    <mergeCell ref="A6509:A6513"/>
    <mergeCell ref="F6509:G6509"/>
    <mergeCell ref="H6509:L6509"/>
    <mergeCell ref="B6510:B6511"/>
    <mergeCell ref="C6510:C6511"/>
    <mergeCell ref="D6510:D6511"/>
    <mergeCell ref="E6510:E6511"/>
    <mergeCell ref="F6510:G6511"/>
    <mergeCell ref="H6510:I6510"/>
    <mergeCell ref="H6511:I6511"/>
    <mergeCell ref="F6512:G6513"/>
    <mergeCell ref="H6512:I6513"/>
    <mergeCell ref="J6512:J6513"/>
    <mergeCell ref="K6512:K6513"/>
    <mergeCell ref="L6512:L6513"/>
    <mergeCell ref="A6514:A6518"/>
    <mergeCell ref="F6514:G6514"/>
    <mergeCell ref="H6514:L6514"/>
    <mergeCell ref="B6515:B6516"/>
    <mergeCell ref="C6515:C6516"/>
    <mergeCell ref="D6515:D6516"/>
    <mergeCell ref="E6515:E6516"/>
    <mergeCell ref="F6515:G6516"/>
    <mergeCell ref="H6515:I6515"/>
    <mergeCell ref="H6516:I6516"/>
    <mergeCell ref="F6517:G6518"/>
    <mergeCell ref="H6517:I6518"/>
    <mergeCell ref="J6517:J6518"/>
    <mergeCell ref="K6517:K6518"/>
    <mergeCell ref="L6517:L6518"/>
    <mergeCell ref="A6519:A6523"/>
    <mergeCell ref="F6519:G6519"/>
    <mergeCell ref="H6519:L6519"/>
    <mergeCell ref="B6520:B6521"/>
    <mergeCell ref="C6520:C6521"/>
    <mergeCell ref="D6520:D6521"/>
    <mergeCell ref="E6520:E6521"/>
    <mergeCell ref="F6520:G6521"/>
    <mergeCell ref="H6520:I6520"/>
    <mergeCell ref="H6521:I6521"/>
    <mergeCell ref="F6522:G6523"/>
    <mergeCell ref="H6522:I6523"/>
    <mergeCell ref="J6522:J6523"/>
    <mergeCell ref="K6522:K6523"/>
    <mergeCell ref="L6522:L6523"/>
    <mergeCell ref="A6494:A6498"/>
    <mergeCell ref="F6494:G6494"/>
    <mergeCell ref="H6494:L6494"/>
    <mergeCell ref="B6495:B6496"/>
    <mergeCell ref="C6495:C6496"/>
    <mergeCell ref="D6495:D6496"/>
    <mergeCell ref="E6495:E6496"/>
    <mergeCell ref="F6495:G6496"/>
    <mergeCell ref="H6495:I6495"/>
    <mergeCell ref="H6496:I6496"/>
    <mergeCell ref="F6497:G6498"/>
    <mergeCell ref="H6497:I6498"/>
    <mergeCell ref="J6497:J6498"/>
    <mergeCell ref="K6497:K6498"/>
    <mergeCell ref="L6497:L6498"/>
    <mergeCell ref="A6499:A6503"/>
    <mergeCell ref="F6499:G6499"/>
    <mergeCell ref="H6499:L6499"/>
    <mergeCell ref="B6500:B6501"/>
    <mergeCell ref="C6500:C6501"/>
    <mergeCell ref="D6500:D6501"/>
    <mergeCell ref="E6500:E6501"/>
    <mergeCell ref="F6500:G6501"/>
    <mergeCell ref="H6500:I6500"/>
    <mergeCell ref="H6501:I6501"/>
    <mergeCell ref="F6502:G6503"/>
    <mergeCell ref="H6502:I6503"/>
    <mergeCell ref="J6502:J6503"/>
    <mergeCell ref="K6502:K6503"/>
    <mergeCell ref="L6502:L6503"/>
    <mergeCell ref="A6504:A6508"/>
    <mergeCell ref="F6504:G6504"/>
    <mergeCell ref="H6504:L6504"/>
    <mergeCell ref="B6505:B6506"/>
    <mergeCell ref="C6505:C6506"/>
    <mergeCell ref="D6505:D6506"/>
    <mergeCell ref="E6505:E6506"/>
    <mergeCell ref="F6505:G6506"/>
    <mergeCell ref="H6505:I6505"/>
    <mergeCell ref="H6506:I6506"/>
    <mergeCell ref="F6507:G6508"/>
    <mergeCell ref="H6507:I6508"/>
    <mergeCell ref="J6507:J6508"/>
    <mergeCell ref="K6507:K6508"/>
    <mergeCell ref="L6507:L6508"/>
    <mergeCell ref="A6483:A6487"/>
    <mergeCell ref="F6483:G6483"/>
    <mergeCell ref="H6483:L6483"/>
    <mergeCell ref="B6484:B6485"/>
    <mergeCell ref="C6484:C6485"/>
    <mergeCell ref="D6484:D6485"/>
    <mergeCell ref="E6484:E6485"/>
    <mergeCell ref="F6484:G6485"/>
    <mergeCell ref="H6484:I6484"/>
    <mergeCell ref="H6485:I6485"/>
    <mergeCell ref="F6486:G6487"/>
    <mergeCell ref="H6486:I6487"/>
    <mergeCell ref="J6486:J6487"/>
    <mergeCell ref="K6486:K6487"/>
    <mergeCell ref="L6486:L6487"/>
    <mergeCell ref="A6488:A6493"/>
    <mergeCell ref="F6488:G6488"/>
    <mergeCell ref="H6488:L6488"/>
    <mergeCell ref="B6489:B6491"/>
    <mergeCell ref="C6489:C6491"/>
    <mergeCell ref="D6489:D6491"/>
    <mergeCell ref="E6489:E6491"/>
    <mergeCell ref="F6489:G6491"/>
    <mergeCell ref="H6489:I6489"/>
    <mergeCell ref="H6490:I6491"/>
    <mergeCell ref="J6490:J6491"/>
    <mergeCell ref="K6490:K6491"/>
    <mergeCell ref="L6490:L6491"/>
    <mergeCell ref="F6492:G6493"/>
    <mergeCell ref="H6492:I6493"/>
    <mergeCell ref="J6492:J6493"/>
    <mergeCell ref="K6492:K6493"/>
    <mergeCell ref="L6492:L6493"/>
    <mergeCell ref="A6472:A6477"/>
    <mergeCell ref="F6472:G6472"/>
    <mergeCell ref="H6472:L6472"/>
    <mergeCell ref="B6473:B6475"/>
    <mergeCell ref="C6473:C6475"/>
    <mergeCell ref="D6473:D6475"/>
    <mergeCell ref="E6473:E6475"/>
    <mergeCell ref="F6473:G6475"/>
    <mergeCell ref="H6473:I6473"/>
    <mergeCell ref="H6474:I6475"/>
    <mergeCell ref="J6474:J6475"/>
    <mergeCell ref="K6474:K6475"/>
    <mergeCell ref="L6474:L6475"/>
    <mergeCell ref="F6476:G6477"/>
    <mergeCell ref="H6476:I6477"/>
    <mergeCell ref="J6476:J6477"/>
    <mergeCell ref="K6476:K6477"/>
    <mergeCell ref="L6476:L6477"/>
    <mergeCell ref="A6478:A6482"/>
    <mergeCell ref="F6478:G6478"/>
    <mergeCell ref="H6478:L6478"/>
    <mergeCell ref="B6479:B6480"/>
    <mergeCell ref="C6479:C6480"/>
    <mergeCell ref="D6479:D6480"/>
    <mergeCell ref="E6479:E6480"/>
    <mergeCell ref="F6479:G6480"/>
    <mergeCell ref="H6479:I6479"/>
    <mergeCell ref="H6480:I6480"/>
    <mergeCell ref="F6481:G6482"/>
    <mergeCell ref="H6481:I6482"/>
    <mergeCell ref="J6481:J6482"/>
    <mergeCell ref="K6481:K6482"/>
    <mergeCell ref="L6481:L6482"/>
    <mergeCell ref="A6461:A6465"/>
    <mergeCell ref="F6461:G6461"/>
    <mergeCell ref="H6461:L6461"/>
    <mergeCell ref="B6462:B6463"/>
    <mergeCell ref="C6462:C6463"/>
    <mergeCell ref="D6462:D6463"/>
    <mergeCell ref="E6462:E6463"/>
    <mergeCell ref="F6462:G6463"/>
    <mergeCell ref="H6462:I6462"/>
    <mergeCell ref="H6463:I6463"/>
    <mergeCell ref="F6464:G6465"/>
    <mergeCell ref="H6464:I6465"/>
    <mergeCell ref="J6464:J6465"/>
    <mergeCell ref="K6464:K6465"/>
    <mergeCell ref="L6464:L6465"/>
    <mergeCell ref="A6466:A6471"/>
    <mergeCell ref="F6466:G6466"/>
    <mergeCell ref="H6466:L6466"/>
    <mergeCell ref="B6467:B6469"/>
    <mergeCell ref="C6467:C6469"/>
    <mergeCell ref="D6467:D6469"/>
    <mergeCell ref="E6467:E6469"/>
    <mergeCell ref="F6467:G6469"/>
    <mergeCell ref="H6467:I6467"/>
    <mergeCell ref="H6468:I6469"/>
    <mergeCell ref="J6468:J6469"/>
    <mergeCell ref="K6468:K6469"/>
    <mergeCell ref="L6468:L6469"/>
    <mergeCell ref="F6470:G6471"/>
    <mergeCell ref="H6470:I6471"/>
    <mergeCell ref="J6470:J6471"/>
    <mergeCell ref="K6470:K6471"/>
    <mergeCell ref="L6470:L6471"/>
    <mergeCell ref="A6446:A6450"/>
    <mergeCell ref="F6446:G6446"/>
    <mergeCell ref="H6446:L6446"/>
    <mergeCell ref="B6447:B6448"/>
    <mergeCell ref="C6447:C6448"/>
    <mergeCell ref="D6447:D6448"/>
    <mergeCell ref="E6447:E6448"/>
    <mergeCell ref="F6447:G6448"/>
    <mergeCell ref="H6447:I6447"/>
    <mergeCell ref="H6448:I6448"/>
    <mergeCell ref="F6449:G6450"/>
    <mergeCell ref="H6449:I6450"/>
    <mergeCell ref="J6449:J6450"/>
    <mergeCell ref="K6449:K6450"/>
    <mergeCell ref="L6449:L6450"/>
    <mergeCell ref="A6451:A6455"/>
    <mergeCell ref="F6451:G6451"/>
    <mergeCell ref="H6451:L6451"/>
    <mergeCell ref="B6452:B6453"/>
    <mergeCell ref="C6452:C6453"/>
    <mergeCell ref="D6452:D6453"/>
    <mergeCell ref="E6452:E6453"/>
    <mergeCell ref="F6452:G6453"/>
    <mergeCell ref="H6452:I6452"/>
    <mergeCell ref="H6453:I6453"/>
    <mergeCell ref="F6454:G6455"/>
    <mergeCell ref="H6454:I6455"/>
    <mergeCell ref="J6454:J6455"/>
    <mergeCell ref="K6454:K6455"/>
    <mergeCell ref="L6454:L6455"/>
    <mergeCell ref="A6456:A6460"/>
    <mergeCell ref="F6456:G6456"/>
    <mergeCell ref="H6456:L6456"/>
    <mergeCell ref="B6457:B6458"/>
    <mergeCell ref="C6457:C6458"/>
    <mergeCell ref="D6457:D6458"/>
    <mergeCell ref="E6457:E6458"/>
    <mergeCell ref="F6457:G6458"/>
    <mergeCell ref="H6457:I6457"/>
    <mergeCell ref="H6458:I6458"/>
    <mergeCell ref="F6459:G6460"/>
    <mergeCell ref="H6459:I6460"/>
    <mergeCell ref="J6459:J6460"/>
    <mergeCell ref="K6459:K6460"/>
    <mergeCell ref="L6459:L6460"/>
    <mergeCell ref="A6435:A6440"/>
    <mergeCell ref="F6435:G6435"/>
    <mergeCell ref="H6435:L6435"/>
    <mergeCell ref="B6436:B6438"/>
    <mergeCell ref="C6436:C6438"/>
    <mergeCell ref="D6436:D6438"/>
    <mergeCell ref="E6436:E6438"/>
    <mergeCell ref="F6436:G6438"/>
    <mergeCell ref="H6436:I6436"/>
    <mergeCell ref="H6437:I6438"/>
    <mergeCell ref="J6437:J6438"/>
    <mergeCell ref="K6437:K6438"/>
    <mergeCell ref="L6437:L6438"/>
    <mergeCell ref="F6439:G6440"/>
    <mergeCell ref="H6439:I6440"/>
    <mergeCell ref="J6439:J6440"/>
    <mergeCell ref="K6439:K6440"/>
    <mergeCell ref="L6439:L6440"/>
    <mergeCell ref="A6441:A6445"/>
    <mergeCell ref="F6441:G6441"/>
    <mergeCell ref="H6441:L6441"/>
    <mergeCell ref="B6442:B6443"/>
    <mergeCell ref="C6442:C6443"/>
    <mergeCell ref="D6442:D6443"/>
    <mergeCell ref="E6442:E6443"/>
    <mergeCell ref="F6442:G6443"/>
    <mergeCell ref="H6442:I6442"/>
    <mergeCell ref="H6443:I6443"/>
    <mergeCell ref="F6444:G6445"/>
    <mergeCell ref="H6444:I6445"/>
    <mergeCell ref="J6444:J6445"/>
    <mergeCell ref="K6444:K6445"/>
    <mergeCell ref="L6444:L6445"/>
    <mergeCell ref="A6424:A6428"/>
    <mergeCell ref="F6424:G6424"/>
    <mergeCell ref="H6424:L6424"/>
    <mergeCell ref="B6425:B6426"/>
    <mergeCell ref="C6425:C6426"/>
    <mergeCell ref="D6425:D6426"/>
    <mergeCell ref="E6425:E6426"/>
    <mergeCell ref="F6425:G6426"/>
    <mergeCell ref="H6425:I6425"/>
    <mergeCell ref="H6426:I6426"/>
    <mergeCell ref="F6427:G6428"/>
    <mergeCell ref="H6427:I6428"/>
    <mergeCell ref="J6427:J6428"/>
    <mergeCell ref="K6427:K6428"/>
    <mergeCell ref="L6427:L6428"/>
    <mergeCell ref="A6429:A6434"/>
    <mergeCell ref="F6429:G6429"/>
    <mergeCell ref="H6429:L6429"/>
    <mergeCell ref="B6430:B6432"/>
    <mergeCell ref="C6430:C6432"/>
    <mergeCell ref="D6430:D6432"/>
    <mergeCell ref="E6430:E6432"/>
    <mergeCell ref="F6430:G6432"/>
    <mergeCell ref="H6430:I6430"/>
    <mergeCell ref="H6431:I6432"/>
    <mergeCell ref="J6431:J6432"/>
    <mergeCell ref="K6431:K6432"/>
    <mergeCell ref="L6431:L6432"/>
    <mergeCell ref="F6433:G6434"/>
    <mergeCell ref="H6433:I6434"/>
    <mergeCell ref="J6433:J6434"/>
    <mergeCell ref="K6433:K6434"/>
    <mergeCell ref="L6433:L6434"/>
    <mergeCell ref="A6408:A6412"/>
    <mergeCell ref="F6408:G6408"/>
    <mergeCell ref="H6408:L6408"/>
    <mergeCell ref="B6409:B6410"/>
    <mergeCell ref="C6409:C6410"/>
    <mergeCell ref="D6409:D6410"/>
    <mergeCell ref="E6409:E6410"/>
    <mergeCell ref="F6409:G6410"/>
    <mergeCell ref="H6409:I6409"/>
    <mergeCell ref="H6410:I6410"/>
    <mergeCell ref="F6411:G6412"/>
    <mergeCell ref="H6411:I6412"/>
    <mergeCell ref="J6411:J6412"/>
    <mergeCell ref="K6411:K6412"/>
    <mergeCell ref="L6411:L6412"/>
    <mergeCell ref="A6413:A6417"/>
    <mergeCell ref="F6413:G6413"/>
    <mergeCell ref="H6413:L6413"/>
    <mergeCell ref="B6414:B6415"/>
    <mergeCell ref="C6414:C6415"/>
    <mergeCell ref="D6414:D6415"/>
    <mergeCell ref="E6414:E6415"/>
    <mergeCell ref="F6414:G6415"/>
    <mergeCell ref="H6414:I6414"/>
    <mergeCell ref="H6415:I6415"/>
    <mergeCell ref="F6416:G6417"/>
    <mergeCell ref="H6416:I6417"/>
    <mergeCell ref="J6416:J6417"/>
    <mergeCell ref="K6416:K6417"/>
    <mergeCell ref="L6416:L6417"/>
    <mergeCell ref="A6418:A6423"/>
    <mergeCell ref="F6418:G6418"/>
    <mergeCell ref="H6418:L6418"/>
    <mergeCell ref="B6419:B6421"/>
    <mergeCell ref="C6419:C6421"/>
    <mergeCell ref="D6419:D6421"/>
    <mergeCell ref="E6419:E6421"/>
    <mergeCell ref="F6419:G6421"/>
    <mergeCell ref="H6419:I6419"/>
    <mergeCell ref="H6420:I6421"/>
    <mergeCell ref="J6420:J6421"/>
    <mergeCell ref="K6420:K6421"/>
    <mergeCell ref="L6420:L6421"/>
    <mergeCell ref="F6422:G6423"/>
    <mergeCell ref="H6422:I6423"/>
    <mergeCell ref="J6422:J6423"/>
    <mergeCell ref="K6422:K6423"/>
    <mergeCell ref="L6422:L6423"/>
    <mergeCell ref="A6397:A6401"/>
    <mergeCell ref="F6397:G6397"/>
    <mergeCell ref="H6397:L6397"/>
    <mergeCell ref="B6398:B6399"/>
    <mergeCell ref="C6398:C6399"/>
    <mergeCell ref="D6398:D6399"/>
    <mergeCell ref="E6398:E6399"/>
    <mergeCell ref="F6398:G6399"/>
    <mergeCell ref="H6398:I6398"/>
    <mergeCell ref="H6399:I6399"/>
    <mergeCell ref="F6400:G6401"/>
    <mergeCell ref="H6400:I6401"/>
    <mergeCell ref="J6400:J6401"/>
    <mergeCell ref="K6400:K6401"/>
    <mergeCell ref="L6400:L6401"/>
    <mergeCell ref="A6402:A6407"/>
    <mergeCell ref="F6402:G6402"/>
    <mergeCell ref="H6402:L6402"/>
    <mergeCell ref="B6403:B6405"/>
    <mergeCell ref="C6403:C6405"/>
    <mergeCell ref="D6403:D6405"/>
    <mergeCell ref="E6403:E6405"/>
    <mergeCell ref="F6403:G6405"/>
    <mergeCell ref="H6403:I6403"/>
    <mergeCell ref="H6404:I6405"/>
    <mergeCell ref="J6404:J6405"/>
    <mergeCell ref="K6404:K6405"/>
    <mergeCell ref="L6404:L6405"/>
    <mergeCell ref="F6406:G6407"/>
    <mergeCell ref="H6406:I6407"/>
    <mergeCell ref="J6406:J6407"/>
    <mergeCell ref="K6406:K6407"/>
    <mergeCell ref="L6406:L6407"/>
    <mergeCell ref="A6382:A6386"/>
    <mergeCell ref="F6382:G6382"/>
    <mergeCell ref="H6382:L6382"/>
    <mergeCell ref="B6383:B6384"/>
    <mergeCell ref="C6383:C6384"/>
    <mergeCell ref="D6383:D6384"/>
    <mergeCell ref="E6383:E6384"/>
    <mergeCell ref="F6383:G6384"/>
    <mergeCell ref="H6383:I6383"/>
    <mergeCell ref="H6384:I6384"/>
    <mergeCell ref="F6385:G6386"/>
    <mergeCell ref="H6385:I6386"/>
    <mergeCell ref="J6385:J6386"/>
    <mergeCell ref="K6385:K6386"/>
    <mergeCell ref="L6385:L6386"/>
    <mergeCell ref="A6387:A6391"/>
    <mergeCell ref="F6387:G6387"/>
    <mergeCell ref="H6387:L6387"/>
    <mergeCell ref="B6388:B6389"/>
    <mergeCell ref="C6388:C6389"/>
    <mergeCell ref="D6388:D6389"/>
    <mergeCell ref="E6388:E6389"/>
    <mergeCell ref="F6388:G6389"/>
    <mergeCell ref="H6388:I6388"/>
    <mergeCell ref="H6389:I6389"/>
    <mergeCell ref="F6390:G6391"/>
    <mergeCell ref="H6390:I6391"/>
    <mergeCell ref="J6390:J6391"/>
    <mergeCell ref="K6390:K6391"/>
    <mergeCell ref="L6390:L6391"/>
    <mergeCell ref="A6392:A6396"/>
    <mergeCell ref="F6392:G6392"/>
    <mergeCell ref="H6392:L6392"/>
    <mergeCell ref="B6393:B6394"/>
    <mergeCell ref="C6393:C6394"/>
    <mergeCell ref="D6393:D6394"/>
    <mergeCell ref="E6393:E6394"/>
    <mergeCell ref="F6393:G6394"/>
    <mergeCell ref="H6393:I6393"/>
    <mergeCell ref="H6394:I6394"/>
    <mergeCell ref="F6395:G6396"/>
    <mergeCell ref="H6395:I6396"/>
    <mergeCell ref="J6395:J6396"/>
    <mergeCell ref="K6395:K6396"/>
    <mergeCell ref="L6395:L6396"/>
    <mergeCell ref="A6367:A6371"/>
    <mergeCell ref="F6367:G6367"/>
    <mergeCell ref="H6367:L6367"/>
    <mergeCell ref="B6368:B6369"/>
    <mergeCell ref="C6368:C6369"/>
    <mergeCell ref="D6368:D6369"/>
    <mergeCell ref="E6368:E6369"/>
    <mergeCell ref="F6368:G6369"/>
    <mergeCell ref="H6368:I6368"/>
    <mergeCell ref="H6369:I6369"/>
    <mergeCell ref="F6370:G6371"/>
    <mergeCell ref="H6370:I6371"/>
    <mergeCell ref="J6370:J6371"/>
    <mergeCell ref="K6370:K6371"/>
    <mergeCell ref="L6370:L6371"/>
    <mergeCell ref="A6372:A6376"/>
    <mergeCell ref="F6372:G6372"/>
    <mergeCell ref="H6372:L6372"/>
    <mergeCell ref="B6373:B6374"/>
    <mergeCell ref="C6373:C6374"/>
    <mergeCell ref="D6373:D6374"/>
    <mergeCell ref="E6373:E6374"/>
    <mergeCell ref="F6373:G6374"/>
    <mergeCell ref="H6373:I6373"/>
    <mergeCell ref="H6374:I6374"/>
    <mergeCell ref="F6375:G6376"/>
    <mergeCell ref="H6375:I6376"/>
    <mergeCell ref="J6375:J6376"/>
    <mergeCell ref="K6375:K6376"/>
    <mergeCell ref="L6375:L6376"/>
    <mergeCell ref="A6377:A6381"/>
    <mergeCell ref="F6377:G6377"/>
    <mergeCell ref="H6377:L6377"/>
    <mergeCell ref="B6378:B6379"/>
    <mergeCell ref="C6378:C6379"/>
    <mergeCell ref="D6378:D6379"/>
    <mergeCell ref="E6378:E6379"/>
    <mergeCell ref="F6378:G6379"/>
    <mergeCell ref="H6378:I6378"/>
    <mergeCell ref="H6379:I6379"/>
    <mergeCell ref="F6380:G6381"/>
    <mergeCell ref="H6380:I6381"/>
    <mergeCell ref="J6380:J6381"/>
    <mergeCell ref="K6380:K6381"/>
    <mergeCell ref="L6380:L6381"/>
    <mergeCell ref="A6352:A6356"/>
    <mergeCell ref="F6352:G6352"/>
    <mergeCell ref="H6352:L6352"/>
    <mergeCell ref="B6353:B6354"/>
    <mergeCell ref="C6353:C6354"/>
    <mergeCell ref="D6353:D6354"/>
    <mergeCell ref="E6353:E6354"/>
    <mergeCell ref="F6353:G6354"/>
    <mergeCell ref="H6353:I6353"/>
    <mergeCell ref="H6354:I6354"/>
    <mergeCell ref="F6355:G6356"/>
    <mergeCell ref="H6355:I6356"/>
    <mergeCell ref="J6355:J6356"/>
    <mergeCell ref="K6355:K6356"/>
    <mergeCell ref="L6355:L6356"/>
    <mergeCell ref="A6357:A6361"/>
    <mergeCell ref="F6357:G6357"/>
    <mergeCell ref="H6357:L6357"/>
    <mergeCell ref="B6358:B6359"/>
    <mergeCell ref="C6358:C6359"/>
    <mergeCell ref="D6358:D6359"/>
    <mergeCell ref="E6358:E6359"/>
    <mergeCell ref="F6358:G6359"/>
    <mergeCell ref="H6358:I6358"/>
    <mergeCell ref="H6359:I6359"/>
    <mergeCell ref="F6360:G6361"/>
    <mergeCell ref="H6360:I6361"/>
    <mergeCell ref="J6360:J6361"/>
    <mergeCell ref="K6360:K6361"/>
    <mergeCell ref="L6360:L6361"/>
    <mergeCell ref="A6362:A6366"/>
    <mergeCell ref="F6362:G6362"/>
    <mergeCell ref="H6362:L6362"/>
    <mergeCell ref="B6363:B6364"/>
    <mergeCell ref="C6363:C6364"/>
    <mergeCell ref="D6363:D6364"/>
    <mergeCell ref="E6363:E6364"/>
    <mergeCell ref="F6363:G6364"/>
    <mergeCell ref="H6363:I6363"/>
    <mergeCell ref="H6364:I6364"/>
    <mergeCell ref="F6365:G6366"/>
    <mergeCell ref="H6365:I6366"/>
    <mergeCell ref="J6365:J6366"/>
    <mergeCell ref="K6365:K6366"/>
    <mergeCell ref="L6365:L6366"/>
    <mergeCell ref="A6337:A6341"/>
    <mergeCell ref="F6337:G6337"/>
    <mergeCell ref="H6337:L6337"/>
    <mergeCell ref="B6338:B6339"/>
    <mergeCell ref="C6338:C6339"/>
    <mergeCell ref="D6338:D6339"/>
    <mergeCell ref="E6338:E6339"/>
    <mergeCell ref="F6338:G6339"/>
    <mergeCell ref="H6338:I6338"/>
    <mergeCell ref="H6339:I6339"/>
    <mergeCell ref="F6340:G6341"/>
    <mergeCell ref="H6340:I6341"/>
    <mergeCell ref="J6340:J6341"/>
    <mergeCell ref="K6340:K6341"/>
    <mergeCell ref="L6340:L6341"/>
    <mergeCell ref="A6342:A6346"/>
    <mergeCell ref="F6342:G6342"/>
    <mergeCell ref="H6342:L6342"/>
    <mergeCell ref="B6343:B6344"/>
    <mergeCell ref="C6343:C6344"/>
    <mergeCell ref="D6343:D6344"/>
    <mergeCell ref="E6343:E6344"/>
    <mergeCell ref="F6343:G6344"/>
    <mergeCell ref="H6343:I6343"/>
    <mergeCell ref="H6344:I6344"/>
    <mergeCell ref="F6345:G6346"/>
    <mergeCell ref="H6345:I6346"/>
    <mergeCell ref="J6345:J6346"/>
    <mergeCell ref="K6345:K6346"/>
    <mergeCell ref="L6345:L6346"/>
    <mergeCell ref="A6347:A6351"/>
    <mergeCell ref="F6347:G6347"/>
    <mergeCell ref="H6347:L6347"/>
    <mergeCell ref="B6348:B6349"/>
    <mergeCell ref="C6348:C6349"/>
    <mergeCell ref="D6348:D6349"/>
    <mergeCell ref="E6348:E6349"/>
    <mergeCell ref="F6348:G6349"/>
    <mergeCell ref="H6348:I6348"/>
    <mergeCell ref="H6349:I6349"/>
    <mergeCell ref="F6350:G6351"/>
    <mergeCell ref="H6350:I6351"/>
    <mergeCell ref="J6350:J6351"/>
    <mergeCell ref="K6350:K6351"/>
    <mergeCell ref="L6350:L6351"/>
    <mergeCell ref="A6322:A6326"/>
    <mergeCell ref="F6322:G6322"/>
    <mergeCell ref="H6322:L6322"/>
    <mergeCell ref="B6323:B6324"/>
    <mergeCell ref="C6323:C6324"/>
    <mergeCell ref="D6323:D6324"/>
    <mergeCell ref="E6323:E6324"/>
    <mergeCell ref="F6323:G6324"/>
    <mergeCell ref="H6323:I6323"/>
    <mergeCell ref="H6324:I6324"/>
    <mergeCell ref="F6325:G6326"/>
    <mergeCell ref="H6325:I6326"/>
    <mergeCell ref="J6325:J6326"/>
    <mergeCell ref="K6325:K6326"/>
    <mergeCell ref="L6325:L6326"/>
    <mergeCell ref="A6327:A6331"/>
    <mergeCell ref="F6327:G6327"/>
    <mergeCell ref="H6327:L6327"/>
    <mergeCell ref="B6328:B6329"/>
    <mergeCell ref="C6328:C6329"/>
    <mergeCell ref="D6328:D6329"/>
    <mergeCell ref="E6328:E6329"/>
    <mergeCell ref="F6328:G6329"/>
    <mergeCell ref="H6328:I6328"/>
    <mergeCell ref="H6329:I6329"/>
    <mergeCell ref="F6330:G6331"/>
    <mergeCell ref="H6330:I6331"/>
    <mergeCell ref="J6330:J6331"/>
    <mergeCell ref="K6330:K6331"/>
    <mergeCell ref="L6330:L6331"/>
    <mergeCell ref="A6332:A6336"/>
    <mergeCell ref="F6332:G6332"/>
    <mergeCell ref="H6332:L6332"/>
    <mergeCell ref="B6333:B6334"/>
    <mergeCell ref="C6333:C6334"/>
    <mergeCell ref="D6333:D6334"/>
    <mergeCell ref="E6333:E6334"/>
    <mergeCell ref="F6333:G6334"/>
    <mergeCell ref="H6333:I6333"/>
    <mergeCell ref="H6334:I6334"/>
    <mergeCell ref="F6335:G6336"/>
    <mergeCell ref="H6335:I6336"/>
    <mergeCell ref="J6335:J6336"/>
    <mergeCell ref="K6335:K6336"/>
    <mergeCell ref="L6335:L6336"/>
    <mergeCell ref="A6307:A6311"/>
    <mergeCell ref="F6307:G6307"/>
    <mergeCell ref="H6307:L6307"/>
    <mergeCell ref="B6308:B6309"/>
    <mergeCell ref="C6308:C6309"/>
    <mergeCell ref="D6308:D6309"/>
    <mergeCell ref="E6308:E6309"/>
    <mergeCell ref="F6308:G6309"/>
    <mergeCell ref="H6308:I6308"/>
    <mergeCell ref="H6309:I6309"/>
    <mergeCell ref="F6310:G6311"/>
    <mergeCell ref="H6310:I6311"/>
    <mergeCell ref="J6310:J6311"/>
    <mergeCell ref="K6310:K6311"/>
    <mergeCell ref="L6310:L6311"/>
    <mergeCell ref="A6312:A6316"/>
    <mergeCell ref="F6312:G6312"/>
    <mergeCell ref="H6312:L6312"/>
    <mergeCell ref="B6313:B6314"/>
    <mergeCell ref="C6313:C6314"/>
    <mergeCell ref="D6313:D6314"/>
    <mergeCell ref="E6313:E6314"/>
    <mergeCell ref="F6313:G6314"/>
    <mergeCell ref="H6313:I6313"/>
    <mergeCell ref="H6314:I6314"/>
    <mergeCell ref="F6315:G6316"/>
    <mergeCell ref="H6315:I6316"/>
    <mergeCell ref="J6315:J6316"/>
    <mergeCell ref="K6315:K6316"/>
    <mergeCell ref="L6315:L6316"/>
    <mergeCell ref="A6317:A6321"/>
    <mergeCell ref="F6317:G6317"/>
    <mergeCell ref="H6317:L6317"/>
    <mergeCell ref="B6318:B6319"/>
    <mergeCell ref="C6318:C6319"/>
    <mergeCell ref="D6318:D6319"/>
    <mergeCell ref="E6318:E6319"/>
    <mergeCell ref="F6318:G6319"/>
    <mergeCell ref="H6318:I6318"/>
    <mergeCell ref="H6319:I6319"/>
    <mergeCell ref="F6320:G6321"/>
    <mergeCell ref="H6320:I6321"/>
    <mergeCell ref="J6320:J6321"/>
    <mergeCell ref="K6320:K6321"/>
    <mergeCell ref="L6320:L6321"/>
    <mergeCell ref="A6291:A6295"/>
    <mergeCell ref="F6291:G6291"/>
    <mergeCell ref="H6291:L6291"/>
    <mergeCell ref="B6292:B6293"/>
    <mergeCell ref="C6292:C6293"/>
    <mergeCell ref="D6292:D6293"/>
    <mergeCell ref="E6292:E6293"/>
    <mergeCell ref="F6292:G6293"/>
    <mergeCell ref="H6292:I6292"/>
    <mergeCell ref="H6293:I6293"/>
    <mergeCell ref="F6294:G6295"/>
    <mergeCell ref="H6294:I6295"/>
    <mergeCell ref="J6294:J6295"/>
    <mergeCell ref="K6294:K6295"/>
    <mergeCell ref="L6294:L6295"/>
    <mergeCell ref="A6296:A6300"/>
    <mergeCell ref="F6296:G6296"/>
    <mergeCell ref="H6296:L6296"/>
    <mergeCell ref="B6297:B6298"/>
    <mergeCell ref="C6297:C6298"/>
    <mergeCell ref="D6297:D6298"/>
    <mergeCell ref="E6297:E6298"/>
    <mergeCell ref="F6297:G6298"/>
    <mergeCell ref="H6297:I6297"/>
    <mergeCell ref="H6298:I6298"/>
    <mergeCell ref="F6299:G6300"/>
    <mergeCell ref="H6299:I6300"/>
    <mergeCell ref="J6299:J6300"/>
    <mergeCell ref="K6299:K6300"/>
    <mergeCell ref="L6299:L6300"/>
    <mergeCell ref="A6301:A6306"/>
    <mergeCell ref="F6301:G6301"/>
    <mergeCell ref="H6301:L6301"/>
    <mergeCell ref="B6302:B6304"/>
    <mergeCell ref="C6302:C6304"/>
    <mergeCell ref="D6302:D6304"/>
    <mergeCell ref="E6302:E6304"/>
    <mergeCell ref="F6302:G6304"/>
    <mergeCell ref="H6302:I6302"/>
    <mergeCell ref="H6303:I6304"/>
    <mergeCell ref="J6303:J6304"/>
    <mergeCell ref="K6303:K6304"/>
    <mergeCell ref="L6303:L6304"/>
    <mergeCell ref="F6305:G6306"/>
    <mergeCell ref="H6305:I6306"/>
    <mergeCell ref="J6305:J6306"/>
    <mergeCell ref="K6305:K6306"/>
    <mergeCell ref="L6305:L6306"/>
    <mergeCell ref="A6280:A6285"/>
    <mergeCell ref="F6280:G6280"/>
    <mergeCell ref="H6280:L6280"/>
    <mergeCell ref="B6281:B6283"/>
    <mergeCell ref="C6281:C6283"/>
    <mergeCell ref="D6281:D6283"/>
    <mergeCell ref="E6281:E6283"/>
    <mergeCell ref="F6281:G6283"/>
    <mergeCell ref="H6281:I6281"/>
    <mergeCell ref="H6282:I6283"/>
    <mergeCell ref="J6282:J6283"/>
    <mergeCell ref="K6282:K6283"/>
    <mergeCell ref="L6282:L6283"/>
    <mergeCell ref="F6284:G6285"/>
    <mergeCell ref="H6284:I6285"/>
    <mergeCell ref="J6284:J6285"/>
    <mergeCell ref="K6284:K6285"/>
    <mergeCell ref="L6284:L6285"/>
    <mergeCell ref="A6286:A6290"/>
    <mergeCell ref="F6286:G6286"/>
    <mergeCell ref="H6286:L6286"/>
    <mergeCell ref="B6287:B6288"/>
    <mergeCell ref="C6287:C6288"/>
    <mergeCell ref="D6287:D6288"/>
    <mergeCell ref="E6287:E6288"/>
    <mergeCell ref="F6287:G6288"/>
    <mergeCell ref="H6287:I6287"/>
    <mergeCell ref="H6288:I6288"/>
    <mergeCell ref="F6289:G6290"/>
    <mergeCell ref="H6289:I6290"/>
    <mergeCell ref="J6289:J6290"/>
    <mergeCell ref="K6289:K6290"/>
    <mergeCell ref="L6289:L6290"/>
    <mergeCell ref="A6269:A6273"/>
    <mergeCell ref="F6269:G6269"/>
    <mergeCell ref="H6269:L6269"/>
    <mergeCell ref="B6270:B6271"/>
    <mergeCell ref="C6270:C6271"/>
    <mergeCell ref="D6270:D6271"/>
    <mergeCell ref="E6270:E6271"/>
    <mergeCell ref="F6270:G6271"/>
    <mergeCell ref="H6270:I6270"/>
    <mergeCell ref="H6271:I6271"/>
    <mergeCell ref="F6272:G6273"/>
    <mergeCell ref="H6272:I6273"/>
    <mergeCell ref="J6272:J6273"/>
    <mergeCell ref="K6272:K6273"/>
    <mergeCell ref="L6272:L6273"/>
    <mergeCell ref="A6274:A6279"/>
    <mergeCell ref="F6274:G6274"/>
    <mergeCell ref="H6274:L6274"/>
    <mergeCell ref="B6275:B6277"/>
    <mergeCell ref="C6275:C6277"/>
    <mergeCell ref="D6275:D6277"/>
    <mergeCell ref="E6275:E6277"/>
    <mergeCell ref="F6275:G6277"/>
    <mergeCell ref="H6275:I6275"/>
    <mergeCell ref="H6276:I6277"/>
    <mergeCell ref="J6276:J6277"/>
    <mergeCell ref="K6276:K6277"/>
    <mergeCell ref="L6276:L6277"/>
    <mergeCell ref="F6278:G6279"/>
    <mergeCell ref="H6278:I6279"/>
    <mergeCell ref="J6278:J6279"/>
    <mergeCell ref="K6278:K6279"/>
    <mergeCell ref="L6278:L6279"/>
    <mergeCell ref="A6257:A6261"/>
    <mergeCell ref="F6257:G6257"/>
    <mergeCell ref="H6257:L6257"/>
    <mergeCell ref="B6258:B6259"/>
    <mergeCell ref="C6258:C6259"/>
    <mergeCell ref="D6258:D6259"/>
    <mergeCell ref="E6258:E6259"/>
    <mergeCell ref="F6258:G6259"/>
    <mergeCell ref="H6258:I6258"/>
    <mergeCell ref="H6259:I6259"/>
    <mergeCell ref="F6260:G6261"/>
    <mergeCell ref="H6260:I6261"/>
    <mergeCell ref="J6260:J6261"/>
    <mergeCell ref="K6260:K6261"/>
    <mergeCell ref="L6260:L6261"/>
    <mergeCell ref="A6262:A6268"/>
    <mergeCell ref="F6262:G6262"/>
    <mergeCell ref="H6262:L6262"/>
    <mergeCell ref="B6263:B6266"/>
    <mergeCell ref="C6263:C6266"/>
    <mergeCell ref="D6263:D6266"/>
    <mergeCell ref="E6263:E6266"/>
    <mergeCell ref="F6263:G6266"/>
    <mergeCell ref="H6263:I6263"/>
    <mergeCell ref="H6264:I6266"/>
    <mergeCell ref="J6264:J6266"/>
    <mergeCell ref="K6264:K6266"/>
    <mergeCell ref="L6264:L6266"/>
    <mergeCell ref="F6267:G6268"/>
    <mergeCell ref="H6267:I6268"/>
    <mergeCell ref="J6267:J6268"/>
    <mergeCell ref="K6267:K6268"/>
    <mergeCell ref="L6267:L6268"/>
    <mergeCell ref="A6246:A6251"/>
    <mergeCell ref="F6246:G6246"/>
    <mergeCell ref="H6246:L6246"/>
    <mergeCell ref="B6247:B6249"/>
    <mergeCell ref="C6247:C6249"/>
    <mergeCell ref="D6247:D6249"/>
    <mergeCell ref="E6247:E6249"/>
    <mergeCell ref="F6247:G6249"/>
    <mergeCell ref="H6247:I6247"/>
    <mergeCell ref="H6248:I6249"/>
    <mergeCell ref="J6248:J6249"/>
    <mergeCell ref="K6248:K6249"/>
    <mergeCell ref="L6248:L6249"/>
    <mergeCell ref="F6250:G6251"/>
    <mergeCell ref="H6250:I6251"/>
    <mergeCell ref="J6250:J6251"/>
    <mergeCell ref="K6250:K6251"/>
    <mergeCell ref="L6250:L6251"/>
    <mergeCell ref="A6252:A6256"/>
    <mergeCell ref="F6252:G6252"/>
    <mergeCell ref="H6252:L6252"/>
    <mergeCell ref="B6253:B6254"/>
    <mergeCell ref="C6253:C6254"/>
    <mergeCell ref="D6253:D6254"/>
    <mergeCell ref="E6253:E6254"/>
    <mergeCell ref="F6253:G6254"/>
    <mergeCell ref="H6253:I6253"/>
    <mergeCell ref="H6254:I6254"/>
    <mergeCell ref="F6255:G6256"/>
    <mergeCell ref="H6255:I6256"/>
    <mergeCell ref="J6255:J6256"/>
    <mergeCell ref="K6255:K6256"/>
    <mergeCell ref="L6255:L6256"/>
    <mergeCell ref="A6230:A6234"/>
    <mergeCell ref="F6230:G6230"/>
    <mergeCell ref="H6230:L6230"/>
    <mergeCell ref="B6231:B6232"/>
    <mergeCell ref="C6231:C6232"/>
    <mergeCell ref="D6231:D6232"/>
    <mergeCell ref="E6231:E6232"/>
    <mergeCell ref="F6231:G6232"/>
    <mergeCell ref="H6231:I6231"/>
    <mergeCell ref="H6232:I6232"/>
    <mergeCell ref="F6233:G6234"/>
    <mergeCell ref="H6233:I6234"/>
    <mergeCell ref="J6233:J6234"/>
    <mergeCell ref="K6233:K6234"/>
    <mergeCell ref="L6233:L6234"/>
    <mergeCell ref="A6235:A6239"/>
    <mergeCell ref="F6235:G6235"/>
    <mergeCell ref="H6235:L6235"/>
    <mergeCell ref="B6236:B6237"/>
    <mergeCell ref="C6236:C6237"/>
    <mergeCell ref="D6236:D6237"/>
    <mergeCell ref="E6236:E6237"/>
    <mergeCell ref="F6236:G6237"/>
    <mergeCell ref="H6236:I6236"/>
    <mergeCell ref="H6237:I6237"/>
    <mergeCell ref="F6238:G6239"/>
    <mergeCell ref="H6238:I6239"/>
    <mergeCell ref="J6238:J6239"/>
    <mergeCell ref="K6238:K6239"/>
    <mergeCell ref="L6238:L6239"/>
    <mergeCell ref="A6240:A6245"/>
    <mergeCell ref="F6240:G6240"/>
    <mergeCell ref="H6240:L6240"/>
    <mergeCell ref="B6241:B6243"/>
    <mergeCell ref="C6241:C6243"/>
    <mergeCell ref="D6241:D6243"/>
    <mergeCell ref="E6241:E6243"/>
    <mergeCell ref="F6241:G6243"/>
    <mergeCell ref="H6241:I6241"/>
    <mergeCell ref="H6242:I6243"/>
    <mergeCell ref="J6242:J6243"/>
    <mergeCell ref="K6242:K6243"/>
    <mergeCell ref="L6242:L6243"/>
    <mergeCell ref="F6244:G6245"/>
    <mergeCell ref="H6244:I6245"/>
    <mergeCell ref="J6244:J6245"/>
    <mergeCell ref="K6244:K6245"/>
    <mergeCell ref="L6244:L6245"/>
    <mergeCell ref="A6218:A6223"/>
    <mergeCell ref="F6218:G6218"/>
    <mergeCell ref="H6218:L6218"/>
    <mergeCell ref="B6219:B6221"/>
    <mergeCell ref="C6219:C6221"/>
    <mergeCell ref="D6219:D6221"/>
    <mergeCell ref="E6219:E6221"/>
    <mergeCell ref="F6219:G6221"/>
    <mergeCell ref="H6219:I6219"/>
    <mergeCell ref="H6220:I6221"/>
    <mergeCell ref="J6220:J6221"/>
    <mergeCell ref="K6220:K6221"/>
    <mergeCell ref="L6220:L6221"/>
    <mergeCell ref="F6222:G6223"/>
    <mergeCell ref="H6222:I6223"/>
    <mergeCell ref="J6222:J6223"/>
    <mergeCell ref="K6222:K6223"/>
    <mergeCell ref="L6222:L6223"/>
    <mergeCell ref="A6224:A6229"/>
    <mergeCell ref="F6224:G6224"/>
    <mergeCell ref="H6224:L6224"/>
    <mergeCell ref="B6225:B6227"/>
    <mergeCell ref="C6225:C6227"/>
    <mergeCell ref="D6225:D6227"/>
    <mergeCell ref="E6225:E6227"/>
    <mergeCell ref="F6225:G6227"/>
    <mergeCell ref="H6225:I6225"/>
    <mergeCell ref="H6226:I6227"/>
    <mergeCell ref="J6226:J6227"/>
    <mergeCell ref="K6226:K6227"/>
    <mergeCell ref="L6226:L6227"/>
    <mergeCell ref="F6228:G6229"/>
    <mergeCell ref="H6228:I6229"/>
    <mergeCell ref="J6228:J6229"/>
    <mergeCell ref="K6228:K6229"/>
    <mergeCell ref="L6228:L6229"/>
    <mergeCell ref="A6207:A6211"/>
    <mergeCell ref="F6207:G6207"/>
    <mergeCell ref="H6207:L6207"/>
    <mergeCell ref="B6208:B6209"/>
    <mergeCell ref="C6208:C6209"/>
    <mergeCell ref="D6208:D6209"/>
    <mergeCell ref="E6208:E6209"/>
    <mergeCell ref="F6208:G6209"/>
    <mergeCell ref="H6208:I6208"/>
    <mergeCell ref="H6209:I6209"/>
    <mergeCell ref="F6210:G6211"/>
    <mergeCell ref="H6210:I6211"/>
    <mergeCell ref="J6210:J6211"/>
    <mergeCell ref="K6210:K6211"/>
    <mergeCell ref="L6210:L6211"/>
    <mergeCell ref="A6212:A6217"/>
    <mergeCell ref="F6212:G6212"/>
    <mergeCell ref="H6212:L6212"/>
    <mergeCell ref="B6213:B6215"/>
    <mergeCell ref="C6213:C6215"/>
    <mergeCell ref="D6213:D6215"/>
    <mergeCell ref="E6213:E6215"/>
    <mergeCell ref="F6213:G6215"/>
    <mergeCell ref="H6213:I6213"/>
    <mergeCell ref="H6214:I6215"/>
    <mergeCell ref="J6214:J6215"/>
    <mergeCell ref="K6214:K6215"/>
    <mergeCell ref="L6214:L6215"/>
    <mergeCell ref="F6216:G6217"/>
    <mergeCell ref="H6216:I6217"/>
    <mergeCell ref="J6216:J6217"/>
    <mergeCell ref="K6216:K6217"/>
    <mergeCell ref="L6216:L6217"/>
    <mergeCell ref="A6192:A6196"/>
    <mergeCell ref="F6192:G6192"/>
    <mergeCell ref="H6192:L6192"/>
    <mergeCell ref="B6193:B6194"/>
    <mergeCell ref="C6193:C6194"/>
    <mergeCell ref="D6193:D6194"/>
    <mergeCell ref="E6193:E6194"/>
    <mergeCell ref="F6193:G6194"/>
    <mergeCell ref="H6193:I6193"/>
    <mergeCell ref="H6194:I6194"/>
    <mergeCell ref="F6195:G6196"/>
    <mergeCell ref="H6195:I6196"/>
    <mergeCell ref="J6195:J6196"/>
    <mergeCell ref="K6195:K6196"/>
    <mergeCell ref="L6195:L6196"/>
    <mergeCell ref="A6197:A6201"/>
    <mergeCell ref="F6197:G6197"/>
    <mergeCell ref="H6197:L6197"/>
    <mergeCell ref="B6198:B6199"/>
    <mergeCell ref="C6198:C6199"/>
    <mergeCell ref="D6198:D6199"/>
    <mergeCell ref="E6198:E6199"/>
    <mergeCell ref="F6198:G6199"/>
    <mergeCell ref="H6198:I6198"/>
    <mergeCell ref="H6199:I6199"/>
    <mergeCell ref="F6200:G6201"/>
    <mergeCell ref="H6200:I6201"/>
    <mergeCell ref="J6200:J6201"/>
    <mergeCell ref="K6200:K6201"/>
    <mergeCell ref="L6200:L6201"/>
    <mergeCell ref="A6202:A6206"/>
    <mergeCell ref="F6202:G6202"/>
    <mergeCell ref="H6202:L6202"/>
    <mergeCell ref="B6203:B6204"/>
    <mergeCell ref="C6203:C6204"/>
    <mergeCell ref="D6203:D6204"/>
    <mergeCell ref="E6203:E6204"/>
    <mergeCell ref="F6203:G6204"/>
    <mergeCell ref="H6203:I6203"/>
    <mergeCell ref="H6204:I6204"/>
    <mergeCell ref="F6205:G6206"/>
    <mergeCell ref="H6205:I6206"/>
    <mergeCell ref="J6205:J6206"/>
    <mergeCell ref="K6205:K6206"/>
    <mergeCell ref="L6205:L6206"/>
    <mergeCell ref="A6177:A6181"/>
    <mergeCell ref="F6177:G6177"/>
    <mergeCell ref="H6177:L6177"/>
    <mergeCell ref="B6178:B6179"/>
    <mergeCell ref="C6178:C6179"/>
    <mergeCell ref="D6178:D6179"/>
    <mergeCell ref="E6178:E6179"/>
    <mergeCell ref="F6178:G6179"/>
    <mergeCell ref="H6178:I6178"/>
    <mergeCell ref="H6179:I6179"/>
    <mergeCell ref="F6180:G6181"/>
    <mergeCell ref="H6180:I6181"/>
    <mergeCell ref="J6180:J6181"/>
    <mergeCell ref="K6180:K6181"/>
    <mergeCell ref="L6180:L6181"/>
    <mergeCell ref="A6182:A6186"/>
    <mergeCell ref="F6182:G6182"/>
    <mergeCell ref="H6182:L6182"/>
    <mergeCell ref="B6183:B6184"/>
    <mergeCell ref="C6183:C6184"/>
    <mergeCell ref="D6183:D6184"/>
    <mergeCell ref="E6183:E6184"/>
    <mergeCell ref="F6183:G6184"/>
    <mergeCell ref="H6183:I6183"/>
    <mergeCell ref="H6184:I6184"/>
    <mergeCell ref="F6185:G6186"/>
    <mergeCell ref="H6185:I6186"/>
    <mergeCell ref="J6185:J6186"/>
    <mergeCell ref="K6185:K6186"/>
    <mergeCell ref="L6185:L6186"/>
    <mergeCell ref="A6187:A6191"/>
    <mergeCell ref="F6187:G6187"/>
    <mergeCell ref="H6187:L6187"/>
    <mergeCell ref="B6188:B6189"/>
    <mergeCell ref="C6188:C6189"/>
    <mergeCell ref="D6188:D6189"/>
    <mergeCell ref="E6188:E6189"/>
    <mergeCell ref="F6188:G6189"/>
    <mergeCell ref="H6188:I6188"/>
    <mergeCell ref="H6189:I6189"/>
    <mergeCell ref="F6190:G6191"/>
    <mergeCell ref="H6190:I6191"/>
    <mergeCell ref="J6190:J6191"/>
    <mergeCell ref="K6190:K6191"/>
    <mergeCell ref="L6190:L6191"/>
    <mergeCell ref="A6165:A6170"/>
    <mergeCell ref="F6165:G6165"/>
    <mergeCell ref="H6165:L6165"/>
    <mergeCell ref="B6166:B6168"/>
    <mergeCell ref="C6166:C6168"/>
    <mergeCell ref="D6166:D6168"/>
    <mergeCell ref="E6166:E6168"/>
    <mergeCell ref="F6166:G6168"/>
    <mergeCell ref="H6166:I6166"/>
    <mergeCell ref="H6167:I6168"/>
    <mergeCell ref="J6167:J6168"/>
    <mergeCell ref="K6167:K6168"/>
    <mergeCell ref="L6167:L6168"/>
    <mergeCell ref="F6169:G6170"/>
    <mergeCell ref="H6169:I6170"/>
    <mergeCell ref="J6169:J6170"/>
    <mergeCell ref="K6169:K6170"/>
    <mergeCell ref="L6169:L6170"/>
    <mergeCell ref="A6171:A6176"/>
    <mergeCell ref="F6171:G6171"/>
    <mergeCell ref="H6171:L6171"/>
    <mergeCell ref="B6172:B6174"/>
    <mergeCell ref="C6172:C6174"/>
    <mergeCell ref="D6172:D6174"/>
    <mergeCell ref="E6172:E6174"/>
    <mergeCell ref="F6172:G6174"/>
    <mergeCell ref="H6172:I6172"/>
    <mergeCell ref="H6173:I6174"/>
    <mergeCell ref="J6173:J6174"/>
    <mergeCell ref="K6173:K6174"/>
    <mergeCell ref="L6173:L6174"/>
    <mergeCell ref="F6175:G6176"/>
    <mergeCell ref="H6175:I6176"/>
    <mergeCell ref="J6175:J6176"/>
    <mergeCell ref="K6175:K6176"/>
    <mergeCell ref="L6175:L6176"/>
    <mergeCell ref="A6154:A6158"/>
    <mergeCell ref="F6154:G6154"/>
    <mergeCell ref="H6154:L6154"/>
    <mergeCell ref="B6155:B6156"/>
    <mergeCell ref="C6155:C6156"/>
    <mergeCell ref="D6155:D6156"/>
    <mergeCell ref="E6155:E6156"/>
    <mergeCell ref="F6155:G6156"/>
    <mergeCell ref="H6155:I6155"/>
    <mergeCell ref="H6156:I6156"/>
    <mergeCell ref="F6157:G6158"/>
    <mergeCell ref="H6157:I6158"/>
    <mergeCell ref="J6157:J6158"/>
    <mergeCell ref="K6157:K6158"/>
    <mergeCell ref="L6157:L6158"/>
    <mergeCell ref="A6159:A6164"/>
    <mergeCell ref="F6159:G6159"/>
    <mergeCell ref="H6159:L6159"/>
    <mergeCell ref="B6160:B6162"/>
    <mergeCell ref="C6160:C6162"/>
    <mergeCell ref="D6160:D6162"/>
    <mergeCell ref="E6160:E6162"/>
    <mergeCell ref="F6160:G6162"/>
    <mergeCell ref="H6160:I6160"/>
    <mergeCell ref="H6161:I6162"/>
    <mergeCell ref="J6161:J6162"/>
    <mergeCell ref="K6161:K6162"/>
    <mergeCell ref="L6161:L6162"/>
    <mergeCell ref="F6163:G6164"/>
    <mergeCell ref="H6163:I6164"/>
    <mergeCell ref="J6163:J6164"/>
    <mergeCell ref="K6163:K6164"/>
    <mergeCell ref="L6163:L6164"/>
    <mergeCell ref="A6139:A6143"/>
    <mergeCell ref="F6139:G6139"/>
    <mergeCell ref="H6139:L6139"/>
    <mergeCell ref="B6140:B6141"/>
    <mergeCell ref="C6140:C6141"/>
    <mergeCell ref="D6140:D6141"/>
    <mergeCell ref="E6140:E6141"/>
    <mergeCell ref="F6140:G6141"/>
    <mergeCell ref="H6140:I6140"/>
    <mergeCell ref="H6141:I6141"/>
    <mergeCell ref="F6142:G6143"/>
    <mergeCell ref="H6142:I6143"/>
    <mergeCell ref="J6142:J6143"/>
    <mergeCell ref="K6142:K6143"/>
    <mergeCell ref="L6142:L6143"/>
    <mergeCell ref="A6144:A6148"/>
    <mergeCell ref="F6144:G6144"/>
    <mergeCell ref="H6144:L6144"/>
    <mergeCell ref="B6145:B6146"/>
    <mergeCell ref="C6145:C6146"/>
    <mergeCell ref="D6145:D6146"/>
    <mergeCell ref="E6145:E6146"/>
    <mergeCell ref="F6145:G6146"/>
    <mergeCell ref="H6145:I6145"/>
    <mergeCell ref="H6146:I6146"/>
    <mergeCell ref="F6147:G6148"/>
    <mergeCell ref="H6147:I6148"/>
    <mergeCell ref="J6147:J6148"/>
    <mergeCell ref="K6147:K6148"/>
    <mergeCell ref="L6147:L6148"/>
    <mergeCell ref="A6149:A6153"/>
    <mergeCell ref="F6149:G6149"/>
    <mergeCell ref="H6149:L6149"/>
    <mergeCell ref="B6150:B6151"/>
    <mergeCell ref="C6150:C6151"/>
    <mergeCell ref="D6150:D6151"/>
    <mergeCell ref="E6150:E6151"/>
    <mergeCell ref="F6150:G6151"/>
    <mergeCell ref="H6150:I6150"/>
    <mergeCell ref="H6151:I6151"/>
    <mergeCell ref="F6152:G6153"/>
    <mergeCell ref="H6152:I6153"/>
    <mergeCell ref="J6152:J6153"/>
    <mergeCell ref="K6152:K6153"/>
    <mergeCell ref="L6152:L6153"/>
    <mergeCell ref="A6126:A6131"/>
    <mergeCell ref="F6126:G6126"/>
    <mergeCell ref="H6126:L6126"/>
    <mergeCell ref="B6127:B6129"/>
    <mergeCell ref="C6127:C6129"/>
    <mergeCell ref="D6127:D6129"/>
    <mergeCell ref="E6127:E6129"/>
    <mergeCell ref="F6127:G6129"/>
    <mergeCell ref="H6127:I6127"/>
    <mergeCell ref="H6128:I6129"/>
    <mergeCell ref="J6128:J6129"/>
    <mergeCell ref="K6128:K6129"/>
    <mergeCell ref="L6128:L6129"/>
    <mergeCell ref="F6130:G6131"/>
    <mergeCell ref="H6130:I6131"/>
    <mergeCell ref="J6130:J6131"/>
    <mergeCell ref="K6130:K6131"/>
    <mergeCell ref="L6130:L6131"/>
    <mergeCell ref="A6132:A6138"/>
    <mergeCell ref="F6132:G6132"/>
    <mergeCell ref="H6132:L6132"/>
    <mergeCell ref="B6133:B6136"/>
    <mergeCell ref="C6133:C6136"/>
    <mergeCell ref="D6133:D6136"/>
    <mergeCell ref="E6133:E6136"/>
    <mergeCell ref="F6133:G6136"/>
    <mergeCell ref="H6133:I6133"/>
    <mergeCell ref="H6134:I6136"/>
    <mergeCell ref="J6134:J6136"/>
    <mergeCell ref="K6134:K6136"/>
    <mergeCell ref="L6134:L6136"/>
    <mergeCell ref="F6137:G6138"/>
    <mergeCell ref="H6137:I6138"/>
    <mergeCell ref="J6137:J6138"/>
    <mergeCell ref="K6137:K6138"/>
    <mergeCell ref="L6137:L6138"/>
    <mergeCell ref="A6114:A6119"/>
    <mergeCell ref="F6114:G6114"/>
    <mergeCell ref="H6114:L6114"/>
    <mergeCell ref="B6115:B6117"/>
    <mergeCell ref="C6115:C6117"/>
    <mergeCell ref="D6115:D6117"/>
    <mergeCell ref="E6115:E6117"/>
    <mergeCell ref="F6115:G6117"/>
    <mergeCell ref="H6115:I6115"/>
    <mergeCell ref="H6116:I6117"/>
    <mergeCell ref="J6116:J6117"/>
    <mergeCell ref="K6116:K6117"/>
    <mergeCell ref="L6116:L6117"/>
    <mergeCell ref="F6118:G6119"/>
    <mergeCell ref="H6118:I6119"/>
    <mergeCell ref="J6118:J6119"/>
    <mergeCell ref="K6118:K6119"/>
    <mergeCell ref="L6118:L6119"/>
    <mergeCell ref="A6120:A6125"/>
    <mergeCell ref="F6120:G6120"/>
    <mergeCell ref="H6120:L6120"/>
    <mergeCell ref="B6121:B6123"/>
    <mergeCell ref="C6121:C6123"/>
    <mergeCell ref="D6121:D6123"/>
    <mergeCell ref="E6121:E6123"/>
    <mergeCell ref="F6121:G6123"/>
    <mergeCell ref="H6121:I6121"/>
    <mergeCell ref="H6122:I6123"/>
    <mergeCell ref="J6122:J6123"/>
    <mergeCell ref="K6122:K6123"/>
    <mergeCell ref="L6122:L6123"/>
    <mergeCell ref="F6124:G6125"/>
    <mergeCell ref="H6124:I6125"/>
    <mergeCell ref="J6124:J6125"/>
    <mergeCell ref="K6124:K6125"/>
    <mergeCell ref="L6124:L6125"/>
    <mergeCell ref="A6098:A6102"/>
    <mergeCell ref="F6098:G6098"/>
    <mergeCell ref="H6098:L6098"/>
    <mergeCell ref="B6099:B6100"/>
    <mergeCell ref="C6099:C6100"/>
    <mergeCell ref="D6099:D6100"/>
    <mergeCell ref="E6099:E6100"/>
    <mergeCell ref="F6099:G6100"/>
    <mergeCell ref="H6099:I6099"/>
    <mergeCell ref="H6100:I6100"/>
    <mergeCell ref="F6101:G6102"/>
    <mergeCell ref="H6101:I6102"/>
    <mergeCell ref="J6101:J6102"/>
    <mergeCell ref="K6101:K6102"/>
    <mergeCell ref="L6101:L6102"/>
    <mergeCell ref="A6103:A6107"/>
    <mergeCell ref="F6103:G6103"/>
    <mergeCell ref="H6103:L6103"/>
    <mergeCell ref="B6104:B6105"/>
    <mergeCell ref="C6104:C6105"/>
    <mergeCell ref="D6104:D6105"/>
    <mergeCell ref="E6104:E6105"/>
    <mergeCell ref="F6104:G6105"/>
    <mergeCell ref="H6104:I6104"/>
    <mergeCell ref="H6105:I6105"/>
    <mergeCell ref="F6106:G6107"/>
    <mergeCell ref="H6106:I6107"/>
    <mergeCell ref="J6106:J6107"/>
    <mergeCell ref="K6106:K6107"/>
    <mergeCell ref="L6106:L6107"/>
    <mergeCell ref="A6108:A6113"/>
    <mergeCell ref="F6108:G6108"/>
    <mergeCell ref="H6108:L6108"/>
    <mergeCell ref="B6109:B6111"/>
    <mergeCell ref="C6109:C6111"/>
    <mergeCell ref="D6109:D6111"/>
    <mergeCell ref="E6109:E6111"/>
    <mergeCell ref="F6109:G6111"/>
    <mergeCell ref="H6109:I6109"/>
    <mergeCell ref="H6110:I6111"/>
    <mergeCell ref="J6110:J6111"/>
    <mergeCell ref="K6110:K6111"/>
    <mergeCell ref="L6110:L6111"/>
    <mergeCell ref="F6112:G6113"/>
    <mergeCell ref="H6112:I6113"/>
    <mergeCell ref="J6112:J6113"/>
    <mergeCell ref="K6112:K6113"/>
    <mergeCell ref="L6112:L6113"/>
    <mergeCell ref="A6083:A6087"/>
    <mergeCell ref="F6083:G6083"/>
    <mergeCell ref="H6083:L6083"/>
    <mergeCell ref="B6084:B6085"/>
    <mergeCell ref="C6084:C6085"/>
    <mergeCell ref="D6084:D6085"/>
    <mergeCell ref="E6084:E6085"/>
    <mergeCell ref="F6084:G6085"/>
    <mergeCell ref="H6084:I6084"/>
    <mergeCell ref="H6085:I6085"/>
    <mergeCell ref="F6086:G6087"/>
    <mergeCell ref="H6086:I6087"/>
    <mergeCell ref="J6086:J6087"/>
    <mergeCell ref="K6086:K6087"/>
    <mergeCell ref="L6086:L6087"/>
    <mergeCell ref="A6088:A6092"/>
    <mergeCell ref="F6088:G6088"/>
    <mergeCell ref="H6088:L6088"/>
    <mergeCell ref="B6089:B6090"/>
    <mergeCell ref="C6089:C6090"/>
    <mergeCell ref="D6089:D6090"/>
    <mergeCell ref="E6089:E6090"/>
    <mergeCell ref="F6089:G6090"/>
    <mergeCell ref="H6089:I6089"/>
    <mergeCell ref="H6090:I6090"/>
    <mergeCell ref="F6091:G6092"/>
    <mergeCell ref="H6091:I6092"/>
    <mergeCell ref="J6091:J6092"/>
    <mergeCell ref="K6091:K6092"/>
    <mergeCell ref="L6091:L6092"/>
    <mergeCell ref="A6093:A6097"/>
    <mergeCell ref="F6093:G6093"/>
    <mergeCell ref="H6093:L6093"/>
    <mergeCell ref="B6094:B6095"/>
    <mergeCell ref="C6094:C6095"/>
    <mergeCell ref="D6094:D6095"/>
    <mergeCell ref="E6094:E6095"/>
    <mergeCell ref="F6094:G6095"/>
    <mergeCell ref="H6094:I6094"/>
    <mergeCell ref="H6095:I6095"/>
    <mergeCell ref="F6096:G6097"/>
    <mergeCell ref="H6096:I6097"/>
    <mergeCell ref="J6096:J6097"/>
    <mergeCell ref="K6096:K6097"/>
    <mergeCell ref="L6096:L6097"/>
    <mergeCell ref="A6072:A6077"/>
    <mergeCell ref="F6072:G6072"/>
    <mergeCell ref="H6072:L6072"/>
    <mergeCell ref="B6073:B6075"/>
    <mergeCell ref="C6073:C6075"/>
    <mergeCell ref="D6073:D6075"/>
    <mergeCell ref="E6073:E6075"/>
    <mergeCell ref="F6073:G6075"/>
    <mergeCell ref="H6073:I6073"/>
    <mergeCell ref="H6074:I6075"/>
    <mergeCell ref="J6074:J6075"/>
    <mergeCell ref="K6074:K6075"/>
    <mergeCell ref="L6074:L6075"/>
    <mergeCell ref="F6076:G6077"/>
    <mergeCell ref="H6076:I6077"/>
    <mergeCell ref="J6076:J6077"/>
    <mergeCell ref="K6076:K6077"/>
    <mergeCell ref="L6076:L6077"/>
    <mergeCell ref="A6078:A6082"/>
    <mergeCell ref="F6078:G6078"/>
    <mergeCell ref="H6078:L6078"/>
    <mergeCell ref="B6079:B6080"/>
    <mergeCell ref="C6079:C6080"/>
    <mergeCell ref="D6079:D6080"/>
    <mergeCell ref="E6079:E6080"/>
    <mergeCell ref="F6079:G6080"/>
    <mergeCell ref="H6079:I6079"/>
    <mergeCell ref="H6080:I6080"/>
    <mergeCell ref="F6081:G6082"/>
    <mergeCell ref="H6081:I6082"/>
    <mergeCell ref="J6081:J6082"/>
    <mergeCell ref="K6081:K6082"/>
    <mergeCell ref="L6081:L6082"/>
    <mergeCell ref="A6061:A6065"/>
    <mergeCell ref="F6061:G6061"/>
    <mergeCell ref="H6061:L6061"/>
    <mergeCell ref="B6062:B6063"/>
    <mergeCell ref="C6062:C6063"/>
    <mergeCell ref="D6062:D6063"/>
    <mergeCell ref="E6062:E6063"/>
    <mergeCell ref="F6062:G6063"/>
    <mergeCell ref="H6062:I6062"/>
    <mergeCell ref="H6063:I6063"/>
    <mergeCell ref="F6064:G6065"/>
    <mergeCell ref="H6064:I6065"/>
    <mergeCell ref="J6064:J6065"/>
    <mergeCell ref="K6064:K6065"/>
    <mergeCell ref="L6064:L6065"/>
    <mergeCell ref="A6066:A6071"/>
    <mergeCell ref="F6066:G6066"/>
    <mergeCell ref="H6066:L6066"/>
    <mergeCell ref="B6067:B6069"/>
    <mergeCell ref="C6067:C6069"/>
    <mergeCell ref="D6067:D6069"/>
    <mergeCell ref="E6067:E6069"/>
    <mergeCell ref="F6067:G6069"/>
    <mergeCell ref="H6067:I6067"/>
    <mergeCell ref="H6068:I6069"/>
    <mergeCell ref="J6068:J6069"/>
    <mergeCell ref="K6068:K6069"/>
    <mergeCell ref="L6068:L6069"/>
    <mergeCell ref="F6070:G6071"/>
    <mergeCell ref="H6070:I6071"/>
    <mergeCell ref="J6070:J6071"/>
    <mergeCell ref="K6070:K6071"/>
    <mergeCell ref="L6070:L6071"/>
    <mergeCell ref="A6049:A6054"/>
    <mergeCell ref="F6049:G6049"/>
    <mergeCell ref="H6049:L6049"/>
    <mergeCell ref="B6050:B6052"/>
    <mergeCell ref="C6050:C6052"/>
    <mergeCell ref="D6050:D6052"/>
    <mergeCell ref="E6050:E6052"/>
    <mergeCell ref="F6050:G6052"/>
    <mergeCell ref="H6050:I6050"/>
    <mergeCell ref="H6051:I6052"/>
    <mergeCell ref="J6051:J6052"/>
    <mergeCell ref="K6051:K6052"/>
    <mergeCell ref="L6051:L6052"/>
    <mergeCell ref="F6053:G6054"/>
    <mergeCell ref="H6053:I6054"/>
    <mergeCell ref="J6053:J6054"/>
    <mergeCell ref="K6053:K6054"/>
    <mergeCell ref="L6053:L6054"/>
    <mergeCell ref="A6055:A6060"/>
    <mergeCell ref="F6055:G6055"/>
    <mergeCell ref="H6055:L6055"/>
    <mergeCell ref="B6056:B6058"/>
    <mergeCell ref="C6056:C6058"/>
    <mergeCell ref="D6056:D6058"/>
    <mergeCell ref="E6056:E6058"/>
    <mergeCell ref="F6056:G6058"/>
    <mergeCell ref="H6056:I6056"/>
    <mergeCell ref="H6057:I6058"/>
    <mergeCell ref="J6057:J6058"/>
    <mergeCell ref="K6057:K6058"/>
    <mergeCell ref="L6057:L6058"/>
    <mergeCell ref="F6059:G6060"/>
    <mergeCell ref="H6059:I6060"/>
    <mergeCell ref="J6059:J6060"/>
    <mergeCell ref="K6059:K6060"/>
    <mergeCell ref="L6059:L6060"/>
    <mergeCell ref="A6038:A6042"/>
    <mergeCell ref="F6038:G6038"/>
    <mergeCell ref="H6038:L6038"/>
    <mergeCell ref="B6039:B6040"/>
    <mergeCell ref="C6039:C6040"/>
    <mergeCell ref="D6039:D6040"/>
    <mergeCell ref="E6039:E6040"/>
    <mergeCell ref="F6039:G6040"/>
    <mergeCell ref="H6039:I6039"/>
    <mergeCell ref="H6040:I6040"/>
    <mergeCell ref="F6041:G6042"/>
    <mergeCell ref="H6041:I6042"/>
    <mergeCell ref="J6041:J6042"/>
    <mergeCell ref="K6041:K6042"/>
    <mergeCell ref="L6041:L6042"/>
    <mergeCell ref="A6043:A6048"/>
    <mergeCell ref="F6043:G6043"/>
    <mergeCell ref="H6043:L6043"/>
    <mergeCell ref="B6044:B6046"/>
    <mergeCell ref="C6044:C6046"/>
    <mergeCell ref="D6044:D6046"/>
    <mergeCell ref="E6044:E6046"/>
    <mergeCell ref="F6044:G6046"/>
    <mergeCell ref="H6044:I6044"/>
    <mergeCell ref="H6045:I6046"/>
    <mergeCell ref="J6045:J6046"/>
    <mergeCell ref="K6045:K6046"/>
    <mergeCell ref="L6045:L6046"/>
    <mergeCell ref="F6047:G6048"/>
    <mergeCell ref="H6047:I6048"/>
    <mergeCell ref="J6047:J6048"/>
    <mergeCell ref="K6047:K6048"/>
    <mergeCell ref="L6047:L6048"/>
    <mergeCell ref="A6027:A6032"/>
    <mergeCell ref="F6027:G6027"/>
    <mergeCell ref="H6027:L6027"/>
    <mergeCell ref="B6028:B6030"/>
    <mergeCell ref="C6028:C6030"/>
    <mergeCell ref="D6028:D6030"/>
    <mergeCell ref="E6028:E6030"/>
    <mergeCell ref="F6028:G6030"/>
    <mergeCell ref="H6028:I6028"/>
    <mergeCell ref="H6029:I6030"/>
    <mergeCell ref="J6029:J6030"/>
    <mergeCell ref="K6029:K6030"/>
    <mergeCell ref="L6029:L6030"/>
    <mergeCell ref="F6031:G6032"/>
    <mergeCell ref="H6031:I6032"/>
    <mergeCell ref="J6031:J6032"/>
    <mergeCell ref="K6031:K6032"/>
    <mergeCell ref="L6031:L6032"/>
    <mergeCell ref="A6033:A6037"/>
    <mergeCell ref="F6033:G6033"/>
    <mergeCell ref="H6033:L6033"/>
    <mergeCell ref="B6034:B6035"/>
    <mergeCell ref="C6034:C6035"/>
    <mergeCell ref="D6034:D6035"/>
    <mergeCell ref="E6034:E6035"/>
    <mergeCell ref="F6034:G6035"/>
    <mergeCell ref="H6034:I6034"/>
    <mergeCell ref="H6035:I6035"/>
    <mergeCell ref="F6036:G6037"/>
    <mergeCell ref="H6036:I6037"/>
    <mergeCell ref="J6036:J6037"/>
    <mergeCell ref="K6036:K6037"/>
    <mergeCell ref="L6036:L6037"/>
    <mergeCell ref="A6012:A6016"/>
    <mergeCell ref="F6012:G6012"/>
    <mergeCell ref="H6012:L6012"/>
    <mergeCell ref="B6013:B6014"/>
    <mergeCell ref="C6013:C6014"/>
    <mergeCell ref="D6013:D6014"/>
    <mergeCell ref="E6013:E6014"/>
    <mergeCell ref="F6013:G6014"/>
    <mergeCell ref="H6013:I6013"/>
    <mergeCell ref="H6014:I6014"/>
    <mergeCell ref="F6015:G6016"/>
    <mergeCell ref="H6015:I6016"/>
    <mergeCell ref="J6015:J6016"/>
    <mergeCell ref="K6015:K6016"/>
    <mergeCell ref="L6015:L6016"/>
    <mergeCell ref="A6017:A6021"/>
    <mergeCell ref="F6017:G6017"/>
    <mergeCell ref="H6017:L6017"/>
    <mergeCell ref="B6018:B6019"/>
    <mergeCell ref="C6018:C6019"/>
    <mergeCell ref="D6018:D6019"/>
    <mergeCell ref="E6018:E6019"/>
    <mergeCell ref="F6018:G6019"/>
    <mergeCell ref="H6018:I6018"/>
    <mergeCell ref="H6019:I6019"/>
    <mergeCell ref="F6020:G6021"/>
    <mergeCell ref="H6020:I6021"/>
    <mergeCell ref="J6020:J6021"/>
    <mergeCell ref="K6020:K6021"/>
    <mergeCell ref="L6020:L6021"/>
    <mergeCell ref="A6022:A6026"/>
    <mergeCell ref="F6022:G6022"/>
    <mergeCell ref="H6022:L6022"/>
    <mergeCell ref="B6023:B6024"/>
    <mergeCell ref="C6023:C6024"/>
    <mergeCell ref="D6023:D6024"/>
    <mergeCell ref="E6023:E6024"/>
    <mergeCell ref="F6023:G6024"/>
    <mergeCell ref="H6023:I6023"/>
    <mergeCell ref="H6024:I6024"/>
    <mergeCell ref="F6025:G6026"/>
    <mergeCell ref="H6025:I6026"/>
    <mergeCell ref="J6025:J6026"/>
    <mergeCell ref="K6025:K6026"/>
    <mergeCell ref="L6025:L6026"/>
    <mergeCell ref="A6001:A6006"/>
    <mergeCell ref="F6001:G6001"/>
    <mergeCell ref="H6001:L6001"/>
    <mergeCell ref="B6002:B6004"/>
    <mergeCell ref="C6002:C6004"/>
    <mergeCell ref="D6002:D6004"/>
    <mergeCell ref="E6002:E6004"/>
    <mergeCell ref="F6002:G6004"/>
    <mergeCell ref="H6002:I6002"/>
    <mergeCell ref="H6003:I6004"/>
    <mergeCell ref="J6003:J6004"/>
    <mergeCell ref="K6003:K6004"/>
    <mergeCell ref="L6003:L6004"/>
    <mergeCell ref="F6005:G6006"/>
    <mergeCell ref="H6005:I6006"/>
    <mergeCell ref="J6005:J6006"/>
    <mergeCell ref="K6005:K6006"/>
    <mergeCell ref="L6005:L6006"/>
    <mergeCell ref="A6007:A6011"/>
    <mergeCell ref="F6007:G6007"/>
    <mergeCell ref="H6007:L6007"/>
    <mergeCell ref="B6008:B6009"/>
    <mergeCell ref="C6008:C6009"/>
    <mergeCell ref="D6008:D6009"/>
    <mergeCell ref="E6008:E6009"/>
    <mergeCell ref="F6008:G6009"/>
    <mergeCell ref="H6008:I6008"/>
    <mergeCell ref="H6009:I6009"/>
    <mergeCell ref="F6010:G6011"/>
    <mergeCell ref="H6010:I6011"/>
    <mergeCell ref="J6010:J6011"/>
    <mergeCell ref="K6010:K6011"/>
    <mergeCell ref="L6010:L6011"/>
    <mergeCell ref="A5986:A5990"/>
    <mergeCell ref="F5986:G5986"/>
    <mergeCell ref="H5986:L5986"/>
    <mergeCell ref="B5987:B5988"/>
    <mergeCell ref="C5987:C5988"/>
    <mergeCell ref="D5987:D5988"/>
    <mergeCell ref="E5987:E5988"/>
    <mergeCell ref="F5987:G5988"/>
    <mergeCell ref="H5987:I5987"/>
    <mergeCell ref="H5988:I5988"/>
    <mergeCell ref="F5989:G5990"/>
    <mergeCell ref="H5989:I5990"/>
    <mergeCell ref="J5989:J5990"/>
    <mergeCell ref="K5989:K5990"/>
    <mergeCell ref="L5989:L5990"/>
    <mergeCell ref="A5991:A5995"/>
    <mergeCell ref="F5991:G5991"/>
    <mergeCell ref="H5991:L5991"/>
    <mergeCell ref="B5992:B5993"/>
    <mergeCell ref="C5992:C5993"/>
    <mergeCell ref="D5992:D5993"/>
    <mergeCell ref="E5992:E5993"/>
    <mergeCell ref="F5992:G5993"/>
    <mergeCell ref="H5992:I5992"/>
    <mergeCell ref="H5993:I5993"/>
    <mergeCell ref="F5994:G5995"/>
    <mergeCell ref="H5994:I5995"/>
    <mergeCell ref="J5994:J5995"/>
    <mergeCell ref="K5994:K5995"/>
    <mergeCell ref="L5994:L5995"/>
    <mergeCell ref="A5996:A6000"/>
    <mergeCell ref="F5996:G5996"/>
    <mergeCell ref="H5996:L5996"/>
    <mergeCell ref="B5997:B5998"/>
    <mergeCell ref="C5997:C5998"/>
    <mergeCell ref="D5997:D5998"/>
    <mergeCell ref="E5997:E5998"/>
    <mergeCell ref="F5997:G5998"/>
    <mergeCell ref="H5997:I5997"/>
    <mergeCell ref="H5998:I5998"/>
    <mergeCell ref="F5999:G6000"/>
    <mergeCell ref="H5999:I6000"/>
    <mergeCell ref="J5999:J6000"/>
    <mergeCell ref="K5999:K6000"/>
    <mergeCell ref="L5999:L6000"/>
    <mergeCell ref="A5971:A5975"/>
    <mergeCell ref="F5971:G5971"/>
    <mergeCell ref="H5971:L5971"/>
    <mergeCell ref="B5972:B5973"/>
    <mergeCell ref="C5972:C5973"/>
    <mergeCell ref="D5972:D5973"/>
    <mergeCell ref="E5972:E5973"/>
    <mergeCell ref="F5972:G5973"/>
    <mergeCell ref="H5972:I5972"/>
    <mergeCell ref="H5973:I5973"/>
    <mergeCell ref="F5974:G5975"/>
    <mergeCell ref="H5974:I5975"/>
    <mergeCell ref="J5974:J5975"/>
    <mergeCell ref="K5974:K5975"/>
    <mergeCell ref="L5974:L5975"/>
    <mergeCell ref="A5976:A5980"/>
    <mergeCell ref="F5976:G5976"/>
    <mergeCell ref="H5976:L5976"/>
    <mergeCell ref="B5977:B5978"/>
    <mergeCell ref="C5977:C5978"/>
    <mergeCell ref="D5977:D5978"/>
    <mergeCell ref="E5977:E5978"/>
    <mergeCell ref="F5977:G5978"/>
    <mergeCell ref="H5977:I5977"/>
    <mergeCell ref="H5978:I5978"/>
    <mergeCell ref="F5979:G5980"/>
    <mergeCell ref="H5979:I5980"/>
    <mergeCell ref="J5979:J5980"/>
    <mergeCell ref="K5979:K5980"/>
    <mergeCell ref="L5979:L5980"/>
    <mergeCell ref="A5981:A5985"/>
    <mergeCell ref="F5981:G5981"/>
    <mergeCell ref="H5981:L5981"/>
    <mergeCell ref="B5982:B5983"/>
    <mergeCell ref="C5982:C5983"/>
    <mergeCell ref="D5982:D5983"/>
    <mergeCell ref="E5982:E5983"/>
    <mergeCell ref="F5982:G5983"/>
    <mergeCell ref="H5982:I5982"/>
    <mergeCell ref="H5983:I5983"/>
    <mergeCell ref="F5984:G5985"/>
    <mergeCell ref="H5984:I5985"/>
    <mergeCell ref="J5984:J5985"/>
    <mergeCell ref="K5984:K5985"/>
    <mergeCell ref="L5984:L5985"/>
    <mergeCell ref="A5960:A5964"/>
    <mergeCell ref="F5960:G5960"/>
    <mergeCell ref="H5960:L5960"/>
    <mergeCell ref="B5961:B5962"/>
    <mergeCell ref="C5961:C5962"/>
    <mergeCell ref="D5961:D5962"/>
    <mergeCell ref="E5961:E5962"/>
    <mergeCell ref="F5961:G5962"/>
    <mergeCell ref="H5961:I5961"/>
    <mergeCell ref="H5962:I5962"/>
    <mergeCell ref="F5963:G5964"/>
    <mergeCell ref="H5963:I5964"/>
    <mergeCell ref="J5963:J5964"/>
    <mergeCell ref="K5963:K5964"/>
    <mergeCell ref="L5963:L5964"/>
    <mergeCell ref="A5965:A5970"/>
    <mergeCell ref="F5965:G5965"/>
    <mergeCell ref="H5965:L5965"/>
    <mergeCell ref="B5966:B5968"/>
    <mergeCell ref="C5966:C5968"/>
    <mergeCell ref="D5966:D5968"/>
    <mergeCell ref="E5966:E5968"/>
    <mergeCell ref="F5966:G5968"/>
    <mergeCell ref="H5966:I5966"/>
    <mergeCell ref="H5967:I5968"/>
    <mergeCell ref="J5967:J5968"/>
    <mergeCell ref="K5967:K5968"/>
    <mergeCell ref="L5967:L5968"/>
    <mergeCell ref="F5969:G5970"/>
    <mergeCell ref="H5969:I5970"/>
    <mergeCell ref="J5969:J5970"/>
    <mergeCell ref="K5969:K5970"/>
    <mergeCell ref="L5969:L5970"/>
    <mergeCell ref="A5948:A5953"/>
    <mergeCell ref="F5948:G5948"/>
    <mergeCell ref="H5948:L5948"/>
    <mergeCell ref="B5949:B5951"/>
    <mergeCell ref="C5949:C5951"/>
    <mergeCell ref="D5949:D5951"/>
    <mergeCell ref="E5949:E5951"/>
    <mergeCell ref="F5949:G5951"/>
    <mergeCell ref="H5949:I5949"/>
    <mergeCell ref="H5950:I5951"/>
    <mergeCell ref="J5950:J5951"/>
    <mergeCell ref="K5950:K5951"/>
    <mergeCell ref="L5950:L5951"/>
    <mergeCell ref="F5952:G5953"/>
    <mergeCell ref="H5952:I5953"/>
    <mergeCell ref="J5952:J5953"/>
    <mergeCell ref="K5952:K5953"/>
    <mergeCell ref="L5952:L5953"/>
    <mergeCell ref="A5954:A5959"/>
    <mergeCell ref="F5954:G5954"/>
    <mergeCell ref="H5954:L5954"/>
    <mergeCell ref="B5955:B5957"/>
    <mergeCell ref="C5955:C5957"/>
    <mergeCell ref="D5955:D5957"/>
    <mergeCell ref="E5955:E5957"/>
    <mergeCell ref="F5955:G5957"/>
    <mergeCell ref="H5955:I5955"/>
    <mergeCell ref="H5956:I5957"/>
    <mergeCell ref="J5956:J5957"/>
    <mergeCell ref="K5956:K5957"/>
    <mergeCell ref="L5956:L5957"/>
    <mergeCell ref="F5958:G5959"/>
    <mergeCell ref="H5958:I5959"/>
    <mergeCell ref="J5958:J5959"/>
    <mergeCell ref="K5958:K5959"/>
    <mergeCell ref="L5958:L5959"/>
    <mergeCell ref="A5932:A5936"/>
    <mergeCell ref="F5932:G5932"/>
    <mergeCell ref="H5932:L5932"/>
    <mergeCell ref="B5933:B5934"/>
    <mergeCell ref="C5933:C5934"/>
    <mergeCell ref="D5933:D5934"/>
    <mergeCell ref="E5933:E5934"/>
    <mergeCell ref="F5933:G5934"/>
    <mergeCell ref="H5933:I5933"/>
    <mergeCell ref="H5934:I5934"/>
    <mergeCell ref="F5935:G5936"/>
    <mergeCell ref="H5935:I5936"/>
    <mergeCell ref="J5935:J5936"/>
    <mergeCell ref="K5935:K5936"/>
    <mergeCell ref="L5935:L5936"/>
    <mergeCell ref="A5937:A5941"/>
    <mergeCell ref="F5937:G5937"/>
    <mergeCell ref="H5937:L5937"/>
    <mergeCell ref="B5938:B5939"/>
    <mergeCell ref="C5938:C5939"/>
    <mergeCell ref="D5938:D5939"/>
    <mergeCell ref="E5938:E5939"/>
    <mergeCell ref="F5938:G5939"/>
    <mergeCell ref="H5938:I5938"/>
    <mergeCell ref="H5939:I5939"/>
    <mergeCell ref="F5940:G5941"/>
    <mergeCell ref="H5940:I5941"/>
    <mergeCell ref="J5940:J5941"/>
    <mergeCell ref="K5940:K5941"/>
    <mergeCell ref="L5940:L5941"/>
    <mergeCell ref="A5942:A5947"/>
    <mergeCell ref="F5942:G5942"/>
    <mergeCell ref="H5942:L5942"/>
    <mergeCell ref="B5943:B5945"/>
    <mergeCell ref="C5943:C5945"/>
    <mergeCell ref="D5943:D5945"/>
    <mergeCell ref="E5943:E5945"/>
    <mergeCell ref="F5943:G5945"/>
    <mergeCell ref="H5943:I5943"/>
    <mergeCell ref="H5944:I5945"/>
    <mergeCell ref="J5944:J5945"/>
    <mergeCell ref="K5944:K5945"/>
    <mergeCell ref="L5944:L5945"/>
    <mergeCell ref="F5946:G5947"/>
    <mergeCell ref="H5946:I5947"/>
    <mergeCell ref="J5946:J5947"/>
    <mergeCell ref="K5946:K5947"/>
    <mergeCell ref="L5946:L5947"/>
    <mergeCell ref="A5917:A5921"/>
    <mergeCell ref="F5917:G5917"/>
    <mergeCell ref="H5917:L5917"/>
    <mergeCell ref="B5918:B5919"/>
    <mergeCell ref="C5918:C5919"/>
    <mergeCell ref="D5918:D5919"/>
    <mergeCell ref="E5918:E5919"/>
    <mergeCell ref="F5918:G5919"/>
    <mergeCell ref="H5918:I5918"/>
    <mergeCell ref="H5919:I5919"/>
    <mergeCell ref="F5920:G5921"/>
    <mergeCell ref="H5920:I5921"/>
    <mergeCell ref="J5920:J5921"/>
    <mergeCell ref="K5920:K5921"/>
    <mergeCell ref="L5920:L5921"/>
    <mergeCell ref="A5922:A5926"/>
    <mergeCell ref="F5922:G5922"/>
    <mergeCell ref="H5922:L5922"/>
    <mergeCell ref="B5923:B5924"/>
    <mergeCell ref="C5923:C5924"/>
    <mergeCell ref="D5923:D5924"/>
    <mergeCell ref="E5923:E5924"/>
    <mergeCell ref="F5923:G5924"/>
    <mergeCell ref="H5923:I5923"/>
    <mergeCell ref="H5924:I5924"/>
    <mergeCell ref="F5925:G5926"/>
    <mergeCell ref="H5925:I5926"/>
    <mergeCell ref="J5925:J5926"/>
    <mergeCell ref="K5925:K5926"/>
    <mergeCell ref="L5925:L5926"/>
    <mergeCell ref="A5927:A5931"/>
    <mergeCell ref="F5927:G5927"/>
    <mergeCell ref="H5927:L5927"/>
    <mergeCell ref="B5928:B5929"/>
    <mergeCell ref="C5928:C5929"/>
    <mergeCell ref="D5928:D5929"/>
    <mergeCell ref="E5928:E5929"/>
    <mergeCell ref="F5928:G5929"/>
    <mergeCell ref="H5928:I5928"/>
    <mergeCell ref="H5929:I5929"/>
    <mergeCell ref="F5930:G5931"/>
    <mergeCell ref="H5930:I5931"/>
    <mergeCell ref="J5930:J5931"/>
    <mergeCell ref="K5930:K5931"/>
    <mergeCell ref="L5930:L5931"/>
    <mergeCell ref="A5902:A5906"/>
    <mergeCell ref="F5902:G5902"/>
    <mergeCell ref="H5902:L5902"/>
    <mergeCell ref="B5903:B5904"/>
    <mergeCell ref="C5903:C5904"/>
    <mergeCell ref="D5903:D5904"/>
    <mergeCell ref="E5903:E5904"/>
    <mergeCell ref="F5903:G5904"/>
    <mergeCell ref="H5903:I5903"/>
    <mergeCell ref="H5904:I5904"/>
    <mergeCell ref="F5905:G5906"/>
    <mergeCell ref="H5905:I5906"/>
    <mergeCell ref="J5905:J5906"/>
    <mergeCell ref="K5905:K5906"/>
    <mergeCell ref="L5905:L5906"/>
    <mergeCell ref="A5907:A5911"/>
    <mergeCell ref="F5907:G5907"/>
    <mergeCell ref="H5907:L5907"/>
    <mergeCell ref="B5908:B5909"/>
    <mergeCell ref="C5908:C5909"/>
    <mergeCell ref="D5908:D5909"/>
    <mergeCell ref="E5908:E5909"/>
    <mergeCell ref="F5908:G5909"/>
    <mergeCell ref="H5908:I5908"/>
    <mergeCell ref="H5909:I5909"/>
    <mergeCell ref="F5910:G5911"/>
    <mergeCell ref="H5910:I5911"/>
    <mergeCell ref="J5910:J5911"/>
    <mergeCell ref="K5910:K5911"/>
    <mergeCell ref="L5910:L5911"/>
    <mergeCell ref="A5912:A5916"/>
    <mergeCell ref="F5912:G5912"/>
    <mergeCell ref="H5912:L5912"/>
    <mergeCell ref="B5913:B5914"/>
    <mergeCell ref="C5913:C5914"/>
    <mergeCell ref="D5913:D5914"/>
    <mergeCell ref="E5913:E5914"/>
    <mergeCell ref="F5913:G5914"/>
    <mergeCell ref="H5913:I5913"/>
    <mergeCell ref="H5914:I5914"/>
    <mergeCell ref="F5915:G5916"/>
    <mergeCell ref="H5915:I5916"/>
    <mergeCell ref="J5915:J5916"/>
    <mergeCell ref="K5915:K5916"/>
    <mergeCell ref="L5915:L5916"/>
    <mergeCell ref="A5887:A5891"/>
    <mergeCell ref="F5887:G5887"/>
    <mergeCell ref="H5887:L5887"/>
    <mergeCell ref="B5888:B5889"/>
    <mergeCell ref="C5888:C5889"/>
    <mergeCell ref="D5888:D5889"/>
    <mergeCell ref="E5888:E5889"/>
    <mergeCell ref="F5888:G5889"/>
    <mergeCell ref="H5888:I5888"/>
    <mergeCell ref="H5889:I5889"/>
    <mergeCell ref="F5890:G5891"/>
    <mergeCell ref="H5890:I5891"/>
    <mergeCell ref="J5890:J5891"/>
    <mergeCell ref="K5890:K5891"/>
    <mergeCell ref="L5890:L5891"/>
    <mergeCell ref="A5892:A5896"/>
    <mergeCell ref="F5892:G5892"/>
    <mergeCell ref="H5892:L5892"/>
    <mergeCell ref="B5893:B5894"/>
    <mergeCell ref="C5893:C5894"/>
    <mergeCell ref="D5893:D5894"/>
    <mergeCell ref="E5893:E5894"/>
    <mergeCell ref="F5893:G5894"/>
    <mergeCell ref="H5893:I5893"/>
    <mergeCell ref="H5894:I5894"/>
    <mergeCell ref="F5895:G5896"/>
    <mergeCell ref="H5895:I5896"/>
    <mergeCell ref="J5895:J5896"/>
    <mergeCell ref="K5895:K5896"/>
    <mergeCell ref="L5895:L5896"/>
    <mergeCell ref="A5897:A5901"/>
    <mergeCell ref="F5897:G5897"/>
    <mergeCell ref="H5897:L5897"/>
    <mergeCell ref="B5898:B5899"/>
    <mergeCell ref="C5898:C5899"/>
    <mergeCell ref="D5898:D5899"/>
    <mergeCell ref="E5898:E5899"/>
    <mergeCell ref="F5898:G5899"/>
    <mergeCell ref="H5898:I5898"/>
    <mergeCell ref="H5899:I5899"/>
    <mergeCell ref="F5900:G5901"/>
    <mergeCell ref="H5900:I5901"/>
    <mergeCell ref="J5900:J5901"/>
    <mergeCell ref="K5900:K5901"/>
    <mergeCell ref="L5900:L5901"/>
    <mergeCell ref="A5876:A5881"/>
    <mergeCell ref="F5876:G5876"/>
    <mergeCell ref="H5876:L5876"/>
    <mergeCell ref="B5877:B5879"/>
    <mergeCell ref="C5877:C5879"/>
    <mergeCell ref="D5877:D5879"/>
    <mergeCell ref="E5877:E5879"/>
    <mergeCell ref="F5877:G5879"/>
    <mergeCell ref="H5877:I5877"/>
    <mergeCell ref="H5878:I5879"/>
    <mergeCell ref="J5878:J5879"/>
    <mergeCell ref="K5878:K5879"/>
    <mergeCell ref="L5878:L5879"/>
    <mergeCell ref="F5880:G5881"/>
    <mergeCell ref="H5880:I5881"/>
    <mergeCell ref="J5880:J5881"/>
    <mergeCell ref="K5880:K5881"/>
    <mergeCell ref="L5880:L5881"/>
    <mergeCell ref="A5882:A5886"/>
    <mergeCell ref="F5882:G5882"/>
    <mergeCell ref="H5882:L5882"/>
    <mergeCell ref="B5883:B5884"/>
    <mergeCell ref="C5883:C5884"/>
    <mergeCell ref="D5883:D5884"/>
    <mergeCell ref="E5883:E5884"/>
    <mergeCell ref="F5883:G5884"/>
    <mergeCell ref="H5883:I5883"/>
    <mergeCell ref="H5884:I5884"/>
    <mergeCell ref="F5885:G5886"/>
    <mergeCell ref="H5885:I5886"/>
    <mergeCell ref="J5885:J5886"/>
    <mergeCell ref="K5885:K5886"/>
    <mergeCell ref="L5885:L5886"/>
    <mergeCell ref="A5861:A5865"/>
    <mergeCell ref="F5861:G5861"/>
    <mergeCell ref="H5861:L5861"/>
    <mergeCell ref="B5862:B5863"/>
    <mergeCell ref="C5862:C5863"/>
    <mergeCell ref="D5862:D5863"/>
    <mergeCell ref="E5862:E5863"/>
    <mergeCell ref="F5862:G5863"/>
    <mergeCell ref="H5862:I5862"/>
    <mergeCell ref="H5863:I5863"/>
    <mergeCell ref="F5864:G5865"/>
    <mergeCell ref="H5864:I5865"/>
    <mergeCell ref="J5864:J5865"/>
    <mergeCell ref="K5864:K5865"/>
    <mergeCell ref="L5864:L5865"/>
    <mergeCell ref="A5866:A5870"/>
    <mergeCell ref="F5866:G5866"/>
    <mergeCell ref="H5866:L5866"/>
    <mergeCell ref="B5867:B5868"/>
    <mergeCell ref="C5867:C5868"/>
    <mergeCell ref="D5867:D5868"/>
    <mergeCell ref="E5867:E5868"/>
    <mergeCell ref="F5867:G5868"/>
    <mergeCell ref="H5867:I5867"/>
    <mergeCell ref="H5868:I5868"/>
    <mergeCell ref="F5869:G5870"/>
    <mergeCell ref="H5869:I5870"/>
    <mergeCell ref="J5869:J5870"/>
    <mergeCell ref="K5869:K5870"/>
    <mergeCell ref="L5869:L5870"/>
    <mergeCell ref="A5871:A5875"/>
    <mergeCell ref="F5871:G5871"/>
    <mergeCell ref="H5871:L5871"/>
    <mergeCell ref="B5872:B5873"/>
    <mergeCell ref="C5872:C5873"/>
    <mergeCell ref="D5872:D5873"/>
    <mergeCell ref="E5872:E5873"/>
    <mergeCell ref="F5872:G5873"/>
    <mergeCell ref="H5872:I5872"/>
    <mergeCell ref="H5873:I5873"/>
    <mergeCell ref="F5874:G5875"/>
    <mergeCell ref="H5874:I5875"/>
    <mergeCell ref="J5874:J5875"/>
    <mergeCell ref="K5874:K5875"/>
    <mergeCell ref="L5874:L5875"/>
    <mergeCell ref="A5846:A5850"/>
    <mergeCell ref="F5846:G5846"/>
    <mergeCell ref="H5846:L5846"/>
    <mergeCell ref="B5847:B5848"/>
    <mergeCell ref="C5847:C5848"/>
    <mergeCell ref="D5847:D5848"/>
    <mergeCell ref="E5847:E5848"/>
    <mergeCell ref="F5847:G5848"/>
    <mergeCell ref="H5847:I5847"/>
    <mergeCell ref="H5848:I5848"/>
    <mergeCell ref="F5849:G5850"/>
    <mergeCell ref="H5849:I5850"/>
    <mergeCell ref="J5849:J5850"/>
    <mergeCell ref="K5849:K5850"/>
    <mergeCell ref="L5849:L5850"/>
    <mergeCell ref="A5851:A5855"/>
    <mergeCell ref="F5851:G5851"/>
    <mergeCell ref="H5851:L5851"/>
    <mergeCell ref="B5852:B5853"/>
    <mergeCell ref="C5852:C5853"/>
    <mergeCell ref="D5852:D5853"/>
    <mergeCell ref="E5852:E5853"/>
    <mergeCell ref="F5852:G5853"/>
    <mergeCell ref="H5852:I5852"/>
    <mergeCell ref="H5853:I5853"/>
    <mergeCell ref="F5854:G5855"/>
    <mergeCell ref="H5854:I5855"/>
    <mergeCell ref="J5854:J5855"/>
    <mergeCell ref="K5854:K5855"/>
    <mergeCell ref="L5854:L5855"/>
    <mergeCell ref="A5856:A5860"/>
    <mergeCell ref="F5856:G5856"/>
    <mergeCell ref="H5856:L5856"/>
    <mergeCell ref="B5857:B5858"/>
    <mergeCell ref="C5857:C5858"/>
    <mergeCell ref="D5857:D5858"/>
    <mergeCell ref="E5857:E5858"/>
    <mergeCell ref="F5857:G5858"/>
    <mergeCell ref="H5857:I5857"/>
    <mergeCell ref="H5858:I5858"/>
    <mergeCell ref="F5859:G5860"/>
    <mergeCell ref="H5859:I5860"/>
    <mergeCell ref="J5859:J5860"/>
    <mergeCell ref="K5859:K5860"/>
    <mergeCell ref="L5859:L5860"/>
    <mergeCell ref="A5835:A5839"/>
    <mergeCell ref="F5835:G5835"/>
    <mergeCell ref="H5835:L5835"/>
    <mergeCell ref="B5836:B5837"/>
    <mergeCell ref="C5836:C5837"/>
    <mergeCell ref="D5836:D5837"/>
    <mergeCell ref="E5836:E5837"/>
    <mergeCell ref="F5836:G5837"/>
    <mergeCell ref="H5836:I5836"/>
    <mergeCell ref="H5837:I5837"/>
    <mergeCell ref="F5838:G5839"/>
    <mergeCell ref="H5838:I5839"/>
    <mergeCell ref="J5838:J5839"/>
    <mergeCell ref="K5838:K5839"/>
    <mergeCell ref="L5838:L5839"/>
    <mergeCell ref="A5840:A5845"/>
    <mergeCell ref="F5840:G5840"/>
    <mergeCell ref="H5840:L5840"/>
    <mergeCell ref="B5841:B5843"/>
    <mergeCell ref="C5841:C5843"/>
    <mergeCell ref="D5841:D5843"/>
    <mergeCell ref="E5841:E5843"/>
    <mergeCell ref="F5841:G5843"/>
    <mergeCell ref="H5841:I5841"/>
    <mergeCell ref="H5842:I5843"/>
    <mergeCell ref="J5842:J5843"/>
    <mergeCell ref="K5842:K5843"/>
    <mergeCell ref="L5842:L5843"/>
    <mergeCell ref="F5844:G5845"/>
    <mergeCell ref="H5844:I5845"/>
    <mergeCell ref="J5844:J5845"/>
    <mergeCell ref="K5844:K5845"/>
    <mergeCell ref="L5844:L5845"/>
    <mergeCell ref="A5820:A5824"/>
    <mergeCell ref="F5820:G5820"/>
    <mergeCell ref="H5820:L5820"/>
    <mergeCell ref="B5821:B5822"/>
    <mergeCell ref="C5821:C5822"/>
    <mergeCell ref="D5821:D5822"/>
    <mergeCell ref="E5821:E5822"/>
    <mergeCell ref="F5821:G5822"/>
    <mergeCell ref="H5821:I5821"/>
    <mergeCell ref="H5822:I5822"/>
    <mergeCell ref="F5823:G5824"/>
    <mergeCell ref="H5823:I5824"/>
    <mergeCell ref="J5823:J5824"/>
    <mergeCell ref="K5823:K5824"/>
    <mergeCell ref="L5823:L5824"/>
    <mergeCell ref="A5825:A5829"/>
    <mergeCell ref="F5825:G5825"/>
    <mergeCell ref="H5825:L5825"/>
    <mergeCell ref="B5826:B5827"/>
    <mergeCell ref="C5826:C5827"/>
    <mergeCell ref="D5826:D5827"/>
    <mergeCell ref="E5826:E5827"/>
    <mergeCell ref="F5826:G5827"/>
    <mergeCell ref="H5826:I5826"/>
    <mergeCell ref="H5827:I5827"/>
    <mergeCell ref="F5828:G5829"/>
    <mergeCell ref="H5828:I5829"/>
    <mergeCell ref="J5828:J5829"/>
    <mergeCell ref="K5828:K5829"/>
    <mergeCell ref="L5828:L5829"/>
    <mergeCell ref="A5830:A5834"/>
    <mergeCell ref="F5830:G5830"/>
    <mergeCell ref="H5830:L5830"/>
    <mergeCell ref="B5831:B5832"/>
    <mergeCell ref="C5831:C5832"/>
    <mergeCell ref="D5831:D5832"/>
    <mergeCell ref="E5831:E5832"/>
    <mergeCell ref="F5831:G5832"/>
    <mergeCell ref="H5831:I5831"/>
    <mergeCell ref="H5832:I5832"/>
    <mergeCell ref="F5833:G5834"/>
    <mergeCell ref="H5833:I5834"/>
    <mergeCell ref="J5833:J5834"/>
    <mergeCell ref="K5833:K5834"/>
    <mergeCell ref="L5833:L5834"/>
    <mergeCell ref="A5805:A5809"/>
    <mergeCell ref="F5805:G5805"/>
    <mergeCell ref="H5805:L5805"/>
    <mergeCell ref="B5806:B5807"/>
    <mergeCell ref="C5806:C5807"/>
    <mergeCell ref="D5806:D5807"/>
    <mergeCell ref="E5806:E5807"/>
    <mergeCell ref="F5806:G5807"/>
    <mergeCell ref="H5806:I5806"/>
    <mergeCell ref="H5807:I5807"/>
    <mergeCell ref="F5808:G5809"/>
    <mergeCell ref="H5808:I5809"/>
    <mergeCell ref="J5808:J5809"/>
    <mergeCell ref="K5808:K5809"/>
    <mergeCell ref="L5808:L5809"/>
    <mergeCell ref="A5810:A5814"/>
    <mergeCell ref="F5810:G5810"/>
    <mergeCell ref="H5810:L5810"/>
    <mergeCell ref="B5811:B5812"/>
    <mergeCell ref="C5811:C5812"/>
    <mergeCell ref="D5811:D5812"/>
    <mergeCell ref="E5811:E5812"/>
    <mergeCell ref="F5811:G5812"/>
    <mergeCell ref="H5811:I5811"/>
    <mergeCell ref="H5812:I5812"/>
    <mergeCell ref="F5813:G5814"/>
    <mergeCell ref="H5813:I5814"/>
    <mergeCell ref="J5813:J5814"/>
    <mergeCell ref="K5813:K5814"/>
    <mergeCell ref="L5813:L5814"/>
    <mergeCell ref="A5815:A5819"/>
    <mergeCell ref="F5815:G5815"/>
    <mergeCell ref="H5815:L5815"/>
    <mergeCell ref="B5816:B5817"/>
    <mergeCell ref="C5816:C5817"/>
    <mergeCell ref="D5816:D5817"/>
    <mergeCell ref="E5816:E5817"/>
    <mergeCell ref="F5816:G5817"/>
    <mergeCell ref="H5816:I5816"/>
    <mergeCell ref="H5817:I5817"/>
    <mergeCell ref="F5818:G5819"/>
    <mergeCell ref="H5818:I5819"/>
    <mergeCell ref="J5818:J5819"/>
    <mergeCell ref="K5818:K5819"/>
    <mergeCell ref="L5818:L5819"/>
    <mergeCell ref="A5793:A5798"/>
    <mergeCell ref="F5793:G5793"/>
    <mergeCell ref="H5793:L5793"/>
    <mergeCell ref="B5794:B5796"/>
    <mergeCell ref="C5794:C5796"/>
    <mergeCell ref="D5794:D5796"/>
    <mergeCell ref="E5794:E5796"/>
    <mergeCell ref="F5794:G5796"/>
    <mergeCell ref="H5794:I5794"/>
    <mergeCell ref="H5795:I5796"/>
    <mergeCell ref="J5795:J5796"/>
    <mergeCell ref="K5795:K5796"/>
    <mergeCell ref="L5795:L5796"/>
    <mergeCell ref="F5797:G5798"/>
    <mergeCell ref="H5797:I5798"/>
    <mergeCell ref="J5797:J5798"/>
    <mergeCell ref="K5797:K5798"/>
    <mergeCell ref="L5797:L5798"/>
    <mergeCell ref="A5799:A5804"/>
    <mergeCell ref="F5799:G5799"/>
    <mergeCell ref="H5799:L5799"/>
    <mergeCell ref="B5800:B5802"/>
    <mergeCell ref="C5800:C5802"/>
    <mergeCell ref="D5800:D5802"/>
    <mergeCell ref="E5800:E5802"/>
    <mergeCell ref="F5800:G5802"/>
    <mergeCell ref="H5800:I5800"/>
    <mergeCell ref="H5801:I5802"/>
    <mergeCell ref="J5801:J5802"/>
    <mergeCell ref="K5801:K5802"/>
    <mergeCell ref="L5801:L5802"/>
    <mergeCell ref="F5803:G5804"/>
    <mergeCell ref="H5803:I5804"/>
    <mergeCell ref="J5803:J5804"/>
    <mergeCell ref="K5803:K5804"/>
    <mergeCell ref="L5803:L5804"/>
    <mergeCell ref="A5782:A5787"/>
    <mergeCell ref="F5782:G5782"/>
    <mergeCell ref="H5782:L5782"/>
    <mergeCell ref="B5783:B5785"/>
    <mergeCell ref="C5783:C5785"/>
    <mergeCell ref="D5783:D5785"/>
    <mergeCell ref="E5783:E5785"/>
    <mergeCell ref="F5783:G5785"/>
    <mergeCell ref="H5783:I5783"/>
    <mergeCell ref="H5784:I5785"/>
    <mergeCell ref="J5784:J5785"/>
    <mergeCell ref="K5784:K5785"/>
    <mergeCell ref="L5784:L5785"/>
    <mergeCell ref="F5786:G5787"/>
    <mergeCell ref="H5786:I5787"/>
    <mergeCell ref="J5786:J5787"/>
    <mergeCell ref="K5786:K5787"/>
    <mergeCell ref="L5786:L5787"/>
    <mergeCell ref="A5788:A5792"/>
    <mergeCell ref="F5788:G5788"/>
    <mergeCell ref="H5788:L5788"/>
    <mergeCell ref="B5789:B5790"/>
    <mergeCell ref="C5789:C5790"/>
    <mergeCell ref="D5789:D5790"/>
    <mergeCell ref="E5789:E5790"/>
    <mergeCell ref="F5789:G5790"/>
    <mergeCell ref="H5789:I5789"/>
    <mergeCell ref="H5790:I5790"/>
    <mergeCell ref="F5791:G5792"/>
    <mergeCell ref="H5791:I5792"/>
    <mergeCell ref="J5791:J5792"/>
    <mergeCell ref="K5791:K5792"/>
    <mergeCell ref="L5791:L5792"/>
    <mergeCell ref="A5766:A5770"/>
    <mergeCell ref="F5766:G5766"/>
    <mergeCell ref="H5766:L5766"/>
    <mergeCell ref="B5767:B5768"/>
    <mergeCell ref="C5767:C5768"/>
    <mergeCell ref="D5767:D5768"/>
    <mergeCell ref="E5767:E5768"/>
    <mergeCell ref="F5767:G5768"/>
    <mergeCell ref="H5767:I5767"/>
    <mergeCell ref="H5768:I5768"/>
    <mergeCell ref="F5769:G5770"/>
    <mergeCell ref="H5769:I5770"/>
    <mergeCell ref="J5769:J5770"/>
    <mergeCell ref="K5769:K5770"/>
    <mergeCell ref="L5769:L5770"/>
    <mergeCell ref="A5771:A5775"/>
    <mergeCell ref="F5771:G5771"/>
    <mergeCell ref="H5771:L5771"/>
    <mergeCell ref="B5772:B5773"/>
    <mergeCell ref="C5772:C5773"/>
    <mergeCell ref="D5772:D5773"/>
    <mergeCell ref="E5772:E5773"/>
    <mergeCell ref="F5772:G5773"/>
    <mergeCell ref="H5772:I5772"/>
    <mergeCell ref="H5773:I5773"/>
    <mergeCell ref="F5774:G5775"/>
    <mergeCell ref="H5774:I5775"/>
    <mergeCell ref="J5774:J5775"/>
    <mergeCell ref="K5774:K5775"/>
    <mergeCell ref="L5774:L5775"/>
    <mergeCell ref="A5776:A5781"/>
    <mergeCell ref="F5776:G5776"/>
    <mergeCell ref="H5776:L5776"/>
    <mergeCell ref="B5777:B5779"/>
    <mergeCell ref="C5777:C5779"/>
    <mergeCell ref="D5777:D5779"/>
    <mergeCell ref="E5777:E5779"/>
    <mergeCell ref="F5777:G5779"/>
    <mergeCell ref="H5777:I5777"/>
    <mergeCell ref="H5778:I5779"/>
    <mergeCell ref="J5778:J5779"/>
    <mergeCell ref="K5778:K5779"/>
    <mergeCell ref="L5778:L5779"/>
    <mergeCell ref="F5780:G5781"/>
    <mergeCell ref="H5780:I5781"/>
    <mergeCell ref="J5780:J5781"/>
    <mergeCell ref="K5780:K5781"/>
    <mergeCell ref="L5780:L5781"/>
    <mergeCell ref="A5754:A5760"/>
    <mergeCell ref="F5754:G5754"/>
    <mergeCell ref="H5754:L5754"/>
    <mergeCell ref="B5755:B5758"/>
    <mergeCell ref="C5755:C5758"/>
    <mergeCell ref="D5755:D5758"/>
    <mergeCell ref="E5755:E5758"/>
    <mergeCell ref="F5755:G5758"/>
    <mergeCell ref="H5755:I5755"/>
    <mergeCell ref="H5756:I5758"/>
    <mergeCell ref="J5756:J5758"/>
    <mergeCell ref="K5756:K5758"/>
    <mergeCell ref="L5756:L5758"/>
    <mergeCell ref="F5759:G5760"/>
    <mergeCell ref="H5759:I5760"/>
    <mergeCell ref="J5759:J5760"/>
    <mergeCell ref="K5759:K5760"/>
    <mergeCell ref="L5759:L5760"/>
    <mergeCell ref="A5761:A5765"/>
    <mergeCell ref="F5761:G5761"/>
    <mergeCell ref="H5761:L5761"/>
    <mergeCell ref="B5762:B5763"/>
    <mergeCell ref="C5762:C5763"/>
    <mergeCell ref="D5762:D5763"/>
    <mergeCell ref="E5762:E5763"/>
    <mergeCell ref="F5762:G5763"/>
    <mergeCell ref="H5762:I5762"/>
    <mergeCell ref="H5763:I5763"/>
    <mergeCell ref="F5764:G5765"/>
    <mergeCell ref="H5764:I5765"/>
    <mergeCell ref="J5764:J5765"/>
    <mergeCell ref="K5764:K5765"/>
    <mergeCell ref="L5764:L5765"/>
    <mergeCell ref="A5740:A5746"/>
    <mergeCell ref="F5740:G5740"/>
    <mergeCell ref="H5740:L5740"/>
    <mergeCell ref="B5741:B5744"/>
    <mergeCell ref="C5741:C5744"/>
    <mergeCell ref="D5741:D5744"/>
    <mergeCell ref="E5741:E5744"/>
    <mergeCell ref="F5741:G5744"/>
    <mergeCell ref="H5741:I5741"/>
    <mergeCell ref="H5742:I5744"/>
    <mergeCell ref="J5742:J5744"/>
    <mergeCell ref="K5742:K5744"/>
    <mergeCell ref="L5742:L5744"/>
    <mergeCell ref="F5745:G5746"/>
    <mergeCell ref="H5745:I5746"/>
    <mergeCell ref="J5745:J5746"/>
    <mergeCell ref="K5745:K5746"/>
    <mergeCell ref="L5745:L5746"/>
    <mergeCell ref="A5747:A5753"/>
    <mergeCell ref="F5747:G5747"/>
    <mergeCell ref="H5747:L5747"/>
    <mergeCell ref="B5748:B5751"/>
    <mergeCell ref="C5748:C5751"/>
    <mergeCell ref="D5748:D5751"/>
    <mergeCell ref="E5748:E5751"/>
    <mergeCell ref="F5748:G5751"/>
    <mergeCell ref="H5748:I5748"/>
    <mergeCell ref="H5749:I5751"/>
    <mergeCell ref="J5749:J5751"/>
    <mergeCell ref="K5749:K5751"/>
    <mergeCell ref="L5749:L5751"/>
    <mergeCell ref="F5752:G5753"/>
    <mergeCell ref="H5752:I5753"/>
    <mergeCell ref="J5752:J5753"/>
    <mergeCell ref="K5752:K5753"/>
    <mergeCell ref="L5752:L5753"/>
    <mergeCell ref="A5728:A5732"/>
    <mergeCell ref="F5728:G5728"/>
    <mergeCell ref="H5728:L5728"/>
    <mergeCell ref="B5729:B5730"/>
    <mergeCell ref="C5729:C5730"/>
    <mergeCell ref="D5729:D5730"/>
    <mergeCell ref="E5729:E5730"/>
    <mergeCell ref="F5729:G5730"/>
    <mergeCell ref="H5729:I5729"/>
    <mergeCell ref="H5730:I5730"/>
    <mergeCell ref="F5731:G5732"/>
    <mergeCell ref="H5731:I5732"/>
    <mergeCell ref="J5731:J5732"/>
    <mergeCell ref="K5731:K5732"/>
    <mergeCell ref="L5731:L5732"/>
    <mergeCell ref="A5733:A5739"/>
    <mergeCell ref="F5733:G5733"/>
    <mergeCell ref="H5733:L5733"/>
    <mergeCell ref="B5734:B5737"/>
    <mergeCell ref="C5734:C5737"/>
    <mergeCell ref="D5734:D5737"/>
    <mergeCell ref="E5734:E5737"/>
    <mergeCell ref="F5734:G5737"/>
    <mergeCell ref="H5734:I5734"/>
    <mergeCell ref="H5735:I5737"/>
    <mergeCell ref="J5735:J5737"/>
    <mergeCell ref="K5735:K5737"/>
    <mergeCell ref="L5735:L5737"/>
    <mergeCell ref="F5738:G5739"/>
    <mergeCell ref="H5738:I5739"/>
    <mergeCell ref="J5738:J5739"/>
    <mergeCell ref="K5738:K5739"/>
    <mergeCell ref="L5738:L5739"/>
    <mergeCell ref="A5716:A5721"/>
    <mergeCell ref="F5716:G5716"/>
    <mergeCell ref="H5716:L5716"/>
    <mergeCell ref="B5717:B5719"/>
    <mergeCell ref="C5717:C5719"/>
    <mergeCell ref="D5717:D5719"/>
    <mergeCell ref="E5717:E5719"/>
    <mergeCell ref="F5717:G5719"/>
    <mergeCell ref="H5717:I5717"/>
    <mergeCell ref="H5718:I5719"/>
    <mergeCell ref="J5718:J5719"/>
    <mergeCell ref="K5718:K5719"/>
    <mergeCell ref="L5718:L5719"/>
    <mergeCell ref="F5720:G5721"/>
    <mergeCell ref="H5720:I5721"/>
    <mergeCell ref="J5720:J5721"/>
    <mergeCell ref="K5720:K5721"/>
    <mergeCell ref="L5720:L5721"/>
    <mergeCell ref="A5722:A5727"/>
    <mergeCell ref="F5722:G5722"/>
    <mergeCell ref="H5722:L5722"/>
    <mergeCell ref="B5723:B5725"/>
    <mergeCell ref="C5723:C5725"/>
    <mergeCell ref="D5723:D5725"/>
    <mergeCell ref="E5723:E5725"/>
    <mergeCell ref="F5723:G5725"/>
    <mergeCell ref="H5723:I5723"/>
    <mergeCell ref="H5724:I5725"/>
    <mergeCell ref="J5724:J5725"/>
    <mergeCell ref="K5724:K5725"/>
    <mergeCell ref="L5724:L5725"/>
    <mergeCell ref="F5726:G5727"/>
    <mergeCell ref="H5726:I5727"/>
    <mergeCell ref="J5726:J5727"/>
    <mergeCell ref="K5726:K5727"/>
    <mergeCell ref="L5726:L5727"/>
    <mergeCell ref="A5705:A5710"/>
    <mergeCell ref="F5705:G5705"/>
    <mergeCell ref="H5705:L5705"/>
    <mergeCell ref="B5706:B5708"/>
    <mergeCell ref="C5706:C5708"/>
    <mergeCell ref="D5706:D5708"/>
    <mergeCell ref="E5706:E5708"/>
    <mergeCell ref="F5706:G5708"/>
    <mergeCell ref="H5706:I5706"/>
    <mergeCell ref="H5707:I5708"/>
    <mergeCell ref="J5707:J5708"/>
    <mergeCell ref="K5707:K5708"/>
    <mergeCell ref="L5707:L5708"/>
    <mergeCell ref="F5709:G5710"/>
    <mergeCell ref="H5709:I5710"/>
    <mergeCell ref="J5709:J5710"/>
    <mergeCell ref="K5709:K5710"/>
    <mergeCell ref="L5709:L5710"/>
    <mergeCell ref="A5711:A5715"/>
    <mergeCell ref="F5711:G5711"/>
    <mergeCell ref="H5711:L5711"/>
    <mergeCell ref="B5712:B5713"/>
    <mergeCell ref="C5712:C5713"/>
    <mergeCell ref="D5712:D5713"/>
    <mergeCell ref="E5712:E5713"/>
    <mergeCell ref="F5712:G5713"/>
    <mergeCell ref="H5712:I5712"/>
    <mergeCell ref="H5713:I5713"/>
    <mergeCell ref="F5714:G5715"/>
    <mergeCell ref="H5714:I5715"/>
    <mergeCell ref="J5714:J5715"/>
    <mergeCell ref="K5714:K5715"/>
    <mergeCell ref="L5714:L5715"/>
    <mergeCell ref="A5694:A5698"/>
    <mergeCell ref="F5694:G5694"/>
    <mergeCell ref="H5694:L5694"/>
    <mergeCell ref="B5695:B5696"/>
    <mergeCell ref="C5695:C5696"/>
    <mergeCell ref="D5695:D5696"/>
    <mergeCell ref="E5695:E5696"/>
    <mergeCell ref="F5695:G5696"/>
    <mergeCell ref="H5695:I5695"/>
    <mergeCell ref="H5696:I5696"/>
    <mergeCell ref="F5697:G5698"/>
    <mergeCell ref="H5697:I5698"/>
    <mergeCell ref="J5697:J5698"/>
    <mergeCell ref="K5697:K5698"/>
    <mergeCell ref="L5697:L5698"/>
    <mergeCell ref="A5699:A5704"/>
    <mergeCell ref="F5699:G5699"/>
    <mergeCell ref="H5699:L5699"/>
    <mergeCell ref="B5700:B5702"/>
    <mergeCell ref="C5700:C5702"/>
    <mergeCell ref="D5700:D5702"/>
    <mergeCell ref="E5700:E5702"/>
    <mergeCell ref="F5700:G5702"/>
    <mergeCell ref="H5700:I5700"/>
    <mergeCell ref="H5701:I5702"/>
    <mergeCell ref="J5701:J5702"/>
    <mergeCell ref="K5701:K5702"/>
    <mergeCell ref="L5701:L5702"/>
    <mergeCell ref="F5703:G5704"/>
    <mergeCell ref="H5703:I5704"/>
    <mergeCell ref="J5703:J5704"/>
    <mergeCell ref="K5703:K5704"/>
    <mergeCell ref="L5703:L5704"/>
    <mergeCell ref="A5679:A5683"/>
    <mergeCell ref="F5679:G5679"/>
    <mergeCell ref="H5679:L5679"/>
    <mergeCell ref="B5680:B5681"/>
    <mergeCell ref="C5680:C5681"/>
    <mergeCell ref="D5680:D5681"/>
    <mergeCell ref="E5680:E5681"/>
    <mergeCell ref="F5680:G5681"/>
    <mergeCell ref="H5680:I5680"/>
    <mergeCell ref="H5681:I5681"/>
    <mergeCell ref="F5682:G5683"/>
    <mergeCell ref="H5682:I5683"/>
    <mergeCell ref="J5682:J5683"/>
    <mergeCell ref="K5682:K5683"/>
    <mergeCell ref="L5682:L5683"/>
    <mergeCell ref="A5684:A5688"/>
    <mergeCell ref="F5684:G5684"/>
    <mergeCell ref="H5684:L5684"/>
    <mergeCell ref="B5685:B5686"/>
    <mergeCell ref="C5685:C5686"/>
    <mergeCell ref="D5685:D5686"/>
    <mergeCell ref="E5685:E5686"/>
    <mergeCell ref="F5685:G5686"/>
    <mergeCell ref="H5685:I5685"/>
    <mergeCell ref="H5686:I5686"/>
    <mergeCell ref="F5687:G5688"/>
    <mergeCell ref="H5687:I5688"/>
    <mergeCell ref="J5687:J5688"/>
    <mergeCell ref="K5687:K5688"/>
    <mergeCell ref="L5687:L5688"/>
    <mergeCell ref="A5689:A5693"/>
    <mergeCell ref="F5689:G5689"/>
    <mergeCell ref="H5689:L5689"/>
    <mergeCell ref="B5690:B5691"/>
    <mergeCell ref="C5690:C5691"/>
    <mergeCell ref="D5690:D5691"/>
    <mergeCell ref="E5690:E5691"/>
    <mergeCell ref="F5690:G5691"/>
    <mergeCell ref="H5690:I5690"/>
    <mergeCell ref="H5691:I5691"/>
    <mergeCell ref="F5692:G5693"/>
    <mergeCell ref="H5692:I5693"/>
    <mergeCell ref="J5692:J5693"/>
    <mergeCell ref="K5692:K5693"/>
    <mergeCell ref="L5692:L5693"/>
    <mergeCell ref="A5664:A5668"/>
    <mergeCell ref="F5664:G5664"/>
    <mergeCell ref="H5664:L5664"/>
    <mergeCell ref="B5665:B5666"/>
    <mergeCell ref="C5665:C5666"/>
    <mergeCell ref="D5665:D5666"/>
    <mergeCell ref="E5665:E5666"/>
    <mergeCell ref="F5665:G5666"/>
    <mergeCell ref="H5665:I5665"/>
    <mergeCell ref="H5666:I5666"/>
    <mergeCell ref="F5667:G5668"/>
    <mergeCell ref="H5667:I5668"/>
    <mergeCell ref="J5667:J5668"/>
    <mergeCell ref="K5667:K5668"/>
    <mergeCell ref="L5667:L5668"/>
    <mergeCell ref="A5669:A5673"/>
    <mergeCell ref="F5669:G5669"/>
    <mergeCell ref="H5669:L5669"/>
    <mergeCell ref="B5670:B5671"/>
    <mergeCell ref="C5670:C5671"/>
    <mergeCell ref="D5670:D5671"/>
    <mergeCell ref="E5670:E5671"/>
    <mergeCell ref="F5670:G5671"/>
    <mergeCell ref="H5670:I5670"/>
    <mergeCell ref="H5671:I5671"/>
    <mergeCell ref="F5672:G5673"/>
    <mergeCell ref="H5672:I5673"/>
    <mergeCell ref="J5672:J5673"/>
    <mergeCell ref="K5672:K5673"/>
    <mergeCell ref="L5672:L5673"/>
    <mergeCell ref="A5674:A5678"/>
    <mergeCell ref="F5674:G5674"/>
    <mergeCell ref="H5674:L5674"/>
    <mergeCell ref="B5675:B5676"/>
    <mergeCell ref="C5675:C5676"/>
    <mergeCell ref="D5675:D5676"/>
    <mergeCell ref="E5675:E5676"/>
    <mergeCell ref="F5675:G5676"/>
    <mergeCell ref="H5675:I5675"/>
    <mergeCell ref="H5676:I5676"/>
    <mergeCell ref="F5677:G5678"/>
    <mergeCell ref="H5677:I5678"/>
    <mergeCell ref="J5677:J5678"/>
    <mergeCell ref="K5677:K5678"/>
    <mergeCell ref="L5677:L5678"/>
    <mergeCell ref="A5652:A5657"/>
    <mergeCell ref="F5652:G5652"/>
    <mergeCell ref="H5652:L5652"/>
    <mergeCell ref="B5653:B5655"/>
    <mergeCell ref="C5653:C5655"/>
    <mergeCell ref="D5653:D5655"/>
    <mergeCell ref="E5653:E5655"/>
    <mergeCell ref="F5653:G5655"/>
    <mergeCell ref="H5653:I5653"/>
    <mergeCell ref="H5654:I5655"/>
    <mergeCell ref="J5654:J5655"/>
    <mergeCell ref="K5654:K5655"/>
    <mergeCell ref="L5654:L5655"/>
    <mergeCell ref="F5656:G5657"/>
    <mergeCell ref="H5656:I5657"/>
    <mergeCell ref="J5656:J5657"/>
    <mergeCell ref="K5656:K5657"/>
    <mergeCell ref="L5656:L5657"/>
    <mergeCell ref="A5658:A5663"/>
    <mergeCell ref="F5658:G5658"/>
    <mergeCell ref="H5658:L5658"/>
    <mergeCell ref="B5659:B5661"/>
    <mergeCell ref="C5659:C5661"/>
    <mergeCell ref="D5659:D5661"/>
    <mergeCell ref="E5659:E5661"/>
    <mergeCell ref="F5659:G5661"/>
    <mergeCell ref="H5659:I5659"/>
    <mergeCell ref="H5660:I5661"/>
    <mergeCell ref="J5660:J5661"/>
    <mergeCell ref="K5660:K5661"/>
    <mergeCell ref="L5660:L5661"/>
    <mergeCell ref="F5662:G5663"/>
    <mergeCell ref="H5662:I5663"/>
    <mergeCell ref="J5662:J5663"/>
    <mergeCell ref="K5662:K5663"/>
    <mergeCell ref="L5662:L5663"/>
    <mergeCell ref="A5640:A5645"/>
    <mergeCell ref="F5640:G5640"/>
    <mergeCell ref="H5640:L5640"/>
    <mergeCell ref="B5641:B5643"/>
    <mergeCell ref="C5641:C5643"/>
    <mergeCell ref="D5641:D5643"/>
    <mergeCell ref="E5641:E5643"/>
    <mergeCell ref="F5641:G5643"/>
    <mergeCell ref="H5641:I5641"/>
    <mergeCell ref="H5642:I5643"/>
    <mergeCell ref="J5642:J5643"/>
    <mergeCell ref="K5642:K5643"/>
    <mergeCell ref="L5642:L5643"/>
    <mergeCell ref="F5644:G5645"/>
    <mergeCell ref="H5644:I5645"/>
    <mergeCell ref="J5644:J5645"/>
    <mergeCell ref="K5644:K5645"/>
    <mergeCell ref="L5644:L5645"/>
    <mergeCell ref="A5646:A5651"/>
    <mergeCell ref="F5646:G5646"/>
    <mergeCell ref="H5646:L5646"/>
    <mergeCell ref="B5647:B5649"/>
    <mergeCell ref="C5647:C5649"/>
    <mergeCell ref="D5647:D5649"/>
    <mergeCell ref="E5647:E5649"/>
    <mergeCell ref="F5647:G5649"/>
    <mergeCell ref="H5647:I5647"/>
    <mergeCell ref="H5648:I5649"/>
    <mergeCell ref="J5648:J5649"/>
    <mergeCell ref="K5648:K5649"/>
    <mergeCell ref="L5648:L5649"/>
    <mergeCell ref="F5650:G5651"/>
    <mergeCell ref="H5650:I5651"/>
    <mergeCell ref="J5650:J5651"/>
    <mergeCell ref="K5650:K5651"/>
    <mergeCell ref="L5650:L5651"/>
    <mergeCell ref="A5625:A5629"/>
    <mergeCell ref="F5625:G5625"/>
    <mergeCell ref="H5625:L5625"/>
    <mergeCell ref="B5626:B5627"/>
    <mergeCell ref="C5626:C5627"/>
    <mergeCell ref="D5626:D5627"/>
    <mergeCell ref="E5626:E5627"/>
    <mergeCell ref="F5626:G5627"/>
    <mergeCell ref="H5626:I5626"/>
    <mergeCell ref="H5627:I5627"/>
    <mergeCell ref="F5628:G5629"/>
    <mergeCell ref="H5628:I5629"/>
    <mergeCell ref="J5628:J5629"/>
    <mergeCell ref="K5628:K5629"/>
    <mergeCell ref="L5628:L5629"/>
    <mergeCell ref="A5630:A5634"/>
    <mergeCell ref="F5630:G5630"/>
    <mergeCell ref="H5630:L5630"/>
    <mergeCell ref="B5631:B5632"/>
    <mergeCell ref="C5631:C5632"/>
    <mergeCell ref="D5631:D5632"/>
    <mergeCell ref="E5631:E5632"/>
    <mergeCell ref="F5631:G5632"/>
    <mergeCell ref="H5631:I5631"/>
    <mergeCell ref="H5632:I5632"/>
    <mergeCell ref="F5633:G5634"/>
    <mergeCell ref="H5633:I5634"/>
    <mergeCell ref="J5633:J5634"/>
    <mergeCell ref="K5633:K5634"/>
    <mergeCell ref="L5633:L5634"/>
    <mergeCell ref="A5635:A5639"/>
    <mergeCell ref="F5635:G5635"/>
    <mergeCell ref="H5635:L5635"/>
    <mergeCell ref="B5636:B5637"/>
    <mergeCell ref="C5636:C5637"/>
    <mergeCell ref="D5636:D5637"/>
    <mergeCell ref="E5636:E5637"/>
    <mergeCell ref="F5636:G5637"/>
    <mergeCell ref="H5636:I5636"/>
    <mergeCell ref="H5637:I5637"/>
    <mergeCell ref="F5638:G5639"/>
    <mergeCell ref="H5638:I5639"/>
    <mergeCell ref="J5638:J5639"/>
    <mergeCell ref="K5638:K5639"/>
    <mergeCell ref="L5638:L5639"/>
    <mergeCell ref="A5609:A5613"/>
    <mergeCell ref="F5609:G5609"/>
    <mergeCell ref="H5609:L5609"/>
    <mergeCell ref="B5610:B5611"/>
    <mergeCell ref="C5610:C5611"/>
    <mergeCell ref="D5610:D5611"/>
    <mergeCell ref="E5610:E5611"/>
    <mergeCell ref="F5610:G5611"/>
    <mergeCell ref="H5610:I5610"/>
    <mergeCell ref="H5611:I5611"/>
    <mergeCell ref="F5612:G5613"/>
    <mergeCell ref="H5612:I5613"/>
    <mergeCell ref="J5612:J5613"/>
    <mergeCell ref="K5612:K5613"/>
    <mergeCell ref="L5612:L5613"/>
    <mergeCell ref="A5614:A5618"/>
    <mergeCell ref="F5614:G5614"/>
    <mergeCell ref="H5614:L5614"/>
    <mergeCell ref="B5615:B5616"/>
    <mergeCell ref="C5615:C5616"/>
    <mergeCell ref="D5615:D5616"/>
    <mergeCell ref="E5615:E5616"/>
    <mergeCell ref="F5615:G5616"/>
    <mergeCell ref="H5615:I5615"/>
    <mergeCell ref="H5616:I5616"/>
    <mergeCell ref="F5617:G5618"/>
    <mergeCell ref="H5617:I5618"/>
    <mergeCell ref="J5617:J5618"/>
    <mergeCell ref="K5617:K5618"/>
    <mergeCell ref="L5617:L5618"/>
    <mergeCell ref="A5619:A5624"/>
    <mergeCell ref="F5619:G5619"/>
    <mergeCell ref="H5619:L5619"/>
    <mergeCell ref="B5620:B5622"/>
    <mergeCell ref="C5620:C5622"/>
    <mergeCell ref="D5620:D5622"/>
    <mergeCell ref="E5620:E5622"/>
    <mergeCell ref="F5620:G5622"/>
    <mergeCell ref="H5620:I5620"/>
    <mergeCell ref="H5621:I5622"/>
    <mergeCell ref="J5621:J5622"/>
    <mergeCell ref="K5621:K5622"/>
    <mergeCell ref="L5621:L5622"/>
    <mergeCell ref="F5623:G5624"/>
    <mergeCell ref="H5623:I5624"/>
    <mergeCell ref="J5623:J5624"/>
    <mergeCell ref="K5623:K5624"/>
    <mergeCell ref="L5623:L5624"/>
    <mergeCell ref="A5594:A5598"/>
    <mergeCell ref="F5594:G5594"/>
    <mergeCell ref="H5594:L5594"/>
    <mergeCell ref="B5595:B5596"/>
    <mergeCell ref="C5595:C5596"/>
    <mergeCell ref="D5595:D5596"/>
    <mergeCell ref="E5595:E5596"/>
    <mergeCell ref="F5595:G5596"/>
    <mergeCell ref="H5595:I5595"/>
    <mergeCell ref="H5596:I5596"/>
    <mergeCell ref="F5597:G5598"/>
    <mergeCell ref="H5597:I5598"/>
    <mergeCell ref="J5597:J5598"/>
    <mergeCell ref="K5597:K5598"/>
    <mergeCell ref="L5597:L5598"/>
    <mergeCell ref="A5599:A5603"/>
    <mergeCell ref="F5599:G5599"/>
    <mergeCell ref="H5599:L5599"/>
    <mergeCell ref="B5600:B5601"/>
    <mergeCell ref="C5600:C5601"/>
    <mergeCell ref="D5600:D5601"/>
    <mergeCell ref="E5600:E5601"/>
    <mergeCell ref="F5600:G5601"/>
    <mergeCell ref="H5600:I5600"/>
    <mergeCell ref="H5601:I5601"/>
    <mergeCell ref="F5602:G5603"/>
    <mergeCell ref="H5602:I5603"/>
    <mergeCell ref="J5602:J5603"/>
    <mergeCell ref="K5602:K5603"/>
    <mergeCell ref="L5602:L5603"/>
    <mergeCell ref="A5604:A5608"/>
    <mergeCell ref="F5604:G5604"/>
    <mergeCell ref="H5604:L5604"/>
    <mergeCell ref="B5605:B5606"/>
    <mergeCell ref="C5605:C5606"/>
    <mergeCell ref="D5605:D5606"/>
    <mergeCell ref="E5605:E5606"/>
    <mergeCell ref="F5605:G5606"/>
    <mergeCell ref="H5605:I5605"/>
    <mergeCell ref="H5606:I5606"/>
    <mergeCell ref="F5607:G5608"/>
    <mergeCell ref="H5607:I5608"/>
    <mergeCell ref="J5607:J5608"/>
    <mergeCell ref="K5607:K5608"/>
    <mergeCell ref="L5607:L5608"/>
    <mergeCell ref="A5583:A5587"/>
    <mergeCell ref="F5583:G5583"/>
    <mergeCell ref="H5583:L5583"/>
    <mergeCell ref="B5584:B5585"/>
    <mergeCell ref="C5584:C5585"/>
    <mergeCell ref="D5584:D5585"/>
    <mergeCell ref="E5584:E5585"/>
    <mergeCell ref="F5584:G5585"/>
    <mergeCell ref="H5584:I5584"/>
    <mergeCell ref="H5585:I5585"/>
    <mergeCell ref="F5586:G5587"/>
    <mergeCell ref="H5586:I5587"/>
    <mergeCell ref="J5586:J5587"/>
    <mergeCell ref="K5586:K5587"/>
    <mergeCell ref="L5586:L5587"/>
    <mergeCell ref="A5588:A5593"/>
    <mergeCell ref="F5588:G5588"/>
    <mergeCell ref="H5588:L5588"/>
    <mergeCell ref="B5589:B5591"/>
    <mergeCell ref="C5589:C5591"/>
    <mergeCell ref="D5589:D5591"/>
    <mergeCell ref="E5589:E5591"/>
    <mergeCell ref="F5589:G5591"/>
    <mergeCell ref="H5589:I5589"/>
    <mergeCell ref="H5590:I5591"/>
    <mergeCell ref="J5590:J5591"/>
    <mergeCell ref="K5590:K5591"/>
    <mergeCell ref="L5590:L5591"/>
    <mergeCell ref="F5592:G5593"/>
    <mergeCell ref="H5592:I5593"/>
    <mergeCell ref="J5592:J5593"/>
    <mergeCell ref="K5592:K5593"/>
    <mergeCell ref="L5592:L5593"/>
    <mergeCell ref="A5568:A5572"/>
    <mergeCell ref="F5568:G5568"/>
    <mergeCell ref="H5568:L5568"/>
    <mergeCell ref="B5569:B5570"/>
    <mergeCell ref="C5569:C5570"/>
    <mergeCell ref="D5569:D5570"/>
    <mergeCell ref="E5569:E5570"/>
    <mergeCell ref="F5569:G5570"/>
    <mergeCell ref="H5569:I5569"/>
    <mergeCell ref="H5570:I5570"/>
    <mergeCell ref="F5571:G5572"/>
    <mergeCell ref="H5571:I5572"/>
    <mergeCell ref="J5571:J5572"/>
    <mergeCell ref="K5571:K5572"/>
    <mergeCell ref="L5571:L5572"/>
    <mergeCell ref="A5573:A5577"/>
    <mergeCell ref="F5573:G5573"/>
    <mergeCell ref="H5573:L5573"/>
    <mergeCell ref="B5574:B5575"/>
    <mergeCell ref="C5574:C5575"/>
    <mergeCell ref="D5574:D5575"/>
    <mergeCell ref="E5574:E5575"/>
    <mergeCell ref="F5574:G5575"/>
    <mergeCell ref="H5574:I5574"/>
    <mergeCell ref="H5575:I5575"/>
    <mergeCell ref="F5576:G5577"/>
    <mergeCell ref="H5576:I5577"/>
    <mergeCell ref="J5576:J5577"/>
    <mergeCell ref="K5576:K5577"/>
    <mergeCell ref="L5576:L5577"/>
    <mergeCell ref="A5578:A5582"/>
    <mergeCell ref="F5578:G5578"/>
    <mergeCell ref="H5578:L5578"/>
    <mergeCell ref="B5579:B5580"/>
    <mergeCell ref="C5579:C5580"/>
    <mergeCell ref="D5579:D5580"/>
    <mergeCell ref="E5579:E5580"/>
    <mergeCell ref="F5579:G5580"/>
    <mergeCell ref="H5579:I5579"/>
    <mergeCell ref="H5580:I5580"/>
    <mergeCell ref="F5581:G5582"/>
    <mergeCell ref="H5581:I5582"/>
    <mergeCell ref="J5581:J5582"/>
    <mergeCell ref="K5581:K5582"/>
    <mergeCell ref="L5581:L5582"/>
    <mergeCell ref="A5557:A5562"/>
    <mergeCell ref="F5557:G5557"/>
    <mergeCell ref="H5557:L5557"/>
    <mergeCell ref="B5558:B5560"/>
    <mergeCell ref="C5558:C5560"/>
    <mergeCell ref="D5558:D5560"/>
    <mergeCell ref="E5558:E5560"/>
    <mergeCell ref="F5558:G5560"/>
    <mergeCell ref="H5558:I5558"/>
    <mergeCell ref="H5559:I5560"/>
    <mergeCell ref="J5559:J5560"/>
    <mergeCell ref="K5559:K5560"/>
    <mergeCell ref="L5559:L5560"/>
    <mergeCell ref="F5561:G5562"/>
    <mergeCell ref="H5561:I5562"/>
    <mergeCell ref="J5561:J5562"/>
    <mergeCell ref="K5561:K5562"/>
    <mergeCell ref="L5561:L5562"/>
    <mergeCell ref="A5563:A5567"/>
    <mergeCell ref="F5563:G5563"/>
    <mergeCell ref="H5563:L5563"/>
    <mergeCell ref="B5564:B5565"/>
    <mergeCell ref="C5564:C5565"/>
    <mergeCell ref="D5564:D5565"/>
    <mergeCell ref="E5564:E5565"/>
    <mergeCell ref="F5564:G5565"/>
    <mergeCell ref="H5564:I5564"/>
    <mergeCell ref="H5565:I5565"/>
    <mergeCell ref="F5566:G5567"/>
    <mergeCell ref="H5566:I5567"/>
    <mergeCell ref="J5566:J5567"/>
    <mergeCell ref="K5566:K5567"/>
    <mergeCell ref="L5566:L5567"/>
    <mergeCell ref="A5542:A5546"/>
    <mergeCell ref="F5542:G5542"/>
    <mergeCell ref="H5542:L5542"/>
    <mergeCell ref="B5543:B5544"/>
    <mergeCell ref="C5543:C5544"/>
    <mergeCell ref="D5543:D5544"/>
    <mergeCell ref="E5543:E5544"/>
    <mergeCell ref="F5543:G5544"/>
    <mergeCell ref="H5543:I5543"/>
    <mergeCell ref="H5544:I5544"/>
    <mergeCell ref="F5545:G5546"/>
    <mergeCell ref="H5545:I5546"/>
    <mergeCell ref="J5545:J5546"/>
    <mergeCell ref="K5545:K5546"/>
    <mergeCell ref="L5545:L5546"/>
    <mergeCell ref="A5547:A5551"/>
    <mergeCell ref="F5547:G5547"/>
    <mergeCell ref="H5547:L5547"/>
    <mergeCell ref="B5548:B5549"/>
    <mergeCell ref="C5548:C5549"/>
    <mergeCell ref="D5548:D5549"/>
    <mergeCell ref="E5548:E5549"/>
    <mergeCell ref="F5548:G5549"/>
    <mergeCell ref="H5548:I5548"/>
    <mergeCell ref="H5549:I5549"/>
    <mergeCell ref="F5550:G5551"/>
    <mergeCell ref="H5550:I5551"/>
    <mergeCell ref="J5550:J5551"/>
    <mergeCell ref="K5550:K5551"/>
    <mergeCell ref="L5550:L5551"/>
    <mergeCell ref="A5552:A5556"/>
    <mergeCell ref="F5552:G5552"/>
    <mergeCell ref="H5552:L5552"/>
    <mergeCell ref="B5553:B5554"/>
    <mergeCell ref="C5553:C5554"/>
    <mergeCell ref="D5553:D5554"/>
    <mergeCell ref="E5553:E5554"/>
    <mergeCell ref="F5553:G5554"/>
    <mergeCell ref="H5553:I5553"/>
    <mergeCell ref="H5554:I5554"/>
    <mergeCell ref="F5555:G5556"/>
    <mergeCell ref="H5555:I5556"/>
    <mergeCell ref="J5555:J5556"/>
    <mergeCell ref="K5555:K5556"/>
    <mergeCell ref="L5555:L5556"/>
    <mergeCell ref="A5527:A5531"/>
    <mergeCell ref="F5527:G5527"/>
    <mergeCell ref="H5527:L5527"/>
    <mergeCell ref="B5528:B5529"/>
    <mergeCell ref="C5528:C5529"/>
    <mergeCell ref="D5528:D5529"/>
    <mergeCell ref="E5528:E5529"/>
    <mergeCell ref="F5528:G5529"/>
    <mergeCell ref="H5528:I5528"/>
    <mergeCell ref="H5529:I5529"/>
    <mergeCell ref="F5530:G5531"/>
    <mergeCell ref="H5530:I5531"/>
    <mergeCell ref="J5530:J5531"/>
    <mergeCell ref="K5530:K5531"/>
    <mergeCell ref="L5530:L5531"/>
    <mergeCell ref="A5532:A5536"/>
    <mergeCell ref="F5532:G5532"/>
    <mergeCell ref="H5532:L5532"/>
    <mergeCell ref="B5533:B5534"/>
    <mergeCell ref="C5533:C5534"/>
    <mergeCell ref="D5533:D5534"/>
    <mergeCell ref="E5533:E5534"/>
    <mergeCell ref="F5533:G5534"/>
    <mergeCell ref="H5533:I5533"/>
    <mergeCell ref="H5534:I5534"/>
    <mergeCell ref="F5535:G5536"/>
    <mergeCell ref="H5535:I5536"/>
    <mergeCell ref="J5535:J5536"/>
    <mergeCell ref="K5535:K5536"/>
    <mergeCell ref="L5535:L5536"/>
    <mergeCell ref="A5537:A5541"/>
    <mergeCell ref="F5537:G5537"/>
    <mergeCell ref="H5537:L5537"/>
    <mergeCell ref="B5538:B5539"/>
    <mergeCell ref="C5538:C5539"/>
    <mergeCell ref="D5538:D5539"/>
    <mergeCell ref="E5538:E5539"/>
    <mergeCell ref="F5538:G5539"/>
    <mergeCell ref="H5538:I5538"/>
    <mergeCell ref="H5539:I5539"/>
    <mergeCell ref="F5540:G5541"/>
    <mergeCell ref="H5540:I5541"/>
    <mergeCell ref="J5540:J5541"/>
    <mergeCell ref="K5540:K5541"/>
    <mergeCell ref="L5540:L5541"/>
    <mergeCell ref="A5511:A5515"/>
    <mergeCell ref="F5511:G5511"/>
    <mergeCell ref="H5511:L5511"/>
    <mergeCell ref="B5512:B5513"/>
    <mergeCell ref="C5512:C5513"/>
    <mergeCell ref="D5512:D5513"/>
    <mergeCell ref="E5512:E5513"/>
    <mergeCell ref="F5512:G5513"/>
    <mergeCell ref="H5512:I5512"/>
    <mergeCell ref="H5513:I5513"/>
    <mergeCell ref="F5514:G5515"/>
    <mergeCell ref="H5514:I5515"/>
    <mergeCell ref="J5514:J5515"/>
    <mergeCell ref="K5514:K5515"/>
    <mergeCell ref="L5514:L5515"/>
    <mergeCell ref="A5516:A5520"/>
    <mergeCell ref="F5516:G5516"/>
    <mergeCell ref="H5516:L5516"/>
    <mergeCell ref="B5517:B5518"/>
    <mergeCell ref="C5517:C5518"/>
    <mergeCell ref="D5517:D5518"/>
    <mergeCell ref="E5517:E5518"/>
    <mergeCell ref="F5517:G5518"/>
    <mergeCell ref="H5517:I5517"/>
    <mergeCell ref="H5518:I5518"/>
    <mergeCell ref="F5519:G5520"/>
    <mergeCell ref="H5519:I5520"/>
    <mergeCell ref="J5519:J5520"/>
    <mergeCell ref="K5519:K5520"/>
    <mergeCell ref="L5519:L5520"/>
    <mergeCell ref="A5521:A5526"/>
    <mergeCell ref="F5521:G5521"/>
    <mergeCell ref="H5521:L5521"/>
    <mergeCell ref="B5522:B5524"/>
    <mergeCell ref="C5522:C5524"/>
    <mergeCell ref="D5522:D5524"/>
    <mergeCell ref="E5522:E5524"/>
    <mergeCell ref="F5522:G5524"/>
    <mergeCell ref="H5522:I5522"/>
    <mergeCell ref="H5523:I5524"/>
    <mergeCell ref="J5523:J5524"/>
    <mergeCell ref="K5523:K5524"/>
    <mergeCell ref="L5523:L5524"/>
    <mergeCell ref="F5525:G5526"/>
    <mergeCell ref="H5525:I5526"/>
    <mergeCell ref="J5525:J5526"/>
    <mergeCell ref="K5525:K5526"/>
    <mergeCell ref="L5525:L5526"/>
    <mergeCell ref="A5494:A5498"/>
    <mergeCell ref="F5494:G5494"/>
    <mergeCell ref="H5494:L5494"/>
    <mergeCell ref="B5495:B5496"/>
    <mergeCell ref="C5495:C5496"/>
    <mergeCell ref="D5495:D5496"/>
    <mergeCell ref="E5495:E5496"/>
    <mergeCell ref="F5495:G5496"/>
    <mergeCell ref="H5495:I5495"/>
    <mergeCell ref="H5496:I5496"/>
    <mergeCell ref="F5497:G5498"/>
    <mergeCell ref="H5497:I5498"/>
    <mergeCell ref="J5497:J5498"/>
    <mergeCell ref="K5497:K5498"/>
    <mergeCell ref="L5497:L5498"/>
    <mergeCell ref="A5499:A5503"/>
    <mergeCell ref="F5499:G5499"/>
    <mergeCell ref="H5499:L5499"/>
    <mergeCell ref="B5500:B5501"/>
    <mergeCell ref="C5500:C5501"/>
    <mergeCell ref="D5500:D5501"/>
    <mergeCell ref="E5500:E5501"/>
    <mergeCell ref="F5500:G5501"/>
    <mergeCell ref="H5500:I5500"/>
    <mergeCell ref="H5501:I5501"/>
    <mergeCell ref="F5502:G5503"/>
    <mergeCell ref="H5502:I5503"/>
    <mergeCell ref="J5502:J5503"/>
    <mergeCell ref="K5502:K5503"/>
    <mergeCell ref="L5502:L5503"/>
    <mergeCell ref="A5504:A5510"/>
    <mergeCell ref="F5504:G5504"/>
    <mergeCell ref="H5504:L5504"/>
    <mergeCell ref="B5505:B5508"/>
    <mergeCell ref="C5505:C5508"/>
    <mergeCell ref="D5505:D5508"/>
    <mergeCell ref="E5505:E5508"/>
    <mergeCell ref="F5505:G5508"/>
    <mergeCell ref="H5505:I5505"/>
    <mergeCell ref="H5506:I5508"/>
    <mergeCell ref="J5506:J5508"/>
    <mergeCell ref="K5506:K5508"/>
    <mergeCell ref="L5506:L5508"/>
    <mergeCell ref="F5509:G5510"/>
    <mergeCell ref="H5509:I5510"/>
    <mergeCell ref="J5509:J5510"/>
    <mergeCell ref="K5509:K5510"/>
    <mergeCell ref="L5509:L5510"/>
    <mergeCell ref="A5479:A5483"/>
    <mergeCell ref="F5479:G5479"/>
    <mergeCell ref="H5479:L5479"/>
    <mergeCell ref="B5480:B5481"/>
    <mergeCell ref="C5480:C5481"/>
    <mergeCell ref="D5480:D5481"/>
    <mergeCell ref="E5480:E5481"/>
    <mergeCell ref="F5480:G5481"/>
    <mergeCell ref="H5480:I5480"/>
    <mergeCell ref="H5481:I5481"/>
    <mergeCell ref="F5482:G5483"/>
    <mergeCell ref="H5482:I5483"/>
    <mergeCell ref="J5482:J5483"/>
    <mergeCell ref="K5482:K5483"/>
    <mergeCell ref="L5482:L5483"/>
    <mergeCell ref="A5484:A5488"/>
    <mergeCell ref="F5484:G5484"/>
    <mergeCell ref="H5484:L5484"/>
    <mergeCell ref="B5485:B5486"/>
    <mergeCell ref="C5485:C5486"/>
    <mergeCell ref="D5485:D5486"/>
    <mergeCell ref="E5485:E5486"/>
    <mergeCell ref="F5485:G5486"/>
    <mergeCell ref="H5485:I5485"/>
    <mergeCell ref="H5486:I5486"/>
    <mergeCell ref="F5487:G5488"/>
    <mergeCell ref="H5487:I5488"/>
    <mergeCell ref="J5487:J5488"/>
    <mergeCell ref="K5487:K5488"/>
    <mergeCell ref="L5487:L5488"/>
    <mergeCell ref="A5489:A5493"/>
    <mergeCell ref="F5489:G5489"/>
    <mergeCell ref="H5489:L5489"/>
    <mergeCell ref="B5490:B5491"/>
    <mergeCell ref="C5490:C5491"/>
    <mergeCell ref="D5490:D5491"/>
    <mergeCell ref="E5490:E5491"/>
    <mergeCell ref="F5490:G5491"/>
    <mergeCell ref="H5490:I5490"/>
    <mergeCell ref="H5491:I5491"/>
    <mergeCell ref="F5492:G5493"/>
    <mergeCell ref="H5492:I5493"/>
    <mergeCell ref="J5492:J5493"/>
    <mergeCell ref="K5492:K5493"/>
    <mergeCell ref="L5492:L5493"/>
    <mergeCell ref="A5464:A5468"/>
    <mergeCell ref="F5464:G5464"/>
    <mergeCell ref="H5464:L5464"/>
    <mergeCell ref="B5465:B5466"/>
    <mergeCell ref="C5465:C5466"/>
    <mergeCell ref="D5465:D5466"/>
    <mergeCell ref="E5465:E5466"/>
    <mergeCell ref="F5465:G5466"/>
    <mergeCell ref="H5465:I5465"/>
    <mergeCell ref="H5466:I5466"/>
    <mergeCell ref="F5467:G5468"/>
    <mergeCell ref="H5467:I5468"/>
    <mergeCell ref="J5467:J5468"/>
    <mergeCell ref="K5467:K5468"/>
    <mergeCell ref="L5467:L5468"/>
    <mergeCell ref="A5469:A5473"/>
    <mergeCell ref="F5469:G5469"/>
    <mergeCell ref="H5469:L5469"/>
    <mergeCell ref="B5470:B5471"/>
    <mergeCell ref="C5470:C5471"/>
    <mergeCell ref="D5470:D5471"/>
    <mergeCell ref="E5470:E5471"/>
    <mergeCell ref="F5470:G5471"/>
    <mergeCell ref="H5470:I5470"/>
    <mergeCell ref="H5471:I5471"/>
    <mergeCell ref="F5472:G5473"/>
    <mergeCell ref="H5472:I5473"/>
    <mergeCell ref="J5472:J5473"/>
    <mergeCell ref="K5472:K5473"/>
    <mergeCell ref="L5472:L5473"/>
    <mergeCell ref="A5474:A5478"/>
    <mergeCell ref="F5474:G5474"/>
    <mergeCell ref="H5474:L5474"/>
    <mergeCell ref="B5475:B5476"/>
    <mergeCell ref="C5475:C5476"/>
    <mergeCell ref="D5475:D5476"/>
    <mergeCell ref="E5475:E5476"/>
    <mergeCell ref="F5475:G5476"/>
    <mergeCell ref="H5475:I5475"/>
    <mergeCell ref="H5476:I5476"/>
    <mergeCell ref="F5477:G5478"/>
    <mergeCell ref="H5477:I5478"/>
    <mergeCell ref="J5477:J5478"/>
    <mergeCell ref="K5477:K5478"/>
    <mergeCell ref="L5477:L5478"/>
    <mergeCell ref="A5449:A5453"/>
    <mergeCell ref="F5449:G5449"/>
    <mergeCell ref="H5449:L5449"/>
    <mergeCell ref="B5450:B5451"/>
    <mergeCell ref="C5450:C5451"/>
    <mergeCell ref="D5450:D5451"/>
    <mergeCell ref="E5450:E5451"/>
    <mergeCell ref="F5450:G5451"/>
    <mergeCell ref="H5450:I5450"/>
    <mergeCell ref="H5451:I5451"/>
    <mergeCell ref="F5452:G5453"/>
    <mergeCell ref="H5452:I5453"/>
    <mergeCell ref="J5452:J5453"/>
    <mergeCell ref="K5452:K5453"/>
    <mergeCell ref="L5452:L5453"/>
    <mergeCell ref="A5454:A5458"/>
    <mergeCell ref="F5454:G5454"/>
    <mergeCell ref="H5454:L5454"/>
    <mergeCell ref="B5455:B5456"/>
    <mergeCell ref="C5455:C5456"/>
    <mergeCell ref="D5455:D5456"/>
    <mergeCell ref="E5455:E5456"/>
    <mergeCell ref="F5455:G5456"/>
    <mergeCell ref="H5455:I5455"/>
    <mergeCell ref="H5456:I5456"/>
    <mergeCell ref="F5457:G5458"/>
    <mergeCell ref="H5457:I5458"/>
    <mergeCell ref="J5457:J5458"/>
    <mergeCell ref="K5457:K5458"/>
    <mergeCell ref="L5457:L5458"/>
    <mergeCell ref="A5459:A5463"/>
    <mergeCell ref="F5459:G5459"/>
    <mergeCell ref="H5459:L5459"/>
    <mergeCell ref="B5460:B5461"/>
    <mergeCell ref="C5460:C5461"/>
    <mergeCell ref="D5460:D5461"/>
    <mergeCell ref="E5460:E5461"/>
    <mergeCell ref="F5460:G5461"/>
    <mergeCell ref="H5460:I5460"/>
    <mergeCell ref="H5461:I5461"/>
    <mergeCell ref="F5462:G5463"/>
    <mergeCell ref="H5462:I5463"/>
    <mergeCell ref="J5462:J5463"/>
    <mergeCell ref="K5462:K5463"/>
    <mergeCell ref="L5462:L5463"/>
    <mergeCell ref="A5434:A5438"/>
    <mergeCell ref="F5434:G5434"/>
    <mergeCell ref="H5434:L5434"/>
    <mergeCell ref="B5435:B5436"/>
    <mergeCell ref="C5435:C5436"/>
    <mergeCell ref="D5435:D5436"/>
    <mergeCell ref="E5435:E5436"/>
    <mergeCell ref="F5435:G5436"/>
    <mergeCell ref="H5435:I5435"/>
    <mergeCell ref="H5436:I5436"/>
    <mergeCell ref="F5437:G5438"/>
    <mergeCell ref="H5437:I5438"/>
    <mergeCell ref="J5437:J5438"/>
    <mergeCell ref="K5437:K5438"/>
    <mergeCell ref="L5437:L5438"/>
    <mergeCell ref="A5439:A5443"/>
    <mergeCell ref="F5439:G5439"/>
    <mergeCell ref="H5439:L5439"/>
    <mergeCell ref="B5440:B5441"/>
    <mergeCell ref="C5440:C5441"/>
    <mergeCell ref="D5440:D5441"/>
    <mergeCell ref="E5440:E5441"/>
    <mergeCell ref="F5440:G5441"/>
    <mergeCell ref="H5440:I5440"/>
    <mergeCell ref="H5441:I5441"/>
    <mergeCell ref="F5442:G5443"/>
    <mergeCell ref="H5442:I5443"/>
    <mergeCell ref="J5442:J5443"/>
    <mergeCell ref="K5442:K5443"/>
    <mergeCell ref="L5442:L5443"/>
    <mergeCell ref="A5444:A5448"/>
    <mergeCell ref="F5444:G5444"/>
    <mergeCell ref="H5444:L5444"/>
    <mergeCell ref="B5445:B5446"/>
    <mergeCell ref="C5445:C5446"/>
    <mergeCell ref="D5445:D5446"/>
    <mergeCell ref="E5445:E5446"/>
    <mergeCell ref="F5445:G5446"/>
    <mergeCell ref="H5445:I5445"/>
    <mergeCell ref="H5446:I5446"/>
    <mergeCell ref="F5447:G5448"/>
    <mergeCell ref="H5447:I5448"/>
    <mergeCell ref="J5447:J5448"/>
    <mergeCell ref="K5447:K5448"/>
    <mergeCell ref="L5447:L5448"/>
    <mergeCell ref="A5423:A5427"/>
    <mergeCell ref="F5423:G5423"/>
    <mergeCell ref="H5423:L5423"/>
    <mergeCell ref="B5424:B5425"/>
    <mergeCell ref="C5424:C5425"/>
    <mergeCell ref="D5424:D5425"/>
    <mergeCell ref="E5424:E5425"/>
    <mergeCell ref="F5424:G5425"/>
    <mergeCell ref="H5424:I5424"/>
    <mergeCell ref="H5425:I5425"/>
    <mergeCell ref="F5426:G5427"/>
    <mergeCell ref="H5426:I5427"/>
    <mergeCell ref="J5426:J5427"/>
    <mergeCell ref="K5426:K5427"/>
    <mergeCell ref="L5426:L5427"/>
    <mergeCell ref="A5428:A5433"/>
    <mergeCell ref="F5428:G5428"/>
    <mergeCell ref="H5428:L5428"/>
    <mergeCell ref="B5429:B5431"/>
    <mergeCell ref="C5429:C5431"/>
    <mergeCell ref="D5429:D5431"/>
    <mergeCell ref="E5429:E5431"/>
    <mergeCell ref="F5429:G5431"/>
    <mergeCell ref="H5429:I5429"/>
    <mergeCell ref="H5430:I5431"/>
    <mergeCell ref="J5430:J5431"/>
    <mergeCell ref="K5430:K5431"/>
    <mergeCell ref="L5430:L5431"/>
    <mergeCell ref="F5432:G5433"/>
    <mergeCell ref="H5432:I5433"/>
    <mergeCell ref="J5432:J5433"/>
    <mergeCell ref="K5432:K5433"/>
    <mergeCell ref="L5432:L5433"/>
    <mergeCell ref="A5408:A5412"/>
    <mergeCell ref="F5408:G5408"/>
    <mergeCell ref="H5408:L5408"/>
    <mergeCell ref="B5409:B5410"/>
    <mergeCell ref="C5409:C5410"/>
    <mergeCell ref="D5409:D5410"/>
    <mergeCell ref="E5409:E5410"/>
    <mergeCell ref="F5409:G5410"/>
    <mergeCell ref="H5409:I5409"/>
    <mergeCell ref="H5410:I5410"/>
    <mergeCell ref="F5411:G5412"/>
    <mergeCell ref="H5411:I5412"/>
    <mergeCell ref="J5411:J5412"/>
    <mergeCell ref="K5411:K5412"/>
    <mergeCell ref="L5411:L5412"/>
    <mergeCell ref="A5413:A5417"/>
    <mergeCell ref="F5413:G5413"/>
    <mergeCell ref="H5413:L5413"/>
    <mergeCell ref="B5414:B5415"/>
    <mergeCell ref="C5414:C5415"/>
    <mergeCell ref="D5414:D5415"/>
    <mergeCell ref="E5414:E5415"/>
    <mergeCell ref="F5414:G5415"/>
    <mergeCell ref="H5414:I5414"/>
    <mergeCell ref="H5415:I5415"/>
    <mergeCell ref="F5416:G5417"/>
    <mergeCell ref="H5416:I5417"/>
    <mergeCell ref="J5416:J5417"/>
    <mergeCell ref="K5416:K5417"/>
    <mergeCell ref="L5416:L5417"/>
    <mergeCell ref="A5418:A5422"/>
    <mergeCell ref="F5418:G5418"/>
    <mergeCell ref="H5418:L5418"/>
    <mergeCell ref="B5419:B5420"/>
    <mergeCell ref="C5419:C5420"/>
    <mergeCell ref="D5419:D5420"/>
    <mergeCell ref="E5419:E5420"/>
    <mergeCell ref="F5419:G5420"/>
    <mergeCell ref="H5419:I5419"/>
    <mergeCell ref="H5420:I5420"/>
    <mergeCell ref="F5421:G5422"/>
    <mergeCell ref="H5421:I5422"/>
    <mergeCell ref="J5421:J5422"/>
    <mergeCell ref="K5421:K5422"/>
    <mergeCell ref="L5421:L5422"/>
    <mergeCell ref="A5393:A5397"/>
    <mergeCell ref="F5393:G5393"/>
    <mergeCell ref="H5393:L5393"/>
    <mergeCell ref="B5394:B5395"/>
    <mergeCell ref="C5394:C5395"/>
    <mergeCell ref="D5394:D5395"/>
    <mergeCell ref="E5394:E5395"/>
    <mergeCell ref="F5394:G5395"/>
    <mergeCell ref="H5394:I5394"/>
    <mergeCell ref="H5395:I5395"/>
    <mergeCell ref="F5396:G5397"/>
    <mergeCell ref="H5396:I5397"/>
    <mergeCell ref="J5396:J5397"/>
    <mergeCell ref="K5396:K5397"/>
    <mergeCell ref="L5396:L5397"/>
    <mergeCell ref="A5398:A5402"/>
    <mergeCell ref="F5398:G5398"/>
    <mergeCell ref="H5398:L5398"/>
    <mergeCell ref="B5399:B5400"/>
    <mergeCell ref="C5399:C5400"/>
    <mergeCell ref="D5399:D5400"/>
    <mergeCell ref="E5399:E5400"/>
    <mergeCell ref="F5399:G5400"/>
    <mergeCell ref="H5399:I5399"/>
    <mergeCell ref="H5400:I5400"/>
    <mergeCell ref="F5401:G5402"/>
    <mergeCell ref="H5401:I5402"/>
    <mergeCell ref="J5401:J5402"/>
    <mergeCell ref="K5401:K5402"/>
    <mergeCell ref="L5401:L5402"/>
    <mergeCell ref="A5403:A5407"/>
    <mergeCell ref="F5403:G5403"/>
    <mergeCell ref="H5403:L5403"/>
    <mergeCell ref="B5404:B5405"/>
    <mergeCell ref="C5404:C5405"/>
    <mergeCell ref="D5404:D5405"/>
    <mergeCell ref="E5404:E5405"/>
    <mergeCell ref="F5404:G5405"/>
    <mergeCell ref="H5404:I5404"/>
    <mergeCell ref="H5405:I5405"/>
    <mergeCell ref="F5406:G5407"/>
    <mergeCell ref="H5406:I5407"/>
    <mergeCell ref="J5406:J5407"/>
    <mergeCell ref="K5406:K5407"/>
    <mergeCell ref="L5406:L5407"/>
    <mergeCell ref="A5377:A5381"/>
    <mergeCell ref="F5377:G5377"/>
    <mergeCell ref="H5377:L5377"/>
    <mergeCell ref="B5378:B5379"/>
    <mergeCell ref="C5378:C5379"/>
    <mergeCell ref="D5378:D5379"/>
    <mergeCell ref="E5378:E5379"/>
    <mergeCell ref="F5378:G5379"/>
    <mergeCell ref="H5378:I5378"/>
    <mergeCell ref="H5379:I5379"/>
    <mergeCell ref="F5380:G5381"/>
    <mergeCell ref="H5380:I5381"/>
    <mergeCell ref="J5380:J5381"/>
    <mergeCell ref="K5380:K5381"/>
    <mergeCell ref="L5380:L5381"/>
    <mergeCell ref="A5382:A5386"/>
    <mergeCell ref="F5382:G5382"/>
    <mergeCell ref="H5382:L5382"/>
    <mergeCell ref="B5383:B5384"/>
    <mergeCell ref="C5383:C5384"/>
    <mergeCell ref="D5383:D5384"/>
    <mergeCell ref="E5383:E5384"/>
    <mergeCell ref="F5383:G5384"/>
    <mergeCell ref="H5383:I5383"/>
    <mergeCell ref="H5384:I5384"/>
    <mergeCell ref="F5385:G5386"/>
    <mergeCell ref="H5385:I5386"/>
    <mergeCell ref="J5385:J5386"/>
    <mergeCell ref="K5385:K5386"/>
    <mergeCell ref="L5385:L5386"/>
    <mergeCell ref="A5387:A5392"/>
    <mergeCell ref="F5387:G5387"/>
    <mergeCell ref="H5387:L5387"/>
    <mergeCell ref="B5388:B5390"/>
    <mergeCell ref="C5388:C5390"/>
    <mergeCell ref="D5388:D5390"/>
    <mergeCell ref="E5388:E5390"/>
    <mergeCell ref="F5388:G5390"/>
    <mergeCell ref="H5388:I5388"/>
    <mergeCell ref="H5389:I5390"/>
    <mergeCell ref="J5389:J5390"/>
    <mergeCell ref="K5389:K5390"/>
    <mergeCell ref="L5389:L5390"/>
    <mergeCell ref="F5391:G5392"/>
    <mergeCell ref="H5391:I5392"/>
    <mergeCell ref="J5391:J5392"/>
    <mergeCell ref="K5391:K5392"/>
    <mergeCell ref="L5391:L5392"/>
    <mergeCell ref="A5365:A5370"/>
    <mergeCell ref="F5365:G5365"/>
    <mergeCell ref="H5365:L5365"/>
    <mergeCell ref="B5366:B5368"/>
    <mergeCell ref="C5366:C5368"/>
    <mergeCell ref="D5366:D5368"/>
    <mergeCell ref="E5366:E5368"/>
    <mergeCell ref="F5366:G5368"/>
    <mergeCell ref="H5366:I5366"/>
    <mergeCell ref="H5367:I5368"/>
    <mergeCell ref="J5367:J5368"/>
    <mergeCell ref="K5367:K5368"/>
    <mergeCell ref="L5367:L5368"/>
    <mergeCell ref="F5369:G5370"/>
    <mergeCell ref="H5369:I5370"/>
    <mergeCell ref="J5369:J5370"/>
    <mergeCell ref="K5369:K5370"/>
    <mergeCell ref="L5369:L5370"/>
    <mergeCell ref="A5371:A5376"/>
    <mergeCell ref="F5371:G5371"/>
    <mergeCell ref="H5371:L5371"/>
    <mergeCell ref="B5372:B5374"/>
    <mergeCell ref="C5372:C5374"/>
    <mergeCell ref="D5372:D5374"/>
    <mergeCell ref="E5372:E5374"/>
    <mergeCell ref="F5372:G5374"/>
    <mergeCell ref="H5372:I5372"/>
    <mergeCell ref="H5373:I5374"/>
    <mergeCell ref="J5373:J5374"/>
    <mergeCell ref="K5373:K5374"/>
    <mergeCell ref="L5373:L5374"/>
    <mergeCell ref="F5375:G5376"/>
    <mergeCell ref="H5375:I5376"/>
    <mergeCell ref="J5375:J5376"/>
    <mergeCell ref="K5375:K5376"/>
    <mergeCell ref="L5375:L5376"/>
    <mergeCell ref="A5350:A5354"/>
    <mergeCell ref="F5350:G5350"/>
    <mergeCell ref="H5350:L5350"/>
    <mergeCell ref="B5351:B5352"/>
    <mergeCell ref="C5351:C5352"/>
    <mergeCell ref="D5351:D5352"/>
    <mergeCell ref="E5351:E5352"/>
    <mergeCell ref="F5351:G5352"/>
    <mergeCell ref="H5351:I5351"/>
    <mergeCell ref="H5352:I5352"/>
    <mergeCell ref="F5353:G5354"/>
    <mergeCell ref="H5353:I5354"/>
    <mergeCell ref="J5353:J5354"/>
    <mergeCell ref="K5353:K5354"/>
    <mergeCell ref="L5353:L5354"/>
    <mergeCell ref="A5355:A5359"/>
    <mergeCell ref="F5355:G5355"/>
    <mergeCell ref="H5355:L5355"/>
    <mergeCell ref="B5356:B5357"/>
    <mergeCell ref="C5356:C5357"/>
    <mergeCell ref="D5356:D5357"/>
    <mergeCell ref="E5356:E5357"/>
    <mergeCell ref="F5356:G5357"/>
    <mergeCell ref="H5356:I5356"/>
    <mergeCell ref="H5357:I5357"/>
    <mergeCell ref="F5358:G5359"/>
    <mergeCell ref="H5358:I5359"/>
    <mergeCell ref="J5358:J5359"/>
    <mergeCell ref="K5358:K5359"/>
    <mergeCell ref="L5358:L5359"/>
    <mergeCell ref="A5360:A5364"/>
    <mergeCell ref="F5360:G5360"/>
    <mergeCell ref="H5360:L5360"/>
    <mergeCell ref="B5361:B5362"/>
    <mergeCell ref="C5361:C5362"/>
    <mergeCell ref="D5361:D5362"/>
    <mergeCell ref="E5361:E5362"/>
    <mergeCell ref="F5361:G5362"/>
    <mergeCell ref="H5361:I5361"/>
    <mergeCell ref="H5362:I5362"/>
    <mergeCell ref="F5363:G5364"/>
    <mergeCell ref="H5363:I5364"/>
    <mergeCell ref="J5363:J5364"/>
    <mergeCell ref="K5363:K5364"/>
    <mergeCell ref="L5363:L5364"/>
    <mergeCell ref="A5335:A5339"/>
    <mergeCell ref="F5335:G5335"/>
    <mergeCell ref="H5335:L5335"/>
    <mergeCell ref="B5336:B5337"/>
    <mergeCell ref="C5336:C5337"/>
    <mergeCell ref="D5336:D5337"/>
    <mergeCell ref="E5336:E5337"/>
    <mergeCell ref="F5336:G5337"/>
    <mergeCell ref="H5336:I5336"/>
    <mergeCell ref="H5337:I5337"/>
    <mergeCell ref="F5338:G5339"/>
    <mergeCell ref="H5338:I5339"/>
    <mergeCell ref="J5338:J5339"/>
    <mergeCell ref="K5338:K5339"/>
    <mergeCell ref="L5338:L5339"/>
    <mergeCell ref="A5340:A5344"/>
    <mergeCell ref="F5340:G5340"/>
    <mergeCell ref="H5340:L5340"/>
    <mergeCell ref="B5341:B5342"/>
    <mergeCell ref="C5341:C5342"/>
    <mergeCell ref="D5341:D5342"/>
    <mergeCell ref="E5341:E5342"/>
    <mergeCell ref="F5341:G5342"/>
    <mergeCell ref="H5341:I5341"/>
    <mergeCell ref="H5342:I5342"/>
    <mergeCell ref="F5343:G5344"/>
    <mergeCell ref="H5343:I5344"/>
    <mergeCell ref="J5343:J5344"/>
    <mergeCell ref="K5343:K5344"/>
    <mergeCell ref="L5343:L5344"/>
    <mergeCell ref="A5345:A5349"/>
    <mergeCell ref="F5345:G5345"/>
    <mergeCell ref="H5345:L5345"/>
    <mergeCell ref="B5346:B5347"/>
    <mergeCell ref="C5346:C5347"/>
    <mergeCell ref="D5346:D5347"/>
    <mergeCell ref="E5346:E5347"/>
    <mergeCell ref="F5346:G5347"/>
    <mergeCell ref="H5346:I5346"/>
    <mergeCell ref="H5347:I5347"/>
    <mergeCell ref="F5348:G5349"/>
    <mergeCell ref="H5348:I5349"/>
    <mergeCell ref="J5348:J5349"/>
    <mergeCell ref="K5348:K5349"/>
    <mergeCell ref="L5348:L5349"/>
    <mergeCell ref="A5324:A5329"/>
    <mergeCell ref="F5324:G5324"/>
    <mergeCell ref="H5324:L5324"/>
    <mergeCell ref="B5325:B5327"/>
    <mergeCell ref="C5325:C5327"/>
    <mergeCell ref="D5325:D5327"/>
    <mergeCell ref="E5325:E5327"/>
    <mergeCell ref="F5325:G5327"/>
    <mergeCell ref="H5325:I5325"/>
    <mergeCell ref="H5326:I5327"/>
    <mergeCell ref="J5326:J5327"/>
    <mergeCell ref="K5326:K5327"/>
    <mergeCell ref="L5326:L5327"/>
    <mergeCell ref="F5328:G5329"/>
    <mergeCell ref="H5328:I5329"/>
    <mergeCell ref="J5328:J5329"/>
    <mergeCell ref="K5328:K5329"/>
    <mergeCell ref="L5328:L5329"/>
    <mergeCell ref="A5330:A5334"/>
    <mergeCell ref="F5330:G5330"/>
    <mergeCell ref="H5330:L5330"/>
    <mergeCell ref="B5331:B5332"/>
    <mergeCell ref="C5331:C5332"/>
    <mergeCell ref="D5331:D5332"/>
    <mergeCell ref="E5331:E5332"/>
    <mergeCell ref="F5331:G5332"/>
    <mergeCell ref="H5331:I5331"/>
    <mergeCell ref="H5332:I5332"/>
    <mergeCell ref="F5333:G5334"/>
    <mergeCell ref="H5333:I5334"/>
    <mergeCell ref="J5333:J5334"/>
    <mergeCell ref="K5333:K5334"/>
    <mergeCell ref="L5333:L5334"/>
    <mergeCell ref="A5312:A5317"/>
    <mergeCell ref="F5312:G5312"/>
    <mergeCell ref="H5312:L5312"/>
    <mergeCell ref="B5313:B5315"/>
    <mergeCell ref="C5313:C5315"/>
    <mergeCell ref="D5313:D5315"/>
    <mergeCell ref="E5313:E5315"/>
    <mergeCell ref="F5313:G5315"/>
    <mergeCell ref="H5313:I5313"/>
    <mergeCell ref="H5314:I5315"/>
    <mergeCell ref="J5314:J5315"/>
    <mergeCell ref="K5314:K5315"/>
    <mergeCell ref="L5314:L5315"/>
    <mergeCell ref="F5316:G5317"/>
    <mergeCell ref="H5316:I5317"/>
    <mergeCell ref="J5316:J5317"/>
    <mergeCell ref="K5316:K5317"/>
    <mergeCell ref="L5316:L5317"/>
    <mergeCell ref="A5318:A5323"/>
    <mergeCell ref="F5318:G5318"/>
    <mergeCell ref="H5318:L5318"/>
    <mergeCell ref="B5319:B5321"/>
    <mergeCell ref="C5319:C5321"/>
    <mergeCell ref="D5319:D5321"/>
    <mergeCell ref="E5319:E5321"/>
    <mergeCell ref="F5319:G5321"/>
    <mergeCell ref="H5319:I5319"/>
    <mergeCell ref="H5320:I5321"/>
    <mergeCell ref="J5320:J5321"/>
    <mergeCell ref="K5320:K5321"/>
    <mergeCell ref="L5320:L5321"/>
    <mergeCell ref="F5322:G5323"/>
    <mergeCell ref="H5322:I5323"/>
    <mergeCell ref="J5322:J5323"/>
    <mergeCell ref="K5322:K5323"/>
    <mergeCell ref="L5322:L5323"/>
    <mergeCell ref="A5297:A5301"/>
    <mergeCell ref="F5297:G5297"/>
    <mergeCell ref="H5297:L5297"/>
    <mergeCell ref="B5298:B5299"/>
    <mergeCell ref="C5298:C5299"/>
    <mergeCell ref="D5298:D5299"/>
    <mergeCell ref="E5298:E5299"/>
    <mergeCell ref="F5298:G5299"/>
    <mergeCell ref="H5298:I5298"/>
    <mergeCell ref="H5299:I5299"/>
    <mergeCell ref="F5300:G5301"/>
    <mergeCell ref="H5300:I5301"/>
    <mergeCell ref="J5300:J5301"/>
    <mergeCell ref="K5300:K5301"/>
    <mergeCell ref="L5300:L5301"/>
    <mergeCell ref="A5302:A5306"/>
    <mergeCell ref="F5302:G5302"/>
    <mergeCell ref="H5302:L5302"/>
    <mergeCell ref="B5303:B5304"/>
    <mergeCell ref="C5303:C5304"/>
    <mergeCell ref="D5303:D5304"/>
    <mergeCell ref="E5303:E5304"/>
    <mergeCell ref="F5303:G5304"/>
    <mergeCell ref="H5303:I5303"/>
    <mergeCell ref="H5304:I5304"/>
    <mergeCell ref="F5305:G5306"/>
    <mergeCell ref="H5305:I5306"/>
    <mergeCell ref="J5305:J5306"/>
    <mergeCell ref="K5305:K5306"/>
    <mergeCell ref="L5305:L5306"/>
    <mergeCell ref="A5307:A5311"/>
    <mergeCell ref="F5307:G5307"/>
    <mergeCell ref="H5307:L5307"/>
    <mergeCell ref="B5308:B5309"/>
    <mergeCell ref="C5308:C5309"/>
    <mergeCell ref="D5308:D5309"/>
    <mergeCell ref="E5308:E5309"/>
    <mergeCell ref="F5308:G5309"/>
    <mergeCell ref="H5308:I5308"/>
    <mergeCell ref="H5309:I5309"/>
    <mergeCell ref="F5310:G5311"/>
    <mergeCell ref="H5310:I5311"/>
    <mergeCell ref="J5310:J5311"/>
    <mergeCell ref="K5310:K5311"/>
    <mergeCell ref="L5310:L5311"/>
    <mergeCell ref="A5282:A5286"/>
    <mergeCell ref="F5282:G5282"/>
    <mergeCell ref="H5282:L5282"/>
    <mergeCell ref="B5283:B5284"/>
    <mergeCell ref="C5283:C5284"/>
    <mergeCell ref="D5283:D5284"/>
    <mergeCell ref="E5283:E5284"/>
    <mergeCell ref="F5283:G5284"/>
    <mergeCell ref="H5283:I5283"/>
    <mergeCell ref="H5284:I5284"/>
    <mergeCell ref="F5285:G5286"/>
    <mergeCell ref="H5285:I5286"/>
    <mergeCell ref="J5285:J5286"/>
    <mergeCell ref="K5285:K5286"/>
    <mergeCell ref="L5285:L5286"/>
    <mergeCell ref="A5287:A5291"/>
    <mergeCell ref="F5287:G5287"/>
    <mergeCell ref="H5287:L5287"/>
    <mergeCell ref="B5288:B5289"/>
    <mergeCell ref="C5288:C5289"/>
    <mergeCell ref="D5288:D5289"/>
    <mergeCell ref="E5288:E5289"/>
    <mergeCell ref="F5288:G5289"/>
    <mergeCell ref="H5288:I5288"/>
    <mergeCell ref="H5289:I5289"/>
    <mergeCell ref="F5290:G5291"/>
    <mergeCell ref="H5290:I5291"/>
    <mergeCell ref="J5290:J5291"/>
    <mergeCell ref="K5290:K5291"/>
    <mergeCell ref="L5290:L5291"/>
    <mergeCell ref="A5292:A5296"/>
    <mergeCell ref="F5292:G5292"/>
    <mergeCell ref="H5292:L5292"/>
    <mergeCell ref="B5293:B5294"/>
    <mergeCell ref="C5293:C5294"/>
    <mergeCell ref="D5293:D5294"/>
    <mergeCell ref="E5293:E5294"/>
    <mergeCell ref="F5293:G5294"/>
    <mergeCell ref="H5293:I5293"/>
    <mergeCell ref="H5294:I5294"/>
    <mergeCell ref="F5295:G5296"/>
    <mergeCell ref="H5295:I5296"/>
    <mergeCell ref="J5295:J5296"/>
    <mergeCell ref="K5295:K5296"/>
    <mergeCell ref="L5295:L5296"/>
    <mergeCell ref="A5270:A5276"/>
    <mergeCell ref="F5270:G5270"/>
    <mergeCell ref="H5270:L5270"/>
    <mergeCell ref="B5271:B5274"/>
    <mergeCell ref="C5271:C5274"/>
    <mergeCell ref="D5271:D5274"/>
    <mergeCell ref="E5271:E5274"/>
    <mergeCell ref="F5271:G5274"/>
    <mergeCell ref="H5271:I5271"/>
    <mergeCell ref="H5272:I5274"/>
    <mergeCell ref="J5272:J5274"/>
    <mergeCell ref="K5272:K5274"/>
    <mergeCell ref="L5272:L5274"/>
    <mergeCell ref="F5275:G5276"/>
    <mergeCell ref="H5275:I5276"/>
    <mergeCell ref="J5275:J5276"/>
    <mergeCell ref="K5275:K5276"/>
    <mergeCell ref="L5275:L5276"/>
    <mergeCell ref="A5277:A5281"/>
    <mergeCell ref="F5277:G5277"/>
    <mergeCell ref="H5277:L5277"/>
    <mergeCell ref="B5278:B5279"/>
    <mergeCell ref="C5278:C5279"/>
    <mergeCell ref="D5278:D5279"/>
    <mergeCell ref="E5278:E5279"/>
    <mergeCell ref="F5278:G5279"/>
    <mergeCell ref="H5278:I5278"/>
    <mergeCell ref="H5279:I5279"/>
    <mergeCell ref="F5280:G5281"/>
    <mergeCell ref="H5280:I5281"/>
    <mergeCell ref="J5280:J5281"/>
    <mergeCell ref="K5280:K5281"/>
    <mergeCell ref="L5280:L5281"/>
    <mergeCell ref="A5254:A5258"/>
    <mergeCell ref="F5254:G5254"/>
    <mergeCell ref="H5254:L5254"/>
    <mergeCell ref="B5255:B5256"/>
    <mergeCell ref="C5255:C5256"/>
    <mergeCell ref="D5255:D5256"/>
    <mergeCell ref="E5255:E5256"/>
    <mergeCell ref="F5255:G5256"/>
    <mergeCell ref="H5255:I5255"/>
    <mergeCell ref="H5256:I5256"/>
    <mergeCell ref="F5257:G5258"/>
    <mergeCell ref="H5257:I5258"/>
    <mergeCell ref="J5257:J5258"/>
    <mergeCell ref="K5257:K5258"/>
    <mergeCell ref="L5257:L5258"/>
    <mergeCell ref="A5259:A5263"/>
    <mergeCell ref="F5259:G5259"/>
    <mergeCell ref="H5259:L5259"/>
    <mergeCell ref="B5260:B5261"/>
    <mergeCell ref="C5260:C5261"/>
    <mergeCell ref="D5260:D5261"/>
    <mergeCell ref="E5260:E5261"/>
    <mergeCell ref="F5260:G5261"/>
    <mergeCell ref="H5260:I5260"/>
    <mergeCell ref="H5261:I5261"/>
    <mergeCell ref="F5262:G5263"/>
    <mergeCell ref="H5262:I5263"/>
    <mergeCell ref="J5262:J5263"/>
    <mergeCell ref="K5262:K5263"/>
    <mergeCell ref="L5262:L5263"/>
    <mergeCell ref="A5264:A5269"/>
    <mergeCell ref="F5264:G5264"/>
    <mergeCell ref="H5264:L5264"/>
    <mergeCell ref="B5265:B5267"/>
    <mergeCell ref="C5265:C5267"/>
    <mergeCell ref="D5265:D5267"/>
    <mergeCell ref="E5265:E5267"/>
    <mergeCell ref="F5265:G5267"/>
    <mergeCell ref="H5265:I5265"/>
    <mergeCell ref="H5266:I5267"/>
    <mergeCell ref="J5266:J5267"/>
    <mergeCell ref="K5266:K5267"/>
    <mergeCell ref="L5266:L5267"/>
    <mergeCell ref="F5268:G5269"/>
    <mergeCell ref="H5268:I5269"/>
    <mergeCell ref="J5268:J5269"/>
    <mergeCell ref="K5268:K5269"/>
    <mergeCell ref="L5268:L5269"/>
    <mergeCell ref="A5239:A5243"/>
    <mergeCell ref="F5239:G5239"/>
    <mergeCell ref="H5239:L5239"/>
    <mergeCell ref="B5240:B5241"/>
    <mergeCell ref="C5240:C5241"/>
    <mergeCell ref="D5240:D5241"/>
    <mergeCell ref="E5240:E5241"/>
    <mergeCell ref="F5240:G5241"/>
    <mergeCell ref="H5240:I5240"/>
    <mergeCell ref="H5241:I5241"/>
    <mergeCell ref="F5242:G5243"/>
    <mergeCell ref="H5242:I5243"/>
    <mergeCell ref="J5242:J5243"/>
    <mergeCell ref="K5242:K5243"/>
    <mergeCell ref="L5242:L5243"/>
    <mergeCell ref="A5244:A5248"/>
    <mergeCell ref="F5244:G5244"/>
    <mergeCell ref="H5244:L5244"/>
    <mergeCell ref="B5245:B5246"/>
    <mergeCell ref="C5245:C5246"/>
    <mergeCell ref="D5245:D5246"/>
    <mergeCell ref="E5245:E5246"/>
    <mergeCell ref="F5245:G5246"/>
    <mergeCell ref="H5245:I5245"/>
    <mergeCell ref="H5246:I5246"/>
    <mergeCell ref="F5247:G5248"/>
    <mergeCell ref="H5247:I5248"/>
    <mergeCell ref="J5247:J5248"/>
    <mergeCell ref="K5247:K5248"/>
    <mergeCell ref="L5247:L5248"/>
    <mergeCell ref="A5249:A5253"/>
    <mergeCell ref="F5249:G5249"/>
    <mergeCell ref="H5249:L5249"/>
    <mergeCell ref="B5250:B5251"/>
    <mergeCell ref="C5250:C5251"/>
    <mergeCell ref="D5250:D5251"/>
    <mergeCell ref="E5250:E5251"/>
    <mergeCell ref="F5250:G5251"/>
    <mergeCell ref="H5250:I5250"/>
    <mergeCell ref="H5251:I5251"/>
    <mergeCell ref="F5252:G5253"/>
    <mergeCell ref="H5252:I5253"/>
    <mergeCell ref="J5252:J5253"/>
    <mergeCell ref="K5252:K5253"/>
    <mergeCell ref="L5252:L5253"/>
    <mergeCell ref="A5227:A5232"/>
    <mergeCell ref="F5227:G5227"/>
    <mergeCell ref="H5227:L5227"/>
    <mergeCell ref="B5228:B5230"/>
    <mergeCell ref="C5228:C5230"/>
    <mergeCell ref="D5228:D5230"/>
    <mergeCell ref="E5228:E5230"/>
    <mergeCell ref="F5228:G5230"/>
    <mergeCell ref="H5228:I5228"/>
    <mergeCell ref="H5229:I5230"/>
    <mergeCell ref="J5229:J5230"/>
    <mergeCell ref="K5229:K5230"/>
    <mergeCell ref="L5229:L5230"/>
    <mergeCell ref="F5231:G5232"/>
    <mergeCell ref="H5231:I5232"/>
    <mergeCell ref="J5231:J5232"/>
    <mergeCell ref="K5231:K5232"/>
    <mergeCell ref="L5231:L5232"/>
    <mergeCell ref="A5233:A5238"/>
    <mergeCell ref="F5233:G5233"/>
    <mergeCell ref="H5233:L5233"/>
    <mergeCell ref="B5234:B5236"/>
    <mergeCell ref="C5234:C5236"/>
    <mergeCell ref="D5234:D5236"/>
    <mergeCell ref="E5234:E5236"/>
    <mergeCell ref="F5234:G5236"/>
    <mergeCell ref="H5234:I5234"/>
    <mergeCell ref="H5235:I5236"/>
    <mergeCell ref="J5235:J5236"/>
    <mergeCell ref="K5235:K5236"/>
    <mergeCell ref="L5235:L5236"/>
    <mergeCell ref="F5237:G5238"/>
    <mergeCell ref="H5237:I5238"/>
    <mergeCell ref="J5237:J5238"/>
    <mergeCell ref="K5237:K5238"/>
    <mergeCell ref="L5237:L5238"/>
    <mergeCell ref="A5216:A5220"/>
    <mergeCell ref="F5216:G5216"/>
    <mergeCell ref="H5216:L5216"/>
    <mergeCell ref="B5217:B5218"/>
    <mergeCell ref="C5217:C5218"/>
    <mergeCell ref="D5217:D5218"/>
    <mergeCell ref="E5217:E5218"/>
    <mergeCell ref="F5217:G5218"/>
    <mergeCell ref="H5217:I5217"/>
    <mergeCell ref="H5218:I5218"/>
    <mergeCell ref="F5219:G5220"/>
    <mergeCell ref="H5219:I5220"/>
    <mergeCell ref="J5219:J5220"/>
    <mergeCell ref="K5219:K5220"/>
    <mergeCell ref="L5219:L5220"/>
    <mergeCell ref="A5221:A5226"/>
    <mergeCell ref="F5221:G5221"/>
    <mergeCell ref="H5221:L5221"/>
    <mergeCell ref="B5222:B5224"/>
    <mergeCell ref="C5222:C5224"/>
    <mergeCell ref="D5222:D5224"/>
    <mergeCell ref="E5222:E5224"/>
    <mergeCell ref="F5222:G5224"/>
    <mergeCell ref="H5222:I5222"/>
    <mergeCell ref="H5223:I5224"/>
    <mergeCell ref="J5223:J5224"/>
    <mergeCell ref="K5223:K5224"/>
    <mergeCell ref="L5223:L5224"/>
    <mergeCell ref="F5225:G5226"/>
    <mergeCell ref="H5225:I5226"/>
    <mergeCell ref="J5225:J5226"/>
    <mergeCell ref="K5225:K5226"/>
    <mergeCell ref="L5225:L5226"/>
    <mergeCell ref="A5203:A5208"/>
    <mergeCell ref="F5203:G5203"/>
    <mergeCell ref="H5203:L5203"/>
    <mergeCell ref="B5204:B5206"/>
    <mergeCell ref="C5204:C5206"/>
    <mergeCell ref="D5204:D5206"/>
    <mergeCell ref="E5204:E5206"/>
    <mergeCell ref="F5204:G5206"/>
    <mergeCell ref="H5204:I5204"/>
    <mergeCell ref="H5205:I5206"/>
    <mergeCell ref="J5205:J5206"/>
    <mergeCell ref="K5205:K5206"/>
    <mergeCell ref="L5205:L5206"/>
    <mergeCell ref="F5207:G5208"/>
    <mergeCell ref="H5207:I5208"/>
    <mergeCell ref="J5207:J5208"/>
    <mergeCell ref="K5207:K5208"/>
    <mergeCell ref="L5207:L5208"/>
    <mergeCell ref="A5209:A5215"/>
    <mergeCell ref="F5209:G5209"/>
    <mergeCell ref="H5209:L5209"/>
    <mergeCell ref="B5210:B5213"/>
    <mergeCell ref="C5210:C5213"/>
    <mergeCell ref="D5210:D5213"/>
    <mergeCell ref="E5210:E5213"/>
    <mergeCell ref="F5210:G5213"/>
    <mergeCell ref="H5210:I5210"/>
    <mergeCell ref="H5211:I5213"/>
    <mergeCell ref="J5211:J5213"/>
    <mergeCell ref="K5211:K5213"/>
    <mergeCell ref="L5211:L5213"/>
    <mergeCell ref="F5214:G5215"/>
    <mergeCell ref="H5214:I5215"/>
    <mergeCell ref="J5214:J5215"/>
    <mergeCell ref="K5214:K5215"/>
    <mergeCell ref="L5214:L5215"/>
    <mergeCell ref="A5191:A5196"/>
    <mergeCell ref="F5191:G5191"/>
    <mergeCell ref="H5191:L5191"/>
    <mergeCell ref="B5192:B5194"/>
    <mergeCell ref="C5192:C5194"/>
    <mergeCell ref="D5192:D5194"/>
    <mergeCell ref="E5192:E5194"/>
    <mergeCell ref="F5192:G5194"/>
    <mergeCell ref="H5192:I5192"/>
    <mergeCell ref="H5193:I5194"/>
    <mergeCell ref="J5193:J5194"/>
    <mergeCell ref="K5193:K5194"/>
    <mergeCell ref="L5193:L5194"/>
    <mergeCell ref="F5195:G5196"/>
    <mergeCell ref="H5195:I5196"/>
    <mergeCell ref="J5195:J5196"/>
    <mergeCell ref="K5195:K5196"/>
    <mergeCell ref="L5195:L5196"/>
    <mergeCell ref="A5197:A5202"/>
    <mergeCell ref="F5197:G5197"/>
    <mergeCell ref="H5197:L5197"/>
    <mergeCell ref="B5198:B5200"/>
    <mergeCell ref="C5198:C5200"/>
    <mergeCell ref="D5198:D5200"/>
    <mergeCell ref="E5198:E5200"/>
    <mergeCell ref="F5198:G5200"/>
    <mergeCell ref="H5198:I5198"/>
    <mergeCell ref="H5199:I5200"/>
    <mergeCell ref="J5199:J5200"/>
    <mergeCell ref="K5199:K5200"/>
    <mergeCell ref="L5199:L5200"/>
    <mergeCell ref="F5201:G5202"/>
    <mergeCell ref="H5201:I5202"/>
    <mergeCell ref="J5201:J5202"/>
    <mergeCell ref="K5201:K5202"/>
    <mergeCell ref="L5201:L5202"/>
    <mergeCell ref="A5176:A5180"/>
    <mergeCell ref="F5176:G5176"/>
    <mergeCell ref="H5176:L5176"/>
    <mergeCell ref="B5177:B5178"/>
    <mergeCell ref="C5177:C5178"/>
    <mergeCell ref="D5177:D5178"/>
    <mergeCell ref="E5177:E5178"/>
    <mergeCell ref="F5177:G5178"/>
    <mergeCell ref="H5177:I5177"/>
    <mergeCell ref="H5178:I5178"/>
    <mergeCell ref="F5179:G5180"/>
    <mergeCell ref="H5179:I5180"/>
    <mergeCell ref="J5179:J5180"/>
    <mergeCell ref="K5179:K5180"/>
    <mergeCell ref="L5179:L5180"/>
    <mergeCell ref="A5181:A5185"/>
    <mergeCell ref="F5181:G5181"/>
    <mergeCell ref="H5181:L5181"/>
    <mergeCell ref="B5182:B5183"/>
    <mergeCell ref="C5182:C5183"/>
    <mergeCell ref="D5182:D5183"/>
    <mergeCell ref="E5182:E5183"/>
    <mergeCell ref="F5182:G5183"/>
    <mergeCell ref="H5182:I5182"/>
    <mergeCell ref="H5183:I5183"/>
    <mergeCell ref="F5184:G5185"/>
    <mergeCell ref="H5184:I5185"/>
    <mergeCell ref="J5184:J5185"/>
    <mergeCell ref="K5184:K5185"/>
    <mergeCell ref="L5184:L5185"/>
    <mergeCell ref="A5186:A5190"/>
    <mergeCell ref="F5186:G5186"/>
    <mergeCell ref="H5186:L5186"/>
    <mergeCell ref="B5187:B5188"/>
    <mergeCell ref="C5187:C5188"/>
    <mergeCell ref="D5187:D5188"/>
    <mergeCell ref="E5187:E5188"/>
    <mergeCell ref="F5187:G5188"/>
    <mergeCell ref="H5187:I5187"/>
    <mergeCell ref="H5188:I5188"/>
    <mergeCell ref="F5189:G5190"/>
    <mergeCell ref="H5189:I5190"/>
    <mergeCell ref="J5189:J5190"/>
    <mergeCell ref="K5189:K5190"/>
    <mergeCell ref="L5189:L5190"/>
    <mergeCell ref="A5165:A5170"/>
    <mergeCell ref="F5165:G5165"/>
    <mergeCell ref="H5165:L5165"/>
    <mergeCell ref="B5166:B5168"/>
    <mergeCell ref="C5166:C5168"/>
    <mergeCell ref="D5166:D5168"/>
    <mergeCell ref="E5166:E5168"/>
    <mergeCell ref="F5166:G5168"/>
    <mergeCell ref="H5166:I5166"/>
    <mergeCell ref="H5167:I5168"/>
    <mergeCell ref="J5167:J5168"/>
    <mergeCell ref="K5167:K5168"/>
    <mergeCell ref="L5167:L5168"/>
    <mergeCell ref="F5169:G5170"/>
    <mergeCell ref="H5169:I5170"/>
    <mergeCell ref="J5169:J5170"/>
    <mergeCell ref="K5169:K5170"/>
    <mergeCell ref="L5169:L5170"/>
    <mergeCell ref="A5171:A5175"/>
    <mergeCell ref="F5171:G5171"/>
    <mergeCell ref="H5171:L5171"/>
    <mergeCell ref="B5172:B5173"/>
    <mergeCell ref="C5172:C5173"/>
    <mergeCell ref="D5172:D5173"/>
    <mergeCell ref="E5172:E5173"/>
    <mergeCell ref="F5172:G5173"/>
    <mergeCell ref="H5172:I5172"/>
    <mergeCell ref="H5173:I5173"/>
    <mergeCell ref="F5174:G5175"/>
    <mergeCell ref="H5174:I5175"/>
    <mergeCell ref="J5174:J5175"/>
    <mergeCell ref="K5174:K5175"/>
    <mergeCell ref="L5174:L5175"/>
    <mergeCell ref="A5154:A5158"/>
    <mergeCell ref="F5154:G5154"/>
    <mergeCell ref="H5154:L5154"/>
    <mergeCell ref="B5155:B5156"/>
    <mergeCell ref="C5155:C5156"/>
    <mergeCell ref="D5155:D5156"/>
    <mergeCell ref="E5155:E5156"/>
    <mergeCell ref="F5155:G5156"/>
    <mergeCell ref="H5155:I5155"/>
    <mergeCell ref="H5156:I5156"/>
    <mergeCell ref="F5157:G5158"/>
    <mergeCell ref="H5157:I5158"/>
    <mergeCell ref="J5157:J5158"/>
    <mergeCell ref="K5157:K5158"/>
    <mergeCell ref="L5157:L5158"/>
    <mergeCell ref="A5159:A5164"/>
    <mergeCell ref="F5159:G5159"/>
    <mergeCell ref="H5159:L5159"/>
    <mergeCell ref="B5160:B5162"/>
    <mergeCell ref="C5160:C5162"/>
    <mergeCell ref="D5160:D5162"/>
    <mergeCell ref="E5160:E5162"/>
    <mergeCell ref="F5160:G5162"/>
    <mergeCell ref="H5160:I5160"/>
    <mergeCell ref="H5161:I5162"/>
    <mergeCell ref="J5161:J5162"/>
    <mergeCell ref="K5161:K5162"/>
    <mergeCell ref="L5161:L5162"/>
    <mergeCell ref="F5163:G5164"/>
    <mergeCell ref="H5163:I5164"/>
    <mergeCell ref="J5163:J5164"/>
    <mergeCell ref="K5163:K5164"/>
    <mergeCell ref="L5163:L5164"/>
    <mergeCell ref="A5137:A5141"/>
    <mergeCell ref="F5137:G5137"/>
    <mergeCell ref="H5137:L5137"/>
    <mergeCell ref="B5138:B5139"/>
    <mergeCell ref="C5138:C5139"/>
    <mergeCell ref="D5138:D5139"/>
    <mergeCell ref="E5138:E5139"/>
    <mergeCell ref="F5138:G5139"/>
    <mergeCell ref="H5138:I5138"/>
    <mergeCell ref="H5139:I5139"/>
    <mergeCell ref="F5140:G5141"/>
    <mergeCell ref="H5140:I5141"/>
    <mergeCell ref="J5140:J5141"/>
    <mergeCell ref="K5140:K5141"/>
    <mergeCell ref="L5140:L5141"/>
    <mergeCell ref="A5142:A5146"/>
    <mergeCell ref="F5142:G5142"/>
    <mergeCell ref="H5142:L5142"/>
    <mergeCell ref="B5143:B5144"/>
    <mergeCell ref="C5143:C5144"/>
    <mergeCell ref="D5143:D5144"/>
    <mergeCell ref="E5143:E5144"/>
    <mergeCell ref="F5143:G5144"/>
    <mergeCell ref="H5143:I5143"/>
    <mergeCell ref="H5144:I5144"/>
    <mergeCell ref="F5145:G5146"/>
    <mergeCell ref="H5145:I5146"/>
    <mergeCell ref="J5145:J5146"/>
    <mergeCell ref="K5145:K5146"/>
    <mergeCell ref="L5145:L5146"/>
    <mergeCell ref="A5147:A5153"/>
    <mergeCell ref="F5147:G5147"/>
    <mergeCell ref="H5147:L5147"/>
    <mergeCell ref="B5148:B5151"/>
    <mergeCell ref="C5148:C5151"/>
    <mergeCell ref="D5148:D5151"/>
    <mergeCell ref="E5148:E5151"/>
    <mergeCell ref="F5148:G5151"/>
    <mergeCell ref="H5148:I5148"/>
    <mergeCell ref="H5149:I5151"/>
    <mergeCell ref="J5149:J5151"/>
    <mergeCell ref="K5149:K5151"/>
    <mergeCell ref="L5149:L5151"/>
    <mergeCell ref="F5152:G5153"/>
    <mergeCell ref="H5152:I5153"/>
    <mergeCell ref="J5152:J5153"/>
    <mergeCell ref="K5152:K5153"/>
    <mergeCell ref="L5152:L5153"/>
    <mergeCell ref="A5121:A5125"/>
    <mergeCell ref="F5121:G5121"/>
    <mergeCell ref="H5121:L5121"/>
    <mergeCell ref="B5122:B5123"/>
    <mergeCell ref="C5122:C5123"/>
    <mergeCell ref="D5122:D5123"/>
    <mergeCell ref="E5122:E5123"/>
    <mergeCell ref="F5122:G5123"/>
    <mergeCell ref="H5122:I5122"/>
    <mergeCell ref="H5123:I5123"/>
    <mergeCell ref="F5124:G5125"/>
    <mergeCell ref="H5124:I5125"/>
    <mergeCell ref="J5124:J5125"/>
    <mergeCell ref="K5124:K5125"/>
    <mergeCell ref="L5124:L5125"/>
    <mergeCell ref="A5126:A5130"/>
    <mergeCell ref="F5126:G5126"/>
    <mergeCell ref="H5126:L5126"/>
    <mergeCell ref="B5127:B5128"/>
    <mergeCell ref="C5127:C5128"/>
    <mergeCell ref="D5127:D5128"/>
    <mergeCell ref="E5127:E5128"/>
    <mergeCell ref="F5127:G5128"/>
    <mergeCell ref="H5127:I5127"/>
    <mergeCell ref="H5128:I5128"/>
    <mergeCell ref="F5129:G5130"/>
    <mergeCell ref="H5129:I5130"/>
    <mergeCell ref="J5129:J5130"/>
    <mergeCell ref="K5129:K5130"/>
    <mergeCell ref="L5129:L5130"/>
    <mergeCell ref="A5131:A5136"/>
    <mergeCell ref="F5131:G5131"/>
    <mergeCell ref="H5131:L5131"/>
    <mergeCell ref="B5132:B5134"/>
    <mergeCell ref="C5132:C5134"/>
    <mergeCell ref="D5132:D5134"/>
    <mergeCell ref="E5132:E5134"/>
    <mergeCell ref="F5132:G5134"/>
    <mergeCell ref="H5132:I5132"/>
    <mergeCell ref="H5133:I5134"/>
    <mergeCell ref="J5133:J5134"/>
    <mergeCell ref="K5133:K5134"/>
    <mergeCell ref="L5133:L5134"/>
    <mergeCell ref="F5135:G5136"/>
    <mergeCell ref="H5135:I5136"/>
    <mergeCell ref="J5135:J5136"/>
    <mergeCell ref="K5135:K5136"/>
    <mergeCell ref="L5135:L5136"/>
    <mergeCell ref="A5110:A5115"/>
    <mergeCell ref="F5110:G5110"/>
    <mergeCell ref="H5110:L5110"/>
    <mergeCell ref="B5111:B5113"/>
    <mergeCell ref="C5111:C5113"/>
    <mergeCell ref="D5111:D5113"/>
    <mergeCell ref="E5111:E5113"/>
    <mergeCell ref="F5111:G5113"/>
    <mergeCell ref="H5111:I5111"/>
    <mergeCell ref="H5112:I5113"/>
    <mergeCell ref="J5112:J5113"/>
    <mergeCell ref="K5112:K5113"/>
    <mergeCell ref="L5112:L5113"/>
    <mergeCell ref="F5114:G5115"/>
    <mergeCell ref="H5114:I5115"/>
    <mergeCell ref="J5114:J5115"/>
    <mergeCell ref="K5114:K5115"/>
    <mergeCell ref="L5114:L5115"/>
    <mergeCell ref="A5116:A5120"/>
    <mergeCell ref="F5116:G5116"/>
    <mergeCell ref="H5116:L5116"/>
    <mergeCell ref="B5117:B5118"/>
    <mergeCell ref="C5117:C5118"/>
    <mergeCell ref="D5117:D5118"/>
    <mergeCell ref="E5117:E5118"/>
    <mergeCell ref="F5117:G5118"/>
    <mergeCell ref="H5117:I5117"/>
    <mergeCell ref="H5118:I5118"/>
    <mergeCell ref="F5119:G5120"/>
    <mergeCell ref="H5119:I5120"/>
    <mergeCell ref="J5119:J5120"/>
    <mergeCell ref="K5119:K5120"/>
    <mergeCell ref="L5119:L5120"/>
    <mergeCell ref="A5095:A5099"/>
    <mergeCell ref="F5095:G5095"/>
    <mergeCell ref="H5095:L5095"/>
    <mergeCell ref="B5096:B5097"/>
    <mergeCell ref="C5096:C5097"/>
    <mergeCell ref="D5096:D5097"/>
    <mergeCell ref="E5096:E5097"/>
    <mergeCell ref="F5096:G5097"/>
    <mergeCell ref="H5096:I5096"/>
    <mergeCell ref="H5097:I5097"/>
    <mergeCell ref="F5098:G5099"/>
    <mergeCell ref="H5098:I5099"/>
    <mergeCell ref="J5098:J5099"/>
    <mergeCell ref="K5098:K5099"/>
    <mergeCell ref="L5098:L5099"/>
    <mergeCell ref="A5100:A5104"/>
    <mergeCell ref="F5100:G5100"/>
    <mergeCell ref="H5100:L5100"/>
    <mergeCell ref="B5101:B5102"/>
    <mergeCell ref="C5101:C5102"/>
    <mergeCell ref="D5101:D5102"/>
    <mergeCell ref="E5101:E5102"/>
    <mergeCell ref="F5101:G5102"/>
    <mergeCell ref="H5101:I5101"/>
    <mergeCell ref="H5102:I5102"/>
    <mergeCell ref="F5103:G5104"/>
    <mergeCell ref="H5103:I5104"/>
    <mergeCell ref="J5103:J5104"/>
    <mergeCell ref="K5103:K5104"/>
    <mergeCell ref="L5103:L5104"/>
    <mergeCell ref="A5105:A5109"/>
    <mergeCell ref="F5105:G5105"/>
    <mergeCell ref="H5105:L5105"/>
    <mergeCell ref="B5106:B5107"/>
    <mergeCell ref="C5106:C5107"/>
    <mergeCell ref="D5106:D5107"/>
    <mergeCell ref="E5106:E5107"/>
    <mergeCell ref="F5106:G5107"/>
    <mergeCell ref="H5106:I5106"/>
    <mergeCell ref="H5107:I5107"/>
    <mergeCell ref="F5108:G5109"/>
    <mergeCell ref="H5108:I5109"/>
    <mergeCell ref="J5108:J5109"/>
    <mergeCell ref="K5108:K5109"/>
    <mergeCell ref="L5108:L5109"/>
    <mergeCell ref="A5084:A5089"/>
    <mergeCell ref="F5084:G5084"/>
    <mergeCell ref="H5084:L5084"/>
    <mergeCell ref="B5085:B5087"/>
    <mergeCell ref="C5085:C5087"/>
    <mergeCell ref="D5085:D5087"/>
    <mergeCell ref="E5085:E5087"/>
    <mergeCell ref="F5085:G5087"/>
    <mergeCell ref="H5085:I5085"/>
    <mergeCell ref="H5086:I5087"/>
    <mergeCell ref="J5086:J5087"/>
    <mergeCell ref="K5086:K5087"/>
    <mergeCell ref="L5086:L5087"/>
    <mergeCell ref="F5088:G5089"/>
    <mergeCell ref="H5088:I5089"/>
    <mergeCell ref="J5088:J5089"/>
    <mergeCell ref="K5088:K5089"/>
    <mergeCell ref="L5088:L5089"/>
    <mergeCell ref="A5090:A5094"/>
    <mergeCell ref="F5090:G5090"/>
    <mergeCell ref="H5090:L5090"/>
    <mergeCell ref="B5091:B5092"/>
    <mergeCell ref="C5091:C5092"/>
    <mergeCell ref="D5091:D5092"/>
    <mergeCell ref="E5091:E5092"/>
    <mergeCell ref="F5091:G5092"/>
    <mergeCell ref="H5091:I5091"/>
    <mergeCell ref="H5092:I5092"/>
    <mergeCell ref="F5093:G5094"/>
    <mergeCell ref="H5093:I5094"/>
    <mergeCell ref="J5093:J5094"/>
    <mergeCell ref="K5093:K5094"/>
    <mergeCell ref="L5093:L5094"/>
    <mergeCell ref="A5072:A5076"/>
    <mergeCell ref="F5072:G5072"/>
    <mergeCell ref="H5072:L5072"/>
    <mergeCell ref="B5073:B5074"/>
    <mergeCell ref="C5073:C5074"/>
    <mergeCell ref="D5073:D5074"/>
    <mergeCell ref="E5073:E5074"/>
    <mergeCell ref="F5073:G5074"/>
    <mergeCell ref="H5073:I5073"/>
    <mergeCell ref="H5074:I5074"/>
    <mergeCell ref="F5075:G5076"/>
    <mergeCell ref="H5075:I5076"/>
    <mergeCell ref="J5075:J5076"/>
    <mergeCell ref="K5075:K5076"/>
    <mergeCell ref="L5075:L5076"/>
    <mergeCell ref="A5077:A5083"/>
    <mergeCell ref="F5077:G5077"/>
    <mergeCell ref="H5077:L5077"/>
    <mergeCell ref="B5078:B5081"/>
    <mergeCell ref="C5078:C5081"/>
    <mergeCell ref="D5078:D5081"/>
    <mergeCell ref="E5078:E5081"/>
    <mergeCell ref="F5078:G5081"/>
    <mergeCell ref="H5078:I5078"/>
    <mergeCell ref="H5079:I5081"/>
    <mergeCell ref="J5079:J5081"/>
    <mergeCell ref="K5079:K5081"/>
    <mergeCell ref="L5079:L5081"/>
    <mergeCell ref="F5082:G5083"/>
    <mergeCell ref="H5082:I5083"/>
    <mergeCell ref="J5082:J5083"/>
    <mergeCell ref="K5082:K5083"/>
    <mergeCell ref="L5082:L5083"/>
    <mergeCell ref="A5057:A5061"/>
    <mergeCell ref="F5057:G5057"/>
    <mergeCell ref="H5057:L5057"/>
    <mergeCell ref="B5058:B5059"/>
    <mergeCell ref="C5058:C5059"/>
    <mergeCell ref="D5058:D5059"/>
    <mergeCell ref="E5058:E5059"/>
    <mergeCell ref="F5058:G5059"/>
    <mergeCell ref="H5058:I5058"/>
    <mergeCell ref="H5059:I5059"/>
    <mergeCell ref="F5060:G5061"/>
    <mergeCell ref="H5060:I5061"/>
    <mergeCell ref="J5060:J5061"/>
    <mergeCell ref="K5060:K5061"/>
    <mergeCell ref="L5060:L5061"/>
    <mergeCell ref="A5062:A5066"/>
    <mergeCell ref="F5062:G5062"/>
    <mergeCell ref="H5062:L5062"/>
    <mergeCell ref="B5063:B5064"/>
    <mergeCell ref="C5063:C5064"/>
    <mergeCell ref="D5063:D5064"/>
    <mergeCell ref="E5063:E5064"/>
    <mergeCell ref="F5063:G5064"/>
    <mergeCell ref="H5063:I5063"/>
    <mergeCell ref="H5064:I5064"/>
    <mergeCell ref="F5065:G5066"/>
    <mergeCell ref="H5065:I5066"/>
    <mergeCell ref="J5065:J5066"/>
    <mergeCell ref="K5065:K5066"/>
    <mergeCell ref="L5065:L5066"/>
    <mergeCell ref="A5067:A5071"/>
    <mergeCell ref="F5067:G5067"/>
    <mergeCell ref="H5067:L5067"/>
    <mergeCell ref="B5068:B5069"/>
    <mergeCell ref="C5068:C5069"/>
    <mergeCell ref="D5068:D5069"/>
    <mergeCell ref="E5068:E5069"/>
    <mergeCell ref="F5068:G5069"/>
    <mergeCell ref="H5068:I5068"/>
    <mergeCell ref="H5069:I5069"/>
    <mergeCell ref="F5070:G5071"/>
    <mergeCell ref="H5070:I5071"/>
    <mergeCell ref="J5070:J5071"/>
    <mergeCell ref="K5070:K5071"/>
    <mergeCell ref="L5070:L5071"/>
    <mergeCell ref="A5045:A5050"/>
    <mergeCell ref="F5045:G5045"/>
    <mergeCell ref="H5045:L5045"/>
    <mergeCell ref="B5046:B5048"/>
    <mergeCell ref="C5046:C5048"/>
    <mergeCell ref="D5046:D5048"/>
    <mergeCell ref="E5046:E5048"/>
    <mergeCell ref="F5046:G5048"/>
    <mergeCell ref="H5046:I5046"/>
    <mergeCell ref="H5047:I5048"/>
    <mergeCell ref="J5047:J5048"/>
    <mergeCell ref="K5047:K5048"/>
    <mergeCell ref="L5047:L5048"/>
    <mergeCell ref="F5049:G5050"/>
    <mergeCell ref="H5049:I5050"/>
    <mergeCell ref="J5049:J5050"/>
    <mergeCell ref="K5049:K5050"/>
    <mergeCell ref="L5049:L5050"/>
    <mergeCell ref="A5051:A5056"/>
    <mergeCell ref="F5051:G5051"/>
    <mergeCell ref="H5051:L5051"/>
    <mergeCell ref="B5052:B5054"/>
    <mergeCell ref="C5052:C5054"/>
    <mergeCell ref="D5052:D5054"/>
    <mergeCell ref="E5052:E5054"/>
    <mergeCell ref="F5052:G5054"/>
    <mergeCell ref="H5052:I5052"/>
    <mergeCell ref="H5053:I5054"/>
    <mergeCell ref="J5053:J5054"/>
    <mergeCell ref="K5053:K5054"/>
    <mergeCell ref="L5053:L5054"/>
    <mergeCell ref="F5055:G5056"/>
    <mergeCell ref="H5055:I5056"/>
    <mergeCell ref="J5055:J5056"/>
    <mergeCell ref="K5055:K5056"/>
    <mergeCell ref="L5055:L5056"/>
    <mergeCell ref="A5029:A5033"/>
    <mergeCell ref="F5029:G5029"/>
    <mergeCell ref="H5029:L5029"/>
    <mergeCell ref="B5030:B5031"/>
    <mergeCell ref="C5030:C5031"/>
    <mergeCell ref="D5030:D5031"/>
    <mergeCell ref="E5030:E5031"/>
    <mergeCell ref="F5030:G5031"/>
    <mergeCell ref="H5030:I5030"/>
    <mergeCell ref="H5031:I5031"/>
    <mergeCell ref="F5032:G5033"/>
    <mergeCell ref="H5032:I5033"/>
    <mergeCell ref="J5032:J5033"/>
    <mergeCell ref="K5032:K5033"/>
    <mergeCell ref="L5032:L5033"/>
    <mergeCell ref="A5034:A5038"/>
    <mergeCell ref="F5034:G5034"/>
    <mergeCell ref="H5034:L5034"/>
    <mergeCell ref="B5035:B5036"/>
    <mergeCell ref="C5035:C5036"/>
    <mergeCell ref="D5035:D5036"/>
    <mergeCell ref="E5035:E5036"/>
    <mergeCell ref="F5035:G5036"/>
    <mergeCell ref="H5035:I5035"/>
    <mergeCell ref="H5036:I5036"/>
    <mergeCell ref="F5037:G5038"/>
    <mergeCell ref="H5037:I5038"/>
    <mergeCell ref="J5037:J5038"/>
    <mergeCell ref="K5037:K5038"/>
    <mergeCell ref="L5037:L5038"/>
    <mergeCell ref="A5039:A5044"/>
    <mergeCell ref="F5039:G5039"/>
    <mergeCell ref="H5039:L5039"/>
    <mergeCell ref="B5040:B5042"/>
    <mergeCell ref="C5040:C5042"/>
    <mergeCell ref="D5040:D5042"/>
    <mergeCell ref="E5040:E5042"/>
    <mergeCell ref="F5040:G5042"/>
    <mergeCell ref="H5040:I5040"/>
    <mergeCell ref="H5041:I5042"/>
    <mergeCell ref="J5041:J5042"/>
    <mergeCell ref="K5041:K5042"/>
    <mergeCell ref="L5041:L5042"/>
    <mergeCell ref="F5043:G5044"/>
    <mergeCell ref="H5043:I5044"/>
    <mergeCell ref="J5043:J5044"/>
    <mergeCell ref="K5043:K5044"/>
    <mergeCell ref="L5043:L5044"/>
    <mergeCell ref="A5014:A5018"/>
    <mergeCell ref="F5014:G5014"/>
    <mergeCell ref="H5014:L5014"/>
    <mergeCell ref="B5015:B5016"/>
    <mergeCell ref="C5015:C5016"/>
    <mergeCell ref="D5015:D5016"/>
    <mergeCell ref="E5015:E5016"/>
    <mergeCell ref="F5015:G5016"/>
    <mergeCell ref="H5015:I5015"/>
    <mergeCell ref="H5016:I5016"/>
    <mergeCell ref="F5017:G5018"/>
    <mergeCell ref="H5017:I5018"/>
    <mergeCell ref="J5017:J5018"/>
    <mergeCell ref="K5017:K5018"/>
    <mergeCell ref="L5017:L5018"/>
    <mergeCell ref="A5019:A5023"/>
    <mergeCell ref="F5019:G5019"/>
    <mergeCell ref="H5019:L5019"/>
    <mergeCell ref="B5020:B5021"/>
    <mergeCell ref="C5020:C5021"/>
    <mergeCell ref="D5020:D5021"/>
    <mergeCell ref="E5020:E5021"/>
    <mergeCell ref="F5020:G5021"/>
    <mergeCell ref="H5020:I5020"/>
    <mergeCell ref="H5021:I5021"/>
    <mergeCell ref="F5022:G5023"/>
    <mergeCell ref="H5022:I5023"/>
    <mergeCell ref="J5022:J5023"/>
    <mergeCell ref="K5022:K5023"/>
    <mergeCell ref="L5022:L5023"/>
    <mergeCell ref="A5024:A5028"/>
    <mergeCell ref="F5024:G5024"/>
    <mergeCell ref="H5024:L5024"/>
    <mergeCell ref="B5025:B5026"/>
    <mergeCell ref="C5025:C5026"/>
    <mergeCell ref="D5025:D5026"/>
    <mergeCell ref="E5025:E5026"/>
    <mergeCell ref="F5025:G5026"/>
    <mergeCell ref="H5025:I5025"/>
    <mergeCell ref="H5026:I5026"/>
    <mergeCell ref="F5027:G5028"/>
    <mergeCell ref="H5027:I5028"/>
    <mergeCell ref="J5027:J5028"/>
    <mergeCell ref="K5027:K5028"/>
    <mergeCell ref="L5027:L5028"/>
    <mergeCell ref="A4999:A5003"/>
    <mergeCell ref="F4999:G4999"/>
    <mergeCell ref="H4999:L4999"/>
    <mergeCell ref="B5000:B5001"/>
    <mergeCell ref="C5000:C5001"/>
    <mergeCell ref="D5000:D5001"/>
    <mergeCell ref="E5000:E5001"/>
    <mergeCell ref="F5000:G5001"/>
    <mergeCell ref="H5000:I5000"/>
    <mergeCell ref="H5001:I5001"/>
    <mergeCell ref="F5002:G5003"/>
    <mergeCell ref="H5002:I5003"/>
    <mergeCell ref="J5002:J5003"/>
    <mergeCell ref="K5002:K5003"/>
    <mergeCell ref="L5002:L5003"/>
    <mergeCell ref="A5004:A5008"/>
    <mergeCell ref="F5004:G5004"/>
    <mergeCell ref="H5004:L5004"/>
    <mergeCell ref="B5005:B5006"/>
    <mergeCell ref="C5005:C5006"/>
    <mergeCell ref="D5005:D5006"/>
    <mergeCell ref="E5005:E5006"/>
    <mergeCell ref="F5005:G5006"/>
    <mergeCell ref="H5005:I5005"/>
    <mergeCell ref="H5006:I5006"/>
    <mergeCell ref="F5007:G5008"/>
    <mergeCell ref="H5007:I5008"/>
    <mergeCell ref="J5007:J5008"/>
    <mergeCell ref="K5007:K5008"/>
    <mergeCell ref="L5007:L5008"/>
    <mergeCell ref="A5009:A5013"/>
    <mergeCell ref="F5009:G5009"/>
    <mergeCell ref="H5009:L5009"/>
    <mergeCell ref="B5010:B5011"/>
    <mergeCell ref="C5010:C5011"/>
    <mergeCell ref="D5010:D5011"/>
    <mergeCell ref="E5010:E5011"/>
    <mergeCell ref="F5010:G5011"/>
    <mergeCell ref="H5010:I5010"/>
    <mergeCell ref="H5011:I5011"/>
    <mergeCell ref="F5012:G5013"/>
    <mergeCell ref="H5012:I5013"/>
    <mergeCell ref="J5012:J5013"/>
    <mergeCell ref="K5012:K5013"/>
    <mergeCell ref="L5012:L5013"/>
    <mergeCell ref="A4984:A4988"/>
    <mergeCell ref="F4984:G4984"/>
    <mergeCell ref="H4984:L4984"/>
    <mergeCell ref="B4985:B4986"/>
    <mergeCell ref="C4985:C4986"/>
    <mergeCell ref="D4985:D4986"/>
    <mergeCell ref="E4985:E4986"/>
    <mergeCell ref="F4985:G4986"/>
    <mergeCell ref="H4985:I4985"/>
    <mergeCell ref="H4986:I4986"/>
    <mergeCell ref="F4987:G4988"/>
    <mergeCell ref="H4987:I4988"/>
    <mergeCell ref="J4987:J4988"/>
    <mergeCell ref="K4987:K4988"/>
    <mergeCell ref="L4987:L4988"/>
    <mergeCell ref="A4989:A4993"/>
    <mergeCell ref="F4989:G4989"/>
    <mergeCell ref="H4989:L4989"/>
    <mergeCell ref="B4990:B4991"/>
    <mergeCell ref="C4990:C4991"/>
    <mergeCell ref="D4990:D4991"/>
    <mergeCell ref="E4990:E4991"/>
    <mergeCell ref="F4990:G4991"/>
    <mergeCell ref="H4990:I4990"/>
    <mergeCell ref="H4991:I4991"/>
    <mergeCell ref="F4992:G4993"/>
    <mergeCell ref="H4992:I4993"/>
    <mergeCell ref="J4992:J4993"/>
    <mergeCell ref="K4992:K4993"/>
    <mergeCell ref="L4992:L4993"/>
    <mergeCell ref="A4994:A4998"/>
    <mergeCell ref="F4994:G4994"/>
    <mergeCell ref="H4994:L4994"/>
    <mergeCell ref="B4995:B4996"/>
    <mergeCell ref="C4995:C4996"/>
    <mergeCell ref="D4995:D4996"/>
    <mergeCell ref="E4995:E4996"/>
    <mergeCell ref="F4995:G4996"/>
    <mergeCell ref="H4995:I4995"/>
    <mergeCell ref="H4996:I4996"/>
    <mergeCell ref="F4997:G4998"/>
    <mergeCell ref="H4997:I4998"/>
    <mergeCell ref="J4997:J4998"/>
    <mergeCell ref="K4997:K4998"/>
    <mergeCell ref="L4997:L4998"/>
    <mergeCell ref="A4973:A4977"/>
    <mergeCell ref="F4973:G4973"/>
    <mergeCell ref="H4973:L4973"/>
    <mergeCell ref="B4974:B4975"/>
    <mergeCell ref="C4974:C4975"/>
    <mergeCell ref="D4974:D4975"/>
    <mergeCell ref="E4974:E4975"/>
    <mergeCell ref="F4974:G4975"/>
    <mergeCell ref="H4974:I4974"/>
    <mergeCell ref="H4975:I4975"/>
    <mergeCell ref="F4976:G4977"/>
    <mergeCell ref="H4976:I4977"/>
    <mergeCell ref="J4976:J4977"/>
    <mergeCell ref="K4976:K4977"/>
    <mergeCell ref="L4976:L4977"/>
    <mergeCell ref="A4978:A4983"/>
    <mergeCell ref="F4978:G4978"/>
    <mergeCell ref="H4978:L4978"/>
    <mergeCell ref="B4979:B4981"/>
    <mergeCell ref="C4979:C4981"/>
    <mergeCell ref="D4979:D4981"/>
    <mergeCell ref="E4979:E4981"/>
    <mergeCell ref="F4979:G4981"/>
    <mergeCell ref="H4979:I4979"/>
    <mergeCell ref="H4980:I4981"/>
    <mergeCell ref="J4980:J4981"/>
    <mergeCell ref="K4980:K4981"/>
    <mergeCell ref="L4980:L4981"/>
    <mergeCell ref="F4982:G4983"/>
    <mergeCell ref="H4982:I4983"/>
    <mergeCell ref="J4982:J4983"/>
    <mergeCell ref="K4982:K4983"/>
    <mergeCell ref="L4982:L4983"/>
    <mergeCell ref="A4961:A4966"/>
    <mergeCell ref="F4961:G4961"/>
    <mergeCell ref="H4961:L4961"/>
    <mergeCell ref="B4962:B4964"/>
    <mergeCell ref="C4962:C4964"/>
    <mergeCell ref="D4962:D4964"/>
    <mergeCell ref="E4962:E4964"/>
    <mergeCell ref="F4962:G4964"/>
    <mergeCell ref="H4962:I4962"/>
    <mergeCell ref="H4963:I4964"/>
    <mergeCell ref="J4963:J4964"/>
    <mergeCell ref="K4963:K4964"/>
    <mergeCell ref="L4963:L4964"/>
    <mergeCell ref="F4965:G4966"/>
    <mergeCell ref="H4965:I4966"/>
    <mergeCell ref="J4965:J4966"/>
    <mergeCell ref="K4965:K4966"/>
    <mergeCell ref="L4965:L4966"/>
    <mergeCell ref="A4967:A4972"/>
    <mergeCell ref="F4967:G4967"/>
    <mergeCell ref="H4967:L4967"/>
    <mergeCell ref="B4968:B4970"/>
    <mergeCell ref="C4968:C4970"/>
    <mergeCell ref="D4968:D4970"/>
    <mergeCell ref="E4968:E4970"/>
    <mergeCell ref="F4968:G4970"/>
    <mergeCell ref="H4968:I4968"/>
    <mergeCell ref="H4969:I4970"/>
    <mergeCell ref="J4969:J4970"/>
    <mergeCell ref="K4969:K4970"/>
    <mergeCell ref="L4969:L4970"/>
    <mergeCell ref="F4971:G4972"/>
    <mergeCell ref="H4971:I4972"/>
    <mergeCell ref="J4971:J4972"/>
    <mergeCell ref="K4971:K4972"/>
    <mergeCell ref="L4971:L4972"/>
    <mergeCell ref="A4945:A4949"/>
    <mergeCell ref="F4945:G4945"/>
    <mergeCell ref="H4945:L4945"/>
    <mergeCell ref="B4946:B4947"/>
    <mergeCell ref="C4946:C4947"/>
    <mergeCell ref="D4946:D4947"/>
    <mergeCell ref="E4946:E4947"/>
    <mergeCell ref="F4946:G4947"/>
    <mergeCell ref="H4946:I4946"/>
    <mergeCell ref="H4947:I4947"/>
    <mergeCell ref="F4948:G4949"/>
    <mergeCell ref="H4948:I4949"/>
    <mergeCell ref="J4948:J4949"/>
    <mergeCell ref="K4948:K4949"/>
    <mergeCell ref="L4948:L4949"/>
    <mergeCell ref="A4950:A4954"/>
    <mergeCell ref="F4950:G4950"/>
    <mergeCell ref="H4950:L4950"/>
    <mergeCell ref="B4951:B4952"/>
    <mergeCell ref="C4951:C4952"/>
    <mergeCell ref="D4951:D4952"/>
    <mergeCell ref="E4951:E4952"/>
    <mergeCell ref="F4951:G4952"/>
    <mergeCell ref="H4951:I4951"/>
    <mergeCell ref="H4952:I4952"/>
    <mergeCell ref="F4953:G4954"/>
    <mergeCell ref="H4953:I4954"/>
    <mergeCell ref="J4953:J4954"/>
    <mergeCell ref="K4953:K4954"/>
    <mergeCell ref="L4953:L4954"/>
    <mergeCell ref="A4955:A4960"/>
    <mergeCell ref="F4955:G4955"/>
    <mergeCell ref="H4955:L4955"/>
    <mergeCell ref="B4956:B4958"/>
    <mergeCell ref="C4956:C4958"/>
    <mergeCell ref="D4956:D4958"/>
    <mergeCell ref="E4956:E4958"/>
    <mergeCell ref="F4956:G4958"/>
    <mergeCell ref="H4956:I4956"/>
    <mergeCell ref="H4957:I4958"/>
    <mergeCell ref="J4957:J4958"/>
    <mergeCell ref="K4957:K4958"/>
    <mergeCell ref="L4957:L4958"/>
    <mergeCell ref="F4959:G4960"/>
    <mergeCell ref="H4959:I4960"/>
    <mergeCell ref="J4959:J4960"/>
    <mergeCell ref="K4959:K4960"/>
    <mergeCell ref="L4959:L4960"/>
    <mergeCell ref="A4930:A4934"/>
    <mergeCell ref="F4930:G4930"/>
    <mergeCell ref="H4930:L4930"/>
    <mergeCell ref="B4931:B4932"/>
    <mergeCell ref="C4931:C4932"/>
    <mergeCell ref="D4931:D4932"/>
    <mergeCell ref="E4931:E4932"/>
    <mergeCell ref="F4931:G4932"/>
    <mergeCell ref="H4931:I4931"/>
    <mergeCell ref="H4932:I4932"/>
    <mergeCell ref="F4933:G4934"/>
    <mergeCell ref="H4933:I4934"/>
    <mergeCell ref="J4933:J4934"/>
    <mergeCell ref="K4933:K4934"/>
    <mergeCell ref="L4933:L4934"/>
    <mergeCell ref="A4935:A4939"/>
    <mergeCell ref="F4935:G4935"/>
    <mergeCell ref="H4935:L4935"/>
    <mergeCell ref="B4936:B4937"/>
    <mergeCell ref="C4936:C4937"/>
    <mergeCell ref="D4936:D4937"/>
    <mergeCell ref="E4936:E4937"/>
    <mergeCell ref="F4936:G4937"/>
    <mergeCell ref="H4936:I4936"/>
    <mergeCell ref="H4937:I4937"/>
    <mergeCell ref="F4938:G4939"/>
    <mergeCell ref="H4938:I4939"/>
    <mergeCell ref="J4938:J4939"/>
    <mergeCell ref="K4938:K4939"/>
    <mergeCell ref="L4938:L4939"/>
    <mergeCell ref="A4940:A4944"/>
    <mergeCell ref="F4940:G4940"/>
    <mergeCell ref="H4940:L4940"/>
    <mergeCell ref="B4941:B4942"/>
    <mergeCell ref="C4941:C4942"/>
    <mergeCell ref="D4941:D4942"/>
    <mergeCell ref="E4941:E4942"/>
    <mergeCell ref="F4941:G4942"/>
    <mergeCell ref="H4941:I4941"/>
    <mergeCell ref="H4942:I4942"/>
    <mergeCell ref="F4943:G4944"/>
    <mergeCell ref="H4943:I4944"/>
    <mergeCell ref="J4943:J4944"/>
    <mergeCell ref="K4943:K4944"/>
    <mergeCell ref="L4943:L4944"/>
    <mergeCell ref="A4919:A4924"/>
    <mergeCell ref="F4919:G4919"/>
    <mergeCell ref="H4919:L4919"/>
    <mergeCell ref="B4920:B4922"/>
    <mergeCell ref="C4920:C4922"/>
    <mergeCell ref="D4920:D4922"/>
    <mergeCell ref="E4920:E4922"/>
    <mergeCell ref="F4920:G4922"/>
    <mergeCell ref="H4920:I4920"/>
    <mergeCell ref="H4921:I4922"/>
    <mergeCell ref="J4921:J4922"/>
    <mergeCell ref="K4921:K4922"/>
    <mergeCell ref="L4921:L4922"/>
    <mergeCell ref="F4923:G4924"/>
    <mergeCell ref="H4923:I4924"/>
    <mergeCell ref="J4923:J4924"/>
    <mergeCell ref="K4923:K4924"/>
    <mergeCell ref="L4923:L4924"/>
    <mergeCell ref="A4925:A4929"/>
    <mergeCell ref="F4925:G4925"/>
    <mergeCell ref="H4925:L4925"/>
    <mergeCell ref="B4926:B4927"/>
    <mergeCell ref="C4926:C4927"/>
    <mergeCell ref="D4926:D4927"/>
    <mergeCell ref="E4926:E4927"/>
    <mergeCell ref="F4926:G4927"/>
    <mergeCell ref="H4926:I4926"/>
    <mergeCell ref="H4927:I4927"/>
    <mergeCell ref="F4928:G4929"/>
    <mergeCell ref="H4928:I4929"/>
    <mergeCell ref="J4928:J4929"/>
    <mergeCell ref="K4928:K4929"/>
    <mergeCell ref="L4928:L4929"/>
    <mergeCell ref="A4904:A4908"/>
    <mergeCell ref="F4904:G4904"/>
    <mergeCell ref="H4904:L4904"/>
    <mergeCell ref="B4905:B4906"/>
    <mergeCell ref="C4905:C4906"/>
    <mergeCell ref="D4905:D4906"/>
    <mergeCell ref="E4905:E4906"/>
    <mergeCell ref="F4905:G4906"/>
    <mergeCell ref="H4905:I4905"/>
    <mergeCell ref="H4906:I4906"/>
    <mergeCell ref="F4907:G4908"/>
    <mergeCell ref="H4907:I4908"/>
    <mergeCell ref="J4907:J4908"/>
    <mergeCell ref="K4907:K4908"/>
    <mergeCell ref="L4907:L4908"/>
    <mergeCell ref="A4909:A4913"/>
    <mergeCell ref="F4909:G4909"/>
    <mergeCell ref="H4909:L4909"/>
    <mergeCell ref="B4910:B4911"/>
    <mergeCell ref="C4910:C4911"/>
    <mergeCell ref="D4910:D4911"/>
    <mergeCell ref="E4910:E4911"/>
    <mergeCell ref="F4910:G4911"/>
    <mergeCell ref="H4910:I4910"/>
    <mergeCell ref="H4911:I4911"/>
    <mergeCell ref="F4912:G4913"/>
    <mergeCell ref="H4912:I4913"/>
    <mergeCell ref="J4912:J4913"/>
    <mergeCell ref="K4912:K4913"/>
    <mergeCell ref="L4912:L4913"/>
    <mergeCell ref="A4914:A4918"/>
    <mergeCell ref="F4914:G4914"/>
    <mergeCell ref="H4914:L4914"/>
    <mergeCell ref="B4915:B4916"/>
    <mergeCell ref="C4915:C4916"/>
    <mergeCell ref="D4915:D4916"/>
    <mergeCell ref="E4915:E4916"/>
    <mergeCell ref="F4915:G4916"/>
    <mergeCell ref="H4915:I4915"/>
    <mergeCell ref="H4916:I4916"/>
    <mergeCell ref="F4917:G4918"/>
    <mergeCell ref="H4917:I4918"/>
    <mergeCell ref="J4917:J4918"/>
    <mergeCell ref="K4917:K4918"/>
    <mergeCell ref="L4917:L4918"/>
    <mergeCell ref="A4889:A4893"/>
    <mergeCell ref="F4889:G4889"/>
    <mergeCell ref="H4889:L4889"/>
    <mergeCell ref="B4890:B4891"/>
    <mergeCell ref="C4890:C4891"/>
    <mergeCell ref="D4890:D4891"/>
    <mergeCell ref="E4890:E4891"/>
    <mergeCell ref="F4890:G4891"/>
    <mergeCell ref="H4890:I4890"/>
    <mergeCell ref="H4891:I4891"/>
    <mergeCell ref="F4892:G4893"/>
    <mergeCell ref="H4892:I4893"/>
    <mergeCell ref="J4892:J4893"/>
    <mergeCell ref="K4892:K4893"/>
    <mergeCell ref="L4892:L4893"/>
    <mergeCell ref="A4894:A4898"/>
    <mergeCell ref="F4894:G4894"/>
    <mergeCell ref="H4894:L4894"/>
    <mergeCell ref="B4895:B4896"/>
    <mergeCell ref="C4895:C4896"/>
    <mergeCell ref="D4895:D4896"/>
    <mergeCell ref="E4895:E4896"/>
    <mergeCell ref="F4895:G4896"/>
    <mergeCell ref="H4895:I4895"/>
    <mergeCell ref="H4896:I4896"/>
    <mergeCell ref="F4897:G4898"/>
    <mergeCell ref="H4897:I4898"/>
    <mergeCell ref="J4897:J4898"/>
    <mergeCell ref="K4897:K4898"/>
    <mergeCell ref="L4897:L4898"/>
    <mergeCell ref="A4899:A4903"/>
    <mergeCell ref="F4899:G4899"/>
    <mergeCell ref="H4899:L4899"/>
    <mergeCell ref="B4900:B4901"/>
    <mergeCell ref="C4900:C4901"/>
    <mergeCell ref="D4900:D4901"/>
    <mergeCell ref="E4900:E4901"/>
    <mergeCell ref="F4900:G4901"/>
    <mergeCell ref="H4900:I4900"/>
    <mergeCell ref="H4901:I4901"/>
    <mergeCell ref="F4902:G4903"/>
    <mergeCell ref="H4902:I4903"/>
    <mergeCell ref="J4902:J4903"/>
    <mergeCell ref="K4902:K4903"/>
    <mergeCell ref="L4902:L4903"/>
    <mergeCell ref="A4874:A4878"/>
    <mergeCell ref="F4874:G4874"/>
    <mergeCell ref="H4874:L4874"/>
    <mergeCell ref="B4875:B4876"/>
    <mergeCell ref="C4875:C4876"/>
    <mergeCell ref="D4875:D4876"/>
    <mergeCell ref="E4875:E4876"/>
    <mergeCell ref="F4875:G4876"/>
    <mergeCell ref="H4875:I4875"/>
    <mergeCell ref="H4876:I4876"/>
    <mergeCell ref="F4877:G4878"/>
    <mergeCell ref="H4877:I4878"/>
    <mergeCell ref="J4877:J4878"/>
    <mergeCell ref="K4877:K4878"/>
    <mergeCell ref="L4877:L4878"/>
    <mergeCell ref="A4879:A4883"/>
    <mergeCell ref="F4879:G4879"/>
    <mergeCell ref="H4879:L4879"/>
    <mergeCell ref="B4880:B4881"/>
    <mergeCell ref="C4880:C4881"/>
    <mergeCell ref="D4880:D4881"/>
    <mergeCell ref="E4880:E4881"/>
    <mergeCell ref="F4880:G4881"/>
    <mergeCell ref="H4880:I4880"/>
    <mergeCell ref="H4881:I4881"/>
    <mergeCell ref="F4882:G4883"/>
    <mergeCell ref="H4882:I4883"/>
    <mergeCell ref="J4882:J4883"/>
    <mergeCell ref="K4882:K4883"/>
    <mergeCell ref="L4882:L4883"/>
    <mergeCell ref="A4884:A4888"/>
    <mergeCell ref="F4884:G4884"/>
    <mergeCell ref="H4884:L4884"/>
    <mergeCell ref="B4885:B4886"/>
    <mergeCell ref="C4885:C4886"/>
    <mergeCell ref="D4885:D4886"/>
    <mergeCell ref="E4885:E4886"/>
    <mergeCell ref="F4885:G4886"/>
    <mergeCell ref="H4885:I4885"/>
    <mergeCell ref="H4886:I4886"/>
    <mergeCell ref="F4887:G4888"/>
    <mergeCell ref="H4887:I4888"/>
    <mergeCell ref="J4887:J4888"/>
    <mergeCell ref="K4887:K4888"/>
    <mergeCell ref="L4887:L4888"/>
    <mergeCell ref="A4859:A4863"/>
    <mergeCell ref="F4859:G4859"/>
    <mergeCell ref="H4859:L4859"/>
    <mergeCell ref="B4860:B4861"/>
    <mergeCell ref="C4860:C4861"/>
    <mergeCell ref="D4860:D4861"/>
    <mergeCell ref="E4860:E4861"/>
    <mergeCell ref="F4860:G4861"/>
    <mergeCell ref="H4860:I4860"/>
    <mergeCell ref="H4861:I4861"/>
    <mergeCell ref="F4862:G4863"/>
    <mergeCell ref="H4862:I4863"/>
    <mergeCell ref="J4862:J4863"/>
    <mergeCell ref="K4862:K4863"/>
    <mergeCell ref="L4862:L4863"/>
    <mergeCell ref="A4864:A4868"/>
    <mergeCell ref="F4864:G4864"/>
    <mergeCell ref="H4864:L4864"/>
    <mergeCell ref="B4865:B4866"/>
    <mergeCell ref="C4865:C4866"/>
    <mergeCell ref="D4865:D4866"/>
    <mergeCell ref="E4865:E4866"/>
    <mergeCell ref="F4865:G4866"/>
    <mergeCell ref="H4865:I4865"/>
    <mergeCell ref="H4866:I4866"/>
    <mergeCell ref="F4867:G4868"/>
    <mergeCell ref="H4867:I4868"/>
    <mergeCell ref="J4867:J4868"/>
    <mergeCell ref="K4867:K4868"/>
    <mergeCell ref="L4867:L4868"/>
    <mergeCell ref="A4869:A4873"/>
    <mergeCell ref="F4869:G4869"/>
    <mergeCell ref="H4869:L4869"/>
    <mergeCell ref="B4870:B4871"/>
    <mergeCell ref="C4870:C4871"/>
    <mergeCell ref="D4870:D4871"/>
    <mergeCell ref="E4870:E4871"/>
    <mergeCell ref="F4870:G4871"/>
    <mergeCell ref="H4870:I4870"/>
    <mergeCell ref="H4871:I4871"/>
    <mergeCell ref="F4872:G4873"/>
    <mergeCell ref="H4872:I4873"/>
    <mergeCell ref="J4872:J4873"/>
    <mergeCell ref="K4872:K4873"/>
    <mergeCell ref="L4872:L4873"/>
    <mergeCell ref="A4844:A4848"/>
    <mergeCell ref="F4844:G4844"/>
    <mergeCell ref="H4844:L4844"/>
    <mergeCell ref="B4845:B4846"/>
    <mergeCell ref="C4845:C4846"/>
    <mergeCell ref="D4845:D4846"/>
    <mergeCell ref="E4845:E4846"/>
    <mergeCell ref="F4845:G4846"/>
    <mergeCell ref="H4845:I4845"/>
    <mergeCell ref="H4846:I4846"/>
    <mergeCell ref="F4847:G4848"/>
    <mergeCell ref="H4847:I4848"/>
    <mergeCell ref="J4847:J4848"/>
    <mergeCell ref="K4847:K4848"/>
    <mergeCell ref="L4847:L4848"/>
    <mergeCell ref="A4849:A4853"/>
    <mergeCell ref="F4849:G4849"/>
    <mergeCell ref="H4849:L4849"/>
    <mergeCell ref="B4850:B4851"/>
    <mergeCell ref="C4850:C4851"/>
    <mergeCell ref="D4850:D4851"/>
    <mergeCell ref="E4850:E4851"/>
    <mergeCell ref="F4850:G4851"/>
    <mergeCell ref="H4850:I4850"/>
    <mergeCell ref="H4851:I4851"/>
    <mergeCell ref="F4852:G4853"/>
    <mergeCell ref="H4852:I4853"/>
    <mergeCell ref="J4852:J4853"/>
    <mergeCell ref="K4852:K4853"/>
    <mergeCell ref="L4852:L4853"/>
    <mergeCell ref="A4854:A4858"/>
    <mergeCell ref="F4854:G4854"/>
    <mergeCell ref="H4854:L4854"/>
    <mergeCell ref="B4855:B4856"/>
    <mergeCell ref="C4855:C4856"/>
    <mergeCell ref="D4855:D4856"/>
    <mergeCell ref="E4855:E4856"/>
    <mergeCell ref="F4855:G4856"/>
    <mergeCell ref="H4855:I4855"/>
    <mergeCell ref="H4856:I4856"/>
    <mergeCell ref="F4857:G4858"/>
    <mergeCell ref="H4857:I4858"/>
    <mergeCell ref="J4857:J4858"/>
    <mergeCell ref="K4857:K4858"/>
    <mergeCell ref="L4857:L4858"/>
    <mergeCell ref="A4829:A4833"/>
    <mergeCell ref="F4829:G4829"/>
    <mergeCell ref="H4829:L4829"/>
    <mergeCell ref="B4830:B4831"/>
    <mergeCell ref="C4830:C4831"/>
    <mergeCell ref="D4830:D4831"/>
    <mergeCell ref="E4830:E4831"/>
    <mergeCell ref="F4830:G4831"/>
    <mergeCell ref="H4830:I4830"/>
    <mergeCell ref="H4831:I4831"/>
    <mergeCell ref="F4832:G4833"/>
    <mergeCell ref="H4832:I4833"/>
    <mergeCell ref="J4832:J4833"/>
    <mergeCell ref="K4832:K4833"/>
    <mergeCell ref="L4832:L4833"/>
    <mergeCell ref="A4834:A4838"/>
    <mergeCell ref="F4834:G4834"/>
    <mergeCell ref="H4834:L4834"/>
    <mergeCell ref="B4835:B4836"/>
    <mergeCell ref="C4835:C4836"/>
    <mergeCell ref="D4835:D4836"/>
    <mergeCell ref="E4835:E4836"/>
    <mergeCell ref="F4835:G4836"/>
    <mergeCell ref="H4835:I4835"/>
    <mergeCell ref="H4836:I4836"/>
    <mergeCell ref="F4837:G4838"/>
    <mergeCell ref="H4837:I4838"/>
    <mergeCell ref="J4837:J4838"/>
    <mergeCell ref="K4837:K4838"/>
    <mergeCell ref="L4837:L4838"/>
    <mergeCell ref="A4839:A4843"/>
    <mergeCell ref="F4839:G4839"/>
    <mergeCell ref="H4839:L4839"/>
    <mergeCell ref="B4840:B4841"/>
    <mergeCell ref="C4840:C4841"/>
    <mergeCell ref="D4840:D4841"/>
    <mergeCell ref="E4840:E4841"/>
    <mergeCell ref="F4840:G4841"/>
    <mergeCell ref="H4840:I4840"/>
    <mergeCell ref="H4841:I4841"/>
    <mergeCell ref="F4842:G4843"/>
    <mergeCell ref="H4842:I4843"/>
    <mergeCell ref="J4842:J4843"/>
    <mergeCell ref="K4842:K4843"/>
    <mergeCell ref="L4842:L4843"/>
    <mergeCell ref="A4814:A4818"/>
    <mergeCell ref="F4814:G4814"/>
    <mergeCell ref="H4814:L4814"/>
    <mergeCell ref="B4815:B4816"/>
    <mergeCell ref="C4815:C4816"/>
    <mergeCell ref="D4815:D4816"/>
    <mergeCell ref="E4815:E4816"/>
    <mergeCell ref="F4815:G4816"/>
    <mergeCell ref="H4815:I4815"/>
    <mergeCell ref="H4816:I4816"/>
    <mergeCell ref="F4817:G4818"/>
    <mergeCell ref="H4817:I4818"/>
    <mergeCell ref="J4817:J4818"/>
    <mergeCell ref="K4817:K4818"/>
    <mergeCell ref="L4817:L4818"/>
    <mergeCell ref="A4819:A4823"/>
    <mergeCell ref="F4819:G4819"/>
    <mergeCell ref="H4819:L4819"/>
    <mergeCell ref="B4820:B4821"/>
    <mergeCell ref="C4820:C4821"/>
    <mergeCell ref="D4820:D4821"/>
    <mergeCell ref="E4820:E4821"/>
    <mergeCell ref="F4820:G4821"/>
    <mergeCell ref="H4820:I4820"/>
    <mergeCell ref="H4821:I4821"/>
    <mergeCell ref="F4822:G4823"/>
    <mergeCell ref="H4822:I4823"/>
    <mergeCell ref="J4822:J4823"/>
    <mergeCell ref="K4822:K4823"/>
    <mergeCell ref="L4822:L4823"/>
    <mergeCell ref="A4824:A4828"/>
    <mergeCell ref="F4824:G4824"/>
    <mergeCell ref="H4824:L4824"/>
    <mergeCell ref="B4825:B4826"/>
    <mergeCell ref="C4825:C4826"/>
    <mergeCell ref="D4825:D4826"/>
    <mergeCell ref="E4825:E4826"/>
    <mergeCell ref="F4825:G4826"/>
    <mergeCell ref="H4825:I4825"/>
    <mergeCell ref="H4826:I4826"/>
    <mergeCell ref="F4827:G4828"/>
    <mergeCell ref="H4827:I4828"/>
    <mergeCell ref="J4827:J4828"/>
    <mergeCell ref="K4827:K4828"/>
    <mergeCell ref="L4827:L4828"/>
    <mergeCell ref="A4799:A4803"/>
    <mergeCell ref="F4799:G4799"/>
    <mergeCell ref="H4799:L4799"/>
    <mergeCell ref="B4800:B4801"/>
    <mergeCell ref="C4800:C4801"/>
    <mergeCell ref="D4800:D4801"/>
    <mergeCell ref="E4800:E4801"/>
    <mergeCell ref="F4800:G4801"/>
    <mergeCell ref="H4800:I4800"/>
    <mergeCell ref="H4801:I4801"/>
    <mergeCell ref="F4802:G4803"/>
    <mergeCell ref="H4802:I4803"/>
    <mergeCell ref="J4802:J4803"/>
    <mergeCell ref="K4802:K4803"/>
    <mergeCell ref="L4802:L4803"/>
    <mergeCell ref="A4804:A4808"/>
    <mergeCell ref="F4804:G4804"/>
    <mergeCell ref="H4804:L4804"/>
    <mergeCell ref="B4805:B4806"/>
    <mergeCell ref="C4805:C4806"/>
    <mergeCell ref="D4805:D4806"/>
    <mergeCell ref="E4805:E4806"/>
    <mergeCell ref="F4805:G4806"/>
    <mergeCell ref="H4805:I4805"/>
    <mergeCell ref="H4806:I4806"/>
    <mergeCell ref="F4807:G4808"/>
    <mergeCell ref="H4807:I4808"/>
    <mergeCell ref="J4807:J4808"/>
    <mergeCell ref="K4807:K4808"/>
    <mergeCell ref="L4807:L4808"/>
    <mergeCell ref="A4809:A4813"/>
    <mergeCell ref="F4809:G4809"/>
    <mergeCell ref="H4809:L4809"/>
    <mergeCell ref="B4810:B4811"/>
    <mergeCell ref="C4810:C4811"/>
    <mergeCell ref="D4810:D4811"/>
    <mergeCell ref="E4810:E4811"/>
    <mergeCell ref="F4810:G4811"/>
    <mergeCell ref="H4810:I4810"/>
    <mergeCell ref="H4811:I4811"/>
    <mergeCell ref="F4812:G4813"/>
    <mergeCell ref="H4812:I4813"/>
    <mergeCell ref="J4812:J4813"/>
    <mergeCell ref="K4812:K4813"/>
    <mergeCell ref="L4812:L4813"/>
    <mergeCell ref="A4784:A4788"/>
    <mergeCell ref="F4784:G4784"/>
    <mergeCell ref="H4784:L4784"/>
    <mergeCell ref="B4785:B4786"/>
    <mergeCell ref="C4785:C4786"/>
    <mergeCell ref="D4785:D4786"/>
    <mergeCell ref="E4785:E4786"/>
    <mergeCell ref="F4785:G4786"/>
    <mergeCell ref="H4785:I4785"/>
    <mergeCell ref="H4786:I4786"/>
    <mergeCell ref="F4787:G4788"/>
    <mergeCell ref="H4787:I4788"/>
    <mergeCell ref="J4787:J4788"/>
    <mergeCell ref="K4787:K4788"/>
    <mergeCell ref="L4787:L4788"/>
    <mergeCell ref="A4789:A4793"/>
    <mergeCell ref="F4789:G4789"/>
    <mergeCell ref="H4789:L4789"/>
    <mergeCell ref="B4790:B4791"/>
    <mergeCell ref="C4790:C4791"/>
    <mergeCell ref="D4790:D4791"/>
    <mergeCell ref="E4790:E4791"/>
    <mergeCell ref="F4790:G4791"/>
    <mergeCell ref="H4790:I4790"/>
    <mergeCell ref="H4791:I4791"/>
    <mergeCell ref="F4792:G4793"/>
    <mergeCell ref="H4792:I4793"/>
    <mergeCell ref="J4792:J4793"/>
    <mergeCell ref="K4792:K4793"/>
    <mergeCell ref="L4792:L4793"/>
    <mergeCell ref="A4794:A4798"/>
    <mergeCell ref="F4794:G4794"/>
    <mergeCell ref="H4794:L4794"/>
    <mergeCell ref="B4795:B4796"/>
    <mergeCell ref="C4795:C4796"/>
    <mergeCell ref="D4795:D4796"/>
    <mergeCell ref="E4795:E4796"/>
    <mergeCell ref="F4795:G4796"/>
    <mergeCell ref="H4795:I4795"/>
    <mergeCell ref="H4796:I4796"/>
    <mergeCell ref="F4797:G4798"/>
    <mergeCell ref="H4797:I4798"/>
    <mergeCell ref="J4797:J4798"/>
    <mergeCell ref="K4797:K4798"/>
    <mergeCell ref="L4797:L4798"/>
    <mergeCell ref="A4773:A4777"/>
    <mergeCell ref="F4773:G4773"/>
    <mergeCell ref="H4773:L4773"/>
    <mergeCell ref="B4774:B4775"/>
    <mergeCell ref="C4774:C4775"/>
    <mergeCell ref="D4774:D4775"/>
    <mergeCell ref="E4774:E4775"/>
    <mergeCell ref="F4774:G4775"/>
    <mergeCell ref="H4774:I4774"/>
    <mergeCell ref="H4775:I4775"/>
    <mergeCell ref="F4776:G4777"/>
    <mergeCell ref="H4776:I4777"/>
    <mergeCell ref="J4776:J4777"/>
    <mergeCell ref="K4776:K4777"/>
    <mergeCell ref="L4776:L4777"/>
    <mergeCell ref="A4778:A4783"/>
    <mergeCell ref="F4778:G4778"/>
    <mergeCell ref="H4778:L4778"/>
    <mergeCell ref="B4779:B4781"/>
    <mergeCell ref="C4779:C4781"/>
    <mergeCell ref="D4779:D4781"/>
    <mergeCell ref="E4779:E4781"/>
    <mergeCell ref="F4779:G4781"/>
    <mergeCell ref="H4779:I4779"/>
    <mergeCell ref="H4780:I4781"/>
    <mergeCell ref="J4780:J4781"/>
    <mergeCell ref="K4780:K4781"/>
    <mergeCell ref="L4780:L4781"/>
    <mergeCell ref="F4782:G4783"/>
    <mergeCell ref="H4782:I4783"/>
    <mergeCell ref="J4782:J4783"/>
    <mergeCell ref="K4782:K4783"/>
    <mergeCell ref="L4782:L4783"/>
    <mergeCell ref="A4758:A4762"/>
    <mergeCell ref="F4758:G4758"/>
    <mergeCell ref="H4758:L4758"/>
    <mergeCell ref="B4759:B4760"/>
    <mergeCell ref="C4759:C4760"/>
    <mergeCell ref="D4759:D4760"/>
    <mergeCell ref="E4759:E4760"/>
    <mergeCell ref="F4759:G4760"/>
    <mergeCell ref="H4759:I4759"/>
    <mergeCell ref="H4760:I4760"/>
    <mergeCell ref="F4761:G4762"/>
    <mergeCell ref="H4761:I4762"/>
    <mergeCell ref="J4761:J4762"/>
    <mergeCell ref="K4761:K4762"/>
    <mergeCell ref="L4761:L4762"/>
    <mergeCell ref="A4763:A4767"/>
    <mergeCell ref="F4763:G4763"/>
    <mergeCell ref="H4763:L4763"/>
    <mergeCell ref="B4764:B4765"/>
    <mergeCell ref="C4764:C4765"/>
    <mergeCell ref="D4764:D4765"/>
    <mergeCell ref="E4764:E4765"/>
    <mergeCell ref="F4764:G4765"/>
    <mergeCell ref="H4764:I4764"/>
    <mergeCell ref="H4765:I4765"/>
    <mergeCell ref="F4766:G4767"/>
    <mergeCell ref="H4766:I4767"/>
    <mergeCell ref="J4766:J4767"/>
    <mergeCell ref="K4766:K4767"/>
    <mergeCell ref="L4766:L4767"/>
    <mergeCell ref="A4768:A4772"/>
    <mergeCell ref="F4768:G4768"/>
    <mergeCell ref="H4768:L4768"/>
    <mergeCell ref="B4769:B4770"/>
    <mergeCell ref="C4769:C4770"/>
    <mergeCell ref="D4769:D4770"/>
    <mergeCell ref="E4769:E4770"/>
    <mergeCell ref="F4769:G4770"/>
    <mergeCell ref="H4769:I4769"/>
    <mergeCell ref="H4770:I4770"/>
    <mergeCell ref="F4771:G4772"/>
    <mergeCell ref="H4771:I4772"/>
    <mergeCell ref="J4771:J4772"/>
    <mergeCell ref="K4771:K4772"/>
    <mergeCell ref="L4771:L4772"/>
    <mergeCell ref="A4744:A4750"/>
    <mergeCell ref="F4744:G4744"/>
    <mergeCell ref="H4744:L4744"/>
    <mergeCell ref="B4745:B4748"/>
    <mergeCell ref="C4745:C4748"/>
    <mergeCell ref="D4745:D4748"/>
    <mergeCell ref="E4745:E4748"/>
    <mergeCell ref="F4745:G4748"/>
    <mergeCell ref="H4745:I4745"/>
    <mergeCell ref="H4746:I4748"/>
    <mergeCell ref="J4746:J4748"/>
    <mergeCell ref="K4746:K4748"/>
    <mergeCell ref="L4746:L4748"/>
    <mergeCell ref="F4749:G4750"/>
    <mergeCell ref="H4749:I4750"/>
    <mergeCell ref="J4749:J4750"/>
    <mergeCell ref="K4749:K4750"/>
    <mergeCell ref="L4749:L4750"/>
    <mergeCell ref="A4751:A4757"/>
    <mergeCell ref="F4751:G4751"/>
    <mergeCell ref="H4751:L4751"/>
    <mergeCell ref="B4752:B4755"/>
    <mergeCell ref="C4752:C4755"/>
    <mergeCell ref="D4752:D4755"/>
    <mergeCell ref="E4752:E4755"/>
    <mergeCell ref="F4752:G4755"/>
    <mergeCell ref="H4752:I4752"/>
    <mergeCell ref="H4753:I4755"/>
    <mergeCell ref="J4753:J4755"/>
    <mergeCell ref="K4753:K4755"/>
    <mergeCell ref="L4753:L4755"/>
    <mergeCell ref="F4756:G4757"/>
    <mergeCell ref="H4756:I4757"/>
    <mergeCell ref="J4756:J4757"/>
    <mergeCell ref="K4756:K4757"/>
    <mergeCell ref="L4756:L4757"/>
    <mergeCell ref="A4732:A4736"/>
    <mergeCell ref="F4732:G4732"/>
    <mergeCell ref="H4732:L4732"/>
    <mergeCell ref="B4733:B4734"/>
    <mergeCell ref="C4733:C4734"/>
    <mergeCell ref="D4733:D4734"/>
    <mergeCell ref="E4733:E4734"/>
    <mergeCell ref="F4733:G4734"/>
    <mergeCell ref="H4733:I4733"/>
    <mergeCell ref="H4734:I4734"/>
    <mergeCell ref="F4735:G4736"/>
    <mergeCell ref="H4735:I4736"/>
    <mergeCell ref="J4735:J4736"/>
    <mergeCell ref="K4735:K4736"/>
    <mergeCell ref="L4735:L4736"/>
    <mergeCell ref="A4737:A4743"/>
    <mergeCell ref="F4737:G4737"/>
    <mergeCell ref="H4737:L4737"/>
    <mergeCell ref="B4738:B4741"/>
    <mergeCell ref="C4738:C4741"/>
    <mergeCell ref="D4738:D4741"/>
    <mergeCell ref="E4738:E4741"/>
    <mergeCell ref="F4738:G4741"/>
    <mergeCell ref="H4738:I4738"/>
    <mergeCell ref="H4739:I4741"/>
    <mergeCell ref="J4739:J4741"/>
    <mergeCell ref="K4739:K4741"/>
    <mergeCell ref="L4739:L4741"/>
    <mergeCell ref="F4742:G4743"/>
    <mergeCell ref="H4742:I4743"/>
    <mergeCell ref="J4742:J4743"/>
    <mergeCell ref="K4742:K4743"/>
    <mergeCell ref="L4742:L4743"/>
    <mergeCell ref="A4716:A4720"/>
    <mergeCell ref="F4716:G4716"/>
    <mergeCell ref="H4716:L4716"/>
    <mergeCell ref="B4717:B4718"/>
    <mergeCell ref="C4717:C4718"/>
    <mergeCell ref="D4717:D4718"/>
    <mergeCell ref="E4717:E4718"/>
    <mergeCell ref="F4717:G4718"/>
    <mergeCell ref="H4717:I4717"/>
    <mergeCell ref="H4718:I4718"/>
    <mergeCell ref="F4719:G4720"/>
    <mergeCell ref="H4719:I4720"/>
    <mergeCell ref="J4719:J4720"/>
    <mergeCell ref="K4719:K4720"/>
    <mergeCell ref="L4719:L4720"/>
    <mergeCell ref="A4721:A4725"/>
    <mergeCell ref="F4721:G4721"/>
    <mergeCell ref="H4721:L4721"/>
    <mergeCell ref="B4722:B4723"/>
    <mergeCell ref="C4722:C4723"/>
    <mergeCell ref="D4722:D4723"/>
    <mergeCell ref="E4722:E4723"/>
    <mergeCell ref="F4722:G4723"/>
    <mergeCell ref="H4722:I4722"/>
    <mergeCell ref="H4723:I4723"/>
    <mergeCell ref="F4724:G4725"/>
    <mergeCell ref="H4724:I4725"/>
    <mergeCell ref="J4724:J4725"/>
    <mergeCell ref="K4724:K4725"/>
    <mergeCell ref="L4724:L4725"/>
    <mergeCell ref="A4726:A4731"/>
    <mergeCell ref="F4726:G4726"/>
    <mergeCell ref="H4726:L4726"/>
    <mergeCell ref="B4727:B4729"/>
    <mergeCell ref="C4727:C4729"/>
    <mergeCell ref="D4727:D4729"/>
    <mergeCell ref="E4727:E4729"/>
    <mergeCell ref="F4727:G4729"/>
    <mergeCell ref="H4727:I4727"/>
    <mergeCell ref="H4728:I4729"/>
    <mergeCell ref="J4728:J4729"/>
    <mergeCell ref="K4728:K4729"/>
    <mergeCell ref="L4728:L4729"/>
    <mergeCell ref="F4730:G4731"/>
    <mergeCell ref="H4730:I4731"/>
    <mergeCell ref="J4730:J4731"/>
    <mergeCell ref="K4730:K4731"/>
    <mergeCell ref="L4730:L4731"/>
    <mergeCell ref="A4701:A4705"/>
    <mergeCell ref="F4701:G4701"/>
    <mergeCell ref="H4701:L4701"/>
    <mergeCell ref="B4702:B4703"/>
    <mergeCell ref="C4702:C4703"/>
    <mergeCell ref="D4702:D4703"/>
    <mergeCell ref="E4702:E4703"/>
    <mergeCell ref="F4702:G4703"/>
    <mergeCell ref="H4702:I4702"/>
    <mergeCell ref="H4703:I4703"/>
    <mergeCell ref="F4704:G4705"/>
    <mergeCell ref="H4704:I4705"/>
    <mergeCell ref="J4704:J4705"/>
    <mergeCell ref="K4704:K4705"/>
    <mergeCell ref="L4704:L4705"/>
    <mergeCell ref="A4706:A4710"/>
    <mergeCell ref="F4706:G4706"/>
    <mergeCell ref="H4706:L4706"/>
    <mergeCell ref="B4707:B4708"/>
    <mergeCell ref="C4707:C4708"/>
    <mergeCell ref="D4707:D4708"/>
    <mergeCell ref="E4707:E4708"/>
    <mergeCell ref="F4707:G4708"/>
    <mergeCell ref="H4707:I4707"/>
    <mergeCell ref="H4708:I4708"/>
    <mergeCell ref="F4709:G4710"/>
    <mergeCell ref="H4709:I4710"/>
    <mergeCell ref="J4709:J4710"/>
    <mergeCell ref="K4709:K4710"/>
    <mergeCell ref="L4709:L4710"/>
    <mergeCell ref="A4711:A4715"/>
    <mergeCell ref="F4711:G4711"/>
    <mergeCell ref="H4711:L4711"/>
    <mergeCell ref="B4712:B4713"/>
    <mergeCell ref="C4712:C4713"/>
    <mergeCell ref="D4712:D4713"/>
    <mergeCell ref="E4712:E4713"/>
    <mergeCell ref="F4712:G4713"/>
    <mergeCell ref="H4712:I4712"/>
    <mergeCell ref="H4713:I4713"/>
    <mergeCell ref="F4714:G4715"/>
    <mergeCell ref="H4714:I4715"/>
    <mergeCell ref="J4714:J4715"/>
    <mergeCell ref="K4714:K4715"/>
    <mergeCell ref="L4714:L4715"/>
    <mergeCell ref="A4686:A4690"/>
    <mergeCell ref="F4686:G4686"/>
    <mergeCell ref="H4686:L4686"/>
    <mergeCell ref="B4687:B4688"/>
    <mergeCell ref="C4687:C4688"/>
    <mergeCell ref="D4687:D4688"/>
    <mergeCell ref="E4687:E4688"/>
    <mergeCell ref="F4687:G4688"/>
    <mergeCell ref="H4687:I4687"/>
    <mergeCell ref="H4688:I4688"/>
    <mergeCell ref="F4689:G4690"/>
    <mergeCell ref="H4689:I4690"/>
    <mergeCell ref="J4689:J4690"/>
    <mergeCell ref="K4689:K4690"/>
    <mergeCell ref="L4689:L4690"/>
    <mergeCell ref="A4691:A4695"/>
    <mergeCell ref="F4691:G4691"/>
    <mergeCell ref="H4691:L4691"/>
    <mergeCell ref="B4692:B4693"/>
    <mergeCell ref="C4692:C4693"/>
    <mergeCell ref="D4692:D4693"/>
    <mergeCell ref="E4692:E4693"/>
    <mergeCell ref="F4692:G4693"/>
    <mergeCell ref="H4692:I4692"/>
    <mergeCell ref="H4693:I4693"/>
    <mergeCell ref="F4694:G4695"/>
    <mergeCell ref="H4694:I4695"/>
    <mergeCell ref="J4694:J4695"/>
    <mergeCell ref="K4694:K4695"/>
    <mergeCell ref="L4694:L4695"/>
    <mergeCell ref="A4696:A4700"/>
    <mergeCell ref="F4696:G4696"/>
    <mergeCell ref="H4696:L4696"/>
    <mergeCell ref="B4697:B4698"/>
    <mergeCell ref="C4697:C4698"/>
    <mergeCell ref="D4697:D4698"/>
    <mergeCell ref="E4697:E4698"/>
    <mergeCell ref="F4697:G4698"/>
    <mergeCell ref="H4697:I4697"/>
    <mergeCell ref="H4698:I4698"/>
    <mergeCell ref="F4699:G4700"/>
    <mergeCell ref="H4699:I4700"/>
    <mergeCell ref="J4699:J4700"/>
    <mergeCell ref="K4699:K4700"/>
    <mergeCell ref="L4699:L4700"/>
    <mergeCell ref="A4671:A4675"/>
    <mergeCell ref="F4671:G4671"/>
    <mergeCell ref="H4671:L4671"/>
    <mergeCell ref="B4672:B4673"/>
    <mergeCell ref="C4672:C4673"/>
    <mergeCell ref="D4672:D4673"/>
    <mergeCell ref="E4672:E4673"/>
    <mergeCell ref="F4672:G4673"/>
    <mergeCell ref="H4672:I4672"/>
    <mergeCell ref="H4673:I4673"/>
    <mergeCell ref="F4674:G4675"/>
    <mergeCell ref="H4674:I4675"/>
    <mergeCell ref="J4674:J4675"/>
    <mergeCell ref="K4674:K4675"/>
    <mergeCell ref="L4674:L4675"/>
    <mergeCell ref="A4676:A4680"/>
    <mergeCell ref="F4676:G4676"/>
    <mergeCell ref="H4676:L4676"/>
    <mergeCell ref="B4677:B4678"/>
    <mergeCell ref="C4677:C4678"/>
    <mergeCell ref="D4677:D4678"/>
    <mergeCell ref="E4677:E4678"/>
    <mergeCell ref="F4677:G4678"/>
    <mergeCell ref="H4677:I4677"/>
    <mergeCell ref="H4678:I4678"/>
    <mergeCell ref="F4679:G4680"/>
    <mergeCell ref="H4679:I4680"/>
    <mergeCell ref="J4679:J4680"/>
    <mergeCell ref="K4679:K4680"/>
    <mergeCell ref="L4679:L4680"/>
    <mergeCell ref="A4681:A4685"/>
    <mergeCell ref="F4681:G4681"/>
    <mergeCell ref="H4681:L4681"/>
    <mergeCell ref="B4682:B4683"/>
    <mergeCell ref="C4682:C4683"/>
    <mergeCell ref="D4682:D4683"/>
    <mergeCell ref="E4682:E4683"/>
    <mergeCell ref="F4682:G4683"/>
    <mergeCell ref="H4682:I4682"/>
    <mergeCell ref="H4683:I4683"/>
    <mergeCell ref="F4684:G4685"/>
    <mergeCell ref="H4684:I4685"/>
    <mergeCell ref="J4684:J4685"/>
    <mergeCell ref="K4684:K4685"/>
    <mergeCell ref="L4684:L4685"/>
    <mergeCell ref="A4656:A4660"/>
    <mergeCell ref="F4656:G4656"/>
    <mergeCell ref="H4656:L4656"/>
    <mergeCell ref="B4657:B4658"/>
    <mergeCell ref="C4657:C4658"/>
    <mergeCell ref="D4657:D4658"/>
    <mergeCell ref="E4657:E4658"/>
    <mergeCell ref="F4657:G4658"/>
    <mergeCell ref="H4657:I4657"/>
    <mergeCell ref="H4658:I4658"/>
    <mergeCell ref="F4659:G4660"/>
    <mergeCell ref="H4659:I4660"/>
    <mergeCell ref="J4659:J4660"/>
    <mergeCell ref="K4659:K4660"/>
    <mergeCell ref="L4659:L4660"/>
    <mergeCell ref="A4661:A4665"/>
    <mergeCell ref="F4661:G4661"/>
    <mergeCell ref="H4661:L4661"/>
    <mergeCell ref="B4662:B4663"/>
    <mergeCell ref="C4662:C4663"/>
    <mergeCell ref="D4662:D4663"/>
    <mergeCell ref="E4662:E4663"/>
    <mergeCell ref="F4662:G4663"/>
    <mergeCell ref="H4662:I4662"/>
    <mergeCell ref="H4663:I4663"/>
    <mergeCell ref="F4664:G4665"/>
    <mergeCell ref="H4664:I4665"/>
    <mergeCell ref="J4664:J4665"/>
    <mergeCell ref="K4664:K4665"/>
    <mergeCell ref="L4664:L4665"/>
    <mergeCell ref="A4666:A4670"/>
    <mergeCell ref="F4666:G4666"/>
    <mergeCell ref="H4666:L4666"/>
    <mergeCell ref="B4667:B4668"/>
    <mergeCell ref="C4667:C4668"/>
    <mergeCell ref="D4667:D4668"/>
    <mergeCell ref="E4667:E4668"/>
    <mergeCell ref="F4667:G4668"/>
    <mergeCell ref="H4667:I4667"/>
    <mergeCell ref="H4668:I4668"/>
    <mergeCell ref="F4669:G4670"/>
    <mergeCell ref="H4669:I4670"/>
    <mergeCell ref="J4669:J4670"/>
    <mergeCell ref="K4669:K4670"/>
    <mergeCell ref="L4669:L4670"/>
    <mergeCell ref="A4645:A4650"/>
    <mergeCell ref="F4645:G4645"/>
    <mergeCell ref="H4645:L4645"/>
    <mergeCell ref="B4646:B4648"/>
    <mergeCell ref="C4646:C4648"/>
    <mergeCell ref="D4646:D4648"/>
    <mergeCell ref="E4646:E4648"/>
    <mergeCell ref="F4646:G4648"/>
    <mergeCell ref="H4646:I4646"/>
    <mergeCell ref="H4647:I4648"/>
    <mergeCell ref="J4647:J4648"/>
    <mergeCell ref="K4647:K4648"/>
    <mergeCell ref="L4647:L4648"/>
    <mergeCell ref="F4649:G4650"/>
    <mergeCell ref="H4649:I4650"/>
    <mergeCell ref="J4649:J4650"/>
    <mergeCell ref="K4649:K4650"/>
    <mergeCell ref="L4649:L4650"/>
    <mergeCell ref="A4651:A4655"/>
    <mergeCell ref="F4651:G4651"/>
    <mergeCell ref="H4651:L4651"/>
    <mergeCell ref="B4652:B4653"/>
    <mergeCell ref="C4652:C4653"/>
    <mergeCell ref="D4652:D4653"/>
    <mergeCell ref="E4652:E4653"/>
    <mergeCell ref="F4652:G4653"/>
    <mergeCell ref="H4652:I4652"/>
    <mergeCell ref="H4653:I4653"/>
    <mergeCell ref="F4654:G4655"/>
    <mergeCell ref="H4654:I4655"/>
    <mergeCell ref="J4654:J4655"/>
    <mergeCell ref="K4654:K4655"/>
    <mergeCell ref="L4654:L4655"/>
    <mergeCell ref="A4629:A4633"/>
    <mergeCell ref="F4629:G4629"/>
    <mergeCell ref="H4629:L4629"/>
    <mergeCell ref="B4630:B4631"/>
    <mergeCell ref="C4630:C4631"/>
    <mergeCell ref="D4630:D4631"/>
    <mergeCell ref="E4630:E4631"/>
    <mergeCell ref="F4630:G4631"/>
    <mergeCell ref="H4630:I4630"/>
    <mergeCell ref="H4631:I4631"/>
    <mergeCell ref="F4632:G4633"/>
    <mergeCell ref="H4632:I4633"/>
    <mergeCell ref="J4632:J4633"/>
    <mergeCell ref="K4632:K4633"/>
    <mergeCell ref="L4632:L4633"/>
    <mergeCell ref="A4634:A4638"/>
    <mergeCell ref="F4634:G4634"/>
    <mergeCell ref="H4634:L4634"/>
    <mergeCell ref="B4635:B4636"/>
    <mergeCell ref="C4635:C4636"/>
    <mergeCell ref="D4635:D4636"/>
    <mergeCell ref="E4635:E4636"/>
    <mergeCell ref="F4635:G4636"/>
    <mergeCell ref="H4635:I4635"/>
    <mergeCell ref="H4636:I4636"/>
    <mergeCell ref="F4637:G4638"/>
    <mergeCell ref="H4637:I4638"/>
    <mergeCell ref="J4637:J4638"/>
    <mergeCell ref="K4637:K4638"/>
    <mergeCell ref="L4637:L4638"/>
    <mergeCell ref="A4639:A4644"/>
    <mergeCell ref="F4639:G4639"/>
    <mergeCell ref="H4639:L4639"/>
    <mergeCell ref="B4640:B4642"/>
    <mergeCell ref="C4640:C4642"/>
    <mergeCell ref="D4640:D4642"/>
    <mergeCell ref="E4640:E4642"/>
    <mergeCell ref="F4640:G4642"/>
    <mergeCell ref="H4640:I4640"/>
    <mergeCell ref="H4641:I4642"/>
    <mergeCell ref="J4641:J4642"/>
    <mergeCell ref="K4641:K4642"/>
    <mergeCell ref="L4641:L4642"/>
    <mergeCell ref="F4643:G4644"/>
    <mergeCell ref="H4643:I4644"/>
    <mergeCell ref="J4643:J4644"/>
    <mergeCell ref="K4643:K4644"/>
    <mergeCell ref="L4643:L4644"/>
    <mergeCell ref="A4618:A4623"/>
    <mergeCell ref="F4618:G4618"/>
    <mergeCell ref="H4618:L4618"/>
    <mergeCell ref="B4619:B4621"/>
    <mergeCell ref="C4619:C4621"/>
    <mergeCell ref="D4619:D4621"/>
    <mergeCell ref="E4619:E4621"/>
    <mergeCell ref="F4619:G4621"/>
    <mergeCell ref="H4619:I4619"/>
    <mergeCell ref="H4620:I4621"/>
    <mergeCell ref="J4620:J4621"/>
    <mergeCell ref="K4620:K4621"/>
    <mergeCell ref="L4620:L4621"/>
    <mergeCell ref="F4622:G4623"/>
    <mergeCell ref="H4622:I4623"/>
    <mergeCell ref="J4622:J4623"/>
    <mergeCell ref="K4622:K4623"/>
    <mergeCell ref="L4622:L4623"/>
    <mergeCell ref="A4624:A4628"/>
    <mergeCell ref="F4624:G4624"/>
    <mergeCell ref="H4624:L4624"/>
    <mergeCell ref="B4625:B4626"/>
    <mergeCell ref="C4625:C4626"/>
    <mergeCell ref="D4625:D4626"/>
    <mergeCell ref="E4625:E4626"/>
    <mergeCell ref="F4625:G4626"/>
    <mergeCell ref="H4625:I4625"/>
    <mergeCell ref="H4626:I4626"/>
    <mergeCell ref="F4627:G4628"/>
    <mergeCell ref="H4627:I4628"/>
    <mergeCell ref="J4627:J4628"/>
    <mergeCell ref="K4627:K4628"/>
    <mergeCell ref="L4627:L4628"/>
    <mergeCell ref="A4606:A4611"/>
    <mergeCell ref="F4606:G4606"/>
    <mergeCell ref="H4606:L4606"/>
    <mergeCell ref="B4607:B4609"/>
    <mergeCell ref="C4607:C4609"/>
    <mergeCell ref="D4607:D4609"/>
    <mergeCell ref="E4607:E4609"/>
    <mergeCell ref="F4607:G4609"/>
    <mergeCell ref="H4607:I4607"/>
    <mergeCell ref="H4608:I4609"/>
    <mergeCell ref="J4608:J4609"/>
    <mergeCell ref="K4608:K4609"/>
    <mergeCell ref="L4608:L4609"/>
    <mergeCell ref="F4610:G4611"/>
    <mergeCell ref="H4610:I4611"/>
    <mergeCell ref="J4610:J4611"/>
    <mergeCell ref="K4610:K4611"/>
    <mergeCell ref="L4610:L4611"/>
    <mergeCell ref="A4612:A4617"/>
    <mergeCell ref="F4612:G4612"/>
    <mergeCell ref="H4612:L4612"/>
    <mergeCell ref="B4613:B4615"/>
    <mergeCell ref="C4613:C4615"/>
    <mergeCell ref="D4613:D4615"/>
    <mergeCell ref="E4613:E4615"/>
    <mergeCell ref="F4613:G4615"/>
    <mergeCell ref="H4613:I4613"/>
    <mergeCell ref="H4614:I4615"/>
    <mergeCell ref="J4614:J4615"/>
    <mergeCell ref="K4614:K4615"/>
    <mergeCell ref="L4614:L4615"/>
    <mergeCell ref="F4616:G4617"/>
    <mergeCell ref="H4616:I4617"/>
    <mergeCell ref="J4616:J4617"/>
    <mergeCell ref="K4616:K4617"/>
    <mergeCell ref="L4616:L4617"/>
    <mergeCell ref="A4595:A4599"/>
    <mergeCell ref="F4595:G4595"/>
    <mergeCell ref="H4595:L4595"/>
    <mergeCell ref="B4596:B4597"/>
    <mergeCell ref="C4596:C4597"/>
    <mergeCell ref="D4596:D4597"/>
    <mergeCell ref="E4596:E4597"/>
    <mergeCell ref="F4596:G4597"/>
    <mergeCell ref="H4596:I4596"/>
    <mergeCell ref="H4597:I4597"/>
    <mergeCell ref="F4598:G4599"/>
    <mergeCell ref="H4598:I4599"/>
    <mergeCell ref="J4598:J4599"/>
    <mergeCell ref="K4598:K4599"/>
    <mergeCell ref="L4598:L4599"/>
    <mergeCell ref="A4600:A4605"/>
    <mergeCell ref="F4600:G4600"/>
    <mergeCell ref="H4600:L4600"/>
    <mergeCell ref="B4601:B4603"/>
    <mergeCell ref="C4601:C4603"/>
    <mergeCell ref="D4601:D4603"/>
    <mergeCell ref="E4601:E4603"/>
    <mergeCell ref="F4601:G4603"/>
    <mergeCell ref="H4601:I4601"/>
    <mergeCell ref="H4602:I4603"/>
    <mergeCell ref="J4602:J4603"/>
    <mergeCell ref="K4602:K4603"/>
    <mergeCell ref="L4602:L4603"/>
    <mergeCell ref="F4604:G4605"/>
    <mergeCell ref="H4604:I4605"/>
    <mergeCell ref="J4604:J4605"/>
    <mergeCell ref="K4604:K4605"/>
    <mergeCell ref="L4604:L4605"/>
    <mergeCell ref="A4579:A4583"/>
    <mergeCell ref="F4579:G4579"/>
    <mergeCell ref="H4579:L4579"/>
    <mergeCell ref="B4580:B4581"/>
    <mergeCell ref="C4580:C4581"/>
    <mergeCell ref="D4580:D4581"/>
    <mergeCell ref="E4580:E4581"/>
    <mergeCell ref="F4580:G4581"/>
    <mergeCell ref="H4580:I4580"/>
    <mergeCell ref="H4581:I4581"/>
    <mergeCell ref="F4582:G4583"/>
    <mergeCell ref="H4582:I4583"/>
    <mergeCell ref="J4582:J4583"/>
    <mergeCell ref="K4582:K4583"/>
    <mergeCell ref="L4582:L4583"/>
    <mergeCell ref="A4584:A4588"/>
    <mergeCell ref="F4584:G4584"/>
    <mergeCell ref="H4584:L4584"/>
    <mergeCell ref="B4585:B4586"/>
    <mergeCell ref="C4585:C4586"/>
    <mergeCell ref="D4585:D4586"/>
    <mergeCell ref="E4585:E4586"/>
    <mergeCell ref="F4585:G4586"/>
    <mergeCell ref="H4585:I4585"/>
    <mergeCell ref="H4586:I4586"/>
    <mergeCell ref="F4587:G4588"/>
    <mergeCell ref="H4587:I4588"/>
    <mergeCell ref="J4587:J4588"/>
    <mergeCell ref="K4587:K4588"/>
    <mergeCell ref="L4587:L4588"/>
    <mergeCell ref="A4589:A4594"/>
    <mergeCell ref="F4589:G4589"/>
    <mergeCell ref="H4589:L4589"/>
    <mergeCell ref="B4590:B4592"/>
    <mergeCell ref="C4590:C4592"/>
    <mergeCell ref="D4590:D4592"/>
    <mergeCell ref="E4590:E4592"/>
    <mergeCell ref="F4590:G4592"/>
    <mergeCell ref="H4590:I4590"/>
    <mergeCell ref="H4591:I4592"/>
    <mergeCell ref="J4591:J4592"/>
    <mergeCell ref="K4591:K4592"/>
    <mergeCell ref="L4591:L4592"/>
    <mergeCell ref="F4593:G4594"/>
    <mergeCell ref="H4593:I4594"/>
    <mergeCell ref="J4593:J4594"/>
    <mergeCell ref="K4593:K4594"/>
    <mergeCell ref="L4593:L4594"/>
    <mergeCell ref="A4564:A4568"/>
    <mergeCell ref="F4564:G4564"/>
    <mergeCell ref="H4564:L4564"/>
    <mergeCell ref="B4565:B4566"/>
    <mergeCell ref="C4565:C4566"/>
    <mergeCell ref="D4565:D4566"/>
    <mergeCell ref="E4565:E4566"/>
    <mergeCell ref="F4565:G4566"/>
    <mergeCell ref="H4565:I4565"/>
    <mergeCell ref="H4566:I4566"/>
    <mergeCell ref="F4567:G4568"/>
    <mergeCell ref="H4567:I4568"/>
    <mergeCell ref="J4567:J4568"/>
    <mergeCell ref="K4567:K4568"/>
    <mergeCell ref="L4567:L4568"/>
    <mergeCell ref="A4569:A4573"/>
    <mergeCell ref="F4569:G4569"/>
    <mergeCell ref="H4569:L4569"/>
    <mergeCell ref="B4570:B4571"/>
    <mergeCell ref="C4570:C4571"/>
    <mergeCell ref="D4570:D4571"/>
    <mergeCell ref="E4570:E4571"/>
    <mergeCell ref="F4570:G4571"/>
    <mergeCell ref="H4570:I4570"/>
    <mergeCell ref="H4571:I4571"/>
    <mergeCell ref="F4572:G4573"/>
    <mergeCell ref="H4572:I4573"/>
    <mergeCell ref="J4572:J4573"/>
    <mergeCell ref="K4572:K4573"/>
    <mergeCell ref="L4572:L4573"/>
    <mergeCell ref="A4574:A4578"/>
    <mergeCell ref="F4574:G4574"/>
    <mergeCell ref="H4574:L4574"/>
    <mergeCell ref="B4575:B4576"/>
    <mergeCell ref="C4575:C4576"/>
    <mergeCell ref="D4575:D4576"/>
    <mergeCell ref="E4575:E4576"/>
    <mergeCell ref="F4575:G4576"/>
    <mergeCell ref="H4575:I4575"/>
    <mergeCell ref="H4576:I4576"/>
    <mergeCell ref="F4577:G4578"/>
    <mergeCell ref="H4577:I4578"/>
    <mergeCell ref="J4577:J4578"/>
    <mergeCell ref="K4577:K4578"/>
    <mergeCell ref="L4577:L4578"/>
    <mergeCell ref="A4549:A4553"/>
    <mergeCell ref="F4549:G4549"/>
    <mergeCell ref="H4549:L4549"/>
    <mergeCell ref="B4550:B4551"/>
    <mergeCell ref="C4550:C4551"/>
    <mergeCell ref="D4550:D4551"/>
    <mergeCell ref="E4550:E4551"/>
    <mergeCell ref="F4550:G4551"/>
    <mergeCell ref="H4550:I4550"/>
    <mergeCell ref="H4551:I4551"/>
    <mergeCell ref="F4552:G4553"/>
    <mergeCell ref="H4552:I4553"/>
    <mergeCell ref="J4552:J4553"/>
    <mergeCell ref="K4552:K4553"/>
    <mergeCell ref="L4552:L4553"/>
    <mergeCell ref="A4554:A4558"/>
    <mergeCell ref="F4554:G4554"/>
    <mergeCell ref="H4554:L4554"/>
    <mergeCell ref="B4555:B4556"/>
    <mergeCell ref="C4555:C4556"/>
    <mergeCell ref="D4555:D4556"/>
    <mergeCell ref="E4555:E4556"/>
    <mergeCell ref="F4555:G4556"/>
    <mergeCell ref="H4555:I4555"/>
    <mergeCell ref="H4556:I4556"/>
    <mergeCell ref="F4557:G4558"/>
    <mergeCell ref="H4557:I4558"/>
    <mergeCell ref="J4557:J4558"/>
    <mergeCell ref="K4557:K4558"/>
    <mergeCell ref="L4557:L4558"/>
    <mergeCell ref="A4559:A4563"/>
    <mergeCell ref="F4559:G4559"/>
    <mergeCell ref="H4559:L4559"/>
    <mergeCell ref="B4560:B4561"/>
    <mergeCell ref="C4560:C4561"/>
    <mergeCell ref="D4560:D4561"/>
    <mergeCell ref="E4560:E4561"/>
    <mergeCell ref="F4560:G4561"/>
    <mergeCell ref="H4560:I4560"/>
    <mergeCell ref="H4561:I4561"/>
    <mergeCell ref="F4562:G4563"/>
    <mergeCell ref="H4562:I4563"/>
    <mergeCell ref="J4562:J4563"/>
    <mergeCell ref="K4562:K4563"/>
    <mergeCell ref="L4562:L4563"/>
    <mergeCell ref="A4538:A4543"/>
    <mergeCell ref="F4538:G4538"/>
    <mergeCell ref="H4538:L4538"/>
    <mergeCell ref="B4539:B4541"/>
    <mergeCell ref="C4539:C4541"/>
    <mergeCell ref="D4539:D4541"/>
    <mergeCell ref="E4539:E4541"/>
    <mergeCell ref="F4539:G4541"/>
    <mergeCell ref="H4539:I4539"/>
    <mergeCell ref="H4540:I4541"/>
    <mergeCell ref="J4540:J4541"/>
    <mergeCell ref="K4540:K4541"/>
    <mergeCell ref="L4540:L4541"/>
    <mergeCell ref="F4542:G4543"/>
    <mergeCell ref="H4542:I4543"/>
    <mergeCell ref="J4542:J4543"/>
    <mergeCell ref="K4542:K4543"/>
    <mergeCell ref="L4542:L4543"/>
    <mergeCell ref="A4544:A4548"/>
    <mergeCell ref="F4544:G4544"/>
    <mergeCell ref="H4544:L4544"/>
    <mergeCell ref="B4545:B4546"/>
    <mergeCell ref="C4545:C4546"/>
    <mergeCell ref="D4545:D4546"/>
    <mergeCell ref="E4545:E4546"/>
    <mergeCell ref="F4545:G4546"/>
    <mergeCell ref="H4545:I4545"/>
    <mergeCell ref="H4546:I4546"/>
    <mergeCell ref="F4547:G4548"/>
    <mergeCell ref="H4547:I4548"/>
    <mergeCell ref="J4547:J4548"/>
    <mergeCell ref="K4547:K4548"/>
    <mergeCell ref="L4547:L4548"/>
    <mergeCell ref="A4522:A4526"/>
    <mergeCell ref="F4522:G4522"/>
    <mergeCell ref="H4522:L4522"/>
    <mergeCell ref="B4523:B4524"/>
    <mergeCell ref="C4523:C4524"/>
    <mergeCell ref="D4523:D4524"/>
    <mergeCell ref="E4523:E4524"/>
    <mergeCell ref="F4523:G4524"/>
    <mergeCell ref="H4523:I4523"/>
    <mergeCell ref="H4524:I4524"/>
    <mergeCell ref="F4525:G4526"/>
    <mergeCell ref="H4525:I4526"/>
    <mergeCell ref="J4525:J4526"/>
    <mergeCell ref="K4525:K4526"/>
    <mergeCell ref="L4525:L4526"/>
    <mergeCell ref="A4527:A4531"/>
    <mergeCell ref="F4527:G4527"/>
    <mergeCell ref="H4527:L4527"/>
    <mergeCell ref="B4528:B4529"/>
    <mergeCell ref="C4528:C4529"/>
    <mergeCell ref="D4528:D4529"/>
    <mergeCell ref="E4528:E4529"/>
    <mergeCell ref="F4528:G4529"/>
    <mergeCell ref="H4528:I4528"/>
    <mergeCell ref="H4529:I4529"/>
    <mergeCell ref="F4530:G4531"/>
    <mergeCell ref="H4530:I4531"/>
    <mergeCell ref="J4530:J4531"/>
    <mergeCell ref="K4530:K4531"/>
    <mergeCell ref="L4530:L4531"/>
    <mergeCell ref="A4532:A4537"/>
    <mergeCell ref="F4532:G4532"/>
    <mergeCell ref="H4532:L4532"/>
    <mergeCell ref="B4533:B4535"/>
    <mergeCell ref="C4533:C4535"/>
    <mergeCell ref="D4533:D4535"/>
    <mergeCell ref="E4533:E4535"/>
    <mergeCell ref="F4533:G4535"/>
    <mergeCell ref="H4533:I4533"/>
    <mergeCell ref="H4534:I4535"/>
    <mergeCell ref="J4534:J4535"/>
    <mergeCell ref="K4534:K4535"/>
    <mergeCell ref="L4534:L4535"/>
    <mergeCell ref="F4536:G4537"/>
    <mergeCell ref="H4536:I4537"/>
    <mergeCell ref="J4536:J4537"/>
    <mergeCell ref="K4536:K4537"/>
    <mergeCell ref="L4536:L4537"/>
    <mergeCell ref="A4511:A4515"/>
    <mergeCell ref="F4511:G4511"/>
    <mergeCell ref="H4511:L4511"/>
    <mergeCell ref="B4512:B4513"/>
    <mergeCell ref="C4512:C4513"/>
    <mergeCell ref="D4512:D4513"/>
    <mergeCell ref="E4512:E4513"/>
    <mergeCell ref="F4512:G4513"/>
    <mergeCell ref="H4512:I4512"/>
    <mergeCell ref="H4513:I4513"/>
    <mergeCell ref="F4514:G4515"/>
    <mergeCell ref="H4514:I4515"/>
    <mergeCell ref="J4514:J4515"/>
    <mergeCell ref="K4514:K4515"/>
    <mergeCell ref="L4514:L4515"/>
    <mergeCell ref="A4516:A4521"/>
    <mergeCell ref="F4516:G4516"/>
    <mergeCell ref="H4516:L4516"/>
    <mergeCell ref="B4517:B4519"/>
    <mergeCell ref="C4517:C4519"/>
    <mergeCell ref="D4517:D4519"/>
    <mergeCell ref="E4517:E4519"/>
    <mergeCell ref="F4517:G4519"/>
    <mergeCell ref="H4517:I4517"/>
    <mergeCell ref="H4518:I4519"/>
    <mergeCell ref="J4518:J4519"/>
    <mergeCell ref="K4518:K4519"/>
    <mergeCell ref="L4518:L4519"/>
    <mergeCell ref="F4520:G4521"/>
    <mergeCell ref="H4520:I4521"/>
    <mergeCell ref="J4520:J4521"/>
    <mergeCell ref="K4520:K4521"/>
    <mergeCell ref="L4520:L4521"/>
    <mergeCell ref="A4496:A4500"/>
    <mergeCell ref="F4496:G4496"/>
    <mergeCell ref="H4496:L4496"/>
    <mergeCell ref="B4497:B4498"/>
    <mergeCell ref="C4497:C4498"/>
    <mergeCell ref="D4497:D4498"/>
    <mergeCell ref="E4497:E4498"/>
    <mergeCell ref="F4497:G4498"/>
    <mergeCell ref="H4497:I4497"/>
    <mergeCell ref="H4498:I4498"/>
    <mergeCell ref="F4499:G4500"/>
    <mergeCell ref="H4499:I4500"/>
    <mergeCell ref="J4499:J4500"/>
    <mergeCell ref="K4499:K4500"/>
    <mergeCell ref="L4499:L4500"/>
    <mergeCell ref="A4501:A4505"/>
    <mergeCell ref="F4501:G4501"/>
    <mergeCell ref="H4501:L4501"/>
    <mergeCell ref="B4502:B4503"/>
    <mergeCell ref="C4502:C4503"/>
    <mergeCell ref="D4502:D4503"/>
    <mergeCell ref="E4502:E4503"/>
    <mergeCell ref="F4502:G4503"/>
    <mergeCell ref="H4502:I4502"/>
    <mergeCell ref="H4503:I4503"/>
    <mergeCell ref="F4504:G4505"/>
    <mergeCell ref="H4504:I4505"/>
    <mergeCell ref="J4504:J4505"/>
    <mergeCell ref="K4504:K4505"/>
    <mergeCell ref="L4504:L4505"/>
    <mergeCell ref="A4506:A4510"/>
    <mergeCell ref="F4506:G4506"/>
    <mergeCell ref="H4506:L4506"/>
    <mergeCell ref="B4507:B4508"/>
    <mergeCell ref="C4507:C4508"/>
    <mergeCell ref="D4507:D4508"/>
    <mergeCell ref="E4507:E4508"/>
    <mergeCell ref="F4507:G4508"/>
    <mergeCell ref="H4507:I4507"/>
    <mergeCell ref="H4508:I4508"/>
    <mergeCell ref="F4509:G4510"/>
    <mergeCell ref="H4509:I4510"/>
    <mergeCell ref="J4509:J4510"/>
    <mergeCell ref="K4509:K4510"/>
    <mergeCell ref="L4509:L4510"/>
    <mergeCell ref="A4485:A4490"/>
    <mergeCell ref="F4485:G4485"/>
    <mergeCell ref="H4485:L4485"/>
    <mergeCell ref="B4486:B4488"/>
    <mergeCell ref="C4486:C4488"/>
    <mergeCell ref="D4486:D4488"/>
    <mergeCell ref="E4486:E4488"/>
    <mergeCell ref="F4486:G4488"/>
    <mergeCell ref="H4486:I4486"/>
    <mergeCell ref="H4487:I4488"/>
    <mergeCell ref="J4487:J4488"/>
    <mergeCell ref="K4487:K4488"/>
    <mergeCell ref="L4487:L4488"/>
    <mergeCell ref="F4489:G4490"/>
    <mergeCell ref="H4489:I4490"/>
    <mergeCell ref="J4489:J4490"/>
    <mergeCell ref="K4489:K4490"/>
    <mergeCell ref="L4489:L4490"/>
    <mergeCell ref="A4491:A4495"/>
    <mergeCell ref="F4491:G4491"/>
    <mergeCell ref="H4491:L4491"/>
    <mergeCell ref="B4492:B4493"/>
    <mergeCell ref="C4492:C4493"/>
    <mergeCell ref="D4492:D4493"/>
    <mergeCell ref="E4492:E4493"/>
    <mergeCell ref="F4492:G4493"/>
    <mergeCell ref="H4492:I4492"/>
    <mergeCell ref="H4493:I4493"/>
    <mergeCell ref="F4494:G4495"/>
    <mergeCell ref="H4494:I4495"/>
    <mergeCell ref="J4494:J4495"/>
    <mergeCell ref="K4494:K4495"/>
    <mergeCell ref="L4494:L4495"/>
    <mergeCell ref="A4470:A4474"/>
    <mergeCell ref="F4470:G4470"/>
    <mergeCell ref="H4470:L4470"/>
    <mergeCell ref="B4471:B4472"/>
    <mergeCell ref="C4471:C4472"/>
    <mergeCell ref="D4471:D4472"/>
    <mergeCell ref="E4471:E4472"/>
    <mergeCell ref="F4471:G4472"/>
    <mergeCell ref="H4471:I4471"/>
    <mergeCell ref="H4472:I4472"/>
    <mergeCell ref="F4473:G4474"/>
    <mergeCell ref="H4473:I4474"/>
    <mergeCell ref="J4473:J4474"/>
    <mergeCell ref="K4473:K4474"/>
    <mergeCell ref="L4473:L4474"/>
    <mergeCell ref="A4475:A4479"/>
    <mergeCell ref="F4475:G4475"/>
    <mergeCell ref="H4475:L4475"/>
    <mergeCell ref="B4476:B4477"/>
    <mergeCell ref="C4476:C4477"/>
    <mergeCell ref="D4476:D4477"/>
    <mergeCell ref="E4476:E4477"/>
    <mergeCell ref="F4476:G4477"/>
    <mergeCell ref="H4476:I4476"/>
    <mergeCell ref="H4477:I4477"/>
    <mergeCell ref="F4478:G4479"/>
    <mergeCell ref="H4478:I4479"/>
    <mergeCell ref="J4478:J4479"/>
    <mergeCell ref="K4478:K4479"/>
    <mergeCell ref="L4478:L4479"/>
    <mergeCell ref="A4480:A4484"/>
    <mergeCell ref="F4480:G4480"/>
    <mergeCell ref="H4480:L4480"/>
    <mergeCell ref="B4481:B4482"/>
    <mergeCell ref="C4481:C4482"/>
    <mergeCell ref="D4481:D4482"/>
    <mergeCell ref="E4481:E4482"/>
    <mergeCell ref="F4481:G4482"/>
    <mergeCell ref="H4481:I4481"/>
    <mergeCell ref="H4482:I4482"/>
    <mergeCell ref="F4483:G4484"/>
    <mergeCell ref="H4483:I4484"/>
    <mergeCell ref="J4483:J4484"/>
    <mergeCell ref="K4483:K4484"/>
    <mergeCell ref="L4483:L4484"/>
    <mergeCell ref="A4455:A4459"/>
    <mergeCell ref="F4455:G4455"/>
    <mergeCell ref="H4455:L4455"/>
    <mergeCell ref="B4456:B4457"/>
    <mergeCell ref="C4456:C4457"/>
    <mergeCell ref="D4456:D4457"/>
    <mergeCell ref="E4456:E4457"/>
    <mergeCell ref="F4456:G4457"/>
    <mergeCell ref="H4456:I4456"/>
    <mergeCell ref="H4457:I4457"/>
    <mergeCell ref="F4458:G4459"/>
    <mergeCell ref="H4458:I4459"/>
    <mergeCell ref="J4458:J4459"/>
    <mergeCell ref="K4458:K4459"/>
    <mergeCell ref="L4458:L4459"/>
    <mergeCell ref="A4460:A4464"/>
    <mergeCell ref="F4460:G4460"/>
    <mergeCell ref="H4460:L4460"/>
    <mergeCell ref="B4461:B4462"/>
    <mergeCell ref="C4461:C4462"/>
    <mergeCell ref="D4461:D4462"/>
    <mergeCell ref="E4461:E4462"/>
    <mergeCell ref="F4461:G4462"/>
    <mergeCell ref="H4461:I4461"/>
    <mergeCell ref="H4462:I4462"/>
    <mergeCell ref="F4463:G4464"/>
    <mergeCell ref="H4463:I4464"/>
    <mergeCell ref="J4463:J4464"/>
    <mergeCell ref="K4463:K4464"/>
    <mergeCell ref="L4463:L4464"/>
    <mergeCell ref="A4465:A4469"/>
    <mergeCell ref="F4465:G4465"/>
    <mergeCell ref="H4465:L4465"/>
    <mergeCell ref="B4466:B4467"/>
    <mergeCell ref="C4466:C4467"/>
    <mergeCell ref="D4466:D4467"/>
    <mergeCell ref="E4466:E4467"/>
    <mergeCell ref="F4466:G4467"/>
    <mergeCell ref="H4466:I4466"/>
    <mergeCell ref="H4467:I4467"/>
    <mergeCell ref="F4468:G4469"/>
    <mergeCell ref="H4468:I4469"/>
    <mergeCell ref="J4468:J4469"/>
    <mergeCell ref="K4468:K4469"/>
    <mergeCell ref="L4468:L4469"/>
    <mergeCell ref="A4440:A4444"/>
    <mergeCell ref="F4440:G4440"/>
    <mergeCell ref="H4440:L4440"/>
    <mergeCell ref="B4441:B4442"/>
    <mergeCell ref="C4441:C4442"/>
    <mergeCell ref="D4441:D4442"/>
    <mergeCell ref="E4441:E4442"/>
    <mergeCell ref="F4441:G4442"/>
    <mergeCell ref="H4441:I4441"/>
    <mergeCell ref="H4442:I4442"/>
    <mergeCell ref="F4443:G4444"/>
    <mergeCell ref="H4443:I4444"/>
    <mergeCell ref="J4443:J4444"/>
    <mergeCell ref="K4443:K4444"/>
    <mergeCell ref="L4443:L4444"/>
    <mergeCell ref="A4445:A4449"/>
    <mergeCell ref="F4445:G4445"/>
    <mergeCell ref="H4445:L4445"/>
    <mergeCell ref="B4446:B4447"/>
    <mergeCell ref="C4446:C4447"/>
    <mergeCell ref="D4446:D4447"/>
    <mergeCell ref="E4446:E4447"/>
    <mergeCell ref="F4446:G4447"/>
    <mergeCell ref="H4446:I4446"/>
    <mergeCell ref="H4447:I4447"/>
    <mergeCell ref="F4448:G4449"/>
    <mergeCell ref="H4448:I4449"/>
    <mergeCell ref="J4448:J4449"/>
    <mergeCell ref="K4448:K4449"/>
    <mergeCell ref="L4448:L4449"/>
    <mergeCell ref="A4450:A4454"/>
    <mergeCell ref="F4450:G4450"/>
    <mergeCell ref="H4450:L4450"/>
    <mergeCell ref="B4451:B4452"/>
    <mergeCell ref="C4451:C4452"/>
    <mergeCell ref="D4451:D4452"/>
    <mergeCell ref="E4451:E4452"/>
    <mergeCell ref="F4451:G4452"/>
    <mergeCell ref="H4451:I4451"/>
    <mergeCell ref="H4452:I4452"/>
    <mergeCell ref="F4453:G4454"/>
    <mergeCell ref="H4453:I4454"/>
    <mergeCell ref="J4453:J4454"/>
    <mergeCell ref="K4453:K4454"/>
    <mergeCell ref="L4453:L4454"/>
    <mergeCell ref="A4425:A4429"/>
    <mergeCell ref="F4425:G4425"/>
    <mergeCell ref="H4425:L4425"/>
    <mergeCell ref="B4426:B4427"/>
    <mergeCell ref="C4426:C4427"/>
    <mergeCell ref="D4426:D4427"/>
    <mergeCell ref="E4426:E4427"/>
    <mergeCell ref="F4426:G4427"/>
    <mergeCell ref="H4426:I4426"/>
    <mergeCell ref="H4427:I4427"/>
    <mergeCell ref="F4428:G4429"/>
    <mergeCell ref="H4428:I4429"/>
    <mergeCell ref="J4428:J4429"/>
    <mergeCell ref="K4428:K4429"/>
    <mergeCell ref="L4428:L4429"/>
    <mergeCell ref="A4430:A4434"/>
    <mergeCell ref="F4430:G4430"/>
    <mergeCell ref="H4430:L4430"/>
    <mergeCell ref="B4431:B4432"/>
    <mergeCell ref="C4431:C4432"/>
    <mergeCell ref="D4431:D4432"/>
    <mergeCell ref="E4431:E4432"/>
    <mergeCell ref="F4431:G4432"/>
    <mergeCell ref="H4431:I4431"/>
    <mergeCell ref="H4432:I4432"/>
    <mergeCell ref="F4433:G4434"/>
    <mergeCell ref="H4433:I4434"/>
    <mergeCell ref="J4433:J4434"/>
    <mergeCell ref="K4433:K4434"/>
    <mergeCell ref="L4433:L4434"/>
    <mergeCell ref="A4435:A4439"/>
    <mergeCell ref="F4435:G4435"/>
    <mergeCell ref="H4435:L4435"/>
    <mergeCell ref="B4436:B4437"/>
    <mergeCell ref="C4436:C4437"/>
    <mergeCell ref="D4436:D4437"/>
    <mergeCell ref="E4436:E4437"/>
    <mergeCell ref="F4436:G4437"/>
    <mergeCell ref="H4436:I4436"/>
    <mergeCell ref="H4437:I4437"/>
    <mergeCell ref="F4438:G4439"/>
    <mergeCell ref="H4438:I4439"/>
    <mergeCell ref="J4438:J4439"/>
    <mergeCell ref="K4438:K4439"/>
    <mergeCell ref="L4438:L4439"/>
    <mergeCell ref="A4410:A4414"/>
    <mergeCell ref="F4410:G4410"/>
    <mergeCell ref="H4410:L4410"/>
    <mergeCell ref="B4411:B4412"/>
    <mergeCell ref="C4411:C4412"/>
    <mergeCell ref="D4411:D4412"/>
    <mergeCell ref="E4411:E4412"/>
    <mergeCell ref="F4411:G4412"/>
    <mergeCell ref="H4411:I4411"/>
    <mergeCell ref="H4412:I4412"/>
    <mergeCell ref="F4413:G4414"/>
    <mergeCell ref="H4413:I4414"/>
    <mergeCell ref="J4413:J4414"/>
    <mergeCell ref="K4413:K4414"/>
    <mergeCell ref="L4413:L4414"/>
    <mergeCell ref="A4415:A4419"/>
    <mergeCell ref="F4415:G4415"/>
    <mergeCell ref="H4415:L4415"/>
    <mergeCell ref="B4416:B4417"/>
    <mergeCell ref="C4416:C4417"/>
    <mergeCell ref="D4416:D4417"/>
    <mergeCell ref="E4416:E4417"/>
    <mergeCell ref="F4416:G4417"/>
    <mergeCell ref="H4416:I4416"/>
    <mergeCell ref="H4417:I4417"/>
    <mergeCell ref="F4418:G4419"/>
    <mergeCell ref="H4418:I4419"/>
    <mergeCell ref="J4418:J4419"/>
    <mergeCell ref="K4418:K4419"/>
    <mergeCell ref="L4418:L4419"/>
    <mergeCell ref="A4420:A4424"/>
    <mergeCell ref="F4420:G4420"/>
    <mergeCell ref="H4420:L4420"/>
    <mergeCell ref="B4421:B4422"/>
    <mergeCell ref="C4421:C4422"/>
    <mergeCell ref="D4421:D4422"/>
    <mergeCell ref="E4421:E4422"/>
    <mergeCell ref="F4421:G4422"/>
    <mergeCell ref="H4421:I4421"/>
    <mergeCell ref="H4422:I4422"/>
    <mergeCell ref="F4423:G4424"/>
    <mergeCell ref="H4423:I4424"/>
    <mergeCell ref="J4423:J4424"/>
    <mergeCell ref="K4423:K4424"/>
    <mergeCell ref="L4423:L4424"/>
    <mergeCell ref="A4399:A4403"/>
    <mergeCell ref="F4399:G4399"/>
    <mergeCell ref="H4399:L4399"/>
    <mergeCell ref="B4400:B4401"/>
    <mergeCell ref="C4400:C4401"/>
    <mergeCell ref="D4400:D4401"/>
    <mergeCell ref="E4400:E4401"/>
    <mergeCell ref="F4400:G4401"/>
    <mergeCell ref="H4400:I4400"/>
    <mergeCell ref="H4401:I4401"/>
    <mergeCell ref="F4402:G4403"/>
    <mergeCell ref="H4402:I4403"/>
    <mergeCell ref="J4402:J4403"/>
    <mergeCell ref="K4402:K4403"/>
    <mergeCell ref="L4402:L4403"/>
    <mergeCell ref="A4404:A4409"/>
    <mergeCell ref="F4404:G4404"/>
    <mergeCell ref="H4404:L4404"/>
    <mergeCell ref="B4405:B4407"/>
    <mergeCell ref="C4405:C4407"/>
    <mergeCell ref="D4405:D4407"/>
    <mergeCell ref="E4405:E4407"/>
    <mergeCell ref="F4405:G4407"/>
    <mergeCell ref="H4405:I4405"/>
    <mergeCell ref="H4406:I4407"/>
    <mergeCell ref="J4406:J4407"/>
    <mergeCell ref="K4406:K4407"/>
    <mergeCell ref="L4406:L4407"/>
    <mergeCell ref="F4408:G4409"/>
    <mergeCell ref="H4408:I4409"/>
    <mergeCell ref="J4408:J4409"/>
    <mergeCell ref="K4408:K4409"/>
    <mergeCell ref="L4408:L4409"/>
    <mergeCell ref="A4383:A4387"/>
    <mergeCell ref="F4383:G4383"/>
    <mergeCell ref="H4383:L4383"/>
    <mergeCell ref="B4384:B4385"/>
    <mergeCell ref="C4384:C4385"/>
    <mergeCell ref="D4384:D4385"/>
    <mergeCell ref="E4384:E4385"/>
    <mergeCell ref="F4384:G4385"/>
    <mergeCell ref="H4384:I4384"/>
    <mergeCell ref="H4385:I4385"/>
    <mergeCell ref="F4386:G4387"/>
    <mergeCell ref="H4386:I4387"/>
    <mergeCell ref="J4386:J4387"/>
    <mergeCell ref="K4386:K4387"/>
    <mergeCell ref="L4386:L4387"/>
    <mergeCell ref="A4388:A4392"/>
    <mergeCell ref="F4388:G4388"/>
    <mergeCell ref="H4388:L4388"/>
    <mergeCell ref="B4389:B4390"/>
    <mergeCell ref="C4389:C4390"/>
    <mergeCell ref="D4389:D4390"/>
    <mergeCell ref="E4389:E4390"/>
    <mergeCell ref="F4389:G4390"/>
    <mergeCell ref="H4389:I4389"/>
    <mergeCell ref="H4390:I4390"/>
    <mergeCell ref="F4391:G4392"/>
    <mergeCell ref="H4391:I4392"/>
    <mergeCell ref="J4391:J4392"/>
    <mergeCell ref="K4391:K4392"/>
    <mergeCell ref="L4391:L4392"/>
    <mergeCell ref="A4393:A4398"/>
    <mergeCell ref="F4393:G4393"/>
    <mergeCell ref="H4393:L4393"/>
    <mergeCell ref="B4394:B4396"/>
    <mergeCell ref="C4394:C4396"/>
    <mergeCell ref="D4394:D4396"/>
    <mergeCell ref="E4394:E4396"/>
    <mergeCell ref="F4394:G4396"/>
    <mergeCell ref="H4394:I4394"/>
    <mergeCell ref="H4395:I4396"/>
    <mergeCell ref="J4395:J4396"/>
    <mergeCell ref="K4395:K4396"/>
    <mergeCell ref="L4395:L4396"/>
    <mergeCell ref="F4397:G4398"/>
    <mergeCell ref="H4397:I4398"/>
    <mergeCell ref="J4397:J4398"/>
    <mergeCell ref="K4397:K4398"/>
    <mergeCell ref="L4397:L4398"/>
    <mergeCell ref="A4368:A4372"/>
    <mergeCell ref="F4368:G4368"/>
    <mergeCell ref="H4368:L4368"/>
    <mergeCell ref="B4369:B4370"/>
    <mergeCell ref="C4369:C4370"/>
    <mergeCell ref="D4369:D4370"/>
    <mergeCell ref="E4369:E4370"/>
    <mergeCell ref="F4369:G4370"/>
    <mergeCell ref="H4369:I4369"/>
    <mergeCell ref="H4370:I4370"/>
    <mergeCell ref="F4371:G4372"/>
    <mergeCell ref="H4371:I4372"/>
    <mergeCell ref="J4371:J4372"/>
    <mergeCell ref="K4371:K4372"/>
    <mergeCell ref="L4371:L4372"/>
    <mergeCell ref="A4373:A4377"/>
    <mergeCell ref="F4373:G4373"/>
    <mergeCell ref="H4373:L4373"/>
    <mergeCell ref="B4374:B4375"/>
    <mergeCell ref="C4374:C4375"/>
    <mergeCell ref="D4374:D4375"/>
    <mergeCell ref="E4374:E4375"/>
    <mergeCell ref="F4374:G4375"/>
    <mergeCell ref="H4374:I4374"/>
    <mergeCell ref="H4375:I4375"/>
    <mergeCell ref="F4376:G4377"/>
    <mergeCell ref="H4376:I4377"/>
    <mergeCell ref="J4376:J4377"/>
    <mergeCell ref="K4376:K4377"/>
    <mergeCell ref="L4376:L4377"/>
    <mergeCell ref="A4378:A4382"/>
    <mergeCell ref="F4378:G4378"/>
    <mergeCell ref="H4378:L4378"/>
    <mergeCell ref="B4379:B4380"/>
    <mergeCell ref="C4379:C4380"/>
    <mergeCell ref="D4379:D4380"/>
    <mergeCell ref="E4379:E4380"/>
    <mergeCell ref="F4379:G4380"/>
    <mergeCell ref="H4379:I4379"/>
    <mergeCell ref="H4380:I4380"/>
    <mergeCell ref="F4381:G4382"/>
    <mergeCell ref="H4381:I4382"/>
    <mergeCell ref="J4381:J4382"/>
    <mergeCell ref="K4381:K4382"/>
    <mergeCell ref="L4381:L4382"/>
    <mergeCell ref="A4352:A4356"/>
    <mergeCell ref="F4352:G4352"/>
    <mergeCell ref="H4352:L4352"/>
    <mergeCell ref="B4353:B4354"/>
    <mergeCell ref="C4353:C4354"/>
    <mergeCell ref="D4353:D4354"/>
    <mergeCell ref="E4353:E4354"/>
    <mergeCell ref="F4353:G4354"/>
    <mergeCell ref="H4353:I4353"/>
    <mergeCell ref="H4354:I4354"/>
    <mergeCell ref="F4355:G4356"/>
    <mergeCell ref="H4355:I4356"/>
    <mergeCell ref="J4355:J4356"/>
    <mergeCell ref="K4355:K4356"/>
    <mergeCell ref="L4355:L4356"/>
    <mergeCell ref="A4357:A4361"/>
    <mergeCell ref="F4357:G4357"/>
    <mergeCell ref="H4357:L4357"/>
    <mergeCell ref="B4358:B4359"/>
    <mergeCell ref="C4358:C4359"/>
    <mergeCell ref="D4358:D4359"/>
    <mergeCell ref="E4358:E4359"/>
    <mergeCell ref="F4358:G4359"/>
    <mergeCell ref="H4358:I4358"/>
    <mergeCell ref="H4359:I4359"/>
    <mergeCell ref="F4360:G4361"/>
    <mergeCell ref="H4360:I4361"/>
    <mergeCell ref="J4360:J4361"/>
    <mergeCell ref="K4360:K4361"/>
    <mergeCell ref="L4360:L4361"/>
    <mergeCell ref="A4362:A4367"/>
    <mergeCell ref="F4362:G4362"/>
    <mergeCell ref="H4362:L4362"/>
    <mergeCell ref="B4363:B4365"/>
    <mergeCell ref="C4363:C4365"/>
    <mergeCell ref="D4363:D4365"/>
    <mergeCell ref="E4363:E4365"/>
    <mergeCell ref="F4363:G4365"/>
    <mergeCell ref="H4363:I4363"/>
    <mergeCell ref="H4364:I4365"/>
    <mergeCell ref="J4364:J4365"/>
    <mergeCell ref="K4364:K4365"/>
    <mergeCell ref="L4364:L4365"/>
    <mergeCell ref="F4366:G4367"/>
    <mergeCell ref="H4366:I4367"/>
    <mergeCell ref="J4366:J4367"/>
    <mergeCell ref="K4366:K4367"/>
    <mergeCell ref="L4366:L4367"/>
    <mergeCell ref="A4337:A4341"/>
    <mergeCell ref="F4337:G4337"/>
    <mergeCell ref="H4337:L4337"/>
    <mergeCell ref="B4338:B4339"/>
    <mergeCell ref="C4338:C4339"/>
    <mergeCell ref="D4338:D4339"/>
    <mergeCell ref="E4338:E4339"/>
    <mergeCell ref="F4338:G4339"/>
    <mergeCell ref="H4338:I4338"/>
    <mergeCell ref="H4339:I4339"/>
    <mergeCell ref="F4340:G4341"/>
    <mergeCell ref="H4340:I4341"/>
    <mergeCell ref="J4340:J4341"/>
    <mergeCell ref="K4340:K4341"/>
    <mergeCell ref="L4340:L4341"/>
    <mergeCell ref="A4342:A4346"/>
    <mergeCell ref="F4342:G4342"/>
    <mergeCell ref="H4342:L4342"/>
    <mergeCell ref="B4343:B4344"/>
    <mergeCell ref="C4343:C4344"/>
    <mergeCell ref="D4343:D4344"/>
    <mergeCell ref="E4343:E4344"/>
    <mergeCell ref="F4343:G4344"/>
    <mergeCell ref="H4343:I4343"/>
    <mergeCell ref="H4344:I4344"/>
    <mergeCell ref="F4345:G4346"/>
    <mergeCell ref="H4345:I4346"/>
    <mergeCell ref="J4345:J4346"/>
    <mergeCell ref="K4345:K4346"/>
    <mergeCell ref="L4345:L4346"/>
    <mergeCell ref="A4347:A4351"/>
    <mergeCell ref="F4347:G4347"/>
    <mergeCell ref="H4347:L4347"/>
    <mergeCell ref="B4348:B4349"/>
    <mergeCell ref="C4348:C4349"/>
    <mergeCell ref="D4348:D4349"/>
    <mergeCell ref="E4348:E4349"/>
    <mergeCell ref="F4348:G4349"/>
    <mergeCell ref="H4348:I4348"/>
    <mergeCell ref="H4349:I4349"/>
    <mergeCell ref="F4350:G4351"/>
    <mergeCell ref="H4350:I4351"/>
    <mergeCell ref="J4350:J4351"/>
    <mergeCell ref="K4350:K4351"/>
    <mergeCell ref="L4350:L4351"/>
    <mergeCell ref="A4322:A4326"/>
    <mergeCell ref="F4322:G4322"/>
    <mergeCell ref="H4322:L4322"/>
    <mergeCell ref="B4323:B4324"/>
    <mergeCell ref="C4323:C4324"/>
    <mergeCell ref="D4323:D4324"/>
    <mergeCell ref="E4323:E4324"/>
    <mergeCell ref="F4323:G4324"/>
    <mergeCell ref="H4323:I4323"/>
    <mergeCell ref="H4324:I4324"/>
    <mergeCell ref="F4325:G4326"/>
    <mergeCell ref="H4325:I4326"/>
    <mergeCell ref="J4325:J4326"/>
    <mergeCell ref="K4325:K4326"/>
    <mergeCell ref="L4325:L4326"/>
    <mergeCell ref="A4327:A4331"/>
    <mergeCell ref="F4327:G4327"/>
    <mergeCell ref="H4327:L4327"/>
    <mergeCell ref="B4328:B4329"/>
    <mergeCell ref="C4328:C4329"/>
    <mergeCell ref="D4328:D4329"/>
    <mergeCell ref="E4328:E4329"/>
    <mergeCell ref="F4328:G4329"/>
    <mergeCell ref="H4328:I4328"/>
    <mergeCell ref="H4329:I4329"/>
    <mergeCell ref="F4330:G4331"/>
    <mergeCell ref="H4330:I4331"/>
    <mergeCell ref="J4330:J4331"/>
    <mergeCell ref="K4330:K4331"/>
    <mergeCell ref="L4330:L4331"/>
    <mergeCell ref="A4332:A4336"/>
    <mergeCell ref="F4332:G4332"/>
    <mergeCell ref="H4332:L4332"/>
    <mergeCell ref="B4333:B4334"/>
    <mergeCell ref="C4333:C4334"/>
    <mergeCell ref="D4333:D4334"/>
    <mergeCell ref="E4333:E4334"/>
    <mergeCell ref="F4333:G4334"/>
    <mergeCell ref="H4333:I4333"/>
    <mergeCell ref="H4334:I4334"/>
    <mergeCell ref="F4335:G4336"/>
    <mergeCell ref="H4335:I4336"/>
    <mergeCell ref="J4335:J4336"/>
    <mergeCell ref="K4335:K4336"/>
    <mergeCell ref="L4335:L4336"/>
    <mergeCell ref="A4311:A4316"/>
    <mergeCell ref="F4311:G4311"/>
    <mergeCell ref="H4311:L4311"/>
    <mergeCell ref="B4312:B4314"/>
    <mergeCell ref="C4312:C4314"/>
    <mergeCell ref="D4312:D4314"/>
    <mergeCell ref="E4312:E4314"/>
    <mergeCell ref="F4312:G4314"/>
    <mergeCell ref="H4312:I4312"/>
    <mergeCell ref="H4313:I4314"/>
    <mergeCell ref="J4313:J4314"/>
    <mergeCell ref="K4313:K4314"/>
    <mergeCell ref="L4313:L4314"/>
    <mergeCell ref="F4315:G4316"/>
    <mergeCell ref="H4315:I4316"/>
    <mergeCell ref="J4315:J4316"/>
    <mergeCell ref="K4315:K4316"/>
    <mergeCell ref="L4315:L4316"/>
    <mergeCell ref="A4317:A4321"/>
    <mergeCell ref="F4317:G4317"/>
    <mergeCell ref="H4317:L4317"/>
    <mergeCell ref="B4318:B4319"/>
    <mergeCell ref="C4318:C4319"/>
    <mergeCell ref="D4318:D4319"/>
    <mergeCell ref="E4318:E4319"/>
    <mergeCell ref="F4318:G4319"/>
    <mergeCell ref="H4318:I4318"/>
    <mergeCell ref="H4319:I4319"/>
    <mergeCell ref="F4320:G4321"/>
    <mergeCell ref="H4320:I4321"/>
    <mergeCell ref="J4320:J4321"/>
    <mergeCell ref="K4320:K4321"/>
    <mergeCell ref="L4320:L4321"/>
    <mergeCell ref="A4300:A4304"/>
    <mergeCell ref="F4300:G4300"/>
    <mergeCell ref="H4300:L4300"/>
    <mergeCell ref="B4301:B4302"/>
    <mergeCell ref="C4301:C4302"/>
    <mergeCell ref="D4301:D4302"/>
    <mergeCell ref="E4301:E4302"/>
    <mergeCell ref="F4301:G4302"/>
    <mergeCell ref="H4301:I4301"/>
    <mergeCell ref="H4302:I4302"/>
    <mergeCell ref="F4303:G4304"/>
    <mergeCell ref="H4303:I4304"/>
    <mergeCell ref="J4303:J4304"/>
    <mergeCell ref="K4303:K4304"/>
    <mergeCell ref="L4303:L4304"/>
    <mergeCell ref="A4305:A4310"/>
    <mergeCell ref="F4305:G4305"/>
    <mergeCell ref="H4305:L4305"/>
    <mergeCell ref="B4306:B4308"/>
    <mergeCell ref="C4306:C4308"/>
    <mergeCell ref="D4306:D4308"/>
    <mergeCell ref="E4306:E4308"/>
    <mergeCell ref="F4306:G4308"/>
    <mergeCell ref="H4306:I4306"/>
    <mergeCell ref="H4307:I4308"/>
    <mergeCell ref="J4307:J4308"/>
    <mergeCell ref="K4307:K4308"/>
    <mergeCell ref="L4307:L4308"/>
    <mergeCell ref="F4309:G4310"/>
    <mergeCell ref="H4309:I4310"/>
    <mergeCell ref="J4309:J4310"/>
    <mergeCell ref="K4309:K4310"/>
    <mergeCell ref="L4309:L4310"/>
    <mergeCell ref="A4289:A4294"/>
    <mergeCell ref="F4289:G4289"/>
    <mergeCell ref="H4289:L4289"/>
    <mergeCell ref="B4290:B4292"/>
    <mergeCell ref="C4290:C4292"/>
    <mergeCell ref="D4290:D4292"/>
    <mergeCell ref="E4290:E4292"/>
    <mergeCell ref="F4290:G4292"/>
    <mergeCell ref="H4290:I4290"/>
    <mergeCell ref="H4291:I4292"/>
    <mergeCell ref="J4291:J4292"/>
    <mergeCell ref="K4291:K4292"/>
    <mergeCell ref="L4291:L4292"/>
    <mergeCell ref="F4293:G4294"/>
    <mergeCell ref="H4293:I4294"/>
    <mergeCell ref="J4293:J4294"/>
    <mergeCell ref="K4293:K4294"/>
    <mergeCell ref="L4293:L4294"/>
    <mergeCell ref="A4295:A4299"/>
    <mergeCell ref="F4295:G4295"/>
    <mergeCell ref="H4295:L4295"/>
    <mergeCell ref="B4296:B4297"/>
    <mergeCell ref="C4296:C4297"/>
    <mergeCell ref="D4296:D4297"/>
    <mergeCell ref="E4296:E4297"/>
    <mergeCell ref="F4296:G4297"/>
    <mergeCell ref="H4296:I4296"/>
    <mergeCell ref="H4297:I4297"/>
    <mergeCell ref="F4298:G4299"/>
    <mergeCell ref="H4298:I4299"/>
    <mergeCell ref="J4298:J4299"/>
    <mergeCell ref="K4298:K4299"/>
    <mergeCell ref="L4298:L4299"/>
    <mergeCell ref="A4273:A4277"/>
    <mergeCell ref="F4273:G4273"/>
    <mergeCell ref="H4273:L4273"/>
    <mergeCell ref="B4274:B4275"/>
    <mergeCell ref="C4274:C4275"/>
    <mergeCell ref="D4274:D4275"/>
    <mergeCell ref="E4274:E4275"/>
    <mergeCell ref="F4274:G4275"/>
    <mergeCell ref="H4274:I4274"/>
    <mergeCell ref="H4275:I4275"/>
    <mergeCell ref="F4276:G4277"/>
    <mergeCell ref="H4276:I4277"/>
    <mergeCell ref="J4276:J4277"/>
    <mergeCell ref="K4276:K4277"/>
    <mergeCell ref="L4276:L4277"/>
    <mergeCell ref="A4278:A4282"/>
    <mergeCell ref="F4278:G4278"/>
    <mergeCell ref="H4278:L4278"/>
    <mergeCell ref="B4279:B4280"/>
    <mergeCell ref="C4279:C4280"/>
    <mergeCell ref="D4279:D4280"/>
    <mergeCell ref="E4279:E4280"/>
    <mergeCell ref="F4279:G4280"/>
    <mergeCell ref="H4279:I4279"/>
    <mergeCell ref="H4280:I4280"/>
    <mergeCell ref="F4281:G4282"/>
    <mergeCell ref="H4281:I4282"/>
    <mergeCell ref="J4281:J4282"/>
    <mergeCell ref="K4281:K4282"/>
    <mergeCell ref="L4281:L4282"/>
    <mergeCell ref="A4283:A4288"/>
    <mergeCell ref="F4283:G4283"/>
    <mergeCell ref="H4283:L4283"/>
    <mergeCell ref="B4284:B4286"/>
    <mergeCell ref="C4284:C4286"/>
    <mergeCell ref="D4284:D4286"/>
    <mergeCell ref="E4284:E4286"/>
    <mergeCell ref="F4284:G4286"/>
    <mergeCell ref="H4284:I4284"/>
    <mergeCell ref="H4285:I4286"/>
    <mergeCell ref="J4285:J4286"/>
    <mergeCell ref="K4285:K4286"/>
    <mergeCell ref="L4285:L4286"/>
    <mergeCell ref="F4287:G4288"/>
    <mergeCell ref="H4287:I4288"/>
    <mergeCell ref="J4287:J4288"/>
    <mergeCell ref="K4287:K4288"/>
    <mergeCell ref="L4287:L4288"/>
    <mergeCell ref="A4258:A4262"/>
    <mergeCell ref="F4258:G4258"/>
    <mergeCell ref="H4258:L4258"/>
    <mergeCell ref="B4259:B4260"/>
    <mergeCell ref="C4259:C4260"/>
    <mergeCell ref="D4259:D4260"/>
    <mergeCell ref="E4259:E4260"/>
    <mergeCell ref="F4259:G4260"/>
    <mergeCell ref="H4259:I4259"/>
    <mergeCell ref="H4260:I4260"/>
    <mergeCell ref="F4261:G4262"/>
    <mergeCell ref="H4261:I4262"/>
    <mergeCell ref="J4261:J4262"/>
    <mergeCell ref="K4261:K4262"/>
    <mergeCell ref="L4261:L4262"/>
    <mergeCell ref="A4263:A4267"/>
    <mergeCell ref="F4263:G4263"/>
    <mergeCell ref="H4263:L4263"/>
    <mergeCell ref="B4264:B4265"/>
    <mergeCell ref="C4264:C4265"/>
    <mergeCell ref="D4264:D4265"/>
    <mergeCell ref="E4264:E4265"/>
    <mergeCell ref="F4264:G4265"/>
    <mergeCell ref="H4264:I4264"/>
    <mergeCell ref="H4265:I4265"/>
    <mergeCell ref="F4266:G4267"/>
    <mergeCell ref="H4266:I4267"/>
    <mergeCell ref="J4266:J4267"/>
    <mergeCell ref="K4266:K4267"/>
    <mergeCell ref="L4266:L4267"/>
    <mergeCell ref="A4268:A4272"/>
    <mergeCell ref="F4268:G4268"/>
    <mergeCell ref="H4268:L4268"/>
    <mergeCell ref="B4269:B4270"/>
    <mergeCell ref="C4269:C4270"/>
    <mergeCell ref="D4269:D4270"/>
    <mergeCell ref="E4269:E4270"/>
    <mergeCell ref="F4269:G4270"/>
    <mergeCell ref="H4269:I4269"/>
    <mergeCell ref="H4270:I4270"/>
    <mergeCell ref="F4271:G4272"/>
    <mergeCell ref="H4271:I4272"/>
    <mergeCell ref="J4271:J4272"/>
    <mergeCell ref="K4271:K4272"/>
    <mergeCell ref="L4271:L4272"/>
    <mergeCell ref="A4243:A4247"/>
    <mergeCell ref="F4243:G4243"/>
    <mergeCell ref="H4243:L4243"/>
    <mergeCell ref="B4244:B4245"/>
    <mergeCell ref="C4244:C4245"/>
    <mergeCell ref="D4244:D4245"/>
    <mergeCell ref="E4244:E4245"/>
    <mergeCell ref="F4244:G4245"/>
    <mergeCell ref="H4244:I4244"/>
    <mergeCell ref="H4245:I4245"/>
    <mergeCell ref="F4246:G4247"/>
    <mergeCell ref="H4246:I4247"/>
    <mergeCell ref="J4246:J4247"/>
    <mergeCell ref="K4246:K4247"/>
    <mergeCell ref="L4246:L4247"/>
    <mergeCell ref="A4248:A4252"/>
    <mergeCell ref="F4248:G4248"/>
    <mergeCell ref="H4248:L4248"/>
    <mergeCell ref="B4249:B4250"/>
    <mergeCell ref="C4249:C4250"/>
    <mergeCell ref="D4249:D4250"/>
    <mergeCell ref="E4249:E4250"/>
    <mergeCell ref="F4249:G4250"/>
    <mergeCell ref="H4249:I4249"/>
    <mergeCell ref="H4250:I4250"/>
    <mergeCell ref="F4251:G4252"/>
    <mergeCell ref="H4251:I4252"/>
    <mergeCell ref="J4251:J4252"/>
    <mergeCell ref="K4251:K4252"/>
    <mergeCell ref="L4251:L4252"/>
    <mergeCell ref="A4253:A4257"/>
    <mergeCell ref="F4253:G4253"/>
    <mergeCell ref="H4253:L4253"/>
    <mergeCell ref="B4254:B4255"/>
    <mergeCell ref="C4254:C4255"/>
    <mergeCell ref="D4254:D4255"/>
    <mergeCell ref="E4254:E4255"/>
    <mergeCell ref="F4254:G4255"/>
    <mergeCell ref="H4254:I4254"/>
    <mergeCell ref="H4255:I4255"/>
    <mergeCell ref="F4256:G4257"/>
    <mergeCell ref="H4256:I4257"/>
    <mergeCell ref="J4256:J4257"/>
    <mergeCell ref="K4256:K4257"/>
    <mergeCell ref="L4256:L4257"/>
    <mergeCell ref="A4232:A4236"/>
    <mergeCell ref="F4232:G4232"/>
    <mergeCell ref="H4232:L4232"/>
    <mergeCell ref="B4233:B4234"/>
    <mergeCell ref="C4233:C4234"/>
    <mergeCell ref="D4233:D4234"/>
    <mergeCell ref="E4233:E4234"/>
    <mergeCell ref="F4233:G4234"/>
    <mergeCell ref="H4233:I4233"/>
    <mergeCell ref="H4234:I4234"/>
    <mergeCell ref="F4235:G4236"/>
    <mergeCell ref="H4235:I4236"/>
    <mergeCell ref="J4235:J4236"/>
    <mergeCell ref="K4235:K4236"/>
    <mergeCell ref="L4235:L4236"/>
    <mergeCell ref="A4237:A4242"/>
    <mergeCell ref="F4237:G4237"/>
    <mergeCell ref="H4237:L4237"/>
    <mergeCell ref="B4238:B4240"/>
    <mergeCell ref="C4238:C4240"/>
    <mergeCell ref="D4238:D4240"/>
    <mergeCell ref="E4238:E4240"/>
    <mergeCell ref="F4238:G4240"/>
    <mergeCell ref="H4238:I4238"/>
    <mergeCell ref="H4239:I4240"/>
    <mergeCell ref="J4239:J4240"/>
    <mergeCell ref="K4239:K4240"/>
    <mergeCell ref="L4239:L4240"/>
    <mergeCell ref="F4241:G4242"/>
    <mergeCell ref="H4241:I4242"/>
    <mergeCell ref="J4241:J4242"/>
    <mergeCell ref="K4241:K4242"/>
    <mergeCell ref="L4241:L4242"/>
    <mergeCell ref="A4216:A4220"/>
    <mergeCell ref="F4216:G4216"/>
    <mergeCell ref="H4216:L4216"/>
    <mergeCell ref="B4217:B4218"/>
    <mergeCell ref="C4217:C4218"/>
    <mergeCell ref="D4217:D4218"/>
    <mergeCell ref="E4217:E4218"/>
    <mergeCell ref="F4217:G4218"/>
    <mergeCell ref="H4217:I4217"/>
    <mergeCell ref="H4218:I4218"/>
    <mergeCell ref="F4219:G4220"/>
    <mergeCell ref="H4219:I4220"/>
    <mergeCell ref="J4219:J4220"/>
    <mergeCell ref="K4219:K4220"/>
    <mergeCell ref="L4219:L4220"/>
    <mergeCell ref="A4221:A4225"/>
    <mergeCell ref="F4221:G4221"/>
    <mergeCell ref="H4221:L4221"/>
    <mergeCell ref="B4222:B4223"/>
    <mergeCell ref="C4222:C4223"/>
    <mergeCell ref="D4222:D4223"/>
    <mergeCell ref="E4222:E4223"/>
    <mergeCell ref="F4222:G4223"/>
    <mergeCell ref="H4222:I4222"/>
    <mergeCell ref="H4223:I4223"/>
    <mergeCell ref="F4224:G4225"/>
    <mergeCell ref="H4224:I4225"/>
    <mergeCell ref="J4224:J4225"/>
    <mergeCell ref="K4224:K4225"/>
    <mergeCell ref="L4224:L4225"/>
    <mergeCell ref="A4226:A4231"/>
    <mergeCell ref="F4226:G4226"/>
    <mergeCell ref="H4226:L4226"/>
    <mergeCell ref="B4227:B4229"/>
    <mergeCell ref="C4227:C4229"/>
    <mergeCell ref="D4227:D4229"/>
    <mergeCell ref="E4227:E4229"/>
    <mergeCell ref="F4227:G4229"/>
    <mergeCell ref="H4227:I4227"/>
    <mergeCell ref="H4228:I4229"/>
    <mergeCell ref="J4228:J4229"/>
    <mergeCell ref="K4228:K4229"/>
    <mergeCell ref="L4228:L4229"/>
    <mergeCell ref="F4230:G4231"/>
    <mergeCell ref="H4230:I4231"/>
    <mergeCell ref="J4230:J4231"/>
    <mergeCell ref="K4230:K4231"/>
    <mergeCell ref="L4230:L4231"/>
    <mergeCell ref="A4201:A4205"/>
    <mergeCell ref="F4201:G4201"/>
    <mergeCell ref="H4201:L4201"/>
    <mergeCell ref="B4202:B4203"/>
    <mergeCell ref="C4202:C4203"/>
    <mergeCell ref="D4202:D4203"/>
    <mergeCell ref="E4202:E4203"/>
    <mergeCell ref="F4202:G4203"/>
    <mergeCell ref="H4202:I4202"/>
    <mergeCell ref="H4203:I4203"/>
    <mergeCell ref="F4204:G4205"/>
    <mergeCell ref="H4204:I4205"/>
    <mergeCell ref="J4204:J4205"/>
    <mergeCell ref="K4204:K4205"/>
    <mergeCell ref="L4204:L4205"/>
    <mergeCell ref="A4206:A4210"/>
    <mergeCell ref="F4206:G4206"/>
    <mergeCell ref="H4206:L4206"/>
    <mergeCell ref="B4207:B4208"/>
    <mergeCell ref="C4207:C4208"/>
    <mergeCell ref="D4207:D4208"/>
    <mergeCell ref="E4207:E4208"/>
    <mergeCell ref="F4207:G4208"/>
    <mergeCell ref="H4207:I4207"/>
    <mergeCell ref="H4208:I4208"/>
    <mergeCell ref="F4209:G4210"/>
    <mergeCell ref="H4209:I4210"/>
    <mergeCell ref="J4209:J4210"/>
    <mergeCell ref="K4209:K4210"/>
    <mergeCell ref="L4209:L4210"/>
    <mergeCell ref="A4211:A4215"/>
    <mergeCell ref="F4211:G4211"/>
    <mergeCell ref="H4211:L4211"/>
    <mergeCell ref="B4212:B4213"/>
    <mergeCell ref="C4212:C4213"/>
    <mergeCell ref="D4212:D4213"/>
    <mergeCell ref="E4212:E4213"/>
    <mergeCell ref="F4212:G4213"/>
    <mergeCell ref="H4212:I4212"/>
    <mergeCell ref="H4213:I4213"/>
    <mergeCell ref="F4214:G4215"/>
    <mergeCell ref="H4214:I4215"/>
    <mergeCell ref="J4214:J4215"/>
    <mergeCell ref="K4214:K4215"/>
    <mergeCell ref="L4214:L4215"/>
    <mergeCell ref="A4190:A4194"/>
    <mergeCell ref="F4190:G4190"/>
    <mergeCell ref="H4190:L4190"/>
    <mergeCell ref="B4191:B4192"/>
    <mergeCell ref="C4191:C4192"/>
    <mergeCell ref="D4191:D4192"/>
    <mergeCell ref="E4191:E4192"/>
    <mergeCell ref="F4191:G4192"/>
    <mergeCell ref="H4191:I4191"/>
    <mergeCell ref="H4192:I4192"/>
    <mergeCell ref="F4193:G4194"/>
    <mergeCell ref="H4193:I4194"/>
    <mergeCell ref="J4193:J4194"/>
    <mergeCell ref="K4193:K4194"/>
    <mergeCell ref="L4193:L4194"/>
    <mergeCell ref="A4195:A4200"/>
    <mergeCell ref="F4195:G4195"/>
    <mergeCell ref="H4195:L4195"/>
    <mergeCell ref="B4196:B4198"/>
    <mergeCell ref="C4196:C4198"/>
    <mergeCell ref="D4196:D4198"/>
    <mergeCell ref="E4196:E4198"/>
    <mergeCell ref="F4196:G4198"/>
    <mergeCell ref="H4196:I4196"/>
    <mergeCell ref="H4197:I4198"/>
    <mergeCell ref="J4197:J4198"/>
    <mergeCell ref="K4197:K4198"/>
    <mergeCell ref="L4197:L4198"/>
    <mergeCell ref="F4199:G4200"/>
    <mergeCell ref="H4199:I4200"/>
    <mergeCell ref="J4199:J4200"/>
    <mergeCell ref="K4199:K4200"/>
    <mergeCell ref="L4199:L4200"/>
    <mergeCell ref="A4179:A4183"/>
    <mergeCell ref="F4179:G4179"/>
    <mergeCell ref="H4179:L4179"/>
    <mergeCell ref="B4180:B4181"/>
    <mergeCell ref="C4180:C4181"/>
    <mergeCell ref="D4180:D4181"/>
    <mergeCell ref="E4180:E4181"/>
    <mergeCell ref="F4180:G4181"/>
    <mergeCell ref="H4180:I4180"/>
    <mergeCell ref="H4181:I4181"/>
    <mergeCell ref="F4182:G4183"/>
    <mergeCell ref="H4182:I4183"/>
    <mergeCell ref="J4182:J4183"/>
    <mergeCell ref="K4182:K4183"/>
    <mergeCell ref="L4182:L4183"/>
    <mergeCell ref="A4184:A4189"/>
    <mergeCell ref="F4184:G4184"/>
    <mergeCell ref="H4184:L4184"/>
    <mergeCell ref="B4185:B4187"/>
    <mergeCell ref="C4185:C4187"/>
    <mergeCell ref="D4185:D4187"/>
    <mergeCell ref="E4185:E4187"/>
    <mergeCell ref="F4185:G4187"/>
    <mergeCell ref="H4185:I4185"/>
    <mergeCell ref="H4186:I4187"/>
    <mergeCell ref="J4186:J4187"/>
    <mergeCell ref="K4186:K4187"/>
    <mergeCell ref="L4186:L4187"/>
    <mergeCell ref="F4188:G4189"/>
    <mergeCell ref="H4188:I4189"/>
    <mergeCell ref="J4188:J4189"/>
    <mergeCell ref="K4188:K4189"/>
    <mergeCell ref="L4188:L4189"/>
    <mergeCell ref="A4164:A4168"/>
    <mergeCell ref="F4164:G4164"/>
    <mergeCell ref="H4164:L4164"/>
    <mergeCell ref="B4165:B4166"/>
    <mergeCell ref="C4165:C4166"/>
    <mergeCell ref="D4165:D4166"/>
    <mergeCell ref="E4165:E4166"/>
    <mergeCell ref="F4165:G4166"/>
    <mergeCell ref="H4165:I4165"/>
    <mergeCell ref="H4166:I4166"/>
    <mergeCell ref="F4167:G4168"/>
    <mergeCell ref="H4167:I4168"/>
    <mergeCell ref="J4167:J4168"/>
    <mergeCell ref="K4167:K4168"/>
    <mergeCell ref="L4167:L4168"/>
    <mergeCell ref="A4169:A4173"/>
    <mergeCell ref="F4169:G4169"/>
    <mergeCell ref="H4169:L4169"/>
    <mergeCell ref="B4170:B4171"/>
    <mergeCell ref="C4170:C4171"/>
    <mergeCell ref="D4170:D4171"/>
    <mergeCell ref="E4170:E4171"/>
    <mergeCell ref="F4170:G4171"/>
    <mergeCell ref="H4170:I4170"/>
    <mergeCell ref="H4171:I4171"/>
    <mergeCell ref="F4172:G4173"/>
    <mergeCell ref="H4172:I4173"/>
    <mergeCell ref="J4172:J4173"/>
    <mergeCell ref="K4172:K4173"/>
    <mergeCell ref="L4172:L4173"/>
    <mergeCell ref="A4174:A4178"/>
    <mergeCell ref="F4174:G4174"/>
    <mergeCell ref="H4174:L4174"/>
    <mergeCell ref="B4175:B4176"/>
    <mergeCell ref="C4175:C4176"/>
    <mergeCell ref="D4175:D4176"/>
    <mergeCell ref="E4175:E4176"/>
    <mergeCell ref="F4175:G4176"/>
    <mergeCell ref="H4175:I4175"/>
    <mergeCell ref="H4176:I4176"/>
    <mergeCell ref="F4177:G4178"/>
    <mergeCell ref="H4177:I4178"/>
    <mergeCell ref="J4177:J4178"/>
    <mergeCell ref="K4177:K4178"/>
    <mergeCell ref="L4177:L4178"/>
    <mergeCell ref="A4152:A4157"/>
    <mergeCell ref="F4152:G4152"/>
    <mergeCell ref="H4152:L4152"/>
    <mergeCell ref="B4153:B4155"/>
    <mergeCell ref="C4153:C4155"/>
    <mergeCell ref="D4153:D4155"/>
    <mergeCell ref="E4153:E4155"/>
    <mergeCell ref="F4153:G4155"/>
    <mergeCell ref="H4153:I4153"/>
    <mergeCell ref="H4154:I4155"/>
    <mergeCell ref="J4154:J4155"/>
    <mergeCell ref="K4154:K4155"/>
    <mergeCell ref="L4154:L4155"/>
    <mergeCell ref="F4156:G4157"/>
    <mergeCell ref="H4156:I4157"/>
    <mergeCell ref="J4156:J4157"/>
    <mergeCell ref="K4156:K4157"/>
    <mergeCell ref="L4156:L4157"/>
    <mergeCell ref="A4158:A4163"/>
    <mergeCell ref="F4158:G4158"/>
    <mergeCell ref="H4158:L4158"/>
    <mergeCell ref="B4159:B4161"/>
    <mergeCell ref="C4159:C4161"/>
    <mergeCell ref="D4159:D4161"/>
    <mergeCell ref="E4159:E4161"/>
    <mergeCell ref="F4159:G4161"/>
    <mergeCell ref="H4159:I4159"/>
    <mergeCell ref="H4160:I4161"/>
    <mergeCell ref="J4160:J4161"/>
    <mergeCell ref="K4160:K4161"/>
    <mergeCell ref="L4160:L4161"/>
    <mergeCell ref="F4162:G4163"/>
    <mergeCell ref="H4162:I4163"/>
    <mergeCell ref="J4162:J4163"/>
    <mergeCell ref="K4162:K4163"/>
    <mergeCell ref="L4162:L4163"/>
    <mergeCell ref="A4141:A4146"/>
    <mergeCell ref="F4141:G4141"/>
    <mergeCell ref="H4141:L4141"/>
    <mergeCell ref="B4142:B4144"/>
    <mergeCell ref="C4142:C4144"/>
    <mergeCell ref="D4142:D4144"/>
    <mergeCell ref="E4142:E4144"/>
    <mergeCell ref="F4142:G4144"/>
    <mergeCell ref="H4142:I4142"/>
    <mergeCell ref="H4143:I4144"/>
    <mergeCell ref="J4143:J4144"/>
    <mergeCell ref="K4143:K4144"/>
    <mergeCell ref="L4143:L4144"/>
    <mergeCell ref="F4145:G4146"/>
    <mergeCell ref="H4145:I4146"/>
    <mergeCell ref="J4145:J4146"/>
    <mergeCell ref="K4145:K4146"/>
    <mergeCell ref="L4145:L4146"/>
    <mergeCell ref="A4147:A4151"/>
    <mergeCell ref="F4147:G4147"/>
    <mergeCell ref="H4147:L4147"/>
    <mergeCell ref="B4148:B4149"/>
    <mergeCell ref="C4148:C4149"/>
    <mergeCell ref="D4148:D4149"/>
    <mergeCell ref="E4148:E4149"/>
    <mergeCell ref="F4148:G4149"/>
    <mergeCell ref="H4148:I4148"/>
    <mergeCell ref="H4149:I4149"/>
    <mergeCell ref="F4150:G4151"/>
    <mergeCell ref="H4150:I4151"/>
    <mergeCell ref="J4150:J4151"/>
    <mergeCell ref="K4150:K4151"/>
    <mergeCell ref="L4150:L4151"/>
    <mergeCell ref="A4129:A4134"/>
    <mergeCell ref="F4129:G4129"/>
    <mergeCell ref="H4129:L4129"/>
    <mergeCell ref="B4130:B4132"/>
    <mergeCell ref="C4130:C4132"/>
    <mergeCell ref="D4130:D4132"/>
    <mergeCell ref="E4130:E4132"/>
    <mergeCell ref="F4130:G4132"/>
    <mergeCell ref="H4130:I4130"/>
    <mergeCell ref="H4131:I4132"/>
    <mergeCell ref="J4131:J4132"/>
    <mergeCell ref="K4131:K4132"/>
    <mergeCell ref="L4131:L4132"/>
    <mergeCell ref="F4133:G4134"/>
    <mergeCell ref="H4133:I4134"/>
    <mergeCell ref="J4133:J4134"/>
    <mergeCell ref="K4133:K4134"/>
    <mergeCell ref="L4133:L4134"/>
    <mergeCell ref="A4135:A4140"/>
    <mergeCell ref="F4135:G4135"/>
    <mergeCell ref="H4135:L4135"/>
    <mergeCell ref="B4136:B4138"/>
    <mergeCell ref="C4136:C4138"/>
    <mergeCell ref="D4136:D4138"/>
    <mergeCell ref="E4136:E4138"/>
    <mergeCell ref="F4136:G4138"/>
    <mergeCell ref="H4136:I4136"/>
    <mergeCell ref="H4137:I4138"/>
    <mergeCell ref="J4137:J4138"/>
    <mergeCell ref="K4137:K4138"/>
    <mergeCell ref="L4137:L4138"/>
    <mergeCell ref="F4139:G4140"/>
    <mergeCell ref="H4139:I4140"/>
    <mergeCell ref="J4139:J4140"/>
    <mergeCell ref="K4139:K4140"/>
    <mergeCell ref="L4139:L4140"/>
    <mergeCell ref="A4117:A4121"/>
    <mergeCell ref="F4117:G4117"/>
    <mergeCell ref="H4117:L4117"/>
    <mergeCell ref="B4118:B4119"/>
    <mergeCell ref="C4118:C4119"/>
    <mergeCell ref="D4118:D4119"/>
    <mergeCell ref="E4118:E4119"/>
    <mergeCell ref="F4118:G4119"/>
    <mergeCell ref="H4118:I4118"/>
    <mergeCell ref="H4119:I4119"/>
    <mergeCell ref="F4120:G4121"/>
    <mergeCell ref="H4120:I4121"/>
    <mergeCell ref="J4120:J4121"/>
    <mergeCell ref="K4120:K4121"/>
    <mergeCell ref="L4120:L4121"/>
    <mergeCell ref="A4122:A4128"/>
    <mergeCell ref="F4122:G4122"/>
    <mergeCell ref="H4122:L4122"/>
    <mergeCell ref="B4123:B4126"/>
    <mergeCell ref="C4123:C4126"/>
    <mergeCell ref="D4123:D4126"/>
    <mergeCell ref="E4123:E4126"/>
    <mergeCell ref="F4123:G4126"/>
    <mergeCell ref="H4123:I4123"/>
    <mergeCell ref="H4124:I4126"/>
    <mergeCell ref="J4124:J4126"/>
    <mergeCell ref="K4124:K4126"/>
    <mergeCell ref="L4124:L4126"/>
    <mergeCell ref="F4127:G4128"/>
    <mergeCell ref="H4127:I4128"/>
    <mergeCell ref="J4127:J4128"/>
    <mergeCell ref="K4127:K4128"/>
    <mergeCell ref="L4127:L4128"/>
    <mergeCell ref="A4102:A4106"/>
    <mergeCell ref="F4102:G4102"/>
    <mergeCell ref="H4102:L4102"/>
    <mergeCell ref="B4103:B4104"/>
    <mergeCell ref="C4103:C4104"/>
    <mergeCell ref="D4103:D4104"/>
    <mergeCell ref="E4103:E4104"/>
    <mergeCell ref="F4103:G4104"/>
    <mergeCell ref="H4103:I4103"/>
    <mergeCell ref="H4104:I4104"/>
    <mergeCell ref="F4105:G4106"/>
    <mergeCell ref="H4105:I4106"/>
    <mergeCell ref="J4105:J4106"/>
    <mergeCell ref="K4105:K4106"/>
    <mergeCell ref="L4105:L4106"/>
    <mergeCell ref="A4107:A4111"/>
    <mergeCell ref="F4107:G4107"/>
    <mergeCell ref="H4107:L4107"/>
    <mergeCell ref="B4108:B4109"/>
    <mergeCell ref="C4108:C4109"/>
    <mergeCell ref="D4108:D4109"/>
    <mergeCell ref="E4108:E4109"/>
    <mergeCell ref="F4108:G4109"/>
    <mergeCell ref="H4108:I4108"/>
    <mergeCell ref="H4109:I4109"/>
    <mergeCell ref="F4110:G4111"/>
    <mergeCell ref="H4110:I4111"/>
    <mergeCell ref="J4110:J4111"/>
    <mergeCell ref="K4110:K4111"/>
    <mergeCell ref="L4110:L4111"/>
    <mergeCell ref="A4112:A4116"/>
    <mergeCell ref="F4112:G4112"/>
    <mergeCell ref="H4112:L4112"/>
    <mergeCell ref="B4113:B4114"/>
    <mergeCell ref="C4113:C4114"/>
    <mergeCell ref="D4113:D4114"/>
    <mergeCell ref="E4113:E4114"/>
    <mergeCell ref="F4113:G4114"/>
    <mergeCell ref="H4113:I4113"/>
    <mergeCell ref="H4114:I4114"/>
    <mergeCell ref="F4115:G4116"/>
    <mergeCell ref="H4115:I4116"/>
    <mergeCell ref="J4115:J4116"/>
    <mergeCell ref="K4115:K4116"/>
    <mergeCell ref="L4115:L4116"/>
    <mergeCell ref="A4087:A4091"/>
    <mergeCell ref="F4087:G4087"/>
    <mergeCell ref="H4087:L4087"/>
    <mergeCell ref="B4088:B4089"/>
    <mergeCell ref="C4088:C4089"/>
    <mergeCell ref="D4088:D4089"/>
    <mergeCell ref="E4088:E4089"/>
    <mergeCell ref="F4088:G4089"/>
    <mergeCell ref="H4088:I4088"/>
    <mergeCell ref="H4089:I4089"/>
    <mergeCell ref="F4090:G4091"/>
    <mergeCell ref="H4090:I4091"/>
    <mergeCell ref="J4090:J4091"/>
    <mergeCell ref="K4090:K4091"/>
    <mergeCell ref="L4090:L4091"/>
    <mergeCell ref="A4092:A4096"/>
    <mergeCell ref="F4092:G4092"/>
    <mergeCell ref="H4092:L4092"/>
    <mergeCell ref="B4093:B4094"/>
    <mergeCell ref="C4093:C4094"/>
    <mergeCell ref="D4093:D4094"/>
    <mergeCell ref="E4093:E4094"/>
    <mergeCell ref="F4093:G4094"/>
    <mergeCell ref="H4093:I4093"/>
    <mergeCell ref="H4094:I4094"/>
    <mergeCell ref="F4095:G4096"/>
    <mergeCell ref="H4095:I4096"/>
    <mergeCell ref="J4095:J4096"/>
    <mergeCell ref="K4095:K4096"/>
    <mergeCell ref="L4095:L4096"/>
    <mergeCell ref="A4097:A4101"/>
    <mergeCell ref="F4097:G4097"/>
    <mergeCell ref="H4097:L4097"/>
    <mergeCell ref="B4098:B4099"/>
    <mergeCell ref="C4098:C4099"/>
    <mergeCell ref="D4098:D4099"/>
    <mergeCell ref="E4098:E4099"/>
    <mergeCell ref="F4098:G4099"/>
    <mergeCell ref="H4098:I4098"/>
    <mergeCell ref="H4099:I4099"/>
    <mergeCell ref="F4100:G4101"/>
    <mergeCell ref="H4100:I4101"/>
    <mergeCell ref="J4100:J4101"/>
    <mergeCell ref="K4100:K4101"/>
    <mergeCell ref="L4100:L4101"/>
    <mergeCell ref="A4072:A4076"/>
    <mergeCell ref="F4072:G4072"/>
    <mergeCell ref="H4072:L4072"/>
    <mergeCell ref="B4073:B4074"/>
    <mergeCell ref="C4073:C4074"/>
    <mergeCell ref="D4073:D4074"/>
    <mergeCell ref="E4073:E4074"/>
    <mergeCell ref="F4073:G4074"/>
    <mergeCell ref="H4073:I4073"/>
    <mergeCell ref="H4074:I4074"/>
    <mergeCell ref="F4075:G4076"/>
    <mergeCell ref="H4075:I4076"/>
    <mergeCell ref="J4075:J4076"/>
    <mergeCell ref="K4075:K4076"/>
    <mergeCell ref="L4075:L4076"/>
    <mergeCell ref="A4077:A4081"/>
    <mergeCell ref="F4077:G4077"/>
    <mergeCell ref="H4077:L4077"/>
    <mergeCell ref="B4078:B4079"/>
    <mergeCell ref="C4078:C4079"/>
    <mergeCell ref="D4078:D4079"/>
    <mergeCell ref="E4078:E4079"/>
    <mergeCell ref="F4078:G4079"/>
    <mergeCell ref="H4078:I4078"/>
    <mergeCell ref="H4079:I4079"/>
    <mergeCell ref="F4080:G4081"/>
    <mergeCell ref="H4080:I4081"/>
    <mergeCell ref="J4080:J4081"/>
    <mergeCell ref="K4080:K4081"/>
    <mergeCell ref="L4080:L4081"/>
    <mergeCell ref="A4082:A4086"/>
    <mergeCell ref="F4082:G4082"/>
    <mergeCell ref="H4082:L4082"/>
    <mergeCell ref="B4083:B4084"/>
    <mergeCell ref="C4083:C4084"/>
    <mergeCell ref="D4083:D4084"/>
    <mergeCell ref="E4083:E4084"/>
    <mergeCell ref="F4083:G4084"/>
    <mergeCell ref="H4083:I4083"/>
    <mergeCell ref="H4084:I4084"/>
    <mergeCell ref="F4085:G4086"/>
    <mergeCell ref="H4085:I4086"/>
    <mergeCell ref="J4085:J4086"/>
    <mergeCell ref="K4085:K4086"/>
    <mergeCell ref="L4085:L4086"/>
    <mergeCell ref="A4061:A4066"/>
    <mergeCell ref="F4061:G4061"/>
    <mergeCell ref="H4061:L4061"/>
    <mergeCell ref="B4062:B4064"/>
    <mergeCell ref="C4062:C4064"/>
    <mergeCell ref="D4062:D4064"/>
    <mergeCell ref="E4062:E4064"/>
    <mergeCell ref="F4062:G4064"/>
    <mergeCell ref="H4062:I4062"/>
    <mergeCell ref="H4063:I4064"/>
    <mergeCell ref="J4063:J4064"/>
    <mergeCell ref="K4063:K4064"/>
    <mergeCell ref="L4063:L4064"/>
    <mergeCell ref="F4065:G4066"/>
    <mergeCell ref="H4065:I4066"/>
    <mergeCell ref="J4065:J4066"/>
    <mergeCell ref="K4065:K4066"/>
    <mergeCell ref="L4065:L4066"/>
    <mergeCell ref="A4067:A4071"/>
    <mergeCell ref="F4067:G4067"/>
    <mergeCell ref="H4067:L4067"/>
    <mergeCell ref="B4068:B4069"/>
    <mergeCell ref="C4068:C4069"/>
    <mergeCell ref="D4068:D4069"/>
    <mergeCell ref="E4068:E4069"/>
    <mergeCell ref="F4068:G4069"/>
    <mergeCell ref="H4068:I4068"/>
    <mergeCell ref="H4069:I4069"/>
    <mergeCell ref="F4070:G4071"/>
    <mergeCell ref="H4070:I4071"/>
    <mergeCell ref="J4070:J4071"/>
    <mergeCell ref="K4070:K4071"/>
    <mergeCell ref="L4070:L4071"/>
    <mergeCell ref="A4046:A4050"/>
    <mergeCell ref="F4046:G4046"/>
    <mergeCell ref="H4046:L4046"/>
    <mergeCell ref="B4047:B4048"/>
    <mergeCell ref="C4047:C4048"/>
    <mergeCell ref="D4047:D4048"/>
    <mergeCell ref="E4047:E4048"/>
    <mergeCell ref="F4047:G4048"/>
    <mergeCell ref="H4047:I4047"/>
    <mergeCell ref="H4048:I4048"/>
    <mergeCell ref="F4049:G4050"/>
    <mergeCell ref="H4049:I4050"/>
    <mergeCell ref="J4049:J4050"/>
    <mergeCell ref="K4049:K4050"/>
    <mergeCell ref="L4049:L4050"/>
    <mergeCell ref="A4051:A4055"/>
    <mergeCell ref="F4051:G4051"/>
    <mergeCell ref="H4051:L4051"/>
    <mergeCell ref="B4052:B4053"/>
    <mergeCell ref="C4052:C4053"/>
    <mergeCell ref="D4052:D4053"/>
    <mergeCell ref="E4052:E4053"/>
    <mergeCell ref="F4052:G4053"/>
    <mergeCell ref="H4052:I4052"/>
    <mergeCell ref="H4053:I4053"/>
    <mergeCell ref="F4054:G4055"/>
    <mergeCell ref="H4054:I4055"/>
    <mergeCell ref="J4054:J4055"/>
    <mergeCell ref="K4054:K4055"/>
    <mergeCell ref="L4054:L4055"/>
    <mergeCell ref="A4056:A4060"/>
    <mergeCell ref="F4056:G4056"/>
    <mergeCell ref="H4056:L4056"/>
    <mergeCell ref="B4057:B4058"/>
    <mergeCell ref="C4057:C4058"/>
    <mergeCell ref="D4057:D4058"/>
    <mergeCell ref="E4057:E4058"/>
    <mergeCell ref="F4057:G4058"/>
    <mergeCell ref="H4057:I4057"/>
    <mergeCell ref="H4058:I4058"/>
    <mergeCell ref="F4059:G4060"/>
    <mergeCell ref="H4059:I4060"/>
    <mergeCell ref="J4059:J4060"/>
    <mergeCell ref="K4059:K4060"/>
    <mergeCell ref="L4059:L4060"/>
    <mergeCell ref="A4035:A4040"/>
    <mergeCell ref="F4035:G4035"/>
    <mergeCell ref="H4035:L4035"/>
    <mergeCell ref="B4036:B4038"/>
    <mergeCell ref="C4036:C4038"/>
    <mergeCell ref="D4036:D4038"/>
    <mergeCell ref="E4036:E4038"/>
    <mergeCell ref="F4036:G4038"/>
    <mergeCell ref="H4036:I4036"/>
    <mergeCell ref="H4037:I4038"/>
    <mergeCell ref="J4037:J4038"/>
    <mergeCell ref="K4037:K4038"/>
    <mergeCell ref="L4037:L4038"/>
    <mergeCell ref="F4039:G4040"/>
    <mergeCell ref="H4039:I4040"/>
    <mergeCell ref="J4039:J4040"/>
    <mergeCell ref="K4039:K4040"/>
    <mergeCell ref="L4039:L4040"/>
    <mergeCell ref="A4041:A4045"/>
    <mergeCell ref="F4041:G4041"/>
    <mergeCell ref="H4041:L4041"/>
    <mergeCell ref="B4042:B4043"/>
    <mergeCell ref="C4042:C4043"/>
    <mergeCell ref="D4042:D4043"/>
    <mergeCell ref="E4042:E4043"/>
    <mergeCell ref="F4042:G4043"/>
    <mergeCell ref="H4042:I4042"/>
    <mergeCell ref="H4043:I4043"/>
    <mergeCell ref="F4044:G4045"/>
    <mergeCell ref="H4044:I4045"/>
    <mergeCell ref="J4044:J4045"/>
    <mergeCell ref="K4044:K4045"/>
    <mergeCell ref="L4044:L4045"/>
    <mergeCell ref="A4020:A4024"/>
    <mergeCell ref="F4020:G4020"/>
    <mergeCell ref="H4020:L4020"/>
    <mergeCell ref="B4021:B4022"/>
    <mergeCell ref="C4021:C4022"/>
    <mergeCell ref="D4021:D4022"/>
    <mergeCell ref="E4021:E4022"/>
    <mergeCell ref="F4021:G4022"/>
    <mergeCell ref="H4021:I4021"/>
    <mergeCell ref="H4022:I4022"/>
    <mergeCell ref="F4023:G4024"/>
    <mergeCell ref="H4023:I4024"/>
    <mergeCell ref="J4023:J4024"/>
    <mergeCell ref="K4023:K4024"/>
    <mergeCell ref="L4023:L4024"/>
    <mergeCell ref="A4025:A4029"/>
    <mergeCell ref="F4025:G4025"/>
    <mergeCell ref="H4025:L4025"/>
    <mergeCell ref="B4026:B4027"/>
    <mergeCell ref="C4026:C4027"/>
    <mergeCell ref="D4026:D4027"/>
    <mergeCell ref="E4026:E4027"/>
    <mergeCell ref="F4026:G4027"/>
    <mergeCell ref="H4026:I4026"/>
    <mergeCell ref="H4027:I4027"/>
    <mergeCell ref="F4028:G4029"/>
    <mergeCell ref="H4028:I4029"/>
    <mergeCell ref="J4028:J4029"/>
    <mergeCell ref="K4028:K4029"/>
    <mergeCell ref="L4028:L4029"/>
    <mergeCell ref="A4030:A4034"/>
    <mergeCell ref="F4030:G4030"/>
    <mergeCell ref="H4030:L4030"/>
    <mergeCell ref="B4031:B4032"/>
    <mergeCell ref="C4031:C4032"/>
    <mergeCell ref="D4031:D4032"/>
    <mergeCell ref="E4031:E4032"/>
    <mergeCell ref="F4031:G4032"/>
    <mergeCell ref="H4031:I4031"/>
    <mergeCell ref="H4032:I4032"/>
    <mergeCell ref="F4033:G4034"/>
    <mergeCell ref="H4033:I4034"/>
    <mergeCell ref="J4033:J4034"/>
    <mergeCell ref="K4033:K4034"/>
    <mergeCell ref="L4033:L4034"/>
    <mergeCell ref="A4005:A4009"/>
    <mergeCell ref="F4005:G4005"/>
    <mergeCell ref="H4005:L4005"/>
    <mergeCell ref="B4006:B4007"/>
    <mergeCell ref="C4006:C4007"/>
    <mergeCell ref="D4006:D4007"/>
    <mergeCell ref="E4006:E4007"/>
    <mergeCell ref="F4006:G4007"/>
    <mergeCell ref="H4006:I4006"/>
    <mergeCell ref="H4007:I4007"/>
    <mergeCell ref="F4008:G4009"/>
    <mergeCell ref="H4008:I4009"/>
    <mergeCell ref="J4008:J4009"/>
    <mergeCell ref="K4008:K4009"/>
    <mergeCell ref="L4008:L4009"/>
    <mergeCell ref="A4010:A4014"/>
    <mergeCell ref="F4010:G4010"/>
    <mergeCell ref="H4010:L4010"/>
    <mergeCell ref="B4011:B4012"/>
    <mergeCell ref="C4011:C4012"/>
    <mergeCell ref="D4011:D4012"/>
    <mergeCell ref="E4011:E4012"/>
    <mergeCell ref="F4011:G4012"/>
    <mergeCell ref="H4011:I4011"/>
    <mergeCell ref="H4012:I4012"/>
    <mergeCell ref="F4013:G4014"/>
    <mergeCell ref="H4013:I4014"/>
    <mergeCell ref="J4013:J4014"/>
    <mergeCell ref="K4013:K4014"/>
    <mergeCell ref="L4013:L4014"/>
    <mergeCell ref="A4015:A4019"/>
    <mergeCell ref="F4015:G4015"/>
    <mergeCell ref="H4015:L4015"/>
    <mergeCell ref="B4016:B4017"/>
    <mergeCell ref="C4016:C4017"/>
    <mergeCell ref="D4016:D4017"/>
    <mergeCell ref="E4016:E4017"/>
    <mergeCell ref="F4016:G4017"/>
    <mergeCell ref="H4016:I4016"/>
    <mergeCell ref="H4017:I4017"/>
    <mergeCell ref="F4018:G4019"/>
    <mergeCell ref="H4018:I4019"/>
    <mergeCell ref="J4018:J4019"/>
    <mergeCell ref="K4018:K4019"/>
    <mergeCell ref="L4018:L4019"/>
    <mergeCell ref="A3990:A3994"/>
    <mergeCell ref="F3990:G3990"/>
    <mergeCell ref="H3990:L3990"/>
    <mergeCell ref="B3991:B3992"/>
    <mergeCell ref="C3991:C3992"/>
    <mergeCell ref="D3991:D3992"/>
    <mergeCell ref="E3991:E3992"/>
    <mergeCell ref="F3991:G3992"/>
    <mergeCell ref="H3991:I3991"/>
    <mergeCell ref="H3992:I3992"/>
    <mergeCell ref="F3993:G3994"/>
    <mergeCell ref="H3993:I3994"/>
    <mergeCell ref="J3993:J3994"/>
    <mergeCell ref="K3993:K3994"/>
    <mergeCell ref="L3993:L3994"/>
    <mergeCell ref="A3995:A3999"/>
    <mergeCell ref="F3995:G3995"/>
    <mergeCell ref="H3995:L3995"/>
    <mergeCell ref="B3996:B3997"/>
    <mergeCell ref="C3996:C3997"/>
    <mergeCell ref="D3996:D3997"/>
    <mergeCell ref="E3996:E3997"/>
    <mergeCell ref="F3996:G3997"/>
    <mergeCell ref="H3996:I3996"/>
    <mergeCell ref="H3997:I3997"/>
    <mergeCell ref="F3998:G3999"/>
    <mergeCell ref="H3998:I3999"/>
    <mergeCell ref="J3998:J3999"/>
    <mergeCell ref="K3998:K3999"/>
    <mergeCell ref="L3998:L3999"/>
    <mergeCell ref="A4000:A4004"/>
    <mergeCell ref="F4000:G4000"/>
    <mergeCell ref="H4000:L4000"/>
    <mergeCell ref="B4001:B4002"/>
    <mergeCell ref="C4001:C4002"/>
    <mergeCell ref="D4001:D4002"/>
    <mergeCell ref="E4001:E4002"/>
    <mergeCell ref="F4001:G4002"/>
    <mergeCell ref="H4001:I4001"/>
    <mergeCell ref="H4002:I4002"/>
    <mergeCell ref="F4003:G4004"/>
    <mergeCell ref="H4003:I4004"/>
    <mergeCell ref="J4003:J4004"/>
    <mergeCell ref="K4003:K4004"/>
    <mergeCell ref="L4003:L4004"/>
    <mergeCell ref="A3975:A3979"/>
    <mergeCell ref="F3975:G3975"/>
    <mergeCell ref="H3975:L3975"/>
    <mergeCell ref="B3976:B3977"/>
    <mergeCell ref="C3976:C3977"/>
    <mergeCell ref="D3976:D3977"/>
    <mergeCell ref="E3976:E3977"/>
    <mergeCell ref="F3976:G3977"/>
    <mergeCell ref="H3976:I3976"/>
    <mergeCell ref="H3977:I3977"/>
    <mergeCell ref="F3978:G3979"/>
    <mergeCell ref="H3978:I3979"/>
    <mergeCell ref="J3978:J3979"/>
    <mergeCell ref="K3978:K3979"/>
    <mergeCell ref="L3978:L3979"/>
    <mergeCell ref="A3980:A3984"/>
    <mergeCell ref="F3980:G3980"/>
    <mergeCell ref="H3980:L3980"/>
    <mergeCell ref="B3981:B3982"/>
    <mergeCell ref="C3981:C3982"/>
    <mergeCell ref="D3981:D3982"/>
    <mergeCell ref="E3981:E3982"/>
    <mergeCell ref="F3981:G3982"/>
    <mergeCell ref="H3981:I3981"/>
    <mergeCell ref="H3982:I3982"/>
    <mergeCell ref="F3983:G3984"/>
    <mergeCell ref="H3983:I3984"/>
    <mergeCell ref="J3983:J3984"/>
    <mergeCell ref="K3983:K3984"/>
    <mergeCell ref="L3983:L3984"/>
    <mergeCell ref="A3985:A3989"/>
    <mergeCell ref="F3985:G3985"/>
    <mergeCell ref="H3985:L3985"/>
    <mergeCell ref="B3986:B3987"/>
    <mergeCell ref="C3986:C3987"/>
    <mergeCell ref="D3986:D3987"/>
    <mergeCell ref="E3986:E3987"/>
    <mergeCell ref="F3986:G3987"/>
    <mergeCell ref="H3986:I3986"/>
    <mergeCell ref="H3987:I3987"/>
    <mergeCell ref="F3988:G3989"/>
    <mergeCell ref="H3988:I3989"/>
    <mergeCell ref="J3988:J3989"/>
    <mergeCell ref="K3988:K3989"/>
    <mergeCell ref="L3988:L3989"/>
    <mergeCell ref="A3964:A3968"/>
    <mergeCell ref="F3964:G3964"/>
    <mergeCell ref="H3964:L3964"/>
    <mergeCell ref="B3965:B3966"/>
    <mergeCell ref="C3965:C3966"/>
    <mergeCell ref="D3965:D3966"/>
    <mergeCell ref="E3965:E3966"/>
    <mergeCell ref="F3965:G3966"/>
    <mergeCell ref="H3965:I3965"/>
    <mergeCell ref="H3966:I3966"/>
    <mergeCell ref="F3967:G3968"/>
    <mergeCell ref="H3967:I3968"/>
    <mergeCell ref="J3967:J3968"/>
    <mergeCell ref="K3967:K3968"/>
    <mergeCell ref="L3967:L3968"/>
    <mergeCell ref="A3969:A3974"/>
    <mergeCell ref="F3969:G3969"/>
    <mergeCell ref="H3969:L3969"/>
    <mergeCell ref="B3970:B3972"/>
    <mergeCell ref="C3970:C3972"/>
    <mergeCell ref="D3970:D3972"/>
    <mergeCell ref="E3970:E3972"/>
    <mergeCell ref="F3970:G3972"/>
    <mergeCell ref="H3970:I3970"/>
    <mergeCell ref="H3971:I3972"/>
    <mergeCell ref="J3971:J3972"/>
    <mergeCell ref="K3971:K3972"/>
    <mergeCell ref="L3971:L3972"/>
    <mergeCell ref="F3973:G3974"/>
    <mergeCell ref="H3973:I3974"/>
    <mergeCell ref="J3973:J3974"/>
    <mergeCell ref="K3973:K3974"/>
    <mergeCell ref="L3973:L3974"/>
    <mergeCell ref="A3950:A3956"/>
    <mergeCell ref="F3950:G3950"/>
    <mergeCell ref="H3950:L3950"/>
    <mergeCell ref="B3951:B3954"/>
    <mergeCell ref="C3951:C3954"/>
    <mergeCell ref="D3951:D3954"/>
    <mergeCell ref="E3951:E3954"/>
    <mergeCell ref="F3951:G3954"/>
    <mergeCell ref="H3951:I3951"/>
    <mergeCell ref="H3952:I3954"/>
    <mergeCell ref="J3952:J3954"/>
    <mergeCell ref="K3952:K3954"/>
    <mergeCell ref="L3952:L3954"/>
    <mergeCell ref="F3955:G3956"/>
    <mergeCell ref="H3955:I3956"/>
    <mergeCell ref="J3955:J3956"/>
    <mergeCell ref="K3955:K3956"/>
    <mergeCell ref="L3955:L3956"/>
    <mergeCell ref="A3957:A3963"/>
    <mergeCell ref="F3957:G3957"/>
    <mergeCell ref="H3957:L3957"/>
    <mergeCell ref="B3958:B3961"/>
    <mergeCell ref="C3958:C3961"/>
    <mergeCell ref="D3958:D3961"/>
    <mergeCell ref="E3958:E3961"/>
    <mergeCell ref="F3958:G3961"/>
    <mergeCell ref="H3958:I3958"/>
    <mergeCell ref="H3959:I3961"/>
    <mergeCell ref="J3959:J3961"/>
    <mergeCell ref="K3959:K3961"/>
    <mergeCell ref="L3959:L3961"/>
    <mergeCell ref="F3962:G3963"/>
    <mergeCell ref="H3962:I3963"/>
    <mergeCell ref="J3962:J3963"/>
    <mergeCell ref="K3962:K3963"/>
    <mergeCell ref="L3962:L3963"/>
    <mergeCell ref="A3939:A3944"/>
    <mergeCell ref="F3939:G3939"/>
    <mergeCell ref="H3939:L3939"/>
    <mergeCell ref="B3940:B3942"/>
    <mergeCell ref="C3940:C3942"/>
    <mergeCell ref="D3940:D3942"/>
    <mergeCell ref="E3940:E3942"/>
    <mergeCell ref="F3940:G3942"/>
    <mergeCell ref="H3940:I3940"/>
    <mergeCell ref="H3941:I3942"/>
    <mergeCell ref="J3941:J3942"/>
    <mergeCell ref="K3941:K3942"/>
    <mergeCell ref="L3941:L3942"/>
    <mergeCell ref="F3943:G3944"/>
    <mergeCell ref="H3943:I3944"/>
    <mergeCell ref="J3943:J3944"/>
    <mergeCell ref="K3943:K3944"/>
    <mergeCell ref="L3943:L3944"/>
    <mergeCell ref="A3945:A3949"/>
    <mergeCell ref="F3945:G3945"/>
    <mergeCell ref="H3945:L3945"/>
    <mergeCell ref="B3946:B3947"/>
    <mergeCell ref="C3946:C3947"/>
    <mergeCell ref="D3946:D3947"/>
    <mergeCell ref="E3946:E3947"/>
    <mergeCell ref="F3946:G3947"/>
    <mergeCell ref="H3946:I3946"/>
    <mergeCell ref="H3947:I3947"/>
    <mergeCell ref="F3948:G3949"/>
    <mergeCell ref="H3948:I3949"/>
    <mergeCell ref="J3948:J3949"/>
    <mergeCell ref="K3948:K3949"/>
    <mergeCell ref="L3948:L3949"/>
    <mergeCell ref="A3924:A3928"/>
    <mergeCell ref="F3924:G3924"/>
    <mergeCell ref="H3924:L3924"/>
    <mergeCell ref="B3925:B3926"/>
    <mergeCell ref="C3925:C3926"/>
    <mergeCell ref="D3925:D3926"/>
    <mergeCell ref="E3925:E3926"/>
    <mergeCell ref="F3925:G3926"/>
    <mergeCell ref="H3925:I3925"/>
    <mergeCell ref="H3926:I3926"/>
    <mergeCell ref="F3927:G3928"/>
    <mergeCell ref="H3927:I3928"/>
    <mergeCell ref="J3927:J3928"/>
    <mergeCell ref="K3927:K3928"/>
    <mergeCell ref="L3927:L3928"/>
    <mergeCell ref="A3929:A3933"/>
    <mergeCell ref="F3929:G3929"/>
    <mergeCell ref="H3929:L3929"/>
    <mergeCell ref="B3930:B3931"/>
    <mergeCell ref="C3930:C3931"/>
    <mergeCell ref="D3930:D3931"/>
    <mergeCell ref="E3930:E3931"/>
    <mergeCell ref="F3930:G3931"/>
    <mergeCell ref="H3930:I3930"/>
    <mergeCell ref="H3931:I3931"/>
    <mergeCell ref="F3932:G3933"/>
    <mergeCell ref="H3932:I3933"/>
    <mergeCell ref="J3932:J3933"/>
    <mergeCell ref="K3932:K3933"/>
    <mergeCell ref="L3932:L3933"/>
    <mergeCell ref="A3934:A3938"/>
    <mergeCell ref="F3934:G3934"/>
    <mergeCell ref="H3934:L3934"/>
    <mergeCell ref="B3935:B3936"/>
    <mergeCell ref="C3935:C3936"/>
    <mergeCell ref="D3935:D3936"/>
    <mergeCell ref="E3935:E3936"/>
    <mergeCell ref="F3935:G3936"/>
    <mergeCell ref="H3935:I3935"/>
    <mergeCell ref="H3936:I3936"/>
    <mergeCell ref="F3937:G3938"/>
    <mergeCell ref="H3937:I3938"/>
    <mergeCell ref="J3937:J3938"/>
    <mergeCell ref="K3937:K3938"/>
    <mergeCell ref="L3937:L3938"/>
    <mergeCell ref="A3909:A3913"/>
    <mergeCell ref="F3909:G3909"/>
    <mergeCell ref="H3909:L3909"/>
    <mergeCell ref="B3910:B3911"/>
    <mergeCell ref="C3910:C3911"/>
    <mergeCell ref="D3910:D3911"/>
    <mergeCell ref="E3910:E3911"/>
    <mergeCell ref="F3910:G3911"/>
    <mergeCell ref="H3910:I3910"/>
    <mergeCell ref="H3911:I3911"/>
    <mergeCell ref="F3912:G3913"/>
    <mergeCell ref="H3912:I3913"/>
    <mergeCell ref="J3912:J3913"/>
    <mergeCell ref="K3912:K3913"/>
    <mergeCell ref="L3912:L3913"/>
    <mergeCell ref="A3914:A3918"/>
    <mergeCell ref="F3914:G3914"/>
    <mergeCell ref="H3914:L3914"/>
    <mergeCell ref="B3915:B3916"/>
    <mergeCell ref="C3915:C3916"/>
    <mergeCell ref="D3915:D3916"/>
    <mergeCell ref="E3915:E3916"/>
    <mergeCell ref="F3915:G3916"/>
    <mergeCell ref="H3915:I3915"/>
    <mergeCell ref="H3916:I3916"/>
    <mergeCell ref="F3917:G3918"/>
    <mergeCell ref="H3917:I3918"/>
    <mergeCell ref="J3917:J3918"/>
    <mergeCell ref="K3917:K3918"/>
    <mergeCell ref="L3917:L3918"/>
    <mergeCell ref="A3919:A3923"/>
    <mergeCell ref="F3919:G3919"/>
    <mergeCell ref="H3919:L3919"/>
    <mergeCell ref="B3920:B3921"/>
    <mergeCell ref="C3920:C3921"/>
    <mergeCell ref="D3920:D3921"/>
    <mergeCell ref="E3920:E3921"/>
    <mergeCell ref="F3920:G3921"/>
    <mergeCell ref="H3920:I3920"/>
    <mergeCell ref="H3921:I3921"/>
    <mergeCell ref="F3922:G3923"/>
    <mergeCell ref="H3922:I3923"/>
    <mergeCell ref="J3922:J3923"/>
    <mergeCell ref="K3922:K3923"/>
    <mergeCell ref="L3922:L3923"/>
    <mergeCell ref="A3898:A3903"/>
    <mergeCell ref="F3898:G3898"/>
    <mergeCell ref="H3898:L3898"/>
    <mergeCell ref="B3899:B3901"/>
    <mergeCell ref="C3899:C3901"/>
    <mergeCell ref="D3899:D3901"/>
    <mergeCell ref="E3899:E3901"/>
    <mergeCell ref="F3899:G3901"/>
    <mergeCell ref="H3899:I3899"/>
    <mergeCell ref="H3900:I3901"/>
    <mergeCell ref="J3900:J3901"/>
    <mergeCell ref="K3900:K3901"/>
    <mergeCell ref="L3900:L3901"/>
    <mergeCell ref="F3902:G3903"/>
    <mergeCell ref="H3902:I3903"/>
    <mergeCell ref="J3902:J3903"/>
    <mergeCell ref="K3902:K3903"/>
    <mergeCell ref="L3902:L3903"/>
    <mergeCell ref="A3904:A3908"/>
    <mergeCell ref="F3904:G3904"/>
    <mergeCell ref="H3904:L3904"/>
    <mergeCell ref="B3905:B3906"/>
    <mergeCell ref="C3905:C3906"/>
    <mergeCell ref="D3905:D3906"/>
    <mergeCell ref="E3905:E3906"/>
    <mergeCell ref="F3905:G3906"/>
    <mergeCell ref="H3905:I3905"/>
    <mergeCell ref="H3906:I3906"/>
    <mergeCell ref="F3907:G3908"/>
    <mergeCell ref="H3907:I3908"/>
    <mergeCell ref="J3907:J3908"/>
    <mergeCell ref="K3907:K3908"/>
    <mergeCell ref="L3907:L3908"/>
    <mergeCell ref="A3882:A3886"/>
    <mergeCell ref="F3882:G3882"/>
    <mergeCell ref="H3882:L3882"/>
    <mergeCell ref="B3883:B3884"/>
    <mergeCell ref="C3883:C3884"/>
    <mergeCell ref="D3883:D3884"/>
    <mergeCell ref="E3883:E3884"/>
    <mergeCell ref="F3883:G3884"/>
    <mergeCell ref="H3883:I3883"/>
    <mergeCell ref="H3884:I3884"/>
    <mergeCell ref="F3885:G3886"/>
    <mergeCell ref="H3885:I3886"/>
    <mergeCell ref="J3885:J3886"/>
    <mergeCell ref="K3885:K3886"/>
    <mergeCell ref="L3885:L3886"/>
    <mergeCell ref="A3887:A3891"/>
    <mergeCell ref="F3887:G3887"/>
    <mergeCell ref="H3887:L3887"/>
    <mergeCell ref="B3888:B3889"/>
    <mergeCell ref="C3888:C3889"/>
    <mergeCell ref="D3888:D3889"/>
    <mergeCell ref="E3888:E3889"/>
    <mergeCell ref="F3888:G3889"/>
    <mergeCell ref="H3888:I3888"/>
    <mergeCell ref="H3889:I3889"/>
    <mergeCell ref="F3890:G3891"/>
    <mergeCell ref="H3890:I3891"/>
    <mergeCell ref="J3890:J3891"/>
    <mergeCell ref="K3890:K3891"/>
    <mergeCell ref="L3890:L3891"/>
    <mergeCell ref="A3892:A3897"/>
    <mergeCell ref="F3892:G3892"/>
    <mergeCell ref="H3892:L3892"/>
    <mergeCell ref="B3893:B3895"/>
    <mergeCell ref="C3893:C3895"/>
    <mergeCell ref="D3893:D3895"/>
    <mergeCell ref="E3893:E3895"/>
    <mergeCell ref="F3893:G3895"/>
    <mergeCell ref="H3893:I3893"/>
    <mergeCell ref="H3894:I3895"/>
    <mergeCell ref="J3894:J3895"/>
    <mergeCell ref="K3894:K3895"/>
    <mergeCell ref="L3894:L3895"/>
    <mergeCell ref="F3896:G3897"/>
    <mergeCell ref="H3896:I3897"/>
    <mergeCell ref="J3896:J3897"/>
    <mergeCell ref="K3896:K3897"/>
    <mergeCell ref="L3896:L3897"/>
    <mergeCell ref="A3867:A3871"/>
    <mergeCell ref="F3867:G3867"/>
    <mergeCell ref="H3867:L3867"/>
    <mergeCell ref="B3868:B3869"/>
    <mergeCell ref="C3868:C3869"/>
    <mergeCell ref="D3868:D3869"/>
    <mergeCell ref="E3868:E3869"/>
    <mergeCell ref="F3868:G3869"/>
    <mergeCell ref="H3868:I3868"/>
    <mergeCell ref="H3869:I3869"/>
    <mergeCell ref="F3870:G3871"/>
    <mergeCell ref="H3870:I3871"/>
    <mergeCell ref="J3870:J3871"/>
    <mergeCell ref="K3870:K3871"/>
    <mergeCell ref="L3870:L3871"/>
    <mergeCell ref="A3872:A3876"/>
    <mergeCell ref="F3872:G3872"/>
    <mergeCell ref="H3872:L3872"/>
    <mergeCell ref="B3873:B3874"/>
    <mergeCell ref="C3873:C3874"/>
    <mergeCell ref="D3873:D3874"/>
    <mergeCell ref="E3873:E3874"/>
    <mergeCell ref="F3873:G3874"/>
    <mergeCell ref="H3873:I3873"/>
    <mergeCell ref="H3874:I3874"/>
    <mergeCell ref="F3875:G3876"/>
    <mergeCell ref="H3875:I3876"/>
    <mergeCell ref="J3875:J3876"/>
    <mergeCell ref="K3875:K3876"/>
    <mergeCell ref="L3875:L3876"/>
    <mergeCell ref="A3877:A3881"/>
    <mergeCell ref="F3877:G3877"/>
    <mergeCell ref="H3877:L3877"/>
    <mergeCell ref="B3878:B3879"/>
    <mergeCell ref="C3878:C3879"/>
    <mergeCell ref="D3878:D3879"/>
    <mergeCell ref="E3878:E3879"/>
    <mergeCell ref="F3878:G3879"/>
    <mergeCell ref="H3878:I3878"/>
    <mergeCell ref="H3879:I3879"/>
    <mergeCell ref="F3880:G3881"/>
    <mergeCell ref="H3880:I3881"/>
    <mergeCell ref="J3880:J3881"/>
    <mergeCell ref="K3880:K3881"/>
    <mergeCell ref="L3880:L3881"/>
    <mergeCell ref="A3852:A3856"/>
    <mergeCell ref="F3852:G3852"/>
    <mergeCell ref="H3852:L3852"/>
    <mergeCell ref="B3853:B3854"/>
    <mergeCell ref="C3853:C3854"/>
    <mergeCell ref="D3853:D3854"/>
    <mergeCell ref="E3853:E3854"/>
    <mergeCell ref="F3853:G3854"/>
    <mergeCell ref="H3853:I3853"/>
    <mergeCell ref="H3854:I3854"/>
    <mergeCell ref="F3855:G3856"/>
    <mergeCell ref="H3855:I3856"/>
    <mergeCell ref="J3855:J3856"/>
    <mergeCell ref="K3855:K3856"/>
    <mergeCell ref="L3855:L3856"/>
    <mergeCell ref="A3857:A3861"/>
    <mergeCell ref="F3857:G3857"/>
    <mergeCell ref="H3857:L3857"/>
    <mergeCell ref="B3858:B3859"/>
    <mergeCell ref="C3858:C3859"/>
    <mergeCell ref="D3858:D3859"/>
    <mergeCell ref="E3858:E3859"/>
    <mergeCell ref="F3858:G3859"/>
    <mergeCell ref="H3858:I3858"/>
    <mergeCell ref="H3859:I3859"/>
    <mergeCell ref="F3860:G3861"/>
    <mergeCell ref="H3860:I3861"/>
    <mergeCell ref="J3860:J3861"/>
    <mergeCell ref="K3860:K3861"/>
    <mergeCell ref="L3860:L3861"/>
    <mergeCell ref="A3862:A3866"/>
    <mergeCell ref="F3862:G3862"/>
    <mergeCell ref="H3862:L3862"/>
    <mergeCell ref="B3863:B3864"/>
    <mergeCell ref="C3863:C3864"/>
    <mergeCell ref="D3863:D3864"/>
    <mergeCell ref="E3863:E3864"/>
    <mergeCell ref="F3863:G3864"/>
    <mergeCell ref="H3863:I3863"/>
    <mergeCell ref="H3864:I3864"/>
    <mergeCell ref="F3865:G3866"/>
    <mergeCell ref="H3865:I3866"/>
    <mergeCell ref="J3865:J3866"/>
    <mergeCell ref="K3865:K3866"/>
    <mergeCell ref="L3865:L3866"/>
    <mergeCell ref="A3837:A3841"/>
    <mergeCell ref="F3837:G3837"/>
    <mergeCell ref="H3837:L3837"/>
    <mergeCell ref="B3838:B3839"/>
    <mergeCell ref="C3838:C3839"/>
    <mergeCell ref="D3838:D3839"/>
    <mergeCell ref="E3838:E3839"/>
    <mergeCell ref="F3838:G3839"/>
    <mergeCell ref="H3838:I3838"/>
    <mergeCell ref="H3839:I3839"/>
    <mergeCell ref="F3840:G3841"/>
    <mergeCell ref="H3840:I3841"/>
    <mergeCell ref="J3840:J3841"/>
    <mergeCell ref="K3840:K3841"/>
    <mergeCell ref="L3840:L3841"/>
    <mergeCell ref="A3842:A3846"/>
    <mergeCell ref="F3842:G3842"/>
    <mergeCell ref="H3842:L3842"/>
    <mergeCell ref="B3843:B3844"/>
    <mergeCell ref="C3843:C3844"/>
    <mergeCell ref="D3843:D3844"/>
    <mergeCell ref="E3843:E3844"/>
    <mergeCell ref="F3843:G3844"/>
    <mergeCell ref="H3843:I3843"/>
    <mergeCell ref="H3844:I3844"/>
    <mergeCell ref="F3845:G3846"/>
    <mergeCell ref="H3845:I3846"/>
    <mergeCell ref="J3845:J3846"/>
    <mergeCell ref="K3845:K3846"/>
    <mergeCell ref="L3845:L3846"/>
    <mergeCell ref="A3847:A3851"/>
    <mergeCell ref="F3847:G3847"/>
    <mergeCell ref="H3847:L3847"/>
    <mergeCell ref="B3848:B3849"/>
    <mergeCell ref="C3848:C3849"/>
    <mergeCell ref="D3848:D3849"/>
    <mergeCell ref="E3848:E3849"/>
    <mergeCell ref="F3848:G3849"/>
    <mergeCell ref="H3848:I3848"/>
    <mergeCell ref="H3849:I3849"/>
    <mergeCell ref="F3850:G3851"/>
    <mergeCell ref="H3850:I3851"/>
    <mergeCell ref="J3850:J3851"/>
    <mergeCell ref="K3850:K3851"/>
    <mergeCell ref="L3850:L3851"/>
    <mergeCell ref="A3822:A3826"/>
    <mergeCell ref="F3822:G3822"/>
    <mergeCell ref="H3822:L3822"/>
    <mergeCell ref="B3823:B3824"/>
    <mergeCell ref="C3823:C3824"/>
    <mergeCell ref="D3823:D3824"/>
    <mergeCell ref="E3823:E3824"/>
    <mergeCell ref="F3823:G3824"/>
    <mergeCell ref="H3823:I3823"/>
    <mergeCell ref="H3824:I3824"/>
    <mergeCell ref="F3825:G3826"/>
    <mergeCell ref="H3825:I3826"/>
    <mergeCell ref="J3825:J3826"/>
    <mergeCell ref="K3825:K3826"/>
    <mergeCell ref="L3825:L3826"/>
    <mergeCell ref="A3827:A3831"/>
    <mergeCell ref="F3827:G3827"/>
    <mergeCell ref="H3827:L3827"/>
    <mergeCell ref="B3828:B3829"/>
    <mergeCell ref="C3828:C3829"/>
    <mergeCell ref="D3828:D3829"/>
    <mergeCell ref="E3828:E3829"/>
    <mergeCell ref="F3828:G3829"/>
    <mergeCell ref="H3828:I3828"/>
    <mergeCell ref="H3829:I3829"/>
    <mergeCell ref="F3830:G3831"/>
    <mergeCell ref="H3830:I3831"/>
    <mergeCell ref="J3830:J3831"/>
    <mergeCell ref="K3830:K3831"/>
    <mergeCell ref="L3830:L3831"/>
    <mergeCell ref="A3832:A3836"/>
    <mergeCell ref="F3832:G3832"/>
    <mergeCell ref="H3832:L3832"/>
    <mergeCell ref="B3833:B3834"/>
    <mergeCell ref="C3833:C3834"/>
    <mergeCell ref="D3833:D3834"/>
    <mergeCell ref="E3833:E3834"/>
    <mergeCell ref="F3833:G3834"/>
    <mergeCell ref="H3833:I3833"/>
    <mergeCell ref="H3834:I3834"/>
    <mergeCell ref="F3835:G3836"/>
    <mergeCell ref="H3835:I3836"/>
    <mergeCell ref="J3835:J3836"/>
    <mergeCell ref="K3835:K3836"/>
    <mergeCell ref="L3835:L3836"/>
    <mergeCell ref="A3807:A3811"/>
    <mergeCell ref="F3807:G3807"/>
    <mergeCell ref="H3807:L3807"/>
    <mergeCell ref="B3808:B3809"/>
    <mergeCell ref="C3808:C3809"/>
    <mergeCell ref="D3808:D3809"/>
    <mergeCell ref="E3808:E3809"/>
    <mergeCell ref="F3808:G3809"/>
    <mergeCell ref="H3808:I3808"/>
    <mergeCell ref="H3809:I3809"/>
    <mergeCell ref="F3810:G3811"/>
    <mergeCell ref="H3810:I3811"/>
    <mergeCell ref="J3810:J3811"/>
    <mergeCell ref="K3810:K3811"/>
    <mergeCell ref="L3810:L3811"/>
    <mergeCell ref="A3812:A3816"/>
    <mergeCell ref="F3812:G3812"/>
    <mergeCell ref="H3812:L3812"/>
    <mergeCell ref="B3813:B3814"/>
    <mergeCell ref="C3813:C3814"/>
    <mergeCell ref="D3813:D3814"/>
    <mergeCell ref="E3813:E3814"/>
    <mergeCell ref="F3813:G3814"/>
    <mergeCell ref="H3813:I3813"/>
    <mergeCell ref="H3814:I3814"/>
    <mergeCell ref="F3815:G3816"/>
    <mergeCell ref="H3815:I3816"/>
    <mergeCell ref="J3815:J3816"/>
    <mergeCell ref="K3815:K3816"/>
    <mergeCell ref="L3815:L3816"/>
    <mergeCell ref="A3817:A3821"/>
    <mergeCell ref="F3817:G3817"/>
    <mergeCell ref="H3817:L3817"/>
    <mergeCell ref="B3818:B3819"/>
    <mergeCell ref="C3818:C3819"/>
    <mergeCell ref="D3818:D3819"/>
    <mergeCell ref="E3818:E3819"/>
    <mergeCell ref="F3818:G3819"/>
    <mergeCell ref="H3818:I3818"/>
    <mergeCell ref="H3819:I3819"/>
    <mergeCell ref="F3820:G3821"/>
    <mergeCell ref="H3820:I3821"/>
    <mergeCell ref="J3820:J3821"/>
    <mergeCell ref="K3820:K3821"/>
    <mergeCell ref="L3820:L3821"/>
    <mergeCell ref="A3792:A3796"/>
    <mergeCell ref="F3792:G3792"/>
    <mergeCell ref="H3792:L3792"/>
    <mergeCell ref="B3793:B3794"/>
    <mergeCell ref="C3793:C3794"/>
    <mergeCell ref="D3793:D3794"/>
    <mergeCell ref="E3793:E3794"/>
    <mergeCell ref="F3793:G3794"/>
    <mergeCell ref="H3793:I3793"/>
    <mergeCell ref="H3794:I3794"/>
    <mergeCell ref="F3795:G3796"/>
    <mergeCell ref="H3795:I3796"/>
    <mergeCell ref="J3795:J3796"/>
    <mergeCell ref="K3795:K3796"/>
    <mergeCell ref="L3795:L3796"/>
    <mergeCell ref="A3797:A3801"/>
    <mergeCell ref="F3797:G3797"/>
    <mergeCell ref="H3797:L3797"/>
    <mergeCell ref="B3798:B3799"/>
    <mergeCell ref="C3798:C3799"/>
    <mergeCell ref="D3798:D3799"/>
    <mergeCell ref="E3798:E3799"/>
    <mergeCell ref="F3798:G3799"/>
    <mergeCell ref="H3798:I3798"/>
    <mergeCell ref="H3799:I3799"/>
    <mergeCell ref="F3800:G3801"/>
    <mergeCell ref="H3800:I3801"/>
    <mergeCell ref="J3800:J3801"/>
    <mergeCell ref="K3800:K3801"/>
    <mergeCell ref="L3800:L3801"/>
    <mergeCell ref="A3802:A3806"/>
    <mergeCell ref="F3802:G3802"/>
    <mergeCell ref="H3802:L3802"/>
    <mergeCell ref="B3803:B3804"/>
    <mergeCell ref="C3803:C3804"/>
    <mergeCell ref="D3803:D3804"/>
    <mergeCell ref="E3803:E3804"/>
    <mergeCell ref="F3803:G3804"/>
    <mergeCell ref="H3803:I3803"/>
    <mergeCell ref="H3804:I3804"/>
    <mergeCell ref="F3805:G3806"/>
    <mergeCell ref="H3805:I3806"/>
    <mergeCell ref="J3805:J3806"/>
    <mergeCell ref="K3805:K3806"/>
    <mergeCell ref="L3805:L3806"/>
    <mergeCell ref="A3781:A3785"/>
    <mergeCell ref="F3781:G3781"/>
    <mergeCell ref="H3781:L3781"/>
    <mergeCell ref="B3782:B3783"/>
    <mergeCell ref="C3782:C3783"/>
    <mergeCell ref="D3782:D3783"/>
    <mergeCell ref="E3782:E3783"/>
    <mergeCell ref="F3782:G3783"/>
    <mergeCell ref="H3782:I3782"/>
    <mergeCell ref="H3783:I3783"/>
    <mergeCell ref="F3784:G3785"/>
    <mergeCell ref="H3784:I3785"/>
    <mergeCell ref="J3784:J3785"/>
    <mergeCell ref="K3784:K3785"/>
    <mergeCell ref="L3784:L3785"/>
    <mergeCell ref="A3786:A3791"/>
    <mergeCell ref="F3786:G3786"/>
    <mergeCell ref="H3786:L3786"/>
    <mergeCell ref="B3787:B3789"/>
    <mergeCell ref="C3787:C3789"/>
    <mergeCell ref="D3787:D3789"/>
    <mergeCell ref="E3787:E3789"/>
    <mergeCell ref="F3787:G3789"/>
    <mergeCell ref="H3787:I3787"/>
    <mergeCell ref="H3788:I3789"/>
    <mergeCell ref="J3788:J3789"/>
    <mergeCell ref="K3788:K3789"/>
    <mergeCell ref="L3788:L3789"/>
    <mergeCell ref="F3790:G3791"/>
    <mergeCell ref="H3790:I3791"/>
    <mergeCell ref="J3790:J3791"/>
    <mergeCell ref="K3790:K3791"/>
    <mergeCell ref="L3790:L3791"/>
    <mergeCell ref="A3769:A3774"/>
    <mergeCell ref="F3769:G3769"/>
    <mergeCell ref="H3769:L3769"/>
    <mergeCell ref="B3770:B3772"/>
    <mergeCell ref="C3770:C3772"/>
    <mergeCell ref="D3770:D3772"/>
    <mergeCell ref="E3770:E3772"/>
    <mergeCell ref="F3770:G3772"/>
    <mergeCell ref="H3770:I3770"/>
    <mergeCell ref="H3771:I3772"/>
    <mergeCell ref="J3771:J3772"/>
    <mergeCell ref="K3771:K3772"/>
    <mergeCell ref="L3771:L3772"/>
    <mergeCell ref="F3773:G3774"/>
    <mergeCell ref="H3773:I3774"/>
    <mergeCell ref="J3773:J3774"/>
    <mergeCell ref="K3773:K3774"/>
    <mergeCell ref="L3773:L3774"/>
    <mergeCell ref="A3775:A3780"/>
    <mergeCell ref="F3775:G3775"/>
    <mergeCell ref="H3775:L3775"/>
    <mergeCell ref="B3776:B3778"/>
    <mergeCell ref="C3776:C3778"/>
    <mergeCell ref="D3776:D3778"/>
    <mergeCell ref="E3776:E3778"/>
    <mergeCell ref="F3776:G3778"/>
    <mergeCell ref="H3776:I3776"/>
    <mergeCell ref="H3777:I3778"/>
    <mergeCell ref="J3777:J3778"/>
    <mergeCell ref="K3777:K3778"/>
    <mergeCell ref="L3777:L3778"/>
    <mergeCell ref="F3779:G3780"/>
    <mergeCell ref="H3779:I3780"/>
    <mergeCell ref="J3779:J3780"/>
    <mergeCell ref="K3779:K3780"/>
    <mergeCell ref="L3779:L3780"/>
    <mergeCell ref="A3758:A3762"/>
    <mergeCell ref="F3758:G3758"/>
    <mergeCell ref="H3758:L3758"/>
    <mergeCell ref="B3759:B3760"/>
    <mergeCell ref="C3759:C3760"/>
    <mergeCell ref="D3759:D3760"/>
    <mergeCell ref="E3759:E3760"/>
    <mergeCell ref="F3759:G3760"/>
    <mergeCell ref="H3759:I3759"/>
    <mergeCell ref="H3760:I3760"/>
    <mergeCell ref="F3761:G3762"/>
    <mergeCell ref="H3761:I3762"/>
    <mergeCell ref="J3761:J3762"/>
    <mergeCell ref="K3761:K3762"/>
    <mergeCell ref="L3761:L3762"/>
    <mergeCell ref="A3763:A3768"/>
    <mergeCell ref="F3763:G3763"/>
    <mergeCell ref="H3763:L3763"/>
    <mergeCell ref="B3764:B3766"/>
    <mergeCell ref="C3764:C3766"/>
    <mergeCell ref="D3764:D3766"/>
    <mergeCell ref="E3764:E3766"/>
    <mergeCell ref="F3764:G3766"/>
    <mergeCell ref="H3764:I3764"/>
    <mergeCell ref="H3765:I3766"/>
    <mergeCell ref="J3765:J3766"/>
    <mergeCell ref="K3765:K3766"/>
    <mergeCell ref="L3765:L3766"/>
    <mergeCell ref="F3767:G3768"/>
    <mergeCell ref="H3767:I3768"/>
    <mergeCell ref="J3767:J3768"/>
    <mergeCell ref="K3767:K3768"/>
    <mergeCell ref="L3767:L3768"/>
    <mergeCell ref="A3745:A3751"/>
    <mergeCell ref="F3745:G3745"/>
    <mergeCell ref="H3745:L3745"/>
    <mergeCell ref="B3746:B3749"/>
    <mergeCell ref="C3746:C3749"/>
    <mergeCell ref="D3746:D3749"/>
    <mergeCell ref="E3746:E3749"/>
    <mergeCell ref="F3746:G3749"/>
    <mergeCell ref="H3746:I3746"/>
    <mergeCell ref="H3747:I3749"/>
    <mergeCell ref="J3747:J3749"/>
    <mergeCell ref="K3747:K3749"/>
    <mergeCell ref="L3747:L3749"/>
    <mergeCell ref="F3750:G3751"/>
    <mergeCell ref="H3750:I3751"/>
    <mergeCell ref="J3750:J3751"/>
    <mergeCell ref="K3750:K3751"/>
    <mergeCell ref="L3750:L3751"/>
    <mergeCell ref="A3752:A3757"/>
    <mergeCell ref="F3752:G3752"/>
    <mergeCell ref="H3752:L3752"/>
    <mergeCell ref="B3753:B3755"/>
    <mergeCell ref="C3753:C3755"/>
    <mergeCell ref="D3753:D3755"/>
    <mergeCell ref="E3753:E3755"/>
    <mergeCell ref="F3753:G3755"/>
    <mergeCell ref="H3753:I3753"/>
    <mergeCell ref="H3754:I3755"/>
    <mergeCell ref="J3754:J3755"/>
    <mergeCell ref="K3754:K3755"/>
    <mergeCell ref="L3754:L3755"/>
    <mergeCell ref="F3756:G3757"/>
    <mergeCell ref="H3756:I3757"/>
    <mergeCell ref="J3756:J3757"/>
    <mergeCell ref="K3756:K3757"/>
    <mergeCell ref="L3756:L3757"/>
    <mergeCell ref="A3733:A3738"/>
    <mergeCell ref="F3733:G3733"/>
    <mergeCell ref="H3733:L3733"/>
    <mergeCell ref="B3734:B3736"/>
    <mergeCell ref="C3734:C3736"/>
    <mergeCell ref="D3734:D3736"/>
    <mergeCell ref="E3734:E3736"/>
    <mergeCell ref="F3734:G3736"/>
    <mergeCell ref="H3734:I3734"/>
    <mergeCell ref="H3735:I3736"/>
    <mergeCell ref="J3735:J3736"/>
    <mergeCell ref="K3735:K3736"/>
    <mergeCell ref="L3735:L3736"/>
    <mergeCell ref="F3737:G3738"/>
    <mergeCell ref="H3737:I3738"/>
    <mergeCell ref="J3737:J3738"/>
    <mergeCell ref="K3737:K3738"/>
    <mergeCell ref="L3737:L3738"/>
    <mergeCell ref="A3739:A3744"/>
    <mergeCell ref="F3739:G3739"/>
    <mergeCell ref="H3739:L3739"/>
    <mergeCell ref="B3740:B3742"/>
    <mergeCell ref="C3740:C3742"/>
    <mergeCell ref="D3740:D3742"/>
    <mergeCell ref="E3740:E3742"/>
    <mergeCell ref="F3740:G3742"/>
    <mergeCell ref="H3740:I3740"/>
    <mergeCell ref="H3741:I3742"/>
    <mergeCell ref="J3741:J3742"/>
    <mergeCell ref="K3741:K3742"/>
    <mergeCell ref="L3741:L3742"/>
    <mergeCell ref="F3743:G3744"/>
    <mergeCell ref="H3743:I3744"/>
    <mergeCell ref="J3743:J3744"/>
    <mergeCell ref="K3743:K3744"/>
    <mergeCell ref="L3743:L3744"/>
    <mergeCell ref="A3722:A3726"/>
    <mergeCell ref="F3722:G3722"/>
    <mergeCell ref="H3722:L3722"/>
    <mergeCell ref="B3723:B3724"/>
    <mergeCell ref="C3723:C3724"/>
    <mergeCell ref="D3723:D3724"/>
    <mergeCell ref="E3723:E3724"/>
    <mergeCell ref="F3723:G3724"/>
    <mergeCell ref="H3723:I3723"/>
    <mergeCell ref="H3724:I3724"/>
    <mergeCell ref="F3725:G3726"/>
    <mergeCell ref="H3725:I3726"/>
    <mergeCell ref="J3725:J3726"/>
    <mergeCell ref="K3725:K3726"/>
    <mergeCell ref="L3725:L3726"/>
    <mergeCell ref="A3727:A3732"/>
    <mergeCell ref="F3727:G3727"/>
    <mergeCell ref="H3727:L3727"/>
    <mergeCell ref="B3728:B3730"/>
    <mergeCell ref="C3728:C3730"/>
    <mergeCell ref="D3728:D3730"/>
    <mergeCell ref="E3728:E3730"/>
    <mergeCell ref="F3728:G3730"/>
    <mergeCell ref="H3728:I3728"/>
    <mergeCell ref="H3729:I3730"/>
    <mergeCell ref="J3729:J3730"/>
    <mergeCell ref="K3729:K3730"/>
    <mergeCell ref="L3729:L3730"/>
    <mergeCell ref="F3731:G3732"/>
    <mergeCell ref="H3731:I3732"/>
    <mergeCell ref="J3731:J3732"/>
    <mergeCell ref="K3731:K3732"/>
    <mergeCell ref="L3731:L3732"/>
    <mergeCell ref="A3711:A3715"/>
    <mergeCell ref="F3711:G3711"/>
    <mergeCell ref="H3711:L3711"/>
    <mergeCell ref="B3712:B3713"/>
    <mergeCell ref="C3712:C3713"/>
    <mergeCell ref="D3712:D3713"/>
    <mergeCell ref="E3712:E3713"/>
    <mergeCell ref="F3712:G3713"/>
    <mergeCell ref="H3712:I3712"/>
    <mergeCell ref="H3713:I3713"/>
    <mergeCell ref="F3714:G3715"/>
    <mergeCell ref="H3714:I3715"/>
    <mergeCell ref="J3714:J3715"/>
    <mergeCell ref="K3714:K3715"/>
    <mergeCell ref="L3714:L3715"/>
    <mergeCell ref="A3716:A3721"/>
    <mergeCell ref="F3716:G3716"/>
    <mergeCell ref="H3716:L3716"/>
    <mergeCell ref="B3717:B3719"/>
    <mergeCell ref="C3717:C3719"/>
    <mergeCell ref="D3717:D3719"/>
    <mergeCell ref="E3717:E3719"/>
    <mergeCell ref="F3717:G3719"/>
    <mergeCell ref="H3717:I3717"/>
    <mergeCell ref="H3718:I3719"/>
    <mergeCell ref="J3718:J3719"/>
    <mergeCell ref="K3718:K3719"/>
    <mergeCell ref="L3718:L3719"/>
    <mergeCell ref="F3720:G3721"/>
    <mergeCell ref="H3720:I3721"/>
    <mergeCell ref="J3720:J3721"/>
    <mergeCell ref="K3720:K3721"/>
    <mergeCell ref="L3720:L3721"/>
    <mergeCell ref="A3696:A3700"/>
    <mergeCell ref="F3696:G3696"/>
    <mergeCell ref="H3696:L3696"/>
    <mergeCell ref="B3697:B3698"/>
    <mergeCell ref="C3697:C3698"/>
    <mergeCell ref="D3697:D3698"/>
    <mergeCell ref="E3697:E3698"/>
    <mergeCell ref="F3697:G3698"/>
    <mergeCell ref="H3697:I3697"/>
    <mergeCell ref="H3698:I3698"/>
    <mergeCell ref="F3699:G3700"/>
    <mergeCell ref="H3699:I3700"/>
    <mergeCell ref="J3699:J3700"/>
    <mergeCell ref="K3699:K3700"/>
    <mergeCell ref="L3699:L3700"/>
    <mergeCell ref="A3701:A3705"/>
    <mergeCell ref="F3701:G3701"/>
    <mergeCell ref="H3701:L3701"/>
    <mergeCell ref="B3702:B3703"/>
    <mergeCell ref="C3702:C3703"/>
    <mergeCell ref="D3702:D3703"/>
    <mergeCell ref="E3702:E3703"/>
    <mergeCell ref="F3702:G3703"/>
    <mergeCell ref="H3702:I3702"/>
    <mergeCell ref="H3703:I3703"/>
    <mergeCell ref="F3704:G3705"/>
    <mergeCell ref="H3704:I3705"/>
    <mergeCell ref="J3704:J3705"/>
    <mergeCell ref="K3704:K3705"/>
    <mergeCell ref="L3704:L3705"/>
    <mergeCell ref="A3706:A3710"/>
    <mergeCell ref="F3706:G3706"/>
    <mergeCell ref="H3706:L3706"/>
    <mergeCell ref="B3707:B3708"/>
    <mergeCell ref="C3707:C3708"/>
    <mergeCell ref="D3707:D3708"/>
    <mergeCell ref="E3707:E3708"/>
    <mergeCell ref="F3707:G3708"/>
    <mergeCell ref="H3707:I3707"/>
    <mergeCell ref="H3708:I3708"/>
    <mergeCell ref="F3709:G3710"/>
    <mergeCell ref="H3709:I3710"/>
    <mergeCell ref="J3709:J3710"/>
    <mergeCell ref="K3709:K3710"/>
    <mergeCell ref="L3709:L3710"/>
    <mergeCell ref="A3681:A3685"/>
    <mergeCell ref="F3681:G3681"/>
    <mergeCell ref="H3681:L3681"/>
    <mergeCell ref="B3682:B3683"/>
    <mergeCell ref="C3682:C3683"/>
    <mergeCell ref="D3682:D3683"/>
    <mergeCell ref="E3682:E3683"/>
    <mergeCell ref="F3682:G3683"/>
    <mergeCell ref="H3682:I3682"/>
    <mergeCell ref="H3683:I3683"/>
    <mergeCell ref="F3684:G3685"/>
    <mergeCell ref="H3684:I3685"/>
    <mergeCell ref="J3684:J3685"/>
    <mergeCell ref="K3684:K3685"/>
    <mergeCell ref="L3684:L3685"/>
    <mergeCell ref="A3686:A3690"/>
    <mergeCell ref="F3686:G3686"/>
    <mergeCell ref="H3686:L3686"/>
    <mergeCell ref="B3687:B3688"/>
    <mergeCell ref="C3687:C3688"/>
    <mergeCell ref="D3687:D3688"/>
    <mergeCell ref="E3687:E3688"/>
    <mergeCell ref="F3687:G3688"/>
    <mergeCell ref="H3687:I3687"/>
    <mergeCell ref="H3688:I3688"/>
    <mergeCell ref="F3689:G3690"/>
    <mergeCell ref="H3689:I3690"/>
    <mergeCell ref="J3689:J3690"/>
    <mergeCell ref="K3689:K3690"/>
    <mergeCell ref="L3689:L3690"/>
    <mergeCell ref="A3691:A3695"/>
    <mergeCell ref="F3691:G3691"/>
    <mergeCell ref="H3691:L3691"/>
    <mergeCell ref="B3692:B3693"/>
    <mergeCell ref="C3692:C3693"/>
    <mergeCell ref="D3692:D3693"/>
    <mergeCell ref="E3692:E3693"/>
    <mergeCell ref="F3692:G3693"/>
    <mergeCell ref="H3692:I3692"/>
    <mergeCell ref="H3693:I3693"/>
    <mergeCell ref="F3694:G3695"/>
    <mergeCell ref="H3694:I3695"/>
    <mergeCell ref="J3694:J3695"/>
    <mergeCell ref="K3694:K3695"/>
    <mergeCell ref="L3694:L3695"/>
    <mergeCell ref="A3666:A3670"/>
    <mergeCell ref="F3666:G3666"/>
    <mergeCell ref="H3666:L3666"/>
    <mergeCell ref="B3667:B3668"/>
    <mergeCell ref="C3667:C3668"/>
    <mergeCell ref="D3667:D3668"/>
    <mergeCell ref="E3667:E3668"/>
    <mergeCell ref="F3667:G3668"/>
    <mergeCell ref="H3667:I3667"/>
    <mergeCell ref="H3668:I3668"/>
    <mergeCell ref="F3669:G3670"/>
    <mergeCell ref="H3669:I3670"/>
    <mergeCell ref="J3669:J3670"/>
    <mergeCell ref="K3669:K3670"/>
    <mergeCell ref="L3669:L3670"/>
    <mergeCell ref="A3671:A3675"/>
    <mergeCell ref="F3671:G3671"/>
    <mergeCell ref="H3671:L3671"/>
    <mergeCell ref="B3672:B3673"/>
    <mergeCell ref="C3672:C3673"/>
    <mergeCell ref="D3672:D3673"/>
    <mergeCell ref="E3672:E3673"/>
    <mergeCell ref="F3672:G3673"/>
    <mergeCell ref="H3672:I3672"/>
    <mergeCell ref="H3673:I3673"/>
    <mergeCell ref="F3674:G3675"/>
    <mergeCell ref="H3674:I3675"/>
    <mergeCell ref="J3674:J3675"/>
    <mergeCell ref="K3674:K3675"/>
    <mergeCell ref="L3674:L3675"/>
    <mergeCell ref="A3676:A3680"/>
    <mergeCell ref="F3676:G3676"/>
    <mergeCell ref="H3676:L3676"/>
    <mergeCell ref="B3677:B3678"/>
    <mergeCell ref="C3677:C3678"/>
    <mergeCell ref="D3677:D3678"/>
    <mergeCell ref="E3677:E3678"/>
    <mergeCell ref="F3677:G3678"/>
    <mergeCell ref="H3677:I3677"/>
    <mergeCell ref="H3678:I3678"/>
    <mergeCell ref="F3679:G3680"/>
    <mergeCell ref="H3679:I3680"/>
    <mergeCell ref="J3679:J3680"/>
    <mergeCell ref="K3679:K3680"/>
    <mergeCell ref="L3679:L3680"/>
    <mergeCell ref="A3651:A3655"/>
    <mergeCell ref="F3651:G3651"/>
    <mergeCell ref="H3651:L3651"/>
    <mergeCell ref="B3652:B3653"/>
    <mergeCell ref="C3652:C3653"/>
    <mergeCell ref="D3652:D3653"/>
    <mergeCell ref="E3652:E3653"/>
    <mergeCell ref="F3652:G3653"/>
    <mergeCell ref="H3652:I3652"/>
    <mergeCell ref="H3653:I3653"/>
    <mergeCell ref="F3654:G3655"/>
    <mergeCell ref="H3654:I3655"/>
    <mergeCell ref="J3654:J3655"/>
    <mergeCell ref="K3654:K3655"/>
    <mergeCell ref="L3654:L3655"/>
    <mergeCell ref="A3656:A3660"/>
    <mergeCell ref="F3656:G3656"/>
    <mergeCell ref="H3656:L3656"/>
    <mergeCell ref="B3657:B3658"/>
    <mergeCell ref="C3657:C3658"/>
    <mergeCell ref="D3657:D3658"/>
    <mergeCell ref="E3657:E3658"/>
    <mergeCell ref="F3657:G3658"/>
    <mergeCell ref="H3657:I3657"/>
    <mergeCell ref="H3658:I3658"/>
    <mergeCell ref="F3659:G3660"/>
    <mergeCell ref="H3659:I3660"/>
    <mergeCell ref="J3659:J3660"/>
    <mergeCell ref="K3659:K3660"/>
    <mergeCell ref="L3659:L3660"/>
    <mergeCell ref="A3661:A3665"/>
    <mergeCell ref="F3661:G3661"/>
    <mergeCell ref="H3661:L3661"/>
    <mergeCell ref="B3662:B3663"/>
    <mergeCell ref="C3662:C3663"/>
    <mergeCell ref="D3662:D3663"/>
    <mergeCell ref="E3662:E3663"/>
    <mergeCell ref="F3662:G3663"/>
    <mergeCell ref="H3662:I3662"/>
    <mergeCell ref="H3663:I3663"/>
    <mergeCell ref="F3664:G3665"/>
    <mergeCell ref="H3664:I3665"/>
    <mergeCell ref="J3664:J3665"/>
    <mergeCell ref="K3664:K3665"/>
    <mergeCell ref="L3664:L3665"/>
    <mergeCell ref="A3640:A3645"/>
    <mergeCell ref="F3640:G3640"/>
    <mergeCell ref="H3640:L3640"/>
    <mergeCell ref="B3641:B3643"/>
    <mergeCell ref="C3641:C3643"/>
    <mergeCell ref="D3641:D3643"/>
    <mergeCell ref="E3641:E3643"/>
    <mergeCell ref="F3641:G3643"/>
    <mergeCell ref="H3641:I3641"/>
    <mergeCell ref="H3642:I3643"/>
    <mergeCell ref="J3642:J3643"/>
    <mergeCell ref="K3642:K3643"/>
    <mergeCell ref="L3642:L3643"/>
    <mergeCell ref="F3644:G3645"/>
    <mergeCell ref="H3644:I3645"/>
    <mergeCell ref="J3644:J3645"/>
    <mergeCell ref="K3644:K3645"/>
    <mergeCell ref="L3644:L3645"/>
    <mergeCell ref="A3646:A3650"/>
    <mergeCell ref="F3646:G3646"/>
    <mergeCell ref="H3646:L3646"/>
    <mergeCell ref="B3647:B3648"/>
    <mergeCell ref="C3647:C3648"/>
    <mergeCell ref="D3647:D3648"/>
    <mergeCell ref="E3647:E3648"/>
    <mergeCell ref="F3647:G3648"/>
    <mergeCell ref="H3647:I3647"/>
    <mergeCell ref="H3648:I3648"/>
    <mergeCell ref="F3649:G3650"/>
    <mergeCell ref="H3649:I3650"/>
    <mergeCell ref="J3649:J3650"/>
    <mergeCell ref="K3649:K3650"/>
    <mergeCell ref="L3649:L3650"/>
    <mergeCell ref="A3624:A3628"/>
    <mergeCell ref="F3624:G3624"/>
    <mergeCell ref="H3624:L3624"/>
    <mergeCell ref="B3625:B3626"/>
    <mergeCell ref="C3625:C3626"/>
    <mergeCell ref="D3625:D3626"/>
    <mergeCell ref="E3625:E3626"/>
    <mergeCell ref="F3625:G3626"/>
    <mergeCell ref="H3625:I3625"/>
    <mergeCell ref="H3626:I3626"/>
    <mergeCell ref="F3627:G3628"/>
    <mergeCell ref="H3627:I3628"/>
    <mergeCell ref="J3627:J3628"/>
    <mergeCell ref="K3627:K3628"/>
    <mergeCell ref="L3627:L3628"/>
    <mergeCell ref="A3629:A3633"/>
    <mergeCell ref="F3629:G3629"/>
    <mergeCell ref="H3629:L3629"/>
    <mergeCell ref="B3630:B3631"/>
    <mergeCell ref="C3630:C3631"/>
    <mergeCell ref="D3630:D3631"/>
    <mergeCell ref="E3630:E3631"/>
    <mergeCell ref="F3630:G3631"/>
    <mergeCell ref="H3630:I3630"/>
    <mergeCell ref="H3631:I3631"/>
    <mergeCell ref="F3632:G3633"/>
    <mergeCell ref="H3632:I3633"/>
    <mergeCell ref="J3632:J3633"/>
    <mergeCell ref="K3632:K3633"/>
    <mergeCell ref="L3632:L3633"/>
    <mergeCell ref="A3634:A3639"/>
    <mergeCell ref="F3634:G3634"/>
    <mergeCell ref="H3634:L3634"/>
    <mergeCell ref="B3635:B3637"/>
    <mergeCell ref="C3635:C3637"/>
    <mergeCell ref="D3635:D3637"/>
    <mergeCell ref="E3635:E3637"/>
    <mergeCell ref="F3635:G3637"/>
    <mergeCell ref="H3635:I3635"/>
    <mergeCell ref="H3636:I3637"/>
    <mergeCell ref="J3636:J3637"/>
    <mergeCell ref="K3636:K3637"/>
    <mergeCell ref="L3636:L3637"/>
    <mergeCell ref="F3638:G3639"/>
    <mergeCell ref="H3638:I3639"/>
    <mergeCell ref="J3638:J3639"/>
    <mergeCell ref="K3638:K3639"/>
    <mergeCell ref="L3638:L3639"/>
    <mergeCell ref="A3609:A3613"/>
    <mergeCell ref="F3609:G3609"/>
    <mergeCell ref="H3609:L3609"/>
    <mergeCell ref="B3610:B3611"/>
    <mergeCell ref="C3610:C3611"/>
    <mergeCell ref="D3610:D3611"/>
    <mergeCell ref="E3610:E3611"/>
    <mergeCell ref="F3610:G3611"/>
    <mergeCell ref="H3610:I3610"/>
    <mergeCell ref="H3611:I3611"/>
    <mergeCell ref="F3612:G3613"/>
    <mergeCell ref="H3612:I3613"/>
    <mergeCell ref="J3612:J3613"/>
    <mergeCell ref="K3612:K3613"/>
    <mergeCell ref="L3612:L3613"/>
    <mergeCell ref="A3614:A3618"/>
    <mergeCell ref="F3614:G3614"/>
    <mergeCell ref="H3614:L3614"/>
    <mergeCell ref="B3615:B3616"/>
    <mergeCell ref="C3615:C3616"/>
    <mergeCell ref="D3615:D3616"/>
    <mergeCell ref="E3615:E3616"/>
    <mergeCell ref="F3615:G3616"/>
    <mergeCell ref="H3615:I3615"/>
    <mergeCell ref="H3616:I3616"/>
    <mergeCell ref="F3617:G3618"/>
    <mergeCell ref="H3617:I3618"/>
    <mergeCell ref="J3617:J3618"/>
    <mergeCell ref="K3617:K3618"/>
    <mergeCell ref="L3617:L3618"/>
    <mergeCell ref="A3619:A3623"/>
    <mergeCell ref="F3619:G3619"/>
    <mergeCell ref="H3619:L3619"/>
    <mergeCell ref="B3620:B3621"/>
    <mergeCell ref="C3620:C3621"/>
    <mergeCell ref="D3620:D3621"/>
    <mergeCell ref="E3620:E3621"/>
    <mergeCell ref="F3620:G3621"/>
    <mergeCell ref="H3620:I3620"/>
    <mergeCell ref="H3621:I3621"/>
    <mergeCell ref="F3622:G3623"/>
    <mergeCell ref="H3622:I3623"/>
    <mergeCell ref="J3622:J3623"/>
    <mergeCell ref="K3622:K3623"/>
    <mergeCell ref="L3622:L3623"/>
    <mergeCell ref="A3594:A3598"/>
    <mergeCell ref="F3594:G3594"/>
    <mergeCell ref="H3594:L3594"/>
    <mergeCell ref="B3595:B3596"/>
    <mergeCell ref="C3595:C3596"/>
    <mergeCell ref="D3595:D3596"/>
    <mergeCell ref="E3595:E3596"/>
    <mergeCell ref="F3595:G3596"/>
    <mergeCell ref="H3595:I3595"/>
    <mergeCell ref="H3596:I3596"/>
    <mergeCell ref="F3597:G3598"/>
    <mergeCell ref="H3597:I3598"/>
    <mergeCell ref="J3597:J3598"/>
    <mergeCell ref="K3597:K3598"/>
    <mergeCell ref="L3597:L3598"/>
    <mergeCell ref="A3599:A3603"/>
    <mergeCell ref="F3599:G3599"/>
    <mergeCell ref="H3599:L3599"/>
    <mergeCell ref="B3600:B3601"/>
    <mergeCell ref="C3600:C3601"/>
    <mergeCell ref="D3600:D3601"/>
    <mergeCell ref="E3600:E3601"/>
    <mergeCell ref="F3600:G3601"/>
    <mergeCell ref="H3600:I3600"/>
    <mergeCell ref="H3601:I3601"/>
    <mergeCell ref="F3602:G3603"/>
    <mergeCell ref="H3602:I3603"/>
    <mergeCell ref="J3602:J3603"/>
    <mergeCell ref="K3602:K3603"/>
    <mergeCell ref="L3602:L3603"/>
    <mergeCell ref="A3604:A3608"/>
    <mergeCell ref="F3604:G3604"/>
    <mergeCell ref="H3604:L3604"/>
    <mergeCell ref="B3605:B3606"/>
    <mergeCell ref="C3605:C3606"/>
    <mergeCell ref="D3605:D3606"/>
    <mergeCell ref="E3605:E3606"/>
    <mergeCell ref="F3605:G3606"/>
    <mergeCell ref="H3605:I3605"/>
    <mergeCell ref="H3606:I3606"/>
    <mergeCell ref="F3607:G3608"/>
    <mergeCell ref="H3607:I3608"/>
    <mergeCell ref="J3607:J3608"/>
    <mergeCell ref="K3607:K3608"/>
    <mergeCell ref="L3607:L3608"/>
    <mergeCell ref="A3583:A3588"/>
    <mergeCell ref="F3583:G3583"/>
    <mergeCell ref="H3583:L3583"/>
    <mergeCell ref="B3584:B3586"/>
    <mergeCell ref="C3584:C3586"/>
    <mergeCell ref="D3584:D3586"/>
    <mergeCell ref="E3584:E3586"/>
    <mergeCell ref="F3584:G3586"/>
    <mergeCell ref="H3584:I3584"/>
    <mergeCell ref="H3585:I3586"/>
    <mergeCell ref="J3585:J3586"/>
    <mergeCell ref="K3585:K3586"/>
    <mergeCell ref="L3585:L3586"/>
    <mergeCell ref="F3587:G3588"/>
    <mergeCell ref="H3587:I3588"/>
    <mergeCell ref="J3587:J3588"/>
    <mergeCell ref="K3587:K3588"/>
    <mergeCell ref="L3587:L3588"/>
    <mergeCell ref="A3589:A3593"/>
    <mergeCell ref="F3589:G3589"/>
    <mergeCell ref="H3589:L3589"/>
    <mergeCell ref="B3590:B3591"/>
    <mergeCell ref="C3590:C3591"/>
    <mergeCell ref="D3590:D3591"/>
    <mergeCell ref="E3590:E3591"/>
    <mergeCell ref="F3590:G3591"/>
    <mergeCell ref="H3590:I3590"/>
    <mergeCell ref="H3591:I3591"/>
    <mergeCell ref="F3592:G3593"/>
    <mergeCell ref="H3592:I3593"/>
    <mergeCell ref="J3592:J3593"/>
    <mergeCell ref="K3592:K3593"/>
    <mergeCell ref="L3592:L3593"/>
    <mergeCell ref="A3568:A3572"/>
    <mergeCell ref="F3568:G3568"/>
    <mergeCell ref="H3568:L3568"/>
    <mergeCell ref="B3569:B3570"/>
    <mergeCell ref="C3569:C3570"/>
    <mergeCell ref="D3569:D3570"/>
    <mergeCell ref="E3569:E3570"/>
    <mergeCell ref="F3569:G3570"/>
    <mergeCell ref="H3569:I3569"/>
    <mergeCell ref="H3570:I3570"/>
    <mergeCell ref="F3571:G3572"/>
    <mergeCell ref="H3571:I3572"/>
    <mergeCell ref="J3571:J3572"/>
    <mergeCell ref="K3571:K3572"/>
    <mergeCell ref="L3571:L3572"/>
    <mergeCell ref="A3573:A3577"/>
    <mergeCell ref="F3573:G3573"/>
    <mergeCell ref="H3573:L3573"/>
    <mergeCell ref="B3574:B3575"/>
    <mergeCell ref="C3574:C3575"/>
    <mergeCell ref="D3574:D3575"/>
    <mergeCell ref="E3574:E3575"/>
    <mergeCell ref="F3574:G3575"/>
    <mergeCell ref="H3574:I3574"/>
    <mergeCell ref="H3575:I3575"/>
    <mergeCell ref="F3576:G3577"/>
    <mergeCell ref="H3576:I3577"/>
    <mergeCell ref="J3576:J3577"/>
    <mergeCell ref="K3576:K3577"/>
    <mergeCell ref="L3576:L3577"/>
    <mergeCell ref="A3578:A3582"/>
    <mergeCell ref="F3578:G3578"/>
    <mergeCell ref="H3578:L3578"/>
    <mergeCell ref="B3579:B3580"/>
    <mergeCell ref="C3579:C3580"/>
    <mergeCell ref="D3579:D3580"/>
    <mergeCell ref="E3579:E3580"/>
    <mergeCell ref="F3579:G3580"/>
    <mergeCell ref="H3579:I3579"/>
    <mergeCell ref="H3580:I3580"/>
    <mergeCell ref="F3581:G3582"/>
    <mergeCell ref="H3581:I3582"/>
    <mergeCell ref="J3581:J3582"/>
    <mergeCell ref="K3581:K3582"/>
    <mergeCell ref="L3581:L3582"/>
    <mergeCell ref="A3553:A3557"/>
    <mergeCell ref="F3553:G3553"/>
    <mergeCell ref="H3553:L3553"/>
    <mergeCell ref="B3554:B3555"/>
    <mergeCell ref="C3554:C3555"/>
    <mergeCell ref="D3554:D3555"/>
    <mergeCell ref="E3554:E3555"/>
    <mergeCell ref="F3554:G3555"/>
    <mergeCell ref="H3554:I3554"/>
    <mergeCell ref="H3555:I3555"/>
    <mergeCell ref="F3556:G3557"/>
    <mergeCell ref="H3556:I3557"/>
    <mergeCell ref="J3556:J3557"/>
    <mergeCell ref="K3556:K3557"/>
    <mergeCell ref="L3556:L3557"/>
    <mergeCell ref="A3558:A3562"/>
    <mergeCell ref="F3558:G3558"/>
    <mergeCell ref="H3558:L3558"/>
    <mergeCell ref="B3559:B3560"/>
    <mergeCell ref="C3559:C3560"/>
    <mergeCell ref="D3559:D3560"/>
    <mergeCell ref="E3559:E3560"/>
    <mergeCell ref="F3559:G3560"/>
    <mergeCell ref="H3559:I3559"/>
    <mergeCell ref="H3560:I3560"/>
    <mergeCell ref="F3561:G3562"/>
    <mergeCell ref="H3561:I3562"/>
    <mergeCell ref="J3561:J3562"/>
    <mergeCell ref="K3561:K3562"/>
    <mergeCell ref="L3561:L3562"/>
    <mergeCell ref="A3563:A3567"/>
    <mergeCell ref="F3563:G3563"/>
    <mergeCell ref="H3563:L3563"/>
    <mergeCell ref="B3564:B3565"/>
    <mergeCell ref="C3564:C3565"/>
    <mergeCell ref="D3564:D3565"/>
    <mergeCell ref="E3564:E3565"/>
    <mergeCell ref="F3564:G3565"/>
    <mergeCell ref="H3564:I3564"/>
    <mergeCell ref="H3565:I3565"/>
    <mergeCell ref="F3566:G3567"/>
    <mergeCell ref="H3566:I3567"/>
    <mergeCell ref="J3566:J3567"/>
    <mergeCell ref="K3566:K3567"/>
    <mergeCell ref="L3566:L3567"/>
    <mergeCell ref="A3542:A3547"/>
    <mergeCell ref="F3542:G3542"/>
    <mergeCell ref="H3542:L3542"/>
    <mergeCell ref="B3543:B3545"/>
    <mergeCell ref="C3543:C3545"/>
    <mergeCell ref="D3543:D3545"/>
    <mergeCell ref="E3543:E3545"/>
    <mergeCell ref="F3543:G3545"/>
    <mergeCell ref="H3543:I3543"/>
    <mergeCell ref="H3544:I3545"/>
    <mergeCell ref="J3544:J3545"/>
    <mergeCell ref="K3544:K3545"/>
    <mergeCell ref="L3544:L3545"/>
    <mergeCell ref="F3546:G3547"/>
    <mergeCell ref="H3546:I3547"/>
    <mergeCell ref="J3546:J3547"/>
    <mergeCell ref="K3546:K3547"/>
    <mergeCell ref="L3546:L3547"/>
    <mergeCell ref="A3548:A3552"/>
    <mergeCell ref="F3548:G3548"/>
    <mergeCell ref="H3548:L3548"/>
    <mergeCell ref="B3549:B3550"/>
    <mergeCell ref="C3549:C3550"/>
    <mergeCell ref="D3549:D3550"/>
    <mergeCell ref="E3549:E3550"/>
    <mergeCell ref="F3549:G3550"/>
    <mergeCell ref="H3549:I3549"/>
    <mergeCell ref="H3550:I3550"/>
    <mergeCell ref="F3551:G3552"/>
    <mergeCell ref="H3551:I3552"/>
    <mergeCell ref="J3551:J3552"/>
    <mergeCell ref="K3551:K3552"/>
    <mergeCell ref="L3551:L3552"/>
    <mergeCell ref="A3531:A3536"/>
    <mergeCell ref="F3531:G3531"/>
    <mergeCell ref="H3531:L3531"/>
    <mergeCell ref="B3532:B3534"/>
    <mergeCell ref="C3532:C3534"/>
    <mergeCell ref="D3532:D3534"/>
    <mergeCell ref="E3532:E3534"/>
    <mergeCell ref="F3532:G3534"/>
    <mergeCell ref="H3532:I3532"/>
    <mergeCell ref="H3533:I3534"/>
    <mergeCell ref="J3533:J3534"/>
    <mergeCell ref="K3533:K3534"/>
    <mergeCell ref="L3533:L3534"/>
    <mergeCell ref="F3535:G3536"/>
    <mergeCell ref="H3535:I3536"/>
    <mergeCell ref="J3535:J3536"/>
    <mergeCell ref="K3535:K3536"/>
    <mergeCell ref="L3535:L3536"/>
    <mergeCell ref="A3537:A3541"/>
    <mergeCell ref="F3537:G3537"/>
    <mergeCell ref="H3537:L3537"/>
    <mergeCell ref="B3538:B3539"/>
    <mergeCell ref="C3538:C3539"/>
    <mergeCell ref="D3538:D3539"/>
    <mergeCell ref="E3538:E3539"/>
    <mergeCell ref="F3538:G3539"/>
    <mergeCell ref="H3538:I3538"/>
    <mergeCell ref="H3539:I3539"/>
    <mergeCell ref="F3540:G3541"/>
    <mergeCell ref="H3540:I3541"/>
    <mergeCell ref="J3540:J3541"/>
    <mergeCell ref="K3540:K3541"/>
    <mergeCell ref="L3540:L3541"/>
    <mergeCell ref="A3520:A3524"/>
    <mergeCell ref="F3520:G3520"/>
    <mergeCell ref="H3520:L3520"/>
    <mergeCell ref="B3521:B3522"/>
    <mergeCell ref="C3521:C3522"/>
    <mergeCell ref="D3521:D3522"/>
    <mergeCell ref="E3521:E3522"/>
    <mergeCell ref="F3521:G3522"/>
    <mergeCell ref="H3521:I3521"/>
    <mergeCell ref="H3522:I3522"/>
    <mergeCell ref="F3523:G3524"/>
    <mergeCell ref="H3523:I3524"/>
    <mergeCell ref="J3523:J3524"/>
    <mergeCell ref="K3523:K3524"/>
    <mergeCell ref="L3523:L3524"/>
    <mergeCell ref="A3525:A3530"/>
    <mergeCell ref="F3525:G3525"/>
    <mergeCell ref="H3525:L3525"/>
    <mergeCell ref="B3526:B3528"/>
    <mergeCell ref="C3526:C3528"/>
    <mergeCell ref="D3526:D3528"/>
    <mergeCell ref="E3526:E3528"/>
    <mergeCell ref="F3526:G3528"/>
    <mergeCell ref="H3526:I3526"/>
    <mergeCell ref="H3527:I3528"/>
    <mergeCell ref="J3527:J3528"/>
    <mergeCell ref="K3527:K3528"/>
    <mergeCell ref="L3527:L3528"/>
    <mergeCell ref="F3529:G3530"/>
    <mergeCell ref="H3529:I3530"/>
    <mergeCell ref="J3529:J3530"/>
    <mergeCell ref="K3529:K3530"/>
    <mergeCell ref="L3529:L3530"/>
    <mergeCell ref="A3505:A3509"/>
    <mergeCell ref="F3505:G3505"/>
    <mergeCell ref="H3505:L3505"/>
    <mergeCell ref="B3506:B3507"/>
    <mergeCell ref="C3506:C3507"/>
    <mergeCell ref="D3506:D3507"/>
    <mergeCell ref="E3506:E3507"/>
    <mergeCell ref="F3506:G3507"/>
    <mergeCell ref="H3506:I3506"/>
    <mergeCell ref="H3507:I3507"/>
    <mergeCell ref="F3508:G3509"/>
    <mergeCell ref="H3508:I3509"/>
    <mergeCell ref="J3508:J3509"/>
    <mergeCell ref="K3508:K3509"/>
    <mergeCell ref="L3508:L3509"/>
    <mergeCell ref="A3510:A3514"/>
    <mergeCell ref="F3510:G3510"/>
    <mergeCell ref="H3510:L3510"/>
    <mergeCell ref="B3511:B3512"/>
    <mergeCell ref="C3511:C3512"/>
    <mergeCell ref="D3511:D3512"/>
    <mergeCell ref="E3511:E3512"/>
    <mergeCell ref="F3511:G3512"/>
    <mergeCell ref="H3511:I3511"/>
    <mergeCell ref="H3512:I3512"/>
    <mergeCell ref="F3513:G3514"/>
    <mergeCell ref="H3513:I3514"/>
    <mergeCell ref="J3513:J3514"/>
    <mergeCell ref="K3513:K3514"/>
    <mergeCell ref="L3513:L3514"/>
    <mergeCell ref="A3515:A3519"/>
    <mergeCell ref="F3515:G3515"/>
    <mergeCell ref="H3515:L3515"/>
    <mergeCell ref="B3516:B3517"/>
    <mergeCell ref="C3516:C3517"/>
    <mergeCell ref="D3516:D3517"/>
    <mergeCell ref="E3516:E3517"/>
    <mergeCell ref="F3516:G3517"/>
    <mergeCell ref="H3516:I3516"/>
    <mergeCell ref="H3517:I3517"/>
    <mergeCell ref="F3518:G3519"/>
    <mergeCell ref="H3518:I3519"/>
    <mergeCell ref="J3518:J3519"/>
    <mergeCell ref="K3518:K3519"/>
    <mergeCell ref="L3518:L3519"/>
    <mergeCell ref="A3490:A3494"/>
    <mergeCell ref="F3490:G3490"/>
    <mergeCell ref="H3490:L3490"/>
    <mergeCell ref="B3491:B3492"/>
    <mergeCell ref="C3491:C3492"/>
    <mergeCell ref="D3491:D3492"/>
    <mergeCell ref="E3491:E3492"/>
    <mergeCell ref="F3491:G3492"/>
    <mergeCell ref="H3491:I3491"/>
    <mergeCell ref="H3492:I3492"/>
    <mergeCell ref="F3493:G3494"/>
    <mergeCell ref="H3493:I3494"/>
    <mergeCell ref="J3493:J3494"/>
    <mergeCell ref="K3493:K3494"/>
    <mergeCell ref="L3493:L3494"/>
    <mergeCell ref="A3495:A3499"/>
    <mergeCell ref="F3495:G3495"/>
    <mergeCell ref="H3495:L3495"/>
    <mergeCell ref="B3496:B3497"/>
    <mergeCell ref="C3496:C3497"/>
    <mergeCell ref="D3496:D3497"/>
    <mergeCell ref="E3496:E3497"/>
    <mergeCell ref="F3496:G3497"/>
    <mergeCell ref="H3496:I3496"/>
    <mergeCell ref="H3497:I3497"/>
    <mergeCell ref="F3498:G3499"/>
    <mergeCell ref="H3498:I3499"/>
    <mergeCell ref="J3498:J3499"/>
    <mergeCell ref="K3498:K3499"/>
    <mergeCell ref="L3498:L3499"/>
    <mergeCell ref="A3500:A3504"/>
    <mergeCell ref="F3500:G3500"/>
    <mergeCell ref="H3500:L3500"/>
    <mergeCell ref="B3501:B3502"/>
    <mergeCell ref="C3501:C3502"/>
    <mergeCell ref="D3501:D3502"/>
    <mergeCell ref="E3501:E3502"/>
    <mergeCell ref="F3501:G3502"/>
    <mergeCell ref="H3501:I3501"/>
    <mergeCell ref="H3502:I3502"/>
    <mergeCell ref="F3503:G3504"/>
    <mergeCell ref="H3503:I3504"/>
    <mergeCell ref="J3503:J3504"/>
    <mergeCell ref="K3503:K3504"/>
    <mergeCell ref="L3503:L3504"/>
    <mergeCell ref="A3475:A3479"/>
    <mergeCell ref="F3475:G3475"/>
    <mergeCell ref="H3475:L3475"/>
    <mergeCell ref="B3476:B3477"/>
    <mergeCell ref="C3476:C3477"/>
    <mergeCell ref="D3476:D3477"/>
    <mergeCell ref="E3476:E3477"/>
    <mergeCell ref="F3476:G3477"/>
    <mergeCell ref="H3476:I3476"/>
    <mergeCell ref="H3477:I3477"/>
    <mergeCell ref="F3478:G3479"/>
    <mergeCell ref="H3478:I3479"/>
    <mergeCell ref="J3478:J3479"/>
    <mergeCell ref="K3478:K3479"/>
    <mergeCell ref="L3478:L3479"/>
    <mergeCell ref="A3480:A3484"/>
    <mergeCell ref="F3480:G3480"/>
    <mergeCell ref="H3480:L3480"/>
    <mergeCell ref="B3481:B3482"/>
    <mergeCell ref="C3481:C3482"/>
    <mergeCell ref="D3481:D3482"/>
    <mergeCell ref="E3481:E3482"/>
    <mergeCell ref="F3481:G3482"/>
    <mergeCell ref="H3481:I3481"/>
    <mergeCell ref="H3482:I3482"/>
    <mergeCell ref="F3483:G3484"/>
    <mergeCell ref="H3483:I3484"/>
    <mergeCell ref="J3483:J3484"/>
    <mergeCell ref="K3483:K3484"/>
    <mergeCell ref="L3483:L3484"/>
    <mergeCell ref="A3485:A3489"/>
    <mergeCell ref="F3485:G3485"/>
    <mergeCell ref="H3485:L3485"/>
    <mergeCell ref="B3486:B3487"/>
    <mergeCell ref="C3486:C3487"/>
    <mergeCell ref="D3486:D3487"/>
    <mergeCell ref="E3486:E3487"/>
    <mergeCell ref="F3486:G3487"/>
    <mergeCell ref="H3486:I3486"/>
    <mergeCell ref="H3487:I3487"/>
    <mergeCell ref="F3488:G3489"/>
    <mergeCell ref="H3488:I3489"/>
    <mergeCell ref="J3488:J3489"/>
    <mergeCell ref="K3488:K3489"/>
    <mergeCell ref="L3488:L3489"/>
    <mergeCell ref="A3460:A3464"/>
    <mergeCell ref="F3460:G3460"/>
    <mergeCell ref="H3460:L3460"/>
    <mergeCell ref="B3461:B3462"/>
    <mergeCell ref="C3461:C3462"/>
    <mergeCell ref="D3461:D3462"/>
    <mergeCell ref="E3461:E3462"/>
    <mergeCell ref="F3461:G3462"/>
    <mergeCell ref="H3461:I3461"/>
    <mergeCell ref="H3462:I3462"/>
    <mergeCell ref="F3463:G3464"/>
    <mergeCell ref="H3463:I3464"/>
    <mergeCell ref="J3463:J3464"/>
    <mergeCell ref="K3463:K3464"/>
    <mergeCell ref="L3463:L3464"/>
    <mergeCell ref="A3465:A3469"/>
    <mergeCell ref="F3465:G3465"/>
    <mergeCell ref="H3465:L3465"/>
    <mergeCell ref="B3466:B3467"/>
    <mergeCell ref="C3466:C3467"/>
    <mergeCell ref="D3466:D3467"/>
    <mergeCell ref="E3466:E3467"/>
    <mergeCell ref="F3466:G3467"/>
    <mergeCell ref="H3466:I3466"/>
    <mergeCell ref="H3467:I3467"/>
    <mergeCell ref="F3468:G3469"/>
    <mergeCell ref="H3468:I3469"/>
    <mergeCell ref="J3468:J3469"/>
    <mergeCell ref="K3468:K3469"/>
    <mergeCell ref="L3468:L3469"/>
    <mergeCell ref="A3470:A3474"/>
    <mergeCell ref="F3470:G3470"/>
    <mergeCell ref="H3470:L3470"/>
    <mergeCell ref="B3471:B3472"/>
    <mergeCell ref="C3471:C3472"/>
    <mergeCell ref="D3471:D3472"/>
    <mergeCell ref="E3471:E3472"/>
    <mergeCell ref="F3471:G3472"/>
    <mergeCell ref="H3471:I3471"/>
    <mergeCell ref="H3472:I3472"/>
    <mergeCell ref="F3473:G3474"/>
    <mergeCell ref="H3473:I3474"/>
    <mergeCell ref="J3473:J3474"/>
    <mergeCell ref="K3473:K3474"/>
    <mergeCell ref="L3473:L3474"/>
    <mergeCell ref="A3445:A3449"/>
    <mergeCell ref="F3445:G3445"/>
    <mergeCell ref="H3445:L3445"/>
    <mergeCell ref="B3446:B3447"/>
    <mergeCell ref="C3446:C3447"/>
    <mergeCell ref="D3446:D3447"/>
    <mergeCell ref="E3446:E3447"/>
    <mergeCell ref="F3446:G3447"/>
    <mergeCell ref="H3446:I3446"/>
    <mergeCell ref="H3447:I3447"/>
    <mergeCell ref="F3448:G3449"/>
    <mergeCell ref="H3448:I3449"/>
    <mergeCell ref="J3448:J3449"/>
    <mergeCell ref="K3448:K3449"/>
    <mergeCell ref="L3448:L3449"/>
    <mergeCell ref="A3450:A3454"/>
    <mergeCell ref="F3450:G3450"/>
    <mergeCell ref="H3450:L3450"/>
    <mergeCell ref="B3451:B3452"/>
    <mergeCell ref="C3451:C3452"/>
    <mergeCell ref="D3451:D3452"/>
    <mergeCell ref="E3451:E3452"/>
    <mergeCell ref="F3451:G3452"/>
    <mergeCell ref="H3451:I3451"/>
    <mergeCell ref="H3452:I3452"/>
    <mergeCell ref="F3453:G3454"/>
    <mergeCell ref="H3453:I3454"/>
    <mergeCell ref="J3453:J3454"/>
    <mergeCell ref="K3453:K3454"/>
    <mergeCell ref="L3453:L3454"/>
    <mergeCell ref="A3455:A3459"/>
    <mergeCell ref="F3455:G3455"/>
    <mergeCell ref="H3455:L3455"/>
    <mergeCell ref="B3456:B3457"/>
    <mergeCell ref="C3456:C3457"/>
    <mergeCell ref="D3456:D3457"/>
    <mergeCell ref="E3456:E3457"/>
    <mergeCell ref="F3456:G3457"/>
    <mergeCell ref="H3456:I3456"/>
    <mergeCell ref="H3457:I3457"/>
    <mergeCell ref="F3458:G3459"/>
    <mergeCell ref="H3458:I3459"/>
    <mergeCell ref="J3458:J3459"/>
    <mergeCell ref="K3458:K3459"/>
    <mergeCell ref="L3458:L3459"/>
    <mergeCell ref="A3430:A3434"/>
    <mergeCell ref="F3430:G3430"/>
    <mergeCell ref="H3430:L3430"/>
    <mergeCell ref="B3431:B3432"/>
    <mergeCell ref="C3431:C3432"/>
    <mergeCell ref="D3431:D3432"/>
    <mergeCell ref="E3431:E3432"/>
    <mergeCell ref="F3431:G3432"/>
    <mergeCell ref="H3431:I3431"/>
    <mergeCell ref="H3432:I3432"/>
    <mergeCell ref="F3433:G3434"/>
    <mergeCell ref="H3433:I3434"/>
    <mergeCell ref="J3433:J3434"/>
    <mergeCell ref="K3433:K3434"/>
    <mergeCell ref="L3433:L3434"/>
    <mergeCell ref="A3435:A3439"/>
    <mergeCell ref="F3435:G3435"/>
    <mergeCell ref="H3435:L3435"/>
    <mergeCell ref="B3436:B3437"/>
    <mergeCell ref="C3436:C3437"/>
    <mergeCell ref="D3436:D3437"/>
    <mergeCell ref="E3436:E3437"/>
    <mergeCell ref="F3436:G3437"/>
    <mergeCell ref="H3436:I3436"/>
    <mergeCell ref="H3437:I3437"/>
    <mergeCell ref="F3438:G3439"/>
    <mergeCell ref="H3438:I3439"/>
    <mergeCell ref="J3438:J3439"/>
    <mergeCell ref="K3438:K3439"/>
    <mergeCell ref="L3438:L3439"/>
    <mergeCell ref="A3440:A3444"/>
    <mergeCell ref="F3440:G3440"/>
    <mergeCell ref="H3440:L3440"/>
    <mergeCell ref="B3441:B3442"/>
    <mergeCell ref="C3441:C3442"/>
    <mergeCell ref="D3441:D3442"/>
    <mergeCell ref="E3441:E3442"/>
    <mergeCell ref="F3441:G3442"/>
    <mergeCell ref="H3441:I3441"/>
    <mergeCell ref="H3442:I3442"/>
    <mergeCell ref="F3443:G3444"/>
    <mergeCell ref="H3443:I3444"/>
    <mergeCell ref="J3443:J3444"/>
    <mergeCell ref="K3443:K3444"/>
    <mergeCell ref="L3443:L3444"/>
    <mergeCell ref="A3415:A3419"/>
    <mergeCell ref="F3415:G3415"/>
    <mergeCell ref="H3415:L3415"/>
    <mergeCell ref="B3416:B3417"/>
    <mergeCell ref="C3416:C3417"/>
    <mergeCell ref="D3416:D3417"/>
    <mergeCell ref="E3416:E3417"/>
    <mergeCell ref="F3416:G3417"/>
    <mergeCell ref="H3416:I3416"/>
    <mergeCell ref="H3417:I3417"/>
    <mergeCell ref="F3418:G3419"/>
    <mergeCell ref="H3418:I3419"/>
    <mergeCell ref="J3418:J3419"/>
    <mergeCell ref="K3418:K3419"/>
    <mergeCell ref="L3418:L3419"/>
    <mergeCell ref="A3420:A3424"/>
    <mergeCell ref="F3420:G3420"/>
    <mergeCell ref="H3420:L3420"/>
    <mergeCell ref="B3421:B3422"/>
    <mergeCell ref="C3421:C3422"/>
    <mergeCell ref="D3421:D3422"/>
    <mergeCell ref="E3421:E3422"/>
    <mergeCell ref="F3421:G3422"/>
    <mergeCell ref="H3421:I3421"/>
    <mergeCell ref="H3422:I3422"/>
    <mergeCell ref="F3423:G3424"/>
    <mergeCell ref="H3423:I3424"/>
    <mergeCell ref="J3423:J3424"/>
    <mergeCell ref="K3423:K3424"/>
    <mergeCell ref="L3423:L3424"/>
    <mergeCell ref="A3425:A3429"/>
    <mergeCell ref="F3425:G3425"/>
    <mergeCell ref="H3425:L3425"/>
    <mergeCell ref="B3426:B3427"/>
    <mergeCell ref="C3426:C3427"/>
    <mergeCell ref="D3426:D3427"/>
    <mergeCell ref="E3426:E3427"/>
    <mergeCell ref="F3426:G3427"/>
    <mergeCell ref="H3426:I3426"/>
    <mergeCell ref="H3427:I3427"/>
    <mergeCell ref="F3428:G3429"/>
    <mergeCell ref="H3428:I3429"/>
    <mergeCell ref="J3428:J3429"/>
    <mergeCell ref="K3428:K3429"/>
    <mergeCell ref="L3428:L3429"/>
    <mergeCell ref="A3404:A3409"/>
    <mergeCell ref="F3404:G3404"/>
    <mergeCell ref="H3404:L3404"/>
    <mergeCell ref="B3405:B3407"/>
    <mergeCell ref="C3405:C3407"/>
    <mergeCell ref="D3405:D3407"/>
    <mergeCell ref="E3405:E3407"/>
    <mergeCell ref="F3405:G3407"/>
    <mergeCell ref="H3405:I3405"/>
    <mergeCell ref="H3406:I3407"/>
    <mergeCell ref="J3406:J3407"/>
    <mergeCell ref="K3406:K3407"/>
    <mergeCell ref="L3406:L3407"/>
    <mergeCell ref="F3408:G3409"/>
    <mergeCell ref="H3408:I3409"/>
    <mergeCell ref="J3408:J3409"/>
    <mergeCell ref="K3408:K3409"/>
    <mergeCell ref="L3408:L3409"/>
    <mergeCell ref="A3410:A3414"/>
    <mergeCell ref="F3410:G3410"/>
    <mergeCell ref="H3410:L3410"/>
    <mergeCell ref="B3411:B3412"/>
    <mergeCell ref="C3411:C3412"/>
    <mergeCell ref="D3411:D3412"/>
    <mergeCell ref="E3411:E3412"/>
    <mergeCell ref="F3411:G3412"/>
    <mergeCell ref="H3411:I3411"/>
    <mergeCell ref="H3412:I3412"/>
    <mergeCell ref="F3413:G3414"/>
    <mergeCell ref="H3413:I3414"/>
    <mergeCell ref="J3413:J3414"/>
    <mergeCell ref="K3413:K3414"/>
    <mergeCell ref="L3413:L3414"/>
    <mergeCell ref="A3388:A3392"/>
    <mergeCell ref="F3388:G3388"/>
    <mergeCell ref="H3388:L3388"/>
    <mergeCell ref="B3389:B3390"/>
    <mergeCell ref="C3389:C3390"/>
    <mergeCell ref="D3389:D3390"/>
    <mergeCell ref="E3389:E3390"/>
    <mergeCell ref="F3389:G3390"/>
    <mergeCell ref="H3389:I3389"/>
    <mergeCell ref="H3390:I3390"/>
    <mergeCell ref="F3391:G3392"/>
    <mergeCell ref="H3391:I3392"/>
    <mergeCell ref="J3391:J3392"/>
    <mergeCell ref="K3391:K3392"/>
    <mergeCell ref="L3391:L3392"/>
    <mergeCell ref="A3393:A3397"/>
    <mergeCell ref="F3393:G3393"/>
    <mergeCell ref="H3393:L3393"/>
    <mergeCell ref="B3394:B3395"/>
    <mergeCell ref="C3394:C3395"/>
    <mergeCell ref="D3394:D3395"/>
    <mergeCell ref="E3394:E3395"/>
    <mergeCell ref="F3394:G3395"/>
    <mergeCell ref="H3394:I3394"/>
    <mergeCell ref="H3395:I3395"/>
    <mergeCell ref="F3396:G3397"/>
    <mergeCell ref="H3396:I3397"/>
    <mergeCell ref="J3396:J3397"/>
    <mergeCell ref="K3396:K3397"/>
    <mergeCell ref="L3396:L3397"/>
    <mergeCell ref="A3398:A3403"/>
    <mergeCell ref="F3398:G3398"/>
    <mergeCell ref="H3398:L3398"/>
    <mergeCell ref="B3399:B3401"/>
    <mergeCell ref="C3399:C3401"/>
    <mergeCell ref="D3399:D3401"/>
    <mergeCell ref="E3399:E3401"/>
    <mergeCell ref="F3399:G3401"/>
    <mergeCell ref="H3399:I3399"/>
    <mergeCell ref="H3400:I3401"/>
    <mergeCell ref="J3400:J3401"/>
    <mergeCell ref="K3400:K3401"/>
    <mergeCell ref="L3400:L3401"/>
    <mergeCell ref="F3402:G3403"/>
    <mergeCell ref="H3402:I3403"/>
    <mergeCell ref="J3402:J3403"/>
    <mergeCell ref="K3402:K3403"/>
    <mergeCell ref="L3402:L3403"/>
    <mergeCell ref="A3373:A3377"/>
    <mergeCell ref="F3373:G3373"/>
    <mergeCell ref="H3373:L3373"/>
    <mergeCell ref="B3374:B3375"/>
    <mergeCell ref="C3374:C3375"/>
    <mergeCell ref="D3374:D3375"/>
    <mergeCell ref="E3374:E3375"/>
    <mergeCell ref="F3374:G3375"/>
    <mergeCell ref="H3374:I3374"/>
    <mergeCell ref="H3375:I3375"/>
    <mergeCell ref="F3376:G3377"/>
    <mergeCell ref="H3376:I3377"/>
    <mergeCell ref="J3376:J3377"/>
    <mergeCell ref="K3376:K3377"/>
    <mergeCell ref="L3376:L3377"/>
    <mergeCell ref="A3378:A3382"/>
    <mergeCell ref="F3378:G3378"/>
    <mergeCell ref="H3378:L3378"/>
    <mergeCell ref="B3379:B3380"/>
    <mergeCell ref="C3379:C3380"/>
    <mergeCell ref="D3379:D3380"/>
    <mergeCell ref="E3379:E3380"/>
    <mergeCell ref="F3379:G3380"/>
    <mergeCell ref="H3379:I3379"/>
    <mergeCell ref="H3380:I3380"/>
    <mergeCell ref="F3381:G3382"/>
    <mergeCell ref="H3381:I3382"/>
    <mergeCell ref="J3381:J3382"/>
    <mergeCell ref="K3381:K3382"/>
    <mergeCell ref="L3381:L3382"/>
    <mergeCell ref="A3383:A3387"/>
    <mergeCell ref="F3383:G3383"/>
    <mergeCell ref="H3383:L3383"/>
    <mergeCell ref="B3384:B3385"/>
    <mergeCell ref="C3384:C3385"/>
    <mergeCell ref="D3384:D3385"/>
    <mergeCell ref="E3384:E3385"/>
    <mergeCell ref="F3384:G3385"/>
    <mergeCell ref="H3384:I3384"/>
    <mergeCell ref="H3385:I3385"/>
    <mergeCell ref="F3386:G3387"/>
    <mergeCell ref="H3386:I3387"/>
    <mergeCell ref="J3386:J3387"/>
    <mergeCell ref="K3386:K3387"/>
    <mergeCell ref="L3386:L3387"/>
    <mergeCell ref="A3362:A3367"/>
    <mergeCell ref="F3362:G3362"/>
    <mergeCell ref="H3362:L3362"/>
    <mergeCell ref="B3363:B3365"/>
    <mergeCell ref="C3363:C3365"/>
    <mergeCell ref="D3363:D3365"/>
    <mergeCell ref="E3363:E3365"/>
    <mergeCell ref="F3363:G3365"/>
    <mergeCell ref="H3363:I3363"/>
    <mergeCell ref="H3364:I3365"/>
    <mergeCell ref="J3364:J3365"/>
    <mergeCell ref="K3364:K3365"/>
    <mergeCell ref="L3364:L3365"/>
    <mergeCell ref="F3366:G3367"/>
    <mergeCell ref="H3366:I3367"/>
    <mergeCell ref="J3366:J3367"/>
    <mergeCell ref="K3366:K3367"/>
    <mergeCell ref="L3366:L3367"/>
    <mergeCell ref="A3368:A3372"/>
    <mergeCell ref="F3368:G3368"/>
    <mergeCell ref="H3368:L3368"/>
    <mergeCell ref="B3369:B3370"/>
    <mergeCell ref="C3369:C3370"/>
    <mergeCell ref="D3369:D3370"/>
    <mergeCell ref="E3369:E3370"/>
    <mergeCell ref="F3369:G3370"/>
    <mergeCell ref="H3369:I3369"/>
    <mergeCell ref="H3370:I3370"/>
    <mergeCell ref="F3371:G3372"/>
    <mergeCell ref="H3371:I3372"/>
    <mergeCell ref="J3371:J3372"/>
    <mergeCell ref="K3371:K3372"/>
    <mergeCell ref="L3371:L3372"/>
    <mergeCell ref="A3350:A3355"/>
    <mergeCell ref="F3350:G3350"/>
    <mergeCell ref="H3350:L3350"/>
    <mergeCell ref="B3351:B3353"/>
    <mergeCell ref="C3351:C3353"/>
    <mergeCell ref="D3351:D3353"/>
    <mergeCell ref="E3351:E3353"/>
    <mergeCell ref="F3351:G3353"/>
    <mergeCell ref="H3351:I3351"/>
    <mergeCell ref="H3352:I3353"/>
    <mergeCell ref="J3352:J3353"/>
    <mergeCell ref="K3352:K3353"/>
    <mergeCell ref="L3352:L3353"/>
    <mergeCell ref="F3354:G3355"/>
    <mergeCell ref="H3354:I3355"/>
    <mergeCell ref="J3354:J3355"/>
    <mergeCell ref="K3354:K3355"/>
    <mergeCell ref="L3354:L3355"/>
    <mergeCell ref="A3356:A3361"/>
    <mergeCell ref="F3356:G3356"/>
    <mergeCell ref="H3356:L3356"/>
    <mergeCell ref="B3357:B3359"/>
    <mergeCell ref="C3357:C3359"/>
    <mergeCell ref="D3357:D3359"/>
    <mergeCell ref="E3357:E3359"/>
    <mergeCell ref="F3357:G3359"/>
    <mergeCell ref="H3357:I3357"/>
    <mergeCell ref="H3358:I3359"/>
    <mergeCell ref="J3358:J3359"/>
    <mergeCell ref="K3358:K3359"/>
    <mergeCell ref="L3358:L3359"/>
    <mergeCell ref="F3360:G3361"/>
    <mergeCell ref="H3360:I3361"/>
    <mergeCell ref="J3360:J3361"/>
    <mergeCell ref="K3360:K3361"/>
    <mergeCell ref="L3360:L3361"/>
    <mergeCell ref="A3338:A3343"/>
    <mergeCell ref="F3338:G3338"/>
    <mergeCell ref="H3338:L3338"/>
    <mergeCell ref="B3339:B3341"/>
    <mergeCell ref="C3339:C3341"/>
    <mergeCell ref="D3339:D3341"/>
    <mergeCell ref="E3339:E3341"/>
    <mergeCell ref="F3339:G3341"/>
    <mergeCell ref="H3339:I3339"/>
    <mergeCell ref="H3340:I3341"/>
    <mergeCell ref="J3340:J3341"/>
    <mergeCell ref="K3340:K3341"/>
    <mergeCell ref="L3340:L3341"/>
    <mergeCell ref="F3342:G3343"/>
    <mergeCell ref="H3342:I3343"/>
    <mergeCell ref="J3342:J3343"/>
    <mergeCell ref="K3342:K3343"/>
    <mergeCell ref="L3342:L3343"/>
    <mergeCell ref="A3344:A3349"/>
    <mergeCell ref="F3344:G3344"/>
    <mergeCell ref="H3344:L3344"/>
    <mergeCell ref="B3345:B3347"/>
    <mergeCell ref="C3345:C3347"/>
    <mergeCell ref="D3345:D3347"/>
    <mergeCell ref="E3345:E3347"/>
    <mergeCell ref="F3345:G3347"/>
    <mergeCell ref="H3345:I3345"/>
    <mergeCell ref="H3346:I3347"/>
    <mergeCell ref="J3346:J3347"/>
    <mergeCell ref="K3346:K3347"/>
    <mergeCell ref="L3346:L3347"/>
    <mergeCell ref="F3348:G3349"/>
    <mergeCell ref="H3348:I3349"/>
    <mergeCell ref="J3348:J3349"/>
    <mergeCell ref="K3348:K3349"/>
    <mergeCell ref="L3348:L3349"/>
    <mergeCell ref="A3323:A3327"/>
    <mergeCell ref="F3323:G3323"/>
    <mergeCell ref="H3323:L3323"/>
    <mergeCell ref="B3324:B3325"/>
    <mergeCell ref="C3324:C3325"/>
    <mergeCell ref="D3324:D3325"/>
    <mergeCell ref="E3324:E3325"/>
    <mergeCell ref="F3324:G3325"/>
    <mergeCell ref="H3324:I3324"/>
    <mergeCell ref="H3325:I3325"/>
    <mergeCell ref="F3326:G3327"/>
    <mergeCell ref="H3326:I3327"/>
    <mergeCell ref="J3326:J3327"/>
    <mergeCell ref="K3326:K3327"/>
    <mergeCell ref="L3326:L3327"/>
    <mergeCell ref="A3328:A3332"/>
    <mergeCell ref="F3328:G3328"/>
    <mergeCell ref="H3328:L3328"/>
    <mergeCell ref="B3329:B3330"/>
    <mergeCell ref="C3329:C3330"/>
    <mergeCell ref="D3329:D3330"/>
    <mergeCell ref="E3329:E3330"/>
    <mergeCell ref="F3329:G3330"/>
    <mergeCell ref="H3329:I3329"/>
    <mergeCell ref="H3330:I3330"/>
    <mergeCell ref="F3331:G3332"/>
    <mergeCell ref="H3331:I3332"/>
    <mergeCell ref="J3331:J3332"/>
    <mergeCell ref="K3331:K3332"/>
    <mergeCell ref="L3331:L3332"/>
    <mergeCell ref="A3333:A3337"/>
    <mergeCell ref="F3333:G3333"/>
    <mergeCell ref="H3333:L3333"/>
    <mergeCell ref="B3334:B3335"/>
    <mergeCell ref="C3334:C3335"/>
    <mergeCell ref="D3334:D3335"/>
    <mergeCell ref="E3334:E3335"/>
    <mergeCell ref="F3334:G3335"/>
    <mergeCell ref="H3334:I3334"/>
    <mergeCell ref="H3335:I3335"/>
    <mergeCell ref="F3336:G3337"/>
    <mergeCell ref="H3336:I3337"/>
    <mergeCell ref="J3336:J3337"/>
    <mergeCell ref="K3336:K3337"/>
    <mergeCell ref="L3336:L3337"/>
    <mergeCell ref="A3311:A3316"/>
    <mergeCell ref="F3311:G3311"/>
    <mergeCell ref="H3311:L3311"/>
    <mergeCell ref="B3312:B3314"/>
    <mergeCell ref="C3312:C3314"/>
    <mergeCell ref="D3312:D3314"/>
    <mergeCell ref="E3312:E3314"/>
    <mergeCell ref="F3312:G3314"/>
    <mergeCell ref="H3312:I3312"/>
    <mergeCell ref="H3313:I3314"/>
    <mergeCell ref="J3313:J3314"/>
    <mergeCell ref="K3313:K3314"/>
    <mergeCell ref="L3313:L3314"/>
    <mergeCell ref="F3315:G3316"/>
    <mergeCell ref="H3315:I3316"/>
    <mergeCell ref="J3315:J3316"/>
    <mergeCell ref="K3315:K3316"/>
    <mergeCell ref="L3315:L3316"/>
    <mergeCell ref="A3317:A3322"/>
    <mergeCell ref="F3317:G3317"/>
    <mergeCell ref="H3317:L3317"/>
    <mergeCell ref="B3318:B3320"/>
    <mergeCell ref="C3318:C3320"/>
    <mergeCell ref="D3318:D3320"/>
    <mergeCell ref="E3318:E3320"/>
    <mergeCell ref="F3318:G3320"/>
    <mergeCell ref="H3318:I3318"/>
    <mergeCell ref="H3319:I3320"/>
    <mergeCell ref="J3319:J3320"/>
    <mergeCell ref="K3319:K3320"/>
    <mergeCell ref="L3319:L3320"/>
    <mergeCell ref="F3321:G3322"/>
    <mergeCell ref="H3321:I3322"/>
    <mergeCell ref="J3321:J3322"/>
    <mergeCell ref="K3321:K3322"/>
    <mergeCell ref="L3321:L3322"/>
    <mergeCell ref="A3300:A3304"/>
    <mergeCell ref="F3300:G3300"/>
    <mergeCell ref="H3300:L3300"/>
    <mergeCell ref="B3301:B3302"/>
    <mergeCell ref="C3301:C3302"/>
    <mergeCell ref="D3301:D3302"/>
    <mergeCell ref="E3301:E3302"/>
    <mergeCell ref="F3301:G3302"/>
    <mergeCell ref="H3301:I3301"/>
    <mergeCell ref="H3302:I3302"/>
    <mergeCell ref="F3303:G3304"/>
    <mergeCell ref="H3303:I3304"/>
    <mergeCell ref="J3303:J3304"/>
    <mergeCell ref="K3303:K3304"/>
    <mergeCell ref="L3303:L3304"/>
    <mergeCell ref="A3305:A3310"/>
    <mergeCell ref="F3305:G3305"/>
    <mergeCell ref="H3305:L3305"/>
    <mergeCell ref="B3306:B3308"/>
    <mergeCell ref="C3306:C3308"/>
    <mergeCell ref="D3306:D3308"/>
    <mergeCell ref="E3306:E3308"/>
    <mergeCell ref="F3306:G3308"/>
    <mergeCell ref="H3306:I3306"/>
    <mergeCell ref="H3307:I3308"/>
    <mergeCell ref="J3307:J3308"/>
    <mergeCell ref="K3307:K3308"/>
    <mergeCell ref="L3307:L3308"/>
    <mergeCell ref="F3309:G3310"/>
    <mergeCell ref="H3309:I3310"/>
    <mergeCell ref="J3309:J3310"/>
    <mergeCell ref="K3309:K3310"/>
    <mergeCell ref="L3309:L3310"/>
    <mergeCell ref="A3288:A3294"/>
    <mergeCell ref="F3288:G3288"/>
    <mergeCell ref="H3288:L3288"/>
    <mergeCell ref="B3289:B3292"/>
    <mergeCell ref="C3289:C3292"/>
    <mergeCell ref="D3289:D3292"/>
    <mergeCell ref="E3289:E3292"/>
    <mergeCell ref="F3289:G3292"/>
    <mergeCell ref="H3289:I3289"/>
    <mergeCell ref="H3290:I3292"/>
    <mergeCell ref="J3290:J3292"/>
    <mergeCell ref="K3290:K3292"/>
    <mergeCell ref="L3290:L3292"/>
    <mergeCell ref="F3293:G3294"/>
    <mergeCell ref="H3293:I3294"/>
    <mergeCell ref="J3293:J3294"/>
    <mergeCell ref="K3293:K3294"/>
    <mergeCell ref="L3293:L3294"/>
    <mergeCell ref="A3295:A3299"/>
    <mergeCell ref="F3295:G3295"/>
    <mergeCell ref="H3295:L3295"/>
    <mergeCell ref="B3296:B3297"/>
    <mergeCell ref="C3296:C3297"/>
    <mergeCell ref="D3296:D3297"/>
    <mergeCell ref="E3296:E3297"/>
    <mergeCell ref="F3296:G3297"/>
    <mergeCell ref="H3296:I3296"/>
    <mergeCell ref="H3297:I3297"/>
    <mergeCell ref="F3298:G3299"/>
    <mergeCell ref="H3298:I3299"/>
    <mergeCell ref="J3298:J3299"/>
    <mergeCell ref="K3298:K3299"/>
    <mergeCell ref="L3298:L3299"/>
    <mergeCell ref="A3276:A3280"/>
    <mergeCell ref="F3276:G3276"/>
    <mergeCell ref="H3276:L3276"/>
    <mergeCell ref="B3277:B3278"/>
    <mergeCell ref="C3277:C3278"/>
    <mergeCell ref="D3277:D3278"/>
    <mergeCell ref="E3277:E3278"/>
    <mergeCell ref="F3277:G3278"/>
    <mergeCell ref="H3277:I3277"/>
    <mergeCell ref="H3278:I3278"/>
    <mergeCell ref="F3279:G3280"/>
    <mergeCell ref="H3279:I3280"/>
    <mergeCell ref="J3279:J3280"/>
    <mergeCell ref="K3279:K3280"/>
    <mergeCell ref="L3279:L3280"/>
    <mergeCell ref="A3281:A3287"/>
    <mergeCell ref="F3281:G3281"/>
    <mergeCell ref="H3281:L3281"/>
    <mergeCell ref="B3282:B3285"/>
    <mergeCell ref="C3282:C3285"/>
    <mergeCell ref="D3282:D3285"/>
    <mergeCell ref="E3282:E3285"/>
    <mergeCell ref="F3282:G3285"/>
    <mergeCell ref="H3282:I3282"/>
    <mergeCell ref="H3283:I3285"/>
    <mergeCell ref="J3283:J3285"/>
    <mergeCell ref="K3283:K3285"/>
    <mergeCell ref="L3283:L3285"/>
    <mergeCell ref="F3286:G3287"/>
    <mergeCell ref="H3286:I3287"/>
    <mergeCell ref="J3286:J3287"/>
    <mergeCell ref="K3286:K3287"/>
    <mergeCell ref="L3286:L3287"/>
    <mergeCell ref="A3261:A3265"/>
    <mergeCell ref="F3261:G3261"/>
    <mergeCell ref="H3261:L3261"/>
    <mergeCell ref="B3262:B3263"/>
    <mergeCell ref="C3262:C3263"/>
    <mergeCell ref="D3262:D3263"/>
    <mergeCell ref="E3262:E3263"/>
    <mergeCell ref="F3262:G3263"/>
    <mergeCell ref="H3262:I3262"/>
    <mergeCell ref="H3263:I3263"/>
    <mergeCell ref="F3264:G3265"/>
    <mergeCell ref="H3264:I3265"/>
    <mergeCell ref="J3264:J3265"/>
    <mergeCell ref="K3264:K3265"/>
    <mergeCell ref="L3264:L3265"/>
    <mergeCell ref="A3266:A3270"/>
    <mergeCell ref="F3266:G3266"/>
    <mergeCell ref="H3266:L3266"/>
    <mergeCell ref="B3267:B3268"/>
    <mergeCell ref="C3267:C3268"/>
    <mergeCell ref="D3267:D3268"/>
    <mergeCell ref="E3267:E3268"/>
    <mergeCell ref="F3267:G3268"/>
    <mergeCell ref="H3267:I3267"/>
    <mergeCell ref="H3268:I3268"/>
    <mergeCell ref="F3269:G3270"/>
    <mergeCell ref="H3269:I3270"/>
    <mergeCell ref="J3269:J3270"/>
    <mergeCell ref="K3269:K3270"/>
    <mergeCell ref="L3269:L3270"/>
    <mergeCell ref="A3271:A3275"/>
    <mergeCell ref="F3271:G3271"/>
    <mergeCell ref="H3271:L3271"/>
    <mergeCell ref="B3272:B3273"/>
    <mergeCell ref="C3272:C3273"/>
    <mergeCell ref="D3272:D3273"/>
    <mergeCell ref="E3272:E3273"/>
    <mergeCell ref="F3272:G3273"/>
    <mergeCell ref="H3272:I3272"/>
    <mergeCell ref="H3273:I3273"/>
    <mergeCell ref="F3274:G3275"/>
    <mergeCell ref="H3274:I3275"/>
    <mergeCell ref="J3274:J3275"/>
    <mergeCell ref="K3274:K3275"/>
    <mergeCell ref="L3274:L3275"/>
    <mergeCell ref="A3249:A3254"/>
    <mergeCell ref="F3249:G3249"/>
    <mergeCell ref="H3249:L3249"/>
    <mergeCell ref="B3250:B3252"/>
    <mergeCell ref="C3250:C3252"/>
    <mergeCell ref="D3250:D3252"/>
    <mergeCell ref="E3250:E3252"/>
    <mergeCell ref="F3250:G3252"/>
    <mergeCell ref="H3250:I3250"/>
    <mergeCell ref="H3251:I3252"/>
    <mergeCell ref="J3251:J3252"/>
    <mergeCell ref="K3251:K3252"/>
    <mergeCell ref="L3251:L3252"/>
    <mergeCell ref="F3253:G3254"/>
    <mergeCell ref="H3253:I3254"/>
    <mergeCell ref="J3253:J3254"/>
    <mergeCell ref="K3253:K3254"/>
    <mergeCell ref="L3253:L3254"/>
    <mergeCell ref="A3255:A3260"/>
    <mergeCell ref="F3255:G3255"/>
    <mergeCell ref="H3255:L3255"/>
    <mergeCell ref="B3256:B3258"/>
    <mergeCell ref="C3256:C3258"/>
    <mergeCell ref="D3256:D3258"/>
    <mergeCell ref="E3256:E3258"/>
    <mergeCell ref="F3256:G3258"/>
    <mergeCell ref="H3256:I3256"/>
    <mergeCell ref="H3257:I3258"/>
    <mergeCell ref="J3257:J3258"/>
    <mergeCell ref="K3257:K3258"/>
    <mergeCell ref="L3257:L3258"/>
    <mergeCell ref="F3259:G3260"/>
    <mergeCell ref="H3259:I3260"/>
    <mergeCell ref="J3259:J3260"/>
    <mergeCell ref="K3259:K3260"/>
    <mergeCell ref="L3259:L3260"/>
    <mergeCell ref="A3236:A3241"/>
    <mergeCell ref="F3236:G3236"/>
    <mergeCell ref="H3236:L3236"/>
    <mergeCell ref="B3237:B3239"/>
    <mergeCell ref="C3237:C3239"/>
    <mergeCell ref="D3237:D3239"/>
    <mergeCell ref="E3237:E3239"/>
    <mergeCell ref="F3237:G3239"/>
    <mergeCell ref="H3237:I3237"/>
    <mergeCell ref="H3238:I3239"/>
    <mergeCell ref="J3238:J3239"/>
    <mergeCell ref="K3238:K3239"/>
    <mergeCell ref="L3238:L3239"/>
    <mergeCell ref="F3240:G3241"/>
    <mergeCell ref="H3240:I3241"/>
    <mergeCell ref="J3240:J3241"/>
    <mergeCell ref="K3240:K3241"/>
    <mergeCell ref="L3240:L3241"/>
    <mergeCell ref="A3242:A3248"/>
    <mergeCell ref="F3242:G3242"/>
    <mergeCell ref="H3242:L3242"/>
    <mergeCell ref="B3243:B3246"/>
    <mergeCell ref="C3243:C3246"/>
    <mergeCell ref="D3243:D3246"/>
    <mergeCell ref="E3243:E3246"/>
    <mergeCell ref="F3243:G3246"/>
    <mergeCell ref="H3243:I3243"/>
    <mergeCell ref="H3244:I3246"/>
    <mergeCell ref="J3244:J3246"/>
    <mergeCell ref="K3244:K3246"/>
    <mergeCell ref="L3244:L3246"/>
    <mergeCell ref="F3247:G3248"/>
    <mergeCell ref="H3247:I3248"/>
    <mergeCell ref="J3247:J3248"/>
    <mergeCell ref="K3247:K3248"/>
    <mergeCell ref="L3247:L3248"/>
    <mergeCell ref="A3224:A3228"/>
    <mergeCell ref="F3224:G3224"/>
    <mergeCell ref="H3224:L3224"/>
    <mergeCell ref="B3225:B3226"/>
    <mergeCell ref="C3225:C3226"/>
    <mergeCell ref="D3225:D3226"/>
    <mergeCell ref="E3225:E3226"/>
    <mergeCell ref="F3225:G3226"/>
    <mergeCell ref="H3225:I3225"/>
    <mergeCell ref="H3226:I3226"/>
    <mergeCell ref="F3227:G3228"/>
    <mergeCell ref="H3227:I3228"/>
    <mergeCell ref="J3227:J3228"/>
    <mergeCell ref="K3227:K3228"/>
    <mergeCell ref="L3227:L3228"/>
    <mergeCell ref="A3229:A3235"/>
    <mergeCell ref="F3229:G3229"/>
    <mergeCell ref="H3229:L3229"/>
    <mergeCell ref="B3230:B3233"/>
    <mergeCell ref="C3230:C3233"/>
    <mergeCell ref="D3230:D3233"/>
    <mergeCell ref="E3230:E3233"/>
    <mergeCell ref="F3230:G3233"/>
    <mergeCell ref="H3230:I3230"/>
    <mergeCell ref="H3231:I3233"/>
    <mergeCell ref="J3231:J3233"/>
    <mergeCell ref="K3231:K3233"/>
    <mergeCell ref="L3231:L3233"/>
    <mergeCell ref="F3234:G3235"/>
    <mergeCell ref="H3234:I3235"/>
    <mergeCell ref="J3234:J3235"/>
    <mergeCell ref="K3234:K3235"/>
    <mergeCell ref="L3234:L3235"/>
    <mergeCell ref="A3213:A3218"/>
    <mergeCell ref="F3213:G3213"/>
    <mergeCell ref="H3213:L3213"/>
    <mergeCell ref="B3214:B3216"/>
    <mergeCell ref="C3214:C3216"/>
    <mergeCell ref="D3214:D3216"/>
    <mergeCell ref="E3214:E3216"/>
    <mergeCell ref="F3214:G3216"/>
    <mergeCell ref="H3214:I3214"/>
    <mergeCell ref="H3215:I3216"/>
    <mergeCell ref="J3215:J3216"/>
    <mergeCell ref="K3215:K3216"/>
    <mergeCell ref="L3215:L3216"/>
    <mergeCell ref="F3217:G3218"/>
    <mergeCell ref="H3217:I3218"/>
    <mergeCell ref="J3217:J3218"/>
    <mergeCell ref="K3217:K3218"/>
    <mergeCell ref="L3217:L3218"/>
    <mergeCell ref="A3219:A3223"/>
    <mergeCell ref="F3219:G3219"/>
    <mergeCell ref="H3219:L3219"/>
    <mergeCell ref="B3220:B3221"/>
    <mergeCell ref="C3220:C3221"/>
    <mergeCell ref="D3220:D3221"/>
    <mergeCell ref="E3220:E3221"/>
    <mergeCell ref="F3220:G3221"/>
    <mergeCell ref="H3220:I3220"/>
    <mergeCell ref="H3221:I3221"/>
    <mergeCell ref="F3222:G3223"/>
    <mergeCell ref="H3222:I3223"/>
    <mergeCell ref="J3222:J3223"/>
    <mergeCell ref="K3222:K3223"/>
    <mergeCell ref="L3222:L3223"/>
    <mergeCell ref="A3198:A3202"/>
    <mergeCell ref="F3198:G3198"/>
    <mergeCell ref="H3198:L3198"/>
    <mergeCell ref="B3199:B3200"/>
    <mergeCell ref="C3199:C3200"/>
    <mergeCell ref="D3199:D3200"/>
    <mergeCell ref="E3199:E3200"/>
    <mergeCell ref="F3199:G3200"/>
    <mergeCell ref="H3199:I3199"/>
    <mergeCell ref="H3200:I3200"/>
    <mergeCell ref="F3201:G3202"/>
    <mergeCell ref="H3201:I3202"/>
    <mergeCell ref="J3201:J3202"/>
    <mergeCell ref="K3201:K3202"/>
    <mergeCell ref="L3201:L3202"/>
    <mergeCell ref="A3203:A3207"/>
    <mergeCell ref="F3203:G3203"/>
    <mergeCell ref="H3203:L3203"/>
    <mergeCell ref="B3204:B3205"/>
    <mergeCell ref="C3204:C3205"/>
    <mergeCell ref="D3204:D3205"/>
    <mergeCell ref="E3204:E3205"/>
    <mergeCell ref="F3204:G3205"/>
    <mergeCell ref="H3204:I3204"/>
    <mergeCell ref="H3205:I3205"/>
    <mergeCell ref="F3206:G3207"/>
    <mergeCell ref="H3206:I3207"/>
    <mergeCell ref="J3206:J3207"/>
    <mergeCell ref="K3206:K3207"/>
    <mergeCell ref="L3206:L3207"/>
    <mergeCell ref="A3208:A3212"/>
    <mergeCell ref="F3208:G3208"/>
    <mergeCell ref="H3208:L3208"/>
    <mergeCell ref="B3209:B3210"/>
    <mergeCell ref="C3209:C3210"/>
    <mergeCell ref="D3209:D3210"/>
    <mergeCell ref="E3209:E3210"/>
    <mergeCell ref="F3209:G3210"/>
    <mergeCell ref="H3209:I3209"/>
    <mergeCell ref="H3210:I3210"/>
    <mergeCell ref="F3211:G3212"/>
    <mergeCell ref="H3211:I3212"/>
    <mergeCell ref="J3211:J3212"/>
    <mergeCell ref="K3211:K3212"/>
    <mergeCell ref="L3211:L3212"/>
    <mergeCell ref="A3183:A3187"/>
    <mergeCell ref="F3183:G3183"/>
    <mergeCell ref="H3183:L3183"/>
    <mergeCell ref="B3184:B3185"/>
    <mergeCell ref="C3184:C3185"/>
    <mergeCell ref="D3184:D3185"/>
    <mergeCell ref="E3184:E3185"/>
    <mergeCell ref="F3184:G3185"/>
    <mergeCell ref="H3184:I3184"/>
    <mergeCell ref="H3185:I3185"/>
    <mergeCell ref="F3186:G3187"/>
    <mergeCell ref="H3186:I3187"/>
    <mergeCell ref="J3186:J3187"/>
    <mergeCell ref="K3186:K3187"/>
    <mergeCell ref="L3186:L3187"/>
    <mergeCell ref="A3188:A3192"/>
    <mergeCell ref="F3188:G3188"/>
    <mergeCell ref="H3188:L3188"/>
    <mergeCell ref="B3189:B3190"/>
    <mergeCell ref="C3189:C3190"/>
    <mergeCell ref="D3189:D3190"/>
    <mergeCell ref="E3189:E3190"/>
    <mergeCell ref="F3189:G3190"/>
    <mergeCell ref="H3189:I3189"/>
    <mergeCell ref="H3190:I3190"/>
    <mergeCell ref="F3191:G3192"/>
    <mergeCell ref="H3191:I3192"/>
    <mergeCell ref="J3191:J3192"/>
    <mergeCell ref="K3191:K3192"/>
    <mergeCell ref="L3191:L3192"/>
    <mergeCell ref="A3193:A3197"/>
    <mergeCell ref="F3193:G3193"/>
    <mergeCell ref="H3193:L3193"/>
    <mergeCell ref="B3194:B3195"/>
    <mergeCell ref="C3194:C3195"/>
    <mergeCell ref="D3194:D3195"/>
    <mergeCell ref="E3194:E3195"/>
    <mergeCell ref="F3194:G3195"/>
    <mergeCell ref="H3194:I3194"/>
    <mergeCell ref="H3195:I3195"/>
    <mergeCell ref="F3196:G3197"/>
    <mergeCell ref="H3196:I3197"/>
    <mergeCell ref="J3196:J3197"/>
    <mergeCell ref="K3196:K3197"/>
    <mergeCell ref="L3196:L3197"/>
    <mergeCell ref="A3172:A3176"/>
    <mergeCell ref="F3172:G3172"/>
    <mergeCell ref="H3172:L3172"/>
    <mergeCell ref="B3173:B3174"/>
    <mergeCell ref="C3173:C3174"/>
    <mergeCell ref="D3173:D3174"/>
    <mergeCell ref="E3173:E3174"/>
    <mergeCell ref="F3173:G3174"/>
    <mergeCell ref="H3173:I3173"/>
    <mergeCell ref="H3174:I3174"/>
    <mergeCell ref="F3175:G3176"/>
    <mergeCell ref="H3175:I3176"/>
    <mergeCell ref="J3175:J3176"/>
    <mergeCell ref="K3175:K3176"/>
    <mergeCell ref="L3175:L3176"/>
    <mergeCell ref="A3177:A3182"/>
    <mergeCell ref="F3177:G3177"/>
    <mergeCell ref="H3177:L3177"/>
    <mergeCell ref="B3178:B3180"/>
    <mergeCell ref="C3178:C3180"/>
    <mergeCell ref="D3178:D3180"/>
    <mergeCell ref="E3178:E3180"/>
    <mergeCell ref="F3178:G3180"/>
    <mergeCell ref="H3178:I3178"/>
    <mergeCell ref="H3179:I3180"/>
    <mergeCell ref="J3179:J3180"/>
    <mergeCell ref="K3179:K3180"/>
    <mergeCell ref="L3179:L3180"/>
    <mergeCell ref="F3181:G3182"/>
    <mergeCell ref="H3181:I3182"/>
    <mergeCell ref="J3181:J3182"/>
    <mergeCell ref="K3181:K3182"/>
    <mergeCell ref="L3181:L3182"/>
    <mergeCell ref="A3161:A3166"/>
    <mergeCell ref="F3161:G3161"/>
    <mergeCell ref="H3161:L3161"/>
    <mergeCell ref="B3162:B3164"/>
    <mergeCell ref="C3162:C3164"/>
    <mergeCell ref="D3162:D3164"/>
    <mergeCell ref="E3162:E3164"/>
    <mergeCell ref="F3162:G3164"/>
    <mergeCell ref="H3162:I3162"/>
    <mergeCell ref="H3163:I3164"/>
    <mergeCell ref="J3163:J3164"/>
    <mergeCell ref="K3163:K3164"/>
    <mergeCell ref="L3163:L3164"/>
    <mergeCell ref="F3165:G3166"/>
    <mergeCell ref="H3165:I3166"/>
    <mergeCell ref="J3165:J3166"/>
    <mergeCell ref="K3165:K3166"/>
    <mergeCell ref="L3165:L3166"/>
    <mergeCell ref="A3167:A3171"/>
    <mergeCell ref="F3167:G3167"/>
    <mergeCell ref="H3167:L3167"/>
    <mergeCell ref="B3168:B3169"/>
    <mergeCell ref="C3168:C3169"/>
    <mergeCell ref="D3168:D3169"/>
    <mergeCell ref="E3168:E3169"/>
    <mergeCell ref="F3168:G3169"/>
    <mergeCell ref="H3168:I3168"/>
    <mergeCell ref="H3169:I3169"/>
    <mergeCell ref="F3170:G3171"/>
    <mergeCell ref="H3170:I3171"/>
    <mergeCell ref="J3170:J3171"/>
    <mergeCell ref="K3170:K3171"/>
    <mergeCell ref="L3170:L3171"/>
    <mergeCell ref="A3150:A3155"/>
    <mergeCell ref="F3150:G3150"/>
    <mergeCell ref="H3150:L3150"/>
    <mergeCell ref="B3151:B3153"/>
    <mergeCell ref="C3151:C3153"/>
    <mergeCell ref="D3151:D3153"/>
    <mergeCell ref="E3151:E3153"/>
    <mergeCell ref="F3151:G3153"/>
    <mergeCell ref="H3151:I3151"/>
    <mergeCell ref="H3152:I3153"/>
    <mergeCell ref="J3152:J3153"/>
    <mergeCell ref="K3152:K3153"/>
    <mergeCell ref="L3152:L3153"/>
    <mergeCell ref="F3154:G3155"/>
    <mergeCell ref="H3154:I3155"/>
    <mergeCell ref="J3154:J3155"/>
    <mergeCell ref="K3154:K3155"/>
    <mergeCell ref="L3154:L3155"/>
    <mergeCell ref="A3156:A3160"/>
    <mergeCell ref="F3156:G3156"/>
    <mergeCell ref="H3156:L3156"/>
    <mergeCell ref="B3157:B3158"/>
    <mergeCell ref="C3157:C3158"/>
    <mergeCell ref="D3157:D3158"/>
    <mergeCell ref="E3157:E3158"/>
    <mergeCell ref="F3157:G3158"/>
    <mergeCell ref="H3157:I3157"/>
    <mergeCell ref="H3158:I3158"/>
    <mergeCell ref="F3159:G3160"/>
    <mergeCell ref="H3159:I3160"/>
    <mergeCell ref="J3159:J3160"/>
    <mergeCell ref="K3159:K3160"/>
    <mergeCell ref="L3159:L3160"/>
    <mergeCell ref="A3139:A3143"/>
    <mergeCell ref="F3139:G3139"/>
    <mergeCell ref="H3139:L3139"/>
    <mergeCell ref="B3140:B3141"/>
    <mergeCell ref="C3140:C3141"/>
    <mergeCell ref="D3140:D3141"/>
    <mergeCell ref="E3140:E3141"/>
    <mergeCell ref="F3140:G3141"/>
    <mergeCell ref="H3140:I3140"/>
    <mergeCell ref="H3141:I3141"/>
    <mergeCell ref="F3142:G3143"/>
    <mergeCell ref="H3142:I3143"/>
    <mergeCell ref="J3142:J3143"/>
    <mergeCell ref="K3142:K3143"/>
    <mergeCell ref="L3142:L3143"/>
    <mergeCell ref="A3144:A3149"/>
    <mergeCell ref="F3144:G3144"/>
    <mergeCell ref="H3144:L3144"/>
    <mergeCell ref="B3145:B3147"/>
    <mergeCell ref="C3145:C3147"/>
    <mergeCell ref="D3145:D3147"/>
    <mergeCell ref="E3145:E3147"/>
    <mergeCell ref="F3145:G3147"/>
    <mergeCell ref="H3145:I3145"/>
    <mergeCell ref="H3146:I3147"/>
    <mergeCell ref="J3146:J3147"/>
    <mergeCell ref="K3146:K3147"/>
    <mergeCell ref="L3146:L3147"/>
    <mergeCell ref="F3148:G3149"/>
    <mergeCell ref="H3148:I3149"/>
    <mergeCell ref="J3148:J3149"/>
    <mergeCell ref="K3148:K3149"/>
    <mergeCell ref="L3148:L3149"/>
    <mergeCell ref="A3124:A3128"/>
    <mergeCell ref="F3124:G3124"/>
    <mergeCell ref="H3124:L3124"/>
    <mergeCell ref="B3125:B3126"/>
    <mergeCell ref="C3125:C3126"/>
    <mergeCell ref="D3125:D3126"/>
    <mergeCell ref="E3125:E3126"/>
    <mergeCell ref="F3125:G3126"/>
    <mergeCell ref="H3125:I3125"/>
    <mergeCell ref="H3126:I3126"/>
    <mergeCell ref="F3127:G3128"/>
    <mergeCell ref="H3127:I3128"/>
    <mergeCell ref="J3127:J3128"/>
    <mergeCell ref="K3127:K3128"/>
    <mergeCell ref="L3127:L3128"/>
    <mergeCell ref="A3129:A3133"/>
    <mergeCell ref="F3129:G3129"/>
    <mergeCell ref="H3129:L3129"/>
    <mergeCell ref="B3130:B3131"/>
    <mergeCell ref="C3130:C3131"/>
    <mergeCell ref="D3130:D3131"/>
    <mergeCell ref="E3130:E3131"/>
    <mergeCell ref="F3130:G3131"/>
    <mergeCell ref="H3130:I3130"/>
    <mergeCell ref="H3131:I3131"/>
    <mergeCell ref="F3132:G3133"/>
    <mergeCell ref="H3132:I3133"/>
    <mergeCell ref="J3132:J3133"/>
    <mergeCell ref="K3132:K3133"/>
    <mergeCell ref="L3132:L3133"/>
    <mergeCell ref="A3134:A3138"/>
    <mergeCell ref="F3134:G3134"/>
    <mergeCell ref="H3134:L3134"/>
    <mergeCell ref="B3135:B3136"/>
    <mergeCell ref="C3135:C3136"/>
    <mergeCell ref="D3135:D3136"/>
    <mergeCell ref="E3135:E3136"/>
    <mergeCell ref="F3135:G3136"/>
    <mergeCell ref="H3135:I3135"/>
    <mergeCell ref="H3136:I3136"/>
    <mergeCell ref="F3137:G3138"/>
    <mergeCell ref="H3137:I3138"/>
    <mergeCell ref="J3137:J3138"/>
    <mergeCell ref="K3137:K3138"/>
    <mergeCell ref="L3137:L3138"/>
    <mergeCell ref="A3109:A3113"/>
    <mergeCell ref="F3109:G3109"/>
    <mergeCell ref="H3109:L3109"/>
    <mergeCell ref="B3110:B3111"/>
    <mergeCell ref="C3110:C3111"/>
    <mergeCell ref="D3110:D3111"/>
    <mergeCell ref="E3110:E3111"/>
    <mergeCell ref="F3110:G3111"/>
    <mergeCell ref="H3110:I3110"/>
    <mergeCell ref="H3111:I3111"/>
    <mergeCell ref="F3112:G3113"/>
    <mergeCell ref="H3112:I3113"/>
    <mergeCell ref="J3112:J3113"/>
    <mergeCell ref="K3112:K3113"/>
    <mergeCell ref="L3112:L3113"/>
    <mergeCell ref="A3114:A3118"/>
    <mergeCell ref="F3114:G3114"/>
    <mergeCell ref="H3114:L3114"/>
    <mergeCell ref="B3115:B3116"/>
    <mergeCell ref="C3115:C3116"/>
    <mergeCell ref="D3115:D3116"/>
    <mergeCell ref="E3115:E3116"/>
    <mergeCell ref="F3115:G3116"/>
    <mergeCell ref="H3115:I3115"/>
    <mergeCell ref="H3116:I3116"/>
    <mergeCell ref="F3117:G3118"/>
    <mergeCell ref="H3117:I3118"/>
    <mergeCell ref="J3117:J3118"/>
    <mergeCell ref="K3117:K3118"/>
    <mergeCell ref="L3117:L3118"/>
    <mergeCell ref="A3119:A3123"/>
    <mergeCell ref="F3119:G3119"/>
    <mergeCell ref="H3119:L3119"/>
    <mergeCell ref="B3120:B3121"/>
    <mergeCell ref="C3120:C3121"/>
    <mergeCell ref="D3120:D3121"/>
    <mergeCell ref="E3120:E3121"/>
    <mergeCell ref="F3120:G3121"/>
    <mergeCell ref="H3120:I3120"/>
    <mergeCell ref="H3121:I3121"/>
    <mergeCell ref="F3122:G3123"/>
    <mergeCell ref="H3122:I3123"/>
    <mergeCell ref="J3122:J3123"/>
    <mergeCell ref="K3122:K3123"/>
    <mergeCell ref="L3122:L3123"/>
    <mergeCell ref="A3093:A3097"/>
    <mergeCell ref="F3093:G3093"/>
    <mergeCell ref="H3093:L3093"/>
    <mergeCell ref="B3094:B3095"/>
    <mergeCell ref="C3094:C3095"/>
    <mergeCell ref="D3094:D3095"/>
    <mergeCell ref="E3094:E3095"/>
    <mergeCell ref="F3094:G3095"/>
    <mergeCell ref="H3094:I3094"/>
    <mergeCell ref="H3095:I3095"/>
    <mergeCell ref="F3096:G3097"/>
    <mergeCell ref="H3096:I3097"/>
    <mergeCell ref="J3096:J3097"/>
    <mergeCell ref="K3096:K3097"/>
    <mergeCell ref="L3096:L3097"/>
    <mergeCell ref="A3098:A3102"/>
    <mergeCell ref="F3098:G3098"/>
    <mergeCell ref="H3098:L3098"/>
    <mergeCell ref="B3099:B3100"/>
    <mergeCell ref="C3099:C3100"/>
    <mergeCell ref="D3099:D3100"/>
    <mergeCell ref="E3099:E3100"/>
    <mergeCell ref="F3099:G3100"/>
    <mergeCell ref="H3099:I3099"/>
    <mergeCell ref="H3100:I3100"/>
    <mergeCell ref="F3101:G3102"/>
    <mergeCell ref="H3101:I3102"/>
    <mergeCell ref="J3101:J3102"/>
    <mergeCell ref="K3101:K3102"/>
    <mergeCell ref="L3101:L3102"/>
    <mergeCell ref="A3103:A3108"/>
    <mergeCell ref="F3103:G3103"/>
    <mergeCell ref="H3103:L3103"/>
    <mergeCell ref="B3104:B3106"/>
    <mergeCell ref="C3104:C3106"/>
    <mergeCell ref="D3104:D3106"/>
    <mergeCell ref="E3104:E3106"/>
    <mergeCell ref="F3104:G3106"/>
    <mergeCell ref="H3104:I3104"/>
    <mergeCell ref="H3105:I3106"/>
    <mergeCell ref="J3105:J3106"/>
    <mergeCell ref="K3105:K3106"/>
    <mergeCell ref="L3105:L3106"/>
    <mergeCell ref="F3107:G3108"/>
    <mergeCell ref="H3107:I3108"/>
    <mergeCell ref="J3107:J3108"/>
    <mergeCell ref="K3107:K3108"/>
    <mergeCell ref="L3107:L3108"/>
    <mergeCell ref="A3078:A3082"/>
    <mergeCell ref="F3078:G3078"/>
    <mergeCell ref="H3078:L3078"/>
    <mergeCell ref="B3079:B3080"/>
    <mergeCell ref="C3079:C3080"/>
    <mergeCell ref="D3079:D3080"/>
    <mergeCell ref="E3079:E3080"/>
    <mergeCell ref="F3079:G3080"/>
    <mergeCell ref="H3079:I3079"/>
    <mergeCell ref="H3080:I3080"/>
    <mergeCell ref="F3081:G3082"/>
    <mergeCell ref="H3081:I3082"/>
    <mergeCell ref="J3081:J3082"/>
    <mergeCell ref="K3081:K3082"/>
    <mergeCell ref="L3081:L3082"/>
    <mergeCell ref="A3083:A3087"/>
    <mergeCell ref="F3083:G3083"/>
    <mergeCell ref="H3083:L3083"/>
    <mergeCell ref="B3084:B3085"/>
    <mergeCell ref="C3084:C3085"/>
    <mergeCell ref="D3084:D3085"/>
    <mergeCell ref="E3084:E3085"/>
    <mergeCell ref="F3084:G3085"/>
    <mergeCell ref="H3084:I3084"/>
    <mergeCell ref="H3085:I3085"/>
    <mergeCell ref="F3086:G3087"/>
    <mergeCell ref="H3086:I3087"/>
    <mergeCell ref="J3086:J3087"/>
    <mergeCell ref="K3086:K3087"/>
    <mergeCell ref="L3086:L3087"/>
    <mergeCell ref="A3088:A3092"/>
    <mergeCell ref="F3088:G3088"/>
    <mergeCell ref="H3088:L3088"/>
    <mergeCell ref="B3089:B3090"/>
    <mergeCell ref="C3089:C3090"/>
    <mergeCell ref="D3089:D3090"/>
    <mergeCell ref="E3089:E3090"/>
    <mergeCell ref="F3089:G3090"/>
    <mergeCell ref="H3089:I3089"/>
    <mergeCell ref="H3090:I3090"/>
    <mergeCell ref="F3091:G3092"/>
    <mergeCell ref="H3091:I3092"/>
    <mergeCell ref="J3091:J3092"/>
    <mergeCell ref="K3091:K3092"/>
    <mergeCell ref="L3091:L3092"/>
    <mergeCell ref="A3063:A3067"/>
    <mergeCell ref="F3063:G3063"/>
    <mergeCell ref="H3063:L3063"/>
    <mergeCell ref="B3064:B3065"/>
    <mergeCell ref="C3064:C3065"/>
    <mergeCell ref="D3064:D3065"/>
    <mergeCell ref="E3064:E3065"/>
    <mergeCell ref="F3064:G3065"/>
    <mergeCell ref="H3064:I3064"/>
    <mergeCell ref="H3065:I3065"/>
    <mergeCell ref="F3066:G3067"/>
    <mergeCell ref="H3066:I3067"/>
    <mergeCell ref="J3066:J3067"/>
    <mergeCell ref="K3066:K3067"/>
    <mergeCell ref="L3066:L3067"/>
    <mergeCell ref="A3068:A3072"/>
    <mergeCell ref="F3068:G3068"/>
    <mergeCell ref="H3068:L3068"/>
    <mergeCell ref="B3069:B3070"/>
    <mergeCell ref="C3069:C3070"/>
    <mergeCell ref="D3069:D3070"/>
    <mergeCell ref="E3069:E3070"/>
    <mergeCell ref="F3069:G3070"/>
    <mergeCell ref="H3069:I3069"/>
    <mergeCell ref="H3070:I3070"/>
    <mergeCell ref="F3071:G3072"/>
    <mergeCell ref="H3071:I3072"/>
    <mergeCell ref="J3071:J3072"/>
    <mergeCell ref="K3071:K3072"/>
    <mergeCell ref="L3071:L3072"/>
    <mergeCell ref="A3073:A3077"/>
    <mergeCell ref="F3073:G3073"/>
    <mergeCell ref="H3073:L3073"/>
    <mergeCell ref="B3074:B3075"/>
    <mergeCell ref="C3074:C3075"/>
    <mergeCell ref="D3074:D3075"/>
    <mergeCell ref="E3074:E3075"/>
    <mergeCell ref="F3074:G3075"/>
    <mergeCell ref="H3074:I3074"/>
    <mergeCell ref="H3075:I3075"/>
    <mergeCell ref="F3076:G3077"/>
    <mergeCell ref="H3076:I3077"/>
    <mergeCell ref="J3076:J3077"/>
    <mergeCell ref="K3076:K3077"/>
    <mergeCell ref="L3076:L3077"/>
    <mergeCell ref="A3048:A3052"/>
    <mergeCell ref="F3048:G3048"/>
    <mergeCell ref="H3048:L3048"/>
    <mergeCell ref="B3049:B3050"/>
    <mergeCell ref="C3049:C3050"/>
    <mergeCell ref="D3049:D3050"/>
    <mergeCell ref="E3049:E3050"/>
    <mergeCell ref="F3049:G3050"/>
    <mergeCell ref="H3049:I3049"/>
    <mergeCell ref="H3050:I3050"/>
    <mergeCell ref="F3051:G3052"/>
    <mergeCell ref="H3051:I3052"/>
    <mergeCell ref="J3051:J3052"/>
    <mergeCell ref="K3051:K3052"/>
    <mergeCell ref="L3051:L3052"/>
    <mergeCell ref="A3053:A3057"/>
    <mergeCell ref="F3053:G3053"/>
    <mergeCell ref="H3053:L3053"/>
    <mergeCell ref="B3054:B3055"/>
    <mergeCell ref="C3054:C3055"/>
    <mergeCell ref="D3054:D3055"/>
    <mergeCell ref="E3054:E3055"/>
    <mergeCell ref="F3054:G3055"/>
    <mergeCell ref="H3054:I3054"/>
    <mergeCell ref="H3055:I3055"/>
    <mergeCell ref="F3056:G3057"/>
    <mergeCell ref="H3056:I3057"/>
    <mergeCell ref="J3056:J3057"/>
    <mergeCell ref="K3056:K3057"/>
    <mergeCell ref="L3056:L3057"/>
    <mergeCell ref="A3058:A3062"/>
    <mergeCell ref="F3058:G3058"/>
    <mergeCell ref="H3058:L3058"/>
    <mergeCell ref="B3059:B3060"/>
    <mergeCell ref="C3059:C3060"/>
    <mergeCell ref="D3059:D3060"/>
    <mergeCell ref="E3059:E3060"/>
    <mergeCell ref="F3059:G3060"/>
    <mergeCell ref="H3059:I3059"/>
    <mergeCell ref="H3060:I3060"/>
    <mergeCell ref="F3061:G3062"/>
    <mergeCell ref="H3061:I3062"/>
    <mergeCell ref="J3061:J3062"/>
    <mergeCell ref="K3061:K3062"/>
    <mergeCell ref="L3061:L3062"/>
    <mergeCell ref="A3033:A3037"/>
    <mergeCell ref="F3033:G3033"/>
    <mergeCell ref="H3033:L3033"/>
    <mergeCell ref="B3034:B3035"/>
    <mergeCell ref="C3034:C3035"/>
    <mergeCell ref="D3034:D3035"/>
    <mergeCell ref="E3034:E3035"/>
    <mergeCell ref="F3034:G3035"/>
    <mergeCell ref="H3034:I3034"/>
    <mergeCell ref="H3035:I3035"/>
    <mergeCell ref="F3036:G3037"/>
    <mergeCell ref="H3036:I3037"/>
    <mergeCell ref="J3036:J3037"/>
    <mergeCell ref="K3036:K3037"/>
    <mergeCell ref="L3036:L3037"/>
    <mergeCell ref="A3038:A3042"/>
    <mergeCell ref="F3038:G3038"/>
    <mergeCell ref="H3038:L3038"/>
    <mergeCell ref="B3039:B3040"/>
    <mergeCell ref="C3039:C3040"/>
    <mergeCell ref="D3039:D3040"/>
    <mergeCell ref="E3039:E3040"/>
    <mergeCell ref="F3039:G3040"/>
    <mergeCell ref="H3039:I3039"/>
    <mergeCell ref="H3040:I3040"/>
    <mergeCell ref="F3041:G3042"/>
    <mergeCell ref="H3041:I3042"/>
    <mergeCell ref="J3041:J3042"/>
    <mergeCell ref="K3041:K3042"/>
    <mergeCell ref="L3041:L3042"/>
    <mergeCell ref="A3043:A3047"/>
    <mergeCell ref="F3043:G3043"/>
    <mergeCell ref="H3043:L3043"/>
    <mergeCell ref="B3044:B3045"/>
    <mergeCell ref="C3044:C3045"/>
    <mergeCell ref="D3044:D3045"/>
    <mergeCell ref="E3044:E3045"/>
    <mergeCell ref="F3044:G3045"/>
    <mergeCell ref="H3044:I3044"/>
    <mergeCell ref="H3045:I3045"/>
    <mergeCell ref="F3046:G3047"/>
    <mergeCell ref="H3046:I3047"/>
    <mergeCell ref="J3046:J3047"/>
    <mergeCell ref="K3046:K3047"/>
    <mergeCell ref="L3046:L3047"/>
    <mergeCell ref="A3018:A3022"/>
    <mergeCell ref="F3018:G3018"/>
    <mergeCell ref="H3018:L3018"/>
    <mergeCell ref="B3019:B3020"/>
    <mergeCell ref="C3019:C3020"/>
    <mergeCell ref="D3019:D3020"/>
    <mergeCell ref="E3019:E3020"/>
    <mergeCell ref="F3019:G3020"/>
    <mergeCell ref="H3019:I3019"/>
    <mergeCell ref="H3020:I3020"/>
    <mergeCell ref="F3021:G3022"/>
    <mergeCell ref="H3021:I3022"/>
    <mergeCell ref="J3021:J3022"/>
    <mergeCell ref="K3021:K3022"/>
    <mergeCell ref="L3021:L3022"/>
    <mergeCell ref="A3023:A3027"/>
    <mergeCell ref="F3023:G3023"/>
    <mergeCell ref="H3023:L3023"/>
    <mergeCell ref="B3024:B3025"/>
    <mergeCell ref="C3024:C3025"/>
    <mergeCell ref="D3024:D3025"/>
    <mergeCell ref="E3024:E3025"/>
    <mergeCell ref="F3024:G3025"/>
    <mergeCell ref="H3024:I3024"/>
    <mergeCell ref="H3025:I3025"/>
    <mergeCell ref="F3026:G3027"/>
    <mergeCell ref="H3026:I3027"/>
    <mergeCell ref="J3026:J3027"/>
    <mergeCell ref="K3026:K3027"/>
    <mergeCell ref="L3026:L3027"/>
    <mergeCell ref="A3028:A3032"/>
    <mergeCell ref="F3028:G3028"/>
    <mergeCell ref="H3028:L3028"/>
    <mergeCell ref="B3029:B3030"/>
    <mergeCell ref="C3029:C3030"/>
    <mergeCell ref="D3029:D3030"/>
    <mergeCell ref="E3029:E3030"/>
    <mergeCell ref="F3029:G3030"/>
    <mergeCell ref="H3029:I3029"/>
    <mergeCell ref="H3030:I3030"/>
    <mergeCell ref="F3031:G3032"/>
    <mergeCell ref="H3031:I3032"/>
    <mergeCell ref="J3031:J3032"/>
    <mergeCell ref="K3031:K3032"/>
    <mergeCell ref="L3031:L3032"/>
    <mergeCell ref="A3006:A3012"/>
    <mergeCell ref="F3006:G3006"/>
    <mergeCell ref="H3006:L3006"/>
    <mergeCell ref="B3007:B3010"/>
    <mergeCell ref="C3007:C3010"/>
    <mergeCell ref="D3007:D3010"/>
    <mergeCell ref="E3007:E3010"/>
    <mergeCell ref="F3007:G3010"/>
    <mergeCell ref="H3007:I3007"/>
    <mergeCell ref="H3008:I3010"/>
    <mergeCell ref="J3008:J3010"/>
    <mergeCell ref="K3008:K3010"/>
    <mergeCell ref="L3008:L3010"/>
    <mergeCell ref="F3011:G3012"/>
    <mergeCell ref="H3011:I3012"/>
    <mergeCell ref="J3011:J3012"/>
    <mergeCell ref="K3011:K3012"/>
    <mergeCell ref="L3011:L3012"/>
    <mergeCell ref="A3013:A3017"/>
    <mergeCell ref="F3013:G3013"/>
    <mergeCell ref="H3013:L3013"/>
    <mergeCell ref="B3014:B3015"/>
    <mergeCell ref="C3014:C3015"/>
    <mergeCell ref="D3014:D3015"/>
    <mergeCell ref="E3014:E3015"/>
    <mergeCell ref="F3014:G3015"/>
    <mergeCell ref="H3014:I3014"/>
    <mergeCell ref="H3015:I3015"/>
    <mergeCell ref="F3016:G3017"/>
    <mergeCell ref="H3016:I3017"/>
    <mergeCell ref="J3016:J3017"/>
    <mergeCell ref="K3016:K3017"/>
    <mergeCell ref="L3016:L3017"/>
    <mergeCell ref="A2995:A3000"/>
    <mergeCell ref="F2995:G2995"/>
    <mergeCell ref="H2995:L2995"/>
    <mergeCell ref="B2996:B2998"/>
    <mergeCell ref="C2996:C2998"/>
    <mergeCell ref="D2996:D2998"/>
    <mergeCell ref="E2996:E2998"/>
    <mergeCell ref="F2996:G2998"/>
    <mergeCell ref="H2996:I2996"/>
    <mergeCell ref="H2997:I2998"/>
    <mergeCell ref="J2997:J2998"/>
    <mergeCell ref="K2997:K2998"/>
    <mergeCell ref="L2997:L2998"/>
    <mergeCell ref="F2999:G3000"/>
    <mergeCell ref="H2999:I3000"/>
    <mergeCell ref="J2999:J3000"/>
    <mergeCell ref="K2999:K3000"/>
    <mergeCell ref="L2999:L3000"/>
    <mergeCell ref="A3001:A3005"/>
    <mergeCell ref="F3001:G3001"/>
    <mergeCell ref="H3001:L3001"/>
    <mergeCell ref="B3002:B3003"/>
    <mergeCell ref="C3002:C3003"/>
    <mergeCell ref="D3002:D3003"/>
    <mergeCell ref="E3002:E3003"/>
    <mergeCell ref="F3002:G3003"/>
    <mergeCell ref="H3002:I3002"/>
    <mergeCell ref="H3003:I3003"/>
    <mergeCell ref="F3004:G3005"/>
    <mergeCell ref="H3004:I3005"/>
    <mergeCell ref="J3004:J3005"/>
    <mergeCell ref="K3004:K3005"/>
    <mergeCell ref="L3004:L3005"/>
    <mergeCell ref="A2982:A2988"/>
    <mergeCell ref="F2982:G2982"/>
    <mergeCell ref="H2982:L2982"/>
    <mergeCell ref="B2983:B2986"/>
    <mergeCell ref="C2983:C2986"/>
    <mergeCell ref="D2983:D2986"/>
    <mergeCell ref="E2983:E2986"/>
    <mergeCell ref="F2983:G2986"/>
    <mergeCell ref="H2983:I2983"/>
    <mergeCell ref="H2984:I2986"/>
    <mergeCell ref="J2984:J2986"/>
    <mergeCell ref="K2984:K2986"/>
    <mergeCell ref="L2984:L2986"/>
    <mergeCell ref="F2987:G2988"/>
    <mergeCell ref="H2987:I2988"/>
    <mergeCell ref="J2987:J2988"/>
    <mergeCell ref="K2987:K2988"/>
    <mergeCell ref="L2987:L2988"/>
    <mergeCell ref="A2989:A2994"/>
    <mergeCell ref="F2989:G2989"/>
    <mergeCell ref="H2989:L2989"/>
    <mergeCell ref="B2990:B2992"/>
    <mergeCell ref="C2990:C2992"/>
    <mergeCell ref="D2990:D2992"/>
    <mergeCell ref="E2990:E2992"/>
    <mergeCell ref="F2990:G2992"/>
    <mergeCell ref="H2990:I2990"/>
    <mergeCell ref="H2991:I2992"/>
    <mergeCell ref="J2991:J2992"/>
    <mergeCell ref="K2991:K2992"/>
    <mergeCell ref="L2991:L2992"/>
    <mergeCell ref="F2993:G2994"/>
    <mergeCell ref="H2993:I2994"/>
    <mergeCell ref="J2993:J2994"/>
    <mergeCell ref="K2993:K2994"/>
    <mergeCell ref="L2993:L2994"/>
    <mergeCell ref="A2971:A2975"/>
    <mergeCell ref="F2971:G2971"/>
    <mergeCell ref="H2971:L2971"/>
    <mergeCell ref="B2972:B2973"/>
    <mergeCell ref="C2972:C2973"/>
    <mergeCell ref="D2972:D2973"/>
    <mergeCell ref="E2972:E2973"/>
    <mergeCell ref="F2972:G2973"/>
    <mergeCell ref="H2972:I2972"/>
    <mergeCell ref="H2973:I2973"/>
    <mergeCell ref="F2974:G2975"/>
    <mergeCell ref="H2974:I2975"/>
    <mergeCell ref="J2974:J2975"/>
    <mergeCell ref="K2974:K2975"/>
    <mergeCell ref="L2974:L2975"/>
    <mergeCell ref="A2976:A2981"/>
    <mergeCell ref="F2976:G2976"/>
    <mergeCell ref="H2976:L2976"/>
    <mergeCell ref="B2977:B2979"/>
    <mergeCell ref="C2977:C2979"/>
    <mergeCell ref="D2977:D2979"/>
    <mergeCell ref="E2977:E2979"/>
    <mergeCell ref="F2977:G2979"/>
    <mergeCell ref="H2977:I2977"/>
    <mergeCell ref="H2978:I2979"/>
    <mergeCell ref="J2978:J2979"/>
    <mergeCell ref="K2978:K2979"/>
    <mergeCell ref="L2978:L2979"/>
    <mergeCell ref="F2980:G2981"/>
    <mergeCell ref="H2980:I2981"/>
    <mergeCell ref="J2980:J2981"/>
    <mergeCell ref="K2980:K2981"/>
    <mergeCell ref="L2980:L2981"/>
    <mergeCell ref="A2956:A2960"/>
    <mergeCell ref="F2956:G2956"/>
    <mergeCell ref="H2956:L2956"/>
    <mergeCell ref="B2957:B2958"/>
    <mergeCell ref="C2957:C2958"/>
    <mergeCell ref="D2957:D2958"/>
    <mergeCell ref="E2957:E2958"/>
    <mergeCell ref="F2957:G2958"/>
    <mergeCell ref="H2957:I2957"/>
    <mergeCell ref="H2958:I2958"/>
    <mergeCell ref="F2959:G2960"/>
    <mergeCell ref="H2959:I2960"/>
    <mergeCell ref="J2959:J2960"/>
    <mergeCell ref="K2959:K2960"/>
    <mergeCell ref="L2959:L2960"/>
    <mergeCell ref="A2961:A2965"/>
    <mergeCell ref="F2961:G2961"/>
    <mergeCell ref="H2961:L2961"/>
    <mergeCell ref="B2962:B2963"/>
    <mergeCell ref="C2962:C2963"/>
    <mergeCell ref="D2962:D2963"/>
    <mergeCell ref="E2962:E2963"/>
    <mergeCell ref="F2962:G2963"/>
    <mergeCell ref="H2962:I2962"/>
    <mergeCell ref="H2963:I2963"/>
    <mergeCell ref="F2964:G2965"/>
    <mergeCell ref="H2964:I2965"/>
    <mergeCell ref="J2964:J2965"/>
    <mergeCell ref="K2964:K2965"/>
    <mergeCell ref="L2964:L2965"/>
    <mergeCell ref="A2966:A2970"/>
    <mergeCell ref="F2966:G2966"/>
    <mergeCell ref="H2966:L2966"/>
    <mergeCell ref="B2967:B2968"/>
    <mergeCell ref="C2967:C2968"/>
    <mergeCell ref="D2967:D2968"/>
    <mergeCell ref="E2967:E2968"/>
    <mergeCell ref="F2967:G2968"/>
    <mergeCell ref="H2967:I2967"/>
    <mergeCell ref="H2968:I2968"/>
    <mergeCell ref="F2969:G2970"/>
    <mergeCell ref="H2969:I2970"/>
    <mergeCell ref="J2969:J2970"/>
    <mergeCell ref="K2969:K2970"/>
    <mergeCell ref="L2969:L2970"/>
    <mergeCell ref="A2945:A2950"/>
    <mergeCell ref="F2945:G2945"/>
    <mergeCell ref="H2945:L2945"/>
    <mergeCell ref="B2946:B2948"/>
    <mergeCell ref="C2946:C2948"/>
    <mergeCell ref="D2946:D2948"/>
    <mergeCell ref="E2946:E2948"/>
    <mergeCell ref="F2946:G2948"/>
    <mergeCell ref="H2946:I2946"/>
    <mergeCell ref="H2947:I2948"/>
    <mergeCell ref="J2947:J2948"/>
    <mergeCell ref="K2947:K2948"/>
    <mergeCell ref="L2947:L2948"/>
    <mergeCell ref="F2949:G2950"/>
    <mergeCell ref="H2949:I2950"/>
    <mergeCell ref="J2949:J2950"/>
    <mergeCell ref="K2949:K2950"/>
    <mergeCell ref="L2949:L2950"/>
    <mergeCell ref="A2951:A2955"/>
    <mergeCell ref="F2951:G2951"/>
    <mergeCell ref="H2951:L2951"/>
    <mergeCell ref="B2952:B2953"/>
    <mergeCell ref="C2952:C2953"/>
    <mergeCell ref="D2952:D2953"/>
    <mergeCell ref="E2952:E2953"/>
    <mergeCell ref="F2952:G2953"/>
    <mergeCell ref="H2952:I2952"/>
    <mergeCell ref="H2953:I2953"/>
    <mergeCell ref="F2954:G2955"/>
    <mergeCell ref="H2954:I2955"/>
    <mergeCell ref="J2954:J2955"/>
    <mergeCell ref="K2954:K2955"/>
    <mergeCell ref="L2954:L2955"/>
    <mergeCell ref="A2928:A2932"/>
    <mergeCell ref="F2928:G2928"/>
    <mergeCell ref="H2928:L2928"/>
    <mergeCell ref="B2929:B2930"/>
    <mergeCell ref="C2929:C2930"/>
    <mergeCell ref="D2929:D2930"/>
    <mergeCell ref="E2929:E2930"/>
    <mergeCell ref="F2929:G2930"/>
    <mergeCell ref="H2929:I2929"/>
    <mergeCell ref="H2930:I2930"/>
    <mergeCell ref="F2931:G2932"/>
    <mergeCell ref="H2931:I2932"/>
    <mergeCell ref="J2931:J2932"/>
    <mergeCell ref="K2931:K2932"/>
    <mergeCell ref="L2931:L2932"/>
    <mergeCell ref="A2933:A2937"/>
    <mergeCell ref="F2933:G2933"/>
    <mergeCell ref="H2933:L2933"/>
    <mergeCell ref="B2934:B2935"/>
    <mergeCell ref="C2934:C2935"/>
    <mergeCell ref="D2934:D2935"/>
    <mergeCell ref="E2934:E2935"/>
    <mergeCell ref="F2934:G2935"/>
    <mergeCell ref="H2934:I2934"/>
    <mergeCell ref="H2935:I2935"/>
    <mergeCell ref="F2936:G2937"/>
    <mergeCell ref="H2936:I2937"/>
    <mergeCell ref="J2936:J2937"/>
    <mergeCell ref="K2936:K2937"/>
    <mergeCell ref="L2936:L2937"/>
    <mergeCell ref="A2938:A2944"/>
    <mergeCell ref="F2938:G2938"/>
    <mergeCell ref="H2938:L2938"/>
    <mergeCell ref="B2939:B2942"/>
    <mergeCell ref="C2939:C2942"/>
    <mergeCell ref="D2939:D2942"/>
    <mergeCell ref="E2939:E2942"/>
    <mergeCell ref="F2939:G2942"/>
    <mergeCell ref="H2939:I2939"/>
    <mergeCell ref="H2940:I2942"/>
    <mergeCell ref="J2940:J2942"/>
    <mergeCell ref="K2940:K2942"/>
    <mergeCell ref="L2940:L2942"/>
    <mergeCell ref="F2943:G2944"/>
    <mergeCell ref="H2943:I2944"/>
    <mergeCell ref="J2943:J2944"/>
    <mergeCell ref="K2943:K2944"/>
    <mergeCell ref="L2943:L2944"/>
    <mergeCell ref="A2916:A2921"/>
    <mergeCell ref="F2916:G2916"/>
    <mergeCell ref="H2916:L2916"/>
    <mergeCell ref="B2917:B2919"/>
    <mergeCell ref="C2917:C2919"/>
    <mergeCell ref="D2917:D2919"/>
    <mergeCell ref="E2917:E2919"/>
    <mergeCell ref="F2917:G2919"/>
    <mergeCell ref="H2917:I2917"/>
    <mergeCell ref="H2918:I2919"/>
    <mergeCell ref="J2918:J2919"/>
    <mergeCell ref="K2918:K2919"/>
    <mergeCell ref="L2918:L2919"/>
    <mergeCell ref="F2920:G2921"/>
    <mergeCell ref="H2920:I2921"/>
    <mergeCell ref="J2920:J2921"/>
    <mergeCell ref="K2920:K2921"/>
    <mergeCell ref="L2920:L2921"/>
    <mergeCell ref="A2922:A2927"/>
    <mergeCell ref="F2922:G2922"/>
    <mergeCell ref="H2922:L2922"/>
    <mergeCell ref="B2923:B2925"/>
    <mergeCell ref="C2923:C2925"/>
    <mergeCell ref="D2923:D2925"/>
    <mergeCell ref="E2923:E2925"/>
    <mergeCell ref="F2923:G2925"/>
    <mergeCell ref="H2923:I2923"/>
    <mergeCell ref="H2924:I2925"/>
    <mergeCell ref="J2924:J2925"/>
    <mergeCell ref="K2924:K2925"/>
    <mergeCell ref="L2924:L2925"/>
    <mergeCell ref="F2926:G2927"/>
    <mergeCell ref="H2926:I2927"/>
    <mergeCell ref="J2926:J2927"/>
    <mergeCell ref="K2926:K2927"/>
    <mergeCell ref="L2926:L2927"/>
    <mergeCell ref="A2901:A2905"/>
    <mergeCell ref="F2901:G2901"/>
    <mergeCell ref="H2901:L2901"/>
    <mergeCell ref="B2902:B2903"/>
    <mergeCell ref="C2902:C2903"/>
    <mergeCell ref="D2902:D2903"/>
    <mergeCell ref="E2902:E2903"/>
    <mergeCell ref="F2902:G2903"/>
    <mergeCell ref="H2902:I2902"/>
    <mergeCell ref="H2903:I2903"/>
    <mergeCell ref="F2904:G2905"/>
    <mergeCell ref="H2904:I2905"/>
    <mergeCell ref="J2904:J2905"/>
    <mergeCell ref="K2904:K2905"/>
    <mergeCell ref="L2904:L2905"/>
    <mergeCell ref="A2906:A2910"/>
    <mergeCell ref="F2906:G2906"/>
    <mergeCell ref="H2906:L2906"/>
    <mergeCell ref="B2907:B2908"/>
    <mergeCell ref="C2907:C2908"/>
    <mergeCell ref="D2907:D2908"/>
    <mergeCell ref="E2907:E2908"/>
    <mergeCell ref="F2907:G2908"/>
    <mergeCell ref="H2907:I2907"/>
    <mergeCell ref="H2908:I2908"/>
    <mergeCell ref="F2909:G2910"/>
    <mergeCell ref="H2909:I2910"/>
    <mergeCell ref="J2909:J2910"/>
    <mergeCell ref="K2909:K2910"/>
    <mergeCell ref="L2909:L2910"/>
    <mergeCell ref="A2911:A2915"/>
    <mergeCell ref="F2911:G2911"/>
    <mergeCell ref="H2911:L2911"/>
    <mergeCell ref="B2912:B2913"/>
    <mergeCell ref="C2912:C2913"/>
    <mergeCell ref="D2912:D2913"/>
    <mergeCell ref="E2912:E2913"/>
    <mergeCell ref="F2912:G2913"/>
    <mergeCell ref="H2912:I2912"/>
    <mergeCell ref="H2913:I2913"/>
    <mergeCell ref="F2914:G2915"/>
    <mergeCell ref="H2914:I2915"/>
    <mergeCell ref="J2914:J2915"/>
    <mergeCell ref="K2914:K2915"/>
    <mergeCell ref="L2914:L2915"/>
    <mergeCell ref="A2889:A2895"/>
    <mergeCell ref="F2889:G2889"/>
    <mergeCell ref="H2889:L2889"/>
    <mergeCell ref="B2890:B2893"/>
    <mergeCell ref="C2890:C2893"/>
    <mergeCell ref="D2890:D2893"/>
    <mergeCell ref="E2890:E2893"/>
    <mergeCell ref="F2890:G2893"/>
    <mergeCell ref="H2890:I2890"/>
    <mergeCell ref="H2891:I2893"/>
    <mergeCell ref="J2891:J2893"/>
    <mergeCell ref="K2891:K2893"/>
    <mergeCell ref="L2891:L2893"/>
    <mergeCell ref="F2894:G2895"/>
    <mergeCell ref="H2894:I2895"/>
    <mergeCell ref="J2894:J2895"/>
    <mergeCell ref="K2894:K2895"/>
    <mergeCell ref="L2894:L2895"/>
    <mergeCell ref="A2896:A2900"/>
    <mergeCell ref="F2896:G2896"/>
    <mergeCell ref="H2896:L2896"/>
    <mergeCell ref="B2897:B2898"/>
    <mergeCell ref="C2897:C2898"/>
    <mergeCell ref="D2897:D2898"/>
    <mergeCell ref="E2897:E2898"/>
    <mergeCell ref="F2897:G2898"/>
    <mergeCell ref="H2897:I2897"/>
    <mergeCell ref="H2898:I2898"/>
    <mergeCell ref="F2899:G2900"/>
    <mergeCell ref="H2899:I2900"/>
    <mergeCell ref="J2899:J2900"/>
    <mergeCell ref="K2899:K2900"/>
    <mergeCell ref="L2899:L2900"/>
    <mergeCell ref="A2877:A2882"/>
    <mergeCell ref="F2877:G2877"/>
    <mergeCell ref="H2877:L2877"/>
    <mergeCell ref="B2878:B2880"/>
    <mergeCell ref="C2878:C2880"/>
    <mergeCell ref="D2878:D2880"/>
    <mergeCell ref="E2878:E2880"/>
    <mergeCell ref="F2878:G2880"/>
    <mergeCell ref="H2878:I2878"/>
    <mergeCell ref="H2879:I2880"/>
    <mergeCell ref="J2879:J2880"/>
    <mergeCell ref="K2879:K2880"/>
    <mergeCell ref="L2879:L2880"/>
    <mergeCell ref="F2881:G2882"/>
    <mergeCell ref="H2881:I2882"/>
    <mergeCell ref="J2881:J2882"/>
    <mergeCell ref="K2881:K2882"/>
    <mergeCell ref="L2881:L2882"/>
    <mergeCell ref="A2883:A2888"/>
    <mergeCell ref="F2883:G2883"/>
    <mergeCell ref="H2883:L2883"/>
    <mergeCell ref="B2884:B2886"/>
    <mergeCell ref="C2884:C2886"/>
    <mergeCell ref="D2884:D2886"/>
    <mergeCell ref="E2884:E2886"/>
    <mergeCell ref="F2884:G2886"/>
    <mergeCell ref="H2884:I2884"/>
    <mergeCell ref="H2885:I2886"/>
    <mergeCell ref="J2885:J2886"/>
    <mergeCell ref="K2885:K2886"/>
    <mergeCell ref="L2885:L2886"/>
    <mergeCell ref="F2887:G2888"/>
    <mergeCell ref="H2887:I2888"/>
    <mergeCell ref="J2887:J2888"/>
    <mergeCell ref="K2887:K2888"/>
    <mergeCell ref="L2887:L2888"/>
    <mergeCell ref="A2866:A2870"/>
    <mergeCell ref="F2866:G2866"/>
    <mergeCell ref="H2866:L2866"/>
    <mergeCell ref="B2867:B2868"/>
    <mergeCell ref="C2867:C2868"/>
    <mergeCell ref="D2867:D2868"/>
    <mergeCell ref="E2867:E2868"/>
    <mergeCell ref="F2867:G2868"/>
    <mergeCell ref="H2867:I2867"/>
    <mergeCell ref="H2868:I2868"/>
    <mergeCell ref="F2869:G2870"/>
    <mergeCell ref="H2869:I2870"/>
    <mergeCell ref="J2869:J2870"/>
    <mergeCell ref="K2869:K2870"/>
    <mergeCell ref="L2869:L2870"/>
    <mergeCell ref="A2871:A2876"/>
    <mergeCell ref="F2871:G2871"/>
    <mergeCell ref="H2871:L2871"/>
    <mergeCell ref="B2872:B2874"/>
    <mergeCell ref="C2872:C2874"/>
    <mergeCell ref="D2872:D2874"/>
    <mergeCell ref="E2872:E2874"/>
    <mergeCell ref="F2872:G2874"/>
    <mergeCell ref="H2872:I2872"/>
    <mergeCell ref="H2873:I2874"/>
    <mergeCell ref="J2873:J2874"/>
    <mergeCell ref="K2873:K2874"/>
    <mergeCell ref="L2873:L2874"/>
    <mergeCell ref="F2875:G2876"/>
    <mergeCell ref="H2875:I2876"/>
    <mergeCell ref="J2875:J2876"/>
    <mergeCell ref="K2875:K2876"/>
    <mergeCell ref="L2875:L2876"/>
    <mergeCell ref="A2851:A2855"/>
    <mergeCell ref="F2851:G2851"/>
    <mergeCell ref="H2851:L2851"/>
    <mergeCell ref="B2852:B2853"/>
    <mergeCell ref="C2852:C2853"/>
    <mergeCell ref="D2852:D2853"/>
    <mergeCell ref="E2852:E2853"/>
    <mergeCell ref="F2852:G2853"/>
    <mergeCell ref="H2852:I2852"/>
    <mergeCell ref="H2853:I2853"/>
    <mergeCell ref="F2854:G2855"/>
    <mergeCell ref="H2854:I2855"/>
    <mergeCell ref="J2854:J2855"/>
    <mergeCell ref="K2854:K2855"/>
    <mergeCell ref="L2854:L2855"/>
    <mergeCell ref="A2856:A2860"/>
    <mergeCell ref="F2856:G2856"/>
    <mergeCell ref="H2856:L2856"/>
    <mergeCell ref="B2857:B2858"/>
    <mergeCell ref="C2857:C2858"/>
    <mergeCell ref="D2857:D2858"/>
    <mergeCell ref="E2857:E2858"/>
    <mergeCell ref="F2857:G2858"/>
    <mergeCell ref="H2857:I2857"/>
    <mergeCell ref="H2858:I2858"/>
    <mergeCell ref="F2859:G2860"/>
    <mergeCell ref="H2859:I2860"/>
    <mergeCell ref="J2859:J2860"/>
    <mergeCell ref="K2859:K2860"/>
    <mergeCell ref="L2859:L2860"/>
    <mergeCell ref="A2861:A2865"/>
    <mergeCell ref="F2861:G2861"/>
    <mergeCell ref="H2861:L2861"/>
    <mergeCell ref="B2862:B2863"/>
    <mergeCell ref="C2862:C2863"/>
    <mergeCell ref="D2862:D2863"/>
    <mergeCell ref="E2862:E2863"/>
    <mergeCell ref="F2862:G2863"/>
    <mergeCell ref="H2862:I2862"/>
    <mergeCell ref="H2863:I2863"/>
    <mergeCell ref="F2864:G2865"/>
    <mergeCell ref="H2864:I2865"/>
    <mergeCell ref="J2864:J2865"/>
    <mergeCell ref="K2864:K2865"/>
    <mergeCell ref="L2864:L2865"/>
    <mergeCell ref="A2840:A2845"/>
    <mergeCell ref="F2840:G2840"/>
    <mergeCell ref="H2840:L2840"/>
    <mergeCell ref="B2841:B2843"/>
    <mergeCell ref="C2841:C2843"/>
    <mergeCell ref="D2841:D2843"/>
    <mergeCell ref="E2841:E2843"/>
    <mergeCell ref="F2841:G2843"/>
    <mergeCell ref="H2841:I2841"/>
    <mergeCell ref="H2842:I2843"/>
    <mergeCell ref="J2842:J2843"/>
    <mergeCell ref="K2842:K2843"/>
    <mergeCell ref="L2842:L2843"/>
    <mergeCell ref="F2844:G2845"/>
    <mergeCell ref="H2844:I2845"/>
    <mergeCell ref="J2844:J2845"/>
    <mergeCell ref="K2844:K2845"/>
    <mergeCell ref="L2844:L2845"/>
    <mergeCell ref="A2846:A2850"/>
    <mergeCell ref="F2846:G2846"/>
    <mergeCell ref="H2846:L2846"/>
    <mergeCell ref="B2847:B2848"/>
    <mergeCell ref="C2847:C2848"/>
    <mergeCell ref="D2847:D2848"/>
    <mergeCell ref="E2847:E2848"/>
    <mergeCell ref="F2847:G2848"/>
    <mergeCell ref="H2847:I2847"/>
    <mergeCell ref="H2848:I2848"/>
    <mergeCell ref="F2849:G2850"/>
    <mergeCell ref="H2849:I2850"/>
    <mergeCell ref="J2849:J2850"/>
    <mergeCell ref="K2849:K2850"/>
    <mergeCell ref="L2849:L2850"/>
    <mergeCell ref="A2825:A2829"/>
    <mergeCell ref="F2825:G2825"/>
    <mergeCell ref="H2825:L2825"/>
    <mergeCell ref="B2826:B2827"/>
    <mergeCell ref="C2826:C2827"/>
    <mergeCell ref="D2826:D2827"/>
    <mergeCell ref="E2826:E2827"/>
    <mergeCell ref="F2826:G2827"/>
    <mergeCell ref="H2826:I2826"/>
    <mergeCell ref="H2827:I2827"/>
    <mergeCell ref="F2828:G2829"/>
    <mergeCell ref="H2828:I2829"/>
    <mergeCell ref="J2828:J2829"/>
    <mergeCell ref="K2828:K2829"/>
    <mergeCell ref="L2828:L2829"/>
    <mergeCell ref="A2830:A2834"/>
    <mergeCell ref="F2830:G2830"/>
    <mergeCell ref="H2830:L2830"/>
    <mergeCell ref="B2831:B2832"/>
    <mergeCell ref="C2831:C2832"/>
    <mergeCell ref="D2831:D2832"/>
    <mergeCell ref="E2831:E2832"/>
    <mergeCell ref="F2831:G2832"/>
    <mergeCell ref="H2831:I2831"/>
    <mergeCell ref="H2832:I2832"/>
    <mergeCell ref="F2833:G2834"/>
    <mergeCell ref="H2833:I2834"/>
    <mergeCell ref="J2833:J2834"/>
    <mergeCell ref="K2833:K2834"/>
    <mergeCell ref="L2833:L2834"/>
    <mergeCell ref="A2835:A2839"/>
    <mergeCell ref="F2835:G2835"/>
    <mergeCell ref="H2835:L2835"/>
    <mergeCell ref="B2836:B2837"/>
    <mergeCell ref="C2836:C2837"/>
    <mergeCell ref="D2836:D2837"/>
    <mergeCell ref="E2836:E2837"/>
    <mergeCell ref="F2836:G2837"/>
    <mergeCell ref="H2836:I2836"/>
    <mergeCell ref="H2837:I2837"/>
    <mergeCell ref="F2838:G2839"/>
    <mergeCell ref="H2838:I2839"/>
    <mergeCell ref="J2838:J2839"/>
    <mergeCell ref="K2838:K2839"/>
    <mergeCell ref="L2838:L2839"/>
    <mergeCell ref="A2810:A2814"/>
    <mergeCell ref="F2810:G2810"/>
    <mergeCell ref="H2810:L2810"/>
    <mergeCell ref="B2811:B2812"/>
    <mergeCell ref="C2811:C2812"/>
    <mergeCell ref="D2811:D2812"/>
    <mergeCell ref="E2811:E2812"/>
    <mergeCell ref="F2811:G2812"/>
    <mergeCell ref="H2811:I2811"/>
    <mergeCell ref="H2812:I2812"/>
    <mergeCell ref="F2813:G2814"/>
    <mergeCell ref="H2813:I2814"/>
    <mergeCell ref="J2813:J2814"/>
    <mergeCell ref="K2813:K2814"/>
    <mergeCell ref="L2813:L2814"/>
    <mergeCell ref="A2815:A2819"/>
    <mergeCell ref="F2815:G2815"/>
    <mergeCell ref="H2815:L2815"/>
    <mergeCell ref="B2816:B2817"/>
    <mergeCell ref="C2816:C2817"/>
    <mergeCell ref="D2816:D2817"/>
    <mergeCell ref="E2816:E2817"/>
    <mergeCell ref="F2816:G2817"/>
    <mergeCell ref="H2816:I2816"/>
    <mergeCell ref="H2817:I2817"/>
    <mergeCell ref="F2818:G2819"/>
    <mergeCell ref="H2818:I2819"/>
    <mergeCell ref="J2818:J2819"/>
    <mergeCell ref="K2818:K2819"/>
    <mergeCell ref="L2818:L2819"/>
    <mergeCell ref="A2820:A2824"/>
    <mergeCell ref="F2820:G2820"/>
    <mergeCell ref="H2820:L2820"/>
    <mergeCell ref="B2821:B2822"/>
    <mergeCell ref="C2821:C2822"/>
    <mergeCell ref="D2821:D2822"/>
    <mergeCell ref="E2821:E2822"/>
    <mergeCell ref="F2821:G2822"/>
    <mergeCell ref="H2821:I2821"/>
    <mergeCell ref="H2822:I2822"/>
    <mergeCell ref="F2823:G2824"/>
    <mergeCell ref="H2823:I2824"/>
    <mergeCell ref="J2823:J2824"/>
    <mergeCell ref="K2823:K2824"/>
    <mergeCell ref="L2823:L2824"/>
    <mergeCell ref="A2795:A2799"/>
    <mergeCell ref="F2795:G2795"/>
    <mergeCell ref="H2795:L2795"/>
    <mergeCell ref="B2796:B2797"/>
    <mergeCell ref="C2796:C2797"/>
    <mergeCell ref="D2796:D2797"/>
    <mergeCell ref="E2796:E2797"/>
    <mergeCell ref="F2796:G2797"/>
    <mergeCell ref="H2796:I2796"/>
    <mergeCell ref="H2797:I2797"/>
    <mergeCell ref="F2798:G2799"/>
    <mergeCell ref="H2798:I2799"/>
    <mergeCell ref="J2798:J2799"/>
    <mergeCell ref="K2798:K2799"/>
    <mergeCell ref="L2798:L2799"/>
    <mergeCell ref="A2800:A2804"/>
    <mergeCell ref="F2800:G2800"/>
    <mergeCell ref="H2800:L2800"/>
    <mergeCell ref="B2801:B2802"/>
    <mergeCell ref="C2801:C2802"/>
    <mergeCell ref="D2801:D2802"/>
    <mergeCell ref="E2801:E2802"/>
    <mergeCell ref="F2801:G2802"/>
    <mergeCell ref="H2801:I2801"/>
    <mergeCell ref="H2802:I2802"/>
    <mergeCell ref="F2803:G2804"/>
    <mergeCell ref="H2803:I2804"/>
    <mergeCell ref="J2803:J2804"/>
    <mergeCell ref="K2803:K2804"/>
    <mergeCell ref="L2803:L2804"/>
    <mergeCell ref="A2805:A2809"/>
    <mergeCell ref="F2805:G2805"/>
    <mergeCell ref="H2805:L2805"/>
    <mergeCell ref="B2806:B2807"/>
    <mergeCell ref="C2806:C2807"/>
    <mergeCell ref="D2806:D2807"/>
    <mergeCell ref="E2806:E2807"/>
    <mergeCell ref="F2806:G2807"/>
    <mergeCell ref="H2806:I2806"/>
    <mergeCell ref="H2807:I2807"/>
    <mergeCell ref="F2808:G2809"/>
    <mergeCell ref="H2808:I2809"/>
    <mergeCell ref="J2808:J2809"/>
    <mergeCell ref="K2808:K2809"/>
    <mergeCell ref="L2808:L2809"/>
    <mergeCell ref="A2784:A2789"/>
    <mergeCell ref="F2784:G2784"/>
    <mergeCell ref="H2784:L2784"/>
    <mergeCell ref="B2785:B2787"/>
    <mergeCell ref="C2785:C2787"/>
    <mergeCell ref="D2785:D2787"/>
    <mergeCell ref="E2785:E2787"/>
    <mergeCell ref="F2785:G2787"/>
    <mergeCell ref="H2785:I2785"/>
    <mergeCell ref="H2786:I2787"/>
    <mergeCell ref="J2786:J2787"/>
    <mergeCell ref="K2786:K2787"/>
    <mergeCell ref="L2786:L2787"/>
    <mergeCell ref="F2788:G2789"/>
    <mergeCell ref="H2788:I2789"/>
    <mergeCell ref="J2788:J2789"/>
    <mergeCell ref="K2788:K2789"/>
    <mergeCell ref="L2788:L2789"/>
    <mergeCell ref="A2790:A2794"/>
    <mergeCell ref="F2790:G2790"/>
    <mergeCell ref="H2790:L2790"/>
    <mergeCell ref="B2791:B2792"/>
    <mergeCell ref="C2791:C2792"/>
    <mergeCell ref="D2791:D2792"/>
    <mergeCell ref="E2791:E2792"/>
    <mergeCell ref="F2791:G2792"/>
    <mergeCell ref="H2791:I2791"/>
    <mergeCell ref="H2792:I2792"/>
    <mergeCell ref="F2793:G2794"/>
    <mergeCell ref="H2793:I2794"/>
    <mergeCell ref="J2793:J2794"/>
    <mergeCell ref="K2793:K2794"/>
    <mergeCell ref="L2793:L2794"/>
    <mergeCell ref="A2772:A2777"/>
    <mergeCell ref="F2772:G2772"/>
    <mergeCell ref="H2772:L2772"/>
    <mergeCell ref="B2773:B2775"/>
    <mergeCell ref="C2773:C2775"/>
    <mergeCell ref="D2773:D2775"/>
    <mergeCell ref="E2773:E2775"/>
    <mergeCell ref="F2773:G2775"/>
    <mergeCell ref="H2773:I2773"/>
    <mergeCell ref="H2774:I2775"/>
    <mergeCell ref="J2774:J2775"/>
    <mergeCell ref="K2774:K2775"/>
    <mergeCell ref="L2774:L2775"/>
    <mergeCell ref="F2776:G2777"/>
    <mergeCell ref="H2776:I2777"/>
    <mergeCell ref="J2776:J2777"/>
    <mergeCell ref="K2776:K2777"/>
    <mergeCell ref="L2776:L2777"/>
    <mergeCell ref="A2778:A2783"/>
    <mergeCell ref="F2778:G2778"/>
    <mergeCell ref="H2778:L2778"/>
    <mergeCell ref="B2779:B2781"/>
    <mergeCell ref="C2779:C2781"/>
    <mergeCell ref="D2779:D2781"/>
    <mergeCell ref="E2779:E2781"/>
    <mergeCell ref="F2779:G2781"/>
    <mergeCell ref="H2779:I2779"/>
    <mergeCell ref="H2780:I2781"/>
    <mergeCell ref="J2780:J2781"/>
    <mergeCell ref="K2780:K2781"/>
    <mergeCell ref="L2780:L2781"/>
    <mergeCell ref="F2782:G2783"/>
    <mergeCell ref="H2782:I2783"/>
    <mergeCell ref="J2782:J2783"/>
    <mergeCell ref="K2782:K2783"/>
    <mergeCell ref="L2782:L2783"/>
    <mergeCell ref="A2760:A2765"/>
    <mergeCell ref="F2760:G2760"/>
    <mergeCell ref="H2760:L2760"/>
    <mergeCell ref="B2761:B2763"/>
    <mergeCell ref="C2761:C2763"/>
    <mergeCell ref="D2761:D2763"/>
    <mergeCell ref="E2761:E2763"/>
    <mergeCell ref="F2761:G2763"/>
    <mergeCell ref="H2761:I2761"/>
    <mergeCell ref="H2762:I2763"/>
    <mergeCell ref="J2762:J2763"/>
    <mergeCell ref="K2762:K2763"/>
    <mergeCell ref="L2762:L2763"/>
    <mergeCell ref="F2764:G2765"/>
    <mergeCell ref="H2764:I2765"/>
    <mergeCell ref="J2764:J2765"/>
    <mergeCell ref="K2764:K2765"/>
    <mergeCell ref="L2764:L2765"/>
    <mergeCell ref="A2766:A2771"/>
    <mergeCell ref="F2766:G2766"/>
    <mergeCell ref="H2766:L2766"/>
    <mergeCell ref="B2767:B2769"/>
    <mergeCell ref="C2767:C2769"/>
    <mergeCell ref="D2767:D2769"/>
    <mergeCell ref="E2767:E2769"/>
    <mergeCell ref="F2767:G2769"/>
    <mergeCell ref="H2767:I2767"/>
    <mergeCell ref="H2768:I2769"/>
    <mergeCell ref="J2768:J2769"/>
    <mergeCell ref="K2768:K2769"/>
    <mergeCell ref="L2768:L2769"/>
    <mergeCell ref="F2770:G2771"/>
    <mergeCell ref="H2770:I2771"/>
    <mergeCell ref="J2770:J2771"/>
    <mergeCell ref="K2770:K2771"/>
    <mergeCell ref="L2770:L2771"/>
    <mergeCell ref="A2745:A2749"/>
    <mergeCell ref="F2745:G2745"/>
    <mergeCell ref="H2745:L2745"/>
    <mergeCell ref="B2746:B2747"/>
    <mergeCell ref="C2746:C2747"/>
    <mergeCell ref="D2746:D2747"/>
    <mergeCell ref="E2746:E2747"/>
    <mergeCell ref="F2746:G2747"/>
    <mergeCell ref="H2746:I2746"/>
    <mergeCell ref="H2747:I2747"/>
    <mergeCell ref="F2748:G2749"/>
    <mergeCell ref="H2748:I2749"/>
    <mergeCell ref="J2748:J2749"/>
    <mergeCell ref="K2748:K2749"/>
    <mergeCell ref="L2748:L2749"/>
    <mergeCell ref="A2750:A2754"/>
    <mergeCell ref="F2750:G2750"/>
    <mergeCell ref="H2750:L2750"/>
    <mergeCell ref="B2751:B2752"/>
    <mergeCell ref="C2751:C2752"/>
    <mergeCell ref="D2751:D2752"/>
    <mergeCell ref="E2751:E2752"/>
    <mergeCell ref="F2751:G2752"/>
    <mergeCell ref="H2751:I2751"/>
    <mergeCell ref="H2752:I2752"/>
    <mergeCell ref="F2753:G2754"/>
    <mergeCell ref="H2753:I2754"/>
    <mergeCell ref="J2753:J2754"/>
    <mergeCell ref="K2753:K2754"/>
    <mergeCell ref="L2753:L2754"/>
    <mergeCell ref="A2755:A2759"/>
    <mergeCell ref="F2755:G2755"/>
    <mergeCell ref="H2755:L2755"/>
    <mergeCell ref="B2756:B2757"/>
    <mergeCell ref="C2756:C2757"/>
    <mergeCell ref="D2756:D2757"/>
    <mergeCell ref="E2756:E2757"/>
    <mergeCell ref="F2756:G2757"/>
    <mergeCell ref="H2756:I2756"/>
    <mergeCell ref="H2757:I2757"/>
    <mergeCell ref="F2758:G2759"/>
    <mergeCell ref="H2758:I2759"/>
    <mergeCell ref="J2758:J2759"/>
    <mergeCell ref="K2758:K2759"/>
    <mergeCell ref="L2758:L2759"/>
    <mergeCell ref="A2730:A2734"/>
    <mergeCell ref="F2730:G2730"/>
    <mergeCell ref="H2730:L2730"/>
    <mergeCell ref="B2731:B2732"/>
    <mergeCell ref="C2731:C2732"/>
    <mergeCell ref="D2731:D2732"/>
    <mergeCell ref="E2731:E2732"/>
    <mergeCell ref="F2731:G2732"/>
    <mergeCell ref="H2731:I2731"/>
    <mergeCell ref="H2732:I2732"/>
    <mergeCell ref="F2733:G2734"/>
    <mergeCell ref="H2733:I2734"/>
    <mergeCell ref="J2733:J2734"/>
    <mergeCell ref="K2733:K2734"/>
    <mergeCell ref="L2733:L2734"/>
    <mergeCell ref="A2735:A2739"/>
    <mergeCell ref="F2735:G2735"/>
    <mergeCell ref="H2735:L2735"/>
    <mergeCell ref="B2736:B2737"/>
    <mergeCell ref="C2736:C2737"/>
    <mergeCell ref="D2736:D2737"/>
    <mergeCell ref="E2736:E2737"/>
    <mergeCell ref="F2736:G2737"/>
    <mergeCell ref="H2736:I2736"/>
    <mergeCell ref="H2737:I2737"/>
    <mergeCell ref="F2738:G2739"/>
    <mergeCell ref="H2738:I2739"/>
    <mergeCell ref="J2738:J2739"/>
    <mergeCell ref="K2738:K2739"/>
    <mergeCell ref="L2738:L2739"/>
    <mergeCell ref="A2740:A2744"/>
    <mergeCell ref="F2740:G2740"/>
    <mergeCell ref="H2740:L2740"/>
    <mergeCell ref="B2741:B2742"/>
    <mergeCell ref="C2741:C2742"/>
    <mergeCell ref="D2741:D2742"/>
    <mergeCell ref="E2741:E2742"/>
    <mergeCell ref="F2741:G2742"/>
    <mergeCell ref="H2741:I2741"/>
    <mergeCell ref="H2742:I2742"/>
    <mergeCell ref="F2743:G2744"/>
    <mergeCell ref="H2743:I2744"/>
    <mergeCell ref="J2743:J2744"/>
    <mergeCell ref="K2743:K2744"/>
    <mergeCell ref="L2743:L2744"/>
    <mergeCell ref="A2715:A2719"/>
    <mergeCell ref="F2715:G2715"/>
    <mergeCell ref="H2715:L2715"/>
    <mergeCell ref="B2716:B2717"/>
    <mergeCell ref="C2716:C2717"/>
    <mergeCell ref="D2716:D2717"/>
    <mergeCell ref="E2716:E2717"/>
    <mergeCell ref="F2716:G2717"/>
    <mergeCell ref="H2716:I2716"/>
    <mergeCell ref="H2717:I2717"/>
    <mergeCell ref="F2718:G2719"/>
    <mergeCell ref="H2718:I2719"/>
    <mergeCell ref="J2718:J2719"/>
    <mergeCell ref="K2718:K2719"/>
    <mergeCell ref="L2718:L2719"/>
    <mergeCell ref="A2720:A2724"/>
    <mergeCell ref="F2720:G2720"/>
    <mergeCell ref="H2720:L2720"/>
    <mergeCell ref="B2721:B2722"/>
    <mergeCell ref="C2721:C2722"/>
    <mergeCell ref="D2721:D2722"/>
    <mergeCell ref="E2721:E2722"/>
    <mergeCell ref="F2721:G2722"/>
    <mergeCell ref="H2721:I2721"/>
    <mergeCell ref="H2722:I2722"/>
    <mergeCell ref="F2723:G2724"/>
    <mergeCell ref="H2723:I2724"/>
    <mergeCell ref="J2723:J2724"/>
    <mergeCell ref="K2723:K2724"/>
    <mergeCell ref="L2723:L2724"/>
    <mergeCell ref="A2725:A2729"/>
    <mergeCell ref="F2725:G2725"/>
    <mergeCell ref="H2725:L2725"/>
    <mergeCell ref="B2726:B2727"/>
    <mergeCell ref="C2726:C2727"/>
    <mergeCell ref="D2726:D2727"/>
    <mergeCell ref="E2726:E2727"/>
    <mergeCell ref="F2726:G2727"/>
    <mergeCell ref="H2726:I2726"/>
    <mergeCell ref="H2727:I2727"/>
    <mergeCell ref="F2728:G2729"/>
    <mergeCell ref="H2728:I2729"/>
    <mergeCell ref="J2728:J2729"/>
    <mergeCell ref="K2728:K2729"/>
    <mergeCell ref="L2728:L2729"/>
    <mergeCell ref="A2703:A2708"/>
    <mergeCell ref="F2703:G2703"/>
    <mergeCell ref="H2703:L2703"/>
    <mergeCell ref="B2704:B2706"/>
    <mergeCell ref="C2704:C2706"/>
    <mergeCell ref="D2704:D2706"/>
    <mergeCell ref="E2704:E2706"/>
    <mergeCell ref="F2704:G2706"/>
    <mergeCell ref="H2704:I2704"/>
    <mergeCell ref="H2705:I2706"/>
    <mergeCell ref="J2705:J2706"/>
    <mergeCell ref="K2705:K2706"/>
    <mergeCell ref="L2705:L2706"/>
    <mergeCell ref="F2707:G2708"/>
    <mergeCell ref="H2707:I2708"/>
    <mergeCell ref="J2707:J2708"/>
    <mergeCell ref="K2707:K2708"/>
    <mergeCell ref="L2707:L2708"/>
    <mergeCell ref="A2709:A2714"/>
    <mergeCell ref="F2709:G2709"/>
    <mergeCell ref="H2709:L2709"/>
    <mergeCell ref="B2710:B2712"/>
    <mergeCell ref="C2710:C2712"/>
    <mergeCell ref="D2710:D2712"/>
    <mergeCell ref="E2710:E2712"/>
    <mergeCell ref="F2710:G2712"/>
    <mergeCell ref="H2710:I2710"/>
    <mergeCell ref="H2711:I2712"/>
    <mergeCell ref="J2711:J2712"/>
    <mergeCell ref="K2711:K2712"/>
    <mergeCell ref="L2711:L2712"/>
    <mergeCell ref="F2713:G2714"/>
    <mergeCell ref="H2713:I2714"/>
    <mergeCell ref="J2713:J2714"/>
    <mergeCell ref="K2713:K2714"/>
    <mergeCell ref="L2713:L2714"/>
    <mergeCell ref="A2691:A2696"/>
    <mergeCell ref="F2691:G2691"/>
    <mergeCell ref="H2691:L2691"/>
    <mergeCell ref="B2692:B2694"/>
    <mergeCell ref="C2692:C2694"/>
    <mergeCell ref="D2692:D2694"/>
    <mergeCell ref="E2692:E2694"/>
    <mergeCell ref="F2692:G2694"/>
    <mergeCell ref="H2692:I2692"/>
    <mergeCell ref="H2693:I2694"/>
    <mergeCell ref="J2693:J2694"/>
    <mergeCell ref="K2693:K2694"/>
    <mergeCell ref="L2693:L2694"/>
    <mergeCell ref="F2695:G2696"/>
    <mergeCell ref="H2695:I2696"/>
    <mergeCell ref="J2695:J2696"/>
    <mergeCell ref="K2695:K2696"/>
    <mergeCell ref="L2695:L2696"/>
    <mergeCell ref="A2697:A2702"/>
    <mergeCell ref="F2697:G2697"/>
    <mergeCell ref="H2697:L2697"/>
    <mergeCell ref="B2698:B2700"/>
    <mergeCell ref="C2698:C2700"/>
    <mergeCell ref="D2698:D2700"/>
    <mergeCell ref="E2698:E2700"/>
    <mergeCell ref="F2698:G2700"/>
    <mergeCell ref="H2698:I2698"/>
    <mergeCell ref="H2699:I2700"/>
    <mergeCell ref="J2699:J2700"/>
    <mergeCell ref="K2699:K2700"/>
    <mergeCell ref="L2699:L2700"/>
    <mergeCell ref="F2701:G2702"/>
    <mergeCell ref="H2701:I2702"/>
    <mergeCell ref="J2701:J2702"/>
    <mergeCell ref="K2701:K2702"/>
    <mergeCell ref="L2701:L2702"/>
    <mergeCell ref="A2680:A2684"/>
    <mergeCell ref="F2680:G2680"/>
    <mergeCell ref="H2680:L2680"/>
    <mergeCell ref="B2681:B2682"/>
    <mergeCell ref="C2681:C2682"/>
    <mergeCell ref="D2681:D2682"/>
    <mergeCell ref="E2681:E2682"/>
    <mergeCell ref="F2681:G2682"/>
    <mergeCell ref="H2681:I2681"/>
    <mergeCell ref="H2682:I2682"/>
    <mergeCell ref="F2683:G2684"/>
    <mergeCell ref="H2683:I2684"/>
    <mergeCell ref="J2683:J2684"/>
    <mergeCell ref="K2683:K2684"/>
    <mergeCell ref="L2683:L2684"/>
    <mergeCell ref="A2685:A2690"/>
    <mergeCell ref="F2685:G2685"/>
    <mergeCell ref="H2685:L2685"/>
    <mergeCell ref="B2686:B2688"/>
    <mergeCell ref="C2686:C2688"/>
    <mergeCell ref="D2686:D2688"/>
    <mergeCell ref="E2686:E2688"/>
    <mergeCell ref="F2686:G2688"/>
    <mergeCell ref="H2686:I2686"/>
    <mergeCell ref="H2687:I2688"/>
    <mergeCell ref="J2687:J2688"/>
    <mergeCell ref="K2687:K2688"/>
    <mergeCell ref="L2687:L2688"/>
    <mergeCell ref="F2689:G2690"/>
    <mergeCell ref="H2689:I2690"/>
    <mergeCell ref="J2689:J2690"/>
    <mergeCell ref="K2689:K2690"/>
    <mergeCell ref="L2689:L2690"/>
    <mergeCell ref="A2669:A2674"/>
    <mergeCell ref="F2669:G2669"/>
    <mergeCell ref="H2669:L2669"/>
    <mergeCell ref="B2670:B2672"/>
    <mergeCell ref="C2670:C2672"/>
    <mergeCell ref="D2670:D2672"/>
    <mergeCell ref="E2670:E2672"/>
    <mergeCell ref="F2670:G2672"/>
    <mergeCell ref="H2670:I2670"/>
    <mergeCell ref="H2671:I2672"/>
    <mergeCell ref="J2671:J2672"/>
    <mergeCell ref="K2671:K2672"/>
    <mergeCell ref="L2671:L2672"/>
    <mergeCell ref="F2673:G2674"/>
    <mergeCell ref="H2673:I2674"/>
    <mergeCell ref="J2673:J2674"/>
    <mergeCell ref="K2673:K2674"/>
    <mergeCell ref="L2673:L2674"/>
    <mergeCell ref="A2675:A2679"/>
    <mergeCell ref="F2675:G2675"/>
    <mergeCell ref="H2675:L2675"/>
    <mergeCell ref="B2676:B2677"/>
    <mergeCell ref="C2676:C2677"/>
    <mergeCell ref="D2676:D2677"/>
    <mergeCell ref="E2676:E2677"/>
    <mergeCell ref="F2676:G2677"/>
    <mergeCell ref="H2676:I2676"/>
    <mergeCell ref="H2677:I2677"/>
    <mergeCell ref="F2678:G2679"/>
    <mergeCell ref="H2678:I2679"/>
    <mergeCell ref="J2678:J2679"/>
    <mergeCell ref="K2678:K2679"/>
    <mergeCell ref="L2678:L2679"/>
    <mergeCell ref="A2657:A2662"/>
    <mergeCell ref="F2657:G2657"/>
    <mergeCell ref="H2657:L2657"/>
    <mergeCell ref="B2658:B2660"/>
    <mergeCell ref="C2658:C2660"/>
    <mergeCell ref="D2658:D2660"/>
    <mergeCell ref="E2658:E2660"/>
    <mergeCell ref="F2658:G2660"/>
    <mergeCell ref="H2658:I2658"/>
    <mergeCell ref="H2659:I2660"/>
    <mergeCell ref="J2659:J2660"/>
    <mergeCell ref="K2659:K2660"/>
    <mergeCell ref="L2659:L2660"/>
    <mergeCell ref="F2661:G2662"/>
    <mergeCell ref="H2661:I2662"/>
    <mergeCell ref="J2661:J2662"/>
    <mergeCell ref="K2661:K2662"/>
    <mergeCell ref="L2661:L2662"/>
    <mergeCell ref="A2663:A2668"/>
    <mergeCell ref="F2663:G2663"/>
    <mergeCell ref="H2663:L2663"/>
    <mergeCell ref="B2664:B2666"/>
    <mergeCell ref="C2664:C2666"/>
    <mergeCell ref="D2664:D2666"/>
    <mergeCell ref="E2664:E2666"/>
    <mergeCell ref="F2664:G2666"/>
    <mergeCell ref="H2664:I2664"/>
    <mergeCell ref="H2665:I2666"/>
    <mergeCell ref="J2665:J2666"/>
    <mergeCell ref="K2665:K2666"/>
    <mergeCell ref="L2665:L2666"/>
    <mergeCell ref="F2667:G2668"/>
    <mergeCell ref="H2667:I2668"/>
    <mergeCell ref="J2667:J2668"/>
    <mergeCell ref="K2667:K2668"/>
    <mergeCell ref="L2667:L2668"/>
    <mergeCell ref="A2641:A2645"/>
    <mergeCell ref="F2641:G2641"/>
    <mergeCell ref="H2641:L2641"/>
    <mergeCell ref="B2642:B2643"/>
    <mergeCell ref="C2642:C2643"/>
    <mergeCell ref="D2642:D2643"/>
    <mergeCell ref="E2642:E2643"/>
    <mergeCell ref="F2642:G2643"/>
    <mergeCell ref="H2642:I2642"/>
    <mergeCell ref="H2643:I2643"/>
    <mergeCell ref="F2644:G2645"/>
    <mergeCell ref="H2644:I2645"/>
    <mergeCell ref="J2644:J2645"/>
    <mergeCell ref="K2644:K2645"/>
    <mergeCell ref="L2644:L2645"/>
    <mergeCell ref="A2646:A2650"/>
    <mergeCell ref="F2646:G2646"/>
    <mergeCell ref="H2646:L2646"/>
    <mergeCell ref="B2647:B2648"/>
    <mergeCell ref="C2647:C2648"/>
    <mergeCell ref="D2647:D2648"/>
    <mergeCell ref="E2647:E2648"/>
    <mergeCell ref="F2647:G2648"/>
    <mergeCell ref="H2647:I2647"/>
    <mergeCell ref="H2648:I2648"/>
    <mergeCell ref="F2649:G2650"/>
    <mergeCell ref="H2649:I2650"/>
    <mergeCell ref="J2649:J2650"/>
    <mergeCell ref="K2649:K2650"/>
    <mergeCell ref="L2649:L2650"/>
    <mergeCell ref="A2651:A2656"/>
    <mergeCell ref="F2651:G2651"/>
    <mergeCell ref="H2651:L2651"/>
    <mergeCell ref="B2652:B2654"/>
    <mergeCell ref="C2652:C2654"/>
    <mergeCell ref="D2652:D2654"/>
    <mergeCell ref="E2652:E2654"/>
    <mergeCell ref="F2652:G2654"/>
    <mergeCell ref="H2652:I2652"/>
    <mergeCell ref="H2653:I2654"/>
    <mergeCell ref="J2653:J2654"/>
    <mergeCell ref="K2653:K2654"/>
    <mergeCell ref="L2653:L2654"/>
    <mergeCell ref="F2655:G2656"/>
    <mergeCell ref="H2655:I2656"/>
    <mergeCell ref="J2655:J2656"/>
    <mergeCell ref="K2655:K2656"/>
    <mergeCell ref="L2655:L2656"/>
    <mergeCell ref="A2630:A2635"/>
    <mergeCell ref="F2630:G2630"/>
    <mergeCell ref="H2630:L2630"/>
    <mergeCell ref="B2631:B2633"/>
    <mergeCell ref="C2631:C2633"/>
    <mergeCell ref="D2631:D2633"/>
    <mergeCell ref="E2631:E2633"/>
    <mergeCell ref="F2631:G2633"/>
    <mergeCell ref="H2631:I2631"/>
    <mergeCell ref="H2632:I2633"/>
    <mergeCell ref="J2632:J2633"/>
    <mergeCell ref="K2632:K2633"/>
    <mergeCell ref="L2632:L2633"/>
    <mergeCell ref="F2634:G2635"/>
    <mergeCell ref="H2634:I2635"/>
    <mergeCell ref="J2634:J2635"/>
    <mergeCell ref="K2634:K2635"/>
    <mergeCell ref="L2634:L2635"/>
    <mergeCell ref="A2636:A2640"/>
    <mergeCell ref="F2636:G2636"/>
    <mergeCell ref="H2636:L2636"/>
    <mergeCell ref="B2637:B2638"/>
    <mergeCell ref="C2637:C2638"/>
    <mergeCell ref="D2637:D2638"/>
    <mergeCell ref="E2637:E2638"/>
    <mergeCell ref="F2637:G2638"/>
    <mergeCell ref="H2637:I2637"/>
    <mergeCell ref="H2638:I2638"/>
    <mergeCell ref="F2639:G2640"/>
    <mergeCell ref="H2639:I2640"/>
    <mergeCell ref="J2639:J2640"/>
    <mergeCell ref="K2639:K2640"/>
    <mergeCell ref="L2639:L2640"/>
    <mergeCell ref="A2619:A2623"/>
    <mergeCell ref="F2619:G2619"/>
    <mergeCell ref="H2619:L2619"/>
    <mergeCell ref="B2620:B2621"/>
    <mergeCell ref="C2620:C2621"/>
    <mergeCell ref="D2620:D2621"/>
    <mergeCell ref="E2620:E2621"/>
    <mergeCell ref="F2620:G2621"/>
    <mergeCell ref="H2620:I2620"/>
    <mergeCell ref="H2621:I2621"/>
    <mergeCell ref="F2622:G2623"/>
    <mergeCell ref="H2622:I2623"/>
    <mergeCell ref="J2622:J2623"/>
    <mergeCell ref="K2622:K2623"/>
    <mergeCell ref="L2622:L2623"/>
    <mergeCell ref="A2624:A2629"/>
    <mergeCell ref="F2624:G2624"/>
    <mergeCell ref="H2624:L2624"/>
    <mergeCell ref="B2625:B2627"/>
    <mergeCell ref="C2625:C2627"/>
    <mergeCell ref="D2625:D2627"/>
    <mergeCell ref="E2625:E2627"/>
    <mergeCell ref="F2625:G2627"/>
    <mergeCell ref="H2625:I2625"/>
    <mergeCell ref="H2626:I2627"/>
    <mergeCell ref="J2626:J2627"/>
    <mergeCell ref="K2626:K2627"/>
    <mergeCell ref="L2626:L2627"/>
    <mergeCell ref="F2628:G2629"/>
    <mergeCell ref="H2628:I2629"/>
    <mergeCell ref="J2628:J2629"/>
    <mergeCell ref="K2628:K2629"/>
    <mergeCell ref="L2628:L2629"/>
    <mergeCell ref="A2604:A2608"/>
    <mergeCell ref="F2604:G2604"/>
    <mergeCell ref="H2604:L2604"/>
    <mergeCell ref="B2605:B2606"/>
    <mergeCell ref="C2605:C2606"/>
    <mergeCell ref="D2605:D2606"/>
    <mergeCell ref="E2605:E2606"/>
    <mergeCell ref="F2605:G2606"/>
    <mergeCell ref="H2605:I2605"/>
    <mergeCell ref="H2606:I2606"/>
    <mergeCell ref="F2607:G2608"/>
    <mergeCell ref="H2607:I2608"/>
    <mergeCell ref="J2607:J2608"/>
    <mergeCell ref="K2607:K2608"/>
    <mergeCell ref="L2607:L2608"/>
    <mergeCell ref="A2609:A2613"/>
    <mergeCell ref="F2609:G2609"/>
    <mergeCell ref="H2609:L2609"/>
    <mergeCell ref="B2610:B2611"/>
    <mergeCell ref="C2610:C2611"/>
    <mergeCell ref="D2610:D2611"/>
    <mergeCell ref="E2610:E2611"/>
    <mergeCell ref="F2610:G2611"/>
    <mergeCell ref="H2610:I2610"/>
    <mergeCell ref="H2611:I2611"/>
    <mergeCell ref="F2612:G2613"/>
    <mergeCell ref="H2612:I2613"/>
    <mergeCell ref="J2612:J2613"/>
    <mergeCell ref="K2612:K2613"/>
    <mergeCell ref="L2612:L2613"/>
    <mergeCell ref="A2614:A2618"/>
    <mergeCell ref="F2614:G2614"/>
    <mergeCell ref="H2614:L2614"/>
    <mergeCell ref="B2615:B2616"/>
    <mergeCell ref="C2615:C2616"/>
    <mergeCell ref="D2615:D2616"/>
    <mergeCell ref="E2615:E2616"/>
    <mergeCell ref="F2615:G2616"/>
    <mergeCell ref="H2615:I2615"/>
    <mergeCell ref="H2616:I2616"/>
    <mergeCell ref="F2617:G2618"/>
    <mergeCell ref="H2617:I2618"/>
    <mergeCell ref="J2617:J2618"/>
    <mergeCell ref="K2617:K2618"/>
    <mergeCell ref="L2617:L2618"/>
    <mergeCell ref="A2593:A2597"/>
    <mergeCell ref="F2593:G2593"/>
    <mergeCell ref="H2593:L2593"/>
    <mergeCell ref="B2594:B2595"/>
    <mergeCell ref="C2594:C2595"/>
    <mergeCell ref="D2594:D2595"/>
    <mergeCell ref="E2594:E2595"/>
    <mergeCell ref="F2594:G2595"/>
    <mergeCell ref="H2594:I2594"/>
    <mergeCell ref="H2595:I2595"/>
    <mergeCell ref="F2596:G2597"/>
    <mergeCell ref="H2596:I2597"/>
    <mergeCell ref="J2596:J2597"/>
    <mergeCell ref="K2596:K2597"/>
    <mergeCell ref="L2596:L2597"/>
    <mergeCell ref="A2598:A2603"/>
    <mergeCell ref="F2598:G2598"/>
    <mergeCell ref="H2598:L2598"/>
    <mergeCell ref="B2599:B2601"/>
    <mergeCell ref="C2599:C2601"/>
    <mergeCell ref="D2599:D2601"/>
    <mergeCell ref="E2599:E2601"/>
    <mergeCell ref="F2599:G2601"/>
    <mergeCell ref="H2599:I2599"/>
    <mergeCell ref="H2600:I2601"/>
    <mergeCell ref="J2600:J2601"/>
    <mergeCell ref="K2600:K2601"/>
    <mergeCell ref="L2600:L2601"/>
    <mergeCell ref="F2602:G2603"/>
    <mergeCell ref="H2602:I2603"/>
    <mergeCell ref="J2602:J2603"/>
    <mergeCell ref="K2602:K2603"/>
    <mergeCell ref="L2602:L2603"/>
    <mergeCell ref="A2578:A2582"/>
    <mergeCell ref="F2578:G2578"/>
    <mergeCell ref="H2578:L2578"/>
    <mergeCell ref="B2579:B2580"/>
    <mergeCell ref="C2579:C2580"/>
    <mergeCell ref="D2579:D2580"/>
    <mergeCell ref="E2579:E2580"/>
    <mergeCell ref="F2579:G2580"/>
    <mergeCell ref="H2579:I2579"/>
    <mergeCell ref="H2580:I2580"/>
    <mergeCell ref="F2581:G2582"/>
    <mergeCell ref="H2581:I2582"/>
    <mergeCell ref="J2581:J2582"/>
    <mergeCell ref="K2581:K2582"/>
    <mergeCell ref="L2581:L2582"/>
    <mergeCell ref="A2583:A2587"/>
    <mergeCell ref="F2583:G2583"/>
    <mergeCell ref="H2583:L2583"/>
    <mergeCell ref="B2584:B2585"/>
    <mergeCell ref="C2584:C2585"/>
    <mergeCell ref="D2584:D2585"/>
    <mergeCell ref="E2584:E2585"/>
    <mergeCell ref="F2584:G2585"/>
    <mergeCell ref="H2584:I2584"/>
    <mergeCell ref="H2585:I2585"/>
    <mergeCell ref="F2586:G2587"/>
    <mergeCell ref="H2586:I2587"/>
    <mergeCell ref="J2586:J2587"/>
    <mergeCell ref="K2586:K2587"/>
    <mergeCell ref="L2586:L2587"/>
    <mergeCell ref="A2588:A2592"/>
    <mergeCell ref="F2588:G2588"/>
    <mergeCell ref="H2588:L2588"/>
    <mergeCell ref="B2589:B2590"/>
    <mergeCell ref="C2589:C2590"/>
    <mergeCell ref="D2589:D2590"/>
    <mergeCell ref="E2589:E2590"/>
    <mergeCell ref="F2589:G2590"/>
    <mergeCell ref="H2589:I2589"/>
    <mergeCell ref="H2590:I2590"/>
    <mergeCell ref="F2591:G2592"/>
    <mergeCell ref="H2591:I2592"/>
    <mergeCell ref="J2591:J2592"/>
    <mergeCell ref="K2591:K2592"/>
    <mergeCell ref="L2591:L2592"/>
    <mergeCell ref="A2566:A2570"/>
    <mergeCell ref="F2566:G2566"/>
    <mergeCell ref="H2566:L2566"/>
    <mergeCell ref="B2567:B2568"/>
    <mergeCell ref="C2567:C2568"/>
    <mergeCell ref="D2567:D2568"/>
    <mergeCell ref="E2567:E2568"/>
    <mergeCell ref="F2567:G2568"/>
    <mergeCell ref="H2567:I2567"/>
    <mergeCell ref="H2568:I2568"/>
    <mergeCell ref="F2569:G2570"/>
    <mergeCell ref="H2569:I2570"/>
    <mergeCell ref="J2569:J2570"/>
    <mergeCell ref="K2569:K2570"/>
    <mergeCell ref="L2569:L2570"/>
    <mergeCell ref="A2571:A2577"/>
    <mergeCell ref="F2571:G2571"/>
    <mergeCell ref="H2571:L2571"/>
    <mergeCell ref="B2572:B2575"/>
    <mergeCell ref="C2572:C2575"/>
    <mergeCell ref="D2572:D2575"/>
    <mergeCell ref="E2572:E2575"/>
    <mergeCell ref="F2572:G2575"/>
    <mergeCell ref="H2572:I2572"/>
    <mergeCell ref="H2573:I2575"/>
    <mergeCell ref="J2573:J2575"/>
    <mergeCell ref="K2573:K2575"/>
    <mergeCell ref="L2573:L2575"/>
    <mergeCell ref="F2576:G2577"/>
    <mergeCell ref="H2576:I2577"/>
    <mergeCell ref="J2576:J2577"/>
    <mergeCell ref="K2576:K2577"/>
    <mergeCell ref="L2576:L2577"/>
    <mergeCell ref="A2551:A2555"/>
    <mergeCell ref="F2551:G2551"/>
    <mergeCell ref="H2551:L2551"/>
    <mergeCell ref="B2552:B2553"/>
    <mergeCell ref="C2552:C2553"/>
    <mergeCell ref="D2552:D2553"/>
    <mergeCell ref="E2552:E2553"/>
    <mergeCell ref="F2552:G2553"/>
    <mergeCell ref="H2552:I2552"/>
    <mergeCell ref="H2553:I2553"/>
    <mergeCell ref="F2554:G2555"/>
    <mergeCell ref="H2554:I2555"/>
    <mergeCell ref="J2554:J2555"/>
    <mergeCell ref="K2554:K2555"/>
    <mergeCell ref="L2554:L2555"/>
    <mergeCell ref="A2556:A2560"/>
    <mergeCell ref="F2556:G2556"/>
    <mergeCell ref="H2556:L2556"/>
    <mergeCell ref="B2557:B2558"/>
    <mergeCell ref="C2557:C2558"/>
    <mergeCell ref="D2557:D2558"/>
    <mergeCell ref="E2557:E2558"/>
    <mergeCell ref="F2557:G2558"/>
    <mergeCell ref="H2557:I2557"/>
    <mergeCell ref="H2558:I2558"/>
    <mergeCell ref="F2559:G2560"/>
    <mergeCell ref="H2559:I2560"/>
    <mergeCell ref="J2559:J2560"/>
    <mergeCell ref="K2559:K2560"/>
    <mergeCell ref="L2559:L2560"/>
    <mergeCell ref="A2561:A2565"/>
    <mergeCell ref="F2561:G2561"/>
    <mergeCell ref="H2561:L2561"/>
    <mergeCell ref="B2562:B2563"/>
    <mergeCell ref="C2562:C2563"/>
    <mergeCell ref="D2562:D2563"/>
    <mergeCell ref="E2562:E2563"/>
    <mergeCell ref="F2562:G2563"/>
    <mergeCell ref="H2562:I2562"/>
    <mergeCell ref="H2563:I2563"/>
    <mergeCell ref="F2564:G2565"/>
    <mergeCell ref="H2564:I2565"/>
    <mergeCell ref="J2564:J2565"/>
    <mergeCell ref="K2564:K2565"/>
    <mergeCell ref="L2564:L2565"/>
    <mergeCell ref="A2536:A2540"/>
    <mergeCell ref="F2536:G2536"/>
    <mergeCell ref="H2536:L2536"/>
    <mergeCell ref="B2537:B2538"/>
    <mergeCell ref="C2537:C2538"/>
    <mergeCell ref="D2537:D2538"/>
    <mergeCell ref="E2537:E2538"/>
    <mergeCell ref="F2537:G2538"/>
    <mergeCell ref="H2537:I2537"/>
    <mergeCell ref="H2538:I2538"/>
    <mergeCell ref="F2539:G2540"/>
    <mergeCell ref="H2539:I2540"/>
    <mergeCell ref="J2539:J2540"/>
    <mergeCell ref="K2539:K2540"/>
    <mergeCell ref="L2539:L2540"/>
    <mergeCell ref="A2541:A2545"/>
    <mergeCell ref="F2541:G2541"/>
    <mergeCell ref="H2541:L2541"/>
    <mergeCell ref="B2542:B2543"/>
    <mergeCell ref="C2542:C2543"/>
    <mergeCell ref="D2542:D2543"/>
    <mergeCell ref="E2542:E2543"/>
    <mergeCell ref="F2542:G2543"/>
    <mergeCell ref="H2542:I2542"/>
    <mergeCell ref="H2543:I2543"/>
    <mergeCell ref="F2544:G2545"/>
    <mergeCell ref="H2544:I2545"/>
    <mergeCell ref="J2544:J2545"/>
    <mergeCell ref="K2544:K2545"/>
    <mergeCell ref="L2544:L2545"/>
    <mergeCell ref="A2546:A2550"/>
    <mergeCell ref="F2546:G2546"/>
    <mergeCell ref="H2546:L2546"/>
    <mergeCell ref="B2547:B2548"/>
    <mergeCell ref="C2547:C2548"/>
    <mergeCell ref="D2547:D2548"/>
    <mergeCell ref="E2547:E2548"/>
    <mergeCell ref="F2547:G2548"/>
    <mergeCell ref="H2547:I2547"/>
    <mergeCell ref="H2548:I2548"/>
    <mergeCell ref="F2549:G2550"/>
    <mergeCell ref="H2549:I2550"/>
    <mergeCell ref="J2549:J2550"/>
    <mergeCell ref="K2549:K2550"/>
    <mergeCell ref="L2549:L2550"/>
    <mergeCell ref="A2520:A2524"/>
    <mergeCell ref="F2520:G2520"/>
    <mergeCell ref="H2520:L2520"/>
    <mergeCell ref="B2521:B2522"/>
    <mergeCell ref="C2521:C2522"/>
    <mergeCell ref="D2521:D2522"/>
    <mergeCell ref="E2521:E2522"/>
    <mergeCell ref="F2521:G2522"/>
    <mergeCell ref="H2521:I2521"/>
    <mergeCell ref="H2522:I2522"/>
    <mergeCell ref="F2523:G2524"/>
    <mergeCell ref="H2523:I2524"/>
    <mergeCell ref="J2523:J2524"/>
    <mergeCell ref="K2523:K2524"/>
    <mergeCell ref="L2523:L2524"/>
    <mergeCell ref="A2525:A2529"/>
    <mergeCell ref="F2525:G2525"/>
    <mergeCell ref="H2525:L2525"/>
    <mergeCell ref="B2526:B2527"/>
    <mergeCell ref="C2526:C2527"/>
    <mergeCell ref="D2526:D2527"/>
    <mergeCell ref="E2526:E2527"/>
    <mergeCell ref="F2526:G2527"/>
    <mergeCell ref="H2526:I2526"/>
    <mergeCell ref="H2527:I2527"/>
    <mergeCell ref="F2528:G2529"/>
    <mergeCell ref="H2528:I2529"/>
    <mergeCell ref="J2528:J2529"/>
    <mergeCell ref="K2528:K2529"/>
    <mergeCell ref="L2528:L2529"/>
    <mergeCell ref="A2530:A2535"/>
    <mergeCell ref="F2530:G2530"/>
    <mergeCell ref="H2530:L2530"/>
    <mergeCell ref="B2531:B2533"/>
    <mergeCell ref="C2531:C2533"/>
    <mergeCell ref="D2531:D2533"/>
    <mergeCell ref="E2531:E2533"/>
    <mergeCell ref="F2531:G2533"/>
    <mergeCell ref="H2531:I2531"/>
    <mergeCell ref="H2532:I2533"/>
    <mergeCell ref="J2532:J2533"/>
    <mergeCell ref="K2532:K2533"/>
    <mergeCell ref="L2532:L2533"/>
    <mergeCell ref="F2534:G2535"/>
    <mergeCell ref="H2534:I2535"/>
    <mergeCell ref="J2534:J2535"/>
    <mergeCell ref="K2534:K2535"/>
    <mergeCell ref="L2534:L2535"/>
    <mergeCell ref="A2509:A2514"/>
    <mergeCell ref="F2509:G2509"/>
    <mergeCell ref="H2509:L2509"/>
    <mergeCell ref="B2510:B2512"/>
    <mergeCell ref="C2510:C2512"/>
    <mergeCell ref="D2510:D2512"/>
    <mergeCell ref="E2510:E2512"/>
    <mergeCell ref="F2510:G2512"/>
    <mergeCell ref="H2510:I2510"/>
    <mergeCell ref="H2511:I2512"/>
    <mergeCell ref="J2511:J2512"/>
    <mergeCell ref="K2511:K2512"/>
    <mergeCell ref="L2511:L2512"/>
    <mergeCell ref="F2513:G2514"/>
    <mergeCell ref="H2513:I2514"/>
    <mergeCell ref="J2513:J2514"/>
    <mergeCell ref="K2513:K2514"/>
    <mergeCell ref="L2513:L2514"/>
    <mergeCell ref="A2515:A2519"/>
    <mergeCell ref="F2515:G2515"/>
    <mergeCell ref="H2515:L2515"/>
    <mergeCell ref="B2516:B2517"/>
    <mergeCell ref="C2516:C2517"/>
    <mergeCell ref="D2516:D2517"/>
    <mergeCell ref="E2516:E2517"/>
    <mergeCell ref="F2516:G2517"/>
    <mergeCell ref="H2516:I2516"/>
    <mergeCell ref="H2517:I2517"/>
    <mergeCell ref="F2518:G2519"/>
    <mergeCell ref="H2518:I2519"/>
    <mergeCell ref="J2518:J2519"/>
    <mergeCell ref="K2518:K2519"/>
    <mergeCell ref="L2518:L2519"/>
    <mergeCell ref="A2498:A2503"/>
    <mergeCell ref="F2498:G2498"/>
    <mergeCell ref="H2498:L2498"/>
    <mergeCell ref="B2499:B2501"/>
    <mergeCell ref="C2499:C2501"/>
    <mergeCell ref="D2499:D2501"/>
    <mergeCell ref="E2499:E2501"/>
    <mergeCell ref="F2499:G2501"/>
    <mergeCell ref="H2499:I2499"/>
    <mergeCell ref="H2500:I2501"/>
    <mergeCell ref="J2500:J2501"/>
    <mergeCell ref="K2500:K2501"/>
    <mergeCell ref="L2500:L2501"/>
    <mergeCell ref="F2502:G2503"/>
    <mergeCell ref="H2502:I2503"/>
    <mergeCell ref="J2502:J2503"/>
    <mergeCell ref="K2502:K2503"/>
    <mergeCell ref="L2502:L2503"/>
    <mergeCell ref="A2504:A2508"/>
    <mergeCell ref="F2504:G2504"/>
    <mergeCell ref="H2504:L2504"/>
    <mergeCell ref="B2505:B2506"/>
    <mergeCell ref="C2505:C2506"/>
    <mergeCell ref="D2505:D2506"/>
    <mergeCell ref="E2505:E2506"/>
    <mergeCell ref="F2505:G2506"/>
    <mergeCell ref="H2505:I2505"/>
    <mergeCell ref="H2506:I2506"/>
    <mergeCell ref="F2507:G2508"/>
    <mergeCell ref="H2507:I2508"/>
    <mergeCell ref="J2507:J2508"/>
    <mergeCell ref="K2507:K2508"/>
    <mergeCell ref="L2507:L2508"/>
    <mergeCell ref="A2487:A2491"/>
    <mergeCell ref="F2487:G2487"/>
    <mergeCell ref="H2487:L2487"/>
    <mergeCell ref="B2488:B2489"/>
    <mergeCell ref="C2488:C2489"/>
    <mergeCell ref="D2488:D2489"/>
    <mergeCell ref="E2488:E2489"/>
    <mergeCell ref="F2488:G2489"/>
    <mergeCell ref="H2488:I2488"/>
    <mergeCell ref="H2489:I2489"/>
    <mergeCell ref="F2490:G2491"/>
    <mergeCell ref="H2490:I2491"/>
    <mergeCell ref="J2490:J2491"/>
    <mergeCell ref="K2490:K2491"/>
    <mergeCell ref="L2490:L2491"/>
    <mergeCell ref="A2492:A2497"/>
    <mergeCell ref="F2492:G2492"/>
    <mergeCell ref="H2492:L2492"/>
    <mergeCell ref="B2493:B2495"/>
    <mergeCell ref="C2493:C2495"/>
    <mergeCell ref="D2493:D2495"/>
    <mergeCell ref="E2493:E2495"/>
    <mergeCell ref="F2493:G2495"/>
    <mergeCell ref="H2493:I2493"/>
    <mergeCell ref="H2494:I2495"/>
    <mergeCell ref="J2494:J2495"/>
    <mergeCell ref="K2494:K2495"/>
    <mergeCell ref="L2494:L2495"/>
    <mergeCell ref="F2496:G2497"/>
    <mergeCell ref="H2496:I2497"/>
    <mergeCell ref="J2496:J2497"/>
    <mergeCell ref="K2496:K2497"/>
    <mergeCell ref="L2496:L2497"/>
    <mergeCell ref="A2472:A2476"/>
    <mergeCell ref="F2472:G2472"/>
    <mergeCell ref="H2472:L2472"/>
    <mergeCell ref="B2473:B2474"/>
    <mergeCell ref="C2473:C2474"/>
    <mergeCell ref="D2473:D2474"/>
    <mergeCell ref="E2473:E2474"/>
    <mergeCell ref="F2473:G2474"/>
    <mergeCell ref="H2473:I2473"/>
    <mergeCell ref="H2474:I2474"/>
    <mergeCell ref="F2475:G2476"/>
    <mergeCell ref="H2475:I2476"/>
    <mergeCell ref="J2475:J2476"/>
    <mergeCell ref="K2475:K2476"/>
    <mergeCell ref="L2475:L2476"/>
    <mergeCell ref="A2477:A2481"/>
    <mergeCell ref="F2477:G2477"/>
    <mergeCell ref="H2477:L2477"/>
    <mergeCell ref="B2478:B2479"/>
    <mergeCell ref="C2478:C2479"/>
    <mergeCell ref="D2478:D2479"/>
    <mergeCell ref="E2478:E2479"/>
    <mergeCell ref="F2478:G2479"/>
    <mergeCell ref="H2478:I2478"/>
    <mergeCell ref="H2479:I2479"/>
    <mergeCell ref="F2480:G2481"/>
    <mergeCell ref="H2480:I2481"/>
    <mergeCell ref="J2480:J2481"/>
    <mergeCell ref="K2480:K2481"/>
    <mergeCell ref="L2480:L2481"/>
    <mergeCell ref="A2482:A2486"/>
    <mergeCell ref="F2482:G2482"/>
    <mergeCell ref="H2482:L2482"/>
    <mergeCell ref="B2483:B2484"/>
    <mergeCell ref="C2483:C2484"/>
    <mergeCell ref="D2483:D2484"/>
    <mergeCell ref="E2483:E2484"/>
    <mergeCell ref="F2483:G2484"/>
    <mergeCell ref="H2483:I2483"/>
    <mergeCell ref="H2484:I2484"/>
    <mergeCell ref="F2485:G2486"/>
    <mergeCell ref="H2485:I2486"/>
    <mergeCell ref="J2485:J2486"/>
    <mergeCell ref="K2485:K2486"/>
    <mergeCell ref="L2485:L2486"/>
    <mergeCell ref="A2457:A2461"/>
    <mergeCell ref="F2457:G2457"/>
    <mergeCell ref="H2457:L2457"/>
    <mergeCell ref="B2458:B2459"/>
    <mergeCell ref="C2458:C2459"/>
    <mergeCell ref="D2458:D2459"/>
    <mergeCell ref="E2458:E2459"/>
    <mergeCell ref="F2458:G2459"/>
    <mergeCell ref="H2458:I2458"/>
    <mergeCell ref="H2459:I2459"/>
    <mergeCell ref="F2460:G2461"/>
    <mergeCell ref="H2460:I2461"/>
    <mergeCell ref="J2460:J2461"/>
    <mergeCell ref="K2460:K2461"/>
    <mergeCell ref="L2460:L2461"/>
    <mergeCell ref="A2462:A2466"/>
    <mergeCell ref="F2462:G2462"/>
    <mergeCell ref="H2462:L2462"/>
    <mergeCell ref="B2463:B2464"/>
    <mergeCell ref="C2463:C2464"/>
    <mergeCell ref="D2463:D2464"/>
    <mergeCell ref="E2463:E2464"/>
    <mergeCell ref="F2463:G2464"/>
    <mergeCell ref="H2463:I2463"/>
    <mergeCell ref="H2464:I2464"/>
    <mergeCell ref="F2465:G2466"/>
    <mergeCell ref="H2465:I2466"/>
    <mergeCell ref="J2465:J2466"/>
    <mergeCell ref="K2465:K2466"/>
    <mergeCell ref="L2465:L2466"/>
    <mergeCell ref="A2467:A2471"/>
    <mergeCell ref="F2467:G2467"/>
    <mergeCell ref="H2467:L2467"/>
    <mergeCell ref="B2468:B2469"/>
    <mergeCell ref="C2468:C2469"/>
    <mergeCell ref="D2468:D2469"/>
    <mergeCell ref="E2468:E2469"/>
    <mergeCell ref="F2468:G2469"/>
    <mergeCell ref="H2468:I2468"/>
    <mergeCell ref="H2469:I2469"/>
    <mergeCell ref="F2470:G2471"/>
    <mergeCell ref="H2470:I2471"/>
    <mergeCell ref="J2470:J2471"/>
    <mergeCell ref="K2470:K2471"/>
    <mergeCell ref="L2470:L2471"/>
    <mergeCell ref="A2446:A2450"/>
    <mergeCell ref="F2446:G2446"/>
    <mergeCell ref="H2446:L2446"/>
    <mergeCell ref="B2447:B2448"/>
    <mergeCell ref="C2447:C2448"/>
    <mergeCell ref="D2447:D2448"/>
    <mergeCell ref="E2447:E2448"/>
    <mergeCell ref="F2447:G2448"/>
    <mergeCell ref="H2447:I2447"/>
    <mergeCell ref="H2448:I2448"/>
    <mergeCell ref="F2449:G2450"/>
    <mergeCell ref="H2449:I2450"/>
    <mergeCell ref="J2449:J2450"/>
    <mergeCell ref="K2449:K2450"/>
    <mergeCell ref="L2449:L2450"/>
    <mergeCell ref="A2451:A2456"/>
    <mergeCell ref="F2451:G2451"/>
    <mergeCell ref="H2451:L2451"/>
    <mergeCell ref="B2452:B2454"/>
    <mergeCell ref="C2452:C2454"/>
    <mergeCell ref="D2452:D2454"/>
    <mergeCell ref="E2452:E2454"/>
    <mergeCell ref="F2452:G2454"/>
    <mergeCell ref="H2452:I2452"/>
    <mergeCell ref="H2453:I2454"/>
    <mergeCell ref="J2453:J2454"/>
    <mergeCell ref="K2453:K2454"/>
    <mergeCell ref="L2453:L2454"/>
    <mergeCell ref="F2455:G2456"/>
    <mergeCell ref="H2455:I2456"/>
    <mergeCell ref="J2455:J2456"/>
    <mergeCell ref="K2455:K2456"/>
    <mergeCell ref="L2455:L2456"/>
    <mergeCell ref="A2435:A2440"/>
    <mergeCell ref="F2435:G2435"/>
    <mergeCell ref="H2435:L2435"/>
    <mergeCell ref="B2436:B2438"/>
    <mergeCell ref="C2436:C2438"/>
    <mergeCell ref="D2436:D2438"/>
    <mergeCell ref="E2436:E2438"/>
    <mergeCell ref="F2436:G2438"/>
    <mergeCell ref="H2436:I2436"/>
    <mergeCell ref="H2437:I2438"/>
    <mergeCell ref="J2437:J2438"/>
    <mergeCell ref="K2437:K2438"/>
    <mergeCell ref="L2437:L2438"/>
    <mergeCell ref="F2439:G2440"/>
    <mergeCell ref="H2439:I2440"/>
    <mergeCell ref="J2439:J2440"/>
    <mergeCell ref="K2439:K2440"/>
    <mergeCell ref="L2439:L2440"/>
    <mergeCell ref="A2441:A2445"/>
    <mergeCell ref="F2441:G2441"/>
    <mergeCell ref="H2441:L2441"/>
    <mergeCell ref="B2442:B2443"/>
    <mergeCell ref="C2442:C2443"/>
    <mergeCell ref="D2442:D2443"/>
    <mergeCell ref="E2442:E2443"/>
    <mergeCell ref="F2442:G2443"/>
    <mergeCell ref="H2442:I2442"/>
    <mergeCell ref="H2443:I2443"/>
    <mergeCell ref="F2444:G2445"/>
    <mergeCell ref="H2444:I2445"/>
    <mergeCell ref="J2444:J2445"/>
    <mergeCell ref="K2444:K2445"/>
    <mergeCell ref="L2444:L2445"/>
    <mergeCell ref="A2424:A2429"/>
    <mergeCell ref="F2424:G2424"/>
    <mergeCell ref="H2424:L2424"/>
    <mergeCell ref="B2425:B2427"/>
    <mergeCell ref="C2425:C2427"/>
    <mergeCell ref="D2425:D2427"/>
    <mergeCell ref="E2425:E2427"/>
    <mergeCell ref="F2425:G2427"/>
    <mergeCell ref="H2425:I2425"/>
    <mergeCell ref="H2426:I2427"/>
    <mergeCell ref="J2426:J2427"/>
    <mergeCell ref="K2426:K2427"/>
    <mergeCell ref="L2426:L2427"/>
    <mergeCell ref="F2428:G2429"/>
    <mergeCell ref="H2428:I2429"/>
    <mergeCell ref="J2428:J2429"/>
    <mergeCell ref="K2428:K2429"/>
    <mergeCell ref="L2428:L2429"/>
    <mergeCell ref="A2430:A2434"/>
    <mergeCell ref="F2430:G2430"/>
    <mergeCell ref="H2430:L2430"/>
    <mergeCell ref="B2431:B2432"/>
    <mergeCell ref="C2431:C2432"/>
    <mergeCell ref="D2431:D2432"/>
    <mergeCell ref="E2431:E2432"/>
    <mergeCell ref="F2431:G2432"/>
    <mergeCell ref="H2431:I2431"/>
    <mergeCell ref="H2432:I2432"/>
    <mergeCell ref="F2433:G2434"/>
    <mergeCell ref="H2433:I2434"/>
    <mergeCell ref="J2433:J2434"/>
    <mergeCell ref="K2433:K2434"/>
    <mergeCell ref="L2433:L2434"/>
    <mergeCell ref="A2408:A2412"/>
    <mergeCell ref="F2408:G2408"/>
    <mergeCell ref="H2408:L2408"/>
    <mergeCell ref="B2409:B2410"/>
    <mergeCell ref="C2409:C2410"/>
    <mergeCell ref="D2409:D2410"/>
    <mergeCell ref="E2409:E2410"/>
    <mergeCell ref="F2409:G2410"/>
    <mergeCell ref="H2409:I2409"/>
    <mergeCell ref="H2410:I2410"/>
    <mergeCell ref="F2411:G2412"/>
    <mergeCell ref="H2411:I2412"/>
    <mergeCell ref="J2411:J2412"/>
    <mergeCell ref="K2411:K2412"/>
    <mergeCell ref="L2411:L2412"/>
    <mergeCell ref="A2413:A2417"/>
    <mergeCell ref="F2413:G2413"/>
    <mergeCell ref="H2413:L2413"/>
    <mergeCell ref="B2414:B2415"/>
    <mergeCell ref="C2414:C2415"/>
    <mergeCell ref="D2414:D2415"/>
    <mergeCell ref="E2414:E2415"/>
    <mergeCell ref="F2414:G2415"/>
    <mergeCell ref="H2414:I2414"/>
    <mergeCell ref="H2415:I2415"/>
    <mergeCell ref="F2416:G2417"/>
    <mergeCell ref="H2416:I2417"/>
    <mergeCell ref="J2416:J2417"/>
    <mergeCell ref="K2416:K2417"/>
    <mergeCell ref="L2416:L2417"/>
    <mergeCell ref="A2418:A2423"/>
    <mergeCell ref="F2418:G2418"/>
    <mergeCell ref="H2418:L2418"/>
    <mergeCell ref="B2419:B2421"/>
    <mergeCell ref="C2419:C2421"/>
    <mergeCell ref="D2419:D2421"/>
    <mergeCell ref="E2419:E2421"/>
    <mergeCell ref="F2419:G2421"/>
    <mergeCell ref="H2419:I2419"/>
    <mergeCell ref="H2420:I2421"/>
    <mergeCell ref="J2420:J2421"/>
    <mergeCell ref="K2420:K2421"/>
    <mergeCell ref="L2420:L2421"/>
    <mergeCell ref="F2422:G2423"/>
    <mergeCell ref="H2422:I2423"/>
    <mergeCell ref="J2422:J2423"/>
    <mergeCell ref="K2422:K2423"/>
    <mergeCell ref="L2422:L2423"/>
    <mergeCell ref="A2397:A2402"/>
    <mergeCell ref="F2397:G2397"/>
    <mergeCell ref="H2397:L2397"/>
    <mergeCell ref="B2398:B2400"/>
    <mergeCell ref="C2398:C2400"/>
    <mergeCell ref="D2398:D2400"/>
    <mergeCell ref="E2398:E2400"/>
    <mergeCell ref="F2398:G2400"/>
    <mergeCell ref="H2398:I2398"/>
    <mergeCell ref="H2399:I2400"/>
    <mergeCell ref="J2399:J2400"/>
    <mergeCell ref="K2399:K2400"/>
    <mergeCell ref="L2399:L2400"/>
    <mergeCell ref="F2401:G2402"/>
    <mergeCell ref="H2401:I2402"/>
    <mergeCell ref="J2401:J2402"/>
    <mergeCell ref="K2401:K2402"/>
    <mergeCell ref="L2401:L2402"/>
    <mergeCell ref="A2403:A2407"/>
    <mergeCell ref="F2403:G2403"/>
    <mergeCell ref="H2403:L2403"/>
    <mergeCell ref="B2404:B2405"/>
    <mergeCell ref="C2404:C2405"/>
    <mergeCell ref="D2404:D2405"/>
    <mergeCell ref="E2404:E2405"/>
    <mergeCell ref="F2404:G2405"/>
    <mergeCell ref="H2404:I2404"/>
    <mergeCell ref="H2405:I2405"/>
    <mergeCell ref="F2406:G2407"/>
    <mergeCell ref="H2406:I2407"/>
    <mergeCell ref="J2406:J2407"/>
    <mergeCell ref="K2406:K2407"/>
    <mergeCell ref="L2406:L2407"/>
    <mergeCell ref="A2385:A2390"/>
    <mergeCell ref="F2385:G2385"/>
    <mergeCell ref="H2385:L2385"/>
    <mergeCell ref="B2386:B2388"/>
    <mergeCell ref="C2386:C2388"/>
    <mergeCell ref="D2386:D2388"/>
    <mergeCell ref="E2386:E2388"/>
    <mergeCell ref="F2386:G2388"/>
    <mergeCell ref="H2386:I2386"/>
    <mergeCell ref="H2387:I2388"/>
    <mergeCell ref="J2387:J2388"/>
    <mergeCell ref="K2387:K2388"/>
    <mergeCell ref="L2387:L2388"/>
    <mergeCell ref="F2389:G2390"/>
    <mergeCell ref="H2389:I2390"/>
    <mergeCell ref="J2389:J2390"/>
    <mergeCell ref="K2389:K2390"/>
    <mergeCell ref="L2389:L2390"/>
    <mergeCell ref="A2391:A2396"/>
    <mergeCell ref="F2391:G2391"/>
    <mergeCell ref="H2391:L2391"/>
    <mergeCell ref="B2392:B2394"/>
    <mergeCell ref="C2392:C2394"/>
    <mergeCell ref="D2392:D2394"/>
    <mergeCell ref="E2392:E2394"/>
    <mergeCell ref="F2392:G2394"/>
    <mergeCell ref="H2392:I2392"/>
    <mergeCell ref="H2393:I2394"/>
    <mergeCell ref="J2393:J2394"/>
    <mergeCell ref="K2393:K2394"/>
    <mergeCell ref="L2393:L2394"/>
    <mergeCell ref="F2395:G2396"/>
    <mergeCell ref="H2395:I2396"/>
    <mergeCell ref="J2395:J2396"/>
    <mergeCell ref="K2395:K2396"/>
    <mergeCell ref="L2395:L2396"/>
    <mergeCell ref="A2373:A2378"/>
    <mergeCell ref="F2373:G2373"/>
    <mergeCell ref="H2373:L2373"/>
    <mergeCell ref="B2374:B2376"/>
    <mergeCell ref="C2374:C2376"/>
    <mergeCell ref="D2374:D2376"/>
    <mergeCell ref="E2374:E2376"/>
    <mergeCell ref="F2374:G2376"/>
    <mergeCell ref="H2374:I2374"/>
    <mergeCell ref="H2375:I2376"/>
    <mergeCell ref="J2375:J2376"/>
    <mergeCell ref="K2375:K2376"/>
    <mergeCell ref="L2375:L2376"/>
    <mergeCell ref="F2377:G2378"/>
    <mergeCell ref="H2377:I2378"/>
    <mergeCell ref="J2377:J2378"/>
    <mergeCell ref="K2377:K2378"/>
    <mergeCell ref="L2377:L2378"/>
    <mergeCell ref="A2379:A2384"/>
    <mergeCell ref="F2379:G2379"/>
    <mergeCell ref="H2379:L2379"/>
    <mergeCell ref="B2380:B2382"/>
    <mergeCell ref="C2380:C2382"/>
    <mergeCell ref="D2380:D2382"/>
    <mergeCell ref="E2380:E2382"/>
    <mergeCell ref="F2380:G2382"/>
    <mergeCell ref="H2380:I2380"/>
    <mergeCell ref="H2381:I2382"/>
    <mergeCell ref="J2381:J2382"/>
    <mergeCell ref="K2381:K2382"/>
    <mergeCell ref="L2381:L2382"/>
    <mergeCell ref="F2383:G2384"/>
    <mergeCell ref="H2383:I2384"/>
    <mergeCell ref="J2383:J2384"/>
    <mergeCell ref="K2383:K2384"/>
    <mergeCell ref="L2383:L2384"/>
    <mergeCell ref="A2361:A2367"/>
    <mergeCell ref="F2361:G2361"/>
    <mergeCell ref="H2361:L2361"/>
    <mergeCell ref="B2362:B2365"/>
    <mergeCell ref="C2362:C2365"/>
    <mergeCell ref="D2362:D2365"/>
    <mergeCell ref="E2362:E2365"/>
    <mergeCell ref="F2362:G2365"/>
    <mergeCell ref="H2362:I2362"/>
    <mergeCell ref="H2363:I2365"/>
    <mergeCell ref="J2363:J2365"/>
    <mergeCell ref="K2363:K2365"/>
    <mergeCell ref="L2363:L2365"/>
    <mergeCell ref="F2366:G2367"/>
    <mergeCell ref="H2366:I2367"/>
    <mergeCell ref="J2366:J2367"/>
    <mergeCell ref="K2366:K2367"/>
    <mergeCell ref="L2366:L2367"/>
    <mergeCell ref="A2368:A2372"/>
    <mergeCell ref="F2368:G2368"/>
    <mergeCell ref="H2368:L2368"/>
    <mergeCell ref="B2369:B2370"/>
    <mergeCell ref="C2369:C2370"/>
    <mergeCell ref="D2369:D2370"/>
    <mergeCell ref="E2369:E2370"/>
    <mergeCell ref="F2369:G2370"/>
    <mergeCell ref="H2369:I2369"/>
    <mergeCell ref="H2370:I2370"/>
    <mergeCell ref="F2371:G2372"/>
    <mergeCell ref="H2371:I2372"/>
    <mergeCell ref="J2371:J2372"/>
    <mergeCell ref="K2371:K2372"/>
    <mergeCell ref="L2371:L2372"/>
    <mergeCell ref="A2348:A2353"/>
    <mergeCell ref="F2348:G2348"/>
    <mergeCell ref="H2348:L2348"/>
    <mergeCell ref="B2349:B2351"/>
    <mergeCell ref="C2349:C2351"/>
    <mergeCell ref="D2349:D2351"/>
    <mergeCell ref="E2349:E2351"/>
    <mergeCell ref="F2349:G2351"/>
    <mergeCell ref="H2349:I2349"/>
    <mergeCell ref="H2350:I2351"/>
    <mergeCell ref="J2350:J2351"/>
    <mergeCell ref="K2350:K2351"/>
    <mergeCell ref="L2350:L2351"/>
    <mergeCell ref="F2352:G2353"/>
    <mergeCell ref="H2352:I2353"/>
    <mergeCell ref="J2352:J2353"/>
    <mergeCell ref="K2352:K2353"/>
    <mergeCell ref="L2352:L2353"/>
    <mergeCell ref="A2354:A2360"/>
    <mergeCell ref="F2354:G2354"/>
    <mergeCell ref="H2354:L2354"/>
    <mergeCell ref="B2355:B2358"/>
    <mergeCell ref="C2355:C2358"/>
    <mergeCell ref="D2355:D2358"/>
    <mergeCell ref="E2355:E2358"/>
    <mergeCell ref="F2355:G2358"/>
    <mergeCell ref="H2355:I2355"/>
    <mergeCell ref="H2356:I2358"/>
    <mergeCell ref="J2356:J2358"/>
    <mergeCell ref="K2356:K2358"/>
    <mergeCell ref="L2356:L2358"/>
    <mergeCell ref="F2359:G2360"/>
    <mergeCell ref="H2359:I2360"/>
    <mergeCell ref="J2359:J2360"/>
    <mergeCell ref="K2359:K2360"/>
    <mergeCell ref="L2359:L2360"/>
    <mergeCell ref="A2333:A2337"/>
    <mergeCell ref="F2333:G2333"/>
    <mergeCell ref="H2333:L2333"/>
    <mergeCell ref="B2334:B2335"/>
    <mergeCell ref="C2334:C2335"/>
    <mergeCell ref="D2334:D2335"/>
    <mergeCell ref="E2334:E2335"/>
    <mergeCell ref="F2334:G2335"/>
    <mergeCell ref="H2334:I2334"/>
    <mergeCell ref="H2335:I2335"/>
    <mergeCell ref="F2336:G2337"/>
    <mergeCell ref="H2336:I2337"/>
    <mergeCell ref="J2336:J2337"/>
    <mergeCell ref="K2336:K2337"/>
    <mergeCell ref="L2336:L2337"/>
    <mergeCell ref="A2338:A2342"/>
    <mergeCell ref="F2338:G2338"/>
    <mergeCell ref="H2338:L2338"/>
    <mergeCell ref="B2339:B2340"/>
    <mergeCell ref="C2339:C2340"/>
    <mergeCell ref="D2339:D2340"/>
    <mergeCell ref="E2339:E2340"/>
    <mergeCell ref="F2339:G2340"/>
    <mergeCell ref="H2339:I2339"/>
    <mergeCell ref="H2340:I2340"/>
    <mergeCell ref="F2341:G2342"/>
    <mergeCell ref="H2341:I2342"/>
    <mergeCell ref="J2341:J2342"/>
    <mergeCell ref="K2341:K2342"/>
    <mergeCell ref="L2341:L2342"/>
    <mergeCell ref="A2343:A2347"/>
    <mergeCell ref="F2343:G2343"/>
    <mergeCell ref="H2343:L2343"/>
    <mergeCell ref="B2344:B2345"/>
    <mergeCell ref="C2344:C2345"/>
    <mergeCell ref="D2344:D2345"/>
    <mergeCell ref="E2344:E2345"/>
    <mergeCell ref="F2344:G2345"/>
    <mergeCell ref="H2344:I2344"/>
    <mergeCell ref="H2345:I2345"/>
    <mergeCell ref="F2346:G2347"/>
    <mergeCell ref="H2346:I2347"/>
    <mergeCell ref="J2346:J2347"/>
    <mergeCell ref="K2346:K2347"/>
    <mergeCell ref="L2346:L2347"/>
    <mergeCell ref="A2322:A2326"/>
    <mergeCell ref="F2322:G2322"/>
    <mergeCell ref="H2322:L2322"/>
    <mergeCell ref="B2323:B2324"/>
    <mergeCell ref="C2323:C2324"/>
    <mergeCell ref="D2323:D2324"/>
    <mergeCell ref="E2323:E2324"/>
    <mergeCell ref="F2323:G2324"/>
    <mergeCell ref="H2323:I2323"/>
    <mergeCell ref="H2324:I2324"/>
    <mergeCell ref="F2325:G2326"/>
    <mergeCell ref="H2325:I2326"/>
    <mergeCell ref="J2325:J2326"/>
    <mergeCell ref="K2325:K2326"/>
    <mergeCell ref="L2325:L2326"/>
    <mergeCell ref="A2327:A2332"/>
    <mergeCell ref="F2327:G2327"/>
    <mergeCell ref="H2327:L2327"/>
    <mergeCell ref="B2328:B2330"/>
    <mergeCell ref="C2328:C2330"/>
    <mergeCell ref="D2328:D2330"/>
    <mergeCell ref="E2328:E2330"/>
    <mergeCell ref="F2328:G2330"/>
    <mergeCell ref="H2328:I2328"/>
    <mergeCell ref="H2329:I2330"/>
    <mergeCell ref="J2329:J2330"/>
    <mergeCell ref="K2329:K2330"/>
    <mergeCell ref="L2329:L2330"/>
    <mergeCell ref="F2331:G2332"/>
    <mergeCell ref="H2331:I2332"/>
    <mergeCell ref="J2331:J2332"/>
    <mergeCell ref="K2331:K2332"/>
    <mergeCell ref="L2331:L2332"/>
    <mergeCell ref="A2310:A2315"/>
    <mergeCell ref="F2310:G2310"/>
    <mergeCell ref="H2310:L2310"/>
    <mergeCell ref="B2311:B2313"/>
    <mergeCell ref="C2311:C2313"/>
    <mergeCell ref="D2311:D2313"/>
    <mergeCell ref="E2311:E2313"/>
    <mergeCell ref="F2311:G2313"/>
    <mergeCell ref="H2311:I2311"/>
    <mergeCell ref="H2312:I2313"/>
    <mergeCell ref="J2312:J2313"/>
    <mergeCell ref="K2312:K2313"/>
    <mergeCell ref="L2312:L2313"/>
    <mergeCell ref="F2314:G2315"/>
    <mergeCell ref="H2314:I2315"/>
    <mergeCell ref="J2314:J2315"/>
    <mergeCell ref="K2314:K2315"/>
    <mergeCell ref="L2314:L2315"/>
    <mergeCell ref="A2316:A2321"/>
    <mergeCell ref="F2316:G2316"/>
    <mergeCell ref="H2316:L2316"/>
    <mergeCell ref="B2317:B2319"/>
    <mergeCell ref="C2317:C2319"/>
    <mergeCell ref="D2317:D2319"/>
    <mergeCell ref="E2317:E2319"/>
    <mergeCell ref="F2317:G2319"/>
    <mergeCell ref="H2317:I2317"/>
    <mergeCell ref="H2318:I2319"/>
    <mergeCell ref="J2318:J2319"/>
    <mergeCell ref="K2318:K2319"/>
    <mergeCell ref="L2318:L2319"/>
    <mergeCell ref="F2320:G2321"/>
    <mergeCell ref="H2320:I2321"/>
    <mergeCell ref="J2320:J2321"/>
    <mergeCell ref="K2320:K2321"/>
    <mergeCell ref="L2320:L2321"/>
    <mergeCell ref="A2295:A2299"/>
    <mergeCell ref="F2295:G2295"/>
    <mergeCell ref="H2295:L2295"/>
    <mergeCell ref="B2296:B2297"/>
    <mergeCell ref="C2296:C2297"/>
    <mergeCell ref="D2296:D2297"/>
    <mergeCell ref="E2296:E2297"/>
    <mergeCell ref="F2296:G2297"/>
    <mergeCell ref="H2296:I2296"/>
    <mergeCell ref="H2297:I2297"/>
    <mergeCell ref="F2298:G2299"/>
    <mergeCell ref="H2298:I2299"/>
    <mergeCell ref="J2298:J2299"/>
    <mergeCell ref="K2298:K2299"/>
    <mergeCell ref="L2298:L2299"/>
    <mergeCell ref="A2300:A2304"/>
    <mergeCell ref="F2300:G2300"/>
    <mergeCell ref="H2300:L2300"/>
    <mergeCell ref="B2301:B2302"/>
    <mergeCell ref="C2301:C2302"/>
    <mergeCell ref="D2301:D2302"/>
    <mergeCell ref="E2301:E2302"/>
    <mergeCell ref="F2301:G2302"/>
    <mergeCell ref="H2301:I2301"/>
    <mergeCell ref="H2302:I2302"/>
    <mergeCell ref="F2303:G2304"/>
    <mergeCell ref="H2303:I2304"/>
    <mergeCell ref="J2303:J2304"/>
    <mergeCell ref="K2303:K2304"/>
    <mergeCell ref="L2303:L2304"/>
    <mergeCell ref="A2305:A2309"/>
    <mergeCell ref="F2305:G2305"/>
    <mergeCell ref="H2305:L2305"/>
    <mergeCell ref="B2306:B2307"/>
    <mergeCell ref="C2306:C2307"/>
    <mergeCell ref="D2306:D2307"/>
    <mergeCell ref="E2306:E2307"/>
    <mergeCell ref="F2306:G2307"/>
    <mergeCell ref="H2306:I2306"/>
    <mergeCell ref="H2307:I2307"/>
    <mergeCell ref="F2308:G2309"/>
    <mergeCell ref="H2308:I2309"/>
    <mergeCell ref="J2308:J2309"/>
    <mergeCell ref="K2308:K2309"/>
    <mergeCell ref="L2308:L2309"/>
    <mergeCell ref="A2279:A2283"/>
    <mergeCell ref="F2279:G2279"/>
    <mergeCell ref="H2279:L2279"/>
    <mergeCell ref="B2280:B2281"/>
    <mergeCell ref="C2280:C2281"/>
    <mergeCell ref="D2280:D2281"/>
    <mergeCell ref="E2280:E2281"/>
    <mergeCell ref="F2280:G2281"/>
    <mergeCell ref="H2280:I2280"/>
    <mergeCell ref="H2281:I2281"/>
    <mergeCell ref="F2282:G2283"/>
    <mergeCell ref="H2282:I2283"/>
    <mergeCell ref="J2282:J2283"/>
    <mergeCell ref="K2282:K2283"/>
    <mergeCell ref="L2282:L2283"/>
    <mergeCell ref="A2284:A2288"/>
    <mergeCell ref="F2284:G2284"/>
    <mergeCell ref="H2284:L2284"/>
    <mergeCell ref="B2285:B2286"/>
    <mergeCell ref="C2285:C2286"/>
    <mergeCell ref="D2285:D2286"/>
    <mergeCell ref="E2285:E2286"/>
    <mergeCell ref="F2285:G2286"/>
    <mergeCell ref="H2285:I2285"/>
    <mergeCell ref="H2286:I2286"/>
    <mergeCell ref="F2287:G2288"/>
    <mergeCell ref="H2287:I2288"/>
    <mergeCell ref="J2287:J2288"/>
    <mergeCell ref="K2287:K2288"/>
    <mergeCell ref="L2287:L2288"/>
    <mergeCell ref="A2289:A2294"/>
    <mergeCell ref="F2289:G2289"/>
    <mergeCell ref="H2289:L2289"/>
    <mergeCell ref="B2290:B2292"/>
    <mergeCell ref="C2290:C2292"/>
    <mergeCell ref="D2290:D2292"/>
    <mergeCell ref="E2290:E2292"/>
    <mergeCell ref="F2290:G2292"/>
    <mergeCell ref="H2290:I2290"/>
    <mergeCell ref="H2291:I2292"/>
    <mergeCell ref="J2291:J2292"/>
    <mergeCell ref="K2291:K2292"/>
    <mergeCell ref="L2291:L2292"/>
    <mergeCell ref="F2293:G2294"/>
    <mergeCell ref="H2293:I2294"/>
    <mergeCell ref="J2293:J2294"/>
    <mergeCell ref="K2293:K2294"/>
    <mergeCell ref="L2293:L2294"/>
    <mergeCell ref="A2265:A2271"/>
    <mergeCell ref="F2265:G2265"/>
    <mergeCell ref="H2265:L2265"/>
    <mergeCell ref="B2266:B2269"/>
    <mergeCell ref="C2266:C2269"/>
    <mergeCell ref="D2266:D2269"/>
    <mergeCell ref="E2266:E2269"/>
    <mergeCell ref="F2266:G2269"/>
    <mergeCell ref="H2266:I2266"/>
    <mergeCell ref="H2267:I2269"/>
    <mergeCell ref="J2267:J2269"/>
    <mergeCell ref="K2267:K2269"/>
    <mergeCell ref="L2267:L2269"/>
    <mergeCell ref="F2270:G2271"/>
    <mergeCell ref="H2270:I2271"/>
    <mergeCell ref="J2270:J2271"/>
    <mergeCell ref="K2270:K2271"/>
    <mergeCell ref="L2270:L2271"/>
    <mergeCell ref="A2272:A2278"/>
    <mergeCell ref="F2272:G2272"/>
    <mergeCell ref="H2272:L2272"/>
    <mergeCell ref="B2273:B2276"/>
    <mergeCell ref="C2273:C2276"/>
    <mergeCell ref="D2273:D2276"/>
    <mergeCell ref="E2273:E2276"/>
    <mergeCell ref="F2273:G2276"/>
    <mergeCell ref="H2273:I2273"/>
    <mergeCell ref="H2274:I2276"/>
    <mergeCell ref="J2274:J2276"/>
    <mergeCell ref="K2274:K2276"/>
    <mergeCell ref="L2274:L2276"/>
    <mergeCell ref="F2277:G2278"/>
    <mergeCell ref="H2277:I2278"/>
    <mergeCell ref="J2277:J2278"/>
    <mergeCell ref="K2277:K2278"/>
    <mergeCell ref="L2277:L2278"/>
    <mergeCell ref="A2253:A2258"/>
    <mergeCell ref="F2253:G2253"/>
    <mergeCell ref="H2253:L2253"/>
    <mergeCell ref="B2254:B2256"/>
    <mergeCell ref="C2254:C2256"/>
    <mergeCell ref="D2254:D2256"/>
    <mergeCell ref="E2254:E2256"/>
    <mergeCell ref="F2254:G2256"/>
    <mergeCell ref="H2254:I2254"/>
    <mergeCell ref="H2255:I2256"/>
    <mergeCell ref="J2255:J2256"/>
    <mergeCell ref="K2255:K2256"/>
    <mergeCell ref="L2255:L2256"/>
    <mergeCell ref="F2257:G2258"/>
    <mergeCell ref="H2257:I2258"/>
    <mergeCell ref="J2257:J2258"/>
    <mergeCell ref="K2257:K2258"/>
    <mergeCell ref="L2257:L2258"/>
    <mergeCell ref="A2259:A2264"/>
    <mergeCell ref="F2259:G2259"/>
    <mergeCell ref="H2259:L2259"/>
    <mergeCell ref="B2260:B2262"/>
    <mergeCell ref="C2260:C2262"/>
    <mergeCell ref="D2260:D2262"/>
    <mergeCell ref="E2260:E2262"/>
    <mergeCell ref="F2260:G2262"/>
    <mergeCell ref="H2260:I2260"/>
    <mergeCell ref="H2261:I2262"/>
    <mergeCell ref="J2261:J2262"/>
    <mergeCell ref="K2261:K2262"/>
    <mergeCell ref="L2261:L2262"/>
    <mergeCell ref="F2263:G2264"/>
    <mergeCell ref="H2263:I2264"/>
    <mergeCell ref="J2263:J2264"/>
    <mergeCell ref="K2263:K2264"/>
    <mergeCell ref="L2263:L2264"/>
    <mergeCell ref="A2242:A2246"/>
    <mergeCell ref="F2242:G2242"/>
    <mergeCell ref="H2242:L2242"/>
    <mergeCell ref="B2243:B2244"/>
    <mergeCell ref="C2243:C2244"/>
    <mergeCell ref="D2243:D2244"/>
    <mergeCell ref="E2243:E2244"/>
    <mergeCell ref="F2243:G2244"/>
    <mergeCell ref="H2243:I2243"/>
    <mergeCell ref="H2244:I2244"/>
    <mergeCell ref="F2245:G2246"/>
    <mergeCell ref="H2245:I2246"/>
    <mergeCell ref="J2245:J2246"/>
    <mergeCell ref="K2245:K2246"/>
    <mergeCell ref="L2245:L2246"/>
    <mergeCell ref="A2247:A2252"/>
    <mergeCell ref="F2247:G2247"/>
    <mergeCell ref="H2247:L2247"/>
    <mergeCell ref="B2248:B2250"/>
    <mergeCell ref="C2248:C2250"/>
    <mergeCell ref="D2248:D2250"/>
    <mergeCell ref="E2248:E2250"/>
    <mergeCell ref="F2248:G2250"/>
    <mergeCell ref="H2248:I2248"/>
    <mergeCell ref="H2249:I2250"/>
    <mergeCell ref="J2249:J2250"/>
    <mergeCell ref="K2249:K2250"/>
    <mergeCell ref="L2249:L2250"/>
    <mergeCell ref="F2251:G2252"/>
    <mergeCell ref="H2251:I2252"/>
    <mergeCell ref="J2251:J2252"/>
    <mergeCell ref="K2251:K2252"/>
    <mergeCell ref="L2251:L2252"/>
    <mergeCell ref="A2230:A2235"/>
    <mergeCell ref="F2230:G2230"/>
    <mergeCell ref="H2230:L2230"/>
    <mergeCell ref="B2231:B2233"/>
    <mergeCell ref="C2231:C2233"/>
    <mergeCell ref="D2231:D2233"/>
    <mergeCell ref="E2231:E2233"/>
    <mergeCell ref="F2231:G2233"/>
    <mergeCell ref="H2231:I2231"/>
    <mergeCell ref="H2232:I2233"/>
    <mergeCell ref="J2232:J2233"/>
    <mergeCell ref="K2232:K2233"/>
    <mergeCell ref="L2232:L2233"/>
    <mergeCell ref="F2234:G2235"/>
    <mergeCell ref="H2234:I2235"/>
    <mergeCell ref="J2234:J2235"/>
    <mergeCell ref="K2234:K2235"/>
    <mergeCell ref="L2234:L2235"/>
    <mergeCell ref="A2236:A2241"/>
    <mergeCell ref="F2236:G2236"/>
    <mergeCell ref="H2236:L2236"/>
    <mergeCell ref="B2237:B2239"/>
    <mergeCell ref="C2237:C2239"/>
    <mergeCell ref="D2237:D2239"/>
    <mergeCell ref="E2237:E2239"/>
    <mergeCell ref="F2237:G2239"/>
    <mergeCell ref="H2237:I2237"/>
    <mergeCell ref="H2238:I2239"/>
    <mergeCell ref="J2238:J2239"/>
    <mergeCell ref="K2238:K2239"/>
    <mergeCell ref="L2238:L2239"/>
    <mergeCell ref="F2240:G2241"/>
    <mergeCell ref="H2240:I2241"/>
    <mergeCell ref="J2240:J2241"/>
    <mergeCell ref="K2240:K2241"/>
    <mergeCell ref="L2240:L2241"/>
    <mergeCell ref="A2218:A2223"/>
    <mergeCell ref="F2218:G2218"/>
    <mergeCell ref="H2218:L2218"/>
    <mergeCell ref="B2219:B2221"/>
    <mergeCell ref="C2219:C2221"/>
    <mergeCell ref="D2219:D2221"/>
    <mergeCell ref="E2219:E2221"/>
    <mergeCell ref="F2219:G2221"/>
    <mergeCell ref="H2219:I2219"/>
    <mergeCell ref="H2220:I2221"/>
    <mergeCell ref="J2220:J2221"/>
    <mergeCell ref="K2220:K2221"/>
    <mergeCell ref="L2220:L2221"/>
    <mergeCell ref="F2222:G2223"/>
    <mergeCell ref="H2222:I2223"/>
    <mergeCell ref="J2222:J2223"/>
    <mergeCell ref="K2222:K2223"/>
    <mergeCell ref="L2222:L2223"/>
    <mergeCell ref="A2224:A2229"/>
    <mergeCell ref="F2224:G2224"/>
    <mergeCell ref="H2224:L2224"/>
    <mergeCell ref="B2225:B2227"/>
    <mergeCell ref="C2225:C2227"/>
    <mergeCell ref="D2225:D2227"/>
    <mergeCell ref="E2225:E2227"/>
    <mergeCell ref="F2225:G2227"/>
    <mergeCell ref="H2225:I2225"/>
    <mergeCell ref="H2226:I2227"/>
    <mergeCell ref="J2226:J2227"/>
    <mergeCell ref="K2226:K2227"/>
    <mergeCell ref="L2226:L2227"/>
    <mergeCell ref="F2228:G2229"/>
    <mergeCell ref="H2228:I2229"/>
    <mergeCell ref="J2228:J2229"/>
    <mergeCell ref="K2228:K2229"/>
    <mergeCell ref="L2228:L2229"/>
    <mergeCell ref="A2206:A2211"/>
    <mergeCell ref="F2206:G2206"/>
    <mergeCell ref="H2206:L2206"/>
    <mergeCell ref="B2207:B2209"/>
    <mergeCell ref="C2207:C2209"/>
    <mergeCell ref="D2207:D2209"/>
    <mergeCell ref="E2207:E2209"/>
    <mergeCell ref="F2207:G2209"/>
    <mergeCell ref="H2207:I2207"/>
    <mergeCell ref="H2208:I2209"/>
    <mergeCell ref="J2208:J2209"/>
    <mergeCell ref="K2208:K2209"/>
    <mergeCell ref="L2208:L2209"/>
    <mergeCell ref="F2210:G2211"/>
    <mergeCell ref="H2210:I2211"/>
    <mergeCell ref="J2210:J2211"/>
    <mergeCell ref="K2210:K2211"/>
    <mergeCell ref="L2210:L2211"/>
    <mergeCell ref="A2212:A2217"/>
    <mergeCell ref="F2212:G2212"/>
    <mergeCell ref="H2212:L2212"/>
    <mergeCell ref="B2213:B2215"/>
    <mergeCell ref="C2213:C2215"/>
    <mergeCell ref="D2213:D2215"/>
    <mergeCell ref="E2213:E2215"/>
    <mergeCell ref="F2213:G2215"/>
    <mergeCell ref="H2213:I2213"/>
    <mergeCell ref="H2214:I2215"/>
    <mergeCell ref="J2214:J2215"/>
    <mergeCell ref="K2214:K2215"/>
    <mergeCell ref="L2214:L2215"/>
    <mergeCell ref="F2216:G2217"/>
    <mergeCell ref="H2216:I2217"/>
    <mergeCell ref="J2216:J2217"/>
    <mergeCell ref="K2216:K2217"/>
    <mergeCell ref="L2216:L2217"/>
    <mergeCell ref="A2195:A2199"/>
    <mergeCell ref="F2195:G2195"/>
    <mergeCell ref="H2195:L2195"/>
    <mergeCell ref="B2196:B2197"/>
    <mergeCell ref="C2196:C2197"/>
    <mergeCell ref="D2196:D2197"/>
    <mergeCell ref="E2196:E2197"/>
    <mergeCell ref="F2196:G2197"/>
    <mergeCell ref="H2196:I2196"/>
    <mergeCell ref="H2197:I2197"/>
    <mergeCell ref="F2198:G2199"/>
    <mergeCell ref="H2198:I2199"/>
    <mergeCell ref="J2198:J2199"/>
    <mergeCell ref="K2198:K2199"/>
    <mergeCell ref="L2198:L2199"/>
    <mergeCell ref="A2200:A2205"/>
    <mergeCell ref="F2200:G2200"/>
    <mergeCell ref="H2200:L2200"/>
    <mergeCell ref="B2201:B2203"/>
    <mergeCell ref="C2201:C2203"/>
    <mergeCell ref="D2201:D2203"/>
    <mergeCell ref="E2201:E2203"/>
    <mergeCell ref="F2201:G2203"/>
    <mergeCell ref="H2201:I2201"/>
    <mergeCell ref="H2202:I2203"/>
    <mergeCell ref="J2202:J2203"/>
    <mergeCell ref="K2202:K2203"/>
    <mergeCell ref="L2202:L2203"/>
    <mergeCell ref="F2204:G2205"/>
    <mergeCell ref="H2204:I2205"/>
    <mergeCell ref="J2204:J2205"/>
    <mergeCell ref="K2204:K2205"/>
    <mergeCell ref="L2204:L2205"/>
    <mergeCell ref="A2184:A2188"/>
    <mergeCell ref="F2184:G2184"/>
    <mergeCell ref="H2184:L2184"/>
    <mergeCell ref="B2185:B2186"/>
    <mergeCell ref="C2185:C2186"/>
    <mergeCell ref="D2185:D2186"/>
    <mergeCell ref="E2185:E2186"/>
    <mergeCell ref="F2185:G2186"/>
    <mergeCell ref="H2185:I2185"/>
    <mergeCell ref="H2186:I2186"/>
    <mergeCell ref="F2187:G2188"/>
    <mergeCell ref="H2187:I2188"/>
    <mergeCell ref="J2187:J2188"/>
    <mergeCell ref="K2187:K2188"/>
    <mergeCell ref="L2187:L2188"/>
    <mergeCell ref="A2189:A2194"/>
    <mergeCell ref="F2189:G2189"/>
    <mergeCell ref="H2189:L2189"/>
    <mergeCell ref="B2190:B2192"/>
    <mergeCell ref="C2190:C2192"/>
    <mergeCell ref="D2190:D2192"/>
    <mergeCell ref="E2190:E2192"/>
    <mergeCell ref="F2190:G2192"/>
    <mergeCell ref="H2190:I2190"/>
    <mergeCell ref="H2191:I2192"/>
    <mergeCell ref="J2191:J2192"/>
    <mergeCell ref="K2191:K2192"/>
    <mergeCell ref="L2191:L2192"/>
    <mergeCell ref="F2193:G2194"/>
    <mergeCell ref="H2193:I2194"/>
    <mergeCell ref="J2193:J2194"/>
    <mergeCell ref="K2193:K2194"/>
    <mergeCell ref="L2193:L2194"/>
    <mergeCell ref="A2172:A2177"/>
    <mergeCell ref="F2172:G2172"/>
    <mergeCell ref="H2172:L2172"/>
    <mergeCell ref="B2173:B2175"/>
    <mergeCell ref="C2173:C2175"/>
    <mergeCell ref="D2173:D2175"/>
    <mergeCell ref="E2173:E2175"/>
    <mergeCell ref="F2173:G2175"/>
    <mergeCell ref="H2173:I2173"/>
    <mergeCell ref="H2174:I2175"/>
    <mergeCell ref="J2174:J2175"/>
    <mergeCell ref="K2174:K2175"/>
    <mergeCell ref="L2174:L2175"/>
    <mergeCell ref="F2176:G2177"/>
    <mergeCell ref="H2176:I2177"/>
    <mergeCell ref="J2176:J2177"/>
    <mergeCell ref="K2176:K2177"/>
    <mergeCell ref="L2176:L2177"/>
    <mergeCell ref="A2178:A2183"/>
    <mergeCell ref="F2178:G2178"/>
    <mergeCell ref="H2178:L2178"/>
    <mergeCell ref="B2179:B2181"/>
    <mergeCell ref="C2179:C2181"/>
    <mergeCell ref="D2179:D2181"/>
    <mergeCell ref="E2179:E2181"/>
    <mergeCell ref="F2179:G2181"/>
    <mergeCell ref="H2179:I2179"/>
    <mergeCell ref="H2180:I2181"/>
    <mergeCell ref="J2180:J2181"/>
    <mergeCell ref="K2180:K2181"/>
    <mergeCell ref="L2180:L2181"/>
    <mergeCell ref="F2182:G2183"/>
    <mergeCell ref="H2182:I2183"/>
    <mergeCell ref="J2182:J2183"/>
    <mergeCell ref="K2182:K2183"/>
    <mergeCell ref="L2182:L2183"/>
    <mergeCell ref="A2156:A2160"/>
    <mergeCell ref="F2156:G2156"/>
    <mergeCell ref="H2156:L2156"/>
    <mergeCell ref="B2157:B2158"/>
    <mergeCell ref="C2157:C2158"/>
    <mergeCell ref="D2157:D2158"/>
    <mergeCell ref="E2157:E2158"/>
    <mergeCell ref="F2157:G2158"/>
    <mergeCell ref="H2157:I2157"/>
    <mergeCell ref="H2158:I2158"/>
    <mergeCell ref="F2159:G2160"/>
    <mergeCell ref="H2159:I2160"/>
    <mergeCell ref="J2159:J2160"/>
    <mergeCell ref="K2159:K2160"/>
    <mergeCell ref="L2159:L2160"/>
    <mergeCell ref="A2161:A2165"/>
    <mergeCell ref="F2161:G2161"/>
    <mergeCell ref="H2161:L2161"/>
    <mergeCell ref="B2162:B2163"/>
    <mergeCell ref="C2162:C2163"/>
    <mergeCell ref="D2162:D2163"/>
    <mergeCell ref="E2162:E2163"/>
    <mergeCell ref="F2162:G2163"/>
    <mergeCell ref="H2162:I2162"/>
    <mergeCell ref="H2163:I2163"/>
    <mergeCell ref="F2164:G2165"/>
    <mergeCell ref="H2164:I2165"/>
    <mergeCell ref="J2164:J2165"/>
    <mergeCell ref="K2164:K2165"/>
    <mergeCell ref="L2164:L2165"/>
    <mergeCell ref="A2166:A2171"/>
    <mergeCell ref="F2166:G2166"/>
    <mergeCell ref="H2166:L2166"/>
    <mergeCell ref="B2167:B2169"/>
    <mergeCell ref="C2167:C2169"/>
    <mergeCell ref="D2167:D2169"/>
    <mergeCell ref="E2167:E2169"/>
    <mergeCell ref="F2167:G2169"/>
    <mergeCell ref="H2167:I2167"/>
    <mergeCell ref="H2168:I2169"/>
    <mergeCell ref="J2168:J2169"/>
    <mergeCell ref="K2168:K2169"/>
    <mergeCell ref="L2168:L2169"/>
    <mergeCell ref="F2170:G2171"/>
    <mergeCell ref="H2170:I2171"/>
    <mergeCell ref="J2170:J2171"/>
    <mergeCell ref="K2170:K2171"/>
    <mergeCell ref="L2170:L2171"/>
    <mergeCell ref="A2141:A2145"/>
    <mergeCell ref="F2141:G2141"/>
    <mergeCell ref="H2141:L2141"/>
    <mergeCell ref="B2142:B2143"/>
    <mergeCell ref="C2142:C2143"/>
    <mergeCell ref="D2142:D2143"/>
    <mergeCell ref="E2142:E2143"/>
    <mergeCell ref="F2142:G2143"/>
    <mergeCell ref="H2142:I2142"/>
    <mergeCell ref="H2143:I2143"/>
    <mergeCell ref="F2144:G2145"/>
    <mergeCell ref="H2144:I2145"/>
    <mergeCell ref="J2144:J2145"/>
    <mergeCell ref="K2144:K2145"/>
    <mergeCell ref="L2144:L2145"/>
    <mergeCell ref="A2146:A2150"/>
    <mergeCell ref="F2146:G2146"/>
    <mergeCell ref="H2146:L2146"/>
    <mergeCell ref="B2147:B2148"/>
    <mergeCell ref="C2147:C2148"/>
    <mergeCell ref="D2147:D2148"/>
    <mergeCell ref="E2147:E2148"/>
    <mergeCell ref="F2147:G2148"/>
    <mergeCell ref="H2147:I2147"/>
    <mergeCell ref="H2148:I2148"/>
    <mergeCell ref="F2149:G2150"/>
    <mergeCell ref="H2149:I2150"/>
    <mergeCell ref="J2149:J2150"/>
    <mergeCell ref="K2149:K2150"/>
    <mergeCell ref="L2149:L2150"/>
    <mergeCell ref="A2151:A2155"/>
    <mergeCell ref="F2151:G2151"/>
    <mergeCell ref="H2151:L2151"/>
    <mergeCell ref="B2152:B2153"/>
    <mergeCell ref="C2152:C2153"/>
    <mergeCell ref="D2152:D2153"/>
    <mergeCell ref="E2152:E2153"/>
    <mergeCell ref="F2152:G2153"/>
    <mergeCell ref="H2152:I2152"/>
    <mergeCell ref="H2153:I2153"/>
    <mergeCell ref="F2154:G2155"/>
    <mergeCell ref="H2154:I2155"/>
    <mergeCell ref="J2154:J2155"/>
    <mergeCell ref="K2154:K2155"/>
    <mergeCell ref="L2154:L2155"/>
    <mergeCell ref="A2126:A2130"/>
    <mergeCell ref="F2126:G2126"/>
    <mergeCell ref="H2126:L2126"/>
    <mergeCell ref="B2127:B2128"/>
    <mergeCell ref="C2127:C2128"/>
    <mergeCell ref="D2127:D2128"/>
    <mergeCell ref="E2127:E2128"/>
    <mergeCell ref="F2127:G2128"/>
    <mergeCell ref="H2127:I2127"/>
    <mergeCell ref="H2128:I2128"/>
    <mergeCell ref="F2129:G2130"/>
    <mergeCell ref="H2129:I2130"/>
    <mergeCell ref="J2129:J2130"/>
    <mergeCell ref="K2129:K2130"/>
    <mergeCell ref="L2129:L2130"/>
    <mergeCell ref="A2131:A2135"/>
    <mergeCell ref="F2131:G2131"/>
    <mergeCell ref="H2131:L2131"/>
    <mergeCell ref="B2132:B2133"/>
    <mergeCell ref="C2132:C2133"/>
    <mergeCell ref="D2132:D2133"/>
    <mergeCell ref="E2132:E2133"/>
    <mergeCell ref="F2132:G2133"/>
    <mergeCell ref="H2132:I2132"/>
    <mergeCell ref="H2133:I2133"/>
    <mergeCell ref="F2134:G2135"/>
    <mergeCell ref="H2134:I2135"/>
    <mergeCell ref="J2134:J2135"/>
    <mergeCell ref="K2134:K2135"/>
    <mergeCell ref="L2134:L2135"/>
    <mergeCell ref="A2136:A2140"/>
    <mergeCell ref="F2136:G2136"/>
    <mergeCell ref="H2136:L2136"/>
    <mergeCell ref="B2137:B2138"/>
    <mergeCell ref="C2137:C2138"/>
    <mergeCell ref="D2137:D2138"/>
    <mergeCell ref="E2137:E2138"/>
    <mergeCell ref="F2137:G2138"/>
    <mergeCell ref="H2137:I2137"/>
    <mergeCell ref="H2138:I2138"/>
    <mergeCell ref="F2139:G2140"/>
    <mergeCell ref="H2139:I2140"/>
    <mergeCell ref="J2139:J2140"/>
    <mergeCell ref="K2139:K2140"/>
    <mergeCell ref="L2139:L2140"/>
    <mergeCell ref="A2111:A2115"/>
    <mergeCell ref="F2111:G2111"/>
    <mergeCell ref="H2111:L2111"/>
    <mergeCell ref="B2112:B2113"/>
    <mergeCell ref="C2112:C2113"/>
    <mergeCell ref="D2112:D2113"/>
    <mergeCell ref="E2112:E2113"/>
    <mergeCell ref="F2112:G2113"/>
    <mergeCell ref="H2112:I2112"/>
    <mergeCell ref="H2113:I2113"/>
    <mergeCell ref="F2114:G2115"/>
    <mergeCell ref="H2114:I2115"/>
    <mergeCell ref="J2114:J2115"/>
    <mergeCell ref="K2114:K2115"/>
    <mergeCell ref="L2114:L2115"/>
    <mergeCell ref="A2116:A2120"/>
    <mergeCell ref="F2116:G2116"/>
    <mergeCell ref="H2116:L2116"/>
    <mergeCell ref="B2117:B2118"/>
    <mergeCell ref="C2117:C2118"/>
    <mergeCell ref="D2117:D2118"/>
    <mergeCell ref="E2117:E2118"/>
    <mergeCell ref="F2117:G2118"/>
    <mergeCell ref="H2117:I2117"/>
    <mergeCell ref="H2118:I2118"/>
    <mergeCell ref="F2119:G2120"/>
    <mergeCell ref="H2119:I2120"/>
    <mergeCell ref="J2119:J2120"/>
    <mergeCell ref="K2119:K2120"/>
    <mergeCell ref="L2119:L2120"/>
    <mergeCell ref="A2121:A2125"/>
    <mergeCell ref="F2121:G2121"/>
    <mergeCell ref="H2121:L2121"/>
    <mergeCell ref="B2122:B2123"/>
    <mergeCell ref="C2122:C2123"/>
    <mergeCell ref="D2122:D2123"/>
    <mergeCell ref="E2122:E2123"/>
    <mergeCell ref="F2122:G2123"/>
    <mergeCell ref="H2122:I2122"/>
    <mergeCell ref="H2123:I2123"/>
    <mergeCell ref="F2124:G2125"/>
    <mergeCell ref="H2124:I2125"/>
    <mergeCell ref="J2124:J2125"/>
    <mergeCell ref="K2124:K2125"/>
    <mergeCell ref="L2124:L2125"/>
    <mergeCell ref="A2096:A2100"/>
    <mergeCell ref="F2096:G2096"/>
    <mergeCell ref="H2096:L2096"/>
    <mergeCell ref="B2097:B2098"/>
    <mergeCell ref="C2097:C2098"/>
    <mergeCell ref="D2097:D2098"/>
    <mergeCell ref="E2097:E2098"/>
    <mergeCell ref="F2097:G2098"/>
    <mergeCell ref="H2097:I2097"/>
    <mergeCell ref="H2098:I2098"/>
    <mergeCell ref="F2099:G2100"/>
    <mergeCell ref="H2099:I2100"/>
    <mergeCell ref="J2099:J2100"/>
    <mergeCell ref="K2099:K2100"/>
    <mergeCell ref="L2099:L2100"/>
    <mergeCell ref="A2101:A2105"/>
    <mergeCell ref="F2101:G2101"/>
    <mergeCell ref="H2101:L2101"/>
    <mergeCell ref="B2102:B2103"/>
    <mergeCell ref="C2102:C2103"/>
    <mergeCell ref="D2102:D2103"/>
    <mergeCell ref="E2102:E2103"/>
    <mergeCell ref="F2102:G2103"/>
    <mergeCell ref="H2102:I2102"/>
    <mergeCell ref="H2103:I2103"/>
    <mergeCell ref="F2104:G2105"/>
    <mergeCell ref="H2104:I2105"/>
    <mergeCell ref="J2104:J2105"/>
    <mergeCell ref="K2104:K2105"/>
    <mergeCell ref="L2104:L2105"/>
    <mergeCell ref="A2106:A2110"/>
    <mergeCell ref="F2106:G2106"/>
    <mergeCell ref="H2106:L2106"/>
    <mergeCell ref="B2107:B2108"/>
    <mergeCell ref="C2107:C2108"/>
    <mergeCell ref="D2107:D2108"/>
    <mergeCell ref="E2107:E2108"/>
    <mergeCell ref="F2107:G2108"/>
    <mergeCell ref="H2107:I2107"/>
    <mergeCell ref="H2108:I2108"/>
    <mergeCell ref="F2109:G2110"/>
    <mergeCell ref="H2109:I2110"/>
    <mergeCell ref="J2109:J2110"/>
    <mergeCell ref="K2109:K2110"/>
    <mergeCell ref="L2109:L2110"/>
    <mergeCell ref="A2081:A2085"/>
    <mergeCell ref="F2081:G2081"/>
    <mergeCell ref="H2081:L2081"/>
    <mergeCell ref="B2082:B2083"/>
    <mergeCell ref="C2082:C2083"/>
    <mergeCell ref="D2082:D2083"/>
    <mergeCell ref="E2082:E2083"/>
    <mergeCell ref="F2082:G2083"/>
    <mergeCell ref="H2082:I2082"/>
    <mergeCell ref="H2083:I2083"/>
    <mergeCell ref="F2084:G2085"/>
    <mergeCell ref="H2084:I2085"/>
    <mergeCell ref="J2084:J2085"/>
    <mergeCell ref="K2084:K2085"/>
    <mergeCell ref="L2084:L2085"/>
    <mergeCell ref="A2086:A2090"/>
    <mergeCell ref="F2086:G2086"/>
    <mergeCell ref="H2086:L2086"/>
    <mergeCell ref="B2087:B2088"/>
    <mergeCell ref="C2087:C2088"/>
    <mergeCell ref="D2087:D2088"/>
    <mergeCell ref="E2087:E2088"/>
    <mergeCell ref="F2087:G2088"/>
    <mergeCell ref="H2087:I2087"/>
    <mergeCell ref="H2088:I2088"/>
    <mergeCell ref="F2089:G2090"/>
    <mergeCell ref="H2089:I2090"/>
    <mergeCell ref="J2089:J2090"/>
    <mergeCell ref="K2089:K2090"/>
    <mergeCell ref="L2089:L2090"/>
    <mergeCell ref="A2091:A2095"/>
    <mergeCell ref="F2091:G2091"/>
    <mergeCell ref="H2091:L2091"/>
    <mergeCell ref="B2092:B2093"/>
    <mergeCell ref="C2092:C2093"/>
    <mergeCell ref="D2092:D2093"/>
    <mergeCell ref="E2092:E2093"/>
    <mergeCell ref="F2092:G2093"/>
    <mergeCell ref="H2092:I2092"/>
    <mergeCell ref="H2093:I2093"/>
    <mergeCell ref="F2094:G2095"/>
    <mergeCell ref="H2094:I2095"/>
    <mergeCell ref="J2094:J2095"/>
    <mergeCell ref="K2094:K2095"/>
    <mergeCell ref="L2094:L2095"/>
    <mergeCell ref="A2066:A2070"/>
    <mergeCell ref="F2066:G2066"/>
    <mergeCell ref="H2066:L2066"/>
    <mergeCell ref="B2067:B2068"/>
    <mergeCell ref="C2067:C2068"/>
    <mergeCell ref="D2067:D2068"/>
    <mergeCell ref="E2067:E2068"/>
    <mergeCell ref="F2067:G2068"/>
    <mergeCell ref="H2067:I2067"/>
    <mergeCell ref="H2068:I2068"/>
    <mergeCell ref="F2069:G2070"/>
    <mergeCell ref="H2069:I2070"/>
    <mergeCell ref="J2069:J2070"/>
    <mergeCell ref="K2069:K2070"/>
    <mergeCell ref="L2069:L2070"/>
    <mergeCell ref="A2071:A2075"/>
    <mergeCell ref="F2071:G2071"/>
    <mergeCell ref="H2071:L2071"/>
    <mergeCell ref="B2072:B2073"/>
    <mergeCell ref="C2072:C2073"/>
    <mergeCell ref="D2072:D2073"/>
    <mergeCell ref="E2072:E2073"/>
    <mergeCell ref="F2072:G2073"/>
    <mergeCell ref="H2072:I2072"/>
    <mergeCell ref="H2073:I2073"/>
    <mergeCell ref="F2074:G2075"/>
    <mergeCell ref="H2074:I2075"/>
    <mergeCell ref="J2074:J2075"/>
    <mergeCell ref="K2074:K2075"/>
    <mergeCell ref="L2074:L2075"/>
    <mergeCell ref="A2076:A2080"/>
    <mergeCell ref="F2076:G2076"/>
    <mergeCell ref="H2076:L2076"/>
    <mergeCell ref="B2077:B2078"/>
    <mergeCell ref="C2077:C2078"/>
    <mergeCell ref="D2077:D2078"/>
    <mergeCell ref="E2077:E2078"/>
    <mergeCell ref="F2077:G2078"/>
    <mergeCell ref="H2077:I2077"/>
    <mergeCell ref="H2078:I2078"/>
    <mergeCell ref="F2079:G2080"/>
    <mergeCell ref="H2079:I2080"/>
    <mergeCell ref="J2079:J2080"/>
    <mergeCell ref="K2079:K2080"/>
    <mergeCell ref="L2079:L2080"/>
    <mergeCell ref="A2051:A2055"/>
    <mergeCell ref="F2051:G2051"/>
    <mergeCell ref="H2051:L2051"/>
    <mergeCell ref="B2052:B2053"/>
    <mergeCell ref="C2052:C2053"/>
    <mergeCell ref="D2052:D2053"/>
    <mergeCell ref="E2052:E2053"/>
    <mergeCell ref="F2052:G2053"/>
    <mergeCell ref="H2052:I2052"/>
    <mergeCell ref="H2053:I2053"/>
    <mergeCell ref="F2054:G2055"/>
    <mergeCell ref="H2054:I2055"/>
    <mergeCell ref="J2054:J2055"/>
    <mergeCell ref="K2054:K2055"/>
    <mergeCell ref="L2054:L2055"/>
    <mergeCell ref="A2056:A2060"/>
    <mergeCell ref="F2056:G2056"/>
    <mergeCell ref="H2056:L2056"/>
    <mergeCell ref="B2057:B2058"/>
    <mergeCell ref="C2057:C2058"/>
    <mergeCell ref="D2057:D2058"/>
    <mergeCell ref="E2057:E2058"/>
    <mergeCell ref="F2057:G2058"/>
    <mergeCell ref="H2057:I2057"/>
    <mergeCell ref="H2058:I2058"/>
    <mergeCell ref="F2059:G2060"/>
    <mergeCell ref="H2059:I2060"/>
    <mergeCell ref="J2059:J2060"/>
    <mergeCell ref="K2059:K2060"/>
    <mergeCell ref="L2059:L2060"/>
    <mergeCell ref="A2061:A2065"/>
    <mergeCell ref="F2061:G2061"/>
    <mergeCell ref="H2061:L2061"/>
    <mergeCell ref="B2062:B2063"/>
    <mergeCell ref="C2062:C2063"/>
    <mergeCell ref="D2062:D2063"/>
    <mergeCell ref="E2062:E2063"/>
    <mergeCell ref="F2062:G2063"/>
    <mergeCell ref="H2062:I2062"/>
    <mergeCell ref="H2063:I2063"/>
    <mergeCell ref="F2064:G2065"/>
    <mergeCell ref="H2064:I2065"/>
    <mergeCell ref="J2064:J2065"/>
    <mergeCell ref="K2064:K2065"/>
    <mergeCell ref="L2064:L2065"/>
    <mergeCell ref="A2036:A2040"/>
    <mergeCell ref="F2036:G2036"/>
    <mergeCell ref="H2036:L2036"/>
    <mergeCell ref="B2037:B2038"/>
    <mergeCell ref="C2037:C2038"/>
    <mergeCell ref="D2037:D2038"/>
    <mergeCell ref="E2037:E2038"/>
    <mergeCell ref="F2037:G2038"/>
    <mergeCell ref="H2037:I2037"/>
    <mergeCell ref="H2038:I2038"/>
    <mergeCell ref="F2039:G2040"/>
    <mergeCell ref="H2039:I2040"/>
    <mergeCell ref="J2039:J2040"/>
    <mergeCell ref="K2039:K2040"/>
    <mergeCell ref="L2039:L2040"/>
    <mergeCell ref="A2041:A2045"/>
    <mergeCell ref="F2041:G2041"/>
    <mergeCell ref="H2041:L2041"/>
    <mergeCell ref="B2042:B2043"/>
    <mergeCell ref="C2042:C2043"/>
    <mergeCell ref="D2042:D2043"/>
    <mergeCell ref="E2042:E2043"/>
    <mergeCell ref="F2042:G2043"/>
    <mergeCell ref="H2042:I2042"/>
    <mergeCell ref="H2043:I2043"/>
    <mergeCell ref="F2044:G2045"/>
    <mergeCell ref="H2044:I2045"/>
    <mergeCell ref="J2044:J2045"/>
    <mergeCell ref="K2044:K2045"/>
    <mergeCell ref="L2044:L2045"/>
    <mergeCell ref="A2046:A2050"/>
    <mergeCell ref="F2046:G2046"/>
    <mergeCell ref="H2046:L2046"/>
    <mergeCell ref="B2047:B2048"/>
    <mergeCell ref="C2047:C2048"/>
    <mergeCell ref="D2047:D2048"/>
    <mergeCell ref="E2047:E2048"/>
    <mergeCell ref="F2047:G2048"/>
    <mergeCell ref="H2047:I2047"/>
    <mergeCell ref="H2048:I2048"/>
    <mergeCell ref="F2049:G2050"/>
    <mergeCell ref="H2049:I2050"/>
    <mergeCell ref="J2049:J2050"/>
    <mergeCell ref="K2049:K2050"/>
    <mergeCell ref="L2049:L2050"/>
    <mergeCell ref="A2021:A2025"/>
    <mergeCell ref="F2021:G2021"/>
    <mergeCell ref="H2021:L2021"/>
    <mergeCell ref="B2022:B2023"/>
    <mergeCell ref="C2022:C2023"/>
    <mergeCell ref="D2022:D2023"/>
    <mergeCell ref="E2022:E2023"/>
    <mergeCell ref="F2022:G2023"/>
    <mergeCell ref="H2022:I2022"/>
    <mergeCell ref="H2023:I2023"/>
    <mergeCell ref="F2024:G2025"/>
    <mergeCell ref="H2024:I2025"/>
    <mergeCell ref="J2024:J2025"/>
    <mergeCell ref="K2024:K2025"/>
    <mergeCell ref="L2024:L2025"/>
    <mergeCell ref="A2026:A2030"/>
    <mergeCell ref="F2026:G2026"/>
    <mergeCell ref="H2026:L2026"/>
    <mergeCell ref="B2027:B2028"/>
    <mergeCell ref="C2027:C2028"/>
    <mergeCell ref="D2027:D2028"/>
    <mergeCell ref="E2027:E2028"/>
    <mergeCell ref="F2027:G2028"/>
    <mergeCell ref="H2027:I2027"/>
    <mergeCell ref="H2028:I2028"/>
    <mergeCell ref="F2029:G2030"/>
    <mergeCell ref="H2029:I2030"/>
    <mergeCell ref="J2029:J2030"/>
    <mergeCell ref="K2029:K2030"/>
    <mergeCell ref="L2029:L2030"/>
    <mergeCell ref="A2031:A2035"/>
    <mergeCell ref="F2031:G2031"/>
    <mergeCell ref="H2031:L2031"/>
    <mergeCell ref="B2032:B2033"/>
    <mergeCell ref="C2032:C2033"/>
    <mergeCell ref="D2032:D2033"/>
    <mergeCell ref="E2032:E2033"/>
    <mergeCell ref="F2032:G2033"/>
    <mergeCell ref="H2032:I2032"/>
    <mergeCell ref="H2033:I2033"/>
    <mergeCell ref="F2034:G2035"/>
    <mergeCell ref="H2034:I2035"/>
    <mergeCell ref="J2034:J2035"/>
    <mergeCell ref="K2034:K2035"/>
    <mergeCell ref="L2034:L2035"/>
    <mergeCell ref="A2006:A2010"/>
    <mergeCell ref="F2006:G2006"/>
    <mergeCell ref="H2006:L2006"/>
    <mergeCell ref="B2007:B2008"/>
    <mergeCell ref="C2007:C2008"/>
    <mergeCell ref="D2007:D2008"/>
    <mergeCell ref="E2007:E2008"/>
    <mergeCell ref="F2007:G2008"/>
    <mergeCell ref="H2007:I2007"/>
    <mergeCell ref="H2008:I2008"/>
    <mergeCell ref="F2009:G2010"/>
    <mergeCell ref="H2009:I2010"/>
    <mergeCell ref="J2009:J2010"/>
    <mergeCell ref="K2009:K2010"/>
    <mergeCell ref="L2009:L2010"/>
    <mergeCell ref="A2011:A2015"/>
    <mergeCell ref="F2011:G2011"/>
    <mergeCell ref="H2011:L2011"/>
    <mergeCell ref="B2012:B2013"/>
    <mergeCell ref="C2012:C2013"/>
    <mergeCell ref="D2012:D2013"/>
    <mergeCell ref="E2012:E2013"/>
    <mergeCell ref="F2012:G2013"/>
    <mergeCell ref="H2012:I2012"/>
    <mergeCell ref="H2013:I2013"/>
    <mergeCell ref="F2014:G2015"/>
    <mergeCell ref="H2014:I2015"/>
    <mergeCell ref="J2014:J2015"/>
    <mergeCell ref="K2014:K2015"/>
    <mergeCell ref="L2014:L2015"/>
    <mergeCell ref="A2016:A2020"/>
    <mergeCell ref="F2016:G2016"/>
    <mergeCell ref="H2016:L2016"/>
    <mergeCell ref="B2017:B2018"/>
    <mergeCell ref="C2017:C2018"/>
    <mergeCell ref="D2017:D2018"/>
    <mergeCell ref="E2017:E2018"/>
    <mergeCell ref="F2017:G2018"/>
    <mergeCell ref="H2017:I2017"/>
    <mergeCell ref="H2018:I2018"/>
    <mergeCell ref="F2019:G2020"/>
    <mergeCell ref="H2019:I2020"/>
    <mergeCell ref="J2019:J2020"/>
    <mergeCell ref="K2019:K2020"/>
    <mergeCell ref="L2019:L2020"/>
    <mergeCell ref="A1991:A1995"/>
    <mergeCell ref="F1991:G1991"/>
    <mergeCell ref="H1991:L1991"/>
    <mergeCell ref="B1992:B1993"/>
    <mergeCell ref="C1992:C1993"/>
    <mergeCell ref="D1992:D1993"/>
    <mergeCell ref="E1992:E1993"/>
    <mergeCell ref="F1992:G1993"/>
    <mergeCell ref="H1992:I1992"/>
    <mergeCell ref="H1993:I1993"/>
    <mergeCell ref="F1994:G1995"/>
    <mergeCell ref="H1994:I1995"/>
    <mergeCell ref="J1994:J1995"/>
    <mergeCell ref="K1994:K1995"/>
    <mergeCell ref="L1994:L1995"/>
    <mergeCell ref="A1996:A2000"/>
    <mergeCell ref="F1996:G1996"/>
    <mergeCell ref="H1996:L1996"/>
    <mergeCell ref="B1997:B1998"/>
    <mergeCell ref="C1997:C1998"/>
    <mergeCell ref="D1997:D1998"/>
    <mergeCell ref="E1997:E1998"/>
    <mergeCell ref="F1997:G1998"/>
    <mergeCell ref="H1997:I1997"/>
    <mergeCell ref="H1998:I1998"/>
    <mergeCell ref="F1999:G2000"/>
    <mergeCell ref="H1999:I2000"/>
    <mergeCell ref="J1999:J2000"/>
    <mergeCell ref="K1999:K2000"/>
    <mergeCell ref="L1999:L2000"/>
    <mergeCell ref="A2001:A2005"/>
    <mergeCell ref="F2001:G2001"/>
    <mergeCell ref="H2001:L2001"/>
    <mergeCell ref="B2002:B2003"/>
    <mergeCell ref="C2002:C2003"/>
    <mergeCell ref="D2002:D2003"/>
    <mergeCell ref="E2002:E2003"/>
    <mergeCell ref="F2002:G2003"/>
    <mergeCell ref="H2002:I2002"/>
    <mergeCell ref="H2003:I2003"/>
    <mergeCell ref="F2004:G2005"/>
    <mergeCell ref="H2004:I2005"/>
    <mergeCell ref="J2004:J2005"/>
    <mergeCell ref="K2004:K2005"/>
    <mergeCell ref="L2004:L2005"/>
    <mergeCell ref="A1976:A1980"/>
    <mergeCell ref="F1976:G1976"/>
    <mergeCell ref="H1976:L1976"/>
    <mergeCell ref="B1977:B1978"/>
    <mergeCell ref="C1977:C1978"/>
    <mergeCell ref="D1977:D1978"/>
    <mergeCell ref="E1977:E1978"/>
    <mergeCell ref="F1977:G1978"/>
    <mergeCell ref="H1977:I1977"/>
    <mergeCell ref="H1978:I1978"/>
    <mergeCell ref="F1979:G1980"/>
    <mergeCell ref="H1979:I1980"/>
    <mergeCell ref="J1979:J1980"/>
    <mergeCell ref="K1979:K1980"/>
    <mergeCell ref="L1979:L1980"/>
    <mergeCell ref="A1981:A1985"/>
    <mergeCell ref="F1981:G1981"/>
    <mergeCell ref="H1981:L1981"/>
    <mergeCell ref="B1982:B1983"/>
    <mergeCell ref="C1982:C1983"/>
    <mergeCell ref="D1982:D1983"/>
    <mergeCell ref="E1982:E1983"/>
    <mergeCell ref="F1982:G1983"/>
    <mergeCell ref="H1982:I1982"/>
    <mergeCell ref="H1983:I1983"/>
    <mergeCell ref="F1984:G1985"/>
    <mergeCell ref="H1984:I1985"/>
    <mergeCell ref="J1984:J1985"/>
    <mergeCell ref="K1984:K1985"/>
    <mergeCell ref="L1984:L1985"/>
    <mergeCell ref="A1986:A1990"/>
    <mergeCell ref="F1986:G1986"/>
    <mergeCell ref="H1986:L1986"/>
    <mergeCell ref="B1987:B1988"/>
    <mergeCell ref="C1987:C1988"/>
    <mergeCell ref="D1987:D1988"/>
    <mergeCell ref="E1987:E1988"/>
    <mergeCell ref="F1987:G1988"/>
    <mergeCell ref="H1987:I1987"/>
    <mergeCell ref="H1988:I1988"/>
    <mergeCell ref="F1989:G1990"/>
    <mergeCell ref="H1989:I1990"/>
    <mergeCell ref="J1989:J1990"/>
    <mergeCell ref="K1989:K1990"/>
    <mergeCell ref="L1989:L1990"/>
    <mergeCell ref="A1961:A1965"/>
    <mergeCell ref="F1961:G1961"/>
    <mergeCell ref="H1961:L1961"/>
    <mergeCell ref="B1962:B1963"/>
    <mergeCell ref="C1962:C1963"/>
    <mergeCell ref="D1962:D1963"/>
    <mergeCell ref="E1962:E1963"/>
    <mergeCell ref="F1962:G1963"/>
    <mergeCell ref="H1962:I1962"/>
    <mergeCell ref="H1963:I1963"/>
    <mergeCell ref="F1964:G1965"/>
    <mergeCell ref="H1964:I1965"/>
    <mergeCell ref="J1964:J1965"/>
    <mergeCell ref="K1964:K1965"/>
    <mergeCell ref="L1964:L1965"/>
    <mergeCell ref="A1966:A1970"/>
    <mergeCell ref="F1966:G1966"/>
    <mergeCell ref="H1966:L1966"/>
    <mergeCell ref="B1967:B1968"/>
    <mergeCell ref="C1967:C1968"/>
    <mergeCell ref="D1967:D1968"/>
    <mergeCell ref="E1967:E1968"/>
    <mergeCell ref="F1967:G1968"/>
    <mergeCell ref="H1967:I1967"/>
    <mergeCell ref="H1968:I1968"/>
    <mergeCell ref="F1969:G1970"/>
    <mergeCell ref="H1969:I1970"/>
    <mergeCell ref="J1969:J1970"/>
    <mergeCell ref="K1969:K1970"/>
    <mergeCell ref="L1969:L1970"/>
    <mergeCell ref="A1971:A1975"/>
    <mergeCell ref="F1971:G1971"/>
    <mergeCell ref="H1971:L1971"/>
    <mergeCell ref="B1972:B1973"/>
    <mergeCell ref="C1972:C1973"/>
    <mergeCell ref="D1972:D1973"/>
    <mergeCell ref="E1972:E1973"/>
    <mergeCell ref="F1972:G1973"/>
    <mergeCell ref="H1972:I1972"/>
    <mergeCell ref="H1973:I1973"/>
    <mergeCell ref="F1974:G1975"/>
    <mergeCell ref="H1974:I1975"/>
    <mergeCell ref="J1974:J1975"/>
    <mergeCell ref="K1974:K1975"/>
    <mergeCell ref="L1974:L1975"/>
    <mergeCell ref="A1949:A1954"/>
    <mergeCell ref="F1949:G1949"/>
    <mergeCell ref="H1949:L1949"/>
    <mergeCell ref="B1950:B1952"/>
    <mergeCell ref="C1950:C1952"/>
    <mergeCell ref="D1950:D1952"/>
    <mergeCell ref="E1950:E1952"/>
    <mergeCell ref="F1950:G1952"/>
    <mergeCell ref="H1950:I1950"/>
    <mergeCell ref="H1951:I1952"/>
    <mergeCell ref="J1951:J1952"/>
    <mergeCell ref="K1951:K1952"/>
    <mergeCell ref="L1951:L1952"/>
    <mergeCell ref="F1953:G1954"/>
    <mergeCell ref="H1953:I1954"/>
    <mergeCell ref="J1953:J1954"/>
    <mergeCell ref="K1953:K1954"/>
    <mergeCell ref="L1953:L1954"/>
    <mergeCell ref="A1955:A1960"/>
    <mergeCell ref="F1955:G1955"/>
    <mergeCell ref="H1955:L1955"/>
    <mergeCell ref="B1956:B1958"/>
    <mergeCell ref="C1956:C1958"/>
    <mergeCell ref="D1956:D1958"/>
    <mergeCell ref="E1956:E1958"/>
    <mergeCell ref="F1956:G1958"/>
    <mergeCell ref="H1956:I1956"/>
    <mergeCell ref="H1957:I1958"/>
    <mergeCell ref="J1957:J1958"/>
    <mergeCell ref="K1957:K1958"/>
    <mergeCell ref="L1957:L1958"/>
    <mergeCell ref="F1959:G1960"/>
    <mergeCell ref="H1959:I1960"/>
    <mergeCell ref="J1959:J1960"/>
    <mergeCell ref="K1959:K1960"/>
    <mergeCell ref="L1959:L1960"/>
    <mergeCell ref="A1938:A1943"/>
    <mergeCell ref="F1938:G1938"/>
    <mergeCell ref="H1938:L1938"/>
    <mergeCell ref="B1939:B1941"/>
    <mergeCell ref="C1939:C1941"/>
    <mergeCell ref="D1939:D1941"/>
    <mergeCell ref="E1939:E1941"/>
    <mergeCell ref="F1939:G1941"/>
    <mergeCell ref="H1939:I1939"/>
    <mergeCell ref="H1940:I1941"/>
    <mergeCell ref="J1940:J1941"/>
    <mergeCell ref="K1940:K1941"/>
    <mergeCell ref="L1940:L1941"/>
    <mergeCell ref="F1942:G1943"/>
    <mergeCell ref="H1942:I1943"/>
    <mergeCell ref="J1942:J1943"/>
    <mergeCell ref="K1942:K1943"/>
    <mergeCell ref="L1942:L1943"/>
    <mergeCell ref="A1944:A1948"/>
    <mergeCell ref="F1944:G1944"/>
    <mergeCell ref="H1944:L1944"/>
    <mergeCell ref="B1945:B1946"/>
    <mergeCell ref="C1945:C1946"/>
    <mergeCell ref="D1945:D1946"/>
    <mergeCell ref="E1945:E1946"/>
    <mergeCell ref="F1945:G1946"/>
    <mergeCell ref="H1945:I1945"/>
    <mergeCell ref="H1946:I1946"/>
    <mergeCell ref="F1947:G1948"/>
    <mergeCell ref="H1947:I1948"/>
    <mergeCell ref="J1947:J1948"/>
    <mergeCell ref="K1947:K1948"/>
    <mergeCell ref="L1947:L1948"/>
    <mergeCell ref="A1927:A1932"/>
    <mergeCell ref="F1927:G1927"/>
    <mergeCell ref="H1927:L1927"/>
    <mergeCell ref="B1928:B1930"/>
    <mergeCell ref="C1928:C1930"/>
    <mergeCell ref="D1928:D1930"/>
    <mergeCell ref="E1928:E1930"/>
    <mergeCell ref="F1928:G1930"/>
    <mergeCell ref="H1928:I1928"/>
    <mergeCell ref="H1929:I1930"/>
    <mergeCell ref="J1929:J1930"/>
    <mergeCell ref="K1929:K1930"/>
    <mergeCell ref="L1929:L1930"/>
    <mergeCell ref="F1931:G1932"/>
    <mergeCell ref="H1931:I1932"/>
    <mergeCell ref="J1931:J1932"/>
    <mergeCell ref="K1931:K1932"/>
    <mergeCell ref="L1931:L1932"/>
    <mergeCell ref="A1933:A1937"/>
    <mergeCell ref="F1933:G1933"/>
    <mergeCell ref="H1933:L1933"/>
    <mergeCell ref="B1934:B1935"/>
    <mergeCell ref="C1934:C1935"/>
    <mergeCell ref="D1934:D1935"/>
    <mergeCell ref="E1934:E1935"/>
    <mergeCell ref="F1934:G1935"/>
    <mergeCell ref="H1934:I1934"/>
    <mergeCell ref="H1935:I1935"/>
    <mergeCell ref="F1936:G1937"/>
    <mergeCell ref="H1936:I1937"/>
    <mergeCell ref="J1936:J1937"/>
    <mergeCell ref="K1936:K1937"/>
    <mergeCell ref="L1936:L1937"/>
    <mergeCell ref="A1911:A1915"/>
    <mergeCell ref="F1911:G1911"/>
    <mergeCell ref="H1911:L1911"/>
    <mergeCell ref="B1912:B1913"/>
    <mergeCell ref="C1912:C1913"/>
    <mergeCell ref="D1912:D1913"/>
    <mergeCell ref="E1912:E1913"/>
    <mergeCell ref="F1912:G1913"/>
    <mergeCell ref="H1912:I1912"/>
    <mergeCell ref="H1913:I1913"/>
    <mergeCell ref="F1914:G1915"/>
    <mergeCell ref="H1914:I1915"/>
    <mergeCell ref="J1914:J1915"/>
    <mergeCell ref="K1914:K1915"/>
    <mergeCell ref="L1914:L1915"/>
    <mergeCell ref="A1916:A1920"/>
    <mergeCell ref="F1916:G1916"/>
    <mergeCell ref="H1916:L1916"/>
    <mergeCell ref="B1917:B1918"/>
    <mergeCell ref="C1917:C1918"/>
    <mergeCell ref="D1917:D1918"/>
    <mergeCell ref="E1917:E1918"/>
    <mergeCell ref="F1917:G1918"/>
    <mergeCell ref="H1917:I1917"/>
    <mergeCell ref="H1918:I1918"/>
    <mergeCell ref="F1919:G1920"/>
    <mergeCell ref="H1919:I1920"/>
    <mergeCell ref="J1919:J1920"/>
    <mergeCell ref="K1919:K1920"/>
    <mergeCell ref="L1919:L1920"/>
    <mergeCell ref="A1921:A1926"/>
    <mergeCell ref="F1921:G1921"/>
    <mergeCell ref="H1921:L1921"/>
    <mergeCell ref="B1922:B1924"/>
    <mergeCell ref="C1922:C1924"/>
    <mergeCell ref="D1922:D1924"/>
    <mergeCell ref="E1922:E1924"/>
    <mergeCell ref="F1922:G1924"/>
    <mergeCell ref="H1922:I1922"/>
    <mergeCell ref="H1923:I1924"/>
    <mergeCell ref="J1923:J1924"/>
    <mergeCell ref="K1923:K1924"/>
    <mergeCell ref="L1923:L1924"/>
    <mergeCell ref="F1925:G1926"/>
    <mergeCell ref="H1925:I1926"/>
    <mergeCell ref="J1925:J1926"/>
    <mergeCell ref="K1925:K1926"/>
    <mergeCell ref="L1925:L1926"/>
    <mergeCell ref="A1896:A1900"/>
    <mergeCell ref="F1896:G1896"/>
    <mergeCell ref="H1896:L1896"/>
    <mergeCell ref="B1897:B1898"/>
    <mergeCell ref="C1897:C1898"/>
    <mergeCell ref="D1897:D1898"/>
    <mergeCell ref="E1897:E1898"/>
    <mergeCell ref="F1897:G1898"/>
    <mergeCell ref="H1897:I1897"/>
    <mergeCell ref="H1898:I1898"/>
    <mergeCell ref="F1899:G1900"/>
    <mergeCell ref="H1899:I1900"/>
    <mergeCell ref="J1899:J1900"/>
    <mergeCell ref="K1899:K1900"/>
    <mergeCell ref="L1899:L1900"/>
    <mergeCell ref="A1901:A1905"/>
    <mergeCell ref="F1901:G1901"/>
    <mergeCell ref="H1901:L1901"/>
    <mergeCell ref="B1902:B1903"/>
    <mergeCell ref="C1902:C1903"/>
    <mergeCell ref="D1902:D1903"/>
    <mergeCell ref="E1902:E1903"/>
    <mergeCell ref="F1902:G1903"/>
    <mergeCell ref="H1902:I1902"/>
    <mergeCell ref="H1903:I1903"/>
    <mergeCell ref="F1904:G1905"/>
    <mergeCell ref="H1904:I1905"/>
    <mergeCell ref="J1904:J1905"/>
    <mergeCell ref="K1904:K1905"/>
    <mergeCell ref="L1904:L1905"/>
    <mergeCell ref="A1906:A1910"/>
    <mergeCell ref="F1906:G1906"/>
    <mergeCell ref="H1906:L1906"/>
    <mergeCell ref="B1907:B1908"/>
    <mergeCell ref="C1907:C1908"/>
    <mergeCell ref="D1907:D1908"/>
    <mergeCell ref="E1907:E1908"/>
    <mergeCell ref="F1907:G1908"/>
    <mergeCell ref="H1907:I1907"/>
    <mergeCell ref="H1908:I1908"/>
    <mergeCell ref="F1909:G1910"/>
    <mergeCell ref="H1909:I1910"/>
    <mergeCell ref="J1909:J1910"/>
    <mergeCell ref="K1909:K1910"/>
    <mergeCell ref="L1909:L1910"/>
    <mergeCell ref="A1881:A1885"/>
    <mergeCell ref="F1881:G1881"/>
    <mergeCell ref="H1881:L1881"/>
    <mergeCell ref="B1882:B1883"/>
    <mergeCell ref="C1882:C1883"/>
    <mergeCell ref="D1882:D1883"/>
    <mergeCell ref="E1882:E1883"/>
    <mergeCell ref="F1882:G1883"/>
    <mergeCell ref="H1882:I1882"/>
    <mergeCell ref="H1883:I1883"/>
    <mergeCell ref="F1884:G1885"/>
    <mergeCell ref="H1884:I1885"/>
    <mergeCell ref="J1884:J1885"/>
    <mergeCell ref="K1884:K1885"/>
    <mergeCell ref="L1884:L1885"/>
    <mergeCell ref="A1886:A1890"/>
    <mergeCell ref="F1886:G1886"/>
    <mergeCell ref="H1886:L1886"/>
    <mergeCell ref="B1887:B1888"/>
    <mergeCell ref="C1887:C1888"/>
    <mergeCell ref="D1887:D1888"/>
    <mergeCell ref="E1887:E1888"/>
    <mergeCell ref="F1887:G1888"/>
    <mergeCell ref="H1887:I1887"/>
    <mergeCell ref="H1888:I1888"/>
    <mergeCell ref="F1889:G1890"/>
    <mergeCell ref="H1889:I1890"/>
    <mergeCell ref="J1889:J1890"/>
    <mergeCell ref="K1889:K1890"/>
    <mergeCell ref="L1889:L1890"/>
    <mergeCell ref="A1891:A1895"/>
    <mergeCell ref="F1891:G1891"/>
    <mergeCell ref="H1891:L1891"/>
    <mergeCell ref="B1892:B1893"/>
    <mergeCell ref="C1892:C1893"/>
    <mergeCell ref="D1892:D1893"/>
    <mergeCell ref="E1892:E1893"/>
    <mergeCell ref="F1892:G1893"/>
    <mergeCell ref="H1892:I1892"/>
    <mergeCell ref="H1893:I1893"/>
    <mergeCell ref="F1894:G1895"/>
    <mergeCell ref="H1894:I1895"/>
    <mergeCell ref="J1894:J1895"/>
    <mergeCell ref="K1894:K1895"/>
    <mergeCell ref="L1894:L1895"/>
    <mergeCell ref="A1866:A1870"/>
    <mergeCell ref="F1866:G1866"/>
    <mergeCell ref="H1866:L1866"/>
    <mergeCell ref="B1867:B1868"/>
    <mergeCell ref="C1867:C1868"/>
    <mergeCell ref="D1867:D1868"/>
    <mergeCell ref="E1867:E1868"/>
    <mergeCell ref="F1867:G1868"/>
    <mergeCell ref="H1867:I1867"/>
    <mergeCell ref="H1868:I1868"/>
    <mergeCell ref="F1869:G1870"/>
    <mergeCell ref="H1869:I1870"/>
    <mergeCell ref="J1869:J1870"/>
    <mergeCell ref="K1869:K1870"/>
    <mergeCell ref="L1869:L1870"/>
    <mergeCell ref="A1871:A1875"/>
    <mergeCell ref="F1871:G1871"/>
    <mergeCell ref="H1871:L1871"/>
    <mergeCell ref="B1872:B1873"/>
    <mergeCell ref="C1872:C1873"/>
    <mergeCell ref="D1872:D1873"/>
    <mergeCell ref="E1872:E1873"/>
    <mergeCell ref="F1872:G1873"/>
    <mergeCell ref="H1872:I1872"/>
    <mergeCell ref="H1873:I1873"/>
    <mergeCell ref="F1874:G1875"/>
    <mergeCell ref="H1874:I1875"/>
    <mergeCell ref="J1874:J1875"/>
    <mergeCell ref="K1874:K1875"/>
    <mergeCell ref="L1874:L1875"/>
    <mergeCell ref="A1876:A1880"/>
    <mergeCell ref="F1876:G1876"/>
    <mergeCell ref="H1876:L1876"/>
    <mergeCell ref="B1877:B1878"/>
    <mergeCell ref="C1877:C1878"/>
    <mergeCell ref="D1877:D1878"/>
    <mergeCell ref="E1877:E1878"/>
    <mergeCell ref="F1877:G1878"/>
    <mergeCell ref="H1877:I1877"/>
    <mergeCell ref="H1878:I1878"/>
    <mergeCell ref="F1879:G1880"/>
    <mergeCell ref="H1879:I1880"/>
    <mergeCell ref="J1879:J1880"/>
    <mergeCell ref="K1879:K1880"/>
    <mergeCell ref="L1879:L1880"/>
    <mergeCell ref="A1851:A1855"/>
    <mergeCell ref="F1851:G1851"/>
    <mergeCell ref="H1851:L1851"/>
    <mergeCell ref="B1852:B1853"/>
    <mergeCell ref="C1852:C1853"/>
    <mergeCell ref="D1852:D1853"/>
    <mergeCell ref="E1852:E1853"/>
    <mergeCell ref="F1852:G1853"/>
    <mergeCell ref="H1852:I1852"/>
    <mergeCell ref="H1853:I1853"/>
    <mergeCell ref="F1854:G1855"/>
    <mergeCell ref="H1854:I1855"/>
    <mergeCell ref="J1854:J1855"/>
    <mergeCell ref="K1854:K1855"/>
    <mergeCell ref="L1854:L1855"/>
    <mergeCell ref="A1856:A1860"/>
    <mergeCell ref="F1856:G1856"/>
    <mergeCell ref="H1856:L1856"/>
    <mergeCell ref="B1857:B1858"/>
    <mergeCell ref="C1857:C1858"/>
    <mergeCell ref="D1857:D1858"/>
    <mergeCell ref="E1857:E1858"/>
    <mergeCell ref="F1857:G1858"/>
    <mergeCell ref="H1857:I1857"/>
    <mergeCell ref="H1858:I1858"/>
    <mergeCell ref="F1859:G1860"/>
    <mergeCell ref="H1859:I1860"/>
    <mergeCell ref="J1859:J1860"/>
    <mergeCell ref="K1859:K1860"/>
    <mergeCell ref="L1859:L1860"/>
    <mergeCell ref="A1861:A1865"/>
    <mergeCell ref="F1861:G1861"/>
    <mergeCell ref="H1861:L1861"/>
    <mergeCell ref="B1862:B1863"/>
    <mergeCell ref="C1862:C1863"/>
    <mergeCell ref="D1862:D1863"/>
    <mergeCell ref="E1862:E1863"/>
    <mergeCell ref="F1862:G1863"/>
    <mergeCell ref="H1862:I1862"/>
    <mergeCell ref="H1863:I1863"/>
    <mergeCell ref="F1864:G1865"/>
    <mergeCell ref="H1864:I1865"/>
    <mergeCell ref="J1864:J1865"/>
    <mergeCell ref="K1864:K1865"/>
    <mergeCell ref="L1864:L1865"/>
    <mergeCell ref="A1836:A1840"/>
    <mergeCell ref="F1836:G1836"/>
    <mergeCell ref="H1836:L1836"/>
    <mergeCell ref="B1837:B1838"/>
    <mergeCell ref="C1837:C1838"/>
    <mergeCell ref="D1837:D1838"/>
    <mergeCell ref="E1837:E1838"/>
    <mergeCell ref="F1837:G1838"/>
    <mergeCell ref="H1837:I1837"/>
    <mergeCell ref="H1838:I1838"/>
    <mergeCell ref="F1839:G1840"/>
    <mergeCell ref="H1839:I1840"/>
    <mergeCell ref="J1839:J1840"/>
    <mergeCell ref="K1839:K1840"/>
    <mergeCell ref="L1839:L1840"/>
    <mergeCell ref="A1841:A1845"/>
    <mergeCell ref="F1841:G1841"/>
    <mergeCell ref="H1841:L1841"/>
    <mergeCell ref="B1842:B1843"/>
    <mergeCell ref="C1842:C1843"/>
    <mergeCell ref="D1842:D1843"/>
    <mergeCell ref="E1842:E1843"/>
    <mergeCell ref="F1842:G1843"/>
    <mergeCell ref="H1842:I1842"/>
    <mergeCell ref="H1843:I1843"/>
    <mergeCell ref="F1844:G1845"/>
    <mergeCell ref="H1844:I1845"/>
    <mergeCell ref="J1844:J1845"/>
    <mergeCell ref="K1844:K1845"/>
    <mergeCell ref="L1844:L1845"/>
    <mergeCell ref="A1846:A1850"/>
    <mergeCell ref="F1846:G1846"/>
    <mergeCell ref="H1846:L1846"/>
    <mergeCell ref="B1847:B1848"/>
    <mergeCell ref="C1847:C1848"/>
    <mergeCell ref="D1847:D1848"/>
    <mergeCell ref="E1847:E1848"/>
    <mergeCell ref="F1847:G1848"/>
    <mergeCell ref="H1847:I1847"/>
    <mergeCell ref="H1848:I1848"/>
    <mergeCell ref="F1849:G1850"/>
    <mergeCell ref="H1849:I1850"/>
    <mergeCell ref="J1849:J1850"/>
    <mergeCell ref="K1849:K1850"/>
    <mergeCell ref="L1849:L1850"/>
    <mergeCell ref="A1821:A1825"/>
    <mergeCell ref="F1821:G1821"/>
    <mergeCell ref="H1821:L1821"/>
    <mergeCell ref="B1822:B1823"/>
    <mergeCell ref="C1822:C1823"/>
    <mergeCell ref="D1822:D1823"/>
    <mergeCell ref="E1822:E1823"/>
    <mergeCell ref="F1822:G1823"/>
    <mergeCell ref="H1822:I1822"/>
    <mergeCell ref="H1823:I1823"/>
    <mergeCell ref="F1824:G1825"/>
    <mergeCell ref="H1824:I1825"/>
    <mergeCell ref="J1824:J1825"/>
    <mergeCell ref="K1824:K1825"/>
    <mergeCell ref="L1824:L1825"/>
    <mergeCell ref="A1826:A1830"/>
    <mergeCell ref="F1826:G1826"/>
    <mergeCell ref="H1826:L1826"/>
    <mergeCell ref="B1827:B1828"/>
    <mergeCell ref="C1827:C1828"/>
    <mergeCell ref="D1827:D1828"/>
    <mergeCell ref="E1827:E1828"/>
    <mergeCell ref="F1827:G1828"/>
    <mergeCell ref="H1827:I1827"/>
    <mergeCell ref="H1828:I1828"/>
    <mergeCell ref="F1829:G1830"/>
    <mergeCell ref="H1829:I1830"/>
    <mergeCell ref="J1829:J1830"/>
    <mergeCell ref="K1829:K1830"/>
    <mergeCell ref="L1829:L1830"/>
    <mergeCell ref="A1831:A1835"/>
    <mergeCell ref="F1831:G1831"/>
    <mergeCell ref="H1831:L1831"/>
    <mergeCell ref="B1832:B1833"/>
    <mergeCell ref="C1832:C1833"/>
    <mergeCell ref="D1832:D1833"/>
    <mergeCell ref="E1832:E1833"/>
    <mergeCell ref="F1832:G1833"/>
    <mergeCell ref="H1832:I1832"/>
    <mergeCell ref="H1833:I1833"/>
    <mergeCell ref="F1834:G1835"/>
    <mergeCell ref="H1834:I1835"/>
    <mergeCell ref="J1834:J1835"/>
    <mergeCell ref="K1834:K1835"/>
    <mergeCell ref="L1834:L1835"/>
    <mergeCell ref="A1810:A1815"/>
    <mergeCell ref="F1810:G1810"/>
    <mergeCell ref="H1810:L1810"/>
    <mergeCell ref="B1811:B1813"/>
    <mergeCell ref="C1811:C1813"/>
    <mergeCell ref="D1811:D1813"/>
    <mergeCell ref="E1811:E1813"/>
    <mergeCell ref="F1811:G1813"/>
    <mergeCell ref="H1811:I1811"/>
    <mergeCell ref="H1812:I1813"/>
    <mergeCell ref="J1812:J1813"/>
    <mergeCell ref="K1812:K1813"/>
    <mergeCell ref="L1812:L1813"/>
    <mergeCell ref="F1814:G1815"/>
    <mergeCell ref="H1814:I1815"/>
    <mergeCell ref="J1814:J1815"/>
    <mergeCell ref="K1814:K1815"/>
    <mergeCell ref="L1814:L1815"/>
    <mergeCell ref="A1816:A1820"/>
    <mergeCell ref="F1816:G1816"/>
    <mergeCell ref="H1816:L1816"/>
    <mergeCell ref="B1817:B1818"/>
    <mergeCell ref="C1817:C1818"/>
    <mergeCell ref="D1817:D1818"/>
    <mergeCell ref="E1817:E1818"/>
    <mergeCell ref="F1817:G1818"/>
    <mergeCell ref="H1817:I1817"/>
    <mergeCell ref="H1818:I1818"/>
    <mergeCell ref="F1819:G1820"/>
    <mergeCell ref="H1819:I1820"/>
    <mergeCell ref="J1819:J1820"/>
    <mergeCell ref="K1819:K1820"/>
    <mergeCell ref="L1819:L1820"/>
    <mergeCell ref="A1799:A1804"/>
    <mergeCell ref="F1799:G1799"/>
    <mergeCell ref="H1799:L1799"/>
    <mergeCell ref="B1800:B1802"/>
    <mergeCell ref="C1800:C1802"/>
    <mergeCell ref="D1800:D1802"/>
    <mergeCell ref="E1800:E1802"/>
    <mergeCell ref="F1800:G1802"/>
    <mergeCell ref="H1800:I1800"/>
    <mergeCell ref="H1801:I1802"/>
    <mergeCell ref="J1801:J1802"/>
    <mergeCell ref="K1801:K1802"/>
    <mergeCell ref="L1801:L1802"/>
    <mergeCell ref="F1803:G1804"/>
    <mergeCell ref="H1803:I1804"/>
    <mergeCell ref="J1803:J1804"/>
    <mergeCell ref="K1803:K1804"/>
    <mergeCell ref="L1803:L1804"/>
    <mergeCell ref="A1805:A1809"/>
    <mergeCell ref="F1805:G1805"/>
    <mergeCell ref="H1805:L1805"/>
    <mergeCell ref="B1806:B1807"/>
    <mergeCell ref="C1806:C1807"/>
    <mergeCell ref="D1806:D1807"/>
    <mergeCell ref="E1806:E1807"/>
    <mergeCell ref="F1806:G1807"/>
    <mergeCell ref="H1806:I1806"/>
    <mergeCell ref="H1807:I1807"/>
    <mergeCell ref="F1808:G1809"/>
    <mergeCell ref="H1808:I1809"/>
    <mergeCell ref="J1808:J1809"/>
    <mergeCell ref="K1808:K1809"/>
    <mergeCell ref="L1808:L1809"/>
    <mergeCell ref="A1784:A1788"/>
    <mergeCell ref="F1784:G1784"/>
    <mergeCell ref="H1784:L1784"/>
    <mergeCell ref="B1785:B1786"/>
    <mergeCell ref="C1785:C1786"/>
    <mergeCell ref="D1785:D1786"/>
    <mergeCell ref="E1785:E1786"/>
    <mergeCell ref="F1785:G1786"/>
    <mergeCell ref="H1785:I1785"/>
    <mergeCell ref="H1786:I1786"/>
    <mergeCell ref="F1787:G1788"/>
    <mergeCell ref="H1787:I1788"/>
    <mergeCell ref="J1787:J1788"/>
    <mergeCell ref="K1787:K1788"/>
    <mergeCell ref="L1787:L1788"/>
    <mergeCell ref="A1789:A1793"/>
    <mergeCell ref="F1789:G1789"/>
    <mergeCell ref="H1789:L1789"/>
    <mergeCell ref="B1790:B1791"/>
    <mergeCell ref="C1790:C1791"/>
    <mergeCell ref="D1790:D1791"/>
    <mergeCell ref="E1790:E1791"/>
    <mergeCell ref="F1790:G1791"/>
    <mergeCell ref="H1790:I1790"/>
    <mergeCell ref="H1791:I1791"/>
    <mergeCell ref="F1792:G1793"/>
    <mergeCell ref="H1792:I1793"/>
    <mergeCell ref="J1792:J1793"/>
    <mergeCell ref="K1792:K1793"/>
    <mergeCell ref="L1792:L1793"/>
    <mergeCell ref="A1794:A1798"/>
    <mergeCell ref="F1794:G1794"/>
    <mergeCell ref="H1794:L1794"/>
    <mergeCell ref="B1795:B1796"/>
    <mergeCell ref="C1795:C1796"/>
    <mergeCell ref="D1795:D1796"/>
    <mergeCell ref="E1795:E1796"/>
    <mergeCell ref="F1795:G1796"/>
    <mergeCell ref="H1795:I1795"/>
    <mergeCell ref="H1796:I1796"/>
    <mergeCell ref="F1797:G1798"/>
    <mergeCell ref="H1797:I1798"/>
    <mergeCell ref="J1797:J1798"/>
    <mergeCell ref="K1797:K1798"/>
    <mergeCell ref="L1797:L1798"/>
    <mergeCell ref="A1769:A1773"/>
    <mergeCell ref="F1769:G1769"/>
    <mergeCell ref="H1769:L1769"/>
    <mergeCell ref="B1770:B1771"/>
    <mergeCell ref="C1770:C1771"/>
    <mergeCell ref="D1770:D1771"/>
    <mergeCell ref="E1770:E1771"/>
    <mergeCell ref="F1770:G1771"/>
    <mergeCell ref="H1770:I1770"/>
    <mergeCell ref="H1771:I1771"/>
    <mergeCell ref="F1772:G1773"/>
    <mergeCell ref="H1772:I1773"/>
    <mergeCell ref="J1772:J1773"/>
    <mergeCell ref="K1772:K1773"/>
    <mergeCell ref="L1772:L1773"/>
    <mergeCell ref="A1774:A1778"/>
    <mergeCell ref="F1774:G1774"/>
    <mergeCell ref="H1774:L1774"/>
    <mergeCell ref="B1775:B1776"/>
    <mergeCell ref="C1775:C1776"/>
    <mergeCell ref="D1775:D1776"/>
    <mergeCell ref="E1775:E1776"/>
    <mergeCell ref="F1775:G1776"/>
    <mergeCell ref="H1775:I1775"/>
    <mergeCell ref="H1776:I1776"/>
    <mergeCell ref="F1777:G1778"/>
    <mergeCell ref="H1777:I1778"/>
    <mergeCell ref="J1777:J1778"/>
    <mergeCell ref="K1777:K1778"/>
    <mergeCell ref="L1777:L1778"/>
    <mergeCell ref="A1779:A1783"/>
    <mergeCell ref="F1779:G1779"/>
    <mergeCell ref="H1779:L1779"/>
    <mergeCell ref="B1780:B1781"/>
    <mergeCell ref="C1780:C1781"/>
    <mergeCell ref="D1780:D1781"/>
    <mergeCell ref="E1780:E1781"/>
    <mergeCell ref="F1780:G1781"/>
    <mergeCell ref="H1780:I1780"/>
    <mergeCell ref="H1781:I1781"/>
    <mergeCell ref="F1782:G1783"/>
    <mergeCell ref="H1782:I1783"/>
    <mergeCell ref="J1782:J1783"/>
    <mergeCell ref="K1782:K1783"/>
    <mergeCell ref="L1782:L1783"/>
    <mergeCell ref="A1757:A1762"/>
    <mergeCell ref="F1757:G1757"/>
    <mergeCell ref="H1757:L1757"/>
    <mergeCell ref="B1758:B1760"/>
    <mergeCell ref="C1758:C1760"/>
    <mergeCell ref="D1758:D1760"/>
    <mergeCell ref="E1758:E1760"/>
    <mergeCell ref="F1758:G1760"/>
    <mergeCell ref="H1758:I1758"/>
    <mergeCell ref="H1759:I1760"/>
    <mergeCell ref="J1759:J1760"/>
    <mergeCell ref="K1759:K1760"/>
    <mergeCell ref="L1759:L1760"/>
    <mergeCell ref="F1761:G1762"/>
    <mergeCell ref="H1761:I1762"/>
    <mergeCell ref="J1761:J1762"/>
    <mergeCell ref="K1761:K1762"/>
    <mergeCell ref="L1761:L1762"/>
    <mergeCell ref="A1763:A1768"/>
    <mergeCell ref="F1763:G1763"/>
    <mergeCell ref="H1763:L1763"/>
    <mergeCell ref="B1764:B1766"/>
    <mergeCell ref="C1764:C1766"/>
    <mergeCell ref="D1764:D1766"/>
    <mergeCell ref="E1764:E1766"/>
    <mergeCell ref="F1764:G1766"/>
    <mergeCell ref="H1764:I1764"/>
    <mergeCell ref="H1765:I1766"/>
    <mergeCell ref="J1765:J1766"/>
    <mergeCell ref="K1765:K1766"/>
    <mergeCell ref="L1765:L1766"/>
    <mergeCell ref="F1767:G1768"/>
    <mergeCell ref="H1767:I1768"/>
    <mergeCell ref="J1767:J1768"/>
    <mergeCell ref="K1767:K1768"/>
    <mergeCell ref="L1767:L1768"/>
    <mergeCell ref="A1746:A1750"/>
    <mergeCell ref="F1746:G1746"/>
    <mergeCell ref="H1746:L1746"/>
    <mergeCell ref="B1747:B1748"/>
    <mergeCell ref="C1747:C1748"/>
    <mergeCell ref="D1747:D1748"/>
    <mergeCell ref="E1747:E1748"/>
    <mergeCell ref="F1747:G1748"/>
    <mergeCell ref="H1747:I1747"/>
    <mergeCell ref="H1748:I1748"/>
    <mergeCell ref="F1749:G1750"/>
    <mergeCell ref="H1749:I1750"/>
    <mergeCell ref="J1749:J1750"/>
    <mergeCell ref="K1749:K1750"/>
    <mergeCell ref="L1749:L1750"/>
    <mergeCell ref="A1751:A1756"/>
    <mergeCell ref="F1751:G1751"/>
    <mergeCell ref="H1751:L1751"/>
    <mergeCell ref="B1752:B1754"/>
    <mergeCell ref="C1752:C1754"/>
    <mergeCell ref="D1752:D1754"/>
    <mergeCell ref="E1752:E1754"/>
    <mergeCell ref="F1752:G1754"/>
    <mergeCell ref="H1752:I1752"/>
    <mergeCell ref="H1753:I1754"/>
    <mergeCell ref="J1753:J1754"/>
    <mergeCell ref="K1753:K1754"/>
    <mergeCell ref="L1753:L1754"/>
    <mergeCell ref="F1755:G1756"/>
    <mergeCell ref="H1755:I1756"/>
    <mergeCell ref="J1755:J1756"/>
    <mergeCell ref="K1755:K1756"/>
    <mergeCell ref="L1755:L1756"/>
    <mergeCell ref="A1731:A1735"/>
    <mergeCell ref="F1731:G1731"/>
    <mergeCell ref="H1731:L1731"/>
    <mergeCell ref="B1732:B1733"/>
    <mergeCell ref="C1732:C1733"/>
    <mergeCell ref="D1732:D1733"/>
    <mergeCell ref="E1732:E1733"/>
    <mergeCell ref="F1732:G1733"/>
    <mergeCell ref="H1732:I1732"/>
    <mergeCell ref="H1733:I1733"/>
    <mergeCell ref="F1734:G1735"/>
    <mergeCell ref="H1734:I1735"/>
    <mergeCell ref="J1734:J1735"/>
    <mergeCell ref="K1734:K1735"/>
    <mergeCell ref="L1734:L1735"/>
    <mergeCell ref="A1736:A1740"/>
    <mergeCell ref="F1736:G1736"/>
    <mergeCell ref="H1736:L1736"/>
    <mergeCell ref="B1737:B1738"/>
    <mergeCell ref="C1737:C1738"/>
    <mergeCell ref="D1737:D1738"/>
    <mergeCell ref="E1737:E1738"/>
    <mergeCell ref="F1737:G1738"/>
    <mergeCell ref="H1737:I1737"/>
    <mergeCell ref="H1738:I1738"/>
    <mergeCell ref="F1739:G1740"/>
    <mergeCell ref="H1739:I1740"/>
    <mergeCell ref="J1739:J1740"/>
    <mergeCell ref="K1739:K1740"/>
    <mergeCell ref="L1739:L1740"/>
    <mergeCell ref="A1741:A1745"/>
    <mergeCell ref="F1741:G1741"/>
    <mergeCell ref="H1741:L1741"/>
    <mergeCell ref="B1742:B1743"/>
    <mergeCell ref="C1742:C1743"/>
    <mergeCell ref="D1742:D1743"/>
    <mergeCell ref="E1742:E1743"/>
    <mergeCell ref="F1742:G1743"/>
    <mergeCell ref="H1742:I1742"/>
    <mergeCell ref="H1743:I1743"/>
    <mergeCell ref="F1744:G1745"/>
    <mergeCell ref="H1744:I1745"/>
    <mergeCell ref="J1744:J1745"/>
    <mergeCell ref="K1744:K1745"/>
    <mergeCell ref="L1744:L1745"/>
    <mergeCell ref="A1716:A1720"/>
    <mergeCell ref="F1716:G1716"/>
    <mergeCell ref="H1716:L1716"/>
    <mergeCell ref="B1717:B1718"/>
    <mergeCell ref="C1717:C1718"/>
    <mergeCell ref="D1717:D1718"/>
    <mergeCell ref="E1717:E1718"/>
    <mergeCell ref="F1717:G1718"/>
    <mergeCell ref="H1717:I1717"/>
    <mergeCell ref="H1718:I1718"/>
    <mergeCell ref="F1719:G1720"/>
    <mergeCell ref="H1719:I1720"/>
    <mergeCell ref="J1719:J1720"/>
    <mergeCell ref="K1719:K1720"/>
    <mergeCell ref="L1719:L1720"/>
    <mergeCell ref="A1721:A1725"/>
    <mergeCell ref="F1721:G1721"/>
    <mergeCell ref="H1721:L1721"/>
    <mergeCell ref="B1722:B1723"/>
    <mergeCell ref="C1722:C1723"/>
    <mergeCell ref="D1722:D1723"/>
    <mergeCell ref="E1722:E1723"/>
    <mergeCell ref="F1722:G1723"/>
    <mergeCell ref="H1722:I1722"/>
    <mergeCell ref="H1723:I1723"/>
    <mergeCell ref="F1724:G1725"/>
    <mergeCell ref="H1724:I1725"/>
    <mergeCell ref="J1724:J1725"/>
    <mergeCell ref="K1724:K1725"/>
    <mergeCell ref="L1724:L1725"/>
    <mergeCell ref="A1726:A1730"/>
    <mergeCell ref="F1726:G1726"/>
    <mergeCell ref="H1726:L1726"/>
    <mergeCell ref="B1727:B1728"/>
    <mergeCell ref="C1727:C1728"/>
    <mergeCell ref="D1727:D1728"/>
    <mergeCell ref="E1727:E1728"/>
    <mergeCell ref="F1727:G1728"/>
    <mergeCell ref="H1727:I1727"/>
    <mergeCell ref="H1728:I1728"/>
    <mergeCell ref="F1729:G1730"/>
    <mergeCell ref="H1729:I1730"/>
    <mergeCell ref="J1729:J1730"/>
    <mergeCell ref="K1729:K1730"/>
    <mergeCell ref="L1729:L1730"/>
    <mergeCell ref="A1705:A1709"/>
    <mergeCell ref="F1705:G1705"/>
    <mergeCell ref="H1705:L1705"/>
    <mergeCell ref="B1706:B1707"/>
    <mergeCell ref="C1706:C1707"/>
    <mergeCell ref="D1706:D1707"/>
    <mergeCell ref="E1706:E1707"/>
    <mergeCell ref="F1706:G1707"/>
    <mergeCell ref="H1706:I1706"/>
    <mergeCell ref="H1707:I1707"/>
    <mergeCell ref="F1708:G1709"/>
    <mergeCell ref="H1708:I1709"/>
    <mergeCell ref="J1708:J1709"/>
    <mergeCell ref="K1708:K1709"/>
    <mergeCell ref="L1708:L1709"/>
    <mergeCell ref="A1710:A1715"/>
    <mergeCell ref="F1710:G1710"/>
    <mergeCell ref="H1710:L1710"/>
    <mergeCell ref="B1711:B1713"/>
    <mergeCell ref="C1711:C1713"/>
    <mergeCell ref="D1711:D1713"/>
    <mergeCell ref="E1711:E1713"/>
    <mergeCell ref="F1711:G1713"/>
    <mergeCell ref="H1711:I1711"/>
    <mergeCell ref="H1712:I1713"/>
    <mergeCell ref="J1712:J1713"/>
    <mergeCell ref="K1712:K1713"/>
    <mergeCell ref="L1712:L1713"/>
    <mergeCell ref="F1714:G1715"/>
    <mergeCell ref="H1714:I1715"/>
    <mergeCell ref="J1714:J1715"/>
    <mergeCell ref="K1714:K1715"/>
    <mergeCell ref="L1714:L1715"/>
    <mergeCell ref="A1690:A1694"/>
    <mergeCell ref="F1690:G1690"/>
    <mergeCell ref="H1690:L1690"/>
    <mergeCell ref="B1691:B1692"/>
    <mergeCell ref="C1691:C1692"/>
    <mergeCell ref="D1691:D1692"/>
    <mergeCell ref="E1691:E1692"/>
    <mergeCell ref="F1691:G1692"/>
    <mergeCell ref="H1691:I1691"/>
    <mergeCell ref="H1692:I1692"/>
    <mergeCell ref="F1693:G1694"/>
    <mergeCell ref="H1693:I1694"/>
    <mergeCell ref="J1693:J1694"/>
    <mergeCell ref="K1693:K1694"/>
    <mergeCell ref="L1693:L1694"/>
    <mergeCell ref="A1695:A1699"/>
    <mergeCell ref="F1695:G1695"/>
    <mergeCell ref="H1695:L1695"/>
    <mergeCell ref="B1696:B1697"/>
    <mergeCell ref="C1696:C1697"/>
    <mergeCell ref="D1696:D1697"/>
    <mergeCell ref="E1696:E1697"/>
    <mergeCell ref="F1696:G1697"/>
    <mergeCell ref="H1696:I1696"/>
    <mergeCell ref="H1697:I1697"/>
    <mergeCell ref="F1698:G1699"/>
    <mergeCell ref="H1698:I1699"/>
    <mergeCell ref="J1698:J1699"/>
    <mergeCell ref="K1698:K1699"/>
    <mergeCell ref="L1698:L1699"/>
    <mergeCell ref="A1700:A1704"/>
    <mergeCell ref="F1700:G1700"/>
    <mergeCell ref="H1700:L1700"/>
    <mergeCell ref="B1701:B1702"/>
    <mergeCell ref="C1701:C1702"/>
    <mergeCell ref="D1701:D1702"/>
    <mergeCell ref="E1701:E1702"/>
    <mergeCell ref="F1701:G1702"/>
    <mergeCell ref="H1701:I1701"/>
    <mergeCell ref="H1702:I1702"/>
    <mergeCell ref="F1703:G1704"/>
    <mergeCell ref="H1703:I1704"/>
    <mergeCell ref="J1703:J1704"/>
    <mergeCell ref="K1703:K1704"/>
    <mergeCell ref="L1703:L1704"/>
    <mergeCell ref="A1679:A1683"/>
    <mergeCell ref="F1679:G1679"/>
    <mergeCell ref="H1679:L1679"/>
    <mergeCell ref="B1680:B1681"/>
    <mergeCell ref="C1680:C1681"/>
    <mergeCell ref="D1680:D1681"/>
    <mergeCell ref="E1680:E1681"/>
    <mergeCell ref="F1680:G1681"/>
    <mergeCell ref="H1680:I1680"/>
    <mergeCell ref="H1681:I1681"/>
    <mergeCell ref="F1682:G1683"/>
    <mergeCell ref="H1682:I1683"/>
    <mergeCell ref="J1682:J1683"/>
    <mergeCell ref="K1682:K1683"/>
    <mergeCell ref="L1682:L1683"/>
    <mergeCell ref="A1684:A1689"/>
    <mergeCell ref="F1684:G1684"/>
    <mergeCell ref="H1684:L1684"/>
    <mergeCell ref="B1685:B1687"/>
    <mergeCell ref="C1685:C1687"/>
    <mergeCell ref="D1685:D1687"/>
    <mergeCell ref="E1685:E1687"/>
    <mergeCell ref="F1685:G1687"/>
    <mergeCell ref="H1685:I1685"/>
    <mergeCell ref="H1686:I1687"/>
    <mergeCell ref="J1686:J1687"/>
    <mergeCell ref="K1686:K1687"/>
    <mergeCell ref="L1686:L1687"/>
    <mergeCell ref="F1688:G1689"/>
    <mergeCell ref="H1688:I1689"/>
    <mergeCell ref="J1688:J1689"/>
    <mergeCell ref="K1688:K1689"/>
    <mergeCell ref="L1688:L1689"/>
    <mergeCell ref="A1664:A1668"/>
    <mergeCell ref="F1664:G1664"/>
    <mergeCell ref="H1664:L1664"/>
    <mergeCell ref="B1665:B1666"/>
    <mergeCell ref="C1665:C1666"/>
    <mergeCell ref="D1665:D1666"/>
    <mergeCell ref="E1665:E1666"/>
    <mergeCell ref="F1665:G1666"/>
    <mergeCell ref="H1665:I1665"/>
    <mergeCell ref="H1666:I1666"/>
    <mergeCell ref="F1667:G1668"/>
    <mergeCell ref="H1667:I1668"/>
    <mergeCell ref="J1667:J1668"/>
    <mergeCell ref="K1667:K1668"/>
    <mergeCell ref="L1667:L1668"/>
    <mergeCell ref="A1669:A1673"/>
    <mergeCell ref="F1669:G1669"/>
    <mergeCell ref="H1669:L1669"/>
    <mergeCell ref="B1670:B1671"/>
    <mergeCell ref="C1670:C1671"/>
    <mergeCell ref="D1670:D1671"/>
    <mergeCell ref="E1670:E1671"/>
    <mergeCell ref="F1670:G1671"/>
    <mergeCell ref="H1670:I1670"/>
    <mergeCell ref="H1671:I1671"/>
    <mergeCell ref="F1672:G1673"/>
    <mergeCell ref="H1672:I1673"/>
    <mergeCell ref="J1672:J1673"/>
    <mergeCell ref="K1672:K1673"/>
    <mergeCell ref="L1672:L1673"/>
    <mergeCell ref="A1674:A1678"/>
    <mergeCell ref="F1674:G1674"/>
    <mergeCell ref="H1674:L1674"/>
    <mergeCell ref="B1675:B1676"/>
    <mergeCell ref="C1675:C1676"/>
    <mergeCell ref="D1675:D1676"/>
    <mergeCell ref="E1675:E1676"/>
    <mergeCell ref="F1675:G1676"/>
    <mergeCell ref="H1675:I1675"/>
    <mergeCell ref="H1676:I1676"/>
    <mergeCell ref="F1677:G1678"/>
    <mergeCell ref="H1677:I1678"/>
    <mergeCell ref="J1677:J1678"/>
    <mergeCell ref="K1677:K1678"/>
    <mergeCell ref="L1677:L1678"/>
    <mergeCell ref="A1649:A1653"/>
    <mergeCell ref="F1649:G1649"/>
    <mergeCell ref="H1649:L1649"/>
    <mergeCell ref="B1650:B1651"/>
    <mergeCell ref="C1650:C1651"/>
    <mergeCell ref="D1650:D1651"/>
    <mergeCell ref="E1650:E1651"/>
    <mergeCell ref="F1650:G1651"/>
    <mergeCell ref="H1650:I1650"/>
    <mergeCell ref="H1651:I1651"/>
    <mergeCell ref="F1652:G1653"/>
    <mergeCell ref="H1652:I1653"/>
    <mergeCell ref="J1652:J1653"/>
    <mergeCell ref="K1652:K1653"/>
    <mergeCell ref="L1652:L1653"/>
    <mergeCell ref="A1654:A1658"/>
    <mergeCell ref="F1654:G1654"/>
    <mergeCell ref="H1654:L1654"/>
    <mergeCell ref="B1655:B1656"/>
    <mergeCell ref="C1655:C1656"/>
    <mergeCell ref="D1655:D1656"/>
    <mergeCell ref="E1655:E1656"/>
    <mergeCell ref="F1655:G1656"/>
    <mergeCell ref="H1655:I1655"/>
    <mergeCell ref="H1656:I1656"/>
    <mergeCell ref="F1657:G1658"/>
    <mergeCell ref="H1657:I1658"/>
    <mergeCell ref="J1657:J1658"/>
    <mergeCell ref="K1657:K1658"/>
    <mergeCell ref="L1657:L1658"/>
    <mergeCell ref="A1659:A1663"/>
    <mergeCell ref="F1659:G1659"/>
    <mergeCell ref="H1659:L1659"/>
    <mergeCell ref="B1660:B1661"/>
    <mergeCell ref="C1660:C1661"/>
    <mergeCell ref="D1660:D1661"/>
    <mergeCell ref="E1660:E1661"/>
    <mergeCell ref="F1660:G1661"/>
    <mergeCell ref="H1660:I1660"/>
    <mergeCell ref="H1661:I1661"/>
    <mergeCell ref="F1662:G1663"/>
    <mergeCell ref="H1662:I1663"/>
    <mergeCell ref="J1662:J1663"/>
    <mergeCell ref="K1662:K1663"/>
    <mergeCell ref="L1662:L1663"/>
    <mergeCell ref="A1634:A1638"/>
    <mergeCell ref="F1634:G1634"/>
    <mergeCell ref="H1634:L1634"/>
    <mergeCell ref="B1635:B1636"/>
    <mergeCell ref="C1635:C1636"/>
    <mergeCell ref="D1635:D1636"/>
    <mergeCell ref="E1635:E1636"/>
    <mergeCell ref="F1635:G1636"/>
    <mergeCell ref="H1635:I1635"/>
    <mergeCell ref="H1636:I1636"/>
    <mergeCell ref="F1637:G1638"/>
    <mergeCell ref="H1637:I1638"/>
    <mergeCell ref="J1637:J1638"/>
    <mergeCell ref="K1637:K1638"/>
    <mergeCell ref="L1637:L1638"/>
    <mergeCell ref="A1639:A1643"/>
    <mergeCell ref="F1639:G1639"/>
    <mergeCell ref="H1639:L1639"/>
    <mergeCell ref="B1640:B1641"/>
    <mergeCell ref="C1640:C1641"/>
    <mergeCell ref="D1640:D1641"/>
    <mergeCell ref="E1640:E1641"/>
    <mergeCell ref="F1640:G1641"/>
    <mergeCell ref="H1640:I1640"/>
    <mergeCell ref="H1641:I1641"/>
    <mergeCell ref="F1642:G1643"/>
    <mergeCell ref="H1642:I1643"/>
    <mergeCell ref="J1642:J1643"/>
    <mergeCell ref="K1642:K1643"/>
    <mergeCell ref="L1642:L1643"/>
    <mergeCell ref="A1644:A1648"/>
    <mergeCell ref="F1644:G1644"/>
    <mergeCell ref="H1644:L1644"/>
    <mergeCell ref="B1645:B1646"/>
    <mergeCell ref="C1645:C1646"/>
    <mergeCell ref="D1645:D1646"/>
    <mergeCell ref="E1645:E1646"/>
    <mergeCell ref="F1645:G1646"/>
    <mergeCell ref="H1645:I1645"/>
    <mergeCell ref="H1646:I1646"/>
    <mergeCell ref="F1647:G1648"/>
    <mergeCell ref="H1647:I1648"/>
    <mergeCell ref="J1647:J1648"/>
    <mergeCell ref="K1647:K1648"/>
    <mergeCell ref="L1647:L1648"/>
    <mergeCell ref="A1619:A1623"/>
    <mergeCell ref="F1619:G1619"/>
    <mergeCell ref="H1619:L1619"/>
    <mergeCell ref="B1620:B1621"/>
    <mergeCell ref="C1620:C1621"/>
    <mergeCell ref="D1620:D1621"/>
    <mergeCell ref="E1620:E1621"/>
    <mergeCell ref="F1620:G1621"/>
    <mergeCell ref="H1620:I1620"/>
    <mergeCell ref="H1621:I1621"/>
    <mergeCell ref="F1622:G1623"/>
    <mergeCell ref="H1622:I1623"/>
    <mergeCell ref="J1622:J1623"/>
    <mergeCell ref="K1622:K1623"/>
    <mergeCell ref="L1622:L1623"/>
    <mergeCell ref="A1624:A1628"/>
    <mergeCell ref="F1624:G1624"/>
    <mergeCell ref="H1624:L1624"/>
    <mergeCell ref="B1625:B1626"/>
    <mergeCell ref="C1625:C1626"/>
    <mergeCell ref="D1625:D1626"/>
    <mergeCell ref="E1625:E1626"/>
    <mergeCell ref="F1625:G1626"/>
    <mergeCell ref="H1625:I1625"/>
    <mergeCell ref="H1626:I1626"/>
    <mergeCell ref="F1627:G1628"/>
    <mergeCell ref="H1627:I1628"/>
    <mergeCell ref="J1627:J1628"/>
    <mergeCell ref="K1627:K1628"/>
    <mergeCell ref="L1627:L1628"/>
    <mergeCell ref="A1629:A1633"/>
    <mergeCell ref="F1629:G1629"/>
    <mergeCell ref="H1629:L1629"/>
    <mergeCell ref="B1630:B1631"/>
    <mergeCell ref="C1630:C1631"/>
    <mergeCell ref="D1630:D1631"/>
    <mergeCell ref="E1630:E1631"/>
    <mergeCell ref="F1630:G1631"/>
    <mergeCell ref="H1630:I1630"/>
    <mergeCell ref="H1631:I1631"/>
    <mergeCell ref="F1632:G1633"/>
    <mergeCell ref="H1632:I1633"/>
    <mergeCell ref="J1632:J1633"/>
    <mergeCell ref="K1632:K1633"/>
    <mergeCell ref="L1632:L1633"/>
    <mergeCell ref="A1608:A1613"/>
    <mergeCell ref="F1608:G1608"/>
    <mergeCell ref="H1608:L1608"/>
    <mergeCell ref="B1609:B1611"/>
    <mergeCell ref="C1609:C1611"/>
    <mergeCell ref="D1609:D1611"/>
    <mergeCell ref="E1609:E1611"/>
    <mergeCell ref="F1609:G1611"/>
    <mergeCell ref="H1609:I1609"/>
    <mergeCell ref="H1610:I1611"/>
    <mergeCell ref="J1610:J1611"/>
    <mergeCell ref="K1610:K1611"/>
    <mergeCell ref="L1610:L1611"/>
    <mergeCell ref="F1612:G1613"/>
    <mergeCell ref="H1612:I1613"/>
    <mergeCell ref="J1612:J1613"/>
    <mergeCell ref="K1612:K1613"/>
    <mergeCell ref="L1612:L1613"/>
    <mergeCell ref="A1614:A1618"/>
    <mergeCell ref="F1614:G1614"/>
    <mergeCell ref="H1614:L1614"/>
    <mergeCell ref="B1615:B1616"/>
    <mergeCell ref="C1615:C1616"/>
    <mergeCell ref="D1615:D1616"/>
    <mergeCell ref="E1615:E1616"/>
    <mergeCell ref="F1615:G1616"/>
    <mergeCell ref="H1615:I1615"/>
    <mergeCell ref="H1616:I1616"/>
    <mergeCell ref="F1617:G1618"/>
    <mergeCell ref="H1617:I1618"/>
    <mergeCell ref="J1617:J1618"/>
    <mergeCell ref="K1617:K1618"/>
    <mergeCell ref="L1617:L1618"/>
    <mergeCell ref="A1596:A1601"/>
    <mergeCell ref="F1596:G1596"/>
    <mergeCell ref="H1596:L1596"/>
    <mergeCell ref="B1597:B1599"/>
    <mergeCell ref="C1597:C1599"/>
    <mergeCell ref="D1597:D1599"/>
    <mergeCell ref="E1597:E1599"/>
    <mergeCell ref="F1597:G1599"/>
    <mergeCell ref="H1597:I1597"/>
    <mergeCell ref="H1598:I1599"/>
    <mergeCell ref="J1598:J1599"/>
    <mergeCell ref="K1598:K1599"/>
    <mergeCell ref="L1598:L1599"/>
    <mergeCell ref="F1600:G1601"/>
    <mergeCell ref="H1600:I1601"/>
    <mergeCell ref="J1600:J1601"/>
    <mergeCell ref="K1600:K1601"/>
    <mergeCell ref="L1600:L1601"/>
    <mergeCell ref="A1602:A1607"/>
    <mergeCell ref="F1602:G1602"/>
    <mergeCell ref="H1602:L1602"/>
    <mergeCell ref="B1603:B1605"/>
    <mergeCell ref="C1603:C1605"/>
    <mergeCell ref="D1603:D1605"/>
    <mergeCell ref="E1603:E1605"/>
    <mergeCell ref="F1603:G1605"/>
    <mergeCell ref="H1603:I1603"/>
    <mergeCell ref="H1604:I1605"/>
    <mergeCell ref="J1604:J1605"/>
    <mergeCell ref="K1604:K1605"/>
    <mergeCell ref="L1604:L1605"/>
    <mergeCell ref="F1606:G1607"/>
    <mergeCell ref="H1606:I1607"/>
    <mergeCell ref="J1606:J1607"/>
    <mergeCell ref="K1606:K1607"/>
    <mergeCell ref="L1606:L1607"/>
    <mergeCell ref="A1585:A1590"/>
    <mergeCell ref="F1585:G1585"/>
    <mergeCell ref="H1585:L1585"/>
    <mergeCell ref="B1586:B1588"/>
    <mergeCell ref="C1586:C1588"/>
    <mergeCell ref="D1586:D1588"/>
    <mergeCell ref="E1586:E1588"/>
    <mergeCell ref="F1586:G1588"/>
    <mergeCell ref="H1586:I1586"/>
    <mergeCell ref="H1587:I1588"/>
    <mergeCell ref="J1587:J1588"/>
    <mergeCell ref="K1587:K1588"/>
    <mergeCell ref="L1587:L1588"/>
    <mergeCell ref="F1589:G1590"/>
    <mergeCell ref="H1589:I1590"/>
    <mergeCell ref="J1589:J1590"/>
    <mergeCell ref="K1589:K1590"/>
    <mergeCell ref="L1589:L1590"/>
    <mergeCell ref="A1591:A1595"/>
    <mergeCell ref="F1591:G1591"/>
    <mergeCell ref="H1591:L1591"/>
    <mergeCell ref="B1592:B1593"/>
    <mergeCell ref="C1592:C1593"/>
    <mergeCell ref="D1592:D1593"/>
    <mergeCell ref="E1592:E1593"/>
    <mergeCell ref="F1592:G1593"/>
    <mergeCell ref="H1592:I1592"/>
    <mergeCell ref="H1593:I1593"/>
    <mergeCell ref="F1594:G1595"/>
    <mergeCell ref="H1594:I1595"/>
    <mergeCell ref="J1594:J1595"/>
    <mergeCell ref="K1594:K1595"/>
    <mergeCell ref="L1594:L1595"/>
    <mergeCell ref="A1573:A1578"/>
    <mergeCell ref="F1573:G1573"/>
    <mergeCell ref="H1573:L1573"/>
    <mergeCell ref="B1574:B1576"/>
    <mergeCell ref="C1574:C1576"/>
    <mergeCell ref="D1574:D1576"/>
    <mergeCell ref="E1574:E1576"/>
    <mergeCell ref="F1574:G1576"/>
    <mergeCell ref="H1574:I1574"/>
    <mergeCell ref="H1575:I1576"/>
    <mergeCell ref="J1575:J1576"/>
    <mergeCell ref="K1575:K1576"/>
    <mergeCell ref="L1575:L1576"/>
    <mergeCell ref="F1577:G1578"/>
    <mergeCell ref="H1577:I1578"/>
    <mergeCell ref="J1577:J1578"/>
    <mergeCell ref="K1577:K1578"/>
    <mergeCell ref="L1577:L1578"/>
    <mergeCell ref="A1579:A1584"/>
    <mergeCell ref="F1579:G1579"/>
    <mergeCell ref="H1579:L1579"/>
    <mergeCell ref="B1580:B1582"/>
    <mergeCell ref="C1580:C1582"/>
    <mergeCell ref="D1580:D1582"/>
    <mergeCell ref="E1580:E1582"/>
    <mergeCell ref="F1580:G1582"/>
    <mergeCell ref="H1580:I1580"/>
    <mergeCell ref="H1581:I1582"/>
    <mergeCell ref="J1581:J1582"/>
    <mergeCell ref="K1581:K1582"/>
    <mergeCell ref="L1581:L1582"/>
    <mergeCell ref="F1583:G1584"/>
    <mergeCell ref="H1583:I1584"/>
    <mergeCell ref="J1583:J1584"/>
    <mergeCell ref="K1583:K1584"/>
    <mergeCell ref="L1583:L1584"/>
    <mergeCell ref="A1558:A1562"/>
    <mergeCell ref="F1558:G1558"/>
    <mergeCell ref="H1558:L1558"/>
    <mergeCell ref="B1559:B1560"/>
    <mergeCell ref="C1559:C1560"/>
    <mergeCell ref="D1559:D1560"/>
    <mergeCell ref="E1559:E1560"/>
    <mergeCell ref="F1559:G1560"/>
    <mergeCell ref="H1559:I1559"/>
    <mergeCell ref="H1560:I1560"/>
    <mergeCell ref="F1561:G1562"/>
    <mergeCell ref="H1561:I1562"/>
    <mergeCell ref="J1561:J1562"/>
    <mergeCell ref="K1561:K1562"/>
    <mergeCell ref="L1561:L1562"/>
    <mergeCell ref="A1563:A1567"/>
    <mergeCell ref="F1563:G1563"/>
    <mergeCell ref="H1563:L1563"/>
    <mergeCell ref="B1564:B1565"/>
    <mergeCell ref="C1564:C1565"/>
    <mergeCell ref="D1564:D1565"/>
    <mergeCell ref="E1564:E1565"/>
    <mergeCell ref="F1564:G1565"/>
    <mergeCell ref="H1564:I1564"/>
    <mergeCell ref="H1565:I1565"/>
    <mergeCell ref="F1566:G1567"/>
    <mergeCell ref="H1566:I1567"/>
    <mergeCell ref="J1566:J1567"/>
    <mergeCell ref="K1566:K1567"/>
    <mergeCell ref="L1566:L1567"/>
    <mergeCell ref="A1568:A1572"/>
    <mergeCell ref="F1568:G1568"/>
    <mergeCell ref="H1568:L1568"/>
    <mergeCell ref="B1569:B1570"/>
    <mergeCell ref="C1569:C1570"/>
    <mergeCell ref="D1569:D1570"/>
    <mergeCell ref="E1569:E1570"/>
    <mergeCell ref="F1569:G1570"/>
    <mergeCell ref="H1569:I1569"/>
    <mergeCell ref="H1570:I1570"/>
    <mergeCell ref="F1571:G1572"/>
    <mergeCell ref="H1571:I1572"/>
    <mergeCell ref="J1571:J1572"/>
    <mergeCell ref="K1571:K1572"/>
    <mergeCell ref="L1571:L1572"/>
    <mergeCell ref="A1547:A1552"/>
    <mergeCell ref="F1547:G1547"/>
    <mergeCell ref="H1547:L1547"/>
    <mergeCell ref="B1548:B1550"/>
    <mergeCell ref="C1548:C1550"/>
    <mergeCell ref="D1548:D1550"/>
    <mergeCell ref="E1548:E1550"/>
    <mergeCell ref="F1548:G1550"/>
    <mergeCell ref="H1548:I1548"/>
    <mergeCell ref="H1549:I1550"/>
    <mergeCell ref="J1549:J1550"/>
    <mergeCell ref="K1549:K1550"/>
    <mergeCell ref="L1549:L1550"/>
    <mergeCell ref="F1551:G1552"/>
    <mergeCell ref="H1551:I1552"/>
    <mergeCell ref="J1551:J1552"/>
    <mergeCell ref="K1551:K1552"/>
    <mergeCell ref="L1551:L1552"/>
    <mergeCell ref="A1553:A1557"/>
    <mergeCell ref="F1553:G1553"/>
    <mergeCell ref="H1553:L1553"/>
    <mergeCell ref="B1554:B1555"/>
    <mergeCell ref="C1554:C1555"/>
    <mergeCell ref="D1554:D1555"/>
    <mergeCell ref="E1554:E1555"/>
    <mergeCell ref="F1554:G1555"/>
    <mergeCell ref="H1554:I1554"/>
    <mergeCell ref="H1555:I1555"/>
    <mergeCell ref="F1556:G1557"/>
    <mergeCell ref="H1556:I1557"/>
    <mergeCell ref="J1556:J1557"/>
    <mergeCell ref="K1556:K1557"/>
    <mergeCell ref="L1556:L1557"/>
    <mergeCell ref="A1536:A1540"/>
    <mergeCell ref="F1536:G1536"/>
    <mergeCell ref="H1536:L1536"/>
    <mergeCell ref="B1537:B1538"/>
    <mergeCell ref="C1537:C1538"/>
    <mergeCell ref="D1537:D1538"/>
    <mergeCell ref="E1537:E1538"/>
    <mergeCell ref="F1537:G1538"/>
    <mergeCell ref="H1537:I1537"/>
    <mergeCell ref="H1538:I1538"/>
    <mergeCell ref="F1539:G1540"/>
    <mergeCell ref="H1539:I1540"/>
    <mergeCell ref="J1539:J1540"/>
    <mergeCell ref="K1539:K1540"/>
    <mergeCell ref="L1539:L1540"/>
    <mergeCell ref="A1541:A1546"/>
    <mergeCell ref="F1541:G1541"/>
    <mergeCell ref="H1541:L1541"/>
    <mergeCell ref="B1542:B1544"/>
    <mergeCell ref="C1542:C1544"/>
    <mergeCell ref="D1542:D1544"/>
    <mergeCell ref="E1542:E1544"/>
    <mergeCell ref="F1542:G1544"/>
    <mergeCell ref="H1542:I1542"/>
    <mergeCell ref="H1543:I1544"/>
    <mergeCell ref="J1543:J1544"/>
    <mergeCell ref="K1543:K1544"/>
    <mergeCell ref="L1543:L1544"/>
    <mergeCell ref="F1545:G1546"/>
    <mergeCell ref="H1545:I1546"/>
    <mergeCell ref="J1545:J1546"/>
    <mergeCell ref="K1545:K1546"/>
    <mergeCell ref="L1545:L1546"/>
    <mergeCell ref="A1521:A1525"/>
    <mergeCell ref="F1521:G1521"/>
    <mergeCell ref="H1521:L1521"/>
    <mergeCell ref="B1522:B1523"/>
    <mergeCell ref="C1522:C1523"/>
    <mergeCell ref="D1522:D1523"/>
    <mergeCell ref="E1522:E1523"/>
    <mergeCell ref="F1522:G1523"/>
    <mergeCell ref="H1522:I1522"/>
    <mergeCell ref="H1523:I1523"/>
    <mergeCell ref="F1524:G1525"/>
    <mergeCell ref="H1524:I1525"/>
    <mergeCell ref="J1524:J1525"/>
    <mergeCell ref="K1524:K1525"/>
    <mergeCell ref="L1524:L1525"/>
    <mergeCell ref="A1526:A1530"/>
    <mergeCell ref="F1526:G1526"/>
    <mergeCell ref="H1526:L1526"/>
    <mergeCell ref="B1527:B1528"/>
    <mergeCell ref="C1527:C1528"/>
    <mergeCell ref="D1527:D1528"/>
    <mergeCell ref="E1527:E1528"/>
    <mergeCell ref="F1527:G1528"/>
    <mergeCell ref="H1527:I1527"/>
    <mergeCell ref="H1528:I1528"/>
    <mergeCell ref="F1529:G1530"/>
    <mergeCell ref="H1529:I1530"/>
    <mergeCell ref="J1529:J1530"/>
    <mergeCell ref="K1529:K1530"/>
    <mergeCell ref="L1529:L1530"/>
    <mergeCell ref="A1531:A1535"/>
    <mergeCell ref="F1531:G1531"/>
    <mergeCell ref="H1531:L1531"/>
    <mergeCell ref="B1532:B1533"/>
    <mergeCell ref="C1532:C1533"/>
    <mergeCell ref="D1532:D1533"/>
    <mergeCell ref="E1532:E1533"/>
    <mergeCell ref="F1532:G1533"/>
    <mergeCell ref="H1532:I1532"/>
    <mergeCell ref="H1533:I1533"/>
    <mergeCell ref="F1534:G1535"/>
    <mergeCell ref="H1534:I1535"/>
    <mergeCell ref="J1534:J1535"/>
    <mergeCell ref="K1534:K1535"/>
    <mergeCell ref="L1534:L1535"/>
    <mergeCell ref="A1509:A1514"/>
    <mergeCell ref="F1509:G1509"/>
    <mergeCell ref="H1509:L1509"/>
    <mergeCell ref="B1510:B1512"/>
    <mergeCell ref="C1510:C1512"/>
    <mergeCell ref="D1510:D1512"/>
    <mergeCell ref="E1510:E1512"/>
    <mergeCell ref="F1510:G1512"/>
    <mergeCell ref="H1510:I1510"/>
    <mergeCell ref="H1511:I1512"/>
    <mergeCell ref="J1511:J1512"/>
    <mergeCell ref="K1511:K1512"/>
    <mergeCell ref="L1511:L1512"/>
    <mergeCell ref="F1513:G1514"/>
    <mergeCell ref="H1513:I1514"/>
    <mergeCell ref="J1513:J1514"/>
    <mergeCell ref="K1513:K1514"/>
    <mergeCell ref="L1513:L1514"/>
    <mergeCell ref="A1515:A1520"/>
    <mergeCell ref="F1515:G1515"/>
    <mergeCell ref="H1515:L1515"/>
    <mergeCell ref="B1516:B1518"/>
    <mergeCell ref="C1516:C1518"/>
    <mergeCell ref="D1516:D1518"/>
    <mergeCell ref="E1516:E1518"/>
    <mergeCell ref="F1516:G1518"/>
    <mergeCell ref="H1516:I1516"/>
    <mergeCell ref="H1517:I1518"/>
    <mergeCell ref="J1517:J1518"/>
    <mergeCell ref="K1517:K1518"/>
    <mergeCell ref="L1517:L1518"/>
    <mergeCell ref="F1519:G1520"/>
    <mergeCell ref="H1519:I1520"/>
    <mergeCell ref="J1519:J1520"/>
    <mergeCell ref="K1519:K1520"/>
    <mergeCell ref="L1519:L1520"/>
    <mergeCell ref="A1498:A1502"/>
    <mergeCell ref="F1498:G1498"/>
    <mergeCell ref="H1498:L1498"/>
    <mergeCell ref="B1499:B1500"/>
    <mergeCell ref="C1499:C1500"/>
    <mergeCell ref="D1499:D1500"/>
    <mergeCell ref="E1499:E1500"/>
    <mergeCell ref="F1499:G1500"/>
    <mergeCell ref="H1499:I1499"/>
    <mergeCell ref="H1500:I1500"/>
    <mergeCell ref="F1501:G1502"/>
    <mergeCell ref="H1501:I1502"/>
    <mergeCell ref="J1501:J1502"/>
    <mergeCell ref="K1501:K1502"/>
    <mergeCell ref="L1501:L1502"/>
    <mergeCell ref="A1503:A1508"/>
    <mergeCell ref="F1503:G1503"/>
    <mergeCell ref="H1503:L1503"/>
    <mergeCell ref="B1504:B1506"/>
    <mergeCell ref="C1504:C1506"/>
    <mergeCell ref="D1504:D1506"/>
    <mergeCell ref="E1504:E1506"/>
    <mergeCell ref="F1504:G1506"/>
    <mergeCell ref="H1504:I1504"/>
    <mergeCell ref="H1505:I1506"/>
    <mergeCell ref="J1505:J1506"/>
    <mergeCell ref="K1505:K1506"/>
    <mergeCell ref="L1505:L1506"/>
    <mergeCell ref="F1507:G1508"/>
    <mergeCell ref="H1507:I1508"/>
    <mergeCell ref="J1507:J1508"/>
    <mergeCell ref="K1507:K1508"/>
    <mergeCell ref="L1507:L1508"/>
    <mergeCell ref="A1486:A1491"/>
    <mergeCell ref="F1486:G1486"/>
    <mergeCell ref="H1486:L1486"/>
    <mergeCell ref="B1487:B1489"/>
    <mergeCell ref="C1487:C1489"/>
    <mergeCell ref="D1487:D1489"/>
    <mergeCell ref="E1487:E1489"/>
    <mergeCell ref="F1487:G1489"/>
    <mergeCell ref="H1487:I1487"/>
    <mergeCell ref="H1488:I1489"/>
    <mergeCell ref="J1488:J1489"/>
    <mergeCell ref="K1488:K1489"/>
    <mergeCell ref="L1488:L1489"/>
    <mergeCell ref="F1490:G1491"/>
    <mergeCell ref="H1490:I1491"/>
    <mergeCell ref="J1490:J1491"/>
    <mergeCell ref="K1490:K1491"/>
    <mergeCell ref="L1490:L1491"/>
    <mergeCell ref="A1492:A1497"/>
    <mergeCell ref="F1492:G1492"/>
    <mergeCell ref="H1492:L1492"/>
    <mergeCell ref="B1493:B1495"/>
    <mergeCell ref="C1493:C1495"/>
    <mergeCell ref="D1493:D1495"/>
    <mergeCell ref="E1493:E1495"/>
    <mergeCell ref="F1493:G1495"/>
    <mergeCell ref="H1493:I1493"/>
    <mergeCell ref="H1494:I1495"/>
    <mergeCell ref="J1494:J1495"/>
    <mergeCell ref="K1494:K1495"/>
    <mergeCell ref="L1494:L1495"/>
    <mergeCell ref="F1496:G1497"/>
    <mergeCell ref="H1496:I1497"/>
    <mergeCell ref="J1496:J1497"/>
    <mergeCell ref="K1496:K1497"/>
    <mergeCell ref="L1496:L1497"/>
    <mergeCell ref="A1475:A1479"/>
    <mergeCell ref="F1475:G1475"/>
    <mergeCell ref="H1475:L1475"/>
    <mergeCell ref="B1476:B1477"/>
    <mergeCell ref="C1476:C1477"/>
    <mergeCell ref="D1476:D1477"/>
    <mergeCell ref="E1476:E1477"/>
    <mergeCell ref="F1476:G1477"/>
    <mergeCell ref="H1476:I1476"/>
    <mergeCell ref="H1477:I1477"/>
    <mergeCell ref="F1478:G1479"/>
    <mergeCell ref="H1478:I1479"/>
    <mergeCell ref="J1478:J1479"/>
    <mergeCell ref="K1478:K1479"/>
    <mergeCell ref="L1478:L1479"/>
    <mergeCell ref="A1480:A1485"/>
    <mergeCell ref="F1480:G1480"/>
    <mergeCell ref="H1480:L1480"/>
    <mergeCell ref="B1481:B1483"/>
    <mergeCell ref="C1481:C1483"/>
    <mergeCell ref="D1481:D1483"/>
    <mergeCell ref="E1481:E1483"/>
    <mergeCell ref="F1481:G1483"/>
    <mergeCell ref="H1481:I1481"/>
    <mergeCell ref="H1482:I1483"/>
    <mergeCell ref="J1482:J1483"/>
    <mergeCell ref="K1482:K1483"/>
    <mergeCell ref="L1482:L1483"/>
    <mergeCell ref="F1484:G1485"/>
    <mergeCell ref="H1484:I1485"/>
    <mergeCell ref="J1484:J1485"/>
    <mergeCell ref="K1484:K1485"/>
    <mergeCell ref="L1484:L1485"/>
    <mergeCell ref="A1460:A1464"/>
    <mergeCell ref="F1460:G1460"/>
    <mergeCell ref="H1460:L1460"/>
    <mergeCell ref="B1461:B1462"/>
    <mergeCell ref="C1461:C1462"/>
    <mergeCell ref="D1461:D1462"/>
    <mergeCell ref="E1461:E1462"/>
    <mergeCell ref="F1461:G1462"/>
    <mergeCell ref="H1461:I1461"/>
    <mergeCell ref="H1462:I1462"/>
    <mergeCell ref="F1463:G1464"/>
    <mergeCell ref="H1463:I1464"/>
    <mergeCell ref="J1463:J1464"/>
    <mergeCell ref="K1463:K1464"/>
    <mergeCell ref="L1463:L1464"/>
    <mergeCell ref="A1465:A1469"/>
    <mergeCell ref="F1465:G1465"/>
    <mergeCell ref="H1465:L1465"/>
    <mergeCell ref="B1466:B1467"/>
    <mergeCell ref="C1466:C1467"/>
    <mergeCell ref="D1466:D1467"/>
    <mergeCell ref="E1466:E1467"/>
    <mergeCell ref="F1466:G1467"/>
    <mergeCell ref="H1466:I1466"/>
    <mergeCell ref="H1467:I1467"/>
    <mergeCell ref="F1468:G1469"/>
    <mergeCell ref="H1468:I1469"/>
    <mergeCell ref="J1468:J1469"/>
    <mergeCell ref="K1468:K1469"/>
    <mergeCell ref="L1468:L1469"/>
    <mergeCell ref="A1470:A1474"/>
    <mergeCell ref="F1470:G1470"/>
    <mergeCell ref="H1470:L1470"/>
    <mergeCell ref="B1471:B1472"/>
    <mergeCell ref="C1471:C1472"/>
    <mergeCell ref="D1471:D1472"/>
    <mergeCell ref="E1471:E1472"/>
    <mergeCell ref="F1471:G1472"/>
    <mergeCell ref="H1471:I1471"/>
    <mergeCell ref="H1472:I1472"/>
    <mergeCell ref="F1473:G1474"/>
    <mergeCell ref="H1473:I1474"/>
    <mergeCell ref="J1473:J1474"/>
    <mergeCell ref="K1473:K1474"/>
    <mergeCell ref="L1473:L1474"/>
    <mergeCell ref="A1445:A1449"/>
    <mergeCell ref="F1445:G1445"/>
    <mergeCell ref="H1445:L1445"/>
    <mergeCell ref="B1446:B1447"/>
    <mergeCell ref="C1446:C1447"/>
    <mergeCell ref="D1446:D1447"/>
    <mergeCell ref="E1446:E1447"/>
    <mergeCell ref="F1446:G1447"/>
    <mergeCell ref="H1446:I1446"/>
    <mergeCell ref="H1447:I1447"/>
    <mergeCell ref="F1448:G1449"/>
    <mergeCell ref="H1448:I1449"/>
    <mergeCell ref="J1448:J1449"/>
    <mergeCell ref="K1448:K1449"/>
    <mergeCell ref="L1448:L1449"/>
    <mergeCell ref="A1450:A1454"/>
    <mergeCell ref="F1450:G1450"/>
    <mergeCell ref="H1450:L1450"/>
    <mergeCell ref="B1451:B1452"/>
    <mergeCell ref="C1451:C1452"/>
    <mergeCell ref="D1451:D1452"/>
    <mergeCell ref="E1451:E1452"/>
    <mergeCell ref="F1451:G1452"/>
    <mergeCell ref="H1451:I1451"/>
    <mergeCell ref="H1452:I1452"/>
    <mergeCell ref="F1453:G1454"/>
    <mergeCell ref="H1453:I1454"/>
    <mergeCell ref="J1453:J1454"/>
    <mergeCell ref="K1453:K1454"/>
    <mergeCell ref="L1453:L1454"/>
    <mergeCell ref="A1455:A1459"/>
    <mergeCell ref="F1455:G1455"/>
    <mergeCell ref="H1455:L1455"/>
    <mergeCell ref="B1456:B1457"/>
    <mergeCell ref="C1456:C1457"/>
    <mergeCell ref="D1456:D1457"/>
    <mergeCell ref="E1456:E1457"/>
    <mergeCell ref="F1456:G1457"/>
    <mergeCell ref="H1456:I1456"/>
    <mergeCell ref="H1457:I1457"/>
    <mergeCell ref="F1458:G1459"/>
    <mergeCell ref="H1458:I1459"/>
    <mergeCell ref="J1458:J1459"/>
    <mergeCell ref="K1458:K1459"/>
    <mergeCell ref="L1458:L1459"/>
    <mergeCell ref="A1434:A1438"/>
    <mergeCell ref="F1434:G1434"/>
    <mergeCell ref="H1434:L1434"/>
    <mergeCell ref="B1435:B1436"/>
    <mergeCell ref="C1435:C1436"/>
    <mergeCell ref="D1435:D1436"/>
    <mergeCell ref="E1435:E1436"/>
    <mergeCell ref="F1435:G1436"/>
    <mergeCell ref="H1435:I1435"/>
    <mergeCell ref="H1436:I1436"/>
    <mergeCell ref="F1437:G1438"/>
    <mergeCell ref="H1437:I1438"/>
    <mergeCell ref="J1437:J1438"/>
    <mergeCell ref="K1437:K1438"/>
    <mergeCell ref="L1437:L1438"/>
    <mergeCell ref="A1439:A1444"/>
    <mergeCell ref="F1439:G1439"/>
    <mergeCell ref="H1439:L1439"/>
    <mergeCell ref="B1440:B1442"/>
    <mergeCell ref="C1440:C1442"/>
    <mergeCell ref="D1440:D1442"/>
    <mergeCell ref="E1440:E1442"/>
    <mergeCell ref="F1440:G1442"/>
    <mergeCell ref="H1440:I1440"/>
    <mergeCell ref="H1441:I1442"/>
    <mergeCell ref="J1441:J1442"/>
    <mergeCell ref="K1441:K1442"/>
    <mergeCell ref="L1441:L1442"/>
    <mergeCell ref="F1443:G1444"/>
    <mergeCell ref="H1443:I1444"/>
    <mergeCell ref="J1443:J1444"/>
    <mergeCell ref="K1443:K1444"/>
    <mergeCell ref="L1443:L1444"/>
    <mergeCell ref="A1423:A1427"/>
    <mergeCell ref="F1423:G1423"/>
    <mergeCell ref="H1423:L1423"/>
    <mergeCell ref="B1424:B1425"/>
    <mergeCell ref="C1424:C1425"/>
    <mergeCell ref="D1424:D1425"/>
    <mergeCell ref="E1424:E1425"/>
    <mergeCell ref="F1424:G1425"/>
    <mergeCell ref="H1424:I1424"/>
    <mergeCell ref="H1425:I1425"/>
    <mergeCell ref="F1426:G1427"/>
    <mergeCell ref="H1426:I1427"/>
    <mergeCell ref="J1426:J1427"/>
    <mergeCell ref="K1426:K1427"/>
    <mergeCell ref="L1426:L1427"/>
    <mergeCell ref="A1428:A1433"/>
    <mergeCell ref="F1428:G1428"/>
    <mergeCell ref="H1428:L1428"/>
    <mergeCell ref="B1429:B1431"/>
    <mergeCell ref="C1429:C1431"/>
    <mergeCell ref="D1429:D1431"/>
    <mergeCell ref="E1429:E1431"/>
    <mergeCell ref="F1429:G1431"/>
    <mergeCell ref="H1429:I1429"/>
    <mergeCell ref="H1430:I1431"/>
    <mergeCell ref="J1430:J1431"/>
    <mergeCell ref="K1430:K1431"/>
    <mergeCell ref="L1430:L1431"/>
    <mergeCell ref="F1432:G1433"/>
    <mergeCell ref="H1432:I1433"/>
    <mergeCell ref="J1432:J1433"/>
    <mergeCell ref="K1432:K1433"/>
    <mergeCell ref="L1432:L1433"/>
    <mergeCell ref="A1407:A1411"/>
    <mergeCell ref="F1407:G1407"/>
    <mergeCell ref="H1407:L1407"/>
    <mergeCell ref="B1408:B1409"/>
    <mergeCell ref="C1408:C1409"/>
    <mergeCell ref="D1408:D1409"/>
    <mergeCell ref="E1408:E1409"/>
    <mergeCell ref="F1408:G1409"/>
    <mergeCell ref="H1408:I1408"/>
    <mergeCell ref="H1409:I1409"/>
    <mergeCell ref="F1410:G1411"/>
    <mergeCell ref="H1410:I1411"/>
    <mergeCell ref="J1410:J1411"/>
    <mergeCell ref="K1410:K1411"/>
    <mergeCell ref="L1410:L1411"/>
    <mergeCell ref="A1412:A1416"/>
    <mergeCell ref="F1412:G1412"/>
    <mergeCell ref="H1412:L1412"/>
    <mergeCell ref="B1413:B1414"/>
    <mergeCell ref="C1413:C1414"/>
    <mergeCell ref="D1413:D1414"/>
    <mergeCell ref="E1413:E1414"/>
    <mergeCell ref="F1413:G1414"/>
    <mergeCell ref="H1413:I1413"/>
    <mergeCell ref="H1414:I1414"/>
    <mergeCell ref="F1415:G1416"/>
    <mergeCell ref="H1415:I1416"/>
    <mergeCell ref="J1415:J1416"/>
    <mergeCell ref="K1415:K1416"/>
    <mergeCell ref="L1415:L1416"/>
    <mergeCell ref="A1417:A1422"/>
    <mergeCell ref="F1417:G1417"/>
    <mergeCell ref="H1417:L1417"/>
    <mergeCell ref="B1418:B1420"/>
    <mergeCell ref="C1418:C1420"/>
    <mergeCell ref="D1418:D1420"/>
    <mergeCell ref="E1418:E1420"/>
    <mergeCell ref="F1418:G1420"/>
    <mergeCell ref="H1418:I1418"/>
    <mergeCell ref="H1419:I1420"/>
    <mergeCell ref="J1419:J1420"/>
    <mergeCell ref="K1419:K1420"/>
    <mergeCell ref="L1419:L1420"/>
    <mergeCell ref="F1421:G1422"/>
    <mergeCell ref="H1421:I1422"/>
    <mergeCell ref="J1421:J1422"/>
    <mergeCell ref="K1421:K1422"/>
    <mergeCell ref="L1421:L1422"/>
    <mergeCell ref="A1392:A1396"/>
    <mergeCell ref="F1392:G1392"/>
    <mergeCell ref="H1392:L1392"/>
    <mergeCell ref="B1393:B1394"/>
    <mergeCell ref="C1393:C1394"/>
    <mergeCell ref="D1393:D1394"/>
    <mergeCell ref="E1393:E1394"/>
    <mergeCell ref="F1393:G1394"/>
    <mergeCell ref="H1393:I1393"/>
    <mergeCell ref="H1394:I1394"/>
    <mergeCell ref="F1395:G1396"/>
    <mergeCell ref="H1395:I1396"/>
    <mergeCell ref="J1395:J1396"/>
    <mergeCell ref="K1395:K1396"/>
    <mergeCell ref="L1395:L1396"/>
    <mergeCell ref="A1397:A1401"/>
    <mergeCell ref="F1397:G1397"/>
    <mergeCell ref="H1397:L1397"/>
    <mergeCell ref="B1398:B1399"/>
    <mergeCell ref="C1398:C1399"/>
    <mergeCell ref="D1398:D1399"/>
    <mergeCell ref="E1398:E1399"/>
    <mergeCell ref="F1398:G1399"/>
    <mergeCell ref="H1398:I1398"/>
    <mergeCell ref="H1399:I1399"/>
    <mergeCell ref="F1400:G1401"/>
    <mergeCell ref="H1400:I1401"/>
    <mergeCell ref="J1400:J1401"/>
    <mergeCell ref="K1400:K1401"/>
    <mergeCell ref="L1400:L1401"/>
    <mergeCell ref="A1402:A1406"/>
    <mergeCell ref="F1402:G1402"/>
    <mergeCell ref="H1402:L1402"/>
    <mergeCell ref="B1403:B1404"/>
    <mergeCell ref="C1403:C1404"/>
    <mergeCell ref="D1403:D1404"/>
    <mergeCell ref="E1403:E1404"/>
    <mergeCell ref="F1403:G1404"/>
    <mergeCell ref="H1403:I1403"/>
    <mergeCell ref="H1404:I1404"/>
    <mergeCell ref="F1405:G1406"/>
    <mergeCell ref="H1405:I1406"/>
    <mergeCell ref="J1405:J1406"/>
    <mergeCell ref="K1405:K1406"/>
    <mergeCell ref="L1405:L1406"/>
    <mergeCell ref="A1381:A1386"/>
    <mergeCell ref="F1381:G1381"/>
    <mergeCell ref="H1381:L1381"/>
    <mergeCell ref="B1382:B1384"/>
    <mergeCell ref="C1382:C1384"/>
    <mergeCell ref="D1382:D1384"/>
    <mergeCell ref="E1382:E1384"/>
    <mergeCell ref="F1382:G1384"/>
    <mergeCell ref="H1382:I1382"/>
    <mergeCell ref="H1383:I1384"/>
    <mergeCell ref="J1383:J1384"/>
    <mergeCell ref="K1383:K1384"/>
    <mergeCell ref="L1383:L1384"/>
    <mergeCell ref="F1385:G1386"/>
    <mergeCell ref="H1385:I1386"/>
    <mergeCell ref="J1385:J1386"/>
    <mergeCell ref="K1385:K1386"/>
    <mergeCell ref="L1385:L1386"/>
    <mergeCell ref="A1387:A1391"/>
    <mergeCell ref="F1387:G1387"/>
    <mergeCell ref="H1387:L1387"/>
    <mergeCell ref="B1388:B1389"/>
    <mergeCell ref="C1388:C1389"/>
    <mergeCell ref="D1388:D1389"/>
    <mergeCell ref="E1388:E1389"/>
    <mergeCell ref="F1388:G1389"/>
    <mergeCell ref="H1388:I1388"/>
    <mergeCell ref="H1389:I1389"/>
    <mergeCell ref="F1390:G1391"/>
    <mergeCell ref="H1390:I1391"/>
    <mergeCell ref="J1390:J1391"/>
    <mergeCell ref="K1390:K1391"/>
    <mergeCell ref="L1390:L1391"/>
    <mergeCell ref="A1366:A1370"/>
    <mergeCell ref="F1366:G1366"/>
    <mergeCell ref="H1366:L1366"/>
    <mergeCell ref="B1367:B1368"/>
    <mergeCell ref="C1367:C1368"/>
    <mergeCell ref="D1367:D1368"/>
    <mergeCell ref="E1367:E1368"/>
    <mergeCell ref="F1367:G1368"/>
    <mergeCell ref="H1367:I1367"/>
    <mergeCell ref="H1368:I1368"/>
    <mergeCell ref="F1369:G1370"/>
    <mergeCell ref="H1369:I1370"/>
    <mergeCell ref="J1369:J1370"/>
    <mergeCell ref="K1369:K1370"/>
    <mergeCell ref="L1369:L1370"/>
    <mergeCell ref="A1371:A1375"/>
    <mergeCell ref="F1371:G1371"/>
    <mergeCell ref="H1371:L1371"/>
    <mergeCell ref="B1372:B1373"/>
    <mergeCell ref="C1372:C1373"/>
    <mergeCell ref="D1372:D1373"/>
    <mergeCell ref="E1372:E1373"/>
    <mergeCell ref="F1372:G1373"/>
    <mergeCell ref="H1372:I1372"/>
    <mergeCell ref="H1373:I1373"/>
    <mergeCell ref="F1374:G1375"/>
    <mergeCell ref="H1374:I1375"/>
    <mergeCell ref="J1374:J1375"/>
    <mergeCell ref="K1374:K1375"/>
    <mergeCell ref="L1374:L1375"/>
    <mergeCell ref="A1376:A1380"/>
    <mergeCell ref="F1376:G1376"/>
    <mergeCell ref="H1376:L1376"/>
    <mergeCell ref="B1377:B1378"/>
    <mergeCell ref="C1377:C1378"/>
    <mergeCell ref="D1377:D1378"/>
    <mergeCell ref="E1377:E1378"/>
    <mergeCell ref="F1377:G1378"/>
    <mergeCell ref="H1377:I1377"/>
    <mergeCell ref="H1378:I1378"/>
    <mergeCell ref="F1379:G1380"/>
    <mergeCell ref="H1379:I1380"/>
    <mergeCell ref="J1379:J1380"/>
    <mergeCell ref="K1379:K1380"/>
    <mergeCell ref="L1379:L1380"/>
    <mergeCell ref="A1351:A1355"/>
    <mergeCell ref="F1351:G1351"/>
    <mergeCell ref="H1351:L1351"/>
    <mergeCell ref="B1352:B1353"/>
    <mergeCell ref="C1352:C1353"/>
    <mergeCell ref="D1352:D1353"/>
    <mergeCell ref="E1352:E1353"/>
    <mergeCell ref="F1352:G1353"/>
    <mergeCell ref="H1352:I1352"/>
    <mergeCell ref="H1353:I1353"/>
    <mergeCell ref="F1354:G1355"/>
    <mergeCell ref="H1354:I1355"/>
    <mergeCell ref="J1354:J1355"/>
    <mergeCell ref="K1354:K1355"/>
    <mergeCell ref="L1354:L1355"/>
    <mergeCell ref="A1356:A1360"/>
    <mergeCell ref="F1356:G1356"/>
    <mergeCell ref="H1356:L1356"/>
    <mergeCell ref="B1357:B1358"/>
    <mergeCell ref="C1357:C1358"/>
    <mergeCell ref="D1357:D1358"/>
    <mergeCell ref="E1357:E1358"/>
    <mergeCell ref="F1357:G1358"/>
    <mergeCell ref="H1357:I1357"/>
    <mergeCell ref="H1358:I1358"/>
    <mergeCell ref="F1359:G1360"/>
    <mergeCell ref="H1359:I1360"/>
    <mergeCell ref="J1359:J1360"/>
    <mergeCell ref="K1359:K1360"/>
    <mergeCell ref="L1359:L1360"/>
    <mergeCell ref="A1361:A1365"/>
    <mergeCell ref="F1361:G1361"/>
    <mergeCell ref="H1361:L1361"/>
    <mergeCell ref="B1362:B1363"/>
    <mergeCell ref="C1362:C1363"/>
    <mergeCell ref="D1362:D1363"/>
    <mergeCell ref="E1362:E1363"/>
    <mergeCell ref="F1362:G1363"/>
    <mergeCell ref="H1362:I1362"/>
    <mergeCell ref="H1363:I1363"/>
    <mergeCell ref="F1364:G1365"/>
    <mergeCell ref="H1364:I1365"/>
    <mergeCell ref="J1364:J1365"/>
    <mergeCell ref="K1364:K1365"/>
    <mergeCell ref="L1364:L1365"/>
    <mergeCell ref="A1339:A1345"/>
    <mergeCell ref="F1339:G1339"/>
    <mergeCell ref="H1339:L1339"/>
    <mergeCell ref="B1340:B1343"/>
    <mergeCell ref="C1340:C1343"/>
    <mergeCell ref="D1340:D1343"/>
    <mergeCell ref="E1340:E1343"/>
    <mergeCell ref="F1340:G1343"/>
    <mergeCell ref="H1340:I1340"/>
    <mergeCell ref="H1341:I1343"/>
    <mergeCell ref="J1341:J1343"/>
    <mergeCell ref="K1341:K1343"/>
    <mergeCell ref="L1341:L1343"/>
    <mergeCell ref="F1344:G1345"/>
    <mergeCell ref="H1344:I1345"/>
    <mergeCell ref="J1344:J1345"/>
    <mergeCell ref="K1344:K1345"/>
    <mergeCell ref="L1344:L1345"/>
    <mergeCell ref="A1346:A1350"/>
    <mergeCell ref="F1346:G1346"/>
    <mergeCell ref="H1346:L1346"/>
    <mergeCell ref="B1347:B1348"/>
    <mergeCell ref="C1347:C1348"/>
    <mergeCell ref="D1347:D1348"/>
    <mergeCell ref="E1347:E1348"/>
    <mergeCell ref="F1347:G1348"/>
    <mergeCell ref="H1347:I1347"/>
    <mergeCell ref="H1348:I1348"/>
    <mergeCell ref="F1349:G1350"/>
    <mergeCell ref="H1349:I1350"/>
    <mergeCell ref="J1349:J1350"/>
    <mergeCell ref="K1349:K1350"/>
    <mergeCell ref="L1349:L1350"/>
    <mergeCell ref="A1327:A1331"/>
    <mergeCell ref="F1327:G1327"/>
    <mergeCell ref="H1327:L1327"/>
    <mergeCell ref="B1328:B1329"/>
    <mergeCell ref="C1328:C1329"/>
    <mergeCell ref="D1328:D1329"/>
    <mergeCell ref="E1328:E1329"/>
    <mergeCell ref="F1328:G1329"/>
    <mergeCell ref="H1328:I1328"/>
    <mergeCell ref="H1329:I1329"/>
    <mergeCell ref="F1330:G1331"/>
    <mergeCell ref="H1330:I1331"/>
    <mergeCell ref="J1330:J1331"/>
    <mergeCell ref="K1330:K1331"/>
    <mergeCell ref="L1330:L1331"/>
    <mergeCell ref="A1332:A1338"/>
    <mergeCell ref="F1332:G1332"/>
    <mergeCell ref="H1332:L1332"/>
    <mergeCell ref="B1333:B1336"/>
    <mergeCell ref="C1333:C1336"/>
    <mergeCell ref="D1333:D1336"/>
    <mergeCell ref="E1333:E1336"/>
    <mergeCell ref="F1333:G1336"/>
    <mergeCell ref="H1333:I1333"/>
    <mergeCell ref="H1334:I1336"/>
    <mergeCell ref="J1334:J1336"/>
    <mergeCell ref="K1334:K1336"/>
    <mergeCell ref="L1334:L1336"/>
    <mergeCell ref="F1337:G1338"/>
    <mergeCell ref="H1337:I1338"/>
    <mergeCell ref="J1337:J1338"/>
    <mergeCell ref="K1337:K1338"/>
    <mergeCell ref="L1337:L1338"/>
    <mergeCell ref="A1312:A1316"/>
    <mergeCell ref="F1312:G1312"/>
    <mergeCell ref="H1312:L1312"/>
    <mergeCell ref="B1313:B1314"/>
    <mergeCell ref="C1313:C1314"/>
    <mergeCell ref="D1313:D1314"/>
    <mergeCell ref="E1313:E1314"/>
    <mergeCell ref="F1313:G1314"/>
    <mergeCell ref="H1313:I1313"/>
    <mergeCell ref="H1314:I1314"/>
    <mergeCell ref="F1315:G1316"/>
    <mergeCell ref="H1315:I1316"/>
    <mergeCell ref="J1315:J1316"/>
    <mergeCell ref="K1315:K1316"/>
    <mergeCell ref="L1315:L1316"/>
    <mergeCell ref="A1317:A1321"/>
    <mergeCell ref="F1317:G1317"/>
    <mergeCell ref="H1317:L1317"/>
    <mergeCell ref="B1318:B1319"/>
    <mergeCell ref="C1318:C1319"/>
    <mergeCell ref="D1318:D1319"/>
    <mergeCell ref="E1318:E1319"/>
    <mergeCell ref="F1318:G1319"/>
    <mergeCell ref="H1318:I1318"/>
    <mergeCell ref="H1319:I1319"/>
    <mergeCell ref="F1320:G1321"/>
    <mergeCell ref="H1320:I1321"/>
    <mergeCell ref="J1320:J1321"/>
    <mergeCell ref="K1320:K1321"/>
    <mergeCell ref="L1320:L1321"/>
    <mergeCell ref="A1322:A1326"/>
    <mergeCell ref="F1322:G1322"/>
    <mergeCell ref="H1322:L1322"/>
    <mergeCell ref="B1323:B1324"/>
    <mergeCell ref="C1323:C1324"/>
    <mergeCell ref="D1323:D1324"/>
    <mergeCell ref="E1323:E1324"/>
    <mergeCell ref="F1323:G1324"/>
    <mergeCell ref="H1323:I1323"/>
    <mergeCell ref="H1324:I1324"/>
    <mergeCell ref="F1325:G1326"/>
    <mergeCell ref="H1325:I1326"/>
    <mergeCell ref="J1325:J1326"/>
    <mergeCell ref="K1325:K1326"/>
    <mergeCell ref="L1325:L1326"/>
    <mergeCell ref="A1297:A1301"/>
    <mergeCell ref="F1297:G1297"/>
    <mergeCell ref="H1297:L1297"/>
    <mergeCell ref="B1298:B1299"/>
    <mergeCell ref="C1298:C1299"/>
    <mergeCell ref="D1298:D1299"/>
    <mergeCell ref="E1298:E1299"/>
    <mergeCell ref="F1298:G1299"/>
    <mergeCell ref="H1298:I1298"/>
    <mergeCell ref="H1299:I1299"/>
    <mergeCell ref="F1300:G1301"/>
    <mergeCell ref="H1300:I1301"/>
    <mergeCell ref="J1300:J1301"/>
    <mergeCell ref="K1300:K1301"/>
    <mergeCell ref="L1300:L1301"/>
    <mergeCell ref="A1302:A1306"/>
    <mergeCell ref="F1302:G1302"/>
    <mergeCell ref="H1302:L1302"/>
    <mergeCell ref="B1303:B1304"/>
    <mergeCell ref="C1303:C1304"/>
    <mergeCell ref="D1303:D1304"/>
    <mergeCell ref="E1303:E1304"/>
    <mergeCell ref="F1303:G1304"/>
    <mergeCell ref="H1303:I1303"/>
    <mergeCell ref="H1304:I1304"/>
    <mergeCell ref="F1305:G1306"/>
    <mergeCell ref="H1305:I1306"/>
    <mergeCell ref="J1305:J1306"/>
    <mergeCell ref="K1305:K1306"/>
    <mergeCell ref="L1305:L1306"/>
    <mergeCell ref="A1307:A1311"/>
    <mergeCell ref="F1307:G1307"/>
    <mergeCell ref="H1307:L1307"/>
    <mergeCell ref="B1308:B1309"/>
    <mergeCell ref="C1308:C1309"/>
    <mergeCell ref="D1308:D1309"/>
    <mergeCell ref="E1308:E1309"/>
    <mergeCell ref="F1308:G1309"/>
    <mergeCell ref="H1308:I1308"/>
    <mergeCell ref="H1309:I1309"/>
    <mergeCell ref="F1310:G1311"/>
    <mergeCell ref="H1310:I1311"/>
    <mergeCell ref="J1310:J1311"/>
    <mergeCell ref="K1310:K1311"/>
    <mergeCell ref="L1310:L1311"/>
    <mergeCell ref="A1281:A1285"/>
    <mergeCell ref="F1281:G1281"/>
    <mergeCell ref="H1281:L1281"/>
    <mergeCell ref="B1282:B1283"/>
    <mergeCell ref="C1282:C1283"/>
    <mergeCell ref="D1282:D1283"/>
    <mergeCell ref="E1282:E1283"/>
    <mergeCell ref="F1282:G1283"/>
    <mergeCell ref="H1282:I1282"/>
    <mergeCell ref="H1283:I1283"/>
    <mergeCell ref="F1284:G1285"/>
    <mergeCell ref="H1284:I1285"/>
    <mergeCell ref="J1284:J1285"/>
    <mergeCell ref="K1284:K1285"/>
    <mergeCell ref="L1284:L1285"/>
    <mergeCell ref="A1286:A1290"/>
    <mergeCell ref="F1286:G1286"/>
    <mergeCell ref="H1286:L1286"/>
    <mergeCell ref="B1287:B1288"/>
    <mergeCell ref="C1287:C1288"/>
    <mergeCell ref="D1287:D1288"/>
    <mergeCell ref="E1287:E1288"/>
    <mergeCell ref="F1287:G1288"/>
    <mergeCell ref="H1287:I1287"/>
    <mergeCell ref="H1288:I1288"/>
    <mergeCell ref="F1289:G1290"/>
    <mergeCell ref="H1289:I1290"/>
    <mergeCell ref="J1289:J1290"/>
    <mergeCell ref="K1289:K1290"/>
    <mergeCell ref="L1289:L1290"/>
    <mergeCell ref="A1291:A1296"/>
    <mergeCell ref="F1291:G1291"/>
    <mergeCell ref="H1291:L1291"/>
    <mergeCell ref="B1292:B1294"/>
    <mergeCell ref="C1292:C1294"/>
    <mergeCell ref="D1292:D1294"/>
    <mergeCell ref="E1292:E1294"/>
    <mergeCell ref="F1292:G1294"/>
    <mergeCell ref="H1292:I1292"/>
    <mergeCell ref="H1293:I1294"/>
    <mergeCell ref="J1293:J1294"/>
    <mergeCell ref="K1293:K1294"/>
    <mergeCell ref="L1293:L1294"/>
    <mergeCell ref="F1295:G1296"/>
    <mergeCell ref="H1295:I1296"/>
    <mergeCell ref="J1295:J1296"/>
    <mergeCell ref="K1295:K1296"/>
    <mergeCell ref="L1295:L1296"/>
    <mergeCell ref="A1266:A1270"/>
    <mergeCell ref="F1266:G1266"/>
    <mergeCell ref="H1266:L1266"/>
    <mergeCell ref="B1267:B1268"/>
    <mergeCell ref="C1267:C1268"/>
    <mergeCell ref="D1267:D1268"/>
    <mergeCell ref="E1267:E1268"/>
    <mergeCell ref="F1267:G1268"/>
    <mergeCell ref="H1267:I1267"/>
    <mergeCell ref="H1268:I1268"/>
    <mergeCell ref="F1269:G1270"/>
    <mergeCell ref="H1269:I1270"/>
    <mergeCell ref="J1269:J1270"/>
    <mergeCell ref="K1269:K1270"/>
    <mergeCell ref="L1269:L1270"/>
    <mergeCell ref="A1271:A1275"/>
    <mergeCell ref="F1271:G1271"/>
    <mergeCell ref="H1271:L1271"/>
    <mergeCell ref="B1272:B1273"/>
    <mergeCell ref="C1272:C1273"/>
    <mergeCell ref="D1272:D1273"/>
    <mergeCell ref="E1272:E1273"/>
    <mergeCell ref="F1272:G1273"/>
    <mergeCell ref="H1272:I1272"/>
    <mergeCell ref="H1273:I1273"/>
    <mergeCell ref="F1274:G1275"/>
    <mergeCell ref="H1274:I1275"/>
    <mergeCell ref="J1274:J1275"/>
    <mergeCell ref="K1274:K1275"/>
    <mergeCell ref="L1274:L1275"/>
    <mergeCell ref="A1276:A1280"/>
    <mergeCell ref="F1276:G1276"/>
    <mergeCell ref="H1276:L1276"/>
    <mergeCell ref="B1277:B1278"/>
    <mergeCell ref="C1277:C1278"/>
    <mergeCell ref="D1277:D1278"/>
    <mergeCell ref="E1277:E1278"/>
    <mergeCell ref="F1277:G1278"/>
    <mergeCell ref="H1277:I1277"/>
    <mergeCell ref="H1278:I1278"/>
    <mergeCell ref="F1279:G1280"/>
    <mergeCell ref="H1279:I1280"/>
    <mergeCell ref="J1279:J1280"/>
    <mergeCell ref="K1279:K1280"/>
    <mergeCell ref="L1279:L1280"/>
    <mergeCell ref="A1254:A1259"/>
    <mergeCell ref="F1254:G1254"/>
    <mergeCell ref="H1254:L1254"/>
    <mergeCell ref="B1255:B1257"/>
    <mergeCell ref="C1255:C1257"/>
    <mergeCell ref="D1255:D1257"/>
    <mergeCell ref="E1255:E1257"/>
    <mergeCell ref="F1255:G1257"/>
    <mergeCell ref="H1255:I1255"/>
    <mergeCell ref="H1256:I1257"/>
    <mergeCell ref="J1256:J1257"/>
    <mergeCell ref="K1256:K1257"/>
    <mergeCell ref="L1256:L1257"/>
    <mergeCell ref="F1258:G1259"/>
    <mergeCell ref="H1258:I1259"/>
    <mergeCell ref="J1258:J1259"/>
    <mergeCell ref="K1258:K1259"/>
    <mergeCell ref="L1258:L1259"/>
    <mergeCell ref="A1260:A1265"/>
    <mergeCell ref="F1260:G1260"/>
    <mergeCell ref="H1260:L1260"/>
    <mergeCell ref="B1261:B1263"/>
    <mergeCell ref="C1261:C1263"/>
    <mergeCell ref="D1261:D1263"/>
    <mergeCell ref="E1261:E1263"/>
    <mergeCell ref="F1261:G1263"/>
    <mergeCell ref="H1261:I1261"/>
    <mergeCell ref="H1262:I1263"/>
    <mergeCell ref="J1262:J1263"/>
    <mergeCell ref="K1262:K1263"/>
    <mergeCell ref="L1262:L1263"/>
    <mergeCell ref="F1264:G1265"/>
    <mergeCell ref="H1264:I1265"/>
    <mergeCell ref="J1264:J1265"/>
    <mergeCell ref="K1264:K1265"/>
    <mergeCell ref="L1264:L1265"/>
    <mergeCell ref="A1243:A1248"/>
    <mergeCell ref="F1243:G1243"/>
    <mergeCell ref="H1243:L1243"/>
    <mergeCell ref="B1244:B1246"/>
    <mergeCell ref="C1244:C1246"/>
    <mergeCell ref="D1244:D1246"/>
    <mergeCell ref="E1244:E1246"/>
    <mergeCell ref="F1244:G1246"/>
    <mergeCell ref="H1244:I1244"/>
    <mergeCell ref="H1245:I1246"/>
    <mergeCell ref="J1245:J1246"/>
    <mergeCell ref="K1245:K1246"/>
    <mergeCell ref="L1245:L1246"/>
    <mergeCell ref="F1247:G1248"/>
    <mergeCell ref="H1247:I1248"/>
    <mergeCell ref="J1247:J1248"/>
    <mergeCell ref="K1247:K1248"/>
    <mergeCell ref="L1247:L1248"/>
    <mergeCell ref="A1249:A1253"/>
    <mergeCell ref="F1249:G1249"/>
    <mergeCell ref="H1249:L1249"/>
    <mergeCell ref="B1250:B1251"/>
    <mergeCell ref="C1250:C1251"/>
    <mergeCell ref="D1250:D1251"/>
    <mergeCell ref="E1250:E1251"/>
    <mergeCell ref="F1250:G1251"/>
    <mergeCell ref="H1250:I1250"/>
    <mergeCell ref="H1251:I1251"/>
    <mergeCell ref="F1252:G1253"/>
    <mergeCell ref="H1252:I1253"/>
    <mergeCell ref="J1252:J1253"/>
    <mergeCell ref="K1252:K1253"/>
    <mergeCell ref="L1252:L1253"/>
    <mergeCell ref="A1230:A1236"/>
    <mergeCell ref="F1230:G1230"/>
    <mergeCell ref="H1230:L1230"/>
    <mergeCell ref="B1231:B1234"/>
    <mergeCell ref="C1231:C1234"/>
    <mergeCell ref="D1231:D1234"/>
    <mergeCell ref="E1231:E1234"/>
    <mergeCell ref="F1231:G1234"/>
    <mergeCell ref="H1231:I1231"/>
    <mergeCell ref="H1232:I1234"/>
    <mergeCell ref="J1232:J1234"/>
    <mergeCell ref="K1232:K1234"/>
    <mergeCell ref="L1232:L1234"/>
    <mergeCell ref="F1235:G1236"/>
    <mergeCell ref="H1235:I1236"/>
    <mergeCell ref="J1235:J1236"/>
    <mergeCell ref="K1235:K1236"/>
    <mergeCell ref="L1235:L1236"/>
    <mergeCell ref="A1237:A1242"/>
    <mergeCell ref="F1237:G1237"/>
    <mergeCell ref="H1237:L1237"/>
    <mergeCell ref="B1238:B1240"/>
    <mergeCell ref="C1238:C1240"/>
    <mergeCell ref="D1238:D1240"/>
    <mergeCell ref="E1238:E1240"/>
    <mergeCell ref="F1238:G1240"/>
    <mergeCell ref="H1238:I1238"/>
    <mergeCell ref="H1239:I1240"/>
    <mergeCell ref="J1239:J1240"/>
    <mergeCell ref="K1239:K1240"/>
    <mergeCell ref="L1239:L1240"/>
    <mergeCell ref="F1241:G1242"/>
    <mergeCell ref="H1241:I1242"/>
    <mergeCell ref="J1241:J1242"/>
    <mergeCell ref="K1241:K1242"/>
    <mergeCell ref="L1241:L1242"/>
    <mergeCell ref="A1216:A1222"/>
    <mergeCell ref="F1216:G1216"/>
    <mergeCell ref="H1216:L1216"/>
    <mergeCell ref="B1217:B1220"/>
    <mergeCell ref="C1217:C1220"/>
    <mergeCell ref="D1217:D1220"/>
    <mergeCell ref="E1217:E1220"/>
    <mergeCell ref="F1217:G1220"/>
    <mergeCell ref="H1217:I1217"/>
    <mergeCell ref="H1218:I1220"/>
    <mergeCell ref="J1218:J1220"/>
    <mergeCell ref="K1218:K1220"/>
    <mergeCell ref="L1218:L1220"/>
    <mergeCell ref="F1221:G1222"/>
    <mergeCell ref="H1221:I1222"/>
    <mergeCell ref="J1221:J1222"/>
    <mergeCell ref="K1221:K1222"/>
    <mergeCell ref="L1221:L1222"/>
    <mergeCell ref="A1223:A1229"/>
    <mergeCell ref="F1223:G1223"/>
    <mergeCell ref="H1223:L1223"/>
    <mergeCell ref="B1224:B1227"/>
    <mergeCell ref="C1224:C1227"/>
    <mergeCell ref="D1224:D1227"/>
    <mergeCell ref="E1224:E1227"/>
    <mergeCell ref="F1224:G1227"/>
    <mergeCell ref="H1224:I1224"/>
    <mergeCell ref="H1225:I1227"/>
    <mergeCell ref="J1225:J1227"/>
    <mergeCell ref="K1225:K1227"/>
    <mergeCell ref="L1225:L1227"/>
    <mergeCell ref="F1228:G1229"/>
    <mergeCell ref="H1228:I1229"/>
    <mergeCell ref="J1228:J1229"/>
    <mergeCell ref="K1228:K1229"/>
    <mergeCell ref="L1228:L1229"/>
    <mergeCell ref="A1204:A1209"/>
    <mergeCell ref="F1204:G1204"/>
    <mergeCell ref="H1204:L1204"/>
    <mergeCell ref="B1205:B1207"/>
    <mergeCell ref="C1205:C1207"/>
    <mergeCell ref="D1205:D1207"/>
    <mergeCell ref="E1205:E1207"/>
    <mergeCell ref="F1205:G1207"/>
    <mergeCell ref="H1205:I1205"/>
    <mergeCell ref="H1206:I1207"/>
    <mergeCell ref="J1206:J1207"/>
    <mergeCell ref="K1206:K1207"/>
    <mergeCell ref="L1206:L1207"/>
    <mergeCell ref="F1208:G1209"/>
    <mergeCell ref="H1208:I1209"/>
    <mergeCell ref="J1208:J1209"/>
    <mergeCell ref="K1208:K1209"/>
    <mergeCell ref="L1208:L1209"/>
    <mergeCell ref="A1210:A1215"/>
    <mergeCell ref="F1210:G1210"/>
    <mergeCell ref="H1210:L1210"/>
    <mergeCell ref="B1211:B1213"/>
    <mergeCell ref="C1211:C1213"/>
    <mergeCell ref="D1211:D1213"/>
    <mergeCell ref="E1211:E1213"/>
    <mergeCell ref="F1211:G1213"/>
    <mergeCell ref="H1211:I1211"/>
    <mergeCell ref="H1212:I1213"/>
    <mergeCell ref="J1212:J1213"/>
    <mergeCell ref="K1212:K1213"/>
    <mergeCell ref="L1212:L1213"/>
    <mergeCell ref="F1214:G1215"/>
    <mergeCell ref="H1214:I1215"/>
    <mergeCell ref="J1214:J1215"/>
    <mergeCell ref="K1214:K1215"/>
    <mergeCell ref="L1214:L1215"/>
    <mergeCell ref="A1190:A1196"/>
    <mergeCell ref="F1190:G1190"/>
    <mergeCell ref="H1190:L1190"/>
    <mergeCell ref="B1191:B1194"/>
    <mergeCell ref="C1191:C1194"/>
    <mergeCell ref="D1191:D1194"/>
    <mergeCell ref="E1191:E1194"/>
    <mergeCell ref="F1191:G1194"/>
    <mergeCell ref="H1191:I1191"/>
    <mergeCell ref="H1192:I1194"/>
    <mergeCell ref="J1192:J1194"/>
    <mergeCell ref="K1192:K1194"/>
    <mergeCell ref="L1192:L1194"/>
    <mergeCell ref="F1195:G1196"/>
    <mergeCell ref="H1195:I1196"/>
    <mergeCell ref="J1195:J1196"/>
    <mergeCell ref="K1195:K1196"/>
    <mergeCell ref="L1195:L1196"/>
    <mergeCell ref="A1197:A1203"/>
    <mergeCell ref="F1197:G1197"/>
    <mergeCell ref="H1197:L1197"/>
    <mergeCell ref="B1198:B1201"/>
    <mergeCell ref="C1198:C1201"/>
    <mergeCell ref="D1198:D1201"/>
    <mergeCell ref="E1198:E1201"/>
    <mergeCell ref="F1198:G1201"/>
    <mergeCell ref="H1198:I1198"/>
    <mergeCell ref="H1199:I1201"/>
    <mergeCell ref="J1199:J1201"/>
    <mergeCell ref="K1199:K1201"/>
    <mergeCell ref="L1199:L1201"/>
    <mergeCell ref="F1202:G1203"/>
    <mergeCell ref="H1202:I1203"/>
    <mergeCell ref="J1202:J1203"/>
    <mergeCell ref="K1202:K1203"/>
    <mergeCell ref="L1202:L1203"/>
    <mergeCell ref="A1176:A1182"/>
    <mergeCell ref="F1176:G1176"/>
    <mergeCell ref="H1176:L1176"/>
    <mergeCell ref="B1177:B1180"/>
    <mergeCell ref="C1177:C1180"/>
    <mergeCell ref="D1177:D1180"/>
    <mergeCell ref="E1177:E1180"/>
    <mergeCell ref="F1177:G1180"/>
    <mergeCell ref="H1177:I1177"/>
    <mergeCell ref="H1178:I1180"/>
    <mergeCell ref="J1178:J1180"/>
    <mergeCell ref="K1178:K1180"/>
    <mergeCell ref="L1178:L1180"/>
    <mergeCell ref="F1181:G1182"/>
    <mergeCell ref="H1181:I1182"/>
    <mergeCell ref="J1181:J1182"/>
    <mergeCell ref="K1181:K1182"/>
    <mergeCell ref="L1181:L1182"/>
    <mergeCell ref="A1183:A1189"/>
    <mergeCell ref="F1183:G1183"/>
    <mergeCell ref="H1183:L1183"/>
    <mergeCell ref="B1184:B1187"/>
    <mergeCell ref="C1184:C1187"/>
    <mergeCell ref="D1184:D1187"/>
    <mergeCell ref="E1184:E1187"/>
    <mergeCell ref="F1184:G1187"/>
    <mergeCell ref="H1184:I1184"/>
    <mergeCell ref="H1185:I1187"/>
    <mergeCell ref="J1185:J1187"/>
    <mergeCell ref="K1185:K1187"/>
    <mergeCell ref="L1185:L1187"/>
    <mergeCell ref="F1188:G1189"/>
    <mergeCell ref="H1188:I1189"/>
    <mergeCell ref="J1188:J1189"/>
    <mergeCell ref="K1188:K1189"/>
    <mergeCell ref="L1188:L1189"/>
    <mergeCell ref="A1162:A1168"/>
    <mergeCell ref="F1162:G1162"/>
    <mergeCell ref="H1162:L1162"/>
    <mergeCell ref="B1163:B1166"/>
    <mergeCell ref="C1163:C1166"/>
    <mergeCell ref="D1163:D1166"/>
    <mergeCell ref="E1163:E1166"/>
    <mergeCell ref="F1163:G1166"/>
    <mergeCell ref="H1163:I1163"/>
    <mergeCell ref="H1164:I1166"/>
    <mergeCell ref="J1164:J1166"/>
    <mergeCell ref="K1164:K1166"/>
    <mergeCell ref="L1164:L1166"/>
    <mergeCell ref="F1167:G1168"/>
    <mergeCell ref="H1167:I1168"/>
    <mergeCell ref="J1167:J1168"/>
    <mergeCell ref="K1167:K1168"/>
    <mergeCell ref="L1167:L1168"/>
    <mergeCell ref="A1169:A1175"/>
    <mergeCell ref="F1169:G1169"/>
    <mergeCell ref="H1169:L1169"/>
    <mergeCell ref="B1170:B1173"/>
    <mergeCell ref="C1170:C1173"/>
    <mergeCell ref="D1170:D1173"/>
    <mergeCell ref="E1170:E1173"/>
    <mergeCell ref="F1170:G1173"/>
    <mergeCell ref="H1170:I1170"/>
    <mergeCell ref="H1171:I1173"/>
    <mergeCell ref="J1171:J1173"/>
    <mergeCell ref="K1171:K1173"/>
    <mergeCell ref="L1171:L1173"/>
    <mergeCell ref="F1174:G1175"/>
    <mergeCell ref="H1174:I1175"/>
    <mergeCell ref="J1174:J1175"/>
    <mergeCell ref="K1174:K1175"/>
    <mergeCell ref="L1174:L1175"/>
    <mergeCell ref="A1151:A1155"/>
    <mergeCell ref="F1151:G1151"/>
    <mergeCell ref="H1151:L1151"/>
    <mergeCell ref="B1152:B1153"/>
    <mergeCell ref="C1152:C1153"/>
    <mergeCell ref="D1152:D1153"/>
    <mergeCell ref="E1152:E1153"/>
    <mergeCell ref="F1152:G1153"/>
    <mergeCell ref="H1152:I1152"/>
    <mergeCell ref="H1153:I1153"/>
    <mergeCell ref="F1154:G1155"/>
    <mergeCell ref="H1154:I1155"/>
    <mergeCell ref="J1154:J1155"/>
    <mergeCell ref="K1154:K1155"/>
    <mergeCell ref="L1154:L1155"/>
    <mergeCell ref="A1156:A1161"/>
    <mergeCell ref="F1156:G1156"/>
    <mergeCell ref="H1156:L1156"/>
    <mergeCell ref="B1157:B1159"/>
    <mergeCell ref="C1157:C1159"/>
    <mergeCell ref="D1157:D1159"/>
    <mergeCell ref="E1157:E1159"/>
    <mergeCell ref="F1157:G1159"/>
    <mergeCell ref="H1157:I1157"/>
    <mergeCell ref="H1158:I1159"/>
    <mergeCell ref="J1158:J1159"/>
    <mergeCell ref="K1158:K1159"/>
    <mergeCell ref="L1158:L1159"/>
    <mergeCell ref="F1160:G1161"/>
    <mergeCell ref="H1160:I1161"/>
    <mergeCell ref="J1160:J1161"/>
    <mergeCell ref="K1160:K1161"/>
    <mergeCell ref="L1160:L1161"/>
    <mergeCell ref="A1136:A1140"/>
    <mergeCell ref="F1136:G1136"/>
    <mergeCell ref="H1136:L1136"/>
    <mergeCell ref="B1137:B1138"/>
    <mergeCell ref="C1137:C1138"/>
    <mergeCell ref="D1137:D1138"/>
    <mergeCell ref="E1137:E1138"/>
    <mergeCell ref="F1137:G1138"/>
    <mergeCell ref="H1137:I1137"/>
    <mergeCell ref="H1138:I1138"/>
    <mergeCell ref="F1139:G1140"/>
    <mergeCell ref="H1139:I1140"/>
    <mergeCell ref="J1139:J1140"/>
    <mergeCell ref="K1139:K1140"/>
    <mergeCell ref="L1139:L1140"/>
    <mergeCell ref="A1141:A1145"/>
    <mergeCell ref="F1141:G1141"/>
    <mergeCell ref="H1141:L1141"/>
    <mergeCell ref="B1142:B1143"/>
    <mergeCell ref="C1142:C1143"/>
    <mergeCell ref="D1142:D1143"/>
    <mergeCell ref="E1142:E1143"/>
    <mergeCell ref="F1142:G1143"/>
    <mergeCell ref="H1142:I1142"/>
    <mergeCell ref="H1143:I1143"/>
    <mergeCell ref="F1144:G1145"/>
    <mergeCell ref="H1144:I1145"/>
    <mergeCell ref="J1144:J1145"/>
    <mergeCell ref="K1144:K1145"/>
    <mergeCell ref="L1144:L1145"/>
    <mergeCell ref="A1146:A1150"/>
    <mergeCell ref="F1146:G1146"/>
    <mergeCell ref="H1146:L1146"/>
    <mergeCell ref="B1147:B1148"/>
    <mergeCell ref="C1147:C1148"/>
    <mergeCell ref="D1147:D1148"/>
    <mergeCell ref="E1147:E1148"/>
    <mergeCell ref="F1147:G1148"/>
    <mergeCell ref="H1147:I1147"/>
    <mergeCell ref="H1148:I1148"/>
    <mergeCell ref="F1149:G1150"/>
    <mergeCell ref="H1149:I1150"/>
    <mergeCell ref="J1149:J1150"/>
    <mergeCell ref="K1149:K1150"/>
    <mergeCell ref="L1149:L1150"/>
    <mergeCell ref="A1125:A1130"/>
    <mergeCell ref="F1125:G1125"/>
    <mergeCell ref="H1125:L1125"/>
    <mergeCell ref="B1126:B1128"/>
    <mergeCell ref="C1126:C1128"/>
    <mergeCell ref="D1126:D1128"/>
    <mergeCell ref="E1126:E1128"/>
    <mergeCell ref="F1126:G1128"/>
    <mergeCell ref="H1126:I1126"/>
    <mergeCell ref="H1127:I1128"/>
    <mergeCell ref="J1127:J1128"/>
    <mergeCell ref="K1127:K1128"/>
    <mergeCell ref="L1127:L1128"/>
    <mergeCell ref="F1129:G1130"/>
    <mergeCell ref="H1129:I1130"/>
    <mergeCell ref="J1129:J1130"/>
    <mergeCell ref="K1129:K1130"/>
    <mergeCell ref="L1129:L1130"/>
    <mergeCell ref="A1131:A1135"/>
    <mergeCell ref="F1131:G1131"/>
    <mergeCell ref="H1131:L1131"/>
    <mergeCell ref="B1132:B1133"/>
    <mergeCell ref="C1132:C1133"/>
    <mergeCell ref="D1132:D1133"/>
    <mergeCell ref="E1132:E1133"/>
    <mergeCell ref="F1132:G1133"/>
    <mergeCell ref="H1132:I1132"/>
    <mergeCell ref="H1133:I1133"/>
    <mergeCell ref="F1134:G1135"/>
    <mergeCell ref="H1134:I1135"/>
    <mergeCell ref="J1134:J1135"/>
    <mergeCell ref="K1134:K1135"/>
    <mergeCell ref="L1134:L1135"/>
    <mergeCell ref="A1110:A1114"/>
    <mergeCell ref="F1110:G1110"/>
    <mergeCell ref="H1110:L1110"/>
    <mergeCell ref="B1111:B1112"/>
    <mergeCell ref="C1111:C1112"/>
    <mergeCell ref="D1111:D1112"/>
    <mergeCell ref="E1111:E1112"/>
    <mergeCell ref="F1111:G1112"/>
    <mergeCell ref="H1111:I1111"/>
    <mergeCell ref="H1112:I1112"/>
    <mergeCell ref="F1113:G1114"/>
    <mergeCell ref="H1113:I1114"/>
    <mergeCell ref="J1113:J1114"/>
    <mergeCell ref="K1113:K1114"/>
    <mergeCell ref="L1113:L1114"/>
    <mergeCell ref="A1115:A1119"/>
    <mergeCell ref="F1115:G1115"/>
    <mergeCell ref="H1115:L1115"/>
    <mergeCell ref="B1116:B1117"/>
    <mergeCell ref="C1116:C1117"/>
    <mergeCell ref="D1116:D1117"/>
    <mergeCell ref="E1116:E1117"/>
    <mergeCell ref="F1116:G1117"/>
    <mergeCell ref="H1116:I1116"/>
    <mergeCell ref="H1117:I1117"/>
    <mergeCell ref="F1118:G1119"/>
    <mergeCell ref="H1118:I1119"/>
    <mergeCell ref="J1118:J1119"/>
    <mergeCell ref="K1118:K1119"/>
    <mergeCell ref="L1118:L1119"/>
    <mergeCell ref="A1120:A1124"/>
    <mergeCell ref="F1120:G1120"/>
    <mergeCell ref="H1120:L1120"/>
    <mergeCell ref="B1121:B1122"/>
    <mergeCell ref="C1121:C1122"/>
    <mergeCell ref="D1121:D1122"/>
    <mergeCell ref="E1121:E1122"/>
    <mergeCell ref="F1121:G1122"/>
    <mergeCell ref="H1121:I1121"/>
    <mergeCell ref="H1122:I1122"/>
    <mergeCell ref="F1123:G1124"/>
    <mergeCell ref="H1123:I1124"/>
    <mergeCell ref="J1123:J1124"/>
    <mergeCell ref="K1123:K1124"/>
    <mergeCell ref="L1123:L1124"/>
    <mergeCell ref="A1098:A1103"/>
    <mergeCell ref="F1098:G1098"/>
    <mergeCell ref="H1098:L1098"/>
    <mergeCell ref="B1099:B1101"/>
    <mergeCell ref="C1099:C1101"/>
    <mergeCell ref="D1099:D1101"/>
    <mergeCell ref="E1099:E1101"/>
    <mergeCell ref="F1099:G1101"/>
    <mergeCell ref="H1099:I1099"/>
    <mergeCell ref="H1100:I1101"/>
    <mergeCell ref="J1100:J1101"/>
    <mergeCell ref="K1100:K1101"/>
    <mergeCell ref="L1100:L1101"/>
    <mergeCell ref="F1102:G1103"/>
    <mergeCell ref="H1102:I1103"/>
    <mergeCell ref="J1102:J1103"/>
    <mergeCell ref="K1102:K1103"/>
    <mergeCell ref="L1102:L1103"/>
    <mergeCell ref="A1104:A1109"/>
    <mergeCell ref="F1104:G1104"/>
    <mergeCell ref="H1104:L1104"/>
    <mergeCell ref="B1105:B1107"/>
    <mergeCell ref="C1105:C1107"/>
    <mergeCell ref="D1105:D1107"/>
    <mergeCell ref="E1105:E1107"/>
    <mergeCell ref="F1105:G1107"/>
    <mergeCell ref="H1105:I1105"/>
    <mergeCell ref="H1106:I1107"/>
    <mergeCell ref="J1106:J1107"/>
    <mergeCell ref="K1106:K1107"/>
    <mergeCell ref="L1106:L1107"/>
    <mergeCell ref="F1108:G1109"/>
    <mergeCell ref="H1108:I1109"/>
    <mergeCell ref="J1108:J1109"/>
    <mergeCell ref="K1108:K1109"/>
    <mergeCell ref="L1108:L1109"/>
    <mergeCell ref="A1086:A1091"/>
    <mergeCell ref="F1086:G1086"/>
    <mergeCell ref="H1086:L1086"/>
    <mergeCell ref="B1087:B1089"/>
    <mergeCell ref="C1087:C1089"/>
    <mergeCell ref="D1087:D1089"/>
    <mergeCell ref="E1087:E1089"/>
    <mergeCell ref="F1087:G1089"/>
    <mergeCell ref="H1087:I1087"/>
    <mergeCell ref="H1088:I1089"/>
    <mergeCell ref="J1088:J1089"/>
    <mergeCell ref="K1088:K1089"/>
    <mergeCell ref="L1088:L1089"/>
    <mergeCell ref="F1090:G1091"/>
    <mergeCell ref="H1090:I1091"/>
    <mergeCell ref="J1090:J1091"/>
    <mergeCell ref="K1090:K1091"/>
    <mergeCell ref="L1090:L1091"/>
    <mergeCell ref="A1092:A1097"/>
    <mergeCell ref="F1092:G1092"/>
    <mergeCell ref="H1092:L1092"/>
    <mergeCell ref="B1093:B1095"/>
    <mergeCell ref="C1093:C1095"/>
    <mergeCell ref="D1093:D1095"/>
    <mergeCell ref="E1093:E1095"/>
    <mergeCell ref="F1093:G1095"/>
    <mergeCell ref="H1093:I1093"/>
    <mergeCell ref="H1094:I1095"/>
    <mergeCell ref="J1094:J1095"/>
    <mergeCell ref="K1094:K1095"/>
    <mergeCell ref="L1094:L1095"/>
    <mergeCell ref="F1096:G1097"/>
    <mergeCell ref="H1096:I1097"/>
    <mergeCell ref="J1096:J1097"/>
    <mergeCell ref="K1096:K1097"/>
    <mergeCell ref="L1096:L1097"/>
    <mergeCell ref="A1071:A1075"/>
    <mergeCell ref="F1071:G1071"/>
    <mergeCell ref="H1071:L1071"/>
    <mergeCell ref="B1072:B1073"/>
    <mergeCell ref="C1072:C1073"/>
    <mergeCell ref="D1072:D1073"/>
    <mergeCell ref="E1072:E1073"/>
    <mergeCell ref="F1072:G1073"/>
    <mergeCell ref="H1072:I1072"/>
    <mergeCell ref="H1073:I1073"/>
    <mergeCell ref="F1074:G1075"/>
    <mergeCell ref="H1074:I1075"/>
    <mergeCell ref="J1074:J1075"/>
    <mergeCell ref="K1074:K1075"/>
    <mergeCell ref="L1074:L1075"/>
    <mergeCell ref="A1076:A1080"/>
    <mergeCell ref="F1076:G1076"/>
    <mergeCell ref="H1076:L1076"/>
    <mergeCell ref="B1077:B1078"/>
    <mergeCell ref="C1077:C1078"/>
    <mergeCell ref="D1077:D1078"/>
    <mergeCell ref="E1077:E1078"/>
    <mergeCell ref="F1077:G1078"/>
    <mergeCell ref="H1077:I1077"/>
    <mergeCell ref="H1078:I1078"/>
    <mergeCell ref="F1079:G1080"/>
    <mergeCell ref="H1079:I1080"/>
    <mergeCell ref="J1079:J1080"/>
    <mergeCell ref="K1079:K1080"/>
    <mergeCell ref="L1079:L1080"/>
    <mergeCell ref="A1081:A1085"/>
    <mergeCell ref="F1081:G1081"/>
    <mergeCell ref="H1081:L1081"/>
    <mergeCell ref="B1082:B1083"/>
    <mergeCell ref="C1082:C1083"/>
    <mergeCell ref="D1082:D1083"/>
    <mergeCell ref="E1082:E1083"/>
    <mergeCell ref="F1082:G1083"/>
    <mergeCell ref="H1082:I1082"/>
    <mergeCell ref="H1083:I1083"/>
    <mergeCell ref="F1084:G1085"/>
    <mergeCell ref="H1084:I1085"/>
    <mergeCell ref="J1084:J1085"/>
    <mergeCell ref="K1084:K1085"/>
    <mergeCell ref="L1084:L1085"/>
    <mergeCell ref="A1059:A1064"/>
    <mergeCell ref="F1059:G1059"/>
    <mergeCell ref="H1059:L1059"/>
    <mergeCell ref="B1060:B1062"/>
    <mergeCell ref="C1060:C1062"/>
    <mergeCell ref="D1060:D1062"/>
    <mergeCell ref="E1060:E1062"/>
    <mergeCell ref="F1060:G1062"/>
    <mergeCell ref="H1060:I1060"/>
    <mergeCell ref="H1061:I1062"/>
    <mergeCell ref="J1061:J1062"/>
    <mergeCell ref="K1061:K1062"/>
    <mergeCell ref="L1061:L1062"/>
    <mergeCell ref="F1063:G1064"/>
    <mergeCell ref="H1063:I1064"/>
    <mergeCell ref="J1063:J1064"/>
    <mergeCell ref="K1063:K1064"/>
    <mergeCell ref="L1063:L1064"/>
    <mergeCell ref="A1065:A1070"/>
    <mergeCell ref="F1065:G1065"/>
    <mergeCell ref="H1065:L1065"/>
    <mergeCell ref="B1066:B1068"/>
    <mergeCell ref="C1066:C1068"/>
    <mergeCell ref="D1066:D1068"/>
    <mergeCell ref="E1066:E1068"/>
    <mergeCell ref="F1066:G1068"/>
    <mergeCell ref="H1066:I1066"/>
    <mergeCell ref="H1067:I1068"/>
    <mergeCell ref="J1067:J1068"/>
    <mergeCell ref="K1067:K1068"/>
    <mergeCell ref="L1067:L1068"/>
    <mergeCell ref="F1069:G1070"/>
    <mergeCell ref="H1069:I1070"/>
    <mergeCell ref="J1069:J1070"/>
    <mergeCell ref="K1069:K1070"/>
    <mergeCell ref="L1069:L1070"/>
    <mergeCell ref="A1048:A1052"/>
    <mergeCell ref="F1048:G1048"/>
    <mergeCell ref="H1048:L1048"/>
    <mergeCell ref="B1049:B1050"/>
    <mergeCell ref="C1049:C1050"/>
    <mergeCell ref="D1049:D1050"/>
    <mergeCell ref="E1049:E1050"/>
    <mergeCell ref="F1049:G1050"/>
    <mergeCell ref="H1049:I1049"/>
    <mergeCell ref="H1050:I1050"/>
    <mergeCell ref="F1051:G1052"/>
    <mergeCell ref="H1051:I1052"/>
    <mergeCell ref="J1051:J1052"/>
    <mergeCell ref="K1051:K1052"/>
    <mergeCell ref="L1051:L1052"/>
    <mergeCell ref="A1053:A1058"/>
    <mergeCell ref="F1053:G1053"/>
    <mergeCell ref="H1053:L1053"/>
    <mergeCell ref="B1054:B1056"/>
    <mergeCell ref="C1054:C1056"/>
    <mergeCell ref="D1054:D1056"/>
    <mergeCell ref="E1054:E1056"/>
    <mergeCell ref="F1054:G1056"/>
    <mergeCell ref="H1054:I1054"/>
    <mergeCell ref="H1055:I1056"/>
    <mergeCell ref="J1055:J1056"/>
    <mergeCell ref="K1055:K1056"/>
    <mergeCell ref="L1055:L1056"/>
    <mergeCell ref="F1057:G1058"/>
    <mergeCell ref="H1057:I1058"/>
    <mergeCell ref="J1057:J1058"/>
    <mergeCell ref="K1057:K1058"/>
    <mergeCell ref="L1057:L1058"/>
    <mergeCell ref="A1033:A1037"/>
    <mergeCell ref="F1033:G1033"/>
    <mergeCell ref="H1033:L1033"/>
    <mergeCell ref="B1034:B1035"/>
    <mergeCell ref="C1034:C1035"/>
    <mergeCell ref="D1034:D1035"/>
    <mergeCell ref="E1034:E1035"/>
    <mergeCell ref="F1034:G1035"/>
    <mergeCell ref="H1034:I1034"/>
    <mergeCell ref="H1035:I1035"/>
    <mergeCell ref="F1036:G1037"/>
    <mergeCell ref="H1036:I1037"/>
    <mergeCell ref="J1036:J1037"/>
    <mergeCell ref="K1036:K1037"/>
    <mergeCell ref="L1036:L1037"/>
    <mergeCell ref="A1038:A1042"/>
    <mergeCell ref="F1038:G1038"/>
    <mergeCell ref="H1038:L1038"/>
    <mergeCell ref="B1039:B1040"/>
    <mergeCell ref="C1039:C1040"/>
    <mergeCell ref="D1039:D1040"/>
    <mergeCell ref="E1039:E1040"/>
    <mergeCell ref="F1039:G1040"/>
    <mergeCell ref="H1039:I1039"/>
    <mergeCell ref="H1040:I1040"/>
    <mergeCell ref="F1041:G1042"/>
    <mergeCell ref="H1041:I1042"/>
    <mergeCell ref="J1041:J1042"/>
    <mergeCell ref="K1041:K1042"/>
    <mergeCell ref="L1041:L1042"/>
    <mergeCell ref="A1043:A1047"/>
    <mergeCell ref="F1043:G1043"/>
    <mergeCell ref="H1043:L1043"/>
    <mergeCell ref="B1044:B1045"/>
    <mergeCell ref="C1044:C1045"/>
    <mergeCell ref="D1044:D1045"/>
    <mergeCell ref="E1044:E1045"/>
    <mergeCell ref="F1044:G1045"/>
    <mergeCell ref="H1044:I1044"/>
    <mergeCell ref="H1045:I1045"/>
    <mergeCell ref="F1046:G1047"/>
    <mergeCell ref="H1046:I1047"/>
    <mergeCell ref="J1046:J1047"/>
    <mergeCell ref="K1046:K1047"/>
    <mergeCell ref="L1046:L1047"/>
    <mergeCell ref="A1016:A1020"/>
    <mergeCell ref="F1016:G1016"/>
    <mergeCell ref="H1016:L1016"/>
    <mergeCell ref="B1017:B1018"/>
    <mergeCell ref="C1017:C1018"/>
    <mergeCell ref="D1017:D1018"/>
    <mergeCell ref="E1017:E1018"/>
    <mergeCell ref="F1017:G1018"/>
    <mergeCell ref="H1017:I1017"/>
    <mergeCell ref="H1018:I1018"/>
    <mergeCell ref="F1019:G1020"/>
    <mergeCell ref="H1019:I1020"/>
    <mergeCell ref="J1019:J1020"/>
    <mergeCell ref="K1019:K1020"/>
    <mergeCell ref="L1019:L1020"/>
    <mergeCell ref="A1021:A1025"/>
    <mergeCell ref="F1021:G1021"/>
    <mergeCell ref="H1021:L1021"/>
    <mergeCell ref="B1022:B1023"/>
    <mergeCell ref="C1022:C1023"/>
    <mergeCell ref="D1022:D1023"/>
    <mergeCell ref="E1022:E1023"/>
    <mergeCell ref="F1022:G1023"/>
    <mergeCell ref="H1022:I1022"/>
    <mergeCell ref="H1023:I1023"/>
    <mergeCell ref="F1024:G1025"/>
    <mergeCell ref="H1024:I1025"/>
    <mergeCell ref="J1024:J1025"/>
    <mergeCell ref="K1024:K1025"/>
    <mergeCell ref="L1024:L1025"/>
    <mergeCell ref="A1026:A1032"/>
    <mergeCell ref="F1026:G1026"/>
    <mergeCell ref="H1026:L1026"/>
    <mergeCell ref="B1027:B1030"/>
    <mergeCell ref="C1027:C1030"/>
    <mergeCell ref="D1027:D1030"/>
    <mergeCell ref="E1027:E1030"/>
    <mergeCell ref="F1027:G1030"/>
    <mergeCell ref="H1027:I1027"/>
    <mergeCell ref="H1028:I1030"/>
    <mergeCell ref="J1028:J1030"/>
    <mergeCell ref="K1028:K1030"/>
    <mergeCell ref="L1028:L1030"/>
    <mergeCell ref="F1031:G1032"/>
    <mergeCell ref="H1031:I1032"/>
    <mergeCell ref="J1031:J1032"/>
    <mergeCell ref="K1031:K1032"/>
    <mergeCell ref="L1031:L1032"/>
    <mergeCell ref="A1002:A1008"/>
    <mergeCell ref="F1002:G1002"/>
    <mergeCell ref="H1002:L1002"/>
    <mergeCell ref="B1003:B1006"/>
    <mergeCell ref="C1003:C1006"/>
    <mergeCell ref="D1003:D1006"/>
    <mergeCell ref="E1003:E1006"/>
    <mergeCell ref="F1003:G1006"/>
    <mergeCell ref="H1003:I1003"/>
    <mergeCell ref="H1004:I1006"/>
    <mergeCell ref="J1004:J1006"/>
    <mergeCell ref="K1004:K1006"/>
    <mergeCell ref="L1004:L1006"/>
    <mergeCell ref="F1007:G1008"/>
    <mergeCell ref="H1007:I1008"/>
    <mergeCell ref="J1007:J1008"/>
    <mergeCell ref="K1007:K1008"/>
    <mergeCell ref="L1007:L1008"/>
    <mergeCell ref="A1009:A1015"/>
    <mergeCell ref="F1009:G1009"/>
    <mergeCell ref="H1009:L1009"/>
    <mergeCell ref="B1010:B1013"/>
    <mergeCell ref="C1010:C1013"/>
    <mergeCell ref="D1010:D1013"/>
    <mergeCell ref="E1010:E1013"/>
    <mergeCell ref="F1010:G1013"/>
    <mergeCell ref="H1010:I1010"/>
    <mergeCell ref="H1011:I1013"/>
    <mergeCell ref="J1011:J1013"/>
    <mergeCell ref="K1011:K1013"/>
    <mergeCell ref="L1011:L1013"/>
    <mergeCell ref="F1014:G1015"/>
    <mergeCell ref="H1014:I1015"/>
    <mergeCell ref="J1014:J1015"/>
    <mergeCell ref="K1014:K1015"/>
    <mergeCell ref="L1014:L1015"/>
    <mergeCell ref="A989:A994"/>
    <mergeCell ref="F989:G989"/>
    <mergeCell ref="H989:L989"/>
    <mergeCell ref="B990:B992"/>
    <mergeCell ref="C990:C992"/>
    <mergeCell ref="D990:D992"/>
    <mergeCell ref="E990:E992"/>
    <mergeCell ref="F990:G992"/>
    <mergeCell ref="H990:I990"/>
    <mergeCell ref="H991:I992"/>
    <mergeCell ref="J991:J992"/>
    <mergeCell ref="K991:K992"/>
    <mergeCell ref="L991:L992"/>
    <mergeCell ref="F993:G994"/>
    <mergeCell ref="H993:I994"/>
    <mergeCell ref="J993:J994"/>
    <mergeCell ref="K993:K994"/>
    <mergeCell ref="L993:L994"/>
    <mergeCell ref="A995:A1001"/>
    <mergeCell ref="F995:G995"/>
    <mergeCell ref="H995:L995"/>
    <mergeCell ref="B996:B999"/>
    <mergeCell ref="C996:C999"/>
    <mergeCell ref="D996:D999"/>
    <mergeCell ref="E996:E999"/>
    <mergeCell ref="F996:G999"/>
    <mergeCell ref="H996:I996"/>
    <mergeCell ref="H997:I999"/>
    <mergeCell ref="J997:J999"/>
    <mergeCell ref="K997:K999"/>
    <mergeCell ref="L997:L999"/>
    <mergeCell ref="F1000:G1001"/>
    <mergeCell ref="H1000:I1001"/>
    <mergeCell ref="J1000:J1001"/>
    <mergeCell ref="K1000:K1001"/>
    <mergeCell ref="L1000:L1001"/>
    <mergeCell ref="A978:A983"/>
    <mergeCell ref="F978:G978"/>
    <mergeCell ref="H978:L978"/>
    <mergeCell ref="B979:B981"/>
    <mergeCell ref="C979:C981"/>
    <mergeCell ref="D979:D981"/>
    <mergeCell ref="E979:E981"/>
    <mergeCell ref="F979:G981"/>
    <mergeCell ref="H979:I979"/>
    <mergeCell ref="H980:I981"/>
    <mergeCell ref="J980:J981"/>
    <mergeCell ref="K980:K981"/>
    <mergeCell ref="L980:L981"/>
    <mergeCell ref="F982:G983"/>
    <mergeCell ref="H982:I983"/>
    <mergeCell ref="J982:J983"/>
    <mergeCell ref="K982:K983"/>
    <mergeCell ref="L982:L983"/>
    <mergeCell ref="A984:A988"/>
    <mergeCell ref="F984:G984"/>
    <mergeCell ref="H984:L984"/>
    <mergeCell ref="B985:B986"/>
    <mergeCell ref="C985:C986"/>
    <mergeCell ref="D985:D986"/>
    <mergeCell ref="E985:E986"/>
    <mergeCell ref="F985:G986"/>
    <mergeCell ref="H985:I985"/>
    <mergeCell ref="H986:I986"/>
    <mergeCell ref="F987:G988"/>
    <mergeCell ref="H987:I988"/>
    <mergeCell ref="J987:J988"/>
    <mergeCell ref="K987:K988"/>
    <mergeCell ref="L987:L988"/>
    <mergeCell ref="A967:A972"/>
    <mergeCell ref="F967:G967"/>
    <mergeCell ref="H967:L967"/>
    <mergeCell ref="B968:B970"/>
    <mergeCell ref="C968:C970"/>
    <mergeCell ref="D968:D970"/>
    <mergeCell ref="E968:E970"/>
    <mergeCell ref="F968:G970"/>
    <mergeCell ref="H968:I968"/>
    <mergeCell ref="H969:I970"/>
    <mergeCell ref="J969:J970"/>
    <mergeCell ref="K969:K970"/>
    <mergeCell ref="L969:L970"/>
    <mergeCell ref="F971:G972"/>
    <mergeCell ref="H971:I972"/>
    <mergeCell ref="J971:J972"/>
    <mergeCell ref="K971:K972"/>
    <mergeCell ref="L971:L972"/>
    <mergeCell ref="A973:A977"/>
    <mergeCell ref="F973:G973"/>
    <mergeCell ref="H973:L973"/>
    <mergeCell ref="B974:B975"/>
    <mergeCell ref="C974:C975"/>
    <mergeCell ref="D974:D975"/>
    <mergeCell ref="E974:E975"/>
    <mergeCell ref="F974:G975"/>
    <mergeCell ref="H974:I974"/>
    <mergeCell ref="H975:I975"/>
    <mergeCell ref="F976:G977"/>
    <mergeCell ref="H976:I977"/>
    <mergeCell ref="J976:J977"/>
    <mergeCell ref="K976:K977"/>
    <mergeCell ref="L976:L977"/>
    <mergeCell ref="A952:A956"/>
    <mergeCell ref="F952:G952"/>
    <mergeCell ref="H952:L952"/>
    <mergeCell ref="B953:B954"/>
    <mergeCell ref="C953:C954"/>
    <mergeCell ref="D953:D954"/>
    <mergeCell ref="E953:E954"/>
    <mergeCell ref="F953:G954"/>
    <mergeCell ref="H953:I953"/>
    <mergeCell ref="H954:I954"/>
    <mergeCell ref="F955:G956"/>
    <mergeCell ref="H955:I956"/>
    <mergeCell ref="J955:J956"/>
    <mergeCell ref="K955:K956"/>
    <mergeCell ref="L955:L956"/>
    <mergeCell ref="A957:A961"/>
    <mergeCell ref="F957:G957"/>
    <mergeCell ref="H957:L957"/>
    <mergeCell ref="B958:B959"/>
    <mergeCell ref="C958:C959"/>
    <mergeCell ref="D958:D959"/>
    <mergeCell ref="E958:E959"/>
    <mergeCell ref="F958:G959"/>
    <mergeCell ref="H958:I958"/>
    <mergeCell ref="H959:I959"/>
    <mergeCell ref="F960:G961"/>
    <mergeCell ref="H960:I961"/>
    <mergeCell ref="J960:J961"/>
    <mergeCell ref="K960:K961"/>
    <mergeCell ref="L960:L961"/>
    <mergeCell ref="A962:A966"/>
    <mergeCell ref="F962:G962"/>
    <mergeCell ref="H962:L962"/>
    <mergeCell ref="B963:B964"/>
    <mergeCell ref="C963:C964"/>
    <mergeCell ref="D963:D964"/>
    <mergeCell ref="E963:E964"/>
    <mergeCell ref="F963:G964"/>
    <mergeCell ref="H963:I963"/>
    <mergeCell ref="H964:I964"/>
    <mergeCell ref="F965:G966"/>
    <mergeCell ref="H965:I966"/>
    <mergeCell ref="J965:J966"/>
    <mergeCell ref="K965:K966"/>
    <mergeCell ref="L965:L966"/>
    <mergeCell ref="A938:A944"/>
    <mergeCell ref="F938:G938"/>
    <mergeCell ref="H938:L938"/>
    <mergeCell ref="B939:B942"/>
    <mergeCell ref="C939:C942"/>
    <mergeCell ref="D939:D942"/>
    <mergeCell ref="E939:E942"/>
    <mergeCell ref="F939:G942"/>
    <mergeCell ref="H939:I939"/>
    <mergeCell ref="H940:I942"/>
    <mergeCell ref="J940:J942"/>
    <mergeCell ref="K940:K942"/>
    <mergeCell ref="L940:L942"/>
    <mergeCell ref="F943:G944"/>
    <mergeCell ref="H943:I944"/>
    <mergeCell ref="J943:J944"/>
    <mergeCell ref="K943:K944"/>
    <mergeCell ref="L943:L944"/>
    <mergeCell ref="A945:A951"/>
    <mergeCell ref="F945:G945"/>
    <mergeCell ref="H945:L945"/>
    <mergeCell ref="B946:B949"/>
    <mergeCell ref="C946:C949"/>
    <mergeCell ref="D946:D949"/>
    <mergeCell ref="E946:E949"/>
    <mergeCell ref="F946:G949"/>
    <mergeCell ref="H946:I946"/>
    <mergeCell ref="H947:I949"/>
    <mergeCell ref="J947:J949"/>
    <mergeCell ref="K947:K949"/>
    <mergeCell ref="L947:L949"/>
    <mergeCell ref="F950:G951"/>
    <mergeCell ref="H950:I951"/>
    <mergeCell ref="J950:J951"/>
    <mergeCell ref="K950:K951"/>
    <mergeCell ref="L950:L951"/>
    <mergeCell ref="A926:A930"/>
    <mergeCell ref="F926:G926"/>
    <mergeCell ref="H926:L926"/>
    <mergeCell ref="B927:B928"/>
    <mergeCell ref="C927:C928"/>
    <mergeCell ref="D927:D928"/>
    <mergeCell ref="E927:E928"/>
    <mergeCell ref="F927:G928"/>
    <mergeCell ref="H927:I927"/>
    <mergeCell ref="H928:I928"/>
    <mergeCell ref="F929:G930"/>
    <mergeCell ref="H929:I930"/>
    <mergeCell ref="J929:J930"/>
    <mergeCell ref="K929:K930"/>
    <mergeCell ref="L929:L930"/>
    <mergeCell ref="A931:A937"/>
    <mergeCell ref="F931:G931"/>
    <mergeCell ref="H931:L931"/>
    <mergeCell ref="B932:B935"/>
    <mergeCell ref="C932:C935"/>
    <mergeCell ref="D932:D935"/>
    <mergeCell ref="E932:E935"/>
    <mergeCell ref="F932:G935"/>
    <mergeCell ref="H932:I932"/>
    <mergeCell ref="H933:I935"/>
    <mergeCell ref="J933:J935"/>
    <mergeCell ref="K933:K935"/>
    <mergeCell ref="L933:L935"/>
    <mergeCell ref="F936:G937"/>
    <mergeCell ref="H936:I937"/>
    <mergeCell ref="J936:J937"/>
    <mergeCell ref="K936:K937"/>
    <mergeCell ref="L936:L937"/>
    <mergeCell ref="A914:A919"/>
    <mergeCell ref="F914:G914"/>
    <mergeCell ref="H914:L914"/>
    <mergeCell ref="B915:B917"/>
    <mergeCell ref="C915:C917"/>
    <mergeCell ref="D915:D917"/>
    <mergeCell ref="E915:E917"/>
    <mergeCell ref="F915:G917"/>
    <mergeCell ref="H915:I915"/>
    <mergeCell ref="H916:I917"/>
    <mergeCell ref="J916:J917"/>
    <mergeCell ref="K916:K917"/>
    <mergeCell ref="L916:L917"/>
    <mergeCell ref="F918:G919"/>
    <mergeCell ref="H918:I919"/>
    <mergeCell ref="J918:J919"/>
    <mergeCell ref="K918:K919"/>
    <mergeCell ref="L918:L919"/>
    <mergeCell ref="A920:A925"/>
    <mergeCell ref="F920:G920"/>
    <mergeCell ref="H920:L920"/>
    <mergeCell ref="B921:B923"/>
    <mergeCell ref="C921:C923"/>
    <mergeCell ref="D921:D923"/>
    <mergeCell ref="E921:E923"/>
    <mergeCell ref="F921:G923"/>
    <mergeCell ref="H921:I921"/>
    <mergeCell ref="H922:I923"/>
    <mergeCell ref="J922:J923"/>
    <mergeCell ref="K922:K923"/>
    <mergeCell ref="L922:L923"/>
    <mergeCell ref="F924:G925"/>
    <mergeCell ref="H924:I925"/>
    <mergeCell ref="J924:J925"/>
    <mergeCell ref="K924:K925"/>
    <mergeCell ref="L924:L925"/>
    <mergeCell ref="A902:A907"/>
    <mergeCell ref="F902:G902"/>
    <mergeCell ref="H902:L902"/>
    <mergeCell ref="B903:B905"/>
    <mergeCell ref="C903:C905"/>
    <mergeCell ref="D903:D905"/>
    <mergeCell ref="E903:E905"/>
    <mergeCell ref="F903:G905"/>
    <mergeCell ref="H903:I903"/>
    <mergeCell ref="H904:I905"/>
    <mergeCell ref="J904:J905"/>
    <mergeCell ref="K904:K905"/>
    <mergeCell ref="L904:L905"/>
    <mergeCell ref="F906:G907"/>
    <mergeCell ref="H906:I907"/>
    <mergeCell ref="J906:J907"/>
    <mergeCell ref="K906:K907"/>
    <mergeCell ref="L906:L907"/>
    <mergeCell ref="A908:A913"/>
    <mergeCell ref="F908:G908"/>
    <mergeCell ref="H908:L908"/>
    <mergeCell ref="B909:B911"/>
    <mergeCell ref="C909:C911"/>
    <mergeCell ref="D909:D911"/>
    <mergeCell ref="E909:E911"/>
    <mergeCell ref="F909:G911"/>
    <mergeCell ref="H909:I909"/>
    <mergeCell ref="H910:I911"/>
    <mergeCell ref="J910:J911"/>
    <mergeCell ref="K910:K911"/>
    <mergeCell ref="L910:L911"/>
    <mergeCell ref="F912:G913"/>
    <mergeCell ref="H912:I913"/>
    <mergeCell ref="J912:J913"/>
    <mergeCell ref="K912:K913"/>
    <mergeCell ref="L912:L913"/>
    <mergeCell ref="A886:A890"/>
    <mergeCell ref="F886:G886"/>
    <mergeCell ref="H886:L886"/>
    <mergeCell ref="B887:B888"/>
    <mergeCell ref="C887:C888"/>
    <mergeCell ref="D887:D888"/>
    <mergeCell ref="E887:E888"/>
    <mergeCell ref="F887:G888"/>
    <mergeCell ref="H887:I887"/>
    <mergeCell ref="H888:I888"/>
    <mergeCell ref="F889:G890"/>
    <mergeCell ref="H889:I890"/>
    <mergeCell ref="J889:J890"/>
    <mergeCell ref="K889:K890"/>
    <mergeCell ref="L889:L890"/>
    <mergeCell ref="A891:A895"/>
    <mergeCell ref="F891:G891"/>
    <mergeCell ref="H891:L891"/>
    <mergeCell ref="B892:B893"/>
    <mergeCell ref="C892:C893"/>
    <mergeCell ref="D892:D893"/>
    <mergeCell ref="E892:E893"/>
    <mergeCell ref="F892:G893"/>
    <mergeCell ref="H892:I892"/>
    <mergeCell ref="H893:I893"/>
    <mergeCell ref="F894:G895"/>
    <mergeCell ref="H894:I895"/>
    <mergeCell ref="J894:J895"/>
    <mergeCell ref="K894:K895"/>
    <mergeCell ref="L894:L895"/>
    <mergeCell ref="A896:A901"/>
    <mergeCell ref="F896:G896"/>
    <mergeCell ref="H896:L896"/>
    <mergeCell ref="B897:B899"/>
    <mergeCell ref="C897:C899"/>
    <mergeCell ref="D897:D899"/>
    <mergeCell ref="E897:E899"/>
    <mergeCell ref="F897:G899"/>
    <mergeCell ref="H897:I897"/>
    <mergeCell ref="H898:I899"/>
    <mergeCell ref="J898:J899"/>
    <mergeCell ref="K898:K899"/>
    <mergeCell ref="L898:L899"/>
    <mergeCell ref="F900:G901"/>
    <mergeCell ref="H900:I901"/>
    <mergeCell ref="J900:J901"/>
    <mergeCell ref="K900:K901"/>
    <mergeCell ref="L900:L901"/>
    <mergeCell ref="A871:A875"/>
    <mergeCell ref="F871:G871"/>
    <mergeCell ref="H871:L871"/>
    <mergeCell ref="B872:B873"/>
    <mergeCell ref="C872:C873"/>
    <mergeCell ref="D872:D873"/>
    <mergeCell ref="E872:E873"/>
    <mergeCell ref="F872:G873"/>
    <mergeCell ref="H872:I872"/>
    <mergeCell ref="H873:I873"/>
    <mergeCell ref="F874:G875"/>
    <mergeCell ref="H874:I875"/>
    <mergeCell ref="J874:J875"/>
    <mergeCell ref="K874:K875"/>
    <mergeCell ref="L874:L875"/>
    <mergeCell ref="A876:A880"/>
    <mergeCell ref="F876:G876"/>
    <mergeCell ref="H876:L876"/>
    <mergeCell ref="B877:B878"/>
    <mergeCell ref="C877:C878"/>
    <mergeCell ref="D877:D878"/>
    <mergeCell ref="E877:E878"/>
    <mergeCell ref="F877:G878"/>
    <mergeCell ref="H877:I877"/>
    <mergeCell ref="H878:I878"/>
    <mergeCell ref="F879:G880"/>
    <mergeCell ref="H879:I880"/>
    <mergeCell ref="J879:J880"/>
    <mergeCell ref="K879:K880"/>
    <mergeCell ref="L879:L880"/>
    <mergeCell ref="A881:A885"/>
    <mergeCell ref="F881:G881"/>
    <mergeCell ref="H881:L881"/>
    <mergeCell ref="B882:B883"/>
    <mergeCell ref="C882:C883"/>
    <mergeCell ref="D882:D883"/>
    <mergeCell ref="E882:E883"/>
    <mergeCell ref="F882:G883"/>
    <mergeCell ref="H882:I882"/>
    <mergeCell ref="H883:I883"/>
    <mergeCell ref="F884:G885"/>
    <mergeCell ref="H884:I885"/>
    <mergeCell ref="J884:J885"/>
    <mergeCell ref="K884:K885"/>
    <mergeCell ref="L884:L885"/>
    <mergeCell ref="A856:A860"/>
    <mergeCell ref="F856:G856"/>
    <mergeCell ref="H856:L856"/>
    <mergeCell ref="B857:B858"/>
    <mergeCell ref="C857:C858"/>
    <mergeCell ref="D857:D858"/>
    <mergeCell ref="E857:E858"/>
    <mergeCell ref="F857:G858"/>
    <mergeCell ref="H857:I857"/>
    <mergeCell ref="H858:I858"/>
    <mergeCell ref="F859:G860"/>
    <mergeCell ref="H859:I860"/>
    <mergeCell ref="J859:J860"/>
    <mergeCell ref="K859:K860"/>
    <mergeCell ref="L859:L860"/>
    <mergeCell ref="A861:A865"/>
    <mergeCell ref="F861:G861"/>
    <mergeCell ref="H861:L861"/>
    <mergeCell ref="B862:B863"/>
    <mergeCell ref="C862:C863"/>
    <mergeCell ref="D862:D863"/>
    <mergeCell ref="E862:E863"/>
    <mergeCell ref="F862:G863"/>
    <mergeCell ref="H862:I862"/>
    <mergeCell ref="H863:I863"/>
    <mergeCell ref="F864:G865"/>
    <mergeCell ref="H864:I865"/>
    <mergeCell ref="J864:J865"/>
    <mergeCell ref="K864:K865"/>
    <mergeCell ref="L864:L865"/>
    <mergeCell ref="A866:A870"/>
    <mergeCell ref="F866:G866"/>
    <mergeCell ref="H866:L866"/>
    <mergeCell ref="B867:B868"/>
    <mergeCell ref="C867:C868"/>
    <mergeCell ref="D867:D868"/>
    <mergeCell ref="E867:E868"/>
    <mergeCell ref="F867:G868"/>
    <mergeCell ref="H867:I867"/>
    <mergeCell ref="H868:I868"/>
    <mergeCell ref="F869:G870"/>
    <mergeCell ref="H869:I870"/>
    <mergeCell ref="J869:J870"/>
    <mergeCell ref="K869:K870"/>
    <mergeCell ref="L869:L870"/>
    <mergeCell ref="A841:A845"/>
    <mergeCell ref="F841:G841"/>
    <mergeCell ref="H841:L841"/>
    <mergeCell ref="B842:B843"/>
    <mergeCell ref="C842:C843"/>
    <mergeCell ref="D842:D843"/>
    <mergeCell ref="E842:E843"/>
    <mergeCell ref="F842:G843"/>
    <mergeCell ref="H842:I842"/>
    <mergeCell ref="H843:I843"/>
    <mergeCell ref="F844:G845"/>
    <mergeCell ref="H844:I845"/>
    <mergeCell ref="J844:J845"/>
    <mergeCell ref="K844:K845"/>
    <mergeCell ref="L844:L845"/>
    <mergeCell ref="A846:A850"/>
    <mergeCell ref="F846:G846"/>
    <mergeCell ref="H846:L846"/>
    <mergeCell ref="B847:B848"/>
    <mergeCell ref="C847:C848"/>
    <mergeCell ref="D847:D848"/>
    <mergeCell ref="E847:E848"/>
    <mergeCell ref="F847:G848"/>
    <mergeCell ref="H847:I847"/>
    <mergeCell ref="H848:I848"/>
    <mergeCell ref="F849:G850"/>
    <mergeCell ref="H849:I850"/>
    <mergeCell ref="J849:J850"/>
    <mergeCell ref="K849:K850"/>
    <mergeCell ref="L849:L850"/>
    <mergeCell ref="A851:A855"/>
    <mergeCell ref="F851:G851"/>
    <mergeCell ref="H851:L851"/>
    <mergeCell ref="B852:B853"/>
    <mergeCell ref="C852:C853"/>
    <mergeCell ref="D852:D853"/>
    <mergeCell ref="E852:E853"/>
    <mergeCell ref="F852:G853"/>
    <mergeCell ref="H852:I852"/>
    <mergeCell ref="H853:I853"/>
    <mergeCell ref="F854:G855"/>
    <mergeCell ref="H854:I855"/>
    <mergeCell ref="J854:J855"/>
    <mergeCell ref="K854:K855"/>
    <mergeCell ref="L854:L855"/>
    <mergeCell ref="A826:A830"/>
    <mergeCell ref="F826:G826"/>
    <mergeCell ref="H826:L826"/>
    <mergeCell ref="B827:B828"/>
    <mergeCell ref="C827:C828"/>
    <mergeCell ref="D827:D828"/>
    <mergeCell ref="E827:E828"/>
    <mergeCell ref="F827:G828"/>
    <mergeCell ref="H827:I827"/>
    <mergeCell ref="H828:I828"/>
    <mergeCell ref="F829:G830"/>
    <mergeCell ref="H829:I830"/>
    <mergeCell ref="J829:J830"/>
    <mergeCell ref="K829:K830"/>
    <mergeCell ref="L829:L830"/>
    <mergeCell ref="A831:A835"/>
    <mergeCell ref="F831:G831"/>
    <mergeCell ref="H831:L831"/>
    <mergeCell ref="B832:B833"/>
    <mergeCell ref="C832:C833"/>
    <mergeCell ref="D832:D833"/>
    <mergeCell ref="E832:E833"/>
    <mergeCell ref="F832:G833"/>
    <mergeCell ref="H832:I832"/>
    <mergeCell ref="H833:I833"/>
    <mergeCell ref="F834:G835"/>
    <mergeCell ref="H834:I835"/>
    <mergeCell ref="J834:J835"/>
    <mergeCell ref="K834:K835"/>
    <mergeCell ref="L834:L835"/>
    <mergeCell ref="A836:A840"/>
    <mergeCell ref="F836:G836"/>
    <mergeCell ref="H836:L836"/>
    <mergeCell ref="B837:B838"/>
    <mergeCell ref="C837:C838"/>
    <mergeCell ref="D837:D838"/>
    <mergeCell ref="E837:E838"/>
    <mergeCell ref="F837:G838"/>
    <mergeCell ref="H837:I837"/>
    <mergeCell ref="H838:I838"/>
    <mergeCell ref="F839:G840"/>
    <mergeCell ref="H839:I840"/>
    <mergeCell ref="J839:J840"/>
    <mergeCell ref="K839:K840"/>
    <mergeCell ref="L839:L840"/>
    <mergeCell ref="A815:A820"/>
    <mergeCell ref="F815:G815"/>
    <mergeCell ref="H815:L815"/>
    <mergeCell ref="B816:B818"/>
    <mergeCell ref="C816:C818"/>
    <mergeCell ref="D816:D818"/>
    <mergeCell ref="E816:E818"/>
    <mergeCell ref="F816:G818"/>
    <mergeCell ref="H816:I816"/>
    <mergeCell ref="H817:I818"/>
    <mergeCell ref="J817:J818"/>
    <mergeCell ref="K817:K818"/>
    <mergeCell ref="L817:L818"/>
    <mergeCell ref="F819:G820"/>
    <mergeCell ref="H819:I820"/>
    <mergeCell ref="J819:J820"/>
    <mergeCell ref="K819:K820"/>
    <mergeCell ref="L819:L820"/>
    <mergeCell ref="A821:A825"/>
    <mergeCell ref="F821:G821"/>
    <mergeCell ref="H821:L821"/>
    <mergeCell ref="B822:B823"/>
    <mergeCell ref="C822:C823"/>
    <mergeCell ref="D822:D823"/>
    <mergeCell ref="E822:E823"/>
    <mergeCell ref="F822:G823"/>
    <mergeCell ref="H822:I822"/>
    <mergeCell ref="H823:I823"/>
    <mergeCell ref="F824:G825"/>
    <mergeCell ref="H824:I825"/>
    <mergeCell ref="J824:J825"/>
    <mergeCell ref="K824:K825"/>
    <mergeCell ref="L824:L825"/>
    <mergeCell ref="A804:A808"/>
    <mergeCell ref="F804:G804"/>
    <mergeCell ref="H804:L804"/>
    <mergeCell ref="B805:B806"/>
    <mergeCell ref="C805:C806"/>
    <mergeCell ref="D805:D806"/>
    <mergeCell ref="E805:E806"/>
    <mergeCell ref="F805:G806"/>
    <mergeCell ref="H805:I805"/>
    <mergeCell ref="H806:I806"/>
    <mergeCell ref="F807:G808"/>
    <mergeCell ref="H807:I808"/>
    <mergeCell ref="J807:J808"/>
    <mergeCell ref="K807:K808"/>
    <mergeCell ref="L807:L808"/>
    <mergeCell ref="A809:A814"/>
    <mergeCell ref="F809:G809"/>
    <mergeCell ref="H809:L809"/>
    <mergeCell ref="B810:B812"/>
    <mergeCell ref="C810:C812"/>
    <mergeCell ref="D810:D812"/>
    <mergeCell ref="E810:E812"/>
    <mergeCell ref="F810:G812"/>
    <mergeCell ref="H810:I810"/>
    <mergeCell ref="H811:I812"/>
    <mergeCell ref="J811:J812"/>
    <mergeCell ref="K811:K812"/>
    <mergeCell ref="L811:L812"/>
    <mergeCell ref="F813:G814"/>
    <mergeCell ref="H813:I814"/>
    <mergeCell ref="J813:J814"/>
    <mergeCell ref="K813:K814"/>
    <mergeCell ref="L813:L814"/>
    <mergeCell ref="A793:A797"/>
    <mergeCell ref="F793:G793"/>
    <mergeCell ref="H793:L793"/>
    <mergeCell ref="B794:B795"/>
    <mergeCell ref="C794:C795"/>
    <mergeCell ref="D794:D795"/>
    <mergeCell ref="E794:E795"/>
    <mergeCell ref="F794:G795"/>
    <mergeCell ref="H794:I794"/>
    <mergeCell ref="H795:I795"/>
    <mergeCell ref="F796:G797"/>
    <mergeCell ref="H796:I797"/>
    <mergeCell ref="J796:J797"/>
    <mergeCell ref="K796:K797"/>
    <mergeCell ref="L796:L797"/>
    <mergeCell ref="A798:A803"/>
    <mergeCell ref="F798:G798"/>
    <mergeCell ref="H798:L798"/>
    <mergeCell ref="B799:B801"/>
    <mergeCell ref="C799:C801"/>
    <mergeCell ref="D799:D801"/>
    <mergeCell ref="E799:E801"/>
    <mergeCell ref="F799:G801"/>
    <mergeCell ref="H799:I799"/>
    <mergeCell ref="H800:I801"/>
    <mergeCell ref="J800:J801"/>
    <mergeCell ref="K800:K801"/>
    <mergeCell ref="L800:L801"/>
    <mergeCell ref="F802:G803"/>
    <mergeCell ref="H802:I803"/>
    <mergeCell ref="J802:J803"/>
    <mergeCell ref="K802:K803"/>
    <mergeCell ref="L802:L803"/>
    <mergeCell ref="A778:A782"/>
    <mergeCell ref="F778:G778"/>
    <mergeCell ref="H778:L778"/>
    <mergeCell ref="B779:B780"/>
    <mergeCell ref="C779:C780"/>
    <mergeCell ref="D779:D780"/>
    <mergeCell ref="E779:E780"/>
    <mergeCell ref="F779:G780"/>
    <mergeCell ref="H779:I779"/>
    <mergeCell ref="H780:I780"/>
    <mergeCell ref="F781:G782"/>
    <mergeCell ref="H781:I782"/>
    <mergeCell ref="J781:J782"/>
    <mergeCell ref="K781:K782"/>
    <mergeCell ref="L781:L782"/>
    <mergeCell ref="A783:A787"/>
    <mergeCell ref="F783:G783"/>
    <mergeCell ref="H783:L783"/>
    <mergeCell ref="B784:B785"/>
    <mergeCell ref="C784:C785"/>
    <mergeCell ref="D784:D785"/>
    <mergeCell ref="E784:E785"/>
    <mergeCell ref="F784:G785"/>
    <mergeCell ref="H784:I784"/>
    <mergeCell ref="H785:I785"/>
    <mergeCell ref="F786:G787"/>
    <mergeCell ref="H786:I787"/>
    <mergeCell ref="J786:J787"/>
    <mergeCell ref="K786:K787"/>
    <mergeCell ref="L786:L787"/>
    <mergeCell ref="A788:A792"/>
    <mergeCell ref="F788:G788"/>
    <mergeCell ref="H788:L788"/>
    <mergeCell ref="B789:B790"/>
    <mergeCell ref="C789:C790"/>
    <mergeCell ref="D789:D790"/>
    <mergeCell ref="E789:E790"/>
    <mergeCell ref="F789:G790"/>
    <mergeCell ref="H789:I789"/>
    <mergeCell ref="H790:I790"/>
    <mergeCell ref="F791:G792"/>
    <mergeCell ref="H791:I792"/>
    <mergeCell ref="J791:J792"/>
    <mergeCell ref="K791:K792"/>
    <mergeCell ref="L791:L792"/>
    <mergeCell ref="A767:A771"/>
    <mergeCell ref="F767:G767"/>
    <mergeCell ref="H767:L767"/>
    <mergeCell ref="B768:B769"/>
    <mergeCell ref="C768:C769"/>
    <mergeCell ref="D768:D769"/>
    <mergeCell ref="E768:E769"/>
    <mergeCell ref="F768:G769"/>
    <mergeCell ref="H768:I768"/>
    <mergeCell ref="H769:I769"/>
    <mergeCell ref="F770:G771"/>
    <mergeCell ref="H770:I771"/>
    <mergeCell ref="J770:J771"/>
    <mergeCell ref="K770:K771"/>
    <mergeCell ref="L770:L771"/>
    <mergeCell ref="A772:A777"/>
    <mergeCell ref="F772:G772"/>
    <mergeCell ref="H772:L772"/>
    <mergeCell ref="B773:B775"/>
    <mergeCell ref="C773:C775"/>
    <mergeCell ref="D773:D775"/>
    <mergeCell ref="E773:E775"/>
    <mergeCell ref="F773:G775"/>
    <mergeCell ref="H773:I773"/>
    <mergeCell ref="H774:I775"/>
    <mergeCell ref="J774:J775"/>
    <mergeCell ref="K774:K775"/>
    <mergeCell ref="L774:L775"/>
    <mergeCell ref="F776:G777"/>
    <mergeCell ref="H776:I777"/>
    <mergeCell ref="J776:J777"/>
    <mergeCell ref="K776:K777"/>
    <mergeCell ref="L776:L777"/>
    <mergeCell ref="A756:A761"/>
    <mergeCell ref="F756:G756"/>
    <mergeCell ref="H756:L756"/>
    <mergeCell ref="B757:B759"/>
    <mergeCell ref="C757:C759"/>
    <mergeCell ref="D757:D759"/>
    <mergeCell ref="E757:E759"/>
    <mergeCell ref="F757:G759"/>
    <mergeCell ref="H757:I757"/>
    <mergeCell ref="H758:I759"/>
    <mergeCell ref="J758:J759"/>
    <mergeCell ref="K758:K759"/>
    <mergeCell ref="L758:L759"/>
    <mergeCell ref="F760:G761"/>
    <mergeCell ref="H760:I761"/>
    <mergeCell ref="J760:J761"/>
    <mergeCell ref="K760:K761"/>
    <mergeCell ref="L760:L761"/>
    <mergeCell ref="A762:A766"/>
    <mergeCell ref="F762:G762"/>
    <mergeCell ref="H762:L762"/>
    <mergeCell ref="B763:B764"/>
    <mergeCell ref="C763:C764"/>
    <mergeCell ref="D763:D764"/>
    <mergeCell ref="E763:E764"/>
    <mergeCell ref="F763:G764"/>
    <mergeCell ref="H763:I763"/>
    <mergeCell ref="H764:I764"/>
    <mergeCell ref="F765:G766"/>
    <mergeCell ref="H765:I766"/>
    <mergeCell ref="J765:J766"/>
    <mergeCell ref="K765:K766"/>
    <mergeCell ref="L765:L766"/>
    <mergeCell ref="A745:A750"/>
    <mergeCell ref="F745:G745"/>
    <mergeCell ref="H745:L745"/>
    <mergeCell ref="B746:B748"/>
    <mergeCell ref="C746:C748"/>
    <mergeCell ref="D746:D748"/>
    <mergeCell ref="E746:E748"/>
    <mergeCell ref="F746:G748"/>
    <mergeCell ref="H746:I746"/>
    <mergeCell ref="H747:I748"/>
    <mergeCell ref="J747:J748"/>
    <mergeCell ref="K747:K748"/>
    <mergeCell ref="L747:L748"/>
    <mergeCell ref="F749:G750"/>
    <mergeCell ref="H749:I750"/>
    <mergeCell ref="J749:J750"/>
    <mergeCell ref="K749:K750"/>
    <mergeCell ref="L749:L750"/>
    <mergeCell ref="A751:A755"/>
    <mergeCell ref="F751:G751"/>
    <mergeCell ref="H751:L751"/>
    <mergeCell ref="B752:B753"/>
    <mergeCell ref="C752:C753"/>
    <mergeCell ref="D752:D753"/>
    <mergeCell ref="E752:E753"/>
    <mergeCell ref="F752:G753"/>
    <mergeCell ref="H752:I752"/>
    <mergeCell ref="H753:I753"/>
    <mergeCell ref="F754:G755"/>
    <mergeCell ref="H754:I755"/>
    <mergeCell ref="J754:J755"/>
    <mergeCell ref="K754:K755"/>
    <mergeCell ref="L754:L755"/>
    <mergeCell ref="A730:A734"/>
    <mergeCell ref="F730:G730"/>
    <mergeCell ref="H730:L730"/>
    <mergeCell ref="B731:B732"/>
    <mergeCell ref="C731:C732"/>
    <mergeCell ref="D731:D732"/>
    <mergeCell ref="E731:E732"/>
    <mergeCell ref="F731:G732"/>
    <mergeCell ref="H731:I731"/>
    <mergeCell ref="H732:I732"/>
    <mergeCell ref="F733:G734"/>
    <mergeCell ref="H733:I734"/>
    <mergeCell ref="J733:J734"/>
    <mergeCell ref="K733:K734"/>
    <mergeCell ref="L733:L734"/>
    <mergeCell ref="A735:A739"/>
    <mergeCell ref="F735:G735"/>
    <mergeCell ref="H735:L735"/>
    <mergeCell ref="B736:B737"/>
    <mergeCell ref="C736:C737"/>
    <mergeCell ref="D736:D737"/>
    <mergeCell ref="E736:E737"/>
    <mergeCell ref="F736:G737"/>
    <mergeCell ref="H736:I736"/>
    <mergeCell ref="H737:I737"/>
    <mergeCell ref="F738:G739"/>
    <mergeCell ref="H738:I739"/>
    <mergeCell ref="J738:J739"/>
    <mergeCell ref="K738:K739"/>
    <mergeCell ref="L738:L739"/>
    <mergeCell ref="A740:A744"/>
    <mergeCell ref="F740:G740"/>
    <mergeCell ref="H740:L740"/>
    <mergeCell ref="B741:B742"/>
    <mergeCell ref="C741:C742"/>
    <mergeCell ref="D741:D742"/>
    <mergeCell ref="E741:E742"/>
    <mergeCell ref="F741:G742"/>
    <mergeCell ref="H741:I741"/>
    <mergeCell ref="H742:I742"/>
    <mergeCell ref="F743:G744"/>
    <mergeCell ref="H743:I744"/>
    <mergeCell ref="J743:J744"/>
    <mergeCell ref="K743:K744"/>
    <mergeCell ref="L743:L744"/>
    <mergeCell ref="A719:A723"/>
    <mergeCell ref="F719:G719"/>
    <mergeCell ref="H719:L719"/>
    <mergeCell ref="B720:B721"/>
    <mergeCell ref="C720:C721"/>
    <mergeCell ref="D720:D721"/>
    <mergeCell ref="E720:E721"/>
    <mergeCell ref="F720:G721"/>
    <mergeCell ref="H720:I720"/>
    <mergeCell ref="H721:I721"/>
    <mergeCell ref="F722:G723"/>
    <mergeCell ref="H722:I723"/>
    <mergeCell ref="J722:J723"/>
    <mergeCell ref="K722:K723"/>
    <mergeCell ref="L722:L723"/>
    <mergeCell ref="A724:A729"/>
    <mergeCell ref="F724:G724"/>
    <mergeCell ref="H724:L724"/>
    <mergeCell ref="B725:B727"/>
    <mergeCell ref="C725:C727"/>
    <mergeCell ref="D725:D727"/>
    <mergeCell ref="E725:E727"/>
    <mergeCell ref="F725:G727"/>
    <mergeCell ref="H725:I725"/>
    <mergeCell ref="H726:I727"/>
    <mergeCell ref="J726:J727"/>
    <mergeCell ref="K726:K727"/>
    <mergeCell ref="L726:L727"/>
    <mergeCell ref="F728:G729"/>
    <mergeCell ref="H728:I729"/>
    <mergeCell ref="J728:J729"/>
    <mergeCell ref="K728:K729"/>
    <mergeCell ref="L728:L729"/>
    <mergeCell ref="A703:A707"/>
    <mergeCell ref="F703:G703"/>
    <mergeCell ref="H703:L703"/>
    <mergeCell ref="B704:B705"/>
    <mergeCell ref="C704:C705"/>
    <mergeCell ref="D704:D705"/>
    <mergeCell ref="E704:E705"/>
    <mergeCell ref="F704:G705"/>
    <mergeCell ref="H704:I704"/>
    <mergeCell ref="H705:I705"/>
    <mergeCell ref="F706:G707"/>
    <mergeCell ref="H706:I707"/>
    <mergeCell ref="J706:J707"/>
    <mergeCell ref="K706:K707"/>
    <mergeCell ref="L706:L707"/>
    <mergeCell ref="A708:A712"/>
    <mergeCell ref="F708:G708"/>
    <mergeCell ref="H708:L708"/>
    <mergeCell ref="B709:B710"/>
    <mergeCell ref="C709:C710"/>
    <mergeCell ref="D709:D710"/>
    <mergeCell ref="E709:E710"/>
    <mergeCell ref="F709:G710"/>
    <mergeCell ref="H709:I709"/>
    <mergeCell ref="H710:I710"/>
    <mergeCell ref="F711:G712"/>
    <mergeCell ref="H711:I712"/>
    <mergeCell ref="J711:J712"/>
    <mergeCell ref="K711:K712"/>
    <mergeCell ref="L711:L712"/>
    <mergeCell ref="A713:A718"/>
    <mergeCell ref="F713:G713"/>
    <mergeCell ref="H713:L713"/>
    <mergeCell ref="B714:B716"/>
    <mergeCell ref="C714:C716"/>
    <mergeCell ref="D714:D716"/>
    <mergeCell ref="E714:E716"/>
    <mergeCell ref="F714:G716"/>
    <mergeCell ref="H714:I714"/>
    <mergeCell ref="H715:I716"/>
    <mergeCell ref="J715:J716"/>
    <mergeCell ref="K715:K716"/>
    <mergeCell ref="L715:L716"/>
    <mergeCell ref="F717:G718"/>
    <mergeCell ref="H717:I718"/>
    <mergeCell ref="J717:J718"/>
    <mergeCell ref="K717:K718"/>
    <mergeCell ref="L717:L718"/>
    <mergeCell ref="A687:A691"/>
    <mergeCell ref="F687:G687"/>
    <mergeCell ref="H687:L687"/>
    <mergeCell ref="B688:B689"/>
    <mergeCell ref="C688:C689"/>
    <mergeCell ref="D688:D689"/>
    <mergeCell ref="E688:E689"/>
    <mergeCell ref="F688:G689"/>
    <mergeCell ref="H688:I688"/>
    <mergeCell ref="H689:I689"/>
    <mergeCell ref="F690:G691"/>
    <mergeCell ref="H690:I691"/>
    <mergeCell ref="J690:J691"/>
    <mergeCell ref="K690:K691"/>
    <mergeCell ref="L690:L691"/>
    <mergeCell ref="A692:A696"/>
    <mergeCell ref="F692:G692"/>
    <mergeCell ref="H692:L692"/>
    <mergeCell ref="B693:B694"/>
    <mergeCell ref="C693:C694"/>
    <mergeCell ref="D693:D694"/>
    <mergeCell ref="E693:E694"/>
    <mergeCell ref="F693:G694"/>
    <mergeCell ref="H693:I693"/>
    <mergeCell ref="H694:I694"/>
    <mergeCell ref="F695:G696"/>
    <mergeCell ref="H695:I696"/>
    <mergeCell ref="J695:J696"/>
    <mergeCell ref="K695:K696"/>
    <mergeCell ref="L695:L696"/>
    <mergeCell ref="A697:A702"/>
    <mergeCell ref="F697:G697"/>
    <mergeCell ref="H697:L697"/>
    <mergeCell ref="B698:B700"/>
    <mergeCell ref="C698:C700"/>
    <mergeCell ref="D698:D700"/>
    <mergeCell ref="E698:E700"/>
    <mergeCell ref="F698:G700"/>
    <mergeCell ref="H698:I698"/>
    <mergeCell ref="H699:I700"/>
    <mergeCell ref="J699:J700"/>
    <mergeCell ref="K699:K700"/>
    <mergeCell ref="L699:L700"/>
    <mergeCell ref="F701:G702"/>
    <mergeCell ref="H701:I702"/>
    <mergeCell ref="J701:J702"/>
    <mergeCell ref="K701:K702"/>
    <mergeCell ref="L701:L702"/>
    <mergeCell ref="A672:A676"/>
    <mergeCell ref="F672:G672"/>
    <mergeCell ref="H672:L672"/>
    <mergeCell ref="B673:B674"/>
    <mergeCell ref="C673:C674"/>
    <mergeCell ref="D673:D674"/>
    <mergeCell ref="E673:E674"/>
    <mergeCell ref="F673:G674"/>
    <mergeCell ref="H673:I673"/>
    <mergeCell ref="H674:I674"/>
    <mergeCell ref="F675:G676"/>
    <mergeCell ref="H675:I676"/>
    <mergeCell ref="J675:J676"/>
    <mergeCell ref="K675:K676"/>
    <mergeCell ref="L675:L676"/>
    <mergeCell ref="A677:A681"/>
    <mergeCell ref="F677:G677"/>
    <mergeCell ref="H677:L677"/>
    <mergeCell ref="B678:B679"/>
    <mergeCell ref="C678:C679"/>
    <mergeCell ref="D678:D679"/>
    <mergeCell ref="E678:E679"/>
    <mergeCell ref="F678:G679"/>
    <mergeCell ref="H678:I678"/>
    <mergeCell ref="H679:I679"/>
    <mergeCell ref="F680:G681"/>
    <mergeCell ref="H680:I681"/>
    <mergeCell ref="J680:J681"/>
    <mergeCell ref="K680:K681"/>
    <mergeCell ref="L680:L681"/>
    <mergeCell ref="A682:A686"/>
    <mergeCell ref="F682:G682"/>
    <mergeCell ref="H682:L682"/>
    <mergeCell ref="B683:B684"/>
    <mergeCell ref="C683:C684"/>
    <mergeCell ref="D683:D684"/>
    <mergeCell ref="E683:E684"/>
    <mergeCell ref="F683:G684"/>
    <mergeCell ref="H683:I683"/>
    <mergeCell ref="H684:I684"/>
    <mergeCell ref="F685:G686"/>
    <mergeCell ref="H685:I686"/>
    <mergeCell ref="J685:J686"/>
    <mergeCell ref="K685:K686"/>
    <mergeCell ref="L685:L686"/>
    <mergeCell ref="A661:A665"/>
    <mergeCell ref="F661:G661"/>
    <mergeCell ref="H661:L661"/>
    <mergeCell ref="B662:B663"/>
    <mergeCell ref="C662:C663"/>
    <mergeCell ref="D662:D663"/>
    <mergeCell ref="E662:E663"/>
    <mergeCell ref="F662:G663"/>
    <mergeCell ref="H662:I662"/>
    <mergeCell ref="H663:I663"/>
    <mergeCell ref="F664:G665"/>
    <mergeCell ref="H664:I665"/>
    <mergeCell ref="J664:J665"/>
    <mergeCell ref="K664:K665"/>
    <mergeCell ref="L664:L665"/>
    <mergeCell ref="A666:A671"/>
    <mergeCell ref="F666:G666"/>
    <mergeCell ref="H666:L666"/>
    <mergeCell ref="B667:B669"/>
    <mergeCell ref="C667:C669"/>
    <mergeCell ref="D667:D669"/>
    <mergeCell ref="E667:E669"/>
    <mergeCell ref="F667:G669"/>
    <mergeCell ref="H667:I667"/>
    <mergeCell ref="H668:I669"/>
    <mergeCell ref="J668:J669"/>
    <mergeCell ref="K668:K669"/>
    <mergeCell ref="L668:L669"/>
    <mergeCell ref="F670:G671"/>
    <mergeCell ref="H670:I671"/>
    <mergeCell ref="J670:J671"/>
    <mergeCell ref="K670:K671"/>
    <mergeCell ref="L670:L671"/>
    <mergeCell ref="A647:A653"/>
    <mergeCell ref="F647:G647"/>
    <mergeCell ref="H647:L647"/>
    <mergeCell ref="B648:B651"/>
    <mergeCell ref="C648:C651"/>
    <mergeCell ref="D648:D651"/>
    <mergeCell ref="E648:E651"/>
    <mergeCell ref="F648:G651"/>
    <mergeCell ref="H648:I648"/>
    <mergeCell ref="H649:I651"/>
    <mergeCell ref="J649:J651"/>
    <mergeCell ref="K649:K651"/>
    <mergeCell ref="L649:L651"/>
    <mergeCell ref="F652:G653"/>
    <mergeCell ref="H652:I653"/>
    <mergeCell ref="J652:J653"/>
    <mergeCell ref="K652:K653"/>
    <mergeCell ref="L652:L653"/>
    <mergeCell ref="A654:A660"/>
    <mergeCell ref="F654:G654"/>
    <mergeCell ref="H654:L654"/>
    <mergeCell ref="B655:B658"/>
    <mergeCell ref="C655:C658"/>
    <mergeCell ref="D655:D658"/>
    <mergeCell ref="E655:E658"/>
    <mergeCell ref="F655:G658"/>
    <mergeCell ref="H655:I655"/>
    <mergeCell ref="H656:I658"/>
    <mergeCell ref="J656:J658"/>
    <mergeCell ref="K656:K658"/>
    <mergeCell ref="L656:L658"/>
    <mergeCell ref="F659:G660"/>
    <mergeCell ref="H659:I660"/>
    <mergeCell ref="J659:J660"/>
    <mergeCell ref="K659:K660"/>
    <mergeCell ref="L659:L660"/>
    <mergeCell ref="A635:A640"/>
    <mergeCell ref="F635:G635"/>
    <mergeCell ref="H635:L635"/>
    <mergeCell ref="B636:B638"/>
    <mergeCell ref="C636:C638"/>
    <mergeCell ref="D636:D638"/>
    <mergeCell ref="E636:E638"/>
    <mergeCell ref="F636:G638"/>
    <mergeCell ref="H636:I636"/>
    <mergeCell ref="H637:I638"/>
    <mergeCell ref="J637:J638"/>
    <mergeCell ref="K637:K638"/>
    <mergeCell ref="L637:L638"/>
    <mergeCell ref="F639:G640"/>
    <mergeCell ref="H639:I640"/>
    <mergeCell ref="J639:J640"/>
    <mergeCell ref="K639:K640"/>
    <mergeCell ref="L639:L640"/>
    <mergeCell ref="A641:A646"/>
    <mergeCell ref="F641:G641"/>
    <mergeCell ref="H641:L641"/>
    <mergeCell ref="B642:B644"/>
    <mergeCell ref="C642:C644"/>
    <mergeCell ref="D642:D644"/>
    <mergeCell ref="E642:E644"/>
    <mergeCell ref="F642:G644"/>
    <mergeCell ref="H642:I642"/>
    <mergeCell ref="H643:I644"/>
    <mergeCell ref="J643:J644"/>
    <mergeCell ref="K643:K644"/>
    <mergeCell ref="L643:L644"/>
    <mergeCell ref="F645:G646"/>
    <mergeCell ref="H645:I646"/>
    <mergeCell ref="J645:J646"/>
    <mergeCell ref="K645:K646"/>
    <mergeCell ref="L645:L646"/>
    <mergeCell ref="A623:A628"/>
    <mergeCell ref="F623:G623"/>
    <mergeCell ref="H623:L623"/>
    <mergeCell ref="B624:B626"/>
    <mergeCell ref="C624:C626"/>
    <mergeCell ref="D624:D626"/>
    <mergeCell ref="E624:E626"/>
    <mergeCell ref="F624:G626"/>
    <mergeCell ref="H624:I624"/>
    <mergeCell ref="H625:I626"/>
    <mergeCell ref="J625:J626"/>
    <mergeCell ref="K625:K626"/>
    <mergeCell ref="L625:L626"/>
    <mergeCell ref="F627:G628"/>
    <mergeCell ref="H627:I628"/>
    <mergeCell ref="J627:J628"/>
    <mergeCell ref="K627:K628"/>
    <mergeCell ref="L627:L628"/>
    <mergeCell ref="A629:A634"/>
    <mergeCell ref="F629:G629"/>
    <mergeCell ref="H629:L629"/>
    <mergeCell ref="B630:B632"/>
    <mergeCell ref="C630:C632"/>
    <mergeCell ref="D630:D632"/>
    <mergeCell ref="E630:E632"/>
    <mergeCell ref="F630:G632"/>
    <mergeCell ref="H630:I630"/>
    <mergeCell ref="H631:I632"/>
    <mergeCell ref="J631:J632"/>
    <mergeCell ref="K631:K632"/>
    <mergeCell ref="L631:L632"/>
    <mergeCell ref="F633:G634"/>
    <mergeCell ref="H633:I634"/>
    <mergeCell ref="J633:J634"/>
    <mergeCell ref="K633:K634"/>
    <mergeCell ref="L633:L634"/>
    <mergeCell ref="A609:A615"/>
    <mergeCell ref="F609:G609"/>
    <mergeCell ref="H609:L609"/>
    <mergeCell ref="B610:B613"/>
    <mergeCell ref="C610:C613"/>
    <mergeCell ref="D610:D613"/>
    <mergeCell ref="E610:E613"/>
    <mergeCell ref="F610:G613"/>
    <mergeCell ref="H610:I610"/>
    <mergeCell ref="H611:I613"/>
    <mergeCell ref="J611:J613"/>
    <mergeCell ref="K611:K613"/>
    <mergeCell ref="L611:L613"/>
    <mergeCell ref="F614:G615"/>
    <mergeCell ref="H614:I615"/>
    <mergeCell ref="J614:J615"/>
    <mergeCell ref="K614:K615"/>
    <mergeCell ref="L614:L615"/>
    <mergeCell ref="A616:A622"/>
    <mergeCell ref="F616:G616"/>
    <mergeCell ref="H616:L616"/>
    <mergeCell ref="B617:B620"/>
    <mergeCell ref="C617:C620"/>
    <mergeCell ref="D617:D620"/>
    <mergeCell ref="E617:E620"/>
    <mergeCell ref="F617:G620"/>
    <mergeCell ref="H617:I617"/>
    <mergeCell ref="H618:I620"/>
    <mergeCell ref="J618:J620"/>
    <mergeCell ref="K618:K620"/>
    <mergeCell ref="L618:L620"/>
    <mergeCell ref="F621:G622"/>
    <mergeCell ref="H621:I622"/>
    <mergeCell ref="J621:J622"/>
    <mergeCell ref="K621:K622"/>
    <mergeCell ref="L621:L622"/>
    <mergeCell ref="A597:A602"/>
    <mergeCell ref="F597:G597"/>
    <mergeCell ref="H597:L597"/>
    <mergeCell ref="B598:B600"/>
    <mergeCell ref="C598:C600"/>
    <mergeCell ref="D598:D600"/>
    <mergeCell ref="E598:E600"/>
    <mergeCell ref="F598:G600"/>
    <mergeCell ref="H598:I598"/>
    <mergeCell ref="H599:I600"/>
    <mergeCell ref="J599:J600"/>
    <mergeCell ref="K599:K600"/>
    <mergeCell ref="L599:L600"/>
    <mergeCell ref="F601:G602"/>
    <mergeCell ref="H601:I602"/>
    <mergeCell ref="J601:J602"/>
    <mergeCell ref="K601:K602"/>
    <mergeCell ref="L601:L602"/>
    <mergeCell ref="A603:A608"/>
    <mergeCell ref="F603:G603"/>
    <mergeCell ref="H603:L603"/>
    <mergeCell ref="B604:B606"/>
    <mergeCell ref="C604:C606"/>
    <mergeCell ref="D604:D606"/>
    <mergeCell ref="E604:E606"/>
    <mergeCell ref="F604:G606"/>
    <mergeCell ref="H604:I604"/>
    <mergeCell ref="H605:I606"/>
    <mergeCell ref="J605:J606"/>
    <mergeCell ref="K605:K606"/>
    <mergeCell ref="L605:L606"/>
    <mergeCell ref="F607:G608"/>
    <mergeCell ref="H607:I608"/>
    <mergeCell ref="J607:J608"/>
    <mergeCell ref="K607:K608"/>
    <mergeCell ref="L607:L608"/>
    <mergeCell ref="A586:A591"/>
    <mergeCell ref="F586:G586"/>
    <mergeCell ref="H586:L586"/>
    <mergeCell ref="B587:B589"/>
    <mergeCell ref="C587:C589"/>
    <mergeCell ref="D587:D589"/>
    <mergeCell ref="E587:E589"/>
    <mergeCell ref="F587:G589"/>
    <mergeCell ref="H587:I587"/>
    <mergeCell ref="H588:I589"/>
    <mergeCell ref="J588:J589"/>
    <mergeCell ref="K588:K589"/>
    <mergeCell ref="L588:L589"/>
    <mergeCell ref="F590:G591"/>
    <mergeCell ref="H590:I591"/>
    <mergeCell ref="J590:J591"/>
    <mergeCell ref="K590:K591"/>
    <mergeCell ref="L590:L591"/>
    <mergeCell ref="A592:A596"/>
    <mergeCell ref="F592:G592"/>
    <mergeCell ref="H592:L592"/>
    <mergeCell ref="B593:B594"/>
    <mergeCell ref="C593:C594"/>
    <mergeCell ref="D593:D594"/>
    <mergeCell ref="E593:E594"/>
    <mergeCell ref="F593:G594"/>
    <mergeCell ref="H593:I593"/>
    <mergeCell ref="H594:I594"/>
    <mergeCell ref="F595:G596"/>
    <mergeCell ref="H595:I596"/>
    <mergeCell ref="J595:J596"/>
    <mergeCell ref="K595:K596"/>
    <mergeCell ref="L595:L596"/>
    <mergeCell ref="A571:A575"/>
    <mergeCell ref="F571:G571"/>
    <mergeCell ref="H571:L571"/>
    <mergeCell ref="B572:B573"/>
    <mergeCell ref="C572:C573"/>
    <mergeCell ref="D572:D573"/>
    <mergeCell ref="E572:E573"/>
    <mergeCell ref="F572:G573"/>
    <mergeCell ref="H572:I572"/>
    <mergeCell ref="H573:I573"/>
    <mergeCell ref="F574:G575"/>
    <mergeCell ref="H574:I575"/>
    <mergeCell ref="J574:J575"/>
    <mergeCell ref="K574:K575"/>
    <mergeCell ref="L574:L575"/>
    <mergeCell ref="A576:A580"/>
    <mergeCell ref="F576:G576"/>
    <mergeCell ref="H576:L576"/>
    <mergeCell ref="B577:B578"/>
    <mergeCell ref="C577:C578"/>
    <mergeCell ref="D577:D578"/>
    <mergeCell ref="E577:E578"/>
    <mergeCell ref="F577:G578"/>
    <mergeCell ref="H577:I577"/>
    <mergeCell ref="H578:I578"/>
    <mergeCell ref="F579:G580"/>
    <mergeCell ref="H579:I580"/>
    <mergeCell ref="J579:J580"/>
    <mergeCell ref="K579:K580"/>
    <mergeCell ref="L579:L580"/>
    <mergeCell ref="A581:A585"/>
    <mergeCell ref="F581:G581"/>
    <mergeCell ref="H581:L581"/>
    <mergeCell ref="B582:B583"/>
    <mergeCell ref="C582:C583"/>
    <mergeCell ref="D582:D583"/>
    <mergeCell ref="E582:E583"/>
    <mergeCell ref="F582:G583"/>
    <mergeCell ref="H582:I582"/>
    <mergeCell ref="H583:I583"/>
    <mergeCell ref="F584:G585"/>
    <mergeCell ref="H584:I585"/>
    <mergeCell ref="J584:J585"/>
    <mergeCell ref="K584:K585"/>
    <mergeCell ref="L584:L585"/>
    <mergeCell ref="A556:A560"/>
    <mergeCell ref="F556:G556"/>
    <mergeCell ref="H556:L556"/>
    <mergeCell ref="B557:B558"/>
    <mergeCell ref="C557:C558"/>
    <mergeCell ref="D557:D558"/>
    <mergeCell ref="E557:E558"/>
    <mergeCell ref="F557:G558"/>
    <mergeCell ref="H557:I557"/>
    <mergeCell ref="H558:I558"/>
    <mergeCell ref="F559:G560"/>
    <mergeCell ref="H559:I560"/>
    <mergeCell ref="J559:J560"/>
    <mergeCell ref="K559:K560"/>
    <mergeCell ref="L559:L560"/>
    <mergeCell ref="A561:A565"/>
    <mergeCell ref="F561:G561"/>
    <mergeCell ref="H561:L561"/>
    <mergeCell ref="B562:B563"/>
    <mergeCell ref="C562:C563"/>
    <mergeCell ref="D562:D563"/>
    <mergeCell ref="E562:E563"/>
    <mergeCell ref="F562:G563"/>
    <mergeCell ref="H562:I562"/>
    <mergeCell ref="H563:I563"/>
    <mergeCell ref="F564:G565"/>
    <mergeCell ref="H564:I565"/>
    <mergeCell ref="J564:J565"/>
    <mergeCell ref="K564:K565"/>
    <mergeCell ref="L564:L565"/>
    <mergeCell ref="A566:A570"/>
    <mergeCell ref="F566:G566"/>
    <mergeCell ref="H566:L566"/>
    <mergeCell ref="B567:B568"/>
    <mergeCell ref="C567:C568"/>
    <mergeCell ref="D567:D568"/>
    <mergeCell ref="E567:E568"/>
    <mergeCell ref="F567:G568"/>
    <mergeCell ref="H567:I567"/>
    <mergeCell ref="H568:I568"/>
    <mergeCell ref="F569:G570"/>
    <mergeCell ref="H569:I570"/>
    <mergeCell ref="J569:J570"/>
    <mergeCell ref="K569:K570"/>
    <mergeCell ref="L569:L570"/>
    <mergeCell ref="A545:A550"/>
    <mergeCell ref="F545:G545"/>
    <mergeCell ref="H545:L545"/>
    <mergeCell ref="B546:B548"/>
    <mergeCell ref="C546:C548"/>
    <mergeCell ref="D546:D548"/>
    <mergeCell ref="E546:E548"/>
    <mergeCell ref="F546:G548"/>
    <mergeCell ref="H546:I546"/>
    <mergeCell ref="H547:I548"/>
    <mergeCell ref="J547:J548"/>
    <mergeCell ref="K547:K548"/>
    <mergeCell ref="L547:L548"/>
    <mergeCell ref="F549:G550"/>
    <mergeCell ref="H549:I550"/>
    <mergeCell ref="J549:J550"/>
    <mergeCell ref="K549:K550"/>
    <mergeCell ref="L549:L550"/>
    <mergeCell ref="A551:A555"/>
    <mergeCell ref="F551:G551"/>
    <mergeCell ref="H551:L551"/>
    <mergeCell ref="B552:B553"/>
    <mergeCell ref="C552:C553"/>
    <mergeCell ref="D552:D553"/>
    <mergeCell ref="E552:E553"/>
    <mergeCell ref="F552:G553"/>
    <mergeCell ref="H552:I552"/>
    <mergeCell ref="H553:I553"/>
    <mergeCell ref="F554:G555"/>
    <mergeCell ref="H554:I555"/>
    <mergeCell ref="J554:J555"/>
    <mergeCell ref="K554:K555"/>
    <mergeCell ref="L554:L555"/>
    <mergeCell ref="A531:A537"/>
    <mergeCell ref="F531:G531"/>
    <mergeCell ref="H531:L531"/>
    <mergeCell ref="B532:B535"/>
    <mergeCell ref="C532:C535"/>
    <mergeCell ref="D532:D535"/>
    <mergeCell ref="E532:E535"/>
    <mergeCell ref="F532:G535"/>
    <mergeCell ref="H532:I532"/>
    <mergeCell ref="H533:I535"/>
    <mergeCell ref="J533:J535"/>
    <mergeCell ref="K533:K535"/>
    <mergeCell ref="L533:L535"/>
    <mergeCell ref="F536:G537"/>
    <mergeCell ref="H536:I537"/>
    <mergeCell ref="J536:J537"/>
    <mergeCell ref="K536:K537"/>
    <mergeCell ref="L536:L537"/>
    <mergeCell ref="A538:A544"/>
    <mergeCell ref="F538:G538"/>
    <mergeCell ref="H538:L538"/>
    <mergeCell ref="B539:B542"/>
    <mergeCell ref="C539:C542"/>
    <mergeCell ref="D539:D542"/>
    <mergeCell ref="E539:E542"/>
    <mergeCell ref="F539:G542"/>
    <mergeCell ref="H539:I539"/>
    <mergeCell ref="H540:I542"/>
    <mergeCell ref="J540:J542"/>
    <mergeCell ref="K540:K542"/>
    <mergeCell ref="L540:L542"/>
    <mergeCell ref="F543:G544"/>
    <mergeCell ref="H543:I544"/>
    <mergeCell ref="J543:J544"/>
    <mergeCell ref="K543:K544"/>
    <mergeCell ref="L543:L544"/>
    <mergeCell ref="A514:A518"/>
    <mergeCell ref="F514:G514"/>
    <mergeCell ref="H514:L514"/>
    <mergeCell ref="B515:B516"/>
    <mergeCell ref="C515:C516"/>
    <mergeCell ref="D515:D516"/>
    <mergeCell ref="E515:E516"/>
    <mergeCell ref="F515:G516"/>
    <mergeCell ref="H515:I515"/>
    <mergeCell ref="H516:I516"/>
    <mergeCell ref="F517:G518"/>
    <mergeCell ref="H517:I518"/>
    <mergeCell ref="J517:J518"/>
    <mergeCell ref="K517:K518"/>
    <mergeCell ref="L517:L518"/>
    <mergeCell ref="A519:A523"/>
    <mergeCell ref="F519:G519"/>
    <mergeCell ref="H519:L519"/>
    <mergeCell ref="B520:B521"/>
    <mergeCell ref="C520:C521"/>
    <mergeCell ref="D520:D521"/>
    <mergeCell ref="E520:E521"/>
    <mergeCell ref="F520:G521"/>
    <mergeCell ref="H520:I520"/>
    <mergeCell ref="H521:I521"/>
    <mergeCell ref="F522:G523"/>
    <mergeCell ref="H522:I523"/>
    <mergeCell ref="J522:J523"/>
    <mergeCell ref="K522:K523"/>
    <mergeCell ref="L522:L523"/>
    <mergeCell ref="A524:A530"/>
    <mergeCell ref="F524:G524"/>
    <mergeCell ref="H524:L524"/>
    <mergeCell ref="B525:B528"/>
    <mergeCell ref="C525:C528"/>
    <mergeCell ref="D525:D528"/>
    <mergeCell ref="E525:E528"/>
    <mergeCell ref="F525:G528"/>
    <mergeCell ref="H525:I525"/>
    <mergeCell ref="H526:I528"/>
    <mergeCell ref="J526:J528"/>
    <mergeCell ref="K526:K528"/>
    <mergeCell ref="L526:L528"/>
    <mergeCell ref="F529:G530"/>
    <mergeCell ref="H529:I530"/>
    <mergeCell ref="J529:J530"/>
    <mergeCell ref="K529:K530"/>
    <mergeCell ref="L529:L530"/>
    <mergeCell ref="A502:A507"/>
    <mergeCell ref="F502:G502"/>
    <mergeCell ref="H502:L502"/>
    <mergeCell ref="B503:B505"/>
    <mergeCell ref="C503:C505"/>
    <mergeCell ref="D503:D505"/>
    <mergeCell ref="E503:E505"/>
    <mergeCell ref="F503:G505"/>
    <mergeCell ref="H503:I503"/>
    <mergeCell ref="H504:I505"/>
    <mergeCell ref="J504:J505"/>
    <mergeCell ref="K504:K505"/>
    <mergeCell ref="L504:L505"/>
    <mergeCell ref="F506:G507"/>
    <mergeCell ref="H506:I507"/>
    <mergeCell ref="J506:J507"/>
    <mergeCell ref="K506:K507"/>
    <mergeCell ref="L506:L507"/>
    <mergeCell ref="A508:A513"/>
    <mergeCell ref="F508:G508"/>
    <mergeCell ref="H508:L508"/>
    <mergeCell ref="B509:B511"/>
    <mergeCell ref="C509:C511"/>
    <mergeCell ref="D509:D511"/>
    <mergeCell ref="E509:E511"/>
    <mergeCell ref="F509:G511"/>
    <mergeCell ref="H509:I509"/>
    <mergeCell ref="H510:I511"/>
    <mergeCell ref="J510:J511"/>
    <mergeCell ref="K510:K511"/>
    <mergeCell ref="L510:L511"/>
    <mergeCell ref="F512:G513"/>
    <mergeCell ref="H512:I513"/>
    <mergeCell ref="J512:J513"/>
    <mergeCell ref="K512:K513"/>
    <mergeCell ref="L512:L513"/>
    <mergeCell ref="A486:A490"/>
    <mergeCell ref="F486:G486"/>
    <mergeCell ref="H486:L486"/>
    <mergeCell ref="B487:B488"/>
    <mergeCell ref="C487:C488"/>
    <mergeCell ref="D487:D488"/>
    <mergeCell ref="E487:E488"/>
    <mergeCell ref="F487:G488"/>
    <mergeCell ref="H487:I487"/>
    <mergeCell ref="H488:I488"/>
    <mergeCell ref="F489:G490"/>
    <mergeCell ref="H489:I490"/>
    <mergeCell ref="J489:J490"/>
    <mergeCell ref="K489:K490"/>
    <mergeCell ref="L489:L490"/>
    <mergeCell ref="A491:A495"/>
    <mergeCell ref="F491:G491"/>
    <mergeCell ref="H491:L491"/>
    <mergeCell ref="B492:B493"/>
    <mergeCell ref="C492:C493"/>
    <mergeCell ref="D492:D493"/>
    <mergeCell ref="E492:E493"/>
    <mergeCell ref="F492:G493"/>
    <mergeCell ref="H492:I492"/>
    <mergeCell ref="H493:I493"/>
    <mergeCell ref="F494:G495"/>
    <mergeCell ref="H494:I495"/>
    <mergeCell ref="J494:J495"/>
    <mergeCell ref="K494:K495"/>
    <mergeCell ref="L494:L495"/>
    <mergeCell ref="A496:A501"/>
    <mergeCell ref="F496:G496"/>
    <mergeCell ref="H496:L496"/>
    <mergeCell ref="B497:B499"/>
    <mergeCell ref="C497:C499"/>
    <mergeCell ref="D497:D499"/>
    <mergeCell ref="E497:E499"/>
    <mergeCell ref="F497:G499"/>
    <mergeCell ref="H497:I497"/>
    <mergeCell ref="H498:I499"/>
    <mergeCell ref="J498:J499"/>
    <mergeCell ref="K498:K499"/>
    <mergeCell ref="L498:L499"/>
    <mergeCell ref="F500:G501"/>
    <mergeCell ref="H500:I501"/>
    <mergeCell ref="J500:J501"/>
    <mergeCell ref="K500:K501"/>
    <mergeCell ref="L500:L501"/>
    <mergeCell ref="A474:A478"/>
    <mergeCell ref="F474:G474"/>
    <mergeCell ref="H474:L474"/>
    <mergeCell ref="B475:B476"/>
    <mergeCell ref="C475:C476"/>
    <mergeCell ref="D475:D476"/>
    <mergeCell ref="E475:E476"/>
    <mergeCell ref="F475:G476"/>
    <mergeCell ref="H475:I475"/>
    <mergeCell ref="H476:I476"/>
    <mergeCell ref="F477:G478"/>
    <mergeCell ref="H477:I478"/>
    <mergeCell ref="J477:J478"/>
    <mergeCell ref="K477:K478"/>
    <mergeCell ref="L477:L478"/>
    <mergeCell ref="A479:A485"/>
    <mergeCell ref="F479:G479"/>
    <mergeCell ref="H479:L479"/>
    <mergeCell ref="B480:B483"/>
    <mergeCell ref="C480:C483"/>
    <mergeCell ref="D480:D483"/>
    <mergeCell ref="E480:E483"/>
    <mergeCell ref="F480:G483"/>
    <mergeCell ref="H480:I480"/>
    <mergeCell ref="H481:I483"/>
    <mergeCell ref="J481:J483"/>
    <mergeCell ref="K481:K483"/>
    <mergeCell ref="L481:L483"/>
    <mergeCell ref="F484:G485"/>
    <mergeCell ref="H484:I485"/>
    <mergeCell ref="J484:J485"/>
    <mergeCell ref="K484:K485"/>
    <mergeCell ref="L484:L485"/>
    <mergeCell ref="A462:A467"/>
    <mergeCell ref="F462:G462"/>
    <mergeCell ref="H462:L462"/>
    <mergeCell ref="B463:B465"/>
    <mergeCell ref="C463:C465"/>
    <mergeCell ref="D463:D465"/>
    <mergeCell ref="E463:E465"/>
    <mergeCell ref="F463:G465"/>
    <mergeCell ref="H463:I463"/>
    <mergeCell ref="H464:I465"/>
    <mergeCell ref="J464:J465"/>
    <mergeCell ref="K464:K465"/>
    <mergeCell ref="L464:L465"/>
    <mergeCell ref="F466:G467"/>
    <mergeCell ref="H466:I467"/>
    <mergeCell ref="J466:J467"/>
    <mergeCell ref="K466:K467"/>
    <mergeCell ref="L466:L467"/>
    <mergeCell ref="A468:A473"/>
    <mergeCell ref="F468:G468"/>
    <mergeCell ref="H468:L468"/>
    <mergeCell ref="B469:B471"/>
    <mergeCell ref="C469:C471"/>
    <mergeCell ref="D469:D471"/>
    <mergeCell ref="E469:E471"/>
    <mergeCell ref="F469:G471"/>
    <mergeCell ref="H469:I469"/>
    <mergeCell ref="H470:I471"/>
    <mergeCell ref="J470:J471"/>
    <mergeCell ref="K470:K471"/>
    <mergeCell ref="L470:L471"/>
    <mergeCell ref="F472:G473"/>
    <mergeCell ref="H472:I473"/>
    <mergeCell ref="J472:J473"/>
    <mergeCell ref="K472:K473"/>
    <mergeCell ref="L472:L473"/>
    <mergeCell ref="A450:A455"/>
    <mergeCell ref="F450:G450"/>
    <mergeCell ref="H450:L450"/>
    <mergeCell ref="B451:B453"/>
    <mergeCell ref="C451:C453"/>
    <mergeCell ref="D451:D453"/>
    <mergeCell ref="E451:E453"/>
    <mergeCell ref="F451:G453"/>
    <mergeCell ref="H451:I451"/>
    <mergeCell ref="H452:I453"/>
    <mergeCell ref="J452:J453"/>
    <mergeCell ref="K452:K453"/>
    <mergeCell ref="L452:L453"/>
    <mergeCell ref="F454:G455"/>
    <mergeCell ref="H454:I455"/>
    <mergeCell ref="J454:J455"/>
    <mergeCell ref="K454:K455"/>
    <mergeCell ref="L454:L455"/>
    <mergeCell ref="A456:A461"/>
    <mergeCell ref="F456:G456"/>
    <mergeCell ref="H456:L456"/>
    <mergeCell ref="B457:B459"/>
    <mergeCell ref="C457:C459"/>
    <mergeCell ref="D457:D459"/>
    <mergeCell ref="E457:E459"/>
    <mergeCell ref="F457:G459"/>
    <mergeCell ref="H457:I457"/>
    <mergeCell ref="H458:I459"/>
    <mergeCell ref="J458:J459"/>
    <mergeCell ref="K458:K459"/>
    <mergeCell ref="L458:L459"/>
    <mergeCell ref="F460:G461"/>
    <mergeCell ref="H460:I461"/>
    <mergeCell ref="J460:J461"/>
    <mergeCell ref="K460:K461"/>
    <mergeCell ref="L460:L461"/>
    <mergeCell ref="A435:A439"/>
    <mergeCell ref="F435:G435"/>
    <mergeCell ref="H435:L435"/>
    <mergeCell ref="B436:B437"/>
    <mergeCell ref="C436:C437"/>
    <mergeCell ref="D436:D437"/>
    <mergeCell ref="E436:E437"/>
    <mergeCell ref="F436:G437"/>
    <mergeCell ref="H436:I436"/>
    <mergeCell ref="H437:I437"/>
    <mergeCell ref="F438:G439"/>
    <mergeCell ref="H438:I439"/>
    <mergeCell ref="J438:J439"/>
    <mergeCell ref="K438:K439"/>
    <mergeCell ref="L438:L439"/>
    <mergeCell ref="A440:A444"/>
    <mergeCell ref="F440:G440"/>
    <mergeCell ref="H440:L440"/>
    <mergeCell ref="B441:B442"/>
    <mergeCell ref="C441:C442"/>
    <mergeCell ref="D441:D442"/>
    <mergeCell ref="E441:E442"/>
    <mergeCell ref="F441:G442"/>
    <mergeCell ref="H441:I441"/>
    <mergeCell ref="H442:I442"/>
    <mergeCell ref="F443:G444"/>
    <mergeCell ref="H443:I444"/>
    <mergeCell ref="J443:J444"/>
    <mergeCell ref="K443:K444"/>
    <mergeCell ref="L443:L444"/>
    <mergeCell ref="A445:A449"/>
    <mergeCell ref="F445:G445"/>
    <mergeCell ref="H445:L445"/>
    <mergeCell ref="B446:B447"/>
    <mergeCell ref="C446:C447"/>
    <mergeCell ref="D446:D447"/>
    <mergeCell ref="E446:E447"/>
    <mergeCell ref="F446:G447"/>
    <mergeCell ref="H446:I446"/>
    <mergeCell ref="H447:I447"/>
    <mergeCell ref="F448:G449"/>
    <mergeCell ref="H448:I449"/>
    <mergeCell ref="J448:J449"/>
    <mergeCell ref="K448:K449"/>
    <mergeCell ref="L448:L449"/>
    <mergeCell ref="A419:A423"/>
    <mergeCell ref="F419:G419"/>
    <mergeCell ref="H419:L419"/>
    <mergeCell ref="B420:B421"/>
    <mergeCell ref="C420:C421"/>
    <mergeCell ref="D420:D421"/>
    <mergeCell ref="E420:E421"/>
    <mergeCell ref="F420:G421"/>
    <mergeCell ref="H420:I420"/>
    <mergeCell ref="H421:I421"/>
    <mergeCell ref="F422:G423"/>
    <mergeCell ref="H422:I423"/>
    <mergeCell ref="J422:J423"/>
    <mergeCell ref="K422:K423"/>
    <mergeCell ref="L422:L423"/>
    <mergeCell ref="A424:A428"/>
    <mergeCell ref="F424:G424"/>
    <mergeCell ref="H424:L424"/>
    <mergeCell ref="B425:B426"/>
    <mergeCell ref="C425:C426"/>
    <mergeCell ref="D425:D426"/>
    <mergeCell ref="E425:E426"/>
    <mergeCell ref="F425:G426"/>
    <mergeCell ref="H425:I425"/>
    <mergeCell ref="H426:I426"/>
    <mergeCell ref="F427:G428"/>
    <mergeCell ref="H427:I428"/>
    <mergeCell ref="J427:J428"/>
    <mergeCell ref="K427:K428"/>
    <mergeCell ref="L427:L428"/>
    <mergeCell ref="A429:A434"/>
    <mergeCell ref="F429:G429"/>
    <mergeCell ref="H429:L429"/>
    <mergeCell ref="B430:B432"/>
    <mergeCell ref="C430:C432"/>
    <mergeCell ref="D430:D432"/>
    <mergeCell ref="E430:E432"/>
    <mergeCell ref="F430:G432"/>
    <mergeCell ref="H430:I430"/>
    <mergeCell ref="H431:I432"/>
    <mergeCell ref="J431:J432"/>
    <mergeCell ref="K431:K432"/>
    <mergeCell ref="L431:L432"/>
    <mergeCell ref="F433:G434"/>
    <mergeCell ref="H433:I434"/>
    <mergeCell ref="J433:J434"/>
    <mergeCell ref="K433:K434"/>
    <mergeCell ref="L433:L434"/>
    <mergeCell ref="A404:A408"/>
    <mergeCell ref="F404:G404"/>
    <mergeCell ref="H404:L404"/>
    <mergeCell ref="B405:B406"/>
    <mergeCell ref="C405:C406"/>
    <mergeCell ref="D405:D406"/>
    <mergeCell ref="E405:E406"/>
    <mergeCell ref="F405:G406"/>
    <mergeCell ref="H405:I405"/>
    <mergeCell ref="H406:I406"/>
    <mergeCell ref="F407:G408"/>
    <mergeCell ref="H407:I408"/>
    <mergeCell ref="J407:J408"/>
    <mergeCell ref="K407:K408"/>
    <mergeCell ref="L407:L408"/>
    <mergeCell ref="A409:A413"/>
    <mergeCell ref="F409:G409"/>
    <mergeCell ref="H409:L409"/>
    <mergeCell ref="B410:B411"/>
    <mergeCell ref="C410:C411"/>
    <mergeCell ref="D410:D411"/>
    <mergeCell ref="E410:E411"/>
    <mergeCell ref="F410:G411"/>
    <mergeCell ref="H410:I410"/>
    <mergeCell ref="H411:I411"/>
    <mergeCell ref="F412:G413"/>
    <mergeCell ref="H412:I413"/>
    <mergeCell ref="J412:J413"/>
    <mergeCell ref="K412:K413"/>
    <mergeCell ref="L412:L413"/>
    <mergeCell ref="A414:A418"/>
    <mergeCell ref="F414:G414"/>
    <mergeCell ref="H414:L414"/>
    <mergeCell ref="B415:B416"/>
    <mergeCell ref="C415:C416"/>
    <mergeCell ref="D415:D416"/>
    <mergeCell ref="E415:E416"/>
    <mergeCell ref="F415:G416"/>
    <mergeCell ref="H415:I415"/>
    <mergeCell ref="H416:I416"/>
    <mergeCell ref="F417:G418"/>
    <mergeCell ref="H417:I418"/>
    <mergeCell ref="J417:J418"/>
    <mergeCell ref="K417:K418"/>
    <mergeCell ref="L417:L418"/>
    <mergeCell ref="A393:A398"/>
    <mergeCell ref="F393:G393"/>
    <mergeCell ref="H393:L393"/>
    <mergeCell ref="B394:B396"/>
    <mergeCell ref="C394:C396"/>
    <mergeCell ref="D394:D396"/>
    <mergeCell ref="E394:E396"/>
    <mergeCell ref="F394:G396"/>
    <mergeCell ref="H394:I394"/>
    <mergeCell ref="H395:I396"/>
    <mergeCell ref="J395:J396"/>
    <mergeCell ref="K395:K396"/>
    <mergeCell ref="L395:L396"/>
    <mergeCell ref="F397:G398"/>
    <mergeCell ref="H397:I398"/>
    <mergeCell ref="J397:J398"/>
    <mergeCell ref="K397:K398"/>
    <mergeCell ref="L397:L398"/>
    <mergeCell ref="A399:A403"/>
    <mergeCell ref="F399:G399"/>
    <mergeCell ref="H399:L399"/>
    <mergeCell ref="B400:B401"/>
    <mergeCell ref="C400:C401"/>
    <mergeCell ref="D400:D401"/>
    <mergeCell ref="E400:E401"/>
    <mergeCell ref="F400:G401"/>
    <mergeCell ref="H400:I400"/>
    <mergeCell ref="H401:I401"/>
    <mergeCell ref="F402:G403"/>
    <mergeCell ref="H402:I403"/>
    <mergeCell ref="J402:J403"/>
    <mergeCell ref="K402:K403"/>
    <mergeCell ref="L402:L403"/>
    <mergeCell ref="A378:A382"/>
    <mergeCell ref="F378:G378"/>
    <mergeCell ref="H378:L378"/>
    <mergeCell ref="B379:B380"/>
    <mergeCell ref="C379:C380"/>
    <mergeCell ref="D379:D380"/>
    <mergeCell ref="E379:E380"/>
    <mergeCell ref="F379:G380"/>
    <mergeCell ref="H379:I379"/>
    <mergeCell ref="H380:I380"/>
    <mergeCell ref="F381:G382"/>
    <mergeCell ref="H381:I382"/>
    <mergeCell ref="J381:J382"/>
    <mergeCell ref="K381:K382"/>
    <mergeCell ref="L381:L382"/>
    <mergeCell ref="A383:A387"/>
    <mergeCell ref="F383:G383"/>
    <mergeCell ref="H383:L383"/>
    <mergeCell ref="B384:B385"/>
    <mergeCell ref="C384:C385"/>
    <mergeCell ref="D384:D385"/>
    <mergeCell ref="E384:E385"/>
    <mergeCell ref="F384:G385"/>
    <mergeCell ref="H384:I384"/>
    <mergeCell ref="H385:I385"/>
    <mergeCell ref="F386:G387"/>
    <mergeCell ref="H386:I387"/>
    <mergeCell ref="J386:J387"/>
    <mergeCell ref="K386:K387"/>
    <mergeCell ref="L386:L387"/>
    <mergeCell ref="A388:A392"/>
    <mergeCell ref="F388:G388"/>
    <mergeCell ref="H388:L388"/>
    <mergeCell ref="B389:B390"/>
    <mergeCell ref="C389:C390"/>
    <mergeCell ref="D389:D390"/>
    <mergeCell ref="E389:E390"/>
    <mergeCell ref="F389:G390"/>
    <mergeCell ref="H389:I389"/>
    <mergeCell ref="H390:I390"/>
    <mergeCell ref="F391:G392"/>
    <mergeCell ref="H391:I392"/>
    <mergeCell ref="J391:J392"/>
    <mergeCell ref="K391:K392"/>
    <mergeCell ref="L391:L392"/>
    <mergeCell ref="A367:A371"/>
    <mergeCell ref="F367:G367"/>
    <mergeCell ref="H367:L367"/>
    <mergeCell ref="B368:B369"/>
    <mergeCell ref="C368:C369"/>
    <mergeCell ref="D368:D369"/>
    <mergeCell ref="E368:E369"/>
    <mergeCell ref="F368:G369"/>
    <mergeCell ref="H368:I368"/>
    <mergeCell ref="H369:I369"/>
    <mergeCell ref="F370:G371"/>
    <mergeCell ref="H370:I371"/>
    <mergeCell ref="J370:J371"/>
    <mergeCell ref="K370:K371"/>
    <mergeCell ref="L370:L371"/>
    <mergeCell ref="A372:A377"/>
    <mergeCell ref="F372:G372"/>
    <mergeCell ref="H372:L372"/>
    <mergeCell ref="B373:B375"/>
    <mergeCell ref="C373:C375"/>
    <mergeCell ref="D373:D375"/>
    <mergeCell ref="E373:E375"/>
    <mergeCell ref="F373:G375"/>
    <mergeCell ref="H373:I373"/>
    <mergeCell ref="H374:I375"/>
    <mergeCell ref="J374:J375"/>
    <mergeCell ref="K374:K375"/>
    <mergeCell ref="L374:L375"/>
    <mergeCell ref="F376:G377"/>
    <mergeCell ref="H376:I377"/>
    <mergeCell ref="J376:J377"/>
    <mergeCell ref="K376:K377"/>
    <mergeCell ref="L376:L377"/>
    <mergeCell ref="A351:A355"/>
    <mergeCell ref="F351:G351"/>
    <mergeCell ref="H351:L351"/>
    <mergeCell ref="B352:B353"/>
    <mergeCell ref="C352:C353"/>
    <mergeCell ref="D352:D353"/>
    <mergeCell ref="E352:E353"/>
    <mergeCell ref="F352:G353"/>
    <mergeCell ref="H352:I352"/>
    <mergeCell ref="H353:I353"/>
    <mergeCell ref="F354:G355"/>
    <mergeCell ref="H354:I355"/>
    <mergeCell ref="J354:J355"/>
    <mergeCell ref="K354:K355"/>
    <mergeCell ref="L354:L355"/>
    <mergeCell ref="A356:A360"/>
    <mergeCell ref="F356:G356"/>
    <mergeCell ref="H356:L356"/>
    <mergeCell ref="B357:B358"/>
    <mergeCell ref="C357:C358"/>
    <mergeCell ref="D357:D358"/>
    <mergeCell ref="E357:E358"/>
    <mergeCell ref="F357:G358"/>
    <mergeCell ref="H357:I357"/>
    <mergeCell ref="H358:I358"/>
    <mergeCell ref="F359:G360"/>
    <mergeCell ref="H359:I360"/>
    <mergeCell ref="J359:J360"/>
    <mergeCell ref="K359:K360"/>
    <mergeCell ref="L359:L360"/>
    <mergeCell ref="A361:A366"/>
    <mergeCell ref="F361:G361"/>
    <mergeCell ref="H361:L361"/>
    <mergeCell ref="B362:B364"/>
    <mergeCell ref="C362:C364"/>
    <mergeCell ref="D362:D364"/>
    <mergeCell ref="E362:E364"/>
    <mergeCell ref="F362:G364"/>
    <mergeCell ref="H362:I362"/>
    <mergeCell ref="H363:I364"/>
    <mergeCell ref="J363:J364"/>
    <mergeCell ref="K363:K364"/>
    <mergeCell ref="L363:L364"/>
    <mergeCell ref="F365:G366"/>
    <mergeCell ref="H365:I366"/>
    <mergeCell ref="J365:J366"/>
    <mergeCell ref="K365:K366"/>
    <mergeCell ref="L365:L366"/>
    <mergeCell ref="A336:A340"/>
    <mergeCell ref="F336:G336"/>
    <mergeCell ref="H336:L336"/>
    <mergeCell ref="B337:B338"/>
    <mergeCell ref="C337:C338"/>
    <mergeCell ref="D337:D338"/>
    <mergeCell ref="E337:E338"/>
    <mergeCell ref="F337:G338"/>
    <mergeCell ref="H337:I337"/>
    <mergeCell ref="H338:I338"/>
    <mergeCell ref="F339:G340"/>
    <mergeCell ref="H339:I340"/>
    <mergeCell ref="J339:J340"/>
    <mergeCell ref="K339:K340"/>
    <mergeCell ref="L339:L340"/>
    <mergeCell ref="A341:A345"/>
    <mergeCell ref="F341:G341"/>
    <mergeCell ref="H341:L341"/>
    <mergeCell ref="B342:B343"/>
    <mergeCell ref="C342:C343"/>
    <mergeCell ref="D342:D343"/>
    <mergeCell ref="E342:E343"/>
    <mergeCell ref="F342:G343"/>
    <mergeCell ref="H342:I342"/>
    <mergeCell ref="H343:I343"/>
    <mergeCell ref="F344:G345"/>
    <mergeCell ref="H344:I345"/>
    <mergeCell ref="J344:J345"/>
    <mergeCell ref="K344:K345"/>
    <mergeCell ref="L344:L345"/>
    <mergeCell ref="A346:A350"/>
    <mergeCell ref="F346:G346"/>
    <mergeCell ref="H346:L346"/>
    <mergeCell ref="B347:B348"/>
    <mergeCell ref="C347:C348"/>
    <mergeCell ref="D347:D348"/>
    <mergeCell ref="E347:E348"/>
    <mergeCell ref="F347:G348"/>
    <mergeCell ref="H347:I347"/>
    <mergeCell ref="H348:I348"/>
    <mergeCell ref="F349:G350"/>
    <mergeCell ref="H349:I350"/>
    <mergeCell ref="J349:J350"/>
    <mergeCell ref="K349:K350"/>
    <mergeCell ref="L349:L350"/>
    <mergeCell ref="A323:A329"/>
    <mergeCell ref="F323:G323"/>
    <mergeCell ref="H323:L323"/>
    <mergeCell ref="B324:B327"/>
    <mergeCell ref="C324:C327"/>
    <mergeCell ref="D324:D327"/>
    <mergeCell ref="E324:E327"/>
    <mergeCell ref="F324:G327"/>
    <mergeCell ref="H324:I324"/>
    <mergeCell ref="H325:I327"/>
    <mergeCell ref="J325:J327"/>
    <mergeCell ref="K325:K327"/>
    <mergeCell ref="L325:L327"/>
    <mergeCell ref="F328:G329"/>
    <mergeCell ref="H328:I329"/>
    <mergeCell ref="J328:J329"/>
    <mergeCell ref="K328:K329"/>
    <mergeCell ref="L328:L329"/>
    <mergeCell ref="A330:A335"/>
    <mergeCell ref="F330:G330"/>
    <mergeCell ref="H330:L330"/>
    <mergeCell ref="B331:B333"/>
    <mergeCell ref="C331:C333"/>
    <mergeCell ref="D331:D333"/>
    <mergeCell ref="E331:E333"/>
    <mergeCell ref="F331:G333"/>
    <mergeCell ref="H331:I331"/>
    <mergeCell ref="H332:I333"/>
    <mergeCell ref="J332:J333"/>
    <mergeCell ref="K332:K333"/>
    <mergeCell ref="L332:L333"/>
    <mergeCell ref="F334:G335"/>
    <mergeCell ref="H334:I335"/>
    <mergeCell ref="J334:J335"/>
    <mergeCell ref="K334:K335"/>
    <mergeCell ref="L334:L335"/>
    <mergeCell ref="A308:A312"/>
    <mergeCell ref="F308:G308"/>
    <mergeCell ref="H308:L308"/>
    <mergeCell ref="B309:B310"/>
    <mergeCell ref="C309:C310"/>
    <mergeCell ref="D309:D310"/>
    <mergeCell ref="E309:E310"/>
    <mergeCell ref="F309:G310"/>
    <mergeCell ref="H309:I309"/>
    <mergeCell ref="H310:I310"/>
    <mergeCell ref="F311:G312"/>
    <mergeCell ref="H311:I312"/>
    <mergeCell ref="J311:J312"/>
    <mergeCell ref="K311:K312"/>
    <mergeCell ref="L311:L312"/>
    <mergeCell ref="A313:A317"/>
    <mergeCell ref="F313:G313"/>
    <mergeCell ref="H313:L313"/>
    <mergeCell ref="B314:B315"/>
    <mergeCell ref="C314:C315"/>
    <mergeCell ref="D314:D315"/>
    <mergeCell ref="E314:E315"/>
    <mergeCell ref="F314:G315"/>
    <mergeCell ref="H314:I314"/>
    <mergeCell ref="H315:I315"/>
    <mergeCell ref="F316:G317"/>
    <mergeCell ref="H316:I317"/>
    <mergeCell ref="J316:J317"/>
    <mergeCell ref="K316:K317"/>
    <mergeCell ref="L316:L317"/>
    <mergeCell ref="A318:A322"/>
    <mergeCell ref="F318:G318"/>
    <mergeCell ref="H318:L318"/>
    <mergeCell ref="B319:B320"/>
    <mergeCell ref="C319:C320"/>
    <mergeCell ref="D319:D320"/>
    <mergeCell ref="E319:E320"/>
    <mergeCell ref="F319:G320"/>
    <mergeCell ref="H319:I319"/>
    <mergeCell ref="H320:I320"/>
    <mergeCell ref="F321:G322"/>
    <mergeCell ref="H321:I322"/>
    <mergeCell ref="J321:J322"/>
    <mergeCell ref="K321:K322"/>
    <mergeCell ref="L321:L322"/>
    <mergeCell ref="A293:A297"/>
    <mergeCell ref="F293:G293"/>
    <mergeCell ref="H293:L293"/>
    <mergeCell ref="B294:B295"/>
    <mergeCell ref="C294:C295"/>
    <mergeCell ref="D294:D295"/>
    <mergeCell ref="E294:E295"/>
    <mergeCell ref="F294:G295"/>
    <mergeCell ref="H294:I294"/>
    <mergeCell ref="H295:I295"/>
    <mergeCell ref="F296:G297"/>
    <mergeCell ref="H296:I297"/>
    <mergeCell ref="J296:J297"/>
    <mergeCell ref="K296:K297"/>
    <mergeCell ref="L296:L297"/>
    <mergeCell ref="A298:A302"/>
    <mergeCell ref="F298:G298"/>
    <mergeCell ref="H298:L298"/>
    <mergeCell ref="B299:B300"/>
    <mergeCell ref="C299:C300"/>
    <mergeCell ref="D299:D300"/>
    <mergeCell ref="E299:E300"/>
    <mergeCell ref="F299:G300"/>
    <mergeCell ref="H299:I299"/>
    <mergeCell ref="H300:I300"/>
    <mergeCell ref="F301:G302"/>
    <mergeCell ref="H301:I302"/>
    <mergeCell ref="J301:J302"/>
    <mergeCell ref="K301:K302"/>
    <mergeCell ref="L301:L302"/>
    <mergeCell ref="A303:A307"/>
    <mergeCell ref="F303:G303"/>
    <mergeCell ref="H303:L303"/>
    <mergeCell ref="B304:B305"/>
    <mergeCell ref="C304:C305"/>
    <mergeCell ref="D304:D305"/>
    <mergeCell ref="E304:E305"/>
    <mergeCell ref="F304:G305"/>
    <mergeCell ref="H304:I304"/>
    <mergeCell ref="H305:I305"/>
    <mergeCell ref="F306:G307"/>
    <mergeCell ref="H306:I307"/>
    <mergeCell ref="J306:J307"/>
    <mergeCell ref="K306:K307"/>
    <mergeCell ref="L306:L307"/>
    <mergeCell ref="A278:A282"/>
    <mergeCell ref="F278:G278"/>
    <mergeCell ref="H278:L278"/>
    <mergeCell ref="B279:B280"/>
    <mergeCell ref="C279:C280"/>
    <mergeCell ref="D279:D280"/>
    <mergeCell ref="E279:E280"/>
    <mergeCell ref="F279:G280"/>
    <mergeCell ref="H279:I279"/>
    <mergeCell ref="H280:I280"/>
    <mergeCell ref="F281:G282"/>
    <mergeCell ref="H281:I282"/>
    <mergeCell ref="J281:J282"/>
    <mergeCell ref="K281:K282"/>
    <mergeCell ref="L281:L282"/>
    <mergeCell ref="A283:A287"/>
    <mergeCell ref="F283:G283"/>
    <mergeCell ref="H283:L283"/>
    <mergeCell ref="B284:B285"/>
    <mergeCell ref="C284:C285"/>
    <mergeCell ref="D284:D285"/>
    <mergeCell ref="E284:E285"/>
    <mergeCell ref="F284:G285"/>
    <mergeCell ref="H284:I284"/>
    <mergeCell ref="H285:I285"/>
    <mergeCell ref="F286:G287"/>
    <mergeCell ref="H286:I287"/>
    <mergeCell ref="J286:J287"/>
    <mergeCell ref="K286:K287"/>
    <mergeCell ref="L286:L287"/>
    <mergeCell ref="A288:A292"/>
    <mergeCell ref="F288:G288"/>
    <mergeCell ref="H288:L288"/>
    <mergeCell ref="B289:B290"/>
    <mergeCell ref="C289:C290"/>
    <mergeCell ref="D289:D290"/>
    <mergeCell ref="E289:E290"/>
    <mergeCell ref="F289:G290"/>
    <mergeCell ref="H289:I289"/>
    <mergeCell ref="H290:I290"/>
    <mergeCell ref="F291:G292"/>
    <mergeCell ref="H291:I292"/>
    <mergeCell ref="J291:J292"/>
    <mergeCell ref="K291:K292"/>
    <mergeCell ref="L291:L292"/>
    <mergeCell ref="A267:A272"/>
    <mergeCell ref="F267:G267"/>
    <mergeCell ref="H267:L267"/>
    <mergeCell ref="B268:B270"/>
    <mergeCell ref="C268:C270"/>
    <mergeCell ref="D268:D270"/>
    <mergeCell ref="E268:E270"/>
    <mergeCell ref="F268:G270"/>
    <mergeCell ref="H268:I268"/>
    <mergeCell ref="H269:I270"/>
    <mergeCell ref="J269:J270"/>
    <mergeCell ref="K269:K270"/>
    <mergeCell ref="L269:L270"/>
    <mergeCell ref="F271:G272"/>
    <mergeCell ref="H271:I272"/>
    <mergeCell ref="J271:J272"/>
    <mergeCell ref="K271:K272"/>
    <mergeCell ref="L271:L272"/>
    <mergeCell ref="A273:A277"/>
    <mergeCell ref="F273:G273"/>
    <mergeCell ref="H273:L273"/>
    <mergeCell ref="B274:B275"/>
    <mergeCell ref="C274:C275"/>
    <mergeCell ref="D274:D275"/>
    <mergeCell ref="E274:E275"/>
    <mergeCell ref="F274:G275"/>
    <mergeCell ref="H274:I274"/>
    <mergeCell ref="H275:I275"/>
    <mergeCell ref="F276:G277"/>
    <mergeCell ref="H276:I277"/>
    <mergeCell ref="J276:J277"/>
    <mergeCell ref="K276:K277"/>
    <mergeCell ref="L276:L277"/>
    <mergeCell ref="A251:A255"/>
    <mergeCell ref="F251:G251"/>
    <mergeCell ref="H251:L251"/>
    <mergeCell ref="B252:B253"/>
    <mergeCell ref="C252:C253"/>
    <mergeCell ref="D252:D253"/>
    <mergeCell ref="E252:E253"/>
    <mergeCell ref="F252:G253"/>
    <mergeCell ref="H252:I252"/>
    <mergeCell ref="H253:I253"/>
    <mergeCell ref="F254:G255"/>
    <mergeCell ref="H254:I255"/>
    <mergeCell ref="J254:J255"/>
    <mergeCell ref="K254:K255"/>
    <mergeCell ref="L254:L255"/>
    <mergeCell ref="A256:A260"/>
    <mergeCell ref="F256:G256"/>
    <mergeCell ref="H256:L256"/>
    <mergeCell ref="B257:B258"/>
    <mergeCell ref="C257:C258"/>
    <mergeCell ref="D257:D258"/>
    <mergeCell ref="E257:E258"/>
    <mergeCell ref="F257:G258"/>
    <mergeCell ref="H257:I257"/>
    <mergeCell ref="H258:I258"/>
    <mergeCell ref="F259:G260"/>
    <mergeCell ref="H259:I260"/>
    <mergeCell ref="J259:J260"/>
    <mergeCell ref="K259:K260"/>
    <mergeCell ref="L259:L260"/>
    <mergeCell ref="A261:A266"/>
    <mergeCell ref="F261:G261"/>
    <mergeCell ref="H261:L261"/>
    <mergeCell ref="B262:B264"/>
    <mergeCell ref="C262:C264"/>
    <mergeCell ref="D262:D264"/>
    <mergeCell ref="E262:E264"/>
    <mergeCell ref="F262:G264"/>
    <mergeCell ref="H262:I262"/>
    <mergeCell ref="H263:I264"/>
    <mergeCell ref="J263:J264"/>
    <mergeCell ref="K263:K264"/>
    <mergeCell ref="L263:L264"/>
    <mergeCell ref="F265:G266"/>
    <mergeCell ref="H265:I266"/>
    <mergeCell ref="J265:J266"/>
    <mergeCell ref="K265:K266"/>
    <mergeCell ref="L265:L266"/>
    <mergeCell ref="A236:A240"/>
    <mergeCell ref="F236:G236"/>
    <mergeCell ref="H236:L236"/>
    <mergeCell ref="B237:B238"/>
    <mergeCell ref="C237:C238"/>
    <mergeCell ref="D237:D238"/>
    <mergeCell ref="E237:E238"/>
    <mergeCell ref="F237:G238"/>
    <mergeCell ref="H237:I237"/>
    <mergeCell ref="H238:I238"/>
    <mergeCell ref="F239:G240"/>
    <mergeCell ref="H239:I240"/>
    <mergeCell ref="J239:J240"/>
    <mergeCell ref="K239:K240"/>
    <mergeCell ref="L239:L240"/>
    <mergeCell ref="A241:A245"/>
    <mergeCell ref="F241:G241"/>
    <mergeCell ref="H241:L241"/>
    <mergeCell ref="B242:B243"/>
    <mergeCell ref="C242:C243"/>
    <mergeCell ref="D242:D243"/>
    <mergeCell ref="E242:E243"/>
    <mergeCell ref="F242:G243"/>
    <mergeCell ref="H242:I242"/>
    <mergeCell ref="H243:I243"/>
    <mergeCell ref="F244:G245"/>
    <mergeCell ref="H244:I245"/>
    <mergeCell ref="J244:J245"/>
    <mergeCell ref="K244:K245"/>
    <mergeCell ref="L244:L245"/>
    <mergeCell ref="A246:A250"/>
    <mergeCell ref="F246:G246"/>
    <mergeCell ref="H246:L246"/>
    <mergeCell ref="B247:B248"/>
    <mergeCell ref="C247:C248"/>
    <mergeCell ref="D247:D248"/>
    <mergeCell ref="E247:E248"/>
    <mergeCell ref="F247:G248"/>
    <mergeCell ref="H247:I247"/>
    <mergeCell ref="H248:I248"/>
    <mergeCell ref="F249:G250"/>
    <mergeCell ref="H249:I250"/>
    <mergeCell ref="J249:J250"/>
    <mergeCell ref="K249:K250"/>
    <mergeCell ref="L249:L250"/>
    <mergeCell ref="A221:A225"/>
    <mergeCell ref="F221:G221"/>
    <mergeCell ref="H221:L221"/>
    <mergeCell ref="B222:B223"/>
    <mergeCell ref="C222:C223"/>
    <mergeCell ref="D222:D223"/>
    <mergeCell ref="E222:E223"/>
    <mergeCell ref="F222:G223"/>
    <mergeCell ref="H222:I222"/>
    <mergeCell ref="H223:I223"/>
    <mergeCell ref="F224:G225"/>
    <mergeCell ref="H224:I225"/>
    <mergeCell ref="J224:J225"/>
    <mergeCell ref="K224:K225"/>
    <mergeCell ref="L224:L225"/>
    <mergeCell ref="A226:A230"/>
    <mergeCell ref="F226:G226"/>
    <mergeCell ref="H226:L226"/>
    <mergeCell ref="B227:B228"/>
    <mergeCell ref="C227:C228"/>
    <mergeCell ref="D227:D228"/>
    <mergeCell ref="E227:E228"/>
    <mergeCell ref="F227:G228"/>
    <mergeCell ref="H227:I227"/>
    <mergeCell ref="H228:I228"/>
    <mergeCell ref="F229:G230"/>
    <mergeCell ref="H229:I230"/>
    <mergeCell ref="J229:J230"/>
    <mergeCell ref="K229:K230"/>
    <mergeCell ref="L229:L230"/>
    <mergeCell ref="A231:A235"/>
    <mergeCell ref="F231:G231"/>
    <mergeCell ref="H231:L231"/>
    <mergeCell ref="B232:B233"/>
    <mergeCell ref="C232:C233"/>
    <mergeCell ref="D232:D233"/>
    <mergeCell ref="E232:E233"/>
    <mergeCell ref="F232:G233"/>
    <mergeCell ref="H232:I232"/>
    <mergeCell ref="H233:I233"/>
    <mergeCell ref="F234:G235"/>
    <mergeCell ref="H234:I235"/>
    <mergeCell ref="J234:J235"/>
    <mergeCell ref="K234:K235"/>
    <mergeCell ref="L234:L235"/>
    <mergeCell ref="A206:A210"/>
    <mergeCell ref="F206:G206"/>
    <mergeCell ref="H206:L206"/>
    <mergeCell ref="B207:B208"/>
    <mergeCell ref="C207:C208"/>
    <mergeCell ref="D207:D208"/>
    <mergeCell ref="E207:E208"/>
    <mergeCell ref="F207:G208"/>
    <mergeCell ref="H207:I207"/>
    <mergeCell ref="H208:I208"/>
    <mergeCell ref="F209:G210"/>
    <mergeCell ref="H209:I210"/>
    <mergeCell ref="J209:J210"/>
    <mergeCell ref="K209:K210"/>
    <mergeCell ref="L209:L210"/>
    <mergeCell ref="A211:A215"/>
    <mergeCell ref="F211:G211"/>
    <mergeCell ref="H211:L211"/>
    <mergeCell ref="B212:B213"/>
    <mergeCell ref="C212:C213"/>
    <mergeCell ref="D212:D213"/>
    <mergeCell ref="E212:E213"/>
    <mergeCell ref="F212:G213"/>
    <mergeCell ref="H212:I212"/>
    <mergeCell ref="H213:I213"/>
    <mergeCell ref="F214:G215"/>
    <mergeCell ref="H214:I215"/>
    <mergeCell ref="J214:J215"/>
    <mergeCell ref="K214:K215"/>
    <mergeCell ref="L214:L215"/>
    <mergeCell ref="A216:A220"/>
    <mergeCell ref="F216:G216"/>
    <mergeCell ref="H216:L216"/>
    <mergeCell ref="B217:B218"/>
    <mergeCell ref="C217:C218"/>
    <mergeCell ref="D217:D218"/>
    <mergeCell ref="E217:E218"/>
    <mergeCell ref="F217:G218"/>
    <mergeCell ref="H217:I217"/>
    <mergeCell ref="H218:I218"/>
    <mergeCell ref="F219:G220"/>
    <mergeCell ref="H219:I220"/>
    <mergeCell ref="J219:J220"/>
    <mergeCell ref="K219:K220"/>
    <mergeCell ref="L219:L220"/>
    <mergeCell ref="A195:A200"/>
    <mergeCell ref="F195:G195"/>
    <mergeCell ref="H195:L195"/>
    <mergeCell ref="B196:B198"/>
    <mergeCell ref="C196:C198"/>
    <mergeCell ref="D196:D198"/>
    <mergeCell ref="E196:E198"/>
    <mergeCell ref="F196:G198"/>
    <mergeCell ref="H196:I196"/>
    <mergeCell ref="H197:I198"/>
    <mergeCell ref="J197:J198"/>
    <mergeCell ref="K197:K198"/>
    <mergeCell ref="L197:L198"/>
    <mergeCell ref="F199:G200"/>
    <mergeCell ref="H199:I200"/>
    <mergeCell ref="J199:J200"/>
    <mergeCell ref="K199:K200"/>
    <mergeCell ref="L199:L200"/>
    <mergeCell ref="A201:A205"/>
    <mergeCell ref="F201:G201"/>
    <mergeCell ref="H201:L201"/>
    <mergeCell ref="B202:B203"/>
    <mergeCell ref="C202:C203"/>
    <mergeCell ref="D202:D203"/>
    <mergeCell ref="E202:E203"/>
    <mergeCell ref="F202:G203"/>
    <mergeCell ref="H202:I202"/>
    <mergeCell ref="H203:I203"/>
    <mergeCell ref="F204:G205"/>
    <mergeCell ref="H204:I205"/>
    <mergeCell ref="J204:J205"/>
    <mergeCell ref="K204:K205"/>
    <mergeCell ref="L204:L205"/>
    <mergeCell ref="A184:A189"/>
    <mergeCell ref="F184:G184"/>
    <mergeCell ref="H184:L184"/>
    <mergeCell ref="B185:B187"/>
    <mergeCell ref="C185:C187"/>
    <mergeCell ref="D185:D187"/>
    <mergeCell ref="E185:E187"/>
    <mergeCell ref="F185:G187"/>
    <mergeCell ref="H185:I185"/>
    <mergeCell ref="H186:I187"/>
    <mergeCell ref="J186:J187"/>
    <mergeCell ref="K186:K187"/>
    <mergeCell ref="L186:L187"/>
    <mergeCell ref="F188:G189"/>
    <mergeCell ref="H188:I189"/>
    <mergeCell ref="J188:J189"/>
    <mergeCell ref="K188:K189"/>
    <mergeCell ref="L188:L189"/>
    <mergeCell ref="A190:A194"/>
    <mergeCell ref="F190:G190"/>
    <mergeCell ref="H190:L190"/>
    <mergeCell ref="B191:B192"/>
    <mergeCell ref="C191:C192"/>
    <mergeCell ref="D191:D192"/>
    <mergeCell ref="E191:E192"/>
    <mergeCell ref="F191:G192"/>
    <mergeCell ref="H191:I191"/>
    <mergeCell ref="H192:I192"/>
    <mergeCell ref="F193:G194"/>
    <mergeCell ref="H193:I194"/>
    <mergeCell ref="J193:J194"/>
    <mergeCell ref="K193:K194"/>
    <mergeCell ref="L193:L194"/>
    <mergeCell ref="A173:A177"/>
    <mergeCell ref="F173:G173"/>
    <mergeCell ref="H173:L173"/>
    <mergeCell ref="B174:B175"/>
    <mergeCell ref="C174:C175"/>
    <mergeCell ref="D174:D175"/>
    <mergeCell ref="E174:E175"/>
    <mergeCell ref="F174:G175"/>
    <mergeCell ref="H174:I174"/>
    <mergeCell ref="H175:I175"/>
    <mergeCell ref="F176:G177"/>
    <mergeCell ref="H176:I177"/>
    <mergeCell ref="J176:J177"/>
    <mergeCell ref="K176:K177"/>
    <mergeCell ref="L176:L177"/>
    <mergeCell ref="A178:A183"/>
    <mergeCell ref="F178:G178"/>
    <mergeCell ref="H178:L178"/>
    <mergeCell ref="B179:B181"/>
    <mergeCell ref="C179:C181"/>
    <mergeCell ref="D179:D181"/>
    <mergeCell ref="E179:E181"/>
    <mergeCell ref="F179:G181"/>
    <mergeCell ref="H179:I179"/>
    <mergeCell ref="H180:I181"/>
    <mergeCell ref="J180:J181"/>
    <mergeCell ref="K180:K181"/>
    <mergeCell ref="L180:L181"/>
    <mergeCell ref="F182:G183"/>
    <mergeCell ref="H182:I183"/>
    <mergeCell ref="J182:J183"/>
    <mergeCell ref="K182:K183"/>
    <mergeCell ref="L182:L183"/>
    <mergeCell ref="A158:A162"/>
    <mergeCell ref="F158:G158"/>
    <mergeCell ref="H158:L158"/>
    <mergeCell ref="B159:B160"/>
    <mergeCell ref="C159:C160"/>
    <mergeCell ref="D159:D160"/>
    <mergeCell ref="E159:E160"/>
    <mergeCell ref="F159:G160"/>
    <mergeCell ref="H159:I159"/>
    <mergeCell ref="H160:I160"/>
    <mergeCell ref="F161:G162"/>
    <mergeCell ref="H161:I162"/>
    <mergeCell ref="J161:J162"/>
    <mergeCell ref="K161:K162"/>
    <mergeCell ref="L161:L162"/>
    <mergeCell ref="A163:A167"/>
    <mergeCell ref="F163:G163"/>
    <mergeCell ref="H163:L163"/>
    <mergeCell ref="B164:B165"/>
    <mergeCell ref="C164:C165"/>
    <mergeCell ref="D164:D165"/>
    <mergeCell ref="E164:E165"/>
    <mergeCell ref="F164:G165"/>
    <mergeCell ref="H164:I164"/>
    <mergeCell ref="H165:I165"/>
    <mergeCell ref="F166:G167"/>
    <mergeCell ref="H166:I167"/>
    <mergeCell ref="J166:J167"/>
    <mergeCell ref="K166:K167"/>
    <mergeCell ref="L166:L167"/>
    <mergeCell ref="A168:A172"/>
    <mergeCell ref="F168:G168"/>
    <mergeCell ref="H168:L168"/>
    <mergeCell ref="B169:B170"/>
    <mergeCell ref="C169:C170"/>
    <mergeCell ref="D169:D170"/>
    <mergeCell ref="E169:E170"/>
    <mergeCell ref="F169:G170"/>
    <mergeCell ref="H169:I169"/>
    <mergeCell ref="H170:I170"/>
    <mergeCell ref="F171:G172"/>
    <mergeCell ref="H171:I172"/>
    <mergeCell ref="J171:J172"/>
    <mergeCell ref="K171:K172"/>
    <mergeCell ref="L171:L172"/>
    <mergeCell ref="A147:A151"/>
    <mergeCell ref="F147:G147"/>
    <mergeCell ref="H147:L147"/>
    <mergeCell ref="B148:B149"/>
    <mergeCell ref="C148:C149"/>
    <mergeCell ref="D148:D149"/>
    <mergeCell ref="E148:E149"/>
    <mergeCell ref="F148:G149"/>
    <mergeCell ref="H148:I148"/>
    <mergeCell ref="H149:I149"/>
    <mergeCell ref="F150:G151"/>
    <mergeCell ref="H150:I151"/>
    <mergeCell ref="J150:J151"/>
    <mergeCell ref="K150:K151"/>
    <mergeCell ref="L150:L151"/>
    <mergeCell ref="A152:A157"/>
    <mergeCell ref="F152:G152"/>
    <mergeCell ref="H152:L152"/>
    <mergeCell ref="B153:B155"/>
    <mergeCell ref="C153:C155"/>
    <mergeCell ref="D153:D155"/>
    <mergeCell ref="E153:E155"/>
    <mergeCell ref="F153:G155"/>
    <mergeCell ref="H153:I153"/>
    <mergeCell ref="H154:I155"/>
    <mergeCell ref="J154:J155"/>
    <mergeCell ref="K154:K155"/>
    <mergeCell ref="L154:L155"/>
    <mergeCell ref="F156:G157"/>
    <mergeCell ref="H156:I157"/>
    <mergeCell ref="J156:J157"/>
    <mergeCell ref="K156:K157"/>
    <mergeCell ref="L156:L157"/>
    <mergeCell ref="A136:A140"/>
    <mergeCell ref="F136:G136"/>
    <mergeCell ref="H136:L136"/>
    <mergeCell ref="B137:B138"/>
    <mergeCell ref="C137:C138"/>
    <mergeCell ref="D137:D138"/>
    <mergeCell ref="E137:E138"/>
    <mergeCell ref="F137:G138"/>
    <mergeCell ref="H137:I137"/>
    <mergeCell ref="H138:I138"/>
    <mergeCell ref="F139:G140"/>
    <mergeCell ref="H139:I140"/>
    <mergeCell ref="J139:J140"/>
    <mergeCell ref="K139:K140"/>
    <mergeCell ref="L139:L140"/>
    <mergeCell ref="A141:A146"/>
    <mergeCell ref="F141:G141"/>
    <mergeCell ref="H141:L141"/>
    <mergeCell ref="B142:B144"/>
    <mergeCell ref="C142:C144"/>
    <mergeCell ref="D142:D144"/>
    <mergeCell ref="E142:E144"/>
    <mergeCell ref="F142:G144"/>
    <mergeCell ref="H142:I142"/>
    <mergeCell ref="H143:I144"/>
    <mergeCell ref="J143:J144"/>
    <mergeCell ref="K143:K144"/>
    <mergeCell ref="L143:L144"/>
    <mergeCell ref="F145:G146"/>
    <mergeCell ref="H145:I146"/>
    <mergeCell ref="J145:J146"/>
    <mergeCell ref="K145:K146"/>
    <mergeCell ref="L145:L146"/>
    <mergeCell ref="A124:A129"/>
    <mergeCell ref="F124:G124"/>
    <mergeCell ref="H124:L124"/>
    <mergeCell ref="B125:B127"/>
    <mergeCell ref="C125:C127"/>
    <mergeCell ref="D125:D127"/>
    <mergeCell ref="E125:E127"/>
    <mergeCell ref="F125:G127"/>
    <mergeCell ref="H125:I125"/>
    <mergeCell ref="H126:I127"/>
    <mergeCell ref="J126:J127"/>
    <mergeCell ref="K126:K127"/>
    <mergeCell ref="L126:L127"/>
    <mergeCell ref="F128:G129"/>
    <mergeCell ref="H128:I129"/>
    <mergeCell ref="J128:J129"/>
    <mergeCell ref="K128:K129"/>
    <mergeCell ref="L128:L129"/>
    <mergeCell ref="A130:A135"/>
    <mergeCell ref="F130:G130"/>
    <mergeCell ref="H130:L130"/>
    <mergeCell ref="B131:B133"/>
    <mergeCell ref="C131:C133"/>
    <mergeCell ref="D131:D133"/>
    <mergeCell ref="E131:E133"/>
    <mergeCell ref="F131:G133"/>
    <mergeCell ref="H131:I131"/>
    <mergeCell ref="H132:I133"/>
    <mergeCell ref="J132:J133"/>
    <mergeCell ref="K132:K133"/>
    <mergeCell ref="L132:L133"/>
    <mergeCell ref="F134:G135"/>
    <mergeCell ref="H134:I135"/>
    <mergeCell ref="J134:J135"/>
    <mergeCell ref="K134:K135"/>
    <mergeCell ref="L134:L135"/>
    <mergeCell ref="A108:A112"/>
    <mergeCell ref="F108:G108"/>
    <mergeCell ref="H108:L108"/>
    <mergeCell ref="B109:B110"/>
    <mergeCell ref="C109:C110"/>
    <mergeCell ref="D109:D110"/>
    <mergeCell ref="E109:E110"/>
    <mergeCell ref="F109:G110"/>
    <mergeCell ref="H109:I109"/>
    <mergeCell ref="H110:I110"/>
    <mergeCell ref="F111:G112"/>
    <mergeCell ref="H111:I112"/>
    <mergeCell ref="J111:J112"/>
    <mergeCell ref="K111:K112"/>
    <mergeCell ref="L111:L112"/>
    <mergeCell ref="A113:A117"/>
    <mergeCell ref="F113:G113"/>
    <mergeCell ref="H113:L113"/>
    <mergeCell ref="B114:B115"/>
    <mergeCell ref="C114:C115"/>
    <mergeCell ref="D114:D115"/>
    <mergeCell ref="E114:E115"/>
    <mergeCell ref="F114:G115"/>
    <mergeCell ref="H114:I114"/>
    <mergeCell ref="H115:I115"/>
    <mergeCell ref="F116:G117"/>
    <mergeCell ref="H116:I117"/>
    <mergeCell ref="J116:J117"/>
    <mergeCell ref="K116:K117"/>
    <mergeCell ref="L116:L117"/>
    <mergeCell ref="A118:A123"/>
    <mergeCell ref="F118:G118"/>
    <mergeCell ref="H118:L118"/>
    <mergeCell ref="B119:B121"/>
    <mergeCell ref="C119:C121"/>
    <mergeCell ref="D119:D121"/>
    <mergeCell ref="E119:E121"/>
    <mergeCell ref="F119:G121"/>
    <mergeCell ref="H119:I119"/>
    <mergeCell ref="H120:I121"/>
    <mergeCell ref="J120:J121"/>
    <mergeCell ref="K120:K121"/>
    <mergeCell ref="L120:L121"/>
    <mergeCell ref="F122:G123"/>
    <mergeCell ref="H122:I123"/>
    <mergeCell ref="J122:J123"/>
    <mergeCell ref="K122:K123"/>
    <mergeCell ref="L122:L123"/>
    <mergeCell ref="A93:A97"/>
    <mergeCell ref="F93:G93"/>
    <mergeCell ref="H93:L93"/>
    <mergeCell ref="B94:B95"/>
    <mergeCell ref="C94:C95"/>
    <mergeCell ref="D94:D95"/>
    <mergeCell ref="E94:E95"/>
    <mergeCell ref="F94:G95"/>
    <mergeCell ref="H94:I94"/>
    <mergeCell ref="H95:I95"/>
    <mergeCell ref="F96:G97"/>
    <mergeCell ref="H96:I97"/>
    <mergeCell ref="J96:J97"/>
    <mergeCell ref="K96:K97"/>
    <mergeCell ref="L96:L97"/>
    <mergeCell ref="A98:A102"/>
    <mergeCell ref="F98:G98"/>
    <mergeCell ref="H98:L98"/>
    <mergeCell ref="B99:B100"/>
    <mergeCell ref="C99:C100"/>
    <mergeCell ref="D99:D100"/>
    <mergeCell ref="E99:E100"/>
    <mergeCell ref="F99:G100"/>
    <mergeCell ref="H99:I99"/>
    <mergeCell ref="H100:I100"/>
    <mergeCell ref="F101:G102"/>
    <mergeCell ref="H101:I102"/>
    <mergeCell ref="J101:J102"/>
    <mergeCell ref="K101:K102"/>
    <mergeCell ref="L101:L102"/>
    <mergeCell ref="A103:A107"/>
    <mergeCell ref="F103:G103"/>
    <mergeCell ref="H103:L103"/>
    <mergeCell ref="B104:B105"/>
    <mergeCell ref="C104:C105"/>
    <mergeCell ref="D104:D105"/>
    <mergeCell ref="E104:E105"/>
    <mergeCell ref="F104:G105"/>
    <mergeCell ref="H104:I104"/>
    <mergeCell ref="H105:I105"/>
    <mergeCell ref="F106:G107"/>
    <mergeCell ref="H106:I107"/>
    <mergeCell ref="J106:J107"/>
    <mergeCell ref="K106:K107"/>
    <mergeCell ref="L106:L107"/>
    <mergeCell ref="A77:A81"/>
    <mergeCell ref="F77:G77"/>
    <mergeCell ref="H77:L77"/>
    <mergeCell ref="B78:B79"/>
    <mergeCell ref="C78:C79"/>
    <mergeCell ref="D78:D79"/>
    <mergeCell ref="E78:E79"/>
    <mergeCell ref="F78:G79"/>
    <mergeCell ref="H78:I78"/>
    <mergeCell ref="H79:I79"/>
    <mergeCell ref="F80:G81"/>
    <mergeCell ref="H80:I81"/>
    <mergeCell ref="J80:J81"/>
    <mergeCell ref="K80:K81"/>
    <mergeCell ref="L80:L81"/>
    <mergeCell ref="A82:A86"/>
    <mergeCell ref="F82:G82"/>
    <mergeCell ref="H82:L82"/>
    <mergeCell ref="B83:B84"/>
    <mergeCell ref="C83:C84"/>
    <mergeCell ref="D83:D84"/>
    <mergeCell ref="E83:E84"/>
    <mergeCell ref="F83:G84"/>
    <mergeCell ref="H83:I83"/>
    <mergeCell ref="H84:I84"/>
    <mergeCell ref="F85:G86"/>
    <mergeCell ref="H85:I86"/>
    <mergeCell ref="J85:J86"/>
    <mergeCell ref="K85:K86"/>
    <mergeCell ref="L85:L86"/>
    <mergeCell ref="A87:A92"/>
    <mergeCell ref="F87:G87"/>
    <mergeCell ref="H87:L87"/>
    <mergeCell ref="B88:B90"/>
    <mergeCell ref="C88:C90"/>
    <mergeCell ref="D88:D90"/>
    <mergeCell ref="E88:E90"/>
    <mergeCell ref="F88:G90"/>
    <mergeCell ref="H88:I88"/>
    <mergeCell ref="H89:I90"/>
    <mergeCell ref="J89:J90"/>
    <mergeCell ref="K89:K90"/>
    <mergeCell ref="L89:L90"/>
    <mergeCell ref="F91:G92"/>
    <mergeCell ref="H91:I92"/>
    <mergeCell ref="J91:J92"/>
    <mergeCell ref="K91:K92"/>
    <mergeCell ref="L91:L92"/>
    <mergeCell ref="A66:A71"/>
    <mergeCell ref="F66:G66"/>
    <mergeCell ref="H66:L66"/>
    <mergeCell ref="B67:B69"/>
    <mergeCell ref="C67:C69"/>
    <mergeCell ref="D67:D69"/>
    <mergeCell ref="E67:E69"/>
    <mergeCell ref="F67:G69"/>
    <mergeCell ref="H67:I67"/>
    <mergeCell ref="H68:I69"/>
    <mergeCell ref="J68:J69"/>
    <mergeCell ref="K68:K69"/>
    <mergeCell ref="L68:L69"/>
    <mergeCell ref="F70:G71"/>
    <mergeCell ref="H70:I71"/>
    <mergeCell ref="J70:J71"/>
    <mergeCell ref="K70:K71"/>
    <mergeCell ref="L70:L71"/>
    <mergeCell ref="A72:A76"/>
    <mergeCell ref="F72:G72"/>
    <mergeCell ref="H72:L72"/>
    <mergeCell ref="B73:B74"/>
    <mergeCell ref="C73:C74"/>
    <mergeCell ref="D73:D74"/>
    <mergeCell ref="E73:E74"/>
    <mergeCell ref="F73:G74"/>
    <mergeCell ref="H73:I73"/>
    <mergeCell ref="H74:I74"/>
    <mergeCell ref="F75:G76"/>
    <mergeCell ref="H75:I76"/>
    <mergeCell ref="J75:J76"/>
    <mergeCell ref="K75:K76"/>
    <mergeCell ref="L75:L76"/>
    <mergeCell ref="A50:A54"/>
    <mergeCell ref="F50:G50"/>
    <mergeCell ref="H50:L50"/>
    <mergeCell ref="B51:B52"/>
    <mergeCell ref="C51:C52"/>
    <mergeCell ref="D51:D52"/>
    <mergeCell ref="E51:E52"/>
    <mergeCell ref="F51:G52"/>
    <mergeCell ref="H51:I51"/>
    <mergeCell ref="H52:I52"/>
    <mergeCell ref="F53:G54"/>
    <mergeCell ref="H53:I54"/>
    <mergeCell ref="J53:J54"/>
    <mergeCell ref="K53:K54"/>
    <mergeCell ref="L53:L54"/>
    <mergeCell ref="A55:A59"/>
    <mergeCell ref="F55:G55"/>
    <mergeCell ref="H55:L55"/>
    <mergeCell ref="B56:B57"/>
    <mergeCell ref="C56:C57"/>
    <mergeCell ref="D56:D57"/>
    <mergeCell ref="E56:E57"/>
    <mergeCell ref="F56:G57"/>
    <mergeCell ref="H56:I56"/>
    <mergeCell ref="H57:I57"/>
    <mergeCell ref="F58:G59"/>
    <mergeCell ref="H58:I59"/>
    <mergeCell ref="J58:J59"/>
    <mergeCell ref="K58:K59"/>
    <mergeCell ref="L58:L59"/>
    <mergeCell ref="A60:A65"/>
    <mergeCell ref="F60:G60"/>
    <mergeCell ref="H60:L60"/>
    <mergeCell ref="B61:B63"/>
    <mergeCell ref="C61:C63"/>
    <mergeCell ref="D61:D63"/>
    <mergeCell ref="E61:E63"/>
    <mergeCell ref="F61:G63"/>
    <mergeCell ref="H61:I61"/>
    <mergeCell ref="H62:I63"/>
    <mergeCell ref="J62:J63"/>
    <mergeCell ref="K62:K63"/>
    <mergeCell ref="L62:L63"/>
    <mergeCell ref="F64:G65"/>
    <mergeCell ref="H64:I65"/>
    <mergeCell ref="J64:J65"/>
    <mergeCell ref="K64:K65"/>
    <mergeCell ref="L64:L65"/>
    <mergeCell ref="A39:A43"/>
    <mergeCell ref="F39:G39"/>
    <mergeCell ref="H39:L39"/>
    <mergeCell ref="B40:B41"/>
    <mergeCell ref="C40:C41"/>
    <mergeCell ref="D40:D41"/>
    <mergeCell ref="E40:E41"/>
    <mergeCell ref="F40:G41"/>
    <mergeCell ref="H40:I40"/>
    <mergeCell ref="H41:I41"/>
    <mergeCell ref="F42:G43"/>
    <mergeCell ref="H42:I43"/>
    <mergeCell ref="J42:J43"/>
    <mergeCell ref="K42:K43"/>
    <mergeCell ref="L42:L43"/>
    <mergeCell ref="A44:A49"/>
    <mergeCell ref="F44:G44"/>
    <mergeCell ref="H44:L44"/>
    <mergeCell ref="B45:B47"/>
    <mergeCell ref="C45:C47"/>
    <mergeCell ref="D45:D47"/>
    <mergeCell ref="E45:E47"/>
    <mergeCell ref="F45:G47"/>
    <mergeCell ref="H45:I45"/>
    <mergeCell ref="H46:I47"/>
    <mergeCell ref="J46:J47"/>
    <mergeCell ref="K46:K47"/>
    <mergeCell ref="L46:L47"/>
    <mergeCell ref="F48:G49"/>
    <mergeCell ref="H48:I49"/>
    <mergeCell ref="J48:J49"/>
    <mergeCell ref="K48:K49"/>
    <mergeCell ref="L48:L49"/>
    <mergeCell ref="A27:A32"/>
    <mergeCell ref="F27:G27"/>
    <mergeCell ref="H27:L27"/>
    <mergeCell ref="B28:B30"/>
    <mergeCell ref="C28:C30"/>
    <mergeCell ref="D28:D30"/>
    <mergeCell ref="E28:E30"/>
    <mergeCell ref="F28:G30"/>
    <mergeCell ref="H28:I28"/>
    <mergeCell ref="H29:I30"/>
    <mergeCell ref="J29:J30"/>
    <mergeCell ref="K29:K30"/>
    <mergeCell ref="L29:L30"/>
    <mergeCell ref="F31:G32"/>
    <mergeCell ref="H31:I32"/>
    <mergeCell ref="J31:J32"/>
    <mergeCell ref="K31:K32"/>
    <mergeCell ref="L31:L32"/>
    <mergeCell ref="A33:A38"/>
    <mergeCell ref="F33:G33"/>
    <mergeCell ref="H33:L33"/>
    <mergeCell ref="B34:B36"/>
    <mergeCell ref="C34:C36"/>
    <mergeCell ref="D34:D36"/>
    <mergeCell ref="E34:E36"/>
    <mergeCell ref="F34:G36"/>
    <mergeCell ref="H34:I34"/>
    <mergeCell ref="H35:I36"/>
    <mergeCell ref="J35:J36"/>
    <mergeCell ref="K35:K36"/>
    <mergeCell ref="L35:L36"/>
    <mergeCell ref="F37:G38"/>
    <mergeCell ref="H37:I38"/>
    <mergeCell ref="J37:J38"/>
    <mergeCell ref="K37:K38"/>
    <mergeCell ref="L37:L38"/>
    <mergeCell ref="A16:A20"/>
    <mergeCell ref="F16:G16"/>
    <mergeCell ref="H16:L16"/>
    <mergeCell ref="B17:B18"/>
    <mergeCell ref="C17:C18"/>
    <mergeCell ref="D17:D18"/>
    <mergeCell ref="E17:E18"/>
    <mergeCell ref="F17:G18"/>
    <mergeCell ref="H17:I17"/>
    <mergeCell ref="H18:I18"/>
    <mergeCell ref="F19:G20"/>
    <mergeCell ref="H19:I20"/>
    <mergeCell ref="J19:J20"/>
    <mergeCell ref="K19:K20"/>
    <mergeCell ref="L19:L20"/>
    <mergeCell ref="A21:A26"/>
    <mergeCell ref="F21:G21"/>
    <mergeCell ref="H21:L21"/>
    <mergeCell ref="B22:B24"/>
    <mergeCell ref="C22:C24"/>
    <mergeCell ref="D22:D24"/>
    <mergeCell ref="E22:E24"/>
    <mergeCell ref="F22:G24"/>
    <mergeCell ref="H22:I22"/>
    <mergeCell ref="H23:I24"/>
    <mergeCell ref="J23:J24"/>
    <mergeCell ref="K23:K24"/>
    <mergeCell ref="L23:L24"/>
    <mergeCell ref="F25:G26"/>
    <mergeCell ref="H25:I26"/>
    <mergeCell ref="J25:J26"/>
    <mergeCell ref="K25:K26"/>
    <mergeCell ref="L25:L26"/>
    <mergeCell ref="B2:L2"/>
    <mergeCell ref="A3:A5"/>
    <mergeCell ref="B3:I4"/>
    <mergeCell ref="B5:L5"/>
    <mergeCell ref="A6:A8"/>
    <mergeCell ref="C6:E6"/>
    <mergeCell ref="F6:F8"/>
    <mergeCell ref="G6:G8"/>
    <mergeCell ref="I6:I8"/>
    <mergeCell ref="J6:J8"/>
    <mergeCell ref="K6:L8"/>
    <mergeCell ref="C7:E7"/>
    <mergeCell ref="C8:E8"/>
    <mergeCell ref="F9:G9"/>
    <mergeCell ref="H9:I9"/>
    <mergeCell ref="A10:A15"/>
    <mergeCell ref="F10:G10"/>
    <mergeCell ref="H10:L10"/>
    <mergeCell ref="B11:B13"/>
    <mergeCell ref="C11:C13"/>
    <mergeCell ref="D11:D13"/>
    <mergeCell ref="E11:E13"/>
    <mergeCell ref="F11:G13"/>
    <mergeCell ref="H11:I12"/>
    <mergeCell ref="J11:J12"/>
    <mergeCell ref="K11:K12"/>
    <mergeCell ref="L11:L12"/>
    <mergeCell ref="H13:I13"/>
    <mergeCell ref="F14:G15"/>
    <mergeCell ref="H14:I15"/>
    <mergeCell ref="J14:J15"/>
    <mergeCell ref="K14:K15"/>
    <mergeCell ref="L14:L15"/>
  </mergeCells>
  <pageMargins left="0.78431372549019618" right="0.78431372549019618" top="0.98039215686274517" bottom="0.98039215686274517" header="0.50980392156862753" footer="0.50980392156862753"/>
  <pageSetup paperSize="9" orientation="landscape"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L550"/>
  <sheetViews>
    <sheetView workbookViewId="0">
      <selection activeCell="C9" sqref="C9"/>
    </sheetView>
  </sheetViews>
  <sheetFormatPr defaultRowHeight="13.2" x14ac:dyDescent="0.25"/>
  <cols>
    <col min="1" max="1" width="5" customWidth="1"/>
    <col min="2" max="2" width="14.77734375" customWidth="1"/>
    <col min="3" max="3" width="25.77734375" customWidth="1"/>
    <col min="4" max="5" width="17" customWidth="1"/>
    <col min="6" max="6" width="2.88671875" customWidth="1"/>
    <col min="7" max="7" width="12.44140625" customWidth="1"/>
    <col min="8" max="8" width="2.5546875" customWidth="1"/>
    <col min="9" max="9" width="12.44140625" customWidth="1"/>
    <col min="10" max="10" width="12.109375" customWidth="1"/>
    <col min="11" max="11" width="11.44140625" customWidth="1"/>
    <col min="12" max="12" width="10.5546875" customWidth="1"/>
  </cols>
  <sheetData>
    <row r="1" spans="1:12" x14ac:dyDescent="0.25">
      <c r="A1" s="1"/>
      <c r="B1" s="1"/>
      <c r="C1" s="1"/>
      <c r="D1" s="1"/>
      <c r="E1" s="1"/>
      <c r="F1" s="1"/>
      <c r="G1" s="1"/>
      <c r="H1" s="1"/>
      <c r="I1" s="1"/>
      <c r="J1" s="1"/>
      <c r="K1" s="1"/>
      <c r="L1" s="1"/>
    </row>
    <row r="2" spans="1:12" ht="15.6" x14ac:dyDescent="0.3">
      <c r="A2" s="2"/>
      <c r="B2" s="905" t="s">
        <v>0</v>
      </c>
      <c r="C2" s="905"/>
      <c r="D2" s="905"/>
      <c r="E2" s="905"/>
      <c r="F2" s="905"/>
      <c r="G2" s="905"/>
      <c r="H2" s="905"/>
      <c r="I2" s="905"/>
      <c r="J2" s="905"/>
      <c r="K2" s="905"/>
      <c r="L2" s="905"/>
    </row>
    <row r="3" spans="1:12" x14ac:dyDescent="0.25">
      <c r="A3" s="906"/>
      <c r="B3" s="907" t="s">
        <v>1</v>
      </c>
      <c r="C3" s="907"/>
      <c r="D3" s="907"/>
      <c r="E3" s="907"/>
      <c r="F3" s="907"/>
      <c r="G3" s="907"/>
      <c r="H3" s="907"/>
      <c r="I3" s="907"/>
      <c r="J3" s="3" t="s">
        <v>2</v>
      </c>
      <c r="K3" s="3" t="s">
        <v>3</v>
      </c>
      <c r="L3" s="3" t="s">
        <v>4</v>
      </c>
    </row>
    <row r="4" spans="1:12" x14ac:dyDescent="0.25">
      <c r="A4" s="906"/>
      <c r="B4" s="907"/>
      <c r="C4" s="907"/>
      <c r="D4" s="907"/>
      <c r="E4" s="907"/>
      <c r="F4" s="907"/>
      <c r="G4" s="907"/>
      <c r="H4" s="907"/>
      <c r="I4" s="907"/>
      <c r="J4" s="4">
        <v>1</v>
      </c>
      <c r="K4" s="4">
        <v>21</v>
      </c>
      <c r="L4" s="5" t="s">
        <v>5</v>
      </c>
    </row>
    <row r="5" spans="1:12" x14ac:dyDescent="0.25">
      <c r="A5" s="906"/>
      <c r="B5" s="908" t="s">
        <v>6</v>
      </c>
      <c r="C5" s="908"/>
      <c r="D5" s="908"/>
      <c r="E5" s="908"/>
      <c r="F5" s="908"/>
      <c r="G5" s="908"/>
      <c r="H5" s="908"/>
      <c r="I5" s="908"/>
      <c r="J5" s="908"/>
      <c r="K5" s="908"/>
      <c r="L5" s="908"/>
    </row>
    <row r="6" spans="1:12" ht="17.399999999999999" x14ac:dyDescent="0.3">
      <c r="A6" s="909"/>
      <c r="B6" s="6"/>
      <c r="C6" s="910" t="s">
        <v>7</v>
      </c>
      <c r="D6" s="910"/>
      <c r="E6" s="910"/>
      <c r="F6" s="911"/>
      <c r="G6" s="912" t="s">
        <v>8</v>
      </c>
      <c r="H6" s="7"/>
      <c r="I6" s="912" t="s">
        <v>8</v>
      </c>
      <c r="J6" s="913"/>
      <c r="K6" s="914" t="s">
        <v>9</v>
      </c>
      <c r="L6" s="914"/>
    </row>
    <row r="7" spans="1:12" ht="17.399999999999999" x14ac:dyDescent="0.25">
      <c r="A7" s="909"/>
      <c r="B7" s="8"/>
      <c r="C7" s="915" t="s">
        <v>10</v>
      </c>
      <c r="D7" s="915"/>
      <c r="E7" s="915"/>
      <c r="F7" s="911"/>
      <c r="G7" s="912"/>
      <c r="H7" s="18" t="s">
        <v>32</v>
      </c>
      <c r="I7" s="912"/>
      <c r="J7" s="913"/>
      <c r="K7" s="914"/>
      <c r="L7" s="914"/>
    </row>
    <row r="8" spans="1:12" x14ac:dyDescent="0.25">
      <c r="A8" s="909"/>
      <c r="B8" s="9" t="s">
        <v>11</v>
      </c>
      <c r="C8" s="916" t="s">
        <v>5579</v>
      </c>
      <c r="D8" s="916"/>
      <c r="E8" s="916"/>
      <c r="F8" s="911"/>
      <c r="G8" s="912"/>
      <c r="H8" s="10"/>
      <c r="I8" s="912"/>
      <c r="J8" s="913"/>
      <c r="K8" s="914"/>
      <c r="L8" s="914"/>
    </row>
    <row r="9" spans="1:12" ht="48" x14ac:dyDescent="0.25">
      <c r="A9" s="11" t="s">
        <v>12</v>
      </c>
      <c r="B9" s="11" t="s">
        <v>13</v>
      </c>
      <c r="C9" s="12" t="s">
        <v>14</v>
      </c>
      <c r="D9" s="12" t="s">
        <v>15</v>
      </c>
      <c r="E9" s="12" t="s">
        <v>16</v>
      </c>
      <c r="F9" s="917" t="s">
        <v>17</v>
      </c>
      <c r="G9" s="917"/>
      <c r="H9" s="917" t="s">
        <v>18</v>
      </c>
      <c r="I9" s="917"/>
      <c r="J9" s="12" t="s">
        <v>19</v>
      </c>
      <c r="K9" s="12" t="s">
        <v>20</v>
      </c>
      <c r="L9" s="12" t="s">
        <v>21</v>
      </c>
    </row>
    <row r="10" spans="1:12" ht="24" x14ac:dyDescent="0.25">
      <c r="A10" s="918">
        <v>1</v>
      </c>
      <c r="B10" s="9" t="s">
        <v>22</v>
      </c>
      <c r="C10" s="13" t="s">
        <v>23</v>
      </c>
      <c r="D10" s="13" t="s">
        <v>24</v>
      </c>
      <c r="E10" s="13" t="s">
        <v>25</v>
      </c>
      <c r="F10" s="919" t="s">
        <v>17</v>
      </c>
      <c r="G10" s="919"/>
      <c r="H10" s="920"/>
      <c r="I10" s="920"/>
      <c r="J10" s="920"/>
      <c r="K10" s="920"/>
      <c r="L10" s="920"/>
    </row>
    <row r="11" spans="1:12" x14ac:dyDescent="0.25">
      <c r="A11" s="918"/>
      <c r="B11" s="921" t="s">
        <v>26</v>
      </c>
      <c r="C11" s="922" t="s">
        <v>27</v>
      </c>
      <c r="D11" s="923">
        <v>43636</v>
      </c>
      <c r="E11" s="921" t="s">
        <v>28</v>
      </c>
      <c r="F11" s="921" t="s">
        <v>29</v>
      </c>
      <c r="G11" s="921"/>
      <c r="H11" s="924" t="s">
        <v>30</v>
      </c>
      <c r="I11" s="924"/>
      <c r="J11" s="921" t="s">
        <v>31</v>
      </c>
      <c r="K11" s="921" t="s">
        <v>32</v>
      </c>
      <c r="L11" s="925">
        <v>1032.52</v>
      </c>
    </row>
    <row r="12" spans="1:12" x14ac:dyDescent="0.25">
      <c r="A12" s="918"/>
      <c r="B12" s="921"/>
      <c r="C12" s="922"/>
      <c r="D12" s="923"/>
      <c r="E12" s="921"/>
      <c r="F12" s="921"/>
      <c r="G12" s="921"/>
      <c r="H12" s="924"/>
      <c r="I12" s="924"/>
      <c r="J12" s="921"/>
      <c r="K12" s="921"/>
      <c r="L12" s="925"/>
    </row>
    <row r="13" spans="1:12" x14ac:dyDescent="0.25">
      <c r="A13" s="918"/>
      <c r="B13" s="921"/>
      <c r="C13" s="922"/>
      <c r="D13" s="923"/>
      <c r="E13" s="921"/>
      <c r="F13" s="921"/>
      <c r="G13" s="921"/>
      <c r="H13" s="924" t="s">
        <v>33</v>
      </c>
      <c r="I13" s="924"/>
      <c r="J13" s="14" t="s">
        <v>31</v>
      </c>
      <c r="K13" s="14" t="s">
        <v>32</v>
      </c>
      <c r="L13" s="16">
        <v>732.6</v>
      </c>
    </row>
    <row r="14" spans="1:12" ht="24" x14ac:dyDescent="0.25">
      <c r="A14" s="918"/>
      <c r="B14" s="9" t="s">
        <v>34</v>
      </c>
      <c r="C14" s="13" t="s">
        <v>35</v>
      </c>
      <c r="D14" s="13" t="s">
        <v>36</v>
      </c>
      <c r="E14" s="13" t="s">
        <v>37</v>
      </c>
      <c r="F14" s="920"/>
      <c r="G14" s="920"/>
      <c r="H14" s="924" t="s">
        <v>38</v>
      </c>
      <c r="I14" s="924"/>
      <c r="J14" s="921" t="s">
        <v>31</v>
      </c>
      <c r="K14" s="921" t="s">
        <v>31</v>
      </c>
      <c r="L14" s="925">
        <v>0</v>
      </c>
    </row>
    <row r="15" spans="1:12" ht="22.8" x14ac:dyDescent="0.25">
      <c r="A15" s="918"/>
      <c r="B15" s="14" t="s">
        <v>39</v>
      </c>
      <c r="C15" s="14" t="s">
        <v>29</v>
      </c>
      <c r="D15" s="15">
        <v>43639</v>
      </c>
      <c r="E15" s="14" t="s">
        <v>40</v>
      </c>
      <c r="F15" s="920"/>
      <c r="G15" s="920"/>
      <c r="H15" s="924"/>
      <c r="I15" s="924"/>
      <c r="J15" s="921"/>
      <c r="K15" s="921"/>
      <c r="L15" s="925"/>
    </row>
    <row r="16" spans="1:12" ht="24" x14ac:dyDescent="0.25">
      <c r="A16" s="918">
        <v>2</v>
      </c>
      <c r="B16" s="9" t="s">
        <v>22</v>
      </c>
      <c r="C16" s="13" t="s">
        <v>23</v>
      </c>
      <c r="D16" s="13" t="s">
        <v>24</v>
      </c>
      <c r="E16" s="13" t="s">
        <v>25</v>
      </c>
      <c r="F16" s="919" t="s">
        <v>17</v>
      </c>
      <c r="G16" s="919"/>
      <c r="H16" s="920"/>
      <c r="I16" s="920"/>
      <c r="J16" s="920"/>
      <c r="K16" s="920"/>
      <c r="L16" s="920"/>
    </row>
    <row r="17" spans="1:12" x14ac:dyDescent="0.25">
      <c r="A17" s="918"/>
      <c r="B17" s="921" t="s">
        <v>41</v>
      </c>
      <c r="C17" s="922" t="s">
        <v>42</v>
      </c>
      <c r="D17" s="923">
        <v>43582</v>
      </c>
      <c r="E17" s="921" t="s">
        <v>43</v>
      </c>
      <c r="F17" s="921" t="s">
        <v>44</v>
      </c>
      <c r="G17" s="921"/>
      <c r="H17" s="924" t="s">
        <v>30</v>
      </c>
      <c r="I17" s="924"/>
      <c r="J17" s="14" t="s">
        <v>31</v>
      </c>
      <c r="K17" s="14" t="s">
        <v>32</v>
      </c>
      <c r="L17" s="16">
        <v>501.4</v>
      </c>
    </row>
    <row r="18" spans="1:12" x14ac:dyDescent="0.25">
      <c r="A18" s="918"/>
      <c r="B18" s="921"/>
      <c r="C18" s="922"/>
      <c r="D18" s="923"/>
      <c r="E18" s="921"/>
      <c r="F18" s="921"/>
      <c r="G18" s="921"/>
      <c r="H18" s="924" t="s">
        <v>33</v>
      </c>
      <c r="I18" s="924"/>
      <c r="J18" s="14" t="s">
        <v>31</v>
      </c>
      <c r="K18" s="14" t="s">
        <v>32</v>
      </c>
      <c r="L18" s="16">
        <v>1068.3399999999999</v>
      </c>
    </row>
    <row r="19" spans="1:12" ht="24" x14ac:dyDescent="0.25">
      <c r="A19" s="918"/>
      <c r="B19" s="9" t="s">
        <v>34</v>
      </c>
      <c r="C19" s="13" t="s">
        <v>35</v>
      </c>
      <c r="D19" s="13" t="s">
        <v>36</v>
      </c>
      <c r="E19" s="13" t="s">
        <v>37</v>
      </c>
      <c r="F19" s="920"/>
      <c r="G19" s="920"/>
      <c r="H19" s="924" t="s">
        <v>38</v>
      </c>
      <c r="I19" s="924"/>
      <c r="J19" s="921" t="s">
        <v>31</v>
      </c>
      <c r="K19" s="921" t="s">
        <v>32</v>
      </c>
      <c r="L19" s="925">
        <v>398.99</v>
      </c>
    </row>
    <row r="20" spans="1:12" ht="22.8" x14ac:dyDescent="0.25">
      <c r="A20" s="918"/>
      <c r="B20" s="14" t="s">
        <v>45</v>
      </c>
      <c r="C20" s="14" t="s">
        <v>44</v>
      </c>
      <c r="D20" s="15">
        <v>43586</v>
      </c>
      <c r="E20" s="14" t="s">
        <v>46</v>
      </c>
      <c r="F20" s="920"/>
      <c r="G20" s="920"/>
      <c r="H20" s="924"/>
      <c r="I20" s="924"/>
      <c r="J20" s="921"/>
      <c r="K20" s="921"/>
      <c r="L20" s="925"/>
    </row>
    <row r="21" spans="1:12" ht="24" x14ac:dyDescent="0.25">
      <c r="A21" s="918">
        <v>3</v>
      </c>
      <c r="B21" s="9" t="s">
        <v>22</v>
      </c>
      <c r="C21" s="13" t="s">
        <v>23</v>
      </c>
      <c r="D21" s="13" t="s">
        <v>24</v>
      </c>
      <c r="E21" s="13" t="s">
        <v>25</v>
      </c>
      <c r="F21" s="919" t="s">
        <v>17</v>
      </c>
      <c r="G21" s="919"/>
      <c r="H21" s="920"/>
      <c r="I21" s="920"/>
      <c r="J21" s="920"/>
      <c r="K21" s="920"/>
      <c r="L21" s="920"/>
    </row>
    <row r="22" spans="1:12" x14ac:dyDescent="0.25">
      <c r="A22" s="918"/>
      <c r="B22" s="921" t="s">
        <v>41</v>
      </c>
      <c r="C22" s="922" t="s">
        <v>47</v>
      </c>
      <c r="D22" s="923">
        <v>43734</v>
      </c>
      <c r="E22" s="921" t="s">
        <v>48</v>
      </c>
      <c r="F22" s="921" t="s">
        <v>49</v>
      </c>
      <c r="G22" s="921"/>
      <c r="H22" s="924" t="s">
        <v>30</v>
      </c>
      <c r="I22" s="924"/>
      <c r="J22" s="14" t="s">
        <v>31</v>
      </c>
      <c r="K22" s="14" t="s">
        <v>32</v>
      </c>
      <c r="L22" s="16">
        <v>789.51</v>
      </c>
    </row>
    <row r="23" spans="1:12" x14ac:dyDescent="0.25">
      <c r="A23" s="918"/>
      <c r="B23" s="921"/>
      <c r="C23" s="922"/>
      <c r="D23" s="923"/>
      <c r="E23" s="921"/>
      <c r="F23" s="921"/>
      <c r="G23" s="921"/>
      <c r="H23" s="924" t="s">
        <v>33</v>
      </c>
      <c r="I23" s="924"/>
      <c r="J23" s="921" t="s">
        <v>31</v>
      </c>
      <c r="K23" s="921" t="s">
        <v>32</v>
      </c>
      <c r="L23" s="925">
        <v>2115.73</v>
      </c>
    </row>
    <row r="24" spans="1:12" x14ac:dyDescent="0.25">
      <c r="A24" s="918"/>
      <c r="B24" s="921"/>
      <c r="C24" s="922"/>
      <c r="D24" s="923"/>
      <c r="E24" s="921"/>
      <c r="F24" s="921"/>
      <c r="G24" s="921"/>
      <c r="H24" s="924"/>
      <c r="I24" s="924"/>
      <c r="J24" s="921"/>
      <c r="K24" s="921"/>
      <c r="L24" s="925"/>
    </row>
    <row r="25" spans="1:12" ht="24" x14ac:dyDescent="0.25">
      <c r="A25" s="918"/>
      <c r="B25" s="9" t="s">
        <v>34</v>
      </c>
      <c r="C25" s="13" t="s">
        <v>35</v>
      </c>
      <c r="D25" s="13" t="s">
        <v>36</v>
      </c>
      <c r="E25" s="13" t="s">
        <v>37</v>
      </c>
      <c r="F25" s="920"/>
      <c r="G25" s="920"/>
      <c r="H25" s="924" t="s">
        <v>38</v>
      </c>
      <c r="I25" s="924"/>
      <c r="J25" s="921" t="s">
        <v>31</v>
      </c>
      <c r="K25" s="921" t="s">
        <v>32</v>
      </c>
      <c r="L25" s="925">
        <v>300</v>
      </c>
    </row>
    <row r="26" spans="1:12" ht="22.8" x14ac:dyDescent="0.25">
      <c r="A26" s="918"/>
      <c r="B26" s="14" t="s">
        <v>45</v>
      </c>
      <c r="C26" s="14" t="s">
        <v>49</v>
      </c>
      <c r="D26" s="15">
        <v>43738</v>
      </c>
      <c r="E26" s="14" t="s">
        <v>50</v>
      </c>
      <c r="F26" s="920"/>
      <c r="G26" s="920"/>
      <c r="H26" s="924"/>
      <c r="I26" s="924"/>
      <c r="J26" s="921"/>
      <c r="K26" s="921"/>
      <c r="L26" s="925"/>
    </row>
    <row r="27" spans="1:12" ht="24" x14ac:dyDescent="0.25">
      <c r="A27" s="918">
        <v>4</v>
      </c>
      <c r="B27" s="9" t="s">
        <v>22</v>
      </c>
      <c r="C27" s="13" t="s">
        <v>23</v>
      </c>
      <c r="D27" s="13" t="s">
        <v>24</v>
      </c>
      <c r="E27" s="13" t="s">
        <v>25</v>
      </c>
      <c r="F27" s="919" t="s">
        <v>17</v>
      </c>
      <c r="G27" s="919"/>
      <c r="H27" s="920"/>
      <c r="I27" s="920"/>
      <c r="J27" s="920"/>
      <c r="K27" s="920"/>
      <c r="L27" s="920"/>
    </row>
    <row r="28" spans="1:12" x14ac:dyDescent="0.25">
      <c r="A28" s="918"/>
      <c r="B28" s="921" t="s">
        <v>51</v>
      </c>
      <c r="C28" s="922" t="s">
        <v>52</v>
      </c>
      <c r="D28" s="923">
        <v>43727</v>
      </c>
      <c r="E28" s="921" t="s">
        <v>53</v>
      </c>
      <c r="F28" s="921" t="s">
        <v>54</v>
      </c>
      <c r="G28" s="921"/>
      <c r="H28" s="924" t="s">
        <v>30</v>
      </c>
      <c r="I28" s="924"/>
      <c r="J28" s="14" t="s">
        <v>31</v>
      </c>
      <c r="K28" s="14" t="s">
        <v>32</v>
      </c>
      <c r="L28" s="16">
        <v>387</v>
      </c>
    </row>
    <row r="29" spans="1:12" x14ac:dyDescent="0.25">
      <c r="A29" s="918"/>
      <c r="B29" s="921"/>
      <c r="C29" s="922"/>
      <c r="D29" s="923"/>
      <c r="E29" s="921"/>
      <c r="F29" s="921"/>
      <c r="G29" s="921"/>
      <c r="H29" s="924" t="s">
        <v>33</v>
      </c>
      <c r="I29" s="924"/>
      <c r="J29" s="921" t="s">
        <v>31</v>
      </c>
      <c r="K29" s="921" t="s">
        <v>31</v>
      </c>
      <c r="L29" s="925">
        <v>0</v>
      </c>
    </row>
    <row r="30" spans="1:12" x14ac:dyDescent="0.25">
      <c r="A30" s="918"/>
      <c r="B30" s="921"/>
      <c r="C30" s="922"/>
      <c r="D30" s="923"/>
      <c r="E30" s="921"/>
      <c r="F30" s="921"/>
      <c r="G30" s="921"/>
      <c r="H30" s="924"/>
      <c r="I30" s="924"/>
      <c r="J30" s="921"/>
      <c r="K30" s="921"/>
      <c r="L30" s="925"/>
    </row>
    <row r="31" spans="1:12" ht="24" x14ac:dyDescent="0.25">
      <c r="A31" s="918"/>
      <c r="B31" s="9" t="s">
        <v>34</v>
      </c>
      <c r="C31" s="13" t="s">
        <v>35</v>
      </c>
      <c r="D31" s="13" t="s">
        <v>36</v>
      </c>
      <c r="E31" s="13" t="s">
        <v>37</v>
      </c>
      <c r="F31" s="920"/>
      <c r="G31" s="920"/>
      <c r="H31" s="924" t="s">
        <v>38</v>
      </c>
      <c r="I31" s="924"/>
      <c r="J31" s="921" t="s">
        <v>31</v>
      </c>
      <c r="K31" s="921" t="s">
        <v>32</v>
      </c>
      <c r="L31" s="925">
        <v>75</v>
      </c>
    </row>
    <row r="32" spans="1:12" ht="22.8" x14ac:dyDescent="0.25">
      <c r="A32" s="918"/>
      <c r="B32" s="14" t="s">
        <v>55</v>
      </c>
      <c r="C32" s="14" t="s">
        <v>54</v>
      </c>
      <c r="D32" s="15">
        <v>43728</v>
      </c>
      <c r="E32" s="14" t="s">
        <v>56</v>
      </c>
      <c r="F32" s="920"/>
      <c r="G32" s="920"/>
      <c r="H32" s="924"/>
      <c r="I32" s="924"/>
      <c r="J32" s="921"/>
      <c r="K32" s="921"/>
      <c r="L32" s="925"/>
    </row>
    <row r="33" spans="1:12" ht="24" x14ac:dyDescent="0.25">
      <c r="A33" s="918">
        <v>5</v>
      </c>
      <c r="B33" s="9" t="s">
        <v>22</v>
      </c>
      <c r="C33" s="13" t="s">
        <v>23</v>
      </c>
      <c r="D33" s="13" t="s">
        <v>24</v>
      </c>
      <c r="E33" s="13" t="s">
        <v>25</v>
      </c>
      <c r="F33" s="919" t="s">
        <v>17</v>
      </c>
      <c r="G33" s="919"/>
      <c r="H33" s="920"/>
      <c r="I33" s="920"/>
      <c r="J33" s="920"/>
      <c r="K33" s="920"/>
      <c r="L33" s="920"/>
    </row>
    <row r="34" spans="1:12" x14ac:dyDescent="0.25">
      <c r="A34" s="918"/>
      <c r="B34" s="921" t="s">
        <v>57</v>
      </c>
      <c r="C34" s="922" t="s">
        <v>58</v>
      </c>
      <c r="D34" s="923">
        <v>43719</v>
      </c>
      <c r="E34" s="921" t="s">
        <v>59</v>
      </c>
      <c r="F34" s="921" t="s">
        <v>60</v>
      </c>
      <c r="G34" s="921"/>
      <c r="H34" s="924" t="s">
        <v>30</v>
      </c>
      <c r="I34" s="924"/>
      <c r="J34" s="14" t="s">
        <v>31</v>
      </c>
      <c r="K34" s="14" t="s">
        <v>32</v>
      </c>
      <c r="L34" s="16">
        <v>594.68000000000006</v>
      </c>
    </row>
    <row r="35" spans="1:12" x14ac:dyDescent="0.25">
      <c r="A35" s="918"/>
      <c r="B35" s="921"/>
      <c r="C35" s="922"/>
      <c r="D35" s="923"/>
      <c r="E35" s="921"/>
      <c r="F35" s="921"/>
      <c r="G35" s="921"/>
      <c r="H35" s="924" t="s">
        <v>33</v>
      </c>
      <c r="I35" s="924"/>
      <c r="J35" s="921" t="s">
        <v>31</v>
      </c>
      <c r="K35" s="921" t="s">
        <v>32</v>
      </c>
      <c r="L35" s="925">
        <v>614.96</v>
      </c>
    </row>
    <row r="36" spans="1:12" x14ac:dyDescent="0.25">
      <c r="A36" s="918"/>
      <c r="B36" s="921"/>
      <c r="C36" s="922"/>
      <c r="D36" s="923"/>
      <c r="E36" s="921"/>
      <c r="F36" s="921"/>
      <c r="G36" s="921"/>
      <c r="H36" s="924"/>
      <c r="I36" s="924"/>
      <c r="J36" s="921"/>
      <c r="K36" s="921"/>
      <c r="L36" s="925"/>
    </row>
    <row r="37" spans="1:12" ht="24" x14ac:dyDescent="0.25">
      <c r="A37" s="918"/>
      <c r="B37" s="9" t="s">
        <v>34</v>
      </c>
      <c r="C37" s="13" t="s">
        <v>35</v>
      </c>
      <c r="D37" s="13" t="s">
        <v>36</v>
      </c>
      <c r="E37" s="13" t="s">
        <v>37</v>
      </c>
      <c r="F37" s="920"/>
      <c r="G37" s="920"/>
      <c r="H37" s="924" t="s">
        <v>38</v>
      </c>
      <c r="I37" s="924"/>
      <c r="J37" s="921" t="s">
        <v>31</v>
      </c>
      <c r="K37" s="921" t="s">
        <v>32</v>
      </c>
      <c r="L37" s="925">
        <v>48.42</v>
      </c>
    </row>
    <row r="38" spans="1:12" ht="22.8" x14ac:dyDescent="0.25">
      <c r="A38" s="918"/>
      <c r="B38" s="14" t="s">
        <v>61</v>
      </c>
      <c r="C38" s="14" t="s">
        <v>60</v>
      </c>
      <c r="D38" s="15">
        <v>43724</v>
      </c>
      <c r="E38" s="14" t="s">
        <v>62</v>
      </c>
      <c r="F38" s="920"/>
      <c r="G38" s="920"/>
      <c r="H38" s="924"/>
      <c r="I38" s="924"/>
      <c r="J38" s="921"/>
      <c r="K38" s="921"/>
      <c r="L38" s="925"/>
    </row>
    <row r="39" spans="1:12" ht="24" x14ac:dyDescent="0.25">
      <c r="A39" s="918">
        <v>6</v>
      </c>
      <c r="B39" s="9" t="s">
        <v>22</v>
      </c>
      <c r="C39" s="13" t="s">
        <v>23</v>
      </c>
      <c r="D39" s="13" t="s">
        <v>24</v>
      </c>
      <c r="E39" s="13" t="s">
        <v>25</v>
      </c>
      <c r="F39" s="919" t="s">
        <v>17</v>
      </c>
      <c r="G39" s="919"/>
      <c r="H39" s="920"/>
      <c r="I39" s="920"/>
      <c r="J39" s="920"/>
      <c r="K39" s="920"/>
      <c r="L39" s="920"/>
    </row>
    <row r="40" spans="1:12" x14ac:dyDescent="0.25">
      <c r="A40" s="918"/>
      <c r="B40" s="921" t="s">
        <v>63</v>
      </c>
      <c r="C40" s="922" t="s">
        <v>64</v>
      </c>
      <c r="D40" s="923">
        <v>43714</v>
      </c>
      <c r="E40" s="921" t="s">
        <v>65</v>
      </c>
      <c r="F40" s="921" t="s">
        <v>66</v>
      </c>
      <c r="G40" s="921"/>
      <c r="H40" s="924" t="s">
        <v>30</v>
      </c>
      <c r="I40" s="924"/>
      <c r="J40" s="14" t="s">
        <v>31</v>
      </c>
      <c r="K40" s="14" t="s">
        <v>32</v>
      </c>
      <c r="L40" s="16">
        <v>396.24</v>
      </c>
    </row>
    <row r="41" spans="1:12" x14ac:dyDescent="0.25">
      <c r="A41" s="918"/>
      <c r="B41" s="921"/>
      <c r="C41" s="922"/>
      <c r="D41" s="923"/>
      <c r="E41" s="921"/>
      <c r="F41" s="921"/>
      <c r="G41" s="921"/>
      <c r="H41" s="924" t="s">
        <v>33</v>
      </c>
      <c r="I41" s="924"/>
      <c r="J41" s="14" t="s">
        <v>31</v>
      </c>
      <c r="K41" s="14" t="s">
        <v>32</v>
      </c>
      <c r="L41" s="16">
        <v>1027.6300000000001</v>
      </c>
    </row>
    <row r="42" spans="1:12" ht="24" x14ac:dyDescent="0.25">
      <c r="A42" s="918"/>
      <c r="B42" s="9" t="s">
        <v>34</v>
      </c>
      <c r="C42" s="13" t="s">
        <v>35</v>
      </c>
      <c r="D42" s="13" t="s">
        <v>36</v>
      </c>
      <c r="E42" s="13" t="s">
        <v>37</v>
      </c>
      <c r="F42" s="920"/>
      <c r="G42" s="920"/>
      <c r="H42" s="924" t="s">
        <v>38</v>
      </c>
      <c r="I42" s="924"/>
      <c r="J42" s="921" t="s">
        <v>31</v>
      </c>
      <c r="K42" s="921" t="s">
        <v>32</v>
      </c>
      <c r="L42" s="925">
        <v>60</v>
      </c>
    </row>
    <row r="43" spans="1:12" ht="22.8" x14ac:dyDescent="0.25">
      <c r="A43" s="918"/>
      <c r="B43" s="14" t="s">
        <v>55</v>
      </c>
      <c r="C43" s="14" t="s">
        <v>66</v>
      </c>
      <c r="D43" s="15">
        <v>43717</v>
      </c>
      <c r="E43" s="14" t="s">
        <v>67</v>
      </c>
      <c r="F43" s="920"/>
      <c r="G43" s="920"/>
      <c r="H43" s="924"/>
      <c r="I43" s="924"/>
      <c r="J43" s="921"/>
      <c r="K43" s="921"/>
      <c r="L43" s="925"/>
    </row>
    <row r="44" spans="1:12" ht="24" x14ac:dyDescent="0.25">
      <c r="A44" s="918">
        <v>7</v>
      </c>
      <c r="B44" s="9" t="s">
        <v>22</v>
      </c>
      <c r="C44" s="13" t="s">
        <v>23</v>
      </c>
      <c r="D44" s="13" t="s">
        <v>24</v>
      </c>
      <c r="E44" s="13" t="s">
        <v>25</v>
      </c>
      <c r="F44" s="919" t="s">
        <v>17</v>
      </c>
      <c r="G44" s="919"/>
      <c r="H44" s="920"/>
      <c r="I44" s="920"/>
      <c r="J44" s="920"/>
      <c r="K44" s="920"/>
      <c r="L44" s="920"/>
    </row>
    <row r="45" spans="1:12" x14ac:dyDescent="0.25">
      <c r="A45" s="918"/>
      <c r="B45" s="921" t="s">
        <v>68</v>
      </c>
      <c r="C45" s="922" t="s">
        <v>69</v>
      </c>
      <c r="D45" s="923">
        <v>43585</v>
      </c>
      <c r="E45" s="921" t="s">
        <v>70</v>
      </c>
      <c r="F45" s="921" t="s">
        <v>71</v>
      </c>
      <c r="G45" s="921"/>
      <c r="H45" s="924" t="s">
        <v>30</v>
      </c>
      <c r="I45" s="924"/>
      <c r="J45" s="14" t="s">
        <v>31</v>
      </c>
      <c r="K45" s="14" t="s">
        <v>32</v>
      </c>
      <c r="L45" s="16">
        <v>440</v>
      </c>
    </row>
    <row r="46" spans="1:12" x14ac:dyDescent="0.25">
      <c r="A46" s="918"/>
      <c r="B46" s="921"/>
      <c r="C46" s="922"/>
      <c r="D46" s="923"/>
      <c r="E46" s="921"/>
      <c r="F46" s="921"/>
      <c r="G46" s="921"/>
      <c r="H46" s="924" t="s">
        <v>33</v>
      </c>
      <c r="I46" s="924"/>
      <c r="J46" s="921" t="s">
        <v>31</v>
      </c>
      <c r="K46" s="921" t="s">
        <v>32</v>
      </c>
      <c r="L46" s="925">
        <v>1825.51</v>
      </c>
    </row>
    <row r="47" spans="1:12" x14ac:dyDescent="0.25">
      <c r="A47" s="918"/>
      <c r="B47" s="921"/>
      <c r="C47" s="922"/>
      <c r="D47" s="923"/>
      <c r="E47" s="921"/>
      <c r="F47" s="921"/>
      <c r="G47" s="921"/>
      <c r="H47" s="924"/>
      <c r="I47" s="924"/>
      <c r="J47" s="921"/>
      <c r="K47" s="921"/>
      <c r="L47" s="925"/>
    </row>
    <row r="48" spans="1:12" ht="24" x14ac:dyDescent="0.25">
      <c r="A48" s="918"/>
      <c r="B48" s="9" t="s">
        <v>34</v>
      </c>
      <c r="C48" s="13" t="s">
        <v>35</v>
      </c>
      <c r="D48" s="13" t="s">
        <v>36</v>
      </c>
      <c r="E48" s="13" t="s">
        <v>37</v>
      </c>
      <c r="F48" s="920"/>
      <c r="G48" s="920"/>
      <c r="H48" s="924" t="s">
        <v>38</v>
      </c>
      <c r="I48" s="924"/>
      <c r="J48" s="921" t="s">
        <v>31</v>
      </c>
      <c r="K48" s="921" t="s">
        <v>32</v>
      </c>
      <c r="L48" s="925">
        <v>40</v>
      </c>
    </row>
    <row r="49" spans="1:12" ht="22.8" x14ac:dyDescent="0.25">
      <c r="A49" s="918"/>
      <c r="B49" s="14" t="s">
        <v>39</v>
      </c>
      <c r="C49" s="14" t="s">
        <v>71</v>
      </c>
      <c r="D49" s="15">
        <v>43589</v>
      </c>
      <c r="E49" s="14" t="s">
        <v>72</v>
      </c>
      <c r="F49" s="920"/>
      <c r="G49" s="920"/>
      <c r="H49" s="924"/>
      <c r="I49" s="924"/>
      <c r="J49" s="921"/>
      <c r="K49" s="921"/>
      <c r="L49" s="925"/>
    </row>
    <row r="50" spans="1:12" ht="24" x14ac:dyDescent="0.25">
      <c r="A50" s="918">
        <v>8</v>
      </c>
      <c r="B50" s="9" t="s">
        <v>22</v>
      </c>
      <c r="C50" s="13" t="s">
        <v>23</v>
      </c>
      <c r="D50" s="13" t="s">
        <v>24</v>
      </c>
      <c r="E50" s="13" t="s">
        <v>25</v>
      </c>
      <c r="F50" s="919" t="s">
        <v>17</v>
      </c>
      <c r="G50" s="919"/>
      <c r="H50" s="920"/>
      <c r="I50" s="920"/>
      <c r="J50" s="920"/>
      <c r="K50" s="920"/>
      <c r="L50" s="920"/>
    </row>
    <row r="51" spans="1:12" x14ac:dyDescent="0.25">
      <c r="A51" s="918"/>
      <c r="B51" s="921" t="s">
        <v>73</v>
      </c>
      <c r="C51" s="921" t="s">
        <v>74</v>
      </c>
      <c r="D51" s="923">
        <v>43562</v>
      </c>
      <c r="E51" s="921" t="s">
        <v>75</v>
      </c>
      <c r="F51" s="921" t="s">
        <v>76</v>
      </c>
      <c r="G51" s="921"/>
      <c r="H51" s="924" t="s">
        <v>30</v>
      </c>
      <c r="I51" s="924"/>
      <c r="J51" s="14" t="s">
        <v>31</v>
      </c>
      <c r="K51" s="14" t="s">
        <v>32</v>
      </c>
      <c r="L51" s="16">
        <v>264</v>
      </c>
    </row>
    <row r="52" spans="1:12" x14ac:dyDescent="0.25">
      <c r="A52" s="918"/>
      <c r="B52" s="921"/>
      <c r="C52" s="921"/>
      <c r="D52" s="923"/>
      <c r="E52" s="921"/>
      <c r="F52" s="921"/>
      <c r="G52" s="921"/>
      <c r="H52" s="924" t="s">
        <v>33</v>
      </c>
      <c r="I52" s="924"/>
      <c r="J52" s="14" t="s">
        <v>31</v>
      </c>
      <c r="K52" s="14" t="s">
        <v>32</v>
      </c>
      <c r="L52" s="16">
        <v>84</v>
      </c>
    </row>
    <row r="53" spans="1:12" ht="24" x14ac:dyDescent="0.25">
      <c r="A53" s="918"/>
      <c r="B53" s="9" t="s">
        <v>34</v>
      </c>
      <c r="C53" s="13" t="s">
        <v>35</v>
      </c>
      <c r="D53" s="13" t="s">
        <v>36</v>
      </c>
      <c r="E53" s="13" t="s">
        <v>37</v>
      </c>
      <c r="F53" s="920"/>
      <c r="G53" s="920"/>
      <c r="H53" s="924" t="s">
        <v>38</v>
      </c>
      <c r="I53" s="924"/>
      <c r="J53" s="921" t="s">
        <v>31</v>
      </c>
      <c r="K53" s="921" t="s">
        <v>31</v>
      </c>
      <c r="L53" s="925">
        <v>0</v>
      </c>
    </row>
    <row r="54" spans="1:12" ht="22.8" x14ac:dyDescent="0.25">
      <c r="A54" s="918"/>
      <c r="B54" s="14" t="s">
        <v>39</v>
      </c>
      <c r="C54" s="14" t="s">
        <v>76</v>
      </c>
      <c r="D54" s="15">
        <v>43564</v>
      </c>
      <c r="E54" s="14" t="s">
        <v>77</v>
      </c>
      <c r="F54" s="920"/>
      <c r="G54" s="920"/>
      <c r="H54" s="924"/>
      <c r="I54" s="924"/>
      <c r="J54" s="921"/>
      <c r="K54" s="921"/>
      <c r="L54" s="925"/>
    </row>
    <row r="55" spans="1:12" ht="24" x14ac:dyDescent="0.25">
      <c r="A55" s="918">
        <v>9</v>
      </c>
      <c r="B55" s="9" t="s">
        <v>22</v>
      </c>
      <c r="C55" s="13" t="s">
        <v>23</v>
      </c>
      <c r="D55" s="13" t="s">
        <v>24</v>
      </c>
      <c r="E55" s="13" t="s">
        <v>25</v>
      </c>
      <c r="F55" s="919" t="s">
        <v>17</v>
      </c>
      <c r="G55" s="919"/>
      <c r="H55" s="920"/>
      <c r="I55" s="920"/>
      <c r="J55" s="920"/>
      <c r="K55" s="920"/>
      <c r="L55" s="920"/>
    </row>
    <row r="56" spans="1:12" x14ac:dyDescent="0.25">
      <c r="A56" s="918"/>
      <c r="B56" s="921" t="s">
        <v>73</v>
      </c>
      <c r="C56" s="922" t="s">
        <v>78</v>
      </c>
      <c r="D56" s="923">
        <v>43717</v>
      </c>
      <c r="E56" s="921" t="s">
        <v>43</v>
      </c>
      <c r="F56" s="921" t="s">
        <v>79</v>
      </c>
      <c r="G56" s="921"/>
      <c r="H56" s="924" t="s">
        <v>30</v>
      </c>
      <c r="I56" s="924"/>
      <c r="J56" s="14" t="s">
        <v>31</v>
      </c>
      <c r="K56" s="14" t="s">
        <v>32</v>
      </c>
      <c r="L56" s="16">
        <v>73</v>
      </c>
    </row>
    <row r="57" spans="1:12" x14ac:dyDescent="0.25">
      <c r="A57" s="918"/>
      <c r="B57" s="921"/>
      <c r="C57" s="922"/>
      <c r="D57" s="923"/>
      <c r="E57" s="921"/>
      <c r="F57" s="921"/>
      <c r="G57" s="921"/>
      <c r="H57" s="924" t="s">
        <v>33</v>
      </c>
      <c r="I57" s="924"/>
      <c r="J57" s="14" t="s">
        <v>31</v>
      </c>
      <c r="K57" s="14" t="s">
        <v>32</v>
      </c>
      <c r="L57" s="16">
        <v>1055.1100000000001</v>
      </c>
    </row>
    <row r="58" spans="1:12" ht="24" x14ac:dyDescent="0.25">
      <c r="A58" s="918"/>
      <c r="B58" s="9" t="s">
        <v>34</v>
      </c>
      <c r="C58" s="13" t="s">
        <v>35</v>
      </c>
      <c r="D58" s="13" t="s">
        <v>36</v>
      </c>
      <c r="E58" s="13" t="s">
        <v>37</v>
      </c>
      <c r="F58" s="920"/>
      <c r="G58" s="920"/>
      <c r="H58" s="924" t="s">
        <v>38</v>
      </c>
      <c r="I58" s="924"/>
      <c r="J58" s="921" t="s">
        <v>31</v>
      </c>
      <c r="K58" s="921" t="s">
        <v>31</v>
      </c>
      <c r="L58" s="925">
        <v>0</v>
      </c>
    </row>
    <row r="59" spans="1:12" ht="22.8" x14ac:dyDescent="0.25">
      <c r="A59" s="918"/>
      <c r="B59" s="14" t="s">
        <v>39</v>
      </c>
      <c r="C59" s="14" t="s">
        <v>79</v>
      </c>
      <c r="D59" s="15">
        <v>43723</v>
      </c>
      <c r="E59" s="14" t="s">
        <v>80</v>
      </c>
      <c r="F59" s="920"/>
      <c r="G59" s="920"/>
      <c r="H59" s="924"/>
      <c r="I59" s="924"/>
      <c r="J59" s="921"/>
      <c r="K59" s="921"/>
      <c r="L59" s="925"/>
    </row>
    <row r="60" spans="1:12" ht="24" x14ac:dyDescent="0.25">
      <c r="A60" s="918">
        <v>10</v>
      </c>
      <c r="B60" s="9" t="s">
        <v>22</v>
      </c>
      <c r="C60" s="13" t="s">
        <v>23</v>
      </c>
      <c r="D60" s="13" t="s">
        <v>24</v>
      </c>
      <c r="E60" s="13" t="s">
        <v>25</v>
      </c>
      <c r="F60" s="919" t="s">
        <v>17</v>
      </c>
      <c r="G60" s="919"/>
      <c r="H60" s="920"/>
      <c r="I60" s="920"/>
      <c r="J60" s="920"/>
      <c r="K60" s="920"/>
      <c r="L60" s="920"/>
    </row>
    <row r="61" spans="1:12" x14ac:dyDescent="0.25">
      <c r="A61" s="918"/>
      <c r="B61" s="921" t="s">
        <v>81</v>
      </c>
      <c r="C61" s="922" t="s">
        <v>82</v>
      </c>
      <c r="D61" s="923">
        <v>43730</v>
      </c>
      <c r="E61" s="921" t="s">
        <v>83</v>
      </c>
      <c r="F61" s="921" t="s">
        <v>84</v>
      </c>
      <c r="G61" s="921"/>
      <c r="H61" s="924" t="s">
        <v>30</v>
      </c>
      <c r="I61" s="924"/>
      <c r="J61" s="14" t="s">
        <v>31</v>
      </c>
      <c r="K61" s="14" t="s">
        <v>32</v>
      </c>
      <c r="L61" s="16">
        <v>240</v>
      </c>
    </row>
    <row r="62" spans="1:12" x14ac:dyDescent="0.25">
      <c r="A62" s="918"/>
      <c r="B62" s="921"/>
      <c r="C62" s="922"/>
      <c r="D62" s="923"/>
      <c r="E62" s="921"/>
      <c r="F62" s="921"/>
      <c r="G62" s="921"/>
      <c r="H62" s="924" t="s">
        <v>33</v>
      </c>
      <c r="I62" s="924"/>
      <c r="J62" s="921" t="s">
        <v>31</v>
      </c>
      <c r="K62" s="921" t="s">
        <v>32</v>
      </c>
      <c r="L62" s="925">
        <v>369.59</v>
      </c>
    </row>
    <row r="63" spans="1:12" x14ac:dyDescent="0.25">
      <c r="A63" s="918"/>
      <c r="B63" s="921"/>
      <c r="C63" s="922"/>
      <c r="D63" s="923"/>
      <c r="E63" s="921"/>
      <c r="F63" s="921"/>
      <c r="G63" s="921"/>
      <c r="H63" s="924"/>
      <c r="I63" s="924"/>
      <c r="J63" s="921"/>
      <c r="K63" s="921"/>
      <c r="L63" s="925"/>
    </row>
    <row r="64" spans="1:12" ht="24" x14ac:dyDescent="0.25">
      <c r="A64" s="918"/>
      <c r="B64" s="9" t="s">
        <v>34</v>
      </c>
      <c r="C64" s="13" t="s">
        <v>35</v>
      </c>
      <c r="D64" s="13" t="s">
        <v>36</v>
      </c>
      <c r="E64" s="13" t="s">
        <v>37</v>
      </c>
      <c r="F64" s="920"/>
      <c r="G64" s="920"/>
      <c r="H64" s="924" t="s">
        <v>38</v>
      </c>
      <c r="I64" s="924"/>
      <c r="J64" s="921" t="s">
        <v>31</v>
      </c>
      <c r="K64" s="921" t="s">
        <v>32</v>
      </c>
      <c r="L64" s="925">
        <v>415</v>
      </c>
    </row>
    <row r="65" spans="1:12" ht="34.200000000000003" x14ac:dyDescent="0.25">
      <c r="A65" s="918"/>
      <c r="B65" s="14" t="s">
        <v>85</v>
      </c>
      <c r="C65" s="14" t="s">
        <v>84</v>
      </c>
      <c r="D65" s="15">
        <v>43738</v>
      </c>
      <c r="E65" s="14" t="s">
        <v>86</v>
      </c>
      <c r="F65" s="920"/>
      <c r="G65" s="920"/>
      <c r="H65" s="924"/>
      <c r="I65" s="924"/>
      <c r="J65" s="921"/>
      <c r="K65" s="921"/>
      <c r="L65" s="925"/>
    </row>
    <row r="66" spans="1:12" ht="24" x14ac:dyDescent="0.25">
      <c r="A66" s="918">
        <v>11</v>
      </c>
      <c r="B66" s="9" t="s">
        <v>22</v>
      </c>
      <c r="C66" s="13" t="s">
        <v>23</v>
      </c>
      <c r="D66" s="13" t="s">
        <v>24</v>
      </c>
      <c r="E66" s="13" t="s">
        <v>25</v>
      </c>
      <c r="F66" s="919" t="s">
        <v>17</v>
      </c>
      <c r="G66" s="919"/>
      <c r="H66" s="920"/>
      <c r="I66" s="920"/>
      <c r="J66" s="920"/>
      <c r="K66" s="920"/>
      <c r="L66" s="920"/>
    </row>
    <row r="67" spans="1:12" x14ac:dyDescent="0.25">
      <c r="A67" s="918"/>
      <c r="B67" s="921" t="s">
        <v>81</v>
      </c>
      <c r="C67" s="922" t="s">
        <v>82</v>
      </c>
      <c r="D67" s="923">
        <v>43730</v>
      </c>
      <c r="E67" s="921" t="s">
        <v>83</v>
      </c>
      <c r="F67" s="921" t="s">
        <v>87</v>
      </c>
      <c r="G67" s="921"/>
      <c r="H67" s="924" t="s">
        <v>30</v>
      </c>
      <c r="I67" s="924"/>
      <c r="J67" s="14" t="s">
        <v>31</v>
      </c>
      <c r="K67" s="14" t="s">
        <v>32</v>
      </c>
      <c r="L67" s="16">
        <v>568</v>
      </c>
    </row>
    <row r="68" spans="1:12" x14ac:dyDescent="0.25">
      <c r="A68" s="918"/>
      <c r="B68" s="921"/>
      <c r="C68" s="922"/>
      <c r="D68" s="923"/>
      <c r="E68" s="921"/>
      <c r="F68" s="921"/>
      <c r="G68" s="921"/>
      <c r="H68" s="924" t="s">
        <v>33</v>
      </c>
      <c r="I68" s="924"/>
      <c r="J68" s="921" t="s">
        <v>31</v>
      </c>
      <c r="K68" s="921" t="s">
        <v>32</v>
      </c>
      <c r="L68" s="925">
        <v>889.73</v>
      </c>
    </row>
    <row r="69" spans="1:12" x14ac:dyDescent="0.25">
      <c r="A69" s="918"/>
      <c r="B69" s="921"/>
      <c r="C69" s="922"/>
      <c r="D69" s="923"/>
      <c r="E69" s="921"/>
      <c r="F69" s="921"/>
      <c r="G69" s="921"/>
      <c r="H69" s="924"/>
      <c r="I69" s="924"/>
      <c r="J69" s="921"/>
      <c r="K69" s="921"/>
      <c r="L69" s="925"/>
    </row>
    <row r="70" spans="1:12" ht="24" x14ac:dyDescent="0.25">
      <c r="A70" s="918"/>
      <c r="B70" s="9" t="s">
        <v>34</v>
      </c>
      <c r="C70" s="13" t="s">
        <v>35</v>
      </c>
      <c r="D70" s="13" t="s">
        <v>36</v>
      </c>
      <c r="E70" s="13" t="s">
        <v>37</v>
      </c>
      <c r="F70" s="920"/>
      <c r="G70" s="920"/>
      <c r="H70" s="924" t="s">
        <v>38</v>
      </c>
      <c r="I70" s="924"/>
      <c r="J70" s="921" t="s">
        <v>31</v>
      </c>
      <c r="K70" s="921" t="s">
        <v>32</v>
      </c>
      <c r="L70" s="925">
        <v>140</v>
      </c>
    </row>
    <row r="71" spans="1:12" ht="34.200000000000003" x14ac:dyDescent="0.25">
      <c r="A71" s="918"/>
      <c r="B71" s="14" t="s">
        <v>85</v>
      </c>
      <c r="C71" s="14" t="s">
        <v>87</v>
      </c>
      <c r="D71" s="15">
        <v>43738</v>
      </c>
      <c r="E71" s="14" t="s">
        <v>86</v>
      </c>
      <c r="F71" s="920"/>
      <c r="G71" s="920"/>
      <c r="H71" s="924"/>
      <c r="I71" s="924"/>
      <c r="J71" s="921"/>
      <c r="K71" s="921"/>
      <c r="L71" s="925"/>
    </row>
    <row r="72" spans="1:12" ht="24" x14ac:dyDescent="0.25">
      <c r="A72" s="918">
        <v>12</v>
      </c>
      <c r="B72" s="9" t="s">
        <v>22</v>
      </c>
      <c r="C72" s="13" t="s">
        <v>23</v>
      </c>
      <c r="D72" s="13" t="s">
        <v>24</v>
      </c>
      <c r="E72" s="13" t="s">
        <v>25</v>
      </c>
      <c r="F72" s="919" t="s">
        <v>17</v>
      </c>
      <c r="G72" s="919"/>
      <c r="H72" s="920"/>
      <c r="I72" s="920"/>
      <c r="J72" s="920"/>
      <c r="K72" s="920"/>
      <c r="L72" s="920"/>
    </row>
    <row r="73" spans="1:12" x14ac:dyDescent="0.25">
      <c r="A73" s="918"/>
      <c r="B73" s="921" t="s">
        <v>88</v>
      </c>
      <c r="C73" s="922" t="s">
        <v>89</v>
      </c>
      <c r="D73" s="923">
        <v>43567</v>
      </c>
      <c r="E73" s="921" t="s">
        <v>90</v>
      </c>
      <c r="F73" s="921" t="s">
        <v>91</v>
      </c>
      <c r="G73" s="921"/>
      <c r="H73" s="924" t="s">
        <v>30</v>
      </c>
      <c r="I73" s="924"/>
      <c r="J73" s="14" t="s">
        <v>31</v>
      </c>
      <c r="K73" s="14" t="s">
        <v>32</v>
      </c>
      <c r="L73" s="16">
        <v>218.17</v>
      </c>
    </row>
    <row r="74" spans="1:12" x14ac:dyDescent="0.25">
      <c r="A74" s="918"/>
      <c r="B74" s="921"/>
      <c r="C74" s="922"/>
      <c r="D74" s="923"/>
      <c r="E74" s="921"/>
      <c r="F74" s="921"/>
      <c r="G74" s="921"/>
      <c r="H74" s="924" t="s">
        <v>33</v>
      </c>
      <c r="I74" s="924"/>
      <c r="J74" s="14" t="s">
        <v>31</v>
      </c>
      <c r="K74" s="14" t="s">
        <v>32</v>
      </c>
      <c r="L74" s="16">
        <v>406.6</v>
      </c>
    </row>
    <row r="75" spans="1:12" ht="24" x14ac:dyDescent="0.25">
      <c r="A75" s="918"/>
      <c r="B75" s="9" t="s">
        <v>34</v>
      </c>
      <c r="C75" s="13" t="s">
        <v>35</v>
      </c>
      <c r="D75" s="13" t="s">
        <v>36</v>
      </c>
      <c r="E75" s="13" t="s">
        <v>37</v>
      </c>
      <c r="F75" s="920"/>
      <c r="G75" s="920"/>
      <c r="H75" s="924" t="s">
        <v>38</v>
      </c>
      <c r="I75" s="924"/>
      <c r="J75" s="921" t="s">
        <v>31</v>
      </c>
      <c r="K75" s="921" t="s">
        <v>32</v>
      </c>
      <c r="L75" s="925">
        <v>75</v>
      </c>
    </row>
    <row r="76" spans="1:12" ht="22.8" x14ac:dyDescent="0.25">
      <c r="A76" s="918"/>
      <c r="B76" s="14" t="s">
        <v>39</v>
      </c>
      <c r="C76" s="14" t="s">
        <v>91</v>
      </c>
      <c r="D76" s="15">
        <v>43568</v>
      </c>
      <c r="E76" s="14" t="s">
        <v>92</v>
      </c>
      <c r="F76" s="920"/>
      <c r="G76" s="920"/>
      <c r="H76" s="924"/>
      <c r="I76" s="924"/>
      <c r="J76" s="921"/>
      <c r="K76" s="921"/>
      <c r="L76" s="925"/>
    </row>
    <row r="77" spans="1:12" ht="24" x14ac:dyDescent="0.25">
      <c r="A77" s="918">
        <v>13</v>
      </c>
      <c r="B77" s="9" t="s">
        <v>22</v>
      </c>
      <c r="C77" s="13" t="s">
        <v>23</v>
      </c>
      <c r="D77" s="13" t="s">
        <v>24</v>
      </c>
      <c r="E77" s="13" t="s">
        <v>25</v>
      </c>
      <c r="F77" s="919" t="s">
        <v>17</v>
      </c>
      <c r="G77" s="919"/>
      <c r="H77" s="920"/>
      <c r="I77" s="920"/>
      <c r="J77" s="920"/>
      <c r="K77" s="920"/>
      <c r="L77" s="920"/>
    </row>
    <row r="78" spans="1:12" x14ac:dyDescent="0.25">
      <c r="A78" s="918"/>
      <c r="B78" s="921" t="s">
        <v>93</v>
      </c>
      <c r="C78" s="922" t="s">
        <v>94</v>
      </c>
      <c r="D78" s="923">
        <v>43594</v>
      </c>
      <c r="E78" s="921" t="s">
        <v>95</v>
      </c>
      <c r="F78" s="921" t="s">
        <v>96</v>
      </c>
      <c r="G78" s="921"/>
      <c r="H78" s="924" t="s">
        <v>30</v>
      </c>
      <c r="I78" s="924"/>
      <c r="J78" s="14" t="s">
        <v>31</v>
      </c>
      <c r="K78" s="14" t="s">
        <v>32</v>
      </c>
      <c r="L78" s="16">
        <v>522</v>
      </c>
    </row>
    <row r="79" spans="1:12" x14ac:dyDescent="0.25">
      <c r="A79" s="918"/>
      <c r="B79" s="921"/>
      <c r="C79" s="922"/>
      <c r="D79" s="923"/>
      <c r="E79" s="921"/>
      <c r="F79" s="921"/>
      <c r="G79" s="921"/>
      <c r="H79" s="924" t="s">
        <v>33</v>
      </c>
      <c r="I79" s="924"/>
      <c r="J79" s="14" t="s">
        <v>31</v>
      </c>
      <c r="K79" s="14" t="s">
        <v>31</v>
      </c>
      <c r="L79" s="16">
        <v>0</v>
      </c>
    </row>
    <row r="80" spans="1:12" ht="24" x14ac:dyDescent="0.25">
      <c r="A80" s="918"/>
      <c r="B80" s="9" t="s">
        <v>34</v>
      </c>
      <c r="C80" s="13" t="s">
        <v>35</v>
      </c>
      <c r="D80" s="13" t="s">
        <v>36</v>
      </c>
      <c r="E80" s="13" t="s">
        <v>37</v>
      </c>
      <c r="F80" s="920"/>
      <c r="G80" s="920"/>
      <c r="H80" s="924" t="s">
        <v>38</v>
      </c>
      <c r="I80" s="924"/>
      <c r="J80" s="921" t="s">
        <v>31</v>
      </c>
      <c r="K80" s="921" t="s">
        <v>32</v>
      </c>
      <c r="L80" s="925">
        <v>395</v>
      </c>
    </row>
    <row r="81" spans="1:12" ht="22.8" x14ac:dyDescent="0.25">
      <c r="A81" s="918"/>
      <c r="B81" s="14" t="s">
        <v>31</v>
      </c>
      <c r="C81" s="14" t="s">
        <v>96</v>
      </c>
      <c r="D81" s="15">
        <v>43598</v>
      </c>
      <c r="E81" s="14" t="s">
        <v>97</v>
      </c>
      <c r="F81" s="920"/>
      <c r="G81" s="920"/>
      <c r="H81" s="924"/>
      <c r="I81" s="924"/>
      <c r="J81" s="921"/>
      <c r="K81" s="921"/>
      <c r="L81" s="925"/>
    </row>
    <row r="82" spans="1:12" ht="24" x14ac:dyDescent="0.25">
      <c r="A82" s="918">
        <v>14</v>
      </c>
      <c r="B82" s="9" t="s">
        <v>22</v>
      </c>
      <c r="C82" s="13" t="s">
        <v>23</v>
      </c>
      <c r="D82" s="13" t="s">
        <v>24</v>
      </c>
      <c r="E82" s="13" t="s">
        <v>25</v>
      </c>
      <c r="F82" s="919" t="s">
        <v>17</v>
      </c>
      <c r="G82" s="919"/>
      <c r="H82" s="920"/>
      <c r="I82" s="920"/>
      <c r="J82" s="920"/>
      <c r="K82" s="920"/>
      <c r="L82" s="920"/>
    </row>
    <row r="83" spans="1:12" x14ac:dyDescent="0.25">
      <c r="A83" s="918"/>
      <c r="B83" s="921" t="s">
        <v>98</v>
      </c>
      <c r="C83" s="922" t="s">
        <v>99</v>
      </c>
      <c r="D83" s="923">
        <v>43594</v>
      </c>
      <c r="E83" s="921" t="s">
        <v>95</v>
      </c>
      <c r="F83" s="921" t="s">
        <v>96</v>
      </c>
      <c r="G83" s="921"/>
      <c r="H83" s="924" t="s">
        <v>30</v>
      </c>
      <c r="I83" s="924"/>
      <c r="J83" s="14" t="s">
        <v>31</v>
      </c>
      <c r="K83" s="14" t="s">
        <v>32</v>
      </c>
      <c r="L83" s="16">
        <v>258.23</v>
      </c>
    </row>
    <row r="84" spans="1:12" x14ac:dyDescent="0.25">
      <c r="A84" s="918"/>
      <c r="B84" s="921"/>
      <c r="C84" s="922"/>
      <c r="D84" s="923"/>
      <c r="E84" s="921"/>
      <c r="F84" s="921"/>
      <c r="G84" s="921"/>
      <c r="H84" s="924" t="s">
        <v>33</v>
      </c>
      <c r="I84" s="924"/>
      <c r="J84" s="14" t="s">
        <v>31</v>
      </c>
      <c r="K84" s="14" t="s">
        <v>31</v>
      </c>
      <c r="L84" s="16">
        <v>0</v>
      </c>
    </row>
    <row r="85" spans="1:12" ht="24" x14ac:dyDescent="0.25">
      <c r="A85" s="918"/>
      <c r="B85" s="9" t="s">
        <v>34</v>
      </c>
      <c r="C85" s="13" t="s">
        <v>35</v>
      </c>
      <c r="D85" s="13" t="s">
        <v>36</v>
      </c>
      <c r="E85" s="13" t="s">
        <v>37</v>
      </c>
      <c r="F85" s="920"/>
      <c r="G85" s="920"/>
      <c r="H85" s="924" t="s">
        <v>38</v>
      </c>
      <c r="I85" s="924"/>
      <c r="J85" s="921" t="s">
        <v>31</v>
      </c>
      <c r="K85" s="921" t="s">
        <v>31</v>
      </c>
      <c r="L85" s="925">
        <v>0</v>
      </c>
    </row>
    <row r="86" spans="1:12" ht="22.8" x14ac:dyDescent="0.25">
      <c r="A86" s="918"/>
      <c r="B86" s="14" t="s">
        <v>31</v>
      </c>
      <c r="C86" s="14" t="s">
        <v>96</v>
      </c>
      <c r="D86" s="15">
        <v>43599</v>
      </c>
      <c r="E86" s="14" t="s">
        <v>100</v>
      </c>
      <c r="F86" s="920"/>
      <c r="G86" s="920"/>
      <c r="H86" s="924"/>
      <c r="I86" s="924"/>
      <c r="J86" s="921"/>
      <c r="K86" s="921"/>
      <c r="L86" s="925"/>
    </row>
    <row r="87" spans="1:12" ht="24" x14ac:dyDescent="0.25">
      <c r="A87" s="918">
        <v>15</v>
      </c>
      <c r="B87" s="9" t="s">
        <v>22</v>
      </c>
      <c r="C87" s="13" t="s">
        <v>23</v>
      </c>
      <c r="D87" s="13" t="s">
        <v>24</v>
      </c>
      <c r="E87" s="13" t="s">
        <v>25</v>
      </c>
      <c r="F87" s="919" t="s">
        <v>17</v>
      </c>
      <c r="G87" s="919"/>
      <c r="H87" s="920"/>
      <c r="I87" s="920"/>
      <c r="J87" s="920"/>
      <c r="K87" s="920"/>
      <c r="L87" s="920"/>
    </row>
    <row r="88" spans="1:12" x14ac:dyDescent="0.25">
      <c r="A88" s="918"/>
      <c r="B88" s="921" t="s">
        <v>101</v>
      </c>
      <c r="C88" s="922" t="s">
        <v>102</v>
      </c>
      <c r="D88" s="923">
        <v>43599</v>
      </c>
      <c r="E88" s="921" t="s">
        <v>103</v>
      </c>
      <c r="F88" s="921" t="s">
        <v>104</v>
      </c>
      <c r="G88" s="921"/>
      <c r="H88" s="924" t="s">
        <v>30</v>
      </c>
      <c r="I88" s="924"/>
      <c r="J88" s="14" t="s">
        <v>31</v>
      </c>
      <c r="K88" s="14" t="s">
        <v>32</v>
      </c>
      <c r="L88" s="16">
        <v>1157.1200000000001</v>
      </c>
    </row>
    <row r="89" spans="1:12" x14ac:dyDescent="0.25">
      <c r="A89" s="918"/>
      <c r="B89" s="921"/>
      <c r="C89" s="922"/>
      <c r="D89" s="923"/>
      <c r="E89" s="921"/>
      <c r="F89" s="921"/>
      <c r="G89" s="921"/>
      <c r="H89" s="924" t="s">
        <v>33</v>
      </c>
      <c r="I89" s="924"/>
      <c r="J89" s="921" t="s">
        <v>31</v>
      </c>
      <c r="K89" s="921" t="s">
        <v>32</v>
      </c>
      <c r="L89" s="925">
        <v>516.9</v>
      </c>
    </row>
    <row r="90" spans="1:12" x14ac:dyDescent="0.25">
      <c r="A90" s="918"/>
      <c r="B90" s="921"/>
      <c r="C90" s="922"/>
      <c r="D90" s="923"/>
      <c r="E90" s="921"/>
      <c r="F90" s="921"/>
      <c r="G90" s="921"/>
      <c r="H90" s="924"/>
      <c r="I90" s="924"/>
      <c r="J90" s="921"/>
      <c r="K90" s="921"/>
      <c r="L90" s="925"/>
    </row>
    <row r="91" spans="1:12" ht="24" x14ac:dyDescent="0.25">
      <c r="A91" s="918"/>
      <c r="B91" s="9" t="s">
        <v>34</v>
      </c>
      <c r="C91" s="13" t="s">
        <v>35</v>
      </c>
      <c r="D91" s="13" t="s">
        <v>36</v>
      </c>
      <c r="E91" s="13" t="s">
        <v>37</v>
      </c>
      <c r="F91" s="920"/>
      <c r="G91" s="920"/>
      <c r="H91" s="924" t="s">
        <v>38</v>
      </c>
      <c r="I91" s="924"/>
      <c r="J91" s="921" t="s">
        <v>31</v>
      </c>
      <c r="K91" s="921" t="s">
        <v>32</v>
      </c>
      <c r="L91" s="925">
        <v>374.07</v>
      </c>
    </row>
    <row r="92" spans="1:12" ht="22.8" x14ac:dyDescent="0.25">
      <c r="A92" s="918"/>
      <c r="B92" s="14" t="s">
        <v>105</v>
      </c>
      <c r="C92" s="14" t="s">
        <v>104</v>
      </c>
      <c r="D92" s="15">
        <v>43604</v>
      </c>
      <c r="E92" s="14" t="s">
        <v>106</v>
      </c>
      <c r="F92" s="920"/>
      <c r="G92" s="920"/>
      <c r="H92" s="924"/>
      <c r="I92" s="924"/>
      <c r="J92" s="921"/>
      <c r="K92" s="921"/>
      <c r="L92" s="925"/>
    </row>
    <row r="93" spans="1:12" ht="24" x14ac:dyDescent="0.25">
      <c r="A93" s="918">
        <v>16</v>
      </c>
      <c r="B93" s="9" t="s">
        <v>22</v>
      </c>
      <c r="C93" s="13" t="s">
        <v>23</v>
      </c>
      <c r="D93" s="13" t="s">
        <v>24</v>
      </c>
      <c r="E93" s="13" t="s">
        <v>25</v>
      </c>
      <c r="F93" s="919" t="s">
        <v>17</v>
      </c>
      <c r="G93" s="919"/>
      <c r="H93" s="920"/>
      <c r="I93" s="920"/>
      <c r="J93" s="920"/>
      <c r="K93" s="920"/>
      <c r="L93" s="920"/>
    </row>
    <row r="94" spans="1:12" x14ac:dyDescent="0.25">
      <c r="A94" s="918"/>
      <c r="B94" s="921" t="s">
        <v>107</v>
      </c>
      <c r="C94" s="922" t="s">
        <v>108</v>
      </c>
      <c r="D94" s="923">
        <v>43571</v>
      </c>
      <c r="E94" s="921" t="s">
        <v>109</v>
      </c>
      <c r="F94" s="921" t="s">
        <v>110</v>
      </c>
      <c r="G94" s="921"/>
      <c r="H94" s="924" t="s">
        <v>30</v>
      </c>
      <c r="I94" s="924"/>
      <c r="J94" s="14" t="s">
        <v>31</v>
      </c>
      <c r="K94" s="14" t="s">
        <v>32</v>
      </c>
      <c r="L94" s="16">
        <v>252</v>
      </c>
    </row>
    <row r="95" spans="1:12" x14ac:dyDescent="0.25">
      <c r="A95" s="918"/>
      <c r="B95" s="921"/>
      <c r="C95" s="922"/>
      <c r="D95" s="923"/>
      <c r="E95" s="921"/>
      <c r="F95" s="921"/>
      <c r="G95" s="921"/>
      <c r="H95" s="924" t="s">
        <v>33</v>
      </c>
      <c r="I95" s="924"/>
      <c r="J95" s="14" t="s">
        <v>31</v>
      </c>
      <c r="K95" s="14" t="s">
        <v>32</v>
      </c>
      <c r="L95" s="16">
        <v>574.23</v>
      </c>
    </row>
    <row r="96" spans="1:12" ht="24" x14ac:dyDescent="0.25">
      <c r="A96" s="918"/>
      <c r="B96" s="9" t="s">
        <v>34</v>
      </c>
      <c r="C96" s="13" t="s">
        <v>35</v>
      </c>
      <c r="D96" s="13" t="s">
        <v>36</v>
      </c>
      <c r="E96" s="13" t="s">
        <v>37</v>
      </c>
      <c r="F96" s="920"/>
      <c r="G96" s="920"/>
      <c r="H96" s="924" t="s">
        <v>38</v>
      </c>
      <c r="I96" s="924"/>
      <c r="J96" s="921" t="s">
        <v>31</v>
      </c>
      <c r="K96" s="921" t="s">
        <v>32</v>
      </c>
      <c r="L96" s="925">
        <v>35</v>
      </c>
    </row>
    <row r="97" spans="1:12" ht="22.8" x14ac:dyDescent="0.25">
      <c r="A97" s="918"/>
      <c r="B97" s="14" t="s">
        <v>111</v>
      </c>
      <c r="C97" s="14" t="s">
        <v>110</v>
      </c>
      <c r="D97" s="15">
        <v>43573</v>
      </c>
      <c r="E97" s="14" t="s">
        <v>112</v>
      </c>
      <c r="F97" s="920"/>
      <c r="G97" s="920"/>
      <c r="H97" s="924"/>
      <c r="I97" s="924"/>
      <c r="J97" s="921"/>
      <c r="K97" s="921"/>
      <c r="L97" s="925"/>
    </row>
    <row r="98" spans="1:12" ht="24" x14ac:dyDescent="0.25">
      <c r="A98" s="918">
        <v>17</v>
      </c>
      <c r="B98" s="9" t="s">
        <v>22</v>
      </c>
      <c r="C98" s="13" t="s">
        <v>23</v>
      </c>
      <c r="D98" s="13" t="s">
        <v>24</v>
      </c>
      <c r="E98" s="13" t="s">
        <v>25</v>
      </c>
      <c r="F98" s="919" t="s">
        <v>17</v>
      </c>
      <c r="G98" s="919"/>
      <c r="H98" s="920"/>
      <c r="I98" s="920"/>
      <c r="J98" s="920"/>
      <c r="K98" s="920"/>
      <c r="L98" s="920"/>
    </row>
    <row r="99" spans="1:12" x14ac:dyDescent="0.25">
      <c r="A99" s="918"/>
      <c r="B99" s="921" t="s">
        <v>113</v>
      </c>
      <c r="C99" s="922" t="s">
        <v>114</v>
      </c>
      <c r="D99" s="923">
        <v>43579</v>
      </c>
      <c r="E99" s="921" t="s">
        <v>115</v>
      </c>
      <c r="F99" s="921" t="s">
        <v>116</v>
      </c>
      <c r="G99" s="921"/>
      <c r="H99" s="924" t="s">
        <v>30</v>
      </c>
      <c r="I99" s="924"/>
      <c r="J99" s="14" t="s">
        <v>31</v>
      </c>
      <c r="K99" s="14" t="s">
        <v>32</v>
      </c>
      <c r="L99" s="16">
        <v>627</v>
      </c>
    </row>
    <row r="100" spans="1:12" x14ac:dyDescent="0.25">
      <c r="A100" s="918"/>
      <c r="B100" s="921"/>
      <c r="C100" s="922"/>
      <c r="D100" s="923"/>
      <c r="E100" s="921"/>
      <c r="F100" s="921"/>
      <c r="G100" s="921"/>
      <c r="H100" s="924" t="s">
        <v>33</v>
      </c>
      <c r="I100" s="924"/>
      <c r="J100" s="14" t="s">
        <v>31</v>
      </c>
      <c r="K100" s="14" t="s">
        <v>32</v>
      </c>
      <c r="L100" s="16">
        <v>686.6</v>
      </c>
    </row>
    <row r="101" spans="1:12" ht="24" x14ac:dyDescent="0.25">
      <c r="A101" s="918"/>
      <c r="B101" s="9" t="s">
        <v>34</v>
      </c>
      <c r="C101" s="13" t="s">
        <v>35</v>
      </c>
      <c r="D101" s="13" t="s">
        <v>36</v>
      </c>
      <c r="E101" s="13" t="s">
        <v>37</v>
      </c>
      <c r="F101" s="920"/>
      <c r="G101" s="920"/>
      <c r="H101" s="924" t="s">
        <v>38</v>
      </c>
      <c r="I101" s="924"/>
      <c r="J101" s="921" t="s">
        <v>31</v>
      </c>
      <c r="K101" s="921" t="s">
        <v>32</v>
      </c>
      <c r="L101" s="925">
        <v>10</v>
      </c>
    </row>
    <row r="102" spans="1:12" ht="22.8" x14ac:dyDescent="0.25">
      <c r="A102" s="918"/>
      <c r="B102" s="14" t="s">
        <v>39</v>
      </c>
      <c r="C102" s="14" t="s">
        <v>116</v>
      </c>
      <c r="D102" s="15">
        <v>43581</v>
      </c>
      <c r="E102" s="14" t="s">
        <v>117</v>
      </c>
      <c r="F102" s="920"/>
      <c r="G102" s="920"/>
      <c r="H102" s="924"/>
      <c r="I102" s="924"/>
      <c r="J102" s="921"/>
      <c r="K102" s="921"/>
      <c r="L102" s="925"/>
    </row>
    <row r="103" spans="1:12" ht="24" x14ac:dyDescent="0.25">
      <c r="A103" s="918">
        <v>18</v>
      </c>
      <c r="B103" s="9" t="s">
        <v>22</v>
      </c>
      <c r="C103" s="13" t="s">
        <v>23</v>
      </c>
      <c r="D103" s="13" t="s">
        <v>24</v>
      </c>
      <c r="E103" s="13" t="s">
        <v>25</v>
      </c>
      <c r="F103" s="919" t="s">
        <v>17</v>
      </c>
      <c r="G103" s="919"/>
      <c r="H103" s="920"/>
      <c r="I103" s="920"/>
      <c r="J103" s="920"/>
      <c r="K103" s="920"/>
      <c r="L103" s="920"/>
    </row>
    <row r="104" spans="1:12" x14ac:dyDescent="0.25">
      <c r="A104" s="918"/>
      <c r="B104" s="921" t="s">
        <v>113</v>
      </c>
      <c r="C104" s="922" t="s">
        <v>118</v>
      </c>
      <c r="D104" s="923">
        <v>43612</v>
      </c>
      <c r="E104" s="921" t="s">
        <v>119</v>
      </c>
      <c r="F104" s="921" t="s">
        <v>120</v>
      </c>
      <c r="G104" s="921"/>
      <c r="H104" s="924" t="s">
        <v>30</v>
      </c>
      <c r="I104" s="924"/>
      <c r="J104" s="14" t="s">
        <v>31</v>
      </c>
      <c r="K104" s="14" t="s">
        <v>32</v>
      </c>
      <c r="L104" s="16">
        <v>1227</v>
      </c>
    </row>
    <row r="105" spans="1:12" x14ac:dyDescent="0.25">
      <c r="A105" s="918"/>
      <c r="B105" s="921"/>
      <c r="C105" s="922"/>
      <c r="D105" s="923"/>
      <c r="E105" s="921"/>
      <c r="F105" s="921"/>
      <c r="G105" s="921"/>
      <c r="H105" s="924" t="s">
        <v>33</v>
      </c>
      <c r="I105" s="924"/>
      <c r="J105" s="14" t="s">
        <v>31</v>
      </c>
      <c r="K105" s="14" t="s">
        <v>32</v>
      </c>
      <c r="L105" s="16">
        <v>12170</v>
      </c>
    </row>
    <row r="106" spans="1:12" ht="24" x14ac:dyDescent="0.25">
      <c r="A106" s="918"/>
      <c r="B106" s="9" t="s">
        <v>34</v>
      </c>
      <c r="C106" s="13" t="s">
        <v>35</v>
      </c>
      <c r="D106" s="13" t="s">
        <v>36</v>
      </c>
      <c r="E106" s="13" t="s">
        <v>37</v>
      </c>
      <c r="F106" s="920"/>
      <c r="G106" s="920"/>
      <c r="H106" s="924" t="s">
        <v>38</v>
      </c>
      <c r="I106" s="924"/>
      <c r="J106" s="921" t="s">
        <v>31</v>
      </c>
      <c r="K106" s="921" t="s">
        <v>31</v>
      </c>
      <c r="L106" s="925">
        <v>0</v>
      </c>
    </row>
    <row r="107" spans="1:12" ht="22.8" x14ac:dyDescent="0.25">
      <c r="A107" s="918"/>
      <c r="B107" s="14" t="s">
        <v>39</v>
      </c>
      <c r="C107" s="14" t="s">
        <v>120</v>
      </c>
      <c r="D107" s="15">
        <v>43617</v>
      </c>
      <c r="E107" s="14" t="s">
        <v>121</v>
      </c>
      <c r="F107" s="920"/>
      <c r="G107" s="920"/>
      <c r="H107" s="924"/>
      <c r="I107" s="924"/>
      <c r="J107" s="921"/>
      <c r="K107" s="921"/>
      <c r="L107" s="925"/>
    </row>
    <row r="108" spans="1:12" ht="24" x14ac:dyDescent="0.25">
      <c r="A108" s="918">
        <v>19</v>
      </c>
      <c r="B108" s="9" t="s">
        <v>22</v>
      </c>
      <c r="C108" s="13" t="s">
        <v>23</v>
      </c>
      <c r="D108" s="13" t="s">
        <v>24</v>
      </c>
      <c r="E108" s="13" t="s">
        <v>25</v>
      </c>
      <c r="F108" s="919" t="s">
        <v>17</v>
      </c>
      <c r="G108" s="919"/>
      <c r="H108" s="920"/>
      <c r="I108" s="920"/>
      <c r="J108" s="920"/>
      <c r="K108" s="920"/>
      <c r="L108" s="920"/>
    </row>
    <row r="109" spans="1:12" x14ac:dyDescent="0.25">
      <c r="A109" s="918"/>
      <c r="B109" s="921" t="s">
        <v>113</v>
      </c>
      <c r="C109" s="922" t="s">
        <v>122</v>
      </c>
      <c r="D109" s="923">
        <v>43678</v>
      </c>
      <c r="E109" s="921" t="s">
        <v>123</v>
      </c>
      <c r="F109" s="921" t="s">
        <v>124</v>
      </c>
      <c r="G109" s="921"/>
      <c r="H109" s="924" t="s">
        <v>30</v>
      </c>
      <c r="I109" s="924"/>
      <c r="J109" s="14" t="s">
        <v>31</v>
      </c>
      <c r="K109" s="14" t="s">
        <v>32</v>
      </c>
      <c r="L109" s="16">
        <v>426.13</v>
      </c>
    </row>
    <row r="110" spans="1:12" x14ac:dyDescent="0.25">
      <c r="A110" s="918"/>
      <c r="B110" s="921"/>
      <c r="C110" s="922"/>
      <c r="D110" s="923"/>
      <c r="E110" s="921"/>
      <c r="F110" s="921"/>
      <c r="G110" s="921"/>
      <c r="H110" s="924" t="s">
        <v>33</v>
      </c>
      <c r="I110" s="924"/>
      <c r="J110" s="14" t="s">
        <v>31</v>
      </c>
      <c r="K110" s="14" t="s">
        <v>32</v>
      </c>
      <c r="L110" s="16">
        <v>308.60000000000002</v>
      </c>
    </row>
    <row r="111" spans="1:12" ht="24" x14ac:dyDescent="0.25">
      <c r="A111" s="918"/>
      <c r="B111" s="9" t="s">
        <v>34</v>
      </c>
      <c r="C111" s="13" t="s">
        <v>35</v>
      </c>
      <c r="D111" s="13" t="s">
        <v>36</v>
      </c>
      <c r="E111" s="13" t="s">
        <v>37</v>
      </c>
      <c r="F111" s="920"/>
      <c r="G111" s="920"/>
      <c r="H111" s="924" t="s">
        <v>38</v>
      </c>
      <c r="I111" s="924"/>
      <c r="J111" s="921" t="s">
        <v>31</v>
      </c>
      <c r="K111" s="921" t="s">
        <v>32</v>
      </c>
      <c r="L111" s="925">
        <v>186</v>
      </c>
    </row>
    <row r="112" spans="1:12" ht="22.8" x14ac:dyDescent="0.25">
      <c r="A112" s="918"/>
      <c r="B112" s="14" t="s">
        <v>39</v>
      </c>
      <c r="C112" s="14" t="s">
        <v>124</v>
      </c>
      <c r="D112" s="15">
        <v>43679</v>
      </c>
      <c r="E112" s="14" t="s">
        <v>125</v>
      </c>
      <c r="F112" s="920"/>
      <c r="G112" s="920"/>
      <c r="H112" s="924"/>
      <c r="I112" s="924"/>
      <c r="J112" s="921"/>
      <c r="K112" s="921"/>
      <c r="L112" s="925"/>
    </row>
    <row r="113" spans="1:12" ht="24" x14ac:dyDescent="0.25">
      <c r="A113" s="918">
        <v>20</v>
      </c>
      <c r="B113" s="9" t="s">
        <v>22</v>
      </c>
      <c r="C113" s="13" t="s">
        <v>23</v>
      </c>
      <c r="D113" s="13" t="s">
        <v>24</v>
      </c>
      <c r="E113" s="13" t="s">
        <v>25</v>
      </c>
      <c r="F113" s="919" t="s">
        <v>17</v>
      </c>
      <c r="G113" s="919"/>
      <c r="H113" s="920"/>
      <c r="I113" s="920"/>
      <c r="J113" s="920"/>
      <c r="K113" s="920"/>
      <c r="L113" s="920"/>
    </row>
    <row r="114" spans="1:12" x14ac:dyDescent="0.25">
      <c r="A114" s="918"/>
      <c r="B114" s="921" t="s">
        <v>113</v>
      </c>
      <c r="C114" s="922" t="s">
        <v>126</v>
      </c>
      <c r="D114" s="923">
        <v>43716</v>
      </c>
      <c r="E114" s="921" t="s">
        <v>43</v>
      </c>
      <c r="F114" s="921" t="s">
        <v>127</v>
      </c>
      <c r="G114" s="921"/>
      <c r="H114" s="924" t="s">
        <v>30</v>
      </c>
      <c r="I114" s="924"/>
      <c r="J114" s="14" t="s">
        <v>31</v>
      </c>
      <c r="K114" s="14" t="s">
        <v>32</v>
      </c>
      <c r="L114" s="16">
        <v>671</v>
      </c>
    </row>
    <row r="115" spans="1:12" x14ac:dyDescent="0.25">
      <c r="A115" s="918"/>
      <c r="B115" s="921"/>
      <c r="C115" s="922"/>
      <c r="D115" s="923"/>
      <c r="E115" s="921"/>
      <c r="F115" s="921"/>
      <c r="G115" s="921"/>
      <c r="H115" s="924" t="s">
        <v>33</v>
      </c>
      <c r="I115" s="924"/>
      <c r="J115" s="14" t="s">
        <v>31</v>
      </c>
      <c r="K115" s="14" t="s">
        <v>32</v>
      </c>
      <c r="L115" s="16">
        <v>525.95000000000005</v>
      </c>
    </row>
    <row r="116" spans="1:12" ht="24" x14ac:dyDescent="0.25">
      <c r="A116" s="918"/>
      <c r="B116" s="9" t="s">
        <v>34</v>
      </c>
      <c r="C116" s="13" t="s">
        <v>35</v>
      </c>
      <c r="D116" s="13" t="s">
        <v>36</v>
      </c>
      <c r="E116" s="13" t="s">
        <v>37</v>
      </c>
      <c r="F116" s="920"/>
      <c r="G116" s="920"/>
      <c r="H116" s="924" t="s">
        <v>38</v>
      </c>
      <c r="I116" s="924"/>
      <c r="J116" s="921" t="s">
        <v>31</v>
      </c>
      <c r="K116" s="921" t="s">
        <v>31</v>
      </c>
      <c r="L116" s="925">
        <v>0</v>
      </c>
    </row>
    <row r="117" spans="1:12" ht="22.8" x14ac:dyDescent="0.25">
      <c r="A117" s="918"/>
      <c r="B117" s="14" t="s">
        <v>39</v>
      </c>
      <c r="C117" s="14" t="s">
        <v>127</v>
      </c>
      <c r="D117" s="15">
        <v>43719</v>
      </c>
      <c r="E117" s="14" t="s">
        <v>128</v>
      </c>
      <c r="F117" s="920"/>
      <c r="G117" s="920"/>
      <c r="H117" s="924"/>
      <c r="I117" s="924"/>
      <c r="J117" s="921"/>
      <c r="K117" s="921"/>
      <c r="L117" s="925"/>
    </row>
    <row r="118" spans="1:12" ht="24" x14ac:dyDescent="0.25">
      <c r="A118" s="918">
        <v>21</v>
      </c>
      <c r="B118" s="9" t="s">
        <v>22</v>
      </c>
      <c r="C118" s="13" t="s">
        <v>23</v>
      </c>
      <c r="D118" s="13" t="s">
        <v>24</v>
      </c>
      <c r="E118" s="13" t="s">
        <v>25</v>
      </c>
      <c r="F118" s="919" t="s">
        <v>17</v>
      </c>
      <c r="G118" s="919"/>
      <c r="H118" s="920"/>
      <c r="I118" s="920"/>
      <c r="J118" s="920"/>
      <c r="K118" s="920"/>
      <c r="L118" s="920"/>
    </row>
    <row r="119" spans="1:12" x14ac:dyDescent="0.25">
      <c r="A119" s="918"/>
      <c r="B119" s="921" t="s">
        <v>113</v>
      </c>
      <c r="C119" s="922" t="s">
        <v>129</v>
      </c>
      <c r="D119" s="923">
        <v>43720</v>
      </c>
      <c r="E119" s="921" t="s">
        <v>28</v>
      </c>
      <c r="F119" s="921" t="s">
        <v>130</v>
      </c>
      <c r="G119" s="921"/>
      <c r="H119" s="924" t="s">
        <v>30</v>
      </c>
      <c r="I119" s="924"/>
      <c r="J119" s="14" t="s">
        <v>31</v>
      </c>
      <c r="K119" s="14" t="s">
        <v>32</v>
      </c>
      <c r="L119" s="16">
        <v>795</v>
      </c>
    </row>
    <row r="120" spans="1:12" x14ac:dyDescent="0.25">
      <c r="A120" s="918"/>
      <c r="B120" s="921"/>
      <c r="C120" s="922"/>
      <c r="D120" s="923"/>
      <c r="E120" s="921"/>
      <c r="F120" s="921"/>
      <c r="G120" s="921"/>
      <c r="H120" s="924" t="s">
        <v>33</v>
      </c>
      <c r="I120" s="924"/>
      <c r="J120" s="921" t="s">
        <v>31</v>
      </c>
      <c r="K120" s="921" t="s">
        <v>31</v>
      </c>
      <c r="L120" s="925">
        <v>0</v>
      </c>
    </row>
    <row r="121" spans="1:12" x14ac:dyDescent="0.25">
      <c r="A121" s="918"/>
      <c r="B121" s="921"/>
      <c r="C121" s="922"/>
      <c r="D121" s="923"/>
      <c r="E121" s="921"/>
      <c r="F121" s="921"/>
      <c r="G121" s="921"/>
      <c r="H121" s="924"/>
      <c r="I121" s="924"/>
      <c r="J121" s="921"/>
      <c r="K121" s="921"/>
      <c r="L121" s="925"/>
    </row>
    <row r="122" spans="1:12" ht="24" x14ac:dyDescent="0.25">
      <c r="A122" s="918"/>
      <c r="B122" s="9" t="s">
        <v>34</v>
      </c>
      <c r="C122" s="13" t="s">
        <v>35</v>
      </c>
      <c r="D122" s="13" t="s">
        <v>36</v>
      </c>
      <c r="E122" s="13" t="s">
        <v>37</v>
      </c>
      <c r="F122" s="920"/>
      <c r="G122" s="920"/>
      <c r="H122" s="924" t="s">
        <v>38</v>
      </c>
      <c r="I122" s="924"/>
      <c r="J122" s="921" t="s">
        <v>31</v>
      </c>
      <c r="K122" s="921" t="s">
        <v>31</v>
      </c>
      <c r="L122" s="925">
        <v>0</v>
      </c>
    </row>
    <row r="123" spans="1:12" ht="22.8" x14ac:dyDescent="0.25">
      <c r="A123" s="918"/>
      <c r="B123" s="14" t="s">
        <v>39</v>
      </c>
      <c r="C123" s="14" t="s">
        <v>130</v>
      </c>
      <c r="D123" s="15">
        <v>43730</v>
      </c>
      <c r="E123" s="14" t="s">
        <v>131</v>
      </c>
      <c r="F123" s="920"/>
      <c r="G123" s="920"/>
      <c r="H123" s="924"/>
      <c r="I123" s="924"/>
      <c r="J123" s="921"/>
      <c r="K123" s="921"/>
      <c r="L123" s="925"/>
    </row>
    <row r="124" spans="1:12" ht="24" x14ac:dyDescent="0.25">
      <c r="A124" s="918">
        <v>22</v>
      </c>
      <c r="B124" s="9" t="s">
        <v>22</v>
      </c>
      <c r="C124" s="13" t="s">
        <v>23</v>
      </c>
      <c r="D124" s="13" t="s">
        <v>24</v>
      </c>
      <c r="E124" s="13" t="s">
        <v>25</v>
      </c>
      <c r="F124" s="919" t="s">
        <v>17</v>
      </c>
      <c r="G124" s="919"/>
      <c r="H124" s="920"/>
      <c r="I124" s="920"/>
      <c r="J124" s="920"/>
      <c r="K124" s="920"/>
      <c r="L124" s="920"/>
    </row>
    <row r="125" spans="1:12" x14ac:dyDescent="0.25">
      <c r="A125" s="918"/>
      <c r="B125" s="921" t="s">
        <v>132</v>
      </c>
      <c r="C125" s="922" t="s">
        <v>133</v>
      </c>
      <c r="D125" s="923">
        <v>43594</v>
      </c>
      <c r="E125" s="921" t="s">
        <v>95</v>
      </c>
      <c r="F125" s="921" t="s">
        <v>96</v>
      </c>
      <c r="G125" s="921"/>
      <c r="H125" s="924" t="s">
        <v>30</v>
      </c>
      <c r="I125" s="924"/>
      <c r="J125" s="14" t="s">
        <v>31</v>
      </c>
      <c r="K125" s="14" t="s">
        <v>31</v>
      </c>
      <c r="L125" s="16">
        <v>0</v>
      </c>
    </row>
    <row r="126" spans="1:12" x14ac:dyDescent="0.25">
      <c r="A126" s="918"/>
      <c r="B126" s="921"/>
      <c r="C126" s="922"/>
      <c r="D126" s="923"/>
      <c r="E126" s="921"/>
      <c r="F126" s="921"/>
      <c r="G126" s="921"/>
      <c r="H126" s="924" t="s">
        <v>33</v>
      </c>
      <c r="I126" s="924"/>
      <c r="J126" s="921" t="s">
        <v>31</v>
      </c>
      <c r="K126" s="921" t="s">
        <v>31</v>
      </c>
      <c r="L126" s="925">
        <v>0</v>
      </c>
    </row>
    <row r="127" spans="1:12" x14ac:dyDescent="0.25">
      <c r="A127" s="918"/>
      <c r="B127" s="921"/>
      <c r="C127" s="922"/>
      <c r="D127" s="923"/>
      <c r="E127" s="921"/>
      <c r="F127" s="921"/>
      <c r="G127" s="921"/>
      <c r="H127" s="924"/>
      <c r="I127" s="924"/>
      <c r="J127" s="921"/>
      <c r="K127" s="921"/>
      <c r="L127" s="925"/>
    </row>
    <row r="128" spans="1:12" ht="24" x14ac:dyDescent="0.25">
      <c r="A128" s="918"/>
      <c r="B128" s="9" t="s">
        <v>34</v>
      </c>
      <c r="C128" s="13" t="s">
        <v>35</v>
      </c>
      <c r="D128" s="13" t="s">
        <v>36</v>
      </c>
      <c r="E128" s="13" t="s">
        <v>37</v>
      </c>
      <c r="F128" s="920"/>
      <c r="G128" s="920"/>
      <c r="H128" s="924" t="s">
        <v>38</v>
      </c>
      <c r="I128" s="924"/>
      <c r="J128" s="921" t="s">
        <v>31</v>
      </c>
      <c r="K128" s="921" t="s">
        <v>32</v>
      </c>
      <c r="L128" s="925">
        <v>395</v>
      </c>
    </row>
    <row r="129" spans="1:12" ht="22.8" x14ac:dyDescent="0.25">
      <c r="A129" s="918"/>
      <c r="B129" s="14" t="s">
        <v>39</v>
      </c>
      <c r="C129" s="14" t="s">
        <v>96</v>
      </c>
      <c r="D129" s="15">
        <v>43598</v>
      </c>
      <c r="E129" s="14" t="s">
        <v>97</v>
      </c>
      <c r="F129" s="920"/>
      <c r="G129" s="920"/>
      <c r="H129" s="924"/>
      <c r="I129" s="924"/>
      <c r="J129" s="921"/>
      <c r="K129" s="921"/>
      <c r="L129" s="925"/>
    </row>
    <row r="130" spans="1:12" ht="24" x14ac:dyDescent="0.25">
      <c r="A130" s="918">
        <v>23</v>
      </c>
      <c r="B130" s="9" t="s">
        <v>22</v>
      </c>
      <c r="C130" s="13" t="s">
        <v>23</v>
      </c>
      <c r="D130" s="13" t="s">
        <v>24</v>
      </c>
      <c r="E130" s="13" t="s">
        <v>25</v>
      </c>
      <c r="F130" s="919" t="s">
        <v>17</v>
      </c>
      <c r="G130" s="919"/>
      <c r="H130" s="920"/>
      <c r="I130" s="920"/>
      <c r="J130" s="920"/>
      <c r="K130" s="920"/>
      <c r="L130" s="920"/>
    </row>
    <row r="131" spans="1:12" x14ac:dyDescent="0.25">
      <c r="A131" s="918"/>
      <c r="B131" s="921" t="s">
        <v>134</v>
      </c>
      <c r="C131" s="922" t="s">
        <v>135</v>
      </c>
      <c r="D131" s="923">
        <v>43566</v>
      </c>
      <c r="E131" s="921" t="s">
        <v>136</v>
      </c>
      <c r="F131" s="921" t="s">
        <v>137</v>
      </c>
      <c r="G131" s="921"/>
      <c r="H131" s="924" t="s">
        <v>30</v>
      </c>
      <c r="I131" s="924"/>
      <c r="J131" s="14" t="s">
        <v>31</v>
      </c>
      <c r="K131" s="14" t="s">
        <v>32</v>
      </c>
      <c r="L131" s="16">
        <v>299.20999999999998</v>
      </c>
    </row>
    <row r="132" spans="1:12" x14ac:dyDescent="0.25">
      <c r="A132" s="918"/>
      <c r="B132" s="921"/>
      <c r="C132" s="922"/>
      <c r="D132" s="923"/>
      <c r="E132" s="921"/>
      <c r="F132" s="921"/>
      <c r="G132" s="921"/>
      <c r="H132" s="924" t="s">
        <v>33</v>
      </c>
      <c r="I132" s="924"/>
      <c r="J132" s="921" t="s">
        <v>31</v>
      </c>
      <c r="K132" s="921" t="s">
        <v>32</v>
      </c>
      <c r="L132" s="925">
        <v>125</v>
      </c>
    </row>
    <row r="133" spans="1:12" x14ac:dyDescent="0.25">
      <c r="A133" s="918"/>
      <c r="B133" s="921"/>
      <c r="C133" s="922"/>
      <c r="D133" s="923"/>
      <c r="E133" s="921"/>
      <c r="F133" s="921"/>
      <c r="G133" s="921"/>
      <c r="H133" s="924"/>
      <c r="I133" s="924"/>
      <c r="J133" s="921"/>
      <c r="K133" s="921"/>
      <c r="L133" s="925"/>
    </row>
    <row r="134" spans="1:12" ht="24" x14ac:dyDescent="0.25">
      <c r="A134" s="918"/>
      <c r="B134" s="9" t="s">
        <v>34</v>
      </c>
      <c r="C134" s="13" t="s">
        <v>35</v>
      </c>
      <c r="D134" s="13" t="s">
        <v>36</v>
      </c>
      <c r="E134" s="13" t="s">
        <v>37</v>
      </c>
      <c r="F134" s="920"/>
      <c r="G134" s="920"/>
      <c r="H134" s="924" t="s">
        <v>38</v>
      </c>
      <c r="I134" s="924"/>
      <c r="J134" s="921" t="s">
        <v>31</v>
      </c>
      <c r="K134" s="921" t="s">
        <v>32</v>
      </c>
      <c r="L134" s="925">
        <v>100</v>
      </c>
    </row>
    <row r="135" spans="1:12" ht="22.8" x14ac:dyDescent="0.25">
      <c r="A135" s="918"/>
      <c r="B135" s="14" t="s">
        <v>55</v>
      </c>
      <c r="C135" s="14" t="s">
        <v>137</v>
      </c>
      <c r="D135" s="15">
        <v>43567</v>
      </c>
      <c r="E135" s="14" t="s">
        <v>138</v>
      </c>
      <c r="F135" s="920"/>
      <c r="G135" s="920"/>
      <c r="H135" s="924"/>
      <c r="I135" s="924"/>
      <c r="J135" s="921"/>
      <c r="K135" s="921"/>
      <c r="L135" s="925"/>
    </row>
    <row r="136" spans="1:12" ht="24" x14ac:dyDescent="0.25">
      <c r="A136" s="918">
        <v>24</v>
      </c>
      <c r="B136" s="9" t="s">
        <v>22</v>
      </c>
      <c r="C136" s="13" t="s">
        <v>23</v>
      </c>
      <c r="D136" s="13" t="s">
        <v>24</v>
      </c>
      <c r="E136" s="13" t="s">
        <v>25</v>
      </c>
      <c r="F136" s="919" t="s">
        <v>17</v>
      </c>
      <c r="G136" s="919"/>
      <c r="H136" s="920"/>
      <c r="I136" s="920"/>
      <c r="J136" s="920"/>
      <c r="K136" s="920"/>
      <c r="L136" s="920"/>
    </row>
    <row r="137" spans="1:12" x14ac:dyDescent="0.25">
      <c r="A137" s="918"/>
      <c r="B137" s="921" t="s">
        <v>139</v>
      </c>
      <c r="C137" s="922" t="s">
        <v>140</v>
      </c>
      <c r="D137" s="923">
        <v>43584</v>
      </c>
      <c r="E137" s="921" t="s">
        <v>43</v>
      </c>
      <c r="F137" s="921" t="s">
        <v>71</v>
      </c>
      <c r="G137" s="921"/>
      <c r="H137" s="924" t="s">
        <v>30</v>
      </c>
      <c r="I137" s="924"/>
      <c r="J137" s="14" t="s">
        <v>31</v>
      </c>
      <c r="K137" s="14" t="s">
        <v>32</v>
      </c>
      <c r="L137" s="16">
        <v>897</v>
      </c>
    </row>
    <row r="138" spans="1:12" x14ac:dyDescent="0.25">
      <c r="A138" s="918"/>
      <c r="B138" s="921"/>
      <c r="C138" s="922"/>
      <c r="D138" s="923"/>
      <c r="E138" s="921"/>
      <c r="F138" s="921"/>
      <c r="G138" s="921"/>
      <c r="H138" s="924" t="s">
        <v>33</v>
      </c>
      <c r="I138" s="924"/>
      <c r="J138" s="14" t="s">
        <v>31</v>
      </c>
      <c r="K138" s="14" t="s">
        <v>32</v>
      </c>
      <c r="L138" s="16">
        <v>640.37</v>
      </c>
    </row>
    <row r="139" spans="1:12" ht="24" x14ac:dyDescent="0.25">
      <c r="A139" s="918"/>
      <c r="B139" s="9" t="s">
        <v>34</v>
      </c>
      <c r="C139" s="13" t="s">
        <v>35</v>
      </c>
      <c r="D139" s="13" t="s">
        <v>36</v>
      </c>
      <c r="E139" s="13" t="s">
        <v>37</v>
      </c>
      <c r="F139" s="920"/>
      <c r="G139" s="920"/>
      <c r="H139" s="924" t="s">
        <v>38</v>
      </c>
      <c r="I139" s="924"/>
      <c r="J139" s="921" t="s">
        <v>31</v>
      </c>
      <c r="K139" s="921" t="s">
        <v>32</v>
      </c>
      <c r="L139" s="925">
        <v>48</v>
      </c>
    </row>
    <row r="140" spans="1:12" ht="22.8" x14ac:dyDescent="0.25">
      <c r="A140" s="918"/>
      <c r="B140" s="14" t="s">
        <v>141</v>
      </c>
      <c r="C140" s="14" t="s">
        <v>71</v>
      </c>
      <c r="D140" s="15">
        <v>43588</v>
      </c>
      <c r="E140" s="14" t="s">
        <v>142</v>
      </c>
      <c r="F140" s="920"/>
      <c r="G140" s="920"/>
      <c r="H140" s="924"/>
      <c r="I140" s="924"/>
      <c r="J140" s="921"/>
      <c r="K140" s="921"/>
      <c r="L140" s="925"/>
    </row>
    <row r="141" spans="1:12" ht="24" x14ac:dyDescent="0.25">
      <c r="A141" s="918">
        <v>25</v>
      </c>
      <c r="B141" s="9" t="s">
        <v>22</v>
      </c>
      <c r="C141" s="13" t="s">
        <v>23</v>
      </c>
      <c r="D141" s="13" t="s">
        <v>24</v>
      </c>
      <c r="E141" s="13" t="s">
        <v>25</v>
      </c>
      <c r="F141" s="919" t="s">
        <v>17</v>
      </c>
      <c r="G141" s="919"/>
      <c r="H141" s="920"/>
      <c r="I141" s="920"/>
      <c r="J141" s="920"/>
      <c r="K141" s="920"/>
      <c r="L141" s="920"/>
    </row>
    <row r="142" spans="1:12" x14ac:dyDescent="0.25">
      <c r="A142" s="918"/>
      <c r="B142" s="921" t="s">
        <v>143</v>
      </c>
      <c r="C142" s="922" t="s">
        <v>144</v>
      </c>
      <c r="D142" s="923">
        <v>43607</v>
      </c>
      <c r="E142" s="921" t="s">
        <v>145</v>
      </c>
      <c r="F142" s="921" t="s">
        <v>146</v>
      </c>
      <c r="G142" s="921"/>
      <c r="H142" s="924" t="s">
        <v>30</v>
      </c>
      <c r="I142" s="924"/>
      <c r="J142" s="14" t="s">
        <v>31</v>
      </c>
      <c r="K142" s="14" t="s">
        <v>32</v>
      </c>
      <c r="L142" s="16">
        <v>263.5</v>
      </c>
    </row>
    <row r="143" spans="1:12" x14ac:dyDescent="0.25">
      <c r="A143" s="918"/>
      <c r="B143" s="921"/>
      <c r="C143" s="922"/>
      <c r="D143" s="923"/>
      <c r="E143" s="921"/>
      <c r="F143" s="921"/>
      <c r="G143" s="921"/>
      <c r="H143" s="924" t="s">
        <v>33</v>
      </c>
      <c r="I143" s="924"/>
      <c r="J143" s="921" t="s">
        <v>31</v>
      </c>
      <c r="K143" s="921" t="s">
        <v>32</v>
      </c>
      <c r="L143" s="925">
        <v>361</v>
      </c>
    </row>
    <row r="144" spans="1:12" x14ac:dyDescent="0.25">
      <c r="A144" s="918"/>
      <c r="B144" s="921"/>
      <c r="C144" s="922"/>
      <c r="D144" s="923"/>
      <c r="E144" s="921"/>
      <c r="F144" s="921"/>
      <c r="G144" s="921"/>
      <c r="H144" s="924"/>
      <c r="I144" s="924"/>
      <c r="J144" s="921"/>
      <c r="K144" s="921"/>
      <c r="L144" s="925"/>
    </row>
    <row r="145" spans="1:12" ht="24" x14ac:dyDescent="0.25">
      <c r="A145" s="918"/>
      <c r="B145" s="9" t="s">
        <v>34</v>
      </c>
      <c r="C145" s="13" t="s">
        <v>35</v>
      </c>
      <c r="D145" s="13" t="s">
        <v>36</v>
      </c>
      <c r="E145" s="13" t="s">
        <v>37</v>
      </c>
      <c r="F145" s="920"/>
      <c r="G145" s="920"/>
      <c r="H145" s="924" t="s">
        <v>38</v>
      </c>
      <c r="I145" s="924"/>
      <c r="J145" s="921" t="s">
        <v>31</v>
      </c>
      <c r="K145" s="921" t="s">
        <v>31</v>
      </c>
      <c r="L145" s="925">
        <v>0</v>
      </c>
    </row>
    <row r="146" spans="1:12" ht="45.6" x14ac:dyDescent="0.25">
      <c r="A146" s="918"/>
      <c r="B146" s="14" t="s">
        <v>147</v>
      </c>
      <c r="C146" s="14" t="s">
        <v>146</v>
      </c>
      <c r="D146" s="15">
        <v>43608</v>
      </c>
      <c r="E146" s="14" t="s">
        <v>148</v>
      </c>
      <c r="F146" s="920"/>
      <c r="G146" s="920"/>
      <c r="H146" s="924"/>
      <c r="I146" s="924"/>
      <c r="J146" s="921"/>
      <c r="K146" s="921"/>
      <c r="L146" s="925"/>
    </row>
    <row r="147" spans="1:12" ht="24" x14ac:dyDescent="0.25">
      <c r="A147" s="918">
        <v>26</v>
      </c>
      <c r="B147" s="9" t="s">
        <v>22</v>
      </c>
      <c r="C147" s="13" t="s">
        <v>23</v>
      </c>
      <c r="D147" s="13" t="s">
        <v>24</v>
      </c>
      <c r="E147" s="13" t="s">
        <v>25</v>
      </c>
      <c r="F147" s="919" t="s">
        <v>17</v>
      </c>
      <c r="G147" s="919"/>
      <c r="H147" s="920"/>
      <c r="I147" s="920"/>
      <c r="J147" s="920"/>
      <c r="K147" s="920"/>
      <c r="L147" s="920"/>
    </row>
    <row r="148" spans="1:12" x14ac:dyDescent="0.25">
      <c r="A148" s="918"/>
      <c r="B148" s="921" t="s">
        <v>149</v>
      </c>
      <c r="C148" s="922" t="s">
        <v>150</v>
      </c>
      <c r="D148" s="923">
        <v>43558</v>
      </c>
      <c r="E148" s="921" t="s">
        <v>151</v>
      </c>
      <c r="F148" s="921" t="s">
        <v>152</v>
      </c>
      <c r="G148" s="921"/>
      <c r="H148" s="924" t="s">
        <v>30</v>
      </c>
      <c r="I148" s="924"/>
      <c r="J148" s="14" t="s">
        <v>31</v>
      </c>
      <c r="K148" s="14" t="s">
        <v>32</v>
      </c>
      <c r="L148" s="16">
        <v>531.63</v>
      </c>
    </row>
    <row r="149" spans="1:12" x14ac:dyDescent="0.25">
      <c r="A149" s="918"/>
      <c r="B149" s="921"/>
      <c r="C149" s="922"/>
      <c r="D149" s="923"/>
      <c r="E149" s="921"/>
      <c r="F149" s="921"/>
      <c r="G149" s="921"/>
      <c r="H149" s="924" t="s">
        <v>33</v>
      </c>
      <c r="I149" s="924"/>
      <c r="J149" s="14" t="s">
        <v>31</v>
      </c>
      <c r="K149" s="14" t="s">
        <v>32</v>
      </c>
      <c r="L149" s="16">
        <v>646.6</v>
      </c>
    </row>
    <row r="150" spans="1:12" ht="24" x14ac:dyDescent="0.25">
      <c r="A150" s="918"/>
      <c r="B150" s="9" t="s">
        <v>34</v>
      </c>
      <c r="C150" s="13" t="s">
        <v>35</v>
      </c>
      <c r="D150" s="13" t="s">
        <v>36</v>
      </c>
      <c r="E150" s="13" t="s">
        <v>37</v>
      </c>
      <c r="F150" s="920"/>
      <c r="G150" s="920"/>
      <c r="H150" s="924" t="s">
        <v>38</v>
      </c>
      <c r="I150" s="924"/>
      <c r="J150" s="921" t="s">
        <v>31</v>
      </c>
      <c r="K150" s="921" t="s">
        <v>32</v>
      </c>
      <c r="L150" s="925">
        <v>33</v>
      </c>
    </row>
    <row r="151" spans="1:12" ht="22.8" x14ac:dyDescent="0.25">
      <c r="A151" s="918"/>
      <c r="B151" s="14" t="s">
        <v>61</v>
      </c>
      <c r="C151" s="14" t="s">
        <v>152</v>
      </c>
      <c r="D151" s="15">
        <v>43560</v>
      </c>
      <c r="E151" s="14" t="s">
        <v>153</v>
      </c>
      <c r="F151" s="920"/>
      <c r="G151" s="920"/>
      <c r="H151" s="924"/>
      <c r="I151" s="924"/>
      <c r="J151" s="921"/>
      <c r="K151" s="921"/>
      <c r="L151" s="925"/>
    </row>
    <row r="152" spans="1:12" ht="24" x14ac:dyDescent="0.25">
      <c r="A152" s="918">
        <v>27</v>
      </c>
      <c r="B152" s="9" t="s">
        <v>22</v>
      </c>
      <c r="C152" s="13" t="s">
        <v>23</v>
      </c>
      <c r="D152" s="13" t="s">
        <v>24</v>
      </c>
      <c r="E152" s="13" t="s">
        <v>25</v>
      </c>
      <c r="F152" s="919" t="s">
        <v>17</v>
      </c>
      <c r="G152" s="919"/>
      <c r="H152" s="920"/>
      <c r="I152" s="920"/>
      <c r="J152" s="920"/>
      <c r="K152" s="920"/>
      <c r="L152" s="920"/>
    </row>
    <row r="153" spans="1:12" x14ac:dyDescent="0.25">
      <c r="A153" s="918"/>
      <c r="B153" s="921" t="s">
        <v>149</v>
      </c>
      <c r="C153" s="922" t="s">
        <v>154</v>
      </c>
      <c r="D153" s="923">
        <v>43670</v>
      </c>
      <c r="E153" s="921" t="s">
        <v>151</v>
      </c>
      <c r="F153" s="921" t="s">
        <v>155</v>
      </c>
      <c r="G153" s="921"/>
      <c r="H153" s="924" t="s">
        <v>30</v>
      </c>
      <c r="I153" s="924"/>
      <c r="J153" s="14" t="s">
        <v>31</v>
      </c>
      <c r="K153" s="14" t="s">
        <v>32</v>
      </c>
      <c r="L153" s="16">
        <v>733.94</v>
      </c>
    </row>
    <row r="154" spans="1:12" x14ac:dyDescent="0.25">
      <c r="A154" s="918"/>
      <c r="B154" s="921"/>
      <c r="C154" s="922"/>
      <c r="D154" s="923"/>
      <c r="E154" s="921"/>
      <c r="F154" s="921"/>
      <c r="G154" s="921"/>
      <c r="H154" s="924" t="s">
        <v>33</v>
      </c>
      <c r="I154" s="924"/>
      <c r="J154" s="921" t="s">
        <v>31</v>
      </c>
      <c r="K154" s="921" t="s">
        <v>32</v>
      </c>
      <c r="L154" s="925">
        <v>672.6</v>
      </c>
    </row>
    <row r="155" spans="1:12" x14ac:dyDescent="0.25">
      <c r="A155" s="918"/>
      <c r="B155" s="921"/>
      <c r="C155" s="922"/>
      <c r="D155" s="923"/>
      <c r="E155" s="921"/>
      <c r="F155" s="921"/>
      <c r="G155" s="921"/>
      <c r="H155" s="924"/>
      <c r="I155" s="924"/>
      <c r="J155" s="921"/>
      <c r="K155" s="921"/>
      <c r="L155" s="925"/>
    </row>
    <row r="156" spans="1:12" ht="24" x14ac:dyDescent="0.25">
      <c r="A156" s="918"/>
      <c r="B156" s="9" t="s">
        <v>34</v>
      </c>
      <c r="C156" s="13" t="s">
        <v>35</v>
      </c>
      <c r="D156" s="13" t="s">
        <v>36</v>
      </c>
      <c r="E156" s="13" t="s">
        <v>37</v>
      </c>
      <c r="F156" s="920"/>
      <c r="G156" s="920"/>
      <c r="H156" s="924" t="s">
        <v>38</v>
      </c>
      <c r="I156" s="924"/>
      <c r="J156" s="921" t="s">
        <v>31</v>
      </c>
      <c r="K156" s="921" t="s">
        <v>32</v>
      </c>
      <c r="L156" s="925">
        <v>29</v>
      </c>
    </row>
    <row r="157" spans="1:12" ht="22.8" x14ac:dyDescent="0.25">
      <c r="A157" s="918"/>
      <c r="B157" s="14" t="s">
        <v>61</v>
      </c>
      <c r="C157" s="14" t="s">
        <v>155</v>
      </c>
      <c r="D157" s="15">
        <v>43681</v>
      </c>
      <c r="E157" s="14" t="s">
        <v>156</v>
      </c>
      <c r="F157" s="920"/>
      <c r="G157" s="920"/>
      <c r="H157" s="924"/>
      <c r="I157" s="924"/>
      <c r="J157" s="921"/>
      <c r="K157" s="921"/>
      <c r="L157" s="925"/>
    </row>
    <row r="158" spans="1:12" ht="24" x14ac:dyDescent="0.25">
      <c r="A158" s="918">
        <v>28</v>
      </c>
      <c r="B158" s="9" t="s">
        <v>22</v>
      </c>
      <c r="C158" s="13" t="s">
        <v>23</v>
      </c>
      <c r="D158" s="13" t="s">
        <v>24</v>
      </c>
      <c r="E158" s="13" t="s">
        <v>25</v>
      </c>
      <c r="F158" s="919" t="s">
        <v>17</v>
      </c>
      <c r="G158" s="919"/>
      <c r="H158" s="920"/>
      <c r="I158" s="920"/>
      <c r="J158" s="920"/>
      <c r="K158" s="920"/>
      <c r="L158" s="920"/>
    </row>
    <row r="159" spans="1:12" x14ac:dyDescent="0.25">
      <c r="A159" s="918"/>
      <c r="B159" s="921" t="s">
        <v>157</v>
      </c>
      <c r="C159" s="921" t="s">
        <v>158</v>
      </c>
      <c r="D159" s="923">
        <v>43611</v>
      </c>
      <c r="E159" s="921" t="s">
        <v>159</v>
      </c>
      <c r="F159" s="921" t="s">
        <v>160</v>
      </c>
      <c r="G159" s="921"/>
      <c r="H159" s="924" t="s">
        <v>30</v>
      </c>
      <c r="I159" s="924"/>
      <c r="J159" s="14" t="s">
        <v>31</v>
      </c>
      <c r="K159" s="14" t="s">
        <v>32</v>
      </c>
      <c r="L159" s="16">
        <v>700</v>
      </c>
    </row>
    <row r="160" spans="1:12" x14ac:dyDescent="0.25">
      <c r="A160" s="918"/>
      <c r="B160" s="921"/>
      <c r="C160" s="921"/>
      <c r="D160" s="923"/>
      <c r="E160" s="921"/>
      <c r="F160" s="921"/>
      <c r="G160" s="921"/>
      <c r="H160" s="924" t="s">
        <v>33</v>
      </c>
      <c r="I160" s="924"/>
      <c r="J160" s="14" t="s">
        <v>31</v>
      </c>
      <c r="K160" s="14" t="s">
        <v>32</v>
      </c>
      <c r="L160" s="16">
        <v>490.25</v>
      </c>
    </row>
    <row r="161" spans="1:12" ht="24" x14ac:dyDescent="0.25">
      <c r="A161" s="918"/>
      <c r="B161" s="9" t="s">
        <v>34</v>
      </c>
      <c r="C161" s="13" t="s">
        <v>35</v>
      </c>
      <c r="D161" s="13" t="s">
        <v>36</v>
      </c>
      <c r="E161" s="13" t="s">
        <v>37</v>
      </c>
      <c r="F161" s="920"/>
      <c r="G161" s="920"/>
      <c r="H161" s="924" t="s">
        <v>38</v>
      </c>
      <c r="I161" s="924"/>
      <c r="J161" s="921" t="s">
        <v>31</v>
      </c>
      <c r="K161" s="921" t="s">
        <v>31</v>
      </c>
      <c r="L161" s="925">
        <v>0</v>
      </c>
    </row>
    <row r="162" spans="1:12" ht="22.8" x14ac:dyDescent="0.25">
      <c r="A162" s="918"/>
      <c r="B162" s="14" t="s">
        <v>61</v>
      </c>
      <c r="C162" s="14" t="s">
        <v>160</v>
      </c>
      <c r="D162" s="15">
        <v>43613</v>
      </c>
      <c r="E162" s="14" t="s">
        <v>161</v>
      </c>
      <c r="F162" s="920"/>
      <c r="G162" s="920"/>
      <c r="H162" s="924"/>
      <c r="I162" s="924"/>
      <c r="J162" s="921"/>
      <c r="K162" s="921"/>
      <c r="L162" s="925"/>
    </row>
    <row r="163" spans="1:12" ht="24" x14ac:dyDescent="0.25">
      <c r="A163" s="918">
        <v>29</v>
      </c>
      <c r="B163" s="9" t="s">
        <v>22</v>
      </c>
      <c r="C163" s="13" t="s">
        <v>23</v>
      </c>
      <c r="D163" s="13" t="s">
        <v>24</v>
      </c>
      <c r="E163" s="13" t="s">
        <v>25</v>
      </c>
      <c r="F163" s="919" t="s">
        <v>17</v>
      </c>
      <c r="G163" s="919"/>
      <c r="H163" s="920"/>
      <c r="I163" s="920"/>
      <c r="J163" s="920"/>
      <c r="K163" s="920"/>
      <c r="L163" s="920"/>
    </row>
    <row r="164" spans="1:12" x14ac:dyDescent="0.25">
      <c r="A164" s="918"/>
      <c r="B164" s="921" t="s">
        <v>157</v>
      </c>
      <c r="C164" s="922" t="s">
        <v>162</v>
      </c>
      <c r="D164" s="923">
        <v>43719</v>
      </c>
      <c r="E164" s="921" t="s">
        <v>163</v>
      </c>
      <c r="F164" s="921" t="s">
        <v>164</v>
      </c>
      <c r="G164" s="921"/>
      <c r="H164" s="924" t="s">
        <v>30</v>
      </c>
      <c r="I164" s="924"/>
      <c r="J164" s="14" t="s">
        <v>31</v>
      </c>
      <c r="K164" s="14" t="s">
        <v>32</v>
      </c>
      <c r="L164" s="16">
        <v>383</v>
      </c>
    </row>
    <row r="165" spans="1:12" x14ac:dyDescent="0.25">
      <c r="A165" s="918"/>
      <c r="B165" s="921"/>
      <c r="C165" s="922"/>
      <c r="D165" s="923"/>
      <c r="E165" s="921"/>
      <c r="F165" s="921"/>
      <c r="G165" s="921"/>
      <c r="H165" s="924" t="s">
        <v>33</v>
      </c>
      <c r="I165" s="924"/>
      <c r="J165" s="14" t="s">
        <v>31</v>
      </c>
      <c r="K165" s="14" t="s">
        <v>32</v>
      </c>
      <c r="L165" s="16">
        <v>279.85000000000002</v>
      </c>
    </row>
    <row r="166" spans="1:12" ht="24" x14ac:dyDescent="0.25">
      <c r="A166" s="918"/>
      <c r="B166" s="9" t="s">
        <v>34</v>
      </c>
      <c r="C166" s="13" t="s">
        <v>35</v>
      </c>
      <c r="D166" s="13" t="s">
        <v>36</v>
      </c>
      <c r="E166" s="13" t="s">
        <v>37</v>
      </c>
      <c r="F166" s="920"/>
      <c r="G166" s="920"/>
      <c r="H166" s="924" t="s">
        <v>38</v>
      </c>
      <c r="I166" s="924"/>
      <c r="J166" s="921" t="s">
        <v>31</v>
      </c>
      <c r="K166" s="921" t="s">
        <v>32</v>
      </c>
      <c r="L166" s="925">
        <v>128</v>
      </c>
    </row>
    <row r="167" spans="1:12" ht="22.8" x14ac:dyDescent="0.25">
      <c r="A167" s="918"/>
      <c r="B167" s="14" t="s">
        <v>61</v>
      </c>
      <c r="C167" s="14" t="s">
        <v>164</v>
      </c>
      <c r="D167" s="15">
        <v>43721</v>
      </c>
      <c r="E167" s="14" t="s">
        <v>165</v>
      </c>
      <c r="F167" s="920"/>
      <c r="G167" s="920"/>
      <c r="H167" s="924"/>
      <c r="I167" s="924"/>
      <c r="J167" s="921"/>
      <c r="K167" s="921"/>
      <c r="L167" s="925"/>
    </row>
    <row r="168" spans="1:12" ht="24" x14ac:dyDescent="0.25">
      <c r="A168" s="918">
        <v>30</v>
      </c>
      <c r="B168" s="9" t="s">
        <v>22</v>
      </c>
      <c r="C168" s="13" t="s">
        <v>23</v>
      </c>
      <c r="D168" s="13" t="s">
        <v>24</v>
      </c>
      <c r="E168" s="13" t="s">
        <v>25</v>
      </c>
      <c r="F168" s="919" t="s">
        <v>17</v>
      </c>
      <c r="G168" s="919"/>
      <c r="H168" s="920"/>
      <c r="I168" s="920"/>
      <c r="J168" s="920"/>
      <c r="K168" s="920"/>
      <c r="L168" s="920"/>
    </row>
    <row r="169" spans="1:12" x14ac:dyDescent="0.25">
      <c r="A169" s="918"/>
      <c r="B169" s="921" t="s">
        <v>166</v>
      </c>
      <c r="C169" s="922" t="s">
        <v>167</v>
      </c>
      <c r="D169" s="923">
        <v>43572</v>
      </c>
      <c r="E169" s="921" t="s">
        <v>115</v>
      </c>
      <c r="F169" s="921" t="s">
        <v>168</v>
      </c>
      <c r="G169" s="921"/>
      <c r="H169" s="924" t="s">
        <v>30</v>
      </c>
      <c r="I169" s="924"/>
      <c r="J169" s="14" t="s">
        <v>31</v>
      </c>
      <c r="K169" s="14" t="s">
        <v>32</v>
      </c>
      <c r="L169" s="16">
        <v>462.36</v>
      </c>
    </row>
    <row r="170" spans="1:12" x14ac:dyDescent="0.25">
      <c r="A170" s="918"/>
      <c r="B170" s="921"/>
      <c r="C170" s="922"/>
      <c r="D170" s="923"/>
      <c r="E170" s="921"/>
      <c r="F170" s="921"/>
      <c r="G170" s="921"/>
      <c r="H170" s="924" t="s">
        <v>33</v>
      </c>
      <c r="I170" s="924"/>
      <c r="J170" s="14" t="s">
        <v>31</v>
      </c>
      <c r="K170" s="14" t="s">
        <v>32</v>
      </c>
      <c r="L170" s="16">
        <v>786.61</v>
      </c>
    </row>
    <row r="171" spans="1:12" ht="24" x14ac:dyDescent="0.25">
      <c r="A171" s="918"/>
      <c r="B171" s="9" t="s">
        <v>34</v>
      </c>
      <c r="C171" s="13" t="s">
        <v>35</v>
      </c>
      <c r="D171" s="13" t="s">
        <v>36</v>
      </c>
      <c r="E171" s="13" t="s">
        <v>37</v>
      </c>
      <c r="F171" s="920"/>
      <c r="G171" s="920"/>
      <c r="H171" s="924" t="s">
        <v>38</v>
      </c>
      <c r="I171" s="924"/>
      <c r="J171" s="921" t="s">
        <v>31</v>
      </c>
      <c r="K171" s="921" t="s">
        <v>31</v>
      </c>
      <c r="L171" s="925">
        <v>0</v>
      </c>
    </row>
    <row r="172" spans="1:12" ht="22.8" x14ac:dyDescent="0.25">
      <c r="A172" s="918"/>
      <c r="B172" s="14" t="s">
        <v>169</v>
      </c>
      <c r="C172" s="14" t="s">
        <v>168</v>
      </c>
      <c r="D172" s="15">
        <v>43574</v>
      </c>
      <c r="E172" s="14" t="s">
        <v>170</v>
      </c>
      <c r="F172" s="920"/>
      <c r="G172" s="920"/>
      <c r="H172" s="924"/>
      <c r="I172" s="924"/>
      <c r="J172" s="921"/>
      <c r="K172" s="921"/>
      <c r="L172" s="925"/>
    </row>
    <row r="173" spans="1:12" ht="24" x14ac:dyDescent="0.25">
      <c r="A173" s="918">
        <v>31</v>
      </c>
      <c r="B173" s="9" t="s">
        <v>22</v>
      </c>
      <c r="C173" s="13" t="s">
        <v>23</v>
      </c>
      <c r="D173" s="13" t="s">
        <v>24</v>
      </c>
      <c r="E173" s="13" t="s">
        <v>25</v>
      </c>
      <c r="F173" s="919" t="s">
        <v>17</v>
      </c>
      <c r="G173" s="919"/>
      <c r="H173" s="920"/>
      <c r="I173" s="920"/>
      <c r="J173" s="920"/>
      <c r="K173" s="920"/>
      <c r="L173" s="920"/>
    </row>
    <row r="174" spans="1:12" x14ac:dyDescent="0.25">
      <c r="A174" s="918"/>
      <c r="B174" s="921" t="s">
        <v>166</v>
      </c>
      <c r="C174" s="922" t="s">
        <v>171</v>
      </c>
      <c r="D174" s="923">
        <v>43588</v>
      </c>
      <c r="E174" s="921" t="s">
        <v>172</v>
      </c>
      <c r="F174" s="921" t="s">
        <v>173</v>
      </c>
      <c r="G174" s="921"/>
      <c r="H174" s="924" t="s">
        <v>30</v>
      </c>
      <c r="I174" s="924"/>
      <c r="J174" s="14" t="s">
        <v>31</v>
      </c>
      <c r="K174" s="14" t="s">
        <v>32</v>
      </c>
      <c r="L174" s="16">
        <v>299</v>
      </c>
    </row>
    <row r="175" spans="1:12" x14ac:dyDescent="0.25">
      <c r="A175" s="918"/>
      <c r="B175" s="921"/>
      <c r="C175" s="922"/>
      <c r="D175" s="923"/>
      <c r="E175" s="921"/>
      <c r="F175" s="921"/>
      <c r="G175" s="921"/>
      <c r="H175" s="924" t="s">
        <v>33</v>
      </c>
      <c r="I175" s="924"/>
      <c r="J175" s="14" t="s">
        <v>31</v>
      </c>
      <c r="K175" s="14" t="s">
        <v>32</v>
      </c>
      <c r="L175" s="16">
        <v>625.6</v>
      </c>
    </row>
    <row r="176" spans="1:12" ht="24" x14ac:dyDescent="0.25">
      <c r="A176" s="918"/>
      <c r="B176" s="9" t="s">
        <v>34</v>
      </c>
      <c r="C176" s="13" t="s">
        <v>35</v>
      </c>
      <c r="D176" s="13" t="s">
        <v>36</v>
      </c>
      <c r="E176" s="13" t="s">
        <v>37</v>
      </c>
      <c r="F176" s="920"/>
      <c r="G176" s="920"/>
      <c r="H176" s="924" t="s">
        <v>38</v>
      </c>
      <c r="I176" s="924"/>
      <c r="J176" s="921" t="s">
        <v>31</v>
      </c>
      <c r="K176" s="921" t="s">
        <v>32</v>
      </c>
      <c r="L176" s="925">
        <v>565</v>
      </c>
    </row>
    <row r="177" spans="1:12" ht="22.8" x14ac:dyDescent="0.25">
      <c r="A177" s="918"/>
      <c r="B177" s="14" t="s">
        <v>169</v>
      </c>
      <c r="C177" s="14" t="s">
        <v>173</v>
      </c>
      <c r="D177" s="15">
        <v>43589</v>
      </c>
      <c r="E177" s="14" t="s">
        <v>174</v>
      </c>
      <c r="F177" s="920"/>
      <c r="G177" s="920"/>
      <c r="H177" s="924"/>
      <c r="I177" s="924"/>
      <c r="J177" s="921"/>
      <c r="K177" s="921"/>
      <c r="L177" s="925"/>
    </row>
    <row r="178" spans="1:12" ht="24" x14ac:dyDescent="0.25">
      <c r="A178" s="918">
        <v>32</v>
      </c>
      <c r="B178" s="9" t="s">
        <v>22</v>
      </c>
      <c r="C178" s="13" t="s">
        <v>23</v>
      </c>
      <c r="D178" s="13" t="s">
        <v>24</v>
      </c>
      <c r="E178" s="13" t="s">
        <v>25</v>
      </c>
      <c r="F178" s="919" t="s">
        <v>17</v>
      </c>
      <c r="G178" s="919"/>
      <c r="H178" s="920"/>
      <c r="I178" s="920"/>
      <c r="J178" s="920"/>
      <c r="K178" s="920"/>
      <c r="L178" s="920"/>
    </row>
    <row r="179" spans="1:12" x14ac:dyDescent="0.25">
      <c r="A179" s="918"/>
      <c r="B179" s="921" t="s">
        <v>166</v>
      </c>
      <c r="C179" s="922" t="s">
        <v>175</v>
      </c>
      <c r="D179" s="923">
        <v>43621</v>
      </c>
      <c r="E179" s="921" t="s">
        <v>176</v>
      </c>
      <c r="F179" s="921" t="s">
        <v>177</v>
      </c>
      <c r="G179" s="921"/>
      <c r="H179" s="924" t="s">
        <v>30</v>
      </c>
      <c r="I179" s="924"/>
      <c r="J179" s="14" t="s">
        <v>31</v>
      </c>
      <c r="K179" s="14" t="s">
        <v>32</v>
      </c>
      <c r="L179" s="16">
        <v>886.37</v>
      </c>
    </row>
    <row r="180" spans="1:12" x14ac:dyDescent="0.25">
      <c r="A180" s="918"/>
      <c r="B180" s="921"/>
      <c r="C180" s="922"/>
      <c r="D180" s="923"/>
      <c r="E180" s="921"/>
      <c r="F180" s="921"/>
      <c r="G180" s="921"/>
      <c r="H180" s="924" t="s">
        <v>33</v>
      </c>
      <c r="I180" s="924"/>
      <c r="J180" s="921" t="s">
        <v>31</v>
      </c>
      <c r="K180" s="921" t="s">
        <v>32</v>
      </c>
      <c r="L180" s="925">
        <v>238.59</v>
      </c>
    </row>
    <row r="181" spans="1:12" x14ac:dyDescent="0.25">
      <c r="A181" s="918"/>
      <c r="B181" s="921"/>
      <c r="C181" s="922"/>
      <c r="D181" s="923"/>
      <c r="E181" s="921"/>
      <c r="F181" s="921"/>
      <c r="G181" s="921"/>
      <c r="H181" s="924"/>
      <c r="I181" s="924"/>
      <c r="J181" s="921"/>
      <c r="K181" s="921"/>
      <c r="L181" s="925"/>
    </row>
    <row r="182" spans="1:12" ht="24" x14ac:dyDescent="0.25">
      <c r="A182" s="918"/>
      <c r="B182" s="9" t="s">
        <v>34</v>
      </c>
      <c r="C182" s="13" t="s">
        <v>35</v>
      </c>
      <c r="D182" s="13" t="s">
        <v>36</v>
      </c>
      <c r="E182" s="13" t="s">
        <v>37</v>
      </c>
      <c r="F182" s="920"/>
      <c r="G182" s="920"/>
      <c r="H182" s="924" t="s">
        <v>38</v>
      </c>
      <c r="I182" s="924"/>
      <c r="J182" s="921" t="s">
        <v>31</v>
      </c>
      <c r="K182" s="921" t="s">
        <v>32</v>
      </c>
      <c r="L182" s="925">
        <v>120</v>
      </c>
    </row>
    <row r="183" spans="1:12" ht="22.8" x14ac:dyDescent="0.25">
      <c r="A183" s="918"/>
      <c r="B183" s="14" t="s">
        <v>169</v>
      </c>
      <c r="C183" s="14" t="s">
        <v>177</v>
      </c>
      <c r="D183" s="15">
        <v>43624</v>
      </c>
      <c r="E183" s="14" t="s">
        <v>178</v>
      </c>
      <c r="F183" s="920"/>
      <c r="G183" s="920"/>
      <c r="H183" s="924"/>
      <c r="I183" s="924"/>
      <c r="J183" s="921"/>
      <c r="K183" s="921"/>
      <c r="L183" s="925"/>
    </row>
    <row r="184" spans="1:12" ht="24" x14ac:dyDescent="0.25">
      <c r="A184" s="918">
        <v>33</v>
      </c>
      <c r="B184" s="9" t="s">
        <v>22</v>
      </c>
      <c r="C184" s="13" t="s">
        <v>23</v>
      </c>
      <c r="D184" s="13" t="s">
        <v>24</v>
      </c>
      <c r="E184" s="13" t="s">
        <v>25</v>
      </c>
      <c r="F184" s="919" t="s">
        <v>17</v>
      </c>
      <c r="G184" s="919"/>
      <c r="H184" s="920"/>
      <c r="I184" s="920"/>
      <c r="J184" s="920"/>
      <c r="K184" s="920"/>
      <c r="L184" s="920"/>
    </row>
    <row r="185" spans="1:12" x14ac:dyDescent="0.25">
      <c r="A185" s="918"/>
      <c r="B185" s="921" t="s">
        <v>166</v>
      </c>
      <c r="C185" s="922" t="s">
        <v>179</v>
      </c>
      <c r="D185" s="923">
        <v>43637</v>
      </c>
      <c r="E185" s="921" t="s">
        <v>180</v>
      </c>
      <c r="F185" s="921" t="s">
        <v>168</v>
      </c>
      <c r="G185" s="921"/>
      <c r="H185" s="924" t="s">
        <v>30</v>
      </c>
      <c r="I185" s="924"/>
      <c r="J185" s="14" t="s">
        <v>31</v>
      </c>
      <c r="K185" s="14" t="s">
        <v>32</v>
      </c>
      <c r="L185" s="16">
        <v>1271.4000000000001</v>
      </c>
    </row>
    <row r="186" spans="1:12" x14ac:dyDescent="0.25">
      <c r="A186" s="918"/>
      <c r="B186" s="921"/>
      <c r="C186" s="922"/>
      <c r="D186" s="923"/>
      <c r="E186" s="921"/>
      <c r="F186" s="921"/>
      <c r="G186" s="921"/>
      <c r="H186" s="924" t="s">
        <v>33</v>
      </c>
      <c r="I186" s="924"/>
      <c r="J186" s="921" t="s">
        <v>31</v>
      </c>
      <c r="K186" s="921" t="s">
        <v>31</v>
      </c>
      <c r="L186" s="925">
        <v>0</v>
      </c>
    </row>
    <row r="187" spans="1:12" x14ac:dyDescent="0.25">
      <c r="A187" s="918"/>
      <c r="B187" s="921"/>
      <c r="C187" s="922"/>
      <c r="D187" s="923"/>
      <c r="E187" s="921"/>
      <c r="F187" s="921"/>
      <c r="G187" s="921"/>
      <c r="H187" s="924"/>
      <c r="I187" s="924"/>
      <c r="J187" s="921"/>
      <c r="K187" s="921"/>
      <c r="L187" s="925"/>
    </row>
    <row r="188" spans="1:12" ht="24" x14ac:dyDescent="0.25">
      <c r="A188" s="918"/>
      <c r="B188" s="9" t="s">
        <v>34</v>
      </c>
      <c r="C188" s="13" t="s">
        <v>35</v>
      </c>
      <c r="D188" s="13" t="s">
        <v>36</v>
      </c>
      <c r="E188" s="13" t="s">
        <v>37</v>
      </c>
      <c r="F188" s="920"/>
      <c r="G188" s="920"/>
      <c r="H188" s="924" t="s">
        <v>38</v>
      </c>
      <c r="I188" s="924"/>
      <c r="J188" s="921" t="s">
        <v>31</v>
      </c>
      <c r="K188" s="921" t="s">
        <v>31</v>
      </c>
      <c r="L188" s="925">
        <v>0</v>
      </c>
    </row>
    <row r="189" spans="1:12" ht="22.8" x14ac:dyDescent="0.25">
      <c r="A189" s="918"/>
      <c r="B189" s="14" t="s">
        <v>169</v>
      </c>
      <c r="C189" s="14" t="s">
        <v>168</v>
      </c>
      <c r="D189" s="15">
        <v>43641</v>
      </c>
      <c r="E189" s="14" t="s">
        <v>181</v>
      </c>
      <c r="F189" s="920"/>
      <c r="G189" s="920"/>
      <c r="H189" s="924"/>
      <c r="I189" s="924"/>
      <c r="J189" s="921"/>
      <c r="K189" s="921"/>
      <c r="L189" s="925"/>
    </row>
    <row r="190" spans="1:12" ht="24" x14ac:dyDescent="0.25">
      <c r="A190" s="918">
        <v>34</v>
      </c>
      <c r="B190" s="9" t="s">
        <v>22</v>
      </c>
      <c r="C190" s="13" t="s">
        <v>23</v>
      </c>
      <c r="D190" s="13" t="s">
        <v>24</v>
      </c>
      <c r="E190" s="13" t="s">
        <v>25</v>
      </c>
      <c r="F190" s="919" t="s">
        <v>17</v>
      </c>
      <c r="G190" s="919"/>
      <c r="H190" s="920"/>
      <c r="I190" s="920"/>
      <c r="J190" s="920"/>
      <c r="K190" s="920"/>
      <c r="L190" s="920"/>
    </row>
    <row r="191" spans="1:12" x14ac:dyDescent="0.25">
      <c r="A191" s="918"/>
      <c r="B191" s="921" t="s">
        <v>166</v>
      </c>
      <c r="C191" s="921" t="s">
        <v>182</v>
      </c>
      <c r="D191" s="923">
        <v>43653</v>
      </c>
      <c r="E191" s="921" t="s">
        <v>183</v>
      </c>
      <c r="F191" s="921" t="s">
        <v>184</v>
      </c>
      <c r="G191" s="921"/>
      <c r="H191" s="924" t="s">
        <v>30</v>
      </c>
      <c r="I191" s="924"/>
      <c r="J191" s="14" t="s">
        <v>31</v>
      </c>
      <c r="K191" s="14" t="s">
        <v>32</v>
      </c>
      <c r="L191" s="16">
        <v>602.91</v>
      </c>
    </row>
    <row r="192" spans="1:12" x14ac:dyDescent="0.25">
      <c r="A192" s="918"/>
      <c r="B192" s="921"/>
      <c r="C192" s="921"/>
      <c r="D192" s="923"/>
      <c r="E192" s="921"/>
      <c r="F192" s="921"/>
      <c r="G192" s="921"/>
      <c r="H192" s="924" t="s">
        <v>33</v>
      </c>
      <c r="I192" s="924"/>
      <c r="J192" s="14" t="s">
        <v>31</v>
      </c>
      <c r="K192" s="14" t="s">
        <v>32</v>
      </c>
      <c r="L192" s="16">
        <v>410.6</v>
      </c>
    </row>
    <row r="193" spans="1:12" ht="24" x14ac:dyDescent="0.25">
      <c r="A193" s="918"/>
      <c r="B193" s="9" t="s">
        <v>34</v>
      </c>
      <c r="C193" s="13" t="s">
        <v>35</v>
      </c>
      <c r="D193" s="13" t="s">
        <v>36</v>
      </c>
      <c r="E193" s="13" t="s">
        <v>37</v>
      </c>
      <c r="F193" s="920"/>
      <c r="G193" s="920"/>
      <c r="H193" s="924" t="s">
        <v>38</v>
      </c>
      <c r="I193" s="924"/>
      <c r="J193" s="921" t="s">
        <v>31</v>
      </c>
      <c r="K193" s="921" t="s">
        <v>32</v>
      </c>
      <c r="L193" s="925">
        <v>333.88</v>
      </c>
    </row>
    <row r="194" spans="1:12" ht="22.8" x14ac:dyDescent="0.25">
      <c r="A194" s="918"/>
      <c r="B194" s="14" t="s">
        <v>169</v>
      </c>
      <c r="C194" s="14" t="s">
        <v>184</v>
      </c>
      <c r="D194" s="15">
        <v>43656</v>
      </c>
      <c r="E194" s="14" t="s">
        <v>185</v>
      </c>
      <c r="F194" s="920"/>
      <c r="G194" s="920"/>
      <c r="H194" s="924"/>
      <c r="I194" s="924"/>
      <c r="J194" s="921"/>
      <c r="K194" s="921"/>
      <c r="L194" s="925"/>
    </row>
    <row r="195" spans="1:12" ht="24" x14ac:dyDescent="0.25">
      <c r="A195" s="918">
        <v>35</v>
      </c>
      <c r="B195" s="9" t="s">
        <v>22</v>
      </c>
      <c r="C195" s="13" t="s">
        <v>23</v>
      </c>
      <c r="D195" s="13" t="s">
        <v>24</v>
      </c>
      <c r="E195" s="13" t="s">
        <v>25</v>
      </c>
      <c r="F195" s="919" t="s">
        <v>17</v>
      </c>
      <c r="G195" s="919"/>
      <c r="H195" s="920"/>
      <c r="I195" s="920"/>
      <c r="J195" s="920"/>
      <c r="K195" s="920"/>
      <c r="L195" s="920"/>
    </row>
    <row r="196" spans="1:12" x14ac:dyDescent="0.25">
      <c r="A196" s="918"/>
      <c r="B196" s="921" t="s">
        <v>166</v>
      </c>
      <c r="C196" s="922" t="s">
        <v>186</v>
      </c>
      <c r="D196" s="923">
        <v>43726</v>
      </c>
      <c r="E196" s="921" t="s">
        <v>187</v>
      </c>
      <c r="F196" s="921" t="s">
        <v>168</v>
      </c>
      <c r="G196" s="921"/>
      <c r="H196" s="924" t="s">
        <v>30</v>
      </c>
      <c r="I196" s="924"/>
      <c r="J196" s="14" t="s">
        <v>31</v>
      </c>
      <c r="K196" s="14" t="s">
        <v>32</v>
      </c>
      <c r="L196" s="16">
        <v>981.46</v>
      </c>
    </row>
    <row r="197" spans="1:12" x14ac:dyDescent="0.25">
      <c r="A197" s="918"/>
      <c r="B197" s="921"/>
      <c r="C197" s="922"/>
      <c r="D197" s="923"/>
      <c r="E197" s="921"/>
      <c r="F197" s="921"/>
      <c r="G197" s="921"/>
      <c r="H197" s="924" t="s">
        <v>33</v>
      </c>
      <c r="I197" s="924"/>
      <c r="J197" s="921" t="s">
        <v>31</v>
      </c>
      <c r="K197" s="921" t="s">
        <v>32</v>
      </c>
      <c r="L197" s="925">
        <v>396.59</v>
      </c>
    </row>
    <row r="198" spans="1:12" x14ac:dyDescent="0.25">
      <c r="A198" s="918"/>
      <c r="B198" s="921"/>
      <c r="C198" s="922"/>
      <c r="D198" s="923"/>
      <c r="E198" s="921"/>
      <c r="F198" s="921"/>
      <c r="G198" s="921"/>
      <c r="H198" s="924"/>
      <c r="I198" s="924"/>
      <c r="J198" s="921"/>
      <c r="K198" s="921"/>
      <c r="L198" s="925"/>
    </row>
    <row r="199" spans="1:12" ht="24" x14ac:dyDescent="0.25">
      <c r="A199" s="918"/>
      <c r="B199" s="9" t="s">
        <v>34</v>
      </c>
      <c r="C199" s="13" t="s">
        <v>35</v>
      </c>
      <c r="D199" s="13" t="s">
        <v>36</v>
      </c>
      <c r="E199" s="13" t="s">
        <v>37</v>
      </c>
      <c r="F199" s="920"/>
      <c r="G199" s="920"/>
      <c r="H199" s="924" t="s">
        <v>38</v>
      </c>
      <c r="I199" s="924"/>
      <c r="J199" s="921" t="s">
        <v>31</v>
      </c>
      <c r="K199" s="921" t="s">
        <v>32</v>
      </c>
      <c r="L199" s="925">
        <v>491.3</v>
      </c>
    </row>
    <row r="200" spans="1:12" ht="22.8" x14ac:dyDescent="0.25">
      <c r="A200" s="918"/>
      <c r="B200" s="14" t="s">
        <v>169</v>
      </c>
      <c r="C200" s="14" t="s">
        <v>168</v>
      </c>
      <c r="D200" s="15">
        <v>43730</v>
      </c>
      <c r="E200" s="14" t="s">
        <v>188</v>
      </c>
      <c r="F200" s="920"/>
      <c r="G200" s="920"/>
      <c r="H200" s="924"/>
      <c r="I200" s="924"/>
      <c r="J200" s="921"/>
      <c r="K200" s="921"/>
      <c r="L200" s="925"/>
    </row>
    <row r="201" spans="1:12" ht="24" x14ac:dyDescent="0.25">
      <c r="A201" s="918">
        <v>36</v>
      </c>
      <c r="B201" s="9" t="s">
        <v>22</v>
      </c>
      <c r="C201" s="13" t="s">
        <v>23</v>
      </c>
      <c r="D201" s="13" t="s">
        <v>24</v>
      </c>
      <c r="E201" s="13" t="s">
        <v>25</v>
      </c>
      <c r="F201" s="919" t="s">
        <v>17</v>
      </c>
      <c r="G201" s="919"/>
      <c r="H201" s="920"/>
      <c r="I201" s="920"/>
      <c r="J201" s="920"/>
      <c r="K201" s="920"/>
      <c r="L201" s="920"/>
    </row>
    <row r="202" spans="1:12" x14ac:dyDescent="0.25">
      <c r="A202" s="918"/>
      <c r="B202" s="921" t="s">
        <v>189</v>
      </c>
      <c r="C202" s="922" t="s">
        <v>190</v>
      </c>
      <c r="D202" s="923">
        <v>43590</v>
      </c>
      <c r="E202" s="921" t="s">
        <v>136</v>
      </c>
      <c r="F202" s="921" t="s">
        <v>191</v>
      </c>
      <c r="G202" s="921"/>
      <c r="H202" s="924" t="s">
        <v>30</v>
      </c>
      <c r="I202" s="924"/>
      <c r="J202" s="14" t="s">
        <v>31</v>
      </c>
      <c r="K202" s="14" t="s">
        <v>32</v>
      </c>
      <c r="L202" s="16">
        <v>180</v>
      </c>
    </row>
    <row r="203" spans="1:12" x14ac:dyDescent="0.25">
      <c r="A203" s="918"/>
      <c r="B203" s="921"/>
      <c r="C203" s="922"/>
      <c r="D203" s="923"/>
      <c r="E203" s="921"/>
      <c r="F203" s="921"/>
      <c r="G203" s="921"/>
      <c r="H203" s="924" t="s">
        <v>33</v>
      </c>
      <c r="I203" s="924"/>
      <c r="J203" s="14" t="s">
        <v>31</v>
      </c>
      <c r="K203" s="14" t="s">
        <v>32</v>
      </c>
      <c r="L203" s="16">
        <v>164</v>
      </c>
    </row>
    <row r="204" spans="1:12" ht="24" x14ac:dyDescent="0.25">
      <c r="A204" s="918"/>
      <c r="B204" s="9" t="s">
        <v>34</v>
      </c>
      <c r="C204" s="13" t="s">
        <v>35</v>
      </c>
      <c r="D204" s="13" t="s">
        <v>36</v>
      </c>
      <c r="E204" s="13" t="s">
        <v>37</v>
      </c>
      <c r="F204" s="920"/>
      <c r="G204" s="920"/>
      <c r="H204" s="924" t="s">
        <v>38</v>
      </c>
      <c r="I204" s="924"/>
      <c r="J204" s="921" t="s">
        <v>31</v>
      </c>
      <c r="K204" s="921" t="s">
        <v>32</v>
      </c>
      <c r="L204" s="925">
        <v>725</v>
      </c>
    </row>
    <row r="205" spans="1:12" ht="22.8" x14ac:dyDescent="0.25">
      <c r="A205" s="918"/>
      <c r="B205" s="14" t="s">
        <v>39</v>
      </c>
      <c r="C205" s="14" t="s">
        <v>191</v>
      </c>
      <c r="D205" s="15">
        <v>43595</v>
      </c>
      <c r="E205" s="14" t="s">
        <v>192</v>
      </c>
      <c r="F205" s="920"/>
      <c r="G205" s="920"/>
      <c r="H205" s="924"/>
      <c r="I205" s="924"/>
      <c r="J205" s="921"/>
      <c r="K205" s="921"/>
      <c r="L205" s="925"/>
    </row>
    <row r="206" spans="1:12" ht="24" x14ac:dyDescent="0.25">
      <c r="A206" s="918">
        <v>37</v>
      </c>
      <c r="B206" s="9" t="s">
        <v>22</v>
      </c>
      <c r="C206" s="13" t="s">
        <v>23</v>
      </c>
      <c r="D206" s="13" t="s">
        <v>24</v>
      </c>
      <c r="E206" s="13" t="s">
        <v>25</v>
      </c>
      <c r="F206" s="919" t="s">
        <v>17</v>
      </c>
      <c r="G206" s="919"/>
      <c r="H206" s="920"/>
      <c r="I206" s="920"/>
      <c r="J206" s="920"/>
      <c r="K206" s="920"/>
      <c r="L206" s="920"/>
    </row>
    <row r="207" spans="1:12" x14ac:dyDescent="0.25">
      <c r="A207" s="918"/>
      <c r="B207" s="921" t="s">
        <v>189</v>
      </c>
      <c r="C207" s="922" t="s">
        <v>190</v>
      </c>
      <c r="D207" s="923">
        <v>43590</v>
      </c>
      <c r="E207" s="921" t="s">
        <v>136</v>
      </c>
      <c r="F207" s="921" t="s">
        <v>193</v>
      </c>
      <c r="G207" s="921"/>
      <c r="H207" s="924" t="s">
        <v>30</v>
      </c>
      <c r="I207" s="924"/>
      <c r="J207" s="14" t="s">
        <v>31</v>
      </c>
      <c r="K207" s="14" t="s">
        <v>32</v>
      </c>
      <c r="L207" s="16">
        <v>492</v>
      </c>
    </row>
    <row r="208" spans="1:12" x14ac:dyDescent="0.25">
      <c r="A208" s="918"/>
      <c r="B208" s="921"/>
      <c r="C208" s="922"/>
      <c r="D208" s="923"/>
      <c r="E208" s="921"/>
      <c r="F208" s="921"/>
      <c r="G208" s="921"/>
      <c r="H208" s="924" t="s">
        <v>33</v>
      </c>
      <c r="I208" s="924"/>
      <c r="J208" s="14" t="s">
        <v>31</v>
      </c>
      <c r="K208" s="14" t="s">
        <v>32</v>
      </c>
      <c r="L208" s="16">
        <v>2448</v>
      </c>
    </row>
    <row r="209" spans="1:12" ht="24" x14ac:dyDescent="0.25">
      <c r="A209" s="918"/>
      <c r="B209" s="9" t="s">
        <v>34</v>
      </c>
      <c r="C209" s="13" t="s">
        <v>35</v>
      </c>
      <c r="D209" s="13" t="s">
        <v>36</v>
      </c>
      <c r="E209" s="13" t="s">
        <v>37</v>
      </c>
      <c r="F209" s="920"/>
      <c r="G209" s="920"/>
      <c r="H209" s="924" t="s">
        <v>38</v>
      </c>
      <c r="I209" s="924"/>
      <c r="J209" s="921" t="s">
        <v>31</v>
      </c>
      <c r="K209" s="921" t="s">
        <v>32</v>
      </c>
      <c r="L209" s="925">
        <v>480</v>
      </c>
    </row>
    <row r="210" spans="1:12" ht="22.8" x14ac:dyDescent="0.25">
      <c r="A210" s="918"/>
      <c r="B210" s="14" t="s">
        <v>39</v>
      </c>
      <c r="C210" s="14" t="s">
        <v>193</v>
      </c>
      <c r="D210" s="15">
        <v>43595</v>
      </c>
      <c r="E210" s="14" t="s">
        <v>192</v>
      </c>
      <c r="F210" s="920"/>
      <c r="G210" s="920"/>
      <c r="H210" s="924"/>
      <c r="I210" s="924"/>
      <c r="J210" s="921"/>
      <c r="K210" s="921"/>
      <c r="L210" s="925"/>
    </row>
    <row r="211" spans="1:12" ht="24" x14ac:dyDescent="0.25">
      <c r="A211" s="918">
        <v>38</v>
      </c>
      <c r="B211" s="9" t="s">
        <v>22</v>
      </c>
      <c r="C211" s="13" t="s">
        <v>23</v>
      </c>
      <c r="D211" s="13" t="s">
        <v>24</v>
      </c>
      <c r="E211" s="13" t="s">
        <v>25</v>
      </c>
      <c r="F211" s="919" t="s">
        <v>17</v>
      </c>
      <c r="G211" s="919"/>
      <c r="H211" s="920"/>
      <c r="I211" s="920"/>
      <c r="J211" s="920"/>
      <c r="K211" s="920"/>
      <c r="L211" s="920"/>
    </row>
    <row r="212" spans="1:12" x14ac:dyDescent="0.25">
      <c r="A212" s="918"/>
      <c r="B212" s="921" t="s">
        <v>189</v>
      </c>
      <c r="C212" s="921" t="s">
        <v>194</v>
      </c>
      <c r="D212" s="923">
        <v>43601</v>
      </c>
      <c r="E212" s="921" t="s">
        <v>195</v>
      </c>
      <c r="F212" s="921" t="s">
        <v>196</v>
      </c>
      <c r="G212" s="921"/>
      <c r="H212" s="924" t="s">
        <v>30</v>
      </c>
      <c r="I212" s="924"/>
      <c r="J212" s="14" t="s">
        <v>31</v>
      </c>
      <c r="K212" s="14" t="s">
        <v>32</v>
      </c>
      <c r="L212" s="16">
        <v>226</v>
      </c>
    </row>
    <row r="213" spans="1:12" x14ac:dyDescent="0.25">
      <c r="A213" s="918"/>
      <c r="B213" s="921"/>
      <c r="C213" s="921"/>
      <c r="D213" s="923"/>
      <c r="E213" s="921"/>
      <c r="F213" s="921"/>
      <c r="G213" s="921"/>
      <c r="H213" s="924" t="s">
        <v>33</v>
      </c>
      <c r="I213" s="924"/>
      <c r="J213" s="14" t="s">
        <v>31</v>
      </c>
      <c r="K213" s="14" t="s">
        <v>32</v>
      </c>
      <c r="L213" s="16">
        <v>753.96</v>
      </c>
    </row>
    <row r="214" spans="1:12" ht="24" x14ac:dyDescent="0.25">
      <c r="A214" s="918"/>
      <c r="B214" s="9" t="s">
        <v>34</v>
      </c>
      <c r="C214" s="13" t="s">
        <v>35</v>
      </c>
      <c r="D214" s="13" t="s">
        <v>36</v>
      </c>
      <c r="E214" s="13" t="s">
        <v>37</v>
      </c>
      <c r="F214" s="920"/>
      <c r="G214" s="920"/>
      <c r="H214" s="924" t="s">
        <v>38</v>
      </c>
      <c r="I214" s="924"/>
      <c r="J214" s="921" t="s">
        <v>31</v>
      </c>
      <c r="K214" s="921" t="s">
        <v>31</v>
      </c>
      <c r="L214" s="925">
        <v>0</v>
      </c>
    </row>
    <row r="215" spans="1:12" ht="22.8" x14ac:dyDescent="0.25">
      <c r="A215" s="918"/>
      <c r="B215" s="14" t="s">
        <v>39</v>
      </c>
      <c r="C215" s="14" t="s">
        <v>196</v>
      </c>
      <c r="D215" s="15">
        <v>43603</v>
      </c>
      <c r="E215" s="14" t="s">
        <v>197</v>
      </c>
      <c r="F215" s="920"/>
      <c r="G215" s="920"/>
      <c r="H215" s="924"/>
      <c r="I215" s="924"/>
      <c r="J215" s="921"/>
      <c r="K215" s="921"/>
      <c r="L215" s="925"/>
    </row>
    <row r="216" spans="1:12" ht="24" x14ac:dyDescent="0.25">
      <c r="A216" s="918">
        <v>39</v>
      </c>
      <c r="B216" s="9" t="s">
        <v>22</v>
      </c>
      <c r="C216" s="13" t="s">
        <v>23</v>
      </c>
      <c r="D216" s="13" t="s">
        <v>24</v>
      </c>
      <c r="E216" s="13" t="s">
        <v>25</v>
      </c>
      <c r="F216" s="919" t="s">
        <v>17</v>
      </c>
      <c r="G216" s="919"/>
      <c r="H216" s="920"/>
      <c r="I216" s="920"/>
      <c r="J216" s="920"/>
      <c r="K216" s="920"/>
      <c r="L216" s="920"/>
    </row>
    <row r="217" spans="1:12" x14ac:dyDescent="0.25">
      <c r="A217" s="918"/>
      <c r="B217" s="921" t="s">
        <v>189</v>
      </c>
      <c r="C217" s="921" t="s">
        <v>198</v>
      </c>
      <c r="D217" s="923">
        <v>43699</v>
      </c>
      <c r="E217" s="921" t="s">
        <v>195</v>
      </c>
      <c r="F217" s="921" t="s">
        <v>196</v>
      </c>
      <c r="G217" s="921"/>
      <c r="H217" s="924" t="s">
        <v>30</v>
      </c>
      <c r="I217" s="924"/>
      <c r="J217" s="14" t="s">
        <v>31</v>
      </c>
      <c r="K217" s="14" t="s">
        <v>32</v>
      </c>
      <c r="L217" s="16">
        <v>226</v>
      </c>
    </row>
    <row r="218" spans="1:12" x14ac:dyDescent="0.25">
      <c r="A218" s="918"/>
      <c r="B218" s="921"/>
      <c r="C218" s="921"/>
      <c r="D218" s="923"/>
      <c r="E218" s="921"/>
      <c r="F218" s="921"/>
      <c r="G218" s="921"/>
      <c r="H218" s="924" t="s">
        <v>33</v>
      </c>
      <c r="I218" s="924"/>
      <c r="J218" s="14" t="s">
        <v>31</v>
      </c>
      <c r="K218" s="14" t="s">
        <v>32</v>
      </c>
      <c r="L218" s="16">
        <v>788.96</v>
      </c>
    </row>
    <row r="219" spans="1:12" ht="24" x14ac:dyDescent="0.25">
      <c r="A219" s="918"/>
      <c r="B219" s="9" t="s">
        <v>34</v>
      </c>
      <c r="C219" s="13" t="s">
        <v>35</v>
      </c>
      <c r="D219" s="13" t="s">
        <v>36</v>
      </c>
      <c r="E219" s="13" t="s">
        <v>37</v>
      </c>
      <c r="F219" s="920"/>
      <c r="G219" s="920"/>
      <c r="H219" s="924" t="s">
        <v>38</v>
      </c>
      <c r="I219" s="924"/>
      <c r="J219" s="921" t="s">
        <v>31</v>
      </c>
      <c r="K219" s="921" t="s">
        <v>31</v>
      </c>
      <c r="L219" s="925">
        <v>0</v>
      </c>
    </row>
    <row r="220" spans="1:12" ht="22.8" x14ac:dyDescent="0.25">
      <c r="A220" s="918"/>
      <c r="B220" s="14" t="s">
        <v>39</v>
      </c>
      <c r="C220" s="14" t="s">
        <v>196</v>
      </c>
      <c r="D220" s="15">
        <v>43701</v>
      </c>
      <c r="E220" s="14" t="s">
        <v>199</v>
      </c>
      <c r="F220" s="920"/>
      <c r="G220" s="920"/>
      <c r="H220" s="924"/>
      <c r="I220" s="924"/>
      <c r="J220" s="921"/>
      <c r="K220" s="921"/>
      <c r="L220" s="925"/>
    </row>
    <row r="221" spans="1:12" ht="24" x14ac:dyDescent="0.25">
      <c r="A221" s="918">
        <v>40</v>
      </c>
      <c r="B221" s="9" t="s">
        <v>22</v>
      </c>
      <c r="C221" s="13" t="s">
        <v>23</v>
      </c>
      <c r="D221" s="13" t="s">
        <v>24</v>
      </c>
      <c r="E221" s="13" t="s">
        <v>25</v>
      </c>
      <c r="F221" s="919" t="s">
        <v>17</v>
      </c>
      <c r="G221" s="919"/>
      <c r="H221" s="920"/>
      <c r="I221" s="920"/>
      <c r="J221" s="920"/>
      <c r="K221" s="920"/>
      <c r="L221" s="920"/>
    </row>
    <row r="222" spans="1:12" x14ac:dyDescent="0.25">
      <c r="A222" s="918"/>
      <c r="B222" s="921" t="s">
        <v>200</v>
      </c>
      <c r="C222" s="921" t="s">
        <v>201</v>
      </c>
      <c r="D222" s="923">
        <v>43592</v>
      </c>
      <c r="E222" s="921" t="s">
        <v>202</v>
      </c>
      <c r="F222" s="921" t="s">
        <v>203</v>
      </c>
      <c r="G222" s="921"/>
      <c r="H222" s="924" t="s">
        <v>30</v>
      </c>
      <c r="I222" s="924"/>
      <c r="J222" s="14" t="s">
        <v>31</v>
      </c>
      <c r="K222" s="14" t="s">
        <v>32</v>
      </c>
      <c r="L222" s="16">
        <v>177</v>
      </c>
    </row>
    <row r="223" spans="1:12" x14ac:dyDescent="0.25">
      <c r="A223" s="918"/>
      <c r="B223" s="921"/>
      <c r="C223" s="921"/>
      <c r="D223" s="923"/>
      <c r="E223" s="921"/>
      <c r="F223" s="921"/>
      <c r="G223" s="921"/>
      <c r="H223" s="924" t="s">
        <v>33</v>
      </c>
      <c r="I223" s="924"/>
      <c r="J223" s="14" t="s">
        <v>31</v>
      </c>
      <c r="K223" s="14" t="s">
        <v>32</v>
      </c>
      <c r="L223" s="16">
        <v>446.6</v>
      </c>
    </row>
    <row r="224" spans="1:12" ht="24" x14ac:dyDescent="0.25">
      <c r="A224" s="918"/>
      <c r="B224" s="9" t="s">
        <v>34</v>
      </c>
      <c r="C224" s="13" t="s">
        <v>35</v>
      </c>
      <c r="D224" s="13" t="s">
        <v>36</v>
      </c>
      <c r="E224" s="13" t="s">
        <v>37</v>
      </c>
      <c r="F224" s="920"/>
      <c r="G224" s="920"/>
      <c r="H224" s="924" t="s">
        <v>38</v>
      </c>
      <c r="I224" s="924"/>
      <c r="J224" s="921" t="s">
        <v>31</v>
      </c>
      <c r="K224" s="921" t="s">
        <v>32</v>
      </c>
      <c r="L224" s="925">
        <v>145</v>
      </c>
    </row>
    <row r="225" spans="1:12" ht="22.8" x14ac:dyDescent="0.25">
      <c r="A225" s="918"/>
      <c r="B225" s="14" t="s">
        <v>204</v>
      </c>
      <c r="C225" s="14" t="s">
        <v>203</v>
      </c>
      <c r="D225" s="15">
        <v>43593</v>
      </c>
      <c r="E225" s="14" t="s">
        <v>205</v>
      </c>
      <c r="F225" s="920"/>
      <c r="G225" s="920"/>
      <c r="H225" s="924"/>
      <c r="I225" s="924"/>
      <c r="J225" s="921"/>
      <c r="K225" s="921"/>
      <c r="L225" s="925"/>
    </row>
    <row r="226" spans="1:12" ht="24" x14ac:dyDescent="0.25">
      <c r="A226" s="918">
        <v>41</v>
      </c>
      <c r="B226" s="9" t="s">
        <v>22</v>
      </c>
      <c r="C226" s="13" t="s">
        <v>23</v>
      </c>
      <c r="D226" s="13" t="s">
        <v>24</v>
      </c>
      <c r="E226" s="13" t="s">
        <v>25</v>
      </c>
      <c r="F226" s="919" t="s">
        <v>17</v>
      </c>
      <c r="G226" s="919"/>
      <c r="H226" s="920"/>
      <c r="I226" s="920"/>
      <c r="J226" s="920"/>
      <c r="K226" s="920"/>
      <c r="L226" s="920"/>
    </row>
    <row r="227" spans="1:12" x14ac:dyDescent="0.25">
      <c r="A227" s="918"/>
      <c r="B227" s="921" t="s">
        <v>200</v>
      </c>
      <c r="C227" s="921" t="s">
        <v>206</v>
      </c>
      <c r="D227" s="923">
        <v>43684</v>
      </c>
      <c r="E227" s="921" t="s">
        <v>207</v>
      </c>
      <c r="F227" s="921" t="s">
        <v>208</v>
      </c>
      <c r="G227" s="921"/>
      <c r="H227" s="924" t="s">
        <v>30</v>
      </c>
      <c r="I227" s="924"/>
      <c r="J227" s="14" t="s">
        <v>31</v>
      </c>
      <c r="K227" s="14" t="s">
        <v>32</v>
      </c>
      <c r="L227" s="16">
        <v>433</v>
      </c>
    </row>
    <row r="228" spans="1:12" x14ac:dyDescent="0.25">
      <c r="A228" s="918"/>
      <c r="B228" s="921"/>
      <c r="C228" s="921"/>
      <c r="D228" s="923"/>
      <c r="E228" s="921"/>
      <c r="F228" s="921"/>
      <c r="G228" s="921"/>
      <c r="H228" s="924" t="s">
        <v>33</v>
      </c>
      <c r="I228" s="924"/>
      <c r="J228" s="14" t="s">
        <v>31</v>
      </c>
      <c r="K228" s="14" t="s">
        <v>31</v>
      </c>
      <c r="L228" s="16">
        <v>0</v>
      </c>
    </row>
    <row r="229" spans="1:12" ht="24" x14ac:dyDescent="0.25">
      <c r="A229" s="918"/>
      <c r="B229" s="9" t="s">
        <v>34</v>
      </c>
      <c r="C229" s="13" t="s">
        <v>35</v>
      </c>
      <c r="D229" s="13" t="s">
        <v>36</v>
      </c>
      <c r="E229" s="13" t="s">
        <v>37</v>
      </c>
      <c r="F229" s="920"/>
      <c r="G229" s="920"/>
      <c r="H229" s="924" t="s">
        <v>38</v>
      </c>
      <c r="I229" s="924"/>
      <c r="J229" s="921" t="s">
        <v>31</v>
      </c>
      <c r="K229" s="921" t="s">
        <v>31</v>
      </c>
      <c r="L229" s="925">
        <v>0</v>
      </c>
    </row>
    <row r="230" spans="1:12" ht="22.8" x14ac:dyDescent="0.25">
      <c r="A230" s="918"/>
      <c r="B230" s="14" t="s">
        <v>204</v>
      </c>
      <c r="C230" s="14" t="s">
        <v>208</v>
      </c>
      <c r="D230" s="15">
        <v>43693</v>
      </c>
      <c r="E230" s="14" t="s">
        <v>209</v>
      </c>
      <c r="F230" s="920"/>
      <c r="G230" s="920"/>
      <c r="H230" s="924"/>
      <c r="I230" s="924"/>
      <c r="J230" s="921"/>
      <c r="K230" s="921"/>
      <c r="L230" s="925"/>
    </row>
    <row r="231" spans="1:12" ht="24" x14ac:dyDescent="0.25">
      <c r="A231" s="918">
        <v>42</v>
      </c>
      <c r="B231" s="9" t="s">
        <v>22</v>
      </c>
      <c r="C231" s="13" t="s">
        <v>23</v>
      </c>
      <c r="D231" s="13" t="s">
        <v>24</v>
      </c>
      <c r="E231" s="13" t="s">
        <v>25</v>
      </c>
      <c r="F231" s="919" t="s">
        <v>17</v>
      </c>
      <c r="G231" s="919"/>
      <c r="H231" s="920"/>
      <c r="I231" s="920"/>
      <c r="J231" s="920"/>
      <c r="K231" s="920"/>
      <c r="L231" s="920"/>
    </row>
    <row r="232" spans="1:12" x14ac:dyDescent="0.25">
      <c r="A232" s="918"/>
      <c r="B232" s="921" t="s">
        <v>200</v>
      </c>
      <c r="C232" s="921" t="s">
        <v>206</v>
      </c>
      <c r="D232" s="923">
        <v>43684</v>
      </c>
      <c r="E232" s="921" t="s">
        <v>207</v>
      </c>
      <c r="F232" s="921" t="s">
        <v>210</v>
      </c>
      <c r="G232" s="921"/>
      <c r="H232" s="924" t="s">
        <v>30</v>
      </c>
      <c r="I232" s="924"/>
      <c r="J232" s="14" t="s">
        <v>31</v>
      </c>
      <c r="K232" s="14" t="s">
        <v>31</v>
      </c>
      <c r="L232" s="16">
        <v>0</v>
      </c>
    </row>
    <row r="233" spans="1:12" x14ac:dyDescent="0.25">
      <c r="A233" s="918"/>
      <c r="B233" s="921"/>
      <c r="C233" s="921"/>
      <c r="D233" s="923"/>
      <c r="E233" s="921"/>
      <c r="F233" s="921"/>
      <c r="G233" s="921"/>
      <c r="H233" s="924" t="s">
        <v>33</v>
      </c>
      <c r="I233" s="924"/>
      <c r="J233" s="14" t="s">
        <v>31</v>
      </c>
      <c r="K233" s="14" t="s">
        <v>31</v>
      </c>
      <c r="L233" s="16">
        <v>0</v>
      </c>
    </row>
    <row r="234" spans="1:12" ht="24" x14ac:dyDescent="0.25">
      <c r="A234" s="918"/>
      <c r="B234" s="9" t="s">
        <v>34</v>
      </c>
      <c r="C234" s="13" t="s">
        <v>35</v>
      </c>
      <c r="D234" s="13" t="s">
        <v>36</v>
      </c>
      <c r="E234" s="13" t="s">
        <v>37</v>
      </c>
      <c r="F234" s="920"/>
      <c r="G234" s="920"/>
      <c r="H234" s="924" t="s">
        <v>38</v>
      </c>
      <c r="I234" s="924"/>
      <c r="J234" s="921" t="s">
        <v>31</v>
      </c>
      <c r="K234" s="921" t="s">
        <v>32</v>
      </c>
      <c r="L234" s="925">
        <v>800</v>
      </c>
    </row>
    <row r="235" spans="1:12" ht="22.8" x14ac:dyDescent="0.25">
      <c r="A235" s="918"/>
      <c r="B235" s="14" t="s">
        <v>204</v>
      </c>
      <c r="C235" s="14" t="s">
        <v>210</v>
      </c>
      <c r="D235" s="15">
        <v>43693</v>
      </c>
      <c r="E235" s="14" t="s">
        <v>209</v>
      </c>
      <c r="F235" s="920"/>
      <c r="G235" s="920"/>
      <c r="H235" s="924"/>
      <c r="I235" s="924"/>
      <c r="J235" s="921"/>
      <c r="K235" s="921"/>
      <c r="L235" s="925"/>
    </row>
    <row r="236" spans="1:12" ht="24" x14ac:dyDescent="0.25">
      <c r="A236" s="918">
        <v>43</v>
      </c>
      <c r="B236" s="9" t="s">
        <v>22</v>
      </c>
      <c r="C236" s="13" t="s">
        <v>23</v>
      </c>
      <c r="D236" s="13" t="s">
        <v>24</v>
      </c>
      <c r="E236" s="13" t="s">
        <v>25</v>
      </c>
      <c r="F236" s="919" t="s">
        <v>17</v>
      </c>
      <c r="G236" s="919"/>
      <c r="H236" s="920"/>
      <c r="I236" s="920"/>
      <c r="J236" s="920"/>
      <c r="K236" s="920"/>
      <c r="L236" s="920"/>
    </row>
    <row r="237" spans="1:12" x14ac:dyDescent="0.25">
      <c r="A237" s="918"/>
      <c r="B237" s="921" t="s">
        <v>200</v>
      </c>
      <c r="C237" s="921" t="s">
        <v>211</v>
      </c>
      <c r="D237" s="923">
        <v>43738</v>
      </c>
      <c r="E237" s="921" t="s">
        <v>212</v>
      </c>
      <c r="F237" s="921" t="s">
        <v>213</v>
      </c>
      <c r="G237" s="921"/>
      <c r="H237" s="924" t="s">
        <v>30</v>
      </c>
      <c r="I237" s="924"/>
      <c r="J237" s="14" t="s">
        <v>31</v>
      </c>
      <c r="K237" s="14" t="s">
        <v>32</v>
      </c>
      <c r="L237" s="16">
        <v>45</v>
      </c>
    </row>
    <row r="238" spans="1:12" x14ac:dyDescent="0.25">
      <c r="A238" s="918"/>
      <c r="B238" s="921"/>
      <c r="C238" s="921"/>
      <c r="D238" s="923"/>
      <c r="E238" s="921"/>
      <c r="F238" s="921"/>
      <c r="G238" s="921"/>
      <c r="H238" s="924" t="s">
        <v>33</v>
      </c>
      <c r="I238" s="924"/>
      <c r="J238" s="14" t="s">
        <v>31</v>
      </c>
      <c r="K238" s="14" t="s">
        <v>32</v>
      </c>
      <c r="L238" s="16">
        <v>296.60000000000002</v>
      </c>
    </row>
    <row r="239" spans="1:12" ht="24" x14ac:dyDescent="0.25">
      <c r="A239" s="918"/>
      <c r="B239" s="9" t="s">
        <v>34</v>
      </c>
      <c r="C239" s="13" t="s">
        <v>35</v>
      </c>
      <c r="D239" s="13" t="s">
        <v>36</v>
      </c>
      <c r="E239" s="13" t="s">
        <v>37</v>
      </c>
      <c r="F239" s="920"/>
      <c r="G239" s="920"/>
      <c r="H239" s="924" t="s">
        <v>38</v>
      </c>
      <c r="I239" s="924"/>
      <c r="J239" s="921" t="s">
        <v>31</v>
      </c>
      <c r="K239" s="921" t="s">
        <v>32</v>
      </c>
      <c r="L239" s="925">
        <v>104</v>
      </c>
    </row>
    <row r="240" spans="1:12" ht="22.8" x14ac:dyDescent="0.25">
      <c r="A240" s="918"/>
      <c r="B240" s="14" t="s">
        <v>204</v>
      </c>
      <c r="C240" s="14" t="s">
        <v>213</v>
      </c>
      <c r="D240" s="15">
        <v>43738</v>
      </c>
      <c r="E240" s="14" t="s">
        <v>214</v>
      </c>
      <c r="F240" s="920"/>
      <c r="G240" s="920"/>
      <c r="H240" s="924"/>
      <c r="I240" s="924"/>
      <c r="J240" s="921"/>
      <c r="K240" s="921"/>
      <c r="L240" s="925"/>
    </row>
    <row r="241" spans="1:12" ht="24" x14ac:dyDescent="0.25">
      <c r="A241" s="918">
        <v>44</v>
      </c>
      <c r="B241" s="9" t="s">
        <v>22</v>
      </c>
      <c r="C241" s="13" t="s">
        <v>23</v>
      </c>
      <c r="D241" s="13" t="s">
        <v>24</v>
      </c>
      <c r="E241" s="13" t="s">
        <v>25</v>
      </c>
      <c r="F241" s="919" t="s">
        <v>17</v>
      </c>
      <c r="G241" s="919"/>
      <c r="H241" s="920"/>
      <c r="I241" s="920"/>
      <c r="J241" s="920"/>
      <c r="K241" s="920"/>
      <c r="L241" s="920"/>
    </row>
    <row r="242" spans="1:12" x14ac:dyDescent="0.25">
      <c r="A242" s="918"/>
      <c r="B242" s="921" t="s">
        <v>215</v>
      </c>
      <c r="C242" s="922" t="s">
        <v>216</v>
      </c>
      <c r="D242" s="923">
        <v>43729</v>
      </c>
      <c r="E242" s="921" t="s">
        <v>217</v>
      </c>
      <c r="F242" s="921" t="s">
        <v>218</v>
      </c>
      <c r="G242" s="921"/>
      <c r="H242" s="924" t="s">
        <v>30</v>
      </c>
      <c r="I242" s="924"/>
      <c r="J242" s="14" t="s">
        <v>31</v>
      </c>
      <c r="K242" s="14" t="s">
        <v>32</v>
      </c>
      <c r="L242" s="16">
        <v>588</v>
      </c>
    </row>
    <row r="243" spans="1:12" x14ac:dyDescent="0.25">
      <c r="A243" s="918"/>
      <c r="B243" s="921"/>
      <c r="C243" s="922"/>
      <c r="D243" s="923"/>
      <c r="E243" s="921"/>
      <c r="F243" s="921"/>
      <c r="G243" s="921"/>
      <c r="H243" s="924" t="s">
        <v>33</v>
      </c>
      <c r="I243" s="924"/>
      <c r="J243" s="14" t="s">
        <v>31</v>
      </c>
      <c r="K243" s="14" t="s">
        <v>32</v>
      </c>
      <c r="L243" s="16">
        <v>128</v>
      </c>
    </row>
    <row r="244" spans="1:12" ht="24" x14ac:dyDescent="0.25">
      <c r="A244" s="918"/>
      <c r="B244" s="9" t="s">
        <v>34</v>
      </c>
      <c r="C244" s="13" t="s">
        <v>35</v>
      </c>
      <c r="D244" s="13" t="s">
        <v>36</v>
      </c>
      <c r="E244" s="13" t="s">
        <v>37</v>
      </c>
      <c r="F244" s="920"/>
      <c r="G244" s="920"/>
      <c r="H244" s="924" t="s">
        <v>38</v>
      </c>
      <c r="I244" s="924"/>
      <c r="J244" s="921" t="s">
        <v>31</v>
      </c>
      <c r="K244" s="921" t="s">
        <v>31</v>
      </c>
      <c r="L244" s="925">
        <v>0</v>
      </c>
    </row>
    <row r="245" spans="1:12" ht="22.8" x14ac:dyDescent="0.25">
      <c r="A245" s="918"/>
      <c r="B245" s="14" t="s">
        <v>219</v>
      </c>
      <c r="C245" s="14" t="s">
        <v>218</v>
      </c>
      <c r="D245" s="15">
        <v>43737</v>
      </c>
      <c r="E245" s="14" t="s">
        <v>220</v>
      </c>
      <c r="F245" s="920"/>
      <c r="G245" s="920"/>
      <c r="H245" s="924"/>
      <c r="I245" s="924"/>
      <c r="J245" s="921"/>
      <c r="K245" s="921"/>
      <c r="L245" s="925"/>
    </row>
    <row r="246" spans="1:12" ht="24" x14ac:dyDescent="0.25">
      <c r="A246" s="918">
        <v>45</v>
      </c>
      <c r="B246" s="9" t="s">
        <v>22</v>
      </c>
      <c r="C246" s="13" t="s">
        <v>23</v>
      </c>
      <c r="D246" s="13" t="s">
        <v>24</v>
      </c>
      <c r="E246" s="13" t="s">
        <v>25</v>
      </c>
      <c r="F246" s="919" t="s">
        <v>17</v>
      </c>
      <c r="G246" s="919"/>
      <c r="H246" s="920"/>
      <c r="I246" s="920"/>
      <c r="J246" s="920"/>
      <c r="K246" s="920"/>
      <c r="L246" s="920"/>
    </row>
    <row r="247" spans="1:12" x14ac:dyDescent="0.25">
      <c r="A247" s="918"/>
      <c r="B247" s="921" t="s">
        <v>221</v>
      </c>
      <c r="C247" s="922" t="s">
        <v>222</v>
      </c>
      <c r="D247" s="923">
        <v>43728</v>
      </c>
      <c r="E247" s="921" t="s">
        <v>115</v>
      </c>
      <c r="F247" s="921" t="s">
        <v>223</v>
      </c>
      <c r="G247" s="921"/>
      <c r="H247" s="924" t="s">
        <v>30</v>
      </c>
      <c r="I247" s="924"/>
      <c r="J247" s="14" t="s">
        <v>31</v>
      </c>
      <c r="K247" s="14" t="s">
        <v>32</v>
      </c>
      <c r="L247" s="16">
        <v>868.6</v>
      </c>
    </row>
    <row r="248" spans="1:12" x14ac:dyDescent="0.25">
      <c r="A248" s="918"/>
      <c r="B248" s="921"/>
      <c r="C248" s="922"/>
      <c r="D248" s="923"/>
      <c r="E248" s="921"/>
      <c r="F248" s="921"/>
      <c r="G248" s="921"/>
      <c r="H248" s="924" t="s">
        <v>33</v>
      </c>
      <c r="I248" s="924"/>
      <c r="J248" s="14" t="s">
        <v>31</v>
      </c>
      <c r="K248" s="14" t="s">
        <v>32</v>
      </c>
      <c r="L248" s="16">
        <v>771.98</v>
      </c>
    </row>
    <row r="249" spans="1:12" ht="24" x14ac:dyDescent="0.25">
      <c r="A249" s="918"/>
      <c r="B249" s="9" t="s">
        <v>34</v>
      </c>
      <c r="C249" s="13" t="s">
        <v>35</v>
      </c>
      <c r="D249" s="13" t="s">
        <v>36</v>
      </c>
      <c r="E249" s="13" t="s">
        <v>37</v>
      </c>
      <c r="F249" s="920"/>
      <c r="G249" s="920"/>
      <c r="H249" s="924" t="s">
        <v>38</v>
      </c>
      <c r="I249" s="924"/>
      <c r="J249" s="921" t="s">
        <v>31</v>
      </c>
      <c r="K249" s="921" t="s">
        <v>32</v>
      </c>
      <c r="L249" s="925">
        <v>1050</v>
      </c>
    </row>
    <row r="250" spans="1:12" ht="22.8" x14ac:dyDescent="0.25">
      <c r="A250" s="918"/>
      <c r="B250" s="14" t="s">
        <v>111</v>
      </c>
      <c r="C250" s="14" t="s">
        <v>223</v>
      </c>
      <c r="D250" s="15">
        <v>43732</v>
      </c>
      <c r="E250" s="14" t="s">
        <v>224</v>
      </c>
      <c r="F250" s="920"/>
      <c r="G250" s="920"/>
      <c r="H250" s="924"/>
      <c r="I250" s="924"/>
      <c r="J250" s="921"/>
      <c r="K250" s="921"/>
      <c r="L250" s="925"/>
    </row>
    <row r="251" spans="1:12" ht="24" x14ac:dyDescent="0.25">
      <c r="A251" s="918">
        <v>46</v>
      </c>
      <c r="B251" s="9" t="s">
        <v>22</v>
      </c>
      <c r="C251" s="13" t="s">
        <v>23</v>
      </c>
      <c r="D251" s="13" t="s">
        <v>24</v>
      </c>
      <c r="E251" s="13" t="s">
        <v>25</v>
      </c>
      <c r="F251" s="919" t="s">
        <v>17</v>
      </c>
      <c r="G251" s="919"/>
      <c r="H251" s="920"/>
      <c r="I251" s="920"/>
      <c r="J251" s="920"/>
      <c r="K251" s="920"/>
      <c r="L251" s="920"/>
    </row>
    <row r="252" spans="1:12" x14ac:dyDescent="0.25">
      <c r="A252" s="918"/>
      <c r="B252" s="921" t="s">
        <v>225</v>
      </c>
      <c r="C252" s="922" t="s">
        <v>226</v>
      </c>
      <c r="D252" s="923">
        <v>43680</v>
      </c>
      <c r="E252" s="921" t="s">
        <v>227</v>
      </c>
      <c r="F252" s="921" t="s">
        <v>228</v>
      </c>
      <c r="G252" s="921"/>
      <c r="H252" s="924" t="s">
        <v>30</v>
      </c>
      <c r="I252" s="924"/>
      <c r="J252" s="14" t="s">
        <v>31</v>
      </c>
      <c r="K252" s="14" t="s">
        <v>32</v>
      </c>
      <c r="L252" s="16">
        <v>307.70999999999998</v>
      </c>
    </row>
    <row r="253" spans="1:12" x14ac:dyDescent="0.25">
      <c r="A253" s="918"/>
      <c r="B253" s="921"/>
      <c r="C253" s="922"/>
      <c r="D253" s="923"/>
      <c r="E253" s="921"/>
      <c r="F253" s="921"/>
      <c r="G253" s="921"/>
      <c r="H253" s="924" t="s">
        <v>33</v>
      </c>
      <c r="I253" s="924"/>
      <c r="J253" s="14" t="s">
        <v>31</v>
      </c>
      <c r="K253" s="14" t="s">
        <v>32</v>
      </c>
      <c r="L253" s="16">
        <v>1500</v>
      </c>
    </row>
    <row r="254" spans="1:12" ht="24" x14ac:dyDescent="0.25">
      <c r="A254" s="918"/>
      <c r="B254" s="9" t="s">
        <v>34</v>
      </c>
      <c r="C254" s="13" t="s">
        <v>35</v>
      </c>
      <c r="D254" s="13" t="s">
        <v>36</v>
      </c>
      <c r="E254" s="13" t="s">
        <v>37</v>
      </c>
      <c r="F254" s="920"/>
      <c r="G254" s="920"/>
      <c r="H254" s="924" t="s">
        <v>38</v>
      </c>
      <c r="I254" s="924"/>
      <c r="J254" s="921" t="s">
        <v>31</v>
      </c>
      <c r="K254" s="921" t="s">
        <v>32</v>
      </c>
      <c r="L254" s="925">
        <v>622</v>
      </c>
    </row>
    <row r="255" spans="1:12" ht="22.8" x14ac:dyDescent="0.25">
      <c r="A255" s="918"/>
      <c r="B255" s="14" t="s">
        <v>229</v>
      </c>
      <c r="C255" s="14" t="s">
        <v>228</v>
      </c>
      <c r="D255" s="15">
        <v>43690</v>
      </c>
      <c r="E255" s="14" t="s">
        <v>230</v>
      </c>
      <c r="F255" s="920"/>
      <c r="G255" s="920"/>
      <c r="H255" s="924"/>
      <c r="I255" s="924"/>
      <c r="J255" s="921"/>
      <c r="K255" s="921"/>
      <c r="L255" s="925"/>
    </row>
    <row r="256" spans="1:12" ht="24" x14ac:dyDescent="0.25">
      <c r="A256" s="918">
        <v>47</v>
      </c>
      <c r="B256" s="9" t="s">
        <v>22</v>
      </c>
      <c r="C256" s="13" t="s">
        <v>23</v>
      </c>
      <c r="D256" s="13" t="s">
        <v>24</v>
      </c>
      <c r="E256" s="13" t="s">
        <v>25</v>
      </c>
      <c r="F256" s="919" t="s">
        <v>17</v>
      </c>
      <c r="G256" s="919"/>
      <c r="H256" s="920"/>
      <c r="I256" s="920"/>
      <c r="J256" s="920"/>
      <c r="K256" s="920"/>
      <c r="L256" s="920"/>
    </row>
    <row r="257" spans="1:12" x14ac:dyDescent="0.25">
      <c r="A257" s="918"/>
      <c r="B257" s="921" t="s">
        <v>231</v>
      </c>
      <c r="C257" s="922" t="s">
        <v>232</v>
      </c>
      <c r="D257" s="923">
        <v>43704</v>
      </c>
      <c r="E257" s="921" t="s">
        <v>233</v>
      </c>
      <c r="F257" s="921" t="s">
        <v>234</v>
      </c>
      <c r="G257" s="921"/>
      <c r="H257" s="924" t="s">
        <v>30</v>
      </c>
      <c r="I257" s="924"/>
      <c r="J257" s="14" t="s">
        <v>31</v>
      </c>
      <c r="K257" s="14" t="s">
        <v>32</v>
      </c>
      <c r="L257" s="16">
        <v>703</v>
      </c>
    </row>
    <row r="258" spans="1:12" x14ac:dyDescent="0.25">
      <c r="A258" s="918"/>
      <c r="B258" s="921"/>
      <c r="C258" s="922"/>
      <c r="D258" s="923"/>
      <c r="E258" s="921"/>
      <c r="F258" s="921"/>
      <c r="G258" s="921"/>
      <c r="H258" s="924" t="s">
        <v>33</v>
      </c>
      <c r="I258" s="924"/>
      <c r="J258" s="14" t="s">
        <v>31</v>
      </c>
      <c r="K258" s="14" t="s">
        <v>32</v>
      </c>
      <c r="L258" s="16">
        <v>934.59</v>
      </c>
    </row>
    <row r="259" spans="1:12" ht="24" x14ac:dyDescent="0.25">
      <c r="A259" s="918"/>
      <c r="B259" s="9" t="s">
        <v>34</v>
      </c>
      <c r="C259" s="13" t="s">
        <v>35</v>
      </c>
      <c r="D259" s="13" t="s">
        <v>36</v>
      </c>
      <c r="E259" s="13" t="s">
        <v>37</v>
      </c>
      <c r="F259" s="920"/>
      <c r="G259" s="920"/>
      <c r="H259" s="924" t="s">
        <v>38</v>
      </c>
      <c r="I259" s="924"/>
      <c r="J259" s="921" t="s">
        <v>31</v>
      </c>
      <c r="K259" s="921" t="s">
        <v>32</v>
      </c>
      <c r="L259" s="925">
        <v>300</v>
      </c>
    </row>
    <row r="260" spans="1:12" ht="22.8" x14ac:dyDescent="0.25">
      <c r="A260" s="918"/>
      <c r="B260" s="14" t="s">
        <v>204</v>
      </c>
      <c r="C260" s="14" t="s">
        <v>234</v>
      </c>
      <c r="D260" s="15">
        <v>43709</v>
      </c>
      <c r="E260" s="14" t="s">
        <v>235</v>
      </c>
      <c r="F260" s="920"/>
      <c r="G260" s="920"/>
      <c r="H260" s="924"/>
      <c r="I260" s="924"/>
      <c r="J260" s="921"/>
      <c r="K260" s="921"/>
      <c r="L260" s="925"/>
    </row>
    <row r="261" spans="1:12" ht="24" x14ac:dyDescent="0.25">
      <c r="A261" s="918">
        <v>48</v>
      </c>
      <c r="B261" s="9" t="s">
        <v>22</v>
      </c>
      <c r="C261" s="13" t="s">
        <v>23</v>
      </c>
      <c r="D261" s="13" t="s">
        <v>24</v>
      </c>
      <c r="E261" s="13" t="s">
        <v>25</v>
      </c>
      <c r="F261" s="919" t="s">
        <v>17</v>
      </c>
      <c r="G261" s="919"/>
      <c r="H261" s="920"/>
      <c r="I261" s="920"/>
      <c r="J261" s="920"/>
      <c r="K261" s="920"/>
      <c r="L261" s="920"/>
    </row>
    <row r="262" spans="1:12" x14ac:dyDescent="0.25">
      <c r="A262" s="918"/>
      <c r="B262" s="921" t="s">
        <v>236</v>
      </c>
      <c r="C262" s="922" t="s">
        <v>237</v>
      </c>
      <c r="D262" s="923">
        <v>43592</v>
      </c>
      <c r="E262" s="921" t="s">
        <v>53</v>
      </c>
      <c r="F262" s="921" t="s">
        <v>238</v>
      </c>
      <c r="G262" s="921"/>
      <c r="H262" s="924" t="s">
        <v>30</v>
      </c>
      <c r="I262" s="924"/>
      <c r="J262" s="14" t="s">
        <v>31</v>
      </c>
      <c r="K262" s="14" t="s">
        <v>32</v>
      </c>
      <c r="L262" s="16">
        <v>688.36</v>
      </c>
    </row>
    <row r="263" spans="1:12" x14ac:dyDescent="0.25">
      <c r="A263" s="918"/>
      <c r="B263" s="921"/>
      <c r="C263" s="922"/>
      <c r="D263" s="923"/>
      <c r="E263" s="921"/>
      <c r="F263" s="921"/>
      <c r="G263" s="921"/>
      <c r="H263" s="924" t="s">
        <v>33</v>
      </c>
      <c r="I263" s="924"/>
      <c r="J263" s="921" t="s">
        <v>31</v>
      </c>
      <c r="K263" s="921" t="s">
        <v>32</v>
      </c>
      <c r="L263" s="925">
        <v>108</v>
      </c>
    </row>
    <row r="264" spans="1:12" x14ac:dyDescent="0.25">
      <c r="A264" s="918"/>
      <c r="B264" s="921"/>
      <c r="C264" s="922"/>
      <c r="D264" s="923"/>
      <c r="E264" s="921"/>
      <c r="F264" s="921"/>
      <c r="G264" s="921"/>
      <c r="H264" s="924"/>
      <c r="I264" s="924"/>
      <c r="J264" s="921"/>
      <c r="K264" s="921"/>
      <c r="L264" s="925"/>
    </row>
    <row r="265" spans="1:12" ht="24" x14ac:dyDescent="0.25">
      <c r="A265" s="918"/>
      <c r="B265" s="9" t="s">
        <v>34</v>
      </c>
      <c r="C265" s="13" t="s">
        <v>35</v>
      </c>
      <c r="D265" s="13" t="s">
        <v>36</v>
      </c>
      <c r="E265" s="13" t="s">
        <v>37</v>
      </c>
      <c r="F265" s="920"/>
      <c r="G265" s="920"/>
      <c r="H265" s="924" t="s">
        <v>38</v>
      </c>
      <c r="I265" s="924"/>
      <c r="J265" s="921" t="s">
        <v>31</v>
      </c>
      <c r="K265" s="921" t="s">
        <v>31</v>
      </c>
      <c r="L265" s="925">
        <v>0</v>
      </c>
    </row>
    <row r="266" spans="1:12" ht="22.8" x14ac:dyDescent="0.25">
      <c r="A266" s="918"/>
      <c r="B266" s="14" t="s">
        <v>239</v>
      </c>
      <c r="C266" s="14" t="s">
        <v>238</v>
      </c>
      <c r="D266" s="15">
        <v>43594</v>
      </c>
      <c r="E266" s="14" t="s">
        <v>240</v>
      </c>
      <c r="F266" s="920"/>
      <c r="G266" s="920"/>
      <c r="H266" s="924"/>
      <c r="I266" s="924"/>
      <c r="J266" s="921"/>
      <c r="K266" s="921"/>
      <c r="L266" s="925"/>
    </row>
    <row r="267" spans="1:12" ht="24" x14ac:dyDescent="0.25">
      <c r="A267" s="918">
        <v>49</v>
      </c>
      <c r="B267" s="9" t="s">
        <v>22</v>
      </c>
      <c r="C267" s="13" t="s">
        <v>23</v>
      </c>
      <c r="D267" s="13" t="s">
        <v>24</v>
      </c>
      <c r="E267" s="13" t="s">
        <v>25</v>
      </c>
      <c r="F267" s="919" t="s">
        <v>17</v>
      </c>
      <c r="G267" s="919"/>
      <c r="H267" s="920"/>
      <c r="I267" s="920"/>
      <c r="J267" s="920"/>
      <c r="K267" s="920"/>
      <c r="L267" s="920"/>
    </row>
    <row r="268" spans="1:12" x14ac:dyDescent="0.25">
      <c r="A268" s="918"/>
      <c r="B268" s="921" t="s">
        <v>236</v>
      </c>
      <c r="C268" s="922" t="s">
        <v>241</v>
      </c>
      <c r="D268" s="923">
        <v>43632</v>
      </c>
      <c r="E268" s="921" t="s">
        <v>242</v>
      </c>
      <c r="F268" s="921" t="s">
        <v>210</v>
      </c>
      <c r="G268" s="921"/>
      <c r="H268" s="924" t="s">
        <v>30</v>
      </c>
      <c r="I268" s="924"/>
      <c r="J268" s="14" t="s">
        <v>31</v>
      </c>
      <c r="K268" s="14" t="s">
        <v>31</v>
      </c>
      <c r="L268" s="16">
        <v>0</v>
      </c>
    </row>
    <row r="269" spans="1:12" x14ac:dyDescent="0.25">
      <c r="A269" s="918"/>
      <c r="B269" s="921"/>
      <c r="C269" s="922"/>
      <c r="D269" s="923"/>
      <c r="E269" s="921"/>
      <c r="F269" s="921"/>
      <c r="G269" s="921"/>
      <c r="H269" s="924" t="s">
        <v>33</v>
      </c>
      <c r="I269" s="924"/>
      <c r="J269" s="921" t="s">
        <v>31</v>
      </c>
      <c r="K269" s="921" t="s">
        <v>31</v>
      </c>
      <c r="L269" s="925">
        <v>0</v>
      </c>
    </row>
    <row r="270" spans="1:12" x14ac:dyDescent="0.25">
      <c r="A270" s="918"/>
      <c r="B270" s="921"/>
      <c r="C270" s="922"/>
      <c r="D270" s="923"/>
      <c r="E270" s="921"/>
      <c r="F270" s="921"/>
      <c r="G270" s="921"/>
      <c r="H270" s="924"/>
      <c r="I270" s="924"/>
      <c r="J270" s="921"/>
      <c r="K270" s="921"/>
      <c r="L270" s="925"/>
    </row>
    <row r="271" spans="1:12" ht="24" x14ac:dyDescent="0.25">
      <c r="A271" s="918"/>
      <c r="B271" s="9" t="s">
        <v>34</v>
      </c>
      <c r="C271" s="13" t="s">
        <v>35</v>
      </c>
      <c r="D271" s="13" t="s">
        <v>36</v>
      </c>
      <c r="E271" s="13" t="s">
        <v>37</v>
      </c>
      <c r="F271" s="920"/>
      <c r="G271" s="920"/>
      <c r="H271" s="924" t="s">
        <v>38</v>
      </c>
      <c r="I271" s="924"/>
      <c r="J271" s="921" t="s">
        <v>32</v>
      </c>
      <c r="K271" s="921" t="s">
        <v>31</v>
      </c>
      <c r="L271" s="925">
        <v>1798.97</v>
      </c>
    </row>
    <row r="272" spans="1:12" ht="22.8" x14ac:dyDescent="0.25">
      <c r="A272" s="918"/>
      <c r="B272" s="14" t="s">
        <v>239</v>
      </c>
      <c r="C272" s="14" t="s">
        <v>210</v>
      </c>
      <c r="D272" s="15">
        <v>43637</v>
      </c>
      <c r="E272" s="14" t="s">
        <v>243</v>
      </c>
      <c r="F272" s="920"/>
      <c r="G272" s="920"/>
      <c r="H272" s="924"/>
      <c r="I272" s="924"/>
      <c r="J272" s="921"/>
      <c r="K272" s="921"/>
      <c r="L272" s="925"/>
    </row>
    <row r="273" spans="1:12" ht="24" x14ac:dyDescent="0.25">
      <c r="A273" s="918">
        <v>50</v>
      </c>
      <c r="B273" s="9" t="s">
        <v>22</v>
      </c>
      <c r="C273" s="13" t="s">
        <v>23</v>
      </c>
      <c r="D273" s="13" t="s">
        <v>24</v>
      </c>
      <c r="E273" s="13" t="s">
        <v>25</v>
      </c>
      <c r="F273" s="919" t="s">
        <v>17</v>
      </c>
      <c r="G273" s="919"/>
      <c r="H273" s="920"/>
      <c r="I273" s="920"/>
      <c r="J273" s="920"/>
      <c r="K273" s="920"/>
      <c r="L273" s="920"/>
    </row>
    <row r="274" spans="1:12" x14ac:dyDescent="0.25">
      <c r="A274" s="918"/>
      <c r="B274" s="921" t="s">
        <v>244</v>
      </c>
      <c r="C274" s="922" t="s">
        <v>245</v>
      </c>
      <c r="D274" s="923">
        <v>43565</v>
      </c>
      <c r="E274" s="921" t="s">
        <v>246</v>
      </c>
      <c r="F274" s="921" t="s">
        <v>247</v>
      </c>
      <c r="G274" s="921"/>
      <c r="H274" s="924" t="s">
        <v>30</v>
      </c>
      <c r="I274" s="924"/>
      <c r="J274" s="14" t="s">
        <v>31</v>
      </c>
      <c r="K274" s="14" t="s">
        <v>32</v>
      </c>
      <c r="L274" s="16">
        <v>240</v>
      </c>
    </row>
    <row r="275" spans="1:12" x14ac:dyDescent="0.25">
      <c r="A275" s="918"/>
      <c r="B275" s="921"/>
      <c r="C275" s="922"/>
      <c r="D275" s="923"/>
      <c r="E275" s="921"/>
      <c r="F275" s="921"/>
      <c r="G275" s="921"/>
      <c r="H275" s="924" t="s">
        <v>33</v>
      </c>
      <c r="I275" s="924"/>
      <c r="J275" s="14" t="s">
        <v>31</v>
      </c>
      <c r="K275" s="14" t="s">
        <v>32</v>
      </c>
      <c r="L275" s="16">
        <v>2745.76</v>
      </c>
    </row>
    <row r="276" spans="1:12" ht="24" x14ac:dyDescent="0.25">
      <c r="A276" s="918"/>
      <c r="B276" s="9" t="s">
        <v>34</v>
      </c>
      <c r="C276" s="13" t="s">
        <v>35</v>
      </c>
      <c r="D276" s="13" t="s">
        <v>36</v>
      </c>
      <c r="E276" s="13" t="s">
        <v>37</v>
      </c>
      <c r="F276" s="920"/>
      <c r="G276" s="920"/>
      <c r="H276" s="924" t="s">
        <v>38</v>
      </c>
      <c r="I276" s="924"/>
      <c r="J276" s="921" t="s">
        <v>31</v>
      </c>
      <c r="K276" s="921" t="s">
        <v>32</v>
      </c>
      <c r="L276" s="925">
        <v>569</v>
      </c>
    </row>
    <row r="277" spans="1:12" ht="22.8" x14ac:dyDescent="0.25">
      <c r="A277" s="918"/>
      <c r="B277" s="14" t="s">
        <v>55</v>
      </c>
      <c r="C277" s="14" t="s">
        <v>247</v>
      </c>
      <c r="D277" s="15">
        <v>43570</v>
      </c>
      <c r="E277" s="14" t="s">
        <v>248</v>
      </c>
      <c r="F277" s="920"/>
      <c r="G277" s="920"/>
      <c r="H277" s="924"/>
      <c r="I277" s="924"/>
      <c r="J277" s="921"/>
      <c r="K277" s="921"/>
      <c r="L277" s="925"/>
    </row>
    <row r="278" spans="1:12" ht="24" x14ac:dyDescent="0.25">
      <c r="A278" s="918">
        <v>51</v>
      </c>
      <c r="B278" s="9" t="s">
        <v>22</v>
      </c>
      <c r="C278" s="13" t="s">
        <v>23</v>
      </c>
      <c r="D278" s="13" t="s">
        <v>24</v>
      </c>
      <c r="E278" s="13" t="s">
        <v>25</v>
      </c>
      <c r="F278" s="919" t="s">
        <v>17</v>
      </c>
      <c r="G278" s="919"/>
      <c r="H278" s="920"/>
      <c r="I278" s="920"/>
      <c r="J278" s="920"/>
      <c r="K278" s="920"/>
      <c r="L278" s="920"/>
    </row>
    <row r="279" spans="1:12" x14ac:dyDescent="0.25">
      <c r="A279" s="918"/>
      <c r="B279" s="921" t="s">
        <v>244</v>
      </c>
      <c r="C279" s="922" t="s">
        <v>249</v>
      </c>
      <c r="D279" s="923">
        <v>43645</v>
      </c>
      <c r="E279" s="921" t="s">
        <v>250</v>
      </c>
      <c r="F279" s="921" t="s">
        <v>251</v>
      </c>
      <c r="G279" s="921"/>
      <c r="H279" s="924" t="s">
        <v>30</v>
      </c>
      <c r="I279" s="924"/>
      <c r="J279" s="14" t="s">
        <v>31</v>
      </c>
      <c r="K279" s="14" t="s">
        <v>32</v>
      </c>
      <c r="L279" s="16">
        <v>463.26</v>
      </c>
    </row>
    <row r="280" spans="1:12" x14ac:dyDescent="0.25">
      <c r="A280" s="918"/>
      <c r="B280" s="921"/>
      <c r="C280" s="922"/>
      <c r="D280" s="923"/>
      <c r="E280" s="921"/>
      <c r="F280" s="921"/>
      <c r="G280" s="921"/>
      <c r="H280" s="924" t="s">
        <v>33</v>
      </c>
      <c r="I280" s="924"/>
      <c r="J280" s="14" t="s">
        <v>31</v>
      </c>
      <c r="K280" s="14" t="s">
        <v>31</v>
      </c>
      <c r="L280" s="16">
        <v>0</v>
      </c>
    </row>
    <row r="281" spans="1:12" ht="24" x14ac:dyDescent="0.25">
      <c r="A281" s="918"/>
      <c r="B281" s="9" t="s">
        <v>34</v>
      </c>
      <c r="C281" s="13" t="s">
        <v>35</v>
      </c>
      <c r="D281" s="13" t="s">
        <v>36</v>
      </c>
      <c r="E281" s="13" t="s">
        <v>37</v>
      </c>
      <c r="F281" s="920"/>
      <c r="G281" s="920"/>
      <c r="H281" s="924" t="s">
        <v>38</v>
      </c>
      <c r="I281" s="924"/>
      <c r="J281" s="921" t="s">
        <v>31</v>
      </c>
      <c r="K281" s="921" t="s">
        <v>32</v>
      </c>
      <c r="L281" s="925">
        <v>41.2</v>
      </c>
    </row>
    <row r="282" spans="1:12" ht="22.8" x14ac:dyDescent="0.25">
      <c r="A282" s="918"/>
      <c r="B282" s="14" t="s">
        <v>55</v>
      </c>
      <c r="C282" s="14" t="s">
        <v>251</v>
      </c>
      <c r="D282" s="15">
        <v>43648</v>
      </c>
      <c r="E282" s="14" t="s">
        <v>252</v>
      </c>
      <c r="F282" s="920"/>
      <c r="G282" s="920"/>
      <c r="H282" s="924"/>
      <c r="I282" s="924"/>
      <c r="J282" s="921"/>
      <c r="K282" s="921"/>
      <c r="L282" s="925"/>
    </row>
    <row r="283" spans="1:12" ht="24" x14ac:dyDescent="0.25">
      <c r="A283" s="918">
        <v>52</v>
      </c>
      <c r="B283" s="9" t="s">
        <v>22</v>
      </c>
      <c r="C283" s="13" t="s">
        <v>23</v>
      </c>
      <c r="D283" s="13" t="s">
        <v>24</v>
      </c>
      <c r="E283" s="13" t="s">
        <v>25</v>
      </c>
      <c r="F283" s="919" t="s">
        <v>17</v>
      </c>
      <c r="G283" s="919"/>
      <c r="H283" s="920"/>
      <c r="I283" s="920"/>
      <c r="J283" s="920"/>
      <c r="K283" s="920"/>
      <c r="L283" s="920"/>
    </row>
    <row r="284" spans="1:12" x14ac:dyDescent="0.25">
      <c r="A284" s="918"/>
      <c r="B284" s="921" t="s">
        <v>253</v>
      </c>
      <c r="C284" s="922" t="s">
        <v>254</v>
      </c>
      <c r="D284" s="923">
        <v>43593</v>
      </c>
      <c r="E284" s="921" t="s">
        <v>255</v>
      </c>
      <c r="F284" s="921" t="s">
        <v>256</v>
      </c>
      <c r="G284" s="921"/>
      <c r="H284" s="924" t="s">
        <v>30</v>
      </c>
      <c r="I284" s="924"/>
      <c r="J284" s="14" t="s">
        <v>31</v>
      </c>
      <c r="K284" s="14" t="s">
        <v>32</v>
      </c>
      <c r="L284" s="16">
        <v>233.82</v>
      </c>
    </row>
    <row r="285" spans="1:12" x14ac:dyDescent="0.25">
      <c r="A285" s="918"/>
      <c r="B285" s="921"/>
      <c r="C285" s="922"/>
      <c r="D285" s="923"/>
      <c r="E285" s="921"/>
      <c r="F285" s="921"/>
      <c r="G285" s="921"/>
      <c r="H285" s="924" t="s">
        <v>33</v>
      </c>
      <c r="I285" s="924"/>
      <c r="J285" s="14" t="s">
        <v>31</v>
      </c>
      <c r="K285" s="14" t="s">
        <v>32</v>
      </c>
      <c r="L285" s="16">
        <v>261.60000000000002</v>
      </c>
    </row>
    <row r="286" spans="1:12" ht="24" x14ac:dyDescent="0.25">
      <c r="A286" s="918"/>
      <c r="B286" s="9" t="s">
        <v>34</v>
      </c>
      <c r="C286" s="13" t="s">
        <v>35</v>
      </c>
      <c r="D286" s="13" t="s">
        <v>36</v>
      </c>
      <c r="E286" s="13" t="s">
        <v>37</v>
      </c>
      <c r="F286" s="920"/>
      <c r="G286" s="920"/>
      <c r="H286" s="924" t="s">
        <v>38</v>
      </c>
      <c r="I286" s="924"/>
      <c r="J286" s="921" t="s">
        <v>31</v>
      </c>
      <c r="K286" s="921" t="s">
        <v>32</v>
      </c>
      <c r="L286" s="925">
        <v>100</v>
      </c>
    </row>
    <row r="287" spans="1:12" ht="22.8" x14ac:dyDescent="0.25">
      <c r="A287" s="918"/>
      <c r="B287" s="14" t="s">
        <v>257</v>
      </c>
      <c r="C287" s="14" t="s">
        <v>256</v>
      </c>
      <c r="D287" s="15">
        <v>43594</v>
      </c>
      <c r="E287" s="14" t="s">
        <v>258</v>
      </c>
      <c r="F287" s="920"/>
      <c r="G287" s="920"/>
      <c r="H287" s="924"/>
      <c r="I287" s="924"/>
      <c r="J287" s="921"/>
      <c r="K287" s="921"/>
      <c r="L287" s="925"/>
    </row>
    <row r="288" spans="1:12" ht="24" x14ac:dyDescent="0.25">
      <c r="A288" s="918">
        <v>53</v>
      </c>
      <c r="B288" s="9" t="s">
        <v>22</v>
      </c>
      <c r="C288" s="13" t="s">
        <v>23</v>
      </c>
      <c r="D288" s="13" t="s">
        <v>24</v>
      </c>
      <c r="E288" s="13" t="s">
        <v>25</v>
      </c>
      <c r="F288" s="919" t="s">
        <v>17</v>
      </c>
      <c r="G288" s="919"/>
      <c r="H288" s="920"/>
      <c r="I288" s="920"/>
      <c r="J288" s="920"/>
      <c r="K288" s="920"/>
      <c r="L288" s="920"/>
    </row>
    <row r="289" spans="1:12" x14ac:dyDescent="0.25">
      <c r="A289" s="918"/>
      <c r="B289" s="921" t="s">
        <v>259</v>
      </c>
      <c r="C289" s="922" t="s">
        <v>260</v>
      </c>
      <c r="D289" s="923">
        <v>43578</v>
      </c>
      <c r="E289" s="921" t="s">
        <v>261</v>
      </c>
      <c r="F289" s="921" t="s">
        <v>262</v>
      </c>
      <c r="G289" s="921"/>
      <c r="H289" s="924" t="s">
        <v>30</v>
      </c>
      <c r="I289" s="924"/>
      <c r="J289" s="14" t="s">
        <v>31</v>
      </c>
      <c r="K289" s="14" t="s">
        <v>32</v>
      </c>
      <c r="L289" s="16">
        <v>308.25</v>
      </c>
    </row>
    <row r="290" spans="1:12" x14ac:dyDescent="0.25">
      <c r="A290" s="918"/>
      <c r="B290" s="921"/>
      <c r="C290" s="922"/>
      <c r="D290" s="923"/>
      <c r="E290" s="921"/>
      <c r="F290" s="921"/>
      <c r="G290" s="921"/>
      <c r="H290" s="924" t="s">
        <v>33</v>
      </c>
      <c r="I290" s="924"/>
      <c r="J290" s="14" t="s">
        <v>31</v>
      </c>
      <c r="K290" s="14" t="s">
        <v>32</v>
      </c>
      <c r="L290" s="16">
        <v>351.73</v>
      </c>
    </row>
    <row r="291" spans="1:12" ht="24" x14ac:dyDescent="0.25">
      <c r="A291" s="918"/>
      <c r="B291" s="9" t="s">
        <v>34</v>
      </c>
      <c r="C291" s="13" t="s">
        <v>35</v>
      </c>
      <c r="D291" s="13" t="s">
        <v>36</v>
      </c>
      <c r="E291" s="13" t="s">
        <v>37</v>
      </c>
      <c r="F291" s="920"/>
      <c r="G291" s="920"/>
      <c r="H291" s="924" t="s">
        <v>38</v>
      </c>
      <c r="I291" s="924"/>
      <c r="J291" s="921" t="s">
        <v>31</v>
      </c>
      <c r="K291" s="921" t="s">
        <v>32</v>
      </c>
      <c r="L291" s="925">
        <v>160</v>
      </c>
    </row>
    <row r="292" spans="1:12" ht="22.8" x14ac:dyDescent="0.25">
      <c r="A292" s="918"/>
      <c r="B292" s="14" t="s">
        <v>204</v>
      </c>
      <c r="C292" s="14" t="s">
        <v>262</v>
      </c>
      <c r="D292" s="15">
        <v>43579</v>
      </c>
      <c r="E292" s="14" t="s">
        <v>263</v>
      </c>
      <c r="F292" s="920"/>
      <c r="G292" s="920"/>
      <c r="H292" s="924"/>
      <c r="I292" s="924"/>
      <c r="J292" s="921"/>
      <c r="K292" s="921"/>
      <c r="L292" s="925"/>
    </row>
    <row r="293" spans="1:12" ht="24" x14ac:dyDescent="0.25">
      <c r="A293" s="918">
        <v>54</v>
      </c>
      <c r="B293" s="9" t="s">
        <v>22</v>
      </c>
      <c r="C293" s="13" t="s">
        <v>23</v>
      </c>
      <c r="D293" s="13" t="s">
        <v>24</v>
      </c>
      <c r="E293" s="13" t="s">
        <v>25</v>
      </c>
      <c r="F293" s="919" t="s">
        <v>17</v>
      </c>
      <c r="G293" s="919"/>
      <c r="H293" s="920"/>
      <c r="I293" s="920"/>
      <c r="J293" s="920"/>
      <c r="K293" s="920"/>
      <c r="L293" s="920"/>
    </row>
    <row r="294" spans="1:12" x14ac:dyDescent="0.25">
      <c r="A294" s="918"/>
      <c r="B294" s="921" t="s">
        <v>264</v>
      </c>
      <c r="C294" s="922" t="s">
        <v>265</v>
      </c>
      <c r="D294" s="923">
        <v>43603</v>
      </c>
      <c r="E294" s="921" t="s">
        <v>266</v>
      </c>
      <c r="F294" s="921" t="s">
        <v>223</v>
      </c>
      <c r="G294" s="921"/>
      <c r="H294" s="924" t="s">
        <v>30</v>
      </c>
      <c r="I294" s="924"/>
      <c r="J294" s="14" t="s">
        <v>31</v>
      </c>
      <c r="K294" s="14" t="s">
        <v>32</v>
      </c>
      <c r="L294" s="16">
        <v>628.52</v>
      </c>
    </row>
    <row r="295" spans="1:12" x14ac:dyDescent="0.25">
      <c r="A295" s="918"/>
      <c r="B295" s="921"/>
      <c r="C295" s="922"/>
      <c r="D295" s="923"/>
      <c r="E295" s="921"/>
      <c r="F295" s="921"/>
      <c r="G295" s="921"/>
      <c r="H295" s="924" t="s">
        <v>33</v>
      </c>
      <c r="I295" s="924"/>
      <c r="J295" s="14" t="s">
        <v>31</v>
      </c>
      <c r="K295" s="14" t="s">
        <v>32</v>
      </c>
      <c r="L295" s="16">
        <v>752.59</v>
      </c>
    </row>
    <row r="296" spans="1:12" ht="24" x14ac:dyDescent="0.25">
      <c r="A296" s="918"/>
      <c r="B296" s="9" t="s">
        <v>34</v>
      </c>
      <c r="C296" s="13" t="s">
        <v>35</v>
      </c>
      <c r="D296" s="13" t="s">
        <v>36</v>
      </c>
      <c r="E296" s="13" t="s">
        <v>37</v>
      </c>
      <c r="F296" s="920"/>
      <c r="G296" s="920"/>
      <c r="H296" s="924" t="s">
        <v>38</v>
      </c>
      <c r="I296" s="924"/>
      <c r="J296" s="921" t="s">
        <v>31</v>
      </c>
      <c r="K296" s="921" t="s">
        <v>32</v>
      </c>
      <c r="L296" s="925">
        <v>1125</v>
      </c>
    </row>
    <row r="297" spans="1:12" ht="22.8" x14ac:dyDescent="0.25">
      <c r="A297" s="918"/>
      <c r="B297" s="14" t="s">
        <v>267</v>
      </c>
      <c r="C297" s="14" t="s">
        <v>223</v>
      </c>
      <c r="D297" s="15">
        <v>43606</v>
      </c>
      <c r="E297" s="14" t="s">
        <v>268</v>
      </c>
      <c r="F297" s="920"/>
      <c r="G297" s="920"/>
      <c r="H297" s="924"/>
      <c r="I297" s="924"/>
      <c r="J297" s="921"/>
      <c r="K297" s="921"/>
      <c r="L297" s="925"/>
    </row>
    <row r="298" spans="1:12" ht="24" x14ac:dyDescent="0.25">
      <c r="A298" s="918">
        <v>55</v>
      </c>
      <c r="B298" s="9" t="s">
        <v>22</v>
      </c>
      <c r="C298" s="13" t="s">
        <v>23</v>
      </c>
      <c r="D298" s="13" t="s">
        <v>24</v>
      </c>
      <c r="E298" s="13" t="s">
        <v>25</v>
      </c>
      <c r="F298" s="919" t="s">
        <v>17</v>
      </c>
      <c r="G298" s="919"/>
      <c r="H298" s="920"/>
      <c r="I298" s="920"/>
      <c r="J298" s="920"/>
      <c r="K298" s="920"/>
      <c r="L298" s="920"/>
    </row>
    <row r="299" spans="1:12" x14ac:dyDescent="0.25">
      <c r="A299" s="918"/>
      <c r="B299" s="921" t="s">
        <v>269</v>
      </c>
      <c r="C299" s="921" t="s">
        <v>270</v>
      </c>
      <c r="D299" s="923">
        <v>43576</v>
      </c>
      <c r="E299" s="921" t="s">
        <v>207</v>
      </c>
      <c r="F299" s="921" t="s">
        <v>208</v>
      </c>
      <c r="G299" s="921"/>
      <c r="H299" s="924" t="s">
        <v>30</v>
      </c>
      <c r="I299" s="924"/>
      <c r="J299" s="14" t="s">
        <v>31</v>
      </c>
      <c r="K299" s="14" t="s">
        <v>32</v>
      </c>
      <c r="L299" s="16">
        <v>374</v>
      </c>
    </row>
    <row r="300" spans="1:12" x14ac:dyDescent="0.25">
      <c r="A300" s="918"/>
      <c r="B300" s="921"/>
      <c r="C300" s="921"/>
      <c r="D300" s="923"/>
      <c r="E300" s="921"/>
      <c r="F300" s="921"/>
      <c r="G300" s="921"/>
      <c r="H300" s="924" t="s">
        <v>33</v>
      </c>
      <c r="I300" s="924"/>
      <c r="J300" s="14" t="s">
        <v>31</v>
      </c>
      <c r="K300" s="14" t="s">
        <v>32</v>
      </c>
      <c r="L300" s="16">
        <v>194</v>
      </c>
    </row>
    <row r="301" spans="1:12" ht="24" x14ac:dyDescent="0.25">
      <c r="A301" s="918"/>
      <c r="B301" s="9" t="s">
        <v>34</v>
      </c>
      <c r="C301" s="13" t="s">
        <v>35</v>
      </c>
      <c r="D301" s="13" t="s">
        <v>36</v>
      </c>
      <c r="E301" s="13" t="s">
        <v>37</v>
      </c>
      <c r="F301" s="920"/>
      <c r="G301" s="920"/>
      <c r="H301" s="924" t="s">
        <v>38</v>
      </c>
      <c r="I301" s="924"/>
      <c r="J301" s="921" t="s">
        <v>31</v>
      </c>
      <c r="K301" s="921" t="s">
        <v>32</v>
      </c>
      <c r="L301" s="925">
        <v>100</v>
      </c>
    </row>
    <row r="302" spans="1:12" ht="22.8" x14ac:dyDescent="0.25">
      <c r="A302" s="918"/>
      <c r="B302" s="14" t="s">
        <v>39</v>
      </c>
      <c r="C302" s="14" t="s">
        <v>208</v>
      </c>
      <c r="D302" s="15">
        <v>43578</v>
      </c>
      <c r="E302" s="14" t="s">
        <v>271</v>
      </c>
      <c r="F302" s="920"/>
      <c r="G302" s="920"/>
      <c r="H302" s="924"/>
      <c r="I302" s="924"/>
      <c r="J302" s="921"/>
      <c r="K302" s="921"/>
      <c r="L302" s="925"/>
    </row>
    <row r="303" spans="1:12" ht="24" x14ac:dyDescent="0.25">
      <c r="A303" s="918">
        <v>56</v>
      </c>
      <c r="B303" s="9" t="s">
        <v>22</v>
      </c>
      <c r="C303" s="13" t="s">
        <v>23</v>
      </c>
      <c r="D303" s="13" t="s">
        <v>24</v>
      </c>
      <c r="E303" s="13" t="s">
        <v>25</v>
      </c>
      <c r="F303" s="919" t="s">
        <v>17</v>
      </c>
      <c r="G303" s="919"/>
      <c r="H303" s="920"/>
      <c r="I303" s="920"/>
      <c r="J303" s="920"/>
      <c r="K303" s="920"/>
      <c r="L303" s="920"/>
    </row>
    <row r="304" spans="1:12" x14ac:dyDescent="0.25">
      <c r="A304" s="918"/>
      <c r="B304" s="921" t="s">
        <v>269</v>
      </c>
      <c r="C304" s="921" t="s">
        <v>272</v>
      </c>
      <c r="D304" s="923">
        <v>43600</v>
      </c>
      <c r="E304" s="921" t="s">
        <v>273</v>
      </c>
      <c r="F304" s="921" t="s">
        <v>274</v>
      </c>
      <c r="G304" s="921"/>
      <c r="H304" s="924" t="s">
        <v>30</v>
      </c>
      <c r="I304" s="924"/>
      <c r="J304" s="14" t="s">
        <v>31</v>
      </c>
      <c r="K304" s="14" t="s">
        <v>32</v>
      </c>
      <c r="L304" s="16">
        <v>326</v>
      </c>
    </row>
    <row r="305" spans="1:12" x14ac:dyDescent="0.25">
      <c r="A305" s="918"/>
      <c r="B305" s="921"/>
      <c r="C305" s="921"/>
      <c r="D305" s="923"/>
      <c r="E305" s="921"/>
      <c r="F305" s="921"/>
      <c r="G305" s="921"/>
      <c r="H305" s="924" t="s">
        <v>33</v>
      </c>
      <c r="I305" s="924"/>
      <c r="J305" s="14" t="s">
        <v>31</v>
      </c>
      <c r="K305" s="14" t="s">
        <v>32</v>
      </c>
      <c r="L305" s="16">
        <v>211.96</v>
      </c>
    </row>
    <row r="306" spans="1:12" ht="24" x14ac:dyDescent="0.25">
      <c r="A306" s="918"/>
      <c r="B306" s="9" t="s">
        <v>34</v>
      </c>
      <c r="C306" s="13" t="s">
        <v>35</v>
      </c>
      <c r="D306" s="13" t="s">
        <v>36</v>
      </c>
      <c r="E306" s="13" t="s">
        <v>37</v>
      </c>
      <c r="F306" s="920"/>
      <c r="G306" s="920"/>
      <c r="H306" s="924" t="s">
        <v>38</v>
      </c>
      <c r="I306" s="924"/>
      <c r="J306" s="921" t="s">
        <v>31</v>
      </c>
      <c r="K306" s="921" t="s">
        <v>32</v>
      </c>
      <c r="L306" s="925">
        <v>54</v>
      </c>
    </row>
    <row r="307" spans="1:12" ht="22.8" x14ac:dyDescent="0.25">
      <c r="A307" s="918"/>
      <c r="B307" s="14" t="s">
        <v>39</v>
      </c>
      <c r="C307" s="14" t="s">
        <v>274</v>
      </c>
      <c r="D307" s="15">
        <v>43602</v>
      </c>
      <c r="E307" s="14" t="s">
        <v>275</v>
      </c>
      <c r="F307" s="920"/>
      <c r="G307" s="920"/>
      <c r="H307" s="924"/>
      <c r="I307" s="924"/>
      <c r="J307" s="921"/>
      <c r="K307" s="921"/>
      <c r="L307" s="925"/>
    </row>
    <row r="308" spans="1:12" ht="24" x14ac:dyDescent="0.25">
      <c r="A308" s="918">
        <v>57</v>
      </c>
      <c r="B308" s="9" t="s">
        <v>22</v>
      </c>
      <c r="C308" s="13" t="s">
        <v>23</v>
      </c>
      <c r="D308" s="13" t="s">
        <v>24</v>
      </c>
      <c r="E308" s="13" t="s">
        <v>25</v>
      </c>
      <c r="F308" s="919" t="s">
        <v>17</v>
      </c>
      <c r="G308" s="919"/>
      <c r="H308" s="920"/>
      <c r="I308" s="920"/>
      <c r="J308" s="920"/>
      <c r="K308" s="920"/>
      <c r="L308" s="920"/>
    </row>
    <row r="309" spans="1:12" x14ac:dyDescent="0.25">
      <c r="A309" s="918"/>
      <c r="B309" s="921" t="s">
        <v>276</v>
      </c>
      <c r="C309" s="922" t="s">
        <v>277</v>
      </c>
      <c r="D309" s="923">
        <v>43640</v>
      </c>
      <c r="E309" s="921" t="s">
        <v>278</v>
      </c>
      <c r="F309" s="921" t="s">
        <v>279</v>
      </c>
      <c r="G309" s="921"/>
      <c r="H309" s="924" t="s">
        <v>30</v>
      </c>
      <c r="I309" s="924"/>
      <c r="J309" s="14" t="s">
        <v>31</v>
      </c>
      <c r="K309" s="14" t="s">
        <v>31</v>
      </c>
      <c r="L309" s="16">
        <v>0</v>
      </c>
    </row>
    <row r="310" spans="1:12" x14ac:dyDescent="0.25">
      <c r="A310" s="918"/>
      <c r="B310" s="921"/>
      <c r="C310" s="922"/>
      <c r="D310" s="923"/>
      <c r="E310" s="921"/>
      <c r="F310" s="921"/>
      <c r="G310" s="921"/>
      <c r="H310" s="924" t="s">
        <v>33</v>
      </c>
      <c r="I310" s="924"/>
      <c r="J310" s="14" t="s">
        <v>31</v>
      </c>
      <c r="K310" s="14" t="s">
        <v>31</v>
      </c>
      <c r="L310" s="16">
        <v>0</v>
      </c>
    </row>
    <row r="311" spans="1:12" ht="24" x14ac:dyDescent="0.25">
      <c r="A311" s="918"/>
      <c r="B311" s="9" t="s">
        <v>34</v>
      </c>
      <c r="C311" s="13" t="s">
        <v>35</v>
      </c>
      <c r="D311" s="13" t="s">
        <v>36</v>
      </c>
      <c r="E311" s="13" t="s">
        <v>37</v>
      </c>
      <c r="F311" s="920"/>
      <c r="G311" s="920"/>
      <c r="H311" s="924" t="s">
        <v>38</v>
      </c>
      <c r="I311" s="924"/>
      <c r="J311" s="921" t="s">
        <v>31</v>
      </c>
      <c r="K311" s="921" t="s">
        <v>32</v>
      </c>
      <c r="L311" s="925">
        <v>995</v>
      </c>
    </row>
    <row r="312" spans="1:12" ht="22.8" x14ac:dyDescent="0.25">
      <c r="A312" s="918"/>
      <c r="B312" s="14" t="s">
        <v>204</v>
      </c>
      <c r="C312" s="14" t="s">
        <v>279</v>
      </c>
      <c r="D312" s="15">
        <v>43644</v>
      </c>
      <c r="E312" s="14" t="s">
        <v>280</v>
      </c>
      <c r="F312" s="920"/>
      <c r="G312" s="920"/>
      <c r="H312" s="924"/>
      <c r="I312" s="924"/>
      <c r="J312" s="921"/>
      <c r="K312" s="921"/>
      <c r="L312" s="925"/>
    </row>
    <row r="313" spans="1:12" ht="24" x14ac:dyDescent="0.25">
      <c r="A313" s="918">
        <v>58</v>
      </c>
      <c r="B313" s="9" t="s">
        <v>22</v>
      </c>
      <c r="C313" s="13" t="s">
        <v>23</v>
      </c>
      <c r="D313" s="13" t="s">
        <v>24</v>
      </c>
      <c r="E313" s="13" t="s">
        <v>25</v>
      </c>
      <c r="F313" s="919" t="s">
        <v>17</v>
      </c>
      <c r="G313" s="919"/>
      <c r="H313" s="920"/>
      <c r="I313" s="920"/>
      <c r="J313" s="920"/>
      <c r="K313" s="920"/>
      <c r="L313" s="920"/>
    </row>
    <row r="314" spans="1:12" x14ac:dyDescent="0.25">
      <c r="A314" s="918"/>
      <c r="B314" s="921" t="s">
        <v>281</v>
      </c>
      <c r="C314" s="922" t="s">
        <v>282</v>
      </c>
      <c r="D314" s="923">
        <v>43571</v>
      </c>
      <c r="E314" s="921" t="s">
        <v>283</v>
      </c>
      <c r="F314" s="921" t="s">
        <v>284</v>
      </c>
      <c r="G314" s="921"/>
      <c r="H314" s="924" t="s">
        <v>30</v>
      </c>
      <c r="I314" s="924"/>
      <c r="J314" s="14" t="s">
        <v>31</v>
      </c>
      <c r="K314" s="14" t="s">
        <v>32</v>
      </c>
      <c r="L314" s="16">
        <v>290</v>
      </c>
    </row>
    <row r="315" spans="1:12" x14ac:dyDescent="0.25">
      <c r="A315" s="918"/>
      <c r="B315" s="921"/>
      <c r="C315" s="922"/>
      <c r="D315" s="923"/>
      <c r="E315" s="921"/>
      <c r="F315" s="921"/>
      <c r="G315" s="921"/>
      <c r="H315" s="924" t="s">
        <v>33</v>
      </c>
      <c r="I315" s="924"/>
      <c r="J315" s="14" t="s">
        <v>31</v>
      </c>
      <c r="K315" s="14" t="s">
        <v>32</v>
      </c>
      <c r="L315" s="16">
        <v>352</v>
      </c>
    </row>
    <row r="316" spans="1:12" ht="24" x14ac:dyDescent="0.25">
      <c r="A316" s="918"/>
      <c r="B316" s="9" t="s">
        <v>34</v>
      </c>
      <c r="C316" s="13" t="s">
        <v>35</v>
      </c>
      <c r="D316" s="13" t="s">
        <v>36</v>
      </c>
      <c r="E316" s="13" t="s">
        <v>37</v>
      </c>
      <c r="F316" s="920"/>
      <c r="G316" s="920"/>
      <c r="H316" s="924" t="s">
        <v>38</v>
      </c>
      <c r="I316" s="924"/>
      <c r="J316" s="921" t="s">
        <v>31</v>
      </c>
      <c r="K316" s="921" t="s">
        <v>32</v>
      </c>
      <c r="L316" s="925">
        <v>99.5</v>
      </c>
    </row>
    <row r="317" spans="1:12" ht="22.8" x14ac:dyDescent="0.25">
      <c r="A317" s="918"/>
      <c r="B317" s="14" t="s">
        <v>39</v>
      </c>
      <c r="C317" s="14" t="s">
        <v>284</v>
      </c>
      <c r="D317" s="15">
        <v>43572</v>
      </c>
      <c r="E317" s="14" t="s">
        <v>285</v>
      </c>
      <c r="F317" s="920"/>
      <c r="G317" s="920"/>
      <c r="H317" s="924"/>
      <c r="I317" s="924"/>
      <c r="J317" s="921"/>
      <c r="K317" s="921"/>
      <c r="L317" s="925"/>
    </row>
    <row r="318" spans="1:12" ht="24" x14ac:dyDescent="0.25">
      <c r="A318" s="918">
        <v>59</v>
      </c>
      <c r="B318" s="9" t="s">
        <v>22</v>
      </c>
      <c r="C318" s="13" t="s">
        <v>23</v>
      </c>
      <c r="D318" s="13" t="s">
        <v>24</v>
      </c>
      <c r="E318" s="13" t="s">
        <v>25</v>
      </c>
      <c r="F318" s="919" t="s">
        <v>17</v>
      </c>
      <c r="G318" s="919"/>
      <c r="H318" s="920"/>
      <c r="I318" s="920"/>
      <c r="J318" s="920"/>
      <c r="K318" s="920"/>
      <c r="L318" s="920"/>
    </row>
    <row r="319" spans="1:12" x14ac:dyDescent="0.25">
      <c r="A319" s="918"/>
      <c r="B319" s="921" t="s">
        <v>286</v>
      </c>
      <c r="C319" s="922" t="s">
        <v>287</v>
      </c>
      <c r="D319" s="923">
        <v>43580</v>
      </c>
      <c r="E319" s="921" t="s">
        <v>288</v>
      </c>
      <c r="F319" s="921" t="s">
        <v>289</v>
      </c>
      <c r="G319" s="921"/>
      <c r="H319" s="924" t="s">
        <v>30</v>
      </c>
      <c r="I319" s="924"/>
      <c r="J319" s="14" t="s">
        <v>31</v>
      </c>
      <c r="K319" s="14" t="s">
        <v>32</v>
      </c>
      <c r="L319" s="16">
        <v>845.36</v>
      </c>
    </row>
    <row r="320" spans="1:12" x14ac:dyDescent="0.25">
      <c r="A320" s="918"/>
      <c r="B320" s="921"/>
      <c r="C320" s="922"/>
      <c r="D320" s="923"/>
      <c r="E320" s="921"/>
      <c r="F320" s="921"/>
      <c r="G320" s="921"/>
      <c r="H320" s="924" t="s">
        <v>33</v>
      </c>
      <c r="I320" s="924"/>
      <c r="J320" s="14" t="s">
        <v>31</v>
      </c>
      <c r="K320" s="14" t="s">
        <v>32</v>
      </c>
      <c r="L320" s="16">
        <v>453.99</v>
      </c>
    </row>
    <row r="321" spans="1:12" ht="24" x14ac:dyDescent="0.25">
      <c r="A321" s="918"/>
      <c r="B321" s="9" t="s">
        <v>34</v>
      </c>
      <c r="C321" s="13" t="s">
        <v>35</v>
      </c>
      <c r="D321" s="13" t="s">
        <v>36</v>
      </c>
      <c r="E321" s="13" t="s">
        <v>37</v>
      </c>
      <c r="F321" s="920"/>
      <c r="G321" s="920"/>
      <c r="H321" s="924" t="s">
        <v>38</v>
      </c>
      <c r="I321" s="924"/>
      <c r="J321" s="921" t="s">
        <v>31</v>
      </c>
      <c r="K321" s="921" t="s">
        <v>31</v>
      </c>
      <c r="L321" s="925">
        <v>0</v>
      </c>
    </row>
    <row r="322" spans="1:12" ht="22.8" x14ac:dyDescent="0.25">
      <c r="A322" s="918"/>
      <c r="B322" s="14" t="s">
        <v>39</v>
      </c>
      <c r="C322" s="14" t="s">
        <v>289</v>
      </c>
      <c r="D322" s="15">
        <v>43583</v>
      </c>
      <c r="E322" s="14" t="s">
        <v>290</v>
      </c>
      <c r="F322" s="920"/>
      <c r="G322" s="920"/>
      <c r="H322" s="924"/>
      <c r="I322" s="924"/>
      <c r="J322" s="921"/>
      <c r="K322" s="921"/>
      <c r="L322" s="925"/>
    </row>
    <row r="323" spans="1:12" ht="24" x14ac:dyDescent="0.25">
      <c r="A323" s="918">
        <v>60</v>
      </c>
      <c r="B323" s="9" t="s">
        <v>22</v>
      </c>
      <c r="C323" s="13" t="s">
        <v>23</v>
      </c>
      <c r="D323" s="13" t="s">
        <v>24</v>
      </c>
      <c r="E323" s="13" t="s">
        <v>25</v>
      </c>
      <c r="F323" s="919" t="s">
        <v>17</v>
      </c>
      <c r="G323" s="919"/>
      <c r="H323" s="920"/>
      <c r="I323" s="920"/>
      <c r="J323" s="920"/>
      <c r="K323" s="920"/>
      <c r="L323" s="920"/>
    </row>
    <row r="324" spans="1:12" x14ac:dyDescent="0.25">
      <c r="A324" s="918"/>
      <c r="B324" s="921" t="s">
        <v>291</v>
      </c>
      <c r="C324" s="922" t="s">
        <v>292</v>
      </c>
      <c r="D324" s="923">
        <v>43583</v>
      </c>
      <c r="E324" s="921" t="s">
        <v>293</v>
      </c>
      <c r="F324" s="921" t="s">
        <v>294</v>
      </c>
      <c r="G324" s="921"/>
      <c r="H324" s="924" t="s">
        <v>30</v>
      </c>
      <c r="I324" s="924"/>
      <c r="J324" s="14" t="s">
        <v>31</v>
      </c>
      <c r="K324" s="14" t="s">
        <v>32</v>
      </c>
      <c r="L324" s="16">
        <v>1308.8399999999999</v>
      </c>
    </row>
    <row r="325" spans="1:12" x14ac:dyDescent="0.25">
      <c r="A325" s="918"/>
      <c r="B325" s="921"/>
      <c r="C325" s="922"/>
      <c r="D325" s="923"/>
      <c r="E325" s="921"/>
      <c r="F325" s="921"/>
      <c r="G325" s="921"/>
      <c r="H325" s="924" t="s">
        <v>33</v>
      </c>
      <c r="I325" s="924"/>
      <c r="J325" s="921" t="s">
        <v>31</v>
      </c>
      <c r="K325" s="921" t="s">
        <v>32</v>
      </c>
      <c r="L325" s="925">
        <v>1533</v>
      </c>
    </row>
    <row r="326" spans="1:12" x14ac:dyDescent="0.25">
      <c r="A326" s="918"/>
      <c r="B326" s="921"/>
      <c r="C326" s="922"/>
      <c r="D326" s="923"/>
      <c r="E326" s="921"/>
      <c r="F326" s="921"/>
      <c r="G326" s="921"/>
      <c r="H326" s="924"/>
      <c r="I326" s="924"/>
      <c r="J326" s="921"/>
      <c r="K326" s="921"/>
      <c r="L326" s="925"/>
    </row>
    <row r="327" spans="1:12" x14ac:dyDescent="0.25">
      <c r="A327" s="918"/>
      <c r="B327" s="921"/>
      <c r="C327" s="922"/>
      <c r="D327" s="923"/>
      <c r="E327" s="921"/>
      <c r="F327" s="921"/>
      <c r="G327" s="921"/>
      <c r="H327" s="924"/>
      <c r="I327" s="924"/>
      <c r="J327" s="921"/>
      <c r="K327" s="921"/>
      <c r="L327" s="925"/>
    </row>
    <row r="328" spans="1:12" ht="24" x14ac:dyDescent="0.25">
      <c r="A328" s="918"/>
      <c r="B328" s="9" t="s">
        <v>34</v>
      </c>
      <c r="C328" s="13" t="s">
        <v>35</v>
      </c>
      <c r="D328" s="13" t="s">
        <v>36</v>
      </c>
      <c r="E328" s="13" t="s">
        <v>37</v>
      </c>
      <c r="F328" s="920"/>
      <c r="G328" s="920"/>
      <c r="H328" s="924" t="s">
        <v>38</v>
      </c>
      <c r="I328" s="924"/>
      <c r="J328" s="921" t="s">
        <v>31</v>
      </c>
      <c r="K328" s="921" t="s">
        <v>31</v>
      </c>
      <c r="L328" s="925">
        <v>0</v>
      </c>
    </row>
    <row r="329" spans="1:12" ht="22.8" x14ac:dyDescent="0.25">
      <c r="A329" s="918"/>
      <c r="B329" s="14" t="s">
        <v>295</v>
      </c>
      <c r="C329" s="14" t="s">
        <v>294</v>
      </c>
      <c r="D329" s="15">
        <v>43590</v>
      </c>
      <c r="E329" s="14" t="s">
        <v>296</v>
      </c>
      <c r="F329" s="920"/>
      <c r="G329" s="920"/>
      <c r="H329" s="924"/>
      <c r="I329" s="924"/>
      <c r="J329" s="921"/>
      <c r="K329" s="921"/>
      <c r="L329" s="925"/>
    </row>
    <row r="330" spans="1:12" ht="24" x14ac:dyDescent="0.25">
      <c r="A330" s="918">
        <v>61</v>
      </c>
      <c r="B330" s="9" t="s">
        <v>22</v>
      </c>
      <c r="C330" s="13" t="s">
        <v>23</v>
      </c>
      <c r="D330" s="13" t="s">
        <v>24</v>
      </c>
      <c r="E330" s="13" t="s">
        <v>25</v>
      </c>
      <c r="F330" s="919" t="s">
        <v>17</v>
      </c>
      <c r="G330" s="919"/>
      <c r="H330" s="920"/>
      <c r="I330" s="920"/>
      <c r="J330" s="920"/>
      <c r="K330" s="920"/>
      <c r="L330" s="920"/>
    </row>
    <row r="331" spans="1:12" x14ac:dyDescent="0.25">
      <c r="A331" s="918"/>
      <c r="B331" s="921" t="s">
        <v>291</v>
      </c>
      <c r="C331" s="922" t="s">
        <v>297</v>
      </c>
      <c r="D331" s="923">
        <v>43634</v>
      </c>
      <c r="E331" s="921" t="s">
        <v>298</v>
      </c>
      <c r="F331" s="921" t="s">
        <v>299</v>
      </c>
      <c r="G331" s="921"/>
      <c r="H331" s="924" t="s">
        <v>30</v>
      </c>
      <c r="I331" s="924"/>
      <c r="J331" s="14" t="s">
        <v>31</v>
      </c>
      <c r="K331" s="14" t="s">
        <v>32</v>
      </c>
      <c r="L331" s="16">
        <v>720.6</v>
      </c>
    </row>
    <row r="332" spans="1:12" x14ac:dyDescent="0.25">
      <c r="A332" s="918"/>
      <c r="B332" s="921"/>
      <c r="C332" s="922"/>
      <c r="D332" s="923"/>
      <c r="E332" s="921"/>
      <c r="F332" s="921"/>
      <c r="G332" s="921"/>
      <c r="H332" s="924" t="s">
        <v>33</v>
      </c>
      <c r="I332" s="924"/>
      <c r="J332" s="921" t="s">
        <v>31</v>
      </c>
      <c r="K332" s="921" t="s">
        <v>31</v>
      </c>
      <c r="L332" s="925">
        <v>0</v>
      </c>
    </row>
    <row r="333" spans="1:12" x14ac:dyDescent="0.25">
      <c r="A333" s="918"/>
      <c r="B333" s="921"/>
      <c r="C333" s="922"/>
      <c r="D333" s="923"/>
      <c r="E333" s="921"/>
      <c r="F333" s="921"/>
      <c r="G333" s="921"/>
      <c r="H333" s="924"/>
      <c r="I333" s="924"/>
      <c r="J333" s="921"/>
      <c r="K333" s="921"/>
      <c r="L333" s="925"/>
    </row>
    <row r="334" spans="1:12" ht="24" x14ac:dyDescent="0.25">
      <c r="A334" s="918"/>
      <c r="B334" s="9" t="s">
        <v>34</v>
      </c>
      <c r="C334" s="13" t="s">
        <v>35</v>
      </c>
      <c r="D334" s="13" t="s">
        <v>36</v>
      </c>
      <c r="E334" s="13" t="s">
        <v>37</v>
      </c>
      <c r="F334" s="920"/>
      <c r="G334" s="920"/>
      <c r="H334" s="924" t="s">
        <v>38</v>
      </c>
      <c r="I334" s="924"/>
      <c r="J334" s="921" t="s">
        <v>31</v>
      </c>
      <c r="K334" s="921" t="s">
        <v>32</v>
      </c>
      <c r="L334" s="925">
        <v>550</v>
      </c>
    </row>
    <row r="335" spans="1:12" ht="22.8" x14ac:dyDescent="0.25">
      <c r="A335" s="918"/>
      <c r="B335" s="14" t="s">
        <v>295</v>
      </c>
      <c r="C335" s="14" t="s">
        <v>299</v>
      </c>
      <c r="D335" s="15">
        <v>43637</v>
      </c>
      <c r="E335" s="14" t="s">
        <v>300</v>
      </c>
      <c r="F335" s="920"/>
      <c r="G335" s="920"/>
      <c r="H335" s="924"/>
      <c r="I335" s="924"/>
      <c r="J335" s="921"/>
      <c r="K335" s="921"/>
      <c r="L335" s="925"/>
    </row>
    <row r="336" spans="1:12" ht="24" x14ac:dyDescent="0.25">
      <c r="A336" s="918">
        <v>62</v>
      </c>
      <c r="B336" s="9" t="s">
        <v>22</v>
      </c>
      <c r="C336" s="13" t="s">
        <v>23</v>
      </c>
      <c r="D336" s="13" t="s">
        <v>24</v>
      </c>
      <c r="E336" s="13" t="s">
        <v>25</v>
      </c>
      <c r="F336" s="919" t="s">
        <v>17</v>
      </c>
      <c r="G336" s="919"/>
      <c r="H336" s="920"/>
      <c r="I336" s="920"/>
      <c r="J336" s="920"/>
      <c r="K336" s="920"/>
      <c r="L336" s="920"/>
    </row>
    <row r="337" spans="1:12" x14ac:dyDescent="0.25">
      <c r="A337" s="918"/>
      <c r="B337" s="921" t="s">
        <v>301</v>
      </c>
      <c r="C337" s="922" t="s">
        <v>302</v>
      </c>
      <c r="D337" s="923">
        <v>43611</v>
      </c>
      <c r="E337" s="921" t="s">
        <v>303</v>
      </c>
      <c r="F337" s="921" t="s">
        <v>304</v>
      </c>
      <c r="G337" s="921"/>
      <c r="H337" s="924" t="s">
        <v>30</v>
      </c>
      <c r="I337" s="924"/>
      <c r="J337" s="14" t="s">
        <v>31</v>
      </c>
      <c r="K337" s="14" t="s">
        <v>32</v>
      </c>
      <c r="L337" s="16">
        <v>344.56</v>
      </c>
    </row>
    <row r="338" spans="1:12" x14ac:dyDescent="0.25">
      <c r="A338" s="918"/>
      <c r="B338" s="921"/>
      <c r="C338" s="922"/>
      <c r="D338" s="923"/>
      <c r="E338" s="921"/>
      <c r="F338" s="921"/>
      <c r="G338" s="921"/>
      <c r="H338" s="924" t="s">
        <v>33</v>
      </c>
      <c r="I338" s="924"/>
      <c r="J338" s="14" t="s">
        <v>31</v>
      </c>
      <c r="K338" s="14" t="s">
        <v>32</v>
      </c>
      <c r="L338" s="16">
        <v>2948.49</v>
      </c>
    </row>
    <row r="339" spans="1:12" ht="24" x14ac:dyDescent="0.25">
      <c r="A339" s="918"/>
      <c r="B339" s="9" t="s">
        <v>34</v>
      </c>
      <c r="C339" s="13" t="s">
        <v>35</v>
      </c>
      <c r="D339" s="13" t="s">
        <v>36</v>
      </c>
      <c r="E339" s="13" t="s">
        <v>37</v>
      </c>
      <c r="F339" s="920"/>
      <c r="G339" s="920"/>
      <c r="H339" s="924" t="s">
        <v>38</v>
      </c>
      <c r="I339" s="924"/>
      <c r="J339" s="921" t="s">
        <v>31</v>
      </c>
      <c r="K339" s="921" t="s">
        <v>31</v>
      </c>
      <c r="L339" s="925">
        <v>0</v>
      </c>
    </row>
    <row r="340" spans="1:12" ht="22.8" x14ac:dyDescent="0.25">
      <c r="A340" s="918"/>
      <c r="B340" s="14" t="s">
        <v>141</v>
      </c>
      <c r="C340" s="14" t="s">
        <v>304</v>
      </c>
      <c r="D340" s="15">
        <v>43616</v>
      </c>
      <c r="E340" s="14" t="s">
        <v>305</v>
      </c>
      <c r="F340" s="920"/>
      <c r="G340" s="920"/>
      <c r="H340" s="924"/>
      <c r="I340" s="924"/>
      <c r="J340" s="921"/>
      <c r="K340" s="921"/>
      <c r="L340" s="925"/>
    </row>
    <row r="341" spans="1:12" ht="24" x14ac:dyDescent="0.25">
      <c r="A341" s="918">
        <v>63</v>
      </c>
      <c r="B341" s="9" t="s">
        <v>22</v>
      </c>
      <c r="C341" s="13" t="s">
        <v>23</v>
      </c>
      <c r="D341" s="13" t="s">
        <v>24</v>
      </c>
      <c r="E341" s="13" t="s">
        <v>25</v>
      </c>
      <c r="F341" s="919" t="s">
        <v>17</v>
      </c>
      <c r="G341" s="919"/>
      <c r="H341" s="920"/>
      <c r="I341" s="920"/>
      <c r="J341" s="920"/>
      <c r="K341" s="920"/>
      <c r="L341" s="920"/>
    </row>
    <row r="342" spans="1:12" x14ac:dyDescent="0.25">
      <c r="A342" s="918"/>
      <c r="B342" s="921" t="s">
        <v>306</v>
      </c>
      <c r="C342" s="921" t="s">
        <v>307</v>
      </c>
      <c r="D342" s="923">
        <v>43687</v>
      </c>
      <c r="E342" s="921" t="s">
        <v>308</v>
      </c>
      <c r="F342" s="921" t="s">
        <v>309</v>
      </c>
      <c r="G342" s="921"/>
      <c r="H342" s="924" t="s">
        <v>30</v>
      </c>
      <c r="I342" s="924"/>
      <c r="J342" s="14" t="s">
        <v>31</v>
      </c>
      <c r="K342" s="14" t="s">
        <v>32</v>
      </c>
      <c r="L342" s="16">
        <v>752</v>
      </c>
    </row>
    <row r="343" spans="1:12" x14ac:dyDescent="0.25">
      <c r="A343" s="918"/>
      <c r="B343" s="921"/>
      <c r="C343" s="921"/>
      <c r="D343" s="923"/>
      <c r="E343" s="921"/>
      <c r="F343" s="921"/>
      <c r="G343" s="921"/>
      <c r="H343" s="924" t="s">
        <v>33</v>
      </c>
      <c r="I343" s="924"/>
      <c r="J343" s="14" t="s">
        <v>31</v>
      </c>
      <c r="K343" s="14" t="s">
        <v>31</v>
      </c>
      <c r="L343" s="16">
        <v>0</v>
      </c>
    </row>
    <row r="344" spans="1:12" ht="24" x14ac:dyDescent="0.25">
      <c r="A344" s="918"/>
      <c r="B344" s="9" t="s">
        <v>34</v>
      </c>
      <c r="C344" s="13" t="s">
        <v>35</v>
      </c>
      <c r="D344" s="13" t="s">
        <v>36</v>
      </c>
      <c r="E344" s="13" t="s">
        <v>37</v>
      </c>
      <c r="F344" s="920"/>
      <c r="G344" s="920"/>
      <c r="H344" s="924" t="s">
        <v>38</v>
      </c>
      <c r="I344" s="924"/>
      <c r="J344" s="921" t="s">
        <v>31</v>
      </c>
      <c r="K344" s="921" t="s">
        <v>31</v>
      </c>
      <c r="L344" s="925">
        <v>0</v>
      </c>
    </row>
    <row r="345" spans="1:12" ht="22.8" x14ac:dyDescent="0.25">
      <c r="A345" s="918"/>
      <c r="B345" s="14" t="s">
        <v>39</v>
      </c>
      <c r="C345" s="14" t="s">
        <v>309</v>
      </c>
      <c r="D345" s="15">
        <v>43695</v>
      </c>
      <c r="E345" s="14" t="s">
        <v>310</v>
      </c>
      <c r="F345" s="920"/>
      <c r="G345" s="920"/>
      <c r="H345" s="924"/>
      <c r="I345" s="924"/>
      <c r="J345" s="921"/>
      <c r="K345" s="921"/>
      <c r="L345" s="925"/>
    </row>
    <row r="346" spans="1:12" ht="24" x14ac:dyDescent="0.25">
      <c r="A346" s="918">
        <v>64</v>
      </c>
      <c r="B346" s="9" t="s">
        <v>22</v>
      </c>
      <c r="C346" s="13" t="s">
        <v>23</v>
      </c>
      <c r="D346" s="13" t="s">
        <v>24</v>
      </c>
      <c r="E346" s="13" t="s">
        <v>25</v>
      </c>
      <c r="F346" s="919" t="s">
        <v>17</v>
      </c>
      <c r="G346" s="919"/>
      <c r="H346" s="920"/>
      <c r="I346" s="920"/>
      <c r="J346" s="920"/>
      <c r="K346" s="920"/>
      <c r="L346" s="920"/>
    </row>
    <row r="347" spans="1:12" x14ac:dyDescent="0.25">
      <c r="A347" s="918"/>
      <c r="B347" s="921" t="s">
        <v>311</v>
      </c>
      <c r="C347" s="922" t="s">
        <v>312</v>
      </c>
      <c r="D347" s="923">
        <v>43650</v>
      </c>
      <c r="E347" s="921" t="s">
        <v>313</v>
      </c>
      <c r="F347" s="921" t="s">
        <v>314</v>
      </c>
      <c r="G347" s="921"/>
      <c r="H347" s="924" t="s">
        <v>30</v>
      </c>
      <c r="I347" s="924"/>
      <c r="J347" s="14" t="s">
        <v>31</v>
      </c>
      <c r="K347" s="14" t="s">
        <v>31</v>
      </c>
      <c r="L347" s="16">
        <v>0</v>
      </c>
    </row>
    <row r="348" spans="1:12" x14ac:dyDescent="0.25">
      <c r="A348" s="918"/>
      <c r="B348" s="921"/>
      <c r="C348" s="922"/>
      <c r="D348" s="923"/>
      <c r="E348" s="921"/>
      <c r="F348" s="921"/>
      <c r="G348" s="921"/>
      <c r="H348" s="924" t="s">
        <v>33</v>
      </c>
      <c r="I348" s="924"/>
      <c r="J348" s="14" t="s">
        <v>31</v>
      </c>
      <c r="K348" s="14" t="s">
        <v>31</v>
      </c>
      <c r="L348" s="16">
        <v>0</v>
      </c>
    </row>
    <row r="349" spans="1:12" ht="24" x14ac:dyDescent="0.25">
      <c r="A349" s="918"/>
      <c r="B349" s="9" t="s">
        <v>34</v>
      </c>
      <c r="C349" s="13" t="s">
        <v>35</v>
      </c>
      <c r="D349" s="13" t="s">
        <v>36</v>
      </c>
      <c r="E349" s="13" t="s">
        <v>37</v>
      </c>
      <c r="F349" s="920"/>
      <c r="G349" s="920"/>
      <c r="H349" s="924" t="s">
        <v>38</v>
      </c>
      <c r="I349" s="924"/>
      <c r="J349" s="921" t="s">
        <v>31</v>
      </c>
      <c r="K349" s="921" t="s">
        <v>32</v>
      </c>
      <c r="L349" s="925">
        <v>457.39</v>
      </c>
    </row>
    <row r="350" spans="1:12" ht="22.8" x14ac:dyDescent="0.25">
      <c r="A350" s="918"/>
      <c r="B350" s="14" t="s">
        <v>39</v>
      </c>
      <c r="C350" s="14" t="s">
        <v>314</v>
      </c>
      <c r="D350" s="15">
        <v>43656</v>
      </c>
      <c r="E350" s="14" t="s">
        <v>315</v>
      </c>
      <c r="F350" s="920"/>
      <c r="G350" s="920"/>
      <c r="H350" s="924"/>
      <c r="I350" s="924"/>
      <c r="J350" s="921"/>
      <c r="K350" s="921"/>
      <c r="L350" s="925"/>
    </row>
    <row r="351" spans="1:12" ht="24" x14ac:dyDescent="0.25">
      <c r="A351" s="918">
        <v>65</v>
      </c>
      <c r="B351" s="9" t="s">
        <v>22</v>
      </c>
      <c r="C351" s="13" t="s">
        <v>23</v>
      </c>
      <c r="D351" s="13" t="s">
        <v>24</v>
      </c>
      <c r="E351" s="13" t="s">
        <v>25</v>
      </c>
      <c r="F351" s="919" t="s">
        <v>17</v>
      </c>
      <c r="G351" s="919"/>
      <c r="H351" s="920"/>
      <c r="I351" s="920"/>
      <c r="J351" s="920"/>
      <c r="K351" s="920"/>
      <c r="L351" s="920"/>
    </row>
    <row r="352" spans="1:12" x14ac:dyDescent="0.25">
      <c r="A352" s="918"/>
      <c r="B352" s="921" t="s">
        <v>316</v>
      </c>
      <c r="C352" s="922" t="s">
        <v>317</v>
      </c>
      <c r="D352" s="923">
        <v>43589</v>
      </c>
      <c r="E352" s="921" t="s">
        <v>136</v>
      </c>
      <c r="F352" s="921" t="s">
        <v>191</v>
      </c>
      <c r="G352" s="921"/>
      <c r="H352" s="924" t="s">
        <v>30</v>
      </c>
      <c r="I352" s="924"/>
      <c r="J352" s="14" t="s">
        <v>31</v>
      </c>
      <c r="K352" s="14" t="s">
        <v>31</v>
      </c>
      <c r="L352" s="16">
        <v>0</v>
      </c>
    </row>
    <row r="353" spans="1:12" x14ac:dyDescent="0.25">
      <c r="A353" s="918"/>
      <c r="B353" s="921"/>
      <c r="C353" s="922"/>
      <c r="D353" s="923"/>
      <c r="E353" s="921"/>
      <c r="F353" s="921"/>
      <c r="G353" s="921"/>
      <c r="H353" s="924" t="s">
        <v>33</v>
      </c>
      <c r="I353" s="924"/>
      <c r="J353" s="14" t="s">
        <v>31</v>
      </c>
      <c r="K353" s="14" t="s">
        <v>31</v>
      </c>
      <c r="L353" s="16">
        <v>0</v>
      </c>
    </row>
    <row r="354" spans="1:12" ht="24" x14ac:dyDescent="0.25">
      <c r="A354" s="918"/>
      <c r="B354" s="9" t="s">
        <v>34</v>
      </c>
      <c r="C354" s="13" t="s">
        <v>35</v>
      </c>
      <c r="D354" s="13" t="s">
        <v>36</v>
      </c>
      <c r="E354" s="13" t="s">
        <v>37</v>
      </c>
      <c r="F354" s="920"/>
      <c r="G354" s="920"/>
      <c r="H354" s="924" t="s">
        <v>38</v>
      </c>
      <c r="I354" s="924"/>
      <c r="J354" s="921" t="s">
        <v>31</v>
      </c>
      <c r="K354" s="921" t="s">
        <v>32</v>
      </c>
      <c r="L354" s="925">
        <v>1270</v>
      </c>
    </row>
    <row r="355" spans="1:12" ht="22.8" x14ac:dyDescent="0.25">
      <c r="A355" s="918"/>
      <c r="B355" s="14" t="s">
        <v>39</v>
      </c>
      <c r="C355" s="14" t="s">
        <v>191</v>
      </c>
      <c r="D355" s="15">
        <v>43595</v>
      </c>
      <c r="E355" s="14" t="s">
        <v>318</v>
      </c>
      <c r="F355" s="920"/>
      <c r="G355" s="920"/>
      <c r="H355" s="924"/>
      <c r="I355" s="924"/>
      <c r="J355" s="921"/>
      <c r="K355" s="921"/>
      <c r="L355" s="925"/>
    </row>
    <row r="356" spans="1:12" ht="24" x14ac:dyDescent="0.25">
      <c r="A356" s="918">
        <v>66</v>
      </c>
      <c r="B356" s="9" t="s">
        <v>22</v>
      </c>
      <c r="C356" s="13" t="s">
        <v>23</v>
      </c>
      <c r="D356" s="13" t="s">
        <v>24</v>
      </c>
      <c r="E356" s="13" t="s">
        <v>25</v>
      </c>
      <c r="F356" s="919" t="s">
        <v>17</v>
      </c>
      <c r="G356" s="919"/>
      <c r="H356" s="920"/>
      <c r="I356" s="920"/>
      <c r="J356" s="920"/>
      <c r="K356" s="920"/>
      <c r="L356" s="920"/>
    </row>
    <row r="357" spans="1:12" x14ac:dyDescent="0.25">
      <c r="A357" s="918"/>
      <c r="B357" s="921" t="s">
        <v>319</v>
      </c>
      <c r="C357" s="922" t="s">
        <v>320</v>
      </c>
      <c r="D357" s="923">
        <v>43578</v>
      </c>
      <c r="E357" s="921" t="s">
        <v>321</v>
      </c>
      <c r="F357" s="921" t="s">
        <v>322</v>
      </c>
      <c r="G357" s="921"/>
      <c r="H357" s="924" t="s">
        <v>30</v>
      </c>
      <c r="I357" s="924"/>
      <c r="J357" s="14" t="s">
        <v>31</v>
      </c>
      <c r="K357" s="14" t="s">
        <v>32</v>
      </c>
      <c r="L357" s="16">
        <v>261.3</v>
      </c>
    </row>
    <row r="358" spans="1:12" x14ac:dyDescent="0.25">
      <c r="A358" s="918"/>
      <c r="B358" s="921"/>
      <c r="C358" s="922"/>
      <c r="D358" s="923"/>
      <c r="E358" s="921"/>
      <c r="F358" s="921"/>
      <c r="G358" s="921"/>
      <c r="H358" s="924" t="s">
        <v>33</v>
      </c>
      <c r="I358" s="924"/>
      <c r="J358" s="14" t="s">
        <v>31</v>
      </c>
      <c r="K358" s="14" t="s">
        <v>32</v>
      </c>
      <c r="L358" s="16">
        <v>1857.22</v>
      </c>
    </row>
    <row r="359" spans="1:12" ht="24" x14ac:dyDescent="0.25">
      <c r="A359" s="918"/>
      <c r="B359" s="9" t="s">
        <v>34</v>
      </c>
      <c r="C359" s="13" t="s">
        <v>35</v>
      </c>
      <c r="D359" s="13" t="s">
        <v>36</v>
      </c>
      <c r="E359" s="13" t="s">
        <v>37</v>
      </c>
      <c r="F359" s="920"/>
      <c r="G359" s="920"/>
      <c r="H359" s="924" t="s">
        <v>38</v>
      </c>
      <c r="I359" s="924"/>
      <c r="J359" s="921" t="s">
        <v>31</v>
      </c>
      <c r="K359" s="921" t="s">
        <v>31</v>
      </c>
      <c r="L359" s="925">
        <v>0</v>
      </c>
    </row>
    <row r="360" spans="1:12" ht="22.8" x14ac:dyDescent="0.25">
      <c r="A360" s="918"/>
      <c r="B360" s="14" t="s">
        <v>323</v>
      </c>
      <c r="C360" s="14" t="s">
        <v>322</v>
      </c>
      <c r="D360" s="15">
        <v>43581</v>
      </c>
      <c r="E360" s="14" t="s">
        <v>324</v>
      </c>
      <c r="F360" s="920"/>
      <c r="G360" s="920"/>
      <c r="H360" s="924"/>
      <c r="I360" s="924"/>
      <c r="J360" s="921"/>
      <c r="K360" s="921"/>
      <c r="L360" s="925"/>
    </row>
    <row r="361" spans="1:12" ht="24" x14ac:dyDescent="0.25">
      <c r="A361" s="918">
        <v>67</v>
      </c>
      <c r="B361" s="9" t="s">
        <v>22</v>
      </c>
      <c r="C361" s="13" t="s">
        <v>23</v>
      </c>
      <c r="D361" s="13" t="s">
        <v>24</v>
      </c>
      <c r="E361" s="13" t="s">
        <v>25</v>
      </c>
      <c r="F361" s="919" t="s">
        <v>17</v>
      </c>
      <c r="G361" s="919"/>
      <c r="H361" s="920"/>
      <c r="I361" s="920"/>
      <c r="J361" s="920"/>
      <c r="K361" s="920"/>
      <c r="L361" s="920"/>
    </row>
    <row r="362" spans="1:12" x14ac:dyDescent="0.25">
      <c r="A362" s="918"/>
      <c r="B362" s="921" t="s">
        <v>319</v>
      </c>
      <c r="C362" s="922" t="s">
        <v>325</v>
      </c>
      <c r="D362" s="923">
        <v>43659</v>
      </c>
      <c r="E362" s="921" t="s">
        <v>326</v>
      </c>
      <c r="F362" s="921" t="s">
        <v>327</v>
      </c>
      <c r="G362" s="921"/>
      <c r="H362" s="924" t="s">
        <v>30</v>
      </c>
      <c r="I362" s="924"/>
      <c r="J362" s="14" t="s">
        <v>31</v>
      </c>
      <c r="K362" s="14" t="s">
        <v>32</v>
      </c>
      <c r="L362" s="16">
        <v>610.44000000000005</v>
      </c>
    </row>
    <row r="363" spans="1:12" x14ac:dyDescent="0.25">
      <c r="A363" s="918"/>
      <c r="B363" s="921"/>
      <c r="C363" s="922"/>
      <c r="D363" s="923"/>
      <c r="E363" s="921"/>
      <c r="F363" s="921"/>
      <c r="G363" s="921"/>
      <c r="H363" s="924" t="s">
        <v>33</v>
      </c>
      <c r="I363" s="924"/>
      <c r="J363" s="921" t="s">
        <v>31</v>
      </c>
      <c r="K363" s="921" t="s">
        <v>32</v>
      </c>
      <c r="L363" s="925">
        <v>965.24</v>
      </c>
    </row>
    <row r="364" spans="1:12" x14ac:dyDescent="0.25">
      <c r="A364" s="918"/>
      <c r="B364" s="921"/>
      <c r="C364" s="922"/>
      <c r="D364" s="923"/>
      <c r="E364" s="921"/>
      <c r="F364" s="921"/>
      <c r="G364" s="921"/>
      <c r="H364" s="924"/>
      <c r="I364" s="924"/>
      <c r="J364" s="921"/>
      <c r="K364" s="921"/>
      <c r="L364" s="925"/>
    </row>
    <row r="365" spans="1:12" ht="24" x14ac:dyDescent="0.25">
      <c r="A365" s="918"/>
      <c r="B365" s="9" t="s">
        <v>34</v>
      </c>
      <c r="C365" s="13" t="s">
        <v>35</v>
      </c>
      <c r="D365" s="13" t="s">
        <v>36</v>
      </c>
      <c r="E365" s="13" t="s">
        <v>37</v>
      </c>
      <c r="F365" s="920"/>
      <c r="G365" s="920"/>
      <c r="H365" s="924" t="s">
        <v>38</v>
      </c>
      <c r="I365" s="924"/>
      <c r="J365" s="921" t="s">
        <v>31</v>
      </c>
      <c r="K365" s="921" t="s">
        <v>32</v>
      </c>
      <c r="L365" s="925">
        <v>750</v>
      </c>
    </row>
    <row r="366" spans="1:12" ht="22.8" x14ac:dyDescent="0.25">
      <c r="A366" s="918"/>
      <c r="B366" s="14" t="s">
        <v>323</v>
      </c>
      <c r="C366" s="14" t="s">
        <v>327</v>
      </c>
      <c r="D366" s="15">
        <v>43665</v>
      </c>
      <c r="E366" s="14" t="s">
        <v>328</v>
      </c>
      <c r="F366" s="920"/>
      <c r="G366" s="920"/>
      <c r="H366" s="924"/>
      <c r="I366" s="924"/>
      <c r="J366" s="921"/>
      <c r="K366" s="921"/>
      <c r="L366" s="925"/>
    </row>
    <row r="367" spans="1:12" ht="24" x14ac:dyDescent="0.25">
      <c r="A367" s="918">
        <v>68</v>
      </c>
      <c r="B367" s="9" t="s">
        <v>22</v>
      </c>
      <c r="C367" s="13" t="s">
        <v>23</v>
      </c>
      <c r="D367" s="13" t="s">
        <v>24</v>
      </c>
      <c r="E367" s="13" t="s">
        <v>25</v>
      </c>
      <c r="F367" s="919" t="s">
        <v>17</v>
      </c>
      <c r="G367" s="919"/>
      <c r="H367" s="920"/>
      <c r="I367" s="920"/>
      <c r="J367" s="920"/>
      <c r="K367" s="920"/>
      <c r="L367" s="920"/>
    </row>
    <row r="368" spans="1:12" x14ac:dyDescent="0.25">
      <c r="A368" s="918"/>
      <c r="B368" s="921" t="s">
        <v>329</v>
      </c>
      <c r="C368" s="922" t="s">
        <v>330</v>
      </c>
      <c r="D368" s="923">
        <v>43661</v>
      </c>
      <c r="E368" s="921" t="s">
        <v>331</v>
      </c>
      <c r="F368" s="921" t="s">
        <v>332</v>
      </c>
      <c r="G368" s="921"/>
      <c r="H368" s="924" t="s">
        <v>30</v>
      </c>
      <c r="I368" s="924"/>
      <c r="J368" s="14" t="s">
        <v>31</v>
      </c>
      <c r="K368" s="14" t="s">
        <v>32</v>
      </c>
      <c r="L368" s="16">
        <v>272</v>
      </c>
    </row>
    <row r="369" spans="1:12" x14ac:dyDescent="0.25">
      <c r="A369" s="918"/>
      <c r="B369" s="921"/>
      <c r="C369" s="922"/>
      <c r="D369" s="923"/>
      <c r="E369" s="921"/>
      <c r="F369" s="921"/>
      <c r="G369" s="921"/>
      <c r="H369" s="924" t="s">
        <v>33</v>
      </c>
      <c r="I369" s="924"/>
      <c r="J369" s="14" t="s">
        <v>31</v>
      </c>
      <c r="K369" s="14" t="s">
        <v>31</v>
      </c>
      <c r="L369" s="16">
        <v>0</v>
      </c>
    </row>
    <row r="370" spans="1:12" ht="24" x14ac:dyDescent="0.25">
      <c r="A370" s="918"/>
      <c r="B370" s="9" t="s">
        <v>34</v>
      </c>
      <c r="C370" s="13" t="s">
        <v>35</v>
      </c>
      <c r="D370" s="13" t="s">
        <v>36</v>
      </c>
      <c r="E370" s="13" t="s">
        <v>37</v>
      </c>
      <c r="F370" s="920"/>
      <c r="G370" s="920"/>
      <c r="H370" s="924" t="s">
        <v>38</v>
      </c>
      <c r="I370" s="924"/>
      <c r="J370" s="921" t="s">
        <v>31</v>
      </c>
      <c r="K370" s="921" t="s">
        <v>31</v>
      </c>
      <c r="L370" s="925">
        <v>0</v>
      </c>
    </row>
    <row r="371" spans="1:12" ht="22.8" x14ac:dyDescent="0.25">
      <c r="A371" s="918"/>
      <c r="B371" s="14" t="s">
        <v>105</v>
      </c>
      <c r="C371" s="14" t="s">
        <v>332</v>
      </c>
      <c r="D371" s="15">
        <v>43663</v>
      </c>
      <c r="E371" s="14" t="s">
        <v>333</v>
      </c>
      <c r="F371" s="920"/>
      <c r="G371" s="920"/>
      <c r="H371" s="924"/>
      <c r="I371" s="924"/>
      <c r="J371" s="921"/>
      <c r="K371" s="921"/>
      <c r="L371" s="925"/>
    </row>
    <row r="372" spans="1:12" ht="24" x14ac:dyDescent="0.25">
      <c r="A372" s="918">
        <v>69</v>
      </c>
      <c r="B372" s="9" t="s">
        <v>22</v>
      </c>
      <c r="C372" s="13" t="s">
        <v>23</v>
      </c>
      <c r="D372" s="13" t="s">
        <v>24</v>
      </c>
      <c r="E372" s="13" t="s">
        <v>25</v>
      </c>
      <c r="F372" s="919" t="s">
        <v>17</v>
      </c>
      <c r="G372" s="919"/>
      <c r="H372" s="920"/>
      <c r="I372" s="920"/>
      <c r="J372" s="920"/>
      <c r="K372" s="920"/>
      <c r="L372" s="920"/>
    </row>
    <row r="373" spans="1:12" x14ac:dyDescent="0.25">
      <c r="A373" s="918"/>
      <c r="B373" s="921" t="s">
        <v>334</v>
      </c>
      <c r="C373" s="922" t="s">
        <v>335</v>
      </c>
      <c r="D373" s="923">
        <v>43567</v>
      </c>
      <c r="E373" s="921" t="s">
        <v>336</v>
      </c>
      <c r="F373" s="921" t="s">
        <v>337</v>
      </c>
      <c r="G373" s="921"/>
      <c r="H373" s="924" t="s">
        <v>30</v>
      </c>
      <c r="I373" s="924"/>
      <c r="J373" s="14" t="s">
        <v>31</v>
      </c>
      <c r="K373" s="14" t="s">
        <v>32</v>
      </c>
      <c r="L373" s="16">
        <v>637.12</v>
      </c>
    </row>
    <row r="374" spans="1:12" x14ac:dyDescent="0.25">
      <c r="A374" s="918"/>
      <c r="B374" s="921"/>
      <c r="C374" s="922"/>
      <c r="D374" s="923"/>
      <c r="E374" s="921"/>
      <c r="F374" s="921"/>
      <c r="G374" s="921"/>
      <c r="H374" s="924" t="s">
        <v>33</v>
      </c>
      <c r="I374" s="924"/>
      <c r="J374" s="921" t="s">
        <v>31</v>
      </c>
      <c r="K374" s="921" t="s">
        <v>32</v>
      </c>
      <c r="L374" s="925">
        <v>565.80000000000007</v>
      </c>
    </row>
    <row r="375" spans="1:12" x14ac:dyDescent="0.25">
      <c r="A375" s="918"/>
      <c r="B375" s="921"/>
      <c r="C375" s="922"/>
      <c r="D375" s="923"/>
      <c r="E375" s="921"/>
      <c r="F375" s="921"/>
      <c r="G375" s="921"/>
      <c r="H375" s="924"/>
      <c r="I375" s="924"/>
      <c r="J375" s="921"/>
      <c r="K375" s="921"/>
      <c r="L375" s="925"/>
    </row>
    <row r="376" spans="1:12" ht="24" x14ac:dyDescent="0.25">
      <c r="A376" s="918"/>
      <c r="B376" s="9" t="s">
        <v>34</v>
      </c>
      <c r="C376" s="13" t="s">
        <v>35</v>
      </c>
      <c r="D376" s="13" t="s">
        <v>36</v>
      </c>
      <c r="E376" s="13" t="s">
        <v>37</v>
      </c>
      <c r="F376" s="920"/>
      <c r="G376" s="920"/>
      <c r="H376" s="924" t="s">
        <v>38</v>
      </c>
      <c r="I376" s="924"/>
      <c r="J376" s="921" t="s">
        <v>31</v>
      </c>
      <c r="K376" s="921" t="s">
        <v>32</v>
      </c>
      <c r="L376" s="925">
        <v>668</v>
      </c>
    </row>
    <row r="377" spans="1:12" ht="22.8" x14ac:dyDescent="0.25">
      <c r="A377" s="918"/>
      <c r="B377" s="14" t="s">
        <v>31</v>
      </c>
      <c r="C377" s="14" t="s">
        <v>337</v>
      </c>
      <c r="D377" s="15">
        <v>43573</v>
      </c>
      <c r="E377" s="14" t="s">
        <v>338</v>
      </c>
      <c r="F377" s="920"/>
      <c r="G377" s="920"/>
      <c r="H377" s="924"/>
      <c r="I377" s="924"/>
      <c r="J377" s="921"/>
      <c r="K377" s="921"/>
      <c r="L377" s="925"/>
    </row>
    <row r="378" spans="1:12" ht="24" x14ac:dyDescent="0.25">
      <c r="A378" s="918">
        <v>70</v>
      </c>
      <c r="B378" s="9" t="s">
        <v>22</v>
      </c>
      <c r="C378" s="13" t="s">
        <v>23</v>
      </c>
      <c r="D378" s="13" t="s">
        <v>24</v>
      </c>
      <c r="E378" s="13" t="s">
        <v>25</v>
      </c>
      <c r="F378" s="919" t="s">
        <v>17</v>
      </c>
      <c r="G378" s="919"/>
      <c r="H378" s="920"/>
      <c r="I378" s="920"/>
      <c r="J378" s="920"/>
      <c r="K378" s="920"/>
      <c r="L378" s="920"/>
    </row>
    <row r="379" spans="1:12" x14ac:dyDescent="0.25">
      <c r="A379" s="918"/>
      <c r="B379" s="921" t="s">
        <v>339</v>
      </c>
      <c r="C379" s="922" t="s">
        <v>340</v>
      </c>
      <c r="D379" s="923">
        <v>43592</v>
      </c>
      <c r="E379" s="921" t="s">
        <v>341</v>
      </c>
      <c r="F379" s="921" t="s">
        <v>342</v>
      </c>
      <c r="G379" s="921"/>
      <c r="H379" s="924" t="s">
        <v>30</v>
      </c>
      <c r="I379" s="924"/>
      <c r="J379" s="14" t="s">
        <v>31</v>
      </c>
      <c r="K379" s="14" t="s">
        <v>32</v>
      </c>
      <c r="L379" s="16">
        <v>199</v>
      </c>
    </row>
    <row r="380" spans="1:12" x14ac:dyDescent="0.25">
      <c r="A380" s="918"/>
      <c r="B380" s="921"/>
      <c r="C380" s="922"/>
      <c r="D380" s="923"/>
      <c r="E380" s="921"/>
      <c r="F380" s="921"/>
      <c r="G380" s="921"/>
      <c r="H380" s="924" t="s">
        <v>33</v>
      </c>
      <c r="I380" s="924"/>
      <c r="J380" s="14" t="s">
        <v>31</v>
      </c>
      <c r="K380" s="14" t="s">
        <v>32</v>
      </c>
      <c r="L380" s="16">
        <v>437.4</v>
      </c>
    </row>
    <row r="381" spans="1:12" ht="24" x14ac:dyDescent="0.25">
      <c r="A381" s="918"/>
      <c r="B381" s="9" t="s">
        <v>34</v>
      </c>
      <c r="C381" s="13" t="s">
        <v>35</v>
      </c>
      <c r="D381" s="13" t="s">
        <v>36</v>
      </c>
      <c r="E381" s="13" t="s">
        <v>37</v>
      </c>
      <c r="F381" s="920"/>
      <c r="G381" s="920"/>
      <c r="H381" s="924" t="s">
        <v>38</v>
      </c>
      <c r="I381" s="924"/>
      <c r="J381" s="921" t="s">
        <v>31</v>
      </c>
      <c r="K381" s="921" t="s">
        <v>32</v>
      </c>
      <c r="L381" s="925">
        <v>210</v>
      </c>
    </row>
    <row r="382" spans="1:12" ht="34.200000000000003" x14ac:dyDescent="0.25">
      <c r="A382" s="918"/>
      <c r="B382" s="14" t="s">
        <v>343</v>
      </c>
      <c r="C382" s="14" t="s">
        <v>342</v>
      </c>
      <c r="D382" s="15">
        <v>43596</v>
      </c>
      <c r="E382" s="14" t="s">
        <v>344</v>
      </c>
      <c r="F382" s="920"/>
      <c r="G382" s="920"/>
      <c r="H382" s="924"/>
      <c r="I382" s="924"/>
      <c r="J382" s="921"/>
      <c r="K382" s="921"/>
      <c r="L382" s="925"/>
    </row>
    <row r="383" spans="1:12" ht="24" x14ac:dyDescent="0.25">
      <c r="A383" s="918">
        <v>71</v>
      </c>
      <c r="B383" s="9" t="s">
        <v>22</v>
      </c>
      <c r="C383" s="13" t="s">
        <v>23</v>
      </c>
      <c r="D383" s="13" t="s">
        <v>24</v>
      </c>
      <c r="E383" s="13" t="s">
        <v>25</v>
      </c>
      <c r="F383" s="919" t="s">
        <v>17</v>
      </c>
      <c r="G383" s="919"/>
      <c r="H383" s="920"/>
      <c r="I383" s="920"/>
      <c r="J383" s="920"/>
      <c r="K383" s="920"/>
      <c r="L383" s="920"/>
    </row>
    <row r="384" spans="1:12" x14ac:dyDescent="0.25">
      <c r="A384" s="918"/>
      <c r="B384" s="921" t="s">
        <v>345</v>
      </c>
      <c r="C384" s="922" t="s">
        <v>346</v>
      </c>
      <c r="D384" s="923">
        <v>43723</v>
      </c>
      <c r="E384" s="921" t="s">
        <v>115</v>
      </c>
      <c r="F384" s="921" t="s">
        <v>347</v>
      </c>
      <c r="G384" s="921"/>
      <c r="H384" s="924" t="s">
        <v>30</v>
      </c>
      <c r="I384" s="924"/>
      <c r="J384" s="14" t="s">
        <v>31</v>
      </c>
      <c r="K384" s="14" t="s">
        <v>32</v>
      </c>
      <c r="L384" s="16">
        <v>690</v>
      </c>
    </row>
    <row r="385" spans="1:12" x14ac:dyDescent="0.25">
      <c r="A385" s="918"/>
      <c r="B385" s="921"/>
      <c r="C385" s="922"/>
      <c r="D385" s="923"/>
      <c r="E385" s="921"/>
      <c r="F385" s="921"/>
      <c r="G385" s="921"/>
      <c r="H385" s="924" t="s">
        <v>33</v>
      </c>
      <c r="I385" s="924"/>
      <c r="J385" s="14" t="s">
        <v>31</v>
      </c>
      <c r="K385" s="14" t="s">
        <v>32</v>
      </c>
      <c r="L385" s="16">
        <v>1111.33</v>
      </c>
    </row>
    <row r="386" spans="1:12" ht="24" x14ac:dyDescent="0.25">
      <c r="A386" s="918"/>
      <c r="B386" s="9" t="s">
        <v>34</v>
      </c>
      <c r="C386" s="13" t="s">
        <v>35</v>
      </c>
      <c r="D386" s="13" t="s">
        <v>36</v>
      </c>
      <c r="E386" s="13" t="s">
        <v>37</v>
      </c>
      <c r="F386" s="920"/>
      <c r="G386" s="920"/>
      <c r="H386" s="924" t="s">
        <v>38</v>
      </c>
      <c r="I386" s="924"/>
      <c r="J386" s="921" t="s">
        <v>31</v>
      </c>
      <c r="K386" s="921" t="s">
        <v>31</v>
      </c>
      <c r="L386" s="925">
        <v>0</v>
      </c>
    </row>
    <row r="387" spans="1:12" ht="22.8" x14ac:dyDescent="0.25">
      <c r="A387" s="918"/>
      <c r="B387" s="14" t="s">
        <v>239</v>
      </c>
      <c r="C387" s="14" t="s">
        <v>347</v>
      </c>
      <c r="D387" s="15">
        <v>43726</v>
      </c>
      <c r="E387" s="14" t="s">
        <v>348</v>
      </c>
      <c r="F387" s="920"/>
      <c r="G387" s="920"/>
      <c r="H387" s="924"/>
      <c r="I387" s="924"/>
      <c r="J387" s="921"/>
      <c r="K387" s="921"/>
      <c r="L387" s="925"/>
    </row>
    <row r="388" spans="1:12" ht="24" x14ac:dyDescent="0.25">
      <c r="A388" s="918">
        <v>72</v>
      </c>
      <c r="B388" s="9" t="s">
        <v>22</v>
      </c>
      <c r="C388" s="13" t="s">
        <v>23</v>
      </c>
      <c r="D388" s="13" t="s">
        <v>24</v>
      </c>
      <c r="E388" s="13" t="s">
        <v>25</v>
      </c>
      <c r="F388" s="919" t="s">
        <v>17</v>
      </c>
      <c r="G388" s="919"/>
      <c r="H388" s="920"/>
      <c r="I388" s="920"/>
      <c r="J388" s="920"/>
      <c r="K388" s="920"/>
      <c r="L388" s="920"/>
    </row>
    <row r="389" spans="1:12" x14ac:dyDescent="0.25">
      <c r="A389" s="918"/>
      <c r="B389" s="921" t="s">
        <v>349</v>
      </c>
      <c r="C389" s="922" t="s">
        <v>350</v>
      </c>
      <c r="D389" s="923">
        <v>43661</v>
      </c>
      <c r="E389" s="921" t="s">
        <v>351</v>
      </c>
      <c r="F389" s="921" t="s">
        <v>352</v>
      </c>
      <c r="G389" s="921"/>
      <c r="H389" s="924" t="s">
        <v>30</v>
      </c>
      <c r="I389" s="924"/>
      <c r="J389" s="14" t="s">
        <v>31</v>
      </c>
      <c r="K389" s="14" t="s">
        <v>32</v>
      </c>
      <c r="L389" s="16">
        <v>223.02</v>
      </c>
    </row>
    <row r="390" spans="1:12" x14ac:dyDescent="0.25">
      <c r="A390" s="918"/>
      <c r="B390" s="921"/>
      <c r="C390" s="922"/>
      <c r="D390" s="923"/>
      <c r="E390" s="921"/>
      <c r="F390" s="921"/>
      <c r="G390" s="921"/>
      <c r="H390" s="924" t="s">
        <v>33</v>
      </c>
      <c r="I390" s="924"/>
      <c r="J390" s="14" t="s">
        <v>31</v>
      </c>
      <c r="K390" s="14" t="s">
        <v>32</v>
      </c>
      <c r="L390" s="16">
        <v>696.59</v>
      </c>
    </row>
    <row r="391" spans="1:12" ht="24" x14ac:dyDescent="0.25">
      <c r="A391" s="918"/>
      <c r="B391" s="9" t="s">
        <v>34</v>
      </c>
      <c r="C391" s="13" t="s">
        <v>35</v>
      </c>
      <c r="D391" s="13" t="s">
        <v>36</v>
      </c>
      <c r="E391" s="13" t="s">
        <v>37</v>
      </c>
      <c r="F391" s="920"/>
      <c r="G391" s="920"/>
      <c r="H391" s="924" t="s">
        <v>38</v>
      </c>
      <c r="I391" s="924"/>
      <c r="J391" s="921" t="s">
        <v>31</v>
      </c>
      <c r="K391" s="921" t="s">
        <v>32</v>
      </c>
      <c r="L391" s="925">
        <v>710</v>
      </c>
    </row>
    <row r="392" spans="1:12" ht="22.8" x14ac:dyDescent="0.25">
      <c r="A392" s="918"/>
      <c r="B392" s="14" t="s">
        <v>353</v>
      </c>
      <c r="C392" s="14" t="s">
        <v>352</v>
      </c>
      <c r="D392" s="15">
        <v>43662</v>
      </c>
      <c r="E392" s="14" t="s">
        <v>354</v>
      </c>
      <c r="F392" s="920"/>
      <c r="G392" s="920"/>
      <c r="H392" s="924"/>
      <c r="I392" s="924"/>
      <c r="J392" s="921"/>
      <c r="K392" s="921"/>
      <c r="L392" s="925"/>
    </row>
    <row r="393" spans="1:12" ht="24" x14ac:dyDescent="0.25">
      <c r="A393" s="918">
        <v>73</v>
      </c>
      <c r="B393" s="9" t="s">
        <v>22</v>
      </c>
      <c r="C393" s="13" t="s">
        <v>23</v>
      </c>
      <c r="D393" s="13" t="s">
        <v>24</v>
      </c>
      <c r="E393" s="13" t="s">
        <v>25</v>
      </c>
      <c r="F393" s="919" t="s">
        <v>17</v>
      </c>
      <c r="G393" s="919"/>
      <c r="H393" s="920"/>
      <c r="I393" s="920"/>
      <c r="J393" s="920"/>
      <c r="K393" s="920"/>
      <c r="L393" s="920"/>
    </row>
    <row r="394" spans="1:12" x14ac:dyDescent="0.25">
      <c r="A394" s="918"/>
      <c r="B394" s="921" t="s">
        <v>355</v>
      </c>
      <c r="C394" s="922" t="s">
        <v>356</v>
      </c>
      <c r="D394" s="923">
        <v>43672</v>
      </c>
      <c r="E394" s="921" t="s">
        <v>357</v>
      </c>
      <c r="F394" s="921" t="s">
        <v>358</v>
      </c>
      <c r="G394" s="921"/>
      <c r="H394" s="924" t="s">
        <v>30</v>
      </c>
      <c r="I394" s="924"/>
      <c r="J394" s="14" t="s">
        <v>31</v>
      </c>
      <c r="K394" s="14" t="s">
        <v>32</v>
      </c>
      <c r="L394" s="16">
        <v>444.19</v>
      </c>
    </row>
    <row r="395" spans="1:12" x14ac:dyDescent="0.25">
      <c r="A395" s="918"/>
      <c r="B395" s="921"/>
      <c r="C395" s="922"/>
      <c r="D395" s="923"/>
      <c r="E395" s="921"/>
      <c r="F395" s="921"/>
      <c r="G395" s="921"/>
      <c r="H395" s="924" t="s">
        <v>33</v>
      </c>
      <c r="I395" s="924"/>
      <c r="J395" s="921" t="s">
        <v>31</v>
      </c>
      <c r="K395" s="921" t="s">
        <v>31</v>
      </c>
      <c r="L395" s="925">
        <v>0</v>
      </c>
    </row>
    <row r="396" spans="1:12" x14ac:dyDescent="0.25">
      <c r="A396" s="918"/>
      <c r="B396" s="921"/>
      <c r="C396" s="922"/>
      <c r="D396" s="923"/>
      <c r="E396" s="921"/>
      <c r="F396" s="921"/>
      <c r="G396" s="921"/>
      <c r="H396" s="924"/>
      <c r="I396" s="924"/>
      <c r="J396" s="921"/>
      <c r="K396" s="921"/>
      <c r="L396" s="925"/>
    </row>
    <row r="397" spans="1:12" ht="24" x14ac:dyDescent="0.25">
      <c r="A397" s="918"/>
      <c r="B397" s="9" t="s">
        <v>34</v>
      </c>
      <c r="C397" s="13" t="s">
        <v>35</v>
      </c>
      <c r="D397" s="13" t="s">
        <v>36</v>
      </c>
      <c r="E397" s="13" t="s">
        <v>37</v>
      </c>
      <c r="F397" s="920"/>
      <c r="G397" s="920"/>
      <c r="H397" s="924" t="s">
        <v>38</v>
      </c>
      <c r="I397" s="924"/>
      <c r="J397" s="921" t="s">
        <v>31</v>
      </c>
      <c r="K397" s="921" t="s">
        <v>32</v>
      </c>
      <c r="L397" s="925">
        <v>600</v>
      </c>
    </row>
    <row r="398" spans="1:12" ht="34.200000000000003" x14ac:dyDescent="0.25">
      <c r="A398" s="918"/>
      <c r="B398" s="14" t="s">
        <v>359</v>
      </c>
      <c r="C398" s="14" t="s">
        <v>358</v>
      </c>
      <c r="D398" s="15">
        <v>43676</v>
      </c>
      <c r="E398" s="14" t="s">
        <v>360</v>
      </c>
      <c r="F398" s="920"/>
      <c r="G398" s="920"/>
      <c r="H398" s="924"/>
      <c r="I398" s="924"/>
      <c r="J398" s="921"/>
      <c r="K398" s="921"/>
      <c r="L398" s="925"/>
    </row>
    <row r="399" spans="1:12" ht="24" x14ac:dyDescent="0.25">
      <c r="A399" s="918">
        <v>74</v>
      </c>
      <c r="B399" s="9" t="s">
        <v>22</v>
      </c>
      <c r="C399" s="13" t="s">
        <v>23</v>
      </c>
      <c r="D399" s="13" t="s">
        <v>24</v>
      </c>
      <c r="E399" s="13" t="s">
        <v>25</v>
      </c>
      <c r="F399" s="919" t="s">
        <v>17</v>
      </c>
      <c r="G399" s="919"/>
      <c r="H399" s="920"/>
      <c r="I399" s="920"/>
      <c r="J399" s="920"/>
      <c r="K399" s="920"/>
      <c r="L399" s="920"/>
    </row>
    <row r="400" spans="1:12" x14ac:dyDescent="0.25">
      <c r="A400" s="918"/>
      <c r="B400" s="921" t="s">
        <v>361</v>
      </c>
      <c r="C400" s="922" t="s">
        <v>362</v>
      </c>
      <c r="D400" s="923">
        <v>43564</v>
      </c>
      <c r="E400" s="921" t="s">
        <v>266</v>
      </c>
      <c r="F400" s="921" t="s">
        <v>363</v>
      </c>
      <c r="G400" s="921"/>
      <c r="H400" s="924" t="s">
        <v>30</v>
      </c>
      <c r="I400" s="924"/>
      <c r="J400" s="14" t="s">
        <v>31</v>
      </c>
      <c r="K400" s="14" t="s">
        <v>32</v>
      </c>
      <c r="L400" s="16">
        <v>481.47</v>
      </c>
    </row>
    <row r="401" spans="1:12" x14ac:dyDescent="0.25">
      <c r="A401" s="918"/>
      <c r="B401" s="921"/>
      <c r="C401" s="922"/>
      <c r="D401" s="923"/>
      <c r="E401" s="921"/>
      <c r="F401" s="921"/>
      <c r="G401" s="921"/>
      <c r="H401" s="924" t="s">
        <v>33</v>
      </c>
      <c r="I401" s="924"/>
      <c r="J401" s="14" t="s">
        <v>31</v>
      </c>
      <c r="K401" s="14" t="s">
        <v>32</v>
      </c>
      <c r="L401" s="16">
        <v>398.4</v>
      </c>
    </row>
    <row r="402" spans="1:12" ht="24" x14ac:dyDescent="0.25">
      <c r="A402" s="918"/>
      <c r="B402" s="9" t="s">
        <v>34</v>
      </c>
      <c r="C402" s="13" t="s">
        <v>35</v>
      </c>
      <c r="D402" s="13" t="s">
        <v>36</v>
      </c>
      <c r="E402" s="13" t="s">
        <v>37</v>
      </c>
      <c r="F402" s="920"/>
      <c r="G402" s="920"/>
      <c r="H402" s="924" t="s">
        <v>38</v>
      </c>
      <c r="I402" s="924"/>
      <c r="J402" s="921" t="s">
        <v>31</v>
      </c>
      <c r="K402" s="921" t="s">
        <v>32</v>
      </c>
      <c r="L402" s="925">
        <v>50</v>
      </c>
    </row>
    <row r="403" spans="1:12" ht="22.8" x14ac:dyDescent="0.25">
      <c r="A403" s="918"/>
      <c r="B403" s="14" t="s">
        <v>364</v>
      </c>
      <c r="C403" s="14" t="s">
        <v>363</v>
      </c>
      <c r="D403" s="15">
        <v>43566</v>
      </c>
      <c r="E403" s="14" t="s">
        <v>365</v>
      </c>
      <c r="F403" s="920"/>
      <c r="G403" s="920"/>
      <c r="H403" s="924"/>
      <c r="I403" s="924"/>
      <c r="J403" s="921"/>
      <c r="K403" s="921"/>
      <c r="L403" s="925"/>
    </row>
    <row r="404" spans="1:12" ht="24" x14ac:dyDescent="0.25">
      <c r="A404" s="918">
        <v>75</v>
      </c>
      <c r="B404" s="9" t="s">
        <v>22</v>
      </c>
      <c r="C404" s="13" t="s">
        <v>23</v>
      </c>
      <c r="D404" s="13" t="s">
        <v>24</v>
      </c>
      <c r="E404" s="13" t="s">
        <v>25</v>
      </c>
      <c r="F404" s="919" t="s">
        <v>17</v>
      </c>
      <c r="G404" s="919"/>
      <c r="H404" s="920"/>
      <c r="I404" s="920"/>
      <c r="J404" s="920"/>
      <c r="K404" s="920"/>
      <c r="L404" s="920"/>
    </row>
    <row r="405" spans="1:12" x14ac:dyDescent="0.25">
      <c r="A405" s="918"/>
      <c r="B405" s="921" t="s">
        <v>361</v>
      </c>
      <c r="C405" s="922" t="s">
        <v>366</v>
      </c>
      <c r="D405" s="923">
        <v>43577</v>
      </c>
      <c r="E405" s="921" t="s">
        <v>367</v>
      </c>
      <c r="F405" s="921" t="s">
        <v>368</v>
      </c>
      <c r="G405" s="921"/>
      <c r="H405" s="924" t="s">
        <v>30</v>
      </c>
      <c r="I405" s="924"/>
      <c r="J405" s="14" t="s">
        <v>31</v>
      </c>
      <c r="K405" s="14" t="s">
        <v>32</v>
      </c>
      <c r="L405" s="16">
        <v>23</v>
      </c>
    </row>
    <row r="406" spans="1:12" x14ac:dyDescent="0.25">
      <c r="A406" s="918"/>
      <c r="B406" s="921"/>
      <c r="C406" s="922"/>
      <c r="D406" s="923"/>
      <c r="E406" s="921"/>
      <c r="F406" s="921"/>
      <c r="G406" s="921"/>
      <c r="H406" s="924" t="s">
        <v>33</v>
      </c>
      <c r="I406" s="924"/>
      <c r="J406" s="14" t="s">
        <v>31</v>
      </c>
      <c r="K406" s="14" t="s">
        <v>32</v>
      </c>
      <c r="L406" s="16">
        <v>428.3</v>
      </c>
    </row>
    <row r="407" spans="1:12" ht="24" x14ac:dyDescent="0.25">
      <c r="A407" s="918"/>
      <c r="B407" s="9" t="s">
        <v>34</v>
      </c>
      <c r="C407" s="13" t="s">
        <v>35</v>
      </c>
      <c r="D407" s="13" t="s">
        <v>36</v>
      </c>
      <c r="E407" s="13" t="s">
        <v>37</v>
      </c>
      <c r="F407" s="920"/>
      <c r="G407" s="920"/>
      <c r="H407" s="924" t="s">
        <v>38</v>
      </c>
      <c r="I407" s="924"/>
      <c r="J407" s="921" t="s">
        <v>31</v>
      </c>
      <c r="K407" s="921" t="s">
        <v>31</v>
      </c>
      <c r="L407" s="925">
        <v>0</v>
      </c>
    </row>
    <row r="408" spans="1:12" ht="22.8" x14ac:dyDescent="0.25">
      <c r="A408" s="918"/>
      <c r="B408" s="14" t="s">
        <v>364</v>
      </c>
      <c r="C408" s="14" t="s">
        <v>368</v>
      </c>
      <c r="D408" s="15">
        <v>43579</v>
      </c>
      <c r="E408" s="14" t="s">
        <v>369</v>
      </c>
      <c r="F408" s="920"/>
      <c r="G408" s="920"/>
      <c r="H408" s="924"/>
      <c r="I408" s="924"/>
      <c r="J408" s="921"/>
      <c r="K408" s="921"/>
      <c r="L408" s="925"/>
    </row>
    <row r="409" spans="1:12" ht="24" x14ac:dyDescent="0.25">
      <c r="A409" s="918">
        <v>76</v>
      </c>
      <c r="B409" s="9" t="s">
        <v>22</v>
      </c>
      <c r="C409" s="13" t="s">
        <v>23</v>
      </c>
      <c r="D409" s="13" t="s">
        <v>24</v>
      </c>
      <c r="E409" s="13" t="s">
        <v>25</v>
      </c>
      <c r="F409" s="919" t="s">
        <v>17</v>
      </c>
      <c r="G409" s="919"/>
      <c r="H409" s="920"/>
      <c r="I409" s="920"/>
      <c r="J409" s="920"/>
      <c r="K409" s="920"/>
      <c r="L409" s="920"/>
    </row>
    <row r="410" spans="1:12" x14ac:dyDescent="0.25">
      <c r="A410" s="918"/>
      <c r="B410" s="921" t="s">
        <v>361</v>
      </c>
      <c r="C410" s="922" t="s">
        <v>370</v>
      </c>
      <c r="D410" s="923">
        <v>43660</v>
      </c>
      <c r="E410" s="921" t="s">
        <v>43</v>
      </c>
      <c r="F410" s="921" t="s">
        <v>371</v>
      </c>
      <c r="G410" s="921"/>
      <c r="H410" s="924" t="s">
        <v>30</v>
      </c>
      <c r="I410" s="924"/>
      <c r="J410" s="14" t="s">
        <v>31</v>
      </c>
      <c r="K410" s="14" t="s">
        <v>32</v>
      </c>
      <c r="L410" s="16">
        <v>863</v>
      </c>
    </row>
    <row r="411" spans="1:12" x14ac:dyDescent="0.25">
      <c r="A411" s="918"/>
      <c r="B411" s="921"/>
      <c r="C411" s="922"/>
      <c r="D411" s="923"/>
      <c r="E411" s="921"/>
      <c r="F411" s="921"/>
      <c r="G411" s="921"/>
      <c r="H411" s="924" t="s">
        <v>33</v>
      </c>
      <c r="I411" s="924"/>
      <c r="J411" s="14" t="s">
        <v>31</v>
      </c>
      <c r="K411" s="14" t="s">
        <v>32</v>
      </c>
      <c r="L411" s="16">
        <v>1914.31</v>
      </c>
    </row>
    <row r="412" spans="1:12" ht="24" x14ac:dyDescent="0.25">
      <c r="A412" s="918"/>
      <c r="B412" s="9" t="s">
        <v>34</v>
      </c>
      <c r="C412" s="13" t="s">
        <v>35</v>
      </c>
      <c r="D412" s="13" t="s">
        <v>36</v>
      </c>
      <c r="E412" s="13" t="s">
        <v>37</v>
      </c>
      <c r="F412" s="920"/>
      <c r="G412" s="920"/>
      <c r="H412" s="924" t="s">
        <v>38</v>
      </c>
      <c r="I412" s="924"/>
      <c r="J412" s="921" t="s">
        <v>31</v>
      </c>
      <c r="K412" s="921" t="s">
        <v>31</v>
      </c>
      <c r="L412" s="925">
        <v>0</v>
      </c>
    </row>
    <row r="413" spans="1:12" ht="22.8" x14ac:dyDescent="0.25">
      <c r="A413" s="918"/>
      <c r="B413" s="14" t="s">
        <v>364</v>
      </c>
      <c r="C413" s="14" t="s">
        <v>371</v>
      </c>
      <c r="D413" s="15">
        <v>43663</v>
      </c>
      <c r="E413" s="14" t="s">
        <v>372</v>
      </c>
      <c r="F413" s="920"/>
      <c r="G413" s="920"/>
      <c r="H413" s="924"/>
      <c r="I413" s="924"/>
      <c r="J413" s="921"/>
      <c r="K413" s="921"/>
      <c r="L413" s="925"/>
    </row>
    <row r="414" spans="1:12" ht="24" x14ac:dyDescent="0.25">
      <c r="A414" s="918">
        <v>77</v>
      </c>
      <c r="B414" s="9" t="s">
        <v>22</v>
      </c>
      <c r="C414" s="13" t="s">
        <v>23</v>
      </c>
      <c r="D414" s="13" t="s">
        <v>24</v>
      </c>
      <c r="E414" s="13" t="s">
        <v>25</v>
      </c>
      <c r="F414" s="919" t="s">
        <v>17</v>
      </c>
      <c r="G414" s="919"/>
      <c r="H414" s="920"/>
      <c r="I414" s="920"/>
      <c r="J414" s="920"/>
      <c r="K414" s="920"/>
      <c r="L414" s="920"/>
    </row>
    <row r="415" spans="1:12" x14ac:dyDescent="0.25">
      <c r="A415" s="918"/>
      <c r="B415" s="921" t="s">
        <v>373</v>
      </c>
      <c r="C415" s="922" t="s">
        <v>374</v>
      </c>
      <c r="D415" s="923">
        <v>43586</v>
      </c>
      <c r="E415" s="921" t="s">
        <v>53</v>
      </c>
      <c r="F415" s="921" t="s">
        <v>375</v>
      </c>
      <c r="G415" s="921"/>
      <c r="H415" s="924" t="s">
        <v>30</v>
      </c>
      <c r="I415" s="924"/>
      <c r="J415" s="14" t="s">
        <v>31</v>
      </c>
      <c r="K415" s="14" t="s">
        <v>32</v>
      </c>
      <c r="L415" s="16">
        <v>595</v>
      </c>
    </row>
    <row r="416" spans="1:12" x14ac:dyDescent="0.25">
      <c r="A416" s="918"/>
      <c r="B416" s="921"/>
      <c r="C416" s="922"/>
      <c r="D416" s="923"/>
      <c r="E416" s="921"/>
      <c r="F416" s="921"/>
      <c r="G416" s="921"/>
      <c r="H416" s="924" t="s">
        <v>33</v>
      </c>
      <c r="I416" s="924"/>
      <c r="J416" s="14" t="s">
        <v>31</v>
      </c>
      <c r="K416" s="14" t="s">
        <v>32</v>
      </c>
      <c r="L416" s="16">
        <v>207</v>
      </c>
    </row>
    <row r="417" spans="1:12" ht="24" x14ac:dyDescent="0.25">
      <c r="A417" s="918"/>
      <c r="B417" s="9" t="s">
        <v>34</v>
      </c>
      <c r="C417" s="13" t="s">
        <v>35</v>
      </c>
      <c r="D417" s="13" t="s">
        <v>36</v>
      </c>
      <c r="E417" s="13" t="s">
        <v>37</v>
      </c>
      <c r="F417" s="920"/>
      <c r="G417" s="920"/>
      <c r="H417" s="924" t="s">
        <v>38</v>
      </c>
      <c r="I417" s="924"/>
      <c r="J417" s="921" t="s">
        <v>31</v>
      </c>
      <c r="K417" s="921" t="s">
        <v>32</v>
      </c>
      <c r="L417" s="925">
        <v>100</v>
      </c>
    </row>
    <row r="418" spans="1:12" ht="22.8" x14ac:dyDescent="0.25">
      <c r="A418" s="918"/>
      <c r="B418" s="14" t="s">
        <v>204</v>
      </c>
      <c r="C418" s="14" t="s">
        <v>375</v>
      </c>
      <c r="D418" s="15">
        <v>43588</v>
      </c>
      <c r="E418" s="14" t="s">
        <v>376</v>
      </c>
      <c r="F418" s="920"/>
      <c r="G418" s="920"/>
      <c r="H418" s="924"/>
      <c r="I418" s="924"/>
      <c r="J418" s="921"/>
      <c r="K418" s="921"/>
      <c r="L418" s="925"/>
    </row>
    <row r="419" spans="1:12" ht="24" x14ac:dyDescent="0.25">
      <c r="A419" s="918">
        <v>78</v>
      </c>
      <c r="B419" s="9" t="s">
        <v>22</v>
      </c>
      <c r="C419" s="13" t="s">
        <v>23</v>
      </c>
      <c r="D419" s="13" t="s">
        <v>24</v>
      </c>
      <c r="E419" s="13" t="s">
        <v>25</v>
      </c>
      <c r="F419" s="919" t="s">
        <v>17</v>
      </c>
      <c r="G419" s="919"/>
      <c r="H419" s="920"/>
      <c r="I419" s="920"/>
      <c r="J419" s="920"/>
      <c r="K419" s="920"/>
      <c r="L419" s="920"/>
    </row>
    <row r="420" spans="1:12" x14ac:dyDescent="0.25">
      <c r="A420" s="918"/>
      <c r="B420" s="921" t="s">
        <v>373</v>
      </c>
      <c r="C420" s="922" t="s">
        <v>377</v>
      </c>
      <c r="D420" s="923">
        <v>43632</v>
      </c>
      <c r="E420" s="921" t="s">
        <v>378</v>
      </c>
      <c r="F420" s="921" t="s">
        <v>379</v>
      </c>
      <c r="G420" s="921"/>
      <c r="H420" s="924" t="s">
        <v>30</v>
      </c>
      <c r="I420" s="924"/>
      <c r="J420" s="14" t="s">
        <v>31</v>
      </c>
      <c r="K420" s="14" t="s">
        <v>32</v>
      </c>
      <c r="L420" s="16">
        <v>1130</v>
      </c>
    </row>
    <row r="421" spans="1:12" x14ac:dyDescent="0.25">
      <c r="A421" s="918"/>
      <c r="B421" s="921"/>
      <c r="C421" s="922"/>
      <c r="D421" s="923"/>
      <c r="E421" s="921"/>
      <c r="F421" s="921"/>
      <c r="G421" s="921"/>
      <c r="H421" s="924" t="s">
        <v>33</v>
      </c>
      <c r="I421" s="924"/>
      <c r="J421" s="14" t="s">
        <v>31</v>
      </c>
      <c r="K421" s="14" t="s">
        <v>32</v>
      </c>
      <c r="L421" s="16">
        <v>1664</v>
      </c>
    </row>
    <row r="422" spans="1:12" ht="24" x14ac:dyDescent="0.25">
      <c r="A422" s="918"/>
      <c r="B422" s="9" t="s">
        <v>34</v>
      </c>
      <c r="C422" s="13" t="s">
        <v>35</v>
      </c>
      <c r="D422" s="13" t="s">
        <v>36</v>
      </c>
      <c r="E422" s="13" t="s">
        <v>37</v>
      </c>
      <c r="F422" s="920"/>
      <c r="G422" s="920"/>
      <c r="H422" s="924" t="s">
        <v>38</v>
      </c>
      <c r="I422" s="924"/>
      <c r="J422" s="921" t="s">
        <v>31</v>
      </c>
      <c r="K422" s="921" t="s">
        <v>32</v>
      </c>
      <c r="L422" s="925">
        <v>645</v>
      </c>
    </row>
    <row r="423" spans="1:12" ht="22.8" x14ac:dyDescent="0.25">
      <c r="A423" s="918"/>
      <c r="B423" s="14" t="s">
        <v>204</v>
      </c>
      <c r="C423" s="14" t="s">
        <v>379</v>
      </c>
      <c r="D423" s="15">
        <v>43639</v>
      </c>
      <c r="E423" s="14" t="s">
        <v>380</v>
      </c>
      <c r="F423" s="920"/>
      <c r="G423" s="920"/>
      <c r="H423" s="924"/>
      <c r="I423" s="924"/>
      <c r="J423" s="921"/>
      <c r="K423" s="921"/>
      <c r="L423" s="925"/>
    </row>
    <row r="424" spans="1:12" ht="24" x14ac:dyDescent="0.25">
      <c r="A424" s="918">
        <v>79</v>
      </c>
      <c r="B424" s="9" t="s">
        <v>22</v>
      </c>
      <c r="C424" s="13" t="s">
        <v>23</v>
      </c>
      <c r="D424" s="13" t="s">
        <v>24</v>
      </c>
      <c r="E424" s="13" t="s">
        <v>25</v>
      </c>
      <c r="F424" s="919" t="s">
        <v>17</v>
      </c>
      <c r="G424" s="919"/>
      <c r="H424" s="920"/>
      <c r="I424" s="920"/>
      <c r="J424" s="920"/>
      <c r="K424" s="920"/>
      <c r="L424" s="920"/>
    </row>
    <row r="425" spans="1:12" x14ac:dyDescent="0.25">
      <c r="A425" s="918"/>
      <c r="B425" s="921" t="s">
        <v>381</v>
      </c>
      <c r="C425" s="922" t="s">
        <v>382</v>
      </c>
      <c r="D425" s="923">
        <v>43593</v>
      </c>
      <c r="E425" s="921" t="s">
        <v>115</v>
      </c>
      <c r="F425" s="921" t="s">
        <v>383</v>
      </c>
      <c r="G425" s="921"/>
      <c r="H425" s="924" t="s">
        <v>30</v>
      </c>
      <c r="I425" s="924"/>
      <c r="J425" s="14" t="s">
        <v>31</v>
      </c>
      <c r="K425" s="14" t="s">
        <v>31</v>
      </c>
      <c r="L425" s="16">
        <v>0</v>
      </c>
    </row>
    <row r="426" spans="1:12" x14ac:dyDescent="0.25">
      <c r="A426" s="918"/>
      <c r="B426" s="921"/>
      <c r="C426" s="922"/>
      <c r="D426" s="923"/>
      <c r="E426" s="921"/>
      <c r="F426" s="921"/>
      <c r="G426" s="921"/>
      <c r="H426" s="924" t="s">
        <v>33</v>
      </c>
      <c r="I426" s="924"/>
      <c r="J426" s="14" t="s">
        <v>31</v>
      </c>
      <c r="K426" s="14" t="s">
        <v>31</v>
      </c>
      <c r="L426" s="16">
        <v>0</v>
      </c>
    </row>
    <row r="427" spans="1:12" ht="24" x14ac:dyDescent="0.25">
      <c r="A427" s="918"/>
      <c r="B427" s="9" t="s">
        <v>34</v>
      </c>
      <c r="C427" s="13" t="s">
        <v>35</v>
      </c>
      <c r="D427" s="13" t="s">
        <v>36</v>
      </c>
      <c r="E427" s="13" t="s">
        <v>37</v>
      </c>
      <c r="F427" s="920"/>
      <c r="G427" s="920"/>
      <c r="H427" s="924" t="s">
        <v>38</v>
      </c>
      <c r="I427" s="924"/>
      <c r="J427" s="921" t="s">
        <v>31</v>
      </c>
      <c r="K427" s="921" t="s">
        <v>32</v>
      </c>
      <c r="L427" s="925">
        <v>1740</v>
      </c>
    </row>
    <row r="428" spans="1:12" ht="22.8" x14ac:dyDescent="0.25">
      <c r="A428" s="918"/>
      <c r="B428" s="14" t="s">
        <v>39</v>
      </c>
      <c r="C428" s="14" t="s">
        <v>383</v>
      </c>
      <c r="D428" s="15">
        <v>43596</v>
      </c>
      <c r="E428" s="14" t="s">
        <v>384</v>
      </c>
      <c r="F428" s="920"/>
      <c r="G428" s="920"/>
      <c r="H428" s="924"/>
      <c r="I428" s="924"/>
      <c r="J428" s="921"/>
      <c r="K428" s="921"/>
      <c r="L428" s="925"/>
    </row>
    <row r="429" spans="1:12" ht="24" x14ac:dyDescent="0.25">
      <c r="A429" s="918">
        <v>80</v>
      </c>
      <c r="B429" s="9" t="s">
        <v>22</v>
      </c>
      <c r="C429" s="13" t="s">
        <v>23</v>
      </c>
      <c r="D429" s="13" t="s">
        <v>24</v>
      </c>
      <c r="E429" s="13" t="s">
        <v>25</v>
      </c>
      <c r="F429" s="919" t="s">
        <v>17</v>
      </c>
      <c r="G429" s="919"/>
      <c r="H429" s="920"/>
      <c r="I429" s="920"/>
      <c r="J429" s="920"/>
      <c r="K429" s="920"/>
      <c r="L429" s="920"/>
    </row>
    <row r="430" spans="1:12" x14ac:dyDescent="0.25">
      <c r="A430" s="918"/>
      <c r="B430" s="921" t="s">
        <v>385</v>
      </c>
      <c r="C430" s="922" t="s">
        <v>386</v>
      </c>
      <c r="D430" s="923">
        <v>43711</v>
      </c>
      <c r="E430" s="921" t="s">
        <v>321</v>
      </c>
      <c r="F430" s="921" t="s">
        <v>387</v>
      </c>
      <c r="G430" s="921"/>
      <c r="H430" s="924" t="s">
        <v>30</v>
      </c>
      <c r="I430" s="924"/>
      <c r="J430" s="14" t="s">
        <v>31</v>
      </c>
      <c r="K430" s="14" t="s">
        <v>32</v>
      </c>
      <c r="L430" s="16">
        <v>954.8</v>
      </c>
    </row>
    <row r="431" spans="1:12" x14ac:dyDescent="0.25">
      <c r="A431" s="918"/>
      <c r="B431" s="921"/>
      <c r="C431" s="922"/>
      <c r="D431" s="923"/>
      <c r="E431" s="921"/>
      <c r="F431" s="921"/>
      <c r="G431" s="921"/>
      <c r="H431" s="924" t="s">
        <v>33</v>
      </c>
      <c r="I431" s="924"/>
      <c r="J431" s="921" t="s">
        <v>31</v>
      </c>
      <c r="K431" s="921" t="s">
        <v>31</v>
      </c>
      <c r="L431" s="925">
        <v>0</v>
      </c>
    </row>
    <row r="432" spans="1:12" x14ac:dyDescent="0.25">
      <c r="A432" s="918"/>
      <c r="B432" s="921"/>
      <c r="C432" s="922"/>
      <c r="D432" s="923"/>
      <c r="E432" s="921"/>
      <c r="F432" s="921"/>
      <c r="G432" s="921"/>
      <c r="H432" s="924"/>
      <c r="I432" s="924"/>
      <c r="J432" s="921"/>
      <c r="K432" s="921"/>
      <c r="L432" s="925"/>
    </row>
    <row r="433" spans="1:12" ht="24" x14ac:dyDescent="0.25">
      <c r="A433" s="918"/>
      <c r="B433" s="9" t="s">
        <v>34</v>
      </c>
      <c r="C433" s="13" t="s">
        <v>35</v>
      </c>
      <c r="D433" s="13" t="s">
        <v>36</v>
      </c>
      <c r="E433" s="13" t="s">
        <v>37</v>
      </c>
      <c r="F433" s="920"/>
      <c r="G433" s="920"/>
      <c r="H433" s="924" t="s">
        <v>38</v>
      </c>
      <c r="I433" s="924"/>
      <c r="J433" s="921" t="s">
        <v>31</v>
      </c>
      <c r="K433" s="921" t="s">
        <v>31</v>
      </c>
      <c r="L433" s="925">
        <v>0</v>
      </c>
    </row>
    <row r="434" spans="1:12" ht="22.8" x14ac:dyDescent="0.25">
      <c r="A434" s="918"/>
      <c r="B434" s="14" t="s">
        <v>388</v>
      </c>
      <c r="C434" s="14" t="s">
        <v>387</v>
      </c>
      <c r="D434" s="15">
        <v>43718</v>
      </c>
      <c r="E434" s="14" t="s">
        <v>389</v>
      </c>
      <c r="F434" s="920"/>
      <c r="G434" s="920"/>
      <c r="H434" s="924"/>
      <c r="I434" s="924"/>
      <c r="J434" s="921"/>
      <c r="K434" s="921"/>
      <c r="L434" s="925"/>
    </row>
    <row r="435" spans="1:12" ht="24" x14ac:dyDescent="0.25">
      <c r="A435" s="918">
        <v>81</v>
      </c>
      <c r="B435" s="9" t="s">
        <v>22</v>
      </c>
      <c r="C435" s="13" t="s">
        <v>23</v>
      </c>
      <c r="D435" s="13" t="s">
        <v>24</v>
      </c>
      <c r="E435" s="13" t="s">
        <v>25</v>
      </c>
      <c r="F435" s="919" t="s">
        <v>17</v>
      </c>
      <c r="G435" s="919"/>
      <c r="H435" s="920"/>
      <c r="I435" s="920"/>
      <c r="J435" s="920"/>
      <c r="K435" s="920"/>
      <c r="L435" s="920"/>
    </row>
    <row r="436" spans="1:12" x14ac:dyDescent="0.25">
      <c r="A436" s="918"/>
      <c r="B436" s="921" t="s">
        <v>390</v>
      </c>
      <c r="C436" s="922" t="s">
        <v>391</v>
      </c>
      <c r="D436" s="923">
        <v>43635</v>
      </c>
      <c r="E436" s="921" t="s">
        <v>392</v>
      </c>
      <c r="F436" s="921" t="s">
        <v>393</v>
      </c>
      <c r="G436" s="921"/>
      <c r="H436" s="924" t="s">
        <v>30</v>
      </c>
      <c r="I436" s="924"/>
      <c r="J436" s="14" t="s">
        <v>31</v>
      </c>
      <c r="K436" s="14" t="s">
        <v>32</v>
      </c>
      <c r="L436" s="16">
        <v>430.2</v>
      </c>
    </row>
    <row r="437" spans="1:12" x14ac:dyDescent="0.25">
      <c r="A437" s="918"/>
      <c r="B437" s="921"/>
      <c r="C437" s="922"/>
      <c r="D437" s="923"/>
      <c r="E437" s="921"/>
      <c r="F437" s="921"/>
      <c r="G437" s="921"/>
      <c r="H437" s="924" t="s">
        <v>33</v>
      </c>
      <c r="I437" s="924"/>
      <c r="J437" s="14" t="s">
        <v>31</v>
      </c>
      <c r="K437" s="14" t="s">
        <v>32</v>
      </c>
      <c r="L437" s="16">
        <v>1186.69</v>
      </c>
    </row>
    <row r="438" spans="1:12" ht="24" x14ac:dyDescent="0.25">
      <c r="A438" s="918"/>
      <c r="B438" s="9" t="s">
        <v>34</v>
      </c>
      <c r="C438" s="13" t="s">
        <v>35</v>
      </c>
      <c r="D438" s="13" t="s">
        <v>36</v>
      </c>
      <c r="E438" s="13" t="s">
        <v>37</v>
      </c>
      <c r="F438" s="920"/>
      <c r="G438" s="920"/>
      <c r="H438" s="924" t="s">
        <v>38</v>
      </c>
      <c r="I438" s="924"/>
      <c r="J438" s="921" t="s">
        <v>31</v>
      </c>
      <c r="K438" s="921" t="s">
        <v>31</v>
      </c>
      <c r="L438" s="925">
        <v>0</v>
      </c>
    </row>
    <row r="439" spans="1:12" ht="22.8" x14ac:dyDescent="0.25">
      <c r="A439" s="918"/>
      <c r="B439" s="14" t="s">
        <v>204</v>
      </c>
      <c r="C439" s="14" t="s">
        <v>393</v>
      </c>
      <c r="D439" s="15">
        <v>43639</v>
      </c>
      <c r="E439" s="14" t="s">
        <v>394</v>
      </c>
      <c r="F439" s="920"/>
      <c r="G439" s="920"/>
      <c r="H439" s="924"/>
      <c r="I439" s="924"/>
      <c r="J439" s="921"/>
      <c r="K439" s="921"/>
      <c r="L439" s="925"/>
    </row>
    <row r="440" spans="1:12" ht="24" x14ac:dyDescent="0.25">
      <c r="A440" s="918">
        <v>82</v>
      </c>
      <c r="B440" s="9" t="s">
        <v>22</v>
      </c>
      <c r="C440" s="13" t="s">
        <v>23</v>
      </c>
      <c r="D440" s="13" t="s">
        <v>24</v>
      </c>
      <c r="E440" s="13" t="s">
        <v>25</v>
      </c>
      <c r="F440" s="919" t="s">
        <v>17</v>
      </c>
      <c r="G440" s="919"/>
      <c r="H440" s="920"/>
      <c r="I440" s="920"/>
      <c r="J440" s="920"/>
      <c r="K440" s="920"/>
      <c r="L440" s="920"/>
    </row>
    <row r="441" spans="1:12" x14ac:dyDescent="0.25">
      <c r="A441" s="918"/>
      <c r="B441" s="921" t="s">
        <v>395</v>
      </c>
      <c r="C441" s="921" t="s">
        <v>396</v>
      </c>
      <c r="D441" s="923">
        <v>43566</v>
      </c>
      <c r="E441" s="921" t="s">
        <v>397</v>
      </c>
      <c r="F441" s="921" t="s">
        <v>398</v>
      </c>
      <c r="G441" s="921"/>
      <c r="H441" s="924" t="s">
        <v>30</v>
      </c>
      <c r="I441" s="924"/>
      <c r="J441" s="14" t="s">
        <v>31</v>
      </c>
      <c r="K441" s="14" t="s">
        <v>32</v>
      </c>
      <c r="L441" s="16">
        <v>271.38</v>
      </c>
    </row>
    <row r="442" spans="1:12" x14ac:dyDescent="0.25">
      <c r="A442" s="918"/>
      <c r="B442" s="921"/>
      <c r="C442" s="921"/>
      <c r="D442" s="923"/>
      <c r="E442" s="921"/>
      <c r="F442" s="921"/>
      <c r="G442" s="921"/>
      <c r="H442" s="924" t="s">
        <v>33</v>
      </c>
      <c r="I442" s="924"/>
      <c r="J442" s="14" t="s">
        <v>31</v>
      </c>
      <c r="K442" s="14" t="s">
        <v>32</v>
      </c>
      <c r="L442" s="16">
        <v>557.24</v>
      </c>
    </row>
    <row r="443" spans="1:12" ht="24" x14ac:dyDescent="0.25">
      <c r="A443" s="918"/>
      <c r="B443" s="9" t="s">
        <v>34</v>
      </c>
      <c r="C443" s="13" t="s">
        <v>35</v>
      </c>
      <c r="D443" s="13" t="s">
        <v>36</v>
      </c>
      <c r="E443" s="13" t="s">
        <v>37</v>
      </c>
      <c r="F443" s="920"/>
      <c r="G443" s="920"/>
      <c r="H443" s="924" t="s">
        <v>38</v>
      </c>
      <c r="I443" s="924"/>
      <c r="J443" s="921" t="s">
        <v>31</v>
      </c>
      <c r="K443" s="921" t="s">
        <v>32</v>
      </c>
      <c r="L443" s="925">
        <v>75.81</v>
      </c>
    </row>
    <row r="444" spans="1:12" ht="22.8" x14ac:dyDescent="0.25">
      <c r="A444" s="918"/>
      <c r="B444" s="14" t="s">
        <v>39</v>
      </c>
      <c r="C444" s="14" t="s">
        <v>398</v>
      </c>
      <c r="D444" s="15">
        <v>43568</v>
      </c>
      <c r="E444" s="14" t="s">
        <v>399</v>
      </c>
      <c r="F444" s="920"/>
      <c r="G444" s="920"/>
      <c r="H444" s="924"/>
      <c r="I444" s="924"/>
      <c r="J444" s="921"/>
      <c r="K444" s="921"/>
      <c r="L444" s="925"/>
    </row>
    <row r="445" spans="1:12" ht="24" x14ac:dyDescent="0.25">
      <c r="A445" s="918">
        <v>83</v>
      </c>
      <c r="B445" s="9" t="s">
        <v>22</v>
      </c>
      <c r="C445" s="13" t="s">
        <v>23</v>
      </c>
      <c r="D445" s="13" t="s">
        <v>24</v>
      </c>
      <c r="E445" s="13" t="s">
        <v>25</v>
      </c>
      <c r="F445" s="919" t="s">
        <v>17</v>
      </c>
      <c r="G445" s="919"/>
      <c r="H445" s="920"/>
      <c r="I445" s="920"/>
      <c r="J445" s="920"/>
      <c r="K445" s="920"/>
      <c r="L445" s="920"/>
    </row>
    <row r="446" spans="1:12" x14ac:dyDescent="0.25">
      <c r="A446" s="918"/>
      <c r="B446" s="921" t="s">
        <v>400</v>
      </c>
      <c r="C446" s="922" t="s">
        <v>401</v>
      </c>
      <c r="D446" s="923">
        <v>43587</v>
      </c>
      <c r="E446" s="921" t="s">
        <v>402</v>
      </c>
      <c r="F446" s="921" t="s">
        <v>403</v>
      </c>
      <c r="G446" s="921"/>
      <c r="H446" s="924" t="s">
        <v>30</v>
      </c>
      <c r="I446" s="924"/>
      <c r="J446" s="14" t="s">
        <v>31</v>
      </c>
      <c r="K446" s="14" t="s">
        <v>32</v>
      </c>
      <c r="L446" s="16">
        <v>320</v>
      </c>
    </row>
    <row r="447" spans="1:12" x14ac:dyDescent="0.25">
      <c r="A447" s="918"/>
      <c r="B447" s="921"/>
      <c r="C447" s="922"/>
      <c r="D447" s="923"/>
      <c r="E447" s="921"/>
      <c r="F447" s="921"/>
      <c r="G447" s="921"/>
      <c r="H447" s="924" t="s">
        <v>33</v>
      </c>
      <c r="I447" s="924"/>
      <c r="J447" s="14" t="s">
        <v>31</v>
      </c>
      <c r="K447" s="14" t="s">
        <v>32</v>
      </c>
      <c r="L447" s="16">
        <v>275.95999999999998</v>
      </c>
    </row>
    <row r="448" spans="1:12" ht="24" x14ac:dyDescent="0.25">
      <c r="A448" s="918"/>
      <c r="B448" s="9" t="s">
        <v>34</v>
      </c>
      <c r="C448" s="13" t="s">
        <v>35</v>
      </c>
      <c r="D448" s="13" t="s">
        <v>36</v>
      </c>
      <c r="E448" s="13" t="s">
        <v>37</v>
      </c>
      <c r="F448" s="920"/>
      <c r="G448" s="920"/>
      <c r="H448" s="924" t="s">
        <v>38</v>
      </c>
      <c r="I448" s="924"/>
      <c r="J448" s="921" t="s">
        <v>31</v>
      </c>
      <c r="K448" s="921" t="s">
        <v>31</v>
      </c>
      <c r="L448" s="925">
        <v>0</v>
      </c>
    </row>
    <row r="449" spans="1:12" ht="22.8" x14ac:dyDescent="0.25">
      <c r="A449" s="918"/>
      <c r="B449" s="14" t="s">
        <v>204</v>
      </c>
      <c r="C449" s="14" t="s">
        <v>403</v>
      </c>
      <c r="D449" s="15">
        <v>43589</v>
      </c>
      <c r="E449" s="14" t="s">
        <v>404</v>
      </c>
      <c r="F449" s="920"/>
      <c r="G449" s="920"/>
      <c r="H449" s="924"/>
      <c r="I449" s="924"/>
      <c r="J449" s="921"/>
      <c r="K449" s="921"/>
      <c r="L449" s="925"/>
    </row>
    <row r="450" spans="1:12" ht="24" x14ac:dyDescent="0.25">
      <c r="A450" s="918">
        <v>84</v>
      </c>
      <c r="B450" s="9" t="s">
        <v>22</v>
      </c>
      <c r="C450" s="13" t="s">
        <v>23</v>
      </c>
      <c r="D450" s="13" t="s">
        <v>24</v>
      </c>
      <c r="E450" s="13" t="s">
        <v>25</v>
      </c>
      <c r="F450" s="919" t="s">
        <v>17</v>
      </c>
      <c r="G450" s="919"/>
      <c r="H450" s="920"/>
      <c r="I450" s="920"/>
      <c r="J450" s="920"/>
      <c r="K450" s="920"/>
      <c r="L450" s="920"/>
    </row>
    <row r="451" spans="1:12" x14ac:dyDescent="0.25">
      <c r="A451" s="918"/>
      <c r="B451" s="921" t="s">
        <v>400</v>
      </c>
      <c r="C451" s="922" t="s">
        <v>405</v>
      </c>
      <c r="D451" s="923">
        <v>43654</v>
      </c>
      <c r="E451" s="921" t="s">
        <v>406</v>
      </c>
      <c r="F451" s="921" t="s">
        <v>407</v>
      </c>
      <c r="G451" s="921"/>
      <c r="H451" s="924" t="s">
        <v>30</v>
      </c>
      <c r="I451" s="924"/>
      <c r="J451" s="14" t="s">
        <v>31</v>
      </c>
      <c r="K451" s="14" t="s">
        <v>32</v>
      </c>
      <c r="L451" s="16">
        <v>928</v>
      </c>
    </row>
    <row r="452" spans="1:12" x14ac:dyDescent="0.25">
      <c r="A452" s="918"/>
      <c r="B452" s="921"/>
      <c r="C452" s="922"/>
      <c r="D452" s="923"/>
      <c r="E452" s="921"/>
      <c r="F452" s="921"/>
      <c r="G452" s="921"/>
      <c r="H452" s="924" t="s">
        <v>33</v>
      </c>
      <c r="I452" s="924"/>
      <c r="J452" s="921" t="s">
        <v>31</v>
      </c>
      <c r="K452" s="921" t="s">
        <v>32</v>
      </c>
      <c r="L452" s="925">
        <v>3802</v>
      </c>
    </row>
    <row r="453" spans="1:12" x14ac:dyDescent="0.25">
      <c r="A453" s="918"/>
      <c r="B453" s="921"/>
      <c r="C453" s="922"/>
      <c r="D453" s="923"/>
      <c r="E453" s="921"/>
      <c r="F453" s="921"/>
      <c r="G453" s="921"/>
      <c r="H453" s="924"/>
      <c r="I453" s="924"/>
      <c r="J453" s="921"/>
      <c r="K453" s="921"/>
      <c r="L453" s="925"/>
    </row>
    <row r="454" spans="1:12" ht="24" x14ac:dyDescent="0.25">
      <c r="A454" s="918"/>
      <c r="B454" s="9" t="s">
        <v>34</v>
      </c>
      <c r="C454" s="13" t="s">
        <v>35</v>
      </c>
      <c r="D454" s="13" t="s">
        <v>36</v>
      </c>
      <c r="E454" s="13" t="s">
        <v>37</v>
      </c>
      <c r="F454" s="920"/>
      <c r="G454" s="920"/>
      <c r="H454" s="924" t="s">
        <v>38</v>
      </c>
      <c r="I454" s="924"/>
      <c r="J454" s="921" t="s">
        <v>31</v>
      </c>
      <c r="K454" s="921" t="s">
        <v>31</v>
      </c>
      <c r="L454" s="925">
        <v>0</v>
      </c>
    </row>
    <row r="455" spans="1:12" ht="22.8" x14ac:dyDescent="0.25">
      <c r="A455" s="918"/>
      <c r="B455" s="14" t="s">
        <v>204</v>
      </c>
      <c r="C455" s="14" t="s">
        <v>407</v>
      </c>
      <c r="D455" s="15">
        <v>43659</v>
      </c>
      <c r="E455" s="14" t="s">
        <v>408</v>
      </c>
      <c r="F455" s="920"/>
      <c r="G455" s="920"/>
      <c r="H455" s="924"/>
      <c r="I455" s="924"/>
      <c r="J455" s="921"/>
      <c r="K455" s="921"/>
      <c r="L455" s="925"/>
    </row>
    <row r="456" spans="1:12" ht="24" x14ac:dyDescent="0.25">
      <c r="A456" s="918">
        <v>85</v>
      </c>
      <c r="B456" s="9" t="s">
        <v>22</v>
      </c>
      <c r="C456" s="13" t="s">
        <v>23</v>
      </c>
      <c r="D456" s="13" t="s">
        <v>24</v>
      </c>
      <c r="E456" s="13" t="s">
        <v>25</v>
      </c>
      <c r="F456" s="919" t="s">
        <v>17</v>
      </c>
      <c r="G456" s="919"/>
      <c r="H456" s="920"/>
      <c r="I456" s="920"/>
      <c r="J456" s="920"/>
      <c r="K456" s="920"/>
      <c r="L456" s="920"/>
    </row>
    <row r="457" spans="1:12" x14ac:dyDescent="0.25">
      <c r="A457" s="918"/>
      <c r="B457" s="921" t="s">
        <v>400</v>
      </c>
      <c r="C457" s="922" t="s">
        <v>409</v>
      </c>
      <c r="D457" s="923">
        <v>43712</v>
      </c>
      <c r="E457" s="921" t="s">
        <v>410</v>
      </c>
      <c r="F457" s="921" t="s">
        <v>411</v>
      </c>
      <c r="G457" s="921"/>
      <c r="H457" s="924" t="s">
        <v>30</v>
      </c>
      <c r="I457" s="924"/>
      <c r="J457" s="14" t="s">
        <v>31</v>
      </c>
      <c r="K457" s="14" t="s">
        <v>32</v>
      </c>
      <c r="L457" s="16">
        <v>1410</v>
      </c>
    </row>
    <row r="458" spans="1:12" x14ac:dyDescent="0.25">
      <c r="A458" s="918"/>
      <c r="B458" s="921"/>
      <c r="C458" s="922"/>
      <c r="D458" s="923"/>
      <c r="E458" s="921"/>
      <c r="F458" s="921"/>
      <c r="G458" s="921"/>
      <c r="H458" s="924" t="s">
        <v>33</v>
      </c>
      <c r="I458" s="924"/>
      <c r="J458" s="921" t="s">
        <v>31</v>
      </c>
      <c r="K458" s="921" t="s">
        <v>32</v>
      </c>
      <c r="L458" s="925">
        <v>2036.59</v>
      </c>
    </row>
    <row r="459" spans="1:12" x14ac:dyDescent="0.25">
      <c r="A459" s="918"/>
      <c r="B459" s="921"/>
      <c r="C459" s="922"/>
      <c r="D459" s="923"/>
      <c r="E459" s="921"/>
      <c r="F459" s="921"/>
      <c r="G459" s="921"/>
      <c r="H459" s="924"/>
      <c r="I459" s="924"/>
      <c r="J459" s="921"/>
      <c r="K459" s="921"/>
      <c r="L459" s="925"/>
    </row>
    <row r="460" spans="1:12" ht="24" x14ac:dyDescent="0.25">
      <c r="A460" s="918"/>
      <c r="B460" s="9" t="s">
        <v>34</v>
      </c>
      <c r="C460" s="13" t="s">
        <v>35</v>
      </c>
      <c r="D460" s="13" t="s">
        <v>36</v>
      </c>
      <c r="E460" s="13" t="s">
        <v>37</v>
      </c>
      <c r="F460" s="920"/>
      <c r="G460" s="920"/>
      <c r="H460" s="924" t="s">
        <v>38</v>
      </c>
      <c r="I460" s="924"/>
      <c r="J460" s="921" t="s">
        <v>31</v>
      </c>
      <c r="K460" s="921" t="s">
        <v>32</v>
      </c>
      <c r="L460" s="925">
        <v>180</v>
      </c>
    </row>
    <row r="461" spans="1:12" ht="22.8" x14ac:dyDescent="0.25">
      <c r="A461" s="918"/>
      <c r="B461" s="14" t="s">
        <v>204</v>
      </c>
      <c r="C461" s="14" t="s">
        <v>411</v>
      </c>
      <c r="D461" s="15">
        <v>43718</v>
      </c>
      <c r="E461" s="14" t="s">
        <v>412</v>
      </c>
      <c r="F461" s="920"/>
      <c r="G461" s="920"/>
      <c r="H461" s="924"/>
      <c r="I461" s="924"/>
      <c r="J461" s="921"/>
      <c r="K461" s="921"/>
      <c r="L461" s="925"/>
    </row>
    <row r="462" spans="1:12" ht="24" x14ac:dyDescent="0.25">
      <c r="A462" s="918">
        <v>86</v>
      </c>
      <c r="B462" s="9" t="s">
        <v>22</v>
      </c>
      <c r="C462" s="13" t="s">
        <v>23</v>
      </c>
      <c r="D462" s="13" t="s">
        <v>24</v>
      </c>
      <c r="E462" s="13" t="s">
        <v>25</v>
      </c>
      <c r="F462" s="919" t="s">
        <v>17</v>
      </c>
      <c r="G462" s="919"/>
      <c r="H462" s="920"/>
      <c r="I462" s="920"/>
      <c r="J462" s="920"/>
      <c r="K462" s="920"/>
      <c r="L462" s="920"/>
    </row>
    <row r="463" spans="1:12" x14ac:dyDescent="0.25">
      <c r="A463" s="918"/>
      <c r="B463" s="921" t="s">
        <v>413</v>
      </c>
      <c r="C463" s="922" t="s">
        <v>414</v>
      </c>
      <c r="D463" s="923">
        <v>43653</v>
      </c>
      <c r="E463" s="921" t="s">
        <v>415</v>
      </c>
      <c r="F463" s="921" t="s">
        <v>416</v>
      </c>
      <c r="G463" s="921"/>
      <c r="H463" s="924" t="s">
        <v>30</v>
      </c>
      <c r="I463" s="924"/>
      <c r="J463" s="14" t="s">
        <v>31</v>
      </c>
      <c r="K463" s="14" t="s">
        <v>31</v>
      </c>
      <c r="L463" s="16">
        <v>0</v>
      </c>
    </row>
    <row r="464" spans="1:12" x14ac:dyDescent="0.25">
      <c r="A464" s="918"/>
      <c r="B464" s="921"/>
      <c r="C464" s="922"/>
      <c r="D464" s="923"/>
      <c r="E464" s="921"/>
      <c r="F464" s="921"/>
      <c r="G464" s="921"/>
      <c r="H464" s="924" t="s">
        <v>33</v>
      </c>
      <c r="I464" s="924"/>
      <c r="J464" s="921" t="s">
        <v>31</v>
      </c>
      <c r="K464" s="921" t="s">
        <v>31</v>
      </c>
      <c r="L464" s="925">
        <v>0</v>
      </c>
    </row>
    <row r="465" spans="1:12" x14ac:dyDescent="0.25">
      <c r="A465" s="918"/>
      <c r="B465" s="921"/>
      <c r="C465" s="922"/>
      <c r="D465" s="923"/>
      <c r="E465" s="921"/>
      <c r="F465" s="921"/>
      <c r="G465" s="921"/>
      <c r="H465" s="924"/>
      <c r="I465" s="924"/>
      <c r="J465" s="921"/>
      <c r="K465" s="921"/>
      <c r="L465" s="925"/>
    </row>
    <row r="466" spans="1:12" ht="24" x14ac:dyDescent="0.25">
      <c r="A466" s="918"/>
      <c r="B466" s="9" t="s">
        <v>34</v>
      </c>
      <c r="C466" s="13" t="s">
        <v>35</v>
      </c>
      <c r="D466" s="13" t="s">
        <v>36</v>
      </c>
      <c r="E466" s="13" t="s">
        <v>37</v>
      </c>
      <c r="F466" s="920"/>
      <c r="G466" s="920"/>
      <c r="H466" s="924" t="s">
        <v>38</v>
      </c>
      <c r="I466" s="924"/>
      <c r="J466" s="921" t="s">
        <v>32</v>
      </c>
      <c r="K466" s="921" t="s">
        <v>31</v>
      </c>
      <c r="L466" s="925">
        <v>1330</v>
      </c>
    </row>
    <row r="467" spans="1:12" ht="22.8" x14ac:dyDescent="0.25">
      <c r="A467" s="918"/>
      <c r="B467" s="14" t="s">
        <v>39</v>
      </c>
      <c r="C467" s="14" t="s">
        <v>416</v>
      </c>
      <c r="D467" s="15">
        <v>43667</v>
      </c>
      <c r="E467" s="14" t="s">
        <v>417</v>
      </c>
      <c r="F467" s="920"/>
      <c r="G467" s="920"/>
      <c r="H467" s="924"/>
      <c r="I467" s="924"/>
      <c r="J467" s="921"/>
      <c r="K467" s="921"/>
      <c r="L467" s="925"/>
    </row>
    <row r="468" spans="1:12" ht="24" x14ac:dyDescent="0.25">
      <c r="A468" s="918">
        <v>87</v>
      </c>
      <c r="B468" s="9" t="s">
        <v>22</v>
      </c>
      <c r="C468" s="13" t="s">
        <v>23</v>
      </c>
      <c r="D468" s="13" t="s">
        <v>24</v>
      </c>
      <c r="E468" s="13" t="s">
        <v>25</v>
      </c>
      <c r="F468" s="919" t="s">
        <v>17</v>
      </c>
      <c r="G468" s="919"/>
      <c r="H468" s="920"/>
      <c r="I468" s="920"/>
      <c r="J468" s="920"/>
      <c r="K468" s="920"/>
      <c r="L468" s="920"/>
    </row>
    <row r="469" spans="1:12" x14ac:dyDescent="0.25">
      <c r="A469" s="918"/>
      <c r="B469" s="921" t="s">
        <v>413</v>
      </c>
      <c r="C469" s="922" t="s">
        <v>414</v>
      </c>
      <c r="D469" s="923">
        <v>43653</v>
      </c>
      <c r="E469" s="921" t="s">
        <v>415</v>
      </c>
      <c r="F469" s="921" t="s">
        <v>210</v>
      </c>
      <c r="G469" s="921"/>
      <c r="H469" s="924" t="s">
        <v>30</v>
      </c>
      <c r="I469" s="924"/>
      <c r="J469" s="14" t="s">
        <v>31</v>
      </c>
      <c r="K469" s="14" t="s">
        <v>31</v>
      </c>
      <c r="L469" s="16">
        <v>0</v>
      </c>
    </row>
    <row r="470" spans="1:12" x14ac:dyDescent="0.25">
      <c r="A470" s="918"/>
      <c r="B470" s="921"/>
      <c r="C470" s="922"/>
      <c r="D470" s="923"/>
      <c r="E470" s="921"/>
      <c r="F470" s="921"/>
      <c r="G470" s="921"/>
      <c r="H470" s="924" t="s">
        <v>33</v>
      </c>
      <c r="I470" s="924"/>
      <c r="J470" s="921" t="s">
        <v>31</v>
      </c>
      <c r="K470" s="921" t="s">
        <v>31</v>
      </c>
      <c r="L470" s="925">
        <v>0</v>
      </c>
    </row>
    <row r="471" spans="1:12" x14ac:dyDescent="0.25">
      <c r="A471" s="918"/>
      <c r="B471" s="921"/>
      <c r="C471" s="922"/>
      <c r="D471" s="923"/>
      <c r="E471" s="921"/>
      <c r="F471" s="921"/>
      <c r="G471" s="921"/>
      <c r="H471" s="924"/>
      <c r="I471" s="924"/>
      <c r="J471" s="921"/>
      <c r="K471" s="921"/>
      <c r="L471" s="925"/>
    </row>
    <row r="472" spans="1:12" ht="24" x14ac:dyDescent="0.25">
      <c r="A472" s="918"/>
      <c r="B472" s="9" t="s">
        <v>34</v>
      </c>
      <c r="C472" s="13" t="s">
        <v>35</v>
      </c>
      <c r="D472" s="13" t="s">
        <v>36</v>
      </c>
      <c r="E472" s="13" t="s">
        <v>37</v>
      </c>
      <c r="F472" s="920"/>
      <c r="G472" s="920"/>
      <c r="H472" s="924" t="s">
        <v>38</v>
      </c>
      <c r="I472" s="924"/>
      <c r="J472" s="921" t="s">
        <v>32</v>
      </c>
      <c r="K472" s="921" t="s">
        <v>31</v>
      </c>
      <c r="L472" s="925">
        <v>1530</v>
      </c>
    </row>
    <row r="473" spans="1:12" ht="22.8" x14ac:dyDescent="0.25">
      <c r="A473" s="918"/>
      <c r="B473" s="14" t="s">
        <v>39</v>
      </c>
      <c r="C473" s="14" t="s">
        <v>210</v>
      </c>
      <c r="D473" s="15">
        <v>43667</v>
      </c>
      <c r="E473" s="14" t="s">
        <v>417</v>
      </c>
      <c r="F473" s="920"/>
      <c r="G473" s="920"/>
      <c r="H473" s="924"/>
      <c r="I473" s="924"/>
      <c r="J473" s="921"/>
      <c r="K473" s="921"/>
      <c r="L473" s="925"/>
    </row>
    <row r="474" spans="1:12" ht="24" x14ac:dyDescent="0.25">
      <c r="A474" s="918">
        <v>88</v>
      </c>
      <c r="B474" s="9" t="s">
        <v>22</v>
      </c>
      <c r="C474" s="13" t="s">
        <v>23</v>
      </c>
      <c r="D474" s="13" t="s">
        <v>24</v>
      </c>
      <c r="E474" s="13" t="s">
        <v>25</v>
      </c>
      <c r="F474" s="919" t="s">
        <v>17</v>
      </c>
      <c r="G474" s="919"/>
      <c r="H474" s="920"/>
      <c r="I474" s="920"/>
      <c r="J474" s="920"/>
      <c r="K474" s="920"/>
      <c r="L474" s="920"/>
    </row>
    <row r="475" spans="1:12" x14ac:dyDescent="0.25">
      <c r="A475" s="918"/>
      <c r="B475" s="921" t="s">
        <v>418</v>
      </c>
      <c r="C475" s="922" t="s">
        <v>419</v>
      </c>
      <c r="D475" s="923">
        <v>43586</v>
      </c>
      <c r="E475" s="921" t="s">
        <v>420</v>
      </c>
      <c r="F475" s="921" t="s">
        <v>421</v>
      </c>
      <c r="G475" s="921"/>
      <c r="H475" s="924" t="s">
        <v>30</v>
      </c>
      <c r="I475" s="924"/>
      <c r="J475" s="14" t="s">
        <v>31</v>
      </c>
      <c r="K475" s="14" t="s">
        <v>32</v>
      </c>
      <c r="L475" s="16">
        <v>342.54</v>
      </c>
    </row>
    <row r="476" spans="1:12" x14ac:dyDescent="0.25">
      <c r="A476" s="918"/>
      <c r="B476" s="921"/>
      <c r="C476" s="922"/>
      <c r="D476" s="923"/>
      <c r="E476" s="921"/>
      <c r="F476" s="921"/>
      <c r="G476" s="921"/>
      <c r="H476" s="924" t="s">
        <v>33</v>
      </c>
      <c r="I476" s="924"/>
      <c r="J476" s="14" t="s">
        <v>31</v>
      </c>
      <c r="K476" s="14" t="s">
        <v>32</v>
      </c>
      <c r="L476" s="16">
        <v>356.5</v>
      </c>
    </row>
    <row r="477" spans="1:12" ht="24" x14ac:dyDescent="0.25">
      <c r="A477" s="918"/>
      <c r="B477" s="9" t="s">
        <v>34</v>
      </c>
      <c r="C477" s="13" t="s">
        <v>35</v>
      </c>
      <c r="D477" s="13" t="s">
        <v>36</v>
      </c>
      <c r="E477" s="13" t="s">
        <v>37</v>
      </c>
      <c r="F477" s="920"/>
      <c r="G477" s="920"/>
      <c r="H477" s="924" t="s">
        <v>38</v>
      </c>
      <c r="I477" s="924"/>
      <c r="J477" s="921" t="s">
        <v>31</v>
      </c>
      <c r="K477" s="921" t="s">
        <v>32</v>
      </c>
      <c r="L477" s="925">
        <v>288</v>
      </c>
    </row>
    <row r="478" spans="1:12" ht="22.8" x14ac:dyDescent="0.25">
      <c r="A478" s="918"/>
      <c r="B478" s="14" t="s">
        <v>323</v>
      </c>
      <c r="C478" s="14" t="s">
        <v>421</v>
      </c>
      <c r="D478" s="15">
        <v>43588</v>
      </c>
      <c r="E478" s="14" t="s">
        <v>376</v>
      </c>
      <c r="F478" s="920"/>
      <c r="G478" s="920"/>
      <c r="H478" s="924"/>
      <c r="I478" s="924"/>
      <c r="J478" s="921"/>
      <c r="K478" s="921"/>
      <c r="L478" s="925"/>
    </row>
    <row r="479" spans="1:12" ht="24" x14ac:dyDescent="0.25">
      <c r="A479" s="918">
        <v>89</v>
      </c>
      <c r="B479" s="9" t="s">
        <v>22</v>
      </c>
      <c r="C479" s="13" t="s">
        <v>23</v>
      </c>
      <c r="D479" s="13" t="s">
        <v>24</v>
      </c>
      <c r="E479" s="13" t="s">
        <v>25</v>
      </c>
      <c r="F479" s="919" t="s">
        <v>17</v>
      </c>
      <c r="G479" s="919"/>
      <c r="H479" s="920"/>
      <c r="I479" s="920"/>
      <c r="J479" s="920"/>
      <c r="K479" s="920"/>
      <c r="L479" s="920"/>
    </row>
    <row r="480" spans="1:12" x14ac:dyDescent="0.25">
      <c r="A480" s="918"/>
      <c r="B480" s="921" t="s">
        <v>418</v>
      </c>
      <c r="C480" s="922" t="s">
        <v>422</v>
      </c>
      <c r="D480" s="923">
        <v>43633</v>
      </c>
      <c r="E480" s="921" t="s">
        <v>151</v>
      </c>
      <c r="F480" s="921" t="s">
        <v>423</v>
      </c>
      <c r="G480" s="921"/>
      <c r="H480" s="924" t="s">
        <v>30</v>
      </c>
      <c r="I480" s="924"/>
      <c r="J480" s="14" t="s">
        <v>31</v>
      </c>
      <c r="K480" s="14" t="s">
        <v>32</v>
      </c>
      <c r="L480" s="16">
        <v>1424</v>
      </c>
    </row>
    <row r="481" spans="1:12" x14ac:dyDescent="0.25">
      <c r="A481" s="918"/>
      <c r="B481" s="921"/>
      <c r="C481" s="922"/>
      <c r="D481" s="923"/>
      <c r="E481" s="921"/>
      <c r="F481" s="921"/>
      <c r="G481" s="921"/>
      <c r="H481" s="924" t="s">
        <v>33</v>
      </c>
      <c r="I481" s="924"/>
      <c r="J481" s="921" t="s">
        <v>32</v>
      </c>
      <c r="K481" s="921" t="s">
        <v>31</v>
      </c>
      <c r="L481" s="925">
        <v>337.46</v>
      </c>
    </row>
    <row r="482" spans="1:12" x14ac:dyDescent="0.25">
      <c r="A482" s="918"/>
      <c r="B482" s="921"/>
      <c r="C482" s="922"/>
      <c r="D482" s="923"/>
      <c r="E482" s="921"/>
      <c r="F482" s="921"/>
      <c r="G482" s="921"/>
      <c r="H482" s="924"/>
      <c r="I482" s="924"/>
      <c r="J482" s="921"/>
      <c r="K482" s="921"/>
      <c r="L482" s="925"/>
    </row>
    <row r="483" spans="1:12" x14ac:dyDescent="0.25">
      <c r="A483" s="918"/>
      <c r="B483" s="921"/>
      <c r="C483" s="922"/>
      <c r="D483" s="923"/>
      <c r="E483" s="921"/>
      <c r="F483" s="921"/>
      <c r="G483" s="921"/>
      <c r="H483" s="924"/>
      <c r="I483" s="924"/>
      <c r="J483" s="921"/>
      <c r="K483" s="921"/>
      <c r="L483" s="925"/>
    </row>
    <row r="484" spans="1:12" ht="24" x14ac:dyDescent="0.25">
      <c r="A484" s="918"/>
      <c r="B484" s="9" t="s">
        <v>34</v>
      </c>
      <c r="C484" s="13" t="s">
        <v>35</v>
      </c>
      <c r="D484" s="13" t="s">
        <v>36</v>
      </c>
      <c r="E484" s="13" t="s">
        <v>37</v>
      </c>
      <c r="F484" s="920"/>
      <c r="G484" s="920"/>
      <c r="H484" s="924" t="s">
        <v>38</v>
      </c>
      <c r="I484" s="924"/>
      <c r="J484" s="921" t="s">
        <v>31</v>
      </c>
      <c r="K484" s="921" t="s">
        <v>32</v>
      </c>
      <c r="L484" s="925">
        <v>90.9</v>
      </c>
    </row>
    <row r="485" spans="1:12" ht="22.8" x14ac:dyDescent="0.25">
      <c r="A485" s="918"/>
      <c r="B485" s="14" t="s">
        <v>323</v>
      </c>
      <c r="C485" s="14" t="s">
        <v>423</v>
      </c>
      <c r="D485" s="15">
        <v>43642</v>
      </c>
      <c r="E485" s="14" t="s">
        <v>424</v>
      </c>
      <c r="F485" s="920"/>
      <c r="G485" s="920"/>
      <c r="H485" s="924"/>
      <c r="I485" s="924"/>
      <c r="J485" s="921"/>
      <c r="K485" s="921"/>
      <c r="L485" s="925"/>
    </row>
    <row r="486" spans="1:12" ht="24" x14ac:dyDescent="0.25">
      <c r="A486" s="918">
        <v>90</v>
      </c>
      <c r="B486" s="9" t="s">
        <v>22</v>
      </c>
      <c r="C486" s="13" t="s">
        <v>23</v>
      </c>
      <c r="D486" s="13" t="s">
        <v>24</v>
      </c>
      <c r="E486" s="13" t="s">
        <v>25</v>
      </c>
      <c r="F486" s="919" t="s">
        <v>17</v>
      </c>
      <c r="G486" s="919"/>
      <c r="H486" s="920"/>
      <c r="I486" s="920"/>
      <c r="J486" s="920"/>
      <c r="K486" s="920"/>
      <c r="L486" s="920"/>
    </row>
    <row r="487" spans="1:12" x14ac:dyDescent="0.25">
      <c r="A487" s="918"/>
      <c r="B487" s="921" t="s">
        <v>425</v>
      </c>
      <c r="C487" s="922" t="s">
        <v>426</v>
      </c>
      <c r="D487" s="923">
        <v>43728</v>
      </c>
      <c r="E487" s="921" t="s">
        <v>427</v>
      </c>
      <c r="F487" s="921" t="s">
        <v>428</v>
      </c>
      <c r="G487" s="921"/>
      <c r="H487" s="924" t="s">
        <v>30</v>
      </c>
      <c r="I487" s="924"/>
      <c r="J487" s="14" t="s">
        <v>31</v>
      </c>
      <c r="K487" s="14" t="s">
        <v>32</v>
      </c>
      <c r="L487" s="16">
        <v>314.14</v>
      </c>
    </row>
    <row r="488" spans="1:12" x14ac:dyDescent="0.25">
      <c r="A488" s="918"/>
      <c r="B488" s="921"/>
      <c r="C488" s="922"/>
      <c r="D488" s="923"/>
      <c r="E488" s="921"/>
      <c r="F488" s="921"/>
      <c r="G488" s="921"/>
      <c r="H488" s="924" t="s">
        <v>33</v>
      </c>
      <c r="I488" s="924"/>
      <c r="J488" s="14" t="s">
        <v>31</v>
      </c>
      <c r="K488" s="14" t="s">
        <v>32</v>
      </c>
      <c r="L488" s="16">
        <v>485.5</v>
      </c>
    </row>
    <row r="489" spans="1:12" ht="24" x14ac:dyDescent="0.25">
      <c r="A489" s="918"/>
      <c r="B489" s="9" t="s">
        <v>34</v>
      </c>
      <c r="C489" s="13" t="s">
        <v>35</v>
      </c>
      <c r="D489" s="13" t="s">
        <v>36</v>
      </c>
      <c r="E489" s="13" t="s">
        <v>37</v>
      </c>
      <c r="F489" s="920"/>
      <c r="G489" s="920"/>
      <c r="H489" s="924" t="s">
        <v>38</v>
      </c>
      <c r="I489" s="924"/>
      <c r="J489" s="921" t="s">
        <v>31</v>
      </c>
      <c r="K489" s="921" t="s">
        <v>31</v>
      </c>
      <c r="L489" s="925">
        <v>0</v>
      </c>
    </row>
    <row r="490" spans="1:12" ht="22.8" x14ac:dyDescent="0.25">
      <c r="A490" s="918"/>
      <c r="B490" s="14" t="s">
        <v>429</v>
      </c>
      <c r="C490" s="14" t="s">
        <v>428</v>
      </c>
      <c r="D490" s="15">
        <v>43730</v>
      </c>
      <c r="E490" s="14" t="s">
        <v>430</v>
      </c>
      <c r="F490" s="920"/>
      <c r="G490" s="920"/>
      <c r="H490" s="924"/>
      <c r="I490" s="924"/>
      <c r="J490" s="921"/>
      <c r="K490" s="921"/>
      <c r="L490" s="925"/>
    </row>
    <row r="491" spans="1:12" ht="24" x14ac:dyDescent="0.25">
      <c r="A491" s="918">
        <v>91</v>
      </c>
      <c r="B491" s="9" t="s">
        <v>22</v>
      </c>
      <c r="C491" s="13" t="s">
        <v>23</v>
      </c>
      <c r="D491" s="13" t="s">
        <v>24</v>
      </c>
      <c r="E491" s="13" t="s">
        <v>25</v>
      </c>
      <c r="F491" s="919" t="s">
        <v>17</v>
      </c>
      <c r="G491" s="919"/>
      <c r="H491" s="920"/>
      <c r="I491" s="920"/>
      <c r="J491" s="920"/>
      <c r="K491" s="920"/>
      <c r="L491" s="920"/>
    </row>
    <row r="492" spans="1:12" x14ac:dyDescent="0.25">
      <c r="A492" s="918"/>
      <c r="B492" s="921" t="s">
        <v>425</v>
      </c>
      <c r="C492" s="922" t="s">
        <v>431</v>
      </c>
      <c r="D492" s="923">
        <v>43736</v>
      </c>
      <c r="E492" s="921" t="s">
        <v>406</v>
      </c>
      <c r="F492" s="921" t="s">
        <v>432</v>
      </c>
      <c r="G492" s="921"/>
      <c r="H492" s="924" t="s">
        <v>30</v>
      </c>
      <c r="I492" s="924"/>
      <c r="J492" s="14" t="s">
        <v>31</v>
      </c>
      <c r="K492" s="14" t="s">
        <v>32</v>
      </c>
      <c r="L492" s="16">
        <v>139.97999999999999</v>
      </c>
    </row>
    <row r="493" spans="1:12" x14ac:dyDescent="0.25">
      <c r="A493" s="918"/>
      <c r="B493" s="921"/>
      <c r="C493" s="922"/>
      <c r="D493" s="923"/>
      <c r="E493" s="921"/>
      <c r="F493" s="921"/>
      <c r="G493" s="921"/>
      <c r="H493" s="924" t="s">
        <v>33</v>
      </c>
      <c r="I493" s="924"/>
      <c r="J493" s="14" t="s">
        <v>31</v>
      </c>
      <c r="K493" s="14" t="s">
        <v>32</v>
      </c>
      <c r="L493" s="16">
        <v>2898.33</v>
      </c>
    </row>
    <row r="494" spans="1:12" ht="24" x14ac:dyDescent="0.25">
      <c r="A494" s="918"/>
      <c r="B494" s="9" t="s">
        <v>34</v>
      </c>
      <c r="C494" s="13" t="s">
        <v>35</v>
      </c>
      <c r="D494" s="13" t="s">
        <v>36</v>
      </c>
      <c r="E494" s="13" t="s">
        <v>37</v>
      </c>
      <c r="F494" s="920"/>
      <c r="G494" s="920"/>
      <c r="H494" s="924" t="s">
        <v>38</v>
      </c>
      <c r="I494" s="924"/>
      <c r="J494" s="921" t="s">
        <v>31</v>
      </c>
      <c r="K494" s="921" t="s">
        <v>32</v>
      </c>
      <c r="L494" s="925">
        <v>139.97999999999999</v>
      </c>
    </row>
    <row r="495" spans="1:12" ht="22.8" x14ac:dyDescent="0.25">
      <c r="A495" s="918"/>
      <c r="B495" s="14" t="s">
        <v>429</v>
      </c>
      <c r="C495" s="14" t="s">
        <v>432</v>
      </c>
      <c r="D495" s="15">
        <v>43738</v>
      </c>
      <c r="E495" s="14" t="s">
        <v>433</v>
      </c>
      <c r="F495" s="920"/>
      <c r="G495" s="920"/>
      <c r="H495" s="924"/>
      <c r="I495" s="924"/>
      <c r="J495" s="921"/>
      <c r="K495" s="921"/>
      <c r="L495" s="925"/>
    </row>
    <row r="496" spans="1:12" ht="24" x14ac:dyDescent="0.25">
      <c r="A496" s="918">
        <v>92</v>
      </c>
      <c r="B496" s="9" t="s">
        <v>22</v>
      </c>
      <c r="C496" s="13" t="s">
        <v>23</v>
      </c>
      <c r="D496" s="13" t="s">
        <v>24</v>
      </c>
      <c r="E496" s="13" t="s">
        <v>25</v>
      </c>
      <c r="F496" s="919" t="s">
        <v>17</v>
      </c>
      <c r="G496" s="919"/>
      <c r="H496" s="920"/>
      <c r="I496" s="920"/>
      <c r="J496" s="920"/>
      <c r="K496" s="920"/>
      <c r="L496" s="920"/>
    </row>
    <row r="497" spans="1:12" x14ac:dyDescent="0.25">
      <c r="A497" s="918"/>
      <c r="B497" s="921" t="s">
        <v>434</v>
      </c>
      <c r="C497" s="922" t="s">
        <v>435</v>
      </c>
      <c r="D497" s="923">
        <v>43638</v>
      </c>
      <c r="E497" s="921" t="s">
        <v>436</v>
      </c>
      <c r="F497" s="921" t="s">
        <v>437</v>
      </c>
      <c r="G497" s="921"/>
      <c r="H497" s="924" t="s">
        <v>30</v>
      </c>
      <c r="I497" s="924"/>
      <c r="J497" s="14" t="s">
        <v>31</v>
      </c>
      <c r="K497" s="14" t="s">
        <v>32</v>
      </c>
      <c r="L497" s="16">
        <v>70</v>
      </c>
    </row>
    <row r="498" spans="1:12" x14ac:dyDescent="0.25">
      <c r="A498" s="918"/>
      <c r="B498" s="921"/>
      <c r="C498" s="922"/>
      <c r="D498" s="923"/>
      <c r="E498" s="921"/>
      <c r="F498" s="921"/>
      <c r="G498" s="921"/>
      <c r="H498" s="924" t="s">
        <v>33</v>
      </c>
      <c r="I498" s="924"/>
      <c r="J498" s="921" t="s">
        <v>31</v>
      </c>
      <c r="K498" s="921" t="s">
        <v>32</v>
      </c>
      <c r="L498" s="925">
        <v>1870</v>
      </c>
    </row>
    <row r="499" spans="1:12" x14ac:dyDescent="0.25">
      <c r="A499" s="918"/>
      <c r="B499" s="921"/>
      <c r="C499" s="922"/>
      <c r="D499" s="923"/>
      <c r="E499" s="921"/>
      <c r="F499" s="921"/>
      <c r="G499" s="921"/>
      <c r="H499" s="924"/>
      <c r="I499" s="924"/>
      <c r="J499" s="921"/>
      <c r="K499" s="921"/>
      <c r="L499" s="925"/>
    </row>
    <row r="500" spans="1:12" ht="24" x14ac:dyDescent="0.25">
      <c r="A500" s="918"/>
      <c r="B500" s="9" t="s">
        <v>34</v>
      </c>
      <c r="C500" s="13" t="s">
        <v>35</v>
      </c>
      <c r="D500" s="13" t="s">
        <v>36</v>
      </c>
      <c r="E500" s="13" t="s">
        <v>37</v>
      </c>
      <c r="F500" s="920"/>
      <c r="G500" s="920"/>
      <c r="H500" s="924" t="s">
        <v>38</v>
      </c>
      <c r="I500" s="924"/>
      <c r="J500" s="921" t="s">
        <v>31</v>
      </c>
      <c r="K500" s="921" t="s">
        <v>32</v>
      </c>
      <c r="L500" s="925">
        <v>795</v>
      </c>
    </row>
    <row r="501" spans="1:12" ht="22.8" x14ac:dyDescent="0.25">
      <c r="A501" s="918"/>
      <c r="B501" s="14" t="s">
        <v>204</v>
      </c>
      <c r="C501" s="14" t="s">
        <v>437</v>
      </c>
      <c r="D501" s="15">
        <v>43652</v>
      </c>
      <c r="E501" s="14" t="s">
        <v>438</v>
      </c>
      <c r="F501" s="920"/>
      <c r="G501" s="920"/>
      <c r="H501" s="924"/>
      <c r="I501" s="924"/>
      <c r="J501" s="921"/>
      <c r="K501" s="921"/>
      <c r="L501" s="925"/>
    </row>
    <row r="502" spans="1:12" ht="24" x14ac:dyDescent="0.25">
      <c r="A502" s="918">
        <v>93</v>
      </c>
      <c r="B502" s="9" t="s">
        <v>22</v>
      </c>
      <c r="C502" s="13" t="s">
        <v>23</v>
      </c>
      <c r="D502" s="13" t="s">
        <v>24</v>
      </c>
      <c r="E502" s="13" t="s">
        <v>25</v>
      </c>
      <c r="F502" s="919" t="s">
        <v>17</v>
      </c>
      <c r="G502" s="919"/>
      <c r="H502" s="920"/>
      <c r="I502" s="920"/>
      <c r="J502" s="920"/>
      <c r="K502" s="920"/>
      <c r="L502" s="920"/>
    </row>
    <row r="503" spans="1:12" x14ac:dyDescent="0.25">
      <c r="A503" s="918"/>
      <c r="B503" s="921" t="s">
        <v>434</v>
      </c>
      <c r="C503" s="922" t="s">
        <v>435</v>
      </c>
      <c r="D503" s="923">
        <v>43638</v>
      </c>
      <c r="E503" s="921" t="s">
        <v>436</v>
      </c>
      <c r="F503" s="921" t="s">
        <v>210</v>
      </c>
      <c r="G503" s="921"/>
      <c r="H503" s="924" t="s">
        <v>30</v>
      </c>
      <c r="I503" s="924"/>
      <c r="J503" s="14" t="s">
        <v>31</v>
      </c>
      <c r="K503" s="14" t="s">
        <v>31</v>
      </c>
      <c r="L503" s="16">
        <v>0</v>
      </c>
    </row>
    <row r="504" spans="1:12" x14ac:dyDescent="0.25">
      <c r="A504" s="918"/>
      <c r="B504" s="921"/>
      <c r="C504" s="922"/>
      <c r="D504" s="923"/>
      <c r="E504" s="921"/>
      <c r="F504" s="921"/>
      <c r="G504" s="921"/>
      <c r="H504" s="924" t="s">
        <v>33</v>
      </c>
      <c r="I504" s="924"/>
      <c r="J504" s="921" t="s">
        <v>31</v>
      </c>
      <c r="K504" s="921" t="s">
        <v>31</v>
      </c>
      <c r="L504" s="925">
        <v>0</v>
      </c>
    </row>
    <row r="505" spans="1:12" x14ac:dyDescent="0.25">
      <c r="A505" s="918"/>
      <c r="B505" s="921"/>
      <c r="C505" s="922"/>
      <c r="D505" s="923"/>
      <c r="E505" s="921"/>
      <c r="F505" s="921"/>
      <c r="G505" s="921"/>
      <c r="H505" s="924"/>
      <c r="I505" s="924"/>
      <c r="J505" s="921"/>
      <c r="K505" s="921"/>
      <c r="L505" s="925"/>
    </row>
    <row r="506" spans="1:12" ht="24" x14ac:dyDescent="0.25">
      <c r="A506" s="918"/>
      <c r="B506" s="9" t="s">
        <v>34</v>
      </c>
      <c r="C506" s="13" t="s">
        <v>35</v>
      </c>
      <c r="D506" s="13" t="s">
        <v>36</v>
      </c>
      <c r="E506" s="13" t="s">
        <v>37</v>
      </c>
      <c r="F506" s="920"/>
      <c r="G506" s="920"/>
      <c r="H506" s="924" t="s">
        <v>38</v>
      </c>
      <c r="I506" s="924"/>
      <c r="J506" s="921" t="s">
        <v>31</v>
      </c>
      <c r="K506" s="921" t="s">
        <v>32</v>
      </c>
      <c r="L506" s="925">
        <v>755</v>
      </c>
    </row>
    <row r="507" spans="1:12" ht="22.8" x14ac:dyDescent="0.25">
      <c r="A507" s="918"/>
      <c r="B507" s="14" t="s">
        <v>204</v>
      </c>
      <c r="C507" s="14" t="s">
        <v>210</v>
      </c>
      <c r="D507" s="15">
        <v>43652</v>
      </c>
      <c r="E507" s="14" t="s">
        <v>438</v>
      </c>
      <c r="F507" s="920"/>
      <c r="G507" s="920"/>
      <c r="H507" s="924"/>
      <c r="I507" s="924"/>
      <c r="J507" s="921"/>
      <c r="K507" s="921"/>
      <c r="L507" s="925"/>
    </row>
    <row r="508" spans="1:12" ht="24" x14ac:dyDescent="0.25">
      <c r="A508" s="918">
        <v>94</v>
      </c>
      <c r="B508" s="9" t="s">
        <v>22</v>
      </c>
      <c r="C508" s="13" t="s">
        <v>23</v>
      </c>
      <c r="D508" s="13" t="s">
        <v>24</v>
      </c>
      <c r="E508" s="13" t="s">
        <v>25</v>
      </c>
      <c r="F508" s="919" t="s">
        <v>17</v>
      </c>
      <c r="G508" s="919"/>
      <c r="H508" s="920"/>
      <c r="I508" s="920"/>
      <c r="J508" s="920"/>
      <c r="K508" s="920"/>
      <c r="L508" s="920"/>
    </row>
    <row r="509" spans="1:12" x14ac:dyDescent="0.25">
      <c r="A509" s="918"/>
      <c r="B509" s="921" t="s">
        <v>434</v>
      </c>
      <c r="C509" s="922" t="s">
        <v>439</v>
      </c>
      <c r="D509" s="923">
        <v>43703</v>
      </c>
      <c r="E509" s="921" t="s">
        <v>440</v>
      </c>
      <c r="F509" s="921" t="s">
        <v>441</v>
      </c>
      <c r="G509" s="921"/>
      <c r="H509" s="924" t="s">
        <v>30</v>
      </c>
      <c r="I509" s="924"/>
      <c r="J509" s="14" t="s">
        <v>31</v>
      </c>
      <c r="K509" s="14" t="s">
        <v>32</v>
      </c>
      <c r="L509" s="16">
        <v>178</v>
      </c>
    </row>
    <row r="510" spans="1:12" x14ac:dyDescent="0.25">
      <c r="A510" s="918"/>
      <c r="B510" s="921"/>
      <c r="C510" s="922"/>
      <c r="D510" s="923"/>
      <c r="E510" s="921"/>
      <c r="F510" s="921"/>
      <c r="G510" s="921"/>
      <c r="H510" s="924" t="s">
        <v>33</v>
      </c>
      <c r="I510" s="924"/>
      <c r="J510" s="921" t="s">
        <v>31</v>
      </c>
      <c r="K510" s="921" t="s">
        <v>32</v>
      </c>
      <c r="L510" s="925">
        <v>1435</v>
      </c>
    </row>
    <row r="511" spans="1:12" x14ac:dyDescent="0.25">
      <c r="A511" s="918"/>
      <c r="B511" s="921"/>
      <c r="C511" s="922"/>
      <c r="D511" s="923"/>
      <c r="E511" s="921"/>
      <c r="F511" s="921"/>
      <c r="G511" s="921"/>
      <c r="H511" s="924"/>
      <c r="I511" s="924"/>
      <c r="J511" s="921"/>
      <c r="K511" s="921"/>
      <c r="L511" s="925"/>
    </row>
    <row r="512" spans="1:12" ht="24" x14ac:dyDescent="0.25">
      <c r="A512" s="918"/>
      <c r="B512" s="9" t="s">
        <v>34</v>
      </c>
      <c r="C512" s="13" t="s">
        <v>35</v>
      </c>
      <c r="D512" s="13" t="s">
        <v>36</v>
      </c>
      <c r="E512" s="13" t="s">
        <v>37</v>
      </c>
      <c r="F512" s="920"/>
      <c r="G512" s="920"/>
      <c r="H512" s="924" t="s">
        <v>38</v>
      </c>
      <c r="I512" s="924"/>
      <c r="J512" s="921" t="s">
        <v>31</v>
      </c>
      <c r="K512" s="921" t="s">
        <v>32</v>
      </c>
      <c r="L512" s="925">
        <v>285</v>
      </c>
    </row>
    <row r="513" spans="1:12" ht="22.8" x14ac:dyDescent="0.25">
      <c r="A513" s="918"/>
      <c r="B513" s="14" t="s">
        <v>204</v>
      </c>
      <c r="C513" s="14" t="s">
        <v>441</v>
      </c>
      <c r="D513" s="15">
        <v>43708</v>
      </c>
      <c r="E513" s="14" t="s">
        <v>442</v>
      </c>
      <c r="F513" s="920"/>
      <c r="G513" s="920"/>
      <c r="H513" s="924"/>
      <c r="I513" s="924"/>
      <c r="J513" s="921"/>
      <c r="K513" s="921"/>
      <c r="L513" s="925"/>
    </row>
    <row r="514" spans="1:12" ht="24" x14ac:dyDescent="0.25">
      <c r="A514" s="918">
        <v>95</v>
      </c>
      <c r="B514" s="9" t="s">
        <v>22</v>
      </c>
      <c r="C514" s="13" t="s">
        <v>23</v>
      </c>
      <c r="D514" s="13" t="s">
        <v>24</v>
      </c>
      <c r="E514" s="13" t="s">
        <v>25</v>
      </c>
      <c r="F514" s="919" t="s">
        <v>17</v>
      </c>
      <c r="G514" s="919"/>
      <c r="H514" s="920"/>
      <c r="I514" s="920"/>
      <c r="J514" s="920"/>
      <c r="K514" s="920"/>
      <c r="L514" s="920"/>
    </row>
    <row r="515" spans="1:12" x14ac:dyDescent="0.25">
      <c r="A515" s="918"/>
      <c r="B515" s="921" t="s">
        <v>443</v>
      </c>
      <c r="C515" s="922" t="s">
        <v>444</v>
      </c>
      <c r="D515" s="923">
        <v>43565</v>
      </c>
      <c r="E515" s="921" t="s">
        <v>445</v>
      </c>
      <c r="F515" s="921" t="s">
        <v>446</v>
      </c>
      <c r="G515" s="921"/>
      <c r="H515" s="924" t="s">
        <v>30</v>
      </c>
      <c r="I515" s="924"/>
      <c r="J515" s="14" t="s">
        <v>31</v>
      </c>
      <c r="K515" s="14" t="s">
        <v>32</v>
      </c>
      <c r="L515" s="16">
        <v>417.52</v>
      </c>
    </row>
    <row r="516" spans="1:12" x14ac:dyDescent="0.25">
      <c r="A516" s="918"/>
      <c r="B516" s="921"/>
      <c r="C516" s="922"/>
      <c r="D516" s="923"/>
      <c r="E516" s="921"/>
      <c r="F516" s="921"/>
      <c r="G516" s="921"/>
      <c r="H516" s="924" t="s">
        <v>33</v>
      </c>
      <c r="I516" s="924"/>
      <c r="J516" s="14" t="s">
        <v>31</v>
      </c>
      <c r="K516" s="14" t="s">
        <v>32</v>
      </c>
      <c r="L516" s="16">
        <v>528.6</v>
      </c>
    </row>
    <row r="517" spans="1:12" ht="24" x14ac:dyDescent="0.25">
      <c r="A517" s="918"/>
      <c r="B517" s="9" t="s">
        <v>34</v>
      </c>
      <c r="C517" s="13" t="s">
        <v>35</v>
      </c>
      <c r="D517" s="13" t="s">
        <v>36</v>
      </c>
      <c r="E517" s="13" t="s">
        <v>37</v>
      </c>
      <c r="F517" s="920"/>
      <c r="G517" s="920"/>
      <c r="H517" s="924" t="s">
        <v>38</v>
      </c>
      <c r="I517" s="924"/>
      <c r="J517" s="921" t="s">
        <v>31</v>
      </c>
      <c r="K517" s="921" t="s">
        <v>31</v>
      </c>
      <c r="L517" s="925">
        <v>0</v>
      </c>
    </row>
    <row r="518" spans="1:12" ht="22.8" x14ac:dyDescent="0.25">
      <c r="A518" s="918"/>
      <c r="B518" s="14" t="s">
        <v>141</v>
      </c>
      <c r="C518" s="14" t="s">
        <v>446</v>
      </c>
      <c r="D518" s="15">
        <v>43567</v>
      </c>
      <c r="E518" s="14" t="s">
        <v>447</v>
      </c>
      <c r="F518" s="920"/>
      <c r="G518" s="920"/>
      <c r="H518" s="924"/>
      <c r="I518" s="924"/>
      <c r="J518" s="921"/>
      <c r="K518" s="921"/>
      <c r="L518" s="925"/>
    </row>
    <row r="519" spans="1:12" ht="24" x14ac:dyDescent="0.25">
      <c r="A519" s="918">
        <v>96</v>
      </c>
      <c r="B519" s="9" t="s">
        <v>22</v>
      </c>
      <c r="C519" s="13" t="s">
        <v>23</v>
      </c>
      <c r="D519" s="13" t="s">
        <v>24</v>
      </c>
      <c r="E519" s="13" t="s">
        <v>25</v>
      </c>
      <c r="F519" s="919" t="s">
        <v>17</v>
      </c>
      <c r="G519" s="919"/>
      <c r="H519" s="920"/>
      <c r="I519" s="920"/>
      <c r="J519" s="920"/>
      <c r="K519" s="920"/>
      <c r="L519" s="920"/>
    </row>
    <row r="520" spans="1:12" x14ac:dyDescent="0.25">
      <c r="A520" s="918"/>
      <c r="B520" s="921" t="s">
        <v>448</v>
      </c>
      <c r="C520" s="922" t="s">
        <v>449</v>
      </c>
      <c r="D520" s="923">
        <v>43725</v>
      </c>
      <c r="E520" s="921" t="s">
        <v>450</v>
      </c>
      <c r="F520" s="921" t="s">
        <v>451</v>
      </c>
      <c r="G520" s="921"/>
      <c r="H520" s="924" t="s">
        <v>30</v>
      </c>
      <c r="I520" s="924"/>
      <c r="J520" s="14" t="s">
        <v>31</v>
      </c>
      <c r="K520" s="14" t="s">
        <v>32</v>
      </c>
      <c r="L520" s="16">
        <v>1494</v>
      </c>
    </row>
    <row r="521" spans="1:12" x14ac:dyDescent="0.25">
      <c r="A521" s="918"/>
      <c r="B521" s="921"/>
      <c r="C521" s="922"/>
      <c r="D521" s="923"/>
      <c r="E521" s="921"/>
      <c r="F521" s="921"/>
      <c r="G521" s="921"/>
      <c r="H521" s="924" t="s">
        <v>33</v>
      </c>
      <c r="I521" s="924"/>
      <c r="J521" s="14" t="s">
        <v>31</v>
      </c>
      <c r="K521" s="14" t="s">
        <v>32</v>
      </c>
      <c r="L521" s="16">
        <v>1150</v>
      </c>
    </row>
    <row r="522" spans="1:12" ht="24" x14ac:dyDescent="0.25">
      <c r="A522" s="918"/>
      <c r="B522" s="9" t="s">
        <v>34</v>
      </c>
      <c r="C522" s="13" t="s">
        <v>35</v>
      </c>
      <c r="D522" s="13" t="s">
        <v>36</v>
      </c>
      <c r="E522" s="13" t="s">
        <v>37</v>
      </c>
      <c r="F522" s="920"/>
      <c r="G522" s="920"/>
      <c r="H522" s="924" t="s">
        <v>38</v>
      </c>
      <c r="I522" s="924"/>
      <c r="J522" s="921" t="s">
        <v>31</v>
      </c>
      <c r="K522" s="921" t="s">
        <v>32</v>
      </c>
      <c r="L522" s="925">
        <v>520</v>
      </c>
    </row>
    <row r="523" spans="1:12" ht="22.8" x14ac:dyDescent="0.25">
      <c r="A523" s="918"/>
      <c r="B523" s="14" t="s">
        <v>452</v>
      </c>
      <c r="C523" s="14" t="s">
        <v>451</v>
      </c>
      <c r="D523" s="15">
        <v>43730</v>
      </c>
      <c r="E523" s="14" t="s">
        <v>453</v>
      </c>
      <c r="F523" s="920"/>
      <c r="G523" s="920"/>
      <c r="H523" s="924"/>
      <c r="I523" s="924"/>
      <c r="J523" s="921"/>
      <c r="K523" s="921"/>
      <c r="L523" s="925"/>
    </row>
    <row r="524" spans="1:12" ht="24" x14ac:dyDescent="0.25">
      <c r="A524" s="918">
        <v>97</v>
      </c>
      <c r="B524" s="9" t="s">
        <v>22</v>
      </c>
      <c r="C524" s="13" t="s">
        <v>23</v>
      </c>
      <c r="D524" s="13" t="s">
        <v>24</v>
      </c>
      <c r="E524" s="13" t="s">
        <v>25</v>
      </c>
      <c r="F524" s="919" t="s">
        <v>17</v>
      </c>
      <c r="G524" s="919"/>
      <c r="H524" s="920"/>
      <c r="I524" s="920"/>
      <c r="J524" s="920"/>
      <c r="K524" s="920"/>
      <c r="L524" s="920"/>
    </row>
    <row r="525" spans="1:12" x14ac:dyDescent="0.25">
      <c r="A525" s="918"/>
      <c r="B525" s="921" t="s">
        <v>454</v>
      </c>
      <c r="C525" s="922" t="s">
        <v>455</v>
      </c>
      <c r="D525" s="923">
        <v>43582</v>
      </c>
      <c r="E525" s="921" t="s">
        <v>456</v>
      </c>
      <c r="F525" s="921" t="s">
        <v>457</v>
      </c>
      <c r="G525" s="921"/>
      <c r="H525" s="924" t="s">
        <v>30</v>
      </c>
      <c r="I525" s="924"/>
      <c r="J525" s="14" t="s">
        <v>31</v>
      </c>
      <c r="K525" s="14" t="s">
        <v>32</v>
      </c>
      <c r="L525" s="16">
        <v>683.96</v>
      </c>
    </row>
    <row r="526" spans="1:12" x14ac:dyDescent="0.25">
      <c r="A526" s="918"/>
      <c r="B526" s="921"/>
      <c r="C526" s="922"/>
      <c r="D526" s="923"/>
      <c r="E526" s="921"/>
      <c r="F526" s="921"/>
      <c r="G526" s="921"/>
      <c r="H526" s="924" t="s">
        <v>33</v>
      </c>
      <c r="I526" s="924"/>
      <c r="J526" s="921" t="s">
        <v>31</v>
      </c>
      <c r="K526" s="921" t="s">
        <v>31</v>
      </c>
      <c r="L526" s="925">
        <v>0</v>
      </c>
    </row>
    <row r="527" spans="1:12" x14ac:dyDescent="0.25">
      <c r="A527" s="918"/>
      <c r="B527" s="921"/>
      <c r="C527" s="922"/>
      <c r="D527" s="923"/>
      <c r="E527" s="921"/>
      <c r="F527" s="921"/>
      <c r="G527" s="921"/>
      <c r="H527" s="924"/>
      <c r="I527" s="924"/>
      <c r="J527" s="921"/>
      <c r="K527" s="921"/>
      <c r="L527" s="925"/>
    </row>
    <row r="528" spans="1:12" x14ac:dyDescent="0.25">
      <c r="A528" s="918"/>
      <c r="B528" s="921"/>
      <c r="C528" s="922"/>
      <c r="D528" s="923"/>
      <c r="E528" s="921"/>
      <c r="F528" s="921"/>
      <c r="G528" s="921"/>
      <c r="H528" s="924"/>
      <c r="I528" s="924"/>
      <c r="J528" s="921"/>
      <c r="K528" s="921"/>
      <c r="L528" s="925"/>
    </row>
    <row r="529" spans="1:12" ht="24" x14ac:dyDescent="0.25">
      <c r="A529" s="918"/>
      <c r="B529" s="9" t="s">
        <v>34</v>
      </c>
      <c r="C529" s="13" t="s">
        <v>35</v>
      </c>
      <c r="D529" s="13" t="s">
        <v>36</v>
      </c>
      <c r="E529" s="13" t="s">
        <v>37</v>
      </c>
      <c r="F529" s="920"/>
      <c r="G529" s="920"/>
      <c r="H529" s="924" t="s">
        <v>38</v>
      </c>
      <c r="I529" s="924"/>
      <c r="J529" s="921" t="s">
        <v>31</v>
      </c>
      <c r="K529" s="921" t="s">
        <v>31</v>
      </c>
      <c r="L529" s="925">
        <v>0</v>
      </c>
    </row>
    <row r="530" spans="1:12" ht="22.8" x14ac:dyDescent="0.25">
      <c r="A530" s="918"/>
      <c r="B530" s="14" t="s">
        <v>229</v>
      </c>
      <c r="C530" s="14" t="s">
        <v>457</v>
      </c>
      <c r="D530" s="15">
        <v>43589</v>
      </c>
      <c r="E530" s="14" t="s">
        <v>458</v>
      </c>
      <c r="F530" s="920"/>
      <c r="G530" s="920"/>
      <c r="H530" s="924"/>
      <c r="I530" s="924"/>
      <c r="J530" s="921"/>
      <c r="K530" s="921"/>
      <c r="L530" s="925"/>
    </row>
    <row r="531" spans="1:12" ht="24" x14ac:dyDescent="0.25">
      <c r="A531" s="918">
        <v>98</v>
      </c>
      <c r="B531" s="9" t="s">
        <v>22</v>
      </c>
      <c r="C531" s="13" t="s">
        <v>23</v>
      </c>
      <c r="D531" s="13" t="s">
        <v>24</v>
      </c>
      <c r="E531" s="13" t="s">
        <v>25</v>
      </c>
      <c r="F531" s="919" t="s">
        <v>17</v>
      </c>
      <c r="G531" s="919"/>
      <c r="H531" s="920"/>
      <c r="I531" s="920"/>
      <c r="J531" s="920"/>
      <c r="K531" s="920"/>
      <c r="L531" s="920"/>
    </row>
    <row r="532" spans="1:12" x14ac:dyDescent="0.25">
      <c r="A532" s="918"/>
      <c r="B532" s="921" t="s">
        <v>454</v>
      </c>
      <c r="C532" s="922" t="s">
        <v>455</v>
      </c>
      <c r="D532" s="923">
        <v>43582</v>
      </c>
      <c r="E532" s="921" t="s">
        <v>456</v>
      </c>
      <c r="F532" s="921" t="s">
        <v>459</v>
      </c>
      <c r="G532" s="921"/>
      <c r="H532" s="924" t="s">
        <v>30</v>
      </c>
      <c r="I532" s="924"/>
      <c r="J532" s="14" t="s">
        <v>31</v>
      </c>
      <c r="K532" s="14" t="s">
        <v>32</v>
      </c>
      <c r="L532" s="16">
        <v>736</v>
      </c>
    </row>
    <row r="533" spans="1:12" x14ac:dyDescent="0.25">
      <c r="A533" s="918"/>
      <c r="B533" s="921"/>
      <c r="C533" s="922"/>
      <c r="D533" s="923"/>
      <c r="E533" s="921"/>
      <c r="F533" s="921"/>
      <c r="G533" s="921"/>
      <c r="H533" s="924" t="s">
        <v>33</v>
      </c>
      <c r="I533" s="924"/>
      <c r="J533" s="921" t="s">
        <v>31</v>
      </c>
      <c r="K533" s="921" t="s">
        <v>31</v>
      </c>
      <c r="L533" s="925">
        <v>0</v>
      </c>
    </row>
    <row r="534" spans="1:12" x14ac:dyDescent="0.25">
      <c r="A534" s="918"/>
      <c r="B534" s="921"/>
      <c r="C534" s="922"/>
      <c r="D534" s="923"/>
      <c r="E534" s="921"/>
      <c r="F534" s="921"/>
      <c r="G534" s="921"/>
      <c r="H534" s="924"/>
      <c r="I534" s="924"/>
      <c r="J534" s="921"/>
      <c r="K534" s="921"/>
      <c r="L534" s="925"/>
    </row>
    <row r="535" spans="1:12" x14ac:dyDescent="0.25">
      <c r="A535" s="918"/>
      <c r="B535" s="921"/>
      <c r="C535" s="922"/>
      <c r="D535" s="923"/>
      <c r="E535" s="921"/>
      <c r="F535" s="921"/>
      <c r="G535" s="921"/>
      <c r="H535" s="924"/>
      <c r="I535" s="924"/>
      <c r="J535" s="921"/>
      <c r="K535" s="921"/>
      <c r="L535" s="925"/>
    </row>
    <row r="536" spans="1:12" ht="24" x14ac:dyDescent="0.25">
      <c r="A536" s="918"/>
      <c r="B536" s="9" t="s">
        <v>34</v>
      </c>
      <c r="C536" s="13" t="s">
        <v>35</v>
      </c>
      <c r="D536" s="13" t="s">
        <v>36</v>
      </c>
      <c r="E536" s="13" t="s">
        <v>37</v>
      </c>
      <c r="F536" s="920"/>
      <c r="G536" s="920"/>
      <c r="H536" s="924" t="s">
        <v>38</v>
      </c>
      <c r="I536" s="924"/>
      <c r="J536" s="921" t="s">
        <v>31</v>
      </c>
      <c r="K536" s="921" t="s">
        <v>32</v>
      </c>
      <c r="L536" s="925">
        <v>100</v>
      </c>
    </row>
    <row r="537" spans="1:12" ht="22.8" x14ac:dyDescent="0.25">
      <c r="A537" s="918"/>
      <c r="B537" s="14" t="s">
        <v>229</v>
      </c>
      <c r="C537" s="14" t="s">
        <v>459</v>
      </c>
      <c r="D537" s="15">
        <v>43589</v>
      </c>
      <c r="E537" s="14" t="s">
        <v>458</v>
      </c>
      <c r="F537" s="920"/>
      <c r="G537" s="920"/>
      <c r="H537" s="924"/>
      <c r="I537" s="924"/>
      <c r="J537" s="921"/>
      <c r="K537" s="921"/>
      <c r="L537" s="925"/>
    </row>
    <row r="538" spans="1:12" ht="24" x14ac:dyDescent="0.25">
      <c r="A538" s="918">
        <v>99</v>
      </c>
      <c r="B538" s="9" t="s">
        <v>22</v>
      </c>
      <c r="C538" s="13" t="s">
        <v>23</v>
      </c>
      <c r="D538" s="13" t="s">
        <v>24</v>
      </c>
      <c r="E538" s="13" t="s">
        <v>25</v>
      </c>
      <c r="F538" s="919" t="s">
        <v>17</v>
      </c>
      <c r="G538" s="919"/>
      <c r="H538" s="920"/>
      <c r="I538" s="920"/>
      <c r="J538" s="920"/>
      <c r="K538" s="920"/>
      <c r="L538" s="920"/>
    </row>
    <row r="539" spans="1:12" x14ac:dyDescent="0.25">
      <c r="A539" s="918"/>
      <c r="B539" s="921" t="s">
        <v>454</v>
      </c>
      <c r="C539" s="922" t="s">
        <v>460</v>
      </c>
      <c r="D539" s="923">
        <v>43596</v>
      </c>
      <c r="E539" s="921" t="s">
        <v>461</v>
      </c>
      <c r="F539" s="921" t="s">
        <v>462</v>
      </c>
      <c r="G539" s="921"/>
      <c r="H539" s="924" t="s">
        <v>30</v>
      </c>
      <c r="I539" s="924"/>
      <c r="J539" s="14" t="s">
        <v>31</v>
      </c>
      <c r="K539" s="14" t="s">
        <v>32</v>
      </c>
      <c r="L539" s="16">
        <v>580.64</v>
      </c>
    </row>
    <row r="540" spans="1:12" x14ac:dyDescent="0.25">
      <c r="A540" s="918"/>
      <c r="B540" s="921"/>
      <c r="C540" s="922"/>
      <c r="D540" s="923"/>
      <c r="E540" s="921"/>
      <c r="F540" s="921"/>
      <c r="G540" s="921"/>
      <c r="H540" s="924" t="s">
        <v>33</v>
      </c>
      <c r="I540" s="924"/>
      <c r="J540" s="921" t="s">
        <v>31</v>
      </c>
      <c r="K540" s="921" t="s">
        <v>32</v>
      </c>
      <c r="L540" s="925">
        <v>1582.95</v>
      </c>
    </row>
    <row r="541" spans="1:12" x14ac:dyDescent="0.25">
      <c r="A541" s="918"/>
      <c r="B541" s="921"/>
      <c r="C541" s="922"/>
      <c r="D541" s="923"/>
      <c r="E541" s="921"/>
      <c r="F541" s="921"/>
      <c r="G541" s="921"/>
      <c r="H541" s="924"/>
      <c r="I541" s="924"/>
      <c r="J541" s="921"/>
      <c r="K541" s="921"/>
      <c r="L541" s="925"/>
    </row>
    <row r="542" spans="1:12" x14ac:dyDescent="0.25">
      <c r="A542" s="918"/>
      <c r="B542" s="921"/>
      <c r="C542" s="922"/>
      <c r="D542" s="923"/>
      <c r="E542" s="921"/>
      <c r="F542" s="921"/>
      <c r="G542" s="921"/>
      <c r="H542" s="924"/>
      <c r="I542" s="924"/>
      <c r="J542" s="921"/>
      <c r="K542" s="921"/>
      <c r="L542" s="925"/>
    </row>
    <row r="543" spans="1:12" ht="24" x14ac:dyDescent="0.25">
      <c r="A543" s="918"/>
      <c r="B543" s="9" t="s">
        <v>34</v>
      </c>
      <c r="C543" s="13" t="s">
        <v>35</v>
      </c>
      <c r="D543" s="13" t="s">
        <v>36</v>
      </c>
      <c r="E543" s="13" t="s">
        <v>37</v>
      </c>
      <c r="F543" s="920"/>
      <c r="G543" s="920"/>
      <c r="H543" s="924" t="s">
        <v>38</v>
      </c>
      <c r="I543" s="924"/>
      <c r="J543" s="921" t="s">
        <v>31</v>
      </c>
      <c r="K543" s="921" t="s">
        <v>32</v>
      </c>
      <c r="L543" s="925">
        <v>332.22</v>
      </c>
    </row>
    <row r="544" spans="1:12" ht="22.8" x14ac:dyDescent="0.25">
      <c r="A544" s="918"/>
      <c r="B544" s="14" t="s">
        <v>229</v>
      </c>
      <c r="C544" s="14" t="s">
        <v>462</v>
      </c>
      <c r="D544" s="15">
        <v>43600</v>
      </c>
      <c r="E544" s="14" t="s">
        <v>463</v>
      </c>
      <c r="F544" s="920"/>
      <c r="G544" s="920"/>
      <c r="H544" s="924"/>
      <c r="I544" s="924"/>
      <c r="J544" s="921"/>
      <c r="K544" s="921"/>
      <c r="L544" s="925"/>
    </row>
    <row r="545" spans="1:12" ht="24" x14ac:dyDescent="0.25">
      <c r="A545" s="918">
        <v>100</v>
      </c>
      <c r="B545" s="9" t="s">
        <v>22</v>
      </c>
      <c r="C545" s="13" t="s">
        <v>23</v>
      </c>
      <c r="D545" s="13" t="s">
        <v>24</v>
      </c>
      <c r="E545" s="13" t="s">
        <v>25</v>
      </c>
      <c r="F545" s="919" t="s">
        <v>17</v>
      </c>
      <c r="G545" s="919"/>
      <c r="H545" s="920"/>
      <c r="I545" s="920"/>
      <c r="J545" s="920"/>
      <c r="K545" s="920"/>
      <c r="L545" s="920"/>
    </row>
    <row r="546" spans="1:12" x14ac:dyDescent="0.25">
      <c r="A546" s="918"/>
      <c r="B546" s="921" t="s">
        <v>454</v>
      </c>
      <c r="C546" s="922" t="s">
        <v>464</v>
      </c>
      <c r="D546" s="923">
        <v>43652</v>
      </c>
      <c r="E546" s="921" t="s">
        <v>465</v>
      </c>
      <c r="F546" s="921" t="s">
        <v>210</v>
      </c>
      <c r="G546" s="921"/>
      <c r="H546" s="924" t="s">
        <v>30</v>
      </c>
      <c r="I546" s="924"/>
      <c r="J546" s="14" t="s">
        <v>31</v>
      </c>
      <c r="K546" s="14" t="s">
        <v>31</v>
      </c>
      <c r="L546" s="16">
        <v>0</v>
      </c>
    </row>
    <row r="547" spans="1:12" x14ac:dyDescent="0.25">
      <c r="A547" s="918"/>
      <c r="B547" s="921"/>
      <c r="C547" s="922"/>
      <c r="D547" s="923"/>
      <c r="E547" s="921"/>
      <c r="F547" s="921"/>
      <c r="G547" s="921"/>
      <c r="H547" s="924" t="s">
        <v>33</v>
      </c>
      <c r="I547" s="924"/>
      <c r="J547" s="921" t="s">
        <v>31</v>
      </c>
      <c r="K547" s="921" t="s">
        <v>31</v>
      </c>
      <c r="L547" s="925">
        <v>0</v>
      </c>
    </row>
    <row r="548" spans="1:12" x14ac:dyDescent="0.25">
      <c r="A548" s="918"/>
      <c r="B548" s="921"/>
      <c r="C548" s="922"/>
      <c r="D548" s="923"/>
      <c r="E548" s="921"/>
      <c r="F548" s="921"/>
      <c r="G548" s="921"/>
      <c r="H548" s="924"/>
      <c r="I548" s="924"/>
      <c r="J548" s="921"/>
      <c r="K548" s="921"/>
      <c r="L548" s="925"/>
    </row>
    <row r="549" spans="1:12" ht="24" x14ac:dyDescent="0.25">
      <c r="A549" s="918"/>
      <c r="B549" s="9" t="s">
        <v>34</v>
      </c>
      <c r="C549" s="13" t="s">
        <v>35</v>
      </c>
      <c r="D549" s="13" t="s">
        <v>36</v>
      </c>
      <c r="E549" s="13" t="s">
        <v>37</v>
      </c>
      <c r="F549" s="920"/>
      <c r="G549" s="920"/>
      <c r="H549" s="924" t="s">
        <v>38</v>
      </c>
      <c r="I549" s="924"/>
      <c r="J549" s="921" t="s">
        <v>31</v>
      </c>
      <c r="K549" s="921" t="s">
        <v>32</v>
      </c>
      <c r="L549" s="925">
        <v>1530</v>
      </c>
    </row>
    <row r="550" spans="1:12" ht="22.8" x14ac:dyDescent="0.25">
      <c r="A550" s="918"/>
      <c r="B550" s="14" t="s">
        <v>229</v>
      </c>
      <c r="C550" s="14" t="s">
        <v>210</v>
      </c>
      <c r="D550" s="15">
        <v>43659</v>
      </c>
      <c r="E550" s="14" t="s">
        <v>466</v>
      </c>
      <c r="F550" s="920"/>
      <c r="G550" s="920"/>
      <c r="H550" s="924"/>
      <c r="I550" s="924"/>
      <c r="J550" s="921"/>
      <c r="K550" s="921"/>
      <c r="L550" s="925"/>
    </row>
  </sheetData>
  <mergeCells count="1623">
    <mergeCell ref="K6:L8"/>
    <mergeCell ref="C7:E7"/>
    <mergeCell ref="C8:E8"/>
    <mergeCell ref="F9:G9"/>
    <mergeCell ref="H9:I9"/>
    <mergeCell ref="A10:A15"/>
    <mergeCell ref="F10:G10"/>
    <mergeCell ref="H10:L10"/>
    <mergeCell ref="B11:B13"/>
    <mergeCell ref="C11:C13"/>
    <mergeCell ref="B2:L2"/>
    <mergeCell ref="A3:A5"/>
    <mergeCell ref="B3:I4"/>
    <mergeCell ref="B5:L5"/>
    <mergeCell ref="A6:A8"/>
    <mergeCell ref="C6:E6"/>
    <mergeCell ref="F6:F8"/>
    <mergeCell ref="G6:G8"/>
    <mergeCell ref="I6:I8"/>
    <mergeCell ref="J6:J8"/>
    <mergeCell ref="A21:A26"/>
    <mergeCell ref="F21:G21"/>
    <mergeCell ref="H21:L21"/>
    <mergeCell ref="B22:B24"/>
    <mergeCell ref="C22:C24"/>
    <mergeCell ref="A16:A20"/>
    <mergeCell ref="F16:G16"/>
    <mergeCell ref="H16:L16"/>
    <mergeCell ref="B17:B18"/>
    <mergeCell ref="C17:C18"/>
    <mergeCell ref="D17:D18"/>
    <mergeCell ref="E17:E18"/>
    <mergeCell ref="F17:G18"/>
    <mergeCell ref="H17:I17"/>
    <mergeCell ref="H18:I18"/>
    <mergeCell ref="L11:L12"/>
    <mergeCell ref="H13:I13"/>
    <mergeCell ref="F14:G15"/>
    <mergeCell ref="H14:I15"/>
    <mergeCell ref="J14:J15"/>
    <mergeCell ref="K14:K15"/>
    <mergeCell ref="L14:L15"/>
    <mergeCell ref="D11:D13"/>
    <mergeCell ref="E11:E13"/>
    <mergeCell ref="F11:G13"/>
    <mergeCell ref="H11:I12"/>
    <mergeCell ref="J11:J12"/>
    <mergeCell ref="K11:K12"/>
    <mergeCell ref="K23:K24"/>
    <mergeCell ref="L23:L24"/>
    <mergeCell ref="F25:G26"/>
    <mergeCell ref="H25:I26"/>
    <mergeCell ref="K35:K36"/>
    <mergeCell ref="L35:L36"/>
    <mergeCell ref="F37:G38"/>
    <mergeCell ref="H37:I38"/>
    <mergeCell ref="J37:J38"/>
    <mergeCell ref="K37:K38"/>
    <mergeCell ref="J25:J26"/>
    <mergeCell ref="K25:K26"/>
    <mergeCell ref="L25:L26"/>
    <mergeCell ref="D22:D24"/>
    <mergeCell ref="E22:E24"/>
    <mergeCell ref="F22:G24"/>
    <mergeCell ref="H22:I22"/>
    <mergeCell ref="H23:I24"/>
    <mergeCell ref="J23:J24"/>
    <mergeCell ref="F19:G20"/>
    <mergeCell ref="H19:I20"/>
    <mergeCell ref="J19:J20"/>
    <mergeCell ref="K19:K20"/>
    <mergeCell ref="L19:L20"/>
    <mergeCell ref="H35:I36"/>
    <mergeCell ref="J29:J30"/>
    <mergeCell ref="K29:K30"/>
    <mergeCell ref="L29:L30"/>
    <mergeCell ref="F31:G32"/>
    <mergeCell ref="H31:I32"/>
    <mergeCell ref="J31:J32"/>
    <mergeCell ref="K31:K32"/>
    <mergeCell ref="L31:L32"/>
    <mergeCell ref="J46:J47"/>
    <mergeCell ref="F42:G43"/>
    <mergeCell ref="H42:I43"/>
    <mergeCell ref="J42:J43"/>
    <mergeCell ref="K42:K43"/>
    <mergeCell ref="L42:L43"/>
    <mergeCell ref="A27:A32"/>
    <mergeCell ref="F27:G27"/>
    <mergeCell ref="H27:L27"/>
    <mergeCell ref="B28:B30"/>
    <mergeCell ref="C28:C30"/>
    <mergeCell ref="D28:D30"/>
    <mergeCell ref="E28:E30"/>
    <mergeCell ref="F28:G30"/>
    <mergeCell ref="H28:I28"/>
    <mergeCell ref="H29:I30"/>
    <mergeCell ref="A44:A49"/>
    <mergeCell ref="F44:G44"/>
    <mergeCell ref="H44:L44"/>
    <mergeCell ref="B45:B47"/>
    <mergeCell ref="C45:C47"/>
    <mergeCell ref="A39:A43"/>
    <mergeCell ref="F39:G39"/>
    <mergeCell ref="H39:L39"/>
    <mergeCell ref="B40:B41"/>
    <mergeCell ref="C40:C41"/>
    <mergeCell ref="D40:D41"/>
    <mergeCell ref="E40:E41"/>
    <mergeCell ref="F40:G41"/>
    <mergeCell ref="H40:I40"/>
    <mergeCell ref="H41:I41"/>
    <mergeCell ref="J35:J36"/>
    <mergeCell ref="A50:A54"/>
    <mergeCell ref="F50:G50"/>
    <mergeCell ref="H50:L50"/>
    <mergeCell ref="B51:B52"/>
    <mergeCell ref="C51:C52"/>
    <mergeCell ref="D51:D52"/>
    <mergeCell ref="E51:E52"/>
    <mergeCell ref="F51:G52"/>
    <mergeCell ref="H51:I51"/>
    <mergeCell ref="H52:I52"/>
    <mergeCell ref="L37:L38"/>
    <mergeCell ref="A33:A38"/>
    <mergeCell ref="F33:G33"/>
    <mergeCell ref="H33:L33"/>
    <mergeCell ref="B34:B36"/>
    <mergeCell ref="C34:C36"/>
    <mergeCell ref="D34:D36"/>
    <mergeCell ref="E34:E36"/>
    <mergeCell ref="F34:G36"/>
    <mergeCell ref="H34:I34"/>
    <mergeCell ref="K46:K47"/>
    <mergeCell ref="L46:L47"/>
    <mergeCell ref="F48:G49"/>
    <mergeCell ref="H48:I49"/>
    <mergeCell ref="J48:J49"/>
    <mergeCell ref="K48:K49"/>
    <mergeCell ref="L48:L49"/>
    <mergeCell ref="D45:D47"/>
    <mergeCell ref="E45:E47"/>
    <mergeCell ref="F45:G47"/>
    <mergeCell ref="H45:I45"/>
    <mergeCell ref="H46:I47"/>
    <mergeCell ref="H67:I67"/>
    <mergeCell ref="D56:D57"/>
    <mergeCell ref="E56:E57"/>
    <mergeCell ref="F56:G57"/>
    <mergeCell ref="H56:I56"/>
    <mergeCell ref="H57:I57"/>
    <mergeCell ref="F58:G59"/>
    <mergeCell ref="H58:I59"/>
    <mergeCell ref="F53:G54"/>
    <mergeCell ref="H53:I54"/>
    <mergeCell ref="J53:J54"/>
    <mergeCell ref="K53:K54"/>
    <mergeCell ref="L53:L54"/>
    <mergeCell ref="F55:G55"/>
    <mergeCell ref="H55:L55"/>
    <mergeCell ref="F61:G63"/>
    <mergeCell ref="H61:I61"/>
    <mergeCell ref="H62:I63"/>
    <mergeCell ref="J62:J63"/>
    <mergeCell ref="K62:K63"/>
    <mergeCell ref="L62:L63"/>
    <mergeCell ref="J58:J59"/>
    <mergeCell ref="K58:K59"/>
    <mergeCell ref="L58:L59"/>
    <mergeCell ref="A60:A65"/>
    <mergeCell ref="F60:G60"/>
    <mergeCell ref="H60:L60"/>
    <mergeCell ref="B61:B63"/>
    <mergeCell ref="C61:C63"/>
    <mergeCell ref="D61:D63"/>
    <mergeCell ref="E61:E63"/>
    <mergeCell ref="K68:K69"/>
    <mergeCell ref="L68:L69"/>
    <mergeCell ref="A55:A59"/>
    <mergeCell ref="B56:B57"/>
    <mergeCell ref="C56:C57"/>
    <mergeCell ref="H68:I69"/>
    <mergeCell ref="J68:J69"/>
    <mergeCell ref="F64:G65"/>
    <mergeCell ref="H64:I65"/>
    <mergeCell ref="J64:J65"/>
    <mergeCell ref="K64:K65"/>
    <mergeCell ref="L64:L65"/>
    <mergeCell ref="A66:A71"/>
    <mergeCell ref="F66:G66"/>
    <mergeCell ref="H66:L66"/>
    <mergeCell ref="B67:B69"/>
    <mergeCell ref="C67:C69"/>
    <mergeCell ref="F70:G71"/>
    <mergeCell ref="H70:I71"/>
    <mergeCell ref="J70:J71"/>
    <mergeCell ref="K70:K71"/>
    <mergeCell ref="L70:L71"/>
    <mergeCell ref="D67:D69"/>
    <mergeCell ref="E67:E69"/>
    <mergeCell ref="F67:G69"/>
    <mergeCell ref="F75:G76"/>
    <mergeCell ref="H75:I76"/>
    <mergeCell ref="J75:J76"/>
    <mergeCell ref="K75:K76"/>
    <mergeCell ref="L75:L76"/>
    <mergeCell ref="A77:A81"/>
    <mergeCell ref="F77:G77"/>
    <mergeCell ref="H77:L77"/>
    <mergeCell ref="B78:B79"/>
    <mergeCell ref="C78:C79"/>
    <mergeCell ref="A72:A76"/>
    <mergeCell ref="F72:G72"/>
    <mergeCell ref="H72:L72"/>
    <mergeCell ref="B73:B74"/>
    <mergeCell ref="C73:C74"/>
    <mergeCell ref="D73:D74"/>
    <mergeCell ref="E73:E74"/>
    <mergeCell ref="F73:G74"/>
    <mergeCell ref="H73:I73"/>
    <mergeCell ref="H74:I74"/>
    <mergeCell ref="F83:G84"/>
    <mergeCell ref="H83:I83"/>
    <mergeCell ref="H84:I84"/>
    <mergeCell ref="F85:G86"/>
    <mergeCell ref="H85:I86"/>
    <mergeCell ref="J85:J86"/>
    <mergeCell ref="J80:J81"/>
    <mergeCell ref="K80:K81"/>
    <mergeCell ref="L80:L81"/>
    <mergeCell ref="A82:A86"/>
    <mergeCell ref="F82:G82"/>
    <mergeCell ref="H82:L82"/>
    <mergeCell ref="B83:B84"/>
    <mergeCell ref="C83:C84"/>
    <mergeCell ref="D83:D84"/>
    <mergeCell ref="E83:E84"/>
    <mergeCell ref="D78:D79"/>
    <mergeCell ref="E78:E79"/>
    <mergeCell ref="F78:G79"/>
    <mergeCell ref="H78:I78"/>
    <mergeCell ref="H79:I79"/>
    <mergeCell ref="F80:G81"/>
    <mergeCell ref="H80:I81"/>
    <mergeCell ref="H88:I88"/>
    <mergeCell ref="H89:I90"/>
    <mergeCell ref="J89:J90"/>
    <mergeCell ref="K89:K90"/>
    <mergeCell ref="L89:L90"/>
    <mergeCell ref="F91:G92"/>
    <mergeCell ref="H91:I92"/>
    <mergeCell ref="J91:J92"/>
    <mergeCell ref="K91:K92"/>
    <mergeCell ref="L91:L92"/>
    <mergeCell ref="K85:K86"/>
    <mergeCell ref="L85:L86"/>
    <mergeCell ref="A87:A92"/>
    <mergeCell ref="F87:G87"/>
    <mergeCell ref="H87:L87"/>
    <mergeCell ref="B88:B90"/>
    <mergeCell ref="C88:C90"/>
    <mergeCell ref="D88:D90"/>
    <mergeCell ref="E88:E90"/>
    <mergeCell ref="F88:G90"/>
    <mergeCell ref="D99:D100"/>
    <mergeCell ref="E99:E100"/>
    <mergeCell ref="F99:G100"/>
    <mergeCell ref="H99:I99"/>
    <mergeCell ref="H100:I100"/>
    <mergeCell ref="F101:G102"/>
    <mergeCell ref="H101:I102"/>
    <mergeCell ref="F96:G97"/>
    <mergeCell ref="H96:I97"/>
    <mergeCell ref="J96:J97"/>
    <mergeCell ref="K96:K97"/>
    <mergeCell ref="L96:L97"/>
    <mergeCell ref="A98:A102"/>
    <mergeCell ref="F98:G98"/>
    <mergeCell ref="H98:L98"/>
    <mergeCell ref="B99:B100"/>
    <mergeCell ref="C99:C100"/>
    <mergeCell ref="A93:A97"/>
    <mergeCell ref="F93:G93"/>
    <mergeCell ref="H93:L93"/>
    <mergeCell ref="B94:B95"/>
    <mergeCell ref="C94:C95"/>
    <mergeCell ref="D94:D95"/>
    <mergeCell ref="E94:E95"/>
    <mergeCell ref="F94:G95"/>
    <mergeCell ref="H94:I94"/>
    <mergeCell ref="H95:I95"/>
    <mergeCell ref="K106:K107"/>
    <mergeCell ref="L106:L107"/>
    <mergeCell ref="A108:A112"/>
    <mergeCell ref="F108:G108"/>
    <mergeCell ref="H108:L108"/>
    <mergeCell ref="B109:B110"/>
    <mergeCell ref="C109:C110"/>
    <mergeCell ref="D109:D110"/>
    <mergeCell ref="E109:E110"/>
    <mergeCell ref="F109:G110"/>
    <mergeCell ref="F104:G105"/>
    <mergeCell ref="H104:I104"/>
    <mergeCell ref="H105:I105"/>
    <mergeCell ref="F106:G107"/>
    <mergeCell ref="H106:I107"/>
    <mergeCell ref="J106:J107"/>
    <mergeCell ref="J101:J102"/>
    <mergeCell ref="K101:K102"/>
    <mergeCell ref="L101:L102"/>
    <mergeCell ref="A103:A107"/>
    <mergeCell ref="F103:G103"/>
    <mergeCell ref="H103:L103"/>
    <mergeCell ref="B104:B105"/>
    <mergeCell ref="C104:C105"/>
    <mergeCell ref="D104:D105"/>
    <mergeCell ref="E104:E105"/>
    <mergeCell ref="H115:I115"/>
    <mergeCell ref="F116:G117"/>
    <mergeCell ref="H116:I117"/>
    <mergeCell ref="J116:J117"/>
    <mergeCell ref="K116:K117"/>
    <mergeCell ref="L116:L117"/>
    <mergeCell ref="L111:L112"/>
    <mergeCell ref="A113:A117"/>
    <mergeCell ref="F113:G113"/>
    <mergeCell ref="H113:L113"/>
    <mergeCell ref="B114:B115"/>
    <mergeCell ref="C114:C115"/>
    <mergeCell ref="D114:D115"/>
    <mergeCell ref="E114:E115"/>
    <mergeCell ref="F114:G115"/>
    <mergeCell ref="H114:I114"/>
    <mergeCell ref="H109:I109"/>
    <mergeCell ref="H110:I110"/>
    <mergeCell ref="F111:G112"/>
    <mergeCell ref="H111:I112"/>
    <mergeCell ref="J111:J112"/>
    <mergeCell ref="K111:K112"/>
    <mergeCell ref="J120:J121"/>
    <mergeCell ref="K120:K121"/>
    <mergeCell ref="L120:L121"/>
    <mergeCell ref="F122:G123"/>
    <mergeCell ref="H122:I123"/>
    <mergeCell ref="J122:J123"/>
    <mergeCell ref="K122:K123"/>
    <mergeCell ref="L122:L123"/>
    <mergeCell ref="A118:A123"/>
    <mergeCell ref="F118:G118"/>
    <mergeCell ref="H118:L118"/>
    <mergeCell ref="B119:B121"/>
    <mergeCell ref="C119:C121"/>
    <mergeCell ref="D119:D121"/>
    <mergeCell ref="E119:E121"/>
    <mergeCell ref="F119:G121"/>
    <mergeCell ref="H119:I119"/>
    <mergeCell ref="H120:I121"/>
    <mergeCell ref="J126:J127"/>
    <mergeCell ref="K126:K127"/>
    <mergeCell ref="L126:L127"/>
    <mergeCell ref="F128:G129"/>
    <mergeCell ref="H128:I129"/>
    <mergeCell ref="J128:J129"/>
    <mergeCell ref="K128:K129"/>
    <mergeCell ref="L128:L129"/>
    <mergeCell ref="A124:A129"/>
    <mergeCell ref="F124:G124"/>
    <mergeCell ref="H124:L124"/>
    <mergeCell ref="B125:B127"/>
    <mergeCell ref="C125:C127"/>
    <mergeCell ref="D125:D127"/>
    <mergeCell ref="E125:E127"/>
    <mergeCell ref="F125:G127"/>
    <mergeCell ref="H125:I125"/>
    <mergeCell ref="H126:I127"/>
    <mergeCell ref="J132:J133"/>
    <mergeCell ref="K132:K133"/>
    <mergeCell ref="L132:L133"/>
    <mergeCell ref="F134:G135"/>
    <mergeCell ref="H134:I135"/>
    <mergeCell ref="J134:J135"/>
    <mergeCell ref="K134:K135"/>
    <mergeCell ref="L134:L135"/>
    <mergeCell ref="A130:A135"/>
    <mergeCell ref="F130:G130"/>
    <mergeCell ref="H130:L130"/>
    <mergeCell ref="B131:B133"/>
    <mergeCell ref="C131:C133"/>
    <mergeCell ref="D131:D133"/>
    <mergeCell ref="E131:E133"/>
    <mergeCell ref="F131:G133"/>
    <mergeCell ref="H131:I131"/>
    <mergeCell ref="H132:I133"/>
    <mergeCell ref="F139:G140"/>
    <mergeCell ref="H139:I140"/>
    <mergeCell ref="J139:J140"/>
    <mergeCell ref="K139:K140"/>
    <mergeCell ref="L139:L140"/>
    <mergeCell ref="A141:A146"/>
    <mergeCell ref="F141:G141"/>
    <mergeCell ref="H141:L141"/>
    <mergeCell ref="B142:B144"/>
    <mergeCell ref="C142:C144"/>
    <mergeCell ref="A136:A140"/>
    <mergeCell ref="F136:G136"/>
    <mergeCell ref="H136:L136"/>
    <mergeCell ref="B137:B138"/>
    <mergeCell ref="C137:C138"/>
    <mergeCell ref="D137:D138"/>
    <mergeCell ref="E137:E138"/>
    <mergeCell ref="F137:G138"/>
    <mergeCell ref="H137:I137"/>
    <mergeCell ref="H138:I138"/>
    <mergeCell ref="K143:K144"/>
    <mergeCell ref="L143:L144"/>
    <mergeCell ref="F145:G146"/>
    <mergeCell ref="H145:I146"/>
    <mergeCell ref="J145:J146"/>
    <mergeCell ref="K145:K146"/>
    <mergeCell ref="L145:L146"/>
    <mergeCell ref="D142:D144"/>
    <mergeCell ref="E142:E144"/>
    <mergeCell ref="F142:G144"/>
    <mergeCell ref="H142:I142"/>
    <mergeCell ref="H143:I144"/>
    <mergeCell ref="J143:J144"/>
    <mergeCell ref="K154:K155"/>
    <mergeCell ref="L154:L155"/>
    <mergeCell ref="F156:G157"/>
    <mergeCell ref="H156:I157"/>
    <mergeCell ref="F150:G151"/>
    <mergeCell ref="H150:I151"/>
    <mergeCell ref="J150:J151"/>
    <mergeCell ref="K150:K151"/>
    <mergeCell ref="L150:L151"/>
    <mergeCell ref="F161:G162"/>
    <mergeCell ref="H161:I162"/>
    <mergeCell ref="J161:J162"/>
    <mergeCell ref="K161:K162"/>
    <mergeCell ref="L161:L162"/>
    <mergeCell ref="A152:A157"/>
    <mergeCell ref="F152:G152"/>
    <mergeCell ref="H152:L152"/>
    <mergeCell ref="B153:B155"/>
    <mergeCell ref="C153:C155"/>
    <mergeCell ref="A147:A151"/>
    <mergeCell ref="F147:G147"/>
    <mergeCell ref="H147:L147"/>
    <mergeCell ref="B148:B149"/>
    <mergeCell ref="C148:C149"/>
    <mergeCell ref="D148:D149"/>
    <mergeCell ref="E148:E149"/>
    <mergeCell ref="F148:G149"/>
    <mergeCell ref="H148:I148"/>
    <mergeCell ref="H149:I149"/>
    <mergeCell ref="A158:A162"/>
    <mergeCell ref="F158:G158"/>
    <mergeCell ref="H158:L158"/>
    <mergeCell ref="B159:B160"/>
    <mergeCell ref="C159:C160"/>
    <mergeCell ref="D159:D160"/>
    <mergeCell ref="E159:E160"/>
    <mergeCell ref="F159:G160"/>
    <mergeCell ref="H159:I159"/>
    <mergeCell ref="H160:I160"/>
    <mergeCell ref="J166:J167"/>
    <mergeCell ref="K166:K167"/>
    <mergeCell ref="L166:L167"/>
    <mergeCell ref="J156:J157"/>
    <mergeCell ref="K156:K157"/>
    <mergeCell ref="L156:L157"/>
    <mergeCell ref="D153:D155"/>
    <mergeCell ref="E153:E155"/>
    <mergeCell ref="F153:G155"/>
    <mergeCell ref="H153:I153"/>
    <mergeCell ref="H154:I155"/>
    <mergeCell ref="J154:J155"/>
    <mergeCell ref="D164:D165"/>
    <mergeCell ref="E164:E165"/>
    <mergeCell ref="F164:G165"/>
    <mergeCell ref="H164:I164"/>
    <mergeCell ref="H165:I165"/>
    <mergeCell ref="F166:G167"/>
    <mergeCell ref="H166:I167"/>
    <mergeCell ref="H174:I174"/>
    <mergeCell ref="H175:I175"/>
    <mergeCell ref="F176:G177"/>
    <mergeCell ref="H176:I177"/>
    <mergeCell ref="J176:J177"/>
    <mergeCell ref="K176:K177"/>
    <mergeCell ref="K171:K172"/>
    <mergeCell ref="L171:L172"/>
    <mergeCell ref="A173:A177"/>
    <mergeCell ref="F173:G173"/>
    <mergeCell ref="H173:L173"/>
    <mergeCell ref="B174:B175"/>
    <mergeCell ref="C174:C175"/>
    <mergeCell ref="D174:D175"/>
    <mergeCell ref="E174:E175"/>
    <mergeCell ref="F174:G175"/>
    <mergeCell ref="F169:G170"/>
    <mergeCell ref="H169:I169"/>
    <mergeCell ref="B169:B170"/>
    <mergeCell ref="C169:C170"/>
    <mergeCell ref="D169:D170"/>
    <mergeCell ref="E169:E170"/>
    <mergeCell ref="A163:A167"/>
    <mergeCell ref="F163:G163"/>
    <mergeCell ref="H163:L163"/>
    <mergeCell ref="B164:B165"/>
    <mergeCell ref="C164:C165"/>
    <mergeCell ref="H170:I170"/>
    <mergeCell ref="F171:G172"/>
    <mergeCell ref="H171:I172"/>
    <mergeCell ref="J171:J172"/>
    <mergeCell ref="H186:I187"/>
    <mergeCell ref="H180:I181"/>
    <mergeCell ref="J180:J181"/>
    <mergeCell ref="K180:K181"/>
    <mergeCell ref="L180:L181"/>
    <mergeCell ref="F182:G183"/>
    <mergeCell ref="H182:I183"/>
    <mergeCell ref="J182:J183"/>
    <mergeCell ref="K182:K183"/>
    <mergeCell ref="L182:L183"/>
    <mergeCell ref="L176:L177"/>
    <mergeCell ref="A178:A183"/>
    <mergeCell ref="F178:G178"/>
    <mergeCell ref="H178:L178"/>
    <mergeCell ref="B179:B181"/>
    <mergeCell ref="C179:C181"/>
    <mergeCell ref="D179:D181"/>
    <mergeCell ref="E179:E181"/>
    <mergeCell ref="F179:G181"/>
    <mergeCell ref="H179:I179"/>
    <mergeCell ref="A168:A172"/>
    <mergeCell ref="F168:G168"/>
    <mergeCell ref="H168:L168"/>
    <mergeCell ref="A195:A200"/>
    <mergeCell ref="F195:G195"/>
    <mergeCell ref="H195:L195"/>
    <mergeCell ref="B196:B198"/>
    <mergeCell ref="C196:C198"/>
    <mergeCell ref="A190:A194"/>
    <mergeCell ref="F190:G190"/>
    <mergeCell ref="H190:L190"/>
    <mergeCell ref="B191:B192"/>
    <mergeCell ref="C191:C192"/>
    <mergeCell ref="D191:D192"/>
    <mergeCell ref="E191:E192"/>
    <mergeCell ref="F191:G192"/>
    <mergeCell ref="H191:I191"/>
    <mergeCell ref="H192:I192"/>
    <mergeCell ref="J186:J187"/>
    <mergeCell ref="K186:K187"/>
    <mergeCell ref="L186:L187"/>
    <mergeCell ref="F188:G189"/>
    <mergeCell ref="H188:I189"/>
    <mergeCell ref="J188:J189"/>
    <mergeCell ref="K188:K189"/>
    <mergeCell ref="L188:L189"/>
    <mergeCell ref="A184:A189"/>
    <mergeCell ref="F184:G184"/>
    <mergeCell ref="H184:L184"/>
    <mergeCell ref="B185:B187"/>
    <mergeCell ref="C185:C187"/>
    <mergeCell ref="D185:D187"/>
    <mergeCell ref="E185:E187"/>
    <mergeCell ref="F185:G187"/>
    <mergeCell ref="H185:I185"/>
    <mergeCell ref="K197:K198"/>
    <mergeCell ref="L197:L198"/>
    <mergeCell ref="F199:G200"/>
    <mergeCell ref="H199:I200"/>
    <mergeCell ref="J199:J200"/>
    <mergeCell ref="K199:K200"/>
    <mergeCell ref="L199:L200"/>
    <mergeCell ref="D196:D198"/>
    <mergeCell ref="E196:E198"/>
    <mergeCell ref="F196:G198"/>
    <mergeCell ref="H196:I196"/>
    <mergeCell ref="H197:I198"/>
    <mergeCell ref="J197:J198"/>
    <mergeCell ref="F193:G194"/>
    <mergeCell ref="H193:I194"/>
    <mergeCell ref="J193:J194"/>
    <mergeCell ref="K193:K194"/>
    <mergeCell ref="L193:L194"/>
    <mergeCell ref="F204:G205"/>
    <mergeCell ref="H204:I205"/>
    <mergeCell ref="J204:J205"/>
    <mergeCell ref="K204:K205"/>
    <mergeCell ref="L204:L205"/>
    <mergeCell ref="A206:A210"/>
    <mergeCell ref="F206:G206"/>
    <mergeCell ref="H206:L206"/>
    <mergeCell ref="B207:B208"/>
    <mergeCell ref="C207:C208"/>
    <mergeCell ref="A201:A205"/>
    <mergeCell ref="F201:G201"/>
    <mergeCell ref="H201:L201"/>
    <mergeCell ref="B202:B203"/>
    <mergeCell ref="C202:C203"/>
    <mergeCell ref="D202:D203"/>
    <mergeCell ref="E202:E203"/>
    <mergeCell ref="F202:G203"/>
    <mergeCell ref="H202:I202"/>
    <mergeCell ref="H203:I203"/>
    <mergeCell ref="J209:J210"/>
    <mergeCell ref="K209:K210"/>
    <mergeCell ref="L209:L210"/>
    <mergeCell ref="A211:A215"/>
    <mergeCell ref="F211:G211"/>
    <mergeCell ref="H211:L211"/>
    <mergeCell ref="B212:B213"/>
    <mergeCell ref="C212:C213"/>
    <mergeCell ref="D212:D213"/>
    <mergeCell ref="E212:E213"/>
    <mergeCell ref="D207:D208"/>
    <mergeCell ref="E207:E208"/>
    <mergeCell ref="F207:G208"/>
    <mergeCell ref="H207:I207"/>
    <mergeCell ref="H208:I208"/>
    <mergeCell ref="F209:G210"/>
    <mergeCell ref="H209:I210"/>
    <mergeCell ref="H217:I217"/>
    <mergeCell ref="H218:I218"/>
    <mergeCell ref="F219:G220"/>
    <mergeCell ref="H219:I220"/>
    <mergeCell ref="J219:J220"/>
    <mergeCell ref="K219:K220"/>
    <mergeCell ref="K214:K215"/>
    <mergeCell ref="L214:L215"/>
    <mergeCell ref="A216:A220"/>
    <mergeCell ref="F216:G216"/>
    <mergeCell ref="H216:L216"/>
    <mergeCell ref="B217:B218"/>
    <mergeCell ref="C217:C218"/>
    <mergeCell ref="D217:D218"/>
    <mergeCell ref="E217:E218"/>
    <mergeCell ref="F217:G218"/>
    <mergeCell ref="F212:G213"/>
    <mergeCell ref="H212:I212"/>
    <mergeCell ref="H213:I213"/>
    <mergeCell ref="F214:G215"/>
    <mergeCell ref="H214:I215"/>
    <mergeCell ref="J214:J215"/>
    <mergeCell ref="B237:B238"/>
    <mergeCell ref="C237:C238"/>
    <mergeCell ref="D237:D238"/>
    <mergeCell ref="E237:E238"/>
    <mergeCell ref="D232:D233"/>
    <mergeCell ref="E232:E233"/>
    <mergeCell ref="F232:G233"/>
    <mergeCell ref="H223:I223"/>
    <mergeCell ref="F224:G225"/>
    <mergeCell ref="H224:I225"/>
    <mergeCell ref="J224:J225"/>
    <mergeCell ref="K224:K225"/>
    <mergeCell ref="L224:L225"/>
    <mergeCell ref="L219:L220"/>
    <mergeCell ref="H233:I233"/>
    <mergeCell ref="F234:G235"/>
    <mergeCell ref="H234:I235"/>
    <mergeCell ref="A221:A225"/>
    <mergeCell ref="F221:G221"/>
    <mergeCell ref="H221:L221"/>
    <mergeCell ref="B222:B223"/>
    <mergeCell ref="C222:C223"/>
    <mergeCell ref="D222:D223"/>
    <mergeCell ref="E222:E223"/>
    <mergeCell ref="F222:G223"/>
    <mergeCell ref="H222:I222"/>
    <mergeCell ref="F229:G230"/>
    <mergeCell ref="H229:I230"/>
    <mergeCell ref="J229:J230"/>
    <mergeCell ref="K229:K230"/>
    <mergeCell ref="L229:L230"/>
    <mergeCell ref="A231:A235"/>
    <mergeCell ref="F231:G231"/>
    <mergeCell ref="H231:L231"/>
    <mergeCell ref="B232:B233"/>
    <mergeCell ref="C232:C233"/>
    <mergeCell ref="A226:A230"/>
    <mergeCell ref="F226:G226"/>
    <mergeCell ref="H226:L226"/>
    <mergeCell ref="B227:B228"/>
    <mergeCell ref="C227:C228"/>
    <mergeCell ref="D227:D228"/>
    <mergeCell ref="E227:E228"/>
    <mergeCell ref="F227:G228"/>
    <mergeCell ref="H227:I227"/>
    <mergeCell ref="H228:I228"/>
    <mergeCell ref="J234:J235"/>
    <mergeCell ref="K234:K235"/>
    <mergeCell ref="H232:I232"/>
    <mergeCell ref="H242:I242"/>
    <mergeCell ref="H243:I243"/>
    <mergeCell ref="F244:G245"/>
    <mergeCell ref="H244:I245"/>
    <mergeCell ref="J244:J245"/>
    <mergeCell ref="K244:K245"/>
    <mergeCell ref="K239:K240"/>
    <mergeCell ref="L239:L240"/>
    <mergeCell ref="L234:L235"/>
    <mergeCell ref="H238:I238"/>
    <mergeCell ref="F239:G240"/>
    <mergeCell ref="H239:I240"/>
    <mergeCell ref="J239:J240"/>
    <mergeCell ref="F241:G241"/>
    <mergeCell ref="H241:L241"/>
    <mergeCell ref="F237:G238"/>
    <mergeCell ref="H237:I237"/>
    <mergeCell ref="H236:L236"/>
    <mergeCell ref="B242:B243"/>
    <mergeCell ref="C242:C243"/>
    <mergeCell ref="D242:D243"/>
    <mergeCell ref="E242:E243"/>
    <mergeCell ref="F242:G243"/>
    <mergeCell ref="A251:A255"/>
    <mergeCell ref="F251:G251"/>
    <mergeCell ref="H251:L251"/>
    <mergeCell ref="B252:B253"/>
    <mergeCell ref="C252:C253"/>
    <mergeCell ref="D252:D253"/>
    <mergeCell ref="E252:E253"/>
    <mergeCell ref="F252:G253"/>
    <mergeCell ref="H252:I252"/>
    <mergeCell ref="H253:I253"/>
    <mergeCell ref="H248:I248"/>
    <mergeCell ref="F249:G250"/>
    <mergeCell ref="H249:I250"/>
    <mergeCell ref="J249:J250"/>
    <mergeCell ref="K249:K250"/>
    <mergeCell ref="L249:L250"/>
    <mergeCell ref="L244:L245"/>
    <mergeCell ref="A246:A250"/>
    <mergeCell ref="F246:G246"/>
    <mergeCell ref="H246:L246"/>
    <mergeCell ref="B247:B248"/>
    <mergeCell ref="C247:C248"/>
    <mergeCell ref="D247:D248"/>
    <mergeCell ref="E247:E248"/>
    <mergeCell ref="F247:G248"/>
    <mergeCell ref="H247:I247"/>
    <mergeCell ref="A241:A245"/>
    <mergeCell ref="A236:A240"/>
    <mergeCell ref="F236:G236"/>
    <mergeCell ref="F271:G272"/>
    <mergeCell ref="H271:I272"/>
    <mergeCell ref="J271:J272"/>
    <mergeCell ref="K271:K272"/>
    <mergeCell ref="L271:L272"/>
    <mergeCell ref="D268:D270"/>
    <mergeCell ref="E268:E270"/>
    <mergeCell ref="F268:G270"/>
    <mergeCell ref="H268:I268"/>
    <mergeCell ref="D257:D258"/>
    <mergeCell ref="E257:E258"/>
    <mergeCell ref="F257:G258"/>
    <mergeCell ref="H257:I257"/>
    <mergeCell ref="H258:I258"/>
    <mergeCell ref="F259:G260"/>
    <mergeCell ref="H259:I260"/>
    <mergeCell ref="F254:G255"/>
    <mergeCell ref="H254:I255"/>
    <mergeCell ref="J254:J255"/>
    <mergeCell ref="K254:K255"/>
    <mergeCell ref="L254:L255"/>
    <mergeCell ref="F256:G256"/>
    <mergeCell ref="H256:L256"/>
    <mergeCell ref="F267:G267"/>
    <mergeCell ref="H267:L267"/>
    <mergeCell ref="B268:B270"/>
    <mergeCell ref="C268:C270"/>
    <mergeCell ref="F262:G264"/>
    <mergeCell ref="H262:I262"/>
    <mergeCell ref="H263:I264"/>
    <mergeCell ref="J263:J264"/>
    <mergeCell ref="K263:K264"/>
    <mergeCell ref="L263:L264"/>
    <mergeCell ref="J259:J260"/>
    <mergeCell ref="K259:K260"/>
    <mergeCell ref="L259:L260"/>
    <mergeCell ref="A261:A266"/>
    <mergeCell ref="F261:G261"/>
    <mergeCell ref="H261:L261"/>
    <mergeCell ref="B262:B264"/>
    <mergeCell ref="C262:C264"/>
    <mergeCell ref="D262:D264"/>
    <mergeCell ref="E262:E264"/>
    <mergeCell ref="K269:K270"/>
    <mergeCell ref="L269:L270"/>
    <mergeCell ref="A256:A260"/>
    <mergeCell ref="B257:B258"/>
    <mergeCell ref="C257:C258"/>
    <mergeCell ref="A273:A277"/>
    <mergeCell ref="F273:G273"/>
    <mergeCell ref="H273:L273"/>
    <mergeCell ref="B274:B275"/>
    <mergeCell ref="C274:C275"/>
    <mergeCell ref="D274:D275"/>
    <mergeCell ref="E274:E275"/>
    <mergeCell ref="F274:G275"/>
    <mergeCell ref="H274:I274"/>
    <mergeCell ref="H275:I275"/>
    <mergeCell ref="K286:K287"/>
    <mergeCell ref="L286:L287"/>
    <mergeCell ref="H269:I270"/>
    <mergeCell ref="J269:J270"/>
    <mergeCell ref="F265:G266"/>
    <mergeCell ref="H265:I266"/>
    <mergeCell ref="J265:J266"/>
    <mergeCell ref="K265:K266"/>
    <mergeCell ref="L265:L266"/>
    <mergeCell ref="D279:D280"/>
    <mergeCell ref="E279:E280"/>
    <mergeCell ref="F279:G280"/>
    <mergeCell ref="H279:I279"/>
    <mergeCell ref="H280:I280"/>
    <mergeCell ref="F281:G282"/>
    <mergeCell ref="H281:I282"/>
    <mergeCell ref="F276:G277"/>
    <mergeCell ref="H276:I277"/>
    <mergeCell ref="J276:J277"/>
    <mergeCell ref="K276:K277"/>
    <mergeCell ref="L276:L277"/>
    <mergeCell ref="A267:A272"/>
    <mergeCell ref="F284:G285"/>
    <mergeCell ref="H284:I284"/>
    <mergeCell ref="H285:I285"/>
    <mergeCell ref="F286:G287"/>
    <mergeCell ref="H286:I287"/>
    <mergeCell ref="J286:J287"/>
    <mergeCell ref="J281:J282"/>
    <mergeCell ref="K281:K282"/>
    <mergeCell ref="L281:L282"/>
    <mergeCell ref="A283:A287"/>
    <mergeCell ref="F283:G283"/>
    <mergeCell ref="H283:L283"/>
    <mergeCell ref="B284:B285"/>
    <mergeCell ref="C284:C285"/>
    <mergeCell ref="D284:D285"/>
    <mergeCell ref="E284:E285"/>
    <mergeCell ref="A278:A282"/>
    <mergeCell ref="F278:G278"/>
    <mergeCell ref="H278:L278"/>
    <mergeCell ref="B279:B280"/>
    <mergeCell ref="C279:C280"/>
    <mergeCell ref="H295:I295"/>
    <mergeCell ref="F296:G297"/>
    <mergeCell ref="H296:I297"/>
    <mergeCell ref="J296:J297"/>
    <mergeCell ref="K296:K297"/>
    <mergeCell ref="L296:L297"/>
    <mergeCell ref="L291:L292"/>
    <mergeCell ref="A293:A297"/>
    <mergeCell ref="F293:G293"/>
    <mergeCell ref="H293:L293"/>
    <mergeCell ref="B294:B295"/>
    <mergeCell ref="C294:C295"/>
    <mergeCell ref="D294:D295"/>
    <mergeCell ref="E294:E295"/>
    <mergeCell ref="F294:G295"/>
    <mergeCell ref="H294:I294"/>
    <mergeCell ref="H289:I289"/>
    <mergeCell ref="H290:I290"/>
    <mergeCell ref="F291:G292"/>
    <mergeCell ref="H291:I292"/>
    <mergeCell ref="J291:J292"/>
    <mergeCell ref="K291:K292"/>
    <mergeCell ref="A288:A292"/>
    <mergeCell ref="F288:G288"/>
    <mergeCell ref="H288:L288"/>
    <mergeCell ref="B289:B290"/>
    <mergeCell ref="C289:C290"/>
    <mergeCell ref="D289:D290"/>
    <mergeCell ref="E289:E290"/>
    <mergeCell ref="F289:G290"/>
    <mergeCell ref="D304:D305"/>
    <mergeCell ref="E304:E305"/>
    <mergeCell ref="F304:G305"/>
    <mergeCell ref="H304:I304"/>
    <mergeCell ref="H305:I305"/>
    <mergeCell ref="F306:G307"/>
    <mergeCell ref="H306:I307"/>
    <mergeCell ref="F301:G302"/>
    <mergeCell ref="H301:I302"/>
    <mergeCell ref="J301:J302"/>
    <mergeCell ref="K301:K302"/>
    <mergeCell ref="L301:L302"/>
    <mergeCell ref="A303:A307"/>
    <mergeCell ref="F303:G303"/>
    <mergeCell ref="H303:L303"/>
    <mergeCell ref="B304:B305"/>
    <mergeCell ref="C304:C305"/>
    <mergeCell ref="A298:A302"/>
    <mergeCell ref="F298:G298"/>
    <mergeCell ref="H298:L298"/>
    <mergeCell ref="B299:B300"/>
    <mergeCell ref="C299:C300"/>
    <mergeCell ref="D299:D300"/>
    <mergeCell ref="E299:E300"/>
    <mergeCell ref="F299:G300"/>
    <mergeCell ref="H299:I299"/>
    <mergeCell ref="H300:I300"/>
    <mergeCell ref="K311:K312"/>
    <mergeCell ref="L311:L312"/>
    <mergeCell ref="A313:A317"/>
    <mergeCell ref="F313:G313"/>
    <mergeCell ref="H313:L313"/>
    <mergeCell ref="B314:B315"/>
    <mergeCell ref="C314:C315"/>
    <mergeCell ref="D314:D315"/>
    <mergeCell ref="E314:E315"/>
    <mergeCell ref="F314:G315"/>
    <mergeCell ref="F309:G310"/>
    <mergeCell ref="H309:I309"/>
    <mergeCell ref="H310:I310"/>
    <mergeCell ref="F311:G312"/>
    <mergeCell ref="H311:I312"/>
    <mergeCell ref="J311:J312"/>
    <mergeCell ref="J306:J307"/>
    <mergeCell ref="K306:K307"/>
    <mergeCell ref="L306:L307"/>
    <mergeCell ref="A308:A312"/>
    <mergeCell ref="F308:G308"/>
    <mergeCell ref="H308:L308"/>
    <mergeCell ref="B309:B310"/>
    <mergeCell ref="C309:C310"/>
    <mergeCell ref="D309:D310"/>
    <mergeCell ref="E309:E310"/>
    <mergeCell ref="H320:I320"/>
    <mergeCell ref="F321:G322"/>
    <mergeCell ref="H321:I322"/>
    <mergeCell ref="J321:J322"/>
    <mergeCell ref="K321:K322"/>
    <mergeCell ref="L321:L322"/>
    <mergeCell ref="L316:L317"/>
    <mergeCell ref="A318:A322"/>
    <mergeCell ref="F318:G318"/>
    <mergeCell ref="H318:L318"/>
    <mergeCell ref="B319:B320"/>
    <mergeCell ref="C319:C320"/>
    <mergeCell ref="D319:D320"/>
    <mergeCell ref="E319:E320"/>
    <mergeCell ref="F319:G320"/>
    <mergeCell ref="H319:I319"/>
    <mergeCell ref="H314:I314"/>
    <mergeCell ref="H315:I315"/>
    <mergeCell ref="F316:G317"/>
    <mergeCell ref="H316:I317"/>
    <mergeCell ref="J316:J317"/>
    <mergeCell ref="K316:K317"/>
    <mergeCell ref="J325:J327"/>
    <mergeCell ref="K325:K327"/>
    <mergeCell ref="L325:L327"/>
    <mergeCell ref="F328:G329"/>
    <mergeCell ref="H328:I329"/>
    <mergeCell ref="J328:J329"/>
    <mergeCell ref="K328:K329"/>
    <mergeCell ref="L328:L329"/>
    <mergeCell ref="A323:A329"/>
    <mergeCell ref="F323:G323"/>
    <mergeCell ref="H323:L323"/>
    <mergeCell ref="B324:B327"/>
    <mergeCell ref="C324:C327"/>
    <mergeCell ref="D324:D327"/>
    <mergeCell ref="E324:E327"/>
    <mergeCell ref="F324:G327"/>
    <mergeCell ref="H324:I324"/>
    <mergeCell ref="H325:I327"/>
    <mergeCell ref="J332:J333"/>
    <mergeCell ref="K332:K333"/>
    <mergeCell ref="L332:L333"/>
    <mergeCell ref="F334:G335"/>
    <mergeCell ref="H334:I335"/>
    <mergeCell ref="J334:J335"/>
    <mergeCell ref="K334:K335"/>
    <mergeCell ref="L334:L335"/>
    <mergeCell ref="A330:A335"/>
    <mergeCell ref="F330:G330"/>
    <mergeCell ref="H330:L330"/>
    <mergeCell ref="B331:B333"/>
    <mergeCell ref="C331:C333"/>
    <mergeCell ref="D331:D333"/>
    <mergeCell ref="E331:E333"/>
    <mergeCell ref="F331:G333"/>
    <mergeCell ref="H331:I331"/>
    <mergeCell ref="H332:I333"/>
    <mergeCell ref="F339:G340"/>
    <mergeCell ref="H339:I340"/>
    <mergeCell ref="J339:J340"/>
    <mergeCell ref="K339:K340"/>
    <mergeCell ref="L339:L340"/>
    <mergeCell ref="A341:A345"/>
    <mergeCell ref="F341:G341"/>
    <mergeCell ref="H341:L341"/>
    <mergeCell ref="B342:B343"/>
    <mergeCell ref="C342:C343"/>
    <mergeCell ref="A336:A340"/>
    <mergeCell ref="F336:G336"/>
    <mergeCell ref="H336:L336"/>
    <mergeCell ref="B337:B338"/>
    <mergeCell ref="C337:C338"/>
    <mergeCell ref="D337:D338"/>
    <mergeCell ref="E337:E338"/>
    <mergeCell ref="F337:G338"/>
    <mergeCell ref="H337:I337"/>
    <mergeCell ref="H338:I338"/>
    <mergeCell ref="J344:J345"/>
    <mergeCell ref="K344:K345"/>
    <mergeCell ref="L344:L345"/>
    <mergeCell ref="D342:D343"/>
    <mergeCell ref="E342:E343"/>
    <mergeCell ref="F342:G343"/>
    <mergeCell ref="H342:I342"/>
    <mergeCell ref="H343:I343"/>
    <mergeCell ref="F344:G345"/>
    <mergeCell ref="H344:I345"/>
    <mergeCell ref="H352:I352"/>
    <mergeCell ref="H353:I353"/>
    <mergeCell ref="F354:G355"/>
    <mergeCell ref="H354:I355"/>
    <mergeCell ref="J354:J355"/>
    <mergeCell ref="K354:K355"/>
    <mergeCell ref="K349:K350"/>
    <mergeCell ref="L349:L350"/>
    <mergeCell ref="A351:A355"/>
    <mergeCell ref="F351:G351"/>
    <mergeCell ref="H351:L351"/>
    <mergeCell ref="B352:B353"/>
    <mergeCell ref="C352:C353"/>
    <mergeCell ref="D352:D353"/>
    <mergeCell ref="E352:E353"/>
    <mergeCell ref="F352:G353"/>
    <mergeCell ref="F347:G348"/>
    <mergeCell ref="H347:I347"/>
    <mergeCell ref="H348:I348"/>
    <mergeCell ref="F349:G350"/>
    <mergeCell ref="H349:I350"/>
    <mergeCell ref="J349:J350"/>
    <mergeCell ref="A346:A350"/>
    <mergeCell ref="F346:G346"/>
    <mergeCell ref="H346:L346"/>
    <mergeCell ref="B347:B348"/>
    <mergeCell ref="C347:C348"/>
    <mergeCell ref="D347:D348"/>
    <mergeCell ref="E347:E348"/>
    <mergeCell ref="H363:I364"/>
    <mergeCell ref="H358:I358"/>
    <mergeCell ref="F359:G360"/>
    <mergeCell ref="H359:I360"/>
    <mergeCell ref="J359:J360"/>
    <mergeCell ref="K359:K360"/>
    <mergeCell ref="L359:L360"/>
    <mergeCell ref="L354:L355"/>
    <mergeCell ref="A356:A360"/>
    <mergeCell ref="F356:G356"/>
    <mergeCell ref="H356:L356"/>
    <mergeCell ref="B357:B358"/>
    <mergeCell ref="C357:C358"/>
    <mergeCell ref="D357:D358"/>
    <mergeCell ref="E357:E358"/>
    <mergeCell ref="F357:G358"/>
    <mergeCell ref="H357:I357"/>
    <mergeCell ref="A372:A377"/>
    <mergeCell ref="F372:G372"/>
    <mergeCell ref="H372:L372"/>
    <mergeCell ref="B373:B375"/>
    <mergeCell ref="C373:C375"/>
    <mergeCell ref="A367:A371"/>
    <mergeCell ref="F367:G367"/>
    <mergeCell ref="H367:L367"/>
    <mergeCell ref="B368:B369"/>
    <mergeCell ref="C368:C369"/>
    <mergeCell ref="D368:D369"/>
    <mergeCell ref="E368:E369"/>
    <mergeCell ref="F368:G369"/>
    <mergeCell ref="H368:I368"/>
    <mergeCell ref="H369:I369"/>
    <mergeCell ref="J363:J364"/>
    <mergeCell ref="K363:K364"/>
    <mergeCell ref="L363:L364"/>
    <mergeCell ref="F365:G366"/>
    <mergeCell ref="H365:I366"/>
    <mergeCell ref="J365:J366"/>
    <mergeCell ref="K365:K366"/>
    <mergeCell ref="L365:L366"/>
    <mergeCell ref="A361:A366"/>
    <mergeCell ref="F361:G361"/>
    <mergeCell ref="H361:L361"/>
    <mergeCell ref="B362:B364"/>
    <mergeCell ref="C362:C364"/>
    <mergeCell ref="D362:D364"/>
    <mergeCell ref="E362:E364"/>
    <mergeCell ref="F362:G364"/>
    <mergeCell ref="H362:I362"/>
    <mergeCell ref="K374:K375"/>
    <mergeCell ref="L374:L375"/>
    <mergeCell ref="F376:G377"/>
    <mergeCell ref="H376:I377"/>
    <mergeCell ref="J376:J377"/>
    <mergeCell ref="K376:K377"/>
    <mergeCell ref="L376:L377"/>
    <mergeCell ref="D373:D375"/>
    <mergeCell ref="E373:E375"/>
    <mergeCell ref="F373:G375"/>
    <mergeCell ref="H373:I373"/>
    <mergeCell ref="H374:I375"/>
    <mergeCell ref="J374:J375"/>
    <mergeCell ref="F370:G371"/>
    <mergeCell ref="H370:I371"/>
    <mergeCell ref="J370:J371"/>
    <mergeCell ref="K370:K371"/>
    <mergeCell ref="L370:L371"/>
    <mergeCell ref="F381:G382"/>
    <mergeCell ref="H381:I382"/>
    <mergeCell ref="J381:J382"/>
    <mergeCell ref="K381:K382"/>
    <mergeCell ref="L381:L382"/>
    <mergeCell ref="A383:A387"/>
    <mergeCell ref="F383:G383"/>
    <mergeCell ref="H383:L383"/>
    <mergeCell ref="B384:B385"/>
    <mergeCell ref="C384:C385"/>
    <mergeCell ref="A378:A382"/>
    <mergeCell ref="F378:G378"/>
    <mergeCell ref="H378:L378"/>
    <mergeCell ref="B379:B380"/>
    <mergeCell ref="C379:C380"/>
    <mergeCell ref="D379:D380"/>
    <mergeCell ref="E379:E380"/>
    <mergeCell ref="F379:G380"/>
    <mergeCell ref="H379:I379"/>
    <mergeCell ref="H380:I380"/>
    <mergeCell ref="F389:G390"/>
    <mergeCell ref="H389:I389"/>
    <mergeCell ref="H390:I390"/>
    <mergeCell ref="F391:G392"/>
    <mergeCell ref="H391:I392"/>
    <mergeCell ref="J391:J392"/>
    <mergeCell ref="J386:J387"/>
    <mergeCell ref="K386:K387"/>
    <mergeCell ref="L386:L387"/>
    <mergeCell ref="A388:A392"/>
    <mergeCell ref="F388:G388"/>
    <mergeCell ref="H388:L388"/>
    <mergeCell ref="B389:B390"/>
    <mergeCell ref="C389:C390"/>
    <mergeCell ref="D389:D390"/>
    <mergeCell ref="E389:E390"/>
    <mergeCell ref="D384:D385"/>
    <mergeCell ref="E384:E385"/>
    <mergeCell ref="F384:G385"/>
    <mergeCell ref="H384:I384"/>
    <mergeCell ref="H385:I385"/>
    <mergeCell ref="F386:G387"/>
    <mergeCell ref="H386:I387"/>
    <mergeCell ref="H394:I394"/>
    <mergeCell ref="H395:I396"/>
    <mergeCell ref="J395:J396"/>
    <mergeCell ref="K395:K396"/>
    <mergeCell ref="L395:L396"/>
    <mergeCell ref="F397:G398"/>
    <mergeCell ref="H397:I398"/>
    <mergeCell ref="J397:J398"/>
    <mergeCell ref="K397:K398"/>
    <mergeCell ref="L397:L398"/>
    <mergeCell ref="K391:K392"/>
    <mergeCell ref="L391:L392"/>
    <mergeCell ref="A393:A398"/>
    <mergeCell ref="F393:G393"/>
    <mergeCell ref="H393:L393"/>
    <mergeCell ref="B394:B396"/>
    <mergeCell ref="C394:C396"/>
    <mergeCell ref="D394:D396"/>
    <mergeCell ref="E394:E396"/>
    <mergeCell ref="F394:G396"/>
    <mergeCell ref="F402:G403"/>
    <mergeCell ref="H402:I403"/>
    <mergeCell ref="J402:J403"/>
    <mergeCell ref="K402:K403"/>
    <mergeCell ref="L402:L403"/>
    <mergeCell ref="A404:A408"/>
    <mergeCell ref="F404:G404"/>
    <mergeCell ref="H404:L404"/>
    <mergeCell ref="B405:B406"/>
    <mergeCell ref="C405:C406"/>
    <mergeCell ref="A399:A403"/>
    <mergeCell ref="F399:G399"/>
    <mergeCell ref="H399:L399"/>
    <mergeCell ref="B400:B401"/>
    <mergeCell ref="C400:C401"/>
    <mergeCell ref="D400:D401"/>
    <mergeCell ref="E400:E401"/>
    <mergeCell ref="F400:G401"/>
    <mergeCell ref="H400:I400"/>
    <mergeCell ref="H401:I401"/>
    <mergeCell ref="J407:J408"/>
    <mergeCell ref="K407:K408"/>
    <mergeCell ref="L407:L408"/>
    <mergeCell ref="A409:A413"/>
    <mergeCell ref="F409:G409"/>
    <mergeCell ref="H409:L409"/>
    <mergeCell ref="B410:B411"/>
    <mergeCell ref="C410:C411"/>
    <mergeCell ref="D410:D411"/>
    <mergeCell ref="E410:E411"/>
    <mergeCell ref="D405:D406"/>
    <mergeCell ref="E405:E406"/>
    <mergeCell ref="F405:G406"/>
    <mergeCell ref="H405:I405"/>
    <mergeCell ref="H406:I406"/>
    <mergeCell ref="F407:G408"/>
    <mergeCell ref="H407:I408"/>
    <mergeCell ref="H415:I415"/>
    <mergeCell ref="H416:I416"/>
    <mergeCell ref="F417:G418"/>
    <mergeCell ref="H417:I418"/>
    <mergeCell ref="J417:J418"/>
    <mergeCell ref="K417:K418"/>
    <mergeCell ref="K412:K413"/>
    <mergeCell ref="L412:L413"/>
    <mergeCell ref="A414:A418"/>
    <mergeCell ref="F414:G414"/>
    <mergeCell ref="H414:L414"/>
    <mergeCell ref="B415:B416"/>
    <mergeCell ref="C415:C416"/>
    <mergeCell ref="D415:D416"/>
    <mergeCell ref="E415:E416"/>
    <mergeCell ref="F415:G416"/>
    <mergeCell ref="F410:G411"/>
    <mergeCell ref="H410:I410"/>
    <mergeCell ref="A419:A423"/>
    <mergeCell ref="F419:G419"/>
    <mergeCell ref="H419:L419"/>
    <mergeCell ref="B420:B421"/>
    <mergeCell ref="C420:C421"/>
    <mergeCell ref="D420:D421"/>
    <mergeCell ref="E420:E421"/>
    <mergeCell ref="F420:G421"/>
    <mergeCell ref="H420:I420"/>
    <mergeCell ref="A424:A428"/>
    <mergeCell ref="F424:G424"/>
    <mergeCell ref="H424:L424"/>
    <mergeCell ref="B425:B426"/>
    <mergeCell ref="C425:C426"/>
    <mergeCell ref="D425:D426"/>
    <mergeCell ref="E425:E426"/>
    <mergeCell ref="F425:G426"/>
    <mergeCell ref="H425:I425"/>
    <mergeCell ref="H438:I439"/>
    <mergeCell ref="J438:J439"/>
    <mergeCell ref="K438:K439"/>
    <mergeCell ref="L438:L439"/>
    <mergeCell ref="H411:I411"/>
    <mergeCell ref="F412:G413"/>
    <mergeCell ref="H412:I413"/>
    <mergeCell ref="J412:J413"/>
    <mergeCell ref="F433:G434"/>
    <mergeCell ref="H433:I434"/>
    <mergeCell ref="J433:J434"/>
    <mergeCell ref="K433:K434"/>
    <mergeCell ref="L433:L434"/>
    <mergeCell ref="D430:D432"/>
    <mergeCell ref="E430:E432"/>
    <mergeCell ref="F430:G432"/>
    <mergeCell ref="H430:I430"/>
    <mergeCell ref="L417:L418"/>
    <mergeCell ref="A435:A439"/>
    <mergeCell ref="F435:G435"/>
    <mergeCell ref="H435:L435"/>
    <mergeCell ref="B436:B437"/>
    <mergeCell ref="C436:C437"/>
    <mergeCell ref="D436:D437"/>
    <mergeCell ref="E436:E437"/>
    <mergeCell ref="F436:G437"/>
    <mergeCell ref="H436:I436"/>
    <mergeCell ref="H437:I437"/>
    <mergeCell ref="A429:A434"/>
    <mergeCell ref="F429:G429"/>
    <mergeCell ref="H429:L429"/>
    <mergeCell ref="B430:B432"/>
    <mergeCell ref="C430:C432"/>
    <mergeCell ref="H426:I426"/>
    <mergeCell ref="H421:I421"/>
    <mergeCell ref="F422:G423"/>
    <mergeCell ref="H422:I423"/>
    <mergeCell ref="J422:J423"/>
    <mergeCell ref="K422:K423"/>
    <mergeCell ref="L422:L423"/>
    <mergeCell ref="K431:K432"/>
    <mergeCell ref="L431:L432"/>
    <mergeCell ref="H431:I432"/>
    <mergeCell ref="J431:J432"/>
    <mergeCell ref="F427:G428"/>
    <mergeCell ref="H427:I428"/>
    <mergeCell ref="J427:J428"/>
    <mergeCell ref="K427:K428"/>
    <mergeCell ref="L427:L428"/>
    <mergeCell ref="F438:G439"/>
    <mergeCell ref="F446:G447"/>
    <mergeCell ref="H446:I446"/>
    <mergeCell ref="H447:I447"/>
    <mergeCell ref="F448:G449"/>
    <mergeCell ref="H448:I449"/>
    <mergeCell ref="J448:J449"/>
    <mergeCell ref="J443:J444"/>
    <mergeCell ref="K443:K444"/>
    <mergeCell ref="L443:L444"/>
    <mergeCell ref="A445:A449"/>
    <mergeCell ref="F445:G445"/>
    <mergeCell ref="H445:L445"/>
    <mergeCell ref="B446:B447"/>
    <mergeCell ref="C446:C447"/>
    <mergeCell ref="D446:D447"/>
    <mergeCell ref="E446:E447"/>
    <mergeCell ref="D441:D442"/>
    <mergeCell ref="E441:E442"/>
    <mergeCell ref="F441:G442"/>
    <mergeCell ref="H441:I441"/>
    <mergeCell ref="H442:I442"/>
    <mergeCell ref="F443:G444"/>
    <mergeCell ref="H443:I444"/>
    <mergeCell ref="A440:A444"/>
    <mergeCell ref="F440:G440"/>
    <mergeCell ref="H440:L440"/>
    <mergeCell ref="B441:B442"/>
    <mergeCell ref="C441:C442"/>
    <mergeCell ref="H451:I451"/>
    <mergeCell ref="H452:I453"/>
    <mergeCell ref="J452:J453"/>
    <mergeCell ref="K452:K453"/>
    <mergeCell ref="L452:L453"/>
    <mergeCell ref="F454:G455"/>
    <mergeCell ref="H454:I455"/>
    <mergeCell ref="J454:J455"/>
    <mergeCell ref="K454:K455"/>
    <mergeCell ref="L454:L455"/>
    <mergeCell ref="K448:K449"/>
    <mergeCell ref="L448:L449"/>
    <mergeCell ref="A450:A455"/>
    <mergeCell ref="F450:G450"/>
    <mergeCell ref="H450:L450"/>
    <mergeCell ref="B451:B453"/>
    <mergeCell ref="C451:C453"/>
    <mergeCell ref="D451:D453"/>
    <mergeCell ref="E451:E453"/>
    <mergeCell ref="F451:G453"/>
    <mergeCell ref="J458:J459"/>
    <mergeCell ref="K458:K459"/>
    <mergeCell ref="L458:L459"/>
    <mergeCell ref="F460:G461"/>
    <mergeCell ref="H460:I461"/>
    <mergeCell ref="J460:J461"/>
    <mergeCell ref="K460:K461"/>
    <mergeCell ref="L460:L461"/>
    <mergeCell ref="A456:A461"/>
    <mergeCell ref="F456:G456"/>
    <mergeCell ref="H456:L456"/>
    <mergeCell ref="B457:B459"/>
    <mergeCell ref="C457:C459"/>
    <mergeCell ref="D457:D459"/>
    <mergeCell ref="E457:E459"/>
    <mergeCell ref="F457:G459"/>
    <mergeCell ref="H457:I457"/>
    <mergeCell ref="H458:I459"/>
    <mergeCell ref="H470:I471"/>
    <mergeCell ref="J464:J465"/>
    <mergeCell ref="K464:K465"/>
    <mergeCell ref="L464:L465"/>
    <mergeCell ref="F466:G467"/>
    <mergeCell ref="H466:I467"/>
    <mergeCell ref="J466:J467"/>
    <mergeCell ref="K466:K467"/>
    <mergeCell ref="L466:L467"/>
    <mergeCell ref="A462:A467"/>
    <mergeCell ref="F462:G462"/>
    <mergeCell ref="H462:L462"/>
    <mergeCell ref="B463:B465"/>
    <mergeCell ref="C463:C465"/>
    <mergeCell ref="D463:D465"/>
    <mergeCell ref="E463:E465"/>
    <mergeCell ref="F463:G465"/>
    <mergeCell ref="H463:I463"/>
    <mergeCell ref="H464:I465"/>
    <mergeCell ref="A479:A485"/>
    <mergeCell ref="F479:G479"/>
    <mergeCell ref="H479:L479"/>
    <mergeCell ref="B480:B483"/>
    <mergeCell ref="C480:C483"/>
    <mergeCell ref="A474:A478"/>
    <mergeCell ref="F474:G474"/>
    <mergeCell ref="H474:L474"/>
    <mergeCell ref="B475:B476"/>
    <mergeCell ref="C475:C476"/>
    <mergeCell ref="D475:D476"/>
    <mergeCell ref="E475:E476"/>
    <mergeCell ref="F475:G476"/>
    <mergeCell ref="H475:I475"/>
    <mergeCell ref="H476:I476"/>
    <mergeCell ref="J470:J471"/>
    <mergeCell ref="K470:K471"/>
    <mergeCell ref="L470:L471"/>
    <mergeCell ref="F472:G473"/>
    <mergeCell ref="H472:I473"/>
    <mergeCell ref="J472:J473"/>
    <mergeCell ref="K472:K473"/>
    <mergeCell ref="L472:L473"/>
    <mergeCell ref="A468:A473"/>
    <mergeCell ref="F468:G468"/>
    <mergeCell ref="H468:L468"/>
    <mergeCell ref="B469:B471"/>
    <mergeCell ref="C469:C471"/>
    <mergeCell ref="D469:D471"/>
    <mergeCell ref="E469:E471"/>
    <mergeCell ref="F469:G471"/>
    <mergeCell ref="H469:I469"/>
    <mergeCell ref="K481:K483"/>
    <mergeCell ref="L481:L483"/>
    <mergeCell ref="F484:G485"/>
    <mergeCell ref="H484:I485"/>
    <mergeCell ref="J484:J485"/>
    <mergeCell ref="K484:K485"/>
    <mergeCell ref="L484:L485"/>
    <mergeCell ref="D480:D483"/>
    <mergeCell ref="E480:E483"/>
    <mergeCell ref="F480:G483"/>
    <mergeCell ref="H480:I480"/>
    <mergeCell ref="H481:I483"/>
    <mergeCell ref="J481:J483"/>
    <mergeCell ref="F477:G478"/>
    <mergeCell ref="H477:I478"/>
    <mergeCell ref="J477:J478"/>
    <mergeCell ref="K477:K478"/>
    <mergeCell ref="L477:L478"/>
    <mergeCell ref="E503:E505"/>
    <mergeCell ref="F503:G505"/>
    <mergeCell ref="H503:I503"/>
    <mergeCell ref="D492:D493"/>
    <mergeCell ref="E492:E493"/>
    <mergeCell ref="F492:G493"/>
    <mergeCell ref="H492:I492"/>
    <mergeCell ref="H493:I493"/>
    <mergeCell ref="F494:G495"/>
    <mergeCell ref="H494:I495"/>
    <mergeCell ref="F489:G490"/>
    <mergeCell ref="H489:I490"/>
    <mergeCell ref="J489:J490"/>
    <mergeCell ref="K489:K490"/>
    <mergeCell ref="L489:L490"/>
    <mergeCell ref="A491:A495"/>
    <mergeCell ref="F491:G491"/>
    <mergeCell ref="H491:L491"/>
    <mergeCell ref="B492:B493"/>
    <mergeCell ref="C492:C493"/>
    <mergeCell ref="A486:A490"/>
    <mergeCell ref="F486:G486"/>
    <mergeCell ref="H486:L486"/>
    <mergeCell ref="B487:B488"/>
    <mergeCell ref="C487:C488"/>
    <mergeCell ref="D487:D488"/>
    <mergeCell ref="E487:E488"/>
    <mergeCell ref="F487:G488"/>
    <mergeCell ref="H487:I487"/>
    <mergeCell ref="H488:I488"/>
    <mergeCell ref="F509:G511"/>
    <mergeCell ref="H509:I509"/>
    <mergeCell ref="H510:I511"/>
    <mergeCell ref="A502:A507"/>
    <mergeCell ref="F502:G502"/>
    <mergeCell ref="H502:L502"/>
    <mergeCell ref="B503:B505"/>
    <mergeCell ref="C503:C505"/>
    <mergeCell ref="F497:G499"/>
    <mergeCell ref="H497:I497"/>
    <mergeCell ref="H498:I499"/>
    <mergeCell ref="J498:J499"/>
    <mergeCell ref="K498:K499"/>
    <mergeCell ref="L498:L499"/>
    <mergeCell ref="J494:J495"/>
    <mergeCell ref="K494:K495"/>
    <mergeCell ref="L494:L495"/>
    <mergeCell ref="A496:A501"/>
    <mergeCell ref="F496:G496"/>
    <mergeCell ref="H496:L496"/>
    <mergeCell ref="B497:B499"/>
    <mergeCell ref="C497:C499"/>
    <mergeCell ref="D497:D499"/>
    <mergeCell ref="E497:E499"/>
    <mergeCell ref="K504:K505"/>
    <mergeCell ref="L504:L505"/>
    <mergeCell ref="F506:G507"/>
    <mergeCell ref="H506:I507"/>
    <mergeCell ref="J506:J507"/>
    <mergeCell ref="K506:K507"/>
    <mergeCell ref="L506:L507"/>
    <mergeCell ref="D503:D505"/>
    <mergeCell ref="A514:A518"/>
    <mergeCell ref="F514:G514"/>
    <mergeCell ref="H514:L514"/>
    <mergeCell ref="B515:B516"/>
    <mergeCell ref="C515:C516"/>
    <mergeCell ref="D515:D516"/>
    <mergeCell ref="E515:E516"/>
    <mergeCell ref="F515:G516"/>
    <mergeCell ref="H515:I515"/>
    <mergeCell ref="H516:I516"/>
    <mergeCell ref="H504:I505"/>
    <mergeCell ref="J504:J505"/>
    <mergeCell ref="F500:G501"/>
    <mergeCell ref="H500:I501"/>
    <mergeCell ref="J500:J501"/>
    <mergeCell ref="K500:K501"/>
    <mergeCell ref="L500:L501"/>
    <mergeCell ref="J510:J511"/>
    <mergeCell ref="K510:K511"/>
    <mergeCell ref="L510:L511"/>
    <mergeCell ref="F512:G513"/>
    <mergeCell ref="H512:I513"/>
    <mergeCell ref="J512:J513"/>
    <mergeCell ref="K512:K513"/>
    <mergeCell ref="L512:L513"/>
    <mergeCell ref="A508:A513"/>
    <mergeCell ref="F508:G508"/>
    <mergeCell ref="H508:L508"/>
    <mergeCell ref="B509:B511"/>
    <mergeCell ref="C509:C511"/>
    <mergeCell ref="D509:D511"/>
    <mergeCell ref="E509:E511"/>
    <mergeCell ref="H532:I532"/>
    <mergeCell ref="D520:D521"/>
    <mergeCell ref="E520:E521"/>
    <mergeCell ref="F520:G521"/>
    <mergeCell ref="H520:I520"/>
    <mergeCell ref="H521:I521"/>
    <mergeCell ref="F522:G523"/>
    <mergeCell ref="H522:I523"/>
    <mergeCell ref="F517:G518"/>
    <mergeCell ref="H517:I518"/>
    <mergeCell ref="J517:J518"/>
    <mergeCell ref="K517:K518"/>
    <mergeCell ref="L517:L518"/>
    <mergeCell ref="F519:G519"/>
    <mergeCell ref="H519:L519"/>
    <mergeCell ref="F525:G528"/>
    <mergeCell ref="H525:I525"/>
    <mergeCell ref="H526:I528"/>
    <mergeCell ref="J526:J528"/>
    <mergeCell ref="K526:K528"/>
    <mergeCell ref="L526:L528"/>
    <mergeCell ref="J522:J523"/>
    <mergeCell ref="K522:K523"/>
    <mergeCell ref="L522:L523"/>
    <mergeCell ref="A524:A530"/>
    <mergeCell ref="F524:G524"/>
    <mergeCell ref="H524:L524"/>
    <mergeCell ref="B525:B528"/>
    <mergeCell ref="C525:C528"/>
    <mergeCell ref="D525:D528"/>
    <mergeCell ref="E525:E528"/>
    <mergeCell ref="K533:K535"/>
    <mergeCell ref="L533:L535"/>
    <mergeCell ref="A519:A523"/>
    <mergeCell ref="B520:B521"/>
    <mergeCell ref="C520:C521"/>
    <mergeCell ref="H533:I535"/>
    <mergeCell ref="J533:J535"/>
    <mergeCell ref="F529:G530"/>
    <mergeCell ref="H529:I530"/>
    <mergeCell ref="J529:J530"/>
    <mergeCell ref="K529:K530"/>
    <mergeCell ref="L529:L530"/>
    <mergeCell ref="A531:A537"/>
    <mergeCell ref="F531:G531"/>
    <mergeCell ref="H531:L531"/>
    <mergeCell ref="B532:B535"/>
    <mergeCell ref="C532:C535"/>
    <mergeCell ref="F536:G537"/>
    <mergeCell ref="H536:I537"/>
    <mergeCell ref="J536:J537"/>
    <mergeCell ref="K536:K537"/>
    <mergeCell ref="L536:L537"/>
    <mergeCell ref="D532:D535"/>
    <mergeCell ref="E532:E535"/>
    <mergeCell ref="F532:G535"/>
    <mergeCell ref="J540:J542"/>
    <mergeCell ref="K540:K542"/>
    <mergeCell ref="L540:L542"/>
    <mergeCell ref="F543:G544"/>
    <mergeCell ref="H543:I544"/>
    <mergeCell ref="J543:J544"/>
    <mergeCell ref="K543:K544"/>
    <mergeCell ref="L543:L544"/>
    <mergeCell ref="A538:A544"/>
    <mergeCell ref="F538:G538"/>
    <mergeCell ref="H538:L538"/>
    <mergeCell ref="B539:B542"/>
    <mergeCell ref="C539:C542"/>
    <mergeCell ref="D539:D542"/>
    <mergeCell ref="E539:E542"/>
    <mergeCell ref="F539:G542"/>
    <mergeCell ref="H539:I539"/>
    <mergeCell ref="H540:I542"/>
    <mergeCell ref="J547:J548"/>
    <mergeCell ref="K547:K548"/>
    <mergeCell ref="L547:L548"/>
    <mergeCell ref="F549:G550"/>
    <mergeCell ref="H549:I550"/>
    <mergeCell ref="J549:J550"/>
    <mergeCell ref="K549:K550"/>
    <mergeCell ref="L549:L550"/>
    <mergeCell ref="A545:A550"/>
    <mergeCell ref="F545:G545"/>
    <mergeCell ref="H545:L545"/>
    <mergeCell ref="B546:B548"/>
    <mergeCell ref="C546:C548"/>
    <mergeCell ref="D546:D548"/>
    <mergeCell ref="E546:E548"/>
    <mergeCell ref="F546:G548"/>
    <mergeCell ref="H546:I546"/>
    <mergeCell ref="H547:I548"/>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L562"/>
  <sheetViews>
    <sheetView workbookViewId="0">
      <selection activeCell="C9" sqref="C9"/>
    </sheetView>
  </sheetViews>
  <sheetFormatPr defaultRowHeight="13.2" x14ac:dyDescent="0.25"/>
  <cols>
    <col min="1" max="1" width="5" customWidth="1"/>
    <col min="2" max="2" width="14.77734375" customWidth="1"/>
    <col min="3" max="3" width="25.77734375" customWidth="1"/>
    <col min="4" max="5" width="17" customWidth="1"/>
    <col min="6" max="6" width="2.88671875" customWidth="1"/>
    <col min="7" max="7" width="12.44140625" customWidth="1"/>
    <col min="8" max="8" width="2.5546875" customWidth="1"/>
    <col min="9" max="9" width="12.44140625" customWidth="1"/>
    <col min="10" max="10" width="12.109375" customWidth="1"/>
    <col min="11" max="11" width="11.44140625" customWidth="1"/>
    <col min="12" max="12" width="10.5546875" customWidth="1"/>
  </cols>
  <sheetData>
    <row r="1" spans="1:12" x14ac:dyDescent="0.25">
      <c r="A1" s="1"/>
      <c r="B1" s="1"/>
      <c r="C1" s="1"/>
      <c r="D1" s="1"/>
      <c r="E1" s="1"/>
      <c r="F1" s="1"/>
      <c r="G1" s="1"/>
      <c r="H1" s="1"/>
      <c r="I1" s="1"/>
      <c r="J1" s="1"/>
      <c r="K1" s="1"/>
      <c r="L1" s="1"/>
    </row>
    <row r="2" spans="1:12" ht="15.75" customHeight="1" x14ac:dyDescent="0.3">
      <c r="A2" s="2"/>
      <c r="B2" s="905" t="s">
        <v>0</v>
      </c>
      <c r="C2" s="905"/>
      <c r="D2" s="905"/>
      <c r="E2" s="905"/>
      <c r="F2" s="905"/>
      <c r="G2" s="905"/>
      <c r="H2" s="905"/>
      <c r="I2" s="905"/>
      <c r="J2" s="905"/>
      <c r="K2" s="905"/>
      <c r="L2" s="905"/>
    </row>
    <row r="3" spans="1:12" x14ac:dyDescent="0.25">
      <c r="A3" s="906"/>
      <c r="B3" s="907" t="s">
        <v>1</v>
      </c>
      <c r="C3" s="907"/>
      <c r="D3" s="907"/>
      <c r="E3" s="907"/>
      <c r="F3" s="907"/>
      <c r="G3" s="907"/>
      <c r="H3" s="907"/>
      <c r="I3" s="907"/>
      <c r="J3" s="3" t="s">
        <v>2</v>
      </c>
      <c r="K3" s="3" t="s">
        <v>3</v>
      </c>
      <c r="L3" s="3" t="s">
        <v>4</v>
      </c>
    </row>
    <row r="4" spans="1:12" x14ac:dyDescent="0.25">
      <c r="A4" s="906"/>
      <c r="B4" s="907"/>
      <c r="C4" s="907"/>
      <c r="D4" s="907"/>
      <c r="E4" s="907"/>
      <c r="F4" s="907"/>
      <c r="G4" s="907"/>
      <c r="H4" s="907"/>
      <c r="I4" s="907"/>
      <c r="J4" s="4">
        <v>2</v>
      </c>
      <c r="K4" s="4">
        <v>21</v>
      </c>
      <c r="L4" s="5" t="s">
        <v>5</v>
      </c>
    </row>
    <row r="5" spans="1:12" ht="12.75" customHeight="1" x14ac:dyDescent="0.25">
      <c r="A5" s="906"/>
      <c r="B5" s="908" t="s">
        <v>6</v>
      </c>
      <c r="C5" s="908"/>
      <c r="D5" s="908"/>
      <c r="E5" s="908"/>
      <c r="F5" s="908"/>
      <c r="G5" s="908"/>
      <c r="H5" s="908"/>
      <c r="I5" s="908"/>
      <c r="J5" s="908"/>
      <c r="K5" s="908"/>
      <c r="L5" s="908"/>
    </row>
    <row r="6" spans="1:12" ht="18" customHeight="1" x14ac:dyDescent="0.3">
      <c r="A6" s="909"/>
      <c r="B6" s="6"/>
      <c r="C6" s="910" t="s">
        <v>7</v>
      </c>
      <c r="D6" s="910"/>
      <c r="E6" s="910"/>
      <c r="F6" s="911"/>
      <c r="G6" s="912" t="s">
        <v>8</v>
      </c>
      <c r="H6" s="7"/>
      <c r="I6" s="912" t="s">
        <v>8</v>
      </c>
      <c r="J6" s="913"/>
      <c r="K6" s="914" t="s">
        <v>9</v>
      </c>
      <c r="L6" s="914"/>
    </row>
    <row r="7" spans="1:12" ht="17.399999999999999" x14ac:dyDescent="0.25">
      <c r="A7" s="909"/>
      <c r="B7" s="8"/>
      <c r="C7" s="915" t="s">
        <v>10</v>
      </c>
      <c r="D7" s="915"/>
      <c r="E7" s="915"/>
      <c r="F7" s="911"/>
      <c r="G7" s="912"/>
      <c r="H7" s="18" t="s">
        <v>32</v>
      </c>
      <c r="I7" s="912"/>
      <c r="J7" s="913"/>
      <c r="K7" s="914"/>
      <c r="L7" s="914"/>
    </row>
    <row r="8" spans="1:12" ht="12.75" customHeight="1" x14ac:dyDescent="0.25">
      <c r="A8" s="909"/>
      <c r="B8" s="9" t="s">
        <v>11</v>
      </c>
      <c r="C8" s="916" t="s">
        <v>5579</v>
      </c>
      <c r="D8" s="916"/>
      <c r="E8" s="916"/>
      <c r="F8" s="911"/>
      <c r="G8" s="912"/>
      <c r="H8" s="10"/>
      <c r="I8" s="912"/>
      <c r="J8" s="913"/>
      <c r="K8" s="914"/>
      <c r="L8" s="914"/>
    </row>
    <row r="9" spans="1:12" ht="48" customHeight="1" x14ac:dyDescent="0.25">
      <c r="A9" s="11" t="s">
        <v>12</v>
      </c>
      <c r="B9" s="11" t="s">
        <v>13</v>
      </c>
      <c r="C9" s="12" t="s">
        <v>14</v>
      </c>
      <c r="D9" s="12" t="s">
        <v>15</v>
      </c>
      <c r="E9" s="12" t="s">
        <v>16</v>
      </c>
      <c r="F9" s="917" t="s">
        <v>17</v>
      </c>
      <c r="G9" s="917"/>
      <c r="H9" s="917" t="s">
        <v>18</v>
      </c>
      <c r="I9" s="917"/>
      <c r="J9" s="12" t="s">
        <v>19</v>
      </c>
      <c r="K9" s="12" t="s">
        <v>20</v>
      </c>
      <c r="L9" s="12" t="s">
        <v>21</v>
      </c>
    </row>
    <row r="10" spans="1:12" ht="24" x14ac:dyDescent="0.25">
      <c r="A10" s="918">
        <v>101</v>
      </c>
      <c r="B10" s="9" t="s">
        <v>22</v>
      </c>
      <c r="C10" s="13" t="s">
        <v>23</v>
      </c>
      <c r="D10" s="13" t="s">
        <v>24</v>
      </c>
      <c r="E10" s="13" t="s">
        <v>25</v>
      </c>
      <c r="F10" s="919" t="s">
        <v>17</v>
      </c>
      <c r="G10" s="919"/>
      <c r="H10" s="920"/>
      <c r="I10" s="920"/>
      <c r="J10" s="920"/>
      <c r="K10" s="920"/>
      <c r="L10" s="920"/>
    </row>
    <row r="11" spans="1:12" x14ac:dyDescent="0.25">
      <c r="A11" s="918"/>
      <c r="B11" s="921" t="s">
        <v>467</v>
      </c>
      <c r="C11" s="922" t="s">
        <v>468</v>
      </c>
      <c r="D11" s="923">
        <v>43670</v>
      </c>
      <c r="E11" s="921" t="s">
        <v>469</v>
      </c>
      <c r="F11" s="921" t="s">
        <v>470</v>
      </c>
      <c r="G11" s="921"/>
      <c r="H11" s="924" t="s">
        <v>30</v>
      </c>
      <c r="I11" s="924"/>
      <c r="J11" s="14" t="s">
        <v>31</v>
      </c>
      <c r="K11" s="14" t="s">
        <v>32</v>
      </c>
      <c r="L11" s="16">
        <v>99</v>
      </c>
    </row>
    <row r="12" spans="1:12" x14ac:dyDescent="0.25">
      <c r="A12" s="918"/>
      <c r="B12" s="921"/>
      <c r="C12" s="922"/>
      <c r="D12" s="923"/>
      <c r="E12" s="921"/>
      <c r="F12" s="921"/>
      <c r="G12" s="921"/>
      <c r="H12" s="924" t="s">
        <v>33</v>
      </c>
      <c r="I12" s="924"/>
      <c r="J12" s="14" t="s">
        <v>31</v>
      </c>
      <c r="K12" s="14" t="s">
        <v>32</v>
      </c>
      <c r="L12" s="16">
        <v>530.6</v>
      </c>
    </row>
    <row r="13" spans="1:12" ht="24" x14ac:dyDescent="0.25">
      <c r="A13" s="918"/>
      <c r="B13" s="9" t="s">
        <v>34</v>
      </c>
      <c r="C13" s="13" t="s">
        <v>35</v>
      </c>
      <c r="D13" s="13" t="s">
        <v>36</v>
      </c>
      <c r="E13" s="13" t="s">
        <v>37</v>
      </c>
      <c r="F13" s="920"/>
      <c r="G13" s="920"/>
      <c r="H13" s="924" t="s">
        <v>38</v>
      </c>
      <c r="I13" s="924"/>
      <c r="J13" s="921" t="s">
        <v>31</v>
      </c>
      <c r="K13" s="921" t="s">
        <v>32</v>
      </c>
      <c r="L13" s="925">
        <v>680</v>
      </c>
    </row>
    <row r="14" spans="1:12" ht="22.8" x14ac:dyDescent="0.25">
      <c r="A14" s="918"/>
      <c r="B14" s="14" t="s">
        <v>471</v>
      </c>
      <c r="C14" s="14" t="s">
        <v>470</v>
      </c>
      <c r="D14" s="15">
        <v>43674</v>
      </c>
      <c r="E14" s="14" t="s">
        <v>472</v>
      </c>
      <c r="F14" s="920"/>
      <c r="G14" s="920"/>
      <c r="H14" s="924"/>
      <c r="I14" s="924"/>
      <c r="J14" s="921"/>
      <c r="K14" s="921"/>
      <c r="L14" s="925"/>
    </row>
    <row r="15" spans="1:12" ht="24" x14ac:dyDescent="0.25">
      <c r="A15" s="918">
        <v>102</v>
      </c>
      <c r="B15" s="9" t="s">
        <v>22</v>
      </c>
      <c r="C15" s="13" t="s">
        <v>23</v>
      </c>
      <c r="D15" s="13" t="s">
        <v>24</v>
      </c>
      <c r="E15" s="13" t="s">
        <v>25</v>
      </c>
      <c r="F15" s="919" t="s">
        <v>17</v>
      </c>
      <c r="G15" s="919"/>
      <c r="H15" s="920"/>
      <c r="I15" s="920"/>
      <c r="J15" s="920"/>
      <c r="K15" s="920"/>
      <c r="L15" s="920"/>
    </row>
    <row r="16" spans="1:12" x14ac:dyDescent="0.25">
      <c r="A16" s="918"/>
      <c r="B16" s="921" t="s">
        <v>473</v>
      </c>
      <c r="C16" s="922" t="s">
        <v>474</v>
      </c>
      <c r="D16" s="923">
        <v>43644</v>
      </c>
      <c r="E16" s="921" t="s">
        <v>176</v>
      </c>
      <c r="F16" s="921" t="s">
        <v>177</v>
      </c>
      <c r="G16" s="921"/>
      <c r="H16" s="924" t="s">
        <v>30</v>
      </c>
      <c r="I16" s="924"/>
      <c r="J16" s="14" t="s">
        <v>31</v>
      </c>
      <c r="K16" s="14" t="s">
        <v>31</v>
      </c>
      <c r="L16" s="16">
        <v>0</v>
      </c>
    </row>
    <row r="17" spans="1:12" x14ac:dyDescent="0.25">
      <c r="A17" s="918"/>
      <c r="B17" s="921"/>
      <c r="C17" s="922"/>
      <c r="D17" s="923"/>
      <c r="E17" s="921"/>
      <c r="F17" s="921"/>
      <c r="G17" s="921"/>
      <c r="H17" s="924" t="s">
        <v>33</v>
      </c>
      <c r="I17" s="924"/>
      <c r="J17" s="14" t="s">
        <v>31</v>
      </c>
      <c r="K17" s="14" t="s">
        <v>31</v>
      </c>
      <c r="L17" s="16">
        <v>0</v>
      </c>
    </row>
    <row r="18" spans="1:12" ht="24" x14ac:dyDescent="0.25">
      <c r="A18" s="918"/>
      <c r="B18" s="9" t="s">
        <v>34</v>
      </c>
      <c r="C18" s="13" t="s">
        <v>35</v>
      </c>
      <c r="D18" s="13" t="s">
        <v>36</v>
      </c>
      <c r="E18" s="13" t="s">
        <v>37</v>
      </c>
      <c r="F18" s="920"/>
      <c r="G18" s="920"/>
      <c r="H18" s="924" t="s">
        <v>38</v>
      </c>
      <c r="I18" s="924"/>
      <c r="J18" s="921" t="s">
        <v>31</v>
      </c>
      <c r="K18" s="921" t="s">
        <v>32</v>
      </c>
      <c r="L18" s="925">
        <v>400</v>
      </c>
    </row>
    <row r="19" spans="1:12" ht="22.8" x14ac:dyDescent="0.25">
      <c r="A19" s="918"/>
      <c r="B19" s="14" t="s">
        <v>39</v>
      </c>
      <c r="C19" s="14" t="s">
        <v>177</v>
      </c>
      <c r="D19" s="15">
        <v>43646</v>
      </c>
      <c r="E19" s="14" t="s">
        <v>475</v>
      </c>
      <c r="F19" s="920"/>
      <c r="G19" s="920"/>
      <c r="H19" s="924"/>
      <c r="I19" s="924"/>
      <c r="J19" s="921"/>
      <c r="K19" s="921"/>
      <c r="L19" s="925"/>
    </row>
    <row r="20" spans="1:12" ht="24" x14ac:dyDescent="0.25">
      <c r="A20" s="918">
        <v>103</v>
      </c>
      <c r="B20" s="9" t="s">
        <v>22</v>
      </c>
      <c r="C20" s="13" t="s">
        <v>23</v>
      </c>
      <c r="D20" s="13" t="s">
        <v>24</v>
      </c>
      <c r="E20" s="13" t="s">
        <v>25</v>
      </c>
      <c r="F20" s="919" t="s">
        <v>17</v>
      </c>
      <c r="G20" s="919"/>
      <c r="H20" s="920"/>
      <c r="I20" s="920"/>
      <c r="J20" s="920"/>
      <c r="K20" s="920"/>
      <c r="L20" s="920"/>
    </row>
    <row r="21" spans="1:12" x14ac:dyDescent="0.25">
      <c r="A21" s="918"/>
      <c r="B21" s="921" t="s">
        <v>476</v>
      </c>
      <c r="C21" s="922" t="s">
        <v>477</v>
      </c>
      <c r="D21" s="923">
        <v>43624</v>
      </c>
      <c r="E21" s="921" t="s">
        <v>227</v>
      </c>
      <c r="F21" s="921" t="s">
        <v>210</v>
      </c>
      <c r="G21" s="921"/>
      <c r="H21" s="924" t="s">
        <v>30</v>
      </c>
      <c r="I21" s="924"/>
      <c r="J21" s="14" t="s">
        <v>31</v>
      </c>
      <c r="K21" s="14" t="s">
        <v>31</v>
      </c>
      <c r="L21" s="16">
        <v>0</v>
      </c>
    </row>
    <row r="22" spans="1:12" x14ac:dyDescent="0.25">
      <c r="A22" s="918"/>
      <c r="B22" s="921"/>
      <c r="C22" s="922"/>
      <c r="D22" s="923"/>
      <c r="E22" s="921"/>
      <c r="F22" s="921"/>
      <c r="G22" s="921"/>
      <c r="H22" s="924" t="s">
        <v>33</v>
      </c>
      <c r="I22" s="924"/>
      <c r="J22" s="14" t="s">
        <v>31</v>
      </c>
      <c r="K22" s="14" t="s">
        <v>31</v>
      </c>
      <c r="L22" s="16">
        <v>0</v>
      </c>
    </row>
    <row r="23" spans="1:12" ht="24" x14ac:dyDescent="0.25">
      <c r="A23" s="918"/>
      <c r="B23" s="9" t="s">
        <v>34</v>
      </c>
      <c r="C23" s="13" t="s">
        <v>35</v>
      </c>
      <c r="D23" s="13" t="s">
        <v>36</v>
      </c>
      <c r="E23" s="13" t="s">
        <v>37</v>
      </c>
      <c r="F23" s="920"/>
      <c r="G23" s="920"/>
      <c r="H23" s="924" t="s">
        <v>38</v>
      </c>
      <c r="I23" s="924"/>
      <c r="J23" s="921" t="s">
        <v>31</v>
      </c>
      <c r="K23" s="921" t="s">
        <v>32</v>
      </c>
      <c r="L23" s="925">
        <v>1455</v>
      </c>
    </row>
    <row r="24" spans="1:12" ht="22.8" x14ac:dyDescent="0.25">
      <c r="A24" s="918"/>
      <c r="B24" s="14" t="s">
        <v>478</v>
      </c>
      <c r="C24" s="14" t="s">
        <v>210</v>
      </c>
      <c r="D24" s="15">
        <v>43633</v>
      </c>
      <c r="E24" s="14" t="s">
        <v>479</v>
      </c>
      <c r="F24" s="920"/>
      <c r="G24" s="920"/>
      <c r="H24" s="924"/>
      <c r="I24" s="924"/>
      <c r="J24" s="921"/>
      <c r="K24" s="921"/>
      <c r="L24" s="925"/>
    </row>
    <row r="25" spans="1:12" ht="24" x14ac:dyDescent="0.25">
      <c r="A25" s="918">
        <v>104</v>
      </c>
      <c r="B25" s="9" t="s">
        <v>22</v>
      </c>
      <c r="C25" s="13" t="s">
        <v>23</v>
      </c>
      <c r="D25" s="13" t="s">
        <v>24</v>
      </c>
      <c r="E25" s="13" t="s">
        <v>25</v>
      </c>
      <c r="F25" s="919" t="s">
        <v>17</v>
      </c>
      <c r="G25" s="919"/>
      <c r="H25" s="920"/>
      <c r="I25" s="920"/>
      <c r="J25" s="920"/>
      <c r="K25" s="920"/>
      <c r="L25" s="920"/>
    </row>
    <row r="26" spans="1:12" x14ac:dyDescent="0.25">
      <c r="A26" s="918"/>
      <c r="B26" s="921" t="s">
        <v>476</v>
      </c>
      <c r="C26" s="922" t="s">
        <v>480</v>
      </c>
      <c r="D26" s="923">
        <v>43716</v>
      </c>
      <c r="E26" s="921" t="s">
        <v>481</v>
      </c>
      <c r="F26" s="921" t="s">
        <v>482</v>
      </c>
      <c r="G26" s="921"/>
      <c r="H26" s="924" t="s">
        <v>30</v>
      </c>
      <c r="I26" s="924"/>
      <c r="J26" s="14" t="s">
        <v>31</v>
      </c>
      <c r="K26" s="14" t="s">
        <v>32</v>
      </c>
      <c r="L26" s="16">
        <v>415.82</v>
      </c>
    </row>
    <row r="27" spans="1:12" x14ac:dyDescent="0.25">
      <c r="A27" s="918"/>
      <c r="B27" s="921"/>
      <c r="C27" s="922"/>
      <c r="D27" s="923"/>
      <c r="E27" s="921"/>
      <c r="F27" s="921"/>
      <c r="G27" s="921"/>
      <c r="H27" s="924" t="s">
        <v>33</v>
      </c>
      <c r="I27" s="924"/>
      <c r="J27" s="14" t="s">
        <v>32</v>
      </c>
      <c r="K27" s="14" t="s">
        <v>31</v>
      </c>
      <c r="L27" s="16">
        <v>612.55000000000007</v>
      </c>
    </row>
    <row r="28" spans="1:12" ht="24" x14ac:dyDescent="0.25">
      <c r="A28" s="918"/>
      <c r="B28" s="9" t="s">
        <v>34</v>
      </c>
      <c r="C28" s="13" t="s">
        <v>35</v>
      </c>
      <c r="D28" s="13" t="s">
        <v>36</v>
      </c>
      <c r="E28" s="13" t="s">
        <v>37</v>
      </c>
      <c r="F28" s="920"/>
      <c r="G28" s="920"/>
      <c r="H28" s="924" t="s">
        <v>38</v>
      </c>
      <c r="I28" s="924"/>
      <c r="J28" s="921" t="s">
        <v>31</v>
      </c>
      <c r="K28" s="921" t="s">
        <v>31</v>
      </c>
      <c r="L28" s="925">
        <v>0</v>
      </c>
    </row>
    <row r="29" spans="1:12" ht="22.8" x14ac:dyDescent="0.25">
      <c r="A29" s="918"/>
      <c r="B29" s="14" t="s">
        <v>478</v>
      </c>
      <c r="C29" s="14" t="s">
        <v>482</v>
      </c>
      <c r="D29" s="15">
        <v>43718</v>
      </c>
      <c r="E29" s="14" t="s">
        <v>483</v>
      </c>
      <c r="F29" s="920"/>
      <c r="G29" s="920"/>
      <c r="H29" s="924"/>
      <c r="I29" s="924"/>
      <c r="J29" s="921"/>
      <c r="K29" s="921"/>
      <c r="L29" s="925"/>
    </row>
    <row r="30" spans="1:12" ht="24" x14ac:dyDescent="0.25">
      <c r="A30" s="918">
        <v>105</v>
      </c>
      <c r="B30" s="9" t="s">
        <v>22</v>
      </c>
      <c r="C30" s="13" t="s">
        <v>23</v>
      </c>
      <c r="D30" s="13" t="s">
        <v>24</v>
      </c>
      <c r="E30" s="13" t="s">
        <v>25</v>
      </c>
      <c r="F30" s="919" t="s">
        <v>17</v>
      </c>
      <c r="G30" s="919"/>
      <c r="H30" s="920"/>
      <c r="I30" s="920"/>
      <c r="J30" s="920"/>
      <c r="K30" s="920"/>
      <c r="L30" s="920"/>
    </row>
    <row r="31" spans="1:12" x14ac:dyDescent="0.25">
      <c r="A31" s="918"/>
      <c r="B31" s="921" t="s">
        <v>476</v>
      </c>
      <c r="C31" s="922" t="s">
        <v>484</v>
      </c>
      <c r="D31" s="923">
        <v>43727</v>
      </c>
      <c r="E31" s="921" t="s">
        <v>485</v>
      </c>
      <c r="F31" s="921" t="s">
        <v>486</v>
      </c>
      <c r="G31" s="921"/>
      <c r="H31" s="924" t="s">
        <v>30</v>
      </c>
      <c r="I31" s="924"/>
      <c r="J31" s="14" t="s">
        <v>31</v>
      </c>
      <c r="K31" s="14" t="s">
        <v>32</v>
      </c>
      <c r="L31" s="16">
        <v>347.8</v>
      </c>
    </row>
    <row r="32" spans="1:12" x14ac:dyDescent="0.25">
      <c r="A32" s="918"/>
      <c r="B32" s="921"/>
      <c r="C32" s="922"/>
      <c r="D32" s="923"/>
      <c r="E32" s="921"/>
      <c r="F32" s="921"/>
      <c r="G32" s="921"/>
      <c r="H32" s="924" t="s">
        <v>33</v>
      </c>
      <c r="I32" s="924"/>
      <c r="J32" s="14" t="s">
        <v>31</v>
      </c>
      <c r="K32" s="14" t="s">
        <v>31</v>
      </c>
      <c r="L32" s="16">
        <v>0</v>
      </c>
    </row>
    <row r="33" spans="1:12" ht="24" x14ac:dyDescent="0.25">
      <c r="A33" s="918"/>
      <c r="B33" s="9" t="s">
        <v>34</v>
      </c>
      <c r="C33" s="13" t="s">
        <v>35</v>
      </c>
      <c r="D33" s="13" t="s">
        <v>36</v>
      </c>
      <c r="E33" s="13" t="s">
        <v>37</v>
      </c>
      <c r="F33" s="920"/>
      <c r="G33" s="920"/>
      <c r="H33" s="924" t="s">
        <v>38</v>
      </c>
      <c r="I33" s="924"/>
      <c r="J33" s="921" t="s">
        <v>31</v>
      </c>
      <c r="K33" s="921" t="s">
        <v>31</v>
      </c>
      <c r="L33" s="925">
        <v>0</v>
      </c>
    </row>
    <row r="34" spans="1:12" ht="22.8" x14ac:dyDescent="0.25">
      <c r="A34" s="918"/>
      <c r="B34" s="14" t="s">
        <v>478</v>
      </c>
      <c r="C34" s="14" t="s">
        <v>486</v>
      </c>
      <c r="D34" s="15">
        <v>43729</v>
      </c>
      <c r="E34" s="14" t="s">
        <v>487</v>
      </c>
      <c r="F34" s="920"/>
      <c r="G34" s="920"/>
      <c r="H34" s="924"/>
      <c r="I34" s="924"/>
      <c r="J34" s="921"/>
      <c r="K34" s="921"/>
      <c r="L34" s="925"/>
    </row>
    <row r="35" spans="1:12" ht="24" x14ac:dyDescent="0.25">
      <c r="A35" s="918">
        <v>106</v>
      </c>
      <c r="B35" s="9" t="s">
        <v>22</v>
      </c>
      <c r="C35" s="13" t="s">
        <v>23</v>
      </c>
      <c r="D35" s="13" t="s">
        <v>24</v>
      </c>
      <c r="E35" s="13" t="s">
        <v>25</v>
      </c>
      <c r="F35" s="919" t="s">
        <v>17</v>
      </c>
      <c r="G35" s="919"/>
      <c r="H35" s="920"/>
      <c r="I35" s="920"/>
      <c r="J35" s="920"/>
      <c r="K35" s="920"/>
      <c r="L35" s="920"/>
    </row>
    <row r="36" spans="1:12" x14ac:dyDescent="0.25">
      <c r="A36" s="918"/>
      <c r="B36" s="921" t="s">
        <v>488</v>
      </c>
      <c r="C36" s="922" t="s">
        <v>489</v>
      </c>
      <c r="D36" s="923">
        <v>43674</v>
      </c>
      <c r="E36" s="921" t="s">
        <v>490</v>
      </c>
      <c r="F36" s="921" t="s">
        <v>210</v>
      </c>
      <c r="G36" s="921"/>
      <c r="H36" s="924" t="s">
        <v>30</v>
      </c>
      <c r="I36" s="924"/>
      <c r="J36" s="14" t="s">
        <v>31</v>
      </c>
      <c r="K36" s="14" t="s">
        <v>31</v>
      </c>
      <c r="L36" s="16">
        <v>0</v>
      </c>
    </row>
    <row r="37" spans="1:12" x14ac:dyDescent="0.25">
      <c r="A37" s="918"/>
      <c r="B37" s="921"/>
      <c r="C37" s="922"/>
      <c r="D37" s="923"/>
      <c r="E37" s="921"/>
      <c r="F37" s="921"/>
      <c r="G37" s="921"/>
      <c r="H37" s="924" t="s">
        <v>33</v>
      </c>
      <c r="I37" s="924"/>
      <c r="J37" s="14" t="s">
        <v>31</v>
      </c>
      <c r="K37" s="14" t="s">
        <v>31</v>
      </c>
      <c r="L37" s="16">
        <v>0</v>
      </c>
    </row>
    <row r="38" spans="1:12" ht="24" x14ac:dyDescent="0.25">
      <c r="A38" s="918"/>
      <c r="B38" s="9" t="s">
        <v>34</v>
      </c>
      <c r="C38" s="13" t="s">
        <v>35</v>
      </c>
      <c r="D38" s="13" t="s">
        <v>36</v>
      </c>
      <c r="E38" s="13" t="s">
        <v>37</v>
      </c>
      <c r="F38" s="920"/>
      <c r="G38" s="920"/>
      <c r="H38" s="924" t="s">
        <v>38</v>
      </c>
      <c r="I38" s="924"/>
      <c r="J38" s="921" t="s">
        <v>31</v>
      </c>
      <c r="K38" s="921" t="s">
        <v>32</v>
      </c>
      <c r="L38" s="925">
        <v>955</v>
      </c>
    </row>
    <row r="39" spans="1:12" ht="22.8" x14ac:dyDescent="0.25">
      <c r="A39" s="918"/>
      <c r="B39" s="14" t="s">
        <v>257</v>
      </c>
      <c r="C39" s="14" t="s">
        <v>210</v>
      </c>
      <c r="D39" s="15">
        <v>43679</v>
      </c>
      <c r="E39" s="14" t="s">
        <v>491</v>
      </c>
      <c r="F39" s="920"/>
      <c r="G39" s="920"/>
      <c r="H39" s="924"/>
      <c r="I39" s="924"/>
      <c r="J39" s="921"/>
      <c r="K39" s="921"/>
      <c r="L39" s="925"/>
    </row>
    <row r="40" spans="1:12" ht="24" x14ac:dyDescent="0.25">
      <c r="A40" s="918">
        <v>107</v>
      </c>
      <c r="B40" s="9" t="s">
        <v>22</v>
      </c>
      <c r="C40" s="13" t="s">
        <v>23</v>
      </c>
      <c r="D40" s="13" t="s">
        <v>24</v>
      </c>
      <c r="E40" s="13" t="s">
        <v>25</v>
      </c>
      <c r="F40" s="919" t="s">
        <v>17</v>
      </c>
      <c r="G40" s="919"/>
      <c r="H40" s="920"/>
      <c r="I40" s="920"/>
      <c r="J40" s="920"/>
      <c r="K40" s="920"/>
      <c r="L40" s="920"/>
    </row>
    <row r="41" spans="1:12" x14ac:dyDescent="0.25">
      <c r="A41" s="918"/>
      <c r="B41" s="921" t="s">
        <v>492</v>
      </c>
      <c r="C41" s="922" t="s">
        <v>493</v>
      </c>
      <c r="D41" s="923">
        <v>43576</v>
      </c>
      <c r="E41" s="921" t="s">
        <v>494</v>
      </c>
      <c r="F41" s="921" t="s">
        <v>495</v>
      </c>
      <c r="G41" s="921"/>
      <c r="H41" s="924" t="s">
        <v>30</v>
      </c>
      <c r="I41" s="924"/>
      <c r="J41" s="14" t="s">
        <v>31</v>
      </c>
      <c r="K41" s="14" t="s">
        <v>32</v>
      </c>
      <c r="L41" s="16">
        <v>294.28000000000003</v>
      </c>
    </row>
    <row r="42" spans="1:12" x14ac:dyDescent="0.25">
      <c r="A42" s="918"/>
      <c r="B42" s="921"/>
      <c r="C42" s="922"/>
      <c r="D42" s="923"/>
      <c r="E42" s="921"/>
      <c r="F42" s="921"/>
      <c r="G42" s="921"/>
      <c r="H42" s="924" t="s">
        <v>33</v>
      </c>
      <c r="I42" s="924"/>
      <c r="J42" s="14" t="s">
        <v>31</v>
      </c>
      <c r="K42" s="14" t="s">
        <v>32</v>
      </c>
      <c r="L42" s="16">
        <v>592.59</v>
      </c>
    </row>
    <row r="43" spans="1:12" ht="24" x14ac:dyDescent="0.25">
      <c r="A43" s="918"/>
      <c r="B43" s="9" t="s">
        <v>34</v>
      </c>
      <c r="C43" s="13" t="s">
        <v>35</v>
      </c>
      <c r="D43" s="13" t="s">
        <v>36</v>
      </c>
      <c r="E43" s="13" t="s">
        <v>37</v>
      </c>
      <c r="F43" s="920"/>
      <c r="G43" s="920"/>
      <c r="H43" s="924" t="s">
        <v>38</v>
      </c>
      <c r="I43" s="924"/>
      <c r="J43" s="921" t="s">
        <v>31</v>
      </c>
      <c r="K43" s="921" t="s">
        <v>31</v>
      </c>
      <c r="L43" s="925">
        <v>0</v>
      </c>
    </row>
    <row r="44" spans="1:12" ht="34.200000000000003" x14ac:dyDescent="0.25">
      <c r="A44" s="918"/>
      <c r="B44" s="14" t="s">
        <v>496</v>
      </c>
      <c r="C44" s="14" t="s">
        <v>495</v>
      </c>
      <c r="D44" s="15">
        <v>43578</v>
      </c>
      <c r="E44" s="14" t="s">
        <v>271</v>
      </c>
      <c r="F44" s="920"/>
      <c r="G44" s="920"/>
      <c r="H44" s="924"/>
      <c r="I44" s="924"/>
      <c r="J44" s="921"/>
      <c r="K44" s="921"/>
      <c r="L44" s="925"/>
    </row>
    <row r="45" spans="1:12" ht="24" x14ac:dyDescent="0.25">
      <c r="A45" s="918">
        <v>108</v>
      </c>
      <c r="B45" s="9" t="s">
        <v>22</v>
      </c>
      <c r="C45" s="13" t="s">
        <v>23</v>
      </c>
      <c r="D45" s="13" t="s">
        <v>24</v>
      </c>
      <c r="E45" s="13" t="s">
        <v>25</v>
      </c>
      <c r="F45" s="919" t="s">
        <v>17</v>
      </c>
      <c r="G45" s="919"/>
      <c r="H45" s="920"/>
      <c r="I45" s="920"/>
      <c r="J45" s="920"/>
      <c r="K45" s="920"/>
      <c r="L45" s="920"/>
    </row>
    <row r="46" spans="1:12" x14ac:dyDescent="0.25">
      <c r="A46" s="918"/>
      <c r="B46" s="921" t="s">
        <v>497</v>
      </c>
      <c r="C46" s="922" t="s">
        <v>498</v>
      </c>
      <c r="D46" s="923">
        <v>43569</v>
      </c>
      <c r="E46" s="921" t="s">
        <v>499</v>
      </c>
      <c r="F46" s="921" t="s">
        <v>500</v>
      </c>
      <c r="G46" s="921"/>
      <c r="H46" s="924" t="s">
        <v>30</v>
      </c>
      <c r="I46" s="924"/>
      <c r="J46" s="14" t="s">
        <v>31</v>
      </c>
      <c r="K46" s="14" t="s">
        <v>32</v>
      </c>
      <c r="L46" s="16">
        <v>535.56000000000006</v>
      </c>
    </row>
    <row r="47" spans="1:12" x14ac:dyDescent="0.25">
      <c r="A47" s="918"/>
      <c r="B47" s="921"/>
      <c r="C47" s="922"/>
      <c r="D47" s="923"/>
      <c r="E47" s="921"/>
      <c r="F47" s="921"/>
      <c r="G47" s="921"/>
      <c r="H47" s="924" t="s">
        <v>33</v>
      </c>
      <c r="I47" s="924"/>
      <c r="J47" s="921" t="s">
        <v>31</v>
      </c>
      <c r="K47" s="921" t="s">
        <v>32</v>
      </c>
      <c r="L47" s="925">
        <v>551.71</v>
      </c>
    </row>
    <row r="48" spans="1:12" x14ac:dyDescent="0.25">
      <c r="A48" s="918"/>
      <c r="B48" s="921"/>
      <c r="C48" s="922"/>
      <c r="D48" s="923"/>
      <c r="E48" s="921"/>
      <c r="F48" s="921"/>
      <c r="G48" s="921"/>
      <c r="H48" s="924"/>
      <c r="I48" s="924"/>
      <c r="J48" s="921"/>
      <c r="K48" s="921"/>
      <c r="L48" s="925"/>
    </row>
    <row r="49" spans="1:12" ht="24" x14ac:dyDescent="0.25">
      <c r="A49" s="918"/>
      <c r="B49" s="9" t="s">
        <v>34</v>
      </c>
      <c r="C49" s="13" t="s">
        <v>35</v>
      </c>
      <c r="D49" s="13" t="s">
        <v>36</v>
      </c>
      <c r="E49" s="13" t="s">
        <v>37</v>
      </c>
      <c r="F49" s="920"/>
      <c r="G49" s="920"/>
      <c r="H49" s="924" t="s">
        <v>38</v>
      </c>
      <c r="I49" s="924"/>
      <c r="J49" s="921" t="s">
        <v>31</v>
      </c>
      <c r="K49" s="921" t="s">
        <v>31</v>
      </c>
      <c r="L49" s="925">
        <v>0</v>
      </c>
    </row>
    <row r="50" spans="1:12" ht="22.8" x14ac:dyDescent="0.25">
      <c r="A50" s="918"/>
      <c r="B50" s="14" t="s">
        <v>39</v>
      </c>
      <c r="C50" s="14" t="s">
        <v>500</v>
      </c>
      <c r="D50" s="15">
        <v>43571</v>
      </c>
      <c r="E50" s="14" t="s">
        <v>501</v>
      </c>
      <c r="F50" s="920"/>
      <c r="G50" s="920"/>
      <c r="H50" s="924"/>
      <c r="I50" s="924"/>
      <c r="J50" s="921"/>
      <c r="K50" s="921"/>
      <c r="L50" s="925"/>
    </row>
    <row r="51" spans="1:12" ht="24" x14ac:dyDescent="0.25">
      <c r="A51" s="918">
        <v>109</v>
      </c>
      <c r="B51" s="9" t="s">
        <v>22</v>
      </c>
      <c r="C51" s="13" t="s">
        <v>23</v>
      </c>
      <c r="D51" s="13" t="s">
        <v>24</v>
      </c>
      <c r="E51" s="13" t="s">
        <v>25</v>
      </c>
      <c r="F51" s="919" t="s">
        <v>17</v>
      </c>
      <c r="G51" s="919"/>
      <c r="H51" s="920"/>
      <c r="I51" s="920"/>
      <c r="J51" s="920"/>
      <c r="K51" s="920"/>
      <c r="L51" s="920"/>
    </row>
    <row r="52" spans="1:12" x14ac:dyDescent="0.25">
      <c r="A52" s="918"/>
      <c r="B52" s="921" t="s">
        <v>497</v>
      </c>
      <c r="C52" s="922" t="s">
        <v>502</v>
      </c>
      <c r="D52" s="923">
        <v>43648</v>
      </c>
      <c r="E52" s="921" t="s">
        <v>397</v>
      </c>
      <c r="F52" s="921" t="s">
        <v>503</v>
      </c>
      <c r="G52" s="921"/>
      <c r="H52" s="924" t="s">
        <v>30</v>
      </c>
      <c r="I52" s="924"/>
      <c r="J52" s="14" t="s">
        <v>31</v>
      </c>
      <c r="K52" s="14" t="s">
        <v>32</v>
      </c>
      <c r="L52" s="16">
        <v>250.69</v>
      </c>
    </row>
    <row r="53" spans="1:12" x14ac:dyDescent="0.25">
      <c r="A53" s="918"/>
      <c r="B53" s="921"/>
      <c r="C53" s="922"/>
      <c r="D53" s="923"/>
      <c r="E53" s="921"/>
      <c r="F53" s="921"/>
      <c r="G53" s="921"/>
      <c r="H53" s="924" t="s">
        <v>33</v>
      </c>
      <c r="I53" s="924"/>
      <c r="J53" s="14" t="s">
        <v>31</v>
      </c>
      <c r="K53" s="14" t="s">
        <v>32</v>
      </c>
      <c r="L53" s="16">
        <v>647.78</v>
      </c>
    </row>
    <row r="54" spans="1:12" ht="24" x14ac:dyDescent="0.25">
      <c r="A54" s="918"/>
      <c r="B54" s="9" t="s">
        <v>34</v>
      </c>
      <c r="C54" s="13" t="s">
        <v>35</v>
      </c>
      <c r="D54" s="13" t="s">
        <v>36</v>
      </c>
      <c r="E54" s="13" t="s">
        <v>37</v>
      </c>
      <c r="F54" s="920"/>
      <c r="G54" s="920"/>
      <c r="H54" s="924" t="s">
        <v>38</v>
      </c>
      <c r="I54" s="924"/>
      <c r="J54" s="921" t="s">
        <v>31</v>
      </c>
      <c r="K54" s="921" t="s">
        <v>31</v>
      </c>
      <c r="L54" s="925">
        <v>0</v>
      </c>
    </row>
    <row r="55" spans="1:12" ht="22.8" x14ac:dyDescent="0.25">
      <c r="A55" s="918"/>
      <c r="B55" s="14" t="s">
        <v>39</v>
      </c>
      <c r="C55" s="14" t="s">
        <v>503</v>
      </c>
      <c r="D55" s="15">
        <v>43649</v>
      </c>
      <c r="E55" s="14" t="s">
        <v>504</v>
      </c>
      <c r="F55" s="920"/>
      <c r="G55" s="920"/>
      <c r="H55" s="924"/>
      <c r="I55" s="924"/>
      <c r="J55" s="921"/>
      <c r="K55" s="921"/>
      <c r="L55" s="925"/>
    </row>
    <row r="56" spans="1:12" ht="24" x14ac:dyDescent="0.25">
      <c r="A56" s="918">
        <v>110</v>
      </c>
      <c r="B56" s="9" t="s">
        <v>22</v>
      </c>
      <c r="C56" s="13" t="s">
        <v>23</v>
      </c>
      <c r="D56" s="13" t="s">
        <v>24</v>
      </c>
      <c r="E56" s="13" t="s">
        <v>25</v>
      </c>
      <c r="F56" s="919" t="s">
        <v>17</v>
      </c>
      <c r="G56" s="919"/>
      <c r="H56" s="920"/>
      <c r="I56" s="920"/>
      <c r="J56" s="920"/>
      <c r="K56" s="920"/>
      <c r="L56" s="920"/>
    </row>
    <row r="57" spans="1:12" x14ac:dyDescent="0.25">
      <c r="A57" s="918"/>
      <c r="B57" s="921" t="s">
        <v>505</v>
      </c>
      <c r="C57" s="922" t="s">
        <v>506</v>
      </c>
      <c r="D57" s="923">
        <v>43639</v>
      </c>
      <c r="E57" s="921" t="s">
        <v>507</v>
      </c>
      <c r="F57" s="921" t="s">
        <v>508</v>
      </c>
      <c r="G57" s="921"/>
      <c r="H57" s="924" t="s">
        <v>30</v>
      </c>
      <c r="I57" s="924"/>
      <c r="J57" s="14" t="s">
        <v>31</v>
      </c>
      <c r="K57" s="14" t="s">
        <v>32</v>
      </c>
      <c r="L57" s="16">
        <v>450.8</v>
      </c>
    </row>
    <row r="58" spans="1:12" x14ac:dyDescent="0.25">
      <c r="A58" s="918"/>
      <c r="B58" s="921"/>
      <c r="C58" s="922"/>
      <c r="D58" s="923"/>
      <c r="E58" s="921"/>
      <c r="F58" s="921"/>
      <c r="G58" s="921"/>
      <c r="H58" s="924" t="s">
        <v>33</v>
      </c>
      <c r="I58" s="924"/>
      <c r="J58" s="921" t="s">
        <v>31</v>
      </c>
      <c r="K58" s="921" t="s">
        <v>31</v>
      </c>
      <c r="L58" s="925">
        <v>0</v>
      </c>
    </row>
    <row r="59" spans="1:12" x14ac:dyDescent="0.25">
      <c r="A59" s="918"/>
      <c r="B59" s="921"/>
      <c r="C59" s="922"/>
      <c r="D59" s="923"/>
      <c r="E59" s="921"/>
      <c r="F59" s="921"/>
      <c r="G59" s="921"/>
      <c r="H59" s="924"/>
      <c r="I59" s="924"/>
      <c r="J59" s="921"/>
      <c r="K59" s="921"/>
      <c r="L59" s="925"/>
    </row>
    <row r="60" spans="1:12" ht="24" x14ac:dyDescent="0.25">
      <c r="A60" s="918"/>
      <c r="B60" s="9" t="s">
        <v>34</v>
      </c>
      <c r="C60" s="13" t="s">
        <v>35</v>
      </c>
      <c r="D60" s="13" t="s">
        <v>36</v>
      </c>
      <c r="E60" s="13" t="s">
        <v>37</v>
      </c>
      <c r="F60" s="920"/>
      <c r="G60" s="920"/>
      <c r="H60" s="924" t="s">
        <v>38</v>
      </c>
      <c r="I60" s="924"/>
      <c r="J60" s="921" t="s">
        <v>31</v>
      </c>
      <c r="K60" s="921" t="s">
        <v>32</v>
      </c>
      <c r="L60" s="925">
        <v>700</v>
      </c>
    </row>
    <row r="61" spans="1:12" ht="22.8" x14ac:dyDescent="0.25">
      <c r="A61" s="918"/>
      <c r="B61" s="14" t="s">
        <v>39</v>
      </c>
      <c r="C61" s="14" t="s">
        <v>508</v>
      </c>
      <c r="D61" s="15">
        <v>43642</v>
      </c>
      <c r="E61" s="14" t="s">
        <v>509</v>
      </c>
      <c r="F61" s="920"/>
      <c r="G61" s="920"/>
      <c r="H61" s="924"/>
      <c r="I61" s="924"/>
      <c r="J61" s="921"/>
      <c r="K61" s="921"/>
      <c r="L61" s="925"/>
    </row>
    <row r="62" spans="1:12" ht="24" x14ac:dyDescent="0.25">
      <c r="A62" s="918">
        <v>111</v>
      </c>
      <c r="B62" s="9" t="s">
        <v>22</v>
      </c>
      <c r="C62" s="13" t="s">
        <v>23</v>
      </c>
      <c r="D62" s="13" t="s">
        <v>24</v>
      </c>
      <c r="E62" s="13" t="s">
        <v>25</v>
      </c>
      <c r="F62" s="919" t="s">
        <v>17</v>
      </c>
      <c r="G62" s="919"/>
      <c r="H62" s="920"/>
      <c r="I62" s="920"/>
      <c r="J62" s="920"/>
      <c r="K62" s="920"/>
      <c r="L62" s="920"/>
    </row>
    <row r="63" spans="1:12" x14ac:dyDescent="0.25">
      <c r="A63" s="918"/>
      <c r="B63" s="921" t="s">
        <v>510</v>
      </c>
      <c r="C63" s="922" t="s">
        <v>511</v>
      </c>
      <c r="D63" s="923">
        <v>43578</v>
      </c>
      <c r="E63" s="921" t="s">
        <v>512</v>
      </c>
      <c r="F63" s="921" t="s">
        <v>513</v>
      </c>
      <c r="G63" s="921"/>
      <c r="H63" s="924" t="s">
        <v>30</v>
      </c>
      <c r="I63" s="924"/>
      <c r="J63" s="14" t="s">
        <v>31</v>
      </c>
      <c r="K63" s="14" t="s">
        <v>32</v>
      </c>
      <c r="L63" s="16">
        <v>960</v>
      </c>
    </row>
    <row r="64" spans="1:12" x14ac:dyDescent="0.25">
      <c r="A64" s="918"/>
      <c r="B64" s="921"/>
      <c r="C64" s="922"/>
      <c r="D64" s="923"/>
      <c r="E64" s="921"/>
      <c r="F64" s="921"/>
      <c r="G64" s="921"/>
      <c r="H64" s="924" t="s">
        <v>33</v>
      </c>
      <c r="I64" s="924"/>
      <c r="J64" s="921" t="s">
        <v>31</v>
      </c>
      <c r="K64" s="921" t="s">
        <v>32</v>
      </c>
      <c r="L64" s="925">
        <v>2442.8200000000002</v>
      </c>
    </row>
    <row r="65" spans="1:12" x14ac:dyDescent="0.25">
      <c r="A65" s="918"/>
      <c r="B65" s="921"/>
      <c r="C65" s="922"/>
      <c r="D65" s="923"/>
      <c r="E65" s="921"/>
      <c r="F65" s="921"/>
      <c r="G65" s="921"/>
      <c r="H65" s="924"/>
      <c r="I65" s="924"/>
      <c r="J65" s="921"/>
      <c r="K65" s="921"/>
      <c r="L65" s="925"/>
    </row>
    <row r="66" spans="1:12" ht="24" x14ac:dyDescent="0.25">
      <c r="A66" s="918"/>
      <c r="B66" s="9" t="s">
        <v>34</v>
      </c>
      <c r="C66" s="13" t="s">
        <v>35</v>
      </c>
      <c r="D66" s="13" t="s">
        <v>36</v>
      </c>
      <c r="E66" s="13" t="s">
        <v>37</v>
      </c>
      <c r="F66" s="920"/>
      <c r="G66" s="920"/>
      <c r="H66" s="924" t="s">
        <v>38</v>
      </c>
      <c r="I66" s="924"/>
      <c r="J66" s="921" t="s">
        <v>31</v>
      </c>
      <c r="K66" s="921" t="s">
        <v>32</v>
      </c>
      <c r="L66" s="925">
        <v>50</v>
      </c>
    </row>
    <row r="67" spans="1:12" ht="22.8" x14ac:dyDescent="0.25">
      <c r="A67" s="918"/>
      <c r="B67" s="14" t="s">
        <v>295</v>
      </c>
      <c r="C67" s="14" t="s">
        <v>513</v>
      </c>
      <c r="D67" s="15">
        <v>43582</v>
      </c>
      <c r="E67" s="14" t="s">
        <v>514</v>
      </c>
      <c r="F67" s="920"/>
      <c r="G67" s="920"/>
      <c r="H67" s="924"/>
      <c r="I67" s="924"/>
      <c r="J67" s="921"/>
      <c r="K67" s="921"/>
      <c r="L67" s="925"/>
    </row>
    <row r="68" spans="1:12" ht="24" x14ac:dyDescent="0.25">
      <c r="A68" s="918">
        <v>112</v>
      </c>
      <c r="B68" s="9" t="s">
        <v>22</v>
      </c>
      <c r="C68" s="13" t="s">
        <v>23</v>
      </c>
      <c r="D68" s="13" t="s">
        <v>24</v>
      </c>
      <c r="E68" s="13" t="s">
        <v>25</v>
      </c>
      <c r="F68" s="919" t="s">
        <v>17</v>
      </c>
      <c r="G68" s="919"/>
      <c r="H68" s="920"/>
      <c r="I68" s="920"/>
      <c r="J68" s="920"/>
      <c r="K68" s="920"/>
      <c r="L68" s="920"/>
    </row>
    <row r="69" spans="1:12" x14ac:dyDescent="0.25">
      <c r="A69" s="918"/>
      <c r="B69" s="921" t="s">
        <v>510</v>
      </c>
      <c r="C69" s="922" t="s">
        <v>515</v>
      </c>
      <c r="D69" s="923">
        <v>43592</v>
      </c>
      <c r="E69" s="921" t="s">
        <v>187</v>
      </c>
      <c r="F69" s="921" t="s">
        <v>516</v>
      </c>
      <c r="G69" s="921"/>
      <c r="H69" s="924" t="s">
        <v>30</v>
      </c>
      <c r="I69" s="924"/>
      <c r="J69" s="14" t="s">
        <v>31</v>
      </c>
      <c r="K69" s="14" t="s">
        <v>32</v>
      </c>
      <c r="L69" s="16">
        <v>476.26</v>
      </c>
    </row>
    <row r="70" spans="1:12" x14ac:dyDescent="0.25">
      <c r="A70" s="918"/>
      <c r="B70" s="921"/>
      <c r="C70" s="922"/>
      <c r="D70" s="923"/>
      <c r="E70" s="921"/>
      <c r="F70" s="921"/>
      <c r="G70" s="921"/>
      <c r="H70" s="924" t="s">
        <v>33</v>
      </c>
      <c r="I70" s="924"/>
      <c r="J70" s="921" t="s">
        <v>31</v>
      </c>
      <c r="K70" s="921" t="s">
        <v>32</v>
      </c>
      <c r="L70" s="925">
        <v>521.36</v>
      </c>
    </row>
    <row r="71" spans="1:12" x14ac:dyDescent="0.25">
      <c r="A71" s="918"/>
      <c r="B71" s="921"/>
      <c r="C71" s="922"/>
      <c r="D71" s="923"/>
      <c r="E71" s="921"/>
      <c r="F71" s="921"/>
      <c r="G71" s="921"/>
      <c r="H71" s="924"/>
      <c r="I71" s="924"/>
      <c r="J71" s="921"/>
      <c r="K71" s="921"/>
      <c r="L71" s="925"/>
    </row>
    <row r="72" spans="1:12" x14ac:dyDescent="0.25">
      <c r="A72" s="918"/>
      <c r="B72" s="921"/>
      <c r="C72" s="922"/>
      <c r="D72" s="923"/>
      <c r="E72" s="921"/>
      <c r="F72" s="921"/>
      <c r="G72" s="921"/>
      <c r="H72" s="924"/>
      <c r="I72" s="924"/>
      <c r="J72" s="921"/>
      <c r="K72" s="921"/>
      <c r="L72" s="925"/>
    </row>
    <row r="73" spans="1:12" ht="24" x14ac:dyDescent="0.25">
      <c r="A73" s="918"/>
      <c r="B73" s="9" t="s">
        <v>34</v>
      </c>
      <c r="C73" s="13" t="s">
        <v>35</v>
      </c>
      <c r="D73" s="13" t="s">
        <v>36</v>
      </c>
      <c r="E73" s="13" t="s">
        <v>37</v>
      </c>
      <c r="F73" s="920"/>
      <c r="G73" s="920"/>
      <c r="H73" s="924" t="s">
        <v>38</v>
      </c>
      <c r="I73" s="924"/>
      <c r="J73" s="921" t="s">
        <v>31</v>
      </c>
      <c r="K73" s="921" t="s">
        <v>32</v>
      </c>
      <c r="L73" s="925">
        <v>300</v>
      </c>
    </row>
    <row r="74" spans="1:12" ht="22.8" x14ac:dyDescent="0.25">
      <c r="A74" s="918"/>
      <c r="B74" s="14" t="s">
        <v>295</v>
      </c>
      <c r="C74" s="14" t="s">
        <v>516</v>
      </c>
      <c r="D74" s="15">
        <v>43595</v>
      </c>
      <c r="E74" s="14" t="s">
        <v>517</v>
      </c>
      <c r="F74" s="920"/>
      <c r="G74" s="920"/>
      <c r="H74" s="924"/>
      <c r="I74" s="924"/>
      <c r="J74" s="921"/>
      <c r="K74" s="921"/>
      <c r="L74" s="925"/>
    </row>
    <row r="75" spans="1:12" ht="24" x14ac:dyDescent="0.25">
      <c r="A75" s="918">
        <v>113</v>
      </c>
      <c r="B75" s="9" t="s">
        <v>22</v>
      </c>
      <c r="C75" s="13" t="s">
        <v>23</v>
      </c>
      <c r="D75" s="13" t="s">
        <v>24</v>
      </c>
      <c r="E75" s="13" t="s">
        <v>25</v>
      </c>
      <c r="F75" s="919" t="s">
        <v>17</v>
      </c>
      <c r="G75" s="919"/>
      <c r="H75" s="920"/>
      <c r="I75" s="920"/>
      <c r="J75" s="920"/>
      <c r="K75" s="920"/>
      <c r="L75" s="920"/>
    </row>
    <row r="76" spans="1:12" x14ac:dyDescent="0.25">
      <c r="A76" s="918"/>
      <c r="B76" s="921" t="s">
        <v>510</v>
      </c>
      <c r="C76" s="922" t="s">
        <v>515</v>
      </c>
      <c r="D76" s="923">
        <v>43592</v>
      </c>
      <c r="E76" s="921" t="s">
        <v>187</v>
      </c>
      <c r="F76" s="921" t="s">
        <v>518</v>
      </c>
      <c r="G76" s="921"/>
      <c r="H76" s="924" t="s">
        <v>30</v>
      </c>
      <c r="I76" s="924"/>
      <c r="J76" s="14" t="s">
        <v>31</v>
      </c>
      <c r="K76" s="14" t="s">
        <v>32</v>
      </c>
      <c r="L76" s="16">
        <v>600</v>
      </c>
    </row>
    <row r="77" spans="1:12" x14ac:dyDescent="0.25">
      <c r="A77" s="918"/>
      <c r="B77" s="921"/>
      <c r="C77" s="922"/>
      <c r="D77" s="923"/>
      <c r="E77" s="921"/>
      <c r="F77" s="921"/>
      <c r="G77" s="921"/>
      <c r="H77" s="924" t="s">
        <v>33</v>
      </c>
      <c r="I77" s="924"/>
      <c r="J77" s="921" t="s">
        <v>31</v>
      </c>
      <c r="K77" s="921" t="s">
        <v>32</v>
      </c>
      <c r="L77" s="925">
        <v>567.6</v>
      </c>
    </row>
    <row r="78" spans="1:12" x14ac:dyDescent="0.25">
      <c r="A78" s="918"/>
      <c r="B78" s="921"/>
      <c r="C78" s="922"/>
      <c r="D78" s="923"/>
      <c r="E78" s="921"/>
      <c r="F78" s="921"/>
      <c r="G78" s="921"/>
      <c r="H78" s="924"/>
      <c r="I78" s="924"/>
      <c r="J78" s="921"/>
      <c r="K78" s="921"/>
      <c r="L78" s="925"/>
    </row>
    <row r="79" spans="1:12" x14ac:dyDescent="0.25">
      <c r="A79" s="918"/>
      <c r="B79" s="921"/>
      <c r="C79" s="922"/>
      <c r="D79" s="923"/>
      <c r="E79" s="921"/>
      <c r="F79" s="921"/>
      <c r="G79" s="921"/>
      <c r="H79" s="924"/>
      <c r="I79" s="924"/>
      <c r="J79" s="921"/>
      <c r="K79" s="921"/>
      <c r="L79" s="925"/>
    </row>
    <row r="80" spans="1:12" ht="24" x14ac:dyDescent="0.25">
      <c r="A80" s="918"/>
      <c r="B80" s="9" t="s">
        <v>34</v>
      </c>
      <c r="C80" s="13" t="s">
        <v>35</v>
      </c>
      <c r="D80" s="13" t="s">
        <v>36</v>
      </c>
      <c r="E80" s="13" t="s">
        <v>37</v>
      </c>
      <c r="F80" s="920"/>
      <c r="G80" s="920"/>
      <c r="H80" s="924" t="s">
        <v>38</v>
      </c>
      <c r="I80" s="924"/>
      <c r="J80" s="921" t="s">
        <v>31</v>
      </c>
      <c r="K80" s="921" t="s">
        <v>32</v>
      </c>
      <c r="L80" s="925">
        <v>599</v>
      </c>
    </row>
    <row r="81" spans="1:12" ht="22.8" x14ac:dyDescent="0.25">
      <c r="A81" s="918"/>
      <c r="B81" s="14" t="s">
        <v>295</v>
      </c>
      <c r="C81" s="14" t="s">
        <v>518</v>
      </c>
      <c r="D81" s="15">
        <v>43595</v>
      </c>
      <c r="E81" s="14" t="s">
        <v>517</v>
      </c>
      <c r="F81" s="920"/>
      <c r="G81" s="920"/>
      <c r="H81" s="924"/>
      <c r="I81" s="924"/>
      <c r="J81" s="921"/>
      <c r="K81" s="921"/>
      <c r="L81" s="925"/>
    </row>
    <row r="82" spans="1:12" ht="24" x14ac:dyDescent="0.25">
      <c r="A82" s="918">
        <v>114</v>
      </c>
      <c r="B82" s="9" t="s">
        <v>22</v>
      </c>
      <c r="C82" s="13" t="s">
        <v>23</v>
      </c>
      <c r="D82" s="13" t="s">
        <v>24</v>
      </c>
      <c r="E82" s="13" t="s">
        <v>25</v>
      </c>
      <c r="F82" s="919" t="s">
        <v>17</v>
      </c>
      <c r="G82" s="919"/>
      <c r="H82" s="920"/>
      <c r="I82" s="920"/>
      <c r="J82" s="920"/>
      <c r="K82" s="920"/>
      <c r="L82" s="920"/>
    </row>
    <row r="83" spans="1:12" x14ac:dyDescent="0.25">
      <c r="A83" s="918"/>
      <c r="B83" s="921" t="s">
        <v>510</v>
      </c>
      <c r="C83" s="922" t="s">
        <v>519</v>
      </c>
      <c r="D83" s="923">
        <v>43623</v>
      </c>
      <c r="E83" s="921" t="s">
        <v>520</v>
      </c>
      <c r="F83" s="921" t="s">
        <v>521</v>
      </c>
      <c r="G83" s="921"/>
      <c r="H83" s="924" t="s">
        <v>30</v>
      </c>
      <c r="I83" s="924"/>
      <c r="J83" s="14" t="s">
        <v>32</v>
      </c>
      <c r="K83" s="14" t="s">
        <v>32</v>
      </c>
      <c r="L83" s="16">
        <v>495.24</v>
      </c>
    </row>
    <row r="84" spans="1:12" x14ac:dyDescent="0.25">
      <c r="A84" s="918"/>
      <c r="B84" s="921"/>
      <c r="C84" s="922"/>
      <c r="D84" s="923"/>
      <c r="E84" s="921"/>
      <c r="F84" s="921"/>
      <c r="G84" s="921"/>
      <c r="H84" s="924" t="s">
        <v>33</v>
      </c>
      <c r="I84" s="924"/>
      <c r="J84" s="921" t="s">
        <v>32</v>
      </c>
      <c r="K84" s="921" t="s">
        <v>31</v>
      </c>
      <c r="L84" s="925">
        <v>518.54999999999995</v>
      </c>
    </row>
    <row r="85" spans="1:12" x14ac:dyDescent="0.25">
      <c r="A85" s="918"/>
      <c r="B85" s="921"/>
      <c r="C85" s="922"/>
      <c r="D85" s="923"/>
      <c r="E85" s="921"/>
      <c r="F85" s="921"/>
      <c r="G85" s="921"/>
      <c r="H85" s="924"/>
      <c r="I85" s="924"/>
      <c r="J85" s="921"/>
      <c r="K85" s="921"/>
      <c r="L85" s="925"/>
    </row>
    <row r="86" spans="1:12" ht="24" x14ac:dyDescent="0.25">
      <c r="A86" s="918"/>
      <c r="B86" s="9" t="s">
        <v>34</v>
      </c>
      <c r="C86" s="13" t="s">
        <v>35</v>
      </c>
      <c r="D86" s="13" t="s">
        <v>36</v>
      </c>
      <c r="E86" s="13" t="s">
        <v>37</v>
      </c>
      <c r="F86" s="920"/>
      <c r="G86" s="920"/>
      <c r="H86" s="924" t="s">
        <v>38</v>
      </c>
      <c r="I86" s="924"/>
      <c r="J86" s="921" t="s">
        <v>32</v>
      </c>
      <c r="K86" s="921" t="s">
        <v>31</v>
      </c>
      <c r="L86" s="925">
        <v>400</v>
      </c>
    </row>
    <row r="87" spans="1:12" ht="22.8" x14ac:dyDescent="0.25">
      <c r="A87" s="918"/>
      <c r="B87" s="14" t="s">
        <v>295</v>
      </c>
      <c r="C87" s="14" t="s">
        <v>521</v>
      </c>
      <c r="D87" s="15">
        <v>43625</v>
      </c>
      <c r="E87" s="14" t="s">
        <v>522</v>
      </c>
      <c r="F87" s="920"/>
      <c r="G87" s="920"/>
      <c r="H87" s="924"/>
      <c r="I87" s="924"/>
      <c r="J87" s="921"/>
      <c r="K87" s="921"/>
      <c r="L87" s="925"/>
    </row>
    <row r="88" spans="1:12" ht="24" x14ac:dyDescent="0.25">
      <c r="A88" s="918">
        <v>115</v>
      </c>
      <c r="B88" s="9" t="s">
        <v>22</v>
      </c>
      <c r="C88" s="13" t="s">
        <v>23</v>
      </c>
      <c r="D88" s="13" t="s">
        <v>24</v>
      </c>
      <c r="E88" s="13" t="s">
        <v>25</v>
      </c>
      <c r="F88" s="919" t="s">
        <v>17</v>
      </c>
      <c r="G88" s="919"/>
      <c r="H88" s="920"/>
      <c r="I88" s="920"/>
      <c r="J88" s="920"/>
      <c r="K88" s="920"/>
      <c r="L88" s="920"/>
    </row>
    <row r="89" spans="1:12" x14ac:dyDescent="0.25">
      <c r="A89" s="918"/>
      <c r="B89" s="921" t="s">
        <v>510</v>
      </c>
      <c r="C89" s="922" t="s">
        <v>523</v>
      </c>
      <c r="D89" s="923">
        <v>43633</v>
      </c>
      <c r="E89" s="921" t="s">
        <v>397</v>
      </c>
      <c r="F89" s="921" t="s">
        <v>524</v>
      </c>
      <c r="G89" s="921"/>
      <c r="H89" s="924" t="s">
        <v>30</v>
      </c>
      <c r="I89" s="924"/>
      <c r="J89" s="14" t="s">
        <v>31</v>
      </c>
      <c r="K89" s="14" t="s">
        <v>32</v>
      </c>
      <c r="L89" s="16">
        <v>538</v>
      </c>
    </row>
    <row r="90" spans="1:12" x14ac:dyDescent="0.25">
      <c r="A90" s="918"/>
      <c r="B90" s="921"/>
      <c r="C90" s="922"/>
      <c r="D90" s="923"/>
      <c r="E90" s="921"/>
      <c r="F90" s="921"/>
      <c r="G90" s="921"/>
      <c r="H90" s="924" t="s">
        <v>33</v>
      </c>
      <c r="I90" s="924"/>
      <c r="J90" s="921" t="s">
        <v>31</v>
      </c>
      <c r="K90" s="921" t="s">
        <v>32</v>
      </c>
      <c r="L90" s="925">
        <v>678.22</v>
      </c>
    </row>
    <row r="91" spans="1:12" x14ac:dyDescent="0.25">
      <c r="A91" s="918"/>
      <c r="B91" s="921"/>
      <c r="C91" s="922"/>
      <c r="D91" s="923"/>
      <c r="E91" s="921"/>
      <c r="F91" s="921"/>
      <c r="G91" s="921"/>
      <c r="H91" s="924"/>
      <c r="I91" s="924"/>
      <c r="J91" s="921"/>
      <c r="K91" s="921"/>
      <c r="L91" s="925"/>
    </row>
    <row r="92" spans="1:12" ht="24" x14ac:dyDescent="0.25">
      <c r="A92" s="918"/>
      <c r="B92" s="9" t="s">
        <v>34</v>
      </c>
      <c r="C92" s="13" t="s">
        <v>35</v>
      </c>
      <c r="D92" s="13" t="s">
        <v>36</v>
      </c>
      <c r="E92" s="13" t="s">
        <v>37</v>
      </c>
      <c r="F92" s="920"/>
      <c r="G92" s="920"/>
      <c r="H92" s="924" t="s">
        <v>38</v>
      </c>
      <c r="I92" s="924"/>
      <c r="J92" s="921" t="s">
        <v>31</v>
      </c>
      <c r="K92" s="921" t="s">
        <v>32</v>
      </c>
      <c r="L92" s="925">
        <v>433</v>
      </c>
    </row>
    <row r="93" spans="1:12" ht="22.8" x14ac:dyDescent="0.25">
      <c r="A93" s="918"/>
      <c r="B93" s="14" t="s">
        <v>295</v>
      </c>
      <c r="C93" s="14" t="s">
        <v>524</v>
      </c>
      <c r="D93" s="15">
        <v>43635</v>
      </c>
      <c r="E93" s="14" t="s">
        <v>525</v>
      </c>
      <c r="F93" s="920"/>
      <c r="G93" s="920"/>
      <c r="H93" s="924"/>
      <c r="I93" s="924"/>
      <c r="J93" s="921"/>
      <c r="K93" s="921"/>
      <c r="L93" s="925"/>
    </row>
    <row r="94" spans="1:12" ht="24" x14ac:dyDescent="0.25">
      <c r="A94" s="918">
        <v>116</v>
      </c>
      <c r="B94" s="9" t="s">
        <v>22</v>
      </c>
      <c r="C94" s="13" t="s">
        <v>23</v>
      </c>
      <c r="D94" s="13" t="s">
        <v>24</v>
      </c>
      <c r="E94" s="13" t="s">
        <v>25</v>
      </c>
      <c r="F94" s="919" t="s">
        <v>17</v>
      </c>
      <c r="G94" s="919"/>
      <c r="H94" s="920"/>
      <c r="I94" s="920"/>
      <c r="J94" s="920"/>
      <c r="K94" s="920"/>
      <c r="L94" s="920"/>
    </row>
    <row r="95" spans="1:12" x14ac:dyDescent="0.25">
      <c r="A95" s="918"/>
      <c r="B95" s="921" t="s">
        <v>510</v>
      </c>
      <c r="C95" s="922" t="s">
        <v>526</v>
      </c>
      <c r="D95" s="923">
        <v>43658</v>
      </c>
      <c r="E95" s="921" t="s">
        <v>326</v>
      </c>
      <c r="F95" s="921" t="s">
        <v>527</v>
      </c>
      <c r="G95" s="921"/>
      <c r="H95" s="924" t="s">
        <v>30</v>
      </c>
      <c r="I95" s="924"/>
      <c r="J95" s="14" t="s">
        <v>31</v>
      </c>
      <c r="K95" s="14" t="s">
        <v>32</v>
      </c>
      <c r="L95" s="16">
        <v>2154.3200000000002</v>
      </c>
    </row>
    <row r="96" spans="1:12" x14ac:dyDescent="0.25">
      <c r="A96" s="918"/>
      <c r="B96" s="921"/>
      <c r="C96" s="922"/>
      <c r="D96" s="923"/>
      <c r="E96" s="921"/>
      <c r="F96" s="921"/>
      <c r="G96" s="921"/>
      <c r="H96" s="924" t="s">
        <v>33</v>
      </c>
      <c r="I96" s="924"/>
      <c r="J96" s="921" t="s">
        <v>31</v>
      </c>
      <c r="K96" s="921" t="s">
        <v>32</v>
      </c>
      <c r="L96" s="925">
        <v>1236.2</v>
      </c>
    </row>
    <row r="97" spans="1:12" x14ac:dyDescent="0.25">
      <c r="A97" s="918"/>
      <c r="B97" s="921"/>
      <c r="C97" s="922"/>
      <c r="D97" s="923"/>
      <c r="E97" s="921"/>
      <c r="F97" s="921"/>
      <c r="G97" s="921"/>
      <c r="H97" s="924"/>
      <c r="I97" s="924"/>
      <c r="J97" s="921"/>
      <c r="K97" s="921"/>
      <c r="L97" s="925"/>
    </row>
    <row r="98" spans="1:12" ht="24" x14ac:dyDescent="0.25">
      <c r="A98" s="918"/>
      <c r="B98" s="9" t="s">
        <v>34</v>
      </c>
      <c r="C98" s="13" t="s">
        <v>35</v>
      </c>
      <c r="D98" s="13" t="s">
        <v>36</v>
      </c>
      <c r="E98" s="13" t="s">
        <v>37</v>
      </c>
      <c r="F98" s="920"/>
      <c r="G98" s="920"/>
      <c r="H98" s="924" t="s">
        <v>38</v>
      </c>
      <c r="I98" s="924"/>
      <c r="J98" s="921" t="s">
        <v>31</v>
      </c>
      <c r="K98" s="921" t="s">
        <v>32</v>
      </c>
      <c r="L98" s="925">
        <v>86.68</v>
      </c>
    </row>
    <row r="99" spans="1:12" ht="22.8" x14ac:dyDescent="0.25">
      <c r="A99" s="918"/>
      <c r="B99" s="14" t="s">
        <v>295</v>
      </c>
      <c r="C99" s="14" t="s">
        <v>527</v>
      </c>
      <c r="D99" s="15">
        <v>43662</v>
      </c>
      <c r="E99" s="14" t="s">
        <v>528</v>
      </c>
      <c r="F99" s="920"/>
      <c r="G99" s="920"/>
      <c r="H99" s="924"/>
      <c r="I99" s="924"/>
      <c r="J99" s="921"/>
      <c r="K99" s="921"/>
      <c r="L99" s="925"/>
    </row>
    <row r="100" spans="1:12" ht="24" x14ac:dyDescent="0.25">
      <c r="A100" s="918">
        <v>117</v>
      </c>
      <c r="B100" s="9" t="s">
        <v>22</v>
      </c>
      <c r="C100" s="13" t="s">
        <v>23</v>
      </c>
      <c r="D100" s="13" t="s">
        <v>24</v>
      </c>
      <c r="E100" s="13" t="s">
        <v>25</v>
      </c>
      <c r="F100" s="919" t="s">
        <v>17</v>
      </c>
      <c r="G100" s="919"/>
      <c r="H100" s="920"/>
      <c r="I100" s="920"/>
      <c r="J100" s="920"/>
      <c r="K100" s="920"/>
      <c r="L100" s="920"/>
    </row>
    <row r="101" spans="1:12" x14ac:dyDescent="0.25">
      <c r="A101" s="918"/>
      <c r="B101" s="921" t="s">
        <v>510</v>
      </c>
      <c r="C101" s="922" t="s">
        <v>529</v>
      </c>
      <c r="D101" s="923">
        <v>43702</v>
      </c>
      <c r="E101" s="921" t="s">
        <v>187</v>
      </c>
      <c r="F101" s="921" t="s">
        <v>530</v>
      </c>
      <c r="G101" s="921"/>
      <c r="H101" s="924" t="s">
        <v>30</v>
      </c>
      <c r="I101" s="924"/>
      <c r="J101" s="14" t="s">
        <v>31</v>
      </c>
      <c r="K101" s="14" t="s">
        <v>32</v>
      </c>
      <c r="L101" s="16">
        <v>200.75</v>
      </c>
    </row>
    <row r="102" spans="1:12" x14ac:dyDescent="0.25">
      <c r="A102" s="918"/>
      <c r="B102" s="921"/>
      <c r="C102" s="922"/>
      <c r="D102" s="923"/>
      <c r="E102" s="921"/>
      <c r="F102" s="921"/>
      <c r="G102" s="921"/>
      <c r="H102" s="924" t="s">
        <v>33</v>
      </c>
      <c r="I102" s="924"/>
      <c r="J102" s="921" t="s">
        <v>31</v>
      </c>
      <c r="K102" s="921" t="s">
        <v>32</v>
      </c>
      <c r="L102" s="925">
        <v>377.8</v>
      </c>
    </row>
    <row r="103" spans="1:12" x14ac:dyDescent="0.25">
      <c r="A103" s="918"/>
      <c r="B103" s="921"/>
      <c r="C103" s="922"/>
      <c r="D103" s="923"/>
      <c r="E103" s="921"/>
      <c r="F103" s="921"/>
      <c r="G103" s="921"/>
      <c r="H103" s="924"/>
      <c r="I103" s="924"/>
      <c r="J103" s="921"/>
      <c r="K103" s="921"/>
      <c r="L103" s="925"/>
    </row>
    <row r="104" spans="1:12" ht="24" x14ac:dyDescent="0.25">
      <c r="A104" s="918"/>
      <c r="B104" s="9" t="s">
        <v>34</v>
      </c>
      <c r="C104" s="13" t="s">
        <v>35</v>
      </c>
      <c r="D104" s="13" t="s">
        <v>36</v>
      </c>
      <c r="E104" s="13" t="s">
        <v>37</v>
      </c>
      <c r="F104" s="920"/>
      <c r="G104" s="920"/>
      <c r="H104" s="924" t="s">
        <v>38</v>
      </c>
      <c r="I104" s="924"/>
      <c r="J104" s="921" t="s">
        <v>31</v>
      </c>
      <c r="K104" s="921" t="s">
        <v>32</v>
      </c>
      <c r="L104" s="925">
        <v>150</v>
      </c>
    </row>
    <row r="105" spans="1:12" ht="22.8" x14ac:dyDescent="0.25">
      <c r="A105" s="918"/>
      <c r="B105" s="14" t="s">
        <v>295</v>
      </c>
      <c r="C105" s="14" t="s">
        <v>530</v>
      </c>
      <c r="D105" s="15">
        <v>43703</v>
      </c>
      <c r="E105" s="14" t="s">
        <v>531</v>
      </c>
      <c r="F105" s="920"/>
      <c r="G105" s="920"/>
      <c r="H105" s="924"/>
      <c r="I105" s="924"/>
      <c r="J105" s="921"/>
      <c r="K105" s="921"/>
      <c r="L105" s="925"/>
    </row>
    <row r="106" spans="1:12" ht="24" x14ac:dyDescent="0.25">
      <c r="A106" s="918">
        <v>118</v>
      </c>
      <c r="B106" s="9" t="s">
        <v>22</v>
      </c>
      <c r="C106" s="13" t="s">
        <v>23</v>
      </c>
      <c r="D106" s="13" t="s">
        <v>24</v>
      </c>
      <c r="E106" s="13" t="s">
        <v>25</v>
      </c>
      <c r="F106" s="919" t="s">
        <v>17</v>
      </c>
      <c r="G106" s="919"/>
      <c r="H106" s="920"/>
      <c r="I106" s="920"/>
      <c r="J106" s="920"/>
      <c r="K106" s="920"/>
      <c r="L106" s="920"/>
    </row>
    <row r="107" spans="1:12" x14ac:dyDescent="0.25">
      <c r="A107" s="918"/>
      <c r="B107" s="921" t="s">
        <v>510</v>
      </c>
      <c r="C107" s="922" t="s">
        <v>532</v>
      </c>
      <c r="D107" s="923">
        <v>43716</v>
      </c>
      <c r="E107" s="921" t="s">
        <v>533</v>
      </c>
      <c r="F107" s="921" t="s">
        <v>534</v>
      </c>
      <c r="G107" s="921"/>
      <c r="H107" s="924" t="s">
        <v>30</v>
      </c>
      <c r="I107" s="924"/>
      <c r="J107" s="14" t="s">
        <v>31</v>
      </c>
      <c r="K107" s="14" t="s">
        <v>32</v>
      </c>
      <c r="L107" s="16">
        <v>552</v>
      </c>
    </row>
    <row r="108" spans="1:12" x14ac:dyDescent="0.25">
      <c r="A108" s="918"/>
      <c r="B108" s="921"/>
      <c r="C108" s="922"/>
      <c r="D108" s="923"/>
      <c r="E108" s="921"/>
      <c r="F108" s="921"/>
      <c r="G108" s="921"/>
      <c r="H108" s="924" t="s">
        <v>33</v>
      </c>
      <c r="I108" s="924"/>
      <c r="J108" s="921" t="s">
        <v>31</v>
      </c>
      <c r="K108" s="921" t="s">
        <v>32</v>
      </c>
      <c r="L108" s="925">
        <v>92.38</v>
      </c>
    </row>
    <row r="109" spans="1:12" x14ac:dyDescent="0.25">
      <c r="A109" s="918"/>
      <c r="B109" s="921"/>
      <c r="C109" s="922"/>
      <c r="D109" s="923"/>
      <c r="E109" s="921"/>
      <c r="F109" s="921"/>
      <c r="G109" s="921"/>
      <c r="H109" s="924"/>
      <c r="I109" s="924"/>
      <c r="J109" s="921"/>
      <c r="K109" s="921"/>
      <c r="L109" s="925"/>
    </row>
    <row r="110" spans="1:12" x14ac:dyDescent="0.25">
      <c r="A110" s="918"/>
      <c r="B110" s="921"/>
      <c r="C110" s="922"/>
      <c r="D110" s="923"/>
      <c r="E110" s="921"/>
      <c r="F110" s="921"/>
      <c r="G110" s="921"/>
      <c r="H110" s="924"/>
      <c r="I110" s="924"/>
      <c r="J110" s="921"/>
      <c r="K110" s="921"/>
      <c r="L110" s="925"/>
    </row>
    <row r="111" spans="1:12" ht="24" x14ac:dyDescent="0.25">
      <c r="A111" s="918"/>
      <c r="B111" s="9" t="s">
        <v>34</v>
      </c>
      <c r="C111" s="13" t="s">
        <v>35</v>
      </c>
      <c r="D111" s="13" t="s">
        <v>36</v>
      </c>
      <c r="E111" s="13" t="s">
        <v>37</v>
      </c>
      <c r="F111" s="920"/>
      <c r="G111" s="920"/>
      <c r="H111" s="924" t="s">
        <v>38</v>
      </c>
      <c r="I111" s="924"/>
      <c r="J111" s="921" t="s">
        <v>31</v>
      </c>
      <c r="K111" s="921" t="s">
        <v>32</v>
      </c>
      <c r="L111" s="925">
        <v>520.38</v>
      </c>
    </row>
    <row r="112" spans="1:12" ht="22.8" x14ac:dyDescent="0.25">
      <c r="A112" s="918"/>
      <c r="B112" s="14" t="s">
        <v>295</v>
      </c>
      <c r="C112" s="14" t="s">
        <v>534</v>
      </c>
      <c r="D112" s="15">
        <v>43723</v>
      </c>
      <c r="E112" s="14" t="s">
        <v>535</v>
      </c>
      <c r="F112" s="920"/>
      <c r="G112" s="920"/>
      <c r="H112" s="924"/>
      <c r="I112" s="924"/>
      <c r="J112" s="921"/>
      <c r="K112" s="921"/>
      <c r="L112" s="925"/>
    </row>
    <row r="113" spans="1:12" ht="24" x14ac:dyDescent="0.25">
      <c r="A113" s="918">
        <v>119</v>
      </c>
      <c r="B113" s="9" t="s">
        <v>22</v>
      </c>
      <c r="C113" s="13" t="s">
        <v>23</v>
      </c>
      <c r="D113" s="13" t="s">
        <v>24</v>
      </c>
      <c r="E113" s="13" t="s">
        <v>25</v>
      </c>
      <c r="F113" s="919" t="s">
        <v>17</v>
      </c>
      <c r="G113" s="919"/>
      <c r="H113" s="920"/>
      <c r="I113" s="920"/>
      <c r="J113" s="920"/>
      <c r="K113" s="920"/>
      <c r="L113" s="920"/>
    </row>
    <row r="114" spans="1:12" x14ac:dyDescent="0.25">
      <c r="A114" s="918"/>
      <c r="B114" s="921" t="s">
        <v>510</v>
      </c>
      <c r="C114" s="922" t="s">
        <v>532</v>
      </c>
      <c r="D114" s="923">
        <v>43716</v>
      </c>
      <c r="E114" s="921" t="s">
        <v>533</v>
      </c>
      <c r="F114" s="921" t="s">
        <v>536</v>
      </c>
      <c r="G114" s="921"/>
      <c r="H114" s="924" t="s">
        <v>30</v>
      </c>
      <c r="I114" s="924"/>
      <c r="J114" s="14" t="s">
        <v>31</v>
      </c>
      <c r="K114" s="14" t="s">
        <v>32</v>
      </c>
      <c r="L114" s="16">
        <v>1215</v>
      </c>
    </row>
    <row r="115" spans="1:12" x14ac:dyDescent="0.25">
      <c r="A115" s="918"/>
      <c r="B115" s="921"/>
      <c r="C115" s="922"/>
      <c r="D115" s="923"/>
      <c r="E115" s="921"/>
      <c r="F115" s="921"/>
      <c r="G115" s="921"/>
      <c r="H115" s="924" t="s">
        <v>33</v>
      </c>
      <c r="I115" s="924"/>
      <c r="J115" s="921" t="s">
        <v>31</v>
      </c>
      <c r="K115" s="921" t="s">
        <v>32</v>
      </c>
      <c r="L115" s="925">
        <v>1000</v>
      </c>
    </row>
    <row r="116" spans="1:12" x14ac:dyDescent="0.25">
      <c r="A116" s="918"/>
      <c r="B116" s="921"/>
      <c r="C116" s="922"/>
      <c r="D116" s="923"/>
      <c r="E116" s="921"/>
      <c r="F116" s="921"/>
      <c r="G116" s="921"/>
      <c r="H116" s="924"/>
      <c r="I116" s="924"/>
      <c r="J116" s="921"/>
      <c r="K116" s="921"/>
      <c r="L116" s="925"/>
    </row>
    <row r="117" spans="1:12" x14ac:dyDescent="0.25">
      <c r="A117" s="918"/>
      <c r="B117" s="921"/>
      <c r="C117" s="922"/>
      <c r="D117" s="923"/>
      <c r="E117" s="921"/>
      <c r="F117" s="921"/>
      <c r="G117" s="921"/>
      <c r="H117" s="924"/>
      <c r="I117" s="924"/>
      <c r="J117" s="921"/>
      <c r="K117" s="921"/>
      <c r="L117" s="925"/>
    </row>
    <row r="118" spans="1:12" ht="24" x14ac:dyDescent="0.25">
      <c r="A118" s="918"/>
      <c r="B118" s="9" t="s">
        <v>34</v>
      </c>
      <c r="C118" s="13" t="s">
        <v>35</v>
      </c>
      <c r="D118" s="13" t="s">
        <v>36</v>
      </c>
      <c r="E118" s="13" t="s">
        <v>37</v>
      </c>
      <c r="F118" s="920"/>
      <c r="G118" s="920"/>
      <c r="H118" s="924" t="s">
        <v>38</v>
      </c>
      <c r="I118" s="924"/>
      <c r="J118" s="921" t="s">
        <v>31</v>
      </c>
      <c r="K118" s="921" t="s">
        <v>31</v>
      </c>
      <c r="L118" s="925">
        <v>0</v>
      </c>
    </row>
    <row r="119" spans="1:12" ht="22.8" x14ac:dyDescent="0.25">
      <c r="A119" s="918"/>
      <c r="B119" s="14" t="s">
        <v>295</v>
      </c>
      <c r="C119" s="14" t="s">
        <v>536</v>
      </c>
      <c r="D119" s="15">
        <v>43723</v>
      </c>
      <c r="E119" s="14" t="s">
        <v>535</v>
      </c>
      <c r="F119" s="920"/>
      <c r="G119" s="920"/>
      <c r="H119" s="924"/>
      <c r="I119" s="924"/>
      <c r="J119" s="921"/>
      <c r="K119" s="921"/>
      <c r="L119" s="925"/>
    </row>
    <row r="120" spans="1:12" ht="24" x14ac:dyDescent="0.25">
      <c r="A120" s="918">
        <v>120</v>
      </c>
      <c r="B120" s="9" t="s">
        <v>22</v>
      </c>
      <c r="C120" s="13" t="s">
        <v>23</v>
      </c>
      <c r="D120" s="13" t="s">
        <v>24</v>
      </c>
      <c r="E120" s="13" t="s">
        <v>25</v>
      </c>
      <c r="F120" s="919" t="s">
        <v>17</v>
      </c>
      <c r="G120" s="919"/>
      <c r="H120" s="920"/>
      <c r="I120" s="920"/>
      <c r="J120" s="920"/>
      <c r="K120" s="920"/>
      <c r="L120" s="920"/>
    </row>
    <row r="121" spans="1:12" x14ac:dyDescent="0.25">
      <c r="A121" s="918"/>
      <c r="B121" s="921" t="s">
        <v>537</v>
      </c>
      <c r="C121" s="922" t="s">
        <v>538</v>
      </c>
      <c r="D121" s="923">
        <v>43725</v>
      </c>
      <c r="E121" s="921" t="s">
        <v>539</v>
      </c>
      <c r="F121" s="921" t="s">
        <v>540</v>
      </c>
      <c r="G121" s="921"/>
      <c r="H121" s="924" t="s">
        <v>30</v>
      </c>
      <c r="I121" s="924"/>
      <c r="J121" s="14" t="s">
        <v>31</v>
      </c>
      <c r="K121" s="14" t="s">
        <v>32</v>
      </c>
      <c r="L121" s="16">
        <v>464.52</v>
      </c>
    </row>
    <row r="122" spans="1:12" x14ac:dyDescent="0.25">
      <c r="A122" s="918"/>
      <c r="B122" s="921"/>
      <c r="C122" s="922"/>
      <c r="D122" s="923"/>
      <c r="E122" s="921"/>
      <c r="F122" s="921"/>
      <c r="G122" s="921"/>
      <c r="H122" s="924" t="s">
        <v>33</v>
      </c>
      <c r="I122" s="924"/>
      <c r="J122" s="14" t="s">
        <v>31</v>
      </c>
      <c r="K122" s="14" t="s">
        <v>32</v>
      </c>
      <c r="L122" s="16">
        <v>484.6</v>
      </c>
    </row>
    <row r="123" spans="1:12" ht="24" x14ac:dyDescent="0.25">
      <c r="A123" s="918"/>
      <c r="B123" s="9" t="s">
        <v>34</v>
      </c>
      <c r="C123" s="13" t="s">
        <v>35</v>
      </c>
      <c r="D123" s="13" t="s">
        <v>36</v>
      </c>
      <c r="E123" s="13" t="s">
        <v>37</v>
      </c>
      <c r="F123" s="920"/>
      <c r="G123" s="920"/>
      <c r="H123" s="924" t="s">
        <v>38</v>
      </c>
      <c r="I123" s="924"/>
      <c r="J123" s="921" t="s">
        <v>31</v>
      </c>
      <c r="K123" s="921" t="s">
        <v>32</v>
      </c>
      <c r="L123" s="925">
        <v>75</v>
      </c>
    </row>
    <row r="124" spans="1:12" ht="22.8" x14ac:dyDescent="0.25">
      <c r="A124" s="918"/>
      <c r="B124" s="14" t="s">
        <v>471</v>
      </c>
      <c r="C124" s="14" t="s">
        <v>540</v>
      </c>
      <c r="D124" s="15">
        <v>43727</v>
      </c>
      <c r="E124" s="14" t="s">
        <v>541</v>
      </c>
      <c r="F124" s="920"/>
      <c r="G124" s="920"/>
      <c r="H124" s="924"/>
      <c r="I124" s="924"/>
      <c r="J124" s="921"/>
      <c r="K124" s="921"/>
      <c r="L124" s="925"/>
    </row>
    <row r="125" spans="1:12" ht="24" x14ac:dyDescent="0.25">
      <c r="A125" s="918">
        <v>121</v>
      </c>
      <c r="B125" s="9" t="s">
        <v>22</v>
      </c>
      <c r="C125" s="13" t="s">
        <v>23</v>
      </c>
      <c r="D125" s="13" t="s">
        <v>24</v>
      </c>
      <c r="E125" s="13" t="s">
        <v>25</v>
      </c>
      <c r="F125" s="919" t="s">
        <v>17</v>
      </c>
      <c r="G125" s="919"/>
      <c r="H125" s="920"/>
      <c r="I125" s="920"/>
      <c r="J125" s="920"/>
      <c r="K125" s="920"/>
      <c r="L125" s="920"/>
    </row>
    <row r="126" spans="1:12" x14ac:dyDescent="0.25">
      <c r="A126" s="918"/>
      <c r="B126" s="921" t="s">
        <v>542</v>
      </c>
      <c r="C126" s="922" t="s">
        <v>543</v>
      </c>
      <c r="D126" s="923">
        <v>43567</v>
      </c>
      <c r="E126" s="921" t="s">
        <v>544</v>
      </c>
      <c r="F126" s="921" t="s">
        <v>521</v>
      </c>
      <c r="G126" s="921"/>
      <c r="H126" s="924" t="s">
        <v>30</v>
      </c>
      <c r="I126" s="924"/>
      <c r="J126" s="14" t="s">
        <v>31</v>
      </c>
      <c r="K126" s="14" t="s">
        <v>31</v>
      </c>
      <c r="L126" s="16">
        <v>0</v>
      </c>
    </row>
    <row r="127" spans="1:12" x14ac:dyDescent="0.25">
      <c r="A127" s="918"/>
      <c r="B127" s="921"/>
      <c r="C127" s="922"/>
      <c r="D127" s="923"/>
      <c r="E127" s="921"/>
      <c r="F127" s="921"/>
      <c r="G127" s="921"/>
      <c r="H127" s="924" t="s">
        <v>33</v>
      </c>
      <c r="I127" s="924"/>
      <c r="J127" s="921" t="s">
        <v>31</v>
      </c>
      <c r="K127" s="921" t="s">
        <v>31</v>
      </c>
      <c r="L127" s="925">
        <v>0</v>
      </c>
    </row>
    <row r="128" spans="1:12" x14ac:dyDescent="0.25">
      <c r="A128" s="918"/>
      <c r="B128" s="921"/>
      <c r="C128" s="922"/>
      <c r="D128" s="923"/>
      <c r="E128" s="921"/>
      <c r="F128" s="921"/>
      <c r="G128" s="921"/>
      <c r="H128" s="924"/>
      <c r="I128" s="924"/>
      <c r="J128" s="921"/>
      <c r="K128" s="921"/>
      <c r="L128" s="925"/>
    </row>
    <row r="129" spans="1:12" ht="24" x14ac:dyDescent="0.25">
      <c r="A129" s="918"/>
      <c r="B129" s="9" t="s">
        <v>34</v>
      </c>
      <c r="C129" s="13" t="s">
        <v>35</v>
      </c>
      <c r="D129" s="13" t="s">
        <v>36</v>
      </c>
      <c r="E129" s="13" t="s">
        <v>37</v>
      </c>
      <c r="F129" s="920"/>
      <c r="G129" s="920"/>
      <c r="H129" s="924" t="s">
        <v>38</v>
      </c>
      <c r="I129" s="924"/>
      <c r="J129" s="921" t="s">
        <v>31</v>
      </c>
      <c r="K129" s="921" t="s">
        <v>32</v>
      </c>
      <c r="L129" s="925">
        <v>945</v>
      </c>
    </row>
    <row r="130" spans="1:12" ht="22.8" x14ac:dyDescent="0.25">
      <c r="A130" s="918"/>
      <c r="B130" s="14" t="s">
        <v>31</v>
      </c>
      <c r="C130" s="14" t="s">
        <v>521</v>
      </c>
      <c r="D130" s="15">
        <v>43576</v>
      </c>
      <c r="E130" s="14" t="s">
        <v>545</v>
      </c>
      <c r="F130" s="920"/>
      <c r="G130" s="920"/>
      <c r="H130" s="924"/>
      <c r="I130" s="924"/>
      <c r="J130" s="921"/>
      <c r="K130" s="921"/>
      <c r="L130" s="925"/>
    </row>
    <row r="131" spans="1:12" ht="24" x14ac:dyDescent="0.25">
      <c r="A131" s="918">
        <v>122</v>
      </c>
      <c r="B131" s="9" t="s">
        <v>22</v>
      </c>
      <c r="C131" s="13" t="s">
        <v>23</v>
      </c>
      <c r="D131" s="13" t="s">
        <v>24</v>
      </c>
      <c r="E131" s="13" t="s">
        <v>25</v>
      </c>
      <c r="F131" s="919" t="s">
        <v>17</v>
      </c>
      <c r="G131" s="919"/>
      <c r="H131" s="920"/>
      <c r="I131" s="920"/>
      <c r="J131" s="920"/>
      <c r="K131" s="920"/>
      <c r="L131" s="920"/>
    </row>
    <row r="132" spans="1:12" x14ac:dyDescent="0.25">
      <c r="A132" s="918"/>
      <c r="B132" s="921" t="s">
        <v>546</v>
      </c>
      <c r="C132" s="922" t="s">
        <v>547</v>
      </c>
      <c r="D132" s="923">
        <v>43587</v>
      </c>
      <c r="E132" s="921" t="s">
        <v>548</v>
      </c>
      <c r="F132" s="921" t="s">
        <v>549</v>
      </c>
      <c r="G132" s="921"/>
      <c r="H132" s="924" t="s">
        <v>30</v>
      </c>
      <c r="I132" s="924"/>
      <c r="J132" s="14" t="s">
        <v>31</v>
      </c>
      <c r="K132" s="14" t="s">
        <v>32</v>
      </c>
      <c r="L132" s="16">
        <v>211.47</v>
      </c>
    </row>
    <row r="133" spans="1:12" x14ac:dyDescent="0.25">
      <c r="A133" s="918"/>
      <c r="B133" s="921"/>
      <c r="C133" s="922"/>
      <c r="D133" s="923"/>
      <c r="E133" s="921"/>
      <c r="F133" s="921"/>
      <c r="G133" s="921"/>
      <c r="H133" s="924" t="s">
        <v>33</v>
      </c>
      <c r="I133" s="924"/>
      <c r="J133" s="14" t="s">
        <v>31</v>
      </c>
      <c r="K133" s="14" t="s">
        <v>32</v>
      </c>
      <c r="L133" s="16">
        <v>238.59</v>
      </c>
    </row>
    <row r="134" spans="1:12" ht="24" x14ac:dyDescent="0.25">
      <c r="A134" s="918"/>
      <c r="B134" s="9" t="s">
        <v>34</v>
      </c>
      <c r="C134" s="13" t="s">
        <v>35</v>
      </c>
      <c r="D134" s="13" t="s">
        <v>36</v>
      </c>
      <c r="E134" s="13" t="s">
        <v>37</v>
      </c>
      <c r="F134" s="920"/>
      <c r="G134" s="920"/>
      <c r="H134" s="924" t="s">
        <v>38</v>
      </c>
      <c r="I134" s="924"/>
      <c r="J134" s="921" t="s">
        <v>31</v>
      </c>
      <c r="K134" s="921" t="s">
        <v>32</v>
      </c>
      <c r="L134" s="925">
        <v>144</v>
      </c>
    </row>
    <row r="135" spans="1:12" ht="22.8" x14ac:dyDescent="0.25">
      <c r="A135" s="918"/>
      <c r="B135" s="14" t="s">
        <v>169</v>
      </c>
      <c r="C135" s="14" t="s">
        <v>549</v>
      </c>
      <c r="D135" s="15">
        <v>43588</v>
      </c>
      <c r="E135" s="14" t="s">
        <v>550</v>
      </c>
      <c r="F135" s="920"/>
      <c r="G135" s="920"/>
      <c r="H135" s="924"/>
      <c r="I135" s="924"/>
      <c r="J135" s="921"/>
      <c r="K135" s="921"/>
      <c r="L135" s="925"/>
    </row>
    <row r="136" spans="1:12" ht="24" x14ac:dyDescent="0.25">
      <c r="A136" s="918">
        <v>123</v>
      </c>
      <c r="B136" s="9" t="s">
        <v>22</v>
      </c>
      <c r="C136" s="13" t="s">
        <v>23</v>
      </c>
      <c r="D136" s="13" t="s">
        <v>24</v>
      </c>
      <c r="E136" s="13" t="s">
        <v>25</v>
      </c>
      <c r="F136" s="919" t="s">
        <v>17</v>
      </c>
      <c r="G136" s="919"/>
      <c r="H136" s="920"/>
      <c r="I136" s="920"/>
      <c r="J136" s="920"/>
      <c r="K136" s="920"/>
      <c r="L136" s="920"/>
    </row>
    <row r="137" spans="1:12" x14ac:dyDescent="0.25">
      <c r="A137" s="918"/>
      <c r="B137" s="921" t="s">
        <v>546</v>
      </c>
      <c r="C137" s="922" t="s">
        <v>551</v>
      </c>
      <c r="D137" s="923">
        <v>43593</v>
      </c>
      <c r="E137" s="921" t="s">
        <v>341</v>
      </c>
      <c r="F137" s="921" t="s">
        <v>552</v>
      </c>
      <c r="G137" s="921"/>
      <c r="H137" s="924" t="s">
        <v>30</v>
      </c>
      <c r="I137" s="924"/>
      <c r="J137" s="14" t="s">
        <v>31</v>
      </c>
      <c r="K137" s="14" t="s">
        <v>32</v>
      </c>
      <c r="L137" s="16">
        <v>382</v>
      </c>
    </row>
    <row r="138" spans="1:12" x14ac:dyDescent="0.25">
      <c r="A138" s="918"/>
      <c r="B138" s="921"/>
      <c r="C138" s="922"/>
      <c r="D138" s="923"/>
      <c r="E138" s="921"/>
      <c r="F138" s="921"/>
      <c r="G138" s="921"/>
      <c r="H138" s="924" t="s">
        <v>33</v>
      </c>
      <c r="I138" s="924"/>
      <c r="J138" s="14" t="s">
        <v>31</v>
      </c>
      <c r="K138" s="14" t="s">
        <v>32</v>
      </c>
      <c r="L138" s="16">
        <v>362.4</v>
      </c>
    </row>
    <row r="139" spans="1:12" ht="24" x14ac:dyDescent="0.25">
      <c r="A139" s="918"/>
      <c r="B139" s="9" t="s">
        <v>34</v>
      </c>
      <c r="C139" s="13" t="s">
        <v>35</v>
      </c>
      <c r="D139" s="13" t="s">
        <v>36</v>
      </c>
      <c r="E139" s="13" t="s">
        <v>37</v>
      </c>
      <c r="F139" s="920"/>
      <c r="G139" s="920"/>
      <c r="H139" s="924" t="s">
        <v>38</v>
      </c>
      <c r="I139" s="924"/>
      <c r="J139" s="921" t="s">
        <v>31</v>
      </c>
      <c r="K139" s="921" t="s">
        <v>32</v>
      </c>
      <c r="L139" s="925">
        <v>360.25</v>
      </c>
    </row>
    <row r="140" spans="1:12" ht="22.8" x14ac:dyDescent="0.25">
      <c r="A140" s="918"/>
      <c r="B140" s="14" t="s">
        <v>169</v>
      </c>
      <c r="C140" s="14" t="s">
        <v>552</v>
      </c>
      <c r="D140" s="15">
        <v>43595</v>
      </c>
      <c r="E140" s="14" t="s">
        <v>553</v>
      </c>
      <c r="F140" s="920"/>
      <c r="G140" s="920"/>
      <c r="H140" s="924"/>
      <c r="I140" s="924"/>
      <c r="J140" s="921"/>
      <c r="K140" s="921"/>
      <c r="L140" s="925"/>
    </row>
    <row r="141" spans="1:12" ht="24" x14ac:dyDescent="0.25">
      <c r="A141" s="918">
        <v>124</v>
      </c>
      <c r="B141" s="9" t="s">
        <v>22</v>
      </c>
      <c r="C141" s="13" t="s">
        <v>23</v>
      </c>
      <c r="D141" s="13" t="s">
        <v>24</v>
      </c>
      <c r="E141" s="13" t="s">
        <v>25</v>
      </c>
      <c r="F141" s="919" t="s">
        <v>17</v>
      </c>
      <c r="G141" s="919"/>
      <c r="H141" s="920"/>
      <c r="I141" s="920"/>
      <c r="J141" s="920"/>
      <c r="K141" s="920"/>
      <c r="L141" s="920"/>
    </row>
    <row r="142" spans="1:12" x14ac:dyDescent="0.25">
      <c r="A142" s="918"/>
      <c r="B142" s="921" t="s">
        <v>546</v>
      </c>
      <c r="C142" s="922" t="s">
        <v>554</v>
      </c>
      <c r="D142" s="923">
        <v>43703</v>
      </c>
      <c r="E142" s="921" t="s">
        <v>555</v>
      </c>
      <c r="F142" s="921" t="s">
        <v>556</v>
      </c>
      <c r="G142" s="921"/>
      <c r="H142" s="924" t="s">
        <v>30</v>
      </c>
      <c r="I142" s="924"/>
      <c r="J142" s="14" t="s">
        <v>31</v>
      </c>
      <c r="K142" s="14" t="s">
        <v>32</v>
      </c>
      <c r="L142" s="16">
        <v>381.2</v>
      </c>
    </row>
    <row r="143" spans="1:12" x14ac:dyDescent="0.25">
      <c r="A143" s="918"/>
      <c r="B143" s="921"/>
      <c r="C143" s="922"/>
      <c r="D143" s="923"/>
      <c r="E143" s="921"/>
      <c r="F143" s="921"/>
      <c r="G143" s="921"/>
      <c r="H143" s="924" t="s">
        <v>33</v>
      </c>
      <c r="I143" s="924"/>
      <c r="J143" s="14" t="s">
        <v>31</v>
      </c>
      <c r="K143" s="14" t="s">
        <v>32</v>
      </c>
      <c r="L143" s="16">
        <v>312.59000000000003</v>
      </c>
    </row>
    <row r="144" spans="1:12" ht="24" x14ac:dyDescent="0.25">
      <c r="A144" s="918"/>
      <c r="B144" s="9" t="s">
        <v>34</v>
      </c>
      <c r="C144" s="13" t="s">
        <v>35</v>
      </c>
      <c r="D144" s="13" t="s">
        <v>36</v>
      </c>
      <c r="E144" s="13" t="s">
        <v>37</v>
      </c>
      <c r="F144" s="920"/>
      <c r="G144" s="920"/>
      <c r="H144" s="924" t="s">
        <v>38</v>
      </c>
      <c r="I144" s="924"/>
      <c r="J144" s="921" t="s">
        <v>31</v>
      </c>
      <c r="K144" s="921" t="s">
        <v>32</v>
      </c>
      <c r="L144" s="925">
        <v>70</v>
      </c>
    </row>
    <row r="145" spans="1:12" ht="22.8" x14ac:dyDescent="0.25">
      <c r="A145" s="918"/>
      <c r="B145" s="14" t="s">
        <v>169</v>
      </c>
      <c r="C145" s="14" t="s">
        <v>556</v>
      </c>
      <c r="D145" s="15">
        <v>43705</v>
      </c>
      <c r="E145" s="14" t="s">
        <v>557</v>
      </c>
      <c r="F145" s="920"/>
      <c r="G145" s="920"/>
      <c r="H145" s="924"/>
      <c r="I145" s="924"/>
      <c r="J145" s="921"/>
      <c r="K145" s="921"/>
      <c r="L145" s="925"/>
    </row>
    <row r="146" spans="1:12" ht="24" x14ac:dyDescent="0.25">
      <c r="A146" s="918">
        <v>125</v>
      </c>
      <c r="B146" s="9" t="s">
        <v>22</v>
      </c>
      <c r="C146" s="13" t="s">
        <v>23</v>
      </c>
      <c r="D146" s="13" t="s">
        <v>24</v>
      </c>
      <c r="E146" s="13" t="s">
        <v>25</v>
      </c>
      <c r="F146" s="919" t="s">
        <v>17</v>
      </c>
      <c r="G146" s="919"/>
      <c r="H146" s="920"/>
      <c r="I146" s="920"/>
      <c r="J146" s="920"/>
      <c r="K146" s="920"/>
      <c r="L146" s="920"/>
    </row>
    <row r="147" spans="1:12" x14ac:dyDescent="0.25">
      <c r="A147" s="918"/>
      <c r="B147" s="921" t="s">
        <v>558</v>
      </c>
      <c r="C147" s="922" t="s">
        <v>559</v>
      </c>
      <c r="D147" s="923">
        <v>43562</v>
      </c>
      <c r="E147" s="921" t="s">
        <v>351</v>
      </c>
      <c r="F147" s="921" t="s">
        <v>560</v>
      </c>
      <c r="G147" s="921"/>
      <c r="H147" s="924" t="s">
        <v>30</v>
      </c>
      <c r="I147" s="924"/>
      <c r="J147" s="14" t="s">
        <v>31</v>
      </c>
      <c r="K147" s="14" t="s">
        <v>32</v>
      </c>
      <c r="L147" s="16">
        <v>341</v>
      </c>
    </row>
    <row r="148" spans="1:12" x14ac:dyDescent="0.25">
      <c r="A148" s="918"/>
      <c r="B148" s="921"/>
      <c r="C148" s="922"/>
      <c r="D148" s="923"/>
      <c r="E148" s="921"/>
      <c r="F148" s="921"/>
      <c r="G148" s="921"/>
      <c r="H148" s="924" t="s">
        <v>33</v>
      </c>
      <c r="I148" s="924"/>
      <c r="J148" s="14" t="s">
        <v>31</v>
      </c>
      <c r="K148" s="14" t="s">
        <v>31</v>
      </c>
      <c r="L148" s="16">
        <v>0</v>
      </c>
    </row>
    <row r="149" spans="1:12" ht="24" x14ac:dyDescent="0.25">
      <c r="A149" s="918"/>
      <c r="B149" s="9" t="s">
        <v>34</v>
      </c>
      <c r="C149" s="13" t="s">
        <v>35</v>
      </c>
      <c r="D149" s="13" t="s">
        <v>36</v>
      </c>
      <c r="E149" s="13" t="s">
        <v>37</v>
      </c>
      <c r="F149" s="920"/>
      <c r="G149" s="920"/>
      <c r="H149" s="924" t="s">
        <v>38</v>
      </c>
      <c r="I149" s="924"/>
      <c r="J149" s="921" t="s">
        <v>31</v>
      </c>
      <c r="K149" s="921" t="s">
        <v>32</v>
      </c>
      <c r="L149" s="925">
        <v>815</v>
      </c>
    </row>
    <row r="150" spans="1:12" ht="34.200000000000003" x14ac:dyDescent="0.25">
      <c r="A150" s="918"/>
      <c r="B150" s="14" t="s">
        <v>496</v>
      </c>
      <c r="C150" s="14" t="s">
        <v>560</v>
      </c>
      <c r="D150" s="15">
        <v>43565</v>
      </c>
      <c r="E150" s="14" t="s">
        <v>561</v>
      </c>
      <c r="F150" s="920"/>
      <c r="G150" s="920"/>
      <c r="H150" s="924"/>
      <c r="I150" s="924"/>
      <c r="J150" s="921"/>
      <c r="K150" s="921"/>
      <c r="L150" s="925"/>
    </row>
    <row r="151" spans="1:12" ht="24" x14ac:dyDescent="0.25">
      <c r="A151" s="918">
        <v>126</v>
      </c>
      <c r="B151" s="9" t="s">
        <v>22</v>
      </c>
      <c r="C151" s="13" t="s">
        <v>23</v>
      </c>
      <c r="D151" s="13" t="s">
        <v>24</v>
      </c>
      <c r="E151" s="13" t="s">
        <v>25</v>
      </c>
      <c r="F151" s="919" t="s">
        <v>17</v>
      </c>
      <c r="G151" s="919"/>
      <c r="H151" s="920"/>
      <c r="I151" s="920"/>
      <c r="J151" s="920"/>
      <c r="K151" s="920"/>
      <c r="L151" s="920"/>
    </row>
    <row r="152" spans="1:12" x14ac:dyDescent="0.25">
      <c r="A152" s="918"/>
      <c r="B152" s="921" t="s">
        <v>562</v>
      </c>
      <c r="C152" s="922" t="s">
        <v>563</v>
      </c>
      <c r="D152" s="923">
        <v>43620</v>
      </c>
      <c r="E152" s="921" t="s">
        <v>326</v>
      </c>
      <c r="F152" s="921" t="s">
        <v>564</v>
      </c>
      <c r="G152" s="921"/>
      <c r="H152" s="924" t="s">
        <v>30</v>
      </c>
      <c r="I152" s="924"/>
      <c r="J152" s="14" t="s">
        <v>31</v>
      </c>
      <c r="K152" s="14" t="s">
        <v>32</v>
      </c>
      <c r="L152" s="16">
        <v>549.52</v>
      </c>
    </row>
    <row r="153" spans="1:12" x14ac:dyDescent="0.25">
      <c r="A153" s="918"/>
      <c r="B153" s="921"/>
      <c r="C153" s="922"/>
      <c r="D153" s="923"/>
      <c r="E153" s="921"/>
      <c r="F153" s="921"/>
      <c r="G153" s="921"/>
      <c r="H153" s="924" t="s">
        <v>33</v>
      </c>
      <c r="I153" s="924"/>
      <c r="J153" s="14" t="s">
        <v>31</v>
      </c>
      <c r="K153" s="14" t="s">
        <v>31</v>
      </c>
      <c r="L153" s="16">
        <v>0</v>
      </c>
    </row>
    <row r="154" spans="1:12" ht="24" x14ac:dyDescent="0.25">
      <c r="A154" s="918"/>
      <c r="B154" s="9" t="s">
        <v>34</v>
      </c>
      <c r="C154" s="13" t="s">
        <v>35</v>
      </c>
      <c r="D154" s="13" t="s">
        <v>36</v>
      </c>
      <c r="E154" s="13" t="s">
        <v>37</v>
      </c>
      <c r="F154" s="920"/>
      <c r="G154" s="920"/>
      <c r="H154" s="924" t="s">
        <v>38</v>
      </c>
      <c r="I154" s="924"/>
      <c r="J154" s="921" t="s">
        <v>31</v>
      </c>
      <c r="K154" s="921" t="s">
        <v>31</v>
      </c>
      <c r="L154" s="925">
        <v>0</v>
      </c>
    </row>
    <row r="155" spans="1:12" ht="22.8" x14ac:dyDescent="0.25">
      <c r="A155" s="918"/>
      <c r="B155" s="14" t="s">
        <v>257</v>
      </c>
      <c r="C155" s="14" t="s">
        <v>564</v>
      </c>
      <c r="D155" s="15">
        <v>43624</v>
      </c>
      <c r="E155" s="14" t="s">
        <v>565</v>
      </c>
      <c r="F155" s="920"/>
      <c r="G155" s="920"/>
      <c r="H155" s="924"/>
      <c r="I155" s="924"/>
      <c r="J155" s="921"/>
      <c r="K155" s="921"/>
      <c r="L155" s="925"/>
    </row>
    <row r="156" spans="1:12" ht="24" x14ac:dyDescent="0.25">
      <c r="A156" s="918">
        <v>127</v>
      </c>
      <c r="B156" s="9" t="s">
        <v>22</v>
      </c>
      <c r="C156" s="13" t="s">
        <v>23</v>
      </c>
      <c r="D156" s="13" t="s">
        <v>24</v>
      </c>
      <c r="E156" s="13" t="s">
        <v>25</v>
      </c>
      <c r="F156" s="919" t="s">
        <v>17</v>
      </c>
      <c r="G156" s="919"/>
      <c r="H156" s="920"/>
      <c r="I156" s="920"/>
      <c r="J156" s="920"/>
      <c r="K156" s="920"/>
      <c r="L156" s="920"/>
    </row>
    <row r="157" spans="1:12" x14ac:dyDescent="0.25">
      <c r="A157" s="918"/>
      <c r="B157" s="921" t="s">
        <v>566</v>
      </c>
      <c r="C157" s="922" t="s">
        <v>567</v>
      </c>
      <c r="D157" s="923">
        <v>43598</v>
      </c>
      <c r="E157" s="921" t="s">
        <v>568</v>
      </c>
      <c r="F157" s="921" t="s">
        <v>569</v>
      </c>
      <c r="G157" s="921"/>
      <c r="H157" s="924" t="s">
        <v>30</v>
      </c>
      <c r="I157" s="924"/>
      <c r="J157" s="14" t="s">
        <v>31</v>
      </c>
      <c r="K157" s="14" t="s">
        <v>31</v>
      </c>
      <c r="L157" s="16">
        <v>0</v>
      </c>
    </row>
    <row r="158" spans="1:12" x14ac:dyDescent="0.25">
      <c r="A158" s="918"/>
      <c r="B158" s="921"/>
      <c r="C158" s="922"/>
      <c r="D158" s="923"/>
      <c r="E158" s="921"/>
      <c r="F158" s="921"/>
      <c r="G158" s="921"/>
      <c r="H158" s="924" t="s">
        <v>33</v>
      </c>
      <c r="I158" s="924"/>
      <c r="J158" s="921" t="s">
        <v>31</v>
      </c>
      <c r="K158" s="921" t="s">
        <v>31</v>
      </c>
      <c r="L158" s="925">
        <v>0</v>
      </c>
    </row>
    <row r="159" spans="1:12" x14ac:dyDescent="0.25">
      <c r="A159" s="918"/>
      <c r="B159" s="921"/>
      <c r="C159" s="922"/>
      <c r="D159" s="923"/>
      <c r="E159" s="921"/>
      <c r="F159" s="921"/>
      <c r="G159" s="921"/>
      <c r="H159" s="924"/>
      <c r="I159" s="924"/>
      <c r="J159" s="921"/>
      <c r="K159" s="921"/>
      <c r="L159" s="925"/>
    </row>
    <row r="160" spans="1:12" ht="24" x14ac:dyDescent="0.25">
      <c r="A160" s="918"/>
      <c r="B160" s="9" t="s">
        <v>34</v>
      </c>
      <c r="C160" s="13" t="s">
        <v>35</v>
      </c>
      <c r="D160" s="13" t="s">
        <v>36</v>
      </c>
      <c r="E160" s="13" t="s">
        <v>37</v>
      </c>
      <c r="F160" s="920"/>
      <c r="G160" s="920"/>
      <c r="H160" s="924" t="s">
        <v>38</v>
      </c>
      <c r="I160" s="924"/>
      <c r="J160" s="921" t="s">
        <v>31</v>
      </c>
      <c r="K160" s="921" t="s">
        <v>32</v>
      </c>
      <c r="L160" s="925">
        <v>1299</v>
      </c>
    </row>
    <row r="161" spans="1:12" ht="22.8" x14ac:dyDescent="0.25">
      <c r="A161" s="918"/>
      <c r="B161" s="14" t="s">
        <v>105</v>
      </c>
      <c r="C161" s="14" t="s">
        <v>569</v>
      </c>
      <c r="D161" s="15">
        <v>43603</v>
      </c>
      <c r="E161" s="14" t="s">
        <v>570</v>
      </c>
      <c r="F161" s="920"/>
      <c r="G161" s="920"/>
      <c r="H161" s="924"/>
      <c r="I161" s="924"/>
      <c r="J161" s="921"/>
      <c r="K161" s="921"/>
      <c r="L161" s="925"/>
    </row>
    <row r="162" spans="1:12" ht="24" x14ac:dyDescent="0.25">
      <c r="A162" s="918">
        <v>128</v>
      </c>
      <c r="B162" s="9" t="s">
        <v>22</v>
      </c>
      <c r="C162" s="13" t="s">
        <v>23</v>
      </c>
      <c r="D162" s="13" t="s">
        <v>24</v>
      </c>
      <c r="E162" s="13" t="s">
        <v>25</v>
      </c>
      <c r="F162" s="919" t="s">
        <v>17</v>
      </c>
      <c r="G162" s="919"/>
      <c r="H162" s="920"/>
      <c r="I162" s="920"/>
      <c r="J162" s="920"/>
      <c r="K162" s="920"/>
      <c r="L162" s="920"/>
    </row>
    <row r="163" spans="1:12" x14ac:dyDescent="0.25">
      <c r="A163" s="918"/>
      <c r="B163" s="921" t="s">
        <v>571</v>
      </c>
      <c r="C163" s="922" t="s">
        <v>572</v>
      </c>
      <c r="D163" s="923">
        <v>43607</v>
      </c>
      <c r="E163" s="921" t="s">
        <v>172</v>
      </c>
      <c r="F163" s="921" t="s">
        <v>573</v>
      </c>
      <c r="G163" s="921"/>
      <c r="H163" s="924" t="s">
        <v>30</v>
      </c>
      <c r="I163" s="924"/>
      <c r="J163" s="14" t="s">
        <v>31</v>
      </c>
      <c r="K163" s="14" t="s">
        <v>32</v>
      </c>
      <c r="L163" s="16">
        <v>161</v>
      </c>
    </row>
    <row r="164" spans="1:12" x14ac:dyDescent="0.25">
      <c r="A164" s="918"/>
      <c r="B164" s="921"/>
      <c r="C164" s="922"/>
      <c r="D164" s="923"/>
      <c r="E164" s="921"/>
      <c r="F164" s="921"/>
      <c r="G164" s="921"/>
      <c r="H164" s="924" t="s">
        <v>33</v>
      </c>
      <c r="I164" s="924"/>
      <c r="J164" s="14" t="s">
        <v>31</v>
      </c>
      <c r="K164" s="14" t="s">
        <v>32</v>
      </c>
      <c r="L164" s="16">
        <v>354.35</v>
      </c>
    </row>
    <row r="165" spans="1:12" ht="24" x14ac:dyDescent="0.25">
      <c r="A165" s="918"/>
      <c r="B165" s="9" t="s">
        <v>34</v>
      </c>
      <c r="C165" s="13" t="s">
        <v>35</v>
      </c>
      <c r="D165" s="13" t="s">
        <v>36</v>
      </c>
      <c r="E165" s="13" t="s">
        <v>37</v>
      </c>
      <c r="F165" s="920"/>
      <c r="G165" s="920"/>
      <c r="H165" s="924" t="s">
        <v>38</v>
      </c>
      <c r="I165" s="924"/>
      <c r="J165" s="921" t="s">
        <v>31</v>
      </c>
      <c r="K165" s="921" t="s">
        <v>32</v>
      </c>
      <c r="L165" s="925">
        <v>650</v>
      </c>
    </row>
    <row r="166" spans="1:12" ht="22.8" x14ac:dyDescent="0.25">
      <c r="A166" s="918"/>
      <c r="B166" s="14" t="s">
        <v>574</v>
      </c>
      <c r="C166" s="14" t="s">
        <v>573</v>
      </c>
      <c r="D166" s="15">
        <v>43608</v>
      </c>
      <c r="E166" s="14" t="s">
        <v>148</v>
      </c>
      <c r="F166" s="920"/>
      <c r="G166" s="920"/>
      <c r="H166" s="924"/>
      <c r="I166" s="924"/>
      <c r="J166" s="921"/>
      <c r="K166" s="921"/>
      <c r="L166" s="925"/>
    </row>
    <row r="167" spans="1:12" ht="24" x14ac:dyDescent="0.25">
      <c r="A167" s="918">
        <v>129</v>
      </c>
      <c r="B167" s="9" t="s">
        <v>22</v>
      </c>
      <c r="C167" s="13" t="s">
        <v>23</v>
      </c>
      <c r="D167" s="13" t="s">
        <v>24</v>
      </c>
      <c r="E167" s="13" t="s">
        <v>25</v>
      </c>
      <c r="F167" s="919" t="s">
        <v>17</v>
      </c>
      <c r="G167" s="919"/>
      <c r="H167" s="920"/>
      <c r="I167" s="920"/>
      <c r="J167" s="920"/>
      <c r="K167" s="920"/>
      <c r="L167" s="920"/>
    </row>
    <row r="168" spans="1:12" x14ac:dyDescent="0.25">
      <c r="A168" s="918"/>
      <c r="B168" s="921" t="s">
        <v>575</v>
      </c>
      <c r="C168" s="922" t="s">
        <v>576</v>
      </c>
      <c r="D168" s="923">
        <v>43671</v>
      </c>
      <c r="E168" s="921" t="s">
        <v>53</v>
      </c>
      <c r="F168" s="921" t="s">
        <v>577</v>
      </c>
      <c r="G168" s="921"/>
      <c r="H168" s="924" t="s">
        <v>30</v>
      </c>
      <c r="I168" s="924"/>
      <c r="J168" s="14" t="s">
        <v>31</v>
      </c>
      <c r="K168" s="14" t="s">
        <v>32</v>
      </c>
      <c r="L168" s="16">
        <v>425</v>
      </c>
    </row>
    <row r="169" spans="1:12" x14ac:dyDescent="0.25">
      <c r="A169" s="918"/>
      <c r="B169" s="921"/>
      <c r="C169" s="922"/>
      <c r="D169" s="923"/>
      <c r="E169" s="921"/>
      <c r="F169" s="921"/>
      <c r="G169" s="921"/>
      <c r="H169" s="924" t="s">
        <v>33</v>
      </c>
      <c r="I169" s="924"/>
      <c r="J169" s="14" t="s">
        <v>31</v>
      </c>
      <c r="K169" s="14" t="s">
        <v>32</v>
      </c>
      <c r="L169" s="16">
        <v>493.6</v>
      </c>
    </row>
    <row r="170" spans="1:12" ht="24" x14ac:dyDescent="0.25">
      <c r="A170" s="918"/>
      <c r="B170" s="9" t="s">
        <v>34</v>
      </c>
      <c r="C170" s="13" t="s">
        <v>35</v>
      </c>
      <c r="D170" s="13" t="s">
        <v>36</v>
      </c>
      <c r="E170" s="13" t="s">
        <v>37</v>
      </c>
      <c r="F170" s="920"/>
      <c r="G170" s="920"/>
      <c r="H170" s="924" t="s">
        <v>38</v>
      </c>
      <c r="I170" s="924"/>
      <c r="J170" s="921" t="s">
        <v>31</v>
      </c>
      <c r="K170" s="921" t="s">
        <v>32</v>
      </c>
      <c r="L170" s="925">
        <v>75</v>
      </c>
    </row>
    <row r="171" spans="1:12" ht="22.8" x14ac:dyDescent="0.25">
      <c r="A171" s="918"/>
      <c r="B171" s="14" t="s">
        <v>578</v>
      </c>
      <c r="C171" s="14" t="s">
        <v>577</v>
      </c>
      <c r="D171" s="15">
        <v>43674</v>
      </c>
      <c r="E171" s="14" t="s">
        <v>579</v>
      </c>
      <c r="F171" s="920"/>
      <c r="G171" s="920"/>
      <c r="H171" s="924"/>
      <c r="I171" s="924"/>
      <c r="J171" s="921"/>
      <c r="K171" s="921"/>
      <c r="L171" s="925"/>
    </row>
    <row r="172" spans="1:12" ht="24" x14ac:dyDescent="0.25">
      <c r="A172" s="918">
        <v>130</v>
      </c>
      <c r="B172" s="9" t="s">
        <v>22</v>
      </c>
      <c r="C172" s="13" t="s">
        <v>23</v>
      </c>
      <c r="D172" s="13" t="s">
        <v>24</v>
      </c>
      <c r="E172" s="13" t="s">
        <v>25</v>
      </c>
      <c r="F172" s="919" t="s">
        <v>17</v>
      </c>
      <c r="G172" s="919"/>
      <c r="H172" s="920"/>
      <c r="I172" s="920"/>
      <c r="J172" s="920"/>
      <c r="K172" s="920"/>
      <c r="L172" s="920"/>
    </row>
    <row r="173" spans="1:12" x14ac:dyDescent="0.25">
      <c r="A173" s="918"/>
      <c r="B173" s="921" t="s">
        <v>580</v>
      </c>
      <c r="C173" s="922" t="s">
        <v>581</v>
      </c>
      <c r="D173" s="923">
        <v>43576</v>
      </c>
      <c r="E173" s="921" t="s">
        <v>582</v>
      </c>
      <c r="F173" s="921" t="s">
        <v>583</v>
      </c>
      <c r="G173" s="921"/>
      <c r="H173" s="924" t="s">
        <v>30</v>
      </c>
      <c r="I173" s="924"/>
      <c r="J173" s="14" t="s">
        <v>31</v>
      </c>
      <c r="K173" s="14" t="s">
        <v>32</v>
      </c>
      <c r="L173" s="16">
        <v>202</v>
      </c>
    </row>
    <row r="174" spans="1:12" x14ac:dyDescent="0.25">
      <c r="A174" s="918"/>
      <c r="B174" s="921"/>
      <c r="C174" s="922"/>
      <c r="D174" s="923"/>
      <c r="E174" s="921"/>
      <c r="F174" s="921"/>
      <c r="G174" s="921"/>
      <c r="H174" s="924" t="s">
        <v>33</v>
      </c>
      <c r="I174" s="924"/>
      <c r="J174" s="921" t="s">
        <v>31</v>
      </c>
      <c r="K174" s="921" t="s">
        <v>32</v>
      </c>
      <c r="L174" s="925">
        <v>562.02</v>
      </c>
    </row>
    <row r="175" spans="1:12" x14ac:dyDescent="0.25">
      <c r="A175" s="918"/>
      <c r="B175" s="921"/>
      <c r="C175" s="922"/>
      <c r="D175" s="923"/>
      <c r="E175" s="921"/>
      <c r="F175" s="921"/>
      <c r="G175" s="921"/>
      <c r="H175" s="924"/>
      <c r="I175" s="924"/>
      <c r="J175" s="921"/>
      <c r="K175" s="921"/>
      <c r="L175" s="925"/>
    </row>
    <row r="176" spans="1:12" ht="24" x14ac:dyDescent="0.25">
      <c r="A176" s="918"/>
      <c r="B176" s="9" t="s">
        <v>34</v>
      </c>
      <c r="C176" s="13" t="s">
        <v>35</v>
      </c>
      <c r="D176" s="13" t="s">
        <v>36</v>
      </c>
      <c r="E176" s="13" t="s">
        <v>37</v>
      </c>
      <c r="F176" s="920"/>
      <c r="G176" s="920"/>
      <c r="H176" s="924" t="s">
        <v>38</v>
      </c>
      <c r="I176" s="924"/>
      <c r="J176" s="921" t="s">
        <v>31</v>
      </c>
      <c r="K176" s="921" t="s">
        <v>31</v>
      </c>
      <c r="L176" s="925">
        <v>0</v>
      </c>
    </row>
    <row r="177" spans="1:12" ht="34.200000000000003" x14ac:dyDescent="0.25">
      <c r="A177" s="918"/>
      <c r="B177" s="14" t="s">
        <v>584</v>
      </c>
      <c r="C177" s="14" t="s">
        <v>583</v>
      </c>
      <c r="D177" s="15">
        <v>43578</v>
      </c>
      <c r="E177" s="14" t="s">
        <v>271</v>
      </c>
      <c r="F177" s="920"/>
      <c r="G177" s="920"/>
      <c r="H177" s="924"/>
      <c r="I177" s="924"/>
      <c r="J177" s="921"/>
      <c r="K177" s="921"/>
      <c r="L177" s="925"/>
    </row>
    <row r="178" spans="1:12" ht="24" x14ac:dyDescent="0.25">
      <c r="A178" s="918">
        <v>131</v>
      </c>
      <c r="B178" s="9" t="s">
        <v>22</v>
      </c>
      <c r="C178" s="13" t="s">
        <v>23</v>
      </c>
      <c r="D178" s="13" t="s">
        <v>24</v>
      </c>
      <c r="E178" s="13" t="s">
        <v>25</v>
      </c>
      <c r="F178" s="919" t="s">
        <v>17</v>
      </c>
      <c r="G178" s="919"/>
      <c r="H178" s="920"/>
      <c r="I178" s="920"/>
      <c r="J178" s="920"/>
      <c r="K178" s="920"/>
      <c r="L178" s="920"/>
    </row>
    <row r="179" spans="1:12" x14ac:dyDescent="0.25">
      <c r="A179" s="918"/>
      <c r="B179" s="921" t="s">
        <v>580</v>
      </c>
      <c r="C179" s="922" t="s">
        <v>585</v>
      </c>
      <c r="D179" s="923">
        <v>43684</v>
      </c>
      <c r="E179" s="921" t="s">
        <v>586</v>
      </c>
      <c r="F179" s="921" t="s">
        <v>587</v>
      </c>
      <c r="G179" s="921"/>
      <c r="H179" s="924" t="s">
        <v>30</v>
      </c>
      <c r="I179" s="924"/>
      <c r="J179" s="14" t="s">
        <v>31</v>
      </c>
      <c r="K179" s="14" t="s">
        <v>32</v>
      </c>
      <c r="L179" s="16">
        <v>302</v>
      </c>
    </row>
    <row r="180" spans="1:12" x14ac:dyDescent="0.25">
      <c r="A180" s="918"/>
      <c r="B180" s="921"/>
      <c r="C180" s="922"/>
      <c r="D180" s="923"/>
      <c r="E180" s="921"/>
      <c r="F180" s="921"/>
      <c r="G180" s="921"/>
      <c r="H180" s="924" t="s">
        <v>33</v>
      </c>
      <c r="I180" s="924"/>
      <c r="J180" s="14" t="s">
        <v>31</v>
      </c>
      <c r="K180" s="14" t="s">
        <v>32</v>
      </c>
      <c r="L180" s="16">
        <v>709.22</v>
      </c>
    </row>
    <row r="181" spans="1:12" ht="24" x14ac:dyDescent="0.25">
      <c r="A181" s="918"/>
      <c r="B181" s="9" t="s">
        <v>34</v>
      </c>
      <c r="C181" s="13" t="s">
        <v>35</v>
      </c>
      <c r="D181" s="13" t="s">
        <v>36</v>
      </c>
      <c r="E181" s="13" t="s">
        <v>37</v>
      </c>
      <c r="F181" s="920"/>
      <c r="G181" s="920"/>
      <c r="H181" s="924" t="s">
        <v>38</v>
      </c>
      <c r="I181" s="924"/>
      <c r="J181" s="921" t="s">
        <v>31</v>
      </c>
      <c r="K181" s="921" t="s">
        <v>31</v>
      </c>
      <c r="L181" s="925">
        <v>0</v>
      </c>
    </row>
    <row r="182" spans="1:12" ht="34.200000000000003" x14ac:dyDescent="0.25">
      <c r="A182" s="918"/>
      <c r="B182" s="14" t="s">
        <v>584</v>
      </c>
      <c r="C182" s="14" t="s">
        <v>587</v>
      </c>
      <c r="D182" s="15">
        <v>43686</v>
      </c>
      <c r="E182" s="14" t="s">
        <v>588</v>
      </c>
      <c r="F182" s="920"/>
      <c r="G182" s="920"/>
      <c r="H182" s="924"/>
      <c r="I182" s="924"/>
      <c r="J182" s="921"/>
      <c r="K182" s="921"/>
      <c r="L182" s="925"/>
    </row>
    <row r="183" spans="1:12" ht="24" x14ac:dyDescent="0.25">
      <c r="A183" s="918">
        <v>132</v>
      </c>
      <c r="B183" s="9" t="s">
        <v>22</v>
      </c>
      <c r="C183" s="13" t="s">
        <v>23</v>
      </c>
      <c r="D183" s="13" t="s">
        <v>24</v>
      </c>
      <c r="E183" s="13" t="s">
        <v>25</v>
      </c>
      <c r="F183" s="919" t="s">
        <v>17</v>
      </c>
      <c r="G183" s="919"/>
      <c r="H183" s="920"/>
      <c r="I183" s="920"/>
      <c r="J183" s="920"/>
      <c r="K183" s="920"/>
      <c r="L183" s="920"/>
    </row>
    <row r="184" spans="1:12" x14ac:dyDescent="0.25">
      <c r="A184" s="918"/>
      <c r="B184" s="921" t="s">
        <v>580</v>
      </c>
      <c r="C184" s="922" t="s">
        <v>589</v>
      </c>
      <c r="D184" s="923">
        <v>43703</v>
      </c>
      <c r="E184" s="921" t="s">
        <v>95</v>
      </c>
      <c r="F184" s="921" t="s">
        <v>590</v>
      </c>
      <c r="G184" s="921"/>
      <c r="H184" s="924" t="s">
        <v>30</v>
      </c>
      <c r="I184" s="924"/>
      <c r="J184" s="14" t="s">
        <v>31</v>
      </c>
      <c r="K184" s="14" t="s">
        <v>32</v>
      </c>
      <c r="L184" s="16">
        <v>570.70000000000005</v>
      </c>
    </row>
    <row r="185" spans="1:12" x14ac:dyDescent="0.25">
      <c r="A185" s="918"/>
      <c r="B185" s="921"/>
      <c r="C185" s="922"/>
      <c r="D185" s="923"/>
      <c r="E185" s="921"/>
      <c r="F185" s="921"/>
      <c r="G185" s="921"/>
      <c r="H185" s="924" t="s">
        <v>33</v>
      </c>
      <c r="I185" s="924"/>
      <c r="J185" s="921" t="s">
        <v>31</v>
      </c>
      <c r="K185" s="921" t="s">
        <v>32</v>
      </c>
      <c r="L185" s="925">
        <v>474</v>
      </c>
    </row>
    <row r="186" spans="1:12" x14ac:dyDescent="0.25">
      <c r="A186" s="918"/>
      <c r="B186" s="921"/>
      <c r="C186" s="922"/>
      <c r="D186" s="923"/>
      <c r="E186" s="921"/>
      <c r="F186" s="921"/>
      <c r="G186" s="921"/>
      <c r="H186" s="924"/>
      <c r="I186" s="924"/>
      <c r="J186" s="921"/>
      <c r="K186" s="921"/>
      <c r="L186" s="925"/>
    </row>
    <row r="187" spans="1:12" ht="24" x14ac:dyDescent="0.25">
      <c r="A187" s="918"/>
      <c r="B187" s="9" t="s">
        <v>34</v>
      </c>
      <c r="C187" s="13" t="s">
        <v>35</v>
      </c>
      <c r="D187" s="13" t="s">
        <v>36</v>
      </c>
      <c r="E187" s="13" t="s">
        <v>37</v>
      </c>
      <c r="F187" s="920"/>
      <c r="G187" s="920"/>
      <c r="H187" s="924" t="s">
        <v>38</v>
      </c>
      <c r="I187" s="924"/>
      <c r="J187" s="921" t="s">
        <v>31</v>
      </c>
      <c r="K187" s="921" t="s">
        <v>32</v>
      </c>
      <c r="L187" s="925">
        <v>150</v>
      </c>
    </row>
    <row r="188" spans="1:12" ht="34.200000000000003" x14ac:dyDescent="0.25">
      <c r="A188" s="918"/>
      <c r="B188" s="14" t="s">
        <v>584</v>
      </c>
      <c r="C188" s="14" t="s">
        <v>590</v>
      </c>
      <c r="D188" s="15">
        <v>43705</v>
      </c>
      <c r="E188" s="14" t="s">
        <v>557</v>
      </c>
      <c r="F188" s="920"/>
      <c r="G188" s="920"/>
      <c r="H188" s="924"/>
      <c r="I188" s="924"/>
      <c r="J188" s="921"/>
      <c r="K188" s="921"/>
      <c r="L188" s="925"/>
    </row>
    <row r="189" spans="1:12" ht="24" x14ac:dyDescent="0.25">
      <c r="A189" s="918">
        <v>133</v>
      </c>
      <c r="B189" s="9" t="s">
        <v>22</v>
      </c>
      <c r="C189" s="13" t="s">
        <v>23</v>
      </c>
      <c r="D189" s="13" t="s">
        <v>24</v>
      </c>
      <c r="E189" s="13" t="s">
        <v>25</v>
      </c>
      <c r="F189" s="919" t="s">
        <v>17</v>
      </c>
      <c r="G189" s="919"/>
      <c r="H189" s="920"/>
      <c r="I189" s="920"/>
      <c r="J189" s="920"/>
      <c r="K189" s="920"/>
      <c r="L189" s="920"/>
    </row>
    <row r="190" spans="1:12" x14ac:dyDescent="0.25">
      <c r="A190" s="918"/>
      <c r="B190" s="921" t="s">
        <v>591</v>
      </c>
      <c r="C190" s="922" t="s">
        <v>592</v>
      </c>
      <c r="D190" s="923">
        <v>43596</v>
      </c>
      <c r="E190" s="921" t="s">
        <v>593</v>
      </c>
      <c r="F190" s="921" t="s">
        <v>594</v>
      </c>
      <c r="G190" s="921"/>
      <c r="H190" s="924" t="s">
        <v>30</v>
      </c>
      <c r="I190" s="924"/>
      <c r="J190" s="14" t="s">
        <v>31</v>
      </c>
      <c r="K190" s="14" t="s">
        <v>32</v>
      </c>
      <c r="L190" s="16">
        <v>972.64</v>
      </c>
    </row>
    <row r="191" spans="1:12" x14ac:dyDescent="0.25">
      <c r="A191" s="918"/>
      <c r="B191" s="921"/>
      <c r="C191" s="922"/>
      <c r="D191" s="923"/>
      <c r="E191" s="921"/>
      <c r="F191" s="921"/>
      <c r="G191" s="921"/>
      <c r="H191" s="924" t="s">
        <v>33</v>
      </c>
      <c r="I191" s="924"/>
      <c r="J191" s="14" t="s">
        <v>31</v>
      </c>
      <c r="K191" s="14" t="s">
        <v>32</v>
      </c>
      <c r="L191" s="16">
        <v>1138.8399999999999</v>
      </c>
    </row>
    <row r="192" spans="1:12" ht="24" x14ac:dyDescent="0.25">
      <c r="A192" s="918"/>
      <c r="B192" s="9" t="s">
        <v>34</v>
      </c>
      <c r="C192" s="13" t="s">
        <v>35</v>
      </c>
      <c r="D192" s="13" t="s">
        <v>36</v>
      </c>
      <c r="E192" s="13" t="s">
        <v>37</v>
      </c>
      <c r="F192" s="920"/>
      <c r="G192" s="920"/>
      <c r="H192" s="924" t="s">
        <v>38</v>
      </c>
      <c r="I192" s="924"/>
      <c r="J192" s="921" t="s">
        <v>31</v>
      </c>
      <c r="K192" s="921" t="s">
        <v>32</v>
      </c>
      <c r="L192" s="925">
        <v>30</v>
      </c>
    </row>
    <row r="193" spans="1:12" ht="22.8" x14ac:dyDescent="0.25">
      <c r="A193" s="918"/>
      <c r="B193" s="14" t="s">
        <v>239</v>
      </c>
      <c r="C193" s="14" t="s">
        <v>594</v>
      </c>
      <c r="D193" s="15">
        <v>43602</v>
      </c>
      <c r="E193" s="14" t="s">
        <v>595</v>
      </c>
      <c r="F193" s="920"/>
      <c r="G193" s="920"/>
      <c r="H193" s="924"/>
      <c r="I193" s="924"/>
      <c r="J193" s="921"/>
      <c r="K193" s="921"/>
      <c r="L193" s="925"/>
    </row>
    <row r="194" spans="1:12" ht="24" x14ac:dyDescent="0.25">
      <c r="A194" s="918">
        <v>134</v>
      </c>
      <c r="B194" s="9" t="s">
        <v>22</v>
      </c>
      <c r="C194" s="13" t="s">
        <v>23</v>
      </c>
      <c r="D194" s="13" t="s">
        <v>24</v>
      </c>
      <c r="E194" s="13" t="s">
        <v>25</v>
      </c>
      <c r="F194" s="919" t="s">
        <v>17</v>
      </c>
      <c r="G194" s="919"/>
      <c r="H194" s="920"/>
      <c r="I194" s="920"/>
      <c r="J194" s="920"/>
      <c r="K194" s="920"/>
      <c r="L194" s="920"/>
    </row>
    <row r="195" spans="1:12" x14ac:dyDescent="0.25">
      <c r="A195" s="918"/>
      <c r="B195" s="921" t="s">
        <v>591</v>
      </c>
      <c r="C195" s="922" t="s">
        <v>596</v>
      </c>
      <c r="D195" s="923">
        <v>43697</v>
      </c>
      <c r="E195" s="921" t="s">
        <v>597</v>
      </c>
      <c r="F195" s="921" t="s">
        <v>598</v>
      </c>
      <c r="G195" s="921"/>
      <c r="H195" s="924" t="s">
        <v>30</v>
      </c>
      <c r="I195" s="924"/>
      <c r="J195" s="14" t="s">
        <v>31</v>
      </c>
      <c r="K195" s="14" t="s">
        <v>31</v>
      </c>
      <c r="L195" s="16">
        <v>0</v>
      </c>
    </row>
    <row r="196" spans="1:12" x14ac:dyDescent="0.25">
      <c r="A196" s="918"/>
      <c r="B196" s="921"/>
      <c r="C196" s="922"/>
      <c r="D196" s="923"/>
      <c r="E196" s="921"/>
      <c r="F196" s="921"/>
      <c r="G196" s="921"/>
      <c r="H196" s="924" t="s">
        <v>33</v>
      </c>
      <c r="I196" s="924"/>
      <c r="J196" s="14" t="s">
        <v>31</v>
      </c>
      <c r="K196" s="14" t="s">
        <v>31</v>
      </c>
      <c r="L196" s="16">
        <v>0</v>
      </c>
    </row>
    <row r="197" spans="1:12" ht="24" x14ac:dyDescent="0.25">
      <c r="A197" s="918"/>
      <c r="B197" s="9" t="s">
        <v>34</v>
      </c>
      <c r="C197" s="13" t="s">
        <v>35</v>
      </c>
      <c r="D197" s="13" t="s">
        <v>36</v>
      </c>
      <c r="E197" s="13" t="s">
        <v>37</v>
      </c>
      <c r="F197" s="920"/>
      <c r="G197" s="920"/>
      <c r="H197" s="924" t="s">
        <v>38</v>
      </c>
      <c r="I197" s="924"/>
      <c r="J197" s="921" t="s">
        <v>31</v>
      </c>
      <c r="K197" s="921" t="s">
        <v>32</v>
      </c>
      <c r="L197" s="925">
        <v>728.71</v>
      </c>
    </row>
    <row r="198" spans="1:12" ht="22.8" x14ac:dyDescent="0.25">
      <c r="A198" s="918"/>
      <c r="B198" s="14" t="s">
        <v>239</v>
      </c>
      <c r="C198" s="14" t="s">
        <v>598</v>
      </c>
      <c r="D198" s="15">
        <v>43708</v>
      </c>
      <c r="E198" s="14" t="s">
        <v>599</v>
      </c>
      <c r="F198" s="920"/>
      <c r="G198" s="920"/>
      <c r="H198" s="924"/>
      <c r="I198" s="924"/>
      <c r="J198" s="921"/>
      <c r="K198" s="921"/>
      <c r="L198" s="925"/>
    </row>
    <row r="199" spans="1:12" ht="24" x14ac:dyDescent="0.25">
      <c r="A199" s="918">
        <v>135</v>
      </c>
      <c r="B199" s="9" t="s">
        <v>22</v>
      </c>
      <c r="C199" s="13" t="s">
        <v>23</v>
      </c>
      <c r="D199" s="13" t="s">
        <v>24</v>
      </c>
      <c r="E199" s="13" t="s">
        <v>25</v>
      </c>
      <c r="F199" s="919" t="s">
        <v>17</v>
      </c>
      <c r="G199" s="919"/>
      <c r="H199" s="920"/>
      <c r="I199" s="920"/>
      <c r="J199" s="920"/>
      <c r="K199" s="920"/>
      <c r="L199" s="920"/>
    </row>
    <row r="200" spans="1:12" x14ac:dyDescent="0.25">
      <c r="A200" s="918"/>
      <c r="B200" s="921" t="s">
        <v>591</v>
      </c>
      <c r="C200" s="922" t="s">
        <v>600</v>
      </c>
      <c r="D200" s="923">
        <v>43732</v>
      </c>
      <c r="E200" s="921" t="s">
        <v>298</v>
      </c>
      <c r="F200" s="921" t="s">
        <v>601</v>
      </c>
      <c r="G200" s="921"/>
      <c r="H200" s="924" t="s">
        <v>30</v>
      </c>
      <c r="I200" s="924"/>
      <c r="J200" s="14" t="s">
        <v>31</v>
      </c>
      <c r="K200" s="14" t="s">
        <v>32</v>
      </c>
      <c r="L200" s="16">
        <v>339.54</v>
      </c>
    </row>
    <row r="201" spans="1:12" x14ac:dyDescent="0.25">
      <c r="A201" s="918"/>
      <c r="B201" s="921"/>
      <c r="C201" s="922"/>
      <c r="D201" s="923"/>
      <c r="E201" s="921"/>
      <c r="F201" s="921"/>
      <c r="G201" s="921"/>
      <c r="H201" s="924" t="s">
        <v>33</v>
      </c>
      <c r="I201" s="924"/>
      <c r="J201" s="14" t="s">
        <v>31</v>
      </c>
      <c r="K201" s="14" t="s">
        <v>32</v>
      </c>
      <c r="L201" s="16">
        <v>157.97</v>
      </c>
    </row>
    <row r="202" spans="1:12" ht="24" x14ac:dyDescent="0.25">
      <c r="A202" s="918"/>
      <c r="B202" s="9" t="s">
        <v>34</v>
      </c>
      <c r="C202" s="13" t="s">
        <v>35</v>
      </c>
      <c r="D202" s="13" t="s">
        <v>36</v>
      </c>
      <c r="E202" s="13" t="s">
        <v>37</v>
      </c>
      <c r="F202" s="920"/>
      <c r="G202" s="920"/>
      <c r="H202" s="924" t="s">
        <v>38</v>
      </c>
      <c r="I202" s="924"/>
      <c r="J202" s="921" t="s">
        <v>31</v>
      </c>
      <c r="K202" s="921" t="s">
        <v>32</v>
      </c>
      <c r="L202" s="925">
        <v>100</v>
      </c>
    </row>
    <row r="203" spans="1:12" ht="22.8" x14ac:dyDescent="0.25">
      <c r="A203" s="918"/>
      <c r="B203" s="14" t="s">
        <v>239</v>
      </c>
      <c r="C203" s="14" t="s">
        <v>601</v>
      </c>
      <c r="D203" s="15">
        <v>43733</v>
      </c>
      <c r="E203" s="14" t="s">
        <v>602</v>
      </c>
      <c r="F203" s="920"/>
      <c r="G203" s="920"/>
      <c r="H203" s="924"/>
      <c r="I203" s="924"/>
      <c r="J203" s="921"/>
      <c r="K203" s="921"/>
      <c r="L203" s="925"/>
    </row>
    <row r="204" spans="1:12" ht="24" x14ac:dyDescent="0.25">
      <c r="A204" s="918">
        <v>136</v>
      </c>
      <c r="B204" s="9" t="s">
        <v>22</v>
      </c>
      <c r="C204" s="13" t="s">
        <v>23</v>
      </c>
      <c r="D204" s="13" t="s">
        <v>24</v>
      </c>
      <c r="E204" s="13" t="s">
        <v>25</v>
      </c>
      <c r="F204" s="919" t="s">
        <v>17</v>
      </c>
      <c r="G204" s="919"/>
      <c r="H204" s="920"/>
      <c r="I204" s="920"/>
      <c r="J204" s="920"/>
      <c r="K204" s="920"/>
      <c r="L204" s="920"/>
    </row>
    <row r="205" spans="1:12" x14ac:dyDescent="0.25">
      <c r="A205" s="918"/>
      <c r="B205" s="921" t="s">
        <v>603</v>
      </c>
      <c r="C205" s="922" t="s">
        <v>604</v>
      </c>
      <c r="D205" s="923">
        <v>43565</v>
      </c>
      <c r="E205" s="921" t="s">
        <v>246</v>
      </c>
      <c r="F205" s="921" t="s">
        <v>247</v>
      </c>
      <c r="G205" s="921"/>
      <c r="H205" s="924" t="s">
        <v>30</v>
      </c>
      <c r="I205" s="924"/>
      <c r="J205" s="14" t="s">
        <v>31</v>
      </c>
      <c r="K205" s="14" t="s">
        <v>32</v>
      </c>
      <c r="L205" s="16">
        <v>468.01</v>
      </c>
    </row>
    <row r="206" spans="1:12" x14ac:dyDescent="0.25">
      <c r="A206" s="918"/>
      <c r="B206" s="921"/>
      <c r="C206" s="922"/>
      <c r="D206" s="923"/>
      <c r="E206" s="921"/>
      <c r="F206" s="921"/>
      <c r="G206" s="921"/>
      <c r="H206" s="924" t="s">
        <v>33</v>
      </c>
      <c r="I206" s="924"/>
      <c r="J206" s="921" t="s">
        <v>31</v>
      </c>
      <c r="K206" s="921" t="s">
        <v>32</v>
      </c>
      <c r="L206" s="925">
        <v>2806.02</v>
      </c>
    </row>
    <row r="207" spans="1:12" x14ac:dyDescent="0.25">
      <c r="A207" s="918"/>
      <c r="B207" s="921"/>
      <c r="C207" s="922"/>
      <c r="D207" s="923"/>
      <c r="E207" s="921"/>
      <c r="F207" s="921"/>
      <c r="G207" s="921"/>
      <c r="H207" s="924"/>
      <c r="I207" s="924"/>
      <c r="J207" s="921"/>
      <c r="K207" s="921"/>
      <c r="L207" s="925"/>
    </row>
    <row r="208" spans="1:12" ht="24" x14ac:dyDescent="0.25">
      <c r="A208" s="918"/>
      <c r="B208" s="9" t="s">
        <v>34</v>
      </c>
      <c r="C208" s="13" t="s">
        <v>35</v>
      </c>
      <c r="D208" s="13" t="s">
        <v>36</v>
      </c>
      <c r="E208" s="13" t="s">
        <v>37</v>
      </c>
      <c r="F208" s="920"/>
      <c r="G208" s="920"/>
      <c r="H208" s="924" t="s">
        <v>38</v>
      </c>
      <c r="I208" s="924"/>
      <c r="J208" s="921" t="s">
        <v>31</v>
      </c>
      <c r="K208" s="921" t="s">
        <v>32</v>
      </c>
      <c r="L208" s="925">
        <v>200</v>
      </c>
    </row>
    <row r="209" spans="1:12" ht="22.8" x14ac:dyDescent="0.25">
      <c r="A209" s="918"/>
      <c r="B209" s="14" t="s">
        <v>605</v>
      </c>
      <c r="C209" s="14" t="s">
        <v>247</v>
      </c>
      <c r="D209" s="15">
        <v>43570</v>
      </c>
      <c r="E209" s="14" t="s">
        <v>248</v>
      </c>
      <c r="F209" s="920"/>
      <c r="G209" s="920"/>
      <c r="H209" s="924"/>
      <c r="I209" s="924"/>
      <c r="J209" s="921"/>
      <c r="K209" s="921"/>
      <c r="L209" s="925"/>
    </row>
    <row r="210" spans="1:12" ht="24" x14ac:dyDescent="0.25">
      <c r="A210" s="918">
        <v>137</v>
      </c>
      <c r="B210" s="9" t="s">
        <v>22</v>
      </c>
      <c r="C210" s="13" t="s">
        <v>23</v>
      </c>
      <c r="D210" s="13" t="s">
        <v>24</v>
      </c>
      <c r="E210" s="13" t="s">
        <v>25</v>
      </c>
      <c r="F210" s="919" t="s">
        <v>17</v>
      </c>
      <c r="G210" s="919"/>
      <c r="H210" s="920"/>
      <c r="I210" s="920"/>
      <c r="J210" s="920"/>
      <c r="K210" s="920"/>
      <c r="L210" s="920"/>
    </row>
    <row r="211" spans="1:12" x14ac:dyDescent="0.25">
      <c r="A211" s="918"/>
      <c r="B211" s="921" t="s">
        <v>603</v>
      </c>
      <c r="C211" s="922" t="s">
        <v>606</v>
      </c>
      <c r="D211" s="923">
        <v>43684</v>
      </c>
      <c r="E211" s="921" t="s">
        <v>298</v>
      </c>
      <c r="F211" s="921" t="s">
        <v>607</v>
      </c>
      <c r="G211" s="921"/>
      <c r="H211" s="924" t="s">
        <v>30</v>
      </c>
      <c r="I211" s="924"/>
      <c r="J211" s="14" t="s">
        <v>31</v>
      </c>
      <c r="K211" s="14" t="s">
        <v>32</v>
      </c>
      <c r="L211" s="16">
        <v>538</v>
      </c>
    </row>
    <row r="212" spans="1:12" x14ac:dyDescent="0.25">
      <c r="A212" s="918"/>
      <c r="B212" s="921"/>
      <c r="C212" s="922"/>
      <c r="D212" s="923"/>
      <c r="E212" s="921"/>
      <c r="F212" s="921"/>
      <c r="G212" s="921"/>
      <c r="H212" s="924" t="s">
        <v>33</v>
      </c>
      <c r="I212" s="924"/>
      <c r="J212" s="14" t="s">
        <v>31</v>
      </c>
      <c r="K212" s="14" t="s">
        <v>32</v>
      </c>
      <c r="L212" s="16">
        <v>414.61</v>
      </c>
    </row>
    <row r="213" spans="1:12" ht="24" x14ac:dyDescent="0.25">
      <c r="A213" s="918"/>
      <c r="B213" s="9" t="s">
        <v>34</v>
      </c>
      <c r="C213" s="13" t="s">
        <v>35</v>
      </c>
      <c r="D213" s="13" t="s">
        <v>36</v>
      </c>
      <c r="E213" s="13" t="s">
        <v>37</v>
      </c>
      <c r="F213" s="920"/>
      <c r="G213" s="920"/>
      <c r="H213" s="924" t="s">
        <v>38</v>
      </c>
      <c r="I213" s="924"/>
      <c r="J213" s="921" t="s">
        <v>31</v>
      </c>
      <c r="K213" s="921" t="s">
        <v>32</v>
      </c>
      <c r="L213" s="925">
        <v>799</v>
      </c>
    </row>
    <row r="214" spans="1:12" ht="22.8" x14ac:dyDescent="0.25">
      <c r="A214" s="918"/>
      <c r="B214" s="14" t="s">
        <v>605</v>
      </c>
      <c r="C214" s="14" t="s">
        <v>607</v>
      </c>
      <c r="D214" s="15">
        <v>43686</v>
      </c>
      <c r="E214" s="14" t="s">
        <v>588</v>
      </c>
      <c r="F214" s="920"/>
      <c r="G214" s="920"/>
      <c r="H214" s="924"/>
      <c r="I214" s="924"/>
      <c r="J214" s="921"/>
      <c r="K214" s="921"/>
      <c r="L214" s="925"/>
    </row>
    <row r="215" spans="1:12" ht="24" x14ac:dyDescent="0.25">
      <c r="A215" s="918">
        <v>138</v>
      </c>
      <c r="B215" s="9" t="s">
        <v>22</v>
      </c>
      <c r="C215" s="13" t="s">
        <v>23</v>
      </c>
      <c r="D215" s="13" t="s">
        <v>24</v>
      </c>
      <c r="E215" s="13" t="s">
        <v>25</v>
      </c>
      <c r="F215" s="919" t="s">
        <v>17</v>
      </c>
      <c r="G215" s="919"/>
      <c r="H215" s="920"/>
      <c r="I215" s="920"/>
      <c r="J215" s="920"/>
      <c r="K215" s="920"/>
      <c r="L215" s="920"/>
    </row>
    <row r="216" spans="1:12" x14ac:dyDescent="0.25">
      <c r="A216" s="918"/>
      <c r="B216" s="921" t="s">
        <v>603</v>
      </c>
      <c r="C216" s="922" t="s">
        <v>608</v>
      </c>
      <c r="D216" s="923">
        <v>43707</v>
      </c>
      <c r="E216" s="921" t="s">
        <v>597</v>
      </c>
      <c r="F216" s="921" t="s">
        <v>609</v>
      </c>
      <c r="G216" s="921"/>
      <c r="H216" s="924" t="s">
        <v>30</v>
      </c>
      <c r="I216" s="924"/>
      <c r="J216" s="14" t="s">
        <v>31</v>
      </c>
      <c r="K216" s="14" t="s">
        <v>32</v>
      </c>
      <c r="L216" s="16">
        <v>942.56</v>
      </c>
    </row>
    <row r="217" spans="1:12" x14ac:dyDescent="0.25">
      <c r="A217" s="918"/>
      <c r="B217" s="921"/>
      <c r="C217" s="922"/>
      <c r="D217" s="923"/>
      <c r="E217" s="921"/>
      <c r="F217" s="921"/>
      <c r="G217" s="921"/>
      <c r="H217" s="924" t="s">
        <v>33</v>
      </c>
      <c r="I217" s="924"/>
      <c r="J217" s="921" t="s">
        <v>31</v>
      </c>
      <c r="K217" s="921" t="s">
        <v>31</v>
      </c>
      <c r="L217" s="925">
        <v>0</v>
      </c>
    </row>
    <row r="218" spans="1:12" x14ac:dyDescent="0.25">
      <c r="A218" s="918"/>
      <c r="B218" s="921"/>
      <c r="C218" s="922"/>
      <c r="D218" s="923"/>
      <c r="E218" s="921"/>
      <c r="F218" s="921"/>
      <c r="G218" s="921"/>
      <c r="H218" s="924"/>
      <c r="I218" s="924"/>
      <c r="J218" s="921"/>
      <c r="K218" s="921"/>
      <c r="L218" s="925"/>
    </row>
    <row r="219" spans="1:12" ht="24" x14ac:dyDescent="0.25">
      <c r="A219" s="918"/>
      <c r="B219" s="9" t="s">
        <v>34</v>
      </c>
      <c r="C219" s="13" t="s">
        <v>35</v>
      </c>
      <c r="D219" s="13" t="s">
        <v>36</v>
      </c>
      <c r="E219" s="13" t="s">
        <v>37</v>
      </c>
      <c r="F219" s="920"/>
      <c r="G219" s="920"/>
      <c r="H219" s="924" t="s">
        <v>38</v>
      </c>
      <c r="I219" s="924"/>
      <c r="J219" s="921" t="s">
        <v>31</v>
      </c>
      <c r="K219" s="921" t="s">
        <v>32</v>
      </c>
      <c r="L219" s="925">
        <v>729.61</v>
      </c>
    </row>
    <row r="220" spans="1:12" ht="22.8" x14ac:dyDescent="0.25">
      <c r="A220" s="918"/>
      <c r="B220" s="14" t="s">
        <v>605</v>
      </c>
      <c r="C220" s="14" t="s">
        <v>609</v>
      </c>
      <c r="D220" s="15">
        <v>43714</v>
      </c>
      <c r="E220" s="14" t="s">
        <v>610</v>
      </c>
      <c r="F220" s="920"/>
      <c r="G220" s="920"/>
      <c r="H220" s="924"/>
      <c r="I220" s="924"/>
      <c r="J220" s="921"/>
      <c r="K220" s="921"/>
      <c r="L220" s="925"/>
    </row>
    <row r="221" spans="1:12" ht="24" x14ac:dyDescent="0.25">
      <c r="A221" s="918">
        <v>139</v>
      </c>
      <c r="B221" s="9" t="s">
        <v>22</v>
      </c>
      <c r="C221" s="13" t="s">
        <v>23</v>
      </c>
      <c r="D221" s="13" t="s">
        <v>24</v>
      </c>
      <c r="E221" s="13" t="s">
        <v>25</v>
      </c>
      <c r="F221" s="919" t="s">
        <v>17</v>
      </c>
      <c r="G221" s="919"/>
      <c r="H221" s="920"/>
      <c r="I221" s="920"/>
      <c r="J221" s="920"/>
      <c r="K221" s="920"/>
      <c r="L221" s="920"/>
    </row>
    <row r="222" spans="1:12" x14ac:dyDescent="0.25">
      <c r="A222" s="918"/>
      <c r="B222" s="921" t="s">
        <v>611</v>
      </c>
      <c r="C222" s="922" t="s">
        <v>612</v>
      </c>
      <c r="D222" s="923">
        <v>43597</v>
      </c>
      <c r="E222" s="921" t="s">
        <v>613</v>
      </c>
      <c r="F222" s="921" t="s">
        <v>614</v>
      </c>
      <c r="G222" s="921"/>
      <c r="H222" s="924" t="s">
        <v>30</v>
      </c>
      <c r="I222" s="924"/>
      <c r="J222" s="14" t="s">
        <v>31</v>
      </c>
      <c r="K222" s="14" t="s">
        <v>31</v>
      </c>
      <c r="L222" s="16">
        <v>0</v>
      </c>
    </row>
    <row r="223" spans="1:12" x14ac:dyDescent="0.25">
      <c r="A223" s="918"/>
      <c r="B223" s="921"/>
      <c r="C223" s="922"/>
      <c r="D223" s="923"/>
      <c r="E223" s="921"/>
      <c r="F223" s="921"/>
      <c r="G223" s="921"/>
      <c r="H223" s="924" t="s">
        <v>33</v>
      </c>
      <c r="I223" s="924"/>
      <c r="J223" s="14" t="s">
        <v>31</v>
      </c>
      <c r="K223" s="14" t="s">
        <v>31</v>
      </c>
      <c r="L223" s="16">
        <v>0</v>
      </c>
    </row>
    <row r="224" spans="1:12" ht="24" x14ac:dyDescent="0.25">
      <c r="A224" s="918"/>
      <c r="B224" s="9" t="s">
        <v>34</v>
      </c>
      <c r="C224" s="13" t="s">
        <v>35</v>
      </c>
      <c r="D224" s="13" t="s">
        <v>36</v>
      </c>
      <c r="E224" s="13" t="s">
        <v>37</v>
      </c>
      <c r="F224" s="920"/>
      <c r="G224" s="920"/>
      <c r="H224" s="924" t="s">
        <v>38</v>
      </c>
      <c r="I224" s="924"/>
      <c r="J224" s="921" t="s">
        <v>31</v>
      </c>
      <c r="K224" s="921" t="s">
        <v>32</v>
      </c>
      <c r="L224" s="925">
        <v>619.45000000000005</v>
      </c>
    </row>
    <row r="225" spans="1:12" ht="34.200000000000003" x14ac:dyDescent="0.25">
      <c r="A225" s="918"/>
      <c r="B225" s="14" t="s">
        <v>496</v>
      </c>
      <c r="C225" s="14" t="s">
        <v>614</v>
      </c>
      <c r="D225" s="15">
        <v>43602</v>
      </c>
      <c r="E225" s="14" t="s">
        <v>615</v>
      </c>
      <c r="F225" s="920"/>
      <c r="G225" s="920"/>
      <c r="H225" s="924"/>
      <c r="I225" s="924"/>
      <c r="J225" s="921"/>
      <c r="K225" s="921"/>
      <c r="L225" s="925"/>
    </row>
    <row r="226" spans="1:12" ht="24" x14ac:dyDescent="0.25">
      <c r="A226" s="918">
        <v>140</v>
      </c>
      <c r="B226" s="9" t="s">
        <v>22</v>
      </c>
      <c r="C226" s="13" t="s">
        <v>23</v>
      </c>
      <c r="D226" s="13" t="s">
        <v>24</v>
      </c>
      <c r="E226" s="13" t="s">
        <v>25</v>
      </c>
      <c r="F226" s="919" t="s">
        <v>17</v>
      </c>
      <c r="G226" s="919"/>
      <c r="H226" s="920"/>
      <c r="I226" s="920"/>
      <c r="J226" s="920"/>
      <c r="K226" s="920"/>
      <c r="L226" s="920"/>
    </row>
    <row r="227" spans="1:12" x14ac:dyDescent="0.25">
      <c r="A227" s="918"/>
      <c r="B227" s="921" t="s">
        <v>611</v>
      </c>
      <c r="C227" s="922" t="s">
        <v>616</v>
      </c>
      <c r="D227" s="923">
        <v>43633</v>
      </c>
      <c r="E227" s="921" t="s">
        <v>617</v>
      </c>
      <c r="F227" s="921" t="s">
        <v>618</v>
      </c>
      <c r="G227" s="921"/>
      <c r="H227" s="924" t="s">
        <v>30</v>
      </c>
      <c r="I227" s="924"/>
      <c r="J227" s="14" t="s">
        <v>31</v>
      </c>
      <c r="K227" s="14" t="s">
        <v>32</v>
      </c>
      <c r="L227" s="16">
        <v>859.44</v>
      </c>
    </row>
    <row r="228" spans="1:12" x14ac:dyDescent="0.25">
      <c r="A228" s="918"/>
      <c r="B228" s="921"/>
      <c r="C228" s="922"/>
      <c r="D228" s="923"/>
      <c r="E228" s="921"/>
      <c r="F228" s="921"/>
      <c r="G228" s="921"/>
      <c r="H228" s="924" t="s">
        <v>33</v>
      </c>
      <c r="I228" s="924"/>
      <c r="J228" s="14" t="s">
        <v>31</v>
      </c>
      <c r="K228" s="14" t="s">
        <v>31</v>
      </c>
      <c r="L228" s="16">
        <v>0</v>
      </c>
    </row>
    <row r="229" spans="1:12" ht="24" x14ac:dyDescent="0.25">
      <c r="A229" s="918"/>
      <c r="B229" s="9" t="s">
        <v>34</v>
      </c>
      <c r="C229" s="13" t="s">
        <v>35</v>
      </c>
      <c r="D229" s="13" t="s">
        <v>36</v>
      </c>
      <c r="E229" s="13" t="s">
        <v>37</v>
      </c>
      <c r="F229" s="920"/>
      <c r="G229" s="920"/>
      <c r="H229" s="924" t="s">
        <v>38</v>
      </c>
      <c r="I229" s="924"/>
      <c r="J229" s="921" t="s">
        <v>31</v>
      </c>
      <c r="K229" s="921" t="s">
        <v>32</v>
      </c>
      <c r="L229" s="925">
        <v>278.90000000000003</v>
      </c>
    </row>
    <row r="230" spans="1:12" ht="34.200000000000003" x14ac:dyDescent="0.25">
      <c r="A230" s="918"/>
      <c r="B230" s="14" t="s">
        <v>496</v>
      </c>
      <c r="C230" s="14" t="s">
        <v>618</v>
      </c>
      <c r="D230" s="15">
        <v>43638</v>
      </c>
      <c r="E230" s="14" t="s">
        <v>619</v>
      </c>
      <c r="F230" s="920"/>
      <c r="G230" s="920"/>
      <c r="H230" s="924"/>
      <c r="I230" s="924"/>
      <c r="J230" s="921"/>
      <c r="K230" s="921"/>
      <c r="L230" s="925"/>
    </row>
    <row r="231" spans="1:12" ht="24" x14ac:dyDescent="0.25">
      <c r="A231" s="918">
        <v>141</v>
      </c>
      <c r="B231" s="9" t="s">
        <v>22</v>
      </c>
      <c r="C231" s="13" t="s">
        <v>23</v>
      </c>
      <c r="D231" s="13" t="s">
        <v>24</v>
      </c>
      <c r="E231" s="13" t="s">
        <v>25</v>
      </c>
      <c r="F231" s="919" t="s">
        <v>17</v>
      </c>
      <c r="G231" s="919"/>
      <c r="H231" s="920"/>
      <c r="I231" s="920"/>
      <c r="J231" s="920"/>
      <c r="K231" s="920"/>
      <c r="L231" s="920"/>
    </row>
    <row r="232" spans="1:12" x14ac:dyDescent="0.25">
      <c r="A232" s="918"/>
      <c r="B232" s="921" t="s">
        <v>611</v>
      </c>
      <c r="C232" s="922" t="s">
        <v>620</v>
      </c>
      <c r="D232" s="923">
        <v>43706</v>
      </c>
      <c r="E232" s="921" t="s">
        <v>621</v>
      </c>
      <c r="F232" s="921" t="s">
        <v>622</v>
      </c>
      <c r="G232" s="921"/>
      <c r="H232" s="924" t="s">
        <v>30</v>
      </c>
      <c r="I232" s="924"/>
      <c r="J232" s="14" t="s">
        <v>31</v>
      </c>
      <c r="K232" s="14" t="s">
        <v>32</v>
      </c>
      <c r="L232" s="16">
        <v>954.99</v>
      </c>
    </row>
    <row r="233" spans="1:12" x14ac:dyDescent="0.25">
      <c r="A233" s="918"/>
      <c r="B233" s="921"/>
      <c r="C233" s="922"/>
      <c r="D233" s="923"/>
      <c r="E233" s="921"/>
      <c r="F233" s="921"/>
      <c r="G233" s="921"/>
      <c r="H233" s="924" t="s">
        <v>33</v>
      </c>
      <c r="I233" s="924"/>
      <c r="J233" s="921" t="s">
        <v>31</v>
      </c>
      <c r="K233" s="921" t="s">
        <v>31</v>
      </c>
      <c r="L233" s="925">
        <v>0</v>
      </c>
    </row>
    <row r="234" spans="1:12" x14ac:dyDescent="0.25">
      <c r="A234" s="918"/>
      <c r="B234" s="921"/>
      <c r="C234" s="922"/>
      <c r="D234" s="923"/>
      <c r="E234" s="921"/>
      <c r="F234" s="921"/>
      <c r="G234" s="921"/>
      <c r="H234" s="924"/>
      <c r="I234" s="924"/>
      <c r="J234" s="921"/>
      <c r="K234" s="921"/>
      <c r="L234" s="925"/>
    </row>
    <row r="235" spans="1:12" ht="24" x14ac:dyDescent="0.25">
      <c r="A235" s="918"/>
      <c r="B235" s="9" t="s">
        <v>34</v>
      </c>
      <c r="C235" s="13" t="s">
        <v>35</v>
      </c>
      <c r="D235" s="13" t="s">
        <v>36</v>
      </c>
      <c r="E235" s="13" t="s">
        <v>37</v>
      </c>
      <c r="F235" s="920"/>
      <c r="G235" s="920"/>
      <c r="H235" s="924" t="s">
        <v>38</v>
      </c>
      <c r="I235" s="924"/>
      <c r="J235" s="921" t="s">
        <v>31</v>
      </c>
      <c r="K235" s="921" t="s">
        <v>31</v>
      </c>
      <c r="L235" s="925">
        <v>0</v>
      </c>
    </row>
    <row r="236" spans="1:12" ht="34.200000000000003" x14ac:dyDescent="0.25">
      <c r="A236" s="918"/>
      <c r="B236" s="14" t="s">
        <v>496</v>
      </c>
      <c r="C236" s="14" t="s">
        <v>622</v>
      </c>
      <c r="D236" s="15">
        <v>43709</v>
      </c>
      <c r="E236" s="14" t="s">
        <v>623</v>
      </c>
      <c r="F236" s="920"/>
      <c r="G236" s="920"/>
      <c r="H236" s="924"/>
      <c r="I236" s="924"/>
      <c r="J236" s="921"/>
      <c r="K236" s="921"/>
      <c r="L236" s="925"/>
    </row>
    <row r="237" spans="1:12" ht="24" x14ac:dyDescent="0.25">
      <c r="A237" s="918">
        <v>142</v>
      </c>
      <c r="B237" s="9" t="s">
        <v>22</v>
      </c>
      <c r="C237" s="13" t="s">
        <v>23</v>
      </c>
      <c r="D237" s="13" t="s">
        <v>24</v>
      </c>
      <c r="E237" s="13" t="s">
        <v>25</v>
      </c>
      <c r="F237" s="919" t="s">
        <v>17</v>
      </c>
      <c r="G237" s="919"/>
      <c r="H237" s="920"/>
      <c r="I237" s="920"/>
      <c r="J237" s="920"/>
      <c r="K237" s="920"/>
      <c r="L237" s="920"/>
    </row>
    <row r="238" spans="1:12" x14ac:dyDescent="0.25">
      <c r="A238" s="918"/>
      <c r="B238" s="921" t="s">
        <v>611</v>
      </c>
      <c r="C238" s="922" t="s">
        <v>624</v>
      </c>
      <c r="D238" s="923">
        <v>43736</v>
      </c>
      <c r="E238" s="921" t="s">
        <v>625</v>
      </c>
      <c r="F238" s="921" t="s">
        <v>618</v>
      </c>
      <c r="G238" s="921"/>
      <c r="H238" s="924" t="s">
        <v>30</v>
      </c>
      <c r="I238" s="924"/>
      <c r="J238" s="14" t="s">
        <v>31</v>
      </c>
      <c r="K238" s="14" t="s">
        <v>32</v>
      </c>
      <c r="L238" s="16">
        <v>381.18</v>
      </c>
    </row>
    <row r="239" spans="1:12" x14ac:dyDescent="0.25">
      <c r="A239" s="918"/>
      <c r="B239" s="921"/>
      <c r="C239" s="922"/>
      <c r="D239" s="923"/>
      <c r="E239" s="921"/>
      <c r="F239" s="921"/>
      <c r="G239" s="921"/>
      <c r="H239" s="924" t="s">
        <v>33</v>
      </c>
      <c r="I239" s="924"/>
      <c r="J239" s="14" t="s">
        <v>31</v>
      </c>
      <c r="K239" s="14" t="s">
        <v>31</v>
      </c>
      <c r="L239" s="16">
        <v>0</v>
      </c>
    </row>
    <row r="240" spans="1:12" ht="24" x14ac:dyDescent="0.25">
      <c r="A240" s="918"/>
      <c r="B240" s="9" t="s">
        <v>34</v>
      </c>
      <c r="C240" s="13" t="s">
        <v>35</v>
      </c>
      <c r="D240" s="13" t="s">
        <v>36</v>
      </c>
      <c r="E240" s="13" t="s">
        <v>37</v>
      </c>
      <c r="F240" s="920"/>
      <c r="G240" s="920"/>
      <c r="H240" s="924" t="s">
        <v>38</v>
      </c>
      <c r="I240" s="924"/>
      <c r="J240" s="921" t="s">
        <v>31</v>
      </c>
      <c r="K240" s="921" t="s">
        <v>31</v>
      </c>
      <c r="L240" s="925">
        <v>0</v>
      </c>
    </row>
    <row r="241" spans="1:12" ht="34.200000000000003" x14ac:dyDescent="0.25">
      <c r="A241" s="918"/>
      <c r="B241" s="14" t="s">
        <v>496</v>
      </c>
      <c r="C241" s="14" t="s">
        <v>618</v>
      </c>
      <c r="D241" s="15">
        <v>43738</v>
      </c>
      <c r="E241" s="14" t="s">
        <v>433</v>
      </c>
      <c r="F241" s="920"/>
      <c r="G241" s="920"/>
      <c r="H241" s="924"/>
      <c r="I241" s="924"/>
      <c r="J241" s="921"/>
      <c r="K241" s="921"/>
      <c r="L241" s="925"/>
    </row>
    <row r="242" spans="1:12" ht="24" x14ac:dyDescent="0.25">
      <c r="A242" s="918">
        <v>143</v>
      </c>
      <c r="B242" s="9" t="s">
        <v>22</v>
      </c>
      <c r="C242" s="13" t="s">
        <v>23</v>
      </c>
      <c r="D242" s="13" t="s">
        <v>24</v>
      </c>
      <c r="E242" s="13" t="s">
        <v>25</v>
      </c>
      <c r="F242" s="919" t="s">
        <v>17</v>
      </c>
      <c r="G242" s="919"/>
      <c r="H242" s="920"/>
      <c r="I242" s="920"/>
      <c r="J242" s="920"/>
      <c r="K242" s="920"/>
      <c r="L242" s="920"/>
    </row>
    <row r="243" spans="1:12" x14ac:dyDescent="0.25">
      <c r="A243" s="918"/>
      <c r="B243" s="921" t="s">
        <v>626</v>
      </c>
      <c r="C243" s="922" t="s">
        <v>627</v>
      </c>
      <c r="D243" s="923">
        <v>43708</v>
      </c>
      <c r="E243" s="921" t="s">
        <v>628</v>
      </c>
      <c r="F243" s="921" t="s">
        <v>629</v>
      </c>
      <c r="G243" s="921"/>
      <c r="H243" s="924" t="s">
        <v>30</v>
      </c>
      <c r="I243" s="924"/>
      <c r="J243" s="14" t="s">
        <v>31</v>
      </c>
      <c r="K243" s="14" t="s">
        <v>32</v>
      </c>
      <c r="L243" s="16">
        <v>600</v>
      </c>
    </row>
    <row r="244" spans="1:12" x14ac:dyDescent="0.25">
      <c r="A244" s="918"/>
      <c r="B244" s="921"/>
      <c r="C244" s="922"/>
      <c r="D244" s="923"/>
      <c r="E244" s="921"/>
      <c r="F244" s="921"/>
      <c r="G244" s="921"/>
      <c r="H244" s="924" t="s">
        <v>33</v>
      </c>
      <c r="I244" s="924"/>
      <c r="J244" s="14" t="s">
        <v>31</v>
      </c>
      <c r="K244" s="14" t="s">
        <v>32</v>
      </c>
      <c r="L244" s="16">
        <v>1700</v>
      </c>
    </row>
    <row r="245" spans="1:12" ht="24" x14ac:dyDescent="0.25">
      <c r="A245" s="918"/>
      <c r="B245" s="9" t="s">
        <v>34</v>
      </c>
      <c r="C245" s="13" t="s">
        <v>35</v>
      </c>
      <c r="D245" s="13" t="s">
        <v>36</v>
      </c>
      <c r="E245" s="13" t="s">
        <v>37</v>
      </c>
      <c r="F245" s="920"/>
      <c r="G245" s="920"/>
      <c r="H245" s="924" t="s">
        <v>38</v>
      </c>
      <c r="I245" s="924"/>
      <c r="J245" s="921" t="s">
        <v>31</v>
      </c>
      <c r="K245" s="921" t="s">
        <v>32</v>
      </c>
      <c r="L245" s="925">
        <v>309</v>
      </c>
    </row>
    <row r="246" spans="1:12" ht="22.8" x14ac:dyDescent="0.25">
      <c r="A246" s="918"/>
      <c r="B246" s="14" t="s">
        <v>61</v>
      </c>
      <c r="C246" s="14" t="s">
        <v>629</v>
      </c>
      <c r="D246" s="15">
        <v>43715</v>
      </c>
      <c r="E246" s="14" t="s">
        <v>630</v>
      </c>
      <c r="F246" s="920"/>
      <c r="G246" s="920"/>
      <c r="H246" s="924"/>
      <c r="I246" s="924"/>
      <c r="J246" s="921"/>
      <c r="K246" s="921"/>
      <c r="L246" s="925"/>
    </row>
    <row r="247" spans="1:12" ht="24" x14ac:dyDescent="0.25">
      <c r="A247" s="918">
        <v>144</v>
      </c>
      <c r="B247" s="9" t="s">
        <v>22</v>
      </c>
      <c r="C247" s="13" t="s">
        <v>23</v>
      </c>
      <c r="D247" s="13" t="s">
        <v>24</v>
      </c>
      <c r="E247" s="13" t="s">
        <v>25</v>
      </c>
      <c r="F247" s="919" t="s">
        <v>17</v>
      </c>
      <c r="G247" s="919"/>
      <c r="H247" s="920"/>
      <c r="I247" s="920"/>
      <c r="J247" s="920"/>
      <c r="K247" s="920"/>
      <c r="L247" s="920"/>
    </row>
    <row r="248" spans="1:12" x14ac:dyDescent="0.25">
      <c r="A248" s="918"/>
      <c r="B248" s="921" t="s">
        <v>626</v>
      </c>
      <c r="C248" s="922" t="s">
        <v>627</v>
      </c>
      <c r="D248" s="923">
        <v>43708</v>
      </c>
      <c r="E248" s="921" t="s">
        <v>628</v>
      </c>
      <c r="F248" s="921" t="s">
        <v>631</v>
      </c>
      <c r="G248" s="921"/>
      <c r="H248" s="924" t="s">
        <v>30</v>
      </c>
      <c r="I248" s="924"/>
      <c r="J248" s="14" t="s">
        <v>31</v>
      </c>
      <c r="K248" s="14" t="s">
        <v>32</v>
      </c>
      <c r="L248" s="16">
        <v>683</v>
      </c>
    </row>
    <row r="249" spans="1:12" x14ac:dyDescent="0.25">
      <c r="A249" s="918"/>
      <c r="B249" s="921"/>
      <c r="C249" s="922"/>
      <c r="D249" s="923"/>
      <c r="E249" s="921"/>
      <c r="F249" s="921"/>
      <c r="G249" s="921"/>
      <c r="H249" s="924" t="s">
        <v>33</v>
      </c>
      <c r="I249" s="924"/>
      <c r="J249" s="14" t="s">
        <v>31</v>
      </c>
      <c r="K249" s="14" t="s">
        <v>31</v>
      </c>
      <c r="L249" s="16">
        <v>0</v>
      </c>
    </row>
    <row r="250" spans="1:12" ht="24" x14ac:dyDescent="0.25">
      <c r="A250" s="918"/>
      <c r="B250" s="9" t="s">
        <v>34</v>
      </c>
      <c r="C250" s="13" t="s">
        <v>35</v>
      </c>
      <c r="D250" s="13" t="s">
        <v>36</v>
      </c>
      <c r="E250" s="13" t="s">
        <v>37</v>
      </c>
      <c r="F250" s="920"/>
      <c r="G250" s="920"/>
      <c r="H250" s="924" t="s">
        <v>38</v>
      </c>
      <c r="I250" s="924"/>
      <c r="J250" s="921" t="s">
        <v>31</v>
      </c>
      <c r="K250" s="921" t="s">
        <v>32</v>
      </c>
      <c r="L250" s="925">
        <v>1823.06</v>
      </c>
    </row>
    <row r="251" spans="1:12" ht="22.8" x14ac:dyDescent="0.25">
      <c r="A251" s="918"/>
      <c r="B251" s="14" t="s">
        <v>61</v>
      </c>
      <c r="C251" s="14" t="s">
        <v>631</v>
      </c>
      <c r="D251" s="15">
        <v>43715</v>
      </c>
      <c r="E251" s="14" t="s">
        <v>630</v>
      </c>
      <c r="F251" s="920"/>
      <c r="G251" s="920"/>
      <c r="H251" s="924"/>
      <c r="I251" s="924"/>
      <c r="J251" s="921"/>
      <c r="K251" s="921"/>
      <c r="L251" s="925"/>
    </row>
    <row r="252" spans="1:12" ht="24" x14ac:dyDescent="0.25">
      <c r="A252" s="918">
        <v>145</v>
      </c>
      <c r="B252" s="9" t="s">
        <v>22</v>
      </c>
      <c r="C252" s="13" t="s">
        <v>23</v>
      </c>
      <c r="D252" s="13" t="s">
        <v>24</v>
      </c>
      <c r="E252" s="13" t="s">
        <v>25</v>
      </c>
      <c r="F252" s="919" t="s">
        <v>17</v>
      </c>
      <c r="G252" s="919"/>
      <c r="H252" s="920"/>
      <c r="I252" s="920"/>
      <c r="J252" s="920"/>
      <c r="K252" s="920"/>
      <c r="L252" s="920"/>
    </row>
    <row r="253" spans="1:12" x14ac:dyDescent="0.25">
      <c r="A253" s="918"/>
      <c r="B253" s="921" t="s">
        <v>626</v>
      </c>
      <c r="C253" s="922" t="s">
        <v>632</v>
      </c>
      <c r="D253" s="923">
        <v>43728</v>
      </c>
      <c r="E253" s="921" t="s">
        <v>633</v>
      </c>
      <c r="F253" s="921" t="s">
        <v>634</v>
      </c>
      <c r="G253" s="921"/>
      <c r="H253" s="924" t="s">
        <v>30</v>
      </c>
      <c r="I253" s="924"/>
      <c r="J253" s="14" t="s">
        <v>31</v>
      </c>
      <c r="K253" s="14" t="s">
        <v>32</v>
      </c>
      <c r="L253" s="16">
        <v>626.41999999999996</v>
      </c>
    </row>
    <row r="254" spans="1:12" x14ac:dyDescent="0.25">
      <c r="A254" s="918"/>
      <c r="B254" s="921"/>
      <c r="C254" s="922"/>
      <c r="D254" s="923"/>
      <c r="E254" s="921"/>
      <c r="F254" s="921"/>
      <c r="G254" s="921"/>
      <c r="H254" s="924" t="s">
        <v>33</v>
      </c>
      <c r="I254" s="924"/>
      <c r="J254" s="14" t="s">
        <v>31</v>
      </c>
      <c r="K254" s="14" t="s">
        <v>32</v>
      </c>
      <c r="L254" s="16">
        <v>1956.11</v>
      </c>
    </row>
    <row r="255" spans="1:12" ht="24" x14ac:dyDescent="0.25">
      <c r="A255" s="918"/>
      <c r="B255" s="9" t="s">
        <v>34</v>
      </c>
      <c r="C255" s="13" t="s">
        <v>35</v>
      </c>
      <c r="D255" s="13" t="s">
        <v>36</v>
      </c>
      <c r="E255" s="13" t="s">
        <v>37</v>
      </c>
      <c r="F255" s="920"/>
      <c r="G255" s="920"/>
      <c r="H255" s="924" t="s">
        <v>38</v>
      </c>
      <c r="I255" s="924"/>
      <c r="J255" s="921" t="s">
        <v>31</v>
      </c>
      <c r="K255" s="921" t="s">
        <v>31</v>
      </c>
      <c r="L255" s="925">
        <v>0</v>
      </c>
    </row>
    <row r="256" spans="1:12" ht="22.8" x14ac:dyDescent="0.25">
      <c r="A256" s="918"/>
      <c r="B256" s="14" t="s">
        <v>61</v>
      </c>
      <c r="C256" s="14" t="s">
        <v>634</v>
      </c>
      <c r="D256" s="15">
        <v>43733</v>
      </c>
      <c r="E256" s="14" t="s">
        <v>635</v>
      </c>
      <c r="F256" s="920"/>
      <c r="G256" s="920"/>
      <c r="H256" s="924"/>
      <c r="I256" s="924"/>
      <c r="J256" s="921"/>
      <c r="K256" s="921"/>
      <c r="L256" s="925"/>
    </row>
    <row r="257" spans="1:12" ht="24" x14ac:dyDescent="0.25">
      <c r="A257" s="918">
        <v>146</v>
      </c>
      <c r="B257" s="9" t="s">
        <v>22</v>
      </c>
      <c r="C257" s="13" t="s">
        <v>23</v>
      </c>
      <c r="D257" s="13" t="s">
        <v>24</v>
      </c>
      <c r="E257" s="13" t="s">
        <v>25</v>
      </c>
      <c r="F257" s="919" t="s">
        <v>17</v>
      </c>
      <c r="G257" s="919"/>
      <c r="H257" s="920"/>
      <c r="I257" s="920"/>
      <c r="J257" s="920"/>
      <c r="K257" s="920"/>
      <c r="L257" s="920"/>
    </row>
    <row r="258" spans="1:12" x14ac:dyDescent="0.25">
      <c r="A258" s="918"/>
      <c r="B258" s="921" t="s">
        <v>636</v>
      </c>
      <c r="C258" s="922" t="s">
        <v>637</v>
      </c>
      <c r="D258" s="923">
        <v>43714</v>
      </c>
      <c r="E258" s="921" t="s">
        <v>638</v>
      </c>
      <c r="F258" s="921" t="s">
        <v>639</v>
      </c>
      <c r="G258" s="921"/>
      <c r="H258" s="924" t="s">
        <v>30</v>
      </c>
      <c r="I258" s="924"/>
      <c r="J258" s="14" t="s">
        <v>31</v>
      </c>
      <c r="K258" s="14" t="s">
        <v>31</v>
      </c>
      <c r="L258" s="16">
        <v>0</v>
      </c>
    </row>
    <row r="259" spans="1:12" x14ac:dyDescent="0.25">
      <c r="A259" s="918"/>
      <c r="B259" s="921"/>
      <c r="C259" s="922"/>
      <c r="D259" s="923"/>
      <c r="E259" s="921"/>
      <c r="F259" s="921"/>
      <c r="G259" s="921"/>
      <c r="H259" s="924" t="s">
        <v>33</v>
      </c>
      <c r="I259" s="924"/>
      <c r="J259" s="921" t="s">
        <v>31</v>
      </c>
      <c r="K259" s="921" t="s">
        <v>31</v>
      </c>
      <c r="L259" s="925">
        <v>0</v>
      </c>
    </row>
    <row r="260" spans="1:12" x14ac:dyDescent="0.25">
      <c r="A260" s="918"/>
      <c r="B260" s="921"/>
      <c r="C260" s="922"/>
      <c r="D260" s="923"/>
      <c r="E260" s="921"/>
      <c r="F260" s="921"/>
      <c r="G260" s="921"/>
      <c r="H260" s="924"/>
      <c r="I260" s="924"/>
      <c r="J260" s="921"/>
      <c r="K260" s="921"/>
      <c r="L260" s="925"/>
    </row>
    <row r="261" spans="1:12" ht="24" x14ac:dyDescent="0.25">
      <c r="A261" s="918"/>
      <c r="B261" s="9" t="s">
        <v>34</v>
      </c>
      <c r="C261" s="13" t="s">
        <v>35</v>
      </c>
      <c r="D261" s="13" t="s">
        <v>36</v>
      </c>
      <c r="E261" s="13" t="s">
        <v>37</v>
      </c>
      <c r="F261" s="920"/>
      <c r="G261" s="920"/>
      <c r="H261" s="924" t="s">
        <v>38</v>
      </c>
      <c r="I261" s="924"/>
      <c r="J261" s="921" t="s">
        <v>31</v>
      </c>
      <c r="K261" s="921" t="s">
        <v>32</v>
      </c>
      <c r="L261" s="925">
        <v>841</v>
      </c>
    </row>
    <row r="262" spans="1:12" ht="22.8" x14ac:dyDescent="0.25">
      <c r="A262" s="918"/>
      <c r="B262" s="14" t="s">
        <v>39</v>
      </c>
      <c r="C262" s="14" t="s">
        <v>639</v>
      </c>
      <c r="D262" s="15">
        <v>43720</v>
      </c>
      <c r="E262" s="14" t="s">
        <v>640</v>
      </c>
      <c r="F262" s="920"/>
      <c r="G262" s="920"/>
      <c r="H262" s="924"/>
      <c r="I262" s="924"/>
      <c r="J262" s="921"/>
      <c r="K262" s="921"/>
      <c r="L262" s="925"/>
    </row>
    <row r="263" spans="1:12" ht="24" x14ac:dyDescent="0.25">
      <c r="A263" s="918">
        <v>147</v>
      </c>
      <c r="B263" s="9" t="s">
        <v>22</v>
      </c>
      <c r="C263" s="13" t="s">
        <v>23</v>
      </c>
      <c r="D263" s="13" t="s">
        <v>24</v>
      </c>
      <c r="E263" s="13" t="s">
        <v>25</v>
      </c>
      <c r="F263" s="919" t="s">
        <v>17</v>
      </c>
      <c r="G263" s="919"/>
      <c r="H263" s="920"/>
      <c r="I263" s="920"/>
      <c r="J263" s="920"/>
      <c r="K263" s="920"/>
      <c r="L263" s="920"/>
    </row>
    <row r="264" spans="1:12" x14ac:dyDescent="0.25">
      <c r="A264" s="918"/>
      <c r="B264" s="921" t="s">
        <v>641</v>
      </c>
      <c r="C264" s="922" t="s">
        <v>642</v>
      </c>
      <c r="D264" s="923">
        <v>43674</v>
      </c>
      <c r="E264" s="921" t="s">
        <v>643</v>
      </c>
      <c r="F264" s="921" t="s">
        <v>644</v>
      </c>
      <c r="G264" s="921"/>
      <c r="H264" s="924" t="s">
        <v>30</v>
      </c>
      <c r="I264" s="924"/>
      <c r="J264" s="14" t="s">
        <v>31</v>
      </c>
      <c r="K264" s="14" t="s">
        <v>31</v>
      </c>
      <c r="L264" s="16">
        <v>0</v>
      </c>
    </row>
    <row r="265" spans="1:12" x14ac:dyDescent="0.25">
      <c r="A265" s="918"/>
      <c r="B265" s="921"/>
      <c r="C265" s="922"/>
      <c r="D265" s="923"/>
      <c r="E265" s="921"/>
      <c r="F265" s="921"/>
      <c r="G265" s="921"/>
      <c r="H265" s="924" t="s">
        <v>33</v>
      </c>
      <c r="I265" s="924"/>
      <c r="J265" s="14" t="s">
        <v>31</v>
      </c>
      <c r="K265" s="14" t="s">
        <v>31</v>
      </c>
      <c r="L265" s="16">
        <v>0</v>
      </c>
    </row>
    <row r="266" spans="1:12" ht="24" x14ac:dyDescent="0.25">
      <c r="A266" s="918"/>
      <c r="B266" s="9" t="s">
        <v>34</v>
      </c>
      <c r="C266" s="13" t="s">
        <v>35</v>
      </c>
      <c r="D266" s="13" t="s">
        <v>36</v>
      </c>
      <c r="E266" s="13" t="s">
        <v>37</v>
      </c>
      <c r="F266" s="920"/>
      <c r="G266" s="920"/>
      <c r="H266" s="924" t="s">
        <v>38</v>
      </c>
      <c r="I266" s="924"/>
      <c r="J266" s="921" t="s">
        <v>31</v>
      </c>
      <c r="K266" s="921" t="s">
        <v>32</v>
      </c>
      <c r="L266" s="925">
        <v>870</v>
      </c>
    </row>
    <row r="267" spans="1:12" ht="22.8" x14ac:dyDescent="0.25">
      <c r="A267" s="918"/>
      <c r="B267" s="14" t="s">
        <v>204</v>
      </c>
      <c r="C267" s="14" t="s">
        <v>644</v>
      </c>
      <c r="D267" s="15">
        <v>43679</v>
      </c>
      <c r="E267" s="14" t="s">
        <v>491</v>
      </c>
      <c r="F267" s="920"/>
      <c r="G267" s="920"/>
      <c r="H267" s="924"/>
      <c r="I267" s="924"/>
      <c r="J267" s="921"/>
      <c r="K267" s="921"/>
      <c r="L267" s="925"/>
    </row>
    <row r="268" spans="1:12" ht="24" x14ac:dyDescent="0.25">
      <c r="A268" s="918">
        <v>148</v>
      </c>
      <c r="B268" s="9" t="s">
        <v>22</v>
      </c>
      <c r="C268" s="13" t="s">
        <v>23</v>
      </c>
      <c r="D268" s="13" t="s">
        <v>24</v>
      </c>
      <c r="E268" s="13" t="s">
        <v>25</v>
      </c>
      <c r="F268" s="919" t="s">
        <v>17</v>
      </c>
      <c r="G268" s="919"/>
      <c r="H268" s="920"/>
      <c r="I268" s="920"/>
      <c r="J268" s="920"/>
      <c r="K268" s="920"/>
      <c r="L268" s="920"/>
    </row>
    <row r="269" spans="1:12" x14ac:dyDescent="0.25">
      <c r="A269" s="918"/>
      <c r="B269" s="921" t="s">
        <v>645</v>
      </c>
      <c r="C269" s="922" t="s">
        <v>646</v>
      </c>
      <c r="D269" s="923">
        <v>43607</v>
      </c>
      <c r="E269" s="921" t="s">
        <v>647</v>
      </c>
      <c r="F269" s="921" t="s">
        <v>648</v>
      </c>
      <c r="G269" s="921"/>
      <c r="H269" s="924" t="s">
        <v>30</v>
      </c>
      <c r="I269" s="924"/>
      <c r="J269" s="14" t="s">
        <v>31</v>
      </c>
      <c r="K269" s="14" t="s">
        <v>31</v>
      </c>
      <c r="L269" s="16">
        <v>0</v>
      </c>
    </row>
    <row r="270" spans="1:12" x14ac:dyDescent="0.25">
      <c r="A270" s="918"/>
      <c r="B270" s="921"/>
      <c r="C270" s="922"/>
      <c r="D270" s="923"/>
      <c r="E270" s="921"/>
      <c r="F270" s="921"/>
      <c r="G270" s="921"/>
      <c r="H270" s="924" t="s">
        <v>33</v>
      </c>
      <c r="I270" s="924"/>
      <c r="J270" s="921" t="s">
        <v>31</v>
      </c>
      <c r="K270" s="921" t="s">
        <v>31</v>
      </c>
      <c r="L270" s="925">
        <v>0</v>
      </c>
    </row>
    <row r="271" spans="1:12" x14ac:dyDescent="0.25">
      <c r="A271" s="918"/>
      <c r="B271" s="921"/>
      <c r="C271" s="922"/>
      <c r="D271" s="923"/>
      <c r="E271" s="921"/>
      <c r="F271" s="921"/>
      <c r="G271" s="921"/>
      <c r="H271" s="924"/>
      <c r="I271" s="924"/>
      <c r="J271" s="921"/>
      <c r="K271" s="921"/>
      <c r="L271" s="925"/>
    </row>
    <row r="272" spans="1:12" ht="24" x14ac:dyDescent="0.25">
      <c r="A272" s="918"/>
      <c r="B272" s="9" t="s">
        <v>34</v>
      </c>
      <c r="C272" s="13" t="s">
        <v>35</v>
      </c>
      <c r="D272" s="13" t="s">
        <v>36</v>
      </c>
      <c r="E272" s="13" t="s">
        <v>37</v>
      </c>
      <c r="F272" s="920"/>
      <c r="G272" s="920"/>
      <c r="H272" s="924" t="s">
        <v>38</v>
      </c>
      <c r="I272" s="924"/>
      <c r="J272" s="921" t="s">
        <v>31</v>
      </c>
      <c r="K272" s="921" t="s">
        <v>32</v>
      </c>
      <c r="L272" s="925">
        <v>616.66</v>
      </c>
    </row>
    <row r="273" spans="1:12" ht="22.8" x14ac:dyDescent="0.25">
      <c r="A273" s="918"/>
      <c r="B273" s="14" t="s">
        <v>204</v>
      </c>
      <c r="C273" s="14" t="s">
        <v>648</v>
      </c>
      <c r="D273" s="15">
        <v>43616</v>
      </c>
      <c r="E273" s="14" t="s">
        <v>649</v>
      </c>
      <c r="F273" s="920"/>
      <c r="G273" s="920"/>
      <c r="H273" s="924"/>
      <c r="I273" s="924"/>
      <c r="J273" s="921"/>
      <c r="K273" s="921"/>
      <c r="L273" s="925"/>
    </row>
    <row r="274" spans="1:12" ht="24" x14ac:dyDescent="0.25">
      <c r="A274" s="918">
        <v>149</v>
      </c>
      <c r="B274" s="9" t="s">
        <v>22</v>
      </c>
      <c r="C274" s="13" t="s">
        <v>23</v>
      </c>
      <c r="D274" s="13" t="s">
        <v>24</v>
      </c>
      <c r="E274" s="13" t="s">
        <v>25</v>
      </c>
      <c r="F274" s="919" t="s">
        <v>17</v>
      </c>
      <c r="G274" s="919"/>
      <c r="H274" s="920"/>
      <c r="I274" s="920"/>
      <c r="J274" s="920"/>
      <c r="K274" s="920"/>
      <c r="L274" s="920"/>
    </row>
    <row r="275" spans="1:12" x14ac:dyDescent="0.25">
      <c r="A275" s="918"/>
      <c r="B275" s="921" t="s">
        <v>645</v>
      </c>
      <c r="C275" s="922" t="s">
        <v>646</v>
      </c>
      <c r="D275" s="923">
        <v>43607</v>
      </c>
      <c r="E275" s="921" t="s">
        <v>647</v>
      </c>
      <c r="F275" s="921" t="s">
        <v>650</v>
      </c>
      <c r="G275" s="921"/>
      <c r="H275" s="924" t="s">
        <v>30</v>
      </c>
      <c r="I275" s="924"/>
      <c r="J275" s="14" t="s">
        <v>31</v>
      </c>
      <c r="K275" s="14" t="s">
        <v>32</v>
      </c>
      <c r="L275" s="16">
        <v>218.64</v>
      </c>
    </row>
    <row r="276" spans="1:12" x14ac:dyDescent="0.25">
      <c r="A276" s="918"/>
      <c r="B276" s="921"/>
      <c r="C276" s="922"/>
      <c r="D276" s="923"/>
      <c r="E276" s="921"/>
      <c r="F276" s="921"/>
      <c r="G276" s="921"/>
      <c r="H276" s="924" t="s">
        <v>33</v>
      </c>
      <c r="I276" s="924"/>
      <c r="J276" s="921" t="s">
        <v>31</v>
      </c>
      <c r="K276" s="921" t="s">
        <v>31</v>
      </c>
      <c r="L276" s="925">
        <v>0</v>
      </c>
    </row>
    <row r="277" spans="1:12" x14ac:dyDescent="0.25">
      <c r="A277" s="918"/>
      <c r="B277" s="921"/>
      <c r="C277" s="922"/>
      <c r="D277" s="923"/>
      <c r="E277" s="921"/>
      <c r="F277" s="921"/>
      <c r="G277" s="921"/>
      <c r="H277" s="924"/>
      <c r="I277" s="924"/>
      <c r="J277" s="921"/>
      <c r="K277" s="921"/>
      <c r="L277" s="925"/>
    </row>
    <row r="278" spans="1:12" ht="24" x14ac:dyDescent="0.25">
      <c r="A278" s="918"/>
      <c r="B278" s="9" t="s">
        <v>34</v>
      </c>
      <c r="C278" s="13" t="s">
        <v>35</v>
      </c>
      <c r="D278" s="13" t="s">
        <v>36</v>
      </c>
      <c r="E278" s="13" t="s">
        <v>37</v>
      </c>
      <c r="F278" s="920"/>
      <c r="G278" s="920"/>
      <c r="H278" s="924" t="s">
        <v>38</v>
      </c>
      <c r="I278" s="924"/>
      <c r="J278" s="921" t="s">
        <v>31</v>
      </c>
      <c r="K278" s="921" t="s">
        <v>32</v>
      </c>
      <c r="L278" s="925">
        <v>100</v>
      </c>
    </row>
    <row r="279" spans="1:12" ht="22.8" x14ac:dyDescent="0.25">
      <c r="A279" s="918"/>
      <c r="B279" s="14" t="s">
        <v>204</v>
      </c>
      <c r="C279" s="14" t="s">
        <v>650</v>
      </c>
      <c r="D279" s="15">
        <v>43616</v>
      </c>
      <c r="E279" s="14" t="s">
        <v>649</v>
      </c>
      <c r="F279" s="920"/>
      <c r="G279" s="920"/>
      <c r="H279" s="924"/>
      <c r="I279" s="924"/>
      <c r="J279" s="921"/>
      <c r="K279" s="921"/>
      <c r="L279" s="925"/>
    </row>
    <row r="280" spans="1:12" ht="24" x14ac:dyDescent="0.25">
      <c r="A280" s="918">
        <v>150</v>
      </c>
      <c r="B280" s="9" t="s">
        <v>22</v>
      </c>
      <c r="C280" s="13" t="s">
        <v>23</v>
      </c>
      <c r="D280" s="13" t="s">
        <v>24</v>
      </c>
      <c r="E280" s="13" t="s">
        <v>25</v>
      </c>
      <c r="F280" s="919" t="s">
        <v>17</v>
      </c>
      <c r="G280" s="919"/>
      <c r="H280" s="920"/>
      <c r="I280" s="920"/>
      <c r="J280" s="920"/>
      <c r="K280" s="920"/>
      <c r="L280" s="920"/>
    </row>
    <row r="281" spans="1:12" x14ac:dyDescent="0.25">
      <c r="A281" s="918"/>
      <c r="B281" s="921" t="s">
        <v>651</v>
      </c>
      <c r="C281" s="921" t="s">
        <v>652</v>
      </c>
      <c r="D281" s="923">
        <v>43557</v>
      </c>
      <c r="E281" s="921" t="s">
        <v>90</v>
      </c>
      <c r="F281" s="921" t="s">
        <v>653</v>
      </c>
      <c r="G281" s="921"/>
      <c r="H281" s="924" t="s">
        <v>30</v>
      </c>
      <c r="I281" s="924"/>
      <c r="J281" s="14" t="s">
        <v>31</v>
      </c>
      <c r="K281" s="14" t="s">
        <v>32</v>
      </c>
      <c r="L281" s="16">
        <v>375</v>
      </c>
    </row>
    <row r="282" spans="1:12" x14ac:dyDescent="0.25">
      <c r="A282" s="918"/>
      <c r="B282" s="921"/>
      <c r="C282" s="921"/>
      <c r="D282" s="923"/>
      <c r="E282" s="921"/>
      <c r="F282" s="921"/>
      <c r="G282" s="921"/>
      <c r="H282" s="924" t="s">
        <v>33</v>
      </c>
      <c r="I282" s="924"/>
      <c r="J282" s="14" t="s">
        <v>31</v>
      </c>
      <c r="K282" s="14" t="s">
        <v>32</v>
      </c>
      <c r="L282" s="16">
        <v>325.60000000000002</v>
      </c>
    </row>
    <row r="283" spans="1:12" ht="24" x14ac:dyDescent="0.25">
      <c r="A283" s="918"/>
      <c r="B283" s="9" t="s">
        <v>34</v>
      </c>
      <c r="C283" s="13" t="s">
        <v>35</v>
      </c>
      <c r="D283" s="13" t="s">
        <v>36</v>
      </c>
      <c r="E283" s="13" t="s">
        <v>37</v>
      </c>
      <c r="F283" s="920"/>
      <c r="G283" s="920"/>
      <c r="H283" s="924" t="s">
        <v>38</v>
      </c>
      <c r="I283" s="924"/>
      <c r="J283" s="921" t="s">
        <v>31</v>
      </c>
      <c r="K283" s="921" t="s">
        <v>32</v>
      </c>
      <c r="L283" s="925">
        <v>200</v>
      </c>
    </row>
    <row r="284" spans="1:12" ht="22.8" x14ac:dyDescent="0.25">
      <c r="A284" s="918"/>
      <c r="B284" s="14" t="s">
        <v>39</v>
      </c>
      <c r="C284" s="14" t="s">
        <v>653</v>
      </c>
      <c r="D284" s="15">
        <v>43559</v>
      </c>
      <c r="E284" s="14" t="s">
        <v>654</v>
      </c>
      <c r="F284" s="920"/>
      <c r="G284" s="920"/>
      <c r="H284" s="924"/>
      <c r="I284" s="924"/>
      <c r="J284" s="921"/>
      <c r="K284" s="921"/>
      <c r="L284" s="925"/>
    </row>
    <row r="285" spans="1:12" ht="24" x14ac:dyDescent="0.25">
      <c r="A285" s="918">
        <v>151</v>
      </c>
      <c r="B285" s="9" t="s">
        <v>22</v>
      </c>
      <c r="C285" s="13" t="s">
        <v>23</v>
      </c>
      <c r="D285" s="13" t="s">
        <v>24</v>
      </c>
      <c r="E285" s="13" t="s">
        <v>25</v>
      </c>
      <c r="F285" s="919" t="s">
        <v>17</v>
      </c>
      <c r="G285" s="919"/>
      <c r="H285" s="920"/>
      <c r="I285" s="920"/>
      <c r="J285" s="920"/>
      <c r="K285" s="920"/>
      <c r="L285" s="920"/>
    </row>
    <row r="286" spans="1:12" x14ac:dyDescent="0.25">
      <c r="A286" s="918"/>
      <c r="B286" s="921" t="s">
        <v>651</v>
      </c>
      <c r="C286" s="922" t="s">
        <v>655</v>
      </c>
      <c r="D286" s="923">
        <v>43586</v>
      </c>
      <c r="E286" s="921" t="s">
        <v>397</v>
      </c>
      <c r="F286" s="921" t="s">
        <v>524</v>
      </c>
      <c r="G286" s="921"/>
      <c r="H286" s="924" t="s">
        <v>30</v>
      </c>
      <c r="I286" s="924"/>
      <c r="J286" s="14" t="s">
        <v>31</v>
      </c>
      <c r="K286" s="14" t="s">
        <v>32</v>
      </c>
      <c r="L286" s="16">
        <v>254.95</v>
      </c>
    </row>
    <row r="287" spans="1:12" x14ac:dyDescent="0.25">
      <c r="A287" s="918"/>
      <c r="B287" s="921"/>
      <c r="C287" s="922"/>
      <c r="D287" s="923"/>
      <c r="E287" s="921"/>
      <c r="F287" s="921"/>
      <c r="G287" s="921"/>
      <c r="H287" s="924" t="s">
        <v>33</v>
      </c>
      <c r="I287" s="924"/>
      <c r="J287" s="14" t="s">
        <v>31</v>
      </c>
      <c r="K287" s="14" t="s">
        <v>32</v>
      </c>
      <c r="L287" s="16">
        <v>308.65000000000003</v>
      </c>
    </row>
    <row r="288" spans="1:12" ht="24" x14ac:dyDescent="0.25">
      <c r="A288" s="918"/>
      <c r="B288" s="9" t="s">
        <v>34</v>
      </c>
      <c r="C288" s="13" t="s">
        <v>35</v>
      </c>
      <c r="D288" s="13" t="s">
        <v>36</v>
      </c>
      <c r="E288" s="13" t="s">
        <v>37</v>
      </c>
      <c r="F288" s="920"/>
      <c r="G288" s="920"/>
      <c r="H288" s="924" t="s">
        <v>38</v>
      </c>
      <c r="I288" s="924"/>
      <c r="J288" s="921" t="s">
        <v>31</v>
      </c>
      <c r="K288" s="921" t="s">
        <v>32</v>
      </c>
      <c r="L288" s="925">
        <v>79.850000000000009</v>
      </c>
    </row>
    <row r="289" spans="1:12" ht="22.8" x14ac:dyDescent="0.25">
      <c r="A289" s="918"/>
      <c r="B289" s="14" t="s">
        <v>39</v>
      </c>
      <c r="C289" s="14" t="s">
        <v>524</v>
      </c>
      <c r="D289" s="15">
        <v>43587</v>
      </c>
      <c r="E289" s="14" t="s">
        <v>656</v>
      </c>
      <c r="F289" s="920"/>
      <c r="G289" s="920"/>
      <c r="H289" s="924"/>
      <c r="I289" s="924"/>
      <c r="J289" s="921"/>
      <c r="K289" s="921"/>
      <c r="L289" s="925"/>
    </row>
    <row r="290" spans="1:12" ht="24" x14ac:dyDescent="0.25">
      <c r="A290" s="918">
        <v>152</v>
      </c>
      <c r="B290" s="9" t="s">
        <v>22</v>
      </c>
      <c r="C290" s="13" t="s">
        <v>23</v>
      </c>
      <c r="D290" s="13" t="s">
        <v>24</v>
      </c>
      <c r="E290" s="13" t="s">
        <v>25</v>
      </c>
      <c r="F290" s="919" t="s">
        <v>17</v>
      </c>
      <c r="G290" s="919"/>
      <c r="H290" s="920"/>
      <c r="I290" s="920"/>
      <c r="J290" s="920"/>
      <c r="K290" s="920"/>
      <c r="L290" s="920"/>
    </row>
    <row r="291" spans="1:12" x14ac:dyDescent="0.25">
      <c r="A291" s="918"/>
      <c r="B291" s="921" t="s">
        <v>651</v>
      </c>
      <c r="C291" s="922" t="s">
        <v>657</v>
      </c>
      <c r="D291" s="923">
        <v>43602</v>
      </c>
      <c r="E291" s="921" t="s">
        <v>658</v>
      </c>
      <c r="F291" s="921" t="s">
        <v>659</v>
      </c>
      <c r="G291" s="921"/>
      <c r="H291" s="924" t="s">
        <v>30</v>
      </c>
      <c r="I291" s="924"/>
      <c r="J291" s="14" t="s">
        <v>31</v>
      </c>
      <c r="K291" s="14" t="s">
        <v>32</v>
      </c>
      <c r="L291" s="16">
        <v>1140</v>
      </c>
    </row>
    <row r="292" spans="1:12" x14ac:dyDescent="0.25">
      <c r="A292" s="918"/>
      <c r="B292" s="921"/>
      <c r="C292" s="922"/>
      <c r="D292" s="923"/>
      <c r="E292" s="921"/>
      <c r="F292" s="921"/>
      <c r="G292" s="921"/>
      <c r="H292" s="924" t="s">
        <v>33</v>
      </c>
      <c r="I292" s="924"/>
      <c r="J292" s="14" t="s">
        <v>31</v>
      </c>
      <c r="K292" s="14" t="s">
        <v>31</v>
      </c>
      <c r="L292" s="16">
        <v>0</v>
      </c>
    </row>
    <row r="293" spans="1:12" ht="24" x14ac:dyDescent="0.25">
      <c r="A293" s="918"/>
      <c r="B293" s="9" t="s">
        <v>34</v>
      </c>
      <c r="C293" s="13" t="s">
        <v>35</v>
      </c>
      <c r="D293" s="13" t="s">
        <v>36</v>
      </c>
      <c r="E293" s="13" t="s">
        <v>37</v>
      </c>
      <c r="F293" s="920"/>
      <c r="G293" s="920"/>
      <c r="H293" s="924" t="s">
        <v>38</v>
      </c>
      <c r="I293" s="924"/>
      <c r="J293" s="921" t="s">
        <v>31</v>
      </c>
      <c r="K293" s="921" t="s">
        <v>31</v>
      </c>
      <c r="L293" s="925">
        <v>0</v>
      </c>
    </row>
    <row r="294" spans="1:12" ht="22.8" x14ac:dyDescent="0.25">
      <c r="A294" s="918"/>
      <c r="B294" s="14" t="s">
        <v>39</v>
      </c>
      <c r="C294" s="14" t="s">
        <v>659</v>
      </c>
      <c r="D294" s="15">
        <v>43609</v>
      </c>
      <c r="E294" s="14" t="s">
        <v>660</v>
      </c>
      <c r="F294" s="920"/>
      <c r="G294" s="920"/>
      <c r="H294" s="924"/>
      <c r="I294" s="924"/>
      <c r="J294" s="921"/>
      <c r="K294" s="921"/>
      <c r="L294" s="925"/>
    </row>
    <row r="295" spans="1:12" ht="24" x14ac:dyDescent="0.25">
      <c r="A295" s="918">
        <v>153</v>
      </c>
      <c r="B295" s="9" t="s">
        <v>22</v>
      </c>
      <c r="C295" s="13" t="s">
        <v>23</v>
      </c>
      <c r="D295" s="13" t="s">
        <v>24</v>
      </c>
      <c r="E295" s="13" t="s">
        <v>25</v>
      </c>
      <c r="F295" s="919" t="s">
        <v>17</v>
      </c>
      <c r="G295" s="919"/>
      <c r="H295" s="920"/>
      <c r="I295" s="920"/>
      <c r="J295" s="920"/>
      <c r="K295" s="920"/>
      <c r="L295" s="920"/>
    </row>
    <row r="296" spans="1:12" x14ac:dyDescent="0.25">
      <c r="A296" s="918"/>
      <c r="B296" s="921" t="s">
        <v>651</v>
      </c>
      <c r="C296" s="922" t="s">
        <v>661</v>
      </c>
      <c r="D296" s="923">
        <v>43618</v>
      </c>
      <c r="E296" s="921" t="s">
        <v>95</v>
      </c>
      <c r="F296" s="921" t="s">
        <v>662</v>
      </c>
      <c r="G296" s="921"/>
      <c r="H296" s="924" t="s">
        <v>30</v>
      </c>
      <c r="I296" s="924"/>
      <c r="J296" s="14" t="s">
        <v>31</v>
      </c>
      <c r="K296" s="14" t="s">
        <v>32</v>
      </c>
      <c r="L296" s="16">
        <v>520.19000000000005</v>
      </c>
    </row>
    <row r="297" spans="1:12" x14ac:dyDescent="0.25">
      <c r="A297" s="918"/>
      <c r="B297" s="921"/>
      <c r="C297" s="922"/>
      <c r="D297" s="923"/>
      <c r="E297" s="921"/>
      <c r="F297" s="921"/>
      <c r="G297" s="921"/>
      <c r="H297" s="924" t="s">
        <v>33</v>
      </c>
      <c r="I297" s="924"/>
      <c r="J297" s="14" t="s">
        <v>31</v>
      </c>
      <c r="K297" s="14" t="s">
        <v>32</v>
      </c>
      <c r="L297" s="16">
        <v>542.01</v>
      </c>
    </row>
    <row r="298" spans="1:12" ht="24" x14ac:dyDescent="0.25">
      <c r="A298" s="918"/>
      <c r="B298" s="9" t="s">
        <v>34</v>
      </c>
      <c r="C298" s="13" t="s">
        <v>35</v>
      </c>
      <c r="D298" s="13" t="s">
        <v>36</v>
      </c>
      <c r="E298" s="13" t="s">
        <v>37</v>
      </c>
      <c r="F298" s="920"/>
      <c r="G298" s="920"/>
      <c r="H298" s="924" t="s">
        <v>38</v>
      </c>
      <c r="I298" s="924"/>
      <c r="J298" s="921" t="s">
        <v>31</v>
      </c>
      <c r="K298" s="921" t="s">
        <v>32</v>
      </c>
      <c r="L298" s="925">
        <v>108</v>
      </c>
    </row>
    <row r="299" spans="1:12" ht="22.8" x14ac:dyDescent="0.25">
      <c r="A299" s="918"/>
      <c r="B299" s="14" t="s">
        <v>39</v>
      </c>
      <c r="C299" s="14" t="s">
        <v>662</v>
      </c>
      <c r="D299" s="15">
        <v>43620</v>
      </c>
      <c r="E299" s="14" t="s">
        <v>663</v>
      </c>
      <c r="F299" s="920"/>
      <c r="G299" s="920"/>
      <c r="H299" s="924"/>
      <c r="I299" s="924"/>
      <c r="J299" s="921"/>
      <c r="K299" s="921"/>
      <c r="L299" s="925"/>
    </row>
    <row r="300" spans="1:12" ht="24" x14ac:dyDescent="0.25">
      <c r="A300" s="918">
        <v>154</v>
      </c>
      <c r="B300" s="9" t="s">
        <v>22</v>
      </c>
      <c r="C300" s="13" t="s">
        <v>23</v>
      </c>
      <c r="D300" s="13" t="s">
        <v>24</v>
      </c>
      <c r="E300" s="13" t="s">
        <v>25</v>
      </c>
      <c r="F300" s="919" t="s">
        <v>17</v>
      </c>
      <c r="G300" s="919"/>
      <c r="H300" s="920"/>
      <c r="I300" s="920"/>
      <c r="J300" s="920"/>
      <c r="K300" s="920"/>
      <c r="L300" s="920"/>
    </row>
    <row r="301" spans="1:12" x14ac:dyDescent="0.25">
      <c r="A301" s="918"/>
      <c r="B301" s="921" t="s">
        <v>651</v>
      </c>
      <c r="C301" s="922" t="s">
        <v>664</v>
      </c>
      <c r="D301" s="923">
        <v>43683</v>
      </c>
      <c r="E301" s="921" t="s">
        <v>597</v>
      </c>
      <c r="F301" s="921" t="s">
        <v>665</v>
      </c>
      <c r="G301" s="921"/>
      <c r="H301" s="924" t="s">
        <v>30</v>
      </c>
      <c r="I301" s="924"/>
      <c r="J301" s="14" t="s">
        <v>31</v>
      </c>
      <c r="K301" s="14" t="s">
        <v>32</v>
      </c>
      <c r="L301" s="16">
        <v>624.24</v>
      </c>
    </row>
    <row r="302" spans="1:12" x14ac:dyDescent="0.25">
      <c r="A302" s="918"/>
      <c r="B302" s="921"/>
      <c r="C302" s="922"/>
      <c r="D302" s="923"/>
      <c r="E302" s="921"/>
      <c r="F302" s="921"/>
      <c r="G302" s="921"/>
      <c r="H302" s="924" t="s">
        <v>33</v>
      </c>
      <c r="I302" s="924"/>
      <c r="J302" s="14" t="s">
        <v>31</v>
      </c>
      <c r="K302" s="14" t="s">
        <v>32</v>
      </c>
      <c r="L302" s="16">
        <v>1820.48</v>
      </c>
    </row>
    <row r="303" spans="1:12" ht="24" x14ac:dyDescent="0.25">
      <c r="A303" s="918"/>
      <c r="B303" s="9" t="s">
        <v>34</v>
      </c>
      <c r="C303" s="13" t="s">
        <v>35</v>
      </c>
      <c r="D303" s="13" t="s">
        <v>36</v>
      </c>
      <c r="E303" s="13" t="s">
        <v>37</v>
      </c>
      <c r="F303" s="920"/>
      <c r="G303" s="920"/>
      <c r="H303" s="924" t="s">
        <v>38</v>
      </c>
      <c r="I303" s="924"/>
      <c r="J303" s="921" t="s">
        <v>31</v>
      </c>
      <c r="K303" s="921" t="s">
        <v>31</v>
      </c>
      <c r="L303" s="925">
        <v>0</v>
      </c>
    </row>
    <row r="304" spans="1:12" ht="22.8" x14ac:dyDescent="0.25">
      <c r="A304" s="918"/>
      <c r="B304" s="14" t="s">
        <v>39</v>
      </c>
      <c r="C304" s="14" t="s">
        <v>665</v>
      </c>
      <c r="D304" s="15">
        <v>43687</v>
      </c>
      <c r="E304" s="14" t="s">
        <v>666</v>
      </c>
      <c r="F304" s="920"/>
      <c r="G304" s="920"/>
      <c r="H304" s="924"/>
      <c r="I304" s="924"/>
      <c r="J304" s="921"/>
      <c r="K304" s="921"/>
      <c r="L304" s="925"/>
    </row>
    <row r="305" spans="1:12" ht="24" x14ac:dyDescent="0.25">
      <c r="A305" s="918">
        <v>155</v>
      </c>
      <c r="B305" s="9" t="s">
        <v>22</v>
      </c>
      <c r="C305" s="13" t="s">
        <v>23</v>
      </c>
      <c r="D305" s="13" t="s">
        <v>24</v>
      </c>
      <c r="E305" s="13" t="s">
        <v>25</v>
      </c>
      <c r="F305" s="919" t="s">
        <v>17</v>
      </c>
      <c r="G305" s="919"/>
      <c r="H305" s="920"/>
      <c r="I305" s="920"/>
      <c r="J305" s="920"/>
      <c r="K305" s="920"/>
      <c r="L305" s="920"/>
    </row>
    <row r="306" spans="1:12" x14ac:dyDescent="0.25">
      <c r="A306" s="918"/>
      <c r="B306" s="921" t="s">
        <v>667</v>
      </c>
      <c r="C306" s="922" t="s">
        <v>668</v>
      </c>
      <c r="D306" s="923">
        <v>43566</v>
      </c>
      <c r="E306" s="921" t="s">
        <v>669</v>
      </c>
      <c r="F306" s="921" t="s">
        <v>670</v>
      </c>
      <c r="G306" s="921"/>
      <c r="H306" s="924" t="s">
        <v>30</v>
      </c>
      <c r="I306" s="924"/>
      <c r="J306" s="14" t="s">
        <v>31</v>
      </c>
      <c r="K306" s="14" t="s">
        <v>32</v>
      </c>
      <c r="L306" s="16">
        <v>192.15</v>
      </c>
    </row>
    <row r="307" spans="1:12" x14ac:dyDescent="0.25">
      <c r="A307" s="918"/>
      <c r="B307" s="921"/>
      <c r="C307" s="922"/>
      <c r="D307" s="923"/>
      <c r="E307" s="921"/>
      <c r="F307" s="921"/>
      <c r="G307" s="921"/>
      <c r="H307" s="924" t="s">
        <v>33</v>
      </c>
      <c r="I307" s="924"/>
      <c r="J307" s="14" t="s">
        <v>31</v>
      </c>
      <c r="K307" s="14" t="s">
        <v>32</v>
      </c>
      <c r="L307" s="16">
        <v>543.25</v>
      </c>
    </row>
    <row r="308" spans="1:12" ht="24" x14ac:dyDescent="0.25">
      <c r="A308" s="918"/>
      <c r="B308" s="9" t="s">
        <v>34</v>
      </c>
      <c r="C308" s="13" t="s">
        <v>35</v>
      </c>
      <c r="D308" s="13" t="s">
        <v>36</v>
      </c>
      <c r="E308" s="13" t="s">
        <v>37</v>
      </c>
      <c r="F308" s="920"/>
      <c r="G308" s="920"/>
      <c r="H308" s="924" t="s">
        <v>38</v>
      </c>
      <c r="I308" s="924"/>
      <c r="J308" s="921" t="s">
        <v>31</v>
      </c>
      <c r="K308" s="921" t="s">
        <v>32</v>
      </c>
      <c r="L308" s="925">
        <v>129.6</v>
      </c>
    </row>
    <row r="309" spans="1:12" ht="34.200000000000003" x14ac:dyDescent="0.25">
      <c r="A309" s="918"/>
      <c r="B309" s="14" t="s">
        <v>496</v>
      </c>
      <c r="C309" s="14" t="s">
        <v>670</v>
      </c>
      <c r="D309" s="15">
        <v>43567</v>
      </c>
      <c r="E309" s="14" t="s">
        <v>138</v>
      </c>
      <c r="F309" s="920"/>
      <c r="G309" s="920"/>
      <c r="H309" s="924"/>
      <c r="I309" s="924"/>
      <c r="J309" s="921"/>
      <c r="K309" s="921"/>
      <c r="L309" s="925"/>
    </row>
    <row r="310" spans="1:12" ht="24" x14ac:dyDescent="0.25">
      <c r="A310" s="918">
        <v>156</v>
      </c>
      <c r="B310" s="9" t="s">
        <v>22</v>
      </c>
      <c r="C310" s="13" t="s">
        <v>23</v>
      </c>
      <c r="D310" s="13" t="s">
        <v>24</v>
      </c>
      <c r="E310" s="13" t="s">
        <v>25</v>
      </c>
      <c r="F310" s="919" t="s">
        <v>17</v>
      </c>
      <c r="G310" s="919"/>
      <c r="H310" s="920"/>
      <c r="I310" s="920"/>
      <c r="J310" s="920"/>
      <c r="K310" s="920"/>
      <c r="L310" s="920"/>
    </row>
    <row r="311" spans="1:12" x14ac:dyDescent="0.25">
      <c r="A311" s="918"/>
      <c r="B311" s="921" t="s">
        <v>667</v>
      </c>
      <c r="C311" s="922" t="s">
        <v>671</v>
      </c>
      <c r="D311" s="923">
        <v>43621</v>
      </c>
      <c r="E311" s="921" t="s">
        <v>136</v>
      </c>
      <c r="F311" s="921" t="s">
        <v>672</v>
      </c>
      <c r="G311" s="921"/>
      <c r="H311" s="924" t="s">
        <v>30</v>
      </c>
      <c r="I311" s="924"/>
      <c r="J311" s="14" t="s">
        <v>31</v>
      </c>
      <c r="K311" s="14" t="s">
        <v>32</v>
      </c>
      <c r="L311" s="16">
        <v>462.49</v>
      </c>
    </row>
    <row r="312" spans="1:12" x14ac:dyDescent="0.25">
      <c r="A312" s="918"/>
      <c r="B312" s="921"/>
      <c r="C312" s="922"/>
      <c r="D312" s="923"/>
      <c r="E312" s="921"/>
      <c r="F312" s="921"/>
      <c r="G312" s="921"/>
      <c r="H312" s="924" t="s">
        <v>33</v>
      </c>
      <c r="I312" s="924"/>
      <c r="J312" s="14" t="s">
        <v>31</v>
      </c>
      <c r="K312" s="14" t="s">
        <v>32</v>
      </c>
      <c r="L312" s="16">
        <v>154</v>
      </c>
    </row>
    <row r="313" spans="1:12" ht="24" x14ac:dyDescent="0.25">
      <c r="A313" s="918"/>
      <c r="B313" s="9" t="s">
        <v>34</v>
      </c>
      <c r="C313" s="13" t="s">
        <v>35</v>
      </c>
      <c r="D313" s="13" t="s">
        <v>36</v>
      </c>
      <c r="E313" s="13" t="s">
        <v>37</v>
      </c>
      <c r="F313" s="920"/>
      <c r="G313" s="920"/>
      <c r="H313" s="924" t="s">
        <v>38</v>
      </c>
      <c r="I313" s="924"/>
      <c r="J313" s="921" t="s">
        <v>31</v>
      </c>
      <c r="K313" s="921" t="s">
        <v>31</v>
      </c>
      <c r="L313" s="925">
        <v>0</v>
      </c>
    </row>
    <row r="314" spans="1:12" ht="34.200000000000003" x14ac:dyDescent="0.25">
      <c r="A314" s="918"/>
      <c r="B314" s="14" t="s">
        <v>496</v>
      </c>
      <c r="C314" s="14" t="s">
        <v>672</v>
      </c>
      <c r="D314" s="15">
        <v>43623</v>
      </c>
      <c r="E314" s="14" t="s">
        <v>673</v>
      </c>
      <c r="F314" s="920"/>
      <c r="G314" s="920"/>
      <c r="H314" s="924"/>
      <c r="I314" s="924"/>
      <c r="J314" s="921"/>
      <c r="K314" s="921"/>
      <c r="L314" s="925"/>
    </row>
    <row r="315" spans="1:12" ht="24" x14ac:dyDescent="0.25">
      <c r="A315" s="918">
        <v>157</v>
      </c>
      <c r="B315" s="9" t="s">
        <v>22</v>
      </c>
      <c r="C315" s="13" t="s">
        <v>23</v>
      </c>
      <c r="D315" s="13" t="s">
        <v>24</v>
      </c>
      <c r="E315" s="13" t="s">
        <v>25</v>
      </c>
      <c r="F315" s="919" t="s">
        <v>17</v>
      </c>
      <c r="G315" s="919"/>
      <c r="H315" s="920"/>
      <c r="I315" s="920"/>
      <c r="J315" s="920"/>
      <c r="K315" s="920"/>
      <c r="L315" s="920"/>
    </row>
    <row r="316" spans="1:12" x14ac:dyDescent="0.25">
      <c r="A316" s="918"/>
      <c r="B316" s="921" t="s">
        <v>667</v>
      </c>
      <c r="C316" s="922" t="s">
        <v>674</v>
      </c>
      <c r="D316" s="923">
        <v>43688</v>
      </c>
      <c r="E316" s="921" t="s">
        <v>115</v>
      </c>
      <c r="F316" s="921" t="s">
        <v>675</v>
      </c>
      <c r="G316" s="921"/>
      <c r="H316" s="924" t="s">
        <v>30</v>
      </c>
      <c r="I316" s="924"/>
      <c r="J316" s="14" t="s">
        <v>31</v>
      </c>
      <c r="K316" s="14" t="s">
        <v>32</v>
      </c>
      <c r="L316" s="16">
        <v>677.08</v>
      </c>
    </row>
    <row r="317" spans="1:12" x14ac:dyDescent="0.25">
      <c r="A317" s="918"/>
      <c r="B317" s="921"/>
      <c r="C317" s="922"/>
      <c r="D317" s="923"/>
      <c r="E317" s="921"/>
      <c r="F317" s="921"/>
      <c r="G317" s="921"/>
      <c r="H317" s="924" t="s">
        <v>33</v>
      </c>
      <c r="I317" s="924"/>
      <c r="J317" s="14" t="s">
        <v>31</v>
      </c>
      <c r="K317" s="14" t="s">
        <v>32</v>
      </c>
      <c r="L317" s="16">
        <v>654.16</v>
      </c>
    </row>
    <row r="318" spans="1:12" ht="24" x14ac:dyDescent="0.25">
      <c r="A318" s="918"/>
      <c r="B318" s="9" t="s">
        <v>34</v>
      </c>
      <c r="C318" s="13" t="s">
        <v>35</v>
      </c>
      <c r="D318" s="13" t="s">
        <v>36</v>
      </c>
      <c r="E318" s="13" t="s">
        <v>37</v>
      </c>
      <c r="F318" s="920"/>
      <c r="G318" s="920"/>
      <c r="H318" s="924" t="s">
        <v>38</v>
      </c>
      <c r="I318" s="924"/>
      <c r="J318" s="921" t="s">
        <v>31</v>
      </c>
      <c r="K318" s="921" t="s">
        <v>32</v>
      </c>
      <c r="L318" s="925">
        <v>302.42</v>
      </c>
    </row>
    <row r="319" spans="1:12" ht="34.200000000000003" x14ac:dyDescent="0.25">
      <c r="A319" s="918"/>
      <c r="B319" s="14" t="s">
        <v>496</v>
      </c>
      <c r="C319" s="14" t="s">
        <v>675</v>
      </c>
      <c r="D319" s="15">
        <v>43691</v>
      </c>
      <c r="E319" s="14" t="s">
        <v>676</v>
      </c>
      <c r="F319" s="920"/>
      <c r="G319" s="920"/>
      <c r="H319" s="924"/>
      <c r="I319" s="924"/>
      <c r="J319" s="921"/>
      <c r="K319" s="921"/>
      <c r="L319" s="925"/>
    </row>
    <row r="320" spans="1:12" ht="24" x14ac:dyDescent="0.25">
      <c r="A320" s="918">
        <v>158</v>
      </c>
      <c r="B320" s="9" t="s">
        <v>22</v>
      </c>
      <c r="C320" s="13" t="s">
        <v>23</v>
      </c>
      <c r="D320" s="13" t="s">
        <v>24</v>
      </c>
      <c r="E320" s="13" t="s">
        <v>25</v>
      </c>
      <c r="F320" s="919" t="s">
        <v>17</v>
      </c>
      <c r="G320" s="919"/>
      <c r="H320" s="920"/>
      <c r="I320" s="920"/>
      <c r="J320" s="920"/>
      <c r="K320" s="920"/>
      <c r="L320" s="920"/>
    </row>
    <row r="321" spans="1:12" x14ac:dyDescent="0.25">
      <c r="A321" s="918"/>
      <c r="B321" s="921" t="s">
        <v>667</v>
      </c>
      <c r="C321" s="922" t="s">
        <v>677</v>
      </c>
      <c r="D321" s="923">
        <v>43727</v>
      </c>
      <c r="E321" s="921" t="s">
        <v>367</v>
      </c>
      <c r="F321" s="921" t="s">
        <v>678</v>
      </c>
      <c r="G321" s="921"/>
      <c r="H321" s="924" t="s">
        <v>30</v>
      </c>
      <c r="I321" s="924"/>
      <c r="J321" s="14" t="s">
        <v>31</v>
      </c>
      <c r="K321" s="14" t="s">
        <v>32</v>
      </c>
      <c r="L321" s="16">
        <v>94.71</v>
      </c>
    </row>
    <row r="322" spans="1:12" x14ac:dyDescent="0.25">
      <c r="A322" s="918"/>
      <c r="B322" s="921"/>
      <c r="C322" s="922"/>
      <c r="D322" s="923"/>
      <c r="E322" s="921"/>
      <c r="F322" s="921"/>
      <c r="G322" s="921"/>
      <c r="H322" s="924" t="s">
        <v>33</v>
      </c>
      <c r="I322" s="924"/>
      <c r="J322" s="14" t="s">
        <v>31</v>
      </c>
      <c r="K322" s="14" t="s">
        <v>32</v>
      </c>
      <c r="L322" s="16">
        <v>485.76</v>
      </c>
    </row>
    <row r="323" spans="1:12" ht="24" x14ac:dyDescent="0.25">
      <c r="A323" s="918"/>
      <c r="B323" s="9" t="s">
        <v>34</v>
      </c>
      <c r="C323" s="13" t="s">
        <v>35</v>
      </c>
      <c r="D323" s="13" t="s">
        <v>36</v>
      </c>
      <c r="E323" s="13" t="s">
        <v>37</v>
      </c>
      <c r="F323" s="920"/>
      <c r="G323" s="920"/>
      <c r="H323" s="924" t="s">
        <v>38</v>
      </c>
      <c r="I323" s="924"/>
      <c r="J323" s="921" t="s">
        <v>31</v>
      </c>
      <c r="K323" s="921" t="s">
        <v>32</v>
      </c>
      <c r="L323" s="925">
        <v>76</v>
      </c>
    </row>
    <row r="324" spans="1:12" ht="34.200000000000003" x14ac:dyDescent="0.25">
      <c r="A324" s="918"/>
      <c r="B324" s="14" t="s">
        <v>496</v>
      </c>
      <c r="C324" s="14" t="s">
        <v>678</v>
      </c>
      <c r="D324" s="15">
        <v>43728</v>
      </c>
      <c r="E324" s="14" t="s">
        <v>56</v>
      </c>
      <c r="F324" s="920"/>
      <c r="G324" s="920"/>
      <c r="H324" s="924"/>
      <c r="I324" s="924"/>
      <c r="J324" s="921"/>
      <c r="K324" s="921"/>
      <c r="L324" s="925"/>
    </row>
    <row r="325" spans="1:12" ht="24" x14ac:dyDescent="0.25">
      <c r="A325" s="918">
        <v>159</v>
      </c>
      <c r="B325" s="9" t="s">
        <v>22</v>
      </c>
      <c r="C325" s="13" t="s">
        <v>23</v>
      </c>
      <c r="D325" s="13" t="s">
        <v>24</v>
      </c>
      <c r="E325" s="13" t="s">
        <v>25</v>
      </c>
      <c r="F325" s="919" t="s">
        <v>17</v>
      </c>
      <c r="G325" s="919"/>
      <c r="H325" s="920"/>
      <c r="I325" s="920"/>
      <c r="J325" s="920"/>
      <c r="K325" s="920"/>
      <c r="L325" s="920"/>
    </row>
    <row r="326" spans="1:12" x14ac:dyDescent="0.25">
      <c r="A326" s="918"/>
      <c r="B326" s="921" t="s">
        <v>667</v>
      </c>
      <c r="C326" s="922" t="s">
        <v>679</v>
      </c>
      <c r="D326" s="923">
        <v>43729</v>
      </c>
      <c r="E326" s="921" t="s">
        <v>115</v>
      </c>
      <c r="F326" s="921" t="s">
        <v>680</v>
      </c>
      <c r="G326" s="921"/>
      <c r="H326" s="924" t="s">
        <v>30</v>
      </c>
      <c r="I326" s="924"/>
      <c r="J326" s="14" t="s">
        <v>31</v>
      </c>
      <c r="K326" s="14" t="s">
        <v>32</v>
      </c>
      <c r="L326" s="16">
        <v>1361</v>
      </c>
    </row>
    <row r="327" spans="1:12" x14ac:dyDescent="0.25">
      <c r="A327" s="918"/>
      <c r="B327" s="921"/>
      <c r="C327" s="922"/>
      <c r="D327" s="923"/>
      <c r="E327" s="921"/>
      <c r="F327" s="921"/>
      <c r="G327" s="921"/>
      <c r="H327" s="924" t="s">
        <v>33</v>
      </c>
      <c r="I327" s="924"/>
      <c r="J327" s="14" t="s">
        <v>31</v>
      </c>
      <c r="K327" s="14" t="s">
        <v>31</v>
      </c>
      <c r="L327" s="16">
        <v>0</v>
      </c>
    </row>
    <row r="328" spans="1:12" ht="24" x14ac:dyDescent="0.25">
      <c r="A328" s="918"/>
      <c r="B328" s="9" t="s">
        <v>34</v>
      </c>
      <c r="C328" s="13" t="s">
        <v>35</v>
      </c>
      <c r="D328" s="13" t="s">
        <v>36</v>
      </c>
      <c r="E328" s="13" t="s">
        <v>37</v>
      </c>
      <c r="F328" s="920"/>
      <c r="G328" s="920"/>
      <c r="H328" s="924" t="s">
        <v>38</v>
      </c>
      <c r="I328" s="924"/>
      <c r="J328" s="921" t="s">
        <v>31</v>
      </c>
      <c r="K328" s="921" t="s">
        <v>32</v>
      </c>
      <c r="L328" s="925">
        <v>37</v>
      </c>
    </row>
    <row r="329" spans="1:12" ht="34.200000000000003" x14ac:dyDescent="0.25">
      <c r="A329" s="918"/>
      <c r="B329" s="14" t="s">
        <v>496</v>
      </c>
      <c r="C329" s="14" t="s">
        <v>680</v>
      </c>
      <c r="D329" s="15">
        <v>43737</v>
      </c>
      <c r="E329" s="14" t="s">
        <v>220</v>
      </c>
      <c r="F329" s="920"/>
      <c r="G329" s="920"/>
      <c r="H329" s="924"/>
      <c r="I329" s="924"/>
      <c r="J329" s="921"/>
      <c r="K329" s="921"/>
      <c r="L329" s="925"/>
    </row>
    <row r="330" spans="1:12" ht="24" x14ac:dyDescent="0.25">
      <c r="A330" s="918">
        <v>160</v>
      </c>
      <c r="B330" s="9" t="s">
        <v>22</v>
      </c>
      <c r="C330" s="13" t="s">
        <v>23</v>
      </c>
      <c r="D330" s="13" t="s">
        <v>24</v>
      </c>
      <c r="E330" s="13" t="s">
        <v>25</v>
      </c>
      <c r="F330" s="919" t="s">
        <v>17</v>
      </c>
      <c r="G330" s="919"/>
      <c r="H330" s="920"/>
      <c r="I330" s="920"/>
      <c r="J330" s="920"/>
      <c r="K330" s="920"/>
      <c r="L330" s="920"/>
    </row>
    <row r="331" spans="1:12" x14ac:dyDescent="0.25">
      <c r="A331" s="918"/>
      <c r="B331" s="921" t="s">
        <v>667</v>
      </c>
      <c r="C331" s="922" t="s">
        <v>679</v>
      </c>
      <c r="D331" s="923">
        <v>43729</v>
      </c>
      <c r="E331" s="921" t="s">
        <v>115</v>
      </c>
      <c r="F331" s="921" t="s">
        <v>681</v>
      </c>
      <c r="G331" s="921"/>
      <c r="H331" s="924" t="s">
        <v>30</v>
      </c>
      <c r="I331" s="924"/>
      <c r="J331" s="14" t="s">
        <v>31</v>
      </c>
      <c r="K331" s="14" t="s">
        <v>32</v>
      </c>
      <c r="L331" s="16">
        <v>255</v>
      </c>
    </row>
    <row r="332" spans="1:12" x14ac:dyDescent="0.25">
      <c r="A332" s="918"/>
      <c r="B332" s="921"/>
      <c r="C332" s="922"/>
      <c r="D332" s="923"/>
      <c r="E332" s="921"/>
      <c r="F332" s="921"/>
      <c r="G332" s="921"/>
      <c r="H332" s="924" t="s">
        <v>33</v>
      </c>
      <c r="I332" s="924"/>
      <c r="J332" s="14" t="s">
        <v>31</v>
      </c>
      <c r="K332" s="14" t="s">
        <v>31</v>
      </c>
      <c r="L332" s="16">
        <v>0</v>
      </c>
    </row>
    <row r="333" spans="1:12" ht="24" x14ac:dyDescent="0.25">
      <c r="A333" s="918"/>
      <c r="B333" s="9" t="s">
        <v>34</v>
      </c>
      <c r="C333" s="13" t="s">
        <v>35</v>
      </c>
      <c r="D333" s="13" t="s">
        <v>36</v>
      </c>
      <c r="E333" s="13" t="s">
        <v>37</v>
      </c>
      <c r="F333" s="920"/>
      <c r="G333" s="920"/>
      <c r="H333" s="924" t="s">
        <v>38</v>
      </c>
      <c r="I333" s="924"/>
      <c r="J333" s="921" t="s">
        <v>31</v>
      </c>
      <c r="K333" s="921" t="s">
        <v>32</v>
      </c>
      <c r="L333" s="925">
        <v>48</v>
      </c>
    </row>
    <row r="334" spans="1:12" ht="34.200000000000003" x14ac:dyDescent="0.25">
      <c r="A334" s="918"/>
      <c r="B334" s="14" t="s">
        <v>496</v>
      </c>
      <c r="C334" s="14" t="s">
        <v>681</v>
      </c>
      <c r="D334" s="15">
        <v>43737</v>
      </c>
      <c r="E334" s="14" t="s">
        <v>220</v>
      </c>
      <c r="F334" s="920"/>
      <c r="G334" s="920"/>
      <c r="H334" s="924"/>
      <c r="I334" s="924"/>
      <c r="J334" s="921"/>
      <c r="K334" s="921"/>
      <c r="L334" s="925"/>
    </row>
    <row r="335" spans="1:12" ht="24" x14ac:dyDescent="0.25">
      <c r="A335" s="918">
        <v>161</v>
      </c>
      <c r="B335" s="9" t="s">
        <v>22</v>
      </c>
      <c r="C335" s="13" t="s">
        <v>23</v>
      </c>
      <c r="D335" s="13" t="s">
        <v>24</v>
      </c>
      <c r="E335" s="13" t="s">
        <v>25</v>
      </c>
      <c r="F335" s="919" t="s">
        <v>17</v>
      </c>
      <c r="G335" s="919"/>
      <c r="H335" s="920"/>
      <c r="I335" s="920"/>
      <c r="J335" s="920"/>
      <c r="K335" s="920"/>
      <c r="L335" s="920"/>
    </row>
    <row r="336" spans="1:12" x14ac:dyDescent="0.25">
      <c r="A336" s="918"/>
      <c r="B336" s="921" t="s">
        <v>682</v>
      </c>
      <c r="C336" s="922" t="s">
        <v>683</v>
      </c>
      <c r="D336" s="923">
        <v>43576</v>
      </c>
      <c r="E336" s="921" t="s">
        <v>684</v>
      </c>
      <c r="F336" s="921" t="s">
        <v>685</v>
      </c>
      <c r="G336" s="921"/>
      <c r="H336" s="924" t="s">
        <v>30</v>
      </c>
      <c r="I336" s="924"/>
      <c r="J336" s="14" t="s">
        <v>31</v>
      </c>
      <c r="K336" s="14" t="s">
        <v>31</v>
      </c>
      <c r="L336" s="16">
        <v>0</v>
      </c>
    </row>
    <row r="337" spans="1:12" x14ac:dyDescent="0.25">
      <c r="A337" s="918"/>
      <c r="B337" s="921"/>
      <c r="C337" s="922"/>
      <c r="D337" s="923"/>
      <c r="E337" s="921"/>
      <c r="F337" s="921"/>
      <c r="G337" s="921"/>
      <c r="H337" s="924" t="s">
        <v>33</v>
      </c>
      <c r="I337" s="924"/>
      <c r="J337" s="14" t="s">
        <v>31</v>
      </c>
      <c r="K337" s="14" t="s">
        <v>31</v>
      </c>
      <c r="L337" s="16">
        <v>0</v>
      </c>
    </row>
    <row r="338" spans="1:12" ht="24" x14ac:dyDescent="0.25">
      <c r="A338" s="918"/>
      <c r="B338" s="9" t="s">
        <v>34</v>
      </c>
      <c r="C338" s="13" t="s">
        <v>35</v>
      </c>
      <c r="D338" s="13" t="s">
        <v>36</v>
      </c>
      <c r="E338" s="13" t="s">
        <v>37</v>
      </c>
      <c r="F338" s="920"/>
      <c r="G338" s="920"/>
      <c r="H338" s="924" t="s">
        <v>38</v>
      </c>
      <c r="I338" s="924"/>
      <c r="J338" s="921" t="s">
        <v>31</v>
      </c>
      <c r="K338" s="921" t="s">
        <v>32</v>
      </c>
      <c r="L338" s="925">
        <v>450</v>
      </c>
    </row>
    <row r="339" spans="1:12" ht="34.200000000000003" x14ac:dyDescent="0.25">
      <c r="A339" s="918"/>
      <c r="B339" s="14" t="s">
        <v>686</v>
      </c>
      <c r="C339" s="14" t="s">
        <v>685</v>
      </c>
      <c r="D339" s="15">
        <v>43581</v>
      </c>
      <c r="E339" s="14" t="s">
        <v>687</v>
      </c>
      <c r="F339" s="920"/>
      <c r="G339" s="920"/>
      <c r="H339" s="924"/>
      <c r="I339" s="924"/>
      <c r="J339" s="921"/>
      <c r="K339" s="921"/>
      <c r="L339" s="925"/>
    </row>
    <row r="340" spans="1:12" ht="24" x14ac:dyDescent="0.25">
      <c r="A340" s="918">
        <v>162</v>
      </c>
      <c r="B340" s="9" t="s">
        <v>22</v>
      </c>
      <c r="C340" s="13" t="s">
        <v>23</v>
      </c>
      <c r="D340" s="13" t="s">
        <v>24</v>
      </c>
      <c r="E340" s="13" t="s">
        <v>25</v>
      </c>
      <c r="F340" s="919" t="s">
        <v>17</v>
      </c>
      <c r="G340" s="919"/>
      <c r="H340" s="920"/>
      <c r="I340" s="920"/>
      <c r="J340" s="920"/>
      <c r="K340" s="920"/>
      <c r="L340" s="920"/>
    </row>
    <row r="341" spans="1:12" x14ac:dyDescent="0.25">
      <c r="A341" s="918"/>
      <c r="B341" s="921" t="s">
        <v>682</v>
      </c>
      <c r="C341" s="922" t="s">
        <v>688</v>
      </c>
      <c r="D341" s="923">
        <v>43663</v>
      </c>
      <c r="E341" s="921" t="s">
        <v>689</v>
      </c>
      <c r="F341" s="921" t="s">
        <v>690</v>
      </c>
      <c r="G341" s="921"/>
      <c r="H341" s="924" t="s">
        <v>30</v>
      </c>
      <c r="I341" s="924"/>
      <c r="J341" s="14" t="s">
        <v>31</v>
      </c>
      <c r="K341" s="14" t="s">
        <v>31</v>
      </c>
      <c r="L341" s="16">
        <v>0</v>
      </c>
    </row>
    <row r="342" spans="1:12" x14ac:dyDescent="0.25">
      <c r="A342" s="918"/>
      <c r="B342" s="921"/>
      <c r="C342" s="922"/>
      <c r="D342" s="923"/>
      <c r="E342" s="921"/>
      <c r="F342" s="921"/>
      <c r="G342" s="921"/>
      <c r="H342" s="924" t="s">
        <v>33</v>
      </c>
      <c r="I342" s="924"/>
      <c r="J342" s="14" t="s">
        <v>31</v>
      </c>
      <c r="K342" s="14" t="s">
        <v>31</v>
      </c>
      <c r="L342" s="16">
        <v>0</v>
      </c>
    </row>
    <row r="343" spans="1:12" ht="24" x14ac:dyDescent="0.25">
      <c r="A343" s="918"/>
      <c r="B343" s="9" t="s">
        <v>34</v>
      </c>
      <c r="C343" s="13" t="s">
        <v>35</v>
      </c>
      <c r="D343" s="13" t="s">
        <v>36</v>
      </c>
      <c r="E343" s="13" t="s">
        <v>37</v>
      </c>
      <c r="F343" s="920"/>
      <c r="G343" s="920"/>
      <c r="H343" s="924" t="s">
        <v>38</v>
      </c>
      <c r="I343" s="924"/>
      <c r="J343" s="921" t="s">
        <v>31</v>
      </c>
      <c r="K343" s="921" t="s">
        <v>32</v>
      </c>
      <c r="L343" s="925">
        <v>850</v>
      </c>
    </row>
    <row r="344" spans="1:12" ht="34.200000000000003" x14ac:dyDescent="0.25">
      <c r="A344" s="918"/>
      <c r="B344" s="14" t="s">
        <v>686</v>
      </c>
      <c r="C344" s="14" t="s">
        <v>690</v>
      </c>
      <c r="D344" s="15">
        <v>43665</v>
      </c>
      <c r="E344" s="14" t="s">
        <v>691</v>
      </c>
      <c r="F344" s="920"/>
      <c r="G344" s="920"/>
      <c r="H344" s="924"/>
      <c r="I344" s="924"/>
      <c r="J344" s="921"/>
      <c r="K344" s="921"/>
      <c r="L344" s="925"/>
    </row>
    <row r="345" spans="1:12" ht="24" x14ac:dyDescent="0.25">
      <c r="A345" s="918">
        <v>163</v>
      </c>
      <c r="B345" s="9" t="s">
        <v>22</v>
      </c>
      <c r="C345" s="13" t="s">
        <v>23</v>
      </c>
      <c r="D345" s="13" t="s">
        <v>24</v>
      </c>
      <c r="E345" s="13" t="s">
        <v>25</v>
      </c>
      <c r="F345" s="919" t="s">
        <v>17</v>
      </c>
      <c r="G345" s="919"/>
      <c r="H345" s="920"/>
      <c r="I345" s="920"/>
      <c r="J345" s="920"/>
      <c r="K345" s="920"/>
      <c r="L345" s="920"/>
    </row>
    <row r="346" spans="1:12" x14ac:dyDescent="0.25">
      <c r="A346" s="918"/>
      <c r="B346" s="921" t="s">
        <v>682</v>
      </c>
      <c r="C346" s="922" t="s">
        <v>692</v>
      </c>
      <c r="D346" s="923">
        <v>43671</v>
      </c>
      <c r="E346" s="921" t="s">
        <v>298</v>
      </c>
      <c r="F346" s="921" t="s">
        <v>693</v>
      </c>
      <c r="G346" s="921"/>
      <c r="H346" s="924" t="s">
        <v>30</v>
      </c>
      <c r="I346" s="924"/>
      <c r="J346" s="14" t="s">
        <v>31</v>
      </c>
      <c r="K346" s="14" t="s">
        <v>31</v>
      </c>
      <c r="L346" s="16">
        <v>0</v>
      </c>
    </row>
    <row r="347" spans="1:12" x14ac:dyDescent="0.25">
      <c r="A347" s="918"/>
      <c r="B347" s="921"/>
      <c r="C347" s="922"/>
      <c r="D347" s="923"/>
      <c r="E347" s="921"/>
      <c r="F347" s="921"/>
      <c r="G347" s="921"/>
      <c r="H347" s="924" t="s">
        <v>33</v>
      </c>
      <c r="I347" s="924"/>
      <c r="J347" s="14" t="s">
        <v>31</v>
      </c>
      <c r="K347" s="14" t="s">
        <v>31</v>
      </c>
      <c r="L347" s="16">
        <v>0</v>
      </c>
    </row>
    <row r="348" spans="1:12" ht="24" x14ac:dyDescent="0.25">
      <c r="A348" s="918"/>
      <c r="B348" s="9" t="s">
        <v>34</v>
      </c>
      <c r="C348" s="13" t="s">
        <v>35</v>
      </c>
      <c r="D348" s="13" t="s">
        <v>36</v>
      </c>
      <c r="E348" s="13" t="s">
        <v>37</v>
      </c>
      <c r="F348" s="920"/>
      <c r="G348" s="920"/>
      <c r="H348" s="924" t="s">
        <v>38</v>
      </c>
      <c r="I348" s="924"/>
      <c r="J348" s="921" t="s">
        <v>31</v>
      </c>
      <c r="K348" s="921" t="s">
        <v>32</v>
      </c>
      <c r="L348" s="925">
        <v>620</v>
      </c>
    </row>
    <row r="349" spans="1:12" ht="34.200000000000003" x14ac:dyDescent="0.25">
      <c r="A349" s="918"/>
      <c r="B349" s="14" t="s">
        <v>686</v>
      </c>
      <c r="C349" s="14" t="s">
        <v>693</v>
      </c>
      <c r="D349" s="15">
        <v>43675</v>
      </c>
      <c r="E349" s="14" t="s">
        <v>694</v>
      </c>
      <c r="F349" s="920"/>
      <c r="G349" s="920"/>
      <c r="H349" s="924"/>
      <c r="I349" s="924"/>
      <c r="J349" s="921"/>
      <c r="K349" s="921"/>
      <c r="L349" s="925"/>
    </row>
    <row r="350" spans="1:12" ht="24" x14ac:dyDescent="0.25">
      <c r="A350" s="918">
        <v>164</v>
      </c>
      <c r="B350" s="9" t="s">
        <v>22</v>
      </c>
      <c r="C350" s="13" t="s">
        <v>23</v>
      </c>
      <c r="D350" s="13" t="s">
        <v>24</v>
      </c>
      <c r="E350" s="13" t="s">
        <v>25</v>
      </c>
      <c r="F350" s="919" t="s">
        <v>17</v>
      </c>
      <c r="G350" s="919"/>
      <c r="H350" s="920"/>
      <c r="I350" s="920"/>
      <c r="J350" s="920"/>
      <c r="K350" s="920"/>
      <c r="L350" s="920"/>
    </row>
    <row r="351" spans="1:12" x14ac:dyDescent="0.25">
      <c r="A351" s="918"/>
      <c r="B351" s="921" t="s">
        <v>682</v>
      </c>
      <c r="C351" s="922" t="s">
        <v>695</v>
      </c>
      <c r="D351" s="923">
        <v>43713</v>
      </c>
      <c r="E351" s="921" t="s">
        <v>696</v>
      </c>
      <c r="F351" s="921" t="s">
        <v>697</v>
      </c>
      <c r="G351" s="921"/>
      <c r="H351" s="924" t="s">
        <v>30</v>
      </c>
      <c r="I351" s="924"/>
      <c r="J351" s="14" t="s">
        <v>31</v>
      </c>
      <c r="K351" s="14" t="s">
        <v>31</v>
      </c>
      <c r="L351" s="16">
        <v>0</v>
      </c>
    </row>
    <row r="352" spans="1:12" x14ac:dyDescent="0.25">
      <c r="A352" s="918"/>
      <c r="B352" s="921"/>
      <c r="C352" s="922"/>
      <c r="D352" s="923"/>
      <c r="E352" s="921"/>
      <c r="F352" s="921"/>
      <c r="G352" s="921"/>
      <c r="H352" s="924" t="s">
        <v>33</v>
      </c>
      <c r="I352" s="924"/>
      <c r="J352" s="14" t="s">
        <v>31</v>
      </c>
      <c r="K352" s="14" t="s">
        <v>31</v>
      </c>
      <c r="L352" s="16">
        <v>0</v>
      </c>
    </row>
    <row r="353" spans="1:12" ht="24" x14ac:dyDescent="0.25">
      <c r="A353" s="918"/>
      <c r="B353" s="9" t="s">
        <v>34</v>
      </c>
      <c r="C353" s="13" t="s">
        <v>35</v>
      </c>
      <c r="D353" s="13" t="s">
        <v>36</v>
      </c>
      <c r="E353" s="13" t="s">
        <v>37</v>
      </c>
      <c r="F353" s="920"/>
      <c r="G353" s="920"/>
      <c r="H353" s="924" t="s">
        <v>38</v>
      </c>
      <c r="I353" s="924"/>
      <c r="J353" s="921" t="s">
        <v>31</v>
      </c>
      <c r="K353" s="921" t="s">
        <v>32</v>
      </c>
      <c r="L353" s="925">
        <v>650</v>
      </c>
    </row>
    <row r="354" spans="1:12" ht="34.200000000000003" x14ac:dyDescent="0.25">
      <c r="A354" s="918"/>
      <c r="B354" s="14" t="s">
        <v>686</v>
      </c>
      <c r="C354" s="14" t="s">
        <v>697</v>
      </c>
      <c r="D354" s="15">
        <v>43720</v>
      </c>
      <c r="E354" s="14" t="s">
        <v>698</v>
      </c>
      <c r="F354" s="920"/>
      <c r="G354" s="920"/>
      <c r="H354" s="924"/>
      <c r="I354" s="924"/>
      <c r="J354" s="921"/>
      <c r="K354" s="921"/>
      <c r="L354" s="925"/>
    </row>
    <row r="355" spans="1:12" ht="24" x14ac:dyDescent="0.25">
      <c r="A355" s="918">
        <v>165</v>
      </c>
      <c r="B355" s="9" t="s">
        <v>22</v>
      </c>
      <c r="C355" s="13" t="s">
        <v>23</v>
      </c>
      <c r="D355" s="13" t="s">
        <v>24</v>
      </c>
      <c r="E355" s="13" t="s">
        <v>25</v>
      </c>
      <c r="F355" s="919" t="s">
        <v>17</v>
      </c>
      <c r="G355" s="919"/>
      <c r="H355" s="920"/>
      <c r="I355" s="920"/>
      <c r="J355" s="920"/>
      <c r="K355" s="920"/>
      <c r="L355" s="920"/>
    </row>
    <row r="356" spans="1:12" x14ac:dyDescent="0.25">
      <c r="A356" s="918"/>
      <c r="B356" s="921" t="s">
        <v>699</v>
      </c>
      <c r="C356" s="922" t="s">
        <v>700</v>
      </c>
      <c r="D356" s="923">
        <v>43566</v>
      </c>
      <c r="E356" s="921" t="s">
        <v>53</v>
      </c>
      <c r="F356" s="921" t="s">
        <v>701</v>
      </c>
      <c r="G356" s="921"/>
      <c r="H356" s="924" t="s">
        <v>30</v>
      </c>
      <c r="I356" s="924"/>
      <c r="J356" s="14" t="s">
        <v>31</v>
      </c>
      <c r="K356" s="14" t="s">
        <v>32</v>
      </c>
      <c r="L356" s="16">
        <v>280.75</v>
      </c>
    </row>
    <row r="357" spans="1:12" x14ac:dyDescent="0.25">
      <c r="A357" s="918"/>
      <c r="B357" s="921"/>
      <c r="C357" s="922"/>
      <c r="D357" s="923"/>
      <c r="E357" s="921"/>
      <c r="F357" s="921"/>
      <c r="G357" s="921"/>
      <c r="H357" s="924" t="s">
        <v>33</v>
      </c>
      <c r="I357" s="924"/>
      <c r="J357" s="921" t="s">
        <v>31</v>
      </c>
      <c r="K357" s="921" t="s">
        <v>32</v>
      </c>
      <c r="L357" s="925">
        <v>250</v>
      </c>
    </row>
    <row r="358" spans="1:12" x14ac:dyDescent="0.25">
      <c r="A358" s="918"/>
      <c r="B358" s="921"/>
      <c r="C358" s="922"/>
      <c r="D358" s="923"/>
      <c r="E358" s="921"/>
      <c r="F358" s="921"/>
      <c r="G358" s="921"/>
      <c r="H358" s="924"/>
      <c r="I358" s="924"/>
      <c r="J358" s="921"/>
      <c r="K358" s="921"/>
      <c r="L358" s="925"/>
    </row>
    <row r="359" spans="1:12" ht="24" x14ac:dyDescent="0.25">
      <c r="A359" s="918"/>
      <c r="B359" s="9" t="s">
        <v>34</v>
      </c>
      <c r="C359" s="13" t="s">
        <v>35</v>
      </c>
      <c r="D359" s="13" t="s">
        <v>36</v>
      </c>
      <c r="E359" s="13" t="s">
        <v>37</v>
      </c>
      <c r="F359" s="920"/>
      <c r="G359" s="920"/>
      <c r="H359" s="924" t="s">
        <v>38</v>
      </c>
      <c r="I359" s="924"/>
      <c r="J359" s="921" t="s">
        <v>31</v>
      </c>
      <c r="K359" s="921" t="s">
        <v>32</v>
      </c>
      <c r="L359" s="925">
        <v>200</v>
      </c>
    </row>
    <row r="360" spans="1:12" ht="22.8" x14ac:dyDescent="0.25">
      <c r="A360" s="918"/>
      <c r="B360" s="14" t="s">
        <v>702</v>
      </c>
      <c r="C360" s="14" t="s">
        <v>701</v>
      </c>
      <c r="D360" s="15">
        <v>43567</v>
      </c>
      <c r="E360" s="14" t="s">
        <v>138</v>
      </c>
      <c r="F360" s="920"/>
      <c r="G360" s="920"/>
      <c r="H360" s="924"/>
      <c r="I360" s="924"/>
      <c r="J360" s="921"/>
      <c r="K360" s="921"/>
      <c r="L360" s="925"/>
    </row>
    <row r="361" spans="1:12" ht="24" x14ac:dyDescent="0.25">
      <c r="A361" s="918">
        <v>166</v>
      </c>
      <c r="B361" s="9" t="s">
        <v>22</v>
      </c>
      <c r="C361" s="13" t="s">
        <v>23</v>
      </c>
      <c r="D361" s="13" t="s">
        <v>24</v>
      </c>
      <c r="E361" s="13" t="s">
        <v>25</v>
      </c>
      <c r="F361" s="919" t="s">
        <v>17</v>
      </c>
      <c r="G361" s="919"/>
      <c r="H361" s="920"/>
      <c r="I361" s="920"/>
      <c r="J361" s="920"/>
      <c r="K361" s="920"/>
      <c r="L361" s="920"/>
    </row>
    <row r="362" spans="1:12" x14ac:dyDescent="0.25">
      <c r="A362" s="918"/>
      <c r="B362" s="921" t="s">
        <v>699</v>
      </c>
      <c r="C362" s="922" t="s">
        <v>703</v>
      </c>
      <c r="D362" s="923">
        <v>43587</v>
      </c>
      <c r="E362" s="921" t="s">
        <v>136</v>
      </c>
      <c r="F362" s="921" t="s">
        <v>191</v>
      </c>
      <c r="G362" s="921"/>
      <c r="H362" s="924" t="s">
        <v>30</v>
      </c>
      <c r="I362" s="924"/>
      <c r="J362" s="14" t="s">
        <v>31</v>
      </c>
      <c r="K362" s="14" t="s">
        <v>32</v>
      </c>
      <c r="L362" s="16">
        <v>1296.75</v>
      </c>
    </row>
    <row r="363" spans="1:12" x14ac:dyDescent="0.25">
      <c r="A363" s="918"/>
      <c r="B363" s="921"/>
      <c r="C363" s="922"/>
      <c r="D363" s="923"/>
      <c r="E363" s="921"/>
      <c r="F363" s="921"/>
      <c r="G363" s="921"/>
      <c r="H363" s="924" t="s">
        <v>33</v>
      </c>
      <c r="I363" s="924"/>
      <c r="J363" s="921" t="s">
        <v>31</v>
      </c>
      <c r="K363" s="921" t="s">
        <v>32</v>
      </c>
      <c r="L363" s="925">
        <v>83</v>
      </c>
    </row>
    <row r="364" spans="1:12" x14ac:dyDescent="0.25">
      <c r="A364" s="918"/>
      <c r="B364" s="921"/>
      <c r="C364" s="922"/>
      <c r="D364" s="923"/>
      <c r="E364" s="921"/>
      <c r="F364" s="921"/>
      <c r="G364" s="921"/>
      <c r="H364" s="924"/>
      <c r="I364" s="924"/>
      <c r="J364" s="921"/>
      <c r="K364" s="921"/>
      <c r="L364" s="925"/>
    </row>
    <row r="365" spans="1:12" ht="24" x14ac:dyDescent="0.25">
      <c r="A365" s="918"/>
      <c r="B365" s="9" t="s">
        <v>34</v>
      </c>
      <c r="C365" s="13" t="s">
        <v>35</v>
      </c>
      <c r="D365" s="13" t="s">
        <v>36</v>
      </c>
      <c r="E365" s="13" t="s">
        <v>37</v>
      </c>
      <c r="F365" s="920"/>
      <c r="G365" s="920"/>
      <c r="H365" s="924" t="s">
        <v>38</v>
      </c>
      <c r="I365" s="924"/>
      <c r="J365" s="921" t="s">
        <v>31</v>
      </c>
      <c r="K365" s="921" t="s">
        <v>31</v>
      </c>
      <c r="L365" s="925">
        <v>0</v>
      </c>
    </row>
    <row r="366" spans="1:12" ht="22.8" x14ac:dyDescent="0.25">
      <c r="A366" s="918"/>
      <c r="B366" s="14" t="s">
        <v>702</v>
      </c>
      <c r="C366" s="14" t="s">
        <v>191</v>
      </c>
      <c r="D366" s="15">
        <v>43594</v>
      </c>
      <c r="E366" s="14" t="s">
        <v>704</v>
      </c>
      <c r="F366" s="920"/>
      <c r="G366" s="920"/>
      <c r="H366" s="924"/>
      <c r="I366" s="924"/>
      <c r="J366" s="921"/>
      <c r="K366" s="921"/>
      <c r="L366" s="925"/>
    </row>
    <row r="367" spans="1:12" ht="24" x14ac:dyDescent="0.25">
      <c r="A367" s="918">
        <v>167</v>
      </c>
      <c r="B367" s="9" t="s">
        <v>22</v>
      </c>
      <c r="C367" s="13" t="s">
        <v>23</v>
      </c>
      <c r="D367" s="13" t="s">
        <v>24</v>
      </c>
      <c r="E367" s="13" t="s">
        <v>25</v>
      </c>
      <c r="F367" s="919" t="s">
        <v>17</v>
      </c>
      <c r="G367" s="919"/>
      <c r="H367" s="920"/>
      <c r="I367" s="920"/>
      <c r="J367" s="920"/>
      <c r="K367" s="920"/>
      <c r="L367" s="920"/>
    </row>
    <row r="368" spans="1:12" x14ac:dyDescent="0.25">
      <c r="A368" s="918"/>
      <c r="B368" s="921" t="s">
        <v>699</v>
      </c>
      <c r="C368" s="922" t="s">
        <v>705</v>
      </c>
      <c r="D368" s="923">
        <v>43639</v>
      </c>
      <c r="E368" s="921" t="s">
        <v>706</v>
      </c>
      <c r="F368" s="921" t="s">
        <v>707</v>
      </c>
      <c r="G368" s="921"/>
      <c r="H368" s="924" t="s">
        <v>30</v>
      </c>
      <c r="I368" s="924"/>
      <c r="J368" s="14" t="s">
        <v>32</v>
      </c>
      <c r="K368" s="14" t="s">
        <v>31</v>
      </c>
      <c r="L368" s="16">
        <v>624</v>
      </c>
    </row>
    <row r="369" spans="1:12" x14ac:dyDescent="0.25">
      <c r="A369" s="918"/>
      <c r="B369" s="921"/>
      <c r="C369" s="922"/>
      <c r="D369" s="923"/>
      <c r="E369" s="921"/>
      <c r="F369" s="921"/>
      <c r="G369" s="921"/>
      <c r="H369" s="924" t="s">
        <v>33</v>
      </c>
      <c r="I369" s="924"/>
      <c r="J369" s="921" t="s">
        <v>31</v>
      </c>
      <c r="K369" s="921" t="s">
        <v>31</v>
      </c>
      <c r="L369" s="925">
        <v>0</v>
      </c>
    </row>
    <row r="370" spans="1:12" x14ac:dyDescent="0.25">
      <c r="A370" s="918"/>
      <c r="B370" s="921"/>
      <c r="C370" s="922"/>
      <c r="D370" s="923"/>
      <c r="E370" s="921"/>
      <c r="F370" s="921"/>
      <c r="G370" s="921"/>
      <c r="H370" s="924"/>
      <c r="I370" s="924"/>
      <c r="J370" s="921"/>
      <c r="K370" s="921"/>
      <c r="L370" s="925"/>
    </row>
    <row r="371" spans="1:12" ht="24" x14ac:dyDescent="0.25">
      <c r="A371" s="918"/>
      <c r="B371" s="9" t="s">
        <v>34</v>
      </c>
      <c r="C371" s="13" t="s">
        <v>35</v>
      </c>
      <c r="D371" s="13" t="s">
        <v>36</v>
      </c>
      <c r="E371" s="13" t="s">
        <v>37</v>
      </c>
      <c r="F371" s="920"/>
      <c r="G371" s="920"/>
      <c r="H371" s="924" t="s">
        <v>38</v>
      </c>
      <c r="I371" s="924"/>
      <c r="J371" s="921" t="s">
        <v>31</v>
      </c>
      <c r="K371" s="921" t="s">
        <v>31</v>
      </c>
      <c r="L371" s="925">
        <v>0</v>
      </c>
    </row>
    <row r="372" spans="1:12" ht="22.8" x14ac:dyDescent="0.25">
      <c r="A372" s="918"/>
      <c r="B372" s="14" t="s">
        <v>702</v>
      </c>
      <c r="C372" s="14" t="s">
        <v>707</v>
      </c>
      <c r="D372" s="15">
        <v>43643</v>
      </c>
      <c r="E372" s="14" t="s">
        <v>708</v>
      </c>
      <c r="F372" s="920"/>
      <c r="G372" s="920"/>
      <c r="H372" s="924"/>
      <c r="I372" s="924"/>
      <c r="J372" s="921"/>
      <c r="K372" s="921"/>
      <c r="L372" s="925"/>
    </row>
    <row r="373" spans="1:12" ht="24" x14ac:dyDescent="0.25">
      <c r="A373" s="918">
        <v>168</v>
      </c>
      <c r="B373" s="9" t="s">
        <v>22</v>
      </c>
      <c r="C373" s="13" t="s">
        <v>23</v>
      </c>
      <c r="D373" s="13" t="s">
        <v>24</v>
      </c>
      <c r="E373" s="13" t="s">
        <v>25</v>
      </c>
      <c r="F373" s="919" t="s">
        <v>17</v>
      </c>
      <c r="G373" s="919"/>
      <c r="H373" s="920"/>
      <c r="I373" s="920"/>
      <c r="J373" s="920"/>
      <c r="K373" s="920"/>
      <c r="L373" s="920"/>
    </row>
    <row r="374" spans="1:12" x14ac:dyDescent="0.25">
      <c r="A374" s="918"/>
      <c r="B374" s="921" t="s">
        <v>699</v>
      </c>
      <c r="C374" s="922" t="s">
        <v>709</v>
      </c>
      <c r="D374" s="923">
        <v>43717</v>
      </c>
      <c r="E374" s="921" t="s">
        <v>593</v>
      </c>
      <c r="F374" s="921" t="s">
        <v>710</v>
      </c>
      <c r="G374" s="921"/>
      <c r="H374" s="924" t="s">
        <v>30</v>
      </c>
      <c r="I374" s="924"/>
      <c r="J374" s="14" t="s">
        <v>31</v>
      </c>
      <c r="K374" s="14" t="s">
        <v>32</v>
      </c>
      <c r="L374" s="16">
        <v>1110</v>
      </c>
    </row>
    <row r="375" spans="1:12" x14ac:dyDescent="0.25">
      <c r="A375" s="918"/>
      <c r="B375" s="921"/>
      <c r="C375" s="922"/>
      <c r="D375" s="923"/>
      <c r="E375" s="921"/>
      <c r="F375" s="921"/>
      <c r="G375" s="921"/>
      <c r="H375" s="924" t="s">
        <v>33</v>
      </c>
      <c r="I375" s="924"/>
      <c r="J375" s="921" t="s">
        <v>31</v>
      </c>
      <c r="K375" s="921" t="s">
        <v>32</v>
      </c>
      <c r="L375" s="925">
        <v>886.88</v>
      </c>
    </row>
    <row r="376" spans="1:12" x14ac:dyDescent="0.25">
      <c r="A376" s="918"/>
      <c r="B376" s="921"/>
      <c r="C376" s="922"/>
      <c r="D376" s="923"/>
      <c r="E376" s="921"/>
      <c r="F376" s="921"/>
      <c r="G376" s="921"/>
      <c r="H376" s="924"/>
      <c r="I376" s="924"/>
      <c r="J376" s="921"/>
      <c r="K376" s="921"/>
      <c r="L376" s="925"/>
    </row>
    <row r="377" spans="1:12" ht="24" x14ac:dyDescent="0.25">
      <c r="A377" s="918"/>
      <c r="B377" s="9" t="s">
        <v>34</v>
      </c>
      <c r="C377" s="13" t="s">
        <v>35</v>
      </c>
      <c r="D377" s="13" t="s">
        <v>36</v>
      </c>
      <c r="E377" s="13" t="s">
        <v>37</v>
      </c>
      <c r="F377" s="920"/>
      <c r="G377" s="920"/>
      <c r="H377" s="924" t="s">
        <v>38</v>
      </c>
      <c r="I377" s="924"/>
      <c r="J377" s="921" t="s">
        <v>31</v>
      </c>
      <c r="K377" s="921" t="s">
        <v>32</v>
      </c>
      <c r="L377" s="925">
        <v>760</v>
      </c>
    </row>
    <row r="378" spans="1:12" ht="22.8" x14ac:dyDescent="0.25">
      <c r="A378" s="918"/>
      <c r="B378" s="14" t="s">
        <v>702</v>
      </c>
      <c r="C378" s="14" t="s">
        <v>710</v>
      </c>
      <c r="D378" s="15">
        <v>43722</v>
      </c>
      <c r="E378" s="14" t="s">
        <v>711</v>
      </c>
      <c r="F378" s="920"/>
      <c r="G378" s="920"/>
      <c r="H378" s="924"/>
      <c r="I378" s="924"/>
      <c r="J378" s="921"/>
      <c r="K378" s="921"/>
      <c r="L378" s="925"/>
    </row>
    <row r="379" spans="1:12" ht="24" x14ac:dyDescent="0.25">
      <c r="A379" s="918">
        <v>169</v>
      </c>
      <c r="B379" s="9" t="s">
        <v>22</v>
      </c>
      <c r="C379" s="13" t="s">
        <v>23</v>
      </c>
      <c r="D379" s="13" t="s">
        <v>24</v>
      </c>
      <c r="E379" s="13" t="s">
        <v>25</v>
      </c>
      <c r="F379" s="919" t="s">
        <v>17</v>
      </c>
      <c r="G379" s="919"/>
      <c r="H379" s="920"/>
      <c r="I379" s="920"/>
      <c r="J379" s="920"/>
      <c r="K379" s="920"/>
      <c r="L379" s="920"/>
    </row>
    <row r="380" spans="1:12" x14ac:dyDescent="0.25">
      <c r="A380" s="918"/>
      <c r="B380" s="921" t="s">
        <v>712</v>
      </c>
      <c r="C380" s="922" t="s">
        <v>713</v>
      </c>
      <c r="D380" s="923">
        <v>43557</v>
      </c>
      <c r="E380" s="921" t="s">
        <v>151</v>
      </c>
      <c r="F380" s="921" t="s">
        <v>714</v>
      </c>
      <c r="G380" s="921"/>
      <c r="H380" s="924" t="s">
        <v>30</v>
      </c>
      <c r="I380" s="924"/>
      <c r="J380" s="14" t="s">
        <v>31</v>
      </c>
      <c r="K380" s="14" t="s">
        <v>32</v>
      </c>
      <c r="L380" s="16">
        <v>340.68</v>
      </c>
    </row>
    <row r="381" spans="1:12" x14ac:dyDescent="0.25">
      <c r="A381" s="918"/>
      <c r="B381" s="921"/>
      <c r="C381" s="922"/>
      <c r="D381" s="923"/>
      <c r="E381" s="921"/>
      <c r="F381" s="921"/>
      <c r="G381" s="921"/>
      <c r="H381" s="924" t="s">
        <v>33</v>
      </c>
      <c r="I381" s="924"/>
      <c r="J381" s="921" t="s">
        <v>31</v>
      </c>
      <c r="K381" s="921" t="s">
        <v>32</v>
      </c>
      <c r="L381" s="925">
        <v>566.1</v>
      </c>
    </row>
    <row r="382" spans="1:12" x14ac:dyDescent="0.25">
      <c r="A382" s="918"/>
      <c r="B382" s="921"/>
      <c r="C382" s="922"/>
      <c r="D382" s="923"/>
      <c r="E382" s="921"/>
      <c r="F382" s="921"/>
      <c r="G382" s="921"/>
      <c r="H382" s="924"/>
      <c r="I382" s="924"/>
      <c r="J382" s="921"/>
      <c r="K382" s="921"/>
      <c r="L382" s="925"/>
    </row>
    <row r="383" spans="1:12" ht="24" x14ac:dyDescent="0.25">
      <c r="A383" s="918"/>
      <c r="B383" s="9" t="s">
        <v>34</v>
      </c>
      <c r="C383" s="13" t="s">
        <v>35</v>
      </c>
      <c r="D383" s="13" t="s">
        <v>36</v>
      </c>
      <c r="E383" s="13" t="s">
        <v>37</v>
      </c>
      <c r="F383" s="920"/>
      <c r="G383" s="920"/>
      <c r="H383" s="924" t="s">
        <v>38</v>
      </c>
      <c r="I383" s="924"/>
      <c r="J383" s="921" t="s">
        <v>31</v>
      </c>
      <c r="K383" s="921" t="s">
        <v>32</v>
      </c>
      <c r="L383" s="925">
        <v>550</v>
      </c>
    </row>
    <row r="384" spans="1:12" ht="22.8" x14ac:dyDescent="0.25">
      <c r="A384" s="918"/>
      <c r="B384" s="14" t="s">
        <v>715</v>
      </c>
      <c r="C384" s="14" t="s">
        <v>714</v>
      </c>
      <c r="D384" s="15">
        <v>43562</v>
      </c>
      <c r="E384" s="14" t="s">
        <v>716</v>
      </c>
      <c r="F384" s="920"/>
      <c r="G384" s="920"/>
      <c r="H384" s="924"/>
      <c r="I384" s="924"/>
      <c r="J384" s="921"/>
      <c r="K384" s="921"/>
      <c r="L384" s="925"/>
    </row>
    <row r="385" spans="1:12" ht="24" x14ac:dyDescent="0.25">
      <c r="A385" s="918">
        <v>170</v>
      </c>
      <c r="B385" s="9" t="s">
        <v>22</v>
      </c>
      <c r="C385" s="13" t="s">
        <v>23</v>
      </c>
      <c r="D385" s="13" t="s">
        <v>24</v>
      </c>
      <c r="E385" s="13" t="s">
        <v>25</v>
      </c>
      <c r="F385" s="919" t="s">
        <v>17</v>
      </c>
      <c r="G385" s="919"/>
      <c r="H385" s="920"/>
      <c r="I385" s="920"/>
      <c r="J385" s="920"/>
      <c r="K385" s="920"/>
      <c r="L385" s="920"/>
    </row>
    <row r="386" spans="1:12" x14ac:dyDescent="0.25">
      <c r="A386" s="918"/>
      <c r="B386" s="921" t="s">
        <v>712</v>
      </c>
      <c r="C386" s="922" t="s">
        <v>717</v>
      </c>
      <c r="D386" s="923">
        <v>43668</v>
      </c>
      <c r="E386" s="921" t="s">
        <v>718</v>
      </c>
      <c r="F386" s="921" t="s">
        <v>719</v>
      </c>
      <c r="G386" s="921"/>
      <c r="H386" s="924" t="s">
        <v>30</v>
      </c>
      <c r="I386" s="924"/>
      <c r="J386" s="14" t="s">
        <v>31</v>
      </c>
      <c r="K386" s="14" t="s">
        <v>32</v>
      </c>
      <c r="L386" s="16">
        <v>313.38</v>
      </c>
    </row>
    <row r="387" spans="1:12" x14ac:dyDescent="0.25">
      <c r="A387" s="918"/>
      <c r="B387" s="921"/>
      <c r="C387" s="922"/>
      <c r="D387" s="923"/>
      <c r="E387" s="921"/>
      <c r="F387" s="921"/>
      <c r="G387" s="921"/>
      <c r="H387" s="924" t="s">
        <v>33</v>
      </c>
      <c r="I387" s="924"/>
      <c r="J387" s="14" t="s">
        <v>31</v>
      </c>
      <c r="K387" s="14" t="s">
        <v>32</v>
      </c>
      <c r="L387" s="16">
        <v>561.5</v>
      </c>
    </row>
    <row r="388" spans="1:12" ht="24" x14ac:dyDescent="0.25">
      <c r="A388" s="918"/>
      <c r="B388" s="9" t="s">
        <v>34</v>
      </c>
      <c r="C388" s="13" t="s">
        <v>35</v>
      </c>
      <c r="D388" s="13" t="s">
        <v>36</v>
      </c>
      <c r="E388" s="13" t="s">
        <v>37</v>
      </c>
      <c r="F388" s="920"/>
      <c r="G388" s="920"/>
      <c r="H388" s="924" t="s">
        <v>38</v>
      </c>
      <c r="I388" s="924"/>
      <c r="J388" s="921" t="s">
        <v>31</v>
      </c>
      <c r="K388" s="921" t="s">
        <v>32</v>
      </c>
      <c r="L388" s="925">
        <v>2217.0700000000002</v>
      </c>
    </row>
    <row r="389" spans="1:12" ht="22.8" x14ac:dyDescent="0.25">
      <c r="A389" s="918"/>
      <c r="B389" s="14" t="s">
        <v>715</v>
      </c>
      <c r="C389" s="14" t="s">
        <v>719</v>
      </c>
      <c r="D389" s="15">
        <v>43670</v>
      </c>
      <c r="E389" s="14" t="s">
        <v>720</v>
      </c>
      <c r="F389" s="920"/>
      <c r="G389" s="920"/>
      <c r="H389" s="924"/>
      <c r="I389" s="924"/>
      <c r="J389" s="921"/>
      <c r="K389" s="921"/>
      <c r="L389" s="925"/>
    </row>
    <row r="390" spans="1:12" ht="24" x14ac:dyDescent="0.25">
      <c r="A390" s="918">
        <v>171</v>
      </c>
      <c r="B390" s="9" t="s">
        <v>22</v>
      </c>
      <c r="C390" s="13" t="s">
        <v>23</v>
      </c>
      <c r="D390" s="13" t="s">
        <v>24</v>
      </c>
      <c r="E390" s="13" t="s">
        <v>25</v>
      </c>
      <c r="F390" s="919" t="s">
        <v>17</v>
      </c>
      <c r="G390" s="919"/>
      <c r="H390" s="920"/>
      <c r="I390" s="920"/>
      <c r="J390" s="920"/>
      <c r="K390" s="920"/>
      <c r="L390" s="920"/>
    </row>
    <row r="391" spans="1:12" x14ac:dyDescent="0.25">
      <c r="A391" s="918"/>
      <c r="B391" s="921" t="s">
        <v>712</v>
      </c>
      <c r="C391" s="922" t="s">
        <v>721</v>
      </c>
      <c r="D391" s="923">
        <v>43710</v>
      </c>
      <c r="E391" s="921" t="s">
        <v>53</v>
      </c>
      <c r="F391" s="921" t="s">
        <v>722</v>
      </c>
      <c r="G391" s="921"/>
      <c r="H391" s="924" t="s">
        <v>30</v>
      </c>
      <c r="I391" s="924"/>
      <c r="J391" s="14" t="s">
        <v>31</v>
      </c>
      <c r="K391" s="14" t="s">
        <v>31</v>
      </c>
      <c r="L391" s="16">
        <v>0</v>
      </c>
    </row>
    <row r="392" spans="1:12" x14ac:dyDescent="0.25">
      <c r="A392" s="918"/>
      <c r="B392" s="921"/>
      <c r="C392" s="922"/>
      <c r="D392" s="923"/>
      <c r="E392" s="921"/>
      <c r="F392" s="921"/>
      <c r="G392" s="921"/>
      <c r="H392" s="924" t="s">
        <v>33</v>
      </c>
      <c r="I392" s="924"/>
      <c r="J392" s="921" t="s">
        <v>31</v>
      </c>
      <c r="K392" s="921" t="s">
        <v>32</v>
      </c>
      <c r="L392" s="925">
        <v>330.3</v>
      </c>
    </row>
    <row r="393" spans="1:12" x14ac:dyDescent="0.25">
      <c r="A393" s="918"/>
      <c r="B393" s="921"/>
      <c r="C393" s="922"/>
      <c r="D393" s="923"/>
      <c r="E393" s="921"/>
      <c r="F393" s="921"/>
      <c r="G393" s="921"/>
      <c r="H393" s="924"/>
      <c r="I393" s="924"/>
      <c r="J393" s="921"/>
      <c r="K393" s="921"/>
      <c r="L393" s="925"/>
    </row>
    <row r="394" spans="1:12" x14ac:dyDescent="0.25">
      <c r="A394" s="918"/>
      <c r="B394" s="921"/>
      <c r="C394" s="922"/>
      <c r="D394" s="923"/>
      <c r="E394" s="921"/>
      <c r="F394" s="921"/>
      <c r="G394" s="921"/>
      <c r="H394" s="924"/>
      <c r="I394" s="924"/>
      <c r="J394" s="921"/>
      <c r="K394" s="921"/>
      <c r="L394" s="925"/>
    </row>
    <row r="395" spans="1:12" ht="24" x14ac:dyDescent="0.25">
      <c r="A395" s="918"/>
      <c r="B395" s="9" t="s">
        <v>34</v>
      </c>
      <c r="C395" s="13" t="s">
        <v>35</v>
      </c>
      <c r="D395" s="13" t="s">
        <v>36</v>
      </c>
      <c r="E395" s="13" t="s">
        <v>37</v>
      </c>
      <c r="F395" s="920"/>
      <c r="G395" s="920"/>
      <c r="H395" s="924" t="s">
        <v>38</v>
      </c>
      <c r="I395" s="924"/>
      <c r="J395" s="921" t="s">
        <v>31</v>
      </c>
      <c r="K395" s="921" t="s">
        <v>32</v>
      </c>
      <c r="L395" s="925">
        <v>1845</v>
      </c>
    </row>
    <row r="396" spans="1:12" ht="22.8" x14ac:dyDescent="0.25">
      <c r="A396" s="918"/>
      <c r="B396" s="14" t="s">
        <v>715</v>
      </c>
      <c r="C396" s="14" t="s">
        <v>722</v>
      </c>
      <c r="D396" s="15">
        <v>43715</v>
      </c>
      <c r="E396" s="14" t="s">
        <v>723</v>
      </c>
      <c r="F396" s="920"/>
      <c r="G396" s="920"/>
      <c r="H396" s="924"/>
      <c r="I396" s="924"/>
      <c r="J396" s="921"/>
      <c r="K396" s="921"/>
      <c r="L396" s="925"/>
    </row>
    <row r="397" spans="1:12" ht="24" x14ac:dyDescent="0.25">
      <c r="A397" s="918">
        <v>172</v>
      </c>
      <c r="B397" s="9" t="s">
        <v>22</v>
      </c>
      <c r="C397" s="13" t="s">
        <v>23</v>
      </c>
      <c r="D397" s="13" t="s">
        <v>24</v>
      </c>
      <c r="E397" s="13" t="s">
        <v>25</v>
      </c>
      <c r="F397" s="919" t="s">
        <v>17</v>
      </c>
      <c r="G397" s="919"/>
      <c r="H397" s="920"/>
      <c r="I397" s="920"/>
      <c r="J397" s="920"/>
      <c r="K397" s="920"/>
      <c r="L397" s="920"/>
    </row>
    <row r="398" spans="1:12" x14ac:dyDescent="0.25">
      <c r="A398" s="918"/>
      <c r="B398" s="921" t="s">
        <v>712</v>
      </c>
      <c r="C398" s="922" t="s">
        <v>721</v>
      </c>
      <c r="D398" s="923">
        <v>43710</v>
      </c>
      <c r="E398" s="921" t="s">
        <v>53</v>
      </c>
      <c r="F398" s="921" t="s">
        <v>724</v>
      </c>
      <c r="G398" s="921"/>
      <c r="H398" s="924" t="s">
        <v>30</v>
      </c>
      <c r="I398" s="924"/>
      <c r="J398" s="14" t="s">
        <v>31</v>
      </c>
      <c r="K398" s="14" t="s">
        <v>32</v>
      </c>
      <c r="L398" s="16">
        <v>437.7</v>
      </c>
    </row>
    <row r="399" spans="1:12" x14ac:dyDescent="0.25">
      <c r="A399" s="918"/>
      <c r="B399" s="921"/>
      <c r="C399" s="922"/>
      <c r="D399" s="923"/>
      <c r="E399" s="921"/>
      <c r="F399" s="921"/>
      <c r="G399" s="921"/>
      <c r="H399" s="924" t="s">
        <v>33</v>
      </c>
      <c r="I399" s="924"/>
      <c r="J399" s="921" t="s">
        <v>31</v>
      </c>
      <c r="K399" s="921" t="s">
        <v>32</v>
      </c>
      <c r="L399" s="925">
        <v>156</v>
      </c>
    </row>
    <row r="400" spans="1:12" x14ac:dyDescent="0.25">
      <c r="A400" s="918"/>
      <c r="B400" s="921"/>
      <c r="C400" s="922"/>
      <c r="D400" s="923"/>
      <c r="E400" s="921"/>
      <c r="F400" s="921"/>
      <c r="G400" s="921"/>
      <c r="H400" s="924"/>
      <c r="I400" s="924"/>
      <c r="J400" s="921"/>
      <c r="K400" s="921"/>
      <c r="L400" s="925"/>
    </row>
    <row r="401" spans="1:12" x14ac:dyDescent="0.25">
      <c r="A401" s="918"/>
      <c r="B401" s="921"/>
      <c r="C401" s="922"/>
      <c r="D401" s="923"/>
      <c r="E401" s="921"/>
      <c r="F401" s="921"/>
      <c r="G401" s="921"/>
      <c r="H401" s="924"/>
      <c r="I401" s="924"/>
      <c r="J401" s="921"/>
      <c r="K401" s="921"/>
      <c r="L401" s="925"/>
    </row>
    <row r="402" spans="1:12" ht="24" x14ac:dyDescent="0.25">
      <c r="A402" s="918"/>
      <c r="B402" s="9" t="s">
        <v>34</v>
      </c>
      <c r="C402" s="13" t="s">
        <v>35</v>
      </c>
      <c r="D402" s="13" t="s">
        <v>36</v>
      </c>
      <c r="E402" s="13" t="s">
        <v>37</v>
      </c>
      <c r="F402" s="920"/>
      <c r="G402" s="920"/>
      <c r="H402" s="924" t="s">
        <v>38</v>
      </c>
      <c r="I402" s="924"/>
      <c r="J402" s="921" t="s">
        <v>31</v>
      </c>
      <c r="K402" s="921" t="s">
        <v>31</v>
      </c>
      <c r="L402" s="925">
        <v>0</v>
      </c>
    </row>
    <row r="403" spans="1:12" ht="22.8" x14ac:dyDescent="0.25">
      <c r="A403" s="918"/>
      <c r="B403" s="14" t="s">
        <v>715</v>
      </c>
      <c r="C403" s="14" t="s">
        <v>724</v>
      </c>
      <c r="D403" s="15">
        <v>43715</v>
      </c>
      <c r="E403" s="14" t="s">
        <v>723</v>
      </c>
      <c r="F403" s="920"/>
      <c r="G403" s="920"/>
      <c r="H403" s="924"/>
      <c r="I403" s="924"/>
      <c r="J403" s="921"/>
      <c r="K403" s="921"/>
      <c r="L403" s="925"/>
    </row>
    <row r="404" spans="1:12" ht="24" x14ac:dyDescent="0.25">
      <c r="A404" s="918">
        <v>173</v>
      </c>
      <c r="B404" s="9" t="s">
        <v>22</v>
      </c>
      <c r="C404" s="13" t="s">
        <v>23</v>
      </c>
      <c r="D404" s="13" t="s">
        <v>24</v>
      </c>
      <c r="E404" s="13" t="s">
        <v>25</v>
      </c>
      <c r="F404" s="919" t="s">
        <v>17</v>
      </c>
      <c r="G404" s="919"/>
      <c r="H404" s="920"/>
      <c r="I404" s="920"/>
      <c r="J404" s="920"/>
      <c r="K404" s="920"/>
      <c r="L404" s="920"/>
    </row>
    <row r="405" spans="1:12" x14ac:dyDescent="0.25">
      <c r="A405" s="918"/>
      <c r="B405" s="921" t="s">
        <v>712</v>
      </c>
      <c r="C405" s="922" t="s">
        <v>721</v>
      </c>
      <c r="D405" s="923">
        <v>43710</v>
      </c>
      <c r="E405" s="921" t="s">
        <v>53</v>
      </c>
      <c r="F405" s="921" t="s">
        <v>725</v>
      </c>
      <c r="G405" s="921"/>
      <c r="H405" s="924" t="s">
        <v>30</v>
      </c>
      <c r="I405" s="924"/>
      <c r="J405" s="14" t="s">
        <v>31</v>
      </c>
      <c r="K405" s="14" t="s">
        <v>32</v>
      </c>
      <c r="L405" s="16">
        <v>579.05000000000007</v>
      </c>
    </row>
    <row r="406" spans="1:12" x14ac:dyDescent="0.25">
      <c r="A406" s="918"/>
      <c r="B406" s="921"/>
      <c r="C406" s="922"/>
      <c r="D406" s="923"/>
      <c r="E406" s="921"/>
      <c r="F406" s="921"/>
      <c r="G406" s="921"/>
      <c r="H406" s="924" t="s">
        <v>33</v>
      </c>
      <c r="I406" s="924"/>
      <c r="J406" s="921" t="s">
        <v>31</v>
      </c>
      <c r="K406" s="921" t="s">
        <v>32</v>
      </c>
      <c r="L406" s="925">
        <v>496.8</v>
      </c>
    </row>
    <row r="407" spans="1:12" x14ac:dyDescent="0.25">
      <c r="A407" s="918"/>
      <c r="B407" s="921"/>
      <c r="C407" s="922"/>
      <c r="D407" s="923"/>
      <c r="E407" s="921"/>
      <c r="F407" s="921"/>
      <c r="G407" s="921"/>
      <c r="H407" s="924"/>
      <c r="I407" s="924"/>
      <c r="J407" s="921"/>
      <c r="K407" s="921"/>
      <c r="L407" s="925"/>
    </row>
    <row r="408" spans="1:12" x14ac:dyDescent="0.25">
      <c r="A408" s="918"/>
      <c r="B408" s="921"/>
      <c r="C408" s="922"/>
      <c r="D408" s="923"/>
      <c r="E408" s="921"/>
      <c r="F408" s="921"/>
      <c r="G408" s="921"/>
      <c r="H408" s="924"/>
      <c r="I408" s="924"/>
      <c r="J408" s="921"/>
      <c r="K408" s="921"/>
      <c r="L408" s="925"/>
    </row>
    <row r="409" spans="1:12" ht="24" x14ac:dyDescent="0.25">
      <c r="A409" s="918"/>
      <c r="B409" s="9" t="s">
        <v>34</v>
      </c>
      <c r="C409" s="13" t="s">
        <v>35</v>
      </c>
      <c r="D409" s="13" t="s">
        <v>36</v>
      </c>
      <c r="E409" s="13" t="s">
        <v>37</v>
      </c>
      <c r="F409" s="920"/>
      <c r="G409" s="920"/>
      <c r="H409" s="924" t="s">
        <v>38</v>
      </c>
      <c r="I409" s="924"/>
      <c r="J409" s="921" t="s">
        <v>31</v>
      </c>
      <c r="K409" s="921" t="s">
        <v>31</v>
      </c>
      <c r="L409" s="925">
        <v>0</v>
      </c>
    </row>
    <row r="410" spans="1:12" ht="22.8" x14ac:dyDescent="0.25">
      <c r="A410" s="918"/>
      <c r="B410" s="14" t="s">
        <v>715</v>
      </c>
      <c r="C410" s="14" t="s">
        <v>725</v>
      </c>
      <c r="D410" s="15">
        <v>43715</v>
      </c>
      <c r="E410" s="14" t="s">
        <v>723</v>
      </c>
      <c r="F410" s="920"/>
      <c r="G410" s="920"/>
      <c r="H410" s="924"/>
      <c r="I410" s="924"/>
      <c r="J410" s="921"/>
      <c r="K410" s="921"/>
      <c r="L410" s="925"/>
    </row>
    <row r="411" spans="1:12" ht="24" x14ac:dyDescent="0.25">
      <c r="A411" s="918">
        <v>174</v>
      </c>
      <c r="B411" s="9" t="s">
        <v>22</v>
      </c>
      <c r="C411" s="13" t="s">
        <v>23</v>
      </c>
      <c r="D411" s="13" t="s">
        <v>24</v>
      </c>
      <c r="E411" s="13" t="s">
        <v>25</v>
      </c>
      <c r="F411" s="919" t="s">
        <v>17</v>
      </c>
      <c r="G411" s="919"/>
      <c r="H411" s="920"/>
      <c r="I411" s="920"/>
      <c r="J411" s="920"/>
      <c r="K411" s="920"/>
      <c r="L411" s="920"/>
    </row>
    <row r="412" spans="1:12" x14ac:dyDescent="0.25">
      <c r="A412" s="918"/>
      <c r="B412" s="921" t="s">
        <v>712</v>
      </c>
      <c r="C412" s="922" t="s">
        <v>726</v>
      </c>
      <c r="D412" s="923">
        <v>43728</v>
      </c>
      <c r="E412" s="921" t="s">
        <v>727</v>
      </c>
      <c r="F412" s="921" t="s">
        <v>446</v>
      </c>
      <c r="G412" s="921"/>
      <c r="H412" s="924" t="s">
        <v>30</v>
      </c>
      <c r="I412" s="924"/>
      <c r="J412" s="14" t="s">
        <v>31</v>
      </c>
      <c r="K412" s="14" t="s">
        <v>32</v>
      </c>
      <c r="L412" s="16">
        <v>126.26</v>
      </c>
    </row>
    <row r="413" spans="1:12" x14ac:dyDescent="0.25">
      <c r="A413" s="918"/>
      <c r="B413" s="921"/>
      <c r="C413" s="922"/>
      <c r="D413" s="923"/>
      <c r="E413" s="921"/>
      <c r="F413" s="921"/>
      <c r="G413" s="921"/>
      <c r="H413" s="924" t="s">
        <v>33</v>
      </c>
      <c r="I413" s="924"/>
      <c r="J413" s="14" t="s">
        <v>31</v>
      </c>
      <c r="K413" s="14" t="s">
        <v>32</v>
      </c>
      <c r="L413" s="16">
        <v>348.6</v>
      </c>
    </row>
    <row r="414" spans="1:12" ht="24" x14ac:dyDescent="0.25">
      <c r="A414" s="918"/>
      <c r="B414" s="9" t="s">
        <v>34</v>
      </c>
      <c r="C414" s="13" t="s">
        <v>35</v>
      </c>
      <c r="D414" s="13" t="s">
        <v>36</v>
      </c>
      <c r="E414" s="13" t="s">
        <v>37</v>
      </c>
      <c r="F414" s="920"/>
      <c r="G414" s="920"/>
      <c r="H414" s="924" t="s">
        <v>38</v>
      </c>
      <c r="I414" s="924"/>
      <c r="J414" s="921" t="s">
        <v>31</v>
      </c>
      <c r="K414" s="921" t="s">
        <v>32</v>
      </c>
      <c r="L414" s="925">
        <v>50</v>
      </c>
    </row>
    <row r="415" spans="1:12" ht="22.8" x14ac:dyDescent="0.25">
      <c r="A415" s="918"/>
      <c r="B415" s="14" t="s">
        <v>715</v>
      </c>
      <c r="C415" s="14" t="s">
        <v>446</v>
      </c>
      <c r="D415" s="15">
        <v>43730</v>
      </c>
      <c r="E415" s="14" t="s">
        <v>430</v>
      </c>
      <c r="F415" s="920"/>
      <c r="G415" s="920"/>
      <c r="H415" s="924"/>
      <c r="I415" s="924"/>
      <c r="J415" s="921"/>
      <c r="K415" s="921"/>
      <c r="L415" s="925"/>
    </row>
    <row r="416" spans="1:12" ht="24" x14ac:dyDescent="0.25">
      <c r="A416" s="918">
        <v>175</v>
      </c>
      <c r="B416" s="9" t="s">
        <v>22</v>
      </c>
      <c r="C416" s="13" t="s">
        <v>23</v>
      </c>
      <c r="D416" s="13" t="s">
        <v>24</v>
      </c>
      <c r="E416" s="13" t="s">
        <v>25</v>
      </c>
      <c r="F416" s="919" t="s">
        <v>17</v>
      </c>
      <c r="G416" s="919"/>
      <c r="H416" s="920"/>
      <c r="I416" s="920"/>
      <c r="J416" s="920"/>
      <c r="K416" s="920"/>
      <c r="L416" s="920"/>
    </row>
    <row r="417" spans="1:12" x14ac:dyDescent="0.25">
      <c r="A417" s="918"/>
      <c r="B417" s="921" t="s">
        <v>728</v>
      </c>
      <c r="C417" s="921" t="s">
        <v>729</v>
      </c>
      <c r="D417" s="923">
        <v>43686</v>
      </c>
      <c r="E417" s="921" t="s">
        <v>308</v>
      </c>
      <c r="F417" s="921" t="s">
        <v>309</v>
      </c>
      <c r="G417" s="921"/>
      <c r="H417" s="924" t="s">
        <v>30</v>
      </c>
      <c r="I417" s="924"/>
      <c r="J417" s="14" t="s">
        <v>31</v>
      </c>
      <c r="K417" s="14" t="s">
        <v>32</v>
      </c>
      <c r="L417" s="16">
        <v>752</v>
      </c>
    </row>
    <row r="418" spans="1:12" x14ac:dyDescent="0.25">
      <c r="A418" s="918"/>
      <c r="B418" s="921"/>
      <c r="C418" s="921"/>
      <c r="D418" s="923"/>
      <c r="E418" s="921"/>
      <c r="F418" s="921"/>
      <c r="G418" s="921"/>
      <c r="H418" s="924" t="s">
        <v>33</v>
      </c>
      <c r="I418" s="924"/>
      <c r="J418" s="14" t="s">
        <v>31</v>
      </c>
      <c r="K418" s="14" t="s">
        <v>31</v>
      </c>
      <c r="L418" s="16">
        <v>0</v>
      </c>
    </row>
    <row r="419" spans="1:12" ht="24" x14ac:dyDescent="0.25">
      <c r="A419" s="918"/>
      <c r="B419" s="9" t="s">
        <v>34</v>
      </c>
      <c r="C419" s="13" t="s">
        <v>35</v>
      </c>
      <c r="D419" s="13" t="s">
        <v>36</v>
      </c>
      <c r="E419" s="13" t="s">
        <v>37</v>
      </c>
      <c r="F419" s="920"/>
      <c r="G419" s="920"/>
      <c r="H419" s="924" t="s">
        <v>38</v>
      </c>
      <c r="I419" s="924"/>
      <c r="J419" s="921" t="s">
        <v>31</v>
      </c>
      <c r="K419" s="921" t="s">
        <v>31</v>
      </c>
      <c r="L419" s="925">
        <v>0</v>
      </c>
    </row>
    <row r="420" spans="1:12" ht="22.8" x14ac:dyDescent="0.25">
      <c r="A420" s="918"/>
      <c r="B420" s="14" t="s">
        <v>39</v>
      </c>
      <c r="C420" s="14" t="s">
        <v>309</v>
      </c>
      <c r="D420" s="15">
        <v>43694</v>
      </c>
      <c r="E420" s="14" t="s">
        <v>730</v>
      </c>
      <c r="F420" s="920"/>
      <c r="G420" s="920"/>
      <c r="H420" s="924"/>
      <c r="I420" s="924"/>
      <c r="J420" s="921"/>
      <c r="K420" s="921"/>
      <c r="L420" s="925"/>
    </row>
    <row r="421" spans="1:12" ht="24" x14ac:dyDescent="0.25">
      <c r="A421" s="918">
        <v>176</v>
      </c>
      <c r="B421" s="9" t="s">
        <v>22</v>
      </c>
      <c r="C421" s="13" t="s">
        <v>23</v>
      </c>
      <c r="D421" s="13" t="s">
        <v>24</v>
      </c>
      <c r="E421" s="13" t="s">
        <v>25</v>
      </c>
      <c r="F421" s="919" t="s">
        <v>17</v>
      </c>
      <c r="G421" s="919"/>
      <c r="H421" s="920"/>
      <c r="I421" s="920"/>
      <c r="J421" s="920"/>
      <c r="K421" s="920"/>
      <c r="L421" s="920"/>
    </row>
    <row r="422" spans="1:12" x14ac:dyDescent="0.25">
      <c r="A422" s="918"/>
      <c r="B422" s="921" t="s">
        <v>731</v>
      </c>
      <c r="C422" s="922" t="s">
        <v>732</v>
      </c>
      <c r="D422" s="923">
        <v>43659</v>
      </c>
      <c r="E422" s="921" t="s">
        <v>326</v>
      </c>
      <c r="F422" s="921" t="s">
        <v>327</v>
      </c>
      <c r="G422" s="921"/>
      <c r="H422" s="924" t="s">
        <v>30</v>
      </c>
      <c r="I422" s="924"/>
      <c r="J422" s="14" t="s">
        <v>31</v>
      </c>
      <c r="K422" s="14" t="s">
        <v>31</v>
      </c>
      <c r="L422" s="16">
        <v>0</v>
      </c>
    </row>
    <row r="423" spans="1:12" x14ac:dyDescent="0.25">
      <c r="A423" s="918"/>
      <c r="B423" s="921"/>
      <c r="C423" s="922"/>
      <c r="D423" s="923"/>
      <c r="E423" s="921"/>
      <c r="F423" s="921"/>
      <c r="G423" s="921"/>
      <c r="H423" s="924" t="s">
        <v>33</v>
      </c>
      <c r="I423" s="924"/>
      <c r="J423" s="14" t="s">
        <v>31</v>
      </c>
      <c r="K423" s="14" t="s">
        <v>32</v>
      </c>
      <c r="L423" s="16">
        <v>1447.59</v>
      </c>
    </row>
    <row r="424" spans="1:12" ht="24" x14ac:dyDescent="0.25">
      <c r="A424" s="918"/>
      <c r="B424" s="9" t="s">
        <v>34</v>
      </c>
      <c r="C424" s="13" t="s">
        <v>35</v>
      </c>
      <c r="D424" s="13" t="s">
        <v>36</v>
      </c>
      <c r="E424" s="13" t="s">
        <v>37</v>
      </c>
      <c r="F424" s="920"/>
      <c r="G424" s="920"/>
      <c r="H424" s="924" t="s">
        <v>38</v>
      </c>
      <c r="I424" s="924"/>
      <c r="J424" s="921" t="s">
        <v>31</v>
      </c>
      <c r="K424" s="921" t="s">
        <v>32</v>
      </c>
      <c r="L424" s="925">
        <v>60</v>
      </c>
    </row>
    <row r="425" spans="1:12" ht="22.8" x14ac:dyDescent="0.25">
      <c r="A425" s="918"/>
      <c r="B425" s="14" t="s">
        <v>733</v>
      </c>
      <c r="C425" s="14" t="s">
        <v>327</v>
      </c>
      <c r="D425" s="15">
        <v>43666</v>
      </c>
      <c r="E425" s="14" t="s">
        <v>734</v>
      </c>
      <c r="F425" s="920"/>
      <c r="G425" s="920"/>
      <c r="H425" s="924"/>
      <c r="I425" s="924"/>
      <c r="J425" s="921"/>
      <c r="K425" s="921"/>
      <c r="L425" s="925"/>
    </row>
    <row r="426" spans="1:12" ht="24" x14ac:dyDescent="0.25">
      <c r="A426" s="918">
        <v>177</v>
      </c>
      <c r="B426" s="9" t="s">
        <v>22</v>
      </c>
      <c r="C426" s="13" t="s">
        <v>23</v>
      </c>
      <c r="D426" s="13" t="s">
        <v>24</v>
      </c>
      <c r="E426" s="13" t="s">
        <v>25</v>
      </c>
      <c r="F426" s="919" t="s">
        <v>17</v>
      </c>
      <c r="G426" s="919"/>
      <c r="H426" s="920"/>
      <c r="I426" s="920"/>
      <c r="J426" s="920"/>
      <c r="K426" s="920"/>
      <c r="L426" s="920"/>
    </row>
    <row r="427" spans="1:12" x14ac:dyDescent="0.25">
      <c r="A427" s="918"/>
      <c r="B427" s="921" t="s">
        <v>731</v>
      </c>
      <c r="C427" s="922" t="s">
        <v>735</v>
      </c>
      <c r="D427" s="923">
        <v>43699</v>
      </c>
      <c r="E427" s="921" t="s">
        <v>736</v>
      </c>
      <c r="F427" s="921" t="s">
        <v>737</v>
      </c>
      <c r="G427" s="921"/>
      <c r="H427" s="924" t="s">
        <v>30</v>
      </c>
      <c r="I427" s="924"/>
      <c r="J427" s="14" t="s">
        <v>31</v>
      </c>
      <c r="K427" s="14" t="s">
        <v>32</v>
      </c>
      <c r="L427" s="16">
        <v>438.76</v>
      </c>
    </row>
    <row r="428" spans="1:12" x14ac:dyDescent="0.25">
      <c r="A428" s="918"/>
      <c r="B428" s="921"/>
      <c r="C428" s="922"/>
      <c r="D428" s="923"/>
      <c r="E428" s="921"/>
      <c r="F428" s="921"/>
      <c r="G428" s="921"/>
      <c r="H428" s="924" t="s">
        <v>33</v>
      </c>
      <c r="I428" s="924"/>
      <c r="J428" s="921" t="s">
        <v>31</v>
      </c>
      <c r="K428" s="921" t="s">
        <v>32</v>
      </c>
      <c r="L428" s="925">
        <v>6391.99</v>
      </c>
    </row>
    <row r="429" spans="1:12" x14ac:dyDescent="0.25">
      <c r="A429" s="918"/>
      <c r="B429" s="921"/>
      <c r="C429" s="922"/>
      <c r="D429" s="923"/>
      <c r="E429" s="921"/>
      <c r="F429" s="921"/>
      <c r="G429" s="921"/>
      <c r="H429" s="924"/>
      <c r="I429" s="924"/>
      <c r="J429" s="921"/>
      <c r="K429" s="921"/>
      <c r="L429" s="925"/>
    </row>
    <row r="430" spans="1:12" ht="24" x14ac:dyDescent="0.25">
      <c r="A430" s="918"/>
      <c r="B430" s="9" t="s">
        <v>34</v>
      </c>
      <c r="C430" s="13" t="s">
        <v>35</v>
      </c>
      <c r="D430" s="13" t="s">
        <v>36</v>
      </c>
      <c r="E430" s="13" t="s">
        <v>37</v>
      </c>
      <c r="F430" s="920"/>
      <c r="G430" s="920"/>
      <c r="H430" s="924" t="s">
        <v>38</v>
      </c>
      <c r="I430" s="924"/>
      <c r="J430" s="921" t="s">
        <v>31</v>
      </c>
      <c r="K430" s="921" t="s">
        <v>31</v>
      </c>
      <c r="L430" s="925">
        <v>0</v>
      </c>
    </row>
    <row r="431" spans="1:12" ht="22.8" x14ac:dyDescent="0.25">
      <c r="A431" s="918"/>
      <c r="B431" s="14" t="s">
        <v>733</v>
      </c>
      <c r="C431" s="14" t="s">
        <v>737</v>
      </c>
      <c r="D431" s="15">
        <v>43712</v>
      </c>
      <c r="E431" s="14" t="s">
        <v>738</v>
      </c>
      <c r="F431" s="920"/>
      <c r="G431" s="920"/>
      <c r="H431" s="924"/>
      <c r="I431" s="924"/>
      <c r="J431" s="921"/>
      <c r="K431" s="921"/>
      <c r="L431" s="925"/>
    </row>
    <row r="432" spans="1:12" ht="24" x14ac:dyDescent="0.25">
      <c r="A432" s="918">
        <v>178</v>
      </c>
      <c r="B432" s="9" t="s">
        <v>22</v>
      </c>
      <c r="C432" s="13" t="s">
        <v>23</v>
      </c>
      <c r="D432" s="13" t="s">
        <v>24</v>
      </c>
      <c r="E432" s="13" t="s">
        <v>25</v>
      </c>
      <c r="F432" s="919" t="s">
        <v>17</v>
      </c>
      <c r="G432" s="919"/>
      <c r="H432" s="920"/>
      <c r="I432" s="920"/>
      <c r="J432" s="920"/>
      <c r="K432" s="920"/>
      <c r="L432" s="920"/>
    </row>
    <row r="433" spans="1:12" x14ac:dyDescent="0.25">
      <c r="A433" s="918"/>
      <c r="B433" s="921" t="s">
        <v>739</v>
      </c>
      <c r="C433" s="922" t="s">
        <v>740</v>
      </c>
      <c r="D433" s="923">
        <v>43664</v>
      </c>
      <c r="E433" s="921" t="s">
        <v>136</v>
      </c>
      <c r="F433" s="921" t="s">
        <v>741</v>
      </c>
      <c r="G433" s="921"/>
      <c r="H433" s="924" t="s">
        <v>30</v>
      </c>
      <c r="I433" s="924"/>
      <c r="J433" s="14" t="s">
        <v>31</v>
      </c>
      <c r="K433" s="14" t="s">
        <v>32</v>
      </c>
      <c r="L433" s="16">
        <v>474.75</v>
      </c>
    </row>
    <row r="434" spans="1:12" x14ac:dyDescent="0.25">
      <c r="A434" s="918"/>
      <c r="B434" s="921"/>
      <c r="C434" s="922"/>
      <c r="D434" s="923"/>
      <c r="E434" s="921"/>
      <c r="F434" s="921"/>
      <c r="G434" s="921"/>
      <c r="H434" s="924" t="s">
        <v>33</v>
      </c>
      <c r="I434" s="924"/>
      <c r="J434" s="14" t="s">
        <v>31</v>
      </c>
      <c r="K434" s="14" t="s">
        <v>31</v>
      </c>
      <c r="L434" s="16">
        <v>0</v>
      </c>
    </row>
    <row r="435" spans="1:12" ht="24" x14ac:dyDescent="0.25">
      <c r="A435" s="918"/>
      <c r="B435" s="9" t="s">
        <v>34</v>
      </c>
      <c r="C435" s="13" t="s">
        <v>35</v>
      </c>
      <c r="D435" s="13" t="s">
        <v>36</v>
      </c>
      <c r="E435" s="13" t="s">
        <v>37</v>
      </c>
      <c r="F435" s="920"/>
      <c r="G435" s="920"/>
      <c r="H435" s="924" t="s">
        <v>38</v>
      </c>
      <c r="I435" s="924"/>
      <c r="J435" s="921" t="s">
        <v>31</v>
      </c>
      <c r="K435" s="921" t="s">
        <v>31</v>
      </c>
      <c r="L435" s="925">
        <v>0</v>
      </c>
    </row>
    <row r="436" spans="1:12" ht="22.8" x14ac:dyDescent="0.25">
      <c r="A436" s="918"/>
      <c r="B436" s="14" t="s">
        <v>742</v>
      </c>
      <c r="C436" s="14" t="s">
        <v>741</v>
      </c>
      <c r="D436" s="15">
        <v>43666</v>
      </c>
      <c r="E436" s="14" t="s">
        <v>743</v>
      </c>
      <c r="F436" s="920"/>
      <c r="G436" s="920"/>
      <c r="H436" s="924"/>
      <c r="I436" s="924"/>
      <c r="J436" s="921"/>
      <c r="K436" s="921"/>
      <c r="L436" s="925"/>
    </row>
    <row r="437" spans="1:12" ht="24" x14ac:dyDescent="0.25">
      <c r="A437" s="918">
        <v>179</v>
      </c>
      <c r="B437" s="9" t="s">
        <v>22</v>
      </c>
      <c r="C437" s="13" t="s">
        <v>23</v>
      </c>
      <c r="D437" s="13" t="s">
        <v>24</v>
      </c>
      <c r="E437" s="13" t="s">
        <v>25</v>
      </c>
      <c r="F437" s="919" t="s">
        <v>17</v>
      </c>
      <c r="G437" s="919"/>
      <c r="H437" s="920"/>
      <c r="I437" s="920"/>
      <c r="J437" s="920"/>
      <c r="K437" s="920"/>
      <c r="L437" s="920"/>
    </row>
    <row r="438" spans="1:12" x14ac:dyDescent="0.25">
      <c r="A438" s="918"/>
      <c r="B438" s="921" t="s">
        <v>744</v>
      </c>
      <c r="C438" s="922" t="s">
        <v>745</v>
      </c>
      <c r="D438" s="923">
        <v>43558</v>
      </c>
      <c r="E438" s="921" t="s">
        <v>212</v>
      </c>
      <c r="F438" s="921" t="s">
        <v>213</v>
      </c>
      <c r="G438" s="921"/>
      <c r="H438" s="924" t="s">
        <v>30</v>
      </c>
      <c r="I438" s="924"/>
      <c r="J438" s="14" t="s">
        <v>31</v>
      </c>
      <c r="K438" s="14" t="s">
        <v>32</v>
      </c>
      <c r="L438" s="16">
        <v>305</v>
      </c>
    </row>
    <row r="439" spans="1:12" x14ac:dyDescent="0.25">
      <c r="A439" s="918"/>
      <c r="B439" s="921"/>
      <c r="C439" s="922"/>
      <c r="D439" s="923"/>
      <c r="E439" s="921"/>
      <c r="F439" s="921"/>
      <c r="G439" s="921"/>
      <c r="H439" s="924" t="s">
        <v>33</v>
      </c>
      <c r="I439" s="924"/>
      <c r="J439" s="921" t="s">
        <v>31</v>
      </c>
      <c r="K439" s="921" t="s">
        <v>32</v>
      </c>
      <c r="L439" s="925">
        <v>104.3</v>
      </c>
    </row>
    <row r="440" spans="1:12" x14ac:dyDescent="0.25">
      <c r="A440" s="918"/>
      <c r="B440" s="921"/>
      <c r="C440" s="922"/>
      <c r="D440" s="923"/>
      <c r="E440" s="921"/>
      <c r="F440" s="921"/>
      <c r="G440" s="921"/>
      <c r="H440" s="924"/>
      <c r="I440" s="924"/>
      <c r="J440" s="921"/>
      <c r="K440" s="921"/>
      <c r="L440" s="925"/>
    </row>
    <row r="441" spans="1:12" ht="24" x14ac:dyDescent="0.25">
      <c r="A441" s="918"/>
      <c r="B441" s="9" t="s">
        <v>34</v>
      </c>
      <c r="C441" s="13" t="s">
        <v>35</v>
      </c>
      <c r="D441" s="13" t="s">
        <v>36</v>
      </c>
      <c r="E441" s="13" t="s">
        <v>37</v>
      </c>
      <c r="F441" s="920"/>
      <c r="G441" s="920"/>
      <c r="H441" s="924" t="s">
        <v>38</v>
      </c>
      <c r="I441" s="924"/>
      <c r="J441" s="921" t="s">
        <v>31</v>
      </c>
      <c r="K441" s="921" t="s">
        <v>31</v>
      </c>
      <c r="L441" s="925">
        <v>0</v>
      </c>
    </row>
    <row r="442" spans="1:12" ht="22.8" x14ac:dyDescent="0.25">
      <c r="A442" s="918"/>
      <c r="B442" s="14" t="s">
        <v>229</v>
      </c>
      <c r="C442" s="14" t="s">
        <v>213</v>
      </c>
      <c r="D442" s="15">
        <v>43562</v>
      </c>
      <c r="E442" s="14" t="s">
        <v>746</v>
      </c>
      <c r="F442" s="920"/>
      <c r="G442" s="920"/>
      <c r="H442" s="924"/>
      <c r="I442" s="924"/>
      <c r="J442" s="921"/>
      <c r="K442" s="921"/>
      <c r="L442" s="925"/>
    </row>
    <row r="443" spans="1:12" ht="24" x14ac:dyDescent="0.25">
      <c r="A443" s="918">
        <v>180</v>
      </c>
      <c r="B443" s="9" t="s">
        <v>22</v>
      </c>
      <c r="C443" s="13" t="s">
        <v>23</v>
      </c>
      <c r="D443" s="13" t="s">
        <v>24</v>
      </c>
      <c r="E443" s="13" t="s">
        <v>25</v>
      </c>
      <c r="F443" s="919" t="s">
        <v>17</v>
      </c>
      <c r="G443" s="919"/>
      <c r="H443" s="920"/>
      <c r="I443" s="920"/>
      <c r="J443" s="920"/>
      <c r="K443" s="920"/>
      <c r="L443" s="920"/>
    </row>
    <row r="444" spans="1:12" x14ac:dyDescent="0.25">
      <c r="A444" s="918"/>
      <c r="B444" s="921" t="s">
        <v>747</v>
      </c>
      <c r="C444" s="922" t="s">
        <v>748</v>
      </c>
      <c r="D444" s="923">
        <v>43558</v>
      </c>
      <c r="E444" s="921" t="s">
        <v>351</v>
      </c>
      <c r="F444" s="921" t="s">
        <v>749</v>
      </c>
      <c r="G444" s="921"/>
      <c r="H444" s="924" t="s">
        <v>30</v>
      </c>
      <c r="I444" s="924"/>
      <c r="J444" s="14" t="s">
        <v>31</v>
      </c>
      <c r="K444" s="14" t="s">
        <v>32</v>
      </c>
      <c r="L444" s="16">
        <v>285</v>
      </c>
    </row>
    <row r="445" spans="1:12" x14ac:dyDescent="0.25">
      <c r="A445" s="918"/>
      <c r="B445" s="921"/>
      <c r="C445" s="922"/>
      <c r="D445" s="923"/>
      <c r="E445" s="921"/>
      <c r="F445" s="921"/>
      <c r="G445" s="921"/>
      <c r="H445" s="924" t="s">
        <v>33</v>
      </c>
      <c r="I445" s="924"/>
      <c r="J445" s="14" t="s">
        <v>31</v>
      </c>
      <c r="K445" s="14" t="s">
        <v>32</v>
      </c>
      <c r="L445" s="16">
        <v>542.78</v>
      </c>
    </row>
    <row r="446" spans="1:12" ht="24" x14ac:dyDescent="0.25">
      <c r="A446" s="918"/>
      <c r="B446" s="9" t="s">
        <v>34</v>
      </c>
      <c r="C446" s="13" t="s">
        <v>35</v>
      </c>
      <c r="D446" s="13" t="s">
        <v>36</v>
      </c>
      <c r="E446" s="13" t="s">
        <v>37</v>
      </c>
      <c r="F446" s="920"/>
      <c r="G446" s="920"/>
      <c r="H446" s="924" t="s">
        <v>38</v>
      </c>
      <c r="I446" s="924"/>
      <c r="J446" s="921" t="s">
        <v>31</v>
      </c>
      <c r="K446" s="921" t="s">
        <v>31</v>
      </c>
      <c r="L446" s="925">
        <v>0</v>
      </c>
    </row>
    <row r="447" spans="1:12" ht="22.8" x14ac:dyDescent="0.25">
      <c r="A447" s="918"/>
      <c r="B447" s="14" t="s">
        <v>111</v>
      </c>
      <c r="C447" s="14" t="s">
        <v>749</v>
      </c>
      <c r="D447" s="15">
        <v>43560</v>
      </c>
      <c r="E447" s="14" t="s">
        <v>153</v>
      </c>
      <c r="F447" s="920"/>
      <c r="G447" s="920"/>
      <c r="H447" s="924"/>
      <c r="I447" s="924"/>
      <c r="J447" s="921"/>
      <c r="K447" s="921"/>
      <c r="L447" s="925"/>
    </row>
    <row r="448" spans="1:12" ht="24" x14ac:dyDescent="0.25">
      <c r="A448" s="918">
        <v>181</v>
      </c>
      <c r="B448" s="9" t="s">
        <v>22</v>
      </c>
      <c r="C448" s="13" t="s">
        <v>23</v>
      </c>
      <c r="D448" s="13" t="s">
        <v>24</v>
      </c>
      <c r="E448" s="13" t="s">
        <v>25</v>
      </c>
      <c r="F448" s="919" t="s">
        <v>17</v>
      </c>
      <c r="G448" s="919"/>
      <c r="H448" s="920"/>
      <c r="I448" s="920"/>
      <c r="J448" s="920"/>
      <c r="K448" s="920"/>
      <c r="L448" s="920"/>
    </row>
    <row r="449" spans="1:12" x14ac:dyDescent="0.25">
      <c r="A449" s="918"/>
      <c r="B449" s="921" t="s">
        <v>747</v>
      </c>
      <c r="C449" s="922" t="s">
        <v>750</v>
      </c>
      <c r="D449" s="923">
        <v>43605</v>
      </c>
      <c r="E449" s="921" t="s">
        <v>568</v>
      </c>
      <c r="F449" s="921" t="s">
        <v>751</v>
      </c>
      <c r="G449" s="921"/>
      <c r="H449" s="924" t="s">
        <v>30</v>
      </c>
      <c r="I449" s="924"/>
      <c r="J449" s="14" t="s">
        <v>31</v>
      </c>
      <c r="K449" s="14" t="s">
        <v>32</v>
      </c>
      <c r="L449" s="16">
        <v>1152</v>
      </c>
    </row>
    <row r="450" spans="1:12" x14ac:dyDescent="0.25">
      <c r="A450" s="918"/>
      <c r="B450" s="921"/>
      <c r="C450" s="922"/>
      <c r="D450" s="923"/>
      <c r="E450" s="921"/>
      <c r="F450" s="921"/>
      <c r="G450" s="921"/>
      <c r="H450" s="924" t="s">
        <v>33</v>
      </c>
      <c r="I450" s="924"/>
      <c r="J450" s="921" t="s">
        <v>31</v>
      </c>
      <c r="K450" s="921" t="s">
        <v>32</v>
      </c>
      <c r="L450" s="925">
        <v>2847.93</v>
      </c>
    </row>
    <row r="451" spans="1:12" x14ac:dyDescent="0.25">
      <c r="A451" s="918"/>
      <c r="B451" s="921"/>
      <c r="C451" s="922"/>
      <c r="D451" s="923"/>
      <c r="E451" s="921"/>
      <c r="F451" s="921"/>
      <c r="G451" s="921"/>
      <c r="H451" s="924"/>
      <c r="I451" s="924"/>
      <c r="J451" s="921"/>
      <c r="K451" s="921"/>
      <c r="L451" s="925"/>
    </row>
    <row r="452" spans="1:12" ht="24" x14ac:dyDescent="0.25">
      <c r="A452" s="918"/>
      <c r="B452" s="9" t="s">
        <v>34</v>
      </c>
      <c r="C452" s="13" t="s">
        <v>35</v>
      </c>
      <c r="D452" s="13" t="s">
        <v>36</v>
      </c>
      <c r="E452" s="13" t="s">
        <v>37</v>
      </c>
      <c r="F452" s="920"/>
      <c r="G452" s="920"/>
      <c r="H452" s="924" t="s">
        <v>38</v>
      </c>
      <c r="I452" s="924"/>
      <c r="J452" s="921" t="s">
        <v>31</v>
      </c>
      <c r="K452" s="921" t="s">
        <v>32</v>
      </c>
      <c r="L452" s="925">
        <v>27</v>
      </c>
    </row>
    <row r="453" spans="1:12" ht="22.8" x14ac:dyDescent="0.25">
      <c r="A453" s="918"/>
      <c r="B453" s="14" t="s">
        <v>111</v>
      </c>
      <c r="C453" s="14" t="s">
        <v>751</v>
      </c>
      <c r="D453" s="15">
        <v>43610</v>
      </c>
      <c r="E453" s="14" t="s">
        <v>752</v>
      </c>
      <c r="F453" s="920"/>
      <c r="G453" s="920"/>
      <c r="H453" s="924"/>
      <c r="I453" s="924"/>
      <c r="J453" s="921"/>
      <c r="K453" s="921"/>
      <c r="L453" s="925"/>
    </row>
    <row r="454" spans="1:12" ht="24" x14ac:dyDescent="0.25">
      <c r="A454" s="918">
        <v>182</v>
      </c>
      <c r="B454" s="9" t="s">
        <v>22</v>
      </c>
      <c r="C454" s="13" t="s">
        <v>23</v>
      </c>
      <c r="D454" s="13" t="s">
        <v>24</v>
      </c>
      <c r="E454" s="13" t="s">
        <v>25</v>
      </c>
      <c r="F454" s="919" t="s">
        <v>17</v>
      </c>
      <c r="G454" s="919"/>
      <c r="H454" s="920"/>
      <c r="I454" s="920"/>
      <c r="J454" s="920"/>
      <c r="K454" s="920"/>
      <c r="L454" s="920"/>
    </row>
    <row r="455" spans="1:12" x14ac:dyDescent="0.25">
      <c r="A455" s="918"/>
      <c r="B455" s="921" t="s">
        <v>747</v>
      </c>
      <c r="C455" s="922" t="s">
        <v>753</v>
      </c>
      <c r="D455" s="923">
        <v>43637</v>
      </c>
      <c r="E455" s="921" t="s">
        <v>351</v>
      </c>
      <c r="F455" s="921" t="s">
        <v>416</v>
      </c>
      <c r="G455" s="921"/>
      <c r="H455" s="924" t="s">
        <v>30</v>
      </c>
      <c r="I455" s="924"/>
      <c r="J455" s="14" t="s">
        <v>31</v>
      </c>
      <c r="K455" s="14" t="s">
        <v>31</v>
      </c>
      <c r="L455" s="16">
        <v>0</v>
      </c>
    </row>
    <row r="456" spans="1:12" x14ac:dyDescent="0.25">
      <c r="A456" s="918"/>
      <c r="B456" s="921"/>
      <c r="C456" s="922"/>
      <c r="D456" s="923"/>
      <c r="E456" s="921"/>
      <c r="F456" s="921"/>
      <c r="G456" s="921"/>
      <c r="H456" s="924" t="s">
        <v>33</v>
      </c>
      <c r="I456" s="924"/>
      <c r="J456" s="921" t="s">
        <v>32</v>
      </c>
      <c r="K456" s="921" t="s">
        <v>31</v>
      </c>
      <c r="L456" s="925">
        <v>1971.3</v>
      </c>
    </row>
    <row r="457" spans="1:12" x14ac:dyDescent="0.25">
      <c r="A457" s="918"/>
      <c r="B457" s="921"/>
      <c r="C457" s="922"/>
      <c r="D457" s="923"/>
      <c r="E457" s="921"/>
      <c r="F457" s="921"/>
      <c r="G457" s="921"/>
      <c r="H457" s="924"/>
      <c r="I457" s="924"/>
      <c r="J457" s="921"/>
      <c r="K457" s="921"/>
      <c r="L457" s="925"/>
    </row>
    <row r="458" spans="1:12" x14ac:dyDescent="0.25">
      <c r="A458" s="918"/>
      <c r="B458" s="921"/>
      <c r="C458" s="922"/>
      <c r="D458" s="923"/>
      <c r="E458" s="921"/>
      <c r="F458" s="921"/>
      <c r="G458" s="921"/>
      <c r="H458" s="924"/>
      <c r="I458" s="924"/>
      <c r="J458" s="921"/>
      <c r="K458" s="921"/>
      <c r="L458" s="925"/>
    </row>
    <row r="459" spans="1:12" ht="24" x14ac:dyDescent="0.25">
      <c r="A459" s="918"/>
      <c r="B459" s="9" t="s">
        <v>34</v>
      </c>
      <c r="C459" s="13" t="s">
        <v>35</v>
      </c>
      <c r="D459" s="13" t="s">
        <v>36</v>
      </c>
      <c r="E459" s="13" t="s">
        <v>37</v>
      </c>
      <c r="F459" s="920"/>
      <c r="G459" s="920"/>
      <c r="H459" s="924" t="s">
        <v>38</v>
      </c>
      <c r="I459" s="924"/>
      <c r="J459" s="921" t="s">
        <v>31</v>
      </c>
      <c r="K459" s="921" t="s">
        <v>31</v>
      </c>
      <c r="L459" s="925">
        <v>0</v>
      </c>
    </row>
    <row r="460" spans="1:12" ht="22.8" x14ac:dyDescent="0.25">
      <c r="A460" s="918"/>
      <c r="B460" s="14" t="s">
        <v>111</v>
      </c>
      <c r="C460" s="14" t="s">
        <v>416</v>
      </c>
      <c r="D460" s="15">
        <v>43642</v>
      </c>
      <c r="E460" s="14" t="s">
        <v>754</v>
      </c>
      <c r="F460" s="920"/>
      <c r="G460" s="920"/>
      <c r="H460" s="924"/>
      <c r="I460" s="924"/>
      <c r="J460" s="921"/>
      <c r="K460" s="921"/>
      <c r="L460" s="925"/>
    </row>
    <row r="461" spans="1:12" ht="24" x14ac:dyDescent="0.25">
      <c r="A461" s="918">
        <v>183</v>
      </c>
      <c r="B461" s="9" t="s">
        <v>22</v>
      </c>
      <c r="C461" s="13" t="s">
        <v>23</v>
      </c>
      <c r="D461" s="13" t="s">
        <v>24</v>
      </c>
      <c r="E461" s="13" t="s">
        <v>25</v>
      </c>
      <c r="F461" s="919" t="s">
        <v>17</v>
      </c>
      <c r="G461" s="919"/>
      <c r="H461" s="920"/>
      <c r="I461" s="920"/>
      <c r="J461" s="920"/>
      <c r="K461" s="920"/>
      <c r="L461" s="920"/>
    </row>
    <row r="462" spans="1:12" x14ac:dyDescent="0.25">
      <c r="A462" s="918"/>
      <c r="B462" s="921" t="s">
        <v>747</v>
      </c>
      <c r="C462" s="922" t="s">
        <v>753</v>
      </c>
      <c r="D462" s="923">
        <v>43637</v>
      </c>
      <c r="E462" s="921" t="s">
        <v>351</v>
      </c>
      <c r="F462" s="921" t="s">
        <v>755</v>
      </c>
      <c r="G462" s="921"/>
      <c r="H462" s="924" t="s">
        <v>30</v>
      </c>
      <c r="I462" s="924"/>
      <c r="J462" s="14" t="s">
        <v>31</v>
      </c>
      <c r="K462" s="14" t="s">
        <v>32</v>
      </c>
      <c r="L462" s="16">
        <v>296.48</v>
      </c>
    </row>
    <row r="463" spans="1:12" x14ac:dyDescent="0.25">
      <c r="A463" s="918"/>
      <c r="B463" s="921"/>
      <c r="C463" s="922"/>
      <c r="D463" s="923"/>
      <c r="E463" s="921"/>
      <c r="F463" s="921"/>
      <c r="G463" s="921"/>
      <c r="H463" s="924" t="s">
        <v>33</v>
      </c>
      <c r="I463" s="924"/>
      <c r="J463" s="921" t="s">
        <v>31</v>
      </c>
      <c r="K463" s="921" t="s">
        <v>31</v>
      </c>
      <c r="L463" s="925">
        <v>0</v>
      </c>
    </row>
    <row r="464" spans="1:12" x14ac:dyDescent="0.25">
      <c r="A464" s="918"/>
      <c r="B464" s="921"/>
      <c r="C464" s="922"/>
      <c r="D464" s="923"/>
      <c r="E464" s="921"/>
      <c r="F464" s="921"/>
      <c r="G464" s="921"/>
      <c r="H464" s="924"/>
      <c r="I464" s="924"/>
      <c r="J464" s="921"/>
      <c r="K464" s="921"/>
      <c r="L464" s="925"/>
    </row>
    <row r="465" spans="1:12" x14ac:dyDescent="0.25">
      <c r="A465" s="918"/>
      <c r="B465" s="921"/>
      <c r="C465" s="922"/>
      <c r="D465" s="923"/>
      <c r="E465" s="921"/>
      <c r="F465" s="921"/>
      <c r="G465" s="921"/>
      <c r="H465" s="924"/>
      <c r="I465" s="924"/>
      <c r="J465" s="921"/>
      <c r="K465" s="921"/>
      <c r="L465" s="925"/>
    </row>
    <row r="466" spans="1:12" ht="24" x14ac:dyDescent="0.25">
      <c r="A466" s="918"/>
      <c r="B466" s="9" t="s">
        <v>34</v>
      </c>
      <c r="C466" s="13" t="s">
        <v>35</v>
      </c>
      <c r="D466" s="13" t="s">
        <v>36</v>
      </c>
      <c r="E466" s="13" t="s">
        <v>37</v>
      </c>
      <c r="F466" s="920"/>
      <c r="G466" s="920"/>
      <c r="H466" s="924" t="s">
        <v>38</v>
      </c>
      <c r="I466" s="924"/>
      <c r="J466" s="921" t="s">
        <v>31</v>
      </c>
      <c r="K466" s="921" t="s">
        <v>32</v>
      </c>
      <c r="L466" s="925">
        <v>140</v>
      </c>
    </row>
    <row r="467" spans="1:12" ht="22.8" x14ac:dyDescent="0.25">
      <c r="A467" s="918"/>
      <c r="B467" s="14" t="s">
        <v>111</v>
      </c>
      <c r="C467" s="14" t="s">
        <v>755</v>
      </c>
      <c r="D467" s="15">
        <v>43642</v>
      </c>
      <c r="E467" s="14" t="s">
        <v>754</v>
      </c>
      <c r="F467" s="920"/>
      <c r="G467" s="920"/>
      <c r="H467" s="924"/>
      <c r="I467" s="924"/>
      <c r="J467" s="921"/>
      <c r="K467" s="921"/>
      <c r="L467" s="925"/>
    </row>
    <row r="468" spans="1:12" ht="24" x14ac:dyDescent="0.25">
      <c r="A468" s="918">
        <v>184</v>
      </c>
      <c r="B468" s="9" t="s">
        <v>22</v>
      </c>
      <c r="C468" s="13" t="s">
        <v>23</v>
      </c>
      <c r="D468" s="13" t="s">
        <v>24</v>
      </c>
      <c r="E468" s="13" t="s">
        <v>25</v>
      </c>
      <c r="F468" s="919" t="s">
        <v>17</v>
      </c>
      <c r="G468" s="919"/>
      <c r="H468" s="920"/>
      <c r="I468" s="920"/>
      <c r="J468" s="920"/>
      <c r="K468" s="920"/>
      <c r="L468" s="920"/>
    </row>
    <row r="469" spans="1:12" x14ac:dyDescent="0.25">
      <c r="A469" s="918"/>
      <c r="B469" s="921" t="s">
        <v>747</v>
      </c>
      <c r="C469" s="922" t="s">
        <v>756</v>
      </c>
      <c r="D469" s="923">
        <v>43657</v>
      </c>
      <c r="E469" s="921" t="s">
        <v>187</v>
      </c>
      <c r="F469" s="921" t="s">
        <v>757</v>
      </c>
      <c r="G469" s="921"/>
      <c r="H469" s="924" t="s">
        <v>30</v>
      </c>
      <c r="I469" s="924"/>
      <c r="J469" s="14" t="s">
        <v>31</v>
      </c>
      <c r="K469" s="14" t="s">
        <v>32</v>
      </c>
      <c r="L469" s="16">
        <v>690</v>
      </c>
    </row>
    <row r="470" spans="1:12" x14ac:dyDescent="0.25">
      <c r="A470" s="918"/>
      <c r="B470" s="921"/>
      <c r="C470" s="922"/>
      <c r="D470" s="923"/>
      <c r="E470" s="921"/>
      <c r="F470" s="921"/>
      <c r="G470" s="921"/>
      <c r="H470" s="924" t="s">
        <v>33</v>
      </c>
      <c r="I470" s="924"/>
      <c r="J470" s="921" t="s">
        <v>31</v>
      </c>
      <c r="K470" s="921" t="s">
        <v>32</v>
      </c>
      <c r="L470" s="925">
        <v>408.4</v>
      </c>
    </row>
    <row r="471" spans="1:12" x14ac:dyDescent="0.25">
      <c r="A471" s="918"/>
      <c r="B471" s="921"/>
      <c r="C471" s="922"/>
      <c r="D471" s="923"/>
      <c r="E471" s="921"/>
      <c r="F471" s="921"/>
      <c r="G471" s="921"/>
      <c r="H471" s="924"/>
      <c r="I471" s="924"/>
      <c r="J471" s="921"/>
      <c r="K471" s="921"/>
      <c r="L471" s="925"/>
    </row>
    <row r="472" spans="1:12" x14ac:dyDescent="0.25">
      <c r="A472" s="918"/>
      <c r="B472" s="921"/>
      <c r="C472" s="922"/>
      <c r="D472" s="923"/>
      <c r="E472" s="921"/>
      <c r="F472" s="921"/>
      <c r="G472" s="921"/>
      <c r="H472" s="924"/>
      <c r="I472" s="924"/>
      <c r="J472" s="921"/>
      <c r="K472" s="921"/>
      <c r="L472" s="925"/>
    </row>
    <row r="473" spans="1:12" ht="24" x14ac:dyDescent="0.25">
      <c r="A473" s="918"/>
      <c r="B473" s="9" t="s">
        <v>34</v>
      </c>
      <c r="C473" s="13" t="s">
        <v>35</v>
      </c>
      <c r="D473" s="13" t="s">
        <v>36</v>
      </c>
      <c r="E473" s="13" t="s">
        <v>37</v>
      </c>
      <c r="F473" s="920"/>
      <c r="G473" s="920"/>
      <c r="H473" s="924" t="s">
        <v>38</v>
      </c>
      <c r="I473" s="924"/>
      <c r="J473" s="921" t="s">
        <v>31</v>
      </c>
      <c r="K473" s="921" t="s">
        <v>31</v>
      </c>
      <c r="L473" s="925">
        <v>0</v>
      </c>
    </row>
    <row r="474" spans="1:12" ht="22.8" x14ac:dyDescent="0.25">
      <c r="A474" s="918"/>
      <c r="B474" s="14" t="s">
        <v>111</v>
      </c>
      <c r="C474" s="14" t="s">
        <v>757</v>
      </c>
      <c r="D474" s="15">
        <v>43660</v>
      </c>
      <c r="E474" s="14" t="s">
        <v>758</v>
      </c>
      <c r="F474" s="920"/>
      <c r="G474" s="920"/>
      <c r="H474" s="924"/>
      <c r="I474" s="924"/>
      <c r="J474" s="921"/>
      <c r="K474" s="921"/>
      <c r="L474" s="925"/>
    </row>
    <row r="475" spans="1:12" ht="24" x14ac:dyDescent="0.25">
      <c r="A475" s="918">
        <v>185</v>
      </c>
      <c r="B475" s="9" t="s">
        <v>22</v>
      </c>
      <c r="C475" s="13" t="s">
        <v>23</v>
      </c>
      <c r="D475" s="13" t="s">
        <v>24</v>
      </c>
      <c r="E475" s="13" t="s">
        <v>25</v>
      </c>
      <c r="F475" s="919" t="s">
        <v>17</v>
      </c>
      <c r="G475" s="919"/>
      <c r="H475" s="920"/>
      <c r="I475" s="920"/>
      <c r="J475" s="920"/>
      <c r="K475" s="920"/>
      <c r="L475" s="920"/>
    </row>
    <row r="476" spans="1:12" x14ac:dyDescent="0.25">
      <c r="A476" s="918"/>
      <c r="B476" s="921" t="s">
        <v>759</v>
      </c>
      <c r="C476" s="921" t="s">
        <v>760</v>
      </c>
      <c r="D476" s="923">
        <v>43619</v>
      </c>
      <c r="E476" s="921" t="s">
        <v>633</v>
      </c>
      <c r="F476" s="921" t="s">
        <v>761</v>
      </c>
      <c r="G476" s="921"/>
      <c r="H476" s="924" t="s">
        <v>30</v>
      </c>
      <c r="I476" s="924"/>
      <c r="J476" s="14" t="s">
        <v>31</v>
      </c>
      <c r="K476" s="14" t="s">
        <v>32</v>
      </c>
      <c r="L476" s="16">
        <v>2082</v>
      </c>
    </row>
    <row r="477" spans="1:12" x14ac:dyDescent="0.25">
      <c r="A477" s="918"/>
      <c r="B477" s="921"/>
      <c r="C477" s="921"/>
      <c r="D477" s="923"/>
      <c r="E477" s="921"/>
      <c r="F477" s="921"/>
      <c r="G477" s="921"/>
      <c r="H477" s="924" t="s">
        <v>33</v>
      </c>
      <c r="I477" s="924"/>
      <c r="J477" s="14" t="s">
        <v>31</v>
      </c>
      <c r="K477" s="14" t="s">
        <v>32</v>
      </c>
      <c r="L477" s="16">
        <v>1922.56</v>
      </c>
    </row>
    <row r="478" spans="1:12" ht="24" x14ac:dyDescent="0.25">
      <c r="A478" s="918"/>
      <c r="B478" s="9" t="s">
        <v>34</v>
      </c>
      <c r="C478" s="13" t="s">
        <v>35</v>
      </c>
      <c r="D478" s="13" t="s">
        <v>36</v>
      </c>
      <c r="E478" s="13" t="s">
        <v>37</v>
      </c>
      <c r="F478" s="920"/>
      <c r="G478" s="920"/>
      <c r="H478" s="924" t="s">
        <v>38</v>
      </c>
      <c r="I478" s="924"/>
      <c r="J478" s="921" t="s">
        <v>31</v>
      </c>
      <c r="K478" s="921" t="s">
        <v>32</v>
      </c>
      <c r="L478" s="925">
        <v>408</v>
      </c>
    </row>
    <row r="479" spans="1:12" ht="22.8" x14ac:dyDescent="0.25">
      <c r="A479" s="918"/>
      <c r="B479" s="14" t="s">
        <v>39</v>
      </c>
      <c r="C479" s="14" t="s">
        <v>761</v>
      </c>
      <c r="D479" s="15">
        <v>43625</v>
      </c>
      <c r="E479" s="14" t="s">
        <v>762</v>
      </c>
      <c r="F479" s="920"/>
      <c r="G479" s="920"/>
      <c r="H479" s="924"/>
      <c r="I479" s="924"/>
      <c r="J479" s="921"/>
      <c r="K479" s="921"/>
      <c r="L479" s="925"/>
    </row>
    <row r="480" spans="1:12" ht="24" x14ac:dyDescent="0.25">
      <c r="A480" s="918">
        <v>186</v>
      </c>
      <c r="B480" s="9" t="s">
        <v>22</v>
      </c>
      <c r="C480" s="13" t="s">
        <v>23</v>
      </c>
      <c r="D480" s="13" t="s">
        <v>24</v>
      </c>
      <c r="E480" s="13" t="s">
        <v>25</v>
      </c>
      <c r="F480" s="919" t="s">
        <v>17</v>
      </c>
      <c r="G480" s="919"/>
      <c r="H480" s="920"/>
      <c r="I480" s="920"/>
      <c r="J480" s="920"/>
      <c r="K480" s="920"/>
      <c r="L480" s="920"/>
    </row>
    <row r="481" spans="1:12" x14ac:dyDescent="0.25">
      <c r="A481" s="918"/>
      <c r="B481" s="921" t="s">
        <v>763</v>
      </c>
      <c r="C481" s="922" t="s">
        <v>764</v>
      </c>
      <c r="D481" s="923">
        <v>43723</v>
      </c>
      <c r="E481" s="921" t="s">
        <v>765</v>
      </c>
      <c r="F481" s="921" t="s">
        <v>766</v>
      </c>
      <c r="G481" s="921"/>
      <c r="H481" s="924" t="s">
        <v>30</v>
      </c>
      <c r="I481" s="924"/>
      <c r="J481" s="14" t="s">
        <v>31</v>
      </c>
      <c r="K481" s="14" t="s">
        <v>32</v>
      </c>
      <c r="L481" s="16">
        <v>390</v>
      </c>
    </row>
    <row r="482" spans="1:12" x14ac:dyDescent="0.25">
      <c r="A482" s="918"/>
      <c r="B482" s="921"/>
      <c r="C482" s="922"/>
      <c r="D482" s="923"/>
      <c r="E482" s="921"/>
      <c r="F482" s="921"/>
      <c r="G482" s="921"/>
      <c r="H482" s="924" t="s">
        <v>33</v>
      </c>
      <c r="I482" s="924"/>
      <c r="J482" s="14" t="s">
        <v>31</v>
      </c>
      <c r="K482" s="14" t="s">
        <v>32</v>
      </c>
      <c r="L482" s="16">
        <v>830</v>
      </c>
    </row>
    <row r="483" spans="1:12" ht="24" x14ac:dyDescent="0.25">
      <c r="A483" s="918"/>
      <c r="B483" s="9" t="s">
        <v>34</v>
      </c>
      <c r="C483" s="13" t="s">
        <v>35</v>
      </c>
      <c r="D483" s="13" t="s">
        <v>36</v>
      </c>
      <c r="E483" s="13" t="s">
        <v>37</v>
      </c>
      <c r="F483" s="920"/>
      <c r="G483" s="920"/>
      <c r="H483" s="924" t="s">
        <v>38</v>
      </c>
      <c r="I483" s="924"/>
      <c r="J483" s="921" t="s">
        <v>31</v>
      </c>
      <c r="K483" s="921" t="s">
        <v>32</v>
      </c>
      <c r="L483" s="925">
        <v>60</v>
      </c>
    </row>
    <row r="484" spans="1:12" ht="22.8" x14ac:dyDescent="0.25">
      <c r="A484" s="918"/>
      <c r="B484" s="14" t="s">
        <v>31</v>
      </c>
      <c r="C484" s="14" t="s">
        <v>766</v>
      </c>
      <c r="D484" s="15">
        <v>43731</v>
      </c>
      <c r="E484" s="14" t="s">
        <v>767</v>
      </c>
      <c r="F484" s="920"/>
      <c r="G484" s="920"/>
      <c r="H484" s="924"/>
      <c r="I484" s="924"/>
      <c r="J484" s="921"/>
      <c r="K484" s="921"/>
      <c r="L484" s="925"/>
    </row>
    <row r="485" spans="1:12" ht="24" x14ac:dyDescent="0.25">
      <c r="A485" s="918">
        <v>187</v>
      </c>
      <c r="B485" s="9" t="s">
        <v>22</v>
      </c>
      <c r="C485" s="13" t="s">
        <v>23</v>
      </c>
      <c r="D485" s="13" t="s">
        <v>24</v>
      </c>
      <c r="E485" s="13" t="s">
        <v>25</v>
      </c>
      <c r="F485" s="919" t="s">
        <v>17</v>
      </c>
      <c r="G485" s="919"/>
      <c r="H485" s="920"/>
      <c r="I485" s="920"/>
      <c r="J485" s="920"/>
      <c r="K485" s="920"/>
      <c r="L485" s="920"/>
    </row>
    <row r="486" spans="1:12" x14ac:dyDescent="0.25">
      <c r="A486" s="918"/>
      <c r="B486" s="921" t="s">
        <v>768</v>
      </c>
      <c r="C486" s="922" t="s">
        <v>769</v>
      </c>
      <c r="D486" s="923">
        <v>43646</v>
      </c>
      <c r="E486" s="921" t="s">
        <v>770</v>
      </c>
      <c r="F486" s="921" t="s">
        <v>771</v>
      </c>
      <c r="G486" s="921"/>
      <c r="H486" s="924" t="s">
        <v>30</v>
      </c>
      <c r="I486" s="924"/>
      <c r="J486" s="14" t="s">
        <v>31</v>
      </c>
      <c r="K486" s="14" t="s">
        <v>32</v>
      </c>
      <c r="L486" s="16">
        <v>1080</v>
      </c>
    </row>
    <row r="487" spans="1:12" x14ac:dyDescent="0.25">
      <c r="A487" s="918"/>
      <c r="B487" s="921"/>
      <c r="C487" s="922"/>
      <c r="D487" s="923"/>
      <c r="E487" s="921"/>
      <c r="F487" s="921"/>
      <c r="G487" s="921"/>
      <c r="H487" s="924" t="s">
        <v>33</v>
      </c>
      <c r="I487" s="924"/>
      <c r="J487" s="921" t="s">
        <v>31</v>
      </c>
      <c r="K487" s="921" t="s">
        <v>32</v>
      </c>
      <c r="L487" s="925">
        <v>1594.98</v>
      </c>
    </row>
    <row r="488" spans="1:12" x14ac:dyDescent="0.25">
      <c r="A488" s="918"/>
      <c r="B488" s="921"/>
      <c r="C488" s="922"/>
      <c r="D488" s="923"/>
      <c r="E488" s="921"/>
      <c r="F488" s="921"/>
      <c r="G488" s="921"/>
      <c r="H488" s="924"/>
      <c r="I488" s="924"/>
      <c r="J488" s="921"/>
      <c r="K488" s="921"/>
      <c r="L488" s="925"/>
    </row>
    <row r="489" spans="1:12" x14ac:dyDescent="0.25">
      <c r="A489" s="918"/>
      <c r="B489" s="921"/>
      <c r="C489" s="922"/>
      <c r="D489" s="923"/>
      <c r="E489" s="921"/>
      <c r="F489" s="921"/>
      <c r="G489" s="921"/>
      <c r="H489" s="924"/>
      <c r="I489" s="924"/>
      <c r="J489" s="921"/>
      <c r="K489" s="921"/>
      <c r="L489" s="925"/>
    </row>
    <row r="490" spans="1:12" ht="24" x14ac:dyDescent="0.25">
      <c r="A490" s="918"/>
      <c r="B490" s="9" t="s">
        <v>34</v>
      </c>
      <c r="C490" s="13" t="s">
        <v>35</v>
      </c>
      <c r="D490" s="13" t="s">
        <v>36</v>
      </c>
      <c r="E490" s="13" t="s">
        <v>37</v>
      </c>
      <c r="F490" s="920"/>
      <c r="G490" s="920"/>
      <c r="H490" s="924" t="s">
        <v>38</v>
      </c>
      <c r="I490" s="924"/>
      <c r="J490" s="921" t="s">
        <v>31</v>
      </c>
      <c r="K490" s="921" t="s">
        <v>31</v>
      </c>
      <c r="L490" s="925">
        <v>0</v>
      </c>
    </row>
    <row r="491" spans="1:12" ht="22.8" x14ac:dyDescent="0.25">
      <c r="A491" s="918"/>
      <c r="B491" s="14" t="s">
        <v>39</v>
      </c>
      <c r="C491" s="14" t="s">
        <v>771</v>
      </c>
      <c r="D491" s="15">
        <v>43654</v>
      </c>
      <c r="E491" s="14" t="s">
        <v>772</v>
      </c>
      <c r="F491" s="920"/>
      <c r="G491" s="920"/>
      <c r="H491" s="924"/>
      <c r="I491" s="924"/>
      <c r="J491" s="921"/>
      <c r="K491" s="921"/>
      <c r="L491" s="925"/>
    </row>
    <row r="492" spans="1:12" ht="24" x14ac:dyDescent="0.25">
      <c r="A492" s="918">
        <v>188</v>
      </c>
      <c r="B492" s="9" t="s">
        <v>22</v>
      </c>
      <c r="C492" s="13" t="s">
        <v>23</v>
      </c>
      <c r="D492" s="13" t="s">
        <v>24</v>
      </c>
      <c r="E492" s="13" t="s">
        <v>25</v>
      </c>
      <c r="F492" s="919" t="s">
        <v>17</v>
      </c>
      <c r="G492" s="919"/>
      <c r="H492" s="920"/>
      <c r="I492" s="920"/>
      <c r="J492" s="920"/>
      <c r="K492" s="920"/>
      <c r="L492" s="920"/>
    </row>
    <row r="493" spans="1:12" x14ac:dyDescent="0.25">
      <c r="A493" s="918"/>
      <c r="B493" s="921" t="s">
        <v>773</v>
      </c>
      <c r="C493" s="922" t="s">
        <v>774</v>
      </c>
      <c r="D493" s="923">
        <v>43620</v>
      </c>
      <c r="E493" s="921" t="s">
        <v>326</v>
      </c>
      <c r="F493" s="921" t="s">
        <v>564</v>
      </c>
      <c r="G493" s="921"/>
      <c r="H493" s="924" t="s">
        <v>30</v>
      </c>
      <c r="I493" s="924"/>
      <c r="J493" s="14" t="s">
        <v>31</v>
      </c>
      <c r="K493" s="14" t="s">
        <v>32</v>
      </c>
      <c r="L493" s="16">
        <v>549.52</v>
      </c>
    </row>
    <row r="494" spans="1:12" x14ac:dyDescent="0.25">
      <c r="A494" s="918"/>
      <c r="B494" s="921"/>
      <c r="C494" s="922"/>
      <c r="D494" s="923"/>
      <c r="E494" s="921"/>
      <c r="F494" s="921"/>
      <c r="G494" s="921"/>
      <c r="H494" s="924" t="s">
        <v>33</v>
      </c>
      <c r="I494" s="924"/>
      <c r="J494" s="14" t="s">
        <v>31</v>
      </c>
      <c r="K494" s="14" t="s">
        <v>31</v>
      </c>
      <c r="L494" s="16">
        <v>0</v>
      </c>
    </row>
    <row r="495" spans="1:12" ht="24" x14ac:dyDescent="0.25">
      <c r="A495" s="918"/>
      <c r="B495" s="9" t="s">
        <v>34</v>
      </c>
      <c r="C495" s="13" t="s">
        <v>35</v>
      </c>
      <c r="D495" s="13" t="s">
        <v>36</v>
      </c>
      <c r="E495" s="13" t="s">
        <v>37</v>
      </c>
      <c r="F495" s="920"/>
      <c r="G495" s="920"/>
      <c r="H495" s="924" t="s">
        <v>38</v>
      </c>
      <c r="I495" s="924"/>
      <c r="J495" s="921" t="s">
        <v>31</v>
      </c>
      <c r="K495" s="921" t="s">
        <v>31</v>
      </c>
      <c r="L495" s="925">
        <v>0</v>
      </c>
    </row>
    <row r="496" spans="1:12" ht="22.8" x14ac:dyDescent="0.25">
      <c r="A496" s="918"/>
      <c r="B496" s="14" t="s">
        <v>257</v>
      </c>
      <c r="C496" s="14" t="s">
        <v>564</v>
      </c>
      <c r="D496" s="15">
        <v>43624</v>
      </c>
      <c r="E496" s="14" t="s">
        <v>565</v>
      </c>
      <c r="F496" s="920"/>
      <c r="G496" s="920"/>
      <c r="H496" s="924"/>
      <c r="I496" s="924"/>
      <c r="J496" s="921"/>
      <c r="K496" s="921"/>
      <c r="L496" s="925"/>
    </row>
    <row r="497" spans="1:12" ht="24" x14ac:dyDescent="0.25">
      <c r="A497" s="918">
        <v>189</v>
      </c>
      <c r="B497" s="9" t="s">
        <v>22</v>
      </c>
      <c r="C497" s="13" t="s">
        <v>23</v>
      </c>
      <c r="D497" s="13" t="s">
        <v>24</v>
      </c>
      <c r="E497" s="13" t="s">
        <v>25</v>
      </c>
      <c r="F497" s="919" t="s">
        <v>17</v>
      </c>
      <c r="G497" s="919"/>
      <c r="H497" s="920"/>
      <c r="I497" s="920"/>
      <c r="J497" s="920"/>
      <c r="K497" s="920"/>
      <c r="L497" s="920"/>
    </row>
    <row r="498" spans="1:12" x14ac:dyDescent="0.25">
      <c r="A498" s="918"/>
      <c r="B498" s="921" t="s">
        <v>775</v>
      </c>
      <c r="C498" s="921" t="s">
        <v>776</v>
      </c>
      <c r="D498" s="923">
        <v>43593</v>
      </c>
      <c r="E498" s="921" t="s">
        <v>777</v>
      </c>
      <c r="F498" s="921" t="s">
        <v>778</v>
      </c>
      <c r="G498" s="921"/>
      <c r="H498" s="924" t="s">
        <v>30</v>
      </c>
      <c r="I498" s="924"/>
      <c r="J498" s="14" t="s">
        <v>31</v>
      </c>
      <c r="K498" s="14" t="s">
        <v>32</v>
      </c>
      <c r="L498" s="16">
        <v>291.2</v>
      </c>
    </row>
    <row r="499" spans="1:12" x14ac:dyDescent="0.25">
      <c r="A499" s="918"/>
      <c r="B499" s="921"/>
      <c r="C499" s="921"/>
      <c r="D499" s="923"/>
      <c r="E499" s="921"/>
      <c r="F499" s="921"/>
      <c r="G499" s="921"/>
      <c r="H499" s="924" t="s">
        <v>33</v>
      </c>
      <c r="I499" s="924"/>
      <c r="J499" s="14" t="s">
        <v>31</v>
      </c>
      <c r="K499" s="14" t="s">
        <v>32</v>
      </c>
      <c r="L499" s="16">
        <v>447.1</v>
      </c>
    </row>
    <row r="500" spans="1:12" ht="24" x14ac:dyDescent="0.25">
      <c r="A500" s="918"/>
      <c r="B500" s="9" t="s">
        <v>34</v>
      </c>
      <c r="C500" s="13" t="s">
        <v>35</v>
      </c>
      <c r="D500" s="13" t="s">
        <v>36</v>
      </c>
      <c r="E500" s="13" t="s">
        <v>37</v>
      </c>
      <c r="F500" s="920"/>
      <c r="G500" s="920"/>
      <c r="H500" s="924" t="s">
        <v>38</v>
      </c>
      <c r="I500" s="924"/>
      <c r="J500" s="921" t="s">
        <v>31</v>
      </c>
      <c r="K500" s="921" t="s">
        <v>32</v>
      </c>
      <c r="L500" s="925">
        <v>144</v>
      </c>
    </row>
    <row r="501" spans="1:12" ht="22.8" x14ac:dyDescent="0.25">
      <c r="A501" s="918"/>
      <c r="B501" s="14" t="s">
        <v>105</v>
      </c>
      <c r="C501" s="14" t="s">
        <v>778</v>
      </c>
      <c r="D501" s="15">
        <v>43595</v>
      </c>
      <c r="E501" s="14" t="s">
        <v>553</v>
      </c>
      <c r="F501" s="920"/>
      <c r="G501" s="920"/>
      <c r="H501" s="924"/>
      <c r="I501" s="924"/>
      <c r="J501" s="921"/>
      <c r="K501" s="921"/>
      <c r="L501" s="925"/>
    </row>
    <row r="502" spans="1:12" ht="24" x14ac:dyDescent="0.25">
      <c r="A502" s="918">
        <v>190</v>
      </c>
      <c r="B502" s="9" t="s">
        <v>22</v>
      </c>
      <c r="C502" s="13" t="s">
        <v>23</v>
      </c>
      <c r="D502" s="13" t="s">
        <v>24</v>
      </c>
      <c r="E502" s="13" t="s">
        <v>25</v>
      </c>
      <c r="F502" s="919" t="s">
        <v>17</v>
      </c>
      <c r="G502" s="919"/>
      <c r="H502" s="920"/>
      <c r="I502" s="920"/>
      <c r="J502" s="920"/>
      <c r="K502" s="920"/>
      <c r="L502" s="920"/>
    </row>
    <row r="503" spans="1:12" x14ac:dyDescent="0.25">
      <c r="A503" s="918"/>
      <c r="B503" s="921" t="s">
        <v>775</v>
      </c>
      <c r="C503" s="921" t="s">
        <v>779</v>
      </c>
      <c r="D503" s="923">
        <v>43700</v>
      </c>
      <c r="E503" s="921" t="s">
        <v>780</v>
      </c>
      <c r="F503" s="921" t="s">
        <v>781</v>
      </c>
      <c r="G503" s="921"/>
      <c r="H503" s="924" t="s">
        <v>30</v>
      </c>
      <c r="I503" s="924"/>
      <c r="J503" s="14" t="s">
        <v>31</v>
      </c>
      <c r="K503" s="14" t="s">
        <v>32</v>
      </c>
      <c r="L503" s="16">
        <v>1752</v>
      </c>
    </row>
    <row r="504" spans="1:12" x14ac:dyDescent="0.25">
      <c r="A504" s="918"/>
      <c r="B504" s="921"/>
      <c r="C504" s="921"/>
      <c r="D504" s="923"/>
      <c r="E504" s="921"/>
      <c r="F504" s="921"/>
      <c r="G504" s="921"/>
      <c r="H504" s="924" t="s">
        <v>33</v>
      </c>
      <c r="I504" s="924"/>
      <c r="J504" s="14" t="s">
        <v>31</v>
      </c>
      <c r="K504" s="14" t="s">
        <v>32</v>
      </c>
      <c r="L504" s="16">
        <v>1608.31</v>
      </c>
    </row>
    <row r="505" spans="1:12" ht="24" x14ac:dyDescent="0.25">
      <c r="A505" s="918"/>
      <c r="B505" s="9" t="s">
        <v>34</v>
      </c>
      <c r="C505" s="13" t="s">
        <v>35</v>
      </c>
      <c r="D505" s="13" t="s">
        <v>36</v>
      </c>
      <c r="E505" s="13" t="s">
        <v>37</v>
      </c>
      <c r="F505" s="920"/>
      <c r="G505" s="920"/>
      <c r="H505" s="924" t="s">
        <v>38</v>
      </c>
      <c r="I505" s="924"/>
      <c r="J505" s="921" t="s">
        <v>31</v>
      </c>
      <c r="K505" s="921" t="s">
        <v>31</v>
      </c>
      <c r="L505" s="925">
        <v>0</v>
      </c>
    </row>
    <row r="506" spans="1:12" ht="22.8" x14ac:dyDescent="0.25">
      <c r="A506" s="918"/>
      <c r="B506" s="14" t="s">
        <v>105</v>
      </c>
      <c r="C506" s="14" t="s">
        <v>781</v>
      </c>
      <c r="D506" s="15">
        <v>43710</v>
      </c>
      <c r="E506" s="14" t="s">
        <v>782</v>
      </c>
      <c r="F506" s="920"/>
      <c r="G506" s="920"/>
      <c r="H506" s="924"/>
      <c r="I506" s="924"/>
      <c r="J506" s="921"/>
      <c r="K506" s="921"/>
      <c r="L506" s="925"/>
    </row>
    <row r="507" spans="1:12" ht="24" x14ac:dyDescent="0.25">
      <c r="A507" s="918">
        <v>191</v>
      </c>
      <c r="B507" s="9" t="s">
        <v>22</v>
      </c>
      <c r="C507" s="13" t="s">
        <v>23</v>
      </c>
      <c r="D507" s="13" t="s">
        <v>24</v>
      </c>
      <c r="E507" s="13" t="s">
        <v>25</v>
      </c>
      <c r="F507" s="919" t="s">
        <v>17</v>
      </c>
      <c r="G507" s="919"/>
      <c r="H507" s="920"/>
      <c r="I507" s="920"/>
      <c r="J507" s="920"/>
      <c r="K507" s="920"/>
      <c r="L507" s="920"/>
    </row>
    <row r="508" spans="1:12" x14ac:dyDescent="0.25">
      <c r="A508" s="918"/>
      <c r="B508" s="921" t="s">
        <v>783</v>
      </c>
      <c r="C508" s="922" t="s">
        <v>784</v>
      </c>
      <c r="D508" s="923">
        <v>43630</v>
      </c>
      <c r="E508" s="921" t="s">
        <v>785</v>
      </c>
      <c r="F508" s="921" t="s">
        <v>786</v>
      </c>
      <c r="G508" s="921"/>
      <c r="H508" s="924" t="s">
        <v>30</v>
      </c>
      <c r="I508" s="924"/>
      <c r="J508" s="14" t="s">
        <v>31</v>
      </c>
      <c r="K508" s="14" t="s">
        <v>32</v>
      </c>
      <c r="L508" s="16">
        <v>16</v>
      </c>
    </row>
    <row r="509" spans="1:12" x14ac:dyDescent="0.25">
      <c r="A509" s="918"/>
      <c r="B509" s="921"/>
      <c r="C509" s="922"/>
      <c r="D509" s="923"/>
      <c r="E509" s="921"/>
      <c r="F509" s="921"/>
      <c r="G509" s="921"/>
      <c r="H509" s="924" t="s">
        <v>33</v>
      </c>
      <c r="I509" s="924"/>
      <c r="J509" s="14" t="s">
        <v>31</v>
      </c>
      <c r="K509" s="14" t="s">
        <v>32</v>
      </c>
      <c r="L509" s="16">
        <v>176.86</v>
      </c>
    </row>
    <row r="510" spans="1:12" ht="24" x14ac:dyDescent="0.25">
      <c r="A510" s="918"/>
      <c r="B510" s="9" t="s">
        <v>34</v>
      </c>
      <c r="C510" s="13" t="s">
        <v>35</v>
      </c>
      <c r="D510" s="13" t="s">
        <v>36</v>
      </c>
      <c r="E510" s="13" t="s">
        <v>37</v>
      </c>
      <c r="F510" s="920"/>
      <c r="G510" s="920"/>
      <c r="H510" s="924" t="s">
        <v>38</v>
      </c>
      <c r="I510" s="924"/>
      <c r="J510" s="921" t="s">
        <v>31</v>
      </c>
      <c r="K510" s="921" t="s">
        <v>32</v>
      </c>
      <c r="L510" s="925">
        <v>82</v>
      </c>
    </row>
    <row r="511" spans="1:12" ht="22.8" x14ac:dyDescent="0.25">
      <c r="A511" s="918"/>
      <c r="B511" s="14" t="s">
        <v>229</v>
      </c>
      <c r="C511" s="14" t="s">
        <v>786</v>
      </c>
      <c r="D511" s="15">
        <v>43631</v>
      </c>
      <c r="E511" s="14" t="s">
        <v>787</v>
      </c>
      <c r="F511" s="920"/>
      <c r="G511" s="920"/>
      <c r="H511" s="924"/>
      <c r="I511" s="924"/>
      <c r="J511" s="921"/>
      <c r="K511" s="921"/>
      <c r="L511" s="925"/>
    </row>
    <row r="512" spans="1:12" ht="24" x14ac:dyDescent="0.25">
      <c r="A512" s="918">
        <v>192</v>
      </c>
      <c r="B512" s="9" t="s">
        <v>22</v>
      </c>
      <c r="C512" s="13" t="s">
        <v>23</v>
      </c>
      <c r="D512" s="13" t="s">
        <v>24</v>
      </c>
      <c r="E512" s="13" t="s">
        <v>25</v>
      </c>
      <c r="F512" s="919" t="s">
        <v>17</v>
      </c>
      <c r="G512" s="919"/>
      <c r="H512" s="920"/>
      <c r="I512" s="920"/>
      <c r="J512" s="920"/>
      <c r="K512" s="920"/>
      <c r="L512" s="920"/>
    </row>
    <row r="513" spans="1:12" x14ac:dyDescent="0.25">
      <c r="A513" s="918"/>
      <c r="B513" s="921" t="s">
        <v>783</v>
      </c>
      <c r="C513" s="922" t="s">
        <v>788</v>
      </c>
      <c r="D513" s="923">
        <v>43653</v>
      </c>
      <c r="E513" s="921" t="s">
        <v>180</v>
      </c>
      <c r="F513" s="921" t="s">
        <v>184</v>
      </c>
      <c r="G513" s="921"/>
      <c r="H513" s="924" t="s">
        <v>30</v>
      </c>
      <c r="I513" s="924"/>
      <c r="J513" s="14" t="s">
        <v>31</v>
      </c>
      <c r="K513" s="14" t="s">
        <v>32</v>
      </c>
      <c r="L513" s="16">
        <v>964</v>
      </c>
    </row>
    <row r="514" spans="1:12" x14ac:dyDescent="0.25">
      <c r="A514" s="918"/>
      <c r="B514" s="921"/>
      <c r="C514" s="922"/>
      <c r="D514" s="923"/>
      <c r="E514" s="921"/>
      <c r="F514" s="921"/>
      <c r="G514" s="921"/>
      <c r="H514" s="924" t="s">
        <v>33</v>
      </c>
      <c r="I514" s="924"/>
      <c r="J514" s="921" t="s">
        <v>31</v>
      </c>
      <c r="K514" s="921" t="s">
        <v>32</v>
      </c>
      <c r="L514" s="925">
        <v>410.6</v>
      </c>
    </row>
    <row r="515" spans="1:12" x14ac:dyDescent="0.25">
      <c r="A515" s="918"/>
      <c r="B515" s="921"/>
      <c r="C515" s="922"/>
      <c r="D515" s="923"/>
      <c r="E515" s="921"/>
      <c r="F515" s="921"/>
      <c r="G515" s="921"/>
      <c r="H515" s="924"/>
      <c r="I515" s="924"/>
      <c r="J515" s="921"/>
      <c r="K515" s="921"/>
      <c r="L515" s="925"/>
    </row>
    <row r="516" spans="1:12" ht="24" x14ac:dyDescent="0.25">
      <c r="A516" s="918"/>
      <c r="B516" s="9" t="s">
        <v>34</v>
      </c>
      <c r="C516" s="13" t="s">
        <v>35</v>
      </c>
      <c r="D516" s="13" t="s">
        <v>36</v>
      </c>
      <c r="E516" s="13" t="s">
        <v>37</v>
      </c>
      <c r="F516" s="920"/>
      <c r="G516" s="920"/>
      <c r="H516" s="924" t="s">
        <v>38</v>
      </c>
      <c r="I516" s="924"/>
      <c r="J516" s="921" t="s">
        <v>31</v>
      </c>
      <c r="K516" s="921" t="s">
        <v>31</v>
      </c>
      <c r="L516" s="925">
        <v>0</v>
      </c>
    </row>
    <row r="517" spans="1:12" ht="22.8" x14ac:dyDescent="0.25">
      <c r="A517" s="918"/>
      <c r="B517" s="14" t="s">
        <v>229</v>
      </c>
      <c r="C517" s="14" t="s">
        <v>184</v>
      </c>
      <c r="D517" s="15">
        <v>43658</v>
      </c>
      <c r="E517" s="14" t="s">
        <v>789</v>
      </c>
      <c r="F517" s="920"/>
      <c r="G517" s="920"/>
      <c r="H517" s="924"/>
      <c r="I517" s="924"/>
      <c r="J517" s="921"/>
      <c r="K517" s="921"/>
      <c r="L517" s="925"/>
    </row>
    <row r="518" spans="1:12" ht="24" x14ac:dyDescent="0.25">
      <c r="A518" s="918">
        <v>193</v>
      </c>
      <c r="B518" s="9" t="s">
        <v>22</v>
      </c>
      <c r="C518" s="13" t="s">
        <v>23</v>
      </c>
      <c r="D518" s="13" t="s">
        <v>24</v>
      </c>
      <c r="E518" s="13" t="s">
        <v>25</v>
      </c>
      <c r="F518" s="919" t="s">
        <v>17</v>
      </c>
      <c r="G518" s="919"/>
      <c r="H518" s="920"/>
      <c r="I518" s="920"/>
      <c r="J518" s="920"/>
      <c r="K518" s="920"/>
      <c r="L518" s="920"/>
    </row>
    <row r="519" spans="1:12" x14ac:dyDescent="0.25">
      <c r="A519" s="918"/>
      <c r="B519" s="921" t="s">
        <v>783</v>
      </c>
      <c r="C519" s="922" t="s">
        <v>790</v>
      </c>
      <c r="D519" s="923">
        <v>43723</v>
      </c>
      <c r="E519" s="921" t="s">
        <v>151</v>
      </c>
      <c r="F519" s="921" t="s">
        <v>791</v>
      </c>
      <c r="G519" s="921"/>
      <c r="H519" s="924" t="s">
        <v>30</v>
      </c>
      <c r="I519" s="924"/>
      <c r="J519" s="14" t="s">
        <v>31</v>
      </c>
      <c r="K519" s="14" t="s">
        <v>32</v>
      </c>
      <c r="L519" s="16">
        <v>288</v>
      </c>
    </row>
    <row r="520" spans="1:12" x14ac:dyDescent="0.25">
      <c r="A520" s="918"/>
      <c r="B520" s="921"/>
      <c r="C520" s="922"/>
      <c r="D520" s="923"/>
      <c r="E520" s="921"/>
      <c r="F520" s="921"/>
      <c r="G520" s="921"/>
      <c r="H520" s="924" t="s">
        <v>33</v>
      </c>
      <c r="I520" s="924"/>
      <c r="J520" s="921" t="s">
        <v>31</v>
      </c>
      <c r="K520" s="921" t="s">
        <v>32</v>
      </c>
      <c r="L520" s="925">
        <v>453.59</v>
      </c>
    </row>
    <row r="521" spans="1:12" x14ac:dyDescent="0.25">
      <c r="A521" s="918"/>
      <c r="B521" s="921"/>
      <c r="C521" s="922"/>
      <c r="D521" s="923"/>
      <c r="E521" s="921"/>
      <c r="F521" s="921"/>
      <c r="G521" s="921"/>
      <c r="H521" s="924"/>
      <c r="I521" s="924"/>
      <c r="J521" s="921"/>
      <c r="K521" s="921"/>
      <c r="L521" s="925"/>
    </row>
    <row r="522" spans="1:12" ht="24" x14ac:dyDescent="0.25">
      <c r="A522" s="918"/>
      <c r="B522" s="9" t="s">
        <v>34</v>
      </c>
      <c r="C522" s="13" t="s">
        <v>35</v>
      </c>
      <c r="D522" s="13" t="s">
        <v>36</v>
      </c>
      <c r="E522" s="13" t="s">
        <v>37</v>
      </c>
      <c r="F522" s="920"/>
      <c r="G522" s="920"/>
      <c r="H522" s="924" t="s">
        <v>38</v>
      </c>
      <c r="I522" s="924"/>
      <c r="J522" s="921" t="s">
        <v>31</v>
      </c>
      <c r="K522" s="921" t="s">
        <v>32</v>
      </c>
      <c r="L522" s="925">
        <v>200</v>
      </c>
    </row>
    <row r="523" spans="1:12" ht="22.8" x14ac:dyDescent="0.25">
      <c r="A523" s="918"/>
      <c r="B523" s="14" t="s">
        <v>229</v>
      </c>
      <c r="C523" s="14" t="s">
        <v>791</v>
      </c>
      <c r="D523" s="15">
        <v>43725</v>
      </c>
      <c r="E523" s="14" t="s">
        <v>792</v>
      </c>
      <c r="F523" s="920"/>
      <c r="G523" s="920"/>
      <c r="H523" s="924"/>
      <c r="I523" s="924"/>
      <c r="J523" s="921"/>
      <c r="K523" s="921"/>
      <c r="L523" s="925"/>
    </row>
    <row r="524" spans="1:12" ht="24" x14ac:dyDescent="0.25">
      <c r="A524" s="918">
        <v>194</v>
      </c>
      <c r="B524" s="9" t="s">
        <v>22</v>
      </c>
      <c r="C524" s="13" t="s">
        <v>23</v>
      </c>
      <c r="D524" s="13" t="s">
        <v>24</v>
      </c>
      <c r="E524" s="13" t="s">
        <v>25</v>
      </c>
      <c r="F524" s="919" t="s">
        <v>17</v>
      </c>
      <c r="G524" s="919"/>
      <c r="H524" s="920"/>
      <c r="I524" s="920"/>
      <c r="J524" s="920"/>
      <c r="K524" s="920"/>
      <c r="L524" s="920"/>
    </row>
    <row r="525" spans="1:12" x14ac:dyDescent="0.25">
      <c r="A525" s="918"/>
      <c r="B525" s="921" t="s">
        <v>783</v>
      </c>
      <c r="C525" s="922" t="s">
        <v>793</v>
      </c>
      <c r="D525" s="923">
        <v>43736</v>
      </c>
      <c r="E525" s="921" t="s">
        <v>794</v>
      </c>
      <c r="F525" s="921" t="s">
        <v>184</v>
      </c>
      <c r="G525" s="921"/>
      <c r="H525" s="924" t="s">
        <v>30</v>
      </c>
      <c r="I525" s="924"/>
      <c r="J525" s="14" t="s">
        <v>31</v>
      </c>
      <c r="K525" s="14" t="s">
        <v>32</v>
      </c>
      <c r="L525" s="16">
        <v>18</v>
      </c>
    </row>
    <row r="526" spans="1:12" x14ac:dyDescent="0.25">
      <c r="A526" s="918"/>
      <c r="B526" s="921"/>
      <c r="C526" s="922"/>
      <c r="D526" s="923"/>
      <c r="E526" s="921"/>
      <c r="F526" s="921"/>
      <c r="G526" s="921"/>
      <c r="H526" s="924" t="s">
        <v>33</v>
      </c>
      <c r="I526" s="924"/>
      <c r="J526" s="921" t="s">
        <v>31</v>
      </c>
      <c r="K526" s="921" t="s">
        <v>32</v>
      </c>
      <c r="L526" s="925">
        <v>331.6</v>
      </c>
    </row>
    <row r="527" spans="1:12" x14ac:dyDescent="0.25">
      <c r="A527" s="918"/>
      <c r="B527" s="921"/>
      <c r="C527" s="922"/>
      <c r="D527" s="923"/>
      <c r="E527" s="921"/>
      <c r="F527" s="921"/>
      <c r="G527" s="921"/>
      <c r="H527" s="924"/>
      <c r="I527" s="924"/>
      <c r="J527" s="921"/>
      <c r="K527" s="921"/>
      <c r="L527" s="925"/>
    </row>
    <row r="528" spans="1:12" ht="24" x14ac:dyDescent="0.25">
      <c r="A528" s="918"/>
      <c r="B528" s="9" t="s">
        <v>34</v>
      </c>
      <c r="C528" s="13" t="s">
        <v>35</v>
      </c>
      <c r="D528" s="13" t="s">
        <v>36</v>
      </c>
      <c r="E528" s="13" t="s">
        <v>37</v>
      </c>
      <c r="F528" s="920"/>
      <c r="G528" s="920"/>
      <c r="H528" s="924" t="s">
        <v>38</v>
      </c>
      <c r="I528" s="924"/>
      <c r="J528" s="921" t="s">
        <v>31</v>
      </c>
      <c r="K528" s="921" t="s">
        <v>31</v>
      </c>
      <c r="L528" s="925">
        <v>0</v>
      </c>
    </row>
    <row r="529" spans="1:12" ht="22.8" x14ac:dyDescent="0.25">
      <c r="A529" s="918"/>
      <c r="B529" s="14" t="s">
        <v>229</v>
      </c>
      <c r="C529" s="14" t="s">
        <v>184</v>
      </c>
      <c r="D529" s="15">
        <v>43736</v>
      </c>
      <c r="E529" s="14" t="s">
        <v>795</v>
      </c>
      <c r="F529" s="920"/>
      <c r="G529" s="920"/>
      <c r="H529" s="924"/>
      <c r="I529" s="924"/>
      <c r="J529" s="921"/>
      <c r="K529" s="921"/>
      <c r="L529" s="925"/>
    </row>
    <row r="530" spans="1:12" ht="24" x14ac:dyDescent="0.25">
      <c r="A530" s="918">
        <v>195</v>
      </c>
      <c r="B530" s="9" t="s">
        <v>22</v>
      </c>
      <c r="C530" s="13" t="s">
        <v>23</v>
      </c>
      <c r="D530" s="13" t="s">
        <v>24</v>
      </c>
      <c r="E530" s="13" t="s">
        <v>25</v>
      </c>
      <c r="F530" s="919" t="s">
        <v>17</v>
      </c>
      <c r="G530" s="919"/>
      <c r="H530" s="920"/>
      <c r="I530" s="920"/>
      <c r="J530" s="920"/>
      <c r="K530" s="920"/>
      <c r="L530" s="920"/>
    </row>
    <row r="531" spans="1:12" x14ac:dyDescent="0.25">
      <c r="A531" s="918"/>
      <c r="B531" s="921" t="s">
        <v>796</v>
      </c>
      <c r="C531" s="922" t="s">
        <v>797</v>
      </c>
      <c r="D531" s="923">
        <v>43560</v>
      </c>
      <c r="E531" s="921" t="s">
        <v>798</v>
      </c>
      <c r="F531" s="921" t="s">
        <v>799</v>
      </c>
      <c r="G531" s="921"/>
      <c r="H531" s="924" t="s">
        <v>30</v>
      </c>
      <c r="I531" s="924"/>
      <c r="J531" s="14" t="s">
        <v>31</v>
      </c>
      <c r="K531" s="14" t="s">
        <v>32</v>
      </c>
      <c r="L531" s="16">
        <v>2648</v>
      </c>
    </row>
    <row r="532" spans="1:12" x14ac:dyDescent="0.25">
      <c r="A532" s="918"/>
      <c r="B532" s="921"/>
      <c r="C532" s="922"/>
      <c r="D532" s="923"/>
      <c r="E532" s="921"/>
      <c r="F532" s="921"/>
      <c r="G532" s="921"/>
      <c r="H532" s="924" t="s">
        <v>33</v>
      </c>
      <c r="I532" s="924"/>
      <c r="J532" s="14" t="s">
        <v>31</v>
      </c>
      <c r="K532" s="14" t="s">
        <v>32</v>
      </c>
      <c r="L532" s="16">
        <v>1051.24</v>
      </c>
    </row>
    <row r="533" spans="1:12" ht="24" x14ac:dyDescent="0.25">
      <c r="A533" s="918"/>
      <c r="B533" s="9" t="s">
        <v>34</v>
      </c>
      <c r="C533" s="13" t="s">
        <v>35</v>
      </c>
      <c r="D533" s="13" t="s">
        <v>36</v>
      </c>
      <c r="E533" s="13" t="s">
        <v>37</v>
      </c>
      <c r="F533" s="920"/>
      <c r="G533" s="920"/>
      <c r="H533" s="924" t="s">
        <v>38</v>
      </c>
      <c r="I533" s="924"/>
      <c r="J533" s="921" t="s">
        <v>31</v>
      </c>
      <c r="K533" s="921" t="s">
        <v>32</v>
      </c>
      <c r="L533" s="925">
        <v>604.04</v>
      </c>
    </row>
    <row r="534" spans="1:12" ht="22.8" x14ac:dyDescent="0.25">
      <c r="A534" s="918"/>
      <c r="B534" s="14" t="s">
        <v>229</v>
      </c>
      <c r="C534" s="14" t="s">
        <v>799</v>
      </c>
      <c r="D534" s="15">
        <v>43568</v>
      </c>
      <c r="E534" s="14" t="s">
        <v>800</v>
      </c>
      <c r="F534" s="920"/>
      <c r="G534" s="920"/>
      <c r="H534" s="924"/>
      <c r="I534" s="924"/>
      <c r="J534" s="921"/>
      <c r="K534" s="921"/>
      <c r="L534" s="925"/>
    </row>
    <row r="535" spans="1:12" ht="24" x14ac:dyDescent="0.25">
      <c r="A535" s="918">
        <v>196</v>
      </c>
      <c r="B535" s="9" t="s">
        <v>22</v>
      </c>
      <c r="C535" s="13" t="s">
        <v>23</v>
      </c>
      <c r="D535" s="13" t="s">
        <v>24</v>
      </c>
      <c r="E535" s="13" t="s">
        <v>25</v>
      </c>
      <c r="F535" s="919" t="s">
        <v>17</v>
      </c>
      <c r="G535" s="919"/>
      <c r="H535" s="920"/>
      <c r="I535" s="920"/>
      <c r="J535" s="920"/>
      <c r="K535" s="920"/>
      <c r="L535" s="920"/>
    </row>
    <row r="536" spans="1:12" x14ac:dyDescent="0.25">
      <c r="A536" s="918"/>
      <c r="B536" s="921" t="s">
        <v>796</v>
      </c>
      <c r="C536" s="922" t="s">
        <v>801</v>
      </c>
      <c r="D536" s="923">
        <v>43626</v>
      </c>
      <c r="E536" s="921" t="s">
        <v>392</v>
      </c>
      <c r="F536" s="921" t="s">
        <v>802</v>
      </c>
      <c r="G536" s="921"/>
      <c r="H536" s="924" t="s">
        <v>30</v>
      </c>
      <c r="I536" s="924"/>
      <c r="J536" s="14" t="s">
        <v>31</v>
      </c>
      <c r="K536" s="14" t="s">
        <v>32</v>
      </c>
      <c r="L536" s="16">
        <v>529</v>
      </c>
    </row>
    <row r="537" spans="1:12" x14ac:dyDescent="0.25">
      <c r="A537" s="918"/>
      <c r="B537" s="921"/>
      <c r="C537" s="922"/>
      <c r="D537" s="923"/>
      <c r="E537" s="921"/>
      <c r="F537" s="921"/>
      <c r="G537" s="921"/>
      <c r="H537" s="924" t="s">
        <v>33</v>
      </c>
      <c r="I537" s="924"/>
      <c r="J537" s="14" t="s">
        <v>31</v>
      </c>
      <c r="K537" s="14" t="s">
        <v>32</v>
      </c>
      <c r="L537" s="16">
        <v>100.58</v>
      </c>
    </row>
    <row r="538" spans="1:12" ht="24" x14ac:dyDescent="0.25">
      <c r="A538" s="918"/>
      <c r="B538" s="9" t="s">
        <v>34</v>
      </c>
      <c r="C538" s="13" t="s">
        <v>35</v>
      </c>
      <c r="D538" s="13" t="s">
        <v>36</v>
      </c>
      <c r="E538" s="13" t="s">
        <v>37</v>
      </c>
      <c r="F538" s="920"/>
      <c r="G538" s="920"/>
      <c r="H538" s="924" t="s">
        <v>38</v>
      </c>
      <c r="I538" s="924"/>
      <c r="J538" s="921" t="s">
        <v>31</v>
      </c>
      <c r="K538" s="921" t="s">
        <v>31</v>
      </c>
      <c r="L538" s="925">
        <v>0</v>
      </c>
    </row>
    <row r="539" spans="1:12" ht="22.8" x14ac:dyDescent="0.25">
      <c r="A539" s="918"/>
      <c r="B539" s="14" t="s">
        <v>229</v>
      </c>
      <c r="C539" s="14" t="s">
        <v>802</v>
      </c>
      <c r="D539" s="15">
        <v>43631</v>
      </c>
      <c r="E539" s="14" t="s">
        <v>803</v>
      </c>
      <c r="F539" s="920"/>
      <c r="G539" s="920"/>
      <c r="H539" s="924"/>
      <c r="I539" s="924"/>
      <c r="J539" s="921"/>
      <c r="K539" s="921"/>
      <c r="L539" s="925"/>
    </row>
    <row r="540" spans="1:12" ht="24" x14ac:dyDescent="0.25">
      <c r="A540" s="918">
        <v>197</v>
      </c>
      <c r="B540" s="9" t="s">
        <v>22</v>
      </c>
      <c r="C540" s="13" t="s">
        <v>23</v>
      </c>
      <c r="D540" s="13" t="s">
        <v>24</v>
      </c>
      <c r="E540" s="13" t="s">
        <v>25</v>
      </c>
      <c r="F540" s="919" t="s">
        <v>17</v>
      </c>
      <c r="G540" s="919"/>
      <c r="H540" s="920"/>
      <c r="I540" s="920"/>
      <c r="J540" s="920"/>
      <c r="K540" s="920"/>
      <c r="L540" s="920"/>
    </row>
    <row r="541" spans="1:12" x14ac:dyDescent="0.25">
      <c r="A541" s="918"/>
      <c r="B541" s="921" t="s">
        <v>796</v>
      </c>
      <c r="C541" s="922" t="s">
        <v>801</v>
      </c>
      <c r="D541" s="923">
        <v>43626</v>
      </c>
      <c r="E541" s="921" t="s">
        <v>392</v>
      </c>
      <c r="F541" s="921" t="s">
        <v>393</v>
      </c>
      <c r="G541" s="921"/>
      <c r="H541" s="924" t="s">
        <v>30</v>
      </c>
      <c r="I541" s="924"/>
      <c r="J541" s="14" t="s">
        <v>31</v>
      </c>
      <c r="K541" s="14" t="s">
        <v>32</v>
      </c>
      <c r="L541" s="16">
        <v>469</v>
      </c>
    </row>
    <row r="542" spans="1:12" x14ac:dyDescent="0.25">
      <c r="A542" s="918"/>
      <c r="B542" s="921"/>
      <c r="C542" s="922"/>
      <c r="D542" s="923"/>
      <c r="E542" s="921"/>
      <c r="F542" s="921"/>
      <c r="G542" s="921"/>
      <c r="H542" s="924" t="s">
        <v>33</v>
      </c>
      <c r="I542" s="924"/>
      <c r="J542" s="14" t="s">
        <v>31</v>
      </c>
      <c r="K542" s="14" t="s">
        <v>32</v>
      </c>
      <c r="L542" s="16">
        <v>2057.92</v>
      </c>
    </row>
    <row r="543" spans="1:12" ht="24" x14ac:dyDescent="0.25">
      <c r="A543" s="918"/>
      <c r="B543" s="9" t="s">
        <v>34</v>
      </c>
      <c r="C543" s="13" t="s">
        <v>35</v>
      </c>
      <c r="D543" s="13" t="s">
        <v>36</v>
      </c>
      <c r="E543" s="13" t="s">
        <v>37</v>
      </c>
      <c r="F543" s="920"/>
      <c r="G543" s="920"/>
      <c r="H543" s="924" t="s">
        <v>38</v>
      </c>
      <c r="I543" s="924"/>
      <c r="J543" s="921" t="s">
        <v>31</v>
      </c>
      <c r="K543" s="921" t="s">
        <v>31</v>
      </c>
      <c r="L543" s="925">
        <v>0</v>
      </c>
    </row>
    <row r="544" spans="1:12" ht="22.8" x14ac:dyDescent="0.25">
      <c r="A544" s="918"/>
      <c r="B544" s="14" t="s">
        <v>229</v>
      </c>
      <c r="C544" s="14" t="s">
        <v>393</v>
      </c>
      <c r="D544" s="15">
        <v>43631</v>
      </c>
      <c r="E544" s="14" t="s">
        <v>803</v>
      </c>
      <c r="F544" s="920"/>
      <c r="G544" s="920"/>
      <c r="H544" s="924"/>
      <c r="I544" s="924"/>
      <c r="J544" s="921"/>
      <c r="K544" s="921"/>
      <c r="L544" s="925"/>
    </row>
    <row r="545" spans="1:12" ht="24" x14ac:dyDescent="0.25">
      <c r="A545" s="918">
        <v>198</v>
      </c>
      <c r="B545" s="9" t="s">
        <v>22</v>
      </c>
      <c r="C545" s="13" t="s">
        <v>23</v>
      </c>
      <c r="D545" s="13" t="s">
        <v>24</v>
      </c>
      <c r="E545" s="13" t="s">
        <v>25</v>
      </c>
      <c r="F545" s="919" t="s">
        <v>17</v>
      </c>
      <c r="G545" s="919"/>
      <c r="H545" s="920"/>
      <c r="I545" s="920"/>
      <c r="J545" s="920"/>
      <c r="K545" s="920"/>
      <c r="L545" s="920"/>
    </row>
    <row r="546" spans="1:12" x14ac:dyDescent="0.25">
      <c r="A546" s="918"/>
      <c r="B546" s="921" t="s">
        <v>796</v>
      </c>
      <c r="C546" s="922" t="s">
        <v>804</v>
      </c>
      <c r="D546" s="923">
        <v>43638</v>
      </c>
      <c r="E546" s="921" t="s">
        <v>805</v>
      </c>
      <c r="F546" s="921" t="s">
        <v>416</v>
      </c>
      <c r="G546" s="921"/>
      <c r="H546" s="924" t="s">
        <v>30</v>
      </c>
      <c r="I546" s="924"/>
      <c r="J546" s="14" t="s">
        <v>31</v>
      </c>
      <c r="K546" s="14" t="s">
        <v>31</v>
      </c>
      <c r="L546" s="16">
        <v>0</v>
      </c>
    </row>
    <row r="547" spans="1:12" x14ac:dyDescent="0.25">
      <c r="A547" s="918"/>
      <c r="B547" s="921"/>
      <c r="C547" s="922"/>
      <c r="D547" s="923"/>
      <c r="E547" s="921"/>
      <c r="F547" s="921"/>
      <c r="G547" s="921"/>
      <c r="H547" s="924" t="s">
        <v>33</v>
      </c>
      <c r="I547" s="924"/>
      <c r="J547" s="921" t="s">
        <v>32</v>
      </c>
      <c r="K547" s="921" t="s">
        <v>31</v>
      </c>
      <c r="L547" s="925">
        <v>1384.43</v>
      </c>
    </row>
    <row r="548" spans="1:12" x14ac:dyDescent="0.25">
      <c r="A548" s="918"/>
      <c r="B548" s="921"/>
      <c r="C548" s="922"/>
      <c r="D548" s="923"/>
      <c r="E548" s="921"/>
      <c r="F548" s="921"/>
      <c r="G548" s="921"/>
      <c r="H548" s="924"/>
      <c r="I548" s="924"/>
      <c r="J548" s="921"/>
      <c r="K548" s="921"/>
      <c r="L548" s="925"/>
    </row>
    <row r="549" spans="1:12" ht="24" x14ac:dyDescent="0.25">
      <c r="A549" s="918"/>
      <c r="B549" s="9" t="s">
        <v>34</v>
      </c>
      <c r="C549" s="13" t="s">
        <v>35</v>
      </c>
      <c r="D549" s="13" t="s">
        <v>36</v>
      </c>
      <c r="E549" s="13" t="s">
        <v>37</v>
      </c>
      <c r="F549" s="920"/>
      <c r="G549" s="920"/>
      <c r="H549" s="924" t="s">
        <v>38</v>
      </c>
      <c r="I549" s="924"/>
      <c r="J549" s="921" t="s">
        <v>31</v>
      </c>
      <c r="K549" s="921" t="s">
        <v>31</v>
      </c>
      <c r="L549" s="925">
        <v>0</v>
      </c>
    </row>
    <row r="550" spans="1:12" ht="22.8" x14ac:dyDescent="0.25">
      <c r="A550" s="918"/>
      <c r="B550" s="14" t="s">
        <v>229</v>
      </c>
      <c r="C550" s="14" t="s">
        <v>416</v>
      </c>
      <c r="D550" s="15">
        <v>43644</v>
      </c>
      <c r="E550" s="14" t="s">
        <v>806</v>
      </c>
      <c r="F550" s="920"/>
      <c r="G550" s="920"/>
      <c r="H550" s="924"/>
      <c r="I550" s="924"/>
      <c r="J550" s="921"/>
      <c r="K550" s="921"/>
      <c r="L550" s="925"/>
    </row>
    <row r="551" spans="1:12" ht="24" x14ac:dyDescent="0.25">
      <c r="A551" s="918">
        <v>199</v>
      </c>
      <c r="B551" s="9" t="s">
        <v>22</v>
      </c>
      <c r="C551" s="13" t="s">
        <v>23</v>
      </c>
      <c r="D551" s="13" t="s">
        <v>24</v>
      </c>
      <c r="E551" s="13" t="s">
        <v>25</v>
      </c>
      <c r="F551" s="919" t="s">
        <v>17</v>
      </c>
      <c r="G551" s="919"/>
      <c r="H551" s="920"/>
      <c r="I551" s="920"/>
      <c r="J551" s="920"/>
      <c r="K551" s="920"/>
      <c r="L551" s="920"/>
    </row>
    <row r="552" spans="1:12" x14ac:dyDescent="0.25">
      <c r="A552" s="918"/>
      <c r="B552" s="921" t="s">
        <v>796</v>
      </c>
      <c r="C552" s="922" t="s">
        <v>807</v>
      </c>
      <c r="D552" s="923">
        <v>43666</v>
      </c>
      <c r="E552" s="921" t="s">
        <v>808</v>
      </c>
      <c r="F552" s="921" t="s">
        <v>416</v>
      </c>
      <c r="G552" s="921"/>
      <c r="H552" s="924" t="s">
        <v>30</v>
      </c>
      <c r="I552" s="924"/>
      <c r="J552" s="14" t="s">
        <v>31</v>
      </c>
      <c r="K552" s="14" t="s">
        <v>31</v>
      </c>
      <c r="L552" s="16">
        <v>0</v>
      </c>
    </row>
    <row r="553" spans="1:12" x14ac:dyDescent="0.25">
      <c r="A553" s="918"/>
      <c r="B553" s="921"/>
      <c r="C553" s="922"/>
      <c r="D553" s="923"/>
      <c r="E553" s="921"/>
      <c r="F553" s="921"/>
      <c r="G553" s="921"/>
      <c r="H553" s="924" t="s">
        <v>33</v>
      </c>
      <c r="I553" s="924"/>
      <c r="J553" s="921" t="s">
        <v>31</v>
      </c>
      <c r="K553" s="921" t="s">
        <v>31</v>
      </c>
      <c r="L553" s="925">
        <v>0</v>
      </c>
    </row>
    <row r="554" spans="1:12" x14ac:dyDescent="0.25">
      <c r="A554" s="918"/>
      <c r="B554" s="921"/>
      <c r="C554" s="922"/>
      <c r="D554" s="923"/>
      <c r="E554" s="921"/>
      <c r="F554" s="921"/>
      <c r="G554" s="921"/>
      <c r="H554" s="924"/>
      <c r="I554" s="924"/>
      <c r="J554" s="921"/>
      <c r="K554" s="921"/>
      <c r="L554" s="925"/>
    </row>
    <row r="555" spans="1:12" ht="24" x14ac:dyDescent="0.25">
      <c r="A555" s="918"/>
      <c r="B555" s="9" t="s">
        <v>34</v>
      </c>
      <c r="C555" s="13" t="s">
        <v>35</v>
      </c>
      <c r="D555" s="13" t="s">
        <v>36</v>
      </c>
      <c r="E555" s="13" t="s">
        <v>37</v>
      </c>
      <c r="F555" s="920"/>
      <c r="G555" s="920"/>
      <c r="H555" s="924" t="s">
        <v>38</v>
      </c>
      <c r="I555" s="924"/>
      <c r="J555" s="921" t="s">
        <v>32</v>
      </c>
      <c r="K555" s="921" t="s">
        <v>31</v>
      </c>
      <c r="L555" s="925">
        <v>1570</v>
      </c>
    </row>
    <row r="556" spans="1:12" ht="22.8" x14ac:dyDescent="0.25">
      <c r="A556" s="918"/>
      <c r="B556" s="14" t="s">
        <v>229</v>
      </c>
      <c r="C556" s="14" t="s">
        <v>416</v>
      </c>
      <c r="D556" s="15">
        <v>43672</v>
      </c>
      <c r="E556" s="14" t="s">
        <v>809</v>
      </c>
      <c r="F556" s="920"/>
      <c r="G556" s="920"/>
      <c r="H556" s="924"/>
      <c r="I556" s="924"/>
      <c r="J556" s="921"/>
      <c r="K556" s="921"/>
      <c r="L556" s="925"/>
    </row>
    <row r="557" spans="1:12" ht="24" x14ac:dyDescent="0.25">
      <c r="A557" s="918">
        <v>200</v>
      </c>
      <c r="B557" s="9" t="s">
        <v>22</v>
      </c>
      <c r="C557" s="13" t="s">
        <v>23</v>
      </c>
      <c r="D557" s="13" t="s">
        <v>24</v>
      </c>
      <c r="E557" s="13" t="s">
        <v>25</v>
      </c>
      <c r="F557" s="919" t="s">
        <v>17</v>
      </c>
      <c r="G557" s="919"/>
      <c r="H557" s="920"/>
      <c r="I557" s="920"/>
      <c r="J557" s="920"/>
      <c r="K557" s="920"/>
      <c r="L557" s="920"/>
    </row>
    <row r="558" spans="1:12" x14ac:dyDescent="0.25">
      <c r="A558" s="918"/>
      <c r="B558" s="921" t="s">
        <v>810</v>
      </c>
      <c r="C558" s="922" t="s">
        <v>811</v>
      </c>
      <c r="D558" s="923">
        <v>43670</v>
      </c>
      <c r="E558" s="921" t="s">
        <v>187</v>
      </c>
      <c r="F558" s="921" t="s">
        <v>812</v>
      </c>
      <c r="G558" s="921"/>
      <c r="H558" s="924" t="s">
        <v>30</v>
      </c>
      <c r="I558" s="924"/>
      <c r="J558" s="14" t="s">
        <v>31</v>
      </c>
      <c r="K558" s="14" t="s">
        <v>32</v>
      </c>
      <c r="L558" s="16">
        <v>1434</v>
      </c>
    </row>
    <row r="559" spans="1:12" x14ac:dyDescent="0.25">
      <c r="A559" s="918"/>
      <c r="B559" s="921"/>
      <c r="C559" s="922"/>
      <c r="D559" s="923"/>
      <c r="E559" s="921"/>
      <c r="F559" s="921"/>
      <c r="G559" s="921"/>
      <c r="H559" s="924" t="s">
        <v>33</v>
      </c>
      <c r="I559" s="924"/>
      <c r="J559" s="921" t="s">
        <v>31</v>
      </c>
      <c r="K559" s="921" t="s">
        <v>31</v>
      </c>
      <c r="L559" s="925">
        <v>0</v>
      </c>
    </row>
    <row r="560" spans="1:12" x14ac:dyDescent="0.25">
      <c r="A560" s="918"/>
      <c r="B560" s="921"/>
      <c r="C560" s="922"/>
      <c r="D560" s="923"/>
      <c r="E560" s="921"/>
      <c r="F560" s="921"/>
      <c r="G560" s="921"/>
      <c r="H560" s="924"/>
      <c r="I560" s="924"/>
      <c r="J560" s="921"/>
      <c r="K560" s="921"/>
      <c r="L560" s="925"/>
    </row>
    <row r="561" spans="1:12" ht="24" x14ac:dyDescent="0.25">
      <c r="A561" s="918"/>
      <c r="B561" s="9" t="s">
        <v>34</v>
      </c>
      <c r="C561" s="13" t="s">
        <v>35</v>
      </c>
      <c r="D561" s="13" t="s">
        <v>36</v>
      </c>
      <c r="E561" s="13" t="s">
        <v>37</v>
      </c>
      <c r="F561" s="920"/>
      <c r="G561" s="920"/>
      <c r="H561" s="924" t="s">
        <v>38</v>
      </c>
      <c r="I561" s="924"/>
      <c r="J561" s="921" t="s">
        <v>31</v>
      </c>
      <c r="K561" s="921" t="s">
        <v>32</v>
      </c>
      <c r="L561" s="925">
        <v>163</v>
      </c>
    </row>
    <row r="562" spans="1:12" ht="45.6" x14ac:dyDescent="0.25">
      <c r="A562" s="918"/>
      <c r="B562" s="14" t="s">
        <v>147</v>
      </c>
      <c r="C562" s="14" t="s">
        <v>812</v>
      </c>
      <c r="D562" s="15">
        <v>43673</v>
      </c>
      <c r="E562" s="14" t="s">
        <v>813</v>
      </c>
      <c r="F562" s="920"/>
      <c r="G562" s="920"/>
      <c r="H562" s="924"/>
      <c r="I562" s="924"/>
      <c r="J562" s="921"/>
      <c r="K562" s="921"/>
      <c r="L562" s="925"/>
    </row>
  </sheetData>
  <mergeCells count="1641">
    <mergeCell ref="K6:L8"/>
    <mergeCell ref="C7:E7"/>
    <mergeCell ref="C8:E8"/>
    <mergeCell ref="F9:G9"/>
    <mergeCell ref="H9:I9"/>
    <mergeCell ref="B2:L2"/>
    <mergeCell ref="A3:A5"/>
    <mergeCell ref="B3:I4"/>
    <mergeCell ref="B5:L5"/>
    <mergeCell ref="A6:A8"/>
    <mergeCell ref="C6:E6"/>
    <mergeCell ref="F6:F8"/>
    <mergeCell ref="G6:G8"/>
    <mergeCell ref="I6:I8"/>
    <mergeCell ref="J6:J8"/>
    <mergeCell ref="D16:D17"/>
    <mergeCell ref="E16:E17"/>
    <mergeCell ref="F16:G17"/>
    <mergeCell ref="H16:I16"/>
    <mergeCell ref="H17:I17"/>
    <mergeCell ref="F13:G14"/>
    <mergeCell ref="H13:I14"/>
    <mergeCell ref="J13:J14"/>
    <mergeCell ref="K13:K14"/>
    <mergeCell ref="L13:L14"/>
    <mergeCell ref="A15:A19"/>
    <mergeCell ref="F15:G15"/>
    <mergeCell ref="H15:L15"/>
    <mergeCell ref="B16:B17"/>
    <mergeCell ref="C16:C17"/>
    <mergeCell ref="A10:A14"/>
    <mergeCell ref="F10:G10"/>
    <mergeCell ref="H10:L10"/>
    <mergeCell ref="B11:B12"/>
    <mergeCell ref="C11:C12"/>
    <mergeCell ref="D11:D12"/>
    <mergeCell ref="E11:E12"/>
    <mergeCell ref="F11:G12"/>
    <mergeCell ref="H11:I11"/>
    <mergeCell ref="H12:I12"/>
    <mergeCell ref="K23:K24"/>
    <mergeCell ref="L23:L24"/>
    <mergeCell ref="A25:A29"/>
    <mergeCell ref="F25:G25"/>
    <mergeCell ref="H25:L25"/>
    <mergeCell ref="B26:B27"/>
    <mergeCell ref="C26:C27"/>
    <mergeCell ref="D26:D27"/>
    <mergeCell ref="E26:E27"/>
    <mergeCell ref="F26:G27"/>
    <mergeCell ref="F21:G22"/>
    <mergeCell ref="H21:I21"/>
    <mergeCell ref="H22:I22"/>
    <mergeCell ref="F23:G24"/>
    <mergeCell ref="H23:I24"/>
    <mergeCell ref="J23:J24"/>
    <mergeCell ref="J18:J19"/>
    <mergeCell ref="K18:K19"/>
    <mergeCell ref="L18:L19"/>
    <mergeCell ref="A20:A24"/>
    <mergeCell ref="F20:G20"/>
    <mergeCell ref="H20:L20"/>
    <mergeCell ref="B21:B22"/>
    <mergeCell ref="C21:C22"/>
    <mergeCell ref="D21:D22"/>
    <mergeCell ref="E21:E22"/>
    <mergeCell ref="F18:G19"/>
    <mergeCell ref="H18:I19"/>
    <mergeCell ref="H32:I32"/>
    <mergeCell ref="F33:G34"/>
    <mergeCell ref="H33:I34"/>
    <mergeCell ref="J33:J34"/>
    <mergeCell ref="K33:K34"/>
    <mergeCell ref="L33:L34"/>
    <mergeCell ref="L28:L29"/>
    <mergeCell ref="A30:A34"/>
    <mergeCell ref="F30:G30"/>
    <mergeCell ref="H30:L30"/>
    <mergeCell ref="B31:B32"/>
    <mergeCell ref="C31:C32"/>
    <mergeCell ref="D31:D32"/>
    <mergeCell ref="E31:E32"/>
    <mergeCell ref="F31:G32"/>
    <mergeCell ref="H31:I31"/>
    <mergeCell ref="H26:I26"/>
    <mergeCell ref="H27:I27"/>
    <mergeCell ref="F28:G29"/>
    <mergeCell ref="H28:I29"/>
    <mergeCell ref="J28:J29"/>
    <mergeCell ref="K28:K29"/>
    <mergeCell ref="F38:G39"/>
    <mergeCell ref="H38:I39"/>
    <mergeCell ref="J38:J39"/>
    <mergeCell ref="K38:K39"/>
    <mergeCell ref="L38:L39"/>
    <mergeCell ref="A40:A44"/>
    <mergeCell ref="F40:G40"/>
    <mergeCell ref="H40:L40"/>
    <mergeCell ref="B41:B42"/>
    <mergeCell ref="C41:C42"/>
    <mergeCell ref="A35:A39"/>
    <mergeCell ref="F35:G35"/>
    <mergeCell ref="H35:L35"/>
    <mergeCell ref="B36:B37"/>
    <mergeCell ref="C36:C37"/>
    <mergeCell ref="D36:D37"/>
    <mergeCell ref="E36:E37"/>
    <mergeCell ref="F36:G37"/>
    <mergeCell ref="H36:I36"/>
    <mergeCell ref="H37:I37"/>
    <mergeCell ref="F46:G48"/>
    <mergeCell ref="H46:I46"/>
    <mergeCell ref="H47:I48"/>
    <mergeCell ref="J47:J48"/>
    <mergeCell ref="K47:K48"/>
    <mergeCell ref="L47:L48"/>
    <mergeCell ref="J43:J44"/>
    <mergeCell ref="K43:K44"/>
    <mergeCell ref="L43:L44"/>
    <mergeCell ref="A45:A50"/>
    <mergeCell ref="F45:G45"/>
    <mergeCell ref="H45:L45"/>
    <mergeCell ref="B46:B48"/>
    <mergeCell ref="C46:C48"/>
    <mergeCell ref="D46:D48"/>
    <mergeCell ref="E46:E48"/>
    <mergeCell ref="D41:D42"/>
    <mergeCell ref="E41:E42"/>
    <mergeCell ref="F41:G42"/>
    <mergeCell ref="H41:I41"/>
    <mergeCell ref="H42:I42"/>
    <mergeCell ref="F43:G44"/>
    <mergeCell ref="H43:I44"/>
    <mergeCell ref="H63:I63"/>
    <mergeCell ref="D52:D53"/>
    <mergeCell ref="E52:E53"/>
    <mergeCell ref="F52:G53"/>
    <mergeCell ref="H52:I52"/>
    <mergeCell ref="H53:I53"/>
    <mergeCell ref="F54:G55"/>
    <mergeCell ref="H54:I55"/>
    <mergeCell ref="F49:G50"/>
    <mergeCell ref="H49:I50"/>
    <mergeCell ref="J49:J50"/>
    <mergeCell ref="K49:K50"/>
    <mergeCell ref="L49:L50"/>
    <mergeCell ref="F51:G51"/>
    <mergeCell ref="H51:L51"/>
    <mergeCell ref="F57:G59"/>
    <mergeCell ref="H57:I57"/>
    <mergeCell ref="H58:I59"/>
    <mergeCell ref="J58:J59"/>
    <mergeCell ref="K58:K59"/>
    <mergeCell ref="L58:L59"/>
    <mergeCell ref="J54:J55"/>
    <mergeCell ref="K54:K55"/>
    <mergeCell ref="L54:L55"/>
    <mergeCell ref="A56:A61"/>
    <mergeCell ref="F56:G56"/>
    <mergeCell ref="H56:L56"/>
    <mergeCell ref="B57:B59"/>
    <mergeCell ref="C57:C59"/>
    <mergeCell ref="D57:D59"/>
    <mergeCell ref="E57:E59"/>
    <mergeCell ref="K64:K65"/>
    <mergeCell ref="L64:L65"/>
    <mergeCell ref="A51:A55"/>
    <mergeCell ref="B52:B53"/>
    <mergeCell ref="C52:C53"/>
    <mergeCell ref="H64:I65"/>
    <mergeCell ref="J64:J65"/>
    <mergeCell ref="F60:G61"/>
    <mergeCell ref="H60:I61"/>
    <mergeCell ref="J60:J61"/>
    <mergeCell ref="K60:K61"/>
    <mergeCell ref="L60:L61"/>
    <mergeCell ref="A62:A67"/>
    <mergeCell ref="F62:G62"/>
    <mergeCell ref="H62:L62"/>
    <mergeCell ref="B63:B65"/>
    <mergeCell ref="C63:C65"/>
    <mergeCell ref="F66:G67"/>
    <mergeCell ref="H66:I67"/>
    <mergeCell ref="J66:J67"/>
    <mergeCell ref="K66:K67"/>
    <mergeCell ref="L66:L67"/>
    <mergeCell ref="D63:D65"/>
    <mergeCell ref="E63:E65"/>
    <mergeCell ref="F63:G65"/>
    <mergeCell ref="J70:J72"/>
    <mergeCell ref="K70:K72"/>
    <mergeCell ref="L70:L72"/>
    <mergeCell ref="F73:G74"/>
    <mergeCell ref="H73:I74"/>
    <mergeCell ref="J73:J74"/>
    <mergeCell ref="K73:K74"/>
    <mergeCell ref="L73:L74"/>
    <mergeCell ref="A68:A74"/>
    <mergeCell ref="F68:G68"/>
    <mergeCell ref="H68:L68"/>
    <mergeCell ref="B69:B72"/>
    <mergeCell ref="C69:C72"/>
    <mergeCell ref="D69:D72"/>
    <mergeCell ref="E69:E72"/>
    <mergeCell ref="F69:G72"/>
    <mergeCell ref="H69:I69"/>
    <mergeCell ref="H70:I72"/>
    <mergeCell ref="J77:J79"/>
    <mergeCell ref="K77:K79"/>
    <mergeCell ref="L77:L79"/>
    <mergeCell ref="F80:G81"/>
    <mergeCell ref="H80:I81"/>
    <mergeCell ref="J80:J81"/>
    <mergeCell ref="K80:K81"/>
    <mergeCell ref="L80:L81"/>
    <mergeCell ref="A75:A81"/>
    <mergeCell ref="F75:G75"/>
    <mergeCell ref="H75:L75"/>
    <mergeCell ref="B76:B79"/>
    <mergeCell ref="C76:C79"/>
    <mergeCell ref="D76:D79"/>
    <mergeCell ref="E76:E79"/>
    <mergeCell ref="F76:G79"/>
    <mergeCell ref="H76:I76"/>
    <mergeCell ref="H77:I79"/>
    <mergeCell ref="J84:J85"/>
    <mergeCell ref="K84:K85"/>
    <mergeCell ref="L84:L85"/>
    <mergeCell ref="F86:G87"/>
    <mergeCell ref="H86:I87"/>
    <mergeCell ref="J86:J87"/>
    <mergeCell ref="K86:K87"/>
    <mergeCell ref="L86:L87"/>
    <mergeCell ref="A82:A87"/>
    <mergeCell ref="F82:G82"/>
    <mergeCell ref="H82:L82"/>
    <mergeCell ref="B83:B85"/>
    <mergeCell ref="C83:C85"/>
    <mergeCell ref="D83:D85"/>
    <mergeCell ref="E83:E85"/>
    <mergeCell ref="F83:G85"/>
    <mergeCell ref="H83:I83"/>
    <mergeCell ref="H84:I85"/>
    <mergeCell ref="J90:J91"/>
    <mergeCell ref="K90:K91"/>
    <mergeCell ref="L90:L91"/>
    <mergeCell ref="F92:G93"/>
    <mergeCell ref="H92:I93"/>
    <mergeCell ref="J92:J93"/>
    <mergeCell ref="K92:K93"/>
    <mergeCell ref="L92:L93"/>
    <mergeCell ref="A88:A93"/>
    <mergeCell ref="F88:G88"/>
    <mergeCell ref="H88:L88"/>
    <mergeCell ref="B89:B91"/>
    <mergeCell ref="C89:C91"/>
    <mergeCell ref="D89:D91"/>
    <mergeCell ref="E89:E91"/>
    <mergeCell ref="F89:G91"/>
    <mergeCell ref="H89:I89"/>
    <mergeCell ref="H90:I91"/>
    <mergeCell ref="J96:J97"/>
    <mergeCell ref="K96:K97"/>
    <mergeCell ref="L96:L97"/>
    <mergeCell ref="F98:G99"/>
    <mergeCell ref="H98:I99"/>
    <mergeCell ref="J98:J99"/>
    <mergeCell ref="K98:K99"/>
    <mergeCell ref="L98:L99"/>
    <mergeCell ref="A94:A99"/>
    <mergeCell ref="F94:G94"/>
    <mergeCell ref="H94:L94"/>
    <mergeCell ref="B95:B97"/>
    <mergeCell ref="C95:C97"/>
    <mergeCell ref="D95:D97"/>
    <mergeCell ref="E95:E97"/>
    <mergeCell ref="F95:G97"/>
    <mergeCell ref="H95:I95"/>
    <mergeCell ref="H96:I97"/>
    <mergeCell ref="J102:J103"/>
    <mergeCell ref="K102:K103"/>
    <mergeCell ref="L102:L103"/>
    <mergeCell ref="F104:G105"/>
    <mergeCell ref="H104:I105"/>
    <mergeCell ref="J104:J105"/>
    <mergeCell ref="K104:K105"/>
    <mergeCell ref="L104:L105"/>
    <mergeCell ref="A100:A105"/>
    <mergeCell ref="F100:G100"/>
    <mergeCell ref="H100:L100"/>
    <mergeCell ref="B101:B103"/>
    <mergeCell ref="C101:C103"/>
    <mergeCell ref="D101:D103"/>
    <mergeCell ref="E101:E103"/>
    <mergeCell ref="F101:G103"/>
    <mergeCell ref="H101:I101"/>
    <mergeCell ref="H102:I103"/>
    <mergeCell ref="H115:I117"/>
    <mergeCell ref="J108:J110"/>
    <mergeCell ref="K108:K110"/>
    <mergeCell ref="L108:L110"/>
    <mergeCell ref="F111:G112"/>
    <mergeCell ref="H111:I112"/>
    <mergeCell ref="J111:J112"/>
    <mergeCell ref="K111:K112"/>
    <mergeCell ref="L111:L112"/>
    <mergeCell ref="A106:A112"/>
    <mergeCell ref="F106:G106"/>
    <mergeCell ref="H106:L106"/>
    <mergeCell ref="B107:B110"/>
    <mergeCell ref="C107:C110"/>
    <mergeCell ref="D107:D110"/>
    <mergeCell ref="E107:E110"/>
    <mergeCell ref="F107:G110"/>
    <mergeCell ref="H107:I107"/>
    <mergeCell ref="H108:I110"/>
    <mergeCell ref="A125:A130"/>
    <mergeCell ref="F125:G125"/>
    <mergeCell ref="H125:L125"/>
    <mergeCell ref="B126:B128"/>
    <mergeCell ref="C126:C128"/>
    <mergeCell ref="A120:A124"/>
    <mergeCell ref="F120:G120"/>
    <mergeCell ref="H120:L120"/>
    <mergeCell ref="B121:B122"/>
    <mergeCell ref="C121:C122"/>
    <mergeCell ref="D121:D122"/>
    <mergeCell ref="E121:E122"/>
    <mergeCell ref="F121:G122"/>
    <mergeCell ref="H121:I121"/>
    <mergeCell ref="H122:I122"/>
    <mergeCell ref="J115:J117"/>
    <mergeCell ref="K115:K117"/>
    <mergeCell ref="L115:L117"/>
    <mergeCell ref="F118:G119"/>
    <mergeCell ref="H118:I119"/>
    <mergeCell ref="J118:J119"/>
    <mergeCell ref="K118:K119"/>
    <mergeCell ref="L118:L119"/>
    <mergeCell ref="A113:A119"/>
    <mergeCell ref="F113:G113"/>
    <mergeCell ref="H113:L113"/>
    <mergeCell ref="B114:B117"/>
    <mergeCell ref="C114:C117"/>
    <mergeCell ref="D114:D117"/>
    <mergeCell ref="E114:E117"/>
    <mergeCell ref="F114:G117"/>
    <mergeCell ref="H114:I114"/>
    <mergeCell ref="K127:K128"/>
    <mergeCell ref="L127:L128"/>
    <mergeCell ref="F129:G130"/>
    <mergeCell ref="H129:I130"/>
    <mergeCell ref="J129:J130"/>
    <mergeCell ref="K129:K130"/>
    <mergeCell ref="L129:L130"/>
    <mergeCell ref="D126:D128"/>
    <mergeCell ref="E126:E128"/>
    <mergeCell ref="F126:G128"/>
    <mergeCell ref="H126:I126"/>
    <mergeCell ref="H127:I128"/>
    <mergeCell ref="J127:J128"/>
    <mergeCell ref="F123:G124"/>
    <mergeCell ref="H123:I124"/>
    <mergeCell ref="J123:J124"/>
    <mergeCell ref="K123:K124"/>
    <mergeCell ref="L123:L124"/>
    <mergeCell ref="D137:D138"/>
    <mergeCell ref="E137:E138"/>
    <mergeCell ref="F137:G138"/>
    <mergeCell ref="H137:I137"/>
    <mergeCell ref="H138:I138"/>
    <mergeCell ref="F139:G140"/>
    <mergeCell ref="H139:I140"/>
    <mergeCell ref="F134:G135"/>
    <mergeCell ref="H134:I135"/>
    <mergeCell ref="J134:J135"/>
    <mergeCell ref="K134:K135"/>
    <mergeCell ref="L134:L135"/>
    <mergeCell ref="A136:A140"/>
    <mergeCell ref="F136:G136"/>
    <mergeCell ref="H136:L136"/>
    <mergeCell ref="B137:B138"/>
    <mergeCell ref="C137:C138"/>
    <mergeCell ref="A131:A135"/>
    <mergeCell ref="F131:G131"/>
    <mergeCell ref="H131:L131"/>
    <mergeCell ref="B132:B133"/>
    <mergeCell ref="C132:C133"/>
    <mergeCell ref="D132:D133"/>
    <mergeCell ref="E132:E133"/>
    <mergeCell ref="F132:G133"/>
    <mergeCell ref="H132:I132"/>
    <mergeCell ref="H133:I133"/>
    <mergeCell ref="K144:K145"/>
    <mergeCell ref="L144:L145"/>
    <mergeCell ref="A146:A150"/>
    <mergeCell ref="F146:G146"/>
    <mergeCell ref="H146:L146"/>
    <mergeCell ref="B147:B148"/>
    <mergeCell ref="C147:C148"/>
    <mergeCell ref="D147:D148"/>
    <mergeCell ref="E147:E148"/>
    <mergeCell ref="F147:G148"/>
    <mergeCell ref="F142:G143"/>
    <mergeCell ref="H142:I142"/>
    <mergeCell ref="H143:I143"/>
    <mergeCell ref="F144:G145"/>
    <mergeCell ref="H144:I145"/>
    <mergeCell ref="J144:J145"/>
    <mergeCell ref="J139:J140"/>
    <mergeCell ref="K139:K140"/>
    <mergeCell ref="L139:L140"/>
    <mergeCell ref="A141:A145"/>
    <mergeCell ref="F141:G141"/>
    <mergeCell ref="H141:L141"/>
    <mergeCell ref="B142:B143"/>
    <mergeCell ref="C142:C143"/>
    <mergeCell ref="D142:D143"/>
    <mergeCell ref="E142:E143"/>
    <mergeCell ref="H153:I153"/>
    <mergeCell ref="F154:G155"/>
    <mergeCell ref="H154:I155"/>
    <mergeCell ref="J154:J155"/>
    <mergeCell ref="K154:K155"/>
    <mergeCell ref="L154:L155"/>
    <mergeCell ref="L149:L150"/>
    <mergeCell ref="A151:A155"/>
    <mergeCell ref="F151:G151"/>
    <mergeCell ref="H151:L151"/>
    <mergeCell ref="B152:B153"/>
    <mergeCell ref="C152:C153"/>
    <mergeCell ref="D152:D153"/>
    <mergeCell ref="E152:E153"/>
    <mergeCell ref="F152:G153"/>
    <mergeCell ref="H152:I152"/>
    <mergeCell ref="H147:I147"/>
    <mergeCell ref="H148:I148"/>
    <mergeCell ref="F149:G150"/>
    <mergeCell ref="H149:I150"/>
    <mergeCell ref="J149:J150"/>
    <mergeCell ref="K149:K150"/>
    <mergeCell ref="J158:J159"/>
    <mergeCell ref="K158:K159"/>
    <mergeCell ref="L158:L159"/>
    <mergeCell ref="F160:G161"/>
    <mergeCell ref="H160:I161"/>
    <mergeCell ref="J160:J161"/>
    <mergeCell ref="K160:K161"/>
    <mergeCell ref="L160:L161"/>
    <mergeCell ref="A156:A161"/>
    <mergeCell ref="F156:G156"/>
    <mergeCell ref="H156:L156"/>
    <mergeCell ref="B157:B159"/>
    <mergeCell ref="C157:C159"/>
    <mergeCell ref="D157:D159"/>
    <mergeCell ref="E157:E159"/>
    <mergeCell ref="F157:G159"/>
    <mergeCell ref="H157:I157"/>
    <mergeCell ref="H158:I159"/>
    <mergeCell ref="F165:G166"/>
    <mergeCell ref="H165:I166"/>
    <mergeCell ref="J165:J166"/>
    <mergeCell ref="K165:K166"/>
    <mergeCell ref="L165:L166"/>
    <mergeCell ref="A167:A171"/>
    <mergeCell ref="F167:G167"/>
    <mergeCell ref="H167:L167"/>
    <mergeCell ref="B168:B169"/>
    <mergeCell ref="C168:C169"/>
    <mergeCell ref="A162:A166"/>
    <mergeCell ref="F162:G162"/>
    <mergeCell ref="H162:L162"/>
    <mergeCell ref="B163:B164"/>
    <mergeCell ref="C163:C164"/>
    <mergeCell ref="D163:D164"/>
    <mergeCell ref="E163:E164"/>
    <mergeCell ref="F163:G164"/>
    <mergeCell ref="H163:I163"/>
    <mergeCell ref="H164:I164"/>
    <mergeCell ref="F173:G175"/>
    <mergeCell ref="H173:I173"/>
    <mergeCell ref="H174:I175"/>
    <mergeCell ref="J174:J175"/>
    <mergeCell ref="K174:K175"/>
    <mergeCell ref="L174:L175"/>
    <mergeCell ref="J170:J171"/>
    <mergeCell ref="K170:K171"/>
    <mergeCell ref="L170:L171"/>
    <mergeCell ref="A172:A177"/>
    <mergeCell ref="F172:G172"/>
    <mergeCell ref="H172:L172"/>
    <mergeCell ref="B173:B175"/>
    <mergeCell ref="C173:C175"/>
    <mergeCell ref="D173:D175"/>
    <mergeCell ref="E173:E175"/>
    <mergeCell ref="D168:D169"/>
    <mergeCell ref="E168:E169"/>
    <mergeCell ref="F168:G169"/>
    <mergeCell ref="H168:I168"/>
    <mergeCell ref="H169:I169"/>
    <mergeCell ref="F170:G171"/>
    <mergeCell ref="H170:I171"/>
    <mergeCell ref="D179:D180"/>
    <mergeCell ref="E179:E180"/>
    <mergeCell ref="F179:G180"/>
    <mergeCell ref="H179:I179"/>
    <mergeCell ref="H180:I180"/>
    <mergeCell ref="F181:G182"/>
    <mergeCell ref="H181:I182"/>
    <mergeCell ref="F176:G177"/>
    <mergeCell ref="H176:I177"/>
    <mergeCell ref="J176:J177"/>
    <mergeCell ref="K176:K177"/>
    <mergeCell ref="L176:L177"/>
    <mergeCell ref="A178:A182"/>
    <mergeCell ref="F178:G178"/>
    <mergeCell ref="H178:L178"/>
    <mergeCell ref="B179:B180"/>
    <mergeCell ref="C179:C180"/>
    <mergeCell ref="F187:G188"/>
    <mergeCell ref="H187:I188"/>
    <mergeCell ref="J187:J188"/>
    <mergeCell ref="K187:K188"/>
    <mergeCell ref="L187:L188"/>
    <mergeCell ref="A189:A193"/>
    <mergeCell ref="F189:G189"/>
    <mergeCell ref="H189:L189"/>
    <mergeCell ref="B190:B191"/>
    <mergeCell ref="C190:C191"/>
    <mergeCell ref="F184:G186"/>
    <mergeCell ref="H184:I184"/>
    <mergeCell ref="H185:I186"/>
    <mergeCell ref="J185:J186"/>
    <mergeCell ref="K185:K186"/>
    <mergeCell ref="L185:L186"/>
    <mergeCell ref="J181:J182"/>
    <mergeCell ref="K181:K182"/>
    <mergeCell ref="L181:L182"/>
    <mergeCell ref="A183:A188"/>
    <mergeCell ref="F183:G183"/>
    <mergeCell ref="H183:L183"/>
    <mergeCell ref="B184:B186"/>
    <mergeCell ref="C184:C186"/>
    <mergeCell ref="D184:D186"/>
    <mergeCell ref="E184:E186"/>
    <mergeCell ref="F195:G196"/>
    <mergeCell ref="H195:I195"/>
    <mergeCell ref="H196:I196"/>
    <mergeCell ref="F197:G198"/>
    <mergeCell ref="H197:I198"/>
    <mergeCell ref="J197:J198"/>
    <mergeCell ref="J192:J193"/>
    <mergeCell ref="K192:K193"/>
    <mergeCell ref="L192:L193"/>
    <mergeCell ref="A194:A198"/>
    <mergeCell ref="F194:G194"/>
    <mergeCell ref="H194:L194"/>
    <mergeCell ref="B195:B196"/>
    <mergeCell ref="C195:C196"/>
    <mergeCell ref="D195:D196"/>
    <mergeCell ref="E195:E196"/>
    <mergeCell ref="D190:D191"/>
    <mergeCell ref="E190:E191"/>
    <mergeCell ref="F190:G191"/>
    <mergeCell ref="H190:I190"/>
    <mergeCell ref="H191:I191"/>
    <mergeCell ref="F192:G193"/>
    <mergeCell ref="H192:I193"/>
    <mergeCell ref="L202:L203"/>
    <mergeCell ref="A204:A209"/>
    <mergeCell ref="F204:G204"/>
    <mergeCell ref="H204:L204"/>
    <mergeCell ref="B205:B207"/>
    <mergeCell ref="C205:C207"/>
    <mergeCell ref="D205:D207"/>
    <mergeCell ref="E205:E207"/>
    <mergeCell ref="F205:G207"/>
    <mergeCell ref="H205:I205"/>
    <mergeCell ref="H200:I200"/>
    <mergeCell ref="H201:I201"/>
    <mergeCell ref="F202:G203"/>
    <mergeCell ref="H202:I203"/>
    <mergeCell ref="J202:J203"/>
    <mergeCell ref="K202:K203"/>
    <mergeCell ref="K197:K198"/>
    <mergeCell ref="L197:L198"/>
    <mergeCell ref="A199:A203"/>
    <mergeCell ref="F199:G199"/>
    <mergeCell ref="H199:L199"/>
    <mergeCell ref="B200:B201"/>
    <mergeCell ref="C200:C201"/>
    <mergeCell ref="D200:D201"/>
    <mergeCell ref="E200:E201"/>
    <mergeCell ref="F200:G201"/>
    <mergeCell ref="A210:A214"/>
    <mergeCell ref="F210:G210"/>
    <mergeCell ref="H210:L210"/>
    <mergeCell ref="B211:B212"/>
    <mergeCell ref="C211:C212"/>
    <mergeCell ref="D211:D212"/>
    <mergeCell ref="E211:E212"/>
    <mergeCell ref="F211:G212"/>
    <mergeCell ref="H211:I211"/>
    <mergeCell ref="H212:I212"/>
    <mergeCell ref="H206:I207"/>
    <mergeCell ref="J206:J207"/>
    <mergeCell ref="K206:K207"/>
    <mergeCell ref="L206:L207"/>
    <mergeCell ref="F208:G209"/>
    <mergeCell ref="H208:I209"/>
    <mergeCell ref="J208:J209"/>
    <mergeCell ref="K208:K209"/>
    <mergeCell ref="L208:L209"/>
    <mergeCell ref="F213:G214"/>
    <mergeCell ref="H213:I214"/>
    <mergeCell ref="J213:J214"/>
    <mergeCell ref="K213:K214"/>
    <mergeCell ref="L213:L214"/>
    <mergeCell ref="F229:G230"/>
    <mergeCell ref="H229:I230"/>
    <mergeCell ref="F224:G225"/>
    <mergeCell ref="H224:I225"/>
    <mergeCell ref="J224:J225"/>
    <mergeCell ref="K224:K225"/>
    <mergeCell ref="L224:L225"/>
    <mergeCell ref="F215:G215"/>
    <mergeCell ref="H215:L215"/>
    <mergeCell ref="K217:K218"/>
    <mergeCell ref="L217:L218"/>
    <mergeCell ref="F219:G220"/>
    <mergeCell ref="H219:I220"/>
    <mergeCell ref="J219:J220"/>
    <mergeCell ref="K219:K220"/>
    <mergeCell ref="L219:L220"/>
    <mergeCell ref="D216:D218"/>
    <mergeCell ref="A221:A225"/>
    <mergeCell ref="F221:G221"/>
    <mergeCell ref="H221:L221"/>
    <mergeCell ref="B222:B223"/>
    <mergeCell ref="C222:C223"/>
    <mergeCell ref="D222:D223"/>
    <mergeCell ref="E222:E223"/>
    <mergeCell ref="F222:G223"/>
    <mergeCell ref="H222:I222"/>
    <mergeCell ref="H223:I223"/>
    <mergeCell ref="F235:G236"/>
    <mergeCell ref="H235:I236"/>
    <mergeCell ref="J235:J236"/>
    <mergeCell ref="K235:K236"/>
    <mergeCell ref="L235:L236"/>
    <mergeCell ref="E216:E218"/>
    <mergeCell ref="F216:G218"/>
    <mergeCell ref="H216:I216"/>
    <mergeCell ref="H217:I218"/>
    <mergeCell ref="J217:J218"/>
    <mergeCell ref="A215:A220"/>
    <mergeCell ref="B216:B218"/>
    <mergeCell ref="C216:C218"/>
    <mergeCell ref="F232:G234"/>
    <mergeCell ref="H232:I232"/>
    <mergeCell ref="H233:I234"/>
    <mergeCell ref="J233:J234"/>
    <mergeCell ref="K233:K234"/>
    <mergeCell ref="L233:L234"/>
    <mergeCell ref="J229:J230"/>
    <mergeCell ref="K229:K230"/>
    <mergeCell ref="L229:L230"/>
    <mergeCell ref="A231:A236"/>
    <mergeCell ref="F231:G231"/>
    <mergeCell ref="H231:L231"/>
    <mergeCell ref="B232:B234"/>
    <mergeCell ref="C232:C234"/>
    <mergeCell ref="D232:D234"/>
    <mergeCell ref="E232:E234"/>
    <mergeCell ref="J240:J241"/>
    <mergeCell ref="K240:K241"/>
    <mergeCell ref="L240:L241"/>
    <mergeCell ref="A226:A230"/>
    <mergeCell ref="F226:G226"/>
    <mergeCell ref="H226:L226"/>
    <mergeCell ref="B227:B228"/>
    <mergeCell ref="C227:C228"/>
    <mergeCell ref="D238:D239"/>
    <mergeCell ref="E238:E239"/>
    <mergeCell ref="F238:G239"/>
    <mergeCell ref="H238:I238"/>
    <mergeCell ref="H239:I239"/>
    <mergeCell ref="F240:G241"/>
    <mergeCell ref="H240:I241"/>
    <mergeCell ref="A237:A241"/>
    <mergeCell ref="F237:G237"/>
    <mergeCell ref="H237:L237"/>
    <mergeCell ref="B238:B239"/>
    <mergeCell ref="C238:C239"/>
    <mergeCell ref="D227:D228"/>
    <mergeCell ref="E227:E228"/>
    <mergeCell ref="F227:G228"/>
    <mergeCell ref="H227:I227"/>
    <mergeCell ref="H228:I228"/>
    <mergeCell ref="H248:I248"/>
    <mergeCell ref="H249:I249"/>
    <mergeCell ref="F250:G251"/>
    <mergeCell ref="H250:I251"/>
    <mergeCell ref="J250:J251"/>
    <mergeCell ref="K250:K251"/>
    <mergeCell ref="K245:K246"/>
    <mergeCell ref="L245:L246"/>
    <mergeCell ref="A247:A251"/>
    <mergeCell ref="F247:G247"/>
    <mergeCell ref="H247:L247"/>
    <mergeCell ref="B248:B249"/>
    <mergeCell ref="C248:C249"/>
    <mergeCell ref="D248:D249"/>
    <mergeCell ref="E248:E249"/>
    <mergeCell ref="F248:G249"/>
    <mergeCell ref="F243:G244"/>
    <mergeCell ref="H243:I243"/>
    <mergeCell ref="H244:I244"/>
    <mergeCell ref="F245:G246"/>
    <mergeCell ref="H245:I246"/>
    <mergeCell ref="J245:J246"/>
    <mergeCell ref="A242:A246"/>
    <mergeCell ref="F242:G242"/>
    <mergeCell ref="H242:L242"/>
    <mergeCell ref="B243:B244"/>
    <mergeCell ref="C243:C244"/>
    <mergeCell ref="D243:D244"/>
    <mergeCell ref="E243:E244"/>
    <mergeCell ref="H259:I260"/>
    <mergeCell ref="H254:I254"/>
    <mergeCell ref="F255:G256"/>
    <mergeCell ref="H255:I256"/>
    <mergeCell ref="J255:J256"/>
    <mergeCell ref="K255:K256"/>
    <mergeCell ref="L255:L256"/>
    <mergeCell ref="L250:L251"/>
    <mergeCell ref="A252:A256"/>
    <mergeCell ref="F252:G252"/>
    <mergeCell ref="H252:L252"/>
    <mergeCell ref="B253:B254"/>
    <mergeCell ref="C253:C254"/>
    <mergeCell ref="D253:D254"/>
    <mergeCell ref="E253:E254"/>
    <mergeCell ref="F253:G254"/>
    <mergeCell ref="H253:I253"/>
    <mergeCell ref="A268:A273"/>
    <mergeCell ref="F268:G268"/>
    <mergeCell ref="H268:L268"/>
    <mergeCell ref="B269:B271"/>
    <mergeCell ref="C269:C271"/>
    <mergeCell ref="A263:A267"/>
    <mergeCell ref="F263:G263"/>
    <mergeCell ref="H263:L263"/>
    <mergeCell ref="B264:B265"/>
    <mergeCell ref="C264:C265"/>
    <mergeCell ref="D264:D265"/>
    <mergeCell ref="E264:E265"/>
    <mergeCell ref="F264:G265"/>
    <mergeCell ref="H264:I264"/>
    <mergeCell ref="H265:I265"/>
    <mergeCell ref="J259:J260"/>
    <mergeCell ref="K259:K260"/>
    <mergeCell ref="L259:L260"/>
    <mergeCell ref="F261:G262"/>
    <mergeCell ref="H261:I262"/>
    <mergeCell ref="J261:J262"/>
    <mergeCell ref="K261:K262"/>
    <mergeCell ref="L261:L262"/>
    <mergeCell ref="A257:A262"/>
    <mergeCell ref="F257:G257"/>
    <mergeCell ref="H257:L257"/>
    <mergeCell ref="B258:B260"/>
    <mergeCell ref="C258:C260"/>
    <mergeCell ref="D258:D260"/>
    <mergeCell ref="E258:E260"/>
    <mergeCell ref="F258:G260"/>
    <mergeCell ref="H258:I258"/>
    <mergeCell ref="K270:K271"/>
    <mergeCell ref="L270:L271"/>
    <mergeCell ref="F272:G273"/>
    <mergeCell ref="H272:I273"/>
    <mergeCell ref="J272:J273"/>
    <mergeCell ref="K272:K273"/>
    <mergeCell ref="L272:L273"/>
    <mergeCell ref="D269:D271"/>
    <mergeCell ref="E269:E271"/>
    <mergeCell ref="F269:G271"/>
    <mergeCell ref="H269:I269"/>
    <mergeCell ref="H270:I271"/>
    <mergeCell ref="J270:J271"/>
    <mergeCell ref="F266:G267"/>
    <mergeCell ref="H266:I267"/>
    <mergeCell ref="J266:J267"/>
    <mergeCell ref="K266:K267"/>
    <mergeCell ref="L266:L267"/>
    <mergeCell ref="J276:J277"/>
    <mergeCell ref="K276:K277"/>
    <mergeCell ref="L276:L277"/>
    <mergeCell ref="F278:G279"/>
    <mergeCell ref="H278:I279"/>
    <mergeCell ref="J278:J279"/>
    <mergeCell ref="K278:K279"/>
    <mergeCell ref="L278:L279"/>
    <mergeCell ref="A274:A279"/>
    <mergeCell ref="F274:G274"/>
    <mergeCell ref="H274:L274"/>
    <mergeCell ref="B275:B277"/>
    <mergeCell ref="C275:C277"/>
    <mergeCell ref="D275:D277"/>
    <mergeCell ref="E275:E277"/>
    <mergeCell ref="F275:G277"/>
    <mergeCell ref="H275:I275"/>
    <mergeCell ref="H276:I277"/>
    <mergeCell ref="D286:D287"/>
    <mergeCell ref="E286:E287"/>
    <mergeCell ref="F286:G287"/>
    <mergeCell ref="H286:I286"/>
    <mergeCell ref="H287:I287"/>
    <mergeCell ref="F288:G289"/>
    <mergeCell ref="H288:I289"/>
    <mergeCell ref="F283:G284"/>
    <mergeCell ref="H283:I284"/>
    <mergeCell ref="J283:J284"/>
    <mergeCell ref="K283:K284"/>
    <mergeCell ref="L283:L284"/>
    <mergeCell ref="A285:A289"/>
    <mergeCell ref="F285:G285"/>
    <mergeCell ref="H285:L285"/>
    <mergeCell ref="B286:B287"/>
    <mergeCell ref="C286:C287"/>
    <mergeCell ref="A280:A284"/>
    <mergeCell ref="F280:G280"/>
    <mergeCell ref="H280:L280"/>
    <mergeCell ref="B281:B282"/>
    <mergeCell ref="C281:C282"/>
    <mergeCell ref="D281:D282"/>
    <mergeCell ref="E281:E282"/>
    <mergeCell ref="F281:G282"/>
    <mergeCell ref="H281:I281"/>
    <mergeCell ref="H282:I282"/>
    <mergeCell ref="K293:K294"/>
    <mergeCell ref="L293:L294"/>
    <mergeCell ref="A295:A299"/>
    <mergeCell ref="F295:G295"/>
    <mergeCell ref="H295:L295"/>
    <mergeCell ref="B296:B297"/>
    <mergeCell ref="C296:C297"/>
    <mergeCell ref="D296:D297"/>
    <mergeCell ref="E296:E297"/>
    <mergeCell ref="F296:G297"/>
    <mergeCell ref="F291:G292"/>
    <mergeCell ref="H291:I291"/>
    <mergeCell ref="H292:I292"/>
    <mergeCell ref="F293:G294"/>
    <mergeCell ref="H293:I294"/>
    <mergeCell ref="J293:J294"/>
    <mergeCell ref="J288:J289"/>
    <mergeCell ref="K288:K289"/>
    <mergeCell ref="L288:L289"/>
    <mergeCell ref="A290:A294"/>
    <mergeCell ref="F290:G290"/>
    <mergeCell ref="H290:L290"/>
    <mergeCell ref="B291:B292"/>
    <mergeCell ref="C291:C292"/>
    <mergeCell ref="D291:D292"/>
    <mergeCell ref="E291:E292"/>
    <mergeCell ref="H302:I302"/>
    <mergeCell ref="F303:G304"/>
    <mergeCell ref="H303:I304"/>
    <mergeCell ref="J303:J304"/>
    <mergeCell ref="K303:K304"/>
    <mergeCell ref="L303:L304"/>
    <mergeCell ref="L298:L299"/>
    <mergeCell ref="A300:A304"/>
    <mergeCell ref="F300:G300"/>
    <mergeCell ref="H300:L300"/>
    <mergeCell ref="B301:B302"/>
    <mergeCell ref="C301:C302"/>
    <mergeCell ref="D301:D302"/>
    <mergeCell ref="E301:E302"/>
    <mergeCell ref="F301:G302"/>
    <mergeCell ref="H301:I301"/>
    <mergeCell ref="H296:I296"/>
    <mergeCell ref="H297:I297"/>
    <mergeCell ref="F298:G299"/>
    <mergeCell ref="H298:I299"/>
    <mergeCell ref="J298:J299"/>
    <mergeCell ref="K298:K299"/>
    <mergeCell ref="D311:D312"/>
    <mergeCell ref="E311:E312"/>
    <mergeCell ref="F311:G312"/>
    <mergeCell ref="H311:I311"/>
    <mergeCell ref="H312:I312"/>
    <mergeCell ref="F313:G314"/>
    <mergeCell ref="H313:I314"/>
    <mergeCell ref="F308:G309"/>
    <mergeCell ref="H308:I309"/>
    <mergeCell ref="J308:J309"/>
    <mergeCell ref="K308:K309"/>
    <mergeCell ref="L308:L309"/>
    <mergeCell ref="A310:A314"/>
    <mergeCell ref="F310:G310"/>
    <mergeCell ref="H310:L310"/>
    <mergeCell ref="B311:B312"/>
    <mergeCell ref="C311:C312"/>
    <mergeCell ref="A305:A309"/>
    <mergeCell ref="F305:G305"/>
    <mergeCell ref="H305:L305"/>
    <mergeCell ref="B306:B307"/>
    <mergeCell ref="C306:C307"/>
    <mergeCell ref="D306:D307"/>
    <mergeCell ref="E306:E307"/>
    <mergeCell ref="F306:G307"/>
    <mergeCell ref="H306:I306"/>
    <mergeCell ref="H307:I307"/>
    <mergeCell ref="K318:K319"/>
    <mergeCell ref="L318:L319"/>
    <mergeCell ref="A320:A324"/>
    <mergeCell ref="F320:G320"/>
    <mergeCell ref="H320:L320"/>
    <mergeCell ref="B321:B322"/>
    <mergeCell ref="C321:C322"/>
    <mergeCell ref="D321:D322"/>
    <mergeCell ref="E321:E322"/>
    <mergeCell ref="F321:G322"/>
    <mergeCell ref="F316:G317"/>
    <mergeCell ref="H316:I316"/>
    <mergeCell ref="H317:I317"/>
    <mergeCell ref="F318:G319"/>
    <mergeCell ref="H318:I319"/>
    <mergeCell ref="J318:J319"/>
    <mergeCell ref="J313:J314"/>
    <mergeCell ref="K313:K314"/>
    <mergeCell ref="L313:L314"/>
    <mergeCell ref="A315:A319"/>
    <mergeCell ref="F315:G315"/>
    <mergeCell ref="H315:L315"/>
    <mergeCell ref="B316:B317"/>
    <mergeCell ref="C316:C317"/>
    <mergeCell ref="D316:D317"/>
    <mergeCell ref="E316:E317"/>
    <mergeCell ref="H327:I327"/>
    <mergeCell ref="F328:G329"/>
    <mergeCell ref="H328:I329"/>
    <mergeCell ref="J328:J329"/>
    <mergeCell ref="K328:K329"/>
    <mergeCell ref="L328:L329"/>
    <mergeCell ref="L323:L324"/>
    <mergeCell ref="A325:A329"/>
    <mergeCell ref="F325:G325"/>
    <mergeCell ref="H325:L325"/>
    <mergeCell ref="B326:B327"/>
    <mergeCell ref="C326:C327"/>
    <mergeCell ref="D326:D327"/>
    <mergeCell ref="E326:E327"/>
    <mergeCell ref="F326:G327"/>
    <mergeCell ref="H326:I326"/>
    <mergeCell ref="H321:I321"/>
    <mergeCell ref="H322:I322"/>
    <mergeCell ref="F323:G324"/>
    <mergeCell ref="H323:I324"/>
    <mergeCell ref="J323:J324"/>
    <mergeCell ref="K323:K324"/>
    <mergeCell ref="D336:D337"/>
    <mergeCell ref="E336:E337"/>
    <mergeCell ref="F336:G337"/>
    <mergeCell ref="H336:I336"/>
    <mergeCell ref="H337:I337"/>
    <mergeCell ref="F338:G339"/>
    <mergeCell ref="H338:I339"/>
    <mergeCell ref="F333:G334"/>
    <mergeCell ref="H333:I334"/>
    <mergeCell ref="J333:J334"/>
    <mergeCell ref="K333:K334"/>
    <mergeCell ref="L333:L334"/>
    <mergeCell ref="A335:A339"/>
    <mergeCell ref="F335:G335"/>
    <mergeCell ref="H335:L335"/>
    <mergeCell ref="B336:B337"/>
    <mergeCell ref="C336:C337"/>
    <mergeCell ref="A330:A334"/>
    <mergeCell ref="F330:G330"/>
    <mergeCell ref="H330:L330"/>
    <mergeCell ref="B331:B332"/>
    <mergeCell ref="C331:C332"/>
    <mergeCell ref="D331:D332"/>
    <mergeCell ref="E331:E332"/>
    <mergeCell ref="F331:G332"/>
    <mergeCell ref="H331:I331"/>
    <mergeCell ref="H332:I332"/>
    <mergeCell ref="K343:K344"/>
    <mergeCell ref="L343:L344"/>
    <mergeCell ref="A345:A349"/>
    <mergeCell ref="F345:G345"/>
    <mergeCell ref="H345:L345"/>
    <mergeCell ref="B346:B347"/>
    <mergeCell ref="C346:C347"/>
    <mergeCell ref="D346:D347"/>
    <mergeCell ref="E346:E347"/>
    <mergeCell ref="F346:G347"/>
    <mergeCell ref="F341:G342"/>
    <mergeCell ref="H341:I341"/>
    <mergeCell ref="H342:I342"/>
    <mergeCell ref="F343:G344"/>
    <mergeCell ref="H343:I344"/>
    <mergeCell ref="J343:J344"/>
    <mergeCell ref="J338:J339"/>
    <mergeCell ref="K338:K339"/>
    <mergeCell ref="L338:L339"/>
    <mergeCell ref="A340:A344"/>
    <mergeCell ref="F340:G340"/>
    <mergeCell ref="H340:L340"/>
    <mergeCell ref="B341:B342"/>
    <mergeCell ref="C341:C342"/>
    <mergeCell ref="D341:D342"/>
    <mergeCell ref="E341:E342"/>
    <mergeCell ref="H352:I352"/>
    <mergeCell ref="F353:G354"/>
    <mergeCell ref="H353:I354"/>
    <mergeCell ref="J353:J354"/>
    <mergeCell ref="K353:K354"/>
    <mergeCell ref="L353:L354"/>
    <mergeCell ref="L348:L349"/>
    <mergeCell ref="A350:A354"/>
    <mergeCell ref="F350:G350"/>
    <mergeCell ref="H350:L350"/>
    <mergeCell ref="B351:B352"/>
    <mergeCell ref="C351:C352"/>
    <mergeCell ref="D351:D352"/>
    <mergeCell ref="E351:E352"/>
    <mergeCell ref="F351:G352"/>
    <mergeCell ref="H351:I351"/>
    <mergeCell ref="H346:I346"/>
    <mergeCell ref="H347:I347"/>
    <mergeCell ref="F348:G349"/>
    <mergeCell ref="H348:I349"/>
    <mergeCell ref="J348:J349"/>
    <mergeCell ref="K348:K349"/>
    <mergeCell ref="J357:J358"/>
    <mergeCell ref="K357:K358"/>
    <mergeCell ref="L357:L358"/>
    <mergeCell ref="F359:G360"/>
    <mergeCell ref="H359:I360"/>
    <mergeCell ref="J359:J360"/>
    <mergeCell ref="K359:K360"/>
    <mergeCell ref="L359:L360"/>
    <mergeCell ref="A355:A360"/>
    <mergeCell ref="F355:G355"/>
    <mergeCell ref="H355:L355"/>
    <mergeCell ref="B356:B358"/>
    <mergeCell ref="C356:C358"/>
    <mergeCell ref="D356:D358"/>
    <mergeCell ref="E356:E358"/>
    <mergeCell ref="F356:G358"/>
    <mergeCell ref="H356:I356"/>
    <mergeCell ref="H357:I358"/>
    <mergeCell ref="J363:J364"/>
    <mergeCell ref="K363:K364"/>
    <mergeCell ref="L363:L364"/>
    <mergeCell ref="F365:G366"/>
    <mergeCell ref="H365:I366"/>
    <mergeCell ref="J365:J366"/>
    <mergeCell ref="K365:K366"/>
    <mergeCell ref="L365:L366"/>
    <mergeCell ref="A361:A366"/>
    <mergeCell ref="F361:G361"/>
    <mergeCell ref="H361:L361"/>
    <mergeCell ref="B362:B364"/>
    <mergeCell ref="C362:C364"/>
    <mergeCell ref="D362:D364"/>
    <mergeCell ref="E362:E364"/>
    <mergeCell ref="F362:G364"/>
    <mergeCell ref="H362:I362"/>
    <mergeCell ref="H363:I364"/>
    <mergeCell ref="J369:J370"/>
    <mergeCell ref="K369:K370"/>
    <mergeCell ref="L369:L370"/>
    <mergeCell ref="F371:G372"/>
    <mergeCell ref="H371:I372"/>
    <mergeCell ref="J371:J372"/>
    <mergeCell ref="K371:K372"/>
    <mergeCell ref="L371:L372"/>
    <mergeCell ref="A367:A372"/>
    <mergeCell ref="F367:G367"/>
    <mergeCell ref="H367:L367"/>
    <mergeCell ref="B368:B370"/>
    <mergeCell ref="C368:C370"/>
    <mergeCell ref="D368:D370"/>
    <mergeCell ref="E368:E370"/>
    <mergeCell ref="F368:G370"/>
    <mergeCell ref="H368:I368"/>
    <mergeCell ref="H369:I370"/>
    <mergeCell ref="H381:I382"/>
    <mergeCell ref="J375:J376"/>
    <mergeCell ref="K375:K376"/>
    <mergeCell ref="L375:L376"/>
    <mergeCell ref="F377:G378"/>
    <mergeCell ref="H377:I378"/>
    <mergeCell ref="J377:J378"/>
    <mergeCell ref="K377:K378"/>
    <mergeCell ref="L377:L378"/>
    <mergeCell ref="A373:A378"/>
    <mergeCell ref="F373:G373"/>
    <mergeCell ref="H373:L373"/>
    <mergeCell ref="B374:B376"/>
    <mergeCell ref="C374:C376"/>
    <mergeCell ref="D374:D376"/>
    <mergeCell ref="E374:E376"/>
    <mergeCell ref="F374:G376"/>
    <mergeCell ref="H374:I374"/>
    <mergeCell ref="H375:I376"/>
    <mergeCell ref="A390:A396"/>
    <mergeCell ref="F390:G390"/>
    <mergeCell ref="H390:L390"/>
    <mergeCell ref="B391:B394"/>
    <mergeCell ref="C391:C394"/>
    <mergeCell ref="A385:A389"/>
    <mergeCell ref="F385:G385"/>
    <mergeCell ref="H385:L385"/>
    <mergeCell ref="B386:B387"/>
    <mergeCell ref="C386:C387"/>
    <mergeCell ref="D386:D387"/>
    <mergeCell ref="E386:E387"/>
    <mergeCell ref="F386:G387"/>
    <mergeCell ref="H386:I386"/>
    <mergeCell ref="H387:I387"/>
    <mergeCell ref="J381:J382"/>
    <mergeCell ref="K381:K382"/>
    <mergeCell ref="L381:L382"/>
    <mergeCell ref="F383:G384"/>
    <mergeCell ref="H383:I384"/>
    <mergeCell ref="J383:J384"/>
    <mergeCell ref="K383:K384"/>
    <mergeCell ref="L383:L384"/>
    <mergeCell ref="A379:A384"/>
    <mergeCell ref="F379:G379"/>
    <mergeCell ref="H379:L379"/>
    <mergeCell ref="B380:B382"/>
    <mergeCell ref="C380:C382"/>
    <mergeCell ref="D380:D382"/>
    <mergeCell ref="E380:E382"/>
    <mergeCell ref="F380:G382"/>
    <mergeCell ref="H380:I380"/>
    <mergeCell ref="K392:K394"/>
    <mergeCell ref="L392:L394"/>
    <mergeCell ref="F395:G396"/>
    <mergeCell ref="H395:I396"/>
    <mergeCell ref="J395:J396"/>
    <mergeCell ref="K395:K396"/>
    <mergeCell ref="L395:L396"/>
    <mergeCell ref="D391:D394"/>
    <mergeCell ref="E391:E394"/>
    <mergeCell ref="F391:G394"/>
    <mergeCell ref="H391:I391"/>
    <mergeCell ref="H392:I394"/>
    <mergeCell ref="J392:J394"/>
    <mergeCell ref="F388:G389"/>
    <mergeCell ref="H388:I389"/>
    <mergeCell ref="J388:J389"/>
    <mergeCell ref="K388:K389"/>
    <mergeCell ref="L388:L389"/>
    <mergeCell ref="J399:J401"/>
    <mergeCell ref="K399:K401"/>
    <mergeCell ref="L399:L401"/>
    <mergeCell ref="F402:G403"/>
    <mergeCell ref="H402:I403"/>
    <mergeCell ref="J402:J403"/>
    <mergeCell ref="K402:K403"/>
    <mergeCell ref="L402:L403"/>
    <mergeCell ref="A397:A403"/>
    <mergeCell ref="F397:G397"/>
    <mergeCell ref="H397:L397"/>
    <mergeCell ref="B398:B401"/>
    <mergeCell ref="C398:C401"/>
    <mergeCell ref="D398:D401"/>
    <mergeCell ref="E398:E401"/>
    <mergeCell ref="F398:G401"/>
    <mergeCell ref="H398:I398"/>
    <mergeCell ref="H399:I401"/>
    <mergeCell ref="J406:J408"/>
    <mergeCell ref="K406:K408"/>
    <mergeCell ref="L406:L408"/>
    <mergeCell ref="F409:G410"/>
    <mergeCell ref="H409:I410"/>
    <mergeCell ref="J409:J410"/>
    <mergeCell ref="K409:K410"/>
    <mergeCell ref="L409:L410"/>
    <mergeCell ref="A404:A410"/>
    <mergeCell ref="F404:G404"/>
    <mergeCell ref="H404:L404"/>
    <mergeCell ref="B405:B408"/>
    <mergeCell ref="C405:C408"/>
    <mergeCell ref="D405:D408"/>
    <mergeCell ref="E405:E408"/>
    <mergeCell ref="F405:G408"/>
    <mergeCell ref="H405:I405"/>
    <mergeCell ref="H406:I408"/>
    <mergeCell ref="F414:G415"/>
    <mergeCell ref="H414:I415"/>
    <mergeCell ref="J414:J415"/>
    <mergeCell ref="K414:K415"/>
    <mergeCell ref="L414:L415"/>
    <mergeCell ref="A416:A420"/>
    <mergeCell ref="F416:G416"/>
    <mergeCell ref="H416:L416"/>
    <mergeCell ref="B417:B418"/>
    <mergeCell ref="C417:C418"/>
    <mergeCell ref="A411:A415"/>
    <mergeCell ref="F411:G411"/>
    <mergeCell ref="H411:L411"/>
    <mergeCell ref="B412:B413"/>
    <mergeCell ref="C412:C413"/>
    <mergeCell ref="D412:D413"/>
    <mergeCell ref="E412:E413"/>
    <mergeCell ref="F412:G413"/>
    <mergeCell ref="H412:I412"/>
    <mergeCell ref="H413:I413"/>
    <mergeCell ref="F422:G423"/>
    <mergeCell ref="H422:I422"/>
    <mergeCell ref="H423:I423"/>
    <mergeCell ref="F424:G425"/>
    <mergeCell ref="H424:I425"/>
    <mergeCell ref="J424:J425"/>
    <mergeCell ref="J419:J420"/>
    <mergeCell ref="K419:K420"/>
    <mergeCell ref="L419:L420"/>
    <mergeCell ref="A421:A425"/>
    <mergeCell ref="F421:G421"/>
    <mergeCell ref="H421:L421"/>
    <mergeCell ref="B422:B423"/>
    <mergeCell ref="C422:C423"/>
    <mergeCell ref="D422:D423"/>
    <mergeCell ref="E422:E423"/>
    <mergeCell ref="D417:D418"/>
    <mergeCell ref="E417:E418"/>
    <mergeCell ref="F417:G418"/>
    <mergeCell ref="H417:I417"/>
    <mergeCell ref="H418:I418"/>
    <mergeCell ref="F419:G420"/>
    <mergeCell ref="H419:I420"/>
    <mergeCell ref="H427:I427"/>
    <mergeCell ref="H428:I429"/>
    <mergeCell ref="J428:J429"/>
    <mergeCell ref="K428:K429"/>
    <mergeCell ref="L428:L429"/>
    <mergeCell ref="F430:G431"/>
    <mergeCell ref="H430:I431"/>
    <mergeCell ref="J430:J431"/>
    <mergeCell ref="K430:K431"/>
    <mergeCell ref="L430:L431"/>
    <mergeCell ref="K424:K425"/>
    <mergeCell ref="L424:L425"/>
    <mergeCell ref="A426:A431"/>
    <mergeCell ref="F426:G426"/>
    <mergeCell ref="H426:L426"/>
    <mergeCell ref="B427:B429"/>
    <mergeCell ref="C427:C429"/>
    <mergeCell ref="D427:D429"/>
    <mergeCell ref="E427:E429"/>
    <mergeCell ref="F427:G429"/>
    <mergeCell ref="F435:G436"/>
    <mergeCell ref="H435:I436"/>
    <mergeCell ref="J435:J436"/>
    <mergeCell ref="K435:K436"/>
    <mergeCell ref="L435:L436"/>
    <mergeCell ref="A437:A442"/>
    <mergeCell ref="F437:G437"/>
    <mergeCell ref="H437:L437"/>
    <mergeCell ref="B438:B440"/>
    <mergeCell ref="C438:C440"/>
    <mergeCell ref="A432:A436"/>
    <mergeCell ref="F432:G432"/>
    <mergeCell ref="H432:L432"/>
    <mergeCell ref="B433:B434"/>
    <mergeCell ref="C433:C434"/>
    <mergeCell ref="D433:D434"/>
    <mergeCell ref="E433:E434"/>
    <mergeCell ref="F433:G434"/>
    <mergeCell ref="H433:I433"/>
    <mergeCell ref="H434:I434"/>
    <mergeCell ref="A448:A453"/>
    <mergeCell ref="F448:G448"/>
    <mergeCell ref="H448:L448"/>
    <mergeCell ref="B449:B451"/>
    <mergeCell ref="C449:C451"/>
    <mergeCell ref="A443:A447"/>
    <mergeCell ref="F443:G443"/>
    <mergeCell ref="H443:L443"/>
    <mergeCell ref="B444:B445"/>
    <mergeCell ref="C444:C445"/>
    <mergeCell ref="D444:D445"/>
    <mergeCell ref="E444:E445"/>
    <mergeCell ref="F444:G445"/>
    <mergeCell ref="H444:I444"/>
    <mergeCell ref="H445:I445"/>
    <mergeCell ref="K439:K440"/>
    <mergeCell ref="L439:L440"/>
    <mergeCell ref="F441:G442"/>
    <mergeCell ref="H441:I442"/>
    <mergeCell ref="J441:J442"/>
    <mergeCell ref="K441:K442"/>
    <mergeCell ref="L441:L442"/>
    <mergeCell ref="D438:D440"/>
    <mergeCell ref="E438:E440"/>
    <mergeCell ref="F438:G440"/>
    <mergeCell ref="H438:I438"/>
    <mergeCell ref="H439:I440"/>
    <mergeCell ref="J439:J440"/>
    <mergeCell ref="K450:K451"/>
    <mergeCell ref="L450:L451"/>
    <mergeCell ref="F452:G453"/>
    <mergeCell ref="H452:I453"/>
    <mergeCell ref="J452:J453"/>
    <mergeCell ref="K452:K453"/>
    <mergeCell ref="L452:L453"/>
    <mergeCell ref="D449:D451"/>
    <mergeCell ref="E449:E451"/>
    <mergeCell ref="F449:G451"/>
    <mergeCell ref="H449:I449"/>
    <mergeCell ref="H450:I451"/>
    <mergeCell ref="J450:J451"/>
    <mergeCell ref="F446:G447"/>
    <mergeCell ref="H446:I447"/>
    <mergeCell ref="J446:J447"/>
    <mergeCell ref="K446:K447"/>
    <mergeCell ref="L446:L447"/>
    <mergeCell ref="J456:J458"/>
    <mergeCell ref="K456:K458"/>
    <mergeCell ref="L456:L458"/>
    <mergeCell ref="F459:G460"/>
    <mergeCell ref="H459:I460"/>
    <mergeCell ref="J459:J460"/>
    <mergeCell ref="K459:K460"/>
    <mergeCell ref="L459:L460"/>
    <mergeCell ref="A454:A460"/>
    <mergeCell ref="F454:G454"/>
    <mergeCell ref="H454:L454"/>
    <mergeCell ref="B455:B458"/>
    <mergeCell ref="C455:C458"/>
    <mergeCell ref="D455:D458"/>
    <mergeCell ref="E455:E458"/>
    <mergeCell ref="F455:G458"/>
    <mergeCell ref="H455:I455"/>
    <mergeCell ref="H456:I458"/>
    <mergeCell ref="J463:J465"/>
    <mergeCell ref="K463:K465"/>
    <mergeCell ref="L463:L465"/>
    <mergeCell ref="F466:G467"/>
    <mergeCell ref="H466:I467"/>
    <mergeCell ref="J466:J467"/>
    <mergeCell ref="K466:K467"/>
    <mergeCell ref="L466:L467"/>
    <mergeCell ref="A461:A467"/>
    <mergeCell ref="F461:G461"/>
    <mergeCell ref="H461:L461"/>
    <mergeCell ref="B462:B465"/>
    <mergeCell ref="C462:C465"/>
    <mergeCell ref="D462:D465"/>
    <mergeCell ref="E462:E465"/>
    <mergeCell ref="F462:G465"/>
    <mergeCell ref="H462:I462"/>
    <mergeCell ref="H463:I465"/>
    <mergeCell ref="J470:J472"/>
    <mergeCell ref="K470:K472"/>
    <mergeCell ref="L470:L472"/>
    <mergeCell ref="F473:G474"/>
    <mergeCell ref="H473:I474"/>
    <mergeCell ref="J473:J474"/>
    <mergeCell ref="K473:K474"/>
    <mergeCell ref="L473:L474"/>
    <mergeCell ref="A468:A474"/>
    <mergeCell ref="F468:G468"/>
    <mergeCell ref="H468:L468"/>
    <mergeCell ref="B469:B472"/>
    <mergeCell ref="C469:C472"/>
    <mergeCell ref="D469:D472"/>
    <mergeCell ref="E469:E472"/>
    <mergeCell ref="F469:G472"/>
    <mergeCell ref="H469:I469"/>
    <mergeCell ref="H470:I472"/>
    <mergeCell ref="F478:G479"/>
    <mergeCell ref="H478:I479"/>
    <mergeCell ref="J478:J479"/>
    <mergeCell ref="K478:K479"/>
    <mergeCell ref="L478:L479"/>
    <mergeCell ref="A480:A484"/>
    <mergeCell ref="F480:G480"/>
    <mergeCell ref="H480:L480"/>
    <mergeCell ref="B481:B482"/>
    <mergeCell ref="C481:C482"/>
    <mergeCell ref="A475:A479"/>
    <mergeCell ref="F475:G475"/>
    <mergeCell ref="H475:L475"/>
    <mergeCell ref="B476:B477"/>
    <mergeCell ref="C476:C477"/>
    <mergeCell ref="D476:D477"/>
    <mergeCell ref="E476:E477"/>
    <mergeCell ref="F476:G477"/>
    <mergeCell ref="H476:I476"/>
    <mergeCell ref="H477:I477"/>
    <mergeCell ref="F486:G489"/>
    <mergeCell ref="H486:I486"/>
    <mergeCell ref="H487:I489"/>
    <mergeCell ref="J487:J489"/>
    <mergeCell ref="K487:K489"/>
    <mergeCell ref="L487:L489"/>
    <mergeCell ref="J483:J484"/>
    <mergeCell ref="K483:K484"/>
    <mergeCell ref="L483:L484"/>
    <mergeCell ref="A485:A491"/>
    <mergeCell ref="F485:G485"/>
    <mergeCell ref="H485:L485"/>
    <mergeCell ref="B486:B489"/>
    <mergeCell ref="C486:C489"/>
    <mergeCell ref="D486:D489"/>
    <mergeCell ref="E486:E489"/>
    <mergeCell ref="D481:D482"/>
    <mergeCell ref="E481:E482"/>
    <mergeCell ref="F481:G482"/>
    <mergeCell ref="H481:I481"/>
    <mergeCell ref="H482:I482"/>
    <mergeCell ref="F483:G484"/>
    <mergeCell ref="H483:I484"/>
    <mergeCell ref="D493:D494"/>
    <mergeCell ref="E493:E494"/>
    <mergeCell ref="F493:G494"/>
    <mergeCell ref="H493:I493"/>
    <mergeCell ref="H494:I494"/>
    <mergeCell ref="F495:G496"/>
    <mergeCell ref="H495:I496"/>
    <mergeCell ref="F490:G491"/>
    <mergeCell ref="H490:I491"/>
    <mergeCell ref="J490:J491"/>
    <mergeCell ref="K490:K491"/>
    <mergeCell ref="L490:L491"/>
    <mergeCell ref="A492:A496"/>
    <mergeCell ref="F492:G492"/>
    <mergeCell ref="H492:L492"/>
    <mergeCell ref="B493:B494"/>
    <mergeCell ref="C493:C494"/>
    <mergeCell ref="K500:K501"/>
    <mergeCell ref="L500:L501"/>
    <mergeCell ref="A502:A506"/>
    <mergeCell ref="F502:G502"/>
    <mergeCell ref="H502:L502"/>
    <mergeCell ref="B503:B504"/>
    <mergeCell ref="C503:C504"/>
    <mergeCell ref="D503:D504"/>
    <mergeCell ref="E503:E504"/>
    <mergeCell ref="F503:G504"/>
    <mergeCell ref="F498:G499"/>
    <mergeCell ref="H498:I498"/>
    <mergeCell ref="H499:I499"/>
    <mergeCell ref="F500:G501"/>
    <mergeCell ref="H500:I501"/>
    <mergeCell ref="J500:J501"/>
    <mergeCell ref="J495:J496"/>
    <mergeCell ref="K495:K496"/>
    <mergeCell ref="L495:L496"/>
    <mergeCell ref="A497:A501"/>
    <mergeCell ref="F497:G497"/>
    <mergeCell ref="H497:L497"/>
    <mergeCell ref="B498:B499"/>
    <mergeCell ref="C498:C499"/>
    <mergeCell ref="D498:D499"/>
    <mergeCell ref="E498:E499"/>
    <mergeCell ref="H509:I509"/>
    <mergeCell ref="F510:G511"/>
    <mergeCell ref="H510:I511"/>
    <mergeCell ref="J510:J511"/>
    <mergeCell ref="K510:K511"/>
    <mergeCell ref="L510:L511"/>
    <mergeCell ref="L505:L506"/>
    <mergeCell ref="A507:A511"/>
    <mergeCell ref="F507:G507"/>
    <mergeCell ref="H507:L507"/>
    <mergeCell ref="B508:B509"/>
    <mergeCell ref="C508:C509"/>
    <mergeCell ref="D508:D509"/>
    <mergeCell ref="E508:E509"/>
    <mergeCell ref="F508:G509"/>
    <mergeCell ref="H508:I508"/>
    <mergeCell ref="H503:I503"/>
    <mergeCell ref="H504:I504"/>
    <mergeCell ref="F505:G506"/>
    <mergeCell ref="H505:I506"/>
    <mergeCell ref="J505:J506"/>
    <mergeCell ref="K505:K506"/>
    <mergeCell ref="J514:J515"/>
    <mergeCell ref="K514:K515"/>
    <mergeCell ref="L514:L515"/>
    <mergeCell ref="F516:G517"/>
    <mergeCell ref="H516:I517"/>
    <mergeCell ref="J516:J517"/>
    <mergeCell ref="K516:K517"/>
    <mergeCell ref="L516:L517"/>
    <mergeCell ref="A512:A517"/>
    <mergeCell ref="F512:G512"/>
    <mergeCell ref="H512:L512"/>
    <mergeCell ref="B513:B515"/>
    <mergeCell ref="C513:C515"/>
    <mergeCell ref="D513:D515"/>
    <mergeCell ref="E513:E515"/>
    <mergeCell ref="F513:G515"/>
    <mergeCell ref="H513:I513"/>
    <mergeCell ref="H514:I515"/>
    <mergeCell ref="J520:J521"/>
    <mergeCell ref="K520:K521"/>
    <mergeCell ref="L520:L521"/>
    <mergeCell ref="F522:G523"/>
    <mergeCell ref="H522:I523"/>
    <mergeCell ref="J522:J523"/>
    <mergeCell ref="K522:K523"/>
    <mergeCell ref="L522:L523"/>
    <mergeCell ref="A518:A523"/>
    <mergeCell ref="F518:G518"/>
    <mergeCell ref="H518:L518"/>
    <mergeCell ref="B519:B521"/>
    <mergeCell ref="C519:C521"/>
    <mergeCell ref="D519:D521"/>
    <mergeCell ref="E519:E521"/>
    <mergeCell ref="F519:G521"/>
    <mergeCell ref="H519:I519"/>
    <mergeCell ref="H520:I521"/>
    <mergeCell ref="J526:J527"/>
    <mergeCell ref="K526:K527"/>
    <mergeCell ref="L526:L527"/>
    <mergeCell ref="F528:G529"/>
    <mergeCell ref="H528:I529"/>
    <mergeCell ref="J528:J529"/>
    <mergeCell ref="K528:K529"/>
    <mergeCell ref="L528:L529"/>
    <mergeCell ref="A524:A529"/>
    <mergeCell ref="F524:G524"/>
    <mergeCell ref="H524:L524"/>
    <mergeCell ref="B525:B527"/>
    <mergeCell ref="C525:C527"/>
    <mergeCell ref="D525:D527"/>
    <mergeCell ref="E525:E527"/>
    <mergeCell ref="F525:G527"/>
    <mergeCell ref="H525:I525"/>
    <mergeCell ref="H526:I527"/>
    <mergeCell ref="F533:G534"/>
    <mergeCell ref="H533:I534"/>
    <mergeCell ref="J533:J534"/>
    <mergeCell ref="K533:K534"/>
    <mergeCell ref="L533:L534"/>
    <mergeCell ref="A535:A539"/>
    <mergeCell ref="F535:G535"/>
    <mergeCell ref="H535:L535"/>
    <mergeCell ref="B536:B537"/>
    <mergeCell ref="C536:C537"/>
    <mergeCell ref="A530:A534"/>
    <mergeCell ref="F530:G530"/>
    <mergeCell ref="H530:L530"/>
    <mergeCell ref="B531:B532"/>
    <mergeCell ref="C531:C532"/>
    <mergeCell ref="D531:D532"/>
    <mergeCell ref="E531:E532"/>
    <mergeCell ref="F531:G532"/>
    <mergeCell ref="H531:I531"/>
    <mergeCell ref="H532:I532"/>
    <mergeCell ref="F541:G542"/>
    <mergeCell ref="H541:I541"/>
    <mergeCell ref="H542:I542"/>
    <mergeCell ref="F543:G544"/>
    <mergeCell ref="H543:I544"/>
    <mergeCell ref="J543:J544"/>
    <mergeCell ref="J538:J539"/>
    <mergeCell ref="K538:K539"/>
    <mergeCell ref="L538:L539"/>
    <mergeCell ref="A540:A544"/>
    <mergeCell ref="F540:G540"/>
    <mergeCell ref="H540:L540"/>
    <mergeCell ref="B541:B542"/>
    <mergeCell ref="C541:C542"/>
    <mergeCell ref="D541:D542"/>
    <mergeCell ref="E541:E542"/>
    <mergeCell ref="D536:D537"/>
    <mergeCell ref="E536:E537"/>
    <mergeCell ref="F536:G537"/>
    <mergeCell ref="H536:I536"/>
    <mergeCell ref="H537:I537"/>
    <mergeCell ref="F538:G539"/>
    <mergeCell ref="H538:I539"/>
    <mergeCell ref="H546:I546"/>
    <mergeCell ref="H547:I548"/>
    <mergeCell ref="J547:J548"/>
    <mergeCell ref="K547:K548"/>
    <mergeCell ref="L547:L548"/>
    <mergeCell ref="F549:G550"/>
    <mergeCell ref="H549:I550"/>
    <mergeCell ref="J549:J550"/>
    <mergeCell ref="K549:K550"/>
    <mergeCell ref="L549:L550"/>
    <mergeCell ref="K543:K544"/>
    <mergeCell ref="L543:L544"/>
    <mergeCell ref="A545:A550"/>
    <mergeCell ref="F545:G545"/>
    <mergeCell ref="H545:L545"/>
    <mergeCell ref="B546:B548"/>
    <mergeCell ref="C546:C548"/>
    <mergeCell ref="D546:D548"/>
    <mergeCell ref="E546:E548"/>
    <mergeCell ref="F546:G548"/>
    <mergeCell ref="J553:J554"/>
    <mergeCell ref="K553:K554"/>
    <mergeCell ref="L553:L554"/>
    <mergeCell ref="F555:G556"/>
    <mergeCell ref="H555:I556"/>
    <mergeCell ref="J555:J556"/>
    <mergeCell ref="K555:K556"/>
    <mergeCell ref="L555:L556"/>
    <mergeCell ref="A551:A556"/>
    <mergeCell ref="F551:G551"/>
    <mergeCell ref="H551:L551"/>
    <mergeCell ref="B552:B554"/>
    <mergeCell ref="C552:C554"/>
    <mergeCell ref="D552:D554"/>
    <mergeCell ref="E552:E554"/>
    <mergeCell ref="F552:G554"/>
    <mergeCell ref="H552:I552"/>
    <mergeCell ref="H553:I554"/>
    <mergeCell ref="J559:J560"/>
    <mergeCell ref="K559:K560"/>
    <mergeCell ref="L559:L560"/>
    <mergeCell ref="F561:G562"/>
    <mergeCell ref="H561:I562"/>
    <mergeCell ref="J561:J562"/>
    <mergeCell ref="K561:K562"/>
    <mergeCell ref="L561:L562"/>
    <mergeCell ref="A557:A562"/>
    <mergeCell ref="F557:G557"/>
    <mergeCell ref="H557:L557"/>
    <mergeCell ref="B558:B560"/>
    <mergeCell ref="C558:C560"/>
    <mergeCell ref="D558:D560"/>
    <mergeCell ref="E558:E560"/>
    <mergeCell ref="F558:G560"/>
    <mergeCell ref="H558:I558"/>
    <mergeCell ref="H559:I560"/>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4" tint="0.39997558519241921"/>
  </sheetPr>
  <dimension ref="A1:L559"/>
  <sheetViews>
    <sheetView workbookViewId="0">
      <selection activeCell="C9" sqref="C9"/>
    </sheetView>
  </sheetViews>
  <sheetFormatPr defaultRowHeight="13.2" x14ac:dyDescent="0.25"/>
  <cols>
    <col min="1" max="1" width="5" customWidth="1"/>
    <col min="2" max="2" width="14.77734375" customWidth="1"/>
    <col min="3" max="3" width="25.77734375" customWidth="1"/>
    <col min="4" max="5" width="17" customWidth="1"/>
    <col min="6" max="6" width="2.88671875" customWidth="1"/>
    <col min="7" max="7" width="12.44140625" customWidth="1"/>
    <col min="8" max="8" width="2.5546875" customWidth="1"/>
    <col min="9" max="9" width="12.44140625" customWidth="1"/>
    <col min="10" max="10" width="12.109375" customWidth="1"/>
    <col min="11" max="11" width="11.44140625" customWidth="1"/>
    <col min="12" max="12" width="10.5546875" customWidth="1"/>
  </cols>
  <sheetData>
    <row r="1" spans="1:12" x14ac:dyDescent="0.25">
      <c r="A1" s="1"/>
      <c r="B1" s="1"/>
      <c r="C1" s="1"/>
      <c r="D1" s="1"/>
      <c r="E1" s="1"/>
      <c r="F1" s="1"/>
      <c r="G1" s="1"/>
      <c r="H1" s="1"/>
      <c r="I1" s="1"/>
      <c r="J1" s="1"/>
      <c r="K1" s="1"/>
      <c r="L1" s="1"/>
    </row>
    <row r="2" spans="1:12" ht="15.75" customHeight="1" x14ac:dyDescent="0.3">
      <c r="A2" s="2"/>
      <c r="B2" s="905" t="s">
        <v>0</v>
      </c>
      <c r="C2" s="905"/>
      <c r="D2" s="905"/>
      <c r="E2" s="905"/>
      <c r="F2" s="905"/>
      <c r="G2" s="905"/>
      <c r="H2" s="905"/>
      <c r="I2" s="905"/>
      <c r="J2" s="905"/>
      <c r="K2" s="905"/>
      <c r="L2" s="905"/>
    </row>
    <row r="3" spans="1:12" x14ac:dyDescent="0.25">
      <c r="A3" s="906"/>
      <c r="B3" s="907" t="s">
        <v>1</v>
      </c>
      <c r="C3" s="907"/>
      <c r="D3" s="907"/>
      <c r="E3" s="907"/>
      <c r="F3" s="907"/>
      <c r="G3" s="907"/>
      <c r="H3" s="907"/>
      <c r="I3" s="907"/>
      <c r="J3" s="3" t="s">
        <v>2</v>
      </c>
      <c r="K3" s="3" t="s">
        <v>3</v>
      </c>
      <c r="L3" s="3" t="s">
        <v>4</v>
      </c>
    </row>
    <row r="4" spans="1:12" x14ac:dyDescent="0.25">
      <c r="A4" s="906"/>
      <c r="B4" s="907"/>
      <c r="C4" s="907"/>
      <c r="D4" s="907"/>
      <c r="E4" s="907"/>
      <c r="F4" s="907"/>
      <c r="G4" s="907"/>
      <c r="H4" s="907"/>
      <c r="I4" s="907"/>
      <c r="J4" s="4">
        <v>3</v>
      </c>
      <c r="K4" s="4">
        <v>21</v>
      </c>
      <c r="L4" s="5" t="s">
        <v>5</v>
      </c>
    </row>
    <row r="5" spans="1:12" ht="12.75" customHeight="1" x14ac:dyDescent="0.25">
      <c r="A5" s="906"/>
      <c r="B5" s="908" t="s">
        <v>6</v>
      </c>
      <c r="C5" s="908"/>
      <c r="D5" s="908"/>
      <c r="E5" s="908"/>
      <c r="F5" s="908"/>
      <c r="G5" s="908"/>
      <c r="H5" s="908"/>
      <c r="I5" s="908"/>
      <c r="J5" s="908"/>
      <c r="K5" s="908"/>
      <c r="L5" s="908"/>
    </row>
    <row r="6" spans="1:12" ht="18" customHeight="1" x14ac:dyDescent="0.3">
      <c r="A6" s="909"/>
      <c r="B6" s="6"/>
      <c r="C6" s="910" t="s">
        <v>7</v>
      </c>
      <c r="D6" s="910"/>
      <c r="E6" s="910"/>
      <c r="F6" s="911"/>
      <c r="G6" s="912" t="s">
        <v>8</v>
      </c>
      <c r="H6" s="7"/>
      <c r="I6" s="912" t="s">
        <v>8</v>
      </c>
      <c r="J6" s="913"/>
      <c r="K6" s="914" t="s">
        <v>9</v>
      </c>
      <c r="L6" s="914"/>
    </row>
    <row r="7" spans="1:12" ht="17.399999999999999" x14ac:dyDescent="0.25">
      <c r="A7" s="909"/>
      <c r="B7" s="8"/>
      <c r="C7" s="915" t="s">
        <v>10</v>
      </c>
      <c r="D7" s="915"/>
      <c r="E7" s="915"/>
      <c r="F7" s="911"/>
      <c r="G7" s="912"/>
      <c r="H7" s="18" t="s">
        <v>32</v>
      </c>
      <c r="I7" s="912"/>
      <c r="J7" s="913"/>
      <c r="K7" s="914"/>
      <c r="L7" s="914"/>
    </row>
    <row r="8" spans="1:12" ht="12.75" customHeight="1" x14ac:dyDescent="0.25">
      <c r="A8" s="909"/>
      <c r="B8" s="9" t="s">
        <v>11</v>
      </c>
      <c r="C8" s="916" t="s">
        <v>5579</v>
      </c>
      <c r="D8" s="916"/>
      <c r="E8" s="916"/>
      <c r="F8" s="911"/>
      <c r="G8" s="912"/>
      <c r="H8" s="10"/>
      <c r="I8" s="912"/>
      <c r="J8" s="913"/>
      <c r="K8" s="914"/>
      <c r="L8" s="914"/>
    </row>
    <row r="9" spans="1:12" ht="48" customHeight="1" x14ac:dyDescent="0.25">
      <c r="A9" s="11" t="s">
        <v>12</v>
      </c>
      <c r="B9" s="11" t="s">
        <v>13</v>
      </c>
      <c r="C9" s="12" t="s">
        <v>14</v>
      </c>
      <c r="D9" s="12" t="s">
        <v>15</v>
      </c>
      <c r="E9" s="12" t="s">
        <v>16</v>
      </c>
      <c r="F9" s="917" t="s">
        <v>17</v>
      </c>
      <c r="G9" s="917"/>
      <c r="H9" s="917" t="s">
        <v>18</v>
      </c>
      <c r="I9" s="917"/>
      <c r="J9" s="12" t="s">
        <v>19</v>
      </c>
      <c r="K9" s="12" t="s">
        <v>20</v>
      </c>
      <c r="L9" s="12" t="s">
        <v>21</v>
      </c>
    </row>
    <row r="10" spans="1:12" ht="24" x14ac:dyDescent="0.25">
      <c r="A10" s="918">
        <v>201</v>
      </c>
      <c r="B10" s="9" t="s">
        <v>22</v>
      </c>
      <c r="C10" s="13" t="s">
        <v>23</v>
      </c>
      <c r="D10" s="13" t="s">
        <v>24</v>
      </c>
      <c r="E10" s="13" t="s">
        <v>25</v>
      </c>
      <c r="F10" s="919" t="s">
        <v>17</v>
      </c>
      <c r="G10" s="919"/>
      <c r="H10" s="920"/>
      <c r="I10" s="920"/>
      <c r="J10" s="920"/>
      <c r="K10" s="920"/>
      <c r="L10" s="920"/>
    </row>
    <row r="11" spans="1:12" x14ac:dyDescent="0.25">
      <c r="A11" s="918"/>
      <c r="B11" s="921" t="s">
        <v>814</v>
      </c>
      <c r="C11" s="922" t="s">
        <v>815</v>
      </c>
      <c r="D11" s="923">
        <v>43614</v>
      </c>
      <c r="E11" s="921" t="s">
        <v>53</v>
      </c>
      <c r="F11" s="921" t="s">
        <v>816</v>
      </c>
      <c r="G11" s="921"/>
      <c r="H11" s="924" t="s">
        <v>30</v>
      </c>
      <c r="I11" s="924"/>
      <c r="J11" s="14" t="s">
        <v>31</v>
      </c>
      <c r="K11" s="14" t="s">
        <v>32</v>
      </c>
      <c r="L11" s="16">
        <v>334</v>
      </c>
    </row>
    <row r="12" spans="1:12" x14ac:dyDescent="0.25">
      <c r="A12" s="918"/>
      <c r="B12" s="921"/>
      <c r="C12" s="922"/>
      <c r="D12" s="923"/>
      <c r="E12" s="921"/>
      <c r="F12" s="921"/>
      <c r="G12" s="921"/>
      <c r="H12" s="924" t="s">
        <v>33</v>
      </c>
      <c r="I12" s="924"/>
      <c r="J12" s="921" t="s">
        <v>31</v>
      </c>
      <c r="K12" s="921" t="s">
        <v>32</v>
      </c>
      <c r="L12" s="925">
        <v>326.61</v>
      </c>
    </row>
    <row r="13" spans="1:12" x14ac:dyDescent="0.25">
      <c r="A13" s="918"/>
      <c r="B13" s="921"/>
      <c r="C13" s="922"/>
      <c r="D13" s="923"/>
      <c r="E13" s="921"/>
      <c r="F13" s="921"/>
      <c r="G13" s="921"/>
      <c r="H13" s="924"/>
      <c r="I13" s="924"/>
      <c r="J13" s="921"/>
      <c r="K13" s="921"/>
      <c r="L13" s="925"/>
    </row>
    <row r="14" spans="1:12" ht="24" x14ac:dyDescent="0.25">
      <c r="A14" s="918"/>
      <c r="B14" s="9" t="s">
        <v>34</v>
      </c>
      <c r="C14" s="13" t="s">
        <v>35</v>
      </c>
      <c r="D14" s="13" t="s">
        <v>36</v>
      </c>
      <c r="E14" s="13" t="s">
        <v>37</v>
      </c>
      <c r="F14" s="920"/>
      <c r="G14" s="920"/>
      <c r="H14" s="924" t="s">
        <v>38</v>
      </c>
      <c r="I14" s="924"/>
      <c r="J14" s="921" t="s">
        <v>31</v>
      </c>
      <c r="K14" s="921" t="s">
        <v>32</v>
      </c>
      <c r="L14" s="925">
        <v>75</v>
      </c>
    </row>
    <row r="15" spans="1:12" ht="22.8" x14ac:dyDescent="0.25">
      <c r="A15" s="918"/>
      <c r="B15" s="14" t="s">
        <v>239</v>
      </c>
      <c r="C15" s="14" t="s">
        <v>816</v>
      </c>
      <c r="D15" s="15">
        <v>43615</v>
      </c>
      <c r="E15" s="14" t="s">
        <v>817</v>
      </c>
      <c r="F15" s="920"/>
      <c r="G15" s="920"/>
      <c r="H15" s="924"/>
      <c r="I15" s="924"/>
      <c r="J15" s="921"/>
      <c r="K15" s="921"/>
      <c r="L15" s="925"/>
    </row>
    <row r="16" spans="1:12" ht="24" x14ac:dyDescent="0.25">
      <c r="A16" s="918">
        <v>202</v>
      </c>
      <c r="B16" s="9" t="s">
        <v>22</v>
      </c>
      <c r="C16" s="13" t="s">
        <v>23</v>
      </c>
      <c r="D16" s="13" t="s">
        <v>24</v>
      </c>
      <c r="E16" s="13" t="s">
        <v>25</v>
      </c>
      <c r="F16" s="919" t="s">
        <v>17</v>
      </c>
      <c r="G16" s="919"/>
      <c r="H16" s="920"/>
      <c r="I16" s="920"/>
      <c r="J16" s="920"/>
      <c r="K16" s="920"/>
      <c r="L16" s="920"/>
    </row>
    <row r="17" spans="1:12" x14ac:dyDescent="0.25">
      <c r="A17" s="918"/>
      <c r="B17" s="921" t="s">
        <v>818</v>
      </c>
      <c r="C17" s="921" t="s">
        <v>819</v>
      </c>
      <c r="D17" s="923">
        <v>43613</v>
      </c>
      <c r="E17" s="921" t="s">
        <v>820</v>
      </c>
      <c r="F17" s="921" t="s">
        <v>821</v>
      </c>
      <c r="G17" s="921"/>
      <c r="H17" s="924" t="s">
        <v>30</v>
      </c>
      <c r="I17" s="924"/>
      <c r="J17" s="14" t="s">
        <v>31</v>
      </c>
      <c r="K17" s="14" t="s">
        <v>32</v>
      </c>
      <c r="L17" s="16">
        <v>528</v>
      </c>
    </row>
    <row r="18" spans="1:12" x14ac:dyDescent="0.25">
      <c r="A18" s="918"/>
      <c r="B18" s="921"/>
      <c r="C18" s="921"/>
      <c r="D18" s="923"/>
      <c r="E18" s="921"/>
      <c r="F18" s="921"/>
      <c r="G18" s="921"/>
      <c r="H18" s="924" t="s">
        <v>33</v>
      </c>
      <c r="I18" s="924"/>
      <c r="J18" s="14" t="s">
        <v>31</v>
      </c>
      <c r="K18" s="14" t="s">
        <v>31</v>
      </c>
      <c r="L18" s="16">
        <v>0</v>
      </c>
    </row>
    <row r="19" spans="1:12" ht="24" x14ac:dyDescent="0.25">
      <c r="A19" s="918"/>
      <c r="B19" s="9" t="s">
        <v>34</v>
      </c>
      <c r="C19" s="13" t="s">
        <v>35</v>
      </c>
      <c r="D19" s="13" t="s">
        <v>36</v>
      </c>
      <c r="E19" s="13" t="s">
        <v>37</v>
      </c>
      <c r="F19" s="920"/>
      <c r="G19" s="920"/>
      <c r="H19" s="924" t="s">
        <v>38</v>
      </c>
      <c r="I19" s="924"/>
      <c r="J19" s="921" t="s">
        <v>31</v>
      </c>
      <c r="K19" s="921" t="s">
        <v>31</v>
      </c>
      <c r="L19" s="925">
        <v>0</v>
      </c>
    </row>
    <row r="20" spans="1:12" ht="22.8" x14ac:dyDescent="0.25">
      <c r="A20" s="918"/>
      <c r="B20" s="14" t="s">
        <v>105</v>
      </c>
      <c r="C20" s="14" t="s">
        <v>821</v>
      </c>
      <c r="D20" s="15">
        <v>43617</v>
      </c>
      <c r="E20" s="14" t="s">
        <v>822</v>
      </c>
      <c r="F20" s="920"/>
      <c r="G20" s="920"/>
      <c r="H20" s="924"/>
      <c r="I20" s="924"/>
      <c r="J20" s="921"/>
      <c r="K20" s="921"/>
      <c r="L20" s="925"/>
    </row>
    <row r="21" spans="1:12" ht="24" x14ac:dyDescent="0.25">
      <c r="A21" s="918">
        <v>203</v>
      </c>
      <c r="B21" s="9" t="s">
        <v>22</v>
      </c>
      <c r="C21" s="13" t="s">
        <v>23</v>
      </c>
      <c r="D21" s="13" t="s">
        <v>24</v>
      </c>
      <c r="E21" s="13" t="s">
        <v>25</v>
      </c>
      <c r="F21" s="919" t="s">
        <v>17</v>
      </c>
      <c r="G21" s="919"/>
      <c r="H21" s="920"/>
      <c r="I21" s="920"/>
      <c r="J21" s="920"/>
      <c r="K21" s="920"/>
      <c r="L21" s="920"/>
    </row>
    <row r="22" spans="1:12" x14ac:dyDescent="0.25">
      <c r="A22" s="918"/>
      <c r="B22" s="921" t="s">
        <v>818</v>
      </c>
      <c r="C22" s="922" t="s">
        <v>823</v>
      </c>
      <c r="D22" s="923">
        <v>43699</v>
      </c>
      <c r="E22" s="921" t="s">
        <v>95</v>
      </c>
      <c r="F22" s="921" t="s">
        <v>824</v>
      </c>
      <c r="G22" s="921"/>
      <c r="H22" s="924" t="s">
        <v>30</v>
      </c>
      <c r="I22" s="924"/>
      <c r="J22" s="14" t="s">
        <v>31</v>
      </c>
      <c r="K22" s="14" t="s">
        <v>32</v>
      </c>
      <c r="L22" s="16">
        <v>1552</v>
      </c>
    </row>
    <row r="23" spans="1:12" x14ac:dyDescent="0.25">
      <c r="A23" s="918"/>
      <c r="B23" s="921"/>
      <c r="C23" s="922"/>
      <c r="D23" s="923"/>
      <c r="E23" s="921"/>
      <c r="F23" s="921"/>
      <c r="G23" s="921"/>
      <c r="H23" s="924" t="s">
        <v>33</v>
      </c>
      <c r="I23" s="924"/>
      <c r="J23" s="14" t="s">
        <v>31</v>
      </c>
      <c r="K23" s="14" t="s">
        <v>31</v>
      </c>
      <c r="L23" s="16">
        <v>0</v>
      </c>
    </row>
    <row r="24" spans="1:12" ht="24" x14ac:dyDescent="0.25">
      <c r="A24" s="918"/>
      <c r="B24" s="9" t="s">
        <v>34</v>
      </c>
      <c r="C24" s="13" t="s">
        <v>35</v>
      </c>
      <c r="D24" s="13" t="s">
        <v>36</v>
      </c>
      <c r="E24" s="13" t="s">
        <v>37</v>
      </c>
      <c r="F24" s="920"/>
      <c r="G24" s="920"/>
      <c r="H24" s="924" t="s">
        <v>38</v>
      </c>
      <c r="I24" s="924"/>
      <c r="J24" s="921" t="s">
        <v>31</v>
      </c>
      <c r="K24" s="921" t="s">
        <v>31</v>
      </c>
      <c r="L24" s="925">
        <v>0</v>
      </c>
    </row>
    <row r="25" spans="1:12" ht="22.8" x14ac:dyDescent="0.25">
      <c r="A25" s="918"/>
      <c r="B25" s="14" t="s">
        <v>105</v>
      </c>
      <c r="C25" s="14" t="s">
        <v>824</v>
      </c>
      <c r="D25" s="15">
        <v>43716</v>
      </c>
      <c r="E25" s="14" t="s">
        <v>825</v>
      </c>
      <c r="F25" s="920"/>
      <c r="G25" s="920"/>
      <c r="H25" s="924"/>
      <c r="I25" s="924"/>
      <c r="J25" s="921"/>
      <c r="K25" s="921"/>
      <c r="L25" s="925"/>
    </row>
    <row r="26" spans="1:12" ht="24" x14ac:dyDescent="0.25">
      <c r="A26" s="918">
        <v>204</v>
      </c>
      <c r="B26" s="9" t="s">
        <v>22</v>
      </c>
      <c r="C26" s="13" t="s">
        <v>23</v>
      </c>
      <c r="D26" s="13" t="s">
        <v>24</v>
      </c>
      <c r="E26" s="13" t="s">
        <v>25</v>
      </c>
      <c r="F26" s="919" t="s">
        <v>17</v>
      </c>
      <c r="G26" s="919"/>
      <c r="H26" s="920"/>
      <c r="I26" s="920"/>
      <c r="J26" s="920"/>
      <c r="K26" s="920"/>
      <c r="L26" s="920"/>
    </row>
    <row r="27" spans="1:12" x14ac:dyDescent="0.25">
      <c r="A27" s="918"/>
      <c r="B27" s="921" t="s">
        <v>826</v>
      </c>
      <c r="C27" s="922" t="s">
        <v>827</v>
      </c>
      <c r="D27" s="923">
        <v>43586</v>
      </c>
      <c r="E27" s="921" t="s">
        <v>828</v>
      </c>
      <c r="F27" s="921" t="s">
        <v>829</v>
      </c>
      <c r="G27" s="921"/>
      <c r="H27" s="924" t="s">
        <v>30</v>
      </c>
      <c r="I27" s="924"/>
      <c r="J27" s="14" t="s">
        <v>31</v>
      </c>
      <c r="K27" s="14" t="s">
        <v>31</v>
      </c>
      <c r="L27" s="16">
        <v>0</v>
      </c>
    </row>
    <row r="28" spans="1:12" x14ac:dyDescent="0.25">
      <c r="A28" s="918"/>
      <c r="B28" s="921"/>
      <c r="C28" s="922"/>
      <c r="D28" s="923"/>
      <c r="E28" s="921"/>
      <c r="F28" s="921"/>
      <c r="G28" s="921"/>
      <c r="H28" s="924" t="s">
        <v>33</v>
      </c>
      <c r="I28" s="924"/>
      <c r="J28" s="14" t="s">
        <v>31</v>
      </c>
      <c r="K28" s="14" t="s">
        <v>31</v>
      </c>
      <c r="L28" s="16">
        <v>0</v>
      </c>
    </row>
    <row r="29" spans="1:12" ht="24" x14ac:dyDescent="0.25">
      <c r="A29" s="918"/>
      <c r="B29" s="9" t="s">
        <v>34</v>
      </c>
      <c r="C29" s="13" t="s">
        <v>35</v>
      </c>
      <c r="D29" s="13" t="s">
        <v>36</v>
      </c>
      <c r="E29" s="13" t="s">
        <v>37</v>
      </c>
      <c r="F29" s="920"/>
      <c r="G29" s="920"/>
      <c r="H29" s="924" t="s">
        <v>38</v>
      </c>
      <c r="I29" s="924"/>
      <c r="J29" s="921" t="s">
        <v>31</v>
      </c>
      <c r="K29" s="921" t="s">
        <v>32</v>
      </c>
      <c r="L29" s="925">
        <v>750</v>
      </c>
    </row>
    <row r="30" spans="1:12" ht="22.8" x14ac:dyDescent="0.25">
      <c r="A30" s="918"/>
      <c r="B30" s="14" t="s">
        <v>830</v>
      </c>
      <c r="C30" s="14" t="s">
        <v>829</v>
      </c>
      <c r="D30" s="15">
        <v>43588</v>
      </c>
      <c r="E30" s="14" t="s">
        <v>376</v>
      </c>
      <c r="F30" s="920"/>
      <c r="G30" s="920"/>
      <c r="H30" s="924"/>
      <c r="I30" s="924"/>
      <c r="J30" s="921"/>
      <c r="K30" s="921"/>
      <c r="L30" s="925"/>
    </row>
    <row r="31" spans="1:12" ht="24" x14ac:dyDescent="0.25">
      <c r="A31" s="918">
        <v>205</v>
      </c>
      <c r="B31" s="9" t="s">
        <v>22</v>
      </c>
      <c r="C31" s="13" t="s">
        <v>23</v>
      </c>
      <c r="D31" s="13" t="s">
        <v>24</v>
      </c>
      <c r="E31" s="13" t="s">
        <v>25</v>
      </c>
      <c r="F31" s="919" t="s">
        <v>17</v>
      </c>
      <c r="G31" s="919"/>
      <c r="H31" s="920"/>
      <c r="I31" s="920"/>
      <c r="J31" s="920"/>
      <c r="K31" s="920"/>
      <c r="L31" s="920"/>
    </row>
    <row r="32" spans="1:12" x14ac:dyDescent="0.25">
      <c r="A32" s="918"/>
      <c r="B32" s="921" t="s">
        <v>831</v>
      </c>
      <c r="C32" s="922" t="s">
        <v>832</v>
      </c>
      <c r="D32" s="923">
        <v>43564</v>
      </c>
      <c r="E32" s="921" t="s">
        <v>233</v>
      </c>
      <c r="F32" s="921" t="s">
        <v>833</v>
      </c>
      <c r="G32" s="921"/>
      <c r="H32" s="924" t="s">
        <v>30</v>
      </c>
      <c r="I32" s="924"/>
      <c r="J32" s="14" t="s">
        <v>31</v>
      </c>
      <c r="K32" s="14" t="s">
        <v>32</v>
      </c>
      <c r="L32" s="16">
        <v>240</v>
      </c>
    </row>
    <row r="33" spans="1:12" x14ac:dyDescent="0.25">
      <c r="A33" s="918"/>
      <c r="B33" s="921"/>
      <c r="C33" s="922"/>
      <c r="D33" s="923"/>
      <c r="E33" s="921"/>
      <c r="F33" s="921"/>
      <c r="G33" s="921"/>
      <c r="H33" s="924" t="s">
        <v>33</v>
      </c>
      <c r="I33" s="924"/>
      <c r="J33" s="921" t="s">
        <v>31</v>
      </c>
      <c r="K33" s="921" t="s">
        <v>31</v>
      </c>
      <c r="L33" s="925">
        <v>0</v>
      </c>
    </row>
    <row r="34" spans="1:12" x14ac:dyDescent="0.25">
      <c r="A34" s="918"/>
      <c r="B34" s="921"/>
      <c r="C34" s="922"/>
      <c r="D34" s="923"/>
      <c r="E34" s="921"/>
      <c r="F34" s="921"/>
      <c r="G34" s="921"/>
      <c r="H34" s="924"/>
      <c r="I34" s="924"/>
      <c r="J34" s="921"/>
      <c r="K34" s="921"/>
      <c r="L34" s="925"/>
    </row>
    <row r="35" spans="1:12" ht="24" x14ac:dyDescent="0.25">
      <c r="A35" s="918"/>
      <c r="B35" s="9" t="s">
        <v>34</v>
      </c>
      <c r="C35" s="13" t="s">
        <v>35</v>
      </c>
      <c r="D35" s="13" t="s">
        <v>36</v>
      </c>
      <c r="E35" s="13" t="s">
        <v>37</v>
      </c>
      <c r="F35" s="920"/>
      <c r="G35" s="920"/>
      <c r="H35" s="924" t="s">
        <v>38</v>
      </c>
      <c r="I35" s="924"/>
      <c r="J35" s="921" t="s">
        <v>31</v>
      </c>
      <c r="K35" s="921" t="s">
        <v>32</v>
      </c>
      <c r="L35" s="925">
        <v>565.47</v>
      </c>
    </row>
    <row r="36" spans="1:12" ht="22.8" x14ac:dyDescent="0.25">
      <c r="A36" s="918"/>
      <c r="B36" s="14" t="s">
        <v>229</v>
      </c>
      <c r="C36" s="14" t="s">
        <v>833</v>
      </c>
      <c r="D36" s="15">
        <v>43571</v>
      </c>
      <c r="E36" s="14" t="s">
        <v>834</v>
      </c>
      <c r="F36" s="920"/>
      <c r="G36" s="920"/>
      <c r="H36" s="924"/>
      <c r="I36" s="924"/>
      <c r="J36" s="921"/>
      <c r="K36" s="921"/>
      <c r="L36" s="925"/>
    </row>
    <row r="37" spans="1:12" ht="24" x14ac:dyDescent="0.25">
      <c r="A37" s="918">
        <v>206</v>
      </c>
      <c r="B37" s="9" t="s">
        <v>22</v>
      </c>
      <c r="C37" s="13" t="s">
        <v>23</v>
      </c>
      <c r="D37" s="13" t="s">
        <v>24</v>
      </c>
      <c r="E37" s="13" t="s">
        <v>25</v>
      </c>
      <c r="F37" s="919" t="s">
        <v>17</v>
      </c>
      <c r="G37" s="919"/>
      <c r="H37" s="920"/>
      <c r="I37" s="920"/>
      <c r="J37" s="920"/>
      <c r="K37" s="920"/>
      <c r="L37" s="920"/>
    </row>
    <row r="38" spans="1:12" x14ac:dyDescent="0.25">
      <c r="A38" s="918"/>
      <c r="B38" s="921" t="s">
        <v>831</v>
      </c>
      <c r="C38" s="922" t="s">
        <v>835</v>
      </c>
      <c r="D38" s="923">
        <v>43610</v>
      </c>
      <c r="E38" s="921" t="s">
        <v>465</v>
      </c>
      <c r="F38" s="921" t="s">
        <v>836</v>
      </c>
      <c r="G38" s="921"/>
      <c r="H38" s="924" t="s">
        <v>30</v>
      </c>
      <c r="I38" s="924"/>
      <c r="J38" s="14" t="s">
        <v>31</v>
      </c>
      <c r="K38" s="14" t="s">
        <v>32</v>
      </c>
      <c r="L38" s="16">
        <v>564.5</v>
      </c>
    </row>
    <row r="39" spans="1:12" x14ac:dyDescent="0.25">
      <c r="A39" s="918"/>
      <c r="B39" s="921"/>
      <c r="C39" s="922"/>
      <c r="D39" s="923"/>
      <c r="E39" s="921"/>
      <c r="F39" s="921"/>
      <c r="G39" s="921"/>
      <c r="H39" s="924" t="s">
        <v>33</v>
      </c>
      <c r="I39" s="924"/>
      <c r="J39" s="14" t="s">
        <v>32</v>
      </c>
      <c r="K39" s="14" t="s">
        <v>31</v>
      </c>
      <c r="L39" s="16">
        <v>1146.1300000000001</v>
      </c>
    </row>
    <row r="40" spans="1:12" ht="24" x14ac:dyDescent="0.25">
      <c r="A40" s="918"/>
      <c r="B40" s="9" t="s">
        <v>34</v>
      </c>
      <c r="C40" s="13" t="s">
        <v>35</v>
      </c>
      <c r="D40" s="13" t="s">
        <v>36</v>
      </c>
      <c r="E40" s="13" t="s">
        <v>37</v>
      </c>
      <c r="F40" s="920"/>
      <c r="G40" s="920"/>
      <c r="H40" s="924" t="s">
        <v>38</v>
      </c>
      <c r="I40" s="924"/>
      <c r="J40" s="921" t="s">
        <v>31</v>
      </c>
      <c r="K40" s="921" t="s">
        <v>32</v>
      </c>
      <c r="L40" s="925">
        <v>1011.01</v>
      </c>
    </row>
    <row r="41" spans="1:12" ht="22.8" x14ac:dyDescent="0.25">
      <c r="A41" s="918"/>
      <c r="B41" s="14" t="s">
        <v>229</v>
      </c>
      <c r="C41" s="14" t="s">
        <v>836</v>
      </c>
      <c r="D41" s="15">
        <v>43616</v>
      </c>
      <c r="E41" s="14" t="s">
        <v>837</v>
      </c>
      <c r="F41" s="920"/>
      <c r="G41" s="920"/>
      <c r="H41" s="924"/>
      <c r="I41" s="924"/>
      <c r="J41" s="921"/>
      <c r="K41" s="921"/>
      <c r="L41" s="925"/>
    </row>
    <row r="42" spans="1:12" ht="24" x14ac:dyDescent="0.25">
      <c r="A42" s="918">
        <v>207</v>
      </c>
      <c r="B42" s="9" t="s">
        <v>22</v>
      </c>
      <c r="C42" s="13" t="s">
        <v>23</v>
      </c>
      <c r="D42" s="13" t="s">
        <v>24</v>
      </c>
      <c r="E42" s="13" t="s">
        <v>25</v>
      </c>
      <c r="F42" s="919" t="s">
        <v>17</v>
      </c>
      <c r="G42" s="919"/>
      <c r="H42" s="920"/>
      <c r="I42" s="920"/>
      <c r="J42" s="920"/>
      <c r="K42" s="920"/>
      <c r="L42" s="920"/>
    </row>
    <row r="43" spans="1:12" x14ac:dyDescent="0.25">
      <c r="A43" s="918"/>
      <c r="B43" s="921" t="s">
        <v>831</v>
      </c>
      <c r="C43" s="922" t="s">
        <v>838</v>
      </c>
      <c r="D43" s="923">
        <v>43618</v>
      </c>
      <c r="E43" s="921" t="s">
        <v>839</v>
      </c>
      <c r="F43" s="921" t="s">
        <v>840</v>
      </c>
      <c r="G43" s="921"/>
      <c r="H43" s="924" t="s">
        <v>30</v>
      </c>
      <c r="I43" s="924"/>
      <c r="J43" s="14" t="s">
        <v>31</v>
      </c>
      <c r="K43" s="14" t="s">
        <v>32</v>
      </c>
      <c r="L43" s="16">
        <v>494</v>
      </c>
    </row>
    <row r="44" spans="1:12" x14ac:dyDescent="0.25">
      <c r="A44" s="918"/>
      <c r="B44" s="921"/>
      <c r="C44" s="922"/>
      <c r="D44" s="923"/>
      <c r="E44" s="921"/>
      <c r="F44" s="921"/>
      <c r="G44" s="921"/>
      <c r="H44" s="924" t="s">
        <v>33</v>
      </c>
      <c r="I44" s="924"/>
      <c r="J44" s="14" t="s">
        <v>31</v>
      </c>
      <c r="K44" s="14" t="s">
        <v>31</v>
      </c>
      <c r="L44" s="16">
        <v>0</v>
      </c>
    </row>
    <row r="45" spans="1:12" ht="24" x14ac:dyDescent="0.25">
      <c r="A45" s="918"/>
      <c r="B45" s="9" t="s">
        <v>34</v>
      </c>
      <c r="C45" s="13" t="s">
        <v>35</v>
      </c>
      <c r="D45" s="13" t="s">
        <v>36</v>
      </c>
      <c r="E45" s="13" t="s">
        <v>37</v>
      </c>
      <c r="F45" s="920"/>
      <c r="G45" s="920"/>
      <c r="H45" s="924" t="s">
        <v>38</v>
      </c>
      <c r="I45" s="924"/>
      <c r="J45" s="921" t="s">
        <v>31</v>
      </c>
      <c r="K45" s="921" t="s">
        <v>31</v>
      </c>
      <c r="L45" s="925">
        <v>0</v>
      </c>
    </row>
    <row r="46" spans="1:12" ht="22.8" x14ac:dyDescent="0.25">
      <c r="A46" s="918"/>
      <c r="B46" s="14" t="s">
        <v>229</v>
      </c>
      <c r="C46" s="14" t="s">
        <v>840</v>
      </c>
      <c r="D46" s="15">
        <v>43620</v>
      </c>
      <c r="E46" s="14" t="s">
        <v>663</v>
      </c>
      <c r="F46" s="920"/>
      <c r="G46" s="920"/>
      <c r="H46" s="924"/>
      <c r="I46" s="924"/>
      <c r="J46" s="921"/>
      <c r="K46" s="921"/>
      <c r="L46" s="925"/>
    </row>
    <row r="47" spans="1:12" ht="24" x14ac:dyDescent="0.25">
      <c r="A47" s="918">
        <v>208</v>
      </c>
      <c r="B47" s="9" t="s">
        <v>22</v>
      </c>
      <c r="C47" s="13" t="s">
        <v>23</v>
      </c>
      <c r="D47" s="13" t="s">
        <v>24</v>
      </c>
      <c r="E47" s="13" t="s">
        <v>25</v>
      </c>
      <c r="F47" s="919" t="s">
        <v>17</v>
      </c>
      <c r="G47" s="919"/>
      <c r="H47" s="920"/>
      <c r="I47" s="920"/>
      <c r="J47" s="920"/>
      <c r="K47" s="920"/>
      <c r="L47" s="920"/>
    </row>
    <row r="48" spans="1:12" x14ac:dyDescent="0.25">
      <c r="A48" s="918"/>
      <c r="B48" s="921" t="s">
        <v>831</v>
      </c>
      <c r="C48" s="922" t="s">
        <v>841</v>
      </c>
      <c r="D48" s="923">
        <v>43626</v>
      </c>
      <c r="E48" s="921" t="s">
        <v>842</v>
      </c>
      <c r="F48" s="921" t="s">
        <v>843</v>
      </c>
      <c r="G48" s="921"/>
      <c r="H48" s="924" t="s">
        <v>30</v>
      </c>
      <c r="I48" s="924"/>
      <c r="J48" s="14" t="s">
        <v>31</v>
      </c>
      <c r="K48" s="14" t="s">
        <v>32</v>
      </c>
      <c r="L48" s="16">
        <v>623.13</v>
      </c>
    </row>
    <row r="49" spans="1:12" x14ac:dyDescent="0.25">
      <c r="A49" s="918"/>
      <c r="B49" s="921"/>
      <c r="C49" s="922"/>
      <c r="D49" s="923"/>
      <c r="E49" s="921"/>
      <c r="F49" s="921"/>
      <c r="G49" s="921"/>
      <c r="H49" s="924" t="s">
        <v>33</v>
      </c>
      <c r="I49" s="924"/>
      <c r="J49" s="14" t="s">
        <v>32</v>
      </c>
      <c r="K49" s="14" t="s">
        <v>31</v>
      </c>
      <c r="L49" s="16">
        <v>941.33</v>
      </c>
    </row>
    <row r="50" spans="1:12" ht="24" x14ac:dyDescent="0.25">
      <c r="A50" s="918"/>
      <c r="B50" s="9" t="s">
        <v>34</v>
      </c>
      <c r="C50" s="13" t="s">
        <v>35</v>
      </c>
      <c r="D50" s="13" t="s">
        <v>36</v>
      </c>
      <c r="E50" s="13" t="s">
        <v>37</v>
      </c>
      <c r="F50" s="920"/>
      <c r="G50" s="920"/>
      <c r="H50" s="924" t="s">
        <v>38</v>
      </c>
      <c r="I50" s="924"/>
      <c r="J50" s="921" t="s">
        <v>31</v>
      </c>
      <c r="K50" s="921" t="s">
        <v>31</v>
      </c>
      <c r="L50" s="925">
        <v>0</v>
      </c>
    </row>
    <row r="51" spans="1:12" ht="22.8" x14ac:dyDescent="0.25">
      <c r="A51" s="918"/>
      <c r="B51" s="14" t="s">
        <v>229</v>
      </c>
      <c r="C51" s="14" t="s">
        <v>843</v>
      </c>
      <c r="D51" s="15">
        <v>43630</v>
      </c>
      <c r="E51" s="14" t="s">
        <v>844</v>
      </c>
      <c r="F51" s="920"/>
      <c r="G51" s="920"/>
      <c r="H51" s="924"/>
      <c r="I51" s="924"/>
      <c r="J51" s="921"/>
      <c r="K51" s="921"/>
      <c r="L51" s="925"/>
    </row>
    <row r="52" spans="1:12" ht="24" x14ac:dyDescent="0.25">
      <c r="A52" s="918">
        <v>209</v>
      </c>
      <c r="B52" s="9" t="s">
        <v>22</v>
      </c>
      <c r="C52" s="13" t="s">
        <v>23</v>
      </c>
      <c r="D52" s="13" t="s">
        <v>24</v>
      </c>
      <c r="E52" s="13" t="s">
        <v>25</v>
      </c>
      <c r="F52" s="919" t="s">
        <v>17</v>
      </c>
      <c r="G52" s="919"/>
      <c r="H52" s="920"/>
      <c r="I52" s="920"/>
      <c r="J52" s="920"/>
      <c r="K52" s="920"/>
      <c r="L52" s="920"/>
    </row>
    <row r="53" spans="1:12" x14ac:dyDescent="0.25">
      <c r="A53" s="918"/>
      <c r="B53" s="921" t="s">
        <v>831</v>
      </c>
      <c r="C53" s="922" t="s">
        <v>845</v>
      </c>
      <c r="D53" s="923">
        <v>43660</v>
      </c>
      <c r="E53" s="921" t="s">
        <v>643</v>
      </c>
      <c r="F53" s="921" t="s">
        <v>644</v>
      </c>
      <c r="G53" s="921"/>
      <c r="H53" s="924" t="s">
        <v>30</v>
      </c>
      <c r="I53" s="924"/>
      <c r="J53" s="14" t="s">
        <v>31</v>
      </c>
      <c r="K53" s="14" t="s">
        <v>31</v>
      </c>
      <c r="L53" s="16">
        <v>0</v>
      </c>
    </row>
    <row r="54" spans="1:12" x14ac:dyDescent="0.25">
      <c r="A54" s="918"/>
      <c r="B54" s="921"/>
      <c r="C54" s="922"/>
      <c r="D54" s="923"/>
      <c r="E54" s="921"/>
      <c r="F54" s="921"/>
      <c r="G54" s="921"/>
      <c r="H54" s="924" t="s">
        <v>33</v>
      </c>
      <c r="I54" s="924"/>
      <c r="J54" s="14" t="s">
        <v>31</v>
      </c>
      <c r="K54" s="14" t="s">
        <v>31</v>
      </c>
      <c r="L54" s="16">
        <v>0</v>
      </c>
    </row>
    <row r="55" spans="1:12" ht="24" x14ac:dyDescent="0.25">
      <c r="A55" s="918"/>
      <c r="B55" s="9" t="s">
        <v>34</v>
      </c>
      <c r="C55" s="13" t="s">
        <v>35</v>
      </c>
      <c r="D55" s="13" t="s">
        <v>36</v>
      </c>
      <c r="E55" s="13" t="s">
        <v>37</v>
      </c>
      <c r="F55" s="920"/>
      <c r="G55" s="920"/>
      <c r="H55" s="924" t="s">
        <v>38</v>
      </c>
      <c r="I55" s="924"/>
      <c r="J55" s="921" t="s">
        <v>31</v>
      </c>
      <c r="K55" s="921" t="s">
        <v>32</v>
      </c>
      <c r="L55" s="925">
        <v>920</v>
      </c>
    </row>
    <row r="56" spans="1:12" ht="22.8" x14ac:dyDescent="0.25">
      <c r="A56" s="918"/>
      <c r="B56" s="14" t="s">
        <v>229</v>
      </c>
      <c r="C56" s="14" t="s">
        <v>644</v>
      </c>
      <c r="D56" s="15">
        <v>43665</v>
      </c>
      <c r="E56" s="14" t="s">
        <v>846</v>
      </c>
      <c r="F56" s="920"/>
      <c r="G56" s="920"/>
      <c r="H56" s="924"/>
      <c r="I56" s="924"/>
      <c r="J56" s="921"/>
      <c r="K56" s="921"/>
      <c r="L56" s="925"/>
    </row>
    <row r="57" spans="1:12" ht="24" x14ac:dyDescent="0.25">
      <c r="A57" s="918">
        <v>210</v>
      </c>
      <c r="B57" s="9" t="s">
        <v>22</v>
      </c>
      <c r="C57" s="13" t="s">
        <v>23</v>
      </c>
      <c r="D57" s="13" t="s">
        <v>24</v>
      </c>
      <c r="E57" s="13" t="s">
        <v>25</v>
      </c>
      <c r="F57" s="919" t="s">
        <v>17</v>
      </c>
      <c r="G57" s="919"/>
      <c r="H57" s="920"/>
      <c r="I57" s="920"/>
      <c r="J57" s="920"/>
      <c r="K57" s="920"/>
      <c r="L57" s="920"/>
    </row>
    <row r="58" spans="1:12" x14ac:dyDescent="0.25">
      <c r="A58" s="918"/>
      <c r="B58" s="921" t="s">
        <v>831</v>
      </c>
      <c r="C58" s="922" t="s">
        <v>847</v>
      </c>
      <c r="D58" s="923">
        <v>43667</v>
      </c>
      <c r="E58" s="921" t="s">
        <v>848</v>
      </c>
      <c r="F58" s="921" t="s">
        <v>849</v>
      </c>
      <c r="G58" s="921"/>
      <c r="H58" s="924" t="s">
        <v>30</v>
      </c>
      <c r="I58" s="924"/>
      <c r="J58" s="14" t="s">
        <v>31</v>
      </c>
      <c r="K58" s="14" t="s">
        <v>32</v>
      </c>
      <c r="L58" s="16">
        <v>769.4</v>
      </c>
    </row>
    <row r="59" spans="1:12" x14ac:dyDescent="0.25">
      <c r="A59" s="918"/>
      <c r="B59" s="921"/>
      <c r="C59" s="922"/>
      <c r="D59" s="923"/>
      <c r="E59" s="921"/>
      <c r="F59" s="921"/>
      <c r="G59" s="921"/>
      <c r="H59" s="924" t="s">
        <v>33</v>
      </c>
      <c r="I59" s="924"/>
      <c r="J59" s="14" t="s">
        <v>31</v>
      </c>
      <c r="K59" s="14" t="s">
        <v>32</v>
      </c>
      <c r="L59" s="16">
        <v>8593.33</v>
      </c>
    </row>
    <row r="60" spans="1:12" ht="24" x14ac:dyDescent="0.25">
      <c r="A60" s="918"/>
      <c r="B60" s="9" t="s">
        <v>34</v>
      </c>
      <c r="C60" s="13" t="s">
        <v>35</v>
      </c>
      <c r="D60" s="13" t="s">
        <v>36</v>
      </c>
      <c r="E60" s="13" t="s">
        <v>37</v>
      </c>
      <c r="F60" s="920"/>
      <c r="G60" s="920"/>
      <c r="H60" s="924" t="s">
        <v>38</v>
      </c>
      <c r="I60" s="924"/>
      <c r="J60" s="921" t="s">
        <v>31</v>
      </c>
      <c r="K60" s="921" t="s">
        <v>31</v>
      </c>
      <c r="L60" s="925">
        <v>0</v>
      </c>
    </row>
    <row r="61" spans="1:12" ht="22.8" x14ac:dyDescent="0.25">
      <c r="A61" s="918"/>
      <c r="B61" s="14" t="s">
        <v>229</v>
      </c>
      <c r="C61" s="14" t="s">
        <v>849</v>
      </c>
      <c r="D61" s="15">
        <v>43672</v>
      </c>
      <c r="E61" s="14" t="s">
        <v>850</v>
      </c>
      <c r="F61" s="920"/>
      <c r="G61" s="920"/>
      <c r="H61" s="924"/>
      <c r="I61" s="924"/>
      <c r="J61" s="921"/>
      <c r="K61" s="921"/>
      <c r="L61" s="925"/>
    </row>
    <row r="62" spans="1:12" ht="24" x14ac:dyDescent="0.25">
      <c r="A62" s="918">
        <v>211</v>
      </c>
      <c r="B62" s="9" t="s">
        <v>22</v>
      </c>
      <c r="C62" s="13" t="s">
        <v>23</v>
      </c>
      <c r="D62" s="13" t="s">
        <v>24</v>
      </c>
      <c r="E62" s="13" t="s">
        <v>25</v>
      </c>
      <c r="F62" s="919" t="s">
        <v>17</v>
      </c>
      <c r="G62" s="919"/>
      <c r="H62" s="920"/>
      <c r="I62" s="920"/>
      <c r="J62" s="920"/>
      <c r="K62" s="920"/>
      <c r="L62" s="920"/>
    </row>
    <row r="63" spans="1:12" x14ac:dyDescent="0.25">
      <c r="A63" s="918"/>
      <c r="B63" s="921" t="s">
        <v>831</v>
      </c>
      <c r="C63" s="922" t="s">
        <v>851</v>
      </c>
      <c r="D63" s="923">
        <v>43726</v>
      </c>
      <c r="E63" s="921" t="s">
        <v>852</v>
      </c>
      <c r="F63" s="921" t="s">
        <v>853</v>
      </c>
      <c r="G63" s="921"/>
      <c r="H63" s="924" t="s">
        <v>30</v>
      </c>
      <c r="I63" s="924"/>
      <c r="J63" s="14" t="s">
        <v>31</v>
      </c>
      <c r="K63" s="14" t="s">
        <v>31</v>
      </c>
      <c r="L63" s="16">
        <v>0</v>
      </c>
    </row>
    <row r="64" spans="1:12" x14ac:dyDescent="0.25">
      <c r="A64" s="918"/>
      <c r="B64" s="921"/>
      <c r="C64" s="922"/>
      <c r="D64" s="923"/>
      <c r="E64" s="921"/>
      <c r="F64" s="921"/>
      <c r="G64" s="921"/>
      <c r="H64" s="924" t="s">
        <v>33</v>
      </c>
      <c r="I64" s="924"/>
      <c r="J64" s="921" t="s">
        <v>32</v>
      </c>
      <c r="K64" s="921" t="s">
        <v>31</v>
      </c>
      <c r="L64" s="925">
        <v>3917.23</v>
      </c>
    </row>
    <row r="65" spans="1:12" x14ac:dyDescent="0.25">
      <c r="A65" s="918"/>
      <c r="B65" s="921"/>
      <c r="C65" s="922"/>
      <c r="D65" s="923"/>
      <c r="E65" s="921"/>
      <c r="F65" s="921"/>
      <c r="G65" s="921"/>
      <c r="H65" s="924"/>
      <c r="I65" s="924"/>
      <c r="J65" s="921"/>
      <c r="K65" s="921"/>
      <c r="L65" s="925"/>
    </row>
    <row r="66" spans="1:12" ht="24" x14ac:dyDescent="0.25">
      <c r="A66" s="918"/>
      <c r="B66" s="9" t="s">
        <v>34</v>
      </c>
      <c r="C66" s="13" t="s">
        <v>35</v>
      </c>
      <c r="D66" s="13" t="s">
        <v>36</v>
      </c>
      <c r="E66" s="13" t="s">
        <v>37</v>
      </c>
      <c r="F66" s="920"/>
      <c r="G66" s="920"/>
      <c r="H66" s="924" t="s">
        <v>38</v>
      </c>
      <c r="I66" s="924"/>
      <c r="J66" s="921" t="s">
        <v>31</v>
      </c>
      <c r="K66" s="921" t="s">
        <v>32</v>
      </c>
      <c r="L66" s="925">
        <v>336.11</v>
      </c>
    </row>
    <row r="67" spans="1:12" ht="22.8" x14ac:dyDescent="0.25">
      <c r="A67" s="918"/>
      <c r="B67" s="14" t="s">
        <v>229</v>
      </c>
      <c r="C67" s="14" t="s">
        <v>853</v>
      </c>
      <c r="D67" s="15">
        <v>43730</v>
      </c>
      <c r="E67" s="14" t="s">
        <v>188</v>
      </c>
      <c r="F67" s="920"/>
      <c r="G67" s="920"/>
      <c r="H67" s="924"/>
      <c r="I67" s="924"/>
      <c r="J67" s="921"/>
      <c r="K67" s="921"/>
      <c r="L67" s="925"/>
    </row>
    <row r="68" spans="1:12" ht="24" x14ac:dyDescent="0.25">
      <c r="A68" s="918">
        <v>212</v>
      </c>
      <c r="B68" s="9" t="s">
        <v>22</v>
      </c>
      <c r="C68" s="13" t="s">
        <v>23</v>
      </c>
      <c r="D68" s="13" t="s">
        <v>24</v>
      </c>
      <c r="E68" s="13" t="s">
        <v>25</v>
      </c>
      <c r="F68" s="919" t="s">
        <v>17</v>
      </c>
      <c r="G68" s="919"/>
      <c r="H68" s="920"/>
      <c r="I68" s="920"/>
      <c r="J68" s="920"/>
      <c r="K68" s="920"/>
      <c r="L68" s="920"/>
    </row>
    <row r="69" spans="1:12" x14ac:dyDescent="0.25">
      <c r="A69" s="918"/>
      <c r="B69" s="921" t="s">
        <v>854</v>
      </c>
      <c r="C69" s="922" t="s">
        <v>855</v>
      </c>
      <c r="D69" s="923">
        <v>43562</v>
      </c>
      <c r="E69" s="921" t="s">
        <v>176</v>
      </c>
      <c r="F69" s="921" t="s">
        <v>856</v>
      </c>
      <c r="G69" s="921"/>
      <c r="H69" s="924" t="s">
        <v>30</v>
      </c>
      <c r="I69" s="924"/>
      <c r="J69" s="14" t="s">
        <v>31</v>
      </c>
      <c r="K69" s="14" t="s">
        <v>32</v>
      </c>
      <c r="L69" s="16">
        <v>101</v>
      </c>
    </row>
    <row r="70" spans="1:12" x14ac:dyDescent="0.25">
      <c r="A70" s="918"/>
      <c r="B70" s="921"/>
      <c r="C70" s="922"/>
      <c r="D70" s="923"/>
      <c r="E70" s="921"/>
      <c r="F70" s="921"/>
      <c r="G70" s="921"/>
      <c r="H70" s="924" t="s">
        <v>33</v>
      </c>
      <c r="I70" s="924"/>
      <c r="J70" s="921" t="s">
        <v>31</v>
      </c>
      <c r="K70" s="921" t="s">
        <v>32</v>
      </c>
      <c r="L70" s="925">
        <v>198.98</v>
      </c>
    </row>
    <row r="71" spans="1:12" x14ac:dyDescent="0.25">
      <c r="A71" s="918"/>
      <c r="B71" s="921"/>
      <c r="C71" s="922"/>
      <c r="D71" s="923"/>
      <c r="E71" s="921"/>
      <c r="F71" s="921"/>
      <c r="G71" s="921"/>
      <c r="H71" s="924"/>
      <c r="I71" s="924"/>
      <c r="J71" s="921"/>
      <c r="K71" s="921"/>
      <c r="L71" s="925"/>
    </row>
    <row r="72" spans="1:12" x14ac:dyDescent="0.25">
      <c r="A72" s="918"/>
      <c r="B72" s="921"/>
      <c r="C72" s="922"/>
      <c r="D72" s="923"/>
      <c r="E72" s="921"/>
      <c r="F72" s="921"/>
      <c r="G72" s="921"/>
      <c r="H72" s="924"/>
      <c r="I72" s="924"/>
      <c r="J72" s="921"/>
      <c r="K72" s="921"/>
      <c r="L72" s="925"/>
    </row>
    <row r="73" spans="1:12" ht="24" x14ac:dyDescent="0.25">
      <c r="A73" s="918"/>
      <c r="B73" s="9" t="s">
        <v>34</v>
      </c>
      <c r="C73" s="13" t="s">
        <v>35</v>
      </c>
      <c r="D73" s="13" t="s">
        <v>36</v>
      </c>
      <c r="E73" s="13" t="s">
        <v>37</v>
      </c>
      <c r="F73" s="920"/>
      <c r="G73" s="920"/>
      <c r="H73" s="924" t="s">
        <v>38</v>
      </c>
      <c r="I73" s="924"/>
      <c r="J73" s="921" t="s">
        <v>31</v>
      </c>
      <c r="K73" s="921" t="s">
        <v>32</v>
      </c>
      <c r="L73" s="925">
        <v>100</v>
      </c>
    </row>
    <row r="74" spans="1:12" ht="22.8" x14ac:dyDescent="0.25">
      <c r="A74" s="918"/>
      <c r="B74" s="14" t="s">
        <v>229</v>
      </c>
      <c r="C74" s="14" t="s">
        <v>856</v>
      </c>
      <c r="D74" s="15">
        <v>43565</v>
      </c>
      <c r="E74" s="14" t="s">
        <v>561</v>
      </c>
      <c r="F74" s="920"/>
      <c r="G74" s="920"/>
      <c r="H74" s="924"/>
      <c r="I74" s="924"/>
      <c r="J74" s="921"/>
      <c r="K74" s="921"/>
      <c r="L74" s="925"/>
    </row>
    <row r="75" spans="1:12" ht="24" x14ac:dyDescent="0.25">
      <c r="A75" s="918">
        <v>213</v>
      </c>
      <c r="B75" s="9" t="s">
        <v>22</v>
      </c>
      <c r="C75" s="13" t="s">
        <v>23</v>
      </c>
      <c r="D75" s="13" t="s">
        <v>24</v>
      </c>
      <c r="E75" s="13" t="s">
        <v>25</v>
      </c>
      <c r="F75" s="919" t="s">
        <v>17</v>
      </c>
      <c r="G75" s="919"/>
      <c r="H75" s="920"/>
      <c r="I75" s="920"/>
      <c r="J75" s="920"/>
      <c r="K75" s="920"/>
      <c r="L75" s="920"/>
    </row>
    <row r="76" spans="1:12" x14ac:dyDescent="0.25">
      <c r="A76" s="918"/>
      <c r="B76" s="921" t="s">
        <v>854</v>
      </c>
      <c r="C76" s="922" t="s">
        <v>855</v>
      </c>
      <c r="D76" s="923">
        <v>43562</v>
      </c>
      <c r="E76" s="921" t="s">
        <v>176</v>
      </c>
      <c r="F76" s="921" t="s">
        <v>177</v>
      </c>
      <c r="G76" s="921"/>
      <c r="H76" s="924" t="s">
        <v>30</v>
      </c>
      <c r="I76" s="924"/>
      <c r="J76" s="14" t="s">
        <v>31</v>
      </c>
      <c r="K76" s="14" t="s">
        <v>32</v>
      </c>
      <c r="L76" s="16">
        <v>142.18</v>
      </c>
    </row>
    <row r="77" spans="1:12" x14ac:dyDescent="0.25">
      <c r="A77" s="918"/>
      <c r="B77" s="921"/>
      <c r="C77" s="922"/>
      <c r="D77" s="923"/>
      <c r="E77" s="921"/>
      <c r="F77" s="921"/>
      <c r="G77" s="921"/>
      <c r="H77" s="924" t="s">
        <v>33</v>
      </c>
      <c r="I77" s="924"/>
      <c r="J77" s="921" t="s">
        <v>31</v>
      </c>
      <c r="K77" s="921" t="s">
        <v>32</v>
      </c>
      <c r="L77" s="925">
        <v>309.26</v>
      </c>
    </row>
    <row r="78" spans="1:12" x14ac:dyDescent="0.25">
      <c r="A78" s="918"/>
      <c r="B78" s="921"/>
      <c r="C78" s="922"/>
      <c r="D78" s="923"/>
      <c r="E78" s="921"/>
      <c r="F78" s="921"/>
      <c r="G78" s="921"/>
      <c r="H78" s="924"/>
      <c r="I78" s="924"/>
      <c r="J78" s="921"/>
      <c r="K78" s="921"/>
      <c r="L78" s="925"/>
    </row>
    <row r="79" spans="1:12" x14ac:dyDescent="0.25">
      <c r="A79" s="918"/>
      <c r="B79" s="921"/>
      <c r="C79" s="922"/>
      <c r="D79" s="923"/>
      <c r="E79" s="921"/>
      <c r="F79" s="921"/>
      <c r="G79" s="921"/>
      <c r="H79" s="924"/>
      <c r="I79" s="924"/>
      <c r="J79" s="921"/>
      <c r="K79" s="921"/>
      <c r="L79" s="925"/>
    </row>
    <row r="80" spans="1:12" ht="24" x14ac:dyDescent="0.25">
      <c r="A80" s="918"/>
      <c r="B80" s="9" t="s">
        <v>34</v>
      </c>
      <c r="C80" s="13" t="s">
        <v>35</v>
      </c>
      <c r="D80" s="13" t="s">
        <v>36</v>
      </c>
      <c r="E80" s="13" t="s">
        <v>37</v>
      </c>
      <c r="F80" s="920"/>
      <c r="G80" s="920"/>
      <c r="H80" s="924" t="s">
        <v>38</v>
      </c>
      <c r="I80" s="924"/>
      <c r="J80" s="921" t="s">
        <v>31</v>
      </c>
      <c r="K80" s="921" t="s">
        <v>31</v>
      </c>
      <c r="L80" s="925">
        <v>0</v>
      </c>
    </row>
    <row r="81" spans="1:12" ht="22.8" x14ac:dyDescent="0.25">
      <c r="A81" s="918"/>
      <c r="B81" s="14" t="s">
        <v>229</v>
      </c>
      <c r="C81" s="14" t="s">
        <v>177</v>
      </c>
      <c r="D81" s="15">
        <v>43565</v>
      </c>
      <c r="E81" s="14" t="s">
        <v>561</v>
      </c>
      <c r="F81" s="920"/>
      <c r="G81" s="920"/>
      <c r="H81" s="924"/>
      <c r="I81" s="924"/>
      <c r="J81" s="921"/>
      <c r="K81" s="921"/>
      <c r="L81" s="925"/>
    </row>
    <row r="82" spans="1:12" ht="24" x14ac:dyDescent="0.25">
      <c r="A82" s="918">
        <v>214</v>
      </c>
      <c r="B82" s="9" t="s">
        <v>22</v>
      </c>
      <c r="C82" s="13" t="s">
        <v>23</v>
      </c>
      <c r="D82" s="13" t="s">
        <v>24</v>
      </c>
      <c r="E82" s="13" t="s">
        <v>25</v>
      </c>
      <c r="F82" s="919" t="s">
        <v>17</v>
      </c>
      <c r="G82" s="919"/>
      <c r="H82" s="920"/>
      <c r="I82" s="920"/>
      <c r="J82" s="920"/>
      <c r="K82" s="920"/>
      <c r="L82" s="920"/>
    </row>
    <row r="83" spans="1:12" x14ac:dyDescent="0.25">
      <c r="A83" s="918"/>
      <c r="B83" s="921" t="s">
        <v>854</v>
      </c>
      <c r="C83" s="922" t="s">
        <v>857</v>
      </c>
      <c r="D83" s="923">
        <v>43569</v>
      </c>
      <c r="E83" s="921" t="s">
        <v>727</v>
      </c>
      <c r="F83" s="921" t="s">
        <v>858</v>
      </c>
      <c r="G83" s="921"/>
      <c r="H83" s="924" t="s">
        <v>30</v>
      </c>
      <c r="I83" s="924"/>
      <c r="J83" s="14" t="s">
        <v>31</v>
      </c>
      <c r="K83" s="14" t="s">
        <v>32</v>
      </c>
      <c r="L83" s="16">
        <v>686.55</v>
      </c>
    </row>
    <row r="84" spans="1:12" x14ac:dyDescent="0.25">
      <c r="A84" s="918"/>
      <c r="B84" s="921"/>
      <c r="C84" s="922"/>
      <c r="D84" s="923"/>
      <c r="E84" s="921"/>
      <c r="F84" s="921"/>
      <c r="G84" s="921"/>
      <c r="H84" s="924" t="s">
        <v>33</v>
      </c>
      <c r="I84" s="924"/>
      <c r="J84" s="921" t="s">
        <v>31</v>
      </c>
      <c r="K84" s="921" t="s">
        <v>31</v>
      </c>
      <c r="L84" s="925">
        <v>0</v>
      </c>
    </row>
    <row r="85" spans="1:12" x14ac:dyDescent="0.25">
      <c r="A85" s="918"/>
      <c r="B85" s="921"/>
      <c r="C85" s="922"/>
      <c r="D85" s="923"/>
      <c r="E85" s="921"/>
      <c r="F85" s="921"/>
      <c r="G85" s="921"/>
      <c r="H85" s="924"/>
      <c r="I85" s="924"/>
      <c r="J85" s="921"/>
      <c r="K85" s="921"/>
      <c r="L85" s="925"/>
    </row>
    <row r="86" spans="1:12" x14ac:dyDescent="0.25">
      <c r="A86" s="918"/>
      <c r="B86" s="921"/>
      <c r="C86" s="922"/>
      <c r="D86" s="923"/>
      <c r="E86" s="921"/>
      <c r="F86" s="921"/>
      <c r="G86" s="921"/>
      <c r="H86" s="924"/>
      <c r="I86" s="924"/>
      <c r="J86" s="921"/>
      <c r="K86" s="921"/>
      <c r="L86" s="925"/>
    </row>
    <row r="87" spans="1:12" ht="24" x14ac:dyDescent="0.25">
      <c r="A87" s="918"/>
      <c r="B87" s="9" t="s">
        <v>34</v>
      </c>
      <c r="C87" s="13" t="s">
        <v>35</v>
      </c>
      <c r="D87" s="13" t="s">
        <v>36</v>
      </c>
      <c r="E87" s="13" t="s">
        <v>37</v>
      </c>
      <c r="F87" s="920"/>
      <c r="G87" s="920"/>
      <c r="H87" s="924" t="s">
        <v>38</v>
      </c>
      <c r="I87" s="924"/>
      <c r="J87" s="921" t="s">
        <v>31</v>
      </c>
      <c r="K87" s="921" t="s">
        <v>32</v>
      </c>
      <c r="L87" s="925">
        <v>550</v>
      </c>
    </row>
    <row r="88" spans="1:12" ht="22.8" x14ac:dyDescent="0.25">
      <c r="A88" s="918"/>
      <c r="B88" s="14" t="s">
        <v>229</v>
      </c>
      <c r="C88" s="14" t="s">
        <v>858</v>
      </c>
      <c r="D88" s="15">
        <v>43572</v>
      </c>
      <c r="E88" s="14" t="s">
        <v>859</v>
      </c>
      <c r="F88" s="920"/>
      <c r="G88" s="920"/>
      <c r="H88" s="924"/>
      <c r="I88" s="924"/>
      <c r="J88" s="921"/>
      <c r="K88" s="921"/>
      <c r="L88" s="925"/>
    </row>
    <row r="89" spans="1:12" ht="24" x14ac:dyDescent="0.25">
      <c r="A89" s="918">
        <v>215</v>
      </c>
      <c r="B89" s="9" t="s">
        <v>22</v>
      </c>
      <c r="C89" s="13" t="s">
        <v>23</v>
      </c>
      <c r="D89" s="13" t="s">
        <v>24</v>
      </c>
      <c r="E89" s="13" t="s">
        <v>25</v>
      </c>
      <c r="F89" s="919" t="s">
        <v>17</v>
      </c>
      <c r="G89" s="919"/>
      <c r="H89" s="920"/>
      <c r="I89" s="920"/>
      <c r="J89" s="920"/>
      <c r="K89" s="920"/>
      <c r="L89" s="920"/>
    </row>
    <row r="90" spans="1:12" x14ac:dyDescent="0.25">
      <c r="A90" s="918"/>
      <c r="B90" s="921" t="s">
        <v>854</v>
      </c>
      <c r="C90" s="922" t="s">
        <v>860</v>
      </c>
      <c r="D90" s="923">
        <v>43622</v>
      </c>
      <c r="E90" s="921" t="s">
        <v>533</v>
      </c>
      <c r="F90" s="921" t="s">
        <v>861</v>
      </c>
      <c r="G90" s="921"/>
      <c r="H90" s="924" t="s">
        <v>30</v>
      </c>
      <c r="I90" s="924"/>
      <c r="J90" s="14" t="s">
        <v>31</v>
      </c>
      <c r="K90" s="14" t="s">
        <v>31</v>
      </c>
      <c r="L90" s="16">
        <v>0</v>
      </c>
    </row>
    <row r="91" spans="1:12" x14ac:dyDescent="0.25">
      <c r="A91" s="918"/>
      <c r="B91" s="921"/>
      <c r="C91" s="922"/>
      <c r="D91" s="923"/>
      <c r="E91" s="921"/>
      <c r="F91" s="921"/>
      <c r="G91" s="921"/>
      <c r="H91" s="924" t="s">
        <v>33</v>
      </c>
      <c r="I91" s="924"/>
      <c r="J91" s="921" t="s">
        <v>31</v>
      </c>
      <c r="K91" s="921" t="s">
        <v>31</v>
      </c>
      <c r="L91" s="925">
        <v>0</v>
      </c>
    </row>
    <row r="92" spans="1:12" x14ac:dyDescent="0.25">
      <c r="A92" s="918"/>
      <c r="B92" s="921"/>
      <c r="C92" s="922"/>
      <c r="D92" s="923"/>
      <c r="E92" s="921"/>
      <c r="F92" s="921"/>
      <c r="G92" s="921"/>
      <c r="H92" s="924"/>
      <c r="I92" s="924"/>
      <c r="J92" s="921"/>
      <c r="K92" s="921"/>
      <c r="L92" s="925"/>
    </row>
    <row r="93" spans="1:12" x14ac:dyDescent="0.25">
      <c r="A93" s="918"/>
      <c r="B93" s="921"/>
      <c r="C93" s="922"/>
      <c r="D93" s="923"/>
      <c r="E93" s="921"/>
      <c r="F93" s="921"/>
      <c r="G93" s="921"/>
      <c r="H93" s="924"/>
      <c r="I93" s="924"/>
      <c r="J93" s="921"/>
      <c r="K93" s="921"/>
      <c r="L93" s="925"/>
    </row>
    <row r="94" spans="1:12" ht="24" x14ac:dyDescent="0.25">
      <c r="A94" s="918"/>
      <c r="B94" s="9" t="s">
        <v>34</v>
      </c>
      <c r="C94" s="13" t="s">
        <v>35</v>
      </c>
      <c r="D94" s="13" t="s">
        <v>36</v>
      </c>
      <c r="E94" s="13" t="s">
        <v>37</v>
      </c>
      <c r="F94" s="920"/>
      <c r="G94" s="920"/>
      <c r="H94" s="924" t="s">
        <v>38</v>
      </c>
      <c r="I94" s="924"/>
      <c r="J94" s="921" t="s">
        <v>32</v>
      </c>
      <c r="K94" s="921" t="s">
        <v>32</v>
      </c>
      <c r="L94" s="925">
        <v>1525</v>
      </c>
    </row>
    <row r="95" spans="1:12" ht="22.8" x14ac:dyDescent="0.25">
      <c r="A95" s="918"/>
      <c r="B95" s="14" t="s">
        <v>229</v>
      </c>
      <c r="C95" s="14" t="s">
        <v>861</v>
      </c>
      <c r="D95" s="15">
        <v>43632</v>
      </c>
      <c r="E95" s="14" t="s">
        <v>862</v>
      </c>
      <c r="F95" s="920"/>
      <c r="G95" s="920"/>
      <c r="H95" s="924"/>
      <c r="I95" s="924"/>
      <c r="J95" s="921"/>
      <c r="K95" s="921"/>
      <c r="L95" s="925"/>
    </row>
    <row r="96" spans="1:12" ht="24" x14ac:dyDescent="0.25">
      <c r="A96" s="918">
        <v>216</v>
      </c>
      <c r="B96" s="9" t="s">
        <v>22</v>
      </c>
      <c r="C96" s="13" t="s">
        <v>23</v>
      </c>
      <c r="D96" s="13" t="s">
        <v>24</v>
      </c>
      <c r="E96" s="13" t="s">
        <v>25</v>
      </c>
      <c r="F96" s="919" t="s">
        <v>17</v>
      </c>
      <c r="G96" s="919"/>
      <c r="H96" s="920"/>
      <c r="I96" s="920"/>
      <c r="J96" s="920"/>
      <c r="K96" s="920"/>
      <c r="L96" s="920"/>
    </row>
    <row r="97" spans="1:12" x14ac:dyDescent="0.25">
      <c r="A97" s="918"/>
      <c r="B97" s="921" t="s">
        <v>854</v>
      </c>
      <c r="C97" s="922" t="s">
        <v>860</v>
      </c>
      <c r="D97" s="923">
        <v>43622</v>
      </c>
      <c r="E97" s="921" t="s">
        <v>533</v>
      </c>
      <c r="F97" s="921" t="s">
        <v>863</v>
      </c>
      <c r="G97" s="921"/>
      <c r="H97" s="924" t="s">
        <v>30</v>
      </c>
      <c r="I97" s="924"/>
      <c r="J97" s="14" t="s">
        <v>31</v>
      </c>
      <c r="K97" s="14" t="s">
        <v>32</v>
      </c>
      <c r="L97" s="16">
        <v>421.3</v>
      </c>
    </row>
    <row r="98" spans="1:12" x14ac:dyDescent="0.25">
      <c r="A98" s="918"/>
      <c r="B98" s="921"/>
      <c r="C98" s="922"/>
      <c r="D98" s="923"/>
      <c r="E98" s="921"/>
      <c r="F98" s="921"/>
      <c r="G98" s="921"/>
      <c r="H98" s="924" t="s">
        <v>33</v>
      </c>
      <c r="I98" s="924"/>
      <c r="J98" s="921" t="s">
        <v>32</v>
      </c>
      <c r="K98" s="921" t="s">
        <v>32</v>
      </c>
      <c r="L98" s="925">
        <v>1780.09</v>
      </c>
    </row>
    <row r="99" spans="1:12" x14ac:dyDescent="0.25">
      <c r="A99" s="918"/>
      <c r="B99" s="921"/>
      <c r="C99" s="922"/>
      <c r="D99" s="923"/>
      <c r="E99" s="921"/>
      <c r="F99" s="921"/>
      <c r="G99" s="921"/>
      <c r="H99" s="924"/>
      <c r="I99" s="924"/>
      <c r="J99" s="921"/>
      <c r="K99" s="921"/>
      <c r="L99" s="925"/>
    </row>
    <row r="100" spans="1:12" x14ac:dyDescent="0.25">
      <c r="A100" s="918"/>
      <c r="B100" s="921"/>
      <c r="C100" s="922"/>
      <c r="D100" s="923"/>
      <c r="E100" s="921"/>
      <c r="F100" s="921"/>
      <c r="G100" s="921"/>
      <c r="H100" s="924"/>
      <c r="I100" s="924"/>
      <c r="J100" s="921"/>
      <c r="K100" s="921"/>
      <c r="L100" s="925"/>
    </row>
    <row r="101" spans="1:12" ht="24" x14ac:dyDescent="0.25">
      <c r="A101" s="918"/>
      <c r="B101" s="9" t="s">
        <v>34</v>
      </c>
      <c r="C101" s="13" t="s">
        <v>35</v>
      </c>
      <c r="D101" s="13" t="s">
        <v>36</v>
      </c>
      <c r="E101" s="13" t="s">
        <v>37</v>
      </c>
      <c r="F101" s="920"/>
      <c r="G101" s="920"/>
      <c r="H101" s="924" t="s">
        <v>38</v>
      </c>
      <c r="I101" s="924"/>
      <c r="J101" s="921" t="s">
        <v>32</v>
      </c>
      <c r="K101" s="921" t="s">
        <v>31</v>
      </c>
      <c r="L101" s="925">
        <v>184.03</v>
      </c>
    </row>
    <row r="102" spans="1:12" ht="22.8" x14ac:dyDescent="0.25">
      <c r="A102" s="918"/>
      <c r="B102" s="14" t="s">
        <v>229</v>
      </c>
      <c r="C102" s="14" t="s">
        <v>863</v>
      </c>
      <c r="D102" s="15">
        <v>43632</v>
      </c>
      <c r="E102" s="14" t="s">
        <v>862</v>
      </c>
      <c r="F102" s="920"/>
      <c r="G102" s="920"/>
      <c r="H102" s="924"/>
      <c r="I102" s="924"/>
      <c r="J102" s="921"/>
      <c r="K102" s="921"/>
      <c r="L102" s="925"/>
    </row>
    <row r="103" spans="1:12" ht="24" x14ac:dyDescent="0.25">
      <c r="A103" s="918">
        <v>217</v>
      </c>
      <c r="B103" s="9" t="s">
        <v>22</v>
      </c>
      <c r="C103" s="13" t="s">
        <v>23</v>
      </c>
      <c r="D103" s="13" t="s">
        <v>24</v>
      </c>
      <c r="E103" s="13" t="s">
        <v>25</v>
      </c>
      <c r="F103" s="919" t="s">
        <v>17</v>
      </c>
      <c r="G103" s="919"/>
      <c r="H103" s="920"/>
      <c r="I103" s="920"/>
      <c r="J103" s="920"/>
      <c r="K103" s="920"/>
      <c r="L103" s="920"/>
    </row>
    <row r="104" spans="1:12" x14ac:dyDescent="0.25">
      <c r="A104" s="918"/>
      <c r="B104" s="921" t="s">
        <v>854</v>
      </c>
      <c r="C104" s="922" t="s">
        <v>864</v>
      </c>
      <c r="D104" s="923">
        <v>43655</v>
      </c>
      <c r="E104" s="921" t="s">
        <v>865</v>
      </c>
      <c r="F104" s="921" t="s">
        <v>866</v>
      </c>
      <c r="G104" s="921"/>
      <c r="H104" s="924" t="s">
        <v>30</v>
      </c>
      <c r="I104" s="924"/>
      <c r="J104" s="14" t="s">
        <v>31</v>
      </c>
      <c r="K104" s="14" t="s">
        <v>32</v>
      </c>
      <c r="L104" s="16">
        <v>827.43</v>
      </c>
    </row>
    <row r="105" spans="1:12" x14ac:dyDescent="0.25">
      <c r="A105" s="918"/>
      <c r="B105" s="921"/>
      <c r="C105" s="922"/>
      <c r="D105" s="923"/>
      <c r="E105" s="921"/>
      <c r="F105" s="921"/>
      <c r="G105" s="921"/>
      <c r="H105" s="924" t="s">
        <v>33</v>
      </c>
      <c r="I105" s="924"/>
      <c r="J105" s="921" t="s">
        <v>31</v>
      </c>
      <c r="K105" s="921" t="s">
        <v>32</v>
      </c>
      <c r="L105" s="925">
        <v>4361.24</v>
      </c>
    </row>
    <row r="106" spans="1:12" x14ac:dyDescent="0.25">
      <c r="A106" s="918"/>
      <c r="B106" s="921"/>
      <c r="C106" s="922"/>
      <c r="D106" s="923"/>
      <c r="E106" s="921"/>
      <c r="F106" s="921"/>
      <c r="G106" s="921"/>
      <c r="H106" s="924"/>
      <c r="I106" s="924"/>
      <c r="J106" s="921"/>
      <c r="K106" s="921"/>
      <c r="L106" s="925"/>
    </row>
    <row r="107" spans="1:12" x14ac:dyDescent="0.25">
      <c r="A107" s="918"/>
      <c r="B107" s="921"/>
      <c r="C107" s="922"/>
      <c r="D107" s="923"/>
      <c r="E107" s="921"/>
      <c r="F107" s="921"/>
      <c r="G107" s="921"/>
      <c r="H107" s="924"/>
      <c r="I107" s="924"/>
      <c r="J107" s="921"/>
      <c r="K107" s="921"/>
      <c r="L107" s="925"/>
    </row>
    <row r="108" spans="1:12" ht="24" x14ac:dyDescent="0.25">
      <c r="A108" s="918"/>
      <c r="B108" s="9" t="s">
        <v>34</v>
      </c>
      <c r="C108" s="13" t="s">
        <v>35</v>
      </c>
      <c r="D108" s="13" t="s">
        <v>36</v>
      </c>
      <c r="E108" s="13" t="s">
        <v>37</v>
      </c>
      <c r="F108" s="920"/>
      <c r="G108" s="920"/>
      <c r="H108" s="924" t="s">
        <v>38</v>
      </c>
      <c r="I108" s="924"/>
      <c r="J108" s="921" t="s">
        <v>31</v>
      </c>
      <c r="K108" s="921" t="s">
        <v>32</v>
      </c>
      <c r="L108" s="925">
        <v>196.1</v>
      </c>
    </row>
    <row r="109" spans="1:12" ht="22.8" x14ac:dyDescent="0.25">
      <c r="A109" s="918"/>
      <c r="B109" s="14" t="s">
        <v>229</v>
      </c>
      <c r="C109" s="14" t="s">
        <v>866</v>
      </c>
      <c r="D109" s="15">
        <v>43661</v>
      </c>
      <c r="E109" s="14" t="s">
        <v>867</v>
      </c>
      <c r="F109" s="920"/>
      <c r="G109" s="920"/>
      <c r="H109" s="924"/>
      <c r="I109" s="924"/>
      <c r="J109" s="921"/>
      <c r="K109" s="921"/>
      <c r="L109" s="925"/>
    </row>
    <row r="110" spans="1:12" ht="24" x14ac:dyDescent="0.25">
      <c r="A110" s="918">
        <v>218</v>
      </c>
      <c r="B110" s="9" t="s">
        <v>22</v>
      </c>
      <c r="C110" s="13" t="s">
        <v>23</v>
      </c>
      <c r="D110" s="13" t="s">
        <v>24</v>
      </c>
      <c r="E110" s="13" t="s">
        <v>25</v>
      </c>
      <c r="F110" s="919" t="s">
        <v>17</v>
      </c>
      <c r="G110" s="919"/>
      <c r="H110" s="920"/>
      <c r="I110" s="920"/>
      <c r="J110" s="920"/>
      <c r="K110" s="920"/>
      <c r="L110" s="920"/>
    </row>
    <row r="111" spans="1:12" x14ac:dyDescent="0.25">
      <c r="A111" s="918"/>
      <c r="B111" s="921" t="s">
        <v>854</v>
      </c>
      <c r="C111" s="922" t="s">
        <v>868</v>
      </c>
      <c r="D111" s="923">
        <v>43670</v>
      </c>
      <c r="E111" s="921" t="s">
        <v>187</v>
      </c>
      <c r="F111" s="921" t="s">
        <v>812</v>
      </c>
      <c r="G111" s="921"/>
      <c r="H111" s="924" t="s">
        <v>30</v>
      </c>
      <c r="I111" s="924"/>
      <c r="J111" s="14" t="s">
        <v>31</v>
      </c>
      <c r="K111" s="14" t="s">
        <v>32</v>
      </c>
      <c r="L111" s="16">
        <v>1931</v>
      </c>
    </row>
    <row r="112" spans="1:12" x14ac:dyDescent="0.25">
      <c r="A112" s="918"/>
      <c r="B112" s="921"/>
      <c r="C112" s="922"/>
      <c r="D112" s="923"/>
      <c r="E112" s="921"/>
      <c r="F112" s="921"/>
      <c r="G112" s="921"/>
      <c r="H112" s="924" t="s">
        <v>33</v>
      </c>
      <c r="I112" s="924"/>
      <c r="J112" s="921" t="s">
        <v>31</v>
      </c>
      <c r="K112" s="921" t="s">
        <v>31</v>
      </c>
      <c r="L112" s="925">
        <v>0</v>
      </c>
    </row>
    <row r="113" spans="1:12" x14ac:dyDescent="0.25">
      <c r="A113" s="918"/>
      <c r="B113" s="921"/>
      <c r="C113" s="922"/>
      <c r="D113" s="923"/>
      <c r="E113" s="921"/>
      <c r="F113" s="921"/>
      <c r="G113" s="921"/>
      <c r="H113" s="924"/>
      <c r="I113" s="924"/>
      <c r="J113" s="921"/>
      <c r="K113" s="921"/>
      <c r="L113" s="925"/>
    </row>
    <row r="114" spans="1:12" ht="24" x14ac:dyDescent="0.25">
      <c r="A114" s="918"/>
      <c r="B114" s="9" t="s">
        <v>34</v>
      </c>
      <c r="C114" s="13" t="s">
        <v>35</v>
      </c>
      <c r="D114" s="13" t="s">
        <v>36</v>
      </c>
      <c r="E114" s="13" t="s">
        <v>37</v>
      </c>
      <c r="F114" s="920"/>
      <c r="G114" s="920"/>
      <c r="H114" s="924" t="s">
        <v>38</v>
      </c>
      <c r="I114" s="924"/>
      <c r="J114" s="921" t="s">
        <v>31</v>
      </c>
      <c r="K114" s="921" t="s">
        <v>32</v>
      </c>
      <c r="L114" s="925">
        <v>170</v>
      </c>
    </row>
    <row r="115" spans="1:12" ht="22.8" x14ac:dyDescent="0.25">
      <c r="A115" s="918"/>
      <c r="B115" s="14" t="s">
        <v>229</v>
      </c>
      <c r="C115" s="14" t="s">
        <v>812</v>
      </c>
      <c r="D115" s="15">
        <v>43674</v>
      </c>
      <c r="E115" s="14" t="s">
        <v>472</v>
      </c>
      <c r="F115" s="920"/>
      <c r="G115" s="920"/>
      <c r="H115" s="924"/>
      <c r="I115" s="924"/>
      <c r="J115" s="921"/>
      <c r="K115" s="921"/>
      <c r="L115" s="925"/>
    </row>
    <row r="116" spans="1:12" ht="24" x14ac:dyDescent="0.25">
      <c r="A116" s="918">
        <v>219</v>
      </c>
      <c r="B116" s="9" t="s">
        <v>22</v>
      </c>
      <c r="C116" s="13" t="s">
        <v>23</v>
      </c>
      <c r="D116" s="13" t="s">
        <v>24</v>
      </c>
      <c r="E116" s="13" t="s">
        <v>25</v>
      </c>
      <c r="F116" s="919" t="s">
        <v>17</v>
      </c>
      <c r="G116" s="919"/>
      <c r="H116" s="920"/>
      <c r="I116" s="920"/>
      <c r="J116" s="920"/>
      <c r="K116" s="920"/>
      <c r="L116" s="920"/>
    </row>
    <row r="117" spans="1:12" x14ac:dyDescent="0.25">
      <c r="A117" s="918"/>
      <c r="B117" s="921" t="s">
        <v>854</v>
      </c>
      <c r="C117" s="922" t="s">
        <v>869</v>
      </c>
      <c r="D117" s="923">
        <v>43713</v>
      </c>
      <c r="E117" s="921" t="s">
        <v>870</v>
      </c>
      <c r="F117" s="921" t="s">
        <v>871</v>
      </c>
      <c r="G117" s="921"/>
      <c r="H117" s="924" t="s">
        <v>30</v>
      </c>
      <c r="I117" s="924"/>
      <c r="J117" s="14" t="s">
        <v>31</v>
      </c>
      <c r="K117" s="14" t="s">
        <v>32</v>
      </c>
      <c r="L117" s="16">
        <v>490.26</v>
      </c>
    </row>
    <row r="118" spans="1:12" x14ac:dyDescent="0.25">
      <c r="A118" s="918"/>
      <c r="B118" s="921"/>
      <c r="C118" s="922"/>
      <c r="D118" s="923"/>
      <c r="E118" s="921"/>
      <c r="F118" s="921"/>
      <c r="G118" s="921"/>
      <c r="H118" s="924" t="s">
        <v>33</v>
      </c>
      <c r="I118" s="924"/>
      <c r="J118" s="921" t="s">
        <v>31</v>
      </c>
      <c r="K118" s="921" t="s">
        <v>31</v>
      </c>
      <c r="L118" s="925">
        <v>0</v>
      </c>
    </row>
    <row r="119" spans="1:12" x14ac:dyDescent="0.25">
      <c r="A119" s="918"/>
      <c r="B119" s="921"/>
      <c r="C119" s="922"/>
      <c r="D119" s="923"/>
      <c r="E119" s="921"/>
      <c r="F119" s="921"/>
      <c r="G119" s="921"/>
      <c r="H119" s="924"/>
      <c r="I119" s="924"/>
      <c r="J119" s="921"/>
      <c r="K119" s="921"/>
      <c r="L119" s="925"/>
    </row>
    <row r="120" spans="1:12" ht="24" x14ac:dyDescent="0.25">
      <c r="A120" s="918"/>
      <c r="B120" s="9" t="s">
        <v>34</v>
      </c>
      <c r="C120" s="13" t="s">
        <v>35</v>
      </c>
      <c r="D120" s="13" t="s">
        <v>36</v>
      </c>
      <c r="E120" s="13" t="s">
        <v>37</v>
      </c>
      <c r="F120" s="920"/>
      <c r="G120" s="920"/>
      <c r="H120" s="924" t="s">
        <v>38</v>
      </c>
      <c r="I120" s="924"/>
      <c r="J120" s="921" t="s">
        <v>31</v>
      </c>
      <c r="K120" s="921" t="s">
        <v>31</v>
      </c>
      <c r="L120" s="925">
        <v>0</v>
      </c>
    </row>
    <row r="121" spans="1:12" ht="22.8" x14ac:dyDescent="0.25">
      <c r="A121" s="918"/>
      <c r="B121" s="14" t="s">
        <v>229</v>
      </c>
      <c r="C121" s="14" t="s">
        <v>871</v>
      </c>
      <c r="D121" s="15">
        <v>43716</v>
      </c>
      <c r="E121" s="14" t="s">
        <v>872</v>
      </c>
      <c r="F121" s="920"/>
      <c r="G121" s="920"/>
      <c r="H121" s="924"/>
      <c r="I121" s="924"/>
      <c r="J121" s="921"/>
      <c r="K121" s="921"/>
      <c r="L121" s="925"/>
    </row>
    <row r="122" spans="1:12" ht="24" x14ac:dyDescent="0.25">
      <c r="A122" s="918">
        <v>220</v>
      </c>
      <c r="B122" s="9" t="s">
        <v>22</v>
      </c>
      <c r="C122" s="13" t="s">
        <v>23</v>
      </c>
      <c r="D122" s="13" t="s">
        <v>24</v>
      </c>
      <c r="E122" s="13" t="s">
        <v>25</v>
      </c>
      <c r="F122" s="919" t="s">
        <v>17</v>
      </c>
      <c r="G122" s="919"/>
      <c r="H122" s="920"/>
      <c r="I122" s="920"/>
      <c r="J122" s="920"/>
      <c r="K122" s="920"/>
      <c r="L122" s="920"/>
    </row>
    <row r="123" spans="1:12" x14ac:dyDescent="0.25">
      <c r="A123" s="918"/>
      <c r="B123" s="921" t="s">
        <v>854</v>
      </c>
      <c r="C123" s="922" t="s">
        <v>873</v>
      </c>
      <c r="D123" s="923">
        <v>43727</v>
      </c>
      <c r="E123" s="921" t="s">
        <v>870</v>
      </c>
      <c r="F123" s="921" t="s">
        <v>871</v>
      </c>
      <c r="G123" s="921"/>
      <c r="H123" s="924" t="s">
        <v>30</v>
      </c>
      <c r="I123" s="924"/>
      <c r="J123" s="14" t="s">
        <v>31</v>
      </c>
      <c r="K123" s="14" t="s">
        <v>32</v>
      </c>
      <c r="L123" s="16">
        <v>590.80000000000007</v>
      </c>
    </row>
    <row r="124" spans="1:12" x14ac:dyDescent="0.25">
      <c r="A124" s="918"/>
      <c r="B124" s="921"/>
      <c r="C124" s="922"/>
      <c r="D124" s="923"/>
      <c r="E124" s="921"/>
      <c r="F124" s="921"/>
      <c r="G124" s="921"/>
      <c r="H124" s="924" t="s">
        <v>33</v>
      </c>
      <c r="I124" s="924"/>
      <c r="J124" s="921" t="s">
        <v>31</v>
      </c>
      <c r="K124" s="921" t="s">
        <v>31</v>
      </c>
      <c r="L124" s="925">
        <v>0</v>
      </c>
    </row>
    <row r="125" spans="1:12" x14ac:dyDescent="0.25">
      <c r="A125" s="918"/>
      <c r="B125" s="921"/>
      <c r="C125" s="922"/>
      <c r="D125" s="923"/>
      <c r="E125" s="921"/>
      <c r="F125" s="921"/>
      <c r="G125" s="921"/>
      <c r="H125" s="924"/>
      <c r="I125" s="924"/>
      <c r="J125" s="921"/>
      <c r="K125" s="921"/>
      <c r="L125" s="925"/>
    </row>
    <row r="126" spans="1:12" x14ac:dyDescent="0.25">
      <c r="A126" s="918"/>
      <c r="B126" s="921"/>
      <c r="C126" s="922"/>
      <c r="D126" s="923"/>
      <c r="E126" s="921"/>
      <c r="F126" s="921"/>
      <c r="G126" s="921"/>
      <c r="H126" s="924"/>
      <c r="I126" s="924"/>
      <c r="J126" s="921"/>
      <c r="K126" s="921"/>
      <c r="L126" s="925"/>
    </row>
    <row r="127" spans="1:12" ht="24" x14ac:dyDescent="0.25">
      <c r="A127" s="918"/>
      <c r="B127" s="9" t="s">
        <v>34</v>
      </c>
      <c r="C127" s="13" t="s">
        <v>35</v>
      </c>
      <c r="D127" s="13" t="s">
        <v>36</v>
      </c>
      <c r="E127" s="13" t="s">
        <v>37</v>
      </c>
      <c r="F127" s="920"/>
      <c r="G127" s="920"/>
      <c r="H127" s="924" t="s">
        <v>38</v>
      </c>
      <c r="I127" s="924"/>
      <c r="J127" s="921" t="s">
        <v>31</v>
      </c>
      <c r="K127" s="921" t="s">
        <v>32</v>
      </c>
      <c r="L127" s="925">
        <v>100</v>
      </c>
    </row>
    <row r="128" spans="1:12" ht="22.8" x14ac:dyDescent="0.25">
      <c r="A128" s="918"/>
      <c r="B128" s="14" t="s">
        <v>229</v>
      </c>
      <c r="C128" s="14" t="s">
        <v>871</v>
      </c>
      <c r="D128" s="15">
        <v>43731</v>
      </c>
      <c r="E128" s="14" t="s">
        <v>874</v>
      </c>
      <c r="F128" s="920"/>
      <c r="G128" s="920"/>
      <c r="H128" s="924"/>
      <c r="I128" s="924"/>
      <c r="J128" s="921"/>
      <c r="K128" s="921"/>
      <c r="L128" s="925"/>
    </row>
    <row r="129" spans="1:12" ht="24" x14ac:dyDescent="0.25">
      <c r="A129" s="918">
        <v>221</v>
      </c>
      <c r="B129" s="9" t="s">
        <v>22</v>
      </c>
      <c r="C129" s="13" t="s">
        <v>23</v>
      </c>
      <c r="D129" s="13" t="s">
        <v>24</v>
      </c>
      <c r="E129" s="13" t="s">
        <v>25</v>
      </c>
      <c r="F129" s="919" t="s">
        <v>17</v>
      </c>
      <c r="G129" s="919"/>
      <c r="H129" s="920"/>
      <c r="I129" s="920"/>
      <c r="J129" s="920"/>
      <c r="K129" s="920"/>
      <c r="L129" s="920"/>
    </row>
    <row r="130" spans="1:12" x14ac:dyDescent="0.25">
      <c r="A130" s="918"/>
      <c r="B130" s="921" t="s">
        <v>854</v>
      </c>
      <c r="C130" s="922" t="s">
        <v>873</v>
      </c>
      <c r="D130" s="923">
        <v>43727</v>
      </c>
      <c r="E130" s="921" t="s">
        <v>870</v>
      </c>
      <c r="F130" s="921" t="s">
        <v>875</v>
      </c>
      <c r="G130" s="921"/>
      <c r="H130" s="924" t="s">
        <v>30</v>
      </c>
      <c r="I130" s="924"/>
      <c r="J130" s="14" t="s">
        <v>31</v>
      </c>
      <c r="K130" s="14" t="s">
        <v>32</v>
      </c>
      <c r="L130" s="16">
        <v>339.8</v>
      </c>
    </row>
    <row r="131" spans="1:12" x14ac:dyDescent="0.25">
      <c r="A131" s="918"/>
      <c r="B131" s="921"/>
      <c r="C131" s="922"/>
      <c r="D131" s="923"/>
      <c r="E131" s="921"/>
      <c r="F131" s="921"/>
      <c r="G131" s="921"/>
      <c r="H131" s="924" t="s">
        <v>33</v>
      </c>
      <c r="I131" s="924"/>
      <c r="J131" s="921" t="s">
        <v>31</v>
      </c>
      <c r="K131" s="921" t="s">
        <v>32</v>
      </c>
      <c r="L131" s="925">
        <v>6044.73</v>
      </c>
    </row>
    <row r="132" spans="1:12" x14ac:dyDescent="0.25">
      <c r="A132" s="918"/>
      <c r="B132" s="921"/>
      <c r="C132" s="922"/>
      <c r="D132" s="923"/>
      <c r="E132" s="921"/>
      <c r="F132" s="921"/>
      <c r="G132" s="921"/>
      <c r="H132" s="924"/>
      <c r="I132" s="924"/>
      <c r="J132" s="921"/>
      <c r="K132" s="921"/>
      <c r="L132" s="925"/>
    </row>
    <row r="133" spans="1:12" x14ac:dyDescent="0.25">
      <c r="A133" s="918"/>
      <c r="B133" s="921"/>
      <c r="C133" s="922"/>
      <c r="D133" s="923"/>
      <c r="E133" s="921"/>
      <c r="F133" s="921"/>
      <c r="G133" s="921"/>
      <c r="H133" s="924"/>
      <c r="I133" s="924"/>
      <c r="J133" s="921"/>
      <c r="K133" s="921"/>
      <c r="L133" s="925"/>
    </row>
    <row r="134" spans="1:12" ht="24" x14ac:dyDescent="0.25">
      <c r="A134" s="918"/>
      <c r="B134" s="9" t="s">
        <v>34</v>
      </c>
      <c r="C134" s="13" t="s">
        <v>35</v>
      </c>
      <c r="D134" s="13" t="s">
        <v>36</v>
      </c>
      <c r="E134" s="13" t="s">
        <v>37</v>
      </c>
      <c r="F134" s="920"/>
      <c r="G134" s="920"/>
      <c r="H134" s="924" t="s">
        <v>38</v>
      </c>
      <c r="I134" s="924"/>
      <c r="J134" s="921" t="s">
        <v>31</v>
      </c>
      <c r="K134" s="921" t="s">
        <v>32</v>
      </c>
      <c r="L134" s="925">
        <v>100</v>
      </c>
    </row>
    <row r="135" spans="1:12" ht="22.8" x14ac:dyDescent="0.25">
      <c r="A135" s="918"/>
      <c r="B135" s="14" t="s">
        <v>229</v>
      </c>
      <c r="C135" s="14" t="s">
        <v>875</v>
      </c>
      <c r="D135" s="15">
        <v>43731</v>
      </c>
      <c r="E135" s="14" t="s">
        <v>874</v>
      </c>
      <c r="F135" s="920"/>
      <c r="G135" s="920"/>
      <c r="H135" s="924"/>
      <c r="I135" s="924"/>
      <c r="J135" s="921"/>
      <c r="K135" s="921"/>
      <c r="L135" s="925"/>
    </row>
    <row r="136" spans="1:12" ht="24" x14ac:dyDescent="0.25">
      <c r="A136" s="918">
        <v>222</v>
      </c>
      <c r="B136" s="9" t="s">
        <v>22</v>
      </c>
      <c r="C136" s="13" t="s">
        <v>23</v>
      </c>
      <c r="D136" s="13" t="s">
        <v>24</v>
      </c>
      <c r="E136" s="13" t="s">
        <v>25</v>
      </c>
      <c r="F136" s="919" t="s">
        <v>17</v>
      </c>
      <c r="G136" s="919"/>
      <c r="H136" s="920"/>
      <c r="I136" s="920"/>
      <c r="J136" s="920"/>
      <c r="K136" s="920"/>
      <c r="L136" s="920"/>
    </row>
    <row r="137" spans="1:12" x14ac:dyDescent="0.25">
      <c r="A137" s="918"/>
      <c r="B137" s="921" t="s">
        <v>876</v>
      </c>
      <c r="C137" s="922" t="s">
        <v>877</v>
      </c>
      <c r="D137" s="923">
        <v>43594</v>
      </c>
      <c r="E137" s="921" t="s">
        <v>878</v>
      </c>
      <c r="F137" s="921" t="s">
        <v>879</v>
      </c>
      <c r="G137" s="921"/>
      <c r="H137" s="924" t="s">
        <v>30</v>
      </c>
      <c r="I137" s="924"/>
      <c r="J137" s="14" t="s">
        <v>31</v>
      </c>
      <c r="K137" s="14" t="s">
        <v>32</v>
      </c>
      <c r="L137" s="16">
        <v>1392</v>
      </c>
    </row>
    <row r="138" spans="1:12" x14ac:dyDescent="0.25">
      <c r="A138" s="918"/>
      <c r="B138" s="921"/>
      <c r="C138" s="922"/>
      <c r="D138" s="923"/>
      <c r="E138" s="921"/>
      <c r="F138" s="921"/>
      <c r="G138" s="921"/>
      <c r="H138" s="924" t="s">
        <v>33</v>
      </c>
      <c r="I138" s="924"/>
      <c r="J138" s="921" t="s">
        <v>31</v>
      </c>
      <c r="K138" s="921" t="s">
        <v>32</v>
      </c>
      <c r="L138" s="925">
        <v>97.46</v>
      </c>
    </row>
    <row r="139" spans="1:12" x14ac:dyDescent="0.25">
      <c r="A139" s="918"/>
      <c r="B139" s="921"/>
      <c r="C139" s="922"/>
      <c r="D139" s="923"/>
      <c r="E139" s="921"/>
      <c r="F139" s="921"/>
      <c r="G139" s="921"/>
      <c r="H139" s="924"/>
      <c r="I139" s="924"/>
      <c r="J139" s="921"/>
      <c r="K139" s="921"/>
      <c r="L139" s="925"/>
    </row>
    <row r="140" spans="1:12" x14ac:dyDescent="0.25">
      <c r="A140" s="918"/>
      <c r="B140" s="921"/>
      <c r="C140" s="922"/>
      <c r="D140" s="923"/>
      <c r="E140" s="921"/>
      <c r="F140" s="921"/>
      <c r="G140" s="921"/>
      <c r="H140" s="924"/>
      <c r="I140" s="924"/>
      <c r="J140" s="921"/>
      <c r="K140" s="921"/>
      <c r="L140" s="925"/>
    </row>
    <row r="141" spans="1:12" ht="24" x14ac:dyDescent="0.25">
      <c r="A141" s="918"/>
      <c r="B141" s="9" t="s">
        <v>34</v>
      </c>
      <c r="C141" s="13" t="s">
        <v>35</v>
      </c>
      <c r="D141" s="13" t="s">
        <v>36</v>
      </c>
      <c r="E141" s="13" t="s">
        <v>37</v>
      </c>
      <c r="F141" s="920"/>
      <c r="G141" s="920"/>
      <c r="H141" s="924" t="s">
        <v>38</v>
      </c>
      <c r="I141" s="924"/>
      <c r="J141" s="921" t="s">
        <v>31</v>
      </c>
      <c r="K141" s="921" t="s">
        <v>32</v>
      </c>
      <c r="L141" s="925">
        <v>100</v>
      </c>
    </row>
    <row r="142" spans="1:12" ht="22.8" x14ac:dyDescent="0.25">
      <c r="A142" s="918"/>
      <c r="B142" s="14" t="s">
        <v>61</v>
      </c>
      <c r="C142" s="14" t="s">
        <v>879</v>
      </c>
      <c r="D142" s="15">
        <v>43602</v>
      </c>
      <c r="E142" s="14" t="s">
        <v>880</v>
      </c>
      <c r="F142" s="920"/>
      <c r="G142" s="920"/>
      <c r="H142" s="924"/>
      <c r="I142" s="924"/>
      <c r="J142" s="921"/>
      <c r="K142" s="921"/>
      <c r="L142" s="925"/>
    </row>
    <row r="143" spans="1:12" ht="24" x14ac:dyDescent="0.25">
      <c r="A143" s="918">
        <v>223</v>
      </c>
      <c r="B143" s="9" t="s">
        <v>22</v>
      </c>
      <c r="C143" s="13" t="s">
        <v>23</v>
      </c>
      <c r="D143" s="13" t="s">
        <v>24</v>
      </c>
      <c r="E143" s="13" t="s">
        <v>25</v>
      </c>
      <c r="F143" s="919" t="s">
        <v>17</v>
      </c>
      <c r="G143" s="919"/>
      <c r="H143" s="920"/>
      <c r="I143" s="920"/>
      <c r="J143" s="920"/>
      <c r="K143" s="920"/>
      <c r="L143" s="920"/>
    </row>
    <row r="144" spans="1:12" x14ac:dyDescent="0.25">
      <c r="A144" s="918"/>
      <c r="B144" s="921" t="s">
        <v>881</v>
      </c>
      <c r="C144" s="922" t="s">
        <v>882</v>
      </c>
      <c r="D144" s="923">
        <v>43582</v>
      </c>
      <c r="E144" s="921" t="s">
        <v>456</v>
      </c>
      <c r="F144" s="921" t="s">
        <v>459</v>
      </c>
      <c r="G144" s="921"/>
      <c r="H144" s="924" t="s">
        <v>30</v>
      </c>
      <c r="I144" s="924"/>
      <c r="J144" s="14" t="s">
        <v>31</v>
      </c>
      <c r="K144" s="14" t="s">
        <v>32</v>
      </c>
      <c r="L144" s="16">
        <v>697</v>
      </c>
    </row>
    <row r="145" spans="1:12" x14ac:dyDescent="0.25">
      <c r="A145" s="918"/>
      <c r="B145" s="921"/>
      <c r="C145" s="922"/>
      <c r="D145" s="923"/>
      <c r="E145" s="921"/>
      <c r="F145" s="921"/>
      <c r="G145" s="921"/>
      <c r="H145" s="924" t="s">
        <v>33</v>
      </c>
      <c r="I145" s="924"/>
      <c r="J145" s="921" t="s">
        <v>31</v>
      </c>
      <c r="K145" s="921" t="s">
        <v>31</v>
      </c>
      <c r="L145" s="925">
        <v>0</v>
      </c>
    </row>
    <row r="146" spans="1:12" x14ac:dyDescent="0.25">
      <c r="A146" s="918"/>
      <c r="B146" s="921"/>
      <c r="C146" s="922"/>
      <c r="D146" s="923"/>
      <c r="E146" s="921"/>
      <c r="F146" s="921"/>
      <c r="G146" s="921"/>
      <c r="H146" s="924"/>
      <c r="I146" s="924"/>
      <c r="J146" s="921"/>
      <c r="K146" s="921"/>
      <c r="L146" s="925"/>
    </row>
    <row r="147" spans="1:12" ht="24" x14ac:dyDescent="0.25">
      <c r="A147" s="918"/>
      <c r="B147" s="9" t="s">
        <v>34</v>
      </c>
      <c r="C147" s="13" t="s">
        <v>35</v>
      </c>
      <c r="D147" s="13" t="s">
        <v>36</v>
      </c>
      <c r="E147" s="13" t="s">
        <v>37</v>
      </c>
      <c r="F147" s="920"/>
      <c r="G147" s="920"/>
      <c r="H147" s="924" t="s">
        <v>38</v>
      </c>
      <c r="I147" s="924"/>
      <c r="J147" s="921" t="s">
        <v>31</v>
      </c>
      <c r="K147" s="921" t="s">
        <v>32</v>
      </c>
      <c r="L147" s="925">
        <v>100</v>
      </c>
    </row>
    <row r="148" spans="1:12" ht="34.200000000000003" x14ac:dyDescent="0.25">
      <c r="A148" s="918"/>
      <c r="B148" s="14" t="s">
        <v>496</v>
      </c>
      <c r="C148" s="14" t="s">
        <v>459</v>
      </c>
      <c r="D148" s="15">
        <v>43586</v>
      </c>
      <c r="E148" s="14" t="s">
        <v>46</v>
      </c>
      <c r="F148" s="920"/>
      <c r="G148" s="920"/>
      <c r="H148" s="924"/>
      <c r="I148" s="924"/>
      <c r="J148" s="921"/>
      <c r="K148" s="921"/>
      <c r="L148" s="925"/>
    </row>
    <row r="149" spans="1:12" ht="24" x14ac:dyDescent="0.25">
      <c r="A149" s="918">
        <v>224</v>
      </c>
      <c r="B149" s="9" t="s">
        <v>22</v>
      </c>
      <c r="C149" s="13" t="s">
        <v>23</v>
      </c>
      <c r="D149" s="13" t="s">
        <v>24</v>
      </c>
      <c r="E149" s="13" t="s">
        <v>25</v>
      </c>
      <c r="F149" s="919" t="s">
        <v>17</v>
      </c>
      <c r="G149" s="919"/>
      <c r="H149" s="920"/>
      <c r="I149" s="920"/>
      <c r="J149" s="920"/>
      <c r="K149" s="920"/>
      <c r="L149" s="920"/>
    </row>
    <row r="150" spans="1:12" x14ac:dyDescent="0.25">
      <c r="A150" s="918"/>
      <c r="B150" s="921" t="s">
        <v>883</v>
      </c>
      <c r="C150" s="922" t="s">
        <v>884</v>
      </c>
      <c r="D150" s="923">
        <v>43592</v>
      </c>
      <c r="E150" s="921" t="s">
        <v>885</v>
      </c>
      <c r="F150" s="921" t="s">
        <v>886</v>
      </c>
      <c r="G150" s="921"/>
      <c r="H150" s="924" t="s">
        <v>30</v>
      </c>
      <c r="I150" s="924"/>
      <c r="J150" s="14" t="s">
        <v>31</v>
      </c>
      <c r="K150" s="14" t="s">
        <v>32</v>
      </c>
      <c r="L150" s="16">
        <v>310</v>
      </c>
    </row>
    <row r="151" spans="1:12" x14ac:dyDescent="0.25">
      <c r="A151" s="918"/>
      <c r="B151" s="921"/>
      <c r="C151" s="922"/>
      <c r="D151" s="923"/>
      <c r="E151" s="921"/>
      <c r="F151" s="921"/>
      <c r="G151" s="921"/>
      <c r="H151" s="924" t="s">
        <v>33</v>
      </c>
      <c r="I151" s="924"/>
      <c r="J151" s="921" t="s">
        <v>31</v>
      </c>
      <c r="K151" s="921" t="s">
        <v>32</v>
      </c>
      <c r="L151" s="925">
        <v>381</v>
      </c>
    </row>
    <row r="152" spans="1:12" x14ac:dyDescent="0.25">
      <c r="A152" s="918"/>
      <c r="B152" s="921"/>
      <c r="C152" s="922"/>
      <c r="D152" s="923"/>
      <c r="E152" s="921"/>
      <c r="F152" s="921"/>
      <c r="G152" s="921"/>
      <c r="H152" s="924"/>
      <c r="I152" s="924"/>
      <c r="J152" s="921"/>
      <c r="K152" s="921"/>
      <c r="L152" s="925"/>
    </row>
    <row r="153" spans="1:12" ht="24" x14ac:dyDescent="0.25">
      <c r="A153" s="918"/>
      <c r="B153" s="9" t="s">
        <v>34</v>
      </c>
      <c r="C153" s="13" t="s">
        <v>35</v>
      </c>
      <c r="D153" s="13" t="s">
        <v>36</v>
      </c>
      <c r="E153" s="13" t="s">
        <v>37</v>
      </c>
      <c r="F153" s="920"/>
      <c r="G153" s="920"/>
      <c r="H153" s="924" t="s">
        <v>38</v>
      </c>
      <c r="I153" s="924"/>
      <c r="J153" s="921" t="s">
        <v>31</v>
      </c>
      <c r="K153" s="921" t="s">
        <v>31</v>
      </c>
      <c r="L153" s="925">
        <v>0</v>
      </c>
    </row>
    <row r="154" spans="1:12" ht="22.8" x14ac:dyDescent="0.25">
      <c r="A154" s="918"/>
      <c r="B154" s="14" t="s">
        <v>204</v>
      </c>
      <c r="C154" s="14" t="s">
        <v>886</v>
      </c>
      <c r="D154" s="15">
        <v>43594</v>
      </c>
      <c r="E154" s="14" t="s">
        <v>240</v>
      </c>
      <c r="F154" s="920"/>
      <c r="G154" s="920"/>
      <c r="H154" s="924"/>
      <c r="I154" s="924"/>
      <c r="J154" s="921"/>
      <c r="K154" s="921"/>
      <c r="L154" s="925"/>
    </row>
    <row r="155" spans="1:12" ht="24" x14ac:dyDescent="0.25">
      <c r="A155" s="918">
        <v>225</v>
      </c>
      <c r="B155" s="9" t="s">
        <v>22</v>
      </c>
      <c r="C155" s="13" t="s">
        <v>23</v>
      </c>
      <c r="D155" s="13" t="s">
        <v>24</v>
      </c>
      <c r="E155" s="13" t="s">
        <v>25</v>
      </c>
      <c r="F155" s="919" t="s">
        <v>17</v>
      </c>
      <c r="G155" s="919"/>
      <c r="H155" s="920"/>
      <c r="I155" s="920"/>
      <c r="J155" s="920"/>
      <c r="K155" s="920"/>
      <c r="L155" s="920"/>
    </row>
    <row r="156" spans="1:12" x14ac:dyDescent="0.25">
      <c r="A156" s="918"/>
      <c r="B156" s="921" t="s">
        <v>887</v>
      </c>
      <c r="C156" s="922" t="s">
        <v>888</v>
      </c>
      <c r="D156" s="923">
        <v>43602</v>
      </c>
      <c r="E156" s="921" t="s">
        <v>658</v>
      </c>
      <c r="F156" s="921" t="s">
        <v>659</v>
      </c>
      <c r="G156" s="921"/>
      <c r="H156" s="924" t="s">
        <v>30</v>
      </c>
      <c r="I156" s="924"/>
      <c r="J156" s="14" t="s">
        <v>31</v>
      </c>
      <c r="K156" s="14" t="s">
        <v>32</v>
      </c>
      <c r="L156" s="16">
        <v>1140</v>
      </c>
    </row>
    <row r="157" spans="1:12" x14ac:dyDescent="0.25">
      <c r="A157" s="918"/>
      <c r="B157" s="921"/>
      <c r="C157" s="922"/>
      <c r="D157" s="923"/>
      <c r="E157" s="921"/>
      <c r="F157" s="921"/>
      <c r="G157" s="921"/>
      <c r="H157" s="924" t="s">
        <v>33</v>
      </c>
      <c r="I157" s="924"/>
      <c r="J157" s="14" t="s">
        <v>31</v>
      </c>
      <c r="K157" s="14" t="s">
        <v>31</v>
      </c>
      <c r="L157" s="16">
        <v>0</v>
      </c>
    </row>
    <row r="158" spans="1:12" ht="24" x14ac:dyDescent="0.25">
      <c r="A158" s="918"/>
      <c r="B158" s="9" t="s">
        <v>34</v>
      </c>
      <c r="C158" s="13" t="s">
        <v>35</v>
      </c>
      <c r="D158" s="13" t="s">
        <v>36</v>
      </c>
      <c r="E158" s="13" t="s">
        <v>37</v>
      </c>
      <c r="F158" s="920"/>
      <c r="G158" s="920"/>
      <c r="H158" s="924" t="s">
        <v>38</v>
      </c>
      <c r="I158" s="924"/>
      <c r="J158" s="921" t="s">
        <v>31</v>
      </c>
      <c r="K158" s="921" t="s">
        <v>31</v>
      </c>
      <c r="L158" s="925">
        <v>0</v>
      </c>
    </row>
    <row r="159" spans="1:12" ht="22.8" x14ac:dyDescent="0.25">
      <c r="A159" s="918"/>
      <c r="B159" s="14" t="s">
        <v>204</v>
      </c>
      <c r="C159" s="14" t="s">
        <v>659</v>
      </c>
      <c r="D159" s="15">
        <v>43609</v>
      </c>
      <c r="E159" s="14" t="s">
        <v>660</v>
      </c>
      <c r="F159" s="920"/>
      <c r="G159" s="920"/>
      <c r="H159" s="924"/>
      <c r="I159" s="924"/>
      <c r="J159" s="921"/>
      <c r="K159" s="921"/>
      <c r="L159" s="925"/>
    </row>
    <row r="160" spans="1:12" ht="24" x14ac:dyDescent="0.25">
      <c r="A160" s="918">
        <v>226</v>
      </c>
      <c r="B160" s="9" t="s">
        <v>22</v>
      </c>
      <c r="C160" s="13" t="s">
        <v>23</v>
      </c>
      <c r="D160" s="13" t="s">
        <v>24</v>
      </c>
      <c r="E160" s="13" t="s">
        <v>25</v>
      </c>
      <c r="F160" s="919" t="s">
        <v>17</v>
      </c>
      <c r="G160" s="919"/>
      <c r="H160" s="920"/>
      <c r="I160" s="920"/>
      <c r="J160" s="920"/>
      <c r="K160" s="920"/>
      <c r="L160" s="920"/>
    </row>
    <row r="161" spans="1:12" x14ac:dyDescent="0.25">
      <c r="A161" s="918"/>
      <c r="B161" s="921" t="s">
        <v>889</v>
      </c>
      <c r="C161" s="922" t="s">
        <v>890</v>
      </c>
      <c r="D161" s="923">
        <v>43557</v>
      </c>
      <c r="E161" s="921" t="s">
        <v>90</v>
      </c>
      <c r="F161" s="921" t="s">
        <v>653</v>
      </c>
      <c r="G161" s="921"/>
      <c r="H161" s="924" t="s">
        <v>30</v>
      </c>
      <c r="I161" s="924"/>
      <c r="J161" s="14" t="s">
        <v>31</v>
      </c>
      <c r="K161" s="14" t="s">
        <v>32</v>
      </c>
      <c r="L161" s="16">
        <v>430</v>
      </c>
    </row>
    <row r="162" spans="1:12" x14ac:dyDescent="0.25">
      <c r="A162" s="918"/>
      <c r="B162" s="921"/>
      <c r="C162" s="922"/>
      <c r="D162" s="923"/>
      <c r="E162" s="921"/>
      <c r="F162" s="921"/>
      <c r="G162" s="921"/>
      <c r="H162" s="924" t="s">
        <v>33</v>
      </c>
      <c r="I162" s="924"/>
      <c r="J162" s="921" t="s">
        <v>31</v>
      </c>
      <c r="K162" s="921" t="s">
        <v>32</v>
      </c>
      <c r="L162" s="925">
        <v>336.6</v>
      </c>
    </row>
    <row r="163" spans="1:12" x14ac:dyDescent="0.25">
      <c r="A163" s="918"/>
      <c r="B163" s="921"/>
      <c r="C163" s="922"/>
      <c r="D163" s="923"/>
      <c r="E163" s="921"/>
      <c r="F163" s="921"/>
      <c r="G163" s="921"/>
      <c r="H163" s="924"/>
      <c r="I163" s="924"/>
      <c r="J163" s="921"/>
      <c r="K163" s="921"/>
      <c r="L163" s="925"/>
    </row>
    <row r="164" spans="1:12" ht="24" x14ac:dyDescent="0.25">
      <c r="A164" s="918"/>
      <c r="B164" s="9" t="s">
        <v>34</v>
      </c>
      <c r="C164" s="13" t="s">
        <v>35</v>
      </c>
      <c r="D164" s="13" t="s">
        <v>36</v>
      </c>
      <c r="E164" s="13" t="s">
        <v>37</v>
      </c>
      <c r="F164" s="920"/>
      <c r="G164" s="920"/>
      <c r="H164" s="924" t="s">
        <v>38</v>
      </c>
      <c r="I164" s="924"/>
      <c r="J164" s="921" t="s">
        <v>31</v>
      </c>
      <c r="K164" s="921" t="s">
        <v>32</v>
      </c>
      <c r="L164" s="925">
        <v>550</v>
      </c>
    </row>
    <row r="165" spans="1:12" ht="45.6" x14ac:dyDescent="0.25">
      <c r="A165" s="918"/>
      <c r="B165" s="14" t="s">
        <v>147</v>
      </c>
      <c r="C165" s="14" t="s">
        <v>653</v>
      </c>
      <c r="D165" s="15">
        <v>43562</v>
      </c>
      <c r="E165" s="14" t="s">
        <v>716</v>
      </c>
      <c r="F165" s="920"/>
      <c r="G165" s="920"/>
      <c r="H165" s="924"/>
      <c r="I165" s="924"/>
      <c r="J165" s="921"/>
      <c r="K165" s="921"/>
      <c r="L165" s="925"/>
    </row>
    <row r="166" spans="1:12" ht="24" x14ac:dyDescent="0.25">
      <c r="A166" s="918">
        <v>227</v>
      </c>
      <c r="B166" s="9" t="s">
        <v>22</v>
      </c>
      <c r="C166" s="13" t="s">
        <v>23</v>
      </c>
      <c r="D166" s="13" t="s">
        <v>24</v>
      </c>
      <c r="E166" s="13" t="s">
        <v>25</v>
      </c>
      <c r="F166" s="919" t="s">
        <v>17</v>
      </c>
      <c r="G166" s="919"/>
      <c r="H166" s="920"/>
      <c r="I166" s="920"/>
      <c r="J166" s="920"/>
      <c r="K166" s="920"/>
      <c r="L166" s="920"/>
    </row>
    <row r="167" spans="1:12" x14ac:dyDescent="0.25">
      <c r="A167" s="918"/>
      <c r="B167" s="921" t="s">
        <v>891</v>
      </c>
      <c r="C167" s="922" t="s">
        <v>892</v>
      </c>
      <c r="D167" s="923">
        <v>43691</v>
      </c>
      <c r="E167" s="921" t="s">
        <v>298</v>
      </c>
      <c r="F167" s="921" t="s">
        <v>893</v>
      </c>
      <c r="G167" s="921"/>
      <c r="H167" s="924" t="s">
        <v>30</v>
      </c>
      <c r="I167" s="924"/>
      <c r="J167" s="14" t="s">
        <v>31</v>
      </c>
      <c r="K167" s="14" t="s">
        <v>32</v>
      </c>
      <c r="L167" s="16">
        <v>597</v>
      </c>
    </row>
    <row r="168" spans="1:12" x14ac:dyDescent="0.25">
      <c r="A168" s="918"/>
      <c r="B168" s="921"/>
      <c r="C168" s="922"/>
      <c r="D168" s="923"/>
      <c r="E168" s="921"/>
      <c r="F168" s="921"/>
      <c r="G168" s="921"/>
      <c r="H168" s="924" t="s">
        <v>33</v>
      </c>
      <c r="I168" s="924"/>
      <c r="J168" s="921" t="s">
        <v>31</v>
      </c>
      <c r="K168" s="921" t="s">
        <v>31</v>
      </c>
      <c r="L168" s="925">
        <v>0</v>
      </c>
    </row>
    <row r="169" spans="1:12" x14ac:dyDescent="0.25">
      <c r="A169" s="918"/>
      <c r="B169" s="921"/>
      <c r="C169" s="922"/>
      <c r="D169" s="923"/>
      <c r="E169" s="921"/>
      <c r="F169" s="921"/>
      <c r="G169" s="921"/>
      <c r="H169" s="924"/>
      <c r="I169" s="924"/>
      <c r="J169" s="921"/>
      <c r="K169" s="921"/>
      <c r="L169" s="925"/>
    </row>
    <row r="170" spans="1:12" ht="24" x14ac:dyDescent="0.25">
      <c r="A170" s="918"/>
      <c r="B170" s="9" t="s">
        <v>34</v>
      </c>
      <c r="C170" s="13" t="s">
        <v>35</v>
      </c>
      <c r="D170" s="13" t="s">
        <v>36</v>
      </c>
      <c r="E170" s="13" t="s">
        <v>37</v>
      </c>
      <c r="F170" s="920"/>
      <c r="G170" s="920"/>
      <c r="H170" s="924" t="s">
        <v>38</v>
      </c>
      <c r="I170" s="924"/>
      <c r="J170" s="921" t="s">
        <v>31</v>
      </c>
      <c r="K170" s="921" t="s">
        <v>32</v>
      </c>
      <c r="L170" s="925">
        <v>500</v>
      </c>
    </row>
    <row r="171" spans="1:12" ht="22.8" x14ac:dyDescent="0.25">
      <c r="A171" s="918"/>
      <c r="B171" s="14" t="s">
        <v>894</v>
      </c>
      <c r="C171" s="14" t="s">
        <v>893</v>
      </c>
      <c r="D171" s="15">
        <v>43695</v>
      </c>
      <c r="E171" s="14" t="s">
        <v>895</v>
      </c>
      <c r="F171" s="920"/>
      <c r="G171" s="920"/>
      <c r="H171" s="924"/>
      <c r="I171" s="924"/>
      <c r="J171" s="921"/>
      <c r="K171" s="921"/>
      <c r="L171" s="925"/>
    </row>
    <row r="172" spans="1:12" ht="24" x14ac:dyDescent="0.25">
      <c r="A172" s="918">
        <v>228</v>
      </c>
      <c r="B172" s="9" t="s">
        <v>22</v>
      </c>
      <c r="C172" s="13" t="s">
        <v>23</v>
      </c>
      <c r="D172" s="13" t="s">
        <v>24</v>
      </c>
      <c r="E172" s="13" t="s">
        <v>25</v>
      </c>
      <c r="F172" s="919" t="s">
        <v>17</v>
      </c>
      <c r="G172" s="919"/>
      <c r="H172" s="920"/>
      <c r="I172" s="920"/>
      <c r="J172" s="920"/>
      <c r="K172" s="920"/>
      <c r="L172" s="920"/>
    </row>
    <row r="173" spans="1:12" x14ac:dyDescent="0.25">
      <c r="A173" s="918"/>
      <c r="B173" s="921" t="s">
        <v>896</v>
      </c>
      <c r="C173" s="922" t="s">
        <v>897</v>
      </c>
      <c r="D173" s="923">
        <v>43596</v>
      </c>
      <c r="E173" s="921" t="s">
        <v>898</v>
      </c>
      <c r="F173" s="921" t="s">
        <v>899</v>
      </c>
      <c r="G173" s="921"/>
      <c r="H173" s="924" t="s">
        <v>30</v>
      </c>
      <c r="I173" s="924"/>
      <c r="J173" s="14" t="s">
        <v>31</v>
      </c>
      <c r="K173" s="14" t="s">
        <v>32</v>
      </c>
      <c r="L173" s="16">
        <v>543.33000000000004</v>
      </c>
    </row>
    <row r="174" spans="1:12" x14ac:dyDescent="0.25">
      <c r="A174" s="918"/>
      <c r="B174" s="921"/>
      <c r="C174" s="922"/>
      <c r="D174" s="923"/>
      <c r="E174" s="921"/>
      <c r="F174" s="921"/>
      <c r="G174" s="921"/>
      <c r="H174" s="924" t="s">
        <v>33</v>
      </c>
      <c r="I174" s="924"/>
      <c r="J174" s="14" t="s">
        <v>31</v>
      </c>
      <c r="K174" s="14" t="s">
        <v>32</v>
      </c>
      <c r="L174" s="16">
        <v>964.38</v>
      </c>
    </row>
    <row r="175" spans="1:12" ht="24" x14ac:dyDescent="0.25">
      <c r="A175" s="918"/>
      <c r="B175" s="9" t="s">
        <v>34</v>
      </c>
      <c r="C175" s="13" t="s">
        <v>35</v>
      </c>
      <c r="D175" s="13" t="s">
        <v>36</v>
      </c>
      <c r="E175" s="13" t="s">
        <v>37</v>
      </c>
      <c r="F175" s="920"/>
      <c r="G175" s="920"/>
      <c r="H175" s="924" t="s">
        <v>38</v>
      </c>
      <c r="I175" s="924"/>
      <c r="J175" s="921" t="s">
        <v>31</v>
      </c>
      <c r="K175" s="921" t="s">
        <v>32</v>
      </c>
      <c r="L175" s="925">
        <v>852.62</v>
      </c>
    </row>
    <row r="176" spans="1:12" ht="22.8" x14ac:dyDescent="0.25">
      <c r="A176" s="918"/>
      <c r="B176" s="14" t="s">
        <v>55</v>
      </c>
      <c r="C176" s="14" t="s">
        <v>899</v>
      </c>
      <c r="D176" s="15">
        <v>43600</v>
      </c>
      <c r="E176" s="14" t="s">
        <v>463</v>
      </c>
      <c r="F176" s="920"/>
      <c r="G176" s="920"/>
      <c r="H176" s="924"/>
      <c r="I176" s="924"/>
      <c r="J176" s="921"/>
      <c r="K176" s="921"/>
      <c r="L176" s="925"/>
    </row>
    <row r="177" spans="1:12" ht="24" x14ac:dyDescent="0.25">
      <c r="A177" s="918">
        <v>229</v>
      </c>
      <c r="B177" s="9" t="s">
        <v>22</v>
      </c>
      <c r="C177" s="13" t="s">
        <v>23</v>
      </c>
      <c r="D177" s="13" t="s">
        <v>24</v>
      </c>
      <c r="E177" s="13" t="s">
        <v>25</v>
      </c>
      <c r="F177" s="919" t="s">
        <v>17</v>
      </c>
      <c r="G177" s="919"/>
      <c r="H177" s="920"/>
      <c r="I177" s="920"/>
      <c r="J177" s="920"/>
      <c r="K177" s="920"/>
      <c r="L177" s="920"/>
    </row>
    <row r="178" spans="1:12" x14ac:dyDescent="0.25">
      <c r="A178" s="918"/>
      <c r="B178" s="921" t="s">
        <v>896</v>
      </c>
      <c r="C178" s="921" t="s">
        <v>900</v>
      </c>
      <c r="D178" s="923">
        <v>43636</v>
      </c>
      <c r="E178" s="921" t="s">
        <v>217</v>
      </c>
      <c r="F178" s="921" t="s">
        <v>901</v>
      </c>
      <c r="G178" s="921"/>
      <c r="H178" s="924" t="s">
        <v>30</v>
      </c>
      <c r="I178" s="924"/>
      <c r="J178" s="14" t="s">
        <v>31</v>
      </c>
      <c r="K178" s="14" t="s">
        <v>32</v>
      </c>
      <c r="L178" s="16">
        <v>645.20000000000005</v>
      </c>
    </row>
    <row r="179" spans="1:12" x14ac:dyDescent="0.25">
      <c r="A179" s="918"/>
      <c r="B179" s="921"/>
      <c r="C179" s="921"/>
      <c r="D179" s="923"/>
      <c r="E179" s="921"/>
      <c r="F179" s="921"/>
      <c r="G179" s="921"/>
      <c r="H179" s="924" t="s">
        <v>33</v>
      </c>
      <c r="I179" s="924"/>
      <c r="J179" s="14" t="s">
        <v>31</v>
      </c>
      <c r="K179" s="14" t="s">
        <v>32</v>
      </c>
      <c r="L179" s="16">
        <v>1374.67</v>
      </c>
    </row>
    <row r="180" spans="1:12" ht="24" x14ac:dyDescent="0.25">
      <c r="A180" s="918"/>
      <c r="B180" s="9" t="s">
        <v>34</v>
      </c>
      <c r="C180" s="13" t="s">
        <v>35</v>
      </c>
      <c r="D180" s="13" t="s">
        <v>36</v>
      </c>
      <c r="E180" s="13" t="s">
        <v>37</v>
      </c>
      <c r="F180" s="920"/>
      <c r="G180" s="920"/>
      <c r="H180" s="924" t="s">
        <v>38</v>
      </c>
      <c r="I180" s="924"/>
      <c r="J180" s="921" t="s">
        <v>31</v>
      </c>
      <c r="K180" s="921" t="s">
        <v>32</v>
      </c>
      <c r="L180" s="925">
        <v>546.80000000000007</v>
      </c>
    </row>
    <row r="181" spans="1:12" ht="22.8" x14ac:dyDescent="0.25">
      <c r="A181" s="918"/>
      <c r="B181" s="14" t="s">
        <v>55</v>
      </c>
      <c r="C181" s="14" t="s">
        <v>901</v>
      </c>
      <c r="D181" s="15">
        <v>43641</v>
      </c>
      <c r="E181" s="14" t="s">
        <v>902</v>
      </c>
      <c r="F181" s="920"/>
      <c r="G181" s="920"/>
      <c r="H181" s="924"/>
      <c r="I181" s="924"/>
      <c r="J181" s="921"/>
      <c r="K181" s="921"/>
      <c r="L181" s="925"/>
    </row>
    <row r="182" spans="1:12" ht="24" x14ac:dyDescent="0.25">
      <c r="A182" s="918">
        <v>230</v>
      </c>
      <c r="B182" s="9" t="s">
        <v>22</v>
      </c>
      <c r="C182" s="13" t="s">
        <v>23</v>
      </c>
      <c r="D182" s="13" t="s">
        <v>24</v>
      </c>
      <c r="E182" s="13" t="s">
        <v>25</v>
      </c>
      <c r="F182" s="919" t="s">
        <v>17</v>
      </c>
      <c r="G182" s="919"/>
      <c r="H182" s="920"/>
      <c r="I182" s="920"/>
      <c r="J182" s="920"/>
      <c r="K182" s="920"/>
      <c r="L182" s="920"/>
    </row>
    <row r="183" spans="1:12" x14ac:dyDescent="0.25">
      <c r="A183" s="918"/>
      <c r="B183" s="921" t="s">
        <v>896</v>
      </c>
      <c r="C183" s="922" t="s">
        <v>903</v>
      </c>
      <c r="D183" s="923">
        <v>43705</v>
      </c>
      <c r="E183" s="921" t="s">
        <v>904</v>
      </c>
      <c r="F183" s="921" t="s">
        <v>905</v>
      </c>
      <c r="G183" s="921"/>
      <c r="H183" s="924" t="s">
        <v>30</v>
      </c>
      <c r="I183" s="924"/>
      <c r="J183" s="14" t="s">
        <v>31</v>
      </c>
      <c r="K183" s="14" t="s">
        <v>32</v>
      </c>
      <c r="L183" s="16">
        <v>1034.54</v>
      </c>
    </row>
    <row r="184" spans="1:12" x14ac:dyDescent="0.25">
      <c r="A184" s="918"/>
      <c r="B184" s="921"/>
      <c r="C184" s="922"/>
      <c r="D184" s="923"/>
      <c r="E184" s="921"/>
      <c r="F184" s="921"/>
      <c r="G184" s="921"/>
      <c r="H184" s="924" t="s">
        <v>33</v>
      </c>
      <c r="I184" s="924"/>
      <c r="J184" s="14" t="s">
        <v>31</v>
      </c>
      <c r="K184" s="14" t="s">
        <v>32</v>
      </c>
      <c r="L184" s="16">
        <v>2344.89</v>
      </c>
    </row>
    <row r="185" spans="1:12" ht="24" x14ac:dyDescent="0.25">
      <c r="A185" s="918"/>
      <c r="B185" s="9" t="s">
        <v>34</v>
      </c>
      <c r="C185" s="13" t="s">
        <v>35</v>
      </c>
      <c r="D185" s="13" t="s">
        <v>36</v>
      </c>
      <c r="E185" s="13" t="s">
        <v>37</v>
      </c>
      <c r="F185" s="920"/>
      <c r="G185" s="920"/>
      <c r="H185" s="924" t="s">
        <v>38</v>
      </c>
      <c r="I185" s="924"/>
      <c r="J185" s="921" t="s">
        <v>31</v>
      </c>
      <c r="K185" s="921" t="s">
        <v>32</v>
      </c>
      <c r="L185" s="925">
        <v>200</v>
      </c>
    </row>
    <row r="186" spans="1:12" ht="22.8" x14ac:dyDescent="0.25">
      <c r="A186" s="918"/>
      <c r="B186" s="14" t="s">
        <v>55</v>
      </c>
      <c r="C186" s="14" t="s">
        <v>905</v>
      </c>
      <c r="D186" s="15">
        <v>43710</v>
      </c>
      <c r="E186" s="14" t="s">
        <v>906</v>
      </c>
      <c r="F186" s="920"/>
      <c r="G186" s="920"/>
      <c r="H186" s="924"/>
      <c r="I186" s="924"/>
      <c r="J186" s="921"/>
      <c r="K186" s="921"/>
      <c r="L186" s="925"/>
    </row>
    <row r="187" spans="1:12" ht="24" x14ac:dyDescent="0.25">
      <c r="A187" s="918">
        <v>231</v>
      </c>
      <c r="B187" s="9" t="s">
        <v>22</v>
      </c>
      <c r="C187" s="13" t="s">
        <v>23</v>
      </c>
      <c r="D187" s="13" t="s">
        <v>24</v>
      </c>
      <c r="E187" s="13" t="s">
        <v>25</v>
      </c>
      <c r="F187" s="919" t="s">
        <v>17</v>
      </c>
      <c r="G187" s="919"/>
      <c r="H187" s="920"/>
      <c r="I187" s="920"/>
      <c r="J187" s="920"/>
      <c r="K187" s="920"/>
      <c r="L187" s="920"/>
    </row>
    <row r="188" spans="1:12" x14ac:dyDescent="0.25">
      <c r="A188" s="918"/>
      <c r="B188" s="921" t="s">
        <v>907</v>
      </c>
      <c r="C188" s="922" t="s">
        <v>908</v>
      </c>
      <c r="D188" s="923">
        <v>43626</v>
      </c>
      <c r="E188" s="921" t="s">
        <v>151</v>
      </c>
      <c r="F188" s="921" t="s">
        <v>909</v>
      </c>
      <c r="G188" s="921"/>
      <c r="H188" s="924" t="s">
        <v>30</v>
      </c>
      <c r="I188" s="924"/>
      <c r="J188" s="14" t="s">
        <v>31</v>
      </c>
      <c r="K188" s="14" t="s">
        <v>32</v>
      </c>
      <c r="L188" s="16">
        <v>495.22</v>
      </c>
    </row>
    <row r="189" spans="1:12" x14ac:dyDescent="0.25">
      <c r="A189" s="918"/>
      <c r="B189" s="921"/>
      <c r="C189" s="922"/>
      <c r="D189" s="923"/>
      <c r="E189" s="921"/>
      <c r="F189" s="921"/>
      <c r="G189" s="921"/>
      <c r="H189" s="924" t="s">
        <v>33</v>
      </c>
      <c r="I189" s="924"/>
      <c r="J189" s="14" t="s">
        <v>31</v>
      </c>
      <c r="K189" s="14" t="s">
        <v>32</v>
      </c>
      <c r="L189" s="16">
        <v>549.6</v>
      </c>
    </row>
    <row r="190" spans="1:12" ht="24" x14ac:dyDescent="0.25">
      <c r="A190" s="918"/>
      <c r="B190" s="9" t="s">
        <v>34</v>
      </c>
      <c r="C190" s="13" t="s">
        <v>35</v>
      </c>
      <c r="D190" s="13" t="s">
        <v>36</v>
      </c>
      <c r="E190" s="13" t="s">
        <v>37</v>
      </c>
      <c r="F190" s="920"/>
      <c r="G190" s="920"/>
      <c r="H190" s="924" t="s">
        <v>38</v>
      </c>
      <c r="I190" s="924"/>
      <c r="J190" s="921" t="s">
        <v>31</v>
      </c>
      <c r="K190" s="921" t="s">
        <v>32</v>
      </c>
      <c r="L190" s="925">
        <v>130</v>
      </c>
    </row>
    <row r="191" spans="1:12" ht="22.8" x14ac:dyDescent="0.25">
      <c r="A191" s="918"/>
      <c r="B191" s="14" t="s">
        <v>910</v>
      </c>
      <c r="C191" s="14" t="s">
        <v>909</v>
      </c>
      <c r="D191" s="15">
        <v>43628</v>
      </c>
      <c r="E191" s="14" t="s">
        <v>911</v>
      </c>
      <c r="F191" s="920"/>
      <c r="G191" s="920"/>
      <c r="H191" s="924"/>
      <c r="I191" s="924"/>
      <c r="J191" s="921"/>
      <c r="K191" s="921"/>
      <c r="L191" s="925"/>
    </row>
    <row r="192" spans="1:12" ht="24" x14ac:dyDescent="0.25">
      <c r="A192" s="918">
        <v>232</v>
      </c>
      <c r="B192" s="9" t="s">
        <v>22</v>
      </c>
      <c r="C192" s="13" t="s">
        <v>23</v>
      </c>
      <c r="D192" s="13" t="s">
        <v>24</v>
      </c>
      <c r="E192" s="13" t="s">
        <v>25</v>
      </c>
      <c r="F192" s="919" t="s">
        <v>17</v>
      </c>
      <c r="G192" s="919"/>
      <c r="H192" s="920"/>
      <c r="I192" s="920"/>
      <c r="J192" s="920"/>
      <c r="K192" s="920"/>
      <c r="L192" s="920"/>
    </row>
    <row r="193" spans="1:12" x14ac:dyDescent="0.25">
      <c r="A193" s="918"/>
      <c r="B193" s="921" t="s">
        <v>912</v>
      </c>
      <c r="C193" s="922" t="s">
        <v>913</v>
      </c>
      <c r="D193" s="923">
        <v>43580</v>
      </c>
      <c r="E193" s="921" t="s">
        <v>621</v>
      </c>
      <c r="F193" s="921" t="s">
        <v>622</v>
      </c>
      <c r="G193" s="921"/>
      <c r="H193" s="924" t="s">
        <v>30</v>
      </c>
      <c r="I193" s="924"/>
      <c r="J193" s="14" t="s">
        <v>31</v>
      </c>
      <c r="K193" s="14" t="s">
        <v>32</v>
      </c>
      <c r="L193" s="16">
        <v>366.63</v>
      </c>
    </row>
    <row r="194" spans="1:12" x14ac:dyDescent="0.25">
      <c r="A194" s="918"/>
      <c r="B194" s="921"/>
      <c r="C194" s="922"/>
      <c r="D194" s="923"/>
      <c r="E194" s="921"/>
      <c r="F194" s="921"/>
      <c r="G194" s="921"/>
      <c r="H194" s="924" t="s">
        <v>33</v>
      </c>
      <c r="I194" s="924"/>
      <c r="J194" s="14" t="s">
        <v>31</v>
      </c>
      <c r="K194" s="14" t="s">
        <v>31</v>
      </c>
      <c r="L194" s="16">
        <v>0</v>
      </c>
    </row>
    <row r="195" spans="1:12" ht="24" x14ac:dyDescent="0.25">
      <c r="A195" s="918"/>
      <c r="B195" s="9" t="s">
        <v>34</v>
      </c>
      <c r="C195" s="13" t="s">
        <v>35</v>
      </c>
      <c r="D195" s="13" t="s">
        <v>36</v>
      </c>
      <c r="E195" s="13" t="s">
        <v>37</v>
      </c>
      <c r="F195" s="920"/>
      <c r="G195" s="920"/>
      <c r="H195" s="924" t="s">
        <v>38</v>
      </c>
      <c r="I195" s="924"/>
      <c r="J195" s="921" t="s">
        <v>31</v>
      </c>
      <c r="K195" s="921" t="s">
        <v>31</v>
      </c>
      <c r="L195" s="925">
        <v>0</v>
      </c>
    </row>
    <row r="196" spans="1:12" ht="22.8" x14ac:dyDescent="0.25">
      <c r="A196" s="918"/>
      <c r="B196" s="14" t="s">
        <v>39</v>
      </c>
      <c r="C196" s="14" t="s">
        <v>622</v>
      </c>
      <c r="D196" s="15">
        <v>43582</v>
      </c>
      <c r="E196" s="14" t="s">
        <v>914</v>
      </c>
      <c r="F196" s="920"/>
      <c r="G196" s="920"/>
      <c r="H196" s="924"/>
      <c r="I196" s="924"/>
      <c r="J196" s="921"/>
      <c r="K196" s="921"/>
      <c r="L196" s="925"/>
    </row>
    <row r="197" spans="1:12" ht="24" x14ac:dyDescent="0.25">
      <c r="A197" s="918">
        <v>233</v>
      </c>
      <c r="B197" s="9" t="s">
        <v>22</v>
      </c>
      <c r="C197" s="13" t="s">
        <v>23</v>
      </c>
      <c r="D197" s="13" t="s">
        <v>24</v>
      </c>
      <c r="E197" s="13" t="s">
        <v>25</v>
      </c>
      <c r="F197" s="919" t="s">
        <v>17</v>
      </c>
      <c r="G197" s="919"/>
      <c r="H197" s="920"/>
      <c r="I197" s="920"/>
      <c r="J197" s="920"/>
      <c r="K197" s="920"/>
      <c r="L197" s="920"/>
    </row>
    <row r="198" spans="1:12" x14ac:dyDescent="0.25">
      <c r="A198" s="918"/>
      <c r="B198" s="921" t="s">
        <v>915</v>
      </c>
      <c r="C198" s="922" t="s">
        <v>916</v>
      </c>
      <c r="D198" s="923">
        <v>43689</v>
      </c>
      <c r="E198" s="921" t="s">
        <v>917</v>
      </c>
      <c r="F198" s="921" t="s">
        <v>918</v>
      </c>
      <c r="G198" s="921"/>
      <c r="H198" s="924" t="s">
        <v>30</v>
      </c>
      <c r="I198" s="924"/>
      <c r="J198" s="14" t="s">
        <v>31</v>
      </c>
      <c r="K198" s="14" t="s">
        <v>32</v>
      </c>
      <c r="L198" s="16">
        <v>676</v>
      </c>
    </row>
    <row r="199" spans="1:12" x14ac:dyDescent="0.25">
      <c r="A199" s="918"/>
      <c r="B199" s="921"/>
      <c r="C199" s="922"/>
      <c r="D199" s="923"/>
      <c r="E199" s="921"/>
      <c r="F199" s="921"/>
      <c r="G199" s="921"/>
      <c r="H199" s="924" t="s">
        <v>33</v>
      </c>
      <c r="I199" s="924"/>
      <c r="J199" s="921" t="s">
        <v>31</v>
      </c>
      <c r="K199" s="921" t="s">
        <v>32</v>
      </c>
      <c r="L199" s="925">
        <v>1877.44</v>
      </c>
    </row>
    <row r="200" spans="1:12" x14ac:dyDescent="0.25">
      <c r="A200" s="918"/>
      <c r="B200" s="921"/>
      <c r="C200" s="922"/>
      <c r="D200" s="923"/>
      <c r="E200" s="921"/>
      <c r="F200" s="921"/>
      <c r="G200" s="921"/>
      <c r="H200" s="924"/>
      <c r="I200" s="924"/>
      <c r="J200" s="921"/>
      <c r="K200" s="921"/>
      <c r="L200" s="925"/>
    </row>
    <row r="201" spans="1:12" ht="24" x14ac:dyDescent="0.25">
      <c r="A201" s="918"/>
      <c r="B201" s="9" t="s">
        <v>34</v>
      </c>
      <c r="C201" s="13" t="s">
        <v>35</v>
      </c>
      <c r="D201" s="13" t="s">
        <v>36</v>
      </c>
      <c r="E201" s="13" t="s">
        <v>37</v>
      </c>
      <c r="F201" s="920"/>
      <c r="G201" s="920"/>
      <c r="H201" s="924" t="s">
        <v>38</v>
      </c>
      <c r="I201" s="924"/>
      <c r="J201" s="921" t="s">
        <v>31</v>
      </c>
      <c r="K201" s="921" t="s">
        <v>32</v>
      </c>
      <c r="L201" s="925">
        <v>232.07</v>
      </c>
    </row>
    <row r="202" spans="1:12" ht="22.8" x14ac:dyDescent="0.25">
      <c r="A202" s="918"/>
      <c r="B202" s="14" t="s">
        <v>323</v>
      </c>
      <c r="C202" s="14" t="s">
        <v>918</v>
      </c>
      <c r="D202" s="15">
        <v>43707</v>
      </c>
      <c r="E202" s="14" t="s">
        <v>919</v>
      </c>
      <c r="F202" s="920"/>
      <c r="G202" s="920"/>
      <c r="H202" s="924"/>
      <c r="I202" s="924"/>
      <c r="J202" s="921"/>
      <c r="K202" s="921"/>
      <c r="L202" s="925"/>
    </row>
    <row r="203" spans="1:12" ht="24" x14ac:dyDescent="0.25">
      <c r="A203" s="918">
        <v>234</v>
      </c>
      <c r="B203" s="9" t="s">
        <v>22</v>
      </c>
      <c r="C203" s="13" t="s">
        <v>23</v>
      </c>
      <c r="D203" s="13" t="s">
        <v>24</v>
      </c>
      <c r="E203" s="13" t="s">
        <v>25</v>
      </c>
      <c r="F203" s="919" t="s">
        <v>17</v>
      </c>
      <c r="G203" s="919"/>
      <c r="H203" s="920"/>
      <c r="I203" s="920"/>
      <c r="J203" s="920"/>
      <c r="K203" s="920"/>
      <c r="L203" s="920"/>
    </row>
    <row r="204" spans="1:12" x14ac:dyDescent="0.25">
      <c r="A204" s="918"/>
      <c r="B204" s="921" t="s">
        <v>920</v>
      </c>
      <c r="C204" s="922" t="s">
        <v>921</v>
      </c>
      <c r="D204" s="923">
        <v>43665</v>
      </c>
      <c r="E204" s="921" t="s">
        <v>187</v>
      </c>
      <c r="F204" s="921" t="s">
        <v>922</v>
      </c>
      <c r="G204" s="921"/>
      <c r="H204" s="924" t="s">
        <v>30</v>
      </c>
      <c r="I204" s="924"/>
      <c r="J204" s="14" t="s">
        <v>31</v>
      </c>
      <c r="K204" s="14" t="s">
        <v>32</v>
      </c>
      <c r="L204" s="16">
        <v>676.61</v>
      </c>
    </row>
    <row r="205" spans="1:12" x14ac:dyDescent="0.25">
      <c r="A205" s="918"/>
      <c r="B205" s="921"/>
      <c r="C205" s="922"/>
      <c r="D205" s="923"/>
      <c r="E205" s="921"/>
      <c r="F205" s="921"/>
      <c r="G205" s="921"/>
      <c r="H205" s="924" t="s">
        <v>33</v>
      </c>
      <c r="I205" s="924"/>
      <c r="J205" s="14" t="s">
        <v>31</v>
      </c>
      <c r="K205" s="14" t="s">
        <v>32</v>
      </c>
      <c r="L205" s="16">
        <v>600.96</v>
      </c>
    </row>
    <row r="206" spans="1:12" ht="24" x14ac:dyDescent="0.25">
      <c r="A206" s="918"/>
      <c r="B206" s="9" t="s">
        <v>34</v>
      </c>
      <c r="C206" s="13" t="s">
        <v>35</v>
      </c>
      <c r="D206" s="13" t="s">
        <v>36</v>
      </c>
      <c r="E206" s="13" t="s">
        <v>37</v>
      </c>
      <c r="F206" s="920"/>
      <c r="G206" s="920"/>
      <c r="H206" s="924" t="s">
        <v>38</v>
      </c>
      <c r="I206" s="924"/>
      <c r="J206" s="921" t="s">
        <v>31</v>
      </c>
      <c r="K206" s="921" t="s">
        <v>32</v>
      </c>
      <c r="L206" s="925">
        <v>50</v>
      </c>
    </row>
    <row r="207" spans="1:12" ht="22.8" x14ac:dyDescent="0.25">
      <c r="A207" s="918"/>
      <c r="B207" s="14" t="s">
        <v>39</v>
      </c>
      <c r="C207" s="14" t="s">
        <v>922</v>
      </c>
      <c r="D207" s="15">
        <v>43667</v>
      </c>
      <c r="E207" s="14" t="s">
        <v>923</v>
      </c>
      <c r="F207" s="920"/>
      <c r="G207" s="920"/>
      <c r="H207" s="924"/>
      <c r="I207" s="924"/>
      <c r="J207" s="921"/>
      <c r="K207" s="921"/>
      <c r="L207" s="925"/>
    </row>
    <row r="208" spans="1:12" ht="24" x14ac:dyDescent="0.25">
      <c r="A208" s="918">
        <v>235</v>
      </c>
      <c r="B208" s="9" t="s">
        <v>22</v>
      </c>
      <c r="C208" s="13" t="s">
        <v>23</v>
      </c>
      <c r="D208" s="13" t="s">
        <v>24</v>
      </c>
      <c r="E208" s="13" t="s">
        <v>25</v>
      </c>
      <c r="F208" s="919" t="s">
        <v>17</v>
      </c>
      <c r="G208" s="919"/>
      <c r="H208" s="920"/>
      <c r="I208" s="920"/>
      <c r="J208" s="920"/>
      <c r="K208" s="920"/>
      <c r="L208" s="920"/>
    </row>
    <row r="209" spans="1:12" x14ac:dyDescent="0.25">
      <c r="A209" s="918"/>
      <c r="B209" s="921" t="s">
        <v>924</v>
      </c>
      <c r="C209" s="922" t="s">
        <v>925</v>
      </c>
      <c r="D209" s="923">
        <v>43658</v>
      </c>
      <c r="E209" s="921" t="s">
        <v>115</v>
      </c>
      <c r="F209" s="921" t="s">
        <v>926</v>
      </c>
      <c r="G209" s="921"/>
      <c r="H209" s="924" t="s">
        <v>30</v>
      </c>
      <c r="I209" s="924"/>
      <c r="J209" s="14" t="s">
        <v>31</v>
      </c>
      <c r="K209" s="14" t="s">
        <v>32</v>
      </c>
      <c r="L209" s="16">
        <v>803</v>
      </c>
    </row>
    <row r="210" spans="1:12" x14ac:dyDescent="0.25">
      <c r="A210" s="918"/>
      <c r="B210" s="921"/>
      <c r="C210" s="922"/>
      <c r="D210" s="923"/>
      <c r="E210" s="921"/>
      <c r="F210" s="921"/>
      <c r="G210" s="921"/>
      <c r="H210" s="924" t="s">
        <v>33</v>
      </c>
      <c r="I210" s="924"/>
      <c r="J210" s="14" t="s">
        <v>31</v>
      </c>
      <c r="K210" s="14" t="s">
        <v>31</v>
      </c>
      <c r="L210" s="16">
        <v>0</v>
      </c>
    </row>
    <row r="211" spans="1:12" ht="24" x14ac:dyDescent="0.25">
      <c r="A211" s="918"/>
      <c r="B211" s="9" t="s">
        <v>34</v>
      </c>
      <c r="C211" s="13" t="s">
        <v>35</v>
      </c>
      <c r="D211" s="13" t="s">
        <v>36</v>
      </c>
      <c r="E211" s="13" t="s">
        <v>37</v>
      </c>
      <c r="F211" s="920"/>
      <c r="G211" s="920"/>
      <c r="H211" s="924" t="s">
        <v>38</v>
      </c>
      <c r="I211" s="924"/>
      <c r="J211" s="921" t="s">
        <v>31</v>
      </c>
      <c r="K211" s="921" t="s">
        <v>32</v>
      </c>
      <c r="L211" s="925">
        <v>99</v>
      </c>
    </row>
    <row r="212" spans="1:12" ht="22.8" x14ac:dyDescent="0.25">
      <c r="A212" s="918"/>
      <c r="B212" s="14" t="s">
        <v>105</v>
      </c>
      <c r="C212" s="14" t="s">
        <v>926</v>
      </c>
      <c r="D212" s="15">
        <v>43661</v>
      </c>
      <c r="E212" s="14" t="s">
        <v>927</v>
      </c>
      <c r="F212" s="920"/>
      <c r="G212" s="920"/>
      <c r="H212" s="924"/>
      <c r="I212" s="924"/>
      <c r="J212" s="921"/>
      <c r="K212" s="921"/>
      <c r="L212" s="925"/>
    </row>
    <row r="213" spans="1:12" ht="24" x14ac:dyDescent="0.25">
      <c r="A213" s="918">
        <v>236</v>
      </c>
      <c r="B213" s="9" t="s">
        <v>22</v>
      </c>
      <c r="C213" s="13" t="s">
        <v>23</v>
      </c>
      <c r="D213" s="13" t="s">
        <v>24</v>
      </c>
      <c r="E213" s="13" t="s">
        <v>25</v>
      </c>
      <c r="F213" s="919" t="s">
        <v>17</v>
      </c>
      <c r="G213" s="919"/>
      <c r="H213" s="920"/>
      <c r="I213" s="920"/>
      <c r="J213" s="920"/>
      <c r="K213" s="920"/>
      <c r="L213" s="920"/>
    </row>
    <row r="214" spans="1:12" x14ac:dyDescent="0.25">
      <c r="A214" s="918"/>
      <c r="B214" s="921" t="s">
        <v>928</v>
      </c>
      <c r="C214" s="921" t="s">
        <v>929</v>
      </c>
      <c r="D214" s="923">
        <v>43690</v>
      </c>
      <c r="E214" s="921" t="s">
        <v>308</v>
      </c>
      <c r="F214" s="921" t="s">
        <v>309</v>
      </c>
      <c r="G214" s="921"/>
      <c r="H214" s="924" t="s">
        <v>30</v>
      </c>
      <c r="I214" s="924"/>
      <c r="J214" s="14" t="s">
        <v>31</v>
      </c>
      <c r="K214" s="14" t="s">
        <v>32</v>
      </c>
      <c r="L214" s="16">
        <v>325.5</v>
      </c>
    </row>
    <row r="215" spans="1:12" x14ac:dyDescent="0.25">
      <c r="A215" s="918"/>
      <c r="B215" s="921"/>
      <c r="C215" s="921"/>
      <c r="D215" s="923"/>
      <c r="E215" s="921"/>
      <c r="F215" s="921"/>
      <c r="G215" s="921"/>
      <c r="H215" s="924" t="s">
        <v>33</v>
      </c>
      <c r="I215" s="924"/>
      <c r="J215" s="14" t="s">
        <v>31</v>
      </c>
      <c r="K215" s="14" t="s">
        <v>31</v>
      </c>
      <c r="L215" s="16">
        <v>0</v>
      </c>
    </row>
    <row r="216" spans="1:12" ht="24" x14ac:dyDescent="0.25">
      <c r="A216" s="918"/>
      <c r="B216" s="9" t="s">
        <v>34</v>
      </c>
      <c r="C216" s="13" t="s">
        <v>35</v>
      </c>
      <c r="D216" s="13" t="s">
        <v>36</v>
      </c>
      <c r="E216" s="13" t="s">
        <v>37</v>
      </c>
      <c r="F216" s="920"/>
      <c r="G216" s="920"/>
      <c r="H216" s="924" t="s">
        <v>38</v>
      </c>
      <c r="I216" s="924"/>
      <c r="J216" s="921" t="s">
        <v>31</v>
      </c>
      <c r="K216" s="921" t="s">
        <v>31</v>
      </c>
      <c r="L216" s="925">
        <v>0</v>
      </c>
    </row>
    <row r="217" spans="1:12" ht="22.8" x14ac:dyDescent="0.25">
      <c r="A217" s="918"/>
      <c r="B217" s="14" t="s">
        <v>39</v>
      </c>
      <c r="C217" s="14" t="s">
        <v>309</v>
      </c>
      <c r="D217" s="15">
        <v>43692</v>
      </c>
      <c r="E217" s="14" t="s">
        <v>930</v>
      </c>
      <c r="F217" s="920"/>
      <c r="G217" s="920"/>
      <c r="H217" s="924"/>
      <c r="I217" s="924"/>
      <c r="J217" s="921"/>
      <c r="K217" s="921"/>
      <c r="L217" s="925"/>
    </row>
    <row r="218" spans="1:12" ht="24" x14ac:dyDescent="0.25">
      <c r="A218" s="918">
        <v>237</v>
      </c>
      <c r="B218" s="9" t="s">
        <v>22</v>
      </c>
      <c r="C218" s="13" t="s">
        <v>23</v>
      </c>
      <c r="D218" s="13" t="s">
        <v>24</v>
      </c>
      <c r="E218" s="13" t="s">
        <v>25</v>
      </c>
      <c r="F218" s="919" t="s">
        <v>17</v>
      </c>
      <c r="G218" s="919"/>
      <c r="H218" s="920"/>
      <c r="I218" s="920"/>
      <c r="J218" s="920"/>
      <c r="K218" s="920"/>
      <c r="L218" s="920"/>
    </row>
    <row r="219" spans="1:12" x14ac:dyDescent="0.25">
      <c r="A219" s="918"/>
      <c r="B219" s="921" t="s">
        <v>931</v>
      </c>
      <c r="C219" s="922" t="s">
        <v>932</v>
      </c>
      <c r="D219" s="923">
        <v>43619</v>
      </c>
      <c r="E219" s="921" t="s">
        <v>90</v>
      </c>
      <c r="F219" s="921" t="s">
        <v>933</v>
      </c>
      <c r="G219" s="921"/>
      <c r="H219" s="924" t="s">
        <v>30</v>
      </c>
      <c r="I219" s="924"/>
      <c r="J219" s="14" t="s">
        <v>31</v>
      </c>
      <c r="K219" s="14" t="s">
        <v>32</v>
      </c>
      <c r="L219" s="16">
        <v>278.43</v>
      </c>
    </row>
    <row r="220" spans="1:12" x14ac:dyDescent="0.25">
      <c r="A220" s="918"/>
      <c r="B220" s="921"/>
      <c r="C220" s="922"/>
      <c r="D220" s="923"/>
      <c r="E220" s="921"/>
      <c r="F220" s="921"/>
      <c r="G220" s="921"/>
      <c r="H220" s="924" t="s">
        <v>33</v>
      </c>
      <c r="I220" s="924"/>
      <c r="J220" s="14" t="s">
        <v>31</v>
      </c>
      <c r="K220" s="14" t="s">
        <v>32</v>
      </c>
      <c r="L220" s="16">
        <v>425.6</v>
      </c>
    </row>
    <row r="221" spans="1:12" ht="24" x14ac:dyDescent="0.25">
      <c r="A221" s="918"/>
      <c r="B221" s="9" t="s">
        <v>34</v>
      </c>
      <c r="C221" s="13" t="s">
        <v>35</v>
      </c>
      <c r="D221" s="13" t="s">
        <v>36</v>
      </c>
      <c r="E221" s="13" t="s">
        <v>37</v>
      </c>
      <c r="F221" s="920"/>
      <c r="G221" s="920"/>
      <c r="H221" s="924" t="s">
        <v>38</v>
      </c>
      <c r="I221" s="924"/>
      <c r="J221" s="921" t="s">
        <v>31</v>
      </c>
      <c r="K221" s="921" t="s">
        <v>32</v>
      </c>
      <c r="L221" s="925">
        <v>163</v>
      </c>
    </row>
    <row r="222" spans="1:12" ht="22.8" x14ac:dyDescent="0.25">
      <c r="A222" s="918"/>
      <c r="B222" s="14" t="s">
        <v>45</v>
      </c>
      <c r="C222" s="14" t="s">
        <v>933</v>
      </c>
      <c r="D222" s="15">
        <v>43620</v>
      </c>
      <c r="E222" s="14" t="s">
        <v>934</v>
      </c>
      <c r="F222" s="920"/>
      <c r="G222" s="920"/>
      <c r="H222" s="924"/>
      <c r="I222" s="924"/>
      <c r="J222" s="921"/>
      <c r="K222" s="921"/>
      <c r="L222" s="925"/>
    </row>
    <row r="223" spans="1:12" ht="24" x14ac:dyDescent="0.25">
      <c r="A223" s="918">
        <v>238</v>
      </c>
      <c r="B223" s="9" t="s">
        <v>22</v>
      </c>
      <c r="C223" s="13" t="s">
        <v>23</v>
      </c>
      <c r="D223" s="13" t="s">
        <v>24</v>
      </c>
      <c r="E223" s="13" t="s">
        <v>25</v>
      </c>
      <c r="F223" s="919" t="s">
        <v>17</v>
      </c>
      <c r="G223" s="919"/>
      <c r="H223" s="920"/>
      <c r="I223" s="920"/>
      <c r="J223" s="920"/>
      <c r="K223" s="920"/>
      <c r="L223" s="920"/>
    </row>
    <row r="224" spans="1:12" x14ac:dyDescent="0.25">
      <c r="A224" s="918"/>
      <c r="B224" s="921" t="s">
        <v>931</v>
      </c>
      <c r="C224" s="922" t="s">
        <v>935</v>
      </c>
      <c r="D224" s="923">
        <v>43674</v>
      </c>
      <c r="E224" s="921" t="s">
        <v>936</v>
      </c>
      <c r="F224" s="921" t="s">
        <v>937</v>
      </c>
      <c r="G224" s="921"/>
      <c r="H224" s="924" t="s">
        <v>30</v>
      </c>
      <c r="I224" s="924"/>
      <c r="J224" s="14" t="s">
        <v>31</v>
      </c>
      <c r="K224" s="14" t="s">
        <v>32</v>
      </c>
      <c r="L224" s="16">
        <v>384.99</v>
      </c>
    </row>
    <row r="225" spans="1:12" x14ac:dyDescent="0.25">
      <c r="A225" s="918"/>
      <c r="B225" s="921"/>
      <c r="C225" s="922"/>
      <c r="D225" s="923"/>
      <c r="E225" s="921"/>
      <c r="F225" s="921"/>
      <c r="G225" s="921"/>
      <c r="H225" s="924" t="s">
        <v>33</v>
      </c>
      <c r="I225" s="924"/>
      <c r="J225" s="14" t="s">
        <v>31</v>
      </c>
      <c r="K225" s="14" t="s">
        <v>32</v>
      </c>
      <c r="L225" s="16">
        <v>938</v>
      </c>
    </row>
    <row r="226" spans="1:12" ht="24" x14ac:dyDescent="0.25">
      <c r="A226" s="918"/>
      <c r="B226" s="9" t="s">
        <v>34</v>
      </c>
      <c r="C226" s="13" t="s">
        <v>35</v>
      </c>
      <c r="D226" s="13" t="s">
        <v>36</v>
      </c>
      <c r="E226" s="13" t="s">
        <v>37</v>
      </c>
      <c r="F226" s="920"/>
      <c r="G226" s="920"/>
      <c r="H226" s="924" t="s">
        <v>38</v>
      </c>
      <c r="I226" s="924"/>
      <c r="J226" s="921" t="s">
        <v>31</v>
      </c>
      <c r="K226" s="921" t="s">
        <v>31</v>
      </c>
      <c r="L226" s="925">
        <v>0</v>
      </c>
    </row>
    <row r="227" spans="1:12" ht="22.8" x14ac:dyDescent="0.25">
      <c r="A227" s="918"/>
      <c r="B227" s="14" t="s">
        <v>45</v>
      </c>
      <c r="C227" s="14" t="s">
        <v>937</v>
      </c>
      <c r="D227" s="15">
        <v>43678</v>
      </c>
      <c r="E227" s="14" t="s">
        <v>938</v>
      </c>
      <c r="F227" s="920"/>
      <c r="G227" s="920"/>
      <c r="H227" s="924"/>
      <c r="I227" s="924"/>
      <c r="J227" s="921"/>
      <c r="K227" s="921"/>
      <c r="L227" s="925"/>
    </row>
    <row r="228" spans="1:12" ht="24" x14ac:dyDescent="0.25">
      <c r="A228" s="918">
        <v>239</v>
      </c>
      <c r="B228" s="9" t="s">
        <v>22</v>
      </c>
      <c r="C228" s="13" t="s">
        <v>23</v>
      </c>
      <c r="D228" s="13" t="s">
        <v>24</v>
      </c>
      <c r="E228" s="13" t="s">
        <v>25</v>
      </c>
      <c r="F228" s="919" t="s">
        <v>17</v>
      </c>
      <c r="G228" s="919"/>
      <c r="H228" s="920"/>
      <c r="I228" s="920"/>
      <c r="J228" s="920"/>
      <c r="K228" s="920"/>
      <c r="L228" s="920"/>
    </row>
    <row r="229" spans="1:12" x14ac:dyDescent="0.25">
      <c r="A229" s="918"/>
      <c r="B229" s="921" t="s">
        <v>939</v>
      </c>
      <c r="C229" s="922" t="s">
        <v>940</v>
      </c>
      <c r="D229" s="923">
        <v>43722</v>
      </c>
      <c r="E229" s="921" t="s">
        <v>65</v>
      </c>
      <c r="F229" s="921" t="s">
        <v>941</v>
      </c>
      <c r="G229" s="921"/>
      <c r="H229" s="924" t="s">
        <v>30</v>
      </c>
      <c r="I229" s="924"/>
      <c r="J229" s="14" t="s">
        <v>31</v>
      </c>
      <c r="K229" s="14" t="s">
        <v>32</v>
      </c>
      <c r="L229" s="16">
        <v>696</v>
      </c>
    </row>
    <row r="230" spans="1:12" x14ac:dyDescent="0.25">
      <c r="A230" s="918"/>
      <c r="B230" s="921"/>
      <c r="C230" s="922"/>
      <c r="D230" s="923"/>
      <c r="E230" s="921"/>
      <c r="F230" s="921"/>
      <c r="G230" s="921"/>
      <c r="H230" s="924" t="s">
        <v>33</v>
      </c>
      <c r="I230" s="924"/>
      <c r="J230" s="14" t="s">
        <v>31</v>
      </c>
      <c r="K230" s="14" t="s">
        <v>32</v>
      </c>
      <c r="L230" s="16">
        <v>1800</v>
      </c>
    </row>
    <row r="231" spans="1:12" ht="24" x14ac:dyDescent="0.25">
      <c r="A231" s="918"/>
      <c r="B231" s="9" t="s">
        <v>34</v>
      </c>
      <c r="C231" s="13" t="s">
        <v>35</v>
      </c>
      <c r="D231" s="13" t="s">
        <v>36</v>
      </c>
      <c r="E231" s="13" t="s">
        <v>37</v>
      </c>
      <c r="F231" s="920"/>
      <c r="G231" s="920"/>
      <c r="H231" s="924" t="s">
        <v>38</v>
      </c>
      <c r="I231" s="924"/>
      <c r="J231" s="921" t="s">
        <v>31</v>
      </c>
      <c r="K231" s="921" t="s">
        <v>31</v>
      </c>
      <c r="L231" s="925">
        <v>0</v>
      </c>
    </row>
    <row r="232" spans="1:12" ht="22.8" x14ac:dyDescent="0.25">
      <c r="A232" s="918"/>
      <c r="B232" s="14" t="s">
        <v>39</v>
      </c>
      <c r="C232" s="14" t="s">
        <v>941</v>
      </c>
      <c r="D232" s="15">
        <v>43729</v>
      </c>
      <c r="E232" s="14" t="s">
        <v>942</v>
      </c>
      <c r="F232" s="920"/>
      <c r="G232" s="920"/>
      <c r="H232" s="924"/>
      <c r="I232" s="924"/>
      <c r="J232" s="921"/>
      <c r="K232" s="921"/>
      <c r="L232" s="925"/>
    </row>
    <row r="233" spans="1:12" ht="24" x14ac:dyDescent="0.25">
      <c r="A233" s="918">
        <v>240</v>
      </c>
      <c r="B233" s="9" t="s">
        <v>22</v>
      </c>
      <c r="C233" s="13" t="s">
        <v>23</v>
      </c>
      <c r="D233" s="13" t="s">
        <v>24</v>
      </c>
      <c r="E233" s="13" t="s">
        <v>25</v>
      </c>
      <c r="F233" s="919" t="s">
        <v>17</v>
      </c>
      <c r="G233" s="919"/>
      <c r="H233" s="920"/>
      <c r="I233" s="920"/>
      <c r="J233" s="920"/>
      <c r="K233" s="920"/>
      <c r="L233" s="920"/>
    </row>
    <row r="234" spans="1:12" x14ac:dyDescent="0.25">
      <c r="A234" s="918"/>
      <c r="B234" s="921" t="s">
        <v>943</v>
      </c>
      <c r="C234" s="922" t="s">
        <v>944</v>
      </c>
      <c r="D234" s="923">
        <v>43737</v>
      </c>
      <c r="E234" s="921" t="s">
        <v>298</v>
      </c>
      <c r="F234" s="921" t="s">
        <v>945</v>
      </c>
      <c r="G234" s="921"/>
      <c r="H234" s="924" t="s">
        <v>30</v>
      </c>
      <c r="I234" s="924"/>
      <c r="J234" s="14" t="s">
        <v>31</v>
      </c>
      <c r="K234" s="14" t="s">
        <v>32</v>
      </c>
      <c r="L234" s="16">
        <v>434.3</v>
      </c>
    </row>
    <row r="235" spans="1:12" x14ac:dyDescent="0.25">
      <c r="A235" s="918"/>
      <c r="B235" s="921"/>
      <c r="C235" s="922"/>
      <c r="D235" s="923"/>
      <c r="E235" s="921"/>
      <c r="F235" s="921"/>
      <c r="G235" s="921"/>
      <c r="H235" s="924" t="s">
        <v>33</v>
      </c>
      <c r="I235" s="924"/>
      <c r="J235" s="14" t="s">
        <v>31</v>
      </c>
      <c r="K235" s="14" t="s">
        <v>31</v>
      </c>
      <c r="L235" s="16">
        <v>0</v>
      </c>
    </row>
    <row r="236" spans="1:12" ht="24" x14ac:dyDescent="0.25">
      <c r="A236" s="918"/>
      <c r="B236" s="9" t="s">
        <v>34</v>
      </c>
      <c r="C236" s="13" t="s">
        <v>35</v>
      </c>
      <c r="D236" s="13" t="s">
        <v>36</v>
      </c>
      <c r="E236" s="13" t="s">
        <v>37</v>
      </c>
      <c r="F236" s="920"/>
      <c r="G236" s="920"/>
      <c r="H236" s="924" t="s">
        <v>38</v>
      </c>
      <c r="I236" s="924"/>
      <c r="J236" s="921" t="s">
        <v>31</v>
      </c>
      <c r="K236" s="921" t="s">
        <v>32</v>
      </c>
      <c r="L236" s="925">
        <v>273</v>
      </c>
    </row>
    <row r="237" spans="1:12" ht="22.8" x14ac:dyDescent="0.25">
      <c r="A237" s="918"/>
      <c r="B237" s="14" t="s">
        <v>39</v>
      </c>
      <c r="C237" s="14" t="s">
        <v>945</v>
      </c>
      <c r="D237" s="15">
        <v>43738</v>
      </c>
      <c r="E237" s="14" t="s">
        <v>946</v>
      </c>
      <c r="F237" s="920"/>
      <c r="G237" s="920"/>
      <c r="H237" s="924"/>
      <c r="I237" s="924"/>
      <c r="J237" s="921"/>
      <c r="K237" s="921"/>
      <c r="L237" s="925"/>
    </row>
    <row r="238" spans="1:12" ht="24" x14ac:dyDescent="0.25">
      <c r="A238" s="918">
        <v>241</v>
      </c>
      <c r="B238" s="9" t="s">
        <v>22</v>
      </c>
      <c r="C238" s="13" t="s">
        <v>23</v>
      </c>
      <c r="D238" s="13" t="s">
        <v>24</v>
      </c>
      <c r="E238" s="13" t="s">
        <v>25</v>
      </c>
      <c r="F238" s="919" t="s">
        <v>17</v>
      </c>
      <c r="G238" s="919"/>
      <c r="H238" s="920"/>
      <c r="I238" s="920"/>
      <c r="J238" s="920"/>
      <c r="K238" s="920"/>
      <c r="L238" s="920"/>
    </row>
    <row r="239" spans="1:12" x14ac:dyDescent="0.25">
      <c r="A239" s="918"/>
      <c r="B239" s="921" t="s">
        <v>947</v>
      </c>
      <c r="C239" s="922" t="s">
        <v>948</v>
      </c>
      <c r="D239" s="923">
        <v>43623</v>
      </c>
      <c r="E239" s="921" t="s">
        <v>625</v>
      </c>
      <c r="F239" s="921" t="s">
        <v>949</v>
      </c>
      <c r="G239" s="921"/>
      <c r="H239" s="924" t="s">
        <v>30</v>
      </c>
      <c r="I239" s="924"/>
      <c r="J239" s="14" t="s">
        <v>31</v>
      </c>
      <c r="K239" s="14" t="s">
        <v>32</v>
      </c>
      <c r="L239" s="16">
        <v>513.16</v>
      </c>
    </row>
    <row r="240" spans="1:12" x14ac:dyDescent="0.25">
      <c r="A240" s="918"/>
      <c r="B240" s="921"/>
      <c r="C240" s="922"/>
      <c r="D240" s="923"/>
      <c r="E240" s="921"/>
      <c r="F240" s="921"/>
      <c r="G240" s="921"/>
      <c r="H240" s="924" t="s">
        <v>33</v>
      </c>
      <c r="I240" s="924"/>
      <c r="J240" s="921" t="s">
        <v>31</v>
      </c>
      <c r="K240" s="921" t="s">
        <v>31</v>
      </c>
      <c r="L240" s="925">
        <v>0</v>
      </c>
    </row>
    <row r="241" spans="1:12" x14ac:dyDescent="0.25">
      <c r="A241" s="918"/>
      <c r="B241" s="921"/>
      <c r="C241" s="922"/>
      <c r="D241" s="923"/>
      <c r="E241" s="921"/>
      <c r="F241" s="921"/>
      <c r="G241" s="921"/>
      <c r="H241" s="924"/>
      <c r="I241" s="924"/>
      <c r="J241" s="921"/>
      <c r="K241" s="921"/>
      <c r="L241" s="925"/>
    </row>
    <row r="242" spans="1:12" x14ac:dyDescent="0.25">
      <c r="A242" s="918"/>
      <c r="B242" s="921"/>
      <c r="C242" s="922"/>
      <c r="D242" s="923"/>
      <c r="E242" s="921"/>
      <c r="F242" s="921"/>
      <c r="G242" s="921"/>
      <c r="H242" s="924"/>
      <c r="I242" s="924"/>
      <c r="J242" s="921"/>
      <c r="K242" s="921"/>
      <c r="L242" s="925"/>
    </row>
    <row r="243" spans="1:12" ht="24" x14ac:dyDescent="0.25">
      <c r="A243" s="918"/>
      <c r="B243" s="9" t="s">
        <v>34</v>
      </c>
      <c r="C243" s="13" t="s">
        <v>35</v>
      </c>
      <c r="D243" s="13" t="s">
        <v>36</v>
      </c>
      <c r="E243" s="13" t="s">
        <v>37</v>
      </c>
      <c r="F243" s="920"/>
      <c r="G243" s="920"/>
      <c r="H243" s="924" t="s">
        <v>38</v>
      </c>
      <c r="I243" s="924"/>
      <c r="J243" s="921" t="s">
        <v>31</v>
      </c>
      <c r="K243" s="921" t="s">
        <v>32</v>
      </c>
      <c r="L243" s="925">
        <v>1088.01</v>
      </c>
    </row>
    <row r="244" spans="1:12" ht="22.8" x14ac:dyDescent="0.25">
      <c r="A244" s="918"/>
      <c r="B244" s="14" t="s">
        <v>229</v>
      </c>
      <c r="C244" s="14" t="s">
        <v>949</v>
      </c>
      <c r="D244" s="15">
        <v>43632</v>
      </c>
      <c r="E244" s="14" t="s">
        <v>950</v>
      </c>
      <c r="F244" s="920"/>
      <c r="G244" s="920"/>
      <c r="H244" s="924"/>
      <c r="I244" s="924"/>
      <c r="J244" s="921"/>
      <c r="K244" s="921"/>
      <c r="L244" s="925"/>
    </row>
    <row r="245" spans="1:12" ht="24" x14ac:dyDescent="0.25">
      <c r="A245" s="918">
        <v>242</v>
      </c>
      <c r="B245" s="9" t="s">
        <v>22</v>
      </c>
      <c r="C245" s="13" t="s">
        <v>23</v>
      </c>
      <c r="D245" s="13" t="s">
        <v>24</v>
      </c>
      <c r="E245" s="13" t="s">
        <v>25</v>
      </c>
      <c r="F245" s="919" t="s">
        <v>17</v>
      </c>
      <c r="G245" s="919"/>
      <c r="H245" s="920"/>
      <c r="I245" s="920"/>
      <c r="J245" s="920"/>
      <c r="K245" s="920"/>
      <c r="L245" s="920"/>
    </row>
    <row r="246" spans="1:12" x14ac:dyDescent="0.25">
      <c r="A246" s="918"/>
      <c r="B246" s="921" t="s">
        <v>951</v>
      </c>
      <c r="C246" s="922" t="s">
        <v>952</v>
      </c>
      <c r="D246" s="923">
        <v>43711</v>
      </c>
      <c r="E246" s="921" t="s">
        <v>684</v>
      </c>
      <c r="F246" s="921" t="s">
        <v>953</v>
      </c>
      <c r="G246" s="921"/>
      <c r="H246" s="924" t="s">
        <v>30</v>
      </c>
      <c r="I246" s="924"/>
      <c r="J246" s="14" t="s">
        <v>31</v>
      </c>
      <c r="K246" s="14" t="s">
        <v>32</v>
      </c>
      <c r="L246" s="16">
        <v>1775.33</v>
      </c>
    </row>
    <row r="247" spans="1:12" x14ac:dyDescent="0.25">
      <c r="A247" s="918"/>
      <c r="B247" s="921"/>
      <c r="C247" s="922"/>
      <c r="D247" s="923"/>
      <c r="E247" s="921"/>
      <c r="F247" s="921"/>
      <c r="G247" s="921"/>
      <c r="H247" s="924" t="s">
        <v>33</v>
      </c>
      <c r="I247" s="924"/>
      <c r="J247" s="921" t="s">
        <v>31</v>
      </c>
      <c r="K247" s="921" t="s">
        <v>32</v>
      </c>
      <c r="L247" s="925">
        <v>1973.78</v>
      </c>
    </row>
    <row r="248" spans="1:12" x14ac:dyDescent="0.25">
      <c r="A248" s="918"/>
      <c r="B248" s="921"/>
      <c r="C248" s="922"/>
      <c r="D248" s="923"/>
      <c r="E248" s="921"/>
      <c r="F248" s="921"/>
      <c r="G248" s="921"/>
      <c r="H248" s="924"/>
      <c r="I248" s="924"/>
      <c r="J248" s="921"/>
      <c r="K248" s="921"/>
      <c r="L248" s="925"/>
    </row>
    <row r="249" spans="1:12" x14ac:dyDescent="0.25">
      <c r="A249" s="918"/>
      <c r="B249" s="921"/>
      <c r="C249" s="922"/>
      <c r="D249" s="923"/>
      <c r="E249" s="921"/>
      <c r="F249" s="921"/>
      <c r="G249" s="921"/>
      <c r="H249" s="924"/>
      <c r="I249" s="924"/>
      <c r="J249" s="921"/>
      <c r="K249" s="921"/>
      <c r="L249" s="925"/>
    </row>
    <row r="250" spans="1:12" ht="24" x14ac:dyDescent="0.25">
      <c r="A250" s="918"/>
      <c r="B250" s="9" t="s">
        <v>34</v>
      </c>
      <c r="C250" s="13" t="s">
        <v>35</v>
      </c>
      <c r="D250" s="13" t="s">
        <v>36</v>
      </c>
      <c r="E250" s="13" t="s">
        <v>37</v>
      </c>
      <c r="F250" s="920"/>
      <c r="G250" s="920"/>
      <c r="H250" s="924" t="s">
        <v>38</v>
      </c>
      <c r="I250" s="924"/>
      <c r="J250" s="921" t="s">
        <v>31</v>
      </c>
      <c r="K250" s="921" t="s">
        <v>32</v>
      </c>
      <c r="L250" s="925">
        <v>340</v>
      </c>
    </row>
    <row r="251" spans="1:12" ht="22.8" x14ac:dyDescent="0.25">
      <c r="A251" s="918"/>
      <c r="B251" s="14" t="s">
        <v>429</v>
      </c>
      <c r="C251" s="14" t="s">
        <v>953</v>
      </c>
      <c r="D251" s="15">
        <v>43734</v>
      </c>
      <c r="E251" s="14" t="s">
        <v>954</v>
      </c>
      <c r="F251" s="920"/>
      <c r="G251" s="920"/>
      <c r="H251" s="924"/>
      <c r="I251" s="924"/>
      <c r="J251" s="921"/>
      <c r="K251" s="921"/>
      <c r="L251" s="925"/>
    </row>
    <row r="252" spans="1:12" ht="24" x14ac:dyDescent="0.25">
      <c r="A252" s="918">
        <v>243</v>
      </c>
      <c r="B252" s="9" t="s">
        <v>22</v>
      </c>
      <c r="C252" s="13" t="s">
        <v>23</v>
      </c>
      <c r="D252" s="13" t="s">
        <v>24</v>
      </c>
      <c r="E252" s="13" t="s">
        <v>25</v>
      </c>
      <c r="F252" s="919" t="s">
        <v>17</v>
      </c>
      <c r="G252" s="919"/>
      <c r="H252" s="920"/>
      <c r="I252" s="920"/>
      <c r="J252" s="920"/>
      <c r="K252" s="920"/>
      <c r="L252" s="920"/>
    </row>
    <row r="253" spans="1:12" x14ac:dyDescent="0.25">
      <c r="A253" s="918"/>
      <c r="B253" s="921" t="s">
        <v>955</v>
      </c>
      <c r="C253" s="922" t="s">
        <v>956</v>
      </c>
      <c r="D253" s="923">
        <v>43557</v>
      </c>
      <c r="E253" s="921" t="s">
        <v>957</v>
      </c>
      <c r="F253" s="921" t="s">
        <v>958</v>
      </c>
      <c r="G253" s="921"/>
      <c r="H253" s="924" t="s">
        <v>30</v>
      </c>
      <c r="I253" s="924"/>
      <c r="J253" s="14" t="s">
        <v>31</v>
      </c>
      <c r="K253" s="14" t="s">
        <v>32</v>
      </c>
      <c r="L253" s="16">
        <v>567</v>
      </c>
    </row>
    <row r="254" spans="1:12" x14ac:dyDescent="0.25">
      <c r="A254" s="918"/>
      <c r="B254" s="921"/>
      <c r="C254" s="922"/>
      <c r="D254" s="923"/>
      <c r="E254" s="921"/>
      <c r="F254" s="921"/>
      <c r="G254" s="921"/>
      <c r="H254" s="924" t="s">
        <v>33</v>
      </c>
      <c r="I254" s="924"/>
      <c r="J254" s="14" t="s">
        <v>31</v>
      </c>
      <c r="K254" s="14" t="s">
        <v>32</v>
      </c>
      <c r="L254" s="16">
        <v>745.6</v>
      </c>
    </row>
    <row r="255" spans="1:12" ht="24" x14ac:dyDescent="0.25">
      <c r="A255" s="918"/>
      <c r="B255" s="9" t="s">
        <v>34</v>
      </c>
      <c r="C255" s="13" t="s">
        <v>35</v>
      </c>
      <c r="D255" s="13" t="s">
        <v>36</v>
      </c>
      <c r="E255" s="13" t="s">
        <v>37</v>
      </c>
      <c r="F255" s="920"/>
      <c r="G255" s="920"/>
      <c r="H255" s="924" t="s">
        <v>38</v>
      </c>
      <c r="I255" s="924"/>
      <c r="J255" s="921" t="s">
        <v>31</v>
      </c>
      <c r="K255" s="921" t="s">
        <v>32</v>
      </c>
      <c r="L255" s="925">
        <v>800</v>
      </c>
    </row>
    <row r="256" spans="1:12" ht="22.8" x14ac:dyDescent="0.25">
      <c r="A256" s="918"/>
      <c r="B256" s="14" t="s">
        <v>55</v>
      </c>
      <c r="C256" s="14" t="s">
        <v>958</v>
      </c>
      <c r="D256" s="15">
        <v>43565</v>
      </c>
      <c r="E256" s="14" t="s">
        <v>959</v>
      </c>
      <c r="F256" s="920"/>
      <c r="G256" s="920"/>
      <c r="H256" s="924"/>
      <c r="I256" s="924"/>
      <c r="J256" s="921"/>
      <c r="K256" s="921"/>
      <c r="L256" s="925"/>
    </row>
    <row r="257" spans="1:12" ht="24" x14ac:dyDescent="0.25">
      <c r="A257" s="918">
        <v>244</v>
      </c>
      <c r="B257" s="9" t="s">
        <v>22</v>
      </c>
      <c r="C257" s="13" t="s">
        <v>23</v>
      </c>
      <c r="D257" s="13" t="s">
        <v>24</v>
      </c>
      <c r="E257" s="13" t="s">
        <v>25</v>
      </c>
      <c r="F257" s="919" t="s">
        <v>17</v>
      </c>
      <c r="G257" s="919"/>
      <c r="H257" s="920"/>
      <c r="I257" s="920"/>
      <c r="J257" s="920"/>
      <c r="K257" s="920"/>
      <c r="L257" s="920"/>
    </row>
    <row r="258" spans="1:12" x14ac:dyDescent="0.25">
      <c r="A258" s="918"/>
      <c r="B258" s="921" t="s">
        <v>960</v>
      </c>
      <c r="C258" s="922" t="s">
        <v>961</v>
      </c>
      <c r="D258" s="923">
        <v>43581</v>
      </c>
      <c r="E258" s="921" t="s">
        <v>119</v>
      </c>
      <c r="F258" s="921" t="s">
        <v>962</v>
      </c>
      <c r="G258" s="921"/>
      <c r="H258" s="924" t="s">
        <v>30</v>
      </c>
      <c r="I258" s="924"/>
      <c r="J258" s="14" t="s">
        <v>31</v>
      </c>
      <c r="K258" s="14" t="s">
        <v>32</v>
      </c>
      <c r="L258" s="16">
        <v>508.84</v>
      </c>
    </row>
    <row r="259" spans="1:12" x14ac:dyDescent="0.25">
      <c r="A259" s="918"/>
      <c r="B259" s="921"/>
      <c r="C259" s="922"/>
      <c r="D259" s="923"/>
      <c r="E259" s="921"/>
      <c r="F259" s="921"/>
      <c r="G259" s="921"/>
      <c r="H259" s="924" t="s">
        <v>33</v>
      </c>
      <c r="I259" s="924"/>
      <c r="J259" s="14" t="s">
        <v>31</v>
      </c>
      <c r="K259" s="14" t="s">
        <v>32</v>
      </c>
      <c r="L259" s="16">
        <v>5134</v>
      </c>
    </row>
    <row r="260" spans="1:12" ht="24" x14ac:dyDescent="0.25">
      <c r="A260" s="918"/>
      <c r="B260" s="9" t="s">
        <v>34</v>
      </c>
      <c r="C260" s="13" t="s">
        <v>35</v>
      </c>
      <c r="D260" s="13" t="s">
        <v>36</v>
      </c>
      <c r="E260" s="13" t="s">
        <v>37</v>
      </c>
      <c r="F260" s="920"/>
      <c r="G260" s="920"/>
      <c r="H260" s="924" t="s">
        <v>38</v>
      </c>
      <c r="I260" s="924"/>
      <c r="J260" s="921" t="s">
        <v>31</v>
      </c>
      <c r="K260" s="921" t="s">
        <v>31</v>
      </c>
      <c r="L260" s="925">
        <v>0</v>
      </c>
    </row>
    <row r="261" spans="1:12" ht="22.8" x14ac:dyDescent="0.25">
      <c r="A261" s="918"/>
      <c r="B261" s="14" t="s">
        <v>111</v>
      </c>
      <c r="C261" s="14" t="s">
        <v>962</v>
      </c>
      <c r="D261" s="15">
        <v>43584</v>
      </c>
      <c r="E261" s="14" t="s">
        <v>963</v>
      </c>
      <c r="F261" s="920"/>
      <c r="G261" s="920"/>
      <c r="H261" s="924"/>
      <c r="I261" s="924"/>
      <c r="J261" s="921"/>
      <c r="K261" s="921"/>
      <c r="L261" s="925"/>
    </row>
    <row r="262" spans="1:12" ht="24" x14ac:dyDescent="0.25">
      <c r="A262" s="918">
        <v>245</v>
      </c>
      <c r="B262" s="9" t="s">
        <v>22</v>
      </c>
      <c r="C262" s="13" t="s">
        <v>23</v>
      </c>
      <c r="D262" s="13" t="s">
        <v>24</v>
      </c>
      <c r="E262" s="13" t="s">
        <v>25</v>
      </c>
      <c r="F262" s="919" t="s">
        <v>17</v>
      </c>
      <c r="G262" s="919"/>
      <c r="H262" s="920"/>
      <c r="I262" s="920"/>
      <c r="J262" s="920"/>
      <c r="K262" s="920"/>
      <c r="L262" s="920"/>
    </row>
    <row r="263" spans="1:12" x14ac:dyDescent="0.25">
      <c r="A263" s="918"/>
      <c r="B263" s="921" t="s">
        <v>960</v>
      </c>
      <c r="C263" s="921" t="s">
        <v>964</v>
      </c>
      <c r="D263" s="923">
        <v>43588</v>
      </c>
      <c r="E263" s="921" t="s">
        <v>172</v>
      </c>
      <c r="F263" s="921" t="s">
        <v>173</v>
      </c>
      <c r="G263" s="921"/>
      <c r="H263" s="924" t="s">
        <v>30</v>
      </c>
      <c r="I263" s="924"/>
      <c r="J263" s="14" t="s">
        <v>31</v>
      </c>
      <c r="K263" s="14" t="s">
        <v>32</v>
      </c>
      <c r="L263" s="16">
        <v>281</v>
      </c>
    </row>
    <row r="264" spans="1:12" x14ac:dyDescent="0.25">
      <c r="A264" s="918"/>
      <c r="B264" s="921"/>
      <c r="C264" s="921"/>
      <c r="D264" s="923"/>
      <c r="E264" s="921"/>
      <c r="F264" s="921"/>
      <c r="G264" s="921"/>
      <c r="H264" s="924" t="s">
        <v>33</v>
      </c>
      <c r="I264" s="924"/>
      <c r="J264" s="14" t="s">
        <v>31</v>
      </c>
      <c r="K264" s="14" t="s">
        <v>32</v>
      </c>
      <c r="L264" s="16">
        <v>451.6</v>
      </c>
    </row>
    <row r="265" spans="1:12" ht="24" x14ac:dyDescent="0.25">
      <c r="A265" s="918"/>
      <c r="B265" s="9" t="s">
        <v>34</v>
      </c>
      <c r="C265" s="13" t="s">
        <v>35</v>
      </c>
      <c r="D265" s="13" t="s">
        <v>36</v>
      </c>
      <c r="E265" s="13" t="s">
        <v>37</v>
      </c>
      <c r="F265" s="920"/>
      <c r="G265" s="920"/>
      <c r="H265" s="924" t="s">
        <v>38</v>
      </c>
      <c r="I265" s="924"/>
      <c r="J265" s="921" t="s">
        <v>31</v>
      </c>
      <c r="K265" s="921" t="s">
        <v>32</v>
      </c>
      <c r="L265" s="925">
        <v>565</v>
      </c>
    </row>
    <row r="266" spans="1:12" ht="22.8" x14ac:dyDescent="0.25">
      <c r="A266" s="918"/>
      <c r="B266" s="14" t="s">
        <v>111</v>
      </c>
      <c r="C266" s="14" t="s">
        <v>173</v>
      </c>
      <c r="D266" s="15">
        <v>43589</v>
      </c>
      <c r="E266" s="14" t="s">
        <v>174</v>
      </c>
      <c r="F266" s="920"/>
      <c r="G266" s="920"/>
      <c r="H266" s="924"/>
      <c r="I266" s="924"/>
      <c r="J266" s="921"/>
      <c r="K266" s="921"/>
      <c r="L266" s="925"/>
    </row>
    <row r="267" spans="1:12" ht="24" x14ac:dyDescent="0.25">
      <c r="A267" s="918">
        <v>246</v>
      </c>
      <c r="B267" s="9" t="s">
        <v>22</v>
      </c>
      <c r="C267" s="13" t="s">
        <v>23</v>
      </c>
      <c r="D267" s="13" t="s">
        <v>24</v>
      </c>
      <c r="E267" s="13" t="s">
        <v>25</v>
      </c>
      <c r="F267" s="919" t="s">
        <v>17</v>
      </c>
      <c r="G267" s="919"/>
      <c r="H267" s="920"/>
      <c r="I267" s="920"/>
      <c r="J267" s="920"/>
      <c r="K267" s="920"/>
      <c r="L267" s="920"/>
    </row>
    <row r="268" spans="1:12" x14ac:dyDescent="0.25">
      <c r="A268" s="918"/>
      <c r="B268" s="921" t="s">
        <v>960</v>
      </c>
      <c r="C268" s="922" t="s">
        <v>965</v>
      </c>
      <c r="D268" s="923">
        <v>43638</v>
      </c>
      <c r="E268" s="921" t="s">
        <v>95</v>
      </c>
      <c r="F268" s="921" t="s">
        <v>966</v>
      </c>
      <c r="G268" s="921"/>
      <c r="H268" s="924" t="s">
        <v>30</v>
      </c>
      <c r="I268" s="924"/>
      <c r="J268" s="14" t="s">
        <v>31</v>
      </c>
      <c r="K268" s="14" t="s">
        <v>32</v>
      </c>
      <c r="L268" s="16">
        <v>944.2</v>
      </c>
    </row>
    <row r="269" spans="1:12" x14ac:dyDescent="0.25">
      <c r="A269" s="918"/>
      <c r="B269" s="921"/>
      <c r="C269" s="922"/>
      <c r="D269" s="923"/>
      <c r="E269" s="921"/>
      <c r="F269" s="921"/>
      <c r="G269" s="921"/>
      <c r="H269" s="924" t="s">
        <v>33</v>
      </c>
      <c r="I269" s="924"/>
      <c r="J269" s="14" t="s">
        <v>31</v>
      </c>
      <c r="K269" s="14" t="s">
        <v>32</v>
      </c>
      <c r="L269" s="16">
        <v>719.6</v>
      </c>
    </row>
    <row r="270" spans="1:12" ht="24" x14ac:dyDescent="0.25">
      <c r="A270" s="918"/>
      <c r="B270" s="9" t="s">
        <v>34</v>
      </c>
      <c r="C270" s="13" t="s">
        <v>35</v>
      </c>
      <c r="D270" s="13" t="s">
        <v>36</v>
      </c>
      <c r="E270" s="13" t="s">
        <v>37</v>
      </c>
      <c r="F270" s="920"/>
      <c r="G270" s="920"/>
      <c r="H270" s="924" t="s">
        <v>38</v>
      </c>
      <c r="I270" s="924"/>
      <c r="J270" s="921" t="s">
        <v>31</v>
      </c>
      <c r="K270" s="921" t="s">
        <v>31</v>
      </c>
      <c r="L270" s="925">
        <v>0</v>
      </c>
    </row>
    <row r="271" spans="1:12" ht="22.8" x14ac:dyDescent="0.25">
      <c r="A271" s="918"/>
      <c r="B271" s="14" t="s">
        <v>111</v>
      </c>
      <c r="C271" s="14" t="s">
        <v>966</v>
      </c>
      <c r="D271" s="15">
        <v>43642</v>
      </c>
      <c r="E271" s="14" t="s">
        <v>967</v>
      </c>
      <c r="F271" s="920"/>
      <c r="G271" s="920"/>
      <c r="H271" s="924"/>
      <c r="I271" s="924"/>
      <c r="J271" s="921"/>
      <c r="K271" s="921"/>
      <c r="L271" s="925"/>
    </row>
    <row r="272" spans="1:12" ht="24" x14ac:dyDescent="0.25">
      <c r="A272" s="918">
        <v>247</v>
      </c>
      <c r="B272" s="9" t="s">
        <v>22</v>
      </c>
      <c r="C272" s="13" t="s">
        <v>23</v>
      </c>
      <c r="D272" s="13" t="s">
        <v>24</v>
      </c>
      <c r="E272" s="13" t="s">
        <v>25</v>
      </c>
      <c r="F272" s="919" t="s">
        <v>17</v>
      </c>
      <c r="G272" s="919"/>
      <c r="H272" s="920"/>
      <c r="I272" s="920"/>
      <c r="J272" s="920"/>
      <c r="K272" s="920"/>
      <c r="L272" s="920"/>
    </row>
    <row r="273" spans="1:12" x14ac:dyDescent="0.25">
      <c r="A273" s="918"/>
      <c r="B273" s="921" t="s">
        <v>968</v>
      </c>
      <c r="C273" s="922" t="s">
        <v>969</v>
      </c>
      <c r="D273" s="923">
        <v>43667</v>
      </c>
      <c r="E273" s="921" t="s">
        <v>808</v>
      </c>
      <c r="F273" s="921" t="s">
        <v>416</v>
      </c>
      <c r="G273" s="921"/>
      <c r="H273" s="924" t="s">
        <v>30</v>
      </c>
      <c r="I273" s="924"/>
      <c r="J273" s="14" t="s">
        <v>31</v>
      </c>
      <c r="K273" s="14" t="s">
        <v>31</v>
      </c>
      <c r="L273" s="16">
        <v>0</v>
      </c>
    </row>
    <row r="274" spans="1:12" x14ac:dyDescent="0.25">
      <c r="A274" s="918"/>
      <c r="B274" s="921"/>
      <c r="C274" s="922"/>
      <c r="D274" s="923"/>
      <c r="E274" s="921"/>
      <c r="F274" s="921"/>
      <c r="G274" s="921"/>
      <c r="H274" s="924" t="s">
        <v>33</v>
      </c>
      <c r="I274" s="924"/>
      <c r="J274" s="14" t="s">
        <v>31</v>
      </c>
      <c r="K274" s="14" t="s">
        <v>31</v>
      </c>
      <c r="L274" s="16">
        <v>0</v>
      </c>
    </row>
    <row r="275" spans="1:12" ht="24" x14ac:dyDescent="0.25">
      <c r="A275" s="918"/>
      <c r="B275" s="9" t="s">
        <v>34</v>
      </c>
      <c r="C275" s="13" t="s">
        <v>35</v>
      </c>
      <c r="D275" s="13" t="s">
        <v>36</v>
      </c>
      <c r="E275" s="13" t="s">
        <v>37</v>
      </c>
      <c r="F275" s="920"/>
      <c r="G275" s="920"/>
      <c r="H275" s="924" t="s">
        <v>38</v>
      </c>
      <c r="I275" s="924"/>
      <c r="J275" s="921" t="s">
        <v>32</v>
      </c>
      <c r="K275" s="921" t="s">
        <v>31</v>
      </c>
      <c r="L275" s="925">
        <v>1570</v>
      </c>
    </row>
    <row r="276" spans="1:12" ht="22.8" x14ac:dyDescent="0.25">
      <c r="A276" s="918"/>
      <c r="B276" s="14" t="s">
        <v>204</v>
      </c>
      <c r="C276" s="14" t="s">
        <v>416</v>
      </c>
      <c r="D276" s="15">
        <v>43672</v>
      </c>
      <c r="E276" s="14" t="s">
        <v>850</v>
      </c>
      <c r="F276" s="920"/>
      <c r="G276" s="920"/>
      <c r="H276" s="924"/>
      <c r="I276" s="924"/>
      <c r="J276" s="921"/>
      <c r="K276" s="921"/>
      <c r="L276" s="925"/>
    </row>
    <row r="277" spans="1:12" ht="24" x14ac:dyDescent="0.25">
      <c r="A277" s="918">
        <v>248</v>
      </c>
      <c r="B277" s="9" t="s">
        <v>22</v>
      </c>
      <c r="C277" s="13" t="s">
        <v>23</v>
      </c>
      <c r="D277" s="13" t="s">
        <v>24</v>
      </c>
      <c r="E277" s="13" t="s">
        <v>25</v>
      </c>
      <c r="F277" s="919" t="s">
        <v>17</v>
      </c>
      <c r="G277" s="919"/>
      <c r="H277" s="920"/>
      <c r="I277" s="920"/>
      <c r="J277" s="920"/>
      <c r="K277" s="920"/>
      <c r="L277" s="920"/>
    </row>
    <row r="278" spans="1:12" x14ac:dyDescent="0.25">
      <c r="A278" s="918"/>
      <c r="B278" s="921" t="s">
        <v>970</v>
      </c>
      <c r="C278" s="922" t="s">
        <v>971</v>
      </c>
      <c r="D278" s="923">
        <v>43640</v>
      </c>
      <c r="E278" s="921" t="s">
        <v>90</v>
      </c>
      <c r="F278" s="921" t="s">
        <v>972</v>
      </c>
      <c r="G278" s="921"/>
      <c r="H278" s="924" t="s">
        <v>30</v>
      </c>
      <c r="I278" s="924"/>
      <c r="J278" s="14" t="s">
        <v>31</v>
      </c>
      <c r="K278" s="14" t="s">
        <v>32</v>
      </c>
      <c r="L278" s="16">
        <v>227.69</v>
      </c>
    </row>
    <row r="279" spans="1:12" x14ac:dyDescent="0.25">
      <c r="A279" s="918"/>
      <c r="B279" s="921"/>
      <c r="C279" s="922"/>
      <c r="D279" s="923"/>
      <c r="E279" s="921"/>
      <c r="F279" s="921"/>
      <c r="G279" s="921"/>
      <c r="H279" s="924" t="s">
        <v>33</v>
      </c>
      <c r="I279" s="924"/>
      <c r="J279" s="14" t="s">
        <v>31</v>
      </c>
      <c r="K279" s="14" t="s">
        <v>32</v>
      </c>
      <c r="L279" s="16">
        <v>353.95</v>
      </c>
    </row>
    <row r="280" spans="1:12" ht="24" x14ac:dyDescent="0.25">
      <c r="A280" s="918"/>
      <c r="B280" s="9" t="s">
        <v>34</v>
      </c>
      <c r="C280" s="13" t="s">
        <v>35</v>
      </c>
      <c r="D280" s="13" t="s">
        <v>36</v>
      </c>
      <c r="E280" s="13" t="s">
        <v>37</v>
      </c>
      <c r="F280" s="920"/>
      <c r="G280" s="920"/>
      <c r="H280" s="924" t="s">
        <v>38</v>
      </c>
      <c r="I280" s="924"/>
      <c r="J280" s="921" t="s">
        <v>31</v>
      </c>
      <c r="K280" s="921" t="s">
        <v>32</v>
      </c>
      <c r="L280" s="925">
        <v>100</v>
      </c>
    </row>
    <row r="281" spans="1:12" ht="22.8" x14ac:dyDescent="0.25">
      <c r="A281" s="918"/>
      <c r="B281" s="14" t="s">
        <v>45</v>
      </c>
      <c r="C281" s="14" t="s">
        <v>972</v>
      </c>
      <c r="D281" s="15">
        <v>43641</v>
      </c>
      <c r="E281" s="14" t="s">
        <v>973</v>
      </c>
      <c r="F281" s="920"/>
      <c r="G281" s="920"/>
      <c r="H281" s="924"/>
      <c r="I281" s="924"/>
      <c r="J281" s="921"/>
      <c r="K281" s="921"/>
      <c r="L281" s="925"/>
    </row>
    <row r="282" spans="1:12" ht="24" x14ac:dyDescent="0.25">
      <c r="A282" s="918">
        <v>249</v>
      </c>
      <c r="B282" s="9" t="s">
        <v>22</v>
      </c>
      <c r="C282" s="13" t="s">
        <v>23</v>
      </c>
      <c r="D282" s="13" t="s">
        <v>24</v>
      </c>
      <c r="E282" s="13" t="s">
        <v>25</v>
      </c>
      <c r="F282" s="919" t="s">
        <v>17</v>
      </c>
      <c r="G282" s="919"/>
      <c r="H282" s="920"/>
      <c r="I282" s="920"/>
      <c r="J282" s="920"/>
      <c r="K282" s="920"/>
      <c r="L282" s="920"/>
    </row>
    <row r="283" spans="1:12" x14ac:dyDescent="0.25">
      <c r="A283" s="918"/>
      <c r="B283" s="921" t="s">
        <v>970</v>
      </c>
      <c r="C283" s="922" t="s">
        <v>974</v>
      </c>
      <c r="D283" s="923">
        <v>43660</v>
      </c>
      <c r="E283" s="921" t="s">
        <v>298</v>
      </c>
      <c r="F283" s="921" t="s">
        <v>223</v>
      </c>
      <c r="G283" s="921"/>
      <c r="H283" s="924" t="s">
        <v>30</v>
      </c>
      <c r="I283" s="924"/>
      <c r="J283" s="14" t="s">
        <v>31</v>
      </c>
      <c r="K283" s="14" t="s">
        <v>32</v>
      </c>
      <c r="L283" s="16">
        <v>1742.05</v>
      </c>
    </row>
    <row r="284" spans="1:12" x14ac:dyDescent="0.25">
      <c r="A284" s="918"/>
      <c r="B284" s="921"/>
      <c r="C284" s="922"/>
      <c r="D284" s="923"/>
      <c r="E284" s="921"/>
      <c r="F284" s="921"/>
      <c r="G284" s="921"/>
      <c r="H284" s="924" t="s">
        <v>33</v>
      </c>
      <c r="I284" s="924"/>
      <c r="J284" s="14" t="s">
        <v>31</v>
      </c>
      <c r="K284" s="14" t="s">
        <v>32</v>
      </c>
      <c r="L284" s="16">
        <v>491.6</v>
      </c>
    </row>
    <row r="285" spans="1:12" ht="24" x14ac:dyDescent="0.25">
      <c r="A285" s="918"/>
      <c r="B285" s="9" t="s">
        <v>34</v>
      </c>
      <c r="C285" s="13" t="s">
        <v>35</v>
      </c>
      <c r="D285" s="13" t="s">
        <v>36</v>
      </c>
      <c r="E285" s="13" t="s">
        <v>37</v>
      </c>
      <c r="F285" s="920"/>
      <c r="G285" s="920"/>
      <c r="H285" s="924" t="s">
        <v>38</v>
      </c>
      <c r="I285" s="924"/>
      <c r="J285" s="921" t="s">
        <v>31</v>
      </c>
      <c r="K285" s="921" t="s">
        <v>32</v>
      </c>
      <c r="L285" s="925">
        <v>1250</v>
      </c>
    </row>
    <row r="286" spans="1:12" ht="22.8" x14ac:dyDescent="0.25">
      <c r="A286" s="918"/>
      <c r="B286" s="14" t="s">
        <v>45</v>
      </c>
      <c r="C286" s="14" t="s">
        <v>223</v>
      </c>
      <c r="D286" s="15">
        <v>43665</v>
      </c>
      <c r="E286" s="14" t="s">
        <v>846</v>
      </c>
      <c r="F286" s="920"/>
      <c r="G286" s="920"/>
      <c r="H286" s="924"/>
      <c r="I286" s="924"/>
      <c r="J286" s="921"/>
      <c r="K286" s="921"/>
      <c r="L286" s="925"/>
    </row>
    <row r="287" spans="1:12" ht="24" x14ac:dyDescent="0.25">
      <c r="A287" s="918">
        <v>250</v>
      </c>
      <c r="B287" s="9" t="s">
        <v>22</v>
      </c>
      <c r="C287" s="13" t="s">
        <v>23</v>
      </c>
      <c r="D287" s="13" t="s">
        <v>24</v>
      </c>
      <c r="E287" s="13" t="s">
        <v>25</v>
      </c>
      <c r="F287" s="919" t="s">
        <v>17</v>
      </c>
      <c r="G287" s="919"/>
      <c r="H287" s="920"/>
      <c r="I287" s="920"/>
      <c r="J287" s="920"/>
      <c r="K287" s="920"/>
      <c r="L287" s="920"/>
    </row>
    <row r="288" spans="1:12" x14ac:dyDescent="0.25">
      <c r="A288" s="918"/>
      <c r="B288" s="921" t="s">
        <v>975</v>
      </c>
      <c r="C288" s="922" t="s">
        <v>976</v>
      </c>
      <c r="D288" s="923">
        <v>43628</v>
      </c>
      <c r="E288" s="921" t="s">
        <v>977</v>
      </c>
      <c r="F288" s="921" t="s">
        <v>978</v>
      </c>
      <c r="G288" s="921"/>
      <c r="H288" s="924" t="s">
        <v>30</v>
      </c>
      <c r="I288" s="924"/>
      <c r="J288" s="14" t="s">
        <v>31</v>
      </c>
      <c r="K288" s="14" t="s">
        <v>32</v>
      </c>
      <c r="L288" s="16">
        <v>5678</v>
      </c>
    </row>
    <row r="289" spans="1:12" x14ac:dyDescent="0.25">
      <c r="A289" s="918"/>
      <c r="B289" s="921"/>
      <c r="C289" s="922"/>
      <c r="D289" s="923"/>
      <c r="E289" s="921"/>
      <c r="F289" s="921"/>
      <c r="G289" s="921"/>
      <c r="H289" s="924" t="s">
        <v>33</v>
      </c>
      <c r="I289" s="924"/>
      <c r="J289" s="921" t="s">
        <v>31</v>
      </c>
      <c r="K289" s="921" t="s">
        <v>31</v>
      </c>
      <c r="L289" s="925">
        <v>0</v>
      </c>
    </row>
    <row r="290" spans="1:12" x14ac:dyDescent="0.25">
      <c r="A290" s="918"/>
      <c r="B290" s="921"/>
      <c r="C290" s="922"/>
      <c r="D290" s="923"/>
      <c r="E290" s="921"/>
      <c r="F290" s="921"/>
      <c r="G290" s="921"/>
      <c r="H290" s="924"/>
      <c r="I290" s="924"/>
      <c r="J290" s="921"/>
      <c r="K290" s="921"/>
      <c r="L290" s="925"/>
    </row>
    <row r="291" spans="1:12" ht="24" x14ac:dyDescent="0.25">
      <c r="A291" s="918"/>
      <c r="B291" s="9" t="s">
        <v>34</v>
      </c>
      <c r="C291" s="13" t="s">
        <v>35</v>
      </c>
      <c r="D291" s="13" t="s">
        <v>36</v>
      </c>
      <c r="E291" s="13" t="s">
        <v>37</v>
      </c>
      <c r="F291" s="920"/>
      <c r="G291" s="920"/>
      <c r="H291" s="924" t="s">
        <v>38</v>
      </c>
      <c r="I291" s="924"/>
      <c r="J291" s="921" t="s">
        <v>31</v>
      </c>
      <c r="K291" s="921" t="s">
        <v>31</v>
      </c>
      <c r="L291" s="925">
        <v>0</v>
      </c>
    </row>
    <row r="292" spans="1:12" ht="22.8" x14ac:dyDescent="0.25">
      <c r="A292" s="918"/>
      <c r="B292" s="14" t="s">
        <v>45</v>
      </c>
      <c r="C292" s="14" t="s">
        <v>978</v>
      </c>
      <c r="D292" s="15">
        <v>43660</v>
      </c>
      <c r="E292" s="14" t="s">
        <v>979</v>
      </c>
      <c r="F292" s="920"/>
      <c r="G292" s="920"/>
      <c r="H292" s="924"/>
      <c r="I292" s="924"/>
      <c r="J292" s="921"/>
      <c r="K292" s="921"/>
      <c r="L292" s="925"/>
    </row>
    <row r="293" spans="1:12" ht="24" x14ac:dyDescent="0.25">
      <c r="A293" s="918">
        <v>251</v>
      </c>
      <c r="B293" s="9" t="s">
        <v>22</v>
      </c>
      <c r="C293" s="13" t="s">
        <v>23</v>
      </c>
      <c r="D293" s="13" t="s">
        <v>24</v>
      </c>
      <c r="E293" s="13" t="s">
        <v>25</v>
      </c>
      <c r="F293" s="919" t="s">
        <v>17</v>
      </c>
      <c r="G293" s="919"/>
      <c r="H293" s="920"/>
      <c r="I293" s="920"/>
      <c r="J293" s="920"/>
      <c r="K293" s="920"/>
      <c r="L293" s="920"/>
    </row>
    <row r="294" spans="1:12" x14ac:dyDescent="0.25">
      <c r="A294" s="918"/>
      <c r="B294" s="921" t="s">
        <v>980</v>
      </c>
      <c r="C294" s="922" t="s">
        <v>981</v>
      </c>
      <c r="D294" s="923">
        <v>43557</v>
      </c>
      <c r="E294" s="921" t="s">
        <v>187</v>
      </c>
      <c r="F294" s="921" t="s">
        <v>982</v>
      </c>
      <c r="G294" s="921"/>
      <c r="H294" s="924" t="s">
        <v>30</v>
      </c>
      <c r="I294" s="924"/>
      <c r="J294" s="14" t="s">
        <v>31</v>
      </c>
      <c r="K294" s="14" t="s">
        <v>32</v>
      </c>
      <c r="L294" s="16">
        <v>438</v>
      </c>
    </row>
    <row r="295" spans="1:12" x14ac:dyDescent="0.25">
      <c r="A295" s="918"/>
      <c r="B295" s="921"/>
      <c r="C295" s="922"/>
      <c r="D295" s="923"/>
      <c r="E295" s="921"/>
      <c r="F295" s="921"/>
      <c r="G295" s="921"/>
      <c r="H295" s="924" t="s">
        <v>33</v>
      </c>
      <c r="I295" s="924"/>
      <c r="J295" s="14" t="s">
        <v>31</v>
      </c>
      <c r="K295" s="14" t="s">
        <v>32</v>
      </c>
      <c r="L295" s="16">
        <v>248.57</v>
      </c>
    </row>
    <row r="296" spans="1:12" ht="24" x14ac:dyDescent="0.25">
      <c r="A296" s="918"/>
      <c r="B296" s="9" t="s">
        <v>34</v>
      </c>
      <c r="C296" s="13" t="s">
        <v>35</v>
      </c>
      <c r="D296" s="13" t="s">
        <v>36</v>
      </c>
      <c r="E296" s="13" t="s">
        <v>37</v>
      </c>
      <c r="F296" s="920"/>
      <c r="G296" s="920"/>
      <c r="H296" s="924" t="s">
        <v>38</v>
      </c>
      <c r="I296" s="924"/>
      <c r="J296" s="921" t="s">
        <v>31</v>
      </c>
      <c r="K296" s="921" t="s">
        <v>31</v>
      </c>
      <c r="L296" s="925">
        <v>0</v>
      </c>
    </row>
    <row r="297" spans="1:12" ht="22.8" x14ac:dyDescent="0.25">
      <c r="A297" s="918"/>
      <c r="B297" s="14" t="s">
        <v>204</v>
      </c>
      <c r="C297" s="14" t="s">
        <v>982</v>
      </c>
      <c r="D297" s="15">
        <v>43559</v>
      </c>
      <c r="E297" s="14" t="s">
        <v>654</v>
      </c>
      <c r="F297" s="920"/>
      <c r="G297" s="920"/>
      <c r="H297" s="924"/>
      <c r="I297" s="924"/>
      <c r="J297" s="921"/>
      <c r="K297" s="921"/>
      <c r="L297" s="925"/>
    </row>
    <row r="298" spans="1:12" ht="24" x14ac:dyDescent="0.25">
      <c r="A298" s="918">
        <v>252</v>
      </c>
      <c r="B298" s="9" t="s">
        <v>22</v>
      </c>
      <c r="C298" s="13" t="s">
        <v>23</v>
      </c>
      <c r="D298" s="13" t="s">
        <v>24</v>
      </c>
      <c r="E298" s="13" t="s">
        <v>25</v>
      </c>
      <c r="F298" s="919" t="s">
        <v>17</v>
      </c>
      <c r="G298" s="919"/>
      <c r="H298" s="920"/>
      <c r="I298" s="920"/>
      <c r="J298" s="920"/>
      <c r="K298" s="920"/>
      <c r="L298" s="920"/>
    </row>
    <row r="299" spans="1:12" x14ac:dyDescent="0.25">
      <c r="A299" s="918"/>
      <c r="B299" s="921" t="s">
        <v>980</v>
      </c>
      <c r="C299" s="922" t="s">
        <v>983</v>
      </c>
      <c r="D299" s="923">
        <v>43584</v>
      </c>
      <c r="E299" s="921" t="s">
        <v>984</v>
      </c>
      <c r="F299" s="921" t="s">
        <v>985</v>
      </c>
      <c r="G299" s="921"/>
      <c r="H299" s="924" t="s">
        <v>30</v>
      </c>
      <c r="I299" s="924"/>
      <c r="J299" s="14" t="s">
        <v>31</v>
      </c>
      <c r="K299" s="14" t="s">
        <v>32</v>
      </c>
      <c r="L299" s="16">
        <v>248</v>
      </c>
    </row>
    <row r="300" spans="1:12" x14ac:dyDescent="0.25">
      <c r="A300" s="918"/>
      <c r="B300" s="921"/>
      <c r="C300" s="922"/>
      <c r="D300" s="923"/>
      <c r="E300" s="921"/>
      <c r="F300" s="921"/>
      <c r="G300" s="921"/>
      <c r="H300" s="924" t="s">
        <v>33</v>
      </c>
      <c r="I300" s="924"/>
      <c r="J300" s="14" t="s">
        <v>31</v>
      </c>
      <c r="K300" s="14" t="s">
        <v>32</v>
      </c>
      <c r="L300" s="16">
        <v>485.92</v>
      </c>
    </row>
    <row r="301" spans="1:12" ht="24" x14ac:dyDescent="0.25">
      <c r="A301" s="918"/>
      <c r="B301" s="9" t="s">
        <v>34</v>
      </c>
      <c r="C301" s="13" t="s">
        <v>35</v>
      </c>
      <c r="D301" s="13" t="s">
        <v>36</v>
      </c>
      <c r="E301" s="13" t="s">
        <v>37</v>
      </c>
      <c r="F301" s="920"/>
      <c r="G301" s="920"/>
      <c r="H301" s="924" t="s">
        <v>38</v>
      </c>
      <c r="I301" s="924"/>
      <c r="J301" s="921" t="s">
        <v>31</v>
      </c>
      <c r="K301" s="921" t="s">
        <v>31</v>
      </c>
      <c r="L301" s="925">
        <v>0</v>
      </c>
    </row>
    <row r="302" spans="1:12" ht="22.8" x14ac:dyDescent="0.25">
      <c r="A302" s="918"/>
      <c r="B302" s="14" t="s">
        <v>204</v>
      </c>
      <c r="C302" s="14" t="s">
        <v>985</v>
      </c>
      <c r="D302" s="15">
        <v>43586</v>
      </c>
      <c r="E302" s="14" t="s">
        <v>986</v>
      </c>
      <c r="F302" s="920"/>
      <c r="G302" s="920"/>
      <c r="H302" s="924"/>
      <c r="I302" s="924"/>
      <c r="J302" s="921"/>
      <c r="K302" s="921"/>
      <c r="L302" s="925"/>
    </row>
    <row r="303" spans="1:12" ht="24" x14ac:dyDescent="0.25">
      <c r="A303" s="918">
        <v>253</v>
      </c>
      <c r="B303" s="9" t="s">
        <v>22</v>
      </c>
      <c r="C303" s="13" t="s">
        <v>23</v>
      </c>
      <c r="D303" s="13" t="s">
        <v>24</v>
      </c>
      <c r="E303" s="13" t="s">
        <v>25</v>
      </c>
      <c r="F303" s="919" t="s">
        <v>17</v>
      </c>
      <c r="G303" s="919"/>
      <c r="H303" s="920"/>
      <c r="I303" s="920"/>
      <c r="J303" s="920"/>
      <c r="K303" s="920"/>
      <c r="L303" s="920"/>
    </row>
    <row r="304" spans="1:12" x14ac:dyDescent="0.25">
      <c r="A304" s="918"/>
      <c r="B304" s="921" t="s">
        <v>980</v>
      </c>
      <c r="C304" s="922" t="s">
        <v>987</v>
      </c>
      <c r="D304" s="923">
        <v>43734</v>
      </c>
      <c r="E304" s="921" t="s">
        <v>988</v>
      </c>
      <c r="F304" s="921" t="s">
        <v>778</v>
      </c>
      <c r="G304" s="921"/>
      <c r="H304" s="924" t="s">
        <v>30</v>
      </c>
      <c r="I304" s="924"/>
      <c r="J304" s="14" t="s">
        <v>31</v>
      </c>
      <c r="K304" s="14" t="s">
        <v>32</v>
      </c>
      <c r="L304" s="16">
        <v>188</v>
      </c>
    </row>
    <row r="305" spans="1:12" x14ac:dyDescent="0.25">
      <c r="A305" s="918"/>
      <c r="B305" s="921"/>
      <c r="C305" s="922"/>
      <c r="D305" s="923"/>
      <c r="E305" s="921"/>
      <c r="F305" s="921"/>
      <c r="G305" s="921"/>
      <c r="H305" s="924" t="s">
        <v>33</v>
      </c>
      <c r="I305" s="924"/>
      <c r="J305" s="14" t="s">
        <v>31</v>
      </c>
      <c r="K305" s="14" t="s">
        <v>32</v>
      </c>
      <c r="L305" s="16">
        <v>286.60000000000002</v>
      </c>
    </row>
    <row r="306" spans="1:12" ht="24" x14ac:dyDescent="0.25">
      <c r="A306" s="918"/>
      <c r="B306" s="9" t="s">
        <v>34</v>
      </c>
      <c r="C306" s="13" t="s">
        <v>35</v>
      </c>
      <c r="D306" s="13" t="s">
        <v>36</v>
      </c>
      <c r="E306" s="13" t="s">
        <v>37</v>
      </c>
      <c r="F306" s="920"/>
      <c r="G306" s="920"/>
      <c r="H306" s="924" t="s">
        <v>38</v>
      </c>
      <c r="I306" s="924"/>
      <c r="J306" s="921" t="s">
        <v>31</v>
      </c>
      <c r="K306" s="921" t="s">
        <v>32</v>
      </c>
      <c r="L306" s="925">
        <v>55</v>
      </c>
    </row>
    <row r="307" spans="1:12" ht="22.8" x14ac:dyDescent="0.25">
      <c r="A307" s="918"/>
      <c r="B307" s="14" t="s">
        <v>204</v>
      </c>
      <c r="C307" s="14" t="s">
        <v>778</v>
      </c>
      <c r="D307" s="15">
        <v>43736</v>
      </c>
      <c r="E307" s="14" t="s">
        <v>989</v>
      </c>
      <c r="F307" s="920"/>
      <c r="G307" s="920"/>
      <c r="H307" s="924"/>
      <c r="I307" s="924"/>
      <c r="J307" s="921"/>
      <c r="K307" s="921"/>
      <c r="L307" s="925"/>
    </row>
    <row r="308" spans="1:12" ht="24" x14ac:dyDescent="0.25">
      <c r="A308" s="918">
        <v>254</v>
      </c>
      <c r="B308" s="9" t="s">
        <v>22</v>
      </c>
      <c r="C308" s="13" t="s">
        <v>23</v>
      </c>
      <c r="D308" s="13" t="s">
        <v>24</v>
      </c>
      <c r="E308" s="13" t="s">
        <v>25</v>
      </c>
      <c r="F308" s="919" t="s">
        <v>17</v>
      </c>
      <c r="G308" s="919"/>
      <c r="H308" s="920"/>
      <c r="I308" s="920"/>
      <c r="J308" s="920"/>
      <c r="K308" s="920"/>
      <c r="L308" s="920"/>
    </row>
    <row r="309" spans="1:12" x14ac:dyDescent="0.25">
      <c r="A309" s="918"/>
      <c r="B309" s="921" t="s">
        <v>990</v>
      </c>
      <c r="C309" s="922" t="s">
        <v>991</v>
      </c>
      <c r="D309" s="923">
        <v>43718</v>
      </c>
      <c r="E309" s="921" t="s">
        <v>90</v>
      </c>
      <c r="F309" s="921" t="s">
        <v>992</v>
      </c>
      <c r="G309" s="921"/>
      <c r="H309" s="924" t="s">
        <v>30</v>
      </c>
      <c r="I309" s="924"/>
      <c r="J309" s="14" t="s">
        <v>31</v>
      </c>
      <c r="K309" s="14" t="s">
        <v>31</v>
      </c>
      <c r="L309" s="16">
        <v>0</v>
      </c>
    </row>
    <row r="310" spans="1:12" x14ac:dyDescent="0.25">
      <c r="A310" s="918"/>
      <c r="B310" s="921"/>
      <c r="C310" s="922"/>
      <c r="D310" s="923"/>
      <c r="E310" s="921"/>
      <c r="F310" s="921"/>
      <c r="G310" s="921"/>
      <c r="H310" s="924" t="s">
        <v>33</v>
      </c>
      <c r="I310" s="924"/>
      <c r="J310" s="14" t="s">
        <v>31</v>
      </c>
      <c r="K310" s="14" t="s">
        <v>31</v>
      </c>
      <c r="L310" s="16">
        <v>0</v>
      </c>
    </row>
    <row r="311" spans="1:12" ht="24" x14ac:dyDescent="0.25">
      <c r="A311" s="918"/>
      <c r="B311" s="9" t="s">
        <v>34</v>
      </c>
      <c r="C311" s="13" t="s">
        <v>35</v>
      </c>
      <c r="D311" s="13" t="s">
        <v>36</v>
      </c>
      <c r="E311" s="13" t="s">
        <v>37</v>
      </c>
      <c r="F311" s="920"/>
      <c r="G311" s="920"/>
      <c r="H311" s="924" t="s">
        <v>38</v>
      </c>
      <c r="I311" s="924"/>
      <c r="J311" s="921" t="s">
        <v>31</v>
      </c>
      <c r="K311" s="921" t="s">
        <v>32</v>
      </c>
      <c r="L311" s="925">
        <v>640</v>
      </c>
    </row>
    <row r="312" spans="1:12" ht="22.8" x14ac:dyDescent="0.25">
      <c r="A312" s="918"/>
      <c r="B312" s="14" t="s">
        <v>39</v>
      </c>
      <c r="C312" s="14" t="s">
        <v>992</v>
      </c>
      <c r="D312" s="15">
        <v>43725</v>
      </c>
      <c r="E312" s="14" t="s">
        <v>993</v>
      </c>
      <c r="F312" s="920"/>
      <c r="G312" s="920"/>
      <c r="H312" s="924"/>
      <c r="I312" s="924"/>
      <c r="J312" s="921"/>
      <c r="K312" s="921"/>
      <c r="L312" s="925"/>
    </row>
    <row r="313" spans="1:12" ht="24" x14ac:dyDescent="0.25">
      <c r="A313" s="918">
        <v>255</v>
      </c>
      <c r="B313" s="9" t="s">
        <v>22</v>
      </c>
      <c r="C313" s="13" t="s">
        <v>23</v>
      </c>
      <c r="D313" s="13" t="s">
        <v>24</v>
      </c>
      <c r="E313" s="13" t="s">
        <v>25</v>
      </c>
      <c r="F313" s="919" t="s">
        <v>17</v>
      </c>
      <c r="G313" s="919"/>
      <c r="H313" s="920"/>
      <c r="I313" s="920"/>
      <c r="J313" s="920"/>
      <c r="K313" s="920"/>
      <c r="L313" s="920"/>
    </row>
    <row r="314" spans="1:12" x14ac:dyDescent="0.25">
      <c r="A314" s="918"/>
      <c r="B314" s="921" t="s">
        <v>994</v>
      </c>
      <c r="C314" s="921" t="s">
        <v>995</v>
      </c>
      <c r="D314" s="923">
        <v>43633</v>
      </c>
      <c r="E314" s="921" t="s">
        <v>996</v>
      </c>
      <c r="F314" s="921" t="s">
        <v>997</v>
      </c>
      <c r="G314" s="921"/>
      <c r="H314" s="924" t="s">
        <v>30</v>
      </c>
      <c r="I314" s="924"/>
      <c r="J314" s="14" t="s">
        <v>31</v>
      </c>
      <c r="K314" s="14" t="s">
        <v>32</v>
      </c>
      <c r="L314" s="16">
        <v>383.5</v>
      </c>
    </row>
    <row r="315" spans="1:12" x14ac:dyDescent="0.25">
      <c r="A315" s="918"/>
      <c r="B315" s="921"/>
      <c r="C315" s="921"/>
      <c r="D315" s="923"/>
      <c r="E315" s="921"/>
      <c r="F315" s="921"/>
      <c r="G315" s="921"/>
      <c r="H315" s="924" t="s">
        <v>33</v>
      </c>
      <c r="I315" s="924"/>
      <c r="J315" s="14" t="s">
        <v>31</v>
      </c>
      <c r="K315" s="14" t="s">
        <v>32</v>
      </c>
      <c r="L315" s="16">
        <v>326.2</v>
      </c>
    </row>
    <row r="316" spans="1:12" ht="24" x14ac:dyDescent="0.25">
      <c r="A316" s="918"/>
      <c r="B316" s="9" t="s">
        <v>34</v>
      </c>
      <c r="C316" s="13" t="s">
        <v>35</v>
      </c>
      <c r="D316" s="13" t="s">
        <v>36</v>
      </c>
      <c r="E316" s="13" t="s">
        <v>37</v>
      </c>
      <c r="F316" s="920"/>
      <c r="G316" s="920"/>
      <c r="H316" s="924" t="s">
        <v>38</v>
      </c>
      <c r="I316" s="924"/>
      <c r="J316" s="921" t="s">
        <v>31</v>
      </c>
      <c r="K316" s="921" t="s">
        <v>31</v>
      </c>
      <c r="L316" s="925">
        <v>0</v>
      </c>
    </row>
    <row r="317" spans="1:12" ht="22.8" x14ac:dyDescent="0.25">
      <c r="A317" s="918"/>
      <c r="B317" s="14" t="s">
        <v>55</v>
      </c>
      <c r="C317" s="14" t="s">
        <v>997</v>
      </c>
      <c r="D317" s="15">
        <v>43635</v>
      </c>
      <c r="E317" s="14" t="s">
        <v>525</v>
      </c>
      <c r="F317" s="920"/>
      <c r="G317" s="920"/>
      <c r="H317" s="924"/>
      <c r="I317" s="924"/>
      <c r="J317" s="921"/>
      <c r="K317" s="921"/>
      <c r="L317" s="925"/>
    </row>
    <row r="318" spans="1:12" ht="24" x14ac:dyDescent="0.25">
      <c r="A318" s="918">
        <v>256</v>
      </c>
      <c r="B318" s="9" t="s">
        <v>22</v>
      </c>
      <c r="C318" s="13" t="s">
        <v>23</v>
      </c>
      <c r="D318" s="13" t="s">
        <v>24</v>
      </c>
      <c r="E318" s="13" t="s">
        <v>25</v>
      </c>
      <c r="F318" s="919" t="s">
        <v>17</v>
      </c>
      <c r="G318" s="919"/>
      <c r="H318" s="920"/>
      <c r="I318" s="920"/>
      <c r="J318" s="920"/>
      <c r="K318" s="920"/>
      <c r="L318" s="920"/>
    </row>
    <row r="319" spans="1:12" x14ac:dyDescent="0.25">
      <c r="A319" s="918"/>
      <c r="B319" s="921" t="s">
        <v>998</v>
      </c>
      <c r="C319" s="922" t="s">
        <v>999</v>
      </c>
      <c r="D319" s="923">
        <v>43570</v>
      </c>
      <c r="E319" s="921" t="s">
        <v>53</v>
      </c>
      <c r="F319" s="921" t="s">
        <v>1000</v>
      </c>
      <c r="G319" s="921"/>
      <c r="H319" s="924" t="s">
        <v>30</v>
      </c>
      <c r="I319" s="924"/>
      <c r="J319" s="14" t="s">
        <v>31</v>
      </c>
      <c r="K319" s="14" t="s">
        <v>32</v>
      </c>
      <c r="L319" s="16">
        <v>343</v>
      </c>
    </row>
    <row r="320" spans="1:12" x14ac:dyDescent="0.25">
      <c r="A320" s="918"/>
      <c r="B320" s="921"/>
      <c r="C320" s="922"/>
      <c r="D320" s="923"/>
      <c r="E320" s="921"/>
      <c r="F320" s="921"/>
      <c r="G320" s="921"/>
      <c r="H320" s="924" t="s">
        <v>33</v>
      </c>
      <c r="I320" s="924"/>
      <c r="J320" s="14" t="s">
        <v>31</v>
      </c>
      <c r="K320" s="14" t="s">
        <v>32</v>
      </c>
      <c r="L320" s="16">
        <v>326.61</v>
      </c>
    </row>
    <row r="321" spans="1:12" ht="24" x14ac:dyDescent="0.25">
      <c r="A321" s="918"/>
      <c r="B321" s="9" t="s">
        <v>34</v>
      </c>
      <c r="C321" s="13" t="s">
        <v>35</v>
      </c>
      <c r="D321" s="13" t="s">
        <v>36</v>
      </c>
      <c r="E321" s="13" t="s">
        <v>37</v>
      </c>
      <c r="F321" s="920"/>
      <c r="G321" s="920"/>
      <c r="H321" s="924" t="s">
        <v>38</v>
      </c>
      <c r="I321" s="924"/>
      <c r="J321" s="921" t="s">
        <v>31</v>
      </c>
      <c r="K321" s="921" t="s">
        <v>32</v>
      </c>
      <c r="L321" s="925">
        <v>80</v>
      </c>
    </row>
    <row r="322" spans="1:12" ht="22.8" x14ac:dyDescent="0.25">
      <c r="A322" s="918"/>
      <c r="B322" s="14" t="s">
        <v>257</v>
      </c>
      <c r="C322" s="14" t="s">
        <v>1000</v>
      </c>
      <c r="D322" s="15">
        <v>43571</v>
      </c>
      <c r="E322" s="14" t="s">
        <v>1001</v>
      </c>
      <c r="F322" s="920"/>
      <c r="G322" s="920"/>
      <c r="H322" s="924"/>
      <c r="I322" s="924"/>
      <c r="J322" s="921"/>
      <c r="K322" s="921"/>
      <c r="L322" s="925"/>
    </row>
    <row r="323" spans="1:12" ht="24" x14ac:dyDescent="0.25">
      <c r="A323" s="918">
        <v>257</v>
      </c>
      <c r="B323" s="9" t="s">
        <v>22</v>
      </c>
      <c r="C323" s="13" t="s">
        <v>23</v>
      </c>
      <c r="D323" s="13" t="s">
        <v>24</v>
      </c>
      <c r="E323" s="13" t="s">
        <v>25</v>
      </c>
      <c r="F323" s="919" t="s">
        <v>17</v>
      </c>
      <c r="G323" s="919"/>
      <c r="H323" s="920"/>
      <c r="I323" s="920"/>
      <c r="J323" s="920"/>
      <c r="K323" s="920"/>
      <c r="L323" s="920"/>
    </row>
    <row r="324" spans="1:12" x14ac:dyDescent="0.25">
      <c r="A324" s="918"/>
      <c r="B324" s="921" t="s">
        <v>998</v>
      </c>
      <c r="C324" s="922" t="s">
        <v>1002</v>
      </c>
      <c r="D324" s="923">
        <v>43727</v>
      </c>
      <c r="E324" s="921" t="s">
        <v>187</v>
      </c>
      <c r="F324" s="921" t="s">
        <v>1003</v>
      </c>
      <c r="G324" s="921"/>
      <c r="H324" s="924" t="s">
        <v>30</v>
      </c>
      <c r="I324" s="924"/>
      <c r="J324" s="14" t="s">
        <v>31</v>
      </c>
      <c r="K324" s="14" t="s">
        <v>32</v>
      </c>
      <c r="L324" s="16">
        <v>806.54</v>
      </c>
    </row>
    <row r="325" spans="1:12" x14ac:dyDescent="0.25">
      <c r="A325" s="918"/>
      <c r="B325" s="921"/>
      <c r="C325" s="922"/>
      <c r="D325" s="923"/>
      <c r="E325" s="921"/>
      <c r="F325" s="921"/>
      <c r="G325" s="921"/>
      <c r="H325" s="924" t="s">
        <v>33</v>
      </c>
      <c r="I325" s="924"/>
      <c r="J325" s="921" t="s">
        <v>31</v>
      </c>
      <c r="K325" s="921" t="s">
        <v>32</v>
      </c>
      <c r="L325" s="925">
        <v>477.45</v>
      </c>
    </row>
    <row r="326" spans="1:12" x14ac:dyDescent="0.25">
      <c r="A326" s="918"/>
      <c r="B326" s="921"/>
      <c r="C326" s="922"/>
      <c r="D326" s="923"/>
      <c r="E326" s="921"/>
      <c r="F326" s="921"/>
      <c r="G326" s="921"/>
      <c r="H326" s="924"/>
      <c r="I326" s="924"/>
      <c r="J326" s="921"/>
      <c r="K326" s="921"/>
      <c r="L326" s="925"/>
    </row>
    <row r="327" spans="1:12" ht="24" x14ac:dyDescent="0.25">
      <c r="A327" s="918"/>
      <c r="B327" s="9" t="s">
        <v>34</v>
      </c>
      <c r="C327" s="13" t="s">
        <v>35</v>
      </c>
      <c r="D327" s="13" t="s">
        <v>36</v>
      </c>
      <c r="E327" s="13" t="s">
        <v>37</v>
      </c>
      <c r="F327" s="920"/>
      <c r="G327" s="920"/>
      <c r="H327" s="924" t="s">
        <v>38</v>
      </c>
      <c r="I327" s="924"/>
      <c r="J327" s="921" t="s">
        <v>31</v>
      </c>
      <c r="K327" s="921" t="s">
        <v>32</v>
      </c>
      <c r="L327" s="925">
        <v>648.82000000000005</v>
      </c>
    </row>
    <row r="328" spans="1:12" ht="22.8" x14ac:dyDescent="0.25">
      <c r="A328" s="918"/>
      <c r="B328" s="14" t="s">
        <v>257</v>
      </c>
      <c r="C328" s="14" t="s">
        <v>1003</v>
      </c>
      <c r="D328" s="15">
        <v>43730</v>
      </c>
      <c r="E328" s="14" t="s">
        <v>1004</v>
      </c>
      <c r="F328" s="920"/>
      <c r="G328" s="920"/>
      <c r="H328" s="924"/>
      <c r="I328" s="924"/>
      <c r="J328" s="921"/>
      <c r="K328" s="921"/>
      <c r="L328" s="925"/>
    </row>
    <row r="329" spans="1:12" ht="24" x14ac:dyDescent="0.25">
      <c r="A329" s="918">
        <v>258</v>
      </c>
      <c r="B329" s="9" t="s">
        <v>22</v>
      </c>
      <c r="C329" s="13" t="s">
        <v>23</v>
      </c>
      <c r="D329" s="13" t="s">
        <v>24</v>
      </c>
      <c r="E329" s="13" t="s">
        <v>25</v>
      </c>
      <c r="F329" s="919" t="s">
        <v>17</v>
      </c>
      <c r="G329" s="919"/>
      <c r="H329" s="920"/>
      <c r="I329" s="920"/>
      <c r="J329" s="920"/>
      <c r="K329" s="920"/>
      <c r="L329" s="920"/>
    </row>
    <row r="330" spans="1:12" x14ac:dyDescent="0.25">
      <c r="A330" s="918"/>
      <c r="B330" s="921" t="s">
        <v>1005</v>
      </c>
      <c r="C330" s="922" t="s">
        <v>1006</v>
      </c>
      <c r="D330" s="923">
        <v>43556</v>
      </c>
      <c r="E330" s="921" t="s">
        <v>1007</v>
      </c>
      <c r="F330" s="921" t="s">
        <v>1008</v>
      </c>
      <c r="G330" s="921"/>
      <c r="H330" s="924" t="s">
        <v>30</v>
      </c>
      <c r="I330" s="924"/>
      <c r="J330" s="14" t="s">
        <v>31</v>
      </c>
      <c r="K330" s="14" t="s">
        <v>32</v>
      </c>
      <c r="L330" s="16">
        <v>381.58</v>
      </c>
    </row>
    <row r="331" spans="1:12" x14ac:dyDescent="0.25">
      <c r="A331" s="918"/>
      <c r="B331" s="921"/>
      <c r="C331" s="922"/>
      <c r="D331" s="923"/>
      <c r="E331" s="921"/>
      <c r="F331" s="921"/>
      <c r="G331" s="921"/>
      <c r="H331" s="924" t="s">
        <v>33</v>
      </c>
      <c r="I331" s="924"/>
      <c r="J331" s="14" t="s">
        <v>31</v>
      </c>
      <c r="K331" s="14" t="s">
        <v>32</v>
      </c>
      <c r="L331" s="16">
        <v>394</v>
      </c>
    </row>
    <row r="332" spans="1:12" ht="24" x14ac:dyDescent="0.25">
      <c r="A332" s="918"/>
      <c r="B332" s="9" t="s">
        <v>34</v>
      </c>
      <c r="C332" s="13" t="s">
        <v>35</v>
      </c>
      <c r="D332" s="13" t="s">
        <v>36</v>
      </c>
      <c r="E332" s="13" t="s">
        <v>37</v>
      </c>
      <c r="F332" s="920"/>
      <c r="G332" s="920"/>
      <c r="H332" s="924" t="s">
        <v>38</v>
      </c>
      <c r="I332" s="924"/>
      <c r="J332" s="921" t="s">
        <v>31</v>
      </c>
      <c r="K332" s="921" t="s">
        <v>31</v>
      </c>
      <c r="L332" s="925">
        <v>0</v>
      </c>
    </row>
    <row r="333" spans="1:12" ht="22.8" x14ac:dyDescent="0.25">
      <c r="A333" s="918"/>
      <c r="B333" s="14" t="s">
        <v>229</v>
      </c>
      <c r="C333" s="14" t="s">
        <v>1008</v>
      </c>
      <c r="D333" s="15">
        <v>43558</v>
      </c>
      <c r="E333" s="14" t="s">
        <v>1009</v>
      </c>
      <c r="F333" s="920"/>
      <c r="G333" s="920"/>
      <c r="H333" s="924"/>
      <c r="I333" s="924"/>
      <c r="J333" s="921"/>
      <c r="K333" s="921"/>
      <c r="L333" s="925"/>
    </row>
    <row r="334" spans="1:12" ht="24" x14ac:dyDescent="0.25">
      <c r="A334" s="918">
        <v>259</v>
      </c>
      <c r="B334" s="9" t="s">
        <v>22</v>
      </c>
      <c r="C334" s="13" t="s">
        <v>23</v>
      </c>
      <c r="D334" s="13" t="s">
        <v>24</v>
      </c>
      <c r="E334" s="13" t="s">
        <v>25</v>
      </c>
      <c r="F334" s="919" t="s">
        <v>17</v>
      </c>
      <c r="G334" s="919"/>
      <c r="H334" s="920"/>
      <c r="I334" s="920"/>
      <c r="J334" s="920"/>
      <c r="K334" s="920"/>
      <c r="L334" s="920"/>
    </row>
    <row r="335" spans="1:12" x14ac:dyDescent="0.25">
      <c r="A335" s="918"/>
      <c r="B335" s="921" t="s">
        <v>1005</v>
      </c>
      <c r="C335" s="922" t="s">
        <v>1010</v>
      </c>
      <c r="D335" s="923">
        <v>43575</v>
      </c>
      <c r="E335" s="921" t="s">
        <v>65</v>
      </c>
      <c r="F335" s="921" t="s">
        <v>1011</v>
      </c>
      <c r="G335" s="921"/>
      <c r="H335" s="924" t="s">
        <v>30</v>
      </c>
      <c r="I335" s="924"/>
      <c r="J335" s="14" t="s">
        <v>31</v>
      </c>
      <c r="K335" s="14" t="s">
        <v>32</v>
      </c>
      <c r="L335" s="16">
        <v>714</v>
      </c>
    </row>
    <row r="336" spans="1:12" x14ac:dyDescent="0.25">
      <c r="A336" s="918"/>
      <c r="B336" s="921"/>
      <c r="C336" s="922"/>
      <c r="D336" s="923"/>
      <c r="E336" s="921"/>
      <c r="F336" s="921"/>
      <c r="G336" s="921"/>
      <c r="H336" s="924" t="s">
        <v>33</v>
      </c>
      <c r="I336" s="924"/>
      <c r="J336" s="921" t="s">
        <v>31</v>
      </c>
      <c r="K336" s="921" t="s">
        <v>32</v>
      </c>
      <c r="L336" s="925">
        <v>1111.25</v>
      </c>
    </row>
    <row r="337" spans="1:12" x14ac:dyDescent="0.25">
      <c r="A337" s="918"/>
      <c r="B337" s="921"/>
      <c r="C337" s="922"/>
      <c r="D337" s="923"/>
      <c r="E337" s="921"/>
      <c r="F337" s="921"/>
      <c r="G337" s="921"/>
      <c r="H337" s="924"/>
      <c r="I337" s="924"/>
      <c r="J337" s="921"/>
      <c r="K337" s="921"/>
      <c r="L337" s="925"/>
    </row>
    <row r="338" spans="1:12" ht="24" x14ac:dyDescent="0.25">
      <c r="A338" s="918"/>
      <c r="B338" s="9" t="s">
        <v>34</v>
      </c>
      <c r="C338" s="13" t="s">
        <v>35</v>
      </c>
      <c r="D338" s="13" t="s">
        <v>36</v>
      </c>
      <c r="E338" s="13" t="s">
        <v>37</v>
      </c>
      <c r="F338" s="920"/>
      <c r="G338" s="920"/>
      <c r="H338" s="924" t="s">
        <v>38</v>
      </c>
      <c r="I338" s="924"/>
      <c r="J338" s="921" t="s">
        <v>31</v>
      </c>
      <c r="K338" s="921" t="s">
        <v>32</v>
      </c>
      <c r="L338" s="925">
        <v>144</v>
      </c>
    </row>
    <row r="339" spans="1:12" ht="22.8" x14ac:dyDescent="0.25">
      <c r="A339" s="918"/>
      <c r="B339" s="14" t="s">
        <v>229</v>
      </c>
      <c r="C339" s="14" t="s">
        <v>1011</v>
      </c>
      <c r="D339" s="15">
        <v>43581</v>
      </c>
      <c r="E339" s="14" t="s">
        <v>1012</v>
      </c>
      <c r="F339" s="920"/>
      <c r="G339" s="920"/>
      <c r="H339" s="924"/>
      <c r="I339" s="924"/>
      <c r="J339" s="921"/>
      <c r="K339" s="921"/>
      <c r="L339" s="925"/>
    </row>
    <row r="340" spans="1:12" ht="24" x14ac:dyDescent="0.25">
      <c r="A340" s="918">
        <v>260</v>
      </c>
      <c r="B340" s="9" t="s">
        <v>22</v>
      </c>
      <c r="C340" s="13" t="s">
        <v>23</v>
      </c>
      <c r="D340" s="13" t="s">
        <v>24</v>
      </c>
      <c r="E340" s="13" t="s">
        <v>25</v>
      </c>
      <c r="F340" s="919" t="s">
        <v>17</v>
      </c>
      <c r="G340" s="919"/>
      <c r="H340" s="920"/>
      <c r="I340" s="920"/>
      <c r="J340" s="920"/>
      <c r="K340" s="920"/>
      <c r="L340" s="920"/>
    </row>
    <row r="341" spans="1:12" x14ac:dyDescent="0.25">
      <c r="A341" s="918"/>
      <c r="B341" s="921" t="s">
        <v>1013</v>
      </c>
      <c r="C341" s="922" t="s">
        <v>1014</v>
      </c>
      <c r="D341" s="923">
        <v>43725</v>
      </c>
      <c r="E341" s="921" t="s">
        <v>397</v>
      </c>
      <c r="F341" s="921" t="s">
        <v>1015</v>
      </c>
      <c r="G341" s="921"/>
      <c r="H341" s="924" t="s">
        <v>30</v>
      </c>
      <c r="I341" s="924"/>
      <c r="J341" s="14" t="s">
        <v>31</v>
      </c>
      <c r="K341" s="14" t="s">
        <v>32</v>
      </c>
      <c r="L341" s="16">
        <v>405</v>
      </c>
    </row>
    <row r="342" spans="1:12" x14ac:dyDescent="0.25">
      <c r="A342" s="918"/>
      <c r="B342" s="921"/>
      <c r="C342" s="922"/>
      <c r="D342" s="923"/>
      <c r="E342" s="921"/>
      <c r="F342" s="921"/>
      <c r="G342" s="921"/>
      <c r="H342" s="924" t="s">
        <v>33</v>
      </c>
      <c r="I342" s="924"/>
      <c r="J342" s="14" t="s">
        <v>31</v>
      </c>
      <c r="K342" s="14" t="s">
        <v>31</v>
      </c>
      <c r="L342" s="16">
        <v>0</v>
      </c>
    </row>
    <row r="343" spans="1:12" ht="24" x14ac:dyDescent="0.25">
      <c r="A343" s="918"/>
      <c r="B343" s="9" t="s">
        <v>34</v>
      </c>
      <c r="C343" s="13" t="s">
        <v>35</v>
      </c>
      <c r="D343" s="13" t="s">
        <v>36</v>
      </c>
      <c r="E343" s="13" t="s">
        <v>37</v>
      </c>
      <c r="F343" s="920"/>
      <c r="G343" s="920"/>
      <c r="H343" s="924" t="s">
        <v>38</v>
      </c>
      <c r="I343" s="924"/>
      <c r="J343" s="921" t="s">
        <v>31</v>
      </c>
      <c r="K343" s="921" t="s">
        <v>32</v>
      </c>
      <c r="L343" s="925">
        <v>550</v>
      </c>
    </row>
    <row r="344" spans="1:12" ht="22.8" x14ac:dyDescent="0.25">
      <c r="A344" s="918"/>
      <c r="B344" s="14" t="s">
        <v>204</v>
      </c>
      <c r="C344" s="14" t="s">
        <v>1015</v>
      </c>
      <c r="D344" s="15">
        <v>43728</v>
      </c>
      <c r="E344" s="14" t="s">
        <v>1016</v>
      </c>
      <c r="F344" s="920"/>
      <c r="G344" s="920"/>
      <c r="H344" s="924"/>
      <c r="I344" s="924"/>
      <c r="J344" s="921"/>
      <c r="K344" s="921"/>
      <c r="L344" s="925"/>
    </row>
    <row r="345" spans="1:12" ht="24" x14ac:dyDescent="0.25">
      <c r="A345" s="918">
        <v>261</v>
      </c>
      <c r="B345" s="9" t="s">
        <v>22</v>
      </c>
      <c r="C345" s="13" t="s">
        <v>23</v>
      </c>
      <c r="D345" s="13" t="s">
        <v>24</v>
      </c>
      <c r="E345" s="13" t="s">
        <v>25</v>
      </c>
      <c r="F345" s="919" t="s">
        <v>17</v>
      </c>
      <c r="G345" s="919"/>
      <c r="H345" s="920"/>
      <c r="I345" s="920"/>
      <c r="J345" s="920"/>
      <c r="K345" s="920"/>
      <c r="L345" s="920"/>
    </row>
    <row r="346" spans="1:12" x14ac:dyDescent="0.25">
      <c r="A346" s="918"/>
      <c r="B346" s="921" t="s">
        <v>1017</v>
      </c>
      <c r="C346" s="922" t="s">
        <v>1018</v>
      </c>
      <c r="D346" s="923">
        <v>43579</v>
      </c>
      <c r="E346" s="921" t="s">
        <v>1019</v>
      </c>
      <c r="F346" s="921" t="s">
        <v>1020</v>
      </c>
      <c r="G346" s="921"/>
      <c r="H346" s="924" t="s">
        <v>30</v>
      </c>
      <c r="I346" s="924"/>
      <c r="J346" s="14" t="s">
        <v>31</v>
      </c>
      <c r="K346" s="14" t="s">
        <v>32</v>
      </c>
      <c r="L346" s="16">
        <v>620.30000000000007</v>
      </c>
    </row>
    <row r="347" spans="1:12" x14ac:dyDescent="0.25">
      <c r="A347" s="918"/>
      <c r="B347" s="921"/>
      <c r="C347" s="922"/>
      <c r="D347" s="923"/>
      <c r="E347" s="921"/>
      <c r="F347" s="921"/>
      <c r="G347" s="921"/>
      <c r="H347" s="924" t="s">
        <v>33</v>
      </c>
      <c r="I347" s="924"/>
      <c r="J347" s="921" t="s">
        <v>31</v>
      </c>
      <c r="K347" s="921" t="s">
        <v>32</v>
      </c>
      <c r="L347" s="925">
        <v>938.94</v>
      </c>
    </row>
    <row r="348" spans="1:12" x14ac:dyDescent="0.25">
      <c r="A348" s="918"/>
      <c r="B348" s="921"/>
      <c r="C348" s="922"/>
      <c r="D348" s="923"/>
      <c r="E348" s="921"/>
      <c r="F348" s="921"/>
      <c r="G348" s="921"/>
      <c r="H348" s="924"/>
      <c r="I348" s="924"/>
      <c r="J348" s="921"/>
      <c r="K348" s="921"/>
      <c r="L348" s="925"/>
    </row>
    <row r="349" spans="1:12" ht="24" x14ac:dyDescent="0.25">
      <c r="A349" s="918"/>
      <c r="B349" s="9" t="s">
        <v>34</v>
      </c>
      <c r="C349" s="13" t="s">
        <v>35</v>
      </c>
      <c r="D349" s="13" t="s">
        <v>36</v>
      </c>
      <c r="E349" s="13" t="s">
        <v>37</v>
      </c>
      <c r="F349" s="920"/>
      <c r="G349" s="920"/>
      <c r="H349" s="924" t="s">
        <v>38</v>
      </c>
      <c r="I349" s="924"/>
      <c r="J349" s="921" t="s">
        <v>31</v>
      </c>
      <c r="K349" s="921" t="s">
        <v>32</v>
      </c>
      <c r="L349" s="925">
        <v>215.04</v>
      </c>
    </row>
    <row r="350" spans="1:12" ht="22.8" x14ac:dyDescent="0.25">
      <c r="A350" s="918"/>
      <c r="B350" s="14" t="s">
        <v>1021</v>
      </c>
      <c r="C350" s="14" t="s">
        <v>1020</v>
      </c>
      <c r="D350" s="15">
        <v>43585</v>
      </c>
      <c r="E350" s="14" t="s">
        <v>1022</v>
      </c>
      <c r="F350" s="920"/>
      <c r="G350" s="920"/>
      <c r="H350" s="924"/>
      <c r="I350" s="924"/>
      <c r="J350" s="921"/>
      <c r="K350" s="921"/>
      <c r="L350" s="925"/>
    </row>
    <row r="351" spans="1:12" ht="24" x14ac:dyDescent="0.25">
      <c r="A351" s="918">
        <v>262</v>
      </c>
      <c r="B351" s="9" t="s">
        <v>22</v>
      </c>
      <c r="C351" s="13" t="s">
        <v>23</v>
      </c>
      <c r="D351" s="13" t="s">
        <v>24</v>
      </c>
      <c r="E351" s="13" t="s">
        <v>25</v>
      </c>
      <c r="F351" s="919" t="s">
        <v>17</v>
      </c>
      <c r="G351" s="919"/>
      <c r="H351" s="920"/>
      <c r="I351" s="920"/>
      <c r="J351" s="920"/>
      <c r="K351" s="920"/>
      <c r="L351" s="920"/>
    </row>
    <row r="352" spans="1:12" x14ac:dyDescent="0.25">
      <c r="A352" s="918"/>
      <c r="B352" s="921" t="s">
        <v>1023</v>
      </c>
      <c r="C352" s="922" t="s">
        <v>1024</v>
      </c>
      <c r="D352" s="923">
        <v>43592</v>
      </c>
      <c r="E352" s="921" t="s">
        <v>43</v>
      </c>
      <c r="F352" s="921" t="s">
        <v>1025</v>
      </c>
      <c r="G352" s="921"/>
      <c r="H352" s="924" t="s">
        <v>30</v>
      </c>
      <c r="I352" s="924"/>
      <c r="J352" s="14" t="s">
        <v>31</v>
      </c>
      <c r="K352" s="14" t="s">
        <v>31</v>
      </c>
      <c r="L352" s="16">
        <v>0</v>
      </c>
    </row>
    <row r="353" spans="1:12" x14ac:dyDescent="0.25">
      <c r="A353" s="918"/>
      <c r="B353" s="921"/>
      <c r="C353" s="922"/>
      <c r="D353" s="923"/>
      <c r="E353" s="921"/>
      <c r="F353" s="921"/>
      <c r="G353" s="921"/>
      <c r="H353" s="924" t="s">
        <v>33</v>
      </c>
      <c r="I353" s="924"/>
      <c r="J353" s="14" t="s">
        <v>31</v>
      </c>
      <c r="K353" s="14" t="s">
        <v>31</v>
      </c>
      <c r="L353" s="16">
        <v>0</v>
      </c>
    </row>
    <row r="354" spans="1:12" ht="24" x14ac:dyDescent="0.25">
      <c r="A354" s="918"/>
      <c r="B354" s="9" t="s">
        <v>34</v>
      </c>
      <c r="C354" s="13" t="s">
        <v>35</v>
      </c>
      <c r="D354" s="13" t="s">
        <v>36</v>
      </c>
      <c r="E354" s="13" t="s">
        <v>37</v>
      </c>
      <c r="F354" s="920"/>
      <c r="G354" s="920"/>
      <c r="H354" s="924" t="s">
        <v>38</v>
      </c>
      <c r="I354" s="924"/>
      <c r="J354" s="921" t="s">
        <v>31</v>
      </c>
      <c r="K354" s="921" t="s">
        <v>32</v>
      </c>
      <c r="L354" s="925">
        <v>903</v>
      </c>
    </row>
    <row r="355" spans="1:12" ht="22.8" x14ac:dyDescent="0.25">
      <c r="A355" s="918"/>
      <c r="B355" s="14" t="s">
        <v>1026</v>
      </c>
      <c r="C355" s="14" t="s">
        <v>1025</v>
      </c>
      <c r="D355" s="15">
        <v>43598</v>
      </c>
      <c r="E355" s="14" t="s">
        <v>1027</v>
      </c>
      <c r="F355" s="920"/>
      <c r="G355" s="920"/>
      <c r="H355" s="924"/>
      <c r="I355" s="924"/>
      <c r="J355" s="921"/>
      <c r="K355" s="921"/>
      <c r="L355" s="925"/>
    </row>
    <row r="356" spans="1:12" ht="24" x14ac:dyDescent="0.25">
      <c r="A356" s="918">
        <v>263</v>
      </c>
      <c r="B356" s="9" t="s">
        <v>22</v>
      </c>
      <c r="C356" s="13" t="s">
        <v>23</v>
      </c>
      <c r="D356" s="13" t="s">
        <v>24</v>
      </c>
      <c r="E356" s="13" t="s">
        <v>25</v>
      </c>
      <c r="F356" s="919" t="s">
        <v>17</v>
      </c>
      <c r="G356" s="919"/>
      <c r="H356" s="920"/>
      <c r="I356" s="920"/>
      <c r="J356" s="920"/>
      <c r="K356" s="920"/>
      <c r="L356" s="920"/>
    </row>
    <row r="357" spans="1:12" x14ac:dyDescent="0.25">
      <c r="A357" s="918"/>
      <c r="B357" s="921" t="s">
        <v>1028</v>
      </c>
      <c r="C357" s="922" t="s">
        <v>1029</v>
      </c>
      <c r="D357" s="923">
        <v>43732</v>
      </c>
      <c r="E357" s="921" t="s">
        <v>1030</v>
      </c>
      <c r="F357" s="921" t="s">
        <v>1031</v>
      </c>
      <c r="G357" s="921"/>
      <c r="H357" s="924" t="s">
        <v>30</v>
      </c>
      <c r="I357" s="924"/>
      <c r="J357" s="14" t="s">
        <v>31</v>
      </c>
      <c r="K357" s="14" t="s">
        <v>31</v>
      </c>
      <c r="L357" s="16">
        <v>0</v>
      </c>
    </row>
    <row r="358" spans="1:12" x14ac:dyDescent="0.25">
      <c r="A358" s="918"/>
      <c r="B358" s="921"/>
      <c r="C358" s="922"/>
      <c r="D358" s="923"/>
      <c r="E358" s="921"/>
      <c r="F358" s="921"/>
      <c r="G358" s="921"/>
      <c r="H358" s="924" t="s">
        <v>33</v>
      </c>
      <c r="I358" s="924"/>
      <c r="J358" s="14" t="s">
        <v>31</v>
      </c>
      <c r="K358" s="14" t="s">
        <v>31</v>
      </c>
      <c r="L358" s="16">
        <v>0</v>
      </c>
    </row>
    <row r="359" spans="1:12" ht="24" x14ac:dyDescent="0.25">
      <c r="A359" s="918"/>
      <c r="B359" s="9" t="s">
        <v>34</v>
      </c>
      <c r="C359" s="13" t="s">
        <v>35</v>
      </c>
      <c r="D359" s="13" t="s">
        <v>36</v>
      </c>
      <c r="E359" s="13" t="s">
        <v>37</v>
      </c>
      <c r="F359" s="920"/>
      <c r="G359" s="920"/>
      <c r="H359" s="924" t="s">
        <v>38</v>
      </c>
      <c r="I359" s="924"/>
      <c r="J359" s="921" t="s">
        <v>31</v>
      </c>
      <c r="K359" s="921" t="s">
        <v>32</v>
      </c>
      <c r="L359" s="925">
        <v>1000</v>
      </c>
    </row>
    <row r="360" spans="1:12" ht="22.8" x14ac:dyDescent="0.25">
      <c r="A360" s="918"/>
      <c r="B360" s="14" t="s">
        <v>702</v>
      </c>
      <c r="C360" s="14" t="s">
        <v>1031</v>
      </c>
      <c r="D360" s="15">
        <v>43737</v>
      </c>
      <c r="E360" s="14" t="s">
        <v>1032</v>
      </c>
      <c r="F360" s="920"/>
      <c r="G360" s="920"/>
      <c r="H360" s="924"/>
      <c r="I360" s="924"/>
      <c r="J360" s="921"/>
      <c r="K360" s="921"/>
      <c r="L360" s="925"/>
    </row>
    <row r="361" spans="1:12" ht="24" x14ac:dyDescent="0.25">
      <c r="A361" s="918">
        <v>264</v>
      </c>
      <c r="B361" s="9" t="s">
        <v>22</v>
      </c>
      <c r="C361" s="13" t="s">
        <v>23</v>
      </c>
      <c r="D361" s="13" t="s">
        <v>24</v>
      </c>
      <c r="E361" s="13" t="s">
        <v>25</v>
      </c>
      <c r="F361" s="919" t="s">
        <v>17</v>
      </c>
      <c r="G361" s="919"/>
      <c r="H361" s="920"/>
      <c r="I361" s="920"/>
      <c r="J361" s="920"/>
      <c r="K361" s="920"/>
      <c r="L361" s="920"/>
    </row>
    <row r="362" spans="1:12" x14ac:dyDescent="0.25">
      <c r="A362" s="918"/>
      <c r="B362" s="921" t="s">
        <v>1033</v>
      </c>
      <c r="C362" s="922" t="s">
        <v>1034</v>
      </c>
      <c r="D362" s="923">
        <v>43592</v>
      </c>
      <c r="E362" s="921" t="s">
        <v>1035</v>
      </c>
      <c r="F362" s="921" t="s">
        <v>1036</v>
      </c>
      <c r="G362" s="921"/>
      <c r="H362" s="924" t="s">
        <v>30</v>
      </c>
      <c r="I362" s="924"/>
      <c r="J362" s="14" t="s">
        <v>32</v>
      </c>
      <c r="K362" s="14" t="s">
        <v>32</v>
      </c>
      <c r="L362" s="16">
        <v>395.5</v>
      </c>
    </row>
    <row r="363" spans="1:12" x14ac:dyDescent="0.25">
      <c r="A363" s="918"/>
      <c r="B363" s="921"/>
      <c r="C363" s="922"/>
      <c r="D363" s="923"/>
      <c r="E363" s="921"/>
      <c r="F363" s="921"/>
      <c r="G363" s="921"/>
      <c r="H363" s="924" t="s">
        <v>33</v>
      </c>
      <c r="I363" s="924"/>
      <c r="J363" s="14" t="s">
        <v>31</v>
      </c>
      <c r="K363" s="14" t="s">
        <v>32</v>
      </c>
      <c r="L363" s="16">
        <v>542.6</v>
      </c>
    </row>
    <row r="364" spans="1:12" ht="24" x14ac:dyDescent="0.25">
      <c r="A364" s="918"/>
      <c r="B364" s="9" t="s">
        <v>34</v>
      </c>
      <c r="C364" s="13" t="s">
        <v>35</v>
      </c>
      <c r="D364" s="13" t="s">
        <v>36</v>
      </c>
      <c r="E364" s="13" t="s">
        <v>37</v>
      </c>
      <c r="F364" s="920"/>
      <c r="G364" s="920"/>
      <c r="H364" s="924" t="s">
        <v>38</v>
      </c>
      <c r="I364" s="924"/>
      <c r="J364" s="921" t="s">
        <v>31</v>
      </c>
      <c r="K364" s="921" t="s">
        <v>32</v>
      </c>
      <c r="L364" s="925">
        <v>200</v>
      </c>
    </row>
    <row r="365" spans="1:12" ht="22.8" x14ac:dyDescent="0.25">
      <c r="A365" s="918"/>
      <c r="B365" s="14" t="s">
        <v>229</v>
      </c>
      <c r="C365" s="14" t="s">
        <v>1036</v>
      </c>
      <c r="D365" s="15">
        <v>43594</v>
      </c>
      <c r="E365" s="14" t="s">
        <v>240</v>
      </c>
      <c r="F365" s="920"/>
      <c r="G365" s="920"/>
      <c r="H365" s="924"/>
      <c r="I365" s="924"/>
      <c r="J365" s="921"/>
      <c r="K365" s="921"/>
      <c r="L365" s="925"/>
    </row>
    <row r="366" spans="1:12" ht="24" x14ac:dyDescent="0.25">
      <c r="A366" s="918">
        <v>265</v>
      </c>
      <c r="B366" s="9" t="s">
        <v>22</v>
      </c>
      <c r="C366" s="13" t="s">
        <v>23</v>
      </c>
      <c r="D366" s="13" t="s">
        <v>24</v>
      </c>
      <c r="E366" s="13" t="s">
        <v>25</v>
      </c>
      <c r="F366" s="919" t="s">
        <v>17</v>
      </c>
      <c r="G366" s="919"/>
      <c r="H366" s="920"/>
      <c r="I366" s="920"/>
      <c r="J366" s="920"/>
      <c r="K366" s="920"/>
      <c r="L366" s="920"/>
    </row>
    <row r="367" spans="1:12" x14ac:dyDescent="0.25">
      <c r="A367" s="918"/>
      <c r="B367" s="921" t="s">
        <v>1037</v>
      </c>
      <c r="C367" s="922" t="s">
        <v>1038</v>
      </c>
      <c r="D367" s="923">
        <v>43592</v>
      </c>
      <c r="E367" s="921" t="s">
        <v>1039</v>
      </c>
      <c r="F367" s="921" t="s">
        <v>1040</v>
      </c>
      <c r="G367" s="921"/>
      <c r="H367" s="924" t="s">
        <v>30</v>
      </c>
      <c r="I367" s="924"/>
      <c r="J367" s="14" t="s">
        <v>31</v>
      </c>
      <c r="K367" s="14" t="s">
        <v>32</v>
      </c>
      <c r="L367" s="16">
        <v>716</v>
      </c>
    </row>
    <row r="368" spans="1:12" x14ac:dyDescent="0.25">
      <c r="A368" s="918"/>
      <c r="B368" s="921"/>
      <c r="C368" s="922"/>
      <c r="D368" s="923"/>
      <c r="E368" s="921"/>
      <c r="F368" s="921"/>
      <c r="G368" s="921"/>
      <c r="H368" s="924" t="s">
        <v>33</v>
      </c>
      <c r="I368" s="924"/>
      <c r="J368" s="14" t="s">
        <v>31</v>
      </c>
      <c r="K368" s="14" t="s">
        <v>32</v>
      </c>
      <c r="L368" s="16">
        <v>757.31</v>
      </c>
    </row>
    <row r="369" spans="1:12" ht="24" x14ac:dyDescent="0.25">
      <c r="A369" s="918"/>
      <c r="B369" s="9" t="s">
        <v>34</v>
      </c>
      <c r="C369" s="13" t="s">
        <v>35</v>
      </c>
      <c r="D369" s="13" t="s">
        <v>36</v>
      </c>
      <c r="E369" s="13" t="s">
        <v>37</v>
      </c>
      <c r="F369" s="920"/>
      <c r="G369" s="920"/>
      <c r="H369" s="924" t="s">
        <v>38</v>
      </c>
      <c r="I369" s="924"/>
      <c r="J369" s="921" t="s">
        <v>31</v>
      </c>
      <c r="K369" s="921" t="s">
        <v>31</v>
      </c>
      <c r="L369" s="925">
        <v>0</v>
      </c>
    </row>
    <row r="370" spans="1:12" ht="22.8" x14ac:dyDescent="0.25">
      <c r="A370" s="918"/>
      <c r="B370" s="14" t="s">
        <v>55</v>
      </c>
      <c r="C370" s="14" t="s">
        <v>1040</v>
      </c>
      <c r="D370" s="15">
        <v>43596</v>
      </c>
      <c r="E370" s="14" t="s">
        <v>344</v>
      </c>
      <c r="F370" s="920"/>
      <c r="G370" s="920"/>
      <c r="H370" s="924"/>
      <c r="I370" s="924"/>
      <c r="J370" s="921"/>
      <c r="K370" s="921"/>
      <c r="L370" s="925"/>
    </row>
    <row r="371" spans="1:12" ht="24" x14ac:dyDescent="0.25">
      <c r="A371" s="918">
        <v>266</v>
      </c>
      <c r="B371" s="9" t="s">
        <v>22</v>
      </c>
      <c r="C371" s="13" t="s">
        <v>23</v>
      </c>
      <c r="D371" s="13" t="s">
        <v>24</v>
      </c>
      <c r="E371" s="13" t="s">
        <v>25</v>
      </c>
      <c r="F371" s="919" t="s">
        <v>17</v>
      </c>
      <c r="G371" s="919"/>
      <c r="H371" s="920"/>
      <c r="I371" s="920"/>
      <c r="J371" s="920"/>
      <c r="K371" s="920"/>
      <c r="L371" s="920"/>
    </row>
    <row r="372" spans="1:12" x14ac:dyDescent="0.25">
      <c r="A372" s="918"/>
      <c r="B372" s="921" t="s">
        <v>1041</v>
      </c>
      <c r="C372" s="921" t="s">
        <v>1042</v>
      </c>
      <c r="D372" s="923">
        <v>43724</v>
      </c>
      <c r="E372" s="921" t="s">
        <v>187</v>
      </c>
      <c r="F372" s="921" t="s">
        <v>1043</v>
      </c>
      <c r="G372" s="921"/>
      <c r="H372" s="924" t="s">
        <v>30</v>
      </c>
      <c r="I372" s="924"/>
      <c r="J372" s="14" t="s">
        <v>31</v>
      </c>
      <c r="K372" s="14" t="s">
        <v>31</v>
      </c>
      <c r="L372" s="16">
        <v>0</v>
      </c>
    </row>
    <row r="373" spans="1:12" x14ac:dyDescent="0.25">
      <c r="A373" s="918"/>
      <c r="B373" s="921"/>
      <c r="C373" s="921"/>
      <c r="D373" s="923"/>
      <c r="E373" s="921"/>
      <c r="F373" s="921"/>
      <c r="G373" s="921"/>
      <c r="H373" s="924" t="s">
        <v>33</v>
      </c>
      <c r="I373" s="924"/>
      <c r="J373" s="14" t="s">
        <v>31</v>
      </c>
      <c r="K373" s="14" t="s">
        <v>31</v>
      </c>
      <c r="L373" s="16">
        <v>0</v>
      </c>
    </row>
    <row r="374" spans="1:12" ht="24" x14ac:dyDescent="0.25">
      <c r="A374" s="918"/>
      <c r="B374" s="9" t="s">
        <v>34</v>
      </c>
      <c r="C374" s="13" t="s">
        <v>35</v>
      </c>
      <c r="D374" s="13" t="s">
        <v>36</v>
      </c>
      <c r="E374" s="13" t="s">
        <v>37</v>
      </c>
      <c r="F374" s="920"/>
      <c r="G374" s="920"/>
      <c r="H374" s="924" t="s">
        <v>38</v>
      </c>
      <c r="I374" s="924"/>
      <c r="J374" s="921" t="s">
        <v>31</v>
      </c>
      <c r="K374" s="921" t="s">
        <v>32</v>
      </c>
      <c r="L374" s="925">
        <v>640</v>
      </c>
    </row>
    <row r="375" spans="1:12" ht="22.8" x14ac:dyDescent="0.25">
      <c r="A375" s="918"/>
      <c r="B375" s="14" t="s">
        <v>204</v>
      </c>
      <c r="C375" s="14" t="s">
        <v>1043</v>
      </c>
      <c r="D375" s="15">
        <v>43726</v>
      </c>
      <c r="E375" s="14" t="s">
        <v>1044</v>
      </c>
      <c r="F375" s="920"/>
      <c r="G375" s="920"/>
      <c r="H375" s="924"/>
      <c r="I375" s="924"/>
      <c r="J375" s="921"/>
      <c r="K375" s="921"/>
      <c r="L375" s="925"/>
    </row>
    <row r="376" spans="1:12" ht="24" x14ac:dyDescent="0.25">
      <c r="A376" s="918">
        <v>267</v>
      </c>
      <c r="B376" s="9" t="s">
        <v>22</v>
      </c>
      <c r="C376" s="13" t="s">
        <v>23</v>
      </c>
      <c r="D376" s="13" t="s">
        <v>24</v>
      </c>
      <c r="E376" s="13" t="s">
        <v>25</v>
      </c>
      <c r="F376" s="919" t="s">
        <v>17</v>
      </c>
      <c r="G376" s="919"/>
      <c r="H376" s="920"/>
      <c r="I376" s="920"/>
      <c r="J376" s="920"/>
      <c r="K376" s="920"/>
      <c r="L376" s="920"/>
    </row>
    <row r="377" spans="1:12" x14ac:dyDescent="0.25">
      <c r="A377" s="918"/>
      <c r="B377" s="921" t="s">
        <v>1045</v>
      </c>
      <c r="C377" s="922" t="s">
        <v>1046</v>
      </c>
      <c r="D377" s="923">
        <v>43589</v>
      </c>
      <c r="E377" s="921" t="s">
        <v>321</v>
      </c>
      <c r="F377" s="921" t="s">
        <v>1047</v>
      </c>
      <c r="G377" s="921"/>
      <c r="H377" s="924" t="s">
        <v>30</v>
      </c>
      <c r="I377" s="924"/>
      <c r="J377" s="14" t="s">
        <v>31</v>
      </c>
      <c r="K377" s="14" t="s">
        <v>32</v>
      </c>
      <c r="L377" s="16">
        <v>1242.44</v>
      </c>
    </row>
    <row r="378" spans="1:12" x14ac:dyDescent="0.25">
      <c r="A378" s="918"/>
      <c r="B378" s="921"/>
      <c r="C378" s="922"/>
      <c r="D378" s="923"/>
      <c r="E378" s="921"/>
      <c r="F378" s="921"/>
      <c r="G378" s="921"/>
      <c r="H378" s="924" t="s">
        <v>33</v>
      </c>
      <c r="I378" s="924"/>
      <c r="J378" s="14" t="s">
        <v>31</v>
      </c>
      <c r="K378" s="14" t="s">
        <v>32</v>
      </c>
      <c r="L378" s="16">
        <v>872.09</v>
      </c>
    </row>
    <row r="379" spans="1:12" ht="24" x14ac:dyDescent="0.25">
      <c r="A379" s="918"/>
      <c r="B379" s="9" t="s">
        <v>34</v>
      </c>
      <c r="C379" s="13" t="s">
        <v>35</v>
      </c>
      <c r="D379" s="13" t="s">
        <v>36</v>
      </c>
      <c r="E379" s="13" t="s">
        <v>37</v>
      </c>
      <c r="F379" s="920"/>
      <c r="G379" s="920"/>
      <c r="H379" s="924" t="s">
        <v>38</v>
      </c>
      <c r="I379" s="924"/>
      <c r="J379" s="921" t="s">
        <v>31</v>
      </c>
      <c r="K379" s="921" t="s">
        <v>31</v>
      </c>
      <c r="L379" s="925">
        <v>0</v>
      </c>
    </row>
    <row r="380" spans="1:12" ht="22.8" x14ac:dyDescent="0.25">
      <c r="A380" s="918"/>
      <c r="B380" s="14" t="s">
        <v>204</v>
      </c>
      <c r="C380" s="14" t="s">
        <v>1047</v>
      </c>
      <c r="D380" s="15">
        <v>43594</v>
      </c>
      <c r="E380" s="14" t="s">
        <v>1048</v>
      </c>
      <c r="F380" s="920"/>
      <c r="G380" s="920"/>
      <c r="H380" s="924"/>
      <c r="I380" s="924"/>
      <c r="J380" s="921"/>
      <c r="K380" s="921"/>
      <c r="L380" s="925"/>
    </row>
    <row r="381" spans="1:12" ht="24" x14ac:dyDescent="0.25">
      <c r="A381" s="918">
        <v>268</v>
      </c>
      <c r="B381" s="9" t="s">
        <v>22</v>
      </c>
      <c r="C381" s="13" t="s">
        <v>23</v>
      </c>
      <c r="D381" s="13" t="s">
        <v>24</v>
      </c>
      <c r="E381" s="13" t="s">
        <v>25</v>
      </c>
      <c r="F381" s="919" t="s">
        <v>17</v>
      </c>
      <c r="G381" s="919"/>
      <c r="H381" s="920"/>
      <c r="I381" s="920"/>
      <c r="J381" s="920"/>
      <c r="K381" s="920"/>
      <c r="L381" s="920"/>
    </row>
    <row r="382" spans="1:12" x14ac:dyDescent="0.25">
      <c r="A382" s="918"/>
      <c r="B382" s="921" t="s">
        <v>1049</v>
      </c>
      <c r="C382" s="922" t="s">
        <v>1050</v>
      </c>
      <c r="D382" s="923">
        <v>43681</v>
      </c>
      <c r="E382" s="921" t="s">
        <v>1051</v>
      </c>
      <c r="F382" s="921" t="s">
        <v>1052</v>
      </c>
      <c r="G382" s="921"/>
      <c r="H382" s="924" t="s">
        <v>30</v>
      </c>
      <c r="I382" s="924"/>
      <c r="J382" s="14" t="s">
        <v>31</v>
      </c>
      <c r="K382" s="14" t="s">
        <v>32</v>
      </c>
      <c r="L382" s="16">
        <v>575</v>
      </c>
    </row>
    <row r="383" spans="1:12" x14ac:dyDescent="0.25">
      <c r="A383" s="918"/>
      <c r="B383" s="921"/>
      <c r="C383" s="922"/>
      <c r="D383" s="923"/>
      <c r="E383" s="921"/>
      <c r="F383" s="921"/>
      <c r="G383" s="921"/>
      <c r="H383" s="924" t="s">
        <v>33</v>
      </c>
      <c r="I383" s="924"/>
      <c r="J383" s="14" t="s">
        <v>31</v>
      </c>
      <c r="K383" s="14" t="s">
        <v>31</v>
      </c>
      <c r="L383" s="16">
        <v>0</v>
      </c>
    </row>
    <row r="384" spans="1:12" ht="24" x14ac:dyDescent="0.25">
      <c r="A384" s="918"/>
      <c r="B384" s="9" t="s">
        <v>34</v>
      </c>
      <c r="C384" s="13" t="s">
        <v>35</v>
      </c>
      <c r="D384" s="13" t="s">
        <v>36</v>
      </c>
      <c r="E384" s="13" t="s">
        <v>37</v>
      </c>
      <c r="F384" s="920"/>
      <c r="G384" s="920"/>
      <c r="H384" s="924" t="s">
        <v>38</v>
      </c>
      <c r="I384" s="924"/>
      <c r="J384" s="921" t="s">
        <v>31</v>
      </c>
      <c r="K384" s="921" t="s">
        <v>32</v>
      </c>
      <c r="L384" s="925">
        <v>1095</v>
      </c>
    </row>
    <row r="385" spans="1:12" ht="22.8" x14ac:dyDescent="0.25">
      <c r="A385" s="918"/>
      <c r="B385" s="14" t="s">
        <v>39</v>
      </c>
      <c r="C385" s="14" t="s">
        <v>1052</v>
      </c>
      <c r="D385" s="15">
        <v>43686</v>
      </c>
      <c r="E385" s="14" t="s">
        <v>1053</v>
      </c>
      <c r="F385" s="920"/>
      <c r="G385" s="920"/>
      <c r="H385" s="924"/>
      <c r="I385" s="924"/>
      <c r="J385" s="921"/>
      <c r="K385" s="921"/>
      <c r="L385" s="925"/>
    </row>
    <row r="386" spans="1:12" ht="24" x14ac:dyDescent="0.25">
      <c r="A386" s="918">
        <v>269</v>
      </c>
      <c r="B386" s="9" t="s">
        <v>22</v>
      </c>
      <c r="C386" s="13" t="s">
        <v>23</v>
      </c>
      <c r="D386" s="13" t="s">
        <v>24</v>
      </c>
      <c r="E386" s="13" t="s">
        <v>25</v>
      </c>
      <c r="F386" s="919" t="s">
        <v>17</v>
      </c>
      <c r="G386" s="919"/>
      <c r="H386" s="920"/>
      <c r="I386" s="920"/>
      <c r="J386" s="920"/>
      <c r="K386" s="920"/>
      <c r="L386" s="920"/>
    </row>
    <row r="387" spans="1:12" x14ac:dyDescent="0.25">
      <c r="A387" s="918"/>
      <c r="B387" s="921" t="s">
        <v>1054</v>
      </c>
      <c r="C387" s="922" t="s">
        <v>1055</v>
      </c>
      <c r="D387" s="923">
        <v>43658</v>
      </c>
      <c r="E387" s="921" t="s">
        <v>1056</v>
      </c>
      <c r="F387" s="921" t="s">
        <v>1057</v>
      </c>
      <c r="G387" s="921"/>
      <c r="H387" s="924" t="s">
        <v>30</v>
      </c>
      <c r="I387" s="924"/>
      <c r="J387" s="14" t="s">
        <v>31</v>
      </c>
      <c r="K387" s="14" t="s">
        <v>32</v>
      </c>
      <c r="L387" s="16">
        <v>622</v>
      </c>
    </row>
    <row r="388" spans="1:12" x14ac:dyDescent="0.25">
      <c r="A388" s="918"/>
      <c r="B388" s="921"/>
      <c r="C388" s="922"/>
      <c r="D388" s="923"/>
      <c r="E388" s="921"/>
      <c r="F388" s="921"/>
      <c r="G388" s="921"/>
      <c r="H388" s="924" t="s">
        <v>33</v>
      </c>
      <c r="I388" s="924"/>
      <c r="J388" s="921" t="s">
        <v>31</v>
      </c>
      <c r="K388" s="921" t="s">
        <v>32</v>
      </c>
      <c r="L388" s="925">
        <v>561.6</v>
      </c>
    </row>
    <row r="389" spans="1:12" x14ac:dyDescent="0.25">
      <c r="A389" s="918"/>
      <c r="B389" s="921"/>
      <c r="C389" s="922"/>
      <c r="D389" s="923"/>
      <c r="E389" s="921"/>
      <c r="F389" s="921"/>
      <c r="G389" s="921"/>
      <c r="H389" s="924"/>
      <c r="I389" s="924"/>
      <c r="J389" s="921"/>
      <c r="K389" s="921"/>
      <c r="L389" s="925"/>
    </row>
    <row r="390" spans="1:12" ht="24" x14ac:dyDescent="0.25">
      <c r="A390" s="918"/>
      <c r="B390" s="9" t="s">
        <v>34</v>
      </c>
      <c r="C390" s="13" t="s">
        <v>35</v>
      </c>
      <c r="D390" s="13" t="s">
        <v>36</v>
      </c>
      <c r="E390" s="13" t="s">
        <v>37</v>
      </c>
      <c r="F390" s="920"/>
      <c r="G390" s="920"/>
      <c r="H390" s="924" t="s">
        <v>38</v>
      </c>
      <c r="I390" s="924"/>
      <c r="J390" s="921" t="s">
        <v>31</v>
      </c>
      <c r="K390" s="921" t="s">
        <v>32</v>
      </c>
      <c r="L390" s="925">
        <v>675</v>
      </c>
    </row>
    <row r="391" spans="1:12" ht="22.8" x14ac:dyDescent="0.25">
      <c r="A391" s="918"/>
      <c r="B391" s="14" t="s">
        <v>55</v>
      </c>
      <c r="C391" s="14" t="s">
        <v>1057</v>
      </c>
      <c r="D391" s="15">
        <v>43660</v>
      </c>
      <c r="E391" s="14" t="s">
        <v>1058</v>
      </c>
      <c r="F391" s="920"/>
      <c r="G391" s="920"/>
      <c r="H391" s="924"/>
      <c r="I391" s="924"/>
      <c r="J391" s="921"/>
      <c r="K391" s="921"/>
      <c r="L391" s="925"/>
    </row>
    <row r="392" spans="1:12" ht="24" x14ac:dyDescent="0.25">
      <c r="A392" s="918">
        <v>270</v>
      </c>
      <c r="B392" s="9" t="s">
        <v>22</v>
      </c>
      <c r="C392" s="13" t="s">
        <v>23</v>
      </c>
      <c r="D392" s="13" t="s">
        <v>24</v>
      </c>
      <c r="E392" s="13" t="s">
        <v>25</v>
      </c>
      <c r="F392" s="919" t="s">
        <v>17</v>
      </c>
      <c r="G392" s="919"/>
      <c r="H392" s="920"/>
      <c r="I392" s="920"/>
      <c r="J392" s="920"/>
      <c r="K392" s="920"/>
      <c r="L392" s="920"/>
    </row>
    <row r="393" spans="1:12" x14ac:dyDescent="0.25">
      <c r="A393" s="918"/>
      <c r="B393" s="921" t="s">
        <v>1054</v>
      </c>
      <c r="C393" s="922" t="s">
        <v>1059</v>
      </c>
      <c r="D393" s="923">
        <v>43692</v>
      </c>
      <c r="E393" s="921" t="s">
        <v>1060</v>
      </c>
      <c r="F393" s="921" t="s">
        <v>1061</v>
      </c>
      <c r="G393" s="921"/>
      <c r="H393" s="924" t="s">
        <v>30</v>
      </c>
      <c r="I393" s="924"/>
      <c r="J393" s="14" t="s">
        <v>31</v>
      </c>
      <c r="K393" s="14" t="s">
        <v>32</v>
      </c>
      <c r="L393" s="16">
        <v>905</v>
      </c>
    </row>
    <row r="394" spans="1:12" x14ac:dyDescent="0.25">
      <c r="A394" s="918"/>
      <c r="B394" s="921"/>
      <c r="C394" s="922"/>
      <c r="D394" s="923"/>
      <c r="E394" s="921"/>
      <c r="F394" s="921"/>
      <c r="G394" s="921"/>
      <c r="H394" s="924" t="s">
        <v>33</v>
      </c>
      <c r="I394" s="924"/>
      <c r="J394" s="921" t="s">
        <v>31</v>
      </c>
      <c r="K394" s="921" t="s">
        <v>32</v>
      </c>
      <c r="L394" s="925">
        <v>409.6</v>
      </c>
    </row>
    <row r="395" spans="1:12" x14ac:dyDescent="0.25">
      <c r="A395" s="918"/>
      <c r="B395" s="921"/>
      <c r="C395" s="922"/>
      <c r="D395" s="923"/>
      <c r="E395" s="921"/>
      <c r="F395" s="921"/>
      <c r="G395" s="921"/>
      <c r="H395" s="924"/>
      <c r="I395" s="924"/>
      <c r="J395" s="921"/>
      <c r="K395" s="921"/>
      <c r="L395" s="925"/>
    </row>
    <row r="396" spans="1:12" ht="24" x14ac:dyDescent="0.25">
      <c r="A396" s="918"/>
      <c r="B396" s="9" t="s">
        <v>34</v>
      </c>
      <c r="C396" s="13" t="s">
        <v>35</v>
      </c>
      <c r="D396" s="13" t="s">
        <v>36</v>
      </c>
      <c r="E396" s="13" t="s">
        <v>37</v>
      </c>
      <c r="F396" s="920"/>
      <c r="G396" s="920"/>
      <c r="H396" s="924" t="s">
        <v>38</v>
      </c>
      <c r="I396" s="924"/>
      <c r="J396" s="921" t="s">
        <v>31</v>
      </c>
      <c r="K396" s="921" t="s">
        <v>32</v>
      </c>
      <c r="L396" s="925">
        <v>75</v>
      </c>
    </row>
    <row r="397" spans="1:12" ht="22.8" x14ac:dyDescent="0.25">
      <c r="A397" s="918"/>
      <c r="B397" s="14" t="s">
        <v>55</v>
      </c>
      <c r="C397" s="14" t="s">
        <v>1061</v>
      </c>
      <c r="D397" s="15">
        <v>43695</v>
      </c>
      <c r="E397" s="14" t="s">
        <v>1062</v>
      </c>
      <c r="F397" s="920"/>
      <c r="G397" s="920"/>
      <c r="H397" s="924"/>
      <c r="I397" s="924"/>
      <c r="J397" s="921"/>
      <c r="K397" s="921"/>
      <c r="L397" s="925"/>
    </row>
    <row r="398" spans="1:12" ht="24" x14ac:dyDescent="0.25">
      <c r="A398" s="918">
        <v>271</v>
      </c>
      <c r="B398" s="9" t="s">
        <v>22</v>
      </c>
      <c r="C398" s="13" t="s">
        <v>23</v>
      </c>
      <c r="D398" s="13" t="s">
        <v>24</v>
      </c>
      <c r="E398" s="13" t="s">
        <v>25</v>
      </c>
      <c r="F398" s="919" t="s">
        <v>17</v>
      </c>
      <c r="G398" s="919"/>
      <c r="H398" s="920"/>
      <c r="I398" s="920"/>
      <c r="J398" s="920"/>
      <c r="K398" s="920"/>
      <c r="L398" s="920"/>
    </row>
    <row r="399" spans="1:12" x14ac:dyDescent="0.25">
      <c r="A399" s="918"/>
      <c r="B399" s="921" t="s">
        <v>1063</v>
      </c>
      <c r="C399" s="922" t="s">
        <v>1064</v>
      </c>
      <c r="D399" s="923">
        <v>43679</v>
      </c>
      <c r="E399" s="921" t="s">
        <v>1065</v>
      </c>
      <c r="F399" s="921" t="s">
        <v>210</v>
      </c>
      <c r="G399" s="921"/>
      <c r="H399" s="924" t="s">
        <v>30</v>
      </c>
      <c r="I399" s="924"/>
      <c r="J399" s="14" t="s">
        <v>32</v>
      </c>
      <c r="K399" s="14" t="s">
        <v>32</v>
      </c>
      <c r="L399" s="16">
        <v>822</v>
      </c>
    </row>
    <row r="400" spans="1:12" x14ac:dyDescent="0.25">
      <c r="A400" s="918"/>
      <c r="B400" s="921"/>
      <c r="C400" s="922"/>
      <c r="D400" s="923"/>
      <c r="E400" s="921"/>
      <c r="F400" s="921"/>
      <c r="G400" s="921"/>
      <c r="H400" s="924" t="s">
        <v>33</v>
      </c>
      <c r="I400" s="924"/>
      <c r="J400" s="921" t="s">
        <v>31</v>
      </c>
      <c r="K400" s="921" t="s">
        <v>31</v>
      </c>
      <c r="L400" s="925">
        <v>0</v>
      </c>
    </row>
    <row r="401" spans="1:12" x14ac:dyDescent="0.25">
      <c r="A401" s="918"/>
      <c r="B401" s="921"/>
      <c r="C401" s="922"/>
      <c r="D401" s="923"/>
      <c r="E401" s="921"/>
      <c r="F401" s="921"/>
      <c r="G401" s="921"/>
      <c r="H401" s="924"/>
      <c r="I401" s="924"/>
      <c r="J401" s="921"/>
      <c r="K401" s="921"/>
      <c r="L401" s="925"/>
    </row>
    <row r="402" spans="1:12" ht="24" x14ac:dyDescent="0.25">
      <c r="A402" s="918"/>
      <c r="B402" s="9" t="s">
        <v>34</v>
      </c>
      <c r="C402" s="13" t="s">
        <v>35</v>
      </c>
      <c r="D402" s="13" t="s">
        <v>36</v>
      </c>
      <c r="E402" s="13" t="s">
        <v>37</v>
      </c>
      <c r="F402" s="920"/>
      <c r="G402" s="920"/>
      <c r="H402" s="924" t="s">
        <v>38</v>
      </c>
      <c r="I402" s="924"/>
      <c r="J402" s="921" t="s">
        <v>31</v>
      </c>
      <c r="K402" s="921" t="s">
        <v>32</v>
      </c>
      <c r="L402" s="925">
        <v>448</v>
      </c>
    </row>
    <row r="403" spans="1:12" ht="22.8" x14ac:dyDescent="0.25">
      <c r="A403" s="918"/>
      <c r="B403" s="14" t="s">
        <v>204</v>
      </c>
      <c r="C403" s="14" t="s">
        <v>210</v>
      </c>
      <c r="D403" s="15">
        <v>43685</v>
      </c>
      <c r="E403" s="14" t="s">
        <v>1066</v>
      </c>
      <c r="F403" s="920"/>
      <c r="G403" s="920"/>
      <c r="H403" s="924"/>
      <c r="I403" s="924"/>
      <c r="J403" s="921"/>
      <c r="K403" s="921"/>
      <c r="L403" s="925"/>
    </row>
    <row r="404" spans="1:12" ht="24" x14ac:dyDescent="0.25">
      <c r="A404" s="918">
        <v>272</v>
      </c>
      <c r="B404" s="9" t="s">
        <v>22</v>
      </c>
      <c r="C404" s="13" t="s">
        <v>23</v>
      </c>
      <c r="D404" s="13" t="s">
        <v>24</v>
      </c>
      <c r="E404" s="13" t="s">
        <v>25</v>
      </c>
      <c r="F404" s="919" t="s">
        <v>17</v>
      </c>
      <c r="G404" s="919"/>
      <c r="H404" s="920"/>
      <c r="I404" s="920"/>
      <c r="J404" s="920"/>
      <c r="K404" s="920"/>
      <c r="L404" s="920"/>
    </row>
    <row r="405" spans="1:12" x14ac:dyDescent="0.25">
      <c r="A405" s="918"/>
      <c r="B405" s="921" t="s">
        <v>1067</v>
      </c>
      <c r="C405" s="922" t="s">
        <v>1068</v>
      </c>
      <c r="D405" s="923">
        <v>43593</v>
      </c>
      <c r="E405" s="921" t="s">
        <v>1069</v>
      </c>
      <c r="F405" s="921" t="s">
        <v>1070</v>
      </c>
      <c r="G405" s="921"/>
      <c r="H405" s="924" t="s">
        <v>30</v>
      </c>
      <c r="I405" s="924"/>
      <c r="J405" s="14" t="s">
        <v>31</v>
      </c>
      <c r="K405" s="14" t="s">
        <v>32</v>
      </c>
      <c r="L405" s="16">
        <v>834.18</v>
      </c>
    </row>
    <row r="406" spans="1:12" x14ac:dyDescent="0.25">
      <c r="A406" s="918"/>
      <c r="B406" s="921"/>
      <c r="C406" s="922"/>
      <c r="D406" s="923"/>
      <c r="E406" s="921"/>
      <c r="F406" s="921"/>
      <c r="G406" s="921"/>
      <c r="H406" s="924" t="s">
        <v>33</v>
      </c>
      <c r="I406" s="924"/>
      <c r="J406" s="14" t="s">
        <v>31</v>
      </c>
      <c r="K406" s="14" t="s">
        <v>32</v>
      </c>
      <c r="L406" s="16">
        <v>296.89</v>
      </c>
    </row>
    <row r="407" spans="1:12" ht="24" x14ac:dyDescent="0.25">
      <c r="A407" s="918"/>
      <c r="B407" s="9" t="s">
        <v>34</v>
      </c>
      <c r="C407" s="13" t="s">
        <v>35</v>
      </c>
      <c r="D407" s="13" t="s">
        <v>36</v>
      </c>
      <c r="E407" s="13" t="s">
        <v>37</v>
      </c>
      <c r="F407" s="920"/>
      <c r="G407" s="920"/>
      <c r="H407" s="924" t="s">
        <v>38</v>
      </c>
      <c r="I407" s="924"/>
      <c r="J407" s="921" t="s">
        <v>31</v>
      </c>
      <c r="K407" s="921" t="s">
        <v>31</v>
      </c>
      <c r="L407" s="925">
        <v>0</v>
      </c>
    </row>
    <row r="408" spans="1:12" ht="22.8" x14ac:dyDescent="0.25">
      <c r="A408" s="918"/>
      <c r="B408" s="14" t="s">
        <v>1071</v>
      </c>
      <c r="C408" s="14" t="s">
        <v>1070</v>
      </c>
      <c r="D408" s="15">
        <v>43596</v>
      </c>
      <c r="E408" s="14" t="s">
        <v>384</v>
      </c>
      <c r="F408" s="920"/>
      <c r="G408" s="920"/>
      <c r="H408" s="924"/>
      <c r="I408" s="924"/>
      <c r="J408" s="921"/>
      <c r="K408" s="921"/>
      <c r="L408" s="925"/>
    </row>
    <row r="409" spans="1:12" ht="24" x14ac:dyDescent="0.25">
      <c r="A409" s="918">
        <v>273</v>
      </c>
      <c r="B409" s="9" t="s">
        <v>22</v>
      </c>
      <c r="C409" s="13" t="s">
        <v>23</v>
      </c>
      <c r="D409" s="13" t="s">
        <v>24</v>
      </c>
      <c r="E409" s="13" t="s">
        <v>25</v>
      </c>
      <c r="F409" s="919" t="s">
        <v>17</v>
      </c>
      <c r="G409" s="919"/>
      <c r="H409" s="920"/>
      <c r="I409" s="920"/>
      <c r="J409" s="920"/>
      <c r="K409" s="920"/>
      <c r="L409" s="920"/>
    </row>
    <row r="410" spans="1:12" x14ac:dyDescent="0.25">
      <c r="A410" s="918"/>
      <c r="B410" s="921" t="s">
        <v>1067</v>
      </c>
      <c r="C410" s="922" t="s">
        <v>1072</v>
      </c>
      <c r="D410" s="923">
        <v>43625</v>
      </c>
      <c r="E410" s="921" t="s">
        <v>255</v>
      </c>
      <c r="F410" s="921" t="s">
        <v>1073</v>
      </c>
      <c r="G410" s="921"/>
      <c r="H410" s="924" t="s">
        <v>30</v>
      </c>
      <c r="I410" s="924"/>
      <c r="J410" s="14" t="s">
        <v>31</v>
      </c>
      <c r="K410" s="14" t="s">
        <v>31</v>
      </c>
      <c r="L410" s="16">
        <v>0</v>
      </c>
    </row>
    <row r="411" spans="1:12" x14ac:dyDescent="0.25">
      <c r="A411" s="918"/>
      <c r="B411" s="921"/>
      <c r="C411" s="922"/>
      <c r="D411" s="923"/>
      <c r="E411" s="921"/>
      <c r="F411" s="921"/>
      <c r="G411" s="921"/>
      <c r="H411" s="924" t="s">
        <v>33</v>
      </c>
      <c r="I411" s="924"/>
      <c r="J411" s="921" t="s">
        <v>31</v>
      </c>
      <c r="K411" s="921" t="s">
        <v>31</v>
      </c>
      <c r="L411" s="925">
        <v>0</v>
      </c>
    </row>
    <row r="412" spans="1:12" x14ac:dyDescent="0.25">
      <c r="A412" s="918"/>
      <c r="B412" s="921"/>
      <c r="C412" s="922"/>
      <c r="D412" s="923"/>
      <c r="E412" s="921"/>
      <c r="F412" s="921"/>
      <c r="G412" s="921"/>
      <c r="H412" s="924"/>
      <c r="I412" s="924"/>
      <c r="J412" s="921"/>
      <c r="K412" s="921"/>
      <c r="L412" s="925"/>
    </row>
    <row r="413" spans="1:12" ht="24" x14ac:dyDescent="0.25">
      <c r="A413" s="918"/>
      <c r="B413" s="9" t="s">
        <v>34</v>
      </c>
      <c r="C413" s="13" t="s">
        <v>35</v>
      </c>
      <c r="D413" s="13" t="s">
        <v>36</v>
      </c>
      <c r="E413" s="13" t="s">
        <v>37</v>
      </c>
      <c r="F413" s="920"/>
      <c r="G413" s="920"/>
      <c r="H413" s="924" t="s">
        <v>38</v>
      </c>
      <c r="I413" s="924"/>
      <c r="J413" s="921" t="s">
        <v>31</v>
      </c>
      <c r="K413" s="921" t="s">
        <v>32</v>
      </c>
      <c r="L413" s="925">
        <v>640</v>
      </c>
    </row>
    <row r="414" spans="1:12" ht="22.8" x14ac:dyDescent="0.25">
      <c r="A414" s="918"/>
      <c r="B414" s="14" t="s">
        <v>1071</v>
      </c>
      <c r="C414" s="14" t="s">
        <v>1073</v>
      </c>
      <c r="D414" s="15">
        <v>43628</v>
      </c>
      <c r="E414" s="14" t="s">
        <v>1074</v>
      </c>
      <c r="F414" s="920"/>
      <c r="G414" s="920"/>
      <c r="H414" s="924"/>
      <c r="I414" s="924"/>
      <c r="J414" s="921"/>
      <c r="K414" s="921"/>
      <c r="L414" s="925"/>
    </row>
    <row r="415" spans="1:12" ht="24" x14ac:dyDescent="0.25">
      <c r="A415" s="918">
        <v>274</v>
      </c>
      <c r="B415" s="9" t="s">
        <v>22</v>
      </c>
      <c r="C415" s="13" t="s">
        <v>23</v>
      </c>
      <c r="D415" s="13" t="s">
        <v>24</v>
      </c>
      <c r="E415" s="13" t="s">
        <v>25</v>
      </c>
      <c r="F415" s="919" t="s">
        <v>17</v>
      </c>
      <c r="G415" s="919"/>
      <c r="H415" s="920"/>
      <c r="I415" s="920"/>
      <c r="J415" s="920"/>
      <c r="K415" s="920"/>
      <c r="L415" s="920"/>
    </row>
    <row r="416" spans="1:12" x14ac:dyDescent="0.25">
      <c r="A416" s="918"/>
      <c r="B416" s="921" t="s">
        <v>1067</v>
      </c>
      <c r="C416" s="922" t="s">
        <v>1075</v>
      </c>
      <c r="D416" s="923">
        <v>43697</v>
      </c>
      <c r="E416" s="921" t="s">
        <v>1076</v>
      </c>
      <c r="F416" s="921" t="s">
        <v>1070</v>
      </c>
      <c r="G416" s="921"/>
      <c r="H416" s="924" t="s">
        <v>30</v>
      </c>
      <c r="I416" s="924"/>
      <c r="J416" s="14" t="s">
        <v>31</v>
      </c>
      <c r="K416" s="14" t="s">
        <v>32</v>
      </c>
      <c r="L416" s="16">
        <v>687.82</v>
      </c>
    </row>
    <row r="417" spans="1:12" x14ac:dyDescent="0.25">
      <c r="A417" s="918"/>
      <c r="B417" s="921"/>
      <c r="C417" s="922"/>
      <c r="D417" s="923"/>
      <c r="E417" s="921"/>
      <c r="F417" s="921"/>
      <c r="G417" s="921"/>
      <c r="H417" s="924" t="s">
        <v>33</v>
      </c>
      <c r="I417" s="924"/>
      <c r="J417" s="921" t="s">
        <v>31</v>
      </c>
      <c r="K417" s="921" t="s">
        <v>32</v>
      </c>
      <c r="L417" s="925">
        <v>481.31</v>
      </c>
    </row>
    <row r="418" spans="1:12" x14ac:dyDescent="0.25">
      <c r="A418" s="918"/>
      <c r="B418" s="921"/>
      <c r="C418" s="922"/>
      <c r="D418" s="923"/>
      <c r="E418" s="921"/>
      <c r="F418" s="921"/>
      <c r="G418" s="921"/>
      <c r="H418" s="924"/>
      <c r="I418" s="924"/>
      <c r="J418" s="921"/>
      <c r="K418" s="921"/>
      <c r="L418" s="925"/>
    </row>
    <row r="419" spans="1:12" ht="24" x14ac:dyDescent="0.25">
      <c r="A419" s="918"/>
      <c r="B419" s="9" t="s">
        <v>34</v>
      </c>
      <c r="C419" s="13" t="s">
        <v>35</v>
      </c>
      <c r="D419" s="13" t="s">
        <v>36</v>
      </c>
      <c r="E419" s="13" t="s">
        <v>37</v>
      </c>
      <c r="F419" s="920"/>
      <c r="G419" s="920"/>
      <c r="H419" s="924" t="s">
        <v>38</v>
      </c>
      <c r="I419" s="924"/>
      <c r="J419" s="921" t="s">
        <v>31</v>
      </c>
      <c r="K419" s="921" t="s">
        <v>32</v>
      </c>
      <c r="L419" s="925">
        <v>405.18</v>
      </c>
    </row>
    <row r="420" spans="1:12" ht="22.8" x14ac:dyDescent="0.25">
      <c r="A420" s="918"/>
      <c r="B420" s="14" t="s">
        <v>1071</v>
      </c>
      <c r="C420" s="14" t="s">
        <v>1070</v>
      </c>
      <c r="D420" s="15">
        <v>43700</v>
      </c>
      <c r="E420" s="14" t="s">
        <v>1077</v>
      </c>
      <c r="F420" s="920"/>
      <c r="G420" s="920"/>
      <c r="H420" s="924"/>
      <c r="I420" s="924"/>
      <c r="J420" s="921"/>
      <c r="K420" s="921"/>
      <c r="L420" s="925"/>
    </row>
    <row r="421" spans="1:12" ht="24" x14ac:dyDescent="0.25">
      <c r="A421" s="918">
        <v>275</v>
      </c>
      <c r="B421" s="9" t="s">
        <v>22</v>
      </c>
      <c r="C421" s="13" t="s">
        <v>23</v>
      </c>
      <c r="D421" s="13" t="s">
        <v>24</v>
      </c>
      <c r="E421" s="13" t="s">
        <v>25</v>
      </c>
      <c r="F421" s="919" t="s">
        <v>17</v>
      </c>
      <c r="G421" s="919"/>
      <c r="H421" s="920"/>
      <c r="I421" s="920"/>
      <c r="J421" s="920"/>
      <c r="K421" s="920"/>
      <c r="L421" s="920"/>
    </row>
    <row r="422" spans="1:12" x14ac:dyDescent="0.25">
      <c r="A422" s="918"/>
      <c r="B422" s="921" t="s">
        <v>1067</v>
      </c>
      <c r="C422" s="922" t="s">
        <v>1078</v>
      </c>
      <c r="D422" s="923">
        <v>43714</v>
      </c>
      <c r="E422" s="921" t="s">
        <v>638</v>
      </c>
      <c r="F422" s="921" t="s">
        <v>1079</v>
      </c>
      <c r="G422" s="921"/>
      <c r="H422" s="924" t="s">
        <v>30</v>
      </c>
      <c r="I422" s="924"/>
      <c r="J422" s="14" t="s">
        <v>31</v>
      </c>
      <c r="K422" s="14" t="s">
        <v>31</v>
      </c>
      <c r="L422" s="16">
        <v>0</v>
      </c>
    </row>
    <row r="423" spans="1:12" x14ac:dyDescent="0.25">
      <c r="A423" s="918"/>
      <c r="B423" s="921"/>
      <c r="C423" s="922"/>
      <c r="D423" s="923"/>
      <c r="E423" s="921"/>
      <c r="F423" s="921"/>
      <c r="G423" s="921"/>
      <c r="H423" s="924" t="s">
        <v>33</v>
      </c>
      <c r="I423" s="924"/>
      <c r="J423" s="921" t="s">
        <v>31</v>
      </c>
      <c r="K423" s="921" t="s">
        <v>32</v>
      </c>
      <c r="L423" s="925">
        <v>1929.84</v>
      </c>
    </row>
    <row r="424" spans="1:12" x14ac:dyDescent="0.25">
      <c r="A424" s="918"/>
      <c r="B424" s="921"/>
      <c r="C424" s="922"/>
      <c r="D424" s="923"/>
      <c r="E424" s="921"/>
      <c r="F424" s="921"/>
      <c r="G424" s="921"/>
      <c r="H424" s="924"/>
      <c r="I424" s="924"/>
      <c r="J424" s="921"/>
      <c r="K424" s="921"/>
      <c r="L424" s="925"/>
    </row>
    <row r="425" spans="1:12" ht="24" x14ac:dyDescent="0.25">
      <c r="A425" s="918"/>
      <c r="B425" s="9" t="s">
        <v>34</v>
      </c>
      <c r="C425" s="13" t="s">
        <v>35</v>
      </c>
      <c r="D425" s="13" t="s">
        <v>36</v>
      </c>
      <c r="E425" s="13" t="s">
        <v>37</v>
      </c>
      <c r="F425" s="920"/>
      <c r="G425" s="920"/>
      <c r="H425" s="924" t="s">
        <v>38</v>
      </c>
      <c r="I425" s="924"/>
      <c r="J425" s="921" t="s">
        <v>31</v>
      </c>
      <c r="K425" s="921" t="s">
        <v>31</v>
      </c>
      <c r="L425" s="925">
        <v>0</v>
      </c>
    </row>
    <row r="426" spans="1:12" ht="22.8" x14ac:dyDescent="0.25">
      <c r="A426" s="918"/>
      <c r="B426" s="14" t="s">
        <v>1071</v>
      </c>
      <c r="C426" s="14" t="s">
        <v>1079</v>
      </c>
      <c r="D426" s="15">
        <v>43720</v>
      </c>
      <c r="E426" s="14" t="s">
        <v>640</v>
      </c>
      <c r="F426" s="920"/>
      <c r="G426" s="920"/>
      <c r="H426" s="924"/>
      <c r="I426" s="924"/>
      <c r="J426" s="921"/>
      <c r="K426" s="921"/>
      <c r="L426" s="925"/>
    </row>
    <row r="427" spans="1:12" ht="24" x14ac:dyDescent="0.25">
      <c r="A427" s="918">
        <v>276</v>
      </c>
      <c r="B427" s="9" t="s">
        <v>22</v>
      </c>
      <c r="C427" s="13" t="s">
        <v>23</v>
      </c>
      <c r="D427" s="13" t="s">
        <v>24</v>
      </c>
      <c r="E427" s="13" t="s">
        <v>25</v>
      </c>
      <c r="F427" s="919" t="s">
        <v>17</v>
      </c>
      <c r="G427" s="919"/>
      <c r="H427" s="920"/>
      <c r="I427" s="920"/>
      <c r="J427" s="920"/>
      <c r="K427" s="920"/>
      <c r="L427" s="920"/>
    </row>
    <row r="428" spans="1:12" x14ac:dyDescent="0.25">
      <c r="A428" s="918"/>
      <c r="B428" s="921" t="s">
        <v>1080</v>
      </c>
      <c r="C428" s="922" t="s">
        <v>1081</v>
      </c>
      <c r="D428" s="923">
        <v>43581</v>
      </c>
      <c r="E428" s="921" t="s">
        <v>1039</v>
      </c>
      <c r="F428" s="921" t="s">
        <v>1082</v>
      </c>
      <c r="G428" s="921"/>
      <c r="H428" s="924" t="s">
        <v>30</v>
      </c>
      <c r="I428" s="924"/>
      <c r="J428" s="14" t="s">
        <v>31</v>
      </c>
      <c r="K428" s="14" t="s">
        <v>31</v>
      </c>
      <c r="L428" s="16">
        <v>0</v>
      </c>
    </row>
    <row r="429" spans="1:12" x14ac:dyDescent="0.25">
      <c r="A429" s="918"/>
      <c r="B429" s="921"/>
      <c r="C429" s="922"/>
      <c r="D429" s="923"/>
      <c r="E429" s="921"/>
      <c r="F429" s="921"/>
      <c r="G429" s="921"/>
      <c r="H429" s="924" t="s">
        <v>33</v>
      </c>
      <c r="I429" s="924"/>
      <c r="J429" s="14" t="s">
        <v>31</v>
      </c>
      <c r="K429" s="14" t="s">
        <v>32</v>
      </c>
      <c r="L429" s="16">
        <v>1019.73</v>
      </c>
    </row>
    <row r="430" spans="1:12" ht="24" x14ac:dyDescent="0.25">
      <c r="A430" s="918"/>
      <c r="B430" s="9" t="s">
        <v>34</v>
      </c>
      <c r="C430" s="13" t="s">
        <v>35</v>
      </c>
      <c r="D430" s="13" t="s">
        <v>36</v>
      </c>
      <c r="E430" s="13" t="s">
        <v>37</v>
      </c>
      <c r="F430" s="920"/>
      <c r="G430" s="920"/>
      <c r="H430" s="924" t="s">
        <v>38</v>
      </c>
      <c r="I430" s="924"/>
      <c r="J430" s="921" t="s">
        <v>31</v>
      </c>
      <c r="K430" s="921" t="s">
        <v>31</v>
      </c>
      <c r="L430" s="925">
        <v>0</v>
      </c>
    </row>
    <row r="431" spans="1:12" ht="22.8" x14ac:dyDescent="0.25">
      <c r="A431" s="918"/>
      <c r="B431" s="14" t="s">
        <v>471</v>
      </c>
      <c r="C431" s="14" t="s">
        <v>1082</v>
      </c>
      <c r="D431" s="15">
        <v>43588</v>
      </c>
      <c r="E431" s="14" t="s">
        <v>1083</v>
      </c>
      <c r="F431" s="920"/>
      <c r="G431" s="920"/>
      <c r="H431" s="924"/>
      <c r="I431" s="924"/>
      <c r="J431" s="921"/>
      <c r="K431" s="921"/>
      <c r="L431" s="925"/>
    </row>
    <row r="432" spans="1:12" ht="24" x14ac:dyDescent="0.25">
      <c r="A432" s="918">
        <v>277</v>
      </c>
      <c r="B432" s="9" t="s">
        <v>22</v>
      </c>
      <c r="C432" s="13" t="s">
        <v>23</v>
      </c>
      <c r="D432" s="13" t="s">
        <v>24</v>
      </c>
      <c r="E432" s="13" t="s">
        <v>25</v>
      </c>
      <c r="F432" s="919" t="s">
        <v>17</v>
      </c>
      <c r="G432" s="919"/>
      <c r="H432" s="920"/>
      <c r="I432" s="920"/>
      <c r="J432" s="920"/>
      <c r="K432" s="920"/>
      <c r="L432" s="920"/>
    </row>
    <row r="433" spans="1:12" x14ac:dyDescent="0.25">
      <c r="A433" s="918"/>
      <c r="B433" s="921" t="s">
        <v>1080</v>
      </c>
      <c r="C433" s="921" t="s">
        <v>1084</v>
      </c>
      <c r="D433" s="923">
        <v>43613</v>
      </c>
      <c r="E433" s="921" t="s">
        <v>151</v>
      </c>
      <c r="F433" s="921" t="s">
        <v>1085</v>
      </c>
      <c r="G433" s="921"/>
      <c r="H433" s="924" t="s">
        <v>30</v>
      </c>
      <c r="I433" s="924"/>
      <c r="J433" s="14" t="s">
        <v>31</v>
      </c>
      <c r="K433" s="14" t="s">
        <v>32</v>
      </c>
      <c r="L433" s="16">
        <v>567</v>
      </c>
    </row>
    <row r="434" spans="1:12" x14ac:dyDescent="0.25">
      <c r="A434" s="918"/>
      <c r="B434" s="921"/>
      <c r="C434" s="921"/>
      <c r="D434" s="923"/>
      <c r="E434" s="921"/>
      <c r="F434" s="921"/>
      <c r="G434" s="921"/>
      <c r="H434" s="924" t="s">
        <v>33</v>
      </c>
      <c r="I434" s="924"/>
      <c r="J434" s="14" t="s">
        <v>31</v>
      </c>
      <c r="K434" s="14" t="s">
        <v>32</v>
      </c>
      <c r="L434" s="16">
        <v>840.6</v>
      </c>
    </row>
    <row r="435" spans="1:12" ht="24" x14ac:dyDescent="0.25">
      <c r="A435" s="918"/>
      <c r="B435" s="9" t="s">
        <v>34</v>
      </c>
      <c r="C435" s="13" t="s">
        <v>35</v>
      </c>
      <c r="D435" s="13" t="s">
        <v>36</v>
      </c>
      <c r="E435" s="13" t="s">
        <v>37</v>
      </c>
      <c r="F435" s="920"/>
      <c r="G435" s="920"/>
      <c r="H435" s="924" t="s">
        <v>38</v>
      </c>
      <c r="I435" s="924"/>
      <c r="J435" s="921" t="s">
        <v>31</v>
      </c>
      <c r="K435" s="921" t="s">
        <v>32</v>
      </c>
      <c r="L435" s="925">
        <v>450</v>
      </c>
    </row>
    <row r="436" spans="1:12" ht="22.8" x14ac:dyDescent="0.25">
      <c r="A436" s="918"/>
      <c r="B436" s="14" t="s">
        <v>471</v>
      </c>
      <c r="C436" s="14" t="s">
        <v>1085</v>
      </c>
      <c r="D436" s="15">
        <v>43616</v>
      </c>
      <c r="E436" s="14" t="s">
        <v>1086</v>
      </c>
      <c r="F436" s="920"/>
      <c r="G436" s="920"/>
      <c r="H436" s="924"/>
      <c r="I436" s="924"/>
      <c r="J436" s="921"/>
      <c r="K436" s="921"/>
      <c r="L436" s="925"/>
    </row>
    <row r="437" spans="1:12" ht="24" x14ac:dyDescent="0.25">
      <c r="A437" s="918">
        <v>278</v>
      </c>
      <c r="B437" s="9" t="s">
        <v>22</v>
      </c>
      <c r="C437" s="13" t="s">
        <v>23</v>
      </c>
      <c r="D437" s="13" t="s">
        <v>24</v>
      </c>
      <c r="E437" s="13" t="s">
        <v>25</v>
      </c>
      <c r="F437" s="919" t="s">
        <v>17</v>
      </c>
      <c r="G437" s="919"/>
      <c r="H437" s="920"/>
      <c r="I437" s="920"/>
      <c r="J437" s="920"/>
      <c r="K437" s="920"/>
      <c r="L437" s="920"/>
    </row>
    <row r="438" spans="1:12" x14ac:dyDescent="0.25">
      <c r="A438" s="918"/>
      <c r="B438" s="921" t="s">
        <v>1080</v>
      </c>
      <c r="C438" s="922" t="s">
        <v>1087</v>
      </c>
      <c r="D438" s="923">
        <v>43644</v>
      </c>
      <c r="E438" s="921" t="s">
        <v>115</v>
      </c>
      <c r="F438" s="921" t="s">
        <v>1088</v>
      </c>
      <c r="G438" s="921"/>
      <c r="H438" s="924" t="s">
        <v>30</v>
      </c>
      <c r="I438" s="924"/>
      <c r="J438" s="14" t="s">
        <v>31</v>
      </c>
      <c r="K438" s="14" t="s">
        <v>32</v>
      </c>
      <c r="L438" s="16">
        <v>320</v>
      </c>
    </row>
    <row r="439" spans="1:12" x14ac:dyDescent="0.25">
      <c r="A439" s="918"/>
      <c r="B439" s="921"/>
      <c r="C439" s="922"/>
      <c r="D439" s="923"/>
      <c r="E439" s="921"/>
      <c r="F439" s="921"/>
      <c r="G439" s="921"/>
      <c r="H439" s="924" t="s">
        <v>33</v>
      </c>
      <c r="I439" s="924"/>
      <c r="J439" s="14" t="s">
        <v>31</v>
      </c>
      <c r="K439" s="14" t="s">
        <v>31</v>
      </c>
      <c r="L439" s="16">
        <v>0</v>
      </c>
    </row>
    <row r="440" spans="1:12" ht="24" x14ac:dyDescent="0.25">
      <c r="A440" s="918"/>
      <c r="B440" s="9" t="s">
        <v>34</v>
      </c>
      <c r="C440" s="13" t="s">
        <v>35</v>
      </c>
      <c r="D440" s="13" t="s">
        <v>36</v>
      </c>
      <c r="E440" s="13" t="s">
        <v>37</v>
      </c>
      <c r="F440" s="920"/>
      <c r="G440" s="920"/>
      <c r="H440" s="924" t="s">
        <v>38</v>
      </c>
      <c r="I440" s="924"/>
      <c r="J440" s="921" t="s">
        <v>31</v>
      </c>
      <c r="K440" s="921" t="s">
        <v>32</v>
      </c>
      <c r="L440" s="925">
        <v>649</v>
      </c>
    </row>
    <row r="441" spans="1:12" ht="22.8" x14ac:dyDescent="0.25">
      <c r="A441" s="918"/>
      <c r="B441" s="14" t="s">
        <v>471</v>
      </c>
      <c r="C441" s="14" t="s">
        <v>1088</v>
      </c>
      <c r="D441" s="15">
        <v>43648</v>
      </c>
      <c r="E441" s="14" t="s">
        <v>1089</v>
      </c>
      <c r="F441" s="920"/>
      <c r="G441" s="920"/>
      <c r="H441" s="924"/>
      <c r="I441" s="924"/>
      <c r="J441" s="921"/>
      <c r="K441" s="921"/>
      <c r="L441" s="925"/>
    </row>
    <row r="442" spans="1:12" ht="24" x14ac:dyDescent="0.25">
      <c r="A442" s="918">
        <v>279</v>
      </c>
      <c r="B442" s="9" t="s">
        <v>22</v>
      </c>
      <c r="C442" s="13" t="s">
        <v>23</v>
      </c>
      <c r="D442" s="13" t="s">
        <v>24</v>
      </c>
      <c r="E442" s="13" t="s">
        <v>25</v>
      </c>
      <c r="F442" s="919" t="s">
        <v>17</v>
      </c>
      <c r="G442" s="919"/>
      <c r="H442" s="920"/>
      <c r="I442" s="920"/>
      <c r="J442" s="920"/>
      <c r="K442" s="920"/>
      <c r="L442" s="920"/>
    </row>
    <row r="443" spans="1:12" x14ac:dyDescent="0.25">
      <c r="A443" s="918"/>
      <c r="B443" s="921" t="s">
        <v>1080</v>
      </c>
      <c r="C443" s="922" t="s">
        <v>1090</v>
      </c>
      <c r="D443" s="923">
        <v>43653</v>
      </c>
      <c r="E443" s="921" t="s">
        <v>115</v>
      </c>
      <c r="F443" s="921" t="s">
        <v>416</v>
      </c>
      <c r="G443" s="921"/>
      <c r="H443" s="924" t="s">
        <v>30</v>
      </c>
      <c r="I443" s="924"/>
      <c r="J443" s="14" t="s">
        <v>31</v>
      </c>
      <c r="K443" s="14" t="s">
        <v>31</v>
      </c>
      <c r="L443" s="16">
        <v>0</v>
      </c>
    </row>
    <row r="444" spans="1:12" x14ac:dyDescent="0.25">
      <c r="A444" s="918"/>
      <c r="B444" s="921"/>
      <c r="C444" s="922"/>
      <c r="D444" s="923"/>
      <c r="E444" s="921"/>
      <c r="F444" s="921"/>
      <c r="G444" s="921"/>
      <c r="H444" s="924" t="s">
        <v>33</v>
      </c>
      <c r="I444" s="924"/>
      <c r="J444" s="14" t="s">
        <v>31</v>
      </c>
      <c r="K444" s="14" t="s">
        <v>31</v>
      </c>
      <c r="L444" s="16">
        <v>0</v>
      </c>
    </row>
    <row r="445" spans="1:12" ht="24" x14ac:dyDescent="0.25">
      <c r="A445" s="918"/>
      <c r="B445" s="9" t="s">
        <v>34</v>
      </c>
      <c r="C445" s="13" t="s">
        <v>35</v>
      </c>
      <c r="D445" s="13" t="s">
        <v>36</v>
      </c>
      <c r="E445" s="13" t="s">
        <v>37</v>
      </c>
      <c r="F445" s="920"/>
      <c r="G445" s="920"/>
      <c r="H445" s="924" t="s">
        <v>38</v>
      </c>
      <c r="I445" s="924"/>
      <c r="J445" s="921" t="s">
        <v>32</v>
      </c>
      <c r="K445" s="921" t="s">
        <v>31</v>
      </c>
      <c r="L445" s="925">
        <v>2200</v>
      </c>
    </row>
    <row r="446" spans="1:12" ht="22.8" x14ac:dyDescent="0.25">
      <c r="A446" s="918"/>
      <c r="B446" s="14" t="s">
        <v>471</v>
      </c>
      <c r="C446" s="14" t="s">
        <v>416</v>
      </c>
      <c r="D446" s="15">
        <v>43660</v>
      </c>
      <c r="E446" s="14" t="s">
        <v>1091</v>
      </c>
      <c r="F446" s="920"/>
      <c r="G446" s="920"/>
      <c r="H446" s="924"/>
      <c r="I446" s="924"/>
      <c r="J446" s="921"/>
      <c r="K446" s="921"/>
      <c r="L446" s="925"/>
    </row>
    <row r="447" spans="1:12" ht="24" x14ac:dyDescent="0.25">
      <c r="A447" s="918">
        <v>280</v>
      </c>
      <c r="B447" s="9" t="s">
        <v>22</v>
      </c>
      <c r="C447" s="13" t="s">
        <v>23</v>
      </c>
      <c r="D447" s="13" t="s">
        <v>24</v>
      </c>
      <c r="E447" s="13" t="s">
        <v>25</v>
      </c>
      <c r="F447" s="919" t="s">
        <v>17</v>
      </c>
      <c r="G447" s="919"/>
      <c r="H447" s="920"/>
      <c r="I447" s="920"/>
      <c r="J447" s="920"/>
      <c r="K447" s="920"/>
      <c r="L447" s="920"/>
    </row>
    <row r="448" spans="1:12" x14ac:dyDescent="0.25">
      <c r="A448" s="918"/>
      <c r="B448" s="921" t="s">
        <v>1080</v>
      </c>
      <c r="C448" s="922" t="s">
        <v>1092</v>
      </c>
      <c r="D448" s="923">
        <v>43691</v>
      </c>
      <c r="E448" s="921" t="s">
        <v>115</v>
      </c>
      <c r="F448" s="921" t="s">
        <v>1093</v>
      </c>
      <c r="G448" s="921"/>
      <c r="H448" s="924" t="s">
        <v>30</v>
      </c>
      <c r="I448" s="924"/>
      <c r="J448" s="14" t="s">
        <v>31</v>
      </c>
      <c r="K448" s="14" t="s">
        <v>32</v>
      </c>
      <c r="L448" s="16">
        <v>990</v>
      </c>
    </row>
    <row r="449" spans="1:12" x14ac:dyDescent="0.25">
      <c r="A449" s="918"/>
      <c r="B449" s="921"/>
      <c r="C449" s="922"/>
      <c r="D449" s="923"/>
      <c r="E449" s="921"/>
      <c r="F449" s="921"/>
      <c r="G449" s="921"/>
      <c r="H449" s="924" t="s">
        <v>33</v>
      </c>
      <c r="I449" s="924"/>
      <c r="J449" s="921" t="s">
        <v>31</v>
      </c>
      <c r="K449" s="921" t="s">
        <v>32</v>
      </c>
      <c r="L449" s="925">
        <v>3281.43</v>
      </c>
    </row>
    <row r="450" spans="1:12" x14ac:dyDescent="0.25">
      <c r="A450" s="918"/>
      <c r="B450" s="921"/>
      <c r="C450" s="922"/>
      <c r="D450" s="923"/>
      <c r="E450" s="921"/>
      <c r="F450" s="921"/>
      <c r="G450" s="921"/>
      <c r="H450" s="924"/>
      <c r="I450" s="924"/>
      <c r="J450" s="921"/>
      <c r="K450" s="921"/>
      <c r="L450" s="925"/>
    </row>
    <row r="451" spans="1:12" ht="24" x14ac:dyDescent="0.25">
      <c r="A451" s="918"/>
      <c r="B451" s="9" t="s">
        <v>34</v>
      </c>
      <c r="C451" s="13" t="s">
        <v>35</v>
      </c>
      <c r="D451" s="13" t="s">
        <v>36</v>
      </c>
      <c r="E451" s="13" t="s">
        <v>37</v>
      </c>
      <c r="F451" s="920"/>
      <c r="G451" s="920"/>
      <c r="H451" s="924" t="s">
        <v>38</v>
      </c>
      <c r="I451" s="924"/>
      <c r="J451" s="921" t="s">
        <v>31</v>
      </c>
      <c r="K451" s="921" t="s">
        <v>32</v>
      </c>
      <c r="L451" s="925">
        <v>550</v>
      </c>
    </row>
    <row r="452" spans="1:12" ht="22.8" x14ac:dyDescent="0.25">
      <c r="A452" s="918"/>
      <c r="B452" s="14" t="s">
        <v>471</v>
      </c>
      <c r="C452" s="14" t="s">
        <v>1093</v>
      </c>
      <c r="D452" s="15">
        <v>43705</v>
      </c>
      <c r="E452" s="14" t="s">
        <v>1094</v>
      </c>
      <c r="F452" s="920"/>
      <c r="G452" s="920"/>
      <c r="H452" s="924"/>
      <c r="I452" s="924"/>
      <c r="J452" s="921"/>
      <c r="K452" s="921"/>
      <c r="L452" s="925"/>
    </row>
    <row r="453" spans="1:12" ht="24" x14ac:dyDescent="0.25">
      <c r="A453" s="918">
        <v>281</v>
      </c>
      <c r="B453" s="9" t="s">
        <v>22</v>
      </c>
      <c r="C453" s="13" t="s">
        <v>23</v>
      </c>
      <c r="D453" s="13" t="s">
        <v>24</v>
      </c>
      <c r="E453" s="13" t="s">
        <v>25</v>
      </c>
      <c r="F453" s="919" t="s">
        <v>17</v>
      </c>
      <c r="G453" s="919"/>
      <c r="H453" s="920"/>
      <c r="I453" s="920"/>
      <c r="J453" s="920"/>
      <c r="K453" s="920"/>
      <c r="L453" s="920"/>
    </row>
    <row r="454" spans="1:12" x14ac:dyDescent="0.25">
      <c r="A454" s="918"/>
      <c r="B454" s="921" t="s">
        <v>1080</v>
      </c>
      <c r="C454" s="922" t="s">
        <v>1092</v>
      </c>
      <c r="D454" s="923">
        <v>43691</v>
      </c>
      <c r="E454" s="921" t="s">
        <v>115</v>
      </c>
      <c r="F454" s="921" t="s">
        <v>678</v>
      </c>
      <c r="G454" s="921"/>
      <c r="H454" s="924" t="s">
        <v>30</v>
      </c>
      <c r="I454" s="924"/>
      <c r="J454" s="14" t="s">
        <v>31</v>
      </c>
      <c r="K454" s="14" t="s">
        <v>32</v>
      </c>
      <c r="L454" s="16">
        <v>254</v>
      </c>
    </row>
    <row r="455" spans="1:12" x14ac:dyDescent="0.25">
      <c r="A455" s="918"/>
      <c r="B455" s="921"/>
      <c r="C455" s="922"/>
      <c r="D455" s="923"/>
      <c r="E455" s="921"/>
      <c r="F455" s="921"/>
      <c r="G455" s="921"/>
      <c r="H455" s="924" t="s">
        <v>33</v>
      </c>
      <c r="I455" s="924"/>
      <c r="J455" s="921" t="s">
        <v>31</v>
      </c>
      <c r="K455" s="921" t="s">
        <v>32</v>
      </c>
      <c r="L455" s="925">
        <v>922.79</v>
      </c>
    </row>
    <row r="456" spans="1:12" x14ac:dyDescent="0.25">
      <c r="A456" s="918"/>
      <c r="B456" s="921"/>
      <c r="C456" s="922"/>
      <c r="D456" s="923"/>
      <c r="E456" s="921"/>
      <c r="F456" s="921"/>
      <c r="G456" s="921"/>
      <c r="H456" s="924"/>
      <c r="I456" s="924"/>
      <c r="J456" s="921"/>
      <c r="K456" s="921"/>
      <c r="L456" s="925"/>
    </row>
    <row r="457" spans="1:12" ht="24" x14ac:dyDescent="0.25">
      <c r="A457" s="918"/>
      <c r="B457" s="9" t="s">
        <v>34</v>
      </c>
      <c r="C457" s="13" t="s">
        <v>35</v>
      </c>
      <c r="D457" s="13" t="s">
        <v>36</v>
      </c>
      <c r="E457" s="13" t="s">
        <v>37</v>
      </c>
      <c r="F457" s="920"/>
      <c r="G457" s="920"/>
      <c r="H457" s="924" t="s">
        <v>38</v>
      </c>
      <c r="I457" s="924"/>
      <c r="J457" s="921" t="s">
        <v>31</v>
      </c>
      <c r="K457" s="921" t="s">
        <v>31</v>
      </c>
      <c r="L457" s="925">
        <v>0</v>
      </c>
    </row>
    <row r="458" spans="1:12" ht="22.8" x14ac:dyDescent="0.25">
      <c r="A458" s="918"/>
      <c r="B458" s="14" t="s">
        <v>471</v>
      </c>
      <c r="C458" s="14" t="s">
        <v>678</v>
      </c>
      <c r="D458" s="15">
        <v>43705</v>
      </c>
      <c r="E458" s="14" t="s">
        <v>1094</v>
      </c>
      <c r="F458" s="920"/>
      <c r="G458" s="920"/>
      <c r="H458" s="924"/>
      <c r="I458" s="924"/>
      <c r="J458" s="921"/>
      <c r="K458" s="921"/>
      <c r="L458" s="925"/>
    </row>
    <row r="459" spans="1:12" ht="24" x14ac:dyDescent="0.25">
      <c r="A459" s="918">
        <v>282</v>
      </c>
      <c r="B459" s="9" t="s">
        <v>22</v>
      </c>
      <c r="C459" s="13" t="s">
        <v>23</v>
      </c>
      <c r="D459" s="13" t="s">
        <v>24</v>
      </c>
      <c r="E459" s="13" t="s">
        <v>25</v>
      </c>
      <c r="F459" s="919" t="s">
        <v>17</v>
      </c>
      <c r="G459" s="919"/>
      <c r="H459" s="920"/>
      <c r="I459" s="920"/>
      <c r="J459" s="920"/>
      <c r="K459" s="920"/>
      <c r="L459" s="920"/>
    </row>
    <row r="460" spans="1:12" x14ac:dyDescent="0.25">
      <c r="A460" s="918"/>
      <c r="B460" s="921" t="s">
        <v>1095</v>
      </c>
      <c r="C460" s="922" t="s">
        <v>1096</v>
      </c>
      <c r="D460" s="923">
        <v>43572</v>
      </c>
      <c r="E460" s="921" t="s">
        <v>136</v>
      </c>
      <c r="F460" s="921" t="s">
        <v>137</v>
      </c>
      <c r="G460" s="921"/>
      <c r="H460" s="924" t="s">
        <v>30</v>
      </c>
      <c r="I460" s="924"/>
      <c r="J460" s="14" t="s">
        <v>31</v>
      </c>
      <c r="K460" s="14" t="s">
        <v>32</v>
      </c>
      <c r="L460" s="16">
        <v>660</v>
      </c>
    </row>
    <row r="461" spans="1:12" x14ac:dyDescent="0.25">
      <c r="A461" s="918"/>
      <c r="B461" s="921"/>
      <c r="C461" s="922"/>
      <c r="D461" s="923"/>
      <c r="E461" s="921"/>
      <c r="F461" s="921"/>
      <c r="G461" s="921"/>
      <c r="H461" s="924" t="s">
        <v>33</v>
      </c>
      <c r="I461" s="924"/>
      <c r="J461" s="14" t="s">
        <v>31</v>
      </c>
      <c r="K461" s="14" t="s">
        <v>32</v>
      </c>
      <c r="L461" s="16">
        <v>588.55000000000007</v>
      </c>
    </row>
    <row r="462" spans="1:12" ht="24" x14ac:dyDescent="0.25">
      <c r="A462" s="918"/>
      <c r="B462" s="9" t="s">
        <v>34</v>
      </c>
      <c r="C462" s="13" t="s">
        <v>35</v>
      </c>
      <c r="D462" s="13" t="s">
        <v>36</v>
      </c>
      <c r="E462" s="13" t="s">
        <v>37</v>
      </c>
      <c r="F462" s="920"/>
      <c r="G462" s="920"/>
      <c r="H462" s="924" t="s">
        <v>38</v>
      </c>
      <c r="I462" s="924"/>
      <c r="J462" s="921" t="s">
        <v>31</v>
      </c>
      <c r="K462" s="921" t="s">
        <v>31</v>
      </c>
      <c r="L462" s="925">
        <v>0</v>
      </c>
    </row>
    <row r="463" spans="1:12" ht="22.8" x14ac:dyDescent="0.25">
      <c r="A463" s="918"/>
      <c r="B463" s="14" t="s">
        <v>1097</v>
      </c>
      <c r="C463" s="14" t="s">
        <v>137</v>
      </c>
      <c r="D463" s="15">
        <v>43574</v>
      </c>
      <c r="E463" s="14" t="s">
        <v>170</v>
      </c>
      <c r="F463" s="920"/>
      <c r="G463" s="920"/>
      <c r="H463" s="924"/>
      <c r="I463" s="924"/>
      <c r="J463" s="921"/>
      <c r="K463" s="921"/>
      <c r="L463" s="925"/>
    </row>
    <row r="464" spans="1:12" ht="24" x14ac:dyDescent="0.25">
      <c r="A464" s="918">
        <v>283</v>
      </c>
      <c r="B464" s="9" t="s">
        <v>22</v>
      </c>
      <c r="C464" s="13" t="s">
        <v>23</v>
      </c>
      <c r="D464" s="13" t="s">
        <v>24</v>
      </c>
      <c r="E464" s="13" t="s">
        <v>25</v>
      </c>
      <c r="F464" s="919" t="s">
        <v>17</v>
      </c>
      <c r="G464" s="919"/>
      <c r="H464" s="920"/>
      <c r="I464" s="920"/>
      <c r="J464" s="920"/>
      <c r="K464" s="920"/>
      <c r="L464" s="920"/>
    </row>
    <row r="465" spans="1:12" x14ac:dyDescent="0.25">
      <c r="A465" s="918"/>
      <c r="B465" s="921" t="s">
        <v>1095</v>
      </c>
      <c r="C465" s="922" t="s">
        <v>1098</v>
      </c>
      <c r="D465" s="923">
        <v>43605</v>
      </c>
      <c r="E465" s="921" t="s">
        <v>1099</v>
      </c>
      <c r="F465" s="921" t="s">
        <v>1100</v>
      </c>
      <c r="G465" s="921"/>
      <c r="H465" s="924" t="s">
        <v>30</v>
      </c>
      <c r="I465" s="924"/>
      <c r="J465" s="14" t="s">
        <v>31</v>
      </c>
      <c r="K465" s="14" t="s">
        <v>32</v>
      </c>
      <c r="L465" s="16">
        <v>596.08000000000004</v>
      </c>
    </row>
    <row r="466" spans="1:12" x14ac:dyDescent="0.25">
      <c r="A466" s="918"/>
      <c r="B466" s="921"/>
      <c r="C466" s="922"/>
      <c r="D466" s="923"/>
      <c r="E466" s="921"/>
      <c r="F466" s="921"/>
      <c r="G466" s="921"/>
      <c r="H466" s="924" t="s">
        <v>33</v>
      </c>
      <c r="I466" s="924"/>
      <c r="J466" s="14" t="s">
        <v>31</v>
      </c>
      <c r="K466" s="14" t="s">
        <v>32</v>
      </c>
      <c r="L466" s="16">
        <v>596.08000000000004</v>
      </c>
    </row>
    <row r="467" spans="1:12" ht="24" x14ac:dyDescent="0.25">
      <c r="A467" s="918"/>
      <c r="B467" s="9" t="s">
        <v>34</v>
      </c>
      <c r="C467" s="13" t="s">
        <v>35</v>
      </c>
      <c r="D467" s="13" t="s">
        <v>36</v>
      </c>
      <c r="E467" s="13" t="s">
        <v>37</v>
      </c>
      <c r="F467" s="920"/>
      <c r="G467" s="920"/>
      <c r="H467" s="924" t="s">
        <v>38</v>
      </c>
      <c r="I467" s="924"/>
      <c r="J467" s="921" t="s">
        <v>31</v>
      </c>
      <c r="K467" s="921" t="s">
        <v>32</v>
      </c>
      <c r="L467" s="925">
        <v>745.11</v>
      </c>
    </row>
    <row r="468" spans="1:12" ht="22.8" x14ac:dyDescent="0.25">
      <c r="A468" s="918"/>
      <c r="B468" s="14" t="s">
        <v>1097</v>
      </c>
      <c r="C468" s="14" t="s">
        <v>1100</v>
      </c>
      <c r="D468" s="15">
        <v>43609</v>
      </c>
      <c r="E468" s="14" t="s">
        <v>1101</v>
      </c>
      <c r="F468" s="920"/>
      <c r="G468" s="920"/>
      <c r="H468" s="924"/>
      <c r="I468" s="924"/>
      <c r="J468" s="921"/>
      <c r="K468" s="921"/>
      <c r="L468" s="925"/>
    </row>
    <row r="469" spans="1:12" ht="24" x14ac:dyDescent="0.25">
      <c r="A469" s="918">
        <v>284</v>
      </c>
      <c r="B469" s="9" t="s">
        <v>22</v>
      </c>
      <c r="C469" s="13" t="s">
        <v>23</v>
      </c>
      <c r="D469" s="13" t="s">
        <v>24</v>
      </c>
      <c r="E469" s="13" t="s">
        <v>25</v>
      </c>
      <c r="F469" s="919" t="s">
        <v>17</v>
      </c>
      <c r="G469" s="919"/>
      <c r="H469" s="920"/>
      <c r="I469" s="920"/>
      <c r="J469" s="920"/>
      <c r="K469" s="920"/>
      <c r="L469" s="920"/>
    </row>
    <row r="470" spans="1:12" x14ac:dyDescent="0.25">
      <c r="A470" s="918"/>
      <c r="B470" s="921" t="s">
        <v>1102</v>
      </c>
      <c r="C470" s="921" t="s">
        <v>1103</v>
      </c>
      <c r="D470" s="923">
        <v>43600</v>
      </c>
      <c r="E470" s="921" t="s">
        <v>283</v>
      </c>
      <c r="F470" s="921" t="s">
        <v>284</v>
      </c>
      <c r="G470" s="921"/>
      <c r="H470" s="924" t="s">
        <v>30</v>
      </c>
      <c r="I470" s="924"/>
      <c r="J470" s="14" t="s">
        <v>31</v>
      </c>
      <c r="K470" s="14" t="s">
        <v>32</v>
      </c>
      <c r="L470" s="16">
        <v>272.19</v>
      </c>
    </row>
    <row r="471" spans="1:12" x14ac:dyDescent="0.25">
      <c r="A471" s="918"/>
      <c r="B471" s="921"/>
      <c r="C471" s="921"/>
      <c r="D471" s="923"/>
      <c r="E471" s="921"/>
      <c r="F471" s="921"/>
      <c r="G471" s="921"/>
      <c r="H471" s="924" t="s">
        <v>33</v>
      </c>
      <c r="I471" s="924"/>
      <c r="J471" s="14" t="s">
        <v>31</v>
      </c>
      <c r="K471" s="14" t="s">
        <v>32</v>
      </c>
      <c r="L471" s="16">
        <v>514</v>
      </c>
    </row>
    <row r="472" spans="1:12" ht="24" x14ac:dyDescent="0.25">
      <c r="A472" s="918"/>
      <c r="B472" s="9" t="s">
        <v>34</v>
      </c>
      <c r="C472" s="13" t="s">
        <v>35</v>
      </c>
      <c r="D472" s="13" t="s">
        <v>36</v>
      </c>
      <c r="E472" s="13" t="s">
        <v>37</v>
      </c>
      <c r="F472" s="920"/>
      <c r="G472" s="920"/>
      <c r="H472" s="924" t="s">
        <v>38</v>
      </c>
      <c r="I472" s="924"/>
      <c r="J472" s="921" t="s">
        <v>31</v>
      </c>
      <c r="K472" s="921" t="s">
        <v>31</v>
      </c>
      <c r="L472" s="925">
        <v>0</v>
      </c>
    </row>
    <row r="473" spans="1:12" ht="22.8" x14ac:dyDescent="0.25">
      <c r="A473" s="918"/>
      <c r="B473" s="14" t="s">
        <v>229</v>
      </c>
      <c r="C473" s="14" t="s">
        <v>284</v>
      </c>
      <c r="D473" s="15">
        <v>43601</v>
      </c>
      <c r="E473" s="14" t="s">
        <v>1104</v>
      </c>
      <c r="F473" s="920"/>
      <c r="G473" s="920"/>
      <c r="H473" s="924"/>
      <c r="I473" s="924"/>
      <c r="J473" s="921"/>
      <c r="K473" s="921"/>
      <c r="L473" s="925"/>
    </row>
    <row r="474" spans="1:12" ht="24" x14ac:dyDescent="0.25">
      <c r="A474" s="918">
        <v>285</v>
      </c>
      <c r="B474" s="9" t="s">
        <v>22</v>
      </c>
      <c r="C474" s="13" t="s">
        <v>23</v>
      </c>
      <c r="D474" s="13" t="s">
        <v>24</v>
      </c>
      <c r="E474" s="13" t="s">
        <v>25</v>
      </c>
      <c r="F474" s="919" t="s">
        <v>17</v>
      </c>
      <c r="G474" s="919"/>
      <c r="H474" s="920"/>
      <c r="I474" s="920"/>
      <c r="J474" s="920"/>
      <c r="K474" s="920"/>
      <c r="L474" s="920"/>
    </row>
    <row r="475" spans="1:12" x14ac:dyDescent="0.25">
      <c r="A475" s="918"/>
      <c r="B475" s="921" t="s">
        <v>1102</v>
      </c>
      <c r="C475" s="921" t="s">
        <v>1105</v>
      </c>
      <c r="D475" s="923">
        <v>43726</v>
      </c>
      <c r="E475" s="921" t="s">
        <v>1106</v>
      </c>
      <c r="F475" s="921" t="s">
        <v>1107</v>
      </c>
      <c r="G475" s="921"/>
      <c r="H475" s="924" t="s">
        <v>30</v>
      </c>
      <c r="I475" s="924"/>
      <c r="J475" s="14" t="s">
        <v>31</v>
      </c>
      <c r="K475" s="14" t="s">
        <v>32</v>
      </c>
      <c r="L475" s="16">
        <v>587</v>
      </c>
    </row>
    <row r="476" spans="1:12" x14ac:dyDescent="0.25">
      <c r="A476" s="918"/>
      <c r="B476" s="921"/>
      <c r="C476" s="921"/>
      <c r="D476" s="923"/>
      <c r="E476" s="921"/>
      <c r="F476" s="921"/>
      <c r="G476" s="921"/>
      <c r="H476" s="924" t="s">
        <v>33</v>
      </c>
      <c r="I476" s="924"/>
      <c r="J476" s="14" t="s">
        <v>31</v>
      </c>
      <c r="K476" s="14" t="s">
        <v>32</v>
      </c>
      <c r="L476" s="16">
        <v>3915.73</v>
      </c>
    </row>
    <row r="477" spans="1:12" ht="24" x14ac:dyDescent="0.25">
      <c r="A477" s="918"/>
      <c r="B477" s="9" t="s">
        <v>34</v>
      </c>
      <c r="C477" s="13" t="s">
        <v>35</v>
      </c>
      <c r="D477" s="13" t="s">
        <v>36</v>
      </c>
      <c r="E477" s="13" t="s">
        <v>37</v>
      </c>
      <c r="F477" s="920"/>
      <c r="G477" s="920"/>
      <c r="H477" s="924" t="s">
        <v>38</v>
      </c>
      <c r="I477" s="924"/>
      <c r="J477" s="921" t="s">
        <v>31</v>
      </c>
      <c r="K477" s="921" t="s">
        <v>31</v>
      </c>
      <c r="L477" s="925">
        <v>0</v>
      </c>
    </row>
    <row r="478" spans="1:12" ht="22.8" x14ac:dyDescent="0.25">
      <c r="A478" s="918"/>
      <c r="B478" s="14" t="s">
        <v>229</v>
      </c>
      <c r="C478" s="14" t="s">
        <v>1107</v>
      </c>
      <c r="D478" s="15">
        <v>43731</v>
      </c>
      <c r="E478" s="14" t="s">
        <v>1108</v>
      </c>
      <c r="F478" s="920"/>
      <c r="G478" s="920"/>
      <c r="H478" s="924"/>
      <c r="I478" s="924"/>
      <c r="J478" s="921"/>
      <c r="K478" s="921"/>
      <c r="L478" s="925"/>
    </row>
    <row r="479" spans="1:12" ht="24" x14ac:dyDescent="0.25">
      <c r="A479" s="918">
        <v>286</v>
      </c>
      <c r="B479" s="9" t="s">
        <v>22</v>
      </c>
      <c r="C479" s="13" t="s">
        <v>23</v>
      </c>
      <c r="D479" s="13" t="s">
        <v>24</v>
      </c>
      <c r="E479" s="13" t="s">
        <v>25</v>
      </c>
      <c r="F479" s="919" t="s">
        <v>17</v>
      </c>
      <c r="G479" s="919"/>
      <c r="H479" s="920"/>
      <c r="I479" s="920"/>
      <c r="J479" s="920"/>
      <c r="K479" s="920"/>
      <c r="L479" s="920"/>
    </row>
    <row r="480" spans="1:12" x14ac:dyDescent="0.25">
      <c r="A480" s="918"/>
      <c r="B480" s="921" t="s">
        <v>1109</v>
      </c>
      <c r="C480" s="922" t="s">
        <v>1110</v>
      </c>
      <c r="D480" s="923">
        <v>43684</v>
      </c>
      <c r="E480" s="921" t="s">
        <v>53</v>
      </c>
      <c r="F480" s="921" t="s">
        <v>724</v>
      </c>
      <c r="G480" s="921"/>
      <c r="H480" s="924" t="s">
        <v>30</v>
      </c>
      <c r="I480" s="924"/>
      <c r="J480" s="14" t="s">
        <v>31</v>
      </c>
      <c r="K480" s="14" t="s">
        <v>32</v>
      </c>
      <c r="L480" s="16">
        <v>353.7</v>
      </c>
    </row>
    <row r="481" spans="1:12" x14ac:dyDescent="0.25">
      <c r="A481" s="918"/>
      <c r="B481" s="921"/>
      <c r="C481" s="922"/>
      <c r="D481" s="923"/>
      <c r="E481" s="921"/>
      <c r="F481" s="921"/>
      <c r="G481" s="921"/>
      <c r="H481" s="924" t="s">
        <v>33</v>
      </c>
      <c r="I481" s="924"/>
      <c r="J481" s="921" t="s">
        <v>31</v>
      </c>
      <c r="K481" s="921" t="s">
        <v>32</v>
      </c>
      <c r="L481" s="925">
        <v>456</v>
      </c>
    </row>
    <row r="482" spans="1:12" x14ac:dyDescent="0.25">
      <c r="A482" s="918"/>
      <c r="B482" s="921"/>
      <c r="C482" s="922"/>
      <c r="D482" s="923"/>
      <c r="E482" s="921"/>
      <c r="F482" s="921"/>
      <c r="G482" s="921"/>
      <c r="H482" s="924"/>
      <c r="I482" s="924"/>
      <c r="J482" s="921"/>
      <c r="K482" s="921"/>
      <c r="L482" s="925"/>
    </row>
    <row r="483" spans="1:12" ht="24" x14ac:dyDescent="0.25">
      <c r="A483" s="918"/>
      <c r="B483" s="9" t="s">
        <v>34</v>
      </c>
      <c r="C483" s="13" t="s">
        <v>35</v>
      </c>
      <c r="D483" s="13" t="s">
        <v>36</v>
      </c>
      <c r="E483" s="13" t="s">
        <v>37</v>
      </c>
      <c r="F483" s="920"/>
      <c r="G483" s="920"/>
      <c r="H483" s="924" t="s">
        <v>38</v>
      </c>
      <c r="I483" s="924"/>
      <c r="J483" s="921" t="s">
        <v>31</v>
      </c>
      <c r="K483" s="921" t="s">
        <v>31</v>
      </c>
      <c r="L483" s="925">
        <v>0</v>
      </c>
    </row>
    <row r="484" spans="1:12" ht="22.8" x14ac:dyDescent="0.25">
      <c r="A484" s="918"/>
      <c r="B484" s="14" t="s">
        <v>229</v>
      </c>
      <c r="C484" s="14" t="s">
        <v>724</v>
      </c>
      <c r="D484" s="15">
        <v>43685</v>
      </c>
      <c r="E484" s="14" t="s">
        <v>1111</v>
      </c>
      <c r="F484" s="920"/>
      <c r="G484" s="920"/>
      <c r="H484" s="924"/>
      <c r="I484" s="924"/>
      <c r="J484" s="921"/>
      <c r="K484" s="921"/>
      <c r="L484" s="925"/>
    </row>
    <row r="485" spans="1:12" ht="24" x14ac:dyDescent="0.25">
      <c r="A485" s="918">
        <v>287</v>
      </c>
      <c r="B485" s="9" t="s">
        <v>22</v>
      </c>
      <c r="C485" s="13" t="s">
        <v>23</v>
      </c>
      <c r="D485" s="13" t="s">
        <v>24</v>
      </c>
      <c r="E485" s="13" t="s">
        <v>25</v>
      </c>
      <c r="F485" s="919" t="s">
        <v>17</v>
      </c>
      <c r="G485" s="919"/>
      <c r="H485" s="920"/>
      <c r="I485" s="920"/>
      <c r="J485" s="920"/>
      <c r="K485" s="920"/>
      <c r="L485" s="920"/>
    </row>
    <row r="486" spans="1:12" x14ac:dyDescent="0.25">
      <c r="A486" s="918"/>
      <c r="B486" s="921" t="s">
        <v>1112</v>
      </c>
      <c r="C486" s="922" t="s">
        <v>1113</v>
      </c>
      <c r="D486" s="923">
        <v>43627</v>
      </c>
      <c r="E486" s="921" t="s">
        <v>1039</v>
      </c>
      <c r="F486" s="921" t="s">
        <v>1114</v>
      </c>
      <c r="G486" s="921"/>
      <c r="H486" s="924" t="s">
        <v>30</v>
      </c>
      <c r="I486" s="924"/>
      <c r="J486" s="14" t="s">
        <v>31</v>
      </c>
      <c r="K486" s="14" t="s">
        <v>32</v>
      </c>
      <c r="L486" s="16">
        <v>328.92</v>
      </c>
    </row>
    <row r="487" spans="1:12" x14ac:dyDescent="0.25">
      <c r="A487" s="918"/>
      <c r="B487" s="921"/>
      <c r="C487" s="922"/>
      <c r="D487" s="923"/>
      <c r="E487" s="921"/>
      <c r="F487" s="921"/>
      <c r="G487" s="921"/>
      <c r="H487" s="924" t="s">
        <v>33</v>
      </c>
      <c r="I487" s="924"/>
      <c r="J487" s="921" t="s">
        <v>31</v>
      </c>
      <c r="K487" s="921" t="s">
        <v>32</v>
      </c>
      <c r="L487" s="925">
        <v>816.86</v>
      </c>
    </row>
    <row r="488" spans="1:12" x14ac:dyDescent="0.25">
      <c r="A488" s="918"/>
      <c r="B488" s="921"/>
      <c r="C488" s="922"/>
      <c r="D488" s="923"/>
      <c r="E488" s="921"/>
      <c r="F488" s="921"/>
      <c r="G488" s="921"/>
      <c r="H488" s="924"/>
      <c r="I488" s="924"/>
      <c r="J488" s="921"/>
      <c r="K488" s="921"/>
      <c r="L488" s="925"/>
    </row>
    <row r="489" spans="1:12" ht="24" x14ac:dyDescent="0.25">
      <c r="A489" s="918"/>
      <c r="B489" s="9" t="s">
        <v>34</v>
      </c>
      <c r="C489" s="13" t="s">
        <v>35</v>
      </c>
      <c r="D489" s="13" t="s">
        <v>36</v>
      </c>
      <c r="E489" s="13" t="s">
        <v>37</v>
      </c>
      <c r="F489" s="920"/>
      <c r="G489" s="920"/>
      <c r="H489" s="924" t="s">
        <v>38</v>
      </c>
      <c r="I489" s="924"/>
      <c r="J489" s="921" t="s">
        <v>31</v>
      </c>
      <c r="K489" s="921" t="s">
        <v>32</v>
      </c>
      <c r="L489" s="925">
        <v>745</v>
      </c>
    </row>
    <row r="490" spans="1:12" ht="34.200000000000003" x14ac:dyDescent="0.25">
      <c r="A490" s="918"/>
      <c r="B490" s="14" t="s">
        <v>496</v>
      </c>
      <c r="C490" s="14" t="s">
        <v>1114</v>
      </c>
      <c r="D490" s="15">
        <v>43631</v>
      </c>
      <c r="E490" s="14" t="s">
        <v>1115</v>
      </c>
      <c r="F490" s="920"/>
      <c r="G490" s="920"/>
      <c r="H490" s="924"/>
      <c r="I490" s="924"/>
      <c r="J490" s="921"/>
      <c r="K490" s="921"/>
      <c r="L490" s="925"/>
    </row>
    <row r="491" spans="1:12" ht="24" x14ac:dyDescent="0.25">
      <c r="A491" s="918">
        <v>288</v>
      </c>
      <c r="B491" s="9" t="s">
        <v>22</v>
      </c>
      <c r="C491" s="13" t="s">
        <v>23</v>
      </c>
      <c r="D491" s="13" t="s">
        <v>24</v>
      </c>
      <c r="E491" s="13" t="s">
        <v>25</v>
      </c>
      <c r="F491" s="919" t="s">
        <v>17</v>
      </c>
      <c r="G491" s="919"/>
      <c r="H491" s="920"/>
      <c r="I491" s="920"/>
      <c r="J491" s="920"/>
      <c r="K491" s="920"/>
      <c r="L491" s="920"/>
    </row>
    <row r="492" spans="1:12" x14ac:dyDescent="0.25">
      <c r="A492" s="918"/>
      <c r="B492" s="921" t="s">
        <v>1116</v>
      </c>
      <c r="C492" s="922" t="s">
        <v>1117</v>
      </c>
      <c r="D492" s="923">
        <v>43666</v>
      </c>
      <c r="E492" s="921" t="s">
        <v>83</v>
      </c>
      <c r="F492" s="921" t="s">
        <v>1118</v>
      </c>
      <c r="G492" s="921"/>
      <c r="H492" s="924" t="s">
        <v>30</v>
      </c>
      <c r="I492" s="924"/>
      <c r="J492" s="14" t="s">
        <v>31</v>
      </c>
      <c r="K492" s="14" t="s">
        <v>32</v>
      </c>
      <c r="L492" s="16">
        <v>540</v>
      </c>
    </row>
    <row r="493" spans="1:12" x14ac:dyDescent="0.25">
      <c r="A493" s="918"/>
      <c r="B493" s="921"/>
      <c r="C493" s="922"/>
      <c r="D493" s="923"/>
      <c r="E493" s="921"/>
      <c r="F493" s="921"/>
      <c r="G493" s="921"/>
      <c r="H493" s="924" t="s">
        <v>33</v>
      </c>
      <c r="I493" s="924"/>
      <c r="J493" s="921" t="s">
        <v>31</v>
      </c>
      <c r="K493" s="921" t="s">
        <v>32</v>
      </c>
      <c r="L493" s="925">
        <v>391.58</v>
      </c>
    </row>
    <row r="494" spans="1:12" x14ac:dyDescent="0.25">
      <c r="A494" s="918"/>
      <c r="B494" s="921"/>
      <c r="C494" s="922"/>
      <c r="D494" s="923"/>
      <c r="E494" s="921"/>
      <c r="F494" s="921"/>
      <c r="G494" s="921"/>
      <c r="H494" s="924"/>
      <c r="I494" s="924"/>
      <c r="J494" s="921"/>
      <c r="K494" s="921"/>
      <c r="L494" s="925"/>
    </row>
    <row r="495" spans="1:12" ht="24" x14ac:dyDescent="0.25">
      <c r="A495" s="918"/>
      <c r="B495" s="9" t="s">
        <v>34</v>
      </c>
      <c r="C495" s="13" t="s">
        <v>35</v>
      </c>
      <c r="D495" s="13" t="s">
        <v>36</v>
      </c>
      <c r="E495" s="13" t="s">
        <v>37</v>
      </c>
      <c r="F495" s="920"/>
      <c r="G495" s="920"/>
      <c r="H495" s="924" t="s">
        <v>38</v>
      </c>
      <c r="I495" s="924"/>
      <c r="J495" s="921" t="s">
        <v>31</v>
      </c>
      <c r="K495" s="921" t="s">
        <v>31</v>
      </c>
      <c r="L495" s="925">
        <v>0</v>
      </c>
    </row>
    <row r="496" spans="1:12" ht="22.8" x14ac:dyDescent="0.25">
      <c r="A496" s="918"/>
      <c r="B496" s="14" t="s">
        <v>429</v>
      </c>
      <c r="C496" s="14" t="s">
        <v>1118</v>
      </c>
      <c r="D496" s="15">
        <v>43675</v>
      </c>
      <c r="E496" s="14" t="s">
        <v>1119</v>
      </c>
      <c r="F496" s="920"/>
      <c r="G496" s="920"/>
      <c r="H496" s="924"/>
      <c r="I496" s="924"/>
      <c r="J496" s="921"/>
      <c r="K496" s="921"/>
      <c r="L496" s="925"/>
    </row>
    <row r="497" spans="1:12" ht="24" x14ac:dyDescent="0.25">
      <c r="A497" s="918">
        <v>289</v>
      </c>
      <c r="B497" s="9" t="s">
        <v>22</v>
      </c>
      <c r="C497" s="13" t="s">
        <v>23</v>
      </c>
      <c r="D497" s="13" t="s">
        <v>24</v>
      </c>
      <c r="E497" s="13" t="s">
        <v>25</v>
      </c>
      <c r="F497" s="919" t="s">
        <v>17</v>
      </c>
      <c r="G497" s="919"/>
      <c r="H497" s="920"/>
      <c r="I497" s="920"/>
      <c r="J497" s="920"/>
      <c r="K497" s="920"/>
      <c r="L497" s="920"/>
    </row>
    <row r="498" spans="1:12" x14ac:dyDescent="0.25">
      <c r="A498" s="918"/>
      <c r="B498" s="921" t="s">
        <v>1120</v>
      </c>
      <c r="C498" s="922" t="s">
        <v>1121</v>
      </c>
      <c r="D498" s="923">
        <v>43595</v>
      </c>
      <c r="E498" s="921" t="s">
        <v>977</v>
      </c>
      <c r="F498" s="921" t="s">
        <v>982</v>
      </c>
      <c r="G498" s="921"/>
      <c r="H498" s="924" t="s">
        <v>30</v>
      </c>
      <c r="I498" s="924"/>
      <c r="J498" s="14" t="s">
        <v>31</v>
      </c>
      <c r="K498" s="14" t="s">
        <v>32</v>
      </c>
      <c r="L498" s="16">
        <v>493</v>
      </c>
    </row>
    <row r="499" spans="1:12" x14ac:dyDescent="0.25">
      <c r="A499" s="918"/>
      <c r="B499" s="921"/>
      <c r="C499" s="922"/>
      <c r="D499" s="923"/>
      <c r="E499" s="921"/>
      <c r="F499" s="921"/>
      <c r="G499" s="921"/>
      <c r="H499" s="924" t="s">
        <v>33</v>
      </c>
      <c r="I499" s="924"/>
      <c r="J499" s="14" t="s">
        <v>31</v>
      </c>
      <c r="K499" s="14" t="s">
        <v>32</v>
      </c>
      <c r="L499" s="16">
        <v>245.6</v>
      </c>
    </row>
    <row r="500" spans="1:12" ht="24" x14ac:dyDescent="0.25">
      <c r="A500" s="918"/>
      <c r="B500" s="9" t="s">
        <v>34</v>
      </c>
      <c r="C500" s="13" t="s">
        <v>35</v>
      </c>
      <c r="D500" s="13" t="s">
        <v>36</v>
      </c>
      <c r="E500" s="13" t="s">
        <v>37</v>
      </c>
      <c r="F500" s="920"/>
      <c r="G500" s="920"/>
      <c r="H500" s="924" t="s">
        <v>38</v>
      </c>
      <c r="I500" s="924"/>
      <c r="J500" s="921" t="s">
        <v>31</v>
      </c>
      <c r="K500" s="921" t="s">
        <v>32</v>
      </c>
      <c r="L500" s="925">
        <v>48</v>
      </c>
    </row>
    <row r="501" spans="1:12" ht="22.8" x14ac:dyDescent="0.25">
      <c r="A501" s="918"/>
      <c r="B501" s="14" t="s">
        <v>39</v>
      </c>
      <c r="C501" s="14" t="s">
        <v>982</v>
      </c>
      <c r="D501" s="15">
        <v>43599</v>
      </c>
      <c r="E501" s="14" t="s">
        <v>1122</v>
      </c>
      <c r="F501" s="920"/>
      <c r="G501" s="920"/>
      <c r="H501" s="924"/>
      <c r="I501" s="924"/>
      <c r="J501" s="921"/>
      <c r="K501" s="921"/>
      <c r="L501" s="925"/>
    </row>
    <row r="502" spans="1:12" ht="24" x14ac:dyDescent="0.25">
      <c r="A502" s="918">
        <v>290</v>
      </c>
      <c r="B502" s="9" t="s">
        <v>22</v>
      </c>
      <c r="C502" s="13" t="s">
        <v>23</v>
      </c>
      <c r="D502" s="13" t="s">
        <v>24</v>
      </c>
      <c r="E502" s="13" t="s">
        <v>25</v>
      </c>
      <c r="F502" s="919" t="s">
        <v>17</v>
      </c>
      <c r="G502" s="919"/>
      <c r="H502" s="920"/>
      <c r="I502" s="920"/>
      <c r="J502" s="920"/>
      <c r="K502" s="920"/>
      <c r="L502" s="920"/>
    </row>
    <row r="503" spans="1:12" x14ac:dyDescent="0.25">
      <c r="A503" s="918"/>
      <c r="B503" s="921" t="s">
        <v>1123</v>
      </c>
      <c r="C503" s="922" t="s">
        <v>1124</v>
      </c>
      <c r="D503" s="923">
        <v>43724</v>
      </c>
      <c r="E503" s="921" t="s">
        <v>410</v>
      </c>
      <c r="F503" s="921" t="s">
        <v>1125</v>
      </c>
      <c r="G503" s="921"/>
      <c r="H503" s="924" t="s">
        <v>30</v>
      </c>
      <c r="I503" s="924"/>
      <c r="J503" s="14" t="s">
        <v>31</v>
      </c>
      <c r="K503" s="14" t="s">
        <v>32</v>
      </c>
      <c r="L503" s="16">
        <v>745.48</v>
      </c>
    </row>
    <row r="504" spans="1:12" x14ac:dyDescent="0.25">
      <c r="A504" s="918"/>
      <c r="B504" s="921"/>
      <c r="C504" s="922"/>
      <c r="D504" s="923"/>
      <c r="E504" s="921"/>
      <c r="F504" s="921"/>
      <c r="G504" s="921"/>
      <c r="H504" s="924" t="s">
        <v>33</v>
      </c>
      <c r="I504" s="924"/>
      <c r="J504" s="921" t="s">
        <v>31</v>
      </c>
      <c r="K504" s="921" t="s">
        <v>32</v>
      </c>
      <c r="L504" s="925">
        <v>738.2</v>
      </c>
    </row>
    <row r="505" spans="1:12" x14ac:dyDescent="0.25">
      <c r="A505" s="918"/>
      <c r="B505" s="921"/>
      <c r="C505" s="922"/>
      <c r="D505" s="923"/>
      <c r="E505" s="921"/>
      <c r="F505" s="921"/>
      <c r="G505" s="921"/>
      <c r="H505" s="924"/>
      <c r="I505" s="924"/>
      <c r="J505" s="921"/>
      <c r="K505" s="921"/>
      <c r="L505" s="925"/>
    </row>
    <row r="506" spans="1:12" ht="24" x14ac:dyDescent="0.25">
      <c r="A506" s="918"/>
      <c r="B506" s="9" t="s">
        <v>34</v>
      </c>
      <c r="C506" s="13" t="s">
        <v>35</v>
      </c>
      <c r="D506" s="13" t="s">
        <v>36</v>
      </c>
      <c r="E506" s="13" t="s">
        <v>37</v>
      </c>
      <c r="F506" s="920"/>
      <c r="G506" s="920"/>
      <c r="H506" s="924" t="s">
        <v>38</v>
      </c>
      <c r="I506" s="924"/>
      <c r="J506" s="921" t="s">
        <v>31</v>
      </c>
      <c r="K506" s="921" t="s">
        <v>31</v>
      </c>
      <c r="L506" s="925">
        <v>0</v>
      </c>
    </row>
    <row r="507" spans="1:12" ht="22.8" x14ac:dyDescent="0.25">
      <c r="A507" s="918"/>
      <c r="B507" s="14" t="s">
        <v>105</v>
      </c>
      <c r="C507" s="14" t="s">
        <v>1125</v>
      </c>
      <c r="D507" s="15">
        <v>43736</v>
      </c>
      <c r="E507" s="14" t="s">
        <v>1126</v>
      </c>
      <c r="F507" s="920"/>
      <c r="G507" s="920"/>
      <c r="H507" s="924"/>
      <c r="I507" s="924"/>
      <c r="J507" s="921"/>
      <c r="K507" s="921"/>
      <c r="L507" s="925"/>
    </row>
    <row r="508" spans="1:12" ht="24" x14ac:dyDescent="0.25">
      <c r="A508" s="918">
        <v>291</v>
      </c>
      <c r="B508" s="9" t="s">
        <v>22</v>
      </c>
      <c r="C508" s="13" t="s">
        <v>23</v>
      </c>
      <c r="D508" s="13" t="s">
        <v>24</v>
      </c>
      <c r="E508" s="13" t="s">
        <v>25</v>
      </c>
      <c r="F508" s="919" t="s">
        <v>17</v>
      </c>
      <c r="G508" s="919"/>
      <c r="H508" s="920"/>
      <c r="I508" s="920"/>
      <c r="J508" s="920"/>
      <c r="K508" s="920"/>
      <c r="L508" s="920"/>
    </row>
    <row r="509" spans="1:12" x14ac:dyDescent="0.25">
      <c r="A509" s="918"/>
      <c r="B509" s="921" t="s">
        <v>1123</v>
      </c>
      <c r="C509" s="922" t="s">
        <v>1124</v>
      </c>
      <c r="D509" s="923">
        <v>43724</v>
      </c>
      <c r="E509" s="921" t="s">
        <v>410</v>
      </c>
      <c r="F509" s="921" t="s">
        <v>1127</v>
      </c>
      <c r="G509" s="921"/>
      <c r="H509" s="924" t="s">
        <v>30</v>
      </c>
      <c r="I509" s="924"/>
      <c r="J509" s="14" t="s">
        <v>31</v>
      </c>
      <c r="K509" s="14" t="s">
        <v>32</v>
      </c>
      <c r="L509" s="16">
        <v>1422.45</v>
      </c>
    </row>
    <row r="510" spans="1:12" x14ac:dyDescent="0.25">
      <c r="A510" s="918"/>
      <c r="B510" s="921"/>
      <c r="C510" s="922"/>
      <c r="D510" s="923"/>
      <c r="E510" s="921"/>
      <c r="F510" s="921"/>
      <c r="G510" s="921"/>
      <c r="H510" s="924" t="s">
        <v>33</v>
      </c>
      <c r="I510" s="924"/>
      <c r="J510" s="921" t="s">
        <v>31</v>
      </c>
      <c r="K510" s="921" t="s">
        <v>32</v>
      </c>
      <c r="L510" s="925">
        <v>2942</v>
      </c>
    </row>
    <row r="511" spans="1:12" x14ac:dyDescent="0.25">
      <c r="A511" s="918"/>
      <c r="B511" s="921"/>
      <c r="C511" s="922"/>
      <c r="D511" s="923"/>
      <c r="E511" s="921"/>
      <c r="F511" s="921"/>
      <c r="G511" s="921"/>
      <c r="H511" s="924"/>
      <c r="I511" s="924"/>
      <c r="J511" s="921"/>
      <c r="K511" s="921"/>
      <c r="L511" s="925"/>
    </row>
    <row r="512" spans="1:12" ht="24" x14ac:dyDescent="0.25">
      <c r="A512" s="918"/>
      <c r="B512" s="9" t="s">
        <v>34</v>
      </c>
      <c r="C512" s="13" t="s">
        <v>35</v>
      </c>
      <c r="D512" s="13" t="s">
        <v>36</v>
      </c>
      <c r="E512" s="13" t="s">
        <v>37</v>
      </c>
      <c r="F512" s="920"/>
      <c r="G512" s="920"/>
      <c r="H512" s="924" t="s">
        <v>38</v>
      </c>
      <c r="I512" s="924"/>
      <c r="J512" s="921" t="s">
        <v>31</v>
      </c>
      <c r="K512" s="921" t="s">
        <v>32</v>
      </c>
      <c r="L512" s="925">
        <v>489.59</v>
      </c>
    </row>
    <row r="513" spans="1:12" ht="22.8" x14ac:dyDescent="0.25">
      <c r="A513" s="918"/>
      <c r="B513" s="14" t="s">
        <v>105</v>
      </c>
      <c r="C513" s="14" t="s">
        <v>1127</v>
      </c>
      <c r="D513" s="15">
        <v>43736</v>
      </c>
      <c r="E513" s="14" t="s">
        <v>1126</v>
      </c>
      <c r="F513" s="920"/>
      <c r="G513" s="920"/>
      <c r="H513" s="924"/>
      <c r="I513" s="924"/>
      <c r="J513" s="921"/>
      <c r="K513" s="921"/>
      <c r="L513" s="925"/>
    </row>
    <row r="514" spans="1:12" ht="24" x14ac:dyDescent="0.25">
      <c r="A514" s="918">
        <v>292</v>
      </c>
      <c r="B514" s="9" t="s">
        <v>22</v>
      </c>
      <c r="C514" s="13" t="s">
        <v>23</v>
      </c>
      <c r="D514" s="13" t="s">
        <v>24</v>
      </c>
      <c r="E514" s="13" t="s">
        <v>25</v>
      </c>
      <c r="F514" s="919" t="s">
        <v>17</v>
      </c>
      <c r="G514" s="919"/>
      <c r="H514" s="920"/>
      <c r="I514" s="920"/>
      <c r="J514" s="920"/>
      <c r="K514" s="920"/>
      <c r="L514" s="920"/>
    </row>
    <row r="515" spans="1:12" x14ac:dyDescent="0.25">
      <c r="A515" s="918"/>
      <c r="B515" s="921" t="s">
        <v>1128</v>
      </c>
      <c r="C515" s="922" t="s">
        <v>1129</v>
      </c>
      <c r="D515" s="923">
        <v>43603</v>
      </c>
      <c r="E515" s="921" t="s">
        <v>1130</v>
      </c>
      <c r="F515" s="921" t="s">
        <v>459</v>
      </c>
      <c r="G515" s="921"/>
      <c r="H515" s="924" t="s">
        <v>30</v>
      </c>
      <c r="I515" s="924"/>
      <c r="J515" s="14" t="s">
        <v>31</v>
      </c>
      <c r="K515" s="14" t="s">
        <v>32</v>
      </c>
      <c r="L515" s="16">
        <v>1279</v>
      </c>
    </row>
    <row r="516" spans="1:12" x14ac:dyDescent="0.25">
      <c r="A516" s="918"/>
      <c r="B516" s="921"/>
      <c r="C516" s="922"/>
      <c r="D516" s="923"/>
      <c r="E516" s="921"/>
      <c r="F516" s="921"/>
      <c r="G516" s="921"/>
      <c r="H516" s="924" t="s">
        <v>33</v>
      </c>
      <c r="I516" s="924"/>
      <c r="J516" s="921" t="s">
        <v>31</v>
      </c>
      <c r="K516" s="921" t="s">
        <v>31</v>
      </c>
      <c r="L516" s="925">
        <v>0</v>
      </c>
    </row>
    <row r="517" spans="1:12" x14ac:dyDescent="0.25">
      <c r="A517" s="918"/>
      <c r="B517" s="921"/>
      <c r="C517" s="922"/>
      <c r="D517" s="923"/>
      <c r="E517" s="921"/>
      <c r="F517" s="921"/>
      <c r="G517" s="921"/>
      <c r="H517" s="924"/>
      <c r="I517" s="924"/>
      <c r="J517" s="921"/>
      <c r="K517" s="921"/>
      <c r="L517" s="925"/>
    </row>
    <row r="518" spans="1:12" ht="24" x14ac:dyDescent="0.25">
      <c r="A518" s="918"/>
      <c r="B518" s="9" t="s">
        <v>34</v>
      </c>
      <c r="C518" s="13" t="s">
        <v>35</v>
      </c>
      <c r="D518" s="13" t="s">
        <v>36</v>
      </c>
      <c r="E518" s="13" t="s">
        <v>37</v>
      </c>
      <c r="F518" s="920"/>
      <c r="G518" s="920"/>
      <c r="H518" s="924" t="s">
        <v>38</v>
      </c>
      <c r="I518" s="924"/>
      <c r="J518" s="921" t="s">
        <v>31</v>
      </c>
      <c r="K518" s="921" t="s">
        <v>32</v>
      </c>
      <c r="L518" s="925">
        <v>120</v>
      </c>
    </row>
    <row r="519" spans="1:12" ht="34.200000000000003" x14ac:dyDescent="0.25">
      <c r="A519" s="918"/>
      <c r="B519" s="14" t="s">
        <v>1131</v>
      </c>
      <c r="C519" s="14" t="s">
        <v>459</v>
      </c>
      <c r="D519" s="15">
        <v>43611</v>
      </c>
      <c r="E519" s="14" t="s">
        <v>1132</v>
      </c>
      <c r="F519" s="920"/>
      <c r="G519" s="920"/>
      <c r="H519" s="924"/>
      <c r="I519" s="924"/>
      <c r="J519" s="921"/>
      <c r="K519" s="921"/>
      <c r="L519" s="925"/>
    </row>
    <row r="520" spans="1:12" ht="24" x14ac:dyDescent="0.25">
      <c r="A520" s="918">
        <v>293</v>
      </c>
      <c r="B520" s="9" t="s">
        <v>22</v>
      </c>
      <c r="C520" s="13" t="s">
        <v>23</v>
      </c>
      <c r="D520" s="13" t="s">
        <v>24</v>
      </c>
      <c r="E520" s="13" t="s">
        <v>25</v>
      </c>
      <c r="F520" s="919" t="s">
        <v>17</v>
      </c>
      <c r="G520" s="919"/>
      <c r="H520" s="920"/>
      <c r="I520" s="920"/>
      <c r="J520" s="920"/>
      <c r="K520" s="920"/>
      <c r="L520" s="920"/>
    </row>
    <row r="521" spans="1:12" x14ac:dyDescent="0.25">
      <c r="A521" s="918"/>
      <c r="B521" s="921" t="s">
        <v>1133</v>
      </c>
      <c r="C521" s="922" t="s">
        <v>1134</v>
      </c>
      <c r="D521" s="923">
        <v>43575</v>
      </c>
      <c r="E521" s="921" t="s">
        <v>1135</v>
      </c>
      <c r="F521" s="921" t="s">
        <v>1136</v>
      </c>
      <c r="G521" s="921"/>
      <c r="H521" s="924" t="s">
        <v>30</v>
      </c>
      <c r="I521" s="924"/>
      <c r="J521" s="14" t="s">
        <v>31</v>
      </c>
      <c r="K521" s="14" t="s">
        <v>32</v>
      </c>
      <c r="L521" s="16">
        <v>297.8</v>
      </c>
    </row>
    <row r="522" spans="1:12" x14ac:dyDescent="0.25">
      <c r="A522" s="918"/>
      <c r="B522" s="921"/>
      <c r="C522" s="922"/>
      <c r="D522" s="923"/>
      <c r="E522" s="921"/>
      <c r="F522" s="921"/>
      <c r="G522" s="921"/>
      <c r="H522" s="924" t="s">
        <v>33</v>
      </c>
      <c r="I522" s="924"/>
      <c r="J522" s="14" t="s">
        <v>31</v>
      </c>
      <c r="K522" s="14" t="s">
        <v>32</v>
      </c>
      <c r="L522" s="16">
        <v>1352.03</v>
      </c>
    </row>
    <row r="523" spans="1:12" ht="24" x14ac:dyDescent="0.25">
      <c r="A523" s="918"/>
      <c r="B523" s="9" t="s">
        <v>34</v>
      </c>
      <c r="C523" s="13" t="s">
        <v>35</v>
      </c>
      <c r="D523" s="13" t="s">
        <v>36</v>
      </c>
      <c r="E523" s="13" t="s">
        <v>37</v>
      </c>
      <c r="F523" s="920"/>
      <c r="G523" s="920"/>
      <c r="H523" s="924" t="s">
        <v>38</v>
      </c>
      <c r="I523" s="924"/>
      <c r="J523" s="921" t="s">
        <v>31</v>
      </c>
      <c r="K523" s="921" t="s">
        <v>32</v>
      </c>
      <c r="L523" s="925">
        <v>131.08000000000001</v>
      </c>
    </row>
    <row r="524" spans="1:12" ht="22.8" x14ac:dyDescent="0.25">
      <c r="A524" s="918"/>
      <c r="B524" s="14" t="s">
        <v>45</v>
      </c>
      <c r="C524" s="14" t="s">
        <v>1136</v>
      </c>
      <c r="D524" s="15">
        <v>43583</v>
      </c>
      <c r="E524" s="14" t="s">
        <v>1137</v>
      </c>
      <c r="F524" s="920"/>
      <c r="G524" s="920"/>
      <c r="H524" s="924"/>
      <c r="I524" s="924"/>
      <c r="J524" s="921"/>
      <c r="K524" s="921"/>
      <c r="L524" s="925"/>
    </row>
    <row r="525" spans="1:12" ht="24" x14ac:dyDescent="0.25">
      <c r="A525" s="918">
        <v>294</v>
      </c>
      <c r="B525" s="9" t="s">
        <v>22</v>
      </c>
      <c r="C525" s="13" t="s">
        <v>23</v>
      </c>
      <c r="D525" s="13" t="s">
        <v>24</v>
      </c>
      <c r="E525" s="13" t="s">
        <v>25</v>
      </c>
      <c r="F525" s="919" t="s">
        <v>17</v>
      </c>
      <c r="G525" s="919"/>
      <c r="H525" s="920"/>
      <c r="I525" s="920"/>
      <c r="J525" s="920"/>
      <c r="K525" s="920"/>
      <c r="L525" s="920"/>
    </row>
    <row r="526" spans="1:12" x14ac:dyDescent="0.25">
      <c r="A526" s="918"/>
      <c r="B526" s="921" t="s">
        <v>1133</v>
      </c>
      <c r="C526" s="922" t="s">
        <v>1134</v>
      </c>
      <c r="D526" s="923">
        <v>43575</v>
      </c>
      <c r="E526" s="921" t="s">
        <v>1135</v>
      </c>
      <c r="F526" s="921" t="s">
        <v>1138</v>
      </c>
      <c r="G526" s="921"/>
      <c r="H526" s="924" t="s">
        <v>30</v>
      </c>
      <c r="I526" s="924"/>
      <c r="J526" s="14" t="s">
        <v>31</v>
      </c>
      <c r="K526" s="14" t="s">
        <v>32</v>
      </c>
      <c r="L526" s="16">
        <v>385.98</v>
      </c>
    </row>
    <row r="527" spans="1:12" x14ac:dyDescent="0.25">
      <c r="A527" s="918"/>
      <c r="B527" s="921"/>
      <c r="C527" s="922"/>
      <c r="D527" s="923"/>
      <c r="E527" s="921"/>
      <c r="F527" s="921"/>
      <c r="G527" s="921"/>
      <c r="H527" s="924" t="s">
        <v>33</v>
      </c>
      <c r="I527" s="924"/>
      <c r="J527" s="14" t="s">
        <v>31</v>
      </c>
      <c r="K527" s="14" t="s">
        <v>32</v>
      </c>
      <c r="L527" s="16">
        <v>141</v>
      </c>
    </row>
    <row r="528" spans="1:12" ht="24" x14ac:dyDescent="0.25">
      <c r="A528" s="918"/>
      <c r="B528" s="9" t="s">
        <v>34</v>
      </c>
      <c r="C528" s="13" t="s">
        <v>35</v>
      </c>
      <c r="D528" s="13" t="s">
        <v>36</v>
      </c>
      <c r="E528" s="13" t="s">
        <v>37</v>
      </c>
      <c r="F528" s="920"/>
      <c r="G528" s="920"/>
      <c r="H528" s="924" t="s">
        <v>38</v>
      </c>
      <c r="I528" s="924"/>
      <c r="J528" s="921" t="s">
        <v>31</v>
      </c>
      <c r="K528" s="921" t="s">
        <v>32</v>
      </c>
      <c r="L528" s="925">
        <v>85</v>
      </c>
    </row>
    <row r="529" spans="1:12" ht="22.8" x14ac:dyDescent="0.25">
      <c r="A529" s="918"/>
      <c r="B529" s="14" t="s">
        <v>45</v>
      </c>
      <c r="C529" s="14" t="s">
        <v>1138</v>
      </c>
      <c r="D529" s="15">
        <v>43583</v>
      </c>
      <c r="E529" s="14" t="s">
        <v>1137</v>
      </c>
      <c r="F529" s="920"/>
      <c r="G529" s="920"/>
      <c r="H529" s="924"/>
      <c r="I529" s="924"/>
      <c r="J529" s="921"/>
      <c r="K529" s="921"/>
      <c r="L529" s="925"/>
    </row>
    <row r="530" spans="1:12" ht="24" x14ac:dyDescent="0.25">
      <c r="A530" s="918">
        <v>295</v>
      </c>
      <c r="B530" s="9" t="s">
        <v>22</v>
      </c>
      <c r="C530" s="13" t="s">
        <v>23</v>
      </c>
      <c r="D530" s="13" t="s">
        <v>24</v>
      </c>
      <c r="E530" s="13" t="s">
        <v>25</v>
      </c>
      <c r="F530" s="919" t="s">
        <v>17</v>
      </c>
      <c r="G530" s="919"/>
      <c r="H530" s="920"/>
      <c r="I530" s="920"/>
      <c r="J530" s="920"/>
      <c r="K530" s="920"/>
      <c r="L530" s="920"/>
    </row>
    <row r="531" spans="1:12" x14ac:dyDescent="0.25">
      <c r="A531" s="918"/>
      <c r="B531" s="921" t="s">
        <v>1133</v>
      </c>
      <c r="C531" s="922" t="s">
        <v>1139</v>
      </c>
      <c r="D531" s="923">
        <v>43654</v>
      </c>
      <c r="E531" s="921" t="s">
        <v>83</v>
      </c>
      <c r="F531" s="921" t="s">
        <v>1140</v>
      </c>
      <c r="G531" s="921"/>
      <c r="H531" s="924" t="s">
        <v>30</v>
      </c>
      <c r="I531" s="924"/>
      <c r="J531" s="14" t="s">
        <v>31</v>
      </c>
      <c r="K531" s="14" t="s">
        <v>32</v>
      </c>
      <c r="L531" s="16">
        <v>208.29</v>
      </c>
    </row>
    <row r="532" spans="1:12" x14ac:dyDescent="0.25">
      <c r="A532" s="918"/>
      <c r="B532" s="921"/>
      <c r="C532" s="922"/>
      <c r="D532" s="923"/>
      <c r="E532" s="921"/>
      <c r="F532" s="921"/>
      <c r="G532" s="921"/>
      <c r="H532" s="924" t="s">
        <v>33</v>
      </c>
      <c r="I532" s="924"/>
      <c r="J532" s="14" t="s">
        <v>31</v>
      </c>
      <c r="K532" s="14" t="s">
        <v>32</v>
      </c>
      <c r="L532" s="16">
        <v>1296.3600000000001</v>
      </c>
    </row>
    <row r="533" spans="1:12" ht="24" x14ac:dyDescent="0.25">
      <c r="A533" s="918"/>
      <c r="B533" s="9" t="s">
        <v>34</v>
      </c>
      <c r="C533" s="13" t="s">
        <v>35</v>
      </c>
      <c r="D533" s="13" t="s">
        <v>36</v>
      </c>
      <c r="E533" s="13" t="s">
        <v>37</v>
      </c>
      <c r="F533" s="920"/>
      <c r="G533" s="920"/>
      <c r="H533" s="924" t="s">
        <v>38</v>
      </c>
      <c r="I533" s="924"/>
      <c r="J533" s="921" t="s">
        <v>31</v>
      </c>
      <c r="K533" s="921" t="s">
        <v>31</v>
      </c>
      <c r="L533" s="925">
        <v>0</v>
      </c>
    </row>
    <row r="534" spans="1:12" ht="22.8" x14ac:dyDescent="0.25">
      <c r="A534" s="918"/>
      <c r="B534" s="14" t="s">
        <v>45</v>
      </c>
      <c r="C534" s="14" t="s">
        <v>1140</v>
      </c>
      <c r="D534" s="15">
        <v>43661</v>
      </c>
      <c r="E534" s="14" t="s">
        <v>1141</v>
      </c>
      <c r="F534" s="920"/>
      <c r="G534" s="920"/>
      <c r="H534" s="924"/>
      <c r="I534" s="924"/>
      <c r="J534" s="921"/>
      <c r="K534" s="921"/>
      <c r="L534" s="925"/>
    </row>
    <row r="535" spans="1:12" ht="24" x14ac:dyDescent="0.25">
      <c r="A535" s="918">
        <v>296</v>
      </c>
      <c r="B535" s="9" t="s">
        <v>22</v>
      </c>
      <c r="C535" s="13" t="s">
        <v>23</v>
      </c>
      <c r="D535" s="13" t="s">
        <v>24</v>
      </c>
      <c r="E535" s="13" t="s">
        <v>25</v>
      </c>
      <c r="F535" s="919" t="s">
        <v>17</v>
      </c>
      <c r="G535" s="919"/>
      <c r="H535" s="920"/>
      <c r="I535" s="920"/>
      <c r="J535" s="920"/>
      <c r="K535" s="920"/>
      <c r="L535" s="920"/>
    </row>
    <row r="536" spans="1:12" x14ac:dyDescent="0.25">
      <c r="A536" s="918"/>
      <c r="B536" s="921" t="s">
        <v>1133</v>
      </c>
      <c r="C536" s="922" t="s">
        <v>1139</v>
      </c>
      <c r="D536" s="923">
        <v>43654</v>
      </c>
      <c r="E536" s="921" t="s">
        <v>83</v>
      </c>
      <c r="F536" s="921" t="s">
        <v>1142</v>
      </c>
      <c r="G536" s="921"/>
      <c r="H536" s="924" t="s">
        <v>30</v>
      </c>
      <c r="I536" s="924"/>
      <c r="J536" s="14" t="s">
        <v>31</v>
      </c>
      <c r="K536" s="14" t="s">
        <v>32</v>
      </c>
      <c r="L536" s="16">
        <v>300</v>
      </c>
    </row>
    <row r="537" spans="1:12" x14ac:dyDescent="0.25">
      <c r="A537" s="918"/>
      <c r="B537" s="921"/>
      <c r="C537" s="922"/>
      <c r="D537" s="923"/>
      <c r="E537" s="921"/>
      <c r="F537" s="921"/>
      <c r="G537" s="921"/>
      <c r="H537" s="924" t="s">
        <v>33</v>
      </c>
      <c r="I537" s="924"/>
      <c r="J537" s="14" t="s">
        <v>31</v>
      </c>
      <c r="K537" s="14" t="s">
        <v>32</v>
      </c>
      <c r="L537" s="16">
        <v>403.36</v>
      </c>
    </row>
    <row r="538" spans="1:12" ht="24" x14ac:dyDescent="0.25">
      <c r="A538" s="918"/>
      <c r="B538" s="9" t="s">
        <v>34</v>
      </c>
      <c r="C538" s="13" t="s">
        <v>35</v>
      </c>
      <c r="D538" s="13" t="s">
        <v>36</v>
      </c>
      <c r="E538" s="13" t="s">
        <v>37</v>
      </c>
      <c r="F538" s="920"/>
      <c r="G538" s="920"/>
      <c r="H538" s="924" t="s">
        <v>38</v>
      </c>
      <c r="I538" s="924"/>
      <c r="J538" s="921" t="s">
        <v>31</v>
      </c>
      <c r="K538" s="921" t="s">
        <v>31</v>
      </c>
      <c r="L538" s="925">
        <v>0</v>
      </c>
    </row>
    <row r="539" spans="1:12" ht="22.8" x14ac:dyDescent="0.25">
      <c r="A539" s="918"/>
      <c r="B539" s="14" t="s">
        <v>45</v>
      </c>
      <c r="C539" s="14" t="s">
        <v>1142</v>
      </c>
      <c r="D539" s="15">
        <v>43661</v>
      </c>
      <c r="E539" s="14" t="s">
        <v>1141</v>
      </c>
      <c r="F539" s="920"/>
      <c r="G539" s="920"/>
      <c r="H539" s="924"/>
      <c r="I539" s="924"/>
      <c r="J539" s="921"/>
      <c r="K539" s="921"/>
      <c r="L539" s="925"/>
    </row>
    <row r="540" spans="1:12" ht="24" x14ac:dyDescent="0.25">
      <c r="A540" s="918">
        <v>297</v>
      </c>
      <c r="B540" s="9" t="s">
        <v>22</v>
      </c>
      <c r="C540" s="13" t="s">
        <v>23</v>
      </c>
      <c r="D540" s="13" t="s">
        <v>24</v>
      </c>
      <c r="E540" s="13" t="s">
        <v>25</v>
      </c>
      <c r="F540" s="919" t="s">
        <v>17</v>
      </c>
      <c r="G540" s="919"/>
      <c r="H540" s="920"/>
      <c r="I540" s="920"/>
      <c r="J540" s="920"/>
      <c r="K540" s="920"/>
      <c r="L540" s="920"/>
    </row>
    <row r="541" spans="1:12" x14ac:dyDescent="0.25">
      <c r="A541" s="918"/>
      <c r="B541" s="921" t="s">
        <v>1143</v>
      </c>
      <c r="C541" s="922" t="s">
        <v>1144</v>
      </c>
      <c r="D541" s="923">
        <v>43565</v>
      </c>
      <c r="E541" s="921" t="s">
        <v>1145</v>
      </c>
      <c r="F541" s="921" t="s">
        <v>1146</v>
      </c>
      <c r="G541" s="921"/>
      <c r="H541" s="924" t="s">
        <v>30</v>
      </c>
      <c r="I541" s="924"/>
      <c r="J541" s="14" t="s">
        <v>31</v>
      </c>
      <c r="K541" s="14" t="s">
        <v>32</v>
      </c>
      <c r="L541" s="16">
        <v>274.2</v>
      </c>
    </row>
    <row r="542" spans="1:12" x14ac:dyDescent="0.25">
      <c r="A542" s="918"/>
      <c r="B542" s="921"/>
      <c r="C542" s="922"/>
      <c r="D542" s="923"/>
      <c r="E542" s="921"/>
      <c r="F542" s="921"/>
      <c r="G542" s="921"/>
      <c r="H542" s="924" t="s">
        <v>33</v>
      </c>
      <c r="I542" s="924"/>
      <c r="J542" s="14" t="s">
        <v>31</v>
      </c>
      <c r="K542" s="14" t="s">
        <v>32</v>
      </c>
      <c r="L542" s="16">
        <v>324.60000000000002</v>
      </c>
    </row>
    <row r="543" spans="1:12" ht="24" x14ac:dyDescent="0.25">
      <c r="A543" s="918"/>
      <c r="B543" s="9" t="s">
        <v>34</v>
      </c>
      <c r="C543" s="13" t="s">
        <v>35</v>
      </c>
      <c r="D543" s="13" t="s">
        <v>36</v>
      </c>
      <c r="E543" s="13" t="s">
        <v>37</v>
      </c>
      <c r="F543" s="920"/>
      <c r="G543" s="920"/>
      <c r="H543" s="924" t="s">
        <v>38</v>
      </c>
      <c r="I543" s="924"/>
      <c r="J543" s="921" t="s">
        <v>31</v>
      </c>
      <c r="K543" s="921" t="s">
        <v>32</v>
      </c>
      <c r="L543" s="925">
        <v>28</v>
      </c>
    </row>
    <row r="544" spans="1:12" ht="22.8" x14ac:dyDescent="0.25">
      <c r="A544" s="918"/>
      <c r="B544" s="14" t="s">
        <v>229</v>
      </c>
      <c r="C544" s="14" t="s">
        <v>1146</v>
      </c>
      <c r="D544" s="15">
        <v>43566</v>
      </c>
      <c r="E544" s="14" t="s">
        <v>1147</v>
      </c>
      <c r="F544" s="920"/>
      <c r="G544" s="920"/>
      <c r="H544" s="924"/>
      <c r="I544" s="924"/>
      <c r="J544" s="921"/>
      <c r="K544" s="921"/>
      <c r="L544" s="925"/>
    </row>
    <row r="545" spans="1:12" ht="24" x14ac:dyDescent="0.25">
      <c r="A545" s="918">
        <v>298</v>
      </c>
      <c r="B545" s="9" t="s">
        <v>22</v>
      </c>
      <c r="C545" s="13" t="s">
        <v>23</v>
      </c>
      <c r="D545" s="13" t="s">
        <v>24</v>
      </c>
      <c r="E545" s="13" t="s">
        <v>25</v>
      </c>
      <c r="F545" s="919" t="s">
        <v>17</v>
      </c>
      <c r="G545" s="919"/>
      <c r="H545" s="920"/>
      <c r="I545" s="920"/>
      <c r="J545" s="920"/>
      <c r="K545" s="920"/>
      <c r="L545" s="920"/>
    </row>
    <row r="546" spans="1:12" x14ac:dyDescent="0.25">
      <c r="A546" s="918"/>
      <c r="B546" s="921" t="s">
        <v>1143</v>
      </c>
      <c r="C546" s="922" t="s">
        <v>1148</v>
      </c>
      <c r="D546" s="923">
        <v>43585</v>
      </c>
      <c r="E546" s="921" t="s">
        <v>1007</v>
      </c>
      <c r="F546" s="921" t="s">
        <v>1008</v>
      </c>
      <c r="G546" s="921"/>
      <c r="H546" s="924" t="s">
        <v>30</v>
      </c>
      <c r="I546" s="924"/>
      <c r="J546" s="14" t="s">
        <v>31</v>
      </c>
      <c r="K546" s="14" t="s">
        <v>32</v>
      </c>
      <c r="L546" s="16">
        <v>197.24</v>
      </c>
    </row>
    <row r="547" spans="1:12" x14ac:dyDescent="0.25">
      <c r="A547" s="918"/>
      <c r="B547" s="921"/>
      <c r="C547" s="922"/>
      <c r="D547" s="923"/>
      <c r="E547" s="921"/>
      <c r="F547" s="921"/>
      <c r="G547" s="921"/>
      <c r="H547" s="924" t="s">
        <v>33</v>
      </c>
      <c r="I547" s="924"/>
      <c r="J547" s="14" t="s">
        <v>31</v>
      </c>
      <c r="K547" s="14" t="s">
        <v>32</v>
      </c>
      <c r="L547" s="16">
        <v>518.6</v>
      </c>
    </row>
    <row r="548" spans="1:12" ht="24" x14ac:dyDescent="0.25">
      <c r="A548" s="918"/>
      <c r="B548" s="9" t="s">
        <v>34</v>
      </c>
      <c r="C548" s="13" t="s">
        <v>35</v>
      </c>
      <c r="D548" s="13" t="s">
        <v>36</v>
      </c>
      <c r="E548" s="13" t="s">
        <v>37</v>
      </c>
      <c r="F548" s="920"/>
      <c r="G548" s="920"/>
      <c r="H548" s="924" t="s">
        <v>38</v>
      </c>
      <c r="I548" s="924"/>
      <c r="J548" s="921" t="s">
        <v>31</v>
      </c>
      <c r="K548" s="921" t="s">
        <v>32</v>
      </c>
      <c r="L548" s="925">
        <v>183</v>
      </c>
    </row>
    <row r="549" spans="1:12" ht="22.8" x14ac:dyDescent="0.25">
      <c r="A549" s="918"/>
      <c r="B549" s="14" t="s">
        <v>229</v>
      </c>
      <c r="C549" s="14" t="s">
        <v>1008</v>
      </c>
      <c r="D549" s="15">
        <v>43586</v>
      </c>
      <c r="E549" s="14" t="s">
        <v>1149</v>
      </c>
      <c r="F549" s="920"/>
      <c r="G549" s="920"/>
      <c r="H549" s="924"/>
      <c r="I549" s="924"/>
      <c r="J549" s="921"/>
      <c r="K549" s="921"/>
      <c r="L549" s="925"/>
    </row>
    <row r="550" spans="1:12" ht="24" x14ac:dyDescent="0.25">
      <c r="A550" s="918">
        <v>299</v>
      </c>
      <c r="B550" s="9" t="s">
        <v>22</v>
      </c>
      <c r="C550" s="13" t="s">
        <v>23</v>
      </c>
      <c r="D550" s="13" t="s">
        <v>24</v>
      </c>
      <c r="E550" s="13" t="s">
        <v>25</v>
      </c>
      <c r="F550" s="919" t="s">
        <v>17</v>
      </c>
      <c r="G550" s="919"/>
      <c r="H550" s="920"/>
      <c r="I550" s="920"/>
      <c r="J550" s="920"/>
      <c r="K550" s="920"/>
      <c r="L550" s="920"/>
    </row>
    <row r="551" spans="1:12" x14ac:dyDescent="0.25">
      <c r="A551" s="918"/>
      <c r="B551" s="921" t="s">
        <v>1143</v>
      </c>
      <c r="C551" s="922" t="s">
        <v>1150</v>
      </c>
      <c r="D551" s="923">
        <v>43596</v>
      </c>
      <c r="E551" s="921" t="s">
        <v>159</v>
      </c>
      <c r="F551" s="921" t="s">
        <v>1151</v>
      </c>
      <c r="G551" s="921"/>
      <c r="H551" s="924" t="s">
        <v>30</v>
      </c>
      <c r="I551" s="924"/>
      <c r="J551" s="14" t="s">
        <v>31</v>
      </c>
      <c r="K551" s="14" t="s">
        <v>31</v>
      </c>
      <c r="L551" s="16">
        <v>0</v>
      </c>
    </row>
    <row r="552" spans="1:12" x14ac:dyDescent="0.25">
      <c r="A552" s="918"/>
      <c r="B552" s="921"/>
      <c r="C552" s="922"/>
      <c r="D552" s="923"/>
      <c r="E552" s="921"/>
      <c r="F552" s="921"/>
      <c r="G552" s="921"/>
      <c r="H552" s="924" t="s">
        <v>33</v>
      </c>
      <c r="I552" s="924"/>
      <c r="J552" s="14" t="s">
        <v>31</v>
      </c>
      <c r="K552" s="14" t="s">
        <v>32</v>
      </c>
      <c r="L552" s="16">
        <v>517.61</v>
      </c>
    </row>
    <row r="553" spans="1:12" ht="24" x14ac:dyDescent="0.25">
      <c r="A553" s="918"/>
      <c r="B553" s="9" t="s">
        <v>34</v>
      </c>
      <c r="C553" s="13" t="s">
        <v>35</v>
      </c>
      <c r="D553" s="13" t="s">
        <v>36</v>
      </c>
      <c r="E553" s="13" t="s">
        <v>37</v>
      </c>
      <c r="F553" s="920"/>
      <c r="G553" s="920"/>
      <c r="H553" s="924" t="s">
        <v>38</v>
      </c>
      <c r="I553" s="924"/>
      <c r="J553" s="921" t="s">
        <v>31</v>
      </c>
      <c r="K553" s="921" t="s">
        <v>31</v>
      </c>
      <c r="L553" s="925">
        <v>0</v>
      </c>
    </row>
    <row r="554" spans="1:12" ht="22.8" x14ac:dyDescent="0.25">
      <c r="A554" s="918"/>
      <c r="B554" s="14" t="s">
        <v>229</v>
      </c>
      <c r="C554" s="14" t="s">
        <v>1151</v>
      </c>
      <c r="D554" s="15">
        <v>43596</v>
      </c>
      <c r="E554" s="14" t="s">
        <v>1152</v>
      </c>
      <c r="F554" s="920"/>
      <c r="G554" s="920"/>
      <c r="H554" s="924"/>
      <c r="I554" s="924"/>
      <c r="J554" s="921"/>
      <c r="K554" s="921"/>
      <c r="L554" s="925"/>
    </row>
    <row r="555" spans="1:12" ht="24" x14ac:dyDescent="0.25">
      <c r="A555" s="918">
        <v>300</v>
      </c>
      <c r="B555" s="9" t="s">
        <v>22</v>
      </c>
      <c r="C555" s="13" t="s">
        <v>23</v>
      </c>
      <c r="D555" s="13" t="s">
        <v>24</v>
      </c>
      <c r="E555" s="13" t="s">
        <v>25</v>
      </c>
      <c r="F555" s="919" t="s">
        <v>17</v>
      </c>
      <c r="G555" s="919"/>
      <c r="H555" s="920"/>
      <c r="I555" s="920"/>
      <c r="J555" s="920"/>
      <c r="K555" s="920"/>
      <c r="L555" s="920"/>
    </row>
    <row r="556" spans="1:12" x14ac:dyDescent="0.25">
      <c r="A556" s="918"/>
      <c r="B556" s="921" t="s">
        <v>1143</v>
      </c>
      <c r="C556" s="922" t="s">
        <v>1153</v>
      </c>
      <c r="D556" s="923">
        <v>43608</v>
      </c>
      <c r="E556" s="921" t="s">
        <v>233</v>
      </c>
      <c r="F556" s="921" t="s">
        <v>1154</v>
      </c>
      <c r="G556" s="921"/>
      <c r="H556" s="924" t="s">
        <v>30</v>
      </c>
      <c r="I556" s="924"/>
      <c r="J556" s="14" t="s">
        <v>31</v>
      </c>
      <c r="K556" s="14" t="s">
        <v>32</v>
      </c>
      <c r="L556" s="16">
        <v>784</v>
      </c>
    </row>
    <row r="557" spans="1:12" x14ac:dyDescent="0.25">
      <c r="A557" s="918"/>
      <c r="B557" s="921"/>
      <c r="C557" s="922"/>
      <c r="D557" s="923"/>
      <c r="E557" s="921"/>
      <c r="F557" s="921"/>
      <c r="G557" s="921"/>
      <c r="H557" s="924" t="s">
        <v>33</v>
      </c>
      <c r="I557" s="924"/>
      <c r="J557" s="14" t="s">
        <v>31</v>
      </c>
      <c r="K557" s="14" t="s">
        <v>31</v>
      </c>
      <c r="L557" s="16">
        <v>0</v>
      </c>
    </row>
    <row r="558" spans="1:12" ht="24" x14ac:dyDescent="0.25">
      <c r="A558" s="918"/>
      <c r="B558" s="9" t="s">
        <v>34</v>
      </c>
      <c r="C558" s="13" t="s">
        <v>35</v>
      </c>
      <c r="D558" s="13" t="s">
        <v>36</v>
      </c>
      <c r="E558" s="13" t="s">
        <v>37</v>
      </c>
      <c r="F558" s="920"/>
      <c r="G558" s="920"/>
      <c r="H558" s="924" t="s">
        <v>38</v>
      </c>
      <c r="I558" s="924"/>
      <c r="J558" s="921" t="s">
        <v>31</v>
      </c>
      <c r="K558" s="921" t="s">
        <v>32</v>
      </c>
      <c r="L558" s="925">
        <v>850</v>
      </c>
    </row>
    <row r="559" spans="1:12" ht="22.8" x14ac:dyDescent="0.25">
      <c r="A559" s="918"/>
      <c r="B559" s="14" t="s">
        <v>229</v>
      </c>
      <c r="C559" s="14" t="s">
        <v>1154</v>
      </c>
      <c r="D559" s="15">
        <v>43619</v>
      </c>
      <c r="E559" s="14" t="s">
        <v>1155</v>
      </c>
      <c r="F559" s="920"/>
      <c r="G559" s="920"/>
      <c r="H559" s="924"/>
      <c r="I559" s="924"/>
      <c r="J559" s="921"/>
      <c r="K559" s="921"/>
      <c r="L559" s="925"/>
    </row>
  </sheetData>
  <mergeCells count="1632">
    <mergeCell ref="K6:L8"/>
    <mergeCell ref="C7:E7"/>
    <mergeCell ref="C8:E8"/>
    <mergeCell ref="F9:G9"/>
    <mergeCell ref="H9:I9"/>
    <mergeCell ref="B2:L2"/>
    <mergeCell ref="A3:A5"/>
    <mergeCell ref="B3:I4"/>
    <mergeCell ref="B5:L5"/>
    <mergeCell ref="A6:A8"/>
    <mergeCell ref="C6:E6"/>
    <mergeCell ref="F6:F8"/>
    <mergeCell ref="G6:G8"/>
    <mergeCell ref="I6:I8"/>
    <mergeCell ref="J6:J8"/>
    <mergeCell ref="J12:J13"/>
    <mergeCell ref="K12:K13"/>
    <mergeCell ref="L12:L13"/>
    <mergeCell ref="F14:G15"/>
    <mergeCell ref="H14:I15"/>
    <mergeCell ref="J14:J15"/>
    <mergeCell ref="K14:K15"/>
    <mergeCell ref="L14:L15"/>
    <mergeCell ref="A10:A15"/>
    <mergeCell ref="F10:G10"/>
    <mergeCell ref="H10:L10"/>
    <mergeCell ref="B11:B13"/>
    <mergeCell ref="C11:C13"/>
    <mergeCell ref="D11:D13"/>
    <mergeCell ref="E11:E13"/>
    <mergeCell ref="F11:G13"/>
    <mergeCell ref="H11:I11"/>
    <mergeCell ref="H12:I13"/>
    <mergeCell ref="F19:G20"/>
    <mergeCell ref="H19:I20"/>
    <mergeCell ref="J19:J20"/>
    <mergeCell ref="K19:K20"/>
    <mergeCell ref="L19:L20"/>
    <mergeCell ref="A16:A20"/>
    <mergeCell ref="F16:G16"/>
    <mergeCell ref="H16:L16"/>
    <mergeCell ref="B17:B18"/>
    <mergeCell ref="C17:C18"/>
    <mergeCell ref="D17:D18"/>
    <mergeCell ref="E17:E18"/>
    <mergeCell ref="F17:G18"/>
    <mergeCell ref="H17:I17"/>
    <mergeCell ref="H18:I18"/>
    <mergeCell ref="D22:D23"/>
    <mergeCell ref="E22:E23"/>
    <mergeCell ref="F22:G23"/>
    <mergeCell ref="H22:I22"/>
    <mergeCell ref="H23:I23"/>
    <mergeCell ref="F24:G25"/>
    <mergeCell ref="H24:I25"/>
    <mergeCell ref="A21:A25"/>
    <mergeCell ref="F21:G21"/>
    <mergeCell ref="H21:L21"/>
    <mergeCell ref="B22:B23"/>
    <mergeCell ref="C22:C23"/>
    <mergeCell ref="H32:I32"/>
    <mergeCell ref="H33:I34"/>
    <mergeCell ref="J33:J34"/>
    <mergeCell ref="K33:K34"/>
    <mergeCell ref="L33:L34"/>
    <mergeCell ref="F27:G28"/>
    <mergeCell ref="H27:I27"/>
    <mergeCell ref="H28:I28"/>
    <mergeCell ref="J24:J25"/>
    <mergeCell ref="K24:K25"/>
    <mergeCell ref="L24:L25"/>
    <mergeCell ref="A26:A30"/>
    <mergeCell ref="F26:G26"/>
    <mergeCell ref="H26:L26"/>
    <mergeCell ref="B27:B28"/>
    <mergeCell ref="C27:C28"/>
    <mergeCell ref="D27:D28"/>
    <mergeCell ref="E27:E28"/>
    <mergeCell ref="F35:G36"/>
    <mergeCell ref="H35:I36"/>
    <mergeCell ref="J35:J36"/>
    <mergeCell ref="K35:K36"/>
    <mergeCell ref="L35:L36"/>
    <mergeCell ref="K29:K30"/>
    <mergeCell ref="L29:L30"/>
    <mergeCell ref="A31:A36"/>
    <mergeCell ref="F31:G31"/>
    <mergeCell ref="H31:L31"/>
    <mergeCell ref="B32:B34"/>
    <mergeCell ref="C32:C34"/>
    <mergeCell ref="D32:D34"/>
    <mergeCell ref="E32:E34"/>
    <mergeCell ref="F32:G34"/>
    <mergeCell ref="F29:G30"/>
    <mergeCell ref="H29:I30"/>
    <mergeCell ref="J29:J30"/>
    <mergeCell ref="D43:D44"/>
    <mergeCell ref="E43:E44"/>
    <mergeCell ref="F43:G44"/>
    <mergeCell ref="H43:I43"/>
    <mergeCell ref="H44:I44"/>
    <mergeCell ref="F45:G46"/>
    <mergeCell ref="H45:I46"/>
    <mergeCell ref="F40:G41"/>
    <mergeCell ref="H40:I41"/>
    <mergeCell ref="J40:J41"/>
    <mergeCell ref="K40:K41"/>
    <mergeCell ref="L40:L41"/>
    <mergeCell ref="A42:A46"/>
    <mergeCell ref="F42:G42"/>
    <mergeCell ref="H42:L42"/>
    <mergeCell ref="B43:B44"/>
    <mergeCell ref="C43:C44"/>
    <mergeCell ref="A37:A41"/>
    <mergeCell ref="F37:G37"/>
    <mergeCell ref="H37:L37"/>
    <mergeCell ref="B38:B39"/>
    <mergeCell ref="C38:C39"/>
    <mergeCell ref="D38:D39"/>
    <mergeCell ref="E38:E39"/>
    <mergeCell ref="F38:G39"/>
    <mergeCell ref="H38:I38"/>
    <mergeCell ref="H39:I39"/>
    <mergeCell ref="K50:K51"/>
    <mergeCell ref="L50:L51"/>
    <mergeCell ref="A52:A56"/>
    <mergeCell ref="F52:G52"/>
    <mergeCell ref="H52:L52"/>
    <mergeCell ref="B53:B54"/>
    <mergeCell ref="C53:C54"/>
    <mergeCell ref="D53:D54"/>
    <mergeCell ref="E53:E54"/>
    <mergeCell ref="F53:G54"/>
    <mergeCell ref="F48:G49"/>
    <mergeCell ref="H48:I48"/>
    <mergeCell ref="H49:I49"/>
    <mergeCell ref="F50:G51"/>
    <mergeCell ref="H50:I51"/>
    <mergeCell ref="J50:J51"/>
    <mergeCell ref="J45:J46"/>
    <mergeCell ref="K45:K46"/>
    <mergeCell ref="L45:L46"/>
    <mergeCell ref="A47:A51"/>
    <mergeCell ref="F47:G47"/>
    <mergeCell ref="H47:L47"/>
    <mergeCell ref="B48:B49"/>
    <mergeCell ref="C48:C49"/>
    <mergeCell ref="D48:D49"/>
    <mergeCell ref="E48:E49"/>
    <mergeCell ref="H59:I59"/>
    <mergeCell ref="F60:G61"/>
    <mergeCell ref="H60:I61"/>
    <mergeCell ref="J60:J61"/>
    <mergeCell ref="K60:K61"/>
    <mergeCell ref="L60:L61"/>
    <mergeCell ref="L55:L56"/>
    <mergeCell ref="A57:A61"/>
    <mergeCell ref="F57:G57"/>
    <mergeCell ref="H57:L57"/>
    <mergeCell ref="B58:B59"/>
    <mergeCell ref="C58:C59"/>
    <mergeCell ref="D58:D59"/>
    <mergeCell ref="E58:E59"/>
    <mergeCell ref="F58:G59"/>
    <mergeCell ref="H58:I58"/>
    <mergeCell ref="H53:I53"/>
    <mergeCell ref="H54:I54"/>
    <mergeCell ref="F55:G56"/>
    <mergeCell ref="H55:I56"/>
    <mergeCell ref="J55:J56"/>
    <mergeCell ref="K55:K56"/>
    <mergeCell ref="J64:J65"/>
    <mergeCell ref="K64:K65"/>
    <mergeCell ref="L64:L65"/>
    <mergeCell ref="F66:G67"/>
    <mergeCell ref="H66:I67"/>
    <mergeCell ref="J66:J67"/>
    <mergeCell ref="K66:K67"/>
    <mergeCell ref="L66:L67"/>
    <mergeCell ref="A62:A67"/>
    <mergeCell ref="F62:G62"/>
    <mergeCell ref="H62:L62"/>
    <mergeCell ref="B63:B65"/>
    <mergeCell ref="C63:C65"/>
    <mergeCell ref="D63:D65"/>
    <mergeCell ref="E63:E65"/>
    <mergeCell ref="F63:G65"/>
    <mergeCell ref="H63:I63"/>
    <mergeCell ref="H64:I65"/>
    <mergeCell ref="J70:J72"/>
    <mergeCell ref="K70:K72"/>
    <mergeCell ref="L70:L72"/>
    <mergeCell ref="F73:G74"/>
    <mergeCell ref="H73:I74"/>
    <mergeCell ref="J73:J74"/>
    <mergeCell ref="K73:K74"/>
    <mergeCell ref="L73:L74"/>
    <mergeCell ref="A68:A74"/>
    <mergeCell ref="F68:G68"/>
    <mergeCell ref="H68:L68"/>
    <mergeCell ref="B69:B72"/>
    <mergeCell ref="C69:C72"/>
    <mergeCell ref="D69:D72"/>
    <mergeCell ref="E69:E72"/>
    <mergeCell ref="F69:G72"/>
    <mergeCell ref="H69:I69"/>
    <mergeCell ref="H70:I72"/>
    <mergeCell ref="J77:J79"/>
    <mergeCell ref="K77:K79"/>
    <mergeCell ref="L77:L79"/>
    <mergeCell ref="F80:G81"/>
    <mergeCell ref="H80:I81"/>
    <mergeCell ref="J80:J81"/>
    <mergeCell ref="K80:K81"/>
    <mergeCell ref="L80:L81"/>
    <mergeCell ref="A75:A81"/>
    <mergeCell ref="F75:G75"/>
    <mergeCell ref="H75:L75"/>
    <mergeCell ref="B76:B79"/>
    <mergeCell ref="C76:C79"/>
    <mergeCell ref="D76:D79"/>
    <mergeCell ref="E76:E79"/>
    <mergeCell ref="F76:G79"/>
    <mergeCell ref="H76:I76"/>
    <mergeCell ref="H77:I79"/>
    <mergeCell ref="J84:J86"/>
    <mergeCell ref="K84:K86"/>
    <mergeCell ref="L84:L86"/>
    <mergeCell ref="F87:G88"/>
    <mergeCell ref="H87:I88"/>
    <mergeCell ref="J87:J88"/>
    <mergeCell ref="K87:K88"/>
    <mergeCell ref="L87:L88"/>
    <mergeCell ref="A82:A88"/>
    <mergeCell ref="F82:G82"/>
    <mergeCell ref="H82:L82"/>
    <mergeCell ref="B83:B86"/>
    <mergeCell ref="C83:C86"/>
    <mergeCell ref="D83:D86"/>
    <mergeCell ref="E83:E86"/>
    <mergeCell ref="F83:G86"/>
    <mergeCell ref="H83:I83"/>
    <mergeCell ref="H84:I86"/>
    <mergeCell ref="J91:J93"/>
    <mergeCell ref="K91:K93"/>
    <mergeCell ref="L91:L93"/>
    <mergeCell ref="F94:G95"/>
    <mergeCell ref="H94:I95"/>
    <mergeCell ref="J94:J95"/>
    <mergeCell ref="K94:K95"/>
    <mergeCell ref="L94:L95"/>
    <mergeCell ref="A89:A95"/>
    <mergeCell ref="F89:G89"/>
    <mergeCell ref="H89:L89"/>
    <mergeCell ref="B90:B93"/>
    <mergeCell ref="C90:C93"/>
    <mergeCell ref="D90:D93"/>
    <mergeCell ref="E90:E93"/>
    <mergeCell ref="F90:G93"/>
    <mergeCell ref="H90:I90"/>
    <mergeCell ref="H91:I93"/>
    <mergeCell ref="J98:J100"/>
    <mergeCell ref="K98:K100"/>
    <mergeCell ref="L98:L100"/>
    <mergeCell ref="F101:G102"/>
    <mergeCell ref="H101:I102"/>
    <mergeCell ref="J101:J102"/>
    <mergeCell ref="K101:K102"/>
    <mergeCell ref="L101:L102"/>
    <mergeCell ref="A96:A102"/>
    <mergeCell ref="F96:G96"/>
    <mergeCell ref="H96:L96"/>
    <mergeCell ref="B97:B100"/>
    <mergeCell ref="C97:C100"/>
    <mergeCell ref="D97:D100"/>
    <mergeCell ref="E97:E100"/>
    <mergeCell ref="F97:G100"/>
    <mergeCell ref="H97:I97"/>
    <mergeCell ref="H98:I100"/>
    <mergeCell ref="J105:J107"/>
    <mergeCell ref="K105:K107"/>
    <mergeCell ref="L105:L107"/>
    <mergeCell ref="F108:G109"/>
    <mergeCell ref="H108:I109"/>
    <mergeCell ref="J108:J109"/>
    <mergeCell ref="K108:K109"/>
    <mergeCell ref="L108:L109"/>
    <mergeCell ref="A103:A109"/>
    <mergeCell ref="F103:G103"/>
    <mergeCell ref="H103:L103"/>
    <mergeCell ref="B104:B107"/>
    <mergeCell ref="C104:C107"/>
    <mergeCell ref="D104:D107"/>
    <mergeCell ref="E104:E107"/>
    <mergeCell ref="F104:G107"/>
    <mergeCell ref="H104:I104"/>
    <mergeCell ref="H105:I107"/>
    <mergeCell ref="J112:J113"/>
    <mergeCell ref="K112:K113"/>
    <mergeCell ref="L112:L113"/>
    <mergeCell ref="F114:G115"/>
    <mergeCell ref="H114:I115"/>
    <mergeCell ref="J114:J115"/>
    <mergeCell ref="K114:K115"/>
    <mergeCell ref="L114:L115"/>
    <mergeCell ref="A110:A115"/>
    <mergeCell ref="F110:G110"/>
    <mergeCell ref="H110:L110"/>
    <mergeCell ref="B111:B113"/>
    <mergeCell ref="C111:C113"/>
    <mergeCell ref="D111:D113"/>
    <mergeCell ref="E111:E113"/>
    <mergeCell ref="F111:G113"/>
    <mergeCell ref="H111:I111"/>
    <mergeCell ref="H112:I113"/>
    <mergeCell ref="J118:J119"/>
    <mergeCell ref="K118:K119"/>
    <mergeCell ref="L118:L119"/>
    <mergeCell ref="F120:G121"/>
    <mergeCell ref="H120:I121"/>
    <mergeCell ref="J120:J121"/>
    <mergeCell ref="K120:K121"/>
    <mergeCell ref="L120:L121"/>
    <mergeCell ref="A116:A121"/>
    <mergeCell ref="F116:G116"/>
    <mergeCell ref="H116:L116"/>
    <mergeCell ref="B117:B119"/>
    <mergeCell ref="C117:C119"/>
    <mergeCell ref="D117:D119"/>
    <mergeCell ref="E117:E119"/>
    <mergeCell ref="F117:G119"/>
    <mergeCell ref="H117:I117"/>
    <mergeCell ref="H118:I119"/>
    <mergeCell ref="J124:J126"/>
    <mergeCell ref="K124:K126"/>
    <mergeCell ref="L124:L126"/>
    <mergeCell ref="F127:G128"/>
    <mergeCell ref="H127:I128"/>
    <mergeCell ref="J127:J128"/>
    <mergeCell ref="K127:K128"/>
    <mergeCell ref="L127:L128"/>
    <mergeCell ref="A122:A128"/>
    <mergeCell ref="F122:G122"/>
    <mergeCell ref="H122:L122"/>
    <mergeCell ref="B123:B126"/>
    <mergeCell ref="C123:C126"/>
    <mergeCell ref="D123:D126"/>
    <mergeCell ref="E123:E126"/>
    <mergeCell ref="F123:G126"/>
    <mergeCell ref="H123:I123"/>
    <mergeCell ref="H124:I126"/>
    <mergeCell ref="J131:J133"/>
    <mergeCell ref="K131:K133"/>
    <mergeCell ref="L131:L133"/>
    <mergeCell ref="F134:G135"/>
    <mergeCell ref="H134:I135"/>
    <mergeCell ref="J134:J135"/>
    <mergeCell ref="K134:K135"/>
    <mergeCell ref="L134:L135"/>
    <mergeCell ref="A129:A135"/>
    <mergeCell ref="F129:G129"/>
    <mergeCell ref="H129:L129"/>
    <mergeCell ref="B130:B133"/>
    <mergeCell ref="C130:C133"/>
    <mergeCell ref="D130:D133"/>
    <mergeCell ref="E130:E133"/>
    <mergeCell ref="F130:G133"/>
    <mergeCell ref="H130:I130"/>
    <mergeCell ref="H131:I133"/>
    <mergeCell ref="J138:J140"/>
    <mergeCell ref="K138:K140"/>
    <mergeCell ref="L138:L140"/>
    <mergeCell ref="F141:G142"/>
    <mergeCell ref="H141:I142"/>
    <mergeCell ref="J141:J142"/>
    <mergeCell ref="K141:K142"/>
    <mergeCell ref="L141:L142"/>
    <mergeCell ref="A136:A142"/>
    <mergeCell ref="F136:G136"/>
    <mergeCell ref="H136:L136"/>
    <mergeCell ref="B137:B140"/>
    <mergeCell ref="C137:C140"/>
    <mergeCell ref="D137:D140"/>
    <mergeCell ref="E137:E140"/>
    <mergeCell ref="F137:G140"/>
    <mergeCell ref="H137:I137"/>
    <mergeCell ref="H138:I140"/>
    <mergeCell ref="H151:I152"/>
    <mergeCell ref="J145:J146"/>
    <mergeCell ref="K145:K146"/>
    <mergeCell ref="L145:L146"/>
    <mergeCell ref="F147:G148"/>
    <mergeCell ref="H147:I148"/>
    <mergeCell ref="J147:J148"/>
    <mergeCell ref="K147:K148"/>
    <mergeCell ref="L147:L148"/>
    <mergeCell ref="A143:A148"/>
    <mergeCell ref="F143:G143"/>
    <mergeCell ref="H143:L143"/>
    <mergeCell ref="B144:B146"/>
    <mergeCell ref="C144:C146"/>
    <mergeCell ref="D144:D146"/>
    <mergeCell ref="E144:E146"/>
    <mergeCell ref="F144:G146"/>
    <mergeCell ref="H144:I144"/>
    <mergeCell ref="H145:I146"/>
    <mergeCell ref="A160:A165"/>
    <mergeCell ref="F160:G160"/>
    <mergeCell ref="H160:L160"/>
    <mergeCell ref="B161:B163"/>
    <mergeCell ref="C161:C163"/>
    <mergeCell ref="A155:A159"/>
    <mergeCell ref="F155:G155"/>
    <mergeCell ref="H155:L155"/>
    <mergeCell ref="B156:B157"/>
    <mergeCell ref="C156:C157"/>
    <mergeCell ref="D156:D157"/>
    <mergeCell ref="E156:E157"/>
    <mergeCell ref="F156:G157"/>
    <mergeCell ref="H156:I156"/>
    <mergeCell ref="H157:I157"/>
    <mergeCell ref="J151:J152"/>
    <mergeCell ref="K151:K152"/>
    <mergeCell ref="L151:L152"/>
    <mergeCell ref="F153:G154"/>
    <mergeCell ref="H153:I154"/>
    <mergeCell ref="J153:J154"/>
    <mergeCell ref="K153:K154"/>
    <mergeCell ref="L153:L154"/>
    <mergeCell ref="A149:A154"/>
    <mergeCell ref="F149:G149"/>
    <mergeCell ref="H149:L149"/>
    <mergeCell ref="B150:B152"/>
    <mergeCell ref="C150:C152"/>
    <mergeCell ref="D150:D152"/>
    <mergeCell ref="E150:E152"/>
    <mergeCell ref="F150:G152"/>
    <mergeCell ref="H150:I150"/>
    <mergeCell ref="K162:K163"/>
    <mergeCell ref="L162:L163"/>
    <mergeCell ref="F164:G165"/>
    <mergeCell ref="H164:I165"/>
    <mergeCell ref="J164:J165"/>
    <mergeCell ref="K164:K165"/>
    <mergeCell ref="L164:L165"/>
    <mergeCell ref="D161:D163"/>
    <mergeCell ref="E161:E163"/>
    <mergeCell ref="F161:G163"/>
    <mergeCell ref="H161:I161"/>
    <mergeCell ref="H162:I163"/>
    <mergeCell ref="J162:J163"/>
    <mergeCell ref="F158:G159"/>
    <mergeCell ref="H158:I159"/>
    <mergeCell ref="J158:J159"/>
    <mergeCell ref="K158:K159"/>
    <mergeCell ref="L158:L159"/>
    <mergeCell ref="J168:J169"/>
    <mergeCell ref="K168:K169"/>
    <mergeCell ref="L168:L169"/>
    <mergeCell ref="F170:G171"/>
    <mergeCell ref="H170:I171"/>
    <mergeCell ref="J170:J171"/>
    <mergeCell ref="K170:K171"/>
    <mergeCell ref="L170:L171"/>
    <mergeCell ref="A166:A171"/>
    <mergeCell ref="F166:G166"/>
    <mergeCell ref="H166:L166"/>
    <mergeCell ref="B167:B169"/>
    <mergeCell ref="C167:C169"/>
    <mergeCell ref="D167:D169"/>
    <mergeCell ref="E167:E169"/>
    <mergeCell ref="F167:G169"/>
    <mergeCell ref="H167:I167"/>
    <mergeCell ref="H168:I169"/>
    <mergeCell ref="D178:D179"/>
    <mergeCell ref="E178:E179"/>
    <mergeCell ref="F178:G179"/>
    <mergeCell ref="H178:I178"/>
    <mergeCell ref="H179:I179"/>
    <mergeCell ref="F180:G181"/>
    <mergeCell ref="H180:I181"/>
    <mergeCell ref="F175:G176"/>
    <mergeCell ref="H175:I176"/>
    <mergeCell ref="J175:J176"/>
    <mergeCell ref="K175:K176"/>
    <mergeCell ref="L175:L176"/>
    <mergeCell ref="A177:A181"/>
    <mergeCell ref="F177:G177"/>
    <mergeCell ref="H177:L177"/>
    <mergeCell ref="B178:B179"/>
    <mergeCell ref="C178:C179"/>
    <mergeCell ref="A172:A176"/>
    <mergeCell ref="F172:G172"/>
    <mergeCell ref="H172:L172"/>
    <mergeCell ref="B173:B174"/>
    <mergeCell ref="C173:C174"/>
    <mergeCell ref="D173:D174"/>
    <mergeCell ref="E173:E174"/>
    <mergeCell ref="F173:G174"/>
    <mergeCell ref="H173:I173"/>
    <mergeCell ref="H174:I174"/>
    <mergeCell ref="K185:K186"/>
    <mergeCell ref="L185:L186"/>
    <mergeCell ref="A187:A191"/>
    <mergeCell ref="F187:G187"/>
    <mergeCell ref="H187:L187"/>
    <mergeCell ref="B188:B189"/>
    <mergeCell ref="C188:C189"/>
    <mergeCell ref="D188:D189"/>
    <mergeCell ref="E188:E189"/>
    <mergeCell ref="F188:G189"/>
    <mergeCell ref="F183:G184"/>
    <mergeCell ref="H183:I183"/>
    <mergeCell ref="H184:I184"/>
    <mergeCell ref="F185:G186"/>
    <mergeCell ref="H185:I186"/>
    <mergeCell ref="J185:J186"/>
    <mergeCell ref="J180:J181"/>
    <mergeCell ref="K180:K181"/>
    <mergeCell ref="L180:L181"/>
    <mergeCell ref="A182:A186"/>
    <mergeCell ref="F182:G182"/>
    <mergeCell ref="H182:L182"/>
    <mergeCell ref="B183:B184"/>
    <mergeCell ref="C183:C184"/>
    <mergeCell ref="D183:D184"/>
    <mergeCell ref="E183:E184"/>
    <mergeCell ref="H194:I194"/>
    <mergeCell ref="F195:G196"/>
    <mergeCell ref="H195:I196"/>
    <mergeCell ref="J195:J196"/>
    <mergeCell ref="K195:K196"/>
    <mergeCell ref="L195:L196"/>
    <mergeCell ref="L190:L191"/>
    <mergeCell ref="A192:A196"/>
    <mergeCell ref="F192:G192"/>
    <mergeCell ref="H192:L192"/>
    <mergeCell ref="B193:B194"/>
    <mergeCell ref="C193:C194"/>
    <mergeCell ref="D193:D194"/>
    <mergeCell ref="E193:E194"/>
    <mergeCell ref="F193:G194"/>
    <mergeCell ref="H193:I193"/>
    <mergeCell ref="H188:I188"/>
    <mergeCell ref="H189:I189"/>
    <mergeCell ref="F190:G191"/>
    <mergeCell ref="H190:I191"/>
    <mergeCell ref="J190:J191"/>
    <mergeCell ref="K190:K191"/>
    <mergeCell ref="B214:B215"/>
    <mergeCell ref="C214:C215"/>
    <mergeCell ref="D214:D215"/>
    <mergeCell ref="E214:E215"/>
    <mergeCell ref="D209:D210"/>
    <mergeCell ref="E209:E210"/>
    <mergeCell ref="F209:G210"/>
    <mergeCell ref="J199:J200"/>
    <mergeCell ref="K199:K200"/>
    <mergeCell ref="L199:L200"/>
    <mergeCell ref="F201:G202"/>
    <mergeCell ref="H201:I202"/>
    <mergeCell ref="J201:J202"/>
    <mergeCell ref="K201:K202"/>
    <mergeCell ref="L201:L202"/>
    <mergeCell ref="A197:A202"/>
    <mergeCell ref="F197:G197"/>
    <mergeCell ref="H197:L197"/>
    <mergeCell ref="B198:B200"/>
    <mergeCell ref="C198:C200"/>
    <mergeCell ref="D198:D200"/>
    <mergeCell ref="E198:E200"/>
    <mergeCell ref="F198:G200"/>
    <mergeCell ref="H198:I198"/>
    <mergeCell ref="H199:I200"/>
    <mergeCell ref="F206:G207"/>
    <mergeCell ref="H206:I207"/>
    <mergeCell ref="J206:J207"/>
    <mergeCell ref="K206:K207"/>
    <mergeCell ref="L206:L207"/>
    <mergeCell ref="A208:A212"/>
    <mergeCell ref="F208:G208"/>
    <mergeCell ref="H208:L208"/>
    <mergeCell ref="B209:B210"/>
    <mergeCell ref="C209:C210"/>
    <mergeCell ref="A203:A207"/>
    <mergeCell ref="F203:G203"/>
    <mergeCell ref="H203:L203"/>
    <mergeCell ref="B204:B205"/>
    <mergeCell ref="C204:C205"/>
    <mergeCell ref="D204:D205"/>
    <mergeCell ref="E204:E205"/>
    <mergeCell ref="F204:G205"/>
    <mergeCell ref="H204:I204"/>
    <mergeCell ref="H205:I205"/>
    <mergeCell ref="J211:J212"/>
    <mergeCell ref="K211:K212"/>
    <mergeCell ref="H209:I209"/>
    <mergeCell ref="H210:I210"/>
    <mergeCell ref="F211:G212"/>
    <mergeCell ref="H211:I212"/>
    <mergeCell ref="H219:I219"/>
    <mergeCell ref="H220:I220"/>
    <mergeCell ref="F221:G222"/>
    <mergeCell ref="H221:I222"/>
    <mergeCell ref="J221:J222"/>
    <mergeCell ref="K221:K222"/>
    <mergeCell ref="K216:K217"/>
    <mergeCell ref="L216:L217"/>
    <mergeCell ref="L211:L212"/>
    <mergeCell ref="H215:I215"/>
    <mergeCell ref="F216:G217"/>
    <mergeCell ref="H216:I217"/>
    <mergeCell ref="J216:J217"/>
    <mergeCell ref="F218:G218"/>
    <mergeCell ref="H218:L218"/>
    <mergeCell ref="F214:G215"/>
    <mergeCell ref="H214:I214"/>
    <mergeCell ref="H213:L213"/>
    <mergeCell ref="B219:B220"/>
    <mergeCell ref="C219:C220"/>
    <mergeCell ref="D219:D220"/>
    <mergeCell ref="E219:E220"/>
    <mergeCell ref="F219:G220"/>
    <mergeCell ref="A228:A232"/>
    <mergeCell ref="F228:G228"/>
    <mergeCell ref="H228:L228"/>
    <mergeCell ref="B229:B230"/>
    <mergeCell ref="C229:C230"/>
    <mergeCell ref="D229:D230"/>
    <mergeCell ref="E229:E230"/>
    <mergeCell ref="F229:G230"/>
    <mergeCell ref="H229:I229"/>
    <mergeCell ref="H230:I230"/>
    <mergeCell ref="H225:I225"/>
    <mergeCell ref="F226:G227"/>
    <mergeCell ref="H226:I227"/>
    <mergeCell ref="J226:J227"/>
    <mergeCell ref="K226:K227"/>
    <mergeCell ref="L226:L227"/>
    <mergeCell ref="L221:L222"/>
    <mergeCell ref="A223:A227"/>
    <mergeCell ref="F223:G223"/>
    <mergeCell ref="H223:L223"/>
    <mergeCell ref="B224:B225"/>
    <mergeCell ref="C224:C225"/>
    <mergeCell ref="D224:D225"/>
    <mergeCell ref="E224:E225"/>
    <mergeCell ref="F224:G225"/>
    <mergeCell ref="H224:I224"/>
    <mergeCell ref="A218:A222"/>
    <mergeCell ref="A213:A217"/>
    <mergeCell ref="F213:G213"/>
    <mergeCell ref="F250:G251"/>
    <mergeCell ref="H250:I251"/>
    <mergeCell ref="J250:J251"/>
    <mergeCell ref="K250:K251"/>
    <mergeCell ref="L250:L251"/>
    <mergeCell ref="D246:D249"/>
    <mergeCell ref="E246:E249"/>
    <mergeCell ref="F246:G249"/>
    <mergeCell ref="H246:I246"/>
    <mergeCell ref="D234:D235"/>
    <mergeCell ref="E234:E235"/>
    <mergeCell ref="F234:G235"/>
    <mergeCell ref="H234:I234"/>
    <mergeCell ref="H235:I235"/>
    <mergeCell ref="F236:G237"/>
    <mergeCell ref="H236:I237"/>
    <mergeCell ref="F231:G232"/>
    <mergeCell ref="H231:I232"/>
    <mergeCell ref="J231:J232"/>
    <mergeCell ref="K231:K232"/>
    <mergeCell ref="L231:L232"/>
    <mergeCell ref="F233:G233"/>
    <mergeCell ref="H233:L233"/>
    <mergeCell ref="F245:G245"/>
    <mergeCell ref="H245:L245"/>
    <mergeCell ref="B246:B249"/>
    <mergeCell ref="C246:C249"/>
    <mergeCell ref="F239:G242"/>
    <mergeCell ref="H239:I239"/>
    <mergeCell ref="H240:I242"/>
    <mergeCell ref="J240:J242"/>
    <mergeCell ref="K240:K242"/>
    <mergeCell ref="L240:L242"/>
    <mergeCell ref="J236:J237"/>
    <mergeCell ref="K236:K237"/>
    <mergeCell ref="L236:L237"/>
    <mergeCell ref="A238:A244"/>
    <mergeCell ref="F238:G238"/>
    <mergeCell ref="H238:L238"/>
    <mergeCell ref="B239:B242"/>
    <mergeCell ref="C239:C242"/>
    <mergeCell ref="D239:D242"/>
    <mergeCell ref="E239:E242"/>
    <mergeCell ref="K247:K249"/>
    <mergeCell ref="L247:L249"/>
    <mergeCell ref="A233:A237"/>
    <mergeCell ref="B234:B235"/>
    <mergeCell ref="C234:C235"/>
    <mergeCell ref="A252:A256"/>
    <mergeCell ref="F252:G252"/>
    <mergeCell ref="H252:L252"/>
    <mergeCell ref="B253:B254"/>
    <mergeCell ref="C253:C254"/>
    <mergeCell ref="D253:D254"/>
    <mergeCell ref="E253:E254"/>
    <mergeCell ref="F253:G254"/>
    <mergeCell ref="H253:I253"/>
    <mergeCell ref="H254:I254"/>
    <mergeCell ref="K265:K266"/>
    <mergeCell ref="L265:L266"/>
    <mergeCell ref="H247:I249"/>
    <mergeCell ref="J247:J249"/>
    <mergeCell ref="F243:G244"/>
    <mergeCell ref="H243:I244"/>
    <mergeCell ref="J243:J244"/>
    <mergeCell ref="K243:K244"/>
    <mergeCell ref="L243:L244"/>
    <mergeCell ref="D258:D259"/>
    <mergeCell ref="E258:E259"/>
    <mergeCell ref="F258:G259"/>
    <mergeCell ref="H258:I258"/>
    <mergeCell ref="H259:I259"/>
    <mergeCell ref="F260:G261"/>
    <mergeCell ref="H260:I261"/>
    <mergeCell ref="F255:G256"/>
    <mergeCell ref="H255:I256"/>
    <mergeCell ref="J255:J256"/>
    <mergeCell ref="K255:K256"/>
    <mergeCell ref="L255:L256"/>
    <mergeCell ref="A245:A251"/>
    <mergeCell ref="F263:G264"/>
    <mergeCell ref="H263:I263"/>
    <mergeCell ref="H264:I264"/>
    <mergeCell ref="F265:G266"/>
    <mergeCell ref="H265:I266"/>
    <mergeCell ref="J265:J266"/>
    <mergeCell ref="J260:J261"/>
    <mergeCell ref="K260:K261"/>
    <mergeCell ref="L260:L261"/>
    <mergeCell ref="A262:A266"/>
    <mergeCell ref="F262:G262"/>
    <mergeCell ref="H262:L262"/>
    <mergeCell ref="B263:B264"/>
    <mergeCell ref="C263:C264"/>
    <mergeCell ref="D263:D264"/>
    <mergeCell ref="E263:E264"/>
    <mergeCell ref="A257:A261"/>
    <mergeCell ref="F257:G257"/>
    <mergeCell ref="H257:L257"/>
    <mergeCell ref="B258:B259"/>
    <mergeCell ref="C258:C259"/>
    <mergeCell ref="H274:I274"/>
    <mergeCell ref="F275:G276"/>
    <mergeCell ref="H275:I276"/>
    <mergeCell ref="J275:J276"/>
    <mergeCell ref="K275:K276"/>
    <mergeCell ref="L275:L276"/>
    <mergeCell ref="L270:L271"/>
    <mergeCell ref="A272:A276"/>
    <mergeCell ref="F272:G272"/>
    <mergeCell ref="H272:L272"/>
    <mergeCell ref="B273:B274"/>
    <mergeCell ref="C273:C274"/>
    <mergeCell ref="D273:D274"/>
    <mergeCell ref="E273:E274"/>
    <mergeCell ref="F273:G274"/>
    <mergeCell ref="H273:I273"/>
    <mergeCell ref="H268:I268"/>
    <mergeCell ref="H269:I269"/>
    <mergeCell ref="F270:G271"/>
    <mergeCell ref="H270:I271"/>
    <mergeCell ref="J270:J271"/>
    <mergeCell ref="K270:K271"/>
    <mergeCell ref="A267:A271"/>
    <mergeCell ref="F267:G267"/>
    <mergeCell ref="H267:L267"/>
    <mergeCell ref="B268:B269"/>
    <mergeCell ref="C268:C269"/>
    <mergeCell ref="D268:D269"/>
    <mergeCell ref="E268:E269"/>
    <mergeCell ref="F268:G269"/>
    <mergeCell ref="F280:G281"/>
    <mergeCell ref="H280:I281"/>
    <mergeCell ref="J280:J281"/>
    <mergeCell ref="K280:K281"/>
    <mergeCell ref="L280:L281"/>
    <mergeCell ref="A282:A286"/>
    <mergeCell ref="F282:G282"/>
    <mergeCell ref="H282:L282"/>
    <mergeCell ref="B283:B284"/>
    <mergeCell ref="C283:C284"/>
    <mergeCell ref="A277:A281"/>
    <mergeCell ref="F277:G277"/>
    <mergeCell ref="H277:L277"/>
    <mergeCell ref="B278:B279"/>
    <mergeCell ref="C278:C279"/>
    <mergeCell ref="D278:D279"/>
    <mergeCell ref="E278:E279"/>
    <mergeCell ref="F278:G279"/>
    <mergeCell ref="H278:I278"/>
    <mergeCell ref="H279:I279"/>
    <mergeCell ref="F288:G290"/>
    <mergeCell ref="H288:I288"/>
    <mergeCell ref="H289:I290"/>
    <mergeCell ref="J289:J290"/>
    <mergeCell ref="K289:K290"/>
    <mergeCell ref="L289:L290"/>
    <mergeCell ref="J285:J286"/>
    <mergeCell ref="K285:K286"/>
    <mergeCell ref="L285:L286"/>
    <mergeCell ref="A287:A292"/>
    <mergeCell ref="F287:G287"/>
    <mergeCell ref="H287:L287"/>
    <mergeCell ref="B288:B290"/>
    <mergeCell ref="C288:C290"/>
    <mergeCell ref="D288:D290"/>
    <mergeCell ref="E288:E290"/>
    <mergeCell ref="D283:D284"/>
    <mergeCell ref="E283:E284"/>
    <mergeCell ref="F283:G284"/>
    <mergeCell ref="H283:I283"/>
    <mergeCell ref="H284:I284"/>
    <mergeCell ref="F285:G286"/>
    <mergeCell ref="H285:I286"/>
    <mergeCell ref="D294:D295"/>
    <mergeCell ref="E294:E295"/>
    <mergeCell ref="F294:G295"/>
    <mergeCell ref="H294:I294"/>
    <mergeCell ref="H295:I295"/>
    <mergeCell ref="F296:G297"/>
    <mergeCell ref="H296:I297"/>
    <mergeCell ref="F291:G292"/>
    <mergeCell ref="H291:I292"/>
    <mergeCell ref="J291:J292"/>
    <mergeCell ref="K291:K292"/>
    <mergeCell ref="L291:L292"/>
    <mergeCell ref="A293:A297"/>
    <mergeCell ref="F293:G293"/>
    <mergeCell ref="H293:L293"/>
    <mergeCell ref="B294:B295"/>
    <mergeCell ref="C294:C295"/>
    <mergeCell ref="K301:K302"/>
    <mergeCell ref="L301:L302"/>
    <mergeCell ref="A303:A307"/>
    <mergeCell ref="F303:G303"/>
    <mergeCell ref="H303:L303"/>
    <mergeCell ref="B304:B305"/>
    <mergeCell ref="C304:C305"/>
    <mergeCell ref="D304:D305"/>
    <mergeCell ref="E304:E305"/>
    <mergeCell ref="F304:G305"/>
    <mergeCell ref="F299:G300"/>
    <mergeCell ref="H299:I299"/>
    <mergeCell ref="H300:I300"/>
    <mergeCell ref="F301:G302"/>
    <mergeCell ref="H301:I302"/>
    <mergeCell ref="J301:J302"/>
    <mergeCell ref="J296:J297"/>
    <mergeCell ref="K296:K297"/>
    <mergeCell ref="L296:L297"/>
    <mergeCell ref="A298:A302"/>
    <mergeCell ref="F298:G298"/>
    <mergeCell ref="H298:L298"/>
    <mergeCell ref="B299:B300"/>
    <mergeCell ref="C299:C300"/>
    <mergeCell ref="D299:D300"/>
    <mergeCell ref="E299:E300"/>
    <mergeCell ref="H310:I310"/>
    <mergeCell ref="F311:G312"/>
    <mergeCell ref="H311:I312"/>
    <mergeCell ref="J311:J312"/>
    <mergeCell ref="K311:K312"/>
    <mergeCell ref="L311:L312"/>
    <mergeCell ref="L306:L307"/>
    <mergeCell ref="A308:A312"/>
    <mergeCell ref="F308:G308"/>
    <mergeCell ref="H308:L308"/>
    <mergeCell ref="B309:B310"/>
    <mergeCell ref="C309:C310"/>
    <mergeCell ref="D309:D310"/>
    <mergeCell ref="E309:E310"/>
    <mergeCell ref="F309:G310"/>
    <mergeCell ref="H309:I309"/>
    <mergeCell ref="H304:I304"/>
    <mergeCell ref="H305:I305"/>
    <mergeCell ref="F306:G307"/>
    <mergeCell ref="H306:I307"/>
    <mergeCell ref="J306:J307"/>
    <mergeCell ref="K306:K307"/>
    <mergeCell ref="F316:G317"/>
    <mergeCell ref="H316:I317"/>
    <mergeCell ref="J316:J317"/>
    <mergeCell ref="K316:K317"/>
    <mergeCell ref="L316:L317"/>
    <mergeCell ref="A318:A322"/>
    <mergeCell ref="F318:G318"/>
    <mergeCell ref="H318:L318"/>
    <mergeCell ref="B319:B320"/>
    <mergeCell ref="C319:C320"/>
    <mergeCell ref="A313:A317"/>
    <mergeCell ref="F313:G313"/>
    <mergeCell ref="H313:L313"/>
    <mergeCell ref="B314:B315"/>
    <mergeCell ref="C314:C315"/>
    <mergeCell ref="D314:D315"/>
    <mergeCell ref="E314:E315"/>
    <mergeCell ref="F314:G315"/>
    <mergeCell ref="H314:I314"/>
    <mergeCell ref="H315:I315"/>
    <mergeCell ref="F324:G326"/>
    <mergeCell ref="H324:I324"/>
    <mergeCell ref="H325:I326"/>
    <mergeCell ref="J325:J326"/>
    <mergeCell ref="K325:K326"/>
    <mergeCell ref="L325:L326"/>
    <mergeCell ref="J321:J322"/>
    <mergeCell ref="K321:K322"/>
    <mergeCell ref="L321:L322"/>
    <mergeCell ref="A323:A328"/>
    <mergeCell ref="F323:G323"/>
    <mergeCell ref="H323:L323"/>
    <mergeCell ref="B324:B326"/>
    <mergeCell ref="C324:C326"/>
    <mergeCell ref="D324:D326"/>
    <mergeCell ref="E324:E326"/>
    <mergeCell ref="D319:D320"/>
    <mergeCell ref="E319:E320"/>
    <mergeCell ref="F319:G320"/>
    <mergeCell ref="H319:I319"/>
    <mergeCell ref="H320:I320"/>
    <mergeCell ref="F321:G322"/>
    <mergeCell ref="H321:I322"/>
    <mergeCell ref="D330:D331"/>
    <mergeCell ref="E330:E331"/>
    <mergeCell ref="F330:G331"/>
    <mergeCell ref="H330:I330"/>
    <mergeCell ref="H331:I331"/>
    <mergeCell ref="F332:G333"/>
    <mergeCell ref="H332:I333"/>
    <mergeCell ref="F327:G328"/>
    <mergeCell ref="H327:I328"/>
    <mergeCell ref="J327:J328"/>
    <mergeCell ref="K327:K328"/>
    <mergeCell ref="L327:L328"/>
    <mergeCell ref="A329:A333"/>
    <mergeCell ref="F329:G329"/>
    <mergeCell ref="H329:L329"/>
    <mergeCell ref="B330:B331"/>
    <mergeCell ref="C330:C331"/>
    <mergeCell ref="F338:G339"/>
    <mergeCell ref="H338:I339"/>
    <mergeCell ref="J338:J339"/>
    <mergeCell ref="K338:K339"/>
    <mergeCell ref="L338:L339"/>
    <mergeCell ref="A340:A344"/>
    <mergeCell ref="F340:G340"/>
    <mergeCell ref="H340:L340"/>
    <mergeCell ref="B341:B342"/>
    <mergeCell ref="C341:C342"/>
    <mergeCell ref="F335:G337"/>
    <mergeCell ref="H335:I335"/>
    <mergeCell ref="H336:I337"/>
    <mergeCell ref="J336:J337"/>
    <mergeCell ref="K336:K337"/>
    <mergeCell ref="L336:L337"/>
    <mergeCell ref="J332:J333"/>
    <mergeCell ref="K332:K333"/>
    <mergeCell ref="L332:L333"/>
    <mergeCell ref="A334:A339"/>
    <mergeCell ref="F334:G334"/>
    <mergeCell ref="H334:L334"/>
    <mergeCell ref="B335:B337"/>
    <mergeCell ref="C335:C337"/>
    <mergeCell ref="D335:D337"/>
    <mergeCell ref="E335:E337"/>
    <mergeCell ref="F346:G348"/>
    <mergeCell ref="H346:I346"/>
    <mergeCell ref="H347:I348"/>
    <mergeCell ref="J347:J348"/>
    <mergeCell ref="K347:K348"/>
    <mergeCell ref="L347:L348"/>
    <mergeCell ref="J343:J344"/>
    <mergeCell ref="K343:K344"/>
    <mergeCell ref="L343:L344"/>
    <mergeCell ref="A345:A350"/>
    <mergeCell ref="F345:G345"/>
    <mergeCell ref="H345:L345"/>
    <mergeCell ref="B346:B348"/>
    <mergeCell ref="C346:C348"/>
    <mergeCell ref="D346:D348"/>
    <mergeCell ref="E346:E348"/>
    <mergeCell ref="D341:D342"/>
    <mergeCell ref="E341:E342"/>
    <mergeCell ref="F341:G342"/>
    <mergeCell ref="H341:I341"/>
    <mergeCell ref="H342:I342"/>
    <mergeCell ref="F343:G344"/>
    <mergeCell ref="H343:I344"/>
    <mergeCell ref="D352:D353"/>
    <mergeCell ref="E352:E353"/>
    <mergeCell ref="F352:G353"/>
    <mergeCell ref="H352:I352"/>
    <mergeCell ref="H353:I353"/>
    <mergeCell ref="F354:G355"/>
    <mergeCell ref="H354:I355"/>
    <mergeCell ref="F349:G350"/>
    <mergeCell ref="H349:I350"/>
    <mergeCell ref="J349:J350"/>
    <mergeCell ref="K349:K350"/>
    <mergeCell ref="L349:L350"/>
    <mergeCell ref="A351:A355"/>
    <mergeCell ref="F351:G351"/>
    <mergeCell ref="H351:L351"/>
    <mergeCell ref="B352:B353"/>
    <mergeCell ref="C352:C353"/>
    <mergeCell ref="K359:K360"/>
    <mergeCell ref="L359:L360"/>
    <mergeCell ref="A361:A365"/>
    <mergeCell ref="F361:G361"/>
    <mergeCell ref="H361:L361"/>
    <mergeCell ref="B362:B363"/>
    <mergeCell ref="C362:C363"/>
    <mergeCell ref="D362:D363"/>
    <mergeCell ref="E362:E363"/>
    <mergeCell ref="F362:G363"/>
    <mergeCell ref="F357:G358"/>
    <mergeCell ref="H357:I357"/>
    <mergeCell ref="H358:I358"/>
    <mergeCell ref="F359:G360"/>
    <mergeCell ref="H359:I360"/>
    <mergeCell ref="J359:J360"/>
    <mergeCell ref="J354:J355"/>
    <mergeCell ref="K354:K355"/>
    <mergeCell ref="L354:L355"/>
    <mergeCell ref="A356:A360"/>
    <mergeCell ref="F356:G356"/>
    <mergeCell ref="H356:L356"/>
    <mergeCell ref="B357:B358"/>
    <mergeCell ref="C357:C358"/>
    <mergeCell ref="D357:D358"/>
    <mergeCell ref="E357:E358"/>
    <mergeCell ref="H368:I368"/>
    <mergeCell ref="F369:G370"/>
    <mergeCell ref="H369:I370"/>
    <mergeCell ref="J369:J370"/>
    <mergeCell ref="K369:K370"/>
    <mergeCell ref="L369:L370"/>
    <mergeCell ref="L364:L365"/>
    <mergeCell ref="A366:A370"/>
    <mergeCell ref="F366:G366"/>
    <mergeCell ref="H366:L366"/>
    <mergeCell ref="B367:B368"/>
    <mergeCell ref="C367:C368"/>
    <mergeCell ref="D367:D368"/>
    <mergeCell ref="E367:E368"/>
    <mergeCell ref="F367:G368"/>
    <mergeCell ref="H367:I367"/>
    <mergeCell ref="H362:I362"/>
    <mergeCell ref="H363:I363"/>
    <mergeCell ref="F364:G365"/>
    <mergeCell ref="H364:I365"/>
    <mergeCell ref="J364:J365"/>
    <mergeCell ref="K364:K365"/>
    <mergeCell ref="F374:G375"/>
    <mergeCell ref="H374:I375"/>
    <mergeCell ref="J374:J375"/>
    <mergeCell ref="K374:K375"/>
    <mergeCell ref="L374:L375"/>
    <mergeCell ref="A376:A380"/>
    <mergeCell ref="F376:G376"/>
    <mergeCell ref="H376:L376"/>
    <mergeCell ref="B377:B378"/>
    <mergeCell ref="C377:C378"/>
    <mergeCell ref="A371:A375"/>
    <mergeCell ref="F371:G371"/>
    <mergeCell ref="H371:L371"/>
    <mergeCell ref="B372:B373"/>
    <mergeCell ref="C372:C373"/>
    <mergeCell ref="D372:D373"/>
    <mergeCell ref="E372:E373"/>
    <mergeCell ref="F372:G373"/>
    <mergeCell ref="H372:I372"/>
    <mergeCell ref="H373:I373"/>
    <mergeCell ref="F382:G383"/>
    <mergeCell ref="H382:I382"/>
    <mergeCell ref="H383:I383"/>
    <mergeCell ref="F384:G385"/>
    <mergeCell ref="H384:I385"/>
    <mergeCell ref="J384:J385"/>
    <mergeCell ref="J379:J380"/>
    <mergeCell ref="K379:K380"/>
    <mergeCell ref="L379:L380"/>
    <mergeCell ref="A381:A385"/>
    <mergeCell ref="F381:G381"/>
    <mergeCell ref="H381:L381"/>
    <mergeCell ref="B382:B383"/>
    <mergeCell ref="C382:C383"/>
    <mergeCell ref="D382:D383"/>
    <mergeCell ref="E382:E383"/>
    <mergeCell ref="D377:D378"/>
    <mergeCell ref="E377:E378"/>
    <mergeCell ref="F377:G378"/>
    <mergeCell ref="H377:I377"/>
    <mergeCell ref="H378:I378"/>
    <mergeCell ref="F379:G380"/>
    <mergeCell ref="H379:I380"/>
    <mergeCell ref="H387:I387"/>
    <mergeCell ref="H388:I389"/>
    <mergeCell ref="J388:J389"/>
    <mergeCell ref="K388:K389"/>
    <mergeCell ref="L388:L389"/>
    <mergeCell ref="F390:G391"/>
    <mergeCell ref="H390:I391"/>
    <mergeCell ref="J390:J391"/>
    <mergeCell ref="K390:K391"/>
    <mergeCell ref="L390:L391"/>
    <mergeCell ref="K384:K385"/>
    <mergeCell ref="L384:L385"/>
    <mergeCell ref="A386:A391"/>
    <mergeCell ref="F386:G386"/>
    <mergeCell ref="H386:L386"/>
    <mergeCell ref="B387:B389"/>
    <mergeCell ref="C387:C389"/>
    <mergeCell ref="D387:D389"/>
    <mergeCell ref="E387:E389"/>
    <mergeCell ref="F387:G389"/>
    <mergeCell ref="H400:I401"/>
    <mergeCell ref="J394:J395"/>
    <mergeCell ref="K394:K395"/>
    <mergeCell ref="L394:L395"/>
    <mergeCell ref="F396:G397"/>
    <mergeCell ref="H396:I397"/>
    <mergeCell ref="J396:J397"/>
    <mergeCell ref="K396:K397"/>
    <mergeCell ref="L396:L397"/>
    <mergeCell ref="A392:A397"/>
    <mergeCell ref="F392:G392"/>
    <mergeCell ref="H392:L392"/>
    <mergeCell ref="B393:B395"/>
    <mergeCell ref="C393:C395"/>
    <mergeCell ref="D393:D395"/>
    <mergeCell ref="E393:E395"/>
    <mergeCell ref="F393:G395"/>
    <mergeCell ref="H393:I393"/>
    <mergeCell ref="H394:I395"/>
    <mergeCell ref="A409:A414"/>
    <mergeCell ref="F409:G409"/>
    <mergeCell ref="H409:L409"/>
    <mergeCell ref="B410:B412"/>
    <mergeCell ref="C410:C412"/>
    <mergeCell ref="A404:A408"/>
    <mergeCell ref="F404:G404"/>
    <mergeCell ref="H404:L404"/>
    <mergeCell ref="B405:B406"/>
    <mergeCell ref="C405:C406"/>
    <mergeCell ref="D405:D406"/>
    <mergeCell ref="E405:E406"/>
    <mergeCell ref="F405:G406"/>
    <mergeCell ref="H405:I405"/>
    <mergeCell ref="H406:I406"/>
    <mergeCell ref="J400:J401"/>
    <mergeCell ref="K400:K401"/>
    <mergeCell ref="L400:L401"/>
    <mergeCell ref="F402:G403"/>
    <mergeCell ref="H402:I403"/>
    <mergeCell ref="J402:J403"/>
    <mergeCell ref="K402:K403"/>
    <mergeCell ref="L402:L403"/>
    <mergeCell ref="A398:A403"/>
    <mergeCell ref="F398:G398"/>
    <mergeCell ref="H398:L398"/>
    <mergeCell ref="B399:B401"/>
    <mergeCell ref="C399:C401"/>
    <mergeCell ref="D399:D401"/>
    <mergeCell ref="E399:E401"/>
    <mergeCell ref="F399:G401"/>
    <mergeCell ref="H399:I399"/>
    <mergeCell ref="K411:K412"/>
    <mergeCell ref="L411:L412"/>
    <mergeCell ref="F413:G414"/>
    <mergeCell ref="H413:I414"/>
    <mergeCell ref="J413:J414"/>
    <mergeCell ref="K413:K414"/>
    <mergeCell ref="L413:L414"/>
    <mergeCell ref="D410:D412"/>
    <mergeCell ref="E410:E412"/>
    <mergeCell ref="F410:G412"/>
    <mergeCell ref="H410:I410"/>
    <mergeCell ref="H411:I412"/>
    <mergeCell ref="J411:J412"/>
    <mergeCell ref="F407:G408"/>
    <mergeCell ref="H407:I408"/>
    <mergeCell ref="J407:J408"/>
    <mergeCell ref="K407:K408"/>
    <mergeCell ref="L407:L408"/>
    <mergeCell ref="J417:J418"/>
    <mergeCell ref="K417:K418"/>
    <mergeCell ref="L417:L418"/>
    <mergeCell ref="F419:G420"/>
    <mergeCell ref="H419:I420"/>
    <mergeCell ref="J419:J420"/>
    <mergeCell ref="K419:K420"/>
    <mergeCell ref="L419:L420"/>
    <mergeCell ref="A415:A420"/>
    <mergeCell ref="F415:G415"/>
    <mergeCell ref="H415:L415"/>
    <mergeCell ref="B416:B418"/>
    <mergeCell ref="C416:C418"/>
    <mergeCell ref="D416:D418"/>
    <mergeCell ref="E416:E418"/>
    <mergeCell ref="F416:G418"/>
    <mergeCell ref="H416:I416"/>
    <mergeCell ref="H417:I418"/>
    <mergeCell ref="J423:J424"/>
    <mergeCell ref="K423:K424"/>
    <mergeCell ref="L423:L424"/>
    <mergeCell ref="F425:G426"/>
    <mergeCell ref="H425:I426"/>
    <mergeCell ref="J425:J426"/>
    <mergeCell ref="K425:K426"/>
    <mergeCell ref="L425:L426"/>
    <mergeCell ref="A421:A426"/>
    <mergeCell ref="F421:G421"/>
    <mergeCell ref="H421:L421"/>
    <mergeCell ref="B422:B424"/>
    <mergeCell ref="C422:C424"/>
    <mergeCell ref="D422:D424"/>
    <mergeCell ref="E422:E424"/>
    <mergeCell ref="F422:G424"/>
    <mergeCell ref="H422:I422"/>
    <mergeCell ref="H423:I424"/>
    <mergeCell ref="F430:G431"/>
    <mergeCell ref="H430:I431"/>
    <mergeCell ref="J430:J431"/>
    <mergeCell ref="K430:K431"/>
    <mergeCell ref="L430:L431"/>
    <mergeCell ref="A432:A436"/>
    <mergeCell ref="F432:G432"/>
    <mergeCell ref="H432:L432"/>
    <mergeCell ref="B433:B434"/>
    <mergeCell ref="C433:C434"/>
    <mergeCell ref="A427:A431"/>
    <mergeCell ref="F427:G427"/>
    <mergeCell ref="H427:L427"/>
    <mergeCell ref="B428:B429"/>
    <mergeCell ref="C428:C429"/>
    <mergeCell ref="D428:D429"/>
    <mergeCell ref="E428:E429"/>
    <mergeCell ref="F428:G429"/>
    <mergeCell ref="H428:I428"/>
    <mergeCell ref="H429:I429"/>
    <mergeCell ref="J435:J436"/>
    <mergeCell ref="K435:K436"/>
    <mergeCell ref="L435:L436"/>
    <mergeCell ref="D433:D434"/>
    <mergeCell ref="E433:E434"/>
    <mergeCell ref="F433:G434"/>
    <mergeCell ref="H433:I433"/>
    <mergeCell ref="H434:I434"/>
    <mergeCell ref="F435:G436"/>
    <mergeCell ref="H435:I436"/>
    <mergeCell ref="H443:I443"/>
    <mergeCell ref="H444:I444"/>
    <mergeCell ref="F445:G446"/>
    <mergeCell ref="H445:I446"/>
    <mergeCell ref="J445:J446"/>
    <mergeCell ref="K445:K446"/>
    <mergeCell ref="K440:K441"/>
    <mergeCell ref="L440:L441"/>
    <mergeCell ref="A442:A446"/>
    <mergeCell ref="F442:G442"/>
    <mergeCell ref="H442:L442"/>
    <mergeCell ref="B443:B444"/>
    <mergeCell ref="C443:C444"/>
    <mergeCell ref="D443:D444"/>
    <mergeCell ref="E443:E444"/>
    <mergeCell ref="F443:G444"/>
    <mergeCell ref="F438:G439"/>
    <mergeCell ref="H438:I438"/>
    <mergeCell ref="H439:I439"/>
    <mergeCell ref="F440:G441"/>
    <mergeCell ref="H440:I441"/>
    <mergeCell ref="J440:J441"/>
    <mergeCell ref="A437:A441"/>
    <mergeCell ref="F437:G437"/>
    <mergeCell ref="H437:L437"/>
    <mergeCell ref="B438:B439"/>
    <mergeCell ref="C438:C439"/>
    <mergeCell ref="D438:D439"/>
    <mergeCell ref="E438:E439"/>
    <mergeCell ref="H449:I450"/>
    <mergeCell ref="J449:J450"/>
    <mergeCell ref="K449:K450"/>
    <mergeCell ref="L449:L450"/>
    <mergeCell ref="F451:G452"/>
    <mergeCell ref="H451:I452"/>
    <mergeCell ref="J451:J452"/>
    <mergeCell ref="K451:K452"/>
    <mergeCell ref="L451:L452"/>
    <mergeCell ref="L445:L446"/>
    <mergeCell ref="A447:A452"/>
    <mergeCell ref="F447:G447"/>
    <mergeCell ref="H447:L447"/>
    <mergeCell ref="B448:B450"/>
    <mergeCell ref="C448:C450"/>
    <mergeCell ref="D448:D450"/>
    <mergeCell ref="E448:E450"/>
    <mergeCell ref="F448:G450"/>
    <mergeCell ref="H448:I448"/>
    <mergeCell ref="J455:J456"/>
    <mergeCell ref="K455:K456"/>
    <mergeCell ref="L455:L456"/>
    <mergeCell ref="F457:G458"/>
    <mergeCell ref="H457:I458"/>
    <mergeCell ref="J457:J458"/>
    <mergeCell ref="K457:K458"/>
    <mergeCell ref="L457:L458"/>
    <mergeCell ref="A453:A458"/>
    <mergeCell ref="F453:G453"/>
    <mergeCell ref="H453:L453"/>
    <mergeCell ref="B454:B456"/>
    <mergeCell ref="C454:C456"/>
    <mergeCell ref="D454:D456"/>
    <mergeCell ref="E454:E456"/>
    <mergeCell ref="F454:G456"/>
    <mergeCell ref="H454:I454"/>
    <mergeCell ref="H455:I456"/>
    <mergeCell ref="F462:G463"/>
    <mergeCell ref="H462:I463"/>
    <mergeCell ref="J462:J463"/>
    <mergeCell ref="K462:K463"/>
    <mergeCell ref="L462:L463"/>
    <mergeCell ref="A464:A468"/>
    <mergeCell ref="F464:G464"/>
    <mergeCell ref="H464:L464"/>
    <mergeCell ref="B465:B466"/>
    <mergeCell ref="C465:C466"/>
    <mergeCell ref="A459:A463"/>
    <mergeCell ref="F459:G459"/>
    <mergeCell ref="H459:L459"/>
    <mergeCell ref="B460:B461"/>
    <mergeCell ref="C460:C461"/>
    <mergeCell ref="D460:D461"/>
    <mergeCell ref="E460:E461"/>
    <mergeCell ref="F460:G461"/>
    <mergeCell ref="H460:I460"/>
    <mergeCell ref="H461:I461"/>
    <mergeCell ref="J467:J468"/>
    <mergeCell ref="K467:K468"/>
    <mergeCell ref="L467:L468"/>
    <mergeCell ref="D465:D466"/>
    <mergeCell ref="E465:E466"/>
    <mergeCell ref="F465:G466"/>
    <mergeCell ref="H465:I465"/>
    <mergeCell ref="H466:I466"/>
    <mergeCell ref="F467:G468"/>
    <mergeCell ref="H467:I468"/>
    <mergeCell ref="H475:I475"/>
    <mergeCell ref="H476:I476"/>
    <mergeCell ref="F477:G478"/>
    <mergeCell ref="H477:I478"/>
    <mergeCell ref="J477:J478"/>
    <mergeCell ref="K477:K478"/>
    <mergeCell ref="K472:K473"/>
    <mergeCell ref="L472:L473"/>
    <mergeCell ref="A474:A478"/>
    <mergeCell ref="F474:G474"/>
    <mergeCell ref="H474:L474"/>
    <mergeCell ref="B475:B476"/>
    <mergeCell ref="C475:C476"/>
    <mergeCell ref="D475:D476"/>
    <mergeCell ref="E475:E476"/>
    <mergeCell ref="F475:G476"/>
    <mergeCell ref="F470:G471"/>
    <mergeCell ref="H470:I470"/>
    <mergeCell ref="H471:I471"/>
    <mergeCell ref="F472:G473"/>
    <mergeCell ref="H472:I473"/>
    <mergeCell ref="J472:J473"/>
    <mergeCell ref="A469:A473"/>
    <mergeCell ref="F469:G469"/>
    <mergeCell ref="H469:L469"/>
    <mergeCell ref="B470:B471"/>
    <mergeCell ref="C470:C471"/>
    <mergeCell ref="D470:D471"/>
    <mergeCell ref="E470:E471"/>
    <mergeCell ref="H481:I482"/>
    <mergeCell ref="J481:J482"/>
    <mergeCell ref="K481:K482"/>
    <mergeCell ref="L481:L482"/>
    <mergeCell ref="F483:G484"/>
    <mergeCell ref="H483:I484"/>
    <mergeCell ref="J483:J484"/>
    <mergeCell ref="K483:K484"/>
    <mergeCell ref="L483:L484"/>
    <mergeCell ref="L477:L478"/>
    <mergeCell ref="A479:A484"/>
    <mergeCell ref="F479:G479"/>
    <mergeCell ref="H479:L479"/>
    <mergeCell ref="B480:B482"/>
    <mergeCell ref="C480:C482"/>
    <mergeCell ref="D480:D482"/>
    <mergeCell ref="E480:E482"/>
    <mergeCell ref="F480:G482"/>
    <mergeCell ref="H480:I480"/>
    <mergeCell ref="H493:I494"/>
    <mergeCell ref="J487:J488"/>
    <mergeCell ref="K487:K488"/>
    <mergeCell ref="L487:L488"/>
    <mergeCell ref="F489:G490"/>
    <mergeCell ref="H489:I490"/>
    <mergeCell ref="J489:J490"/>
    <mergeCell ref="K489:K490"/>
    <mergeCell ref="L489:L490"/>
    <mergeCell ref="A485:A490"/>
    <mergeCell ref="F485:G485"/>
    <mergeCell ref="H485:L485"/>
    <mergeCell ref="B486:B488"/>
    <mergeCell ref="C486:C488"/>
    <mergeCell ref="D486:D488"/>
    <mergeCell ref="E486:E488"/>
    <mergeCell ref="F486:G488"/>
    <mergeCell ref="H486:I486"/>
    <mergeCell ref="H487:I488"/>
    <mergeCell ref="A502:A507"/>
    <mergeCell ref="F502:G502"/>
    <mergeCell ref="H502:L502"/>
    <mergeCell ref="B503:B505"/>
    <mergeCell ref="C503:C505"/>
    <mergeCell ref="A497:A501"/>
    <mergeCell ref="F497:G497"/>
    <mergeCell ref="H497:L497"/>
    <mergeCell ref="B498:B499"/>
    <mergeCell ref="C498:C499"/>
    <mergeCell ref="D498:D499"/>
    <mergeCell ref="E498:E499"/>
    <mergeCell ref="F498:G499"/>
    <mergeCell ref="H498:I498"/>
    <mergeCell ref="H499:I499"/>
    <mergeCell ref="J493:J494"/>
    <mergeCell ref="K493:K494"/>
    <mergeCell ref="L493:L494"/>
    <mergeCell ref="F495:G496"/>
    <mergeCell ref="H495:I496"/>
    <mergeCell ref="J495:J496"/>
    <mergeCell ref="K495:K496"/>
    <mergeCell ref="L495:L496"/>
    <mergeCell ref="A491:A496"/>
    <mergeCell ref="F491:G491"/>
    <mergeCell ref="H491:L491"/>
    <mergeCell ref="B492:B494"/>
    <mergeCell ref="C492:C494"/>
    <mergeCell ref="D492:D494"/>
    <mergeCell ref="E492:E494"/>
    <mergeCell ref="F492:G494"/>
    <mergeCell ref="H492:I492"/>
    <mergeCell ref="K504:K505"/>
    <mergeCell ref="L504:L505"/>
    <mergeCell ref="F506:G507"/>
    <mergeCell ref="H506:I507"/>
    <mergeCell ref="J506:J507"/>
    <mergeCell ref="K506:K507"/>
    <mergeCell ref="L506:L507"/>
    <mergeCell ref="D503:D505"/>
    <mergeCell ref="E503:E505"/>
    <mergeCell ref="F503:G505"/>
    <mergeCell ref="H503:I503"/>
    <mergeCell ref="H504:I505"/>
    <mergeCell ref="J504:J505"/>
    <mergeCell ref="F500:G501"/>
    <mergeCell ref="H500:I501"/>
    <mergeCell ref="J500:J501"/>
    <mergeCell ref="K500:K501"/>
    <mergeCell ref="L500:L501"/>
    <mergeCell ref="J510:J511"/>
    <mergeCell ref="K510:K511"/>
    <mergeCell ref="L510:L511"/>
    <mergeCell ref="F512:G513"/>
    <mergeCell ref="H512:I513"/>
    <mergeCell ref="J512:J513"/>
    <mergeCell ref="K512:K513"/>
    <mergeCell ref="L512:L513"/>
    <mergeCell ref="A508:A513"/>
    <mergeCell ref="F508:G508"/>
    <mergeCell ref="H508:L508"/>
    <mergeCell ref="B509:B511"/>
    <mergeCell ref="C509:C511"/>
    <mergeCell ref="D509:D511"/>
    <mergeCell ref="E509:E511"/>
    <mergeCell ref="F509:G511"/>
    <mergeCell ref="H509:I509"/>
    <mergeCell ref="H510:I511"/>
    <mergeCell ref="J516:J517"/>
    <mergeCell ref="K516:K517"/>
    <mergeCell ref="L516:L517"/>
    <mergeCell ref="F518:G519"/>
    <mergeCell ref="H518:I519"/>
    <mergeCell ref="J518:J519"/>
    <mergeCell ref="K518:K519"/>
    <mergeCell ref="L518:L519"/>
    <mergeCell ref="A514:A519"/>
    <mergeCell ref="F514:G514"/>
    <mergeCell ref="H514:L514"/>
    <mergeCell ref="B515:B517"/>
    <mergeCell ref="C515:C517"/>
    <mergeCell ref="D515:D517"/>
    <mergeCell ref="E515:E517"/>
    <mergeCell ref="F515:G517"/>
    <mergeCell ref="H515:I515"/>
    <mergeCell ref="H516:I517"/>
    <mergeCell ref="D526:D527"/>
    <mergeCell ref="E526:E527"/>
    <mergeCell ref="F526:G527"/>
    <mergeCell ref="H526:I526"/>
    <mergeCell ref="H527:I527"/>
    <mergeCell ref="F528:G529"/>
    <mergeCell ref="H528:I529"/>
    <mergeCell ref="F523:G524"/>
    <mergeCell ref="H523:I524"/>
    <mergeCell ref="J523:J524"/>
    <mergeCell ref="K523:K524"/>
    <mergeCell ref="L523:L524"/>
    <mergeCell ref="A525:A529"/>
    <mergeCell ref="F525:G525"/>
    <mergeCell ref="H525:L525"/>
    <mergeCell ref="B526:B527"/>
    <mergeCell ref="C526:C527"/>
    <mergeCell ref="A520:A524"/>
    <mergeCell ref="F520:G520"/>
    <mergeCell ref="H520:L520"/>
    <mergeCell ref="B521:B522"/>
    <mergeCell ref="C521:C522"/>
    <mergeCell ref="D521:D522"/>
    <mergeCell ref="E521:E522"/>
    <mergeCell ref="F521:G522"/>
    <mergeCell ref="H521:I521"/>
    <mergeCell ref="H522:I522"/>
    <mergeCell ref="K533:K534"/>
    <mergeCell ref="L533:L534"/>
    <mergeCell ref="A535:A539"/>
    <mergeCell ref="F535:G535"/>
    <mergeCell ref="H535:L535"/>
    <mergeCell ref="B536:B537"/>
    <mergeCell ref="C536:C537"/>
    <mergeCell ref="D536:D537"/>
    <mergeCell ref="E536:E537"/>
    <mergeCell ref="F536:G537"/>
    <mergeCell ref="F531:G532"/>
    <mergeCell ref="H531:I531"/>
    <mergeCell ref="H532:I532"/>
    <mergeCell ref="F533:G534"/>
    <mergeCell ref="H533:I534"/>
    <mergeCell ref="J533:J534"/>
    <mergeCell ref="J528:J529"/>
    <mergeCell ref="K528:K529"/>
    <mergeCell ref="L528:L529"/>
    <mergeCell ref="A530:A534"/>
    <mergeCell ref="F530:G530"/>
    <mergeCell ref="H530:L530"/>
    <mergeCell ref="B531:B532"/>
    <mergeCell ref="C531:C532"/>
    <mergeCell ref="D531:D532"/>
    <mergeCell ref="E531:E532"/>
    <mergeCell ref="H542:I542"/>
    <mergeCell ref="F543:G544"/>
    <mergeCell ref="H543:I544"/>
    <mergeCell ref="J543:J544"/>
    <mergeCell ref="K543:K544"/>
    <mergeCell ref="L543:L544"/>
    <mergeCell ref="L538:L539"/>
    <mergeCell ref="A540:A544"/>
    <mergeCell ref="F540:G540"/>
    <mergeCell ref="H540:L540"/>
    <mergeCell ref="B541:B542"/>
    <mergeCell ref="C541:C542"/>
    <mergeCell ref="D541:D542"/>
    <mergeCell ref="E541:E542"/>
    <mergeCell ref="F541:G542"/>
    <mergeCell ref="H541:I541"/>
    <mergeCell ref="H536:I536"/>
    <mergeCell ref="H537:I537"/>
    <mergeCell ref="F538:G539"/>
    <mergeCell ref="H538:I539"/>
    <mergeCell ref="J538:J539"/>
    <mergeCell ref="K538:K539"/>
    <mergeCell ref="D551:D552"/>
    <mergeCell ref="E551:E552"/>
    <mergeCell ref="F551:G552"/>
    <mergeCell ref="H551:I551"/>
    <mergeCell ref="H552:I552"/>
    <mergeCell ref="F553:G554"/>
    <mergeCell ref="H553:I554"/>
    <mergeCell ref="F548:G549"/>
    <mergeCell ref="H548:I549"/>
    <mergeCell ref="J548:J549"/>
    <mergeCell ref="K548:K549"/>
    <mergeCell ref="L548:L549"/>
    <mergeCell ref="A550:A554"/>
    <mergeCell ref="F550:G550"/>
    <mergeCell ref="H550:L550"/>
    <mergeCell ref="B551:B552"/>
    <mergeCell ref="C551:C552"/>
    <mergeCell ref="A545:A549"/>
    <mergeCell ref="F545:G545"/>
    <mergeCell ref="H545:L545"/>
    <mergeCell ref="B546:B547"/>
    <mergeCell ref="C546:C547"/>
    <mergeCell ref="D546:D547"/>
    <mergeCell ref="E546:E547"/>
    <mergeCell ref="F546:G547"/>
    <mergeCell ref="H546:I546"/>
    <mergeCell ref="H547:I547"/>
    <mergeCell ref="K558:K559"/>
    <mergeCell ref="L558:L559"/>
    <mergeCell ref="F556:G557"/>
    <mergeCell ref="H556:I556"/>
    <mergeCell ref="H557:I557"/>
    <mergeCell ref="F558:G559"/>
    <mergeCell ref="H558:I559"/>
    <mergeCell ref="J558:J559"/>
    <mergeCell ref="J553:J554"/>
    <mergeCell ref="K553:K554"/>
    <mergeCell ref="L553:L554"/>
    <mergeCell ref="A555:A559"/>
    <mergeCell ref="F555:G555"/>
    <mergeCell ref="H555:L555"/>
    <mergeCell ref="B556:B557"/>
    <mergeCell ref="C556:C557"/>
    <mergeCell ref="D556:D557"/>
    <mergeCell ref="E556:E557"/>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49</vt:i4>
      </vt:variant>
      <vt:variant>
        <vt:lpstr>Named Ranges</vt:lpstr>
      </vt:variant>
      <vt:variant>
        <vt:i4>41</vt:i4>
      </vt:variant>
    </vt:vector>
  </HeadingPairs>
  <TitlesOfParts>
    <vt:vector size="90" baseType="lpstr">
      <vt:lpstr>HHSD FDA</vt:lpstr>
      <vt:lpstr>HHSF CMS</vt:lpstr>
      <vt:lpstr>HHSG IHS</vt:lpstr>
      <vt:lpstr>HHSH CDC</vt:lpstr>
      <vt:lpstr>HHSN NIH beg</vt:lpstr>
      <vt:lpstr>OGE Report</vt:lpstr>
      <vt:lpstr>001-100</vt:lpstr>
      <vt:lpstr>101-200</vt:lpstr>
      <vt:lpstr>201-300</vt:lpstr>
      <vt:lpstr>301-400</vt:lpstr>
      <vt:lpstr>401-500</vt:lpstr>
      <vt:lpstr>501-600</vt:lpstr>
      <vt:lpstr>601-700</vt:lpstr>
      <vt:lpstr>701-800</vt:lpstr>
      <vt:lpstr>801-900</vt:lpstr>
      <vt:lpstr>901-1000</vt:lpstr>
      <vt:lpstr>1001-1100</vt:lpstr>
      <vt:lpstr>1101-1200</vt:lpstr>
      <vt:lpstr>1201-1300</vt:lpstr>
      <vt:lpstr>1301-1400</vt:lpstr>
      <vt:lpstr>1401-1500</vt:lpstr>
      <vt:lpstr>1501-1600</vt:lpstr>
      <vt:lpstr>1601-1700</vt:lpstr>
      <vt:lpstr>1701-1800</vt:lpstr>
      <vt:lpstr>1801-1900</vt:lpstr>
      <vt:lpstr>1901-2000</vt:lpstr>
      <vt:lpstr>2001-2019</vt:lpstr>
      <vt:lpstr>HHSN NIH end</vt:lpstr>
      <vt:lpstr>OS Beg</vt:lpstr>
      <vt:lpstr>HHSPA OS IOS 0</vt:lpstr>
      <vt:lpstr>HHSPA OS IEA 0</vt:lpstr>
      <vt:lpstr>HHSPAAE OGA</vt:lpstr>
      <vt:lpstr>HHSPAC OS OASH</vt:lpstr>
      <vt:lpstr>HHSPAF OIG</vt:lpstr>
      <vt:lpstr>HHSPAE OS ASPE</vt:lpstr>
      <vt:lpstr>HHSPAG OS OGC</vt:lpstr>
      <vt:lpstr>HHSPAH OS DAB 0</vt:lpstr>
      <vt:lpstr>HHSPAM OS ASFR 0</vt:lpstr>
      <vt:lpstr>HHSPAO ONC 0</vt:lpstr>
      <vt:lpstr>HHSPAP ASPA 0</vt:lpstr>
      <vt:lpstr>HHSPAT OS OCR 0</vt:lpstr>
      <vt:lpstr>HHSPH OS OMHA 0</vt:lpstr>
      <vt:lpstr>OS End</vt:lpstr>
      <vt:lpstr>HHSPB ACL</vt:lpstr>
      <vt:lpstr>HHSPE AHRQ</vt:lpstr>
      <vt:lpstr>HHSPAN ASPR</vt:lpstr>
      <vt:lpstr>HHSPK ACF</vt:lpstr>
      <vt:lpstr>HHSPM SAMHSA</vt:lpstr>
      <vt:lpstr>HHSPR HRSA</vt:lpstr>
      <vt:lpstr>'HHSD FDA'!Print_Area</vt:lpstr>
      <vt:lpstr>'HHSG IHS'!Print_Area</vt:lpstr>
      <vt:lpstr>'HHSPA OS IEA 0'!Print_Area</vt:lpstr>
      <vt:lpstr>'HHSPA OS IOS 0'!Print_Area</vt:lpstr>
      <vt:lpstr>'HHSPAC OS OASH'!Print_Area</vt:lpstr>
      <vt:lpstr>'HHSPAE OS ASPE'!Print_Area</vt:lpstr>
      <vt:lpstr>'HHSPAF OIG'!Print_Area</vt:lpstr>
      <vt:lpstr>'HHSPAG OS OGC'!Print_Area</vt:lpstr>
      <vt:lpstr>'HHSPAH OS DAB 0'!Print_Area</vt:lpstr>
      <vt:lpstr>'HHSPAM OS ASFR 0'!Print_Area</vt:lpstr>
      <vt:lpstr>'HHSPAN ASPR'!Print_Area</vt:lpstr>
      <vt:lpstr>'HHSPAO ONC 0'!Print_Area</vt:lpstr>
      <vt:lpstr>'HHSPAP ASPA 0'!Print_Area</vt:lpstr>
      <vt:lpstr>'HHSPAT OS OCR 0'!Print_Area</vt:lpstr>
      <vt:lpstr>'HHSPB ACL'!Print_Area</vt:lpstr>
      <vt:lpstr>'HHSPE AHRQ'!Print_Area</vt:lpstr>
      <vt:lpstr>'HHSPH OS OMHA 0'!Print_Area</vt:lpstr>
      <vt:lpstr>'HHSPK ACF'!Print_Area</vt:lpstr>
      <vt:lpstr>'HHSPM SAMHSA'!Print_Area</vt:lpstr>
      <vt:lpstr>'HHSPR HRSA'!Print_Area</vt:lpstr>
      <vt:lpstr>'HHSD FDA'!Print_Titles</vt:lpstr>
      <vt:lpstr>'HHSF CMS'!Print_Titles</vt:lpstr>
      <vt:lpstr>'HHSG IHS'!Print_Titles</vt:lpstr>
      <vt:lpstr>'HHSPA OS IEA 0'!Print_Titles</vt:lpstr>
      <vt:lpstr>'HHSPA OS IOS 0'!Print_Titles</vt:lpstr>
      <vt:lpstr>'HHSPAC OS OASH'!Print_Titles</vt:lpstr>
      <vt:lpstr>'HHSPAE OS ASPE'!Print_Titles</vt:lpstr>
      <vt:lpstr>'HHSPAF OIG'!Print_Titles</vt:lpstr>
      <vt:lpstr>'HHSPAG OS OGC'!Print_Titles</vt:lpstr>
      <vt:lpstr>'HHSPAH OS DAB 0'!Print_Titles</vt:lpstr>
      <vt:lpstr>'HHSPAM OS ASFR 0'!Print_Titles</vt:lpstr>
      <vt:lpstr>'HHSPAN ASPR'!Print_Titles</vt:lpstr>
      <vt:lpstr>'HHSPAO ONC 0'!Print_Titles</vt:lpstr>
      <vt:lpstr>'HHSPAP ASPA 0'!Print_Titles</vt:lpstr>
      <vt:lpstr>'HHSPAT OS OCR 0'!Print_Titles</vt:lpstr>
      <vt:lpstr>'HHSPB ACL'!Print_Titles</vt:lpstr>
      <vt:lpstr>'HHSPE AHRQ'!Print_Titles</vt:lpstr>
      <vt:lpstr>'HHSPH OS OMHA 0'!Print_Titles</vt:lpstr>
      <vt:lpstr>'HHSPK ACF'!Print_Titles</vt:lpstr>
      <vt:lpstr>'HHSPM SAMHSA'!Print_Titles</vt:lpstr>
      <vt:lpstr>'HHSPR HRSA'!Print_Titles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Narayanan, Priya (NIH/CIT) [C]</dc:creator>
  <cp:lastModifiedBy>Gwen Cannon-Jenkins</cp:lastModifiedBy>
  <dcterms:created xsi:type="dcterms:W3CDTF">2019-10-29T14:47:48Z</dcterms:created>
  <dcterms:modified xsi:type="dcterms:W3CDTF">2019-12-12T20:12:14Z</dcterms:modified>
</cp:coreProperties>
</file>